
<file path=[Content_Types].xml><?xml version="1.0" encoding="utf-8"?>
<Types xmlns="http://schemas.openxmlformats.org/package/2006/content-types">
  <Default Extension="bin" ContentType="application/vnd.openxmlformats-officedocument.spreadsheetml.printerSettings"/>
  <Default Extension="emf" ContentType="image/x-emf"/>
  <Default Extension="png" ContentType="image/png"/>
  <Default Extension="rels" ContentType="application/vnd.openxmlformats-package.relationships+xml"/>
  <Default Extension="vml" ContentType="application/vnd.openxmlformats-officedocument.vmlDrawing"/>
  <Default Extension="xml" ContentType="application/xml"/>
  <Override PartName="/xl/workbook.xml" ContentType="application/vnd.openxmlformats-officedocument.spreadsheetml.sheet.main+xml"/>
  <Override PartName="/xl/worksheets/sheet1.xml" ContentType="application/vnd.openxmlformats-officedocument.spreadsheetml.worksheet+xml"/>
  <Override PartName="/xl/worksheets/sheet2.xml" ContentType="application/vnd.openxmlformats-officedocument.spreadsheetml.worksheet+xml"/>
  <Override PartName="/xl/worksheets/sheet3.xml" ContentType="application/vnd.openxmlformats-officedocument.spreadsheetml.worksheet+xml"/>
  <Override PartName="/xl/worksheets/sheet4.xml" ContentType="application/vnd.openxmlformats-officedocument.spreadsheetml.worksheet+xml"/>
  <Override PartName="/xl/worksheets/sheet5.xml" ContentType="application/vnd.openxmlformats-officedocument.spreadsheetml.worksheet+xml"/>
  <Override PartName="/xl/worksheets/sheet6.xml" ContentType="application/vnd.openxmlformats-officedocument.spreadsheetml.worksheet+xml"/>
  <Override PartName="/xl/worksheets/sheet7.xml" ContentType="application/vnd.openxmlformats-officedocument.spreadsheetml.worksheet+xml"/>
  <Override PartName="/xl/worksheets/sheet8.xml" ContentType="application/vnd.openxmlformats-officedocument.spreadsheetml.worksheet+xml"/>
  <Override PartName="/xl/worksheets/sheet9.xml" ContentType="application/vnd.openxmlformats-officedocument.spreadsheetml.worksheet+xml"/>
  <Override PartName="/xl/worksheets/sheet10.xml" ContentType="application/vnd.openxmlformats-officedocument.spreadsheetml.worksheet+xml"/>
  <Override PartName="/xl/worksheets/sheet11.xml" ContentType="application/vnd.openxmlformats-officedocument.spreadsheetml.worksheet+xml"/>
  <Override PartName="/xl/worksheets/sheet12.xml" ContentType="application/vnd.openxmlformats-officedocument.spreadsheetml.worksheet+xml"/>
  <Override PartName="/xl/worksheets/sheet13.xml" ContentType="application/vnd.openxmlformats-officedocument.spreadsheetml.worksheet+xml"/>
  <Override PartName="/xl/worksheets/sheet14.xml" ContentType="application/vnd.openxmlformats-officedocument.spreadsheetml.worksheet+xml"/>
  <Override PartName="/xl/worksheets/sheet15.xml" ContentType="application/vnd.openxmlformats-officedocument.spreadsheetml.worksheet+xml"/>
  <Override PartName="/xl/worksheets/sheet16.xml" ContentType="application/vnd.openxmlformats-officedocument.spreadsheetml.worksheet+xml"/>
  <Override PartName="/xl/theme/theme1.xml" ContentType="application/vnd.openxmlformats-officedocument.theme+xml"/>
  <Override PartName="/xl/connections.xml" ContentType="application/vnd.openxmlformats-officedocument.spreadsheetml.connections+xml"/>
  <Override PartName="/xl/styles.xml" ContentType="application/vnd.openxmlformats-officedocument.spreadsheetml.styles+xml"/>
  <Override PartName="/xl/sharedStrings.xml" ContentType="application/vnd.openxmlformats-officedocument.spreadsheetml.sharedStrings+xml"/>
  <Override PartName="/xl/metadata.xml" ContentType="application/vnd.openxmlformats-officedocument.spreadsheetml.sheetMetadata+xml"/>
  <Override PartName="/xl/comments1.xml" ContentType="application/vnd.openxmlformats-officedocument.spreadsheetml.comments+xml"/>
  <Override PartName="/xl/threadedComments/threadedComment1.xml" ContentType="application/vnd.ms-excel.threadedcomments+xml"/>
  <Override PartName="/xl/comments2.xml" ContentType="application/vnd.openxmlformats-officedocument.spreadsheetml.comments+xml"/>
  <Override PartName="/xl/threadedComments/threadedComment2.xml" ContentType="application/vnd.ms-excel.threadedcomments+xml"/>
  <Override PartName="/xl/drawings/drawing1.xml" ContentType="application/vnd.openxmlformats-officedocument.drawing+xml"/>
  <Override PartName="/xl/persons/person.xml" ContentType="application/vnd.ms-excel.person+xml"/>
  <Override PartName="/xl/calcChain.xml" ContentType="application/vnd.openxmlformats-officedocument.spreadsheetml.calcChain+xml"/>
  <Override PartName="/docProps/core.xml" ContentType="application/vnd.openxmlformats-package.core-properties+xml"/>
  <Override PartName="/docProps/app.xml" ContentType="application/vnd.openxmlformats-officedocument.extended-properties+xml"/>
</Types>
</file>

<file path=_rels/.rels><?xml version="1.0" encoding="UTF-8" standalone="yes"?>
<Relationships xmlns="http://schemas.openxmlformats.org/package/2006/relationships"><Relationship Id="rId3" Type="http://schemas.openxmlformats.org/officeDocument/2006/relationships/extended-properties" Target="docProps/app.xml"/><Relationship Id="rId2" Type="http://schemas.openxmlformats.org/package/2006/relationships/metadata/core-properties" Target="docProps/core.xml"/><Relationship Id="rId1" Type="http://schemas.openxmlformats.org/officeDocument/2006/relationships/officeDocument" Target="xl/workbook.xml"/></Relationships>
</file>

<file path=xl/workbook.xml><?xml version="1.0" encoding="utf-8"?>
<workbook xmlns="http://schemas.openxmlformats.org/spreadsheetml/2006/main" xmlns:r="http://schemas.openxmlformats.org/officeDocument/2006/relationships" xmlns:mc="http://schemas.openxmlformats.org/markup-compatibility/2006" xmlns:x15="http://schemas.microsoft.com/office/spreadsheetml/2010/11/main" xmlns:xr="http://schemas.microsoft.com/office/spreadsheetml/2014/revision" xmlns:xr6="http://schemas.microsoft.com/office/spreadsheetml/2016/revision6" xmlns:xr10="http://schemas.microsoft.com/office/spreadsheetml/2016/revision10" xmlns:xr2="http://schemas.microsoft.com/office/spreadsheetml/2015/revision2" mc:Ignorable="x15 xr xr6 xr10 xr2">
  <fileVersion appName="xl" lastEdited="7" lowestEdited="7" rupBuild="28526"/>
  <workbookPr/>
  <mc:AlternateContent xmlns:mc="http://schemas.openxmlformats.org/markup-compatibility/2006">
    <mc:Choice Requires="x15">
      <x15ac:absPath xmlns:x15ac="http://schemas.microsoft.com/office/spreadsheetml/2010/11/ac" url="C:\Users\Olivia Ashmoore\Documents\EPS_Models by Region\RMI\RMI_all_states\GA\webappdata\"/>
    </mc:Choice>
  </mc:AlternateContent>
  <xr:revisionPtr revIDLastSave="0" documentId="8_{CF96C90D-5953-4BA4-AAE5-296793A857A7}" xr6:coauthVersionLast="47" xr6:coauthVersionMax="47" xr10:uidLastSave="{00000000-0000-0000-0000-000000000000}"/>
  <bookViews>
    <workbookView xWindow="-120" yWindow="-120" windowWidth="29040" windowHeight="17520" activeTab="1" xr2:uid="{22E4AA09-7640-4A40-ADB6-B3B4D65DF0EB}"/>
  </bookViews>
  <sheets>
    <sheet name="About" sheetId="10" r:id="rId1"/>
    <sheet name="Policy Characteristics" sheetId="19" r:id="rId2"/>
    <sheet name="State Policy Descriptions" sheetId="29" r:id="rId3"/>
    <sheet name="Supporting Data" sheetId="28" r:id="rId4"/>
    <sheet name="PolicyLevers" sheetId="31" r:id="rId5"/>
    <sheet name="UnitControlCenter" sheetId="18" r:id="rId6"/>
    <sheet name="OutputGraphs" sheetId="8" r:id="rId7"/>
    <sheet name="Output Graph Color Key" sheetId="17" r:id="rId8"/>
    <sheet name="ReferenceScenarios" sheetId="9" r:id="rId9"/>
    <sheet name="ReferenceCurves" sheetId="21" r:id="rId10"/>
    <sheet name="Targets" sheetId="20" r:id="rId11"/>
    <sheet name="State Targets" sheetId="27" r:id="rId12"/>
    <sheet name="MaxBoundCalculations" sheetId="13" r:id="rId13"/>
    <sheet name="EPA Export Aggregation" sheetId="26" r:id="rId14"/>
    <sheet name="EPA GHG Inventory" sheetId="25" r:id="rId15"/>
    <sheet name="State GHG Summary" sheetId="23" r:id="rId16"/>
  </sheets>
  <definedNames>
    <definedName name="_xlnm._FilterDatabase" localSheetId="13" hidden="1">'EPA Export Aggregation'!$A$1:$AL$5911</definedName>
    <definedName name="_xlnm._FilterDatabase" localSheetId="4" hidden="1">PolicyLevers!$H$1:$H$2026</definedName>
  </definedNames>
  <calcPr calcId="191029"/>
  <extLst>
    <ext xmlns:xcalcf="http://schemas.microsoft.com/office/spreadsheetml/2018/calcfeatures" uri="{B58B0392-4F1F-4190-BB64-5DF3571DCE5F}">
      <xcalcf:calcFeatures>
        <xcalcf:feature name="microsoft.com:RD"/>
        <xcalcf:feature name="microsoft.com:Single"/>
        <xcalcf:feature name="microsoft.com:FV"/>
        <xcalcf:feature name="microsoft.com:CNMTM"/>
        <xcalcf:feature name="microsoft.com:LET_WF"/>
      </xcalcf:calcFeatures>
    </ext>
  </extLst>
</workbook>
</file>

<file path=xl/calcChain.xml><?xml version="1.0" encoding="utf-8"?>
<calcChain xmlns="http://schemas.openxmlformats.org/spreadsheetml/2006/main">
  <c r="F2" i="8" l="1"/>
  <c r="B19" i="10" a="1"/>
  <c r="B19" i="10" s="1"/>
  <c r="B18" i="10" a="1"/>
  <c r="B18" i="10" s="1"/>
  <c r="B17" i="10" l="1"/>
  <c r="R2026" i="31"/>
  <c r="Q2026" i="31"/>
  <c r="P2026" i="31"/>
  <c r="O2026" i="31"/>
  <c r="N2026" i="31"/>
  <c r="M2026" i="31"/>
  <c r="L2026" i="31"/>
  <c r="K2026" i="31"/>
  <c r="J2026" i="31"/>
  <c r="B2026" i="31"/>
  <c r="A2026" i="31"/>
  <c r="R2025" i="31"/>
  <c r="Q2025" i="31"/>
  <c r="P2025" i="31"/>
  <c r="O2025" i="31"/>
  <c r="N2025" i="31"/>
  <c r="M2025" i="31"/>
  <c r="L2025" i="31"/>
  <c r="K2025" i="31"/>
  <c r="J2025" i="31"/>
  <c r="B2025" i="31"/>
  <c r="A2025" i="31"/>
  <c r="R2024" i="31"/>
  <c r="Q2024" i="31"/>
  <c r="O2024" i="31"/>
  <c r="N2024" i="31"/>
  <c r="M2024" i="31"/>
  <c r="L2024" i="31"/>
  <c r="K2024" i="31"/>
  <c r="J2024" i="31"/>
  <c r="B2024" i="31"/>
  <c r="A2024" i="31"/>
  <c r="R2023" i="31"/>
  <c r="Q2023" i="31"/>
  <c r="O2023" i="31"/>
  <c r="N2023" i="31"/>
  <c r="M2023" i="31"/>
  <c r="L2023" i="31"/>
  <c r="K2023" i="31"/>
  <c r="J2023" i="31"/>
  <c r="B2023" i="31"/>
  <c r="A2023" i="31"/>
  <c r="R2022" i="31"/>
  <c r="Q2022" i="31"/>
  <c r="O2022" i="31"/>
  <c r="N2022" i="31"/>
  <c r="M2022" i="31"/>
  <c r="L2022" i="31"/>
  <c r="K2022" i="31"/>
  <c r="J2022" i="31"/>
  <c r="B2022" i="31"/>
  <c r="A2022" i="31"/>
  <c r="R2021" i="31"/>
  <c r="Q2021" i="31"/>
  <c r="O2021" i="31"/>
  <c r="N2021" i="31"/>
  <c r="M2021" i="31"/>
  <c r="L2021" i="31"/>
  <c r="K2021" i="31"/>
  <c r="J2021" i="31"/>
  <c r="B2021" i="31"/>
  <c r="A2021" i="31"/>
  <c r="R2020" i="31"/>
  <c r="Q2020" i="31"/>
  <c r="O2020" i="31"/>
  <c r="N2020" i="31"/>
  <c r="M2020" i="31"/>
  <c r="L2020" i="31"/>
  <c r="K2020" i="31"/>
  <c r="J2020" i="31"/>
  <c r="B2020" i="31"/>
  <c r="A2020" i="31"/>
  <c r="R2019" i="31"/>
  <c r="Q2019" i="31"/>
  <c r="O2019" i="31"/>
  <c r="N2019" i="31"/>
  <c r="M2019" i="31"/>
  <c r="L2019" i="31"/>
  <c r="K2019" i="31"/>
  <c r="J2019" i="31"/>
  <c r="B2019" i="31"/>
  <c r="A2019" i="31"/>
  <c r="R2018" i="31"/>
  <c r="Q2018" i="31"/>
  <c r="O2018" i="31"/>
  <c r="N2018" i="31"/>
  <c r="M2018" i="31"/>
  <c r="L2018" i="31"/>
  <c r="K2018" i="31"/>
  <c r="J2018" i="31"/>
  <c r="B2018" i="31"/>
  <c r="A2018" i="31"/>
  <c r="R2017" i="31"/>
  <c r="Q2017" i="31"/>
  <c r="O2017" i="31"/>
  <c r="N2017" i="31"/>
  <c r="M2017" i="31"/>
  <c r="L2017" i="31"/>
  <c r="K2017" i="31"/>
  <c r="J2017" i="31"/>
  <c r="B2017" i="31"/>
  <c r="A2017" i="31"/>
  <c r="R2016" i="31"/>
  <c r="Q2016" i="31"/>
  <c r="O2016" i="31"/>
  <c r="N2016" i="31"/>
  <c r="M2016" i="31"/>
  <c r="L2016" i="31"/>
  <c r="K2016" i="31"/>
  <c r="J2016" i="31"/>
  <c r="B2016" i="31"/>
  <c r="A2016" i="31"/>
  <c r="R2015" i="31"/>
  <c r="Q2015" i="31"/>
  <c r="O2015" i="31"/>
  <c r="N2015" i="31"/>
  <c r="M2015" i="31"/>
  <c r="L2015" i="31"/>
  <c r="K2015" i="31"/>
  <c r="J2015" i="31"/>
  <c r="B2015" i="31"/>
  <c r="A2015" i="31"/>
  <c r="R2014" i="31"/>
  <c r="Q2014" i="31"/>
  <c r="O2014" i="31"/>
  <c r="N2014" i="31"/>
  <c r="M2014" i="31"/>
  <c r="L2014" i="31"/>
  <c r="K2014" i="31"/>
  <c r="J2014" i="31"/>
  <c r="B2014" i="31"/>
  <c r="A2014" i="31"/>
  <c r="R2013" i="31"/>
  <c r="Q2013" i="31"/>
  <c r="O2013" i="31"/>
  <c r="N2013" i="31"/>
  <c r="M2013" i="31"/>
  <c r="L2013" i="31"/>
  <c r="K2013" i="31"/>
  <c r="J2013" i="31"/>
  <c r="B2013" i="31"/>
  <c r="A2013" i="31"/>
  <c r="R2012" i="31"/>
  <c r="Q2012" i="31"/>
  <c r="O2012" i="31"/>
  <c r="N2012" i="31"/>
  <c r="M2012" i="31"/>
  <c r="L2012" i="31"/>
  <c r="K2012" i="31"/>
  <c r="J2012" i="31"/>
  <c r="B2012" i="31"/>
  <c r="A2012" i="31"/>
  <c r="R2011" i="31"/>
  <c r="Q2011" i="31"/>
  <c r="O2011" i="31"/>
  <c r="N2011" i="31"/>
  <c r="M2011" i="31"/>
  <c r="L2011" i="31"/>
  <c r="K2011" i="31"/>
  <c r="J2011" i="31"/>
  <c r="B2011" i="31"/>
  <c r="A2011" i="31"/>
  <c r="R2010" i="31"/>
  <c r="Q2010" i="31"/>
  <c r="O2010" i="31"/>
  <c r="N2010" i="31"/>
  <c r="M2010" i="31"/>
  <c r="L2010" i="31"/>
  <c r="K2010" i="31"/>
  <c r="J2010" i="31"/>
  <c r="B2010" i="31"/>
  <c r="A2010" i="31"/>
  <c r="R2009" i="31"/>
  <c r="Q2009" i="31"/>
  <c r="O2009" i="31"/>
  <c r="N2009" i="31"/>
  <c r="M2009" i="31"/>
  <c r="L2009" i="31"/>
  <c r="K2009" i="31"/>
  <c r="J2009" i="31"/>
  <c r="B2009" i="31"/>
  <c r="A2009" i="31"/>
  <c r="R2008" i="31"/>
  <c r="Q2008" i="31"/>
  <c r="O2008" i="31"/>
  <c r="N2008" i="31"/>
  <c r="M2008" i="31"/>
  <c r="L2008" i="31"/>
  <c r="K2008" i="31"/>
  <c r="J2008" i="31"/>
  <c r="B2008" i="31"/>
  <c r="A2008" i="31"/>
  <c r="R2007" i="31"/>
  <c r="Q2007" i="31"/>
  <c r="O2007" i="31"/>
  <c r="N2007" i="31"/>
  <c r="M2007" i="31"/>
  <c r="L2007" i="31"/>
  <c r="K2007" i="31"/>
  <c r="J2007" i="31"/>
  <c r="B2007" i="31"/>
  <c r="A2007" i="31"/>
  <c r="R2006" i="31"/>
  <c r="Q2006" i="31"/>
  <c r="O2006" i="31"/>
  <c r="N2006" i="31"/>
  <c r="M2006" i="31"/>
  <c r="L2006" i="31"/>
  <c r="K2006" i="31"/>
  <c r="J2006" i="31"/>
  <c r="B2006" i="31"/>
  <c r="A2006" i="31"/>
  <c r="R2005" i="31"/>
  <c r="Q2005" i="31"/>
  <c r="O2005" i="31"/>
  <c r="N2005" i="31"/>
  <c r="M2005" i="31"/>
  <c r="L2005" i="31"/>
  <c r="K2005" i="31"/>
  <c r="J2005" i="31"/>
  <c r="B2005" i="31"/>
  <c r="A2005" i="31"/>
  <c r="R2004" i="31"/>
  <c r="Q2004" i="31"/>
  <c r="O2004" i="31"/>
  <c r="N2004" i="31"/>
  <c r="M2004" i="31"/>
  <c r="L2004" i="31"/>
  <c r="K2004" i="31"/>
  <c r="J2004" i="31"/>
  <c r="B2004" i="31"/>
  <c r="A2004" i="31"/>
  <c r="R2003" i="31"/>
  <c r="Q2003" i="31"/>
  <c r="O2003" i="31"/>
  <c r="N2003" i="31"/>
  <c r="M2003" i="31"/>
  <c r="L2003" i="31"/>
  <c r="K2003" i="31"/>
  <c r="J2003" i="31"/>
  <c r="B2003" i="31"/>
  <c r="A2003" i="31"/>
  <c r="R2002" i="31"/>
  <c r="Q2002" i="31"/>
  <c r="O2002" i="31"/>
  <c r="N2002" i="31"/>
  <c r="M2002" i="31"/>
  <c r="L2002" i="31"/>
  <c r="K2002" i="31"/>
  <c r="J2002" i="31"/>
  <c r="B2002" i="31"/>
  <c r="A2002" i="31"/>
  <c r="R2001" i="31"/>
  <c r="Q2001" i="31"/>
  <c r="O2001" i="31"/>
  <c r="N2001" i="31"/>
  <c r="M2001" i="31"/>
  <c r="L2001" i="31"/>
  <c r="K2001" i="31"/>
  <c r="J2001" i="31"/>
  <c r="B2001" i="31"/>
  <c r="A2001" i="31"/>
  <c r="R2000" i="31"/>
  <c r="Q2000" i="31"/>
  <c r="O2000" i="31"/>
  <c r="N2000" i="31"/>
  <c r="M2000" i="31"/>
  <c r="L2000" i="31"/>
  <c r="K2000" i="31"/>
  <c r="J2000" i="31"/>
  <c r="B2000" i="31"/>
  <c r="A2000" i="31"/>
  <c r="R1999" i="31"/>
  <c r="Q1999" i="31"/>
  <c r="O1999" i="31"/>
  <c r="N1999" i="31"/>
  <c r="M1999" i="31"/>
  <c r="L1999" i="31"/>
  <c r="K1999" i="31"/>
  <c r="J1999" i="31"/>
  <c r="B1999" i="31"/>
  <c r="A1999" i="31"/>
  <c r="R1998" i="31"/>
  <c r="Q1998" i="31"/>
  <c r="O1998" i="31"/>
  <c r="N1998" i="31"/>
  <c r="M1998" i="31"/>
  <c r="L1998" i="31"/>
  <c r="K1998" i="31"/>
  <c r="J1998" i="31"/>
  <c r="B1998" i="31"/>
  <c r="A1998" i="31"/>
  <c r="R1997" i="31"/>
  <c r="Q1997" i="31"/>
  <c r="O1997" i="31"/>
  <c r="N1997" i="31"/>
  <c r="M1997" i="31"/>
  <c r="L1997" i="31"/>
  <c r="K1997" i="31"/>
  <c r="J1997" i="31"/>
  <c r="B1997" i="31"/>
  <c r="A1997" i="31"/>
  <c r="R1996" i="31"/>
  <c r="Q1996" i="31"/>
  <c r="O1996" i="31"/>
  <c r="N1996" i="31"/>
  <c r="M1996" i="31"/>
  <c r="L1996" i="31"/>
  <c r="K1996" i="31"/>
  <c r="J1996" i="31"/>
  <c r="B1996" i="31"/>
  <c r="A1996" i="31"/>
  <c r="R1995" i="31"/>
  <c r="Q1995" i="31"/>
  <c r="O1995" i="31"/>
  <c r="N1995" i="31"/>
  <c r="M1995" i="31"/>
  <c r="L1995" i="31"/>
  <c r="K1995" i="31"/>
  <c r="J1995" i="31"/>
  <c r="B1995" i="31"/>
  <c r="A1995" i="31"/>
  <c r="R1994" i="31"/>
  <c r="Q1994" i="31"/>
  <c r="O1994" i="31"/>
  <c r="N1994" i="31"/>
  <c r="M1994" i="31"/>
  <c r="L1994" i="31"/>
  <c r="K1994" i="31"/>
  <c r="J1994" i="31"/>
  <c r="B1994" i="31"/>
  <c r="A1994" i="31"/>
  <c r="R1993" i="31"/>
  <c r="Q1993" i="31"/>
  <c r="O1993" i="31"/>
  <c r="N1993" i="31"/>
  <c r="M1993" i="31"/>
  <c r="L1993" i="31"/>
  <c r="K1993" i="31"/>
  <c r="J1993" i="31"/>
  <c r="B1993" i="31"/>
  <c r="A1993" i="31"/>
  <c r="R1992" i="31"/>
  <c r="Q1992" i="31"/>
  <c r="O1992" i="31"/>
  <c r="N1992" i="31"/>
  <c r="M1992" i="31"/>
  <c r="L1992" i="31"/>
  <c r="K1992" i="31"/>
  <c r="J1992" i="31"/>
  <c r="B1992" i="31"/>
  <c r="A1992" i="31"/>
  <c r="R1991" i="31"/>
  <c r="Q1991" i="31"/>
  <c r="O1991" i="31"/>
  <c r="N1991" i="31"/>
  <c r="M1991" i="31"/>
  <c r="L1991" i="31"/>
  <c r="K1991" i="31"/>
  <c r="J1991" i="31"/>
  <c r="B1991" i="31"/>
  <c r="A1991" i="31"/>
  <c r="R1990" i="31"/>
  <c r="Q1990" i="31"/>
  <c r="O1990" i="31"/>
  <c r="N1990" i="31"/>
  <c r="M1990" i="31"/>
  <c r="L1990" i="31"/>
  <c r="K1990" i="31"/>
  <c r="J1990" i="31"/>
  <c r="B1990" i="31"/>
  <c r="A1990" i="31"/>
  <c r="Q1989" i="31"/>
  <c r="O1989" i="31"/>
  <c r="N1989" i="31"/>
  <c r="M1989" i="31"/>
  <c r="L1989" i="31"/>
  <c r="K1989" i="31"/>
  <c r="J1989" i="31"/>
  <c r="B1989" i="31"/>
  <c r="A1989" i="31"/>
  <c r="Q1988" i="31"/>
  <c r="O1988" i="31"/>
  <c r="N1988" i="31"/>
  <c r="M1988" i="31"/>
  <c r="L1988" i="31"/>
  <c r="K1988" i="31"/>
  <c r="J1988" i="31"/>
  <c r="B1988" i="31"/>
  <c r="A1988" i="31"/>
  <c r="Q1987" i="31"/>
  <c r="O1987" i="31"/>
  <c r="N1987" i="31"/>
  <c r="M1987" i="31"/>
  <c r="L1987" i="31"/>
  <c r="K1987" i="31"/>
  <c r="J1987" i="31"/>
  <c r="B1987" i="31"/>
  <c r="A1987" i="31"/>
  <c r="Q1986" i="31"/>
  <c r="O1986" i="31"/>
  <c r="N1986" i="31"/>
  <c r="M1986" i="31"/>
  <c r="L1986" i="31"/>
  <c r="K1986" i="31"/>
  <c r="J1986" i="31"/>
  <c r="B1986" i="31"/>
  <c r="A1986" i="31"/>
  <c r="Q1985" i="31"/>
  <c r="O1985" i="31"/>
  <c r="N1985" i="31"/>
  <c r="M1985" i="31"/>
  <c r="L1985" i="31"/>
  <c r="K1985" i="31"/>
  <c r="J1985" i="31"/>
  <c r="B1985" i="31"/>
  <c r="A1985" i="31"/>
  <c r="R1984" i="31"/>
  <c r="Q1984" i="31"/>
  <c r="O1984" i="31"/>
  <c r="N1984" i="31"/>
  <c r="M1984" i="31"/>
  <c r="L1984" i="31"/>
  <c r="K1984" i="31"/>
  <c r="J1984" i="31"/>
  <c r="B1984" i="31"/>
  <c r="A1984" i="31"/>
  <c r="R1983" i="31"/>
  <c r="Q1983" i="31"/>
  <c r="O1983" i="31"/>
  <c r="N1983" i="31"/>
  <c r="M1983" i="31"/>
  <c r="L1983" i="31"/>
  <c r="K1983" i="31"/>
  <c r="J1983" i="31"/>
  <c r="B1983" i="31"/>
  <c r="A1983" i="31"/>
  <c r="R1982" i="31"/>
  <c r="Q1982" i="31"/>
  <c r="O1982" i="31"/>
  <c r="N1982" i="31"/>
  <c r="M1982" i="31"/>
  <c r="L1982" i="31"/>
  <c r="K1982" i="31"/>
  <c r="J1982" i="31"/>
  <c r="B1982" i="31"/>
  <c r="A1982" i="31"/>
  <c r="R1981" i="31"/>
  <c r="Q1981" i="31"/>
  <c r="O1981" i="31"/>
  <c r="N1981" i="31"/>
  <c r="M1981" i="31"/>
  <c r="L1981" i="31"/>
  <c r="K1981" i="31"/>
  <c r="J1981" i="31"/>
  <c r="B1981" i="31"/>
  <c r="A1981" i="31"/>
  <c r="R1980" i="31"/>
  <c r="Q1980" i="31"/>
  <c r="O1980" i="31"/>
  <c r="N1980" i="31"/>
  <c r="M1980" i="31"/>
  <c r="L1980" i="31"/>
  <c r="K1980" i="31"/>
  <c r="J1980" i="31"/>
  <c r="B1980" i="31"/>
  <c r="A1980" i="31"/>
  <c r="R1979" i="31"/>
  <c r="Q1979" i="31"/>
  <c r="O1979" i="31"/>
  <c r="N1979" i="31"/>
  <c r="M1979" i="31"/>
  <c r="L1979" i="31"/>
  <c r="K1979" i="31"/>
  <c r="J1979" i="31"/>
  <c r="B1979" i="31"/>
  <c r="A1979" i="31"/>
  <c r="R1978" i="31"/>
  <c r="Q1978" i="31"/>
  <c r="O1978" i="31"/>
  <c r="N1978" i="31"/>
  <c r="M1978" i="31"/>
  <c r="L1978" i="31"/>
  <c r="K1978" i="31"/>
  <c r="J1978" i="31"/>
  <c r="B1978" i="31"/>
  <c r="A1978" i="31"/>
  <c r="R1977" i="31"/>
  <c r="Q1977" i="31"/>
  <c r="O1977" i="31"/>
  <c r="N1977" i="31"/>
  <c r="M1977" i="31"/>
  <c r="L1977" i="31"/>
  <c r="K1977" i="31"/>
  <c r="J1977" i="31"/>
  <c r="B1977" i="31"/>
  <c r="A1977" i="31"/>
  <c r="R1976" i="31"/>
  <c r="Q1976" i="31"/>
  <c r="O1976" i="31"/>
  <c r="N1976" i="31"/>
  <c r="M1976" i="31"/>
  <c r="L1976" i="31"/>
  <c r="K1976" i="31"/>
  <c r="J1976" i="31"/>
  <c r="B1976" i="31"/>
  <c r="A1976" i="31"/>
  <c r="R1975" i="31"/>
  <c r="Q1975" i="31"/>
  <c r="O1975" i="31"/>
  <c r="N1975" i="31"/>
  <c r="M1975" i="31"/>
  <c r="L1975" i="31"/>
  <c r="K1975" i="31"/>
  <c r="J1975" i="31"/>
  <c r="B1975" i="31"/>
  <c r="A1975" i="31"/>
  <c r="R1974" i="31"/>
  <c r="Q1974" i="31"/>
  <c r="P1974" i="31"/>
  <c r="O1974" i="31"/>
  <c r="N1974" i="31"/>
  <c r="M1974" i="31"/>
  <c r="L1974" i="31"/>
  <c r="K1974" i="31"/>
  <c r="J1974" i="31"/>
  <c r="B1974" i="31"/>
  <c r="A1974" i="31"/>
  <c r="R1973" i="31"/>
  <c r="Q1973" i="31"/>
  <c r="P1973" i="31"/>
  <c r="O1973" i="31"/>
  <c r="N1973" i="31"/>
  <c r="M1973" i="31"/>
  <c r="L1973" i="31"/>
  <c r="K1973" i="31"/>
  <c r="J1973" i="31"/>
  <c r="B1973" i="31"/>
  <c r="A1973" i="31"/>
  <c r="R1972" i="31"/>
  <c r="Q1972" i="31"/>
  <c r="P1972" i="31"/>
  <c r="O1972" i="31"/>
  <c r="N1972" i="31"/>
  <c r="M1972" i="31"/>
  <c r="L1972" i="31"/>
  <c r="K1972" i="31"/>
  <c r="J1972" i="31"/>
  <c r="B1972" i="31"/>
  <c r="A1972" i="31"/>
  <c r="R1971" i="31"/>
  <c r="Q1971" i="31"/>
  <c r="P1971" i="31"/>
  <c r="O1971" i="31"/>
  <c r="N1971" i="31"/>
  <c r="M1971" i="31"/>
  <c r="L1971" i="31"/>
  <c r="K1971" i="31"/>
  <c r="J1971" i="31"/>
  <c r="B1971" i="31"/>
  <c r="A1971" i="31"/>
  <c r="R1970" i="31"/>
  <c r="Q1970" i="31"/>
  <c r="P1970" i="31"/>
  <c r="O1970" i="31"/>
  <c r="N1970" i="31"/>
  <c r="M1970" i="31"/>
  <c r="L1970" i="31"/>
  <c r="K1970" i="31"/>
  <c r="J1970" i="31"/>
  <c r="B1970" i="31"/>
  <c r="A1970" i="31"/>
  <c r="R1969" i="31"/>
  <c r="Q1969" i="31"/>
  <c r="P1969" i="31"/>
  <c r="O1969" i="31"/>
  <c r="N1969" i="31"/>
  <c r="M1969" i="31"/>
  <c r="K1969" i="31"/>
  <c r="J1969" i="31"/>
  <c r="B1969" i="31"/>
  <c r="A1969" i="31"/>
  <c r="R1968" i="31"/>
  <c r="Q1968" i="31"/>
  <c r="P1968" i="31"/>
  <c r="O1968" i="31"/>
  <c r="N1968" i="31"/>
  <c r="M1968" i="31"/>
  <c r="K1968" i="31"/>
  <c r="J1968" i="31"/>
  <c r="B1968" i="31"/>
  <c r="A1968" i="31"/>
  <c r="R1967" i="31"/>
  <c r="Q1967" i="31"/>
  <c r="P1967" i="31"/>
  <c r="O1967" i="31"/>
  <c r="N1967" i="31"/>
  <c r="M1967" i="31"/>
  <c r="K1967" i="31"/>
  <c r="J1967" i="31"/>
  <c r="B1967" i="31"/>
  <c r="A1967" i="31"/>
  <c r="R1966" i="31"/>
  <c r="Q1966" i="31"/>
  <c r="P1966" i="31"/>
  <c r="O1966" i="31"/>
  <c r="N1966" i="31"/>
  <c r="M1966" i="31"/>
  <c r="K1966" i="31"/>
  <c r="J1966" i="31"/>
  <c r="B1966" i="31"/>
  <c r="A1966" i="31"/>
  <c r="R1965" i="31"/>
  <c r="Q1965" i="31"/>
  <c r="P1965" i="31"/>
  <c r="O1965" i="31"/>
  <c r="N1965" i="31"/>
  <c r="M1965" i="31"/>
  <c r="K1965" i="31"/>
  <c r="J1965" i="31"/>
  <c r="B1965" i="31"/>
  <c r="A1965" i="31"/>
  <c r="R1964" i="31"/>
  <c r="Q1964" i="31"/>
  <c r="P1964" i="31"/>
  <c r="O1964" i="31"/>
  <c r="N1964" i="31"/>
  <c r="M1964" i="31"/>
  <c r="K1964" i="31"/>
  <c r="J1964" i="31"/>
  <c r="B1964" i="31"/>
  <c r="A1964" i="31"/>
  <c r="R1963" i="31"/>
  <c r="Q1963" i="31"/>
  <c r="P1963" i="31"/>
  <c r="O1963" i="31"/>
  <c r="N1963" i="31"/>
  <c r="M1963" i="31"/>
  <c r="K1963" i="31"/>
  <c r="J1963" i="31"/>
  <c r="B1963" i="31"/>
  <c r="A1963" i="31"/>
  <c r="R1962" i="31"/>
  <c r="Q1962" i="31"/>
  <c r="P1962" i="31"/>
  <c r="O1962" i="31"/>
  <c r="N1962" i="31"/>
  <c r="M1962" i="31"/>
  <c r="K1962" i="31"/>
  <c r="J1962" i="31"/>
  <c r="B1962" i="31"/>
  <c r="A1962" i="31"/>
  <c r="R1961" i="31"/>
  <c r="Q1961" i="31"/>
  <c r="P1961" i="31"/>
  <c r="O1961" i="31"/>
  <c r="N1961" i="31"/>
  <c r="M1961" i="31"/>
  <c r="K1961" i="31"/>
  <c r="J1961" i="31"/>
  <c r="B1961" i="31"/>
  <c r="A1961" i="31"/>
  <c r="R1960" i="31"/>
  <c r="Q1960" i="31"/>
  <c r="P1960" i="31"/>
  <c r="O1960" i="31"/>
  <c r="N1960" i="31"/>
  <c r="M1960" i="31"/>
  <c r="K1960" i="31"/>
  <c r="J1960" i="31"/>
  <c r="B1960" i="31"/>
  <c r="A1960" i="31"/>
  <c r="R1959" i="31"/>
  <c r="Q1959" i="31"/>
  <c r="P1959" i="31"/>
  <c r="O1959" i="31"/>
  <c r="N1959" i="31"/>
  <c r="M1959" i="31"/>
  <c r="K1959" i="31"/>
  <c r="J1959" i="31"/>
  <c r="B1959" i="31"/>
  <c r="A1959" i="31"/>
  <c r="R1958" i="31"/>
  <c r="Q1958" i="31"/>
  <c r="P1958" i="31"/>
  <c r="O1958" i="31"/>
  <c r="N1958" i="31"/>
  <c r="M1958" i="31"/>
  <c r="K1958" i="31"/>
  <c r="J1958" i="31"/>
  <c r="B1958" i="31"/>
  <c r="A1958" i="31"/>
  <c r="R1957" i="31"/>
  <c r="Q1957" i="31"/>
  <c r="P1957" i="31"/>
  <c r="O1957" i="31"/>
  <c r="N1957" i="31"/>
  <c r="M1957" i="31"/>
  <c r="K1957" i="31"/>
  <c r="J1957" i="31"/>
  <c r="B1957" i="31"/>
  <c r="A1957" i="31"/>
  <c r="R1956" i="31"/>
  <c r="Q1956" i="31"/>
  <c r="P1956" i="31"/>
  <c r="O1956" i="31"/>
  <c r="N1956" i="31"/>
  <c r="M1956" i="31"/>
  <c r="K1956" i="31"/>
  <c r="J1956" i="31"/>
  <c r="B1956" i="31"/>
  <c r="A1956" i="31"/>
  <c r="R1955" i="31"/>
  <c r="Q1955" i="31"/>
  <c r="P1955" i="31"/>
  <c r="O1955" i="31"/>
  <c r="N1955" i="31"/>
  <c r="M1955" i="31"/>
  <c r="K1955" i="31"/>
  <c r="J1955" i="31"/>
  <c r="B1955" i="31"/>
  <c r="A1955" i="31"/>
  <c r="R1954" i="31"/>
  <c r="Q1954" i="31"/>
  <c r="P1954" i="31"/>
  <c r="O1954" i="31"/>
  <c r="N1954" i="31"/>
  <c r="M1954" i="31"/>
  <c r="K1954" i="31"/>
  <c r="J1954" i="31"/>
  <c r="B1954" i="31"/>
  <c r="A1954" i="31"/>
  <c r="R1953" i="31"/>
  <c r="Q1953" i="31"/>
  <c r="P1953" i="31"/>
  <c r="O1953" i="31"/>
  <c r="N1953" i="31"/>
  <c r="M1953" i="31"/>
  <c r="K1953" i="31"/>
  <c r="J1953" i="31"/>
  <c r="B1953" i="31"/>
  <c r="A1953" i="31"/>
  <c r="R1952" i="31"/>
  <c r="Q1952" i="31"/>
  <c r="P1952" i="31"/>
  <c r="O1952" i="31"/>
  <c r="N1952" i="31"/>
  <c r="M1952" i="31"/>
  <c r="K1952" i="31"/>
  <c r="J1952" i="31"/>
  <c r="B1952" i="31"/>
  <c r="A1952" i="31"/>
  <c r="R1951" i="31"/>
  <c r="Q1951" i="31"/>
  <c r="P1951" i="31"/>
  <c r="O1951" i="31"/>
  <c r="N1951" i="31"/>
  <c r="M1951" i="31"/>
  <c r="K1951" i="31"/>
  <c r="J1951" i="31"/>
  <c r="B1951" i="31"/>
  <c r="A1951" i="31"/>
  <c r="R1950" i="31"/>
  <c r="Q1950" i="31"/>
  <c r="P1950" i="31"/>
  <c r="O1950" i="31"/>
  <c r="N1950" i="31"/>
  <c r="M1950" i="31"/>
  <c r="K1950" i="31"/>
  <c r="J1950" i="31"/>
  <c r="B1950" i="31"/>
  <c r="A1950" i="31"/>
  <c r="R1949" i="31"/>
  <c r="Q1949" i="31"/>
  <c r="P1949" i="31"/>
  <c r="O1949" i="31"/>
  <c r="N1949" i="31"/>
  <c r="M1949" i="31"/>
  <c r="K1949" i="31"/>
  <c r="J1949" i="31"/>
  <c r="B1949" i="31"/>
  <c r="A1949" i="31"/>
  <c r="R1948" i="31"/>
  <c r="Q1948" i="31"/>
  <c r="P1948" i="31"/>
  <c r="O1948" i="31"/>
  <c r="N1948" i="31"/>
  <c r="M1948" i="31"/>
  <c r="K1948" i="31"/>
  <c r="J1948" i="31"/>
  <c r="B1948" i="31"/>
  <c r="A1948" i="31"/>
  <c r="R1947" i="31"/>
  <c r="Q1947" i="31"/>
  <c r="P1947" i="31"/>
  <c r="O1947" i="31"/>
  <c r="N1947" i="31"/>
  <c r="M1947" i="31"/>
  <c r="K1947" i="31"/>
  <c r="J1947" i="31"/>
  <c r="B1947" i="31"/>
  <c r="A1947" i="31"/>
  <c r="R1946" i="31"/>
  <c r="Q1946" i="31"/>
  <c r="P1946" i="31"/>
  <c r="O1946" i="31"/>
  <c r="N1946" i="31"/>
  <c r="M1946" i="31"/>
  <c r="K1946" i="31"/>
  <c r="J1946" i="31"/>
  <c r="B1946" i="31"/>
  <c r="A1946" i="31"/>
  <c r="R1945" i="31"/>
  <c r="Q1945" i="31"/>
  <c r="P1945" i="31"/>
  <c r="O1945" i="31"/>
  <c r="N1945" i="31"/>
  <c r="M1945" i="31"/>
  <c r="K1945" i="31"/>
  <c r="J1945" i="31"/>
  <c r="B1945" i="31"/>
  <c r="A1945" i="31"/>
  <c r="R1944" i="31"/>
  <c r="Q1944" i="31"/>
  <c r="P1944" i="31"/>
  <c r="O1944" i="31"/>
  <c r="N1944" i="31"/>
  <c r="M1944" i="31"/>
  <c r="K1944" i="31"/>
  <c r="J1944" i="31"/>
  <c r="B1944" i="31"/>
  <c r="A1944" i="31"/>
  <c r="R1943" i="31"/>
  <c r="Q1943" i="31"/>
  <c r="P1943" i="31"/>
  <c r="O1943" i="31"/>
  <c r="N1943" i="31"/>
  <c r="M1943" i="31"/>
  <c r="K1943" i="31"/>
  <c r="J1943" i="31"/>
  <c r="B1943" i="31"/>
  <c r="A1943" i="31"/>
  <c r="R1942" i="31"/>
  <c r="Q1942" i="31"/>
  <c r="P1942" i="31"/>
  <c r="O1942" i="31"/>
  <c r="N1942" i="31"/>
  <c r="M1942" i="31"/>
  <c r="K1942" i="31"/>
  <c r="J1942" i="31"/>
  <c r="B1942" i="31"/>
  <c r="A1942" i="31"/>
  <c r="R1941" i="31"/>
  <c r="Q1941" i="31"/>
  <c r="P1941" i="31"/>
  <c r="O1941" i="31"/>
  <c r="N1941" i="31"/>
  <c r="M1941" i="31"/>
  <c r="K1941" i="31"/>
  <c r="J1941" i="31"/>
  <c r="B1941" i="31"/>
  <c r="A1941" i="31"/>
  <c r="R1940" i="31"/>
  <c r="Q1940" i="31"/>
  <c r="P1940" i="31"/>
  <c r="O1940" i="31"/>
  <c r="N1940" i="31"/>
  <c r="M1940" i="31"/>
  <c r="K1940" i="31"/>
  <c r="J1940" i="31"/>
  <c r="B1940" i="31"/>
  <c r="A1940" i="31"/>
  <c r="R1939" i="31"/>
  <c r="Q1939" i="31"/>
  <c r="P1939" i="31"/>
  <c r="O1939" i="31"/>
  <c r="N1939" i="31"/>
  <c r="M1939" i="31"/>
  <c r="K1939" i="31"/>
  <c r="J1939" i="31"/>
  <c r="B1939" i="31"/>
  <c r="A1939" i="31"/>
  <c r="R1938" i="31"/>
  <c r="Q1938" i="31"/>
  <c r="P1938" i="31"/>
  <c r="O1938" i="31"/>
  <c r="N1938" i="31"/>
  <c r="M1938" i="31"/>
  <c r="K1938" i="31"/>
  <c r="J1938" i="31"/>
  <c r="B1938" i="31"/>
  <c r="A1938" i="31"/>
  <c r="R1937" i="31"/>
  <c r="Q1937" i="31"/>
  <c r="P1937" i="31"/>
  <c r="O1937" i="31"/>
  <c r="N1937" i="31"/>
  <c r="M1937" i="31"/>
  <c r="K1937" i="31"/>
  <c r="J1937" i="31"/>
  <c r="B1937" i="31"/>
  <c r="A1937" i="31"/>
  <c r="R1936" i="31"/>
  <c r="Q1936" i="31"/>
  <c r="P1936" i="31"/>
  <c r="O1936" i="31"/>
  <c r="N1936" i="31"/>
  <c r="M1936" i="31"/>
  <c r="K1936" i="31"/>
  <c r="J1936" i="31"/>
  <c r="B1936" i="31"/>
  <c r="A1936" i="31"/>
  <c r="R1935" i="31"/>
  <c r="Q1935" i="31"/>
  <c r="P1935" i="31"/>
  <c r="O1935" i="31"/>
  <c r="N1935" i="31"/>
  <c r="M1935" i="31"/>
  <c r="K1935" i="31"/>
  <c r="J1935" i="31"/>
  <c r="B1935" i="31"/>
  <c r="A1935" i="31"/>
  <c r="R1934" i="31"/>
  <c r="Q1934" i="31"/>
  <c r="P1934" i="31"/>
  <c r="O1934" i="31"/>
  <c r="N1934" i="31"/>
  <c r="M1934" i="31"/>
  <c r="K1934" i="31"/>
  <c r="J1934" i="31"/>
  <c r="B1934" i="31"/>
  <c r="A1934" i="31"/>
  <c r="R1933" i="31"/>
  <c r="Q1933" i="31"/>
  <c r="P1933" i="31"/>
  <c r="O1933" i="31"/>
  <c r="N1933" i="31"/>
  <c r="M1933" i="31"/>
  <c r="K1933" i="31"/>
  <c r="J1933" i="31"/>
  <c r="B1933" i="31"/>
  <c r="A1933" i="31"/>
  <c r="R1932" i="31"/>
  <c r="Q1932" i="31"/>
  <c r="P1932" i="31"/>
  <c r="O1932" i="31"/>
  <c r="N1932" i="31"/>
  <c r="M1932" i="31"/>
  <c r="K1932" i="31"/>
  <c r="J1932" i="31"/>
  <c r="B1932" i="31"/>
  <c r="A1932" i="31"/>
  <c r="R1931" i="31"/>
  <c r="Q1931" i="31"/>
  <c r="P1931" i="31"/>
  <c r="O1931" i="31"/>
  <c r="N1931" i="31"/>
  <c r="M1931" i="31"/>
  <c r="K1931" i="31"/>
  <c r="J1931" i="31"/>
  <c r="B1931" i="31"/>
  <c r="A1931" i="31"/>
  <c r="R1930" i="31"/>
  <c r="Q1930" i="31"/>
  <c r="P1930" i="31"/>
  <c r="O1930" i="31"/>
  <c r="N1930" i="31"/>
  <c r="M1930" i="31"/>
  <c r="K1930" i="31"/>
  <c r="J1930" i="31"/>
  <c r="B1930" i="31"/>
  <c r="A1930" i="31"/>
  <c r="R1929" i="31"/>
  <c r="Q1929" i="31"/>
  <c r="P1929" i="31"/>
  <c r="O1929" i="31"/>
  <c r="N1929" i="31"/>
  <c r="M1929" i="31"/>
  <c r="K1929" i="31"/>
  <c r="J1929" i="31"/>
  <c r="B1929" i="31"/>
  <c r="A1929" i="31"/>
  <c r="R1928" i="31"/>
  <c r="Q1928" i="31"/>
  <c r="P1928" i="31"/>
  <c r="O1928" i="31"/>
  <c r="N1928" i="31"/>
  <c r="M1928" i="31"/>
  <c r="K1928" i="31"/>
  <c r="J1928" i="31"/>
  <c r="B1928" i="31"/>
  <c r="A1928" i="31"/>
  <c r="R1927" i="31"/>
  <c r="Q1927" i="31"/>
  <c r="P1927" i="31"/>
  <c r="O1927" i="31"/>
  <c r="N1927" i="31"/>
  <c r="M1927" i="31"/>
  <c r="K1927" i="31"/>
  <c r="J1927" i="31"/>
  <c r="B1927" i="31"/>
  <c r="A1927" i="31"/>
  <c r="R1926" i="31"/>
  <c r="Q1926" i="31"/>
  <c r="P1926" i="31"/>
  <c r="O1926" i="31"/>
  <c r="N1926" i="31"/>
  <c r="M1926" i="31"/>
  <c r="K1926" i="31"/>
  <c r="J1926" i="31"/>
  <c r="B1926" i="31"/>
  <c r="A1926" i="31"/>
  <c r="R1925" i="31"/>
  <c r="Q1925" i="31"/>
  <c r="P1925" i="31"/>
  <c r="O1925" i="31"/>
  <c r="N1925" i="31"/>
  <c r="M1925" i="31"/>
  <c r="K1925" i="31"/>
  <c r="J1925" i="31"/>
  <c r="B1925" i="31"/>
  <c r="A1925" i="31"/>
  <c r="R1924" i="31"/>
  <c r="Q1924" i="31"/>
  <c r="P1924" i="31"/>
  <c r="O1924" i="31"/>
  <c r="N1924" i="31"/>
  <c r="M1924" i="31"/>
  <c r="K1924" i="31"/>
  <c r="J1924" i="31"/>
  <c r="B1924" i="31"/>
  <c r="A1924" i="31"/>
  <c r="R1923" i="31"/>
  <c r="Q1923" i="31"/>
  <c r="P1923" i="31"/>
  <c r="O1923" i="31"/>
  <c r="N1923" i="31"/>
  <c r="M1923" i="31"/>
  <c r="K1923" i="31"/>
  <c r="J1923" i="31"/>
  <c r="B1923" i="31"/>
  <c r="A1923" i="31"/>
  <c r="R1922" i="31"/>
  <c r="Q1922" i="31"/>
  <c r="P1922" i="31"/>
  <c r="O1922" i="31"/>
  <c r="N1922" i="31"/>
  <c r="M1922" i="31"/>
  <c r="K1922" i="31"/>
  <c r="J1922" i="31"/>
  <c r="B1922" i="31"/>
  <c r="A1922" i="31"/>
  <c r="R1921" i="31"/>
  <c r="Q1921" i="31"/>
  <c r="P1921" i="31"/>
  <c r="O1921" i="31"/>
  <c r="N1921" i="31"/>
  <c r="M1921" i="31"/>
  <c r="K1921" i="31"/>
  <c r="J1921" i="31"/>
  <c r="B1921" i="31"/>
  <c r="A1921" i="31"/>
  <c r="R1920" i="31"/>
  <c r="Q1920" i="31"/>
  <c r="P1920" i="31"/>
  <c r="O1920" i="31"/>
  <c r="N1920" i="31"/>
  <c r="M1920" i="31"/>
  <c r="K1920" i="31"/>
  <c r="J1920" i="31"/>
  <c r="B1920" i="31"/>
  <c r="A1920" i="31"/>
  <c r="R1919" i="31"/>
  <c r="Q1919" i="31"/>
  <c r="P1919" i="31"/>
  <c r="O1919" i="31"/>
  <c r="N1919" i="31"/>
  <c r="M1919" i="31"/>
  <c r="K1919" i="31"/>
  <c r="J1919" i="31"/>
  <c r="B1919" i="31"/>
  <c r="A1919" i="31"/>
  <c r="R1918" i="31"/>
  <c r="Q1918" i="31"/>
  <c r="P1918" i="31"/>
  <c r="O1918" i="31"/>
  <c r="N1918" i="31"/>
  <c r="M1918" i="31"/>
  <c r="K1918" i="31"/>
  <c r="J1918" i="31"/>
  <c r="B1918" i="31"/>
  <c r="A1918" i="31"/>
  <c r="R1917" i="31"/>
  <c r="Q1917" i="31"/>
  <c r="P1917" i="31"/>
  <c r="O1917" i="31"/>
  <c r="N1917" i="31"/>
  <c r="M1917" i="31"/>
  <c r="K1917" i="31"/>
  <c r="J1917" i="31"/>
  <c r="B1917" i="31"/>
  <c r="A1917" i="31"/>
  <c r="R1916" i="31"/>
  <c r="Q1916" i="31"/>
  <c r="P1916" i="31"/>
  <c r="O1916" i="31"/>
  <c r="N1916" i="31"/>
  <c r="M1916" i="31"/>
  <c r="K1916" i="31"/>
  <c r="J1916" i="31"/>
  <c r="B1916" i="31"/>
  <c r="A1916" i="31"/>
  <c r="R1915" i="31"/>
  <c r="Q1915" i="31"/>
  <c r="P1915" i="31"/>
  <c r="O1915" i="31"/>
  <c r="N1915" i="31"/>
  <c r="M1915" i="31"/>
  <c r="K1915" i="31"/>
  <c r="J1915" i="31"/>
  <c r="B1915" i="31"/>
  <c r="A1915" i="31"/>
  <c r="R1914" i="31"/>
  <c r="Q1914" i="31"/>
  <c r="P1914" i="31"/>
  <c r="O1914" i="31"/>
  <c r="N1914" i="31"/>
  <c r="M1914" i="31"/>
  <c r="K1914" i="31"/>
  <c r="J1914" i="31"/>
  <c r="B1914" i="31"/>
  <c r="A1914" i="31"/>
  <c r="R1913" i="31"/>
  <c r="Q1913" i="31"/>
  <c r="P1913" i="31"/>
  <c r="O1913" i="31"/>
  <c r="N1913" i="31"/>
  <c r="M1913" i="31"/>
  <c r="K1913" i="31"/>
  <c r="J1913" i="31"/>
  <c r="B1913" i="31"/>
  <c r="A1913" i="31"/>
  <c r="R1912" i="31"/>
  <c r="Q1912" i="31"/>
  <c r="P1912" i="31"/>
  <c r="O1912" i="31"/>
  <c r="N1912" i="31"/>
  <c r="M1912" i="31"/>
  <c r="L1912" i="31"/>
  <c r="K1912" i="31"/>
  <c r="J1912" i="31"/>
  <c r="B1912" i="31"/>
  <c r="A1912" i="31"/>
  <c r="R1911" i="31"/>
  <c r="Q1911" i="31"/>
  <c r="P1911" i="31"/>
  <c r="O1911" i="31"/>
  <c r="N1911" i="31"/>
  <c r="M1911" i="31"/>
  <c r="L1911" i="31"/>
  <c r="K1911" i="31"/>
  <c r="J1911" i="31"/>
  <c r="B1911" i="31"/>
  <c r="A1911" i="31"/>
  <c r="R1910" i="31"/>
  <c r="Q1910" i="31"/>
  <c r="P1910" i="31"/>
  <c r="O1910" i="31"/>
  <c r="N1910" i="31"/>
  <c r="M1910" i="31"/>
  <c r="L1910" i="31"/>
  <c r="K1910" i="31"/>
  <c r="J1910" i="31"/>
  <c r="B1910" i="31"/>
  <c r="A1910" i="31"/>
  <c r="R1909" i="31"/>
  <c r="Q1909" i="31"/>
  <c r="P1909" i="31"/>
  <c r="O1909" i="31"/>
  <c r="N1909" i="31"/>
  <c r="M1909" i="31"/>
  <c r="L1909" i="31"/>
  <c r="K1909" i="31"/>
  <c r="J1909" i="31"/>
  <c r="B1909" i="31"/>
  <c r="A1909" i="31"/>
  <c r="R1908" i="31"/>
  <c r="Q1908" i="31"/>
  <c r="P1908" i="31"/>
  <c r="O1908" i="31"/>
  <c r="N1908" i="31"/>
  <c r="M1908" i="31"/>
  <c r="L1908" i="31"/>
  <c r="K1908" i="31"/>
  <c r="J1908" i="31"/>
  <c r="B1908" i="31"/>
  <c r="A1908" i="31"/>
  <c r="R1907" i="31"/>
  <c r="Q1907" i="31"/>
  <c r="P1907" i="31"/>
  <c r="O1907" i="31"/>
  <c r="N1907" i="31"/>
  <c r="M1907" i="31"/>
  <c r="L1907" i="31"/>
  <c r="K1907" i="31"/>
  <c r="J1907" i="31"/>
  <c r="B1907" i="31"/>
  <c r="A1907" i="31"/>
  <c r="R1906" i="31"/>
  <c r="Q1906" i="31"/>
  <c r="P1906" i="31"/>
  <c r="O1906" i="31"/>
  <c r="N1906" i="31"/>
  <c r="M1906" i="31"/>
  <c r="L1906" i="31"/>
  <c r="K1906" i="31"/>
  <c r="J1906" i="31"/>
  <c r="B1906" i="31"/>
  <c r="A1906" i="31"/>
  <c r="R1905" i="31"/>
  <c r="Q1905" i="31"/>
  <c r="P1905" i="31"/>
  <c r="O1905" i="31"/>
  <c r="N1905" i="31"/>
  <c r="M1905" i="31"/>
  <c r="L1905" i="31"/>
  <c r="K1905" i="31"/>
  <c r="J1905" i="31"/>
  <c r="B1905" i="31"/>
  <c r="A1905" i="31"/>
  <c r="R1904" i="31"/>
  <c r="Q1904" i="31"/>
  <c r="P1904" i="31"/>
  <c r="O1904" i="31"/>
  <c r="N1904" i="31"/>
  <c r="M1904" i="31"/>
  <c r="K1904" i="31"/>
  <c r="J1904" i="31"/>
  <c r="B1904" i="31"/>
  <c r="A1904" i="31"/>
  <c r="R1903" i="31"/>
  <c r="Q1903" i="31"/>
  <c r="P1903" i="31"/>
  <c r="O1903" i="31"/>
  <c r="N1903" i="31"/>
  <c r="M1903" i="31"/>
  <c r="K1903" i="31"/>
  <c r="J1903" i="31"/>
  <c r="B1903" i="31"/>
  <c r="A1903" i="31"/>
  <c r="R1902" i="31"/>
  <c r="Q1902" i="31"/>
  <c r="P1902" i="31"/>
  <c r="O1902" i="31"/>
  <c r="N1902" i="31"/>
  <c r="M1902" i="31"/>
  <c r="K1902" i="31"/>
  <c r="J1902" i="31"/>
  <c r="B1902" i="31"/>
  <c r="A1902" i="31"/>
  <c r="R1901" i="31"/>
  <c r="Q1901" i="31"/>
  <c r="P1901" i="31"/>
  <c r="O1901" i="31"/>
  <c r="N1901" i="31"/>
  <c r="M1901" i="31"/>
  <c r="K1901" i="31"/>
  <c r="J1901" i="31"/>
  <c r="B1901" i="31"/>
  <c r="A1901" i="31"/>
  <c r="R1900" i="31"/>
  <c r="Q1900" i="31"/>
  <c r="P1900" i="31"/>
  <c r="O1900" i="31"/>
  <c r="N1900" i="31"/>
  <c r="M1900" i="31"/>
  <c r="K1900" i="31"/>
  <c r="J1900" i="31"/>
  <c r="B1900" i="31"/>
  <c r="A1900" i="31"/>
  <c r="R1899" i="31"/>
  <c r="Q1899" i="31"/>
  <c r="P1899" i="31"/>
  <c r="O1899" i="31"/>
  <c r="N1899" i="31"/>
  <c r="M1899" i="31"/>
  <c r="K1899" i="31"/>
  <c r="J1899" i="31"/>
  <c r="B1899" i="31"/>
  <c r="A1899" i="31"/>
  <c r="R1898" i="31"/>
  <c r="Q1898" i="31"/>
  <c r="P1898" i="31"/>
  <c r="O1898" i="31"/>
  <c r="N1898" i="31"/>
  <c r="M1898" i="31"/>
  <c r="K1898" i="31"/>
  <c r="J1898" i="31"/>
  <c r="B1898" i="31"/>
  <c r="A1898" i="31"/>
  <c r="R1897" i="31"/>
  <c r="Q1897" i="31"/>
  <c r="P1897" i="31"/>
  <c r="O1897" i="31"/>
  <c r="N1897" i="31"/>
  <c r="M1897" i="31"/>
  <c r="K1897" i="31"/>
  <c r="J1897" i="31"/>
  <c r="B1897" i="31"/>
  <c r="A1897" i="31"/>
  <c r="R1896" i="31"/>
  <c r="Q1896" i="31"/>
  <c r="P1896" i="31"/>
  <c r="O1896" i="31"/>
  <c r="N1896" i="31"/>
  <c r="M1896" i="31"/>
  <c r="K1896" i="31"/>
  <c r="J1896" i="31"/>
  <c r="B1896" i="31"/>
  <c r="A1896" i="31"/>
  <c r="R1895" i="31"/>
  <c r="Q1895" i="31"/>
  <c r="P1895" i="31"/>
  <c r="O1895" i="31"/>
  <c r="N1895" i="31"/>
  <c r="M1895" i="31"/>
  <c r="K1895" i="31"/>
  <c r="J1895" i="31"/>
  <c r="B1895" i="31"/>
  <c r="A1895" i="31"/>
  <c r="R1894" i="31"/>
  <c r="Q1894" i="31"/>
  <c r="P1894" i="31"/>
  <c r="O1894" i="31"/>
  <c r="N1894" i="31"/>
  <c r="M1894" i="31"/>
  <c r="K1894" i="31"/>
  <c r="J1894" i="31"/>
  <c r="B1894" i="31"/>
  <c r="A1894" i="31"/>
  <c r="R1893" i="31"/>
  <c r="Q1893" i="31"/>
  <c r="P1893" i="31"/>
  <c r="O1893" i="31"/>
  <c r="N1893" i="31"/>
  <c r="M1893" i="31"/>
  <c r="K1893" i="31"/>
  <c r="J1893" i="31"/>
  <c r="B1893" i="31"/>
  <c r="A1893" i="31"/>
  <c r="R1892" i="31"/>
  <c r="Q1892" i="31"/>
  <c r="P1892" i="31"/>
  <c r="O1892" i="31"/>
  <c r="N1892" i="31"/>
  <c r="M1892" i="31"/>
  <c r="K1892" i="31"/>
  <c r="J1892" i="31"/>
  <c r="B1892" i="31"/>
  <c r="A1892" i="31"/>
  <c r="R1891" i="31"/>
  <c r="Q1891" i="31"/>
  <c r="P1891" i="31"/>
  <c r="O1891" i="31"/>
  <c r="N1891" i="31"/>
  <c r="M1891" i="31"/>
  <c r="K1891" i="31"/>
  <c r="J1891" i="31"/>
  <c r="B1891" i="31"/>
  <c r="A1891" i="31"/>
  <c r="R1890" i="31"/>
  <c r="Q1890" i="31"/>
  <c r="P1890" i="31"/>
  <c r="O1890" i="31"/>
  <c r="N1890" i="31"/>
  <c r="M1890" i="31"/>
  <c r="K1890" i="31"/>
  <c r="J1890" i="31"/>
  <c r="B1890" i="31"/>
  <c r="A1890" i="31"/>
  <c r="R1889" i="31"/>
  <c r="Q1889" i="31"/>
  <c r="P1889" i="31"/>
  <c r="O1889" i="31"/>
  <c r="N1889" i="31"/>
  <c r="M1889" i="31"/>
  <c r="K1889" i="31"/>
  <c r="J1889" i="31"/>
  <c r="B1889" i="31"/>
  <c r="A1889" i="31"/>
  <c r="R1888" i="31"/>
  <c r="Q1888" i="31"/>
  <c r="P1888" i="31"/>
  <c r="O1888" i="31"/>
  <c r="N1888" i="31"/>
  <c r="M1888" i="31"/>
  <c r="K1888" i="31"/>
  <c r="J1888" i="31"/>
  <c r="B1888" i="31"/>
  <c r="A1888" i="31"/>
  <c r="R1887" i="31"/>
  <c r="Q1887" i="31"/>
  <c r="P1887" i="31"/>
  <c r="O1887" i="31"/>
  <c r="N1887" i="31"/>
  <c r="M1887" i="31"/>
  <c r="K1887" i="31"/>
  <c r="J1887" i="31"/>
  <c r="B1887" i="31"/>
  <c r="A1887" i="31"/>
  <c r="R1886" i="31"/>
  <c r="Q1886" i="31"/>
  <c r="P1886" i="31"/>
  <c r="O1886" i="31"/>
  <c r="N1886" i="31"/>
  <c r="M1886" i="31"/>
  <c r="K1886" i="31"/>
  <c r="J1886" i="31"/>
  <c r="B1886" i="31"/>
  <c r="A1886" i="31"/>
  <c r="R1885" i="31"/>
  <c r="Q1885" i="31"/>
  <c r="P1885" i="31"/>
  <c r="O1885" i="31"/>
  <c r="N1885" i="31"/>
  <c r="M1885" i="31"/>
  <c r="K1885" i="31"/>
  <c r="J1885" i="31"/>
  <c r="B1885" i="31"/>
  <c r="A1885" i="31"/>
  <c r="R1884" i="31"/>
  <c r="Q1884" i="31"/>
  <c r="P1884" i="31"/>
  <c r="O1884" i="31"/>
  <c r="N1884" i="31"/>
  <c r="M1884" i="31"/>
  <c r="K1884" i="31"/>
  <c r="J1884" i="31"/>
  <c r="B1884" i="31"/>
  <c r="A1884" i="31"/>
  <c r="R1883" i="31"/>
  <c r="Q1883" i="31"/>
  <c r="P1883" i="31"/>
  <c r="O1883" i="31"/>
  <c r="N1883" i="31"/>
  <c r="M1883" i="31"/>
  <c r="K1883" i="31"/>
  <c r="J1883" i="31"/>
  <c r="B1883" i="31"/>
  <c r="A1883" i="31"/>
  <c r="R1882" i="31"/>
  <c r="Q1882" i="31"/>
  <c r="P1882" i="31"/>
  <c r="O1882" i="31"/>
  <c r="N1882" i="31"/>
  <c r="M1882" i="31"/>
  <c r="K1882" i="31"/>
  <c r="J1882" i="31"/>
  <c r="B1882" i="31"/>
  <c r="A1882" i="31"/>
  <c r="R1881" i="31"/>
  <c r="Q1881" i="31"/>
  <c r="P1881" i="31"/>
  <c r="O1881" i="31"/>
  <c r="N1881" i="31"/>
  <c r="M1881" i="31"/>
  <c r="K1881" i="31"/>
  <c r="J1881" i="31"/>
  <c r="B1881" i="31"/>
  <c r="A1881" i="31"/>
  <c r="R1880" i="31"/>
  <c r="Q1880" i="31"/>
  <c r="P1880" i="31"/>
  <c r="O1880" i="31"/>
  <c r="N1880" i="31"/>
  <c r="M1880" i="31"/>
  <c r="K1880" i="31"/>
  <c r="J1880" i="31"/>
  <c r="B1880" i="31"/>
  <c r="A1880" i="31"/>
  <c r="R1879" i="31"/>
  <c r="Q1879" i="31"/>
  <c r="P1879" i="31"/>
  <c r="O1879" i="31"/>
  <c r="N1879" i="31"/>
  <c r="M1879" i="31"/>
  <c r="K1879" i="31"/>
  <c r="J1879" i="31"/>
  <c r="B1879" i="31"/>
  <c r="A1879" i="31"/>
  <c r="R1878" i="31"/>
  <c r="Q1878" i="31"/>
  <c r="P1878" i="31"/>
  <c r="O1878" i="31"/>
  <c r="N1878" i="31"/>
  <c r="M1878" i="31"/>
  <c r="K1878" i="31"/>
  <c r="J1878" i="31"/>
  <c r="B1878" i="31"/>
  <c r="A1878" i="31"/>
  <c r="R1877" i="31"/>
  <c r="Q1877" i="31"/>
  <c r="P1877" i="31"/>
  <c r="O1877" i="31"/>
  <c r="N1877" i="31"/>
  <c r="M1877" i="31"/>
  <c r="K1877" i="31"/>
  <c r="J1877" i="31"/>
  <c r="B1877" i="31"/>
  <c r="A1877" i="31"/>
  <c r="R1876" i="31"/>
  <c r="Q1876" i="31"/>
  <c r="P1876" i="31"/>
  <c r="O1876" i="31"/>
  <c r="N1876" i="31"/>
  <c r="M1876" i="31"/>
  <c r="K1876" i="31"/>
  <c r="J1876" i="31"/>
  <c r="B1876" i="31"/>
  <c r="A1876" i="31"/>
  <c r="R1875" i="31"/>
  <c r="Q1875" i="31"/>
  <c r="P1875" i="31"/>
  <c r="O1875" i="31"/>
  <c r="N1875" i="31"/>
  <c r="M1875" i="31"/>
  <c r="K1875" i="31"/>
  <c r="J1875" i="31"/>
  <c r="B1875" i="31"/>
  <c r="A1875" i="31"/>
  <c r="R1874" i="31"/>
  <c r="Q1874" i="31"/>
  <c r="P1874" i="31"/>
  <c r="O1874" i="31"/>
  <c r="N1874" i="31"/>
  <c r="M1874" i="31"/>
  <c r="K1874" i="31"/>
  <c r="J1874" i="31"/>
  <c r="B1874" i="31"/>
  <c r="A1874" i="31"/>
  <c r="R1873" i="31"/>
  <c r="Q1873" i="31"/>
  <c r="P1873" i="31"/>
  <c r="O1873" i="31"/>
  <c r="N1873" i="31"/>
  <c r="M1873" i="31"/>
  <c r="K1873" i="31"/>
  <c r="J1873" i="31"/>
  <c r="B1873" i="31"/>
  <c r="A1873" i="31"/>
  <c r="R1872" i="31"/>
  <c r="Q1872" i="31"/>
  <c r="P1872" i="31"/>
  <c r="O1872" i="31"/>
  <c r="N1872" i="31"/>
  <c r="M1872" i="31"/>
  <c r="K1872" i="31"/>
  <c r="J1872" i="31"/>
  <c r="B1872" i="31"/>
  <c r="A1872" i="31"/>
  <c r="R1871" i="31"/>
  <c r="Q1871" i="31"/>
  <c r="P1871" i="31"/>
  <c r="O1871" i="31"/>
  <c r="N1871" i="31"/>
  <c r="M1871" i="31"/>
  <c r="K1871" i="31"/>
  <c r="J1871" i="31"/>
  <c r="B1871" i="31"/>
  <c r="A1871" i="31"/>
  <c r="R1870" i="31"/>
  <c r="Q1870" i="31"/>
  <c r="P1870" i="31"/>
  <c r="O1870" i="31"/>
  <c r="N1870" i="31"/>
  <c r="M1870" i="31"/>
  <c r="K1870" i="31"/>
  <c r="J1870" i="31"/>
  <c r="B1870" i="31"/>
  <c r="A1870" i="31"/>
  <c r="R1869" i="31"/>
  <c r="Q1869" i="31"/>
  <c r="P1869" i="31"/>
  <c r="O1869" i="31"/>
  <c r="N1869" i="31"/>
  <c r="M1869" i="31"/>
  <c r="K1869" i="31"/>
  <c r="J1869" i="31"/>
  <c r="B1869" i="31"/>
  <c r="A1869" i="31"/>
  <c r="R1868" i="31"/>
  <c r="Q1868" i="31"/>
  <c r="P1868" i="31"/>
  <c r="O1868" i="31"/>
  <c r="N1868" i="31"/>
  <c r="M1868" i="31"/>
  <c r="K1868" i="31"/>
  <c r="J1868" i="31"/>
  <c r="B1868" i="31"/>
  <c r="A1868" i="31"/>
  <c r="R1867" i="31"/>
  <c r="Q1867" i="31"/>
  <c r="P1867" i="31"/>
  <c r="O1867" i="31"/>
  <c r="N1867" i="31"/>
  <c r="M1867" i="31"/>
  <c r="K1867" i="31"/>
  <c r="J1867" i="31"/>
  <c r="B1867" i="31"/>
  <c r="A1867" i="31"/>
  <c r="R1866" i="31"/>
  <c r="Q1866" i="31"/>
  <c r="P1866" i="31"/>
  <c r="O1866" i="31"/>
  <c r="N1866" i="31"/>
  <c r="M1866" i="31"/>
  <c r="K1866" i="31"/>
  <c r="J1866" i="31"/>
  <c r="B1866" i="31"/>
  <c r="A1866" i="31"/>
  <c r="R1865" i="31"/>
  <c r="Q1865" i="31"/>
  <c r="P1865" i="31"/>
  <c r="O1865" i="31"/>
  <c r="N1865" i="31"/>
  <c r="M1865" i="31"/>
  <c r="K1865" i="31"/>
  <c r="J1865" i="31"/>
  <c r="B1865" i="31"/>
  <c r="A1865" i="31"/>
  <c r="R1864" i="31"/>
  <c r="Q1864" i="31"/>
  <c r="P1864" i="31"/>
  <c r="O1864" i="31"/>
  <c r="N1864" i="31"/>
  <c r="M1864" i="31"/>
  <c r="K1864" i="31"/>
  <c r="J1864" i="31"/>
  <c r="B1864" i="31"/>
  <c r="A1864" i="31"/>
  <c r="R1863" i="31"/>
  <c r="Q1863" i="31"/>
  <c r="P1863" i="31"/>
  <c r="O1863" i="31"/>
  <c r="N1863" i="31"/>
  <c r="M1863" i="31"/>
  <c r="K1863" i="31"/>
  <c r="J1863" i="31"/>
  <c r="B1863" i="31"/>
  <c r="A1863" i="31"/>
  <c r="R1862" i="31"/>
  <c r="Q1862" i="31"/>
  <c r="P1862" i="31"/>
  <c r="O1862" i="31"/>
  <c r="N1862" i="31"/>
  <c r="M1862" i="31"/>
  <c r="K1862" i="31"/>
  <c r="J1862" i="31"/>
  <c r="B1862" i="31"/>
  <c r="A1862" i="31"/>
  <c r="R1861" i="31"/>
  <c r="Q1861" i="31"/>
  <c r="P1861" i="31"/>
  <c r="O1861" i="31"/>
  <c r="N1861" i="31"/>
  <c r="M1861" i="31"/>
  <c r="K1861" i="31"/>
  <c r="J1861" i="31"/>
  <c r="B1861" i="31"/>
  <c r="A1861" i="31"/>
  <c r="R1860" i="31"/>
  <c r="Q1860" i="31"/>
  <c r="P1860" i="31"/>
  <c r="O1860" i="31"/>
  <c r="N1860" i="31"/>
  <c r="M1860" i="31"/>
  <c r="K1860" i="31"/>
  <c r="J1860" i="31"/>
  <c r="B1860" i="31"/>
  <c r="A1860" i="31"/>
  <c r="R1859" i="31"/>
  <c r="Q1859" i="31"/>
  <c r="P1859" i="31"/>
  <c r="O1859" i="31"/>
  <c r="N1859" i="31"/>
  <c r="M1859" i="31"/>
  <c r="K1859" i="31"/>
  <c r="J1859" i="31"/>
  <c r="B1859" i="31"/>
  <c r="A1859" i="31"/>
  <c r="R1858" i="31"/>
  <c r="Q1858" i="31"/>
  <c r="P1858" i="31"/>
  <c r="O1858" i="31"/>
  <c r="N1858" i="31"/>
  <c r="M1858" i="31"/>
  <c r="K1858" i="31"/>
  <c r="J1858" i="31"/>
  <c r="B1858" i="31"/>
  <c r="A1858" i="31"/>
  <c r="R1857" i="31"/>
  <c r="Q1857" i="31"/>
  <c r="P1857" i="31"/>
  <c r="O1857" i="31"/>
  <c r="N1857" i="31"/>
  <c r="M1857" i="31"/>
  <c r="K1857" i="31"/>
  <c r="J1857" i="31"/>
  <c r="B1857" i="31"/>
  <c r="A1857" i="31"/>
  <c r="R1856" i="31"/>
  <c r="Q1856" i="31"/>
  <c r="P1856" i="31"/>
  <c r="O1856" i="31"/>
  <c r="N1856" i="31"/>
  <c r="M1856" i="31"/>
  <c r="K1856" i="31"/>
  <c r="J1856" i="31"/>
  <c r="B1856" i="31"/>
  <c r="A1856" i="31"/>
  <c r="R1855" i="31"/>
  <c r="Q1855" i="31"/>
  <c r="P1855" i="31"/>
  <c r="O1855" i="31"/>
  <c r="N1855" i="31"/>
  <c r="M1855" i="31"/>
  <c r="K1855" i="31"/>
  <c r="J1855" i="31"/>
  <c r="B1855" i="31"/>
  <c r="A1855" i="31"/>
  <c r="R1854" i="31"/>
  <c r="Q1854" i="31"/>
  <c r="P1854" i="31"/>
  <c r="O1854" i="31"/>
  <c r="N1854" i="31"/>
  <c r="M1854" i="31"/>
  <c r="K1854" i="31"/>
  <c r="J1854" i="31"/>
  <c r="B1854" i="31"/>
  <c r="A1854" i="31"/>
  <c r="R1853" i="31"/>
  <c r="Q1853" i="31"/>
  <c r="P1853" i="31"/>
  <c r="O1853" i="31"/>
  <c r="N1853" i="31"/>
  <c r="M1853" i="31"/>
  <c r="K1853" i="31"/>
  <c r="J1853" i="31"/>
  <c r="B1853" i="31"/>
  <c r="A1853" i="31"/>
  <c r="R1852" i="31"/>
  <c r="Q1852" i="31"/>
  <c r="P1852" i="31"/>
  <c r="O1852" i="31"/>
  <c r="N1852" i="31"/>
  <c r="M1852" i="31"/>
  <c r="K1852" i="31"/>
  <c r="J1852" i="31"/>
  <c r="B1852" i="31"/>
  <c r="A1852" i="31"/>
  <c r="R1851" i="31"/>
  <c r="Q1851" i="31"/>
  <c r="P1851" i="31"/>
  <c r="O1851" i="31"/>
  <c r="N1851" i="31"/>
  <c r="M1851" i="31"/>
  <c r="K1851" i="31"/>
  <c r="J1851" i="31"/>
  <c r="B1851" i="31"/>
  <c r="A1851" i="31"/>
  <c r="R1850" i="31"/>
  <c r="Q1850" i="31"/>
  <c r="P1850" i="31"/>
  <c r="O1850" i="31"/>
  <c r="N1850" i="31"/>
  <c r="M1850" i="31"/>
  <c r="K1850" i="31"/>
  <c r="J1850" i="31"/>
  <c r="B1850" i="31"/>
  <c r="A1850" i="31"/>
  <c r="R1849" i="31"/>
  <c r="Q1849" i="31"/>
  <c r="P1849" i="31"/>
  <c r="O1849" i="31"/>
  <c r="N1849" i="31"/>
  <c r="M1849" i="31"/>
  <c r="K1849" i="31"/>
  <c r="J1849" i="31"/>
  <c r="B1849" i="31"/>
  <c r="A1849" i="31"/>
  <c r="R1848" i="31"/>
  <c r="Q1848" i="31"/>
  <c r="P1848" i="31"/>
  <c r="O1848" i="31"/>
  <c r="N1848" i="31"/>
  <c r="M1848" i="31"/>
  <c r="K1848" i="31"/>
  <c r="J1848" i="31"/>
  <c r="B1848" i="31"/>
  <c r="A1848" i="31"/>
  <c r="R1847" i="31"/>
  <c r="Q1847" i="31"/>
  <c r="P1847" i="31"/>
  <c r="O1847" i="31"/>
  <c r="N1847" i="31"/>
  <c r="M1847" i="31"/>
  <c r="L1847" i="31"/>
  <c r="K1847" i="31"/>
  <c r="J1847" i="31"/>
  <c r="B1847" i="31"/>
  <c r="A1847" i="31"/>
  <c r="R1846" i="31"/>
  <c r="Q1846" i="31"/>
  <c r="P1846" i="31"/>
  <c r="O1846" i="31"/>
  <c r="N1846" i="31"/>
  <c r="M1846" i="31"/>
  <c r="L1846" i="31"/>
  <c r="K1846" i="31"/>
  <c r="J1846" i="31"/>
  <c r="B1846" i="31"/>
  <c r="A1846" i="31"/>
  <c r="R1845" i="31"/>
  <c r="Q1845" i="31"/>
  <c r="P1845" i="31"/>
  <c r="O1845" i="31"/>
  <c r="N1845" i="31"/>
  <c r="M1845" i="31"/>
  <c r="L1845" i="31"/>
  <c r="K1845" i="31"/>
  <c r="J1845" i="31"/>
  <c r="B1845" i="31"/>
  <c r="A1845" i="31"/>
  <c r="R1844" i="31"/>
  <c r="Q1844" i="31"/>
  <c r="P1844" i="31"/>
  <c r="O1844" i="31"/>
  <c r="N1844" i="31"/>
  <c r="M1844" i="31"/>
  <c r="L1844" i="31"/>
  <c r="K1844" i="31"/>
  <c r="J1844" i="31"/>
  <c r="B1844" i="31"/>
  <c r="A1844" i="31"/>
  <c r="R1843" i="31"/>
  <c r="Q1843" i="31"/>
  <c r="P1843" i="31"/>
  <c r="O1843" i="31"/>
  <c r="N1843" i="31"/>
  <c r="M1843" i="31"/>
  <c r="L1843" i="31"/>
  <c r="K1843" i="31"/>
  <c r="J1843" i="31"/>
  <c r="B1843" i="31"/>
  <c r="A1843" i="31"/>
  <c r="R1842" i="31"/>
  <c r="Q1842" i="31"/>
  <c r="P1842" i="31"/>
  <c r="O1842" i="31"/>
  <c r="N1842" i="31"/>
  <c r="M1842" i="31"/>
  <c r="L1842" i="31"/>
  <c r="K1842" i="31"/>
  <c r="J1842" i="31"/>
  <c r="B1842" i="31"/>
  <c r="A1842" i="31"/>
  <c r="R1841" i="31"/>
  <c r="Q1841" i="31"/>
  <c r="P1841" i="31"/>
  <c r="O1841" i="31"/>
  <c r="N1841" i="31"/>
  <c r="M1841" i="31"/>
  <c r="L1841" i="31"/>
  <c r="K1841" i="31"/>
  <c r="J1841" i="31"/>
  <c r="B1841" i="31"/>
  <c r="A1841" i="31"/>
  <c r="R1840" i="31"/>
  <c r="Q1840" i="31"/>
  <c r="P1840" i="31"/>
  <c r="O1840" i="31"/>
  <c r="N1840" i="31"/>
  <c r="M1840" i="31"/>
  <c r="L1840" i="31"/>
  <c r="K1840" i="31"/>
  <c r="J1840" i="31"/>
  <c r="B1840" i="31"/>
  <c r="A1840" i="31"/>
  <c r="R1839" i="31"/>
  <c r="Q1839" i="31"/>
  <c r="P1839" i="31"/>
  <c r="O1839" i="31"/>
  <c r="N1839" i="31"/>
  <c r="M1839" i="31"/>
  <c r="L1839" i="31"/>
  <c r="K1839" i="31"/>
  <c r="J1839" i="31"/>
  <c r="B1839" i="31"/>
  <c r="A1839" i="31"/>
  <c r="R1838" i="31"/>
  <c r="Q1838" i="31"/>
  <c r="P1838" i="31"/>
  <c r="O1838" i="31"/>
  <c r="N1838" i="31"/>
  <c r="M1838" i="31"/>
  <c r="L1838" i="31"/>
  <c r="K1838" i="31"/>
  <c r="J1838" i="31"/>
  <c r="B1838" i="31"/>
  <c r="A1838" i="31"/>
  <c r="R1837" i="31"/>
  <c r="Q1837" i="31"/>
  <c r="P1837" i="31"/>
  <c r="O1837" i="31"/>
  <c r="N1837" i="31"/>
  <c r="M1837" i="31"/>
  <c r="L1837" i="31"/>
  <c r="K1837" i="31"/>
  <c r="J1837" i="31"/>
  <c r="B1837" i="31"/>
  <c r="A1837" i="31"/>
  <c r="R1836" i="31"/>
  <c r="Q1836" i="31"/>
  <c r="P1836" i="31"/>
  <c r="O1836" i="31"/>
  <c r="N1836" i="31"/>
  <c r="M1836" i="31"/>
  <c r="L1836" i="31"/>
  <c r="K1836" i="31"/>
  <c r="J1836" i="31"/>
  <c r="B1836" i="31"/>
  <c r="A1836" i="31"/>
  <c r="R1835" i="31"/>
  <c r="Q1835" i="31"/>
  <c r="P1835" i="31"/>
  <c r="O1835" i="31"/>
  <c r="N1835" i="31"/>
  <c r="M1835" i="31"/>
  <c r="L1835" i="31"/>
  <c r="K1835" i="31"/>
  <c r="J1835" i="31"/>
  <c r="B1835" i="31"/>
  <c r="A1835" i="31"/>
  <c r="R1834" i="31"/>
  <c r="Q1834" i="31"/>
  <c r="P1834" i="31"/>
  <c r="O1834" i="31"/>
  <c r="N1834" i="31"/>
  <c r="M1834" i="31"/>
  <c r="L1834" i="31"/>
  <c r="K1834" i="31"/>
  <c r="J1834" i="31"/>
  <c r="B1834" i="31"/>
  <c r="A1834" i="31"/>
  <c r="R1833" i="31"/>
  <c r="Q1833" i="31"/>
  <c r="P1833" i="31"/>
  <c r="O1833" i="31"/>
  <c r="N1833" i="31"/>
  <c r="M1833" i="31"/>
  <c r="L1833" i="31"/>
  <c r="K1833" i="31"/>
  <c r="J1833" i="31"/>
  <c r="B1833" i="31"/>
  <c r="A1833" i="31"/>
  <c r="R1832" i="31"/>
  <c r="Q1832" i="31"/>
  <c r="P1832" i="31"/>
  <c r="O1832" i="31"/>
  <c r="N1832" i="31"/>
  <c r="M1832" i="31"/>
  <c r="L1832" i="31"/>
  <c r="K1832" i="31"/>
  <c r="J1832" i="31"/>
  <c r="B1832" i="31"/>
  <c r="A1832" i="31"/>
  <c r="R1831" i="31"/>
  <c r="Q1831" i="31"/>
  <c r="P1831" i="31"/>
  <c r="O1831" i="31"/>
  <c r="N1831" i="31"/>
  <c r="M1831" i="31"/>
  <c r="L1831" i="31"/>
  <c r="K1831" i="31"/>
  <c r="J1831" i="31"/>
  <c r="B1831" i="31"/>
  <c r="A1831" i="31"/>
  <c r="R1830" i="31"/>
  <c r="Q1830" i="31"/>
  <c r="P1830" i="31"/>
  <c r="O1830" i="31"/>
  <c r="N1830" i="31"/>
  <c r="M1830" i="31"/>
  <c r="L1830" i="31"/>
  <c r="K1830" i="31"/>
  <c r="J1830" i="31"/>
  <c r="B1830" i="31"/>
  <c r="A1830" i="31"/>
  <c r="R1829" i="31"/>
  <c r="Q1829" i="31"/>
  <c r="P1829" i="31"/>
  <c r="O1829" i="31"/>
  <c r="N1829" i="31"/>
  <c r="M1829" i="31"/>
  <c r="L1829" i="31"/>
  <c r="K1829" i="31"/>
  <c r="J1829" i="31"/>
  <c r="B1829" i="31"/>
  <c r="A1829" i="31"/>
  <c r="R1828" i="31"/>
  <c r="Q1828" i="31"/>
  <c r="P1828" i="31"/>
  <c r="O1828" i="31"/>
  <c r="N1828" i="31"/>
  <c r="M1828" i="31"/>
  <c r="L1828" i="31"/>
  <c r="K1828" i="31"/>
  <c r="J1828" i="31"/>
  <c r="B1828" i="31"/>
  <c r="A1828" i="31"/>
  <c r="R1827" i="31"/>
  <c r="Q1827" i="31"/>
  <c r="P1827" i="31"/>
  <c r="O1827" i="31"/>
  <c r="N1827" i="31"/>
  <c r="M1827" i="31"/>
  <c r="L1827" i="31"/>
  <c r="K1827" i="31"/>
  <c r="J1827" i="31"/>
  <c r="B1827" i="31"/>
  <c r="A1827" i="31"/>
  <c r="R1826" i="31"/>
  <c r="Q1826" i="31"/>
  <c r="P1826" i="31"/>
  <c r="O1826" i="31"/>
  <c r="N1826" i="31"/>
  <c r="M1826" i="31"/>
  <c r="L1826" i="31"/>
  <c r="K1826" i="31"/>
  <c r="J1826" i="31"/>
  <c r="B1826" i="31"/>
  <c r="A1826" i="31"/>
  <c r="R1825" i="31"/>
  <c r="Q1825" i="31"/>
  <c r="P1825" i="31"/>
  <c r="O1825" i="31"/>
  <c r="N1825" i="31"/>
  <c r="M1825" i="31"/>
  <c r="L1825" i="31"/>
  <c r="K1825" i="31"/>
  <c r="J1825" i="31"/>
  <c r="B1825" i="31"/>
  <c r="A1825" i="31"/>
  <c r="R1824" i="31"/>
  <c r="Q1824" i="31"/>
  <c r="P1824" i="31"/>
  <c r="O1824" i="31"/>
  <c r="N1824" i="31"/>
  <c r="M1824" i="31"/>
  <c r="L1824" i="31"/>
  <c r="K1824" i="31"/>
  <c r="J1824" i="31"/>
  <c r="B1824" i="31"/>
  <c r="A1824" i="31"/>
  <c r="R1823" i="31"/>
  <c r="Q1823" i="31"/>
  <c r="P1823" i="31"/>
  <c r="O1823" i="31"/>
  <c r="N1823" i="31"/>
  <c r="M1823" i="31"/>
  <c r="L1823" i="31"/>
  <c r="K1823" i="31"/>
  <c r="J1823" i="31"/>
  <c r="B1823" i="31"/>
  <c r="A1823" i="31"/>
  <c r="R1822" i="31"/>
  <c r="Q1822" i="31"/>
  <c r="P1822" i="31"/>
  <c r="O1822" i="31"/>
  <c r="N1822" i="31"/>
  <c r="M1822" i="31"/>
  <c r="L1822" i="31"/>
  <c r="K1822" i="31"/>
  <c r="J1822" i="31"/>
  <c r="B1822" i="31"/>
  <c r="A1822" i="31"/>
  <c r="R1821" i="31"/>
  <c r="Q1821" i="31"/>
  <c r="P1821" i="31"/>
  <c r="O1821" i="31"/>
  <c r="N1821" i="31"/>
  <c r="M1821" i="31"/>
  <c r="L1821" i="31"/>
  <c r="K1821" i="31"/>
  <c r="J1821" i="31"/>
  <c r="B1821" i="31"/>
  <c r="A1821" i="31"/>
  <c r="R1820" i="31"/>
  <c r="Q1820" i="31"/>
  <c r="P1820" i="31"/>
  <c r="O1820" i="31"/>
  <c r="N1820" i="31"/>
  <c r="M1820" i="31"/>
  <c r="L1820" i="31"/>
  <c r="K1820" i="31"/>
  <c r="J1820" i="31"/>
  <c r="B1820" i="31"/>
  <c r="A1820" i="31"/>
  <c r="R1819" i="31"/>
  <c r="Q1819" i="31"/>
  <c r="P1819" i="31"/>
  <c r="O1819" i="31"/>
  <c r="N1819" i="31"/>
  <c r="M1819" i="31"/>
  <c r="L1819" i="31"/>
  <c r="K1819" i="31"/>
  <c r="J1819" i="31"/>
  <c r="B1819" i="31"/>
  <c r="A1819" i="31"/>
  <c r="R1818" i="31"/>
  <c r="Q1818" i="31"/>
  <c r="P1818" i="31"/>
  <c r="O1818" i="31"/>
  <c r="N1818" i="31"/>
  <c r="M1818" i="31"/>
  <c r="L1818" i="31"/>
  <c r="K1818" i="31"/>
  <c r="J1818" i="31"/>
  <c r="B1818" i="31"/>
  <c r="A1818" i="31"/>
  <c r="R1817" i="31"/>
  <c r="Q1817" i="31"/>
  <c r="P1817" i="31"/>
  <c r="O1817" i="31"/>
  <c r="N1817" i="31"/>
  <c r="M1817" i="31"/>
  <c r="L1817" i="31"/>
  <c r="K1817" i="31"/>
  <c r="J1817" i="31"/>
  <c r="B1817" i="31"/>
  <c r="A1817" i="31"/>
  <c r="R1816" i="31"/>
  <c r="Q1816" i="31"/>
  <c r="P1816" i="31"/>
  <c r="O1816" i="31"/>
  <c r="N1816" i="31"/>
  <c r="M1816" i="31"/>
  <c r="L1816" i="31"/>
  <c r="K1816" i="31"/>
  <c r="J1816" i="31"/>
  <c r="B1816" i="31"/>
  <c r="A1816" i="31"/>
  <c r="R1815" i="31"/>
  <c r="Q1815" i="31"/>
  <c r="P1815" i="31"/>
  <c r="O1815" i="31"/>
  <c r="N1815" i="31"/>
  <c r="M1815" i="31"/>
  <c r="L1815" i="31"/>
  <c r="K1815" i="31"/>
  <c r="J1815" i="31"/>
  <c r="B1815" i="31"/>
  <c r="A1815" i="31"/>
  <c r="R1814" i="31"/>
  <c r="Q1814" i="31"/>
  <c r="P1814" i="31"/>
  <c r="O1814" i="31"/>
  <c r="N1814" i="31"/>
  <c r="M1814" i="31"/>
  <c r="L1814" i="31"/>
  <c r="K1814" i="31"/>
  <c r="J1814" i="31"/>
  <c r="B1814" i="31"/>
  <c r="A1814" i="31"/>
  <c r="R1813" i="31"/>
  <c r="Q1813" i="31"/>
  <c r="P1813" i="31"/>
  <c r="O1813" i="31"/>
  <c r="N1813" i="31"/>
  <c r="M1813" i="31"/>
  <c r="L1813" i="31"/>
  <c r="K1813" i="31"/>
  <c r="J1813" i="31"/>
  <c r="B1813" i="31"/>
  <c r="A1813" i="31"/>
  <c r="R1812" i="31"/>
  <c r="Q1812" i="31"/>
  <c r="P1812" i="31"/>
  <c r="O1812" i="31"/>
  <c r="N1812" i="31"/>
  <c r="M1812" i="31"/>
  <c r="L1812" i="31"/>
  <c r="K1812" i="31"/>
  <c r="J1812" i="31"/>
  <c r="B1812" i="31"/>
  <c r="A1812" i="31"/>
  <c r="R1811" i="31"/>
  <c r="Q1811" i="31"/>
  <c r="P1811" i="31"/>
  <c r="O1811" i="31"/>
  <c r="N1811" i="31"/>
  <c r="M1811" i="31"/>
  <c r="L1811" i="31"/>
  <c r="K1811" i="31"/>
  <c r="J1811" i="31"/>
  <c r="B1811" i="31"/>
  <c r="A1811" i="31"/>
  <c r="R1810" i="31"/>
  <c r="Q1810" i="31"/>
  <c r="P1810" i="31"/>
  <c r="O1810" i="31"/>
  <c r="N1810" i="31"/>
  <c r="M1810" i="31"/>
  <c r="L1810" i="31"/>
  <c r="K1810" i="31"/>
  <c r="J1810" i="31"/>
  <c r="B1810" i="31"/>
  <c r="A1810" i="31"/>
  <c r="R1809" i="31"/>
  <c r="Q1809" i="31"/>
  <c r="P1809" i="31"/>
  <c r="O1809" i="31"/>
  <c r="N1809" i="31"/>
  <c r="M1809" i="31"/>
  <c r="L1809" i="31"/>
  <c r="K1809" i="31"/>
  <c r="J1809" i="31"/>
  <c r="B1809" i="31"/>
  <c r="A1809" i="31"/>
  <c r="R1808" i="31"/>
  <c r="Q1808" i="31"/>
  <c r="P1808" i="31"/>
  <c r="O1808" i="31"/>
  <c r="N1808" i="31"/>
  <c r="M1808" i="31"/>
  <c r="L1808" i="31"/>
  <c r="K1808" i="31"/>
  <c r="J1808" i="31"/>
  <c r="B1808" i="31"/>
  <c r="A1808" i="31"/>
  <c r="R1807" i="31"/>
  <c r="Q1807" i="31"/>
  <c r="P1807" i="31"/>
  <c r="O1807" i="31"/>
  <c r="N1807" i="31"/>
  <c r="M1807" i="31"/>
  <c r="L1807" i="31"/>
  <c r="K1807" i="31"/>
  <c r="J1807" i="31"/>
  <c r="B1807" i="31"/>
  <c r="A1807" i="31"/>
  <c r="R1806" i="31"/>
  <c r="Q1806" i="31"/>
  <c r="P1806" i="31"/>
  <c r="O1806" i="31"/>
  <c r="N1806" i="31"/>
  <c r="M1806" i="31"/>
  <c r="L1806" i="31"/>
  <c r="K1806" i="31"/>
  <c r="J1806" i="31"/>
  <c r="B1806" i="31"/>
  <c r="A1806" i="31"/>
  <c r="R1805" i="31"/>
  <c r="Q1805" i="31"/>
  <c r="P1805" i="31"/>
  <c r="O1805" i="31"/>
  <c r="N1805" i="31"/>
  <c r="M1805" i="31"/>
  <c r="L1805" i="31"/>
  <c r="K1805" i="31"/>
  <c r="J1805" i="31"/>
  <c r="B1805" i="31"/>
  <c r="A1805" i="31"/>
  <c r="R1804" i="31"/>
  <c r="Q1804" i="31"/>
  <c r="P1804" i="31"/>
  <c r="O1804" i="31"/>
  <c r="N1804" i="31"/>
  <c r="M1804" i="31"/>
  <c r="L1804" i="31"/>
  <c r="K1804" i="31"/>
  <c r="J1804" i="31"/>
  <c r="B1804" i="31"/>
  <c r="A1804" i="31"/>
  <c r="R1803" i="31"/>
  <c r="Q1803" i="31"/>
  <c r="P1803" i="31"/>
  <c r="O1803" i="31"/>
  <c r="N1803" i="31"/>
  <c r="M1803" i="31"/>
  <c r="L1803" i="31"/>
  <c r="K1803" i="31"/>
  <c r="J1803" i="31"/>
  <c r="B1803" i="31"/>
  <c r="A1803" i="31"/>
  <c r="R1802" i="31"/>
  <c r="Q1802" i="31"/>
  <c r="P1802" i="31"/>
  <c r="O1802" i="31"/>
  <c r="N1802" i="31"/>
  <c r="M1802" i="31"/>
  <c r="L1802" i="31"/>
  <c r="K1802" i="31"/>
  <c r="J1802" i="31"/>
  <c r="B1802" i="31"/>
  <c r="A1802" i="31"/>
  <c r="R1801" i="31"/>
  <c r="Q1801" i="31"/>
  <c r="P1801" i="31"/>
  <c r="O1801" i="31"/>
  <c r="N1801" i="31"/>
  <c r="M1801" i="31"/>
  <c r="L1801" i="31"/>
  <c r="K1801" i="31"/>
  <c r="J1801" i="31"/>
  <c r="B1801" i="31"/>
  <c r="A1801" i="31"/>
  <c r="R1800" i="31"/>
  <c r="Q1800" i="31"/>
  <c r="P1800" i="31"/>
  <c r="O1800" i="31"/>
  <c r="N1800" i="31"/>
  <c r="M1800" i="31"/>
  <c r="L1800" i="31"/>
  <c r="K1800" i="31"/>
  <c r="J1800" i="31"/>
  <c r="B1800" i="31"/>
  <c r="A1800" i="31"/>
  <c r="R1799" i="31"/>
  <c r="Q1799" i="31"/>
  <c r="P1799" i="31"/>
  <c r="O1799" i="31"/>
  <c r="N1799" i="31"/>
  <c r="M1799" i="31"/>
  <c r="L1799" i="31"/>
  <c r="K1799" i="31"/>
  <c r="J1799" i="31"/>
  <c r="B1799" i="31"/>
  <c r="A1799" i="31"/>
  <c r="R1798" i="31"/>
  <c r="Q1798" i="31"/>
  <c r="P1798" i="31"/>
  <c r="O1798" i="31"/>
  <c r="N1798" i="31"/>
  <c r="M1798" i="31"/>
  <c r="L1798" i="31"/>
  <c r="K1798" i="31"/>
  <c r="J1798" i="31"/>
  <c r="B1798" i="31"/>
  <c r="A1798" i="31"/>
  <c r="R1797" i="31"/>
  <c r="Q1797" i="31"/>
  <c r="P1797" i="31"/>
  <c r="O1797" i="31"/>
  <c r="N1797" i="31"/>
  <c r="M1797" i="31"/>
  <c r="L1797" i="31"/>
  <c r="K1797" i="31"/>
  <c r="J1797" i="31"/>
  <c r="B1797" i="31"/>
  <c r="A1797" i="31"/>
  <c r="R1796" i="31"/>
  <c r="Q1796" i="31"/>
  <c r="P1796" i="31"/>
  <c r="O1796" i="31"/>
  <c r="N1796" i="31"/>
  <c r="M1796" i="31"/>
  <c r="L1796" i="31"/>
  <c r="K1796" i="31"/>
  <c r="J1796" i="31"/>
  <c r="B1796" i="31"/>
  <c r="A1796" i="31"/>
  <c r="R1795" i="31"/>
  <c r="Q1795" i="31"/>
  <c r="P1795" i="31"/>
  <c r="O1795" i="31"/>
  <c r="N1795" i="31"/>
  <c r="M1795" i="31"/>
  <c r="L1795" i="31"/>
  <c r="K1795" i="31"/>
  <c r="J1795" i="31"/>
  <c r="B1795" i="31"/>
  <c r="A1795" i="31"/>
  <c r="R1794" i="31"/>
  <c r="Q1794" i="31"/>
  <c r="P1794" i="31"/>
  <c r="O1794" i="31"/>
  <c r="N1794" i="31"/>
  <c r="M1794" i="31"/>
  <c r="L1794" i="31"/>
  <c r="K1794" i="31"/>
  <c r="J1794" i="31"/>
  <c r="B1794" i="31"/>
  <c r="A1794" i="31"/>
  <c r="R1793" i="31"/>
  <c r="Q1793" i="31"/>
  <c r="P1793" i="31"/>
  <c r="O1793" i="31"/>
  <c r="N1793" i="31"/>
  <c r="M1793" i="31"/>
  <c r="L1793" i="31"/>
  <c r="K1793" i="31"/>
  <c r="J1793" i="31"/>
  <c r="B1793" i="31"/>
  <c r="A1793" i="31"/>
  <c r="R1792" i="31"/>
  <c r="Q1792" i="31"/>
  <c r="P1792" i="31"/>
  <c r="O1792" i="31"/>
  <c r="N1792" i="31"/>
  <c r="M1792" i="31"/>
  <c r="L1792" i="31"/>
  <c r="K1792" i="31"/>
  <c r="J1792" i="31"/>
  <c r="B1792" i="31"/>
  <c r="A1792" i="31"/>
  <c r="R1791" i="31"/>
  <c r="Q1791" i="31"/>
  <c r="P1791" i="31"/>
  <c r="O1791" i="31"/>
  <c r="N1791" i="31"/>
  <c r="M1791" i="31"/>
  <c r="L1791" i="31"/>
  <c r="K1791" i="31"/>
  <c r="J1791" i="31"/>
  <c r="B1791" i="31"/>
  <c r="A1791" i="31"/>
  <c r="R1790" i="31"/>
  <c r="Q1790" i="31"/>
  <c r="P1790" i="31"/>
  <c r="O1790" i="31"/>
  <c r="N1790" i="31"/>
  <c r="M1790" i="31"/>
  <c r="L1790" i="31"/>
  <c r="K1790" i="31"/>
  <c r="J1790" i="31"/>
  <c r="B1790" i="31"/>
  <c r="A1790" i="31"/>
  <c r="R1789" i="31"/>
  <c r="Q1789" i="31"/>
  <c r="P1789" i="31"/>
  <c r="O1789" i="31"/>
  <c r="N1789" i="31"/>
  <c r="M1789" i="31"/>
  <c r="L1789" i="31"/>
  <c r="K1789" i="31"/>
  <c r="J1789" i="31"/>
  <c r="B1789" i="31"/>
  <c r="A1789" i="31"/>
  <c r="R1788" i="31"/>
  <c r="Q1788" i="31"/>
  <c r="P1788" i="31"/>
  <c r="O1788" i="31"/>
  <c r="N1788" i="31"/>
  <c r="M1788" i="31"/>
  <c r="L1788" i="31"/>
  <c r="K1788" i="31"/>
  <c r="J1788" i="31"/>
  <c r="B1788" i="31"/>
  <c r="A1788" i="31"/>
  <c r="R1787" i="31"/>
  <c r="Q1787" i="31"/>
  <c r="P1787" i="31"/>
  <c r="O1787" i="31"/>
  <c r="N1787" i="31"/>
  <c r="M1787" i="31"/>
  <c r="L1787" i="31"/>
  <c r="K1787" i="31"/>
  <c r="J1787" i="31"/>
  <c r="B1787" i="31"/>
  <c r="A1787" i="31"/>
  <c r="R1786" i="31"/>
  <c r="Q1786" i="31"/>
  <c r="P1786" i="31"/>
  <c r="O1786" i="31"/>
  <c r="N1786" i="31"/>
  <c r="M1786" i="31"/>
  <c r="L1786" i="31"/>
  <c r="K1786" i="31"/>
  <c r="J1786" i="31"/>
  <c r="B1786" i="31"/>
  <c r="A1786" i="31"/>
  <c r="R1785" i="31"/>
  <c r="Q1785" i="31"/>
  <c r="P1785" i="31"/>
  <c r="O1785" i="31"/>
  <c r="N1785" i="31"/>
  <c r="M1785" i="31"/>
  <c r="L1785" i="31"/>
  <c r="K1785" i="31"/>
  <c r="J1785" i="31"/>
  <c r="B1785" i="31"/>
  <c r="A1785" i="31"/>
  <c r="R1784" i="31"/>
  <c r="Q1784" i="31"/>
  <c r="P1784" i="31"/>
  <c r="O1784" i="31"/>
  <c r="N1784" i="31"/>
  <c r="M1784" i="31"/>
  <c r="L1784" i="31"/>
  <c r="K1784" i="31"/>
  <c r="J1784" i="31"/>
  <c r="B1784" i="31"/>
  <c r="A1784" i="31"/>
  <c r="R1783" i="31"/>
  <c r="Q1783" i="31"/>
  <c r="P1783" i="31"/>
  <c r="O1783" i="31"/>
  <c r="N1783" i="31"/>
  <c r="M1783" i="31"/>
  <c r="L1783" i="31"/>
  <c r="K1783" i="31"/>
  <c r="J1783" i="31"/>
  <c r="B1783" i="31"/>
  <c r="A1783" i="31"/>
  <c r="R1782" i="31"/>
  <c r="Q1782" i="31"/>
  <c r="P1782" i="31"/>
  <c r="O1782" i="31"/>
  <c r="N1782" i="31"/>
  <c r="M1782" i="31"/>
  <c r="L1782" i="31"/>
  <c r="K1782" i="31"/>
  <c r="J1782" i="31"/>
  <c r="B1782" i="31"/>
  <c r="A1782" i="31"/>
  <c r="R1781" i="31"/>
  <c r="Q1781" i="31"/>
  <c r="P1781" i="31"/>
  <c r="O1781" i="31"/>
  <c r="N1781" i="31"/>
  <c r="M1781" i="31"/>
  <c r="L1781" i="31"/>
  <c r="K1781" i="31"/>
  <c r="J1781" i="31"/>
  <c r="B1781" i="31"/>
  <c r="A1781" i="31"/>
  <c r="R1780" i="31"/>
  <c r="Q1780" i="31"/>
  <c r="P1780" i="31"/>
  <c r="O1780" i="31"/>
  <c r="N1780" i="31"/>
  <c r="M1780" i="31"/>
  <c r="L1780" i="31"/>
  <c r="K1780" i="31"/>
  <c r="J1780" i="31"/>
  <c r="B1780" i="31"/>
  <c r="A1780" i="31"/>
  <c r="R1779" i="31"/>
  <c r="Q1779" i="31"/>
  <c r="P1779" i="31"/>
  <c r="O1779" i="31"/>
  <c r="N1779" i="31"/>
  <c r="M1779" i="31"/>
  <c r="L1779" i="31"/>
  <c r="K1779" i="31"/>
  <c r="J1779" i="31"/>
  <c r="B1779" i="31"/>
  <c r="A1779" i="31"/>
  <c r="R1778" i="31"/>
  <c r="Q1778" i="31"/>
  <c r="P1778" i="31"/>
  <c r="O1778" i="31"/>
  <c r="N1778" i="31"/>
  <c r="M1778" i="31"/>
  <c r="L1778" i="31"/>
  <c r="K1778" i="31"/>
  <c r="J1778" i="31"/>
  <c r="B1778" i="31"/>
  <c r="A1778" i="31"/>
  <c r="R1777" i="31"/>
  <c r="Q1777" i="31"/>
  <c r="P1777" i="31"/>
  <c r="O1777" i="31"/>
  <c r="N1777" i="31"/>
  <c r="M1777" i="31"/>
  <c r="L1777" i="31"/>
  <c r="K1777" i="31"/>
  <c r="J1777" i="31"/>
  <c r="B1777" i="31"/>
  <c r="A1777" i="31"/>
  <c r="R1776" i="31"/>
  <c r="Q1776" i="31"/>
  <c r="P1776" i="31"/>
  <c r="O1776" i="31"/>
  <c r="N1776" i="31"/>
  <c r="M1776" i="31"/>
  <c r="L1776" i="31"/>
  <c r="K1776" i="31"/>
  <c r="J1776" i="31"/>
  <c r="B1776" i="31"/>
  <c r="A1776" i="31"/>
  <c r="R1775" i="31"/>
  <c r="Q1775" i="31"/>
  <c r="P1775" i="31"/>
  <c r="O1775" i="31"/>
  <c r="N1775" i="31"/>
  <c r="M1775" i="31"/>
  <c r="L1775" i="31"/>
  <c r="K1775" i="31"/>
  <c r="J1775" i="31"/>
  <c r="B1775" i="31"/>
  <c r="A1775" i="31"/>
  <c r="R1774" i="31"/>
  <c r="Q1774" i="31"/>
  <c r="P1774" i="31"/>
  <c r="O1774" i="31"/>
  <c r="N1774" i="31"/>
  <c r="M1774" i="31"/>
  <c r="L1774" i="31"/>
  <c r="K1774" i="31"/>
  <c r="J1774" i="31"/>
  <c r="B1774" i="31"/>
  <c r="A1774" i="31"/>
  <c r="R1773" i="31"/>
  <c r="Q1773" i="31"/>
  <c r="P1773" i="31"/>
  <c r="O1773" i="31"/>
  <c r="N1773" i="31"/>
  <c r="M1773" i="31"/>
  <c r="L1773" i="31"/>
  <c r="K1773" i="31"/>
  <c r="J1773" i="31"/>
  <c r="B1773" i="31"/>
  <c r="A1773" i="31"/>
  <c r="R1772" i="31"/>
  <c r="Q1772" i="31"/>
  <c r="P1772" i="31"/>
  <c r="O1772" i="31"/>
  <c r="N1772" i="31"/>
  <c r="M1772" i="31"/>
  <c r="L1772" i="31"/>
  <c r="K1772" i="31"/>
  <c r="J1772" i="31"/>
  <c r="B1772" i="31"/>
  <c r="A1772" i="31"/>
  <c r="R1771" i="31"/>
  <c r="Q1771" i="31"/>
  <c r="P1771" i="31"/>
  <c r="O1771" i="31"/>
  <c r="N1771" i="31"/>
  <c r="M1771" i="31"/>
  <c r="L1771" i="31"/>
  <c r="K1771" i="31"/>
  <c r="J1771" i="31"/>
  <c r="B1771" i="31"/>
  <c r="A1771" i="31"/>
  <c r="R1770" i="31"/>
  <c r="Q1770" i="31"/>
  <c r="P1770" i="31"/>
  <c r="O1770" i="31"/>
  <c r="N1770" i="31"/>
  <c r="M1770" i="31"/>
  <c r="L1770" i="31"/>
  <c r="K1770" i="31"/>
  <c r="J1770" i="31"/>
  <c r="B1770" i="31"/>
  <c r="A1770" i="31"/>
  <c r="R1769" i="31"/>
  <c r="Q1769" i="31"/>
  <c r="P1769" i="31"/>
  <c r="O1769" i="31"/>
  <c r="N1769" i="31"/>
  <c r="M1769" i="31"/>
  <c r="L1769" i="31"/>
  <c r="K1769" i="31"/>
  <c r="J1769" i="31"/>
  <c r="B1769" i="31"/>
  <c r="A1769" i="31"/>
  <c r="R1768" i="31"/>
  <c r="Q1768" i="31"/>
  <c r="P1768" i="31"/>
  <c r="O1768" i="31"/>
  <c r="N1768" i="31"/>
  <c r="M1768" i="31"/>
  <c r="L1768" i="31"/>
  <c r="K1768" i="31"/>
  <c r="J1768" i="31"/>
  <c r="B1768" i="31"/>
  <c r="A1768" i="31"/>
  <c r="R1767" i="31"/>
  <c r="Q1767" i="31"/>
  <c r="P1767" i="31"/>
  <c r="O1767" i="31"/>
  <c r="N1767" i="31"/>
  <c r="M1767" i="31"/>
  <c r="L1767" i="31"/>
  <c r="K1767" i="31"/>
  <c r="J1767" i="31"/>
  <c r="B1767" i="31"/>
  <c r="A1767" i="31"/>
  <c r="R1766" i="31"/>
  <c r="Q1766" i="31"/>
  <c r="P1766" i="31"/>
  <c r="O1766" i="31"/>
  <c r="N1766" i="31"/>
  <c r="M1766" i="31"/>
  <c r="L1766" i="31"/>
  <c r="K1766" i="31"/>
  <c r="J1766" i="31"/>
  <c r="B1766" i="31"/>
  <c r="A1766" i="31"/>
  <c r="R1765" i="31"/>
  <c r="Q1765" i="31"/>
  <c r="P1765" i="31"/>
  <c r="O1765" i="31"/>
  <c r="N1765" i="31"/>
  <c r="M1765" i="31"/>
  <c r="L1765" i="31"/>
  <c r="K1765" i="31"/>
  <c r="J1765" i="31"/>
  <c r="B1765" i="31"/>
  <c r="A1765" i="31"/>
  <c r="R1764" i="31"/>
  <c r="Q1764" i="31"/>
  <c r="P1764" i="31"/>
  <c r="O1764" i="31"/>
  <c r="N1764" i="31"/>
  <c r="M1764" i="31"/>
  <c r="L1764" i="31"/>
  <c r="K1764" i="31"/>
  <c r="J1764" i="31"/>
  <c r="B1764" i="31"/>
  <c r="A1764" i="31"/>
  <c r="R1763" i="31"/>
  <c r="Q1763" i="31"/>
  <c r="P1763" i="31"/>
  <c r="O1763" i="31"/>
  <c r="N1763" i="31"/>
  <c r="M1763" i="31"/>
  <c r="L1763" i="31"/>
  <c r="K1763" i="31"/>
  <c r="J1763" i="31"/>
  <c r="B1763" i="31"/>
  <c r="A1763" i="31"/>
  <c r="R1762" i="31"/>
  <c r="Q1762" i="31"/>
  <c r="P1762" i="31"/>
  <c r="O1762" i="31"/>
  <c r="N1762" i="31"/>
  <c r="M1762" i="31"/>
  <c r="L1762" i="31"/>
  <c r="K1762" i="31"/>
  <c r="J1762" i="31"/>
  <c r="B1762" i="31"/>
  <c r="A1762" i="31"/>
  <c r="R1761" i="31"/>
  <c r="Q1761" i="31"/>
  <c r="P1761" i="31"/>
  <c r="O1761" i="31"/>
  <c r="N1761" i="31"/>
  <c r="M1761" i="31"/>
  <c r="L1761" i="31"/>
  <c r="K1761" i="31"/>
  <c r="J1761" i="31"/>
  <c r="B1761" i="31"/>
  <c r="A1761" i="31"/>
  <c r="R1760" i="31"/>
  <c r="Q1760" i="31"/>
  <c r="P1760" i="31"/>
  <c r="O1760" i="31"/>
  <c r="N1760" i="31"/>
  <c r="M1760" i="31"/>
  <c r="L1760" i="31"/>
  <c r="K1760" i="31"/>
  <c r="J1760" i="31"/>
  <c r="B1760" i="31"/>
  <c r="A1760" i="31"/>
  <c r="R1759" i="31"/>
  <c r="Q1759" i="31"/>
  <c r="P1759" i="31"/>
  <c r="O1759" i="31"/>
  <c r="N1759" i="31"/>
  <c r="M1759" i="31"/>
  <c r="L1759" i="31"/>
  <c r="K1759" i="31"/>
  <c r="J1759" i="31"/>
  <c r="B1759" i="31"/>
  <c r="A1759" i="31"/>
  <c r="R1758" i="31"/>
  <c r="Q1758" i="31"/>
  <c r="P1758" i="31"/>
  <c r="O1758" i="31"/>
  <c r="N1758" i="31"/>
  <c r="M1758" i="31"/>
  <c r="L1758" i="31"/>
  <c r="K1758" i="31"/>
  <c r="J1758" i="31"/>
  <c r="B1758" i="31"/>
  <c r="A1758" i="31"/>
  <c r="R1757" i="31"/>
  <c r="Q1757" i="31"/>
  <c r="P1757" i="31"/>
  <c r="O1757" i="31"/>
  <c r="N1757" i="31"/>
  <c r="M1757" i="31"/>
  <c r="L1757" i="31"/>
  <c r="K1757" i="31"/>
  <c r="J1757" i="31"/>
  <c r="B1757" i="31"/>
  <c r="A1757" i="31"/>
  <c r="R1756" i="31"/>
  <c r="Q1756" i="31"/>
  <c r="P1756" i="31"/>
  <c r="O1756" i="31"/>
  <c r="N1756" i="31"/>
  <c r="M1756" i="31"/>
  <c r="L1756" i="31"/>
  <c r="K1756" i="31"/>
  <c r="J1756" i="31"/>
  <c r="B1756" i="31"/>
  <c r="A1756" i="31"/>
  <c r="R1755" i="31"/>
  <c r="Q1755" i="31"/>
  <c r="P1755" i="31"/>
  <c r="O1755" i="31"/>
  <c r="N1755" i="31"/>
  <c r="M1755" i="31"/>
  <c r="L1755" i="31"/>
  <c r="K1755" i="31"/>
  <c r="J1755" i="31"/>
  <c r="B1755" i="31"/>
  <c r="A1755" i="31"/>
  <c r="R1754" i="31"/>
  <c r="Q1754" i="31"/>
  <c r="P1754" i="31"/>
  <c r="O1754" i="31"/>
  <c r="N1754" i="31"/>
  <c r="M1754" i="31"/>
  <c r="L1754" i="31"/>
  <c r="K1754" i="31"/>
  <c r="J1754" i="31"/>
  <c r="B1754" i="31"/>
  <c r="A1754" i="31"/>
  <c r="R1753" i="31"/>
  <c r="Q1753" i="31"/>
  <c r="P1753" i="31"/>
  <c r="O1753" i="31"/>
  <c r="N1753" i="31"/>
  <c r="M1753" i="31"/>
  <c r="L1753" i="31"/>
  <c r="K1753" i="31"/>
  <c r="J1753" i="31"/>
  <c r="B1753" i="31"/>
  <c r="A1753" i="31"/>
  <c r="R1752" i="31"/>
  <c r="Q1752" i="31"/>
  <c r="P1752" i="31"/>
  <c r="O1752" i="31"/>
  <c r="N1752" i="31"/>
  <c r="M1752" i="31"/>
  <c r="L1752" i="31"/>
  <c r="K1752" i="31"/>
  <c r="J1752" i="31"/>
  <c r="B1752" i="31"/>
  <c r="A1752" i="31"/>
  <c r="R1751" i="31"/>
  <c r="Q1751" i="31"/>
  <c r="P1751" i="31"/>
  <c r="O1751" i="31"/>
  <c r="N1751" i="31"/>
  <c r="M1751" i="31"/>
  <c r="L1751" i="31"/>
  <c r="K1751" i="31"/>
  <c r="J1751" i="31"/>
  <c r="B1751" i="31"/>
  <c r="A1751" i="31"/>
  <c r="R1750" i="31"/>
  <c r="Q1750" i="31"/>
  <c r="P1750" i="31"/>
  <c r="O1750" i="31"/>
  <c r="N1750" i="31"/>
  <c r="M1750" i="31"/>
  <c r="L1750" i="31"/>
  <c r="K1750" i="31"/>
  <c r="J1750" i="31"/>
  <c r="B1750" i="31"/>
  <c r="A1750" i="31"/>
  <c r="R1749" i="31"/>
  <c r="Q1749" i="31"/>
  <c r="P1749" i="31"/>
  <c r="O1749" i="31"/>
  <c r="N1749" i="31"/>
  <c r="M1749" i="31"/>
  <c r="L1749" i="31"/>
  <c r="K1749" i="31"/>
  <c r="J1749" i="31"/>
  <c r="B1749" i="31"/>
  <c r="A1749" i="31"/>
  <c r="R1748" i="31"/>
  <c r="Q1748" i="31"/>
  <c r="P1748" i="31"/>
  <c r="O1748" i="31"/>
  <c r="N1748" i="31"/>
  <c r="M1748" i="31"/>
  <c r="L1748" i="31"/>
  <c r="K1748" i="31"/>
  <c r="J1748" i="31"/>
  <c r="B1748" i="31"/>
  <c r="A1748" i="31"/>
  <c r="R1747" i="31"/>
  <c r="Q1747" i="31"/>
  <c r="P1747" i="31"/>
  <c r="O1747" i="31"/>
  <c r="N1747" i="31"/>
  <c r="M1747" i="31"/>
  <c r="L1747" i="31"/>
  <c r="K1747" i="31"/>
  <c r="J1747" i="31"/>
  <c r="B1747" i="31"/>
  <c r="A1747" i="31"/>
  <c r="R1746" i="31"/>
  <c r="Q1746" i="31"/>
  <c r="P1746" i="31"/>
  <c r="O1746" i="31"/>
  <c r="N1746" i="31"/>
  <c r="M1746" i="31"/>
  <c r="L1746" i="31"/>
  <c r="K1746" i="31"/>
  <c r="J1746" i="31"/>
  <c r="B1746" i="31"/>
  <c r="A1746" i="31"/>
  <c r="R1745" i="31"/>
  <c r="Q1745" i="31"/>
  <c r="P1745" i="31"/>
  <c r="O1745" i="31"/>
  <c r="N1745" i="31"/>
  <c r="M1745" i="31"/>
  <c r="L1745" i="31"/>
  <c r="K1745" i="31"/>
  <c r="J1745" i="31"/>
  <c r="B1745" i="31"/>
  <c r="A1745" i="31"/>
  <c r="R1744" i="31"/>
  <c r="Q1744" i="31"/>
  <c r="P1744" i="31"/>
  <c r="O1744" i="31"/>
  <c r="N1744" i="31"/>
  <c r="M1744" i="31"/>
  <c r="L1744" i="31"/>
  <c r="K1744" i="31"/>
  <c r="J1744" i="31"/>
  <c r="B1744" i="31"/>
  <c r="A1744" i="31"/>
  <c r="R1743" i="31"/>
  <c r="Q1743" i="31"/>
  <c r="P1743" i="31"/>
  <c r="O1743" i="31"/>
  <c r="N1743" i="31"/>
  <c r="M1743" i="31"/>
  <c r="L1743" i="31"/>
  <c r="K1743" i="31"/>
  <c r="J1743" i="31"/>
  <c r="B1743" i="31"/>
  <c r="A1743" i="31"/>
  <c r="R1742" i="31"/>
  <c r="Q1742" i="31"/>
  <c r="P1742" i="31"/>
  <c r="O1742" i="31"/>
  <c r="N1742" i="31"/>
  <c r="M1742" i="31"/>
  <c r="L1742" i="31"/>
  <c r="K1742" i="31"/>
  <c r="J1742" i="31"/>
  <c r="B1742" i="31"/>
  <c r="A1742" i="31"/>
  <c r="R1741" i="31"/>
  <c r="Q1741" i="31"/>
  <c r="P1741" i="31"/>
  <c r="O1741" i="31"/>
  <c r="N1741" i="31"/>
  <c r="M1741" i="31"/>
  <c r="L1741" i="31"/>
  <c r="K1741" i="31"/>
  <c r="J1741" i="31"/>
  <c r="B1741" i="31"/>
  <c r="A1741" i="31"/>
  <c r="R1740" i="31"/>
  <c r="Q1740" i="31"/>
  <c r="P1740" i="31"/>
  <c r="O1740" i="31"/>
  <c r="N1740" i="31"/>
  <c r="M1740" i="31"/>
  <c r="L1740" i="31"/>
  <c r="K1740" i="31"/>
  <c r="J1740" i="31"/>
  <c r="B1740" i="31"/>
  <c r="A1740" i="31"/>
  <c r="R1739" i="31"/>
  <c r="Q1739" i="31"/>
  <c r="P1739" i="31"/>
  <c r="O1739" i="31"/>
  <c r="N1739" i="31"/>
  <c r="M1739" i="31"/>
  <c r="L1739" i="31"/>
  <c r="K1739" i="31"/>
  <c r="J1739" i="31"/>
  <c r="B1739" i="31"/>
  <c r="A1739" i="31"/>
  <c r="R1738" i="31"/>
  <c r="Q1738" i="31"/>
  <c r="P1738" i="31"/>
  <c r="O1738" i="31"/>
  <c r="N1738" i="31"/>
  <c r="M1738" i="31"/>
  <c r="L1738" i="31"/>
  <c r="K1738" i="31"/>
  <c r="J1738" i="31"/>
  <c r="B1738" i="31"/>
  <c r="A1738" i="31"/>
  <c r="R1737" i="31"/>
  <c r="Q1737" i="31"/>
  <c r="P1737" i="31"/>
  <c r="O1737" i="31"/>
  <c r="N1737" i="31"/>
  <c r="M1737" i="31"/>
  <c r="L1737" i="31"/>
  <c r="K1737" i="31"/>
  <c r="J1737" i="31"/>
  <c r="B1737" i="31"/>
  <c r="A1737" i="31"/>
  <c r="R1736" i="31"/>
  <c r="Q1736" i="31"/>
  <c r="P1736" i="31"/>
  <c r="O1736" i="31"/>
  <c r="N1736" i="31"/>
  <c r="M1736" i="31"/>
  <c r="L1736" i="31"/>
  <c r="K1736" i="31"/>
  <c r="J1736" i="31"/>
  <c r="B1736" i="31"/>
  <c r="A1736" i="31"/>
  <c r="R1735" i="31"/>
  <c r="Q1735" i="31"/>
  <c r="P1735" i="31"/>
  <c r="O1735" i="31"/>
  <c r="N1735" i="31"/>
  <c r="M1735" i="31"/>
  <c r="L1735" i="31"/>
  <c r="K1735" i="31"/>
  <c r="J1735" i="31"/>
  <c r="B1735" i="31"/>
  <c r="A1735" i="31"/>
  <c r="R1734" i="31"/>
  <c r="Q1734" i="31"/>
  <c r="P1734" i="31"/>
  <c r="O1734" i="31"/>
  <c r="N1734" i="31"/>
  <c r="M1734" i="31"/>
  <c r="L1734" i="31"/>
  <c r="K1734" i="31"/>
  <c r="J1734" i="31"/>
  <c r="B1734" i="31"/>
  <c r="A1734" i="31"/>
  <c r="R1733" i="31"/>
  <c r="Q1733" i="31"/>
  <c r="P1733" i="31"/>
  <c r="O1733" i="31"/>
  <c r="N1733" i="31"/>
  <c r="M1733" i="31"/>
  <c r="L1733" i="31"/>
  <c r="K1733" i="31"/>
  <c r="J1733" i="31"/>
  <c r="B1733" i="31"/>
  <c r="A1733" i="31"/>
  <c r="R1732" i="31"/>
  <c r="Q1732" i="31"/>
  <c r="P1732" i="31"/>
  <c r="O1732" i="31"/>
  <c r="N1732" i="31"/>
  <c r="M1732" i="31"/>
  <c r="L1732" i="31"/>
  <c r="K1732" i="31"/>
  <c r="J1732" i="31"/>
  <c r="B1732" i="31"/>
  <c r="A1732" i="31"/>
  <c r="R1731" i="31"/>
  <c r="Q1731" i="31"/>
  <c r="P1731" i="31"/>
  <c r="O1731" i="31"/>
  <c r="N1731" i="31"/>
  <c r="M1731" i="31"/>
  <c r="L1731" i="31"/>
  <c r="K1731" i="31"/>
  <c r="J1731" i="31"/>
  <c r="B1731" i="31"/>
  <c r="A1731" i="31"/>
  <c r="R1730" i="31"/>
  <c r="Q1730" i="31"/>
  <c r="P1730" i="31"/>
  <c r="O1730" i="31"/>
  <c r="N1730" i="31"/>
  <c r="M1730" i="31"/>
  <c r="L1730" i="31"/>
  <c r="K1730" i="31"/>
  <c r="J1730" i="31"/>
  <c r="B1730" i="31"/>
  <c r="A1730" i="31"/>
  <c r="R1729" i="31"/>
  <c r="Q1729" i="31"/>
  <c r="P1729" i="31"/>
  <c r="O1729" i="31"/>
  <c r="N1729" i="31"/>
  <c r="M1729" i="31"/>
  <c r="L1729" i="31"/>
  <c r="K1729" i="31"/>
  <c r="J1729" i="31"/>
  <c r="B1729" i="31"/>
  <c r="A1729" i="31"/>
  <c r="R1728" i="31"/>
  <c r="Q1728" i="31"/>
  <c r="P1728" i="31"/>
  <c r="O1728" i="31"/>
  <c r="N1728" i="31"/>
  <c r="M1728" i="31"/>
  <c r="L1728" i="31"/>
  <c r="K1728" i="31"/>
  <c r="J1728" i="31"/>
  <c r="B1728" i="31"/>
  <c r="A1728" i="31"/>
  <c r="R1727" i="31"/>
  <c r="Q1727" i="31"/>
  <c r="P1727" i="31"/>
  <c r="O1727" i="31"/>
  <c r="N1727" i="31"/>
  <c r="M1727" i="31"/>
  <c r="L1727" i="31"/>
  <c r="K1727" i="31"/>
  <c r="J1727" i="31"/>
  <c r="B1727" i="31"/>
  <c r="A1727" i="31"/>
  <c r="R1726" i="31"/>
  <c r="Q1726" i="31"/>
  <c r="P1726" i="31"/>
  <c r="O1726" i="31"/>
  <c r="N1726" i="31"/>
  <c r="M1726" i="31"/>
  <c r="L1726" i="31"/>
  <c r="K1726" i="31"/>
  <c r="J1726" i="31"/>
  <c r="B1726" i="31"/>
  <c r="A1726" i="31"/>
  <c r="R1725" i="31"/>
  <c r="Q1725" i="31"/>
  <c r="P1725" i="31"/>
  <c r="O1725" i="31"/>
  <c r="N1725" i="31"/>
  <c r="M1725" i="31"/>
  <c r="L1725" i="31"/>
  <c r="K1725" i="31"/>
  <c r="J1725" i="31"/>
  <c r="B1725" i="31"/>
  <c r="A1725" i="31"/>
  <c r="R1724" i="31"/>
  <c r="Q1724" i="31"/>
  <c r="P1724" i="31"/>
  <c r="O1724" i="31"/>
  <c r="N1724" i="31"/>
  <c r="M1724" i="31"/>
  <c r="L1724" i="31"/>
  <c r="K1724" i="31"/>
  <c r="J1724" i="31"/>
  <c r="B1724" i="31"/>
  <c r="A1724" i="31"/>
  <c r="R1723" i="31"/>
  <c r="Q1723" i="31"/>
  <c r="P1723" i="31"/>
  <c r="O1723" i="31"/>
  <c r="N1723" i="31"/>
  <c r="M1723" i="31"/>
  <c r="L1723" i="31"/>
  <c r="K1723" i="31"/>
  <c r="J1723" i="31"/>
  <c r="B1723" i="31"/>
  <c r="A1723" i="31"/>
  <c r="R1722" i="31"/>
  <c r="Q1722" i="31"/>
  <c r="P1722" i="31"/>
  <c r="O1722" i="31"/>
  <c r="N1722" i="31"/>
  <c r="M1722" i="31"/>
  <c r="L1722" i="31"/>
  <c r="K1722" i="31"/>
  <c r="J1722" i="31"/>
  <c r="B1722" i="31"/>
  <c r="A1722" i="31"/>
  <c r="R1721" i="31"/>
  <c r="Q1721" i="31"/>
  <c r="P1721" i="31"/>
  <c r="O1721" i="31"/>
  <c r="N1721" i="31"/>
  <c r="M1721" i="31"/>
  <c r="L1721" i="31"/>
  <c r="K1721" i="31"/>
  <c r="J1721" i="31"/>
  <c r="B1721" i="31"/>
  <c r="A1721" i="31"/>
  <c r="R1720" i="31"/>
  <c r="Q1720" i="31"/>
  <c r="P1720" i="31"/>
  <c r="O1720" i="31"/>
  <c r="N1720" i="31"/>
  <c r="M1720" i="31"/>
  <c r="L1720" i="31"/>
  <c r="K1720" i="31"/>
  <c r="J1720" i="31"/>
  <c r="B1720" i="31"/>
  <c r="A1720" i="31"/>
  <c r="R1719" i="31"/>
  <c r="Q1719" i="31"/>
  <c r="P1719" i="31"/>
  <c r="O1719" i="31"/>
  <c r="N1719" i="31"/>
  <c r="M1719" i="31"/>
  <c r="L1719" i="31"/>
  <c r="K1719" i="31"/>
  <c r="J1719" i="31"/>
  <c r="B1719" i="31"/>
  <c r="A1719" i="31"/>
  <c r="R1718" i="31"/>
  <c r="Q1718" i="31"/>
  <c r="P1718" i="31"/>
  <c r="O1718" i="31"/>
  <c r="N1718" i="31"/>
  <c r="M1718" i="31"/>
  <c r="L1718" i="31"/>
  <c r="K1718" i="31"/>
  <c r="J1718" i="31"/>
  <c r="B1718" i="31"/>
  <c r="A1718" i="31"/>
  <c r="R1717" i="31"/>
  <c r="Q1717" i="31"/>
  <c r="P1717" i="31"/>
  <c r="O1717" i="31"/>
  <c r="N1717" i="31"/>
  <c r="M1717" i="31"/>
  <c r="L1717" i="31"/>
  <c r="K1717" i="31"/>
  <c r="J1717" i="31"/>
  <c r="B1717" i="31"/>
  <c r="A1717" i="31"/>
  <c r="R1716" i="31"/>
  <c r="Q1716" i="31"/>
  <c r="P1716" i="31"/>
  <c r="O1716" i="31"/>
  <c r="N1716" i="31"/>
  <c r="M1716" i="31"/>
  <c r="L1716" i="31"/>
  <c r="K1716" i="31"/>
  <c r="J1716" i="31"/>
  <c r="B1716" i="31"/>
  <c r="A1716" i="31"/>
  <c r="R1715" i="31"/>
  <c r="Q1715" i="31"/>
  <c r="P1715" i="31"/>
  <c r="O1715" i="31"/>
  <c r="N1715" i="31"/>
  <c r="M1715" i="31"/>
  <c r="L1715" i="31"/>
  <c r="K1715" i="31"/>
  <c r="J1715" i="31"/>
  <c r="B1715" i="31"/>
  <c r="A1715" i="31"/>
  <c r="R1714" i="31"/>
  <c r="Q1714" i="31"/>
  <c r="P1714" i="31"/>
  <c r="O1714" i="31"/>
  <c r="N1714" i="31"/>
  <c r="M1714" i="31"/>
  <c r="L1714" i="31"/>
  <c r="K1714" i="31"/>
  <c r="J1714" i="31"/>
  <c r="B1714" i="31"/>
  <c r="A1714" i="31"/>
  <c r="R1713" i="31"/>
  <c r="Q1713" i="31"/>
  <c r="P1713" i="31"/>
  <c r="O1713" i="31"/>
  <c r="N1713" i="31"/>
  <c r="M1713" i="31"/>
  <c r="L1713" i="31"/>
  <c r="K1713" i="31"/>
  <c r="J1713" i="31"/>
  <c r="B1713" i="31"/>
  <c r="A1713" i="31"/>
  <c r="R1712" i="31"/>
  <c r="Q1712" i="31"/>
  <c r="P1712" i="31"/>
  <c r="O1712" i="31"/>
  <c r="N1712" i="31"/>
  <c r="M1712" i="31"/>
  <c r="L1712" i="31"/>
  <c r="K1712" i="31"/>
  <c r="J1712" i="31"/>
  <c r="B1712" i="31"/>
  <c r="A1712" i="31"/>
  <c r="R1711" i="31"/>
  <c r="Q1711" i="31"/>
  <c r="P1711" i="31"/>
  <c r="O1711" i="31"/>
  <c r="N1711" i="31"/>
  <c r="M1711" i="31"/>
  <c r="L1711" i="31"/>
  <c r="K1711" i="31"/>
  <c r="J1711" i="31"/>
  <c r="B1711" i="31"/>
  <c r="A1711" i="31"/>
  <c r="R1710" i="31"/>
  <c r="Q1710" i="31"/>
  <c r="P1710" i="31"/>
  <c r="O1710" i="31"/>
  <c r="N1710" i="31"/>
  <c r="M1710" i="31"/>
  <c r="L1710" i="31"/>
  <c r="K1710" i="31"/>
  <c r="J1710" i="31"/>
  <c r="B1710" i="31"/>
  <c r="A1710" i="31"/>
  <c r="R1709" i="31"/>
  <c r="Q1709" i="31"/>
  <c r="P1709" i="31"/>
  <c r="O1709" i="31"/>
  <c r="N1709" i="31"/>
  <c r="M1709" i="31"/>
  <c r="L1709" i="31"/>
  <c r="K1709" i="31"/>
  <c r="J1709" i="31"/>
  <c r="B1709" i="31"/>
  <c r="A1709" i="31"/>
  <c r="R1708" i="31"/>
  <c r="Q1708" i="31"/>
  <c r="P1708" i="31"/>
  <c r="O1708" i="31"/>
  <c r="N1708" i="31"/>
  <c r="M1708" i="31"/>
  <c r="L1708" i="31"/>
  <c r="K1708" i="31"/>
  <c r="J1708" i="31"/>
  <c r="B1708" i="31"/>
  <c r="A1708" i="31"/>
  <c r="R1707" i="31"/>
  <c r="Q1707" i="31"/>
  <c r="P1707" i="31"/>
  <c r="O1707" i="31"/>
  <c r="N1707" i="31"/>
  <c r="M1707" i="31"/>
  <c r="L1707" i="31"/>
  <c r="K1707" i="31"/>
  <c r="J1707" i="31"/>
  <c r="B1707" i="31"/>
  <c r="A1707" i="31"/>
  <c r="R1706" i="31"/>
  <c r="Q1706" i="31"/>
  <c r="P1706" i="31"/>
  <c r="O1706" i="31"/>
  <c r="N1706" i="31"/>
  <c r="M1706" i="31"/>
  <c r="L1706" i="31"/>
  <c r="K1706" i="31"/>
  <c r="J1706" i="31"/>
  <c r="B1706" i="31"/>
  <c r="A1706" i="31"/>
  <c r="R1705" i="31"/>
  <c r="Q1705" i="31"/>
  <c r="P1705" i="31"/>
  <c r="O1705" i="31"/>
  <c r="N1705" i="31"/>
  <c r="M1705" i="31"/>
  <c r="L1705" i="31"/>
  <c r="K1705" i="31"/>
  <c r="J1705" i="31"/>
  <c r="B1705" i="31"/>
  <c r="A1705" i="31"/>
  <c r="R1704" i="31"/>
  <c r="Q1704" i="31"/>
  <c r="P1704" i="31"/>
  <c r="O1704" i="31"/>
  <c r="N1704" i="31"/>
  <c r="M1704" i="31"/>
  <c r="L1704" i="31"/>
  <c r="K1704" i="31"/>
  <c r="J1704" i="31"/>
  <c r="B1704" i="31"/>
  <c r="A1704" i="31"/>
  <c r="R1703" i="31"/>
  <c r="Q1703" i="31"/>
  <c r="P1703" i="31"/>
  <c r="O1703" i="31"/>
  <c r="N1703" i="31"/>
  <c r="M1703" i="31"/>
  <c r="L1703" i="31"/>
  <c r="K1703" i="31"/>
  <c r="J1703" i="31"/>
  <c r="B1703" i="31"/>
  <c r="A1703" i="31"/>
  <c r="R1702" i="31"/>
  <c r="Q1702" i="31"/>
  <c r="P1702" i="31"/>
  <c r="O1702" i="31"/>
  <c r="N1702" i="31"/>
  <c r="M1702" i="31"/>
  <c r="L1702" i="31"/>
  <c r="K1702" i="31"/>
  <c r="J1702" i="31"/>
  <c r="B1702" i="31"/>
  <c r="A1702" i="31"/>
  <c r="R1701" i="31"/>
  <c r="Q1701" i="31"/>
  <c r="P1701" i="31"/>
  <c r="O1701" i="31"/>
  <c r="N1701" i="31"/>
  <c r="M1701" i="31"/>
  <c r="L1701" i="31"/>
  <c r="K1701" i="31"/>
  <c r="J1701" i="31"/>
  <c r="B1701" i="31"/>
  <c r="A1701" i="31"/>
  <c r="R1700" i="31"/>
  <c r="Q1700" i="31"/>
  <c r="P1700" i="31"/>
  <c r="O1700" i="31"/>
  <c r="N1700" i="31"/>
  <c r="M1700" i="31"/>
  <c r="L1700" i="31"/>
  <c r="K1700" i="31"/>
  <c r="J1700" i="31"/>
  <c r="B1700" i="31"/>
  <c r="A1700" i="31"/>
  <c r="R1699" i="31"/>
  <c r="Q1699" i="31"/>
  <c r="P1699" i="31"/>
  <c r="O1699" i="31"/>
  <c r="N1699" i="31"/>
  <c r="M1699" i="31"/>
  <c r="L1699" i="31"/>
  <c r="K1699" i="31"/>
  <c r="J1699" i="31"/>
  <c r="B1699" i="31"/>
  <c r="A1699" i="31"/>
  <c r="R1698" i="31"/>
  <c r="Q1698" i="31"/>
  <c r="P1698" i="31"/>
  <c r="O1698" i="31"/>
  <c r="N1698" i="31"/>
  <c r="M1698" i="31"/>
  <c r="L1698" i="31"/>
  <c r="K1698" i="31"/>
  <c r="J1698" i="31"/>
  <c r="B1698" i="31"/>
  <c r="A1698" i="31"/>
  <c r="R1697" i="31"/>
  <c r="Q1697" i="31"/>
  <c r="P1697" i="31"/>
  <c r="O1697" i="31"/>
  <c r="N1697" i="31"/>
  <c r="M1697" i="31"/>
  <c r="L1697" i="31"/>
  <c r="K1697" i="31"/>
  <c r="J1697" i="31"/>
  <c r="B1697" i="31"/>
  <c r="A1697" i="31"/>
  <c r="R1696" i="31"/>
  <c r="Q1696" i="31"/>
  <c r="P1696" i="31"/>
  <c r="O1696" i="31"/>
  <c r="N1696" i="31"/>
  <c r="M1696" i="31"/>
  <c r="L1696" i="31"/>
  <c r="K1696" i="31"/>
  <c r="J1696" i="31"/>
  <c r="B1696" i="31"/>
  <c r="A1696" i="31"/>
  <c r="R1695" i="31"/>
  <c r="Q1695" i="31"/>
  <c r="P1695" i="31"/>
  <c r="O1695" i="31"/>
  <c r="N1695" i="31"/>
  <c r="M1695" i="31"/>
  <c r="L1695" i="31"/>
  <c r="K1695" i="31"/>
  <c r="J1695" i="31"/>
  <c r="B1695" i="31"/>
  <c r="A1695" i="31"/>
  <c r="R1694" i="31"/>
  <c r="Q1694" i="31"/>
  <c r="P1694" i="31"/>
  <c r="O1694" i="31"/>
  <c r="N1694" i="31"/>
  <c r="M1694" i="31"/>
  <c r="L1694" i="31"/>
  <c r="K1694" i="31"/>
  <c r="J1694" i="31"/>
  <c r="B1694" i="31"/>
  <c r="A1694" i="31"/>
  <c r="R1693" i="31"/>
  <c r="Q1693" i="31"/>
  <c r="P1693" i="31"/>
  <c r="O1693" i="31"/>
  <c r="N1693" i="31"/>
  <c r="M1693" i="31"/>
  <c r="L1693" i="31"/>
  <c r="K1693" i="31"/>
  <c r="J1693" i="31"/>
  <c r="B1693" i="31"/>
  <c r="A1693" i="31"/>
  <c r="R1692" i="31"/>
  <c r="Q1692" i="31"/>
  <c r="P1692" i="31"/>
  <c r="O1692" i="31"/>
  <c r="N1692" i="31"/>
  <c r="M1692" i="31"/>
  <c r="L1692" i="31"/>
  <c r="K1692" i="31"/>
  <c r="J1692" i="31"/>
  <c r="B1692" i="31"/>
  <c r="A1692" i="31"/>
  <c r="R1691" i="31"/>
  <c r="Q1691" i="31"/>
  <c r="P1691" i="31"/>
  <c r="O1691" i="31"/>
  <c r="N1691" i="31"/>
  <c r="M1691" i="31"/>
  <c r="L1691" i="31"/>
  <c r="K1691" i="31"/>
  <c r="J1691" i="31"/>
  <c r="B1691" i="31"/>
  <c r="A1691" i="31"/>
  <c r="R1690" i="31"/>
  <c r="Q1690" i="31"/>
  <c r="P1690" i="31"/>
  <c r="O1690" i="31"/>
  <c r="N1690" i="31"/>
  <c r="M1690" i="31"/>
  <c r="L1690" i="31"/>
  <c r="K1690" i="31"/>
  <c r="J1690" i="31"/>
  <c r="B1690" i="31"/>
  <c r="A1690" i="31"/>
  <c r="R1689" i="31"/>
  <c r="Q1689" i="31"/>
  <c r="P1689" i="31"/>
  <c r="O1689" i="31"/>
  <c r="N1689" i="31"/>
  <c r="M1689" i="31"/>
  <c r="L1689" i="31"/>
  <c r="K1689" i="31"/>
  <c r="J1689" i="31"/>
  <c r="B1689" i="31"/>
  <c r="A1689" i="31"/>
  <c r="R1688" i="31"/>
  <c r="Q1688" i="31"/>
  <c r="P1688" i="31"/>
  <c r="O1688" i="31"/>
  <c r="N1688" i="31"/>
  <c r="M1688" i="31"/>
  <c r="L1688" i="31"/>
  <c r="K1688" i="31"/>
  <c r="J1688" i="31"/>
  <c r="B1688" i="31"/>
  <c r="A1688" i="31"/>
  <c r="R1687" i="31"/>
  <c r="Q1687" i="31"/>
  <c r="P1687" i="31"/>
  <c r="O1687" i="31"/>
  <c r="N1687" i="31"/>
  <c r="M1687" i="31"/>
  <c r="L1687" i="31"/>
  <c r="K1687" i="31"/>
  <c r="J1687" i="31"/>
  <c r="B1687" i="31"/>
  <c r="A1687" i="31"/>
  <c r="R1686" i="31"/>
  <c r="Q1686" i="31"/>
  <c r="P1686" i="31"/>
  <c r="O1686" i="31"/>
  <c r="N1686" i="31"/>
  <c r="M1686" i="31"/>
  <c r="L1686" i="31"/>
  <c r="K1686" i="31"/>
  <c r="J1686" i="31"/>
  <c r="B1686" i="31"/>
  <c r="A1686" i="31"/>
  <c r="R1685" i="31"/>
  <c r="Q1685" i="31"/>
  <c r="P1685" i="31"/>
  <c r="O1685" i="31"/>
  <c r="N1685" i="31"/>
  <c r="M1685" i="31"/>
  <c r="L1685" i="31"/>
  <c r="K1685" i="31"/>
  <c r="J1685" i="31"/>
  <c r="B1685" i="31"/>
  <c r="A1685" i="31"/>
  <c r="R1684" i="31"/>
  <c r="Q1684" i="31"/>
  <c r="P1684" i="31"/>
  <c r="O1684" i="31"/>
  <c r="N1684" i="31"/>
  <c r="M1684" i="31"/>
  <c r="L1684" i="31"/>
  <c r="K1684" i="31"/>
  <c r="J1684" i="31"/>
  <c r="B1684" i="31"/>
  <c r="A1684" i="31"/>
  <c r="R1683" i="31"/>
  <c r="Q1683" i="31"/>
  <c r="P1683" i="31"/>
  <c r="O1683" i="31"/>
  <c r="N1683" i="31"/>
  <c r="M1683" i="31"/>
  <c r="L1683" i="31"/>
  <c r="K1683" i="31"/>
  <c r="J1683" i="31"/>
  <c r="B1683" i="31"/>
  <c r="A1683" i="31"/>
  <c r="R1682" i="31"/>
  <c r="Q1682" i="31"/>
  <c r="P1682" i="31"/>
  <c r="O1682" i="31"/>
  <c r="N1682" i="31"/>
  <c r="M1682" i="31"/>
  <c r="L1682" i="31"/>
  <c r="K1682" i="31"/>
  <c r="J1682" i="31"/>
  <c r="B1682" i="31"/>
  <c r="A1682" i="31"/>
  <c r="R1681" i="31"/>
  <c r="Q1681" i="31"/>
  <c r="P1681" i="31"/>
  <c r="O1681" i="31"/>
  <c r="N1681" i="31"/>
  <c r="M1681" i="31"/>
  <c r="L1681" i="31"/>
  <c r="K1681" i="31"/>
  <c r="J1681" i="31"/>
  <c r="B1681" i="31"/>
  <c r="A1681" i="31"/>
  <c r="R1680" i="31"/>
  <c r="Q1680" i="31"/>
  <c r="P1680" i="31"/>
  <c r="O1680" i="31"/>
  <c r="N1680" i="31"/>
  <c r="M1680" i="31"/>
  <c r="L1680" i="31"/>
  <c r="K1680" i="31"/>
  <c r="J1680" i="31"/>
  <c r="B1680" i="31"/>
  <c r="A1680" i="31"/>
  <c r="R1679" i="31"/>
  <c r="Q1679" i="31"/>
  <c r="P1679" i="31"/>
  <c r="O1679" i="31"/>
  <c r="N1679" i="31"/>
  <c r="M1679" i="31"/>
  <c r="L1679" i="31"/>
  <c r="K1679" i="31"/>
  <c r="J1679" i="31"/>
  <c r="B1679" i="31"/>
  <c r="A1679" i="31"/>
  <c r="R1678" i="31"/>
  <c r="Q1678" i="31"/>
  <c r="P1678" i="31"/>
  <c r="O1678" i="31"/>
  <c r="N1678" i="31"/>
  <c r="M1678" i="31"/>
  <c r="L1678" i="31"/>
  <c r="K1678" i="31"/>
  <c r="J1678" i="31"/>
  <c r="B1678" i="31"/>
  <c r="A1678" i="31"/>
  <c r="R1677" i="31"/>
  <c r="Q1677" i="31"/>
  <c r="P1677" i="31"/>
  <c r="O1677" i="31"/>
  <c r="N1677" i="31"/>
  <c r="M1677" i="31"/>
  <c r="L1677" i="31"/>
  <c r="K1677" i="31"/>
  <c r="J1677" i="31"/>
  <c r="B1677" i="31"/>
  <c r="A1677" i="31"/>
  <c r="R1676" i="31"/>
  <c r="Q1676" i="31"/>
  <c r="P1676" i="31"/>
  <c r="O1676" i="31"/>
  <c r="N1676" i="31"/>
  <c r="M1676" i="31"/>
  <c r="L1676" i="31"/>
  <c r="K1676" i="31"/>
  <c r="J1676" i="31"/>
  <c r="B1676" i="31"/>
  <c r="A1676" i="31"/>
  <c r="R1675" i="31"/>
  <c r="Q1675" i="31"/>
  <c r="P1675" i="31"/>
  <c r="O1675" i="31"/>
  <c r="N1675" i="31"/>
  <c r="M1675" i="31"/>
  <c r="L1675" i="31"/>
  <c r="K1675" i="31"/>
  <c r="J1675" i="31"/>
  <c r="B1675" i="31"/>
  <c r="A1675" i="31"/>
  <c r="R1674" i="31"/>
  <c r="Q1674" i="31"/>
  <c r="P1674" i="31"/>
  <c r="O1674" i="31"/>
  <c r="N1674" i="31"/>
  <c r="M1674" i="31"/>
  <c r="L1674" i="31"/>
  <c r="K1674" i="31"/>
  <c r="J1674" i="31"/>
  <c r="B1674" i="31"/>
  <c r="A1674" i="31"/>
  <c r="R1673" i="31"/>
  <c r="Q1673" i="31"/>
  <c r="P1673" i="31"/>
  <c r="O1673" i="31"/>
  <c r="N1673" i="31"/>
  <c r="M1673" i="31"/>
  <c r="L1673" i="31"/>
  <c r="K1673" i="31"/>
  <c r="J1673" i="31"/>
  <c r="B1673" i="31"/>
  <c r="A1673" i="31"/>
  <c r="R1672" i="31"/>
  <c r="Q1672" i="31"/>
  <c r="P1672" i="31"/>
  <c r="O1672" i="31"/>
  <c r="N1672" i="31"/>
  <c r="M1672" i="31"/>
  <c r="L1672" i="31"/>
  <c r="K1672" i="31"/>
  <c r="J1672" i="31"/>
  <c r="B1672" i="31"/>
  <c r="A1672" i="31"/>
  <c r="R1671" i="31"/>
  <c r="Q1671" i="31"/>
  <c r="P1671" i="31"/>
  <c r="O1671" i="31"/>
  <c r="N1671" i="31"/>
  <c r="M1671" i="31"/>
  <c r="L1671" i="31"/>
  <c r="K1671" i="31"/>
  <c r="J1671" i="31"/>
  <c r="B1671" i="31"/>
  <c r="A1671" i="31"/>
  <c r="R1670" i="31"/>
  <c r="Q1670" i="31"/>
  <c r="P1670" i="31"/>
  <c r="O1670" i="31"/>
  <c r="N1670" i="31"/>
  <c r="M1670" i="31"/>
  <c r="L1670" i="31"/>
  <c r="K1670" i="31"/>
  <c r="J1670" i="31"/>
  <c r="B1670" i="31"/>
  <c r="A1670" i="31"/>
  <c r="R1669" i="31"/>
  <c r="Q1669" i="31"/>
  <c r="P1669" i="31"/>
  <c r="O1669" i="31"/>
  <c r="N1669" i="31"/>
  <c r="M1669" i="31"/>
  <c r="L1669" i="31"/>
  <c r="K1669" i="31"/>
  <c r="J1669" i="31"/>
  <c r="B1669" i="31"/>
  <c r="A1669" i="31"/>
  <c r="R1668" i="31"/>
  <c r="Q1668" i="31"/>
  <c r="P1668" i="31"/>
  <c r="O1668" i="31"/>
  <c r="N1668" i="31"/>
  <c r="M1668" i="31"/>
  <c r="L1668" i="31"/>
  <c r="K1668" i="31"/>
  <c r="J1668" i="31"/>
  <c r="B1668" i="31"/>
  <c r="A1668" i="31"/>
  <c r="R1667" i="31"/>
  <c r="Q1667" i="31"/>
  <c r="P1667" i="31"/>
  <c r="O1667" i="31"/>
  <c r="N1667" i="31"/>
  <c r="M1667" i="31"/>
  <c r="L1667" i="31"/>
  <c r="K1667" i="31"/>
  <c r="J1667" i="31"/>
  <c r="B1667" i="31"/>
  <c r="A1667" i="31"/>
  <c r="R1666" i="31"/>
  <c r="Q1666" i="31"/>
  <c r="P1666" i="31"/>
  <c r="O1666" i="31"/>
  <c r="N1666" i="31"/>
  <c r="M1666" i="31"/>
  <c r="L1666" i="31"/>
  <c r="K1666" i="31"/>
  <c r="J1666" i="31"/>
  <c r="B1666" i="31"/>
  <c r="A1666" i="31"/>
  <c r="R1665" i="31"/>
  <c r="Q1665" i="31"/>
  <c r="P1665" i="31"/>
  <c r="O1665" i="31"/>
  <c r="N1665" i="31"/>
  <c r="M1665" i="31"/>
  <c r="L1665" i="31"/>
  <c r="K1665" i="31"/>
  <c r="J1665" i="31"/>
  <c r="B1665" i="31"/>
  <c r="A1665" i="31"/>
  <c r="R1664" i="31"/>
  <c r="Q1664" i="31"/>
  <c r="P1664" i="31"/>
  <c r="O1664" i="31"/>
  <c r="N1664" i="31"/>
  <c r="M1664" i="31"/>
  <c r="L1664" i="31"/>
  <c r="K1664" i="31"/>
  <c r="J1664" i="31"/>
  <c r="B1664" i="31"/>
  <c r="A1664" i="31"/>
  <c r="R1663" i="31"/>
  <c r="Q1663" i="31"/>
  <c r="P1663" i="31"/>
  <c r="O1663" i="31"/>
  <c r="N1663" i="31"/>
  <c r="M1663" i="31"/>
  <c r="L1663" i="31"/>
  <c r="K1663" i="31"/>
  <c r="J1663" i="31"/>
  <c r="B1663" i="31"/>
  <c r="A1663" i="31"/>
  <c r="R1662" i="31"/>
  <c r="Q1662" i="31"/>
  <c r="P1662" i="31"/>
  <c r="O1662" i="31"/>
  <c r="N1662" i="31"/>
  <c r="M1662" i="31"/>
  <c r="L1662" i="31"/>
  <c r="K1662" i="31"/>
  <c r="J1662" i="31"/>
  <c r="B1662" i="31"/>
  <c r="A1662" i="31"/>
  <c r="R1661" i="31"/>
  <c r="Q1661" i="31"/>
  <c r="P1661" i="31"/>
  <c r="O1661" i="31"/>
  <c r="N1661" i="31"/>
  <c r="M1661" i="31"/>
  <c r="L1661" i="31"/>
  <c r="K1661" i="31"/>
  <c r="J1661" i="31"/>
  <c r="B1661" i="31"/>
  <c r="A1661" i="31"/>
  <c r="R1660" i="31"/>
  <c r="Q1660" i="31"/>
  <c r="P1660" i="31"/>
  <c r="O1660" i="31"/>
  <c r="N1660" i="31"/>
  <c r="M1660" i="31"/>
  <c r="L1660" i="31"/>
  <c r="K1660" i="31"/>
  <c r="J1660" i="31"/>
  <c r="B1660" i="31"/>
  <c r="A1660" i="31"/>
  <c r="R1659" i="31"/>
  <c r="Q1659" i="31"/>
  <c r="P1659" i="31"/>
  <c r="O1659" i="31"/>
  <c r="N1659" i="31"/>
  <c r="M1659" i="31"/>
  <c r="L1659" i="31"/>
  <c r="K1659" i="31"/>
  <c r="J1659" i="31"/>
  <c r="B1659" i="31"/>
  <c r="A1659" i="31"/>
  <c r="R1658" i="31"/>
  <c r="Q1658" i="31"/>
  <c r="P1658" i="31"/>
  <c r="O1658" i="31"/>
  <c r="N1658" i="31"/>
  <c r="M1658" i="31"/>
  <c r="L1658" i="31"/>
  <c r="K1658" i="31"/>
  <c r="J1658" i="31"/>
  <c r="B1658" i="31"/>
  <c r="A1658" i="31"/>
  <c r="R1657" i="31"/>
  <c r="Q1657" i="31"/>
  <c r="P1657" i="31"/>
  <c r="O1657" i="31"/>
  <c r="N1657" i="31"/>
  <c r="M1657" i="31"/>
  <c r="L1657" i="31"/>
  <c r="K1657" i="31"/>
  <c r="J1657" i="31"/>
  <c r="B1657" i="31"/>
  <c r="A1657" i="31"/>
  <c r="R1656" i="31"/>
  <c r="Q1656" i="31"/>
  <c r="P1656" i="31"/>
  <c r="O1656" i="31"/>
  <c r="N1656" i="31"/>
  <c r="M1656" i="31"/>
  <c r="L1656" i="31"/>
  <c r="K1656" i="31"/>
  <c r="J1656" i="31"/>
  <c r="B1656" i="31"/>
  <c r="A1656" i="31"/>
  <c r="R1655" i="31"/>
  <c r="Q1655" i="31"/>
  <c r="P1655" i="31"/>
  <c r="O1655" i="31"/>
  <c r="N1655" i="31"/>
  <c r="M1655" i="31"/>
  <c r="L1655" i="31"/>
  <c r="K1655" i="31"/>
  <c r="J1655" i="31"/>
  <c r="B1655" i="31"/>
  <c r="A1655" i="31"/>
  <c r="R1654" i="31"/>
  <c r="Q1654" i="31"/>
  <c r="P1654" i="31"/>
  <c r="O1654" i="31"/>
  <c r="N1654" i="31"/>
  <c r="M1654" i="31"/>
  <c r="L1654" i="31"/>
  <c r="K1654" i="31"/>
  <c r="J1654" i="31"/>
  <c r="B1654" i="31"/>
  <c r="A1654" i="31"/>
  <c r="R1653" i="31"/>
  <c r="Q1653" i="31"/>
  <c r="P1653" i="31"/>
  <c r="O1653" i="31"/>
  <c r="N1653" i="31"/>
  <c r="M1653" i="31"/>
  <c r="L1653" i="31"/>
  <c r="K1653" i="31"/>
  <c r="J1653" i="31"/>
  <c r="B1653" i="31"/>
  <c r="A1653" i="31"/>
  <c r="R1652" i="31"/>
  <c r="Q1652" i="31"/>
  <c r="P1652" i="31"/>
  <c r="O1652" i="31"/>
  <c r="N1652" i="31"/>
  <c r="M1652" i="31"/>
  <c r="L1652" i="31"/>
  <c r="K1652" i="31"/>
  <c r="J1652" i="31"/>
  <c r="B1652" i="31"/>
  <c r="A1652" i="31"/>
  <c r="R1651" i="31"/>
  <c r="Q1651" i="31"/>
  <c r="P1651" i="31"/>
  <c r="O1651" i="31"/>
  <c r="N1651" i="31"/>
  <c r="M1651" i="31"/>
  <c r="L1651" i="31"/>
  <c r="K1651" i="31"/>
  <c r="J1651" i="31"/>
  <c r="B1651" i="31"/>
  <c r="A1651" i="31"/>
  <c r="R1650" i="31"/>
  <c r="Q1650" i="31"/>
  <c r="P1650" i="31"/>
  <c r="O1650" i="31"/>
  <c r="N1650" i="31"/>
  <c r="M1650" i="31"/>
  <c r="L1650" i="31"/>
  <c r="K1650" i="31"/>
  <c r="J1650" i="31"/>
  <c r="B1650" i="31"/>
  <c r="A1650" i="31"/>
  <c r="R1649" i="31"/>
  <c r="Q1649" i="31"/>
  <c r="P1649" i="31"/>
  <c r="O1649" i="31"/>
  <c r="N1649" i="31"/>
  <c r="M1649" i="31"/>
  <c r="L1649" i="31"/>
  <c r="K1649" i="31"/>
  <c r="J1649" i="31"/>
  <c r="B1649" i="31"/>
  <c r="A1649" i="31"/>
  <c r="R1648" i="31"/>
  <c r="Q1648" i="31"/>
  <c r="P1648" i="31"/>
  <c r="O1648" i="31"/>
  <c r="N1648" i="31"/>
  <c r="M1648" i="31"/>
  <c r="L1648" i="31"/>
  <c r="K1648" i="31"/>
  <c r="J1648" i="31"/>
  <c r="B1648" i="31"/>
  <c r="A1648" i="31"/>
  <c r="R1647" i="31"/>
  <c r="Q1647" i="31"/>
  <c r="P1647" i="31"/>
  <c r="O1647" i="31"/>
  <c r="N1647" i="31"/>
  <c r="M1647" i="31"/>
  <c r="L1647" i="31"/>
  <c r="K1647" i="31"/>
  <c r="J1647" i="31"/>
  <c r="B1647" i="31"/>
  <c r="A1647" i="31"/>
  <c r="R1646" i="31"/>
  <c r="Q1646" i="31"/>
  <c r="P1646" i="31"/>
  <c r="O1646" i="31"/>
  <c r="N1646" i="31"/>
  <c r="M1646" i="31"/>
  <c r="L1646" i="31"/>
  <c r="K1646" i="31"/>
  <c r="J1646" i="31"/>
  <c r="B1646" i="31"/>
  <c r="A1646" i="31"/>
  <c r="R1645" i="31"/>
  <c r="Q1645" i="31"/>
  <c r="P1645" i="31"/>
  <c r="O1645" i="31"/>
  <c r="N1645" i="31"/>
  <c r="M1645" i="31"/>
  <c r="L1645" i="31"/>
  <c r="K1645" i="31"/>
  <c r="J1645" i="31"/>
  <c r="B1645" i="31"/>
  <c r="A1645" i="31"/>
  <c r="R1644" i="31"/>
  <c r="Q1644" i="31"/>
  <c r="P1644" i="31"/>
  <c r="O1644" i="31"/>
  <c r="N1644" i="31"/>
  <c r="M1644" i="31"/>
  <c r="L1644" i="31"/>
  <c r="K1644" i="31"/>
  <c r="J1644" i="31"/>
  <c r="B1644" i="31"/>
  <c r="A1644" i="31"/>
  <c r="R1643" i="31"/>
  <c r="Q1643" i="31"/>
  <c r="P1643" i="31"/>
  <c r="O1643" i="31"/>
  <c r="N1643" i="31"/>
  <c r="M1643" i="31"/>
  <c r="L1643" i="31"/>
  <c r="K1643" i="31"/>
  <c r="J1643" i="31"/>
  <c r="B1643" i="31"/>
  <c r="A1643" i="31"/>
  <c r="R1642" i="31"/>
  <c r="Q1642" i="31"/>
  <c r="P1642" i="31"/>
  <c r="O1642" i="31"/>
  <c r="N1642" i="31"/>
  <c r="M1642" i="31"/>
  <c r="L1642" i="31"/>
  <c r="K1642" i="31"/>
  <c r="J1642" i="31"/>
  <c r="B1642" i="31"/>
  <c r="A1642" i="31"/>
  <c r="R1641" i="31"/>
  <c r="Q1641" i="31"/>
  <c r="P1641" i="31"/>
  <c r="O1641" i="31"/>
  <c r="N1641" i="31"/>
  <c r="M1641" i="31"/>
  <c r="L1641" i="31"/>
  <c r="K1641" i="31"/>
  <c r="J1641" i="31"/>
  <c r="B1641" i="31"/>
  <c r="A1641" i="31"/>
  <c r="R1640" i="31"/>
  <c r="Q1640" i="31"/>
  <c r="P1640" i="31"/>
  <c r="O1640" i="31"/>
  <c r="N1640" i="31"/>
  <c r="M1640" i="31"/>
  <c r="L1640" i="31"/>
  <c r="K1640" i="31"/>
  <c r="J1640" i="31"/>
  <c r="B1640" i="31"/>
  <c r="A1640" i="31"/>
  <c r="R1639" i="31"/>
  <c r="Q1639" i="31"/>
  <c r="P1639" i="31"/>
  <c r="O1639" i="31"/>
  <c r="N1639" i="31"/>
  <c r="M1639" i="31"/>
  <c r="L1639" i="31"/>
  <c r="K1639" i="31"/>
  <c r="J1639" i="31"/>
  <c r="B1639" i="31"/>
  <c r="A1639" i="31"/>
  <c r="R1638" i="31"/>
  <c r="Q1638" i="31"/>
  <c r="P1638" i="31"/>
  <c r="O1638" i="31"/>
  <c r="N1638" i="31"/>
  <c r="M1638" i="31"/>
  <c r="L1638" i="31"/>
  <c r="K1638" i="31"/>
  <c r="J1638" i="31"/>
  <c r="B1638" i="31"/>
  <c r="A1638" i="31"/>
  <c r="R1637" i="31"/>
  <c r="Q1637" i="31"/>
  <c r="P1637" i="31"/>
  <c r="O1637" i="31"/>
  <c r="N1637" i="31"/>
  <c r="M1637" i="31"/>
  <c r="L1637" i="31"/>
  <c r="K1637" i="31"/>
  <c r="J1637" i="31"/>
  <c r="B1637" i="31"/>
  <c r="A1637" i="31"/>
  <c r="R1636" i="31"/>
  <c r="Q1636" i="31"/>
  <c r="P1636" i="31"/>
  <c r="O1636" i="31"/>
  <c r="N1636" i="31"/>
  <c r="M1636" i="31"/>
  <c r="L1636" i="31"/>
  <c r="K1636" i="31"/>
  <c r="J1636" i="31"/>
  <c r="B1636" i="31"/>
  <c r="A1636" i="31"/>
  <c r="R1635" i="31"/>
  <c r="Q1635" i="31"/>
  <c r="P1635" i="31"/>
  <c r="O1635" i="31"/>
  <c r="N1635" i="31"/>
  <c r="M1635" i="31"/>
  <c r="L1635" i="31"/>
  <c r="K1635" i="31"/>
  <c r="J1635" i="31"/>
  <c r="B1635" i="31"/>
  <c r="A1635" i="31"/>
  <c r="R1634" i="31"/>
  <c r="Q1634" i="31"/>
  <c r="P1634" i="31"/>
  <c r="O1634" i="31"/>
  <c r="N1634" i="31"/>
  <c r="M1634" i="31"/>
  <c r="L1634" i="31"/>
  <c r="K1634" i="31"/>
  <c r="J1634" i="31"/>
  <c r="B1634" i="31"/>
  <c r="A1634" i="31"/>
  <c r="R1633" i="31"/>
  <c r="Q1633" i="31"/>
  <c r="P1633" i="31"/>
  <c r="O1633" i="31"/>
  <c r="N1633" i="31"/>
  <c r="M1633" i="31"/>
  <c r="L1633" i="31"/>
  <c r="K1633" i="31"/>
  <c r="J1633" i="31"/>
  <c r="B1633" i="31"/>
  <c r="A1633" i="31"/>
  <c r="R1632" i="31"/>
  <c r="Q1632" i="31"/>
  <c r="P1632" i="31"/>
  <c r="O1632" i="31"/>
  <c r="N1632" i="31"/>
  <c r="M1632" i="31"/>
  <c r="L1632" i="31"/>
  <c r="K1632" i="31"/>
  <c r="J1632" i="31"/>
  <c r="B1632" i="31"/>
  <c r="A1632" i="31"/>
  <c r="R1631" i="31"/>
  <c r="Q1631" i="31"/>
  <c r="P1631" i="31"/>
  <c r="O1631" i="31"/>
  <c r="N1631" i="31"/>
  <c r="M1631" i="31"/>
  <c r="L1631" i="31"/>
  <c r="K1631" i="31"/>
  <c r="J1631" i="31"/>
  <c r="B1631" i="31"/>
  <c r="A1631" i="31"/>
  <c r="R1630" i="31"/>
  <c r="Q1630" i="31"/>
  <c r="P1630" i="31"/>
  <c r="O1630" i="31"/>
  <c r="N1630" i="31"/>
  <c r="M1630" i="31"/>
  <c r="L1630" i="31"/>
  <c r="K1630" i="31"/>
  <c r="J1630" i="31"/>
  <c r="B1630" i="31"/>
  <c r="A1630" i="31"/>
  <c r="R1629" i="31"/>
  <c r="Q1629" i="31"/>
  <c r="P1629" i="31"/>
  <c r="O1629" i="31"/>
  <c r="N1629" i="31"/>
  <c r="M1629" i="31"/>
  <c r="L1629" i="31"/>
  <c r="K1629" i="31"/>
  <c r="J1629" i="31"/>
  <c r="B1629" i="31"/>
  <c r="A1629" i="31"/>
  <c r="R1628" i="31"/>
  <c r="Q1628" i="31"/>
  <c r="P1628" i="31"/>
  <c r="O1628" i="31"/>
  <c r="N1628" i="31"/>
  <c r="M1628" i="31"/>
  <c r="L1628" i="31"/>
  <c r="K1628" i="31"/>
  <c r="J1628" i="31"/>
  <c r="B1628" i="31"/>
  <c r="A1628" i="31"/>
  <c r="R1627" i="31"/>
  <c r="Q1627" i="31"/>
  <c r="P1627" i="31"/>
  <c r="O1627" i="31"/>
  <c r="N1627" i="31"/>
  <c r="M1627" i="31"/>
  <c r="L1627" i="31"/>
  <c r="K1627" i="31"/>
  <c r="J1627" i="31"/>
  <c r="B1627" i="31"/>
  <c r="A1627" i="31"/>
  <c r="R1626" i="31"/>
  <c r="Q1626" i="31"/>
  <c r="P1626" i="31"/>
  <c r="O1626" i="31"/>
  <c r="N1626" i="31"/>
  <c r="M1626" i="31"/>
  <c r="L1626" i="31"/>
  <c r="K1626" i="31"/>
  <c r="J1626" i="31"/>
  <c r="B1626" i="31"/>
  <c r="A1626" i="31"/>
  <c r="R1625" i="31"/>
  <c r="Q1625" i="31"/>
  <c r="P1625" i="31"/>
  <c r="O1625" i="31"/>
  <c r="N1625" i="31"/>
  <c r="M1625" i="31"/>
  <c r="L1625" i="31"/>
  <c r="K1625" i="31"/>
  <c r="J1625" i="31"/>
  <c r="B1625" i="31"/>
  <c r="A1625" i="31"/>
  <c r="R1624" i="31"/>
  <c r="Q1624" i="31"/>
  <c r="P1624" i="31"/>
  <c r="O1624" i="31"/>
  <c r="N1624" i="31"/>
  <c r="M1624" i="31"/>
  <c r="L1624" i="31"/>
  <c r="K1624" i="31"/>
  <c r="J1624" i="31"/>
  <c r="B1624" i="31"/>
  <c r="A1624" i="31"/>
  <c r="R1623" i="31"/>
  <c r="Q1623" i="31"/>
  <c r="P1623" i="31"/>
  <c r="O1623" i="31"/>
  <c r="N1623" i="31"/>
  <c r="M1623" i="31"/>
  <c r="L1623" i="31"/>
  <c r="K1623" i="31"/>
  <c r="J1623" i="31"/>
  <c r="B1623" i="31"/>
  <c r="A1623" i="31"/>
  <c r="R1622" i="31"/>
  <c r="Q1622" i="31"/>
  <c r="P1622" i="31"/>
  <c r="O1622" i="31"/>
  <c r="N1622" i="31"/>
  <c r="M1622" i="31"/>
  <c r="L1622" i="31"/>
  <c r="K1622" i="31"/>
  <c r="J1622" i="31"/>
  <c r="B1622" i="31"/>
  <c r="A1622" i="31"/>
  <c r="R1621" i="31"/>
  <c r="Q1621" i="31"/>
  <c r="P1621" i="31"/>
  <c r="O1621" i="31"/>
  <c r="N1621" i="31"/>
  <c r="M1621" i="31"/>
  <c r="L1621" i="31"/>
  <c r="K1621" i="31"/>
  <c r="J1621" i="31"/>
  <c r="B1621" i="31"/>
  <c r="A1621" i="31"/>
  <c r="R1620" i="31"/>
  <c r="Q1620" i="31"/>
  <c r="P1620" i="31"/>
  <c r="O1620" i="31"/>
  <c r="N1620" i="31"/>
  <c r="M1620" i="31"/>
  <c r="L1620" i="31"/>
  <c r="K1620" i="31"/>
  <c r="J1620" i="31"/>
  <c r="B1620" i="31"/>
  <c r="A1620" i="31"/>
  <c r="R1619" i="31"/>
  <c r="Q1619" i="31"/>
  <c r="P1619" i="31"/>
  <c r="O1619" i="31"/>
  <c r="N1619" i="31"/>
  <c r="M1619" i="31"/>
  <c r="L1619" i="31"/>
  <c r="K1619" i="31"/>
  <c r="J1619" i="31"/>
  <c r="B1619" i="31"/>
  <c r="A1619" i="31"/>
  <c r="R1618" i="31"/>
  <c r="Q1618" i="31"/>
  <c r="P1618" i="31"/>
  <c r="O1618" i="31"/>
  <c r="N1618" i="31"/>
  <c r="M1618" i="31"/>
  <c r="L1618" i="31"/>
  <c r="K1618" i="31"/>
  <c r="J1618" i="31"/>
  <c r="B1618" i="31"/>
  <c r="A1618" i="31"/>
  <c r="R1617" i="31"/>
  <c r="Q1617" i="31"/>
  <c r="P1617" i="31"/>
  <c r="O1617" i="31"/>
  <c r="N1617" i="31"/>
  <c r="M1617" i="31"/>
  <c r="L1617" i="31"/>
  <c r="K1617" i="31"/>
  <c r="J1617" i="31"/>
  <c r="B1617" i="31"/>
  <c r="A1617" i="31"/>
  <c r="R1616" i="31"/>
  <c r="Q1616" i="31"/>
  <c r="P1616" i="31"/>
  <c r="O1616" i="31"/>
  <c r="N1616" i="31"/>
  <c r="M1616" i="31"/>
  <c r="L1616" i="31"/>
  <c r="K1616" i="31"/>
  <c r="J1616" i="31"/>
  <c r="B1616" i="31"/>
  <c r="A1616" i="31"/>
  <c r="R1615" i="31"/>
  <c r="Q1615" i="31"/>
  <c r="P1615" i="31"/>
  <c r="O1615" i="31"/>
  <c r="N1615" i="31"/>
  <c r="M1615" i="31"/>
  <c r="L1615" i="31"/>
  <c r="K1615" i="31"/>
  <c r="J1615" i="31"/>
  <c r="B1615" i="31"/>
  <c r="A1615" i="31"/>
  <c r="R1614" i="31"/>
  <c r="Q1614" i="31"/>
  <c r="P1614" i="31"/>
  <c r="O1614" i="31"/>
  <c r="N1614" i="31"/>
  <c r="M1614" i="31"/>
  <c r="L1614" i="31"/>
  <c r="K1614" i="31"/>
  <c r="J1614" i="31"/>
  <c r="B1614" i="31"/>
  <c r="A1614" i="31"/>
  <c r="R1613" i="31"/>
  <c r="Q1613" i="31"/>
  <c r="P1613" i="31"/>
  <c r="O1613" i="31"/>
  <c r="N1613" i="31"/>
  <c r="M1613" i="31"/>
  <c r="L1613" i="31"/>
  <c r="K1613" i="31"/>
  <c r="J1613" i="31"/>
  <c r="B1613" i="31"/>
  <c r="A1613" i="31"/>
  <c r="R1612" i="31"/>
  <c r="Q1612" i="31"/>
  <c r="P1612" i="31"/>
  <c r="O1612" i="31"/>
  <c r="N1612" i="31"/>
  <c r="M1612" i="31"/>
  <c r="L1612" i="31"/>
  <c r="K1612" i="31"/>
  <c r="J1612" i="31"/>
  <c r="B1612" i="31"/>
  <c r="A1612" i="31"/>
  <c r="R1611" i="31"/>
  <c r="Q1611" i="31"/>
  <c r="P1611" i="31"/>
  <c r="O1611" i="31"/>
  <c r="N1611" i="31"/>
  <c r="M1611" i="31"/>
  <c r="L1611" i="31"/>
  <c r="K1611" i="31"/>
  <c r="J1611" i="31"/>
  <c r="B1611" i="31"/>
  <c r="A1611" i="31"/>
  <c r="R1610" i="31"/>
  <c r="Q1610" i="31"/>
  <c r="P1610" i="31"/>
  <c r="O1610" i="31"/>
  <c r="N1610" i="31"/>
  <c r="M1610" i="31"/>
  <c r="L1610" i="31"/>
  <c r="K1610" i="31"/>
  <c r="J1610" i="31"/>
  <c r="B1610" i="31"/>
  <c r="A1610" i="31"/>
  <c r="R1609" i="31"/>
  <c r="Q1609" i="31"/>
  <c r="P1609" i="31"/>
  <c r="O1609" i="31"/>
  <c r="N1609" i="31"/>
  <c r="M1609" i="31"/>
  <c r="L1609" i="31"/>
  <c r="K1609" i="31"/>
  <c r="J1609" i="31"/>
  <c r="B1609" i="31"/>
  <c r="A1609" i="31"/>
  <c r="R1608" i="31"/>
  <c r="Q1608" i="31"/>
  <c r="P1608" i="31"/>
  <c r="O1608" i="31"/>
  <c r="N1608" i="31"/>
  <c r="M1608" i="31"/>
  <c r="L1608" i="31"/>
  <c r="K1608" i="31"/>
  <c r="J1608" i="31"/>
  <c r="B1608" i="31"/>
  <c r="A1608" i="31"/>
  <c r="R1607" i="31"/>
  <c r="Q1607" i="31"/>
  <c r="P1607" i="31"/>
  <c r="O1607" i="31"/>
  <c r="N1607" i="31"/>
  <c r="M1607" i="31"/>
  <c r="L1607" i="31"/>
  <c r="K1607" i="31"/>
  <c r="J1607" i="31"/>
  <c r="B1607" i="31"/>
  <c r="A1607" i="31"/>
  <c r="R1606" i="31"/>
  <c r="Q1606" i="31"/>
  <c r="P1606" i="31"/>
  <c r="O1606" i="31"/>
  <c r="N1606" i="31"/>
  <c r="M1606" i="31"/>
  <c r="L1606" i="31"/>
  <c r="K1606" i="31"/>
  <c r="J1606" i="31"/>
  <c r="B1606" i="31"/>
  <c r="A1606" i="31"/>
  <c r="R1605" i="31"/>
  <c r="Q1605" i="31"/>
  <c r="O1605" i="31"/>
  <c r="N1605" i="31"/>
  <c r="M1605" i="31"/>
  <c r="L1605" i="31"/>
  <c r="K1605" i="31"/>
  <c r="J1605" i="31"/>
  <c r="B1605" i="31"/>
  <c r="A1605" i="31"/>
  <c r="R1604" i="31"/>
  <c r="Q1604" i="31"/>
  <c r="O1604" i="31"/>
  <c r="N1604" i="31"/>
  <c r="M1604" i="31"/>
  <c r="L1604" i="31"/>
  <c r="K1604" i="31"/>
  <c r="J1604" i="31"/>
  <c r="B1604" i="31"/>
  <c r="A1604" i="31"/>
  <c r="R1603" i="31"/>
  <c r="Q1603" i="31"/>
  <c r="O1603" i="31"/>
  <c r="N1603" i="31"/>
  <c r="M1603" i="31"/>
  <c r="L1603" i="31"/>
  <c r="K1603" i="31"/>
  <c r="J1603" i="31"/>
  <c r="B1603" i="31"/>
  <c r="A1603" i="31"/>
  <c r="R1602" i="31"/>
  <c r="Q1602" i="31"/>
  <c r="O1602" i="31"/>
  <c r="N1602" i="31"/>
  <c r="M1602" i="31"/>
  <c r="L1602" i="31"/>
  <c r="K1602" i="31"/>
  <c r="J1602" i="31"/>
  <c r="B1602" i="31"/>
  <c r="A1602" i="31"/>
  <c r="R1601" i="31"/>
  <c r="Q1601" i="31"/>
  <c r="O1601" i="31"/>
  <c r="N1601" i="31"/>
  <c r="M1601" i="31"/>
  <c r="L1601" i="31"/>
  <c r="K1601" i="31"/>
  <c r="J1601" i="31"/>
  <c r="B1601" i="31"/>
  <c r="A1601" i="31"/>
  <c r="R1600" i="31"/>
  <c r="Q1600" i="31"/>
  <c r="O1600" i="31"/>
  <c r="N1600" i="31"/>
  <c r="M1600" i="31"/>
  <c r="L1600" i="31"/>
  <c r="K1600" i="31"/>
  <c r="J1600" i="31"/>
  <c r="B1600" i="31"/>
  <c r="A1600" i="31"/>
  <c r="R1599" i="31"/>
  <c r="Q1599" i="31"/>
  <c r="O1599" i="31"/>
  <c r="N1599" i="31"/>
  <c r="M1599" i="31"/>
  <c r="L1599" i="31"/>
  <c r="K1599" i="31"/>
  <c r="J1599" i="31"/>
  <c r="B1599" i="31"/>
  <c r="A1599" i="31"/>
  <c r="R1598" i="31"/>
  <c r="Q1598" i="31"/>
  <c r="O1598" i="31"/>
  <c r="N1598" i="31"/>
  <c r="M1598" i="31"/>
  <c r="L1598" i="31"/>
  <c r="K1598" i="31"/>
  <c r="J1598" i="31"/>
  <c r="B1598" i="31"/>
  <c r="A1598" i="31"/>
  <c r="R1597" i="31"/>
  <c r="Q1597" i="31"/>
  <c r="O1597" i="31"/>
  <c r="N1597" i="31"/>
  <c r="M1597" i="31"/>
  <c r="L1597" i="31"/>
  <c r="K1597" i="31"/>
  <c r="J1597" i="31"/>
  <c r="B1597" i="31"/>
  <c r="A1597" i="31"/>
  <c r="R1596" i="31"/>
  <c r="Q1596" i="31"/>
  <c r="O1596" i="31"/>
  <c r="N1596" i="31"/>
  <c r="M1596" i="31"/>
  <c r="L1596" i="31"/>
  <c r="K1596" i="31"/>
  <c r="J1596" i="31"/>
  <c r="B1596" i="31"/>
  <c r="A1596" i="31"/>
  <c r="R1595" i="31"/>
  <c r="Q1595" i="31"/>
  <c r="P1595" i="31"/>
  <c r="O1595" i="31"/>
  <c r="N1595" i="31"/>
  <c r="M1595" i="31"/>
  <c r="L1595" i="31"/>
  <c r="K1595" i="31"/>
  <c r="J1595" i="31"/>
  <c r="B1595" i="31"/>
  <c r="A1595" i="31"/>
  <c r="R1594" i="31"/>
  <c r="Q1594" i="31"/>
  <c r="P1594" i="31"/>
  <c r="O1594" i="31"/>
  <c r="N1594" i="31"/>
  <c r="M1594" i="31"/>
  <c r="L1594" i="31"/>
  <c r="K1594" i="31"/>
  <c r="J1594" i="31"/>
  <c r="B1594" i="31"/>
  <c r="A1594" i="31"/>
  <c r="R1593" i="31"/>
  <c r="Q1593" i="31"/>
  <c r="P1593" i="31"/>
  <c r="O1593" i="31"/>
  <c r="N1593" i="31"/>
  <c r="M1593" i="31"/>
  <c r="L1593" i="31"/>
  <c r="K1593" i="31"/>
  <c r="J1593" i="31"/>
  <c r="B1593" i="31"/>
  <c r="A1593" i="31"/>
  <c r="R1592" i="31"/>
  <c r="Q1592" i="31"/>
  <c r="P1592" i="31"/>
  <c r="O1592" i="31"/>
  <c r="N1592" i="31"/>
  <c r="M1592" i="31"/>
  <c r="L1592" i="31"/>
  <c r="K1592" i="31"/>
  <c r="J1592" i="31"/>
  <c r="B1592" i="31"/>
  <c r="A1592" i="31"/>
  <c r="R1591" i="31"/>
  <c r="Q1591" i="31"/>
  <c r="P1591" i="31"/>
  <c r="O1591" i="31"/>
  <c r="N1591" i="31"/>
  <c r="M1591" i="31"/>
  <c r="L1591" i="31"/>
  <c r="K1591" i="31"/>
  <c r="J1591" i="31"/>
  <c r="B1591" i="31"/>
  <c r="A1591" i="31"/>
  <c r="R1590" i="31"/>
  <c r="Q1590" i="31"/>
  <c r="P1590" i="31"/>
  <c r="O1590" i="31"/>
  <c r="N1590" i="31"/>
  <c r="M1590" i="31"/>
  <c r="L1590" i="31"/>
  <c r="K1590" i="31"/>
  <c r="J1590" i="31"/>
  <c r="B1590" i="31"/>
  <c r="A1590" i="31"/>
  <c r="R1589" i="31"/>
  <c r="Q1589" i="31"/>
  <c r="P1589" i="31"/>
  <c r="O1589" i="31"/>
  <c r="N1589" i="31"/>
  <c r="M1589" i="31"/>
  <c r="L1589" i="31"/>
  <c r="K1589" i="31"/>
  <c r="J1589" i="31"/>
  <c r="B1589" i="31"/>
  <c r="A1589" i="31"/>
  <c r="R1588" i="31"/>
  <c r="Q1588" i="31"/>
  <c r="P1588" i="31"/>
  <c r="O1588" i="31"/>
  <c r="N1588" i="31"/>
  <c r="M1588" i="31"/>
  <c r="L1588" i="31"/>
  <c r="K1588" i="31"/>
  <c r="J1588" i="31"/>
  <c r="B1588" i="31"/>
  <c r="A1588" i="31"/>
  <c r="R1587" i="31"/>
  <c r="Q1587" i="31"/>
  <c r="P1587" i="31"/>
  <c r="O1587" i="31"/>
  <c r="N1587" i="31"/>
  <c r="M1587" i="31"/>
  <c r="L1587" i="31"/>
  <c r="K1587" i="31"/>
  <c r="J1587" i="31"/>
  <c r="B1587" i="31"/>
  <c r="A1587" i="31"/>
  <c r="R1586" i="31"/>
  <c r="Q1586" i="31"/>
  <c r="P1586" i="31"/>
  <c r="O1586" i="31"/>
  <c r="N1586" i="31"/>
  <c r="M1586" i="31"/>
  <c r="L1586" i="31"/>
  <c r="K1586" i="31"/>
  <c r="J1586" i="31"/>
  <c r="B1586" i="31"/>
  <c r="A1586" i="31"/>
  <c r="R1585" i="31"/>
  <c r="Q1585" i="31"/>
  <c r="P1585" i="31"/>
  <c r="O1585" i="31"/>
  <c r="N1585" i="31"/>
  <c r="M1585" i="31"/>
  <c r="L1585" i="31"/>
  <c r="K1585" i="31"/>
  <c r="J1585" i="31"/>
  <c r="B1585" i="31"/>
  <c r="A1585" i="31"/>
  <c r="R1584" i="31"/>
  <c r="Q1584" i="31"/>
  <c r="P1584" i="31"/>
  <c r="O1584" i="31"/>
  <c r="N1584" i="31"/>
  <c r="M1584" i="31"/>
  <c r="L1584" i="31"/>
  <c r="K1584" i="31"/>
  <c r="J1584" i="31"/>
  <c r="B1584" i="31"/>
  <c r="A1584" i="31"/>
  <c r="R1583" i="31"/>
  <c r="Q1583" i="31"/>
  <c r="P1583" i="31"/>
  <c r="O1583" i="31"/>
  <c r="N1583" i="31"/>
  <c r="M1583" i="31"/>
  <c r="L1583" i="31"/>
  <c r="K1583" i="31"/>
  <c r="J1583" i="31"/>
  <c r="B1583" i="31"/>
  <c r="A1583" i="31"/>
  <c r="R1582" i="31"/>
  <c r="Q1582" i="31"/>
  <c r="P1582" i="31"/>
  <c r="O1582" i="31"/>
  <c r="N1582" i="31"/>
  <c r="M1582" i="31"/>
  <c r="L1582" i="31"/>
  <c r="K1582" i="31"/>
  <c r="J1582" i="31"/>
  <c r="B1582" i="31"/>
  <c r="A1582" i="31"/>
  <c r="R1581" i="31"/>
  <c r="Q1581" i="31"/>
  <c r="P1581" i="31"/>
  <c r="O1581" i="31"/>
  <c r="N1581" i="31"/>
  <c r="M1581" i="31"/>
  <c r="L1581" i="31"/>
  <c r="K1581" i="31"/>
  <c r="J1581" i="31"/>
  <c r="B1581" i="31"/>
  <c r="A1581" i="31"/>
  <c r="R1580" i="31"/>
  <c r="Q1580" i="31"/>
  <c r="P1580" i="31"/>
  <c r="O1580" i="31"/>
  <c r="N1580" i="31"/>
  <c r="M1580" i="31"/>
  <c r="L1580" i="31"/>
  <c r="K1580" i="31"/>
  <c r="J1580" i="31"/>
  <c r="B1580" i="31"/>
  <c r="A1580" i="31"/>
  <c r="R1579" i="31"/>
  <c r="Q1579" i="31"/>
  <c r="P1579" i="31"/>
  <c r="O1579" i="31"/>
  <c r="N1579" i="31"/>
  <c r="M1579" i="31"/>
  <c r="L1579" i="31"/>
  <c r="K1579" i="31"/>
  <c r="J1579" i="31"/>
  <c r="B1579" i="31"/>
  <c r="A1579" i="31"/>
  <c r="R1578" i="31"/>
  <c r="Q1578" i="31"/>
  <c r="P1578" i="31"/>
  <c r="O1578" i="31"/>
  <c r="N1578" i="31"/>
  <c r="M1578" i="31"/>
  <c r="L1578" i="31"/>
  <c r="K1578" i="31"/>
  <c r="J1578" i="31"/>
  <c r="B1578" i="31"/>
  <c r="A1578" i="31"/>
  <c r="R1577" i="31"/>
  <c r="Q1577" i="31"/>
  <c r="P1577" i="31"/>
  <c r="O1577" i="31"/>
  <c r="N1577" i="31"/>
  <c r="M1577" i="31"/>
  <c r="L1577" i="31"/>
  <c r="K1577" i="31"/>
  <c r="J1577" i="31"/>
  <c r="B1577" i="31"/>
  <c r="A1577" i="31"/>
  <c r="R1576" i="31"/>
  <c r="Q1576" i="31"/>
  <c r="P1576" i="31"/>
  <c r="O1576" i="31"/>
  <c r="N1576" i="31"/>
  <c r="M1576" i="31"/>
  <c r="L1576" i="31"/>
  <c r="K1576" i="31"/>
  <c r="J1576" i="31"/>
  <c r="B1576" i="31"/>
  <c r="A1576" i="31"/>
  <c r="R1575" i="31"/>
  <c r="Q1575" i="31"/>
  <c r="P1575" i="31"/>
  <c r="O1575" i="31"/>
  <c r="N1575" i="31"/>
  <c r="M1575" i="31"/>
  <c r="L1575" i="31"/>
  <c r="K1575" i="31"/>
  <c r="J1575" i="31"/>
  <c r="B1575" i="31"/>
  <c r="A1575" i="31"/>
  <c r="R1574" i="31"/>
  <c r="Q1574" i="31"/>
  <c r="P1574" i="31"/>
  <c r="O1574" i="31"/>
  <c r="N1574" i="31"/>
  <c r="M1574" i="31"/>
  <c r="L1574" i="31"/>
  <c r="K1574" i="31"/>
  <c r="J1574" i="31"/>
  <c r="B1574" i="31"/>
  <c r="A1574" i="31"/>
  <c r="R1573" i="31"/>
  <c r="Q1573" i="31"/>
  <c r="P1573" i="31"/>
  <c r="O1573" i="31"/>
  <c r="N1573" i="31"/>
  <c r="M1573" i="31"/>
  <c r="L1573" i="31"/>
  <c r="K1573" i="31"/>
  <c r="J1573" i="31"/>
  <c r="B1573" i="31"/>
  <c r="A1573" i="31"/>
  <c r="R1572" i="31"/>
  <c r="Q1572" i="31"/>
  <c r="P1572" i="31"/>
  <c r="O1572" i="31"/>
  <c r="N1572" i="31"/>
  <c r="M1572" i="31"/>
  <c r="L1572" i="31"/>
  <c r="K1572" i="31"/>
  <c r="J1572" i="31"/>
  <c r="B1572" i="31"/>
  <c r="A1572" i="31"/>
  <c r="R1571" i="31"/>
  <c r="Q1571" i="31"/>
  <c r="P1571" i="31"/>
  <c r="O1571" i="31"/>
  <c r="N1571" i="31"/>
  <c r="M1571" i="31"/>
  <c r="L1571" i="31"/>
  <c r="K1571" i="31"/>
  <c r="J1571" i="31"/>
  <c r="B1571" i="31"/>
  <c r="A1571" i="31"/>
  <c r="R1570" i="31"/>
  <c r="Q1570" i="31"/>
  <c r="P1570" i="31"/>
  <c r="O1570" i="31"/>
  <c r="N1570" i="31"/>
  <c r="M1570" i="31"/>
  <c r="L1570" i="31"/>
  <c r="K1570" i="31"/>
  <c r="J1570" i="31"/>
  <c r="B1570" i="31"/>
  <c r="A1570" i="31"/>
  <c r="R1569" i="31"/>
  <c r="Q1569" i="31"/>
  <c r="P1569" i="31"/>
  <c r="O1569" i="31"/>
  <c r="N1569" i="31"/>
  <c r="M1569" i="31"/>
  <c r="L1569" i="31"/>
  <c r="K1569" i="31"/>
  <c r="J1569" i="31"/>
  <c r="B1569" i="31"/>
  <c r="A1569" i="31"/>
  <c r="R1568" i="31"/>
  <c r="Q1568" i="31"/>
  <c r="P1568" i="31"/>
  <c r="O1568" i="31"/>
  <c r="N1568" i="31"/>
  <c r="M1568" i="31"/>
  <c r="L1568" i="31"/>
  <c r="K1568" i="31"/>
  <c r="J1568" i="31"/>
  <c r="B1568" i="31"/>
  <c r="A1568" i="31"/>
  <c r="R1567" i="31"/>
  <c r="Q1567" i="31"/>
  <c r="P1567" i="31"/>
  <c r="O1567" i="31"/>
  <c r="N1567" i="31"/>
  <c r="M1567" i="31"/>
  <c r="L1567" i="31"/>
  <c r="K1567" i="31"/>
  <c r="J1567" i="31"/>
  <c r="B1567" i="31"/>
  <c r="A1567" i="31"/>
  <c r="R1566" i="31"/>
  <c r="Q1566" i="31"/>
  <c r="P1566" i="31"/>
  <c r="O1566" i="31"/>
  <c r="N1566" i="31"/>
  <c r="M1566" i="31"/>
  <c r="L1566" i="31"/>
  <c r="K1566" i="31"/>
  <c r="J1566" i="31"/>
  <c r="B1566" i="31"/>
  <c r="A1566" i="31"/>
  <c r="R1565" i="31"/>
  <c r="Q1565" i="31"/>
  <c r="P1565" i="31"/>
  <c r="O1565" i="31"/>
  <c r="N1565" i="31"/>
  <c r="M1565" i="31"/>
  <c r="L1565" i="31"/>
  <c r="K1565" i="31"/>
  <c r="J1565" i="31"/>
  <c r="B1565" i="31"/>
  <c r="A1565" i="31"/>
  <c r="R1564" i="31"/>
  <c r="Q1564" i="31"/>
  <c r="P1564" i="31"/>
  <c r="O1564" i="31"/>
  <c r="N1564" i="31"/>
  <c r="M1564" i="31"/>
  <c r="L1564" i="31"/>
  <c r="K1564" i="31"/>
  <c r="J1564" i="31"/>
  <c r="B1564" i="31"/>
  <c r="A1564" i="31"/>
  <c r="R1563" i="31"/>
  <c r="Q1563" i="31"/>
  <c r="P1563" i="31"/>
  <c r="O1563" i="31"/>
  <c r="N1563" i="31"/>
  <c r="M1563" i="31"/>
  <c r="L1563" i="31"/>
  <c r="K1563" i="31"/>
  <c r="J1563" i="31"/>
  <c r="B1563" i="31"/>
  <c r="A1563" i="31"/>
  <c r="R1562" i="31"/>
  <c r="Q1562" i="31"/>
  <c r="P1562" i="31"/>
  <c r="O1562" i="31"/>
  <c r="N1562" i="31"/>
  <c r="M1562" i="31"/>
  <c r="L1562" i="31"/>
  <c r="K1562" i="31"/>
  <c r="J1562" i="31"/>
  <c r="B1562" i="31"/>
  <c r="A1562" i="31"/>
  <c r="R1561" i="31"/>
  <c r="Q1561" i="31"/>
  <c r="P1561" i="31"/>
  <c r="O1561" i="31"/>
  <c r="N1561" i="31"/>
  <c r="M1561" i="31"/>
  <c r="L1561" i="31"/>
  <c r="K1561" i="31"/>
  <c r="J1561" i="31"/>
  <c r="B1561" i="31"/>
  <c r="A1561" i="31"/>
  <c r="R1560" i="31"/>
  <c r="Q1560" i="31"/>
  <c r="P1560" i="31"/>
  <c r="O1560" i="31"/>
  <c r="N1560" i="31"/>
  <c r="M1560" i="31"/>
  <c r="L1560" i="31"/>
  <c r="K1560" i="31"/>
  <c r="J1560" i="31"/>
  <c r="B1560" i="31"/>
  <c r="A1560" i="31"/>
  <c r="R1559" i="31"/>
  <c r="Q1559" i="31"/>
  <c r="P1559" i="31"/>
  <c r="O1559" i="31"/>
  <c r="N1559" i="31"/>
  <c r="M1559" i="31"/>
  <c r="L1559" i="31"/>
  <c r="K1559" i="31"/>
  <c r="J1559" i="31"/>
  <c r="B1559" i="31"/>
  <c r="A1559" i="31"/>
  <c r="R1558" i="31"/>
  <c r="Q1558" i="31"/>
  <c r="P1558" i="31"/>
  <c r="O1558" i="31"/>
  <c r="N1558" i="31"/>
  <c r="M1558" i="31"/>
  <c r="L1558" i="31"/>
  <c r="K1558" i="31"/>
  <c r="J1558" i="31"/>
  <c r="B1558" i="31"/>
  <c r="A1558" i="31"/>
  <c r="R1557" i="31"/>
  <c r="Q1557" i="31"/>
  <c r="P1557" i="31"/>
  <c r="O1557" i="31"/>
  <c r="N1557" i="31"/>
  <c r="M1557" i="31"/>
  <c r="L1557" i="31"/>
  <c r="K1557" i="31"/>
  <c r="J1557" i="31"/>
  <c r="B1557" i="31"/>
  <c r="A1557" i="31"/>
  <c r="R1556" i="31"/>
  <c r="Q1556" i="31"/>
  <c r="P1556" i="31"/>
  <c r="O1556" i="31"/>
  <c r="N1556" i="31"/>
  <c r="M1556" i="31"/>
  <c r="L1556" i="31"/>
  <c r="K1556" i="31"/>
  <c r="J1556" i="31"/>
  <c r="B1556" i="31"/>
  <c r="A1556" i="31"/>
  <c r="R1555" i="31"/>
  <c r="Q1555" i="31"/>
  <c r="P1555" i="31"/>
  <c r="O1555" i="31"/>
  <c r="N1555" i="31"/>
  <c r="M1555" i="31"/>
  <c r="L1555" i="31"/>
  <c r="K1555" i="31"/>
  <c r="J1555" i="31"/>
  <c r="B1555" i="31"/>
  <c r="A1555" i="31"/>
  <c r="R1554" i="31"/>
  <c r="Q1554" i="31"/>
  <c r="P1554" i="31"/>
  <c r="O1554" i="31"/>
  <c r="N1554" i="31"/>
  <c r="M1554" i="31"/>
  <c r="L1554" i="31"/>
  <c r="K1554" i="31"/>
  <c r="J1554" i="31"/>
  <c r="B1554" i="31"/>
  <c r="A1554" i="31"/>
  <c r="R1553" i="31"/>
  <c r="Q1553" i="31"/>
  <c r="P1553" i="31"/>
  <c r="O1553" i="31"/>
  <c r="N1553" i="31"/>
  <c r="M1553" i="31"/>
  <c r="L1553" i="31"/>
  <c r="K1553" i="31"/>
  <c r="J1553" i="31"/>
  <c r="B1553" i="31"/>
  <c r="A1553" i="31"/>
  <c r="R1552" i="31"/>
  <c r="Q1552" i="31"/>
  <c r="P1552" i="31"/>
  <c r="O1552" i="31"/>
  <c r="N1552" i="31"/>
  <c r="M1552" i="31"/>
  <c r="L1552" i="31"/>
  <c r="K1552" i="31"/>
  <c r="J1552" i="31"/>
  <c r="B1552" i="31"/>
  <c r="A1552" i="31"/>
  <c r="R1551" i="31"/>
  <c r="Q1551" i="31"/>
  <c r="P1551" i="31"/>
  <c r="O1551" i="31"/>
  <c r="N1551" i="31"/>
  <c r="M1551" i="31"/>
  <c r="L1551" i="31"/>
  <c r="K1551" i="31"/>
  <c r="J1551" i="31"/>
  <c r="B1551" i="31"/>
  <c r="A1551" i="31"/>
  <c r="R1550" i="31"/>
  <c r="Q1550" i="31"/>
  <c r="P1550" i="31"/>
  <c r="O1550" i="31"/>
  <c r="N1550" i="31"/>
  <c r="M1550" i="31"/>
  <c r="L1550" i="31"/>
  <c r="K1550" i="31"/>
  <c r="J1550" i="31"/>
  <c r="B1550" i="31"/>
  <c r="A1550" i="31"/>
  <c r="R1549" i="31"/>
  <c r="Q1549" i="31"/>
  <c r="P1549" i="31"/>
  <c r="O1549" i="31"/>
  <c r="N1549" i="31"/>
  <c r="M1549" i="31"/>
  <c r="L1549" i="31"/>
  <c r="K1549" i="31"/>
  <c r="J1549" i="31"/>
  <c r="B1549" i="31"/>
  <c r="A1549" i="31"/>
  <c r="R1548" i="31"/>
  <c r="Q1548" i="31"/>
  <c r="P1548" i="31"/>
  <c r="O1548" i="31"/>
  <c r="N1548" i="31"/>
  <c r="M1548" i="31"/>
  <c r="L1548" i="31"/>
  <c r="K1548" i="31"/>
  <c r="J1548" i="31"/>
  <c r="B1548" i="31"/>
  <c r="A1548" i="31"/>
  <c r="R1547" i="31"/>
  <c r="Q1547" i="31"/>
  <c r="P1547" i="31"/>
  <c r="O1547" i="31"/>
  <c r="N1547" i="31"/>
  <c r="M1547" i="31"/>
  <c r="L1547" i="31"/>
  <c r="K1547" i="31"/>
  <c r="J1547" i="31"/>
  <c r="B1547" i="31"/>
  <c r="A1547" i="31"/>
  <c r="R1546" i="31"/>
  <c r="Q1546" i="31"/>
  <c r="P1546" i="31"/>
  <c r="O1546" i="31"/>
  <c r="N1546" i="31"/>
  <c r="M1546" i="31"/>
  <c r="L1546" i="31"/>
  <c r="K1546" i="31"/>
  <c r="J1546" i="31"/>
  <c r="B1546" i="31"/>
  <c r="A1546" i="31"/>
  <c r="R1545" i="31"/>
  <c r="Q1545" i="31"/>
  <c r="P1545" i="31"/>
  <c r="O1545" i="31"/>
  <c r="N1545" i="31"/>
  <c r="M1545" i="31"/>
  <c r="L1545" i="31"/>
  <c r="K1545" i="31"/>
  <c r="J1545" i="31"/>
  <c r="B1545" i="31"/>
  <c r="A1545" i="31"/>
  <c r="R1544" i="31"/>
  <c r="Q1544" i="31"/>
  <c r="P1544" i="31"/>
  <c r="O1544" i="31"/>
  <c r="N1544" i="31"/>
  <c r="M1544" i="31"/>
  <c r="L1544" i="31"/>
  <c r="K1544" i="31"/>
  <c r="J1544" i="31"/>
  <c r="B1544" i="31"/>
  <c r="A1544" i="31"/>
  <c r="R1543" i="31"/>
  <c r="Q1543" i="31"/>
  <c r="P1543" i="31"/>
  <c r="O1543" i="31"/>
  <c r="N1543" i="31"/>
  <c r="M1543" i="31"/>
  <c r="L1543" i="31"/>
  <c r="K1543" i="31"/>
  <c r="J1543" i="31"/>
  <c r="B1543" i="31"/>
  <c r="A1543" i="31"/>
  <c r="R1542" i="31"/>
  <c r="Q1542" i="31"/>
  <c r="P1542" i="31"/>
  <c r="O1542" i="31"/>
  <c r="N1542" i="31"/>
  <c r="M1542" i="31"/>
  <c r="L1542" i="31"/>
  <c r="K1542" i="31"/>
  <c r="J1542" i="31"/>
  <c r="B1542" i="31"/>
  <c r="A1542" i="31"/>
  <c r="R1541" i="31"/>
  <c r="Q1541" i="31"/>
  <c r="P1541" i="31"/>
  <c r="O1541" i="31"/>
  <c r="N1541" i="31"/>
  <c r="M1541" i="31"/>
  <c r="L1541" i="31"/>
  <c r="K1541" i="31"/>
  <c r="J1541" i="31"/>
  <c r="B1541" i="31"/>
  <c r="A1541" i="31"/>
  <c r="R1540" i="31"/>
  <c r="Q1540" i="31"/>
  <c r="P1540" i="31"/>
  <c r="O1540" i="31"/>
  <c r="N1540" i="31"/>
  <c r="M1540" i="31"/>
  <c r="L1540" i="31"/>
  <c r="K1540" i="31"/>
  <c r="J1540" i="31"/>
  <c r="B1540" i="31"/>
  <c r="A1540" i="31"/>
  <c r="R1539" i="31"/>
  <c r="Q1539" i="31"/>
  <c r="P1539" i="31"/>
  <c r="O1539" i="31"/>
  <c r="N1539" i="31"/>
  <c r="M1539" i="31"/>
  <c r="L1539" i="31"/>
  <c r="K1539" i="31"/>
  <c r="J1539" i="31"/>
  <c r="B1539" i="31"/>
  <c r="A1539" i="31"/>
  <c r="R1538" i="31"/>
  <c r="Q1538" i="31"/>
  <c r="P1538" i="31"/>
  <c r="O1538" i="31"/>
  <c r="N1538" i="31"/>
  <c r="M1538" i="31"/>
  <c r="L1538" i="31"/>
  <c r="K1538" i="31"/>
  <c r="J1538" i="31"/>
  <c r="B1538" i="31"/>
  <c r="A1538" i="31"/>
  <c r="R1537" i="31"/>
  <c r="Q1537" i="31"/>
  <c r="P1537" i="31"/>
  <c r="O1537" i="31"/>
  <c r="N1537" i="31"/>
  <c r="M1537" i="31"/>
  <c r="L1537" i="31"/>
  <c r="K1537" i="31"/>
  <c r="J1537" i="31"/>
  <c r="B1537" i="31"/>
  <c r="A1537" i="31"/>
  <c r="R1536" i="31"/>
  <c r="Q1536" i="31"/>
  <c r="P1536" i="31"/>
  <c r="O1536" i="31"/>
  <c r="N1536" i="31"/>
  <c r="M1536" i="31"/>
  <c r="L1536" i="31"/>
  <c r="K1536" i="31"/>
  <c r="J1536" i="31"/>
  <c r="B1536" i="31"/>
  <c r="A1536" i="31"/>
  <c r="R1535" i="31"/>
  <c r="Q1535" i="31"/>
  <c r="P1535" i="31"/>
  <c r="O1535" i="31"/>
  <c r="N1535" i="31"/>
  <c r="M1535" i="31"/>
  <c r="L1535" i="31"/>
  <c r="K1535" i="31"/>
  <c r="J1535" i="31"/>
  <c r="B1535" i="31"/>
  <c r="A1535" i="31"/>
  <c r="R1534" i="31"/>
  <c r="Q1534" i="31"/>
  <c r="P1534" i="31"/>
  <c r="O1534" i="31"/>
  <c r="N1534" i="31"/>
  <c r="M1534" i="31"/>
  <c r="L1534" i="31"/>
  <c r="K1534" i="31"/>
  <c r="J1534" i="31"/>
  <c r="B1534" i="31"/>
  <c r="A1534" i="31"/>
  <c r="R1533" i="31"/>
  <c r="Q1533" i="31"/>
  <c r="P1533" i="31"/>
  <c r="O1533" i="31"/>
  <c r="N1533" i="31"/>
  <c r="M1533" i="31"/>
  <c r="L1533" i="31"/>
  <c r="K1533" i="31"/>
  <c r="J1533" i="31"/>
  <c r="B1533" i="31"/>
  <c r="A1533" i="31"/>
  <c r="R1532" i="31"/>
  <c r="Q1532" i="31"/>
  <c r="P1532" i="31"/>
  <c r="O1532" i="31"/>
  <c r="N1532" i="31"/>
  <c r="M1532" i="31"/>
  <c r="L1532" i="31"/>
  <c r="K1532" i="31"/>
  <c r="J1532" i="31"/>
  <c r="B1532" i="31"/>
  <c r="A1532" i="31"/>
  <c r="R1531" i="31"/>
  <c r="Q1531" i="31"/>
  <c r="P1531" i="31"/>
  <c r="O1531" i="31"/>
  <c r="N1531" i="31"/>
  <c r="M1531" i="31"/>
  <c r="L1531" i="31"/>
  <c r="K1531" i="31"/>
  <c r="J1531" i="31"/>
  <c r="B1531" i="31"/>
  <c r="A1531" i="31"/>
  <c r="R1530" i="31"/>
  <c r="Q1530" i="31"/>
  <c r="P1530" i="31"/>
  <c r="O1530" i="31"/>
  <c r="N1530" i="31"/>
  <c r="M1530" i="31"/>
  <c r="L1530" i="31"/>
  <c r="K1530" i="31"/>
  <c r="J1530" i="31"/>
  <c r="B1530" i="31"/>
  <c r="A1530" i="31"/>
  <c r="R1529" i="31"/>
  <c r="Q1529" i="31"/>
  <c r="P1529" i="31"/>
  <c r="O1529" i="31"/>
  <c r="N1529" i="31"/>
  <c r="M1529" i="31"/>
  <c r="L1529" i="31"/>
  <c r="K1529" i="31"/>
  <c r="J1529" i="31"/>
  <c r="B1529" i="31"/>
  <c r="A1529" i="31"/>
  <c r="R1528" i="31"/>
  <c r="Q1528" i="31"/>
  <c r="P1528" i="31"/>
  <c r="O1528" i="31"/>
  <c r="N1528" i="31"/>
  <c r="M1528" i="31"/>
  <c r="L1528" i="31"/>
  <c r="K1528" i="31"/>
  <c r="J1528" i="31"/>
  <c r="B1528" i="31"/>
  <c r="A1528" i="31"/>
  <c r="R1527" i="31"/>
  <c r="Q1527" i="31"/>
  <c r="P1527" i="31"/>
  <c r="O1527" i="31"/>
  <c r="N1527" i="31"/>
  <c r="M1527" i="31"/>
  <c r="L1527" i="31"/>
  <c r="K1527" i="31"/>
  <c r="J1527" i="31"/>
  <c r="B1527" i="31"/>
  <c r="A1527" i="31"/>
  <c r="R1526" i="31"/>
  <c r="Q1526" i="31"/>
  <c r="P1526" i="31"/>
  <c r="O1526" i="31"/>
  <c r="N1526" i="31"/>
  <c r="M1526" i="31"/>
  <c r="L1526" i="31"/>
  <c r="K1526" i="31"/>
  <c r="J1526" i="31"/>
  <c r="B1526" i="31"/>
  <c r="A1526" i="31"/>
  <c r="R1525" i="31"/>
  <c r="Q1525" i="31"/>
  <c r="P1525" i="31"/>
  <c r="O1525" i="31"/>
  <c r="N1525" i="31"/>
  <c r="M1525" i="31"/>
  <c r="L1525" i="31"/>
  <c r="K1525" i="31"/>
  <c r="J1525" i="31"/>
  <c r="B1525" i="31"/>
  <c r="A1525" i="31"/>
  <c r="R1524" i="31"/>
  <c r="Q1524" i="31"/>
  <c r="P1524" i="31"/>
  <c r="O1524" i="31"/>
  <c r="N1524" i="31"/>
  <c r="M1524" i="31"/>
  <c r="L1524" i="31"/>
  <c r="K1524" i="31"/>
  <c r="J1524" i="31"/>
  <c r="B1524" i="31"/>
  <c r="A1524" i="31"/>
  <c r="R1523" i="31"/>
  <c r="Q1523" i="31"/>
  <c r="P1523" i="31"/>
  <c r="O1523" i="31"/>
  <c r="N1523" i="31"/>
  <c r="M1523" i="31"/>
  <c r="L1523" i="31"/>
  <c r="K1523" i="31"/>
  <c r="J1523" i="31"/>
  <c r="B1523" i="31"/>
  <c r="A1523" i="31"/>
  <c r="R1522" i="31"/>
  <c r="Q1522" i="31"/>
  <c r="P1522" i="31"/>
  <c r="O1522" i="31"/>
  <c r="N1522" i="31"/>
  <c r="M1522" i="31"/>
  <c r="L1522" i="31"/>
  <c r="K1522" i="31"/>
  <c r="J1522" i="31"/>
  <c r="B1522" i="31"/>
  <c r="A1522" i="31"/>
  <c r="R1521" i="31"/>
  <c r="Q1521" i="31"/>
  <c r="P1521" i="31"/>
  <c r="O1521" i="31"/>
  <c r="N1521" i="31"/>
  <c r="M1521" i="31"/>
  <c r="L1521" i="31"/>
  <c r="K1521" i="31"/>
  <c r="J1521" i="31"/>
  <c r="B1521" i="31"/>
  <c r="A1521" i="31"/>
  <c r="R1520" i="31"/>
  <c r="Q1520" i="31"/>
  <c r="P1520" i="31"/>
  <c r="O1520" i="31"/>
  <c r="N1520" i="31"/>
  <c r="M1520" i="31"/>
  <c r="L1520" i="31"/>
  <c r="K1520" i="31"/>
  <c r="J1520" i="31"/>
  <c r="B1520" i="31"/>
  <c r="A1520" i="31"/>
  <c r="R1519" i="31"/>
  <c r="Q1519" i="31"/>
  <c r="P1519" i="31"/>
  <c r="O1519" i="31"/>
  <c r="N1519" i="31"/>
  <c r="M1519" i="31"/>
  <c r="L1519" i="31"/>
  <c r="K1519" i="31"/>
  <c r="J1519" i="31"/>
  <c r="B1519" i="31"/>
  <c r="A1519" i="31"/>
  <c r="R1518" i="31"/>
  <c r="Q1518" i="31"/>
  <c r="P1518" i="31"/>
  <c r="O1518" i="31"/>
  <c r="N1518" i="31"/>
  <c r="M1518" i="31"/>
  <c r="L1518" i="31"/>
  <c r="K1518" i="31"/>
  <c r="J1518" i="31"/>
  <c r="B1518" i="31"/>
  <c r="A1518" i="31"/>
  <c r="R1517" i="31"/>
  <c r="Q1517" i="31"/>
  <c r="P1517" i="31"/>
  <c r="O1517" i="31"/>
  <c r="N1517" i="31"/>
  <c r="M1517" i="31"/>
  <c r="L1517" i="31"/>
  <c r="K1517" i="31"/>
  <c r="J1517" i="31"/>
  <c r="B1517" i="31"/>
  <c r="A1517" i="31"/>
  <c r="R1516" i="31"/>
  <c r="Q1516" i="31"/>
  <c r="P1516" i="31"/>
  <c r="O1516" i="31"/>
  <c r="N1516" i="31"/>
  <c r="M1516" i="31"/>
  <c r="L1516" i="31"/>
  <c r="K1516" i="31"/>
  <c r="J1516" i="31"/>
  <c r="B1516" i="31"/>
  <c r="A1516" i="31"/>
  <c r="R1515" i="31"/>
  <c r="Q1515" i="31"/>
  <c r="P1515" i="31"/>
  <c r="O1515" i="31"/>
  <c r="N1515" i="31"/>
  <c r="M1515" i="31"/>
  <c r="L1515" i="31"/>
  <c r="K1515" i="31"/>
  <c r="J1515" i="31"/>
  <c r="B1515" i="31"/>
  <c r="A1515" i="31"/>
  <c r="R1514" i="31"/>
  <c r="Q1514" i="31"/>
  <c r="P1514" i="31"/>
  <c r="O1514" i="31"/>
  <c r="N1514" i="31"/>
  <c r="M1514" i="31"/>
  <c r="L1514" i="31"/>
  <c r="K1514" i="31"/>
  <c r="J1514" i="31"/>
  <c r="B1514" i="31"/>
  <c r="A1514" i="31"/>
  <c r="R1513" i="31"/>
  <c r="Q1513" i="31"/>
  <c r="P1513" i="31"/>
  <c r="O1513" i="31"/>
  <c r="N1513" i="31"/>
  <c r="M1513" i="31"/>
  <c r="L1513" i="31"/>
  <c r="K1513" i="31"/>
  <c r="J1513" i="31"/>
  <c r="B1513" i="31"/>
  <c r="A1513" i="31"/>
  <c r="R1512" i="31"/>
  <c r="Q1512" i="31"/>
  <c r="P1512" i="31"/>
  <c r="O1512" i="31"/>
  <c r="N1512" i="31"/>
  <c r="M1512" i="31"/>
  <c r="L1512" i="31"/>
  <c r="K1512" i="31"/>
  <c r="J1512" i="31"/>
  <c r="B1512" i="31"/>
  <c r="A1512" i="31"/>
  <c r="R1511" i="31"/>
  <c r="Q1511" i="31"/>
  <c r="P1511" i="31"/>
  <c r="O1511" i="31"/>
  <c r="N1511" i="31"/>
  <c r="M1511" i="31"/>
  <c r="L1511" i="31"/>
  <c r="K1511" i="31"/>
  <c r="J1511" i="31"/>
  <c r="B1511" i="31"/>
  <c r="A1511" i="31"/>
  <c r="R1510" i="31"/>
  <c r="Q1510" i="31"/>
  <c r="P1510" i="31"/>
  <c r="O1510" i="31"/>
  <c r="N1510" i="31"/>
  <c r="M1510" i="31"/>
  <c r="L1510" i="31"/>
  <c r="K1510" i="31"/>
  <c r="J1510" i="31"/>
  <c r="B1510" i="31"/>
  <c r="A1510" i="31"/>
  <c r="R1509" i="31"/>
  <c r="Q1509" i="31"/>
  <c r="P1509" i="31"/>
  <c r="O1509" i="31"/>
  <c r="N1509" i="31"/>
  <c r="M1509" i="31"/>
  <c r="L1509" i="31"/>
  <c r="K1509" i="31"/>
  <c r="J1509" i="31"/>
  <c r="B1509" i="31"/>
  <c r="A1509" i="31"/>
  <c r="R1508" i="31"/>
  <c r="Q1508" i="31"/>
  <c r="P1508" i="31"/>
  <c r="O1508" i="31"/>
  <c r="N1508" i="31"/>
  <c r="M1508" i="31"/>
  <c r="L1508" i="31"/>
  <c r="K1508" i="31"/>
  <c r="J1508" i="31"/>
  <c r="B1508" i="31"/>
  <c r="A1508" i="31"/>
  <c r="R1507" i="31"/>
  <c r="Q1507" i="31"/>
  <c r="P1507" i="31"/>
  <c r="O1507" i="31"/>
  <c r="N1507" i="31"/>
  <c r="M1507" i="31"/>
  <c r="L1507" i="31"/>
  <c r="K1507" i="31"/>
  <c r="J1507" i="31"/>
  <c r="B1507" i="31"/>
  <c r="A1507" i="31"/>
  <c r="R1506" i="31"/>
  <c r="Q1506" i="31"/>
  <c r="P1506" i="31"/>
  <c r="O1506" i="31"/>
  <c r="N1506" i="31"/>
  <c r="M1506" i="31"/>
  <c r="L1506" i="31"/>
  <c r="K1506" i="31"/>
  <c r="J1506" i="31"/>
  <c r="B1506" i="31"/>
  <c r="A1506" i="31"/>
  <c r="R1505" i="31"/>
  <c r="Q1505" i="31"/>
  <c r="P1505" i="31"/>
  <c r="O1505" i="31"/>
  <c r="N1505" i="31"/>
  <c r="M1505" i="31"/>
  <c r="L1505" i="31"/>
  <c r="K1505" i="31"/>
  <c r="J1505" i="31"/>
  <c r="B1505" i="31"/>
  <c r="A1505" i="31"/>
  <c r="R1504" i="31"/>
  <c r="Q1504" i="31"/>
  <c r="P1504" i="31"/>
  <c r="O1504" i="31"/>
  <c r="N1504" i="31"/>
  <c r="M1504" i="31"/>
  <c r="L1504" i="31"/>
  <c r="K1504" i="31"/>
  <c r="J1504" i="31"/>
  <c r="B1504" i="31"/>
  <c r="A1504" i="31"/>
  <c r="R1503" i="31"/>
  <c r="Q1503" i="31"/>
  <c r="P1503" i="31"/>
  <c r="O1503" i="31"/>
  <c r="N1503" i="31"/>
  <c r="M1503" i="31"/>
  <c r="L1503" i="31"/>
  <c r="K1503" i="31"/>
  <c r="J1503" i="31"/>
  <c r="B1503" i="31"/>
  <c r="A1503" i="31"/>
  <c r="R1502" i="31"/>
  <c r="Q1502" i="31"/>
  <c r="P1502" i="31"/>
  <c r="O1502" i="31"/>
  <c r="N1502" i="31"/>
  <c r="M1502" i="31"/>
  <c r="L1502" i="31"/>
  <c r="K1502" i="31"/>
  <c r="J1502" i="31"/>
  <c r="B1502" i="31"/>
  <c r="A1502" i="31"/>
  <c r="R1501" i="31"/>
  <c r="Q1501" i="31"/>
  <c r="P1501" i="31"/>
  <c r="O1501" i="31"/>
  <c r="N1501" i="31"/>
  <c r="M1501" i="31"/>
  <c r="L1501" i="31"/>
  <c r="K1501" i="31"/>
  <c r="J1501" i="31"/>
  <c r="B1501" i="31"/>
  <c r="A1501" i="31"/>
  <c r="R1500" i="31"/>
  <c r="Q1500" i="31"/>
  <c r="P1500" i="31"/>
  <c r="O1500" i="31"/>
  <c r="N1500" i="31"/>
  <c r="M1500" i="31"/>
  <c r="L1500" i="31"/>
  <c r="K1500" i="31"/>
  <c r="J1500" i="31"/>
  <c r="B1500" i="31"/>
  <c r="A1500" i="31"/>
  <c r="R1499" i="31"/>
  <c r="Q1499" i="31"/>
  <c r="P1499" i="31"/>
  <c r="O1499" i="31"/>
  <c r="N1499" i="31"/>
  <c r="M1499" i="31"/>
  <c r="L1499" i="31"/>
  <c r="K1499" i="31"/>
  <c r="J1499" i="31"/>
  <c r="B1499" i="31"/>
  <c r="A1499" i="31"/>
  <c r="R1498" i="31"/>
  <c r="Q1498" i="31"/>
  <c r="P1498" i="31"/>
  <c r="O1498" i="31"/>
  <c r="N1498" i="31"/>
  <c r="M1498" i="31"/>
  <c r="L1498" i="31"/>
  <c r="K1498" i="31"/>
  <c r="J1498" i="31"/>
  <c r="B1498" i="31"/>
  <c r="A1498" i="31"/>
  <c r="R1497" i="31"/>
  <c r="Q1497" i="31"/>
  <c r="P1497" i="31"/>
  <c r="O1497" i="31"/>
  <c r="N1497" i="31"/>
  <c r="M1497" i="31"/>
  <c r="L1497" i="31"/>
  <c r="K1497" i="31"/>
  <c r="J1497" i="31"/>
  <c r="B1497" i="31"/>
  <c r="A1497" i="31"/>
  <c r="R1496" i="31"/>
  <c r="Q1496" i="31"/>
  <c r="P1496" i="31"/>
  <c r="O1496" i="31"/>
  <c r="N1496" i="31"/>
  <c r="M1496" i="31"/>
  <c r="L1496" i="31"/>
  <c r="K1496" i="31"/>
  <c r="J1496" i="31"/>
  <c r="B1496" i="31"/>
  <c r="A1496" i="31"/>
  <c r="R1495" i="31"/>
  <c r="Q1495" i="31"/>
  <c r="P1495" i="31"/>
  <c r="O1495" i="31"/>
  <c r="N1495" i="31"/>
  <c r="M1495" i="31"/>
  <c r="L1495" i="31"/>
  <c r="K1495" i="31"/>
  <c r="J1495" i="31"/>
  <c r="B1495" i="31"/>
  <c r="A1495" i="31"/>
  <c r="R1494" i="31"/>
  <c r="Q1494" i="31"/>
  <c r="P1494" i="31"/>
  <c r="O1494" i="31"/>
  <c r="N1494" i="31"/>
  <c r="M1494" i="31"/>
  <c r="L1494" i="31"/>
  <c r="K1494" i="31"/>
  <c r="J1494" i="31"/>
  <c r="B1494" i="31"/>
  <c r="A1494" i="31"/>
  <c r="R1493" i="31"/>
  <c r="Q1493" i="31"/>
  <c r="P1493" i="31"/>
  <c r="O1493" i="31"/>
  <c r="N1493" i="31"/>
  <c r="M1493" i="31"/>
  <c r="L1493" i="31"/>
  <c r="K1493" i="31"/>
  <c r="J1493" i="31"/>
  <c r="B1493" i="31"/>
  <c r="A1493" i="31"/>
  <c r="R1492" i="31"/>
  <c r="Q1492" i="31"/>
  <c r="P1492" i="31"/>
  <c r="O1492" i="31"/>
  <c r="N1492" i="31"/>
  <c r="M1492" i="31"/>
  <c r="L1492" i="31"/>
  <c r="K1492" i="31"/>
  <c r="J1492" i="31"/>
  <c r="B1492" i="31"/>
  <c r="A1492" i="31"/>
  <c r="R1491" i="31"/>
  <c r="Q1491" i="31"/>
  <c r="P1491" i="31"/>
  <c r="O1491" i="31"/>
  <c r="N1491" i="31"/>
  <c r="M1491" i="31"/>
  <c r="L1491" i="31"/>
  <c r="K1491" i="31"/>
  <c r="J1491" i="31"/>
  <c r="B1491" i="31"/>
  <c r="A1491" i="31"/>
  <c r="R1490" i="31"/>
  <c r="Q1490" i="31"/>
  <c r="P1490" i="31"/>
  <c r="O1490" i="31"/>
  <c r="N1490" i="31"/>
  <c r="M1490" i="31"/>
  <c r="L1490" i="31"/>
  <c r="K1490" i="31"/>
  <c r="J1490" i="31"/>
  <c r="B1490" i="31"/>
  <c r="A1490" i="31"/>
  <c r="R1489" i="31"/>
  <c r="Q1489" i="31"/>
  <c r="P1489" i="31"/>
  <c r="O1489" i="31"/>
  <c r="N1489" i="31"/>
  <c r="M1489" i="31"/>
  <c r="L1489" i="31"/>
  <c r="K1489" i="31"/>
  <c r="J1489" i="31"/>
  <c r="B1489" i="31"/>
  <c r="A1489" i="31"/>
  <c r="R1488" i="31"/>
  <c r="Q1488" i="31"/>
  <c r="P1488" i="31"/>
  <c r="O1488" i="31"/>
  <c r="N1488" i="31"/>
  <c r="M1488" i="31"/>
  <c r="L1488" i="31"/>
  <c r="K1488" i="31"/>
  <c r="J1488" i="31"/>
  <c r="B1488" i="31"/>
  <c r="A1488" i="31"/>
  <c r="R1487" i="31"/>
  <c r="Q1487" i="31"/>
  <c r="P1487" i="31"/>
  <c r="O1487" i="31"/>
  <c r="N1487" i="31"/>
  <c r="M1487" i="31"/>
  <c r="L1487" i="31"/>
  <c r="K1487" i="31"/>
  <c r="J1487" i="31"/>
  <c r="B1487" i="31"/>
  <c r="A1487" i="31"/>
  <c r="R1486" i="31"/>
  <c r="Q1486" i="31"/>
  <c r="P1486" i="31"/>
  <c r="O1486" i="31"/>
  <c r="N1486" i="31"/>
  <c r="M1486" i="31"/>
  <c r="L1486" i="31"/>
  <c r="K1486" i="31"/>
  <c r="J1486" i="31"/>
  <c r="B1486" i="31"/>
  <c r="A1486" i="31"/>
  <c r="R1485" i="31"/>
  <c r="Q1485" i="31"/>
  <c r="P1485" i="31"/>
  <c r="O1485" i="31"/>
  <c r="N1485" i="31"/>
  <c r="M1485" i="31"/>
  <c r="L1485" i="31"/>
  <c r="K1485" i="31"/>
  <c r="J1485" i="31"/>
  <c r="B1485" i="31"/>
  <c r="A1485" i="31"/>
  <c r="R1484" i="31"/>
  <c r="Q1484" i="31"/>
  <c r="P1484" i="31"/>
  <c r="O1484" i="31"/>
  <c r="N1484" i="31"/>
  <c r="M1484" i="31"/>
  <c r="L1484" i="31"/>
  <c r="K1484" i="31"/>
  <c r="J1484" i="31"/>
  <c r="B1484" i="31"/>
  <c r="A1484" i="31"/>
  <c r="R1483" i="31"/>
  <c r="Q1483" i="31"/>
  <c r="P1483" i="31"/>
  <c r="O1483" i="31"/>
  <c r="N1483" i="31"/>
  <c r="M1483" i="31"/>
  <c r="L1483" i="31"/>
  <c r="K1483" i="31"/>
  <c r="J1483" i="31"/>
  <c r="B1483" i="31"/>
  <c r="A1483" i="31"/>
  <c r="R1482" i="31"/>
  <c r="Q1482" i="31"/>
  <c r="P1482" i="31"/>
  <c r="O1482" i="31"/>
  <c r="N1482" i="31"/>
  <c r="M1482" i="31"/>
  <c r="L1482" i="31"/>
  <c r="K1482" i="31"/>
  <c r="J1482" i="31"/>
  <c r="B1482" i="31"/>
  <c r="A1482" i="31"/>
  <c r="R1481" i="31"/>
  <c r="Q1481" i="31"/>
  <c r="P1481" i="31"/>
  <c r="O1481" i="31"/>
  <c r="N1481" i="31"/>
  <c r="M1481" i="31"/>
  <c r="L1481" i="31"/>
  <c r="K1481" i="31"/>
  <c r="J1481" i="31"/>
  <c r="B1481" i="31"/>
  <c r="A1481" i="31"/>
  <c r="R1480" i="31"/>
  <c r="Q1480" i="31"/>
  <c r="P1480" i="31"/>
  <c r="O1480" i="31"/>
  <c r="N1480" i="31"/>
  <c r="M1480" i="31"/>
  <c r="L1480" i="31"/>
  <c r="K1480" i="31"/>
  <c r="J1480" i="31"/>
  <c r="B1480" i="31"/>
  <c r="A1480" i="31"/>
  <c r="R1479" i="31"/>
  <c r="Q1479" i="31"/>
  <c r="P1479" i="31"/>
  <c r="O1479" i="31"/>
  <c r="N1479" i="31"/>
  <c r="M1479" i="31"/>
  <c r="L1479" i="31"/>
  <c r="K1479" i="31"/>
  <c r="J1479" i="31"/>
  <c r="B1479" i="31"/>
  <c r="A1479" i="31"/>
  <c r="R1478" i="31"/>
  <c r="Q1478" i="31"/>
  <c r="P1478" i="31"/>
  <c r="O1478" i="31"/>
  <c r="N1478" i="31"/>
  <c r="M1478" i="31"/>
  <c r="L1478" i="31"/>
  <c r="K1478" i="31"/>
  <c r="J1478" i="31"/>
  <c r="B1478" i="31"/>
  <c r="A1478" i="31"/>
  <c r="R1477" i="31"/>
  <c r="Q1477" i="31"/>
  <c r="P1477" i="31"/>
  <c r="O1477" i="31"/>
  <c r="N1477" i="31"/>
  <c r="M1477" i="31"/>
  <c r="L1477" i="31"/>
  <c r="K1477" i="31"/>
  <c r="J1477" i="31"/>
  <c r="B1477" i="31"/>
  <c r="A1477" i="31"/>
  <c r="R1476" i="31"/>
  <c r="Q1476" i="31"/>
  <c r="P1476" i="31"/>
  <c r="O1476" i="31"/>
  <c r="N1476" i="31"/>
  <c r="M1476" i="31"/>
  <c r="L1476" i="31"/>
  <c r="K1476" i="31"/>
  <c r="J1476" i="31"/>
  <c r="B1476" i="31"/>
  <c r="A1476" i="31"/>
  <c r="R1475" i="31"/>
  <c r="Q1475" i="31"/>
  <c r="P1475" i="31"/>
  <c r="O1475" i="31"/>
  <c r="N1475" i="31"/>
  <c r="M1475" i="31"/>
  <c r="L1475" i="31"/>
  <c r="K1475" i="31"/>
  <c r="J1475" i="31"/>
  <c r="B1475" i="31"/>
  <c r="A1475" i="31"/>
  <c r="R1474" i="31"/>
  <c r="Q1474" i="31"/>
  <c r="P1474" i="31"/>
  <c r="O1474" i="31"/>
  <c r="N1474" i="31"/>
  <c r="M1474" i="31"/>
  <c r="L1474" i="31"/>
  <c r="K1474" i="31"/>
  <c r="J1474" i="31"/>
  <c r="B1474" i="31"/>
  <c r="A1474" i="31"/>
  <c r="R1473" i="31"/>
  <c r="Q1473" i="31"/>
  <c r="P1473" i="31"/>
  <c r="O1473" i="31"/>
  <c r="N1473" i="31"/>
  <c r="M1473" i="31"/>
  <c r="L1473" i="31"/>
  <c r="K1473" i="31"/>
  <c r="J1473" i="31"/>
  <c r="B1473" i="31"/>
  <c r="A1473" i="31"/>
  <c r="R1472" i="31"/>
  <c r="Q1472" i="31"/>
  <c r="P1472" i="31"/>
  <c r="O1472" i="31"/>
  <c r="N1472" i="31"/>
  <c r="M1472" i="31"/>
  <c r="L1472" i="31"/>
  <c r="K1472" i="31"/>
  <c r="J1472" i="31"/>
  <c r="B1472" i="31"/>
  <c r="A1472" i="31"/>
  <c r="R1471" i="31"/>
  <c r="Q1471" i="31"/>
  <c r="P1471" i="31"/>
  <c r="O1471" i="31"/>
  <c r="N1471" i="31"/>
  <c r="M1471" i="31"/>
  <c r="L1471" i="31"/>
  <c r="K1471" i="31"/>
  <c r="J1471" i="31"/>
  <c r="B1471" i="31"/>
  <c r="A1471" i="31"/>
  <c r="R1470" i="31"/>
  <c r="Q1470" i="31"/>
  <c r="P1470" i="31"/>
  <c r="O1470" i="31"/>
  <c r="N1470" i="31"/>
  <c r="M1470" i="31"/>
  <c r="L1470" i="31"/>
  <c r="K1470" i="31"/>
  <c r="J1470" i="31"/>
  <c r="B1470" i="31"/>
  <c r="A1470" i="31"/>
  <c r="R1469" i="31"/>
  <c r="Q1469" i="31"/>
  <c r="P1469" i="31"/>
  <c r="O1469" i="31"/>
  <c r="N1469" i="31"/>
  <c r="M1469" i="31"/>
  <c r="L1469" i="31"/>
  <c r="K1469" i="31"/>
  <c r="J1469" i="31"/>
  <c r="B1469" i="31"/>
  <c r="A1469" i="31"/>
  <c r="R1468" i="31"/>
  <c r="Q1468" i="31"/>
  <c r="P1468" i="31"/>
  <c r="O1468" i="31"/>
  <c r="N1468" i="31"/>
  <c r="M1468" i="31"/>
  <c r="L1468" i="31"/>
  <c r="K1468" i="31"/>
  <c r="J1468" i="31"/>
  <c r="B1468" i="31"/>
  <c r="A1468" i="31"/>
  <c r="R1467" i="31"/>
  <c r="Q1467" i="31"/>
  <c r="P1467" i="31"/>
  <c r="O1467" i="31"/>
  <c r="N1467" i="31"/>
  <c r="M1467" i="31"/>
  <c r="L1467" i="31"/>
  <c r="K1467" i="31"/>
  <c r="J1467" i="31"/>
  <c r="B1467" i="31"/>
  <c r="A1467" i="31"/>
  <c r="R1466" i="31"/>
  <c r="Q1466" i="31"/>
  <c r="P1466" i="31"/>
  <c r="O1466" i="31"/>
  <c r="N1466" i="31"/>
  <c r="M1466" i="31"/>
  <c r="L1466" i="31"/>
  <c r="K1466" i="31"/>
  <c r="J1466" i="31"/>
  <c r="B1466" i="31"/>
  <c r="A1466" i="31"/>
  <c r="R1465" i="31"/>
  <c r="Q1465" i="31"/>
  <c r="P1465" i="31"/>
  <c r="O1465" i="31"/>
  <c r="N1465" i="31"/>
  <c r="M1465" i="31"/>
  <c r="L1465" i="31"/>
  <c r="K1465" i="31"/>
  <c r="J1465" i="31"/>
  <c r="B1465" i="31"/>
  <c r="A1465" i="31"/>
  <c r="R1464" i="31"/>
  <c r="Q1464" i="31"/>
  <c r="P1464" i="31"/>
  <c r="O1464" i="31"/>
  <c r="N1464" i="31"/>
  <c r="M1464" i="31"/>
  <c r="L1464" i="31"/>
  <c r="K1464" i="31"/>
  <c r="J1464" i="31"/>
  <c r="B1464" i="31"/>
  <c r="A1464" i="31"/>
  <c r="R1463" i="31"/>
  <c r="Q1463" i="31"/>
  <c r="P1463" i="31"/>
  <c r="O1463" i="31"/>
  <c r="N1463" i="31"/>
  <c r="M1463" i="31"/>
  <c r="L1463" i="31"/>
  <c r="K1463" i="31"/>
  <c r="J1463" i="31"/>
  <c r="B1463" i="31"/>
  <c r="A1463" i="31"/>
  <c r="R1462" i="31"/>
  <c r="Q1462" i="31"/>
  <c r="P1462" i="31"/>
  <c r="O1462" i="31"/>
  <c r="N1462" i="31"/>
  <c r="M1462" i="31"/>
  <c r="L1462" i="31"/>
  <c r="K1462" i="31"/>
  <c r="J1462" i="31"/>
  <c r="B1462" i="31"/>
  <c r="A1462" i="31"/>
  <c r="R1461" i="31"/>
  <c r="Q1461" i="31"/>
  <c r="P1461" i="31"/>
  <c r="O1461" i="31"/>
  <c r="N1461" i="31"/>
  <c r="M1461" i="31"/>
  <c r="L1461" i="31"/>
  <c r="K1461" i="31"/>
  <c r="J1461" i="31"/>
  <c r="B1461" i="31"/>
  <c r="A1461" i="31"/>
  <c r="R1460" i="31"/>
  <c r="Q1460" i="31"/>
  <c r="P1460" i="31"/>
  <c r="O1460" i="31"/>
  <c r="N1460" i="31"/>
  <c r="M1460" i="31"/>
  <c r="L1460" i="31"/>
  <c r="K1460" i="31"/>
  <c r="J1460" i="31"/>
  <c r="B1460" i="31"/>
  <c r="A1460" i="31"/>
  <c r="R1459" i="31"/>
  <c r="Q1459" i="31"/>
  <c r="P1459" i="31"/>
  <c r="O1459" i="31"/>
  <c r="N1459" i="31"/>
  <c r="M1459" i="31"/>
  <c r="L1459" i="31"/>
  <c r="K1459" i="31"/>
  <c r="J1459" i="31"/>
  <c r="B1459" i="31"/>
  <c r="A1459" i="31"/>
  <c r="R1458" i="31"/>
  <c r="Q1458" i="31"/>
  <c r="P1458" i="31"/>
  <c r="O1458" i="31"/>
  <c r="N1458" i="31"/>
  <c r="M1458" i="31"/>
  <c r="L1458" i="31"/>
  <c r="K1458" i="31"/>
  <c r="J1458" i="31"/>
  <c r="B1458" i="31"/>
  <c r="A1458" i="31"/>
  <c r="R1457" i="31"/>
  <c r="Q1457" i="31"/>
  <c r="P1457" i="31"/>
  <c r="O1457" i="31"/>
  <c r="N1457" i="31"/>
  <c r="M1457" i="31"/>
  <c r="L1457" i="31"/>
  <c r="K1457" i="31"/>
  <c r="J1457" i="31"/>
  <c r="B1457" i="31"/>
  <c r="A1457" i="31"/>
  <c r="R1456" i="31"/>
  <c r="Q1456" i="31"/>
  <c r="P1456" i="31"/>
  <c r="O1456" i="31"/>
  <c r="N1456" i="31"/>
  <c r="M1456" i="31"/>
  <c r="L1456" i="31"/>
  <c r="K1456" i="31"/>
  <c r="J1456" i="31"/>
  <c r="B1456" i="31"/>
  <c r="A1456" i="31"/>
  <c r="R1455" i="31"/>
  <c r="Q1455" i="31"/>
  <c r="P1455" i="31"/>
  <c r="O1455" i="31"/>
  <c r="N1455" i="31"/>
  <c r="M1455" i="31"/>
  <c r="L1455" i="31"/>
  <c r="K1455" i="31"/>
  <c r="J1455" i="31"/>
  <c r="B1455" i="31"/>
  <c r="A1455" i="31"/>
  <c r="R1454" i="31"/>
  <c r="Q1454" i="31"/>
  <c r="P1454" i="31"/>
  <c r="O1454" i="31"/>
  <c r="N1454" i="31"/>
  <c r="M1454" i="31"/>
  <c r="L1454" i="31"/>
  <c r="K1454" i="31"/>
  <c r="J1454" i="31"/>
  <c r="B1454" i="31"/>
  <c r="A1454" i="31"/>
  <c r="R1453" i="31"/>
  <c r="Q1453" i="31"/>
  <c r="P1453" i="31"/>
  <c r="O1453" i="31"/>
  <c r="N1453" i="31"/>
  <c r="M1453" i="31"/>
  <c r="L1453" i="31"/>
  <c r="K1453" i="31"/>
  <c r="J1453" i="31"/>
  <c r="B1453" i="31"/>
  <c r="A1453" i="31"/>
  <c r="R1452" i="31"/>
  <c r="Q1452" i="31"/>
  <c r="P1452" i="31"/>
  <c r="O1452" i="31"/>
  <c r="N1452" i="31"/>
  <c r="M1452" i="31"/>
  <c r="L1452" i="31"/>
  <c r="K1452" i="31"/>
  <c r="J1452" i="31"/>
  <c r="B1452" i="31"/>
  <c r="A1452" i="31"/>
  <c r="R1451" i="31"/>
  <c r="Q1451" i="31"/>
  <c r="P1451" i="31"/>
  <c r="O1451" i="31"/>
  <c r="N1451" i="31"/>
  <c r="M1451" i="31"/>
  <c r="L1451" i="31"/>
  <c r="K1451" i="31"/>
  <c r="J1451" i="31"/>
  <c r="B1451" i="31"/>
  <c r="A1451" i="31"/>
  <c r="R1450" i="31"/>
  <c r="Q1450" i="31"/>
  <c r="P1450" i="31"/>
  <c r="O1450" i="31"/>
  <c r="N1450" i="31"/>
  <c r="M1450" i="31"/>
  <c r="L1450" i="31"/>
  <c r="K1450" i="31"/>
  <c r="J1450" i="31"/>
  <c r="B1450" i="31"/>
  <c r="A1450" i="31"/>
  <c r="R1449" i="31"/>
  <c r="Q1449" i="31"/>
  <c r="P1449" i="31"/>
  <c r="O1449" i="31"/>
  <c r="N1449" i="31"/>
  <c r="M1449" i="31"/>
  <c r="L1449" i="31"/>
  <c r="K1449" i="31"/>
  <c r="J1449" i="31"/>
  <c r="B1449" i="31"/>
  <c r="A1449" i="31"/>
  <c r="R1448" i="31"/>
  <c r="Q1448" i="31"/>
  <c r="P1448" i="31"/>
  <c r="O1448" i="31"/>
  <c r="N1448" i="31"/>
  <c r="M1448" i="31"/>
  <c r="L1448" i="31"/>
  <c r="K1448" i="31"/>
  <c r="J1448" i="31"/>
  <c r="B1448" i="31"/>
  <c r="A1448" i="31"/>
  <c r="R1447" i="31"/>
  <c r="Q1447" i="31"/>
  <c r="P1447" i="31"/>
  <c r="O1447" i="31"/>
  <c r="N1447" i="31"/>
  <c r="M1447" i="31"/>
  <c r="L1447" i="31"/>
  <c r="K1447" i="31"/>
  <c r="J1447" i="31"/>
  <c r="B1447" i="31"/>
  <c r="A1447" i="31"/>
  <c r="R1446" i="31"/>
  <c r="Q1446" i="31"/>
  <c r="P1446" i="31"/>
  <c r="O1446" i="31"/>
  <c r="N1446" i="31"/>
  <c r="M1446" i="31"/>
  <c r="L1446" i="31"/>
  <c r="K1446" i="31"/>
  <c r="J1446" i="31"/>
  <c r="B1446" i="31"/>
  <c r="A1446" i="31"/>
  <c r="R1445" i="31"/>
  <c r="Q1445" i="31"/>
  <c r="P1445" i="31"/>
  <c r="O1445" i="31"/>
  <c r="N1445" i="31"/>
  <c r="M1445" i="31"/>
  <c r="L1445" i="31"/>
  <c r="K1445" i="31"/>
  <c r="J1445" i="31"/>
  <c r="B1445" i="31"/>
  <c r="A1445" i="31"/>
  <c r="R1444" i="31"/>
  <c r="Q1444" i="31"/>
  <c r="P1444" i="31"/>
  <c r="O1444" i="31"/>
  <c r="N1444" i="31"/>
  <c r="M1444" i="31"/>
  <c r="L1444" i="31"/>
  <c r="K1444" i="31"/>
  <c r="J1444" i="31"/>
  <c r="B1444" i="31"/>
  <c r="A1444" i="31"/>
  <c r="R1443" i="31"/>
  <c r="Q1443" i="31"/>
  <c r="P1443" i="31"/>
  <c r="O1443" i="31"/>
  <c r="N1443" i="31"/>
  <c r="M1443" i="31"/>
  <c r="L1443" i="31"/>
  <c r="K1443" i="31"/>
  <c r="J1443" i="31"/>
  <c r="B1443" i="31"/>
  <c r="A1443" i="31"/>
  <c r="R1442" i="31"/>
  <c r="Q1442" i="31"/>
  <c r="P1442" i="31"/>
  <c r="O1442" i="31"/>
  <c r="N1442" i="31"/>
  <c r="M1442" i="31"/>
  <c r="L1442" i="31"/>
  <c r="K1442" i="31"/>
  <c r="J1442" i="31"/>
  <c r="B1442" i="31"/>
  <c r="A1442" i="31"/>
  <c r="R1441" i="31"/>
  <c r="Q1441" i="31"/>
  <c r="P1441" i="31"/>
  <c r="O1441" i="31"/>
  <c r="N1441" i="31"/>
  <c r="M1441" i="31"/>
  <c r="L1441" i="31"/>
  <c r="K1441" i="31"/>
  <c r="J1441" i="31"/>
  <c r="B1441" i="31"/>
  <c r="A1441" i="31"/>
  <c r="R1440" i="31"/>
  <c r="Q1440" i="31"/>
  <c r="P1440" i="31"/>
  <c r="O1440" i="31"/>
  <c r="N1440" i="31"/>
  <c r="M1440" i="31"/>
  <c r="L1440" i="31"/>
  <c r="K1440" i="31"/>
  <c r="J1440" i="31"/>
  <c r="B1440" i="31"/>
  <c r="A1440" i="31"/>
  <c r="R1439" i="31"/>
  <c r="Q1439" i="31"/>
  <c r="P1439" i="31"/>
  <c r="O1439" i="31"/>
  <c r="N1439" i="31"/>
  <c r="M1439" i="31"/>
  <c r="L1439" i="31"/>
  <c r="K1439" i="31"/>
  <c r="J1439" i="31"/>
  <c r="B1439" i="31"/>
  <c r="A1439" i="31"/>
  <c r="R1438" i="31"/>
  <c r="Q1438" i="31"/>
  <c r="P1438" i="31"/>
  <c r="O1438" i="31"/>
  <c r="N1438" i="31"/>
  <c r="M1438" i="31"/>
  <c r="L1438" i="31"/>
  <c r="K1438" i="31"/>
  <c r="J1438" i="31"/>
  <c r="B1438" i="31"/>
  <c r="A1438" i="31"/>
  <c r="R1437" i="31"/>
  <c r="Q1437" i="31"/>
  <c r="P1437" i="31"/>
  <c r="O1437" i="31"/>
  <c r="N1437" i="31"/>
  <c r="M1437" i="31"/>
  <c r="L1437" i="31"/>
  <c r="K1437" i="31"/>
  <c r="J1437" i="31"/>
  <c r="B1437" i="31"/>
  <c r="A1437" i="31"/>
  <c r="R1436" i="31"/>
  <c r="Q1436" i="31"/>
  <c r="P1436" i="31"/>
  <c r="O1436" i="31"/>
  <c r="N1436" i="31"/>
  <c r="M1436" i="31"/>
  <c r="L1436" i="31"/>
  <c r="K1436" i="31"/>
  <c r="J1436" i="31"/>
  <c r="B1436" i="31"/>
  <c r="A1436" i="31"/>
  <c r="R1435" i="31"/>
  <c r="Q1435" i="31"/>
  <c r="P1435" i="31"/>
  <c r="O1435" i="31"/>
  <c r="N1435" i="31"/>
  <c r="M1435" i="31"/>
  <c r="L1435" i="31"/>
  <c r="K1435" i="31"/>
  <c r="J1435" i="31"/>
  <c r="B1435" i="31"/>
  <c r="A1435" i="31"/>
  <c r="R1434" i="31"/>
  <c r="Q1434" i="31"/>
  <c r="P1434" i="31"/>
  <c r="O1434" i="31"/>
  <c r="N1434" i="31"/>
  <c r="M1434" i="31"/>
  <c r="L1434" i="31"/>
  <c r="K1434" i="31"/>
  <c r="J1434" i="31"/>
  <c r="B1434" i="31"/>
  <c r="A1434" i="31"/>
  <c r="R1433" i="31"/>
  <c r="Q1433" i="31"/>
  <c r="P1433" i="31"/>
  <c r="O1433" i="31"/>
  <c r="N1433" i="31"/>
  <c r="M1433" i="31"/>
  <c r="L1433" i="31"/>
  <c r="K1433" i="31"/>
  <c r="J1433" i="31"/>
  <c r="B1433" i="31"/>
  <c r="A1433" i="31"/>
  <c r="R1432" i="31"/>
  <c r="Q1432" i="31"/>
  <c r="P1432" i="31"/>
  <c r="O1432" i="31"/>
  <c r="N1432" i="31"/>
  <c r="M1432" i="31"/>
  <c r="L1432" i="31"/>
  <c r="K1432" i="31"/>
  <c r="J1432" i="31"/>
  <c r="B1432" i="31"/>
  <c r="A1432" i="31"/>
  <c r="R1431" i="31"/>
  <c r="Q1431" i="31"/>
  <c r="P1431" i="31"/>
  <c r="O1431" i="31"/>
  <c r="N1431" i="31"/>
  <c r="M1431" i="31"/>
  <c r="L1431" i="31"/>
  <c r="K1431" i="31"/>
  <c r="J1431" i="31"/>
  <c r="B1431" i="31"/>
  <c r="A1431" i="31"/>
  <c r="R1430" i="31"/>
  <c r="Q1430" i="31"/>
  <c r="P1430" i="31"/>
  <c r="O1430" i="31"/>
  <c r="N1430" i="31"/>
  <c r="M1430" i="31"/>
  <c r="L1430" i="31"/>
  <c r="K1430" i="31"/>
  <c r="J1430" i="31"/>
  <c r="B1430" i="31"/>
  <c r="A1430" i="31"/>
  <c r="R1429" i="31"/>
  <c r="Q1429" i="31"/>
  <c r="P1429" i="31"/>
  <c r="O1429" i="31"/>
  <c r="N1429" i="31"/>
  <c r="M1429" i="31"/>
  <c r="L1429" i="31"/>
  <c r="K1429" i="31"/>
  <c r="J1429" i="31"/>
  <c r="B1429" i="31"/>
  <c r="A1429" i="31"/>
  <c r="R1428" i="31"/>
  <c r="Q1428" i="31"/>
  <c r="P1428" i="31"/>
  <c r="O1428" i="31"/>
  <c r="N1428" i="31"/>
  <c r="M1428" i="31"/>
  <c r="L1428" i="31"/>
  <c r="K1428" i="31"/>
  <c r="J1428" i="31"/>
  <c r="B1428" i="31"/>
  <c r="A1428" i="31"/>
  <c r="R1427" i="31"/>
  <c r="Q1427" i="31"/>
  <c r="P1427" i="31"/>
  <c r="O1427" i="31"/>
  <c r="N1427" i="31"/>
  <c r="M1427" i="31"/>
  <c r="L1427" i="31"/>
  <c r="K1427" i="31"/>
  <c r="J1427" i="31"/>
  <c r="B1427" i="31"/>
  <c r="A1427" i="31"/>
  <c r="R1426" i="31"/>
  <c r="Q1426" i="31"/>
  <c r="P1426" i="31"/>
  <c r="O1426" i="31"/>
  <c r="N1426" i="31"/>
  <c r="M1426" i="31"/>
  <c r="L1426" i="31"/>
  <c r="K1426" i="31"/>
  <c r="J1426" i="31"/>
  <c r="B1426" i="31"/>
  <c r="A1426" i="31"/>
  <c r="R1425" i="31"/>
  <c r="Q1425" i="31"/>
  <c r="P1425" i="31"/>
  <c r="O1425" i="31"/>
  <c r="N1425" i="31"/>
  <c r="M1425" i="31"/>
  <c r="L1425" i="31"/>
  <c r="K1425" i="31"/>
  <c r="J1425" i="31"/>
  <c r="B1425" i="31"/>
  <c r="A1425" i="31"/>
  <c r="R1424" i="31"/>
  <c r="Q1424" i="31"/>
  <c r="P1424" i="31"/>
  <c r="O1424" i="31"/>
  <c r="N1424" i="31"/>
  <c r="M1424" i="31"/>
  <c r="L1424" i="31"/>
  <c r="K1424" i="31"/>
  <c r="J1424" i="31"/>
  <c r="B1424" i="31"/>
  <c r="A1424" i="31"/>
  <c r="R1423" i="31"/>
  <c r="Q1423" i="31"/>
  <c r="P1423" i="31"/>
  <c r="O1423" i="31"/>
  <c r="N1423" i="31"/>
  <c r="M1423" i="31"/>
  <c r="L1423" i="31"/>
  <c r="K1423" i="31"/>
  <c r="J1423" i="31"/>
  <c r="B1423" i="31"/>
  <c r="A1423" i="31"/>
  <c r="R1422" i="31"/>
  <c r="Q1422" i="31"/>
  <c r="P1422" i="31"/>
  <c r="O1422" i="31"/>
  <c r="N1422" i="31"/>
  <c r="M1422" i="31"/>
  <c r="L1422" i="31"/>
  <c r="K1422" i="31"/>
  <c r="J1422" i="31"/>
  <c r="B1422" i="31"/>
  <c r="A1422" i="31"/>
  <c r="R1421" i="31"/>
  <c r="Q1421" i="31"/>
  <c r="P1421" i="31"/>
  <c r="O1421" i="31"/>
  <c r="N1421" i="31"/>
  <c r="M1421" i="31"/>
  <c r="L1421" i="31"/>
  <c r="K1421" i="31"/>
  <c r="J1421" i="31"/>
  <c r="B1421" i="31"/>
  <c r="A1421" i="31"/>
  <c r="R1420" i="31"/>
  <c r="Q1420" i="31"/>
  <c r="P1420" i="31"/>
  <c r="O1420" i="31"/>
  <c r="N1420" i="31"/>
  <c r="M1420" i="31"/>
  <c r="L1420" i="31"/>
  <c r="K1420" i="31"/>
  <c r="J1420" i="31"/>
  <c r="B1420" i="31"/>
  <c r="A1420" i="31"/>
  <c r="R1419" i="31"/>
  <c r="Q1419" i="31"/>
  <c r="P1419" i="31"/>
  <c r="O1419" i="31"/>
  <c r="N1419" i="31"/>
  <c r="M1419" i="31"/>
  <c r="L1419" i="31"/>
  <c r="K1419" i="31"/>
  <c r="J1419" i="31"/>
  <c r="B1419" i="31"/>
  <c r="A1419" i="31"/>
  <c r="R1418" i="31"/>
  <c r="Q1418" i="31"/>
  <c r="P1418" i="31"/>
  <c r="O1418" i="31"/>
  <c r="N1418" i="31"/>
  <c r="M1418" i="31"/>
  <c r="L1418" i="31"/>
  <c r="K1418" i="31"/>
  <c r="J1418" i="31"/>
  <c r="B1418" i="31"/>
  <c r="A1418" i="31"/>
  <c r="R1417" i="31"/>
  <c r="Q1417" i="31"/>
  <c r="P1417" i="31"/>
  <c r="O1417" i="31"/>
  <c r="N1417" i="31"/>
  <c r="M1417" i="31"/>
  <c r="L1417" i="31"/>
  <c r="K1417" i="31"/>
  <c r="J1417" i="31"/>
  <c r="B1417" i="31"/>
  <c r="A1417" i="31"/>
  <c r="R1416" i="31"/>
  <c r="Q1416" i="31"/>
  <c r="P1416" i="31"/>
  <c r="O1416" i="31"/>
  <c r="N1416" i="31"/>
  <c r="M1416" i="31"/>
  <c r="L1416" i="31"/>
  <c r="K1416" i="31"/>
  <c r="J1416" i="31"/>
  <c r="B1416" i="31"/>
  <c r="A1416" i="31"/>
  <c r="R1415" i="31"/>
  <c r="Q1415" i="31"/>
  <c r="P1415" i="31"/>
  <c r="O1415" i="31"/>
  <c r="N1415" i="31"/>
  <c r="M1415" i="31"/>
  <c r="L1415" i="31"/>
  <c r="K1415" i="31"/>
  <c r="J1415" i="31"/>
  <c r="B1415" i="31"/>
  <c r="A1415" i="31"/>
  <c r="R1414" i="31"/>
  <c r="Q1414" i="31"/>
  <c r="P1414" i="31"/>
  <c r="O1414" i="31"/>
  <c r="N1414" i="31"/>
  <c r="M1414" i="31"/>
  <c r="L1414" i="31"/>
  <c r="K1414" i="31"/>
  <c r="J1414" i="31"/>
  <c r="B1414" i="31"/>
  <c r="A1414" i="31"/>
  <c r="R1413" i="31"/>
  <c r="Q1413" i="31"/>
  <c r="P1413" i="31"/>
  <c r="O1413" i="31"/>
  <c r="N1413" i="31"/>
  <c r="M1413" i="31"/>
  <c r="L1413" i="31"/>
  <c r="K1413" i="31"/>
  <c r="J1413" i="31"/>
  <c r="B1413" i="31"/>
  <c r="A1413" i="31"/>
  <c r="R1412" i="31"/>
  <c r="Q1412" i="31"/>
  <c r="P1412" i="31"/>
  <c r="O1412" i="31"/>
  <c r="N1412" i="31"/>
  <c r="M1412" i="31"/>
  <c r="L1412" i="31"/>
  <c r="K1412" i="31"/>
  <c r="J1412" i="31"/>
  <c r="B1412" i="31"/>
  <c r="A1412" i="31"/>
  <c r="R1411" i="31"/>
  <c r="Q1411" i="31"/>
  <c r="P1411" i="31"/>
  <c r="O1411" i="31"/>
  <c r="N1411" i="31"/>
  <c r="M1411" i="31"/>
  <c r="L1411" i="31"/>
  <c r="K1411" i="31"/>
  <c r="J1411" i="31"/>
  <c r="B1411" i="31"/>
  <c r="A1411" i="31"/>
  <c r="R1410" i="31"/>
  <c r="Q1410" i="31"/>
  <c r="P1410" i="31"/>
  <c r="O1410" i="31"/>
  <c r="N1410" i="31"/>
  <c r="M1410" i="31"/>
  <c r="L1410" i="31"/>
  <c r="K1410" i="31"/>
  <c r="J1410" i="31"/>
  <c r="B1410" i="31"/>
  <c r="A1410" i="31"/>
  <c r="R1409" i="31"/>
  <c r="Q1409" i="31"/>
  <c r="P1409" i="31"/>
  <c r="O1409" i="31"/>
  <c r="N1409" i="31"/>
  <c r="M1409" i="31"/>
  <c r="L1409" i="31"/>
  <c r="K1409" i="31"/>
  <c r="J1409" i="31"/>
  <c r="B1409" i="31"/>
  <c r="A1409" i="31"/>
  <c r="R1408" i="31"/>
  <c r="Q1408" i="31"/>
  <c r="P1408" i="31"/>
  <c r="O1408" i="31"/>
  <c r="N1408" i="31"/>
  <c r="M1408" i="31"/>
  <c r="L1408" i="31"/>
  <c r="K1408" i="31"/>
  <c r="J1408" i="31"/>
  <c r="B1408" i="31"/>
  <c r="A1408" i="31"/>
  <c r="R1407" i="31"/>
  <c r="Q1407" i="31"/>
  <c r="P1407" i="31"/>
  <c r="O1407" i="31"/>
  <c r="N1407" i="31"/>
  <c r="M1407" i="31"/>
  <c r="L1407" i="31"/>
  <c r="K1407" i="31"/>
  <c r="J1407" i="31"/>
  <c r="B1407" i="31"/>
  <c r="A1407" i="31"/>
  <c r="R1406" i="31"/>
  <c r="Q1406" i="31"/>
  <c r="P1406" i="31"/>
  <c r="O1406" i="31"/>
  <c r="N1406" i="31"/>
  <c r="M1406" i="31"/>
  <c r="L1406" i="31"/>
  <c r="K1406" i="31"/>
  <c r="J1406" i="31"/>
  <c r="B1406" i="31"/>
  <c r="A1406" i="31"/>
  <c r="R1405" i="31"/>
  <c r="Q1405" i="31"/>
  <c r="P1405" i="31"/>
  <c r="O1405" i="31"/>
  <c r="N1405" i="31"/>
  <c r="M1405" i="31"/>
  <c r="L1405" i="31"/>
  <c r="K1405" i="31"/>
  <c r="J1405" i="31"/>
  <c r="B1405" i="31"/>
  <c r="A1405" i="31"/>
  <c r="R1404" i="31"/>
  <c r="Q1404" i="31"/>
  <c r="P1404" i="31"/>
  <c r="O1404" i="31"/>
  <c r="N1404" i="31"/>
  <c r="M1404" i="31"/>
  <c r="L1404" i="31"/>
  <c r="K1404" i="31"/>
  <c r="J1404" i="31"/>
  <c r="B1404" i="31"/>
  <c r="A1404" i="31"/>
  <c r="R1403" i="31"/>
  <c r="Q1403" i="31"/>
  <c r="P1403" i="31"/>
  <c r="O1403" i="31"/>
  <c r="N1403" i="31"/>
  <c r="M1403" i="31"/>
  <c r="L1403" i="31"/>
  <c r="K1403" i="31"/>
  <c r="J1403" i="31"/>
  <c r="B1403" i="31"/>
  <c r="A1403" i="31"/>
  <c r="R1402" i="31"/>
  <c r="Q1402" i="31"/>
  <c r="P1402" i="31"/>
  <c r="O1402" i="31"/>
  <c r="N1402" i="31"/>
  <c r="M1402" i="31"/>
  <c r="L1402" i="31"/>
  <c r="K1402" i="31"/>
  <c r="J1402" i="31"/>
  <c r="B1402" i="31"/>
  <c r="A1402" i="31"/>
  <c r="R1401" i="31"/>
  <c r="Q1401" i="31"/>
  <c r="P1401" i="31"/>
  <c r="O1401" i="31"/>
  <c r="N1401" i="31"/>
  <c r="M1401" i="31"/>
  <c r="L1401" i="31"/>
  <c r="K1401" i="31"/>
  <c r="J1401" i="31"/>
  <c r="B1401" i="31"/>
  <c r="A1401" i="31"/>
  <c r="R1400" i="31"/>
  <c r="Q1400" i="31"/>
  <c r="P1400" i="31"/>
  <c r="O1400" i="31"/>
  <c r="N1400" i="31"/>
  <c r="M1400" i="31"/>
  <c r="L1400" i="31"/>
  <c r="K1400" i="31"/>
  <c r="J1400" i="31"/>
  <c r="B1400" i="31"/>
  <c r="A1400" i="31"/>
  <c r="R1399" i="31"/>
  <c r="Q1399" i="31"/>
  <c r="P1399" i="31"/>
  <c r="O1399" i="31"/>
  <c r="N1399" i="31"/>
  <c r="M1399" i="31"/>
  <c r="L1399" i="31"/>
  <c r="K1399" i="31"/>
  <c r="J1399" i="31"/>
  <c r="B1399" i="31"/>
  <c r="A1399" i="31"/>
  <c r="R1398" i="31"/>
  <c r="Q1398" i="31"/>
  <c r="P1398" i="31"/>
  <c r="O1398" i="31"/>
  <c r="N1398" i="31"/>
  <c r="M1398" i="31"/>
  <c r="L1398" i="31"/>
  <c r="K1398" i="31"/>
  <c r="J1398" i="31"/>
  <c r="B1398" i="31"/>
  <c r="A1398" i="31"/>
  <c r="R1397" i="31"/>
  <c r="Q1397" i="31"/>
  <c r="P1397" i="31"/>
  <c r="O1397" i="31"/>
  <c r="N1397" i="31"/>
  <c r="M1397" i="31"/>
  <c r="L1397" i="31"/>
  <c r="K1397" i="31"/>
  <c r="J1397" i="31"/>
  <c r="B1397" i="31"/>
  <c r="A1397" i="31"/>
  <c r="R1396" i="31"/>
  <c r="Q1396" i="31"/>
  <c r="P1396" i="31"/>
  <c r="O1396" i="31"/>
  <c r="N1396" i="31"/>
  <c r="M1396" i="31"/>
  <c r="L1396" i="31"/>
  <c r="K1396" i="31"/>
  <c r="J1396" i="31"/>
  <c r="B1396" i="31"/>
  <c r="A1396" i="31"/>
  <c r="R1395" i="31"/>
  <c r="Q1395" i="31"/>
  <c r="P1395" i="31"/>
  <c r="O1395" i="31"/>
  <c r="N1395" i="31"/>
  <c r="M1395" i="31"/>
  <c r="L1395" i="31"/>
  <c r="K1395" i="31"/>
  <c r="J1395" i="31"/>
  <c r="B1395" i="31"/>
  <c r="A1395" i="31"/>
  <c r="R1394" i="31"/>
  <c r="Q1394" i="31"/>
  <c r="P1394" i="31"/>
  <c r="O1394" i="31"/>
  <c r="N1394" i="31"/>
  <c r="M1394" i="31"/>
  <c r="L1394" i="31"/>
  <c r="K1394" i="31"/>
  <c r="J1394" i="31"/>
  <c r="B1394" i="31"/>
  <c r="A1394" i="31"/>
  <c r="R1393" i="31"/>
  <c r="Q1393" i="31"/>
  <c r="P1393" i="31"/>
  <c r="O1393" i="31"/>
  <c r="N1393" i="31"/>
  <c r="M1393" i="31"/>
  <c r="L1393" i="31"/>
  <c r="K1393" i="31"/>
  <c r="J1393" i="31"/>
  <c r="B1393" i="31"/>
  <c r="A1393" i="31"/>
  <c r="R1392" i="31"/>
  <c r="Q1392" i="31"/>
  <c r="P1392" i="31"/>
  <c r="O1392" i="31"/>
  <c r="N1392" i="31"/>
  <c r="M1392" i="31"/>
  <c r="L1392" i="31"/>
  <c r="K1392" i="31"/>
  <c r="J1392" i="31"/>
  <c r="B1392" i="31"/>
  <c r="A1392" i="31"/>
  <c r="R1391" i="31"/>
  <c r="Q1391" i="31"/>
  <c r="P1391" i="31"/>
  <c r="O1391" i="31"/>
  <c r="N1391" i="31"/>
  <c r="M1391" i="31"/>
  <c r="L1391" i="31"/>
  <c r="K1391" i="31"/>
  <c r="J1391" i="31"/>
  <c r="B1391" i="31"/>
  <c r="A1391" i="31"/>
  <c r="R1390" i="31"/>
  <c r="Q1390" i="31"/>
  <c r="P1390" i="31"/>
  <c r="O1390" i="31"/>
  <c r="N1390" i="31"/>
  <c r="M1390" i="31"/>
  <c r="L1390" i="31"/>
  <c r="K1390" i="31"/>
  <c r="J1390" i="31"/>
  <c r="B1390" i="31"/>
  <c r="A1390" i="31"/>
  <c r="R1389" i="31"/>
  <c r="Q1389" i="31"/>
  <c r="P1389" i="31"/>
  <c r="O1389" i="31"/>
  <c r="N1389" i="31"/>
  <c r="M1389" i="31"/>
  <c r="L1389" i="31"/>
  <c r="K1389" i="31"/>
  <c r="J1389" i="31"/>
  <c r="B1389" i="31"/>
  <c r="A1389" i="31"/>
  <c r="R1388" i="31"/>
  <c r="Q1388" i="31"/>
  <c r="P1388" i="31"/>
  <c r="O1388" i="31"/>
  <c r="N1388" i="31"/>
  <c r="M1388" i="31"/>
  <c r="L1388" i="31"/>
  <c r="K1388" i="31"/>
  <c r="J1388" i="31"/>
  <c r="B1388" i="31"/>
  <c r="A1388" i="31"/>
  <c r="R1387" i="31"/>
  <c r="Q1387" i="31"/>
  <c r="P1387" i="31"/>
  <c r="O1387" i="31"/>
  <c r="N1387" i="31"/>
  <c r="M1387" i="31"/>
  <c r="L1387" i="31"/>
  <c r="K1387" i="31"/>
  <c r="J1387" i="31"/>
  <c r="B1387" i="31"/>
  <c r="A1387" i="31"/>
  <c r="R1386" i="31"/>
  <c r="Q1386" i="31"/>
  <c r="P1386" i="31"/>
  <c r="O1386" i="31"/>
  <c r="N1386" i="31"/>
  <c r="M1386" i="31"/>
  <c r="L1386" i="31"/>
  <c r="K1386" i="31"/>
  <c r="J1386" i="31"/>
  <c r="B1386" i="31"/>
  <c r="A1386" i="31"/>
  <c r="R1385" i="31"/>
  <c r="Q1385" i="31"/>
  <c r="P1385" i="31"/>
  <c r="O1385" i="31"/>
  <c r="N1385" i="31"/>
  <c r="M1385" i="31"/>
  <c r="L1385" i="31"/>
  <c r="K1385" i="31"/>
  <c r="J1385" i="31"/>
  <c r="B1385" i="31"/>
  <c r="A1385" i="31"/>
  <c r="R1384" i="31"/>
  <c r="Q1384" i="31"/>
  <c r="P1384" i="31"/>
  <c r="O1384" i="31"/>
  <c r="N1384" i="31"/>
  <c r="M1384" i="31"/>
  <c r="L1384" i="31"/>
  <c r="K1384" i="31"/>
  <c r="J1384" i="31"/>
  <c r="B1384" i="31"/>
  <c r="A1384" i="31"/>
  <c r="R1383" i="31"/>
  <c r="Q1383" i="31"/>
  <c r="P1383" i="31"/>
  <c r="O1383" i="31"/>
  <c r="N1383" i="31"/>
  <c r="M1383" i="31"/>
  <c r="L1383" i="31"/>
  <c r="K1383" i="31"/>
  <c r="J1383" i="31"/>
  <c r="B1383" i="31"/>
  <c r="A1383" i="31"/>
  <c r="R1382" i="31"/>
  <c r="Q1382" i="31"/>
  <c r="P1382" i="31"/>
  <c r="O1382" i="31"/>
  <c r="N1382" i="31"/>
  <c r="M1382" i="31"/>
  <c r="L1382" i="31"/>
  <c r="K1382" i="31"/>
  <c r="J1382" i="31"/>
  <c r="B1382" i="31"/>
  <c r="A1382" i="31"/>
  <c r="R1381" i="31"/>
  <c r="Q1381" i="31"/>
  <c r="P1381" i="31"/>
  <c r="O1381" i="31"/>
  <c r="N1381" i="31"/>
  <c r="M1381" i="31"/>
  <c r="L1381" i="31"/>
  <c r="K1381" i="31"/>
  <c r="J1381" i="31"/>
  <c r="B1381" i="31"/>
  <c r="A1381" i="31"/>
  <c r="R1380" i="31"/>
  <c r="Q1380" i="31"/>
  <c r="P1380" i="31"/>
  <c r="O1380" i="31"/>
  <c r="N1380" i="31"/>
  <c r="M1380" i="31"/>
  <c r="L1380" i="31"/>
  <c r="K1380" i="31"/>
  <c r="J1380" i="31"/>
  <c r="B1380" i="31"/>
  <c r="A1380" i="31"/>
  <c r="R1379" i="31"/>
  <c r="Q1379" i="31"/>
  <c r="P1379" i="31"/>
  <c r="O1379" i="31"/>
  <c r="N1379" i="31"/>
  <c r="M1379" i="31"/>
  <c r="L1379" i="31"/>
  <c r="K1379" i="31"/>
  <c r="J1379" i="31"/>
  <c r="B1379" i="31"/>
  <c r="A1379" i="31"/>
  <c r="R1378" i="31"/>
  <c r="Q1378" i="31"/>
  <c r="P1378" i="31"/>
  <c r="O1378" i="31"/>
  <c r="N1378" i="31"/>
  <c r="M1378" i="31"/>
  <c r="L1378" i="31"/>
  <c r="K1378" i="31"/>
  <c r="J1378" i="31"/>
  <c r="B1378" i="31"/>
  <c r="A1378" i="31"/>
  <c r="R1377" i="31"/>
  <c r="Q1377" i="31"/>
  <c r="P1377" i="31"/>
  <c r="O1377" i="31"/>
  <c r="N1377" i="31"/>
  <c r="M1377" i="31"/>
  <c r="L1377" i="31"/>
  <c r="K1377" i="31"/>
  <c r="J1377" i="31"/>
  <c r="B1377" i="31"/>
  <c r="A1377" i="31"/>
  <c r="R1376" i="31"/>
  <c r="Q1376" i="31"/>
  <c r="P1376" i="31"/>
  <c r="O1376" i="31"/>
  <c r="N1376" i="31"/>
  <c r="M1376" i="31"/>
  <c r="L1376" i="31"/>
  <c r="K1376" i="31"/>
  <c r="J1376" i="31"/>
  <c r="B1376" i="31"/>
  <c r="A1376" i="31"/>
  <c r="R1375" i="31"/>
  <c r="Q1375" i="31"/>
  <c r="P1375" i="31"/>
  <c r="O1375" i="31"/>
  <c r="N1375" i="31"/>
  <c r="M1375" i="31"/>
  <c r="L1375" i="31"/>
  <c r="K1375" i="31"/>
  <c r="J1375" i="31"/>
  <c r="B1375" i="31"/>
  <c r="A1375" i="31"/>
  <c r="R1374" i="31"/>
  <c r="Q1374" i="31"/>
  <c r="P1374" i="31"/>
  <c r="O1374" i="31"/>
  <c r="N1374" i="31"/>
  <c r="M1374" i="31"/>
  <c r="L1374" i="31"/>
  <c r="K1374" i="31"/>
  <c r="J1374" i="31"/>
  <c r="B1374" i="31"/>
  <c r="A1374" i="31"/>
  <c r="R1373" i="31"/>
  <c r="Q1373" i="31"/>
  <c r="P1373" i="31"/>
  <c r="O1373" i="31"/>
  <c r="N1373" i="31"/>
  <c r="M1373" i="31"/>
  <c r="L1373" i="31"/>
  <c r="K1373" i="31"/>
  <c r="J1373" i="31"/>
  <c r="B1373" i="31"/>
  <c r="A1373" i="31"/>
  <c r="R1372" i="31"/>
  <c r="Q1372" i="31"/>
  <c r="P1372" i="31"/>
  <c r="O1372" i="31"/>
  <c r="N1372" i="31"/>
  <c r="M1372" i="31"/>
  <c r="L1372" i="31"/>
  <c r="K1372" i="31"/>
  <c r="J1372" i="31"/>
  <c r="B1372" i="31"/>
  <c r="A1372" i="31"/>
  <c r="R1371" i="31"/>
  <c r="Q1371" i="31"/>
  <c r="P1371" i="31"/>
  <c r="O1371" i="31"/>
  <c r="N1371" i="31"/>
  <c r="M1371" i="31"/>
  <c r="L1371" i="31"/>
  <c r="K1371" i="31"/>
  <c r="J1371" i="31"/>
  <c r="B1371" i="31"/>
  <c r="A1371" i="31"/>
  <c r="R1370" i="31"/>
  <c r="Q1370" i="31"/>
  <c r="P1370" i="31"/>
  <c r="O1370" i="31"/>
  <c r="N1370" i="31"/>
  <c r="M1370" i="31"/>
  <c r="L1370" i="31"/>
  <c r="K1370" i="31"/>
  <c r="J1370" i="31"/>
  <c r="B1370" i="31"/>
  <c r="A1370" i="31"/>
  <c r="R1369" i="31"/>
  <c r="Q1369" i="31"/>
  <c r="P1369" i="31"/>
  <c r="O1369" i="31"/>
  <c r="N1369" i="31"/>
  <c r="M1369" i="31"/>
  <c r="L1369" i="31"/>
  <c r="K1369" i="31"/>
  <c r="J1369" i="31"/>
  <c r="B1369" i="31"/>
  <c r="A1369" i="31"/>
  <c r="R1368" i="31"/>
  <c r="Q1368" i="31"/>
  <c r="P1368" i="31"/>
  <c r="O1368" i="31"/>
  <c r="N1368" i="31"/>
  <c r="M1368" i="31"/>
  <c r="L1368" i="31"/>
  <c r="K1368" i="31"/>
  <c r="J1368" i="31"/>
  <c r="B1368" i="31"/>
  <c r="A1368" i="31"/>
  <c r="R1367" i="31"/>
  <c r="Q1367" i="31"/>
  <c r="P1367" i="31"/>
  <c r="O1367" i="31"/>
  <c r="N1367" i="31"/>
  <c r="M1367" i="31"/>
  <c r="L1367" i="31"/>
  <c r="K1367" i="31"/>
  <c r="J1367" i="31"/>
  <c r="B1367" i="31"/>
  <c r="A1367" i="31"/>
  <c r="R1366" i="31"/>
  <c r="Q1366" i="31"/>
  <c r="P1366" i="31"/>
  <c r="O1366" i="31"/>
  <c r="N1366" i="31"/>
  <c r="M1366" i="31"/>
  <c r="L1366" i="31"/>
  <c r="K1366" i="31"/>
  <c r="J1366" i="31"/>
  <c r="B1366" i="31"/>
  <c r="A1366" i="31"/>
  <c r="R1365" i="31"/>
  <c r="Q1365" i="31"/>
  <c r="P1365" i="31"/>
  <c r="O1365" i="31"/>
  <c r="N1365" i="31"/>
  <c r="M1365" i="31"/>
  <c r="L1365" i="31"/>
  <c r="K1365" i="31"/>
  <c r="J1365" i="31"/>
  <c r="B1365" i="31"/>
  <c r="A1365" i="31"/>
  <c r="R1364" i="31"/>
  <c r="Q1364" i="31"/>
  <c r="P1364" i="31"/>
  <c r="O1364" i="31"/>
  <c r="N1364" i="31"/>
  <c r="M1364" i="31"/>
  <c r="L1364" i="31"/>
  <c r="K1364" i="31"/>
  <c r="J1364" i="31"/>
  <c r="B1364" i="31"/>
  <c r="A1364" i="31"/>
  <c r="R1363" i="31"/>
  <c r="Q1363" i="31"/>
  <c r="P1363" i="31"/>
  <c r="O1363" i="31"/>
  <c r="N1363" i="31"/>
  <c r="M1363" i="31"/>
  <c r="L1363" i="31"/>
  <c r="K1363" i="31"/>
  <c r="J1363" i="31"/>
  <c r="B1363" i="31"/>
  <c r="A1363" i="31"/>
  <c r="R1362" i="31"/>
  <c r="Q1362" i="31"/>
  <c r="P1362" i="31"/>
  <c r="O1362" i="31"/>
  <c r="N1362" i="31"/>
  <c r="M1362" i="31"/>
  <c r="L1362" i="31"/>
  <c r="K1362" i="31"/>
  <c r="J1362" i="31"/>
  <c r="B1362" i="31"/>
  <c r="A1362" i="31"/>
  <c r="R1361" i="31"/>
  <c r="Q1361" i="31"/>
  <c r="P1361" i="31"/>
  <c r="O1361" i="31"/>
  <c r="N1361" i="31"/>
  <c r="M1361" i="31"/>
  <c r="L1361" i="31"/>
  <c r="K1361" i="31"/>
  <c r="J1361" i="31"/>
  <c r="B1361" i="31"/>
  <c r="A1361" i="31"/>
  <c r="R1360" i="31"/>
  <c r="Q1360" i="31"/>
  <c r="P1360" i="31"/>
  <c r="O1360" i="31"/>
  <c r="N1360" i="31"/>
  <c r="M1360" i="31"/>
  <c r="L1360" i="31"/>
  <c r="K1360" i="31"/>
  <c r="J1360" i="31"/>
  <c r="B1360" i="31"/>
  <c r="A1360" i="31"/>
  <c r="R1359" i="31"/>
  <c r="Q1359" i="31"/>
  <c r="P1359" i="31"/>
  <c r="O1359" i="31"/>
  <c r="N1359" i="31"/>
  <c r="M1359" i="31"/>
  <c r="L1359" i="31"/>
  <c r="K1359" i="31"/>
  <c r="J1359" i="31"/>
  <c r="B1359" i="31"/>
  <c r="A1359" i="31"/>
  <c r="R1358" i="31"/>
  <c r="Q1358" i="31"/>
  <c r="P1358" i="31"/>
  <c r="O1358" i="31"/>
  <c r="N1358" i="31"/>
  <c r="M1358" i="31"/>
  <c r="L1358" i="31"/>
  <c r="K1358" i="31"/>
  <c r="J1358" i="31"/>
  <c r="B1358" i="31"/>
  <c r="A1358" i="31"/>
  <c r="R1357" i="31"/>
  <c r="Q1357" i="31"/>
  <c r="P1357" i="31"/>
  <c r="O1357" i="31"/>
  <c r="N1357" i="31"/>
  <c r="M1357" i="31"/>
  <c r="L1357" i="31"/>
  <c r="K1357" i="31"/>
  <c r="J1357" i="31"/>
  <c r="B1357" i="31"/>
  <c r="A1357" i="31"/>
  <c r="R1356" i="31"/>
  <c r="Q1356" i="31"/>
  <c r="P1356" i="31"/>
  <c r="O1356" i="31"/>
  <c r="N1356" i="31"/>
  <c r="M1356" i="31"/>
  <c r="L1356" i="31"/>
  <c r="K1356" i="31"/>
  <c r="J1356" i="31"/>
  <c r="B1356" i="31"/>
  <c r="A1356" i="31"/>
  <c r="R1355" i="31"/>
  <c r="Q1355" i="31"/>
  <c r="P1355" i="31"/>
  <c r="O1355" i="31"/>
  <c r="N1355" i="31"/>
  <c r="M1355" i="31"/>
  <c r="L1355" i="31"/>
  <c r="K1355" i="31"/>
  <c r="J1355" i="31"/>
  <c r="B1355" i="31"/>
  <c r="A1355" i="31"/>
  <c r="R1354" i="31"/>
  <c r="Q1354" i="31"/>
  <c r="P1354" i="31"/>
  <c r="O1354" i="31"/>
  <c r="N1354" i="31"/>
  <c r="M1354" i="31"/>
  <c r="L1354" i="31"/>
  <c r="K1354" i="31"/>
  <c r="J1354" i="31"/>
  <c r="B1354" i="31"/>
  <c r="A1354" i="31"/>
  <c r="R1353" i="31"/>
  <c r="Q1353" i="31"/>
  <c r="P1353" i="31"/>
  <c r="O1353" i="31"/>
  <c r="N1353" i="31"/>
  <c r="M1353" i="31"/>
  <c r="L1353" i="31"/>
  <c r="K1353" i="31"/>
  <c r="J1353" i="31"/>
  <c r="B1353" i="31"/>
  <c r="A1353" i="31"/>
  <c r="R1352" i="31"/>
  <c r="Q1352" i="31"/>
  <c r="P1352" i="31"/>
  <c r="O1352" i="31"/>
  <c r="N1352" i="31"/>
  <c r="M1352" i="31"/>
  <c r="L1352" i="31"/>
  <c r="K1352" i="31"/>
  <c r="J1352" i="31"/>
  <c r="B1352" i="31"/>
  <c r="A1352" i="31"/>
  <c r="R1351" i="31"/>
  <c r="Q1351" i="31"/>
  <c r="P1351" i="31"/>
  <c r="O1351" i="31"/>
  <c r="N1351" i="31"/>
  <c r="M1351" i="31"/>
  <c r="L1351" i="31"/>
  <c r="K1351" i="31"/>
  <c r="J1351" i="31"/>
  <c r="B1351" i="31"/>
  <c r="A1351" i="31"/>
  <c r="R1350" i="31"/>
  <c r="Q1350" i="31"/>
  <c r="P1350" i="31"/>
  <c r="O1350" i="31"/>
  <c r="N1350" i="31"/>
  <c r="M1350" i="31"/>
  <c r="L1350" i="31"/>
  <c r="K1350" i="31"/>
  <c r="J1350" i="31"/>
  <c r="B1350" i="31"/>
  <c r="A1350" i="31"/>
  <c r="R1349" i="31"/>
  <c r="Q1349" i="31"/>
  <c r="P1349" i="31"/>
  <c r="O1349" i="31"/>
  <c r="N1349" i="31"/>
  <c r="M1349" i="31"/>
  <c r="L1349" i="31"/>
  <c r="K1349" i="31"/>
  <c r="J1349" i="31"/>
  <c r="B1349" i="31"/>
  <c r="A1349" i="31"/>
  <c r="R1348" i="31"/>
  <c r="Q1348" i="31"/>
  <c r="P1348" i="31"/>
  <c r="O1348" i="31"/>
  <c r="N1348" i="31"/>
  <c r="M1348" i="31"/>
  <c r="L1348" i="31"/>
  <c r="K1348" i="31"/>
  <c r="J1348" i="31"/>
  <c r="B1348" i="31"/>
  <c r="A1348" i="31"/>
  <c r="R1347" i="31"/>
  <c r="Q1347" i="31"/>
  <c r="P1347" i="31"/>
  <c r="O1347" i="31"/>
  <c r="N1347" i="31"/>
  <c r="M1347" i="31"/>
  <c r="L1347" i="31"/>
  <c r="K1347" i="31"/>
  <c r="J1347" i="31"/>
  <c r="B1347" i="31"/>
  <c r="A1347" i="31"/>
  <c r="R1346" i="31"/>
  <c r="Q1346" i="31"/>
  <c r="P1346" i="31"/>
  <c r="O1346" i="31"/>
  <c r="N1346" i="31"/>
  <c r="M1346" i="31"/>
  <c r="L1346" i="31"/>
  <c r="K1346" i="31"/>
  <c r="J1346" i="31"/>
  <c r="B1346" i="31"/>
  <c r="A1346" i="31"/>
  <c r="R1345" i="31"/>
  <c r="Q1345" i="31"/>
  <c r="P1345" i="31"/>
  <c r="O1345" i="31"/>
  <c r="N1345" i="31"/>
  <c r="M1345" i="31"/>
  <c r="L1345" i="31"/>
  <c r="K1345" i="31"/>
  <c r="J1345" i="31"/>
  <c r="B1345" i="31"/>
  <c r="A1345" i="31"/>
  <c r="R1344" i="31"/>
  <c r="Q1344" i="31"/>
  <c r="P1344" i="31"/>
  <c r="O1344" i="31"/>
  <c r="N1344" i="31"/>
  <c r="M1344" i="31"/>
  <c r="L1344" i="31"/>
  <c r="K1344" i="31"/>
  <c r="J1344" i="31"/>
  <c r="B1344" i="31"/>
  <c r="A1344" i="31"/>
  <c r="R1343" i="31"/>
  <c r="Q1343" i="31"/>
  <c r="P1343" i="31"/>
  <c r="O1343" i="31"/>
  <c r="N1343" i="31"/>
  <c r="M1343" i="31"/>
  <c r="L1343" i="31"/>
  <c r="K1343" i="31"/>
  <c r="J1343" i="31"/>
  <c r="B1343" i="31"/>
  <c r="A1343" i="31"/>
  <c r="R1342" i="31"/>
  <c r="Q1342" i="31"/>
  <c r="P1342" i="31"/>
  <c r="O1342" i="31"/>
  <c r="N1342" i="31"/>
  <c r="M1342" i="31"/>
  <c r="L1342" i="31"/>
  <c r="K1342" i="31"/>
  <c r="J1342" i="31"/>
  <c r="B1342" i="31"/>
  <c r="A1342" i="31"/>
  <c r="R1341" i="31"/>
  <c r="Q1341" i="31"/>
  <c r="P1341" i="31"/>
  <c r="O1341" i="31"/>
  <c r="N1341" i="31"/>
  <c r="M1341" i="31"/>
  <c r="L1341" i="31"/>
  <c r="K1341" i="31"/>
  <c r="J1341" i="31"/>
  <c r="B1341" i="31"/>
  <c r="A1341" i="31"/>
  <c r="R1340" i="31"/>
  <c r="Q1340" i="31"/>
  <c r="P1340" i="31"/>
  <c r="O1340" i="31"/>
  <c r="N1340" i="31"/>
  <c r="M1340" i="31"/>
  <c r="L1340" i="31"/>
  <c r="K1340" i="31"/>
  <c r="J1340" i="31"/>
  <c r="B1340" i="31"/>
  <c r="A1340" i="31"/>
  <c r="R1339" i="31"/>
  <c r="Q1339" i="31"/>
  <c r="P1339" i="31"/>
  <c r="O1339" i="31"/>
  <c r="N1339" i="31"/>
  <c r="M1339" i="31"/>
  <c r="L1339" i="31"/>
  <c r="K1339" i="31"/>
  <c r="J1339" i="31"/>
  <c r="B1339" i="31"/>
  <c r="A1339" i="31"/>
  <c r="R1338" i="31"/>
  <c r="Q1338" i="31"/>
  <c r="P1338" i="31"/>
  <c r="O1338" i="31"/>
  <c r="N1338" i="31"/>
  <c r="M1338" i="31"/>
  <c r="L1338" i="31"/>
  <c r="K1338" i="31"/>
  <c r="J1338" i="31"/>
  <c r="B1338" i="31"/>
  <c r="A1338" i="31"/>
  <c r="R1337" i="31"/>
  <c r="Q1337" i="31"/>
  <c r="P1337" i="31"/>
  <c r="O1337" i="31"/>
  <c r="N1337" i="31"/>
  <c r="M1337" i="31"/>
  <c r="L1337" i="31"/>
  <c r="K1337" i="31"/>
  <c r="J1337" i="31"/>
  <c r="B1337" i="31"/>
  <c r="A1337" i="31"/>
  <c r="R1336" i="31"/>
  <c r="Q1336" i="31"/>
  <c r="P1336" i="31"/>
  <c r="O1336" i="31"/>
  <c r="N1336" i="31"/>
  <c r="M1336" i="31"/>
  <c r="L1336" i="31"/>
  <c r="K1336" i="31"/>
  <c r="J1336" i="31"/>
  <c r="B1336" i="31"/>
  <c r="A1336" i="31"/>
  <c r="R1335" i="31"/>
  <c r="Q1335" i="31"/>
  <c r="P1335" i="31"/>
  <c r="O1335" i="31"/>
  <c r="N1335" i="31"/>
  <c r="M1335" i="31"/>
  <c r="L1335" i="31"/>
  <c r="K1335" i="31"/>
  <c r="J1335" i="31"/>
  <c r="B1335" i="31"/>
  <c r="A1335" i="31"/>
  <c r="R1334" i="31"/>
  <c r="Q1334" i="31"/>
  <c r="P1334" i="31"/>
  <c r="O1334" i="31"/>
  <c r="N1334" i="31"/>
  <c r="M1334" i="31"/>
  <c r="L1334" i="31"/>
  <c r="K1334" i="31"/>
  <c r="J1334" i="31"/>
  <c r="B1334" i="31"/>
  <c r="A1334" i="31"/>
  <c r="R1333" i="31"/>
  <c r="Q1333" i="31"/>
  <c r="P1333" i="31"/>
  <c r="O1333" i="31"/>
  <c r="N1333" i="31"/>
  <c r="M1333" i="31"/>
  <c r="L1333" i="31"/>
  <c r="K1333" i="31"/>
  <c r="J1333" i="31"/>
  <c r="B1333" i="31"/>
  <c r="A1333" i="31"/>
  <c r="R1332" i="31"/>
  <c r="Q1332" i="31"/>
  <c r="P1332" i="31"/>
  <c r="O1332" i="31"/>
  <c r="N1332" i="31"/>
  <c r="M1332" i="31"/>
  <c r="L1332" i="31"/>
  <c r="K1332" i="31"/>
  <c r="J1332" i="31"/>
  <c r="B1332" i="31"/>
  <c r="A1332" i="31"/>
  <c r="R1331" i="31"/>
  <c r="Q1331" i="31"/>
  <c r="P1331" i="31"/>
  <c r="O1331" i="31"/>
  <c r="N1331" i="31"/>
  <c r="M1331" i="31"/>
  <c r="L1331" i="31"/>
  <c r="K1331" i="31"/>
  <c r="J1331" i="31"/>
  <c r="B1331" i="31"/>
  <c r="A1331" i="31"/>
  <c r="R1330" i="31"/>
  <c r="Q1330" i="31"/>
  <c r="P1330" i="31"/>
  <c r="O1330" i="31"/>
  <c r="N1330" i="31"/>
  <c r="M1330" i="31"/>
  <c r="L1330" i="31"/>
  <c r="K1330" i="31"/>
  <c r="J1330" i="31"/>
  <c r="B1330" i="31"/>
  <c r="A1330" i="31"/>
  <c r="R1329" i="31"/>
  <c r="Q1329" i="31"/>
  <c r="P1329" i="31"/>
  <c r="O1329" i="31"/>
  <c r="N1329" i="31"/>
  <c r="M1329" i="31"/>
  <c r="L1329" i="31"/>
  <c r="K1329" i="31"/>
  <c r="J1329" i="31"/>
  <c r="B1329" i="31"/>
  <c r="A1329" i="31"/>
  <c r="R1328" i="31"/>
  <c r="Q1328" i="31"/>
  <c r="P1328" i="31"/>
  <c r="O1328" i="31"/>
  <c r="N1328" i="31"/>
  <c r="M1328" i="31"/>
  <c r="L1328" i="31"/>
  <c r="K1328" i="31"/>
  <c r="J1328" i="31"/>
  <c r="B1328" i="31"/>
  <c r="A1328" i="31"/>
  <c r="R1327" i="31"/>
  <c r="Q1327" i="31"/>
  <c r="P1327" i="31"/>
  <c r="O1327" i="31"/>
  <c r="N1327" i="31"/>
  <c r="M1327" i="31"/>
  <c r="L1327" i="31"/>
  <c r="K1327" i="31"/>
  <c r="J1327" i="31"/>
  <c r="B1327" i="31"/>
  <c r="A1327" i="31"/>
  <c r="R1326" i="31"/>
  <c r="Q1326" i="31"/>
  <c r="P1326" i="31"/>
  <c r="O1326" i="31"/>
  <c r="N1326" i="31"/>
  <c r="M1326" i="31"/>
  <c r="L1326" i="31"/>
  <c r="K1326" i="31"/>
  <c r="J1326" i="31"/>
  <c r="B1326" i="31"/>
  <c r="A1326" i="31"/>
  <c r="R1325" i="31"/>
  <c r="Q1325" i="31"/>
  <c r="P1325" i="31"/>
  <c r="O1325" i="31"/>
  <c r="N1325" i="31"/>
  <c r="M1325" i="31"/>
  <c r="L1325" i="31"/>
  <c r="K1325" i="31"/>
  <c r="J1325" i="31"/>
  <c r="B1325" i="31"/>
  <c r="A1325" i="31"/>
  <c r="R1324" i="31"/>
  <c r="Q1324" i="31"/>
  <c r="P1324" i="31"/>
  <c r="O1324" i="31"/>
  <c r="N1324" i="31"/>
  <c r="M1324" i="31"/>
  <c r="L1324" i="31"/>
  <c r="K1324" i="31"/>
  <c r="J1324" i="31"/>
  <c r="B1324" i="31"/>
  <c r="A1324" i="31"/>
  <c r="R1323" i="31"/>
  <c r="Q1323" i="31"/>
  <c r="P1323" i="31"/>
  <c r="O1323" i="31"/>
  <c r="N1323" i="31"/>
  <c r="M1323" i="31"/>
  <c r="L1323" i="31"/>
  <c r="K1323" i="31"/>
  <c r="J1323" i="31"/>
  <c r="B1323" i="31"/>
  <c r="A1323" i="31"/>
  <c r="R1322" i="31"/>
  <c r="Q1322" i="31"/>
  <c r="P1322" i="31"/>
  <c r="O1322" i="31"/>
  <c r="N1322" i="31"/>
  <c r="M1322" i="31"/>
  <c r="L1322" i="31"/>
  <c r="K1322" i="31"/>
  <c r="J1322" i="31"/>
  <c r="B1322" i="31"/>
  <c r="A1322" i="31"/>
  <c r="R1321" i="31"/>
  <c r="Q1321" i="31"/>
  <c r="P1321" i="31"/>
  <c r="O1321" i="31"/>
  <c r="N1321" i="31"/>
  <c r="M1321" i="31"/>
  <c r="L1321" i="31"/>
  <c r="K1321" i="31"/>
  <c r="J1321" i="31"/>
  <c r="B1321" i="31"/>
  <c r="A1321" i="31"/>
  <c r="R1320" i="31"/>
  <c r="Q1320" i="31"/>
  <c r="P1320" i="31"/>
  <c r="O1320" i="31"/>
  <c r="N1320" i="31"/>
  <c r="M1320" i="31"/>
  <c r="L1320" i="31"/>
  <c r="K1320" i="31"/>
  <c r="J1320" i="31"/>
  <c r="B1320" i="31"/>
  <c r="A1320" i="31"/>
  <c r="R1319" i="31"/>
  <c r="Q1319" i="31"/>
  <c r="P1319" i="31"/>
  <c r="O1319" i="31"/>
  <c r="N1319" i="31"/>
  <c r="M1319" i="31"/>
  <c r="L1319" i="31"/>
  <c r="K1319" i="31"/>
  <c r="J1319" i="31"/>
  <c r="B1319" i="31"/>
  <c r="A1319" i="31"/>
  <c r="R1318" i="31"/>
  <c r="Q1318" i="31"/>
  <c r="P1318" i="31"/>
  <c r="O1318" i="31"/>
  <c r="N1318" i="31"/>
  <c r="M1318" i="31"/>
  <c r="L1318" i="31"/>
  <c r="K1318" i="31"/>
  <c r="J1318" i="31"/>
  <c r="B1318" i="31"/>
  <c r="A1318" i="31"/>
  <c r="R1317" i="31"/>
  <c r="Q1317" i="31"/>
  <c r="P1317" i="31"/>
  <c r="O1317" i="31"/>
  <c r="N1317" i="31"/>
  <c r="M1317" i="31"/>
  <c r="L1317" i="31"/>
  <c r="K1317" i="31"/>
  <c r="J1317" i="31"/>
  <c r="B1317" i="31"/>
  <c r="A1317" i="31"/>
  <c r="R1316" i="31"/>
  <c r="Q1316" i="31"/>
  <c r="P1316" i="31"/>
  <c r="O1316" i="31"/>
  <c r="N1316" i="31"/>
  <c r="M1316" i="31"/>
  <c r="L1316" i="31"/>
  <c r="K1316" i="31"/>
  <c r="J1316" i="31"/>
  <c r="B1316" i="31"/>
  <c r="A1316" i="31"/>
  <c r="R1315" i="31"/>
  <c r="Q1315" i="31"/>
  <c r="P1315" i="31"/>
  <c r="O1315" i="31"/>
  <c r="N1315" i="31"/>
  <c r="M1315" i="31"/>
  <c r="L1315" i="31"/>
  <c r="K1315" i="31"/>
  <c r="J1315" i="31"/>
  <c r="B1315" i="31"/>
  <c r="A1315" i="31"/>
  <c r="R1314" i="31"/>
  <c r="Q1314" i="31"/>
  <c r="P1314" i="31"/>
  <c r="O1314" i="31"/>
  <c r="N1314" i="31"/>
  <c r="M1314" i="31"/>
  <c r="L1314" i="31"/>
  <c r="K1314" i="31"/>
  <c r="J1314" i="31"/>
  <c r="B1314" i="31"/>
  <c r="A1314" i="31"/>
  <c r="R1313" i="31"/>
  <c r="Q1313" i="31"/>
  <c r="P1313" i="31"/>
  <c r="O1313" i="31"/>
  <c r="N1313" i="31"/>
  <c r="M1313" i="31"/>
  <c r="L1313" i="31"/>
  <c r="K1313" i="31"/>
  <c r="J1313" i="31"/>
  <c r="B1313" i="31"/>
  <c r="A1313" i="31"/>
  <c r="R1312" i="31"/>
  <c r="Q1312" i="31"/>
  <c r="P1312" i="31"/>
  <c r="O1312" i="31"/>
  <c r="N1312" i="31"/>
  <c r="M1312" i="31"/>
  <c r="L1312" i="31"/>
  <c r="K1312" i="31"/>
  <c r="J1312" i="31"/>
  <c r="B1312" i="31"/>
  <c r="A1312" i="31"/>
  <c r="R1311" i="31"/>
  <c r="Q1311" i="31"/>
  <c r="P1311" i="31"/>
  <c r="O1311" i="31"/>
  <c r="N1311" i="31"/>
  <c r="M1311" i="31"/>
  <c r="L1311" i="31"/>
  <c r="K1311" i="31"/>
  <c r="J1311" i="31"/>
  <c r="B1311" i="31"/>
  <c r="A1311" i="31"/>
  <c r="R1310" i="31"/>
  <c r="Q1310" i="31"/>
  <c r="P1310" i="31"/>
  <c r="O1310" i="31"/>
  <c r="N1310" i="31"/>
  <c r="M1310" i="31"/>
  <c r="L1310" i="31"/>
  <c r="K1310" i="31"/>
  <c r="J1310" i="31"/>
  <c r="B1310" i="31"/>
  <c r="A1310" i="31"/>
  <c r="R1309" i="31"/>
  <c r="Q1309" i="31"/>
  <c r="P1309" i="31"/>
  <c r="O1309" i="31"/>
  <c r="N1309" i="31"/>
  <c r="M1309" i="31"/>
  <c r="L1309" i="31"/>
  <c r="K1309" i="31"/>
  <c r="J1309" i="31"/>
  <c r="B1309" i="31"/>
  <c r="A1309" i="31"/>
  <c r="R1308" i="31"/>
  <c r="Q1308" i="31"/>
  <c r="P1308" i="31"/>
  <c r="O1308" i="31"/>
  <c r="N1308" i="31"/>
  <c r="M1308" i="31"/>
  <c r="L1308" i="31"/>
  <c r="K1308" i="31"/>
  <c r="J1308" i="31"/>
  <c r="B1308" i="31"/>
  <c r="A1308" i="31"/>
  <c r="R1307" i="31"/>
  <c r="Q1307" i="31"/>
  <c r="P1307" i="31"/>
  <c r="O1307" i="31"/>
  <c r="N1307" i="31"/>
  <c r="M1307" i="31"/>
  <c r="L1307" i="31"/>
  <c r="K1307" i="31"/>
  <c r="J1307" i="31"/>
  <c r="B1307" i="31"/>
  <c r="A1307" i="31"/>
  <c r="R1306" i="31"/>
  <c r="Q1306" i="31"/>
  <c r="P1306" i="31"/>
  <c r="O1306" i="31"/>
  <c r="N1306" i="31"/>
  <c r="M1306" i="31"/>
  <c r="L1306" i="31"/>
  <c r="K1306" i="31"/>
  <c r="J1306" i="31"/>
  <c r="B1306" i="31"/>
  <c r="A1306" i="31"/>
  <c r="R1305" i="31"/>
  <c r="Q1305" i="31"/>
  <c r="P1305" i="31"/>
  <c r="O1305" i="31"/>
  <c r="N1305" i="31"/>
  <c r="M1305" i="31"/>
  <c r="L1305" i="31"/>
  <c r="K1305" i="31"/>
  <c r="J1305" i="31"/>
  <c r="B1305" i="31"/>
  <c r="A1305" i="31"/>
  <c r="R1304" i="31"/>
  <c r="Q1304" i="31"/>
  <c r="P1304" i="31"/>
  <c r="O1304" i="31"/>
  <c r="N1304" i="31"/>
  <c r="M1304" i="31"/>
  <c r="L1304" i="31"/>
  <c r="K1304" i="31"/>
  <c r="J1304" i="31"/>
  <c r="B1304" i="31"/>
  <c r="A1304" i="31"/>
  <c r="R1303" i="31"/>
  <c r="Q1303" i="31"/>
  <c r="P1303" i="31"/>
  <c r="O1303" i="31"/>
  <c r="N1303" i="31"/>
  <c r="M1303" i="31"/>
  <c r="L1303" i="31"/>
  <c r="K1303" i="31"/>
  <c r="J1303" i="31"/>
  <c r="B1303" i="31"/>
  <c r="A1303" i="31"/>
  <c r="R1302" i="31"/>
  <c r="Q1302" i="31"/>
  <c r="P1302" i="31"/>
  <c r="O1302" i="31"/>
  <c r="N1302" i="31"/>
  <c r="M1302" i="31"/>
  <c r="L1302" i="31"/>
  <c r="K1302" i="31"/>
  <c r="J1302" i="31"/>
  <c r="B1302" i="31"/>
  <c r="A1302" i="31"/>
  <c r="R1301" i="31"/>
  <c r="Q1301" i="31"/>
  <c r="P1301" i="31"/>
  <c r="O1301" i="31"/>
  <c r="N1301" i="31"/>
  <c r="M1301" i="31"/>
  <c r="L1301" i="31"/>
  <c r="K1301" i="31"/>
  <c r="J1301" i="31"/>
  <c r="B1301" i="31"/>
  <c r="A1301" i="31"/>
  <c r="R1300" i="31"/>
  <c r="Q1300" i="31"/>
  <c r="P1300" i="31"/>
  <c r="O1300" i="31"/>
  <c r="N1300" i="31"/>
  <c r="M1300" i="31"/>
  <c r="L1300" i="31"/>
  <c r="K1300" i="31"/>
  <c r="J1300" i="31"/>
  <c r="B1300" i="31"/>
  <c r="A1300" i="31"/>
  <c r="R1299" i="31"/>
  <c r="Q1299" i="31"/>
  <c r="P1299" i="31"/>
  <c r="O1299" i="31"/>
  <c r="N1299" i="31"/>
  <c r="M1299" i="31"/>
  <c r="L1299" i="31"/>
  <c r="K1299" i="31"/>
  <c r="J1299" i="31"/>
  <c r="B1299" i="31"/>
  <c r="A1299" i="31"/>
  <c r="R1298" i="31"/>
  <c r="Q1298" i="31"/>
  <c r="P1298" i="31"/>
  <c r="O1298" i="31"/>
  <c r="N1298" i="31"/>
  <c r="M1298" i="31"/>
  <c r="L1298" i="31"/>
  <c r="K1298" i="31"/>
  <c r="J1298" i="31"/>
  <c r="B1298" i="31"/>
  <c r="A1298" i="31"/>
  <c r="R1297" i="31"/>
  <c r="Q1297" i="31"/>
  <c r="P1297" i="31"/>
  <c r="O1297" i="31"/>
  <c r="N1297" i="31"/>
  <c r="M1297" i="31"/>
  <c r="L1297" i="31"/>
  <c r="K1297" i="31"/>
  <c r="J1297" i="31"/>
  <c r="B1297" i="31"/>
  <c r="A1297" i="31"/>
  <c r="R1296" i="31"/>
  <c r="Q1296" i="31"/>
  <c r="P1296" i="31"/>
  <c r="O1296" i="31"/>
  <c r="N1296" i="31"/>
  <c r="M1296" i="31"/>
  <c r="L1296" i="31"/>
  <c r="K1296" i="31"/>
  <c r="J1296" i="31"/>
  <c r="B1296" i="31"/>
  <c r="A1296" i="31"/>
  <c r="R1295" i="31"/>
  <c r="Q1295" i="31"/>
  <c r="P1295" i="31"/>
  <c r="O1295" i="31"/>
  <c r="N1295" i="31"/>
  <c r="M1295" i="31"/>
  <c r="L1295" i="31"/>
  <c r="K1295" i="31"/>
  <c r="J1295" i="31"/>
  <c r="B1295" i="31"/>
  <c r="A1295" i="31"/>
  <c r="R1294" i="31"/>
  <c r="Q1294" i="31"/>
  <c r="P1294" i="31"/>
  <c r="O1294" i="31"/>
  <c r="N1294" i="31"/>
  <c r="M1294" i="31"/>
  <c r="L1294" i="31"/>
  <c r="K1294" i="31"/>
  <c r="J1294" i="31"/>
  <c r="B1294" i="31"/>
  <c r="A1294" i="31"/>
  <c r="R1293" i="31"/>
  <c r="Q1293" i="31"/>
  <c r="P1293" i="31"/>
  <c r="O1293" i="31"/>
  <c r="N1293" i="31"/>
  <c r="M1293" i="31"/>
  <c r="L1293" i="31"/>
  <c r="K1293" i="31"/>
  <c r="J1293" i="31"/>
  <c r="B1293" i="31"/>
  <c r="A1293" i="31"/>
  <c r="R1292" i="31"/>
  <c r="Q1292" i="31"/>
  <c r="P1292" i="31"/>
  <c r="O1292" i="31"/>
  <c r="N1292" i="31"/>
  <c r="M1292" i="31"/>
  <c r="L1292" i="31"/>
  <c r="K1292" i="31"/>
  <c r="J1292" i="31"/>
  <c r="B1292" i="31"/>
  <c r="A1292" i="31"/>
  <c r="R1291" i="31"/>
  <c r="Q1291" i="31"/>
  <c r="P1291" i="31"/>
  <c r="O1291" i="31"/>
  <c r="N1291" i="31"/>
  <c r="M1291" i="31"/>
  <c r="L1291" i="31"/>
  <c r="K1291" i="31"/>
  <c r="J1291" i="31"/>
  <c r="B1291" i="31"/>
  <c r="A1291" i="31"/>
  <c r="R1290" i="31"/>
  <c r="Q1290" i="31"/>
  <c r="P1290" i="31"/>
  <c r="O1290" i="31"/>
  <c r="N1290" i="31"/>
  <c r="M1290" i="31"/>
  <c r="L1290" i="31"/>
  <c r="K1290" i="31"/>
  <c r="J1290" i="31"/>
  <c r="B1290" i="31"/>
  <c r="A1290" i="31"/>
  <c r="R1289" i="31"/>
  <c r="Q1289" i="31"/>
  <c r="P1289" i="31"/>
  <c r="O1289" i="31"/>
  <c r="N1289" i="31"/>
  <c r="M1289" i="31"/>
  <c r="L1289" i="31"/>
  <c r="K1289" i="31"/>
  <c r="J1289" i="31"/>
  <c r="B1289" i="31"/>
  <c r="A1289" i="31"/>
  <c r="R1288" i="31"/>
  <c r="Q1288" i="31"/>
  <c r="P1288" i="31"/>
  <c r="O1288" i="31"/>
  <c r="N1288" i="31"/>
  <c r="M1288" i="31"/>
  <c r="L1288" i="31"/>
  <c r="K1288" i="31"/>
  <c r="J1288" i="31"/>
  <c r="B1288" i="31"/>
  <c r="A1288" i="31"/>
  <c r="R1287" i="31"/>
  <c r="Q1287" i="31"/>
  <c r="P1287" i="31"/>
  <c r="O1287" i="31"/>
  <c r="N1287" i="31"/>
  <c r="M1287" i="31"/>
  <c r="L1287" i="31"/>
  <c r="K1287" i="31"/>
  <c r="J1287" i="31"/>
  <c r="B1287" i="31"/>
  <c r="A1287" i="31"/>
  <c r="R1286" i="31"/>
  <c r="Q1286" i="31"/>
  <c r="P1286" i="31"/>
  <c r="O1286" i="31"/>
  <c r="N1286" i="31"/>
  <c r="M1286" i="31"/>
  <c r="L1286" i="31"/>
  <c r="K1286" i="31"/>
  <c r="J1286" i="31"/>
  <c r="B1286" i="31"/>
  <c r="A1286" i="31"/>
  <c r="R1285" i="31"/>
  <c r="Q1285" i="31"/>
  <c r="P1285" i="31"/>
  <c r="O1285" i="31"/>
  <c r="N1285" i="31"/>
  <c r="M1285" i="31"/>
  <c r="L1285" i="31"/>
  <c r="K1285" i="31"/>
  <c r="J1285" i="31"/>
  <c r="B1285" i="31"/>
  <c r="A1285" i="31"/>
  <c r="R1284" i="31"/>
  <c r="Q1284" i="31"/>
  <c r="P1284" i="31"/>
  <c r="O1284" i="31"/>
  <c r="N1284" i="31"/>
  <c r="M1284" i="31"/>
  <c r="L1284" i="31"/>
  <c r="K1284" i="31"/>
  <c r="J1284" i="31"/>
  <c r="B1284" i="31"/>
  <c r="A1284" i="31"/>
  <c r="R1283" i="31"/>
  <c r="Q1283" i="31"/>
  <c r="P1283" i="31"/>
  <c r="O1283" i="31"/>
  <c r="N1283" i="31"/>
  <c r="M1283" i="31"/>
  <c r="L1283" i="31"/>
  <c r="K1283" i="31"/>
  <c r="J1283" i="31"/>
  <c r="B1283" i="31"/>
  <c r="A1283" i="31"/>
  <c r="R1282" i="31"/>
  <c r="Q1282" i="31"/>
  <c r="P1282" i="31"/>
  <c r="O1282" i="31"/>
  <c r="N1282" i="31"/>
  <c r="M1282" i="31"/>
  <c r="L1282" i="31"/>
  <c r="K1282" i="31"/>
  <c r="J1282" i="31"/>
  <c r="B1282" i="31"/>
  <c r="A1282" i="31"/>
  <c r="R1281" i="31"/>
  <c r="Q1281" i="31"/>
  <c r="P1281" i="31"/>
  <c r="O1281" i="31"/>
  <c r="N1281" i="31"/>
  <c r="M1281" i="31"/>
  <c r="L1281" i="31"/>
  <c r="K1281" i="31"/>
  <c r="J1281" i="31"/>
  <c r="B1281" i="31"/>
  <c r="A1281" i="31"/>
  <c r="R1280" i="31"/>
  <c r="Q1280" i="31"/>
  <c r="P1280" i="31"/>
  <c r="O1280" i="31"/>
  <c r="N1280" i="31"/>
  <c r="M1280" i="31"/>
  <c r="L1280" i="31"/>
  <c r="K1280" i="31"/>
  <c r="J1280" i="31"/>
  <c r="B1280" i="31"/>
  <c r="A1280" i="31"/>
  <c r="R1279" i="31"/>
  <c r="Q1279" i="31"/>
  <c r="P1279" i="31"/>
  <c r="O1279" i="31"/>
  <c r="N1279" i="31"/>
  <c r="M1279" i="31"/>
  <c r="L1279" i="31"/>
  <c r="K1279" i="31"/>
  <c r="J1279" i="31"/>
  <c r="B1279" i="31"/>
  <c r="A1279" i="31"/>
  <c r="R1278" i="31"/>
  <c r="Q1278" i="31"/>
  <c r="P1278" i="31"/>
  <c r="O1278" i="31"/>
  <c r="N1278" i="31"/>
  <c r="M1278" i="31"/>
  <c r="L1278" i="31"/>
  <c r="K1278" i="31"/>
  <c r="J1278" i="31"/>
  <c r="B1278" i="31"/>
  <c r="A1278" i="31"/>
  <c r="R1277" i="31"/>
  <c r="Q1277" i="31"/>
  <c r="P1277" i="31"/>
  <c r="O1277" i="31"/>
  <c r="N1277" i="31"/>
  <c r="M1277" i="31"/>
  <c r="L1277" i="31"/>
  <c r="K1277" i="31"/>
  <c r="J1277" i="31"/>
  <c r="B1277" i="31"/>
  <c r="A1277" i="31"/>
  <c r="R1276" i="31"/>
  <c r="Q1276" i="31"/>
  <c r="P1276" i="31"/>
  <c r="O1276" i="31"/>
  <c r="N1276" i="31"/>
  <c r="M1276" i="31"/>
  <c r="L1276" i="31"/>
  <c r="K1276" i="31"/>
  <c r="J1276" i="31"/>
  <c r="B1276" i="31"/>
  <c r="A1276" i="31"/>
  <c r="R1275" i="31"/>
  <c r="Q1275" i="31"/>
  <c r="P1275" i="31"/>
  <c r="O1275" i="31"/>
  <c r="N1275" i="31"/>
  <c r="M1275" i="31"/>
  <c r="L1275" i="31"/>
  <c r="K1275" i="31"/>
  <c r="J1275" i="31"/>
  <c r="B1275" i="31"/>
  <c r="A1275" i="31"/>
  <c r="R1274" i="31"/>
  <c r="Q1274" i="31"/>
  <c r="P1274" i="31"/>
  <c r="O1274" i="31"/>
  <c r="N1274" i="31"/>
  <c r="M1274" i="31"/>
  <c r="L1274" i="31"/>
  <c r="K1274" i="31"/>
  <c r="J1274" i="31"/>
  <c r="B1274" i="31"/>
  <c r="A1274" i="31"/>
  <c r="R1273" i="31"/>
  <c r="Q1273" i="31"/>
  <c r="P1273" i="31"/>
  <c r="O1273" i="31"/>
  <c r="N1273" i="31"/>
  <c r="M1273" i="31"/>
  <c r="L1273" i="31"/>
  <c r="K1273" i="31"/>
  <c r="J1273" i="31"/>
  <c r="B1273" i="31"/>
  <c r="A1273" i="31"/>
  <c r="R1272" i="31"/>
  <c r="Q1272" i="31"/>
  <c r="P1272" i="31"/>
  <c r="O1272" i="31"/>
  <c r="N1272" i="31"/>
  <c r="M1272" i="31"/>
  <c r="L1272" i="31"/>
  <c r="K1272" i="31"/>
  <c r="J1272" i="31"/>
  <c r="B1272" i="31"/>
  <c r="A1272" i="31"/>
  <c r="R1271" i="31"/>
  <c r="Q1271" i="31"/>
  <c r="P1271" i="31"/>
  <c r="O1271" i="31"/>
  <c r="N1271" i="31"/>
  <c r="M1271" i="31"/>
  <c r="L1271" i="31"/>
  <c r="K1271" i="31"/>
  <c r="J1271" i="31"/>
  <c r="B1271" i="31"/>
  <c r="A1271" i="31"/>
  <c r="R1270" i="31"/>
  <c r="Q1270" i="31"/>
  <c r="P1270" i="31"/>
  <c r="O1270" i="31"/>
  <c r="N1270" i="31"/>
  <c r="M1270" i="31"/>
  <c r="L1270" i="31"/>
  <c r="K1270" i="31"/>
  <c r="J1270" i="31"/>
  <c r="B1270" i="31"/>
  <c r="A1270" i="31"/>
  <c r="R1269" i="31"/>
  <c r="Q1269" i="31"/>
  <c r="P1269" i="31"/>
  <c r="O1269" i="31"/>
  <c r="N1269" i="31"/>
  <c r="M1269" i="31"/>
  <c r="L1269" i="31"/>
  <c r="K1269" i="31"/>
  <c r="J1269" i="31"/>
  <c r="B1269" i="31"/>
  <c r="A1269" i="31"/>
  <c r="R1268" i="31"/>
  <c r="Q1268" i="31"/>
  <c r="P1268" i="31"/>
  <c r="O1268" i="31"/>
  <c r="N1268" i="31"/>
  <c r="M1268" i="31"/>
  <c r="L1268" i="31"/>
  <c r="K1268" i="31"/>
  <c r="J1268" i="31"/>
  <c r="B1268" i="31"/>
  <c r="A1268" i="31"/>
  <c r="R1267" i="31"/>
  <c r="Q1267" i="31"/>
  <c r="P1267" i="31"/>
  <c r="O1267" i="31"/>
  <c r="N1267" i="31"/>
  <c r="M1267" i="31"/>
  <c r="L1267" i="31"/>
  <c r="K1267" i="31"/>
  <c r="J1267" i="31"/>
  <c r="B1267" i="31"/>
  <c r="A1267" i="31"/>
  <c r="R1266" i="31"/>
  <c r="Q1266" i="31"/>
  <c r="P1266" i="31"/>
  <c r="O1266" i="31"/>
  <c r="N1266" i="31"/>
  <c r="M1266" i="31"/>
  <c r="L1266" i="31"/>
  <c r="K1266" i="31"/>
  <c r="J1266" i="31"/>
  <c r="B1266" i="31"/>
  <c r="A1266" i="31"/>
  <c r="R1265" i="31"/>
  <c r="Q1265" i="31"/>
  <c r="P1265" i="31"/>
  <c r="O1265" i="31"/>
  <c r="N1265" i="31"/>
  <c r="M1265" i="31"/>
  <c r="L1265" i="31"/>
  <c r="K1265" i="31"/>
  <c r="J1265" i="31"/>
  <c r="B1265" i="31"/>
  <c r="A1265" i="31"/>
  <c r="R1264" i="31"/>
  <c r="Q1264" i="31"/>
  <c r="P1264" i="31"/>
  <c r="O1264" i="31"/>
  <c r="N1264" i="31"/>
  <c r="M1264" i="31"/>
  <c r="L1264" i="31"/>
  <c r="K1264" i="31"/>
  <c r="J1264" i="31"/>
  <c r="B1264" i="31"/>
  <c r="A1264" i="31"/>
  <c r="R1263" i="31"/>
  <c r="Q1263" i="31"/>
  <c r="P1263" i="31"/>
  <c r="O1263" i="31"/>
  <c r="N1263" i="31"/>
  <c r="M1263" i="31"/>
  <c r="L1263" i="31"/>
  <c r="K1263" i="31"/>
  <c r="J1263" i="31"/>
  <c r="B1263" i="31"/>
  <c r="A1263" i="31"/>
  <c r="R1262" i="31"/>
  <c r="Q1262" i="31"/>
  <c r="P1262" i="31"/>
  <c r="O1262" i="31"/>
  <c r="N1262" i="31"/>
  <c r="M1262" i="31"/>
  <c r="L1262" i="31"/>
  <c r="K1262" i="31"/>
  <c r="J1262" i="31"/>
  <c r="B1262" i="31"/>
  <c r="A1262" i="31"/>
  <c r="R1261" i="31"/>
  <c r="Q1261" i="31"/>
  <c r="P1261" i="31"/>
  <c r="O1261" i="31"/>
  <c r="N1261" i="31"/>
  <c r="M1261" i="31"/>
  <c r="L1261" i="31"/>
  <c r="K1261" i="31"/>
  <c r="J1261" i="31"/>
  <c r="B1261" i="31"/>
  <c r="A1261" i="31"/>
  <c r="R1260" i="31"/>
  <c r="Q1260" i="31"/>
  <c r="P1260" i="31"/>
  <c r="O1260" i="31"/>
  <c r="N1260" i="31"/>
  <c r="M1260" i="31"/>
  <c r="L1260" i="31"/>
  <c r="K1260" i="31"/>
  <c r="J1260" i="31"/>
  <c r="B1260" i="31"/>
  <c r="A1260" i="31"/>
  <c r="R1259" i="31"/>
  <c r="Q1259" i="31"/>
  <c r="P1259" i="31"/>
  <c r="O1259" i="31"/>
  <c r="N1259" i="31"/>
  <c r="M1259" i="31"/>
  <c r="L1259" i="31"/>
  <c r="K1259" i="31"/>
  <c r="J1259" i="31"/>
  <c r="B1259" i="31"/>
  <c r="A1259" i="31"/>
  <c r="R1258" i="31"/>
  <c r="Q1258" i="31"/>
  <c r="P1258" i="31"/>
  <c r="O1258" i="31"/>
  <c r="N1258" i="31"/>
  <c r="M1258" i="31"/>
  <c r="L1258" i="31"/>
  <c r="K1258" i="31"/>
  <c r="J1258" i="31"/>
  <c r="B1258" i="31"/>
  <c r="A1258" i="31"/>
  <c r="R1257" i="31"/>
  <c r="Q1257" i="31"/>
  <c r="P1257" i="31"/>
  <c r="O1257" i="31"/>
  <c r="N1257" i="31"/>
  <c r="M1257" i="31"/>
  <c r="L1257" i="31"/>
  <c r="K1257" i="31"/>
  <c r="J1257" i="31"/>
  <c r="B1257" i="31"/>
  <c r="A1257" i="31"/>
  <c r="R1256" i="31"/>
  <c r="Q1256" i="31"/>
  <c r="P1256" i="31"/>
  <c r="O1256" i="31"/>
  <c r="N1256" i="31"/>
  <c r="M1256" i="31"/>
  <c r="L1256" i="31"/>
  <c r="K1256" i="31"/>
  <c r="J1256" i="31"/>
  <c r="B1256" i="31"/>
  <c r="A1256" i="31"/>
  <c r="R1255" i="31"/>
  <c r="Q1255" i="31"/>
  <c r="P1255" i="31"/>
  <c r="O1255" i="31"/>
  <c r="N1255" i="31"/>
  <c r="M1255" i="31"/>
  <c r="L1255" i="31"/>
  <c r="K1255" i="31"/>
  <c r="J1255" i="31"/>
  <c r="B1255" i="31"/>
  <c r="A1255" i="31"/>
  <c r="R1254" i="31"/>
  <c r="Q1254" i="31"/>
  <c r="P1254" i="31"/>
  <c r="O1254" i="31"/>
  <c r="N1254" i="31"/>
  <c r="M1254" i="31"/>
  <c r="L1254" i="31"/>
  <c r="K1254" i="31"/>
  <c r="J1254" i="31"/>
  <c r="B1254" i="31"/>
  <c r="A1254" i="31"/>
  <c r="R1253" i="31"/>
  <c r="Q1253" i="31"/>
  <c r="P1253" i="31"/>
  <c r="O1253" i="31"/>
  <c r="N1253" i="31"/>
  <c r="M1253" i="31"/>
  <c r="L1253" i="31"/>
  <c r="K1253" i="31"/>
  <c r="J1253" i="31"/>
  <c r="B1253" i="31"/>
  <c r="A1253" i="31"/>
  <c r="R1252" i="31"/>
  <c r="Q1252" i="31"/>
  <c r="P1252" i="31"/>
  <c r="O1252" i="31"/>
  <c r="N1252" i="31"/>
  <c r="M1252" i="31"/>
  <c r="L1252" i="31"/>
  <c r="K1252" i="31"/>
  <c r="J1252" i="31"/>
  <c r="B1252" i="31"/>
  <c r="A1252" i="31"/>
  <c r="R1251" i="31"/>
  <c r="Q1251" i="31"/>
  <c r="P1251" i="31"/>
  <c r="O1251" i="31"/>
  <c r="N1251" i="31"/>
  <c r="M1251" i="31"/>
  <c r="L1251" i="31"/>
  <c r="K1251" i="31"/>
  <c r="J1251" i="31"/>
  <c r="B1251" i="31"/>
  <c r="A1251" i="31"/>
  <c r="R1250" i="31"/>
  <c r="Q1250" i="31"/>
  <c r="P1250" i="31"/>
  <c r="O1250" i="31"/>
  <c r="N1250" i="31"/>
  <c r="M1250" i="31"/>
  <c r="L1250" i="31"/>
  <c r="K1250" i="31"/>
  <c r="J1250" i="31"/>
  <c r="B1250" i="31"/>
  <c r="A1250" i="31"/>
  <c r="R1249" i="31"/>
  <c r="Q1249" i="31"/>
  <c r="P1249" i="31"/>
  <c r="O1249" i="31"/>
  <c r="N1249" i="31"/>
  <c r="M1249" i="31"/>
  <c r="L1249" i="31"/>
  <c r="K1249" i="31"/>
  <c r="J1249" i="31"/>
  <c r="B1249" i="31"/>
  <c r="A1249" i="31"/>
  <c r="R1248" i="31"/>
  <c r="Q1248" i="31"/>
  <c r="P1248" i="31"/>
  <c r="O1248" i="31"/>
  <c r="N1248" i="31"/>
  <c r="M1248" i="31"/>
  <c r="L1248" i="31"/>
  <c r="K1248" i="31"/>
  <c r="J1248" i="31"/>
  <c r="B1248" i="31"/>
  <c r="A1248" i="31"/>
  <c r="R1247" i="31"/>
  <c r="Q1247" i="31"/>
  <c r="P1247" i="31"/>
  <c r="O1247" i="31"/>
  <c r="N1247" i="31"/>
  <c r="M1247" i="31"/>
  <c r="L1247" i="31"/>
  <c r="K1247" i="31"/>
  <c r="J1247" i="31"/>
  <c r="B1247" i="31"/>
  <c r="A1247" i="31"/>
  <c r="R1246" i="31"/>
  <c r="Q1246" i="31"/>
  <c r="P1246" i="31"/>
  <c r="O1246" i="31"/>
  <c r="N1246" i="31"/>
  <c r="M1246" i="31"/>
  <c r="L1246" i="31"/>
  <c r="K1246" i="31"/>
  <c r="J1246" i="31"/>
  <c r="B1246" i="31"/>
  <c r="A1246" i="31"/>
  <c r="R1245" i="31"/>
  <c r="Q1245" i="31"/>
  <c r="P1245" i="31"/>
  <c r="O1245" i="31"/>
  <c r="N1245" i="31"/>
  <c r="M1245" i="31"/>
  <c r="L1245" i="31"/>
  <c r="K1245" i="31"/>
  <c r="J1245" i="31"/>
  <c r="B1245" i="31"/>
  <c r="A1245" i="31"/>
  <c r="R1244" i="31"/>
  <c r="Q1244" i="31"/>
  <c r="P1244" i="31"/>
  <c r="O1244" i="31"/>
  <c r="N1244" i="31"/>
  <c r="M1244" i="31"/>
  <c r="L1244" i="31"/>
  <c r="K1244" i="31"/>
  <c r="J1244" i="31"/>
  <c r="B1244" i="31"/>
  <c r="A1244" i="31"/>
  <c r="R1243" i="31"/>
  <c r="Q1243" i="31"/>
  <c r="P1243" i="31"/>
  <c r="O1243" i="31"/>
  <c r="N1243" i="31"/>
  <c r="M1243" i="31"/>
  <c r="L1243" i="31"/>
  <c r="K1243" i="31"/>
  <c r="J1243" i="31"/>
  <c r="B1243" i="31"/>
  <c r="A1243" i="31"/>
  <c r="R1242" i="31"/>
  <c r="Q1242" i="31"/>
  <c r="P1242" i="31"/>
  <c r="O1242" i="31"/>
  <c r="N1242" i="31"/>
  <c r="M1242" i="31"/>
  <c r="L1242" i="31"/>
  <c r="K1242" i="31"/>
  <c r="J1242" i="31"/>
  <c r="B1242" i="31"/>
  <c r="A1242" i="31"/>
  <c r="R1241" i="31"/>
  <c r="Q1241" i="31"/>
  <c r="P1241" i="31"/>
  <c r="O1241" i="31"/>
  <c r="N1241" i="31"/>
  <c r="M1241" i="31"/>
  <c r="L1241" i="31"/>
  <c r="K1241" i="31"/>
  <c r="J1241" i="31"/>
  <c r="B1241" i="31"/>
  <c r="A1241" i="31"/>
  <c r="R1240" i="31"/>
  <c r="Q1240" i="31"/>
  <c r="P1240" i="31"/>
  <c r="O1240" i="31"/>
  <c r="N1240" i="31"/>
  <c r="M1240" i="31"/>
  <c r="L1240" i="31"/>
  <c r="K1240" i="31"/>
  <c r="J1240" i="31"/>
  <c r="B1240" i="31"/>
  <c r="A1240" i="31"/>
  <c r="R1239" i="31"/>
  <c r="Q1239" i="31"/>
  <c r="P1239" i="31"/>
  <c r="O1239" i="31"/>
  <c r="N1239" i="31"/>
  <c r="M1239" i="31"/>
  <c r="L1239" i="31"/>
  <c r="K1239" i="31"/>
  <c r="J1239" i="31"/>
  <c r="B1239" i="31"/>
  <c r="A1239" i="31"/>
  <c r="R1238" i="31"/>
  <c r="Q1238" i="31"/>
  <c r="P1238" i="31"/>
  <c r="O1238" i="31"/>
  <c r="N1238" i="31"/>
  <c r="M1238" i="31"/>
  <c r="L1238" i="31"/>
  <c r="K1238" i="31"/>
  <c r="J1238" i="31"/>
  <c r="B1238" i="31"/>
  <c r="A1238" i="31"/>
  <c r="R1237" i="31"/>
  <c r="Q1237" i="31"/>
  <c r="P1237" i="31"/>
  <c r="O1237" i="31"/>
  <c r="N1237" i="31"/>
  <c r="M1237" i="31"/>
  <c r="L1237" i="31"/>
  <c r="K1237" i="31"/>
  <c r="J1237" i="31"/>
  <c r="B1237" i="31"/>
  <c r="A1237" i="31"/>
  <c r="R1236" i="31"/>
  <c r="Q1236" i="31"/>
  <c r="P1236" i="31"/>
  <c r="O1236" i="31"/>
  <c r="N1236" i="31"/>
  <c r="M1236" i="31"/>
  <c r="L1236" i="31"/>
  <c r="K1236" i="31"/>
  <c r="J1236" i="31"/>
  <c r="B1236" i="31"/>
  <c r="A1236" i="31"/>
  <c r="R1235" i="31"/>
  <c r="Q1235" i="31"/>
  <c r="P1235" i="31"/>
  <c r="O1235" i="31"/>
  <c r="N1235" i="31"/>
  <c r="M1235" i="31"/>
  <c r="L1235" i="31"/>
  <c r="K1235" i="31"/>
  <c r="J1235" i="31"/>
  <c r="B1235" i="31"/>
  <c r="A1235" i="31"/>
  <c r="R1234" i="31"/>
  <c r="Q1234" i="31"/>
  <c r="P1234" i="31"/>
  <c r="O1234" i="31"/>
  <c r="N1234" i="31"/>
  <c r="M1234" i="31"/>
  <c r="L1234" i="31"/>
  <c r="K1234" i="31"/>
  <c r="J1234" i="31"/>
  <c r="B1234" i="31"/>
  <c r="A1234" i="31"/>
  <c r="R1233" i="31"/>
  <c r="Q1233" i="31"/>
  <c r="P1233" i="31"/>
  <c r="O1233" i="31"/>
  <c r="N1233" i="31"/>
  <c r="M1233" i="31"/>
  <c r="L1233" i="31"/>
  <c r="K1233" i="31"/>
  <c r="J1233" i="31"/>
  <c r="B1233" i="31"/>
  <c r="A1233" i="31"/>
  <c r="R1232" i="31"/>
  <c r="Q1232" i="31"/>
  <c r="P1232" i="31"/>
  <c r="O1232" i="31"/>
  <c r="N1232" i="31"/>
  <c r="M1232" i="31"/>
  <c r="L1232" i="31"/>
  <c r="K1232" i="31"/>
  <c r="J1232" i="31"/>
  <c r="B1232" i="31"/>
  <c r="A1232" i="31"/>
  <c r="R1231" i="31"/>
  <c r="Q1231" i="31"/>
  <c r="P1231" i="31"/>
  <c r="O1231" i="31"/>
  <c r="N1231" i="31"/>
  <c r="M1231" i="31"/>
  <c r="L1231" i="31"/>
  <c r="K1231" i="31"/>
  <c r="J1231" i="31"/>
  <c r="B1231" i="31"/>
  <c r="A1231" i="31"/>
  <c r="R1230" i="31"/>
  <c r="Q1230" i="31"/>
  <c r="P1230" i="31"/>
  <c r="O1230" i="31"/>
  <c r="N1230" i="31"/>
  <c r="M1230" i="31"/>
  <c r="L1230" i="31"/>
  <c r="K1230" i="31"/>
  <c r="J1230" i="31"/>
  <c r="B1230" i="31"/>
  <c r="A1230" i="31"/>
  <c r="R1229" i="31"/>
  <c r="Q1229" i="31"/>
  <c r="P1229" i="31"/>
  <c r="O1229" i="31"/>
  <c r="N1229" i="31"/>
  <c r="M1229" i="31"/>
  <c r="L1229" i="31"/>
  <c r="K1229" i="31"/>
  <c r="J1229" i="31"/>
  <c r="B1229" i="31"/>
  <c r="A1229" i="31"/>
  <c r="R1228" i="31"/>
  <c r="Q1228" i="31"/>
  <c r="P1228" i="31"/>
  <c r="O1228" i="31"/>
  <c r="N1228" i="31"/>
  <c r="M1228" i="31"/>
  <c r="L1228" i="31"/>
  <c r="K1228" i="31"/>
  <c r="J1228" i="31"/>
  <c r="B1228" i="31"/>
  <c r="A1228" i="31"/>
  <c r="R1227" i="31"/>
  <c r="Q1227" i="31"/>
  <c r="P1227" i="31"/>
  <c r="O1227" i="31"/>
  <c r="N1227" i="31"/>
  <c r="M1227" i="31"/>
  <c r="L1227" i="31"/>
  <c r="K1227" i="31"/>
  <c r="J1227" i="31"/>
  <c r="B1227" i="31"/>
  <c r="A1227" i="31"/>
  <c r="R1226" i="31"/>
  <c r="Q1226" i="31"/>
  <c r="P1226" i="31"/>
  <c r="O1226" i="31"/>
  <c r="N1226" i="31"/>
  <c r="M1226" i="31"/>
  <c r="L1226" i="31"/>
  <c r="K1226" i="31"/>
  <c r="J1226" i="31"/>
  <c r="B1226" i="31"/>
  <c r="A1226" i="31"/>
  <c r="R1225" i="31"/>
  <c r="Q1225" i="31"/>
  <c r="P1225" i="31"/>
  <c r="O1225" i="31"/>
  <c r="N1225" i="31"/>
  <c r="M1225" i="31"/>
  <c r="L1225" i="31"/>
  <c r="K1225" i="31"/>
  <c r="J1225" i="31"/>
  <c r="B1225" i="31"/>
  <c r="A1225" i="31"/>
  <c r="R1224" i="31"/>
  <c r="Q1224" i="31"/>
  <c r="P1224" i="31"/>
  <c r="O1224" i="31"/>
  <c r="N1224" i="31"/>
  <c r="M1224" i="31"/>
  <c r="L1224" i="31"/>
  <c r="K1224" i="31"/>
  <c r="J1224" i="31"/>
  <c r="B1224" i="31"/>
  <c r="A1224" i="31"/>
  <c r="R1223" i="31"/>
  <c r="Q1223" i="31"/>
  <c r="P1223" i="31"/>
  <c r="O1223" i="31"/>
  <c r="N1223" i="31"/>
  <c r="M1223" i="31"/>
  <c r="L1223" i="31"/>
  <c r="K1223" i="31"/>
  <c r="J1223" i="31"/>
  <c r="B1223" i="31"/>
  <c r="A1223" i="31"/>
  <c r="R1222" i="31"/>
  <c r="Q1222" i="31"/>
  <c r="P1222" i="31"/>
  <c r="O1222" i="31"/>
  <c r="N1222" i="31"/>
  <c r="M1222" i="31"/>
  <c r="L1222" i="31"/>
  <c r="K1222" i="31"/>
  <c r="J1222" i="31"/>
  <c r="B1222" i="31"/>
  <c r="A1222" i="31"/>
  <c r="R1221" i="31"/>
  <c r="Q1221" i="31"/>
  <c r="P1221" i="31"/>
  <c r="O1221" i="31"/>
  <c r="N1221" i="31"/>
  <c r="M1221" i="31"/>
  <c r="L1221" i="31"/>
  <c r="K1221" i="31"/>
  <c r="J1221" i="31"/>
  <c r="B1221" i="31"/>
  <c r="A1221" i="31"/>
  <c r="R1220" i="31"/>
  <c r="Q1220" i="31"/>
  <c r="P1220" i="31"/>
  <c r="O1220" i="31"/>
  <c r="N1220" i="31"/>
  <c r="M1220" i="31"/>
  <c r="L1220" i="31"/>
  <c r="K1220" i="31"/>
  <c r="J1220" i="31"/>
  <c r="B1220" i="31"/>
  <c r="A1220" i="31"/>
  <c r="R1219" i="31"/>
  <c r="Q1219" i="31"/>
  <c r="P1219" i="31"/>
  <c r="O1219" i="31"/>
  <c r="N1219" i="31"/>
  <c r="M1219" i="31"/>
  <c r="L1219" i="31"/>
  <c r="K1219" i="31"/>
  <c r="J1219" i="31"/>
  <c r="B1219" i="31"/>
  <c r="A1219" i="31"/>
  <c r="R1218" i="31"/>
  <c r="Q1218" i="31"/>
  <c r="P1218" i="31"/>
  <c r="O1218" i="31"/>
  <c r="N1218" i="31"/>
  <c r="M1218" i="31"/>
  <c r="L1218" i="31"/>
  <c r="K1218" i="31"/>
  <c r="J1218" i="31"/>
  <c r="B1218" i="31"/>
  <c r="A1218" i="31"/>
  <c r="R1217" i="31"/>
  <c r="Q1217" i="31"/>
  <c r="P1217" i="31"/>
  <c r="O1217" i="31"/>
  <c r="N1217" i="31"/>
  <c r="M1217" i="31"/>
  <c r="L1217" i="31"/>
  <c r="K1217" i="31"/>
  <c r="J1217" i="31"/>
  <c r="B1217" i="31"/>
  <c r="A1217" i="31"/>
  <c r="R1216" i="31"/>
  <c r="Q1216" i="31"/>
  <c r="P1216" i="31"/>
  <c r="O1216" i="31"/>
  <c r="N1216" i="31"/>
  <c r="M1216" i="31"/>
  <c r="L1216" i="31"/>
  <c r="K1216" i="31"/>
  <c r="J1216" i="31"/>
  <c r="B1216" i="31"/>
  <c r="A1216" i="31"/>
  <c r="R1215" i="31"/>
  <c r="Q1215" i="31"/>
  <c r="P1215" i="31"/>
  <c r="O1215" i="31"/>
  <c r="N1215" i="31"/>
  <c r="M1215" i="31"/>
  <c r="L1215" i="31"/>
  <c r="K1215" i="31"/>
  <c r="J1215" i="31"/>
  <c r="B1215" i="31"/>
  <c r="A1215" i="31"/>
  <c r="R1214" i="31"/>
  <c r="Q1214" i="31"/>
  <c r="P1214" i="31"/>
  <c r="O1214" i="31"/>
  <c r="N1214" i="31"/>
  <c r="M1214" i="31"/>
  <c r="L1214" i="31"/>
  <c r="K1214" i="31"/>
  <c r="J1214" i="31"/>
  <c r="B1214" i="31"/>
  <c r="A1214" i="31"/>
  <c r="R1213" i="31"/>
  <c r="Q1213" i="31"/>
  <c r="P1213" i="31"/>
  <c r="O1213" i="31"/>
  <c r="N1213" i="31"/>
  <c r="M1213" i="31"/>
  <c r="L1213" i="31"/>
  <c r="K1213" i="31"/>
  <c r="J1213" i="31"/>
  <c r="B1213" i="31"/>
  <c r="A1213" i="31"/>
  <c r="R1212" i="31"/>
  <c r="Q1212" i="31"/>
  <c r="P1212" i="31"/>
  <c r="O1212" i="31"/>
  <c r="N1212" i="31"/>
  <c r="M1212" i="31"/>
  <c r="L1212" i="31"/>
  <c r="K1212" i="31"/>
  <c r="J1212" i="31"/>
  <c r="B1212" i="31"/>
  <c r="A1212" i="31"/>
  <c r="R1211" i="31"/>
  <c r="Q1211" i="31"/>
  <c r="P1211" i="31"/>
  <c r="O1211" i="31"/>
  <c r="N1211" i="31"/>
  <c r="M1211" i="31"/>
  <c r="L1211" i="31"/>
  <c r="K1211" i="31"/>
  <c r="J1211" i="31"/>
  <c r="B1211" i="31"/>
  <c r="A1211" i="31"/>
  <c r="R1210" i="31"/>
  <c r="Q1210" i="31"/>
  <c r="P1210" i="31"/>
  <c r="O1210" i="31"/>
  <c r="N1210" i="31"/>
  <c r="M1210" i="31"/>
  <c r="L1210" i="31"/>
  <c r="K1210" i="31"/>
  <c r="J1210" i="31"/>
  <c r="B1210" i="31"/>
  <c r="A1210" i="31"/>
  <c r="R1209" i="31"/>
  <c r="Q1209" i="31"/>
  <c r="P1209" i="31"/>
  <c r="O1209" i="31"/>
  <c r="N1209" i="31"/>
  <c r="M1209" i="31"/>
  <c r="L1209" i="31"/>
  <c r="K1209" i="31"/>
  <c r="J1209" i="31"/>
  <c r="B1209" i="31"/>
  <c r="A1209" i="31"/>
  <c r="R1208" i="31"/>
  <c r="Q1208" i="31"/>
  <c r="P1208" i="31"/>
  <c r="O1208" i="31"/>
  <c r="N1208" i="31"/>
  <c r="M1208" i="31"/>
  <c r="L1208" i="31"/>
  <c r="K1208" i="31"/>
  <c r="J1208" i="31"/>
  <c r="B1208" i="31"/>
  <c r="A1208" i="31"/>
  <c r="R1207" i="31"/>
  <c r="Q1207" i="31"/>
  <c r="P1207" i="31"/>
  <c r="O1207" i="31"/>
  <c r="N1207" i="31"/>
  <c r="M1207" i="31"/>
  <c r="L1207" i="31"/>
  <c r="K1207" i="31"/>
  <c r="J1207" i="31"/>
  <c r="B1207" i="31"/>
  <c r="A1207" i="31"/>
  <c r="R1206" i="31"/>
  <c r="Q1206" i="31"/>
  <c r="P1206" i="31"/>
  <c r="O1206" i="31"/>
  <c r="N1206" i="31"/>
  <c r="M1206" i="31"/>
  <c r="L1206" i="31"/>
  <c r="K1206" i="31"/>
  <c r="J1206" i="31"/>
  <c r="B1206" i="31"/>
  <c r="A1206" i="31"/>
  <c r="R1205" i="31"/>
  <c r="Q1205" i="31"/>
  <c r="P1205" i="31"/>
  <c r="O1205" i="31"/>
  <c r="N1205" i="31"/>
  <c r="M1205" i="31"/>
  <c r="L1205" i="31"/>
  <c r="K1205" i="31"/>
  <c r="J1205" i="31"/>
  <c r="B1205" i="31"/>
  <c r="A1205" i="31"/>
  <c r="R1204" i="31"/>
  <c r="Q1204" i="31"/>
  <c r="P1204" i="31"/>
  <c r="O1204" i="31"/>
  <c r="N1204" i="31"/>
  <c r="M1204" i="31"/>
  <c r="L1204" i="31"/>
  <c r="K1204" i="31"/>
  <c r="J1204" i="31"/>
  <c r="B1204" i="31"/>
  <c r="A1204" i="31"/>
  <c r="R1203" i="31"/>
  <c r="Q1203" i="31"/>
  <c r="P1203" i="31"/>
  <c r="O1203" i="31"/>
  <c r="N1203" i="31"/>
  <c r="M1203" i="31"/>
  <c r="L1203" i="31"/>
  <c r="K1203" i="31"/>
  <c r="J1203" i="31"/>
  <c r="B1203" i="31"/>
  <c r="A1203" i="31"/>
  <c r="R1202" i="31"/>
  <c r="Q1202" i="31"/>
  <c r="P1202" i="31"/>
  <c r="O1202" i="31"/>
  <c r="N1202" i="31"/>
  <c r="M1202" i="31"/>
  <c r="L1202" i="31"/>
  <c r="K1202" i="31"/>
  <c r="J1202" i="31"/>
  <c r="B1202" i="31"/>
  <c r="A1202" i="31"/>
  <c r="R1201" i="31"/>
  <c r="Q1201" i="31"/>
  <c r="P1201" i="31"/>
  <c r="O1201" i="31"/>
  <c r="N1201" i="31"/>
  <c r="M1201" i="31"/>
  <c r="L1201" i="31"/>
  <c r="K1201" i="31"/>
  <c r="J1201" i="31"/>
  <c r="B1201" i="31"/>
  <c r="A1201" i="31"/>
  <c r="R1200" i="31"/>
  <c r="Q1200" i="31"/>
  <c r="P1200" i="31"/>
  <c r="O1200" i="31"/>
  <c r="N1200" i="31"/>
  <c r="M1200" i="31"/>
  <c r="L1200" i="31"/>
  <c r="K1200" i="31"/>
  <c r="J1200" i="31"/>
  <c r="B1200" i="31"/>
  <c r="A1200" i="31"/>
  <c r="R1199" i="31"/>
  <c r="Q1199" i="31"/>
  <c r="P1199" i="31"/>
  <c r="O1199" i="31"/>
  <c r="N1199" i="31"/>
  <c r="M1199" i="31"/>
  <c r="L1199" i="31"/>
  <c r="K1199" i="31"/>
  <c r="J1199" i="31"/>
  <c r="B1199" i="31"/>
  <c r="A1199" i="31"/>
  <c r="R1198" i="31"/>
  <c r="Q1198" i="31"/>
  <c r="P1198" i="31"/>
  <c r="O1198" i="31"/>
  <c r="N1198" i="31"/>
  <c r="M1198" i="31"/>
  <c r="L1198" i="31"/>
  <c r="K1198" i="31"/>
  <c r="J1198" i="31"/>
  <c r="B1198" i="31"/>
  <c r="A1198" i="31"/>
  <c r="R1197" i="31"/>
  <c r="Q1197" i="31"/>
  <c r="P1197" i="31"/>
  <c r="O1197" i="31"/>
  <c r="N1197" i="31"/>
  <c r="M1197" i="31"/>
  <c r="L1197" i="31"/>
  <c r="K1197" i="31"/>
  <c r="J1197" i="31"/>
  <c r="B1197" i="31"/>
  <c r="A1197" i="31"/>
  <c r="R1196" i="31"/>
  <c r="Q1196" i="31"/>
  <c r="P1196" i="31"/>
  <c r="O1196" i="31"/>
  <c r="N1196" i="31"/>
  <c r="M1196" i="31"/>
  <c r="L1196" i="31"/>
  <c r="K1196" i="31"/>
  <c r="J1196" i="31"/>
  <c r="B1196" i="31"/>
  <c r="A1196" i="31"/>
  <c r="R1195" i="31"/>
  <c r="Q1195" i="31"/>
  <c r="P1195" i="31"/>
  <c r="O1195" i="31"/>
  <c r="N1195" i="31"/>
  <c r="M1195" i="31"/>
  <c r="L1195" i="31"/>
  <c r="K1195" i="31"/>
  <c r="J1195" i="31"/>
  <c r="B1195" i="31"/>
  <c r="A1195" i="31"/>
  <c r="R1194" i="31"/>
  <c r="Q1194" i="31"/>
  <c r="P1194" i="31"/>
  <c r="O1194" i="31"/>
  <c r="N1194" i="31"/>
  <c r="M1194" i="31"/>
  <c r="L1194" i="31"/>
  <c r="K1194" i="31"/>
  <c r="J1194" i="31"/>
  <c r="B1194" i="31"/>
  <c r="A1194" i="31"/>
  <c r="R1193" i="31"/>
  <c r="Q1193" i="31"/>
  <c r="P1193" i="31"/>
  <c r="O1193" i="31"/>
  <c r="N1193" i="31"/>
  <c r="M1193" i="31"/>
  <c r="L1193" i="31"/>
  <c r="K1193" i="31"/>
  <c r="J1193" i="31"/>
  <c r="B1193" i="31"/>
  <c r="A1193" i="31"/>
  <c r="R1192" i="31"/>
  <c r="Q1192" i="31"/>
  <c r="P1192" i="31"/>
  <c r="O1192" i="31"/>
  <c r="N1192" i="31"/>
  <c r="M1192" i="31"/>
  <c r="L1192" i="31"/>
  <c r="K1192" i="31"/>
  <c r="J1192" i="31"/>
  <c r="B1192" i="31"/>
  <c r="A1192" i="31"/>
  <c r="R1191" i="31"/>
  <c r="Q1191" i="31"/>
  <c r="P1191" i="31"/>
  <c r="O1191" i="31"/>
  <c r="N1191" i="31"/>
  <c r="M1191" i="31"/>
  <c r="L1191" i="31"/>
  <c r="K1191" i="31"/>
  <c r="J1191" i="31"/>
  <c r="B1191" i="31"/>
  <c r="A1191" i="31"/>
  <c r="R1190" i="31"/>
  <c r="Q1190" i="31"/>
  <c r="P1190" i="31"/>
  <c r="O1190" i="31"/>
  <c r="N1190" i="31"/>
  <c r="M1190" i="31"/>
  <c r="L1190" i="31"/>
  <c r="K1190" i="31"/>
  <c r="J1190" i="31"/>
  <c r="B1190" i="31"/>
  <c r="A1190" i="31"/>
  <c r="R1189" i="31"/>
  <c r="Q1189" i="31"/>
  <c r="P1189" i="31"/>
  <c r="O1189" i="31"/>
  <c r="N1189" i="31"/>
  <c r="M1189" i="31"/>
  <c r="L1189" i="31"/>
  <c r="K1189" i="31"/>
  <c r="J1189" i="31"/>
  <c r="B1189" i="31"/>
  <c r="A1189" i="31"/>
  <c r="R1188" i="31"/>
  <c r="Q1188" i="31"/>
  <c r="P1188" i="31"/>
  <c r="O1188" i="31"/>
  <c r="N1188" i="31"/>
  <c r="M1188" i="31"/>
  <c r="L1188" i="31"/>
  <c r="K1188" i="31"/>
  <c r="J1188" i="31"/>
  <c r="B1188" i="31"/>
  <c r="A1188" i="31"/>
  <c r="R1187" i="31"/>
  <c r="Q1187" i="31"/>
  <c r="P1187" i="31"/>
  <c r="O1187" i="31"/>
  <c r="N1187" i="31"/>
  <c r="M1187" i="31"/>
  <c r="L1187" i="31"/>
  <c r="K1187" i="31"/>
  <c r="J1187" i="31"/>
  <c r="B1187" i="31"/>
  <c r="A1187" i="31"/>
  <c r="R1186" i="31"/>
  <c r="Q1186" i="31"/>
  <c r="P1186" i="31"/>
  <c r="O1186" i="31"/>
  <c r="N1186" i="31"/>
  <c r="M1186" i="31"/>
  <c r="L1186" i="31"/>
  <c r="K1186" i="31"/>
  <c r="J1186" i="31"/>
  <c r="B1186" i="31"/>
  <c r="A1186" i="31"/>
  <c r="R1185" i="31"/>
  <c r="Q1185" i="31"/>
  <c r="P1185" i="31"/>
  <c r="O1185" i="31"/>
  <c r="N1185" i="31"/>
  <c r="M1185" i="31"/>
  <c r="L1185" i="31"/>
  <c r="K1185" i="31"/>
  <c r="J1185" i="31"/>
  <c r="B1185" i="31"/>
  <c r="A1185" i="31"/>
  <c r="R1184" i="31"/>
  <c r="Q1184" i="31"/>
  <c r="P1184" i="31"/>
  <c r="O1184" i="31"/>
  <c r="N1184" i="31"/>
  <c r="M1184" i="31"/>
  <c r="L1184" i="31"/>
  <c r="K1184" i="31"/>
  <c r="J1184" i="31"/>
  <c r="B1184" i="31"/>
  <c r="A1184" i="31"/>
  <c r="R1183" i="31"/>
  <c r="Q1183" i="31"/>
  <c r="P1183" i="31"/>
  <c r="O1183" i="31"/>
  <c r="N1183" i="31"/>
  <c r="M1183" i="31"/>
  <c r="L1183" i="31"/>
  <c r="K1183" i="31"/>
  <c r="J1183" i="31"/>
  <c r="B1183" i="31"/>
  <c r="A1183" i="31"/>
  <c r="R1182" i="31"/>
  <c r="Q1182" i="31"/>
  <c r="P1182" i="31"/>
  <c r="O1182" i="31"/>
  <c r="N1182" i="31"/>
  <c r="M1182" i="31"/>
  <c r="L1182" i="31"/>
  <c r="K1182" i="31"/>
  <c r="J1182" i="31"/>
  <c r="B1182" i="31"/>
  <c r="A1182" i="31"/>
  <c r="R1181" i="31"/>
  <c r="Q1181" i="31"/>
  <c r="P1181" i="31"/>
  <c r="O1181" i="31"/>
  <c r="N1181" i="31"/>
  <c r="M1181" i="31"/>
  <c r="L1181" i="31"/>
  <c r="K1181" i="31"/>
  <c r="J1181" i="31"/>
  <c r="B1181" i="31"/>
  <c r="A1181" i="31"/>
  <c r="R1180" i="31"/>
  <c r="Q1180" i="31"/>
  <c r="P1180" i="31"/>
  <c r="O1180" i="31"/>
  <c r="N1180" i="31"/>
  <c r="M1180" i="31"/>
  <c r="L1180" i="31"/>
  <c r="K1180" i="31"/>
  <c r="J1180" i="31"/>
  <c r="B1180" i="31"/>
  <c r="A1180" i="31"/>
  <c r="R1179" i="31"/>
  <c r="Q1179" i="31"/>
  <c r="P1179" i="31"/>
  <c r="O1179" i="31"/>
  <c r="N1179" i="31"/>
  <c r="M1179" i="31"/>
  <c r="L1179" i="31"/>
  <c r="K1179" i="31"/>
  <c r="J1179" i="31"/>
  <c r="B1179" i="31"/>
  <c r="A1179" i="31"/>
  <c r="R1178" i="31"/>
  <c r="Q1178" i="31"/>
  <c r="P1178" i="31"/>
  <c r="O1178" i="31"/>
  <c r="N1178" i="31"/>
  <c r="M1178" i="31"/>
  <c r="L1178" i="31"/>
  <c r="K1178" i="31"/>
  <c r="J1178" i="31"/>
  <c r="B1178" i="31"/>
  <c r="A1178" i="31"/>
  <c r="R1177" i="31"/>
  <c r="Q1177" i="31"/>
  <c r="P1177" i="31"/>
  <c r="O1177" i="31"/>
  <c r="N1177" i="31"/>
  <c r="M1177" i="31"/>
  <c r="L1177" i="31"/>
  <c r="K1177" i="31"/>
  <c r="J1177" i="31"/>
  <c r="B1177" i="31"/>
  <c r="A1177" i="31"/>
  <c r="R1176" i="31"/>
  <c r="Q1176" i="31"/>
  <c r="P1176" i="31"/>
  <c r="O1176" i="31"/>
  <c r="N1176" i="31"/>
  <c r="M1176" i="31"/>
  <c r="L1176" i="31"/>
  <c r="K1176" i="31"/>
  <c r="J1176" i="31"/>
  <c r="B1176" i="31"/>
  <c r="A1176" i="31"/>
  <c r="R1175" i="31"/>
  <c r="Q1175" i="31"/>
  <c r="P1175" i="31"/>
  <c r="O1175" i="31"/>
  <c r="N1175" i="31"/>
  <c r="M1175" i="31"/>
  <c r="L1175" i="31"/>
  <c r="K1175" i="31"/>
  <c r="J1175" i="31"/>
  <c r="B1175" i="31"/>
  <c r="A1175" i="31"/>
  <c r="R1174" i="31"/>
  <c r="Q1174" i="31"/>
  <c r="P1174" i="31"/>
  <c r="O1174" i="31"/>
  <c r="N1174" i="31"/>
  <c r="M1174" i="31"/>
  <c r="L1174" i="31"/>
  <c r="K1174" i="31"/>
  <c r="J1174" i="31"/>
  <c r="B1174" i="31"/>
  <c r="A1174" i="31"/>
  <c r="R1173" i="31"/>
  <c r="Q1173" i="31"/>
  <c r="P1173" i="31"/>
  <c r="O1173" i="31"/>
  <c r="N1173" i="31"/>
  <c r="M1173" i="31"/>
  <c r="L1173" i="31"/>
  <c r="K1173" i="31"/>
  <c r="J1173" i="31"/>
  <c r="B1173" i="31"/>
  <c r="A1173" i="31"/>
  <c r="R1172" i="31"/>
  <c r="Q1172" i="31"/>
  <c r="P1172" i="31"/>
  <c r="O1172" i="31"/>
  <c r="N1172" i="31"/>
  <c r="M1172" i="31"/>
  <c r="L1172" i="31"/>
  <c r="K1172" i="31"/>
  <c r="J1172" i="31"/>
  <c r="B1172" i="31"/>
  <c r="A1172" i="31"/>
  <c r="R1171" i="31"/>
  <c r="Q1171" i="31"/>
  <c r="P1171" i="31"/>
  <c r="O1171" i="31"/>
  <c r="N1171" i="31"/>
  <c r="M1171" i="31"/>
  <c r="L1171" i="31"/>
  <c r="K1171" i="31"/>
  <c r="J1171" i="31"/>
  <c r="B1171" i="31"/>
  <c r="A1171" i="31"/>
  <c r="R1170" i="31"/>
  <c r="Q1170" i="31"/>
  <c r="P1170" i="31"/>
  <c r="O1170" i="31"/>
  <c r="N1170" i="31"/>
  <c r="M1170" i="31"/>
  <c r="L1170" i="31"/>
  <c r="K1170" i="31"/>
  <c r="J1170" i="31"/>
  <c r="B1170" i="31"/>
  <c r="A1170" i="31"/>
  <c r="R1169" i="31"/>
  <c r="Q1169" i="31"/>
  <c r="P1169" i="31"/>
  <c r="O1169" i="31"/>
  <c r="N1169" i="31"/>
  <c r="M1169" i="31"/>
  <c r="L1169" i="31"/>
  <c r="K1169" i="31"/>
  <c r="J1169" i="31"/>
  <c r="B1169" i="31"/>
  <c r="A1169" i="31"/>
  <c r="R1168" i="31"/>
  <c r="Q1168" i="31"/>
  <c r="P1168" i="31"/>
  <c r="O1168" i="31"/>
  <c r="N1168" i="31"/>
  <c r="M1168" i="31"/>
  <c r="L1168" i="31"/>
  <c r="K1168" i="31"/>
  <c r="J1168" i="31"/>
  <c r="B1168" i="31"/>
  <c r="A1168" i="31"/>
  <c r="R1167" i="31"/>
  <c r="Q1167" i="31"/>
  <c r="P1167" i="31"/>
  <c r="O1167" i="31"/>
  <c r="N1167" i="31"/>
  <c r="M1167" i="31"/>
  <c r="L1167" i="31"/>
  <c r="K1167" i="31"/>
  <c r="J1167" i="31"/>
  <c r="B1167" i="31"/>
  <c r="A1167" i="31"/>
  <c r="R1166" i="31"/>
  <c r="Q1166" i="31"/>
  <c r="P1166" i="31"/>
  <c r="O1166" i="31"/>
  <c r="N1166" i="31"/>
  <c r="M1166" i="31"/>
  <c r="L1166" i="31"/>
  <c r="K1166" i="31"/>
  <c r="J1166" i="31"/>
  <c r="B1166" i="31"/>
  <c r="A1166" i="31"/>
  <c r="R1165" i="31"/>
  <c r="Q1165" i="31"/>
  <c r="P1165" i="31"/>
  <c r="O1165" i="31"/>
  <c r="N1165" i="31"/>
  <c r="M1165" i="31"/>
  <c r="L1165" i="31"/>
  <c r="K1165" i="31"/>
  <c r="J1165" i="31"/>
  <c r="B1165" i="31"/>
  <c r="A1165" i="31"/>
  <c r="R1164" i="31"/>
  <c r="Q1164" i="31"/>
  <c r="P1164" i="31"/>
  <c r="O1164" i="31"/>
  <c r="N1164" i="31"/>
  <c r="M1164" i="31"/>
  <c r="L1164" i="31"/>
  <c r="K1164" i="31"/>
  <c r="J1164" i="31"/>
  <c r="B1164" i="31"/>
  <c r="A1164" i="31"/>
  <c r="R1163" i="31"/>
  <c r="Q1163" i="31"/>
  <c r="P1163" i="31"/>
  <c r="O1163" i="31"/>
  <c r="N1163" i="31"/>
  <c r="M1163" i="31"/>
  <c r="L1163" i="31"/>
  <c r="K1163" i="31"/>
  <c r="J1163" i="31"/>
  <c r="B1163" i="31"/>
  <c r="A1163" i="31"/>
  <c r="R1162" i="31"/>
  <c r="Q1162" i="31"/>
  <c r="P1162" i="31"/>
  <c r="O1162" i="31"/>
  <c r="N1162" i="31"/>
  <c r="M1162" i="31"/>
  <c r="L1162" i="31"/>
  <c r="K1162" i="31"/>
  <c r="J1162" i="31"/>
  <c r="B1162" i="31"/>
  <c r="A1162" i="31"/>
  <c r="R1161" i="31"/>
  <c r="Q1161" i="31"/>
  <c r="P1161" i="31"/>
  <c r="O1161" i="31"/>
  <c r="N1161" i="31"/>
  <c r="M1161" i="31"/>
  <c r="L1161" i="31"/>
  <c r="K1161" i="31"/>
  <c r="J1161" i="31"/>
  <c r="B1161" i="31"/>
  <c r="A1161" i="31"/>
  <c r="R1160" i="31"/>
  <c r="Q1160" i="31"/>
  <c r="P1160" i="31"/>
  <c r="O1160" i="31"/>
  <c r="N1160" i="31"/>
  <c r="M1160" i="31"/>
  <c r="L1160" i="31"/>
  <c r="K1160" i="31"/>
  <c r="J1160" i="31"/>
  <c r="B1160" i="31"/>
  <c r="A1160" i="31"/>
  <c r="R1159" i="31"/>
  <c r="Q1159" i="31"/>
  <c r="P1159" i="31"/>
  <c r="O1159" i="31"/>
  <c r="N1159" i="31"/>
  <c r="M1159" i="31"/>
  <c r="L1159" i="31"/>
  <c r="K1159" i="31"/>
  <c r="J1159" i="31"/>
  <c r="B1159" i="31"/>
  <c r="A1159" i="31"/>
  <c r="R1158" i="31"/>
  <c r="Q1158" i="31"/>
  <c r="P1158" i="31"/>
  <c r="O1158" i="31"/>
  <c r="N1158" i="31"/>
  <c r="M1158" i="31"/>
  <c r="L1158" i="31"/>
  <c r="K1158" i="31"/>
  <c r="J1158" i="31"/>
  <c r="B1158" i="31"/>
  <c r="A1158" i="31"/>
  <c r="R1157" i="31"/>
  <c r="Q1157" i="31"/>
  <c r="P1157" i="31"/>
  <c r="O1157" i="31"/>
  <c r="N1157" i="31"/>
  <c r="M1157" i="31"/>
  <c r="L1157" i="31"/>
  <c r="K1157" i="31"/>
  <c r="J1157" i="31"/>
  <c r="B1157" i="31"/>
  <c r="A1157" i="31"/>
  <c r="R1156" i="31"/>
  <c r="Q1156" i="31"/>
  <c r="P1156" i="31"/>
  <c r="O1156" i="31"/>
  <c r="N1156" i="31"/>
  <c r="M1156" i="31"/>
  <c r="L1156" i="31"/>
  <c r="K1156" i="31"/>
  <c r="J1156" i="31"/>
  <c r="B1156" i="31"/>
  <c r="A1156" i="31"/>
  <c r="R1155" i="31"/>
  <c r="Q1155" i="31"/>
  <c r="P1155" i="31"/>
  <c r="O1155" i="31"/>
  <c r="N1155" i="31"/>
  <c r="M1155" i="31"/>
  <c r="L1155" i="31"/>
  <c r="K1155" i="31"/>
  <c r="J1155" i="31"/>
  <c r="B1155" i="31"/>
  <c r="A1155" i="31"/>
  <c r="R1154" i="31"/>
  <c r="Q1154" i="31"/>
  <c r="P1154" i="31"/>
  <c r="O1154" i="31"/>
  <c r="N1154" i="31"/>
  <c r="M1154" i="31"/>
  <c r="L1154" i="31"/>
  <c r="K1154" i="31"/>
  <c r="J1154" i="31"/>
  <c r="B1154" i="31"/>
  <c r="A1154" i="31"/>
  <c r="R1153" i="31"/>
  <c r="Q1153" i="31"/>
  <c r="P1153" i="31"/>
  <c r="O1153" i="31"/>
  <c r="N1153" i="31"/>
  <c r="M1153" i="31"/>
  <c r="L1153" i="31"/>
  <c r="K1153" i="31"/>
  <c r="J1153" i="31"/>
  <c r="B1153" i="31"/>
  <c r="A1153" i="31"/>
  <c r="R1152" i="31"/>
  <c r="Q1152" i="31"/>
  <c r="P1152" i="31"/>
  <c r="O1152" i="31"/>
  <c r="N1152" i="31"/>
  <c r="M1152" i="31"/>
  <c r="L1152" i="31"/>
  <c r="K1152" i="31"/>
  <c r="J1152" i="31"/>
  <c r="B1152" i="31"/>
  <c r="A1152" i="31"/>
  <c r="R1151" i="31"/>
  <c r="Q1151" i="31"/>
  <c r="P1151" i="31"/>
  <c r="O1151" i="31"/>
  <c r="N1151" i="31"/>
  <c r="M1151" i="31"/>
  <c r="L1151" i="31"/>
  <c r="K1151" i="31"/>
  <c r="J1151" i="31"/>
  <c r="B1151" i="31"/>
  <c r="A1151" i="31"/>
  <c r="R1150" i="31"/>
  <c r="Q1150" i="31"/>
  <c r="P1150" i="31"/>
  <c r="O1150" i="31"/>
  <c r="N1150" i="31"/>
  <c r="M1150" i="31"/>
  <c r="L1150" i="31"/>
  <c r="K1150" i="31"/>
  <c r="J1150" i="31"/>
  <c r="B1150" i="31"/>
  <c r="A1150" i="31"/>
  <c r="R1149" i="31"/>
  <c r="Q1149" i="31"/>
  <c r="P1149" i="31"/>
  <c r="O1149" i="31"/>
  <c r="N1149" i="31"/>
  <c r="M1149" i="31"/>
  <c r="L1149" i="31"/>
  <c r="K1149" i="31"/>
  <c r="J1149" i="31"/>
  <c r="B1149" i="31"/>
  <c r="A1149" i="31"/>
  <c r="R1148" i="31"/>
  <c r="Q1148" i="31"/>
  <c r="P1148" i="31"/>
  <c r="O1148" i="31"/>
  <c r="N1148" i="31"/>
  <c r="M1148" i="31"/>
  <c r="L1148" i="31"/>
  <c r="K1148" i="31"/>
  <c r="J1148" i="31"/>
  <c r="B1148" i="31"/>
  <c r="A1148" i="31"/>
  <c r="R1147" i="31"/>
  <c r="Q1147" i="31"/>
  <c r="P1147" i="31"/>
  <c r="O1147" i="31"/>
  <c r="N1147" i="31"/>
  <c r="M1147" i="31"/>
  <c r="L1147" i="31"/>
  <c r="K1147" i="31"/>
  <c r="J1147" i="31"/>
  <c r="B1147" i="31"/>
  <c r="A1147" i="31"/>
  <c r="R1146" i="31"/>
  <c r="Q1146" i="31"/>
  <c r="P1146" i="31"/>
  <c r="O1146" i="31"/>
  <c r="N1146" i="31"/>
  <c r="M1146" i="31"/>
  <c r="L1146" i="31"/>
  <c r="K1146" i="31"/>
  <c r="J1146" i="31"/>
  <c r="B1146" i="31"/>
  <c r="A1146" i="31"/>
  <c r="R1145" i="31"/>
  <c r="Q1145" i="31"/>
  <c r="P1145" i="31"/>
  <c r="O1145" i="31"/>
  <c r="N1145" i="31"/>
  <c r="M1145" i="31"/>
  <c r="L1145" i="31"/>
  <c r="K1145" i="31"/>
  <c r="J1145" i="31"/>
  <c r="B1145" i="31"/>
  <c r="A1145" i="31"/>
  <c r="R1144" i="31"/>
  <c r="Q1144" i="31"/>
  <c r="P1144" i="31"/>
  <c r="O1144" i="31"/>
  <c r="N1144" i="31"/>
  <c r="M1144" i="31"/>
  <c r="L1144" i="31"/>
  <c r="K1144" i="31"/>
  <c r="J1144" i="31"/>
  <c r="B1144" i="31"/>
  <c r="A1144" i="31"/>
  <c r="R1143" i="31"/>
  <c r="Q1143" i="31"/>
  <c r="P1143" i="31"/>
  <c r="O1143" i="31"/>
  <c r="N1143" i="31"/>
  <c r="M1143" i="31"/>
  <c r="L1143" i="31"/>
  <c r="K1143" i="31"/>
  <c r="J1143" i="31"/>
  <c r="B1143" i="31"/>
  <c r="A1143" i="31"/>
  <c r="R1142" i="31"/>
  <c r="Q1142" i="31"/>
  <c r="P1142" i="31"/>
  <c r="O1142" i="31"/>
  <c r="N1142" i="31"/>
  <c r="M1142" i="31"/>
  <c r="L1142" i="31"/>
  <c r="K1142" i="31"/>
  <c r="J1142" i="31"/>
  <c r="B1142" i="31"/>
  <c r="A1142" i="31"/>
  <c r="R1141" i="31"/>
  <c r="Q1141" i="31"/>
  <c r="P1141" i="31"/>
  <c r="O1141" i="31"/>
  <c r="N1141" i="31"/>
  <c r="M1141" i="31"/>
  <c r="L1141" i="31"/>
  <c r="K1141" i="31"/>
  <c r="J1141" i="31"/>
  <c r="B1141" i="31"/>
  <c r="A1141" i="31"/>
  <c r="R1140" i="31"/>
  <c r="Q1140" i="31"/>
  <c r="P1140" i="31"/>
  <c r="O1140" i="31"/>
  <c r="N1140" i="31"/>
  <c r="M1140" i="31"/>
  <c r="L1140" i="31"/>
  <c r="K1140" i="31"/>
  <c r="J1140" i="31"/>
  <c r="B1140" i="31"/>
  <c r="A1140" i="31"/>
  <c r="R1139" i="31"/>
  <c r="Q1139" i="31"/>
  <c r="P1139" i="31"/>
  <c r="O1139" i="31"/>
  <c r="N1139" i="31"/>
  <c r="M1139" i="31"/>
  <c r="L1139" i="31"/>
  <c r="K1139" i="31"/>
  <c r="J1139" i="31"/>
  <c r="B1139" i="31"/>
  <c r="A1139" i="31"/>
  <c r="R1138" i="31"/>
  <c r="Q1138" i="31"/>
  <c r="P1138" i="31"/>
  <c r="O1138" i="31"/>
  <c r="N1138" i="31"/>
  <c r="M1138" i="31"/>
  <c r="L1138" i="31"/>
  <c r="K1138" i="31"/>
  <c r="J1138" i="31"/>
  <c r="B1138" i="31"/>
  <c r="A1138" i="31"/>
  <c r="R1137" i="31"/>
  <c r="Q1137" i="31"/>
  <c r="P1137" i="31"/>
  <c r="O1137" i="31"/>
  <c r="N1137" i="31"/>
  <c r="M1137" i="31"/>
  <c r="L1137" i="31"/>
  <c r="K1137" i="31"/>
  <c r="J1137" i="31"/>
  <c r="B1137" i="31"/>
  <c r="A1137" i="31"/>
  <c r="R1136" i="31"/>
  <c r="Q1136" i="31"/>
  <c r="P1136" i="31"/>
  <c r="O1136" i="31"/>
  <c r="N1136" i="31"/>
  <c r="M1136" i="31"/>
  <c r="L1136" i="31"/>
  <c r="K1136" i="31"/>
  <c r="J1136" i="31"/>
  <c r="B1136" i="31"/>
  <c r="A1136" i="31"/>
  <c r="R1135" i="31"/>
  <c r="Q1135" i="31"/>
  <c r="P1135" i="31"/>
  <c r="O1135" i="31"/>
  <c r="N1135" i="31"/>
  <c r="M1135" i="31"/>
  <c r="L1135" i="31"/>
  <c r="K1135" i="31"/>
  <c r="J1135" i="31"/>
  <c r="B1135" i="31"/>
  <c r="A1135" i="31"/>
  <c r="R1134" i="31"/>
  <c r="Q1134" i="31"/>
  <c r="P1134" i="31"/>
  <c r="O1134" i="31"/>
  <c r="N1134" i="31"/>
  <c r="M1134" i="31"/>
  <c r="L1134" i="31"/>
  <c r="K1134" i="31"/>
  <c r="J1134" i="31"/>
  <c r="B1134" i="31"/>
  <c r="A1134" i="31"/>
  <c r="R1133" i="31"/>
  <c r="Q1133" i="31"/>
  <c r="P1133" i="31"/>
  <c r="O1133" i="31"/>
  <c r="N1133" i="31"/>
  <c r="M1133" i="31"/>
  <c r="L1133" i="31"/>
  <c r="K1133" i="31"/>
  <c r="J1133" i="31"/>
  <c r="B1133" i="31"/>
  <c r="A1133" i="31"/>
  <c r="R1132" i="31"/>
  <c r="Q1132" i="31"/>
  <c r="P1132" i="31"/>
  <c r="O1132" i="31"/>
  <c r="N1132" i="31"/>
  <c r="M1132" i="31"/>
  <c r="L1132" i="31"/>
  <c r="K1132" i="31"/>
  <c r="J1132" i="31"/>
  <c r="B1132" i="31"/>
  <c r="A1132" i="31"/>
  <c r="R1131" i="31"/>
  <c r="Q1131" i="31"/>
  <c r="P1131" i="31"/>
  <c r="O1131" i="31"/>
  <c r="N1131" i="31"/>
  <c r="M1131" i="31"/>
  <c r="L1131" i="31"/>
  <c r="K1131" i="31"/>
  <c r="J1131" i="31"/>
  <c r="B1131" i="31"/>
  <c r="A1131" i="31"/>
  <c r="R1130" i="31"/>
  <c r="Q1130" i="31"/>
  <c r="P1130" i="31"/>
  <c r="O1130" i="31"/>
  <c r="N1130" i="31"/>
  <c r="M1130" i="31"/>
  <c r="L1130" i="31"/>
  <c r="K1130" i="31"/>
  <c r="J1130" i="31"/>
  <c r="B1130" i="31"/>
  <c r="A1130" i="31"/>
  <c r="R1129" i="31"/>
  <c r="Q1129" i="31"/>
  <c r="P1129" i="31"/>
  <c r="O1129" i="31"/>
  <c r="N1129" i="31"/>
  <c r="M1129" i="31"/>
  <c r="L1129" i="31"/>
  <c r="K1129" i="31"/>
  <c r="J1129" i="31"/>
  <c r="B1129" i="31"/>
  <c r="A1129" i="31"/>
  <c r="R1128" i="31"/>
  <c r="Q1128" i="31"/>
  <c r="P1128" i="31"/>
  <c r="O1128" i="31"/>
  <c r="N1128" i="31"/>
  <c r="M1128" i="31"/>
  <c r="L1128" i="31"/>
  <c r="K1128" i="31"/>
  <c r="J1128" i="31"/>
  <c r="B1128" i="31"/>
  <c r="A1128" i="31"/>
  <c r="R1127" i="31"/>
  <c r="Q1127" i="31"/>
  <c r="P1127" i="31"/>
  <c r="O1127" i="31"/>
  <c r="N1127" i="31"/>
  <c r="M1127" i="31"/>
  <c r="L1127" i="31"/>
  <c r="K1127" i="31"/>
  <c r="J1127" i="31"/>
  <c r="B1127" i="31"/>
  <c r="A1127" i="31"/>
  <c r="R1126" i="31"/>
  <c r="Q1126" i="31"/>
  <c r="P1126" i="31"/>
  <c r="O1126" i="31"/>
  <c r="N1126" i="31"/>
  <c r="M1126" i="31"/>
  <c r="L1126" i="31"/>
  <c r="K1126" i="31"/>
  <c r="J1126" i="31"/>
  <c r="B1126" i="31"/>
  <c r="A1126" i="31"/>
  <c r="R1125" i="31"/>
  <c r="Q1125" i="31"/>
  <c r="P1125" i="31"/>
  <c r="O1125" i="31"/>
  <c r="N1125" i="31"/>
  <c r="M1125" i="31"/>
  <c r="L1125" i="31"/>
  <c r="K1125" i="31"/>
  <c r="J1125" i="31"/>
  <c r="B1125" i="31"/>
  <c r="A1125" i="31"/>
  <c r="R1124" i="31"/>
  <c r="Q1124" i="31"/>
  <c r="P1124" i="31"/>
  <c r="O1124" i="31"/>
  <c r="N1124" i="31"/>
  <c r="M1124" i="31"/>
  <c r="L1124" i="31"/>
  <c r="K1124" i="31"/>
  <c r="J1124" i="31"/>
  <c r="B1124" i="31"/>
  <c r="A1124" i="31"/>
  <c r="R1123" i="31"/>
  <c r="Q1123" i="31"/>
  <c r="P1123" i="31"/>
  <c r="O1123" i="31"/>
  <c r="N1123" i="31"/>
  <c r="M1123" i="31"/>
  <c r="L1123" i="31"/>
  <c r="K1123" i="31"/>
  <c r="J1123" i="31"/>
  <c r="B1123" i="31"/>
  <c r="A1123" i="31"/>
  <c r="R1122" i="31"/>
  <c r="Q1122" i="31"/>
  <c r="P1122" i="31"/>
  <c r="O1122" i="31"/>
  <c r="N1122" i="31"/>
  <c r="M1122" i="31"/>
  <c r="L1122" i="31"/>
  <c r="K1122" i="31"/>
  <c r="J1122" i="31"/>
  <c r="B1122" i="31"/>
  <c r="A1122" i="31"/>
  <c r="R1121" i="31"/>
  <c r="Q1121" i="31"/>
  <c r="P1121" i="31"/>
  <c r="O1121" i="31"/>
  <c r="N1121" i="31"/>
  <c r="M1121" i="31"/>
  <c r="L1121" i="31"/>
  <c r="K1121" i="31"/>
  <c r="J1121" i="31"/>
  <c r="B1121" i="31"/>
  <c r="A1121" i="31"/>
  <c r="R1120" i="31"/>
  <c r="Q1120" i="31"/>
  <c r="P1120" i="31"/>
  <c r="O1120" i="31"/>
  <c r="N1120" i="31"/>
  <c r="M1120" i="31"/>
  <c r="L1120" i="31"/>
  <c r="K1120" i="31"/>
  <c r="J1120" i="31"/>
  <c r="B1120" i="31"/>
  <c r="A1120" i="31"/>
  <c r="R1119" i="31"/>
  <c r="Q1119" i="31"/>
  <c r="P1119" i="31"/>
  <c r="O1119" i="31"/>
  <c r="N1119" i="31"/>
  <c r="M1119" i="31"/>
  <c r="L1119" i="31"/>
  <c r="K1119" i="31"/>
  <c r="J1119" i="31"/>
  <c r="B1119" i="31"/>
  <c r="A1119" i="31"/>
  <c r="R1118" i="31"/>
  <c r="Q1118" i="31"/>
  <c r="P1118" i="31"/>
  <c r="O1118" i="31"/>
  <c r="N1118" i="31"/>
  <c r="M1118" i="31"/>
  <c r="L1118" i="31"/>
  <c r="K1118" i="31"/>
  <c r="J1118" i="31"/>
  <c r="B1118" i="31"/>
  <c r="A1118" i="31"/>
  <c r="R1117" i="31"/>
  <c r="Q1117" i="31"/>
  <c r="P1117" i="31"/>
  <c r="O1117" i="31"/>
  <c r="N1117" i="31"/>
  <c r="M1117" i="31"/>
  <c r="L1117" i="31"/>
  <c r="K1117" i="31"/>
  <c r="J1117" i="31"/>
  <c r="B1117" i="31"/>
  <c r="A1117" i="31"/>
  <c r="R1116" i="31"/>
  <c r="Q1116" i="31"/>
  <c r="P1116" i="31"/>
  <c r="O1116" i="31"/>
  <c r="N1116" i="31"/>
  <c r="M1116" i="31"/>
  <c r="L1116" i="31"/>
  <c r="K1116" i="31"/>
  <c r="J1116" i="31"/>
  <c r="B1116" i="31"/>
  <c r="A1116" i="31"/>
  <c r="R1115" i="31"/>
  <c r="Q1115" i="31"/>
  <c r="P1115" i="31"/>
  <c r="O1115" i="31"/>
  <c r="N1115" i="31"/>
  <c r="M1115" i="31"/>
  <c r="L1115" i="31"/>
  <c r="K1115" i="31"/>
  <c r="J1115" i="31"/>
  <c r="B1115" i="31"/>
  <c r="A1115" i="31"/>
  <c r="R1114" i="31"/>
  <c r="Q1114" i="31"/>
  <c r="P1114" i="31"/>
  <c r="O1114" i="31"/>
  <c r="N1114" i="31"/>
  <c r="M1114" i="31"/>
  <c r="L1114" i="31"/>
  <c r="K1114" i="31"/>
  <c r="J1114" i="31"/>
  <c r="B1114" i="31"/>
  <c r="A1114" i="31"/>
  <c r="R1113" i="31"/>
  <c r="Q1113" i="31"/>
  <c r="P1113" i="31"/>
  <c r="O1113" i="31"/>
  <c r="N1113" i="31"/>
  <c r="M1113" i="31"/>
  <c r="L1113" i="31"/>
  <c r="K1113" i="31"/>
  <c r="J1113" i="31"/>
  <c r="B1113" i="31"/>
  <c r="A1113" i="31"/>
  <c r="R1112" i="31"/>
  <c r="Q1112" i="31"/>
  <c r="P1112" i="31"/>
  <c r="O1112" i="31"/>
  <c r="N1112" i="31"/>
  <c r="M1112" i="31"/>
  <c r="L1112" i="31"/>
  <c r="K1112" i="31"/>
  <c r="J1112" i="31"/>
  <c r="B1112" i="31"/>
  <c r="A1112" i="31"/>
  <c r="R1111" i="31"/>
  <c r="Q1111" i="31"/>
  <c r="P1111" i="31"/>
  <c r="O1111" i="31"/>
  <c r="N1111" i="31"/>
  <c r="M1111" i="31"/>
  <c r="L1111" i="31"/>
  <c r="K1111" i="31"/>
  <c r="J1111" i="31"/>
  <c r="B1111" i="31"/>
  <c r="A1111" i="31"/>
  <c r="R1110" i="31"/>
  <c r="Q1110" i="31"/>
  <c r="P1110" i="31"/>
  <c r="O1110" i="31"/>
  <c r="N1110" i="31"/>
  <c r="M1110" i="31"/>
  <c r="L1110" i="31"/>
  <c r="K1110" i="31"/>
  <c r="J1110" i="31"/>
  <c r="B1110" i="31"/>
  <c r="A1110" i="31"/>
  <c r="R1109" i="31"/>
  <c r="Q1109" i="31"/>
  <c r="P1109" i="31"/>
  <c r="O1109" i="31"/>
  <c r="N1109" i="31"/>
  <c r="M1109" i="31"/>
  <c r="L1109" i="31"/>
  <c r="K1109" i="31"/>
  <c r="J1109" i="31"/>
  <c r="B1109" i="31"/>
  <c r="A1109" i="31"/>
  <c r="R1108" i="31"/>
  <c r="Q1108" i="31"/>
  <c r="P1108" i="31"/>
  <c r="O1108" i="31"/>
  <c r="N1108" i="31"/>
  <c r="M1108" i="31"/>
  <c r="L1108" i="31"/>
  <c r="K1108" i="31"/>
  <c r="J1108" i="31"/>
  <c r="B1108" i="31"/>
  <c r="A1108" i="31"/>
  <c r="R1107" i="31"/>
  <c r="Q1107" i="31"/>
  <c r="P1107" i="31"/>
  <c r="O1107" i="31"/>
  <c r="N1107" i="31"/>
  <c r="M1107" i="31"/>
  <c r="L1107" i="31"/>
  <c r="K1107" i="31"/>
  <c r="J1107" i="31"/>
  <c r="B1107" i="31"/>
  <c r="A1107" i="31"/>
  <c r="R1106" i="31"/>
  <c r="Q1106" i="31"/>
  <c r="P1106" i="31"/>
  <c r="O1106" i="31"/>
  <c r="N1106" i="31"/>
  <c r="M1106" i="31"/>
  <c r="L1106" i="31"/>
  <c r="K1106" i="31"/>
  <c r="J1106" i="31"/>
  <c r="B1106" i="31"/>
  <c r="A1106" i="31"/>
  <c r="R1105" i="31"/>
  <c r="Q1105" i="31"/>
  <c r="P1105" i="31"/>
  <c r="O1105" i="31"/>
  <c r="N1105" i="31"/>
  <c r="M1105" i="31"/>
  <c r="L1105" i="31"/>
  <c r="K1105" i="31"/>
  <c r="J1105" i="31"/>
  <c r="B1105" i="31"/>
  <c r="A1105" i="31"/>
  <c r="R1104" i="31"/>
  <c r="Q1104" i="31"/>
  <c r="P1104" i="31"/>
  <c r="O1104" i="31"/>
  <c r="N1104" i="31"/>
  <c r="M1104" i="31"/>
  <c r="L1104" i="31"/>
  <c r="K1104" i="31"/>
  <c r="J1104" i="31"/>
  <c r="B1104" i="31"/>
  <c r="A1104" i="31"/>
  <c r="R1103" i="31"/>
  <c r="Q1103" i="31"/>
  <c r="P1103" i="31"/>
  <c r="O1103" i="31"/>
  <c r="N1103" i="31"/>
  <c r="M1103" i="31"/>
  <c r="L1103" i="31"/>
  <c r="K1103" i="31"/>
  <c r="J1103" i="31"/>
  <c r="B1103" i="31"/>
  <c r="A1103" i="31"/>
  <c r="R1102" i="31"/>
  <c r="Q1102" i="31"/>
  <c r="P1102" i="31"/>
  <c r="O1102" i="31"/>
  <c r="N1102" i="31"/>
  <c r="M1102" i="31"/>
  <c r="L1102" i="31"/>
  <c r="K1102" i="31"/>
  <c r="J1102" i="31"/>
  <c r="B1102" i="31"/>
  <c r="A1102" i="31"/>
  <c r="R1101" i="31"/>
  <c r="Q1101" i="31"/>
  <c r="P1101" i="31"/>
  <c r="O1101" i="31"/>
  <c r="N1101" i="31"/>
  <c r="M1101" i="31"/>
  <c r="L1101" i="31"/>
  <c r="K1101" i="31"/>
  <c r="J1101" i="31"/>
  <c r="B1101" i="31"/>
  <c r="A1101" i="31"/>
  <c r="R1100" i="31"/>
  <c r="Q1100" i="31"/>
  <c r="P1100" i="31"/>
  <c r="O1100" i="31"/>
  <c r="N1100" i="31"/>
  <c r="M1100" i="31"/>
  <c r="L1100" i="31"/>
  <c r="K1100" i="31"/>
  <c r="J1100" i="31"/>
  <c r="B1100" i="31"/>
  <c r="A1100" i="31"/>
  <c r="R1099" i="31"/>
  <c r="Q1099" i="31"/>
  <c r="P1099" i="31"/>
  <c r="O1099" i="31"/>
  <c r="N1099" i="31"/>
  <c r="M1099" i="31"/>
  <c r="L1099" i="31"/>
  <c r="K1099" i="31"/>
  <c r="J1099" i="31"/>
  <c r="B1099" i="31"/>
  <c r="A1099" i="31"/>
  <c r="R1098" i="31"/>
  <c r="Q1098" i="31"/>
  <c r="P1098" i="31"/>
  <c r="O1098" i="31"/>
  <c r="N1098" i="31"/>
  <c r="M1098" i="31"/>
  <c r="L1098" i="31"/>
  <c r="K1098" i="31"/>
  <c r="J1098" i="31"/>
  <c r="B1098" i="31"/>
  <c r="A1098" i="31"/>
  <c r="R1097" i="31"/>
  <c r="Q1097" i="31"/>
  <c r="P1097" i="31"/>
  <c r="O1097" i="31"/>
  <c r="N1097" i="31"/>
  <c r="M1097" i="31"/>
  <c r="L1097" i="31"/>
  <c r="K1097" i="31"/>
  <c r="J1097" i="31"/>
  <c r="B1097" i="31"/>
  <c r="A1097" i="31"/>
  <c r="R1096" i="31"/>
  <c r="Q1096" i="31"/>
  <c r="P1096" i="31"/>
  <c r="O1096" i="31"/>
  <c r="N1096" i="31"/>
  <c r="M1096" i="31"/>
  <c r="L1096" i="31"/>
  <c r="K1096" i="31"/>
  <c r="J1096" i="31"/>
  <c r="B1096" i="31"/>
  <c r="A1096" i="31"/>
  <c r="R1095" i="31"/>
  <c r="Q1095" i="31"/>
  <c r="P1095" i="31"/>
  <c r="O1095" i="31"/>
  <c r="N1095" i="31"/>
  <c r="M1095" i="31"/>
  <c r="L1095" i="31"/>
  <c r="K1095" i="31"/>
  <c r="J1095" i="31"/>
  <c r="B1095" i="31"/>
  <c r="A1095" i="31"/>
  <c r="R1094" i="31"/>
  <c r="Q1094" i="31"/>
  <c r="P1094" i="31"/>
  <c r="O1094" i="31"/>
  <c r="N1094" i="31"/>
  <c r="M1094" i="31"/>
  <c r="L1094" i="31"/>
  <c r="K1094" i="31"/>
  <c r="J1094" i="31"/>
  <c r="B1094" i="31"/>
  <c r="A1094" i="31"/>
  <c r="R1093" i="31"/>
  <c r="Q1093" i="31"/>
  <c r="P1093" i="31"/>
  <c r="O1093" i="31"/>
  <c r="N1093" i="31"/>
  <c r="M1093" i="31"/>
  <c r="L1093" i="31"/>
  <c r="K1093" i="31"/>
  <c r="J1093" i="31"/>
  <c r="B1093" i="31"/>
  <c r="A1093" i="31"/>
  <c r="R1092" i="31"/>
  <c r="Q1092" i="31"/>
  <c r="P1092" i="31"/>
  <c r="O1092" i="31"/>
  <c r="N1092" i="31"/>
  <c r="M1092" i="31"/>
  <c r="L1092" i="31"/>
  <c r="K1092" i="31"/>
  <c r="J1092" i="31"/>
  <c r="B1092" i="31"/>
  <c r="A1092" i="31"/>
  <c r="R1091" i="31"/>
  <c r="Q1091" i="31"/>
  <c r="P1091" i="31"/>
  <c r="O1091" i="31"/>
  <c r="N1091" i="31"/>
  <c r="M1091" i="31"/>
  <c r="L1091" i="31"/>
  <c r="K1091" i="31"/>
  <c r="J1091" i="31"/>
  <c r="B1091" i="31"/>
  <c r="A1091" i="31"/>
  <c r="R1090" i="31"/>
  <c r="Q1090" i="31"/>
  <c r="P1090" i="31"/>
  <c r="O1090" i="31"/>
  <c r="N1090" i="31"/>
  <c r="M1090" i="31"/>
  <c r="L1090" i="31"/>
  <c r="K1090" i="31"/>
  <c r="J1090" i="31"/>
  <c r="B1090" i="31"/>
  <c r="A1090" i="31"/>
  <c r="R1089" i="31"/>
  <c r="Q1089" i="31"/>
  <c r="P1089" i="31"/>
  <c r="O1089" i="31"/>
  <c r="N1089" i="31"/>
  <c r="M1089" i="31"/>
  <c r="L1089" i="31"/>
  <c r="K1089" i="31"/>
  <c r="J1089" i="31"/>
  <c r="B1089" i="31"/>
  <c r="A1089" i="31"/>
  <c r="R1088" i="31"/>
  <c r="Q1088" i="31"/>
  <c r="P1088" i="31"/>
  <c r="O1088" i="31"/>
  <c r="N1088" i="31"/>
  <c r="M1088" i="31"/>
  <c r="L1088" i="31"/>
  <c r="K1088" i="31"/>
  <c r="J1088" i="31"/>
  <c r="B1088" i="31"/>
  <c r="A1088" i="31"/>
  <c r="R1087" i="31"/>
  <c r="Q1087" i="31"/>
  <c r="P1087" i="31"/>
  <c r="O1087" i="31"/>
  <c r="N1087" i="31"/>
  <c r="M1087" i="31"/>
  <c r="L1087" i="31"/>
  <c r="K1087" i="31"/>
  <c r="J1087" i="31"/>
  <c r="B1087" i="31"/>
  <c r="A1087" i="31"/>
  <c r="R1086" i="31"/>
  <c r="Q1086" i="31"/>
  <c r="P1086" i="31"/>
  <c r="O1086" i="31"/>
  <c r="N1086" i="31"/>
  <c r="M1086" i="31"/>
  <c r="L1086" i="31"/>
  <c r="K1086" i="31"/>
  <c r="J1086" i="31"/>
  <c r="B1086" i="31"/>
  <c r="A1086" i="31"/>
  <c r="R1085" i="31"/>
  <c r="Q1085" i="31"/>
  <c r="P1085" i="31"/>
  <c r="O1085" i="31"/>
  <c r="N1085" i="31"/>
  <c r="M1085" i="31"/>
  <c r="L1085" i="31"/>
  <c r="K1085" i="31"/>
  <c r="J1085" i="31"/>
  <c r="B1085" i="31"/>
  <c r="A1085" i="31"/>
  <c r="R1084" i="31"/>
  <c r="Q1084" i="31"/>
  <c r="P1084" i="31"/>
  <c r="O1084" i="31"/>
  <c r="N1084" i="31"/>
  <c r="M1084" i="31"/>
  <c r="L1084" i="31"/>
  <c r="K1084" i="31"/>
  <c r="J1084" i="31"/>
  <c r="B1084" i="31"/>
  <c r="A1084" i="31"/>
  <c r="R1083" i="31"/>
  <c r="Q1083" i="31"/>
  <c r="P1083" i="31"/>
  <c r="O1083" i="31"/>
  <c r="N1083" i="31"/>
  <c r="M1083" i="31"/>
  <c r="L1083" i="31"/>
  <c r="K1083" i="31"/>
  <c r="J1083" i="31"/>
  <c r="B1083" i="31"/>
  <c r="A1083" i="31"/>
  <c r="R1082" i="31"/>
  <c r="Q1082" i="31"/>
  <c r="P1082" i="31"/>
  <c r="O1082" i="31"/>
  <c r="N1082" i="31"/>
  <c r="M1082" i="31"/>
  <c r="L1082" i="31"/>
  <c r="K1082" i="31"/>
  <c r="J1082" i="31"/>
  <c r="B1082" i="31"/>
  <c r="A1082" i="31"/>
  <c r="R1081" i="31"/>
  <c r="Q1081" i="31"/>
  <c r="P1081" i="31"/>
  <c r="O1081" i="31"/>
  <c r="N1081" i="31"/>
  <c r="M1081" i="31"/>
  <c r="L1081" i="31"/>
  <c r="K1081" i="31"/>
  <c r="J1081" i="31"/>
  <c r="B1081" i="31"/>
  <c r="A1081" i="31"/>
  <c r="R1080" i="31"/>
  <c r="Q1080" i="31"/>
  <c r="P1080" i="31"/>
  <c r="O1080" i="31"/>
  <c r="N1080" i="31"/>
  <c r="M1080" i="31"/>
  <c r="L1080" i="31"/>
  <c r="K1080" i="31"/>
  <c r="J1080" i="31"/>
  <c r="B1080" i="31"/>
  <c r="A1080" i="31"/>
  <c r="R1079" i="31"/>
  <c r="Q1079" i="31"/>
  <c r="P1079" i="31"/>
  <c r="O1079" i="31"/>
  <c r="N1079" i="31"/>
  <c r="M1079" i="31"/>
  <c r="L1079" i="31"/>
  <c r="K1079" i="31"/>
  <c r="J1079" i="31"/>
  <c r="B1079" i="31"/>
  <c r="A1079" i="31"/>
  <c r="R1078" i="31"/>
  <c r="Q1078" i="31"/>
  <c r="P1078" i="31"/>
  <c r="O1078" i="31"/>
  <c r="N1078" i="31"/>
  <c r="M1078" i="31"/>
  <c r="L1078" i="31"/>
  <c r="K1078" i="31"/>
  <c r="J1078" i="31"/>
  <c r="B1078" i="31"/>
  <c r="A1078" i="31"/>
  <c r="R1077" i="31"/>
  <c r="Q1077" i="31"/>
  <c r="P1077" i="31"/>
  <c r="O1077" i="31"/>
  <c r="N1077" i="31"/>
  <c r="M1077" i="31"/>
  <c r="L1077" i="31"/>
  <c r="K1077" i="31"/>
  <c r="J1077" i="31"/>
  <c r="B1077" i="31"/>
  <c r="A1077" i="31"/>
  <c r="R1076" i="31"/>
  <c r="Q1076" i="31"/>
  <c r="P1076" i="31"/>
  <c r="O1076" i="31"/>
  <c r="N1076" i="31"/>
  <c r="M1076" i="31"/>
  <c r="L1076" i="31"/>
  <c r="K1076" i="31"/>
  <c r="J1076" i="31"/>
  <c r="B1076" i="31"/>
  <c r="A1076" i="31"/>
  <c r="R1075" i="31"/>
  <c r="Q1075" i="31"/>
  <c r="P1075" i="31"/>
  <c r="O1075" i="31"/>
  <c r="N1075" i="31"/>
  <c r="M1075" i="31"/>
  <c r="L1075" i="31"/>
  <c r="K1075" i="31"/>
  <c r="J1075" i="31"/>
  <c r="B1075" i="31"/>
  <c r="A1075" i="31"/>
  <c r="R1074" i="31"/>
  <c r="Q1074" i="31"/>
  <c r="P1074" i="31"/>
  <c r="O1074" i="31"/>
  <c r="N1074" i="31"/>
  <c r="M1074" i="31"/>
  <c r="L1074" i="31"/>
  <c r="K1074" i="31"/>
  <c r="J1074" i="31"/>
  <c r="B1074" i="31"/>
  <c r="A1074" i="31"/>
  <c r="R1073" i="31"/>
  <c r="Q1073" i="31"/>
  <c r="P1073" i="31"/>
  <c r="O1073" i="31"/>
  <c r="N1073" i="31"/>
  <c r="M1073" i="31"/>
  <c r="L1073" i="31"/>
  <c r="K1073" i="31"/>
  <c r="J1073" i="31"/>
  <c r="B1073" i="31"/>
  <c r="A1073" i="31"/>
  <c r="R1072" i="31"/>
  <c r="Q1072" i="31"/>
  <c r="P1072" i="31"/>
  <c r="O1072" i="31"/>
  <c r="N1072" i="31"/>
  <c r="M1072" i="31"/>
  <c r="L1072" i="31"/>
  <c r="K1072" i="31"/>
  <c r="J1072" i="31"/>
  <c r="B1072" i="31"/>
  <c r="A1072" i="31"/>
  <c r="R1071" i="31"/>
  <c r="Q1071" i="31"/>
  <c r="P1071" i="31"/>
  <c r="O1071" i="31"/>
  <c r="N1071" i="31"/>
  <c r="M1071" i="31"/>
  <c r="L1071" i="31"/>
  <c r="K1071" i="31"/>
  <c r="J1071" i="31"/>
  <c r="B1071" i="31"/>
  <c r="A1071" i="31"/>
  <c r="R1070" i="31"/>
  <c r="Q1070" i="31"/>
  <c r="P1070" i="31"/>
  <c r="O1070" i="31"/>
  <c r="N1070" i="31"/>
  <c r="M1070" i="31"/>
  <c r="L1070" i="31"/>
  <c r="K1070" i="31"/>
  <c r="J1070" i="31"/>
  <c r="B1070" i="31"/>
  <c r="A1070" i="31"/>
  <c r="R1069" i="31"/>
  <c r="Q1069" i="31"/>
  <c r="P1069" i="31"/>
  <c r="O1069" i="31"/>
  <c r="N1069" i="31"/>
  <c r="M1069" i="31"/>
  <c r="L1069" i="31"/>
  <c r="K1069" i="31"/>
  <c r="J1069" i="31"/>
  <c r="B1069" i="31"/>
  <c r="A1069" i="31"/>
  <c r="R1068" i="31"/>
  <c r="Q1068" i="31"/>
  <c r="P1068" i="31"/>
  <c r="O1068" i="31"/>
  <c r="N1068" i="31"/>
  <c r="M1068" i="31"/>
  <c r="L1068" i="31"/>
  <c r="K1068" i="31"/>
  <c r="J1068" i="31"/>
  <c r="B1068" i="31"/>
  <c r="A1068" i="31"/>
  <c r="R1067" i="31"/>
  <c r="Q1067" i="31"/>
  <c r="P1067" i="31"/>
  <c r="O1067" i="31"/>
  <c r="N1067" i="31"/>
  <c r="M1067" i="31"/>
  <c r="L1067" i="31"/>
  <c r="K1067" i="31"/>
  <c r="J1067" i="31"/>
  <c r="B1067" i="31"/>
  <c r="A1067" i="31"/>
  <c r="R1066" i="31"/>
  <c r="Q1066" i="31"/>
  <c r="P1066" i="31"/>
  <c r="O1066" i="31"/>
  <c r="N1066" i="31"/>
  <c r="M1066" i="31"/>
  <c r="L1066" i="31"/>
  <c r="K1066" i="31"/>
  <c r="J1066" i="31"/>
  <c r="B1066" i="31"/>
  <c r="A1066" i="31"/>
  <c r="R1065" i="31"/>
  <c r="Q1065" i="31"/>
  <c r="P1065" i="31"/>
  <c r="O1065" i="31"/>
  <c r="N1065" i="31"/>
  <c r="M1065" i="31"/>
  <c r="L1065" i="31"/>
  <c r="K1065" i="31"/>
  <c r="J1065" i="31"/>
  <c r="B1065" i="31"/>
  <c r="A1065" i="31"/>
  <c r="R1064" i="31"/>
  <c r="Q1064" i="31"/>
  <c r="P1064" i="31"/>
  <c r="O1064" i="31"/>
  <c r="N1064" i="31"/>
  <c r="M1064" i="31"/>
  <c r="L1064" i="31"/>
  <c r="K1064" i="31"/>
  <c r="J1064" i="31"/>
  <c r="B1064" i="31"/>
  <c r="A1064" i="31"/>
  <c r="R1063" i="31"/>
  <c r="Q1063" i="31"/>
  <c r="P1063" i="31"/>
  <c r="O1063" i="31"/>
  <c r="N1063" i="31"/>
  <c r="M1063" i="31"/>
  <c r="L1063" i="31"/>
  <c r="K1063" i="31"/>
  <c r="J1063" i="31"/>
  <c r="B1063" i="31"/>
  <c r="A1063" i="31"/>
  <c r="R1062" i="31"/>
  <c r="Q1062" i="31"/>
  <c r="P1062" i="31"/>
  <c r="O1062" i="31"/>
  <c r="N1062" i="31"/>
  <c r="M1062" i="31"/>
  <c r="L1062" i="31"/>
  <c r="K1062" i="31"/>
  <c r="J1062" i="31"/>
  <c r="B1062" i="31"/>
  <c r="A1062" i="31"/>
  <c r="R1061" i="31"/>
  <c r="Q1061" i="31"/>
  <c r="P1061" i="31"/>
  <c r="O1061" i="31"/>
  <c r="N1061" i="31"/>
  <c r="M1061" i="31"/>
  <c r="L1061" i="31"/>
  <c r="K1061" i="31"/>
  <c r="J1061" i="31"/>
  <c r="B1061" i="31"/>
  <c r="A1061" i="31"/>
  <c r="R1060" i="31"/>
  <c r="Q1060" i="31"/>
  <c r="P1060" i="31"/>
  <c r="O1060" i="31"/>
  <c r="N1060" i="31"/>
  <c r="M1060" i="31"/>
  <c r="L1060" i="31"/>
  <c r="K1060" i="31"/>
  <c r="J1060" i="31"/>
  <c r="B1060" i="31"/>
  <c r="A1060" i="31"/>
  <c r="R1059" i="31"/>
  <c r="Q1059" i="31"/>
  <c r="P1059" i="31"/>
  <c r="O1059" i="31"/>
  <c r="N1059" i="31"/>
  <c r="M1059" i="31"/>
  <c r="L1059" i="31"/>
  <c r="K1059" i="31"/>
  <c r="J1059" i="31"/>
  <c r="B1059" i="31"/>
  <c r="A1059" i="31"/>
  <c r="R1058" i="31"/>
  <c r="Q1058" i="31"/>
  <c r="P1058" i="31"/>
  <c r="O1058" i="31"/>
  <c r="N1058" i="31"/>
  <c r="M1058" i="31"/>
  <c r="L1058" i="31"/>
  <c r="K1058" i="31"/>
  <c r="J1058" i="31"/>
  <c r="B1058" i="31"/>
  <c r="A1058" i="31"/>
  <c r="R1057" i="31"/>
  <c r="Q1057" i="31"/>
  <c r="P1057" i="31"/>
  <c r="O1057" i="31"/>
  <c r="N1057" i="31"/>
  <c r="M1057" i="31"/>
  <c r="L1057" i="31"/>
  <c r="K1057" i="31"/>
  <c r="J1057" i="31"/>
  <c r="B1057" i="31"/>
  <c r="A1057" i="31"/>
  <c r="R1056" i="31"/>
  <c r="Q1056" i="31"/>
  <c r="P1056" i="31"/>
  <c r="O1056" i="31"/>
  <c r="N1056" i="31"/>
  <c r="M1056" i="31"/>
  <c r="L1056" i="31"/>
  <c r="K1056" i="31"/>
  <c r="J1056" i="31"/>
  <c r="B1056" i="31"/>
  <c r="A1056" i="31"/>
  <c r="R1055" i="31"/>
  <c r="Q1055" i="31"/>
  <c r="P1055" i="31"/>
  <c r="O1055" i="31"/>
  <c r="N1055" i="31"/>
  <c r="M1055" i="31"/>
  <c r="L1055" i="31"/>
  <c r="K1055" i="31"/>
  <c r="J1055" i="31"/>
  <c r="B1055" i="31"/>
  <c r="A1055" i="31"/>
  <c r="R1054" i="31"/>
  <c r="Q1054" i="31"/>
  <c r="P1054" i="31"/>
  <c r="O1054" i="31"/>
  <c r="N1054" i="31"/>
  <c r="M1054" i="31"/>
  <c r="L1054" i="31"/>
  <c r="K1054" i="31"/>
  <c r="J1054" i="31"/>
  <c r="B1054" i="31"/>
  <c r="A1054" i="31"/>
  <c r="R1053" i="31"/>
  <c r="Q1053" i="31"/>
  <c r="P1053" i="31"/>
  <c r="O1053" i="31"/>
  <c r="N1053" i="31"/>
  <c r="M1053" i="31"/>
  <c r="L1053" i="31"/>
  <c r="K1053" i="31"/>
  <c r="J1053" i="31"/>
  <c r="B1053" i="31"/>
  <c r="A1053" i="31"/>
  <c r="R1052" i="31"/>
  <c r="Q1052" i="31"/>
  <c r="P1052" i="31"/>
  <c r="O1052" i="31"/>
  <c r="N1052" i="31"/>
  <c r="M1052" i="31"/>
  <c r="L1052" i="31"/>
  <c r="K1052" i="31"/>
  <c r="J1052" i="31"/>
  <c r="B1052" i="31"/>
  <c r="A1052" i="31"/>
  <c r="R1051" i="31"/>
  <c r="Q1051" i="31"/>
  <c r="P1051" i="31"/>
  <c r="O1051" i="31"/>
  <c r="N1051" i="31"/>
  <c r="M1051" i="31"/>
  <c r="L1051" i="31"/>
  <c r="K1051" i="31"/>
  <c r="J1051" i="31"/>
  <c r="B1051" i="31"/>
  <c r="A1051" i="31"/>
  <c r="R1050" i="31"/>
  <c r="Q1050" i="31"/>
  <c r="P1050" i="31"/>
  <c r="O1050" i="31"/>
  <c r="N1050" i="31"/>
  <c r="M1050" i="31"/>
  <c r="L1050" i="31"/>
  <c r="K1050" i="31"/>
  <c r="J1050" i="31"/>
  <c r="B1050" i="31"/>
  <c r="A1050" i="31"/>
  <c r="R1049" i="31"/>
  <c r="Q1049" i="31"/>
  <c r="P1049" i="31"/>
  <c r="O1049" i="31"/>
  <c r="N1049" i="31"/>
  <c r="M1049" i="31"/>
  <c r="L1049" i="31"/>
  <c r="K1049" i="31"/>
  <c r="J1049" i="31"/>
  <c r="B1049" i="31"/>
  <c r="A1049" i="31"/>
  <c r="R1048" i="31"/>
  <c r="Q1048" i="31"/>
  <c r="P1048" i="31"/>
  <c r="O1048" i="31"/>
  <c r="N1048" i="31"/>
  <c r="M1048" i="31"/>
  <c r="L1048" i="31"/>
  <c r="K1048" i="31"/>
  <c r="J1048" i="31"/>
  <c r="B1048" i="31"/>
  <c r="A1048" i="31"/>
  <c r="R1047" i="31"/>
  <c r="Q1047" i="31"/>
  <c r="P1047" i="31"/>
  <c r="O1047" i="31"/>
  <c r="N1047" i="31"/>
  <c r="M1047" i="31"/>
  <c r="L1047" i="31"/>
  <c r="K1047" i="31"/>
  <c r="J1047" i="31"/>
  <c r="B1047" i="31"/>
  <c r="A1047" i="31"/>
  <c r="R1046" i="31"/>
  <c r="Q1046" i="31"/>
  <c r="P1046" i="31"/>
  <c r="O1046" i="31"/>
  <c r="N1046" i="31"/>
  <c r="M1046" i="31"/>
  <c r="L1046" i="31"/>
  <c r="K1046" i="31"/>
  <c r="J1046" i="31"/>
  <c r="B1046" i="31"/>
  <c r="A1046" i="31"/>
  <c r="R1045" i="31"/>
  <c r="Q1045" i="31"/>
  <c r="P1045" i="31"/>
  <c r="O1045" i="31"/>
  <c r="N1045" i="31"/>
  <c r="M1045" i="31"/>
  <c r="L1045" i="31"/>
  <c r="K1045" i="31"/>
  <c r="J1045" i="31"/>
  <c r="B1045" i="31"/>
  <c r="A1045" i="31"/>
  <c r="R1044" i="31"/>
  <c r="Q1044" i="31"/>
  <c r="P1044" i="31"/>
  <c r="O1044" i="31"/>
  <c r="N1044" i="31"/>
  <c r="M1044" i="31"/>
  <c r="L1044" i="31"/>
  <c r="K1044" i="31"/>
  <c r="J1044" i="31"/>
  <c r="B1044" i="31"/>
  <c r="A1044" i="31"/>
  <c r="R1043" i="31"/>
  <c r="Q1043" i="31"/>
  <c r="P1043" i="31"/>
  <c r="O1043" i="31"/>
  <c r="N1043" i="31"/>
  <c r="M1043" i="31"/>
  <c r="L1043" i="31"/>
  <c r="K1043" i="31"/>
  <c r="J1043" i="31"/>
  <c r="B1043" i="31"/>
  <c r="A1043" i="31"/>
  <c r="R1042" i="31"/>
  <c r="Q1042" i="31"/>
  <c r="P1042" i="31"/>
  <c r="O1042" i="31"/>
  <c r="N1042" i="31"/>
  <c r="M1042" i="31"/>
  <c r="L1042" i="31"/>
  <c r="K1042" i="31"/>
  <c r="J1042" i="31"/>
  <c r="B1042" i="31"/>
  <c r="A1042" i="31"/>
  <c r="R1041" i="31"/>
  <c r="Q1041" i="31"/>
  <c r="P1041" i="31"/>
  <c r="O1041" i="31"/>
  <c r="N1041" i="31"/>
  <c r="M1041" i="31"/>
  <c r="L1041" i="31"/>
  <c r="K1041" i="31"/>
  <c r="J1041" i="31"/>
  <c r="B1041" i="31"/>
  <c r="A1041" i="31"/>
  <c r="R1040" i="31"/>
  <c r="Q1040" i="31"/>
  <c r="P1040" i="31"/>
  <c r="O1040" i="31"/>
  <c r="N1040" i="31"/>
  <c r="M1040" i="31"/>
  <c r="L1040" i="31"/>
  <c r="K1040" i="31"/>
  <c r="J1040" i="31"/>
  <c r="B1040" i="31"/>
  <c r="A1040" i="31"/>
  <c r="R1039" i="31"/>
  <c r="Q1039" i="31"/>
  <c r="P1039" i="31"/>
  <c r="O1039" i="31"/>
  <c r="N1039" i="31"/>
  <c r="M1039" i="31"/>
  <c r="L1039" i="31"/>
  <c r="K1039" i="31"/>
  <c r="J1039" i="31"/>
  <c r="B1039" i="31"/>
  <c r="A1039" i="31"/>
  <c r="R1038" i="31"/>
  <c r="Q1038" i="31"/>
  <c r="P1038" i="31"/>
  <c r="O1038" i="31"/>
  <c r="N1038" i="31"/>
  <c r="M1038" i="31"/>
  <c r="L1038" i="31"/>
  <c r="K1038" i="31"/>
  <c r="J1038" i="31"/>
  <c r="B1038" i="31"/>
  <c r="A1038" i="31"/>
  <c r="R1037" i="31"/>
  <c r="Q1037" i="31"/>
  <c r="P1037" i="31"/>
  <c r="O1037" i="31"/>
  <c r="N1037" i="31"/>
  <c r="M1037" i="31"/>
  <c r="L1037" i="31"/>
  <c r="K1037" i="31"/>
  <c r="J1037" i="31"/>
  <c r="B1037" i="31"/>
  <c r="A1037" i="31"/>
  <c r="R1036" i="31"/>
  <c r="Q1036" i="31"/>
  <c r="P1036" i="31"/>
  <c r="O1036" i="31"/>
  <c r="N1036" i="31"/>
  <c r="M1036" i="31"/>
  <c r="L1036" i="31"/>
  <c r="K1036" i="31"/>
  <c r="J1036" i="31"/>
  <c r="B1036" i="31"/>
  <c r="A1036" i="31"/>
  <c r="R1035" i="31"/>
  <c r="Q1035" i="31"/>
  <c r="P1035" i="31"/>
  <c r="O1035" i="31"/>
  <c r="N1035" i="31"/>
  <c r="M1035" i="31"/>
  <c r="L1035" i="31"/>
  <c r="K1035" i="31"/>
  <c r="J1035" i="31"/>
  <c r="B1035" i="31"/>
  <c r="A1035" i="31"/>
  <c r="R1034" i="31"/>
  <c r="Q1034" i="31"/>
  <c r="P1034" i="31"/>
  <c r="O1034" i="31"/>
  <c r="N1034" i="31"/>
  <c r="M1034" i="31"/>
  <c r="L1034" i="31"/>
  <c r="K1034" i="31"/>
  <c r="J1034" i="31"/>
  <c r="B1034" i="31"/>
  <c r="A1034" i="31"/>
  <c r="R1033" i="31"/>
  <c r="Q1033" i="31"/>
  <c r="P1033" i="31"/>
  <c r="O1033" i="31"/>
  <c r="N1033" i="31"/>
  <c r="M1033" i="31"/>
  <c r="L1033" i="31"/>
  <c r="K1033" i="31"/>
  <c r="J1033" i="31"/>
  <c r="B1033" i="31"/>
  <c r="A1033" i="31"/>
  <c r="R1032" i="31"/>
  <c r="Q1032" i="31"/>
  <c r="P1032" i="31"/>
  <c r="O1032" i="31"/>
  <c r="N1032" i="31"/>
  <c r="M1032" i="31"/>
  <c r="L1032" i="31"/>
  <c r="K1032" i="31"/>
  <c r="J1032" i="31"/>
  <c r="B1032" i="31"/>
  <c r="A1032" i="31"/>
  <c r="R1031" i="31"/>
  <c r="Q1031" i="31"/>
  <c r="P1031" i="31"/>
  <c r="O1031" i="31"/>
  <c r="N1031" i="31"/>
  <c r="M1031" i="31"/>
  <c r="L1031" i="31"/>
  <c r="K1031" i="31"/>
  <c r="J1031" i="31"/>
  <c r="B1031" i="31"/>
  <c r="A1031" i="31"/>
  <c r="R1030" i="31"/>
  <c r="Q1030" i="31"/>
  <c r="P1030" i="31"/>
  <c r="O1030" i="31"/>
  <c r="N1030" i="31"/>
  <c r="M1030" i="31"/>
  <c r="L1030" i="31"/>
  <c r="K1030" i="31"/>
  <c r="J1030" i="31"/>
  <c r="B1030" i="31"/>
  <c r="A1030" i="31"/>
  <c r="R1029" i="31"/>
  <c r="Q1029" i="31"/>
  <c r="P1029" i="31"/>
  <c r="O1029" i="31"/>
  <c r="N1029" i="31"/>
  <c r="M1029" i="31"/>
  <c r="L1029" i="31"/>
  <c r="K1029" i="31"/>
  <c r="J1029" i="31"/>
  <c r="B1029" i="31"/>
  <c r="A1029" i="31"/>
  <c r="R1028" i="31"/>
  <c r="Q1028" i="31"/>
  <c r="P1028" i="31"/>
  <c r="O1028" i="31"/>
  <c r="N1028" i="31"/>
  <c r="M1028" i="31"/>
  <c r="L1028" i="31"/>
  <c r="K1028" i="31"/>
  <c r="J1028" i="31"/>
  <c r="B1028" i="31"/>
  <c r="A1028" i="31"/>
  <c r="R1027" i="31"/>
  <c r="Q1027" i="31"/>
  <c r="P1027" i="31"/>
  <c r="O1027" i="31"/>
  <c r="N1027" i="31"/>
  <c r="M1027" i="31"/>
  <c r="L1027" i="31"/>
  <c r="K1027" i="31"/>
  <c r="J1027" i="31"/>
  <c r="B1027" i="31"/>
  <c r="A1027" i="31"/>
  <c r="R1026" i="31"/>
  <c r="Q1026" i="31"/>
  <c r="P1026" i="31"/>
  <c r="O1026" i="31"/>
  <c r="N1026" i="31"/>
  <c r="M1026" i="31"/>
  <c r="L1026" i="31"/>
  <c r="K1026" i="31"/>
  <c r="J1026" i="31"/>
  <c r="B1026" i="31"/>
  <c r="A1026" i="31"/>
  <c r="R1025" i="31"/>
  <c r="Q1025" i="31"/>
  <c r="P1025" i="31"/>
  <c r="O1025" i="31"/>
  <c r="N1025" i="31"/>
  <c r="M1025" i="31"/>
  <c r="L1025" i="31"/>
  <c r="K1025" i="31"/>
  <c r="J1025" i="31"/>
  <c r="B1025" i="31"/>
  <c r="A1025" i="31"/>
  <c r="R1024" i="31"/>
  <c r="Q1024" i="31"/>
  <c r="P1024" i="31"/>
  <c r="O1024" i="31"/>
  <c r="N1024" i="31"/>
  <c r="M1024" i="31"/>
  <c r="L1024" i="31"/>
  <c r="K1024" i="31"/>
  <c r="J1024" i="31"/>
  <c r="B1024" i="31"/>
  <c r="A1024" i="31"/>
  <c r="R1023" i="31"/>
  <c r="Q1023" i="31"/>
  <c r="P1023" i="31"/>
  <c r="O1023" i="31"/>
  <c r="N1023" i="31"/>
  <c r="M1023" i="31"/>
  <c r="L1023" i="31"/>
  <c r="K1023" i="31"/>
  <c r="J1023" i="31"/>
  <c r="B1023" i="31"/>
  <c r="A1023" i="31"/>
  <c r="R1022" i="31"/>
  <c r="Q1022" i="31"/>
  <c r="P1022" i="31"/>
  <c r="O1022" i="31"/>
  <c r="N1022" i="31"/>
  <c r="M1022" i="31"/>
  <c r="L1022" i="31"/>
  <c r="K1022" i="31"/>
  <c r="J1022" i="31"/>
  <c r="B1022" i="31"/>
  <c r="A1022" i="31"/>
  <c r="R1021" i="31"/>
  <c r="Q1021" i="31"/>
  <c r="P1021" i="31"/>
  <c r="O1021" i="31"/>
  <c r="N1021" i="31"/>
  <c r="M1021" i="31"/>
  <c r="L1021" i="31"/>
  <c r="K1021" i="31"/>
  <c r="J1021" i="31"/>
  <c r="B1021" i="31"/>
  <c r="A1021" i="31"/>
  <c r="R1020" i="31"/>
  <c r="Q1020" i="31"/>
  <c r="P1020" i="31"/>
  <c r="O1020" i="31"/>
  <c r="N1020" i="31"/>
  <c r="M1020" i="31"/>
  <c r="L1020" i="31"/>
  <c r="K1020" i="31"/>
  <c r="J1020" i="31"/>
  <c r="B1020" i="31"/>
  <c r="A1020" i="31"/>
  <c r="R1019" i="31"/>
  <c r="Q1019" i="31"/>
  <c r="P1019" i="31"/>
  <c r="O1019" i="31"/>
  <c r="N1019" i="31"/>
  <c r="M1019" i="31"/>
  <c r="L1019" i="31"/>
  <c r="K1019" i="31"/>
  <c r="J1019" i="31"/>
  <c r="B1019" i="31"/>
  <c r="A1019" i="31"/>
  <c r="R1018" i="31"/>
  <c r="Q1018" i="31"/>
  <c r="P1018" i="31"/>
  <c r="O1018" i="31"/>
  <c r="N1018" i="31"/>
  <c r="M1018" i="31"/>
  <c r="L1018" i="31"/>
  <c r="K1018" i="31"/>
  <c r="J1018" i="31"/>
  <c r="B1018" i="31"/>
  <c r="A1018" i="31"/>
  <c r="R1017" i="31"/>
  <c r="Q1017" i="31"/>
  <c r="P1017" i="31"/>
  <c r="O1017" i="31"/>
  <c r="N1017" i="31"/>
  <c r="M1017" i="31"/>
  <c r="L1017" i="31"/>
  <c r="K1017" i="31"/>
  <c r="J1017" i="31"/>
  <c r="B1017" i="31"/>
  <c r="A1017" i="31"/>
  <c r="R1016" i="31"/>
  <c r="Q1016" i="31"/>
  <c r="P1016" i="31"/>
  <c r="O1016" i="31"/>
  <c r="N1016" i="31"/>
  <c r="M1016" i="31"/>
  <c r="L1016" i="31"/>
  <c r="K1016" i="31"/>
  <c r="J1016" i="31"/>
  <c r="B1016" i="31"/>
  <c r="A1016" i="31"/>
  <c r="R1015" i="31"/>
  <c r="Q1015" i="31"/>
  <c r="P1015" i="31"/>
  <c r="O1015" i="31"/>
  <c r="N1015" i="31"/>
  <c r="M1015" i="31"/>
  <c r="L1015" i="31"/>
  <c r="K1015" i="31"/>
  <c r="J1015" i="31"/>
  <c r="B1015" i="31"/>
  <c r="A1015" i="31"/>
  <c r="R1014" i="31"/>
  <c r="Q1014" i="31"/>
  <c r="P1014" i="31"/>
  <c r="O1014" i="31"/>
  <c r="N1014" i="31"/>
  <c r="M1014" i="31"/>
  <c r="L1014" i="31"/>
  <c r="K1014" i="31"/>
  <c r="J1014" i="31"/>
  <c r="B1014" i="31"/>
  <c r="A1014" i="31"/>
  <c r="R1013" i="31"/>
  <c r="Q1013" i="31"/>
  <c r="P1013" i="31"/>
  <c r="O1013" i="31"/>
  <c r="N1013" i="31"/>
  <c r="M1013" i="31"/>
  <c r="L1013" i="31"/>
  <c r="K1013" i="31"/>
  <c r="J1013" i="31"/>
  <c r="B1013" i="31"/>
  <c r="A1013" i="31"/>
  <c r="R1012" i="31"/>
  <c r="Q1012" i="31"/>
  <c r="P1012" i="31"/>
  <c r="O1012" i="31"/>
  <c r="N1012" i="31"/>
  <c r="M1012" i="31"/>
  <c r="L1012" i="31"/>
  <c r="K1012" i="31"/>
  <c r="J1012" i="31"/>
  <c r="B1012" i="31"/>
  <c r="A1012" i="31"/>
  <c r="R1011" i="31"/>
  <c r="Q1011" i="31"/>
  <c r="P1011" i="31"/>
  <c r="O1011" i="31"/>
  <c r="N1011" i="31"/>
  <c r="M1011" i="31"/>
  <c r="L1011" i="31"/>
  <c r="K1011" i="31"/>
  <c r="J1011" i="31"/>
  <c r="B1011" i="31"/>
  <c r="A1011" i="31"/>
  <c r="R1010" i="31"/>
  <c r="Q1010" i="31"/>
  <c r="P1010" i="31"/>
  <c r="O1010" i="31"/>
  <c r="N1010" i="31"/>
  <c r="M1010" i="31"/>
  <c r="L1010" i="31"/>
  <c r="K1010" i="31"/>
  <c r="J1010" i="31"/>
  <c r="B1010" i="31"/>
  <c r="A1010" i="31"/>
  <c r="R1009" i="31"/>
  <c r="Q1009" i="31"/>
  <c r="P1009" i="31"/>
  <c r="O1009" i="31"/>
  <c r="N1009" i="31"/>
  <c r="M1009" i="31"/>
  <c r="L1009" i="31"/>
  <c r="K1009" i="31"/>
  <c r="J1009" i="31"/>
  <c r="B1009" i="31"/>
  <c r="A1009" i="31"/>
  <c r="R1008" i="31"/>
  <c r="Q1008" i="31"/>
  <c r="P1008" i="31"/>
  <c r="O1008" i="31"/>
  <c r="N1008" i="31"/>
  <c r="M1008" i="31"/>
  <c r="L1008" i="31"/>
  <c r="K1008" i="31"/>
  <c r="J1008" i="31"/>
  <c r="B1008" i="31"/>
  <c r="A1008" i="31"/>
  <c r="R1007" i="31"/>
  <c r="Q1007" i="31"/>
  <c r="P1007" i="31"/>
  <c r="O1007" i="31"/>
  <c r="N1007" i="31"/>
  <c r="M1007" i="31"/>
  <c r="L1007" i="31"/>
  <c r="K1007" i="31"/>
  <c r="J1007" i="31"/>
  <c r="B1007" i="31"/>
  <c r="A1007" i="31"/>
  <c r="R1006" i="31"/>
  <c r="Q1006" i="31"/>
  <c r="P1006" i="31"/>
  <c r="O1006" i="31"/>
  <c r="N1006" i="31"/>
  <c r="M1006" i="31"/>
  <c r="L1006" i="31"/>
  <c r="K1006" i="31"/>
  <c r="J1006" i="31"/>
  <c r="B1006" i="31"/>
  <c r="A1006" i="31"/>
  <c r="R1005" i="31"/>
  <c r="Q1005" i="31"/>
  <c r="P1005" i="31"/>
  <c r="O1005" i="31"/>
  <c r="N1005" i="31"/>
  <c r="M1005" i="31"/>
  <c r="L1005" i="31"/>
  <c r="K1005" i="31"/>
  <c r="J1005" i="31"/>
  <c r="B1005" i="31"/>
  <c r="A1005" i="31"/>
  <c r="R1004" i="31"/>
  <c r="Q1004" i="31"/>
  <c r="P1004" i="31"/>
  <c r="O1004" i="31"/>
  <c r="N1004" i="31"/>
  <c r="M1004" i="31"/>
  <c r="L1004" i="31"/>
  <c r="K1004" i="31"/>
  <c r="J1004" i="31"/>
  <c r="B1004" i="31"/>
  <c r="A1004" i="31"/>
  <c r="R1003" i="31"/>
  <c r="Q1003" i="31"/>
  <c r="P1003" i="31"/>
  <c r="O1003" i="31"/>
  <c r="N1003" i="31"/>
  <c r="M1003" i="31"/>
  <c r="L1003" i="31"/>
  <c r="K1003" i="31"/>
  <c r="J1003" i="31"/>
  <c r="B1003" i="31"/>
  <c r="A1003" i="31"/>
  <c r="R1002" i="31"/>
  <c r="Q1002" i="31"/>
  <c r="P1002" i="31"/>
  <c r="O1002" i="31"/>
  <c r="N1002" i="31"/>
  <c r="M1002" i="31"/>
  <c r="L1002" i="31"/>
  <c r="K1002" i="31"/>
  <c r="J1002" i="31"/>
  <c r="B1002" i="31"/>
  <c r="A1002" i="31"/>
  <c r="R1001" i="31"/>
  <c r="Q1001" i="31"/>
  <c r="P1001" i="31"/>
  <c r="O1001" i="31"/>
  <c r="N1001" i="31"/>
  <c r="M1001" i="31"/>
  <c r="L1001" i="31"/>
  <c r="K1001" i="31"/>
  <c r="J1001" i="31"/>
  <c r="B1001" i="31"/>
  <c r="A1001" i="31"/>
  <c r="R1000" i="31"/>
  <c r="Q1000" i="31"/>
  <c r="P1000" i="31"/>
  <c r="O1000" i="31"/>
  <c r="N1000" i="31"/>
  <c r="M1000" i="31"/>
  <c r="L1000" i="31"/>
  <c r="K1000" i="31"/>
  <c r="J1000" i="31"/>
  <c r="B1000" i="31"/>
  <c r="A1000" i="31"/>
  <c r="R999" i="31"/>
  <c r="Q999" i="31"/>
  <c r="P999" i="31"/>
  <c r="O999" i="31"/>
  <c r="N999" i="31"/>
  <c r="M999" i="31"/>
  <c r="L999" i="31"/>
  <c r="K999" i="31"/>
  <c r="J999" i="31"/>
  <c r="B999" i="31"/>
  <c r="A999" i="31"/>
  <c r="R998" i="31"/>
  <c r="Q998" i="31"/>
  <c r="P998" i="31"/>
  <c r="O998" i="31"/>
  <c r="N998" i="31"/>
  <c r="M998" i="31"/>
  <c r="L998" i="31"/>
  <c r="K998" i="31"/>
  <c r="J998" i="31"/>
  <c r="B998" i="31"/>
  <c r="A998" i="31"/>
  <c r="R997" i="31"/>
  <c r="Q997" i="31"/>
  <c r="P997" i="31"/>
  <c r="O997" i="31"/>
  <c r="N997" i="31"/>
  <c r="M997" i="31"/>
  <c r="L997" i="31"/>
  <c r="K997" i="31"/>
  <c r="J997" i="31"/>
  <c r="B997" i="31"/>
  <c r="A997" i="31"/>
  <c r="R996" i="31"/>
  <c r="Q996" i="31"/>
  <c r="P996" i="31"/>
  <c r="O996" i="31"/>
  <c r="N996" i="31"/>
  <c r="M996" i="31"/>
  <c r="L996" i="31"/>
  <c r="K996" i="31"/>
  <c r="J996" i="31"/>
  <c r="B996" i="31"/>
  <c r="A996" i="31"/>
  <c r="R995" i="31"/>
  <c r="Q995" i="31"/>
  <c r="P995" i="31"/>
  <c r="O995" i="31"/>
  <c r="N995" i="31"/>
  <c r="M995" i="31"/>
  <c r="L995" i="31"/>
  <c r="K995" i="31"/>
  <c r="J995" i="31"/>
  <c r="B995" i="31"/>
  <c r="A995" i="31"/>
  <c r="R994" i="31"/>
  <c r="Q994" i="31"/>
  <c r="P994" i="31"/>
  <c r="O994" i="31"/>
  <c r="N994" i="31"/>
  <c r="M994" i="31"/>
  <c r="L994" i="31"/>
  <c r="K994" i="31"/>
  <c r="J994" i="31"/>
  <c r="B994" i="31"/>
  <c r="A994" i="31"/>
  <c r="R993" i="31"/>
  <c r="Q993" i="31"/>
  <c r="P993" i="31"/>
  <c r="O993" i="31"/>
  <c r="N993" i="31"/>
  <c r="M993" i="31"/>
  <c r="L993" i="31"/>
  <c r="K993" i="31"/>
  <c r="J993" i="31"/>
  <c r="B993" i="31"/>
  <c r="A993" i="31"/>
  <c r="R992" i="31"/>
  <c r="Q992" i="31"/>
  <c r="P992" i="31"/>
  <c r="O992" i="31"/>
  <c r="N992" i="31"/>
  <c r="M992" i="31"/>
  <c r="L992" i="31"/>
  <c r="K992" i="31"/>
  <c r="J992" i="31"/>
  <c r="B992" i="31"/>
  <c r="A992" i="31"/>
  <c r="R991" i="31"/>
  <c r="Q991" i="31"/>
  <c r="P991" i="31"/>
  <c r="O991" i="31"/>
  <c r="N991" i="31"/>
  <c r="M991" i="31"/>
  <c r="L991" i="31"/>
  <c r="K991" i="31"/>
  <c r="J991" i="31"/>
  <c r="B991" i="31"/>
  <c r="A991" i="31"/>
  <c r="R990" i="31"/>
  <c r="Q990" i="31"/>
  <c r="P990" i="31"/>
  <c r="O990" i="31"/>
  <c r="N990" i="31"/>
  <c r="M990" i="31"/>
  <c r="L990" i="31"/>
  <c r="K990" i="31"/>
  <c r="J990" i="31"/>
  <c r="B990" i="31"/>
  <c r="A990" i="31"/>
  <c r="R989" i="31"/>
  <c r="Q989" i="31"/>
  <c r="P989" i="31"/>
  <c r="O989" i="31"/>
  <c r="N989" i="31"/>
  <c r="M989" i="31"/>
  <c r="L989" i="31"/>
  <c r="K989" i="31"/>
  <c r="J989" i="31"/>
  <c r="B989" i="31"/>
  <c r="A989" i="31"/>
  <c r="R988" i="31"/>
  <c r="Q988" i="31"/>
  <c r="P988" i="31"/>
  <c r="O988" i="31"/>
  <c r="N988" i="31"/>
  <c r="M988" i="31"/>
  <c r="L988" i="31"/>
  <c r="K988" i="31"/>
  <c r="J988" i="31"/>
  <c r="B988" i="31"/>
  <c r="A988" i="31"/>
  <c r="R987" i="31"/>
  <c r="Q987" i="31"/>
  <c r="P987" i="31"/>
  <c r="O987" i="31"/>
  <c r="N987" i="31"/>
  <c r="M987" i="31"/>
  <c r="L987" i="31"/>
  <c r="K987" i="31"/>
  <c r="J987" i="31"/>
  <c r="B987" i="31"/>
  <c r="A987" i="31"/>
  <c r="R986" i="31"/>
  <c r="Q986" i="31"/>
  <c r="P986" i="31"/>
  <c r="O986" i="31"/>
  <c r="N986" i="31"/>
  <c r="M986" i="31"/>
  <c r="L986" i="31"/>
  <c r="K986" i="31"/>
  <c r="J986" i="31"/>
  <c r="B986" i="31"/>
  <c r="A986" i="31"/>
  <c r="R985" i="31"/>
  <c r="Q985" i="31"/>
  <c r="P985" i="31"/>
  <c r="O985" i="31"/>
  <c r="N985" i="31"/>
  <c r="M985" i="31"/>
  <c r="L985" i="31"/>
  <c r="K985" i="31"/>
  <c r="J985" i="31"/>
  <c r="B985" i="31"/>
  <c r="A985" i="31"/>
  <c r="R984" i="31"/>
  <c r="Q984" i="31"/>
  <c r="P984" i="31"/>
  <c r="O984" i="31"/>
  <c r="N984" i="31"/>
  <c r="M984" i="31"/>
  <c r="L984" i="31"/>
  <c r="K984" i="31"/>
  <c r="J984" i="31"/>
  <c r="B984" i="31"/>
  <c r="A984" i="31"/>
  <c r="R983" i="31"/>
  <c r="Q983" i="31"/>
  <c r="P983" i="31"/>
  <c r="O983" i="31"/>
  <c r="N983" i="31"/>
  <c r="M983" i="31"/>
  <c r="L983" i="31"/>
  <c r="K983" i="31"/>
  <c r="J983" i="31"/>
  <c r="B983" i="31"/>
  <c r="A983" i="31"/>
  <c r="R982" i="31"/>
  <c r="Q982" i="31"/>
  <c r="P982" i="31"/>
  <c r="O982" i="31"/>
  <c r="N982" i="31"/>
  <c r="M982" i="31"/>
  <c r="L982" i="31"/>
  <c r="K982" i="31"/>
  <c r="J982" i="31"/>
  <c r="B982" i="31"/>
  <c r="A982" i="31"/>
  <c r="R981" i="31"/>
  <c r="Q981" i="31"/>
  <c r="P981" i="31"/>
  <c r="O981" i="31"/>
  <c r="N981" i="31"/>
  <c r="M981" i="31"/>
  <c r="L981" i="31"/>
  <c r="K981" i="31"/>
  <c r="J981" i="31"/>
  <c r="B981" i="31"/>
  <c r="A981" i="31"/>
  <c r="R980" i="31"/>
  <c r="Q980" i="31"/>
  <c r="P980" i="31"/>
  <c r="O980" i="31"/>
  <c r="N980" i="31"/>
  <c r="M980" i="31"/>
  <c r="L980" i="31"/>
  <c r="K980" i="31"/>
  <c r="J980" i="31"/>
  <c r="B980" i="31"/>
  <c r="A980" i="31"/>
  <c r="R979" i="31"/>
  <c r="Q979" i="31"/>
  <c r="P979" i="31"/>
  <c r="O979" i="31"/>
  <c r="N979" i="31"/>
  <c r="M979" i="31"/>
  <c r="L979" i="31"/>
  <c r="K979" i="31"/>
  <c r="J979" i="31"/>
  <c r="B979" i="31"/>
  <c r="A979" i="31"/>
  <c r="R978" i="31"/>
  <c r="Q978" i="31"/>
  <c r="P978" i="31"/>
  <c r="O978" i="31"/>
  <c r="N978" i="31"/>
  <c r="M978" i="31"/>
  <c r="L978" i="31"/>
  <c r="K978" i="31"/>
  <c r="J978" i="31"/>
  <c r="B978" i="31"/>
  <c r="A978" i="31"/>
  <c r="R977" i="31"/>
  <c r="Q977" i="31"/>
  <c r="P977" i="31"/>
  <c r="O977" i="31"/>
  <c r="N977" i="31"/>
  <c r="M977" i="31"/>
  <c r="L977" i="31"/>
  <c r="K977" i="31"/>
  <c r="J977" i="31"/>
  <c r="B977" i="31"/>
  <c r="A977" i="31"/>
  <c r="R976" i="31"/>
  <c r="Q976" i="31"/>
  <c r="P976" i="31"/>
  <c r="O976" i="31"/>
  <c r="N976" i="31"/>
  <c r="M976" i="31"/>
  <c r="L976" i="31"/>
  <c r="K976" i="31"/>
  <c r="J976" i="31"/>
  <c r="B976" i="31"/>
  <c r="A976" i="31"/>
  <c r="R975" i="31"/>
  <c r="Q975" i="31"/>
  <c r="P975" i="31"/>
  <c r="O975" i="31"/>
  <c r="N975" i="31"/>
  <c r="M975" i="31"/>
  <c r="L975" i="31"/>
  <c r="K975" i="31"/>
  <c r="J975" i="31"/>
  <c r="B975" i="31"/>
  <c r="A975" i="31"/>
  <c r="R974" i="31"/>
  <c r="Q974" i="31"/>
  <c r="P974" i="31"/>
  <c r="O974" i="31"/>
  <c r="N974" i="31"/>
  <c r="M974" i="31"/>
  <c r="L974" i="31"/>
  <c r="K974" i="31"/>
  <c r="J974" i="31"/>
  <c r="B974" i="31"/>
  <c r="A974" i="31"/>
  <c r="R973" i="31"/>
  <c r="Q973" i="31"/>
  <c r="P973" i="31"/>
  <c r="O973" i="31"/>
  <c r="N973" i="31"/>
  <c r="M973" i="31"/>
  <c r="L973" i="31"/>
  <c r="K973" i="31"/>
  <c r="J973" i="31"/>
  <c r="B973" i="31"/>
  <c r="A973" i="31"/>
  <c r="R972" i="31"/>
  <c r="Q972" i="31"/>
  <c r="P972" i="31"/>
  <c r="O972" i="31"/>
  <c r="N972" i="31"/>
  <c r="M972" i="31"/>
  <c r="L972" i="31"/>
  <c r="K972" i="31"/>
  <c r="J972" i="31"/>
  <c r="B972" i="31"/>
  <c r="A972" i="31"/>
  <c r="R971" i="31"/>
  <c r="Q971" i="31"/>
  <c r="P971" i="31"/>
  <c r="O971" i="31"/>
  <c r="N971" i="31"/>
  <c r="M971" i="31"/>
  <c r="L971" i="31"/>
  <c r="K971" i="31"/>
  <c r="J971" i="31"/>
  <c r="B971" i="31"/>
  <c r="A971" i="31"/>
  <c r="R970" i="31"/>
  <c r="Q970" i="31"/>
  <c r="P970" i="31"/>
  <c r="O970" i="31"/>
  <c r="N970" i="31"/>
  <c r="M970" i="31"/>
  <c r="L970" i="31"/>
  <c r="K970" i="31"/>
  <c r="J970" i="31"/>
  <c r="B970" i="31"/>
  <c r="A970" i="31"/>
  <c r="R969" i="31"/>
  <c r="Q969" i="31"/>
  <c r="P969" i="31"/>
  <c r="O969" i="31"/>
  <c r="N969" i="31"/>
  <c r="M969" i="31"/>
  <c r="L969" i="31"/>
  <c r="K969" i="31"/>
  <c r="J969" i="31"/>
  <c r="B969" i="31"/>
  <c r="A969" i="31"/>
  <c r="R968" i="31"/>
  <c r="Q968" i="31"/>
  <c r="P968" i="31"/>
  <c r="O968" i="31"/>
  <c r="N968" i="31"/>
  <c r="M968" i="31"/>
  <c r="L968" i="31"/>
  <c r="K968" i="31"/>
  <c r="J968" i="31"/>
  <c r="B968" i="31"/>
  <c r="A968" i="31"/>
  <c r="R967" i="31"/>
  <c r="Q967" i="31"/>
  <c r="P967" i="31"/>
  <c r="O967" i="31"/>
  <c r="N967" i="31"/>
  <c r="M967" i="31"/>
  <c r="L967" i="31"/>
  <c r="K967" i="31"/>
  <c r="J967" i="31"/>
  <c r="B967" i="31"/>
  <c r="A967" i="31"/>
  <c r="R966" i="31"/>
  <c r="Q966" i="31"/>
  <c r="P966" i="31"/>
  <c r="O966" i="31"/>
  <c r="N966" i="31"/>
  <c r="M966" i="31"/>
  <c r="L966" i="31"/>
  <c r="K966" i="31"/>
  <c r="J966" i="31"/>
  <c r="B966" i="31"/>
  <c r="A966" i="31"/>
  <c r="R965" i="31"/>
  <c r="Q965" i="31"/>
  <c r="P965" i="31"/>
  <c r="O965" i="31"/>
  <c r="N965" i="31"/>
  <c r="M965" i="31"/>
  <c r="L965" i="31"/>
  <c r="K965" i="31"/>
  <c r="J965" i="31"/>
  <c r="B965" i="31"/>
  <c r="A965" i="31"/>
  <c r="R964" i="31"/>
  <c r="Q964" i="31"/>
  <c r="P964" i="31"/>
  <c r="O964" i="31"/>
  <c r="N964" i="31"/>
  <c r="M964" i="31"/>
  <c r="L964" i="31"/>
  <c r="K964" i="31"/>
  <c r="J964" i="31"/>
  <c r="B964" i="31"/>
  <c r="A964" i="31"/>
  <c r="R963" i="31"/>
  <c r="Q963" i="31"/>
  <c r="P963" i="31"/>
  <c r="O963" i="31"/>
  <c r="N963" i="31"/>
  <c r="M963" i="31"/>
  <c r="L963" i="31"/>
  <c r="K963" i="31"/>
  <c r="J963" i="31"/>
  <c r="B963" i="31"/>
  <c r="A963" i="31"/>
  <c r="R962" i="31"/>
  <c r="Q962" i="31"/>
  <c r="P962" i="31"/>
  <c r="O962" i="31"/>
  <c r="N962" i="31"/>
  <c r="M962" i="31"/>
  <c r="L962" i="31"/>
  <c r="K962" i="31"/>
  <c r="J962" i="31"/>
  <c r="B962" i="31"/>
  <c r="A962" i="31"/>
  <c r="R961" i="31"/>
  <c r="Q961" i="31"/>
  <c r="P961" i="31"/>
  <c r="O961" i="31"/>
  <c r="N961" i="31"/>
  <c r="M961" i="31"/>
  <c r="L961" i="31"/>
  <c r="K961" i="31"/>
  <c r="J961" i="31"/>
  <c r="B961" i="31"/>
  <c r="A961" i="31"/>
  <c r="R960" i="31"/>
  <c r="Q960" i="31"/>
  <c r="P960" i="31"/>
  <c r="O960" i="31"/>
  <c r="N960" i="31"/>
  <c r="M960" i="31"/>
  <c r="L960" i="31"/>
  <c r="K960" i="31"/>
  <c r="J960" i="31"/>
  <c r="B960" i="31"/>
  <c r="A960" i="31"/>
  <c r="R959" i="31"/>
  <c r="Q959" i="31"/>
  <c r="P959" i="31"/>
  <c r="O959" i="31"/>
  <c r="N959" i="31"/>
  <c r="M959" i="31"/>
  <c r="L959" i="31"/>
  <c r="K959" i="31"/>
  <c r="J959" i="31"/>
  <c r="B959" i="31"/>
  <c r="A959" i="31"/>
  <c r="R958" i="31"/>
  <c r="Q958" i="31"/>
  <c r="P958" i="31"/>
  <c r="O958" i="31"/>
  <c r="N958" i="31"/>
  <c r="M958" i="31"/>
  <c r="L958" i="31"/>
  <c r="K958" i="31"/>
  <c r="J958" i="31"/>
  <c r="B958" i="31"/>
  <c r="A958" i="31"/>
  <c r="R957" i="31"/>
  <c r="Q957" i="31"/>
  <c r="P957" i="31"/>
  <c r="O957" i="31"/>
  <c r="N957" i="31"/>
  <c r="M957" i="31"/>
  <c r="L957" i="31"/>
  <c r="K957" i="31"/>
  <c r="J957" i="31"/>
  <c r="B957" i="31"/>
  <c r="A957" i="31"/>
  <c r="R956" i="31"/>
  <c r="Q956" i="31"/>
  <c r="P956" i="31"/>
  <c r="O956" i="31"/>
  <c r="N956" i="31"/>
  <c r="M956" i="31"/>
  <c r="L956" i="31"/>
  <c r="K956" i="31"/>
  <c r="J956" i="31"/>
  <c r="B956" i="31"/>
  <c r="A956" i="31"/>
  <c r="R955" i="31"/>
  <c r="Q955" i="31"/>
  <c r="P955" i="31"/>
  <c r="O955" i="31"/>
  <c r="N955" i="31"/>
  <c r="M955" i="31"/>
  <c r="L955" i="31"/>
  <c r="K955" i="31"/>
  <c r="J955" i="31"/>
  <c r="B955" i="31"/>
  <c r="A955" i="31"/>
  <c r="R954" i="31"/>
  <c r="Q954" i="31"/>
  <c r="P954" i="31"/>
  <c r="O954" i="31"/>
  <c r="N954" i="31"/>
  <c r="M954" i="31"/>
  <c r="L954" i="31"/>
  <c r="K954" i="31"/>
  <c r="J954" i="31"/>
  <c r="B954" i="31"/>
  <c r="A954" i="31"/>
  <c r="R953" i="31"/>
  <c r="Q953" i="31"/>
  <c r="P953" i="31"/>
  <c r="O953" i="31"/>
  <c r="N953" i="31"/>
  <c r="M953" i="31"/>
  <c r="L953" i="31"/>
  <c r="K953" i="31"/>
  <c r="J953" i="31"/>
  <c r="B953" i="31"/>
  <c r="A953" i="31"/>
  <c r="R952" i="31"/>
  <c r="Q952" i="31"/>
  <c r="P952" i="31"/>
  <c r="O952" i="31"/>
  <c r="N952" i="31"/>
  <c r="M952" i="31"/>
  <c r="L952" i="31"/>
  <c r="K952" i="31"/>
  <c r="J952" i="31"/>
  <c r="B952" i="31"/>
  <c r="A952" i="31"/>
  <c r="R951" i="31"/>
  <c r="Q951" i="31"/>
  <c r="P951" i="31"/>
  <c r="O951" i="31"/>
  <c r="N951" i="31"/>
  <c r="M951" i="31"/>
  <c r="L951" i="31"/>
  <c r="K951" i="31"/>
  <c r="J951" i="31"/>
  <c r="B951" i="31"/>
  <c r="A951" i="31"/>
  <c r="R950" i="31"/>
  <c r="Q950" i="31"/>
  <c r="P950" i="31"/>
  <c r="O950" i="31"/>
  <c r="N950" i="31"/>
  <c r="M950" i="31"/>
  <c r="L950" i="31"/>
  <c r="K950" i="31"/>
  <c r="J950" i="31"/>
  <c r="B950" i="31"/>
  <c r="A950" i="31"/>
  <c r="R949" i="31"/>
  <c r="Q949" i="31"/>
  <c r="P949" i="31"/>
  <c r="O949" i="31"/>
  <c r="N949" i="31"/>
  <c r="M949" i="31"/>
  <c r="L949" i="31"/>
  <c r="K949" i="31"/>
  <c r="J949" i="31"/>
  <c r="B949" i="31"/>
  <c r="A949" i="31"/>
  <c r="R948" i="31"/>
  <c r="Q948" i="31"/>
  <c r="P948" i="31"/>
  <c r="O948" i="31"/>
  <c r="N948" i="31"/>
  <c r="M948" i="31"/>
  <c r="L948" i="31"/>
  <c r="K948" i="31"/>
  <c r="J948" i="31"/>
  <c r="B948" i="31"/>
  <c r="A948" i="31"/>
  <c r="R947" i="31"/>
  <c r="Q947" i="31"/>
  <c r="P947" i="31"/>
  <c r="O947" i="31"/>
  <c r="N947" i="31"/>
  <c r="M947" i="31"/>
  <c r="L947" i="31"/>
  <c r="K947" i="31"/>
  <c r="J947" i="31"/>
  <c r="B947" i="31"/>
  <c r="A947" i="31"/>
  <c r="R946" i="31"/>
  <c r="Q946" i="31"/>
  <c r="P946" i="31"/>
  <c r="O946" i="31"/>
  <c r="N946" i="31"/>
  <c r="M946" i="31"/>
  <c r="L946" i="31"/>
  <c r="K946" i="31"/>
  <c r="J946" i="31"/>
  <c r="B946" i="31"/>
  <c r="A946" i="31"/>
  <c r="R945" i="31"/>
  <c r="Q945" i="31"/>
  <c r="P945" i="31"/>
  <c r="O945" i="31"/>
  <c r="N945" i="31"/>
  <c r="M945" i="31"/>
  <c r="L945" i="31"/>
  <c r="K945" i="31"/>
  <c r="J945" i="31"/>
  <c r="B945" i="31"/>
  <c r="A945" i="31"/>
  <c r="R944" i="31"/>
  <c r="Q944" i="31"/>
  <c r="P944" i="31"/>
  <c r="O944" i="31"/>
  <c r="N944" i="31"/>
  <c r="M944" i="31"/>
  <c r="L944" i="31"/>
  <c r="K944" i="31"/>
  <c r="J944" i="31"/>
  <c r="B944" i="31"/>
  <c r="A944" i="31"/>
  <c r="R943" i="31"/>
  <c r="Q943" i="31"/>
  <c r="P943" i="31"/>
  <c r="O943" i="31"/>
  <c r="N943" i="31"/>
  <c r="M943" i="31"/>
  <c r="L943" i="31"/>
  <c r="K943" i="31"/>
  <c r="J943" i="31"/>
  <c r="B943" i="31"/>
  <c r="A943" i="31"/>
  <c r="R942" i="31"/>
  <c r="Q942" i="31"/>
  <c r="P942" i="31"/>
  <c r="O942" i="31"/>
  <c r="N942" i="31"/>
  <c r="M942" i="31"/>
  <c r="L942" i="31"/>
  <c r="K942" i="31"/>
  <c r="J942" i="31"/>
  <c r="B942" i="31"/>
  <c r="A942" i="31"/>
  <c r="R941" i="31"/>
  <c r="Q941" i="31"/>
  <c r="P941" i="31"/>
  <c r="O941" i="31"/>
  <c r="N941" i="31"/>
  <c r="M941" i="31"/>
  <c r="L941" i="31"/>
  <c r="K941" i="31"/>
  <c r="J941" i="31"/>
  <c r="B941" i="31"/>
  <c r="A941" i="31"/>
  <c r="R940" i="31"/>
  <c r="Q940" i="31"/>
  <c r="P940" i="31"/>
  <c r="O940" i="31"/>
  <c r="N940" i="31"/>
  <c r="M940" i="31"/>
  <c r="L940" i="31"/>
  <c r="K940" i="31"/>
  <c r="J940" i="31"/>
  <c r="B940" i="31"/>
  <c r="A940" i="31"/>
  <c r="R939" i="31"/>
  <c r="Q939" i="31"/>
  <c r="P939" i="31"/>
  <c r="O939" i="31"/>
  <c r="N939" i="31"/>
  <c r="M939" i="31"/>
  <c r="L939" i="31"/>
  <c r="K939" i="31"/>
  <c r="J939" i="31"/>
  <c r="B939" i="31"/>
  <c r="A939" i="31"/>
  <c r="R938" i="31"/>
  <c r="Q938" i="31"/>
  <c r="P938" i="31"/>
  <c r="O938" i="31"/>
  <c r="N938" i="31"/>
  <c r="M938" i="31"/>
  <c r="L938" i="31"/>
  <c r="K938" i="31"/>
  <c r="J938" i="31"/>
  <c r="B938" i="31"/>
  <c r="A938" i="31"/>
  <c r="R937" i="31"/>
  <c r="Q937" i="31"/>
  <c r="P937" i="31"/>
  <c r="O937" i="31"/>
  <c r="N937" i="31"/>
  <c r="M937" i="31"/>
  <c r="L937" i="31"/>
  <c r="K937" i="31"/>
  <c r="J937" i="31"/>
  <c r="B937" i="31"/>
  <c r="A937" i="31"/>
  <c r="R936" i="31"/>
  <c r="Q936" i="31"/>
  <c r="P936" i="31"/>
  <c r="O936" i="31"/>
  <c r="N936" i="31"/>
  <c r="M936" i="31"/>
  <c r="L936" i="31"/>
  <c r="K936" i="31"/>
  <c r="J936" i="31"/>
  <c r="B936" i="31"/>
  <c r="A936" i="31"/>
  <c r="R935" i="31"/>
  <c r="Q935" i="31"/>
  <c r="P935" i="31"/>
  <c r="O935" i="31"/>
  <c r="N935" i="31"/>
  <c r="M935" i="31"/>
  <c r="L935" i="31"/>
  <c r="K935" i="31"/>
  <c r="J935" i="31"/>
  <c r="B935" i="31"/>
  <c r="A935" i="31"/>
  <c r="R934" i="31"/>
  <c r="Q934" i="31"/>
  <c r="P934" i="31"/>
  <c r="O934" i="31"/>
  <c r="N934" i="31"/>
  <c r="M934" i="31"/>
  <c r="L934" i="31"/>
  <c r="K934" i="31"/>
  <c r="J934" i="31"/>
  <c r="B934" i="31"/>
  <c r="A934" i="31"/>
  <c r="R933" i="31"/>
  <c r="Q933" i="31"/>
  <c r="P933" i="31"/>
  <c r="O933" i="31"/>
  <c r="N933" i="31"/>
  <c r="M933" i="31"/>
  <c r="L933" i="31"/>
  <c r="K933" i="31"/>
  <c r="J933" i="31"/>
  <c r="B933" i="31"/>
  <c r="A933" i="31"/>
  <c r="R932" i="31"/>
  <c r="Q932" i="31"/>
  <c r="P932" i="31"/>
  <c r="O932" i="31"/>
  <c r="N932" i="31"/>
  <c r="M932" i="31"/>
  <c r="L932" i="31"/>
  <c r="K932" i="31"/>
  <c r="J932" i="31"/>
  <c r="B932" i="31"/>
  <c r="A932" i="31"/>
  <c r="R931" i="31"/>
  <c r="Q931" i="31"/>
  <c r="P931" i="31"/>
  <c r="O931" i="31"/>
  <c r="N931" i="31"/>
  <c r="M931" i="31"/>
  <c r="L931" i="31"/>
  <c r="K931" i="31"/>
  <c r="J931" i="31"/>
  <c r="B931" i="31"/>
  <c r="A931" i="31"/>
  <c r="R930" i="31"/>
  <c r="Q930" i="31"/>
  <c r="P930" i="31"/>
  <c r="O930" i="31"/>
  <c r="N930" i="31"/>
  <c r="M930" i="31"/>
  <c r="L930" i="31"/>
  <c r="K930" i="31"/>
  <c r="J930" i="31"/>
  <c r="B930" i="31"/>
  <c r="A930" i="31"/>
  <c r="R929" i="31"/>
  <c r="Q929" i="31"/>
  <c r="P929" i="31"/>
  <c r="O929" i="31"/>
  <c r="N929" i="31"/>
  <c r="M929" i="31"/>
  <c r="L929" i="31"/>
  <c r="K929" i="31"/>
  <c r="J929" i="31"/>
  <c r="B929" i="31"/>
  <c r="A929" i="31"/>
  <c r="R928" i="31"/>
  <c r="Q928" i="31"/>
  <c r="P928" i="31"/>
  <c r="O928" i="31"/>
  <c r="N928" i="31"/>
  <c r="M928" i="31"/>
  <c r="L928" i="31"/>
  <c r="K928" i="31"/>
  <c r="J928" i="31"/>
  <c r="B928" i="31"/>
  <c r="A928" i="31"/>
  <c r="R927" i="31"/>
  <c r="Q927" i="31"/>
  <c r="P927" i="31"/>
  <c r="O927" i="31"/>
  <c r="N927" i="31"/>
  <c r="M927" i="31"/>
  <c r="L927" i="31"/>
  <c r="K927" i="31"/>
  <c r="J927" i="31"/>
  <c r="B927" i="31"/>
  <c r="A927" i="31"/>
  <c r="R926" i="31"/>
  <c r="Q926" i="31"/>
  <c r="P926" i="31"/>
  <c r="O926" i="31"/>
  <c r="N926" i="31"/>
  <c r="M926" i="31"/>
  <c r="L926" i="31"/>
  <c r="K926" i="31"/>
  <c r="J926" i="31"/>
  <c r="B926" i="31"/>
  <c r="A926" i="31"/>
  <c r="R925" i="31"/>
  <c r="Q925" i="31"/>
  <c r="P925" i="31"/>
  <c r="O925" i="31"/>
  <c r="N925" i="31"/>
  <c r="M925" i="31"/>
  <c r="L925" i="31"/>
  <c r="K925" i="31"/>
  <c r="J925" i="31"/>
  <c r="B925" i="31"/>
  <c r="A925" i="31"/>
  <c r="R924" i="31"/>
  <c r="Q924" i="31"/>
  <c r="P924" i="31"/>
  <c r="O924" i="31"/>
  <c r="N924" i="31"/>
  <c r="M924" i="31"/>
  <c r="L924" i="31"/>
  <c r="K924" i="31"/>
  <c r="J924" i="31"/>
  <c r="B924" i="31"/>
  <c r="A924" i="31"/>
  <c r="R923" i="31"/>
  <c r="Q923" i="31"/>
  <c r="P923" i="31"/>
  <c r="O923" i="31"/>
  <c r="N923" i="31"/>
  <c r="M923" i="31"/>
  <c r="L923" i="31"/>
  <c r="K923" i="31"/>
  <c r="J923" i="31"/>
  <c r="B923" i="31"/>
  <c r="A923" i="31"/>
  <c r="R922" i="31"/>
  <c r="Q922" i="31"/>
  <c r="P922" i="31"/>
  <c r="O922" i="31"/>
  <c r="N922" i="31"/>
  <c r="M922" i="31"/>
  <c r="L922" i="31"/>
  <c r="K922" i="31"/>
  <c r="J922" i="31"/>
  <c r="B922" i="31"/>
  <c r="A922" i="31"/>
  <c r="R921" i="31"/>
  <c r="Q921" i="31"/>
  <c r="P921" i="31"/>
  <c r="O921" i="31"/>
  <c r="N921" i="31"/>
  <c r="M921" i="31"/>
  <c r="L921" i="31"/>
  <c r="K921" i="31"/>
  <c r="J921" i="31"/>
  <c r="B921" i="31"/>
  <c r="A921" i="31"/>
  <c r="R920" i="31"/>
  <c r="Q920" i="31"/>
  <c r="P920" i="31"/>
  <c r="O920" i="31"/>
  <c r="N920" i="31"/>
  <c r="M920" i="31"/>
  <c r="L920" i="31"/>
  <c r="K920" i="31"/>
  <c r="J920" i="31"/>
  <c r="B920" i="31"/>
  <c r="A920" i="31"/>
  <c r="R919" i="31"/>
  <c r="Q919" i="31"/>
  <c r="P919" i="31"/>
  <c r="O919" i="31"/>
  <c r="N919" i="31"/>
  <c r="M919" i="31"/>
  <c r="L919" i="31"/>
  <c r="K919" i="31"/>
  <c r="J919" i="31"/>
  <c r="B919" i="31"/>
  <c r="A919" i="31"/>
  <c r="R918" i="31"/>
  <c r="Q918" i="31"/>
  <c r="P918" i="31"/>
  <c r="O918" i="31"/>
  <c r="N918" i="31"/>
  <c r="M918" i="31"/>
  <c r="L918" i="31"/>
  <c r="K918" i="31"/>
  <c r="J918" i="31"/>
  <c r="B918" i="31"/>
  <c r="A918" i="31"/>
  <c r="R917" i="31"/>
  <c r="Q917" i="31"/>
  <c r="P917" i="31"/>
  <c r="O917" i="31"/>
  <c r="N917" i="31"/>
  <c r="M917" i="31"/>
  <c r="L917" i="31"/>
  <c r="K917" i="31"/>
  <c r="J917" i="31"/>
  <c r="B917" i="31"/>
  <c r="A917" i="31"/>
  <c r="R916" i="31"/>
  <c r="Q916" i="31"/>
  <c r="P916" i="31"/>
  <c r="O916" i="31"/>
  <c r="N916" i="31"/>
  <c r="M916" i="31"/>
  <c r="L916" i="31"/>
  <c r="K916" i="31"/>
  <c r="J916" i="31"/>
  <c r="B916" i="31"/>
  <c r="A916" i="31"/>
  <c r="R915" i="31"/>
  <c r="Q915" i="31"/>
  <c r="P915" i="31"/>
  <c r="O915" i="31"/>
  <c r="N915" i="31"/>
  <c r="M915" i="31"/>
  <c r="L915" i="31"/>
  <c r="K915" i="31"/>
  <c r="J915" i="31"/>
  <c r="B915" i="31"/>
  <c r="A915" i="31"/>
  <c r="R914" i="31"/>
  <c r="Q914" i="31"/>
  <c r="P914" i="31"/>
  <c r="O914" i="31"/>
  <c r="N914" i="31"/>
  <c r="M914" i="31"/>
  <c r="L914" i="31"/>
  <c r="K914" i="31"/>
  <c r="J914" i="31"/>
  <c r="B914" i="31"/>
  <c r="A914" i="31"/>
  <c r="R913" i="31"/>
  <c r="Q913" i="31"/>
  <c r="P913" i="31"/>
  <c r="O913" i="31"/>
  <c r="N913" i="31"/>
  <c r="M913" i="31"/>
  <c r="L913" i="31"/>
  <c r="K913" i="31"/>
  <c r="J913" i="31"/>
  <c r="B913" i="31"/>
  <c r="A913" i="31"/>
  <c r="R912" i="31"/>
  <c r="Q912" i="31"/>
  <c r="P912" i="31"/>
  <c r="O912" i="31"/>
  <c r="N912" i="31"/>
  <c r="M912" i="31"/>
  <c r="L912" i="31"/>
  <c r="K912" i="31"/>
  <c r="J912" i="31"/>
  <c r="B912" i="31"/>
  <c r="A912" i="31"/>
  <c r="R911" i="31"/>
  <c r="Q911" i="31"/>
  <c r="P911" i="31"/>
  <c r="O911" i="31"/>
  <c r="N911" i="31"/>
  <c r="M911" i="31"/>
  <c r="L911" i="31"/>
  <c r="K911" i="31"/>
  <c r="J911" i="31"/>
  <c r="B911" i="31"/>
  <c r="A911" i="31"/>
  <c r="R910" i="31"/>
  <c r="Q910" i="31"/>
  <c r="P910" i="31"/>
  <c r="O910" i="31"/>
  <c r="N910" i="31"/>
  <c r="M910" i="31"/>
  <c r="L910" i="31"/>
  <c r="K910" i="31"/>
  <c r="J910" i="31"/>
  <c r="B910" i="31"/>
  <c r="A910" i="31"/>
  <c r="R909" i="31"/>
  <c r="Q909" i="31"/>
  <c r="P909" i="31"/>
  <c r="O909" i="31"/>
  <c r="N909" i="31"/>
  <c r="M909" i="31"/>
  <c r="L909" i="31"/>
  <c r="K909" i="31"/>
  <c r="J909" i="31"/>
  <c r="B909" i="31"/>
  <c r="A909" i="31"/>
  <c r="R908" i="31"/>
  <c r="Q908" i="31"/>
  <c r="P908" i="31"/>
  <c r="O908" i="31"/>
  <c r="N908" i="31"/>
  <c r="M908" i="31"/>
  <c r="L908" i="31"/>
  <c r="K908" i="31"/>
  <c r="J908" i="31"/>
  <c r="B908" i="31"/>
  <c r="A908" i="31"/>
  <c r="R907" i="31"/>
  <c r="Q907" i="31"/>
  <c r="P907" i="31"/>
  <c r="O907" i="31"/>
  <c r="N907" i="31"/>
  <c r="M907" i="31"/>
  <c r="L907" i="31"/>
  <c r="K907" i="31"/>
  <c r="J907" i="31"/>
  <c r="B907" i="31"/>
  <c r="A907" i="31"/>
  <c r="R906" i="31"/>
  <c r="Q906" i="31"/>
  <c r="P906" i="31"/>
  <c r="O906" i="31"/>
  <c r="N906" i="31"/>
  <c r="M906" i="31"/>
  <c r="L906" i="31"/>
  <c r="K906" i="31"/>
  <c r="J906" i="31"/>
  <c r="B906" i="31"/>
  <c r="A906" i="31"/>
  <c r="R905" i="31"/>
  <c r="Q905" i="31"/>
  <c r="P905" i="31"/>
  <c r="O905" i="31"/>
  <c r="N905" i="31"/>
  <c r="M905" i="31"/>
  <c r="L905" i="31"/>
  <c r="K905" i="31"/>
  <c r="J905" i="31"/>
  <c r="B905" i="31"/>
  <c r="A905" i="31"/>
  <c r="R904" i="31"/>
  <c r="Q904" i="31"/>
  <c r="P904" i="31"/>
  <c r="O904" i="31"/>
  <c r="N904" i="31"/>
  <c r="M904" i="31"/>
  <c r="L904" i="31"/>
  <c r="K904" i="31"/>
  <c r="J904" i="31"/>
  <c r="B904" i="31"/>
  <c r="A904" i="31"/>
  <c r="R903" i="31"/>
  <c r="Q903" i="31"/>
  <c r="P903" i="31"/>
  <c r="O903" i="31"/>
  <c r="N903" i="31"/>
  <c r="M903" i="31"/>
  <c r="L903" i="31"/>
  <c r="K903" i="31"/>
  <c r="J903" i="31"/>
  <c r="B903" i="31"/>
  <c r="A903" i="31"/>
  <c r="R902" i="31"/>
  <c r="Q902" i="31"/>
  <c r="P902" i="31"/>
  <c r="O902" i="31"/>
  <c r="N902" i="31"/>
  <c r="M902" i="31"/>
  <c r="L902" i="31"/>
  <c r="K902" i="31"/>
  <c r="J902" i="31"/>
  <c r="B902" i="31"/>
  <c r="A902" i="31"/>
  <c r="R901" i="31"/>
  <c r="Q901" i="31"/>
  <c r="P901" i="31"/>
  <c r="O901" i="31"/>
  <c r="N901" i="31"/>
  <c r="M901" i="31"/>
  <c r="L901" i="31"/>
  <c r="K901" i="31"/>
  <c r="J901" i="31"/>
  <c r="B901" i="31"/>
  <c r="A901" i="31"/>
  <c r="R900" i="31"/>
  <c r="Q900" i="31"/>
  <c r="P900" i="31"/>
  <c r="O900" i="31"/>
  <c r="N900" i="31"/>
  <c r="M900" i="31"/>
  <c r="L900" i="31"/>
  <c r="K900" i="31"/>
  <c r="J900" i="31"/>
  <c r="B900" i="31"/>
  <c r="A900" i="31"/>
  <c r="R899" i="31"/>
  <c r="Q899" i="31"/>
  <c r="P899" i="31"/>
  <c r="O899" i="31"/>
  <c r="N899" i="31"/>
  <c r="M899" i="31"/>
  <c r="L899" i="31"/>
  <c r="K899" i="31"/>
  <c r="J899" i="31"/>
  <c r="B899" i="31"/>
  <c r="A899" i="31"/>
  <c r="R898" i="31"/>
  <c r="Q898" i="31"/>
  <c r="P898" i="31"/>
  <c r="O898" i="31"/>
  <c r="N898" i="31"/>
  <c r="M898" i="31"/>
  <c r="L898" i="31"/>
  <c r="K898" i="31"/>
  <c r="J898" i="31"/>
  <c r="B898" i="31"/>
  <c r="A898" i="31"/>
  <c r="R897" i="31"/>
  <c r="Q897" i="31"/>
  <c r="P897" i="31"/>
  <c r="O897" i="31"/>
  <c r="N897" i="31"/>
  <c r="M897" i="31"/>
  <c r="L897" i="31"/>
  <c r="K897" i="31"/>
  <c r="J897" i="31"/>
  <c r="B897" i="31"/>
  <c r="A897" i="31"/>
  <c r="R896" i="31"/>
  <c r="Q896" i="31"/>
  <c r="P896" i="31"/>
  <c r="O896" i="31"/>
  <c r="N896" i="31"/>
  <c r="M896" i="31"/>
  <c r="L896" i="31"/>
  <c r="K896" i="31"/>
  <c r="J896" i="31"/>
  <c r="B896" i="31"/>
  <c r="A896" i="31"/>
  <c r="R895" i="31"/>
  <c r="Q895" i="31"/>
  <c r="P895" i="31"/>
  <c r="O895" i="31"/>
  <c r="N895" i="31"/>
  <c r="M895" i="31"/>
  <c r="L895" i="31"/>
  <c r="K895" i="31"/>
  <c r="J895" i="31"/>
  <c r="B895" i="31"/>
  <c r="A895" i="31"/>
  <c r="R894" i="31"/>
  <c r="Q894" i="31"/>
  <c r="P894" i="31"/>
  <c r="O894" i="31"/>
  <c r="N894" i="31"/>
  <c r="M894" i="31"/>
  <c r="L894" i="31"/>
  <c r="K894" i="31"/>
  <c r="J894" i="31"/>
  <c r="B894" i="31"/>
  <c r="A894" i="31"/>
  <c r="R893" i="31"/>
  <c r="Q893" i="31"/>
  <c r="P893" i="31"/>
  <c r="O893" i="31"/>
  <c r="N893" i="31"/>
  <c r="M893" i="31"/>
  <c r="L893" i="31"/>
  <c r="K893" i="31"/>
  <c r="J893" i="31"/>
  <c r="B893" i="31"/>
  <c r="A893" i="31"/>
  <c r="R892" i="31"/>
  <c r="Q892" i="31"/>
  <c r="P892" i="31"/>
  <c r="O892" i="31"/>
  <c r="N892" i="31"/>
  <c r="M892" i="31"/>
  <c r="L892" i="31"/>
  <c r="K892" i="31"/>
  <c r="J892" i="31"/>
  <c r="B892" i="31"/>
  <c r="A892" i="31"/>
  <c r="R891" i="31"/>
  <c r="Q891" i="31"/>
  <c r="P891" i="31"/>
  <c r="O891" i="31"/>
  <c r="N891" i="31"/>
  <c r="M891" i="31"/>
  <c r="L891" i="31"/>
  <c r="K891" i="31"/>
  <c r="J891" i="31"/>
  <c r="B891" i="31"/>
  <c r="A891" i="31"/>
  <c r="R890" i="31"/>
  <c r="Q890" i="31"/>
  <c r="P890" i="31"/>
  <c r="O890" i="31"/>
  <c r="N890" i="31"/>
  <c r="M890" i="31"/>
  <c r="L890" i="31"/>
  <c r="K890" i="31"/>
  <c r="J890" i="31"/>
  <c r="B890" i="31"/>
  <c r="A890" i="31"/>
  <c r="R889" i="31"/>
  <c r="Q889" i="31"/>
  <c r="P889" i="31"/>
  <c r="O889" i="31"/>
  <c r="N889" i="31"/>
  <c r="M889" i="31"/>
  <c r="L889" i="31"/>
  <c r="K889" i="31"/>
  <c r="J889" i="31"/>
  <c r="B889" i="31"/>
  <c r="A889" i="31"/>
  <c r="R888" i="31"/>
  <c r="Q888" i="31"/>
  <c r="P888" i="31"/>
  <c r="O888" i="31"/>
  <c r="N888" i="31"/>
  <c r="M888" i="31"/>
  <c r="L888" i="31"/>
  <c r="K888" i="31"/>
  <c r="J888" i="31"/>
  <c r="B888" i="31"/>
  <c r="A888" i="31"/>
  <c r="R887" i="31"/>
  <c r="Q887" i="31"/>
  <c r="P887" i="31"/>
  <c r="O887" i="31"/>
  <c r="N887" i="31"/>
  <c r="M887" i="31"/>
  <c r="L887" i="31"/>
  <c r="K887" i="31"/>
  <c r="J887" i="31"/>
  <c r="B887" i="31"/>
  <c r="A887" i="31"/>
  <c r="R886" i="31"/>
  <c r="Q886" i="31"/>
  <c r="P886" i="31"/>
  <c r="O886" i="31"/>
  <c r="N886" i="31"/>
  <c r="M886" i="31"/>
  <c r="L886" i="31"/>
  <c r="K886" i="31"/>
  <c r="J886" i="31"/>
  <c r="B886" i="31"/>
  <c r="A886" i="31"/>
  <c r="R885" i="31"/>
  <c r="Q885" i="31"/>
  <c r="P885" i="31"/>
  <c r="O885" i="31"/>
  <c r="N885" i="31"/>
  <c r="M885" i="31"/>
  <c r="L885" i="31"/>
  <c r="K885" i="31"/>
  <c r="J885" i="31"/>
  <c r="B885" i="31"/>
  <c r="A885" i="31"/>
  <c r="R884" i="31"/>
  <c r="Q884" i="31"/>
  <c r="P884" i="31"/>
  <c r="O884" i="31"/>
  <c r="N884" i="31"/>
  <c r="M884" i="31"/>
  <c r="L884" i="31"/>
  <c r="K884" i="31"/>
  <c r="J884" i="31"/>
  <c r="B884" i="31"/>
  <c r="A884" i="31"/>
  <c r="R883" i="31"/>
  <c r="Q883" i="31"/>
  <c r="P883" i="31"/>
  <c r="O883" i="31"/>
  <c r="N883" i="31"/>
  <c r="M883" i="31"/>
  <c r="L883" i="31"/>
  <c r="K883" i="31"/>
  <c r="J883" i="31"/>
  <c r="B883" i="31"/>
  <c r="A883" i="31"/>
  <c r="R882" i="31"/>
  <c r="Q882" i="31"/>
  <c r="P882" i="31"/>
  <c r="O882" i="31"/>
  <c r="N882" i="31"/>
  <c r="M882" i="31"/>
  <c r="L882" i="31"/>
  <c r="K882" i="31"/>
  <c r="J882" i="31"/>
  <c r="B882" i="31"/>
  <c r="A882" i="31"/>
  <c r="R881" i="31"/>
  <c r="Q881" i="31"/>
  <c r="P881" i="31"/>
  <c r="O881" i="31"/>
  <c r="N881" i="31"/>
  <c r="M881" i="31"/>
  <c r="L881" i="31"/>
  <c r="K881" i="31"/>
  <c r="J881" i="31"/>
  <c r="B881" i="31"/>
  <c r="A881" i="31"/>
  <c r="R880" i="31"/>
  <c r="Q880" i="31"/>
  <c r="P880" i="31"/>
  <c r="O880" i="31"/>
  <c r="N880" i="31"/>
  <c r="M880" i="31"/>
  <c r="L880" i="31"/>
  <c r="K880" i="31"/>
  <c r="J880" i="31"/>
  <c r="B880" i="31"/>
  <c r="A880" i="31"/>
  <c r="R879" i="31"/>
  <c r="Q879" i="31"/>
  <c r="P879" i="31"/>
  <c r="O879" i="31"/>
  <c r="N879" i="31"/>
  <c r="M879" i="31"/>
  <c r="L879" i="31"/>
  <c r="K879" i="31"/>
  <c r="J879" i="31"/>
  <c r="B879" i="31"/>
  <c r="A879" i="31"/>
  <c r="R878" i="31"/>
  <c r="Q878" i="31"/>
  <c r="P878" i="31"/>
  <c r="O878" i="31"/>
  <c r="N878" i="31"/>
  <c r="M878" i="31"/>
  <c r="L878" i="31"/>
  <c r="K878" i="31"/>
  <c r="J878" i="31"/>
  <c r="B878" i="31"/>
  <c r="A878" i="31"/>
  <c r="R877" i="31"/>
  <c r="Q877" i="31"/>
  <c r="P877" i="31"/>
  <c r="O877" i="31"/>
  <c r="N877" i="31"/>
  <c r="M877" i="31"/>
  <c r="L877" i="31"/>
  <c r="K877" i="31"/>
  <c r="J877" i="31"/>
  <c r="B877" i="31"/>
  <c r="A877" i="31"/>
  <c r="R876" i="31"/>
  <c r="Q876" i="31"/>
  <c r="P876" i="31"/>
  <c r="O876" i="31"/>
  <c r="N876" i="31"/>
  <c r="M876" i="31"/>
  <c r="L876" i="31"/>
  <c r="K876" i="31"/>
  <c r="J876" i="31"/>
  <c r="B876" i="31"/>
  <c r="A876" i="31"/>
  <c r="R875" i="31"/>
  <c r="Q875" i="31"/>
  <c r="P875" i="31"/>
  <c r="O875" i="31"/>
  <c r="N875" i="31"/>
  <c r="M875" i="31"/>
  <c r="L875" i="31"/>
  <c r="K875" i="31"/>
  <c r="J875" i="31"/>
  <c r="B875" i="31"/>
  <c r="A875" i="31"/>
  <c r="R874" i="31"/>
  <c r="Q874" i="31"/>
  <c r="P874" i="31"/>
  <c r="O874" i="31"/>
  <c r="N874" i="31"/>
  <c r="M874" i="31"/>
  <c r="L874" i="31"/>
  <c r="K874" i="31"/>
  <c r="J874" i="31"/>
  <c r="B874" i="31"/>
  <c r="A874" i="31"/>
  <c r="R873" i="31"/>
  <c r="Q873" i="31"/>
  <c r="P873" i="31"/>
  <c r="O873" i="31"/>
  <c r="N873" i="31"/>
  <c r="M873" i="31"/>
  <c r="L873" i="31"/>
  <c r="K873" i="31"/>
  <c r="J873" i="31"/>
  <c r="B873" i="31"/>
  <c r="A873" i="31"/>
  <c r="R872" i="31"/>
  <c r="Q872" i="31"/>
  <c r="P872" i="31"/>
  <c r="O872" i="31"/>
  <c r="N872" i="31"/>
  <c r="M872" i="31"/>
  <c r="L872" i="31"/>
  <c r="K872" i="31"/>
  <c r="J872" i="31"/>
  <c r="B872" i="31"/>
  <c r="A872" i="31"/>
  <c r="R871" i="31"/>
  <c r="Q871" i="31"/>
  <c r="P871" i="31"/>
  <c r="O871" i="31"/>
  <c r="N871" i="31"/>
  <c r="M871" i="31"/>
  <c r="L871" i="31"/>
  <c r="K871" i="31"/>
  <c r="J871" i="31"/>
  <c r="B871" i="31"/>
  <c r="A871" i="31"/>
  <c r="R870" i="31"/>
  <c r="Q870" i="31"/>
  <c r="P870" i="31"/>
  <c r="O870" i="31"/>
  <c r="N870" i="31"/>
  <c r="M870" i="31"/>
  <c r="L870" i="31"/>
  <c r="K870" i="31"/>
  <c r="J870" i="31"/>
  <c r="B870" i="31"/>
  <c r="A870" i="31"/>
  <c r="R869" i="31"/>
  <c r="Q869" i="31"/>
  <c r="P869" i="31"/>
  <c r="O869" i="31"/>
  <c r="N869" i="31"/>
  <c r="M869" i="31"/>
  <c r="L869" i="31"/>
  <c r="K869" i="31"/>
  <c r="J869" i="31"/>
  <c r="B869" i="31"/>
  <c r="A869" i="31"/>
  <c r="R868" i="31"/>
  <c r="Q868" i="31"/>
  <c r="P868" i="31"/>
  <c r="O868" i="31"/>
  <c r="N868" i="31"/>
  <c r="M868" i="31"/>
  <c r="L868" i="31"/>
  <c r="K868" i="31"/>
  <c r="J868" i="31"/>
  <c r="B868" i="31"/>
  <c r="A868" i="31"/>
  <c r="R867" i="31"/>
  <c r="Q867" i="31"/>
  <c r="P867" i="31"/>
  <c r="O867" i="31"/>
  <c r="N867" i="31"/>
  <c r="M867" i="31"/>
  <c r="L867" i="31"/>
  <c r="K867" i="31"/>
  <c r="J867" i="31"/>
  <c r="B867" i="31"/>
  <c r="A867" i="31"/>
  <c r="R866" i="31"/>
  <c r="Q866" i="31"/>
  <c r="P866" i="31"/>
  <c r="O866" i="31"/>
  <c r="N866" i="31"/>
  <c r="M866" i="31"/>
  <c r="L866" i="31"/>
  <c r="K866" i="31"/>
  <c r="J866" i="31"/>
  <c r="B866" i="31"/>
  <c r="A866" i="31"/>
  <c r="R865" i="31"/>
  <c r="Q865" i="31"/>
  <c r="P865" i="31"/>
  <c r="O865" i="31"/>
  <c r="N865" i="31"/>
  <c r="M865" i="31"/>
  <c r="L865" i="31"/>
  <c r="K865" i="31"/>
  <c r="J865" i="31"/>
  <c r="B865" i="31"/>
  <c r="A865" i="31"/>
  <c r="R864" i="31"/>
  <c r="Q864" i="31"/>
  <c r="P864" i="31"/>
  <c r="O864" i="31"/>
  <c r="N864" i="31"/>
  <c r="M864" i="31"/>
  <c r="L864" i="31"/>
  <c r="K864" i="31"/>
  <c r="J864" i="31"/>
  <c r="B864" i="31"/>
  <c r="A864" i="31"/>
  <c r="R863" i="31"/>
  <c r="Q863" i="31"/>
  <c r="P863" i="31"/>
  <c r="O863" i="31"/>
  <c r="N863" i="31"/>
  <c r="M863" i="31"/>
  <c r="L863" i="31"/>
  <c r="K863" i="31"/>
  <c r="J863" i="31"/>
  <c r="B863" i="31"/>
  <c r="A863" i="31"/>
  <c r="R862" i="31"/>
  <c r="Q862" i="31"/>
  <c r="P862" i="31"/>
  <c r="O862" i="31"/>
  <c r="N862" i="31"/>
  <c r="M862" i="31"/>
  <c r="L862" i="31"/>
  <c r="K862" i="31"/>
  <c r="J862" i="31"/>
  <c r="B862" i="31"/>
  <c r="A862" i="31"/>
  <c r="R861" i="31"/>
  <c r="Q861" i="31"/>
  <c r="P861" i="31"/>
  <c r="O861" i="31"/>
  <c r="N861" i="31"/>
  <c r="M861" i="31"/>
  <c r="L861" i="31"/>
  <c r="K861" i="31"/>
  <c r="J861" i="31"/>
  <c r="B861" i="31"/>
  <c r="A861" i="31"/>
  <c r="R860" i="31"/>
  <c r="Q860" i="31"/>
  <c r="P860" i="31"/>
  <c r="O860" i="31"/>
  <c r="N860" i="31"/>
  <c r="M860" i="31"/>
  <c r="L860" i="31"/>
  <c r="K860" i="31"/>
  <c r="J860" i="31"/>
  <c r="B860" i="31"/>
  <c r="A860" i="31"/>
  <c r="R859" i="31"/>
  <c r="Q859" i="31"/>
  <c r="P859" i="31"/>
  <c r="O859" i="31"/>
  <c r="N859" i="31"/>
  <c r="M859" i="31"/>
  <c r="L859" i="31"/>
  <c r="K859" i="31"/>
  <c r="J859" i="31"/>
  <c r="B859" i="31"/>
  <c r="A859" i="31"/>
  <c r="R858" i="31"/>
  <c r="Q858" i="31"/>
  <c r="P858" i="31"/>
  <c r="O858" i="31"/>
  <c r="N858" i="31"/>
  <c r="M858" i="31"/>
  <c r="L858" i="31"/>
  <c r="K858" i="31"/>
  <c r="J858" i="31"/>
  <c r="B858" i="31"/>
  <c r="A858" i="31"/>
  <c r="R857" i="31"/>
  <c r="Q857" i="31"/>
  <c r="P857" i="31"/>
  <c r="O857" i="31"/>
  <c r="N857" i="31"/>
  <c r="M857" i="31"/>
  <c r="L857" i="31"/>
  <c r="K857" i="31"/>
  <c r="J857" i="31"/>
  <c r="B857" i="31"/>
  <c r="A857" i="31"/>
  <c r="R856" i="31"/>
  <c r="Q856" i="31"/>
  <c r="P856" i="31"/>
  <c r="O856" i="31"/>
  <c r="N856" i="31"/>
  <c r="M856" i="31"/>
  <c r="L856" i="31"/>
  <c r="K856" i="31"/>
  <c r="J856" i="31"/>
  <c r="B856" i="31"/>
  <c r="A856" i="31"/>
  <c r="R855" i="31"/>
  <c r="Q855" i="31"/>
  <c r="P855" i="31"/>
  <c r="O855" i="31"/>
  <c r="N855" i="31"/>
  <c r="M855" i="31"/>
  <c r="L855" i="31"/>
  <c r="K855" i="31"/>
  <c r="J855" i="31"/>
  <c r="B855" i="31"/>
  <c r="A855" i="31"/>
  <c r="R854" i="31"/>
  <c r="Q854" i="31"/>
  <c r="P854" i="31"/>
  <c r="O854" i="31"/>
  <c r="N854" i="31"/>
  <c r="M854" i="31"/>
  <c r="L854" i="31"/>
  <c r="K854" i="31"/>
  <c r="J854" i="31"/>
  <c r="B854" i="31"/>
  <c r="A854" i="31"/>
  <c r="R853" i="31"/>
  <c r="Q853" i="31"/>
  <c r="P853" i="31"/>
  <c r="O853" i="31"/>
  <c r="N853" i="31"/>
  <c r="M853" i="31"/>
  <c r="L853" i="31"/>
  <c r="K853" i="31"/>
  <c r="J853" i="31"/>
  <c r="B853" i="31"/>
  <c r="A853" i="31"/>
  <c r="R852" i="31"/>
  <c r="Q852" i="31"/>
  <c r="P852" i="31"/>
  <c r="O852" i="31"/>
  <c r="N852" i="31"/>
  <c r="M852" i="31"/>
  <c r="L852" i="31"/>
  <c r="K852" i="31"/>
  <c r="J852" i="31"/>
  <c r="B852" i="31"/>
  <c r="A852" i="31"/>
  <c r="R851" i="31"/>
  <c r="Q851" i="31"/>
  <c r="P851" i="31"/>
  <c r="O851" i="31"/>
  <c r="N851" i="31"/>
  <c r="M851" i="31"/>
  <c r="L851" i="31"/>
  <c r="K851" i="31"/>
  <c r="J851" i="31"/>
  <c r="B851" i="31"/>
  <c r="A851" i="31"/>
  <c r="R850" i="31"/>
  <c r="Q850" i="31"/>
  <c r="P850" i="31"/>
  <c r="O850" i="31"/>
  <c r="N850" i="31"/>
  <c r="M850" i="31"/>
  <c r="L850" i="31"/>
  <c r="K850" i="31"/>
  <c r="J850" i="31"/>
  <c r="B850" i="31"/>
  <c r="A850" i="31"/>
  <c r="R849" i="31"/>
  <c r="Q849" i="31"/>
  <c r="P849" i="31"/>
  <c r="O849" i="31"/>
  <c r="N849" i="31"/>
  <c r="M849" i="31"/>
  <c r="L849" i="31"/>
  <c r="K849" i="31"/>
  <c r="J849" i="31"/>
  <c r="B849" i="31"/>
  <c r="A849" i="31"/>
  <c r="R848" i="31"/>
  <c r="Q848" i="31"/>
  <c r="P848" i="31"/>
  <c r="O848" i="31"/>
  <c r="N848" i="31"/>
  <c r="M848" i="31"/>
  <c r="L848" i="31"/>
  <c r="K848" i="31"/>
  <c r="J848" i="31"/>
  <c r="B848" i="31"/>
  <c r="A848" i="31"/>
  <c r="R847" i="31"/>
  <c r="Q847" i="31"/>
  <c r="P847" i="31"/>
  <c r="O847" i="31"/>
  <c r="N847" i="31"/>
  <c r="M847" i="31"/>
  <c r="L847" i="31"/>
  <c r="K847" i="31"/>
  <c r="J847" i="31"/>
  <c r="B847" i="31"/>
  <c r="A847" i="31"/>
  <c r="R846" i="31"/>
  <c r="Q846" i="31"/>
  <c r="P846" i="31"/>
  <c r="O846" i="31"/>
  <c r="N846" i="31"/>
  <c r="M846" i="31"/>
  <c r="L846" i="31"/>
  <c r="K846" i="31"/>
  <c r="J846" i="31"/>
  <c r="B846" i="31"/>
  <c r="A846" i="31"/>
  <c r="R845" i="31"/>
  <c r="Q845" i="31"/>
  <c r="P845" i="31"/>
  <c r="O845" i="31"/>
  <c r="N845" i="31"/>
  <c r="M845" i="31"/>
  <c r="L845" i="31"/>
  <c r="K845" i="31"/>
  <c r="J845" i="31"/>
  <c r="B845" i="31"/>
  <c r="A845" i="31"/>
  <c r="R844" i="31"/>
  <c r="Q844" i="31"/>
  <c r="P844" i="31"/>
  <c r="O844" i="31"/>
  <c r="N844" i="31"/>
  <c r="M844" i="31"/>
  <c r="L844" i="31"/>
  <c r="K844" i="31"/>
  <c r="J844" i="31"/>
  <c r="B844" i="31"/>
  <c r="A844" i="31"/>
  <c r="R843" i="31"/>
  <c r="Q843" i="31"/>
  <c r="P843" i="31"/>
  <c r="O843" i="31"/>
  <c r="N843" i="31"/>
  <c r="M843" i="31"/>
  <c r="L843" i="31"/>
  <c r="K843" i="31"/>
  <c r="J843" i="31"/>
  <c r="B843" i="31"/>
  <c r="A843" i="31"/>
  <c r="R842" i="31"/>
  <c r="Q842" i="31"/>
  <c r="P842" i="31"/>
  <c r="O842" i="31"/>
  <c r="N842" i="31"/>
  <c r="M842" i="31"/>
  <c r="L842" i="31"/>
  <c r="K842" i="31"/>
  <c r="J842" i="31"/>
  <c r="B842" i="31"/>
  <c r="A842" i="31"/>
  <c r="R841" i="31"/>
  <c r="Q841" i="31"/>
  <c r="P841" i="31"/>
  <c r="O841" i="31"/>
  <c r="N841" i="31"/>
  <c r="M841" i="31"/>
  <c r="L841" i="31"/>
  <c r="K841" i="31"/>
  <c r="J841" i="31"/>
  <c r="B841" i="31"/>
  <c r="A841" i="31"/>
  <c r="R840" i="31"/>
  <c r="Q840" i="31"/>
  <c r="P840" i="31"/>
  <c r="O840" i="31"/>
  <c r="N840" i="31"/>
  <c r="M840" i="31"/>
  <c r="L840" i="31"/>
  <c r="K840" i="31"/>
  <c r="J840" i="31"/>
  <c r="B840" i="31"/>
  <c r="A840" i="31"/>
  <c r="R839" i="31"/>
  <c r="Q839" i="31"/>
  <c r="P839" i="31"/>
  <c r="O839" i="31"/>
  <c r="N839" i="31"/>
  <c r="M839" i="31"/>
  <c r="L839" i="31"/>
  <c r="K839" i="31"/>
  <c r="J839" i="31"/>
  <c r="B839" i="31"/>
  <c r="A839" i="31"/>
  <c r="R838" i="31"/>
  <c r="Q838" i="31"/>
  <c r="P838" i="31"/>
  <c r="O838" i="31"/>
  <c r="N838" i="31"/>
  <c r="M838" i="31"/>
  <c r="L838" i="31"/>
  <c r="K838" i="31"/>
  <c r="J838" i="31"/>
  <c r="B838" i="31"/>
  <c r="A838" i="31"/>
  <c r="R837" i="31"/>
  <c r="Q837" i="31"/>
  <c r="P837" i="31"/>
  <c r="O837" i="31"/>
  <c r="N837" i="31"/>
  <c r="M837" i="31"/>
  <c r="L837" i="31"/>
  <c r="K837" i="31"/>
  <c r="J837" i="31"/>
  <c r="B837" i="31"/>
  <c r="A837" i="31"/>
  <c r="R836" i="31"/>
  <c r="Q836" i="31"/>
  <c r="P836" i="31"/>
  <c r="O836" i="31"/>
  <c r="N836" i="31"/>
  <c r="M836" i="31"/>
  <c r="L836" i="31"/>
  <c r="K836" i="31"/>
  <c r="J836" i="31"/>
  <c r="B836" i="31"/>
  <c r="A836" i="31"/>
  <c r="R835" i="31"/>
  <c r="Q835" i="31"/>
  <c r="P835" i="31"/>
  <c r="O835" i="31"/>
  <c r="N835" i="31"/>
  <c r="M835" i="31"/>
  <c r="L835" i="31"/>
  <c r="K835" i="31"/>
  <c r="J835" i="31"/>
  <c r="B835" i="31"/>
  <c r="A835" i="31"/>
  <c r="R834" i="31"/>
  <c r="Q834" i="31"/>
  <c r="P834" i="31"/>
  <c r="O834" i="31"/>
  <c r="N834" i="31"/>
  <c r="M834" i="31"/>
  <c r="L834" i="31"/>
  <c r="K834" i="31"/>
  <c r="J834" i="31"/>
  <c r="B834" i="31"/>
  <c r="A834" i="31"/>
  <c r="R833" i="31"/>
  <c r="Q833" i="31"/>
  <c r="P833" i="31"/>
  <c r="O833" i="31"/>
  <c r="N833" i="31"/>
  <c r="M833" i="31"/>
  <c r="L833" i="31"/>
  <c r="K833" i="31"/>
  <c r="J833" i="31"/>
  <c r="B833" i="31"/>
  <c r="A833" i="31"/>
  <c r="R832" i="31"/>
  <c r="Q832" i="31"/>
  <c r="P832" i="31"/>
  <c r="O832" i="31"/>
  <c r="N832" i="31"/>
  <c r="M832" i="31"/>
  <c r="L832" i="31"/>
  <c r="K832" i="31"/>
  <c r="J832" i="31"/>
  <c r="B832" i="31"/>
  <c r="A832" i="31"/>
  <c r="R831" i="31"/>
  <c r="Q831" i="31"/>
  <c r="P831" i="31"/>
  <c r="O831" i="31"/>
  <c r="N831" i="31"/>
  <c r="M831" i="31"/>
  <c r="L831" i="31"/>
  <c r="K831" i="31"/>
  <c r="J831" i="31"/>
  <c r="B831" i="31"/>
  <c r="A831" i="31"/>
  <c r="R830" i="31"/>
  <c r="Q830" i="31"/>
  <c r="P830" i="31"/>
  <c r="O830" i="31"/>
  <c r="N830" i="31"/>
  <c r="M830" i="31"/>
  <c r="L830" i="31"/>
  <c r="K830" i="31"/>
  <c r="J830" i="31"/>
  <c r="B830" i="31"/>
  <c r="A830" i="31"/>
  <c r="R829" i="31"/>
  <c r="Q829" i="31"/>
  <c r="P829" i="31"/>
  <c r="O829" i="31"/>
  <c r="N829" i="31"/>
  <c r="M829" i="31"/>
  <c r="L829" i="31"/>
  <c r="K829" i="31"/>
  <c r="J829" i="31"/>
  <c r="B829" i="31"/>
  <c r="A829" i="31"/>
  <c r="R828" i="31"/>
  <c r="Q828" i="31"/>
  <c r="P828" i="31"/>
  <c r="O828" i="31"/>
  <c r="N828" i="31"/>
  <c r="M828" i="31"/>
  <c r="L828" i="31"/>
  <c r="K828" i="31"/>
  <c r="J828" i="31"/>
  <c r="B828" i="31"/>
  <c r="A828" i="31"/>
  <c r="R827" i="31"/>
  <c r="Q827" i="31"/>
  <c r="P827" i="31"/>
  <c r="O827" i="31"/>
  <c r="N827" i="31"/>
  <c r="M827" i="31"/>
  <c r="L827" i="31"/>
  <c r="K827" i="31"/>
  <c r="J827" i="31"/>
  <c r="B827" i="31"/>
  <c r="A827" i="31"/>
  <c r="R826" i="31"/>
  <c r="Q826" i="31"/>
  <c r="P826" i="31"/>
  <c r="O826" i="31"/>
  <c r="N826" i="31"/>
  <c r="M826" i="31"/>
  <c r="L826" i="31"/>
  <c r="K826" i="31"/>
  <c r="J826" i="31"/>
  <c r="B826" i="31"/>
  <c r="A826" i="31"/>
  <c r="R825" i="31"/>
  <c r="Q825" i="31"/>
  <c r="P825" i="31"/>
  <c r="O825" i="31"/>
  <c r="N825" i="31"/>
  <c r="M825" i="31"/>
  <c r="L825" i="31"/>
  <c r="K825" i="31"/>
  <c r="J825" i="31"/>
  <c r="B825" i="31"/>
  <c r="A825" i="31"/>
  <c r="R824" i="31"/>
  <c r="Q824" i="31"/>
  <c r="P824" i="31"/>
  <c r="O824" i="31"/>
  <c r="N824" i="31"/>
  <c r="M824" i="31"/>
  <c r="L824" i="31"/>
  <c r="K824" i="31"/>
  <c r="J824" i="31"/>
  <c r="B824" i="31"/>
  <c r="A824" i="31"/>
  <c r="R823" i="31"/>
  <c r="Q823" i="31"/>
  <c r="P823" i="31"/>
  <c r="O823" i="31"/>
  <c r="N823" i="31"/>
  <c r="M823" i="31"/>
  <c r="L823" i="31"/>
  <c r="K823" i="31"/>
  <c r="J823" i="31"/>
  <c r="B823" i="31"/>
  <c r="A823" i="31"/>
  <c r="R822" i="31"/>
  <c r="Q822" i="31"/>
  <c r="P822" i="31"/>
  <c r="O822" i="31"/>
  <c r="N822" i="31"/>
  <c r="M822" i="31"/>
  <c r="L822" i="31"/>
  <c r="K822" i="31"/>
  <c r="J822" i="31"/>
  <c r="B822" i="31"/>
  <c r="A822" i="31"/>
  <c r="R821" i="31"/>
  <c r="Q821" i="31"/>
  <c r="P821" i="31"/>
  <c r="O821" i="31"/>
  <c r="N821" i="31"/>
  <c r="M821" i="31"/>
  <c r="L821" i="31"/>
  <c r="K821" i="31"/>
  <c r="J821" i="31"/>
  <c r="B821" i="31"/>
  <c r="A821" i="31"/>
  <c r="R820" i="31"/>
  <c r="Q820" i="31"/>
  <c r="P820" i="31"/>
  <c r="O820" i="31"/>
  <c r="N820" i="31"/>
  <c r="M820" i="31"/>
  <c r="L820" i="31"/>
  <c r="K820" i="31"/>
  <c r="J820" i="31"/>
  <c r="B820" i="31"/>
  <c r="A820" i="31"/>
  <c r="R819" i="31"/>
  <c r="Q819" i="31"/>
  <c r="P819" i="31"/>
  <c r="O819" i="31"/>
  <c r="N819" i="31"/>
  <c r="M819" i="31"/>
  <c r="L819" i="31"/>
  <c r="K819" i="31"/>
  <c r="J819" i="31"/>
  <c r="B819" i="31"/>
  <c r="A819" i="31"/>
  <c r="R818" i="31"/>
  <c r="Q818" i="31"/>
  <c r="P818" i="31"/>
  <c r="O818" i="31"/>
  <c r="N818" i="31"/>
  <c r="M818" i="31"/>
  <c r="L818" i="31"/>
  <c r="K818" i="31"/>
  <c r="J818" i="31"/>
  <c r="B818" i="31"/>
  <c r="A818" i="31"/>
  <c r="R817" i="31"/>
  <c r="Q817" i="31"/>
  <c r="P817" i="31"/>
  <c r="O817" i="31"/>
  <c r="N817" i="31"/>
  <c r="M817" i="31"/>
  <c r="L817" i="31"/>
  <c r="K817" i="31"/>
  <c r="J817" i="31"/>
  <c r="B817" i="31"/>
  <c r="A817" i="31"/>
  <c r="R816" i="31"/>
  <c r="Q816" i="31"/>
  <c r="P816" i="31"/>
  <c r="O816" i="31"/>
  <c r="N816" i="31"/>
  <c r="M816" i="31"/>
  <c r="L816" i="31"/>
  <c r="K816" i="31"/>
  <c r="J816" i="31"/>
  <c r="B816" i="31"/>
  <c r="A816" i="31"/>
  <c r="R815" i="31"/>
  <c r="Q815" i="31"/>
  <c r="P815" i="31"/>
  <c r="O815" i="31"/>
  <c r="N815" i="31"/>
  <c r="M815" i="31"/>
  <c r="L815" i="31"/>
  <c r="K815" i="31"/>
  <c r="J815" i="31"/>
  <c r="B815" i="31"/>
  <c r="A815" i="31"/>
  <c r="R814" i="31"/>
  <c r="Q814" i="31"/>
  <c r="P814" i="31"/>
  <c r="O814" i="31"/>
  <c r="N814" i="31"/>
  <c r="M814" i="31"/>
  <c r="L814" i="31"/>
  <c r="K814" i="31"/>
  <c r="J814" i="31"/>
  <c r="B814" i="31"/>
  <c r="A814" i="31"/>
  <c r="R813" i="31"/>
  <c r="Q813" i="31"/>
  <c r="P813" i="31"/>
  <c r="O813" i="31"/>
  <c r="N813" i="31"/>
  <c r="M813" i="31"/>
  <c r="L813" i="31"/>
  <c r="K813" i="31"/>
  <c r="J813" i="31"/>
  <c r="B813" i="31"/>
  <c r="A813" i="31"/>
  <c r="R812" i="31"/>
  <c r="Q812" i="31"/>
  <c r="P812" i="31"/>
  <c r="O812" i="31"/>
  <c r="N812" i="31"/>
  <c r="M812" i="31"/>
  <c r="L812" i="31"/>
  <c r="K812" i="31"/>
  <c r="J812" i="31"/>
  <c r="B812" i="31"/>
  <c r="A812" i="31"/>
  <c r="R811" i="31"/>
  <c r="Q811" i="31"/>
  <c r="P811" i="31"/>
  <c r="O811" i="31"/>
  <c r="N811" i="31"/>
  <c r="M811" i="31"/>
  <c r="L811" i="31"/>
  <c r="K811" i="31"/>
  <c r="J811" i="31"/>
  <c r="B811" i="31"/>
  <c r="A811" i="31"/>
  <c r="R810" i="31"/>
  <c r="Q810" i="31"/>
  <c r="P810" i="31"/>
  <c r="O810" i="31"/>
  <c r="N810" i="31"/>
  <c r="M810" i="31"/>
  <c r="L810" i="31"/>
  <c r="K810" i="31"/>
  <c r="J810" i="31"/>
  <c r="B810" i="31"/>
  <c r="A810" i="31"/>
  <c r="R809" i="31"/>
  <c r="Q809" i="31"/>
  <c r="P809" i="31"/>
  <c r="O809" i="31"/>
  <c r="N809" i="31"/>
  <c r="M809" i="31"/>
  <c r="L809" i="31"/>
  <c r="K809" i="31"/>
  <c r="J809" i="31"/>
  <c r="B809" i="31"/>
  <c r="A809" i="31"/>
  <c r="R808" i="31"/>
  <c r="Q808" i="31"/>
  <c r="P808" i="31"/>
  <c r="O808" i="31"/>
  <c r="N808" i="31"/>
  <c r="M808" i="31"/>
  <c r="L808" i="31"/>
  <c r="K808" i="31"/>
  <c r="J808" i="31"/>
  <c r="B808" i="31"/>
  <c r="A808" i="31"/>
  <c r="R807" i="31"/>
  <c r="Q807" i="31"/>
  <c r="P807" i="31"/>
  <c r="O807" i="31"/>
  <c r="N807" i="31"/>
  <c r="M807" i="31"/>
  <c r="L807" i="31"/>
  <c r="K807" i="31"/>
  <c r="J807" i="31"/>
  <c r="B807" i="31"/>
  <c r="A807" i="31"/>
  <c r="R806" i="31"/>
  <c r="Q806" i="31"/>
  <c r="P806" i="31"/>
  <c r="O806" i="31"/>
  <c r="N806" i="31"/>
  <c r="M806" i="31"/>
  <c r="L806" i="31"/>
  <c r="K806" i="31"/>
  <c r="J806" i="31"/>
  <c r="B806" i="31"/>
  <c r="A806" i="31"/>
  <c r="R805" i="31"/>
  <c r="Q805" i="31"/>
  <c r="P805" i="31"/>
  <c r="O805" i="31"/>
  <c r="N805" i="31"/>
  <c r="M805" i="31"/>
  <c r="L805" i="31"/>
  <c r="K805" i="31"/>
  <c r="J805" i="31"/>
  <c r="B805" i="31"/>
  <c r="A805" i="31"/>
  <c r="R804" i="31"/>
  <c r="Q804" i="31"/>
  <c r="P804" i="31"/>
  <c r="O804" i="31"/>
  <c r="N804" i="31"/>
  <c r="M804" i="31"/>
  <c r="L804" i="31"/>
  <c r="K804" i="31"/>
  <c r="J804" i="31"/>
  <c r="B804" i="31"/>
  <c r="A804" i="31"/>
  <c r="R803" i="31"/>
  <c r="Q803" i="31"/>
  <c r="P803" i="31"/>
  <c r="O803" i="31"/>
  <c r="N803" i="31"/>
  <c r="M803" i="31"/>
  <c r="L803" i="31"/>
  <c r="K803" i="31"/>
  <c r="J803" i="31"/>
  <c r="B803" i="31"/>
  <c r="A803" i="31"/>
  <c r="R802" i="31"/>
  <c r="Q802" i="31"/>
  <c r="P802" i="31"/>
  <c r="O802" i="31"/>
  <c r="N802" i="31"/>
  <c r="M802" i="31"/>
  <c r="L802" i="31"/>
  <c r="K802" i="31"/>
  <c r="J802" i="31"/>
  <c r="B802" i="31"/>
  <c r="A802" i="31"/>
  <c r="R801" i="31"/>
  <c r="Q801" i="31"/>
  <c r="P801" i="31"/>
  <c r="O801" i="31"/>
  <c r="N801" i="31"/>
  <c r="M801" i="31"/>
  <c r="L801" i="31"/>
  <c r="K801" i="31"/>
  <c r="J801" i="31"/>
  <c r="B801" i="31"/>
  <c r="A801" i="31"/>
  <c r="R800" i="31"/>
  <c r="Q800" i="31"/>
  <c r="P800" i="31"/>
  <c r="O800" i="31"/>
  <c r="N800" i="31"/>
  <c r="M800" i="31"/>
  <c r="L800" i="31"/>
  <c r="K800" i="31"/>
  <c r="J800" i="31"/>
  <c r="B800" i="31"/>
  <c r="A800" i="31"/>
  <c r="R799" i="31"/>
  <c r="Q799" i="31"/>
  <c r="P799" i="31"/>
  <c r="O799" i="31"/>
  <c r="N799" i="31"/>
  <c r="M799" i="31"/>
  <c r="L799" i="31"/>
  <c r="K799" i="31"/>
  <c r="J799" i="31"/>
  <c r="B799" i="31"/>
  <c r="A799" i="31"/>
  <c r="R798" i="31"/>
  <c r="Q798" i="31"/>
  <c r="P798" i="31"/>
  <c r="O798" i="31"/>
  <c r="N798" i="31"/>
  <c r="M798" i="31"/>
  <c r="L798" i="31"/>
  <c r="K798" i="31"/>
  <c r="J798" i="31"/>
  <c r="B798" i="31"/>
  <c r="A798" i="31"/>
  <c r="R797" i="31"/>
  <c r="Q797" i="31"/>
  <c r="P797" i="31"/>
  <c r="O797" i="31"/>
  <c r="N797" i="31"/>
  <c r="M797" i="31"/>
  <c r="L797" i="31"/>
  <c r="K797" i="31"/>
  <c r="J797" i="31"/>
  <c r="B797" i="31"/>
  <c r="A797" i="31"/>
  <c r="R796" i="31"/>
  <c r="Q796" i="31"/>
  <c r="P796" i="31"/>
  <c r="O796" i="31"/>
  <c r="N796" i="31"/>
  <c r="M796" i="31"/>
  <c r="L796" i="31"/>
  <c r="K796" i="31"/>
  <c r="J796" i="31"/>
  <c r="B796" i="31"/>
  <c r="A796" i="31"/>
  <c r="R795" i="31"/>
  <c r="Q795" i="31"/>
  <c r="P795" i="31"/>
  <c r="O795" i="31"/>
  <c r="N795" i="31"/>
  <c r="M795" i="31"/>
  <c r="L795" i="31"/>
  <c r="K795" i="31"/>
  <c r="J795" i="31"/>
  <c r="B795" i="31"/>
  <c r="A795" i="31"/>
  <c r="R794" i="31"/>
  <c r="Q794" i="31"/>
  <c r="P794" i="31"/>
  <c r="O794" i="31"/>
  <c r="N794" i="31"/>
  <c r="M794" i="31"/>
  <c r="L794" i="31"/>
  <c r="K794" i="31"/>
  <c r="J794" i="31"/>
  <c r="B794" i="31"/>
  <c r="A794" i="31"/>
  <c r="R793" i="31"/>
  <c r="Q793" i="31"/>
  <c r="P793" i="31"/>
  <c r="O793" i="31"/>
  <c r="N793" i="31"/>
  <c r="M793" i="31"/>
  <c r="L793" i="31"/>
  <c r="K793" i="31"/>
  <c r="J793" i="31"/>
  <c r="B793" i="31"/>
  <c r="A793" i="31"/>
  <c r="R792" i="31"/>
  <c r="Q792" i="31"/>
  <c r="P792" i="31"/>
  <c r="O792" i="31"/>
  <c r="N792" i="31"/>
  <c r="M792" i="31"/>
  <c r="L792" i="31"/>
  <c r="K792" i="31"/>
  <c r="J792" i="31"/>
  <c r="B792" i="31"/>
  <c r="A792" i="31"/>
  <c r="R791" i="31"/>
  <c r="Q791" i="31"/>
  <c r="P791" i="31"/>
  <c r="O791" i="31"/>
  <c r="N791" i="31"/>
  <c r="M791" i="31"/>
  <c r="L791" i="31"/>
  <c r="K791" i="31"/>
  <c r="J791" i="31"/>
  <c r="B791" i="31"/>
  <c r="A791" i="31"/>
  <c r="R790" i="31"/>
  <c r="Q790" i="31"/>
  <c r="P790" i="31"/>
  <c r="O790" i="31"/>
  <c r="N790" i="31"/>
  <c r="M790" i="31"/>
  <c r="L790" i="31"/>
  <c r="K790" i="31"/>
  <c r="J790" i="31"/>
  <c r="B790" i="31"/>
  <c r="A790" i="31"/>
  <c r="R789" i="31"/>
  <c r="Q789" i="31"/>
  <c r="P789" i="31"/>
  <c r="O789" i="31"/>
  <c r="N789" i="31"/>
  <c r="M789" i="31"/>
  <c r="L789" i="31"/>
  <c r="K789" i="31"/>
  <c r="J789" i="31"/>
  <c r="B789" i="31"/>
  <c r="A789" i="31"/>
  <c r="R788" i="31"/>
  <c r="Q788" i="31"/>
  <c r="P788" i="31"/>
  <c r="O788" i="31"/>
  <c r="N788" i="31"/>
  <c r="M788" i="31"/>
  <c r="L788" i="31"/>
  <c r="K788" i="31"/>
  <c r="J788" i="31"/>
  <c r="B788" i="31"/>
  <c r="A788" i="31"/>
  <c r="R787" i="31"/>
  <c r="Q787" i="31"/>
  <c r="P787" i="31"/>
  <c r="O787" i="31"/>
  <c r="N787" i="31"/>
  <c r="M787" i="31"/>
  <c r="L787" i="31"/>
  <c r="K787" i="31"/>
  <c r="J787" i="31"/>
  <c r="B787" i="31"/>
  <c r="A787" i="31"/>
  <c r="R786" i="31"/>
  <c r="Q786" i="31"/>
  <c r="P786" i="31"/>
  <c r="O786" i="31"/>
  <c r="N786" i="31"/>
  <c r="M786" i="31"/>
  <c r="L786" i="31"/>
  <c r="K786" i="31"/>
  <c r="J786" i="31"/>
  <c r="B786" i="31"/>
  <c r="A786" i="31"/>
  <c r="R785" i="31"/>
  <c r="Q785" i="31"/>
  <c r="P785" i="31"/>
  <c r="O785" i="31"/>
  <c r="N785" i="31"/>
  <c r="M785" i="31"/>
  <c r="L785" i="31"/>
  <c r="K785" i="31"/>
  <c r="J785" i="31"/>
  <c r="B785" i="31"/>
  <c r="A785" i="31"/>
  <c r="R784" i="31"/>
  <c r="Q784" i="31"/>
  <c r="P784" i="31"/>
  <c r="O784" i="31"/>
  <c r="N784" i="31"/>
  <c r="M784" i="31"/>
  <c r="L784" i="31"/>
  <c r="K784" i="31"/>
  <c r="J784" i="31"/>
  <c r="B784" i="31"/>
  <c r="A784" i="31"/>
  <c r="R783" i="31"/>
  <c r="Q783" i="31"/>
  <c r="P783" i="31"/>
  <c r="O783" i="31"/>
  <c r="N783" i="31"/>
  <c r="M783" i="31"/>
  <c r="L783" i="31"/>
  <c r="K783" i="31"/>
  <c r="J783" i="31"/>
  <c r="B783" i="31"/>
  <c r="A783" i="31"/>
  <c r="R782" i="31"/>
  <c r="Q782" i="31"/>
  <c r="P782" i="31"/>
  <c r="O782" i="31"/>
  <c r="N782" i="31"/>
  <c r="M782" i="31"/>
  <c r="L782" i="31"/>
  <c r="K782" i="31"/>
  <c r="J782" i="31"/>
  <c r="B782" i="31"/>
  <c r="A782" i="31"/>
  <c r="R781" i="31"/>
  <c r="Q781" i="31"/>
  <c r="P781" i="31"/>
  <c r="O781" i="31"/>
  <c r="N781" i="31"/>
  <c r="M781" i="31"/>
  <c r="L781" i="31"/>
  <c r="K781" i="31"/>
  <c r="J781" i="31"/>
  <c r="B781" i="31"/>
  <c r="A781" i="31"/>
  <c r="R780" i="31"/>
  <c r="Q780" i="31"/>
  <c r="P780" i="31"/>
  <c r="O780" i="31"/>
  <c r="N780" i="31"/>
  <c r="M780" i="31"/>
  <c r="L780" i="31"/>
  <c r="K780" i="31"/>
  <c r="J780" i="31"/>
  <c r="B780" i="31"/>
  <c r="A780" i="31"/>
  <c r="R779" i="31"/>
  <c r="Q779" i="31"/>
  <c r="P779" i="31"/>
  <c r="O779" i="31"/>
  <c r="N779" i="31"/>
  <c r="M779" i="31"/>
  <c r="L779" i="31"/>
  <c r="K779" i="31"/>
  <c r="J779" i="31"/>
  <c r="B779" i="31"/>
  <c r="A779" i="31"/>
  <c r="R778" i="31"/>
  <c r="Q778" i="31"/>
  <c r="P778" i="31"/>
  <c r="O778" i="31"/>
  <c r="N778" i="31"/>
  <c r="M778" i="31"/>
  <c r="L778" i="31"/>
  <c r="K778" i="31"/>
  <c r="J778" i="31"/>
  <c r="B778" i="31"/>
  <c r="A778" i="31"/>
  <c r="R777" i="31"/>
  <c r="Q777" i="31"/>
  <c r="P777" i="31"/>
  <c r="O777" i="31"/>
  <c r="N777" i="31"/>
  <c r="M777" i="31"/>
  <c r="L777" i="31"/>
  <c r="K777" i="31"/>
  <c r="J777" i="31"/>
  <c r="B777" i="31"/>
  <c r="A777" i="31"/>
  <c r="R776" i="31"/>
  <c r="Q776" i="31"/>
  <c r="P776" i="31"/>
  <c r="O776" i="31"/>
  <c r="N776" i="31"/>
  <c r="M776" i="31"/>
  <c r="L776" i="31"/>
  <c r="K776" i="31"/>
  <c r="J776" i="31"/>
  <c r="B776" i="31"/>
  <c r="A776" i="31"/>
  <c r="R775" i="31"/>
  <c r="Q775" i="31"/>
  <c r="P775" i="31"/>
  <c r="O775" i="31"/>
  <c r="N775" i="31"/>
  <c r="M775" i="31"/>
  <c r="L775" i="31"/>
  <c r="K775" i="31"/>
  <c r="J775" i="31"/>
  <c r="B775" i="31"/>
  <c r="A775" i="31"/>
  <c r="R774" i="31"/>
  <c r="Q774" i="31"/>
  <c r="P774" i="31"/>
  <c r="O774" i="31"/>
  <c r="N774" i="31"/>
  <c r="M774" i="31"/>
  <c r="L774" i="31"/>
  <c r="K774" i="31"/>
  <c r="J774" i="31"/>
  <c r="B774" i="31"/>
  <c r="A774" i="31"/>
  <c r="R773" i="31"/>
  <c r="Q773" i="31"/>
  <c r="P773" i="31"/>
  <c r="O773" i="31"/>
  <c r="N773" i="31"/>
  <c r="M773" i="31"/>
  <c r="L773" i="31"/>
  <c r="K773" i="31"/>
  <c r="J773" i="31"/>
  <c r="B773" i="31"/>
  <c r="A773" i="31"/>
  <c r="R772" i="31"/>
  <c r="Q772" i="31"/>
  <c r="P772" i="31"/>
  <c r="O772" i="31"/>
  <c r="N772" i="31"/>
  <c r="M772" i="31"/>
  <c r="L772" i="31"/>
  <c r="K772" i="31"/>
  <c r="J772" i="31"/>
  <c r="B772" i="31"/>
  <c r="A772" i="31"/>
  <c r="R771" i="31"/>
  <c r="Q771" i="31"/>
  <c r="P771" i="31"/>
  <c r="O771" i="31"/>
  <c r="N771" i="31"/>
  <c r="M771" i="31"/>
  <c r="L771" i="31"/>
  <c r="K771" i="31"/>
  <c r="J771" i="31"/>
  <c r="B771" i="31"/>
  <c r="A771" i="31"/>
  <c r="R770" i="31"/>
  <c r="Q770" i="31"/>
  <c r="P770" i="31"/>
  <c r="O770" i="31"/>
  <c r="N770" i="31"/>
  <c r="M770" i="31"/>
  <c r="L770" i="31"/>
  <c r="K770" i="31"/>
  <c r="J770" i="31"/>
  <c r="B770" i="31"/>
  <c r="A770" i="31"/>
  <c r="R769" i="31"/>
  <c r="Q769" i="31"/>
  <c r="P769" i="31"/>
  <c r="O769" i="31"/>
  <c r="N769" i="31"/>
  <c r="M769" i="31"/>
  <c r="L769" i="31"/>
  <c r="K769" i="31"/>
  <c r="J769" i="31"/>
  <c r="B769" i="31"/>
  <c r="A769" i="31"/>
  <c r="R768" i="31"/>
  <c r="Q768" i="31"/>
  <c r="P768" i="31"/>
  <c r="O768" i="31"/>
  <c r="N768" i="31"/>
  <c r="M768" i="31"/>
  <c r="L768" i="31"/>
  <c r="K768" i="31"/>
  <c r="J768" i="31"/>
  <c r="B768" i="31"/>
  <c r="A768" i="31"/>
  <c r="R767" i="31"/>
  <c r="Q767" i="31"/>
  <c r="P767" i="31"/>
  <c r="O767" i="31"/>
  <c r="N767" i="31"/>
  <c r="M767" i="31"/>
  <c r="L767" i="31"/>
  <c r="K767" i="31"/>
  <c r="J767" i="31"/>
  <c r="B767" i="31"/>
  <c r="A767" i="31"/>
  <c r="R766" i="31"/>
  <c r="Q766" i="31"/>
  <c r="P766" i="31"/>
  <c r="O766" i="31"/>
  <c r="N766" i="31"/>
  <c r="M766" i="31"/>
  <c r="L766" i="31"/>
  <c r="K766" i="31"/>
  <c r="J766" i="31"/>
  <c r="B766" i="31"/>
  <c r="A766" i="31"/>
  <c r="R765" i="31"/>
  <c r="Q765" i="31"/>
  <c r="P765" i="31"/>
  <c r="O765" i="31"/>
  <c r="N765" i="31"/>
  <c r="M765" i="31"/>
  <c r="L765" i="31"/>
  <c r="K765" i="31"/>
  <c r="J765" i="31"/>
  <c r="B765" i="31"/>
  <c r="A765" i="31"/>
  <c r="R764" i="31"/>
  <c r="Q764" i="31"/>
  <c r="P764" i="31"/>
  <c r="O764" i="31"/>
  <c r="N764" i="31"/>
  <c r="M764" i="31"/>
  <c r="L764" i="31"/>
  <c r="K764" i="31"/>
  <c r="J764" i="31"/>
  <c r="B764" i="31"/>
  <c r="A764" i="31"/>
  <c r="R763" i="31"/>
  <c r="Q763" i="31"/>
  <c r="P763" i="31"/>
  <c r="O763" i="31"/>
  <c r="N763" i="31"/>
  <c r="M763" i="31"/>
  <c r="L763" i="31"/>
  <c r="K763" i="31"/>
  <c r="J763" i="31"/>
  <c r="B763" i="31"/>
  <c r="A763" i="31"/>
  <c r="R762" i="31"/>
  <c r="Q762" i="31"/>
  <c r="P762" i="31"/>
  <c r="O762" i="31"/>
  <c r="N762" i="31"/>
  <c r="M762" i="31"/>
  <c r="L762" i="31"/>
  <c r="K762" i="31"/>
  <c r="J762" i="31"/>
  <c r="B762" i="31"/>
  <c r="A762" i="31"/>
  <c r="R761" i="31"/>
  <c r="Q761" i="31"/>
  <c r="P761" i="31"/>
  <c r="O761" i="31"/>
  <c r="N761" i="31"/>
  <c r="M761" i="31"/>
  <c r="L761" i="31"/>
  <c r="K761" i="31"/>
  <c r="J761" i="31"/>
  <c r="B761" i="31"/>
  <c r="A761" i="31"/>
  <c r="R760" i="31"/>
  <c r="Q760" i="31"/>
  <c r="P760" i="31"/>
  <c r="O760" i="31"/>
  <c r="N760" i="31"/>
  <c r="M760" i="31"/>
  <c r="L760" i="31"/>
  <c r="K760" i="31"/>
  <c r="J760" i="31"/>
  <c r="B760" i="31"/>
  <c r="A760" i="31"/>
  <c r="R759" i="31"/>
  <c r="Q759" i="31"/>
  <c r="P759" i="31"/>
  <c r="O759" i="31"/>
  <c r="N759" i="31"/>
  <c r="M759" i="31"/>
  <c r="L759" i="31"/>
  <c r="K759" i="31"/>
  <c r="J759" i="31"/>
  <c r="B759" i="31"/>
  <c r="A759" i="31"/>
  <c r="R758" i="31"/>
  <c r="Q758" i="31"/>
  <c r="P758" i="31"/>
  <c r="O758" i="31"/>
  <c r="N758" i="31"/>
  <c r="M758" i="31"/>
  <c r="L758" i="31"/>
  <c r="K758" i="31"/>
  <c r="J758" i="31"/>
  <c r="B758" i="31"/>
  <c r="A758" i="31"/>
  <c r="R757" i="31"/>
  <c r="Q757" i="31"/>
  <c r="P757" i="31"/>
  <c r="O757" i="31"/>
  <c r="N757" i="31"/>
  <c r="M757" i="31"/>
  <c r="L757" i="31"/>
  <c r="K757" i="31"/>
  <c r="J757" i="31"/>
  <c r="B757" i="31"/>
  <c r="A757" i="31"/>
  <c r="R756" i="31"/>
  <c r="Q756" i="31"/>
  <c r="P756" i="31"/>
  <c r="O756" i="31"/>
  <c r="N756" i="31"/>
  <c r="M756" i="31"/>
  <c r="L756" i="31"/>
  <c r="K756" i="31"/>
  <c r="J756" i="31"/>
  <c r="B756" i="31"/>
  <c r="A756" i="31"/>
  <c r="R755" i="31"/>
  <c r="Q755" i="31"/>
  <c r="P755" i="31"/>
  <c r="O755" i="31"/>
  <c r="N755" i="31"/>
  <c r="M755" i="31"/>
  <c r="L755" i="31"/>
  <c r="K755" i="31"/>
  <c r="J755" i="31"/>
  <c r="B755" i="31"/>
  <c r="A755" i="31"/>
  <c r="R754" i="31"/>
  <c r="Q754" i="31"/>
  <c r="P754" i="31"/>
  <c r="O754" i="31"/>
  <c r="N754" i="31"/>
  <c r="M754" i="31"/>
  <c r="L754" i="31"/>
  <c r="K754" i="31"/>
  <c r="J754" i="31"/>
  <c r="B754" i="31"/>
  <c r="A754" i="31"/>
  <c r="R753" i="31"/>
  <c r="Q753" i="31"/>
  <c r="P753" i="31"/>
  <c r="O753" i="31"/>
  <c r="N753" i="31"/>
  <c r="M753" i="31"/>
  <c r="L753" i="31"/>
  <c r="K753" i="31"/>
  <c r="J753" i="31"/>
  <c r="B753" i="31"/>
  <c r="A753" i="31"/>
  <c r="R752" i="31"/>
  <c r="Q752" i="31"/>
  <c r="P752" i="31"/>
  <c r="O752" i="31"/>
  <c r="N752" i="31"/>
  <c r="M752" i="31"/>
  <c r="L752" i="31"/>
  <c r="K752" i="31"/>
  <c r="J752" i="31"/>
  <c r="B752" i="31"/>
  <c r="A752" i="31"/>
  <c r="R751" i="31"/>
  <c r="Q751" i="31"/>
  <c r="P751" i="31"/>
  <c r="O751" i="31"/>
  <c r="N751" i="31"/>
  <c r="M751" i="31"/>
  <c r="L751" i="31"/>
  <c r="K751" i="31"/>
  <c r="J751" i="31"/>
  <c r="B751" i="31"/>
  <c r="A751" i="31"/>
  <c r="R750" i="31"/>
  <c r="Q750" i="31"/>
  <c r="P750" i="31"/>
  <c r="O750" i="31"/>
  <c r="N750" i="31"/>
  <c r="M750" i="31"/>
  <c r="L750" i="31"/>
  <c r="K750" i="31"/>
  <c r="J750" i="31"/>
  <c r="B750" i="31"/>
  <c r="A750" i="31"/>
  <c r="R749" i="31"/>
  <c r="Q749" i="31"/>
  <c r="P749" i="31"/>
  <c r="O749" i="31"/>
  <c r="N749" i="31"/>
  <c r="M749" i="31"/>
  <c r="L749" i="31"/>
  <c r="K749" i="31"/>
  <c r="J749" i="31"/>
  <c r="B749" i="31"/>
  <c r="A749" i="31"/>
  <c r="R748" i="31"/>
  <c r="Q748" i="31"/>
  <c r="P748" i="31"/>
  <c r="O748" i="31"/>
  <c r="N748" i="31"/>
  <c r="M748" i="31"/>
  <c r="L748" i="31"/>
  <c r="K748" i="31"/>
  <c r="J748" i="31"/>
  <c r="B748" i="31"/>
  <c r="A748" i="31"/>
  <c r="R747" i="31"/>
  <c r="Q747" i="31"/>
  <c r="P747" i="31"/>
  <c r="O747" i="31"/>
  <c r="N747" i="31"/>
  <c r="M747" i="31"/>
  <c r="L747" i="31"/>
  <c r="K747" i="31"/>
  <c r="J747" i="31"/>
  <c r="B747" i="31"/>
  <c r="A747" i="31"/>
  <c r="R746" i="31"/>
  <c r="Q746" i="31"/>
  <c r="P746" i="31"/>
  <c r="O746" i="31"/>
  <c r="N746" i="31"/>
  <c r="M746" i="31"/>
  <c r="L746" i="31"/>
  <c r="K746" i="31"/>
  <c r="J746" i="31"/>
  <c r="B746" i="31"/>
  <c r="A746" i="31"/>
  <c r="R745" i="31"/>
  <c r="Q745" i="31"/>
  <c r="P745" i="31"/>
  <c r="O745" i="31"/>
  <c r="N745" i="31"/>
  <c r="M745" i="31"/>
  <c r="L745" i="31"/>
  <c r="K745" i="31"/>
  <c r="J745" i="31"/>
  <c r="B745" i="31"/>
  <c r="A745" i="31"/>
  <c r="R744" i="31"/>
  <c r="Q744" i="31"/>
  <c r="P744" i="31"/>
  <c r="O744" i="31"/>
  <c r="N744" i="31"/>
  <c r="M744" i="31"/>
  <c r="L744" i="31"/>
  <c r="K744" i="31"/>
  <c r="J744" i="31"/>
  <c r="B744" i="31"/>
  <c r="A744" i="31"/>
  <c r="R743" i="31"/>
  <c r="Q743" i="31"/>
  <c r="P743" i="31"/>
  <c r="O743" i="31"/>
  <c r="N743" i="31"/>
  <c r="M743" i="31"/>
  <c r="L743" i="31"/>
  <c r="K743" i="31"/>
  <c r="J743" i="31"/>
  <c r="B743" i="31"/>
  <c r="A743" i="31"/>
  <c r="R742" i="31"/>
  <c r="Q742" i="31"/>
  <c r="P742" i="31"/>
  <c r="O742" i="31"/>
  <c r="N742" i="31"/>
  <c r="M742" i="31"/>
  <c r="L742" i="31"/>
  <c r="K742" i="31"/>
  <c r="J742" i="31"/>
  <c r="B742" i="31"/>
  <c r="A742" i="31"/>
  <c r="R741" i="31"/>
  <c r="Q741" i="31"/>
  <c r="P741" i="31"/>
  <c r="O741" i="31"/>
  <c r="N741" i="31"/>
  <c r="M741" i="31"/>
  <c r="L741" i="31"/>
  <c r="K741" i="31"/>
  <c r="J741" i="31"/>
  <c r="B741" i="31"/>
  <c r="A741" i="31"/>
  <c r="R740" i="31"/>
  <c r="Q740" i="31"/>
  <c r="P740" i="31"/>
  <c r="O740" i="31"/>
  <c r="N740" i="31"/>
  <c r="M740" i="31"/>
  <c r="L740" i="31"/>
  <c r="K740" i="31"/>
  <c r="J740" i="31"/>
  <c r="B740" i="31"/>
  <c r="A740" i="31"/>
  <c r="R739" i="31"/>
  <c r="Q739" i="31"/>
  <c r="P739" i="31"/>
  <c r="O739" i="31"/>
  <c r="N739" i="31"/>
  <c r="M739" i="31"/>
  <c r="L739" i="31"/>
  <c r="K739" i="31"/>
  <c r="J739" i="31"/>
  <c r="B739" i="31"/>
  <c r="A739" i="31"/>
  <c r="R738" i="31"/>
  <c r="Q738" i="31"/>
  <c r="P738" i="31"/>
  <c r="O738" i="31"/>
  <c r="N738" i="31"/>
  <c r="M738" i="31"/>
  <c r="L738" i="31"/>
  <c r="K738" i="31"/>
  <c r="J738" i="31"/>
  <c r="B738" i="31"/>
  <c r="A738" i="31"/>
  <c r="R737" i="31"/>
  <c r="Q737" i="31"/>
  <c r="P737" i="31"/>
  <c r="O737" i="31"/>
  <c r="N737" i="31"/>
  <c r="M737" i="31"/>
  <c r="L737" i="31"/>
  <c r="K737" i="31"/>
  <c r="J737" i="31"/>
  <c r="B737" i="31"/>
  <c r="A737" i="31"/>
  <c r="R736" i="31"/>
  <c r="Q736" i="31"/>
  <c r="P736" i="31"/>
  <c r="O736" i="31"/>
  <c r="N736" i="31"/>
  <c r="M736" i="31"/>
  <c r="L736" i="31"/>
  <c r="K736" i="31"/>
  <c r="J736" i="31"/>
  <c r="B736" i="31"/>
  <c r="A736" i="31"/>
  <c r="R735" i="31"/>
  <c r="Q735" i="31"/>
  <c r="P735" i="31"/>
  <c r="O735" i="31"/>
  <c r="N735" i="31"/>
  <c r="M735" i="31"/>
  <c r="L735" i="31"/>
  <c r="K735" i="31"/>
  <c r="J735" i="31"/>
  <c r="B735" i="31"/>
  <c r="A735" i="31"/>
  <c r="R734" i="31"/>
  <c r="Q734" i="31"/>
  <c r="P734" i="31"/>
  <c r="O734" i="31"/>
  <c r="N734" i="31"/>
  <c r="M734" i="31"/>
  <c r="L734" i="31"/>
  <c r="K734" i="31"/>
  <c r="J734" i="31"/>
  <c r="B734" i="31"/>
  <c r="A734" i="31"/>
  <c r="R733" i="31"/>
  <c r="Q733" i="31"/>
  <c r="P733" i="31"/>
  <c r="O733" i="31"/>
  <c r="N733" i="31"/>
  <c r="M733" i="31"/>
  <c r="L733" i="31"/>
  <c r="K733" i="31"/>
  <c r="J733" i="31"/>
  <c r="B733" i="31"/>
  <c r="A733" i="31"/>
  <c r="R732" i="31"/>
  <c r="Q732" i="31"/>
  <c r="P732" i="31"/>
  <c r="O732" i="31"/>
  <c r="N732" i="31"/>
  <c r="M732" i="31"/>
  <c r="L732" i="31"/>
  <c r="K732" i="31"/>
  <c r="J732" i="31"/>
  <c r="B732" i="31"/>
  <c r="A732" i="31"/>
  <c r="R731" i="31"/>
  <c r="Q731" i="31"/>
  <c r="P731" i="31"/>
  <c r="O731" i="31"/>
  <c r="N731" i="31"/>
  <c r="M731" i="31"/>
  <c r="L731" i="31"/>
  <c r="K731" i="31"/>
  <c r="J731" i="31"/>
  <c r="B731" i="31"/>
  <c r="A731" i="31"/>
  <c r="R730" i="31"/>
  <c r="Q730" i="31"/>
  <c r="P730" i="31"/>
  <c r="O730" i="31"/>
  <c r="N730" i="31"/>
  <c r="M730" i="31"/>
  <c r="L730" i="31"/>
  <c r="K730" i="31"/>
  <c r="J730" i="31"/>
  <c r="B730" i="31"/>
  <c r="A730" i="31"/>
  <c r="R729" i="31"/>
  <c r="Q729" i="31"/>
  <c r="P729" i="31"/>
  <c r="O729" i="31"/>
  <c r="N729" i="31"/>
  <c r="M729" i="31"/>
  <c r="L729" i="31"/>
  <c r="K729" i="31"/>
  <c r="J729" i="31"/>
  <c r="B729" i="31"/>
  <c r="A729" i="31"/>
  <c r="R728" i="31"/>
  <c r="Q728" i="31"/>
  <c r="P728" i="31"/>
  <c r="O728" i="31"/>
  <c r="N728" i="31"/>
  <c r="M728" i="31"/>
  <c r="L728" i="31"/>
  <c r="K728" i="31"/>
  <c r="J728" i="31"/>
  <c r="B728" i="31"/>
  <c r="A728" i="31"/>
  <c r="R727" i="31"/>
  <c r="Q727" i="31"/>
  <c r="P727" i="31"/>
  <c r="O727" i="31"/>
  <c r="N727" i="31"/>
  <c r="M727" i="31"/>
  <c r="L727" i="31"/>
  <c r="K727" i="31"/>
  <c r="J727" i="31"/>
  <c r="B727" i="31"/>
  <c r="A727" i="31"/>
  <c r="R726" i="31"/>
  <c r="Q726" i="31"/>
  <c r="P726" i="31"/>
  <c r="O726" i="31"/>
  <c r="N726" i="31"/>
  <c r="M726" i="31"/>
  <c r="L726" i="31"/>
  <c r="K726" i="31"/>
  <c r="J726" i="31"/>
  <c r="B726" i="31"/>
  <c r="A726" i="31"/>
  <c r="R725" i="31"/>
  <c r="Q725" i="31"/>
  <c r="P725" i="31"/>
  <c r="O725" i="31"/>
  <c r="N725" i="31"/>
  <c r="M725" i="31"/>
  <c r="L725" i="31"/>
  <c r="K725" i="31"/>
  <c r="J725" i="31"/>
  <c r="B725" i="31"/>
  <c r="A725" i="31"/>
  <c r="R724" i="31"/>
  <c r="Q724" i="31"/>
  <c r="P724" i="31"/>
  <c r="O724" i="31"/>
  <c r="N724" i="31"/>
  <c r="M724" i="31"/>
  <c r="L724" i="31"/>
  <c r="K724" i="31"/>
  <c r="J724" i="31"/>
  <c r="B724" i="31"/>
  <c r="A724" i="31"/>
  <c r="R723" i="31"/>
  <c r="Q723" i="31"/>
  <c r="P723" i="31"/>
  <c r="O723" i="31"/>
  <c r="N723" i="31"/>
  <c r="M723" i="31"/>
  <c r="L723" i="31"/>
  <c r="K723" i="31"/>
  <c r="J723" i="31"/>
  <c r="B723" i="31"/>
  <c r="A723" i="31"/>
  <c r="R722" i="31"/>
  <c r="Q722" i="31"/>
  <c r="P722" i="31"/>
  <c r="O722" i="31"/>
  <c r="N722" i="31"/>
  <c r="M722" i="31"/>
  <c r="L722" i="31"/>
  <c r="K722" i="31"/>
  <c r="J722" i="31"/>
  <c r="B722" i="31"/>
  <c r="A722" i="31"/>
  <c r="R721" i="31"/>
  <c r="Q721" i="31"/>
  <c r="P721" i="31"/>
  <c r="O721" i="31"/>
  <c r="N721" i="31"/>
  <c r="M721" i="31"/>
  <c r="L721" i="31"/>
  <c r="K721" i="31"/>
  <c r="J721" i="31"/>
  <c r="B721" i="31"/>
  <c r="A721" i="31"/>
  <c r="R720" i="31"/>
  <c r="Q720" i="31"/>
  <c r="P720" i="31"/>
  <c r="O720" i="31"/>
  <c r="N720" i="31"/>
  <c r="M720" i="31"/>
  <c r="L720" i="31"/>
  <c r="K720" i="31"/>
  <c r="J720" i="31"/>
  <c r="B720" i="31"/>
  <c r="A720" i="31"/>
  <c r="R719" i="31"/>
  <c r="Q719" i="31"/>
  <c r="P719" i="31"/>
  <c r="O719" i="31"/>
  <c r="N719" i="31"/>
  <c r="M719" i="31"/>
  <c r="L719" i="31"/>
  <c r="K719" i="31"/>
  <c r="J719" i="31"/>
  <c r="B719" i="31"/>
  <c r="A719" i="31"/>
  <c r="R718" i="31"/>
  <c r="Q718" i="31"/>
  <c r="P718" i="31"/>
  <c r="O718" i="31"/>
  <c r="N718" i="31"/>
  <c r="M718" i="31"/>
  <c r="L718" i="31"/>
  <c r="K718" i="31"/>
  <c r="J718" i="31"/>
  <c r="B718" i="31"/>
  <c r="A718" i="31"/>
  <c r="R717" i="31"/>
  <c r="Q717" i="31"/>
  <c r="P717" i="31"/>
  <c r="O717" i="31"/>
  <c r="N717" i="31"/>
  <c r="M717" i="31"/>
  <c r="L717" i="31"/>
  <c r="K717" i="31"/>
  <c r="J717" i="31"/>
  <c r="B717" i="31"/>
  <c r="A717" i="31"/>
  <c r="R716" i="31"/>
  <c r="Q716" i="31"/>
  <c r="P716" i="31"/>
  <c r="O716" i="31"/>
  <c r="N716" i="31"/>
  <c r="M716" i="31"/>
  <c r="L716" i="31"/>
  <c r="K716" i="31"/>
  <c r="J716" i="31"/>
  <c r="B716" i="31"/>
  <c r="A716" i="31"/>
  <c r="R715" i="31"/>
  <c r="Q715" i="31"/>
  <c r="P715" i="31"/>
  <c r="O715" i="31"/>
  <c r="N715" i="31"/>
  <c r="M715" i="31"/>
  <c r="L715" i="31"/>
  <c r="K715" i="31"/>
  <c r="J715" i="31"/>
  <c r="B715" i="31"/>
  <c r="A715" i="31"/>
  <c r="R714" i="31"/>
  <c r="Q714" i="31"/>
  <c r="P714" i="31"/>
  <c r="O714" i="31"/>
  <c r="N714" i="31"/>
  <c r="M714" i="31"/>
  <c r="L714" i="31"/>
  <c r="K714" i="31"/>
  <c r="J714" i="31"/>
  <c r="B714" i="31"/>
  <c r="A714" i="31"/>
  <c r="R713" i="31"/>
  <c r="Q713" i="31"/>
  <c r="P713" i="31"/>
  <c r="O713" i="31"/>
  <c r="N713" i="31"/>
  <c r="M713" i="31"/>
  <c r="L713" i="31"/>
  <c r="K713" i="31"/>
  <c r="J713" i="31"/>
  <c r="B713" i="31"/>
  <c r="A713" i="31"/>
  <c r="R712" i="31"/>
  <c r="Q712" i="31"/>
  <c r="P712" i="31"/>
  <c r="O712" i="31"/>
  <c r="N712" i="31"/>
  <c r="M712" i="31"/>
  <c r="L712" i="31"/>
  <c r="K712" i="31"/>
  <c r="J712" i="31"/>
  <c r="B712" i="31"/>
  <c r="A712" i="31"/>
  <c r="R711" i="31"/>
  <c r="Q711" i="31"/>
  <c r="P711" i="31"/>
  <c r="O711" i="31"/>
  <c r="N711" i="31"/>
  <c r="M711" i="31"/>
  <c r="L711" i="31"/>
  <c r="K711" i="31"/>
  <c r="J711" i="31"/>
  <c r="B711" i="31"/>
  <c r="A711" i="31"/>
  <c r="R710" i="31"/>
  <c r="Q710" i="31"/>
  <c r="P710" i="31"/>
  <c r="O710" i="31"/>
  <c r="N710" i="31"/>
  <c r="M710" i="31"/>
  <c r="L710" i="31"/>
  <c r="K710" i="31"/>
  <c r="J710" i="31"/>
  <c r="B710" i="31"/>
  <c r="A710" i="31"/>
  <c r="R709" i="31"/>
  <c r="Q709" i="31"/>
  <c r="P709" i="31"/>
  <c r="O709" i="31"/>
  <c r="N709" i="31"/>
  <c r="M709" i="31"/>
  <c r="L709" i="31"/>
  <c r="K709" i="31"/>
  <c r="J709" i="31"/>
  <c r="B709" i="31"/>
  <c r="A709" i="31"/>
  <c r="R708" i="31"/>
  <c r="Q708" i="31"/>
  <c r="P708" i="31"/>
  <c r="O708" i="31"/>
  <c r="N708" i="31"/>
  <c r="M708" i="31"/>
  <c r="L708" i="31"/>
  <c r="K708" i="31"/>
  <c r="J708" i="31"/>
  <c r="B708" i="31"/>
  <c r="A708" i="31"/>
  <c r="R707" i="31"/>
  <c r="Q707" i="31"/>
  <c r="P707" i="31"/>
  <c r="O707" i="31"/>
  <c r="N707" i="31"/>
  <c r="M707" i="31"/>
  <c r="L707" i="31"/>
  <c r="K707" i="31"/>
  <c r="J707" i="31"/>
  <c r="B707" i="31"/>
  <c r="A707" i="31"/>
  <c r="R706" i="31"/>
  <c r="Q706" i="31"/>
  <c r="P706" i="31"/>
  <c r="O706" i="31"/>
  <c r="N706" i="31"/>
  <c r="M706" i="31"/>
  <c r="L706" i="31"/>
  <c r="K706" i="31"/>
  <c r="J706" i="31"/>
  <c r="B706" i="31"/>
  <c r="A706" i="31"/>
  <c r="R705" i="31"/>
  <c r="Q705" i="31"/>
  <c r="P705" i="31"/>
  <c r="O705" i="31"/>
  <c r="N705" i="31"/>
  <c r="M705" i="31"/>
  <c r="L705" i="31"/>
  <c r="K705" i="31"/>
  <c r="J705" i="31"/>
  <c r="B705" i="31"/>
  <c r="A705" i="31"/>
  <c r="R704" i="31"/>
  <c r="Q704" i="31"/>
  <c r="P704" i="31"/>
  <c r="O704" i="31"/>
  <c r="N704" i="31"/>
  <c r="M704" i="31"/>
  <c r="L704" i="31"/>
  <c r="K704" i="31"/>
  <c r="J704" i="31"/>
  <c r="B704" i="31"/>
  <c r="A704" i="31"/>
  <c r="R703" i="31"/>
  <c r="Q703" i="31"/>
  <c r="P703" i="31"/>
  <c r="O703" i="31"/>
  <c r="N703" i="31"/>
  <c r="M703" i="31"/>
  <c r="L703" i="31"/>
  <c r="K703" i="31"/>
  <c r="J703" i="31"/>
  <c r="B703" i="31"/>
  <c r="A703" i="31"/>
  <c r="R702" i="31"/>
  <c r="Q702" i="31"/>
  <c r="P702" i="31"/>
  <c r="O702" i="31"/>
  <c r="N702" i="31"/>
  <c r="M702" i="31"/>
  <c r="L702" i="31"/>
  <c r="K702" i="31"/>
  <c r="J702" i="31"/>
  <c r="B702" i="31"/>
  <c r="A702" i="31"/>
  <c r="R701" i="31"/>
  <c r="Q701" i="31"/>
  <c r="P701" i="31"/>
  <c r="O701" i="31"/>
  <c r="N701" i="31"/>
  <c r="M701" i="31"/>
  <c r="L701" i="31"/>
  <c r="K701" i="31"/>
  <c r="J701" i="31"/>
  <c r="B701" i="31"/>
  <c r="A701" i="31"/>
  <c r="R700" i="31"/>
  <c r="Q700" i="31"/>
  <c r="P700" i="31"/>
  <c r="O700" i="31"/>
  <c r="N700" i="31"/>
  <c r="M700" i="31"/>
  <c r="L700" i="31"/>
  <c r="K700" i="31"/>
  <c r="J700" i="31"/>
  <c r="B700" i="31"/>
  <c r="A700" i="31"/>
  <c r="R699" i="31"/>
  <c r="Q699" i="31"/>
  <c r="P699" i="31"/>
  <c r="O699" i="31"/>
  <c r="N699" i="31"/>
  <c r="M699" i="31"/>
  <c r="L699" i="31"/>
  <c r="K699" i="31"/>
  <c r="J699" i="31"/>
  <c r="B699" i="31"/>
  <c r="A699" i="31"/>
  <c r="R698" i="31"/>
  <c r="Q698" i="31"/>
  <c r="P698" i="31"/>
  <c r="O698" i="31"/>
  <c r="N698" i="31"/>
  <c r="M698" i="31"/>
  <c r="L698" i="31"/>
  <c r="K698" i="31"/>
  <c r="J698" i="31"/>
  <c r="B698" i="31"/>
  <c r="A698" i="31"/>
  <c r="R697" i="31"/>
  <c r="Q697" i="31"/>
  <c r="P697" i="31"/>
  <c r="O697" i="31"/>
  <c r="N697" i="31"/>
  <c r="M697" i="31"/>
  <c r="L697" i="31"/>
  <c r="K697" i="31"/>
  <c r="J697" i="31"/>
  <c r="B697" i="31"/>
  <c r="A697" i="31"/>
  <c r="R696" i="31"/>
  <c r="Q696" i="31"/>
  <c r="P696" i="31"/>
  <c r="O696" i="31"/>
  <c r="N696" i="31"/>
  <c r="M696" i="31"/>
  <c r="L696" i="31"/>
  <c r="K696" i="31"/>
  <c r="J696" i="31"/>
  <c r="B696" i="31"/>
  <c r="A696" i="31"/>
  <c r="R695" i="31"/>
  <c r="Q695" i="31"/>
  <c r="P695" i="31"/>
  <c r="O695" i="31"/>
  <c r="N695" i="31"/>
  <c r="M695" i="31"/>
  <c r="L695" i="31"/>
  <c r="K695" i="31"/>
  <c r="J695" i="31"/>
  <c r="B695" i="31"/>
  <c r="A695" i="31"/>
  <c r="R694" i="31"/>
  <c r="Q694" i="31"/>
  <c r="P694" i="31"/>
  <c r="O694" i="31"/>
  <c r="N694" i="31"/>
  <c r="M694" i="31"/>
  <c r="L694" i="31"/>
  <c r="K694" i="31"/>
  <c r="J694" i="31"/>
  <c r="B694" i="31"/>
  <c r="A694" i="31"/>
  <c r="R693" i="31"/>
  <c r="Q693" i="31"/>
  <c r="P693" i="31"/>
  <c r="O693" i="31"/>
  <c r="N693" i="31"/>
  <c r="M693" i="31"/>
  <c r="L693" i="31"/>
  <c r="K693" i="31"/>
  <c r="J693" i="31"/>
  <c r="B693" i="31"/>
  <c r="A693" i="31"/>
  <c r="R692" i="31"/>
  <c r="Q692" i="31"/>
  <c r="P692" i="31"/>
  <c r="O692" i="31"/>
  <c r="N692" i="31"/>
  <c r="M692" i="31"/>
  <c r="L692" i="31"/>
  <c r="K692" i="31"/>
  <c r="J692" i="31"/>
  <c r="B692" i="31"/>
  <c r="A692" i="31"/>
  <c r="R691" i="31"/>
  <c r="Q691" i="31"/>
  <c r="P691" i="31"/>
  <c r="O691" i="31"/>
  <c r="N691" i="31"/>
  <c r="M691" i="31"/>
  <c r="L691" i="31"/>
  <c r="K691" i="31"/>
  <c r="J691" i="31"/>
  <c r="B691" i="31"/>
  <c r="A691" i="31"/>
  <c r="R690" i="31"/>
  <c r="Q690" i="31"/>
  <c r="P690" i="31"/>
  <c r="O690" i="31"/>
  <c r="N690" i="31"/>
  <c r="M690" i="31"/>
  <c r="L690" i="31"/>
  <c r="K690" i="31"/>
  <c r="J690" i="31"/>
  <c r="B690" i="31"/>
  <c r="A690" i="31"/>
  <c r="R689" i="31"/>
  <c r="Q689" i="31"/>
  <c r="P689" i="31"/>
  <c r="O689" i="31"/>
  <c r="N689" i="31"/>
  <c r="M689" i="31"/>
  <c r="L689" i="31"/>
  <c r="K689" i="31"/>
  <c r="J689" i="31"/>
  <c r="B689" i="31"/>
  <c r="A689" i="31"/>
  <c r="R688" i="31"/>
  <c r="Q688" i="31"/>
  <c r="P688" i="31"/>
  <c r="O688" i="31"/>
  <c r="N688" i="31"/>
  <c r="M688" i="31"/>
  <c r="L688" i="31"/>
  <c r="K688" i="31"/>
  <c r="J688" i="31"/>
  <c r="B688" i="31"/>
  <c r="A688" i="31"/>
  <c r="R687" i="31"/>
  <c r="Q687" i="31"/>
  <c r="P687" i="31"/>
  <c r="O687" i="31"/>
  <c r="N687" i="31"/>
  <c r="M687" i="31"/>
  <c r="L687" i="31"/>
  <c r="K687" i="31"/>
  <c r="J687" i="31"/>
  <c r="B687" i="31"/>
  <c r="A687" i="31"/>
  <c r="R686" i="31"/>
  <c r="Q686" i="31"/>
  <c r="P686" i="31"/>
  <c r="O686" i="31"/>
  <c r="N686" i="31"/>
  <c r="M686" i="31"/>
  <c r="L686" i="31"/>
  <c r="K686" i="31"/>
  <c r="J686" i="31"/>
  <c r="B686" i="31"/>
  <c r="A686" i="31"/>
  <c r="R685" i="31"/>
  <c r="Q685" i="31"/>
  <c r="P685" i="31"/>
  <c r="O685" i="31"/>
  <c r="N685" i="31"/>
  <c r="M685" i="31"/>
  <c r="L685" i="31"/>
  <c r="K685" i="31"/>
  <c r="J685" i="31"/>
  <c r="B685" i="31"/>
  <c r="A685" i="31"/>
  <c r="R684" i="31"/>
  <c r="Q684" i="31"/>
  <c r="P684" i="31"/>
  <c r="O684" i="31"/>
  <c r="N684" i="31"/>
  <c r="M684" i="31"/>
  <c r="L684" i="31"/>
  <c r="K684" i="31"/>
  <c r="J684" i="31"/>
  <c r="B684" i="31"/>
  <c r="A684" i="31"/>
  <c r="R683" i="31"/>
  <c r="Q683" i="31"/>
  <c r="P683" i="31"/>
  <c r="O683" i="31"/>
  <c r="N683" i="31"/>
  <c r="M683" i="31"/>
  <c r="L683" i="31"/>
  <c r="K683" i="31"/>
  <c r="J683" i="31"/>
  <c r="B683" i="31"/>
  <c r="A683" i="31"/>
  <c r="R682" i="31"/>
  <c r="Q682" i="31"/>
  <c r="P682" i="31"/>
  <c r="O682" i="31"/>
  <c r="N682" i="31"/>
  <c r="M682" i="31"/>
  <c r="L682" i="31"/>
  <c r="K682" i="31"/>
  <c r="J682" i="31"/>
  <c r="B682" i="31"/>
  <c r="A682" i="31"/>
  <c r="R681" i="31"/>
  <c r="Q681" i="31"/>
  <c r="P681" i="31"/>
  <c r="O681" i="31"/>
  <c r="N681" i="31"/>
  <c r="M681" i="31"/>
  <c r="L681" i="31"/>
  <c r="K681" i="31"/>
  <c r="J681" i="31"/>
  <c r="B681" i="31"/>
  <c r="A681" i="31"/>
  <c r="R680" i="31"/>
  <c r="Q680" i="31"/>
  <c r="P680" i="31"/>
  <c r="O680" i="31"/>
  <c r="N680" i="31"/>
  <c r="M680" i="31"/>
  <c r="L680" i="31"/>
  <c r="K680" i="31"/>
  <c r="J680" i="31"/>
  <c r="B680" i="31"/>
  <c r="A680" i="31"/>
  <c r="R679" i="31"/>
  <c r="Q679" i="31"/>
  <c r="P679" i="31"/>
  <c r="O679" i="31"/>
  <c r="N679" i="31"/>
  <c r="M679" i="31"/>
  <c r="L679" i="31"/>
  <c r="K679" i="31"/>
  <c r="J679" i="31"/>
  <c r="B679" i="31"/>
  <c r="A679" i="31"/>
  <c r="R678" i="31"/>
  <c r="Q678" i="31"/>
  <c r="P678" i="31"/>
  <c r="O678" i="31"/>
  <c r="N678" i="31"/>
  <c r="M678" i="31"/>
  <c r="L678" i="31"/>
  <c r="K678" i="31"/>
  <c r="J678" i="31"/>
  <c r="B678" i="31"/>
  <c r="A678" i="31"/>
  <c r="R677" i="31"/>
  <c r="Q677" i="31"/>
  <c r="P677" i="31"/>
  <c r="O677" i="31"/>
  <c r="N677" i="31"/>
  <c r="M677" i="31"/>
  <c r="L677" i="31"/>
  <c r="K677" i="31"/>
  <c r="J677" i="31"/>
  <c r="B677" i="31"/>
  <c r="A677" i="31"/>
  <c r="R676" i="31"/>
  <c r="Q676" i="31"/>
  <c r="P676" i="31"/>
  <c r="O676" i="31"/>
  <c r="N676" i="31"/>
  <c r="M676" i="31"/>
  <c r="L676" i="31"/>
  <c r="K676" i="31"/>
  <c r="J676" i="31"/>
  <c r="B676" i="31"/>
  <c r="A676" i="31"/>
  <c r="R675" i="31"/>
  <c r="Q675" i="31"/>
  <c r="P675" i="31"/>
  <c r="O675" i="31"/>
  <c r="N675" i="31"/>
  <c r="M675" i="31"/>
  <c r="L675" i="31"/>
  <c r="K675" i="31"/>
  <c r="J675" i="31"/>
  <c r="B675" i="31"/>
  <c r="A675" i="31"/>
  <c r="R674" i="31"/>
  <c r="Q674" i="31"/>
  <c r="P674" i="31"/>
  <c r="O674" i="31"/>
  <c r="N674" i="31"/>
  <c r="M674" i="31"/>
  <c r="L674" i="31"/>
  <c r="K674" i="31"/>
  <c r="J674" i="31"/>
  <c r="B674" i="31"/>
  <c r="A674" i="31"/>
  <c r="R673" i="31"/>
  <c r="Q673" i="31"/>
  <c r="P673" i="31"/>
  <c r="O673" i="31"/>
  <c r="N673" i="31"/>
  <c r="M673" i="31"/>
  <c r="L673" i="31"/>
  <c r="K673" i="31"/>
  <c r="J673" i="31"/>
  <c r="B673" i="31"/>
  <c r="A673" i="31"/>
  <c r="R672" i="31"/>
  <c r="Q672" i="31"/>
  <c r="P672" i="31"/>
  <c r="O672" i="31"/>
  <c r="N672" i="31"/>
  <c r="M672" i="31"/>
  <c r="L672" i="31"/>
  <c r="K672" i="31"/>
  <c r="J672" i="31"/>
  <c r="B672" i="31"/>
  <c r="A672" i="31"/>
  <c r="R671" i="31"/>
  <c r="Q671" i="31"/>
  <c r="P671" i="31"/>
  <c r="O671" i="31"/>
  <c r="N671" i="31"/>
  <c r="M671" i="31"/>
  <c r="L671" i="31"/>
  <c r="K671" i="31"/>
  <c r="J671" i="31"/>
  <c r="B671" i="31"/>
  <c r="A671" i="31"/>
  <c r="R670" i="31"/>
  <c r="Q670" i="31"/>
  <c r="P670" i="31"/>
  <c r="O670" i="31"/>
  <c r="N670" i="31"/>
  <c r="M670" i="31"/>
  <c r="L670" i="31"/>
  <c r="K670" i="31"/>
  <c r="J670" i="31"/>
  <c r="B670" i="31"/>
  <c r="A670" i="31"/>
  <c r="R669" i="31"/>
  <c r="Q669" i="31"/>
  <c r="P669" i="31"/>
  <c r="O669" i="31"/>
  <c r="N669" i="31"/>
  <c r="M669" i="31"/>
  <c r="L669" i="31"/>
  <c r="K669" i="31"/>
  <c r="J669" i="31"/>
  <c r="B669" i="31"/>
  <c r="A669" i="31"/>
  <c r="R668" i="31"/>
  <c r="Q668" i="31"/>
  <c r="P668" i="31"/>
  <c r="O668" i="31"/>
  <c r="N668" i="31"/>
  <c r="M668" i="31"/>
  <c r="L668" i="31"/>
  <c r="K668" i="31"/>
  <c r="J668" i="31"/>
  <c r="B668" i="31"/>
  <c r="A668" i="31"/>
  <c r="R667" i="31"/>
  <c r="Q667" i="31"/>
  <c r="P667" i="31"/>
  <c r="O667" i="31"/>
  <c r="N667" i="31"/>
  <c r="M667" i="31"/>
  <c r="L667" i="31"/>
  <c r="K667" i="31"/>
  <c r="J667" i="31"/>
  <c r="B667" i="31"/>
  <c r="A667" i="31"/>
  <c r="R666" i="31"/>
  <c r="Q666" i="31"/>
  <c r="P666" i="31"/>
  <c r="O666" i="31"/>
  <c r="N666" i="31"/>
  <c r="M666" i="31"/>
  <c r="L666" i="31"/>
  <c r="K666" i="31"/>
  <c r="J666" i="31"/>
  <c r="B666" i="31"/>
  <c r="A666" i="31"/>
  <c r="R665" i="31"/>
  <c r="Q665" i="31"/>
  <c r="P665" i="31"/>
  <c r="O665" i="31"/>
  <c r="N665" i="31"/>
  <c r="M665" i="31"/>
  <c r="L665" i="31"/>
  <c r="K665" i="31"/>
  <c r="J665" i="31"/>
  <c r="B665" i="31"/>
  <c r="A665" i="31"/>
  <c r="R664" i="31"/>
  <c r="Q664" i="31"/>
  <c r="P664" i="31"/>
  <c r="O664" i="31"/>
  <c r="N664" i="31"/>
  <c r="M664" i="31"/>
  <c r="L664" i="31"/>
  <c r="K664" i="31"/>
  <c r="J664" i="31"/>
  <c r="B664" i="31"/>
  <c r="A664" i="31"/>
  <c r="R663" i="31"/>
  <c r="Q663" i="31"/>
  <c r="P663" i="31"/>
  <c r="O663" i="31"/>
  <c r="N663" i="31"/>
  <c r="M663" i="31"/>
  <c r="L663" i="31"/>
  <c r="K663" i="31"/>
  <c r="J663" i="31"/>
  <c r="B663" i="31"/>
  <c r="A663" i="31"/>
  <c r="R662" i="31"/>
  <c r="Q662" i="31"/>
  <c r="P662" i="31"/>
  <c r="O662" i="31"/>
  <c r="N662" i="31"/>
  <c r="M662" i="31"/>
  <c r="L662" i="31"/>
  <c r="K662" i="31"/>
  <c r="J662" i="31"/>
  <c r="B662" i="31"/>
  <c r="A662" i="31"/>
  <c r="R661" i="31"/>
  <c r="Q661" i="31"/>
  <c r="P661" i="31"/>
  <c r="O661" i="31"/>
  <c r="N661" i="31"/>
  <c r="M661" i="31"/>
  <c r="L661" i="31"/>
  <c r="K661" i="31"/>
  <c r="J661" i="31"/>
  <c r="B661" i="31"/>
  <c r="A661" i="31"/>
  <c r="R660" i="31"/>
  <c r="Q660" i="31"/>
  <c r="P660" i="31"/>
  <c r="O660" i="31"/>
  <c r="N660" i="31"/>
  <c r="M660" i="31"/>
  <c r="L660" i="31"/>
  <c r="K660" i="31"/>
  <c r="J660" i="31"/>
  <c r="B660" i="31"/>
  <c r="A660" i="31"/>
  <c r="R659" i="31"/>
  <c r="Q659" i="31"/>
  <c r="P659" i="31"/>
  <c r="O659" i="31"/>
  <c r="N659" i="31"/>
  <c r="M659" i="31"/>
  <c r="L659" i="31"/>
  <c r="K659" i="31"/>
  <c r="J659" i="31"/>
  <c r="B659" i="31"/>
  <c r="A659" i="31"/>
  <c r="R658" i="31"/>
  <c r="Q658" i="31"/>
  <c r="P658" i="31"/>
  <c r="O658" i="31"/>
  <c r="N658" i="31"/>
  <c r="M658" i="31"/>
  <c r="L658" i="31"/>
  <c r="K658" i="31"/>
  <c r="J658" i="31"/>
  <c r="B658" i="31"/>
  <c r="A658" i="31"/>
  <c r="R657" i="31"/>
  <c r="Q657" i="31"/>
  <c r="P657" i="31"/>
  <c r="O657" i="31"/>
  <c r="N657" i="31"/>
  <c r="M657" i="31"/>
  <c r="L657" i="31"/>
  <c r="K657" i="31"/>
  <c r="J657" i="31"/>
  <c r="B657" i="31"/>
  <c r="A657" i="31"/>
  <c r="R656" i="31"/>
  <c r="Q656" i="31"/>
  <c r="P656" i="31"/>
  <c r="O656" i="31"/>
  <c r="N656" i="31"/>
  <c r="M656" i="31"/>
  <c r="L656" i="31"/>
  <c r="K656" i="31"/>
  <c r="J656" i="31"/>
  <c r="B656" i="31"/>
  <c r="A656" i="31"/>
  <c r="R655" i="31"/>
  <c r="Q655" i="31"/>
  <c r="P655" i="31"/>
  <c r="O655" i="31"/>
  <c r="N655" i="31"/>
  <c r="M655" i="31"/>
  <c r="L655" i="31"/>
  <c r="K655" i="31"/>
  <c r="J655" i="31"/>
  <c r="B655" i="31"/>
  <c r="A655" i="31"/>
  <c r="R654" i="31"/>
  <c r="Q654" i="31"/>
  <c r="P654" i="31"/>
  <c r="O654" i="31"/>
  <c r="N654" i="31"/>
  <c r="M654" i="31"/>
  <c r="L654" i="31"/>
  <c r="K654" i="31"/>
  <c r="J654" i="31"/>
  <c r="B654" i="31"/>
  <c r="A654" i="31"/>
  <c r="R653" i="31"/>
  <c r="Q653" i="31"/>
  <c r="P653" i="31"/>
  <c r="O653" i="31"/>
  <c r="N653" i="31"/>
  <c r="M653" i="31"/>
  <c r="L653" i="31"/>
  <c r="K653" i="31"/>
  <c r="J653" i="31"/>
  <c r="B653" i="31"/>
  <c r="A653" i="31"/>
  <c r="R652" i="31"/>
  <c r="Q652" i="31"/>
  <c r="P652" i="31"/>
  <c r="O652" i="31"/>
  <c r="N652" i="31"/>
  <c r="M652" i="31"/>
  <c r="L652" i="31"/>
  <c r="K652" i="31"/>
  <c r="J652" i="31"/>
  <c r="B652" i="31"/>
  <c r="A652" i="31"/>
  <c r="R651" i="31"/>
  <c r="Q651" i="31"/>
  <c r="P651" i="31"/>
  <c r="O651" i="31"/>
  <c r="N651" i="31"/>
  <c r="M651" i="31"/>
  <c r="L651" i="31"/>
  <c r="K651" i="31"/>
  <c r="J651" i="31"/>
  <c r="B651" i="31"/>
  <c r="A651" i="31"/>
  <c r="R650" i="31"/>
  <c r="Q650" i="31"/>
  <c r="P650" i="31"/>
  <c r="O650" i="31"/>
  <c r="N650" i="31"/>
  <c r="M650" i="31"/>
  <c r="L650" i="31"/>
  <c r="K650" i="31"/>
  <c r="J650" i="31"/>
  <c r="B650" i="31"/>
  <c r="A650" i="31"/>
  <c r="R649" i="31"/>
  <c r="Q649" i="31"/>
  <c r="P649" i="31"/>
  <c r="O649" i="31"/>
  <c r="N649" i="31"/>
  <c r="M649" i="31"/>
  <c r="L649" i="31"/>
  <c r="K649" i="31"/>
  <c r="J649" i="31"/>
  <c r="B649" i="31"/>
  <c r="A649" i="31"/>
  <c r="R648" i="31"/>
  <c r="Q648" i="31"/>
  <c r="P648" i="31"/>
  <c r="O648" i="31"/>
  <c r="N648" i="31"/>
  <c r="M648" i="31"/>
  <c r="L648" i="31"/>
  <c r="K648" i="31"/>
  <c r="J648" i="31"/>
  <c r="B648" i="31"/>
  <c r="A648" i="31"/>
  <c r="R647" i="31"/>
  <c r="Q647" i="31"/>
  <c r="P647" i="31"/>
  <c r="O647" i="31"/>
  <c r="N647" i="31"/>
  <c r="M647" i="31"/>
  <c r="L647" i="31"/>
  <c r="K647" i="31"/>
  <c r="J647" i="31"/>
  <c r="B647" i="31"/>
  <c r="A647" i="31"/>
  <c r="R646" i="31"/>
  <c r="Q646" i="31"/>
  <c r="P646" i="31"/>
  <c r="O646" i="31"/>
  <c r="N646" i="31"/>
  <c r="M646" i="31"/>
  <c r="L646" i="31"/>
  <c r="K646" i="31"/>
  <c r="J646" i="31"/>
  <c r="B646" i="31"/>
  <c r="A646" i="31"/>
  <c r="R645" i="31"/>
  <c r="Q645" i="31"/>
  <c r="P645" i="31"/>
  <c r="O645" i="31"/>
  <c r="N645" i="31"/>
  <c r="M645" i="31"/>
  <c r="L645" i="31"/>
  <c r="K645" i="31"/>
  <c r="J645" i="31"/>
  <c r="B645" i="31"/>
  <c r="A645" i="31"/>
  <c r="R644" i="31"/>
  <c r="Q644" i="31"/>
  <c r="P644" i="31"/>
  <c r="O644" i="31"/>
  <c r="N644" i="31"/>
  <c r="M644" i="31"/>
  <c r="L644" i="31"/>
  <c r="K644" i="31"/>
  <c r="J644" i="31"/>
  <c r="B644" i="31"/>
  <c r="A644" i="31"/>
  <c r="R643" i="31"/>
  <c r="Q643" i="31"/>
  <c r="P643" i="31"/>
  <c r="O643" i="31"/>
  <c r="N643" i="31"/>
  <c r="M643" i="31"/>
  <c r="L643" i="31"/>
  <c r="K643" i="31"/>
  <c r="J643" i="31"/>
  <c r="B643" i="31"/>
  <c r="A643" i="31"/>
  <c r="R642" i="31"/>
  <c r="Q642" i="31"/>
  <c r="P642" i="31"/>
  <c r="O642" i="31"/>
  <c r="N642" i="31"/>
  <c r="M642" i="31"/>
  <c r="L642" i="31"/>
  <c r="K642" i="31"/>
  <c r="J642" i="31"/>
  <c r="B642" i="31"/>
  <c r="A642" i="31"/>
  <c r="R641" i="31"/>
  <c r="Q641" i="31"/>
  <c r="P641" i="31"/>
  <c r="O641" i="31"/>
  <c r="N641" i="31"/>
  <c r="M641" i="31"/>
  <c r="L641" i="31"/>
  <c r="K641" i="31"/>
  <c r="J641" i="31"/>
  <c r="B641" i="31"/>
  <c r="A641" i="31"/>
  <c r="R640" i="31"/>
  <c r="Q640" i="31"/>
  <c r="P640" i="31"/>
  <c r="O640" i="31"/>
  <c r="N640" i="31"/>
  <c r="M640" i="31"/>
  <c r="L640" i="31"/>
  <c r="K640" i="31"/>
  <c r="J640" i="31"/>
  <c r="B640" i="31"/>
  <c r="A640" i="31"/>
  <c r="R639" i="31"/>
  <c r="Q639" i="31"/>
  <c r="P639" i="31"/>
  <c r="O639" i="31"/>
  <c r="N639" i="31"/>
  <c r="M639" i="31"/>
  <c r="L639" i="31"/>
  <c r="K639" i="31"/>
  <c r="J639" i="31"/>
  <c r="B639" i="31"/>
  <c r="A639" i="31"/>
  <c r="R638" i="31"/>
  <c r="Q638" i="31"/>
  <c r="P638" i="31"/>
  <c r="O638" i="31"/>
  <c r="N638" i="31"/>
  <c r="M638" i="31"/>
  <c r="L638" i="31"/>
  <c r="K638" i="31"/>
  <c r="J638" i="31"/>
  <c r="B638" i="31"/>
  <c r="A638" i="31"/>
  <c r="R637" i="31"/>
  <c r="Q637" i="31"/>
  <c r="P637" i="31"/>
  <c r="O637" i="31"/>
  <c r="N637" i="31"/>
  <c r="M637" i="31"/>
  <c r="L637" i="31"/>
  <c r="K637" i="31"/>
  <c r="J637" i="31"/>
  <c r="B637" i="31"/>
  <c r="A637" i="31"/>
  <c r="R636" i="31"/>
  <c r="Q636" i="31"/>
  <c r="P636" i="31"/>
  <c r="O636" i="31"/>
  <c r="N636" i="31"/>
  <c r="M636" i="31"/>
  <c r="L636" i="31"/>
  <c r="K636" i="31"/>
  <c r="J636" i="31"/>
  <c r="B636" i="31"/>
  <c r="A636" i="31"/>
  <c r="R635" i="31"/>
  <c r="Q635" i="31"/>
  <c r="P635" i="31"/>
  <c r="O635" i="31"/>
  <c r="N635" i="31"/>
  <c r="M635" i="31"/>
  <c r="L635" i="31"/>
  <c r="K635" i="31"/>
  <c r="J635" i="31"/>
  <c r="B635" i="31"/>
  <c r="A635" i="31"/>
  <c r="R634" i="31"/>
  <c r="Q634" i="31"/>
  <c r="P634" i="31"/>
  <c r="O634" i="31"/>
  <c r="N634" i="31"/>
  <c r="M634" i="31"/>
  <c r="L634" i="31"/>
  <c r="K634" i="31"/>
  <c r="J634" i="31"/>
  <c r="B634" i="31"/>
  <c r="A634" i="31"/>
  <c r="R633" i="31"/>
  <c r="Q633" i="31"/>
  <c r="P633" i="31"/>
  <c r="O633" i="31"/>
  <c r="N633" i="31"/>
  <c r="M633" i="31"/>
  <c r="L633" i="31"/>
  <c r="K633" i="31"/>
  <c r="J633" i="31"/>
  <c r="B633" i="31"/>
  <c r="A633" i="31"/>
  <c r="R632" i="31"/>
  <c r="Q632" i="31"/>
  <c r="P632" i="31"/>
  <c r="O632" i="31"/>
  <c r="N632" i="31"/>
  <c r="M632" i="31"/>
  <c r="L632" i="31"/>
  <c r="K632" i="31"/>
  <c r="J632" i="31"/>
  <c r="B632" i="31"/>
  <c r="A632" i="31"/>
  <c r="R631" i="31"/>
  <c r="Q631" i="31"/>
  <c r="P631" i="31"/>
  <c r="O631" i="31"/>
  <c r="N631" i="31"/>
  <c r="M631" i="31"/>
  <c r="L631" i="31"/>
  <c r="K631" i="31"/>
  <c r="J631" i="31"/>
  <c r="B631" i="31"/>
  <c r="A631" i="31"/>
  <c r="R630" i="31"/>
  <c r="Q630" i="31"/>
  <c r="P630" i="31"/>
  <c r="O630" i="31"/>
  <c r="N630" i="31"/>
  <c r="M630" i="31"/>
  <c r="L630" i="31"/>
  <c r="K630" i="31"/>
  <c r="J630" i="31"/>
  <c r="B630" i="31"/>
  <c r="A630" i="31"/>
  <c r="R629" i="31"/>
  <c r="Q629" i="31"/>
  <c r="P629" i="31"/>
  <c r="O629" i="31"/>
  <c r="N629" i="31"/>
  <c r="M629" i="31"/>
  <c r="L629" i="31"/>
  <c r="K629" i="31"/>
  <c r="J629" i="31"/>
  <c r="B629" i="31"/>
  <c r="A629" i="31"/>
  <c r="R628" i="31"/>
  <c r="Q628" i="31"/>
  <c r="P628" i="31"/>
  <c r="O628" i="31"/>
  <c r="N628" i="31"/>
  <c r="M628" i="31"/>
  <c r="L628" i="31"/>
  <c r="K628" i="31"/>
  <c r="J628" i="31"/>
  <c r="B628" i="31"/>
  <c r="A628" i="31"/>
  <c r="R627" i="31"/>
  <c r="Q627" i="31"/>
  <c r="P627" i="31"/>
  <c r="O627" i="31"/>
  <c r="N627" i="31"/>
  <c r="M627" i="31"/>
  <c r="L627" i="31"/>
  <c r="K627" i="31"/>
  <c r="J627" i="31"/>
  <c r="B627" i="31"/>
  <c r="A627" i="31"/>
  <c r="R626" i="31"/>
  <c r="Q626" i="31"/>
  <c r="P626" i="31"/>
  <c r="O626" i="31"/>
  <c r="N626" i="31"/>
  <c r="M626" i="31"/>
  <c r="L626" i="31"/>
  <c r="K626" i="31"/>
  <c r="J626" i="31"/>
  <c r="B626" i="31"/>
  <c r="A626" i="31"/>
  <c r="R625" i="31"/>
  <c r="Q625" i="31"/>
  <c r="P625" i="31"/>
  <c r="O625" i="31"/>
  <c r="N625" i="31"/>
  <c r="M625" i="31"/>
  <c r="L625" i="31"/>
  <c r="K625" i="31"/>
  <c r="J625" i="31"/>
  <c r="B625" i="31"/>
  <c r="A625" i="31"/>
  <c r="R624" i="31"/>
  <c r="Q624" i="31"/>
  <c r="P624" i="31"/>
  <c r="O624" i="31"/>
  <c r="N624" i="31"/>
  <c r="M624" i="31"/>
  <c r="L624" i="31"/>
  <c r="K624" i="31"/>
  <c r="J624" i="31"/>
  <c r="B624" i="31"/>
  <c r="A624" i="31"/>
  <c r="R623" i="31"/>
  <c r="Q623" i="31"/>
  <c r="P623" i="31"/>
  <c r="O623" i="31"/>
  <c r="N623" i="31"/>
  <c r="M623" i="31"/>
  <c r="L623" i="31"/>
  <c r="K623" i="31"/>
  <c r="J623" i="31"/>
  <c r="B623" i="31"/>
  <c r="A623" i="31"/>
  <c r="R622" i="31"/>
  <c r="Q622" i="31"/>
  <c r="P622" i="31"/>
  <c r="O622" i="31"/>
  <c r="N622" i="31"/>
  <c r="M622" i="31"/>
  <c r="L622" i="31"/>
  <c r="K622" i="31"/>
  <c r="J622" i="31"/>
  <c r="B622" i="31"/>
  <c r="A622" i="31"/>
  <c r="R621" i="31"/>
  <c r="Q621" i="31"/>
  <c r="P621" i="31"/>
  <c r="O621" i="31"/>
  <c r="N621" i="31"/>
  <c r="M621" i="31"/>
  <c r="L621" i="31"/>
  <c r="K621" i="31"/>
  <c r="J621" i="31"/>
  <c r="B621" i="31"/>
  <c r="A621" i="31"/>
  <c r="R620" i="31"/>
  <c r="Q620" i="31"/>
  <c r="P620" i="31"/>
  <c r="O620" i="31"/>
  <c r="N620" i="31"/>
  <c r="M620" i="31"/>
  <c r="L620" i="31"/>
  <c r="K620" i="31"/>
  <c r="J620" i="31"/>
  <c r="B620" i="31"/>
  <c r="A620" i="31"/>
  <c r="R619" i="31"/>
  <c r="Q619" i="31"/>
  <c r="P619" i="31"/>
  <c r="O619" i="31"/>
  <c r="N619" i="31"/>
  <c r="M619" i="31"/>
  <c r="L619" i="31"/>
  <c r="K619" i="31"/>
  <c r="J619" i="31"/>
  <c r="B619" i="31"/>
  <c r="A619" i="31"/>
  <c r="R618" i="31"/>
  <c r="Q618" i="31"/>
  <c r="P618" i="31"/>
  <c r="O618" i="31"/>
  <c r="N618" i="31"/>
  <c r="M618" i="31"/>
  <c r="L618" i="31"/>
  <c r="K618" i="31"/>
  <c r="J618" i="31"/>
  <c r="B618" i="31"/>
  <c r="A618" i="31"/>
  <c r="R617" i="31"/>
  <c r="Q617" i="31"/>
  <c r="P617" i="31"/>
  <c r="O617" i="31"/>
  <c r="N617" i="31"/>
  <c r="M617" i="31"/>
  <c r="L617" i="31"/>
  <c r="K617" i="31"/>
  <c r="J617" i="31"/>
  <c r="B617" i="31"/>
  <c r="A617" i="31"/>
  <c r="R616" i="31"/>
  <c r="Q616" i="31"/>
  <c r="P616" i="31"/>
  <c r="O616" i="31"/>
  <c r="N616" i="31"/>
  <c r="M616" i="31"/>
  <c r="L616" i="31"/>
  <c r="K616" i="31"/>
  <c r="J616" i="31"/>
  <c r="B616" i="31"/>
  <c r="A616" i="31"/>
  <c r="R615" i="31"/>
  <c r="Q615" i="31"/>
  <c r="P615" i="31"/>
  <c r="O615" i="31"/>
  <c r="N615" i="31"/>
  <c r="M615" i="31"/>
  <c r="L615" i="31"/>
  <c r="K615" i="31"/>
  <c r="J615" i="31"/>
  <c r="B615" i="31"/>
  <c r="A615" i="31"/>
  <c r="R614" i="31"/>
  <c r="Q614" i="31"/>
  <c r="P614" i="31"/>
  <c r="O614" i="31"/>
  <c r="N614" i="31"/>
  <c r="M614" i="31"/>
  <c r="L614" i="31"/>
  <c r="K614" i="31"/>
  <c r="J614" i="31"/>
  <c r="B614" i="31"/>
  <c r="A614" i="31"/>
  <c r="R613" i="31"/>
  <c r="Q613" i="31"/>
  <c r="P613" i="31"/>
  <c r="O613" i="31"/>
  <c r="N613" i="31"/>
  <c r="M613" i="31"/>
  <c r="L613" i="31"/>
  <c r="K613" i="31"/>
  <c r="J613" i="31"/>
  <c r="B613" i="31"/>
  <c r="A613" i="31"/>
  <c r="R612" i="31"/>
  <c r="Q612" i="31"/>
  <c r="P612" i="31"/>
  <c r="O612" i="31"/>
  <c r="N612" i="31"/>
  <c r="M612" i="31"/>
  <c r="L612" i="31"/>
  <c r="K612" i="31"/>
  <c r="J612" i="31"/>
  <c r="B612" i="31"/>
  <c r="A612" i="31"/>
  <c r="R611" i="31"/>
  <c r="Q611" i="31"/>
  <c r="P611" i="31"/>
  <c r="O611" i="31"/>
  <c r="N611" i="31"/>
  <c r="M611" i="31"/>
  <c r="L611" i="31"/>
  <c r="K611" i="31"/>
  <c r="J611" i="31"/>
  <c r="B611" i="31"/>
  <c r="A611" i="31"/>
  <c r="R610" i="31"/>
  <c r="Q610" i="31"/>
  <c r="P610" i="31"/>
  <c r="O610" i="31"/>
  <c r="N610" i="31"/>
  <c r="M610" i="31"/>
  <c r="L610" i="31"/>
  <c r="K610" i="31"/>
  <c r="J610" i="31"/>
  <c r="B610" i="31"/>
  <c r="A610" i="31"/>
  <c r="R609" i="31"/>
  <c r="Q609" i="31"/>
  <c r="P609" i="31"/>
  <c r="O609" i="31"/>
  <c r="N609" i="31"/>
  <c r="M609" i="31"/>
  <c r="L609" i="31"/>
  <c r="K609" i="31"/>
  <c r="J609" i="31"/>
  <c r="B609" i="31"/>
  <c r="A609" i="31"/>
  <c r="R608" i="31"/>
  <c r="Q608" i="31"/>
  <c r="P608" i="31"/>
  <c r="O608" i="31"/>
  <c r="N608" i="31"/>
  <c r="M608" i="31"/>
  <c r="L608" i="31"/>
  <c r="K608" i="31"/>
  <c r="J608" i="31"/>
  <c r="B608" i="31"/>
  <c r="A608" i="31"/>
  <c r="R607" i="31"/>
  <c r="Q607" i="31"/>
  <c r="P607" i="31"/>
  <c r="O607" i="31"/>
  <c r="N607" i="31"/>
  <c r="M607" i="31"/>
  <c r="L607" i="31"/>
  <c r="K607" i="31"/>
  <c r="J607" i="31"/>
  <c r="B607" i="31"/>
  <c r="A607" i="31"/>
  <c r="R606" i="31"/>
  <c r="Q606" i="31"/>
  <c r="P606" i="31"/>
  <c r="O606" i="31"/>
  <c r="N606" i="31"/>
  <c r="M606" i="31"/>
  <c r="L606" i="31"/>
  <c r="K606" i="31"/>
  <c r="J606" i="31"/>
  <c r="B606" i="31"/>
  <c r="A606" i="31"/>
  <c r="R605" i="31"/>
  <c r="Q605" i="31"/>
  <c r="P605" i="31"/>
  <c r="O605" i="31"/>
  <c r="N605" i="31"/>
  <c r="M605" i="31"/>
  <c r="L605" i="31"/>
  <c r="K605" i="31"/>
  <c r="J605" i="31"/>
  <c r="B605" i="31"/>
  <c r="A605" i="31"/>
  <c r="R604" i="31"/>
  <c r="Q604" i="31"/>
  <c r="P604" i="31"/>
  <c r="O604" i="31"/>
  <c r="N604" i="31"/>
  <c r="M604" i="31"/>
  <c r="L604" i="31"/>
  <c r="K604" i="31"/>
  <c r="J604" i="31"/>
  <c r="B604" i="31"/>
  <c r="A604" i="31"/>
  <c r="R603" i="31"/>
  <c r="Q603" i="31"/>
  <c r="P603" i="31"/>
  <c r="O603" i="31"/>
  <c r="N603" i="31"/>
  <c r="M603" i="31"/>
  <c r="L603" i="31"/>
  <c r="K603" i="31"/>
  <c r="J603" i="31"/>
  <c r="B603" i="31"/>
  <c r="A603" i="31"/>
  <c r="R602" i="31"/>
  <c r="Q602" i="31"/>
  <c r="P602" i="31"/>
  <c r="O602" i="31"/>
  <c r="N602" i="31"/>
  <c r="M602" i="31"/>
  <c r="L602" i="31"/>
  <c r="K602" i="31"/>
  <c r="J602" i="31"/>
  <c r="B602" i="31"/>
  <c r="A602" i="31"/>
  <c r="R601" i="31"/>
  <c r="Q601" i="31"/>
  <c r="P601" i="31"/>
  <c r="O601" i="31"/>
  <c r="N601" i="31"/>
  <c r="M601" i="31"/>
  <c r="L601" i="31"/>
  <c r="K601" i="31"/>
  <c r="J601" i="31"/>
  <c r="B601" i="31"/>
  <c r="A601" i="31"/>
  <c r="R600" i="31"/>
  <c r="Q600" i="31"/>
  <c r="P600" i="31"/>
  <c r="O600" i="31"/>
  <c r="N600" i="31"/>
  <c r="M600" i="31"/>
  <c r="L600" i="31"/>
  <c r="K600" i="31"/>
  <c r="J600" i="31"/>
  <c r="B600" i="31"/>
  <c r="A600" i="31"/>
  <c r="R599" i="31"/>
  <c r="Q599" i="31"/>
  <c r="P599" i="31"/>
  <c r="O599" i="31"/>
  <c r="N599" i="31"/>
  <c r="M599" i="31"/>
  <c r="L599" i="31"/>
  <c r="K599" i="31"/>
  <c r="J599" i="31"/>
  <c r="B599" i="31"/>
  <c r="A599" i="31"/>
  <c r="R598" i="31"/>
  <c r="Q598" i="31"/>
  <c r="P598" i="31"/>
  <c r="O598" i="31"/>
  <c r="N598" i="31"/>
  <c r="M598" i="31"/>
  <c r="L598" i="31"/>
  <c r="K598" i="31"/>
  <c r="J598" i="31"/>
  <c r="B598" i="31"/>
  <c r="A598" i="31"/>
  <c r="R597" i="31"/>
  <c r="Q597" i="31"/>
  <c r="P597" i="31"/>
  <c r="O597" i="31"/>
  <c r="N597" i="31"/>
  <c r="M597" i="31"/>
  <c r="L597" i="31"/>
  <c r="K597" i="31"/>
  <c r="J597" i="31"/>
  <c r="B597" i="31"/>
  <c r="A597" i="31"/>
  <c r="R596" i="31"/>
  <c r="Q596" i="31"/>
  <c r="P596" i="31"/>
  <c r="O596" i="31"/>
  <c r="N596" i="31"/>
  <c r="M596" i="31"/>
  <c r="L596" i="31"/>
  <c r="K596" i="31"/>
  <c r="J596" i="31"/>
  <c r="B596" i="31"/>
  <c r="A596" i="31"/>
  <c r="R595" i="31"/>
  <c r="Q595" i="31"/>
  <c r="P595" i="31"/>
  <c r="O595" i="31"/>
  <c r="N595" i="31"/>
  <c r="M595" i="31"/>
  <c r="L595" i="31"/>
  <c r="K595" i="31"/>
  <c r="J595" i="31"/>
  <c r="B595" i="31"/>
  <c r="A595" i="31"/>
  <c r="R594" i="31"/>
  <c r="Q594" i="31"/>
  <c r="P594" i="31"/>
  <c r="O594" i="31"/>
  <c r="N594" i="31"/>
  <c r="M594" i="31"/>
  <c r="L594" i="31"/>
  <c r="K594" i="31"/>
  <c r="J594" i="31"/>
  <c r="B594" i="31"/>
  <c r="A594" i="31"/>
  <c r="R593" i="31"/>
  <c r="Q593" i="31"/>
  <c r="P593" i="31"/>
  <c r="O593" i="31"/>
  <c r="N593" i="31"/>
  <c r="M593" i="31"/>
  <c r="L593" i="31"/>
  <c r="K593" i="31"/>
  <c r="J593" i="31"/>
  <c r="B593" i="31"/>
  <c r="A593" i="31"/>
  <c r="R592" i="31"/>
  <c r="Q592" i="31"/>
  <c r="P592" i="31"/>
  <c r="O592" i="31"/>
  <c r="N592" i="31"/>
  <c r="M592" i="31"/>
  <c r="L592" i="31"/>
  <c r="K592" i="31"/>
  <c r="J592" i="31"/>
  <c r="B592" i="31"/>
  <c r="A592" i="31"/>
  <c r="R591" i="31"/>
  <c r="Q591" i="31"/>
  <c r="P591" i="31"/>
  <c r="O591" i="31"/>
  <c r="N591" i="31"/>
  <c r="M591" i="31"/>
  <c r="L591" i="31"/>
  <c r="K591" i="31"/>
  <c r="J591" i="31"/>
  <c r="B591" i="31"/>
  <c r="A591" i="31"/>
  <c r="R590" i="31"/>
  <c r="Q590" i="31"/>
  <c r="P590" i="31"/>
  <c r="O590" i="31"/>
  <c r="N590" i="31"/>
  <c r="M590" i="31"/>
  <c r="L590" i="31"/>
  <c r="K590" i="31"/>
  <c r="J590" i="31"/>
  <c r="B590" i="31"/>
  <c r="A590" i="31"/>
  <c r="R589" i="31"/>
  <c r="Q589" i="31"/>
  <c r="P589" i="31"/>
  <c r="O589" i="31"/>
  <c r="N589" i="31"/>
  <c r="M589" i="31"/>
  <c r="L589" i="31"/>
  <c r="K589" i="31"/>
  <c r="J589" i="31"/>
  <c r="B589" i="31"/>
  <c r="A589" i="31"/>
  <c r="R588" i="31"/>
  <c r="Q588" i="31"/>
  <c r="P588" i="31"/>
  <c r="O588" i="31"/>
  <c r="N588" i="31"/>
  <c r="M588" i="31"/>
  <c r="L588" i="31"/>
  <c r="K588" i="31"/>
  <c r="J588" i="31"/>
  <c r="B588" i="31"/>
  <c r="A588" i="31"/>
  <c r="R587" i="31"/>
  <c r="Q587" i="31"/>
  <c r="P587" i="31"/>
  <c r="O587" i="31"/>
  <c r="N587" i="31"/>
  <c r="M587" i="31"/>
  <c r="L587" i="31"/>
  <c r="K587" i="31"/>
  <c r="J587" i="31"/>
  <c r="B587" i="31"/>
  <c r="A587" i="31"/>
  <c r="R586" i="31"/>
  <c r="Q586" i="31"/>
  <c r="P586" i="31"/>
  <c r="O586" i="31"/>
  <c r="N586" i="31"/>
  <c r="M586" i="31"/>
  <c r="L586" i="31"/>
  <c r="K586" i="31"/>
  <c r="J586" i="31"/>
  <c r="B586" i="31"/>
  <c r="A586" i="31"/>
  <c r="R585" i="31"/>
  <c r="Q585" i="31"/>
  <c r="P585" i="31"/>
  <c r="O585" i="31"/>
  <c r="N585" i="31"/>
  <c r="M585" i="31"/>
  <c r="L585" i="31"/>
  <c r="K585" i="31"/>
  <c r="J585" i="31"/>
  <c r="B585" i="31"/>
  <c r="A585" i="31"/>
  <c r="R584" i="31"/>
  <c r="Q584" i="31"/>
  <c r="P584" i="31"/>
  <c r="O584" i="31"/>
  <c r="N584" i="31"/>
  <c r="M584" i="31"/>
  <c r="L584" i="31"/>
  <c r="K584" i="31"/>
  <c r="J584" i="31"/>
  <c r="B584" i="31"/>
  <c r="A584" i="31"/>
  <c r="R583" i="31"/>
  <c r="Q583" i="31"/>
  <c r="P583" i="31"/>
  <c r="O583" i="31"/>
  <c r="N583" i="31"/>
  <c r="M583" i="31"/>
  <c r="L583" i="31"/>
  <c r="K583" i="31"/>
  <c r="J583" i="31"/>
  <c r="B583" i="31"/>
  <c r="A583" i="31"/>
  <c r="R582" i="31"/>
  <c r="Q582" i="31"/>
  <c r="P582" i="31"/>
  <c r="O582" i="31"/>
  <c r="N582" i="31"/>
  <c r="M582" i="31"/>
  <c r="L582" i="31"/>
  <c r="K582" i="31"/>
  <c r="J582" i="31"/>
  <c r="B582" i="31"/>
  <c r="A582" i="31"/>
  <c r="R581" i="31"/>
  <c r="Q581" i="31"/>
  <c r="P581" i="31"/>
  <c r="O581" i="31"/>
  <c r="N581" i="31"/>
  <c r="M581" i="31"/>
  <c r="L581" i="31"/>
  <c r="K581" i="31"/>
  <c r="J581" i="31"/>
  <c r="B581" i="31"/>
  <c r="A581" i="31"/>
  <c r="R580" i="31"/>
  <c r="Q580" i="31"/>
  <c r="P580" i="31"/>
  <c r="O580" i="31"/>
  <c r="N580" i="31"/>
  <c r="M580" i="31"/>
  <c r="L580" i="31"/>
  <c r="K580" i="31"/>
  <c r="J580" i="31"/>
  <c r="B580" i="31"/>
  <c r="A580" i="31"/>
  <c r="R579" i="31"/>
  <c r="Q579" i="31"/>
  <c r="P579" i="31"/>
  <c r="O579" i="31"/>
  <c r="N579" i="31"/>
  <c r="M579" i="31"/>
  <c r="L579" i="31"/>
  <c r="K579" i="31"/>
  <c r="J579" i="31"/>
  <c r="B579" i="31"/>
  <c r="A579" i="31"/>
  <c r="R578" i="31"/>
  <c r="Q578" i="31"/>
  <c r="P578" i="31"/>
  <c r="O578" i="31"/>
  <c r="N578" i="31"/>
  <c r="M578" i="31"/>
  <c r="L578" i="31"/>
  <c r="K578" i="31"/>
  <c r="J578" i="31"/>
  <c r="B578" i="31"/>
  <c r="A578" i="31"/>
  <c r="R577" i="31"/>
  <c r="Q577" i="31"/>
  <c r="P577" i="31"/>
  <c r="O577" i="31"/>
  <c r="N577" i="31"/>
  <c r="M577" i="31"/>
  <c r="L577" i="31"/>
  <c r="K577" i="31"/>
  <c r="J577" i="31"/>
  <c r="B577" i="31"/>
  <c r="A577" i="31"/>
  <c r="R576" i="31"/>
  <c r="Q576" i="31"/>
  <c r="P576" i="31"/>
  <c r="O576" i="31"/>
  <c r="N576" i="31"/>
  <c r="M576" i="31"/>
  <c r="L576" i="31"/>
  <c r="K576" i="31"/>
  <c r="J576" i="31"/>
  <c r="B576" i="31"/>
  <c r="A576" i="31"/>
  <c r="R575" i="31"/>
  <c r="Q575" i="31"/>
  <c r="P575" i="31"/>
  <c r="O575" i="31"/>
  <c r="N575" i="31"/>
  <c r="M575" i="31"/>
  <c r="L575" i="31"/>
  <c r="K575" i="31"/>
  <c r="J575" i="31"/>
  <c r="B575" i="31"/>
  <c r="A575" i="31"/>
  <c r="R574" i="31"/>
  <c r="Q574" i="31"/>
  <c r="P574" i="31"/>
  <c r="O574" i="31"/>
  <c r="N574" i="31"/>
  <c r="M574" i="31"/>
  <c r="L574" i="31"/>
  <c r="K574" i="31"/>
  <c r="J574" i="31"/>
  <c r="B574" i="31"/>
  <c r="A574" i="31"/>
  <c r="R573" i="31"/>
  <c r="Q573" i="31"/>
  <c r="P573" i="31"/>
  <c r="O573" i="31"/>
  <c r="N573" i="31"/>
  <c r="M573" i="31"/>
  <c r="L573" i="31"/>
  <c r="K573" i="31"/>
  <c r="J573" i="31"/>
  <c r="B573" i="31"/>
  <c r="A573" i="31"/>
  <c r="R572" i="31"/>
  <c r="Q572" i="31"/>
  <c r="P572" i="31"/>
  <c r="O572" i="31"/>
  <c r="N572" i="31"/>
  <c r="M572" i="31"/>
  <c r="L572" i="31"/>
  <c r="K572" i="31"/>
  <c r="J572" i="31"/>
  <c r="B572" i="31"/>
  <c r="A572" i="31"/>
  <c r="R571" i="31"/>
  <c r="Q571" i="31"/>
  <c r="P571" i="31"/>
  <c r="O571" i="31"/>
  <c r="N571" i="31"/>
  <c r="M571" i="31"/>
  <c r="L571" i="31"/>
  <c r="K571" i="31"/>
  <c r="J571" i="31"/>
  <c r="B571" i="31"/>
  <c r="A571" i="31"/>
  <c r="R570" i="31"/>
  <c r="Q570" i="31"/>
  <c r="P570" i="31"/>
  <c r="O570" i="31"/>
  <c r="N570" i="31"/>
  <c r="M570" i="31"/>
  <c r="L570" i="31"/>
  <c r="K570" i="31"/>
  <c r="J570" i="31"/>
  <c r="B570" i="31"/>
  <c r="A570" i="31"/>
  <c r="R569" i="31"/>
  <c r="Q569" i="31"/>
  <c r="P569" i="31"/>
  <c r="O569" i="31"/>
  <c r="N569" i="31"/>
  <c r="M569" i="31"/>
  <c r="L569" i="31"/>
  <c r="K569" i="31"/>
  <c r="J569" i="31"/>
  <c r="B569" i="31"/>
  <c r="A569" i="31"/>
  <c r="R568" i="31"/>
  <c r="Q568" i="31"/>
  <c r="P568" i="31"/>
  <c r="O568" i="31"/>
  <c r="N568" i="31"/>
  <c r="M568" i="31"/>
  <c r="L568" i="31"/>
  <c r="K568" i="31"/>
  <c r="J568" i="31"/>
  <c r="B568" i="31"/>
  <c r="A568" i="31"/>
  <c r="R567" i="31"/>
  <c r="Q567" i="31"/>
  <c r="P567" i="31"/>
  <c r="O567" i="31"/>
  <c r="N567" i="31"/>
  <c r="M567" i="31"/>
  <c r="L567" i="31"/>
  <c r="K567" i="31"/>
  <c r="J567" i="31"/>
  <c r="B567" i="31"/>
  <c r="A567" i="31"/>
  <c r="R566" i="31"/>
  <c r="Q566" i="31"/>
  <c r="P566" i="31"/>
  <c r="O566" i="31"/>
  <c r="N566" i="31"/>
  <c r="M566" i="31"/>
  <c r="L566" i="31"/>
  <c r="K566" i="31"/>
  <c r="J566" i="31"/>
  <c r="B566" i="31"/>
  <c r="A566" i="31"/>
  <c r="R565" i="31"/>
  <c r="Q565" i="31"/>
  <c r="P565" i="31"/>
  <c r="O565" i="31"/>
  <c r="N565" i="31"/>
  <c r="M565" i="31"/>
  <c r="L565" i="31"/>
  <c r="K565" i="31"/>
  <c r="J565" i="31"/>
  <c r="B565" i="31"/>
  <c r="A565" i="31"/>
  <c r="R564" i="31"/>
  <c r="Q564" i="31"/>
  <c r="P564" i="31"/>
  <c r="O564" i="31"/>
  <c r="N564" i="31"/>
  <c r="M564" i="31"/>
  <c r="L564" i="31"/>
  <c r="K564" i="31"/>
  <c r="J564" i="31"/>
  <c r="B564" i="31"/>
  <c r="A564" i="31"/>
  <c r="R563" i="31"/>
  <c r="Q563" i="31"/>
  <c r="P563" i="31"/>
  <c r="O563" i="31"/>
  <c r="N563" i="31"/>
  <c r="M563" i="31"/>
  <c r="L563" i="31"/>
  <c r="K563" i="31"/>
  <c r="J563" i="31"/>
  <c r="B563" i="31"/>
  <c r="A563" i="31"/>
  <c r="R562" i="31"/>
  <c r="Q562" i="31"/>
  <c r="P562" i="31"/>
  <c r="O562" i="31"/>
  <c r="N562" i="31"/>
  <c r="M562" i="31"/>
  <c r="L562" i="31"/>
  <c r="K562" i="31"/>
  <c r="J562" i="31"/>
  <c r="B562" i="31"/>
  <c r="A562" i="31"/>
  <c r="R561" i="31"/>
  <c r="Q561" i="31"/>
  <c r="P561" i="31"/>
  <c r="O561" i="31"/>
  <c r="N561" i="31"/>
  <c r="M561" i="31"/>
  <c r="L561" i="31"/>
  <c r="K561" i="31"/>
  <c r="J561" i="31"/>
  <c r="B561" i="31"/>
  <c r="A561" i="31"/>
  <c r="R560" i="31"/>
  <c r="Q560" i="31"/>
  <c r="P560" i="31"/>
  <c r="O560" i="31"/>
  <c r="N560" i="31"/>
  <c r="M560" i="31"/>
  <c r="L560" i="31"/>
  <c r="K560" i="31"/>
  <c r="J560" i="31"/>
  <c r="B560" i="31"/>
  <c r="A560" i="31"/>
  <c r="R559" i="31"/>
  <c r="Q559" i="31"/>
  <c r="P559" i="31"/>
  <c r="O559" i="31"/>
  <c r="N559" i="31"/>
  <c r="M559" i="31"/>
  <c r="L559" i="31"/>
  <c r="K559" i="31"/>
  <c r="J559" i="31"/>
  <c r="B559" i="31"/>
  <c r="A559" i="31"/>
  <c r="R558" i="31"/>
  <c r="Q558" i="31"/>
  <c r="P558" i="31"/>
  <c r="O558" i="31"/>
  <c r="N558" i="31"/>
  <c r="M558" i="31"/>
  <c r="L558" i="31"/>
  <c r="K558" i="31"/>
  <c r="J558" i="31"/>
  <c r="B558" i="31"/>
  <c r="A558" i="31"/>
  <c r="R557" i="31"/>
  <c r="Q557" i="31"/>
  <c r="P557" i="31"/>
  <c r="O557" i="31"/>
  <c r="N557" i="31"/>
  <c r="M557" i="31"/>
  <c r="L557" i="31"/>
  <c r="K557" i="31"/>
  <c r="J557" i="31"/>
  <c r="B557" i="31"/>
  <c r="A557" i="31"/>
  <c r="P555" i="31"/>
  <c r="O555" i="31"/>
  <c r="N555" i="31"/>
  <c r="M555" i="31"/>
  <c r="L555" i="31"/>
  <c r="K555" i="31"/>
  <c r="J555" i="31"/>
  <c r="B555" i="31"/>
  <c r="A555" i="31"/>
  <c r="P554" i="31"/>
  <c r="O554" i="31"/>
  <c r="N554" i="31"/>
  <c r="M554" i="31"/>
  <c r="L554" i="31"/>
  <c r="K554" i="31"/>
  <c r="J554" i="31"/>
  <c r="B554" i="31"/>
  <c r="A554" i="31"/>
  <c r="P553" i="31"/>
  <c r="O553" i="31"/>
  <c r="N553" i="31"/>
  <c r="M553" i="31"/>
  <c r="L553" i="31"/>
  <c r="K553" i="31"/>
  <c r="J553" i="31"/>
  <c r="B553" i="31"/>
  <c r="A553" i="31"/>
  <c r="P552" i="31"/>
  <c r="O552" i="31"/>
  <c r="N552" i="31"/>
  <c r="M552" i="31"/>
  <c r="L552" i="31"/>
  <c r="K552" i="31"/>
  <c r="J552" i="31"/>
  <c r="B552" i="31"/>
  <c r="A552" i="31"/>
  <c r="P551" i="31"/>
  <c r="O551" i="31"/>
  <c r="N551" i="31"/>
  <c r="M551" i="31"/>
  <c r="L551" i="31"/>
  <c r="K551" i="31"/>
  <c r="J551" i="31"/>
  <c r="B551" i="31"/>
  <c r="A551" i="31"/>
  <c r="P550" i="31"/>
  <c r="O550" i="31"/>
  <c r="N550" i="31"/>
  <c r="M550" i="31"/>
  <c r="L550" i="31"/>
  <c r="K550" i="31"/>
  <c r="J550" i="31"/>
  <c r="B550" i="31"/>
  <c r="A550" i="31"/>
  <c r="P549" i="31"/>
  <c r="O549" i="31"/>
  <c r="N549" i="31"/>
  <c r="M549" i="31"/>
  <c r="L549" i="31"/>
  <c r="K549" i="31"/>
  <c r="J549" i="31"/>
  <c r="B549" i="31"/>
  <c r="A549" i="31"/>
  <c r="P548" i="31"/>
  <c r="O548" i="31"/>
  <c r="N548" i="31"/>
  <c r="M548" i="31"/>
  <c r="L548" i="31"/>
  <c r="K548" i="31"/>
  <c r="J548" i="31"/>
  <c r="B548" i="31"/>
  <c r="A548" i="31"/>
  <c r="P547" i="31"/>
  <c r="O547" i="31"/>
  <c r="N547" i="31"/>
  <c r="M547" i="31"/>
  <c r="L547" i="31"/>
  <c r="K547" i="31"/>
  <c r="J547" i="31"/>
  <c r="B547" i="31"/>
  <c r="A547" i="31"/>
  <c r="P546" i="31"/>
  <c r="O546" i="31"/>
  <c r="N546" i="31"/>
  <c r="M546" i="31"/>
  <c r="L546" i="31"/>
  <c r="K546" i="31"/>
  <c r="J546" i="31"/>
  <c r="B546" i="31"/>
  <c r="A546" i="31"/>
  <c r="P545" i="31"/>
  <c r="O545" i="31"/>
  <c r="N545" i="31"/>
  <c r="M545" i="31"/>
  <c r="L545" i="31"/>
  <c r="K545" i="31"/>
  <c r="J545" i="31"/>
  <c r="B545" i="31"/>
  <c r="A545" i="31"/>
  <c r="P544" i="31"/>
  <c r="O544" i="31"/>
  <c r="N544" i="31"/>
  <c r="M544" i="31"/>
  <c r="L544" i="31"/>
  <c r="K544" i="31"/>
  <c r="J544" i="31"/>
  <c r="B544" i="31"/>
  <c r="A544" i="31"/>
  <c r="P543" i="31"/>
  <c r="O543" i="31"/>
  <c r="N543" i="31"/>
  <c r="M543" i="31"/>
  <c r="L543" i="31"/>
  <c r="K543" i="31"/>
  <c r="J543" i="31"/>
  <c r="B543" i="31"/>
  <c r="A543" i="31"/>
  <c r="P542" i="31"/>
  <c r="O542" i="31"/>
  <c r="N542" i="31"/>
  <c r="M542" i="31"/>
  <c r="L542" i="31"/>
  <c r="K542" i="31"/>
  <c r="J542" i="31"/>
  <c r="B542" i="31"/>
  <c r="A542" i="31"/>
  <c r="P541" i="31"/>
  <c r="O541" i="31"/>
  <c r="N541" i="31"/>
  <c r="M541" i="31"/>
  <c r="L541" i="31"/>
  <c r="K541" i="31"/>
  <c r="J541" i="31"/>
  <c r="B541" i="31"/>
  <c r="A541" i="31"/>
  <c r="P540" i="31"/>
  <c r="O540" i="31"/>
  <c r="N540" i="31"/>
  <c r="M540" i="31"/>
  <c r="L540" i="31"/>
  <c r="K540" i="31"/>
  <c r="J540" i="31"/>
  <c r="B540" i="31"/>
  <c r="A540" i="31"/>
  <c r="P539" i="31"/>
  <c r="O539" i="31"/>
  <c r="N539" i="31"/>
  <c r="M539" i="31"/>
  <c r="L539" i="31"/>
  <c r="K539" i="31"/>
  <c r="J539" i="31"/>
  <c r="B539" i="31"/>
  <c r="A539" i="31"/>
  <c r="P538" i="31"/>
  <c r="O538" i="31"/>
  <c r="N538" i="31"/>
  <c r="M538" i="31"/>
  <c r="L538" i="31"/>
  <c r="K538" i="31"/>
  <c r="J538" i="31"/>
  <c r="B538" i="31"/>
  <c r="A538" i="31"/>
  <c r="P537" i="31"/>
  <c r="O537" i="31"/>
  <c r="N537" i="31"/>
  <c r="M537" i="31"/>
  <c r="L537" i="31"/>
  <c r="K537" i="31"/>
  <c r="J537" i="31"/>
  <c r="B537" i="31"/>
  <c r="A537" i="31"/>
  <c r="P536" i="31"/>
  <c r="O536" i="31"/>
  <c r="N536" i="31"/>
  <c r="M536" i="31"/>
  <c r="L536" i="31"/>
  <c r="K536" i="31"/>
  <c r="J536" i="31"/>
  <c r="B536" i="31"/>
  <c r="A536" i="31"/>
  <c r="P535" i="31"/>
  <c r="O535" i="31"/>
  <c r="N535" i="31"/>
  <c r="M535" i="31"/>
  <c r="L535" i="31"/>
  <c r="K535" i="31"/>
  <c r="J535" i="31"/>
  <c r="B535" i="31"/>
  <c r="A535" i="31"/>
  <c r="P534" i="31"/>
  <c r="O534" i="31"/>
  <c r="N534" i="31"/>
  <c r="M534" i="31"/>
  <c r="L534" i="31"/>
  <c r="K534" i="31"/>
  <c r="J534" i="31"/>
  <c r="B534" i="31"/>
  <c r="A534" i="31"/>
  <c r="P533" i="31"/>
  <c r="O533" i="31"/>
  <c r="N533" i="31"/>
  <c r="M533" i="31"/>
  <c r="L533" i="31"/>
  <c r="K533" i="31"/>
  <c r="J533" i="31"/>
  <c r="B533" i="31"/>
  <c r="A533" i="31"/>
  <c r="P532" i="31"/>
  <c r="O532" i="31"/>
  <c r="N532" i="31"/>
  <c r="M532" i="31"/>
  <c r="L532" i="31"/>
  <c r="K532" i="31"/>
  <c r="J532" i="31"/>
  <c r="B532" i="31"/>
  <c r="A532" i="31"/>
  <c r="Q531" i="31"/>
  <c r="P531" i="31"/>
  <c r="O531" i="31"/>
  <c r="N531" i="31"/>
  <c r="M531" i="31"/>
  <c r="L531" i="31"/>
  <c r="K531" i="31"/>
  <c r="J531" i="31"/>
  <c r="B531" i="31"/>
  <c r="A531" i="31"/>
  <c r="Q530" i="31"/>
  <c r="P530" i="31"/>
  <c r="O530" i="31"/>
  <c r="N530" i="31"/>
  <c r="M530" i="31"/>
  <c r="L530" i="31"/>
  <c r="K530" i="31"/>
  <c r="J530" i="31"/>
  <c r="B530" i="31"/>
  <c r="A530" i="31"/>
  <c r="R529" i="31"/>
  <c r="Q529" i="31"/>
  <c r="P529" i="31"/>
  <c r="O529" i="31"/>
  <c r="N529" i="31"/>
  <c r="M529" i="31"/>
  <c r="L529" i="31"/>
  <c r="K529" i="31"/>
  <c r="J529" i="31"/>
  <c r="B529" i="31"/>
  <c r="A529" i="31"/>
  <c r="R528" i="31"/>
  <c r="Q528" i="31"/>
  <c r="P528" i="31"/>
  <c r="O528" i="31"/>
  <c r="N528" i="31"/>
  <c r="M528" i="31"/>
  <c r="L528" i="31"/>
  <c r="K528" i="31"/>
  <c r="J528" i="31"/>
  <c r="B528" i="31"/>
  <c r="A528" i="31"/>
  <c r="Q527" i="31"/>
  <c r="P527" i="31"/>
  <c r="O527" i="31"/>
  <c r="N527" i="31"/>
  <c r="M527" i="31"/>
  <c r="L527" i="31"/>
  <c r="K527" i="31"/>
  <c r="J527" i="31"/>
  <c r="B527" i="31"/>
  <c r="A527" i="31"/>
  <c r="R526" i="31"/>
  <c r="Q526" i="31"/>
  <c r="P526" i="31"/>
  <c r="O526" i="31"/>
  <c r="N526" i="31"/>
  <c r="M526" i="31"/>
  <c r="L526" i="31"/>
  <c r="K526" i="31"/>
  <c r="J526" i="31"/>
  <c r="B526" i="31"/>
  <c r="A526" i="31"/>
  <c r="R525" i="31"/>
  <c r="Q525" i="31"/>
  <c r="P525" i="31"/>
  <c r="O525" i="31"/>
  <c r="N525" i="31"/>
  <c r="M525" i="31"/>
  <c r="L525" i="31"/>
  <c r="K525" i="31"/>
  <c r="J525" i="31"/>
  <c r="B525" i="31"/>
  <c r="A525" i="31"/>
  <c r="R524" i="31"/>
  <c r="Q524" i="31"/>
  <c r="P524" i="31"/>
  <c r="O524" i="31"/>
  <c r="N524" i="31"/>
  <c r="M524" i="31"/>
  <c r="L524" i="31"/>
  <c r="K524" i="31"/>
  <c r="J524" i="31"/>
  <c r="B524" i="31"/>
  <c r="A524" i="31"/>
  <c r="R523" i="31"/>
  <c r="Q523" i="31"/>
  <c r="P523" i="31"/>
  <c r="O523" i="31"/>
  <c r="N523" i="31"/>
  <c r="M523" i="31"/>
  <c r="L523" i="31"/>
  <c r="K523" i="31"/>
  <c r="J523" i="31"/>
  <c r="B523" i="31"/>
  <c r="A523" i="31"/>
  <c r="R522" i="31"/>
  <c r="Q522" i="31"/>
  <c r="P522" i="31"/>
  <c r="O522" i="31"/>
  <c r="N522" i="31"/>
  <c r="M522" i="31"/>
  <c r="L522" i="31"/>
  <c r="K522" i="31"/>
  <c r="J522" i="31"/>
  <c r="B522" i="31"/>
  <c r="A522" i="31"/>
  <c r="R521" i="31"/>
  <c r="Q521" i="31"/>
  <c r="P521" i="31"/>
  <c r="O521" i="31"/>
  <c r="N521" i="31"/>
  <c r="M521" i="31"/>
  <c r="L521" i="31"/>
  <c r="K521" i="31"/>
  <c r="J521" i="31"/>
  <c r="B521" i="31"/>
  <c r="A521" i="31"/>
  <c r="R520" i="31"/>
  <c r="Q520" i="31"/>
  <c r="P520" i="31"/>
  <c r="O520" i="31"/>
  <c r="N520" i="31"/>
  <c r="M520" i="31"/>
  <c r="L520" i="31"/>
  <c r="K520" i="31"/>
  <c r="J520" i="31"/>
  <c r="B520" i="31"/>
  <c r="A520" i="31"/>
  <c r="R519" i="31"/>
  <c r="Q519" i="31"/>
  <c r="P519" i="31"/>
  <c r="O519" i="31"/>
  <c r="N519" i="31"/>
  <c r="M519" i="31"/>
  <c r="L519" i="31"/>
  <c r="K519" i="31"/>
  <c r="J519" i="31"/>
  <c r="B519" i="31"/>
  <c r="A519" i="31"/>
  <c r="R518" i="31"/>
  <c r="Q518" i="31"/>
  <c r="P518" i="31"/>
  <c r="O518" i="31"/>
  <c r="N518" i="31"/>
  <c r="M518" i="31"/>
  <c r="L518" i="31"/>
  <c r="K518" i="31"/>
  <c r="J518" i="31"/>
  <c r="B518" i="31"/>
  <c r="A518" i="31"/>
  <c r="R517" i="31"/>
  <c r="Q517" i="31"/>
  <c r="P517" i="31"/>
  <c r="O517" i="31"/>
  <c r="N517" i="31"/>
  <c r="M517" i="31"/>
  <c r="L517" i="31"/>
  <c r="K517" i="31"/>
  <c r="J517" i="31"/>
  <c r="B517" i="31"/>
  <c r="A517" i="31"/>
  <c r="R516" i="31"/>
  <c r="Q516" i="31"/>
  <c r="P516" i="31"/>
  <c r="O516" i="31"/>
  <c r="N516" i="31"/>
  <c r="M516" i="31"/>
  <c r="L516" i="31"/>
  <c r="K516" i="31"/>
  <c r="J516" i="31"/>
  <c r="B516" i="31"/>
  <c r="A516" i="31"/>
  <c r="R515" i="31"/>
  <c r="Q515" i="31"/>
  <c r="P515" i="31"/>
  <c r="O515" i="31"/>
  <c r="N515" i="31"/>
  <c r="M515" i="31"/>
  <c r="L515" i="31"/>
  <c r="K515" i="31"/>
  <c r="J515" i="31"/>
  <c r="B515" i="31"/>
  <c r="A515" i="31"/>
  <c r="R514" i="31"/>
  <c r="Q514" i="31"/>
  <c r="P514" i="31"/>
  <c r="O514" i="31"/>
  <c r="N514" i="31"/>
  <c r="M514" i="31"/>
  <c r="L514" i="31"/>
  <c r="K514" i="31"/>
  <c r="J514" i="31"/>
  <c r="B514" i="31"/>
  <c r="A514" i="31"/>
  <c r="R513" i="31"/>
  <c r="Q513" i="31"/>
  <c r="P513" i="31"/>
  <c r="O513" i="31"/>
  <c r="N513" i="31"/>
  <c r="M513" i="31"/>
  <c r="L513" i="31"/>
  <c r="K513" i="31"/>
  <c r="J513" i="31"/>
  <c r="B513" i="31"/>
  <c r="A513" i="31"/>
  <c r="R512" i="31"/>
  <c r="Q512" i="31"/>
  <c r="P512" i="31"/>
  <c r="O512" i="31"/>
  <c r="N512" i="31"/>
  <c r="M512" i="31"/>
  <c r="L512" i="31"/>
  <c r="K512" i="31"/>
  <c r="J512" i="31"/>
  <c r="B512" i="31"/>
  <c r="A512" i="31"/>
  <c r="R511" i="31"/>
  <c r="Q511" i="31"/>
  <c r="P511" i="31"/>
  <c r="O511" i="31"/>
  <c r="N511" i="31"/>
  <c r="M511" i="31"/>
  <c r="L511" i="31"/>
  <c r="K511" i="31"/>
  <c r="J511" i="31"/>
  <c r="B511" i="31"/>
  <c r="A511" i="31"/>
  <c r="R510" i="31"/>
  <c r="Q510" i="31"/>
  <c r="P510" i="31"/>
  <c r="O510" i="31"/>
  <c r="N510" i="31"/>
  <c r="M510" i="31"/>
  <c r="L510" i="31"/>
  <c r="K510" i="31"/>
  <c r="J510" i="31"/>
  <c r="B510" i="31"/>
  <c r="A510" i="31"/>
  <c r="R509" i="31"/>
  <c r="Q509" i="31"/>
  <c r="P509" i="31"/>
  <c r="O509" i="31"/>
  <c r="N509" i="31"/>
  <c r="M509" i="31"/>
  <c r="L509" i="31"/>
  <c r="K509" i="31"/>
  <c r="J509" i="31"/>
  <c r="B509" i="31"/>
  <c r="A509" i="31"/>
  <c r="R508" i="31"/>
  <c r="Q508" i="31"/>
  <c r="P508" i="31"/>
  <c r="O508" i="31"/>
  <c r="N508" i="31"/>
  <c r="M508" i="31"/>
  <c r="L508" i="31"/>
  <c r="K508" i="31"/>
  <c r="J508" i="31"/>
  <c r="B508" i="31"/>
  <c r="A508" i="31"/>
  <c r="R507" i="31"/>
  <c r="Q507" i="31"/>
  <c r="P507" i="31"/>
  <c r="O507" i="31"/>
  <c r="N507" i="31"/>
  <c r="M507" i="31"/>
  <c r="L507" i="31"/>
  <c r="K507" i="31"/>
  <c r="J507" i="31"/>
  <c r="B507" i="31"/>
  <c r="A507" i="31"/>
  <c r="R506" i="31"/>
  <c r="Q506" i="31"/>
  <c r="P506" i="31"/>
  <c r="O506" i="31"/>
  <c r="N506" i="31"/>
  <c r="M506" i="31"/>
  <c r="L506" i="31"/>
  <c r="K506" i="31"/>
  <c r="J506" i="31"/>
  <c r="B506" i="31"/>
  <c r="A506" i="31"/>
  <c r="R505" i="31"/>
  <c r="Q505" i="31"/>
  <c r="P505" i="31"/>
  <c r="O505" i="31"/>
  <c r="N505" i="31"/>
  <c r="M505" i="31"/>
  <c r="L505" i="31"/>
  <c r="K505" i="31"/>
  <c r="J505" i="31"/>
  <c r="B505" i="31"/>
  <c r="A505" i="31"/>
  <c r="R504" i="31"/>
  <c r="Q504" i="31"/>
  <c r="P504" i="31"/>
  <c r="O504" i="31"/>
  <c r="N504" i="31"/>
  <c r="M504" i="31"/>
  <c r="L504" i="31"/>
  <c r="K504" i="31"/>
  <c r="J504" i="31"/>
  <c r="B504" i="31"/>
  <c r="A504" i="31"/>
  <c r="Q503" i="31"/>
  <c r="O503" i="31"/>
  <c r="N503" i="31"/>
  <c r="M503" i="31"/>
  <c r="L503" i="31"/>
  <c r="K503" i="31"/>
  <c r="J503" i="31"/>
  <c r="B503" i="31"/>
  <c r="A503" i="31"/>
  <c r="R502" i="31"/>
  <c r="Q502" i="31"/>
  <c r="O502" i="31"/>
  <c r="N502" i="31"/>
  <c r="M502" i="31"/>
  <c r="L502" i="31"/>
  <c r="K502" i="31"/>
  <c r="J502" i="31"/>
  <c r="B502" i="31"/>
  <c r="A502" i="31"/>
  <c r="R501" i="31"/>
  <c r="Q501" i="31"/>
  <c r="O501" i="31"/>
  <c r="N501" i="31"/>
  <c r="M501" i="31"/>
  <c r="L501" i="31"/>
  <c r="K501" i="31"/>
  <c r="J501" i="31"/>
  <c r="B501" i="31"/>
  <c r="A501" i="31"/>
  <c r="R500" i="31"/>
  <c r="Q500" i="31"/>
  <c r="O500" i="31"/>
  <c r="N500" i="31"/>
  <c r="M500" i="31"/>
  <c r="L500" i="31"/>
  <c r="K500" i="31"/>
  <c r="J500" i="31"/>
  <c r="B500" i="31"/>
  <c r="A500" i="31"/>
  <c r="R499" i="31"/>
  <c r="Q499" i="31"/>
  <c r="O499" i="31"/>
  <c r="N499" i="31"/>
  <c r="M499" i="31"/>
  <c r="L499" i="31"/>
  <c r="K499" i="31"/>
  <c r="J499" i="31"/>
  <c r="B499" i="31"/>
  <c r="A499" i="31"/>
  <c r="R498" i="31"/>
  <c r="Q498" i="31"/>
  <c r="O498" i="31"/>
  <c r="N498" i="31"/>
  <c r="M498" i="31"/>
  <c r="L498" i="31"/>
  <c r="K498" i="31"/>
  <c r="J498" i="31"/>
  <c r="B498" i="31"/>
  <c r="A498" i="31"/>
  <c r="R497" i="31"/>
  <c r="Q497" i="31"/>
  <c r="O497" i="31"/>
  <c r="N497" i="31"/>
  <c r="M497" i="31"/>
  <c r="L497" i="31"/>
  <c r="K497" i="31"/>
  <c r="J497" i="31"/>
  <c r="B497" i="31"/>
  <c r="A497" i="31"/>
  <c r="R496" i="31"/>
  <c r="Q496" i="31"/>
  <c r="O496" i="31"/>
  <c r="N496" i="31"/>
  <c r="M496" i="31"/>
  <c r="L496" i="31"/>
  <c r="K496" i="31"/>
  <c r="J496" i="31"/>
  <c r="B496" i="31"/>
  <c r="A496" i="31"/>
  <c r="R495" i="31"/>
  <c r="Q495" i="31"/>
  <c r="O495" i="31"/>
  <c r="N495" i="31"/>
  <c r="M495" i="31"/>
  <c r="L495" i="31"/>
  <c r="K495" i="31"/>
  <c r="J495" i="31"/>
  <c r="B495" i="31"/>
  <c r="A495" i="31"/>
  <c r="R494" i="31"/>
  <c r="Q494" i="31"/>
  <c r="O494" i="31"/>
  <c r="N494" i="31"/>
  <c r="M494" i="31"/>
  <c r="L494" i="31"/>
  <c r="K494" i="31"/>
  <c r="J494" i="31"/>
  <c r="B494" i="31"/>
  <c r="A494" i="31"/>
  <c r="R493" i="31"/>
  <c r="Q493" i="31"/>
  <c r="O493" i="31"/>
  <c r="N493" i="31"/>
  <c r="M493" i="31"/>
  <c r="L493" i="31"/>
  <c r="K493" i="31"/>
  <c r="J493" i="31"/>
  <c r="B493" i="31"/>
  <c r="A493" i="31"/>
  <c r="R492" i="31"/>
  <c r="Q492" i="31"/>
  <c r="O492" i="31"/>
  <c r="N492" i="31"/>
  <c r="M492" i="31"/>
  <c r="L492" i="31"/>
  <c r="K492" i="31"/>
  <c r="J492" i="31"/>
  <c r="B492" i="31"/>
  <c r="A492" i="31"/>
  <c r="R491" i="31"/>
  <c r="Q491" i="31"/>
  <c r="O491" i="31"/>
  <c r="N491" i="31"/>
  <c r="M491" i="31"/>
  <c r="L491" i="31"/>
  <c r="K491" i="31"/>
  <c r="J491" i="31"/>
  <c r="B491" i="31"/>
  <c r="A491" i="31"/>
  <c r="R490" i="31"/>
  <c r="Q490" i="31"/>
  <c r="O490" i="31"/>
  <c r="N490" i="31"/>
  <c r="M490" i="31"/>
  <c r="L490" i="31"/>
  <c r="K490" i="31"/>
  <c r="J490" i="31"/>
  <c r="B490" i="31"/>
  <c r="A490" i="31"/>
  <c r="R489" i="31"/>
  <c r="Q489" i="31"/>
  <c r="O489" i="31"/>
  <c r="N489" i="31"/>
  <c r="M489" i="31"/>
  <c r="L489" i="31"/>
  <c r="K489" i="31"/>
  <c r="J489" i="31"/>
  <c r="B489" i="31"/>
  <c r="A489" i="31"/>
  <c r="R488" i="31"/>
  <c r="Q488" i="31"/>
  <c r="O488" i="31"/>
  <c r="N488" i="31"/>
  <c r="M488" i="31"/>
  <c r="L488" i="31"/>
  <c r="K488" i="31"/>
  <c r="J488" i="31"/>
  <c r="B488" i="31"/>
  <c r="A488" i="31"/>
  <c r="R487" i="31"/>
  <c r="Q487" i="31"/>
  <c r="O487" i="31"/>
  <c r="N487" i="31"/>
  <c r="M487" i="31"/>
  <c r="L487" i="31"/>
  <c r="K487" i="31"/>
  <c r="J487" i="31"/>
  <c r="B487" i="31"/>
  <c r="A487" i="31"/>
  <c r="R486" i="31"/>
  <c r="Q486" i="31"/>
  <c r="O486" i="31"/>
  <c r="N486" i="31"/>
  <c r="M486" i="31"/>
  <c r="L486" i="31"/>
  <c r="K486" i="31"/>
  <c r="J486" i="31"/>
  <c r="B486" i="31"/>
  <c r="A486" i="31"/>
  <c r="R485" i="31"/>
  <c r="Q485" i="31"/>
  <c r="O485" i="31"/>
  <c r="N485" i="31"/>
  <c r="M485" i="31"/>
  <c r="L485" i="31"/>
  <c r="K485" i="31"/>
  <c r="J485" i="31"/>
  <c r="B485" i="31"/>
  <c r="A485" i="31"/>
  <c r="R484" i="31"/>
  <c r="Q484" i="31"/>
  <c r="O484" i="31"/>
  <c r="N484" i="31"/>
  <c r="M484" i="31"/>
  <c r="L484" i="31"/>
  <c r="K484" i="31"/>
  <c r="J484" i="31"/>
  <c r="B484" i="31"/>
  <c r="A484" i="31"/>
  <c r="R483" i="31"/>
  <c r="Q483" i="31"/>
  <c r="O483" i="31"/>
  <c r="N483" i="31"/>
  <c r="M483" i="31"/>
  <c r="L483" i="31"/>
  <c r="K483" i="31"/>
  <c r="J483" i="31"/>
  <c r="B483" i="31"/>
  <c r="A483" i="31"/>
  <c r="R482" i="31"/>
  <c r="Q482" i="31"/>
  <c r="O482" i="31"/>
  <c r="N482" i="31"/>
  <c r="M482" i="31"/>
  <c r="L482" i="31"/>
  <c r="K482" i="31"/>
  <c r="J482" i="31"/>
  <c r="B482" i="31"/>
  <c r="A482" i="31"/>
  <c r="R481" i="31"/>
  <c r="Q481" i="31"/>
  <c r="O481" i="31"/>
  <c r="N481" i="31"/>
  <c r="M481" i="31"/>
  <c r="L481" i="31"/>
  <c r="K481" i="31"/>
  <c r="J481" i="31"/>
  <c r="B481" i="31"/>
  <c r="A481" i="31"/>
  <c r="R480" i="31"/>
  <c r="Q480" i="31"/>
  <c r="O480" i="31"/>
  <c r="N480" i="31"/>
  <c r="M480" i="31"/>
  <c r="L480" i="31"/>
  <c r="K480" i="31"/>
  <c r="J480" i="31"/>
  <c r="B480" i="31"/>
  <c r="A480" i="31"/>
  <c r="R479" i="31"/>
  <c r="Q479" i="31"/>
  <c r="P479" i="31"/>
  <c r="O479" i="31"/>
  <c r="N479" i="31"/>
  <c r="M479" i="31"/>
  <c r="L479" i="31"/>
  <c r="K479" i="31"/>
  <c r="J479" i="31"/>
  <c r="B479" i="31"/>
  <c r="A479" i="31"/>
  <c r="R478" i="31"/>
  <c r="Q478" i="31"/>
  <c r="P478" i="31"/>
  <c r="O478" i="31"/>
  <c r="N478" i="31"/>
  <c r="M478" i="31"/>
  <c r="L478" i="31"/>
  <c r="K478" i="31"/>
  <c r="J478" i="31"/>
  <c r="B478" i="31"/>
  <c r="A478" i="31"/>
  <c r="R477" i="31"/>
  <c r="Q477" i="31"/>
  <c r="P477" i="31"/>
  <c r="O477" i="31"/>
  <c r="N477" i="31"/>
  <c r="M477" i="31"/>
  <c r="L477" i="31"/>
  <c r="K477" i="31"/>
  <c r="J477" i="31"/>
  <c r="B477" i="31"/>
  <c r="A477" i="31"/>
  <c r="R476" i="31"/>
  <c r="Q476" i="31"/>
  <c r="P476" i="31"/>
  <c r="O476" i="31"/>
  <c r="N476" i="31"/>
  <c r="M476" i="31"/>
  <c r="L476" i="31"/>
  <c r="K476" i="31"/>
  <c r="J476" i="31"/>
  <c r="B476" i="31"/>
  <c r="A476" i="31"/>
  <c r="Q475" i="31"/>
  <c r="P475" i="31"/>
  <c r="O475" i="31"/>
  <c r="N475" i="31"/>
  <c r="M475" i="31"/>
  <c r="L475" i="31"/>
  <c r="K475" i="31"/>
  <c r="J475" i="31"/>
  <c r="B475" i="31"/>
  <c r="A475" i="31"/>
  <c r="R474" i="31"/>
  <c r="Q474" i="31"/>
  <c r="P474" i="31"/>
  <c r="O474" i="31"/>
  <c r="N474" i="31"/>
  <c r="M474" i="31"/>
  <c r="L474" i="31"/>
  <c r="K474" i="31"/>
  <c r="J474" i="31"/>
  <c r="B474" i="31"/>
  <c r="A474" i="31"/>
  <c r="R473" i="31"/>
  <c r="Q473" i="31"/>
  <c r="P473" i="31"/>
  <c r="O473" i="31"/>
  <c r="N473" i="31"/>
  <c r="M473" i="31"/>
  <c r="L473" i="31"/>
  <c r="K473" i="31"/>
  <c r="J473" i="31"/>
  <c r="B473" i="31"/>
  <c r="A473" i="31"/>
  <c r="R472" i="31"/>
  <c r="Q472" i="31"/>
  <c r="P472" i="31"/>
  <c r="O472" i="31"/>
  <c r="N472" i="31"/>
  <c r="M472" i="31"/>
  <c r="L472" i="31"/>
  <c r="K472" i="31"/>
  <c r="J472" i="31"/>
  <c r="B472" i="31"/>
  <c r="A472" i="31"/>
  <c r="R471" i="31"/>
  <c r="Q471" i="31"/>
  <c r="P471" i="31"/>
  <c r="O471" i="31"/>
  <c r="N471" i="31"/>
  <c r="M471" i="31"/>
  <c r="L471" i="31"/>
  <c r="K471" i="31"/>
  <c r="J471" i="31"/>
  <c r="B471" i="31"/>
  <c r="A471" i="31"/>
  <c r="R470" i="31"/>
  <c r="Q470" i="31"/>
  <c r="P470" i="31"/>
  <c r="O470" i="31"/>
  <c r="N470" i="31"/>
  <c r="M470" i="31"/>
  <c r="L470" i="31"/>
  <c r="K470" i="31"/>
  <c r="J470" i="31"/>
  <c r="B470" i="31"/>
  <c r="A470" i="31"/>
  <c r="R469" i="31"/>
  <c r="Q469" i="31"/>
  <c r="P469" i="31"/>
  <c r="O469" i="31"/>
  <c r="N469" i="31"/>
  <c r="M469" i="31"/>
  <c r="L469" i="31"/>
  <c r="K469" i="31"/>
  <c r="J469" i="31"/>
  <c r="B469" i="31"/>
  <c r="A469" i="31"/>
  <c r="R468" i="31"/>
  <c r="Q468" i="31"/>
  <c r="P468" i="31"/>
  <c r="O468" i="31"/>
  <c r="N468" i="31"/>
  <c r="M468" i="31"/>
  <c r="L468" i="31"/>
  <c r="K468" i="31"/>
  <c r="J468" i="31"/>
  <c r="B468" i="31"/>
  <c r="A468" i="31"/>
  <c r="R467" i="31"/>
  <c r="Q467" i="31"/>
  <c r="P467" i="31"/>
  <c r="O467" i="31"/>
  <c r="N467" i="31"/>
  <c r="M467" i="31"/>
  <c r="L467" i="31"/>
  <c r="K467" i="31"/>
  <c r="J467" i="31"/>
  <c r="B467" i="31"/>
  <c r="A467" i="31"/>
  <c r="R466" i="31"/>
  <c r="Q466" i="31"/>
  <c r="P466" i="31"/>
  <c r="O466" i="31"/>
  <c r="N466" i="31"/>
  <c r="M466" i="31"/>
  <c r="L466" i="31"/>
  <c r="K466" i="31"/>
  <c r="J466" i="31"/>
  <c r="B466" i="31"/>
  <c r="A466" i="31"/>
  <c r="R465" i="31"/>
  <c r="Q465" i="31"/>
  <c r="P465" i="31"/>
  <c r="O465" i="31"/>
  <c r="N465" i="31"/>
  <c r="M465" i="31"/>
  <c r="L465" i="31"/>
  <c r="K465" i="31"/>
  <c r="J465" i="31"/>
  <c r="B465" i="31"/>
  <c r="A465" i="31"/>
  <c r="R464" i="31"/>
  <c r="Q464" i="31"/>
  <c r="P464" i="31"/>
  <c r="O464" i="31"/>
  <c r="N464" i="31"/>
  <c r="M464" i="31"/>
  <c r="L464" i="31"/>
  <c r="K464" i="31"/>
  <c r="J464" i="31"/>
  <c r="B464" i="31"/>
  <c r="A464" i="31"/>
  <c r="R463" i="31"/>
  <c r="Q463" i="31"/>
  <c r="P463" i="31"/>
  <c r="O463" i="31"/>
  <c r="N463" i="31"/>
  <c r="M463" i="31"/>
  <c r="L463" i="31"/>
  <c r="K463" i="31"/>
  <c r="J463" i="31"/>
  <c r="B463" i="31"/>
  <c r="A463" i="31"/>
  <c r="R462" i="31"/>
  <c r="Q462" i="31"/>
  <c r="P462" i="31"/>
  <c r="O462" i="31"/>
  <c r="N462" i="31"/>
  <c r="M462" i="31"/>
  <c r="L462" i="31"/>
  <c r="K462" i="31"/>
  <c r="J462" i="31"/>
  <c r="B462" i="31"/>
  <c r="A462" i="31"/>
  <c r="R461" i="31"/>
  <c r="Q461" i="31"/>
  <c r="P461" i="31"/>
  <c r="O461" i="31"/>
  <c r="N461" i="31"/>
  <c r="M461" i="31"/>
  <c r="L461" i="31"/>
  <c r="K461" i="31"/>
  <c r="J461" i="31"/>
  <c r="B461" i="31"/>
  <c r="A461" i="31"/>
  <c r="R460" i="31"/>
  <c r="Q460" i="31"/>
  <c r="P460" i="31"/>
  <c r="O460" i="31"/>
  <c r="N460" i="31"/>
  <c r="M460" i="31"/>
  <c r="L460" i="31"/>
  <c r="K460" i="31"/>
  <c r="J460" i="31"/>
  <c r="B460" i="31"/>
  <c r="A460" i="31"/>
  <c r="R459" i="31"/>
  <c r="Q459" i="31"/>
  <c r="P459" i="31"/>
  <c r="O459" i="31"/>
  <c r="N459" i="31"/>
  <c r="M459" i="31"/>
  <c r="L459" i="31"/>
  <c r="K459" i="31"/>
  <c r="J459" i="31"/>
  <c r="B459" i="31"/>
  <c r="A459" i="31"/>
  <c r="R458" i="31"/>
  <c r="Q458" i="31"/>
  <c r="P458" i="31"/>
  <c r="O458" i="31"/>
  <c r="N458" i="31"/>
  <c r="M458" i="31"/>
  <c r="L458" i="31"/>
  <c r="K458" i="31"/>
  <c r="J458" i="31"/>
  <c r="B458" i="31"/>
  <c r="A458" i="31"/>
  <c r="R457" i="31"/>
  <c r="Q457" i="31"/>
  <c r="P457" i="31"/>
  <c r="O457" i="31"/>
  <c r="N457" i="31"/>
  <c r="M457" i="31"/>
  <c r="L457" i="31"/>
  <c r="K457" i="31"/>
  <c r="J457" i="31"/>
  <c r="B457" i="31"/>
  <c r="A457" i="31"/>
  <c r="R456" i="31"/>
  <c r="Q456" i="31"/>
  <c r="P456" i="31"/>
  <c r="O456" i="31"/>
  <c r="N456" i="31"/>
  <c r="M456" i="31"/>
  <c r="L456" i="31"/>
  <c r="K456" i="31"/>
  <c r="J456" i="31"/>
  <c r="B456" i="31"/>
  <c r="A456" i="31"/>
  <c r="R455" i="31"/>
  <c r="Q455" i="31"/>
  <c r="P455" i="31"/>
  <c r="O455" i="31"/>
  <c r="N455" i="31"/>
  <c r="M455" i="31"/>
  <c r="L455" i="31"/>
  <c r="K455" i="31"/>
  <c r="J455" i="31"/>
  <c r="B455" i="31"/>
  <c r="A455" i="31"/>
  <c r="R454" i="31"/>
  <c r="Q454" i="31"/>
  <c r="P454" i="31"/>
  <c r="O454" i="31"/>
  <c r="N454" i="31"/>
  <c r="M454" i="31"/>
  <c r="L454" i="31"/>
  <c r="K454" i="31"/>
  <c r="J454" i="31"/>
  <c r="B454" i="31"/>
  <c r="A454" i="31"/>
  <c r="R453" i="31"/>
  <c r="Q453" i="31"/>
  <c r="P453" i="31"/>
  <c r="O453" i="31"/>
  <c r="N453" i="31"/>
  <c r="M453" i="31"/>
  <c r="L453" i="31"/>
  <c r="K453" i="31"/>
  <c r="J453" i="31"/>
  <c r="B453" i="31"/>
  <c r="A453" i="31"/>
  <c r="R452" i="31"/>
  <c r="Q452" i="31"/>
  <c r="P452" i="31"/>
  <c r="O452" i="31"/>
  <c r="N452" i="31"/>
  <c r="M452" i="31"/>
  <c r="L452" i="31"/>
  <c r="K452" i="31"/>
  <c r="J452" i="31"/>
  <c r="B452" i="31"/>
  <c r="A452" i="31"/>
  <c r="P451" i="31"/>
  <c r="O451" i="31"/>
  <c r="N451" i="31"/>
  <c r="M451" i="31"/>
  <c r="L451" i="31"/>
  <c r="K451" i="31"/>
  <c r="J451" i="31"/>
  <c r="B451" i="31"/>
  <c r="A451" i="31"/>
  <c r="R450" i="31"/>
  <c r="Q450" i="31"/>
  <c r="P450" i="31"/>
  <c r="O450" i="31"/>
  <c r="N450" i="31"/>
  <c r="M450" i="31"/>
  <c r="L450" i="31"/>
  <c r="K450" i="31"/>
  <c r="J450" i="31"/>
  <c r="B450" i="31"/>
  <c r="A450" i="31"/>
  <c r="R449" i="31"/>
  <c r="Q449" i="31"/>
  <c r="P449" i="31"/>
  <c r="O449" i="31"/>
  <c r="N449" i="31"/>
  <c r="M449" i="31"/>
  <c r="L449" i="31"/>
  <c r="K449" i="31"/>
  <c r="J449" i="31"/>
  <c r="B449" i="31"/>
  <c r="A449" i="31"/>
  <c r="R448" i="31"/>
  <c r="Q448" i="31"/>
  <c r="P448" i="31"/>
  <c r="O448" i="31"/>
  <c r="N448" i="31"/>
  <c r="M448" i="31"/>
  <c r="L448" i="31"/>
  <c r="K448" i="31"/>
  <c r="J448" i="31"/>
  <c r="B448" i="31"/>
  <c r="A448" i="31"/>
  <c r="R447" i="31"/>
  <c r="Q447" i="31"/>
  <c r="P447" i="31"/>
  <c r="O447" i="31"/>
  <c r="N447" i="31"/>
  <c r="M447" i="31"/>
  <c r="L447" i="31"/>
  <c r="K447" i="31"/>
  <c r="J447" i="31"/>
  <c r="B447" i="31"/>
  <c r="A447" i="31"/>
  <c r="R446" i="31"/>
  <c r="Q446" i="31"/>
  <c r="P446" i="31"/>
  <c r="O446" i="31"/>
  <c r="N446" i="31"/>
  <c r="M446" i="31"/>
  <c r="L446" i="31"/>
  <c r="K446" i="31"/>
  <c r="J446" i="31"/>
  <c r="B446" i="31"/>
  <c r="A446" i="31"/>
  <c r="R445" i="31"/>
  <c r="Q445" i="31"/>
  <c r="P445" i="31"/>
  <c r="O445" i="31"/>
  <c r="N445" i="31"/>
  <c r="M445" i="31"/>
  <c r="L445" i="31"/>
  <c r="K445" i="31"/>
  <c r="J445" i="31"/>
  <c r="B445" i="31"/>
  <c r="A445" i="31"/>
  <c r="R444" i="31"/>
  <c r="Q444" i="31"/>
  <c r="P444" i="31"/>
  <c r="O444" i="31"/>
  <c r="N444" i="31"/>
  <c r="M444" i="31"/>
  <c r="L444" i="31"/>
  <c r="K444" i="31"/>
  <c r="J444" i="31"/>
  <c r="B444" i="31"/>
  <c r="A444" i="31"/>
  <c r="R443" i="31"/>
  <c r="Q443" i="31"/>
  <c r="P443" i="31"/>
  <c r="O443" i="31"/>
  <c r="N443" i="31"/>
  <c r="M443" i="31"/>
  <c r="L443" i="31"/>
  <c r="K443" i="31"/>
  <c r="J443" i="31"/>
  <c r="B443" i="31"/>
  <c r="A443" i="31"/>
  <c r="R442" i="31"/>
  <c r="Q442" i="31"/>
  <c r="P442" i="31"/>
  <c r="O442" i="31"/>
  <c r="N442" i="31"/>
  <c r="M442" i="31"/>
  <c r="L442" i="31"/>
  <c r="K442" i="31"/>
  <c r="J442" i="31"/>
  <c r="B442" i="31"/>
  <c r="A442" i="31"/>
  <c r="R441" i="31"/>
  <c r="Q441" i="31"/>
  <c r="P441" i="31"/>
  <c r="O441" i="31"/>
  <c r="N441" i="31"/>
  <c r="M441" i="31"/>
  <c r="L441" i="31"/>
  <c r="K441" i="31"/>
  <c r="J441" i="31"/>
  <c r="B441" i="31"/>
  <c r="A441" i="31"/>
  <c r="R440" i="31"/>
  <c r="Q440" i="31"/>
  <c r="P440" i="31"/>
  <c r="O440" i="31"/>
  <c r="N440" i="31"/>
  <c r="M440" i="31"/>
  <c r="L440" i="31"/>
  <c r="K440" i="31"/>
  <c r="J440" i="31"/>
  <c r="B440" i="31"/>
  <c r="A440" i="31"/>
  <c r="R439" i="31"/>
  <c r="Q439" i="31"/>
  <c r="P439" i="31"/>
  <c r="O439" i="31"/>
  <c r="N439" i="31"/>
  <c r="M439" i="31"/>
  <c r="L439" i="31"/>
  <c r="K439" i="31"/>
  <c r="J439" i="31"/>
  <c r="B439" i="31"/>
  <c r="A439" i="31"/>
  <c r="R438" i="31"/>
  <c r="Q438" i="31"/>
  <c r="P438" i="31"/>
  <c r="O438" i="31"/>
  <c r="N438" i="31"/>
  <c r="M438" i="31"/>
  <c r="L438" i="31"/>
  <c r="K438" i="31"/>
  <c r="J438" i="31"/>
  <c r="B438" i="31"/>
  <c r="A438" i="31"/>
  <c r="R437" i="31"/>
  <c r="Q437" i="31"/>
  <c r="P437" i="31"/>
  <c r="O437" i="31"/>
  <c r="N437" i="31"/>
  <c r="M437" i="31"/>
  <c r="L437" i="31"/>
  <c r="K437" i="31"/>
  <c r="J437" i="31"/>
  <c r="B437" i="31"/>
  <c r="A437" i="31"/>
  <c r="R436" i="31"/>
  <c r="Q436" i="31"/>
  <c r="P436" i="31"/>
  <c r="O436" i="31"/>
  <c r="N436" i="31"/>
  <c r="M436" i="31"/>
  <c r="L436" i="31"/>
  <c r="K436" i="31"/>
  <c r="J436" i="31"/>
  <c r="B436" i="31"/>
  <c r="A436" i="31"/>
  <c r="R435" i="31"/>
  <c r="Q435" i="31"/>
  <c r="P435" i="31"/>
  <c r="O435" i="31"/>
  <c r="N435" i="31"/>
  <c r="M435" i="31"/>
  <c r="L435" i="31"/>
  <c r="K435" i="31"/>
  <c r="J435" i="31"/>
  <c r="B435" i="31"/>
  <c r="A435" i="31"/>
  <c r="R434" i="31"/>
  <c r="Q434" i="31"/>
  <c r="P434" i="31"/>
  <c r="O434" i="31"/>
  <c r="N434" i="31"/>
  <c r="M434" i="31"/>
  <c r="L434" i="31"/>
  <c r="K434" i="31"/>
  <c r="J434" i="31"/>
  <c r="B434" i="31"/>
  <c r="A434" i="31"/>
  <c r="R433" i="31"/>
  <c r="Q433" i="31"/>
  <c r="P433" i="31"/>
  <c r="O433" i="31"/>
  <c r="N433" i="31"/>
  <c r="M433" i="31"/>
  <c r="L433" i="31"/>
  <c r="K433" i="31"/>
  <c r="J433" i="31"/>
  <c r="B433" i="31"/>
  <c r="A433" i="31"/>
  <c r="R432" i="31"/>
  <c r="Q432" i="31"/>
  <c r="P432" i="31"/>
  <c r="O432" i="31"/>
  <c r="N432" i="31"/>
  <c r="M432" i="31"/>
  <c r="L432" i="31"/>
  <c r="K432" i="31"/>
  <c r="J432" i="31"/>
  <c r="B432" i="31"/>
  <c r="A432" i="31"/>
  <c r="R431" i="31"/>
  <c r="Q431" i="31"/>
  <c r="P431" i="31"/>
  <c r="O431" i="31"/>
  <c r="N431" i="31"/>
  <c r="M431" i="31"/>
  <c r="L431" i="31"/>
  <c r="K431" i="31"/>
  <c r="J431" i="31"/>
  <c r="B431" i="31"/>
  <c r="A431" i="31"/>
  <c r="R430" i="31"/>
  <c r="Q430" i="31"/>
  <c r="P430" i="31"/>
  <c r="O430" i="31"/>
  <c r="N430" i="31"/>
  <c r="M430" i="31"/>
  <c r="L430" i="31"/>
  <c r="K430" i="31"/>
  <c r="J430" i="31"/>
  <c r="B430" i="31"/>
  <c r="A430" i="31"/>
  <c r="R429" i="31"/>
  <c r="Q429" i="31"/>
  <c r="P429" i="31"/>
  <c r="O429" i="31"/>
  <c r="N429" i="31"/>
  <c r="M429" i="31"/>
  <c r="L429" i="31"/>
  <c r="K429" i="31"/>
  <c r="J429" i="31"/>
  <c r="B429" i="31"/>
  <c r="A429" i="31"/>
  <c r="R428" i="31"/>
  <c r="Q428" i="31"/>
  <c r="P428" i="31"/>
  <c r="O428" i="31"/>
  <c r="N428" i="31"/>
  <c r="M428" i="31"/>
  <c r="L428" i="31"/>
  <c r="K428" i="31"/>
  <c r="J428" i="31"/>
  <c r="B428" i="31"/>
  <c r="A428" i="31"/>
  <c r="P427" i="31"/>
  <c r="O427" i="31"/>
  <c r="N427" i="31"/>
  <c r="M427" i="31"/>
  <c r="L427" i="31"/>
  <c r="K427" i="31"/>
  <c r="J427" i="31"/>
  <c r="B427" i="31"/>
  <c r="A427" i="31"/>
  <c r="R426" i="31"/>
  <c r="Q426" i="31"/>
  <c r="P426" i="31"/>
  <c r="O426" i="31"/>
  <c r="N426" i="31"/>
  <c r="M426" i="31"/>
  <c r="L426" i="31"/>
  <c r="K426" i="31"/>
  <c r="J426" i="31"/>
  <c r="B426" i="31"/>
  <c r="A426" i="31"/>
  <c r="R425" i="31"/>
  <c r="Q425" i="31"/>
  <c r="P425" i="31"/>
  <c r="O425" i="31"/>
  <c r="N425" i="31"/>
  <c r="M425" i="31"/>
  <c r="L425" i="31"/>
  <c r="K425" i="31"/>
  <c r="J425" i="31"/>
  <c r="B425" i="31"/>
  <c r="A425" i="31"/>
  <c r="R424" i="31"/>
  <c r="Q424" i="31"/>
  <c r="P424" i="31"/>
  <c r="O424" i="31"/>
  <c r="N424" i="31"/>
  <c r="M424" i="31"/>
  <c r="L424" i="31"/>
  <c r="K424" i="31"/>
  <c r="J424" i="31"/>
  <c r="B424" i="31"/>
  <c r="A424" i="31"/>
  <c r="R423" i="31"/>
  <c r="Q423" i="31"/>
  <c r="P423" i="31"/>
  <c r="O423" i="31"/>
  <c r="N423" i="31"/>
  <c r="M423" i="31"/>
  <c r="L423" i="31"/>
  <c r="K423" i="31"/>
  <c r="J423" i="31"/>
  <c r="B423" i="31"/>
  <c r="A423" i="31"/>
  <c r="R422" i="31"/>
  <c r="Q422" i="31"/>
  <c r="P422" i="31"/>
  <c r="O422" i="31"/>
  <c r="N422" i="31"/>
  <c r="M422" i="31"/>
  <c r="L422" i="31"/>
  <c r="K422" i="31"/>
  <c r="J422" i="31"/>
  <c r="B422" i="31"/>
  <c r="A422" i="31"/>
  <c r="R421" i="31"/>
  <c r="Q421" i="31"/>
  <c r="P421" i="31"/>
  <c r="O421" i="31"/>
  <c r="N421" i="31"/>
  <c r="M421" i="31"/>
  <c r="L421" i="31"/>
  <c r="K421" i="31"/>
  <c r="J421" i="31"/>
  <c r="B421" i="31"/>
  <c r="A421" i="31"/>
  <c r="R420" i="31"/>
  <c r="Q420" i="31"/>
  <c r="P420" i="31"/>
  <c r="O420" i="31"/>
  <c r="N420" i="31"/>
  <c r="M420" i="31"/>
  <c r="L420" i="31"/>
  <c r="K420" i="31"/>
  <c r="J420" i="31"/>
  <c r="B420" i="31"/>
  <c r="A420" i="31"/>
  <c r="R419" i="31"/>
  <c r="Q419" i="31"/>
  <c r="P419" i="31"/>
  <c r="O419" i="31"/>
  <c r="N419" i="31"/>
  <c r="M419" i="31"/>
  <c r="L419" i="31"/>
  <c r="K419" i="31"/>
  <c r="J419" i="31"/>
  <c r="B419" i="31"/>
  <c r="A419" i="31"/>
  <c r="R418" i="31"/>
  <c r="Q418" i="31"/>
  <c r="P418" i="31"/>
  <c r="O418" i="31"/>
  <c r="N418" i="31"/>
  <c r="M418" i="31"/>
  <c r="L418" i="31"/>
  <c r="K418" i="31"/>
  <c r="J418" i="31"/>
  <c r="B418" i="31"/>
  <c r="A418" i="31"/>
  <c r="R417" i="31"/>
  <c r="Q417" i="31"/>
  <c r="P417" i="31"/>
  <c r="O417" i="31"/>
  <c r="N417" i="31"/>
  <c r="M417" i="31"/>
  <c r="L417" i="31"/>
  <c r="K417" i="31"/>
  <c r="J417" i="31"/>
  <c r="B417" i="31"/>
  <c r="A417" i="31"/>
  <c r="R416" i="31"/>
  <c r="Q416" i="31"/>
  <c r="P416" i="31"/>
  <c r="O416" i="31"/>
  <c r="N416" i="31"/>
  <c r="M416" i="31"/>
  <c r="L416" i="31"/>
  <c r="K416" i="31"/>
  <c r="J416" i="31"/>
  <c r="B416" i="31"/>
  <c r="A416" i="31"/>
  <c r="R415" i="31"/>
  <c r="Q415" i="31"/>
  <c r="P415" i="31"/>
  <c r="O415" i="31"/>
  <c r="N415" i="31"/>
  <c r="M415" i="31"/>
  <c r="L415" i="31"/>
  <c r="K415" i="31"/>
  <c r="J415" i="31"/>
  <c r="B415" i="31"/>
  <c r="A415" i="31"/>
  <c r="R414" i="31"/>
  <c r="Q414" i="31"/>
  <c r="P414" i="31"/>
  <c r="O414" i="31"/>
  <c r="N414" i="31"/>
  <c r="M414" i="31"/>
  <c r="L414" i="31"/>
  <c r="K414" i="31"/>
  <c r="J414" i="31"/>
  <c r="B414" i="31"/>
  <c r="A414" i="31"/>
  <c r="R413" i="31"/>
  <c r="Q413" i="31"/>
  <c r="P413" i="31"/>
  <c r="O413" i="31"/>
  <c r="N413" i="31"/>
  <c r="M413" i="31"/>
  <c r="L413" i="31"/>
  <c r="K413" i="31"/>
  <c r="J413" i="31"/>
  <c r="B413" i="31"/>
  <c r="A413" i="31"/>
  <c r="R412" i="31"/>
  <c r="Q412" i="31"/>
  <c r="P412" i="31"/>
  <c r="O412" i="31"/>
  <c r="N412" i="31"/>
  <c r="M412" i="31"/>
  <c r="L412" i="31"/>
  <c r="K412" i="31"/>
  <c r="J412" i="31"/>
  <c r="B412" i="31"/>
  <c r="A412" i="31"/>
  <c r="R411" i="31"/>
  <c r="Q411" i="31"/>
  <c r="P411" i="31"/>
  <c r="O411" i="31"/>
  <c r="N411" i="31"/>
  <c r="M411" i="31"/>
  <c r="L411" i="31"/>
  <c r="K411" i="31"/>
  <c r="J411" i="31"/>
  <c r="B411" i="31"/>
  <c r="A411" i="31"/>
  <c r="R410" i="31"/>
  <c r="Q410" i="31"/>
  <c r="P410" i="31"/>
  <c r="O410" i="31"/>
  <c r="N410" i="31"/>
  <c r="M410" i="31"/>
  <c r="L410" i="31"/>
  <c r="K410" i="31"/>
  <c r="J410" i="31"/>
  <c r="B410" i="31"/>
  <c r="A410" i="31"/>
  <c r="R409" i="31"/>
  <c r="Q409" i="31"/>
  <c r="P409" i="31"/>
  <c r="O409" i="31"/>
  <c r="N409" i="31"/>
  <c r="M409" i="31"/>
  <c r="L409" i="31"/>
  <c r="K409" i="31"/>
  <c r="J409" i="31"/>
  <c r="B409" i="31"/>
  <c r="A409" i="31"/>
  <c r="R408" i="31"/>
  <c r="Q408" i="31"/>
  <c r="P408" i="31"/>
  <c r="O408" i="31"/>
  <c r="N408" i="31"/>
  <c r="M408" i="31"/>
  <c r="L408" i="31"/>
  <c r="K408" i="31"/>
  <c r="J408" i="31"/>
  <c r="B408" i="31"/>
  <c r="A408" i="31"/>
  <c r="R407" i="31"/>
  <c r="Q407" i="31"/>
  <c r="P407" i="31"/>
  <c r="O407" i="31"/>
  <c r="N407" i="31"/>
  <c r="M407" i="31"/>
  <c r="L407" i="31"/>
  <c r="K407" i="31"/>
  <c r="J407" i="31"/>
  <c r="B407" i="31"/>
  <c r="A407" i="31"/>
  <c r="R406" i="31"/>
  <c r="Q406" i="31"/>
  <c r="P406" i="31"/>
  <c r="O406" i="31"/>
  <c r="N406" i="31"/>
  <c r="M406" i="31"/>
  <c r="L406" i="31"/>
  <c r="K406" i="31"/>
  <c r="J406" i="31"/>
  <c r="B406" i="31"/>
  <c r="A406" i="31"/>
  <c r="R405" i="31"/>
  <c r="Q405" i="31"/>
  <c r="P405" i="31"/>
  <c r="O405" i="31"/>
  <c r="N405" i="31"/>
  <c r="M405" i="31"/>
  <c r="L405" i="31"/>
  <c r="K405" i="31"/>
  <c r="J405" i="31"/>
  <c r="B405" i="31"/>
  <c r="A405" i="31"/>
  <c r="R404" i="31"/>
  <c r="Q404" i="31"/>
  <c r="P404" i="31"/>
  <c r="O404" i="31"/>
  <c r="N404" i="31"/>
  <c r="M404" i="31"/>
  <c r="L404" i="31"/>
  <c r="K404" i="31"/>
  <c r="J404" i="31"/>
  <c r="B404" i="31"/>
  <c r="A404" i="31"/>
  <c r="P403" i="31"/>
  <c r="O403" i="31"/>
  <c r="N403" i="31"/>
  <c r="M403" i="31"/>
  <c r="L403" i="31"/>
  <c r="K403" i="31"/>
  <c r="J403" i="31"/>
  <c r="B403" i="31"/>
  <c r="A403" i="31"/>
  <c r="R402" i="31"/>
  <c r="Q402" i="31"/>
  <c r="P402" i="31"/>
  <c r="O402" i="31"/>
  <c r="N402" i="31"/>
  <c r="M402" i="31"/>
  <c r="L402" i="31"/>
  <c r="K402" i="31"/>
  <c r="J402" i="31"/>
  <c r="B402" i="31"/>
  <c r="A402" i="31"/>
  <c r="R401" i="31"/>
  <c r="Q401" i="31"/>
  <c r="P401" i="31"/>
  <c r="O401" i="31"/>
  <c r="N401" i="31"/>
  <c r="M401" i="31"/>
  <c r="L401" i="31"/>
  <c r="K401" i="31"/>
  <c r="J401" i="31"/>
  <c r="B401" i="31"/>
  <c r="A401" i="31"/>
  <c r="R400" i="31"/>
  <c r="Q400" i="31"/>
  <c r="P400" i="31"/>
  <c r="O400" i="31"/>
  <c r="N400" i="31"/>
  <c r="M400" i="31"/>
  <c r="L400" i="31"/>
  <c r="K400" i="31"/>
  <c r="J400" i="31"/>
  <c r="B400" i="31"/>
  <c r="A400" i="31"/>
  <c r="R399" i="31"/>
  <c r="Q399" i="31"/>
  <c r="P399" i="31"/>
  <c r="O399" i="31"/>
  <c r="N399" i="31"/>
  <c r="M399" i="31"/>
  <c r="L399" i="31"/>
  <c r="K399" i="31"/>
  <c r="J399" i="31"/>
  <c r="B399" i="31"/>
  <c r="A399" i="31"/>
  <c r="R398" i="31"/>
  <c r="Q398" i="31"/>
  <c r="P398" i="31"/>
  <c r="O398" i="31"/>
  <c r="N398" i="31"/>
  <c r="M398" i="31"/>
  <c r="L398" i="31"/>
  <c r="K398" i="31"/>
  <c r="J398" i="31"/>
  <c r="B398" i="31"/>
  <c r="A398" i="31"/>
  <c r="R397" i="31"/>
  <c r="Q397" i="31"/>
  <c r="P397" i="31"/>
  <c r="O397" i="31"/>
  <c r="N397" i="31"/>
  <c r="M397" i="31"/>
  <c r="L397" i="31"/>
  <c r="K397" i="31"/>
  <c r="J397" i="31"/>
  <c r="B397" i="31"/>
  <c r="A397" i="31"/>
  <c r="R396" i="31"/>
  <c r="Q396" i="31"/>
  <c r="P396" i="31"/>
  <c r="O396" i="31"/>
  <c r="N396" i="31"/>
  <c r="M396" i="31"/>
  <c r="L396" i="31"/>
  <c r="K396" i="31"/>
  <c r="J396" i="31"/>
  <c r="B396" i="31"/>
  <c r="A396" i="31"/>
  <c r="R395" i="31"/>
  <c r="Q395" i="31"/>
  <c r="P395" i="31"/>
  <c r="O395" i="31"/>
  <c r="N395" i="31"/>
  <c r="M395" i="31"/>
  <c r="L395" i="31"/>
  <c r="K395" i="31"/>
  <c r="J395" i="31"/>
  <c r="B395" i="31"/>
  <c r="A395" i="31"/>
  <c r="R394" i="31"/>
  <c r="Q394" i="31"/>
  <c r="P394" i="31"/>
  <c r="O394" i="31"/>
  <c r="N394" i="31"/>
  <c r="M394" i="31"/>
  <c r="L394" i="31"/>
  <c r="K394" i="31"/>
  <c r="J394" i="31"/>
  <c r="B394" i="31"/>
  <c r="A394" i="31"/>
  <c r="R393" i="31"/>
  <c r="Q393" i="31"/>
  <c r="P393" i="31"/>
  <c r="O393" i="31"/>
  <c r="N393" i="31"/>
  <c r="M393" i="31"/>
  <c r="L393" i="31"/>
  <c r="K393" i="31"/>
  <c r="J393" i="31"/>
  <c r="B393" i="31"/>
  <c r="A393" i="31"/>
  <c r="R392" i="31"/>
  <c r="Q392" i="31"/>
  <c r="P392" i="31"/>
  <c r="O392" i="31"/>
  <c r="N392" i="31"/>
  <c r="M392" i="31"/>
  <c r="L392" i="31"/>
  <c r="K392" i="31"/>
  <c r="J392" i="31"/>
  <c r="B392" i="31"/>
  <c r="A392" i="31"/>
  <c r="R391" i="31"/>
  <c r="Q391" i="31"/>
  <c r="P391" i="31"/>
  <c r="O391" i="31"/>
  <c r="N391" i="31"/>
  <c r="M391" i="31"/>
  <c r="L391" i="31"/>
  <c r="K391" i="31"/>
  <c r="J391" i="31"/>
  <c r="B391" i="31"/>
  <c r="A391" i="31"/>
  <c r="R390" i="31"/>
  <c r="Q390" i="31"/>
  <c r="P390" i="31"/>
  <c r="O390" i="31"/>
  <c r="N390" i="31"/>
  <c r="M390" i="31"/>
  <c r="L390" i="31"/>
  <c r="K390" i="31"/>
  <c r="J390" i="31"/>
  <c r="B390" i="31"/>
  <c r="A390" i="31"/>
  <c r="R389" i="31"/>
  <c r="Q389" i="31"/>
  <c r="P389" i="31"/>
  <c r="O389" i="31"/>
  <c r="N389" i="31"/>
  <c r="M389" i="31"/>
  <c r="L389" i="31"/>
  <c r="K389" i="31"/>
  <c r="J389" i="31"/>
  <c r="B389" i="31"/>
  <c r="A389" i="31"/>
  <c r="R388" i="31"/>
  <c r="Q388" i="31"/>
  <c r="P388" i="31"/>
  <c r="O388" i="31"/>
  <c r="N388" i="31"/>
  <c r="M388" i="31"/>
  <c r="L388" i="31"/>
  <c r="K388" i="31"/>
  <c r="J388" i="31"/>
  <c r="B388" i="31"/>
  <c r="A388" i="31"/>
  <c r="R387" i="31"/>
  <c r="Q387" i="31"/>
  <c r="P387" i="31"/>
  <c r="O387" i="31"/>
  <c r="N387" i="31"/>
  <c r="M387" i="31"/>
  <c r="L387" i="31"/>
  <c r="K387" i="31"/>
  <c r="J387" i="31"/>
  <c r="B387" i="31"/>
  <c r="A387" i="31"/>
  <c r="R386" i="31"/>
  <c r="Q386" i="31"/>
  <c r="P386" i="31"/>
  <c r="O386" i="31"/>
  <c r="N386" i="31"/>
  <c r="M386" i="31"/>
  <c r="L386" i="31"/>
  <c r="K386" i="31"/>
  <c r="J386" i="31"/>
  <c r="B386" i="31"/>
  <c r="A386" i="31"/>
  <c r="R385" i="31"/>
  <c r="Q385" i="31"/>
  <c r="P385" i="31"/>
  <c r="O385" i="31"/>
  <c r="N385" i="31"/>
  <c r="M385" i="31"/>
  <c r="L385" i="31"/>
  <c r="K385" i="31"/>
  <c r="J385" i="31"/>
  <c r="B385" i="31"/>
  <c r="A385" i="31"/>
  <c r="R384" i="31"/>
  <c r="Q384" i="31"/>
  <c r="P384" i="31"/>
  <c r="O384" i="31"/>
  <c r="N384" i="31"/>
  <c r="M384" i="31"/>
  <c r="L384" i="31"/>
  <c r="K384" i="31"/>
  <c r="J384" i="31"/>
  <c r="B384" i="31"/>
  <c r="A384" i="31"/>
  <c r="R383" i="31"/>
  <c r="Q383" i="31"/>
  <c r="P383" i="31"/>
  <c r="O383" i="31"/>
  <c r="N383" i="31"/>
  <c r="M383" i="31"/>
  <c r="L383" i="31"/>
  <c r="K383" i="31"/>
  <c r="J383" i="31"/>
  <c r="B383" i="31"/>
  <c r="A383" i="31"/>
  <c r="R382" i="31"/>
  <c r="Q382" i="31"/>
  <c r="P382" i="31"/>
  <c r="O382" i="31"/>
  <c r="N382" i="31"/>
  <c r="M382" i="31"/>
  <c r="L382" i="31"/>
  <c r="K382" i="31"/>
  <c r="J382" i="31"/>
  <c r="B382" i="31"/>
  <c r="A382" i="31"/>
  <c r="R381" i="31"/>
  <c r="Q381" i="31"/>
  <c r="P381" i="31"/>
  <c r="O381" i="31"/>
  <c r="N381" i="31"/>
  <c r="M381" i="31"/>
  <c r="L381" i="31"/>
  <c r="K381" i="31"/>
  <c r="J381" i="31"/>
  <c r="B381" i="31"/>
  <c r="A381" i="31"/>
  <c r="R380" i="31"/>
  <c r="Q380" i="31"/>
  <c r="P380" i="31"/>
  <c r="O380" i="31"/>
  <c r="N380" i="31"/>
  <c r="M380" i="31"/>
  <c r="L380" i="31"/>
  <c r="K380" i="31"/>
  <c r="J380" i="31"/>
  <c r="B380" i="31"/>
  <c r="A380" i="31"/>
  <c r="R379" i="31"/>
  <c r="Q379" i="31"/>
  <c r="O379" i="31"/>
  <c r="N379" i="31"/>
  <c r="M379" i="31"/>
  <c r="L379" i="31"/>
  <c r="K379" i="31"/>
  <c r="J379" i="31"/>
  <c r="B379" i="31"/>
  <c r="A379" i="31"/>
  <c r="R378" i="31"/>
  <c r="Q378" i="31"/>
  <c r="O378" i="31"/>
  <c r="N378" i="31"/>
  <c r="M378" i="31"/>
  <c r="L378" i="31"/>
  <c r="K378" i="31"/>
  <c r="J378" i="31"/>
  <c r="B378" i="31"/>
  <c r="A378" i="31"/>
  <c r="R377" i="31"/>
  <c r="Q377" i="31"/>
  <c r="O377" i="31"/>
  <c r="N377" i="31"/>
  <c r="M377" i="31"/>
  <c r="L377" i="31"/>
  <c r="K377" i="31"/>
  <c r="J377" i="31"/>
  <c r="B377" i="31"/>
  <c r="A377" i="31"/>
  <c r="R376" i="31"/>
  <c r="Q376" i="31"/>
  <c r="O376" i="31"/>
  <c r="N376" i="31"/>
  <c r="M376" i="31"/>
  <c r="L376" i="31"/>
  <c r="K376" i="31"/>
  <c r="J376" i="31"/>
  <c r="B376" i="31"/>
  <c r="A376" i="31"/>
  <c r="R375" i="31"/>
  <c r="Q375" i="31"/>
  <c r="O375" i="31"/>
  <c r="N375" i="31"/>
  <c r="M375" i="31"/>
  <c r="L375" i="31"/>
  <c r="K375" i="31"/>
  <c r="J375" i="31"/>
  <c r="B375" i="31"/>
  <c r="A375" i="31"/>
  <c r="R374" i="31"/>
  <c r="Q374" i="31"/>
  <c r="O374" i="31"/>
  <c r="N374" i="31"/>
  <c r="M374" i="31"/>
  <c r="L374" i="31"/>
  <c r="K374" i="31"/>
  <c r="J374" i="31"/>
  <c r="B374" i="31"/>
  <c r="A374" i="31"/>
  <c r="R373" i="31"/>
  <c r="Q373" i="31"/>
  <c r="O373" i="31"/>
  <c r="N373" i="31"/>
  <c r="M373" i="31"/>
  <c r="L373" i="31"/>
  <c r="K373" i="31"/>
  <c r="J373" i="31"/>
  <c r="B373" i="31"/>
  <c r="A373" i="31"/>
  <c r="R372" i="31"/>
  <c r="Q372" i="31"/>
  <c r="O372" i="31"/>
  <c r="N372" i="31"/>
  <c r="M372" i="31"/>
  <c r="L372" i="31"/>
  <c r="K372" i="31"/>
  <c r="J372" i="31"/>
  <c r="B372" i="31"/>
  <c r="A372" i="31"/>
  <c r="R371" i="31"/>
  <c r="Q371" i="31"/>
  <c r="O371" i="31"/>
  <c r="N371" i="31"/>
  <c r="M371" i="31"/>
  <c r="L371" i="31"/>
  <c r="K371" i="31"/>
  <c r="J371" i="31"/>
  <c r="B371" i="31"/>
  <c r="A371" i="31"/>
  <c r="R370" i="31"/>
  <c r="Q370" i="31"/>
  <c r="O370" i="31"/>
  <c r="N370" i="31"/>
  <c r="M370" i="31"/>
  <c r="L370" i="31"/>
  <c r="K370" i="31"/>
  <c r="J370" i="31"/>
  <c r="B370" i="31"/>
  <c r="A370" i="31"/>
  <c r="R369" i="31"/>
  <c r="Q369" i="31"/>
  <c r="O369" i="31"/>
  <c r="N369" i="31"/>
  <c r="M369" i="31"/>
  <c r="L369" i="31"/>
  <c r="K369" i="31"/>
  <c r="J369" i="31"/>
  <c r="B369" i="31"/>
  <c r="A369" i="31"/>
  <c r="R368" i="31"/>
  <c r="Q368" i="31"/>
  <c r="O368" i="31"/>
  <c r="N368" i="31"/>
  <c r="M368" i="31"/>
  <c r="L368" i="31"/>
  <c r="K368" i="31"/>
  <c r="J368" i="31"/>
  <c r="B368" i="31"/>
  <c r="A368" i="31"/>
  <c r="R367" i="31"/>
  <c r="Q367" i="31"/>
  <c r="O367" i="31"/>
  <c r="N367" i="31"/>
  <c r="M367" i="31"/>
  <c r="L367" i="31"/>
  <c r="K367" i="31"/>
  <c r="J367" i="31"/>
  <c r="B367" i="31"/>
  <c r="A367" i="31"/>
  <c r="R366" i="31"/>
  <c r="Q366" i="31"/>
  <c r="O366" i="31"/>
  <c r="N366" i="31"/>
  <c r="M366" i="31"/>
  <c r="L366" i="31"/>
  <c r="K366" i="31"/>
  <c r="J366" i="31"/>
  <c r="B366" i="31"/>
  <c r="A366" i="31"/>
  <c r="R365" i="31"/>
  <c r="Q365" i="31"/>
  <c r="O365" i="31"/>
  <c r="N365" i="31"/>
  <c r="M365" i="31"/>
  <c r="L365" i="31"/>
  <c r="K365" i="31"/>
  <c r="J365" i="31"/>
  <c r="B365" i="31"/>
  <c r="A365" i="31"/>
  <c r="R364" i="31"/>
  <c r="Q364" i="31"/>
  <c r="O364" i="31"/>
  <c r="N364" i="31"/>
  <c r="M364" i="31"/>
  <c r="L364" i="31"/>
  <c r="K364" i="31"/>
  <c r="J364" i="31"/>
  <c r="B364" i="31"/>
  <c r="A364" i="31"/>
  <c r="R363" i="31"/>
  <c r="Q363" i="31"/>
  <c r="O363" i="31"/>
  <c r="N363" i="31"/>
  <c r="M363" i="31"/>
  <c r="L363" i="31"/>
  <c r="K363" i="31"/>
  <c r="J363" i="31"/>
  <c r="B363" i="31"/>
  <c r="A363" i="31"/>
  <c r="R362" i="31"/>
  <c r="Q362" i="31"/>
  <c r="O362" i="31"/>
  <c r="N362" i="31"/>
  <c r="M362" i="31"/>
  <c r="L362" i="31"/>
  <c r="K362" i="31"/>
  <c r="J362" i="31"/>
  <c r="B362" i="31"/>
  <c r="A362" i="31"/>
  <c r="R361" i="31"/>
  <c r="Q361" i="31"/>
  <c r="O361" i="31"/>
  <c r="N361" i="31"/>
  <c r="M361" i="31"/>
  <c r="L361" i="31"/>
  <c r="K361" i="31"/>
  <c r="J361" i="31"/>
  <c r="B361" i="31"/>
  <c r="A361" i="31"/>
  <c r="R360" i="31"/>
  <c r="Q360" i="31"/>
  <c r="O360" i="31"/>
  <c r="N360" i="31"/>
  <c r="M360" i="31"/>
  <c r="L360" i="31"/>
  <c r="K360" i="31"/>
  <c r="J360" i="31"/>
  <c r="B360" i="31"/>
  <c r="A360" i="31"/>
  <c r="R359" i="31"/>
  <c r="Q359" i="31"/>
  <c r="O359" i="31"/>
  <c r="N359" i="31"/>
  <c r="M359" i="31"/>
  <c r="L359" i="31"/>
  <c r="K359" i="31"/>
  <c r="J359" i="31"/>
  <c r="B359" i="31"/>
  <c r="A359" i="31"/>
  <c r="R358" i="31"/>
  <c r="Q358" i="31"/>
  <c r="O358" i="31"/>
  <c r="N358" i="31"/>
  <c r="M358" i="31"/>
  <c r="L358" i="31"/>
  <c r="K358" i="31"/>
  <c r="J358" i="31"/>
  <c r="B358" i="31"/>
  <c r="A358" i="31"/>
  <c r="R357" i="31"/>
  <c r="Q357" i="31"/>
  <c r="O357" i="31"/>
  <c r="N357" i="31"/>
  <c r="M357" i="31"/>
  <c r="L357" i="31"/>
  <c r="K357" i="31"/>
  <c r="J357" i="31"/>
  <c r="B357" i="31"/>
  <c r="A357" i="31"/>
  <c r="R356" i="31"/>
  <c r="Q356" i="31"/>
  <c r="O356" i="31"/>
  <c r="N356" i="31"/>
  <c r="M356" i="31"/>
  <c r="L356" i="31"/>
  <c r="K356" i="31"/>
  <c r="J356" i="31"/>
  <c r="B356" i="31"/>
  <c r="A356" i="31"/>
  <c r="R355" i="31"/>
  <c r="Q355" i="31"/>
  <c r="O355" i="31"/>
  <c r="N355" i="31"/>
  <c r="M355" i="31"/>
  <c r="L355" i="31"/>
  <c r="K355" i="31"/>
  <c r="J355" i="31"/>
  <c r="B355" i="31"/>
  <c r="A355" i="31"/>
  <c r="P354" i="31"/>
  <c r="O354" i="31"/>
  <c r="N354" i="31"/>
  <c r="M354" i="31"/>
  <c r="L354" i="31"/>
  <c r="K354" i="31"/>
  <c r="J354" i="31"/>
  <c r="B354" i="31"/>
  <c r="A354" i="31"/>
  <c r="R353" i="31"/>
  <c r="Q353" i="31"/>
  <c r="P353" i="31"/>
  <c r="O353" i="31"/>
  <c r="N353" i="31"/>
  <c r="M353" i="31"/>
  <c r="L353" i="31"/>
  <c r="K353" i="31"/>
  <c r="J353" i="31"/>
  <c r="B353" i="31"/>
  <c r="A353" i="31"/>
  <c r="R352" i="31"/>
  <c r="Q352" i="31"/>
  <c r="P352" i="31"/>
  <c r="O352" i="31"/>
  <c r="N352" i="31"/>
  <c r="M352" i="31"/>
  <c r="L352" i="31"/>
  <c r="K352" i="31"/>
  <c r="J352" i="31"/>
  <c r="B352" i="31"/>
  <c r="A352" i="31"/>
  <c r="R351" i="31"/>
  <c r="Q351" i="31"/>
  <c r="P351" i="31"/>
  <c r="O351" i="31"/>
  <c r="N351" i="31"/>
  <c r="M351" i="31"/>
  <c r="L351" i="31"/>
  <c r="K351" i="31"/>
  <c r="J351" i="31"/>
  <c r="B351" i="31"/>
  <c r="A351" i="31"/>
  <c r="R350" i="31"/>
  <c r="Q350" i="31"/>
  <c r="P350" i="31"/>
  <c r="O350" i="31"/>
  <c r="N350" i="31"/>
  <c r="M350" i="31"/>
  <c r="L350" i="31"/>
  <c r="K350" i="31"/>
  <c r="J350" i="31"/>
  <c r="B350" i="31"/>
  <c r="A350" i="31"/>
  <c r="R349" i="31"/>
  <c r="Q349" i="31"/>
  <c r="P349" i="31"/>
  <c r="O349" i="31"/>
  <c r="N349" i="31"/>
  <c r="M349" i="31"/>
  <c r="L349" i="31"/>
  <c r="K349" i="31"/>
  <c r="J349" i="31"/>
  <c r="B349" i="31"/>
  <c r="A349" i="31"/>
  <c r="R348" i="31"/>
  <c r="Q348" i="31"/>
  <c r="P348" i="31"/>
  <c r="O348" i="31"/>
  <c r="N348" i="31"/>
  <c r="M348" i="31"/>
  <c r="L348" i="31"/>
  <c r="K348" i="31"/>
  <c r="J348" i="31"/>
  <c r="B348" i="31"/>
  <c r="A348" i="31"/>
  <c r="R347" i="31"/>
  <c r="Q347" i="31"/>
  <c r="P347" i="31"/>
  <c r="O347" i="31"/>
  <c r="N347" i="31"/>
  <c r="M347" i="31"/>
  <c r="L347" i="31"/>
  <c r="K347" i="31"/>
  <c r="J347" i="31"/>
  <c r="B347" i="31"/>
  <c r="A347" i="31"/>
  <c r="R346" i="31"/>
  <c r="Q346" i="31"/>
  <c r="P346" i="31"/>
  <c r="O346" i="31"/>
  <c r="N346" i="31"/>
  <c r="M346" i="31"/>
  <c r="L346" i="31"/>
  <c r="K346" i="31"/>
  <c r="J346" i="31"/>
  <c r="B346" i="31"/>
  <c r="A346" i="31"/>
  <c r="R345" i="31"/>
  <c r="Q345" i="31"/>
  <c r="P345" i="31"/>
  <c r="O345" i="31"/>
  <c r="N345" i="31"/>
  <c r="M345" i="31"/>
  <c r="L345" i="31"/>
  <c r="K345" i="31"/>
  <c r="J345" i="31"/>
  <c r="B345" i="31"/>
  <c r="A345" i="31"/>
  <c r="R344" i="31"/>
  <c r="Q344" i="31"/>
  <c r="P344" i="31"/>
  <c r="O344" i="31"/>
  <c r="N344" i="31"/>
  <c r="M344" i="31"/>
  <c r="L344" i="31"/>
  <c r="K344" i="31"/>
  <c r="J344" i="31"/>
  <c r="B344" i="31"/>
  <c r="A344" i="31"/>
  <c r="R343" i="31"/>
  <c r="Q343" i="31"/>
  <c r="P343" i="31"/>
  <c r="O343" i="31"/>
  <c r="N343" i="31"/>
  <c r="M343" i="31"/>
  <c r="L343" i="31"/>
  <c r="K343" i="31"/>
  <c r="J343" i="31"/>
  <c r="B343" i="31"/>
  <c r="A343" i="31"/>
  <c r="R342" i="31"/>
  <c r="Q342" i="31"/>
  <c r="P342" i="31"/>
  <c r="O342" i="31"/>
  <c r="N342" i="31"/>
  <c r="M342" i="31"/>
  <c r="L342" i="31"/>
  <c r="K342" i="31"/>
  <c r="J342" i="31"/>
  <c r="B342" i="31"/>
  <c r="A342" i="31"/>
  <c r="R341" i="31"/>
  <c r="Q341" i="31"/>
  <c r="P341" i="31"/>
  <c r="O341" i="31"/>
  <c r="N341" i="31"/>
  <c r="M341" i="31"/>
  <c r="L341" i="31"/>
  <c r="K341" i="31"/>
  <c r="J341" i="31"/>
  <c r="B341" i="31"/>
  <c r="A341" i="31"/>
  <c r="R340" i="31"/>
  <c r="Q340" i="31"/>
  <c r="P340" i="31"/>
  <c r="O340" i="31"/>
  <c r="N340" i="31"/>
  <c r="M340" i="31"/>
  <c r="L340" i="31"/>
  <c r="K340" i="31"/>
  <c r="J340" i="31"/>
  <c r="B340" i="31"/>
  <c r="A340" i="31"/>
  <c r="R339" i="31"/>
  <c r="Q339" i="31"/>
  <c r="P339" i="31"/>
  <c r="O339" i="31"/>
  <c r="N339" i="31"/>
  <c r="M339" i="31"/>
  <c r="L339" i="31"/>
  <c r="K339" i="31"/>
  <c r="J339" i="31"/>
  <c r="B339" i="31"/>
  <c r="A339" i="31"/>
  <c r="R338" i="31"/>
  <c r="Q338" i="31"/>
  <c r="P338" i="31"/>
  <c r="O338" i="31"/>
  <c r="N338" i="31"/>
  <c r="M338" i="31"/>
  <c r="L338" i="31"/>
  <c r="K338" i="31"/>
  <c r="J338" i="31"/>
  <c r="B338" i="31"/>
  <c r="A338" i="31"/>
  <c r="R337" i="31"/>
  <c r="Q337" i="31"/>
  <c r="P337" i="31"/>
  <c r="O337" i="31"/>
  <c r="N337" i="31"/>
  <c r="M337" i="31"/>
  <c r="L337" i="31"/>
  <c r="K337" i="31"/>
  <c r="J337" i="31"/>
  <c r="B337" i="31"/>
  <c r="A337" i="31"/>
  <c r="R336" i="31"/>
  <c r="Q336" i="31"/>
  <c r="P336" i="31"/>
  <c r="O336" i="31"/>
  <c r="N336" i="31"/>
  <c r="M336" i="31"/>
  <c r="L336" i="31"/>
  <c r="K336" i="31"/>
  <c r="J336" i="31"/>
  <c r="B336" i="31"/>
  <c r="A336" i="31"/>
  <c r="R335" i="31"/>
  <c r="Q335" i="31"/>
  <c r="P335" i="31"/>
  <c r="O335" i="31"/>
  <c r="N335" i="31"/>
  <c r="M335" i="31"/>
  <c r="L335" i="31"/>
  <c r="K335" i="31"/>
  <c r="J335" i="31"/>
  <c r="B335" i="31"/>
  <c r="A335" i="31"/>
  <c r="R334" i="31"/>
  <c r="Q334" i="31"/>
  <c r="P334" i="31"/>
  <c r="O334" i="31"/>
  <c r="N334" i="31"/>
  <c r="M334" i="31"/>
  <c r="L334" i="31"/>
  <c r="K334" i="31"/>
  <c r="J334" i="31"/>
  <c r="B334" i="31"/>
  <c r="A334" i="31"/>
  <c r="R333" i="31"/>
  <c r="Q333" i="31"/>
  <c r="P333" i="31"/>
  <c r="O333" i="31"/>
  <c r="N333" i="31"/>
  <c r="M333" i="31"/>
  <c r="L333" i="31"/>
  <c r="K333" i="31"/>
  <c r="J333" i="31"/>
  <c r="B333" i="31"/>
  <c r="A333" i="31"/>
  <c r="R332" i="31"/>
  <c r="Q332" i="31"/>
  <c r="P332" i="31"/>
  <c r="O332" i="31"/>
  <c r="N332" i="31"/>
  <c r="M332" i="31"/>
  <c r="L332" i="31"/>
  <c r="K332" i="31"/>
  <c r="J332" i="31"/>
  <c r="B332" i="31"/>
  <c r="A332" i="31"/>
  <c r="R331" i="31"/>
  <c r="Q331" i="31"/>
  <c r="P331" i="31"/>
  <c r="O331" i="31"/>
  <c r="N331" i="31"/>
  <c r="M331" i="31"/>
  <c r="L331" i="31"/>
  <c r="K331" i="31"/>
  <c r="J331" i="31"/>
  <c r="B331" i="31"/>
  <c r="A331" i="31"/>
  <c r="R330" i="31"/>
  <c r="Q330" i="31"/>
  <c r="P330" i="31"/>
  <c r="O330" i="31"/>
  <c r="N330" i="31"/>
  <c r="M330" i="31"/>
  <c r="L330" i="31"/>
  <c r="K330" i="31"/>
  <c r="J330" i="31"/>
  <c r="B330" i="31"/>
  <c r="A330" i="31"/>
  <c r="R329" i="31"/>
  <c r="Q329" i="31"/>
  <c r="O329" i="31"/>
  <c r="N329" i="31"/>
  <c r="M329" i="31"/>
  <c r="L329" i="31"/>
  <c r="K329" i="31"/>
  <c r="J329" i="31"/>
  <c r="B329" i="31"/>
  <c r="A329" i="31"/>
  <c r="R328" i="31"/>
  <c r="Q328" i="31"/>
  <c r="O328" i="31"/>
  <c r="N328" i="31"/>
  <c r="M328" i="31"/>
  <c r="L328" i="31"/>
  <c r="K328" i="31"/>
  <c r="J328" i="31"/>
  <c r="B328" i="31"/>
  <c r="A328" i="31"/>
  <c r="R327" i="31"/>
  <c r="Q327" i="31"/>
  <c r="O327" i="31"/>
  <c r="N327" i="31"/>
  <c r="M327" i="31"/>
  <c r="L327" i="31"/>
  <c r="K327" i="31"/>
  <c r="J327" i="31"/>
  <c r="B327" i="31"/>
  <c r="A327" i="31"/>
  <c r="R326" i="31"/>
  <c r="Q326" i="31"/>
  <c r="O326" i="31"/>
  <c r="N326" i="31"/>
  <c r="M326" i="31"/>
  <c r="L326" i="31"/>
  <c r="K326" i="31"/>
  <c r="J326" i="31"/>
  <c r="B326" i="31"/>
  <c r="A326" i="31"/>
  <c r="R325" i="31"/>
  <c r="Q325" i="31"/>
  <c r="O325" i="31"/>
  <c r="N325" i="31"/>
  <c r="M325" i="31"/>
  <c r="L325" i="31"/>
  <c r="K325" i="31"/>
  <c r="J325" i="31"/>
  <c r="B325" i="31"/>
  <c r="A325" i="31"/>
  <c r="R324" i="31"/>
  <c r="Q324" i="31"/>
  <c r="O324" i="31"/>
  <c r="N324" i="31"/>
  <c r="M324" i="31"/>
  <c r="L324" i="31"/>
  <c r="K324" i="31"/>
  <c r="J324" i="31"/>
  <c r="B324" i="31"/>
  <c r="A324" i="31"/>
  <c r="R323" i="31"/>
  <c r="Q323" i="31"/>
  <c r="O323" i="31"/>
  <c r="N323" i="31"/>
  <c r="M323" i="31"/>
  <c r="L323" i="31"/>
  <c r="K323" i="31"/>
  <c r="J323" i="31"/>
  <c r="B323" i="31"/>
  <c r="A323" i="31"/>
  <c r="R322" i="31"/>
  <c r="Q322" i="31"/>
  <c r="O322" i="31"/>
  <c r="N322" i="31"/>
  <c r="M322" i="31"/>
  <c r="L322" i="31"/>
  <c r="K322" i="31"/>
  <c r="J322" i="31"/>
  <c r="B322" i="31"/>
  <c r="A322" i="31"/>
  <c r="R321" i="31"/>
  <c r="Q321" i="31"/>
  <c r="O321" i="31"/>
  <c r="N321" i="31"/>
  <c r="M321" i="31"/>
  <c r="L321" i="31"/>
  <c r="K321" i="31"/>
  <c r="J321" i="31"/>
  <c r="B321" i="31"/>
  <c r="A321" i="31"/>
  <c r="R320" i="31"/>
  <c r="Q320" i="31"/>
  <c r="O320" i="31"/>
  <c r="N320" i="31"/>
  <c r="M320" i="31"/>
  <c r="L320" i="31"/>
  <c r="K320" i="31"/>
  <c r="J320" i="31"/>
  <c r="B320" i="31"/>
  <c r="A320" i="31"/>
  <c r="R319" i="31"/>
  <c r="Q319" i="31"/>
  <c r="O319" i="31"/>
  <c r="N319" i="31"/>
  <c r="M319" i="31"/>
  <c r="L319" i="31"/>
  <c r="K319" i="31"/>
  <c r="J319" i="31"/>
  <c r="B319" i="31"/>
  <c r="A319" i="31"/>
  <c r="R318" i="31"/>
  <c r="Q318" i="31"/>
  <c r="O318" i="31"/>
  <c r="N318" i="31"/>
  <c r="M318" i="31"/>
  <c r="L318" i="31"/>
  <c r="K318" i="31"/>
  <c r="J318" i="31"/>
  <c r="B318" i="31"/>
  <c r="A318" i="31"/>
  <c r="R317" i="31"/>
  <c r="Q317" i="31"/>
  <c r="O317" i="31"/>
  <c r="N317" i="31"/>
  <c r="M317" i="31"/>
  <c r="L317" i="31"/>
  <c r="K317" i="31"/>
  <c r="J317" i="31"/>
  <c r="B317" i="31"/>
  <c r="A317" i="31"/>
  <c r="R316" i="31"/>
  <c r="Q316" i="31"/>
  <c r="O316" i="31"/>
  <c r="N316" i="31"/>
  <c r="M316" i="31"/>
  <c r="L316" i="31"/>
  <c r="K316" i="31"/>
  <c r="J316" i="31"/>
  <c r="B316" i="31"/>
  <c r="A316" i="31"/>
  <c r="R315" i="31"/>
  <c r="Q315" i="31"/>
  <c r="O315" i="31"/>
  <c r="N315" i="31"/>
  <c r="M315" i="31"/>
  <c r="L315" i="31"/>
  <c r="K315" i="31"/>
  <c r="J315" i="31"/>
  <c r="B315" i="31"/>
  <c r="A315" i="31"/>
  <c r="R314" i="31"/>
  <c r="Q314" i="31"/>
  <c r="O314" i="31"/>
  <c r="N314" i="31"/>
  <c r="M314" i="31"/>
  <c r="L314" i="31"/>
  <c r="K314" i="31"/>
  <c r="J314" i="31"/>
  <c r="B314" i="31"/>
  <c r="A314" i="31"/>
  <c r="R313" i="31"/>
  <c r="Q313" i="31"/>
  <c r="O313" i="31"/>
  <c r="N313" i="31"/>
  <c r="M313" i="31"/>
  <c r="L313" i="31"/>
  <c r="K313" i="31"/>
  <c r="J313" i="31"/>
  <c r="B313" i="31"/>
  <c r="A313" i="31"/>
  <c r="R312" i="31"/>
  <c r="Q312" i="31"/>
  <c r="O312" i="31"/>
  <c r="N312" i="31"/>
  <c r="M312" i="31"/>
  <c r="L312" i="31"/>
  <c r="K312" i="31"/>
  <c r="J312" i="31"/>
  <c r="B312" i="31"/>
  <c r="A312" i="31"/>
  <c r="R311" i="31"/>
  <c r="Q311" i="31"/>
  <c r="O311" i="31"/>
  <c r="N311" i="31"/>
  <c r="M311" i="31"/>
  <c r="L311" i="31"/>
  <c r="K311" i="31"/>
  <c r="J311" i="31"/>
  <c r="B311" i="31"/>
  <c r="A311" i="31"/>
  <c r="R310" i="31"/>
  <c r="Q310" i="31"/>
  <c r="O310" i="31"/>
  <c r="N310" i="31"/>
  <c r="M310" i="31"/>
  <c r="L310" i="31"/>
  <c r="K310" i="31"/>
  <c r="J310" i="31"/>
  <c r="B310" i="31"/>
  <c r="A310" i="31"/>
  <c r="R309" i="31"/>
  <c r="Q309" i="31"/>
  <c r="O309" i="31"/>
  <c r="N309" i="31"/>
  <c r="M309" i="31"/>
  <c r="L309" i="31"/>
  <c r="K309" i="31"/>
  <c r="J309" i="31"/>
  <c r="B309" i="31"/>
  <c r="A309" i="31"/>
  <c r="R308" i="31"/>
  <c r="Q308" i="31"/>
  <c r="O308" i="31"/>
  <c r="N308" i="31"/>
  <c r="M308" i="31"/>
  <c r="L308" i="31"/>
  <c r="K308" i="31"/>
  <c r="J308" i="31"/>
  <c r="B308" i="31"/>
  <c r="A308" i="31"/>
  <c r="R307" i="31"/>
  <c r="Q307" i="31"/>
  <c r="O307" i="31"/>
  <c r="N307" i="31"/>
  <c r="M307" i="31"/>
  <c r="L307" i="31"/>
  <c r="K307" i="31"/>
  <c r="J307" i="31"/>
  <c r="B307" i="31"/>
  <c r="A307" i="31"/>
  <c r="R306" i="31"/>
  <c r="Q306" i="31"/>
  <c r="O306" i="31"/>
  <c r="N306" i="31"/>
  <c r="M306" i="31"/>
  <c r="L306" i="31"/>
  <c r="K306" i="31"/>
  <c r="J306" i="31"/>
  <c r="B306" i="31"/>
  <c r="A306" i="31"/>
  <c r="R305" i="31"/>
  <c r="Q305" i="31"/>
  <c r="O305" i="31"/>
  <c r="N305" i="31"/>
  <c r="M305" i="31"/>
  <c r="L305" i="31"/>
  <c r="K305" i="31"/>
  <c r="J305" i="31"/>
  <c r="B305" i="31"/>
  <c r="A305" i="31"/>
  <c r="R304" i="31"/>
  <c r="Q304" i="31"/>
  <c r="O304" i="31"/>
  <c r="N304" i="31"/>
  <c r="M304" i="31"/>
  <c r="L304" i="31"/>
  <c r="K304" i="31"/>
  <c r="J304" i="31"/>
  <c r="B304" i="31"/>
  <c r="A304" i="31"/>
  <c r="R303" i="31"/>
  <c r="Q303" i="31"/>
  <c r="P303" i="31"/>
  <c r="O303" i="31"/>
  <c r="N303" i="31"/>
  <c r="M303" i="31"/>
  <c r="L303" i="31"/>
  <c r="K303" i="31"/>
  <c r="J303" i="31"/>
  <c r="B303" i="31"/>
  <c r="A303" i="31"/>
  <c r="R302" i="31"/>
  <c r="Q302" i="31"/>
  <c r="O302" i="31"/>
  <c r="N302" i="31"/>
  <c r="M302" i="31"/>
  <c r="L302" i="31"/>
  <c r="K302" i="31"/>
  <c r="J302" i="31"/>
  <c r="B302" i="31"/>
  <c r="A302" i="31"/>
  <c r="R301" i="31"/>
  <c r="Q301" i="31"/>
  <c r="P301" i="31"/>
  <c r="O301" i="31"/>
  <c r="N301" i="31"/>
  <c r="M301" i="31"/>
  <c r="L301" i="31"/>
  <c r="K301" i="31"/>
  <c r="J301" i="31"/>
  <c r="B301" i="31"/>
  <c r="A301" i="31"/>
  <c r="R300" i="31"/>
  <c r="Q300" i="31"/>
  <c r="P300" i="31"/>
  <c r="O300" i="31"/>
  <c r="N300" i="31"/>
  <c r="M300" i="31"/>
  <c r="L300" i="31"/>
  <c r="K300" i="31"/>
  <c r="J300" i="31"/>
  <c r="B300" i="31"/>
  <c r="A300" i="31"/>
  <c r="R299" i="31"/>
  <c r="Q299" i="31"/>
  <c r="P299" i="31"/>
  <c r="O299" i="31"/>
  <c r="N299" i="31"/>
  <c r="M299" i="31"/>
  <c r="L299" i="31"/>
  <c r="K299" i="31"/>
  <c r="J299" i="31"/>
  <c r="B299" i="31"/>
  <c r="A299" i="31"/>
  <c r="R298" i="31"/>
  <c r="Q298" i="31"/>
  <c r="P298" i="31"/>
  <c r="O298" i="31"/>
  <c r="N298" i="31"/>
  <c r="M298" i="31"/>
  <c r="L298" i="31"/>
  <c r="K298" i="31"/>
  <c r="J298" i="31"/>
  <c r="B298" i="31"/>
  <c r="A298" i="31"/>
  <c r="R297" i="31"/>
  <c r="Q297" i="31"/>
  <c r="P297" i="31"/>
  <c r="O297" i="31"/>
  <c r="N297" i="31"/>
  <c r="M297" i="31"/>
  <c r="L297" i="31"/>
  <c r="K297" i="31"/>
  <c r="J297" i="31"/>
  <c r="B297" i="31"/>
  <c r="A297" i="31"/>
  <c r="R296" i="31"/>
  <c r="Q296" i="31"/>
  <c r="P296" i="31"/>
  <c r="O296" i="31"/>
  <c r="N296" i="31"/>
  <c r="M296" i="31"/>
  <c r="L296" i="31"/>
  <c r="K296" i="31"/>
  <c r="J296" i="31"/>
  <c r="B296" i="31"/>
  <c r="A296" i="31"/>
  <c r="R295" i="31"/>
  <c r="Q295" i="31"/>
  <c r="P295" i="31"/>
  <c r="O295" i="31"/>
  <c r="N295" i="31"/>
  <c r="M295" i="31"/>
  <c r="L295" i="31"/>
  <c r="K295" i="31"/>
  <c r="J295" i="31"/>
  <c r="B295" i="31"/>
  <c r="A295" i="31"/>
  <c r="R294" i="31"/>
  <c r="Q294" i="31"/>
  <c r="P294" i="31"/>
  <c r="O294" i="31"/>
  <c r="N294" i="31"/>
  <c r="M294" i="31"/>
  <c r="L294" i="31"/>
  <c r="K294" i="31"/>
  <c r="J294" i="31"/>
  <c r="B294" i="31"/>
  <c r="A294" i="31"/>
  <c r="R293" i="31"/>
  <c r="Q293" i="31"/>
  <c r="P293" i="31"/>
  <c r="O293" i="31"/>
  <c r="N293" i="31"/>
  <c r="M293" i="31"/>
  <c r="L293" i="31"/>
  <c r="K293" i="31"/>
  <c r="J293" i="31"/>
  <c r="B293" i="31"/>
  <c r="A293" i="31"/>
  <c r="R292" i="31"/>
  <c r="Q292" i="31"/>
  <c r="P292" i="31"/>
  <c r="O292" i="31"/>
  <c r="N292" i="31"/>
  <c r="M292" i="31"/>
  <c r="L292" i="31"/>
  <c r="K292" i="31"/>
  <c r="J292" i="31"/>
  <c r="B292" i="31"/>
  <c r="A292" i="31"/>
  <c r="R291" i="31"/>
  <c r="Q291" i="31"/>
  <c r="P291" i="31"/>
  <c r="O291" i="31"/>
  <c r="N291" i="31"/>
  <c r="M291" i="31"/>
  <c r="L291" i="31"/>
  <c r="K291" i="31"/>
  <c r="J291" i="31"/>
  <c r="B291" i="31"/>
  <c r="A291" i="31"/>
  <c r="R290" i="31"/>
  <c r="Q290" i="31"/>
  <c r="P290" i="31"/>
  <c r="O290" i="31"/>
  <c r="N290" i="31"/>
  <c r="M290" i="31"/>
  <c r="L290" i="31"/>
  <c r="K290" i="31"/>
  <c r="J290" i="31"/>
  <c r="B290" i="31"/>
  <c r="A290" i="31"/>
  <c r="R289" i="31"/>
  <c r="Q289" i="31"/>
  <c r="P289" i="31"/>
  <c r="O289" i="31"/>
  <c r="N289" i="31"/>
  <c r="M289" i="31"/>
  <c r="L289" i="31"/>
  <c r="K289" i="31"/>
  <c r="J289" i="31"/>
  <c r="B289" i="31"/>
  <c r="A289" i="31"/>
  <c r="R288" i="31"/>
  <c r="Q288" i="31"/>
  <c r="P288" i="31"/>
  <c r="O288" i="31"/>
  <c r="N288" i="31"/>
  <c r="M288" i="31"/>
  <c r="L288" i="31"/>
  <c r="K288" i="31"/>
  <c r="J288" i="31"/>
  <c r="B288" i="31"/>
  <c r="A288" i="31"/>
  <c r="R287" i="31"/>
  <c r="Q287" i="31"/>
  <c r="P287" i="31"/>
  <c r="O287" i="31"/>
  <c r="N287" i="31"/>
  <c r="M287" i="31"/>
  <c r="L287" i="31"/>
  <c r="K287" i="31"/>
  <c r="J287" i="31"/>
  <c r="B287" i="31"/>
  <c r="A287" i="31"/>
  <c r="R286" i="31"/>
  <c r="Q286" i="31"/>
  <c r="P286" i="31"/>
  <c r="O286" i="31"/>
  <c r="N286" i="31"/>
  <c r="M286" i="31"/>
  <c r="L286" i="31"/>
  <c r="K286" i="31"/>
  <c r="J286" i="31"/>
  <c r="B286" i="31"/>
  <c r="A286" i="31"/>
  <c r="R285" i="31"/>
  <c r="Q285" i="31"/>
  <c r="P285" i="31"/>
  <c r="O285" i="31"/>
  <c r="N285" i="31"/>
  <c r="M285" i="31"/>
  <c r="L285" i="31"/>
  <c r="K285" i="31"/>
  <c r="J285" i="31"/>
  <c r="B285" i="31"/>
  <c r="A285" i="31"/>
  <c r="R284" i="31"/>
  <c r="Q284" i="31"/>
  <c r="P284" i="31"/>
  <c r="O284" i="31"/>
  <c r="N284" i="31"/>
  <c r="M284" i="31"/>
  <c r="L284" i="31"/>
  <c r="K284" i="31"/>
  <c r="J284" i="31"/>
  <c r="B284" i="31"/>
  <c r="A284" i="31"/>
  <c r="R283" i="31"/>
  <c r="Q283" i="31"/>
  <c r="P283" i="31"/>
  <c r="O283" i="31"/>
  <c r="N283" i="31"/>
  <c r="M283" i="31"/>
  <c r="L283" i="31"/>
  <c r="K283" i="31"/>
  <c r="J283" i="31"/>
  <c r="B283" i="31"/>
  <c r="A283" i="31"/>
  <c r="R282" i="31"/>
  <c r="Q282" i="31"/>
  <c r="P282" i="31"/>
  <c r="O282" i="31"/>
  <c r="N282" i="31"/>
  <c r="M282" i="31"/>
  <c r="L282" i="31"/>
  <c r="K282" i="31"/>
  <c r="J282" i="31"/>
  <c r="B282" i="31"/>
  <c r="A282" i="31"/>
  <c r="R281" i="31"/>
  <c r="Q281" i="31"/>
  <c r="P281" i="31"/>
  <c r="O281" i="31"/>
  <c r="N281" i="31"/>
  <c r="M281" i="31"/>
  <c r="L281" i="31"/>
  <c r="K281" i="31"/>
  <c r="J281" i="31"/>
  <c r="B281" i="31"/>
  <c r="A281" i="31"/>
  <c r="R280" i="31"/>
  <c r="Q280" i="31"/>
  <c r="P280" i="31"/>
  <c r="O280" i="31"/>
  <c r="N280" i="31"/>
  <c r="M280" i="31"/>
  <c r="L280" i="31"/>
  <c r="K280" i="31"/>
  <c r="J280" i="31"/>
  <c r="B280" i="31"/>
  <c r="A280" i="31"/>
  <c r="R279" i="31"/>
  <c r="Q279" i="31"/>
  <c r="P279" i="31"/>
  <c r="O279" i="31"/>
  <c r="N279" i="31"/>
  <c r="M279" i="31"/>
  <c r="L279" i="31"/>
  <c r="K279" i="31"/>
  <c r="J279" i="31"/>
  <c r="B279" i="31"/>
  <c r="A279" i="31"/>
  <c r="R278" i="31"/>
  <c r="Q278" i="31"/>
  <c r="P278" i="31"/>
  <c r="O278" i="31"/>
  <c r="N278" i="31"/>
  <c r="M278" i="31"/>
  <c r="L278" i="31"/>
  <c r="K278" i="31"/>
  <c r="J278" i="31"/>
  <c r="B278" i="31"/>
  <c r="A278" i="31"/>
  <c r="R277" i="31"/>
  <c r="Q277" i="31"/>
  <c r="O277" i="31"/>
  <c r="N277" i="31"/>
  <c r="M277" i="31"/>
  <c r="L277" i="31"/>
  <c r="K277" i="31"/>
  <c r="J277" i="31"/>
  <c r="B277" i="31"/>
  <c r="A277" i="31"/>
  <c r="R276" i="31"/>
  <c r="Q276" i="31"/>
  <c r="O276" i="31"/>
  <c r="N276" i="31"/>
  <c r="M276" i="31"/>
  <c r="L276" i="31"/>
  <c r="K276" i="31"/>
  <c r="J276" i="31"/>
  <c r="B276" i="31"/>
  <c r="A276" i="31"/>
  <c r="R275" i="31"/>
  <c r="Q275" i="31"/>
  <c r="O275" i="31"/>
  <c r="N275" i="31"/>
  <c r="M275" i="31"/>
  <c r="L275" i="31"/>
  <c r="K275" i="31"/>
  <c r="J275" i="31"/>
  <c r="B275" i="31"/>
  <c r="A275" i="31"/>
  <c r="R274" i="31"/>
  <c r="Q274" i="31"/>
  <c r="O274" i="31"/>
  <c r="N274" i="31"/>
  <c r="M274" i="31"/>
  <c r="L274" i="31"/>
  <c r="K274" i="31"/>
  <c r="J274" i="31"/>
  <c r="B274" i="31"/>
  <c r="A274" i="31"/>
  <c r="R273" i="31"/>
  <c r="Q273" i="31"/>
  <c r="O273" i="31"/>
  <c r="N273" i="31"/>
  <c r="M273" i="31"/>
  <c r="L273" i="31"/>
  <c r="K273" i="31"/>
  <c r="J273" i="31"/>
  <c r="B273" i="31"/>
  <c r="A273" i="31"/>
  <c r="R272" i="31"/>
  <c r="Q272" i="31"/>
  <c r="O272" i="31"/>
  <c r="N272" i="31"/>
  <c r="M272" i="31"/>
  <c r="L272" i="31"/>
  <c r="K272" i="31"/>
  <c r="J272" i="31"/>
  <c r="B272" i="31"/>
  <c r="A272" i="31"/>
  <c r="R271" i="31"/>
  <c r="Q271" i="31"/>
  <c r="O271" i="31"/>
  <c r="N271" i="31"/>
  <c r="M271" i="31"/>
  <c r="L271" i="31"/>
  <c r="K271" i="31"/>
  <c r="J271" i="31"/>
  <c r="B271" i="31"/>
  <c r="A271" i="31"/>
  <c r="R270" i="31"/>
  <c r="Q270" i="31"/>
  <c r="O270" i="31"/>
  <c r="N270" i="31"/>
  <c r="M270" i="31"/>
  <c r="L270" i="31"/>
  <c r="K270" i="31"/>
  <c r="J270" i="31"/>
  <c r="B270" i="31"/>
  <c r="A270" i="31"/>
  <c r="R269" i="31"/>
  <c r="Q269" i="31"/>
  <c r="O269" i="31"/>
  <c r="N269" i="31"/>
  <c r="M269" i="31"/>
  <c r="L269" i="31"/>
  <c r="K269" i="31"/>
  <c r="J269" i="31"/>
  <c r="B269" i="31"/>
  <c r="A269" i="31"/>
  <c r="R268" i="31"/>
  <c r="Q268" i="31"/>
  <c r="O268" i="31"/>
  <c r="N268" i="31"/>
  <c r="M268" i="31"/>
  <c r="L268" i="31"/>
  <c r="K268" i="31"/>
  <c r="J268" i="31"/>
  <c r="B268" i="31"/>
  <c r="A268" i="31"/>
  <c r="R267" i="31"/>
  <c r="Q267" i="31"/>
  <c r="O267" i="31"/>
  <c r="N267" i="31"/>
  <c r="M267" i="31"/>
  <c r="L267" i="31"/>
  <c r="K267" i="31"/>
  <c r="J267" i="31"/>
  <c r="B267" i="31"/>
  <c r="A267" i="31"/>
  <c r="R266" i="31"/>
  <c r="Q266" i="31"/>
  <c r="O266" i="31"/>
  <c r="N266" i="31"/>
  <c r="M266" i="31"/>
  <c r="L266" i="31"/>
  <c r="K266" i="31"/>
  <c r="J266" i="31"/>
  <c r="B266" i="31"/>
  <c r="A266" i="31"/>
  <c r="R265" i="31"/>
  <c r="Q265" i="31"/>
  <c r="O265" i="31"/>
  <c r="N265" i="31"/>
  <c r="M265" i="31"/>
  <c r="L265" i="31"/>
  <c r="K265" i="31"/>
  <c r="J265" i="31"/>
  <c r="B265" i="31"/>
  <c r="A265" i="31"/>
  <c r="R264" i="31"/>
  <c r="Q264" i="31"/>
  <c r="O264" i="31"/>
  <c r="N264" i="31"/>
  <c r="M264" i="31"/>
  <c r="L264" i="31"/>
  <c r="K264" i="31"/>
  <c r="J264" i="31"/>
  <c r="B264" i="31"/>
  <c r="A264" i="31"/>
  <c r="R263" i="31"/>
  <c r="Q263" i="31"/>
  <c r="O263" i="31"/>
  <c r="N263" i="31"/>
  <c r="M263" i="31"/>
  <c r="L263" i="31"/>
  <c r="K263" i="31"/>
  <c r="J263" i="31"/>
  <c r="B263" i="31"/>
  <c r="A263" i="31"/>
  <c r="R262" i="31"/>
  <c r="Q262" i="31"/>
  <c r="O262" i="31"/>
  <c r="N262" i="31"/>
  <c r="M262" i="31"/>
  <c r="L262" i="31"/>
  <c r="K262" i="31"/>
  <c r="J262" i="31"/>
  <c r="B262" i="31"/>
  <c r="A262" i="31"/>
  <c r="R261" i="31"/>
  <c r="Q261" i="31"/>
  <c r="O261" i="31"/>
  <c r="N261" i="31"/>
  <c r="M261" i="31"/>
  <c r="L261" i="31"/>
  <c r="K261" i="31"/>
  <c r="J261" i="31"/>
  <c r="B261" i="31"/>
  <c r="A261" i="31"/>
  <c r="R260" i="31"/>
  <c r="Q260" i="31"/>
  <c r="O260" i="31"/>
  <c r="N260" i="31"/>
  <c r="M260" i="31"/>
  <c r="L260" i="31"/>
  <c r="K260" i="31"/>
  <c r="J260" i="31"/>
  <c r="B260" i="31"/>
  <c r="A260" i="31"/>
  <c r="R259" i="31"/>
  <c r="Q259" i="31"/>
  <c r="O259" i="31"/>
  <c r="N259" i="31"/>
  <c r="M259" i="31"/>
  <c r="L259" i="31"/>
  <c r="K259" i="31"/>
  <c r="J259" i="31"/>
  <c r="B259" i="31"/>
  <c r="A259" i="31"/>
  <c r="R258" i="31"/>
  <c r="Q258" i="31"/>
  <c r="O258" i="31"/>
  <c r="N258" i="31"/>
  <c r="M258" i="31"/>
  <c r="L258" i="31"/>
  <c r="K258" i="31"/>
  <c r="J258" i="31"/>
  <c r="B258" i="31"/>
  <c r="A258" i="31"/>
  <c r="R257" i="31"/>
  <c r="Q257" i="31"/>
  <c r="O257" i="31"/>
  <c r="N257" i="31"/>
  <c r="M257" i="31"/>
  <c r="L257" i="31"/>
  <c r="K257" i="31"/>
  <c r="J257" i="31"/>
  <c r="B257" i="31"/>
  <c r="A257" i="31"/>
  <c r="R256" i="31"/>
  <c r="Q256" i="31"/>
  <c r="O256" i="31"/>
  <c r="N256" i="31"/>
  <c r="M256" i="31"/>
  <c r="L256" i="31"/>
  <c r="K256" i="31"/>
  <c r="J256" i="31"/>
  <c r="B256" i="31"/>
  <c r="A256" i="31"/>
  <c r="R255" i="31"/>
  <c r="Q255" i="31"/>
  <c r="O255" i="31"/>
  <c r="N255" i="31"/>
  <c r="M255" i="31"/>
  <c r="L255" i="31"/>
  <c r="K255" i="31"/>
  <c r="J255" i="31"/>
  <c r="B255" i="31"/>
  <c r="A255" i="31"/>
  <c r="R254" i="31"/>
  <c r="Q254" i="31"/>
  <c r="O254" i="31"/>
  <c r="N254" i="31"/>
  <c r="M254" i="31"/>
  <c r="L254" i="31"/>
  <c r="K254" i="31"/>
  <c r="J254" i="31"/>
  <c r="B254" i="31"/>
  <c r="A254" i="31"/>
  <c r="R253" i="31"/>
  <c r="Q253" i="31"/>
  <c r="P253" i="31"/>
  <c r="O253" i="31"/>
  <c r="N253" i="31"/>
  <c r="M253" i="31"/>
  <c r="L253" i="31"/>
  <c r="K253" i="31"/>
  <c r="J253" i="31"/>
  <c r="B253" i="31"/>
  <c r="A253" i="31"/>
  <c r="R252" i="31"/>
  <c r="Q252" i="31"/>
  <c r="P252" i="31"/>
  <c r="O252" i="31"/>
  <c r="N252" i="31"/>
  <c r="M252" i="31"/>
  <c r="L252" i="31"/>
  <c r="K252" i="31"/>
  <c r="J252" i="31"/>
  <c r="B252" i="31"/>
  <c r="A252" i="31"/>
  <c r="R251" i="31"/>
  <c r="Q251" i="31"/>
  <c r="P251" i="31"/>
  <c r="O251" i="31"/>
  <c r="N251" i="31"/>
  <c r="M251" i="31"/>
  <c r="L251" i="31"/>
  <c r="K251" i="31"/>
  <c r="J251" i="31"/>
  <c r="B251" i="31"/>
  <c r="A251" i="31"/>
  <c r="R250" i="31"/>
  <c r="Q250" i="31"/>
  <c r="P250" i="31"/>
  <c r="O250" i="31"/>
  <c r="N250" i="31"/>
  <c r="M250" i="31"/>
  <c r="L250" i="31"/>
  <c r="K250" i="31"/>
  <c r="J250" i="31"/>
  <c r="B250" i="31"/>
  <c r="A250" i="31"/>
  <c r="R249" i="31"/>
  <c r="Q249" i="31"/>
  <c r="P249" i="31"/>
  <c r="O249" i="31"/>
  <c r="N249" i="31"/>
  <c r="M249" i="31"/>
  <c r="L249" i="31"/>
  <c r="K249" i="31"/>
  <c r="J249" i="31"/>
  <c r="B249" i="31"/>
  <c r="A249" i="31"/>
  <c r="R248" i="31"/>
  <c r="Q248" i="31"/>
  <c r="P248" i="31"/>
  <c r="O248" i="31"/>
  <c r="N248" i="31"/>
  <c r="M248" i="31"/>
  <c r="L248" i="31"/>
  <c r="K248" i="31"/>
  <c r="J248" i="31"/>
  <c r="B248" i="31"/>
  <c r="A248" i="31"/>
  <c r="R247" i="31"/>
  <c r="Q247" i="31"/>
  <c r="P247" i="31"/>
  <c r="O247" i="31"/>
  <c r="N247" i="31"/>
  <c r="M247" i="31"/>
  <c r="L247" i="31"/>
  <c r="K247" i="31"/>
  <c r="J247" i="31"/>
  <c r="B247" i="31"/>
  <c r="A247" i="31"/>
  <c r="R246" i="31"/>
  <c r="Q246" i="31"/>
  <c r="P246" i="31"/>
  <c r="O246" i="31"/>
  <c r="N246" i="31"/>
  <c r="M246" i="31"/>
  <c r="L246" i="31"/>
  <c r="K246" i="31"/>
  <c r="J246" i="31"/>
  <c r="B246" i="31"/>
  <c r="A246" i="31"/>
  <c r="R245" i="31"/>
  <c r="Q245" i="31"/>
  <c r="P245" i="31"/>
  <c r="O245" i="31"/>
  <c r="N245" i="31"/>
  <c r="M245" i="31"/>
  <c r="L245" i="31"/>
  <c r="K245" i="31"/>
  <c r="J245" i="31"/>
  <c r="B245" i="31"/>
  <c r="A245" i="31"/>
  <c r="R244" i="31"/>
  <c r="Q244" i="31"/>
  <c r="P244" i="31"/>
  <c r="O244" i="31"/>
  <c r="N244" i="31"/>
  <c r="M244" i="31"/>
  <c r="L244" i="31"/>
  <c r="K244" i="31"/>
  <c r="J244" i="31"/>
  <c r="B244" i="31"/>
  <c r="A244" i="31"/>
  <c r="P243" i="31"/>
  <c r="O243" i="31"/>
  <c r="N243" i="31"/>
  <c r="M243" i="31"/>
  <c r="L243" i="31"/>
  <c r="K243" i="31"/>
  <c r="J243" i="31"/>
  <c r="B243" i="31"/>
  <c r="A243" i="31"/>
  <c r="P242" i="31"/>
  <c r="O242" i="31"/>
  <c r="N242" i="31"/>
  <c r="M242" i="31"/>
  <c r="L242" i="31"/>
  <c r="K242" i="31"/>
  <c r="J242" i="31"/>
  <c r="B242" i="31"/>
  <c r="A242" i="31"/>
  <c r="P241" i="31"/>
  <c r="O241" i="31"/>
  <c r="N241" i="31"/>
  <c r="M241" i="31"/>
  <c r="L241" i="31"/>
  <c r="K241" i="31"/>
  <c r="J241" i="31"/>
  <c r="B241" i="31"/>
  <c r="A241" i="31"/>
  <c r="R240" i="31"/>
  <c r="Q240" i="31"/>
  <c r="P240" i="31"/>
  <c r="O240" i="31"/>
  <c r="N240" i="31"/>
  <c r="M240" i="31"/>
  <c r="L240" i="31"/>
  <c r="K240" i="31"/>
  <c r="J240" i="31"/>
  <c r="B240" i="31"/>
  <c r="A240" i="31"/>
  <c r="R239" i="31"/>
  <c r="Q239" i="31"/>
  <c r="P239" i="31"/>
  <c r="O239" i="31"/>
  <c r="N239" i="31"/>
  <c r="M239" i="31"/>
  <c r="L239" i="31"/>
  <c r="K239" i="31"/>
  <c r="J239" i="31"/>
  <c r="B239" i="31"/>
  <c r="A239" i="31"/>
  <c r="R238" i="31"/>
  <c r="Q238" i="31"/>
  <c r="P238" i="31"/>
  <c r="O238" i="31"/>
  <c r="N238" i="31"/>
  <c r="M238" i="31"/>
  <c r="L238" i="31"/>
  <c r="K238" i="31"/>
  <c r="J238" i="31"/>
  <c r="B238" i="31"/>
  <c r="A238" i="31"/>
  <c r="R237" i="31"/>
  <c r="Q237" i="31"/>
  <c r="P237" i="31"/>
  <c r="O237" i="31"/>
  <c r="N237" i="31"/>
  <c r="M237" i="31"/>
  <c r="L237" i="31"/>
  <c r="K237" i="31"/>
  <c r="J237" i="31"/>
  <c r="B237" i="31"/>
  <c r="A237" i="31"/>
  <c r="R236" i="31"/>
  <c r="Q236" i="31"/>
  <c r="P236" i="31"/>
  <c r="O236" i="31"/>
  <c r="N236" i="31"/>
  <c r="M236" i="31"/>
  <c r="L236" i="31"/>
  <c r="K236" i="31"/>
  <c r="J236" i="31"/>
  <c r="B236" i="31"/>
  <c r="A236" i="31"/>
  <c r="R235" i="31"/>
  <c r="Q235" i="31"/>
  <c r="P235" i="31"/>
  <c r="O235" i="31"/>
  <c r="N235" i="31"/>
  <c r="M235" i="31"/>
  <c r="L235" i="31"/>
  <c r="K235" i="31"/>
  <c r="J235" i="31"/>
  <c r="B235" i="31"/>
  <c r="A235" i="31"/>
  <c r="R234" i="31"/>
  <c r="Q234" i="31"/>
  <c r="P234" i="31"/>
  <c r="O234" i="31"/>
  <c r="N234" i="31"/>
  <c r="M234" i="31"/>
  <c r="L234" i="31"/>
  <c r="K234" i="31"/>
  <c r="J234" i="31"/>
  <c r="B234" i="31"/>
  <c r="A234" i="31"/>
  <c r="R233" i="31"/>
  <c r="Q233" i="31"/>
  <c r="P233" i="31"/>
  <c r="O233" i="31"/>
  <c r="N233" i="31"/>
  <c r="M233" i="31"/>
  <c r="L233" i="31"/>
  <c r="K233" i="31"/>
  <c r="J233" i="31"/>
  <c r="B233" i="31"/>
  <c r="A233" i="31"/>
  <c r="R232" i="31"/>
  <c r="Q232" i="31"/>
  <c r="O232" i="31"/>
  <c r="N232" i="31"/>
  <c r="M232" i="31"/>
  <c r="L232" i="31"/>
  <c r="K232" i="31"/>
  <c r="J232" i="31"/>
  <c r="B232" i="31"/>
  <c r="A232" i="31"/>
  <c r="R231" i="31"/>
  <c r="Q231" i="31"/>
  <c r="O231" i="31"/>
  <c r="N231" i="31"/>
  <c r="M231" i="31"/>
  <c r="L231" i="31"/>
  <c r="K231" i="31"/>
  <c r="J231" i="31"/>
  <c r="B231" i="31"/>
  <c r="A231" i="31"/>
  <c r="R230" i="31"/>
  <c r="Q230" i="31"/>
  <c r="O230" i="31"/>
  <c r="N230" i="31"/>
  <c r="M230" i="31"/>
  <c r="L230" i="31"/>
  <c r="K230" i="31"/>
  <c r="J230" i="31"/>
  <c r="B230" i="31"/>
  <c r="A230" i="31"/>
  <c r="R229" i="31"/>
  <c r="Q229" i="31"/>
  <c r="O229" i="31"/>
  <c r="N229" i="31"/>
  <c r="M229" i="31"/>
  <c r="L229" i="31"/>
  <c r="K229" i="31"/>
  <c r="J229" i="31"/>
  <c r="B229" i="31"/>
  <c r="A229" i="31"/>
  <c r="R228" i="31"/>
  <c r="Q228" i="31"/>
  <c r="O228" i="31"/>
  <c r="N228" i="31"/>
  <c r="M228" i="31"/>
  <c r="L228" i="31"/>
  <c r="K228" i="31"/>
  <c r="J228" i="31"/>
  <c r="B228" i="31"/>
  <c r="A228" i="31"/>
  <c r="R227" i="31"/>
  <c r="Q227" i="31"/>
  <c r="O227" i="31"/>
  <c r="N227" i="31"/>
  <c r="M227" i="31"/>
  <c r="L227" i="31"/>
  <c r="K227" i="31"/>
  <c r="J227" i="31"/>
  <c r="B227" i="31"/>
  <c r="A227" i="31"/>
  <c r="R226" i="31"/>
  <c r="Q226" i="31"/>
  <c r="O226" i="31"/>
  <c r="N226" i="31"/>
  <c r="M226" i="31"/>
  <c r="L226" i="31"/>
  <c r="K226" i="31"/>
  <c r="J226" i="31"/>
  <c r="B226" i="31"/>
  <c r="A226" i="31"/>
  <c r="R225" i="31"/>
  <c r="Q225" i="31"/>
  <c r="O225" i="31"/>
  <c r="N225" i="31"/>
  <c r="M225" i="31"/>
  <c r="L225" i="31"/>
  <c r="K225" i="31"/>
  <c r="J225" i="31"/>
  <c r="B225" i="31"/>
  <c r="A225" i="31"/>
  <c r="R224" i="31"/>
  <c r="Q224" i="31"/>
  <c r="O224" i="31"/>
  <c r="N224" i="31"/>
  <c r="M224" i="31"/>
  <c r="L224" i="31"/>
  <c r="K224" i="31"/>
  <c r="J224" i="31"/>
  <c r="B224" i="31"/>
  <c r="A224" i="31"/>
  <c r="R223" i="31"/>
  <c r="Q223" i="31"/>
  <c r="O223" i="31"/>
  <c r="N223" i="31"/>
  <c r="M223" i="31"/>
  <c r="L223" i="31"/>
  <c r="K223" i="31"/>
  <c r="J223" i="31"/>
  <c r="B223" i="31"/>
  <c r="A223" i="31"/>
  <c r="R222" i="31"/>
  <c r="Q222" i="31"/>
  <c r="O222" i="31"/>
  <c r="N222" i="31"/>
  <c r="M222" i="31"/>
  <c r="L222" i="31"/>
  <c r="K222" i="31"/>
  <c r="J222" i="31"/>
  <c r="B222" i="31"/>
  <c r="A222" i="31"/>
  <c r="R221" i="31"/>
  <c r="Q221" i="31"/>
  <c r="O221" i="31"/>
  <c r="N221" i="31"/>
  <c r="M221" i="31"/>
  <c r="L221" i="31"/>
  <c r="K221" i="31"/>
  <c r="J221" i="31"/>
  <c r="B221" i="31"/>
  <c r="A221" i="31"/>
  <c r="R220" i="31"/>
  <c r="Q220" i="31"/>
  <c r="O220" i="31"/>
  <c r="N220" i="31"/>
  <c r="M220" i="31"/>
  <c r="L220" i="31"/>
  <c r="K220" i="31"/>
  <c r="J220" i="31"/>
  <c r="B220" i="31"/>
  <c r="A220" i="31"/>
  <c r="R219" i="31"/>
  <c r="Q219" i="31"/>
  <c r="O219" i="31"/>
  <c r="N219" i="31"/>
  <c r="M219" i="31"/>
  <c r="L219" i="31"/>
  <c r="K219" i="31"/>
  <c r="J219" i="31"/>
  <c r="B219" i="31"/>
  <c r="A219" i="31"/>
  <c r="R218" i="31"/>
  <c r="Q218" i="31"/>
  <c r="O218" i="31"/>
  <c r="N218" i="31"/>
  <c r="M218" i="31"/>
  <c r="L218" i="31"/>
  <c r="K218" i="31"/>
  <c r="J218" i="31"/>
  <c r="B218" i="31"/>
  <c r="A218" i="31"/>
  <c r="R217" i="31"/>
  <c r="Q217" i="31"/>
  <c r="O217" i="31"/>
  <c r="N217" i="31"/>
  <c r="M217" i="31"/>
  <c r="L217" i="31"/>
  <c r="K217" i="31"/>
  <c r="J217" i="31"/>
  <c r="B217" i="31"/>
  <c r="A217" i="31"/>
  <c r="R216" i="31"/>
  <c r="Q216" i="31"/>
  <c r="O216" i="31"/>
  <c r="N216" i="31"/>
  <c r="M216" i="31"/>
  <c r="L216" i="31"/>
  <c r="K216" i="31"/>
  <c r="J216" i="31"/>
  <c r="B216" i="31"/>
  <c r="A216" i="31"/>
  <c r="R215" i="31"/>
  <c r="Q215" i="31"/>
  <c r="O215" i="31"/>
  <c r="N215" i="31"/>
  <c r="M215" i="31"/>
  <c r="L215" i="31"/>
  <c r="K215" i="31"/>
  <c r="J215" i="31"/>
  <c r="B215" i="31"/>
  <c r="A215" i="31"/>
  <c r="R214" i="31"/>
  <c r="Q214" i="31"/>
  <c r="O214" i="31"/>
  <c r="N214" i="31"/>
  <c r="M214" i="31"/>
  <c r="L214" i="31"/>
  <c r="K214" i="31"/>
  <c r="J214" i="31"/>
  <c r="B214" i="31"/>
  <c r="A214" i="31"/>
  <c r="R213" i="31"/>
  <c r="Q213" i="31"/>
  <c r="O213" i="31"/>
  <c r="N213" i="31"/>
  <c r="M213" i="31"/>
  <c r="L213" i="31"/>
  <c r="K213" i="31"/>
  <c r="J213" i="31"/>
  <c r="B213" i="31"/>
  <c r="A213" i="31"/>
  <c r="R212" i="31"/>
  <c r="Q212" i="31"/>
  <c r="O212" i="31"/>
  <c r="N212" i="31"/>
  <c r="M212" i="31"/>
  <c r="L212" i="31"/>
  <c r="K212" i="31"/>
  <c r="J212" i="31"/>
  <c r="B212" i="31"/>
  <c r="A212" i="31"/>
  <c r="R211" i="31"/>
  <c r="Q211" i="31"/>
  <c r="O211" i="31"/>
  <c r="N211" i="31"/>
  <c r="M211" i="31"/>
  <c r="L211" i="31"/>
  <c r="K211" i="31"/>
  <c r="J211" i="31"/>
  <c r="B211" i="31"/>
  <c r="A211" i="31"/>
  <c r="R210" i="31"/>
  <c r="Q210" i="31"/>
  <c r="O210" i="31"/>
  <c r="N210" i="31"/>
  <c r="M210" i="31"/>
  <c r="L210" i="31"/>
  <c r="K210" i="31"/>
  <c r="J210" i="31"/>
  <c r="B210" i="31"/>
  <c r="A210" i="31"/>
  <c r="R209" i="31"/>
  <c r="Q209" i="31"/>
  <c r="O209" i="31"/>
  <c r="N209" i="31"/>
  <c r="M209" i="31"/>
  <c r="L209" i="31"/>
  <c r="K209" i="31"/>
  <c r="J209" i="31"/>
  <c r="B209" i="31"/>
  <c r="A209" i="31"/>
  <c r="R208" i="31"/>
  <c r="Q208" i="31"/>
  <c r="O208" i="31"/>
  <c r="N208" i="31"/>
  <c r="M208" i="31"/>
  <c r="L208" i="31"/>
  <c r="K208" i="31"/>
  <c r="J208" i="31"/>
  <c r="B208" i="31"/>
  <c r="A208" i="31"/>
  <c r="R207" i="31"/>
  <c r="Q207" i="31"/>
  <c r="O207" i="31"/>
  <c r="N207" i="31"/>
  <c r="M207" i="31"/>
  <c r="L207" i="31"/>
  <c r="K207" i="31"/>
  <c r="J207" i="31"/>
  <c r="B207" i="31"/>
  <c r="A207" i="31"/>
  <c r="R206" i="31"/>
  <c r="Q206" i="31"/>
  <c r="O206" i="31"/>
  <c r="N206" i="31"/>
  <c r="M206" i="31"/>
  <c r="L206" i="31"/>
  <c r="K206" i="31"/>
  <c r="J206" i="31"/>
  <c r="B206" i="31"/>
  <c r="A206" i="31"/>
  <c r="R205" i="31"/>
  <c r="Q205" i="31"/>
  <c r="O205" i="31"/>
  <c r="N205" i="31"/>
  <c r="M205" i="31"/>
  <c r="L205" i="31"/>
  <c r="K205" i="31"/>
  <c r="J205" i="31"/>
  <c r="B205" i="31"/>
  <c r="A205" i="31"/>
  <c r="R204" i="31"/>
  <c r="Q204" i="31"/>
  <c r="O204" i="31"/>
  <c r="N204" i="31"/>
  <c r="M204" i="31"/>
  <c r="L204" i="31"/>
  <c r="K204" i="31"/>
  <c r="J204" i="31"/>
  <c r="B204" i="31"/>
  <c r="A204" i="31"/>
  <c r="R203" i="31"/>
  <c r="Q203" i="31"/>
  <c r="O203" i="31"/>
  <c r="N203" i="31"/>
  <c r="M203" i="31"/>
  <c r="L203" i="31"/>
  <c r="K203" i="31"/>
  <c r="J203" i="31"/>
  <c r="B203" i="31"/>
  <c r="A203" i="31"/>
  <c r="R202" i="31"/>
  <c r="Q202" i="31"/>
  <c r="O202" i="31"/>
  <c r="N202" i="31"/>
  <c r="M202" i="31"/>
  <c r="L202" i="31"/>
  <c r="K202" i="31"/>
  <c r="J202" i="31"/>
  <c r="B202" i="31"/>
  <c r="A202" i="31"/>
  <c r="R201" i="31"/>
  <c r="Q201" i="31"/>
  <c r="O201" i="31"/>
  <c r="N201" i="31"/>
  <c r="M201" i="31"/>
  <c r="L201" i="31"/>
  <c r="K201" i="31"/>
  <c r="J201" i="31"/>
  <c r="B201" i="31"/>
  <c r="A201" i="31"/>
  <c r="R200" i="31"/>
  <c r="Q200" i="31"/>
  <c r="O200" i="31"/>
  <c r="N200" i="31"/>
  <c r="M200" i="31"/>
  <c r="L200" i="31"/>
  <c r="K200" i="31"/>
  <c r="J200" i="31"/>
  <c r="B200" i="31"/>
  <c r="A200" i="31"/>
  <c r="R199" i="31"/>
  <c r="Q199" i="31"/>
  <c r="P199" i="31"/>
  <c r="O199" i="31"/>
  <c r="N199" i="31"/>
  <c r="M199" i="31"/>
  <c r="L199" i="31"/>
  <c r="K199" i="31"/>
  <c r="J199" i="31"/>
  <c r="B199" i="31"/>
  <c r="A199" i="31"/>
  <c r="R198" i="31"/>
  <c r="Q198" i="31"/>
  <c r="P198" i="31"/>
  <c r="O198" i="31"/>
  <c r="N198" i="31"/>
  <c r="M198" i="31"/>
  <c r="L198" i="31"/>
  <c r="K198" i="31"/>
  <c r="J198" i="31"/>
  <c r="B198" i="31"/>
  <c r="A198" i="31"/>
  <c r="R197" i="31"/>
  <c r="Q197" i="31"/>
  <c r="P197" i="31"/>
  <c r="O197" i="31"/>
  <c r="N197" i="31"/>
  <c r="M197" i="31"/>
  <c r="L197" i="31"/>
  <c r="K197" i="31"/>
  <c r="J197" i="31"/>
  <c r="B197" i="31"/>
  <c r="A197" i="31"/>
  <c r="R196" i="31"/>
  <c r="Q196" i="31"/>
  <c r="P196" i="31"/>
  <c r="O196" i="31"/>
  <c r="N196" i="31"/>
  <c r="M196" i="31"/>
  <c r="L196" i="31"/>
  <c r="K196" i="31"/>
  <c r="J196" i="31"/>
  <c r="B196" i="31"/>
  <c r="A196" i="31"/>
  <c r="R195" i="31"/>
  <c r="Q195" i="31"/>
  <c r="P195" i="31"/>
  <c r="O195" i="31"/>
  <c r="N195" i="31"/>
  <c r="M195" i="31"/>
  <c r="L195" i="31"/>
  <c r="K195" i="31"/>
  <c r="J195" i="31"/>
  <c r="B195" i="31"/>
  <c r="A195" i="31"/>
  <c r="R194" i="31"/>
  <c r="Q194" i="31"/>
  <c r="P194" i="31"/>
  <c r="O194" i="31"/>
  <c r="N194" i="31"/>
  <c r="M194" i="31"/>
  <c r="L194" i="31"/>
  <c r="K194" i="31"/>
  <c r="J194" i="31"/>
  <c r="B194" i="31"/>
  <c r="A194" i="31"/>
  <c r="R193" i="31"/>
  <c r="Q193" i="31"/>
  <c r="P193" i="31"/>
  <c r="O193" i="31"/>
  <c r="N193" i="31"/>
  <c r="M193" i="31"/>
  <c r="L193" i="31"/>
  <c r="K193" i="31"/>
  <c r="J193" i="31"/>
  <c r="B193" i="31"/>
  <c r="A193" i="31"/>
  <c r="R192" i="31"/>
  <c r="Q192" i="31"/>
  <c r="P192" i="31"/>
  <c r="O192" i="31"/>
  <c r="N192" i="31"/>
  <c r="M192" i="31"/>
  <c r="L192" i="31"/>
  <c r="K192" i="31"/>
  <c r="J192" i="31"/>
  <c r="B192" i="31"/>
  <c r="A192" i="31"/>
  <c r="R191" i="31"/>
  <c r="Q191" i="31"/>
  <c r="P191" i="31"/>
  <c r="O191" i="31"/>
  <c r="N191" i="31"/>
  <c r="M191" i="31"/>
  <c r="L191" i="31"/>
  <c r="K191" i="31"/>
  <c r="J191" i="31"/>
  <c r="B191" i="31"/>
  <c r="A191" i="31"/>
  <c r="R190" i="31"/>
  <c r="Q190" i="31"/>
  <c r="P190" i="31"/>
  <c r="O190" i="31"/>
  <c r="N190" i="31"/>
  <c r="M190" i="31"/>
  <c r="L190" i="31"/>
  <c r="K190" i="31"/>
  <c r="J190" i="31"/>
  <c r="B190" i="31"/>
  <c r="A190" i="31"/>
  <c r="R189" i="31"/>
  <c r="Q189" i="31"/>
  <c r="P189" i="31"/>
  <c r="O189" i="31"/>
  <c r="N189" i="31"/>
  <c r="M189" i="31"/>
  <c r="L189" i="31"/>
  <c r="K189" i="31"/>
  <c r="J189" i="31"/>
  <c r="B189" i="31"/>
  <c r="A189" i="31"/>
  <c r="R188" i="31"/>
  <c r="Q188" i="31"/>
  <c r="P188" i="31"/>
  <c r="O188" i="31"/>
  <c r="N188" i="31"/>
  <c r="M188" i="31"/>
  <c r="L188" i="31"/>
  <c r="K188" i="31"/>
  <c r="J188" i="31"/>
  <c r="B188" i="31"/>
  <c r="A188" i="31"/>
  <c r="R187" i="31"/>
  <c r="Q187" i="31"/>
  <c r="P187" i="31"/>
  <c r="O187" i="31"/>
  <c r="N187" i="31"/>
  <c r="M187" i="31"/>
  <c r="L187" i="31"/>
  <c r="K187" i="31"/>
  <c r="J187" i="31"/>
  <c r="B187" i="31"/>
  <c r="A187" i="31"/>
  <c r="R186" i="31"/>
  <c r="Q186" i="31"/>
  <c r="P186" i="31"/>
  <c r="O186" i="31"/>
  <c r="N186" i="31"/>
  <c r="M186" i="31"/>
  <c r="L186" i="31"/>
  <c r="K186" i="31"/>
  <c r="J186" i="31"/>
  <c r="B186" i="31"/>
  <c r="A186" i="31"/>
  <c r="R185" i="31"/>
  <c r="Q185" i="31"/>
  <c r="O185" i="31"/>
  <c r="N185" i="31"/>
  <c r="M185" i="31"/>
  <c r="L185" i="31"/>
  <c r="K185" i="31"/>
  <c r="J185" i="31"/>
  <c r="B185" i="31"/>
  <c r="A185" i="31"/>
  <c r="R184" i="31"/>
  <c r="Q184" i="31"/>
  <c r="O184" i="31"/>
  <c r="N184" i="31"/>
  <c r="M184" i="31"/>
  <c r="L184" i="31"/>
  <c r="K184" i="31"/>
  <c r="J184" i="31"/>
  <c r="B184" i="31"/>
  <c r="A184" i="31"/>
  <c r="R183" i="31"/>
  <c r="Q183" i="31"/>
  <c r="O183" i="31"/>
  <c r="N183" i="31"/>
  <c r="M183" i="31"/>
  <c r="L183" i="31"/>
  <c r="K183" i="31"/>
  <c r="J183" i="31"/>
  <c r="B183" i="31"/>
  <c r="A183" i="31"/>
  <c r="R182" i="31"/>
  <c r="Q182" i="31"/>
  <c r="O182" i="31"/>
  <c r="N182" i="31"/>
  <c r="M182" i="31"/>
  <c r="L182" i="31"/>
  <c r="K182" i="31"/>
  <c r="J182" i="31"/>
  <c r="B182" i="31"/>
  <c r="A182" i="31"/>
  <c r="R181" i="31"/>
  <c r="Q181" i="31"/>
  <c r="O181" i="31"/>
  <c r="N181" i="31"/>
  <c r="M181" i="31"/>
  <c r="L181" i="31"/>
  <c r="K181" i="31"/>
  <c r="J181" i="31"/>
  <c r="B181" i="31"/>
  <c r="A181" i="31"/>
  <c r="R180" i="31"/>
  <c r="Q180" i="31"/>
  <c r="O180" i="31"/>
  <c r="N180" i="31"/>
  <c r="M180" i="31"/>
  <c r="L180" i="31"/>
  <c r="K180" i="31"/>
  <c r="J180" i="31"/>
  <c r="B180" i="31"/>
  <c r="A180" i="31"/>
  <c r="R179" i="31"/>
  <c r="Q179" i="31"/>
  <c r="O179" i="31"/>
  <c r="N179" i="31"/>
  <c r="M179" i="31"/>
  <c r="L179" i="31"/>
  <c r="K179" i="31"/>
  <c r="J179" i="31"/>
  <c r="B179" i="31"/>
  <c r="A179" i="31"/>
  <c r="R178" i="31"/>
  <c r="Q178" i="31"/>
  <c r="O178" i="31"/>
  <c r="N178" i="31"/>
  <c r="M178" i="31"/>
  <c r="L178" i="31"/>
  <c r="K178" i="31"/>
  <c r="J178" i="31"/>
  <c r="B178" i="31"/>
  <c r="A178" i="31"/>
  <c r="R177" i="31"/>
  <c r="Q177" i="31"/>
  <c r="O177" i="31"/>
  <c r="N177" i="31"/>
  <c r="M177" i="31"/>
  <c r="L177" i="31"/>
  <c r="K177" i="31"/>
  <c r="J177" i="31"/>
  <c r="B177" i="31"/>
  <c r="A177" i="31"/>
  <c r="R176" i="31"/>
  <c r="Q176" i="31"/>
  <c r="O176" i="31"/>
  <c r="N176" i="31"/>
  <c r="M176" i="31"/>
  <c r="L176" i="31"/>
  <c r="K176" i="31"/>
  <c r="J176" i="31"/>
  <c r="B176" i="31"/>
  <c r="A176" i="31"/>
  <c r="R175" i="31"/>
  <c r="Q175" i="31"/>
  <c r="O175" i="31"/>
  <c r="N175" i="31"/>
  <c r="M175" i="31"/>
  <c r="L175" i="31"/>
  <c r="K175" i="31"/>
  <c r="J175" i="31"/>
  <c r="B175" i="31"/>
  <c r="A175" i="31"/>
  <c r="R174" i="31"/>
  <c r="Q174" i="31"/>
  <c r="O174" i="31"/>
  <c r="N174" i="31"/>
  <c r="M174" i="31"/>
  <c r="L174" i="31"/>
  <c r="K174" i="31"/>
  <c r="J174" i="31"/>
  <c r="B174" i="31"/>
  <c r="A174" i="31"/>
  <c r="R173" i="31"/>
  <c r="Q173" i="31"/>
  <c r="P173" i="31"/>
  <c r="O173" i="31"/>
  <c r="N173" i="31"/>
  <c r="M173" i="31"/>
  <c r="L173" i="31"/>
  <c r="K173" i="31"/>
  <c r="J173" i="31"/>
  <c r="B173" i="31"/>
  <c r="A173" i="31"/>
  <c r="R172" i="31"/>
  <c r="Q172" i="31"/>
  <c r="P172" i="31"/>
  <c r="O172" i="31"/>
  <c r="N172" i="31"/>
  <c r="M172" i="31"/>
  <c r="L172" i="31"/>
  <c r="K172" i="31"/>
  <c r="J172" i="31"/>
  <c r="B172" i="31"/>
  <c r="A172" i="31"/>
  <c r="R171" i="31"/>
  <c r="Q171" i="31"/>
  <c r="P171" i="31"/>
  <c r="O171" i="31"/>
  <c r="N171" i="31"/>
  <c r="M171" i="31"/>
  <c r="L171" i="31"/>
  <c r="K171" i="31"/>
  <c r="J171" i="31"/>
  <c r="B171" i="31"/>
  <c r="A171" i="31"/>
  <c r="R170" i="31"/>
  <c r="Q170" i="31"/>
  <c r="P170" i="31"/>
  <c r="O170" i="31"/>
  <c r="N170" i="31"/>
  <c r="M170" i="31"/>
  <c r="L170" i="31"/>
  <c r="K170" i="31"/>
  <c r="J170" i="31"/>
  <c r="B170" i="31"/>
  <c r="A170" i="31"/>
  <c r="R169" i="31"/>
  <c r="Q169" i="31"/>
  <c r="P169" i="31"/>
  <c r="O169" i="31"/>
  <c r="N169" i="31"/>
  <c r="M169" i="31"/>
  <c r="L169" i="31"/>
  <c r="K169" i="31"/>
  <c r="J169" i="31"/>
  <c r="B169" i="31"/>
  <c r="A169" i="31"/>
  <c r="R168" i="31"/>
  <c r="Q168" i="31"/>
  <c r="P168" i="31"/>
  <c r="O168" i="31"/>
  <c r="N168" i="31"/>
  <c r="M168" i="31"/>
  <c r="L168" i="31"/>
  <c r="K168" i="31"/>
  <c r="J168" i="31"/>
  <c r="B168" i="31"/>
  <c r="A168" i="31"/>
  <c r="R167" i="31"/>
  <c r="Q167" i="31"/>
  <c r="P167" i="31"/>
  <c r="O167" i="31"/>
  <c r="N167" i="31"/>
  <c r="M167" i="31"/>
  <c r="L167" i="31"/>
  <c r="K167" i="31"/>
  <c r="J167" i="31"/>
  <c r="B167" i="31"/>
  <c r="A167" i="31"/>
  <c r="R166" i="31"/>
  <c r="Q166" i="31"/>
  <c r="P166" i="31"/>
  <c r="O166" i="31"/>
  <c r="N166" i="31"/>
  <c r="M166" i="31"/>
  <c r="L166" i="31"/>
  <c r="K166" i="31"/>
  <c r="J166" i="31"/>
  <c r="B166" i="31"/>
  <c r="A166" i="31"/>
  <c r="R165" i="31"/>
  <c r="Q165" i="31"/>
  <c r="P165" i="31"/>
  <c r="O165" i="31"/>
  <c r="N165" i="31"/>
  <c r="M165" i="31"/>
  <c r="L165" i="31"/>
  <c r="K165" i="31"/>
  <c r="J165" i="31"/>
  <c r="B165" i="31"/>
  <c r="A165" i="31"/>
  <c r="R164" i="31"/>
  <c r="Q164" i="31"/>
  <c r="P164" i="31"/>
  <c r="O164" i="31"/>
  <c r="N164" i="31"/>
  <c r="M164" i="31"/>
  <c r="L164" i="31"/>
  <c r="K164" i="31"/>
  <c r="J164" i="31"/>
  <c r="B164" i="31"/>
  <c r="A164" i="31"/>
  <c r="R163" i="31"/>
  <c r="Q163" i="31"/>
  <c r="P163" i="31"/>
  <c r="O163" i="31"/>
  <c r="N163" i="31"/>
  <c r="M163" i="31"/>
  <c r="L163" i="31"/>
  <c r="K163" i="31"/>
  <c r="J163" i="31"/>
  <c r="B163" i="31"/>
  <c r="A163" i="31"/>
  <c r="R162" i="31"/>
  <c r="Q162" i="31"/>
  <c r="P162" i="31"/>
  <c r="O162" i="31"/>
  <c r="N162" i="31"/>
  <c r="M162" i="31"/>
  <c r="L162" i="31"/>
  <c r="K162" i="31"/>
  <c r="J162" i="31"/>
  <c r="B162" i="31"/>
  <c r="A162" i="31"/>
  <c r="R161" i="31"/>
  <c r="Q161" i="31"/>
  <c r="P161" i="31"/>
  <c r="O161" i="31"/>
  <c r="N161" i="31"/>
  <c r="M161" i="31"/>
  <c r="L161" i="31"/>
  <c r="K161" i="31"/>
  <c r="J161" i="31"/>
  <c r="B161" i="31"/>
  <c r="A161" i="31"/>
  <c r="R160" i="31"/>
  <c r="Q160" i="31"/>
  <c r="P160" i="31"/>
  <c r="O160" i="31"/>
  <c r="N160" i="31"/>
  <c r="M160" i="31"/>
  <c r="L160" i="31"/>
  <c r="K160" i="31"/>
  <c r="J160" i="31"/>
  <c r="B160" i="31"/>
  <c r="A160" i="31"/>
  <c r="R159" i="31"/>
  <c r="Q159" i="31"/>
  <c r="P159" i="31"/>
  <c r="O159" i="31"/>
  <c r="N159" i="31"/>
  <c r="M159" i="31"/>
  <c r="L159" i="31"/>
  <c r="K159" i="31"/>
  <c r="J159" i="31"/>
  <c r="B159" i="31"/>
  <c r="A159" i="31"/>
  <c r="R158" i="31"/>
  <c r="Q158" i="31"/>
  <c r="P158" i="31"/>
  <c r="O158" i="31"/>
  <c r="N158" i="31"/>
  <c r="M158" i="31"/>
  <c r="L158" i="31"/>
  <c r="K158" i="31"/>
  <c r="J158" i="31"/>
  <c r="B158" i="31"/>
  <c r="A158" i="31"/>
  <c r="R157" i="31"/>
  <c r="Q157" i="31"/>
  <c r="P157" i="31"/>
  <c r="O157" i="31"/>
  <c r="N157" i="31"/>
  <c r="M157" i="31"/>
  <c r="L157" i="31"/>
  <c r="K157" i="31"/>
  <c r="J157" i="31"/>
  <c r="B157" i="31"/>
  <c r="A157" i="31"/>
  <c r="R156" i="31"/>
  <c r="Q156" i="31"/>
  <c r="P156" i="31"/>
  <c r="O156" i="31"/>
  <c r="N156" i="31"/>
  <c r="M156" i="31"/>
  <c r="L156" i="31"/>
  <c r="K156" i="31"/>
  <c r="J156" i="31"/>
  <c r="B156" i="31"/>
  <c r="A156" i="31"/>
  <c r="R155" i="31"/>
  <c r="Q155" i="31"/>
  <c r="P155" i="31"/>
  <c r="O155" i="31"/>
  <c r="N155" i="31"/>
  <c r="M155" i="31"/>
  <c r="L155" i="31"/>
  <c r="K155" i="31"/>
  <c r="J155" i="31"/>
  <c r="B155" i="31"/>
  <c r="A155" i="31"/>
  <c r="R154" i="31"/>
  <c r="Q154" i="31"/>
  <c r="P154" i="31"/>
  <c r="O154" i="31"/>
  <c r="N154" i="31"/>
  <c r="M154" i="31"/>
  <c r="L154" i="31"/>
  <c r="K154" i="31"/>
  <c r="J154" i="31"/>
  <c r="B154" i="31"/>
  <c r="A154" i="31"/>
  <c r="R153" i="31"/>
  <c r="Q153" i="31"/>
  <c r="P153" i="31"/>
  <c r="O153" i="31"/>
  <c r="N153" i="31"/>
  <c r="M153" i="31"/>
  <c r="L153" i="31"/>
  <c r="K153" i="31"/>
  <c r="J153" i="31"/>
  <c r="B153" i="31"/>
  <c r="A153" i="31"/>
  <c r="R152" i="31"/>
  <c r="Q152" i="31"/>
  <c r="P152" i="31"/>
  <c r="O152" i="31"/>
  <c r="N152" i="31"/>
  <c r="M152" i="31"/>
  <c r="L152" i="31"/>
  <c r="K152" i="31"/>
  <c r="J152" i="31"/>
  <c r="B152" i="31"/>
  <c r="A152" i="31"/>
  <c r="R151" i="31"/>
  <c r="Q151" i="31"/>
  <c r="P151" i="31"/>
  <c r="O151" i="31"/>
  <c r="N151" i="31"/>
  <c r="M151" i="31"/>
  <c r="L151" i="31"/>
  <c r="K151" i="31"/>
  <c r="J151" i="31"/>
  <c r="B151" i="31"/>
  <c r="A151" i="31"/>
  <c r="R150" i="31"/>
  <c r="Q150" i="31"/>
  <c r="P150" i="31"/>
  <c r="O150" i="31"/>
  <c r="N150" i="31"/>
  <c r="M150" i="31"/>
  <c r="L150" i="31"/>
  <c r="K150" i="31"/>
  <c r="J150" i="31"/>
  <c r="B150" i="31"/>
  <c r="A150" i="31"/>
  <c r="R149" i="31"/>
  <c r="Q149" i="31"/>
  <c r="P149" i="31"/>
  <c r="O149" i="31"/>
  <c r="N149" i="31"/>
  <c r="M149" i="31"/>
  <c r="L149" i="31"/>
  <c r="K149" i="31"/>
  <c r="J149" i="31"/>
  <c r="B149" i="31"/>
  <c r="A149" i="31"/>
  <c r="R148" i="31"/>
  <c r="Q148" i="31"/>
  <c r="P148" i="31"/>
  <c r="O148" i="31"/>
  <c r="N148" i="31"/>
  <c r="M148" i="31"/>
  <c r="L148" i="31"/>
  <c r="K148" i="31"/>
  <c r="J148" i="31"/>
  <c r="B148" i="31"/>
  <c r="A148" i="31"/>
  <c r="R147" i="31"/>
  <c r="Q147" i="31"/>
  <c r="P147" i="31"/>
  <c r="O147" i="31"/>
  <c r="N147" i="31"/>
  <c r="M147" i="31"/>
  <c r="L147" i="31"/>
  <c r="K147" i="31"/>
  <c r="J147" i="31"/>
  <c r="B147" i="31"/>
  <c r="A147" i="31"/>
  <c r="R146" i="31"/>
  <c r="Q146" i="31"/>
  <c r="O146" i="31"/>
  <c r="N146" i="31"/>
  <c r="M146" i="31"/>
  <c r="L146" i="31"/>
  <c r="K146" i="31"/>
  <c r="J146" i="31"/>
  <c r="B146" i="31"/>
  <c r="A146" i="31"/>
  <c r="R145" i="31"/>
  <c r="Q145" i="31"/>
  <c r="O145" i="31"/>
  <c r="N145" i="31"/>
  <c r="M145" i="31"/>
  <c r="L145" i="31"/>
  <c r="K145" i="31"/>
  <c r="J145" i="31"/>
  <c r="B145" i="31"/>
  <c r="A145" i="31"/>
  <c r="R144" i="31"/>
  <c r="Q144" i="31"/>
  <c r="O144" i="31"/>
  <c r="N144" i="31"/>
  <c r="M144" i="31"/>
  <c r="L144" i="31"/>
  <c r="K144" i="31"/>
  <c r="J144" i="31"/>
  <c r="B144" i="31"/>
  <c r="A144" i="31"/>
  <c r="R143" i="31"/>
  <c r="Q143" i="31"/>
  <c r="O143" i="31"/>
  <c r="N143" i="31"/>
  <c r="M143" i="31"/>
  <c r="L143" i="31"/>
  <c r="K143" i="31"/>
  <c r="J143" i="31"/>
  <c r="B143" i="31"/>
  <c r="A143" i="31"/>
  <c r="R142" i="31"/>
  <c r="Q142" i="31"/>
  <c r="O142" i="31"/>
  <c r="N142" i="31"/>
  <c r="M142" i="31"/>
  <c r="L142" i="31"/>
  <c r="K142" i="31"/>
  <c r="J142" i="31"/>
  <c r="B142" i="31"/>
  <c r="A142" i="31"/>
  <c r="R141" i="31"/>
  <c r="Q141" i="31"/>
  <c r="O141" i="31"/>
  <c r="N141" i="31"/>
  <c r="M141" i="31"/>
  <c r="L141" i="31"/>
  <c r="K141" i="31"/>
  <c r="J141" i="31"/>
  <c r="B141" i="31"/>
  <c r="A141" i="31"/>
  <c r="R140" i="31"/>
  <c r="Q140" i="31"/>
  <c r="O140" i="31"/>
  <c r="N140" i="31"/>
  <c r="M140" i="31"/>
  <c r="L140" i="31"/>
  <c r="K140" i="31"/>
  <c r="J140" i="31"/>
  <c r="B140" i="31"/>
  <c r="A140" i="31"/>
  <c r="R139" i="31"/>
  <c r="Q139" i="31"/>
  <c r="O139" i="31"/>
  <c r="N139" i="31"/>
  <c r="M139" i="31"/>
  <c r="L139" i="31"/>
  <c r="K139" i="31"/>
  <c r="J139" i="31"/>
  <c r="B139" i="31"/>
  <c r="A139" i="31"/>
  <c r="R138" i="31"/>
  <c r="Q138" i="31"/>
  <c r="O138" i="31"/>
  <c r="N138" i="31"/>
  <c r="M138" i="31"/>
  <c r="L138" i="31"/>
  <c r="K138" i="31"/>
  <c r="J138" i="31"/>
  <c r="B138" i="31"/>
  <c r="A138" i="31"/>
  <c r="R137" i="31"/>
  <c r="Q137" i="31"/>
  <c r="O137" i="31"/>
  <c r="N137" i="31"/>
  <c r="M137" i="31"/>
  <c r="L137" i="31"/>
  <c r="K137" i="31"/>
  <c r="J137" i="31"/>
  <c r="B137" i="31"/>
  <c r="A137" i="31"/>
  <c r="R136" i="31"/>
  <c r="Q136" i="31"/>
  <c r="O136" i="31"/>
  <c r="N136" i="31"/>
  <c r="M136" i="31"/>
  <c r="L136" i="31"/>
  <c r="K136" i="31"/>
  <c r="J136" i="31"/>
  <c r="B136" i="31"/>
  <c r="A136" i="31"/>
  <c r="R135" i="31"/>
  <c r="Q135" i="31"/>
  <c r="O135" i="31"/>
  <c r="N135" i="31"/>
  <c r="M135" i="31"/>
  <c r="L135" i="31"/>
  <c r="K135" i="31"/>
  <c r="J135" i="31"/>
  <c r="B135" i="31"/>
  <c r="A135" i="31"/>
  <c r="R134" i="31"/>
  <c r="Q134" i="31"/>
  <c r="O134" i="31"/>
  <c r="N134" i="31"/>
  <c r="M134" i="31"/>
  <c r="L134" i="31"/>
  <c r="K134" i="31"/>
  <c r="J134" i="31"/>
  <c r="B134" i="31"/>
  <c r="A134" i="31"/>
  <c r="R133" i="31"/>
  <c r="Q133" i="31"/>
  <c r="O133" i="31"/>
  <c r="N133" i="31"/>
  <c r="M133" i="31"/>
  <c r="L133" i="31"/>
  <c r="K133" i="31"/>
  <c r="J133" i="31"/>
  <c r="B133" i="31"/>
  <c r="A133" i="31"/>
  <c r="R132" i="31"/>
  <c r="Q132" i="31"/>
  <c r="O132" i="31"/>
  <c r="N132" i="31"/>
  <c r="M132" i="31"/>
  <c r="L132" i="31"/>
  <c r="K132" i="31"/>
  <c r="J132" i="31"/>
  <c r="B132" i="31"/>
  <c r="A132" i="31"/>
  <c r="R131" i="31"/>
  <c r="Q131" i="31"/>
  <c r="O131" i="31"/>
  <c r="N131" i="31"/>
  <c r="M131" i="31"/>
  <c r="L131" i="31"/>
  <c r="K131" i="31"/>
  <c r="J131" i="31"/>
  <c r="B131" i="31"/>
  <c r="A131" i="31"/>
  <c r="R130" i="31"/>
  <c r="Q130" i="31"/>
  <c r="O130" i="31"/>
  <c r="N130" i="31"/>
  <c r="M130" i="31"/>
  <c r="L130" i="31"/>
  <c r="K130" i="31"/>
  <c r="J130" i="31"/>
  <c r="B130" i="31"/>
  <c r="A130" i="31"/>
  <c r="R129" i="31"/>
  <c r="Q129" i="31"/>
  <c r="O129" i="31"/>
  <c r="N129" i="31"/>
  <c r="M129" i="31"/>
  <c r="L129" i="31"/>
  <c r="K129" i="31"/>
  <c r="J129" i="31"/>
  <c r="B129" i="31"/>
  <c r="A129" i="31"/>
  <c r="R128" i="31"/>
  <c r="Q128" i="31"/>
  <c r="O128" i="31"/>
  <c r="N128" i="31"/>
  <c r="M128" i="31"/>
  <c r="L128" i="31"/>
  <c r="K128" i="31"/>
  <c r="J128" i="31"/>
  <c r="B128" i="31"/>
  <c r="A128" i="31"/>
  <c r="R127" i="31"/>
  <c r="Q127" i="31"/>
  <c r="O127" i="31"/>
  <c r="N127" i="31"/>
  <c r="M127" i="31"/>
  <c r="L127" i="31"/>
  <c r="K127" i="31"/>
  <c r="J127" i="31"/>
  <c r="B127" i="31"/>
  <c r="A127" i="31"/>
  <c r="R126" i="31"/>
  <c r="Q126" i="31"/>
  <c r="O126" i="31"/>
  <c r="N126" i="31"/>
  <c r="M126" i="31"/>
  <c r="L126" i="31"/>
  <c r="K126" i="31"/>
  <c r="J126" i="31"/>
  <c r="B126" i="31"/>
  <c r="A126" i="31"/>
  <c r="R125" i="31"/>
  <c r="Q125" i="31"/>
  <c r="O125" i="31"/>
  <c r="N125" i="31"/>
  <c r="M125" i="31"/>
  <c r="L125" i="31"/>
  <c r="K125" i="31"/>
  <c r="J125" i="31"/>
  <c r="B125" i="31"/>
  <c r="A125" i="31"/>
  <c r="R124" i="31"/>
  <c r="Q124" i="31"/>
  <c r="O124" i="31"/>
  <c r="N124" i="31"/>
  <c r="M124" i="31"/>
  <c r="L124" i="31"/>
  <c r="K124" i="31"/>
  <c r="J124" i="31"/>
  <c r="B124" i="31"/>
  <c r="A124" i="31"/>
  <c r="R123" i="31"/>
  <c r="Q123" i="31"/>
  <c r="O123" i="31"/>
  <c r="N123" i="31"/>
  <c r="M123" i="31"/>
  <c r="L123" i="31"/>
  <c r="K123" i="31"/>
  <c r="J123" i="31"/>
  <c r="B123" i="31"/>
  <c r="A123" i="31"/>
  <c r="R122" i="31"/>
  <c r="Q122" i="31"/>
  <c r="O122" i="31"/>
  <c r="N122" i="31"/>
  <c r="M122" i="31"/>
  <c r="L122" i="31"/>
  <c r="K122" i="31"/>
  <c r="J122" i="31"/>
  <c r="B122" i="31"/>
  <c r="A122" i="31"/>
  <c r="R121" i="31"/>
  <c r="Q121" i="31"/>
  <c r="O121" i="31"/>
  <c r="N121" i="31"/>
  <c r="M121" i="31"/>
  <c r="L121" i="31"/>
  <c r="K121" i="31"/>
  <c r="J121" i="31"/>
  <c r="B121" i="31"/>
  <c r="A121" i="31"/>
  <c r="R120" i="31"/>
  <c r="Q120" i="31"/>
  <c r="O120" i="31"/>
  <c r="N120" i="31"/>
  <c r="M120" i="31"/>
  <c r="L120" i="31"/>
  <c r="K120" i="31"/>
  <c r="J120" i="31"/>
  <c r="B120" i="31"/>
  <c r="A120" i="31"/>
  <c r="R119" i="31"/>
  <c r="Q119" i="31"/>
  <c r="O119" i="31"/>
  <c r="N119" i="31"/>
  <c r="M119" i="31"/>
  <c r="L119" i="31"/>
  <c r="K119" i="31"/>
  <c r="J119" i="31"/>
  <c r="B119" i="31"/>
  <c r="A119" i="31"/>
  <c r="R118" i="31"/>
  <c r="Q118" i="31"/>
  <c r="O118" i="31"/>
  <c r="N118" i="31"/>
  <c r="M118" i="31"/>
  <c r="L118" i="31"/>
  <c r="K118" i="31"/>
  <c r="J118" i="31"/>
  <c r="B118" i="31"/>
  <c r="A118" i="31"/>
  <c r="R117" i="31"/>
  <c r="Q117" i="31"/>
  <c r="O117" i="31"/>
  <c r="N117" i="31"/>
  <c r="M117" i="31"/>
  <c r="L117" i="31"/>
  <c r="K117" i="31"/>
  <c r="J117" i="31"/>
  <c r="B117" i="31"/>
  <c r="A117" i="31"/>
  <c r="R116" i="31"/>
  <c r="Q116" i="31"/>
  <c r="O116" i="31"/>
  <c r="N116" i="31"/>
  <c r="M116" i="31"/>
  <c r="L116" i="31"/>
  <c r="K116" i="31"/>
  <c r="J116" i="31"/>
  <c r="B116" i="31"/>
  <c r="A116" i="31"/>
  <c r="R115" i="31"/>
  <c r="Q115" i="31"/>
  <c r="O115" i="31"/>
  <c r="N115" i="31"/>
  <c r="M115" i="31"/>
  <c r="L115" i="31"/>
  <c r="K115" i="31"/>
  <c r="J115" i="31"/>
  <c r="B115" i="31"/>
  <c r="A115" i="31"/>
  <c r="R114" i="31"/>
  <c r="Q114" i="31"/>
  <c r="O114" i="31"/>
  <c r="N114" i="31"/>
  <c r="M114" i="31"/>
  <c r="L114" i="31"/>
  <c r="K114" i="31"/>
  <c r="J114" i="31"/>
  <c r="B114" i="31"/>
  <c r="A114" i="31"/>
  <c r="R113" i="31"/>
  <c r="Q113" i="31"/>
  <c r="O113" i="31"/>
  <c r="N113" i="31"/>
  <c r="M113" i="31"/>
  <c r="L113" i="31"/>
  <c r="K113" i="31"/>
  <c r="J113" i="31"/>
  <c r="B113" i="31"/>
  <c r="A113" i="31"/>
  <c r="R112" i="31"/>
  <c r="Q112" i="31"/>
  <c r="O112" i="31"/>
  <c r="N112" i="31"/>
  <c r="M112" i="31"/>
  <c r="L112" i="31"/>
  <c r="K112" i="31"/>
  <c r="J112" i="31"/>
  <c r="B112" i="31"/>
  <c r="A112" i="31"/>
  <c r="R111" i="31"/>
  <c r="Q111" i="31"/>
  <c r="O111" i="31"/>
  <c r="N111" i="31"/>
  <c r="M111" i="31"/>
  <c r="L111" i="31"/>
  <c r="K111" i="31"/>
  <c r="J111" i="31"/>
  <c r="B111" i="31"/>
  <c r="A111" i="31"/>
  <c r="R110" i="31"/>
  <c r="Q110" i="31"/>
  <c r="O110" i="31"/>
  <c r="N110" i="31"/>
  <c r="M110" i="31"/>
  <c r="L110" i="31"/>
  <c r="K110" i="31"/>
  <c r="J110" i="31"/>
  <c r="B110" i="31"/>
  <c r="A110" i="31"/>
  <c r="R109" i="31"/>
  <c r="Q109" i="31"/>
  <c r="O109" i="31"/>
  <c r="N109" i="31"/>
  <c r="M109" i="31"/>
  <c r="L109" i="31"/>
  <c r="K109" i="31"/>
  <c r="J109" i="31"/>
  <c r="B109" i="31"/>
  <c r="A109" i="31"/>
  <c r="R108" i="31"/>
  <c r="Q108" i="31"/>
  <c r="O108" i="31"/>
  <c r="N108" i="31"/>
  <c r="M108" i="31"/>
  <c r="L108" i="31"/>
  <c r="K108" i="31"/>
  <c r="J108" i="31"/>
  <c r="B108" i="31"/>
  <c r="A108" i="31"/>
  <c r="R107" i="31"/>
  <c r="Q107" i="31"/>
  <c r="O107" i="31"/>
  <c r="N107" i="31"/>
  <c r="M107" i="31"/>
  <c r="L107" i="31"/>
  <c r="K107" i="31"/>
  <c r="J107" i="31"/>
  <c r="B107" i="31"/>
  <c r="A107" i="31"/>
  <c r="R106" i="31"/>
  <c r="Q106" i="31"/>
  <c r="O106" i="31"/>
  <c r="N106" i="31"/>
  <c r="M106" i="31"/>
  <c r="L106" i="31"/>
  <c r="K106" i="31"/>
  <c r="J106" i="31"/>
  <c r="B106" i="31"/>
  <c r="A106" i="31"/>
  <c r="R105" i="31"/>
  <c r="Q105" i="31"/>
  <c r="O105" i="31"/>
  <c r="N105" i="31"/>
  <c r="M105" i="31"/>
  <c r="L105" i="31"/>
  <c r="K105" i="31"/>
  <c r="J105" i="31"/>
  <c r="B105" i="31"/>
  <c r="A105" i="31"/>
  <c r="R104" i="31"/>
  <c r="Q104" i="31"/>
  <c r="O104" i="31"/>
  <c r="N104" i="31"/>
  <c r="M104" i="31"/>
  <c r="L104" i="31"/>
  <c r="K104" i="31"/>
  <c r="J104" i="31"/>
  <c r="B104" i="31"/>
  <c r="A104" i="31"/>
  <c r="R103" i="31"/>
  <c r="Q103" i="31"/>
  <c r="O103" i="31"/>
  <c r="N103" i="31"/>
  <c r="M103" i="31"/>
  <c r="L103" i="31"/>
  <c r="K103" i="31"/>
  <c r="J103" i="31"/>
  <c r="B103" i="31"/>
  <c r="A103" i="31"/>
  <c r="R102" i="31"/>
  <c r="Q102" i="31"/>
  <c r="O102" i="31"/>
  <c r="N102" i="31"/>
  <c r="M102" i="31"/>
  <c r="L102" i="31"/>
  <c r="K102" i="31"/>
  <c r="J102" i="31"/>
  <c r="B102" i="31"/>
  <c r="A102" i="31"/>
  <c r="R101" i="31"/>
  <c r="Q101" i="31"/>
  <c r="O101" i="31"/>
  <c r="N101" i="31"/>
  <c r="M101" i="31"/>
  <c r="L101" i="31"/>
  <c r="K101" i="31"/>
  <c r="J101" i="31"/>
  <c r="B101" i="31"/>
  <c r="A101" i="31"/>
  <c r="R100" i="31"/>
  <c r="Q100" i="31"/>
  <c r="O100" i="31"/>
  <c r="N100" i="31"/>
  <c r="M100" i="31"/>
  <c r="L100" i="31"/>
  <c r="K100" i="31"/>
  <c r="J100" i="31"/>
  <c r="B100" i="31"/>
  <c r="A100" i="31"/>
  <c r="R99" i="31"/>
  <c r="Q99" i="31"/>
  <c r="O99" i="31"/>
  <c r="N99" i="31"/>
  <c r="M99" i="31"/>
  <c r="L99" i="31"/>
  <c r="K99" i="31"/>
  <c r="J99" i="31"/>
  <c r="B99" i="31"/>
  <c r="A99" i="31"/>
  <c r="R98" i="31"/>
  <c r="Q98" i="31"/>
  <c r="O98" i="31"/>
  <c r="N98" i="31"/>
  <c r="M98" i="31"/>
  <c r="L98" i="31"/>
  <c r="K98" i="31"/>
  <c r="J98" i="31"/>
  <c r="B98" i="31"/>
  <c r="A98" i="31"/>
  <c r="R97" i="31"/>
  <c r="Q97" i="31"/>
  <c r="O97" i="31"/>
  <c r="N97" i="31"/>
  <c r="M97" i="31"/>
  <c r="L97" i="31"/>
  <c r="K97" i="31"/>
  <c r="J97" i="31"/>
  <c r="B97" i="31"/>
  <c r="A97" i="31"/>
  <c r="R96" i="31"/>
  <c r="Q96" i="31"/>
  <c r="O96" i="31"/>
  <c r="N96" i="31"/>
  <c r="M96" i="31"/>
  <c r="L96" i="31"/>
  <c r="K96" i="31"/>
  <c r="J96" i="31"/>
  <c r="B96" i="31"/>
  <c r="A96" i="31"/>
  <c r="R95" i="31"/>
  <c r="Q95" i="31"/>
  <c r="O95" i="31"/>
  <c r="N95" i="31"/>
  <c r="M95" i="31"/>
  <c r="L95" i="31"/>
  <c r="K95" i="31"/>
  <c r="J95" i="31"/>
  <c r="B95" i="31"/>
  <c r="A95" i="31"/>
  <c r="R94" i="31"/>
  <c r="Q94" i="31"/>
  <c r="O94" i="31"/>
  <c r="N94" i="31"/>
  <c r="M94" i="31"/>
  <c r="L94" i="31"/>
  <c r="K94" i="31"/>
  <c r="J94" i="31"/>
  <c r="B94" i="31"/>
  <c r="A94" i="31"/>
  <c r="R93" i="31"/>
  <c r="Q93" i="31"/>
  <c r="O93" i="31"/>
  <c r="N93" i="31"/>
  <c r="M93" i="31"/>
  <c r="L93" i="31"/>
  <c r="K93" i="31"/>
  <c r="J93" i="31"/>
  <c r="B93" i="31"/>
  <c r="A93" i="31"/>
  <c r="R92" i="31"/>
  <c r="Q92" i="31"/>
  <c r="O92" i="31"/>
  <c r="N92" i="31"/>
  <c r="M92" i="31"/>
  <c r="L92" i="31"/>
  <c r="K92" i="31"/>
  <c r="J92" i="31"/>
  <c r="B92" i="31"/>
  <c r="A92" i="31"/>
  <c r="R91" i="31"/>
  <c r="Q91" i="31"/>
  <c r="O91" i="31"/>
  <c r="N91" i="31"/>
  <c r="M91" i="31"/>
  <c r="L91" i="31"/>
  <c r="K91" i="31"/>
  <c r="J91" i="31"/>
  <c r="B91" i="31"/>
  <c r="A91" i="31"/>
  <c r="R90" i="31"/>
  <c r="Q90" i="31"/>
  <c r="O90" i="31"/>
  <c r="N90" i="31"/>
  <c r="M90" i="31"/>
  <c r="L90" i="31"/>
  <c r="K90" i="31"/>
  <c r="J90" i="31"/>
  <c r="B90" i="31"/>
  <c r="A90" i="31"/>
  <c r="R89" i="31"/>
  <c r="Q89" i="31"/>
  <c r="O89" i="31"/>
  <c r="N89" i="31"/>
  <c r="M89" i="31"/>
  <c r="L89" i="31"/>
  <c r="K89" i="31"/>
  <c r="J89" i="31"/>
  <c r="B89" i="31"/>
  <c r="A89" i="31"/>
  <c r="R88" i="31"/>
  <c r="Q88" i="31"/>
  <c r="O88" i="31"/>
  <c r="N88" i="31"/>
  <c r="M88" i="31"/>
  <c r="L88" i="31"/>
  <c r="K88" i="31"/>
  <c r="J88" i="31"/>
  <c r="B88" i="31"/>
  <c r="A88" i="31"/>
  <c r="R87" i="31"/>
  <c r="Q87" i="31"/>
  <c r="O87" i="31"/>
  <c r="N87" i="31"/>
  <c r="M87" i="31"/>
  <c r="L87" i="31"/>
  <c r="K87" i="31"/>
  <c r="J87" i="31"/>
  <c r="B87" i="31"/>
  <c r="A87" i="31"/>
  <c r="R86" i="31"/>
  <c r="Q86" i="31"/>
  <c r="O86" i="31"/>
  <c r="N86" i="31"/>
  <c r="M86" i="31"/>
  <c r="L86" i="31"/>
  <c r="K86" i="31"/>
  <c r="J86" i="31"/>
  <c r="B86" i="31"/>
  <c r="A86" i="31"/>
  <c r="R85" i="31"/>
  <c r="Q85" i="31"/>
  <c r="O85" i="31"/>
  <c r="N85" i="31"/>
  <c r="M85" i="31"/>
  <c r="L85" i="31"/>
  <c r="K85" i="31"/>
  <c r="J85" i="31"/>
  <c r="B85" i="31"/>
  <c r="A85" i="31"/>
  <c r="R84" i="31"/>
  <c r="Q84" i="31"/>
  <c r="O84" i="31"/>
  <c r="N84" i="31"/>
  <c r="M84" i="31"/>
  <c r="L84" i="31"/>
  <c r="K84" i="31"/>
  <c r="J84" i="31"/>
  <c r="B84" i="31"/>
  <c r="A84" i="31"/>
  <c r="R83" i="31"/>
  <c r="Q83" i="31"/>
  <c r="O83" i="31"/>
  <c r="N83" i="31"/>
  <c r="M83" i="31"/>
  <c r="L83" i="31"/>
  <c r="K83" i="31"/>
  <c r="J83" i="31"/>
  <c r="B83" i="31"/>
  <c r="A83" i="31"/>
  <c r="R82" i="31"/>
  <c r="Q82" i="31"/>
  <c r="O82" i="31"/>
  <c r="N82" i="31"/>
  <c r="M82" i="31"/>
  <c r="L82" i="31"/>
  <c r="K82" i="31"/>
  <c r="J82" i="31"/>
  <c r="B82" i="31"/>
  <c r="A82" i="31"/>
  <c r="R81" i="31"/>
  <c r="Q81" i="31"/>
  <c r="O81" i="31"/>
  <c r="N81" i="31"/>
  <c r="M81" i="31"/>
  <c r="L81" i="31"/>
  <c r="K81" i="31"/>
  <c r="J81" i="31"/>
  <c r="B81" i="31"/>
  <c r="A81" i="31"/>
  <c r="R80" i="31"/>
  <c r="Q80" i="31"/>
  <c r="O80" i="31"/>
  <c r="N80" i="31"/>
  <c r="M80" i="31"/>
  <c r="L80" i="31"/>
  <c r="K80" i="31"/>
  <c r="J80" i="31"/>
  <c r="B80" i="31"/>
  <c r="A80" i="31"/>
  <c r="R79" i="31"/>
  <c r="Q79" i="31"/>
  <c r="O79" i="31"/>
  <c r="N79" i="31"/>
  <c r="M79" i="31"/>
  <c r="L79" i="31"/>
  <c r="K79" i="31"/>
  <c r="J79" i="31"/>
  <c r="B79" i="31"/>
  <c r="A79" i="31"/>
  <c r="R78" i="31"/>
  <c r="Q78" i="31"/>
  <c r="O78" i="31"/>
  <c r="N78" i="31"/>
  <c r="M78" i="31"/>
  <c r="L78" i="31"/>
  <c r="K78" i="31"/>
  <c r="J78" i="31"/>
  <c r="B78" i="31"/>
  <c r="A78" i="31"/>
  <c r="R77" i="31"/>
  <c r="Q77" i="31"/>
  <c r="O77" i="31"/>
  <c r="N77" i="31"/>
  <c r="M77" i="31"/>
  <c r="L77" i="31"/>
  <c r="K77" i="31"/>
  <c r="J77" i="31"/>
  <c r="B77" i="31"/>
  <c r="A77" i="31"/>
  <c r="R76" i="31"/>
  <c r="Q76" i="31"/>
  <c r="O76" i="31"/>
  <c r="N76" i="31"/>
  <c r="M76" i="31"/>
  <c r="L76" i="31"/>
  <c r="K76" i="31"/>
  <c r="J76" i="31"/>
  <c r="B76" i="31"/>
  <c r="A76" i="31"/>
  <c r="R75" i="31"/>
  <c r="Q75" i="31"/>
  <c r="O75" i="31"/>
  <c r="N75" i="31"/>
  <c r="M75" i="31"/>
  <c r="L75" i="31"/>
  <c r="K75" i="31"/>
  <c r="J75" i="31"/>
  <c r="B75" i="31"/>
  <c r="A75" i="31"/>
  <c r="R74" i="31"/>
  <c r="Q74" i="31"/>
  <c r="O74" i="31"/>
  <c r="N74" i="31"/>
  <c r="M74" i="31"/>
  <c r="L74" i="31"/>
  <c r="K74" i="31"/>
  <c r="J74" i="31"/>
  <c r="B74" i="31"/>
  <c r="A74" i="31"/>
  <c r="R73" i="31"/>
  <c r="Q73" i="31"/>
  <c r="O73" i="31"/>
  <c r="N73" i="31"/>
  <c r="M73" i="31"/>
  <c r="L73" i="31"/>
  <c r="K73" i="31"/>
  <c r="J73" i="31"/>
  <c r="B73" i="31"/>
  <c r="A73" i="31"/>
  <c r="R72" i="31"/>
  <c r="Q72" i="31"/>
  <c r="O72" i="31"/>
  <c r="N72" i="31"/>
  <c r="M72" i="31"/>
  <c r="L72" i="31"/>
  <c r="K72" i="31"/>
  <c r="J72" i="31"/>
  <c r="B72" i="31"/>
  <c r="A72" i="31"/>
  <c r="R71" i="31"/>
  <c r="Q71" i="31"/>
  <c r="O71" i="31"/>
  <c r="N71" i="31"/>
  <c r="M71" i="31"/>
  <c r="L71" i="31"/>
  <c r="K71" i="31"/>
  <c r="J71" i="31"/>
  <c r="B71" i="31"/>
  <c r="A71" i="31"/>
  <c r="R70" i="31"/>
  <c r="Q70" i="31"/>
  <c r="O70" i="31"/>
  <c r="N70" i="31"/>
  <c r="M70" i="31"/>
  <c r="L70" i="31"/>
  <c r="K70" i="31"/>
  <c r="J70" i="31"/>
  <c r="B70" i="31"/>
  <c r="A70" i="31"/>
  <c r="R69" i="31"/>
  <c r="Q69" i="31"/>
  <c r="O69" i="31"/>
  <c r="N69" i="31"/>
  <c r="M69" i="31"/>
  <c r="L69" i="31"/>
  <c r="K69" i="31"/>
  <c r="J69" i="31"/>
  <c r="B69" i="31"/>
  <c r="A69" i="31"/>
  <c r="R68" i="31"/>
  <c r="Q68" i="31"/>
  <c r="O68" i="31"/>
  <c r="N68" i="31"/>
  <c r="M68" i="31"/>
  <c r="L68" i="31"/>
  <c r="K68" i="31"/>
  <c r="J68" i="31"/>
  <c r="B68" i="31"/>
  <c r="A68" i="31"/>
  <c r="R67" i="31"/>
  <c r="Q67" i="31"/>
  <c r="O67" i="31"/>
  <c r="N67" i="31"/>
  <c r="M67" i="31"/>
  <c r="L67" i="31"/>
  <c r="K67" i="31"/>
  <c r="J67" i="31"/>
  <c r="B67" i="31"/>
  <c r="A67" i="31"/>
  <c r="R66" i="31"/>
  <c r="Q66" i="31"/>
  <c r="O66" i="31"/>
  <c r="N66" i="31"/>
  <c r="M66" i="31"/>
  <c r="L66" i="31"/>
  <c r="K66" i="31"/>
  <c r="J66" i="31"/>
  <c r="B66" i="31"/>
  <c r="A66" i="31"/>
  <c r="R65" i="31"/>
  <c r="Q65" i="31"/>
  <c r="O65" i="31"/>
  <c r="N65" i="31"/>
  <c r="M65" i="31"/>
  <c r="L65" i="31"/>
  <c r="K65" i="31"/>
  <c r="J65" i="31"/>
  <c r="B65" i="31"/>
  <c r="A65" i="31"/>
  <c r="R64" i="31"/>
  <c r="Q64" i="31"/>
  <c r="O64" i="31"/>
  <c r="N64" i="31"/>
  <c r="M64" i="31"/>
  <c r="L64" i="31"/>
  <c r="K64" i="31"/>
  <c r="J64" i="31"/>
  <c r="B64" i="31"/>
  <c r="A64" i="31"/>
  <c r="R63" i="31"/>
  <c r="Q63" i="31"/>
  <c r="O63" i="31"/>
  <c r="N63" i="31"/>
  <c r="M63" i="31"/>
  <c r="L63" i="31"/>
  <c r="K63" i="31"/>
  <c r="J63" i="31"/>
  <c r="B63" i="31"/>
  <c r="A63" i="31"/>
  <c r="R62" i="31"/>
  <c r="Q62" i="31"/>
  <c r="P62" i="31"/>
  <c r="O62" i="31"/>
  <c r="N62" i="31"/>
  <c r="M62" i="31"/>
  <c r="L62" i="31"/>
  <c r="K62" i="31"/>
  <c r="J62" i="31"/>
  <c r="B62" i="31"/>
  <c r="A62" i="31"/>
  <c r="R61" i="31"/>
  <c r="Q61" i="31"/>
  <c r="P61" i="31"/>
  <c r="O61" i="31"/>
  <c r="N61" i="31"/>
  <c r="M61" i="31"/>
  <c r="L61" i="31"/>
  <c r="K61" i="31"/>
  <c r="J61" i="31"/>
  <c r="B61" i="31"/>
  <c r="A61" i="31"/>
  <c r="R60" i="31"/>
  <c r="Q60" i="31"/>
  <c r="P60" i="31"/>
  <c r="O60" i="31"/>
  <c r="N60" i="31"/>
  <c r="M60" i="31"/>
  <c r="L60" i="31"/>
  <c r="K60" i="31"/>
  <c r="J60" i="31"/>
  <c r="B60" i="31"/>
  <c r="A60" i="31"/>
  <c r="R59" i="31"/>
  <c r="Q59" i="31"/>
  <c r="P59" i="31"/>
  <c r="O59" i="31"/>
  <c r="N59" i="31"/>
  <c r="M59" i="31"/>
  <c r="L59" i="31"/>
  <c r="K59" i="31"/>
  <c r="J59" i="31"/>
  <c r="B59" i="31"/>
  <c r="A59" i="31"/>
  <c r="R58" i="31"/>
  <c r="Q58" i="31"/>
  <c r="P58" i="31"/>
  <c r="O58" i="31"/>
  <c r="N58" i="31"/>
  <c r="M58" i="31"/>
  <c r="L58" i="31"/>
  <c r="K58" i="31"/>
  <c r="J58" i="31"/>
  <c r="B58" i="31"/>
  <c r="A58" i="31"/>
  <c r="R57" i="31"/>
  <c r="Q57" i="31"/>
  <c r="P57" i="31"/>
  <c r="O57" i="31"/>
  <c r="N57" i="31"/>
  <c r="M57" i="31"/>
  <c r="L57" i="31"/>
  <c r="K57" i="31"/>
  <c r="J57" i="31"/>
  <c r="B57" i="31"/>
  <c r="A57" i="31"/>
  <c r="R56" i="31"/>
  <c r="Q56" i="31"/>
  <c r="P56" i="31"/>
  <c r="O56" i="31"/>
  <c r="N56" i="31"/>
  <c r="M56" i="31"/>
  <c r="L56" i="31"/>
  <c r="K56" i="31"/>
  <c r="J56" i="31"/>
  <c r="B56" i="31"/>
  <c r="A56" i="31"/>
  <c r="R55" i="31"/>
  <c r="Q55" i="31"/>
  <c r="P55" i="31"/>
  <c r="O55" i="31"/>
  <c r="N55" i="31"/>
  <c r="M55" i="31"/>
  <c r="L55" i="31"/>
  <c r="K55" i="31"/>
  <c r="J55" i="31"/>
  <c r="B55" i="31"/>
  <c r="A55" i="31"/>
  <c r="R54" i="31"/>
  <c r="Q54" i="31"/>
  <c r="P54" i="31"/>
  <c r="O54" i="31"/>
  <c r="N54" i="31"/>
  <c r="M54" i="31"/>
  <c r="L54" i="31"/>
  <c r="K54" i="31"/>
  <c r="J54" i="31"/>
  <c r="B54" i="31"/>
  <c r="A54" i="31"/>
  <c r="R53" i="31"/>
  <c r="Q53" i="31"/>
  <c r="P53" i="31"/>
  <c r="O53" i="31"/>
  <c r="N53" i="31"/>
  <c r="M53" i="31"/>
  <c r="L53" i="31"/>
  <c r="K53" i="31"/>
  <c r="J53" i="31"/>
  <c r="B53" i="31"/>
  <c r="A53" i="31"/>
  <c r="R52" i="31"/>
  <c r="Q52" i="31"/>
  <c r="P52" i="31"/>
  <c r="O52" i="31"/>
  <c r="N52" i="31"/>
  <c r="M52" i="31"/>
  <c r="L52" i="31"/>
  <c r="K52" i="31"/>
  <c r="J52" i="31"/>
  <c r="B52" i="31"/>
  <c r="A52" i="31"/>
  <c r="R51" i="31"/>
  <c r="Q51" i="31"/>
  <c r="P51" i="31"/>
  <c r="O51" i="31"/>
  <c r="N51" i="31"/>
  <c r="M51" i="31"/>
  <c r="L51" i="31"/>
  <c r="K51" i="31"/>
  <c r="J51" i="31"/>
  <c r="B51" i="31"/>
  <c r="A51" i="31"/>
  <c r="R50" i="31"/>
  <c r="Q50" i="31"/>
  <c r="P50" i="31"/>
  <c r="O50" i="31"/>
  <c r="N50" i="31"/>
  <c r="M50" i="31"/>
  <c r="L50" i="31"/>
  <c r="K50" i="31"/>
  <c r="J50" i="31"/>
  <c r="B50" i="31"/>
  <c r="A50" i="31"/>
  <c r="R49" i="31"/>
  <c r="Q49" i="31"/>
  <c r="P49" i="31"/>
  <c r="O49" i="31"/>
  <c r="N49" i="31"/>
  <c r="M49" i="31"/>
  <c r="L49" i="31"/>
  <c r="K49" i="31"/>
  <c r="J49" i="31"/>
  <c r="B49" i="31"/>
  <c r="A49" i="31"/>
  <c r="R48" i="31"/>
  <c r="Q48" i="31"/>
  <c r="P48" i="31"/>
  <c r="O48" i="31"/>
  <c r="N48" i="31"/>
  <c r="M48" i="31"/>
  <c r="L48" i="31"/>
  <c r="K48" i="31"/>
  <c r="J48" i="31"/>
  <c r="B48" i="31"/>
  <c r="A48" i="31"/>
  <c r="R47" i="31"/>
  <c r="Q47" i="31"/>
  <c r="P47" i="31"/>
  <c r="O47" i="31"/>
  <c r="N47" i="31"/>
  <c r="M47" i="31"/>
  <c r="L47" i="31"/>
  <c r="K47" i="31"/>
  <c r="J47" i="31"/>
  <c r="B47" i="31"/>
  <c r="A47" i="31"/>
  <c r="R46" i="31"/>
  <c r="Q46" i="31"/>
  <c r="P46" i="31"/>
  <c r="O46" i="31"/>
  <c r="N46" i="31"/>
  <c r="M46" i="31"/>
  <c r="L46" i="31"/>
  <c r="K46" i="31"/>
  <c r="J46" i="31"/>
  <c r="B46" i="31"/>
  <c r="A46" i="31"/>
  <c r="R45" i="31"/>
  <c r="Q45" i="31"/>
  <c r="P45" i="31"/>
  <c r="O45" i="31"/>
  <c r="N45" i="31"/>
  <c r="M45" i="31"/>
  <c r="L45" i="31"/>
  <c r="K45" i="31"/>
  <c r="J45" i="31"/>
  <c r="B45" i="31"/>
  <c r="A45" i="31"/>
  <c r="R44" i="31"/>
  <c r="Q44" i="31"/>
  <c r="P44" i="31"/>
  <c r="O44" i="31"/>
  <c r="N44" i="31"/>
  <c r="M44" i="31"/>
  <c r="L44" i="31"/>
  <c r="K44" i="31"/>
  <c r="J44" i="31"/>
  <c r="B44" i="31"/>
  <c r="A44" i="31"/>
  <c r="R43" i="31"/>
  <c r="Q43" i="31"/>
  <c r="P43" i="31"/>
  <c r="O43" i="31"/>
  <c r="N43" i="31"/>
  <c r="M43" i="31"/>
  <c r="L43" i="31"/>
  <c r="K43" i="31"/>
  <c r="J43" i="31"/>
  <c r="B43" i="31"/>
  <c r="A43" i="31"/>
  <c r="R42" i="31"/>
  <c r="Q42" i="31"/>
  <c r="P42" i="31"/>
  <c r="O42" i="31"/>
  <c r="N42" i="31"/>
  <c r="M42" i="31"/>
  <c r="L42" i="31"/>
  <c r="K42" i="31"/>
  <c r="J42" i="31"/>
  <c r="B42" i="31"/>
  <c r="A42" i="31"/>
  <c r="R41" i="31"/>
  <c r="Q41" i="31"/>
  <c r="P41" i="31"/>
  <c r="O41" i="31"/>
  <c r="N41" i="31"/>
  <c r="M41" i="31"/>
  <c r="L41" i="31"/>
  <c r="K41" i="31"/>
  <c r="J41" i="31"/>
  <c r="B41" i="31"/>
  <c r="A41" i="31"/>
  <c r="R40" i="31"/>
  <c r="Q40" i="31"/>
  <c r="P40" i="31"/>
  <c r="O40" i="31"/>
  <c r="N40" i="31"/>
  <c r="M40" i="31"/>
  <c r="L40" i="31"/>
  <c r="K40" i="31"/>
  <c r="J40" i="31"/>
  <c r="B40" i="31"/>
  <c r="A40" i="31"/>
  <c r="R39" i="31"/>
  <c r="Q39" i="31"/>
  <c r="P39" i="31"/>
  <c r="O39" i="31"/>
  <c r="N39" i="31"/>
  <c r="M39" i="31"/>
  <c r="L39" i="31"/>
  <c r="K39" i="31"/>
  <c r="J39" i="31"/>
  <c r="B39" i="31"/>
  <c r="A39" i="31"/>
  <c r="R38" i="31"/>
  <c r="Q38" i="31"/>
  <c r="P38" i="31"/>
  <c r="O38" i="31"/>
  <c r="N38" i="31"/>
  <c r="M38" i="31"/>
  <c r="L38" i="31"/>
  <c r="K38" i="31"/>
  <c r="J38" i="31"/>
  <c r="B38" i="31"/>
  <c r="A38" i="31"/>
  <c r="R37" i="31"/>
  <c r="Q37" i="31"/>
  <c r="P37" i="31"/>
  <c r="O37" i="31"/>
  <c r="N37" i="31"/>
  <c r="M37" i="31"/>
  <c r="L37" i="31"/>
  <c r="K37" i="31"/>
  <c r="J37" i="31"/>
  <c r="B37" i="31"/>
  <c r="A37" i="31"/>
  <c r="R36" i="31"/>
  <c r="Q36" i="31"/>
  <c r="P36" i="31"/>
  <c r="O36" i="31"/>
  <c r="N36" i="31"/>
  <c r="M36" i="31"/>
  <c r="L36" i="31"/>
  <c r="K36" i="31"/>
  <c r="J36" i="31"/>
  <c r="B36" i="31"/>
  <c r="A36" i="31"/>
  <c r="R35" i="31"/>
  <c r="Q35" i="31"/>
  <c r="P35" i="31"/>
  <c r="O35" i="31"/>
  <c r="N35" i="31"/>
  <c r="M35" i="31"/>
  <c r="L35" i="31"/>
  <c r="K35" i="31"/>
  <c r="J35" i="31"/>
  <c r="B35" i="31"/>
  <c r="A35" i="31"/>
  <c r="R34" i="31"/>
  <c r="Q34" i="31"/>
  <c r="P34" i="31"/>
  <c r="O34" i="31"/>
  <c r="N34" i="31"/>
  <c r="M34" i="31"/>
  <c r="L34" i="31"/>
  <c r="K34" i="31"/>
  <c r="J34" i="31"/>
  <c r="B34" i="31"/>
  <c r="A34" i="31"/>
  <c r="R33" i="31"/>
  <c r="Q33" i="31"/>
  <c r="P33" i="31"/>
  <c r="O33" i="31"/>
  <c r="N33" i="31"/>
  <c r="M33" i="31"/>
  <c r="L33" i="31"/>
  <c r="K33" i="31"/>
  <c r="J33" i="31"/>
  <c r="B33" i="31"/>
  <c r="A33" i="31"/>
  <c r="R32" i="31"/>
  <c r="Q32" i="31"/>
  <c r="P32" i="31"/>
  <c r="O32" i="31"/>
  <c r="N32" i="31"/>
  <c r="M32" i="31"/>
  <c r="L32" i="31"/>
  <c r="K32" i="31"/>
  <c r="J32" i="31"/>
  <c r="B32" i="31"/>
  <c r="A32" i="31"/>
  <c r="R31" i="31"/>
  <c r="Q31" i="31"/>
  <c r="P31" i="31"/>
  <c r="O31" i="31"/>
  <c r="N31" i="31"/>
  <c r="M31" i="31"/>
  <c r="L31" i="31"/>
  <c r="K31" i="31"/>
  <c r="J31" i="31"/>
  <c r="B31" i="31"/>
  <c r="A31" i="31"/>
  <c r="R30" i="31"/>
  <c r="Q30" i="31"/>
  <c r="P30" i="31"/>
  <c r="O30" i="31"/>
  <c r="N30" i="31"/>
  <c r="M30" i="31"/>
  <c r="L30" i="31"/>
  <c r="K30" i="31"/>
  <c r="J30" i="31"/>
  <c r="B30" i="31"/>
  <c r="A30" i="31"/>
  <c r="R29" i="31"/>
  <c r="Q29" i="31"/>
  <c r="P29" i="31"/>
  <c r="O29" i="31"/>
  <c r="N29" i="31"/>
  <c r="M29" i="31"/>
  <c r="L29" i="31"/>
  <c r="K29" i="31"/>
  <c r="J29" i="31"/>
  <c r="B29" i="31"/>
  <c r="A29" i="31"/>
  <c r="R28" i="31"/>
  <c r="Q28" i="31"/>
  <c r="P28" i="31"/>
  <c r="O28" i="31"/>
  <c r="N28" i="31"/>
  <c r="M28" i="31"/>
  <c r="L28" i="31"/>
  <c r="K28" i="31"/>
  <c r="J28" i="31"/>
  <c r="B28" i="31"/>
  <c r="A28" i="31"/>
  <c r="R27" i="31"/>
  <c r="Q27" i="31"/>
  <c r="P27" i="31"/>
  <c r="O27" i="31"/>
  <c r="N27" i="31"/>
  <c r="M27" i="31"/>
  <c r="L27" i="31"/>
  <c r="K27" i="31"/>
  <c r="J27" i="31"/>
  <c r="B27" i="31"/>
  <c r="A27" i="31"/>
  <c r="R26" i="31"/>
  <c r="Q26" i="31"/>
  <c r="P26" i="31"/>
  <c r="O26" i="31"/>
  <c r="N26" i="31"/>
  <c r="M26" i="31"/>
  <c r="L26" i="31"/>
  <c r="K26" i="31"/>
  <c r="J26" i="31"/>
  <c r="B26" i="31"/>
  <c r="A26" i="31"/>
  <c r="R25" i="31"/>
  <c r="Q25" i="31"/>
  <c r="P25" i="31"/>
  <c r="O25" i="31"/>
  <c r="N25" i="31"/>
  <c r="M25" i="31"/>
  <c r="L25" i="31"/>
  <c r="K25" i="31"/>
  <c r="J25" i="31"/>
  <c r="B25" i="31"/>
  <c r="A25" i="31"/>
  <c r="R24" i="31"/>
  <c r="Q24" i="31"/>
  <c r="P24" i="31"/>
  <c r="O24" i="31"/>
  <c r="N24" i="31"/>
  <c r="M24" i="31"/>
  <c r="L24" i="31"/>
  <c r="K24" i="31"/>
  <c r="J24" i="31"/>
  <c r="B24" i="31"/>
  <c r="A24" i="31"/>
  <c r="R23" i="31"/>
  <c r="Q23" i="31"/>
  <c r="P23" i="31"/>
  <c r="O23" i="31"/>
  <c r="N23" i="31"/>
  <c r="M23" i="31"/>
  <c r="L23" i="31"/>
  <c r="K23" i="31"/>
  <c r="J23" i="31"/>
  <c r="B23" i="31"/>
  <c r="A23" i="31"/>
  <c r="R22" i="31"/>
  <c r="Q22" i="31"/>
  <c r="P22" i="31"/>
  <c r="O22" i="31"/>
  <c r="N22" i="31"/>
  <c r="M22" i="31"/>
  <c r="L22" i="31"/>
  <c r="K22" i="31"/>
  <c r="J22" i="31"/>
  <c r="B22" i="31"/>
  <c r="A22" i="31"/>
  <c r="R21" i="31"/>
  <c r="Q21" i="31"/>
  <c r="P21" i="31"/>
  <c r="O21" i="31"/>
  <c r="N21" i="31"/>
  <c r="M21" i="31"/>
  <c r="L21" i="31"/>
  <c r="K21" i="31"/>
  <c r="J21" i="31"/>
  <c r="B21" i="31"/>
  <c r="A21" i="31"/>
  <c r="R20" i="31"/>
  <c r="Q20" i="31"/>
  <c r="P20" i="31"/>
  <c r="O20" i="31"/>
  <c r="N20" i="31"/>
  <c r="M20" i="31"/>
  <c r="L20" i="31"/>
  <c r="K20" i="31"/>
  <c r="J20" i="31"/>
  <c r="B20" i="31"/>
  <c r="A20" i="31"/>
  <c r="R19" i="31"/>
  <c r="Q19" i="31"/>
  <c r="P19" i="31"/>
  <c r="O19" i="31"/>
  <c r="N19" i="31"/>
  <c r="M19" i="31"/>
  <c r="L19" i="31"/>
  <c r="K19" i="31"/>
  <c r="J19" i="31"/>
  <c r="B19" i="31"/>
  <c r="A19" i="31"/>
  <c r="R18" i="31"/>
  <c r="Q18" i="31"/>
  <c r="P18" i="31"/>
  <c r="O18" i="31"/>
  <c r="N18" i="31"/>
  <c r="M18" i="31"/>
  <c r="L18" i="31"/>
  <c r="K18" i="31"/>
  <c r="J18" i="31"/>
  <c r="B18" i="31"/>
  <c r="A18" i="31"/>
  <c r="R17" i="31"/>
  <c r="Q17" i="31"/>
  <c r="P17" i="31"/>
  <c r="O17" i="31"/>
  <c r="N17" i="31"/>
  <c r="M17" i="31"/>
  <c r="L17" i="31"/>
  <c r="K17" i="31"/>
  <c r="J17" i="31"/>
  <c r="B17" i="31"/>
  <c r="A17" i="31"/>
  <c r="R16" i="31"/>
  <c r="Q16" i="31"/>
  <c r="P16" i="31"/>
  <c r="O16" i="31"/>
  <c r="N16" i="31"/>
  <c r="M16" i="31"/>
  <c r="L16" i="31"/>
  <c r="K16" i="31"/>
  <c r="J16" i="31"/>
  <c r="B16" i="31"/>
  <c r="A16" i="31"/>
  <c r="R15" i="31"/>
  <c r="Q15" i="31"/>
  <c r="P15" i="31"/>
  <c r="O15" i="31"/>
  <c r="N15" i="31"/>
  <c r="M15" i="31"/>
  <c r="L15" i="31"/>
  <c r="K15" i="31"/>
  <c r="J15" i="31"/>
  <c r="B15" i="31"/>
  <c r="A15" i="31"/>
  <c r="R14" i="31"/>
  <c r="Q14" i="31"/>
  <c r="P14" i="31"/>
  <c r="O14" i="31"/>
  <c r="N14" i="31"/>
  <c r="M14" i="31"/>
  <c r="L14" i="31"/>
  <c r="K14" i="31"/>
  <c r="J14" i="31"/>
  <c r="B14" i="31"/>
  <c r="A14" i="31"/>
  <c r="R13" i="31"/>
  <c r="Q13" i="31"/>
  <c r="P13" i="31"/>
  <c r="O13" i="31"/>
  <c r="N13" i="31"/>
  <c r="M13" i="31"/>
  <c r="L13" i="31"/>
  <c r="K13" i="31"/>
  <c r="J13" i="31"/>
  <c r="B13" i="31"/>
  <c r="A13" i="31"/>
  <c r="R12" i="31"/>
  <c r="Q12" i="31"/>
  <c r="P12" i="31"/>
  <c r="O12" i="31"/>
  <c r="N12" i="31"/>
  <c r="M12" i="31"/>
  <c r="L12" i="31"/>
  <c r="K12" i="31"/>
  <c r="J12" i="31"/>
  <c r="B12" i="31"/>
  <c r="A12" i="31"/>
  <c r="R11" i="31"/>
  <c r="Q11" i="31"/>
  <c r="P11" i="31"/>
  <c r="O11" i="31"/>
  <c r="N11" i="31"/>
  <c r="M11" i="31"/>
  <c r="L11" i="31"/>
  <c r="K11" i="31"/>
  <c r="J11" i="31"/>
  <c r="B11" i="31"/>
  <c r="A11" i="31"/>
  <c r="R10" i="31"/>
  <c r="Q10" i="31"/>
  <c r="P10" i="31"/>
  <c r="O10" i="31"/>
  <c r="N10" i="31"/>
  <c r="M10" i="31"/>
  <c r="L10" i="31"/>
  <c r="K10" i="31"/>
  <c r="J10" i="31"/>
  <c r="B10" i="31"/>
  <c r="A10" i="31"/>
  <c r="R9" i="31"/>
  <c r="Q9" i="31"/>
  <c r="P9" i="31"/>
  <c r="O9" i="31"/>
  <c r="N9" i="31"/>
  <c r="M9" i="31"/>
  <c r="L9" i="31"/>
  <c r="K9" i="31"/>
  <c r="J9" i="31"/>
  <c r="B9" i="31"/>
  <c r="A9" i="31"/>
  <c r="R8" i="31"/>
  <c r="Q8" i="31"/>
  <c r="P8" i="31"/>
  <c r="O8" i="31"/>
  <c r="N8" i="31"/>
  <c r="M8" i="31"/>
  <c r="L8" i="31"/>
  <c r="K8" i="31"/>
  <c r="J8" i="31"/>
  <c r="B8" i="31"/>
  <c r="A8" i="31"/>
  <c r="R7" i="31"/>
  <c r="Q7" i="31"/>
  <c r="P7" i="31"/>
  <c r="O7" i="31"/>
  <c r="N7" i="31"/>
  <c r="M7" i="31"/>
  <c r="L7" i="31"/>
  <c r="K7" i="31"/>
  <c r="J7" i="31"/>
  <c r="B7" i="31"/>
  <c r="A7" i="31"/>
  <c r="R6" i="31"/>
  <c r="Q6" i="31"/>
  <c r="P6" i="31"/>
  <c r="O6" i="31"/>
  <c r="N6" i="31"/>
  <c r="M6" i="31"/>
  <c r="L6" i="31"/>
  <c r="K6" i="31"/>
  <c r="J6" i="31"/>
  <c r="B6" i="31"/>
  <c r="A6" i="31"/>
  <c r="R5" i="31"/>
  <c r="Q5" i="31"/>
  <c r="P5" i="31"/>
  <c r="O5" i="31"/>
  <c r="N5" i="31"/>
  <c r="M5" i="31"/>
  <c r="L5" i="31"/>
  <c r="K5" i="31"/>
  <c r="J5" i="31"/>
  <c r="B5" i="31"/>
  <c r="A5" i="31"/>
  <c r="R4" i="31"/>
  <c r="Q4" i="31"/>
  <c r="P4" i="31"/>
  <c r="O4" i="31"/>
  <c r="N4" i="31"/>
  <c r="M4" i="31"/>
  <c r="L4" i="31"/>
  <c r="K4" i="31"/>
  <c r="J4" i="31"/>
  <c r="B4" i="31"/>
  <c r="A4" i="31"/>
  <c r="R3" i="31"/>
  <c r="Q3" i="31"/>
  <c r="P3" i="31"/>
  <c r="O3" i="31"/>
  <c r="N3" i="31"/>
  <c r="M3" i="31"/>
  <c r="L3" i="31"/>
  <c r="K3" i="31"/>
  <c r="J3" i="31"/>
  <c r="B3" i="31"/>
  <c r="A3" i="31"/>
  <c r="R2" i="31"/>
  <c r="Q2" i="31"/>
  <c r="P2" i="31"/>
  <c r="O2" i="31"/>
  <c r="N2" i="31"/>
  <c r="M2" i="31"/>
  <c r="L2" i="31"/>
  <c r="K2" i="31"/>
  <c r="J2" i="31"/>
  <c r="B2" i="31"/>
  <c r="A2" i="31"/>
  <c r="Q556" i="31"/>
  <c r="P556" i="31"/>
  <c r="O556" i="31"/>
  <c r="N556" i="31"/>
  <c r="M556" i="31"/>
  <c r="L556" i="31"/>
  <c r="K556" i="31"/>
  <c r="B556" i="31"/>
  <c r="A556" i="31"/>
  <c r="I2024" i="31"/>
  <c r="C2024" i="31"/>
  <c r="I2023" i="31"/>
  <c r="C2023" i="31"/>
  <c r="I2022" i="31"/>
  <c r="C2022" i="31"/>
  <c r="I2021" i="31"/>
  <c r="C2021" i="31"/>
  <c r="I2019" i="31"/>
  <c r="C2019" i="31"/>
  <c r="I2018" i="31"/>
  <c r="C2018" i="31"/>
  <c r="I2017" i="31"/>
  <c r="C2017" i="31"/>
  <c r="I2016" i="31"/>
  <c r="C2016" i="31"/>
  <c r="I2014" i="31"/>
  <c r="C2014" i="31"/>
  <c r="I2013" i="31"/>
  <c r="C2013" i="31"/>
  <c r="I2012" i="31"/>
  <c r="C2012" i="31"/>
  <c r="I2011" i="31"/>
  <c r="C2011" i="31"/>
  <c r="I2009" i="31"/>
  <c r="C2009" i="31"/>
  <c r="I2008" i="31"/>
  <c r="C2008" i="31"/>
  <c r="I2007" i="31"/>
  <c r="C2007" i="31"/>
  <c r="I2006" i="31"/>
  <c r="C2006" i="31"/>
  <c r="I2004" i="31"/>
  <c r="C2004" i="31"/>
  <c r="I2003" i="31"/>
  <c r="C2003" i="31"/>
  <c r="I2002" i="31"/>
  <c r="C2002" i="31"/>
  <c r="I2001" i="31"/>
  <c r="C2001" i="31"/>
  <c r="I1999" i="31"/>
  <c r="C1999" i="31"/>
  <c r="I1998" i="31"/>
  <c r="C1998" i="31"/>
  <c r="I1997" i="31"/>
  <c r="C1997" i="31"/>
  <c r="I1996" i="31"/>
  <c r="C1996" i="31"/>
  <c r="I1994" i="31"/>
  <c r="C1994" i="31"/>
  <c r="I1993" i="31"/>
  <c r="C1993" i="31"/>
  <c r="I1992" i="31"/>
  <c r="C1992" i="31"/>
  <c r="I1991" i="31"/>
  <c r="C1991" i="31"/>
  <c r="I1989" i="31"/>
  <c r="C1989" i="31"/>
  <c r="I1988" i="31"/>
  <c r="C1988" i="31"/>
  <c r="I1987" i="31"/>
  <c r="C1987" i="31"/>
  <c r="I1986" i="31"/>
  <c r="C1986" i="31"/>
  <c r="I1984" i="31"/>
  <c r="C1984" i="31"/>
  <c r="I1983" i="31"/>
  <c r="C1983" i="31"/>
  <c r="I1982" i="31"/>
  <c r="C1982" i="31"/>
  <c r="I1981" i="31"/>
  <c r="C1981" i="31"/>
  <c r="I1979" i="31"/>
  <c r="C1979" i="31"/>
  <c r="I1978" i="31"/>
  <c r="C1978" i="31"/>
  <c r="I1977" i="31"/>
  <c r="C1977" i="31"/>
  <c r="I1976" i="31"/>
  <c r="C1976" i="31"/>
  <c r="I1974" i="31"/>
  <c r="C1974" i="31"/>
  <c r="I1973" i="31"/>
  <c r="C1973" i="31"/>
  <c r="I1972" i="31"/>
  <c r="C1972" i="31"/>
  <c r="I1971" i="31"/>
  <c r="C1971" i="31"/>
  <c r="C1969" i="31"/>
  <c r="C1968" i="31"/>
  <c r="C1967" i="31"/>
  <c r="C1966" i="31"/>
  <c r="C1965" i="31"/>
  <c r="C1964" i="31"/>
  <c r="C1962" i="31"/>
  <c r="C1961" i="31"/>
  <c r="C1960" i="31"/>
  <c r="C1959" i="31"/>
  <c r="C1958" i="31"/>
  <c r="C1957" i="31"/>
  <c r="C1956" i="31"/>
  <c r="C1955" i="31"/>
  <c r="C1954" i="31"/>
  <c r="C1953" i="31"/>
  <c r="C1952" i="31"/>
  <c r="C1951" i="31"/>
  <c r="C1950" i="31"/>
  <c r="C1949" i="31"/>
  <c r="C1948" i="31"/>
  <c r="C1947" i="31"/>
  <c r="C1946" i="31"/>
  <c r="C1945" i="31"/>
  <c r="C1944" i="31"/>
  <c r="C1943" i="31"/>
  <c r="C1942" i="31"/>
  <c r="C1941" i="31"/>
  <c r="C1940" i="31"/>
  <c r="C1939" i="31"/>
  <c r="C1937" i="31"/>
  <c r="C1936" i="31"/>
  <c r="C1935" i="31"/>
  <c r="C1934" i="31"/>
  <c r="C1933" i="31"/>
  <c r="C1932" i="31"/>
  <c r="C1931" i="31"/>
  <c r="C1930" i="31"/>
  <c r="C1929" i="31"/>
  <c r="C1928" i="31"/>
  <c r="C1927" i="31"/>
  <c r="C1926" i="31"/>
  <c r="C1925" i="31"/>
  <c r="C1924" i="31"/>
  <c r="C1923" i="31"/>
  <c r="C1922" i="31"/>
  <c r="C1921" i="31"/>
  <c r="C1920" i="31"/>
  <c r="C1919" i="31"/>
  <c r="C1918" i="31"/>
  <c r="C1917" i="31"/>
  <c r="C1916" i="31"/>
  <c r="C1915" i="31"/>
  <c r="C1912" i="31"/>
  <c r="C1911" i="31"/>
  <c r="C1910" i="31"/>
  <c r="C1909" i="31"/>
  <c r="C1908" i="31"/>
  <c r="C1904" i="31"/>
  <c r="C1903" i="31"/>
  <c r="C1902" i="31"/>
  <c r="C1901" i="31"/>
  <c r="C1900" i="31"/>
  <c r="C1899" i="31"/>
  <c r="C1897" i="31"/>
  <c r="C1896" i="31"/>
  <c r="C1895" i="31"/>
  <c r="C1894" i="31"/>
  <c r="C1893" i="31"/>
  <c r="C1892" i="31"/>
  <c r="C1891" i="31"/>
  <c r="C1890" i="31"/>
  <c r="C1889" i="31"/>
  <c r="C1888" i="31"/>
  <c r="C1887" i="31"/>
  <c r="C1886" i="31"/>
  <c r="C1885" i="31"/>
  <c r="C1884" i="31"/>
  <c r="C1883" i="31"/>
  <c r="C1882" i="31"/>
  <c r="C1881" i="31"/>
  <c r="C1880" i="31"/>
  <c r="C1879" i="31"/>
  <c r="C1878" i="31"/>
  <c r="C1877" i="31"/>
  <c r="C1876" i="31"/>
  <c r="C1875" i="31"/>
  <c r="C1874" i="31"/>
  <c r="C1872" i="31"/>
  <c r="C1871" i="31"/>
  <c r="C1870" i="31"/>
  <c r="C1869" i="31"/>
  <c r="C1868" i="31"/>
  <c r="C1867" i="31"/>
  <c r="C1866" i="31"/>
  <c r="C1865" i="31"/>
  <c r="C1864" i="31"/>
  <c r="C1863" i="31"/>
  <c r="C1862" i="31"/>
  <c r="C1861" i="31"/>
  <c r="C1860" i="31"/>
  <c r="C1859" i="31"/>
  <c r="C1858" i="31"/>
  <c r="C1857" i="31"/>
  <c r="C1856" i="31"/>
  <c r="C1855" i="31"/>
  <c r="C1854" i="31"/>
  <c r="C1853" i="31"/>
  <c r="C1852" i="31"/>
  <c r="C1851" i="31"/>
  <c r="C1850" i="31"/>
  <c r="C1847" i="31"/>
  <c r="C1846" i="31"/>
  <c r="C1845" i="31"/>
  <c r="C1844" i="31"/>
  <c r="C1843" i="31"/>
  <c r="C1838" i="31"/>
  <c r="C1837" i="31"/>
  <c r="C1836" i="31"/>
  <c r="C1835" i="31"/>
  <c r="C1834" i="31"/>
  <c r="C1833" i="31"/>
  <c r="C1832" i="31"/>
  <c r="C1831" i="31"/>
  <c r="C1830" i="31"/>
  <c r="C1829" i="31"/>
  <c r="C1828" i="31"/>
  <c r="C1827" i="31"/>
  <c r="C1826" i="31"/>
  <c r="C1825" i="31"/>
  <c r="C1824" i="31"/>
  <c r="C1823" i="31"/>
  <c r="C1822" i="31"/>
  <c r="C1821" i="31"/>
  <c r="C1820" i="31"/>
  <c r="C1819" i="31"/>
  <c r="C1818" i="31"/>
  <c r="C1817" i="31"/>
  <c r="C1816" i="31"/>
  <c r="C1815" i="31"/>
  <c r="C1814" i="31"/>
  <c r="C1813" i="31"/>
  <c r="C1812" i="31"/>
  <c r="C1811" i="31"/>
  <c r="C1810" i="31"/>
  <c r="C1809" i="31"/>
  <c r="C1808" i="31"/>
  <c r="C1807" i="31"/>
  <c r="C1806" i="31"/>
  <c r="C1805" i="31"/>
  <c r="C1804" i="31"/>
  <c r="C1803" i="31"/>
  <c r="C1802" i="31"/>
  <c r="C1801" i="31"/>
  <c r="C1800" i="31"/>
  <c r="C1799" i="31"/>
  <c r="C1798" i="31"/>
  <c r="C1797" i="31"/>
  <c r="C1796" i="31"/>
  <c r="C1795" i="31"/>
  <c r="C1794" i="31"/>
  <c r="C1793" i="31"/>
  <c r="C1792" i="31"/>
  <c r="C1791" i="31"/>
  <c r="C1790" i="31"/>
  <c r="C1789" i="31"/>
  <c r="C1788" i="31"/>
  <c r="C1787" i="31"/>
  <c r="C1786" i="31"/>
  <c r="C1785" i="31"/>
  <c r="C1784" i="31"/>
  <c r="C1783" i="31"/>
  <c r="C1782" i="31"/>
  <c r="C1781" i="31"/>
  <c r="C1780" i="31"/>
  <c r="C1779" i="31"/>
  <c r="C1778" i="31"/>
  <c r="C1777" i="31"/>
  <c r="C1776" i="31"/>
  <c r="C1775" i="31"/>
  <c r="C1774" i="31"/>
  <c r="C1773" i="31"/>
  <c r="C1772" i="31"/>
  <c r="C1771" i="31"/>
  <c r="C1770" i="31"/>
  <c r="C1769" i="31"/>
  <c r="C1768" i="31"/>
  <c r="C1767" i="31"/>
  <c r="C1766" i="31"/>
  <c r="C1765" i="31"/>
  <c r="C1764" i="31"/>
  <c r="C1763" i="31"/>
  <c r="C1762" i="31"/>
  <c r="C1761" i="31"/>
  <c r="C1760" i="31"/>
  <c r="C1759" i="31"/>
  <c r="C1758" i="31"/>
  <c r="C1757" i="31"/>
  <c r="C1756" i="31"/>
  <c r="C1755" i="31"/>
  <c r="C1754" i="31"/>
  <c r="C1753" i="31"/>
  <c r="C1752" i="31"/>
  <c r="C1751" i="31"/>
  <c r="C1750" i="31"/>
  <c r="C1749" i="31"/>
  <c r="C1748" i="31"/>
  <c r="C1747" i="31"/>
  <c r="C1746" i="31"/>
  <c r="C1745" i="31"/>
  <c r="C1744" i="31"/>
  <c r="C1743" i="31"/>
  <c r="C1742" i="31"/>
  <c r="C1741" i="31"/>
  <c r="C1740" i="31"/>
  <c r="C1739" i="31"/>
  <c r="C1738" i="31"/>
  <c r="C1737" i="31"/>
  <c r="C1736" i="31"/>
  <c r="C1735" i="31"/>
  <c r="C1734" i="31"/>
  <c r="C1733" i="31"/>
  <c r="C1732" i="31"/>
  <c r="C1731" i="31"/>
  <c r="C1730" i="31"/>
  <c r="C1729" i="31"/>
  <c r="C1728" i="31"/>
  <c r="C1727" i="31"/>
  <c r="C1726" i="31"/>
  <c r="C1725" i="31"/>
  <c r="C1724" i="31"/>
  <c r="C1723" i="31"/>
  <c r="C1722" i="31"/>
  <c r="C1721" i="31"/>
  <c r="C1720" i="31"/>
  <c r="C1719" i="31"/>
  <c r="C1718" i="31"/>
  <c r="C1717" i="31"/>
  <c r="C1716" i="31"/>
  <c r="C1715" i="31"/>
  <c r="C1714" i="31"/>
  <c r="C1713" i="31"/>
  <c r="C1712" i="31"/>
  <c r="C1711" i="31"/>
  <c r="C1710" i="31"/>
  <c r="C1709" i="31"/>
  <c r="C1708" i="31"/>
  <c r="C1707" i="31"/>
  <c r="C1706" i="31"/>
  <c r="C1705" i="31"/>
  <c r="C1704" i="31"/>
  <c r="C1702" i="31"/>
  <c r="C1701" i="31"/>
  <c r="C1700" i="31"/>
  <c r="C1699" i="31"/>
  <c r="C1698" i="31"/>
  <c r="C1697" i="31"/>
  <c r="C1696" i="31"/>
  <c r="C1695" i="31"/>
  <c r="C1694" i="31"/>
  <c r="C1693" i="31"/>
  <c r="C1692" i="31"/>
  <c r="C1691" i="31"/>
  <c r="C1690" i="31"/>
  <c r="C1689" i="31"/>
  <c r="C1687" i="31"/>
  <c r="C1686" i="31"/>
  <c r="C1685" i="31"/>
  <c r="C1684" i="31"/>
  <c r="C1683" i="31"/>
  <c r="C1682" i="31"/>
  <c r="C1681" i="31"/>
  <c r="C1680" i="31"/>
  <c r="C1679" i="31"/>
  <c r="C1678" i="31"/>
  <c r="C1677" i="31"/>
  <c r="C1675" i="31"/>
  <c r="C1674" i="31"/>
  <c r="C1671" i="31"/>
  <c r="C1670" i="31"/>
  <c r="C1669" i="31"/>
  <c r="C1668" i="31"/>
  <c r="C1667" i="31"/>
  <c r="C1666" i="31"/>
  <c r="C1665" i="31"/>
  <c r="C1664" i="31"/>
  <c r="C1663" i="31"/>
  <c r="C1662" i="31"/>
  <c r="C1661" i="31"/>
  <c r="C1660" i="31"/>
  <c r="C1659" i="31"/>
  <c r="C1658" i="31"/>
  <c r="C1657" i="31"/>
  <c r="C1656" i="31"/>
  <c r="C1655" i="31"/>
  <c r="C1654" i="31"/>
  <c r="C1653" i="31"/>
  <c r="C1652" i="31"/>
  <c r="C1651" i="31"/>
  <c r="C1650" i="31"/>
  <c r="C1649" i="31"/>
  <c r="C1648" i="31"/>
  <c r="C1645" i="31"/>
  <c r="C1644" i="31"/>
  <c r="C1643" i="31"/>
  <c r="C1642" i="31"/>
  <c r="C1641" i="31"/>
  <c r="C1640" i="31"/>
  <c r="C1639" i="31"/>
  <c r="C1638" i="31"/>
  <c r="C1637" i="31"/>
  <c r="C1636" i="31"/>
  <c r="C1635" i="31"/>
  <c r="C1634" i="31"/>
  <c r="C1633" i="31"/>
  <c r="C1632" i="31"/>
  <c r="C1631" i="31"/>
  <c r="C1630" i="31"/>
  <c r="C1629" i="31"/>
  <c r="C1628" i="31"/>
  <c r="C1627" i="31"/>
  <c r="C1626" i="31"/>
  <c r="C1624" i="31"/>
  <c r="C1623" i="31"/>
  <c r="C1622" i="31"/>
  <c r="C1621" i="31"/>
  <c r="C1620" i="31"/>
  <c r="C1604" i="31"/>
  <c r="C1603" i="31"/>
  <c r="C1602" i="31"/>
  <c r="C1601" i="31"/>
  <c r="C1600" i="31"/>
  <c r="C1599" i="31"/>
  <c r="C1598" i="31"/>
  <c r="C1597" i="31"/>
  <c r="C1595" i="31"/>
  <c r="C1594" i="31"/>
  <c r="C1593" i="31"/>
  <c r="C1592" i="31"/>
  <c r="C1591" i="31"/>
  <c r="C1590" i="31"/>
  <c r="C1589" i="31"/>
  <c r="C1588" i="31"/>
  <c r="C1587" i="31"/>
  <c r="C1586" i="31"/>
  <c r="C1585" i="31"/>
  <c r="C1584" i="31"/>
  <c r="C1583" i="31"/>
  <c r="C1582" i="31"/>
  <c r="C1581" i="31"/>
  <c r="C1580" i="31"/>
  <c r="C1579" i="31"/>
  <c r="C1576" i="31"/>
  <c r="C1575" i="31"/>
  <c r="C1574" i="31"/>
  <c r="C1572" i="31"/>
  <c r="C1571" i="31"/>
  <c r="C1570" i="31"/>
  <c r="C1568" i="31"/>
  <c r="C1567" i="31"/>
  <c r="C1565" i="31"/>
  <c r="C1564" i="31"/>
  <c r="C1563" i="31"/>
  <c r="C1562" i="31"/>
  <c r="C1561" i="31"/>
  <c r="C1560" i="31"/>
  <c r="C1559" i="31"/>
  <c r="C1558" i="31"/>
  <c r="C1557" i="31"/>
  <c r="C1556" i="31"/>
  <c r="C1555" i="31"/>
  <c r="C1554" i="31"/>
  <c r="C1553" i="31"/>
  <c r="C1552" i="31"/>
  <c r="C1551" i="31"/>
  <c r="C1550" i="31"/>
  <c r="C1549" i="31"/>
  <c r="C1548" i="31"/>
  <c r="C1547" i="31"/>
  <c r="C1546" i="31"/>
  <c r="C1545" i="31"/>
  <c r="C1544" i="31"/>
  <c r="C1543" i="31"/>
  <c r="C1542" i="31"/>
  <c r="C1541" i="31"/>
  <c r="C1540" i="31"/>
  <c r="C1539" i="31"/>
  <c r="C1538" i="31"/>
  <c r="C1537" i="31"/>
  <c r="C1536" i="31"/>
  <c r="C1535" i="31"/>
  <c r="C1534" i="31"/>
  <c r="C1533" i="31"/>
  <c r="C1532" i="31"/>
  <c r="C1531" i="31"/>
  <c r="C1530" i="31"/>
  <c r="C1529" i="31"/>
  <c r="C1528" i="31"/>
  <c r="C1527" i="31"/>
  <c r="C1526" i="31"/>
  <c r="C1525" i="31"/>
  <c r="C1524" i="31"/>
  <c r="C1523" i="31"/>
  <c r="C1522" i="31"/>
  <c r="C1521" i="31"/>
  <c r="C1520" i="31"/>
  <c r="C1519" i="31"/>
  <c r="C1518" i="31"/>
  <c r="C1517" i="31"/>
  <c r="C1516" i="31"/>
  <c r="C1515" i="31"/>
  <c r="C1514" i="31"/>
  <c r="C1513" i="31"/>
  <c r="C1512" i="31"/>
  <c r="C1511" i="31"/>
  <c r="C1510" i="31"/>
  <c r="C1509" i="31"/>
  <c r="C1508" i="31"/>
  <c r="C1507" i="31"/>
  <c r="C1506" i="31"/>
  <c r="C1505" i="31"/>
  <c r="C1504" i="31"/>
  <c r="C1503" i="31"/>
  <c r="C1502" i="31"/>
  <c r="C1501" i="31"/>
  <c r="C1500" i="31"/>
  <c r="C1499" i="31"/>
  <c r="C1498" i="31"/>
  <c r="C1497" i="31"/>
  <c r="C1496" i="31"/>
  <c r="C1495" i="31"/>
  <c r="C1494" i="31"/>
  <c r="C1493" i="31"/>
  <c r="C1492" i="31"/>
  <c r="C1491" i="31"/>
  <c r="C1490" i="31"/>
  <c r="C1489" i="31"/>
  <c r="C1488" i="31"/>
  <c r="C1487" i="31"/>
  <c r="C1486" i="31"/>
  <c r="C1485" i="31"/>
  <c r="C1484" i="31"/>
  <c r="C1483" i="31"/>
  <c r="C1482" i="31"/>
  <c r="C1481" i="31"/>
  <c r="C1480" i="31"/>
  <c r="C1479" i="31"/>
  <c r="C1478" i="31"/>
  <c r="C1477" i="31"/>
  <c r="C1476" i="31"/>
  <c r="C1475" i="31"/>
  <c r="C1474" i="31"/>
  <c r="C1473" i="31"/>
  <c r="C1472" i="31"/>
  <c r="C1471" i="31"/>
  <c r="C1470" i="31"/>
  <c r="C1469" i="31"/>
  <c r="C1468" i="31"/>
  <c r="C1467" i="31"/>
  <c r="C1466" i="31"/>
  <c r="C1465" i="31"/>
  <c r="C1464" i="31"/>
  <c r="C1463" i="31"/>
  <c r="C1462" i="31"/>
  <c r="C1461" i="31"/>
  <c r="C1460" i="31"/>
  <c r="C1459" i="31"/>
  <c r="C1458" i="31"/>
  <c r="C1457" i="31"/>
  <c r="C1456" i="31"/>
  <c r="C1455" i="31"/>
  <c r="C1454" i="31"/>
  <c r="C1453" i="31"/>
  <c r="C1452" i="31"/>
  <c r="C1451" i="31"/>
  <c r="C1450" i="31"/>
  <c r="C1449" i="31"/>
  <c r="C1448" i="31"/>
  <c r="C1447" i="31"/>
  <c r="C1446" i="31"/>
  <c r="C1445" i="31"/>
  <c r="C1444" i="31"/>
  <c r="C1443" i="31"/>
  <c r="C1442" i="31"/>
  <c r="C1441" i="31"/>
  <c r="C1440" i="31"/>
  <c r="C1439" i="31"/>
  <c r="C1438" i="31"/>
  <c r="C1437" i="31"/>
  <c r="C1436" i="31"/>
  <c r="C1435" i="31"/>
  <c r="C1434" i="31"/>
  <c r="C1433" i="31"/>
  <c r="C1432" i="31"/>
  <c r="C1431" i="31"/>
  <c r="C1430" i="31"/>
  <c r="C1429" i="31"/>
  <c r="C1428" i="31"/>
  <c r="C1427" i="31"/>
  <c r="C1426" i="31"/>
  <c r="C1425" i="31"/>
  <c r="C1424" i="31"/>
  <c r="C1423" i="31"/>
  <c r="C1422" i="31"/>
  <c r="C1421" i="31"/>
  <c r="C1420" i="31"/>
  <c r="C1419" i="31"/>
  <c r="C1418" i="31"/>
  <c r="C1417" i="31"/>
  <c r="C1416" i="31"/>
  <c r="C1415" i="31"/>
  <c r="C1414" i="31"/>
  <c r="C1413" i="31"/>
  <c r="C1412" i="31"/>
  <c r="C1411" i="31"/>
  <c r="C1410" i="31"/>
  <c r="C1409" i="31"/>
  <c r="C1408" i="31"/>
  <c r="C1407" i="31"/>
  <c r="C1406" i="31"/>
  <c r="C1405" i="31"/>
  <c r="C1404" i="31"/>
  <c r="C1403" i="31"/>
  <c r="C1402" i="31"/>
  <c r="C1401" i="31"/>
  <c r="C1400" i="31"/>
  <c r="C1399" i="31"/>
  <c r="C1398" i="31"/>
  <c r="C1397" i="31"/>
  <c r="C1396" i="31"/>
  <c r="C1395" i="31"/>
  <c r="C1394" i="31"/>
  <c r="C1393" i="31"/>
  <c r="C1392" i="31"/>
  <c r="C1391" i="31"/>
  <c r="C1390" i="31"/>
  <c r="C1389" i="31"/>
  <c r="C1388" i="31"/>
  <c r="C1387" i="31"/>
  <c r="C1386" i="31"/>
  <c r="C1385" i="31"/>
  <c r="C1384" i="31"/>
  <c r="C1383" i="31"/>
  <c r="C1382" i="31"/>
  <c r="C1381" i="31"/>
  <c r="C1380" i="31"/>
  <c r="C1379" i="31"/>
  <c r="C1378" i="31"/>
  <c r="C1377" i="31"/>
  <c r="C1376" i="31"/>
  <c r="C1375" i="31"/>
  <c r="C1374" i="31"/>
  <c r="C1373" i="31"/>
  <c r="C1372" i="31"/>
  <c r="C1371" i="31"/>
  <c r="C1370" i="31"/>
  <c r="C1369" i="31"/>
  <c r="C1368" i="31"/>
  <c r="C1367" i="31"/>
  <c r="C1366" i="31"/>
  <c r="C1365" i="31"/>
  <c r="C1364" i="31"/>
  <c r="C1363" i="31"/>
  <c r="C1362" i="31"/>
  <c r="C1361" i="31"/>
  <c r="C1360" i="31"/>
  <c r="C1359" i="31"/>
  <c r="C1358" i="31"/>
  <c r="C1357" i="31"/>
  <c r="C1356" i="31"/>
  <c r="C1355" i="31"/>
  <c r="C1354" i="31"/>
  <c r="C1353" i="31"/>
  <c r="C1352" i="31"/>
  <c r="C1351" i="31"/>
  <c r="C1350" i="31"/>
  <c r="C1349" i="31"/>
  <c r="C1348" i="31"/>
  <c r="C1347" i="31"/>
  <c r="C1346" i="31"/>
  <c r="C1345" i="31"/>
  <c r="C1344" i="31"/>
  <c r="C1343" i="31"/>
  <c r="C1342" i="31"/>
  <c r="C1341" i="31"/>
  <c r="C1340" i="31"/>
  <c r="C1339" i="31"/>
  <c r="C1338" i="31"/>
  <c r="C1337" i="31"/>
  <c r="C1336" i="31"/>
  <c r="C1335" i="31"/>
  <c r="C1334" i="31"/>
  <c r="C1333" i="31"/>
  <c r="C1332" i="31"/>
  <c r="C1331" i="31"/>
  <c r="C1330" i="31"/>
  <c r="C1329" i="31"/>
  <c r="C1328" i="31"/>
  <c r="C1327" i="31"/>
  <c r="C1326" i="31"/>
  <c r="C1325" i="31"/>
  <c r="C1324" i="31"/>
  <c r="C1323" i="31"/>
  <c r="C1322" i="31"/>
  <c r="C1321" i="31"/>
  <c r="C1320" i="31"/>
  <c r="C1319" i="31"/>
  <c r="C1318" i="31"/>
  <c r="C1317" i="31"/>
  <c r="C1314" i="31"/>
  <c r="C1313" i="31"/>
  <c r="C1312" i="31"/>
  <c r="C1311" i="31"/>
  <c r="C1310" i="31"/>
  <c r="C1309" i="31"/>
  <c r="C1308" i="31"/>
  <c r="C1307" i="31"/>
  <c r="C1306" i="31"/>
  <c r="C1305" i="31"/>
  <c r="C1304" i="31"/>
  <c r="C1303" i="31"/>
  <c r="C1302" i="31"/>
  <c r="C1301" i="31"/>
  <c r="C1300" i="31"/>
  <c r="C1299" i="31"/>
  <c r="C1298" i="31"/>
  <c r="C1297" i="31"/>
  <c r="C1296" i="31"/>
  <c r="C1295" i="31"/>
  <c r="C1294" i="31"/>
  <c r="C1293" i="31"/>
  <c r="C1292" i="31"/>
  <c r="C1291" i="31"/>
  <c r="C1290" i="31"/>
  <c r="C1289" i="31"/>
  <c r="C1288" i="31"/>
  <c r="C1287" i="31"/>
  <c r="C1286" i="31"/>
  <c r="C1285" i="31"/>
  <c r="C1284" i="31"/>
  <c r="C1283" i="31"/>
  <c r="C1282" i="31"/>
  <c r="C1281" i="31"/>
  <c r="C1280" i="31"/>
  <c r="C1279" i="31"/>
  <c r="C1278" i="31"/>
  <c r="C1277" i="31"/>
  <c r="C1276" i="31"/>
  <c r="C1275" i="31"/>
  <c r="C1274" i="31"/>
  <c r="C1273" i="31"/>
  <c r="C1272" i="31"/>
  <c r="C1271" i="31"/>
  <c r="C1270" i="31"/>
  <c r="C1269" i="31"/>
  <c r="C1268" i="31"/>
  <c r="C1267" i="31"/>
  <c r="C1266" i="31"/>
  <c r="C1265" i="31"/>
  <c r="C1264" i="31"/>
  <c r="C1263" i="31"/>
  <c r="C1262" i="31"/>
  <c r="C1261" i="31"/>
  <c r="C1260" i="31"/>
  <c r="C1259" i="31"/>
  <c r="C1258" i="31"/>
  <c r="C1257" i="31"/>
  <c r="C1256" i="31"/>
  <c r="C1255" i="31"/>
  <c r="C1254" i="31"/>
  <c r="C1253" i="31"/>
  <c r="C1252" i="31"/>
  <c r="C1251" i="31"/>
  <c r="C1250" i="31"/>
  <c r="C1249" i="31"/>
  <c r="C1248" i="31"/>
  <c r="C1247" i="31"/>
  <c r="C1246" i="31"/>
  <c r="C1245" i="31"/>
  <c r="C1244" i="31"/>
  <c r="C1243" i="31"/>
  <c r="C1242" i="31"/>
  <c r="C1241" i="31"/>
  <c r="C1240" i="31"/>
  <c r="C1239" i="31"/>
  <c r="C1238" i="31"/>
  <c r="C1237" i="31"/>
  <c r="C1236" i="31"/>
  <c r="C1235" i="31"/>
  <c r="C1234" i="31"/>
  <c r="C1233" i="31"/>
  <c r="C1232" i="31"/>
  <c r="C1231" i="31"/>
  <c r="C1230" i="31"/>
  <c r="C1229" i="31"/>
  <c r="C1228" i="31"/>
  <c r="C1227" i="31"/>
  <c r="C1226" i="31"/>
  <c r="C1225" i="31"/>
  <c r="C1224" i="31"/>
  <c r="C1223" i="31"/>
  <c r="C1222" i="31"/>
  <c r="C1221" i="31"/>
  <c r="C1220" i="31"/>
  <c r="C1219" i="31"/>
  <c r="C1218" i="31"/>
  <c r="C1217" i="31"/>
  <c r="C1216" i="31"/>
  <c r="C1215" i="31"/>
  <c r="C1214" i="31"/>
  <c r="C1213" i="31"/>
  <c r="C1212" i="31"/>
  <c r="C1211" i="31"/>
  <c r="C1210" i="31"/>
  <c r="C1209" i="31"/>
  <c r="C1208" i="31"/>
  <c r="C1207" i="31"/>
  <c r="C1206" i="31"/>
  <c r="C1205" i="31"/>
  <c r="C1204" i="31"/>
  <c r="C1203" i="31"/>
  <c r="C1202" i="31"/>
  <c r="C1201" i="31"/>
  <c r="C1200" i="31"/>
  <c r="C1199" i="31"/>
  <c r="C1198" i="31"/>
  <c r="C1197" i="31"/>
  <c r="C1196" i="31"/>
  <c r="C1195" i="31"/>
  <c r="C1194" i="31"/>
  <c r="C1193" i="31"/>
  <c r="C1192" i="31"/>
  <c r="C1191" i="31"/>
  <c r="C1190" i="31"/>
  <c r="C1189" i="31"/>
  <c r="C1188" i="31"/>
  <c r="C1187" i="31"/>
  <c r="C1186" i="31"/>
  <c r="C1185" i="31"/>
  <c r="C1184" i="31"/>
  <c r="C1183" i="31"/>
  <c r="C1182" i="31"/>
  <c r="C1181" i="31"/>
  <c r="C1180" i="31"/>
  <c r="C1179" i="31"/>
  <c r="C1178" i="31"/>
  <c r="C1177" i="31"/>
  <c r="C1176" i="31"/>
  <c r="C1175" i="31"/>
  <c r="C1174" i="31"/>
  <c r="C1173" i="31"/>
  <c r="C1172" i="31"/>
  <c r="C1171" i="31"/>
  <c r="C1170" i="31"/>
  <c r="C1169" i="31"/>
  <c r="C1168" i="31"/>
  <c r="C1167" i="31"/>
  <c r="C1166" i="31"/>
  <c r="C1165" i="31"/>
  <c r="C1164" i="31"/>
  <c r="C1163" i="31"/>
  <c r="C1162" i="31"/>
  <c r="C1161" i="31"/>
  <c r="C1160" i="31"/>
  <c r="C1159" i="31"/>
  <c r="C1158" i="31"/>
  <c r="C1157" i="31"/>
  <c r="C1156" i="31"/>
  <c r="C1155" i="31"/>
  <c r="C1154" i="31"/>
  <c r="C1153" i="31"/>
  <c r="C1152" i="31"/>
  <c r="C1151" i="31"/>
  <c r="C1150" i="31"/>
  <c r="C1149" i="31"/>
  <c r="C1148" i="31"/>
  <c r="C1147" i="31"/>
  <c r="C1146" i="31"/>
  <c r="C1145" i="31"/>
  <c r="C1144" i="31"/>
  <c r="C1143" i="31"/>
  <c r="C1142" i="31"/>
  <c r="C1141" i="31"/>
  <c r="C1140" i="31"/>
  <c r="C1139" i="31"/>
  <c r="C1138" i="31"/>
  <c r="C1137" i="31"/>
  <c r="C1136" i="31"/>
  <c r="C1135" i="31"/>
  <c r="C1134" i="31"/>
  <c r="C1133" i="31"/>
  <c r="C1132" i="31"/>
  <c r="C1131" i="31"/>
  <c r="C1130" i="31"/>
  <c r="C1129" i="31"/>
  <c r="C1128" i="31"/>
  <c r="C1127" i="31"/>
  <c r="C1126" i="31"/>
  <c r="C1125" i="31"/>
  <c r="C1124" i="31"/>
  <c r="C1123" i="31"/>
  <c r="C1122" i="31"/>
  <c r="C1121" i="31"/>
  <c r="C1120" i="31"/>
  <c r="C1119" i="31"/>
  <c r="C1118" i="31"/>
  <c r="C1117" i="31"/>
  <c r="C1116" i="31"/>
  <c r="C1114" i="31"/>
  <c r="C1113" i="31"/>
  <c r="C1112" i="31"/>
  <c r="C1111" i="31"/>
  <c r="C1110" i="31"/>
  <c r="C1109" i="31"/>
  <c r="C1108" i="31"/>
  <c r="C1107" i="31"/>
  <c r="C1106" i="31"/>
  <c r="C1105" i="31"/>
  <c r="C1104" i="31"/>
  <c r="C1103" i="31"/>
  <c r="C1102" i="31"/>
  <c r="C1101" i="31"/>
  <c r="C1100" i="31"/>
  <c r="C1099" i="31"/>
  <c r="C1098" i="31"/>
  <c r="C1097" i="31"/>
  <c r="C1096" i="31"/>
  <c r="C1095" i="31"/>
  <c r="C1094" i="31"/>
  <c r="C1093" i="31"/>
  <c r="C1092" i="31"/>
  <c r="C1091" i="31"/>
  <c r="C1090" i="31"/>
  <c r="C1089" i="31"/>
  <c r="C1088" i="31"/>
  <c r="C1087" i="31"/>
  <c r="C1086" i="31"/>
  <c r="C1085" i="31"/>
  <c r="C1084" i="31"/>
  <c r="C1083" i="31"/>
  <c r="C1082" i="31"/>
  <c r="C1081" i="31"/>
  <c r="C1080" i="31"/>
  <c r="C1079" i="31"/>
  <c r="C1078" i="31"/>
  <c r="C1077" i="31"/>
  <c r="C1076" i="31"/>
  <c r="C1075" i="31"/>
  <c r="C1074" i="31"/>
  <c r="C1073" i="31"/>
  <c r="C1072" i="31"/>
  <c r="C1071" i="31"/>
  <c r="C1070" i="31"/>
  <c r="C1069" i="31"/>
  <c r="C1068" i="31"/>
  <c r="C1067" i="31"/>
  <c r="C1066" i="31"/>
  <c r="C1065" i="31"/>
  <c r="C1064" i="31"/>
  <c r="C1063" i="31"/>
  <c r="C1062" i="31"/>
  <c r="C1061" i="31"/>
  <c r="C1060" i="31"/>
  <c r="C1059" i="31"/>
  <c r="C1058" i="31"/>
  <c r="C1057" i="31"/>
  <c r="C1056" i="31"/>
  <c r="C1055" i="31"/>
  <c r="C1054" i="31"/>
  <c r="C1053" i="31"/>
  <c r="C1052" i="31"/>
  <c r="C1051" i="31"/>
  <c r="C1050" i="31"/>
  <c r="C1049" i="31"/>
  <c r="C1048" i="31"/>
  <c r="C1047" i="31"/>
  <c r="C1046" i="31"/>
  <c r="C1045" i="31"/>
  <c r="C1044" i="31"/>
  <c r="C1043" i="31"/>
  <c r="C1042" i="31"/>
  <c r="C1041" i="31"/>
  <c r="C1040" i="31"/>
  <c r="C1039" i="31"/>
  <c r="C1038" i="31"/>
  <c r="C1037" i="31"/>
  <c r="C1036" i="31"/>
  <c r="C1035" i="31"/>
  <c r="C1034" i="31"/>
  <c r="C1033" i="31"/>
  <c r="C1032" i="31"/>
  <c r="C1031" i="31"/>
  <c r="C1030" i="31"/>
  <c r="C1029" i="31"/>
  <c r="C1028" i="31"/>
  <c r="C1027" i="31"/>
  <c r="C1026" i="31"/>
  <c r="C1025" i="31"/>
  <c r="C1024" i="31"/>
  <c r="C1023" i="31"/>
  <c r="C1022" i="31"/>
  <c r="C1021" i="31"/>
  <c r="C1020" i="31"/>
  <c r="C1019" i="31"/>
  <c r="C1018" i="31"/>
  <c r="C1017" i="31"/>
  <c r="C1016" i="31"/>
  <c r="C1015" i="31"/>
  <c r="C1014" i="31"/>
  <c r="C1013" i="31"/>
  <c r="C1012" i="31"/>
  <c r="C1011" i="31"/>
  <c r="C1010" i="31"/>
  <c r="C1009" i="31"/>
  <c r="C1008" i="31"/>
  <c r="C1007" i="31"/>
  <c r="C1006" i="31"/>
  <c r="C1005" i="31"/>
  <c r="C1004" i="31"/>
  <c r="C1003" i="31"/>
  <c r="C1002" i="31"/>
  <c r="C1001" i="31"/>
  <c r="C1000" i="31"/>
  <c r="C999" i="31"/>
  <c r="C998" i="31"/>
  <c r="C997" i="31"/>
  <c r="C996" i="31"/>
  <c r="C995" i="31"/>
  <c r="C994" i="31"/>
  <c r="C993" i="31"/>
  <c r="C992" i="31"/>
  <c r="C991" i="31"/>
  <c r="C990" i="31"/>
  <c r="C989" i="31"/>
  <c r="C988" i="31"/>
  <c r="C987" i="31"/>
  <c r="C986" i="31"/>
  <c r="C985" i="31"/>
  <c r="C984" i="31"/>
  <c r="C983" i="31"/>
  <c r="C982" i="31"/>
  <c r="C981" i="31"/>
  <c r="C980" i="31"/>
  <c r="C979" i="31"/>
  <c r="C978" i="31"/>
  <c r="C977" i="31"/>
  <c r="C976" i="31"/>
  <c r="C975" i="31"/>
  <c r="C974" i="31"/>
  <c r="C973" i="31"/>
  <c r="C972" i="31"/>
  <c r="C971" i="31"/>
  <c r="C970" i="31"/>
  <c r="C969" i="31"/>
  <c r="C968" i="31"/>
  <c r="C967" i="31"/>
  <c r="C966" i="31"/>
  <c r="C965" i="31"/>
  <c r="C964" i="31"/>
  <c r="C963" i="31"/>
  <c r="C962" i="31"/>
  <c r="C961" i="31"/>
  <c r="C960" i="31"/>
  <c r="C959" i="31"/>
  <c r="C958" i="31"/>
  <c r="C957" i="31"/>
  <c r="C956" i="31"/>
  <c r="C955" i="31"/>
  <c r="C954" i="31"/>
  <c r="C953" i="31"/>
  <c r="C952" i="31"/>
  <c r="C951" i="31"/>
  <c r="C950" i="31"/>
  <c r="C949" i="31"/>
  <c r="C948" i="31"/>
  <c r="C947" i="31"/>
  <c r="C946" i="31"/>
  <c r="C945" i="31"/>
  <c r="C944" i="31"/>
  <c r="C943" i="31"/>
  <c r="C942" i="31"/>
  <c r="C941" i="31"/>
  <c r="C940" i="31"/>
  <c r="C939" i="31"/>
  <c r="C938" i="31"/>
  <c r="C937" i="31"/>
  <c r="C936" i="31"/>
  <c r="C935" i="31"/>
  <c r="C934" i="31"/>
  <c r="C933" i="31"/>
  <c r="C932" i="31"/>
  <c r="C931" i="31"/>
  <c r="C930" i="31"/>
  <c r="C929" i="31"/>
  <c r="C928" i="31"/>
  <c r="C927" i="31"/>
  <c r="C926" i="31"/>
  <c r="C925" i="31"/>
  <c r="C924" i="31"/>
  <c r="C923" i="31"/>
  <c r="C922" i="31"/>
  <c r="C921" i="31"/>
  <c r="C920" i="31"/>
  <c r="C919" i="31"/>
  <c r="C918" i="31"/>
  <c r="C917" i="31"/>
  <c r="C916" i="31"/>
  <c r="C915" i="31"/>
  <c r="C914" i="31"/>
  <c r="C913" i="31"/>
  <c r="C912" i="31"/>
  <c r="C911" i="31"/>
  <c r="C910" i="31"/>
  <c r="C909" i="31"/>
  <c r="C908" i="31"/>
  <c r="C907" i="31"/>
  <c r="C906" i="31"/>
  <c r="C905" i="31"/>
  <c r="C904" i="31"/>
  <c r="C903" i="31"/>
  <c r="C902" i="31"/>
  <c r="C901" i="31"/>
  <c r="C900" i="31"/>
  <c r="C899" i="31"/>
  <c r="C898" i="31"/>
  <c r="C897" i="31"/>
  <c r="C896" i="31"/>
  <c r="C895" i="31"/>
  <c r="C894" i="31"/>
  <c r="C893" i="31"/>
  <c r="C892" i="31"/>
  <c r="C891" i="31"/>
  <c r="C890" i="31"/>
  <c r="C889" i="31"/>
  <c r="C888" i="31"/>
  <c r="C887" i="31"/>
  <c r="C886" i="31"/>
  <c r="C885" i="31"/>
  <c r="C884" i="31"/>
  <c r="C883" i="31"/>
  <c r="C882" i="31"/>
  <c r="C881" i="31"/>
  <c r="C880" i="31"/>
  <c r="C879" i="31"/>
  <c r="C878" i="31"/>
  <c r="C877" i="31"/>
  <c r="C876" i="31"/>
  <c r="C875" i="31"/>
  <c r="C874" i="31"/>
  <c r="C873" i="31"/>
  <c r="C872" i="31"/>
  <c r="C871" i="31"/>
  <c r="C870" i="31"/>
  <c r="C869" i="31"/>
  <c r="C868" i="31"/>
  <c r="C867" i="31"/>
  <c r="C866" i="31"/>
  <c r="C859" i="31"/>
  <c r="C858" i="31"/>
  <c r="C857" i="31"/>
  <c r="C856" i="31"/>
  <c r="C855" i="31"/>
  <c r="C854" i="31"/>
  <c r="C853" i="31"/>
  <c r="C852" i="31"/>
  <c r="C851" i="31"/>
  <c r="C850" i="31"/>
  <c r="C849" i="31"/>
  <c r="C848" i="31"/>
  <c r="C847" i="31"/>
  <c r="C846" i="31"/>
  <c r="C845" i="31"/>
  <c r="C844" i="31"/>
  <c r="C843" i="31"/>
  <c r="C842" i="31"/>
  <c r="C841" i="31"/>
  <c r="C840" i="31"/>
  <c r="C839" i="31"/>
  <c r="C838" i="31"/>
  <c r="C837" i="31"/>
  <c r="C836" i="31"/>
  <c r="C835" i="31"/>
  <c r="C834" i="31"/>
  <c r="C833" i="31"/>
  <c r="C832" i="31"/>
  <c r="C831" i="31"/>
  <c r="C830" i="31"/>
  <c r="C829" i="31"/>
  <c r="C828" i="31"/>
  <c r="C827" i="31"/>
  <c r="C826" i="31"/>
  <c r="C825" i="31"/>
  <c r="C824" i="31"/>
  <c r="C823" i="31"/>
  <c r="C822" i="31"/>
  <c r="C821" i="31"/>
  <c r="C820" i="31"/>
  <c r="C819" i="31"/>
  <c r="C818" i="31"/>
  <c r="C817" i="31"/>
  <c r="C816" i="31"/>
  <c r="C815" i="31"/>
  <c r="C814" i="31"/>
  <c r="C813" i="31"/>
  <c r="C812" i="31"/>
  <c r="C811" i="31"/>
  <c r="C810" i="31"/>
  <c r="C809" i="31"/>
  <c r="C808" i="31"/>
  <c r="C807" i="31"/>
  <c r="C806" i="31"/>
  <c r="C805" i="31"/>
  <c r="C804" i="31"/>
  <c r="C803" i="31"/>
  <c r="C802" i="31"/>
  <c r="C801" i="31"/>
  <c r="C800" i="31"/>
  <c r="C799" i="31"/>
  <c r="C798" i="31"/>
  <c r="C797" i="31"/>
  <c r="C796" i="31"/>
  <c r="C795" i="31"/>
  <c r="C794" i="31"/>
  <c r="C793" i="31"/>
  <c r="C792" i="31"/>
  <c r="C791" i="31"/>
  <c r="C790" i="31"/>
  <c r="C789" i="31"/>
  <c r="C788" i="31"/>
  <c r="C787" i="31"/>
  <c r="C786" i="31"/>
  <c r="C785" i="31"/>
  <c r="C784" i="31"/>
  <c r="C783" i="31"/>
  <c r="C782" i="31"/>
  <c r="C781" i="31"/>
  <c r="C780" i="31"/>
  <c r="C779" i="31"/>
  <c r="C778" i="31"/>
  <c r="C777" i="31"/>
  <c r="C776" i="31"/>
  <c r="C775" i="31"/>
  <c r="C774" i="31"/>
  <c r="C773" i="31"/>
  <c r="C772" i="31"/>
  <c r="C771" i="31"/>
  <c r="C770" i="31"/>
  <c r="C769" i="31"/>
  <c r="C768" i="31"/>
  <c r="C767" i="31"/>
  <c r="C766" i="31"/>
  <c r="C765" i="31"/>
  <c r="C764" i="31"/>
  <c r="C763" i="31"/>
  <c r="C762" i="31"/>
  <c r="C761" i="31"/>
  <c r="C760" i="31"/>
  <c r="C759" i="31"/>
  <c r="C758" i="31"/>
  <c r="C757" i="31"/>
  <c r="C756" i="31"/>
  <c r="C755" i="31"/>
  <c r="C754" i="31"/>
  <c r="C753" i="31"/>
  <c r="C752" i="31"/>
  <c r="C751" i="31"/>
  <c r="C750" i="31"/>
  <c r="C749" i="31"/>
  <c r="C748" i="31"/>
  <c r="C747" i="31"/>
  <c r="C746" i="31"/>
  <c r="C745" i="31"/>
  <c r="C744" i="31"/>
  <c r="C743" i="31"/>
  <c r="C742" i="31"/>
  <c r="C741" i="31"/>
  <c r="C740" i="31"/>
  <c r="C739" i="31"/>
  <c r="C738" i="31"/>
  <c r="C737" i="31"/>
  <c r="C736" i="31"/>
  <c r="C735" i="31"/>
  <c r="C734" i="31"/>
  <c r="C733" i="31"/>
  <c r="C732" i="31"/>
  <c r="C731" i="31"/>
  <c r="C730" i="31"/>
  <c r="C729" i="31"/>
  <c r="C728" i="31"/>
  <c r="C727" i="31"/>
  <c r="C726" i="31"/>
  <c r="C725" i="31"/>
  <c r="C724" i="31"/>
  <c r="C723" i="31"/>
  <c r="C722" i="31"/>
  <c r="C721" i="31"/>
  <c r="C720" i="31"/>
  <c r="C719" i="31"/>
  <c r="C718" i="31"/>
  <c r="C717" i="31"/>
  <c r="C716" i="31"/>
  <c r="C715" i="31"/>
  <c r="C714" i="31"/>
  <c r="C713" i="31"/>
  <c r="C712" i="31"/>
  <c r="C711" i="31"/>
  <c r="C710" i="31"/>
  <c r="C709" i="31"/>
  <c r="C708" i="31"/>
  <c r="C707" i="31"/>
  <c r="C706" i="31"/>
  <c r="C705" i="31"/>
  <c r="C704" i="31"/>
  <c r="C703" i="31"/>
  <c r="C702" i="31"/>
  <c r="C701" i="31"/>
  <c r="C700" i="31"/>
  <c r="C699" i="31"/>
  <c r="C698" i="31"/>
  <c r="C697" i="31"/>
  <c r="C696" i="31"/>
  <c r="C695" i="31"/>
  <c r="C694" i="31"/>
  <c r="C693" i="31"/>
  <c r="C692" i="31"/>
  <c r="C691" i="31"/>
  <c r="C690" i="31"/>
  <c r="C689" i="31"/>
  <c r="C688" i="31"/>
  <c r="C687" i="31"/>
  <c r="C686" i="31"/>
  <c r="C685" i="31"/>
  <c r="C684" i="31"/>
  <c r="C683" i="31"/>
  <c r="C682" i="31"/>
  <c r="C681" i="31"/>
  <c r="C680" i="31"/>
  <c r="C679" i="31"/>
  <c r="C678" i="31"/>
  <c r="C677" i="31"/>
  <c r="C676" i="31"/>
  <c r="C675" i="31"/>
  <c r="C674" i="31"/>
  <c r="C673" i="31"/>
  <c r="C672" i="31"/>
  <c r="C671" i="31"/>
  <c r="C670" i="31"/>
  <c r="C669" i="31"/>
  <c r="C668" i="31"/>
  <c r="C667" i="31"/>
  <c r="C666" i="31"/>
  <c r="C665" i="31"/>
  <c r="C664" i="31"/>
  <c r="C663" i="31"/>
  <c r="C662" i="31"/>
  <c r="C661" i="31"/>
  <c r="C656" i="31"/>
  <c r="C655" i="31"/>
  <c r="C654" i="31"/>
  <c r="C653" i="31"/>
  <c r="C652" i="31"/>
  <c r="C651" i="31"/>
  <c r="C650" i="31"/>
  <c r="C649" i="31"/>
  <c r="C648" i="31"/>
  <c r="C647" i="31"/>
  <c r="C646" i="31"/>
  <c r="C645" i="31"/>
  <c r="C644" i="31"/>
  <c r="C643" i="31"/>
  <c r="C642" i="31"/>
  <c r="C641" i="31"/>
  <c r="C640" i="31"/>
  <c r="C639" i="31"/>
  <c r="C638" i="31"/>
  <c r="C637" i="31"/>
  <c r="C636" i="31"/>
  <c r="C635" i="31"/>
  <c r="C634" i="31"/>
  <c r="C633" i="31"/>
  <c r="C631" i="31"/>
  <c r="C630" i="31"/>
  <c r="C629" i="31"/>
  <c r="C628" i="31"/>
  <c r="C627" i="31"/>
  <c r="C626" i="31"/>
  <c r="C625" i="31"/>
  <c r="C624" i="31"/>
  <c r="C623" i="31"/>
  <c r="C622" i="31"/>
  <c r="C621" i="31"/>
  <c r="C620" i="31"/>
  <c r="C619" i="31"/>
  <c r="C618" i="31"/>
  <c r="C617" i="31"/>
  <c r="C616" i="31"/>
  <c r="C615" i="31"/>
  <c r="C614" i="31"/>
  <c r="C613" i="31"/>
  <c r="C612" i="31"/>
  <c r="C611" i="31"/>
  <c r="C610" i="31"/>
  <c r="C609" i="31"/>
  <c r="C608" i="31"/>
  <c r="C607" i="31"/>
  <c r="C606" i="31"/>
  <c r="C605" i="31"/>
  <c r="C604" i="31"/>
  <c r="C603" i="31"/>
  <c r="C602" i="31"/>
  <c r="C601" i="31"/>
  <c r="C600" i="31"/>
  <c r="C599" i="31"/>
  <c r="C598" i="31"/>
  <c r="C597" i="31"/>
  <c r="C596" i="31"/>
  <c r="C595" i="31"/>
  <c r="C594" i="31"/>
  <c r="C593" i="31"/>
  <c r="C592" i="31"/>
  <c r="C591" i="31"/>
  <c r="C590" i="31"/>
  <c r="C589" i="31"/>
  <c r="C588" i="31"/>
  <c r="C587" i="31"/>
  <c r="C586" i="31"/>
  <c r="C585" i="31"/>
  <c r="C584" i="31"/>
  <c r="C583" i="31"/>
  <c r="C581" i="31"/>
  <c r="C580" i="31"/>
  <c r="C579" i="31"/>
  <c r="C578" i="31"/>
  <c r="C577" i="31"/>
  <c r="C576" i="31"/>
  <c r="C575" i="31"/>
  <c r="C574" i="31"/>
  <c r="C573" i="31"/>
  <c r="C572" i="31"/>
  <c r="C571" i="31"/>
  <c r="C570" i="31"/>
  <c r="C569" i="31"/>
  <c r="C568" i="31"/>
  <c r="C567" i="31"/>
  <c r="C566" i="31"/>
  <c r="C565" i="31"/>
  <c r="C564" i="31"/>
  <c r="C563" i="31"/>
  <c r="C562" i="31"/>
  <c r="C561" i="31"/>
  <c r="C560" i="31"/>
  <c r="C559" i="31"/>
  <c r="C558" i="31"/>
  <c r="C555" i="31"/>
  <c r="C554" i="31"/>
  <c r="C553" i="31"/>
  <c r="C552" i="31"/>
  <c r="C551" i="31"/>
  <c r="C550" i="31"/>
  <c r="C549" i="31"/>
  <c r="C548" i="31"/>
  <c r="C547" i="31"/>
  <c r="C546" i="31"/>
  <c r="C545" i="31"/>
  <c r="C544" i="31"/>
  <c r="C543" i="31"/>
  <c r="C542" i="31"/>
  <c r="C541" i="31"/>
  <c r="C540" i="31"/>
  <c r="C539" i="31"/>
  <c r="C538" i="31"/>
  <c r="C537" i="31"/>
  <c r="C536" i="31"/>
  <c r="C535" i="31"/>
  <c r="C534" i="31"/>
  <c r="C533" i="31"/>
  <c r="C527" i="31"/>
  <c r="C526" i="31"/>
  <c r="C525" i="31"/>
  <c r="C524" i="31"/>
  <c r="C523" i="31"/>
  <c r="C522" i="31"/>
  <c r="C521" i="31"/>
  <c r="C520" i="31"/>
  <c r="C519" i="31"/>
  <c r="C518" i="31"/>
  <c r="C517" i="31"/>
  <c r="C516" i="31"/>
  <c r="C515" i="31"/>
  <c r="C514" i="31"/>
  <c r="C513" i="31"/>
  <c r="C512" i="31"/>
  <c r="C511" i="31"/>
  <c r="C510" i="31"/>
  <c r="C509" i="31"/>
  <c r="C508" i="31"/>
  <c r="C507" i="31"/>
  <c r="C506" i="31"/>
  <c r="C505" i="31"/>
  <c r="C503" i="31"/>
  <c r="C502" i="31"/>
  <c r="C501" i="31"/>
  <c r="C500" i="31"/>
  <c r="C499" i="31"/>
  <c r="C498" i="31"/>
  <c r="C497" i="31"/>
  <c r="C496" i="31"/>
  <c r="C495" i="31"/>
  <c r="C494" i="31"/>
  <c r="C493" i="31"/>
  <c r="C492" i="31"/>
  <c r="C491" i="31"/>
  <c r="C490" i="31"/>
  <c r="C489" i="31"/>
  <c r="C488" i="31"/>
  <c r="C487" i="31"/>
  <c r="C486" i="31"/>
  <c r="C485" i="31"/>
  <c r="C484" i="31"/>
  <c r="C483" i="31"/>
  <c r="C482" i="31"/>
  <c r="C481" i="31"/>
  <c r="C478" i="31"/>
  <c r="C477" i="31"/>
  <c r="C475" i="31"/>
  <c r="C474" i="31"/>
  <c r="C473" i="31"/>
  <c r="C472" i="31"/>
  <c r="C471" i="31"/>
  <c r="C470" i="31"/>
  <c r="C469" i="31"/>
  <c r="C468" i="31"/>
  <c r="C467" i="31"/>
  <c r="C466" i="31"/>
  <c r="C465" i="31"/>
  <c r="C464" i="31"/>
  <c r="C463" i="31"/>
  <c r="C462" i="31"/>
  <c r="C461" i="31"/>
  <c r="C460" i="31"/>
  <c r="C459" i="31"/>
  <c r="C458" i="31"/>
  <c r="C457" i="31"/>
  <c r="C456" i="31"/>
  <c r="C455" i="31"/>
  <c r="C454" i="31"/>
  <c r="C453" i="31"/>
  <c r="C451" i="31"/>
  <c r="C450" i="31"/>
  <c r="C449" i="31"/>
  <c r="C448" i="31"/>
  <c r="C447" i="31"/>
  <c r="C446" i="31"/>
  <c r="C445" i="31"/>
  <c r="C444" i="31"/>
  <c r="C443" i="31"/>
  <c r="C442" i="31"/>
  <c r="C441" i="31"/>
  <c r="C440" i="31"/>
  <c r="C439" i="31"/>
  <c r="C438" i="31"/>
  <c r="C437" i="31"/>
  <c r="C436" i="31"/>
  <c r="C435" i="31"/>
  <c r="C434" i="31"/>
  <c r="C433" i="31"/>
  <c r="C432" i="31"/>
  <c r="C431" i="31"/>
  <c r="C430" i="31"/>
  <c r="C429" i="31"/>
  <c r="C427" i="31"/>
  <c r="C426" i="31"/>
  <c r="C425" i="31"/>
  <c r="C424" i="31"/>
  <c r="C423" i="31"/>
  <c r="C422" i="31"/>
  <c r="C421" i="31"/>
  <c r="C420" i="31"/>
  <c r="C419" i="31"/>
  <c r="C418" i="31"/>
  <c r="C417" i="31"/>
  <c r="C416" i="31"/>
  <c r="C415" i="31"/>
  <c r="C414" i="31"/>
  <c r="C413" i="31"/>
  <c r="C412" i="31"/>
  <c r="C411" i="31"/>
  <c r="C410" i="31"/>
  <c r="C409" i="31"/>
  <c r="C408" i="31"/>
  <c r="C407" i="31"/>
  <c r="C406" i="31"/>
  <c r="C405" i="31"/>
  <c r="C403" i="31"/>
  <c r="C402" i="31"/>
  <c r="C401" i="31"/>
  <c r="C400" i="31"/>
  <c r="C399" i="31"/>
  <c r="C398" i="31"/>
  <c r="C397" i="31"/>
  <c r="C396" i="31"/>
  <c r="C395" i="31"/>
  <c r="C394" i="31"/>
  <c r="C393" i="31"/>
  <c r="C392" i="31"/>
  <c r="C391" i="31"/>
  <c r="C390" i="31"/>
  <c r="C389" i="31"/>
  <c r="C388" i="31"/>
  <c r="C387" i="31"/>
  <c r="C386" i="31"/>
  <c r="C385" i="31"/>
  <c r="C384" i="31"/>
  <c r="C383" i="31"/>
  <c r="C382" i="31"/>
  <c r="C381" i="31"/>
  <c r="C379" i="31"/>
  <c r="C378" i="31"/>
  <c r="C377" i="31"/>
  <c r="C376" i="31"/>
  <c r="C375" i="31"/>
  <c r="C374" i="31"/>
  <c r="C373" i="31"/>
  <c r="C372" i="31"/>
  <c r="C371" i="31"/>
  <c r="C370" i="31"/>
  <c r="C369" i="31"/>
  <c r="C368" i="31"/>
  <c r="C367" i="31"/>
  <c r="C366" i="31"/>
  <c r="C365" i="31"/>
  <c r="C364" i="31"/>
  <c r="C363" i="31"/>
  <c r="C362" i="31"/>
  <c r="C361" i="31"/>
  <c r="C360" i="31"/>
  <c r="C359" i="31"/>
  <c r="C358" i="31"/>
  <c r="C354" i="31"/>
  <c r="C353" i="31"/>
  <c r="C352" i="31"/>
  <c r="C351" i="31"/>
  <c r="C350" i="31"/>
  <c r="C349" i="31"/>
  <c r="C348" i="31"/>
  <c r="C347" i="31"/>
  <c r="C346" i="31"/>
  <c r="C345" i="31"/>
  <c r="C344" i="31"/>
  <c r="C343" i="31"/>
  <c r="C342" i="31"/>
  <c r="C341" i="31"/>
  <c r="C340" i="31"/>
  <c r="C339" i="31"/>
  <c r="C338" i="31"/>
  <c r="C337" i="31"/>
  <c r="C336" i="31"/>
  <c r="C335" i="31"/>
  <c r="C334" i="31"/>
  <c r="C333" i="31"/>
  <c r="C332" i="31"/>
  <c r="C329" i="31"/>
  <c r="C328" i="31"/>
  <c r="C327" i="31"/>
  <c r="C326" i="31"/>
  <c r="C325" i="31"/>
  <c r="C324" i="31"/>
  <c r="C323" i="31"/>
  <c r="C322" i="31"/>
  <c r="C321" i="31"/>
  <c r="C320" i="31"/>
  <c r="C319" i="31"/>
  <c r="C318" i="31"/>
  <c r="C317" i="31"/>
  <c r="C316" i="31"/>
  <c r="C315" i="31"/>
  <c r="C314" i="31"/>
  <c r="C313" i="31"/>
  <c r="C312" i="31"/>
  <c r="C311" i="31"/>
  <c r="C310" i="31"/>
  <c r="C309" i="31"/>
  <c r="C308" i="31"/>
  <c r="C307" i="31"/>
  <c r="C301" i="31"/>
  <c r="C300" i="31"/>
  <c r="C299" i="31"/>
  <c r="C298" i="31"/>
  <c r="C297" i="31"/>
  <c r="C296" i="31"/>
  <c r="C295" i="31"/>
  <c r="C294" i="31"/>
  <c r="C293" i="31"/>
  <c r="C292" i="31"/>
  <c r="C291" i="31"/>
  <c r="C290" i="31"/>
  <c r="C289" i="31"/>
  <c r="C288" i="31"/>
  <c r="C287" i="31"/>
  <c r="C286" i="31"/>
  <c r="C285" i="31"/>
  <c r="C284" i="31"/>
  <c r="C283" i="31"/>
  <c r="C282" i="31"/>
  <c r="C281" i="31"/>
  <c r="C280" i="31"/>
  <c r="C279" i="31"/>
  <c r="C277" i="31"/>
  <c r="C276" i="31"/>
  <c r="C275" i="31"/>
  <c r="C274" i="31"/>
  <c r="C273" i="31"/>
  <c r="C272" i="31"/>
  <c r="C271" i="31"/>
  <c r="C270" i="31"/>
  <c r="C269" i="31"/>
  <c r="C268" i="31"/>
  <c r="C267" i="31"/>
  <c r="C266" i="31"/>
  <c r="C265" i="31"/>
  <c r="C264" i="31"/>
  <c r="C263" i="31"/>
  <c r="C262" i="31"/>
  <c r="C261" i="31"/>
  <c r="C260" i="31"/>
  <c r="C259" i="31"/>
  <c r="C258" i="31"/>
  <c r="C257" i="31"/>
  <c r="C256" i="31"/>
  <c r="C255" i="31"/>
  <c r="C253" i="31"/>
  <c r="C252" i="31"/>
  <c r="C251" i="31"/>
  <c r="C250" i="31"/>
  <c r="C249" i="31"/>
  <c r="C247" i="31"/>
  <c r="C246" i="31"/>
  <c r="C243" i="31"/>
  <c r="C242" i="31"/>
  <c r="C240" i="31"/>
  <c r="C239" i="31"/>
  <c r="C237" i="31"/>
  <c r="C236" i="31"/>
  <c r="C232" i="31"/>
  <c r="C231" i="31"/>
  <c r="C230" i="31"/>
  <c r="C229" i="31"/>
  <c r="C228" i="31"/>
  <c r="C227" i="31"/>
  <c r="C226" i="31"/>
  <c r="C225" i="31"/>
  <c r="C224" i="31"/>
  <c r="C223" i="31"/>
  <c r="C222" i="31"/>
  <c r="C221" i="31"/>
  <c r="C220" i="31"/>
  <c r="C219" i="31"/>
  <c r="C218" i="31"/>
  <c r="C217" i="31"/>
  <c r="C216" i="31"/>
  <c r="C214" i="31"/>
  <c r="C213" i="31"/>
  <c r="C212" i="31"/>
  <c r="C211" i="31"/>
  <c r="C210" i="31"/>
  <c r="C209" i="31"/>
  <c r="C208" i="31"/>
  <c r="C207" i="31"/>
  <c r="C206" i="31"/>
  <c r="C205" i="31"/>
  <c r="C204" i="31"/>
  <c r="C203" i="31"/>
  <c r="C202" i="31"/>
  <c r="C201" i="31"/>
  <c r="C189" i="31"/>
  <c r="C185" i="31"/>
  <c r="C184" i="31"/>
  <c r="C183" i="31"/>
  <c r="C182" i="31"/>
  <c r="C181" i="31"/>
  <c r="C180" i="31"/>
  <c r="C179" i="31"/>
  <c r="C178" i="31"/>
  <c r="C177" i="31"/>
  <c r="C176" i="31"/>
  <c r="C175" i="31"/>
  <c r="C173" i="31"/>
  <c r="C172" i="31"/>
  <c r="C171" i="31"/>
  <c r="C170" i="31"/>
  <c r="C169" i="31"/>
  <c r="C168" i="31"/>
  <c r="C167" i="31"/>
  <c r="C166" i="31"/>
  <c r="C165" i="31"/>
  <c r="C164" i="31"/>
  <c r="C163" i="31"/>
  <c r="C159" i="31"/>
  <c r="C158" i="31"/>
  <c r="C157" i="31"/>
  <c r="C156" i="31"/>
  <c r="C155" i="31"/>
  <c r="C154" i="31"/>
  <c r="C153" i="31"/>
  <c r="C152" i="31"/>
  <c r="C151" i="31"/>
  <c r="C150" i="31"/>
  <c r="C149" i="31"/>
  <c r="C146" i="31"/>
  <c r="C145" i="31"/>
  <c r="C144" i="31"/>
  <c r="C143" i="31"/>
  <c r="C142" i="31"/>
  <c r="C141" i="31"/>
  <c r="C140" i="31"/>
  <c r="C139" i="31"/>
  <c r="C138" i="31"/>
  <c r="C137" i="31"/>
  <c r="C136" i="31"/>
  <c r="C135" i="31"/>
  <c r="C134" i="31"/>
  <c r="C133" i="31"/>
  <c r="C132" i="31"/>
  <c r="C131" i="31"/>
  <c r="C130" i="31"/>
  <c r="C129" i="31"/>
  <c r="C128" i="31"/>
  <c r="C127" i="31"/>
  <c r="C126" i="31"/>
  <c r="C125" i="31"/>
  <c r="C124" i="31"/>
  <c r="C123" i="31"/>
  <c r="C122" i="31"/>
  <c r="C121" i="31"/>
  <c r="C120" i="31"/>
  <c r="C119" i="31"/>
  <c r="C118" i="31"/>
  <c r="C117" i="31"/>
  <c r="C116" i="31"/>
  <c r="C115" i="31"/>
  <c r="C114" i="31"/>
  <c r="C113" i="31"/>
  <c r="C112" i="31"/>
  <c r="C111" i="31"/>
  <c r="C110" i="31"/>
  <c r="C109" i="31"/>
  <c r="C108" i="31"/>
  <c r="C107" i="31"/>
  <c r="C106" i="31"/>
  <c r="C104" i="31"/>
  <c r="C103" i="31"/>
  <c r="C102" i="31"/>
  <c r="C101" i="31"/>
  <c r="C100" i="31"/>
  <c r="C99" i="31"/>
  <c r="C98" i="31"/>
  <c r="C97" i="31"/>
  <c r="C96" i="31"/>
  <c r="C95" i="31"/>
  <c r="C94" i="31"/>
  <c r="C93" i="31"/>
  <c r="C92" i="31"/>
  <c r="C91" i="31"/>
  <c r="C90" i="31"/>
  <c r="C89" i="31"/>
  <c r="C88" i="31"/>
  <c r="C87" i="31"/>
  <c r="C86" i="31"/>
  <c r="C85" i="31"/>
  <c r="C84" i="31"/>
  <c r="C83" i="31"/>
  <c r="C82" i="31"/>
  <c r="C81" i="31"/>
  <c r="C80" i="31"/>
  <c r="C79" i="31"/>
  <c r="C78" i="31"/>
  <c r="C77" i="31"/>
  <c r="C76" i="31"/>
  <c r="C75" i="31"/>
  <c r="C74" i="31"/>
  <c r="C73" i="31"/>
  <c r="C72" i="31"/>
  <c r="C71" i="31"/>
  <c r="C70" i="31"/>
  <c r="C69" i="31"/>
  <c r="C68" i="31"/>
  <c r="C67" i="31"/>
  <c r="C66" i="31"/>
  <c r="C65" i="31"/>
  <c r="C64" i="31"/>
  <c r="C61" i="31"/>
  <c r="C60" i="31"/>
  <c r="C59" i="31"/>
  <c r="C58" i="31"/>
  <c r="C57" i="31"/>
  <c r="C56" i="31"/>
  <c r="C55" i="31"/>
  <c r="C54" i="31"/>
  <c r="C53" i="31"/>
  <c r="C52" i="31"/>
  <c r="C51" i="31"/>
  <c r="C50" i="31"/>
  <c r="C49" i="31"/>
  <c r="C48" i="31"/>
  <c r="C47" i="31"/>
  <c r="C46" i="31"/>
  <c r="C45" i="31"/>
  <c r="C44" i="31"/>
  <c r="C43" i="31"/>
  <c r="C42" i="31"/>
  <c r="C41" i="31"/>
  <c r="C40" i="31"/>
  <c r="C39" i="31"/>
  <c r="C38" i="31"/>
  <c r="C37" i="31"/>
  <c r="C36" i="31"/>
  <c r="C35" i="31"/>
  <c r="C34" i="31"/>
  <c r="C33" i="31"/>
  <c r="C32" i="31"/>
  <c r="C31" i="31"/>
  <c r="C30" i="31"/>
  <c r="C29" i="31"/>
  <c r="C28" i="31"/>
  <c r="C27" i="31"/>
  <c r="C26" i="31"/>
  <c r="C25" i="31"/>
  <c r="C24" i="31"/>
  <c r="C23" i="31"/>
  <c r="C22" i="31"/>
  <c r="C21" i="31"/>
  <c r="C20" i="31"/>
  <c r="C19" i="31"/>
  <c r="C18" i="31"/>
  <c r="C17" i="31"/>
  <c r="C16" i="31"/>
  <c r="C15" i="31"/>
  <c r="C14" i="31"/>
  <c r="C13" i="31"/>
  <c r="C12" i="31"/>
  <c r="C11" i="31"/>
  <c r="C10" i="31"/>
  <c r="C9" i="31"/>
  <c r="C8" i="31"/>
  <c r="C7" i="31"/>
  <c r="C6" i="31"/>
  <c r="C5" i="31"/>
  <c r="C4" i="31"/>
  <c r="C3" i="31"/>
  <c r="K114" i="19"/>
  <c r="J114" i="19"/>
  <c r="P1989" i="31" s="1"/>
  <c r="P1986" i="31" l="1"/>
  <c r="P1988" i="31"/>
  <c r="P1985" i="31"/>
  <c r="P1987" i="31"/>
  <c r="C190" i="31"/>
  <c r="C191" i="31"/>
  <c r="C192" i="31" l="1"/>
  <c r="C193" i="31" l="1"/>
  <c r="C194" i="31" l="1"/>
  <c r="C195" i="31" l="1"/>
  <c r="C196" i="31" l="1"/>
  <c r="C197" i="31" l="1"/>
  <c r="C198" i="31" l="1"/>
  <c r="C199" i="31" l="1"/>
  <c r="F100" i="19" l="1"/>
  <c r="L1848" i="31" s="1"/>
  <c r="F101" i="19"/>
  <c r="F102" i="19"/>
  <c r="F103" i="19"/>
  <c r="F107" i="19"/>
  <c r="L1913" i="31" s="1"/>
  <c r="F108" i="19"/>
  <c r="F109" i="19"/>
  <c r="F110" i="19"/>
  <c r="B2" i="10"/>
  <c r="G39" i="27" s="1"/>
  <c r="O39" i="27" s="1"/>
  <c r="P39" i="27" s="1"/>
  <c r="Q2" i="29"/>
  <c r="N2" i="29"/>
  <c r="CL54" i="28"/>
  <c r="BP54" i="28"/>
  <c r="BO54" i="28"/>
  <c r="BN54" i="28"/>
  <c r="BM54" i="28"/>
  <c r="BL54" i="28"/>
  <c r="BK54" i="28"/>
  <c r="BJ54" i="28"/>
  <c r="BI54" i="28"/>
  <c r="AR54" i="28"/>
  <c r="I54" i="28"/>
  <c r="F54" i="28"/>
  <c r="C54" i="28"/>
  <c r="CL53" i="28"/>
  <c r="BP53" i="28"/>
  <c r="BO53" i="28"/>
  <c r="BN53" i="28"/>
  <c r="BM53" i="28"/>
  <c r="BL53" i="28"/>
  <c r="BK53" i="28"/>
  <c r="BJ53" i="28"/>
  <c r="BI53" i="28"/>
  <c r="AR53" i="28"/>
  <c r="I53" i="28"/>
  <c r="F53" i="28"/>
  <c r="C53" i="28"/>
  <c r="CL52" i="28"/>
  <c r="BP52" i="28"/>
  <c r="BO52" i="28"/>
  <c r="BN52" i="28"/>
  <c r="BM52" i="28"/>
  <c r="BL52" i="28"/>
  <c r="BK52" i="28"/>
  <c r="BJ52" i="28"/>
  <c r="BI52" i="28"/>
  <c r="AR52" i="28"/>
  <c r="I52" i="28"/>
  <c r="F52" i="28"/>
  <c r="C52" i="28"/>
  <c r="CL51" i="28"/>
  <c r="BP51" i="28"/>
  <c r="BO51" i="28"/>
  <c r="BN51" i="28"/>
  <c r="BM51" i="28"/>
  <c r="BL51" i="28"/>
  <c r="BK51" i="28"/>
  <c r="BJ51" i="28"/>
  <c r="BI51" i="28"/>
  <c r="AR51" i="28"/>
  <c r="I51" i="28"/>
  <c r="F51" i="28"/>
  <c r="C51" i="28"/>
  <c r="CL50" i="28"/>
  <c r="BP50" i="28"/>
  <c r="BO50" i="28"/>
  <c r="BN50" i="28"/>
  <c r="BM50" i="28"/>
  <c r="BL50" i="28"/>
  <c r="BK50" i="28"/>
  <c r="BJ50" i="28"/>
  <c r="BI50" i="28"/>
  <c r="AR50" i="28"/>
  <c r="I50" i="28"/>
  <c r="F50" i="28"/>
  <c r="C50" i="28"/>
  <c r="CL49" i="28"/>
  <c r="BP49" i="28"/>
  <c r="BO49" i="28"/>
  <c r="BN49" i="28"/>
  <c r="BM49" i="28"/>
  <c r="BL49" i="28"/>
  <c r="BK49" i="28"/>
  <c r="BJ49" i="28"/>
  <c r="BI49" i="28"/>
  <c r="AR49" i="28"/>
  <c r="I49" i="28"/>
  <c r="F49" i="28"/>
  <c r="C49" i="28"/>
  <c r="CL48" i="28"/>
  <c r="BP48" i="28"/>
  <c r="BO48" i="28"/>
  <c r="BN48" i="28"/>
  <c r="BM48" i="28"/>
  <c r="BL48" i="28"/>
  <c r="BK48" i="28"/>
  <c r="BJ48" i="28"/>
  <c r="BI48" i="28"/>
  <c r="AR48" i="28"/>
  <c r="I48" i="28"/>
  <c r="F48" i="28"/>
  <c r="C48" i="28"/>
  <c r="CL47" i="28"/>
  <c r="BP47" i="28"/>
  <c r="BO47" i="28"/>
  <c r="BN47" i="28"/>
  <c r="BM47" i="28"/>
  <c r="BL47" i="28"/>
  <c r="BK47" i="28"/>
  <c r="BJ47" i="28"/>
  <c r="BI47" i="28"/>
  <c r="AR47" i="28"/>
  <c r="I47" i="28"/>
  <c r="F47" i="28"/>
  <c r="C47" i="28"/>
  <c r="CL46" i="28"/>
  <c r="BP46" i="28"/>
  <c r="BO46" i="28"/>
  <c r="BN46" i="28"/>
  <c r="BM46" i="28"/>
  <c r="BL46" i="28"/>
  <c r="BK46" i="28"/>
  <c r="BJ46" i="28"/>
  <c r="BI46" i="28"/>
  <c r="AR46" i="28"/>
  <c r="I46" i="28"/>
  <c r="F46" i="28"/>
  <c r="C46" i="28"/>
  <c r="CL45" i="28"/>
  <c r="BP45" i="28"/>
  <c r="BO45" i="28"/>
  <c r="BN45" i="28"/>
  <c r="BM45" i="28"/>
  <c r="BL45" i="28"/>
  <c r="BK45" i="28"/>
  <c r="BJ45" i="28"/>
  <c r="BI45" i="28"/>
  <c r="AR45" i="28"/>
  <c r="I45" i="28"/>
  <c r="F45" i="28"/>
  <c r="C45" i="28"/>
  <c r="CL44" i="28"/>
  <c r="BP44" i="28"/>
  <c r="BO44" i="28"/>
  <c r="BN44" i="28"/>
  <c r="BM44" i="28"/>
  <c r="BL44" i="28"/>
  <c r="BK44" i="28"/>
  <c r="BJ44" i="28"/>
  <c r="BI44" i="28"/>
  <c r="AR44" i="28"/>
  <c r="I44" i="28"/>
  <c r="F44" i="28"/>
  <c r="C44" i="28"/>
  <c r="CL43" i="28"/>
  <c r="BP43" i="28"/>
  <c r="BO43" i="28"/>
  <c r="BN43" i="28"/>
  <c r="BM43" i="28"/>
  <c r="BL43" i="28"/>
  <c r="BK43" i="28"/>
  <c r="BJ43" i="28"/>
  <c r="BI43" i="28"/>
  <c r="AR43" i="28"/>
  <c r="I43" i="28"/>
  <c r="F43" i="28"/>
  <c r="C43" i="28"/>
  <c r="CL42" i="28"/>
  <c r="BP42" i="28"/>
  <c r="BO42" i="28"/>
  <c r="BN42" i="28"/>
  <c r="BM42" i="28"/>
  <c r="BL42" i="28"/>
  <c r="BK42" i="28"/>
  <c r="BJ42" i="28"/>
  <c r="BI42" i="28"/>
  <c r="AR42" i="28"/>
  <c r="I42" i="28"/>
  <c r="F42" i="28"/>
  <c r="C42" i="28"/>
  <c r="CL41" i="28"/>
  <c r="BP41" i="28"/>
  <c r="BO41" i="28"/>
  <c r="BN41" i="28"/>
  <c r="BM41" i="28"/>
  <c r="BL41" i="28"/>
  <c r="BK41" i="28"/>
  <c r="BJ41" i="28"/>
  <c r="BI41" i="28"/>
  <c r="AR41" i="28"/>
  <c r="I41" i="28"/>
  <c r="F41" i="28"/>
  <c r="C41" i="28"/>
  <c r="CL40" i="28"/>
  <c r="BP40" i="28"/>
  <c r="BO40" i="28"/>
  <c r="BN40" i="28"/>
  <c r="BM40" i="28"/>
  <c r="BL40" i="28"/>
  <c r="BK40" i="28"/>
  <c r="BJ40" i="28"/>
  <c r="BI40" i="28"/>
  <c r="AR40" i="28"/>
  <c r="I40" i="28"/>
  <c r="F40" i="28"/>
  <c r="C40" i="28"/>
  <c r="CL39" i="28"/>
  <c r="BP39" i="28"/>
  <c r="BO39" i="28"/>
  <c r="BN39" i="28"/>
  <c r="BM39" i="28"/>
  <c r="BL39" i="28"/>
  <c r="BK39" i="28"/>
  <c r="BJ39" i="28"/>
  <c r="BI39" i="28"/>
  <c r="AR39" i="28"/>
  <c r="I39" i="28"/>
  <c r="F39" i="28"/>
  <c r="C39" i="28"/>
  <c r="CL38" i="28"/>
  <c r="BP38" i="28"/>
  <c r="BO38" i="28"/>
  <c r="BN38" i="28"/>
  <c r="BM38" i="28"/>
  <c r="BL38" i="28"/>
  <c r="BK38" i="28"/>
  <c r="BJ38" i="28"/>
  <c r="BI38" i="28"/>
  <c r="AR38" i="28"/>
  <c r="I38" i="28"/>
  <c r="F38" i="28"/>
  <c r="C38" i="28"/>
  <c r="CL37" i="28"/>
  <c r="BP37" i="28"/>
  <c r="BO37" i="28"/>
  <c r="BN37" i="28"/>
  <c r="BM37" i="28"/>
  <c r="BL37" i="28"/>
  <c r="BK37" i="28"/>
  <c r="BJ37" i="28"/>
  <c r="BI37" i="28"/>
  <c r="AR37" i="28"/>
  <c r="I37" i="28"/>
  <c r="F37" i="28"/>
  <c r="C37" i="28"/>
  <c r="CL36" i="28"/>
  <c r="BP36" i="28"/>
  <c r="BO36" i="28"/>
  <c r="BN36" i="28"/>
  <c r="BM36" i="28"/>
  <c r="BL36" i="28"/>
  <c r="BK36" i="28"/>
  <c r="BJ36" i="28"/>
  <c r="BI36" i="28"/>
  <c r="AR36" i="28"/>
  <c r="I36" i="28"/>
  <c r="F36" i="28"/>
  <c r="C36" i="28"/>
  <c r="CL35" i="28"/>
  <c r="BP35" i="28"/>
  <c r="BO35" i="28"/>
  <c r="BN35" i="28"/>
  <c r="BM35" i="28"/>
  <c r="BL35" i="28"/>
  <c r="BK35" i="28"/>
  <c r="BJ35" i="28"/>
  <c r="BI35" i="28"/>
  <c r="AR35" i="28"/>
  <c r="I35" i="28"/>
  <c r="F35" i="28"/>
  <c r="C35" i="28"/>
  <c r="CL34" i="28"/>
  <c r="BP34" i="28"/>
  <c r="BO34" i="28"/>
  <c r="BN34" i="28"/>
  <c r="BM34" i="28"/>
  <c r="BL34" i="28"/>
  <c r="BK34" i="28"/>
  <c r="BJ34" i="28"/>
  <c r="BI34" i="28"/>
  <c r="AR34" i="28"/>
  <c r="I34" i="28"/>
  <c r="F34" i="28"/>
  <c r="C34" i="28"/>
  <c r="CL33" i="28"/>
  <c r="BP33" i="28"/>
  <c r="BO33" i="28"/>
  <c r="BN33" i="28"/>
  <c r="BM33" i="28"/>
  <c r="BL33" i="28"/>
  <c r="BK33" i="28"/>
  <c r="BJ33" i="28"/>
  <c r="BI33" i="28"/>
  <c r="AR33" i="28"/>
  <c r="I33" i="28"/>
  <c r="F33" i="28"/>
  <c r="C33" i="28"/>
  <c r="CL32" i="28"/>
  <c r="BP32" i="28"/>
  <c r="BO32" i="28"/>
  <c r="BN32" i="28"/>
  <c r="BM32" i="28"/>
  <c r="BL32" i="28"/>
  <c r="BK32" i="28"/>
  <c r="BJ32" i="28"/>
  <c r="BI32" i="28"/>
  <c r="AR32" i="28"/>
  <c r="I32" i="28"/>
  <c r="F32" i="28"/>
  <c r="C32" i="28"/>
  <c r="CL31" i="28"/>
  <c r="BP31" i="28"/>
  <c r="BO31" i="28"/>
  <c r="BN31" i="28"/>
  <c r="BM31" i="28"/>
  <c r="BL31" i="28"/>
  <c r="BK31" i="28"/>
  <c r="BJ31" i="28"/>
  <c r="BI31" i="28"/>
  <c r="AR31" i="28"/>
  <c r="I31" i="28"/>
  <c r="F31" i="28"/>
  <c r="C31" i="28"/>
  <c r="CL30" i="28"/>
  <c r="BP30" i="28"/>
  <c r="BO30" i="28"/>
  <c r="BN30" i="28"/>
  <c r="BM30" i="28"/>
  <c r="BL30" i="28"/>
  <c r="BK30" i="28"/>
  <c r="BJ30" i="28"/>
  <c r="BI30" i="28"/>
  <c r="AR30" i="28"/>
  <c r="I30" i="28"/>
  <c r="F30" i="28"/>
  <c r="C30" i="28"/>
  <c r="CL29" i="28"/>
  <c r="BP29" i="28"/>
  <c r="BO29" i="28"/>
  <c r="BN29" i="28"/>
  <c r="BM29" i="28"/>
  <c r="BL29" i="28"/>
  <c r="BK29" i="28"/>
  <c r="BJ29" i="28"/>
  <c r="BI29" i="28"/>
  <c r="AR29" i="28"/>
  <c r="I29" i="28"/>
  <c r="F29" i="28"/>
  <c r="C29" i="28"/>
  <c r="CL28" i="28"/>
  <c r="BP28" i="28"/>
  <c r="BO28" i="28"/>
  <c r="BN28" i="28"/>
  <c r="BM28" i="28"/>
  <c r="BL28" i="28"/>
  <c r="BK28" i="28"/>
  <c r="BJ28" i="28"/>
  <c r="BI28" i="28"/>
  <c r="AR28" i="28"/>
  <c r="I28" i="28"/>
  <c r="F28" i="28"/>
  <c r="C28" i="28"/>
  <c r="CL27" i="28"/>
  <c r="BP27" i="28"/>
  <c r="BO27" i="28"/>
  <c r="BN27" i="28"/>
  <c r="BM27" i="28"/>
  <c r="BL27" i="28"/>
  <c r="BK27" i="28"/>
  <c r="BJ27" i="28"/>
  <c r="BI27" i="28"/>
  <c r="AR27" i="28"/>
  <c r="I27" i="28"/>
  <c r="F27" i="28"/>
  <c r="C27" i="28"/>
  <c r="CL26" i="28"/>
  <c r="BP26" i="28"/>
  <c r="BO26" i="28"/>
  <c r="BN26" i="28"/>
  <c r="BM26" i="28"/>
  <c r="BL26" i="28"/>
  <c r="BK26" i="28"/>
  <c r="BJ26" i="28"/>
  <c r="BI26" i="28"/>
  <c r="AR26" i="28"/>
  <c r="I26" i="28"/>
  <c r="F26" i="28"/>
  <c r="C26" i="28"/>
  <c r="CL25" i="28"/>
  <c r="BP25" i="28"/>
  <c r="BO25" i="28"/>
  <c r="BN25" i="28"/>
  <c r="BM25" i="28"/>
  <c r="BL25" i="28"/>
  <c r="BK25" i="28"/>
  <c r="BJ25" i="28"/>
  <c r="BI25" i="28"/>
  <c r="AR25" i="28"/>
  <c r="I25" i="28"/>
  <c r="F25" i="28"/>
  <c r="C25" i="28"/>
  <c r="CL24" i="28"/>
  <c r="BP24" i="28"/>
  <c r="BO24" i="28"/>
  <c r="BN24" i="28"/>
  <c r="BM24" i="28"/>
  <c r="BL24" i="28"/>
  <c r="BK24" i="28"/>
  <c r="BJ24" i="28"/>
  <c r="BI24" i="28"/>
  <c r="AR24" i="28"/>
  <c r="I24" i="28"/>
  <c r="F24" i="28"/>
  <c r="C24" i="28"/>
  <c r="CL23" i="28"/>
  <c r="BP23" i="28"/>
  <c r="BO23" i="28"/>
  <c r="BN23" i="28"/>
  <c r="BM23" i="28"/>
  <c r="BL23" i="28"/>
  <c r="BK23" i="28"/>
  <c r="BJ23" i="28"/>
  <c r="BI23" i="28"/>
  <c r="AR23" i="28"/>
  <c r="I23" i="28"/>
  <c r="F23" i="28"/>
  <c r="C23" i="28"/>
  <c r="CL22" i="28"/>
  <c r="BP22" i="28"/>
  <c r="BO22" i="28"/>
  <c r="BN22" i="28"/>
  <c r="BM22" i="28"/>
  <c r="BL22" i="28"/>
  <c r="BK22" i="28"/>
  <c r="BJ22" i="28"/>
  <c r="BI22" i="28"/>
  <c r="AR22" i="28"/>
  <c r="I22" i="28"/>
  <c r="F22" i="28"/>
  <c r="C22" i="28"/>
  <c r="CL21" i="28"/>
  <c r="BP21" i="28"/>
  <c r="BO21" i="28"/>
  <c r="BN21" i="28"/>
  <c r="BM21" i="28"/>
  <c r="BL21" i="28"/>
  <c r="BK21" i="28"/>
  <c r="BJ21" i="28"/>
  <c r="BI21" i="28"/>
  <c r="AR21" i="28"/>
  <c r="I21" i="28"/>
  <c r="F21" i="28"/>
  <c r="C21" i="28"/>
  <c r="CL20" i="28"/>
  <c r="BP20" i="28"/>
  <c r="BO20" i="28"/>
  <c r="BN20" i="28"/>
  <c r="BM20" i="28"/>
  <c r="BL20" i="28"/>
  <c r="BK20" i="28"/>
  <c r="BJ20" i="28"/>
  <c r="BI20" i="28"/>
  <c r="AR20" i="28"/>
  <c r="I20" i="28"/>
  <c r="F20" i="28"/>
  <c r="C20" i="28"/>
  <c r="CL19" i="28"/>
  <c r="BP19" i="28"/>
  <c r="BO19" i="28"/>
  <c r="BN19" i="28"/>
  <c r="BM19" i="28"/>
  <c r="BL19" i="28"/>
  <c r="BK19" i="28"/>
  <c r="BJ19" i="28"/>
  <c r="BI19" i="28"/>
  <c r="AR19" i="28"/>
  <c r="I19" i="28"/>
  <c r="F19" i="28"/>
  <c r="C19" i="28"/>
  <c r="CL18" i="28"/>
  <c r="BP18" i="28"/>
  <c r="BO18" i="28"/>
  <c r="BN18" i="28"/>
  <c r="BM18" i="28"/>
  <c r="BL18" i="28"/>
  <c r="BK18" i="28"/>
  <c r="BJ18" i="28"/>
  <c r="BI18" i="28"/>
  <c r="AR18" i="28"/>
  <c r="I18" i="28"/>
  <c r="F18" i="28"/>
  <c r="C18" i="28"/>
  <c r="CL17" i="28"/>
  <c r="BP17" i="28"/>
  <c r="BO17" i="28"/>
  <c r="BN17" i="28"/>
  <c r="BM17" i="28"/>
  <c r="BL17" i="28"/>
  <c r="BK17" i="28"/>
  <c r="BJ17" i="28"/>
  <c r="BI17" i="28"/>
  <c r="AR17" i="28"/>
  <c r="I17" i="28"/>
  <c r="F17" i="28"/>
  <c r="C17" i="28"/>
  <c r="CL16" i="28"/>
  <c r="BP16" i="28"/>
  <c r="BO16" i="28"/>
  <c r="BN16" i="28"/>
  <c r="BM16" i="28"/>
  <c r="BL16" i="28"/>
  <c r="BK16" i="28"/>
  <c r="BJ16" i="28"/>
  <c r="BI16" i="28"/>
  <c r="AR16" i="28"/>
  <c r="I16" i="28"/>
  <c r="F16" i="28"/>
  <c r="C16" i="28"/>
  <c r="CL15" i="28"/>
  <c r="BP15" i="28"/>
  <c r="BO15" i="28"/>
  <c r="BN15" i="28"/>
  <c r="BM15" i="28"/>
  <c r="BL15" i="28"/>
  <c r="BK15" i="28"/>
  <c r="BJ15" i="28"/>
  <c r="BI15" i="28"/>
  <c r="AR15" i="28"/>
  <c r="I15" i="28"/>
  <c r="F15" i="28"/>
  <c r="C15" i="28"/>
  <c r="CL14" i="28"/>
  <c r="BP14" i="28"/>
  <c r="BO14" i="28"/>
  <c r="BN14" i="28"/>
  <c r="BM14" i="28"/>
  <c r="BL14" i="28"/>
  <c r="BK14" i="28"/>
  <c r="BJ14" i="28"/>
  <c r="BI14" i="28"/>
  <c r="AR14" i="28"/>
  <c r="I14" i="28"/>
  <c r="F14" i="28"/>
  <c r="C14" i="28"/>
  <c r="CL13" i="28"/>
  <c r="BP13" i="28"/>
  <c r="BO13" i="28"/>
  <c r="BN13" i="28"/>
  <c r="BM13" i="28"/>
  <c r="BL13" i="28"/>
  <c r="BK13" i="28"/>
  <c r="BJ13" i="28"/>
  <c r="BI13" i="28"/>
  <c r="AR13" i="28"/>
  <c r="I13" i="28"/>
  <c r="F13" i="28"/>
  <c r="C13" i="28"/>
  <c r="CL12" i="28"/>
  <c r="BP12" i="28"/>
  <c r="BO12" i="28"/>
  <c r="BN12" i="28"/>
  <c r="BM12" i="28"/>
  <c r="BL12" i="28"/>
  <c r="BK12" i="28"/>
  <c r="BJ12" i="28"/>
  <c r="BI12" i="28"/>
  <c r="AR12" i="28"/>
  <c r="I12" i="28"/>
  <c r="F12" i="28"/>
  <c r="C12" i="28"/>
  <c r="CL11" i="28"/>
  <c r="BP11" i="28"/>
  <c r="BO11" i="28"/>
  <c r="BN11" i="28"/>
  <c r="BM11" i="28"/>
  <c r="BL11" i="28"/>
  <c r="BK11" i="28"/>
  <c r="BJ11" i="28"/>
  <c r="BI11" i="28"/>
  <c r="AR11" i="28"/>
  <c r="C11" i="28"/>
  <c r="CL10" i="28"/>
  <c r="BP10" i="28"/>
  <c r="BO10" i="28"/>
  <c r="BN10" i="28"/>
  <c r="BM10" i="28"/>
  <c r="BL10" i="28"/>
  <c r="BK10" i="28"/>
  <c r="BJ10" i="28"/>
  <c r="BI10" i="28"/>
  <c r="AR10" i="28"/>
  <c r="I10" i="28"/>
  <c r="F10" i="28"/>
  <c r="C10" i="28"/>
  <c r="CL9" i="28"/>
  <c r="BP9" i="28"/>
  <c r="BO9" i="28"/>
  <c r="BN9" i="28"/>
  <c r="BM9" i="28"/>
  <c r="BL9" i="28"/>
  <c r="BK9" i="28"/>
  <c r="BJ9" i="28"/>
  <c r="BI9" i="28"/>
  <c r="AR9" i="28"/>
  <c r="I9" i="28"/>
  <c r="F9" i="28"/>
  <c r="C9" i="28"/>
  <c r="CL8" i="28"/>
  <c r="BP8" i="28"/>
  <c r="BO8" i="28"/>
  <c r="BN8" i="28"/>
  <c r="BM8" i="28"/>
  <c r="BL8" i="28"/>
  <c r="BK8" i="28"/>
  <c r="BJ8" i="28"/>
  <c r="BI8" i="28"/>
  <c r="AR8" i="28"/>
  <c r="I8" i="28"/>
  <c r="F8" i="28"/>
  <c r="C8" i="28"/>
  <c r="CL7" i="28"/>
  <c r="BP7" i="28"/>
  <c r="BO7" i="28"/>
  <c r="BN7" i="28"/>
  <c r="BM7" i="28"/>
  <c r="BL7" i="28"/>
  <c r="BK7" i="28"/>
  <c r="BJ7" i="28"/>
  <c r="BI7" i="28"/>
  <c r="AR7" i="28"/>
  <c r="I7" i="28"/>
  <c r="F7" i="28"/>
  <c r="C7" i="28"/>
  <c r="CL6" i="28"/>
  <c r="BP6" i="28"/>
  <c r="BO6" i="28"/>
  <c r="BN6" i="28"/>
  <c r="BM6" i="28"/>
  <c r="BL6" i="28"/>
  <c r="BK6" i="28"/>
  <c r="BJ6" i="28"/>
  <c r="BI6" i="28"/>
  <c r="AR6" i="28"/>
  <c r="I6" i="28"/>
  <c r="F6" i="28"/>
  <c r="C6" i="28"/>
  <c r="CL5" i="28"/>
  <c r="BP5" i="28"/>
  <c r="BO5" i="28"/>
  <c r="BN5" i="28"/>
  <c r="BM5" i="28"/>
  <c r="BL5" i="28"/>
  <c r="BK5" i="28"/>
  <c r="BJ5" i="28"/>
  <c r="BI5" i="28"/>
  <c r="AR5" i="28"/>
  <c r="I5" i="28"/>
  <c r="F5" i="28"/>
  <c r="C5" i="28"/>
  <c r="CL4" i="28"/>
  <c r="BP4" i="28"/>
  <c r="BO4" i="28"/>
  <c r="BN4" i="28"/>
  <c r="BM4" i="28"/>
  <c r="BL4" i="28"/>
  <c r="BK4" i="28"/>
  <c r="BJ4" i="28"/>
  <c r="BI4" i="28"/>
  <c r="AR4" i="28"/>
  <c r="I4" i="28"/>
  <c r="F4" i="28"/>
  <c r="C4" i="28"/>
  <c r="O52" i="27"/>
  <c r="P52" i="27" s="1"/>
  <c r="K52" i="27"/>
  <c r="J52" i="27"/>
  <c r="O51" i="27"/>
  <c r="P51" i="27" s="1"/>
  <c r="J51" i="27"/>
  <c r="K51" i="27" s="1"/>
  <c r="O50" i="27"/>
  <c r="P50" i="27" s="1"/>
  <c r="K50" i="27"/>
  <c r="J50" i="27"/>
  <c r="O47" i="27"/>
  <c r="P47" i="27" s="1"/>
  <c r="J47" i="27"/>
  <c r="K47" i="27" s="1"/>
  <c r="P46" i="27"/>
  <c r="O46" i="27"/>
  <c r="K46" i="27"/>
  <c r="J46" i="27"/>
  <c r="O45" i="27"/>
  <c r="P45" i="27" s="1"/>
  <c r="J45" i="27"/>
  <c r="K45" i="27" s="1"/>
  <c r="P44" i="27"/>
  <c r="O44" i="27"/>
  <c r="K44" i="27"/>
  <c r="J44" i="27"/>
  <c r="O43" i="27"/>
  <c r="P43" i="27" s="1"/>
  <c r="J43" i="27"/>
  <c r="K43" i="27" s="1"/>
  <c r="P42" i="27"/>
  <c r="O42" i="27"/>
  <c r="K42" i="27"/>
  <c r="J42" i="27"/>
  <c r="P38" i="27"/>
  <c r="O38" i="27"/>
  <c r="K38" i="27"/>
  <c r="J38" i="27"/>
  <c r="O37" i="27"/>
  <c r="P37" i="27" s="1"/>
  <c r="J37" i="27"/>
  <c r="K37" i="27" s="1"/>
  <c r="O34" i="27"/>
  <c r="P34" i="27" s="1"/>
  <c r="O31" i="27"/>
  <c r="P31" i="27" s="1"/>
  <c r="J31" i="27"/>
  <c r="K31" i="27" s="1"/>
  <c r="P30" i="27"/>
  <c r="O30" i="27"/>
  <c r="K30" i="27"/>
  <c r="J30" i="27"/>
  <c r="O28" i="27"/>
  <c r="P28" i="27" s="1"/>
  <c r="O27" i="27"/>
  <c r="P27" i="27" s="1"/>
  <c r="K27" i="27"/>
  <c r="J27" i="27"/>
  <c r="P26" i="27"/>
  <c r="O26" i="27"/>
  <c r="J26" i="27"/>
  <c r="K26" i="27" s="1"/>
  <c r="O19" i="27"/>
  <c r="P19" i="27" s="1"/>
  <c r="L19" i="27"/>
  <c r="P18" i="27"/>
  <c r="O18" i="27"/>
  <c r="J18" i="27"/>
  <c r="K18" i="27" s="1"/>
  <c r="P17" i="27"/>
  <c r="O17" i="27"/>
  <c r="K17" i="27"/>
  <c r="J17" i="27"/>
  <c r="P16" i="27"/>
  <c r="O16" i="27"/>
  <c r="J16" i="27"/>
  <c r="K16" i="27" s="1"/>
  <c r="P15" i="27"/>
  <c r="O15" i="27"/>
  <c r="K15" i="27"/>
  <c r="J15" i="27"/>
  <c r="P14" i="27"/>
  <c r="O14" i="27"/>
  <c r="J14" i="27"/>
  <c r="K14" i="27" s="1"/>
  <c r="P13" i="27"/>
  <c r="O13" i="27"/>
  <c r="J13" i="27"/>
  <c r="K13" i="27" s="1"/>
  <c r="P12" i="27"/>
  <c r="O12" i="27"/>
  <c r="J12" i="27"/>
  <c r="K12" i="27" s="1"/>
  <c r="O11" i="27"/>
  <c r="P11" i="27" s="1"/>
  <c r="O9" i="27"/>
  <c r="P9" i="27" s="1"/>
  <c r="K9" i="27"/>
  <c r="J9" i="27"/>
  <c r="L1964" i="31" l="1"/>
  <c r="L1969" i="31"/>
  <c r="L1966" i="31"/>
  <c r="L1963" i="31"/>
  <c r="L1968" i="31"/>
  <c r="L1965" i="31"/>
  <c r="L1967" i="31"/>
  <c r="L1956" i="31"/>
  <c r="L1948" i="31"/>
  <c r="L1940" i="31"/>
  <c r="L1961" i="31"/>
  <c r="L1953" i="31"/>
  <c r="L1945" i="31"/>
  <c r="L1958" i="31"/>
  <c r="L1950" i="31"/>
  <c r="L1942" i="31"/>
  <c r="L1955" i="31"/>
  <c r="L1947" i="31"/>
  <c r="L1939" i="31"/>
  <c r="L1960" i="31"/>
  <c r="L1952" i="31"/>
  <c r="L1944" i="31"/>
  <c r="L1957" i="31"/>
  <c r="L1949" i="31"/>
  <c r="L1941" i="31"/>
  <c r="L1962" i="31"/>
  <c r="L1954" i="31"/>
  <c r="L1946" i="31"/>
  <c r="L1938" i="31"/>
  <c r="L1959" i="31"/>
  <c r="L1951" i="31"/>
  <c r="L1943" i="31"/>
  <c r="L1932" i="31"/>
  <c r="L1924" i="31"/>
  <c r="L1916" i="31"/>
  <c r="L1937" i="31"/>
  <c r="L1929" i="31"/>
  <c r="L1921" i="31"/>
  <c r="L1934" i="31"/>
  <c r="L1926" i="31"/>
  <c r="L1918" i="31"/>
  <c r="L1931" i="31"/>
  <c r="L1923" i="31"/>
  <c r="L1915" i="31"/>
  <c r="L1936" i="31"/>
  <c r="L1928" i="31"/>
  <c r="L1920" i="31"/>
  <c r="L1933" i="31"/>
  <c r="L1925" i="31"/>
  <c r="L1917" i="31"/>
  <c r="L1930" i="31"/>
  <c r="L1922" i="31"/>
  <c r="L1914" i="31"/>
  <c r="L1935" i="31"/>
  <c r="L1927" i="31"/>
  <c r="L1919" i="31"/>
  <c r="L1900" i="31"/>
  <c r="L1902" i="31"/>
  <c r="L1899" i="31"/>
  <c r="L1904" i="31"/>
  <c r="L1901" i="31"/>
  <c r="L1898" i="31"/>
  <c r="L1903" i="31"/>
  <c r="L1892" i="31"/>
  <c r="L1884" i="31"/>
  <c r="L1876" i="31"/>
  <c r="L1897" i="31"/>
  <c r="L1889" i="31"/>
  <c r="L1881" i="31"/>
  <c r="L1873" i="31"/>
  <c r="L1894" i="31"/>
  <c r="L1886" i="31"/>
  <c r="L1878" i="31"/>
  <c r="L1891" i="31"/>
  <c r="L1883" i="31"/>
  <c r="L1875" i="31"/>
  <c r="L1896" i="31"/>
  <c r="L1888" i="31"/>
  <c r="L1880" i="31"/>
  <c r="L1893" i="31"/>
  <c r="L1885" i="31"/>
  <c r="L1877" i="31"/>
  <c r="L1890" i="31"/>
  <c r="L1882" i="31"/>
  <c r="L1874" i="31"/>
  <c r="L1895" i="31"/>
  <c r="L1887" i="31"/>
  <c r="L1879" i="31"/>
  <c r="L1868" i="31"/>
  <c r="L1860" i="31"/>
  <c r="L1852" i="31"/>
  <c r="L1865" i="31"/>
  <c r="L1857" i="31"/>
  <c r="L1849" i="31"/>
  <c r="L1870" i="31"/>
  <c r="L1862" i="31"/>
  <c r="L1854" i="31"/>
  <c r="L1867" i="31"/>
  <c r="L1859" i="31"/>
  <c r="L1851" i="31"/>
  <c r="L1872" i="31"/>
  <c r="L1864" i="31"/>
  <c r="L1856" i="31"/>
  <c r="L1869" i="31"/>
  <c r="L1861" i="31"/>
  <c r="L1853" i="31"/>
  <c r="L1866" i="31"/>
  <c r="L1858" i="31"/>
  <c r="L1850" i="31"/>
  <c r="L1871" i="31"/>
  <c r="L1863" i="31"/>
  <c r="L1855" i="31"/>
  <c r="G11" i="27"/>
  <c r="J11" i="27" s="1"/>
  <c r="K11" i="27" s="1"/>
  <c r="G33" i="27"/>
  <c r="G19" i="27"/>
  <c r="J19" i="27" s="1"/>
  <c r="K19" i="27" s="1"/>
  <c r="G36" i="27"/>
  <c r="J36" i="27" s="1"/>
  <c r="K36" i="27" s="1"/>
  <c r="G20" i="27"/>
  <c r="C2" i="10"/>
  <c r="O7" i="29" s="1"/>
  <c r="G35" i="27"/>
  <c r="G23" i="27"/>
  <c r="A1" i="23"/>
  <c r="F5" i="23" s="1"/>
  <c r="G34" i="27"/>
  <c r="J34" i="27" s="1"/>
  <c r="K34" i="27" s="1"/>
  <c r="G22" i="27"/>
  <c r="L14" i="29" a="1"/>
  <c r="L14" i="29" s="1"/>
  <c r="J19" i="19" s="1"/>
  <c r="G24" i="27"/>
  <c r="J24" i="27" s="1"/>
  <c r="K24" i="27" s="1"/>
  <c r="G40" i="27"/>
  <c r="G25" i="27"/>
  <c r="O25" i="27" s="1"/>
  <c r="P25" i="27" s="1"/>
  <c r="G41" i="27"/>
  <c r="O41" i="27" s="1"/>
  <c r="P41" i="27" s="1"/>
  <c r="G7" i="27"/>
  <c r="G28" i="27"/>
  <c r="J28" i="27" s="1"/>
  <c r="K28" i="27" s="1"/>
  <c r="G48" i="27"/>
  <c r="O48" i="27" s="1"/>
  <c r="P48" i="27" s="1"/>
  <c r="G8" i="27"/>
  <c r="G29" i="27"/>
  <c r="G49" i="27"/>
  <c r="G10" i="27"/>
  <c r="G32" i="27"/>
  <c r="F4" i="23"/>
  <c r="V4" i="23"/>
  <c r="AD4" i="23"/>
  <c r="N5" i="23"/>
  <c r="AD5" i="23"/>
  <c r="F6" i="23"/>
  <c r="N6" i="23"/>
  <c r="V6" i="23"/>
  <c r="AD6" i="23"/>
  <c r="F7" i="23"/>
  <c r="N7" i="23"/>
  <c r="AD7" i="23"/>
  <c r="F8" i="23"/>
  <c r="N8" i="23"/>
  <c r="V8" i="23"/>
  <c r="AD8" i="23"/>
  <c r="F9" i="23"/>
  <c r="N9" i="23"/>
  <c r="V9" i="23"/>
  <c r="AD9" i="23"/>
  <c r="F10" i="23"/>
  <c r="N10" i="23"/>
  <c r="V10" i="23"/>
  <c r="AD10" i="23"/>
  <c r="F11" i="23"/>
  <c r="N11" i="23"/>
  <c r="V11" i="23"/>
  <c r="AD11" i="23"/>
  <c r="F12" i="23"/>
  <c r="N12" i="23"/>
  <c r="V12" i="23"/>
  <c r="AD12" i="23"/>
  <c r="F13" i="23"/>
  <c r="N13" i="23"/>
  <c r="V13" i="23"/>
  <c r="AD13" i="23"/>
  <c r="F14" i="23"/>
  <c r="N14" i="23"/>
  <c r="V14" i="23"/>
  <c r="AD14" i="23"/>
  <c r="F15" i="23"/>
  <c r="N15" i="23"/>
  <c r="V15" i="23"/>
  <c r="AD15" i="23"/>
  <c r="F16" i="23"/>
  <c r="N16" i="23"/>
  <c r="V16" i="23"/>
  <c r="AD16" i="23"/>
  <c r="F17" i="23"/>
  <c r="N17" i="23"/>
  <c r="V17" i="23"/>
  <c r="AD17" i="23"/>
  <c r="F18" i="23"/>
  <c r="N18" i="23"/>
  <c r="V18" i="23"/>
  <c r="AD18" i="23"/>
  <c r="F19" i="23"/>
  <c r="O19" i="23"/>
  <c r="X19" i="23"/>
  <c r="AG19" i="23"/>
  <c r="J20" i="23"/>
  <c r="T20" i="23"/>
  <c r="AC20" i="23"/>
  <c r="G21" i="23"/>
  <c r="Q21" i="23"/>
  <c r="AB21" i="23"/>
  <c r="G22" i="23"/>
  <c r="Q22" i="23"/>
  <c r="AB22" i="23"/>
  <c r="G23" i="23"/>
  <c r="Q23" i="23"/>
  <c r="AB23" i="23"/>
  <c r="G24" i="23"/>
  <c r="Q24" i="23"/>
  <c r="K25" i="23"/>
  <c r="I26" i="23"/>
  <c r="C27" i="23"/>
  <c r="AG27" i="23"/>
  <c r="AB28" i="23"/>
  <c r="Y29" i="23"/>
  <c r="T30" i="23"/>
  <c r="S31" i="23"/>
  <c r="Q32" i="23"/>
  <c r="T33" i="23"/>
  <c r="T34" i="23"/>
  <c r="Y35" i="23"/>
  <c r="AB36" i="23"/>
  <c r="I38" i="23"/>
  <c r="S39" i="23"/>
  <c r="AB40" i="23"/>
  <c r="I42" i="23"/>
  <c r="Y43" i="23"/>
  <c r="T45" i="23"/>
  <c r="D47" i="23"/>
  <c r="C49" i="23"/>
  <c r="AG50" i="23"/>
  <c r="Q52" i="23"/>
  <c r="X54" i="23"/>
  <c r="AC57" i="23"/>
  <c r="I60" i="23"/>
  <c r="M63" i="23"/>
  <c r="W66" i="23"/>
  <c r="M77" i="23"/>
  <c r="X4" i="23"/>
  <c r="AF4" i="23"/>
  <c r="H5" i="23"/>
  <c r="P5" i="23"/>
  <c r="X5" i="23"/>
  <c r="AF5" i="23"/>
  <c r="H6" i="23"/>
  <c r="P6" i="23"/>
  <c r="X6" i="23"/>
  <c r="AF6" i="23"/>
  <c r="H7" i="23"/>
  <c r="P7" i="23"/>
  <c r="X7" i="23"/>
  <c r="AF7" i="23"/>
  <c r="H8" i="23"/>
  <c r="P8" i="23"/>
  <c r="X8" i="23"/>
  <c r="AF8" i="23"/>
  <c r="H9" i="23"/>
  <c r="P9" i="23"/>
  <c r="X9" i="23"/>
  <c r="AF9" i="23"/>
  <c r="H10" i="23"/>
  <c r="P10" i="23"/>
  <c r="X10" i="23"/>
  <c r="AF10" i="23"/>
  <c r="H11" i="23"/>
  <c r="P11" i="23"/>
  <c r="X11" i="23"/>
  <c r="AF11" i="23"/>
  <c r="H12" i="23"/>
  <c r="P12" i="23"/>
  <c r="X12" i="23"/>
  <c r="AF12" i="23"/>
  <c r="H13" i="23"/>
  <c r="P13" i="23"/>
  <c r="X13" i="23"/>
  <c r="AF13" i="23"/>
  <c r="H14" i="23"/>
  <c r="P14" i="23"/>
  <c r="X14" i="23"/>
  <c r="AF14" i="23"/>
  <c r="H15" i="23"/>
  <c r="P15" i="23"/>
  <c r="X15" i="23"/>
  <c r="AF15" i="23"/>
  <c r="H16" i="23"/>
  <c r="P16" i="23"/>
  <c r="X16" i="23"/>
  <c r="AF16" i="23"/>
  <c r="H17" i="23"/>
  <c r="P17" i="23"/>
  <c r="X17" i="23"/>
  <c r="AF17" i="23"/>
  <c r="H18" i="23"/>
  <c r="P18" i="23"/>
  <c r="X18" i="23"/>
  <c r="AF18" i="23"/>
  <c r="H19" i="23"/>
  <c r="Q19" i="23"/>
  <c r="Z19" i="23"/>
  <c r="D20" i="23"/>
  <c r="M20" i="23"/>
  <c r="V20" i="23"/>
  <c r="AE20" i="23"/>
  <c r="I21" i="23"/>
  <c r="T21" i="23"/>
  <c r="AE21" i="23"/>
  <c r="I22" i="23"/>
  <c r="T22" i="23"/>
  <c r="AE22" i="23"/>
  <c r="I23" i="23"/>
  <c r="T23" i="23"/>
  <c r="AE23" i="23"/>
  <c r="I24" i="23"/>
  <c r="T24" i="23"/>
  <c r="S25" i="23"/>
  <c r="L26" i="23"/>
  <c r="K27" i="23"/>
  <c r="I28" i="23"/>
  <c r="C29" i="23"/>
  <c r="AG29" i="23"/>
  <c r="AB30" i="23"/>
  <c r="Y31" i="23"/>
  <c r="AB32" i="23"/>
  <c r="AA33" i="23"/>
  <c r="AG34" i="23"/>
  <c r="AG35" i="23"/>
  <c r="C37" i="23"/>
  <c r="L38" i="23"/>
  <c r="Y39" i="23"/>
  <c r="C41" i="23"/>
  <c r="L42" i="23"/>
  <c r="K44" i="23"/>
  <c r="AA45" i="23"/>
  <c r="Y47" i="23"/>
  <c r="T49" i="23"/>
  <c r="D51" i="23"/>
  <c r="C53" i="23"/>
  <c r="Y55" i="23"/>
  <c r="G58" i="23"/>
  <c r="E61" i="23"/>
  <c r="I64" i="23"/>
  <c r="AA68" i="23"/>
  <c r="AD79" i="23"/>
  <c r="Y16" i="23"/>
  <c r="AG16" i="23"/>
  <c r="I17" i="23"/>
  <c r="Q17" i="23"/>
  <c r="Y17" i="23"/>
  <c r="AG17" i="23"/>
  <c r="I18" i="23"/>
  <c r="Q18" i="23"/>
  <c r="Y18" i="23"/>
  <c r="AG18" i="23"/>
  <c r="I19" i="23"/>
  <c r="R19" i="23"/>
  <c r="AB19" i="23"/>
  <c r="E20" i="23"/>
  <c r="N20" i="23"/>
  <c r="W20" i="23"/>
  <c r="AF20" i="23"/>
  <c r="J21" i="23"/>
  <c r="U21" i="23"/>
  <c r="AF21" i="23"/>
  <c r="J22" i="23"/>
  <c r="U22" i="23"/>
  <c r="AF22" i="23"/>
  <c r="J23" i="23"/>
  <c r="U23" i="23"/>
  <c r="AF23" i="23"/>
  <c r="J24" i="23"/>
  <c r="Y24" i="23"/>
  <c r="T25" i="23"/>
  <c r="Q26" i="23"/>
  <c r="L27" i="23"/>
  <c r="K28" i="23"/>
  <c r="D29" i="23"/>
  <c r="C30" i="23"/>
  <c r="AG30" i="23"/>
  <c r="AA31" i="23"/>
  <c r="AG32" i="23"/>
  <c r="AG33" i="23"/>
  <c r="C35" i="23"/>
  <c r="I36" i="23"/>
  <c r="D37" i="23"/>
  <c r="Q38" i="23"/>
  <c r="AA39" i="23"/>
  <c r="D41" i="23"/>
  <c r="Q42" i="23"/>
  <c r="L44" i="23"/>
  <c r="K46" i="23"/>
  <c r="AA47" i="23"/>
  <c r="Y49" i="23"/>
  <c r="T51" i="23"/>
  <c r="D53" i="23"/>
  <c r="AC55" i="23"/>
  <c r="AF58" i="23"/>
  <c r="M61" i="23"/>
  <c r="J64" i="23"/>
  <c r="AC70" i="23"/>
  <c r="J41" i="27"/>
  <c r="K41" i="27" s="1"/>
  <c r="AH87" i="23"/>
  <c r="Z87" i="23"/>
  <c r="R87" i="23"/>
  <c r="J87" i="23"/>
  <c r="AH86" i="23"/>
  <c r="Z86" i="23"/>
  <c r="R86" i="23"/>
  <c r="J86" i="23"/>
  <c r="AH85" i="23"/>
  <c r="Z85" i="23"/>
  <c r="R85" i="23"/>
  <c r="J85" i="23"/>
  <c r="AH84" i="23"/>
  <c r="Z84" i="23"/>
  <c r="R84" i="23"/>
  <c r="J84" i="23"/>
  <c r="AH83" i="23"/>
  <c r="Z83" i="23"/>
  <c r="R83" i="23"/>
  <c r="J83" i="23"/>
  <c r="AH82" i="23"/>
  <c r="Z82" i="23"/>
  <c r="R82" i="23"/>
  <c r="J82" i="23"/>
  <c r="AH81" i="23"/>
  <c r="Z81" i="23"/>
  <c r="R81" i="23"/>
  <c r="J81" i="23"/>
  <c r="AH80" i="23"/>
  <c r="Z80" i="23"/>
  <c r="R80" i="23"/>
  <c r="J80" i="23"/>
  <c r="AH79" i="23"/>
  <c r="Z79" i="23"/>
  <c r="R79" i="23"/>
  <c r="J79" i="23"/>
  <c r="AH78" i="23"/>
  <c r="Z78" i="23"/>
  <c r="R78" i="23"/>
  <c r="J78" i="23"/>
  <c r="AH77" i="23"/>
  <c r="Z77" i="23"/>
  <c r="R77" i="23"/>
  <c r="J77" i="23"/>
  <c r="AH76" i="23"/>
  <c r="Z76" i="23"/>
  <c r="R76" i="23"/>
  <c r="J76" i="23"/>
  <c r="AH75" i="23"/>
  <c r="Z75" i="23"/>
  <c r="R75" i="23"/>
  <c r="J75" i="23"/>
  <c r="AH74" i="23"/>
  <c r="Z74" i="23"/>
  <c r="R74" i="23"/>
  <c r="J74" i="23"/>
  <c r="AH73" i="23"/>
  <c r="Z73" i="23"/>
  <c r="R73" i="23"/>
  <c r="J73" i="23"/>
  <c r="AH72" i="23"/>
  <c r="Z72" i="23"/>
  <c r="R72" i="23"/>
  <c r="J72" i="23"/>
  <c r="AH71" i="23"/>
  <c r="Z71" i="23"/>
  <c r="R71" i="23"/>
  <c r="J71" i="23"/>
  <c r="AH70" i="23"/>
  <c r="Z70" i="23"/>
  <c r="R70" i="23"/>
  <c r="J70" i="23"/>
  <c r="AH69" i="23"/>
  <c r="Z69" i="23"/>
  <c r="R69" i="23"/>
  <c r="J69" i="23"/>
  <c r="AH68" i="23"/>
  <c r="Z68" i="23"/>
  <c r="R68" i="23"/>
  <c r="J68" i="23"/>
  <c r="AH67" i="23"/>
  <c r="Z67" i="23"/>
  <c r="R67" i="23"/>
  <c r="J67" i="23"/>
  <c r="AH66" i="23"/>
  <c r="AG87" i="23"/>
  <c r="Y87" i="23"/>
  <c r="Q87" i="23"/>
  <c r="I87" i="23"/>
  <c r="AG86" i="23"/>
  <c r="Y86" i="23"/>
  <c r="Q86" i="23"/>
  <c r="I86" i="23"/>
  <c r="AG85" i="23"/>
  <c r="Y85" i="23"/>
  <c r="Q85" i="23"/>
  <c r="I85" i="23"/>
  <c r="AG84" i="23"/>
  <c r="Y84" i="23"/>
  <c r="Q84" i="23"/>
  <c r="I84" i="23"/>
  <c r="AG83" i="23"/>
  <c r="Y83" i="23"/>
  <c r="Q83" i="23"/>
  <c r="I83" i="23"/>
  <c r="AG82" i="23"/>
  <c r="Y82" i="23"/>
  <c r="Q82" i="23"/>
  <c r="I82" i="23"/>
  <c r="AG81" i="23"/>
  <c r="Y81" i="23"/>
  <c r="Q81" i="23"/>
  <c r="I81" i="23"/>
  <c r="AG80" i="23"/>
  <c r="Y80" i="23"/>
  <c r="Q80" i="23"/>
  <c r="I80" i="23"/>
  <c r="AG79" i="23"/>
  <c r="Y79" i="23"/>
  <c r="Q79" i="23"/>
  <c r="I79" i="23"/>
  <c r="AG78" i="23"/>
  <c r="Y78" i="23"/>
  <c r="Q78" i="23"/>
  <c r="I78" i="23"/>
  <c r="AG77" i="23"/>
  <c r="Y77" i="23"/>
  <c r="Q77" i="23"/>
  <c r="I77" i="23"/>
  <c r="AG76" i="23"/>
  <c r="Y76" i="23"/>
  <c r="Q76" i="23"/>
  <c r="I76" i="23"/>
  <c r="AG75" i="23"/>
  <c r="Y75" i="23"/>
  <c r="Q75" i="23"/>
  <c r="I75" i="23"/>
  <c r="AG74" i="23"/>
  <c r="Y74" i="23"/>
  <c r="Q74" i="23"/>
  <c r="I74" i="23"/>
  <c r="AG73" i="23"/>
  <c r="Y73" i="23"/>
  <c r="Q73" i="23"/>
  <c r="I73" i="23"/>
  <c r="AG72" i="23"/>
  <c r="Y72" i="23"/>
  <c r="Q72" i="23"/>
  <c r="I72" i="23"/>
  <c r="AG71" i="23"/>
  <c r="Y71" i="23"/>
  <c r="Q71" i="23"/>
  <c r="I71" i="23"/>
  <c r="AG70" i="23"/>
  <c r="Y70" i="23"/>
  <c r="Q70" i="23"/>
  <c r="I70" i="23"/>
  <c r="AG69" i="23"/>
  <c r="Y69" i="23"/>
  <c r="Q69" i="23"/>
  <c r="I69" i="23"/>
  <c r="AG68" i="23"/>
  <c r="Y68" i="23"/>
  <c r="Q68" i="23"/>
  <c r="AF87" i="23"/>
  <c r="X87" i="23"/>
  <c r="P87" i="23"/>
  <c r="H87" i="23"/>
  <c r="AF86" i="23"/>
  <c r="X86" i="23"/>
  <c r="P86" i="23"/>
  <c r="H86" i="23"/>
  <c r="AF85" i="23"/>
  <c r="X85" i="23"/>
  <c r="P85" i="23"/>
  <c r="H85" i="23"/>
  <c r="AF84" i="23"/>
  <c r="X84" i="23"/>
  <c r="P84" i="23"/>
  <c r="H84" i="23"/>
  <c r="AF83" i="23"/>
  <c r="X83" i="23"/>
  <c r="P83" i="23"/>
  <c r="H83" i="23"/>
  <c r="AF82" i="23"/>
  <c r="X82" i="23"/>
  <c r="P82" i="23"/>
  <c r="H82" i="23"/>
  <c r="AF81" i="23"/>
  <c r="X81" i="23"/>
  <c r="P81" i="23"/>
  <c r="H81" i="23"/>
  <c r="AF80" i="23"/>
  <c r="X80" i="23"/>
  <c r="P80" i="23"/>
  <c r="H80" i="23"/>
  <c r="AF79" i="23"/>
  <c r="X79" i="23"/>
  <c r="P79" i="23"/>
  <c r="H79" i="23"/>
  <c r="AF78" i="23"/>
  <c r="X78" i="23"/>
  <c r="P78" i="23"/>
  <c r="H78" i="23"/>
  <c r="AF77" i="23"/>
  <c r="X77" i="23"/>
  <c r="P77" i="23"/>
  <c r="H77" i="23"/>
  <c r="AF76" i="23"/>
  <c r="X76" i="23"/>
  <c r="P76" i="23"/>
  <c r="H76" i="23"/>
  <c r="AF75" i="23"/>
  <c r="X75" i="23"/>
  <c r="P75" i="23"/>
  <c r="H75" i="23"/>
  <c r="AF74" i="23"/>
  <c r="X74" i="23"/>
  <c r="P74" i="23"/>
  <c r="H74" i="23"/>
  <c r="AF73" i="23"/>
  <c r="X73" i="23"/>
  <c r="P73" i="23"/>
  <c r="H73" i="23"/>
  <c r="AF72" i="23"/>
  <c r="X72" i="23"/>
  <c r="P72" i="23"/>
  <c r="H72" i="23"/>
  <c r="AF71" i="23"/>
  <c r="X71" i="23"/>
  <c r="P71" i="23"/>
  <c r="H71" i="23"/>
  <c r="AF70" i="23"/>
  <c r="X70" i="23"/>
  <c r="P70" i="23"/>
  <c r="H70" i="23"/>
  <c r="AF69" i="23"/>
  <c r="X69" i="23"/>
  <c r="P69" i="23"/>
  <c r="H69" i="23"/>
  <c r="AF68" i="23"/>
  <c r="X68" i="23"/>
  <c r="P68" i="23"/>
  <c r="H68" i="23"/>
  <c r="AF67" i="23"/>
  <c r="X67" i="23"/>
  <c r="P67" i="23"/>
  <c r="H67" i="23"/>
  <c r="AF66" i="23"/>
  <c r="AE87" i="23"/>
  <c r="W87" i="23"/>
  <c r="O87" i="23"/>
  <c r="G87" i="23"/>
  <c r="AE86" i="23"/>
  <c r="W86" i="23"/>
  <c r="O86" i="23"/>
  <c r="G86" i="23"/>
  <c r="AE85" i="23"/>
  <c r="W85" i="23"/>
  <c r="O85" i="23"/>
  <c r="G85" i="23"/>
  <c r="AE84" i="23"/>
  <c r="W84" i="23"/>
  <c r="O84" i="23"/>
  <c r="G84" i="23"/>
  <c r="AE83" i="23"/>
  <c r="W83" i="23"/>
  <c r="O83" i="23"/>
  <c r="G83" i="23"/>
  <c r="AE82" i="23"/>
  <c r="W82" i="23"/>
  <c r="O82" i="23"/>
  <c r="G82" i="23"/>
  <c r="AE81" i="23"/>
  <c r="W81" i="23"/>
  <c r="O81" i="23"/>
  <c r="G81" i="23"/>
  <c r="AE80" i="23"/>
  <c r="W80" i="23"/>
  <c r="O80" i="23"/>
  <c r="G80" i="23"/>
  <c r="AE79" i="23"/>
  <c r="W79" i="23"/>
  <c r="O79" i="23"/>
  <c r="G79" i="23"/>
  <c r="AE78" i="23"/>
  <c r="W78" i="23"/>
  <c r="O78" i="23"/>
  <c r="G78" i="23"/>
  <c r="AE77" i="23"/>
  <c r="W77" i="23"/>
  <c r="O77" i="23"/>
  <c r="G77" i="23"/>
  <c r="AE76" i="23"/>
  <c r="W76" i="23"/>
  <c r="O76" i="23"/>
  <c r="G76" i="23"/>
  <c r="AE75" i="23"/>
  <c r="W75" i="23"/>
  <c r="O75" i="23"/>
  <c r="G75" i="23"/>
  <c r="AE74" i="23"/>
  <c r="W74" i="23"/>
  <c r="O74" i="23"/>
  <c r="G74" i="23"/>
  <c r="AE73" i="23"/>
  <c r="W73" i="23"/>
  <c r="O73" i="23"/>
  <c r="G73" i="23"/>
  <c r="AE72" i="23"/>
  <c r="W72" i="23"/>
  <c r="O72" i="23"/>
  <c r="G72" i="23"/>
  <c r="AE71" i="23"/>
  <c r="W71" i="23"/>
  <c r="O71" i="23"/>
  <c r="G71" i="23"/>
  <c r="AE70" i="23"/>
  <c r="W70" i="23"/>
  <c r="O70" i="23"/>
  <c r="G70" i="23"/>
  <c r="AE69" i="23"/>
  <c r="W69" i="23"/>
  <c r="O69" i="23"/>
  <c r="G69" i="23"/>
  <c r="AE68" i="23"/>
  <c r="W68" i="23"/>
  <c r="O68" i="23"/>
  <c r="G68" i="23"/>
  <c r="AE67" i="23"/>
  <c r="W67" i="23"/>
  <c r="O67" i="23"/>
  <c r="G67" i="23"/>
  <c r="AE66" i="23"/>
  <c r="AB87" i="23"/>
  <c r="T87" i="23"/>
  <c r="L87" i="23"/>
  <c r="D87" i="23"/>
  <c r="AB86" i="23"/>
  <c r="T86" i="23"/>
  <c r="L86" i="23"/>
  <c r="D86" i="23"/>
  <c r="AB85" i="23"/>
  <c r="T85" i="23"/>
  <c r="L85" i="23"/>
  <c r="D85" i="23"/>
  <c r="AB84" i="23"/>
  <c r="T84" i="23"/>
  <c r="L84" i="23"/>
  <c r="D84" i="23"/>
  <c r="AB83" i="23"/>
  <c r="T83" i="23"/>
  <c r="L83" i="23"/>
  <c r="D83" i="23"/>
  <c r="AB82" i="23"/>
  <c r="T82" i="23"/>
  <c r="L82" i="23"/>
  <c r="D82" i="23"/>
  <c r="AB81" i="23"/>
  <c r="T81" i="23"/>
  <c r="L81" i="23"/>
  <c r="D81" i="23"/>
  <c r="AB80" i="23"/>
  <c r="T80" i="23"/>
  <c r="L80" i="23"/>
  <c r="D80" i="23"/>
  <c r="AB79" i="23"/>
  <c r="T79" i="23"/>
  <c r="L79" i="23"/>
  <c r="D79" i="23"/>
  <c r="AB78" i="23"/>
  <c r="T78" i="23"/>
  <c r="L78" i="23"/>
  <c r="D78" i="23"/>
  <c r="AB77" i="23"/>
  <c r="T77" i="23"/>
  <c r="L77" i="23"/>
  <c r="D77" i="23"/>
  <c r="AB76" i="23"/>
  <c r="T76" i="23"/>
  <c r="L76" i="23"/>
  <c r="D76" i="23"/>
  <c r="AB75" i="23"/>
  <c r="T75" i="23"/>
  <c r="L75" i="23"/>
  <c r="D75" i="23"/>
  <c r="AB74" i="23"/>
  <c r="T74" i="23"/>
  <c r="L74" i="23"/>
  <c r="D74" i="23"/>
  <c r="AB73" i="23"/>
  <c r="T73" i="23"/>
  <c r="L73" i="23"/>
  <c r="D73" i="23"/>
  <c r="AB72" i="23"/>
  <c r="T72" i="23"/>
  <c r="L72" i="23"/>
  <c r="D72" i="23"/>
  <c r="AB71" i="23"/>
  <c r="T71" i="23"/>
  <c r="L71" i="23"/>
  <c r="D71" i="23"/>
  <c r="AB70" i="23"/>
  <c r="T70" i="23"/>
  <c r="L70" i="23"/>
  <c r="D70" i="23"/>
  <c r="AB69" i="23"/>
  <c r="T69" i="23"/>
  <c r="L69" i="23"/>
  <c r="D69" i="23"/>
  <c r="AB68" i="23"/>
  <c r="T68" i="23"/>
  <c r="L68" i="23"/>
  <c r="D68" i="23"/>
  <c r="AB67" i="23"/>
  <c r="T67" i="23"/>
  <c r="L67" i="23"/>
  <c r="D67" i="23"/>
  <c r="AB66" i="23"/>
  <c r="AC87" i="23"/>
  <c r="F87" i="23"/>
  <c r="S86" i="23"/>
  <c r="AC85" i="23"/>
  <c r="F85" i="23"/>
  <c r="S84" i="23"/>
  <c r="AC83" i="23"/>
  <c r="F83" i="23"/>
  <c r="S82" i="23"/>
  <c r="AC81" i="23"/>
  <c r="F81" i="23"/>
  <c r="S80" i="23"/>
  <c r="AC79" i="23"/>
  <c r="F79" i="23"/>
  <c r="S78" i="23"/>
  <c r="AC77" i="23"/>
  <c r="F77" i="23"/>
  <c r="S76" i="23"/>
  <c r="AC75" i="23"/>
  <c r="F75" i="23"/>
  <c r="S74" i="23"/>
  <c r="AC73" i="23"/>
  <c r="F73" i="23"/>
  <c r="S72" i="23"/>
  <c r="AC71" i="23"/>
  <c r="F71" i="23"/>
  <c r="S70" i="23"/>
  <c r="AC69" i="23"/>
  <c r="F69" i="23"/>
  <c r="S68" i="23"/>
  <c r="AG67" i="23"/>
  <c r="Q67" i="23"/>
  <c r="AG66" i="23"/>
  <c r="V66" i="23"/>
  <c r="N66" i="23"/>
  <c r="F66" i="23"/>
  <c r="AD65" i="23"/>
  <c r="V65" i="23"/>
  <c r="N65" i="23"/>
  <c r="F65" i="23"/>
  <c r="AD64" i="23"/>
  <c r="V64" i="23"/>
  <c r="N64" i="23"/>
  <c r="F64" i="23"/>
  <c r="AD63" i="23"/>
  <c r="V63" i="23"/>
  <c r="N63" i="23"/>
  <c r="F63" i="23"/>
  <c r="AD62" i="23"/>
  <c r="V62" i="23"/>
  <c r="N62" i="23"/>
  <c r="F62" i="23"/>
  <c r="AD61" i="23"/>
  <c r="V61" i="23"/>
  <c r="N61" i="23"/>
  <c r="F61" i="23"/>
  <c r="AD60" i="23"/>
  <c r="V60" i="23"/>
  <c r="N60" i="23"/>
  <c r="F60" i="23"/>
  <c r="AD59" i="23"/>
  <c r="V59" i="23"/>
  <c r="N59" i="23"/>
  <c r="F59" i="23"/>
  <c r="AD58" i="23"/>
  <c r="V58" i="23"/>
  <c r="N58" i="23"/>
  <c r="F58" i="23"/>
  <c r="AD57" i="23"/>
  <c r="V57" i="23"/>
  <c r="N57" i="23"/>
  <c r="F57" i="23"/>
  <c r="AD56" i="23"/>
  <c r="V56" i="23"/>
  <c r="N56" i="23"/>
  <c r="F56" i="23"/>
  <c r="AD55" i="23"/>
  <c r="V55" i="23"/>
  <c r="N55" i="23"/>
  <c r="F55" i="23"/>
  <c r="AD54" i="23"/>
  <c r="V54" i="23"/>
  <c r="N54" i="23"/>
  <c r="F54" i="23"/>
  <c r="AD53" i="23"/>
  <c r="V87" i="23"/>
  <c r="C87" i="23"/>
  <c r="M86" i="23"/>
  <c r="V85" i="23"/>
  <c r="C85" i="23"/>
  <c r="M84" i="23"/>
  <c r="V83" i="23"/>
  <c r="C83" i="23"/>
  <c r="M82" i="23"/>
  <c r="V81" i="23"/>
  <c r="C81" i="23"/>
  <c r="M80" i="23"/>
  <c r="V79" i="23"/>
  <c r="C79" i="23"/>
  <c r="M78" i="23"/>
  <c r="V77" i="23"/>
  <c r="C77" i="23"/>
  <c r="M76" i="23"/>
  <c r="V75" i="23"/>
  <c r="C75" i="23"/>
  <c r="M74" i="23"/>
  <c r="V73" i="23"/>
  <c r="C73" i="23"/>
  <c r="M72" i="23"/>
  <c r="V71" i="23"/>
  <c r="C71" i="23"/>
  <c r="M70" i="23"/>
  <c r="V69" i="23"/>
  <c r="C69" i="23"/>
  <c r="M68" i="23"/>
  <c r="AC67" i="23"/>
  <c r="M67" i="23"/>
  <c r="AC66" i="23"/>
  <c r="T66" i="23"/>
  <c r="L66" i="23"/>
  <c r="D66" i="23"/>
  <c r="AB65" i="23"/>
  <c r="T65" i="23"/>
  <c r="L65" i="23"/>
  <c r="D65" i="23"/>
  <c r="AB64" i="23"/>
  <c r="T64" i="23"/>
  <c r="L64" i="23"/>
  <c r="D64" i="23"/>
  <c r="AB63" i="23"/>
  <c r="T63" i="23"/>
  <c r="L63" i="23"/>
  <c r="D63" i="23"/>
  <c r="AB62" i="23"/>
  <c r="T62" i="23"/>
  <c r="L62" i="23"/>
  <c r="D62" i="23"/>
  <c r="AB61" i="23"/>
  <c r="T61" i="23"/>
  <c r="L61" i="23"/>
  <c r="D61" i="23"/>
  <c r="AB60" i="23"/>
  <c r="T60" i="23"/>
  <c r="L60" i="23"/>
  <c r="D60" i="23"/>
  <c r="AB59" i="23"/>
  <c r="T59" i="23"/>
  <c r="L59" i="23"/>
  <c r="D59" i="23"/>
  <c r="AB58" i="23"/>
  <c r="T58" i="23"/>
  <c r="L58" i="23"/>
  <c r="D58" i="23"/>
  <c r="AB57" i="23"/>
  <c r="T57" i="23"/>
  <c r="L57" i="23"/>
  <c r="D57" i="23"/>
  <c r="AB56" i="23"/>
  <c r="T56" i="23"/>
  <c r="L56" i="23"/>
  <c r="D56" i="23"/>
  <c r="AB55" i="23"/>
  <c r="T55" i="23"/>
  <c r="L55" i="23"/>
  <c r="D55" i="23"/>
  <c r="AB54" i="23"/>
  <c r="T54" i="23"/>
  <c r="L54" i="23"/>
  <c r="D54" i="23"/>
  <c r="AB53" i="23"/>
  <c r="T53" i="23"/>
  <c r="U87" i="23"/>
  <c r="AD86" i="23"/>
  <c r="K86" i="23"/>
  <c r="U85" i="23"/>
  <c r="AD84" i="23"/>
  <c r="K84" i="23"/>
  <c r="U83" i="23"/>
  <c r="AD82" i="23"/>
  <c r="K82" i="23"/>
  <c r="U81" i="23"/>
  <c r="AD80" i="23"/>
  <c r="K80" i="23"/>
  <c r="U79" i="23"/>
  <c r="AD78" i="23"/>
  <c r="K78" i="23"/>
  <c r="U77" i="23"/>
  <c r="AD76" i="23"/>
  <c r="K76" i="23"/>
  <c r="U75" i="23"/>
  <c r="AD74" i="23"/>
  <c r="K74" i="23"/>
  <c r="U73" i="23"/>
  <c r="AD72" i="23"/>
  <c r="K72" i="23"/>
  <c r="U71" i="23"/>
  <c r="AD70" i="23"/>
  <c r="K70" i="23"/>
  <c r="U69" i="23"/>
  <c r="AD68" i="23"/>
  <c r="K68" i="23"/>
  <c r="AA67" i="23"/>
  <c r="K67" i="23"/>
  <c r="AA66" i="23"/>
  <c r="S66" i="23"/>
  <c r="K66" i="23"/>
  <c r="C66" i="23"/>
  <c r="AA65" i="23"/>
  <c r="S65" i="23"/>
  <c r="K65" i="23"/>
  <c r="C65" i="23"/>
  <c r="AA64" i="23"/>
  <c r="S64" i="23"/>
  <c r="K64" i="23"/>
  <c r="C64" i="23"/>
  <c r="AA63" i="23"/>
  <c r="S63" i="23"/>
  <c r="K63" i="23"/>
  <c r="C63" i="23"/>
  <c r="AA62" i="23"/>
  <c r="S62" i="23"/>
  <c r="K62" i="23"/>
  <c r="C62" i="23"/>
  <c r="AA61" i="23"/>
  <c r="S61" i="23"/>
  <c r="K61" i="23"/>
  <c r="C61" i="23"/>
  <c r="AA60" i="23"/>
  <c r="S60" i="23"/>
  <c r="K60" i="23"/>
  <c r="C60" i="23"/>
  <c r="AA59" i="23"/>
  <c r="S59" i="23"/>
  <c r="K59" i="23"/>
  <c r="C59" i="23"/>
  <c r="AA58" i="23"/>
  <c r="S58" i="23"/>
  <c r="K58" i="23"/>
  <c r="C58" i="23"/>
  <c r="AA57" i="23"/>
  <c r="S57" i="23"/>
  <c r="K57" i="23"/>
  <c r="C57" i="23"/>
  <c r="AA56" i="23"/>
  <c r="S56" i="23"/>
  <c r="K56" i="23"/>
  <c r="C56" i="23"/>
  <c r="AA55" i="23"/>
  <c r="S55" i="23"/>
  <c r="K55" i="23"/>
  <c r="C55" i="23"/>
  <c r="AA54" i="23"/>
  <c r="S54" i="23"/>
  <c r="K54" i="23"/>
  <c r="C54" i="23"/>
  <c r="AD87" i="23"/>
  <c r="AA86" i="23"/>
  <c r="AA85" i="23"/>
  <c r="V84" i="23"/>
  <c r="S83" i="23"/>
  <c r="U82" i="23"/>
  <c r="N81" i="23"/>
  <c r="N80" i="23"/>
  <c r="M79" i="23"/>
  <c r="F78" i="23"/>
  <c r="K77" i="23"/>
  <c r="E76" i="23"/>
  <c r="E75" i="23"/>
  <c r="C74" i="23"/>
  <c r="AC72" i="23"/>
  <c r="AD71" i="23"/>
  <c r="AA70" i="23"/>
  <c r="AA69" i="23"/>
  <c r="V68" i="23"/>
  <c r="Y67" i="23"/>
  <c r="C67" i="23"/>
  <c r="Q66" i="23"/>
  <c r="E66" i="23"/>
  <c r="X65" i="23"/>
  <c r="J65" i="23"/>
  <c r="AE64" i="23"/>
  <c r="Q64" i="23"/>
  <c r="E64" i="23"/>
  <c r="X63" i="23"/>
  <c r="J63" i="23"/>
  <c r="AE62" i="23"/>
  <c r="Q62" i="23"/>
  <c r="E62" i="23"/>
  <c r="X61" i="23"/>
  <c r="J61" i="23"/>
  <c r="AE60" i="23"/>
  <c r="Q60" i="23"/>
  <c r="E60" i="23"/>
  <c r="X59" i="23"/>
  <c r="J59" i="23"/>
  <c r="AE58" i="23"/>
  <c r="Q58" i="23"/>
  <c r="E58" i="23"/>
  <c r="X57" i="23"/>
  <c r="J57" i="23"/>
  <c r="AE56" i="23"/>
  <c r="Q56" i="23"/>
  <c r="E56" i="23"/>
  <c r="X55" i="23"/>
  <c r="J55" i="23"/>
  <c r="AE54" i="23"/>
  <c r="Q54" i="23"/>
  <c r="E54" i="23"/>
  <c r="Y53" i="23"/>
  <c r="P53" i="23"/>
  <c r="H53" i="23"/>
  <c r="AF52" i="23"/>
  <c r="X52" i="23"/>
  <c r="P52" i="23"/>
  <c r="H52" i="23"/>
  <c r="AF51" i="23"/>
  <c r="X51" i="23"/>
  <c r="P51" i="23"/>
  <c r="H51" i="23"/>
  <c r="AF50" i="23"/>
  <c r="X50" i="23"/>
  <c r="P50" i="23"/>
  <c r="H50" i="23"/>
  <c r="AF49" i="23"/>
  <c r="X49" i="23"/>
  <c r="P49" i="23"/>
  <c r="H49" i="23"/>
  <c r="AF48" i="23"/>
  <c r="X48" i="23"/>
  <c r="P48" i="23"/>
  <c r="H48" i="23"/>
  <c r="AF47" i="23"/>
  <c r="X47" i="23"/>
  <c r="P47" i="23"/>
  <c r="H47" i="23"/>
  <c r="AF46" i="23"/>
  <c r="X46" i="23"/>
  <c r="P46" i="23"/>
  <c r="H46" i="23"/>
  <c r="AF45" i="23"/>
  <c r="X45" i="23"/>
  <c r="P45" i="23"/>
  <c r="H45" i="23"/>
  <c r="AF44" i="23"/>
  <c r="X44" i="23"/>
  <c r="P44" i="23"/>
  <c r="H44" i="23"/>
  <c r="AF43" i="23"/>
  <c r="X43" i="23"/>
  <c r="P43" i="23"/>
  <c r="H43" i="23"/>
  <c r="AF42" i="23"/>
  <c r="X42" i="23"/>
  <c r="P42" i="23"/>
  <c r="H42" i="23"/>
  <c r="AF41" i="23"/>
  <c r="X41" i="23"/>
  <c r="P41" i="23"/>
  <c r="H41" i="23"/>
  <c r="AF40" i="23"/>
  <c r="X40" i="23"/>
  <c r="P40" i="23"/>
  <c r="H40" i="23"/>
  <c r="AF39" i="23"/>
  <c r="X39" i="23"/>
  <c r="P39" i="23"/>
  <c r="H39" i="23"/>
  <c r="AF38" i="23"/>
  <c r="X38" i="23"/>
  <c r="P38" i="23"/>
  <c r="H38" i="23"/>
  <c r="AF37" i="23"/>
  <c r="X37" i="23"/>
  <c r="P37" i="23"/>
  <c r="H37" i="23"/>
  <c r="AF36" i="23"/>
  <c r="X36" i="23"/>
  <c r="P36" i="23"/>
  <c r="H36" i="23"/>
  <c r="AF35" i="23"/>
  <c r="X35" i="23"/>
  <c r="P35" i="23"/>
  <c r="H35" i="23"/>
  <c r="AF34" i="23"/>
  <c r="X34" i="23"/>
  <c r="P34" i="23"/>
  <c r="H34" i="23"/>
  <c r="AF33" i="23"/>
  <c r="X33" i="23"/>
  <c r="P33" i="23"/>
  <c r="H33" i="23"/>
  <c r="AF32" i="23"/>
  <c r="X32" i="23"/>
  <c r="P32" i="23"/>
  <c r="H32" i="23"/>
  <c r="AF31" i="23"/>
  <c r="X31" i="23"/>
  <c r="P31" i="23"/>
  <c r="H31" i="23"/>
  <c r="AF30" i="23"/>
  <c r="X30" i="23"/>
  <c r="P30" i="23"/>
  <c r="H30" i="23"/>
  <c r="AF29" i="23"/>
  <c r="X29" i="23"/>
  <c r="P29" i="23"/>
  <c r="H29" i="23"/>
  <c r="AF28" i="23"/>
  <c r="X28" i="23"/>
  <c r="P28" i="23"/>
  <c r="H28" i="23"/>
  <c r="AF27" i="23"/>
  <c r="X27" i="23"/>
  <c r="P27" i="23"/>
  <c r="H27" i="23"/>
  <c r="AF26" i="23"/>
  <c r="X26" i="23"/>
  <c r="P26" i="23"/>
  <c r="H26" i="23"/>
  <c r="AF25" i="23"/>
  <c r="X25" i="23"/>
  <c r="P25" i="23"/>
  <c r="H25" i="23"/>
  <c r="AF24" i="23"/>
  <c r="X24" i="23"/>
  <c r="AA87" i="23"/>
  <c r="V86" i="23"/>
  <c r="S85" i="23"/>
  <c r="U84" i="23"/>
  <c r="N83" i="23"/>
  <c r="N82" i="23"/>
  <c r="M81" i="23"/>
  <c r="F80" i="23"/>
  <c r="K79" i="23"/>
  <c r="E78" i="23"/>
  <c r="E77" i="23"/>
  <c r="C76" i="23"/>
  <c r="AC74" i="23"/>
  <c r="AD73" i="23"/>
  <c r="AA72" i="23"/>
  <c r="AA71" i="23"/>
  <c r="V70" i="23"/>
  <c r="S69" i="23"/>
  <c r="U68" i="23"/>
  <c r="V67" i="23"/>
  <c r="AD66" i="23"/>
  <c r="P66" i="23"/>
  <c r="AH65" i="23"/>
  <c r="W65" i="23"/>
  <c r="I65" i="23"/>
  <c r="AC64" i="23"/>
  <c r="P64" i="23"/>
  <c r="AH63" i="23"/>
  <c r="W63" i="23"/>
  <c r="I63" i="23"/>
  <c r="AC62" i="23"/>
  <c r="P62" i="23"/>
  <c r="AH61" i="23"/>
  <c r="W61" i="23"/>
  <c r="I61" i="23"/>
  <c r="AC60" i="23"/>
  <c r="P60" i="23"/>
  <c r="AH59" i="23"/>
  <c r="W59" i="23"/>
  <c r="I59" i="23"/>
  <c r="AC58" i="23"/>
  <c r="P58" i="23"/>
  <c r="AH57" i="23"/>
  <c r="W57" i="23"/>
  <c r="I57" i="23"/>
  <c r="AC56" i="23"/>
  <c r="P56" i="23"/>
  <c r="AH55" i="23"/>
  <c r="W55" i="23"/>
  <c r="I55" i="23"/>
  <c r="AC54" i="23"/>
  <c r="P54" i="23"/>
  <c r="AH53" i="23"/>
  <c r="X53" i="23"/>
  <c r="O53" i="23"/>
  <c r="G53" i="23"/>
  <c r="AE52" i="23"/>
  <c r="W52" i="23"/>
  <c r="O52" i="23"/>
  <c r="G52" i="23"/>
  <c r="AE51" i="23"/>
  <c r="W51" i="23"/>
  <c r="O51" i="23"/>
  <c r="G51" i="23"/>
  <c r="AE50" i="23"/>
  <c r="W50" i="23"/>
  <c r="O50" i="23"/>
  <c r="G50" i="23"/>
  <c r="AE49" i="23"/>
  <c r="W49" i="23"/>
  <c r="O49" i="23"/>
  <c r="G49" i="23"/>
  <c r="AE48" i="23"/>
  <c r="W48" i="23"/>
  <c r="O48" i="23"/>
  <c r="G48" i="23"/>
  <c r="AE47" i="23"/>
  <c r="W47" i="23"/>
  <c r="O47" i="23"/>
  <c r="G47" i="23"/>
  <c r="AE46" i="23"/>
  <c r="W46" i="23"/>
  <c r="O46" i="23"/>
  <c r="G46" i="23"/>
  <c r="AE45" i="23"/>
  <c r="W45" i="23"/>
  <c r="O45" i="23"/>
  <c r="G45" i="23"/>
  <c r="AE44" i="23"/>
  <c r="W44" i="23"/>
  <c r="O44" i="23"/>
  <c r="G44" i="23"/>
  <c r="AE43" i="23"/>
  <c r="W43" i="23"/>
  <c r="O43" i="23"/>
  <c r="G43" i="23"/>
  <c r="AE42" i="23"/>
  <c r="W42" i="23"/>
  <c r="O42" i="23"/>
  <c r="G42" i="23"/>
  <c r="AE41" i="23"/>
  <c r="W41" i="23"/>
  <c r="O41" i="23"/>
  <c r="G41" i="23"/>
  <c r="AE40" i="23"/>
  <c r="W40" i="23"/>
  <c r="O40" i="23"/>
  <c r="G40" i="23"/>
  <c r="AE39" i="23"/>
  <c r="W39" i="23"/>
  <c r="O39" i="23"/>
  <c r="G39" i="23"/>
  <c r="AE38" i="23"/>
  <c r="W38" i="23"/>
  <c r="O38" i="23"/>
  <c r="G38" i="23"/>
  <c r="AE37" i="23"/>
  <c r="W37" i="23"/>
  <c r="O37" i="23"/>
  <c r="G37" i="23"/>
  <c r="AE36" i="23"/>
  <c r="W36" i="23"/>
  <c r="O36" i="23"/>
  <c r="G36" i="23"/>
  <c r="AE35" i="23"/>
  <c r="W35" i="23"/>
  <c r="O35" i="23"/>
  <c r="G35" i="23"/>
  <c r="AE34" i="23"/>
  <c r="W34" i="23"/>
  <c r="O34" i="23"/>
  <c r="G34" i="23"/>
  <c r="AE33" i="23"/>
  <c r="W33" i="23"/>
  <c r="O33" i="23"/>
  <c r="G33" i="23"/>
  <c r="AE32" i="23"/>
  <c r="W32" i="23"/>
  <c r="O32" i="23"/>
  <c r="G32" i="23"/>
  <c r="AE31" i="23"/>
  <c r="W31" i="23"/>
  <c r="O31" i="23"/>
  <c r="G31" i="23"/>
  <c r="AE30" i="23"/>
  <c r="W30" i="23"/>
  <c r="O30" i="23"/>
  <c r="G30" i="23"/>
  <c r="AE29" i="23"/>
  <c r="W29" i="23"/>
  <c r="O29" i="23"/>
  <c r="G29" i="23"/>
  <c r="AE28" i="23"/>
  <c r="W28" i="23"/>
  <c r="O28" i="23"/>
  <c r="G28" i="23"/>
  <c r="AE27" i="23"/>
  <c r="W27" i="23"/>
  <c r="O27" i="23"/>
  <c r="G27" i="23"/>
  <c r="AE26" i="23"/>
  <c r="W26" i="23"/>
  <c r="O26" i="23"/>
  <c r="G26" i="23"/>
  <c r="AE25" i="23"/>
  <c r="W25" i="23"/>
  <c r="O25" i="23"/>
  <c r="G25" i="23"/>
  <c r="AE24" i="23"/>
  <c r="W24" i="23"/>
  <c r="S87" i="23"/>
  <c r="U86" i="23"/>
  <c r="N85" i="23"/>
  <c r="N84" i="23"/>
  <c r="M83" i="23"/>
  <c r="F82" i="23"/>
  <c r="K81" i="23"/>
  <c r="E80" i="23"/>
  <c r="E79" i="23"/>
  <c r="C78" i="23"/>
  <c r="AC76" i="23"/>
  <c r="AD75" i="23"/>
  <c r="AA74" i="23"/>
  <c r="AA73" i="23"/>
  <c r="V72" i="23"/>
  <c r="S71" i="23"/>
  <c r="U70" i="23"/>
  <c r="N69" i="23"/>
  <c r="N68" i="23"/>
  <c r="U67" i="23"/>
  <c r="Z66" i="23"/>
  <c r="O66" i="23"/>
  <c r="AG65" i="23"/>
  <c r="U65" i="23"/>
  <c r="H65" i="23"/>
  <c r="Z64" i="23"/>
  <c r="O64" i="23"/>
  <c r="AG63" i="23"/>
  <c r="U63" i="23"/>
  <c r="H63" i="23"/>
  <c r="Z62" i="23"/>
  <c r="O62" i="23"/>
  <c r="AG61" i="23"/>
  <c r="U61" i="23"/>
  <c r="H61" i="23"/>
  <c r="Z60" i="23"/>
  <c r="O60" i="23"/>
  <c r="AG59" i="23"/>
  <c r="U59" i="23"/>
  <c r="H59" i="23"/>
  <c r="Z58" i="23"/>
  <c r="O58" i="23"/>
  <c r="AG57" i="23"/>
  <c r="U57" i="23"/>
  <c r="H57" i="23"/>
  <c r="Z56" i="23"/>
  <c r="O56" i="23"/>
  <c r="AG55" i="23"/>
  <c r="U55" i="23"/>
  <c r="H55" i="23"/>
  <c r="Z54" i="23"/>
  <c r="O54" i="23"/>
  <c r="AG53" i="23"/>
  <c r="W53" i="23"/>
  <c r="N53" i="23"/>
  <c r="F53" i="23"/>
  <c r="AD52" i="23"/>
  <c r="V52" i="23"/>
  <c r="N52" i="23"/>
  <c r="F52" i="23"/>
  <c r="AD51" i="23"/>
  <c r="V51" i="23"/>
  <c r="N51" i="23"/>
  <c r="F51" i="23"/>
  <c r="AD50" i="23"/>
  <c r="V50" i="23"/>
  <c r="N50" i="23"/>
  <c r="F50" i="23"/>
  <c r="AD49" i="23"/>
  <c r="V49" i="23"/>
  <c r="N49" i="23"/>
  <c r="F49" i="23"/>
  <c r="AD48" i="23"/>
  <c r="V48" i="23"/>
  <c r="N48" i="23"/>
  <c r="F48" i="23"/>
  <c r="AD47" i="23"/>
  <c r="V47" i="23"/>
  <c r="N47" i="23"/>
  <c r="F47" i="23"/>
  <c r="AD46" i="23"/>
  <c r="V46" i="23"/>
  <c r="N46" i="23"/>
  <c r="F46" i="23"/>
  <c r="AD45" i="23"/>
  <c r="V45" i="23"/>
  <c r="N45" i="23"/>
  <c r="F45" i="23"/>
  <c r="AD44" i="23"/>
  <c r="V44" i="23"/>
  <c r="N44" i="23"/>
  <c r="F44" i="23"/>
  <c r="AD43" i="23"/>
  <c r="V43" i="23"/>
  <c r="N43" i="23"/>
  <c r="F43" i="23"/>
  <c r="AD42" i="23"/>
  <c r="V42" i="23"/>
  <c r="N42" i="23"/>
  <c r="F42" i="23"/>
  <c r="AD41" i="23"/>
  <c r="V41" i="23"/>
  <c r="N41" i="23"/>
  <c r="F41" i="23"/>
  <c r="AD40" i="23"/>
  <c r="V40" i="23"/>
  <c r="N40" i="23"/>
  <c r="F40" i="23"/>
  <c r="AD39" i="23"/>
  <c r="V39" i="23"/>
  <c r="N39" i="23"/>
  <c r="F39" i="23"/>
  <c r="AD38" i="23"/>
  <c r="V38" i="23"/>
  <c r="N38" i="23"/>
  <c r="F38" i="23"/>
  <c r="AD37" i="23"/>
  <c r="V37" i="23"/>
  <c r="N37" i="23"/>
  <c r="F37" i="23"/>
  <c r="AD36" i="23"/>
  <c r="V36" i="23"/>
  <c r="N36" i="23"/>
  <c r="F36" i="23"/>
  <c r="AD35" i="23"/>
  <c r="V35" i="23"/>
  <c r="N35" i="23"/>
  <c r="F35" i="23"/>
  <c r="AD34" i="23"/>
  <c r="V34" i="23"/>
  <c r="N34" i="23"/>
  <c r="F34" i="23"/>
  <c r="AD33" i="23"/>
  <c r="V33" i="23"/>
  <c r="N33" i="23"/>
  <c r="F33" i="23"/>
  <c r="AD32" i="23"/>
  <c r="V32" i="23"/>
  <c r="N32" i="23"/>
  <c r="F32" i="23"/>
  <c r="AD31" i="23"/>
  <c r="V31" i="23"/>
  <c r="N31" i="23"/>
  <c r="F31" i="23"/>
  <c r="AD30" i="23"/>
  <c r="V30" i="23"/>
  <c r="N30" i="23"/>
  <c r="F30" i="23"/>
  <c r="AD29" i="23"/>
  <c r="V29" i="23"/>
  <c r="N29" i="23"/>
  <c r="F29" i="23"/>
  <c r="AD28" i="23"/>
  <c r="V28" i="23"/>
  <c r="N28" i="23"/>
  <c r="F28" i="23"/>
  <c r="AD27" i="23"/>
  <c r="V27" i="23"/>
  <c r="N27" i="23"/>
  <c r="F27" i="23"/>
  <c r="AD26" i="23"/>
  <c r="V26" i="23"/>
  <c r="N26" i="23"/>
  <c r="F26" i="23"/>
  <c r="AD25" i="23"/>
  <c r="V25" i="23"/>
  <c r="N25" i="23"/>
  <c r="F25" i="23"/>
  <c r="AD24" i="23"/>
  <c r="V24" i="23"/>
  <c r="N87" i="23"/>
  <c r="N86" i="23"/>
  <c r="M85" i="23"/>
  <c r="F84" i="23"/>
  <c r="K83" i="23"/>
  <c r="E82" i="23"/>
  <c r="E81" i="23"/>
  <c r="C80" i="23"/>
  <c r="AC78" i="23"/>
  <c r="AD77" i="23"/>
  <c r="AA76" i="23"/>
  <c r="AA75" i="23"/>
  <c r="V74" i="23"/>
  <c r="S73" i="23"/>
  <c r="U72" i="23"/>
  <c r="N71" i="23"/>
  <c r="N70" i="23"/>
  <c r="M69" i="23"/>
  <c r="I68" i="23"/>
  <c r="S67" i="23"/>
  <c r="Y66" i="23"/>
  <c r="M66" i="23"/>
  <c r="AF65" i="23"/>
  <c r="R65" i="23"/>
  <c r="G65" i="23"/>
  <c r="Y64" i="23"/>
  <c r="M64" i="23"/>
  <c r="AF63" i="23"/>
  <c r="R63" i="23"/>
  <c r="G63" i="23"/>
  <c r="Y62" i="23"/>
  <c r="M62" i="23"/>
  <c r="AF61" i="23"/>
  <c r="R61" i="23"/>
  <c r="G61" i="23"/>
  <c r="Y60" i="23"/>
  <c r="M60" i="23"/>
  <c r="AF59" i="23"/>
  <c r="R59" i="23"/>
  <c r="G59" i="23"/>
  <c r="Y58" i="23"/>
  <c r="M58" i="23"/>
  <c r="AF57" i="23"/>
  <c r="R57" i="23"/>
  <c r="G57" i="23"/>
  <c r="Y56" i="23"/>
  <c r="M56" i="23"/>
  <c r="AF55" i="23"/>
  <c r="R55" i="23"/>
  <c r="G55" i="23"/>
  <c r="Y54" i="23"/>
  <c r="M54" i="23"/>
  <c r="AF53" i="23"/>
  <c r="V53" i="23"/>
  <c r="M53" i="23"/>
  <c r="E53" i="23"/>
  <c r="AC52" i="23"/>
  <c r="U52" i="23"/>
  <c r="M52" i="23"/>
  <c r="E52" i="23"/>
  <c r="AC51" i="23"/>
  <c r="U51" i="23"/>
  <c r="M51" i="23"/>
  <c r="E51" i="23"/>
  <c r="AC50" i="23"/>
  <c r="U50" i="23"/>
  <c r="M50" i="23"/>
  <c r="E50" i="23"/>
  <c r="AC49" i="23"/>
  <c r="U49" i="23"/>
  <c r="M49" i="23"/>
  <c r="E49" i="23"/>
  <c r="AC48" i="23"/>
  <c r="U48" i="23"/>
  <c r="M48" i="23"/>
  <c r="E48" i="23"/>
  <c r="AC47" i="23"/>
  <c r="U47" i="23"/>
  <c r="M47" i="23"/>
  <c r="E47" i="23"/>
  <c r="AC46" i="23"/>
  <c r="U46" i="23"/>
  <c r="M46" i="23"/>
  <c r="E46" i="23"/>
  <c r="AC45" i="23"/>
  <c r="U45" i="23"/>
  <c r="M45" i="23"/>
  <c r="E45" i="23"/>
  <c r="AC44" i="23"/>
  <c r="U44" i="23"/>
  <c r="M44" i="23"/>
  <c r="E44" i="23"/>
  <c r="AC43" i="23"/>
  <c r="U43" i="23"/>
  <c r="M43" i="23"/>
  <c r="E43" i="23"/>
  <c r="AC42" i="23"/>
  <c r="U42" i="23"/>
  <c r="M42" i="23"/>
  <c r="E42" i="23"/>
  <c r="AC41" i="23"/>
  <c r="U41" i="23"/>
  <c r="M41" i="23"/>
  <c r="E41" i="23"/>
  <c r="AC40" i="23"/>
  <c r="U40" i="23"/>
  <c r="M40" i="23"/>
  <c r="E40" i="23"/>
  <c r="AC39" i="23"/>
  <c r="U39" i="23"/>
  <c r="M39" i="23"/>
  <c r="E39" i="23"/>
  <c r="AC38" i="23"/>
  <c r="U38" i="23"/>
  <c r="M38" i="23"/>
  <c r="E38" i="23"/>
  <c r="AC37" i="23"/>
  <c r="U37" i="23"/>
  <c r="M37" i="23"/>
  <c r="E37" i="23"/>
  <c r="AC36" i="23"/>
  <c r="U36" i="23"/>
  <c r="M36" i="23"/>
  <c r="E36" i="23"/>
  <c r="AC35" i="23"/>
  <c r="U35" i="23"/>
  <c r="M35" i="23"/>
  <c r="E35" i="23"/>
  <c r="AC34" i="23"/>
  <c r="U34" i="23"/>
  <c r="M34" i="23"/>
  <c r="E34" i="23"/>
  <c r="AC33" i="23"/>
  <c r="U33" i="23"/>
  <c r="M33" i="23"/>
  <c r="E33" i="23"/>
  <c r="AC32" i="23"/>
  <c r="U32" i="23"/>
  <c r="M32" i="23"/>
  <c r="E32" i="23"/>
  <c r="AC31" i="23"/>
  <c r="U31" i="23"/>
  <c r="M31" i="23"/>
  <c r="E31" i="23"/>
  <c r="AC30" i="23"/>
  <c r="U30" i="23"/>
  <c r="M30" i="23"/>
  <c r="E30" i="23"/>
  <c r="AC29" i="23"/>
  <c r="U29" i="23"/>
  <c r="M29" i="23"/>
  <c r="E29" i="23"/>
  <c r="AC28" i="23"/>
  <c r="U28" i="23"/>
  <c r="M28" i="23"/>
  <c r="E28" i="23"/>
  <c r="AC27" i="23"/>
  <c r="U27" i="23"/>
  <c r="M27" i="23"/>
  <c r="E27" i="23"/>
  <c r="AC26" i="23"/>
  <c r="U26" i="23"/>
  <c r="M26" i="23"/>
  <c r="E26" i="23"/>
  <c r="AC25" i="23"/>
  <c r="U25" i="23"/>
  <c r="M25" i="23"/>
  <c r="E25" i="23"/>
  <c r="AC24" i="23"/>
  <c r="U24" i="23"/>
  <c r="E87" i="23"/>
  <c r="C86" i="23"/>
  <c r="AC84" i="23"/>
  <c r="AD83" i="23"/>
  <c r="AA82" i="23"/>
  <c r="AA81" i="23"/>
  <c r="V80" i="23"/>
  <c r="S79" i="23"/>
  <c r="U78" i="23"/>
  <c r="N77" i="23"/>
  <c r="N76" i="23"/>
  <c r="M75" i="23"/>
  <c r="F74" i="23"/>
  <c r="K73" i="23"/>
  <c r="E72" i="23"/>
  <c r="E71" i="23"/>
  <c r="C70" i="23"/>
  <c r="AC68" i="23"/>
  <c r="C68" i="23"/>
  <c r="F67" i="23"/>
  <c r="U66" i="23"/>
  <c r="H66" i="23"/>
  <c r="Z65" i="23"/>
  <c r="O65" i="23"/>
  <c r="AG64" i="23"/>
  <c r="U64" i="23"/>
  <c r="H64" i="23"/>
  <c r="Z63" i="23"/>
  <c r="O63" i="23"/>
  <c r="AG62" i="23"/>
  <c r="U62" i="23"/>
  <c r="H62" i="23"/>
  <c r="Z61" i="23"/>
  <c r="O61" i="23"/>
  <c r="AG60" i="23"/>
  <c r="U60" i="23"/>
  <c r="H60" i="23"/>
  <c r="Z59" i="23"/>
  <c r="O59" i="23"/>
  <c r="AG58" i="23"/>
  <c r="U58" i="23"/>
  <c r="H58" i="23"/>
  <c r="Z57" i="23"/>
  <c r="O57" i="23"/>
  <c r="AG56" i="23"/>
  <c r="U56" i="23"/>
  <c r="H56" i="23"/>
  <c r="Z55" i="23"/>
  <c r="O55" i="23"/>
  <c r="AG54" i="23"/>
  <c r="U54" i="23"/>
  <c r="H54" i="23"/>
  <c r="AA53" i="23"/>
  <c r="R53" i="23"/>
  <c r="J53" i="23"/>
  <c r="AH52" i="23"/>
  <c r="Z52" i="23"/>
  <c r="R52" i="23"/>
  <c r="J52" i="23"/>
  <c r="AH51" i="23"/>
  <c r="Z51" i="23"/>
  <c r="R51" i="23"/>
  <c r="J51" i="23"/>
  <c r="AH50" i="23"/>
  <c r="Z50" i="23"/>
  <c r="R50" i="23"/>
  <c r="J50" i="23"/>
  <c r="AH49" i="23"/>
  <c r="Z49" i="23"/>
  <c r="R49" i="23"/>
  <c r="J49" i="23"/>
  <c r="AH48" i="23"/>
  <c r="Z48" i="23"/>
  <c r="R48" i="23"/>
  <c r="J48" i="23"/>
  <c r="AH47" i="23"/>
  <c r="Z47" i="23"/>
  <c r="R47" i="23"/>
  <c r="J47" i="23"/>
  <c r="AH46" i="23"/>
  <c r="Z46" i="23"/>
  <c r="R46" i="23"/>
  <c r="J46" i="23"/>
  <c r="AH45" i="23"/>
  <c r="Z45" i="23"/>
  <c r="R45" i="23"/>
  <c r="J45" i="23"/>
  <c r="AH44" i="23"/>
  <c r="Z44" i="23"/>
  <c r="R44" i="23"/>
  <c r="J44" i="23"/>
  <c r="AH43" i="23"/>
  <c r="Z43" i="23"/>
  <c r="R43" i="23"/>
  <c r="J43" i="23"/>
  <c r="AH42" i="23"/>
  <c r="Z42" i="23"/>
  <c r="R42" i="23"/>
  <c r="J42" i="23"/>
  <c r="AH41" i="23"/>
  <c r="Z41" i="23"/>
  <c r="R41" i="23"/>
  <c r="J41" i="23"/>
  <c r="AH40" i="23"/>
  <c r="Z40" i="23"/>
  <c r="R40" i="23"/>
  <c r="J40" i="23"/>
  <c r="AH39" i="23"/>
  <c r="Z39" i="23"/>
  <c r="R39" i="23"/>
  <c r="J39" i="23"/>
  <c r="AH38" i="23"/>
  <c r="Z38" i="23"/>
  <c r="R38" i="23"/>
  <c r="J38" i="23"/>
  <c r="AH37" i="23"/>
  <c r="Z37" i="23"/>
  <c r="R37" i="23"/>
  <c r="J37" i="23"/>
  <c r="AH36" i="23"/>
  <c r="Z36" i="23"/>
  <c r="R36" i="23"/>
  <c r="J36" i="23"/>
  <c r="AH35" i="23"/>
  <c r="Z35" i="23"/>
  <c r="R35" i="23"/>
  <c r="J35" i="23"/>
  <c r="AH34" i="23"/>
  <c r="Z34" i="23"/>
  <c r="R34" i="23"/>
  <c r="J34" i="23"/>
  <c r="AH33" i="23"/>
  <c r="Z33" i="23"/>
  <c r="R33" i="23"/>
  <c r="J33" i="23"/>
  <c r="AH32" i="23"/>
  <c r="Z32" i="23"/>
  <c r="R32" i="23"/>
  <c r="J32" i="23"/>
  <c r="AH31" i="23"/>
  <c r="Z31" i="23"/>
  <c r="R31" i="23"/>
  <c r="J31" i="23"/>
  <c r="AH30" i="23"/>
  <c r="Z30" i="23"/>
  <c r="R30" i="23"/>
  <c r="J30" i="23"/>
  <c r="AH29" i="23"/>
  <c r="Z29" i="23"/>
  <c r="R29" i="23"/>
  <c r="J29" i="23"/>
  <c r="AH28" i="23"/>
  <c r="Z28" i="23"/>
  <c r="R28" i="23"/>
  <c r="J28" i="23"/>
  <c r="AH27" i="23"/>
  <c r="Z27" i="23"/>
  <c r="R27" i="23"/>
  <c r="J27" i="23"/>
  <c r="AH26" i="23"/>
  <c r="Z26" i="23"/>
  <c r="R26" i="23"/>
  <c r="J26" i="23"/>
  <c r="AH25" i="23"/>
  <c r="Z25" i="23"/>
  <c r="R25" i="23"/>
  <c r="J25" i="23"/>
  <c r="AH24" i="23"/>
  <c r="Z24" i="23"/>
  <c r="M87" i="23"/>
  <c r="AA84" i="23"/>
  <c r="AD81" i="23"/>
  <c r="AA78" i="23"/>
  <c r="F76" i="23"/>
  <c r="M73" i="23"/>
  <c r="F70" i="23"/>
  <c r="AD67" i="23"/>
  <c r="I66" i="23"/>
  <c r="E65" i="23"/>
  <c r="G64" i="23"/>
  <c r="AH62" i="23"/>
  <c r="AE61" i="23"/>
  <c r="AF60" i="23"/>
  <c r="AC59" i="23"/>
  <c r="X58" i="23"/>
  <c r="Y57" i="23"/>
  <c r="W56" i="23"/>
  <c r="Q55" i="23"/>
  <c r="R54" i="23"/>
  <c r="S53" i="23"/>
  <c r="AB52" i="23"/>
  <c r="I52" i="23"/>
  <c r="S51" i="23"/>
  <c r="AB50" i="23"/>
  <c r="I50" i="23"/>
  <c r="S49" i="23"/>
  <c r="AB48" i="23"/>
  <c r="I48" i="23"/>
  <c r="S47" i="23"/>
  <c r="AB46" i="23"/>
  <c r="I46" i="23"/>
  <c r="S45" i="23"/>
  <c r="AB44" i="23"/>
  <c r="I44" i="23"/>
  <c r="S43" i="23"/>
  <c r="AB42" i="23"/>
  <c r="K87" i="23"/>
  <c r="E84" i="23"/>
  <c r="S81" i="23"/>
  <c r="V78" i="23"/>
  <c r="S75" i="23"/>
  <c r="E73" i="23"/>
  <c r="E70" i="23"/>
  <c r="N67" i="23"/>
  <c r="G66" i="23"/>
  <c r="AH64" i="23"/>
  <c r="AE63" i="23"/>
  <c r="AF62" i="23"/>
  <c r="AC61" i="23"/>
  <c r="X60" i="23"/>
  <c r="Y59" i="23"/>
  <c r="W58" i="23"/>
  <c r="Q57" i="23"/>
  <c r="R56" i="23"/>
  <c r="P55" i="23"/>
  <c r="J54" i="23"/>
  <c r="Q53" i="23"/>
  <c r="AA52" i="23"/>
  <c r="D52" i="23"/>
  <c r="Q51" i="23"/>
  <c r="AA50" i="23"/>
  <c r="D50" i="23"/>
  <c r="Q49" i="23"/>
  <c r="AA48" i="23"/>
  <c r="D48" i="23"/>
  <c r="Q47" i="23"/>
  <c r="AA46" i="23"/>
  <c r="D46" i="23"/>
  <c r="Q45" i="23"/>
  <c r="AA44" i="23"/>
  <c r="D44" i="23"/>
  <c r="Q43" i="23"/>
  <c r="AA42" i="23"/>
  <c r="D42" i="23"/>
  <c r="Q41" i="23"/>
  <c r="AA40" i="23"/>
  <c r="D40" i="23"/>
  <c r="Q39" i="23"/>
  <c r="AA38" i="23"/>
  <c r="D38" i="23"/>
  <c r="Q37" i="23"/>
  <c r="AA36" i="23"/>
  <c r="D36" i="23"/>
  <c r="Q35" i="23"/>
  <c r="AA34" i="23"/>
  <c r="D34" i="23"/>
  <c r="Q33" i="23"/>
  <c r="AA32" i="23"/>
  <c r="D32" i="23"/>
  <c r="Q31" i="23"/>
  <c r="AA30" i="23"/>
  <c r="D30" i="23"/>
  <c r="Q29" i="23"/>
  <c r="AA28" i="23"/>
  <c r="D28" i="23"/>
  <c r="Q27" i="23"/>
  <c r="AA26" i="23"/>
  <c r="D26" i="23"/>
  <c r="Q25" i="23"/>
  <c r="AA24" i="23"/>
  <c r="N24" i="23"/>
  <c r="F24" i="23"/>
  <c r="AD23" i="23"/>
  <c r="V23" i="23"/>
  <c r="N23" i="23"/>
  <c r="F23" i="23"/>
  <c r="AD22" i="23"/>
  <c r="V22" i="23"/>
  <c r="N22" i="23"/>
  <c r="F22" i="23"/>
  <c r="AD21" i="23"/>
  <c r="V21" i="23"/>
  <c r="N21" i="23"/>
  <c r="F21" i="23"/>
  <c r="AC86" i="23"/>
  <c r="C84" i="23"/>
  <c r="AC80" i="23"/>
  <c r="N78" i="23"/>
  <c r="N75" i="23"/>
  <c r="N72" i="23"/>
  <c r="AD69" i="23"/>
  <c r="I67" i="23"/>
  <c r="AE65" i="23"/>
  <c r="AF64" i="23"/>
  <c r="AC63" i="23"/>
  <c r="X62" i="23"/>
  <c r="Y61" i="23"/>
  <c r="W60" i="23"/>
  <c r="Q59" i="23"/>
  <c r="R58" i="23"/>
  <c r="P57" i="23"/>
  <c r="J56" i="23"/>
  <c r="M55" i="23"/>
  <c r="I54" i="23"/>
  <c r="L53" i="23"/>
  <c r="Y52" i="23"/>
  <c r="C52" i="23"/>
  <c r="L51" i="23"/>
  <c r="Y50" i="23"/>
  <c r="C50" i="23"/>
  <c r="L49" i="23"/>
  <c r="Y48" i="23"/>
  <c r="C48" i="23"/>
  <c r="L47" i="23"/>
  <c r="Y46" i="23"/>
  <c r="C46" i="23"/>
  <c r="L45" i="23"/>
  <c r="Y44" i="23"/>
  <c r="C44" i="23"/>
  <c r="L43" i="23"/>
  <c r="Y42" i="23"/>
  <c r="C42" i="23"/>
  <c r="L41" i="23"/>
  <c r="Y40" i="23"/>
  <c r="C40" i="23"/>
  <c r="L39" i="23"/>
  <c r="Y38" i="23"/>
  <c r="C38" i="23"/>
  <c r="L37" i="23"/>
  <c r="Y36" i="23"/>
  <c r="C36" i="23"/>
  <c r="L35" i="23"/>
  <c r="Y34" i="23"/>
  <c r="C34" i="23"/>
  <c r="L33" i="23"/>
  <c r="Y32" i="23"/>
  <c r="C32" i="23"/>
  <c r="F86" i="23"/>
  <c r="AA83" i="23"/>
  <c r="AA80" i="23"/>
  <c r="AA77" i="23"/>
  <c r="K75" i="23"/>
  <c r="F72" i="23"/>
  <c r="K69" i="23"/>
  <c r="E67" i="23"/>
  <c r="AC65" i="23"/>
  <c r="X64" i="23"/>
  <c r="Y63" i="23"/>
  <c r="W62" i="23"/>
  <c r="Q61" i="23"/>
  <c r="R60" i="23"/>
  <c r="P59" i="23"/>
  <c r="J58" i="23"/>
  <c r="M57" i="23"/>
  <c r="I56" i="23"/>
  <c r="E55" i="23"/>
  <c r="G54" i="23"/>
  <c r="K53" i="23"/>
  <c r="T52" i="23"/>
  <c r="AG51" i="23"/>
  <c r="K51" i="23"/>
  <c r="T50" i="23"/>
  <c r="AG49" i="23"/>
  <c r="K49" i="23"/>
  <c r="T48" i="23"/>
  <c r="AG47" i="23"/>
  <c r="K47" i="23"/>
  <c r="T46" i="23"/>
  <c r="AG45" i="23"/>
  <c r="K45" i="23"/>
  <c r="T44" i="23"/>
  <c r="AG43" i="23"/>
  <c r="K43" i="23"/>
  <c r="T42" i="23"/>
  <c r="AG41" i="23"/>
  <c r="K41" i="23"/>
  <c r="T40" i="23"/>
  <c r="AG39" i="23"/>
  <c r="K39" i="23"/>
  <c r="T38" i="23"/>
  <c r="AG37" i="23"/>
  <c r="K37" i="23"/>
  <c r="E86" i="23"/>
  <c r="E83" i="23"/>
  <c r="U80" i="23"/>
  <c r="S77" i="23"/>
  <c r="U74" i="23"/>
  <c r="C72" i="23"/>
  <c r="E69" i="23"/>
  <c r="X66" i="23"/>
  <c r="Y65" i="23"/>
  <c r="W64" i="23"/>
  <c r="Q63" i="23"/>
  <c r="R62" i="23"/>
  <c r="P61" i="23"/>
  <c r="J60" i="23"/>
  <c r="M59" i="23"/>
  <c r="I58" i="23"/>
  <c r="E57" i="23"/>
  <c r="G56" i="23"/>
  <c r="AH54" i="23"/>
  <c r="AE53" i="23"/>
  <c r="I53" i="23"/>
  <c r="S52" i="23"/>
  <c r="AB51" i="23"/>
  <c r="I51" i="23"/>
  <c r="S50" i="23"/>
  <c r="AB49" i="23"/>
  <c r="I49" i="23"/>
  <c r="S48" i="23"/>
  <c r="AB47" i="23"/>
  <c r="I47" i="23"/>
  <c r="S46" i="23"/>
  <c r="AB45" i="23"/>
  <c r="I45" i="23"/>
  <c r="S44" i="23"/>
  <c r="AB43" i="23"/>
  <c r="I43" i="23"/>
  <c r="S42" i="23"/>
  <c r="AB41" i="23"/>
  <c r="I41" i="23"/>
  <c r="S40" i="23"/>
  <c r="AB39" i="23"/>
  <c r="I39" i="23"/>
  <c r="S38" i="23"/>
  <c r="AB37" i="23"/>
  <c r="I37" i="23"/>
  <c r="S36" i="23"/>
  <c r="AB35" i="23"/>
  <c r="I35" i="23"/>
  <c r="S34" i="23"/>
  <c r="AB33" i="23"/>
  <c r="I33" i="23"/>
  <c r="S32" i="23"/>
  <c r="AB31" i="23"/>
  <c r="I31" i="23"/>
  <c r="S30" i="23"/>
  <c r="AB29" i="23"/>
  <c r="I29" i="23"/>
  <c r="S28" i="23"/>
  <c r="AB27" i="23"/>
  <c r="I27" i="23"/>
  <c r="S26" i="23"/>
  <c r="AB25" i="23"/>
  <c r="I25" i="23"/>
  <c r="S24" i="23"/>
  <c r="K24" i="23"/>
  <c r="C24" i="23"/>
  <c r="AA23" i="23"/>
  <c r="S23" i="23"/>
  <c r="K23" i="23"/>
  <c r="C23" i="23"/>
  <c r="AA22" i="23"/>
  <c r="S22" i="23"/>
  <c r="K22" i="23"/>
  <c r="C22" i="23"/>
  <c r="AA21" i="23"/>
  <c r="S21" i="23"/>
  <c r="K21" i="23"/>
  <c r="C21" i="23"/>
  <c r="AA20" i="23"/>
  <c r="S20" i="23"/>
  <c r="K20" i="23"/>
  <c r="C20" i="23"/>
  <c r="AA19" i="23"/>
  <c r="S19" i="23"/>
  <c r="K19" i="23"/>
  <c r="K85" i="23"/>
  <c r="V82" i="23"/>
  <c r="AA79" i="23"/>
  <c r="V76" i="23"/>
  <c r="E74" i="23"/>
  <c r="K71" i="23"/>
  <c r="F68" i="23"/>
  <c r="R66" i="23"/>
  <c r="P65" i="23"/>
  <c r="J4" i="23"/>
  <c r="R4" i="23"/>
  <c r="Z4" i="23"/>
  <c r="AH4" i="23"/>
  <c r="J5" i="23"/>
  <c r="R5" i="23"/>
  <c r="Z5" i="23"/>
  <c r="AH5" i="23"/>
  <c r="J6" i="23"/>
  <c r="R6" i="23"/>
  <c r="Z6" i="23"/>
  <c r="AH6" i="23"/>
  <c r="J7" i="23"/>
  <c r="R7" i="23"/>
  <c r="Z7" i="23"/>
  <c r="AH7" i="23"/>
  <c r="J8" i="23"/>
  <c r="R8" i="23"/>
  <c r="Z8" i="23"/>
  <c r="AH8" i="23"/>
  <c r="J9" i="23"/>
  <c r="R9" i="23"/>
  <c r="Z9" i="23"/>
  <c r="AH9" i="23"/>
  <c r="J10" i="23"/>
  <c r="R10" i="23"/>
  <c r="Z10" i="23"/>
  <c r="AH10" i="23"/>
  <c r="J11" i="23"/>
  <c r="R11" i="23"/>
  <c r="Z11" i="23"/>
  <c r="AH11" i="23"/>
  <c r="J12" i="23"/>
  <c r="R12" i="23"/>
  <c r="Z12" i="23"/>
  <c r="AH12" i="23"/>
  <c r="J13" i="23"/>
  <c r="R13" i="23"/>
  <c r="Z13" i="23"/>
  <c r="AH13" i="23"/>
  <c r="J14" i="23"/>
  <c r="R14" i="23"/>
  <c r="Z14" i="23"/>
  <c r="AH14" i="23"/>
  <c r="J15" i="23"/>
  <c r="R15" i="23"/>
  <c r="Z15" i="23"/>
  <c r="AH15" i="23"/>
  <c r="J16" i="23"/>
  <c r="R16" i="23"/>
  <c r="Z16" i="23"/>
  <c r="AH16" i="23"/>
  <c r="J17" i="23"/>
  <c r="R17" i="23"/>
  <c r="Z17" i="23"/>
  <c r="AH17" i="23"/>
  <c r="J18" i="23"/>
  <c r="R18" i="23"/>
  <c r="Z18" i="23"/>
  <c r="AH18" i="23"/>
  <c r="J19" i="23"/>
  <c r="T19" i="23"/>
  <c r="AC19" i="23"/>
  <c r="F20" i="23"/>
  <c r="O20" i="23"/>
  <c r="X20" i="23"/>
  <c r="AG20" i="23"/>
  <c r="L21" i="23"/>
  <c r="W21" i="23"/>
  <c r="AG21" i="23"/>
  <c r="L22" i="23"/>
  <c r="W22" i="23"/>
  <c r="AG22" i="23"/>
  <c r="L23" i="23"/>
  <c r="W23" i="23"/>
  <c r="AG23" i="23"/>
  <c r="L24" i="23"/>
  <c r="AB24" i="23"/>
  <c r="Y25" i="23"/>
  <c r="T26" i="23"/>
  <c r="S27" i="23"/>
  <c r="L28" i="23"/>
  <c r="K29" i="23"/>
  <c r="I30" i="23"/>
  <c r="C31" i="23"/>
  <c r="AG31" i="23"/>
  <c r="C33" i="23"/>
  <c r="I34" i="23"/>
  <c r="D35" i="23"/>
  <c r="K36" i="23"/>
  <c r="S37" i="23"/>
  <c r="AB38" i="23"/>
  <c r="I40" i="23"/>
  <c r="S41" i="23"/>
  <c r="AG42" i="23"/>
  <c r="Q44" i="23"/>
  <c r="L46" i="23"/>
  <c r="K48" i="23"/>
  <c r="AA49" i="23"/>
  <c r="Y51" i="23"/>
  <c r="U53" i="23"/>
  <c r="AE55" i="23"/>
  <c r="AH58" i="23"/>
  <c r="G62" i="23"/>
  <c r="R64" i="23"/>
  <c r="M71" i="23"/>
  <c r="AC82" i="23"/>
  <c r="K5" i="23"/>
  <c r="S5" i="23"/>
  <c r="AA5" i="23"/>
  <c r="C6" i="23"/>
  <c r="K6" i="23"/>
  <c r="S6" i="23"/>
  <c r="AA6" i="23"/>
  <c r="C7" i="23"/>
  <c r="K7" i="23"/>
  <c r="S7" i="23"/>
  <c r="AA7" i="23"/>
  <c r="C8" i="23"/>
  <c r="K8" i="23"/>
  <c r="S8" i="23"/>
  <c r="AA8" i="23"/>
  <c r="C9" i="23"/>
  <c r="K9" i="23"/>
  <c r="S9" i="23"/>
  <c r="AA9" i="23"/>
  <c r="C10" i="23"/>
  <c r="K10" i="23"/>
  <c r="S10" i="23"/>
  <c r="AA10" i="23"/>
  <c r="C11" i="23"/>
  <c r="K11" i="23"/>
  <c r="S11" i="23"/>
  <c r="AA11" i="23"/>
  <c r="C12" i="23"/>
  <c r="K12" i="23"/>
  <c r="S12" i="23"/>
  <c r="AA12" i="23"/>
  <c r="C13" i="23"/>
  <c r="K13" i="23"/>
  <c r="S13" i="23"/>
  <c r="AA13" i="23"/>
  <c r="C14" i="23"/>
  <c r="K14" i="23"/>
  <c r="S14" i="23"/>
  <c r="AA14" i="23"/>
  <c r="C15" i="23"/>
  <c r="K15" i="23"/>
  <c r="S15" i="23"/>
  <c r="AA15" i="23"/>
  <c r="C16" i="23"/>
  <c r="K16" i="23"/>
  <c r="S16" i="23"/>
  <c r="AA16" i="23"/>
  <c r="C17" i="23"/>
  <c r="K17" i="23"/>
  <c r="S17" i="23"/>
  <c r="AA17" i="23"/>
  <c r="C18" i="23"/>
  <c r="K18" i="23"/>
  <c r="S18" i="23"/>
  <c r="AA18" i="23"/>
  <c r="C19" i="23"/>
  <c r="L19" i="23"/>
  <c r="U19" i="23"/>
  <c r="AD19" i="23"/>
  <c r="G20" i="23"/>
  <c r="P20" i="23"/>
  <c r="Y20" i="23"/>
  <c r="AH20" i="23"/>
  <c r="M21" i="23"/>
  <c r="X21" i="23"/>
  <c r="AH21" i="23"/>
  <c r="M22" i="23"/>
  <c r="X22" i="23"/>
  <c r="AH22" i="23"/>
  <c r="M23" i="23"/>
  <c r="X23" i="23"/>
  <c r="AH23" i="23"/>
  <c r="M24" i="23"/>
  <c r="AG24" i="23"/>
  <c r="AA25" i="23"/>
  <c r="Y26" i="23"/>
  <c r="T27" i="23"/>
  <c r="Q28" i="23"/>
  <c r="L29" i="23"/>
  <c r="K30" i="23"/>
  <c r="D31" i="23"/>
  <c r="I32" i="23"/>
  <c r="D33" i="23"/>
  <c r="K34" i="23"/>
  <c r="K35" i="23"/>
  <c r="L36" i="23"/>
  <c r="T37" i="23"/>
  <c r="AG38" i="23"/>
  <c r="K40" i="23"/>
  <c r="T41" i="23"/>
  <c r="C43" i="23"/>
  <c r="AG44" i="23"/>
  <c r="Q46" i="23"/>
  <c r="L48" i="23"/>
  <c r="K50" i="23"/>
  <c r="AA51" i="23"/>
  <c r="Z53" i="23"/>
  <c r="X56" i="23"/>
  <c r="E59" i="23"/>
  <c r="I62" i="23"/>
  <c r="M65" i="23"/>
  <c r="N73" i="23"/>
  <c r="E85" i="23"/>
  <c r="D4" i="23"/>
  <c r="L4" i="23"/>
  <c r="T4" i="23"/>
  <c r="AB4" i="23"/>
  <c r="D5" i="23"/>
  <c r="L5" i="23"/>
  <c r="T5" i="23"/>
  <c r="AB5" i="23"/>
  <c r="D6" i="23"/>
  <c r="L6" i="23"/>
  <c r="T6" i="23"/>
  <c r="AB6" i="23"/>
  <c r="D7" i="23"/>
  <c r="L7" i="23"/>
  <c r="T7" i="23"/>
  <c r="AB7" i="23"/>
  <c r="D8" i="23"/>
  <c r="L8" i="23"/>
  <c r="T8" i="23"/>
  <c r="AB8" i="23"/>
  <c r="D9" i="23"/>
  <c r="L9" i="23"/>
  <c r="T9" i="23"/>
  <c r="AB9" i="23"/>
  <c r="D10" i="23"/>
  <c r="L10" i="23"/>
  <c r="T10" i="23"/>
  <c r="AB10" i="23"/>
  <c r="D11" i="23"/>
  <c r="L11" i="23"/>
  <c r="T11" i="23"/>
  <c r="AB11" i="23"/>
  <c r="D12" i="23"/>
  <c r="L12" i="23"/>
  <c r="T12" i="23"/>
  <c r="AB12" i="23"/>
  <c r="D13" i="23"/>
  <c r="L13" i="23"/>
  <c r="T13" i="23"/>
  <c r="AB13" i="23"/>
  <c r="D14" i="23"/>
  <c r="L14" i="23"/>
  <c r="T14" i="23"/>
  <c r="AB14" i="23"/>
  <c r="D15" i="23"/>
  <c r="L15" i="23"/>
  <c r="T15" i="23"/>
  <c r="AB15" i="23"/>
  <c r="D16" i="23"/>
  <c r="L16" i="23"/>
  <c r="T16" i="23"/>
  <c r="AB16" i="23"/>
  <c r="D17" i="23"/>
  <c r="L17" i="23"/>
  <c r="T17" i="23"/>
  <c r="AB17" i="23"/>
  <c r="D18" i="23"/>
  <c r="L18" i="23"/>
  <c r="T18" i="23"/>
  <c r="AB18" i="23"/>
  <c r="D19" i="23"/>
  <c r="M19" i="23"/>
  <c r="V19" i="23"/>
  <c r="AE19" i="23"/>
  <c r="H20" i="23"/>
  <c r="Q20" i="23"/>
  <c r="Z20" i="23"/>
  <c r="D21" i="23"/>
  <c r="O21" i="23"/>
  <c r="Y21" i="23"/>
  <c r="D22" i="23"/>
  <c r="O22" i="23"/>
  <c r="Y22" i="23"/>
  <c r="D23" i="23"/>
  <c r="O23" i="23"/>
  <c r="Y23" i="23"/>
  <c r="D24" i="23"/>
  <c r="O24" i="23"/>
  <c r="C25" i="23"/>
  <c r="AG25" i="23"/>
  <c r="AB26" i="23"/>
  <c r="Y27" i="23"/>
  <c r="T28" i="23"/>
  <c r="S29" i="23"/>
  <c r="L30" i="23"/>
  <c r="K31" i="23"/>
  <c r="K32" i="23"/>
  <c r="K33" i="23"/>
  <c r="L34" i="23"/>
  <c r="S35" i="23"/>
  <c r="Q36" i="23"/>
  <c r="Y37" i="23"/>
  <c r="C39" i="23"/>
  <c r="L40" i="23"/>
  <c r="Y41" i="23"/>
  <c r="D43" i="23"/>
  <c r="C45" i="23"/>
  <c r="AG46" i="23"/>
  <c r="Q48" i="23"/>
  <c r="L50" i="23"/>
  <c r="K52" i="23"/>
  <c r="AC53" i="23"/>
  <c r="AF56" i="23"/>
  <c r="AE59" i="23"/>
  <c r="J62" i="23"/>
  <c r="Q65" i="23"/>
  <c r="N74" i="23"/>
  <c r="AD85" i="23"/>
  <c r="O24" i="27"/>
  <c r="P24" i="27" s="1"/>
  <c r="O36" i="27"/>
  <c r="P36" i="27" s="1"/>
  <c r="J48" i="27"/>
  <c r="K48" i="27" s="1"/>
  <c r="J25" i="27"/>
  <c r="K25" i="27" s="1"/>
  <c r="J39" i="27"/>
  <c r="K39" i="27" s="1"/>
  <c r="N4" i="23" l="1"/>
  <c r="Q7" i="29"/>
  <c r="K4" i="29"/>
  <c r="F1" i="23"/>
  <c r="M7" i="29"/>
  <c r="P232" i="31"/>
  <c r="P224" i="31"/>
  <c r="P216" i="31"/>
  <c r="P221" i="31"/>
  <c r="P217" i="31"/>
  <c r="P229" i="31"/>
  <c r="P225" i="31"/>
  <c r="P226" i="31"/>
  <c r="P218" i="31"/>
  <c r="P215" i="31"/>
  <c r="P231" i="31"/>
  <c r="P223" i="31"/>
  <c r="P227" i="31"/>
  <c r="P228" i="31"/>
  <c r="P220" i="31"/>
  <c r="P230" i="31"/>
  <c r="P222" i="31"/>
  <c r="P219" i="31"/>
  <c r="J10" i="27"/>
  <c r="K10" i="27" s="1"/>
  <c r="O10" i="27"/>
  <c r="P10" i="27" s="1"/>
  <c r="O23" i="27"/>
  <c r="P23" i="27" s="1"/>
  <c r="J23" i="27"/>
  <c r="K23" i="27" s="1"/>
  <c r="J49" i="27"/>
  <c r="K49" i="27" s="1"/>
  <c r="O49" i="27"/>
  <c r="P49" i="27" s="1"/>
  <c r="O40" i="27"/>
  <c r="P40" i="27" s="1"/>
  <c r="J40" i="27"/>
  <c r="K40" i="27" s="1"/>
  <c r="J35" i="27"/>
  <c r="K35" i="27" s="1"/>
  <c r="O35" i="27"/>
  <c r="P35" i="27" s="1"/>
  <c r="O29" i="27"/>
  <c r="P29" i="27" s="1"/>
  <c r="J29" i="27"/>
  <c r="K29" i="27" s="1"/>
  <c r="F3" i="20"/>
  <c r="A3" i="28"/>
  <c r="K9" i="29" s="1"/>
  <c r="C3" i="20"/>
  <c r="B3" i="20"/>
  <c r="F2" i="20"/>
  <c r="C2" i="20"/>
  <c r="B2" i="20"/>
  <c r="O8" i="27"/>
  <c r="P8" i="27" s="1"/>
  <c r="J8" i="27"/>
  <c r="K8" i="27" s="1"/>
  <c r="O20" i="27"/>
  <c r="P20" i="27" s="1"/>
  <c r="J20" i="27"/>
  <c r="K20" i="27" s="1"/>
  <c r="J22" i="27"/>
  <c r="K22" i="27" s="1"/>
  <c r="O22" i="27"/>
  <c r="P22" i="27" s="1"/>
  <c r="O7" i="27"/>
  <c r="P7" i="27" s="1"/>
  <c r="J7" i="27"/>
  <c r="K7" i="27" s="1"/>
  <c r="C82" i="23"/>
  <c r="AH60" i="23"/>
  <c r="C51" i="23"/>
  <c r="AA43" i="23"/>
  <c r="AA1" i="23" s="1"/>
  <c r="K38" i="23"/>
  <c r="Y33" i="23"/>
  <c r="AA29" i="23"/>
  <c r="K26" i="23"/>
  <c r="AC23" i="23"/>
  <c r="R22" i="23"/>
  <c r="H21" i="23"/>
  <c r="AH19" i="23"/>
  <c r="AE18" i="23"/>
  <c r="AE17" i="23"/>
  <c r="AE16" i="23"/>
  <c r="G16" i="23"/>
  <c r="Q15" i="23"/>
  <c r="AC14" i="23"/>
  <c r="G14" i="23"/>
  <c r="Q13" i="23"/>
  <c r="AC12" i="23"/>
  <c r="G12" i="23"/>
  <c r="Q11" i="23"/>
  <c r="AC10" i="23"/>
  <c r="G10" i="23"/>
  <c r="Q9" i="23"/>
  <c r="AC8" i="23"/>
  <c r="G8" i="23"/>
  <c r="Q7" i="23"/>
  <c r="AC6" i="23"/>
  <c r="G6" i="23"/>
  <c r="Q5" i="23"/>
  <c r="AE4" i="23"/>
  <c r="P4" i="23"/>
  <c r="C4" i="23"/>
  <c r="G60" i="23"/>
  <c r="Q50" i="23"/>
  <c r="T43" i="23"/>
  <c r="AA37" i="23"/>
  <c r="S33" i="23"/>
  <c r="T29" i="23"/>
  <c r="C26" i="23"/>
  <c r="Z23" i="23"/>
  <c r="P22" i="23"/>
  <c r="E21" i="23"/>
  <c r="AF19" i="23"/>
  <c r="AC18" i="23"/>
  <c r="AC17" i="23"/>
  <c r="AC16" i="23"/>
  <c r="E16" i="23"/>
  <c r="O15" i="23"/>
  <c r="Y14" i="23"/>
  <c r="E14" i="23"/>
  <c r="O13" i="23"/>
  <c r="Y12" i="23"/>
  <c r="E12" i="23"/>
  <c r="O11" i="23"/>
  <c r="Y10" i="23"/>
  <c r="E10" i="23"/>
  <c r="O9" i="23"/>
  <c r="Y8" i="23"/>
  <c r="E8" i="23"/>
  <c r="O7" i="23"/>
  <c r="Y6" i="23"/>
  <c r="E6" i="23"/>
  <c r="O5" i="23"/>
  <c r="AC4" i="23"/>
  <c r="O4" i="23"/>
  <c r="J66" i="23"/>
  <c r="J1" i="23" s="1"/>
  <c r="L52" i="23"/>
  <c r="AA41" i="23"/>
  <c r="T35" i="23"/>
  <c r="Q30" i="23"/>
  <c r="D25" i="23"/>
  <c r="E23" i="23"/>
  <c r="P21" i="23"/>
  <c r="W19" i="23"/>
  <c r="M18" i="23"/>
  <c r="E17" i="23"/>
  <c r="AE15" i="23"/>
  <c r="E15" i="23"/>
  <c r="I14" i="23"/>
  <c r="I13" i="23"/>
  <c r="O12" i="23"/>
  <c r="U11" i="23"/>
  <c r="U10" i="23"/>
  <c r="Y9" i="23"/>
  <c r="AE8" i="23"/>
  <c r="AE7" i="23"/>
  <c r="E7" i="23"/>
  <c r="I6" i="23"/>
  <c r="I5" i="23"/>
  <c r="U4" i="23"/>
  <c r="E4" i="23"/>
  <c r="P63" i="23"/>
  <c r="D49" i="23"/>
  <c r="AG40" i="23"/>
  <c r="AB34" i="23"/>
  <c r="AG28" i="23"/>
  <c r="R24" i="23"/>
  <c r="AC22" i="23"/>
  <c r="AD20" i="23"/>
  <c r="AD1" i="23" s="1"/>
  <c r="P19" i="23"/>
  <c r="G18" i="23"/>
  <c r="W16" i="23"/>
  <c r="AC15" i="23"/>
  <c r="AG14" i="23"/>
  <c r="AG13" i="23"/>
  <c r="G13" i="23"/>
  <c r="M12" i="23"/>
  <c r="M11" i="23"/>
  <c r="Q10" i="23"/>
  <c r="W9" i="23"/>
  <c r="W8" i="23"/>
  <c r="AC7" i="23"/>
  <c r="AG6" i="23"/>
  <c r="AG5" i="23"/>
  <c r="G5" i="23"/>
  <c r="S4" i="23"/>
  <c r="E63" i="23"/>
  <c r="AG48" i="23"/>
  <c r="Q40" i="23"/>
  <c r="Q34" i="23"/>
  <c r="Y28" i="23"/>
  <c r="P24" i="23"/>
  <c r="Z22" i="23"/>
  <c r="AB20" i="23"/>
  <c r="N19" i="23"/>
  <c r="E18" i="23"/>
  <c r="U16" i="23"/>
  <c r="Y15" i="23"/>
  <c r="AE14" i="23"/>
  <c r="AE13" i="23"/>
  <c r="E13" i="23"/>
  <c r="I12" i="23"/>
  <c r="I11" i="23"/>
  <c r="O10" i="23"/>
  <c r="U9" i="23"/>
  <c r="U8" i="23"/>
  <c r="Y7" i="23"/>
  <c r="AE6" i="23"/>
  <c r="AE5" i="23"/>
  <c r="E5" i="23"/>
  <c r="Q4" i="23"/>
  <c r="AE57" i="23"/>
  <c r="T47" i="23"/>
  <c r="T39" i="23"/>
  <c r="T32" i="23"/>
  <c r="C28" i="23"/>
  <c r="H24" i="23"/>
  <c r="H22" i="23"/>
  <c r="U20" i="23"/>
  <c r="G19" i="23"/>
  <c r="W17" i="23"/>
  <c r="Q16" i="23"/>
  <c r="W15" i="23"/>
  <c r="W14" i="23"/>
  <c r="AC13" i="23"/>
  <c r="AG12" i="23"/>
  <c r="AG11" i="23"/>
  <c r="G11" i="23"/>
  <c r="M10" i="23"/>
  <c r="M9" i="23"/>
  <c r="Q8" i="23"/>
  <c r="W7" i="23"/>
  <c r="W6" i="23"/>
  <c r="AC5" i="23"/>
  <c r="C5" i="23"/>
  <c r="M4" i="23"/>
  <c r="AH56" i="23"/>
  <c r="C47" i="23"/>
  <c r="D39" i="23"/>
  <c r="D1" i="23" s="1"/>
  <c r="L32" i="23"/>
  <c r="AA27" i="23"/>
  <c r="E24" i="23"/>
  <c r="E22" i="23"/>
  <c r="R20" i="23"/>
  <c r="E19" i="23"/>
  <c r="U17" i="23"/>
  <c r="O16" i="23"/>
  <c r="U15" i="23"/>
  <c r="U14" i="23"/>
  <c r="Y13" i="23"/>
  <c r="AE12" i="23"/>
  <c r="AE11" i="23"/>
  <c r="E11" i="23"/>
  <c r="I10" i="23"/>
  <c r="I9" i="23"/>
  <c r="O8" i="23"/>
  <c r="U7" i="23"/>
  <c r="U6" i="23"/>
  <c r="Y5" i="23"/>
  <c r="AG4" i="23"/>
  <c r="K4" i="23"/>
  <c r="N79" i="23"/>
  <c r="AF54" i="23"/>
  <c r="AF1" i="23" s="1"/>
  <c r="Y45" i="23"/>
  <c r="AG36" i="23"/>
  <c r="T31" i="23"/>
  <c r="D27" i="23"/>
  <c r="R23" i="23"/>
  <c r="AC21" i="23"/>
  <c r="L20" i="23"/>
  <c r="W18" i="23"/>
  <c r="O17" i="23"/>
  <c r="M16" i="23"/>
  <c r="M15" i="23"/>
  <c r="Q14" i="23"/>
  <c r="W13" i="23"/>
  <c r="W12" i="23"/>
  <c r="AC11" i="23"/>
  <c r="AG10" i="23"/>
  <c r="AG9" i="23"/>
  <c r="G9" i="23"/>
  <c r="M8" i="23"/>
  <c r="M7" i="23"/>
  <c r="Q6" i="23"/>
  <c r="W5" i="23"/>
  <c r="AA4" i="23"/>
  <c r="I4" i="23"/>
  <c r="U76" i="23"/>
  <c r="W54" i="23"/>
  <c r="D45" i="23"/>
  <c r="T36" i="23"/>
  <c r="L31" i="23"/>
  <c r="AG26" i="23"/>
  <c r="P23" i="23"/>
  <c r="Z21" i="23"/>
  <c r="Z1" i="23" s="1"/>
  <c r="I20" i="23"/>
  <c r="U18" i="23"/>
  <c r="M17" i="23"/>
  <c r="I16" i="23"/>
  <c r="I15" i="23"/>
  <c r="O14" i="23"/>
  <c r="U13" i="23"/>
  <c r="U12" i="23"/>
  <c r="Y11" i="23"/>
  <c r="AE10" i="23"/>
  <c r="AE9" i="23"/>
  <c r="E9" i="23"/>
  <c r="I8" i="23"/>
  <c r="I7" i="23"/>
  <c r="O6" i="23"/>
  <c r="U5" i="23"/>
  <c r="Y4" i="23"/>
  <c r="H4" i="23"/>
  <c r="E68" i="23"/>
  <c r="AG52" i="23"/>
  <c r="K42" i="23"/>
  <c r="K1" i="23" s="1"/>
  <c r="AA35" i="23"/>
  <c r="Y30" i="23"/>
  <c r="L25" i="23"/>
  <c r="H23" i="23"/>
  <c r="R21" i="23"/>
  <c r="Y19" i="23"/>
  <c r="O18" i="23"/>
  <c r="G17" i="23"/>
  <c r="AG15" i="23"/>
  <c r="G15" i="23"/>
  <c r="M14" i="23"/>
  <c r="M13" i="23"/>
  <c r="Q12" i="23"/>
  <c r="W11" i="23"/>
  <c r="W10" i="23"/>
  <c r="AC9" i="23"/>
  <c r="AG8" i="23"/>
  <c r="AG7" i="23"/>
  <c r="G7" i="23"/>
  <c r="M6" i="23"/>
  <c r="M5" i="23"/>
  <c r="W4" i="23"/>
  <c r="G4" i="23"/>
  <c r="O33" i="27"/>
  <c r="P33" i="27" s="1"/>
  <c r="J33" i="27"/>
  <c r="K33" i="27" s="1"/>
  <c r="V7" i="23"/>
  <c r="V5" i="23"/>
  <c r="V1" i="23" s="1"/>
  <c r="J32" i="27"/>
  <c r="K32" i="27" s="1"/>
  <c r="O32" i="27"/>
  <c r="P32" i="27" s="1"/>
  <c r="S1" i="23"/>
  <c r="X1" i="23"/>
  <c r="AH1" i="23" l="1"/>
  <c r="L1" i="23"/>
  <c r="H1" i="23"/>
  <c r="Y1" i="23"/>
  <c r="C1" i="23"/>
  <c r="P1" i="23"/>
  <c r="U1" i="23"/>
  <c r="I1" i="23"/>
  <c r="T1" i="23"/>
  <c r="AB1" i="23"/>
  <c r="E1" i="23"/>
  <c r="AG1" i="23"/>
  <c r="AC1" i="23"/>
  <c r="Q1" i="23"/>
  <c r="R1" i="23"/>
  <c r="L7" i="29"/>
  <c r="W1" i="23"/>
  <c r="G1" i="23"/>
  <c r="N1" i="23"/>
  <c r="M1" i="23"/>
  <c r="O1" i="23"/>
  <c r="G21" i="27"/>
  <c r="O21" i="27" s="1"/>
  <c r="G6" i="27"/>
  <c r="L9" i="29"/>
  <c r="J28" i="19" s="1"/>
  <c r="CJ3" i="28"/>
  <c r="C3" i="28"/>
  <c r="BO3" i="28"/>
  <c r="L3" i="28"/>
  <c r="BX3" i="28"/>
  <c r="AS3" i="28"/>
  <c r="BB3" i="28"/>
  <c r="E3" i="28"/>
  <c r="AM3" i="28"/>
  <c r="K3" i="29" s="1"/>
  <c r="AW3" i="28"/>
  <c r="BA3" i="28"/>
  <c r="BD3" i="28"/>
  <c r="K3" i="28"/>
  <c r="BW3" i="28"/>
  <c r="K2" i="29" s="1"/>
  <c r="T3" i="28"/>
  <c r="CF3" i="28"/>
  <c r="BQ3" i="28"/>
  <c r="BJ3" i="28"/>
  <c r="AK3" i="28"/>
  <c r="AU3" i="28"/>
  <c r="BE3" i="28"/>
  <c r="BY3" i="28"/>
  <c r="BL3" i="28"/>
  <c r="AQ3" i="28"/>
  <c r="AD3" i="28"/>
  <c r="O3" i="28"/>
  <c r="BV3" i="28"/>
  <c r="AH3" i="28"/>
  <c r="BU3" i="28"/>
  <c r="AZ3" i="28"/>
  <c r="AX3" i="28"/>
  <c r="AO3" i="28"/>
  <c r="K11" i="29" s="1"/>
  <c r="L11" i="29" s="1"/>
  <c r="J8" i="19" s="1"/>
  <c r="CA3" i="28"/>
  <c r="AF3" i="28"/>
  <c r="AY3" i="28"/>
  <c r="BH3" i="28"/>
  <c r="AL3" i="28"/>
  <c r="W3" i="28"/>
  <c r="M3" i="28"/>
  <c r="K12" i="29" s="1"/>
  <c r="S3" i="28"/>
  <c r="CE3" i="28"/>
  <c r="AB3" i="28"/>
  <c r="AG3" i="28"/>
  <c r="F3" i="28"/>
  <c r="K5" i="29" s="1"/>
  <c r="L5" i="29" s="1"/>
  <c r="J34" i="19" s="1"/>
  <c r="BR3" i="28"/>
  <c r="BI3" i="28"/>
  <c r="BC3" i="28"/>
  <c r="CK3" i="28"/>
  <c r="H3" i="28"/>
  <c r="BT3" i="28"/>
  <c r="Q3" i="28"/>
  <c r="AA3" i="28"/>
  <c r="CM3" i="28"/>
  <c r="AJ3" i="28"/>
  <c r="BM3" i="28"/>
  <c r="N3" i="28"/>
  <c r="BZ3" i="28"/>
  <c r="CG3" i="28"/>
  <c r="BK3" i="28"/>
  <c r="R3" i="28"/>
  <c r="P3" i="28"/>
  <c r="CB3" i="28"/>
  <c r="BF3" i="28"/>
  <c r="CL3" i="28"/>
  <c r="M17" i="29" s="1"/>
  <c r="L17" i="29" s="1"/>
  <c r="J32" i="19" s="1"/>
  <c r="P304" i="31" s="1"/>
  <c r="BN3" i="28"/>
  <c r="CC3" i="28"/>
  <c r="CI3" i="28"/>
  <c r="K16" i="29" s="1" a="1"/>
  <c r="K16" i="29" s="1"/>
  <c r="L16" i="29" s="1"/>
  <c r="J14" i="19" s="1"/>
  <c r="AN3" i="28"/>
  <c r="K10" i="29" s="1"/>
  <c r="J3" i="28"/>
  <c r="K6" i="29" s="1"/>
  <c r="L6" i="29" s="1"/>
  <c r="J37" i="19" s="1"/>
  <c r="P355" i="31" s="1"/>
  <c r="AI3" i="28"/>
  <c r="Y3" i="28"/>
  <c r="AR3" i="28"/>
  <c r="Z3" i="28"/>
  <c r="V3" i="28"/>
  <c r="CH3" i="28"/>
  <c r="G3" i="28"/>
  <c r="BS3" i="28"/>
  <c r="AP3" i="28"/>
  <c r="X3" i="28"/>
  <c r="CD3" i="28"/>
  <c r="BG3" i="28"/>
  <c r="D3" i="28"/>
  <c r="BP3" i="28"/>
  <c r="U3" i="28"/>
  <c r="AT3" i="28"/>
  <c r="B3" i="28"/>
  <c r="AE3" i="28"/>
  <c r="I3" i="28"/>
  <c r="L4" i="29" s="1"/>
  <c r="J33" i="19" s="1"/>
  <c r="P305" i="31" s="1"/>
  <c r="AC3" i="28"/>
  <c r="AV3" i="28"/>
  <c r="AE1" i="23"/>
  <c r="J21" i="27" l="1"/>
  <c r="N13" i="29"/>
  <c r="S2" i="29"/>
  <c r="R13" i="29"/>
  <c r="O13" i="29"/>
  <c r="L10" i="29"/>
  <c r="J7" i="19" s="1"/>
  <c r="K8" i="29"/>
  <c r="L8" i="29" s="1"/>
  <c r="J74" i="19" s="1"/>
  <c r="P1605" i="31" s="1"/>
  <c r="P2" i="29"/>
  <c r="R2" i="29"/>
  <c r="L3" i="29"/>
  <c r="J30" i="19" s="1"/>
  <c r="P302" i="31" s="1"/>
  <c r="O6" i="27"/>
  <c r="P6" i="27" s="1"/>
  <c r="J6" i="27"/>
  <c r="K6" i="27" s="1"/>
  <c r="P13" i="29"/>
  <c r="O12" i="29"/>
  <c r="M13" i="29"/>
  <c r="P501" i="31"/>
  <c r="P493" i="31"/>
  <c r="P485" i="31"/>
  <c r="P502" i="31"/>
  <c r="P486" i="31"/>
  <c r="P480" i="31"/>
  <c r="P498" i="31"/>
  <c r="P490" i="31"/>
  <c r="P482" i="31"/>
  <c r="P496" i="31"/>
  <c r="P503" i="31"/>
  <c r="P495" i="31"/>
  <c r="P487" i="31"/>
  <c r="P500" i="31"/>
  <c r="P492" i="31"/>
  <c r="P494" i="31"/>
  <c r="P484" i="31"/>
  <c r="P497" i="31"/>
  <c r="P489" i="31"/>
  <c r="P481" i="31"/>
  <c r="P488" i="31"/>
  <c r="P499" i="31"/>
  <c r="P491" i="31"/>
  <c r="P483" i="31"/>
  <c r="P144" i="31"/>
  <c r="P136" i="31"/>
  <c r="P128" i="31"/>
  <c r="P120" i="31"/>
  <c r="P112" i="31"/>
  <c r="P133" i="31"/>
  <c r="P125" i="31"/>
  <c r="P109" i="31"/>
  <c r="P105" i="31"/>
  <c r="P141" i="31"/>
  <c r="P117" i="31"/>
  <c r="P137" i="31"/>
  <c r="P121" i="31"/>
  <c r="P139" i="31"/>
  <c r="P107" i="31"/>
  <c r="P146" i="31"/>
  <c r="P138" i="31"/>
  <c r="P130" i="31"/>
  <c r="P122" i="31"/>
  <c r="P114" i="31"/>
  <c r="P106" i="31"/>
  <c r="P143" i="31"/>
  <c r="P135" i="31"/>
  <c r="P127" i="31"/>
  <c r="P111" i="31"/>
  <c r="P123" i="31"/>
  <c r="P119" i="31"/>
  <c r="P140" i="31"/>
  <c r="P132" i="31"/>
  <c r="P124" i="31"/>
  <c r="P116" i="31"/>
  <c r="P108" i="31"/>
  <c r="P145" i="31"/>
  <c r="P129" i="31"/>
  <c r="P113" i="31"/>
  <c r="P131" i="31"/>
  <c r="P115" i="31"/>
  <c r="P142" i="31"/>
  <c r="P134" i="31"/>
  <c r="P126" i="31"/>
  <c r="P118" i="31"/>
  <c r="P110" i="31"/>
  <c r="P184" i="31"/>
  <c r="P176" i="31"/>
  <c r="P181" i="31"/>
  <c r="P178" i="31"/>
  <c r="P183" i="31"/>
  <c r="P175" i="31"/>
  <c r="P179" i="31"/>
  <c r="P185" i="31"/>
  <c r="P180" i="31"/>
  <c r="P177" i="31"/>
  <c r="P182" i="31"/>
  <c r="P174" i="31"/>
  <c r="P322" i="31"/>
  <c r="P314" i="31"/>
  <c r="P306" i="31"/>
  <c r="P327" i="31"/>
  <c r="P319" i="31"/>
  <c r="P323" i="31"/>
  <c r="P307" i="31"/>
  <c r="P311" i="31"/>
  <c r="P324" i="31"/>
  <c r="P316" i="31"/>
  <c r="P308" i="31"/>
  <c r="P313" i="31"/>
  <c r="P315" i="31"/>
  <c r="P309" i="31"/>
  <c r="P329" i="31"/>
  <c r="P321" i="31"/>
  <c r="P325" i="31"/>
  <c r="P326" i="31"/>
  <c r="P318" i="31"/>
  <c r="P310" i="31"/>
  <c r="P328" i="31"/>
  <c r="P320" i="31"/>
  <c r="P312" i="31"/>
  <c r="P317" i="31"/>
  <c r="P274" i="31"/>
  <c r="P266" i="31"/>
  <c r="P258" i="31"/>
  <c r="P263" i="31"/>
  <c r="P275" i="31"/>
  <c r="P259" i="31"/>
  <c r="P261" i="31"/>
  <c r="P271" i="31"/>
  <c r="P255" i="31"/>
  <c r="P277" i="31"/>
  <c r="P276" i="31"/>
  <c r="P268" i="31"/>
  <c r="P260" i="31"/>
  <c r="P257" i="31"/>
  <c r="P273" i="31"/>
  <c r="P265" i="31"/>
  <c r="P267" i="31"/>
  <c r="P270" i="31"/>
  <c r="P262" i="31"/>
  <c r="P254" i="31"/>
  <c r="P269" i="31"/>
  <c r="P272" i="31"/>
  <c r="P264" i="31"/>
  <c r="P256" i="31"/>
  <c r="Q13" i="29"/>
  <c r="K13" i="29"/>
  <c r="S13" i="29"/>
  <c r="M2" i="29"/>
  <c r="T2" i="29"/>
  <c r="O2" i="29"/>
  <c r="N12" i="29"/>
  <c r="M12" i="29"/>
  <c r="P12" i="29"/>
  <c r="K21" i="27"/>
  <c r="E2" i="20" s="1"/>
  <c r="D2" i="20"/>
  <c r="P21" i="27"/>
  <c r="E3" i="20" s="1"/>
  <c r="D3" i="20"/>
  <c r="B43" i="18"/>
  <c r="P88" i="31" l="1"/>
  <c r="P69" i="31"/>
  <c r="P103" i="31"/>
  <c r="P89" i="31"/>
  <c r="P65" i="31"/>
  <c r="P79" i="31"/>
  <c r="P102" i="31"/>
  <c r="P63" i="31"/>
  <c r="P87" i="31"/>
  <c r="P75" i="31"/>
  <c r="P80" i="31"/>
  <c r="P97" i="31"/>
  <c r="P95" i="31"/>
  <c r="P99" i="31"/>
  <c r="P67" i="31"/>
  <c r="P72" i="31"/>
  <c r="P83" i="31"/>
  <c r="P100" i="31"/>
  <c r="P64" i="31"/>
  <c r="P92" i="31"/>
  <c r="P76" i="31"/>
  <c r="P77" i="31"/>
  <c r="P68" i="31"/>
  <c r="P85" i="31"/>
  <c r="P98" i="31"/>
  <c r="P94" i="31"/>
  <c r="P81" i="31"/>
  <c r="P101" i="31"/>
  <c r="P90" i="31"/>
  <c r="P73" i="31"/>
  <c r="P84" i="31"/>
  <c r="P86" i="31"/>
  <c r="P91" i="31"/>
  <c r="P74" i="31"/>
  <c r="P96" i="31"/>
  <c r="P66" i="31"/>
  <c r="P93" i="31"/>
  <c r="P82" i="31"/>
  <c r="P78" i="31"/>
  <c r="P104" i="31"/>
  <c r="P70" i="31"/>
  <c r="P71" i="31"/>
  <c r="L12" i="29"/>
  <c r="J38" i="19" s="1"/>
  <c r="P369" i="31" s="1"/>
  <c r="L2" i="29"/>
  <c r="J18" i="19" s="1"/>
  <c r="P208" i="31" s="1"/>
  <c r="L13" i="29"/>
  <c r="J73" i="19" s="1"/>
  <c r="P1598" i="31" s="1"/>
  <c r="J119" i="19"/>
  <c r="K119" i="19"/>
  <c r="P2011" i="31" l="1"/>
  <c r="P2014" i="31"/>
  <c r="P2013" i="31"/>
  <c r="P2010" i="31"/>
  <c r="P2012" i="31"/>
  <c r="P363" i="31"/>
  <c r="P371" i="31"/>
  <c r="P364" i="31"/>
  <c r="P374" i="31"/>
  <c r="P213" i="31"/>
  <c r="P377" i="31"/>
  <c r="P378" i="31"/>
  <c r="P379" i="31"/>
  <c r="P373" i="31"/>
  <c r="P206" i="31"/>
  <c r="P214" i="31"/>
  <c r="P212" i="31"/>
  <c r="P209" i="31"/>
  <c r="P357" i="31"/>
  <c r="P367" i="31"/>
  <c r="P360" i="31"/>
  <c r="P368" i="31"/>
  <c r="P361" i="31"/>
  <c r="P359" i="31"/>
  <c r="P376" i="31"/>
  <c r="P375" i="31"/>
  <c r="P358" i="31"/>
  <c r="P362" i="31"/>
  <c r="P366" i="31"/>
  <c r="P370" i="31"/>
  <c r="P356" i="31"/>
  <c r="P365" i="31"/>
  <c r="P203" i="31"/>
  <c r="P372" i="31"/>
  <c r="P1601" i="31"/>
  <c r="P204" i="31"/>
  <c r="P211" i="31"/>
  <c r="P1596" i="31"/>
  <c r="P201" i="31"/>
  <c r="P1604" i="31"/>
  <c r="P207" i="31"/>
  <c r="P205" i="31"/>
  <c r="P1602" i="31"/>
  <c r="P1600" i="31"/>
  <c r="P1599" i="31"/>
  <c r="P202" i="31"/>
  <c r="P200" i="31"/>
  <c r="P1603" i="31"/>
  <c r="P210" i="31"/>
  <c r="P1597" i="31"/>
  <c r="H112" i="8"/>
  <c r="H118" i="8" s="1"/>
  <c r="I112" i="8"/>
  <c r="I118" i="8" s="1"/>
  <c r="H113" i="8"/>
  <c r="H119" i="8" s="1"/>
  <c r="I113" i="8"/>
  <c r="I119" i="8" s="1"/>
  <c r="H114" i="8"/>
  <c r="H120" i="8" s="1"/>
  <c r="I114" i="8"/>
  <c r="I120" i="8" s="1"/>
  <c r="H115" i="8"/>
  <c r="H121" i="8" s="1"/>
  <c r="I115" i="8"/>
  <c r="I121" i="8" s="1"/>
  <c r="I111" i="8"/>
  <c r="I117" i="8" s="1"/>
  <c r="H111" i="8"/>
  <c r="H117" i="8" s="1"/>
  <c r="G117" i="8"/>
  <c r="G118" i="8"/>
  <c r="G119" i="8"/>
  <c r="G120" i="8"/>
  <c r="G121" i="8"/>
  <c r="H116" i="8"/>
  <c r="I116" i="8"/>
  <c r="G116" i="8"/>
  <c r="F116" i="8"/>
  <c r="F114" i="8"/>
  <c r="B17" i="18"/>
  <c r="F121" i="8" s="1"/>
  <c r="F115" i="8" l="1"/>
  <c r="F117" i="8"/>
  <c r="F110" i="8"/>
  <c r="F118" i="8"/>
  <c r="F111" i="8"/>
  <c r="F119" i="8"/>
  <c r="F112" i="8"/>
  <c r="F120" i="8"/>
  <c r="F113" i="8"/>
  <c r="B4" i="18" l="1"/>
  <c r="F4" i="8" s="1"/>
  <c r="F5" i="8" l="1"/>
  <c r="B20" i="18" l="1"/>
  <c r="F103" i="8" s="1"/>
  <c r="B19" i="18"/>
  <c r="F102" i="8" s="1"/>
  <c r="B18" i="18"/>
  <c r="F101" i="8" s="1"/>
  <c r="K121" i="19"/>
  <c r="K120" i="19"/>
  <c r="K118" i="19"/>
  <c r="K117" i="19"/>
  <c r="K116" i="19"/>
  <c r="K115" i="19"/>
  <c r="K113" i="19"/>
  <c r="K112" i="19"/>
  <c r="J121" i="19"/>
  <c r="J120" i="19"/>
  <c r="J118" i="19"/>
  <c r="J117" i="19"/>
  <c r="J116" i="19"/>
  <c r="J115" i="19"/>
  <c r="J113" i="19"/>
  <c r="J112" i="19"/>
  <c r="L110" i="19"/>
  <c r="K110" i="19"/>
  <c r="J110" i="19"/>
  <c r="I110" i="19"/>
  <c r="H110" i="19"/>
  <c r="G110" i="19"/>
  <c r="D110" i="19"/>
  <c r="L109" i="19"/>
  <c r="K109" i="19"/>
  <c r="J109" i="19"/>
  <c r="I109" i="19"/>
  <c r="H109" i="19"/>
  <c r="G109" i="19"/>
  <c r="D109" i="19"/>
  <c r="L108" i="19"/>
  <c r="K108" i="19"/>
  <c r="J108" i="19"/>
  <c r="I108" i="19"/>
  <c r="H108" i="19"/>
  <c r="G108" i="19"/>
  <c r="D108" i="19"/>
  <c r="L107" i="19"/>
  <c r="K107" i="19"/>
  <c r="J107" i="19"/>
  <c r="I107" i="19"/>
  <c r="H107" i="19"/>
  <c r="G107" i="19"/>
  <c r="D107" i="19"/>
  <c r="B107" i="19"/>
  <c r="B108" i="19"/>
  <c r="B109" i="19"/>
  <c r="B110" i="19"/>
  <c r="A108" i="19"/>
  <c r="A109" i="19"/>
  <c r="A110" i="19"/>
  <c r="A107" i="19"/>
  <c r="L103" i="19"/>
  <c r="K103" i="19"/>
  <c r="J103" i="19"/>
  <c r="I103" i="19"/>
  <c r="H103" i="19"/>
  <c r="G103" i="19"/>
  <c r="D103" i="19"/>
  <c r="L102" i="19"/>
  <c r="K102" i="19"/>
  <c r="J102" i="19"/>
  <c r="I102" i="19"/>
  <c r="H102" i="19"/>
  <c r="G102" i="19"/>
  <c r="D102" i="19"/>
  <c r="L101" i="19"/>
  <c r="K101" i="19"/>
  <c r="J101" i="19"/>
  <c r="I101" i="19"/>
  <c r="H101" i="19"/>
  <c r="G101" i="19"/>
  <c r="D101" i="19"/>
  <c r="L100" i="19"/>
  <c r="K100" i="19"/>
  <c r="J100" i="19"/>
  <c r="I100" i="19"/>
  <c r="H100" i="19"/>
  <c r="G100" i="19"/>
  <c r="D100" i="19"/>
  <c r="B103" i="19"/>
  <c r="A103" i="19"/>
  <c r="B102" i="19"/>
  <c r="A102" i="19"/>
  <c r="B101" i="19"/>
  <c r="A101" i="19"/>
  <c r="B100" i="19"/>
  <c r="A100" i="19"/>
  <c r="G21" i="19"/>
  <c r="G13" i="19"/>
  <c r="G10" i="19"/>
  <c r="G152" i="13"/>
  <c r="G139" i="13"/>
  <c r="I213" i="13"/>
  <c r="B215" i="13"/>
  <c r="H213" i="13"/>
  <c r="G213" i="13"/>
  <c r="B214" i="13"/>
  <c r="F213" i="13"/>
  <c r="E213" i="13"/>
  <c r="D213" i="13"/>
  <c r="C213" i="13"/>
  <c r="B213" i="13"/>
  <c r="C221" i="13"/>
  <c r="D221" i="13"/>
  <c r="E221" i="13"/>
  <c r="B221" i="13"/>
  <c r="B222" i="13"/>
  <c r="C205" i="13"/>
  <c r="D205" i="13"/>
  <c r="E205" i="13"/>
  <c r="F205" i="13"/>
  <c r="G205" i="13"/>
  <c r="H205" i="13"/>
  <c r="I205" i="13"/>
  <c r="B207" i="13"/>
  <c r="B205" i="13"/>
  <c r="B10" i="18"/>
  <c r="F47" i="8" s="1"/>
  <c r="B12" i="18"/>
  <c r="F81" i="8" s="1"/>
  <c r="B13" i="18"/>
  <c r="F80" i="8" s="1"/>
  <c r="B14" i="18"/>
  <c r="F67" i="8" s="1"/>
  <c r="B11" i="18"/>
  <c r="F53" i="8" s="1"/>
  <c r="B31" i="18"/>
  <c r="F167" i="8" s="1"/>
  <c r="B7" i="18"/>
  <c r="F34" i="8" s="1"/>
  <c r="B5" i="18"/>
  <c r="F9" i="8" s="1"/>
  <c r="B51" i="18"/>
  <c r="I47" i="19" s="1"/>
  <c r="B50" i="18"/>
  <c r="I88" i="19" s="1"/>
  <c r="B46" i="18"/>
  <c r="F214" i="8" s="1"/>
  <c r="B45" i="18"/>
  <c r="F211" i="8" s="1"/>
  <c r="B44" i="18"/>
  <c r="F210" i="8" s="1"/>
  <c r="B42" i="18"/>
  <c r="F209" i="8" s="1"/>
  <c r="B41" i="18"/>
  <c r="F208" i="8" s="1"/>
  <c r="B40" i="18"/>
  <c r="F206" i="8" s="1"/>
  <c r="B39" i="18"/>
  <c r="F204" i="8" s="1"/>
  <c r="B38" i="18"/>
  <c r="F202" i="8" s="1"/>
  <c r="B37" i="18"/>
  <c r="F201" i="8" s="1"/>
  <c r="B36" i="18"/>
  <c r="F184" i="8" s="1"/>
  <c r="B35" i="18"/>
  <c r="F175" i="8" s="1"/>
  <c r="B34" i="18"/>
  <c r="F172" i="8"/>
  <c r="B33" i="18"/>
  <c r="F171" i="8" s="1"/>
  <c r="B32" i="18"/>
  <c r="F174" i="8" s="1"/>
  <c r="B30" i="18"/>
  <c r="B29" i="18"/>
  <c r="F129" i="8" s="1"/>
  <c r="B28" i="18"/>
  <c r="F133" i="8" s="1"/>
  <c r="B27" i="18"/>
  <c r="B26" i="18"/>
  <c r="F122" i="8" s="1"/>
  <c r="B25" i="18"/>
  <c r="F139" i="8" s="1"/>
  <c r="B24" i="18"/>
  <c r="F138" i="8" s="1"/>
  <c r="B23" i="18"/>
  <c r="F109" i="8" s="1"/>
  <c r="B22" i="18"/>
  <c r="B21" i="18"/>
  <c r="F99" i="8" s="1"/>
  <c r="B16" i="18"/>
  <c r="F106" i="8" s="1"/>
  <c r="B15" i="18"/>
  <c r="B9" i="18"/>
  <c r="F76" i="8" s="1"/>
  <c r="B8" i="18"/>
  <c r="F43" i="8" s="1"/>
  <c r="B6" i="18"/>
  <c r="F24" i="8" s="1"/>
  <c r="B3" i="18"/>
  <c r="F155" i="8" s="1"/>
  <c r="B186" i="13"/>
  <c r="B187" i="13"/>
  <c r="B161" i="13"/>
  <c r="G140" i="13"/>
  <c r="G141" i="13"/>
  <c r="G142" i="13"/>
  <c r="G143" i="13"/>
  <c r="G144" i="13"/>
  <c r="G145" i="13"/>
  <c r="G146" i="13"/>
  <c r="G147" i="13"/>
  <c r="G148" i="13"/>
  <c r="G149" i="13"/>
  <c r="G150" i="13"/>
  <c r="G151" i="13"/>
  <c r="G153" i="13"/>
  <c r="B162" i="13"/>
  <c r="G154" i="13"/>
  <c r="G155" i="13"/>
  <c r="G156" i="13"/>
  <c r="B167" i="13"/>
  <c r="B181" i="13"/>
  <c r="B176" i="13"/>
  <c r="B171" i="13"/>
  <c r="B172" i="13"/>
  <c r="A127" i="13"/>
  <c r="A128" i="13"/>
  <c r="A130" i="13"/>
  <c r="A116" i="13"/>
  <c r="A117" i="13"/>
  <c r="A101" i="13"/>
  <c r="A102" i="13"/>
  <c r="B88" i="13"/>
  <c r="A91" i="13"/>
  <c r="A93" i="13"/>
  <c r="A94" i="13"/>
  <c r="A96" i="13"/>
  <c r="B194" i="13"/>
  <c r="B196" i="13"/>
  <c r="B197" i="13"/>
  <c r="F92" i="8"/>
  <c r="B159" i="13"/>
  <c r="F96" i="8"/>
  <c r="F135" i="8"/>
  <c r="F189" i="8"/>
  <c r="F136" i="8"/>
  <c r="F124" i="8"/>
  <c r="B188" i="13"/>
  <c r="B189" i="13"/>
  <c r="F98" i="8"/>
  <c r="F29" i="8"/>
  <c r="F50" i="8"/>
  <c r="F126" i="8"/>
  <c r="B160" i="13"/>
  <c r="F97" i="8"/>
  <c r="A131" i="13"/>
  <c r="F130" i="8"/>
  <c r="A118" i="13"/>
  <c r="A120" i="13"/>
  <c r="A121" i="13"/>
  <c r="F28" i="8"/>
  <c r="F59" i="8"/>
  <c r="F125" i="8"/>
  <c r="F173" i="8"/>
  <c r="B163" i="13"/>
  <c r="A103" i="13"/>
  <c r="A105" i="13"/>
  <c r="A106" i="13"/>
  <c r="F93" i="8"/>
  <c r="F151" i="8"/>
  <c r="F25" i="8"/>
  <c r="F94" i="8"/>
  <c r="F38" i="8"/>
  <c r="F89" i="8"/>
  <c r="F95" i="8"/>
  <c r="F33" i="8"/>
  <c r="F91" i="8"/>
  <c r="F90" i="8"/>
  <c r="F61" i="8"/>
  <c r="A122" i="13"/>
  <c r="A111" i="13"/>
  <c r="A107" i="13"/>
  <c r="P1999" i="31" l="1"/>
  <c r="P1997" i="31"/>
  <c r="P1995" i="31"/>
  <c r="P1998" i="31"/>
  <c r="P1996" i="31"/>
  <c r="P1976" i="31"/>
  <c r="P1977" i="31"/>
  <c r="P1978" i="31"/>
  <c r="P1979" i="31"/>
  <c r="P1975" i="31"/>
  <c r="P1994" i="31"/>
  <c r="P1992" i="31"/>
  <c r="P1991" i="31"/>
  <c r="P1993" i="31"/>
  <c r="P1990" i="31"/>
  <c r="P2019" i="31"/>
  <c r="P2017" i="31"/>
  <c r="P2015" i="31"/>
  <c r="P2018" i="31"/>
  <c r="P2016" i="31"/>
  <c r="P1984" i="31"/>
  <c r="P1982" i="31"/>
  <c r="P1980" i="31"/>
  <c r="P1983" i="31"/>
  <c r="P1981" i="31"/>
  <c r="P2021" i="31"/>
  <c r="P2023" i="31"/>
  <c r="P2024" i="31"/>
  <c r="P2022" i="31"/>
  <c r="P2020" i="31"/>
  <c r="P2008" i="31"/>
  <c r="P2006" i="31"/>
  <c r="P2009" i="31"/>
  <c r="P2005" i="31"/>
  <c r="P2007" i="31"/>
  <c r="P2003" i="31"/>
  <c r="P2004" i="31"/>
  <c r="P2002" i="31"/>
  <c r="P2000" i="31"/>
  <c r="P2001" i="31"/>
  <c r="F213" i="8"/>
  <c r="F72" i="8"/>
  <c r="F73" i="8"/>
  <c r="F104" i="8"/>
  <c r="F105" i="8"/>
  <c r="F199" i="8"/>
  <c r="F149" i="8"/>
  <c r="F39" i="8"/>
  <c r="F8" i="8"/>
  <c r="F134" i="8"/>
  <c r="F15" i="8"/>
  <c r="F27" i="8"/>
  <c r="F153" i="8"/>
  <c r="F11" i="8"/>
  <c r="F22" i="8"/>
  <c r="F169" i="8"/>
  <c r="F20" i="8"/>
  <c r="F3" i="8"/>
  <c r="F17" i="8"/>
  <c r="F13" i="8"/>
  <c r="F14" i="8"/>
  <c r="F148" i="8"/>
  <c r="F30" i="8"/>
  <c r="F21" i="8"/>
  <c r="F6" i="8"/>
  <c r="F16" i="8"/>
  <c r="F107" i="8"/>
  <c r="F10" i="8"/>
  <c r="F37" i="8"/>
  <c r="F150" i="8"/>
  <c r="F19" i="8"/>
  <c r="F183" i="8"/>
  <c r="F31" i="8"/>
  <c r="F32" i="8"/>
  <c r="F152" i="8"/>
  <c r="F40" i="8"/>
  <c r="F182" i="8"/>
  <c r="F7" i="8"/>
  <c r="F12" i="8"/>
  <c r="F36" i="8"/>
  <c r="F35" i="8"/>
  <c r="F158" i="8"/>
  <c r="F166" i="8"/>
  <c r="F165" i="8"/>
  <c r="F207" i="8"/>
  <c r="F203" i="8"/>
  <c r="F163" i="8"/>
  <c r="F176" i="8"/>
  <c r="F164" i="8"/>
  <c r="F157" i="8"/>
  <c r="F205" i="8"/>
  <c r="F170" i="8"/>
  <c r="F143" i="8"/>
  <c r="F140" i="8"/>
  <c r="F141" i="8"/>
  <c r="F200" i="8"/>
  <c r="F212" i="8"/>
  <c r="F160" i="8"/>
  <c r="F146" i="8"/>
  <c r="F168" i="8"/>
  <c r="F147" i="8"/>
  <c r="F188" i="8"/>
  <c r="F128" i="8"/>
  <c r="F159" i="8"/>
  <c r="F179" i="8"/>
  <c r="F100" i="8"/>
  <c r="F185" i="8"/>
  <c r="F144" i="8"/>
  <c r="F178" i="8"/>
  <c r="F42" i="8"/>
  <c r="F74" i="8"/>
  <c r="F70" i="8"/>
  <c r="F79" i="8"/>
  <c r="F51" i="8"/>
  <c r="F156" i="8"/>
  <c r="F187" i="8"/>
  <c r="F63" i="8"/>
  <c r="F69" i="8"/>
  <c r="F46" i="8"/>
  <c r="F186" i="8"/>
  <c r="F75" i="8"/>
  <c r="F108" i="8"/>
  <c r="F49" i="8"/>
  <c r="F83" i="8"/>
  <c r="F71" i="8"/>
  <c r="F41" i="8"/>
  <c r="F161" i="8"/>
  <c r="F162" i="8"/>
  <c r="F154" i="8"/>
  <c r="F65" i="8"/>
  <c r="F48" i="8"/>
  <c r="F77" i="8"/>
  <c r="F180" i="8"/>
  <c r="F45" i="8"/>
  <c r="F44" i="8"/>
  <c r="F78" i="8"/>
  <c r="F62" i="8"/>
  <c r="F196" i="8"/>
  <c r="F197" i="8"/>
  <c r="F198" i="8"/>
  <c r="F194" i="8"/>
  <c r="F195" i="8"/>
  <c r="F191" i="8"/>
  <c r="F192" i="8"/>
  <c r="F193" i="8"/>
  <c r="F68" i="8"/>
  <c r="F66" i="8"/>
  <c r="F181" i="8"/>
  <c r="F132" i="8"/>
  <c r="F131" i="8"/>
  <c r="F88" i="8"/>
  <c r="F123" i="8"/>
  <c r="F127" i="8"/>
  <c r="F57" i="8"/>
  <c r="F52" i="8"/>
  <c r="F60" i="8"/>
  <c r="F55" i="8"/>
  <c r="F87" i="8"/>
  <c r="F137" i="8"/>
  <c r="F23" i="8"/>
  <c r="F177" i="8"/>
  <c r="F85" i="8"/>
  <c r="F142" i="8"/>
  <c r="F145" i="8"/>
  <c r="F82" i="8"/>
  <c r="F26" i="8"/>
  <c r="F58" i="8"/>
  <c r="F84" i="8"/>
  <c r="F56" i="8"/>
  <c r="F86" i="8"/>
  <c r="F64" i="8"/>
  <c r="F54" i="8"/>
</calcChain>
</file>

<file path=xl/comments1.xml><?xml version="1.0" encoding="utf-8"?>
<comments xmlns="http://schemas.openxmlformats.org/spreadsheetml/2006/main" xmlns:mc="http://schemas.openxmlformats.org/markup-compatibility/2006" xmlns:xr="http://schemas.microsoft.com/office/spreadsheetml/2014/revision" mc:Ignorable="xr">
  <authors>
    <author>tc={DEC2ADC6-4AB2-454A-B069-050E86ABCA25}</author>
    <author>tc={C628B71D-C3A5-4BD2-8BA3-F913D91394D4}</author>
    <author>tc={D0801E46-9E1F-4D2B-A06C-3AD5C5DDEBCA}</author>
    <author>tc={19777683-0E7F-4DAF-955F-A7EBAC7AAEEA}</author>
    <author>tc={A2328F4B-C3F9-4761-BF76-1D4F4D6A14B6}</author>
    <author>tc={E2106FC3-386C-4714-B306-9BA0FD425274}</author>
    <author>tc={E8911680-E731-4D67-9690-17976D3FED66}</author>
    <author>tc={5B177B48-17FC-4889-93EE-8CEBBC9D67A1}</author>
    <author>tc={FC0E8780-2055-48EE-B42B-F31936B1D4FF}</author>
    <author>tc={9E6238C4-2B41-4F84-9F69-94DEF5E3EB8C}</author>
    <author>tc={6E9F8D40-752E-4116-9D9F-F74F76285640}</author>
    <author>tc={F601AB12-684E-4E95-8C1E-B144486F847D}</author>
    <author>tc={A645F5AA-7A90-4A35-968A-CE10D0FAB4B0}</author>
    <author>tc={746FF03D-5804-4E4E-B458-37BB59B9E142}</author>
    <author>tc={9EC6115E-EDF0-4A53-BA39-6E38927B0C70}</author>
    <author>tc={AB2AEDA0-791A-4901-BF44-CCC69230B04C}</author>
    <author>tc={C2983161-1E33-4DB9-8522-CBCD17E9BF44}</author>
    <author>tc={C12E46EA-3F96-434D-AD07-C9DAE30A70F4}</author>
    <author>tc={A29A373E-8B2B-4B45-BF1E-AC6A2B5F3C17}</author>
    <author>tc={4879F214-E99D-4D42-8C39-70789BBBC99D}</author>
    <author>tc={29C92E86-4989-4367-A9C0-46D156A7CEBB}</author>
    <author>tc={8C94AB36-0C9D-4D5F-A64A-5E1836200BD4}</author>
    <author>tc={0785BC27-69F5-4B43-8886-6AB6B3A1C38C}</author>
    <author>tc={4E6A3C34-D015-4798-8B15-C2C63B01F6C3}</author>
    <author>tc={7355F6F6-D3AD-4011-944E-FCE1A44D743D}</author>
    <author>tc={52DDC055-DFE6-4C4D-97FC-B38B71C63DF3}</author>
    <author>tc={0EFD8687-3DDE-4CBD-AEA3-EE622A1F5ED4}</author>
    <author>tc={4F677542-9574-41F5-9B11-3E8FA1978897}</author>
    <author>tc={C6EC601F-FF77-423D-9BE3-C8F28EB3F9D6}</author>
    <author>tc={A5E5F926-8C26-4331-A7DC-EFA14653951A}</author>
    <author>tc={FBB6CCFB-0F4E-489C-9FA4-2FCAFFEE5EFA}</author>
  </authors>
  <commentList>
    <comment ref="D3" authorId="0" shapeId="0" xr:uid="{DEC2ADC6-4AB2-454A-B069-050E86ABCA25}">
      <text>
        <t>[Threaded comment]
Your version of Excel allows you to read this threaded comment; however, any edits to it will get removed if the file is opened in a newer version of Excel. Learn more: https://go.microsoft.com/fwlink/?linkid=870924
Comment:
    This column is used for grouping policy effects into a single wedge (in a wedge diagram) and a single box (in a cost curve diagram).  Leave blank to omit a lever from these diagrams.  (In that case, the lever will retain its setting during all runs used to build a wedge diagram or cost curve.)</t>
      </text>
    </comment>
    <comment ref="D31" authorId="1" shapeId="0" xr:uid="{C628B71D-C3A5-4BD2-8BA3-F913D91394D4}">
      <text>
        <t>[Threaded comment]
Your version of Excel allows you to read this threaded comment; however, any edits to it will get removed if the file is opened in a newer version of Excel. Learn more: https://go.microsoft.com/fwlink/?linkid=870924
Comment:
    Leave this cell blank.</t>
      </text>
    </comment>
    <comment ref="E31" authorId="2" shapeId="0" xr:uid="{D0801E46-9E1F-4D2B-A06C-3AD5C5DDEBCA}">
      <text>
        <t>[Threaded comment]
Your version of Excel allows you to read this threaded comment; however, any edits to it will get removed if the file is opened in a newer version of Excel. Learn more: https://go.microsoft.com/fwlink/?linkid=870924
Comment:
    Leave this cell blank.</t>
      </text>
    </comment>
    <comment ref="E39" authorId="3" shapeId="0" xr:uid="{19777683-0E7F-4DAF-955F-A7EBAC7AAEEA}">
      <text>
        <t>[Threaded comment]
Your version of Excel allows you to read this threaded comment; however, any edits to it will get removed if the file is opened in a newer version of Excel. Learn more: https://go.microsoft.com/fwlink/?linkid=870924
Comment:
    Leave this cell blank.</t>
      </text>
    </comment>
    <comment ref="E40" authorId="4" shapeId="0" xr:uid="{A2328F4B-C3F9-4761-BF76-1D4F4D6A14B6}">
      <text>
        <t>[Threaded comment]
Your version of Excel allows you to read this threaded comment; however, any edits to it will get removed if the file is opened in a newer version of Excel. Learn more: https://go.microsoft.com/fwlink/?linkid=870924
Comment:
    Leave this cell blank.</t>
      </text>
    </comment>
    <comment ref="I47" authorId="5" shapeId="0" xr:uid="{E2106FC3-386C-4714-B306-9BA0FD425274}">
      <text>
        <t>[Threaded comment]
Your version of Excel allows you to read this threaded comment; however, any edits to it will get removed if the file is opened in a newer version of Excel. Learn more: https://go.microsoft.com/fwlink/?linkid=870924
Comment:
    Unit varies based on currency in this EPS region</t>
      </text>
    </comment>
    <comment ref="I88" authorId="6" shapeId="0" xr:uid="{E8911680-E731-4D67-9690-17976D3FED66}">
      <text>
        <t>[Threaded comment]
Your version of Excel allows you to read this threaded comment; however, any edits to it will get removed if the file is opened in a newer version of Excel. Learn more: https://go.microsoft.com/fwlink/?linkid=870924
Comment:
    Unit varies based on currency in this EPS region</t>
      </text>
    </comment>
    <comment ref="D90" authorId="7" shapeId="0" xr:uid="{5B177B48-17FC-4889-93EE-8CEBBC9D67A1}">
      <text>
        <t>[Threaded comment]
Your version of Excel allows you to read this threaded comment; however, any edits to it will get removed if the file is opened in a newer version of Excel. Learn more: https://go.microsoft.com/fwlink/?linkid=870924
Comment:
    Leave this cell blank.</t>
      </text>
    </comment>
    <comment ref="D91" authorId="8" shapeId="0" xr:uid="{FC0E8780-2055-48EE-B42B-F31936B1D4FF}">
      <text>
        <t>[Threaded comment]
Your version of Excel allows you to read this threaded comment; however, any edits to it will get removed if the file is opened in a newer version of Excel. Learn more: https://go.microsoft.com/fwlink/?linkid=870924
Comment:
    Leave this cell blank.</t>
      </text>
    </comment>
    <comment ref="D92" authorId="9" shapeId="0" xr:uid="{9E6238C4-2B41-4F84-9F69-94DEF5E3EB8C}">
      <text>
        <t>[Threaded comment]
Your version of Excel allows you to read this threaded comment; however, any edits to it will get removed if the file is opened in a newer version of Excel. Learn more: https://go.microsoft.com/fwlink/?linkid=870924
Comment:
    Leave this cell blank.</t>
      </text>
    </comment>
    <comment ref="E92" authorId="10" shapeId="0" xr:uid="{6E9F8D40-752E-4116-9D9F-F74F76285640}">
      <text>
        <t>[Threaded comment]
Your version of Excel allows you to read this threaded comment; however, any edits to it will get removed if the file is opened in a newer version of Excel. Learn more: https://go.microsoft.com/fwlink/?linkid=870924
Comment:
    Leave this cell blank.</t>
      </text>
    </comment>
    <comment ref="D96" authorId="11" shapeId="0" xr:uid="{F601AB12-684E-4E95-8C1E-B144486F847D}">
      <text>
        <t>[Threaded comment]
Your version of Excel allows you to read this threaded comment; however, any edits to it will get removed if the file is opened in a newer version of Excel. Learn more: https://go.microsoft.com/fwlink/?linkid=870924
Comment:
    Leave this cell blank.</t>
      </text>
    </comment>
    <comment ref="E96" authorId="12" shapeId="0" xr:uid="{A645F5AA-7A90-4A35-968A-CE10D0FAB4B0}">
      <text>
        <t>[Threaded comment]
Your version of Excel allows you to read this threaded comment; however, any edits to it will get removed if the file is opened in a newer version of Excel. Learn more: https://go.microsoft.com/fwlink/?linkid=870924
Comment:
    Leave this cell blank.</t>
      </text>
    </comment>
    <comment ref="D97" authorId="13" shapeId="0" xr:uid="{746FF03D-5804-4E4E-B458-37BB59B9E142}">
      <text>
        <t>[Threaded comment]
Your version of Excel allows you to read this threaded comment; however, any edits to it will get removed if the file is opened in a newer version of Excel. Learn more: https://go.microsoft.com/fwlink/?linkid=870924
Comment:
    Leave this cell blank.</t>
      </text>
    </comment>
    <comment ref="E97" authorId="14" shapeId="0" xr:uid="{9EC6115E-EDF0-4A53-BA39-6E38927B0C70}">
      <text>
        <t>[Threaded comment]
Your version of Excel allows you to read this threaded comment; however, any edits to it will get removed if the file is opened in a newer version of Excel. Learn more: https://go.microsoft.com/fwlink/?linkid=870924
Comment:
    Leave this cell blank.</t>
      </text>
    </comment>
    <comment ref="D98" authorId="15" shapeId="0" xr:uid="{AB2AEDA0-791A-4901-BF44-CCC69230B04C}">
      <text>
        <t>[Threaded comment]
Your version of Excel allows you to read this threaded comment; however, any edits to it will get removed if the file is opened in a newer version of Excel. Learn more: https://go.microsoft.com/fwlink/?linkid=870924
Comment:
    Leave this cell blank.</t>
      </text>
    </comment>
    <comment ref="E98" authorId="16" shapeId="0" xr:uid="{C2983161-1E33-4DB9-8522-CBCD17E9BF44}">
      <text>
        <t>[Threaded comment]
Your version of Excel allows you to read this threaded comment; however, any edits to it will get removed if the file is opened in a newer version of Excel. Learn more: https://go.microsoft.com/fwlink/?linkid=870924
Comment:
    Leave this cell blank.</t>
      </text>
    </comment>
    <comment ref="B99" authorId="17" shapeId="0" xr:uid="{C12E46EA-3F96-434D-AD07-C9DAE30A70F4}">
      <text>
        <t>[Threaded comment]
Your version of Excel allows you to read this threaded comment; however, any edits to it will get removed if the file is opened in a newer version of Excel. Learn more: https://go.microsoft.com/fwlink/?linkid=870924
Comment:
    Several Vensim variables are grouped under the same policy lever in the web app for this policy.</t>
      </text>
    </comment>
    <comment ref="B106" authorId="18" shapeId="0" xr:uid="{A29A373E-8B2B-4B45-BF1E-AC6A2B5F3C17}">
      <text>
        <t>[Threaded comment]
Your version of Excel allows you to read this threaded comment; however, any edits to it will get removed if the file is opened in a newer version of Excel. Learn more: https://go.microsoft.com/fwlink/?linkid=870924
Comment:
    Several Vensim variables are grouped under the same policy lever in the web app for this policy.</t>
      </text>
    </comment>
    <comment ref="D111" authorId="19" shapeId="0" xr:uid="{4879F214-E99D-4D42-8C39-70789BBBC99D}">
      <text>
        <t>[Threaded comment]
Your version of Excel allows you to read this threaded comment; however, any edits to it will get removed if the file is opened in a newer version of Excel. Learn more: https://go.microsoft.com/fwlink/?linkid=870924
Comment:
    Leave this cell blank.</t>
      </text>
    </comment>
    <comment ref="D112" authorId="20" shapeId="0" xr:uid="{29C92E86-4989-4367-A9C0-46D156A7CEBB}">
      <text>
        <t>[Threaded comment]
Your version of Excel allows you to read this threaded comment; however, any edits to it will get removed if the file is opened in a newer version of Excel. Learn more: https://go.microsoft.com/fwlink/?linkid=870924
Comment:
    Leave this cell blank.</t>
      </text>
    </comment>
    <comment ref="D113" authorId="21" shapeId="0" xr:uid="{8C94AB36-0C9D-4D5F-A64A-5E1836200BD4}">
      <text>
        <t>[Threaded comment]
Your version of Excel allows you to read this threaded comment; however, any edits to it will get removed if the file is opened in a newer version of Excel. Learn more: https://go.microsoft.com/fwlink/?linkid=870924
Comment:
    Leave this cell blank.</t>
      </text>
    </comment>
    <comment ref="D115" authorId="22" shapeId="0" xr:uid="{0785BC27-69F5-4B43-8886-6AB6B3A1C38C}">
      <text>
        <t>[Threaded comment]
Your version of Excel allows you to read this threaded comment; however, any edits to it will get removed if the file is opened in a newer version of Excel. Learn more: https://go.microsoft.com/fwlink/?linkid=870924
Comment:
    Leave this cell blank.</t>
      </text>
    </comment>
    <comment ref="D116" authorId="23" shapeId="0" xr:uid="{4E6A3C34-D015-4798-8B15-C2C63B01F6C3}">
      <text>
        <t>[Threaded comment]
Your version of Excel allows you to read this threaded comment; however, any edits to it will get removed if the file is opened in a newer version of Excel. Learn more: https://go.microsoft.com/fwlink/?linkid=870924
Comment:
    Leave this cell blank.</t>
      </text>
    </comment>
    <comment ref="D117" authorId="24" shapeId="0" xr:uid="{7355F6F6-D3AD-4011-944E-FCE1A44D743D}">
      <text>
        <t>[Threaded comment]
Your version of Excel allows you to read this threaded comment; however, any edits to it will get removed if the file is opened in a newer version of Excel. Learn more: https://go.microsoft.com/fwlink/?linkid=870924
Comment:
    Leave this cell blank.</t>
      </text>
    </comment>
    <comment ref="D118" authorId="25" shapeId="0" xr:uid="{52DDC055-DFE6-4C4D-97FC-B38B71C63DF3}">
      <text>
        <t>[Threaded comment]
Your version of Excel allows you to read this threaded comment; however, any edits to it will get removed if the file is opened in a newer version of Excel. Learn more: https://go.microsoft.com/fwlink/?linkid=870924
Comment:
    Leave this cell blank.</t>
      </text>
    </comment>
    <comment ref="D120" authorId="26" shapeId="0" xr:uid="{0EFD8687-3DDE-4CBD-AEA3-EE622A1F5ED4}">
      <text>
        <t>[Threaded comment]
Your version of Excel allows you to read this threaded comment; however, any edits to it will get removed if the file is opened in a newer version of Excel. Learn more: https://go.microsoft.com/fwlink/?linkid=870924
Comment:
    Leave this cell blank.</t>
      </text>
    </comment>
    <comment ref="D121" authorId="27" shapeId="0" xr:uid="{4F677542-9574-41F5-9B11-3E8FA1978897}">
      <text>
        <t>[Threaded comment]
Your version of Excel allows you to read this threaded comment; however, any edits to it will get removed if the file is opened in a newer version of Excel. Learn more: https://go.microsoft.com/fwlink/?linkid=870924
Comment:
    Leave this cell blank.</t>
      </text>
    </comment>
    <comment ref="D122" authorId="28" shapeId="0" xr:uid="{C6EC601F-FF77-423D-9BE3-C8F28EB3F9D6}">
      <text>
        <t>[Threaded comment]
Your version of Excel allows you to read this threaded comment; however, any edits to it will get removed if the file is opened in a newer version of Excel. Learn more: https://go.microsoft.com/fwlink/?linkid=870924
Comment:
    Leave this cell blank.</t>
      </text>
    </comment>
    <comment ref="D123" authorId="29" shapeId="0" xr:uid="{A5E5F926-8C26-4331-A7DC-EFA14653951A}">
      <text>
        <t>[Threaded comment]
Your version of Excel allows you to read this threaded comment; however, any edits to it will get removed if the file is opened in a newer version of Excel. Learn more: https://go.microsoft.com/fwlink/?linkid=870924
Comment:
    Leave this cell blank.</t>
      </text>
    </comment>
    <comment ref="E123" authorId="30" shapeId="0" xr:uid="{FBB6CCFB-0F4E-489C-9FA4-2FCAFFEE5EFA}">
      <text>
        <t>[Threaded comment]
Your version of Excel allows you to read this threaded comment; however, any edits to it will get removed if the file is opened in a newer version of Excel. Learn more: https://go.microsoft.com/fwlink/?linkid=870924
Comment:
    Leave this cell blank.</t>
      </text>
    </comment>
  </commentList>
</comments>
</file>

<file path=xl/comments2.xml><?xml version="1.0" encoding="utf-8"?>
<comments xmlns="http://schemas.openxmlformats.org/spreadsheetml/2006/main" xmlns:mc="http://schemas.openxmlformats.org/markup-compatibility/2006" xmlns:xr="http://schemas.microsoft.com/office/spreadsheetml/2014/revision" mc:Ignorable="xr">
  <authors>
    <author>tc={D2EA16E6-13EC-40A8-B959-DEA2B84AE330}</author>
  </authors>
  <commentList>
    <comment ref="D1" authorId="0" shapeId="0" xr:uid="{D2EA16E6-13EC-40A8-B959-DEA2B84AE330}">
      <text>
        <t>[Threaded comment]
Your version of Excel allows you to read this threaded comment; however, any edits to it will get removed if the file is opened in a newer version of Excel. Learn more: https://go.microsoft.com/fwlink/?linkid=870924
Comment:
    This column is used for grouping policy effects into a single wedge (in a wedge diagram) and a single box (in a cost curve diagram).  Leave blank to omit a lever from these diagrams.  (In that case, the lever will retain its setting during all runs used to build a wedge diagram or cost curve.)</t>
      </text>
    </comment>
  </commentList>
</comments>
</file>

<file path=xl/connections.xml><?xml version="1.0" encoding="utf-8"?>
<connections xmlns="http://schemas.openxmlformats.org/spreadsheetml/2006/main" xmlns:mc="http://schemas.openxmlformats.org/markup-compatibility/2006" xmlns:xr16="http://schemas.microsoft.com/office/spreadsheetml/2017/revision16" mc:Ignorable="xr16">
  <connection id="1" xr16:uid="{00000000-0015-0000-FFFF-FFFF00000000}" name="OuputGraphSchema" type="4" refreshedVersion="0" background="1">
    <webPr xml="1" sourceData="1" url="Z:\todd\Projects\PolicySolutions\tools\lib\OuputGraphSchema.xml" htmlTables="1" htmlFormat="all"/>
  </connection>
  <connection id="2" xr16:uid="{00000000-0015-0000-FFFF-FFFF01000000}" name="PolicyLeverSchema" type="4" refreshedVersion="0" background="1">
    <webPr xml="1" sourceData="1" url="Z:\todd\Projects\PolicySolutions\tools\lib\PolicyLeverSchema.xml" htmlTables="1" htmlFormat="all"/>
  </connection>
</connections>
</file>

<file path=xl/metadata.xml><?xml version="1.0" encoding="utf-8"?>
<metadata xmlns="http://schemas.openxmlformats.org/spreadsheetml/2006/main" xmlns:xda="http://schemas.microsoft.com/office/spreadsheetml/2017/dynamicarray">
  <metadataTypes count="1">
    <metadataType name="XLDAPR" minSupportedVersion="120000" copy="1" pasteAll="1" pasteValues="1" merge="1" splitFirst="1" rowColShift="1" clearFormats="1" clearComments="1" assign="1" coerce="1" cellMeta="1"/>
  </metadataTypes>
  <futureMetadata name="XLDAPR" count="1">
    <bk>
      <extLst>
        <ext uri="{bdbb8cdc-fa1e-496e-a857-3c3f30c029c3}">
          <xda:dynamicArrayProperties fDynamic="1" fCollapsed="0"/>
        </ext>
      </extLst>
    </bk>
  </futureMetadata>
  <cellMetadata count="1">
    <bk>
      <rc t="1" v="0"/>
    </bk>
  </cellMetadata>
</metadata>
</file>

<file path=xl/sharedStrings.xml><?xml version="1.0" encoding="utf-8"?>
<sst xmlns="http://schemas.openxmlformats.org/spreadsheetml/2006/main" count="30722" uniqueCount="2649">
  <si>
    <t>Short Name</t>
  </si>
  <si>
    <t>Vensim Variable Name</t>
  </si>
  <si>
    <t>Text for Pop-Over Panel Description</t>
  </si>
  <si>
    <t>Sector</t>
  </si>
  <si>
    <t>Transportation</t>
  </si>
  <si>
    <t>Fuel Economy Standard</t>
  </si>
  <si>
    <t>Boolean Rebate Program for Efficient Components</t>
  </si>
  <si>
    <t>Boolean Improved Contractor Edu and Training</t>
  </si>
  <si>
    <t>Electricity Supply</t>
  </si>
  <si>
    <t>Industry</t>
  </si>
  <si>
    <t>Cross-Sector</t>
  </si>
  <si>
    <t>Feebate</t>
  </si>
  <si>
    <t>Rebate for Efficient Products</t>
  </si>
  <si>
    <t>Improved Labeling</t>
  </si>
  <si>
    <t>Contractor Training</t>
  </si>
  <si>
    <t>Building Component Electrification</t>
  </si>
  <si>
    <t>Increased Retrofitting</t>
  </si>
  <si>
    <t>Demand Response</t>
  </si>
  <si>
    <t>Subsidy for Electricity Production</t>
  </si>
  <si>
    <t>Methane Destruction</t>
  </si>
  <si>
    <t>Cement Clinker Substitution</t>
  </si>
  <si>
    <t>Methane Capture</t>
  </si>
  <si>
    <t>Early Retirement of Industrial Facilities</t>
  </si>
  <si>
    <t>Improved System Design</t>
  </si>
  <si>
    <t>Cogeneration and Waste Heat Recovery</t>
  </si>
  <si>
    <t>End Existing Subsidies</t>
  </si>
  <si>
    <t>Carbon Capture and Sequestration</t>
  </si>
  <si>
    <t>Fraction of Additional Demand Response Potential Achieved</t>
  </si>
  <si>
    <t>Units</t>
  </si>
  <si>
    <t>on/off</t>
  </si>
  <si>
    <t>% reduction in energy use</t>
  </si>
  <si>
    <t>% reduction in cost</t>
  </si>
  <si>
    <t>% reduction in fuel use</t>
  </si>
  <si>
    <t>% of potential achieved</t>
  </si>
  <si>
    <t>% of electricity generation</t>
  </si>
  <si>
    <t>Subscript 1 Value</t>
  </si>
  <si>
    <t>Subscript 2 Value</t>
  </si>
  <si>
    <t>LDVs</t>
  </si>
  <si>
    <t>HDVs</t>
  </si>
  <si>
    <t>aircraft</t>
  </si>
  <si>
    <t>rail</t>
  </si>
  <si>
    <t>ships</t>
  </si>
  <si>
    <t>freight</t>
  </si>
  <si>
    <t>Yes</t>
  </si>
  <si>
    <t>No</t>
  </si>
  <si>
    <t>passenger</t>
  </si>
  <si>
    <t>natural gas</t>
  </si>
  <si>
    <t>nuclear</t>
  </si>
  <si>
    <t>hydro</t>
  </si>
  <si>
    <t>wind</t>
  </si>
  <si>
    <t>solar</t>
  </si>
  <si>
    <t>biomass</t>
  </si>
  <si>
    <t>electricity</t>
  </si>
  <si>
    <t>petroleum gasoline</t>
  </si>
  <si>
    <t>petroleum diesel</t>
  </si>
  <si>
    <t>biofuel gasoline</t>
  </si>
  <si>
    <t>biofuel diesel</t>
  </si>
  <si>
    <t>% non-CHP heat converted</t>
  </si>
  <si>
    <t>Fraction of Energy Savings from Early Facility Retirement Achieved</t>
  </si>
  <si>
    <t>Non BAU Mandated Capacity Construction</t>
  </si>
  <si>
    <t>Single or Multiple Variable</t>
  </si>
  <si>
    <t>Vensim Names of Graphed Variables</t>
  </si>
  <si>
    <t>Graph Style</t>
  </si>
  <si>
    <t>single</t>
  </si>
  <si>
    <t>line</t>
  </si>
  <si>
    <t>multiple</t>
  </si>
  <si>
    <t>stacked area</t>
  </si>
  <si>
    <t>Output Social Benefits from Emissions Reduction</t>
  </si>
  <si>
    <t>Include in Web App</t>
  </si>
  <si>
    <t>Min Slider Value</t>
  </si>
  <si>
    <t>Max Slider Value</t>
  </si>
  <si>
    <t>Buildings and Appliances</t>
  </si>
  <si>
    <t>Scenario Name for Web App</t>
  </si>
  <si>
    <t>Corresponding .cin File</t>
  </si>
  <si>
    <t>none</t>
  </si>
  <si>
    <t>heat</t>
  </si>
  <si>
    <t>nuclear es</t>
  </si>
  <si>
    <t>hydro es</t>
  </si>
  <si>
    <t>solar PV es</t>
  </si>
  <si>
    <t>solar thermal es</t>
  </si>
  <si>
    <t>biomass es</t>
  </si>
  <si>
    <t>Slider Step Size</t>
  </si>
  <si>
    <t>Subscript 1 Display Name</t>
  </si>
  <si>
    <t>Subscript 2 Display Name</t>
  </si>
  <si>
    <t>Passenger</t>
  </si>
  <si>
    <t>Freight</t>
  </si>
  <si>
    <t>Rail</t>
  </si>
  <si>
    <t>Natural Gas</t>
  </si>
  <si>
    <t>Nuclear</t>
  </si>
  <si>
    <t>Hydro</t>
  </si>
  <si>
    <t>Solar PV</t>
  </si>
  <si>
    <t>Solar Thermal</t>
  </si>
  <si>
    <t>Biomass</t>
  </si>
  <si>
    <t>Electricity</t>
  </si>
  <si>
    <t>Solar</t>
  </si>
  <si>
    <t>Petroleum Gasoline</t>
  </si>
  <si>
    <t>Petroleum Diesel</t>
  </si>
  <si>
    <t>Biofuel Gasoline</t>
  </si>
  <si>
    <t>Biofuel Diesel</t>
  </si>
  <si>
    <t>Heat</t>
  </si>
  <si>
    <t>Building Energy Efficiency Standards</t>
  </si>
  <si>
    <t>Industry Energy Efficiency Standards</t>
  </si>
  <si>
    <t>Web App Data</t>
  </si>
  <si>
    <t>This spreadsheet contains data that is used to populate the web application interface</t>
  </si>
  <si>
    <t>panels, output graphs, and reference scenarios available in the web app.</t>
  </si>
  <si>
    <t>A live version of the web application interface powered by a copy of this model</t>
  </si>
  <si>
    <t>can be found at:</t>
  </si>
  <si>
    <t>to establish the policy levers, lever bounds, descriptive text for pop-over</t>
  </si>
  <si>
    <t>You are unlikely to need to use or change the contents of this spreadsheet, unless</t>
  </si>
  <si>
    <t>you are adapting the Energy Policy Simulator to a new country and desire</t>
  </si>
  <si>
    <t>a web application interface customized for your country-specific model version.</t>
  </si>
  <si>
    <t>LDVs Feebate Rate</t>
  </si>
  <si>
    <t>motorbikes</t>
  </si>
  <si>
    <t>% of newly sold non-electric building components</t>
  </si>
  <si>
    <t>heating</t>
  </si>
  <si>
    <t>cooling and ventilation</t>
  </si>
  <si>
    <t>envelope</t>
  </si>
  <si>
    <t>lighting</t>
  </si>
  <si>
    <t>appliances</t>
  </si>
  <si>
    <t>other component</t>
  </si>
  <si>
    <t>Heating</t>
  </si>
  <si>
    <t>Cooling and Ventilation</t>
  </si>
  <si>
    <t>Envelope</t>
  </si>
  <si>
    <t>Lighting</t>
  </si>
  <si>
    <t>Appliances</t>
  </si>
  <si>
    <t>Other Components</t>
  </si>
  <si>
    <t>Boolean Improved Device Labeling</t>
  </si>
  <si>
    <t>Annual Additional Capacity Retired due to Early Retirement Policy</t>
  </si>
  <si>
    <t>Early Retirement of Power Plants</t>
  </si>
  <si>
    <t>Boolean Use Non BAU Mandated Capacity Construction Schedule</t>
  </si>
  <si>
    <t>Subsidy for Elec Production by Fuel</t>
  </si>
  <si>
    <t>Agriculture</t>
  </si>
  <si>
    <t>Agriculture, Land Use, and Forestry</t>
  </si>
  <si>
    <t>Livestock Measures</t>
  </si>
  <si>
    <t>Afforestation and Reforestation</t>
  </si>
  <si>
    <t>Improved Forest Management</t>
  </si>
  <si>
    <t>for the Energy Policy Simulator.  The data in other tabs in this spreadsheet are used</t>
  </si>
  <si>
    <t>$/metric ton CO2e</t>
  </si>
  <si>
    <t>Percent Reduction in BAU Subsidies</t>
  </si>
  <si>
    <t>$/MWh</t>
  </si>
  <si>
    <t>% reduction in BAU subsidies</t>
  </si>
  <si>
    <t>% of BAU price</t>
  </si>
  <si>
    <t>Motorbikes</t>
  </si>
  <si>
    <t>Source for Guidance Text (if any)</t>
  </si>
  <si>
    <t>Source for Max Slider Value (if any)</t>
  </si>
  <si>
    <t>Greene et al., 2005, "Feebates, rebates and gas-guzzler taxes: a study of incentives for increased fuel economy", Energy Policy, 33(6), 757-775, http://cta.ornl.gov/cta/Publications/Reports/FeebateEnergyPolicy_FINAL.pdf.</t>
  </si>
  <si>
    <t>Edison Foundation, 2011, "Assessment of Electricity Savings in the U.S. Achievable through 
New Appliance/Equipment Efficiency Standards and Building Efficiency Codes (2010 - 2025)", http://www.edisonfoundation.net/iei/Documents/IEE_CodesandStandardsAssessment_2010-2025_UPDATE.pdf, Page B-2, Table B-1.</t>
  </si>
  <si>
    <t>Energy Information Administration, 2014, "Annual Energy Outlook 2014",
http://www.eia.gov/oiaf/aeo/tablebrowser/#release=AEO2014&amp;subject=6-AEO2014&amp;table=9-AEO2014&amp;region=0-0&amp;cases=hccstom-d012314a,ref2014-d102413a,
Table Browser.  Select Electric Power Sector, Electricity Generating Capacity (and check Reference and Accelerated coal retirements scenarios).</t>
  </si>
  <si>
    <t>White House, 2015, "Fact Sheet: President Obama to Announce Historic Carbon Pollution Standards for Power Plants", https://www.whitehouse.gov/the-press-office/2015/08/03/fact-sheet-president-obama-announce-historic-carbon-pollution-standards.</t>
  </si>
  <si>
    <t>PRODUCTION TAX CREDIT: Database of State Incentives for Renewables &amp; Efficiency, 2013, "Renewable Energy Production Tax Credit (PTC)", http://dsireusa.org/incentives/incentive.cfm?Incentive_Code=US13F.  STATE-LEVEL INCENTIVES: Energy Information Administration, 2013, "Feed-In Tariffs and similar programs", http://www.eia.gov/electricity/policies/provider_programs.cfm.</t>
  </si>
  <si>
    <t>Calculated from model data; see the relevant variable(s) in the InputData folder for source information.</t>
  </si>
  <si>
    <t>AVG SALES TAX: The Sales Tax Clearinghouse, FAQ, https://thestc.com/FAQ.stm, Question "What is the average sales tax nationally?"  AVG GASOLINE TAX: Energy Information Administration, 2014, Annual Energy Outlook 2014, http://www.eia.gov/forecasts/aeo/supplement/suptab_130.xlsx, Supplement Table 130.</t>
  </si>
  <si>
    <t>France</t>
  </si>
  <si>
    <t>Rebate Rate</t>
  </si>
  <si>
    <t>$/GPM</t>
  </si>
  <si>
    <t>Ireland</t>
  </si>
  <si>
    <t>Germany</t>
  </si>
  <si>
    <t>$/GPM (gasoline)</t>
  </si>
  <si>
    <t>Fuel Economy Standards [LDVs]</t>
  </si>
  <si>
    <t>Fuel Economy Standards [HDVs]</t>
  </si>
  <si>
    <t>Fuel Economy Standards [Aircraft]</t>
  </si>
  <si>
    <t>Fuel Economy Standards [Ships]</t>
  </si>
  <si>
    <t>Fuel Economy Standards [Rail]</t>
  </si>
  <si>
    <t>Commercial</t>
  </si>
  <si>
    <t>Calculated</t>
  </si>
  <si>
    <t>Building Retrofits</t>
  </si>
  <si>
    <t>2010-2020 Retrofit Proportion</t>
  </si>
  <si>
    <t>Annual Retrofit Rate</t>
  </si>
  <si>
    <t>Transmission Capacity</t>
  </si>
  <si>
    <t>Additional Transmission Capacity by 2030, as a percentage</t>
  </si>
  <si>
    <t>Industrial Energy Efficiency</t>
  </si>
  <si>
    <t>John German and Dan Meszler, 2010, "Best Practices for Feebate Program Design and Implementation", ICCT, http://www.theicct.org/sites/default/files/publications/ICCT_feebates_may2010.pdf, Table 2</t>
  </si>
  <si>
    <t>Renewable Portoflio Standard</t>
  </si>
  <si>
    <t>Output Total CO2e Emissions</t>
  </si>
  <si>
    <t>Output</t>
  </si>
  <si>
    <t>Value</t>
  </si>
  <si>
    <t>Max technical potential acres available per year</t>
  </si>
  <si>
    <t>See VFC.xlsx, CO2 Aff &amp; Ref tab</t>
  </si>
  <si>
    <t>Max historical acres afforested/reforested per year</t>
  </si>
  <si>
    <t>Historical multiplier</t>
  </si>
  <si>
    <t>Max acres that can be afforested/reforested per year</t>
  </si>
  <si>
    <t>Max acres that can be afforested/reforested per year as a percentage of technical potential</t>
  </si>
  <si>
    <t>Afforestation/Reforestation</t>
  </si>
  <si>
    <t>Ross W. Gorte, 2009, "U.S. Tree Planting for Carbon Sequestration," Congressional Research Service, https://www.fas.org/sgp/crs/misc/R40562.pdf, p.3, paragraph 1</t>
  </si>
  <si>
    <t>Forest Set-Asides</t>
  </si>
  <si>
    <t>MW/year</t>
  </si>
  <si>
    <t>The Brattle Group, 2012, "Potential Coal Plant Retirements: 2012 Update," http://greatlakeslegalfoundation.org/wwcms/wp-content/uploads/documents/regulatory/TrainWreck/12Oct15_BrattleStudy.pdf, Page 8, Table 4</t>
  </si>
  <si>
    <t>URL for "How to design this policy well" links</t>
  </si>
  <si>
    <t>transportation-sector-main.html#feebate</t>
  </si>
  <si>
    <t>feebate.html</t>
  </si>
  <si>
    <t>transportation-sector-main.html#fuel-econ-std</t>
  </si>
  <si>
    <t>fuel-economy-standard.html</t>
  </si>
  <si>
    <t>transportation-sector-main.html#tdm</t>
  </si>
  <si>
    <t>transportation-demand-management.html</t>
  </si>
  <si>
    <t>buildings-sector-main.html#component-elec</t>
  </si>
  <si>
    <t>building-component-electrification.html</t>
  </si>
  <si>
    <t>buildings-sector-main.html#eff-stds</t>
  </si>
  <si>
    <t>building-energy-efficiency-standards.html</t>
  </si>
  <si>
    <t>buildings-sector-main.html#contractor-ed</t>
  </si>
  <si>
    <t>contractor-training.html</t>
  </si>
  <si>
    <t>buildings-sector-main.html#device-labeling</t>
  </si>
  <si>
    <t>improved-labeling.html</t>
  </si>
  <si>
    <t>buildings-sector-main.html#retrofitting</t>
  </si>
  <si>
    <t>increased-retrofitting.html</t>
  </si>
  <si>
    <t>buildings-sector-main.html#rebate</t>
  </si>
  <si>
    <t>rebate-for-efficient-products.html</t>
  </si>
  <si>
    <t>electricity-sector-main.html#dr</t>
  </si>
  <si>
    <t>demand-response.html</t>
  </si>
  <si>
    <t>electricity-sector-main.html#early-ret</t>
  </si>
  <si>
    <t>early-retirement-of-power-plants.html</t>
  </si>
  <si>
    <t>electricity-sector-main.html#subsidies</t>
  </si>
  <si>
    <t>subsidy-for-electricity-production.html</t>
  </si>
  <si>
    <t>industry-ag-main.html#clinker</t>
  </si>
  <si>
    <t>cement-clinker-substitution.html</t>
  </si>
  <si>
    <t>industry-ag-main.html#cogen</t>
  </si>
  <si>
    <t>cogeneration-and-waste-heat-recovery.html</t>
  </si>
  <si>
    <t>industry-ag-main.html#early-ret</t>
  </si>
  <si>
    <t>early-retirement-of-industrial-facilities.html</t>
  </si>
  <si>
    <t>industry-ag-main.html#eff-stds</t>
  </si>
  <si>
    <t>industry-energy-efficiency-standards.html</t>
  </si>
  <si>
    <t>industry-ag-main.html#system-integ</t>
  </si>
  <si>
    <t>improved-system-design.html</t>
  </si>
  <si>
    <t>industry-ag-main.html#fuel-switching</t>
  </si>
  <si>
    <t>industry-ag-main.html#methane-capture</t>
  </si>
  <si>
    <t>methane-capture.html</t>
  </si>
  <si>
    <t>industry-ag-main.html#methane-destr</t>
  </si>
  <si>
    <t>methane-destruction.html</t>
  </si>
  <si>
    <t>lulucf.html#aff-ref</t>
  </si>
  <si>
    <t>afforestation-and-reforestation.html</t>
  </si>
  <si>
    <t>lulucf.html#set-asides</t>
  </si>
  <si>
    <t>forest-set-asides.html</t>
  </si>
  <si>
    <t>industry-ag-main.html#cropland</t>
  </si>
  <si>
    <t>cropland-management.html</t>
  </si>
  <si>
    <t>lulucf.html#forest-mgmt</t>
  </si>
  <si>
    <t>improved-forest-management.html</t>
  </si>
  <si>
    <t>industry-ag-main.html#livestock</t>
  </si>
  <si>
    <t>livestock-measures.html</t>
  </si>
  <si>
    <t>ccs.html#ccs</t>
  </si>
  <si>
    <t>carbon-capture-and-sequestration.html</t>
  </si>
  <si>
    <t>fuels.html#carbon-tax</t>
  </si>
  <si>
    <t>carbon-tax.html</t>
  </si>
  <si>
    <t>district-heating.html#chp</t>
  </si>
  <si>
    <t>convert-non-chp-heat-production.html</t>
  </si>
  <si>
    <t>fuels.html#end-subsidies</t>
  </si>
  <si>
    <t>end-existing-subsidies.html</t>
  </si>
  <si>
    <t>fuels.html#fuel-taxes</t>
  </si>
  <si>
    <t>fuel-taxes.html</t>
  </si>
  <si>
    <t>architectural-design.html#rnd</t>
  </si>
  <si>
    <t>research-and-development.html</t>
  </si>
  <si>
    <t>Reduce Transmission &amp; Distribution Losses</t>
  </si>
  <si>
    <t>% of losses avoided</t>
  </si>
  <si>
    <t>reduce-tnd-losses.html</t>
  </si>
  <si>
    <t>Reduce Plant Downtime</t>
  </si>
  <si>
    <t>Percentage Reduction in Plant Downtime</t>
  </si>
  <si>
    <t>% reduction in downtime</t>
  </si>
  <si>
    <t>reduce-downtime.html</t>
  </si>
  <si>
    <t>Avoid Deforestation</t>
  </si>
  <si>
    <t>Distributed Solar Carve-Out</t>
  </si>
  <si>
    <t>minimum % elec from solar</t>
  </si>
  <si>
    <t>buildings-sector-main.html#solar-carve-out</t>
  </si>
  <si>
    <t>solar-carve-out.html</t>
  </si>
  <si>
    <t>Distributed Solar Subsidy</t>
  </si>
  <si>
    <t>buildings-sector-main.html#distributed-solar-subsidy</t>
  </si>
  <si>
    <t>distributed-solar-subsidy.html</t>
  </si>
  <si>
    <t>% of PV system cost</t>
  </si>
  <si>
    <t>Change Electricity Exports</t>
  </si>
  <si>
    <t>Change Electricity Imports</t>
  </si>
  <si>
    <t>Percent Change in Electricity Imports</t>
  </si>
  <si>
    <t>Percent Change in Electricity Exports</t>
  </si>
  <si>
    <t>% change in exports</t>
  </si>
  <si>
    <t>% change in imports</t>
  </si>
  <si>
    <t>electricity-sector-main.html#elec-exports</t>
  </si>
  <si>
    <t>electricity-sector-main.html#elec-imports</t>
  </si>
  <si>
    <t>electricity-imports-exports.html</t>
  </si>
  <si>
    <t>urban residential</t>
  </si>
  <si>
    <t>rural residential</t>
  </si>
  <si>
    <t>commercial</t>
  </si>
  <si>
    <t>Rural Residential</t>
  </si>
  <si>
    <t>Urban Residential</t>
  </si>
  <si>
    <t>Percentage TnD Losses Avoided</t>
  </si>
  <si>
    <t>Fraction of Potential Cogeneration and Waste Heat Recovery Adopted</t>
  </si>
  <si>
    <t>Percentage Improvement in Eqpt Efficiency Standards above BAU</t>
  </si>
  <si>
    <t>Fraction of Installation and System Integration Issues Remedied</t>
  </si>
  <si>
    <t>Fraction of Methane Capture Opportunities Achieved</t>
  </si>
  <si>
    <t>Fraction of Methane Destruction Opportunities Achieved</t>
  </si>
  <si>
    <t>Fraction of Non CHP Heat Production Converted to CHP</t>
  </si>
  <si>
    <t>RnD Building Capital Cost Perc Reduction</t>
  </si>
  <si>
    <t>RnD CCS Capital Cost Perc Reduction</t>
  </si>
  <si>
    <t>RnD Electricity Capital Cost Perc Reduction</t>
  </si>
  <si>
    <t>RnD Industry Capital Cost Perc Reduction</t>
  </si>
  <si>
    <t>RnD Transportation Capital Cost Perc Reduction</t>
  </si>
  <si>
    <t>RnD Building Fuel Use Perc Reduction</t>
  </si>
  <si>
    <t>RnD CCS Fuel Use Perc Reduction</t>
  </si>
  <si>
    <t>RnD Electricity Fuel Use Perc Reduction</t>
  </si>
  <si>
    <t>RnD Industry Fuel Use Perc Reduction</t>
  </si>
  <si>
    <t>RnD Transportation Fuel Use Perc Reduction</t>
  </si>
  <si>
    <t>Percentage Additional Improvement of Fuel Economy Std</t>
  </si>
  <si>
    <t>Reduction in E Use Allowed by Component Eff Std</t>
  </si>
  <si>
    <t>Min Fraction of Total Elec Demand to be Met by Distributed Solar PV</t>
  </si>
  <si>
    <t>Boolean Use Non BAU Guaranteed Dispatch Settings</t>
  </si>
  <si>
    <t>Non BAU Guaranteed Dispatch</t>
  </si>
  <si>
    <t>Colors for Variables (for multiple variable graphs)</t>
  </si>
  <si>
    <t>MASSACHUSETTS: http://www.mass.gov/eea/energy-utilities-clean-tech/renewable-energy/solar/rps-solar-carve-out/current-status-of-the-rps-solar-carve-out-program.html  COLORADO: http://www.seia.org/research-resources/rps-solar-carve-out-colorado</t>
  </si>
  <si>
    <t>Department of Energy.  Business Energy Investment Tax Credit (ITC).  http://energy.gov/savings/business-energy-investment-tax-credit-itc</t>
  </si>
  <si>
    <t>Energy Information Administation.  2016.  Electric Power Annual.  Table 2.13.</t>
  </si>
  <si>
    <t>The World Bank.  Electric power transmission and distribution losses (% of output).  http://data.worldbank.org/indicator/EG.ELC.LOSS.ZS</t>
  </si>
  <si>
    <t>petroleum es</t>
  </si>
  <si>
    <t>natural gas peaker es</t>
  </si>
  <si>
    <t>Petroleum</t>
  </si>
  <si>
    <t>Natural Gas Peaker</t>
  </si>
  <si>
    <t>lulucf.html#avoid-def</t>
  </si>
  <si>
    <t>avoid-deforestation.html</t>
  </si>
  <si>
    <t>Capital Cost Reduction</t>
  </si>
  <si>
    <t>Buildings: Heating</t>
  </si>
  <si>
    <t>Buildings: Cooling and Ventilation</t>
  </si>
  <si>
    <t>Buildings: Envelope</t>
  </si>
  <si>
    <t>Buildings: Lighting</t>
  </si>
  <si>
    <t>Buildings: Appliances</t>
  </si>
  <si>
    <t>Buildings: Other Components</t>
  </si>
  <si>
    <t>Electricity: Hydro</t>
  </si>
  <si>
    <t>Electricity: Solar PV</t>
  </si>
  <si>
    <t>Electricity: Solar Thermal</t>
  </si>
  <si>
    <t>Electricity: Biomass</t>
  </si>
  <si>
    <t>Industry: Iron and Steel</t>
  </si>
  <si>
    <t>Industry: Chemicals</t>
  </si>
  <si>
    <t>Fuel Use Reduction</t>
  </si>
  <si>
    <t>Ban New Power Plants</t>
  </si>
  <si>
    <t>Boolean Ban New Power Plants</t>
  </si>
  <si>
    <t>electricity-sector-main.html#ban</t>
  </si>
  <si>
    <t>ban-new-capacity.html</t>
  </si>
  <si>
    <t>transportation sector</t>
  </si>
  <si>
    <t>industry sector</t>
  </si>
  <si>
    <t>residential buildings sector</t>
  </si>
  <si>
    <t>commercial buildings sector</t>
  </si>
  <si>
    <t>Transportation Sector</t>
  </si>
  <si>
    <t>Industry Sector</t>
  </si>
  <si>
    <t>Residential Bldg Sector</t>
  </si>
  <si>
    <t>Commercial Bldg Sector</t>
  </si>
  <si>
    <t>electricity sector</t>
  </si>
  <si>
    <t>Electricity Sector</t>
  </si>
  <si>
    <t>district-heating.html#convert-coal</t>
  </si>
  <si>
    <t>Policy Group</t>
  </si>
  <si>
    <t>Vehicle Fuel Economy Standards</t>
  </si>
  <si>
    <t>Distributed Solar Promotion</t>
  </si>
  <si>
    <t>Electricity Imports and Exports</t>
  </si>
  <si>
    <t>Reduce T&amp;D Losses</t>
  </si>
  <si>
    <t>Methane Capture and Destruction</t>
  </si>
  <si>
    <t>District Heat Fuel Switching</t>
  </si>
  <si>
    <t>R&amp;D Capital Cost Reductions</t>
  </si>
  <si>
    <t>R&amp;D Fuel Use Reductions</t>
  </si>
  <si>
    <t>million metric tons / year</t>
  </si>
  <si>
    <t>lives / year</t>
  </si>
  <si>
    <t>terawatt-hours (TWh) / year</t>
  </si>
  <si>
    <t>gigawatts (GW) / year</t>
  </si>
  <si>
    <t>Effects by Policy: CO2e Abatement Cost Curve</t>
  </si>
  <si>
    <t>Non BAU RPS Qualifying Resources</t>
  </si>
  <si>
    <t>Boolean Use Non BAU RPS Qualifying Resource Definitions</t>
  </si>
  <si>
    <t>BAU 2050 Tested Fuel Economy for New Light Duty Vehicle</t>
  </si>
  <si>
    <t>(EIA, Annual Energy Outlook, Table 7, 2040 value extraploated to 2050)</t>
  </si>
  <si>
    <t>2050 Optimisitc Fuel Economy, test MPG</t>
  </si>
  <si>
    <t>Potential Pecentage Improvement</t>
  </si>
  <si>
    <t>BAU 2050 Fuel Efficiency of New Trucks</t>
  </si>
  <si>
    <t>Additional Improvement Potential</t>
  </si>
  <si>
    <t>Average Fuel Efficiency of New Freight Trucks in 2010</t>
  </si>
  <si>
    <t>Average Fuel Intensity of New Freight Trucks in 2010</t>
  </si>
  <si>
    <t>Potential Improvement in Fuel Intensity by 2050</t>
  </si>
  <si>
    <t>2050 Potential Fuel Intensity</t>
  </si>
  <si>
    <t>2050 Potential Fuel Efficiency of New Freight Trucks</t>
  </si>
  <si>
    <t>AEO 2012</t>
  </si>
  <si>
    <t>NREL</t>
  </si>
  <si>
    <t>AEO 2016</t>
  </si>
  <si>
    <t>BAU 2007 Energy Intensity from AEO 2010 (gallon/seat*mile)</t>
  </si>
  <si>
    <t>BAU Reductions in Energy Intensity relative to 2007</t>
  </si>
  <si>
    <t>BAU 2007 Energy Efficiency from AEO 2010 (seat mpg) - From AEO 2010</t>
  </si>
  <si>
    <t>BAU 2050 Energy Intensity</t>
  </si>
  <si>
    <t>Additional Potential Reduction in Energy Intensity by 2050</t>
  </si>
  <si>
    <t>Potential 2050 Energy Intensity</t>
  </si>
  <si>
    <t>Potential 2050 Energy Efficiency (seat mpg)</t>
  </si>
  <si>
    <t>BAU 2050 Energy Efficiency</t>
  </si>
  <si>
    <t>Potential additional improvement in fuel efficiency by 2050 above BAU</t>
  </si>
  <si>
    <t>BAU 2007 Energy Efficiency from AEO 2010 (ton miles per thousand BTU) - From AEO 2010</t>
  </si>
  <si>
    <t>ASSUME SAME VALUE AS FOR SHIPS</t>
  </si>
  <si>
    <t>Fuel Economy Standards [Motorbikes]</t>
  </si>
  <si>
    <t>Potential 2050 Energy Intensity (MJ/km)</t>
  </si>
  <si>
    <t>BAU energy efficiency in 2050 (see model file VFP), passenger*miles/BTU</t>
  </si>
  <si>
    <t>BAU energy intensity in 2050 (MJ/km)</t>
  </si>
  <si>
    <t>BAU energy efficiency in 2050 (km/MJ)</t>
  </si>
  <si>
    <t>Potential 2050 Energy Efficiency (km/MJ)</t>
  </si>
  <si>
    <t>Average passenger loading (from AVLO file)</t>
  </si>
  <si>
    <t>Distributed Solar Carve Out</t>
  </si>
  <si>
    <t>Reinventing Fire: Transform Scneario - Rooftop PV Generation (TWh/yr)</t>
  </si>
  <si>
    <t>Reinventing Fire: Transform Scneario - Total Generation (TWh/yr)</t>
  </si>
  <si>
    <t>Share from Distributed Solar</t>
  </si>
  <si>
    <t>RMI, 2011, "Reinventing Fire Electricity Sector Methodology," http://www.rmi.org/cms/Download.aspx?id=10765&amp;file=Reinventing+Fire+Electricity+Sector+Methodology.pdf&amp;title=Reinventing+Fire+Electricity+Sector+Methodology, Page 11, 2050 Generation by Case</t>
  </si>
  <si>
    <t>Additional Potential, Assuming 100% possible</t>
  </si>
  <si>
    <t>U.S. EPA, 2016, "Social Cost of CO2, 2015-2020," https://www.epa.gov/climatechange/social-cost-carbon</t>
  </si>
  <si>
    <t>Additional Transmission Capacity by 2050 (MW-miles) for 90% Scenario</t>
  </si>
  <si>
    <t>Existing Total Transmission Capacity in US (MW-Miles), aveage of 150 and 200 million MW-miles</t>
  </si>
  <si>
    <t>BAU RPS in 2050 (modeling input)</t>
  </si>
  <si>
    <r>
      <rPr>
        <b/>
        <sz val="11"/>
        <rFont val="Arial"/>
        <family val="2"/>
      </rPr>
      <t>Table 5-1: Assumed marginal efficiency levels for residential electric end uses in 2050 relative to 2006 by scenario and dwelling type</t>
    </r>
  </si>
  <si>
    <r>
      <rPr>
        <b/>
        <sz val="10"/>
        <rFont val="Book Antiqua"/>
        <family val="1"/>
      </rPr>
      <t>2050 End-Use Marginal Efficiency Relative to 2006 (100% = 2006 Efficiency Level)</t>
    </r>
  </si>
  <si>
    <r>
      <rPr>
        <b/>
        <sz val="10"/>
        <rFont val="Book Antiqua"/>
        <family val="1"/>
      </rPr>
      <t>Optimistic Efficiency Technology</t>
    </r>
  </si>
  <si>
    <r>
      <rPr>
        <b/>
        <sz val="10"/>
        <rFont val="Book Antiqua"/>
        <family val="1"/>
      </rPr>
      <t>Green Dream</t>
    </r>
  </si>
  <si>
    <r>
      <rPr>
        <b/>
        <sz val="10"/>
        <rFont val="Book Antiqua"/>
        <family val="1"/>
      </rPr>
      <t>End Use</t>
    </r>
  </si>
  <si>
    <r>
      <rPr>
        <b/>
        <sz val="10"/>
        <rFont val="Book Antiqua"/>
        <family val="1"/>
      </rPr>
      <t>Existing (%)</t>
    </r>
  </si>
  <si>
    <r>
      <rPr>
        <b/>
        <sz val="10"/>
        <rFont val="Book Antiqua"/>
        <family val="1"/>
      </rPr>
      <t>New (%)</t>
    </r>
  </si>
  <si>
    <t>Additional Improvement Potential in 2050</t>
  </si>
  <si>
    <r>
      <rPr>
        <sz val="10"/>
        <rFont val="Book Antiqua"/>
        <family val="1"/>
      </rPr>
      <t>Water Heating</t>
    </r>
  </si>
  <si>
    <r>
      <rPr>
        <sz val="10"/>
        <rFont val="Book Antiqua"/>
        <family val="1"/>
      </rPr>
      <t>Dishwasher</t>
    </r>
  </si>
  <si>
    <r>
      <rPr>
        <sz val="10"/>
        <rFont val="Book Antiqua"/>
        <family val="1"/>
      </rPr>
      <t>Water Heating - Dishwasher</t>
    </r>
  </si>
  <si>
    <r>
      <rPr>
        <sz val="10"/>
        <rFont val="Book Antiqua"/>
        <family val="1"/>
      </rPr>
      <t>Clothes Washer</t>
    </r>
  </si>
  <si>
    <r>
      <rPr>
        <sz val="10"/>
        <rFont val="Book Antiqua"/>
        <family val="1"/>
      </rPr>
      <t>Water Heating - Clothes Washer</t>
    </r>
  </si>
  <si>
    <r>
      <rPr>
        <sz val="10"/>
        <rFont val="Book Antiqua"/>
        <family val="1"/>
      </rPr>
      <t>Clothes Dryer</t>
    </r>
  </si>
  <si>
    <r>
      <rPr>
        <sz val="10"/>
        <rFont val="Book Antiqua"/>
        <family val="1"/>
      </rPr>
      <t>Other</t>
    </r>
  </si>
  <si>
    <t>Other Component</t>
  </si>
  <si>
    <r>
      <rPr>
        <sz val="10"/>
        <rFont val="Book Antiqua"/>
        <family val="1"/>
      </rPr>
      <t>Cooking</t>
    </r>
  </si>
  <si>
    <r>
      <rPr>
        <sz val="10"/>
        <rFont val="Book Antiqua"/>
        <family val="1"/>
      </rPr>
      <t>Refrigerator</t>
    </r>
  </si>
  <si>
    <r>
      <rPr>
        <sz val="10"/>
        <rFont val="Book Antiqua"/>
        <family val="1"/>
      </rPr>
      <t>Freezer</t>
    </r>
  </si>
  <si>
    <r>
      <rPr>
        <sz val="10"/>
        <rFont val="Book Antiqua"/>
        <family val="1"/>
      </rPr>
      <t>Swimming Pool Pump</t>
    </r>
  </si>
  <si>
    <r>
      <rPr>
        <sz val="10"/>
        <rFont val="Book Antiqua"/>
        <family val="1"/>
      </rPr>
      <t>Hot Tub Pump</t>
    </r>
  </si>
  <si>
    <r>
      <rPr>
        <sz val="10"/>
        <rFont val="Book Antiqua"/>
        <family val="1"/>
      </rPr>
      <t>Hot Tub Heating</t>
    </r>
  </si>
  <si>
    <r>
      <rPr>
        <sz val="10"/>
        <rFont val="Book Antiqua"/>
        <family val="1"/>
      </rPr>
      <t>Lighting</t>
    </r>
  </si>
  <si>
    <r>
      <rPr>
        <sz val="10"/>
        <rFont val="Book Antiqua"/>
        <family val="1"/>
      </rPr>
      <t>Space Heating</t>
    </r>
  </si>
  <si>
    <r>
      <rPr>
        <sz val="10"/>
        <rFont val="Book Antiqua"/>
        <family val="1"/>
      </rPr>
      <t>Furnace Fan</t>
    </r>
  </si>
  <si>
    <r>
      <rPr>
        <sz val="10"/>
        <rFont val="Book Antiqua"/>
        <family val="1"/>
      </rPr>
      <t>Central Air Conditioner</t>
    </r>
  </si>
  <si>
    <r>
      <rPr>
        <sz val="10"/>
        <rFont val="Book Antiqua"/>
        <family val="1"/>
      </rPr>
      <t>Room Air Conditioner</t>
    </r>
  </si>
  <si>
    <t>Exclude</t>
  </si>
  <si>
    <t>Itron, 2007, "ASSESSMENT OF LONG-TERM
ELECTRIC ENERGY EFFICIENCY
POTENTIAL IN CALIFORNIA’S
RESIDENTIAL SECTOR," http://www.energy.ca.gov/2007publications/CEC-500-2007-002/CEC-500-2007-002.PDF, p.33, Table 5-1</t>
  </si>
  <si>
    <t>Fraction of Afforestation and Reforestation Achieved</t>
  </si>
  <si>
    <t>Fraction of Forest Set Asides Achieved</t>
  </si>
  <si>
    <t>Fraction of Improved Forest Management Achieved</t>
  </si>
  <si>
    <t>Fraction of Peatland Restoration Achieved</t>
  </si>
  <si>
    <t>Fraction of Forest Restoration Achieved</t>
  </si>
  <si>
    <t>geothermal</t>
  </si>
  <si>
    <t>Geothermal</t>
  </si>
  <si>
    <t>Fraction of Avoided Deforestation Achieved</t>
  </si>
  <si>
    <t>cost curve</t>
  </si>
  <si>
    <t>Axis Unit Label(s)</t>
  </si>
  <si>
    <t>URL for "How the model handles this policy" links</t>
  </si>
  <si>
    <t>% of global best practice rate</t>
  </si>
  <si>
    <t>lignite</t>
  </si>
  <si>
    <t>Lignite</t>
  </si>
  <si>
    <t>lignite es</t>
  </si>
  <si>
    <t>Electricity: Lignite</t>
  </si>
  <si>
    <t>Hard Coal</t>
  </si>
  <si>
    <t>hard coal es</t>
  </si>
  <si>
    <t>onshore wind es</t>
  </si>
  <si>
    <t>hard coal</t>
  </si>
  <si>
    <t>Electricity: Hard Coal</t>
  </si>
  <si>
    <t>Onshore Wind</t>
  </si>
  <si>
    <t>Electricity: Onshore Wind</t>
  </si>
  <si>
    <t>offshore wind es</t>
  </si>
  <si>
    <t>Offshore Wind</t>
  </si>
  <si>
    <t>Electricity: Offshore Wind</t>
  </si>
  <si>
    <t>Policy ID Number</t>
  </si>
  <si>
    <t>quads / year</t>
  </si>
  <si>
    <t>EV Subsidy</t>
  </si>
  <si>
    <t>transportation-sector-main.html#ev-subsidy</t>
  </si>
  <si>
    <t>ev-subsidy.html</t>
  </si>
  <si>
    <t>https://www.fueleconomy.gov/feg/taxevb.shtml plus Chevrolet and Tesla websites</t>
  </si>
  <si>
    <t>transportation-sector-main.html#ev-mandate</t>
  </si>
  <si>
    <t>ev-mandate.html</t>
  </si>
  <si>
    <t>Low Carbon Fuel Standard</t>
  </si>
  <si>
    <t>Additional LCFS Percentage</t>
  </si>
  <si>
    <t>% reduction in carbon emissions</t>
  </si>
  <si>
    <t>transportation-sector-main.html#lcfs</t>
  </si>
  <si>
    <t>low-carbon-fuel-standard.html</t>
  </si>
  <si>
    <t>https://www.arb.ca.gov/fuels/lcfs/background/basics.htm</t>
  </si>
  <si>
    <t>Vehicles: Battery Electric</t>
  </si>
  <si>
    <t>Vehicles: Natural Gas</t>
  </si>
  <si>
    <t>Vehicles: Gasoline Engine</t>
  </si>
  <si>
    <t>Vehicles: Diesel Engine</t>
  </si>
  <si>
    <t>Vehicles: Plug-in Hybrid</t>
  </si>
  <si>
    <t>million vehicles / year</t>
  </si>
  <si>
    <t>CO</t>
  </si>
  <si>
    <t>NE</t>
  </si>
  <si>
    <t>SF6</t>
  </si>
  <si>
    <t>NF3</t>
  </si>
  <si>
    <t>F-gases</t>
  </si>
  <si>
    <t>CO2</t>
  </si>
  <si>
    <t>VOC</t>
  </si>
  <si>
    <t>NOx</t>
  </si>
  <si>
    <t>PM10</t>
  </si>
  <si>
    <t>PM25</t>
  </si>
  <si>
    <t>SOx</t>
  </si>
  <si>
    <t>BC</t>
  </si>
  <si>
    <t>OC</t>
  </si>
  <si>
    <t>CH4</t>
  </si>
  <si>
    <t>N2O</t>
  </si>
  <si>
    <t>electricity-sector-main.html#red-downtime</t>
  </si>
  <si>
    <t>electricity-sector-main.html#red-tnd-losses</t>
  </si>
  <si>
    <t>battery electric vehicle</t>
  </si>
  <si>
    <t>natural gas vehicle</t>
  </si>
  <si>
    <t>gasoline vehicle</t>
  </si>
  <si>
    <t>diesel vehicle</t>
  </si>
  <si>
    <t>plugin hybrid vehicle</t>
  </si>
  <si>
    <t>BAU annual improvement rate</t>
  </si>
  <si>
    <t>Potential annual improvement rate</t>
  </si>
  <si>
    <t>Timeframe (years of model run)</t>
  </si>
  <si>
    <t>BAU total energy use as fraction of start year</t>
  </si>
  <si>
    <t>Potential total energy use as fraction of start year</t>
  </si>
  <si>
    <t>Potential improvement vs. BAU</t>
  </si>
  <si>
    <t>U.S. DOE, 2016, Industrial Energy Efficiency Potential Analysis, https://energy.gov/sites/prod/files/2017/04/f34/energy-savings-by-state-industrial-methodology.pdf</t>
  </si>
  <si>
    <t>Electricity: Natural Gas Peaker</t>
  </si>
  <si>
    <t>industry-ag-main.html#avoid-f-gases</t>
  </si>
  <si>
    <t>avoid-f-gases.html</t>
  </si>
  <si>
    <t>Policy Schedule Subscript</t>
  </si>
  <si>
    <t>RnD building fuel use reduction</t>
  </si>
  <si>
    <t>RnD building capital cost reduction</t>
  </si>
  <si>
    <t>cross fuel tax</t>
  </si>
  <si>
    <t>cross reduce BAU subsidies</t>
  </si>
  <si>
    <t>cross carbon tax</t>
  </si>
  <si>
    <t>heat convert heat to CHP</t>
  </si>
  <si>
    <t>land peatland restoration</t>
  </si>
  <si>
    <t>indst livestock measures</t>
  </si>
  <si>
    <t>land forest management</t>
  </si>
  <si>
    <t>land forest set asides</t>
  </si>
  <si>
    <t>land forest restoration</t>
  </si>
  <si>
    <t>land avoid deforestation</t>
  </si>
  <si>
    <t>land afforestation and reforestation</t>
  </si>
  <si>
    <t>indst methane destruction</t>
  </si>
  <si>
    <t>indst methane capture</t>
  </si>
  <si>
    <t>indst system integration</t>
  </si>
  <si>
    <t>indst efficiency standards</t>
  </si>
  <si>
    <t>indst early retirement</t>
  </si>
  <si>
    <t>indst CHP</t>
  </si>
  <si>
    <t>elec renewable portfolio standards</t>
  </si>
  <si>
    <t>elec avoid TND loss</t>
  </si>
  <si>
    <t>elec reduce plant downtime</t>
  </si>
  <si>
    <t>elec non BAU RPS qualifying resources</t>
  </si>
  <si>
    <t>elec early retirement</t>
  </si>
  <si>
    <t>elec demand response</t>
  </si>
  <si>
    <t>elec non BAU guaranteed dispatch</t>
  </si>
  <si>
    <t>elec change imports</t>
  </si>
  <si>
    <t>elec change exports</t>
  </si>
  <si>
    <t>elec ban new power plants</t>
  </si>
  <si>
    <t>bldgs rebate</t>
  </si>
  <si>
    <t>bldgs retrofitting</t>
  </si>
  <si>
    <t>bldgs device labeling</t>
  </si>
  <si>
    <t>bldgs distributed solar subsidy</t>
  </si>
  <si>
    <t>bldgs min fraction distributed solar</t>
  </si>
  <si>
    <t>bldgs contractor training</t>
  </si>
  <si>
    <t>bldgs efficiency standards</t>
  </si>
  <si>
    <t>trans LCFS</t>
  </si>
  <si>
    <t>trans fuel economy standards</t>
  </si>
  <si>
    <t>trans LDVs feebate</t>
  </si>
  <si>
    <t>**Description:** This policy specifies the reduction in transmission and distribution losses that will be achieved by 2050. // **Guidance for setting values:** The U.S. has transmission and distribution losses of about 6%.  Germany, Japan, Finland, and the Netherlands have T&amp;D losses of around 4%.  Therefore, a 33% policy setting would cause the U.S. to match these countries' current level of T&amp;D losses by 2050.</t>
  </si>
  <si>
    <t>**Description:** This policy reduces fuel consumption in the industry sector by increasing the use of cogeneration (also known as combined heat and power) and recovery of waste heat (to perform useful work). // **Guidance for setting values:** If this policy is fully implemented, fuel use is reduced by 7.9% for all industries in 2050.</t>
  </si>
  <si>
    <t>**Description:** This policy reduces fuel consumption in the industry sector by retiring older, inefficient industrial facilities sooner than they otherwise would retire.  This policy does not affect demand for industrial products, so it is assumed that any facilities retired under this policy are replaced by new facilities or increased output from existing facilities in the same year. // **Guidance for setting values:** If this policy is fully implemented, fuel use is reduced for most industries between 2% and 9% in 2050.</t>
  </si>
  <si>
    <t>**Description:** This policy reduces fuel consumption in the industry sector by improving the way components are put together and the way material or energy flows between them. // **Guidance for setting values:** If this policy is fully implemented, fuel use is reduced by 3.6% for all industries in 2050.</t>
  </si>
  <si>
    <t>**Description:** This policy avoids the release of CO2 from forests by reducing timber harvesting. // **Guidance for setting values:** A 100% setting of this lever reduces timber harvesting by 2% of the BAU amount per year, reaching a roughly 70% reduction in timber harvesting by 2050.</t>
  </si>
  <si>
    <t>**Description:** This policy causes a percentage of the district heat that would be generated by dedicated heat plants to instead be generated via CHP plants.  In this model, this causes them to consume no additional fuel, since it is assumed CHP plants would be run anyway in order to produce electricity. // **Guidance for setting values:** In the BAU Scenario, the fraction of heat derived from CHP plants is constant at roughly 50%.  Therefore, a policy setting of 50% would increase the CHP fraction to 75% in 2050.</t>
  </si>
  <si>
    <t>**Description:** This policy represents a program to train contractors in energy-efficient products and installation practices.  This covers activities such as air sealing, building framing, and choice and application of insulation.  This policy affects newly sold building envelope components, which reduce the energy use of heating, cooling, and ventilation systems in buildings by 3.7% (based on a 2006 study from the Energy Center of Wisconsin).</t>
  </si>
  <si>
    <t>Output Total CO2e Emissions Excluding LULUCF</t>
  </si>
  <si>
    <t>First Tier Menu Name</t>
  </si>
  <si>
    <t>Second Tier Menu Name</t>
  </si>
  <si>
    <t>Output Total Petroleum Fuels Consumption</t>
  </si>
  <si>
    <t>Output Total Natural Gas Consumption</t>
  </si>
  <si>
    <t>Output Total Lignite Consumption</t>
  </si>
  <si>
    <t>Output Total Hard Coal Consumption</t>
  </si>
  <si>
    <t>Output Total Electricity Demand</t>
  </si>
  <si>
    <t>PM2.5</t>
  </si>
  <si>
    <t>F-gases (in CO2e)</t>
  </si>
  <si>
    <t>thousand metric tons / year</t>
  </si>
  <si>
    <t>Variable Names in Graph Key (for multiple variable graphs)</t>
  </si>
  <si>
    <t>Reduce Soft Costs</t>
  </si>
  <si>
    <t>Percent Reduction in Soft Costs of Capacity Construction</t>
  </si>
  <si>
    <t>elec reduce soft costs</t>
  </si>
  <si>
    <t>% reduction in soft costs</t>
  </si>
  <si>
    <t>Emissions: CO2e</t>
  </si>
  <si>
    <t>Total (includes land use)</t>
  </si>
  <si>
    <t>Total (excludes land use)</t>
  </si>
  <si>
    <t>By Sector</t>
  </si>
  <si>
    <t>By Source Type</t>
  </si>
  <si>
    <t>By Pollutant</t>
  </si>
  <si>
    <t>Emissions (by Pollutant)</t>
  </si>
  <si>
    <t>Emissions: Energy-Related CO2</t>
  </si>
  <si>
    <t>By Fuel Type</t>
  </si>
  <si>
    <t>Financial: Policy Package Cost/Savings</t>
  </si>
  <si>
    <t>Human Health &amp; Social Benefits</t>
  </si>
  <si>
    <t>Monetized Avoided Deaths &amp; Climate Benefits</t>
  </si>
  <si>
    <t>Generation</t>
  </si>
  <si>
    <t>Policy-Driven Change in Generation</t>
  </si>
  <si>
    <t>Capacity</t>
  </si>
  <si>
    <t>Policy-Driven Change in Capacity</t>
  </si>
  <si>
    <t>Levelized Cost of Electricity (after subsidies)</t>
  </si>
  <si>
    <t>Curtailed Electricity from Renewables</t>
  </si>
  <si>
    <t>Buses</t>
  </si>
  <si>
    <t>CO2 Emissions by Vehicle Type</t>
  </si>
  <si>
    <t>Fuel Use by Fuel Type</t>
  </si>
  <si>
    <t>Industry: Fuel Use</t>
  </si>
  <si>
    <t>Fuel Costs (by Fuel, by Sector)</t>
  </si>
  <si>
    <t>Technology Costs</t>
  </si>
  <si>
    <t>CCS Capital Equipment</t>
  </si>
  <si>
    <t>Onshore Wind Turbines</t>
  </si>
  <si>
    <t>Offshore Wind Turbines</t>
  </si>
  <si>
    <t>Solar PV (Utility-Scale)</t>
  </si>
  <si>
    <t>decadal column</t>
  </si>
  <si>
    <t>Output Passenger Dist Transported[motorbikes,passenger]; Output Passenger Dist Transported[rail,passenger]; Output Passenger Dist Transported[aircraft,passenger]; Output Passenger Dist Transported[HDVs,passenger]; Output Passenger Dist Transported[LDVs,passenger]</t>
  </si>
  <si>
    <t>million vehicles</t>
  </si>
  <si>
    <t>thousand vehicles / year</t>
  </si>
  <si>
    <t>Output Components Energy Use by Component[other component]; Output Components Energy Use by Component[appliances]; Output Components Energy Use by Component[lighting]; Output Components Energy Use by Component[cooling and ventilation]; Output Components Energy Use by Component[heating]</t>
  </si>
  <si>
    <t>Other Components, Appliances, Lighting, Cooling and Ventilation, Heating</t>
  </si>
  <si>
    <t>Commercial, Rural Residential, Urban Residential</t>
  </si>
  <si>
    <t>004185, 00b050, 969696</t>
  </si>
  <si>
    <t>millions of short tons / year</t>
  </si>
  <si>
    <t>trillion cubic feet / year</t>
  </si>
  <si>
    <t>Output Total Liquid Biofuels Consumption</t>
  </si>
  <si>
    <t>Output Total Biomass Consumption</t>
  </si>
  <si>
    <t>Commercial Buildings Sector, Residential Buildings Sector, Transportation Sector, Industry Sector</t>
  </si>
  <si>
    <t>Output Fuel Costs per Unit Energy by Sector[lignite,electricity sector]</t>
  </si>
  <si>
    <t>ffff00</t>
  </si>
  <si>
    <t>Output Fuel Costs per Unit Energy by Sector[petroleum gasoline,transportation sector]</t>
  </si>
  <si>
    <t>Output Battery Cost</t>
  </si>
  <si>
    <t>Output Construction Cost per Unit Capacity before Construction Subsidies[onshore wind es]</t>
  </si>
  <si>
    <t>Output Construction Cost per Unit Capacity before Construction Subsidies[offshore wind es]</t>
  </si>
  <si>
    <t>Output Construction Cost per Unit Capacity before Construction Subsidies[solar PV es]</t>
  </si>
  <si>
    <t>Output Capital Cost of Epqt to Sequester One Ton of CO2 per Year[industry sector]; Output Capital Cost of Epqt to Sequester One Ton of CO2 per Year[electricity sector]</t>
  </si>
  <si>
    <t>Industry Sector, Electricity Sector</t>
  </si>
  <si>
    <t>Output Components Energy Use by Building Type[commercial]; Output Components Energy Use by Building Type[rural residential]; Output Components Energy Use by Building Type[urban residential]</t>
  </si>
  <si>
    <t>reduce-soft-costs.html</t>
  </si>
  <si>
    <t>endogenous-learning.html#red-soft-costs</t>
  </si>
  <si>
    <t>trillion passenger-miles / year</t>
  </si>
  <si>
    <t>trillion freight ton-miles / year</t>
  </si>
  <si>
    <t>Conventional Pollutant Standard</t>
  </si>
  <si>
    <t>Percentage Reduction of Separately Regulated Pollutants</t>
  </si>
  <si>
    <t>trans reduce regulated pollutants</t>
  </si>
  <si>
    <t>% reduction in emissions</t>
  </si>
  <si>
    <t>conventional-pollutant-standards.html</t>
  </si>
  <si>
    <t>transportation-sector-main.html#conv-pol-stds</t>
  </si>
  <si>
    <t>Conventional Pollutant Standards</t>
  </si>
  <si>
    <t>U.S. EPA, 2015, "The Social Cost of Carbon", https://www.epa.gov/climatechange/social-cost-carbon, Row "2050".  (For source for adjustment to 2018 dollars, see cpi.xlsx in InputData.)</t>
  </si>
  <si>
    <t>thousand vehicles</t>
  </si>
  <si>
    <t>**Description:** This policy reduces CO2 emissions from the cement industry by substituting other inputs, such as fly ash, for a portion of the clinker in cement. // **Guidance for setting values:**  If this policy is fully implemented, the share of clinker in cement is reduced to 60%.</t>
  </si>
  <si>
    <t>International Energy Agency and Cement Sustainability Initiative. 2018. Technology Roadmap: Low-Carbon Transition in the Cement Industry. p41. http://www.iea.org/publications/freepublications/publication/TechnologyRoadmapLowCarbonTransitionintheCementIndustry.pdf</t>
  </si>
  <si>
    <t>Total by Industry</t>
  </si>
  <si>
    <t>Total by Pollutant</t>
  </si>
  <si>
    <t>Process Emissions by Industry</t>
  </si>
  <si>
    <t>Process Emissions by Pollutant</t>
  </si>
  <si>
    <t>Fuel Use by Vehicle Type</t>
  </si>
  <si>
    <t>c01b00, 087bf1, f1bb18, 00b050, 000000</t>
  </si>
  <si>
    <t>c01b00, 087bf1, f1bb18, 000000</t>
  </si>
  <si>
    <t>electricity if</t>
  </si>
  <si>
    <t>hard coal if</t>
  </si>
  <si>
    <t>natural gas if</t>
  </si>
  <si>
    <t>biomass if</t>
  </si>
  <si>
    <t>petroleum diesel if</t>
  </si>
  <si>
    <t>heat if</t>
  </si>
  <si>
    <t>Electricity Use</t>
  </si>
  <si>
    <t>Biomass Use</t>
  </si>
  <si>
    <t>Petroleum Use</t>
  </si>
  <si>
    <t>Coal Use</t>
  </si>
  <si>
    <t>Natural Gas Use</t>
  </si>
  <si>
    <t>Purchased Heat Use</t>
  </si>
  <si>
    <t>% of fuel shifted</t>
  </si>
  <si>
    <t>Additional Carbon Tax Rate</t>
  </si>
  <si>
    <t>Fuel + O&amp;M, Capital Equipment, Carbon Tax on Process Emissions, Tax Rebate (Net), Total</t>
  </si>
  <si>
    <t>Energy Consumption</t>
  </si>
  <si>
    <t>Primary Energy by Source</t>
  </si>
  <si>
    <t>Primary Energy by End Use Sector</t>
  </si>
  <si>
    <t>Electricity Consumption</t>
  </si>
  <si>
    <t>Hard Coal Consumption</t>
  </si>
  <si>
    <t>Lignite Consumption</t>
  </si>
  <si>
    <t>Natural Gas Consumption</t>
  </si>
  <si>
    <t>Petroleum Fuels Consumption</t>
  </si>
  <si>
    <t>Liquid Biofuels Consumption</t>
  </si>
  <si>
    <t>Biomass Consumption</t>
  </si>
  <si>
    <t>trillion BTU / year</t>
  </si>
  <si>
    <t>geothermal es</t>
  </si>
  <si>
    <t>VOCs</t>
  </si>
  <si>
    <t>Buildings</t>
  </si>
  <si>
    <t>Land Use</t>
  </si>
  <si>
    <t>Output Agriculture CO2e Emissions</t>
  </si>
  <si>
    <t>Output Buildings Sector CO2e Emissions</t>
  </si>
  <si>
    <t>Output Total CO2e Emissions by Sector[electricity sector]</t>
  </si>
  <si>
    <t>Output Total CO2e Emissions by Sector[LULUCF sector]</t>
  </si>
  <si>
    <t>Output Total CO2e Emissions by Sector[transportation sector]</t>
  </si>
  <si>
    <t>Output Waste Management CO2e Emissions</t>
  </si>
  <si>
    <t>Percent Reduction in Nonenergy Nonagriculture Industry Product Demand</t>
  </si>
  <si>
    <t>Material Efficiency, Longevity, &amp; Re-Use</t>
  </si>
  <si>
    <t>Water &amp; Waste</t>
  </si>
  <si>
    <t>indst reduce nonenergy product demand</t>
  </si>
  <si>
    <t>% demand reduction</t>
  </si>
  <si>
    <t>Shift to Non-Animal Products</t>
  </si>
  <si>
    <t>Percent Animal Products Shifted to Nonanimal Products</t>
  </si>
  <si>
    <t>indst shift to nonanimal products</t>
  </si>
  <si>
    <t>% reduction in animal products</t>
  </si>
  <si>
    <t>https://en.wikipedia.org/wiki/List_of_countries_by_meat_consumption_per_capita (article revision 00:12, 22 Feb 2019)</t>
  </si>
  <si>
    <t>Exempt Non-CO2 Emissions from C Tax</t>
  </si>
  <si>
    <t>Toggle Whether Carbon Tax Affects Non CO2 Emissions</t>
  </si>
  <si>
    <t>cross toggle whether carbon tax affects non CO2 emissions</t>
  </si>
  <si>
    <t>electricity-sector-main.html#ces</t>
  </si>
  <si>
    <t>clean-energy-standard.html</t>
  </si>
  <si>
    <t>Output Industry Sector Excluding Ag and Waste CO2e Emissions</t>
  </si>
  <si>
    <t>% reduction in concern</t>
  </si>
  <si>
    <t>Electric Vehicle Charger Deployment</t>
  </si>
  <si>
    <t>EV Charger Deployment</t>
  </si>
  <si>
    <t>trans EV charger deployment</t>
  </si>
  <si>
    <r>
      <rPr>
        <b/>
        <sz val="11"/>
        <rFont val="Calibri"/>
        <family val="2"/>
        <scheme val="minor"/>
      </rPr>
      <t xml:space="preserve">Ranges: </t>
    </r>
    <r>
      <rPr>
        <sz val="11"/>
        <rFont val="Calibri"/>
        <family val="2"/>
        <scheme val="minor"/>
      </rPr>
      <t xml:space="preserve">https://www.energy.gov/eere/vehicles/articles/fotw-1010-january-1-2018-all-electric-light-vehicle-ranges-can-exceed-those                                              </t>
    </r>
    <r>
      <rPr>
        <b/>
        <sz val="11"/>
        <rFont val="Calibri"/>
        <family val="2"/>
        <scheme val="minor"/>
      </rPr>
      <t xml:space="preserve">Charging Times: </t>
    </r>
    <r>
      <rPr>
        <sz val="11"/>
        <rFont val="Calibri"/>
        <family val="2"/>
        <scheme val="minor"/>
      </rPr>
      <t>https://www.chargepoint.com/files/Quick_Guide_to_Fast_Charging.pdf</t>
    </r>
  </si>
  <si>
    <t>EV Range &amp; Charging Time</t>
  </si>
  <si>
    <t>Water Withdrawals by Power Plants</t>
  </si>
  <si>
    <t>Water Consumption by Power Plants</t>
  </si>
  <si>
    <t>cubic km / yr</t>
  </si>
  <si>
    <t>Share of Preexisting Buildings Subject to Retrofitting</t>
  </si>
  <si>
    <t>Retrofit Existing Buildings</t>
  </si>
  <si>
    <t>% of existing buildings</t>
  </si>
  <si>
    <t>Electricity Generation, Capacity, and Demand</t>
  </si>
  <si>
    <t>Electricity Demand by Sector</t>
  </si>
  <si>
    <t>crude oil</t>
  </si>
  <si>
    <t>LPG propane or butane</t>
  </si>
  <si>
    <t>municipal solid waste</t>
  </si>
  <si>
    <t>hydrogen</t>
  </si>
  <si>
    <t>Crude Oil</t>
  </si>
  <si>
    <t>LPG/Propane/Butane</t>
  </si>
  <si>
    <t>Municipal Solid Waste</t>
  </si>
  <si>
    <t>Hydrogen</t>
  </si>
  <si>
    <t>jet fuel or kerosene</t>
  </si>
  <si>
    <t>Jet Fuel/Kerosene</t>
  </si>
  <si>
    <t>heavy or residual fuel oil</t>
  </si>
  <si>
    <t>Heavy/Residual Fuel Oil</t>
  </si>
  <si>
    <t>District Heat and Hydrogen</t>
  </si>
  <si>
    <t>Fraction of Hydrogen Production Pathways Shifted</t>
  </si>
  <si>
    <t>District Heat CHP</t>
  </si>
  <si>
    <t>Use CHP for District Heat</t>
  </si>
  <si>
    <t>hydgn shift production pathways</t>
  </si>
  <si>
    <t>% of hydrogen production</t>
  </si>
  <si>
    <t>bldgs new component fuel shifting</t>
  </si>
  <si>
    <t>Fraction of New Bldg Components Shifted to Other Fuels</t>
  </si>
  <si>
    <t>District Heat &amp; Hydrogen</t>
  </si>
  <si>
    <t>Hydrogen Electrolyzers</t>
  </si>
  <si>
    <t>Output Hydrogen Production Equipment CapEx[electrolysis]</t>
  </si>
  <si>
    <t>Reduce Fossil Fuel Exports</t>
  </si>
  <si>
    <t>Percent Reduction in Fossil Fuel Exports</t>
  </si>
  <si>
    <t>indst reduce fossil fuel exports</t>
  </si>
  <si>
    <t>% reduction in exports</t>
  </si>
  <si>
    <t>district heat and hydrogen sector</t>
  </si>
  <si>
    <t>Output Total CO2e Emissions by Sector[district heat and hydrogen sector]</t>
  </si>
  <si>
    <t>By Sector (reallocated energy carriers)</t>
  </si>
  <si>
    <t>Output New Vehicles in Thousands[motorbikes,passenger,battery electric vehicle]; Output New Vehicles in Thousands[motorbikes,passenger,gasoline vehicle]</t>
  </si>
  <si>
    <t>Battery Electric Vehicle, Gasoline Engine Vehicle</t>
  </si>
  <si>
    <t>0-65-133</t>
  </si>
  <si>
    <t>RGB</t>
  </si>
  <si>
    <t>Hex</t>
  </si>
  <si>
    <t>Color</t>
  </si>
  <si>
    <t>Meaning</t>
  </si>
  <si>
    <t>Vehicle Technologies</t>
  </si>
  <si>
    <t>150-150-150</t>
  </si>
  <si>
    <t>004185</t>
  </si>
  <si>
    <t>hydrogen vehicle</t>
  </si>
  <si>
    <t>LPG vehicle</t>
  </si>
  <si>
    <t>191-176-136</t>
  </si>
  <si>
    <t>98-14-122</t>
  </si>
  <si>
    <t>192-27-0</t>
  </si>
  <si>
    <t>0-0-0</t>
  </si>
  <si>
    <t>000000</t>
  </si>
  <si>
    <t>bfb088</t>
  </si>
  <si>
    <t>969696</t>
  </si>
  <si>
    <t>c01b00</t>
  </si>
  <si>
    <t>plug-in hydrid vehicle</t>
  </si>
  <si>
    <t>0-176-80</t>
  </si>
  <si>
    <t>00b050</t>
  </si>
  <si>
    <t>Sectors</t>
  </si>
  <si>
    <t>620e7a</t>
  </si>
  <si>
    <t>087bf1</t>
  </si>
  <si>
    <t>04ffaf</t>
  </si>
  <si>
    <t>f593e0</t>
  </si>
  <si>
    <t>241-187-24</t>
  </si>
  <si>
    <t>8-123-241</t>
  </si>
  <si>
    <t>4-255-175</t>
  </si>
  <si>
    <t>245-147-224</t>
  </si>
  <si>
    <t>Emissions Types</t>
  </si>
  <si>
    <t>energy-related emissions</t>
  </si>
  <si>
    <t>process emissions</t>
  </si>
  <si>
    <t>land use emissions</t>
  </si>
  <si>
    <t>GHGs</t>
  </si>
  <si>
    <t>004d10</t>
  </si>
  <si>
    <t>0-77-16</t>
  </si>
  <si>
    <t>Electricity Sources</t>
  </si>
  <si>
    <t>Distributed Solar PV</t>
  </si>
  <si>
    <t>Utility Solar PV</t>
  </si>
  <si>
    <t>Distributed Non-Solar</t>
  </si>
  <si>
    <t>ff6400</t>
  </si>
  <si>
    <t>f1bb18</t>
  </si>
  <si>
    <t>c2dffd</t>
  </si>
  <si>
    <t>ff00ff</t>
  </si>
  <si>
    <t>af64ff</t>
  </si>
  <si>
    <t>194-223-253</t>
  </si>
  <si>
    <t>255-100-0</t>
  </si>
  <si>
    <t>255-255-0</t>
  </si>
  <si>
    <t>969696, f1bb18</t>
  </si>
  <si>
    <t>255-0-255</t>
  </si>
  <si>
    <t>175-100-255</t>
  </si>
  <si>
    <t>Vehicle Types</t>
  </si>
  <si>
    <t>Cars &amp; SUVs</t>
  </si>
  <si>
    <t>Freight Ships</t>
  </si>
  <si>
    <t>Freight Rail</t>
  </si>
  <si>
    <t>Passenger Rail</t>
  </si>
  <si>
    <t>Freight Aircraft</t>
  </si>
  <si>
    <t>Passenger Aircraft</t>
  </si>
  <si>
    <t>Motorbikes, Passenger Rail, Passenger Aircraft, Buses, Cars &amp; SUVs</t>
  </si>
  <si>
    <t>c01b00, 04ffaf, c2dffd, f1bb18, 969696</t>
  </si>
  <si>
    <t>Passenger Ships</t>
  </si>
  <si>
    <t>Med &amp; Heavy Trucks</t>
  </si>
  <si>
    <t>Fuel + O&amp;M</t>
  </si>
  <si>
    <t>Capital Equipment</t>
  </si>
  <si>
    <t>Carbon Tax on Process Emissions</t>
  </si>
  <si>
    <t>Tax Rebate (Net)</t>
  </si>
  <si>
    <t>Total</t>
  </si>
  <si>
    <t>Cash Flow Components</t>
  </si>
  <si>
    <t>Cash Flow Entities</t>
  </si>
  <si>
    <t>Government</t>
  </si>
  <si>
    <t>Non-Energy Industries</t>
  </si>
  <si>
    <t>Foreign Entities</t>
  </si>
  <si>
    <t>Electricity Suppliers</t>
  </si>
  <si>
    <t>Coal Suppliers</t>
  </si>
  <si>
    <t>Petroleum and Natural Gas Suppliers</t>
  </si>
  <si>
    <t>Biomass and Biofuel Suppliers</t>
  </si>
  <si>
    <t>Other Energy Suppliers</t>
  </si>
  <si>
    <t>Industries</t>
  </si>
  <si>
    <t>Chemicals</t>
  </si>
  <si>
    <t>Iron and Steel</t>
  </si>
  <si>
    <t>Building Components</t>
  </si>
  <si>
    <t>Building Types</t>
  </si>
  <si>
    <t>Liquid Biofuels</t>
  </si>
  <si>
    <t>District Heat</t>
  </si>
  <si>
    <t>Meaning 1</t>
  </si>
  <si>
    <t>Commercial Buildings</t>
  </si>
  <si>
    <t>Buildings / Residential Buildings</t>
  </si>
  <si>
    <t>004185, 087bf1, c01b00, 969696</t>
  </si>
  <si>
    <t>000000, 00b050, f1bb18, 087bf1, c01b00</t>
  </si>
  <si>
    <t>Solar (total of all solar types)</t>
  </si>
  <si>
    <t>Wind (total of both wind types)</t>
  </si>
  <si>
    <t>Heavy or Residual Fuel Oil</t>
  </si>
  <si>
    <t>173-102-0</t>
  </si>
  <si>
    <t>116-0-0</t>
  </si>
  <si>
    <t>ad6600</t>
  </si>
  <si>
    <t>Output Freight Dist Transported[aircraft,freight]; Output Freight Dist Transported[LDVs,freight]; Output Freight Dist Transported[ships,freight]; Output Freight Dist Transported[rail,freight]; Output Freight Dist Transported[HDVs,freight]</t>
  </si>
  <si>
    <t>087bf1, f593e0, 004185, 00b050, 000000</t>
  </si>
  <si>
    <t>f1bb18, 969696</t>
  </si>
  <si>
    <t>Output Vehicles in Millions[motorbikes,passenger,battery electric vehicle]; Output Vehicles in Millions[motorbikes,passenger,gasoline vehicle]</t>
  </si>
  <si>
    <t>c01b00, 004185, af64ff, 00b050, 04ffaf, 087bf1, f1bb18, f593e0, c2dffd, 000000, 969696</t>
  </si>
  <si>
    <t>Primary Energy Sources</t>
  </si>
  <si>
    <t>Output Total CO2e Emissions by Pollutant[N2O]; Output Total CO2e Emissions by Pollutant[F gases]; Output Total CO2e Emissions by Pollutant[CH4]; Output Total CO2e Emissions by Pollutant[CO2]</t>
  </si>
  <si>
    <t>N2O, F-gases, CH4, CO2</t>
  </si>
  <si>
    <t>00b050, 000000, c01b00, 969696</t>
  </si>
  <si>
    <t>Output Industry Sector CO2e Emissions by Pollutant[N2O]; Output Industry Sector CO2e Emissions by Pollutant[F gases]; Output Industry Sector CO2e Emissions by Pollutant[CH4]; Output Industry Sector CO2e Emissions by Pollutant[CO2]</t>
  </si>
  <si>
    <t>Output Process Emissions in CO2e by Pollutant[N2O]; Output Process Emissions in CO2e by Pollutant[F gases]; Output Process Emissions in CO2e by Pollutant[CH4]; Output Process Emissions in CO2e by Pollutant[CO2]</t>
  </si>
  <si>
    <t>Output New Vehicles in Millions[LDVs,passenger,hydrogen vehicle]; Output New Vehicles in Millions[LDVs,passenger,battery electric vehicle]; Output New Vehicles in Millions[LDVs,passenger,plugin hybrid vehicle]; Output New Vehicles in Millions[LDVs,passenger,natural gas vehicle]; Output New Vehicles in Millions[LDVs,passenger,LPG vehicle]; Output New Vehicles in Millions[LDVs,passenger,diesel vehicle]; Output New Vehicles in Millions[LDVs,passenger,gasoline vehicle]</t>
  </si>
  <si>
    <t>Hydrogen Vehicle, Battery Electric Vehicle, Plug-in Hybrid Vehicle, Natural Gas Vehicle, LPG Vehicle, Diesel Engine Vehicle, Gasoline Engine Vehicle</t>
  </si>
  <si>
    <t>620e7a, f1bb18, 00b050, c01b00, 087bf1, 000000, 969696</t>
  </si>
  <si>
    <t>Output New Vehicles in Thousands[HDVs,passenger,hydrogen vehicle]; Output New Vehicles in Thousands[HDVs,passenger,battery electric vehicle]; Output New Vehicles in Thousands[HDVs,passenger,plugin hybrid vehicle]; Output New Vehicles in Thousands[HDVs,passenger,natural gas vehicle]; Output New Vehicles in Thousands[HDVs,passenger,LPG vehicle]; Output New Vehicles in Thousands[HDVs,passenger,gasoline vehicle]; Output New Vehicles in Thousands[HDVs,passenger,diesel vehicle]</t>
  </si>
  <si>
    <t>Hydrogen Vehicle, Battery Electric Vehicle, Plug-in Hybrid Vehicle, Natural Gas Vehicle, LPG Vehicle, Gasoline Engine Vehicle, Diesel Engine Vehicle</t>
  </si>
  <si>
    <t>620e7a, f1bb18, 00b050, c01b00, 087bf1, 969696, 000000</t>
  </si>
  <si>
    <t>Output New Vehicles in Thousands[LDVs,freight,hydrogen vehicle]; Output New Vehicles in Thousands[LDVs,freight,battery electric vehicle]; Output New Vehicles in Thousands[LDVs,freight,plugin hybrid vehicle]; Output New Vehicles in Thousands[LDVs,freight,natural gas vehicle]; Output New Vehicles in Thousands[LDVs,freight,LPG vehicle]; Output New Vehicles in Thousands[LDVs,freight,diesel vehicle]; Output New Vehicles in Thousands[LDVs,freight,gasoline vehicle]</t>
  </si>
  <si>
    <t>Output New Vehicles in Thousands[HDVs,freight,hydrogen vehicle]; Output New Vehicles in Thousands[HDVs,freight,battery electric vehicle]; Output New Vehicles in Thousands[HDVs,freight,plugin hybrid vehicle]; Output New Vehicles in Thousands[HDVs,freight,natural gas vehicle]; Output New Vehicles in Thousands[HDVs,freight,LPG vehicle]; Output New Vehicles in Thousands[HDVs,freight,gasoline vehicle]; Output New Vehicles in Thousands[HDVs,freight,diesel vehicle]</t>
  </si>
  <si>
    <t>Output Vehicles in Millions[LDVs,passenger,hydrogen vehicle]; Output Vehicles in Millions[LDVs,passenger,battery electric vehicle]; Output Vehicles in Millions[LDVs,passenger,plugin hybrid vehicle]; Output Vehicles in Millions[LDVs,passenger,natural gas vehicle]; Output Vehicles in Millions[LDVs,passenger,LPG vehicle]; Output Vehicles in Millions[LDVs,passenger,diesel vehicle]; Output Vehicles in Millions[LDVs,passenger,gasoline vehicle]</t>
  </si>
  <si>
    <t>Output Vehicles in Millions[LDVs,freight,hydrogen vehicle]; Output Vehicles in Millions[LDVs,freight,battery electric vehicle]; Output Vehicles in Millions[LDVs,freight,plugin hybrid vehicle]; Output Vehicles in Millions[LDVs,freight,natural gas vehicle]; Output Vehicles in Millions[LDVs,freight,LPG vehicle]; Output Vehicles in Millions[LDVs,freight,diesel vehicle]; Output Vehicles in Millions[LDVs,freight,gasoline vehicle]</t>
  </si>
  <si>
    <t>Output Vehicles in Millions[HDVs,freight,hydrogen vehicle]; Output Vehicles in Millions[HDVs,freight,battery electric vehicle]; Output Vehicles in Millions[HDVs,freight,plugin hybrid vehicle]; Output Vehicles in Millions[HDVs,freight,natural gas vehicle]; Output Vehicles in Millions[HDVs,freight,LPG vehicle]; Output Vehicles in Millions[HDVs,freight,gasoline vehicle]; Output Vehicles in Millions[HDVs,freight,diesel vehicle]</t>
  </si>
  <si>
    <t>Hydrogen, Electricity, Natural Gas, Jet Fuel, LPG, Biofuel Diesel, Biofuel Gasoline, Petroleum Diesel, Petroleum Gasoline</t>
  </si>
  <si>
    <t>620e7a, f1bb18, c01b00, c2dffd, 087bf1, 00b050, 04ffaf, 000000, 969696</t>
  </si>
  <si>
    <t>Kerosene</t>
  </si>
  <si>
    <t>Transportation Fuels</t>
  </si>
  <si>
    <t>Jet Fuel</t>
  </si>
  <si>
    <t>LPG</t>
  </si>
  <si>
    <t>LPG Propane and Butane</t>
  </si>
  <si>
    <t>Other Petroleum</t>
  </si>
  <si>
    <t>Industry Fuels</t>
  </si>
  <si>
    <t>Buildings Fuels</t>
  </si>
  <si>
    <t>Output Components Energy Use by Energy Source[hydrogen bf]; Output Components Energy Use by Energy Source[hard coal bf]; Output Components Energy Use by Energy Source[heat bf]; Output Components Energy Use by Energy Source[biomass bf]; Output Components Energy Use by Energy Source[petroleum diesel bf]; Output Components Energy Use by Energy Source[LPG propane or butane bf]; Output Components Energy Use by Energy Source[natural gas bf]; Output Components Energy Use by Energy Source[electricity bf]</t>
  </si>
  <si>
    <t>620e7a, 969696, f593e0, 00b050, 000000, 087bf1, c01b00, f1bb18</t>
  </si>
  <si>
    <t>Hydrogen, Hard Coal, District Heat, Biomass, Other Petroleum, LPG Propane and Butane, Natural Gas, Electricity</t>
  </si>
  <si>
    <t>LPG Propane &amp; Butane Consumption</t>
  </si>
  <si>
    <t>Municipal Solid Waste Consumption</t>
  </si>
  <si>
    <t>Hydrogen Consumption</t>
  </si>
  <si>
    <t>million gallons / year</t>
  </si>
  <si>
    <t>Output Total LPG Propane and Butane Consumption</t>
  </si>
  <si>
    <t>Output Total Municipal Solid Waste Consumption</t>
  </si>
  <si>
    <t>Output Total Hydrogen Consumption</t>
  </si>
  <si>
    <t>Refined Petroleum Fuels</t>
  </si>
  <si>
    <t>Coal</t>
  </si>
  <si>
    <t>Uranium</t>
  </si>
  <si>
    <t>000000, 087bf1, f593e0, 04ffaf, f1bb18, 969696, c01b00, 00b050, 620e7a</t>
  </si>
  <si>
    <t>Output Energy Exports including Electricity[electricity]; Output Liquid Biofuels Exports; Output Energy Exports including Electricity[biomass]; Output Coal and Lignite Exports; Output Energy Exports including Electricity[natural gas]; Output Refined Petroleum Fuels Exports; Output Energy Exports including Electricity[crude oil]</t>
  </si>
  <si>
    <t>Electricity, Liquid Biofuels, Biomass, Coal, Natural Gas, Refined Petroleum Fuels, Crude Oil</t>
  </si>
  <si>
    <t>f1bb18, af64ff, 00b050, 969696, c01b00, 000000, 740000</t>
  </si>
  <si>
    <t>Output Change in Energy Exports including Electricity[electricity]; Output Change in Liquid Biofuels Exports; Output Change in Energy Exports including Electricity[biomass]; Output Change in Coal and Lignite Exports; Output Change in Energy Exports including Electricity[natural gas]; Output Change in Refined Petroleum Fuels Exports; Output Change in Energy Exports including Electricity[crude oil]</t>
  </si>
  <si>
    <t>Output Energy Export Revenue including Electricity[electricity]; Output Liquid Biofuels Export Revenue; Output Energy Export Revenue including Electricity[biomass]; Output Coal and Lignite Export Revenue; Output Energy Export Revenue including Electricity[natural gas]; Output Refined Petroleum Fuels Export Revenue; Output Energy Export Revenue including Electricity[crude oil]</t>
  </si>
  <si>
    <t>Output Change in Energy Export Revenue including Electricity[electricity]; Output Change in Liquid Biofuels Export Revenue; Output Change in Energy Export Revenue including Electricity[biomass]; Output Change in Coal and Lignite Export Revenue; Output Change in Energy Export Revenue including Electricity[natural gas]; Output Change in Refined Petroleum Fuels Export Revenue; Output Change in Energy Export Revenue including Electricity[crude oil]</t>
  </si>
  <si>
    <t>Commercial Buildings Sector, Residential Buildings Sector, Electricity Sector, Transportation Sector, Industry Sector, District Heat &amp; Hydrogen Sectors</t>
  </si>
  <si>
    <t>004185, 087bf1, f1bb18, c01b00, 969696, 620e7a</t>
  </si>
  <si>
    <t>Output Fuel Costs per Unit Energy by Sector[petroleum diesel,commercial buildings sector]; Output Fuel Costs per Unit Energy by Sector[petroleum diesel,residential buildings sector]; Output Fuel Costs per Unit Energy by Sector[petroleum diesel,electricity sector]; Output Fuel Costs per Unit Energy by Sector[petroleum diesel,transportation sector]; Output Fuel Costs per Unit Energy by Sector[petroleum diesel,industry sector]; Output Fuel Costs per Unit Energy by Sector[petroleum diesel,district heat and hydrogen sector]</t>
  </si>
  <si>
    <t>Output Fuel Costs per Unit Energy by Sector[biomass,commercial buildings sector]; Output Fuel Costs per Unit Energy by Sector[biomass,residential buildings sector]; Output Fuel Costs per Unit Energy by Sector[biomass,electricity sector]; Output Fuel Costs per Unit Energy by Sector[biomass,industry sector]; Output Fuel Costs per Unit Energy by Sector[biomass,district heat and hydrogen sector]</t>
  </si>
  <si>
    <t>Commercial Buildings Sector, Residential Buildings Sector, Electricity Sector, Industry Sector, District Heat &amp; Hydrogen Sectors</t>
  </si>
  <si>
    <t>004185, 087bf1, f1bb18, 969696, 620e7a</t>
  </si>
  <si>
    <t>LPG Propane or Butane</t>
  </si>
  <si>
    <t>Output Fuel Costs per Unit Energy by Sector[hard coal,electricity sector]; Output Fuel Costs per Unit Energy by Sector[hard coal,industry sector]; Output Fuel Costs per Unit Energy by Sector[hard coal,district heat and hydrogen sector]</t>
  </si>
  <si>
    <t>Electricity Sector, Industry Sector, District Heat &amp; Hydrogen Sectors</t>
  </si>
  <si>
    <t>f1bb18, 969696, 620e7a</t>
  </si>
  <si>
    <t>Output Fuel Costs per Unit Energy by Sector[LPG propane or butane,commercial buildings sector]; Output Fuel Costs per Unit Energy by Sector[LPG propane or butane,residential buildings sector]; Output Fuel Costs per Unit Energy by Sector[LPG propane or butane,transportation sector]; Output Fuel Costs per Unit Energy by Sector[LPG propane or butane,industry sector]</t>
  </si>
  <si>
    <t>Research and Development</t>
  </si>
  <si>
    <t>Cash Flow Change (by Entity)</t>
  </si>
  <si>
    <t>Output Change in Cash Flow by Entity[government]; Output Change in Cash Flow by Entity[nonenergy industries]; Output Change in Cash Flow by Entity[labor and consumers]; Output Change in Cash Flow by Entity[foreign entities]; Output Change in Cash Flow by Entity[electricity suppliers]; Output Change in Cash Flow by Entity[coal suppliers]; Output Change in Cash Flow by Entity[natural gas and petroleum suppliers]; Output Change in Cash Flow by Entity[biomass and biofuel suppliers]; Output Change in Cash Flow by Entity[other energy suppliers]</t>
  </si>
  <si>
    <t>Government, Non-Energy Industries, Labor and Consumers, Foreign Entities, Electricity Suppliers, Coal Suppliers, Natural Gas and Petroleum Suppliers, Biomass and Biofuel Suppliers, Other Energy Suppliers</t>
  </si>
  <si>
    <t>Labor and Consumers</t>
  </si>
  <si>
    <t>Government Cash Flow Components</t>
  </si>
  <si>
    <t>Non-Energy Industries Cash Flow Components</t>
  </si>
  <si>
    <t>Labor and Consumers Cash Flow Components</t>
  </si>
  <si>
    <t>Foreign Entities Cash Flow Components</t>
  </si>
  <si>
    <t>Electricity Supplier Cash Flow Components</t>
  </si>
  <si>
    <t>Coal Supplier Cash Flow Components</t>
  </si>
  <si>
    <t>Natural Gas and Petroleum Supplier Cash Flow Components</t>
  </si>
  <si>
    <t>Change in CapEx + OpEx Components</t>
  </si>
  <si>
    <t>Change in Energy Expenditures (inverted)</t>
  </si>
  <si>
    <t>Change in Nonenergy Expenditures (inverted)</t>
  </si>
  <si>
    <t>Output Change in Revenue by Entity[government]; Output Change in Energy Expenditures by Entity Inverted[government]; Output Change in Nonenergy Expenditures by Entity Inverted[government]; Output Change in Cash Flow by Entity[government]</t>
  </si>
  <si>
    <t>Change in Revenue, Change in Energy Expenditures (inverted), Change in Non-Energy Expenditures (inverted), Total</t>
  </si>
  <si>
    <t>00b050, c01b00, 087bf1, 000000</t>
  </si>
  <si>
    <t>00b050, c01b00, 087bf1, 000002</t>
  </si>
  <si>
    <t>00b050, c01b00, 087bf1, 000003</t>
  </si>
  <si>
    <t>Output Change in Revenue by Entity[labor and consumers]; Output Change in Energy Expenditures by Entity Inverted[labor and consumers]; Output Change in Nonenergy Expenditures by Entity Inverted[labor and consumers]; Output Change in Cash Flow by Entity[labor and consumers]</t>
  </si>
  <si>
    <t>Output Change in Revenue by Entity[foreign entities]; Output Change in Energy Expenditures by Entity Inverted[foreign entities]; Output Change in Nonenergy Expenditures by Entity Inverted[foreign entities]; Output Change in Cash Flow by Entity[foreign entities]</t>
  </si>
  <si>
    <t>Change in Revenue / Change in Domestic Revenue</t>
  </si>
  <si>
    <t>Change in Export Revenue</t>
  </si>
  <si>
    <t>Change in Domestic Revenue, Change in Export Revenue, Change in Energy Expenditures (inverted), Change in Non-Energy Expenditures (inverted), Total</t>
  </si>
  <si>
    <t>00b050, f1bb18, c01b00, 087bf1, 000001</t>
  </si>
  <si>
    <t>Output Change in Domestic Revenue by Entity[nonenergy industries]; Output Change in Export Revenue by Entity[nonenergy industries]; Output Change in Energy Expenditures by Entity Inverted[nonenergy industries]; Output Change in Nonenergy Expenditures by Entity Inverted[nonenergy industries]; Output Change in Cash Flow by Entity[nonenergy industries]</t>
  </si>
  <si>
    <t>Output Change in Domestic Revenue by Entity[electricity suppliers]; Output Change in Export Revenue by Entity[electricity suppliers]; Output Change in Energy Expenditures by Entity Inverted[electricity suppliers]; Output Change in Nonenergy Expenditures by Entity Inverted[electricity suppliers]; Output Change in Cash Flow by Entity[electricity suppliers]</t>
  </si>
  <si>
    <t>Output Change in Domestic Revenue by Entity[coal suppliers]; Output Change in Export Revenue by Entity[coal suppliers]; Output Change in Energy Expenditures by Entity Inverted[coal suppliers]; Output Change in Nonenergy Expenditures by Entity Inverted[coal suppliers]; Output Change in Cash Flow by Entity[coal suppliers]</t>
  </si>
  <si>
    <t>Output Change in Domestic Revenue by Entity[natural gas and petroleum suppliers]; Output Change in Export Revenue by Entity[natural gas and petroleum suppliers]; Output Change in Energy Expenditures by Entity Inverted[natural gas and petroleum suppliers]; Output Change in Nonenergy Expenditures by Entity Inverted[natural gas and petroleum suppliers]; Output Change in Cash Flow by Entity[natural gas and petroleum suppliers]</t>
  </si>
  <si>
    <t>00b050, f1bb18, c01b00, 087bf1, 000002</t>
  </si>
  <si>
    <t>00b050, f1bb18, c01b00, 087bf1, 000003</t>
  </si>
  <si>
    <t>Output Change in Domestic Revenue by Entity[biomass and biofuel suppliers]; Output Change in Export Revenue by Entity[biomass and biofuel suppliers]; Output Change in Energy Expenditures by Entity Inverted[biomass and biofuel suppliers]; Output Change in Nonenergy Expenditures by Entity Inverted[biomass and biofuel suppliers]; Output Change in Cash Flow by Entity[biomass and biofuel suppliers]</t>
  </si>
  <si>
    <t>Output Change in Domestic Revenue by Entity[other energy suppliers]; Output Change in Export Revenue by Entity[other energy suppliers]; Output Change in Energy Expenditures by Entity Inverted[other energy suppliers]; Output Change in Nonenergy Expenditures by Entity Inverted[other energy suppliers]; Output Change in Cash Flow by Entity[other energy suppliers]</t>
  </si>
  <si>
    <t>Biomass and Biofuel Supplier Cash Flow Components</t>
  </si>
  <si>
    <t>Other Energy Supplier Cash Flow Components</t>
  </si>
  <si>
    <t>ev-charger-deployment.html</t>
  </si>
  <si>
    <t>reduce-range-anxiety-charging-time.html</t>
  </si>
  <si>
    <t>material-efficiency-longevity-reuse.html</t>
  </si>
  <si>
    <t>reduce-fuel-exports.html</t>
  </si>
  <si>
    <t>shift-to-non-animal-products.html</t>
  </si>
  <si>
    <t>district-heat-fuel-switching.html</t>
  </si>
  <si>
    <t>switch-hydrogen-production-pathway.html</t>
  </si>
  <si>
    <t>industry-elec-and-hydrogen.html</t>
  </si>
  <si>
    <t>forest-restoration.html</t>
  </si>
  <si>
    <t>peatland-restoration.html</t>
  </si>
  <si>
    <t>hydrogen if</t>
  </si>
  <si>
    <t>crude oil if</t>
  </si>
  <si>
    <t>heavy or residual fuel oil if</t>
  </si>
  <si>
    <t>LPG propane or butane if</t>
  </si>
  <si>
    <t>Crude Oil Use</t>
  </si>
  <si>
    <t>Hydrogen Use</t>
  </si>
  <si>
    <t>Heavy or Residual Fuel Oil Use</t>
  </si>
  <si>
    <t>LPG Propane or Butane Use</t>
  </si>
  <si>
    <t>Toggle Whether Policies Affect Energy Prices</t>
  </si>
  <si>
    <t>Fixed Energy Prices</t>
  </si>
  <si>
    <t>cross toggle whether policies affect energy prices</t>
  </si>
  <si>
    <t>Output Fuel Costs per Unit Energy by Sector[heavy or residual fuel oil,commercial buildings sector]; Output Fuel Costs per Unit Energy by Sector[heavy or residual fuel oil,electricity sector]; Output Fuel Costs per Unit Energy by Sector[heavy or residual fuel oil,transportation sector]; Output Fuel Costs per Unit Energy by Sector[heavy or residual fuel oil,industry sector]</t>
  </si>
  <si>
    <t>Commercial Buildings Sector, Electricity Sector, Transportation Sector, Industry Sector</t>
  </si>
  <si>
    <t>004185, f1bb18, c01b00, 969696</t>
  </si>
  <si>
    <t>Electricity, Liquid Biofuels, Biomass, Uranium, Coal, Natural Gas, Refined Petroleum Fuels, Crude Oil</t>
  </si>
  <si>
    <t>f1bb18, af64ff, 00b050, 04ffaf, 969696, c01b00, 000000, 740000</t>
  </si>
  <si>
    <t>f1bb18, af64ff, 00b050, 04ffaf, 969696, c01b00, 000000, 740001</t>
  </si>
  <si>
    <t>f1bb18, af64ff, 00b050, 04ffaf, 969696, c01b00, 000000, 740002</t>
  </si>
  <si>
    <t>f1bb18, af64ff, 00b050, 04ffaf, 969696, c01b00, 000000, 740003</t>
  </si>
  <si>
    <t>Output Energy Imports including Electricity[electricity]; Output Liquid Biofuels Imports; Output Energy Imports including Electricity[biomass]; Output Energy Imports including Electricity[nuclear]; Output Coal and Lignite Imports; Output Energy Imports including Electricity[natural gas]; Output Refined Petroleum Fuels Imports; Output Energy Imports including Electricity[crude oil]</t>
  </si>
  <si>
    <t>Output Change in Energy Imports including Electricity[electricity]; Output Change in Liquid Biofuels Imports; Output Change in Energy Imports including Electricity[biomass]; Output Change in Energy Imports including Electricity[nuclear]; Output Change in Coal and Lignite Imports; Output Change in Energy Imports including Electricity[natural gas]; Output Change in Refined Petroleum Fuels Imports; Output Change in Energy Imports including Electricity[crude oil]</t>
  </si>
  <si>
    <t>Output Energy Import Expenditures including Electricity[electricity]; Output Liquid Biofuels Import Expenditures; Output Energy Import Expenditures including Electricity[biomass]; Output Energy Import Expenditures including Electricity[nuclear]; Output Coal and Lignite Import Expenditures; Output Energy Import Expenditures including Electricity[natural gas]; Output Refined Petroleum Fuels Import Expenditures; Output Energy Import Expenditures including Electricity[crude oil]</t>
  </si>
  <si>
    <t>Output Change in Energy Import Expenditures including Electricity[electricity]; Output Change in Liquid Biofuels Import Expenditures; Output Change in Energy Import Expenditures including Electricity[biomass]; Output Change in Energy Import Expenditures including Electricity[nuclear]; Output Change in Coal and Lignite Import Expenditures; Output Change in Energy Import Expenditures including Electricity[natural gas]; Output Change in Refined Petroleum Fuels Import Expenditures; Output Change in Energy Import Expenditures including Electricity[crude oil]</t>
  </si>
  <si>
    <t>Effects by Policy: CO2e Wedge Diagrams</t>
  </si>
  <si>
    <t>Output Industrial Fuel Use by Fuel[hydrogen if]; Output Industrial Fuel Use by Fuel[heat if]; Output Industrial Fuel Use by Fuel[biomass if]; Output Industrial Fuel Use by Fuel[electricity if]; Output Industrial Fuel Use by Fuel[natural gas if]; Output Industrial Fuel Use by Fuel[LPG propane or butane if]; Output Industrial Fuel Use by Fuel[hard coal if]; Output Industrial Fuel Use by Fuel[heavy or residual fuel oil if]; Output Industrial Fuel Use by Fuel[crude oil if]; Output Industrial Fuel Use by Fuel[petroleum diesel if]</t>
  </si>
  <si>
    <t>Hydrogen, District Heat, Biomass, Electricity, Natural Gas, LPG Propane and Butane, Hard Coal, Heavy or Residual Fuel Oil, Crude Oil, Other Petroleum</t>
  </si>
  <si>
    <t>620e7a, f593e0, 00b050, f1bb18, c01b00, 087bf1, 969696, ad6600, 740000, 000000</t>
  </si>
  <si>
    <t>By Industry (Including Feedstocks)</t>
  </si>
  <si>
    <t>By Fuel (Including Feedstocks)</t>
  </si>
  <si>
    <t>By Industry (Excluding Feedstocks)</t>
  </si>
  <si>
    <t>By Fuel (Excluding Feedstocks)</t>
  </si>
  <si>
    <t>Output Industrial Fuel Use for Energy Purposes by Fuel[hydrogen if]; Output Industrial Fuel Use for Energy Purposes by Fuel[heat if]; Output Industrial Fuel Use for Energy Purposes by Fuel[biomass if]; Output Industrial Fuel Use for Energy Purposes by Fuel[electricity if]; Output Industrial Fuel Use for Energy Purposes by Fuel[natural gas if]; Output Industrial Fuel Use for Energy Purposes by Fuel[LPG propane or butane if]; Output Industrial Fuel Use for Energy Purposes by Fuel[hard coal if]; Output Industrial Fuel Use for Energy Purposes by Fuel[heavy or residual fuel oil if]; Output Industrial Fuel Use for Energy Purposes by Fuel[crude oil if]; Output Industrial Fuel Use for Energy Purposes by Fuel[petroleum diesel if]</t>
  </si>
  <si>
    <t>heat fuel type shifting</t>
  </si>
  <si>
    <t>% of fuel use</t>
  </si>
  <si>
    <t>Fraction of District Heat Fuel Use Shifted to Other Fuels</t>
  </si>
  <si>
    <t>Renewable Portfolio Std Percentage</t>
  </si>
  <si>
    <t>Output Total Change in CapEx and OpEx</t>
  </si>
  <si>
    <t>Transport: Vehicles by Technology</t>
  </si>
  <si>
    <t>Sales: Cars and SUVs</t>
  </si>
  <si>
    <t>Sales: Buses</t>
  </si>
  <si>
    <t>Fleet Composition: Cars and SUVs</t>
  </si>
  <si>
    <t>Fleet Composition: Buses</t>
  </si>
  <si>
    <t>^ Total Only</t>
  </si>
  <si>
    <t>crude oil es</t>
  </si>
  <si>
    <t>heavy or residual fuel oil es</t>
  </si>
  <si>
    <t>municipal solid waste es</t>
  </si>
  <si>
    <t>Energy Export, Import, and Production Types</t>
  </si>
  <si>
    <t>Output Energy Production including Electricity and Heat[hydrogen]; Output Energy Production including Electricity and Heat[electricity]; Output Energy Production including Electricity and Heat[heat]; Output Energy Production including Electricity and Heat[municipal solid waste]; Output Liquid Biofuels Production; Output Energy Production including Electricity and Heat[biomass]; Output Energy Production including Electricity and Heat[nuclear]; Output Coal and Lignite Production; Output Energy Production including Electricity and Heat[natural gas]; Output Refined Petroleum Fuels Production; Output Energy Production including Electricity and Heat[crude oil]</t>
  </si>
  <si>
    <t>Output Change in Energy Production including Electricity and Heat[hydrogen]; Output Change in Energy Production including Electricity and Heat[electricity]; Output Change in Energy Production including Electricity and Heat[heat]; Output Change in Energy Production including Electricity and Heat[municipal solid waste]; Output Change in Liquid Biofuels Production; Output Change in Energy Production including Electricity and Heat[biomass]; Output Change in Energy Production including Electricity and Heat[nuclear]; Output Change in Coal and Lignite Production; Output Change in Energy Production including Electricity and Heat[natural gas]; Output Change in Refined Petroleum Fuels Production; Output Change in Energy Production including Electricity and Heat[crude oil]</t>
  </si>
  <si>
    <t>Hydrogen, Electricity, District Heat, Municipal Solid Waste, Liquid Biofuels, Biomass, Uranium, Coal, Natural Gas, Refined Petroleum Fuels, Crude Oil</t>
  </si>
  <si>
    <t>620e7a, f1bb18, f593e0, ff00ff, af64ff, 00b050, 04ffaf, 969696, c01b00, 000000, 740000</t>
  </si>
  <si>
    <t>Fuel Price Deregulation</t>
  </si>
  <si>
    <t>cross fuel price deregulation</t>
  </si>
  <si>
    <t>% of price deregulated</t>
  </si>
  <si>
    <t>Coal Mining</t>
  </si>
  <si>
    <t>Output Fuel Costs per Unit Energy by Sector[hydrogen,transportation sector]; Output Fuel Costs per Unit Energy by Sector[hydrogen,industry sector]</t>
  </si>
  <si>
    <t>Transportation Sector, Industry Sector</t>
  </si>
  <si>
    <t>c01b00, 969696</t>
  </si>
  <si>
    <t>https://www.energypolicy.solutions</t>
  </si>
  <si>
    <t>Output Transportation Sector Fuel Used by Fuel[hydrogen tf]; Output Transportation Sector Fuel Used by Fuel[electricity tf]; Output Transportation Sector Fuel Used by Fuel[natural gas tf]; Output Transportation Sector Fuel Used by Fuel[jet fuel tf]; Output Transportation Sector Fuel Used by Fuel[LPG propane or butane tf]; Output Transportation Sector Fuel Used by Fuel[biofuel diesel tf]; Output Transportation Sector Fuel Used by Fuel[biofuel gasoline tf]; Output Transportation Sector Fuel Used by Fuel[petroleum diesel tf]; Output Transportation Sector Fuel Used by Fuel[petroleum gasoline tf]</t>
  </si>
  <si>
    <t>Output Curtailed Electricity Output[offshore wind es];  Output Curtailed Electricity Output[onshore wind es]; Output Curtailed Electricity Output[solar PV es]</t>
  </si>
  <si>
    <t>Offshore Wind, Onshore Wind, Utility Solar PV</t>
  </si>
  <si>
    <t>087bf1, c2dffd, ffff00</t>
  </si>
  <si>
    <t>Fraction of Cement Measures Achieved</t>
  </si>
  <si>
    <t>indst cement measures</t>
  </si>
  <si>
    <t>Cropland and Rice Measures</t>
  </si>
  <si>
    <t>Fraction of Cropland and Rice Measures Achieved</t>
  </si>
  <si>
    <t>indst cropland and rice measures</t>
  </si>
  <si>
    <t>F-Gas Substitution</t>
  </si>
  <si>
    <t>F-Gas Destruction</t>
  </si>
  <si>
    <t>F-Gas Recovery</t>
  </si>
  <si>
    <t>Fraction of F Gas Substitution Achieved</t>
  </si>
  <si>
    <t>Fraction of F Gas Destruction Achieved</t>
  </si>
  <si>
    <t>Fraction of F Gas Recovery Achieved</t>
  </si>
  <si>
    <t>Fraction of F Gas Inspct Maint Retrofit Achieved</t>
  </si>
  <si>
    <t>F-gas Measures</t>
  </si>
  <si>
    <t>indst f gas substitution</t>
  </si>
  <si>
    <t>indst f gas destruction</t>
  </si>
  <si>
    <t>indst f gas recovery</t>
  </si>
  <si>
    <t>indst f gas inspct maint retrofit</t>
  </si>
  <si>
    <t>F-Gas Eqpt. Maintenance &amp; Retrofits</t>
  </si>
  <si>
    <t>Subsidy for Capacity Construction</t>
  </si>
  <si>
    <t>elec generation subsidy</t>
  </si>
  <si>
    <t>Perc Subsidy for Elec Capacity Construction</t>
  </si>
  <si>
    <t>elec capacity construction subsidy</t>
  </si>
  <si>
    <t>% of construction cost</t>
  </si>
  <si>
    <t>Vehicles: LPG</t>
  </si>
  <si>
    <t>Vehicles: Hydrogen</t>
  </si>
  <si>
    <t>Geoengineering</t>
  </si>
  <si>
    <t>geoengineering emissions</t>
  </si>
  <si>
    <t>Output Total CO2e Emissions by Sector[district heat and hydrogen sector]; Output Waste Management CO2e Emissions; Output Agriculture CO2e Emissions; Output Buildings Sector CO2e Emissions; Output Total CO2e Emissions by Sector[transportation sector]; Output Total CO2e Emissions by Sector[electricity sector]; Output Industry Sector Excluding Ag and Waste CO2e Emissions; Output Total CO2e Emissions by Sector[geoengineering sector]; Output Total CO2e Emissions by Sector[LULUCF sector]</t>
  </si>
  <si>
    <t>District Heat &amp; Hydrogen, Water &amp; Waste, Agriculture, Buildings, Transportation, Electricity, Industry, Geoengineering, Land Use</t>
  </si>
  <si>
    <t>620e7a, f593e0, 04ffaf, 087bf1, c01b00, f1bb18, 969696, ad6600, 00b050</t>
  </si>
  <si>
    <t>Output Process Emissions in CO2e; Output Energy Related CO2e Emissions; Output Total CO2e Emissions by Sector[geoengineering sector]; Output Total CO2e Emissions by Sector[LULUCF sector]</t>
  </si>
  <si>
    <t>Process Emissions, Energy, Geoengineering, Land Use</t>
  </si>
  <si>
    <t>969696, c01b00, ad6600, 00b050</t>
  </si>
  <si>
    <t>Direct Air Capture</t>
  </si>
  <si>
    <t>Fraction of Direct Air Capture Potential Achieved</t>
  </si>
  <si>
    <t>Fraction of Livestock Measures Achieved</t>
  </si>
  <si>
    <t>geoeng direct air capture</t>
  </si>
  <si>
    <t>Realmonte et al., 2019, An inter-model assessment of the role of direct air capture in deep mitigation pathways, https://www.nature.com/articles/s41467-019-10842-5, Table 2, https://static-content.springer.com/esm/art%3A10.1038%2Fs41467-019-10842-5/MediaObjects/41467_2019_10842_MOESM1_ESM.pdf, Supplementary materials, Fig 3</t>
  </si>
  <si>
    <t>direct-air-capture.html</t>
  </si>
  <si>
    <t>direct-air-capture.html#dac</t>
  </si>
  <si>
    <t>Energy-Related Emissions by Industry</t>
  </si>
  <si>
    <t>Energy-Related Emissions by Pollutant</t>
  </si>
  <si>
    <t>Industry: CO2e Emissions</t>
  </si>
  <si>
    <t>N2O, CH4, CO2</t>
  </si>
  <si>
    <t>00b050, c01b00, 969696</t>
  </si>
  <si>
    <t>% of CO2 captured</t>
  </si>
  <si>
    <t>Graph Units</t>
  </si>
  <si>
    <t>Default Unit</t>
  </si>
  <si>
    <t>New Unit</t>
  </si>
  <si>
    <t>Include?</t>
  </si>
  <si>
    <t>Policy Lever Units</t>
  </si>
  <si>
    <t>Output Energy Related CO2 per Unit GDP</t>
  </si>
  <si>
    <t>Output Total CO2e Emissions per Unit GDP</t>
  </si>
  <si>
    <t>Output Total Primary Energy Use per Unit GDP</t>
  </si>
  <si>
    <t>Control Settings</t>
  </si>
  <si>
    <t>COVID-19 Recession</t>
  </si>
  <si>
    <t>settings exogenous GDP adjustment</t>
  </si>
  <si>
    <t>Output Vehicles in Thousands[HDVs,passenger,hydrogen vehicle]; Output Vehicles in Thousands[HDVs,passenger,battery electric vehicle]; Output Vehicles in Thousands[HDVs,passenger,plugin hybrid vehicle]; Output Vehicles in Thousands[HDVs,passenger,natural gas vehicle]; Output Vehicles in Thousands[HDVs,passenger,LPG vehicle]; Output Vehicles in Thousands[HDVs,passenger,gasoline vehicle]; Output Vehicles in Thousands[HDVs,passenger,diesel vehicle]</t>
  </si>
  <si>
    <t>This should always be done for "Control Settings" (which affect both the BAU and policy cases),</t>
  </si>
  <si>
    <t>and should generally never be done for actual policy levers.</t>
  </si>
  <si>
    <t>schedule for a lever.  This should generally only be done for levers that do not use an</t>
  </si>
  <si>
    <t>implementation schedule: the toggle to Non-BAU Mandated Capacity Construction</t>
  </si>
  <si>
    <t>(which has its own schedule built into its input data) and the Nuclear Lifetime Extension</t>
  </si>
  <si>
    <t>(which simply delays retirements that would occur in the BAU Retirements input data).</t>
  </si>
  <si>
    <t>Max policy ID number in use</t>
  </si>
  <si>
    <t>the policy's pop-over pane.  You should generally do this whenever there is no on-topic place</t>
  </si>
  <si>
    <t>in the documentation to which to send a user.</t>
  </si>
  <si>
    <t>the policy's pop-over pane.  You should generally do this whenever no documentation page</t>
  </si>
  <si>
    <t>for that policy exists.</t>
  </si>
  <si>
    <t>If you want a policy lever to be formatted as a percentage in the web interface, the percent</t>
  </si>
  <si>
    <t>symbol (%) must appear somewhere in the "Units" field for that policy.</t>
  </si>
  <si>
    <t>For percentages, the web interface will choose the number of decimal places to show for</t>
  </si>
  <si>
    <t>small as 0.01%) are supported.  If the slider step size is 1% or larger, you must use an integer</t>
  </si>
  <si>
    <r>
      <t xml:space="preserve">step size (e.g. 1.5% is </t>
    </r>
    <r>
      <rPr>
        <b/>
        <sz val="11"/>
        <color theme="1"/>
        <rFont val="Calibri"/>
        <family val="2"/>
        <scheme val="minor"/>
      </rPr>
      <t>not</t>
    </r>
    <r>
      <rPr>
        <sz val="11"/>
        <rFont val="Calibri"/>
        <family val="2"/>
        <scheme val="minor"/>
      </rPr>
      <t xml:space="preserve"> a valid step size, but 1%, 2%, 0.5% and 0.05% are all valid).</t>
    </r>
  </si>
  <si>
    <r>
      <t>Leave the "</t>
    </r>
    <r>
      <rPr>
        <b/>
        <sz val="11"/>
        <color rgb="FF740000"/>
        <rFont val="Calibri"/>
        <family val="2"/>
        <scheme val="minor"/>
      </rPr>
      <t>Policy Schedule Subscript</t>
    </r>
    <r>
      <rPr>
        <sz val="11"/>
        <rFont val="Calibri"/>
        <family val="2"/>
        <scheme val="minor"/>
      </rPr>
      <t>" cell blank to deny the ability to edit the implementation</t>
    </r>
  </si>
  <si>
    <r>
      <t>Leave the "</t>
    </r>
    <r>
      <rPr>
        <b/>
        <sz val="11"/>
        <color rgb="FF740000"/>
        <rFont val="Calibri"/>
        <family val="2"/>
        <scheme val="minor"/>
      </rPr>
      <t>Policy Group</t>
    </r>
    <r>
      <rPr>
        <sz val="11"/>
        <rFont val="Calibri"/>
        <family val="2"/>
        <scheme val="minor"/>
      </rPr>
      <t>" cell blank to exclude a lever from wedge diagrams and abatement cost curves.</t>
    </r>
  </si>
  <si>
    <r>
      <t>Leave the "</t>
    </r>
    <r>
      <rPr>
        <b/>
        <sz val="11"/>
        <color rgb="FF740000"/>
        <rFont val="Calibri"/>
        <family val="2"/>
        <scheme val="minor"/>
      </rPr>
      <t>URL for "How the model handles this policy" links</t>
    </r>
    <r>
      <rPr>
        <sz val="11"/>
        <rFont val="Calibri"/>
        <family val="2"/>
        <scheme val="minor"/>
      </rPr>
      <t>" cell blank to exclude this link from</t>
    </r>
  </si>
  <si>
    <r>
      <t>Leave the "</t>
    </r>
    <r>
      <rPr>
        <b/>
        <sz val="11"/>
        <color rgb="FF740000"/>
        <rFont val="Calibri"/>
        <family val="2"/>
        <scheme val="minor"/>
      </rPr>
      <t>URL for "How to design this policy well" links</t>
    </r>
    <r>
      <rPr>
        <sz val="11"/>
        <rFont val="Calibri"/>
        <family val="2"/>
        <scheme val="minor"/>
      </rPr>
      <t>" cell blank to exclude this link from</t>
    </r>
  </si>
  <si>
    <r>
      <t>policy settings based on the "</t>
    </r>
    <r>
      <rPr>
        <b/>
        <sz val="11"/>
        <color rgb="FF740000"/>
        <rFont val="Calibri"/>
        <family val="2"/>
        <scheme val="minor"/>
      </rPr>
      <t>Slider Step Size</t>
    </r>
    <r>
      <rPr>
        <sz val="11"/>
        <rFont val="Calibri"/>
        <family val="2"/>
        <scheme val="minor"/>
      </rPr>
      <t>."  Up to 2 decimal places (e.g. showing values as</t>
    </r>
  </si>
  <si>
    <t>Output Industry Sector Energy Related CO2e Emissions by Pollutant[N2O]; Output Industry Sector Energy Related CO2e Emissions by Pollutant[CH4]; Output Industry Sector Energy Related CO2e Emissions by Pollutant[CO2]</t>
  </si>
  <si>
    <t>Lowest duplicate ID number</t>
  </si>
  <si>
    <t>Checks for Policy ID Number Validity</t>
  </si>
  <si>
    <t>Transport: Travel Demand, Fuel Use, and Emissions</t>
  </si>
  <si>
    <t>Travel Demand (Passenger Modes)</t>
  </si>
  <si>
    <t>Travel Demand (Freight Modes)</t>
  </si>
  <si>
    <t>Financial: Jobs, GDP, and Earnings</t>
  </si>
  <si>
    <t>Financial: Direct Cash Flow Changes</t>
  </si>
  <si>
    <t>Change in GDP</t>
  </si>
  <si>
    <t>jobs</t>
  </si>
  <si>
    <t>Fossil Fuels and Utilities</t>
  </si>
  <si>
    <t>Manufacturing and Construction</t>
  </si>
  <si>
    <t>Others</t>
  </si>
  <si>
    <t>Fossil Fuel and Utility Jobs, Manufacturing and Construction Jobs, Other Jobs, Total</t>
  </si>
  <si>
    <t>Output Change in Fossil and Utility Domestic Jobs; Output Change in Manufacturing and Construction Domestic Jobs; Output Change in Other Domestic Jobs; Output Change in Domestic Jobs</t>
  </si>
  <si>
    <t>Output Change in Fossil and Utility GDP Contribution; Output Change in Manufacturing and Construction GDP Contribution; Output Change in Other GDP Contribution; Output Change in GDP</t>
  </si>
  <si>
    <t>Fossil Fuels and Utilities, Manufacturing and Construction, Others, Total</t>
  </si>
  <si>
    <t>Fossil Fuels and Utilities, Manufacturing and Construction, Other Contributors, Total</t>
  </si>
  <si>
    <t>Output Change in Fossil and Utility Domestic Employee Compensation; Output Change in Manufacturing and Construction Domestic Employee Compensation; Output Change in Other Domestic Employee Compensation; Output Change in Domestic Employee Compensation</t>
  </si>
  <si>
    <t>Per Unit GDP</t>
  </si>
  <si>
    <t>Change in Compensation per Employee</t>
  </si>
  <si>
    <t>Output Change in Compensation per Domestic Employee</t>
  </si>
  <si>
    <t>Change in Employee Compensation</t>
  </si>
  <si>
    <t>Change in Jobs</t>
  </si>
  <si>
    <t>Change in Union and Non-Union Jobs</t>
  </si>
  <si>
    <t>Union Jobs</t>
  </si>
  <si>
    <t>Non-Union Jobs</t>
  </si>
  <si>
    <t>Percent Change in GDP</t>
  </si>
  <si>
    <t>% change</t>
  </si>
  <si>
    <t>Output Fossil and Utility Contribution to Perc Change in GDP; Output Manufacturing and Construction Contribution to Perc Change in GDP; Output Other Contribution to Perc Change in GDP; Output Perc Change in GDP</t>
  </si>
  <si>
    <t>District Heat &amp; Hydrogen Sector</t>
  </si>
  <si>
    <t>Output Energy Related CO2 Emissions by Sector[geoengineering sector]; Output Energy Related CO2 Emissions from Agriculture; Output Energy Related CO2 Emissions by Sector[district heat and hydrogen sector]; Output Energy Related CO2 Emissions from Buildings Sector; Output Energy Related CO2 Emissions by Sector[transportation sector]; Output Energy Related CO2 Emissions by Sector[electricity sector]; Output Energy Related CO2 Emissions by Sector[industry sector]</t>
  </si>
  <si>
    <t>Geoengineering, Agriculture, District Heat &amp; Hydrogen, Buildings, Transportation, Electricity, Industry</t>
  </si>
  <si>
    <t>ad6600, 04ffaf, 620e7a, 087bf1, c01b00, f1bb18, 969696</t>
  </si>
  <si>
    <t>Output Energy Related CO2 Emissions with Reallocated Energy Carrier Emissions by Geoengineering Sector; Output Energy Related CO2 Emissions with Reallocated Energy Carrier Emissions by Waste Management; Output Energy Related CO2 Emissions with Reallocated Energy Carrier Emissions by Agriculture; Output Energy Related CO2 Emissions with Reallocated Energy Carrier Emissions by Buildings Sector; Output Energy Related CO2 Emissions with Reallocated Energy Carrier Emissions by Transportation Sector; Output Energy Related CO2 Emissions with Reallocated Energy Carrier Emissions by Industry Sector</t>
  </si>
  <si>
    <t>Geoengineering, Water &amp; Waste, Agriculture, Buildings, Transportation, Industry</t>
  </si>
  <si>
    <t xml:space="preserve"> ad6600, f593e0, 04ffaf, 087bf1, c01b00, 969696</t>
  </si>
  <si>
    <t>Output CO2 Captured via DAC; Output Energy Related CO2 Emissions from Biomass Biofuels and MSW; Output Energy Related CO2 Emissions from Refined Petroleum Fuels; Output Energy Related CO2 Emissions by Fuel[crude oil]; Output Energy Related CO2 Emissions by Fuel[natural gas]; Output Energy Related CO2 Emissions from Hard Coal and Lignite</t>
  </si>
  <si>
    <t>Direct Air Capture (Geoengineering), Biomass Biofuels &amp; MSW (net), Refined Petroleum Fuels, Crude Oil, Natural Gas, Hard Coal and Lignite</t>
  </si>
  <si>
    <t>ad6600, 00b050, 000000, 740000, c01b00, 969696</t>
  </si>
  <si>
    <t>Liquid Biofuels, Biomass, Coal, Natural Gas, Refined Petroleum Fuels, Crude Oil</t>
  </si>
  <si>
    <t>af64ff, 00b050, 969696, c01b00, 000000, 740000</t>
  </si>
  <si>
    <t>Output Embedded CO2 in Exported Liquid Biofuels; Output Embedded CO2 in Exported Fuels[biomass]; Output Embedded CO2 in Exported Coal and Lignite; Output Embedded CO2 in Exported Fuels[natural gas]; Output Embedded CO2 in Exported Refined Petroleum Fuels; Output Embedded CO2 in Exported Fuels[crude oil]</t>
  </si>
  <si>
    <t>Output Change in Embedded CO2 in Exported Liquid Biofuels; Output Change in Embedded CO2 in Exported Fuels[biomass]; Output Change in Embedded CO2 in Exported Coal and Lignite; Output Change in Embedded CO2 in Exported Fuels[natural gas]; Output Change in Embedded CO2 in Exported Refined Petroleum Fuels; Output Change in Embedded CO2 in Exported Fuels[crude oil]</t>
  </si>
  <si>
    <t>Avoided Premature Deaths</t>
  </si>
  <si>
    <t>Avoided Lost Workdays</t>
  </si>
  <si>
    <t>Avoided Respiratory Symptoms and Bronchitis</t>
  </si>
  <si>
    <t>Avoided Nonfatal Heart Attacks</t>
  </si>
  <si>
    <t>Avoided Hospital Admissions</t>
  </si>
  <si>
    <t>Avoided Respiratory ER Visits</t>
  </si>
  <si>
    <t>Avoided Minor Restricted Activity Days</t>
  </si>
  <si>
    <t>incidents / year</t>
  </si>
  <si>
    <t>Output Avoided Premature Mortality</t>
  </si>
  <si>
    <t>Output Avoided Lost Workdays</t>
  </si>
  <si>
    <t>Output Avoided Respiratory Symptoms and Bronchitis</t>
  </si>
  <si>
    <t>Output Avoided Nonfatal Heart Attacks</t>
  </si>
  <si>
    <t>Output Avoided Hospital Admissions</t>
  </si>
  <si>
    <t>Output Avoided Respiratory ER Visits</t>
  </si>
  <si>
    <t>Output Avoided Minor Restricted Activity Days</t>
  </si>
  <si>
    <t>Avoided Asthma Attacks</t>
  </si>
  <si>
    <t>Output Avoided Asthma Attacks</t>
  </si>
  <si>
    <t>fuels.html#fuel-price-deregulation</t>
  </si>
  <si>
    <t>Change in Jobs, GDP, and Earnings (ISIC Code group)</t>
  </si>
  <si>
    <t>Change in Jobs, GDP, and Earnings (Macroecon impact type)</t>
  </si>
  <si>
    <t>Direct impacts</t>
  </si>
  <si>
    <t>Indirect impacts</t>
  </si>
  <si>
    <t>Induced impacts</t>
  </si>
  <si>
    <t>Direct/Indirect/Induced Change in Jobs</t>
  </si>
  <si>
    <t>Direct/Indirect/Induced Change in GDP</t>
  </si>
  <si>
    <t>Direct/Indirect/Induced Change in Compensation</t>
  </si>
  <si>
    <t>Direct, Indirect, Induced, Total</t>
  </si>
  <si>
    <t>Output Direct Change in Jobs; Output Indirect Change in Jobs; Output Induced Change in Jobs; Output Change in Domestic Jobs</t>
  </si>
  <si>
    <t>Output Direct Change in GDP; Output Indirect Change in GDP; Output Induced Change in GDP; Output Change in GDP</t>
  </si>
  <si>
    <t>Output Direct Change in Compensation; Output Indirect Change in Compensation; Output Induced Change in Compensation; Output Change in Domestic Employee Compensation</t>
  </si>
  <si>
    <t>weight</t>
  </si>
  <si>
    <t>io-model.html</t>
  </si>
  <si>
    <t>Change in Household Taxes</t>
  </si>
  <si>
    <t>Change in Payroll Taxes</t>
  </si>
  <si>
    <t>Change in Corporate Income Taxes</t>
  </si>
  <si>
    <t>Change in Budget Deficit</t>
  </si>
  <si>
    <t>Change in Government Spending</t>
  </si>
  <si>
    <t>c01b00, af64ff, f593e0, 000000</t>
  </si>
  <si>
    <t>Government Cash Flow Accounting</t>
  </si>
  <si>
    <t>Output Government Revenue Change Allocated by Mechanism[corporate taxes]; Output Government Revenue Change Allocated by Mechanism[payroll taxes]; Output Government Revenue Change Allocated by Mechanism[household taxes]; Output Government Revenue Change Allocated by Mechanism[deficit spending]; Output Government Revenue Change Allocated by Mechanism[regular spending]</t>
  </si>
  <si>
    <t>Change in Corporate Income Taxes, Change in Payroll Taxes, Change in Household Taxes, Change in Budget Deficit, Change in Government Spending</t>
  </si>
  <si>
    <t>f593e0, af64ff, 620e7a, c01b00, 087bf1</t>
  </si>
  <si>
    <t>Cumulative Change in National Debt</t>
  </si>
  <si>
    <t>Output Cumulative Change in National Debt</t>
  </si>
  <si>
    <t>Change in Interest Paid on National Debt</t>
  </si>
  <si>
    <t>Output Change in Interest Paid on National Debt</t>
  </si>
  <si>
    <t>Government Cash Flow Accounting Mechanisms</t>
  </si>
  <si>
    <t>NPV through 2050</t>
  </si>
  <si>
    <t>NPV through 2030</t>
  </si>
  <si>
    <t>Output Total Change in Fuel and OM Expenditures; Output Total Change in Capital Expenditures; Output Carbon Tax on Process Emissions; Output Rebate of Taxes Less Subsidies; Output Total Change in CapEx and OpEx</t>
  </si>
  <si>
    <t>**Description:** This policy represents a program requiring newly sold heating systems, cooling and ventilation systems, and appliances to feature prominent, well-designed labels highlighting their energy efficiencies.  The policy reduces energy consumption of newly sold building components of these types by 10%.</t>
  </si>
  <si>
    <t>Change in CapEx + OpEx</t>
  </si>
  <si>
    <t>Government Revenue Accounting</t>
  </si>
  <si>
    <t>Carbon Tax Revenue</t>
  </si>
  <si>
    <t>Fuel Tax Revenue</t>
  </si>
  <si>
    <t>Electricity Generation Subsidy</t>
  </si>
  <si>
    <t>Electricity Capacity Construction Subsidy</t>
  </si>
  <si>
    <t>Fuel Subsidy</t>
  </si>
  <si>
    <t>National Debt Interest</t>
  </si>
  <si>
    <t>Remaining Government Cash Flows</t>
  </si>
  <si>
    <t>GRA for Carbon Tax Revenue</t>
  </si>
  <si>
    <t>GRA for Fuel Tax Revenue</t>
  </si>
  <si>
    <t>GRA for Electricity Generation Subsidies</t>
  </si>
  <si>
    <t>GRA for Electricity Capacity Construction Subsidies</t>
  </si>
  <si>
    <t>GRA for Distributed Solar Subsidy</t>
  </si>
  <si>
    <t>GRA for Fuel Subsidies</t>
  </si>
  <si>
    <t>GRA for National Debt Interest</t>
  </si>
  <si>
    <t>GRA for Remaining Government Cash Flow Changes</t>
  </si>
  <si>
    <t>regular spending</t>
  </si>
  <si>
    <t>deficit spending</t>
  </si>
  <si>
    <t>household taxes</t>
  </si>
  <si>
    <t>payroll taxes</t>
  </si>
  <si>
    <t>corporate taxes</t>
  </si>
  <si>
    <t>Regular Spending</t>
  </si>
  <si>
    <t>Household Taxes</t>
  </si>
  <si>
    <t>Payroll Taxes</t>
  </si>
  <si>
    <t>Corporate Income Taxes</t>
  </si>
  <si>
    <t>Output Change in Fossil and Utility Direct and Indirect Jobs; Output Change in Manufacturing and Construction Direct and Indirect Jobs; Output Change in Other Direct and Indirect Jobs; Output Change in Direct and Indirect Jobs</t>
  </si>
  <si>
    <t>Direct Plus Indirect Change in Jobs</t>
  </si>
  <si>
    <t>Avoided Deaths Wedge Diagram</t>
  </si>
  <si>
    <t>reduction wedge</t>
  </si>
  <si>
    <t>increase wedge</t>
  </si>
  <si>
    <t>Exempt Process Emissions from C Tax</t>
  </si>
  <si>
    <t>Row of first policy missing a valid ID number</t>
  </si>
  <si>
    <t>Budget Deficit</t>
  </si>
  <si>
    <t>GRA carbon tax revenue</t>
  </si>
  <si>
    <t>GRA fuel tax revenue</t>
  </si>
  <si>
    <t>GRA EV subsidy</t>
  </si>
  <si>
    <t>GRA elec gen subsidy</t>
  </si>
  <si>
    <t>GRA elec cap const subsidy</t>
  </si>
  <si>
    <t>GRA dist solar subsidy</t>
  </si>
  <si>
    <t>GRA fuel subsidy</t>
  </si>
  <si>
    <t>GRA national debt interest</t>
  </si>
  <si>
    <t>GRA remaining cash flow changes</t>
  </si>
  <si>
    <t>Mode Shifting</t>
  </si>
  <si>
    <t>Percent of Travel Demand Shifted to Other Modes or Eliminated</t>
  </si>
  <si>
    <t>trans mode shifting</t>
  </si>
  <si>
    <t>% of trips shifted</t>
  </si>
  <si>
    <t>Size in Pixels (at 100% zoom in Excel)</t>
  </si>
  <si>
    <t>Scenario</t>
  </si>
  <si>
    <t>3-wheelers</t>
  </si>
  <si>
    <t>2-wheelers</t>
  </si>
  <si>
    <t>Mini-buses</t>
  </si>
  <si>
    <t>Cars</t>
  </si>
  <si>
    <t>Light Trucks</t>
  </si>
  <si>
    <t>Air</t>
  </si>
  <si>
    <t>2050 Baseline</t>
  </si>
  <si>
    <t>2050 BLUE Shifts</t>
  </si>
  <si>
    <t>Change vs. BAU</t>
  </si>
  <si>
    <t>Perc Change in Passenger LDVs</t>
  </si>
  <si>
    <t>Perc Change in Aircraft</t>
  </si>
  <si>
    <t>Heavy Trucks</t>
  </si>
  <si>
    <t>Medium Trucks</t>
  </si>
  <si>
    <t>Light Commercial</t>
  </si>
  <si>
    <t>Perc Change in Freight HDVs</t>
  </si>
  <si>
    <t>Passenger Modes, OECD Nations (from Figure 5.12)</t>
  </si>
  <si>
    <t>Passenger Modes, Non-OECD Nations (from Figure 5.12)</t>
  </si>
  <si>
    <t>Freight Modes (from Figure 6.7)</t>
  </si>
  <si>
    <t>Change in Govt Cash Flow by Source</t>
  </si>
  <si>
    <t>Carbon Tax Revenue, Fuel Tax Revenue, EV Subsidy, Electricity Generation Subsidy, Electricity Capacity Construction Subsidy, Distributed Solar Subsidy, Fuel Subsidy, National Debt Interest, Remaining Government Cash Flows, Total</t>
  </si>
  <si>
    <t>Government Cash Flow Sources</t>
  </si>
  <si>
    <t>ad6600, 087bf1, f593e0, 04ffaf, f1bb18, 969696, c01b00, 00b050, 620e7a, 000000</t>
  </si>
  <si>
    <t>Output Change in Government Cash Flow by Cash Flow Source[carbon tax revenue]; Output Change in Government Cash Flow by Cash Flow Source[fuel tax revenue]; Output Change in Government Cash Flow by Cash Flow Source[EV subsidy]; Output Change in Government Cash Flow by Cash Flow Source[elec gen subsidy]; Output Change in Government Cash Flow by Cash Flow Source[elec cap construction subsidy]; Output Change in Government Cash Flow by Cash Flow Source[distributed solar subsidy]; Output Change in Government Cash Flow by Cash Flow Source[fuel subsidy]; Output Change in Government Cash Flow by Cash Flow Source[national debt interest]; Output Change in Government Cash Flow by Cash Flow Source[remainder]; Output Change in Cash Flow by Entity Including Macro Feedbacks[government]</t>
  </si>
  <si>
    <t>Output Total CO2e Emissions by Sector[transportation sector]; Output Total CO2e Emissions by Sector[electricity sector]; Output Total CO2e Emissions by Sector[district heat and hydrogen sector]; Output Total CO2e Emissions by Sector[LULUCF sector]; Output Total CO2e Emissions by Sector[geoengineering sector]; Output Industry Sector Process Emissions in CO2e Excluding Ag and Waste; Output Industry Sector Energy Related CO2e Emissions Excluding Ag and Waste; Output Agriculture CO2e Emissions; Output Waste Management CO2e Emissions; Output Buildings Sector CO2e Emissions</t>
  </si>
  <si>
    <t>Output Industry Sector Process Emissions in CO2e Excluding Ag and Waste; Output Industry Sector Energy Related CO2e Emissions Excluding Ag and Waste</t>
  </si>
  <si>
    <t>Output First Year NPV of CapEx and OpEx through This Year</t>
  </si>
  <si>
    <t>Non BAU Capacity Retirement Schedule</t>
  </si>
  <si>
    <t>Boolean Use Non BAU Capacity Retirement Schedule</t>
  </si>
  <si>
    <t>indst CCS</t>
  </si>
  <si>
    <t>Industry Sector Fraction of Potential Additional CCS Achieved</t>
  </si>
  <si>
    <t>Industry CCS</t>
  </si>
  <si>
    <t>energy related emissions</t>
  </si>
  <si>
    <t>Energy Related Emissions</t>
  </si>
  <si>
    <t>Process Emissions</t>
  </si>
  <si>
    <t>**Description:**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t>
  </si>
  <si>
    <t>Oil and Gas Extraction</t>
  </si>
  <si>
    <t>Other Mining and Quarrying</t>
  </si>
  <si>
    <t>Food Beverage and Tobacco</t>
  </si>
  <si>
    <t>Textiles Apparel and Leather</t>
  </si>
  <si>
    <t>Wood Products</t>
  </si>
  <si>
    <t>Pulp Paper and Printing</t>
  </si>
  <si>
    <t>Refined Petroleum and Coke</t>
  </si>
  <si>
    <t>Rubber and Plastic Products</t>
  </si>
  <si>
    <t>Glass and Glass Products</t>
  </si>
  <si>
    <t>Cement and Other Nonmetallic Minerals</t>
  </si>
  <si>
    <t>Other Metals</t>
  </si>
  <si>
    <t>Metal Products Except Machinery and Vehicles</t>
  </si>
  <si>
    <t>Computers and Electronics</t>
  </si>
  <si>
    <t>Appliances and Electrical Equipment</t>
  </si>
  <si>
    <t>Other Machinery</t>
  </si>
  <si>
    <t>Road Vehicles</t>
  </si>
  <si>
    <t>Nonroad Vehicles</t>
  </si>
  <si>
    <t>Other Manufacturing</t>
  </si>
  <si>
    <t>Energy Pipelines and Gas Processing</t>
  </si>
  <si>
    <t>Construction</t>
  </si>
  <si>
    <t>009999</t>
  </si>
  <si>
    <t>FF9999</t>
  </si>
  <si>
    <t>CCFF33</t>
  </si>
  <si>
    <t>6E8000</t>
  </si>
  <si>
    <t>255-153-153</t>
  </si>
  <si>
    <t>204-255-51</t>
  </si>
  <si>
    <t>110-128-0</t>
  </si>
  <si>
    <t>0-99-99</t>
  </si>
  <si>
    <t>Output Industrial Fuel Use by Industry[construction 41T43]; Output Industrial Fuel Use by Industry[energy pipelines and gas processing 352T353]; Output Industrial Fuel Use by Industry[other manufacturing 31T33]; Output Industrial Fuel Use by Industry[nonroad vehicles 30]; Output Industrial Fuel Use by Industry[road vehicles 29]; Output Industrial Fuel Use by Industry[other machinery 28]; Output Industrial Fuel Use by Industry[appliances and electrical equipment 27]; Output Industrial Fuel Use by Industry[computers and electronics 26]; Output Industrial Fuel Use by Industry[metal products except machinery and vehicles 25]; Output Industrial Fuel Use by Industry[other metals 242]; Output Industrial Fuel Use by Industry[iron and steel 241]; Output Industrial Fuel Use by Industry[cement and other nonmetallic minerals 239]; Output Industrial Fuel Use by Industry[glass and glass products 231]; Output Industrial Fuel Use by Industry[rubber and plastic products 22]; Output Industrial Fuel Use by Industry[chemicals 20]; Output Industrial Fuel Use by Industry[refined petroleum and coke 19]; Output Industrial Fuel Use by Industry[pulp paper and printing 17T18]; Output Industrial Fuel Use by Industry[wood products 16]; Output Industrial Fuel Use by Industry[textiles apparel and leather 13T15]; Output Industrial Fuel Use by Industry[food beverage and tobacco 10T12]; Output Industrial Fuel Use by Industry[other mining and quarrying 07T08]; Output Industrial Fuel Use by Industry[oil and gas extraction 06]; Output Industrial Fuel Use by Industry[coal mining 05]</t>
  </si>
  <si>
    <t>Construction, Energy Pipelines and Gas Processing, Other Manufacturing, Nonroad Vehicles, Road Vehicles, Other Machinery, Appliances and Electrical Equipment, Computers and Electronics, Metal Products Except Machinery and Vehicles, Other Metals, Iron and Steel, Cement and Other Nonmetallic Minerals, Glass and Glass Products, Rubber and Plastic Products, Chemicals, Refined Petroleum and Coke, Pulp Paper and Printing, Wood Products, Textiles Apparel and Leather, Food Beverage and Tobacco, Other Mining and Quarrying, Oil and Gas Extraction, Coal Mining</t>
  </si>
  <si>
    <t>6E8000, CCFF33, FF9999, 009999, bfb088, af64ff, 004d10, f593e0, 740000, 087bf1, 004185, c2dffd, ad6600, ff00ff, f1bb18, 000000, 04ffaf, 00b050, ffff00, ff6400, 620e7a, c01b00, 969696</t>
  </si>
  <si>
    <t>Output Industrial Fuel Use for Energy Purposes by Industry[construction 41T43]; Output Industrial Fuel Use for Energy Purposes by Industry[energy pipelines and gas processing 352T353]; Output Industrial Fuel Use for Energy Purposes by Industry[other manufacturing 31T33]; Output Industrial Fuel Use for Energy Purposes by Industry[nonroad vehicles 30]; Output Industrial Fuel Use for Energy Purposes by Industry[road vehicles 29]; Output Industrial Fuel Use for Energy Purposes by Industry[other machinery 28]; Output Industrial Fuel Use for Energy Purposes by Industry[appliances and electrical equipment 27]; Output Industrial Fuel Use for Energy Purposes by Industry[computers and electronics 26]; Output Industrial Fuel Use for Energy Purposes by Industry[metal products except machinery and vehicles 25]; Output Industrial Fuel Use for Energy Purposes by Industry[other metals 242]; Output Industrial Fuel Use for Energy Purposes by Industry[iron and steel 241]; Output Industrial Fuel Use for Energy Purposes by Industry[cement and other nonmetallic minerals 239]; Output Industrial Fuel Use for Energy Purposes by Industry[glass and glass products 231]; Output Industrial Fuel Use for Energy Purposes by Industry[rubber and plastic products 22]; Output Industrial Fuel Use for Energy Purposes by Industry[chemicals 20]; Output Industrial Fuel Use for Energy Purposes by Industry[refined petroleum and coke 19]; Output Industrial Fuel Use for Energy Purposes by Industry[pulp paper and printing 17T18]; Output Industrial Fuel Use for Energy Purposes by Industry[wood products 16]; Output Industrial Fuel Use for Energy Purposes by Industry[textiles apparel and leather 13T15]; Output Industrial Fuel Use for Energy Purposes by Industry[food beverage and tobacco 10T12]; Output Industrial Fuel Use for Energy Purposes by Industry[other mining and quarrying 07T08]; Output Industrial Fuel Use for Energy Purposes by Industry[oil and gas extraction 06]; Output Industrial Fuel Use for Energy Purposes by Industry[coal mining 05]</t>
  </si>
  <si>
    <t>Output Industry Sector CO2e Emissions by Industry[construction 41T43]; Output Industry Sector CO2e Emissions by Industry[energy pipelines and gas processing 352T353]; Output Industry Sector CO2e Emissions by Industry[other manufacturing 31T33]; Output Industry Sector CO2e Emissions by Industry[nonroad vehicles 30]; Output Industry Sector CO2e Emissions by Industry[road vehicles 29]; Output Industry Sector CO2e Emissions by Industry[other machinery 28]; Output Industry Sector CO2e Emissions by Industry[appliances and electrical equipment 27]; Output Industry Sector CO2e Emissions by Industry[computers and electronics 26]; Output Industry Sector CO2e Emissions by Industry[metal products except machinery and vehicles 25]; Output Industry Sector CO2e Emissions by Industry[other metals 242]; Output Industry Sector CO2e Emissions by Industry[iron and steel 241]; Output Industry Sector CO2e Emissions by Industry[cement and other nonmetallic minerals 239]; Output Industry Sector CO2e Emissions by Industry[glass and glass products 231]; Output Industry Sector CO2e Emissions by Industry[rubber and plastic products 22]; Output Industry Sector CO2e Emissions by Industry[chemicals 20]; Output Industry Sector CO2e Emissions by Industry[refined petroleum and coke 19]; Output Industry Sector CO2e Emissions by Industry[pulp paper and printing 17T18]; Output Industry Sector CO2e Emissions by Industry[wood products 16]; Output Industry Sector CO2e Emissions by Industry[textiles apparel and leather 13T15]; Output Industry Sector CO2e Emissions by Industry[food beverage and tobacco 10T12]; Output Industry Sector CO2e Emissions by Industry[other mining and quarrying 07T08]; Output Industry Sector CO2e Emissions by Industry[oil and gas extraction 06]; Output Industry Sector CO2e Emissions by Industry[coal mining 05]</t>
  </si>
  <si>
    <t>Output Industry Sector Energy Related CO2e Emissions by Industry[construction 41T43]; Output Industry Sector Energy Related CO2e Emissions by Industry[energy pipelines and gas processing 352T353]; Output Industry Sector Energy Related CO2e Emissions by Industry[other manufacturing 31T33]; Output Industry Sector Energy Related CO2e Emissions by Industry[nonroad vehicles 30]; Output Industry Sector Energy Related CO2e Emissions by Industry[road vehicles 29]; Output Industry Sector Energy Related CO2e Emissions by Industry[other machinery 28]; Output Industry Sector Energy Related CO2e Emissions by Industry[appliances and electrical equipment 27]; Output Industry Sector Energy Related CO2e Emissions by Industry[computers and electronics 26]; Output Industry Sector Energy Related CO2e Emissions by Industry[metal products except machinery and vehicles 25]; Output Industry Sector Energy Related CO2e Emissions by Industry[other metals 242]; Output Industry Sector Energy Related CO2e Emissions by Industry[iron and steel 241]; Output Industry Sector Energy Related CO2e Emissions by Industry[cement and other nonmetallic minerals 239]; Output Industry Sector Energy Related CO2e Emissions by Industry[glass and glass products 231]; Output Industry Sector Energy Related CO2e Emissions by Industry[rubber and plastic products 22]; Output Industry Sector Energy Related CO2e Emissions by Industry[chemicals 20]; Output Industry Sector Energy Related CO2e Emissions by Industry[refined petroleum and coke 19]; Output Industry Sector Energy Related CO2e Emissions by Industry[pulp paper and printing 17T18]; Output Industry Sector Energy Related CO2e Emissions by Industry[wood products 16]; Output Industry Sector Energy Related CO2e Emissions by Industry[textiles apparel and leather 13T15]; Output Industry Sector Energy Related CO2e Emissions by Industry[food beverage and tobacco 10T12]; Output Industry Sector Energy Related CO2e Emissions by Industry[other mining and quarrying 07T08]; Output Industry Sector Energy Related CO2e Emissions by Industry[oil and gas extraction 06]; Output Industry Sector Energy Related CO2e Emissions by Industry[coal mining 05]</t>
  </si>
  <si>
    <t>agriculture and forestry 01T03</t>
  </si>
  <si>
    <t>coal mining 05</t>
  </si>
  <si>
    <t>oil and gas extraction 06</t>
  </si>
  <si>
    <t>other mining and quarrying 07T08</t>
  </si>
  <si>
    <t>food beverage and tobacco 10T12</t>
  </si>
  <si>
    <t>textiles apparel and leather 13T15</t>
  </si>
  <si>
    <t>wood products 16</t>
  </si>
  <si>
    <t>pulp paper and printing 17T18</t>
  </si>
  <si>
    <t>refined petroleum and coke 19</t>
  </si>
  <si>
    <t>chemicals 20</t>
  </si>
  <si>
    <t>rubber and plastic products 22</t>
  </si>
  <si>
    <t>glass and glass products 231</t>
  </si>
  <si>
    <t>cement and other nonmetallic minerals 239</t>
  </si>
  <si>
    <t>iron and steel 241</t>
  </si>
  <si>
    <t>other metals 242</t>
  </si>
  <si>
    <t>metal products except machinery and vehicles 25</t>
  </si>
  <si>
    <t>computers and electronics 26</t>
  </si>
  <si>
    <t>appliances and electrical equipment 27</t>
  </si>
  <si>
    <t>other machinery 28</t>
  </si>
  <si>
    <t>road vehicles 29</t>
  </si>
  <si>
    <t>nonroad vehicles 30</t>
  </si>
  <si>
    <t>other manufacturing 31T33</t>
  </si>
  <si>
    <t>energy pipelines and gas processing 352T353</t>
  </si>
  <si>
    <t>water and waste 36T39</t>
  </si>
  <si>
    <t>construction 41T43</t>
  </si>
  <si>
    <t>Agriculture and Forestry</t>
  </si>
  <si>
    <t>Water and Waste</t>
  </si>
  <si>
    <t>Industry: Agriculture and Forestry</t>
  </si>
  <si>
    <t>Industry: Coal Mining</t>
  </si>
  <si>
    <t>Industry: Oil and Gas Extraction</t>
  </si>
  <si>
    <t>Industry: Other Mining and Quarrying</t>
  </si>
  <si>
    <t>Industry: Food Beverage and Tobacco</t>
  </si>
  <si>
    <t>Industry: Textiles Apparel and Leather</t>
  </si>
  <si>
    <t>Industry: Wood Products</t>
  </si>
  <si>
    <t>Industry: Pulp Paper and Printing</t>
  </si>
  <si>
    <t>Industry: Refined Petroleum and Coke</t>
  </si>
  <si>
    <t>Industry: Rubber and Plastic Products</t>
  </si>
  <si>
    <t>Industry: Glass and Glass Products</t>
  </si>
  <si>
    <t>Industry: Cement and Other Nonmetallic Minerals</t>
  </si>
  <si>
    <t>Industry: Other Metals</t>
  </si>
  <si>
    <t>Industry: Metal Products Except Machinery and Vehicles</t>
  </si>
  <si>
    <t>Industry: Computers and Electronics</t>
  </si>
  <si>
    <t>Industry: Appliances and Electrical Equipment</t>
  </si>
  <si>
    <t>Industry: Other Machinery</t>
  </si>
  <si>
    <t>Industry: Road Vehicles</t>
  </si>
  <si>
    <t>Industry: Nonroad Vehicles</t>
  </si>
  <si>
    <t>Industry: Other Manufacturing</t>
  </si>
  <si>
    <t>Industry: Energy Pipelines and Gas Processing</t>
  </si>
  <si>
    <t>Industry: Water and Waste</t>
  </si>
  <si>
    <t>Industry: Construction</t>
  </si>
  <si>
    <t>Output Process Emissions in CO2e by Industry[construction 41T43]; Output Process Emissions in CO2e by Industry[energy pipelines and gas processing 352T353]; Output Process Emissions in CO2e by Industry[other manufacturing 31T33]; Output Process Emissions in CO2e by Industry[nonroad vehicles 30]; Output Process Emissions in CO2e by Industry[road vehicles 29]; Output Process Emissions in CO2e by Industry[other machinery 28]; Output Process Emissions in CO2e by Industry[appliances and electrical equipment 27]; Output Process Emissions in CO2e by Industry[computers and electronics 26]; Output Process Emissions in CO2e by Industry[metal products except machinery and vehicles 25]; Output Process Emissions in CO2e by Industry[other metals 242]; Output Process Emissions in CO2e by Industry[iron and steel 241]; Output Process Emissions in CO2e by Industry[cement and other nonmetallic minerals 239]; Output Process Emissions in CO2e by Industry[glass and glass products 231]; Output Process Emissions in CO2e by Industry[rubber and plastic products 22]; Output Process Emissions in CO2e by Industry[chemicals 20]; Output Process Emissions in CO2e by Industry[refined petroleum and coke 19]; Output Process Emissions in CO2e by Industry[pulp paper and printing 17T18]; Output Process Emissions in CO2e by Industry[wood products 16]; Output Process Emissions in CO2e by Industry[textiles apparel and leather 13T15]; Output Process Emissions in CO2e by Industry[food beverage and tobacco 10T12]; Output Process Emissions in CO2e by Industry[other mining and quarrying 07T08]; Output Process Emissions in CO2e by Industry[oil and gas extraction 06]; Output Process Emissions in CO2e by Industry[coal mining 05]</t>
  </si>
  <si>
    <t>Electricity: Levelized Costs, Curtailment, Emissions and Water Use</t>
  </si>
  <si>
    <t>CO2e Emissions by Plant Type</t>
  </si>
  <si>
    <t>Sales: Light &amp; Medium Freight Trucks</t>
  </si>
  <si>
    <t>Fleet Composition: Light &amp; Medium Freight Trucks</t>
  </si>
  <si>
    <t>Light &amp; Medium Freight Trucks</t>
  </si>
  <si>
    <t>Sales: Heavy Freight Trucks</t>
  </si>
  <si>
    <t>Fleet Composition: Heavy Freight Trucks</t>
  </si>
  <si>
    <t>Freight Aircraft, Light &amp; Medium Freight Trucks, Freight Ships, Freight Rail, Heavy Trucks</t>
  </si>
  <si>
    <t>Carbon Price</t>
  </si>
  <si>
    <t>Clean Electricity Standard</t>
  </si>
  <si>
    <t>male</t>
  </si>
  <si>
    <t>female</t>
  </si>
  <si>
    <t>Change in Jobs by Race</t>
  </si>
  <si>
    <t>white</t>
  </si>
  <si>
    <t>black</t>
  </si>
  <si>
    <t>asian</t>
  </si>
  <si>
    <t>other race</t>
  </si>
  <si>
    <t>Change in Jobs by Hispanic or Latino Status</t>
  </si>
  <si>
    <t>hispanic or latino</t>
  </si>
  <si>
    <t>not hispanic or latino</t>
  </si>
  <si>
    <t>Change in Jobs by Age Bracket</t>
  </si>
  <si>
    <t>age 16 to 19</t>
  </si>
  <si>
    <t>age 20 to 24</t>
  </si>
  <si>
    <t>age 25 to 34</t>
  </si>
  <si>
    <t>age 35 to 44</t>
  </si>
  <si>
    <t>age 45 to 54</t>
  </si>
  <si>
    <t>age 55 to 64</t>
  </si>
  <si>
    <t>age 65+</t>
  </si>
  <si>
    <t>Output Change in Domestic Jobs by Demographic Trait[female]; Output Change in Domestic Jobs by Demographic Trait[male]</t>
  </si>
  <si>
    <t>Female, Male</t>
  </si>
  <si>
    <t>00b050, ff6400</t>
  </si>
  <si>
    <t>Other Race or Multiple Races, Asian, Black, White</t>
  </si>
  <si>
    <t>087bf1, 00b050, f1bb18, c01b00</t>
  </si>
  <si>
    <t>Output Change in Domestic Jobs by Demographic Trait[hispanic]; Output Change in Domestic Jobs by Demographic Trait[nonhispanic]</t>
  </si>
  <si>
    <t>Hispanic or Latino, Not Hispanic or Latino</t>
  </si>
  <si>
    <t>af64ff, 04ffaf</t>
  </si>
  <si>
    <t>Output Change in Domestic Jobs by Demographic Trait[age 65plus]; Output Change in Domestic Jobs by Demographic Trait[age 55to64]; Output Change in Domestic Jobs by Demographic Trait[age 45to54]; Output Change in Domestic Jobs by Demographic Trait[age 35to44]; Output Change in Domestic Jobs by Demographic Trait[age 25to34]; Output Change in Domestic Jobs by Demographic Trait[age 20to24]; Output Change in Domestic Jobs by Demographic Trait[age 16to19]</t>
  </si>
  <si>
    <t>Age 65 Plus, Age 55 to 64, Age 45 to 54, Age 35 to 44, Age 25 to 34, Age 20 to 24, Age 16 to 19</t>
  </si>
  <si>
    <t>c01b00, 969696, f1bb18, 00b050, f593e0, 087bf1, ff6400</t>
  </si>
  <si>
    <t>Avoided Deaths by Race</t>
  </si>
  <si>
    <t>Avoided Deaths by Hispanic or Latino Status</t>
  </si>
  <si>
    <t>Output Avoided Premature Mortality by Demographic Trait[female]; Output Avoided Premature Mortality by Demographic Trait[male]</t>
  </si>
  <si>
    <t>Output Avoided Premature Mortality by Demographic Trait[other race]; Output Avoided Premature Mortality by Demographic Trait[asian]; Output Avoided Premature Mortality by Demographic Trait[black]; Output Avoided Premature Mortality by Demographic Trait[white]</t>
  </si>
  <si>
    <t>Output Avoided Premature Mortality by Demographic Trait[hispanic]; Output Avoided Premature Mortality by Demographic Trait[nonhispanic]</t>
  </si>
  <si>
    <t>Percent Change in Jobs by Race</t>
  </si>
  <si>
    <t>Perc Change in Jobs by Hispanic or Latino Status</t>
  </si>
  <si>
    <t>Percent Change in Jobs by Age Bracket</t>
  </si>
  <si>
    <t>Output Percent Change in Employment by Demographic Trait[female]; Output Percent Change in Employment by Demographic Trait[male]</t>
  </si>
  <si>
    <t>Output Percent Change in Employment by Demographic Trait[hispanic]; Output Percent Change in Employment by Demographic Trait[nonhispanic]</t>
  </si>
  <si>
    <t>Output Percent Change in Employment by Demographic Trait[age 65plus]; Output Percent Change in Employment by Demographic Trait[age 55to64]; Output Percent Change in Employment by Demographic Trait[age 45to54]; Output Percent Change in Employment by Demographic Trait[age 35to44]; Output Percent Change in Employment by Demographic Trait[age 25to34]; Output Percent Change in Employment by Demographic Trait[age 20to24]; Output Percent Change in Employment by Demographic Trait[age 16to19]</t>
  </si>
  <si>
    <t>Output Percent Change in Employment by Demographic Trait[other race]; Output Percent Change in Employment by Demographic Trait[asian]; Output Percent Change in Employment by Demographic Trait[black]; Output Percent Change in Employment by Demographic Trait[white]</t>
  </si>
  <si>
    <t>Output Change in Domestic Jobs by Demographic Trait[other race]; Output Change in Domestic Jobs by Demographic Trait[asian]; Output Change in Domestic Jobs by Demographic Trait[black]; Output Change in Domestic Jobs by Demographic Trait[white]</t>
  </si>
  <si>
    <t>Output Percent Change in Deaths by Demographic Trait[female]; Output Percent Change in Deaths by Demographic Trait[male]</t>
  </si>
  <si>
    <t>Output Percent Change in Deaths by Demographic Trait[other race]; Output Percent Change in Deaths by Demographic Trait[asian]; Output Percent Change in Deaths by Demographic Trait[black]; Output Percent Change in Deaths by Demographic Trait[white]</t>
  </si>
  <si>
    <t>Output Percent Change in Deaths by Demographic Trait[hispanic]; Output Percent Change in Deaths by Demographic Trait[nonhispanic]</t>
  </si>
  <si>
    <t>Percent Change in Deaths by Race</t>
  </si>
  <si>
    <t>Perc Change in Deaths by Hispanic or Latino Status</t>
  </si>
  <si>
    <t>Percent Change in Deaths</t>
  </si>
  <si>
    <t>Output Percent Change in Deaths</t>
  </si>
  <si>
    <t>% of imports shifted</t>
  </si>
  <si>
    <t>Fraction of Imported Industrial Outputs Shifted to In Region Suppliers</t>
  </si>
  <si>
    <t>indst buy in region outputs</t>
  </si>
  <si>
    <t>This tab contains information about each policy that does not vary by subscripted element of that policy.</t>
  </si>
  <si>
    <t>It matches policies to the listing in the "PolicyLevers" tab using the "Vensim Variable Name" column.</t>
  </si>
  <si>
    <t>https://autoalliance.org/energy-environment/state-electric-vehicle-mandate/
https://www.cnbc.com/2019/08/26/colorado-joins-california-in-requiring-automakers-to-sell-more-evs.html
https://www.consumerreports.org/hybrids-evs/california-says-new-cars-sold-in-the-state-must-be-zero-emissions-by-2035/
https://www.greentechmedia.com/articles/read/electric-buses-are-going-to-dominate
statistics from FoVObE variable
https://www.prnewswire.com/news-releases/electric-boats-and-ships-2017-2027-300561222.html</t>
  </si>
  <si>
    <t>U. S. EPA, 2012, "Fact Sheet: EPA and NHTSA Set Standards to Reduce Greenhouse Gases and Improve Fuel Economy for Model Years 2017-2025 Cars and Light Trucks", https://nepis.epa.gov/Exe/ZyNET.exe/P100EZ7C.txt?ZyActionD=ZyDocument&amp;Client=EPA&amp;Index=2011%20Thru%202015&amp;Docs=&amp;Query=&amp;Time=&amp;EndTime=&amp;SearchMethod=1&amp;TocRestrict=n&amp;Toc=&amp;TocEntry=&amp;QField=&amp;QFieldYear=&amp;QFieldMonth=&amp;QFieldDay=&amp;UseQField=&amp;IntQFieldOp=0&amp;ExtQFieldOp=0&amp;XmlQuery=&amp;File=D%3A%5CZYFILES%5CINDEX%20DATA%5C11THRU15%5CTXT%5C00000005%5CP100EZ7C.txt&amp;User=ANONYMOUS&amp;Password=anonymous&amp;SortMethod=h%7C-&amp;MaximumDocuments=1&amp;FuzzyDegree=0&amp;ImageQuality=r75g8/r75g8/x150y150g16/i425&amp;Display=hpfr&amp;DefSeekPage=x&amp;SearchBack=ZyActionL&amp;Back=ZyActionS&amp;BackDesc=Results%20page&amp;MaximumPages=1&amp;ZyEntry=4, Table 1, Row 4.
U.S. EPA, 2015, "EPA and NHTSA Propose Standards to Reduce Greenhouse Gas Emissions and Improve Fuel Efficiency of Medium- and Heavy-Duty Vehicles for Model Year 2018 and Beyond", https://nepis.epa.gov/Exe/ZyNET.exe/P100P7NL.txt?ZyActionD=ZyDocument&amp;Client=EPA&amp;Index=2016%20Thru%202020&amp;Docs=&amp;Query=&amp;Time=&amp;EndTime=&amp;SearchMethod=1&amp;TocRestrict=n&amp;Toc=&amp;TocEntry=&amp;QField=&amp;QFieldYear=&amp;QFieldMonth=&amp;QFieldDay=&amp;UseQField=&amp;IntQFieldOp=0&amp;ExtQFieldOp=0&amp;XmlQuery=&amp;File=D%3A%5CZYFILES%5CINDEX%20DATA%5C16THRU20%5CTXT%5C00000002%5CP100P7NL.txt&amp;User=ANONYMOUS&amp;Password=anonymous&amp;SortMethod=h%7C-&amp;MaximumDocuments=1&amp;FuzzyDegree=0&amp;ImageQuality=r75g8/r75g8/x150y150g16/i425&amp;Display=hpfr&amp;DefSeekPage=x&amp;SearchBack=ZyActionL&amp;Back=ZyActionS&amp;BackDesc=Results%20page&amp;MaximumPages=1&amp;ZyEntry=3, Page 3.
https://theicct.org/sites/default/files/publications/ICCT_ShipEfficiency_20130723.pdf
Others calculated from model input data.</t>
  </si>
  <si>
    <t>National Research Council, 2013, "Transitions to Alternative Vehicles and Fuels", https://www.nap.edu/catalog/18264/transitions-to-alternative-vehicles-and-fuels, Table 2.9, Fuel economy test mpg.
U.S. DoE, 2013, "Potential for Energy Efficiency Improvement Beyond the Light-Duty-Vehicle Sector," http://www.nrel.gov/docs/fy13osti/55637.pdf, Table 2.2 and Section 3.4.5, Paragraph 1
David McCollum, Gregory Gould, and Davide Greene, 2009, "Greenhouse Gas Emissions from Aviation and Marine Transportation: Mitigation Potential and Policies", Pew Center on Global Climate Change, http://www.c2es.org/docUploads/aviation-and-marine-report-2009.pdf, Table 4
https://theicct.org/sites/default/files/publications/ICCT_ShipEfficiency_20130723.pdf</t>
  </si>
  <si>
    <t>EIA AEO</t>
  </si>
  <si>
    <t>**Description:** This policy tightens energy efficiency standards for the selected component(s) in the selected building type(s).  The policy only applies to newly sold components each year (whether for new buildings or replacement of old components of existing buildings). // **Guidance for setting values:** In "Assessment of Electricity Savings in the U.S. Achievable through New Appliance/Equipment Efficiency Standards and Building Efficiency Codes, 2010-2025" (2011), the Edison Foundation considered a 30% reduction in whole-building energy use (moderate case) and 40-45% (aggressive case) relative to BAU from 2010 to 2025.</t>
  </si>
  <si>
    <t>**Description:** This policy represents a modest rebate paid to customers who purchase energy-efficient building equipment of the selected type(s).  Typical rebate amounts represented by this policy are $50-100 for a clothes washer and $25-50 for a dishwasher or refrigerator.</t>
  </si>
  <si>
    <t>**Description:** This policy specifies a reduction in soft costs (costs for things other than capital equipment) for new plants of the selected type(s), such as the costs of permitting, financing, project management, assembly, etc. // **Guidance for setting values:** Costs of permitting and financing can be reduced by streamlining permitting processes, but some soft costs (such as labor) may be difficult to reduce via policy.  A value of 50% would be an aggressive soft cost reduction.</t>
  </si>
  <si>
    <t>**Description:** // **Cement and Iron &amp; Steel:** This policy reduces demand for the selected materials through techniques such as material-efficient building codes (using modern designs that require less material per unit floor area), requirements for greater building and infrastructure longevity, greater re-use and re-purposing of buildings (rather than tearing down and building new), etc. // **Guidance for setting values:** In "Sustainable Materials Without the Hot Air: Making Buildings, Vehicles and Products Efficiently and with Less New Material," Allwood and Cullen estimate that concrete use could be reduced by up to 40% using optimized molds, and concrete building longevity could be more than doubled to 200 years.  Together, these measures might reduce concrete demand by up to 70%, if demand for building floorspace reaches steady state. They estimate that steel use could be reduced by 30% by optimizing designs and controlling the loads they experience during installation and use.  If the lifetime of steel products could be doubled, the resulting material reduction could be up to 65%, if sales reach steady state. // **Water and Waste:** This policy reduces demand for water treatment and waste management services through techniques such as water conservation, reduction in disposable packaging, requirements for greater product longevity, greater repair and re-use of products, and increased recycling and composting. // **Guidance for setting values:** The majority of energy use and emissions from the water and waste sector are a result of water treatment, not solid waste management.  The USDA reports that agriculture accounts for 80% of U.S. water consumption, and the U.S. EPA reports that "as much as 50 percent of the water we use outdoors is lost due to wind, evaporation, and runoff caused by inefficient irrigation methods and systems."  Non-agriculture uses, including lawn irrigation and in-home use, may be able to achieve similar savings through improved practices and fixtures.</t>
  </si>
  <si>
    <t>**Description:** This policy causes the price of the selected fuel(s) for domestic buyers to approach international market prices. // **Guidance for setting values:** A value of 100% causes domestic fuel prices to equal international market prices, increasing the domestic price by roughly X% in 2050.</t>
  </si>
  <si>
    <t>**Description:** This policy causes the capital cost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t>
  </si>
  <si>
    <t>Allwood and Cullen, "Sustainable Materials Without the Hot Air: Making Buildings, Vehicles and Products Efficiently and with Less New Material"
Allwood and Cullen, "Sustainable Materials With Both Eyes Open" - page 185, http://www.withbotheyesopen.com/read.php?c=12
USDA Irrigation &amp; Water Use: https://www.ers.usda.gov/topics/farm-practices-management/irrigation-water-use.aspx and EPA WaterSense Statistics and Facts: https://www.epa.gov/watersense/statistics-and-facts</t>
  </si>
  <si>
    <t>https://www.energy.gov/articles/secretary-perry-announces-financial-close-additional-loan-guarantees-during-trip-vogtle
https://www.energysage.com/solar/cost-benefit/solar-investment-tax-credit/
http://biomassmagazine.com/articles/8185/usda-loan-guarantees-support-3-biomass-power-plants</t>
  </si>
  <si>
    <t>E&amp;E Publishing.  The Clean Power Plan - A Summary.  http://www.eenews.net/interactive/clean_power_plan/fact_sheets/rule
National Renewable Energy Laboratory.  United States (48 Contiguous States) Potential Wind Capacity Cumulative Area vs. Gross Capacity Factor.  http://apps2.eere.energy.gov/wind/windexchange/pdfs/wind_maps/us_contiguous_wind_potential_chart.pdf
See the discussion of multi-junction solar cells on Wikipedia at https://en.wikipedia.org/wiki/Multi-junction_solar_cell.  Also NREL has a useful chart at http://www.nrel.gov/ncpv/images/efficiency_chart.jpg.</t>
  </si>
  <si>
    <t>International Energy Agency, 2009, "Transport, Energy and CO2: Moving toward Sustainability", http://www.iea.org/publications/freepublications/publication/transport2009.pdf
"Freight Facts and Figures", 2013, https://ops.fhwa.dot.gov/freight/freight_analysis/nat_freight_stats/docs/13factsfigures/pdfs/fff2013_highres.pdf</t>
  </si>
  <si>
    <r>
      <rPr>
        <b/>
        <sz val="11"/>
        <rFont val="Calibri"/>
        <family val="2"/>
        <scheme val="minor"/>
      </rPr>
      <t>Number of EV chargers:</t>
    </r>
    <r>
      <rPr>
        <sz val="11"/>
        <rFont val="Calibri"/>
        <family val="2"/>
        <scheme val="minor"/>
      </rPr>
      <t xml:space="preserve"> https://evadoption.com/ev-charging-stations-statistics/</t>
    </r>
    <r>
      <rPr>
        <b/>
        <sz val="11"/>
        <rFont val="Calibri"/>
        <family val="2"/>
        <scheme val="minor"/>
      </rPr>
      <t xml:space="preserve">
Number of gas stations:</t>
    </r>
    <r>
      <rPr>
        <sz val="11"/>
        <rFont val="Calibri"/>
        <family val="2"/>
        <scheme val="minor"/>
      </rPr>
      <t xml:space="preserve"> U.S. Census, Statistics of U.S. Businesses, https://www.census.gov/data/tables/2016/econ/susb/2016-susb-annual.html
</t>
    </r>
    <r>
      <rPr>
        <b/>
        <sz val="11"/>
        <rFont val="Calibri"/>
        <family val="2"/>
        <scheme val="minor"/>
      </rPr>
      <t>Pumps per station:</t>
    </r>
    <r>
      <rPr>
        <sz val="11"/>
        <rFont val="Calibri"/>
        <family val="2"/>
        <scheme val="minor"/>
      </rPr>
      <t xml:space="preserve"> https://247wallst.com/economy/2014/05/22/why-are-there-115000-or-150000-gas-stations-in-america/</t>
    </r>
  </si>
  <si>
    <t>**Description:** This policy causes the fuel use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t>
  </si>
  <si>
    <r>
      <t xml:space="preserve">Define most policy properties on the </t>
    </r>
    <r>
      <rPr>
        <b/>
        <sz val="11"/>
        <color rgb="FF740000"/>
        <rFont val="Calibri"/>
        <family val="2"/>
        <scheme val="minor"/>
      </rPr>
      <t>"Policy Characteristics"</t>
    </r>
    <r>
      <rPr>
        <sz val="11"/>
        <rFont val="Calibri"/>
        <family val="2"/>
        <scheme val="minor"/>
      </rPr>
      <t xml:space="preserve"> tab.</t>
    </r>
  </si>
  <si>
    <r>
      <t xml:space="preserve">Specify the subscripted elements of each policy and which are enabled/disabled on the </t>
    </r>
    <r>
      <rPr>
        <b/>
        <sz val="11"/>
        <color rgb="FF740000"/>
        <rFont val="Calibri"/>
        <family val="2"/>
        <scheme val="minor"/>
      </rPr>
      <t>"PolicyLevers"</t>
    </r>
    <r>
      <rPr>
        <sz val="11"/>
        <rFont val="Calibri"/>
        <family val="2"/>
        <scheme val="minor"/>
      </rPr>
      <t xml:space="preserve"> tab.</t>
    </r>
  </si>
  <si>
    <t>On the PolicyLevers tab, only manually edit the cells under the green column headers.  Simply extend the</t>
  </si>
  <si>
    <t>existing formulas up or down to fill cells under the red headers on that tab.</t>
  </si>
  <si>
    <t>Notes on Meaning of Blank Cells on the Policy Characteristics Tab</t>
  </si>
  <si>
    <t>Notes on Unit Formatting on Policy Characteristics Tab</t>
  </si>
  <si>
    <t>Customizing Policy Levers</t>
  </si>
  <si>
    <t>RnD CCS capital cost reduction</t>
  </si>
  <si>
    <t>RnD electricity capital cost reduction</t>
  </si>
  <si>
    <t>RnD industry capital cost reduction</t>
  </si>
  <si>
    <t>RnD transportation capital cost reduction</t>
  </si>
  <si>
    <t>RnD CCS fuel use reduction</t>
  </si>
  <si>
    <t>RnD electricity fuel use reduction</t>
  </si>
  <si>
    <t>RnD industry fuel use reduction</t>
  </si>
  <si>
    <t>RnD transportation fuel use reduction</t>
  </si>
  <si>
    <t>Buy In-Region Products</t>
  </si>
  <si>
    <t>**Description:** This policy increases the extent to which the selected industry's products are supplied by producers within the modeled region.  // **Guidance for setting values:** The lever specifies the percentage of imported products (in the BAU case) that are shifted to domestic suppliers (in the policy case). For example, suppose buyers within the modeled region purchase 60% of their road vehicles from domestic automakers and 40% from automakers outside the modeled region.  If this policy lever is applied to the "Road Vehicles" industry with a 50% setting, buyers will obtain 80% of their road vehicles from domestic automakers and 20% from automakers outside the modeled region. // **Implementation Note:** This policy reduces imports. In reality, other regions might retaliate by restricting their own purchases of goods produced by the modeled region. However, the EPS only considers policies within the modeled region, so the Buy In-Region Products policy does not affect export levels (i.e., other countries/regions are assumed not to retaliate).</t>
  </si>
  <si>
    <t>Change in Jobs by Union Status</t>
  </si>
  <si>
    <t>Output Change in Domestic Jobs by Union Status[union]; Output Change in Domestic Jobs by Union Status[nonunion]</t>
  </si>
  <si>
    <t>Union Jobs, Non-Union Jobs</t>
  </si>
  <si>
    <t>087bf1, 00b050</t>
  </si>
  <si>
    <t>Percent Change in Jobs by Union Status</t>
  </si>
  <si>
    <t>Output Percent Change in Domestic Jobs by Union Status[union]; Output Percent Change in Domestic Jobs by Union Status[nonunion]</t>
  </si>
  <si>
    <t>N2O Abatement</t>
  </si>
  <si>
    <t>Fraction of N2O Abatement Achieved</t>
  </si>
  <si>
    <t>indst N2O abatement</t>
  </si>
  <si>
    <t>**Description:** This policy causes animal products to be substituted for non-animal products, which might be achieved by changes in consumer preferences or by changes in costs of agricultural products (such as by redirecting subsidies currently paid to farmers who raise animals or feed crops to farmers growing fruits, vegetables, and other plant-based foods for human consumption).  Moderate settings of this policy lever do not imply a vegan diet: for instance, a 50% setting could represent each individual consuming half as many animal products, rather than half of the population consuming no animal products. // **Guidance for setting values:** According to OECD statistics, the U.S. has the highest per-capita meat consumption in the world, at 99 kg/person/year.  If the U.S. were to achieve a rate similar to that in Europe (70 kg/person/yr), Japan (36 kg/person/yr), or India (3 kg/person/yr), this would be a reduction of 29% (Europe), 64% (Japan), or 97% (India) respectively.</t>
  </si>
  <si>
    <t>Avoided Deaths by Gender</t>
  </si>
  <si>
    <t>Percent Change in Deaths by Gender</t>
  </si>
  <si>
    <t>Change in Jobs by Gender</t>
  </si>
  <si>
    <t>Percent Change in Jobs by Gender</t>
  </si>
  <si>
    <t>Motorbikes, Freight Ships, Recreational Boats, Freight Rail, Passenger Rail, Freight Aircraft, Passenger Aircraft, Heavy Trucks, Buses, Light &amp; Medium Freight Trucks, Cars and SUVs</t>
  </si>
  <si>
    <t>Output Transportation Pollutant Emissions by Vehicle Type[motorbikes,passenger,CO2]; Output Transportation Pollutant Emissions by Vehicle Type[ships,freight,CO2]; Output Transportation Pollutant Emissions by Vehicle Type[ships,passenger,CO2]; Output Transportation Pollutant Emissions by Vehicle Type[rail,freight,CO2]; Output Transportation Pollutant Emissions by Vehicle Type[rail,passenger,CO2]; Output Transportation Pollutant Emissions by Vehicle Type[aircraft,freight,CO2]; Output Transportation Pollutant Emissions by Vehicle Type[aircraft,passenger,CO2]; Output Transportation Pollutant Emissions by Vehicle Type[HDVs,freight,CO2]; Output Transportation Pollutant Emissions by Vehicle Type[HDVs,passenger,CO2]; Output Transportation Pollutant Emissions by Vehicle Type[LDVs,freight,CO2]; Output Transportation Pollutant Emissions by Vehicle Type[LDVs,passenger,CO2]</t>
  </si>
  <si>
    <t>Output Transportation Sector Fuel Used by Vehicle Type[motorbikes,passenger]; Output Transportation Sector Fuel Used by Vehicle Type[ships,freight]; Output Transportation Sector Fuel Used by Vehicle Type[ships,passenger]; Output Transportation Sector Fuel Used by Vehicle Type[rail,freight]; Output Transportation Sector Fuel Used by Vehicle Type[rail,passenger]; Output Transportation Sector Fuel Used by Vehicle Type[aircraft,freight]; Output Transportation Sector Fuel Used by Vehicle Type[aircraft,passenger]; Output Transportation Sector Fuel Used by Vehicle Type[HDVs,freight]; Output Transportation Sector Fuel Used by Vehicle Type[HDVs,passenger]; Output Transportation Sector Fuel Used by Vehicle Type[LDVs,freight]; Output Transportation Sector Fuel Used by Vehicle Type[LDVs,passenger]</t>
  </si>
  <si>
    <t>Additional Fuel Tax or Subsidy Rate by Fuel</t>
  </si>
  <si>
    <t>Fuel Taxes or Subsidies</t>
  </si>
  <si>
    <t>**Description:** This policy changes the tax rate for the selected fuel type(s).  It is expressed as a percentage of the BAU Scenario price, which includes sales and excise taxes. To increase the tax rate, set a positive value. To reduce the BAU tax rate (or to apply a subsidy), set a negative value. // **Guidance for setting values:** In 2012, the national average sales tax rate was 6.8% and the national average tax rate on gasoline was 14%.</t>
  </si>
  <si>
    <t>Geoengineering, District Heat &amp; Hydrogen, Agriculture, Buildings, Water &amp; Waste, Transportation, Electricity, Industry</t>
  </si>
  <si>
    <t>ad6600, 620e7a, 04ffaf, 087bf1, f593e0, c01b00, f1bb18, 969696</t>
  </si>
  <si>
    <t>Fuel Use (Total)</t>
  </si>
  <si>
    <t>Output Transportation Sector Fuel Used</t>
  </si>
  <si>
    <t>Total (Excluding Feedstocks)</t>
  </si>
  <si>
    <t>Output Total Industrial Fuel Use for Energy Purposes</t>
  </si>
  <si>
    <t>Total (Including Feedstocks)</t>
  </si>
  <si>
    <t>Output Total Industrial Fuel Use</t>
  </si>
  <si>
    <t>Output Total Buildings Energy Use</t>
  </si>
  <si>
    <t>BUTYGV Boolean Use Twenty Year GWP Values</t>
  </si>
  <si>
    <t xml:space="preserve">**Description:** Non-CO2 GHGs are converted to CO2 equivalent by comparing their warming power per unit mass to that of CO2.  This ratio is called a gas' Global Warming Potential (GWP).  Since different GHGs have different atmospheric lifetimes, the ratio is not static, so GWP values are defined as the cumulative warming effect over a particular timeframe.  By default, the EPS uses 100-year GWP values, i.e., reflecting the ratio of the warming caused by a non-CO2 GHG to CO2 over a 100-year period after the pollutant is emitted.  This is the most common timeframe used in policymaking and in the literature.  Enabling this control setting switches to 20-year GWP values, the second-most-common timeframe used in the literature.  Except for F-gases, non-CO2 GHGs will appear more important when using 20-year GWP values because they have shorter atmospheric lifetimes than CO2. // Note that F-gases in the model are a mixture of many gases, not a single chemical species.  Input data on F-gases was available in 100-year GWP terms and cannot be converted to 20-year GWP values because of the unknown breakdown of the F-gas mixture.  _Therefore, F-gases are always expressed in 100-year GWP terms, ignoring this lever setting._ </t>
  </si>
  <si>
    <t>Use 20-Year GWP Values</t>
  </si>
  <si>
    <t>cost of eqpt. to capture 1 metric ton CO2e/yr (2020 dollars)</t>
  </si>
  <si>
    <t>**Description:** This policy implements a fee on sales of inefficient cars and SUVs (light-duty road vehicles; LDVs) that is rebated to buyers of efficient LDVs.  The feebate policy is revenue-neutral, as the pivot point (the efficiency level that incurs neither a rebate nor a fee) is set such that the total of all fees equals the total of all rebates. // **Guidance for setting values:** The feebate is set as a fraction of the global best practice feebate rate.  The global best practice feebate rate is $2000 per (hundredth gal/mile), which equates to a $2000 fee on an LDV that gets 20 mpg if the pivot point is 25 mpg.  (To see this: 20 mpg is 0.04 gpm.  25 mpg is 0.05 gpm.  The difference is -.01 gpm.  So in order to levy a $2000 fee on the 20 mpg car when the pivot point is 25 mpg, we need a rate of $2000/.01 gpm.)</t>
  </si>
  <si>
    <t>Commercial passenger and freight flights</t>
  </si>
  <si>
    <t>Passenger and freight rail</t>
  </si>
  <si>
    <t>Recreational boats and cargo ships</t>
  </si>
  <si>
    <t>Passenger motorbikes</t>
  </si>
  <si>
    <t>Commercial flights</t>
  </si>
  <si>
    <t>Recreational boats</t>
  </si>
  <si>
    <t>Cargo ships</t>
  </si>
  <si>
    <t>Cars and SUVs</t>
  </si>
  <si>
    <t>**Description:** This policy prevents clear cutting of forests that would otherwise be cleared.  Preserved forests are assumed to be managed with best practices. // **Guidance for setting values:** If this policy is fully implemented, the avoided deforestation rate reaches 0.2 million acres per year in 2050 (roughly equal to 0.01% of the land area of the lower 48 states).</t>
  </si>
  <si>
    <t>million barrels of oil / year</t>
  </si>
  <si>
    <t>Commercial Buildings Sector, Residential Buildings Sector, Transportation Sector, Industry Sector, District Heat &amp; Hydrogen Sectors, Geoenginnering Sector</t>
  </si>
  <si>
    <t>Output Fuel Costs per Unit Energy by Sector[electricity,commercial buildings sector]; Output Fuel Costs per Unit Energy by Sector[electricity,residential buildings sector]; Output Fuel Costs per Unit Energy by Sector[electricity,transportation sector]; Output Fuel Costs per Unit Energy by Sector[electricity,industry sector]; Output Fuel Costs per Unit Energy by Sector[electricity,district heat and hydrogen sector]; Output Fuel Costs per Unit Energy by Sector[electricity,geoengineering sector]</t>
  </si>
  <si>
    <t>Commercial Buildings Sector, Residential Buildings Sector, Electricity Sector, Transportation Sector, Industry Sector, District Heat &amp; Hydrogen Sectors, Geoengineering Sector</t>
  </si>
  <si>
    <t>Output Fuel Costs per Unit Energy by Sector[natural gas,commercial buildings sector]; Output Fuel Costs per Unit Energy by Sector[natural gas,residential buildings sector]; Output Fuel Costs per Unit Energy by Sector[natural gas,electricity sector]; Output Fuel Costs per Unit Energy by Sector[natural gas,transportation sector]; Output Fuel Costs per Unit Energy by Sector[natural gas,industry sector]; Output Fuel Costs per Unit Energy by Sector[natural gas,district heat and hydrogen sector]; Output Fuel Costs per Unit Energy by Sector[natural gas,geoengineering sector]</t>
  </si>
  <si>
    <t>Output Total Pollutant Emissions by Sector in MMT[district heat and hydrogen sector,CO2];Output Waste Management Pollutant Emissions in MMT[CO2]; Output Agriculture Pollutant Emissions in MMT[CO2]; Output Buildings Sector Pollutant Emissions in MMT[CO2]; Output Total Pollutant Emissions by Sector in MMT[transportation sector,CO2]; Output Total Pollutant Emissions by Sector in MMT[electricity sector,CO2]; Output Industry Sector Excluding Ag and Waste Pollutant Emissions in MMT[CO2]; Output Total Pollutant Emissions by Sector in MMT[geoengineering sector,CO2]; Output Total Pollutant Emissions by Sector in MMT[LULUCF sector,CO2]</t>
  </si>
  <si>
    <t>620e7a, f593e0, 04ffaf, 087bf1, c01b00, f1bb18, 969696, ad6600, 00b051</t>
  </si>
  <si>
    <t>620e7a, f593e0, 04ffaf, 087bf1, c01b00, f1bb18, 969696, ad6600, 00b052</t>
  </si>
  <si>
    <t>620e7a, f593e0, 04ffaf, 087bf1, c01b00, f1bb18, 969696, ad6600, 00b053</t>
  </si>
  <si>
    <t>620e7a, f593e0, 04ffaf, 087bf1, c01b00, f1bb18, 969696, ad6600, 00b054</t>
  </si>
  <si>
    <t>620e7a, f593e0, 04ffaf, 087bf1, c01b00, f1bb18, 969696, ad6600, 00b055</t>
  </si>
  <si>
    <t>620e7a, f593e0, 04ffaf, 087bf1, c01b00, f1bb18, 969696, ad6600, 00b056</t>
  </si>
  <si>
    <t>620e7a, f593e0, 04ffaf, 087bf1, c01b00, f1bb18, 969696, ad6600, 00b057</t>
  </si>
  <si>
    <t>620e7a, f593e0, 04ffaf, 087bf1, c01b00, f1bb18, 969696, ad6600, 00b058</t>
  </si>
  <si>
    <t>620e7a, f593e0, 04ffaf, 087bf1, c01b00, f1bb18, 969696, ad6600, 00b059</t>
  </si>
  <si>
    <t>620e7a, f593e0, 04ffaf, 087bf1, c01b00, f1bb18, 969696, ad6600, 00b060</t>
  </si>
  <si>
    <t>620e7a, f593e0, 04ffaf, 087bf1, c01b00, f1bb18, 969696, ad6600, 00b061</t>
  </si>
  <si>
    <t>Output Total Pollutant Emissions by Sector in MMT[district heat and hydrogen sector,CH4];Output Waste Management Pollutant Emissions in MMT[CH4]; Output Agriculture Pollutant Emissions in MMT[CH4]; Output Buildings Sector Pollutant Emissions in MMT[CH4]; Output Total Pollutant Emissions by Sector in MMT[transportation sector,CH4]; Output Total Pollutant Emissions by Sector in MMT[electricity sector,CH4]; Output Industry Sector Excluding Ag and Waste Pollutant Emissions in MMT[CH4]; Output Total Pollutant Emissions by Sector in MMT[geoengineering sector,CH4]; Output Total Pollutant Emissions by Sector in MMT[LULUCF sector,CH4]</t>
  </si>
  <si>
    <t>Output Total Pollutant Emissions by Sector in MMT[district heat and hydrogen sector,N2O];Output Waste Management Pollutant Emissions in MMT[N2O]; Output Agriculture Pollutant Emissions in MMT[N2O]; Output Buildings Sector Pollutant Emissions in MMT[N2O]; Output Total Pollutant Emissions by Sector in MMT[transportation sector,N2O]; Output Total Pollutant Emissions by Sector in MMT[electricity sector,N2O]; Output Industry Sector Excluding Ag and Waste Pollutant Emissions in MMT[N2O]; Output Total Pollutant Emissions by Sector in MMT[geoengineering sector,N2O]; Output Total Pollutant Emissions by Sector in MMT[LULUCF sector,N2O]</t>
  </si>
  <si>
    <t>Output Total Pollutant Emissions by Sector in MMT[district heat and hydrogen sector,F gases];Output Waste Management Pollutant Emissions in MMT[F gases]; Output Agriculture Pollutant Emissions in MMT[F gases]; Output Buildings Sector Pollutant Emissions in MMT[F gases]; Output Total Pollutant Emissions by Sector in MMT[transportation sector,F gases]; Output Total Pollutant Emissions by Sector in MMT[electricity sector,F gases]; Output Industry Sector Excluding Ag and Waste Pollutant Emissions in MMT[F gases]; Output Total Pollutant Emissions by Sector in MMT[geoengineering sector,F gases]; Output Total Pollutant Emissions by Sector in MMT[LULUCF sector,F gases]</t>
  </si>
  <si>
    <t>Output Total Pollutant Emissions by Sector in KMT[district heat and hydrogen sector,PM25];Output Waste Management Pollutant Emissions in KMT[PM25]; Output Agriculture Pollutant Emissions in KMT[PM25]; Output Buildings Sector Pollutant Emissions in KMT[PM25]; Output Total Pollutant Emissions by Sector in KMT[transportation sector,PM25]; Output Total Pollutant Emissions by Sector in KMT[electricity sector,PM25]; Output Industry Sector Excluding Ag and Waste Pollutant Emissions in KMT[PM25]; Output Total Pollutant Emissions by Sector in KMT[geoengineering sector,PM25]; Output Total Pollutant Emissions by Sector in KMT[LULUCF sector,PM25]</t>
  </si>
  <si>
    <t>Output Total Pollutant Emissions by Sector in KMT[district heat and hydrogen sector,PM10];Output Waste Management Pollutant Emissions in KMT[PM10]; Output Agriculture Pollutant Emissions in KMT[PM10]; Output Buildings Sector Pollutant Emissions in KMT[PM10]; Output Total Pollutant Emissions by Sector in KMT[transportation sector,PM10]; Output Total Pollutant Emissions by Sector in KMT[electricity sector,PM10]; Output Industry Sector Excluding Ag and Waste Pollutant Emissions in KMT[PM10]; Output Total Pollutant Emissions by Sector in KMT[geoengineering sector,PM10]; Output Total Pollutant Emissions by Sector in KMT[LULUCF sector,PM10]</t>
  </si>
  <si>
    <t>Output Total Pollutant Emissions by Sector in KMT[district heat and hydrogen sector,BC];Output Waste Management Pollutant Emissions in KMT[BC]; Output Agriculture Pollutant Emissions in KMT[BC]; Output Buildings Sector Pollutant Emissions in KMT[BC]; Output Total Pollutant Emissions by Sector in KMT[transportation sector,BC]; Output Total Pollutant Emissions by Sector in KMT[electricity sector,BC]; Output Industry Sector Excluding Ag and Waste Pollutant Emissions in KMT[BC]; Output Total Pollutant Emissions by Sector in KMT[geoengineering sector,BC]; Output Total Pollutant Emissions by Sector in KMT[LULUCF sector,BC]</t>
  </si>
  <si>
    <t>Output Total Pollutant Emissions by Sector in KMT[district heat and hydrogen sector,OC];Output Waste Management Pollutant Emissions in KMT[OC]; Output Agriculture Pollutant Emissions in KMT[OC]; Output Buildings Sector Pollutant Emissions in KMT[OC]; Output Total Pollutant Emissions by Sector in KMT[transportation sector,OC]; Output Total Pollutant Emissions by Sector in KMT[electricity sector,OC]; Output Industry Sector Excluding Ag and Waste Pollutant Emissions in KMT[OC]; Output Total Pollutant Emissions by Sector in KMT[geoengineering sector,OC]; Output Total Pollutant Emissions by Sector in KMT[LULUCF sector,OC]</t>
  </si>
  <si>
    <t>Output Total Pollutant Emissions by Sector in MMT[district heat and hydrogen sector,NOx];Output Waste Management Pollutant Emissions in MMT[NOx]; Output Agriculture Pollutant Emissions in MMT[NOx]; Output Buildings Sector Pollutant Emissions in MMT[NOx]; Output Total Pollutant Emissions by Sector in MMT[transportation sector,NOx]; Output Total Pollutant Emissions by Sector in MMT[electricity sector,NOx]; Output Industry Sector Excluding Ag and Waste Pollutant Emissions in MMT[NOx]; Output Total Pollutant Emissions by Sector in MMT[geoengineering sector,NOx]; Output Total Pollutant Emissions by Sector in MMT[LULUCF sector,NOx]</t>
  </si>
  <si>
    <t>Output Total Pollutant Emissions by Sector in KMT[district heat and hydrogen sector,VOC];Output Waste Management Pollutant Emissions in KMT[VOC]; Output Agriculture Pollutant Emissions in KMT[VOC]; Output Buildings Sector Pollutant Emissions in KMT[VOC]; Output Total Pollutant Emissions by Sector in KMT[transportation sector,VOC]; Output Total Pollutant Emissions by Sector in KMT[electricity sector,VOC]; Output Industry Sector Excluding Ag and Waste Pollutant Emissions in KMT[VOC]; Output Total Pollutant Emissions by Sector in KMT[geoengineering sector,VOC]; Output Total Pollutant Emissions by Sector in KMT[LULUCF sector,VOC]</t>
  </si>
  <si>
    <t>Output Total Pollutant Emissions by Sector in MMT[district heat and hydrogen sector,SOx];Output Waste Management Pollutant Emissions in MMT[SOx]; Output Agriculture Pollutant Emissions in MMT[SOx]; Output Buildings Sector Pollutant Emissions in MMT[SOx]; Output Total Pollutant Emissions by Sector in MMT[transportation sector,SOx]; Output Total Pollutant Emissions by Sector in MMT[electricity sector,SOx]; Output Industry Sector Excluding Ag and Waste Pollutant Emissions in MMT[SOx]; Output Total Pollutant Emissions by Sector in MMT[geoengineering sector,SOx]; Output Total Pollutant Emissions by Sector in MMT[LULUCF sector,SOx]</t>
  </si>
  <si>
    <t>Output Total Pollutant Emissions by Sector in MMT[district heat and hydrogen sector,CO];Output Waste Management Pollutant Emissions in MMT[CO]; Output Agriculture Pollutant Emissions in MMT[CO]; Output Buildings Sector Pollutant Emissions in MMT[CO]; Output Total Pollutant Emissions by Sector in MMT[transportation sector,CO]; Output Total Pollutant Emissions by Sector in MMT[electricity sector,CO]; Output Industry Sector Excluding Ag and Waste Pollutant Emissions in MMT[CO]; Output Total Pollutant Emissions by Sector in MMT[geoengineering sector,CO]; Output Total Pollutant Emissions by Sector in MMT[LULUCF sector,CO]</t>
  </si>
  <si>
    <t>Toggle Carbon Tax Border Adjustment</t>
  </si>
  <si>
    <t>**Description:** By default, the carbon tax applies to CO2 and non-CO2 emissions. This policy exempts non-CO2 emissions, meaning the carbon tax will only apply to CO2 emissions.</t>
  </si>
  <si>
    <t>%</t>
  </si>
  <si>
    <t>metric tons CO2e / megawatt-hour (MWh)</t>
  </si>
  <si>
    <t>Output Share of Generation from Clean Sources</t>
  </si>
  <si>
    <t>Output Carbon Intensity of Electricity Generation</t>
  </si>
  <si>
    <t>Carbon Intensity of Electricity Generation</t>
  </si>
  <si>
    <t>Process CO2 Emissions by Industry</t>
  </si>
  <si>
    <t>Energy-Related CO2 Emissions by Industry</t>
  </si>
  <si>
    <t>Process Emissions, Energy-Related Emissions</t>
  </si>
  <si>
    <t>Output Process CO2 Emissions by Industry[construction 41T43]; Output Process CO2 Emissions by Industry[energy pipelines and gas processing 352T353]; Output Process CO2 Emissions by Industry[other manufacturing 31T33]; Output Process CO2 Emissions by Industry[nonroad vehicles 30]; Output Process CO2 Emissions by Industry[road vehicles 29]; Output Process CO2 Emissions by Industry[other machinery 28]; Output Process CO2 Emissions by Industry[appliances and electrical equipment 27]; Output Process CO2 Emissions by Industry[computers and electronics 26]; Output Process CO2 Emissions by Industry[metal products except machinery and vehicles 25]; Output Process CO2 Emissions by Industry[other metals 242]; Output Process CO2 Emissions by Industry[iron and steel 241]; Output Process CO2 Emissions by Industry[cement and other nonmetallic minerals 239]; Output Process CO2 Emissions by Industry[glass and glass products 231]; Output Process CO2 Emissions by Industry[rubber and plastic products 22]; Output Process CO2 Emissions by Industry[chemicals 20]; Output Process CO2 Emissions by Industry[refined petroleum and coke 19]; Output Process CO2 Emissions by Industry[pulp paper and printing 17T18]; Output Process CO2 Emissions by Industry[wood products 16]; Output Process CO2 Emissions by Industry[textiles apparel and leather 13T15]; Output Process CO2 Emissions by Industry[food beverage and tobacco 10T12]; Output Process CO2 Emissions by Industry[other mining and quarrying 07T08]; Output Process CO2 Emissions by Industry[oil and gas extraction 06]; Output Process CO2 Emissions by Industry[coal mining 05]</t>
  </si>
  <si>
    <t>Output Industry Sector Energy Related CO2 Emissions by Industry[construction 41T43]; Output Industry Sector Energy Related CO2 Emissions by Industry[energy pipelines and gas processing 352T353]; Output Industry Sector Energy Related CO2 Emissions by Industry[other manufacturing 31T33]; Output Industry Sector Energy Related CO2 Emissions by Industry[nonroad vehicles 30]; Output Industry Sector Energy Related CO2 Emissions by Industry[road vehicles 29]; Output Industry Sector Energy Related CO2 Emissions by Industry[other machinery 28]; Output Industry Sector Energy Related CO2 Emissions by Industry[appliances and electrical equipment 27]; Output Industry Sector Energy Related CO2 Emissions by Industry[computers and electronics 26]; Output Industry Sector Energy Related CO2 Emissions by Industry[metal products except machinery and vehicles 25]; Output Industry Sector Energy Related CO2 Emissions by Industry[other metals 242]; Output Industry Sector Energy Related CO2 Emissions by Industry[iron and steel 241]; Output Industry Sector Energy Related CO2 Emissions by Industry[cement and other nonmetallic minerals 239]; Output Industry Sector Energy Related CO2 Emissions by Industry[glass and glass products 231]; Output Industry Sector Energy Related CO2 Emissions by Industry[rubber and plastic products 22]; Output Industry Sector Energy Related CO2 Emissions by Industry[chemicals 20]; Output Industry Sector Energy Related CO2 Emissions by Industry[refined petroleum and coke 19]; Output Industry Sector Energy Related CO2 Emissions by Industry[pulp paper and printing 17T18]; Output Industry Sector Energy Related CO2 Emissions by Industry[wood products 16]; Output Industry Sector Energy Related CO2 Emissions by Industry[textiles apparel and leather 13T15]; Output Industry Sector Energy Related CO2 Emissions by Industry[food beverage and tobacco 10T12]; Output Industry Sector Energy Related CO2 Emissions by Industry[other mining and quarrying 07T08]; Output Industry Sector Energy Related CO2 Emissions by Industry[oil and gas extraction 06]; Output Industry Sector Energy Related CO2 Emissions by Industry[coal mining 05]</t>
  </si>
  <si>
    <t>969696, c01b00</t>
  </si>
  <si>
    <t>Electricity Intensity per Unit GDP</t>
  </si>
  <si>
    <t>Output Electricity Intensity per Unit GDP</t>
  </si>
  <si>
    <t>CO2 Emissions by Source Type</t>
  </si>
  <si>
    <t>Fraction of CO2 Storage Through Tillage Practices</t>
  </si>
  <si>
    <t>indst tillage</t>
  </si>
  <si>
    <t>Exports, Imports, Production, and Consumption</t>
  </si>
  <si>
    <t>6E8000, c01b00, FF9999, 009999, bfb088, af64ff, 004d10, f593e0, 740000, 087bf1, 004185, c2dffd, ad6600, ff00ff, f1bb18, 04ffaf, 00b050, ffff00, ff6400, 620e7a, 969696</t>
  </si>
  <si>
    <t>Construction, Water and Waste, Other Manufacturing, Nonroad Vehicles, Road Vehicles, Other Machinery, Appliances and Electrical Equipment, Computers and Electronics, Metal Products Except Machinery and Vehicles, Other Metals, Iron and Steel, Cement and Other Nonmetallic Minerals, Glass and Glass Products, Rubber and Plastic Products, Chemicals, Pulp Paper and Printing, Wood Products, Textiles Apparel and Leather, Food Beverage and Tobacco, Other Mining and Quarrying, Agriculture and Forestry</t>
  </si>
  <si>
    <t>Output Exports of Nonenergy Products[construction 41T43]; Output Exports of Nonenergy Products[water and waste 36T39]; Output Exports of Nonenergy Products[other manufacturing 31T33]; Output Exports of Nonenergy Products[nonroad vehicles 30]; Output Exports of Nonenergy Products[road vehicles 29]; Output Exports of Nonenergy Products[other machinery 28]; Output Exports of Nonenergy Products[appliances and electrical equipment 27]; Output Exports of Nonenergy Products[computers and electronics 26]; Output Exports of Nonenergy Products[metal products except machinery and vehicles 25]; Output Exports of Nonenergy Products[other metals 242]; Output Exports of Nonenergy Products[iron and steel 241]; Output Exports of Nonenergy Products[cement and other nonmetallic minerals 239]; Output Exports of Nonenergy Products[glass and glass products 231]; Output Exports of Nonenergy Products[rubber and plastic products 22]; Output Exports of Nonenergy Products[chemicals 20]; Output Exports of Nonenergy Products[pulp paper and printing 17T18]; Output Exports of Nonenergy Products[wood products 16]; Output Exports of Nonenergy Products[textiles apparel and leather 13T15]; Output Exports of Nonenergy Products[food beverage and tobacco 10T12]; Output Exports of Nonenergy Products[other mining and quarrying 07T08]; Output Exports of Nonenergy Products[agriculture and forestry 01T03]</t>
  </si>
  <si>
    <t>6E8000, c01b00, FF9999, 009999, bfb088, af64ff, 004d10, f593e0, 740000, 087bf1, 004185, c2dffd, ad6600, ff00ff, f1bb18, 04ffaf, 00b050, ffff00, ff6400, 620e7a, 969697</t>
  </si>
  <si>
    <t>6E8000, c01b00, FF9999, 009999, bfb088, af64ff, 004d10, f593e0, 740000, 087bf1, 004185, c2dffd, ad6600, ff00ff, f1bb18, 04ffaf, 00b050, ffff00, ff6400, 620e7a, 969698</t>
  </si>
  <si>
    <t>6E8000, c01b00, FF9999, 009999, bfb088, af64ff, 004d10, f593e0, 740000, 087bf1, 004185, c2dffd, ad6600, ff00ff, f1bb18, 04ffaf, 00b050, ffff00, ff6400, 620e7a, 969699</t>
  </si>
  <si>
    <t>6E8000, c01b00, FF9999, 009999, bfb088, af64ff, 004d10, f593e0, 740000, 087bf1, 004185, c2dffd, ad6600, ff00ff, f1bb18, 04ffaf, 00b050, ffff00, ff6400, 620e7a, 969700</t>
  </si>
  <si>
    <t>6E8000, c01b00, FF9999, 009999, bfb088, af64ff, 004d10, f593e0, 740000, 087bf1, 004185, c2dffd, ad6600, ff00ff, f1bb18, 04ffaf, 00b050, ffff00, ff6400, 620e7a, 969701</t>
  </si>
  <si>
    <t>6E8000, c01b00, FF9999, 009999, bfb088, af64ff, 004d10, f593e0, 740000, 087bf1, 004185, c2dffd, ad6600, ff00ff, f1bb18, 04ffaf, 00b050, ffff00, ff6400, 620e7a, 969702</t>
  </si>
  <si>
    <t>6E8000, c01b00, FF9999, 009999, bfb088, af64ff, 004d10, f593e0, 740000, 087bf1, 004185, c2dffd, ad6600, ff00ff, f1bb18, 04ffaf, 00b050, ffff00, ff6400, 620e7a, 969703</t>
  </si>
  <si>
    <t>Output Change in Exports of Nonenergy Products[construction 41T43]; Output Change in Exports of Nonenergy Products[water and waste 36T39]; Output Change in Exports of Nonenergy Products[other manufacturing 31T33]; Output Change in Exports of Nonenergy Products[nonroad vehicles 30]; Output Change in Exports of Nonenergy Products[road vehicles 29]; Output Change in Exports of Nonenergy Products[other machinery 28]; Output Change in Exports of Nonenergy Products[appliances and electrical equipment 27]; Output Change in Exports of Nonenergy Products[computers and electronics 26]; Output Change in Exports of Nonenergy Products[metal products except machinery and vehicles 25]; Output Change in Exports of Nonenergy Products[other metals 242]; Output Change in Exports of Nonenergy Products[iron and steel 241]; Output Change in Exports of Nonenergy Products[cement and other nonmetallic minerals 239]; Output Change in Exports of Nonenergy Products[glass and glass products 231]; Output Change in Exports of Nonenergy Products[rubber and plastic products 22]; Output Change in Exports of Nonenergy Products[chemicals 20]; Output Change in Exports of Nonenergy Products[pulp paper and printing 17T18]; Output Change in Exports of Nonenergy Products[wood products 16]; Output Change in Exports of Nonenergy Products[textiles apparel and leather 13T15]; Output Change in Exports of Nonenergy Products[food beverage and tobacco 10T12]; Output Change in Exports of Nonenergy Products[other mining and quarrying 07T08]; Output Change in Exports of Nonenergy Products[agriculture and forestry 01T03]</t>
  </si>
  <si>
    <t>Output Imports of Nonenergy Products[construction 41T43]; Output Imports of Nonenergy Products[water and waste 36T39]; Output Imports of Nonenergy Products[other manufacturing 31T33]; Output Imports of Nonenergy Products[nonroad vehicles 30]; Output Imports of Nonenergy Products[road vehicles 29]; Output Imports of Nonenergy Products[other machinery 28]; Output Imports of Nonenergy Products[appliances and electrical equipment 27]; Output Imports of Nonenergy Products[computers and electronics 26]; Output Imports of Nonenergy Products[metal products except machinery and vehicles 25]; Output Imports of Nonenergy Products[other metals 242]; Output Imports of Nonenergy Products[iron and steel 241]; Output Imports of Nonenergy Products[cement and other nonmetallic minerals 239]; Output Imports of Nonenergy Products[glass and glass products 231]; Output Imports of Nonenergy Products[rubber and plastic products 22]; Output Imports of Nonenergy Products[chemicals 20]; Output Imports of Nonenergy Products[pulp paper and printing 17T18]; Output Imports of Nonenergy Products[wood products 16]; Output Imports of Nonenergy Products[textiles apparel and leather 13T15]; Output Imports of Nonenergy Products[food beverage and tobacco 10T12]; Output Imports of Nonenergy Products[other mining and quarrying 07T08]; Output Imports of Nonenergy Products[agriculture and forestry 01T03]</t>
  </si>
  <si>
    <t>Output Change in Imports of Nonenergy Products[construction 41T43]; Output Change in Imports of Nonenergy Products[water and waste 36T39]; Output Change in Imports of Nonenergy Products[other manufacturing 31T33]; Output Change in Imports of Nonenergy Products[nonroad vehicles 30]; Output Change in Imports of Nonenergy Products[road vehicles 29]; Output Change in Imports of Nonenergy Products[other machinery 28]; Output Change in Imports of Nonenergy Products[appliances and electrical equipment 27]; Output Change in Imports of Nonenergy Products[computers and electronics 26]; Output Change in Imports of Nonenergy Products[metal products except machinery and vehicles 25]; Output Change in Imports of Nonenergy Products[other metals 242]; Output Change in Imports of Nonenergy Products[iron and steel 241]; Output Change in Imports of Nonenergy Products[cement and other nonmetallic minerals 239]; Output Change in Imports of Nonenergy Products[glass and glass products 231]; Output Change in Imports of Nonenergy Products[rubber and plastic products 22]; Output Change in Imports of Nonenergy Products[chemicals 20]; Output Change in Imports of Nonenergy Products[pulp paper and printing 17T18]; Output Change in Imports of Nonenergy Products[wood products 16]; Output Change in Imports of Nonenergy Products[textiles apparel and leather 13T15]; Output Change in Imports of Nonenergy Products[food beverage and tobacco 10T12]; Output Change in Imports of Nonenergy Products[other mining and quarrying 07T08]; Output Change in Imports of Nonenergy Products[agriculture and forestry 01T03]</t>
  </si>
  <si>
    <t>Output Domestic Consumption of Nonenergy Products[construction 41T43]; Output Domestic Consumption of Nonenergy Products[water and waste 36T39]; Output Domestic Consumption of Nonenergy Products[other manufacturing 31T33]; Output Domestic Consumption of Nonenergy Products[nonroad vehicles 30]; Output Domestic Consumption of Nonenergy Products[road vehicles 29]; Output Domestic Consumption of Nonenergy Products[other machinery 28]; Output Domestic Consumption of Nonenergy Products[appliances and electrical equipment 27]; Output Domestic Consumption of Nonenergy Products[computers and electronics 26]; Output Domestic Consumption of Nonenergy Products[metal products except machinery and vehicles 25]; Output Domestic Consumption of Nonenergy Products[other metals 242]; Output Domestic Consumption of Nonenergy Products[iron and steel 241]; Output Domestic Consumption of Nonenergy Products[cement and other nonmetallic minerals 239]; Output Domestic Consumption of Nonenergy Products[glass and glass products 231]; Output Domestic Consumption of Nonenergy Products[rubber and plastic products 22]; Output Domestic Consumption of Nonenergy Products[chemicals 20]; Output Domestic Consumption of Nonenergy Products[pulp paper and printing 17T18]; Output Domestic Consumption of Nonenergy Products[wood products 16]; Output Domestic Consumption of Nonenergy Products[textiles apparel and leather 13T15]; Output Domestic Consumption of Nonenergy Products[food beverage and tobacco 10T12]; Output Domestic Consumption of Nonenergy Products[other mining and quarrying 07T08]; Output Domestic Consumption of Nonenergy Products[agriculture and forestry 01T03]</t>
  </si>
  <si>
    <t>Output Change in Domestic Consumption of Nonenergy Products[construction 41T43]; Output Change in Domestic Consumption of Nonenergy Products[water and waste 36T39]; Output Change in Domestic Consumption of Nonenergy Products[other manufacturing 31T33]; Output Change in Domestic Consumption of Nonenergy Products[nonroad vehicles 30]; Output Change in Domestic Consumption of Nonenergy Products[road vehicles 29]; Output Change in Domestic Consumption of Nonenergy Products[other machinery 28]; Output Change in Domestic Consumption of Nonenergy Products[appliances and electrical equipment 27]; Output Change in Domestic Consumption of Nonenergy Products[computers and electronics 26]; Output Change in Domestic Consumption of Nonenergy Products[metal products except machinery and vehicles 25]; Output Change in Domestic Consumption of Nonenergy Products[other metals 242]; Output Change in Domestic Consumption of Nonenergy Products[iron and steel 241]; Output Change in Domestic Consumption of Nonenergy Products[cement and other nonmetallic minerals 239]; Output Change in Domestic Consumption of Nonenergy Products[glass and glass products 231]; Output Change in Domestic Consumption of Nonenergy Products[rubber and plastic products 22]; Output Change in Domestic Consumption of Nonenergy Products[chemicals 20]; Output Change in Domestic Consumption of Nonenergy Products[pulp paper and printing 17T18]; Output Change in Domestic Consumption of Nonenergy Products[wood products 16]; Output Change in Domestic Consumption of Nonenergy Products[textiles apparel and leather 13T15]; Output Change in Domestic Consumption of Nonenergy Products[food beverage and tobacco 10T12]; Output Change in Domestic Consumption of Nonenergy Products[other mining and quarrying 07T08]; Output Change in Domestic Consumption of Nonenergy Products[agriculture and forestry 01T03]</t>
  </si>
  <si>
    <t>Output Nonenergy Production[construction 41T43]; Output Nonenergy Production[water and waste 36T39]; Output Nonenergy Production[other manufacturing 31T33]; Output Nonenergy Production[nonroad vehicles 30]; Output Nonenergy Production[road vehicles 29]; Output Nonenergy Production[other machinery 28]; Output Nonenergy Production[appliances and electrical equipment 27]; Output Nonenergy Production[computers and electronics 26]; Output Nonenergy Production[metal products except machinery and vehicles 25]; Output Nonenergy Production[other metals 242]; Output Nonenergy Production[iron and steel 241]; Output Nonenergy Production[cement and other nonmetallic minerals 239]; Output Nonenergy Production[glass and glass products 231]; Output Nonenergy Production[rubber and plastic products 22]; Output Nonenergy Production[chemicals 20]; Output Nonenergy Production[pulp paper and printing 17T18]; Output Nonenergy Production[wood products 16]; Output Nonenergy Production[textiles apparel and leather 13T15]; Output Nonenergy Production[food beverage and tobacco 10T12]; Output Nonenergy Production[other mining and quarrying 07T08]; Output Nonenergy Production[agriculture and forestry 01T03]</t>
  </si>
  <si>
    <t>Output Change in Nonenergy Production[construction 41T43]; Output Change in Nonenergy Production[water and waste 36T39]; Output Change in Nonenergy Production[other manufacturing 31T33]; Output Change in Nonenergy Production[nonroad vehicles 30]; Output Change in Nonenergy Production[road vehicles 29]; Output Change in Nonenergy Production[other machinery 28]; Output Change in Nonenergy Production[appliances and electrical equipment 27]; Output Change in Nonenergy Production[computers and electronics 26]; Output Change in Nonenergy Production[metal products except machinery and vehicles 25]; Output Change in Nonenergy Production[other metals 242]; Output Change in Nonenergy Production[iron and steel 241]; Output Change in Nonenergy Production[cement and other nonmetallic minerals 239]; Output Change in Nonenergy Production[glass and glass products 231]; Output Change in Nonenergy Production[rubber and plastic products 22]; Output Change in Nonenergy Production[chemicals 20]; Output Change in Nonenergy Production[pulp paper and printing 17T18]; Output Change in Nonenergy Production[wood products 16]; Output Change in Nonenergy Production[textiles apparel and leather 13T15]; Output Change in Nonenergy Production[food beverage and tobacco 10T12]; Output Change in Nonenergy Production[other mining and quarrying 07T08]; Output Change in Nonenergy Production[agriculture and forestry 01T03]</t>
  </si>
  <si>
    <t>Sales: Passenger Motorbikes</t>
  </si>
  <si>
    <t>Sales: Freight Motorbikes</t>
  </si>
  <si>
    <t>Output New Vehicles in Thousands[motorbikes,freight,battery electric vehicle]; Output New Vehicles in Thousands[motorbikes,freight,gasoline vehicle]</t>
  </si>
  <si>
    <t>Fleet Composition: Passenger Motorbikes</t>
  </si>
  <si>
    <t>Fleet Composition: Freight Motorbikes</t>
  </si>
  <si>
    <t>Output Vehicles in Millions[motorbikes,freight,battery electric vehicle]; Output Vehicles in Millions[motorbikes,freight,gasoline vehicle]</t>
  </si>
  <si>
    <t>BEPEfCT Boolean Exempt Process Emissions from Carbon Tax</t>
  </si>
  <si>
    <t>BDCTBA Boolean Disable Carbon Tax Border Adjustment</t>
  </si>
  <si>
    <t>cross toggle whether carbon tax affects process emissions</t>
  </si>
  <si>
    <t>Energy: Exports</t>
  </si>
  <si>
    <t>Energy: Change in Exports</t>
  </si>
  <si>
    <t>Energy: Export Revenue</t>
  </si>
  <si>
    <t>Energy: Change in Export Revenue</t>
  </si>
  <si>
    <t>Energy: Embedded CO2 in Exports</t>
  </si>
  <si>
    <t>Energy: Change in Embedded CO2 in Exports</t>
  </si>
  <si>
    <t>Energy: Imports</t>
  </si>
  <si>
    <t>Energy: Change in Imports</t>
  </si>
  <si>
    <t>Energy: Import Expenditures</t>
  </si>
  <si>
    <t>Energy: Change in Import Expenditures</t>
  </si>
  <si>
    <t>Energy: Production</t>
  </si>
  <si>
    <t>Energy: Change in Production</t>
  </si>
  <si>
    <t>Nonenergy Products: Change in Exports</t>
  </si>
  <si>
    <t>Nonenergy Products: Imports</t>
  </si>
  <si>
    <t>Nonenergy Products: Change in Imports</t>
  </si>
  <si>
    <t>Nonenergy Products: Production</t>
  </si>
  <si>
    <t>Nonenergy Products: Change in Production</t>
  </si>
  <si>
    <t>Nonenergy Products: Domestic Consumption</t>
  </si>
  <si>
    <t>Nonenergy Products: Change in Domestic Consumption</t>
  </si>
  <si>
    <t>Nonenergy Products: Exports</t>
  </si>
  <si>
    <t>**Description:** This policy causes direct air capture (DAC) technology to be used to remove carbon dioxide from the atmosphere. The modeled technology is based on hydroxide sorbents, as this is the most mature DAC technology. Alternatives (such as amine-based technologies) are unlikely to have a perceptible impact by 2050, the last year of the EPS model run. Note that all DAC technologies, even hydroxide sorbents, have their greatest potential effects after 2050, which cannot be seen in a model run that ends in 2050. (DAC refers only to mechanical methods of carbon dioxide removal, not afforestation and other land use measures. For those measures, see the policy levers in the "Agriculture, Land Use, and Forestry" category.) // **Guidance for setting values:** A 100% setting implies large DAC research and development investments starting today, and deployment in line with the published Long-Term Strategy of the United States: Pathways to Net-Zero Greenhouse Gas Emissions by 2050 (roughly 350 MMT in 2050).</t>
  </si>
  <si>
    <t>Wetland Restoration</t>
  </si>
  <si>
    <t>**Description:** This policy increases CO2 sequestration by restoring wetlands and riparian forest buffers.  // **Guidance for setting values:** If this policy is fully implemented, 2.5 million acres of wetlands will be restored and the 6 percent of US stream miles associated with agricultural use will be restored.</t>
  </si>
  <si>
    <t>https://www.usda.gov/sites/default/files/documents/White_Paper_WEB71816.pdf</t>
  </si>
  <si>
    <t>Grassland Restoration and Avoided Conversion</t>
  </si>
  <si>
    <t>**Description:** This policy increases CO2 sequestration by avoiding the conversion of grasslands and restoring grassland areas. // **Guidance for setting values:** A 100% setting of this lever avoids 1.7 million acres of grassland conversion, and restores roughly 5 million acres of grassland.</t>
  </si>
  <si>
    <t>See file PLANAbPiaSY</t>
  </si>
  <si>
    <t>Improved Soil Measures</t>
  </si>
  <si>
    <t>**Description:** This policy stores CO2 in agricultural soils through improved tillage practices, retiring organic and marginal soils, and establishing windbreaks/shelterbelts. // **Guidance for setting values:** If this policy is fully implemented, approximately 70 MMT CO2 is stored in soils.</t>
  </si>
  <si>
    <t>EGGRA Boolean Use Exogenous GDP Growth Rate Adjustment</t>
  </si>
  <si>
    <t>**Description:** This control setting is not used in the U.S. EPS at present, but it could be used to enable or disable the impacts of a or disables the GDP impact of a recession or other GDP-impacting event not accounted for in the energy use input data files.  It was previously used to model the recession caused by SARS-CoV-2 (COVID-19).</t>
  </si>
  <si>
    <t>BAU_Lever_Settings.txt</t>
  </si>
  <si>
    <r>
      <t xml:space="preserve">The scenario </t>
    </r>
    <r>
      <rPr>
        <b/>
        <i/>
        <sz val="11"/>
        <color theme="1"/>
        <rFont val="Calibri"/>
        <family val="2"/>
        <scheme val="minor"/>
      </rPr>
      <t>in this row</t>
    </r>
    <r>
      <rPr>
        <sz val="11"/>
        <rFont val="Calibri"/>
        <family val="2"/>
        <scheme val="minor"/>
      </rPr>
      <t xml:space="preserve"> is the scenario that all policy scenarios are based on.  It can be freely renamed (in column A), but we refer to it here as "BAU".  Column B should give the name of a properly-formatted file </t>
    </r>
    <r>
      <rPr>
        <b/>
        <sz val="11"/>
        <rFont val="Calibri"/>
        <family val="2"/>
        <scheme val="minor"/>
      </rPr>
      <t>with a ".txt" extension</t>
    </r>
    <r>
      <rPr>
        <sz val="11"/>
        <rFont val="Calibri"/>
        <family val="2"/>
        <scheme val="minor"/>
      </rPr>
      <t xml:space="preserve"> (by default called "BAU_Lever_Settings.txt") that contains variable names, paths, and cell references that allow the web app to construct the BAU scenario from the input data.  (Older EPS models may sometimes specify a .cin file (such as "Scenario_BAU.cin") in this row instead of a .txt file.  However, using a properly-formatted .txt file is now the recommended practice.)  Policy scenarios will inherit any settings in the BAU scenario unless they specify different settings for those levers in their .cin files.  Rows below this row, which give settings for policy scenarios, need .cin files, not .txt files, because their settings do not exist within the input data.</t>
    </r>
  </si>
  <si>
    <t>Natural Gas Steam Turbine</t>
  </si>
  <si>
    <t>Natural Gas Combined Cycle</t>
  </si>
  <si>
    <t>255-0-0</t>
  </si>
  <si>
    <t>ff0000</t>
  </si>
  <si>
    <t>Zero-Emission Vehicle Sales Standard</t>
  </si>
  <si>
    <t>ZEV Sales Standard</t>
  </si>
  <si>
    <t>trans ZEV minimum</t>
  </si>
  <si>
    <t>trans non BAU ZEV vehicle definitions</t>
  </si>
  <si>
    <t>**Description:** This lever changes which vehicles qualify under the ZEV standard. With the lever off, ZEV-qualifying vehicles include battery electric vehicles, plugin hybrid vehicles, and hydrogen-fueled vehicles. With the lever on, only battery electric vehicles and hydrogen-fueled vehicles qualify.</t>
  </si>
  <si>
    <t>Non-BAU ZEV-Qualifying Vehicles</t>
  </si>
  <si>
    <t>Boolean Use Non BAU ZEV Qualifying Vehicle Definitions</t>
  </si>
  <si>
    <t>Output Process Emissions in CO2e by Pollutant[CO2]; Output Industry Sector Energy Related CO2e Emissions by Pollutant[CO2]</t>
  </si>
  <si>
    <t>Passenger Vehicle Subsidy</t>
  </si>
  <si>
    <t>Freight Vehicle Subsidy</t>
  </si>
  <si>
    <t>Additional Passenger Vehicle Subsidy</t>
  </si>
  <si>
    <t>Additional Freight Vehicle Subsidy</t>
  </si>
  <si>
    <t>Vehicle Subsidy</t>
  </si>
  <si>
    <t>trans psgr subsidy</t>
  </si>
  <si>
    <t>trans frgt subsidy</t>
  </si>
  <si>
    <t>$ / vehicle</t>
  </si>
  <si>
    <t>Battery electric vehicle</t>
  </si>
  <si>
    <t>Natural gas vehicle</t>
  </si>
  <si>
    <t>Gasoline vehicle</t>
  </si>
  <si>
    <t>Diesel vehicle</t>
  </si>
  <si>
    <t>Plugin hybrid vehicle</t>
  </si>
  <si>
    <t>Hydrogen vehicle</t>
  </si>
  <si>
    <t>Buses and Heavy Duty Trucks</t>
  </si>
  <si>
    <t>Heavy Duty Trucks</t>
  </si>
  <si>
    <t>**Description:** This policy represents strengthening standards for the selected pollutant(s) emitted by the selected vehicle type(s).  Conventional pollutants' most important, harmful impacts are on human health rather than on climate change. The following descriptions detail the different vehicle types: // **Passenger cars and SUVs:** most light-duty road vehicles // **Light and Medium Commercial Trucks:** commercial trucks carrying freight, not passengers // **Buses:** including school, transit, and intercity buses // **Heavy Duty Trucks:** all other heavy road vehicles (mostly freight trucks) // **Commercial passenger flights:** this is not general aviation // **Commercial freight flights:** this includes all other commercial flights, and is not general aviation // **Passenger rail:** intercity, transit, and commuter rail // **Freight rail:** all other rail // **Recreational boats:** not commercial passenger ferries // **Cargo ships:** commercial ships carrying freight // **Passenger motorbikes:** registered motorcycles // **Guidance for setting values:** In the United States, since 1997, the 24-hour national ambient air quality standard (NAAQS) for PM2.5, the most harmful type of particulate for human health, declined from 65 µg/m^3 to 35 µg/m^3, a reduction of 46%.</t>
  </si>
  <si>
    <t>Passenger cars, SUVs, Light and Medium Commercial Trucks</t>
  </si>
  <si>
    <t>Light and Medium Commercial Trucks</t>
  </si>
  <si>
    <t>Additional Perc Subsidy for Distributed Solar PV Capacity</t>
  </si>
  <si>
    <t>Electric Vehicle Range</t>
  </si>
  <si>
    <t>Reduce EV Range Anxiety</t>
  </si>
  <si>
    <t>**Description:** This policy specifies a percentage reduction in vehicle buyers' aversion to electric vehicles due to concerns over the vehicles' range (how far the EV can travel on a charge).  A 100% setting implies consumers are no more concerned about EV range and charging time than they are about range and fueling time of gasoline vehicles.  It does not imply that range is infinite.  This policy only affects passenger cars and SUVs (most light-duty road vehicles).  // **Guidance for setting values:** U.S. model year 2017 all-electric (not hybrid) vehicles had ranges from 58 to 335 miles (median 114 miles).</t>
  </si>
  <si>
    <t>Percentage Increase in EV Chargers</t>
  </si>
  <si>
    <t>trans reduce EV range anxiety</t>
  </si>
  <si>
    <t>Buildings: Energy Use and Emissions</t>
  </si>
  <si>
    <t>Energy Use By Building Component</t>
  </si>
  <si>
    <t>Energy Use By Building Type</t>
  </si>
  <si>
    <t>Energy Use By Energy Source</t>
  </si>
  <si>
    <t>Total Energy Use</t>
  </si>
  <si>
    <t>Direct Emissions by Building Type and End Use</t>
  </si>
  <si>
    <t>Emissions by Building Type and End Use (reallocated energy carriers)</t>
  </si>
  <si>
    <t>Commercial Other Components, Rural Residential Other Components, Urban Residential Other Components, Commercial Appliances, Rural Residential Appliances, Urban Residential Appliances, Commercial Lighting, Rural Residential Lighting, Urban Residential Lighting, Commercial Cooling and Ventilation, Rural Residential Cooling and Ventilation, Urban Residential Cooling and Ventilation, Commercial Heating, Rural Residential Heating, Urban Residential Heating</t>
  </si>
  <si>
    <t>740000, 087bf1, 004185, c2dffd, ad6600, ff00ff, f1bb18, 000000, 04ffaf, 00b050, ffff00, ff6400, 620e7a, c01b00, 969696</t>
  </si>
  <si>
    <t>Cumulative Total (includes land use)</t>
  </si>
  <si>
    <t>Cumulative Total (excludes land use)</t>
  </si>
  <si>
    <t>million metric tons</t>
  </si>
  <si>
    <t>Output Cumulative Total CO2e Emissions This Year</t>
  </si>
  <si>
    <t>Output Cumulative Total CO2e Emissions Excluding LULUCF This Year</t>
  </si>
  <si>
    <t>Battery Packs</t>
  </si>
  <si>
    <t>Decrease Cost of Capital</t>
  </si>
  <si>
    <t>Percentage Decrease in Cost of Capital for Power Plants</t>
  </si>
  <si>
    <t>Decrease Electricity Sector Cost of Capital</t>
  </si>
  <si>
    <t>% decrease</t>
  </si>
  <si>
    <t>**Description:** This policy decreases the cost of capital for new power plant investments, making the specified plant type more attractive to deploy.  // **Guidance for setting values:** The BAU cost of capital for all plant types is calculated as 7.4%, based on data from Lazard.</t>
  </si>
  <si>
    <t>https://www.lazard.com/media/451905/lazards-levelized-cost-of-energy-version-150-vf.pdf</t>
  </si>
  <si>
    <t>hard coal w CCS es</t>
  </si>
  <si>
    <t>natural gas steam turbine es</t>
  </si>
  <si>
    <t>natural gas combined cycle es</t>
  </si>
  <si>
    <t>natural gas combined cycle w CCS es</t>
  </si>
  <si>
    <t>biomass w CCS es</t>
  </si>
  <si>
    <t>lignite w CCS es</t>
  </si>
  <si>
    <t>small modular reactor es</t>
  </si>
  <si>
    <t>Hard Coal with CCS</t>
  </si>
  <si>
    <t>Natural Gas Combined Cycle with CCS</t>
  </si>
  <si>
    <t>Biomass with CCS</t>
  </si>
  <si>
    <t>Lignite with CCS</t>
  </si>
  <si>
    <t>Small Modular Reactor</t>
  </si>
  <si>
    <t>Conventional Nuclear</t>
  </si>
  <si>
    <t>Electricity: Natural Gas Steam Turbine</t>
  </si>
  <si>
    <t>Electricity: Natural Gas Combined Cycle</t>
  </si>
  <si>
    <t>Electricity: Conventional Nuclear</t>
  </si>
  <si>
    <t>Electricity: Geothermal</t>
  </si>
  <si>
    <t>Electricity: Petroleum</t>
  </si>
  <si>
    <t>Electricity: Crude Oil</t>
  </si>
  <si>
    <t>Electricity: Heavy or Residual Fuel Oil</t>
  </si>
  <si>
    <t>Electricity: Municipal Solid Waste</t>
  </si>
  <si>
    <t>Electricity: Hard Coal with CCS</t>
  </si>
  <si>
    <t>Electricity: Natural Gas Combined Cycle with CCS</t>
  </si>
  <si>
    <t>Electricity: Biomass with CCS</t>
  </si>
  <si>
    <t>Electricity: Lignite with CCS</t>
  </si>
  <si>
    <t>Electricity: Small Modular Reactor</t>
  </si>
  <si>
    <t>Industrial Processes</t>
  </si>
  <si>
    <t>boilers</t>
  </si>
  <si>
    <t>nonboiler low temp</t>
  </si>
  <si>
    <t>nonboiler med temp</t>
  </si>
  <si>
    <t>nonboiler high temp</t>
  </si>
  <si>
    <t>cooling</t>
  </si>
  <si>
    <t>machine drive</t>
  </si>
  <si>
    <t>electrochemical</t>
  </si>
  <si>
    <t>Boilers &amp; Steam</t>
  </si>
  <si>
    <t>Nonboiler Low Temp</t>
  </si>
  <si>
    <t>Nonboiler Med Temp</t>
  </si>
  <si>
    <t>Nonboiler High Temp</t>
  </si>
  <si>
    <t>Cooling</t>
  </si>
  <si>
    <t>Machine Drive</t>
  </si>
  <si>
    <t>Electrochemical</t>
  </si>
  <si>
    <t>Other Processes</t>
  </si>
  <si>
    <t>By Industrial Process (Thermal Fuels, Excluding Feedstocks)</t>
  </si>
  <si>
    <t>By Industrial Process (Electricity)</t>
  </si>
  <si>
    <t>Other Processes, Electrochemical, Machine Drive, Cooling, Nonboiler High Temp, Nonboiler Med Temp, Nonboiler Low Temp, Boilers &amp; Steam</t>
  </si>
  <si>
    <t>af64ff, 04ffaf, 969696, 087bf1, c01b00, ff6400, f1bb18, ffff00</t>
  </si>
  <si>
    <t>Other Processes, Machine Drive, Cooling, Nonboiler High Temp, Nonboiler Med Temp, Nonboiler Low Temp, Boilers &amp; Steam</t>
  </si>
  <si>
    <t>af64ff, 969696, 087bf1, c01b00, ff6400, f1bb18, ffff00</t>
  </si>
  <si>
    <t>Electrification</t>
  </si>
  <si>
    <t>Hydrogen Combustion</t>
  </si>
  <si>
    <t>Fraction of Eligible Industrial Energy Use Shifted to Electricity</t>
  </si>
  <si>
    <t>Fraction of Eligible Industrial Energy Use Shifted to Hydrogen</t>
  </si>
  <si>
    <t>indst shift to electricity</t>
  </si>
  <si>
    <t>indst shift to hydrogen</t>
  </si>
  <si>
    <t>**Description:**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t>
  </si>
  <si>
    <t>**Description:**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t>
  </si>
  <si>
    <t>Clean Electricity Standard Foresight</t>
  </si>
  <si>
    <t>BESHFoFRV Boolean Electricity Suppliers Have Foresight of Future RPS Values</t>
  </si>
  <si>
    <t>**Description:** This setting indicates whether electricity suppliers have foresight of future-year CES values (both BAU case values and any values set by the user in the CES policy lever). With foresight, electricity suppliers will build some CES-qualifying resources in earlier years than would be strictly necessary to meet the CES requirement in those years if it allows them to approach a higher, future-year CES target more gradually, lessening the need to build power plants abruptly if the CES rises more steeply in the future.</t>
  </si>
  <si>
    <t>Electricity: Hourly Dispatch</t>
  </si>
  <si>
    <t>2050, Average Summer Day</t>
  </si>
  <si>
    <t>2050, Average Fall Day</t>
  </si>
  <si>
    <t>2050, Average Winter Day</t>
  </si>
  <si>
    <t>2050, Average Spring Day</t>
  </si>
  <si>
    <t>2050, Peak Summer Day</t>
  </si>
  <si>
    <t>2050, Peak Winter Day</t>
  </si>
  <si>
    <t>hourly stacked area, 2050</t>
  </si>
  <si>
    <t>hourly stacked area, 2021</t>
  </si>
  <si>
    <t>terawatt-hours (TWh)</t>
  </si>
  <si>
    <t>2021, Average Summer Day</t>
  </si>
  <si>
    <t>2021, Average Fall Day</t>
  </si>
  <si>
    <t>2021, Average Winter Day</t>
  </si>
  <si>
    <t>2021, Average Spring Day</t>
  </si>
  <si>
    <t>2021, Peak Summer Day</t>
  </si>
  <si>
    <t>2021, Peak Winter Day</t>
  </si>
  <si>
    <t>155-28-176</t>
  </si>
  <si>
    <t>65fffb</t>
  </si>
  <si>
    <t>101-255-251</t>
  </si>
  <si>
    <t>Graph Tag</t>
  </si>
  <si>
    <t>Target Title</t>
  </si>
  <si>
    <t>Target Year</t>
  </si>
  <si>
    <t>Target Min Value</t>
  </si>
  <si>
    <t>Target Max Value</t>
  </si>
  <si>
    <t>Target Description</t>
  </si>
  <si>
    <t>co2e total</t>
  </si>
  <si>
    <t>Use EVs for Grid Balancing</t>
  </si>
  <si>
    <t>Share of EVs Used for Grid Balancing</t>
  </si>
  <si>
    <t>EVs for Grid Balancing</t>
  </si>
  <si>
    <t>elec use EVs for grid balancing</t>
  </si>
  <si>
    <t>% of EVs used</t>
  </si>
  <si>
    <t>**Description:** This policy increases the share of EVs that are used to assist in grid balancing on an average day.  This means the EV is connected to the grid during the hours when demand-shifting would be helpful (hours of net peak load) and can pause its charging or, ideally, can partially discharge its battery during these hours to help provide electricity to the grid.  // **Guidance for setting values:** Today, EVs generally are not used to help with grid balancing, and EVs and chargers may not have the capability to send electricity in the reverse direction to supply the grid (and have suitable safety cut-off systems to prevent energizing the grid when utilities intentionally shut it down to do repairs and maintenance).  Automatically changing the hours when an EV charges (but not discharging to support the grid) is technologically easier but provides less support to the grid.</t>
  </si>
  <si>
    <t>Hydrogen Combustion Turbine</t>
  </si>
  <si>
    <t>Hydrogen Combined Cycle</t>
  </si>
  <si>
    <t>hydrogen combustion turbine es</t>
  </si>
  <si>
    <t>hydrogen combined cycle es</t>
  </si>
  <si>
    <t>Electricity: Hydrogen Combustion Turbine</t>
  </si>
  <si>
    <t>Electricity: Hydrogen Combined Cycle</t>
  </si>
  <si>
    <t>Output Cost per Unit New Elec Output[geothermal es]; Output Cost per Unit New Elec Output[biomass w CCS es]; Output Cost per Unit New Elec Output[biomass es]; Output Cost per Unit New Elec Output[solar thermal es]; Output Cost per Unit New Elec Output[solar PV es]; Output Cost per Unit New Elec Output[onshore wind es]; Output Cost per Unit New Elec Output[offshore wind es]; Output Cost per Unit New Elec Output[hydro es]; Output Cost per Unit New Elec Output[hydrogen combined cycle es]; Output Cost per Unit New Elec Output[hydrogen combustion turbine es]; Output Cost per Unit New Elec Output[small modular reactor es]; Output Cost per Unit New Elec Output[nuclear es]; Output Cost per Unit New Elec Output[municipal solid waste es]; Output Cost per Unit New Elec Output[petroleum es]; Output Cost per Unit New Elec Output[natural gas peaker es]; Output Cost per Unit New Elec Output[natural gas steam turbine es]; Output Cost per Unit New Elec Output[natural gas combined cycle w CCS es]; Output Cost per Unit New Elec Output[natural gas combined cycle es]; Output Cost per Unit New Elec Output[lignite w CCS es]; Output Cost per Unit New Elec Output[lignite es]; Output Cost per Unit New Elec Output[hard coal w CCS es]; Output Cost per Unit New Elec Output[hard coal es]</t>
  </si>
  <si>
    <t>Output Water Withdrawn by Power Plants[geothermal es]; Output Water Withdrawn by Power Plants[biomass w CCS es]; Output Water Withdrawn by Power Plants[biomass es]; Output Water Withdrawn by Power Plants[solar thermal es]; Output Water Withdrawn by Power Plants[solar PV es]; Output Water Withdrawn by Power Plants[onshore wind es]; Output Water Withdrawn by Power Plants[offshore wind es]; Output Water Withdrawn by Power Plants[hydro es]; Output Water Withdrawn by Power Plants[hydrogen combined cycle es]; Output Water Withdrawn by Power Plants[hydrogen combustion turbine es]; Output Water Withdrawn by Power Plants[small modular reactor es]; Output Water Withdrawn by Power Plants[nuclear es]; Output Water Withdrawn by Power Plants[municipal solid waste es]; Output Water Withdrawn by Power Plants[petroleum es]; Output Water Withdrawn by Power Plants[natural gas peaker es]; Output Water Withdrawn by Power Plants[natural gas steam turbine es]; Output Water Withdrawn by Power Plants[natural gas combined cycle w CCS es]; Output Water Withdrawn by Power Plants[natural gas combined cycle es]; Output Water Withdrawn by Power Plants[lignite w CCS es]; Output Water Withdrawn by Power Plants[lignite es]; Output Water Withdrawn by Power Plants[hard coal w CCS es]; Output Water Withdrawn by Power Plants[hard coal es]</t>
  </si>
  <si>
    <t>Output Electricity Sector CO2e Emissions[biomass w CCS es]; Output Electricity Sector CO2e Emissions[biomass es]; Output Electricity Sector CO2e Emissions[municipal solid waste es]; Output Electricity Sector CO2e Emissions[petroleum es]; Output Electricity Sector CO2e Emissions[natural gas peaker es]; Output Electricity Sector CO2e Emissions[natural gas steam turbine es]; Output Electricity Sector CO2e Emissions[natural gas combined cycle w CCS es]; Output Electricity Sector CO2e Emissions[natural gas combined cycle es]; Output Electricity Sector CO2e Emissions[lignite w CCS es]; Output Electricity Sector CO2e Emissions[lignite es]; Output Electricity Sector CO2e Emissions[hard coal w CCS es]; Output Electricity Sector CO2e Emissions[hard coal es]</t>
  </si>
  <si>
    <t>Output Water Consumed by Power Plants[geothermal es]; Output Water Consumed by Power Plants[biomass w CCS es]; Output Water Consumed by Power Plants[biomass es]; Output Water Consumed by Power Plants[solar thermal es]; Output Water Consumed by Power Plants[solar PV es]; Output Water Consumed by Power Plants[onshore wind es]; Output Water Consumed by Power Plants[offshore wind es]; Output Water Consumed by Power Plants[hydro es]; Output Water Consumed by Power Plants[hydrogen combined cycle es]; Output Water Consumed by Power Plants[hydrogen combustion turbine es]; Output Water Consumed by Power Plants[small modular reactor es]; Output Water Consumed by Power Plants[nuclear es]; Output Water Consumed by Power Plants[municipal solid waste es]; Output Water Consumed by Power Plants[petroleum es]; Output Water Consumed by Power Plants[natural gas peaker es]; Output Water Consumed by Power Plants[natural gas steam turbine es]; Output Water Consumed by Power Plants[natural gas combined cycle w CCS es]; Output Water Consumed by Power Plants[natural gas combined cycle es]; Output Water Consumed by Power Plants[lignite w CCS es]; Output Water Consumed by Power Plants[lignite es]; Output Water Consumed by Power Plants[hard coal w CCS es]; Output Water Consumed by Power Plants[hard coal es]</t>
  </si>
  <si>
    <t>Curve Title</t>
  </si>
  <si>
    <t>171-216-164</t>
  </si>
  <si>
    <t>Curtailed variable renewables</t>
  </si>
  <si>
    <t>abd8a4</t>
  </si>
  <si>
    <t>Storage (charging)</t>
  </si>
  <si>
    <t>Storage (discharging)</t>
  </si>
  <si>
    <t>Electricity exports</t>
  </si>
  <si>
    <t>Electricity imports</t>
  </si>
  <si>
    <t>Shares a color with "Storage (charging)"</t>
  </si>
  <si>
    <t>Shares a color with "Storage (discharging)"</t>
  </si>
  <si>
    <t>Shares a color with "Electricity imports"</t>
  </si>
  <si>
    <t>Shares a color with "Electricity exports"</t>
  </si>
  <si>
    <t>180-159-0</t>
  </si>
  <si>
    <t>b49f00</t>
  </si>
  <si>
    <t>ff9999</t>
  </si>
  <si>
    <t>ccff33</t>
  </si>
  <si>
    <t>9b1cb0</t>
  </si>
  <si>
    <t>6e8000</t>
  </si>
  <si>
    <t>Hydorgen Combustion Turbine</t>
  </si>
  <si>
    <t>229-255-204</t>
  </si>
  <si>
    <t>e5ffcc</t>
  </si>
  <si>
    <t>abd8a4, af64ff, b49f00, ff9999, e5ffcc, 620e7a, 65fffb, 00b050, ff6400, ffff00, f1bb18, c2dffd, 087bf1, 004185, ccff33, 04ffaf, bfb088, ff00ff, 000000, ad6600, 740000, f593e0, 9b1cb0, c01b00, ff0000, 6e8000, 004d10, 009999, 969696, b49f00, af64ff</t>
  </si>
  <si>
    <t>Output Curtailed Variable Renewable Electricity by Hour on Peak Summer Day[Hour]; Output Electricity Supplied to Grid by Demand Altering Technologies on Peak Summer Day[Hour]; Output Imported Electricity by Hour on Peak Summer Day[Hour]; Output Total Electricity Dispatched by Hour by Plant Type on Peak Summer Day[Hour,hydrogen combined cycle es]; Output Total Electricity Dispatched by Hour by Plant Type on Peak Summer Day[Hour,hydrogen combustion turbine es]; Output Total Electricity Dispatched by Hour by Plant Type on Peak Summer Day[Hour,geothermal es]; Output Total Electricity Dispatched by Hour by Plant Type on Peak Summer Day[Hour,biomass w CCS es]; Output Total Electricity Dispatched by Hour by Plant Type on Peak Summer Day[Hour,biomass es]; Output Total Electricity Dispatched by Hour by Plant Type on Peak Summer Day[Hour,solar thermal es]; Output Total Electricity Dispatched by Hour by Plant Type on Peak Summer Day[Hour,solar PV es]; Output Electricity Supplied by Distributed Solar on Peak Summer Day[Hour]; Output Total Electricity Dispatched by Hour by Plant Type on Peak Summer Day[Hour,onshore wind es];Output Total Electricity Dispatched by Hour by Plant Type on Peak Summer Day[Hour,offshore wind es]; Output Total Electricity Dispatched by Hour by Plant Type on Peak Summer Day[Hour,hydro es]; Output Total Electricity Dispatched by Hour by Plant Type on Peak Summer Day[Hour,small modular reactor es]; Output Total Electricity Dispatched by Hour by Plant Type on Peak Summer Day[Hour,nuclear es]; Output Electricity Supplied by Distributed Non Solar Capacity on Peak Summer Day[Hour]; Output Total Electricity Dispatched by Hour by Plant Type on Peak Summer Day[Hour,municipal solid waste es]; Output Total Electricity Dispatched by Hour by Plant Type on Peak Summer Day[Hour,petroleum es]; Output Total Electricity Dispatched by Hour by Plant Type on Peak Summer Day[Hour,heavy or residual fuel oil es]; Output Total Electricity Dispatched by Hour by Plant Type on Peak Summer Day[Hour,crude oil es]; Output Total Electricity Dispatched by Hour by Plant Type on Peak Summer Day[Hour,natural gas peaker es]; Output Total Electricity Dispatched by Hour by Plant Type on Peak Summer Day[Hour,natural gas combined cycle w CCS es]; Output Total Electricity Dispatched by Hour by Plant Type on Peak Summer Day[Hour,natural gas combined cycle es]; Output Total Electricity Dispatched by Hour by Plant Type on Peak Summer Day[Hour,natural gas steam turbine es]; Output Total Electricity Dispatched by Hour by Plant Type on Peak Summer Day[Hour,lignite w CCS es]; Output Total Electricity Dispatched by Hour by Plant Type on Peak Summer Day[Hour,lignite es]; Output Total Electricity Dispatched by Hour by Plant Type on Peak Summer Day[Hour,hard coal w CCS es]; Output Total Electricity Dispatched by Hour by Plant Type on Peak Summer Day[Hour,hard coal es]; Output Exported Electricity by Hour on Peak Summer Day[Hour]; Output Electricity Drawn from Grid by Demand Altering Technologies on Peak Summer Day[Hour]</t>
  </si>
  <si>
    <t>Output Curtailed Variable Renewable Electricity by Hour on Peak Winter Day[Hour]; Output Electricity Supplied to Grid by Demand Altering Technologies on Peak Winter Day[Hour]; Output Imported Electricity by Hour on Peak Winter Day[Hour]; Output Total Electricity Dispatched by Hour by Plant Type on Peak Winter Day[Hour,hydrogen combined cycle es]; Output Total Electricity Dispatched by Hour by Plant Type on Peak Winter Day[Hour,hydrogen combustion turbine es]; Output Total Electricity Dispatched by Hour by Plant Type on Peak Winter Day[Hour,geothermal es]; Output Total Electricity Dispatched by Hour by Plant Type on Peak Winter Day[Hour,biomass w CCS es]; Output Total Electricity Dispatched by Hour by Plant Type on Peak Winter Day[Hour,biomass es]; Output Total Electricity Dispatched by Hour by Plant Type on Peak Winter Day[Hour,solar thermal es]; Output Total Electricity Dispatched by Hour by Plant Type on Peak Winter Day[Hour,solar PV es]; Output Electricity Supplied by Distributed Solar on Peak Winter Day[Hour]; Output Total Electricity Dispatched by Hour by Plant Type on Peak Winter Day[Hour,onshore wind es];Output Total Electricity Dispatched by Hour by Plant Type on Peak Winter Day[Hour,offshore wind es]; Output Total Electricity Dispatched by Hour by Plant Type on Peak Winter Day[Hour,hydro es]; Output Total Electricity Dispatched by Hour by Plant Type on Peak Winter Day[Hour,small modular reactor es]; Output Total Electricity Dispatched by Hour by Plant Type on Peak Winter Day[Hour,nuclear es]; Output Electricity Supplied by Distributed Non Solar Capacity on Peak Winter Day[Hour]; Output Total Electricity Dispatched by Hour by Plant Type on Peak Winter Day[Hour,municipal solid waste es]; Output Total Electricity Dispatched by Hour by Plant Type on Peak Winter Day[Hour,petroleum es]; Output Total Electricity Dispatched by Hour by Plant Type on Peak Winter Day[Hour,heavy or residual fuel oil es]; Output Total Electricity Dispatched by Hour by Plant Type on Peak Winter Day[Hour,crude oil es]; Output Total Electricity Dispatched by Hour by Plant Type on Peak Winter Day[Hour,natural gas peaker es]; Output Total Electricity Dispatched by Hour by Plant Type on Peak Winter Day[Hour,natural gas combined cycle w CCS es]; Output Total Electricity Dispatched by Hour by Plant Type on Peak Winter Day[Hour,natural gas combined cycle es]; Output Total Electricity Dispatched by Hour by Plant Type on Peak Winter Day[Hour,natural gas steam turbine es]; Output Total Electricity Dispatched by Hour by Plant Type on Peak Winter Day[Hour,lignite w CCS es]; Output Total Electricity Dispatched by Hour by Plant Type on Peak Winter Day[Hour,lignite es]; Output Total Electricity Dispatched by Hour by Plant Type on Peak Winter Day[Hour,hard coal w CCS es]; Output Total Electricity Dispatched by Hour by Plant Type on Peak Winter Day[Hour,hard coal es]; Output Exported Electricity by Hour on Peak Winter Day[Hour]; Output Electricity Drawn from Grid by Demand Altering Technologies on Peak Winter Day[Hour]</t>
  </si>
  <si>
    <t>Output Curtailed Variable Renewable Electricity by Hour[average summer day,Hour]; Output Electricity Supplied to Grid by Demand Altering Technologies[average summer day,Hour]; Output Imported Electricity by Hour[average summer day,Hour]; Output Total Electricity Dispatched by Hour by Plant Type[average summer day,Hour,hydrogen combined cycle es]; Output Total Electricity Dispatched by Hour by Plant Type[average summer day,Hour,hydrogen combustion turbine es]; Output Total Electricity Dispatched by Hour by Plant Type[average summer day,Hour,geothermal es]; Output Total Electricity Dispatched by Hour by Plant Type[average summer day,Hour,biomass w CCS es]; Output Total Electricity Dispatched by Hour by Plant Type[average summer day,Hour,biomass es]; Output Total Electricity Dispatched by Hour by Plant Type[average summer day,Hour,solar thermal es]; Output Total Electricity Dispatched by Hour by Plant Type[average summer day,Hour,solar PV es]; Output Electricity Supplied by Distributed Solar Capacity[average summer day,Hour]; Output Total Electricity Dispatched by Hour by Plant Type[average summer day,Hour,onshore wind es];Output Total Electricity Dispatched by Hour by Plant Type[average summer day,Hour,offshore wind es]; Output Total Electricity Dispatched by Hour by Plant Type[average summer day,Hour,hydro es]; Output Total Electricity Dispatched by Hour by Plant Type[average summer day,Hour,small modular reactor es]; Output Total Electricity Dispatched by Hour by Plant Type[average summer day,Hour,nuclear es]; Output Electricity Supplied by Distributed Non Solar Capacity[average summer day,Hour]; Output Total Electricity Dispatched by Hour by Plant Type[average summer day,Hour,municipal solid waste es]; Output Total Electricity Dispatched by Hour by Plant Type[average summer day,Hour,petroleum es]; Output Total Electricity Dispatched by Hour by Plant Type[average summer day,Hour,heavy or residual fuel oil es]; Output Total Electricity Dispatched by Hour by Plant Type[average summer day,Hour,crude oil es]; Output Total Electricity Dispatched by Hour by Plant Type[average summer day,Hour,natural gas peaker es]; Output Total Electricity Dispatched by Hour by Plant Type[average summer day,Hour,natural gas combined cycle w CCS es]; Output Total Electricity Dispatched by Hour by Plant Type[average summer day,Hour,natural gas combined cycle es]; Output Total Electricity Dispatched by Hour by Plant Type[average summer day,Hour,natural gas steam turbine es]; Output Total Electricity Dispatched by Hour by Plant Type[average summer day,Hour,lignite w CCS es]; Output Total Electricity Dispatched by Hour by Plant Type[average summer day,Hour,lignite es]; Output Total Electricity Dispatched by Hour by Plant Type[average summer day,Hour,hard coal w CCS es]; Output Total Electricity Dispatched by Hour by Plant Type[average summer day,Hour,hard coal es]; Output Exported Electricity by Hour[average summer day,Hour]; Output Electricity Drawn from Grid by Demand Altering Technologies[average summer day,Hour]</t>
  </si>
  <si>
    <t>Output Curtailed Variable Renewable Electricity by Hour[average fall day,Hour]; Output Electricity Supplied to Grid by Demand Altering Technologies[average fall day,Hour]; Output Imported Electricity by Hour[average fall day,Hour]; Output Total Electricity Dispatched by Hour by Plant Type[average fall day,Hour,hydrogen combined cycle es]; Output Total Electricity Dispatched by Hour by Plant Type[average fall day,Hour,hydrogen combustion turbine es]; Output Total Electricity Dispatched by Hour by Plant Type[average fall day,Hour,geothermal es]; Output Total Electricity Dispatched by Hour by Plant Type[average fall day,Hour,biomass w CCS es]; Output Total Electricity Dispatched by Hour by Plant Type[average fall day,Hour,biomass es]; Output Total Electricity Dispatched by Hour by Plant Type[average fall day,Hour,solar thermal es]; Output Total Electricity Dispatched by Hour by Plant Type[average fall day,Hour,solar PV es]; Output Electricity Supplied by Distributed Solar Capacity[average fall day,Hour]; Output Total Electricity Dispatched by Hour by Plant Type[average fall day,Hour,onshore wind es];Output Total Electricity Dispatched by Hour by Plant Type[average fall day,Hour,offshore wind es]; Output Total Electricity Dispatched by Hour by Plant Type[average fall day,Hour,hydro es]; Output Total Electricity Dispatched by Hour by Plant Type[average fall day,Hour,small modular reactor es]; Output Total Electricity Dispatched by Hour by Plant Type[average fall day,Hour,nuclear es]; Output Electricity Supplied by Distributed Non Solar Capacity[average fall day,Hour]; Output Total Electricity Dispatched by Hour by Plant Type[average fall day,Hour,municipal solid waste es]; Output Total Electricity Dispatched by Hour by Plant Type[average fall day,Hour,petroleum es]; Output Total Electricity Dispatched by Hour by Plant Type[average fall day,Hour,heavy or residual fuel oil es]; Output Total Electricity Dispatched by Hour by Plant Type[average fall day,Hour,crude oil es]; Output Total Electricity Dispatched by Hour by Plant Type[average fall day,Hour,natural gas peaker es]; Output Total Electricity Dispatched by Hour by Plant Type[average fall day,Hour,natural gas combined cycle w CCS es]; Output Total Electricity Dispatched by Hour by Plant Type[average fall day,Hour,natural gas combined cycle es]; Output Total Electricity Dispatched by Hour by Plant Type[average fall day,Hour,natural gas steam turbine es]; Output Total Electricity Dispatched by Hour by Plant Type[average fall day,Hour,lignite w CCS es]; Output Total Electricity Dispatched by Hour by Plant Type[average fall day,Hour,lignite es]; Output Total Electricity Dispatched by Hour by Plant Type[average fall day,Hour,hard coal w CCS es]; Output Total Electricity Dispatched by Hour by Plant Type[average fall day,Hour,hard coal es]; Output Exported Electricity by Hour[average fall day,Hour]; Output Electricity Drawn from Grid by Demand Altering Technologies[average fall day,Hour]</t>
  </si>
  <si>
    <t>Output Curtailed Variable Renewable Electricity by Hour[average winter day,Hour]; Output Electricity Supplied to Grid by Demand Altering Technologies[average winter day,Hour]; Output Imported Electricity by Hour[average winter day,Hour]; Output Total Electricity Dispatched by Hour by Plant Type[average winter day,Hour,hydrogen combined cycle es]; Output Total Electricity Dispatched by Hour by Plant Type[average winter day,Hour,hydrogen combustion turbine es]; Output Total Electricity Dispatched by Hour by Plant Type[average winter day,Hour,geothermal es]; Output Total Electricity Dispatched by Hour by Plant Type[average winter day,Hour,biomass w CCS es]; Output Total Electricity Dispatched by Hour by Plant Type[average winter day,Hour,biomass es]; Output Total Electricity Dispatched by Hour by Plant Type[average winter day,Hour,solar thermal es]; Output Total Electricity Dispatched by Hour by Plant Type[average winter day,Hour,solar PV es]; Output Electricity Supplied by Distributed Solar Capacity[average winter day,Hour]; Output Total Electricity Dispatched by Hour by Plant Type[average winter day,Hour,onshore wind es];Output Total Electricity Dispatched by Hour by Plant Type[average winter day,Hour,offshore wind es]; Output Total Electricity Dispatched by Hour by Plant Type[average winter day,Hour,hydro es]; Output Total Electricity Dispatched by Hour by Plant Type[average winter day,Hour,small modular reactor es]; Output Total Electricity Dispatched by Hour by Plant Type[average winter day,Hour,nuclear es]; Output Electricity Supplied by Distributed Non Solar Capacity[average winter day,Hour]; Output Total Electricity Dispatched by Hour by Plant Type[average winter day,Hour,municipal solid waste es]; Output Total Electricity Dispatched by Hour by Plant Type[average winter day,Hour,petroleum es]; Output Total Electricity Dispatched by Hour by Plant Type[average winter day,Hour,heavy or residual fuel oil es]; Output Total Electricity Dispatched by Hour by Plant Type[average winter day,Hour,crude oil es]; Output Total Electricity Dispatched by Hour by Plant Type[average winter day,Hour,natural gas peaker es]; Output Total Electricity Dispatched by Hour by Plant Type[average winter day,Hour,natural gas combined cycle w CCS es]; Output Total Electricity Dispatched by Hour by Plant Type[average winter day,Hour,natural gas combined cycle es]; Output Total Electricity Dispatched by Hour by Plant Type[average winter day,Hour,natural gas steam turbine es]; Output Total Electricity Dispatched by Hour by Plant Type[average winter day,Hour,lignite w CCS es]; Output Total Electricity Dispatched by Hour by Plant Type[average winter day,Hour,lignite es]; Output Total Electricity Dispatched by Hour by Plant Type[average winter day,Hour,hard coal w CCS es]; Output Total Electricity Dispatched by Hour by Plant Type[average winter day,Hour,hard coal es]; Output Exported Electricity by Hour[average winter day,Hour]; Output Electricity Drawn from Grid by Demand Altering Technologies[average winter day,Hour]</t>
  </si>
  <si>
    <t>Output Curtailed Variable Renewable Electricity by Hour[average spring day,Hour]; Output Electricity Supplied to Grid by Demand Altering Technologies[average spring day,Hour]; Output Imported Electricity by Hour[average spring day,Hour]; Output Total Electricity Dispatched by Hour by Plant Type[average spring day,Hour,hydrogen combined cycle es]; Output Total Electricity Dispatched by Hour by Plant Type[average spring day,Hour,hydrogen combustion turbine es]; Output Total Electricity Dispatched by Hour by Plant Type[average spring day,Hour,geothermal es]; Output Total Electricity Dispatched by Hour by Plant Type[average spring day,Hour,biomass w CCS es]; Output Total Electricity Dispatched by Hour by Plant Type[average spring day,Hour,biomass es]; Output Total Electricity Dispatched by Hour by Plant Type[average spring day,Hour,solar thermal es]; Output Total Electricity Dispatched by Hour by Plant Type[average spring day,Hour,solar PV es]; Output Electricity Supplied by Distributed Solar Capacity[average spring day,Hour]; Output Total Electricity Dispatched by Hour by Plant Type[average spring day,Hour,onshore wind es];Output Total Electricity Dispatched by Hour by Plant Type[average spring day,Hour,offshore wind es]; Output Total Electricity Dispatched by Hour by Plant Type[average spring day,Hour,hydro es]; Output Total Electricity Dispatched by Hour by Plant Type[average spring day,Hour,small modular reactor es]; Output Total Electricity Dispatched by Hour by Plant Type[average spring day,Hour,nuclear es]; Output Electricity Supplied by Distributed Non Solar Capacity[average spring day,Hour]; Output Total Electricity Dispatched by Hour by Plant Type[average spring day,Hour,municipal solid waste es]; Output Total Electricity Dispatched by Hour by Plant Type[average spring day,Hour,petroleum es]; Output Total Electricity Dispatched by Hour by Plant Type[average spring day,Hour,heavy or residual fuel oil es]; Output Total Electricity Dispatched by Hour by Plant Type[average spring day,Hour,crude oil es]; Output Total Electricity Dispatched by Hour by Plant Type[average spring day,Hour,natural gas peaker es]; Output Total Electricity Dispatched by Hour by Plant Type[average spring day,Hour,natural gas combined cycle w CCS es]; Output Total Electricity Dispatched by Hour by Plant Type[average spring day,Hour,natural gas combined cycle es]; Output Total Electricity Dispatched by Hour by Plant Type[average spring day,Hour,natural gas steam turbine es]; Output Total Electricity Dispatched by Hour by Plant Type[average spring day,Hour,lignite w CCS es]; Output Total Electricity Dispatched by Hour by Plant Type[average spring day,Hour,lignite es]; Output Total Electricity Dispatched by Hour by Plant Type[average spring day,Hour,hard coal w CCS es]; Output Total Electricity Dispatched by Hour by Plant Type[average spring day,Hour,hard coal es]; Output Exported Electricity by Hour[average spring day,Hour]; Output Electricity Drawn from Grid by Demand Altering Technologies[average spring day,Hour]</t>
  </si>
  <si>
    <t>Output Direct Buildings CO2e Emissions by End Use[commercial,other component]; Output Direct Buildings CO2e Emissions by End Use[rural residential,other component]; Output Direct Buildings CO2e Emissions by End Use[urban residential,other component]; Output Direct Buildings CO2e Emissions by End Use[commercial,appliances]; Output Direct Buildings CO2e Emissions by End Use[rural residential,appliances]; Output Direct Buildings CO2e Emissions by End Use[urban residential,appliances]; Output Direct Buildings CO2e Emissions by End Use[commercial,lighting]; Output Direct Buildings CO2e Emissions by End Use[rural residential,lighting]; Output Direct Buildings CO2e Emissions by End Use[urban residential,lighting]; Output Direct Buildings CO2e Emissions by End Use[commercial,cooling and ventilation]; Output Direct Buildings CO2e Emissions by End Use[rural residential,cooling and ventilation]; Output Direct Buildings CO2e Emissions by End Use[urban residential,cooling and ventilation]; Output Direct Buildings CO2e Emissions by End Use[commercial,heating]; Output Direct Buildings CO2e Emissions by End Use[rural residential,heating]; Output Direct Buildings CO2e Emissions by End Use[urban residential,heating]</t>
  </si>
  <si>
    <t>Output Buildings CO2e Emissions by End Use with Reallocated Energy Carriers[commercial,other component]; Output Buildings CO2e Emissions by End Use with Reallocated Energy Carriers[rural residential,other component]; Output Buildings CO2e Emissions by End Use with Reallocated Energy Carriers[urban residential,other component]; Output Buildings CO2e Emissions by End Use with Reallocated Energy Carriers[commercial,appliances]; Output Buildings CO2e Emissions by End Use with Reallocated Energy Carriers[rural residential,appliances]; Output Buildings CO2e Emissions by End Use with Reallocated Energy Carriers[urban residential,appliances]; Output Buildings CO2e Emissions by End Use with Reallocated Energy Carriers[commercial,lighting]; Output Buildings CO2e Emissions by End Use with Reallocated Energy Carriers[rural residential,lighting]; Output Buildings CO2e Emissions by End Use with Reallocated Energy Carriers[urban residential,lighting]; Output Buildings CO2e Emissions by End Use with Reallocated Energy Carriers[commercial,cooling and ventilation]; Output Buildings CO2e Emissions by End Use with Reallocated Energy Carriers[rural residential,cooling and ventilation]; Output Buildings CO2e Emissions by End Use with Reallocated Energy Carriers[urban residential,cooling and ventilation]; Output Buildings CO2e Emissions by End Use with Reallocated Energy Carriers[commercial,heating]; Output Buildings CO2e Emissions by End Use with Reallocated Energy Carriers[rural residential,heating]; Output Buildings CO2e Emissions by End Use with Reallocated Energy Carriers[urban residential,heating]</t>
  </si>
  <si>
    <t>GRA for Vehicle Subsidy</t>
  </si>
  <si>
    <t>CCS Subsidy</t>
  </si>
  <si>
    <t>GRA for CCS Subsidies</t>
  </si>
  <si>
    <t>GRA CCS subsidy</t>
  </si>
  <si>
    <t>Subsidy for Vehicle Battery Production</t>
  </si>
  <si>
    <t>Additional Subsidy for Vehicle Battery Production</t>
  </si>
  <si>
    <t>Vehicle Battery Production Subsidy</t>
  </si>
  <si>
    <t>trans battery subsidy</t>
  </si>
  <si>
    <t>Additional Subsidy per Unit Electricity Supplied to the Grid by Grid Batteries</t>
  </si>
  <si>
    <t>Grid Battery Subsidy</t>
  </si>
  <si>
    <t>Subsidy for Grid Battery Output</t>
  </si>
  <si>
    <t>Subsidy for Grid Battery Capacity</t>
  </si>
  <si>
    <t>Additional Percent Subsidy per Unit Grid Battery Capacity Deployed</t>
  </si>
  <si>
    <t>elec battery subsidy per output</t>
  </si>
  <si>
    <t>elec battery construction subsidy</t>
  </si>
  <si>
    <t>% of capital costs</t>
  </si>
  <si>
    <t>$ / MWh</t>
  </si>
  <si>
    <t>Electricity CCS Subsidy</t>
  </si>
  <si>
    <t>Additional Subsidy for Elec CCS</t>
  </si>
  <si>
    <t>elec CCS subsidy</t>
  </si>
  <si>
    <t>$ / metric ton CO2e</t>
  </si>
  <si>
    <t>elec power plant cost of capital</t>
  </si>
  <si>
    <t>Final Energy by Source</t>
  </si>
  <si>
    <t>Final Energy by Sector</t>
  </si>
  <si>
    <t>620e7a, ff00ff, 00b050, f1bb18, c2dffd, 004185, 04ffaf, 740000, c01b00, 004d10, 969696</t>
  </si>
  <si>
    <t>Geothermal, Municipal Solid Waste, Biomass, Solar, Wind, Hydro, Nuclear, Crude Oil, Natural Gas, Lignite, Hard Coal</t>
  </si>
  <si>
    <t>Output Total Primary Energy Use by Type[geothermal]; Output Total Primary Energy Use by Type[municipal solid waste]; Output Total Primary Energy Use by Type[biomass]; Output Total Primary Energy Use by Type[solar]; Output Total Primary Energy Use by Type[wind]; Output Total Primary Energy Use by Type[hydro]; Output Total Primary Energy Use by Type[nuclear]; Output Total Primary Energy Use by Type[crude oil]; Output Total Primary Energy Use by Type[natural gas]; Output Total Primary Energy Use by Type[lignite]; Output Total Primary Energy Use by Type[hard coal]</t>
  </si>
  <si>
    <t>Output Total Primary Energy Use by Sector[geoengineering sector]; Output Total Primary Energy Use by Sector[district heat and hydrogen sector];Output Total Primary Energy Use by Agriculture; Output Total Primary Energy Use by Buildings Sector; Output Total Primary Energy Use by Waste Management; Output Total Primary Energy Use by Sector[transportation sector]; Output Primary Energy Use by Electricity Sector; Output Total Primary Energy Use by Industry Sector Excluding Ag and Waste</t>
  </si>
  <si>
    <t>Hydrogen, Liquid Biofuels, Biomass, Refined Petroleum Fuels, Crude Oil, Natural Gas, Lignite, Hard Coal, Heat, Electricity</t>
  </si>
  <si>
    <t>620e7a, af64ff, 00b050, 000000, 740000, c01b00, 004d10, 969696, f593e0, f1bb18</t>
  </si>
  <si>
    <t>004185, 087bf1, c01b00, 969696, 620e7a, ad6600</t>
  </si>
  <si>
    <t>004185, 087bf1, f1bb18, c01b00, 969696, 620e7a, ad6600</t>
  </si>
  <si>
    <t>Geothermal, Biomass with CCS, Biomass, Solar Thermal, Utility Solar PV, Onshore Wind, Offshore Wind, Hydro, Hydrogen Combined Cycle, Hydrogen Combustion Turbine, Small Modular Reactors, Conventional Nuclear, Municipal Solid Waste, Petroleum, Natural Gas Peaker, Natural Gas Steam Turbine, Natural Gas Combined Cycle with CCS, Natural Gas Combined Cycle, Lignite with CCS, Lignite, Hard Coal with CCS, Hard Coal</t>
  </si>
  <si>
    <t>Biomass with CCS, Biomass, Municipal Solid Waste, Petroleum, Natural Gas Peaker, Natural Gas Steam Turbine, Natural Gas Combined Cycle with CCS, Natural Gas Combined Cycle, Lignite with CCS, Lignite, Hard Coal with CCS, Hard Coal</t>
  </si>
  <si>
    <t>620e7a, 65fffb, 00b050, ff6400, ffff00, c2dffd, 087bf1, 004185, e5ffcc, ff9999, ccff33, 04ffaf, ff00ff, 000000, f593e0, ff0000, 9b1cb0, c01b00, 6e8000, 004d10, 009999, 969696</t>
  </si>
  <si>
    <t>65fffb, 00b050, ff00ff, 000000, f593e0, ff0000, 9b1cb0, c01b00, 6e8000, 004d10, 009999, 969696</t>
  </si>
  <si>
    <t>Output Total Final Energy Use by Type[hydrogen]; Output Liquid Biofuels Final Energy Use; Output Total Final Energy Use by Type[biomass]; Output Refined Petroleum Fuels Final Energy Use; Output Total Final Energy Use by Type[crude oil]; Output Total Final Energy Use by Type[natural gas]; Output Total Final Energy Use by Type[lignite]; Output Total Final Energy Use by Type[hard coal]; Output Total Final Energy Use by Type[heat]; Output Total Final Energy Use by Type[electricity]</t>
  </si>
  <si>
    <t>Output Total Final Energy Use by Sector[geoengineering sector]; Output Total Final Energy Use by Sector[district heat and hydrogen sector];Output Total Final Energy Use by Agriculture; Output Final Energy Use by Buildings Sector; Output Total Final Energy Use by Waste Management; Output Total Final Energy Use by Sector[transportation sector]; Output Total Final Energy Use by Sector[electricity sector]; Output Total Final Energy Use by Industry Sector Excluding Ag and Waste</t>
  </si>
  <si>
    <t>other processes</t>
  </si>
  <si>
    <t>Non-BAU LCFS-Qualifying Vehicles</t>
  </si>
  <si>
    <t>Boolean Use Non BAU LCFS Vehicle Types</t>
  </si>
  <si>
    <t>trans LCFS vehicles</t>
  </si>
  <si>
    <t>**Description:** This lever changes which vehicles qualify under the low carbon fuel standard. With the lever off, LCFS-qualifying vehicles include all vehicle types except aircraft. With the lever on, only aircraft qualify.</t>
  </si>
  <si>
    <t>Output Industrial Thermal Fuel Use for Energy Purposes by Industrial Process Excluding CCS and Captured Methane[other processes]; Output Industrial Thermal Fuel Use for Energy Purposes by Industrial Process Excluding CCS and Captured Methane[machine drive]; Output Industrial Thermal Fuel Use for Energy Purposes by Industrial Process Excluding CCS and Captured Methane[cooling]; Output Industrial Thermal Fuel Use for Energy Purposes by Industrial Process Excluding CCS and Captured Methane[nonboiler high temp]; Output Industrial Thermal Fuel Use for Energy Purposes by Industrial Process Excluding CCS and Captured Methane[nonboiler med temp]; Output Industrial Thermal Fuel Use for Energy Purposes by Industrial Process Excluding CCS and Captured Methane[nonboiler low temp]; Output Industrial Thermal Fuel Use for Energy Purposes by Industrial Process Excluding CCS and Captured Methane[boilers]</t>
  </si>
  <si>
    <t>Output Industrial Electricity Use by Industrial Process[other processes]; Output Industrial Electricity Use by Industrial Process[electrochemical]; Output Industrial Electricity Use by Industrial Process[machine drive]; Output Industrial Electricity Use by Industrial Process[cooling]; Output Industrial Electricity Use by Industrial Process[nonboiler high temp]; Output Industrial Electricity Use by Industrial Process[nonboiler med temp]; Output Industrial Electricity Use by Industrial Process[nonboiler low temp]; Output Industrial Electricity Use by Industrial Process[boilers]</t>
  </si>
  <si>
    <t>NDC Scenario</t>
  </si>
  <si>
    <t>Scenario_NDC.cin</t>
  </si>
  <si>
    <t>$/kWh</t>
  </si>
  <si>
    <t>% of new vehicles sold</t>
  </si>
  <si>
    <t>2023 dollars / megawatt-hour (MWh)</t>
  </si>
  <si>
    <t>Carbon Captured by End Use</t>
  </si>
  <si>
    <t>Output Electricity Sector Carbon Captured via CCS by Power Plant Type[hard coal w CCS es]; Output Electricity Sector Carbon Captured via CCS by Power Plant Type[lignite w CCS es]; Output Electricity Sector Carbon Captured via CCS by Power Plant Type[natural gas combined cycle w CCS es]; Output Electricity Sector Carbon Captured via CCS by Power Plant Type[biomass w CCS es]; Output Industry Sector Carbon Captured via CCS by Subsector[coal mining 05]; Output Industry Sector Carbon Captured via CCS by Subsector[oil and gas extraction 06]; Output Industry Sector Carbon Captured via CCS by Subsector[other mining and quarrying 07T08]; Output Industry Sector Carbon Captured via CCS by Subsector[food beverage and tobacco 10T12]; Output Industry Sector Carbon Captured via CCS by Subsector[textiles apparel and leather 13T15]; Output Industry Sector Carbon Captured via CCS by Subsector[wood products 16]; Output Industry Sector Carbon Captured via CCS by Subsector[pulp paper and printing 17T18]; Output Industry Sector Carbon Captured via CCS by Subsector[refined petroleum and coke 19]; Output Industry Sector Carbon Captured via CCS by Subsector[chemicals 20]; Output Industry Sector Carbon Captured via CCS by Subsector[rubber and plastic products 22]; Output Industry Sector Carbon Captured via CCS by Subsector[glass and glass products 231]; Output Industry Sector Carbon Captured via CCS by Subsector[cement and other nonmetallic minerals 239]; Output Industry Sector Carbon Captured via CCS by Subsector[iron and steel 241]; Output Industry Sector Carbon Captured via CCS by Subsector[other metals 242]; Output Industry Sector Carbon Captured via CCS by Subsector[metal products except machinery and vehicles 25]; Output Industry Sector Carbon Captured via CCS by Subsector[computers and electronics 26]; Output Industry Sector Carbon Captured via CCS by Subsector[appliances and electrical equipment 27]; Output Industry Sector Carbon Captured via CCS by Subsector[other machinery 28]; Output Industry Sector Carbon Captured via CCS by Subsector[road vehicles 29]; Output Industry Sector Carbon Captured via CCS by Subsector[nonroad vehicles 30]; Output Industry Sector Carbon Captured via CCS by Subsector[other manufacturing 31T33]; Output Industry Sector Carbon Captured via CCS by Subsector[energy pipelines and gas processing 352T353]; Output Industry Sector Carbon Captured via CCS by Subsector[construction 41T43]; Output Hydrogen Sector Carbon Captured via CCS; Output Carbon Captured via DAC</t>
  </si>
  <si>
    <t>00b050, ad6600, 969696, f1bb18, 969696, c01b00, 620e7a, ff6400, ffff00, 00b050, 04ffaf, 000000, f1bb18, ff00ff, ad6600, c2dffd, 004185, 087bf1, 740000, f593e0, 004d10, af64ff, bfb088, 006363, ff9999, ccff33, 6e8000, c01b00, f593e0</t>
  </si>
  <si>
    <t>Hydrogen Production by Technology</t>
  </si>
  <si>
    <t>**Description:** This policy applies a price on fuels used in the selected sector(s) based on their greenhouse gas emissions.  It also increases the base cost of capital equipment (e.g., vehicles, power plants, building components) according to their embedded carbon content. When applied to the Industry Sector, the tax **is** levied on greenhouse gas emissions from non-energy industrial and agricultural processes by default, but these emissions sources can be exempted from the tax by enabling the policy lever "Exempt Process Emissions from C Tax." Note that by default, a carbon price will not include a border adjustment, but a border adjustment can be enabled using the policy lever "Toggle Carbon Tax Border Adjustment." // **Guidance for setting values:** The U.S. government's revised Social Cost of Carbon estimates for the year 2050 range from $200 to $520 per ton (in inflation-adjusted 2020 dollars), depending on one's choice of discount rate.</t>
  </si>
  <si>
    <t>**Description:** This policy reduces methane emissions from the selected industry by increasing the burning of methane that is currently being released into the atmosphere (i.e. flaring instead of venting/leaking). **Guidance for setting values:** The U.S. has standards for new and existing equipment covering the oil and gas production and energy pipelines and gas processing industries in the EPS, which are reflected in the BAU. The rules for existing equipment are together expected to reduce emissions by 119 MMT CO2e by the year 2039.</t>
  </si>
  <si>
    <t>**Description:** This policy reduces emissions of high-GWP, fluorinated gases (F-gases) from the industry sector by substituting less-harmful chemicals. // **Guidance for setting values:** The production and consumption of f-gases are limited in the U.S. by the American Innovation and Manufacturing (AIM) Act, which is incorporated in the BAU. Therefore, the U.S. model reflects limited additional abatement potential. If this policy is fully implemented, F-gas emissions in 2050 are reduced by 27%.</t>
  </si>
  <si>
    <t>**Description:** This policy reduces emissions of high-GWP, fluorinated gases (F-gases) from the industry sector by destroying F-gases created as byproducts during the creation of desired products. // **Guidance for setting values:** The production and consumption of f-gases are limited in the U.S. by the American Innovation and Manufacturing (AIM) Act, which is incorporated in the BAU. Therefore, the U.S. model reflects limited additional abatement potential. If this policy is fully implemented, F-gas emissions in 2050 are reduced by 1%.</t>
  </si>
  <si>
    <t>**Description:** This policy reduces emissions of high-GWP, fluorinated gases (F-gases) by recovering F-gases from equipment at the end of its service life and destroying or recycling those F-gases. // **Guidance for setting values:** The production and consumption of f-gases are limited in the U.S. by the American Innovation and Manufacturing (AIM) Act, which is incorporated in the BAU. Therefore, the U.S. model reflects limited additional abatement potential. If this policy is fully implemented, F-gas emissions in 2050 are reduced by 2%.</t>
  </si>
  <si>
    <t>**Description:** This policy reduces emissions of high-GWP, fluorinated gases (F-gases) from the industry sector by reducing leakage and losses through improved inspections, maintenance, and retrofitting of equipment. // **Guidance for setting values:** The production and consumption of f-gases are limited in the U.S. by the American Innovation and Manufacturing (AIM) Act, which is incorporated in the BAU. Therefore, the U.S. model reflects limited additional abatement potential. If this policy is fully implemented, F-gas emissions in 2050 are reduced by less than 1%.</t>
  </si>
  <si>
    <t>**Description:** This policy reduces nitrous oxide (N2O) process emissions from the chemicals industry (primarily from the production of nitric acid and adipic acid) by destroying the N2O rather than venting it to the atmosphere. //</t>
  </si>
  <si>
    <t>**Description:** This policy causes a percentage of the demand for district heat to be met with electricity instead of the fuels used in the BAU case. // **Guidance for setting values:** In the United States, 64% of district heat is made by burning natural gas, 17% from coal, 16% from biomass, and 3% from petroleum.  Large scale electric heat pump technologies for district heating are still emerging, and it is not yet clear which will be the most economical pathway for decarbonizing this sector.</t>
  </si>
  <si>
    <t>Non BAU Carbon Tax Vehicle Qualification</t>
  </si>
  <si>
    <t>Non BAU Carbon Tax Industry Qualification</t>
  </si>
  <si>
    <t>Non BAU CBAM Industry Qualification</t>
  </si>
  <si>
    <t>Boolean Use Non BAU Carbon Tax Vehicle Type Qualification</t>
  </si>
  <si>
    <t>Boolean Use Non BAU Carbon Tax Industry Category Qualification</t>
  </si>
  <si>
    <t>Boolean Use Non BAU Carbon Tax Border Adjustment Industry Qualification</t>
  </si>
  <si>
    <t xml:space="preserve">**Description:** This lever determines which vehicle types are captured under the scope of a carbon tax. In some regions, only certain vehicle types are covered by a carbon tax or cap. </t>
  </si>
  <si>
    <t xml:space="preserve">**Description:** This lever determines which industry categories are captured under the scope of a carbon tax. In some regions, only certain industries are covered by a carbon tax or cap. </t>
  </si>
  <si>
    <t>**Description:** This lever determines which industry categories are captured under the scope of a carbon border adjustment mechanism. In some regions, only certain industries are covered by a border mechanism.</t>
  </si>
  <si>
    <t>Non BAU Mandated Capacity CCUS Retrofits</t>
  </si>
  <si>
    <t>Boolean Use Non BAU Mandated Capacity Retrofit Schedule</t>
  </si>
  <si>
    <t>Table ES-2:  Recent Trends in U.S. Greenhouse Gas Emissions and Sinks (MMT CO2 Eq.)</t>
  </si>
  <si>
    <t>Gas/Source</t>
  </si>
  <si>
    <t>HFCs</t>
  </si>
  <si>
    <t>PFCs</t>
  </si>
  <si>
    <t xml:space="preserve">CH4 </t>
  </si>
  <si>
    <t xml:space="preserve">N2O </t>
  </si>
  <si>
    <t>Net Emissions (Sources and Sinks)</t>
  </si>
  <si>
    <t>Notes: Total (gross) are emissions presented without LULUCF. Net emissions are presented with LULUCF. Totals may not sum due to independent rounding. Parentheses indicate negative values or sequestration.</t>
  </si>
  <si>
    <t>**Description:** This policy reduces CH4 and N2O emissions from agriculture through cropland management practices, such as improved crop rotations, reduced soil tillage, and improvements in fertilizer composition and application.  Measures particular to rice cultivation include improved flooding practices that avoid anaerobic, methane-forming conditions. // **Guidance for setting values:** The BAU reflects increased uptake of cropland and rice measures due to incentives provided in the Inflation Reduction Act. This lever represents additional potential on top of BAU emissions reductions. To be conservative, we do not assume permanent emissions reductions after IRA funds expire, so therefore phase out the IRA impact over the course of four years after funds expire in 2032. The total potential for this policy lever is sourced from EPA's 2024 Forestry and Agriculture Sector Mitigation Analysis, which evaluates various carbon price scenarios across both the forestry and agriculture sectors and considers land use competition. At a level of $100 per ton, the cropland and rice measures potential is roughly 10 MMT CO2e in 2050.</t>
  </si>
  <si>
    <t>**Description:** This policy reduces greenhouse gas emissions from agriculture through livestock-related measures, such as feed supplements or drugs to prevent enteric methane formation. // **Guidance for setting values:** The BAU reflects increased uptake of livestock measures due to incentives provided in the Inflation Reduction Act. This lever represents additional potential on top of BAU emissions reductions. To be conservative, we do not assume permanent emissions reductions after IRA funds expire, so therefore phase out the IRA impact over the course of four years after funds expire in 2032. The potential for this policy lever is sourced from EPA's 2024 Forestry and Agriculture Sector Mitigation Analysis, which evaluates various carbon price scenarios across both the forestry and agriculture sectors and considers land use competition. At a level of $100 per ton, the livestock measures potential is roughly 55 MMT CO2e in 2050.</t>
  </si>
  <si>
    <t>Hard Coal Power Plants with CCS, Lignite Power Plants with CCS, Natural Gas CCGT Power Plants  with CCS, Biomass Power Plants with CCS, Coal Mining, Oil and Gas Extraction, Other Mining and Quarrying, Food Beverage and Tobacco, Textiles Apparel and Leather, Wood Products, Pulp Paper and Printing, Refined Petroleum and Coke, Chemicals, Rubber and Plastic Products, Glass and Glass Products, Cement and Other Nonmetallic Minerals, Iron and Steel, Other Metals, Metal Products Except Machinery and Vehicles, Computers and Electronics, Appliances and Electrical Equipment, Other Machinery, Road Vehicles, Nonroad Vehicles, Other Manufacturing, Energy Pipelines and Gas Processing, Construction, Hydrogen Production, Direct Air Capture</t>
  </si>
  <si>
    <t>Percent Change Since 1990</t>
  </si>
  <si>
    <t>CH4 (excludes LULUCF sources)a</t>
  </si>
  <si>
    <t>N2O (excludes LULUCF sources)a</t>
  </si>
  <si>
    <t>Total Gross Emissions (Sources)a</t>
  </si>
  <si>
    <t>LULUCF Emissionsb</t>
  </si>
  <si>
    <t>LULUCF Carbon Stock Changec</t>
  </si>
  <si>
    <t>LULUCF Sector Net Totald</t>
  </si>
  <si>
    <t>a Gross emissions totals do not include CH4 and N2O emissions from LULUCF. LULUCF CH4 and N2O emissions are included in net emission totals.</t>
  </si>
  <si>
    <t>b LULUCF emissions subtotal of CH4 and N2O are reported separately from gross emissions totals. LULUCF emissions include the CH4 and N2O emissions reported for peatlands remaining peatlands, forest fires, drained organic soils, grassland fires, and coastal wetlands remaining coastal wetlands; CH4 emissions from land converted to coastal wetlands, flooded land remaining flooded land, and land converted to flooded land; and N2O emissions from forest soils and settlement soils.</t>
  </si>
  <si>
    <t>c LULUCF carbon stock change is the net carbon stock change from the following categories: forest land remaining forest land, land converted to forest land, cropland remaining cropland, land converted to cropland, grassland remaining grassland, land converted to grassland, wetlands remaining wetlands, land converted to wetlands, settlements remaining settlements, and land converted to settlements.</t>
  </si>
  <si>
    <t>d The LULUCF sector net total is the net sum of all LULUCF CH4 and N2O emissions to the atmosphere plus LULUCF net carbon stock changes.</t>
  </si>
  <si>
    <t>Enhanced Rock Weathering</t>
  </si>
  <si>
    <t>Fraction of Enhanced Rock Weathering Potential Achieved</t>
  </si>
  <si>
    <t>geoeng enhanced rock weathering</t>
  </si>
  <si>
    <t>Strefler et al., 2018, (used as a source on total acrege for our Fuhrman et al. data, https://content.cld.iop.org/journals/1748-9326/13/3/034010/revision2/ERL_034010_SD.pdf?Expires=1720629928&amp;Signature=jHMnzWhptSu-2LByE4KdFSDS-DnRp9gzhnqimxxA1RXqsDDTo015nrsWRJqNRyNqExM59e0IjQOWRK1k6zkpTdrMxwQTaE1yD5yczeGsUNqiCqXYn5Zfj08uJQ-HIiuHek1qKCp8Njc9HMrxocyo~nIcf7eRRWkaRfOclfayd-52YV1Dgwv9N~rc2fbap9xGqOB5p8gCkQDmkXX2z5QnMMIkGBr-tGCrxZUxe0CuCxiYpVtI3rRDXkIgQamshSf4yA1QfcIwukn3F564By~Ztx0vUTUvbT7CIcfvUNkYkQDSKpzzi50D2Nv7usXFRIyOckZu1AJWhhzHbzcwburKrQ__&amp;Key-Pair-Id=KL1D8TIY3N7T8</t>
  </si>
  <si>
    <t>**Description:** This policy causes deployment of enhanced rock weathering practices to absorb CO2 from the atmosphere. We use data from Fuhrman et al., which assumes application of crushed basalt to croplands. // **Guidance for setting values:** A 100% setting implies rock application to roughly 45 million acres.</t>
  </si>
  <si>
    <t>elec non BAU RACP</t>
  </si>
  <si>
    <t>**Description:** The BAU scenario includes a CES alternative compliance payment of roughly 180 $/MWh, meaning the model will not deploy any additional CES qualifying resources above this price in an attempt to meet the CES. Enabling this policy lifts this cap, meaning there is no price constraint on new resources.</t>
  </si>
  <si>
    <t xml:space="preserve">Lift the Clean Electricity Standard Alternative Compliance Payment </t>
  </si>
  <si>
    <t>Boolean Use Non BAU RPS Alternative Compliance Payment</t>
  </si>
  <si>
    <t>LULUCF sector</t>
  </si>
  <si>
    <t>geoengineering sector</t>
  </si>
  <si>
    <t>Produce District Heat with Electricity</t>
  </si>
  <si>
    <t>Residential Buildings</t>
  </si>
  <si>
    <t>Share of Generation from Clean Sources (including CCS)</t>
  </si>
  <si>
    <t>Carbon Dioxide Removal</t>
  </si>
  <si>
    <t>Distributed Solar Capacity Requirement</t>
  </si>
  <si>
    <t>Min Required Rooftop Solar Capacity</t>
  </si>
  <si>
    <t>bldgs min req rooftop solar</t>
  </si>
  <si>
    <t>MW</t>
  </si>
  <si>
    <t>Ban New Power Plant Retrofits</t>
  </si>
  <si>
    <t>Boolean Ban New Power Plant Retrofits</t>
  </si>
  <si>
    <t>elec ban new power plant retrofits</t>
  </si>
  <si>
    <t>**Description:** This policy prevents new capacity of the selected CCS plant type(s) from being built to replace existing non-CCS plants.</t>
  </si>
  <si>
    <t>Feedstock Shifting</t>
  </si>
  <si>
    <t>indst feedstock shifting</t>
  </si>
  <si>
    <t xml:space="preserve">**Description:** This policy shifts the use of fossil-fuel feedstocks to hydrogen. The production method for this new hydrogen demand can be shifted wiht the Fraction of Hydrogen Production Pathways Shifted lever.  // **Guidance for setting values (Chemicals):** Approximately 52 percent of natural gas consumed as a chemical feedstock globally goes to producing ammonia and methanol. These pathways can be replaced with green electrolytic hydrogen to eliminate process emissions associated with production. // **Guidance for setting values (Iron &amp; Steel):** Coal is the most significant feedstock used in the steel industry, largely for reducing iron ore in blast furnaces. A transition from the traditional steelmaking route (blast furnace-basic oxygen furnace) to alternatives (like hydrogen-based direct reduced iron with electric arc furnaces) can be represented by pairing this lever with electrification of industrial heat. </t>
  </si>
  <si>
    <t>Solar PV for Hydrogen Production</t>
  </si>
  <si>
    <t>Onshore Wind for Hydrogen Production</t>
  </si>
  <si>
    <t>Offshore Wind for Hydrogen Production</t>
  </si>
  <si>
    <t>0099CC</t>
  </si>
  <si>
    <t>0-153-204</t>
  </si>
  <si>
    <t>0-102-153</t>
  </si>
  <si>
    <t>ffff99</t>
  </si>
  <si>
    <t>255-255-153</t>
  </si>
  <si>
    <t>District Heat &amp; Hydrogen / District Heat</t>
  </si>
  <si>
    <t>Hydrogen Grid Electricity Use</t>
  </si>
  <si>
    <t>Dedicated Clean Sources for Hydrogen Production</t>
  </si>
  <si>
    <t>Output Electricity from Dedicated Clean Sources for Hydrogen Production;Output Hydrogen Sector Grid Electricity Use;Output District Heat Electricity Use; Output Waste Management Electricity Use; Output Agriculture Electricity Use; Output Transportation Sector Electricity Use; Output Industry Sector Electricity Use; Output Buildings Sector Electricity Use</t>
  </si>
  <si>
    <t>Dedicated Clean Sources for Hydrogen Production, Hydrogen Grid Electricity Use,District Heat, Water &amp; Waste, Agriculture, Transportation, Industry, Buildings</t>
  </si>
  <si>
    <t>f1bb18,ff6400,620e7a, f593e0, 04ffaf, c01b00, 969696, 087bf1</t>
  </si>
  <si>
    <t>Marginal Dispatch Cost of Electricity</t>
  </si>
  <si>
    <t>Output Average Annual Marginal Dispatch Cost for Electricity</t>
  </si>
  <si>
    <t>Output Hydrogen Produced by Pathway[electrolysis]; Output Hydrogen Produced by Pathway[natural gas reforming]; Output Hydrogen Produced by Pathway[coal gasification]; Output Hydrogen Produced by Pathway[biomass gasification]; Output Hydrogen Produced by Pathway[hydrocarbon partial oxidation]; Output Hydrogen Produced by Pathway[electrolysis with guaranteed clean electricity]; Output Hydrogen Produced by Pathway[natural gas reforming with CCS]</t>
  </si>
  <si>
    <t>Electrolysis with Avg Grid Electricity, Steam Methane Reforming, Coal Gasification, Biomass Gasification, Partial Oxidation of Hydrocarbons, Electrolysis with New Clean Electricity (Green H2), Steam Methane Reforming w/CCS (Blue H2)</t>
  </si>
  <si>
    <t>Fraction of Feedstock Shifted</t>
  </si>
  <si>
    <t>Hydrogen Production Pathways</t>
  </si>
  <si>
    <t>Electrolysis with Avg Grid Electricity</t>
  </si>
  <si>
    <t>Steam Methane Reforming</t>
  </si>
  <si>
    <t>Coal Gasification</t>
  </si>
  <si>
    <t>Biomass Gasification</t>
  </si>
  <si>
    <t>Partial Oxidation of Hydrocarbons</t>
  </si>
  <si>
    <t>Electrolysis with New Clean Electricity (Green H2)</t>
  </si>
  <si>
    <t>Steam Methane Reforming with CCS (Blue H2)</t>
  </si>
  <si>
    <t>bfbfbf</t>
  </si>
  <si>
    <t>191-191-191</t>
  </si>
  <si>
    <t>128-128-128</t>
  </si>
  <si>
    <t>f1bb18, bfbfbf, 000000, ad6600, 808080, 00b050, 087bf1</t>
  </si>
  <si>
    <t>Non-BAU Zero-Emission Vehicle Sales Standard by Subregion</t>
  </si>
  <si>
    <t>trans non BAU ZEV minimum</t>
  </si>
  <si>
    <t>Boolean Use Non BAU Minimum Required ZEV Sales Percentage by Subregion</t>
  </si>
  <si>
    <t>Boolean Use Non BAU Process Emissions Additions</t>
  </si>
  <si>
    <t>Boolean Use Non BAU Hydrogen Shifting</t>
  </si>
  <si>
    <t>Hydrogen Steam Methane Reforming</t>
  </si>
  <si>
    <t>hydgn non BAU shift</t>
  </si>
  <si>
    <t>Shift Hydrogen Production Pathways</t>
  </si>
  <si>
    <t>Non BAU Hydrogen Production Shifting</t>
  </si>
  <si>
    <t>Boolean Use Non BAU Industry CCS Subsidies</t>
  </si>
  <si>
    <t>Non BAU Industry CCS Subsidy</t>
  </si>
  <si>
    <t>indst non BAU CCS</t>
  </si>
  <si>
    <t>Boolean Use Non BAU Distributed Solar Capacity</t>
  </si>
  <si>
    <t>Non BAU Distributed Solar Capacity</t>
  </si>
  <si>
    <t>non BAU dist solar</t>
  </si>
  <si>
    <t>% change in miles/gal</t>
  </si>
  <si>
    <t>**Description:** This policy provides a subsidy in units of dollar per megawatt-hour electricity supplied to the grid, additional to any BAU subsidies. A negative value implies a tax or removal of subsidies.  // **Guidance for setting values:** The BAU case has grid batteries claiming the Subsidy for Grid Battery Capacity, not a subsidy per unit output.</t>
  </si>
  <si>
    <t>EPA Category</t>
  </si>
  <si>
    <t>CO2/Fossil Fuel Combustion/Electric Power Sector</t>
  </si>
  <si>
    <t>CO2/Fossil Fuel Combustion/Transportation</t>
  </si>
  <si>
    <t>CO2/Fossil Fuel Combustion/Industrial</t>
  </si>
  <si>
    <t>CO2/Fossil Fuel Combustion/Residential</t>
  </si>
  <si>
    <t>CO2/Fossil Fuel Combustion/Commercial</t>
  </si>
  <si>
    <t>CO2/Non-Energy Use of Fuels</t>
  </si>
  <si>
    <t>CO2/Natural Gas Systems</t>
  </si>
  <si>
    <t>CO2/Cement Production</t>
  </si>
  <si>
    <t>CO2/Lime Production</t>
  </si>
  <si>
    <t>CO2/Other Process Uses of Carbonates</t>
  </si>
  <si>
    <t>CO2/Glass Production</t>
  </si>
  <si>
    <t>CO2/Soda Ash Production</t>
  </si>
  <si>
    <t>CO2/Carbon Dioxide Consumption</t>
  </si>
  <si>
    <t>CO2/Incineration of Waste</t>
  </si>
  <si>
    <t>CO2/Titanium Dioxide Production</t>
  </si>
  <si>
    <t>CO2/Aluminum Production</t>
  </si>
  <si>
    <t>CO2/Iron and Steel Production &amp; Metallurgical Coke Production</t>
  </si>
  <si>
    <t>CO2/Ferroalloy Production</t>
  </si>
  <si>
    <t>CO2/Ammonia Production</t>
  </si>
  <si>
    <t>CO2/Urea Consumption for Non-Agricultural Purposes</t>
  </si>
  <si>
    <t>CO2/Phosphoric Acid Production</t>
  </si>
  <si>
    <t>CO2/Petrochemical Production</t>
  </si>
  <si>
    <t>CO2/Carbide Production and Consumption</t>
  </si>
  <si>
    <t>CO2/Lead Production</t>
  </si>
  <si>
    <t>CO2/Zinc Production</t>
  </si>
  <si>
    <t>CO2/Petroleum Systems</t>
  </si>
  <si>
    <t>CO2/Abandoned Oil and Gas Wells</t>
  </si>
  <si>
    <t>CO2/Magnesium Production and Processing</t>
  </si>
  <si>
    <t>CO2/Coal Mining</t>
  </si>
  <si>
    <t>CO2/Liming</t>
  </si>
  <si>
    <t>CO2/Urea Fertilization</t>
  </si>
  <si>
    <t>Sum CH4</t>
  </si>
  <si>
    <t>CH4/Stationary Combustion</t>
  </si>
  <si>
    <t>CH4/Mobile Combustion</t>
  </si>
  <si>
    <t>CH4/Coal Mining</t>
  </si>
  <si>
    <t>CH4/Abandoned Underground Coal Mines</t>
  </si>
  <si>
    <t>CH4/Natural Gas Systems</t>
  </si>
  <si>
    <t>CH4/Petroleum Systems</t>
  </si>
  <si>
    <t>CH4/Abandoned Oil and Gas Wells</t>
  </si>
  <si>
    <t>CH4/Petrochemical Production</t>
  </si>
  <si>
    <t>CH4/Carbide Production and Consumption</t>
  </si>
  <si>
    <t>CH4/Iron and Steel Production &amp; Metallurgical Coke Production</t>
  </si>
  <si>
    <t>CH4/Ferroalloy Production</t>
  </si>
  <si>
    <t>CH4/Enteric Fermentation</t>
  </si>
  <si>
    <t>CH4/Manure Management</t>
  </si>
  <si>
    <t>CH4/Rice Cultivation</t>
  </si>
  <si>
    <t>CH4/Field Burning of Agricultural Residues</t>
  </si>
  <si>
    <t>CH4/Landfills</t>
  </si>
  <si>
    <t>CH4/Wastewater Treatment</t>
  </si>
  <si>
    <t>CH4/Composting</t>
  </si>
  <si>
    <t>CH4/Anaerobic Digestion at Biogas Facilities</t>
  </si>
  <si>
    <t>CH4/Incineration of Waste</t>
  </si>
  <si>
    <t>Sum N2O</t>
  </si>
  <si>
    <t>N2O/Stationary Combustion</t>
  </si>
  <si>
    <t>N2O/Mobile Combustion</t>
  </si>
  <si>
    <t>N2O/Adipic Acid Production</t>
  </si>
  <si>
    <t>N2O/Nitric Acid Production</t>
  </si>
  <si>
    <t>N2O/Manure Management</t>
  </si>
  <si>
    <t>N2O/Agricultural Soil Management</t>
  </si>
  <si>
    <t>N2O/Field Burning of Agricultural Residues</t>
  </si>
  <si>
    <t>N2O/Wastewater Treatment</t>
  </si>
  <si>
    <t>N2O/N₂O from Product Uses</t>
  </si>
  <si>
    <t>N2O/Caprolactam, Glyoxal, and Glyoxylic Acid Production</t>
  </si>
  <si>
    <t>N2O/Incineration of Waste</t>
  </si>
  <si>
    <t>N2O/Composting</t>
  </si>
  <si>
    <t>N2O/Electronics Industry</t>
  </si>
  <si>
    <t>N2O/Natural Gas Systems</t>
  </si>
  <si>
    <t>N2O/Petroleum Systems</t>
  </si>
  <si>
    <t>Sum HFCs, PFCs, SF₆ and NF₃</t>
  </si>
  <si>
    <t>Sum HFCs</t>
  </si>
  <si>
    <t>HFC</t>
  </si>
  <si>
    <t>HFC/Substitution of Ozone Depleting Substances</t>
  </si>
  <si>
    <t>HFC/HCFC-22 Production</t>
  </si>
  <si>
    <t>HFC/Electronics Industry</t>
  </si>
  <si>
    <t>HFC/Magnesium Production and Processing</t>
  </si>
  <si>
    <t>Sum PFCs</t>
  </si>
  <si>
    <t>PFC/Aluminum Production</t>
  </si>
  <si>
    <t>PFC/Electronics Industry</t>
  </si>
  <si>
    <t>SF6/Electrical Transmission and Distribution</t>
  </si>
  <si>
    <t>Sum SF₆</t>
  </si>
  <si>
    <t>PFC/Electrical Transmission and Distribution</t>
  </si>
  <si>
    <t>SF6/Electronics Industry</t>
  </si>
  <si>
    <t>SF6/Magnesium Production and Processing</t>
  </si>
  <si>
    <t>Sum NF₃</t>
  </si>
  <si>
    <t>NF3/Electronics Industry</t>
  </si>
  <si>
    <t>Aggregates To</t>
  </si>
  <si>
    <t>Aggregation Sign and Factor</t>
  </si>
  <si>
    <t>Formula</t>
  </si>
  <si>
    <t>State</t>
  </si>
  <si>
    <t>Row Number</t>
  </si>
  <si>
    <t>Y1990</t>
  </si>
  <si>
    <t>Y1991</t>
  </si>
  <si>
    <t>Y1992</t>
  </si>
  <si>
    <t>Y1993</t>
  </si>
  <si>
    <t>Y1994</t>
  </si>
  <si>
    <t>Y1995</t>
  </si>
  <si>
    <t>Y1996</t>
  </si>
  <si>
    <t>Y1997</t>
  </si>
  <si>
    <t>Y1998</t>
  </si>
  <si>
    <t>Y1999</t>
  </si>
  <si>
    <t>Y2000</t>
  </si>
  <si>
    <t>Y2001</t>
  </si>
  <si>
    <t>Y2002</t>
  </si>
  <si>
    <t>Y2003</t>
  </si>
  <si>
    <t>Y2004</t>
  </si>
  <si>
    <t>Y2005</t>
  </si>
  <si>
    <t>Y2006</t>
  </si>
  <si>
    <t>Y2007</t>
  </si>
  <si>
    <t>Y2008</t>
  </si>
  <si>
    <t>Y2009</t>
  </si>
  <si>
    <t>Y2010</t>
  </si>
  <si>
    <t>Y2011</t>
  </si>
  <si>
    <t>Y2012</t>
  </si>
  <si>
    <t>Y2013</t>
  </si>
  <si>
    <t>Y2014</t>
  </si>
  <si>
    <t>Y2015</t>
  </si>
  <si>
    <t>Y2016</t>
  </si>
  <si>
    <t>Y2017</t>
  </si>
  <si>
    <t>Y2018</t>
  </si>
  <si>
    <t>Y2019</t>
  </si>
  <si>
    <t>Y2020</t>
  </si>
  <si>
    <t>Y2021</t>
  </si>
  <si>
    <t>Y2022</t>
  </si>
  <si>
    <t xml:space="preserve">disaggByST_sourcesubsource(Fossil Fuel Combustion,Transportation,CO2) </t>
  </si>
  <si>
    <t>AK</t>
  </si>
  <si>
    <t>AL</t>
  </si>
  <si>
    <t>AR</t>
  </si>
  <si>
    <t>AZ</t>
  </si>
  <si>
    <t>CA</t>
  </si>
  <si>
    <t>CT</t>
  </si>
  <si>
    <t>DC</t>
  </si>
  <si>
    <t>DE</t>
  </si>
  <si>
    <t>FL</t>
  </si>
  <si>
    <t>GA</t>
  </si>
  <si>
    <t>HI</t>
  </si>
  <si>
    <t>IA</t>
  </si>
  <si>
    <t>ID</t>
  </si>
  <si>
    <t>IL</t>
  </si>
  <si>
    <t>IN</t>
  </si>
  <si>
    <t>KS</t>
  </si>
  <si>
    <t>KY</t>
  </si>
  <si>
    <t>LA</t>
  </si>
  <si>
    <t>MA</t>
  </si>
  <si>
    <t>MD</t>
  </si>
  <si>
    <t>ME</t>
  </si>
  <si>
    <t>MI</t>
  </si>
  <si>
    <t>MN</t>
  </si>
  <si>
    <t>MO</t>
  </si>
  <si>
    <t>MS</t>
  </si>
  <si>
    <t>MT</t>
  </si>
  <si>
    <t>NC</t>
  </si>
  <si>
    <t>ND</t>
  </si>
  <si>
    <t>NH</t>
  </si>
  <si>
    <t>NJ</t>
  </si>
  <si>
    <t>NM</t>
  </si>
  <si>
    <t>NV</t>
  </si>
  <si>
    <t>NY</t>
  </si>
  <si>
    <t>OH</t>
  </si>
  <si>
    <t>OK</t>
  </si>
  <si>
    <t>OR</t>
  </si>
  <si>
    <t>PA</t>
  </si>
  <si>
    <t>RI</t>
  </si>
  <si>
    <t>SC</t>
  </si>
  <si>
    <t>SD</t>
  </si>
  <si>
    <t>TN</t>
  </si>
  <si>
    <t>TX</t>
  </si>
  <si>
    <t>UT</t>
  </si>
  <si>
    <t>VA</t>
  </si>
  <si>
    <t>VT</t>
  </si>
  <si>
    <t>WA</t>
  </si>
  <si>
    <t>WI</t>
  </si>
  <si>
    <t>WV</t>
  </si>
  <si>
    <t>WY</t>
  </si>
  <si>
    <t>disaggByST_sourcesubsource(Fossil Fuel Combustion,Electricity Generation,CO2)</t>
  </si>
  <si>
    <t>disaggByST_sourcesubsource(Fossil Fuel Combustion,Industrial,CO2)</t>
  </si>
  <si>
    <t>disaggByST_sourcesubsource(Fossil Fuel Combustion,Residential,CO2)</t>
  </si>
  <si>
    <t>disaggByST_sourcesubsource(Fossil Fuel Combustion,Commercial,CO2)</t>
  </si>
  <si>
    <t>CO2/Fossil Fuel Combustion/U.S. Territories</t>
  </si>
  <si>
    <t xml:space="preserve">disaggByST_sourcesubsource(Fossil Fuel Combustion,US Territories,CO2) </t>
  </si>
  <si>
    <t>AS</t>
  </si>
  <si>
    <t>GU</t>
  </si>
  <si>
    <t>MP</t>
  </si>
  <si>
    <t>PR</t>
  </si>
  <si>
    <t>UM</t>
  </si>
  <si>
    <t>VI</t>
  </si>
  <si>
    <t>disaggByST_source(Non-Energy Uses of Fossil Fuels,CO2)</t>
  </si>
  <si>
    <t>disaggByST_subsource(Iron and Steel Production,CO2)</t>
  </si>
  <si>
    <t>disaggByST_subsource(Cement Production,CO2)</t>
  </si>
  <si>
    <t>disaggByST_subsource(Petroleum Systems,CO2)</t>
  </si>
  <si>
    <t>FO</t>
  </si>
  <si>
    <t>disaggByST_subsource(Natural Gas Systems,CO2)</t>
  </si>
  <si>
    <t xml:space="preserve">disaggByST_subsource(Petrochemical Production,CO2) </t>
  </si>
  <si>
    <t>disaggByST_subsource(Ammonia Production,CO2)</t>
  </si>
  <si>
    <t>disaggByST_subsource(Lime Production,CO2)</t>
  </si>
  <si>
    <t>disaggByST_source(Incineration of Waste,CO2)</t>
  </si>
  <si>
    <t>disaggByST_subsource(Other Process Uses of Carbonates,CO2)</t>
  </si>
  <si>
    <t>disaggByST_source(Urea Fertilization,CO2)</t>
  </si>
  <si>
    <t>disaggByST_subsource(Carbon Dioxide Consumption,CO2)</t>
  </si>
  <si>
    <t>disaggByST_subsource(Urea Consumption for Non-Agricultural Uses,CO2)</t>
  </si>
  <si>
    <t>disaggByST_source(Liming,CO2)</t>
  </si>
  <si>
    <t>disaggByST_subsource(Ferroalloy Production,CO2)</t>
  </si>
  <si>
    <t>disaggByST_subsource(Soda Ash Production,CO2)</t>
  </si>
  <si>
    <t>disaggByST_subsource(Titanium Dioxide Production,CO2)</t>
  </si>
  <si>
    <t>disaggByST_subsource(Aluminum Production,CO2)</t>
  </si>
  <si>
    <t>disaggByST_subsource(Glass Production,CO2)</t>
  </si>
  <si>
    <t>disaggByST_subsource(Zinc Production,CO2)</t>
  </si>
  <si>
    <t>disaggByST_subsource(Phosphoric Acid Production,CO2)</t>
  </si>
  <si>
    <t>disaggByST_subsource(Lead Production,CO2)</t>
  </si>
  <si>
    <t>disaggByST_subsource(Silicon Carbide Production and Consumption,CO2)</t>
  </si>
  <si>
    <t xml:space="preserve">disaggByST_subsource(Coal Mining,CO2) </t>
  </si>
  <si>
    <t>National</t>
  </si>
  <si>
    <t>disaggByST_subsource(Abandoned Wells,CO2)</t>
  </si>
  <si>
    <t>CO2/Magnesium Production</t>
  </si>
  <si>
    <t>disaggByST_subsource(Magnesium Production,CO2)</t>
  </si>
  <si>
    <t>FM</t>
  </si>
  <si>
    <t>MH</t>
  </si>
  <si>
    <t>PW</t>
  </si>
  <si>
    <t>CO2/Substitution of Ozone Depleting Substances</t>
  </si>
  <si>
    <t>disaggByST_subsource(Substitution of Ozone Depleting Substances,CO2)</t>
  </si>
  <si>
    <t>CO2/Biomass and Biodiesel Consumption</t>
  </si>
  <si>
    <t>disaggByST_subsource(Biomass--CO2,CO2)</t>
  </si>
  <si>
    <t>CO2/International Bunker Fuels</t>
  </si>
  <si>
    <t>disaggByST_subsource(International Bunker Fuels,CO2)</t>
  </si>
  <si>
    <t>disaggByST_source_all(Enteric Fermentation)</t>
  </si>
  <si>
    <t xml:space="preserve">disaggByST_subsource(Natural Gas Systems,CH4) </t>
  </si>
  <si>
    <t xml:space="preserve">disaggByST_subsource(Landfills,CH4) </t>
  </si>
  <si>
    <t xml:space="preserve">disaggByST_source(Manure Management,CH4) </t>
  </si>
  <si>
    <t xml:space="preserve">disaggByST_subsource(Coal Mining,CH4) </t>
  </si>
  <si>
    <t>disaggByST_subsource(Petroleum Systems,CH4)</t>
  </si>
  <si>
    <t xml:space="preserve">disaggByST_source(Wastewater Treatment and Discharge,CH4) </t>
  </si>
  <si>
    <t xml:space="preserve">disaggByST_source(Rice Cultivation,CH4) </t>
  </si>
  <si>
    <t>disaggByST_source(Fossil Fuel Combustion,CH4)</t>
  </si>
  <si>
    <t xml:space="preserve">disaggByST_subsource(Transportation,CH4) </t>
  </si>
  <si>
    <t>disaggByST_subsource(Abandoned Wells,CH4)</t>
  </si>
  <si>
    <t xml:space="preserve">disaggByST_subsource(Abandoned Coal Mines,CH4) </t>
  </si>
  <si>
    <t xml:space="preserve">disaggByST_subsource(Composting,CH4) </t>
  </si>
  <si>
    <t xml:space="preserve">disaggByST_source(Field Burning of Agricultural Residues,CH4)  </t>
  </si>
  <si>
    <t xml:space="preserve">disaggByST_subsource(Petrochemical Production,CH4) </t>
  </si>
  <si>
    <t xml:space="preserve">disaggByST_subsource(Ferroalloy Production,CH4) </t>
  </si>
  <si>
    <t xml:space="preserve">disaggByST_subsource(Silicon Carbide Production and Consumption,CH4) </t>
  </si>
  <si>
    <t xml:space="preserve">disaggByST_subsource(Iron and Steel Production,CH4) </t>
  </si>
  <si>
    <t>disaggByST_subsource(Anaerobic digestion at biogas facilities,CH4)</t>
  </si>
  <si>
    <t xml:space="preserve">disaggByST_source(Incineration of Waste,CH4) </t>
  </si>
  <si>
    <t>CH4/International Bunker Fuels</t>
  </si>
  <si>
    <t xml:space="preserve">disaggByST_subsource(International Bunker Fuels,CH4) </t>
  </si>
  <si>
    <t>disaggByST_source(Agricultural Soil Management,N2O)</t>
  </si>
  <si>
    <t>disaggByST_source(Fossil Fuel Combustion,N2O)</t>
  </si>
  <si>
    <t>disaggByST_subsource(Transportation,N2O)</t>
  </si>
  <si>
    <t>disaggByST_source(Manure Management,N2O)</t>
  </si>
  <si>
    <t>disaggByST_subsource(Adipic Acid Production,N2O)</t>
  </si>
  <si>
    <t>disaggByST_subsource(Nitric Acid Production,N2O)</t>
  </si>
  <si>
    <t>disaggByST_source(Wastewater Treatment and Discharge,N2O)</t>
  </si>
  <si>
    <t>N2O/N2O from Product Uses</t>
  </si>
  <si>
    <t>disaggByST_subsource(N2O from Product Uses,N2O)</t>
  </si>
  <si>
    <t>disaggByST_subsource(Composting,N2O)</t>
  </si>
  <si>
    <t>disaggByST_subsource(Caprolactam, Glyoxal and Glyoxylic Acid Production,N2O)</t>
  </si>
  <si>
    <t>disaggByST_source(Incineration of Waste,N2O)</t>
  </si>
  <si>
    <t>disaggByST_source(Electronics Industry,N2O)</t>
  </si>
  <si>
    <t>disaggByST_source(Field Burning of Agricultural Residues,N2O)</t>
  </si>
  <si>
    <t>disaggByST_subsource(Petroleum Systems,N2O)</t>
  </si>
  <si>
    <t xml:space="preserve">disaggByST_subsource(Natural Gas Systems,N2O) </t>
  </si>
  <si>
    <t>N2O/International Bunker Fuels</t>
  </si>
  <si>
    <t>disaggByST_subsource(International Bunker Fuels,N2O)</t>
  </si>
  <si>
    <t>disaggByST_subsourceGHG(Substitution of Ozone Depleting Substances,HCFO-1233zd(E))</t>
  </si>
  <si>
    <t>disaggByST_subsourceGHG(Substitution of Ozone Depleting Substances,HFC-125)</t>
  </si>
  <si>
    <t>disaggByST_subsourceGHG(Substitution of Ozone Depleting Substances,HFC-134a)</t>
  </si>
  <si>
    <t>disaggByST_subsourceGHG(Substitution of Ozone Depleting Substances,HFC-143a)</t>
  </si>
  <si>
    <t>disaggByST_subsourceGHG(Substitution of Ozone Depleting Substances,HFC-152a)</t>
  </si>
  <si>
    <t>disaggByST_subsourceGHG(Substitution of Ozone Depleting Substances,HFC-227ea)</t>
  </si>
  <si>
    <t>disaggByST_subsourceGHG(Substitution of Ozone Depleting Substances,HFC-23)</t>
  </si>
  <si>
    <t>disaggByST_subsourceGHG(Substitution of Ozone Depleting Substances,HFC-236fa)</t>
  </si>
  <si>
    <t>disaggByST_subsourceGHG(Substitution of Ozone Depleting Substances,HFC-245fa)</t>
  </si>
  <si>
    <t>disaggByST_subsourceGHG(Substitution of Ozone Depleting Substances,HFC-32)</t>
  </si>
  <si>
    <t>disaggByST_subsourceGHG(Substitution of Ozone Depleting Substances,HFC-43-10mee)</t>
  </si>
  <si>
    <t>disaggByST_subsourceGHG(Substitution of Ozone Depleting Substances,HFO-1234yf)</t>
  </si>
  <si>
    <t>disaggByST_subsourceGHG(Substitution of Ozone Depleting Substances,HFO-1234ze(E))</t>
  </si>
  <si>
    <t>disaggByST_subsourceGHG(Substitution of Ozone Depleting Substances,HFO-1336mzz(Z))</t>
  </si>
  <si>
    <t>disaggByST_subsourceGHG(Substitution of Ozone Depleting Substances,HFE-449sl (HFE-7100) Isomer blend)</t>
  </si>
  <si>
    <t>disaggByST_subsourceGHG(Substitution of Ozone Depleting Substances,PFC-3-1-10 &lt;Perfluorobutane&gt;)</t>
  </si>
  <si>
    <t>disaggByST_subsourceGHG(Substitution of Ozone Depleting Substances,PFC/PFPEs)</t>
  </si>
  <si>
    <t>disaggByST_subsourceGHG(Substitution of Ozone Depleting Substances,HFC-365mfc)</t>
  </si>
  <si>
    <t>HFC/Fluorochemical Production</t>
  </si>
  <si>
    <t>disaggByST_subsource(Fluorochemical Production,HFC)</t>
  </si>
  <si>
    <t>disaggByST_source(Electronics Industry,HFC)</t>
  </si>
  <si>
    <t>HFC/Magnesium Production</t>
  </si>
  <si>
    <t>disaggByST_subsource(Magnesium Production,HFC)</t>
  </si>
  <si>
    <t>disaggByST_source(Electronics Industry,PFC)</t>
  </si>
  <si>
    <t>disaggByST_subsource(Aluminum Production,PFC)</t>
  </si>
  <si>
    <t>PFC/Electrical Equipment</t>
  </si>
  <si>
    <t>disaggByST_subsource(Electrical Equipment,PFC)</t>
  </si>
  <si>
    <t>PFC/Substitution of Ozone Depleting Substances</t>
  </si>
  <si>
    <t>disaggByST_subsourceGHG(Substitution of Ozone Depleting Substances,PFC-14 &lt;Perfluoromethane&gt;)</t>
  </si>
  <si>
    <t>SF6/Electrical Equipment</t>
  </si>
  <si>
    <t>disaggByST_subsource(Electrical Equipment,SF6)</t>
  </si>
  <si>
    <t>SF6/Magnesium Production</t>
  </si>
  <si>
    <t>disaggByST_subsource(Magnesium Production,SF6)</t>
  </si>
  <si>
    <t>disaggByST_source(Electronics Industry,SF6)</t>
  </si>
  <si>
    <t xml:space="preserve">disaggByST_source(Electronics Industry,NF3) </t>
  </si>
  <si>
    <t>LULUCF/CH4 Emissions</t>
  </si>
  <si>
    <t>disaggByST_sectorGHG(Land Use, Land-Use Change and Forestry,CH4)</t>
  </si>
  <si>
    <t>Territories</t>
  </si>
  <si>
    <t>USTERR</t>
  </si>
  <si>
    <t>LULUCF/N2O Emissions</t>
  </si>
  <si>
    <t>disaggByST_sectorGHG(Land Use, Land-Use Change and Forestry,N2O)</t>
  </si>
  <si>
    <t>LULUCF/Carbon Stock Change</t>
  </si>
  <si>
    <t>disaggByST_sectorGHG(Land Use, Land-Use Change and Forestry,CO2)</t>
  </si>
  <si>
    <t>Business as Usual</t>
  </si>
  <si>
    <t>abrv</t>
  </si>
  <si>
    <t>state</t>
  </si>
  <si>
    <t xml:space="preserve">target </t>
  </si>
  <si>
    <t xml:space="preserve">reference year </t>
  </si>
  <si>
    <t>target 1 %</t>
  </si>
  <si>
    <t>target 2 %</t>
  </si>
  <si>
    <t>Base year emissions (MMTCO2e AR5, includes land use)</t>
  </si>
  <si>
    <t>target 1 title</t>
  </si>
  <si>
    <t>target 1 year</t>
  </si>
  <si>
    <t>target 1 min value</t>
  </si>
  <si>
    <t xml:space="preserve">target 1 max value </t>
  </si>
  <si>
    <t>target 1 description</t>
  </si>
  <si>
    <t>target 2 title</t>
  </si>
  <si>
    <t>target 2 year</t>
  </si>
  <si>
    <t>target 2 min value</t>
  </si>
  <si>
    <t>target 2 max value</t>
  </si>
  <si>
    <t>target 2 description</t>
  </si>
  <si>
    <t>Alaska</t>
  </si>
  <si>
    <t>Alabama</t>
  </si>
  <si>
    <t>Arkansas</t>
  </si>
  <si>
    <t>Arizona</t>
  </si>
  <si>
    <t>California</t>
  </si>
  <si>
    <t xml:space="preserve">California enacted its current statutory target of reaching net-zero carbon dioxide emissions by 2045 in 2022. In 2016, California set a statutory target to reduce GHG emissions 40% below 1990 levels by 2030. </t>
  </si>
  <si>
    <t>40% below 1990 levels by 2030</t>
  </si>
  <si>
    <t xml:space="preserve">California set a statutory target to reduce GHG emissions 40% below 1990 levels by 2030. </t>
  </si>
  <si>
    <t>Net-zero carbon dioxide by 2045</t>
  </si>
  <si>
    <t>California enacted its current statutory target of reaching net-zero carbon dioxide emissions by 2045 in 2022.</t>
  </si>
  <si>
    <t>Colorado</t>
  </si>
  <si>
    <t>Colorado updated its statutory target in 2023 to reduce 2025 greenhouse gas emissions by at least 26%, 2030 greenhouse gas emissions by at least 50%, and 2050 greenhouse gas emissions by at least 90% of the levels of statewide greenhouse gas emissions that existed in 2005.</t>
  </si>
  <si>
    <t>50% below 2005 levels by 2030</t>
  </si>
  <si>
    <t xml:space="preserve">Colorado updated its statutory target in 2023 to reduce 2030 greenhouse gas emissions by 50% below 2005 levels. </t>
  </si>
  <si>
    <t>90% below 2005 levels by 2050</t>
  </si>
  <si>
    <t xml:space="preserve">Colorado updated its statutory target in 2023 to reduce 2050 greenhouse gas emissions by 90% below 2005 levels. </t>
  </si>
  <si>
    <t>Connecticut</t>
  </si>
  <si>
    <t>Connecticut codified in 2022 a statutory target to reduce GHG emissions 45% below 2001 levels by 2030. Additionally, the state set statutory targets in 2008 to reduce GHG emissions at least 80% below 2001 levels by 2050.</t>
  </si>
  <si>
    <t>45% below 2001 levels by 2030</t>
  </si>
  <si>
    <t xml:space="preserve">Connecticut codified in 2022 a statutory target to reduce GHG emissions 45% below 2001 levels by 2030. </t>
  </si>
  <si>
    <t>80% below 2001 levels by 2050</t>
  </si>
  <si>
    <t>Connecticut set statutory targets in 2008 to reduce GHG emissions at least 80% below 2001 levels by 2050.</t>
  </si>
  <si>
    <t>Delaware</t>
  </si>
  <si>
    <t>Delaware enacted a statutory target in 2023 to reduce GHG emissions 50% below 2005 levels by 2030, and to have net-zero GHG emissions by 2050.</t>
  </si>
  <si>
    <t>Delaware enacted a statutory target in 2023 to reduce GHG emissions 50% below 2005 levels by 2030.</t>
  </si>
  <si>
    <t>Net-zero emissions by 2050</t>
  </si>
  <si>
    <t>Delaware enacted a statutory target in 2023 to have net-zero GHG emissions by 2050.</t>
  </si>
  <si>
    <t>Florida</t>
  </si>
  <si>
    <t>Florida set executive targets in 2007 to reduce GHG emissions to 1990 levels by 2025, and to reduce emissions by 80% of 1990 levels by 2050.</t>
  </si>
  <si>
    <t>80% below 1990 levels by 2050</t>
  </si>
  <si>
    <t>Florida set executive targets in 2007 to reduce GHG emissions by 80% of 1990 levels by 2050.</t>
  </si>
  <si>
    <t>Georgia</t>
  </si>
  <si>
    <t>Hawaii</t>
  </si>
  <si>
    <t>Iowa</t>
  </si>
  <si>
    <t>Idaho</t>
  </si>
  <si>
    <t>Illinois</t>
  </si>
  <si>
    <t>Indiana</t>
  </si>
  <si>
    <t>Kansas</t>
  </si>
  <si>
    <t>Kentucky</t>
  </si>
  <si>
    <t>The Kentucky Climate Action Plan Council, created by a Governor-issued report, recommended a target in 2011 to achieve a 20% reduction in GHG emissions below 1990 levels by 2030.</t>
  </si>
  <si>
    <t>20% below 1990 levels by 2030</t>
  </si>
  <si>
    <t>Louisiana</t>
  </si>
  <si>
    <t>Louisiana set executive targets in 2020 to reduce net GHG emissions 26–28% by 2025 and 40–50% by 2030, compared to 2005 levels. The targets also aim for net-zero GHG emissions by 2050.</t>
  </si>
  <si>
    <t>40-50% below 2005 levels by 2030</t>
  </si>
  <si>
    <t>Louisiana set executive targets in 2020 to reduce net GHG emissions 40–50% by 2030 compared to 2005 levels.</t>
  </si>
  <si>
    <t>Louisiana set executive targets in 2020 to achieve net-zero GHG emissions by 2050.</t>
  </si>
  <si>
    <t>Massachusetts</t>
  </si>
  <si>
    <t>Massachusetts enacted statutory targets in 2021 to achieve net-zero emissions by 2050. the state set interim targets of reducing emissions compared to 1990 levels by 50% by 2030 and at least 75% by 2040.</t>
  </si>
  <si>
    <t>75% below 1990 levels by 2040</t>
  </si>
  <si>
    <t>Massachusetts enacted statutory targets in 2021 to reduce GHG emissions 75% below 1990 levels by 2040.</t>
  </si>
  <si>
    <t>Massachusetts enacted statutory targets in 2021 to achieve net-zero emissions by 2050.</t>
  </si>
  <si>
    <t>Maryland</t>
  </si>
  <si>
    <t>Maryland enacted statutory targets in 2022 to reduce GHG emissions 60% below 2006 levels by 2031 and to achieve net-zero GHG emissions by 2045.</t>
  </si>
  <si>
    <t>60% below 2006 levels by 2031</t>
  </si>
  <si>
    <t xml:space="preserve">Maryland enacted statutory targets in 2022 to reduce GHG emissions 60% below 2006 levels by 2031. </t>
  </si>
  <si>
    <t>Net-zero emissions by 2045</t>
  </si>
  <si>
    <t>Maryland enacted statutory targets in 2022 to to achieve net-zero GHG emissions by 2045.</t>
  </si>
  <si>
    <t>Maine</t>
  </si>
  <si>
    <t>Maine set an executive target in 2019 to achieve net-zero GHG emissions by 2050, and enacted statutory targets in 2019 to reduce GHG emissions 45% below 1990 levels by 2030 and 80% below 1990 levels by 2050.</t>
  </si>
  <si>
    <t>45% below 1990 levels by 2030</t>
  </si>
  <si>
    <t>Maine enacted statutory targets in 2019 to reduce GHG emissions 45% below 1990 levels by 2030.</t>
  </si>
  <si>
    <t>Maine set an executive target in 2019 to achieve net-zero GHG emissions by 2050.</t>
  </si>
  <si>
    <t>Michigan</t>
  </si>
  <si>
    <t>Michigan set an executive target in 2020 to achieve economy-wide carbon neutrality by no later than 2050. The target includes interim goals reducing GHG emissions 28% by 2025, and 52% by 2030 below 2005 levels.</t>
  </si>
  <si>
    <t>52% below 2005 levels by 2030</t>
  </si>
  <si>
    <t xml:space="preserve">Michigan set an executive target in 2020 to reduce GHG emissions 52% by 2030 below 2005 levels. </t>
  </si>
  <si>
    <t>Net-zero economy by 2050</t>
  </si>
  <si>
    <t>Michigan set an executive target in 2020 to achieve economy-wide carbon neutrality by no later than 2050.</t>
  </si>
  <si>
    <t>Minnesota</t>
  </si>
  <si>
    <t>Minnesota enacted statutory targets in 2007 to reduce GHG emissions 30% below 2005 levels by 2025 and 80% below 2005 levels by 2050.</t>
  </si>
  <si>
    <t>30% below 2005 levels by 2025</t>
  </si>
  <si>
    <t>Minnesota enacted statutory targets in 2007 to reduce GHG emissions 30% below 2005 levels by 2025.</t>
  </si>
  <si>
    <t>80% below 2005 levels by 2050</t>
  </si>
  <si>
    <t>Minnesota enacted statutory targets in 2007 to reduce GHG emissions  80% below 2005 levels by 2050.</t>
  </si>
  <si>
    <t>Missouri</t>
  </si>
  <si>
    <t>Mississippi</t>
  </si>
  <si>
    <t>Montana</t>
  </si>
  <si>
    <t>The Montana Climate Solutions Council, created by the Governor, recommended a target in 2020 to achieve economy-wide GHG neutrality between 2045–2050.</t>
  </si>
  <si>
    <t>North Carolina</t>
  </si>
  <si>
    <t>North Carolina set an executive target in 2022 to reduce GHG emissions 50% below 2005 levels by 2030, and to reach net-zero GHG emissions no later than 2050.</t>
  </si>
  <si>
    <t>North Carolina set an executive target in 2022 to reduce GHG emissions 50% below 2005 levels by 2030.</t>
  </si>
  <si>
    <t xml:space="preserve">North Carolina set an executive target in 2022 to reach net-zero emissions no later than 2050. </t>
  </si>
  <si>
    <t>North Dakota</t>
  </si>
  <si>
    <t>Nebraska</t>
  </si>
  <si>
    <t>New Hampshire</t>
  </si>
  <si>
    <t>The New Hampshire Climate Action Plan, initiated by the Governor, recommended targets in 2009 to reduce GHG emissions 20% below 1990 levels by 2025 and 80% below 1990 levels by 2050.</t>
  </si>
  <si>
    <t>20% below 1990 levels by 2025</t>
  </si>
  <si>
    <t>The New Hampshire Climate Action Plan, initiated by the Governor, recommended targets in 2009 to reduce GHG emissions 20% below 1990 levels by 2025.</t>
  </si>
  <si>
    <t>The New Hampshire Climate Action Plan, initiated by the Governor, recommended targets in 2009 to reduce GHG emissions 80% below 1990 levels by 2050.</t>
  </si>
  <si>
    <t>New Jersey</t>
  </si>
  <si>
    <t>New Jersey enacted statutory targets in 2007 to reduce GHG emissions by 80% below 2006 levels by 2050. An additional interim executive target of 50% reduction below 2006 levels by 2030 was set in 2021.</t>
  </si>
  <si>
    <t>50% below 2006 levels by 2030</t>
  </si>
  <si>
    <t>New Jersey enacted statutory targets in 2021 to reduce GHG emissions 50% below 2006 levels by 2030.</t>
  </si>
  <si>
    <t>80% below 2006 levels by 2050</t>
  </si>
  <si>
    <t xml:space="preserve">New Jersey enacted statutory targets in 2007 to reduce GHG emissions by 80% below 2006 levels by 2050. </t>
  </si>
  <si>
    <t>New Mexico</t>
  </si>
  <si>
    <t>New Mexico set an executive target in 2019 to reduce GHG emissions 45% below 2005 levels by 2030.</t>
  </si>
  <si>
    <t>45% below 2005 levels by 2030</t>
  </si>
  <si>
    <t>Nevada</t>
  </si>
  <si>
    <t xml:space="preserve">Nevada enacted statutory and executive targets in 2019 to reduce GHG emissions 28% by 2025 and 45% by 2030, compared to 2005 levels, and reach zero or near-zero by 2050. </t>
  </si>
  <si>
    <t xml:space="preserve">Nevada enacted statutory and executive targets in 2019 to reduce GHG emissions 45% by 2030 compared to 2005 levels. </t>
  </si>
  <si>
    <t xml:space="preserve">Nevada enacted statutory and executive targets in 2019 to reach zero or near-zero emissions by 2050. </t>
  </si>
  <si>
    <t>New York</t>
  </si>
  <si>
    <t>New York enacted statutory targets in 2019 to reduce GHG emissions 40% below 1990 levels by 2030 and no less than 85% below 1990 levels by 2050. The targets also aim for net-zero GHG emissions by 2050.</t>
  </si>
  <si>
    <t>New York enacted statutory targets in 2019 to reduce GHG emissions 40% below 1990 levels by 2030.</t>
  </si>
  <si>
    <t>New York enacted statutory targets in 2019 aiming for net-zero GHG emissions by 2050.</t>
  </si>
  <si>
    <t>Ohio</t>
  </si>
  <si>
    <t>Oklahoma</t>
  </si>
  <si>
    <t>Oregon</t>
  </si>
  <si>
    <t>Oregon set executive targets in 2020 to reduce GHG emissions 45% below 1990 levels by 2035 and 80% below 1990 levels by 2050. In 2007, the state  enacted statutory targets to reduce GHG emissions 75% below 1990 levels by 2050.</t>
  </si>
  <si>
    <t>45% below 1990 levels by 2035</t>
  </si>
  <si>
    <t>Oregon set executive targets in 2020 to reduce GHG emissions 45% below 1990 levels by 2035.</t>
  </si>
  <si>
    <t>Oregon set executive targets in 2020 to reduce GHG emissions 80% below 1990 levels by 2050.</t>
  </si>
  <si>
    <t>Pennsylvania</t>
  </si>
  <si>
    <t>Pennsylvania set executive targets in 2019 to reduce GHG emissions 26% below 2005 levels by 2025 and 80% below 2005 levels by 2050.</t>
  </si>
  <si>
    <t>26% below 2005 levels by 2025</t>
  </si>
  <si>
    <t>Pennsylvania set executive targets in 2019 to reduce GHG emissions 26% below 2005 levels by 2025.</t>
  </si>
  <si>
    <t>Pennsylvania set executive targets in 2019 to reduce GHG emissions 80% below 2005 levels by 2050.</t>
  </si>
  <si>
    <t>Rhode Island</t>
  </si>
  <si>
    <t>Rhode Island enacted statutory targets in 2021 to reduce GHG emissions 10% by 2020, 45% by 2030, 80% by 2040, all compared to 1990 levels. The statute also aims to achieve net-zero emissions by 2050.</t>
  </si>
  <si>
    <t>80% below 1990 levels by 2040</t>
  </si>
  <si>
    <t xml:space="preserve">Rhode Island enacted statutory targets in 2021 to reduce GHG emissions 80% below 1990 levels by 2040. </t>
  </si>
  <si>
    <t>Rhode Island enacted statutory targets in 2021 to achieve net-zero emissions by 2050.</t>
  </si>
  <si>
    <t>South Carolina</t>
  </si>
  <si>
    <t>South Dakota</t>
  </si>
  <si>
    <t>Tennessee</t>
  </si>
  <si>
    <t>Texas</t>
  </si>
  <si>
    <t>Utah</t>
  </si>
  <si>
    <t>Virginia</t>
  </si>
  <si>
    <t>Virginia enacted a statutory target in 2020 to achieve net-zero GHG emissions across all sectors by 2045.</t>
  </si>
  <si>
    <t>Vermont</t>
  </si>
  <si>
    <t xml:space="preserve">Vermont enacted statutory targets in 2020 to reduce GHG emissions 26% below 2005 emissions by 2025, 40% below 1990 levels by 2030, and 80% below 1990 levels by 2050.
</t>
  </si>
  <si>
    <t xml:space="preserve">Vermont enacted statutory targets in 2020 to reduce GHG emissions 40% below 1990 levels by 2030. </t>
  </si>
  <si>
    <t xml:space="preserve">Vermont enacted statutory targets in 2020 to reduce GHG emissions 80% below 1990 levels by 2050. </t>
  </si>
  <si>
    <t>Washington</t>
  </si>
  <si>
    <t>Washington enacted statutory targets in 2020 to reduce GHG emissions 45% by 2030, 70% by 2040, and 95% by 2050, all compared to 1990 levels. The targets also aim for a net-zero economy by 2050.</t>
  </si>
  <si>
    <t>Washington enacted statutory targets in 2020 to reduce GHG emissions 45% by 2030.</t>
  </si>
  <si>
    <t>Washington enacted statutory targets in 2020 to achieve a net-zero economy by 2050.</t>
  </si>
  <si>
    <t>Wisconsin</t>
  </si>
  <si>
    <t>West Virginia</t>
  </si>
  <si>
    <t>Wyoming</t>
  </si>
  <si>
    <t>Output Electricity Generation by Type[geothermal es]; Output Electricity Generation by Type[biomass w CCS es];Output Electricity Generation by Type[biomass es]; Output Electricity Generation by Type[solar thermal es]; Output Distributed Solar PV Output; Output Electricity Generation by Type[solar PV es]; Output Electricity Generation by Type[onshore wind es]; Output Electricity Generation by Type[offshore wind es]; Output Electricity Generation by Type[hydro es]; Output Electricity Generation by Type[hydrogen combined cycle es];Output Electricity Generation by Type[hydrogen combustion turbine es];Output Electricity Generation by Type[small modular reactor es];Output Electricity Generation by Type[nuclear es]; Output Non Solar Distributed Output; Output Electricity Generation by Type[municipal solid waste es]; Output Electricity Generation by Type[petroleum es]; Output Electricity Generation by Type[natural gas peaker es]; Output Electricity Generation by Type[natural gas steam turbine es];Output Electricity Generation by Type[natural gas combined cycle w CCS es];Output Electricity Generation by Type[natural gas combined cycle es]; Output Electricity Generation by Type[crude oil es]; Output Electricity Generation by Type[lignite es]; Output Electricity Generation by Type[hard coal w CCS es]; Output Electricity Generation by Type[hard coal es]; Output Net Imports of Electricity</t>
  </si>
  <si>
    <t>Geothermal, Biomass with CCS, Biomass, Solar Thermal, Distributed Solar PV, Utility Solar PV, Onshore Wind, Offshore Wind, Hydro, Hydrogen Combined Cycle, Hydrogen Combustion Turbine, Small Modular Reactors, Conventional Nuclear, Distributed Non-Solar, Municipal Solid Waste, Petroleum, Natural Gas Peaker, Natural Gas Steam Turbine, Natural Gas Combined Cycle with CCS, Natural Gas Combined Cycle, CHP, Lignite, Hard Coal with CCS, Hard Coal, Imported Electricity</t>
  </si>
  <si>
    <t>620e7a, 65fffb, 00b050, ff6400, f1bb18, ffff00, c2dffd, 087bf1, 004185, e5ffcc, ff9999, ccff33, 04ffaf, bfb088, ff00ff, 000000, f593e0, ff0000, 9b1cb0, c01b00, 6e8000, 004d10, 009999, 969696, b49f00</t>
  </si>
  <si>
    <t>Output Change in Electricity Generation by Type[geothermal es]; Output Change in Electricity Generation by Type[biomass w CCS es];Output Change in Electricity Generation by Type[biomass es]; Output Change in Electricity Generation by Type[solar thermal es]; Output Change in Distributed Solar PV Output; Output Change in Electricity Generation by Type[solar PV es]; Output Change in Electricity Generation by Type[onshore wind es]; Output Change in Electricity Generation by Type[offshore wind es];Output Change in Electricity Generation by Type[hydro es]; Output Change in Electricity Generation by Type[hydrogen combined cycle es]; Output Change in Electricity Generation by Type[hydrogen combustion turbine es];Output Change in Electricity Generation by Type[small modular reactor es];Output Change in Electricity Generation by Type[nuclear es]; Output Change in Electricity Generation by Type[municipal solid waste es]; Output Change in Electricity Generation by Type[petroleum es]; Output Change in Electricity Generation by Type[natural gas peaker es]; Output Change in Electricity Generation by Type[natural gas steam turbine es];Output Change in Electricity Generation by Type[natural gas combined cycle w CCS es];Output Change in Electricity Generation by Type[natural gas combined cycle es];Output Change in Electricity Generation by Type[crude oil es]; Output Change in Electricity Generation by Type[lignite es]; Output Change in Electricity Generation by Type[hard coal w CCS es]; Output Change in Electricity Generation by Type[hard coal es]; Output Change in Net Imports of Electricity</t>
  </si>
  <si>
    <t>Geothermal, Biomass with CCS, Biomass, Solar Thermal, Distributed Solar PV, Utility Solar PV, Onshore Wind, Offshore Wind, Hydro, Hydrogen Combined Cycle, Hydrogen Combustion Turbine, Small Modular Reactors, Conventional Nuclear, Municipal Solid Waste, Petroleum, Natural Gas Peaker, Natural Gas Steam Turbine, Natural Gas Combined Cycle with CCS, Natural Gas Combined Cycle, CHP, Lignite, Hard Coal with CCS, Hard Coal, Imported Electricity</t>
  </si>
  <si>
    <t>Output Grid Battery Storage Capacity; Output Electricity Generation Capacity[geothermal es]; Output Electricity Generation Capacity[biomass w CCS es]; Output Electricity Generation Capacity[biomass es]; Output Electricity Generation Capacity[solar thermal es]; Output Distributed Solar PV Capacity; Output Electricity Generation Capacity[solar PV es]; Output Electricity Generation Capacity[onshore wind es]; Output Electricity Generation Capacity[offshore wind es]; Output Electricity Generation Capacity[hydro es]; Output Electricity Generation Capacity[hydrogen combined cycle es] ; Output Electricity Generation Capacity[hydrogen combustion turbine es]; Output Electricity Generation Capacity[small modular reactor es]; Output Electricity Generation Capacity[nuclear es]; Output Non Solar Distributed Capacity; Output Electricity Generation Capacity[municipal solid waste es]; Output Electricity Generation Capacity[petroleum es]; Output Electricity Generation Capacity[natural gas peaker es]; Output Electricity Generation Capacity[natural gas steam turbine es]; Output Electricity Generation Capacity[natural gas combined cycle w CCS es]; Output Electricity Generation Capacity[natural gas combined cycle es]; Output Electricity Generation Capacity[crude oil es]; Output Electricity Generation Capacity[lignite es]; Output Electricity Generation Capacity[hard coal w CCS es]; Output Electricity Generation Capacity[hard coal es]</t>
  </si>
  <si>
    <t>Battery Storage, Geothermal, Biomass with CCS, Biomass, Solar Thermal, Distributed Solar PV, Utility Solar PV, Onshore Wind, Offshore Wind, Hydro, Hydrogen Combined Cycle, Hydrogen Combustion Turbine, Small Modular Reactors, Conventional Nuclear, Distributed Non-Solar, Municipal Solid Waste, Petroleum, Natural Gas Peaker, Natural Gas Steam Turbine, Natural Gas Combined Cycle with CCS, Natural Gas Combined Cycle, CHP, Lignite, Hard Coal with CCS, Hard Coal</t>
  </si>
  <si>
    <t>af64ff, 620e7a, 65fffb, 00b050, ff6400, f1bb18, ffff00, c2dffd, 087bf1, 004185, e5ffcc, ff9999, ccff33, 04ffaf, bfb088, ff00ff, 000000, f593e0, ff0000, 9b1cb0, c01b00, 6e8000, 004d10, 009999, 969696</t>
  </si>
  <si>
    <t>Output Change in Grid Battery Storage Capacity; Output Change in Electricity Generation Capacity[geothermal es]; Output Change in Electricity Generation Capacity[biomass w CCS es]; Output Change in Electricity Generation Capacity[biomass es]; Output Change in Electricity Generation Capacity[solar thermal es]; Output Change in Distributed Solar Capacity; Output Change in Electricity Generation Capacity[solar PV es]; Output Change in Electricity Generation Capacity[onshore wind es]; Output Change in Electricity Generation Capacity[offshore wind es]; Output Change in Electricity Generation Capacity[hydro es]; Output Change in Electricity Generation Capacity[hydrogen combined cycle es]; Output Change in Electricity Generation Capacity[hydrogen combustion turbine es]; Output Change in Electricity Generation Capacity[small modular reactor es]; Output Change in Electricity Generation Capacity[nuclear es]; Output Change in Electricity Generation Capacity[municipal solid waste es]; Output Change in Electricity Generation Capacity[petroleum es]; Output Change in Electricity Generation Capacity[natural gas peaker es]; Output Change in Electricity Generation Capacity[natural gas steam turbine es]; Output Change in Electricity Generation Capacity[natural gas combined cycle w CCS es]; Output Change in Electricity Generation Capacity[natural gas combined cycle es]; Output Change in Electricity Generation Capacity[crude oil es]; Output Change in Electricity Generation Capacity[lignite es]; Output Change in Electricity Generation Capacity[hard coal w CCS es]; Output Change in Electricity Generation Capacity[hard coal es]</t>
  </si>
  <si>
    <t>Battery Storage, Geothermal, Biomass with CCS, Biomass, Solar Thermal, Distributed Solar PV, Utility Solar PV, Onshore Wind, Offshore Wind, Hydro, Hydrogen Combined Cycle, Hydrogen Combustion Turbine, Small Modular Reactors, Conventional Nuclear, Municipal Solid Waste, Petroleum, Natural Gas Peaker, Natural Gas Steam Turbine, Natural Gas Combined Cycle with CCS, Natural Gas Combined Cycle, CHP, Lignite, Hard Coal with CCS, Hard Coal</t>
  </si>
  <si>
    <t>af64ff, 620e7a, 65fffb, 00b050, ff6400, f1bb18, ffff00, c2dffd, 087bf1, 004185, e5ffcc, ff9999, ccff33, 04ffaf, ff00ff, 000000, f593e0, ff0000, 9b1cb0, c01b00, 6e8000, 004d10, 009999, 969696</t>
  </si>
  <si>
    <t>Curtailed Wind &amp; Solar, Demand Altering Technologies (Negative), Electricity Imports, Hydrogen Combined Cycle, Hydrogen Combustion Turbine, Geothermal, Biomass with CCS, Biomass, Solar Thermal, Solar PV, Distributed Solar PV, Onshore Wind, Offshore Wind, Hydro, Small Modular Reactors, Conventional Nuclear, Distributed Non-Solar, Municipal Solid Waste, Other Petroleum, Heavy or Residual Fuel Oil, CHP, Natural Gas Peaker, Natural Gas Combined Cycle with CCS, Natural Gas Combined Cycle, Natural Gas Steam Turbine, Lignite with CCS, Lignite, Hard Coal with CCS, Hard Coal, Electricity Exports, Demand Altering Technologies (Positive)</t>
  </si>
  <si>
    <t>yes</t>
  </si>
  <si>
    <t>no</t>
  </si>
  <si>
    <t>PLANAbPiaSY</t>
  </si>
  <si>
    <t>EIAE- BIE</t>
  </si>
  <si>
    <t>EIAE- BEE</t>
  </si>
  <si>
    <t>DRC-PADRC</t>
  </si>
  <si>
    <t>DRC-BDRC</t>
  </si>
  <si>
    <t>BCRbq - 2024-2050</t>
  </si>
  <si>
    <t>SYC</t>
  </si>
  <si>
    <t>BRPSDbS</t>
  </si>
  <si>
    <t>BESP</t>
  </si>
  <si>
    <t xml:space="preserve">Charger plugs/ 100k </t>
  </si>
  <si>
    <t>BFPIaE-exports</t>
  </si>
  <si>
    <t>BFPIaE-production</t>
  </si>
  <si>
    <t>Exports Percentage</t>
  </si>
  <si>
    <t>BCEU</t>
  </si>
  <si>
    <t>Does this state follow:</t>
  </si>
  <si>
    <t>RACP</t>
  </si>
  <si>
    <t>afforestation and reforestation</t>
  </si>
  <si>
    <t>land per year</t>
  </si>
  <si>
    <t>imports 2008</t>
  </si>
  <si>
    <t>imports  2021</t>
  </si>
  <si>
    <t>delta imports (%)</t>
  </si>
  <si>
    <t>exports 2008</t>
  </si>
  <si>
    <t>exports 2021</t>
  </si>
  <si>
    <t>delta exports (%)</t>
  </si>
  <si>
    <t>Potential Additional DR Capacity (MW) 2050</t>
  </si>
  <si>
    <t>2021 Demand Response (MW)</t>
  </si>
  <si>
    <t>2050  Demand Response (MW)</t>
  </si>
  <si>
    <t>hard coal retiring</t>
  </si>
  <si>
    <t>natural gas nonpeaker retiring</t>
  </si>
  <si>
    <t>nuclear retiring</t>
  </si>
  <si>
    <t>biomass retiring</t>
  </si>
  <si>
    <t>petroleum retiring</t>
  </si>
  <si>
    <t>natural gas peaker retiring</t>
  </si>
  <si>
    <t>lignite retiring</t>
  </si>
  <si>
    <t>hard coal SYC</t>
  </si>
  <si>
    <t>natural gas nonpeaker SYC</t>
  </si>
  <si>
    <t>nuclear SYC</t>
  </si>
  <si>
    <t>hydro SYC</t>
  </si>
  <si>
    <t>onshore wind SYC</t>
  </si>
  <si>
    <t>solar PV SYC</t>
  </si>
  <si>
    <t>solar thermal SYC</t>
  </si>
  <si>
    <t>biomass SYC</t>
  </si>
  <si>
    <t>geothermal SYC</t>
  </si>
  <si>
    <t>petroleum SYC</t>
  </si>
  <si>
    <t>natural gas peaker SYC</t>
  </si>
  <si>
    <t>lignite SYC</t>
  </si>
  <si>
    <t>offshore wind SYC</t>
  </si>
  <si>
    <t>crude oil SYC</t>
  </si>
  <si>
    <t>heavy or residual fuel oil SYC</t>
  </si>
  <si>
    <t>municipal solid waste SYC</t>
  </si>
  <si>
    <t>100% plan?</t>
  </si>
  <si>
    <t>LDV (2024)</t>
  </si>
  <si>
    <t>HDV (2024)</t>
  </si>
  <si>
    <t>Chargers (Plugs total)</t>
  </si>
  <si>
    <t>State Population</t>
  </si>
  <si>
    <t>Plug/100k</t>
  </si>
  <si>
    <t>heavy fuel oil</t>
  </si>
  <si>
    <t>2021 commercial heating</t>
  </si>
  <si>
    <t>2050 commercial heating</t>
  </si>
  <si>
    <t>2021 commercial appliances</t>
  </si>
  <si>
    <t>2050 commercial appliances</t>
  </si>
  <si>
    <t>2021 commercial oth</t>
  </si>
  <si>
    <t>2050 commercial oth</t>
  </si>
  <si>
    <t>2021 urban heating</t>
  </si>
  <si>
    <t>2050 urban heating</t>
  </si>
  <si>
    <t>2021 urban appliances</t>
  </si>
  <si>
    <t>2050 uban appliances</t>
  </si>
  <si>
    <t>2021 urban oth</t>
  </si>
  <si>
    <t>2050 urban oth</t>
  </si>
  <si>
    <t>2021 rural heating</t>
  </si>
  <si>
    <t>2050 rural heating</t>
  </si>
  <si>
    <t>2021 rural appliances</t>
  </si>
  <si>
    <t>2050 rural appliances</t>
  </si>
  <si>
    <t>2021 rural oth</t>
  </si>
  <si>
    <t>2050 rural oth</t>
  </si>
  <si>
    <t>ACC I</t>
  </si>
  <si>
    <t>ACC II</t>
  </si>
  <si>
    <t>ACT</t>
  </si>
  <si>
    <t xml:space="preserve">Has RPS? </t>
  </si>
  <si>
    <t>ACP $/MWh</t>
  </si>
  <si>
    <t>-</t>
  </si>
  <si>
    <t>Text for Pop-Over Panel Description 
(National model)</t>
  </si>
  <si>
    <t>Text for Pop-Over Panel Description 
(State concat)</t>
  </si>
  <si>
    <t>Text for Pop-Over Panel Description (state concat 2)</t>
  </si>
  <si>
    <t>Text for Pop-Over Panel Description (state concat 3)</t>
  </si>
  <si>
    <t>Text for Pop-Over Panel Description (state concat 4)</t>
  </si>
  <si>
    <t>Text for Pop-Over Panel Description (state concat 5)</t>
  </si>
  <si>
    <t>Text for Pop-Over Panel Description (state concat 6)</t>
  </si>
  <si>
    <t>Text for Pop-Over Panel Description (state concat 7)</t>
  </si>
  <si>
    <t>Text for Pop-Over Panel Description (state concat 8)</t>
  </si>
  <si>
    <t>Text for Pop-Over Panel Description (state concat 9)</t>
  </si>
  <si>
    <t>**Description:** This policy replaces the specified fraction of newly sold non-electric building components of the selected type(s) in buildings of the selected type(s) with electricity-using components. // **Guidance for setting values:** //</t>
  </si>
  <si>
    <t>Renewable Portfolio Std Percentage </t>
  </si>
  <si>
    <t xml:space="preserve">**Description:** This policy specifies an increase in the fraction of electricity generation that must come from qualifying carbon-free sources (wind, solar, biomass, nuclear, hydro, geothermal, ccs, and hydrogen) in 2050. This policy has no effect until the user-set value exceeds the existing fraction of carbon-free electricity and any carbon-free electricity standards which have been enacted at the state level. To use this policy, turn the associated 'Non BAU RPS Qualifying Resources' policy to ON and the 'Lift the Clean Electricity Standard Alternative Compliance Payment' policy to ON. // **Guidance for setting values:** </t>
  </si>
  <si>
    <t>**Description:** This policy increases or decreases the amount of electricity exported from the United States to Canada and Mexico.  It does not cause the construction or removal of transmission lines linking these countries. // **Guidance for setting values:**</t>
  </si>
  <si>
    <t xml:space="preserve">**Description:** This policy increases or decreases the amount of electricity imported to the United States from Canada and Mexico.  It does not cause the construction or removal of transmission lines linking these countries. // **Guidance for setting values:** </t>
  </si>
  <si>
    <t>**Description:** This policy represents regulations that cause more demand response (DR) capacity to be added to the electric grid.  Demand response provides flexibility that allows for the integration of more wind and solar PV, if the electricity system is flexibility-constrained. Demand response can be load-shedding (demand is reduced in the worst hours without adding demand in other hours) or load-shifting (demand is reduced in the worst hours and added in other hours). The type of demand response modeled here is load-shedding, which is by far the most common type of demand response that exists today. // **Guidance for setting values:**</t>
  </si>
  <si>
    <t xml:space="preserve">**Description:** This policy is a subsidy paid by the government to electricity suppliers per unit of new capacity constructed.  This only applies to utilities, not distributed systems (such as rooftop solar). // **Guidance for setting values:** // </t>
  </si>
  <si>
    <t xml:space="preserve">**Nuclear:** The U.S. Federal Government has guaranteed billions of dollars of loans for the construction new nuclear plants and has funded billions of dollars of nuclear technology R&amp;D.  The construction of two new reactors at the Vogtle power plant, the only advanced nuclear energy project under construction in the U.S., has received $12 billion in loan guarantees as of March 2019.  (Loan guarantees are not equivalent to subsidies dollar-for-dollar, but they lower the cost of construction by enabling the plant to access cheaper financing.) </t>
  </si>
  <si>
    <t>However, the Investment Tax Credit, a similar program for solar power, covers 30% of system costs through 2019, with declining amounts thereafter.</t>
  </si>
  <si>
    <t>// **Biomass:** The U.S. Federal Government has collectively guaranteed billions of dollars of loans for the construction new biomass plants.    (Loan guarantees are not equivalent to subsidies dollar-for-dollar, but they lower the cost of construction by enabling the plant to access cheaper financing.)</t>
  </si>
  <si>
    <t>**Description:** This policy prevents new capacity of the selected type(s) from being built or deployed.  // **Guidance for setting values:**</t>
  </si>
  <si>
    <t xml:space="preserve">**Description:** This policy causes the specified quantity of otherwise non-retiring capacity of the selected type(s) to be retired each year. // **Guidance for setting values:** // </t>
  </si>
  <si>
    <t>**Description:** This policy tightens energy efficiency standards for the selected component(s) in the selected building type(s).  The policy only applies to newly sold components each year (whether for new buildings or replacement of old components of existing buildings). // **Guidance for setting values:** In 'Assessment of Electricity Savings in the U.S. Achievable through New Appliance / Equipment Efficiency Standards and Building Efficiency Codes, 2010-2025' (2011),  the Edison Foundation considered a 30% reduction in whole-building energy use (moderate case) and 40-45% (aggressive case) relative to BAU from 2010 to 2025. New Mexico adopted 2018 IECC codes in 2020-- according to US DOE, this will save buildings 30 percent in site energy use and 32 percent in energy costs. These savings are not included in the BAU.</t>
  </si>
  <si>
    <t>**Description:** This policy tightens energy efficiency standards for the selected component(s) in the selected building type(s).  The policy only applies to newly sold components each year (whether for new buildings or replacement of old components of existing buildings). // **Guidance for setting values:** In 'Assessment of Electricity Savings in the U.S. Achievable through New Appliance / Equipment Efficiency Standards and Building Efficiency Codes, 2010-2025' (2011),  the Edison Foundation considered a 30% reduction in whole-building energy use (moderate case) and 40-45% (aggressive case) relative to BAU from 2010 to 2025. Wisconsin adopted 2015 IECC codes in 2018-- according to US DOE, this will save buildings 11 percent in site energy use and 11 percent in energy costs compared to 2012 IECC codes.</t>
  </si>
  <si>
    <t>NM^</t>
  </si>
  <si>
    <t>WI^</t>
  </si>
  <si>
    <t xml:space="preserve">//**Passenger cars and SUVs: ** Under the Clean Air Act, California was awarded a waiver enabling the state to set vehicle emissions standards that are more stringent than federal standards. The waiver has resulted in the Advanced Clean Cars (ACC) and Advanced Clean Cars II (ACC II) regulations. Other states can also choose to adopt the regulations.  ACC  requires requires  automakers to sell ~7-10% EV sales by 2025. ACC II stipulates a 35 percent sales requirement in 2026, ramping up to a 100 percent sales target in 2035. </t>
  </si>
  <si>
    <t xml:space="preserve"> // **Light and Medium Commercial and Heavy Duty Trucks:** Today, the share of electric freight trucks is very low, but electrification is particularly promising for certain types of trucks, such as those used to make deliveries within cities, those involved in port operations, garbage trucks, and others with frequent starts and stops. // **Buses:** Electric bus manufacturer Proterra believes all new transit bus sales could be electric as early as 2030, but transit buses make up roughly 15% of the bus fleet. // **Passenger motorbikes:** Though electric motorcycles and scooters are popular in Europe and Asia, where motorbikes are commonly used for urban transportation and commuting, electric motorbikes are not yet a significant presence in the U.S., where motorbikes are mostly used for recreation.</t>
  </si>
  <si>
    <t xml:space="preserve">Clean Electricity Standard Alternative Compliance Payment </t>
  </si>
  <si>
    <t xml:space="preserve"> If the CES credit price hits this $/MWh amount in a given year, the model will not deploy any additional CES qualifying resources in an attempt to meet the CES. Enabling this policy lifts this cap, meaning there is no price constraint on new resources.</t>
  </si>
  <si>
    <t>**Description:** This policy expands the definitions for qualifying carbon-free sources to include: nuclear, hydro, wind, solar, biomass, geothermal, municipal solid waste, carbon capture and storage, and hydrogen.//</t>
  </si>
  <si>
    <t>=J4=K38</t>
  </si>
  <si>
    <t>cement industry measures</t>
  </si>
  <si>
    <t>Cement Industry Measures</t>
  </si>
  <si>
    <t>ngp production methane capture</t>
  </si>
  <si>
    <t>Oil and Gas Production Methane Capture</t>
  </si>
  <si>
    <t>ngp production methane destruction</t>
  </si>
  <si>
    <t>Oil and Gas Production Methane Destruction</t>
  </si>
  <si>
    <t>ngp processing TnD methane capture</t>
  </si>
  <si>
    <t>Oil and Gas Processing Methane Capture</t>
  </si>
  <si>
    <t>ngp processing TnD methane destruction</t>
  </si>
  <si>
    <t>Oil and Gas Processing Methane Destruction</t>
  </si>
  <si>
    <t>chemicals f gas substitution</t>
  </si>
  <si>
    <t>F-gas Substitution</t>
  </si>
  <si>
    <t>chemicals f gas destruction</t>
  </si>
  <si>
    <t>F-gas Destruction</t>
  </si>
  <si>
    <t>chemicals f gas recovery</t>
  </si>
  <si>
    <t>F-gas Recovery</t>
  </si>
  <si>
    <t>chemicals inspct maint retrofit</t>
  </si>
  <si>
    <t>F-gas Inspection Maintenance and Retrofit, Chemicals</t>
  </si>
  <si>
    <t>coal mining methane capture</t>
  </si>
  <si>
    <t>Coal Mining Methane Capture</t>
  </si>
  <si>
    <t>coal mining methane destruction</t>
  </si>
  <si>
    <t>Coal Mining Methane Destruction</t>
  </si>
  <si>
    <t>waste management methane capture</t>
  </si>
  <si>
    <t>Waste Management Methane Capture</t>
  </si>
  <si>
    <t>waste management methane destruction</t>
  </si>
  <si>
    <t>Waste Management Methane Destruction</t>
  </si>
  <si>
    <t>agriculture crop and rice measures</t>
  </si>
  <si>
    <t>agriculture livestock measures</t>
  </si>
  <si>
    <t>agriculture tillage</t>
  </si>
  <si>
    <t>Tillage Practices</t>
  </si>
  <si>
    <t>chemicals N2O abatement</t>
  </si>
  <si>
    <t>N2O Abatement in Chemicals</t>
  </si>
  <si>
    <t>other metals inspct maint retrofit</t>
  </si>
  <si>
    <t>F-gas Inspection Maintenance and Retrofit, Other Metals</t>
  </si>
  <si>
    <t>Non BAU Increase in Process Emissions</t>
  </si>
  <si>
    <t>Process Emissions Increases</t>
  </si>
  <si>
    <t>non BAU indst process emissions</t>
  </si>
  <si>
    <t>Additional Minimum Required ZEV Sales Percentage for Model Region</t>
  </si>
  <si>
    <t>Subsidy for Grid Battery Production</t>
  </si>
  <si>
    <t>Battery Production Subsidy</t>
  </si>
  <si>
    <t>Additional Subsidy for Grid Battery Production</t>
  </si>
  <si>
    <t>elec battery production subsidy</t>
  </si>
  <si>
    <t>GRA for Battery Production Subsidy</t>
  </si>
  <si>
    <t>GRA battery production subsidy</t>
  </si>
  <si>
    <t>**Description:** This policy requires at least the specified percentage of total retail electricity demand to be generated by residential and commercial buildings' distributed solar systems (typically rooftop PV). // **Guidance for setting values:** It is typical for state policy to include 0 to 5% carve-outs. For example, Colorado has established a 3% carve-out for 2020 (though it includes non-solar on-site sources).</t>
  </si>
  <si>
    <t>**Description:** This policy requires at least the specified capacity of distributed solar be built by the model. // **Guidance for setting values:** We estimate the maximum rooftop solar potential in the U.S. at 385 GW for commercial buildings, 595 GW for urban residential buildings, and 135 GW for rural residential buildings. We recommend users not set the value above this potential.</t>
  </si>
  <si>
    <t>**Description:** Each year, the specified percentage of the selected building type(s) that existed at the start of the model run will be retrofit with more efficient heating, cooling, and envelope components. // **Guidance for setting values:** By 2050, roughly 88% of the preexisting residential buildings and 83% of the preexisting commercial buildings will still survive without major renovations, so values of 88% and 83% in 2050 will retrofit all such surviving buildings by that year.  Policy settings higher than this will retrofit all eligible buildings sooner than 2050.</t>
  </si>
  <si>
    <t>**Description:** This policy reduces methane emissions from the selected industry by increasing the capture of methane that is currently being released into the atmosphere (for example, stopping leaks from wellheads, pipes, coal mines, landfills, etc.). // **Guidance for setting values:** The U.S. has standards for new and existing equipment covering the oil and gas production and energy pipelines and gas processing industries in the EPS, which are reflected in the BAU. The rules for existing equipment are together expected to reduce emissions by 119 MMT CO2e by the year 2039.</t>
  </si>
  <si>
    <t xml:space="preserve">**Description:** This policy reduces production of the selected fuel type(s) for export. This lever may represent a reduction in fuel demand by actors outside the modeled region (i.e., not caused by domestic policy) or a conscious policy within the modeled region to transition its economy away from dependence on fossil fuel exports. // **Guidance for setting values:** // 
</t>
  </si>
  <si>
    <t>**Description:** This policy specifies the percentage reduction in carbon emissions from the transportation sector that must be achieved via fuel switching.  By default, this policy applies to all non-aviation vehicle types. If the lever Non-BAU LCFS-Qualifying Vehicles is enabled, this policy only applies to aviation and represents the use of sustainable aviation fuels. The value set in this lever is in addition to BAU requirements. // **Guidance for setting values:** The U.S. National Renewable Fuel Standard equates to a BAU LCFS of 2.2% - 4.6% (varying by year).  California adopted an LCFS that required a 10% reduction in carbon intensity of the transportation fuel pool by 2020.</t>
  </si>
  <si>
    <t>**Description:** This policy represents a set of measures to reduce demand for passenger or freight transportation in the selected vehicle type(s).  **Passenger car and SUV** trips may be shifted to other travel modes, such as buses, rail, walking, biking, or eliminated through technology such as videoconferencing.  Example measures include improved public transit systems, more walking and bike paths, zoning for higher density along transit corridors, zoning for mixed-use developments, roadway and congestion pricing, and increased parking fees.  **Commercial passenger and freight flight** trips may be shifted to inter-city rail or eliminated using technology such as videoconferencing.  **Heavy Heavy Duty Truck** trips can be reduced through improved logistics that avoids backhauls and transporting empty shipping containers. The following descriptions detail the different vehicle types: // **Passenger cars and SUVs:** most light-duty road vehicles // **Heavy Duty Trucks:** all other heavy road vehicles (mostly freight trucks) // **Commercial passenger flights:** this is not general aviation // **Guidance for setting values:** // **Passenger cars and SUVs:** The International Energy Agency's BLUE Shifts scenario (from the 2009 report "Transport, Energy, and CO2: Moving Toward Sustainability") includes a 26% reduction in usage of cars and SUVs in OECD countries by 2050 relative to a BAU case. // **Commercial passenger flights:** The International Energy Agency's BLUE Shifts scenario (from the 2009 report "Transport, Energy, and CO2: Moving Toward Sustainability") includes a 30% reduction in usage of aircraft in OECD countries by 2050 relative to a BAU case. // **Heavy Duty Trucks:** The U.S. Federal Highway Administration reports that approximately 25% of mileage for trucks larger than pickups/minivans/other light vans are for empty backhauls and empty shipping containers.</t>
  </si>
  <si>
    <t>**Description:** This policy provides a dollar per metric ton CO2e subsidy, additional to any BAU subsidies.  A negative value implies a tax or removal of subsidies. // **Guidance for setting values:** The 45Q tax credits provide $85 per metric ton CO2e stored, which is included in the BAU case.</t>
  </si>
  <si>
    <t>Repeal_Scenario.cin</t>
  </si>
  <si>
    <t>Federal Policy Repeal and Rollback</t>
  </si>
  <si>
    <t>g CO2e / 2024 dollar</t>
  </si>
  <si>
    <t>g CO2 / 2024 dollar</t>
  </si>
  <si>
    <t>2024 dollars / metric ton CO2e abated, Annual average abatement (million metric tons CO2e)</t>
  </si>
  <si>
    <t>billion 2024 dollars / year</t>
  </si>
  <si>
    <t>billion 2024 dollars</t>
  </si>
  <si>
    <t>2024 dollars / employee-year</t>
  </si>
  <si>
    <t>kilowatt-hour / 2024 dollar</t>
  </si>
  <si>
    <t>2024 dollars / megawatt-hour (MWh)</t>
  </si>
  <si>
    <t>thousand BTU / 2024 dollar</t>
  </si>
  <si>
    <t>2024 dollars / short ton</t>
  </si>
  <si>
    <t>2024 dollars / thousand cubic feet</t>
  </si>
  <si>
    <t>2024 dollars / gallon</t>
  </si>
  <si>
    <t>2024 dollars / barrel of oil</t>
  </si>
  <si>
    <t>2024 dollars / kg</t>
  </si>
  <si>
    <t>2024 dollars / kilowatt-hour (kWh)</t>
  </si>
  <si>
    <t>million 2024 dollars / megawatt (MW)</t>
  </si>
  <si>
    <t>cost of eqpt. to produce 1 kg H2/yr (2024 dollars)</t>
  </si>
  <si>
    <t>**Description:** This policy specifies the dollar per kilowatt-hour subsidy for production of vehicle batteries. This is in addition to subsidies that exist in the BAU scenario. The subsidy will only be applied to the fraction of vehicle batteries produced domestically. A negative value implies a tax or removal of subsidies. // **Guidance for setting values:** The Inflation Reduction Act includes a $35/kWh tax credit for battery cells and a $10/kWh tax credit for assembly for onroad vehicles, which are included in the BAU.</t>
  </si>
  <si>
    <t>**Description:** This policy lever tests increases in industrial process emissions relative to the BAU scenario according to schedules set via model input data. The following descriptions explain what scenarios this lever is set up to test:  // **Guidance for setting values:** //**Methane capture and destruction:** The EPA has set standards for oil and gas methane emissions for new and existing equipment, which are projected to save 130 MMT CO2e annually by 2029. This lever repeals those standards. // **Cropland, rice, and livestock measures:** The Inflation Reduction Act includes billions in financial support for clean agricultural practices. This lever removes that financial support and the projected emissions reductions from those programs.</t>
  </si>
  <si>
    <t>**Description:** This policy provides a subsidy in units of dollar per kilowatt-hour of battery capacity produced by manufacturers. This is in addition to subsidies that exist in the BAU scenario. A negative value implies a tax or removal of subsidies.  // **Guidance for setting values:** The BAU scenario has a $45/kWh production credit provided to manufacturers reflecting the Inflation Reduction Act's 45X tax credit.</t>
  </si>
  <si>
    <t xml:space="preserve">**Description:** This policy allows users to model the emissions and cash flow impacts of a non-BAU industry CCS subsidy. For the United States, this lever is set up to test the impacts of removing all CCS subsidies flowing to industry from the BAU scenario. // **Guidance for setting values:** The United States currently offers 45Q tax credits through 2032 for CCS. Enabling this lever will remove those credits and the amount of CO2 sequestration they are estimated to incentivize. </t>
  </si>
  <si>
    <t>**Description:** This policy specifies a percentage improvement in fuel economy (distance traveled on the same quantity of fuel with the same cargo or passenger loading) due to fuel economy standards for newly sold vehicles of the selected type(s) with fossil fuel-burning engines. A negative value implies a rollback of fuel economy standards relative to those in the BAU scenario. The following descriptions detail the different vehicle types: // **Passenger cars and SUVs:** most light-duty road vehicles // **Light and Medium Commercial Trucks:** commercial trucks carrying freight, not passengers // **Buses:** including school, transit, and intercity buses // **Heavy Duty Trucks:** all other heavy road vehicles (mostly freight trucks) // **Commercial passenger flights:** this is not general aviation // **Commercial freight flights:** this includes all other commercial flights, and is not general aviation // **Passenger rail:** intercity, transit, and commuter rail // **Freight rail:** all other rail // **Recreational boats:** not commercial passenger ferries // **Cargo ships:** commercial ships carrying freight // **Passenger motorbikes:** registered motorcycles // **Guidance for setting values:** // **Passenger cars and SUVs:** U.S. combined fuel economy standards for cars and light trucks were 34.6 mpg in 2020 and are scheduled to rise to 38.3 mpg through 2026, then remain constant.  This improvement is reflected in the BAU case. The National Research Council's estimated future average fuel economy is roughly 74 mpg for a midrange scenario and 94 mpg for an optimistic scenario. // **Light and Medium Commercial Trucks:** U.S. fuel economy standards for heavy-duty vehicles vary by vehicle characteristics, but proposed standards for vocational vehicles (the category that includes buses) would reduce GHG emissions by 24% for 2027 model year vehicles relative to the 2018 model year, then remain constant.  Extrapolating this trend to 2050 would be an 85% improvement relative to 2018, compared to a 40% improvement relative to 2018 in the BAU case.  This could be represented by a policy lever setting of 45%. // **Heavy Duty Trucks:** U.S. fuel economy standards for heavy-duty vehicles vary by vehicle characteristics, but proposed standards for combination tractor-trailers (which are responsible for roughly 60% of HDV emissions) would reduce GHG emissions by 25% for 2027 model year trucks relative to the 2018 model year, then remain constant.  Extrapolating this trend to 2050 would be an 96% improvement relative to 2018, compared to a 40% improvement relative to 2018 in the BAU case.  This could be represented by a policy lever setting of 56%. // **Commercial passenger flights:** The U.S. currently does not have fuel economy standards for aircraft.  In the absence of standards, new passenger aircraft fuel economy is projected to improve roughly 17% from 2018-2050 in the BAU case. // **Commercial freight flights:** The U.S. currently does not have fuel economy standards for aircraft.  In the absence of standards, new freight aircraft fuel economy is projected to improve roughly 50% from 2018-2050 in the BAU case. // **Passenger rail:** The U.S. currently does not have fuel economy standards for trains.  In the absence of standards, new passenger train fuel economy is not projected to change significantly from 2018-2050 in the BAU case. // **Freight rail:** The U.S. currently does not have fuel economy standards for trains.  In the absence of standards, new freight train fuel economy is projected to improve roughly 23% from 2018-2050 in the BAU case. // **Recreational boats:** The U.S. currently does not have fuel economy standards for recreational boats.  In the absence of standards, new passenger boat fuel economy is not projected to change significantly from 2018-2050 in the BAU case. // **Cargo ships:** The U.S. currently does not have fuel economy standards for ships.  In the absence of standards, new freight ship fuel economy is projected to improve roughly 21% from 2018-2050 in the BAU case. however, the ICCT suggests in-use CO2 intensity of freight ships could fall by roughly 50% by 2040, corresponding to a 100% improvement in fuel economy. // **Passenger motorbikes:** The U.S. currently does not have fuel economy standards for motorbikes.  In the absence of standards, new motorbike fuel economy is not projected to change significantly from 2018-2050 in the BAU case.</t>
  </si>
  <si>
    <t xml:space="preserve">**Description:** This policy causes the government to reimburse building owners for an additional percentage of the cost of new distributed solar PV capacity that is installed on or around buildings.  This is in addition to the subsidy that is included in BAU. // **Guidance for setting values:** The Inflation Reduction Act includes a 30% tax credit for residential solar through 2032, phased down to 0% by 2035. This is incorporated in the BAU scenario. </t>
  </si>
  <si>
    <t>**Description:** The BAU scenario includes all planned capacity additions (provided by the U.S. Energy Information Administration). This policy uses an alternative set of planned capacity additions. // **Guidance for setting values:** // **Offshore Wind:** When used in the context of the US NDC scenario, this policy results in roughly 30 GW of offshore wind by 2030 and 220 of offshore wind by 2050 nationwide.</t>
  </si>
  <si>
    <t>**Description:** This policy is a subsidy paid by the government to suppliers of electricity per unit of electricity generated from the selected plant type(s).This is in addition to subsidies that exist in the BAU scenario.  // **Guidance for setting values:** The U.S. provides clean electricity tax credits as part of the Inflation Reduction Act (IRA). The BAU assumes IRA tax credits will begin phasing out after the year 2039, when electricity sector emissions reach the target of 25% below 2022 levels. Tax credits are claimed as either the Investment Tax Credit (per unit capacity) or Production Tax Credit (per unit electricity generation), depending on the plant type. // Also note that the Energy Policy Simulator chooses which new power plants to build based on lifetime plant costs, and the PTC is only available for the first 10 years of a project. // **Nuclear:** We assume roughly $10/MWh worth of incentives for nuclear in our BAU as part of the IRA and the Infrastructure Investment and Jobs Act. // **Onshore Wind:** We assume IRA tax credits of roughly $20.50 per MWh, based on assumptions on which share of new plants qualify for various bonus credits. // **Solar PV:**  We assume IRA tax credits of roughly $24.50, based on assumptions on which share of new plants qualify for various bonus credits.</t>
  </si>
  <si>
    <t>**Description:** This policy subsidizes a percentage of grid battery capacity costs, additional to any BAU capacity construction subsidies. A negative value implies a tax or removal of subsidies. // **Guidance for setting values:** The BAU scenario assumes IRA tax credits of 41.6%, based on assumptions on which share of new projects qualify for various bonus credits.</t>
  </si>
  <si>
    <t>**Description:** This policy specifies the fraction of CO2 emissions from industry that is captured and stored, above the amount predicted in the BAUlscenario. // **Guidance for setting values:** Very few CCS-equipped industrial facilities exist today, so in a scenario where industry does not transition to clean energy, a value over 20% is likely very optimistic.  However, in scenarios in which industry mostly or entirely transitions to clean energy (i.e. due to other policies, such as industrial fuel switching and industrial energy efficiency), CCS settings as high as 100% (to capture the small amount of residual CO2 emissions, such as process CO2 from the cement industry) may be very feasible.</t>
  </si>
  <si>
    <t>Change in Expected Power Plant Capacity Factor</t>
  </si>
  <si>
    <t>**Description:** This policy specifies the change in capacity factor (time spent generating power) for new natural gas combined cycle plants. This policy changes these plants' expected capacity factors, but it does not force them to be dispatched if it would be uneconomical to do so. A negative value implies a decrease in capacity factor relative to the Current Policies scenario. // **Guidance for setting values:** // **Natural Gas Combined Cycle:** As part of EPA's Clean Air Act Section 111 regulations for new power plants, natural gas combined cycle plants that operate more than 40 percent of the time must capture 90 percent of on-site emissions by 2032. This would effectively block new natural gas plants without CCS (which are tracked as a separate power plant type in the model). Therefore, we adjust the expected capacity factor for new combined cycle plants so that they would run at a maximum capacity factor of 40 percent starting in 2032.</t>
  </si>
  <si>
    <t>**Description:** This policy requires the specified percentage of newly sold vehicles of the selected type(s) to consist of zero-emission vehicles. If that percentage would already be achieved through BAU sales plus the effects of other policies, such as an EV subsidy, this policy has no effect. Manufactures may meet a sales standard through techniques such as more heavily marketing electric vehicles, lowering the price of electric vehicles, or raising the price of non-electric vehicles. A negative setting for this lever implies a decrease in ZEV sales requirements relative to the BAU scenario. The following descriptions detail the different vehicle types: // **Passenger cars and SUVs:** most light-duty road vehicles //**Light and Medium Commercial Trucks:** commercial trucks carrying freight, not passengers // **Buses:** including school, transit, and intercity buses // **Heavy Duty Trucks:** all other heavy road vehicles (mostly freight trucks) // **Passenger motorbikes:** registered motorcycles // **Guidance for setting values:**</t>
  </si>
  <si>
    <t>**Description:** This policy increases the sequestration of CO2 by planting forests.  Planted forests are assumed to be managed with best practices and are not used for timber harvesting. // **Guidance for setting values:**</t>
  </si>
  <si>
    <t>**Description:** This policy increases CO2 sequestration by forests through improved forest management practices. // **Guidance for setting values:** The potential for this policy lever is sourced from EPA's 2024 Forestry and Agriculture Sector Mitigation Analysis, which evaluates various carbon price scenarios across both the forestry and agriculture sectors and considers land use competition. At a level of $100 per ton, the forest management potential is roughly 80 MMT CO2e in 2050.</t>
  </si>
  <si>
    <t>Wind</t>
  </si>
  <si>
    <t xml:space="preserve">**Description:** This setting is one of several "Government Revenue Accounting" control settings that help determine how the government accounts for certain changes in its cash flow (such as increased or decreased tax revenues or subsidy payments). These settings allow for new revenue or spending to be allocated to different purposes by designating shareweights to each accounting purpose. The accounting purposes are: **Regular Spending** increasing this weight means the government will use increased revenue (or account account for increased spending) by increasing (or decreasing) spending on its normal budget (e.g., activities such as defense, education, and administrative expenses). **Budget Deficit** increasing this weight means government will use increased revenue (or account for increased spending) on the deficit, shrinking (or growing) the national debt (with associated implications for interest payments)grow or shrink the national debt (with associated implications for interest payments). **Household Taxes** increasing this weight means the government will use increased revenue (or account for increased spending) to decrease (or increase)  taxes on households. A "climate dividend" is considered to be a decrease in household taxes. **Payroll Taxes** increasing this weight means government will use increased revenue (or account for increased spending) to decrease (or increase)  payroll taxes. **Corporate Taxes** increasing this weight means government will use increased revenue (or account for increased spending) to decrease (or increase)  corporate taxes. // **Guidance for setting values:** This value is set as a weight (1 to 10) for each accounting purpose, in order to indicate how the increased revenue (or spending) from this policy should be allocated among the five revenue accounting options. The share of the change in cash flow allocated to each revenue accounting option is calculated as that option's weight divided by the total of the weights assigned to all options. If every purpose is assigned zero weight, they all receive an equal share of the change in cash flow.
</t>
  </si>
  <si>
    <t>**Description:** This policy increases the deployment of EV charging stations, including DC Fast and Level 2 charging stations.  A negative value decreases chargers relative to the Current Policies scenario. // **Guidance for setting values:** This policy increases vehicle deployment by lowering the perceived charging availability penalty for EVs, insofar as it increases the ratio of EV chargers to gasoline pumps. In the United States, we find the charging availability penalty already reaches zero by roughly 2030. Beyond that point, this policy lever will have no additional effect on EV deployment.</t>
  </si>
  <si>
    <t>**Description:** The EPS calculates economc capacity additions and retirements in each time step. In addition, it incorporates any announced retirements through input data files. This policy uses an alternate input data file specifying planned retirement schedules for existing capacity of the selected type(s). // **Guidance for setting values:** The Current Policies scenario includes all expected coal retirements resulting from EPA's Clean Air Act Section 111 regulations for power plants, as well as from other regulations and legislation like the Inflation Reduction Act. Turning this lever on removes the effect of those federal policies, resulting in fewer coal retirements.</t>
  </si>
  <si>
    <t>**Description:** The business-as-usual case includes all planned CCUS retrofits (as modeled by the EPA for its latest Clean Air Act Section 111 regulations for power plants). Turning this policy lever on assumes those retrofits do not happen.</t>
  </si>
  <si>
    <t xml:space="preserve">**Description:** This policy reduces the subsidies paid for the production of the selected energy source(s) (relative to the BAU case). Note that some subsidies affect the cost of fuel (such as coal and natural gas), while some subsidies are for electricity production or capacity construction (federal Production Tax Credits and Investment Tax Credits). // **Guidance for setting values:** A value of 100% eliminates federal tax credits from the Inflation Reduction Act for wind, solar, geothermal, hydrogen, and nuclear. </t>
  </si>
  <si>
    <t>**Description:** Turning this policy lever on prevents the carbon tax from being levied on process emissions from the selected industry categories. (Process emissions are non-energy greenhouse gas emissions from industrial and agricultural operations, for example emissions released due to chemical reactions during cement production). By default, we exempt agriculture and water and waste process emissions, as these categories are generally not covered by carbon tax proposals.</t>
  </si>
  <si>
    <t>**Description:** By default, carbon taxes apply to only domestically produced goods. Turning this policy lever on enables carbon tax border adjustments, meaning the carbon tax will apply to both domestically produced and imported goods.</t>
  </si>
  <si>
    <t>**Description:** This policy is a subsidy paid by the government to electricity suppliers per unit of new capacity constructed.  This only applies to utilities, not distributed systems (such as rooftop solar). // **Guidance for setting values:** The U.S. provides clean electricity tax credits as part of the Inflation Reduction Act (IRA). Tax credits are claimed as either the Investment Tax Credit (per unit capacity) or Production Tax Credit (per unit electricity generation), depending on the plant type. The BAU assumes IRA tax credits will begin phasing out after the year 2036, when electricity sector emissions reach the target of 25% below 2022 levels. // **Nuclear:** The U.S. Federal Government has guaranteed billions of dollars of loans for the construction new nuclear plants and has funded billions of dollars of nuclear technology R&amp;D.  The construction of two new reactors at the Vogtle power plant, the only recently built nuclear energy project under construction in the U.S., received $12 billion in loan guarantees as of March 2019.  (Loan guarantees are not equivalent to subsidies dollar-for-dollar, but they lower the cost of construction by enabling the plant to access cheaper financing.) // **Solar Thermal:** We assume IRA tax credits of 41.6%, based on assumptions on which share of new plants qualify for various bonus credits. // **Biomass:** The U.S. Federal Government has collectively guaranteed billions of dollars of loans for the construction new biomass plants.    (Loan guarantees are not equivalent to subsidies dollar-for-dollar, but they lower the cost of construction by enabling the plant to access cheaper financing.) // **Geothermal:**  We assume IRA tax credits of 41.6%, based on assumptions on which share of new plants qualify for various bonus credits. // **Offshore Wind:**  We assume IRA tax credits of 41.6%, based on assumptions on which share of new plants qualify for various bonus credits.</t>
  </si>
  <si>
    <t>**Description:** This policy specifies the dollar amount offered as a subsidy to the purchaser of a new passenger vehicle.  This is in addition to subsidies that exist in the BAU case.  A negative value implies a tax or removal of subsidies. // **Guidance for setting values:** The U.S. currently offers a federal tax credit for up to $7,500 for qualifying clean passenger light-duty vehicles as part of the Inflation Reduction Act. This tax credit is included in the BAU scenario as an estimated average credit for new vehicles, accounting for the fact many vehicles will not be eligible starting in 2025 due to requirements for critical minerals sourcing. The BAU also includes the state-level credit on top of the federal tax credits.</t>
  </si>
  <si>
    <t>**Description:** This policy specifies the dollar amount offered as a subsidy to the purchaser of a new freight vehicle.  This is in addition to subsidies that exist in the BAU case. A negative value implies a tax or removal of subsidies. // **Guidance for setting values:** The U.S. currently offers a federal tax credit for up to $40,500 for qualifying clean commercial vehicles, which is incorporated in the BAU.</t>
  </si>
  <si>
    <t>**Description:** Turning this policy lever on will edit the BAU assumptions for state-level minimum ZEV requirements. This is done by using different input data files for the model. In the United States model and in the various U.S. state models, turning this policy lever on reverses state-level Advanced Clean Cars and Advanced Clean Trucks requirements starting in 2025. This only has an effect if the state has adopted ACC or ACT.</t>
  </si>
  <si>
    <t xml:space="preserve">**Description:** Turning this policy lever on will edit the BAU assumptions for deployment of distributed solar. This is done by using different input data files for the model. In the United States model and in the various U.S. state models, turning this policy lever on will remove the incremental distributed solar deployments expected from the Inflation Reduction Act. // </t>
  </si>
  <si>
    <t>**Description:** By default, this policy causes a percentage of merchant hydrogen (i.e. hydrogen produced for sale, not hydrogen produced and consumed on-site within a facility) to be produced via electrolysis rather than via other production pathways. If the Non BAU Hydrogen Production Pathways lever is enabled, this lever works in the opposite direction by shifting hydrogen production to steam methane reforming. // **Guidance for setting values:** As of 2025, in the United States, roughly 95% of hydrogen is produced via steam reforming of natural gas and 5% is produced via electrolysis. These shares are projected to shift towards electrolysis in the BAU scenario due to hydrogen tax credits provided by the Inflation Reduction Act.</t>
  </si>
  <si>
    <t>**Description:** This lever changes the direction of the “Shift Hydrogen Production Pathways” lever. By default, the “Shift Hydrogen Production Pathways” lever causes a percentage of merchant hydrogen (i.e. hydrogen produced for sale, not hydrogen produced and consumed on-site within a facility) to be produced via electrolysis rather than via other production pathways. If the “Non-BAU Hydrogen Production Pathways lever is enabled, it causes hydrogen production pathway shifting to work in the opposite direction, shifting hydrogen production to steam methane reforming. // **Guidance for setting values:** As of 2025, in the United States, roughly 95% of hydrogen is produced via steam reforming of natural gas and 5% is produced via electrolysis. These shares are projected to shift towards electrolysis in the BAU scenario due to hydrogen tax credits provided by the Inflation Reduction Act. Enabling this lever can be used to model repealing the Inflation Reduction Act tax credits.</t>
  </si>
</sst>
</file>

<file path=xl/styles.xml><?xml version="1.0" encoding="utf-8"?>
<styleSheet xmlns="http://schemas.openxmlformats.org/spreadsheetml/2006/main" xmlns:mc="http://schemas.openxmlformats.org/markup-compatibility/2006" xmlns:x14ac="http://schemas.microsoft.com/office/spreadsheetml/2009/9/ac" xmlns:x16r2="http://schemas.microsoft.com/office/spreadsheetml/2015/02/main" xmlns:xr="http://schemas.microsoft.com/office/spreadsheetml/2014/revision" mc:Ignorable="x14ac x16r2 xr">
  <numFmts count="10">
    <numFmt numFmtId="43" formatCode="_(* #,##0.00_);_(* \(#,##0.00\);_(* &quot;-&quot;??_);_(@_)"/>
    <numFmt numFmtId="164" formatCode="0.0%"/>
    <numFmt numFmtId="165" formatCode="0.0000000"/>
    <numFmt numFmtId="166" formatCode="0.000E+00"/>
    <numFmt numFmtId="167" formatCode="###0;###0"/>
    <numFmt numFmtId="168" formatCode="_-* #,##0.00_-;\-* #,##0.00_-;_-* &quot;-&quot;??_-;_-@_-"/>
    <numFmt numFmtId="169" formatCode="_-* #,##0.00\ _F_-;\-* #,##0.00\ _F_-;_-* &quot;-&quot;??\ _F_-;_-@_-"/>
    <numFmt numFmtId="170" formatCode="#,##0.0000"/>
    <numFmt numFmtId="171" formatCode="\-"/>
    <numFmt numFmtId="172" formatCode="0.000"/>
  </numFmts>
  <fonts count="96" x14ac:knownFonts="1">
    <font>
      <sz val="11"/>
      <name val="Calibri"/>
      <family val="2"/>
      <scheme val="minor"/>
    </font>
    <font>
      <sz val="11"/>
      <color theme="1"/>
      <name val="Calibri"/>
      <family val="2"/>
      <scheme val="minor"/>
    </font>
    <font>
      <sz val="11"/>
      <color theme="1"/>
      <name val="Calibri"/>
      <family val="2"/>
      <scheme val="minor"/>
    </font>
    <font>
      <sz val="11"/>
      <color theme="1"/>
      <name val="Calibri"/>
      <family val="2"/>
      <scheme val="minor"/>
    </font>
    <font>
      <sz val="11"/>
      <color theme="1"/>
      <name val="Calibri"/>
      <family val="2"/>
      <scheme val="minor"/>
    </font>
    <font>
      <sz val="11"/>
      <color theme="1"/>
      <name val="Calibri"/>
      <family val="2"/>
      <scheme val="minor"/>
    </font>
    <font>
      <sz val="11"/>
      <color theme="1"/>
      <name val="Calibri"/>
      <family val="2"/>
      <scheme val="minor"/>
    </font>
    <font>
      <sz val="11"/>
      <color theme="1"/>
      <name val="Calibri"/>
      <family val="2"/>
      <scheme val="minor"/>
    </font>
    <font>
      <sz val="11"/>
      <color theme="1"/>
      <name val="Calibri"/>
      <family val="2"/>
      <scheme val="minor"/>
    </font>
    <font>
      <sz val="11"/>
      <color theme="1"/>
      <name val="Calibri"/>
      <family val="2"/>
      <scheme val="minor"/>
    </font>
    <font>
      <sz val="11"/>
      <color theme="1"/>
      <name val="Calibri"/>
      <family val="2"/>
      <scheme val="minor"/>
    </font>
    <font>
      <sz val="11"/>
      <color theme="1"/>
      <name val="Calibri"/>
      <family val="2"/>
      <scheme val="minor"/>
    </font>
    <font>
      <sz val="11"/>
      <color theme="1"/>
      <name val="Calibri"/>
      <family val="2"/>
      <scheme val="minor"/>
    </font>
    <font>
      <b/>
      <sz val="11"/>
      <color theme="1"/>
      <name val="Calibri"/>
      <family val="2"/>
      <scheme val="minor"/>
    </font>
    <font>
      <sz val="11"/>
      <name val="Calibri"/>
      <family val="2"/>
      <scheme val="minor"/>
    </font>
    <font>
      <sz val="11"/>
      <color theme="0" tint="-0.499984740745262"/>
      <name val="Calibri"/>
      <family val="2"/>
      <scheme val="minor"/>
    </font>
    <font>
      <sz val="11"/>
      <color theme="1"/>
      <name val="Calibri"/>
      <family val="2"/>
      <scheme val="minor"/>
    </font>
    <font>
      <u/>
      <sz val="11"/>
      <color theme="10"/>
      <name val="Calibri"/>
      <family val="2"/>
      <scheme val="minor"/>
    </font>
    <font>
      <sz val="11"/>
      <color rgb="FF000000"/>
      <name val="Calibri"/>
      <family val="2"/>
      <scheme val="minor"/>
    </font>
    <font>
      <i/>
      <sz val="11"/>
      <color theme="1"/>
      <name val="Calibri"/>
      <family val="2"/>
      <scheme val="minor"/>
    </font>
    <font>
      <b/>
      <sz val="11"/>
      <name val="Calibri"/>
      <family val="2"/>
      <scheme val="minor"/>
    </font>
    <font>
      <sz val="9"/>
      <color indexed="8"/>
      <name val="Calibri"/>
      <family val="2"/>
    </font>
    <font>
      <b/>
      <sz val="9"/>
      <color indexed="8"/>
      <name val="Calibri"/>
      <family val="2"/>
    </font>
    <font>
      <b/>
      <sz val="11"/>
      <name val="Arial"/>
      <family val="2"/>
    </font>
    <font>
      <b/>
      <sz val="10"/>
      <name val="Book Antiqua"/>
      <family val="1"/>
    </font>
    <font>
      <sz val="10"/>
      <color rgb="FF000000"/>
      <name val="Times New Roman"/>
      <family val="1"/>
    </font>
    <font>
      <sz val="10"/>
      <name val="Book Antiqua"/>
      <family val="1"/>
    </font>
    <font>
      <sz val="9"/>
      <color rgb="FF000000"/>
      <name val="Arial"/>
      <family val="2"/>
    </font>
    <font>
      <sz val="10"/>
      <color rgb="FFFF0000"/>
      <name val="Times New Roman"/>
      <family val="1"/>
    </font>
    <font>
      <b/>
      <sz val="12"/>
      <name val="Times New Roman"/>
      <family val="1"/>
    </font>
    <font>
      <sz val="9"/>
      <color indexed="8"/>
      <name val="Times New Roman"/>
      <family val="1"/>
    </font>
    <font>
      <b/>
      <sz val="9"/>
      <name val="Times New Roman"/>
      <family val="1"/>
    </font>
    <font>
      <sz val="9"/>
      <name val="Times New Roman"/>
      <family val="1"/>
    </font>
    <font>
      <sz val="10"/>
      <name val="Arial"/>
      <family val="2"/>
    </font>
    <font>
      <sz val="14"/>
      <color theme="1"/>
      <name val="Roboto"/>
      <family val="2"/>
    </font>
    <font>
      <b/>
      <sz val="11"/>
      <color rgb="FF740000"/>
      <name val="Calibri"/>
      <family val="2"/>
      <scheme val="minor"/>
    </font>
    <font>
      <b/>
      <i/>
      <sz val="11"/>
      <color theme="1"/>
      <name val="Calibri"/>
      <family val="2"/>
      <scheme val="minor"/>
    </font>
    <font>
      <sz val="11"/>
      <color rgb="FF3F3F76"/>
      <name val="Calibri"/>
      <family val="2"/>
      <scheme val="minor"/>
    </font>
    <font>
      <b/>
      <sz val="11"/>
      <color rgb="FF3F3F3F"/>
      <name val="Calibri"/>
      <family val="2"/>
      <scheme val="minor"/>
    </font>
    <font>
      <b/>
      <sz val="11"/>
      <color rgb="FFFA7D00"/>
      <name val="Calibri"/>
      <family val="2"/>
      <scheme val="minor"/>
    </font>
    <font>
      <sz val="11"/>
      <color rgb="FFFF0000"/>
      <name val="Calibri"/>
      <family val="2"/>
      <scheme val="minor"/>
    </font>
    <font>
      <i/>
      <sz val="11"/>
      <color rgb="FF7F7F7F"/>
      <name val="Calibri"/>
      <family val="2"/>
      <scheme val="minor"/>
    </font>
    <font>
      <sz val="11"/>
      <color theme="0"/>
      <name val="Calibri"/>
      <family val="2"/>
      <scheme val="minor"/>
    </font>
    <font>
      <b/>
      <sz val="12"/>
      <color indexed="8"/>
      <name val="Times New Roman"/>
      <family val="1"/>
    </font>
    <font>
      <sz val="12"/>
      <color indexed="8"/>
      <name val="Times New Roman"/>
      <family val="1"/>
    </font>
    <font>
      <sz val="11"/>
      <color indexed="8"/>
      <name val="Calibri"/>
      <family val="2"/>
    </font>
    <font>
      <b/>
      <sz val="10"/>
      <name val="Arial"/>
      <family val="2"/>
    </font>
    <font>
      <u/>
      <sz val="10"/>
      <color indexed="12"/>
      <name val="Times New Roman"/>
      <family val="1"/>
    </font>
    <font>
      <sz val="11"/>
      <color indexed="8"/>
      <name val="Calibri"/>
      <family val="2"/>
      <charset val="186"/>
    </font>
    <font>
      <sz val="11"/>
      <color indexed="9"/>
      <name val="Calibri"/>
      <family val="2"/>
    </font>
    <font>
      <sz val="11"/>
      <color indexed="9"/>
      <name val="Calibri"/>
      <family val="2"/>
      <charset val="186"/>
    </font>
    <font>
      <b/>
      <sz val="11"/>
      <color indexed="63"/>
      <name val="Calibri"/>
      <family val="2"/>
    </font>
    <font>
      <sz val="11"/>
      <color indexed="20"/>
      <name val="Calibri"/>
      <family val="2"/>
      <charset val="186"/>
    </font>
    <font>
      <b/>
      <sz val="11"/>
      <color indexed="52"/>
      <name val="Calibri"/>
      <family val="2"/>
    </font>
    <font>
      <b/>
      <sz val="11"/>
      <color indexed="52"/>
      <name val="Calibri"/>
      <family val="2"/>
      <charset val="186"/>
    </font>
    <font>
      <b/>
      <sz val="11"/>
      <color indexed="9"/>
      <name val="Calibri"/>
      <family val="2"/>
      <charset val="186"/>
    </font>
    <font>
      <sz val="8"/>
      <name val="Helvetica"/>
      <family val="2"/>
    </font>
    <font>
      <sz val="11"/>
      <color indexed="62"/>
      <name val="Calibri"/>
      <family val="2"/>
    </font>
    <font>
      <b/>
      <sz val="11"/>
      <color indexed="8"/>
      <name val="Calibri"/>
      <family val="2"/>
    </font>
    <font>
      <i/>
      <sz val="11"/>
      <color indexed="23"/>
      <name val="Calibri"/>
      <family val="2"/>
    </font>
    <font>
      <i/>
      <sz val="11"/>
      <color indexed="23"/>
      <name val="Calibri"/>
      <family val="2"/>
      <charset val="186"/>
    </font>
    <font>
      <sz val="11"/>
      <color indexed="17"/>
      <name val="Calibri"/>
      <family val="2"/>
      <charset val="186"/>
    </font>
    <font>
      <sz val="11"/>
      <color indexed="17"/>
      <name val="Calibri"/>
      <family val="2"/>
    </font>
    <font>
      <b/>
      <sz val="15"/>
      <color indexed="56"/>
      <name val="Calibri"/>
      <family val="2"/>
      <charset val="186"/>
    </font>
    <font>
      <b/>
      <sz val="13"/>
      <color indexed="56"/>
      <name val="Calibri"/>
      <family val="2"/>
      <charset val="186"/>
    </font>
    <font>
      <b/>
      <sz val="11"/>
      <color indexed="56"/>
      <name val="Calibri"/>
      <family val="2"/>
      <charset val="186"/>
    </font>
    <font>
      <sz val="11"/>
      <color indexed="62"/>
      <name val="Calibri"/>
      <family val="2"/>
      <charset val="186"/>
    </font>
    <font>
      <sz val="11"/>
      <color indexed="52"/>
      <name val="Calibri"/>
      <family val="2"/>
      <charset val="186"/>
    </font>
    <font>
      <sz val="11"/>
      <color indexed="60"/>
      <name val="Calibri"/>
      <family val="2"/>
      <charset val="186"/>
    </font>
    <font>
      <sz val="10"/>
      <name val="Arial"/>
      <family val="2"/>
      <charset val="186"/>
    </font>
    <font>
      <b/>
      <sz val="11"/>
      <color indexed="63"/>
      <name val="Calibri"/>
      <family val="2"/>
      <charset val="186"/>
    </font>
    <font>
      <sz val="11"/>
      <color indexed="20"/>
      <name val="Calibri"/>
      <family val="2"/>
    </font>
    <font>
      <b/>
      <sz val="18"/>
      <color indexed="56"/>
      <name val="Cambria"/>
      <family val="2"/>
      <charset val="186"/>
    </font>
    <font>
      <b/>
      <sz val="11"/>
      <color indexed="8"/>
      <name val="Calibri"/>
      <family val="2"/>
      <charset val="186"/>
    </font>
    <font>
      <b/>
      <sz val="18"/>
      <color indexed="56"/>
      <name val="Cambria"/>
      <family val="2"/>
    </font>
    <font>
      <b/>
      <sz val="15"/>
      <color indexed="56"/>
      <name val="Calibri"/>
      <family val="2"/>
    </font>
    <font>
      <b/>
      <sz val="13"/>
      <color indexed="56"/>
      <name val="Calibri"/>
      <family val="2"/>
    </font>
    <font>
      <b/>
      <sz val="11"/>
      <color indexed="56"/>
      <name val="Calibri"/>
      <family val="2"/>
    </font>
    <font>
      <sz val="11"/>
      <color indexed="52"/>
      <name val="Calibri"/>
      <family val="2"/>
    </font>
    <font>
      <sz val="11"/>
      <color indexed="10"/>
      <name val="Calibri"/>
      <family val="2"/>
    </font>
    <font>
      <sz val="11"/>
      <color indexed="10"/>
      <name val="Calibri"/>
      <family val="2"/>
      <charset val="186"/>
    </font>
    <font>
      <b/>
      <sz val="11"/>
      <color indexed="9"/>
      <name val="Calibri"/>
      <family val="2"/>
    </font>
    <font>
      <u/>
      <sz val="10"/>
      <color indexed="12"/>
      <name val="Times New Roman"/>
      <family val="1"/>
      <charset val="186"/>
    </font>
    <font>
      <sz val="10"/>
      <name val="Arial"/>
      <family val="2"/>
      <charset val="204"/>
    </font>
    <font>
      <b/>
      <sz val="11"/>
      <color indexed="12"/>
      <name val="Arial"/>
      <family val="2"/>
      <charset val="204"/>
    </font>
    <font>
      <sz val="8"/>
      <name val="Helvetica"/>
      <family val="2"/>
    </font>
    <font>
      <sz val="8"/>
      <name val="Calibri"/>
      <family val="2"/>
      <scheme val="minor"/>
    </font>
    <font>
      <sz val="11"/>
      <color theme="0" tint="-0.34998626667073579"/>
      <name val="Calibri"/>
      <family val="2"/>
      <scheme val="minor"/>
    </font>
    <font>
      <b/>
      <sz val="11"/>
      <color rgb="FF000000"/>
      <name val="Calibri"/>
      <family val="2"/>
      <scheme val="minor"/>
    </font>
    <font>
      <sz val="11"/>
      <color theme="0" tint="-0.249977111117893"/>
      <name val="Calibri"/>
      <family val="2"/>
      <scheme val="minor"/>
    </font>
    <font>
      <sz val="8"/>
      <name val="Helvetica"/>
    </font>
    <font>
      <sz val="11"/>
      <color theme="1"/>
      <name val="Calibri"/>
      <family val="2"/>
    </font>
    <font>
      <b/>
      <sz val="11"/>
      <color theme="1"/>
      <name val="Calibri"/>
      <family val="2"/>
    </font>
    <font>
      <sz val="11"/>
      <color rgb="FF000000"/>
      <name val="Calibri"/>
      <family val="2"/>
    </font>
    <font>
      <sz val="11"/>
      <color rgb="FF000000"/>
      <name val="Aptos"/>
      <family val="2"/>
    </font>
    <font>
      <sz val="12"/>
      <name val="Aptos"/>
      <family val="2"/>
    </font>
  </fonts>
  <fills count="100">
    <fill>
      <patternFill patternType="none"/>
    </fill>
    <fill>
      <patternFill patternType="gray125"/>
    </fill>
    <fill>
      <patternFill patternType="solid">
        <fgColor theme="0" tint="-0.249977111117893"/>
        <bgColor indexed="64"/>
      </patternFill>
    </fill>
    <fill>
      <patternFill patternType="solid">
        <fgColor theme="3" tint="0.59999389629810485"/>
        <bgColor indexed="64"/>
      </patternFill>
    </fill>
    <fill>
      <patternFill patternType="solid">
        <fgColor theme="0" tint="-0.14999847407452621"/>
        <bgColor indexed="64"/>
      </patternFill>
    </fill>
    <fill>
      <patternFill patternType="solid">
        <fgColor theme="4" tint="0.79998168889431442"/>
        <bgColor indexed="64"/>
      </patternFill>
    </fill>
    <fill>
      <patternFill patternType="solid">
        <fgColor rgb="FFCCCCCC"/>
      </patternFill>
    </fill>
    <fill>
      <patternFill patternType="solid">
        <fgColor rgb="FFFFCC99"/>
      </patternFill>
    </fill>
    <fill>
      <patternFill patternType="solid">
        <fgColor indexed="42"/>
        <bgColor indexed="64"/>
      </patternFill>
    </fill>
    <fill>
      <patternFill patternType="solid">
        <fgColor indexed="47"/>
        <bgColor indexed="64"/>
      </patternFill>
    </fill>
    <fill>
      <patternFill patternType="solid">
        <fgColor rgb="FF969696"/>
        <bgColor indexed="64"/>
      </patternFill>
    </fill>
    <fill>
      <patternFill patternType="solid">
        <fgColor indexed="55"/>
        <bgColor indexed="64"/>
      </patternFill>
    </fill>
    <fill>
      <patternFill patternType="solid">
        <fgColor rgb="FFFFFF00"/>
        <bgColor indexed="64"/>
      </patternFill>
    </fill>
    <fill>
      <patternFill patternType="solid">
        <fgColor theme="1"/>
        <bgColor indexed="64"/>
      </patternFill>
    </fill>
    <fill>
      <patternFill patternType="solid">
        <fgColor rgb="FF004185"/>
        <bgColor indexed="64"/>
      </patternFill>
    </fill>
    <fill>
      <patternFill patternType="solid">
        <fgColor rgb="FFC01B00"/>
        <bgColor indexed="64"/>
      </patternFill>
    </fill>
    <fill>
      <patternFill patternType="solid">
        <fgColor rgb="FF00B050"/>
        <bgColor indexed="64"/>
      </patternFill>
    </fill>
    <fill>
      <patternFill patternType="solid">
        <fgColor rgb="FF620E7A"/>
        <bgColor indexed="64"/>
      </patternFill>
    </fill>
    <fill>
      <patternFill patternType="solid">
        <fgColor rgb="FFBFB088"/>
        <bgColor indexed="64"/>
      </patternFill>
    </fill>
    <fill>
      <patternFill patternType="solid">
        <fgColor rgb="FF620E70"/>
        <bgColor indexed="64"/>
      </patternFill>
    </fill>
    <fill>
      <patternFill patternType="solid">
        <fgColor rgb="FF087BF1"/>
        <bgColor indexed="64"/>
      </patternFill>
    </fill>
    <fill>
      <patternFill patternType="solid">
        <fgColor rgb="FFF1BB18"/>
        <bgColor indexed="64"/>
      </patternFill>
    </fill>
    <fill>
      <patternFill patternType="solid">
        <fgColor rgb="FF04FFAF"/>
        <bgColor indexed="64"/>
      </patternFill>
    </fill>
    <fill>
      <patternFill patternType="solid">
        <fgColor rgb="FFF593E0"/>
        <bgColor indexed="64"/>
      </patternFill>
    </fill>
    <fill>
      <patternFill patternType="solid">
        <fgColor rgb="FF004D10"/>
        <bgColor indexed="64"/>
      </patternFill>
    </fill>
    <fill>
      <patternFill patternType="solid">
        <fgColor rgb="FFFF6400"/>
        <bgColor indexed="64"/>
      </patternFill>
    </fill>
    <fill>
      <patternFill patternType="solid">
        <fgColor rgb="FFFF00FF"/>
        <bgColor indexed="64"/>
      </patternFill>
    </fill>
    <fill>
      <patternFill patternType="solid">
        <fgColor rgb="FFC2DFFD"/>
        <bgColor indexed="64"/>
      </patternFill>
    </fill>
    <fill>
      <patternFill patternType="solid">
        <fgColor rgb="FFAF64FF"/>
        <bgColor indexed="64"/>
      </patternFill>
    </fill>
    <fill>
      <patternFill patternType="solid">
        <fgColor rgb="FFAD6600"/>
        <bgColor indexed="64"/>
      </patternFill>
    </fill>
    <fill>
      <patternFill patternType="solid">
        <fgColor rgb="FF740000"/>
        <bgColor indexed="64"/>
      </patternFill>
    </fill>
    <fill>
      <patternFill patternType="solid">
        <fgColor theme="4" tint="0.59999389629810485"/>
        <bgColor indexed="64"/>
      </patternFill>
    </fill>
    <fill>
      <patternFill patternType="solid">
        <fgColor rgb="FF009999"/>
        <bgColor indexed="64"/>
      </patternFill>
    </fill>
    <fill>
      <patternFill patternType="solid">
        <fgColor rgb="FFFF9999"/>
        <bgColor indexed="64"/>
      </patternFill>
    </fill>
    <fill>
      <patternFill patternType="solid">
        <fgColor rgb="FFCCFF33"/>
        <bgColor indexed="64"/>
      </patternFill>
    </fill>
    <fill>
      <patternFill patternType="solid">
        <fgColor rgb="FF6E8000"/>
        <bgColor indexed="64"/>
      </patternFill>
    </fill>
    <fill>
      <patternFill patternType="solid">
        <fgColor rgb="FF92D050"/>
        <bgColor indexed="64"/>
      </patternFill>
    </fill>
    <fill>
      <patternFill patternType="solid">
        <fgColor theme="5" tint="0.39997558519241921"/>
        <bgColor indexed="64"/>
      </patternFill>
    </fill>
    <fill>
      <patternFill patternType="solid">
        <fgColor rgb="FFF2F2F2"/>
      </patternFill>
    </fill>
    <fill>
      <patternFill patternType="solid">
        <fgColor theme="4" tint="0.79998168889431442"/>
        <bgColor indexed="65"/>
      </patternFill>
    </fill>
    <fill>
      <patternFill patternType="solid">
        <fgColor theme="4" tint="0.59999389629810485"/>
        <bgColor indexed="65"/>
      </patternFill>
    </fill>
    <fill>
      <patternFill patternType="solid">
        <fgColor theme="4" tint="0.39997558519241921"/>
        <bgColor indexed="65"/>
      </patternFill>
    </fill>
    <fill>
      <patternFill patternType="solid">
        <fgColor theme="5" tint="0.79998168889431442"/>
        <bgColor indexed="65"/>
      </patternFill>
    </fill>
    <fill>
      <patternFill patternType="solid">
        <fgColor theme="5" tint="0.59999389629810485"/>
        <bgColor indexed="65"/>
      </patternFill>
    </fill>
    <fill>
      <patternFill patternType="solid">
        <fgColor theme="5" tint="0.39997558519241921"/>
        <bgColor indexed="65"/>
      </patternFill>
    </fill>
    <fill>
      <patternFill patternType="solid">
        <fgColor theme="6" tint="0.79998168889431442"/>
        <bgColor indexed="65"/>
      </patternFill>
    </fill>
    <fill>
      <patternFill patternType="solid">
        <fgColor theme="6" tint="0.59999389629810485"/>
        <bgColor indexed="65"/>
      </patternFill>
    </fill>
    <fill>
      <patternFill patternType="solid">
        <fgColor theme="6" tint="0.39997558519241921"/>
        <bgColor indexed="65"/>
      </patternFill>
    </fill>
    <fill>
      <patternFill patternType="solid">
        <fgColor theme="7" tint="0.79998168889431442"/>
        <bgColor indexed="65"/>
      </patternFill>
    </fill>
    <fill>
      <patternFill patternType="solid">
        <fgColor theme="7" tint="0.59999389629810485"/>
        <bgColor indexed="65"/>
      </patternFill>
    </fill>
    <fill>
      <patternFill patternType="solid">
        <fgColor theme="7" tint="0.39997558519241921"/>
        <bgColor indexed="65"/>
      </patternFill>
    </fill>
    <fill>
      <patternFill patternType="solid">
        <fgColor theme="8" tint="0.79998168889431442"/>
        <bgColor indexed="65"/>
      </patternFill>
    </fill>
    <fill>
      <patternFill patternType="solid">
        <fgColor theme="8" tint="0.59999389629810485"/>
        <bgColor indexed="65"/>
      </patternFill>
    </fill>
    <fill>
      <patternFill patternType="solid">
        <fgColor theme="8" tint="0.39997558519241921"/>
        <bgColor indexed="65"/>
      </patternFill>
    </fill>
    <fill>
      <patternFill patternType="solid">
        <fgColor theme="9" tint="0.79998168889431442"/>
        <bgColor indexed="65"/>
      </patternFill>
    </fill>
    <fill>
      <patternFill patternType="solid">
        <fgColor theme="9" tint="0.59999389629810485"/>
        <bgColor indexed="65"/>
      </patternFill>
    </fill>
    <fill>
      <patternFill patternType="solid">
        <fgColor theme="9" tint="0.39997558519241921"/>
        <bgColor indexed="65"/>
      </patternFill>
    </fill>
    <fill>
      <patternFill patternType="solid">
        <fgColor indexed="22"/>
        <bgColor indexed="64"/>
      </patternFill>
    </fill>
    <fill>
      <patternFill patternType="solid">
        <fgColor indexed="23"/>
        <bgColor indexed="64"/>
      </patternFill>
    </fill>
    <fill>
      <patternFill patternType="solid">
        <fgColor indexed="27"/>
        <bgColor indexed="64"/>
      </patternFill>
    </fill>
    <fill>
      <patternFill patternType="solid">
        <fgColor indexed="31"/>
      </patternFill>
    </fill>
    <fill>
      <patternFill patternType="solid">
        <fgColor indexed="45"/>
      </patternFill>
    </fill>
    <fill>
      <patternFill patternType="solid">
        <fgColor indexed="42"/>
      </patternFill>
    </fill>
    <fill>
      <patternFill patternType="solid">
        <fgColor indexed="46"/>
      </patternFill>
    </fill>
    <fill>
      <patternFill patternType="solid">
        <fgColor indexed="27"/>
      </patternFill>
    </fill>
    <fill>
      <patternFill patternType="solid">
        <fgColor indexed="47"/>
      </patternFill>
    </fill>
    <fill>
      <patternFill patternType="solid">
        <fgColor indexed="44"/>
      </patternFill>
    </fill>
    <fill>
      <patternFill patternType="solid">
        <fgColor indexed="29"/>
      </patternFill>
    </fill>
    <fill>
      <patternFill patternType="solid">
        <fgColor indexed="11"/>
      </patternFill>
    </fill>
    <fill>
      <patternFill patternType="solid">
        <fgColor indexed="51"/>
      </patternFill>
    </fill>
    <fill>
      <patternFill patternType="solid">
        <fgColor indexed="30"/>
      </patternFill>
    </fill>
    <fill>
      <patternFill patternType="solid">
        <fgColor indexed="36"/>
      </patternFill>
    </fill>
    <fill>
      <patternFill patternType="solid">
        <fgColor indexed="49"/>
      </patternFill>
    </fill>
    <fill>
      <patternFill patternType="solid">
        <fgColor indexed="52"/>
      </patternFill>
    </fill>
    <fill>
      <patternFill patternType="solid">
        <fgColor indexed="62"/>
      </patternFill>
    </fill>
    <fill>
      <patternFill patternType="solid">
        <fgColor indexed="10"/>
      </patternFill>
    </fill>
    <fill>
      <patternFill patternType="solid">
        <fgColor indexed="57"/>
      </patternFill>
    </fill>
    <fill>
      <patternFill patternType="solid">
        <fgColor indexed="53"/>
      </patternFill>
    </fill>
    <fill>
      <patternFill patternType="solid">
        <fgColor indexed="22"/>
      </patternFill>
    </fill>
    <fill>
      <patternFill patternType="solid">
        <fgColor indexed="55"/>
      </patternFill>
    </fill>
    <fill>
      <patternFill patternType="solid">
        <fgColor indexed="43"/>
      </patternFill>
    </fill>
    <fill>
      <patternFill patternType="solid">
        <fgColor indexed="26"/>
      </patternFill>
    </fill>
    <fill>
      <patternFill patternType="darkTrellis"/>
    </fill>
    <fill>
      <patternFill patternType="solid">
        <fgColor rgb="FFFF0000"/>
        <bgColor indexed="64"/>
      </patternFill>
    </fill>
    <fill>
      <patternFill patternType="solid">
        <fgColor rgb="FF9B1CB0"/>
        <bgColor indexed="64"/>
      </patternFill>
    </fill>
    <fill>
      <patternFill patternType="solid">
        <fgColor rgb="FF65FFFB"/>
        <bgColor indexed="64"/>
      </patternFill>
    </fill>
    <fill>
      <patternFill patternType="solid">
        <fgColor rgb="FFBFBFBF"/>
        <bgColor rgb="FF000000"/>
      </patternFill>
    </fill>
    <fill>
      <patternFill patternType="solid">
        <fgColor rgb="FFABD8A4"/>
        <bgColor indexed="64"/>
      </patternFill>
    </fill>
    <fill>
      <patternFill patternType="solid">
        <fgColor rgb="FFB49F00"/>
        <bgColor indexed="64"/>
      </patternFill>
    </fill>
    <fill>
      <patternFill patternType="solid">
        <fgColor rgb="FFE5FFCC"/>
        <bgColor indexed="64"/>
      </patternFill>
    </fill>
    <fill>
      <patternFill patternType="solid">
        <fgColor rgb="FF0099CC"/>
        <bgColor indexed="64"/>
      </patternFill>
    </fill>
    <fill>
      <patternFill patternType="solid">
        <fgColor rgb="FF006699"/>
        <bgColor indexed="64"/>
      </patternFill>
    </fill>
    <fill>
      <patternFill patternType="solid">
        <fgColor rgb="FFFFFF99"/>
        <bgColor indexed="64"/>
      </patternFill>
    </fill>
    <fill>
      <patternFill patternType="solid">
        <fgColor rgb="FF808080"/>
        <bgColor indexed="64"/>
      </patternFill>
    </fill>
    <fill>
      <patternFill patternType="solid">
        <fgColor theme="8" tint="0.59999389629810485"/>
        <bgColor indexed="64"/>
      </patternFill>
    </fill>
    <fill>
      <patternFill patternType="solid">
        <fgColor theme="6" tint="0.39997558519241921"/>
        <bgColor indexed="64"/>
      </patternFill>
    </fill>
    <fill>
      <patternFill patternType="solid">
        <fgColor theme="6" tint="0.39997558519241921"/>
        <bgColor rgb="FF000000"/>
      </patternFill>
    </fill>
    <fill>
      <patternFill patternType="solid">
        <fgColor rgb="FFC4D79B"/>
        <bgColor rgb="FF000000"/>
      </patternFill>
    </fill>
    <fill>
      <patternFill patternType="solid">
        <fgColor theme="6" tint="0.59999389629810485"/>
        <bgColor indexed="64"/>
      </patternFill>
    </fill>
    <fill>
      <patternFill patternType="solid">
        <fgColor theme="6"/>
        <bgColor indexed="64"/>
      </patternFill>
    </fill>
  </fills>
  <borders count="85">
    <border>
      <left/>
      <right/>
      <top/>
      <bottom/>
      <diagonal/>
    </border>
    <border>
      <left style="medium">
        <color auto="1"/>
      </left>
      <right style="medium">
        <color auto="1"/>
      </right>
      <top style="medium">
        <color auto="1"/>
      </top>
      <bottom style="medium">
        <color auto="1"/>
      </bottom>
      <diagonal/>
    </border>
    <border>
      <left/>
      <right/>
      <top/>
      <bottom style="thick">
        <color rgb="FF0096D7"/>
      </bottom>
      <diagonal/>
    </border>
    <border>
      <left/>
      <right/>
      <top/>
      <bottom style="dashed">
        <color rgb="FFBFBFBF"/>
      </bottom>
      <diagonal/>
    </border>
    <border>
      <left style="thin">
        <color rgb="FF000000"/>
      </left>
      <right style="thin">
        <color rgb="FF000000"/>
      </right>
      <top style="thin">
        <color rgb="FF000000"/>
      </top>
      <bottom style="thin">
        <color rgb="FFCCCCCC"/>
      </bottom>
      <diagonal/>
    </border>
    <border>
      <left style="thin">
        <color rgb="FF000000"/>
      </left>
      <right/>
      <top style="thin">
        <color rgb="FF000000"/>
      </top>
      <bottom style="thin">
        <color rgb="FF000000"/>
      </bottom>
      <diagonal/>
    </border>
    <border>
      <left/>
      <right/>
      <top style="thin">
        <color rgb="FF000000"/>
      </top>
      <bottom style="thin">
        <color rgb="FF000000"/>
      </bottom>
      <diagonal/>
    </border>
    <border>
      <left/>
      <right style="thin">
        <color rgb="FF000000"/>
      </right>
      <top style="thin">
        <color rgb="FF000000"/>
      </top>
      <bottom style="thin">
        <color rgb="FF000000"/>
      </bottom>
      <diagonal/>
    </border>
    <border>
      <left style="thin">
        <color rgb="FF000000"/>
      </left>
      <right style="thin">
        <color rgb="FF000000"/>
      </right>
      <top style="thin">
        <color rgb="FFCCCCCC"/>
      </top>
      <bottom style="thin">
        <color rgb="FFCCCCCC"/>
      </bottom>
      <diagonal/>
    </border>
    <border>
      <left style="thin">
        <color rgb="FF000000"/>
      </left>
      <right style="thin">
        <color rgb="FF000000"/>
      </right>
      <top style="thin">
        <color rgb="FFCCCCCC"/>
      </top>
      <bottom style="thin">
        <color rgb="FF000000"/>
      </bottom>
      <diagonal/>
    </border>
    <border>
      <left style="thin">
        <color rgb="FF000000"/>
      </left>
      <right style="thin">
        <color rgb="FF000000"/>
      </right>
      <top style="thin">
        <color rgb="FF000000"/>
      </top>
      <bottom style="thin">
        <color rgb="FF000000"/>
      </bottom>
      <diagonal/>
    </border>
    <border>
      <left style="thin">
        <color rgb="FF000000"/>
      </left>
      <right style="thin">
        <color rgb="FF000000"/>
      </right>
      <top style="thin">
        <color rgb="FF000000"/>
      </top>
      <bottom/>
      <diagonal/>
    </border>
    <border>
      <left style="thin">
        <color rgb="FF000000"/>
      </left>
      <right/>
      <top style="thin">
        <color rgb="FF000000"/>
      </top>
      <bottom/>
      <diagonal/>
    </border>
    <border>
      <left/>
      <right style="thin">
        <color rgb="FF000000"/>
      </right>
      <top style="thin">
        <color rgb="FF000000"/>
      </top>
      <bottom/>
      <diagonal/>
    </border>
    <border>
      <left style="thin">
        <color rgb="FF000000"/>
      </left>
      <right style="thin">
        <color rgb="FF000000"/>
      </right>
      <top/>
      <bottom/>
      <diagonal/>
    </border>
    <border>
      <left style="thin">
        <color rgb="FF000000"/>
      </left>
      <right/>
      <top/>
      <bottom/>
      <diagonal/>
    </border>
    <border>
      <left/>
      <right style="thin">
        <color rgb="FF000000"/>
      </right>
      <top/>
      <bottom/>
      <diagonal/>
    </border>
    <border>
      <left style="thin">
        <color rgb="FF000000"/>
      </left>
      <right style="thin">
        <color rgb="FF000000"/>
      </right>
      <top/>
      <bottom style="thin">
        <color rgb="FF000000"/>
      </bottom>
      <diagonal/>
    </border>
    <border>
      <left style="thin">
        <color rgb="FF000000"/>
      </left>
      <right/>
      <top/>
      <bottom style="thin">
        <color rgb="FF000000"/>
      </bottom>
      <diagonal/>
    </border>
    <border>
      <left/>
      <right style="thin">
        <color rgb="FF000000"/>
      </right>
      <top/>
      <bottom style="thin">
        <color rgb="FF000000"/>
      </bottom>
      <diagonal/>
    </border>
    <border>
      <left style="thin">
        <color theme="4" tint="0.39997558519241921"/>
      </left>
      <right/>
      <top style="thin">
        <color theme="4" tint="0.39997558519241921"/>
      </top>
      <bottom/>
      <diagonal/>
    </border>
    <border>
      <left/>
      <right/>
      <top style="thin">
        <color theme="4" tint="0.39997558519241921"/>
      </top>
      <bottom/>
      <diagonal/>
    </border>
    <border>
      <left/>
      <right style="thin">
        <color theme="4" tint="0.39997558519241921"/>
      </right>
      <top style="thin">
        <color theme="4" tint="0.39997558519241921"/>
      </top>
      <bottom/>
      <diagonal/>
    </border>
    <border>
      <left/>
      <right/>
      <top/>
      <bottom style="medium">
        <color indexed="64"/>
      </bottom>
      <diagonal/>
    </border>
    <border>
      <left style="thin">
        <color auto="1"/>
      </left>
      <right style="thin">
        <color auto="1"/>
      </right>
      <top style="thin">
        <color auto="1"/>
      </top>
      <bottom style="thin">
        <color auto="1"/>
      </bottom>
      <diagonal/>
    </border>
    <border>
      <left style="thin">
        <color indexed="64"/>
      </left>
      <right style="thin">
        <color indexed="64"/>
      </right>
      <top/>
      <bottom style="thin">
        <color indexed="64"/>
      </bottom>
      <diagonal/>
    </border>
    <border>
      <left style="medium">
        <color indexed="64"/>
      </left>
      <right/>
      <top style="thin">
        <color indexed="64"/>
      </top>
      <bottom style="thin">
        <color indexed="64"/>
      </bottom>
      <diagonal/>
    </border>
    <border>
      <left style="thin">
        <color indexed="64"/>
      </left>
      <right/>
      <top/>
      <bottom/>
      <diagonal/>
    </border>
    <border>
      <left style="thin">
        <color theme="0" tint="-0.249977111117893"/>
      </left>
      <right style="thin">
        <color theme="0" tint="-0.249977111117893"/>
      </right>
      <top style="thin">
        <color theme="0" tint="-0.249977111117893"/>
      </top>
      <bottom style="thin">
        <color theme="0" tint="-0.249977111117893"/>
      </bottom>
      <diagonal/>
    </border>
    <border>
      <left style="thick">
        <color indexed="64"/>
      </left>
      <right/>
      <top/>
      <bottom/>
      <diagonal/>
    </border>
    <border>
      <left/>
      <right style="thick">
        <color indexed="64"/>
      </right>
      <top/>
      <bottom/>
      <diagonal/>
    </border>
    <border>
      <left style="thin">
        <color rgb="FF7F7F7F"/>
      </left>
      <right style="thin">
        <color rgb="FF7F7F7F"/>
      </right>
      <top style="thin">
        <color rgb="FF7F7F7F"/>
      </top>
      <bottom style="thin">
        <color rgb="FF7F7F7F"/>
      </bottom>
      <diagonal/>
    </border>
    <border>
      <left style="thin">
        <color rgb="FF3F3F3F"/>
      </left>
      <right style="thin">
        <color rgb="FF3F3F3F"/>
      </right>
      <top style="thin">
        <color rgb="FF3F3F3F"/>
      </top>
      <bottom style="thin">
        <color rgb="FF3F3F3F"/>
      </bottom>
      <diagonal/>
    </border>
    <border>
      <left/>
      <right/>
      <top style="thin">
        <color theme="4"/>
      </top>
      <bottom style="double">
        <color theme="4"/>
      </bottom>
      <diagonal/>
    </border>
    <border>
      <left style="thin">
        <color indexed="64"/>
      </left>
      <right style="thin">
        <color indexed="64"/>
      </right>
      <top style="medium">
        <color indexed="64"/>
      </top>
      <bottom style="thin">
        <color indexed="64"/>
      </bottom>
      <diagonal/>
    </border>
    <border>
      <left style="thin">
        <color indexed="64"/>
      </left>
      <right style="thin">
        <color indexed="64"/>
      </right>
      <top style="thin">
        <color indexed="64"/>
      </top>
      <bottom style="medium">
        <color indexed="64"/>
      </bottom>
      <diagonal/>
    </border>
    <border>
      <left style="medium">
        <color indexed="64"/>
      </left>
      <right style="thin">
        <color indexed="64"/>
      </right>
      <top style="thin">
        <color indexed="64"/>
      </top>
      <bottom style="thin">
        <color indexed="64"/>
      </bottom>
      <diagonal/>
    </border>
    <border>
      <left style="thin">
        <color indexed="64"/>
      </left>
      <right style="medium">
        <color indexed="64"/>
      </right>
      <top style="thin">
        <color indexed="64"/>
      </top>
      <bottom style="thin">
        <color indexed="64"/>
      </bottom>
      <diagonal/>
    </border>
    <border>
      <left style="medium">
        <color indexed="64"/>
      </left>
      <right style="thin">
        <color indexed="64"/>
      </right>
      <top style="thin">
        <color indexed="64"/>
      </top>
      <bottom style="medium">
        <color indexed="64"/>
      </bottom>
      <diagonal/>
    </border>
    <border>
      <left/>
      <right/>
      <top/>
      <bottom style="thin">
        <color indexed="64"/>
      </bottom>
      <diagonal/>
    </border>
    <border>
      <left style="medium">
        <color indexed="64"/>
      </left>
      <right style="medium">
        <color indexed="64"/>
      </right>
      <top style="thin">
        <color indexed="64"/>
      </top>
      <bottom style="medium">
        <color indexed="64"/>
      </bottom>
      <diagonal/>
    </border>
    <border>
      <left style="thin">
        <color indexed="63"/>
      </left>
      <right style="thin">
        <color indexed="63"/>
      </right>
      <top style="thin">
        <color indexed="63"/>
      </top>
      <bottom style="thin">
        <color indexed="63"/>
      </bottom>
      <diagonal/>
    </border>
    <border>
      <left style="thin">
        <color indexed="23"/>
      </left>
      <right style="thin">
        <color indexed="23"/>
      </right>
      <top style="thin">
        <color indexed="23"/>
      </top>
      <bottom style="thin">
        <color indexed="23"/>
      </bottom>
      <diagonal/>
    </border>
    <border>
      <left style="double">
        <color indexed="63"/>
      </left>
      <right style="double">
        <color indexed="63"/>
      </right>
      <top style="double">
        <color indexed="63"/>
      </top>
      <bottom style="double">
        <color indexed="63"/>
      </bottom>
      <diagonal/>
    </border>
    <border>
      <left/>
      <right/>
      <top style="thin">
        <color indexed="62"/>
      </top>
      <bottom style="double">
        <color indexed="62"/>
      </bottom>
      <diagonal/>
    </border>
    <border>
      <left/>
      <right/>
      <top/>
      <bottom style="thick">
        <color indexed="62"/>
      </bottom>
      <diagonal/>
    </border>
    <border>
      <left/>
      <right/>
      <top/>
      <bottom style="thick">
        <color indexed="22"/>
      </bottom>
      <diagonal/>
    </border>
    <border>
      <left/>
      <right/>
      <top/>
      <bottom style="medium">
        <color indexed="30"/>
      </bottom>
      <diagonal/>
    </border>
    <border>
      <left/>
      <right/>
      <top/>
      <bottom style="double">
        <color indexed="52"/>
      </bottom>
      <diagonal/>
    </border>
    <border>
      <left style="thin">
        <color indexed="22"/>
      </left>
      <right style="thin">
        <color indexed="22"/>
      </right>
      <top style="thin">
        <color indexed="22"/>
      </top>
      <bottom style="thin">
        <color indexed="22"/>
      </bottom>
      <diagonal/>
    </border>
    <border>
      <left style="thin">
        <color auto="1"/>
      </left>
      <right style="thin">
        <color auto="1"/>
      </right>
      <top style="thin">
        <color auto="1"/>
      </top>
      <bottom style="thin">
        <color auto="1"/>
      </bottom>
      <diagonal/>
    </border>
    <border>
      <left style="medium">
        <color auto="1"/>
      </left>
      <right style="thin">
        <color auto="1"/>
      </right>
      <top style="thin">
        <color auto="1"/>
      </top>
      <bottom style="thin">
        <color auto="1"/>
      </bottom>
      <diagonal/>
    </border>
    <border>
      <left style="thin">
        <color auto="1"/>
      </left>
      <right style="medium">
        <color auto="1"/>
      </right>
      <top style="thin">
        <color auto="1"/>
      </top>
      <bottom style="thin">
        <color auto="1"/>
      </bottom>
      <diagonal/>
    </border>
    <border>
      <left style="medium">
        <color auto="1"/>
      </left>
      <right/>
      <top style="thin">
        <color auto="1"/>
      </top>
      <bottom style="thin">
        <color auto="1"/>
      </bottom>
      <diagonal/>
    </border>
    <border>
      <left style="thin">
        <color indexed="63"/>
      </left>
      <right style="thin">
        <color indexed="63"/>
      </right>
      <top style="thin">
        <color indexed="63"/>
      </top>
      <bottom style="thin">
        <color indexed="63"/>
      </bottom>
      <diagonal/>
    </border>
    <border>
      <left style="thin">
        <color indexed="23"/>
      </left>
      <right style="thin">
        <color indexed="23"/>
      </right>
      <top style="thin">
        <color indexed="23"/>
      </top>
      <bottom style="thin">
        <color indexed="23"/>
      </bottom>
      <diagonal/>
    </border>
    <border>
      <left/>
      <right/>
      <top style="thin">
        <color indexed="62"/>
      </top>
      <bottom style="double">
        <color indexed="62"/>
      </bottom>
      <diagonal/>
    </border>
    <border>
      <left style="thin">
        <color indexed="22"/>
      </left>
      <right style="thin">
        <color indexed="22"/>
      </right>
      <top style="thin">
        <color indexed="22"/>
      </top>
      <bottom style="thin">
        <color indexed="22"/>
      </bottom>
      <diagonal/>
    </border>
    <border>
      <left style="thin">
        <color auto="1"/>
      </left>
      <right style="thin">
        <color auto="1"/>
      </right>
      <top style="thin">
        <color auto="1"/>
      </top>
      <bottom style="thin">
        <color auto="1"/>
      </bottom>
      <diagonal/>
    </border>
    <border>
      <left style="medium">
        <color auto="1"/>
      </left>
      <right style="thin">
        <color auto="1"/>
      </right>
      <top style="thin">
        <color auto="1"/>
      </top>
      <bottom style="thin">
        <color auto="1"/>
      </bottom>
      <diagonal/>
    </border>
    <border>
      <left style="thin">
        <color auto="1"/>
      </left>
      <right style="medium">
        <color auto="1"/>
      </right>
      <top style="thin">
        <color auto="1"/>
      </top>
      <bottom style="thin">
        <color auto="1"/>
      </bottom>
      <diagonal/>
    </border>
    <border>
      <left style="medium">
        <color auto="1"/>
      </left>
      <right/>
      <top style="thin">
        <color auto="1"/>
      </top>
      <bottom style="thin">
        <color auto="1"/>
      </bottom>
      <diagonal/>
    </border>
    <border>
      <left style="thin">
        <color indexed="23"/>
      </left>
      <right style="thin">
        <color indexed="23"/>
      </right>
      <top style="thin">
        <color indexed="23"/>
      </top>
      <bottom style="thin">
        <color indexed="23"/>
      </bottom>
      <diagonal/>
    </border>
    <border>
      <left/>
      <right/>
      <top style="thin">
        <color indexed="62"/>
      </top>
      <bottom style="double">
        <color indexed="62"/>
      </bottom>
      <diagonal/>
    </border>
    <border>
      <left style="thin">
        <color indexed="22"/>
      </left>
      <right style="thin">
        <color indexed="22"/>
      </right>
      <top style="thin">
        <color indexed="22"/>
      </top>
      <bottom style="thin">
        <color indexed="22"/>
      </bottom>
      <diagonal/>
    </border>
    <border>
      <left style="thin">
        <color auto="1"/>
      </left>
      <right style="thin">
        <color auto="1"/>
      </right>
      <top style="thin">
        <color auto="1"/>
      </top>
      <bottom style="thin">
        <color auto="1"/>
      </bottom>
      <diagonal/>
    </border>
    <border>
      <left style="medium">
        <color auto="1"/>
      </left>
      <right style="thin">
        <color auto="1"/>
      </right>
      <top style="thin">
        <color auto="1"/>
      </top>
      <bottom style="thin">
        <color auto="1"/>
      </bottom>
      <diagonal/>
    </border>
    <border>
      <left style="thin">
        <color auto="1"/>
      </left>
      <right style="medium">
        <color auto="1"/>
      </right>
      <top style="thin">
        <color auto="1"/>
      </top>
      <bottom style="thin">
        <color auto="1"/>
      </bottom>
      <diagonal/>
    </border>
    <border>
      <left style="medium">
        <color auto="1"/>
      </left>
      <right/>
      <top style="thin">
        <color auto="1"/>
      </top>
      <bottom style="thin">
        <color auto="1"/>
      </bottom>
      <diagonal/>
    </border>
    <border>
      <left style="thin">
        <color indexed="63"/>
      </left>
      <right style="thin">
        <color indexed="63"/>
      </right>
      <top style="thin">
        <color indexed="63"/>
      </top>
      <bottom style="thin">
        <color indexed="63"/>
      </bottom>
      <diagonal/>
    </border>
    <border>
      <left style="thin">
        <color indexed="23"/>
      </left>
      <right style="thin">
        <color indexed="23"/>
      </right>
      <top style="thin">
        <color indexed="23"/>
      </top>
      <bottom style="thin">
        <color indexed="23"/>
      </bottom>
      <diagonal/>
    </border>
    <border>
      <left/>
      <right/>
      <top style="thin">
        <color indexed="62"/>
      </top>
      <bottom style="double">
        <color indexed="62"/>
      </bottom>
      <diagonal/>
    </border>
    <border>
      <left style="thin">
        <color indexed="22"/>
      </left>
      <right style="thin">
        <color indexed="22"/>
      </right>
      <top style="thin">
        <color indexed="22"/>
      </top>
      <bottom style="thin">
        <color indexed="22"/>
      </bottom>
      <diagonal/>
    </border>
    <border>
      <left style="thin">
        <color auto="1"/>
      </left>
      <right style="thin">
        <color auto="1"/>
      </right>
      <top style="thin">
        <color auto="1"/>
      </top>
      <bottom style="thin">
        <color auto="1"/>
      </bottom>
      <diagonal/>
    </border>
    <border>
      <left style="medium">
        <color auto="1"/>
      </left>
      <right style="thin">
        <color auto="1"/>
      </right>
      <top style="thin">
        <color auto="1"/>
      </top>
      <bottom style="thin">
        <color auto="1"/>
      </bottom>
      <diagonal/>
    </border>
    <border>
      <left style="thin">
        <color auto="1"/>
      </left>
      <right style="medium">
        <color auto="1"/>
      </right>
      <top style="thin">
        <color auto="1"/>
      </top>
      <bottom style="thin">
        <color auto="1"/>
      </bottom>
      <diagonal/>
    </border>
    <border>
      <left style="medium">
        <color auto="1"/>
      </left>
      <right/>
      <top style="thin">
        <color auto="1"/>
      </top>
      <bottom style="thin">
        <color auto="1"/>
      </bottom>
      <diagonal/>
    </border>
    <border>
      <left style="thin">
        <color indexed="63"/>
      </left>
      <right style="thin">
        <color indexed="63"/>
      </right>
      <top style="thin">
        <color indexed="63"/>
      </top>
      <bottom style="thin">
        <color indexed="63"/>
      </bottom>
      <diagonal/>
    </border>
    <border>
      <left style="thin">
        <color indexed="64"/>
      </left>
      <right style="thin">
        <color indexed="64"/>
      </right>
      <top/>
      <bottom style="medium">
        <color indexed="64"/>
      </bottom>
      <diagonal/>
    </border>
    <border>
      <left/>
      <right style="thin">
        <color indexed="64"/>
      </right>
      <top/>
      <bottom style="medium">
        <color indexed="64"/>
      </bottom>
      <diagonal/>
    </border>
    <border>
      <left/>
      <right style="thin">
        <color indexed="64"/>
      </right>
      <top/>
      <bottom/>
      <diagonal/>
    </border>
    <border>
      <left style="thin">
        <color indexed="64"/>
      </left>
      <right/>
      <top style="thin">
        <color indexed="64"/>
      </top>
      <bottom/>
      <diagonal/>
    </border>
    <border>
      <left/>
      <right/>
      <top style="thin">
        <color indexed="64"/>
      </top>
      <bottom/>
      <diagonal/>
    </border>
    <border>
      <left/>
      <right style="thin">
        <color indexed="64"/>
      </right>
      <top style="thin">
        <color indexed="64"/>
      </top>
      <bottom/>
      <diagonal/>
    </border>
    <border>
      <left style="thin">
        <color indexed="64"/>
      </left>
      <right/>
      <top/>
      <bottom style="medium">
        <color indexed="64"/>
      </bottom>
      <diagonal/>
    </border>
  </borders>
  <cellStyleXfs count="3479">
    <xf numFmtId="0" fontId="0" fillId="0" borderId="0"/>
    <xf numFmtId="9" fontId="16" fillId="0" borderId="0" applyFont="0" applyFill="0" applyBorder="0" applyAlignment="0" applyProtection="0"/>
    <xf numFmtId="0" fontId="17" fillId="0" borderId="0" applyNumberFormat="0" applyFill="0" applyBorder="0" applyAlignment="0" applyProtection="0"/>
    <xf numFmtId="0" fontId="21" fillId="0" borderId="0"/>
    <xf numFmtId="0" fontId="22" fillId="0" borderId="2" applyNumberFormat="0" applyProtection="0">
      <alignment wrapText="1"/>
    </xf>
    <xf numFmtId="0" fontId="21" fillId="0" borderId="3" applyNumberFormat="0" applyFont="0" applyProtection="0">
      <alignment wrapText="1"/>
    </xf>
    <xf numFmtId="43" fontId="16" fillId="0" borderId="0" applyFont="0" applyFill="0" applyBorder="0" applyAlignment="0" applyProtection="0"/>
    <xf numFmtId="0" fontId="29" fillId="0" borderId="0" applyNumberFormat="0" applyFill="0" applyBorder="0" applyAlignment="0" applyProtection="0"/>
    <xf numFmtId="0" fontId="30" fillId="0" borderId="0" applyNumberFormat="0">
      <alignment horizontal="right"/>
    </xf>
    <xf numFmtId="0" fontId="31" fillId="0" borderId="0" applyNumberFormat="0" applyFill="0" applyBorder="0" applyProtection="0">
      <alignment horizontal="left" vertical="center"/>
    </xf>
    <xf numFmtId="0" fontId="33" fillId="0" borderId="0" applyNumberFormat="0" applyFont="0" applyFill="0" applyBorder="0" applyProtection="0">
      <alignment horizontal="left" vertical="center" indent="2"/>
    </xf>
    <xf numFmtId="0" fontId="33" fillId="0" borderId="0" applyNumberFormat="0" applyFont="0" applyFill="0" applyBorder="0" applyProtection="0">
      <alignment horizontal="left" vertical="center" indent="5"/>
    </xf>
    <xf numFmtId="0" fontId="32" fillId="8" borderId="0" applyBorder="0">
      <alignment horizontal="right" vertical="center"/>
    </xf>
    <xf numFmtId="0" fontId="33" fillId="11" borderId="0" applyNumberFormat="0" applyFont="0" applyBorder="0" applyAlignment="0" applyProtection="0"/>
    <xf numFmtId="0" fontId="33" fillId="0" borderId="23"/>
    <xf numFmtId="0" fontId="32" fillId="0" borderId="26">
      <alignment horizontal="left" vertical="center" wrapText="1" indent="2"/>
    </xf>
    <xf numFmtId="0" fontId="34" fillId="0" borderId="0"/>
    <xf numFmtId="0" fontId="11" fillId="0" borderId="0"/>
    <xf numFmtId="0" fontId="37" fillId="7" borderId="31" applyNumberFormat="0" applyAlignment="0" applyProtection="0"/>
    <xf numFmtId="0" fontId="11" fillId="40" borderId="0" applyNumberFormat="0" applyBorder="0" applyAlignment="0" applyProtection="0"/>
    <xf numFmtId="0" fontId="30" fillId="9" borderId="66">
      <alignment horizontal="right" vertical="center"/>
    </xf>
    <xf numFmtId="0" fontId="33" fillId="0" borderId="0"/>
    <xf numFmtId="0" fontId="32" fillId="8" borderId="0" applyBorder="0">
      <alignment horizontal="right" vertical="center"/>
    </xf>
    <xf numFmtId="0" fontId="32" fillId="8" borderId="34">
      <alignment horizontal="right" vertical="center"/>
    </xf>
    <xf numFmtId="0" fontId="30" fillId="9" borderId="65">
      <alignment horizontal="right" vertical="center"/>
    </xf>
    <xf numFmtId="0" fontId="32" fillId="0" borderId="68">
      <alignment horizontal="left" vertical="center" wrapText="1" indent="2"/>
    </xf>
    <xf numFmtId="0" fontId="32" fillId="0" borderId="0" applyBorder="0">
      <alignment horizontal="right" vertical="center"/>
    </xf>
    <xf numFmtId="0" fontId="30" fillId="9" borderId="66">
      <alignment horizontal="right" vertical="center"/>
    </xf>
    <xf numFmtId="0" fontId="54" fillId="78" borderId="62" applyNumberFormat="0" applyAlignment="0" applyProtection="0"/>
    <xf numFmtId="4" fontId="30" fillId="9" borderId="67">
      <alignment horizontal="right" vertical="center"/>
    </xf>
    <xf numFmtId="0" fontId="32" fillId="0" borderId="24" applyNumberFormat="0" applyFill="0" applyAlignment="0" applyProtection="0"/>
    <xf numFmtId="0" fontId="30" fillId="0" borderId="40">
      <alignment horizontal="left" vertical="top" wrapText="1"/>
    </xf>
    <xf numFmtId="0" fontId="30" fillId="9" borderId="24">
      <alignment horizontal="right" vertical="center"/>
    </xf>
    <xf numFmtId="0" fontId="30" fillId="9" borderId="24">
      <alignment horizontal="right" vertical="center"/>
    </xf>
    <xf numFmtId="0" fontId="32" fillId="0" borderId="73">
      <alignment horizontal="right" vertical="center"/>
    </xf>
    <xf numFmtId="0" fontId="30" fillId="9" borderId="37">
      <alignment horizontal="right" vertical="center"/>
    </xf>
    <xf numFmtId="0" fontId="32" fillId="0" borderId="24">
      <alignment horizontal="right" vertical="center"/>
    </xf>
    <xf numFmtId="0" fontId="73" fillId="0" borderId="63" applyNumberFormat="0" applyFill="0" applyAlignment="0" applyProtection="0"/>
    <xf numFmtId="0" fontId="44" fillId="8" borderId="24">
      <alignment horizontal="right" vertical="center"/>
    </xf>
    <xf numFmtId="0" fontId="32" fillId="11" borderId="24"/>
    <xf numFmtId="0" fontId="33" fillId="81" borderId="64" applyNumberFormat="0" applyFont="0" applyAlignment="0" applyProtection="0"/>
    <xf numFmtId="0" fontId="30" fillId="9" borderId="65">
      <alignment horizontal="right" vertical="center"/>
    </xf>
    <xf numFmtId="0" fontId="30" fillId="8" borderId="24">
      <alignment horizontal="right" vertical="center"/>
    </xf>
    <xf numFmtId="0" fontId="30" fillId="8" borderId="35">
      <alignment horizontal="right" vertical="center"/>
    </xf>
    <xf numFmtId="0" fontId="32" fillId="0" borderId="35">
      <alignment horizontal="right" vertical="center"/>
    </xf>
    <xf numFmtId="4" fontId="33" fillId="0" borderId="0"/>
    <xf numFmtId="0" fontId="30" fillId="9" borderId="38">
      <alignment horizontal="right" vertical="center"/>
    </xf>
    <xf numFmtId="0" fontId="30" fillId="9" borderId="35">
      <alignment horizontal="right" vertical="center"/>
    </xf>
    <xf numFmtId="0" fontId="30" fillId="9" borderId="36">
      <alignment horizontal="right" vertical="center"/>
    </xf>
    <xf numFmtId="4" fontId="30" fillId="9" borderId="37">
      <alignment horizontal="right" vertical="center"/>
    </xf>
    <xf numFmtId="0" fontId="32" fillId="0" borderId="0"/>
    <xf numFmtId="0" fontId="32" fillId="59" borderId="24">
      <alignment horizontal="right" vertical="center"/>
    </xf>
    <xf numFmtId="0" fontId="32" fillId="59" borderId="0" applyBorder="0">
      <alignment horizontal="right" vertical="center"/>
    </xf>
    <xf numFmtId="0" fontId="33" fillId="0" borderId="0"/>
    <xf numFmtId="0" fontId="33" fillId="58" borderId="24"/>
    <xf numFmtId="4" fontId="33" fillId="0" borderId="0"/>
    <xf numFmtId="4" fontId="32" fillId="0" borderId="24" applyFill="0" applyBorder="0" applyProtection="0">
      <alignment horizontal="right" vertical="center"/>
    </xf>
    <xf numFmtId="0" fontId="47" fillId="0" borderId="0" applyNumberFormat="0" applyFill="0" applyBorder="0" applyAlignment="0" applyProtection="0"/>
    <xf numFmtId="4" fontId="33" fillId="0" borderId="0"/>
    <xf numFmtId="4" fontId="33" fillId="0" borderId="0"/>
    <xf numFmtId="0" fontId="11" fillId="0" borderId="0"/>
    <xf numFmtId="4" fontId="44" fillId="8" borderId="65">
      <alignment horizontal="right" vertical="center"/>
    </xf>
    <xf numFmtId="0" fontId="32" fillId="11" borderId="24"/>
    <xf numFmtId="0" fontId="30" fillId="9" borderId="37">
      <alignment horizontal="right" vertical="center"/>
    </xf>
    <xf numFmtId="0" fontId="32" fillId="0" borderId="73" applyNumberFormat="0" applyFill="0" applyAlignment="0" applyProtection="0"/>
    <xf numFmtId="4" fontId="32" fillId="11" borderId="65"/>
    <xf numFmtId="0" fontId="66" fillId="65" borderId="62" applyNumberFormat="0" applyAlignment="0" applyProtection="0"/>
    <xf numFmtId="0" fontId="73" fillId="0" borderId="63" applyNumberFormat="0" applyFill="0" applyAlignment="0" applyProtection="0"/>
    <xf numFmtId="0" fontId="44" fillId="8" borderId="65">
      <alignment horizontal="right" vertical="center"/>
    </xf>
    <xf numFmtId="0" fontId="38" fillId="38" borderId="32" applyNumberFormat="0" applyAlignment="0" applyProtection="0"/>
    <xf numFmtId="0" fontId="39" fillId="38" borderId="31" applyNumberFormat="0" applyAlignment="0" applyProtection="0"/>
    <xf numFmtId="0" fontId="58" fillId="0" borderId="63" applyNumberFormat="0" applyFill="0" applyAlignment="0" applyProtection="0"/>
    <xf numFmtId="0" fontId="48" fillId="81" borderId="64" applyNumberFormat="0" applyFont="0" applyAlignment="0" applyProtection="0"/>
    <xf numFmtId="0" fontId="40" fillId="0" borderId="0" applyNumberFormat="0" applyFill="0" applyBorder="0" applyAlignment="0" applyProtection="0"/>
    <xf numFmtId="0" fontId="11" fillId="42" borderId="0" applyNumberFormat="0" applyBorder="0" applyAlignment="0" applyProtection="0"/>
    <xf numFmtId="0" fontId="41" fillId="0" borderId="0" applyNumberFormat="0" applyFill="0" applyBorder="0" applyAlignment="0" applyProtection="0"/>
    <xf numFmtId="0" fontId="13" fillId="0" borderId="33" applyNumberFormat="0" applyFill="0" applyAlignment="0" applyProtection="0"/>
    <xf numFmtId="0" fontId="11" fillId="52" borderId="0" applyNumberFormat="0" applyBorder="0" applyAlignment="0" applyProtection="0"/>
    <xf numFmtId="0" fontId="11" fillId="39" borderId="0" applyNumberFormat="0" applyBorder="0" applyAlignment="0" applyProtection="0"/>
    <xf numFmtId="0" fontId="11" fillId="40" borderId="0" applyNumberFormat="0" applyBorder="0" applyAlignment="0" applyProtection="0"/>
    <xf numFmtId="0" fontId="42" fillId="41" borderId="0" applyNumberFormat="0" applyBorder="0" applyAlignment="0" applyProtection="0"/>
    <xf numFmtId="0" fontId="54" fillId="78" borderId="70" applyNumberFormat="0" applyAlignment="0" applyProtection="0"/>
    <xf numFmtId="0" fontId="11" fillId="42" borderId="0" applyNumberFormat="0" applyBorder="0" applyAlignment="0" applyProtection="0"/>
    <xf numFmtId="0" fontId="11" fillId="43" borderId="0" applyNumberFormat="0" applyBorder="0" applyAlignment="0" applyProtection="0"/>
    <xf numFmtId="0" fontId="42" fillId="44" borderId="0" applyNumberFormat="0" applyBorder="0" applyAlignment="0" applyProtection="0"/>
    <xf numFmtId="49" fontId="31" fillId="0" borderId="65" applyNumberFormat="0" applyFill="0" applyBorder="0" applyProtection="0">
      <alignment horizontal="left" vertical="center"/>
    </xf>
    <xf numFmtId="0" fontId="11" fillId="45" borderId="0" applyNumberFormat="0" applyBorder="0" applyAlignment="0" applyProtection="0"/>
    <xf numFmtId="0" fontId="11" fillId="46" borderId="0" applyNumberFormat="0" applyBorder="0" applyAlignment="0" applyProtection="0"/>
    <xf numFmtId="0" fontId="42" fillId="47" borderId="0" applyNumberFormat="0" applyBorder="0" applyAlignment="0" applyProtection="0"/>
    <xf numFmtId="0" fontId="73" fillId="0" borderId="63" applyNumberFormat="0" applyFill="0" applyAlignment="0" applyProtection="0"/>
    <xf numFmtId="0" fontId="11" fillId="48" borderId="0" applyNumberFormat="0" applyBorder="0" applyAlignment="0" applyProtection="0"/>
    <xf numFmtId="0" fontId="11" fillId="49" borderId="0" applyNumberFormat="0" applyBorder="0" applyAlignment="0" applyProtection="0"/>
    <xf numFmtId="0" fontId="42" fillId="50" borderId="0" applyNumberFormat="0" applyBorder="0" applyAlignment="0" applyProtection="0"/>
    <xf numFmtId="0" fontId="66" fillId="65" borderId="62" applyNumberFormat="0" applyAlignment="0" applyProtection="0"/>
    <xf numFmtId="0" fontId="11" fillId="51" borderId="0" applyNumberFormat="0" applyBorder="0" applyAlignment="0" applyProtection="0"/>
    <xf numFmtId="0" fontId="11" fillId="52" borderId="0" applyNumberFormat="0" applyBorder="0" applyAlignment="0" applyProtection="0"/>
    <xf numFmtId="0" fontId="42" fillId="53" borderId="0" applyNumberFormat="0" applyBorder="0" applyAlignment="0" applyProtection="0"/>
    <xf numFmtId="49" fontId="32" fillId="0" borderId="65" applyNumberFormat="0" applyFont="0" applyFill="0" applyBorder="0" applyProtection="0">
      <alignment horizontal="left" vertical="center" indent="2"/>
    </xf>
    <xf numFmtId="0" fontId="11" fillId="54" borderId="0" applyNumberFormat="0" applyBorder="0" applyAlignment="0" applyProtection="0"/>
    <xf numFmtId="0" fontId="11" fillId="55" borderId="0" applyNumberFormat="0" applyBorder="0" applyAlignment="0" applyProtection="0"/>
    <xf numFmtId="0" fontId="42" fillId="56" borderId="0" applyNumberFormat="0" applyBorder="0" applyAlignment="0" applyProtection="0"/>
    <xf numFmtId="0" fontId="32" fillId="0" borderId="24" applyNumberFormat="0" applyFill="0" applyAlignment="0" applyProtection="0"/>
    <xf numFmtId="0" fontId="30" fillId="9" borderId="24">
      <alignment horizontal="right" vertical="center"/>
    </xf>
    <xf numFmtId="0" fontId="30" fillId="9" borderId="24">
      <alignment horizontal="right" vertical="center"/>
    </xf>
    <xf numFmtId="0" fontId="32" fillId="0" borderId="26">
      <alignment horizontal="left" vertical="center" wrapText="1" indent="2"/>
    </xf>
    <xf numFmtId="0" fontId="30" fillId="9" borderId="37">
      <alignment horizontal="right" vertical="center"/>
    </xf>
    <xf numFmtId="0" fontId="32" fillId="0" borderId="24">
      <alignment horizontal="right" vertical="center"/>
    </xf>
    <xf numFmtId="0" fontId="44" fillId="8" borderId="24">
      <alignment horizontal="right" vertical="center"/>
    </xf>
    <xf numFmtId="0" fontId="32" fillId="11" borderId="24"/>
    <xf numFmtId="0" fontId="30" fillId="8" borderId="24">
      <alignment horizontal="right" vertical="center"/>
    </xf>
    <xf numFmtId="0" fontId="30" fillId="9" borderId="36">
      <alignment horizontal="right" vertical="center"/>
    </xf>
    <xf numFmtId="0" fontId="46" fillId="0" borderId="0" applyNumberFormat="0" applyFill="0" applyBorder="0" applyAlignment="0" applyProtection="0"/>
    <xf numFmtId="0" fontId="48" fillId="60" borderId="0" applyNumberFormat="0" applyBorder="0" applyAlignment="0" applyProtection="0"/>
    <xf numFmtId="0" fontId="48" fillId="61" borderId="0" applyNumberFormat="0" applyBorder="0" applyAlignment="0" applyProtection="0"/>
    <xf numFmtId="0" fontId="48" fillId="62" borderId="0" applyNumberFormat="0" applyBorder="0" applyAlignment="0" applyProtection="0"/>
    <xf numFmtId="0" fontId="48" fillId="63" borderId="0" applyNumberFormat="0" applyBorder="0" applyAlignment="0" applyProtection="0"/>
    <xf numFmtId="0" fontId="48" fillId="64" borderId="0" applyNumberFormat="0" applyBorder="0" applyAlignment="0" applyProtection="0"/>
    <xf numFmtId="0" fontId="48" fillId="65" borderId="0" applyNumberFormat="0" applyBorder="0" applyAlignment="0" applyProtection="0"/>
    <xf numFmtId="0" fontId="33" fillId="0" borderId="0" applyNumberFormat="0" applyFont="0" applyFill="0" applyBorder="0" applyProtection="0">
      <alignment horizontal="left" vertical="center" indent="2"/>
    </xf>
    <xf numFmtId="0" fontId="33" fillId="0" borderId="0" applyNumberFormat="0" applyFont="0" applyFill="0" applyBorder="0" applyProtection="0">
      <alignment horizontal="left" vertical="center" indent="2"/>
    </xf>
    <xf numFmtId="49" fontId="32" fillId="0" borderId="24" applyNumberFormat="0" applyFont="0" applyFill="0" applyBorder="0" applyProtection="0">
      <alignment horizontal="left" vertical="center" indent="2"/>
    </xf>
    <xf numFmtId="0" fontId="48" fillId="66" borderId="0" applyNumberFormat="0" applyBorder="0" applyAlignment="0" applyProtection="0"/>
    <xf numFmtId="0" fontId="48" fillId="67" borderId="0" applyNumberFormat="0" applyBorder="0" applyAlignment="0" applyProtection="0"/>
    <xf numFmtId="0" fontId="48" fillId="68" borderId="0" applyNumberFormat="0" applyBorder="0" applyAlignment="0" applyProtection="0"/>
    <xf numFmtId="0" fontId="48" fillId="63" borderId="0" applyNumberFormat="0" applyBorder="0" applyAlignment="0" applyProtection="0"/>
    <xf numFmtId="0" fontId="48" fillId="66" borderId="0" applyNumberFormat="0" applyBorder="0" applyAlignment="0" applyProtection="0"/>
    <xf numFmtId="0" fontId="48" fillId="69" borderId="0" applyNumberFormat="0" applyBorder="0" applyAlignment="0" applyProtection="0"/>
    <xf numFmtId="0" fontId="33" fillId="0" borderId="0" applyNumberFormat="0" applyFont="0" applyFill="0" applyBorder="0" applyProtection="0">
      <alignment horizontal="left" vertical="center" indent="5"/>
    </xf>
    <xf numFmtId="0" fontId="33" fillId="0" borderId="0" applyNumberFormat="0" applyFont="0" applyFill="0" applyBorder="0" applyProtection="0">
      <alignment horizontal="left" vertical="center" indent="5"/>
    </xf>
    <xf numFmtId="49" fontId="32" fillId="0" borderId="36" applyNumberFormat="0" applyFont="0" applyFill="0" applyBorder="0" applyProtection="0">
      <alignment horizontal="left" vertical="center" indent="5"/>
    </xf>
    <xf numFmtId="0" fontId="50" fillId="70" borderId="0" applyNumberFormat="0" applyBorder="0" applyAlignment="0" applyProtection="0"/>
    <xf numFmtId="0" fontId="50" fillId="67" borderId="0" applyNumberFormat="0" applyBorder="0" applyAlignment="0" applyProtection="0"/>
    <xf numFmtId="0" fontId="50" fillId="68" borderId="0" applyNumberFormat="0" applyBorder="0" applyAlignment="0" applyProtection="0"/>
    <xf numFmtId="0" fontId="50" fillId="71" borderId="0" applyNumberFormat="0" applyBorder="0" applyAlignment="0" applyProtection="0"/>
    <xf numFmtId="0" fontId="50" fillId="72" borderId="0" applyNumberFormat="0" applyBorder="0" applyAlignment="0" applyProtection="0"/>
    <xf numFmtId="0" fontId="50" fillId="73" borderId="0" applyNumberFormat="0" applyBorder="0" applyAlignment="0" applyProtection="0"/>
    <xf numFmtId="0" fontId="50" fillId="74" borderId="0" applyNumberFormat="0" applyBorder="0" applyAlignment="0" applyProtection="0"/>
    <xf numFmtId="0" fontId="50" fillId="75" borderId="0" applyNumberFormat="0" applyBorder="0" applyAlignment="0" applyProtection="0"/>
    <xf numFmtId="0" fontId="50" fillId="76" borderId="0" applyNumberFormat="0" applyBorder="0" applyAlignment="0" applyProtection="0"/>
    <xf numFmtId="0" fontId="50" fillId="71" borderId="0" applyNumberFormat="0" applyBorder="0" applyAlignment="0" applyProtection="0"/>
    <xf numFmtId="0" fontId="50" fillId="72" borderId="0" applyNumberFormat="0" applyBorder="0" applyAlignment="0" applyProtection="0"/>
    <xf numFmtId="0" fontId="50" fillId="77" borderId="0" applyNumberFormat="0" applyBorder="0" applyAlignment="0" applyProtection="0"/>
    <xf numFmtId="0" fontId="31" fillId="59" borderId="0" applyBorder="0" applyAlignment="0"/>
    <xf numFmtId="4" fontId="31" fillId="59" borderId="0" applyBorder="0" applyAlignment="0"/>
    <xf numFmtId="4" fontId="32" fillId="59" borderId="0" applyBorder="0">
      <alignment horizontal="right" vertical="center"/>
    </xf>
    <xf numFmtId="4" fontId="32" fillId="8" borderId="0" applyBorder="0">
      <alignment horizontal="right" vertical="center"/>
    </xf>
    <xf numFmtId="4" fontId="32" fillId="8" borderId="0" applyBorder="0">
      <alignment horizontal="right" vertical="center"/>
    </xf>
    <xf numFmtId="4" fontId="30" fillId="8" borderId="24">
      <alignment horizontal="right" vertical="center"/>
    </xf>
    <xf numFmtId="4" fontId="44" fillId="8" borderId="24">
      <alignment horizontal="right" vertical="center"/>
    </xf>
    <xf numFmtId="4" fontId="30" fillId="9" borderId="24">
      <alignment horizontal="right" vertical="center"/>
    </xf>
    <xf numFmtId="4" fontId="30" fillId="9" borderId="24">
      <alignment horizontal="right" vertical="center"/>
    </xf>
    <xf numFmtId="4" fontId="30" fillId="9" borderId="36">
      <alignment horizontal="right" vertical="center"/>
    </xf>
    <xf numFmtId="4" fontId="30" fillId="9" borderId="37">
      <alignment horizontal="right" vertical="center"/>
    </xf>
    <xf numFmtId="0" fontId="49" fillId="74" borderId="0" applyNumberFormat="0" applyBorder="0" applyAlignment="0" applyProtection="0"/>
    <xf numFmtId="0" fontId="49" fillId="75" borderId="0" applyNumberFormat="0" applyBorder="0" applyAlignment="0" applyProtection="0"/>
    <xf numFmtId="0" fontId="49" fillId="76" borderId="0" applyNumberFormat="0" applyBorder="0" applyAlignment="0" applyProtection="0"/>
    <xf numFmtId="0" fontId="49" fillId="71" borderId="0" applyNumberFormat="0" applyBorder="0" applyAlignment="0" applyProtection="0"/>
    <xf numFmtId="0" fontId="49" fillId="72" borderId="0" applyNumberFormat="0" applyBorder="0" applyAlignment="0" applyProtection="0"/>
    <xf numFmtId="0" fontId="49" fillId="77" borderId="0" applyNumberFormat="0" applyBorder="0" applyAlignment="0" applyProtection="0"/>
    <xf numFmtId="0" fontId="52" fillId="61" borderId="0" applyNumberFormat="0" applyBorder="0" applyAlignment="0" applyProtection="0"/>
    <xf numFmtId="4" fontId="31" fillId="0" borderId="25" applyFill="0" applyBorder="0" applyProtection="0">
      <alignment horizontal="right" vertical="center"/>
    </xf>
    <xf numFmtId="0" fontId="54" fillId="78" borderId="42" applyNumberFormat="0" applyAlignment="0" applyProtection="0"/>
    <xf numFmtId="0" fontId="55" fillId="79" borderId="43" applyNumberFormat="0" applyAlignment="0" applyProtection="0"/>
    <xf numFmtId="168" fontId="45" fillId="0" borderId="0" applyFont="0" applyFill="0" applyBorder="0" applyAlignment="0" applyProtection="0"/>
    <xf numFmtId="169" fontId="56" fillId="0" borderId="0" applyFont="0" applyFill="0" applyBorder="0" applyAlignment="0" applyProtection="0"/>
    <xf numFmtId="168" fontId="45" fillId="0" borderId="0" applyFont="0" applyFill="0" applyBorder="0" applyAlignment="0" applyProtection="0"/>
    <xf numFmtId="0" fontId="32" fillId="9" borderId="26">
      <alignment horizontal="left" vertical="center" wrapText="1" indent="2"/>
    </xf>
    <xf numFmtId="0" fontId="32" fillId="8" borderId="36">
      <alignment horizontal="left" vertical="center"/>
    </xf>
    <xf numFmtId="0" fontId="60" fillId="0" borderId="0" applyNumberFormat="0" applyFill="0" applyBorder="0" applyAlignment="0" applyProtection="0"/>
    <xf numFmtId="0" fontId="61" fillId="62" borderId="0" applyNumberFormat="0" applyBorder="0" applyAlignment="0" applyProtection="0"/>
    <xf numFmtId="0" fontId="62" fillId="62" borderId="0" applyNumberFormat="0" applyBorder="0" applyAlignment="0" applyProtection="0"/>
    <xf numFmtId="0" fontId="63" fillId="0" borderId="45" applyNumberFormat="0" applyFill="0" applyAlignment="0" applyProtection="0"/>
    <xf numFmtId="0" fontId="64" fillId="0" borderId="46" applyNumberFormat="0" applyFill="0" applyAlignment="0" applyProtection="0"/>
    <xf numFmtId="0" fontId="65" fillId="0" borderId="47" applyNumberFormat="0" applyFill="0" applyAlignment="0" applyProtection="0"/>
    <xf numFmtId="0" fontId="65" fillId="0" borderId="0" applyNumberFormat="0" applyFill="0" applyBorder="0" applyAlignment="0" applyProtection="0"/>
    <xf numFmtId="0" fontId="66" fillId="65" borderId="42" applyNumberFormat="0" applyAlignment="0" applyProtection="0"/>
    <xf numFmtId="4" fontId="32" fillId="0" borderId="0" applyBorder="0">
      <alignment horizontal="right" vertical="center"/>
    </xf>
    <xf numFmtId="0" fontId="32" fillId="0" borderId="39">
      <alignment horizontal="right" vertical="center"/>
    </xf>
    <xf numFmtId="4" fontId="32" fillId="0" borderId="24">
      <alignment horizontal="right" vertical="center"/>
    </xf>
    <xf numFmtId="1" fontId="43" fillId="8" borderId="0" applyBorder="0">
      <alignment horizontal="right" vertical="center"/>
    </xf>
    <xf numFmtId="0" fontId="67" fillId="0" borderId="48" applyNumberFormat="0" applyFill="0" applyAlignment="0" applyProtection="0"/>
    <xf numFmtId="0" fontId="68" fillId="80" borderId="0" applyNumberFormat="0" applyBorder="0" applyAlignment="0" applyProtection="0"/>
    <xf numFmtId="0" fontId="33" fillId="0" borderId="0"/>
    <xf numFmtId="0" fontId="33" fillId="0" borderId="0"/>
    <xf numFmtId="0" fontId="33" fillId="0" borderId="0"/>
    <xf numFmtId="0" fontId="33" fillId="0" borderId="0"/>
    <xf numFmtId="0" fontId="56" fillId="0" borderId="0"/>
    <xf numFmtId="4" fontId="69" fillId="0" borderId="0"/>
    <xf numFmtId="0" fontId="33" fillId="0" borderId="0"/>
    <xf numFmtId="0" fontId="33" fillId="0" borderId="0"/>
    <xf numFmtId="0" fontId="33" fillId="0" borderId="0"/>
    <xf numFmtId="0" fontId="33" fillId="0" borderId="0"/>
    <xf numFmtId="0" fontId="11" fillId="0" borderId="0"/>
    <xf numFmtId="4" fontId="32" fillId="0" borderId="0" applyFill="0" applyBorder="0" applyProtection="0">
      <alignment horizontal="right" vertical="center"/>
    </xf>
    <xf numFmtId="4" fontId="32" fillId="0" borderId="0" applyFill="0" applyBorder="0" applyProtection="0">
      <alignment horizontal="right" vertical="center"/>
    </xf>
    <xf numFmtId="4" fontId="32" fillId="0" borderId="24" applyFill="0" applyBorder="0" applyProtection="0">
      <alignment horizontal="right" vertical="center"/>
    </xf>
    <xf numFmtId="0" fontId="31" fillId="0" borderId="0" applyNumberFormat="0" applyFill="0" applyBorder="0" applyProtection="0">
      <alignment horizontal="left" vertical="center"/>
    </xf>
    <xf numFmtId="49" fontId="31" fillId="0" borderId="24" applyNumberFormat="0" applyFill="0" applyBorder="0" applyProtection="0">
      <alignment horizontal="left" vertical="center"/>
    </xf>
    <xf numFmtId="0" fontId="33" fillId="11" borderId="0" applyNumberFormat="0" applyFont="0" applyBorder="0" applyAlignment="0" applyProtection="0"/>
    <xf numFmtId="4" fontId="33" fillId="11" borderId="0" applyNumberFormat="0" applyFont="0" applyBorder="0" applyAlignment="0" applyProtection="0"/>
    <xf numFmtId="4" fontId="33" fillId="11" borderId="0" applyNumberFormat="0" applyFont="0" applyBorder="0" applyAlignment="0" applyProtection="0"/>
    <xf numFmtId="0" fontId="33" fillId="11" borderId="0" applyNumberFormat="0" applyFont="0" applyBorder="0" applyAlignment="0" applyProtection="0"/>
    <xf numFmtId="0" fontId="33" fillId="11" borderId="0" applyNumberFormat="0" applyFont="0" applyBorder="0" applyAlignment="0" applyProtection="0"/>
    <xf numFmtId="0" fontId="56" fillId="57" borderId="0" applyNumberFormat="0" applyFont="0" applyBorder="0" applyAlignment="0" applyProtection="0"/>
    <xf numFmtId="0" fontId="48" fillId="81" borderId="49" applyNumberFormat="0" applyFont="0" applyAlignment="0" applyProtection="0"/>
    <xf numFmtId="0" fontId="33" fillId="81" borderId="49" applyNumberFormat="0" applyFont="0" applyAlignment="0" applyProtection="0"/>
    <xf numFmtId="0" fontId="70" fillId="78" borderId="41" applyNumberFormat="0" applyAlignment="0" applyProtection="0"/>
    <xf numFmtId="170" fontId="32" fillId="82" borderId="24" applyNumberFormat="0" applyFont="0" applyBorder="0" applyAlignment="0" applyProtection="0">
      <alignment horizontal="right" vertical="center"/>
    </xf>
    <xf numFmtId="9" fontId="56" fillId="0" borderId="0" applyFont="0" applyFill="0" applyBorder="0" applyAlignment="0" applyProtection="0"/>
    <xf numFmtId="0" fontId="71" fillId="61" borderId="0" applyNumberFormat="0" applyBorder="0" applyAlignment="0" applyProtection="0"/>
    <xf numFmtId="4" fontId="32" fillId="11" borderId="24"/>
    <xf numFmtId="0" fontId="32" fillId="11" borderId="35"/>
    <xf numFmtId="0" fontId="72" fillId="0" borderId="0" applyNumberFormat="0" applyFill="0" applyBorder="0" applyAlignment="0" applyProtection="0"/>
    <xf numFmtId="0" fontId="73" fillId="0" borderId="44" applyNumberFormat="0" applyFill="0" applyAlignment="0" applyProtection="0"/>
    <xf numFmtId="0" fontId="74" fillId="0" borderId="0" applyNumberFormat="0" applyFill="0" applyBorder="0" applyAlignment="0" applyProtection="0"/>
    <xf numFmtId="0" fontId="75" fillId="0" borderId="45" applyNumberFormat="0" applyFill="0" applyAlignment="0" applyProtection="0"/>
    <xf numFmtId="0" fontId="76" fillId="0" borderId="46" applyNumberFormat="0" applyFill="0" applyAlignment="0" applyProtection="0"/>
    <xf numFmtId="0" fontId="77" fillId="0" borderId="47" applyNumberFormat="0" applyFill="0" applyAlignment="0" applyProtection="0"/>
    <xf numFmtId="0" fontId="77" fillId="0" borderId="0" applyNumberFormat="0" applyFill="0" applyBorder="0" applyAlignment="0" applyProtection="0"/>
    <xf numFmtId="0" fontId="78" fillId="0" borderId="48" applyNumberFormat="0" applyFill="0" applyAlignment="0" applyProtection="0"/>
    <xf numFmtId="0" fontId="80" fillId="0" borderId="0" applyNumberFormat="0" applyFill="0" applyBorder="0" applyAlignment="0" applyProtection="0"/>
    <xf numFmtId="0" fontId="81" fillId="79" borderId="43" applyNumberFormat="0" applyAlignment="0" applyProtection="0"/>
    <xf numFmtId="0" fontId="47" fillId="0" borderId="0" applyNumberFormat="0" applyFill="0" applyBorder="0" applyAlignment="0" applyProtection="0"/>
    <xf numFmtId="0" fontId="82" fillId="0" borderId="0" applyNumberFormat="0" applyFill="0" applyBorder="0" applyAlignment="0" applyProtection="0"/>
    <xf numFmtId="0" fontId="33" fillId="0" borderId="0" applyNumberFormat="0" applyFont="0" applyFill="0" applyBorder="0" applyProtection="0">
      <alignment horizontal="left" vertical="center"/>
    </xf>
    <xf numFmtId="0" fontId="32" fillId="8" borderId="0" applyBorder="0">
      <alignment horizontal="right" vertical="center"/>
    </xf>
    <xf numFmtId="0" fontId="32" fillId="8" borderId="0" applyBorder="0">
      <alignment horizontal="right" vertical="center"/>
    </xf>
    <xf numFmtId="0" fontId="32" fillId="0" borderId="0" applyBorder="0">
      <alignment horizontal="right" vertical="center"/>
    </xf>
    <xf numFmtId="4" fontId="33" fillId="0" borderId="0"/>
    <xf numFmtId="0" fontId="83" fillId="0" borderId="0"/>
    <xf numFmtId="0" fontId="33" fillId="11" borderId="0" applyNumberFormat="0" applyFont="0" applyBorder="0" applyAlignment="0" applyProtection="0"/>
    <xf numFmtId="0" fontId="47" fillId="0" borderId="0" applyNumberFormat="0" applyFill="0" applyBorder="0" applyAlignment="0" applyProtection="0"/>
    <xf numFmtId="0" fontId="48" fillId="60" borderId="0" applyNumberFormat="0" applyBorder="0" applyAlignment="0" applyProtection="0"/>
    <xf numFmtId="0" fontId="48" fillId="61" borderId="0" applyNumberFormat="0" applyBorder="0" applyAlignment="0" applyProtection="0"/>
    <xf numFmtId="0" fontId="48" fillId="62" borderId="0" applyNumberFormat="0" applyBorder="0" applyAlignment="0" applyProtection="0"/>
    <xf numFmtId="0" fontId="48" fillId="63" borderId="0" applyNumberFormat="0" applyBorder="0" applyAlignment="0" applyProtection="0"/>
    <xf numFmtId="0" fontId="48" fillId="64" borderId="0" applyNumberFormat="0" applyBorder="0" applyAlignment="0" applyProtection="0"/>
    <xf numFmtId="0" fontId="48" fillId="65" borderId="0" applyNumberFormat="0" applyBorder="0" applyAlignment="0" applyProtection="0"/>
    <xf numFmtId="0" fontId="48" fillId="66" borderId="0" applyNumberFormat="0" applyBorder="0" applyAlignment="0" applyProtection="0"/>
    <xf numFmtId="0" fontId="48" fillId="67" borderId="0" applyNumberFormat="0" applyBorder="0" applyAlignment="0" applyProtection="0"/>
    <xf numFmtId="0" fontId="48" fillId="68" borderId="0" applyNumberFormat="0" applyBorder="0" applyAlignment="0" applyProtection="0"/>
    <xf numFmtId="0" fontId="48" fillId="63" borderId="0" applyNumberFormat="0" applyBorder="0" applyAlignment="0" applyProtection="0"/>
    <xf numFmtId="0" fontId="48" fillId="66" borderId="0" applyNumberFormat="0" applyBorder="0" applyAlignment="0" applyProtection="0"/>
    <xf numFmtId="0" fontId="48" fillId="69" borderId="0" applyNumberFormat="0" applyBorder="0" applyAlignment="0" applyProtection="0"/>
    <xf numFmtId="0" fontId="50" fillId="70" borderId="0" applyNumberFormat="0" applyBorder="0" applyAlignment="0" applyProtection="0"/>
    <xf numFmtId="0" fontId="50" fillId="67" borderId="0" applyNumberFormat="0" applyBorder="0" applyAlignment="0" applyProtection="0"/>
    <xf numFmtId="0" fontId="50" fillId="68" borderId="0" applyNumberFormat="0" applyBorder="0" applyAlignment="0" applyProtection="0"/>
    <xf numFmtId="0" fontId="50" fillId="71" borderId="0" applyNumberFormat="0" applyBorder="0" applyAlignment="0" applyProtection="0"/>
    <xf numFmtId="0" fontId="50" fillId="72" borderId="0" applyNumberFormat="0" applyBorder="0" applyAlignment="0" applyProtection="0"/>
    <xf numFmtId="0" fontId="50" fillId="73" borderId="0" applyNumberFormat="0" applyBorder="0" applyAlignment="0" applyProtection="0"/>
    <xf numFmtId="0" fontId="50" fillId="74" borderId="0" applyNumberFormat="0" applyBorder="0" applyAlignment="0" applyProtection="0"/>
    <xf numFmtId="0" fontId="50" fillId="75" borderId="0" applyNumberFormat="0" applyBorder="0" applyAlignment="0" applyProtection="0"/>
    <xf numFmtId="0" fontId="50" fillId="76" borderId="0" applyNumberFormat="0" applyBorder="0" applyAlignment="0" applyProtection="0"/>
    <xf numFmtId="0" fontId="50" fillId="71" borderId="0" applyNumberFormat="0" applyBorder="0" applyAlignment="0" applyProtection="0"/>
    <xf numFmtId="0" fontId="50" fillId="72" borderId="0" applyNumberFormat="0" applyBorder="0" applyAlignment="0" applyProtection="0"/>
    <xf numFmtId="0" fontId="50" fillId="77" borderId="0" applyNumberFormat="0" applyBorder="0" applyAlignment="0" applyProtection="0"/>
    <xf numFmtId="0" fontId="52" fillId="61" borderId="0" applyNumberFormat="0" applyBorder="0" applyAlignment="0" applyProtection="0"/>
    <xf numFmtId="0" fontId="54" fillId="78" borderId="42" applyNumberFormat="0" applyAlignment="0" applyProtection="0"/>
    <xf numFmtId="0" fontId="55" fillId="79" borderId="43" applyNumberFormat="0" applyAlignment="0" applyProtection="0"/>
    <xf numFmtId="0" fontId="60" fillId="0" borderId="0" applyNumberFormat="0" applyFill="0" applyBorder="0" applyAlignment="0" applyProtection="0"/>
    <xf numFmtId="0" fontId="61" fillId="62" borderId="0" applyNumberFormat="0" applyBorder="0" applyAlignment="0" applyProtection="0"/>
    <xf numFmtId="0" fontId="63" fillId="0" borderId="45" applyNumberFormat="0" applyFill="0" applyAlignment="0" applyProtection="0"/>
    <xf numFmtId="0" fontId="64" fillId="0" borderId="46" applyNumberFormat="0" applyFill="0" applyAlignment="0" applyProtection="0"/>
    <xf numFmtId="0" fontId="65" fillId="0" borderId="47" applyNumberFormat="0" applyFill="0" applyAlignment="0" applyProtection="0"/>
    <xf numFmtId="0" fontId="65" fillId="0" borderId="0" applyNumberFormat="0" applyFill="0" applyBorder="0" applyAlignment="0" applyProtection="0"/>
    <xf numFmtId="0" fontId="66" fillId="65" borderId="42" applyNumberFormat="0" applyAlignment="0" applyProtection="0"/>
    <xf numFmtId="0" fontId="67" fillId="0" borderId="48" applyNumberFormat="0" applyFill="0" applyAlignment="0" applyProtection="0"/>
    <xf numFmtId="0" fontId="68" fillId="80" borderId="0" applyNumberFormat="0" applyBorder="0" applyAlignment="0" applyProtection="0"/>
    <xf numFmtId="0" fontId="33" fillId="0" borderId="0"/>
    <xf numFmtId="0" fontId="48" fillId="81" borderId="49" applyNumberFormat="0" applyFont="0" applyAlignment="0" applyProtection="0"/>
    <xf numFmtId="0" fontId="70" fillId="78" borderId="41" applyNumberFormat="0" applyAlignment="0" applyProtection="0"/>
    <xf numFmtId="0" fontId="72" fillId="0" borderId="0" applyNumberFormat="0" applyFill="0" applyBorder="0" applyAlignment="0" applyProtection="0"/>
    <xf numFmtId="0" fontId="73" fillId="0" borderId="44" applyNumberFormat="0" applyFill="0" applyAlignment="0" applyProtection="0"/>
    <xf numFmtId="0" fontId="80" fillId="0" borderId="0" applyNumberFormat="0" applyFill="0" applyBorder="0" applyAlignment="0" applyProtection="0"/>
    <xf numFmtId="0" fontId="84" fillId="0" borderId="0">
      <alignment horizontal="left" vertical="center" indent="1"/>
    </xf>
    <xf numFmtId="0" fontId="48" fillId="60" borderId="0" applyNumberFormat="0" applyBorder="0" applyAlignment="0" applyProtection="0"/>
    <xf numFmtId="0" fontId="48" fillId="61" borderId="0" applyNumberFormat="0" applyBorder="0" applyAlignment="0" applyProtection="0"/>
    <xf numFmtId="0" fontId="48" fillId="62" borderId="0" applyNumberFormat="0" applyBorder="0" applyAlignment="0" applyProtection="0"/>
    <xf numFmtId="0" fontId="48" fillId="63" borderId="0" applyNumberFormat="0" applyBorder="0" applyAlignment="0" applyProtection="0"/>
    <xf numFmtId="0" fontId="48" fillId="64" borderId="0" applyNumberFormat="0" applyBorder="0" applyAlignment="0" applyProtection="0"/>
    <xf numFmtId="0" fontId="48" fillId="65" borderId="0" applyNumberFormat="0" applyBorder="0" applyAlignment="0" applyProtection="0"/>
    <xf numFmtId="0" fontId="48" fillId="66" borderId="0" applyNumberFormat="0" applyBorder="0" applyAlignment="0" applyProtection="0"/>
    <xf numFmtId="0" fontId="48" fillId="67" borderId="0" applyNumberFormat="0" applyBorder="0" applyAlignment="0" applyProtection="0"/>
    <xf numFmtId="0" fontId="48" fillId="68" borderId="0" applyNumberFormat="0" applyBorder="0" applyAlignment="0" applyProtection="0"/>
    <xf numFmtId="0" fontId="48" fillId="63" borderId="0" applyNumberFormat="0" applyBorder="0" applyAlignment="0" applyProtection="0"/>
    <xf numFmtId="0" fontId="48" fillId="66" borderId="0" applyNumberFormat="0" applyBorder="0" applyAlignment="0" applyProtection="0"/>
    <xf numFmtId="0" fontId="48" fillId="69" borderId="0" applyNumberFormat="0" applyBorder="0" applyAlignment="0" applyProtection="0"/>
    <xf numFmtId="0" fontId="50" fillId="70" borderId="0" applyNumberFormat="0" applyBorder="0" applyAlignment="0" applyProtection="0"/>
    <xf numFmtId="0" fontId="50" fillId="67" borderId="0" applyNumberFormat="0" applyBorder="0" applyAlignment="0" applyProtection="0"/>
    <xf numFmtId="0" fontId="50" fillId="68" borderId="0" applyNumberFormat="0" applyBorder="0" applyAlignment="0" applyProtection="0"/>
    <xf numFmtId="0" fontId="50" fillId="71" borderId="0" applyNumberFormat="0" applyBorder="0" applyAlignment="0" applyProtection="0"/>
    <xf numFmtId="0" fontId="50" fillId="72" borderId="0" applyNumberFormat="0" applyBorder="0" applyAlignment="0" applyProtection="0"/>
    <xf numFmtId="0" fontId="50" fillId="73" borderId="0" applyNumberFormat="0" applyBorder="0" applyAlignment="0" applyProtection="0"/>
    <xf numFmtId="0" fontId="30" fillId="8" borderId="50">
      <alignment horizontal="right" vertical="center"/>
    </xf>
    <xf numFmtId="4" fontId="30" fillId="8" borderId="50">
      <alignment horizontal="right" vertical="center"/>
    </xf>
    <xf numFmtId="0" fontId="44" fillId="8" borderId="50">
      <alignment horizontal="right" vertical="center"/>
    </xf>
    <xf numFmtId="4" fontId="44" fillId="8" borderId="50">
      <alignment horizontal="right" vertical="center"/>
    </xf>
    <xf numFmtId="0" fontId="30" fillId="9" borderId="50">
      <alignment horizontal="right" vertical="center"/>
    </xf>
    <xf numFmtId="4" fontId="30" fillId="9" borderId="50">
      <alignment horizontal="right" vertical="center"/>
    </xf>
    <xf numFmtId="0" fontId="30" fillId="9" borderId="50">
      <alignment horizontal="right" vertical="center"/>
    </xf>
    <xf numFmtId="4" fontId="30" fillId="9" borderId="50">
      <alignment horizontal="right" vertical="center"/>
    </xf>
    <xf numFmtId="0" fontId="30" fillId="9" borderId="51">
      <alignment horizontal="right" vertical="center"/>
    </xf>
    <xf numFmtId="4" fontId="30" fillId="9" borderId="51">
      <alignment horizontal="right" vertical="center"/>
    </xf>
    <xf numFmtId="0" fontId="30" fillId="9" borderId="52">
      <alignment horizontal="right" vertical="center"/>
    </xf>
    <xf numFmtId="4" fontId="30" fillId="9" borderId="52">
      <alignment horizontal="right" vertical="center"/>
    </xf>
    <xf numFmtId="0" fontId="54" fillId="78" borderId="42" applyNumberFormat="0" applyAlignment="0" applyProtection="0"/>
    <xf numFmtId="0" fontId="32" fillId="9" borderId="53">
      <alignment horizontal="left" vertical="center" wrapText="1" indent="2"/>
    </xf>
    <xf numFmtId="0" fontId="32" fillId="0" borderId="53">
      <alignment horizontal="left" vertical="center" wrapText="1" indent="2"/>
    </xf>
    <xf numFmtId="0" fontId="32" fillId="8" borderId="51">
      <alignment horizontal="left" vertical="center"/>
    </xf>
    <xf numFmtId="0" fontId="60" fillId="0" borderId="0" applyNumberFormat="0" applyFill="0" applyBorder="0" applyAlignment="0" applyProtection="0"/>
    <xf numFmtId="0" fontId="66" fillId="65" borderId="42" applyNumberFormat="0" applyAlignment="0" applyProtection="0"/>
    <xf numFmtId="0" fontId="32" fillId="0" borderId="50">
      <alignment horizontal="right" vertical="center"/>
    </xf>
    <xf numFmtId="4" fontId="32" fillId="0" borderId="50">
      <alignment horizontal="right" vertical="center"/>
    </xf>
    <xf numFmtId="0" fontId="11" fillId="0" borderId="0"/>
    <xf numFmtId="0" fontId="32" fillId="0" borderId="50" applyNumberFormat="0" applyFill="0" applyAlignment="0" applyProtection="0"/>
    <xf numFmtId="0" fontId="70" fillId="78" borderId="41" applyNumberFormat="0" applyAlignment="0" applyProtection="0"/>
    <xf numFmtId="170" fontId="32" fillId="82" borderId="50" applyNumberFormat="0" applyFont="0" applyBorder="0" applyAlignment="0" applyProtection="0">
      <alignment horizontal="right" vertical="center"/>
    </xf>
    <xf numFmtId="0" fontId="32" fillId="11" borderId="50"/>
    <xf numFmtId="4" fontId="32" fillId="11" borderId="50"/>
    <xf numFmtId="0" fontId="73" fillId="0" borderId="44" applyNumberFormat="0" applyFill="0" applyAlignment="0" applyProtection="0"/>
    <xf numFmtId="0" fontId="80" fillId="0" borderId="0" applyNumberFormat="0" applyFill="0" applyBorder="0" applyAlignment="0" applyProtection="0"/>
    <xf numFmtId="0" fontId="11" fillId="0" borderId="0"/>
    <xf numFmtId="0" fontId="11" fillId="0" borderId="0"/>
    <xf numFmtId="0" fontId="11" fillId="0" borderId="0"/>
    <xf numFmtId="0" fontId="11" fillId="0" borderId="0"/>
    <xf numFmtId="0" fontId="11" fillId="0" borderId="0"/>
    <xf numFmtId="0" fontId="11" fillId="0" borderId="0"/>
    <xf numFmtId="0" fontId="11" fillId="0" borderId="0"/>
    <xf numFmtId="0" fontId="11" fillId="0" borderId="0"/>
    <xf numFmtId="0" fontId="11" fillId="0" borderId="0"/>
    <xf numFmtId="0" fontId="11" fillId="0" borderId="0"/>
    <xf numFmtId="0" fontId="11" fillId="0" borderId="0"/>
    <xf numFmtId="0" fontId="11" fillId="0" borderId="0"/>
    <xf numFmtId="0" fontId="11" fillId="0" borderId="0"/>
    <xf numFmtId="0" fontId="11" fillId="0" borderId="0"/>
    <xf numFmtId="0" fontId="11" fillId="0" borderId="0"/>
    <xf numFmtId="0" fontId="11" fillId="0" borderId="0"/>
    <xf numFmtId="0" fontId="11" fillId="0" borderId="0"/>
    <xf numFmtId="0" fontId="11" fillId="0" borderId="0"/>
    <xf numFmtId="0" fontId="11" fillId="0" borderId="0"/>
    <xf numFmtId="0" fontId="11" fillId="0" borderId="0"/>
    <xf numFmtId="0" fontId="11" fillId="0" borderId="0"/>
    <xf numFmtId="0" fontId="11" fillId="0" borderId="0"/>
    <xf numFmtId="0" fontId="11" fillId="0" borderId="0"/>
    <xf numFmtId="0" fontId="11" fillId="0" borderId="0"/>
    <xf numFmtId="0" fontId="11" fillId="0" borderId="0"/>
    <xf numFmtId="0" fontId="11" fillId="0" borderId="0"/>
    <xf numFmtId="0" fontId="11" fillId="0" borderId="0"/>
    <xf numFmtId="0" fontId="11" fillId="0" borderId="0"/>
    <xf numFmtId="0" fontId="11" fillId="0" borderId="0"/>
    <xf numFmtId="0" fontId="11" fillId="0" borderId="0"/>
    <xf numFmtId="0" fontId="11" fillId="0" borderId="0"/>
    <xf numFmtId="0" fontId="11" fillId="0" borderId="0"/>
    <xf numFmtId="0" fontId="11" fillId="0" borderId="0"/>
    <xf numFmtId="0" fontId="11" fillId="0" borderId="0"/>
    <xf numFmtId="0" fontId="11" fillId="0" borderId="0"/>
    <xf numFmtId="0" fontId="11" fillId="0" borderId="0"/>
    <xf numFmtId="0" fontId="11" fillId="0" borderId="0"/>
    <xf numFmtId="0" fontId="11" fillId="0" borderId="0"/>
    <xf numFmtId="0" fontId="11" fillId="0" borderId="0"/>
    <xf numFmtId="0" fontId="11" fillId="0" borderId="0"/>
    <xf numFmtId="0" fontId="11" fillId="0" borderId="0"/>
    <xf numFmtId="0" fontId="11" fillId="0" borderId="0"/>
    <xf numFmtId="0" fontId="11" fillId="0" borderId="0"/>
    <xf numFmtId="0" fontId="11" fillId="0" borderId="0"/>
    <xf numFmtId="0" fontId="11" fillId="0" borderId="0"/>
    <xf numFmtId="0" fontId="11" fillId="0" borderId="0"/>
    <xf numFmtId="0" fontId="11" fillId="0" borderId="0"/>
    <xf numFmtId="0" fontId="11" fillId="0" borderId="0"/>
    <xf numFmtId="0" fontId="11" fillId="0" borderId="0"/>
    <xf numFmtId="0" fontId="11" fillId="0" borderId="0"/>
    <xf numFmtId="0" fontId="11" fillId="0" borderId="0"/>
    <xf numFmtId="0" fontId="11" fillId="0" borderId="0"/>
    <xf numFmtId="0" fontId="11" fillId="0" borderId="0"/>
    <xf numFmtId="0" fontId="11" fillId="0" borderId="0"/>
    <xf numFmtId="0" fontId="11" fillId="0" borderId="0"/>
    <xf numFmtId="0" fontId="37" fillId="7" borderId="31" applyNumberFormat="0" applyAlignment="0" applyProtection="0"/>
    <xf numFmtId="0" fontId="32" fillId="8" borderId="0" applyBorder="0">
      <alignment horizontal="right" vertical="center"/>
    </xf>
    <xf numFmtId="0" fontId="32" fillId="8" borderId="0" applyBorder="0">
      <alignment horizontal="right" vertical="center"/>
    </xf>
    <xf numFmtId="0" fontId="32" fillId="0" borderId="0" applyBorder="0">
      <alignment horizontal="right" vertical="center"/>
    </xf>
    <xf numFmtId="0" fontId="33" fillId="0" borderId="0"/>
    <xf numFmtId="49" fontId="32" fillId="0" borderId="50" applyNumberFormat="0" applyFont="0" applyFill="0" applyBorder="0" applyProtection="0">
      <alignment horizontal="left" vertical="center" indent="2"/>
    </xf>
    <xf numFmtId="49" fontId="32" fillId="0" borderId="51" applyNumberFormat="0" applyFont="0" applyFill="0" applyBorder="0" applyProtection="0">
      <alignment horizontal="left" vertical="center" indent="5"/>
    </xf>
    <xf numFmtId="0" fontId="49" fillId="74" borderId="0" applyNumberFormat="0" applyBorder="0" applyAlignment="0" applyProtection="0"/>
    <xf numFmtId="0" fontId="49" fillId="75" borderId="0" applyNumberFormat="0" applyBorder="0" applyAlignment="0" applyProtection="0"/>
    <xf numFmtId="0" fontId="49" fillId="76" borderId="0" applyNumberFormat="0" applyBorder="0" applyAlignment="0" applyProtection="0"/>
    <xf numFmtId="0" fontId="49" fillId="71" borderId="0" applyNumberFormat="0" applyBorder="0" applyAlignment="0" applyProtection="0"/>
    <xf numFmtId="0" fontId="49" fillId="72" borderId="0" applyNumberFormat="0" applyBorder="0" applyAlignment="0" applyProtection="0"/>
    <xf numFmtId="0" fontId="49" fillId="77" borderId="0" applyNumberFormat="0" applyBorder="0" applyAlignment="0" applyProtection="0"/>
    <xf numFmtId="0" fontId="62" fillId="62" borderId="0" applyNumberFormat="0" applyBorder="0" applyAlignment="0" applyProtection="0"/>
    <xf numFmtId="4" fontId="33" fillId="0" borderId="0"/>
    <xf numFmtId="0" fontId="33" fillId="0" borderId="0"/>
    <xf numFmtId="0" fontId="11" fillId="0" borderId="0"/>
    <xf numFmtId="4" fontId="32" fillId="0" borderId="50" applyFill="0" applyBorder="0" applyProtection="0">
      <alignment horizontal="right" vertical="center"/>
    </xf>
    <xf numFmtId="49" fontId="31" fillId="0" borderId="50" applyNumberFormat="0" applyFill="0" applyBorder="0" applyProtection="0">
      <alignment horizontal="left" vertical="center"/>
    </xf>
    <xf numFmtId="0" fontId="33" fillId="11" borderId="0" applyNumberFormat="0" applyFont="0" applyBorder="0" applyAlignment="0" applyProtection="0"/>
    <xf numFmtId="0" fontId="71" fillId="61" borderId="0" applyNumberFormat="0" applyBorder="0" applyAlignment="0" applyProtection="0"/>
    <xf numFmtId="0" fontId="75" fillId="0" borderId="45" applyNumberFormat="0" applyFill="0" applyAlignment="0" applyProtection="0"/>
    <xf numFmtId="0" fontId="76" fillId="0" borderId="46" applyNumberFormat="0" applyFill="0" applyAlignment="0" applyProtection="0"/>
    <xf numFmtId="0" fontId="77" fillId="0" borderId="47" applyNumberFormat="0" applyFill="0" applyAlignment="0" applyProtection="0"/>
    <xf numFmtId="0" fontId="77" fillId="0" borderId="0" applyNumberFormat="0" applyFill="0" applyBorder="0" applyAlignment="0" applyProtection="0"/>
    <xf numFmtId="0" fontId="78" fillId="0" borderId="48" applyNumberFormat="0" applyFill="0" applyAlignment="0" applyProtection="0"/>
    <xf numFmtId="0" fontId="81" fillId="79" borderId="43" applyNumberFormat="0" applyAlignment="0" applyProtection="0"/>
    <xf numFmtId="0" fontId="47" fillId="0" borderId="0" applyNumberFormat="0" applyFill="0" applyBorder="0" applyAlignment="0" applyProtection="0"/>
    <xf numFmtId="0" fontId="11" fillId="0" borderId="0"/>
    <xf numFmtId="0" fontId="37" fillId="7" borderId="31" applyNumberFormat="0" applyAlignment="0" applyProtection="0"/>
    <xf numFmtId="0" fontId="45" fillId="60" borderId="0" applyNumberFormat="0" applyBorder="0" applyAlignment="0" applyProtection="0"/>
    <xf numFmtId="0" fontId="45" fillId="61" borderId="0" applyNumberFormat="0" applyBorder="0" applyAlignment="0" applyProtection="0"/>
    <xf numFmtId="0" fontId="45" fillId="62" borderId="0" applyNumberFormat="0" applyBorder="0" applyAlignment="0" applyProtection="0"/>
    <xf numFmtId="0" fontId="45" fillId="63" borderId="0" applyNumberFormat="0" applyBorder="0" applyAlignment="0" applyProtection="0"/>
    <xf numFmtId="0" fontId="45" fillId="64" borderId="0" applyNumberFormat="0" applyBorder="0" applyAlignment="0" applyProtection="0"/>
    <xf numFmtId="0" fontId="45" fillId="65" borderId="0" applyNumberFormat="0" applyBorder="0" applyAlignment="0" applyProtection="0"/>
    <xf numFmtId="0" fontId="45" fillId="66" borderId="0" applyNumberFormat="0" applyBorder="0" applyAlignment="0" applyProtection="0"/>
    <xf numFmtId="0" fontId="45" fillId="67" borderId="0" applyNumberFormat="0" applyBorder="0" applyAlignment="0" applyProtection="0"/>
    <xf numFmtId="0" fontId="45" fillId="68" borderId="0" applyNumberFormat="0" applyBorder="0" applyAlignment="0" applyProtection="0"/>
    <xf numFmtId="0" fontId="45" fillId="63" borderId="0" applyNumberFormat="0" applyBorder="0" applyAlignment="0" applyProtection="0"/>
    <xf numFmtId="0" fontId="45" fillId="66" borderId="0" applyNumberFormat="0" applyBorder="0" applyAlignment="0" applyProtection="0"/>
    <xf numFmtId="0" fontId="45" fillId="69" borderId="0" applyNumberFormat="0" applyBorder="0" applyAlignment="0" applyProtection="0"/>
    <xf numFmtId="0" fontId="49" fillId="70" borderId="0" applyNumberFormat="0" applyBorder="0" applyAlignment="0" applyProtection="0"/>
    <xf numFmtId="0" fontId="49" fillId="67" borderId="0" applyNumberFormat="0" applyBorder="0" applyAlignment="0" applyProtection="0"/>
    <xf numFmtId="0" fontId="49" fillId="68" borderId="0" applyNumberFormat="0" applyBorder="0" applyAlignment="0" applyProtection="0"/>
    <xf numFmtId="0" fontId="49" fillId="71" borderId="0" applyNumberFormat="0" applyBorder="0" applyAlignment="0" applyProtection="0"/>
    <xf numFmtId="0" fontId="49" fillId="72" borderId="0" applyNumberFormat="0" applyBorder="0" applyAlignment="0" applyProtection="0"/>
    <xf numFmtId="0" fontId="49" fillId="73" borderId="0" applyNumberFormat="0" applyBorder="0" applyAlignment="0" applyProtection="0"/>
    <xf numFmtId="0" fontId="51" fillId="78" borderId="41" applyNumberFormat="0" applyAlignment="0" applyProtection="0"/>
    <xf numFmtId="0" fontId="53" fillId="78" borderId="42" applyNumberFormat="0" applyAlignment="0" applyProtection="0"/>
    <xf numFmtId="0" fontId="58" fillId="0" borderId="44" applyNumberFormat="0" applyFill="0" applyAlignment="0" applyProtection="0"/>
    <xf numFmtId="0" fontId="59" fillId="0" borderId="0" applyNumberFormat="0" applyFill="0" applyBorder="0" applyAlignment="0" applyProtection="0"/>
    <xf numFmtId="0" fontId="11" fillId="0" borderId="0"/>
    <xf numFmtId="0" fontId="79" fillId="0" borderId="0" applyNumberFormat="0" applyFill="0" applyBorder="0" applyAlignment="0" applyProtection="0"/>
    <xf numFmtId="0" fontId="11" fillId="0" borderId="0"/>
    <xf numFmtId="0" fontId="11" fillId="0" borderId="0"/>
    <xf numFmtId="0" fontId="11" fillId="0" borderId="0"/>
    <xf numFmtId="49" fontId="32" fillId="0" borderId="24" applyNumberFormat="0" applyFont="0" applyFill="0" applyBorder="0" applyProtection="0">
      <alignment horizontal="left" vertical="center" indent="2"/>
    </xf>
    <xf numFmtId="49" fontId="32" fillId="0" borderId="36" applyNumberFormat="0" applyFont="0" applyFill="0" applyBorder="0" applyProtection="0">
      <alignment horizontal="left" vertical="center" indent="5"/>
    </xf>
    <xf numFmtId="0" fontId="30" fillId="8" borderId="24">
      <alignment horizontal="right" vertical="center"/>
    </xf>
    <xf numFmtId="4" fontId="30" fillId="8" borderId="24">
      <alignment horizontal="right" vertical="center"/>
    </xf>
    <xf numFmtId="0" fontId="44" fillId="8" borderId="24">
      <alignment horizontal="right" vertical="center"/>
    </xf>
    <xf numFmtId="4" fontId="44" fillId="8" borderId="24">
      <alignment horizontal="right" vertical="center"/>
    </xf>
    <xf numFmtId="0" fontId="30" fillId="9" borderId="24">
      <alignment horizontal="right" vertical="center"/>
    </xf>
    <xf numFmtId="4" fontId="30" fillId="9" borderId="24">
      <alignment horizontal="right" vertical="center"/>
    </xf>
    <xf numFmtId="0" fontId="30" fillId="9" borderId="24">
      <alignment horizontal="right" vertical="center"/>
    </xf>
    <xf numFmtId="4" fontId="30" fillId="9" borderId="24">
      <alignment horizontal="right" vertical="center"/>
    </xf>
    <xf numFmtId="0" fontId="30" fillId="9" borderId="36">
      <alignment horizontal="right" vertical="center"/>
    </xf>
    <xf numFmtId="4" fontId="30" fillId="9" borderId="36">
      <alignment horizontal="right" vertical="center"/>
    </xf>
    <xf numFmtId="0" fontId="30" fillId="9" borderId="37">
      <alignment horizontal="right" vertical="center"/>
    </xf>
    <xf numFmtId="4" fontId="30" fillId="9" borderId="37">
      <alignment horizontal="right" vertical="center"/>
    </xf>
    <xf numFmtId="169" fontId="85" fillId="0" borderId="0" applyFont="0" applyFill="0" applyBorder="0" applyAlignment="0" applyProtection="0"/>
    <xf numFmtId="0" fontId="32" fillId="9" borderId="26">
      <alignment horizontal="left" vertical="center" wrapText="1" indent="2"/>
    </xf>
    <xf numFmtId="0" fontId="32" fillId="0" borderId="26">
      <alignment horizontal="left" vertical="center" wrapText="1" indent="2"/>
    </xf>
    <xf numFmtId="0" fontId="32" fillId="8" borderId="36">
      <alignment horizontal="left" vertical="center"/>
    </xf>
    <xf numFmtId="0" fontId="57" fillId="65" borderId="42" applyNumberFormat="0" applyAlignment="0" applyProtection="0"/>
    <xf numFmtId="0" fontId="32" fillId="0" borderId="24">
      <alignment horizontal="right" vertical="center"/>
    </xf>
    <xf numFmtId="4" fontId="32" fillId="0" borderId="24">
      <alignment horizontal="right" vertical="center"/>
    </xf>
    <xf numFmtId="0" fontId="85" fillId="0" borderId="0"/>
    <xf numFmtId="0" fontId="83" fillId="0" borderId="0"/>
    <xf numFmtId="0" fontId="83" fillId="0" borderId="0"/>
    <xf numFmtId="0" fontId="11" fillId="0" borderId="0"/>
    <xf numFmtId="0" fontId="11" fillId="0" borderId="0"/>
    <xf numFmtId="0" fontId="11" fillId="0" borderId="0"/>
    <xf numFmtId="0" fontId="11" fillId="0" borderId="0"/>
    <xf numFmtId="0" fontId="83" fillId="0" borderId="0"/>
    <xf numFmtId="0" fontId="33" fillId="0" borderId="0"/>
    <xf numFmtId="4" fontId="32" fillId="0" borderId="24" applyFill="0" applyBorder="0" applyProtection="0">
      <alignment horizontal="right" vertical="center"/>
    </xf>
    <xf numFmtId="49" fontId="31" fillId="0" borderId="24" applyNumberFormat="0" applyFill="0" applyBorder="0" applyProtection="0">
      <alignment horizontal="left" vertical="center"/>
    </xf>
    <xf numFmtId="0" fontId="32" fillId="0" borderId="24" applyNumberFormat="0" applyFill="0" applyAlignment="0" applyProtection="0"/>
    <xf numFmtId="0" fontId="85" fillId="57" borderId="0" applyNumberFormat="0" applyFont="0" applyBorder="0" applyAlignment="0" applyProtection="0"/>
    <xf numFmtId="170" fontId="32" fillId="82" borderId="24" applyNumberFormat="0" applyFont="0" applyBorder="0" applyAlignment="0" applyProtection="0">
      <alignment horizontal="right" vertical="center"/>
    </xf>
    <xf numFmtId="9" fontId="85" fillId="0" borderId="0" applyFont="0" applyFill="0" applyBorder="0" applyAlignment="0" applyProtection="0"/>
    <xf numFmtId="0" fontId="32" fillId="11" borderId="24"/>
    <xf numFmtId="4" fontId="32" fillId="11" borderId="24"/>
    <xf numFmtId="0" fontId="32" fillId="9" borderId="53">
      <alignment horizontal="left" vertical="center" wrapText="1" indent="2"/>
    </xf>
    <xf numFmtId="0" fontId="32" fillId="0" borderId="53">
      <alignment horizontal="left" vertical="center" wrapText="1" indent="2"/>
    </xf>
    <xf numFmtId="0" fontId="11" fillId="0" borderId="0"/>
    <xf numFmtId="0" fontId="11" fillId="0" borderId="0"/>
    <xf numFmtId="0" fontId="11" fillId="0" borderId="0"/>
    <xf numFmtId="0" fontId="11" fillId="0" borderId="0"/>
    <xf numFmtId="0" fontId="11" fillId="0" borderId="0"/>
    <xf numFmtId="0" fontId="11" fillId="0" borderId="0"/>
    <xf numFmtId="0" fontId="11" fillId="0" borderId="0"/>
    <xf numFmtId="0" fontId="11" fillId="0" borderId="0"/>
    <xf numFmtId="0" fontId="11" fillId="0" borderId="0"/>
    <xf numFmtId="0" fontId="11" fillId="0" borderId="0"/>
    <xf numFmtId="0" fontId="11" fillId="0" borderId="0"/>
    <xf numFmtId="0" fontId="11" fillId="0" borderId="0"/>
    <xf numFmtId="0" fontId="11" fillId="0" borderId="0"/>
    <xf numFmtId="0" fontId="11" fillId="0" borderId="0"/>
    <xf numFmtId="0" fontId="11" fillId="0" borderId="0"/>
    <xf numFmtId="0" fontId="11" fillId="0" borderId="0"/>
    <xf numFmtId="0" fontId="11" fillId="0" borderId="0"/>
    <xf numFmtId="0" fontId="11" fillId="0" borderId="0"/>
    <xf numFmtId="0" fontId="11" fillId="0" borderId="0"/>
    <xf numFmtId="0" fontId="11" fillId="0" borderId="0"/>
    <xf numFmtId="0" fontId="11" fillId="0" borderId="0"/>
    <xf numFmtId="0" fontId="11" fillId="0" borderId="0"/>
    <xf numFmtId="0" fontId="11" fillId="0" borderId="0"/>
    <xf numFmtId="0" fontId="11" fillId="0" borderId="0"/>
    <xf numFmtId="0" fontId="11" fillId="0" borderId="0"/>
    <xf numFmtId="0" fontId="11" fillId="0" borderId="0"/>
    <xf numFmtId="0" fontId="11" fillId="0" borderId="0"/>
    <xf numFmtId="0" fontId="11" fillId="0" borderId="0"/>
    <xf numFmtId="0" fontId="11" fillId="0" borderId="0"/>
    <xf numFmtId="0" fontId="11" fillId="0" borderId="0"/>
    <xf numFmtId="0" fontId="11" fillId="0" borderId="0"/>
    <xf numFmtId="0" fontId="11" fillId="0" borderId="0"/>
    <xf numFmtId="0" fontId="11" fillId="0" borderId="0"/>
    <xf numFmtId="0" fontId="11" fillId="0" borderId="0"/>
    <xf numFmtId="0" fontId="11" fillId="0" borderId="0"/>
    <xf numFmtId="0" fontId="11" fillId="0" borderId="0"/>
    <xf numFmtId="0" fontId="11" fillId="0" borderId="0"/>
    <xf numFmtId="0" fontId="11" fillId="0" borderId="0"/>
    <xf numFmtId="0" fontId="11" fillId="0" borderId="0"/>
    <xf numFmtId="0" fontId="11" fillId="0" borderId="0"/>
    <xf numFmtId="0" fontId="11" fillId="0" borderId="0"/>
    <xf numFmtId="0" fontId="11" fillId="0" borderId="0"/>
    <xf numFmtId="0" fontId="11" fillId="0" borderId="0"/>
    <xf numFmtId="0" fontId="11" fillId="0" borderId="0"/>
    <xf numFmtId="0" fontId="11" fillId="0" borderId="0"/>
    <xf numFmtId="0" fontId="11" fillId="0" borderId="0"/>
    <xf numFmtId="0" fontId="11" fillId="0" borderId="0"/>
    <xf numFmtId="0" fontId="11" fillId="0" borderId="0"/>
    <xf numFmtId="0" fontId="11" fillId="0" borderId="0"/>
    <xf numFmtId="0" fontId="11" fillId="0" borderId="0"/>
    <xf numFmtId="0" fontId="11" fillId="0" borderId="0"/>
    <xf numFmtId="0" fontId="11" fillId="0" borderId="0"/>
    <xf numFmtId="0" fontId="11" fillId="0" borderId="0"/>
    <xf numFmtId="0" fontId="11" fillId="0" borderId="0"/>
    <xf numFmtId="0" fontId="11" fillId="0" borderId="0"/>
    <xf numFmtId="0" fontId="11" fillId="0" borderId="0"/>
    <xf numFmtId="0" fontId="11" fillId="0" borderId="0"/>
    <xf numFmtId="0" fontId="11" fillId="0" borderId="0"/>
    <xf numFmtId="0" fontId="11" fillId="0" borderId="0"/>
    <xf numFmtId="0" fontId="11" fillId="0" borderId="0"/>
    <xf numFmtId="0" fontId="11" fillId="0" borderId="0"/>
    <xf numFmtId="0" fontId="11" fillId="0" borderId="0"/>
    <xf numFmtId="0" fontId="11" fillId="0" borderId="0"/>
    <xf numFmtId="0" fontId="11" fillId="0" borderId="0"/>
    <xf numFmtId="0" fontId="11" fillId="0" borderId="0"/>
    <xf numFmtId="0" fontId="11" fillId="0" borderId="0"/>
    <xf numFmtId="0" fontId="11" fillId="0" borderId="0"/>
    <xf numFmtId="0" fontId="11" fillId="0" borderId="0"/>
    <xf numFmtId="0" fontId="32" fillId="9" borderId="26">
      <alignment horizontal="left" vertical="center" wrapText="1" indent="2"/>
    </xf>
    <xf numFmtId="0" fontId="32" fillId="0" borderId="26">
      <alignment horizontal="left" vertical="center" wrapText="1" indent="2"/>
    </xf>
    <xf numFmtId="0" fontId="33" fillId="0" borderId="0"/>
    <xf numFmtId="4" fontId="30" fillId="9" borderId="50">
      <alignment horizontal="right" vertical="center"/>
    </xf>
    <xf numFmtId="0" fontId="32" fillId="11" borderId="50"/>
    <xf numFmtId="0" fontId="53" fillId="78" borderId="42" applyNumberFormat="0" applyAlignment="0" applyProtection="0"/>
    <xf numFmtId="0" fontId="30" fillId="8" borderId="50">
      <alignment horizontal="right" vertical="center"/>
    </xf>
    <xf numFmtId="0" fontId="32" fillId="0" borderId="50">
      <alignment horizontal="right" vertical="center"/>
    </xf>
    <xf numFmtId="0" fontId="73" fillId="0" borderId="44" applyNumberFormat="0" applyFill="0" applyAlignment="0" applyProtection="0"/>
    <xf numFmtId="0" fontId="32" fillId="8" borderId="51">
      <alignment horizontal="left" vertical="center"/>
    </xf>
    <xf numFmtId="0" fontId="66" fillId="65" borderId="42" applyNumberFormat="0" applyAlignment="0" applyProtection="0"/>
    <xf numFmtId="170" fontId="32" fillId="82" borderId="50" applyNumberFormat="0" applyFont="0" applyBorder="0" applyAlignment="0" applyProtection="0">
      <alignment horizontal="right" vertical="center"/>
    </xf>
    <xf numFmtId="0" fontId="48" fillId="81" borderId="49" applyNumberFormat="0" applyFont="0" applyAlignment="0" applyProtection="0"/>
    <xf numFmtId="0" fontId="32" fillId="0" borderId="53">
      <alignment horizontal="left" vertical="center" wrapText="1" indent="2"/>
    </xf>
    <xf numFmtId="4" fontId="32" fillId="11" borderId="50"/>
    <xf numFmtId="49" fontId="31" fillId="0" borderId="50" applyNumberFormat="0" applyFill="0" applyBorder="0" applyProtection="0">
      <alignment horizontal="left" vertical="center"/>
    </xf>
    <xf numFmtId="0" fontId="32" fillId="0" borderId="50">
      <alignment horizontal="right" vertical="center"/>
    </xf>
    <xf numFmtId="4" fontId="30" fillId="9" borderId="52">
      <alignment horizontal="right" vertical="center"/>
    </xf>
    <xf numFmtId="4" fontId="30" fillId="9" borderId="50">
      <alignment horizontal="right" vertical="center"/>
    </xf>
    <xf numFmtId="4" fontId="30" fillId="9" borderId="50">
      <alignment horizontal="right" vertical="center"/>
    </xf>
    <xf numFmtId="0" fontId="44" fillId="8" borderId="50">
      <alignment horizontal="right" vertical="center"/>
    </xf>
    <xf numFmtId="0" fontId="30" fillId="8" borderId="50">
      <alignment horizontal="right" vertical="center"/>
    </xf>
    <xf numFmtId="49" fontId="32" fillId="0" borderId="50" applyNumberFormat="0" applyFont="0" applyFill="0" applyBorder="0" applyProtection="0">
      <alignment horizontal="left" vertical="center" indent="2"/>
    </xf>
    <xf numFmtId="0" fontId="66" fillId="65" borderId="42" applyNumberFormat="0" applyAlignment="0" applyProtection="0"/>
    <xf numFmtId="0" fontId="51" fillId="78" borderId="41" applyNumberFormat="0" applyAlignment="0" applyProtection="0"/>
    <xf numFmtId="49" fontId="32" fillId="0" borderId="50" applyNumberFormat="0" applyFont="0" applyFill="0" applyBorder="0" applyProtection="0">
      <alignment horizontal="left" vertical="center" indent="2"/>
    </xf>
    <xf numFmtId="0" fontId="57" fillId="65" borderId="42" applyNumberFormat="0" applyAlignment="0" applyProtection="0"/>
    <xf numFmtId="4" fontId="32" fillId="0" borderId="50" applyFill="0" applyBorder="0" applyProtection="0">
      <alignment horizontal="right" vertical="center"/>
    </xf>
    <xf numFmtId="0" fontId="54" fillId="78" borderId="42" applyNumberFormat="0" applyAlignment="0" applyProtection="0"/>
    <xf numFmtId="0" fontId="73" fillId="0" borderId="44" applyNumberFormat="0" applyFill="0" applyAlignment="0" applyProtection="0"/>
    <xf numFmtId="0" fontId="70" fillId="78" borderId="41" applyNumberFormat="0" applyAlignment="0" applyProtection="0"/>
    <xf numFmtId="0" fontId="32" fillId="0" borderId="50" applyNumberFormat="0" applyFill="0" applyAlignment="0" applyProtection="0"/>
    <xf numFmtId="4" fontId="32" fillId="0" borderId="50">
      <alignment horizontal="right" vertical="center"/>
    </xf>
    <xf numFmtId="0" fontId="32" fillId="0" borderId="50">
      <alignment horizontal="right" vertical="center"/>
    </xf>
    <xf numFmtId="0" fontId="66" fillId="65" borderId="42" applyNumberFormat="0" applyAlignment="0" applyProtection="0"/>
    <xf numFmtId="0" fontId="51" fillId="78" borderId="41" applyNumberFormat="0" applyAlignment="0" applyProtection="0"/>
    <xf numFmtId="0" fontId="53" fillId="78" borderId="42" applyNumberFormat="0" applyAlignment="0" applyProtection="0"/>
    <xf numFmtId="0" fontId="32" fillId="9" borderId="53">
      <alignment horizontal="left" vertical="center" wrapText="1" indent="2"/>
    </xf>
    <xf numFmtId="0" fontId="54" fillId="78" borderId="42" applyNumberFormat="0" applyAlignment="0" applyProtection="0"/>
    <xf numFmtId="0" fontId="54" fillId="78" borderId="42" applyNumberFormat="0" applyAlignment="0" applyProtection="0"/>
    <xf numFmtId="4" fontId="30" fillId="9" borderId="51">
      <alignment horizontal="right" vertical="center"/>
    </xf>
    <xf numFmtId="0" fontId="30" fillId="9" borderId="51">
      <alignment horizontal="right" vertical="center"/>
    </xf>
    <xf numFmtId="0" fontId="30" fillId="9" borderId="50">
      <alignment horizontal="right" vertical="center"/>
    </xf>
    <xf numFmtId="4" fontId="44" fillId="8" borderId="50">
      <alignment horizontal="right" vertical="center"/>
    </xf>
    <xf numFmtId="0" fontId="57" fillId="65" borderId="42" applyNumberFormat="0" applyAlignment="0" applyProtection="0"/>
    <xf numFmtId="0" fontId="58" fillId="0" borderId="44" applyNumberFormat="0" applyFill="0" applyAlignment="0" applyProtection="0"/>
    <xf numFmtId="0" fontId="73" fillId="0" borderId="44" applyNumberFormat="0" applyFill="0" applyAlignment="0" applyProtection="0"/>
    <xf numFmtId="0" fontId="48" fillId="81" borderId="49" applyNumberFormat="0" applyFont="0" applyAlignment="0" applyProtection="0"/>
    <xf numFmtId="0" fontId="66" fillId="65" borderId="42" applyNumberFormat="0" applyAlignment="0" applyProtection="0"/>
    <xf numFmtId="49" fontId="31" fillId="0" borderId="50" applyNumberFormat="0" applyFill="0" applyBorder="0" applyProtection="0">
      <alignment horizontal="left" vertical="center"/>
    </xf>
    <xf numFmtId="0" fontId="32" fillId="9" borderId="53">
      <alignment horizontal="left" vertical="center" wrapText="1" indent="2"/>
    </xf>
    <xf numFmtId="0" fontId="54" fillId="78" borderId="42" applyNumberFormat="0" applyAlignment="0" applyProtection="0"/>
    <xf numFmtId="0" fontId="32" fillId="0" borderId="53">
      <alignment horizontal="left" vertical="center" wrapText="1" indent="2"/>
    </xf>
    <xf numFmtId="0" fontId="48" fillId="81" borderId="49" applyNumberFormat="0" applyFont="0" applyAlignment="0" applyProtection="0"/>
    <xf numFmtId="0" fontId="33" fillId="81" borderId="49" applyNumberFormat="0" applyFont="0" applyAlignment="0" applyProtection="0"/>
    <xf numFmtId="0" fontId="70" fillId="78" borderId="41" applyNumberFormat="0" applyAlignment="0" applyProtection="0"/>
    <xf numFmtId="0" fontId="73" fillId="0" borderId="44" applyNumberFormat="0" applyFill="0" applyAlignment="0" applyProtection="0"/>
    <xf numFmtId="4" fontId="32" fillId="11" borderId="50"/>
    <xf numFmtId="0" fontId="30" fillId="9" borderId="50">
      <alignment horizontal="right" vertical="center"/>
    </xf>
    <xf numFmtId="0" fontId="73" fillId="0" borderId="44" applyNumberFormat="0" applyFill="0" applyAlignment="0" applyProtection="0"/>
    <xf numFmtId="4" fontId="30" fillId="9" borderId="52">
      <alignment horizontal="right" vertical="center"/>
    </xf>
    <xf numFmtId="0" fontId="53" fillId="78" borderId="42" applyNumberFormat="0" applyAlignment="0" applyProtection="0"/>
    <xf numFmtId="0" fontId="30" fillId="9" borderId="51">
      <alignment horizontal="right" vertical="center"/>
    </xf>
    <xf numFmtId="0" fontId="54" fillId="78" borderId="42" applyNumberFormat="0" applyAlignment="0" applyProtection="0"/>
    <xf numFmtId="0" fontId="58" fillId="0" borderId="44" applyNumberFormat="0" applyFill="0" applyAlignment="0" applyProtection="0"/>
    <xf numFmtId="0" fontId="48" fillId="81" borderId="49" applyNumberFormat="0" applyFont="0" applyAlignment="0" applyProtection="0"/>
    <xf numFmtId="4" fontId="30" fillId="9" borderId="51">
      <alignment horizontal="right" vertical="center"/>
    </xf>
    <xf numFmtId="0" fontId="32" fillId="9" borderId="53">
      <alignment horizontal="left" vertical="center" wrapText="1" indent="2"/>
    </xf>
    <xf numFmtId="0" fontId="32" fillId="11" borderId="50"/>
    <xf numFmtId="170" fontId="32" fillId="82" borderId="50" applyNumberFormat="0" applyFont="0" applyBorder="0" applyAlignment="0" applyProtection="0">
      <alignment horizontal="right" vertical="center"/>
    </xf>
    <xf numFmtId="0" fontId="32" fillId="0" borderId="50" applyNumberFormat="0" applyFill="0" applyAlignment="0" applyProtection="0"/>
    <xf numFmtId="4" fontId="32" fillId="0" borderId="50" applyFill="0" applyBorder="0" applyProtection="0">
      <alignment horizontal="right" vertical="center"/>
    </xf>
    <xf numFmtId="4" fontId="30" fillId="8" borderId="50">
      <alignment horizontal="right" vertical="center"/>
    </xf>
    <xf numFmtId="0" fontId="58" fillId="0" borderId="44" applyNumberFormat="0" applyFill="0" applyAlignment="0" applyProtection="0"/>
    <xf numFmtId="49" fontId="31" fillId="0" borderId="50" applyNumberFormat="0" applyFill="0" applyBorder="0" applyProtection="0">
      <alignment horizontal="left" vertical="center"/>
    </xf>
    <xf numFmtId="49" fontId="32" fillId="0" borderId="51" applyNumberFormat="0" applyFont="0" applyFill="0" applyBorder="0" applyProtection="0">
      <alignment horizontal="left" vertical="center" indent="5"/>
    </xf>
    <xf numFmtId="0" fontId="32" fillId="8" borderId="51">
      <alignment horizontal="left" vertical="center"/>
    </xf>
    <xf numFmtId="0" fontId="54" fillId="78" borderId="42" applyNumberFormat="0" applyAlignment="0" applyProtection="0"/>
    <xf numFmtId="4" fontId="30" fillId="9" borderId="52">
      <alignment horizontal="right" vertical="center"/>
    </xf>
    <xf numFmtId="0" fontId="66" fillId="65" borderId="42" applyNumberFormat="0" applyAlignment="0" applyProtection="0"/>
    <xf numFmtId="0" fontId="66" fillId="65" borderId="42" applyNumberFormat="0" applyAlignment="0" applyProtection="0"/>
    <xf numFmtId="0" fontId="48" fillId="81" borderId="49" applyNumberFormat="0" applyFont="0" applyAlignment="0" applyProtection="0"/>
    <xf numFmtId="0" fontId="70" fillId="78" borderId="41" applyNumberFormat="0" applyAlignment="0" applyProtection="0"/>
    <xf numFmtId="0" fontId="73" fillId="0" borderId="44" applyNumberFormat="0" applyFill="0" applyAlignment="0" applyProtection="0"/>
    <xf numFmtId="0" fontId="30" fillId="9" borderId="50">
      <alignment horizontal="right" vertical="center"/>
    </xf>
    <xf numFmtId="0" fontId="33" fillId="81" borderId="49" applyNumberFormat="0" applyFont="0" applyAlignment="0" applyProtection="0"/>
    <xf numFmtId="4" fontId="32" fillId="0" borderId="50">
      <alignment horizontal="right" vertical="center"/>
    </xf>
    <xf numFmtId="0" fontId="73" fillId="0" borderId="44" applyNumberFormat="0" applyFill="0" applyAlignment="0" applyProtection="0"/>
    <xf numFmtId="0" fontId="30" fillId="9" borderId="50">
      <alignment horizontal="right" vertical="center"/>
    </xf>
    <xf numFmtId="0" fontId="30" fillId="9" borderId="50">
      <alignment horizontal="right" vertical="center"/>
    </xf>
    <xf numFmtId="4" fontId="44" fillId="8" borderId="50">
      <alignment horizontal="right" vertical="center"/>
    </xf>
    <xf numFmtId="0" fontId="30" fillId="8" borderId="50">
      <alignment horizontal="right" vertical="center"/>
    </xf>
    <xf numFmtId="4" fontId="30" fillId="8" borderId="50">
      <alignment horizontal="right" vertical="center"/>
    </xf>
    <xf numFmtId="0" fontId="44" fillId="8" borderId="50">
      <alignment horizontal="right" vertical="center"/>
    </xf>
    <xf numFmtId="4" fontId="44" fillId="8" borderId="50">
      <alignment horizontal="right" vertical="center"/>
    </xf>
    <xf numFmtId="0" fontId="30" fillId="9" borderId="50">
      <alignment horizontal="right" vertical="center"/>
    </xf>
    <xf numFmtId="4" fontId="30" fillId="9" borderId="50">
      <alignment horizontal="right" vertical="center"/>
    </xf>
    <xf numFmtId="0" fontId="30" fillId="9" borderId="50">
      <alignment horizontal="right" vertical="center"/>
    </xf>
    <xf numFmtId="4" fontId="30" fillId="9" borderId="50">
      <alignment horizontal="right" vertical="center"/>
    </xf>
    <xf numFmtId="0" fontId="30" fillId="9" borderId="51">
      <alignment horizontal="right" vertical="center"/>
    </xf>
    <xf numFmtId="4" fontId="30" fillId="9" borderId="51">
      <alignment horizontal="right" vertical="center"/>
    </xf>
    <xf numFmtId="0" fontId="30" fillId="9" borderId="52">
      <alignment horizontal="right" vertical="center"/>
    </xf>
    <xf numFmtId="4" fontId="30" fillId="9" borderId="52">
      <alignment horizontal="right" vertical="center"/>
    </xf>
    <xf numFmtId="0" fontId="54" fillId="78" borderId="42" applyNumberFormat="0" applyAlignment="0" applyProtection="0"/>
    <xf numFmtId="0" fontId="32" fillId="9" borderId="53">
      <alignment horizontal="left" vertical="center" wrapText="1" indent="2"/>
    </xf>
    <xf numFmtId="0" fontId="32" fillId="0" borderId="53">
      <alignment horizontal="left" vertical="center" wrapText="1" indent="2"/>
    </xf>
    <xf numFmtId="0" fontId="32" fillId="8" borderId="51">
      <alignment horizontal="left" vertical="center"/>
    </xf>
    <xf numFmtId="0" fontId="66" fillId="65" borderId="42" applyNumberFormat="0" applyAlignment="0" applyProtection="0"/>
    <xf numFmtId="0" fontId="32" fillId="0" borderId="50">
      <alignment horizontal="right" vertical="center"/>
    </xf>
    <xf numFmtId="4" fontId="32" fillId="0" borderId="50">
      <alignment horizontal="right" vertical="center"/>
    </xf>
    <xf numFmtId="0" fontId="32" fillId="0" borderId="50" applyNumberFormat="0" applyFill="0" applyAlignment="0" applyProtection="0"/>
    <xf numFmtId="0" fontId="70" fillId="78" borderId="41" applyNumberFormat="0" applyAlignment="0" applyProtection="0"/>
    <xf numFmtId="170" fontId="32" fillId="82" borderId="50" applyNumberFormat="0" applyFont="0" applyBorder="0" applyAlignment="0" applyProtection="0">
      <alignment horizontal="right" vertical="center"/>
    </xf>
    <xf numFmtId="0" fontId="32" fillId="11" borderId="50"/>
    <xf numFmtId="4" fontId="32" fillId="11" borderId="50"/>
    <xf numFmtId="0" fontId="73" fillId="0" borderId="44" applyNumberFormat="0" applyFill="0" applyAlignment="0" applyProtection="0"/>
    <xf numFmtId="0" fontId="33" fillId="81" borderId="49" applyNumberFormat="0" applyFont="0" applyAlignment="0" applyProtection="0"/>
    <xf numFmtId="0" fontId="48" fillId="81" borderId="49" applyNumberFormat="0" applyFont="0" applyAlignment="0" applyProtection="0"/>
    <xf numFmtId="0" fontId="32" fillId="0" borderId="50" applyNumberFormat="0" applyFill="0" applyAlignment="0" applyProtection="0"/>
    <xf numFmtId="0" fontId="58" fillId="0" borderId="44" applyNumberFormat="0" applyFill="0" applyAlignment="0" applyProtection="0"/>
    <xf numFmtId="0" fontId="73" fillId="0" borderId="44" applyNumberFormat="0" applyFill="0" applyAlignment="0" applyProtection="0"/>
    <xf numFmtId="0" fontId="57" fillId="65" borderId="42" applyNumberFormat="0" applyAlignment="0" applyProtection="0"/>
    <xf numFmtId="0" fontId="54" fillId="78" borderId="42" applyNumberFormat="0" applyAlignment="0" applyProtection="0"/>
    <xf numFmtId="4" fontId="44" fillId="8" borderId="50">
      <alignment horizontal="right" vertical="center"/>
    </xf>
    <xf numFmtId="0" fontId="30" fillId="8" borderId="50">
      <alignment horizontal="right" vertical="center"/>
    </xf>
    <xf numFmtId="170" fontId="32" fillId="82" borderId="50" applyNumberFormat="0" applyFont="0" applyBorder="0" applyAlignment="0" applyProtection="0">
      <alignment horizontal="right" vertical="center"/>
    </xf>
    <xf numFmtId="0" fontId="58" fillId="0" borderId="44" applyNumberFormat="0" applyFill="0" applyAlignment="0" applyProtection="0"/>
    <xf numFmtId="49" fontId="32" fillId="0" borderId="50" applyNumberFormat="0" applyFont="0" applyFill="0" applyBorder="0" applyProtection="0">
      <alignment horizontal="left" vertical="center" indent="2"/>
    </xf>
    <xf numFmtId="49" fontId="32" fillId="0" borderId="51" applyNumberFormat="0" applyFont="0" applyFill="0" applyBorder="0" applyProtection="0">
      <alignment horizontal="left" vertical="center" indent="5"/>
    </xf>
    <xf numFmtId="49" fontId="32" fillId="0" borderId="50" applyNumberFormat="0" applyFont="0" applyFill="0" applyBorder="0" applyProtection="0">
      <alignment horizontal="left" vertical="center" indent="2"/>
    </xf>
    <xf numFmtId="4" fontId="32" fillId="0" borderId="50" applyFill="0" applyBorder="0" applyProtection="0">
      <alignment horizontal="right" vertical="center"/>
    </xf>
    <xf numFmtId="49" fontId="31" fillId="0" borderId="50" applyNumberFormat="0" applyFill="0" applyBorder="0" applyProtection="0">
      <alignment horizontal="left" vertical="center"/>
    </xf>
    <xf numFmtId="0" fontId="32" fillId="0" borderId="53">
      <alignment horizontal="left" vertical="center" wrapText="1" indent="2"/>
    </xf>
    <xf numFmtId="0" fontId="70" fillId="78" borderId="41" applyNumberFormat="0" applyAlignment="0" applyProtection="0"/>
    <xf numFmtId="0" fontId="30" fillId="9" borderId="52">
      <alignment horizontal="right" vertical="center"/>
    </xf>
    <xf numFmtId="0" fontId="57" fillId="65" borderId="42" applyNumberFormat="0" applyAlignment="0" applyProtection="0"/>
    <xf numFmtId="0" fontId="30" fillId="9" borderId="52">
      <alignment horizontal="right" vertical="center"/>
    </xf>
    <xf numFmtId="4" fontId="30" fillId="9" borderId="50">
      <alignment horizontal="right" vertical="center"/>
    </xf>
    <xf numFmtId="0" fontId="30" fillId="9" borderId="50">
      <alignment horizontal="right" vertical="center"/>
    </xf>
    <xf numFmtId="0" fontId="51" fillId="78" borderId="41" applyNumberFormat="0" applyAlignment="0" applyProtection="0"/>
    <xf numFmtId="0" fontId="53" fillId="78" borderId="42" applyNumberFormat="0" applyAlignment="0" applyProtection="0"/>
    <xf numFmtId="0" fontId="58" fillId="0" borderId="44" applyNumberFormat="0" applyFill="0" applyAlignment="0" applyProtection="0"/>
    <xf numFmtId="0" fontId="32" fillId="11" borderId="50"/>
    <xf numFmtId="4" fontId="32" fillId="11" borderId="50"/>
    <xf numFmtId="4" fontId="30" fillId="9" borderId="50">
      <alignment horizontal="right" vertical="center"/>
    </xf>
    <xf numFmtId="0" fontId="44" fillId="8" borderId="50">
      <alignment horizontal="right" vertical="center"/>
    </xf>
    <xf numFmtId="0" fontId="57" fillId="65" borderId="42" applyNumberFormat="0" applyAlignment="0" applyProtection="0"/>
    <xf numFmtId="0" fontId="54" fillId="78" borderId="42" applyNumberFormat="0" applyAlignment="0" applyProtection="0"/>
    <xf numFmtId="4" fontId="32" fillId="0" borderId="50">
      <alignment horizontal="right" vertical="center"/>
    </xf>
    <xf numFmtId="0" fontId="32" fillId="9" borderId="53">
      <alignment horizontal="left" vertical="center" wrapText="1" indent="2"/>
    </xf>
    <xf numFmtId="0" fontId="32" fillId="0" borderId="53">
      <alignment horizontal="left" vertical="center" wrapText="1" indent="2"/>
    </xf>
    <xf numFmtId="0" fontId="70" fillId="78" borderId="41" applyNumberFormat="0" applyAlignment="0" applyProtection="0"/>
    <xf numFmtId="0" fontId="66" fillId="65" borderId="42" applyNumberFormat="0" applyAlignment="0" applyProtection="0"/>
    <xf numFmtId="0" fontId="53" fillId="78" borderId="42" applyNumberFormat="0" applyAlignment="0" applyProtection="0"/>
    <xf numFmtId="0" fontId="51" fillId="78" borderId="41" applyNumberFormat="0" applyAlignment="0" applyProtection="0"/>
    <xf numFmtId="0" fontId="30" fillId="9" borderId="52">
      <alignment horizontal="right" vertical="center"/>
    </xf>
    <xf numFmtId="0" fontId="44" fillId="8" borderId="50">
      <alignment horizontal="right" vertical="center"/>
    </xf>
    <xf numFmtId="4" fontId="30" fillId="8" borderId="50">
      <alignment horizontal="right" vertical="center"/>
    </xf>
    <xf numFmtId="4" fontId="30" fillId="9" borderId="50">
      <alignment horizontal="right" vertical="center"/>
    </xf>
    <xf numFmtId="49" fontId="32" fillId="0" borderId="51" applyNumberFormat="0" applyFont="0" applyFill="0" applyBorder="0" applyProtection="0">
      <alignment horizontal="left" vertical="center" indent="5"/>
    </xf>
    <xf numFmtId="4" fontId="32" fillId="0" borderId="50" applyFill="0" applyBorder="0" applyProtection="0">
      <alignment horizontal="right" vertical="center"/>
    </xf>
    <xf numFmtId="4" fontId="30" fillId="8" borderId="50">
      <alignment horizontal="right" vertical="center"/>
    </xf>
    <xf numFmtId="0" fontId="33" fillId="0" borderId="0"/>
    <xf numFmtId="0" fontId="66" fillId="65" borderId="42" applyNumberFormat="0" applyAlignment="0" applyProtection="0"/>
    <xf numFmtId="0" fontId="57" fillId="65" borderId="42" applyNumberFormat="0" applyAlignment="0" applyProtection="0"/>
    <xf numFmtId="0" fontId="53" fillId="78" borderId="42" applyNumberFormat="0" applyAlignment="0" applyProtection="0"/>
    <xf numFmtId="0" fontId="32" fillId="9" borderId="53">
      <alignment horizontal="left" vertical="center" wrapText="1" indent="2"/>
    </xf>
    <xf numFmtId="0" fontId="32" fillId="0" borderId="53">
      <alignment horizontal="left" vertical="center" wrapText="1" indent="2"/>
    </xf>
    <xf numFmtId="0" fontId="32" fillId="9" borderId="53">
      <alignment horizontal="left" vertical="center" wrapText="1" indent="2"/>
    </xf>
    <xf numFmtId="0" fontId="32" fillId="0" borderId="53">
      <alignment horizontal="left" vertical="center" wrapText="1" indent="2"/>
    </xf>
    <xf numFmtId="0" fontId="51" fillId="78" borderId="41" applyNumberFormat="0" applyAlignment="0" applyProtection="0"/>
    <xf numFmtId="0" fontId="53" fillId="78" borderId="42" applyNumberFormat="0" applyAlignment="0" applyProtection="0"/>
    <xf numFmtId="0" fontId="54" fillId="78" borderId="42" applyNumberFormat="0" applyAlignment="0" applyProtection="0"/>
    <xf numFmtId="0" fontId="57" fillId="65" borderId="42" applyNumberFormat="0" applyAlignment="0" applyProtection="0"/>
    <xf numFmtId="0" fontId="58" fillId="0" borderId="44" applyNumberFormat="0" applyFill="0" applyAlignment="0" applyProtection="0"/>
    <xf numFmtId="0" fontId="66" fillId="65" borderId="42" applyNumberFormat="0" applyAlignment="0" applyProtection="0"/>
    <xf numFmtId="0" fontId="48" fillId="81" borderId="49" applyNumberFormat="0" applyFont="0" applyAlignment="0" applyProtection="0"/>
    <xf numFmtId="0" fontId="33" fillId="81" borderId="49" applyNumberFormat="0" applyFont="0" applyAlignment="0" applyProtection="0"/>
    <xf numFmtId="0" fontId="70" fillId="78" borderId="41" applyNumberFormat="0" applyAlignment="0" applyProtection="0"/>
    <xf numFmtId="0" fontId="73" fillId="0" borderId="44" applyNumberFormat="0" applyFill="0" applyAlignment="0" applyProtection="0"/>
    <xf numFmtId="0" fontId="54" fillId="78" borderId="42" applyNumberFormat="0" applyAlignment="0" applyProtection="0"/>
    <xf numFmtId="0" fontId="66" fillId="65" borderId="42" applyNumberFormat="0" applyAlignment="0" applyProtection="0"/>
    <xf numFmtId="0" fontId="48" fillId="81" borderId="49" applyNumberFormat="0" applyFont="0" applyAlignment="0" applyProtection="0"/>
    <xf numFmtId="0" fontId="70" fillId="78" borderId="41" applyNumberFormat="0" applyAlignment="0" applyProtection="0"/>
    <xf numFmtId="0" fontId="73" fillId="0" borderId="44" applyNumberFormat="0" applyFill="0" applyAlignment="0" applyProtection="0"/>
    <xf numFmtId="0" fontId="30" fillId="9" borderId="36">
      <alignment horizontal="right" vertical="center"/>
    </xf>
    <xf numFmtId="4" fontId="30" fillId="9" borderId="36">
      <alignment horizontal="right" vertical="center"/>
    </xf>
    <xf numFmtId="0" fontId="30" fillId="9" borderId="37">
      <alignment horizontal="right" vertical="center"/>
    </xf>
    <xf numFmtId="4" fontId="30" fillId="9" borderId="37">
      <alignment horizontal="right" vertical="center"/>
    </xf>
    <xf numFmtId="0" fontId="54" fillId="78" borderId="42" applyNumberFormat="0" applyAlignment="0" applyProtection="0"/>
    <xf numFmtId="0" fontId="32" fillId="9" borderId="26">
      <alignment horizontal="left" vertical="center" wrapText="1" indent="2"/>
    </xf>
    <xf numFmtId="0" fontId="32" fillId="0" borderId="26">
      <alignment horizontal="left" vertical="center" wrapText="1" indent="2"/>
    </xf>
    <xf numFmtId="0" fontId="32" fillId="8" borderId="36">
      <alignment horizontal="left" vertical="center"/>
    </xf>
    <xf numFmtId="0" fontId="66" fillId="65" borderId="42" applyNumberFormat="0" applyAlignment="0" applyProtection="0"/>
    <xf numFmtId="0" fontId="70" fillId="78" borderId="41" applyNumberFormat="0" applyAlignment="0" applyProtection="0"/>
    <xf numFmtId="0" fontId="73" fillId="0" borderId="44" applyNumberFormat="0" applyFill="0" applyAlignment="0" applyProtection="0"/>
    <xf numFmtId="49" fontId="32" fillId="0" borderId="36" applyNumberFormat="0" applyFont="0" applyFill="0" applyBorder="0" applyProtection="0">
      <alignment horizontal="left" vertical="center" indent="5"/>
    </xf>
    <xf numFmtId="0" fontId="51" fillId="78" borderId="41" applyNumberFormat="0" applyAlignment="0" applyProtection="0"/>
    <xf numFmtId="0" fontId="53" fillId="78" borderId="42" applyNumberFormat="0" applyAlignment="0" applyProtection="0"/>
    <xf numFmtId="0" fontId="58" fillId="0" borderId="44" applyNumberFormat="0" applyFill="0" applyAlignment="0" applyProtection="0"/>
    <xf numFmtId="49" fontId="32" fillId="0" borderId="50" applyNumberFormat="0" applyFont="0" applyFill="0" applyBorder="0" applyProtection="0">
      <alignment horizontal="left" vertical="center" indent="2"/>
    </xf>
    <xf numFmtId="0" fontId="30" fillId="8" borderId="50">
      <alignment horizontal="right" vertical="center"/>
    </xf>
    <xf numFmtId="4" fontId="30" fillId="8" borderId="50">
      <alignment horizontal="right" vertical="center"/>
    </xf>
    <xf numFmtId="0" fontId="44" fillId="8" borderId="50">
      <alignment horizontal="right" vertical="center"/>
    </xf>
    <xf numFmtId="4" fontId="44" fillId="8" borderId="50">
      <alignment horizontal="right" vertical="center"/>
    </xf>
    <xf numFmtId="0" fontId="30" fillId="9" borderId="50">
      <alignment horizontal="right" vertical="center"/>
    </xf>
    <xf numFmtId="4" fontId="30" fillId="9" borderId="50">
      <alignment horizontal="right" vertical="center"/>
    </xf>
    <xf numFmtId="0" fontId="30" fillId="9" borderId="50">
      <alignment horizontal="right" vertical="center"/>
    </xf>
    <xf numFmtId="4" fontId="30" fillId="9" borderId="50">
      <alignment horizontal="right" vertical="center"/>
    </xf>
    <xf numFmtId="0" fontId="57" fillId="65" borderId="42" applyNumberFormat="0" applyAlignment="0" applyProtection="0"/>
    <xf numFmtId="0" fontId="32" fillId="0" borderId="50">
      <alignment horizontal="right" vertical="center"/>
    </xf>
    <xf numFmtId="4" fontId="32" fillId="0" borderId="50">
      <alignment horizontal="right" vertical="center"/>
    </xf>
    <xf numFmtId="4" fontId="32" fillId="0" borderId="50" applyFill="0" applyBorder="0" applyProtection="0">
      <alignment horizontal="right" vertical="center"/>
    </xf>
    <xf numFmtId="49" fontId="31" fillId="0" borderId="50" applyNumberFormat="0" applyFill="0" applyBorder="0" applyProtection="0">
      <alignment horizontal="left" vertical="center"/>
    </xf>
    <xf numFmtId="0" fontId="32" fillId="0" borderId="50" applyNumberFormat="0" applyFill="0" applyAlignment="0" applyProtection="0"/>
    <xf numFmtId="170" fontId="32" fillId="82" borderId="50" applyNumberFormat="0" applyFont="0" applyBorder="0" applyAlignment="0" applyProtection="0">
      <alignment horizontal="right" vertical="center"/>
    </xf>
    <xf numFmtId="0" fontId="32" fillId="11" borderId="50"/>
    <xf numFmtId="4" fontId="32" fillId="11" borderId="50"/>
    <xf numFmtId="4" fontId="30" fillId="9" borderId="50">
      <alignment horizontal="right" vertical="center"/>
    </xf>
    <xf numFmtId="0" fontId="32" fillId="11" borderId="50"/>
    <xf numFmtId="0" fontId="53" fillId="78" borderId="42" applyNumberFormat="0" applyAlignment="0" applyProtection="0"/>
    <xf numFmtId="0" fontId="30" fillId="8" borderId="50">
      <alignment horizontal="right" vertical="center"/>
    </xf>
    <xf numFmtId="0" fontId="32" fillId="0" borderId="50">
      <alignment horizontal="right" vertical="center"/>
    </xf>
    <xf numFmtId="0" fontId="73" fillId="0" borderId="44" applyNumberFormat="0" applyFill="0" applyAlignment="0" applyProtection="0"/>
    <xf numFmtId="0" fontId="32" fillId="8" borderId="51">
      <alignment horizontal="left" vertical="center"/>
    </xf>
    <xf numFmtId="0" fontId="66" fillId="65" borderId="42" applyNumberFormat="0" applyAlignment="0" applyProtection="0"/>
    <xf numFmtId="170" fontId="32" fillId="82" borderId="50" applyNumberFormat="0" applyFont="0" applyBorder="0" applyAlignment="0" applyProtection="0">
      <alignment horizontal="right" vertical="center"/>
    </xf>
    <xf numFmtId="0" fontId="48" fillId="81" borderId="49" applyNumberFormat="0" applyFont="0" applyAlignment="0" applyProtection="0"/>
    <xf numFmtId="0" fontId="32" fillId="0" borderId="53">
      <alignment horizontal="left" vertical="center" wrapText="1" indent="2"/>
    </xf>
    <xf numFmtId="4" fontId="32" fillId="11" borderId="50"/>
    <xf numFmtId="49" fontId="31" fillId="0" borderId="50" applyNumberFormat="0" applyFill="0" applyBorder="0" applyProtection="0">
      <alignment horizontal="left" vertical="center"/>
    </xf>
    <xf numFmtId="0" fontId="32" fillId="0" borderId="50">
      <alignment horizontal="right" vertical="center"/>
    </xf>
    <xf numFmtId="4" fontId="30" fillId="9" borderId="52">
      <alignment horizontal="right" vertical="center"/>
    </xf>
    <xf numFmtId="4" fontId="30" fillId="9" borderId="50">
      <alignment horizontal="right" vertical="center"/>
    </xf>
    <xf numFmtId="4" fontId="30" fillId="9" borderId="50">
      <alignment horizontal="right" vertical="center"/>
    </xf>
    <xf numFmtId="0" fontId="44" fillId="8" borderId="50">
      <alignment horizontal="right" vertical="center"/>
    </xf>
    <xf numFmtId="0" fontId="30" fillId="8" borderId="50">
      <alignment horizontal="right" vertical="center"/>
    </xf>
    <xf numFmtId="49" fontId="32" fillId="0" borderId="50" applyNumberFormat="0" applyFont="0" applyFill="0" applyBorder="0" applyProtection="0">
      <alignment horizontal="left" vertical="center" indent="2"/>
    </xf>
    <xf numFmtId="0" fontId="66" fillId="65" borderId="42" applyNumberFormat="0" applyAlignment="0" applyProtection="0"/>
    <xf numFmtId="0" fontId="51" fillId="78" borderId="41" applyNumberFormat="0" applyAlignment="0" applyProtection="0"/>
    <xf numFmtId="49" fontId="32" fillId="0" borderId="50" applyNumberFormat="0" applyFont="0" applyFill="0" applyBorder="0" applyProtection="0">
      <alignment horizontal="left" vertical="center" indent="2"/>
    </xf>
    <xf numFmtId="0" fontId="57" fillId="65" borderId="42" applyNumberFormat="0" applyAlignment="0" applyProtection="0"/>
    <xf numFmtId="4" fontId="32" fillId="0" borderId="50" applyFill="0" applyBorder="0" applyProtection="0">
      <alignment horizontal="right" vertical="center"/>
    </xf>
    <xf numFmtId="0" fontId="54" fillId="78" borderId="42" applyNumberFormat="0" applyAlignment="0" applyProtection="0"/>
    <xf numFmtId="0" fontId="73" fillId="0" borderId="44" applyNumberFormat="0" applyFill="0" applyAlignment="0" applyProtection="0"/>
    <xf numFmtId="0" fontId="70" fillId="78" borderId="41" applyNumberFormat="0" applyAlignment="0" applyProtection="0"/>
    <xf numFmtId="0" fontId="32" fillId="0" borderId="50" applyNumberFormat="0" applyFill="0" applyAlignment="0" applyProtection="0"/>
    <xf numFmtId="4" fontId="32" fillId="0" borderId="50">
      <alignment horizontal="right" vertical="center"/>
    </xf>
    <xf numFmtId="0" fontId="32" fillId="0" borderId="50">
      <alignment horizontal="right" vertical="center"/>
    </xf>
    <xf numFmtId="0" fontId="66" fillId="65" borderId="42" applyNumberFormat="0" applyAlignment="0" applyProtection="0"/>
    <xf numFmtId="0" fontId="51" fillId="78" borderId="41" applyNumberFormat="0" applyAlignment="0" applyProtection="0"/>
    <xf numFmtId="0" fontId="53" fillId="78" borderId="42" applyNumberFormat="0" applyAlignment="0" applyProtection="0"/>
    <xf numFmtId="0" fontId="32" fillId="9" borderId="53">
      <alignment horizontal="left" vertical="center" wrapText="1" indent="2"/>
    </xf>
    <xf numFmtId="0" fontId="54" fillId="78" borderId="42" applyNumberFormat="0" applyAlignment="0" applyProtection="0"/>
    <xf numFmtId="0" fontId="54" fillId="78" borderId="42" applyNumberFormat="0" applyAlignment="0" applyProtection="0"/>
    <xf numFmtId="4" fontId="30" fillId="9" borderId="51">
      <alignment horizontal="right" vertical="center"/>
    </xf>
    <xf numFmtId="0" fontId="30" fillId="9" borderId="51">
      <alignment horizontal="right" vertical="center"/>
    </xf>
    <xf numFmtId="0" fontId="30" fillId="9" borderId="50">
      <alignment horizontal="right" vertical="center"/>
    </xf>
    <xf numFmtId="4" fontId="44" fillId="8" borderId="50">
      <alignment horizontal="right" vertical="center"/>
    </xf>
    <xf numFmtId="0" fontId="57" fillId="65" borderId="42" applyNumberFormat="0" applyAlignment="0" applyProtection="0"/>
    <xf numFmtId="0" fontId="58" fillId="0" borderId="44" applyNumberFormat="0" applyFill="0" applyAlignment="0" applyProtection="0"/>
    <xf numFmtId="0" fontId="73" fillId="0" borderId="44" applyNumberFormat="0" applyFill="0" applyAlignment="0" applyProtection="0"/>
    <xf numFmtId="0" fontId="48" fillId="81" borderId="49" applyNumberFormat="0" applyFont="0" applyAlignment="0" applyProtection="0"/>
    <xf numFmtId="0" fontId="66" fillId="65" borderId="42" applyNumberFormat="0" applyAlignment="0" applyProtection="0"/>
    <xf numFmtId="49" fontId="31" fillId="0" borderId="50" applyNumberFormat="0" applyFill="0" applyBorder="0" applyProtection="0">
      <alignment horizontal="left" vertical="center"/>
    </xf>
    <xf numFmtId="0" fontId="32" fillId="9" borderId="53">
      <alignment horizontal="left" vertical="center" wrapText="1" indent="2"/>
    </xf>
    <xf numFmtId="0" fontId="54" fillId="78" borderId="42" applyNumberFormat="0" applyAlignment="0" applyProtection="0"/>
    <xf numFmtId="0" fontId="32" fillId="0" borderId="53">
      <alignment horizontal="left" vertical="center" wrapText="1" indent="2"/>
    </xf>
    <xf numFmtId="0" fontId="48" fillId="81" borderId="49" applyNumberFormat="0" applyFont="0" applyAlignment="0" applyProtection="0"/>
    <xf numFmtId="0" fontId="33" fillId="81" borderId="49" applyNumberFormat="0" applyFont="0" applyAlignment="0" applyProtection="0"/>
    <xf numFmtId="0" fontId="70" fillId="78" borderId="41" applyNumberFormat="0" applyAlignment="0" applyProtection="0"/>
    <xf numFmtId="0" fontId="73" fillId="0" borderId="44" applyNumberFormat="0" applyFill="0" applyAlignment="0" applyProtection="0"/>
    <xf numFmtId="4" fontId="32" fillId="11" borderId="50"/>
    <xf numFmtId="0" fontId="30" fillId="9" borderId="50">
      <alignment horizontal="right" vertical="center"/>
    </xf>
    <xf numFmtId="0" fontId="73" fillId="0" borderId="44" applyNumberFormat="0" applyFill="0" applyAlignment="0" applyProtection="0"/>
    <xf numFmtId="4" fontId="30" fillId="9" borderId="52">
      <alignment horizontal="right" vertical="center"/>
    </xf>
    <xf numFmtId="0" fontId="53" fillId="78" borderId="42" applyNumberFormat="0" applyAlignment="0" applyProtection="0"/>
    <xf numFmtId="0" fontId="30" fillId="9" borderId="51">
      <alignment horizontal="right" vertical="center"/>
    </xf>
    <xf numFmtId="0" fontId="54" fillId="78" borderId="42" applyNumberFormat="0" applyAlignment="0" applyProtection="0"/>
    <xf numFmtId="0" fontId="58" fillId="0" borderId="44" applyNumberFormat="0" applyFill="0" applyAlignment="0" applyProtection="0"/>
    <xf numFmtId="0" fontId="48" fillId="81" borderId="49" applyNumberFormat="0" applyFont="0" applyAlignment="0" applyProtection="0"/>
    <xf numFmtId="4" fontId="30" fillId="9" borderId="51">
      <alignment horizontal="right" vertical="center"/>
    </xf>
    <xf numFmtId="0" fontId="32" fillId="9" borderId="53">
      <alignment horizontal="left" vertical="center" wrapText="1" indent="2"/>
    </xf>
    <xf numFmtId="0" fontId="32" fillId="11" borderId="50"/>
    <xf numFmtId="170" fontId="32" fillId="82" borderId="50" applyNumberFormat="0" applyFont="0" applyBorder="0" applyAlignment="0" applyProtection="0">
      <alignment horizontal="right" vertical="center"/>
    </xf>
    <xf numFmtId="0" fontId="32" fillId="0" borderId="50" applyNumberFormat="0" applyFill="0" applyAlignment="0" applyProtection="0"/>
    <xf numFmtId="4" fontId="32" fillId="0" borderId="50" applyFill="0" applyBorder="0" applyProtection="0">
      <alignment horizontal="right" vertical="center"/>
    </xf>
    <xf numFmtId="4" fontId="30" fillId="8" borderId="50">
      <alignment horizontal="right" vertical="center"/>
    </xf>
    <xf numFmtId="0" fontId="58" fillId="0" borderId="44" applyNumberFormat="0" applyFill="0" applyAlignment="0" applyProtection="0"/>
    <xf numFmtId="49" fontId="31" fillId="0" borderId="50" applyNumberFormat="0" applyFill="0" applyBorder="0" applyProtection="0">
      <alignment horizontal="left" vertical="center"/>
    </xf>
    <xf numFmtId="49" fontId="32" fillId="0" borderId="51" applyNumberFormat="0" applyFont="0" applyFill="0" applyBorder="0" applyProtection="0">
      <alignment horizontal="left" vertical="center" indent="5"/>
    </xf>
    <xf numFmtId="0" fontId="32" fillId="8" borderId="51">
      <alignment horizontal="left" vertical="center"/>
    </xf>
    <xf numFmtId="0" fontId="54" fillId="78" borderId="42" applyNumberFormat="0" applyAlignment="0" applyProtection="0"/>
    <xf numFmtId="4" fontId="30" fillId="9" borderId="52">
      <alignment horizontal="right" vertical="center"/>
    </xf>
    <xf numFmtId="0" fontId="66" fillId="65" borderId="42" applyNumberFormat="0" applyAlignment="0" applyProtection="0"/>
    <xf numFmtId="0" fontId="66" fillId="65" borderId="42" applyNumberFormat="0" applyAlignment="0" applyProtection="0"/>
    <xf numFmtId="0" fontId="48" fillId="81" borderId="49" applyNumberFormat="0" applyFont="0" applyAlignment="0" applyProtection="0"/>
    <xf numFmtId="0" fontId="70" fillId="78" borderId="41" applyNumberFormat="0" applyAlignment="0" applyProtection="0"/>
    <xf numFmtId="0" fontId="73" fillId="0" borderId="44" applyNumberFormat="0" applyFill="0" applyAlignment="0" applyProtection="0"/>
    <xf numFmtId="0" fontId="30" fillId="9" borderId="50">
      <alignment horizontal="right" vertical="center"/>
    </xf>
    <xf numFmtId="0" fontId="33" fillId="81" borderId="49" applyNumberFormat="0" applyFont="0" applyAlignment="0" applyProtection="0"/>
    <xf numFmtId="4" fontId="32" fillId="0" borderId="50">
      <alignment horizontal="right" vertical="center"/>
    </xf>
    <xf numFmtId="0" fontId="73" fillId="0" borderId="44" applyNumberFormat="0" applyFill="0" applyAlignment="0" applyProtection="0"/>
    <xf numFmtId="0" fontId="30" fillId="9" borderId="50">
      <alignment horizontal="right" vertical="center"/>
    </xf>
    <xf numFmtId="0" fontId="30" fillId="9" borderId="50">
      <alignment horizontal="right" vertical="center"/>
    </xf>
    <xf numFmtId="4" fontId="44" fillId="8" borderId="50">
      <alignment horizontal="right" vertical="center"/>
    </xf>
    <xf numFmtId="0" fontId="30" fillId="8" borderId="50">
      <alignment horizontal="right" vertical="center"/>
    </xf>
    <xf numFmtId="4" fontId="30" fillId="8" borderId="50">
      <alignment horizontal="right" vertical="center"/>
    </xf>
    <xf numFmtId="0" fontId="44" fillId="8" borderId="50">
      <alignment horizontal="right" vertical="center"/>
    </xf>
    <xf numFmtId="4" fontId="44" fillId="8" borderId="50">
      <alignment horizontal="right" vertical="center"/>
    </xf>
    <xf numFmtId="0" fontId="30" fillId="9" borderId="50">
      <alignment horizontal="right" vertical="center"/>
    </xf>
    <xf numFmtId="4" fontId="30" fillId="9" borderId="50">
      <alignment horizontal="right" vertical="center"/>
    </xf>
    <xf numFmtId="0" fontId="30" fillId="9" borderId="50">
      <alignment horizontal="right" vertical="center"/>
    </xf>
    <xf numFmtId="4" fontId="30" fillId="9" borderId="50">
      <alignment horizontal="right" vertical="center"/>
    </xf>
    <xf numFmtId="0" fontId="30" fillId="9" borderId="51">
      <alignment horizontal="right" vertical="center"/>
    </xf>
    <xf numFmtId="4" fontId="30" fillId="9" borderId="51">
      <alignment horizontal="right" vertical="center"/>
    </xf>
    <xf numFmtId="0" fontId="30" fillId="9" borderId="52">
      <alignment horizontal="right" vertical="center"/>
    </xf>
    <xf numFmtId="4" fontId="30" fillId="9" borderId="52">
      <alignment horizontal="right" vertical="center"/>
    </xf>
    <xf numFmtId="0" fontId="54" fillId="78" borderId="42" applyNumberFormat="0" applyAlignment="0" applyProtection="0"/>
    <xf numFmtId="0" fontId="32" fillId="9" borderId="53">
      <alignment horizontal="left" vertical="center" wrapText="1" indent="2"/>
    </xf>
    <xf numFmtId="0" fontId="32" fillId="0" borderId="53">
      <alignment horizontal="left" vertical="center" wrapText="1" indent="2"/>
    </xf>
    <xf numFmtId="0" fontId="32" fillId="8" borderId="51">
      <alignment horizontal="left" vertical="center"/>
    </xf>
    <xf numFmtId="0" fontId="66" fillId="65" borderId="42" applyNumberFormat="0" applyAlignment="0" applyProtection="0"/>
    <xf numFmtId="0" fontId="32" fillId="0" borderId="50">
      <alignment horizontal="right" vertical="center"/>
    </xf>
    <xf numFmtId="4" fontId="32" fillId="0" borderId="50">
      <alignment horizontal="right" vertical="center"/>
    </xf>
    <xf numFmtId="0" fontId="32" fillId="0" borderId="50" applyNumberFormat="0" applyFill="0" applyAlignment="0" applyProtection="0"/>
    <xf numFmtId="0" fontId="70" fillId="78" borderId="41" applyNumberFormat="0" applyAlignment="0" applyProtection="0"/>
    <xf numFmtId="170" fontId="32" fillId="82" borderId="50" applyNumberFormat="0" applyFont="0" applyBorder="0" applyAlignment="0" applyProtection="0">
      <alignment horizontal="right" vertical="center"/>
    </xf>
    <xf numFmtId="0" fontId="32" fillId="11" borderId="50"/>
    <xf numFmtId="4" fontId="32" fillId="11" borderId="50"/>
    <xf numFmtId="0" fontId="73" fillId="0" borderId="44" applyNumberFormat="0" applyFill="0" applyAlignment="0" applyProtection="0"/>
    <xf numFmtId="0" fontId="33" fillId="81" borderId="49" applyNumberFormat="0" applyFont="0" applyAlignment="0" applyProtection="0"/>
    <xf numFmtId="0" fontId="48" fillId="81" borderId="49" applyNumberFormat="0" applyFont="0" applyAlignment="0" applyProtection="0"/>
    <xf numFmtId="0" fontId="32" fillId="0" borderId="50" applyNumberFormat="0" applyFill="0" applyAlignment="0" applyProtection="0"/>
    <xf numFmtId="0" fontId="58" fillId="0" borderId="44" applyNumberFormat="0" applyFill="0" applyAlignment="0" applyProtection="0"/>
    <xf numFmtId="0" fontId="73" fillId="0" borderId="44" applyNumberFormat="0" applyFill="0" applyAlignment="0" applyProtection="0"/>
    <xf numFmtId="0" fontId="57" fillId="65" borderId="42" applyNumberFormat="0" applyAlignment="0" applyProtection="0"/>
    <xf numFmtId="0" fontId="54" fillId="78" borderId="42" applyNumberFormat="0" applyAlignment="0" applyProtection="0"/>
    <xf numFmtId="4" fontId="44" fillId="8" borderId="50">
      <alignment horizontal="right" vertical="center"/>
    </xf>
    <xf numFmtId="0" fontId="30" fillId="8" borderId="50">
      <alignment horizontal="right" vertical="center"/>
    </xf>
    <xf numFmtId="170" fontId="32" fillId="82" borderId="50" applyNumberFormat="0" applyFont="0" applyBorder="0" applyAlignment="0" applyProtection="0">
      <alignment horizontal="right" vertical="center"/>
    </xf>
    <xf numFmtId="0" fontId="58" fillId="0" borderId="44" applyNumberFormat="0" applyFill="0" applyAlignment="0" applyProtection="0"/>
    <xf numFmtId="49" fontId="32" fillId="0" borderId="50" applyNumberFormat="0" applyFont="0" applyFill="0" applyBorder="0" applyProtection="0">
      <alignment horizontal="left" vertical="center" indent="2"/>
    </xf>
    <xf numFmtId="49" fontId="32" fillId="0" borderId="51" applyNumberFormat="0" applyFont="0" applyFill="0" applyBorder="0" applyProtection="0">
      <alignment horizontal="left" vertical="center" indent="5"/>
    </xf>
    <xf numFmtId="49" fontId="32" fillId="0" borderId="50" applyNumberFormat="0" applyFont="0" applyFill="0" applyBorder="0" applyProtection="0">
      <alignment horizontal="left" vertical="center" indent="2"/>
    </xf>
    <xf numFmtId="4" fontId="32" fillId="0" borderId="50" applyFill="0" applyBorder="0" applyProtection="0">
      <alignment horizontal="right" vertical="center"/>
    </xf>
    <xf numFmtId="49" fontId="31" fillId="0" borderId="50" applyNumberFormat="0" applyFill="0" applyBorder="0" applyProtection="0">
      <alignment horizontal="left" vertical="center"/>
    </xf>
    <xf numFmtId="0" fontId="32" fillId="0" borderId="53">
      <alignment horizontal="left" vertical="center" wrapText="1" indent="2"/>
    </xf>
    <xf numFmtId="0" fontId="70" fillId="78" borderId="41" applyNumberFormat="0" applyAlignment="0" applyProtection="0"/>
    <xf numFmtId="0" fontId="30" fillId="9" borderId="52">
      <alignment horizontal="right" vertical="center"/>
    </xf>
    <xf numFmtId="0" fontId="57" fillId="65" borderId="42" applyNumberFormat="0" applyAlignment="0" applyProtection="0"/>
    <xf numFmtId="0" fontId="30" fillId="9" borderId="52">
      <alignment horizontal="right" vertical="center"/>
    </xf>
    <xf numFmtId="4" fontId="30" fillId="9" borderId="50">
      <alignment horizontal="right" vertical="center"/>
    </xf>
    <xf numFmtId="0" fontId="30" fillId="9" borderId="50">
      <alignment horizontal="right" vertical="center"/>
    </xf>
    <xf numFmtId="0" fontId="51" fillId="78" borderId="41" applyNumberFormat="0" applyAlignment="0" applyProtection="0"/>
    <xf numFmtId="0" fontId="53" fillId="78" borderId="42" applyNumberFormat="0" applyAlignment="0" applyProtection="0"/>
    <xf numFmtId="0" fontId="58" fillId="0" borderId="44" applyNumberFormat="0" applyFill="0" applyAlignment="0" applyProtection="0"/>
    <xf numFmtId="0" fontId="32" fillId="11" borderId="50"/>
    <xf numFmtId="4" fontId="32" fillId="11" borderId="50"/>
    <xf numFmtId="4" fontId="30" fillId="9" borderId="50">
      <alignment horizontal="right" vertical="center"/>
    </xf>
    <xf numFmtId="0" fontId="44" fillId="8" borderId="50">
      <alignment horizontal="right" vertical="center"/>
    </xf>
    <xf numFmtId="0" fontId="57" fillId="65" borderId="42" applyNumberFormat="0" applyAlignment="0" applyProtection="0"/>
    <xf numFmtId="0" fontId="54" fillId="78" borderId="42" applyNumberFormat="0" applyAlignment="0" applyProtection="0"/>
    <xf numFmtId="4" fontId="32" fillId="0" borderId="50">
      <alignment horizontal="right" vertical="center"/>
    </xf>
    <xf numFmtId="0" fontId="32" fillId="9" borderId="53">
      <alignment horizontal="left" vertical="center" wrapText="1" indent="2"/>
    </xf>
    <xf numFmtId="0" fontId="32" fillId="0" borderId="53">
      <alignment horizontal="left" vertical="center" wrapText="1" indent="2"/>
    </xf>
    <xf numFmtId="0" fontId="70" fillId="78" borderId="41" applyNumberFormat="0" applyAlignment="0" applyProtection="0"/>
    <xf numFmtId="0" fontId="66" fillId="65" borderId="42" applyNumberFormat="0" applyAlignment="0" applyProtection="0"/>
    <xf numFmtId="0" fontId="53" fillId="78" borderId="42" applyNumberFormat="0" applyAlignment="0" applyProtection="0"/>
    <xf numFmtId="0" fontId="51" fillId="78" borderId="41" applyNumberFormat="0" applyAlignment="0" applyProtection="0"/>
    <xf numFmtId="0" fontId="30" fillId="9" borderId="52">
      <alignment horizontal="right" vertical="center"/>
    </xf>
    <xf numFmtId="0" fontId="44" fillId="8" borderId="50">
      <alignment horizontal="right" vertical="center"/>
    </xf>
    <xf numFmtId="4" fontId="30" fillId="8" borderId="50">
      <alignment horizontal="right" vertical="center"/>
    </xf>
    <xf numFmtId="4" fontId="30" fillId="9" borderId="50">
      <alignment horizontal="right" vertical="center"/>
    </xf>
    <xf numFmtId="49" fontId="32" fillId="0" borderId="51" applyNumberFormat="0" applyFont="0" applyFill="0" applyBorder="0" applyProtection="0">
      <alignment horizontal="left" vertical="center" indent="5"/>
    </xf>
    <xf numFmtId="4" fontId="32" fillId="0" borderId="50" applyFill="0" applyBorder="0" applyProtection="0">
      <alignment horizontal="right" vertical="center"/>
    </xf>
    <xf numFmtId="4" fontId="30" fillId="8" borderId="50">
      <alignment horizontal="right" vertical="center"/>
    </xf>
    <xf numFmtId="0" fontId="66" fillId="65" borderId="42" applyNumberFormat="0" applyAlignment="0" applyProtection="0"/>
    <xf numFmtId="0" fontId="57" fillId="65" borderId="42" applyNumberFormat="0" applyAlignment="0" applyProtection="0"/>
    <xf numFmtId="0" fontId="53" fillId="78" borderId="42" applyNumberFormat="0" applyAlignment="0" applyProtection="0"/>
    <xf numFmtId="0" fontId="32" fillId="9" borderId="53">
      <alignment horizontal="left" vertical="center" wrapText="1" indent="2"/>
    </xf>
    <xf numFmtId="0" fontId="32" fillId="0" borderId="53">
      <alignment horizontal="left" vertical="center" wrapText="1" indent="2"/>
    </xf>
    <xf numFmtId="0" fontId="32" fillId="9" borderId="53">
      <alignment horizontal="left" vertical="center" wrapText="1" indent="2"/>
    </xf>
    <xf numFmtId="0" fontId="11" fillId="0" borderId="0"/>
    <xf numFmtId="0" fontId="32" fillId="0" borderId="68">
      <alignment horizontal="left" vertical="center" wrapText="1" indent="2"/>
    </xf>
    <xf numFmtId="0" fontId="48" fillId="81" borderId="64" applyNumberFormat="0" applyFont="0" applyAlignment="0" applyProtection="0"/>
    <xf numFmtId="0" fontId="70" fillId="78" borderId="69" applyNumberFormat="0" applyAlignment="0" applyProtection="0"/>
    <xf numFmtId="0" fontId="66" fillId="65" borderId="62" applyNumberFormat="0" applyAlignment="0" applyProtection="0"/>
    <xf numFmtId="0" fontId="58" fillId="0" borderId="63" applyNumberFormat="0" applyFill="0" applyAlignment="0" applyProtection="0"/>
    <xf numFmtId="4" fontId="32" fillId="0" borderId="73" applyFill="0" applyBorder="0" applyProtection="0">
      <alignment horizontal="right" vertical="center"/>
    </xf>
    <xf numFmtId="49" fontId="32" fillId="0" borderId="65" applyNumberFormat="0" applyFont="0" applyFill="0" applyBorder="0" applyProtection="0">
      <alignment horizontal="left" vertical="center" indent="2"/>
    </xf>
    <xf numFmtId="170" fontId="32" fillId="82" borderId="65" applyNumberFormat="0" applyFont="0" applyBorder="0" applyAlignment="0" applyProtection="0">
      <alignment horizontal="right" vertical="center"/>
    </xf>
    <xf numFmtId="4" fontId="30" fillId="9" borderId="67">
      <alignment horizontal="right" vertical="center"/>
    </xf>
    <xf numFmtId="0" fontId="32" fillId="11" borderId="65"/>
    <xf numFmtId="0" fontId="41" fillId="0" borderId="0" applyNumberFormat="0" applyFill="0" applyBorder="0" applyAlignment="0" applyProtection="0"/>
    <xf numFmtId="0" fontId="57" fillId="65" borderId="62" applyNumberFormat="0" applyAlignment="0" applyProtection="0"/>
    <xf numFmtId="0" fontId="54" fillId="78" borderId="62" applyNumberFormat="0" applyAlignment="0" applyProtection="0"/>
    <xf numFmtId="0" fontId="30" fillId="9" borderId="65">
      <alignment horizontal="right" vertical="center"/>
    </xf>
    <xf numFmtId="0" fontId="30" fillId="9" borderId="65">
      <alignment horizontal="right" vertical="center"/>
    </xf>
    <xf numFmtId="4" fontId="32" fillId="0" borderId="73">
      <alignment horizontal="right" vertical="center"/>
    </xf>
    <xf numFmtId="0" fontId="48" fillId="81" borderId="64" applyNumberFormat="0" applyFont="0" applyAlignment="0" applyProtection="0"/>
    <xf numFmtId="0" fontId="38" fillId="38" borderId="32" applyNumberFormat="0" applyAlignment="0" applyProtection="0"/>
    <xf numFmtId="0" fontId="39" fillId="38" borderId="31" applyNumberFormat="0" applyAlignment="0" applyProtection="0"/>
    <xf numFmtId="49" fontId="32" fillId="0" borderId="66" applyNumberFormat="0" applyFont="0" applyFill="0" applyBorder="0" applyProtection="0">
      <alignment horizontal="left" vertical="center" indent="5"/>
    </xf>
    <xf numFmtId="0" fontId="40" fillId="0" borderId="0" applyNumberFormat="0" applyFill="0" applyBorder="0" applyAlignment="0" applyProtection="0"/>
    <xf numFmtId="0" fontId="30" fillId="9" borderId="65">
      <alignment horizontal="right" vertical="center"/>
    </xf>
    <xf numFmtId="0" fontId="41" fillId="0" borderId="0" applyNumberFormat="0" applyFill="0" applyBorder="0" applyAlignment="0" applyProtection="0"/>
    <xf numFmtId="0" fontId="13" fillId="0" borderId="33" applyNumberFormat="0" applyFill="0" applyAlignment="0" applyProtection="0"/>
    <xf numFmtId="0" fontId="11" fillId="39" borderId="0" applyNumberFormat="0" applyBorder="0" applyAlignment="0" applyProtection="0"/>
    <xf numFmtId="0" fontId="11" fillId="40" borderId="0" applyNumberFormat="0" applyBorder="0" applyAlignment="0" applyProtection="0"/>
    <xf numFmtId="0" fontId="42" fillId="41" borderId="0" applyNumberFormat="0" applyBorder="0" applyAlignment="0" applyProtection="0"/>
    <xf numFmtId="0" fontId="11" fillId="42" borderId="0" applyNumberFormat="0" applyBorder="0" applyAlignment="0" applyProtection="0"/>
    <xf numFmtId="0" fontId="11" fillId="43" borderId="0" applyNumberFormat="0" applyBorder="0" applyAlignment="0" applyProtection="0"/>
    <xf numFmtId="0" fontId="42" fillId="44" borderId="0" applyNumberFormat="0" applyBorder="0" applyAlignment="0" applyProtection="0"/>
    <xf numFmtId="0" fontId="11" fillId="45" borderId="0" applyNumberFormat="0" applyBorder="0" applyAlignment="0" applyProtection="0"/>
    <xf numFmtId="0" fontId="11" fillId="46" borderId="0" applyNumberFormat="0" applyBorder="0" applyAlignment="0" applyProtection="0"/>
    <xf numFmtId="0" fontId="42" fillId="47" borderId="0" applyNumberFormat="0" applyBorder="0" applyAlignment="0" applyProtection="0"/>
    <xf numFmtId="0" fontId="51" fillId="78" borderId="69" applyNumberFormat="0" applyAlignment="0" applyProtection="0"/>
    <xf numFmtId="0" fontId="11" fillId="48" borderId="0" applyNumberFormat="0" applyBorder="0" applyAlignment="0" applyProtection="0"/>
    <xf numFmtId="0" fontId="11" fillId="49" borderId="0" applyNumberFormat="0" applyBorder="0" applyAlignment="0" applyProtection="0"/>
    <xf numFmtId="0" fontId="42" fillId="50" borderId="0" applyNumberFormat="0" applyBorder="0" applyAlignment="0" applyProtection="0"/>
    <xf numFmtId="4" fontId="32" fillId="11" borderId="65"/>
    <xf numFmtId="0" fontId="11" fillId="51" borderId="0" applyNumberFormat="0" applyBorder="0" applyAlignment="0" applyProtection="0"/>
    <xf numFmtId="0" fontId="11" fillId="52" borderId="0" applyNumberFormat="0" applyBorder="0" applyAlignment="0" applyProtection="0"/>
    <xf numFmtId="0" fontId="42" fillId="53" borderId="0" applyNumberFormat="0" applyBorder="0" applyAlignment="0" applyProtection="0"/>
    <xf numFmtId="0" fontId="11" fillId="54" borderId="0" applyNumberFormat="0" applyBorder="0" applyAlignment="0" applyProtection="0"/>
    <xf numFmtId="0" fontId="11" fillId="55" borderId="0" applyNumberFormat="0" applyBorder="0" applyAlignment="0" applyProtection="0"/>
    <xf numFmtId="0" fontId="42" fillId="56" borderId="0" applyNumberFormat="0" applyBorder="0" applyAlignment="0" applyProtection="0"/>
    <xf numFmtId="0" fontId="30" fillId="9" borderId="73">
      <alignment horizontal="right" vertical="center"/>
    </xf>
    <xf numFmtId="49" fontId="32" fillId="0" borderId="66" applyNumberFormat="0" applyFont="0" applyFill="0" applyBorder="0" applyProtection="0">
      <alignment horizontal="left" vertical="center" indent="5"/>
    </xf>
    <xf numFmtId="0" fontId="32" fillId="0" borderId="65" applyNumberFormat="0" applyFill="0" applyAlignment="0" applyProtection="0"/>
    <xf numFmtId="0" fontId="51" fillId="78" borderId="69" applyNumberFormat="0" applyAlignment="0" applyProtection="0"/>
    <xf numFmtId="0" fontId="38" fillId="38" borderId="32" applyNumberFormat="0" applyAlignment="0" applyProtection="0"/>
    <xf numFmtId="0" fontId="66" fillId="65" borderId="62" applyNumberFormat="0" applyAlignment="0" applyProtection="0"/>
    <xf numFmtId="0" fontId="13" fillId="0" borderId="33" applyNumberFormat="0" applyFill="0" applyAlignment="0" applyProtection="0"/>
    <xf numFmtId="0" fontId="38" fillId="38" borderId="32" applyNumberFormat="0" applyAlignment="0" applyProtection="0"/>
    <xf numFmtId="0" fontId="54" fillId="78" borderId="62" applyNumberFormat="0" applyAlignment="0" applyProtection="0"/>
    <xf numFmtId="0" fontId="53" fillId="78" borderId="70" applyNumberFormat="0" applyAlignment="0" applyProtection="0"/>
    <xf numFmtId="49" fontId="32" fillId="0" borderId="74" applyNumberFormat="0" applyFont="0" applyFill="0" applyBorder="0" applyProtection="0">
      <alignment horizontal="left" vertical="center" indent="5"/>
    </xf>
    <xf numFmtId="0" fontId="54" fillId="78" borderId="70" applyNumberFormat="0" applyAlignment="0" applyProtection="0"/>
    <xf numFmtId="4" fontId="30" fillId="9" borderId="67">
      <alignment horizontal="right" vertical="center"/>
    </xf>
    <xf numFmtId="49" fontId="32" fillId="0" borderId="66" applyNumberFormat="0" applyFont="0" applyFill="0" applyBorder="0" applyProtection="0">
      <alignment horizontal="left" vertical="center" indent="5"/>
    </xf>
    <xf numFmtId="0" fontId="11" fillId="52" borderId="0" applyNumberFormat="0" applyBorder="0" applyAlignment="0" applyProtection="0"/>
    <xf numFmtId="49" fontId="32" fillId="0" borderId="66" applyNumberFormat="0" applyFont="0" applyFill="0" applyBorder="0" applyProtection="0">
      <alignment horizontal="left" vertical="center" indent="5"/>
    </xf>
    <xf numFmtId="0" fontId="32" fillId="9" borderId="76">
      <alignment horizontal="left" vertical="center" wrapText="1" indent="2"/>
    </xf>
    <xf numFmtId="0" fontId="48" fillId="81" borderId="72" applyNumberFormat="0" applyFont="0" applyAlignment="0" applyProtection="0"/>
    <xf numFmtId="4" fontId="32" fillId="11" borderId="65"/>
    <xf numFmtId="4" fontId="30" fillId="9" borderId="65">
      <alignment horizontal="right" vertical="center"/>
    </xf>
    <xf numFmtId="4" fontId="30" fillId="9" borderId="65">
      <alignment horizontal="right" vertical="center"/>
    </xf>
    <xf numFmtId="4" fontId="32" fillId="0" borderId="65" applyFill="0" applyBorder="0" applyProtection="0">
      <alignment horizontal="right" vertical="center"/>
    </xf>
    <xf numFmtId="0" fontId="30" fillId="8" borderId="65">
      <alignment horizontal="right" vertical="center"/>
    </xf>
    <xf numFmtId="0" fontId="30" fillId="9" borderId="65">
      <alignment horizontal="right" vertical="center"/>
    </xf>
    <xf numFmtId="0" fontId="42" fillId="50" borderId="0" applyNumberFormat="0" applyBorder="0" applyAlignment="0" applyProtection="0"/>
    <xf numFmtId="0" fontId="32" fillId="8" borderId="66">
      <alignment horizontal="left" vertical="center"/>
    </xf>
    <xf numFmtId="0" fontId="32" fillId="0" borderId="65" applyNumberFormat="0" applyFill="0" applyAlignment="0" applyProtection="0"/>
    <xf numFmtId="0" fontId="57" fillId="65" borderId="62" applyNumberFormat="0" applyAlignment="0" applyProtection="0"/>
    <xf numFmtId="0" fontId="42" fillId="56" borderId="0" applyNumberFormat="0" applyBorder="0" applyAlignment="0" applyProtection="0"/>
    <xf numFmtId="0" fontId="54" fillId="78" borderId="62" applyNumberFormat="0" applyAlignment="0" applyProtection="0"/>
    <xf numFmtId="4" fontId="30" fillId="9" borderId="73">
      <alignment horizontal="right" vertical="center"/>
    </xf>
    <xf numFmtId="0" fontId="73" fillId="0" borderId="63" applyNumberFormat="0" applyFill="0" applyAlignment="0" applyProtection="0"/>
    <xf numFmtId="0" fontId="58" fillId="0" borderId="63" applyNumberFormat="0" applyFill="0" applyAlignment="0" applyProtection="0"/>
    <xf numFmtId="0" fontId="54" fillId="78" borderId="62" applyNumberFormat="0" applyAlignment="0" applyProtection="0"/>
    <xf numFmtId="0" fontId="66" fillId="65" borderId="62" applyNumberFormat="0" applyAlignment="0" applyProtection="0"/>
    <xf numFmtId="0" fontId="54" fillId="78" borderId="55" applyNumberFormat="0" applyAlignment="0" applyProtection="0"/>
    <xf numFmtId="4" fontId="30" fillId="9" borderId="65">
      <alignment horizontal="right" vertical="center"/>
    </xf>
    <xf numFmtId="0" fontId="48" fillId="81" borderId="64" applyNumberFormat="0" applyFont="0" applyAlignment="0" applyProtection="0"/>
    <xf numFmtId="0" fontId="32" fillId="0" borderId="65">
      <alignment horizontal="right" vertical="center"/>
    </xf>
    <xf numFmtId="0" fontId="32" fillId="8" borderId="66">
      <alignment horizontal="left" vertical="center"/>
    </xf>
    <xf numFmtId="0" fontId="32" fillId="9" borderId="68">
      <alignment horizontal="left" vertical="center" wrapText="1" indent="2"/>
    </xf>
    <xf numFmtId="0" fontId="11" fillId="39" borderId="0" applyNumberFormat="0" applyBorder="0" applyAlignment="0" applyProtection="0"/>
    <xf numFmtId="0" fontId="32" fillId="11" borderId="65"/>
    <xf numFmtId="4" fontId="44" fillId="8" borderId="65">
      <alignment horizontal="right" vertical="center"/>
    </xf>
    <xf numFmtId="4" fontId="30" fillId="9" borderId="66">
      <alignment horizontal="right" vertical="center"/>
    </xf>
    <xf numFmtId="4" fontId="30" fillId="9" borderId="67">
      <alignment horizontal="right" vertical="center"/>
    </xf>
    <xf numFmtId="0" fontId="66" fillId="65" borderId="55" applyNumberFormat="0" applyAlignment="0" applyProtection="0"/>
    <xf numFmtId="4" fontId="30" fillId="9" borderId="65">
      <alignment horizontal="right" vertical="center"/>
    </xf>
    <xf numFmtId="0" fontId="11" fillId="49" borderId="0" applyNumberFormat="0" applyBorder="0" applyAlignment="0" applyProtection="0"/>
    <xf numFmtId="0" fontId="32" fillId="0" borderId="68">
      <alignment horizontal="left" vertical="center" wrapText="1" indent="2"/>
    </xf>
    <xf numFmtId="49" fontId="32" fillId="0" borderId="65" applyNumberFormat="0" applyFont="0" applyFill="0" applyBorder="0" applyProtection="0">
      <alignment horizontal="left" vertical="center" indent="2"/>
    </xf>
    <xf numFmtId="0" fontId="30" fillId="8" borderId="65">
      <alignment horizontal="right" vertical="center"/>
    </xf>
    <xf numFmtId="170" fontId="32" fillId="82" borderId="65" applyNumberFormat="0" applyFont="0" applyBorder="0" applyAlignment="0" applyProtection="0">
      <alignment horizontal="right" vertical="center"/>
    </xf>
    <xf numFmtId="0" fontId="54" fillId="78" borderId="62" applyNumberFormat="0" applyAlignment="0" applyProtection="0"/>
    <xf numFmtId="0" fontId="53" fillId="78" borderId="62" applyNumberFormat="0" applyAlignment="0" applyProtection="0"/>
    <xf numFmtId="4" fontId="32" fillId="11" borderId="65"/>
    <xf numFmtId="0" fontId="13" fillId="0" borderId="33" applyNumberFormat="0" applyFill="0" applyAlignment="0" applyProtection="0"/>
    <xf numFmtId="0" fontId="41" fillId="0" borderId="0" applyNumberFormat="0" applyFill="0" applyBorder="0" applyAlignment="0" applyProtection="0"/>
    <xf numFmtId="0" fontId="39" fillId="38" borderId="31" applyNumberFormat="0" applyAlignment="0" applyProtection="0"/>
    <xf numFmtId="0" fontId="38" fillId="38" borderId="32" applyNumberFormat="0" applyAlignment="0" applyProtection="0"/>
    <xf numFmtId="0" fontId="32" fillId="0" borderId="68">
      <alignment horizontal="left" vertical="center" wrapText="1" indent="2"/>
    </xf>
    <xf numFmtId="0" fontId="58" fillId="0" borderId="63" applyNumberFormat="0" applyFill="0" applyAlignment="0" applyProtection="0"/>
    <xf numFmtId="0" fontId="58" fillId="0" borderId="63" applyNumberFormat="0" applyFill="0" applyAlignment="0" applyProtection="0"/>
    <xf numFmtId="0" fontId="48" fillId="81" borderId="57" applyNumberFormat="0" applyFont="0" applyAlignment="0" applyProtection="0"/>
    <xf numFmtId="0" fontId="33" fillId="81" borderId="57" applyNumberFormat="0" applyFont="0" applyAlignment="0" applyProtection="0"/>
    <xf numFmtId="0" fontId="70" fillId="78" borderId="54" applyNumberFormat="0" applyAlignment="0" applyProtection="0"/>
    <xf numFmtId="49" fontId="32" fillId="0" borderId="66" applyNumberFormat="0" applyFont="0" applyFill="0" applyBorder="0" applyProtection="0">
      <alignment horizontal="left" vertical="center" indent="5"/>
    </xf>
    <xf numFmtId="0" fontId="33" fillId="81" borderId="72" applyNumberFormat="0" applyFont="0" applyAlignment="0" applyProtection="0"/>
    <xf numFmtId="4" fontId="30" fillId="8" borderId="65">
      <alignment horizontal="right" vertical="center"/>
    </xf>
    <xf numFmtId="0" fontId="73" fillId="0" borderId="63" applyNumberFormat="0" applyFill="0" applyAlignment="0" applyProtection="0"/>
    <xf numFmtId="0" fontId="32" fillId="0" borderId="68">
      <alignment horizontal="left" vertical="center" wrapText="1" indent="2"/>
    </xf>
    <xf numFmtId="0" fontId="73" fillId="0" borderId="56" applyNumberFormat="0" applyFill="0" applyAlignment="0" applyProtection="0"/>
    <xf numFmtId="0" fontId="32" fillId="9" borderId="68">
      <alignment horizontal="left" vertical="center" wrapText="1" indent="2"/>
    </xf>
    <xf numFmtId="0" fontId="66" fillId="65" borderId="62" applyNumberFormat="0" applyAlignment="0" applyProtection="0"/>
    <xf numFmtId="4" fontId="32" fillId="0" borderId="65">
      <alignment horizontal="right" vertical="center"/>
    </xf>
    <xf numFmtId="0" fontId="33" fillId="81" borderId="64" applyNumberFormat="0" applyFont="0" applyAlignment="0" applyProtection="0"/>
    <xf numFmtId="0" fontId="53" fillId="78" borderId="62" applyNumberFormat="0" applyAlignment="0" applyProtection="0"/>
    <xf numFmtId="0" fontId="32" fillId="11" borderId="65"/>
    <xf numFmtId="0" fontId="11" fillId="39" borderId="0" applyNumberFormat="0" applyBorder="0" applyAlignment="0" applyProtection="0"/>
    <xf numFmtId="0" fontId="32" fillId="9" borderId="68">
      <alignment horizontal="left" vertical="center" wrapText="1" indent="2"/>
    </xf>
    <xf numFmtId="0" fontId="51" fillId="78" borderId="69" applyNumberFormat="0" applyAlignment="0" applyProtection="0"/>
    <xf numFmtId="49" fontId="32" fillId="0" borderId="65" applyNumberFormat="0" applyFont="0" applyFill="0" applyBorder="0" applyProtection="0">
      <alignment horizontal="left" vertical="center" indent="2"/>
    </xf>
    <xf numFmtId="0" fontId="30" fillId="9" borderId="65">
      <alignment horizontal="right" vertical="center"/>
    </xf>
    <xf numFmtId="0" fontId="32" fillId="9" borderId="68">
      <alignment horizontal="left" vertical="center" wrapText="1" indent="2"/>
    </xf>
    <xf numFmtId="4" fontId="30" fillId="9" borderId="67">
      <alignment horizontal="right" vertical="center"/>
    </xf>
    <xf numFmtId="0" fontId="11" fillId="39" borderId="0" applyNumberFormat="0" applyBorder="0" applyAlignment="0" applyProtection="0"/>
    <xf numFmtId="0" fontId="66" fillId="65" borderId="62" applyNumberFormat="0" applyAlignment="0" applyProtection="0"/>
    <xf numFmtId="4" fontId="30" fillId="8" borderId="65">
      <alignment horizontal="right" vertical="center"/>
    </xf>
    <xf numFmtId="0" fontId="57" fillId="65" borderId="62" applyNumberFormat="0" applyAlignment="0" applyProtection="0"/>
    <xf numFmtId="4" fontId="44" fillId="8" borderId="73">
      <alignment horizontal="right" vertical="center"/>
    </xf>
    <xf numFmtId="0" fontId="32" fillId="11" borderId="65"/>
    <xf numFmtId="0" fontId="44" fillId="8" borderId="65">
      <alignment horizontal="right" vertical="center"/>
    </xf>
    <xf numFmtId="0" fontId="30" fillId="9" borderId="65">
      <alignment horizontal="right" vertical="center"/>
    </xf>
    <xf numFmtId="0" fontId="32" fillId="9" borderId="68">
      <alignment horizontal="left" vertical="center" wrapText="1" indent="2"/>
    </xf>
    <xf numFmtId="4" fontId="30" fillId="9" borderId="66">
      <alignment horizontal="right" vertical="center"/>
    </xf>
    <xf numFmtId="0" fontId="73" fillId="0" borderId="63" applyNumberFormat="0" applyFill="0" applyAlignment="0" applyProtection="0"/>
    <xf numFmtId="0" fontId="32" fillId="0" borderId="68">
      <alignment horizontal="left" vertical="center" wrapText="1" indent="2"/>
    </xf>
    <xf numFmtId="4" fontId="32" fillId="0" borderId="65" applyFill="0" applyBorder="0" applyProtection="0">
      <alignment horizontal="right" vertical="center"/>
    </xf>
    <xf numFmtId="0" fontId="54" fillId="78" borderId="55" applyNumberFormat="0" applyAlignment="0" applyProtection="0"/>
    <xf numFmtId="0" fontId="44" fillId="8" borderId="65">
      <alignment horizontal="right" vertical="center"/>
    </xf>
    <xf numFmtId="0" fontId="57" fillId="65" borderId="70" applyNumberFormat="0" applyAlignment="0" applyProtection="0"/>
    <xf numFmtId="4" fontId="30" fillId="9" borderId="65">
      <alignment horizontal="right" vertical="center"/>
    </xf>
    <xf numFmtId="0" fontId="66" fillId="65" borderId="55" applyNumberFormat="0" applyAlignment="0" applyProtection="0"/>
    <xf numFmtId="4" fontId="44" fillId="8" borderId="65">
      <alignment horizontal="right" vertical="center"/>
    </xf>
    <xf numFmtId="0" fontId="32" fillId="8" borderId="66">
      <alignment horizontal="left" vertical="center"/>
    </xf>
    <xf numFmtId="0" fontId="48" fillId="81" borderId="57" applyNumberFormat="0" applyFont="0" applyAlignment="0" applyProtection="0"/>
    <xf numFmtId="0" fontId="70" fillId="78" borderId="54" applyNumberFormat="0" applyAlignment="0" applyProtection="0"/>
    <xf numFmtId="0" fontId="41" fillId="0" borderId="0" applyNumberFormat="0" applyFill="0" applyBorder="0" applyAlignment="0" applyProtection="0"/>
    <xf numFmtId="0" fontId="73" fillId="0" borderId="56" applyNumberFormat="0" applyFill="0" applyAlignment="0" applyProtection="0"/>
    <xf numFmtId="0" fontId="11" fillId="39" borderId="0" applyNumberFormat="0" applyBorder="0" applyAlignment="0" applyProtection="0"/>
    <xf numFmtId="0" fontId="42" fillId="44" borderId="0" applyNumberFormat="0" applyBorder="0" applyAlignment="0" applyProtection="0"/>
    <xf numFmtId="0" fontId="53" fillId="78" borderId="62" applyNumberFormat="0" applyAlignment="0" applyProtection="0"/>
    <xf numFmtId="0" fontId="30" fillId="8" borderId="65">
      <alignment horizontal="right" vertical="center"/>
    </xf>
    <xf numFmtId="0" fontId="66" fillId="65" borderId="62" applyNumberFormat="0" applyAlignment="0" applyProtection="0"/>
    <xf numFmtId="0" fontId="32" fillId="0" borderId="68">
      <alignment horizontal="left" vertical="center" wrapText="1" indent="2"/>
    </xf>
    <xf numFmtId="0" fontId="30" fillId="9" borderId="67">
      <alignment horizontal="right" vertical="center"/>
    </xf>
    <xf numFmtId="0" fontId="48" fillId="81" borderId="64" applyNumberFormat="0" applyFont="0" applyAlignment="0" applyProtection="0"/>
    <xf numFmtId="0" fontId="42" fillId="56" borderId="0" applyNumberFormat="0" applyBorder="0" applyAlignment="0" applyProtection="0"/>
    <xf numFmtId="49" fontId="31" fillId="0" borderId="65" applyNumberFormat="0" applyFill="0" applyBorder="0" applyProtection="0">
      <alignment horizontal="left" vertical="center"/>
    </xf>
    <xf numFmtId="0" fontId="33" fillId="81" borderId="64" applyNumberFormat="0" applyFont="0" applyAlignment="0" applyProtection="0"/>
    <xf numFmtId="0" fontId="42" fillId="53" borderId="0" applyNumberFormat="0" applyBorder="0" applyAlignment="0" applyProtection="0"/>
    <xf numFmtId="0" fontId="30" fillId="8" borderId="58">
      <alignment horizontal="right" vertical="center"/>
    </xf>
    <xf numFmtId="4" fontId="30" fillId="8" borderId="58">
      <alignment horizontal="right" vertical="center"/>
    </xf>
    <xf numFmtId="0" fontId="44" fillId="8" borderId="58">
      <alignment horizontal="right" vertical="center"/>
    </xf>
    <xf numFmtId="4" fontId="44" fillId="8" borderId="58">
      <alignment horizontal="right" vertical="center"/>
    </xf>
    <xf numFmtId="0" fontId="30" fillId="9" borderId="58">
      <alignment horizontal="right" vertical="center"/>
    </xf>
    <xf numFmtId="4" fontId="30" fillId="9" borderId="58">
      <alignment horizontal="right" vertical="center"/>
    </xf>
    <xf numFmtId="0" fontId="30" fillId="9" borderId="58">
      <alignment horizontal="right" vertical="center"/>
    </xf>
    <xf numFmtId="4" fontId="30" fillId="9" borderId="58">
      <alignment horizontal="right" vertical="center"/>
    </xf>
    <xf numFmtId="0" fontId="30" fillId="9" borderId="59">
      <alignment horizontal="right" vertical="center"/>
    </xf>
    <xf numFmtId="4" fontId="30" fillId="9" borderId="59">
      <alignment horizontal="right" vertical="center"/>
    </xf>
    <xf numFmtId="0" fontId="30" fillId="9" borderId="60">
      <alignment horizontal="right" vertical="center"/>
    </xf>
    <xf numFmtId="4" fontId="30" fillId="9" borderId="60">
      <alignment horizontal="right" vertical="center"/>
    </xf>
    <xf numFmtId="0" fontId="54" fillId="78" borderId="55" applyNumberFormat="0" applyAlignment="0" applyProtection="0"/>
    <xf numFmtId="0" fontId="32" fillId="9" borderId="61">
      <alignment horizontal="left" vertical="center" wrapText="1" indent="2"/>
    </xf>
    <xf numFmtId="0" fontId="32" fillId="0" borderId="61">
      <alignment horizontal="left" vertical="center" wrapText="1" indent="2"/>
    </xf>
    <xf numFmtId="0" fontId="32" fillId="8" borderId="59">
      <alignment horizontal="left" vertical="center"/>
    </xf>
    <xf numFmtId="4" fontId="32" fillId="0" borderId="65" applyFill="0" applyBorder="0" applyProtection="0">
      <alignment horizontal="right" vertical="center"/>
    </xf>
    <xf numFmtId="0" fontId="66" fillId="65" borderId="55" applyNumberFormat="0" applyAlignment="0" applyProtection="0"/>
    <xf numFmtId="0" fontId="32" fillId="0" borderId="58">
      <alignment horizontal="right" vertical="center"/>
    </xf>
    <xf numFmtId="4" fontId="32" fillId="0" borderId="58">
      <alignment horizontal="right" vertical="center"/>
    </xf>
    <xf numFmtId="49" fontId="32" fillId="0" borderId="65" applyNumberFormat="0" applyFont="0" applyFill="0" applyBorder="0" applyProtection="0">
      <alignment horizontal="left" vertical="center" indent="2"/>
    </xf>
    <xf numFmtId="0" fontId="32" fillId="0" borderId="58" applyNumberFormat="0" applyFill="0" applyAlignment="0" applyProtection="0"/>
    <xf numFmtId="0" fontId="70" fillId="78" borderId="54" applyNumberFormat="0" applyAlignment="0" applyProtection="0"/>
    <xf numFmtId="170" fontId="32" fillId="82" borderId="58" applyNumberFormat="0" applyFont="0" applyBorder="0" applyAlignment="0" applyProtection="0">
      <alignment horizontal="right" vertical="center"/>
    </xf>
    <xf numFmtId="0" fontId="32" fillId="11" borderId="58"/>
    <xf numFmtId="4" fontId="32" fillId="11" borderId="58"/>
    <xf numFmtId="0" fontId="73" fillId="0" borderId="56" applyNumberFormat="0" applyFill="0" applyAlignment="0" applyProtection="0"/>
    <xf numFmtId="0" fontId="51" fillId="78" borderId="69" applyNumberFormat="0" applyAlignment="0" applyProtection="0"/>
    <xf numFmtId="0" fontId="11" fillId="42" borderId="0" applyNumberFormat="0" applyBorder="0" applyAlignment="0" applyProtection="0"/>
    <xf numFmtId="0" fontId="11" fillId="54" borderId="0" applyNumberFormat="0" applyBorder="0" applyAlignment="0" applyProtection="0"/>
    <xf numFmtId="0" fontId="30" fillId="9" borderId="66">
      <alignment horizontal="right" vertical="center"/>
    </xf>
    <xf numFmtId="0" fontId="73" fillId="0" borderId="63" applyNumberFormat="0" applyFill="0" applyAlignment="0" applyProtection="0"/>
    <xf numFmtId="0" fontId="39" fillId="38" borderId="31" applyNumberFormat="0" applyAlignment="0" applyProtection="0"/>
    <xf numFmtId="0" fontId="48" fillId="81" borderId="64" applyNumberFormat="0" applyFont="0" applyAlignment="0" applyProtection="0"/>
    <xf numFmtId="4" fontId="32" fillId="0" borderId="65" applyFill="0" applyBorder="0" applyProtection="0">
      <alignment horizontal="right" vertical="center"/>
    </xf>
    <xf numFmtId="0" fontId="11" fillId="54" borderId="0" applyNumberFormat="0" applyBorder="0" applyAlignment="0" applyProtection="0"/>
    <xf numFmtId="0" fontId="11" fillId="40" borderId="0" applyNumberFormat="0" applyBorder="0" applyAlignment="0" applyProtection="0"/>
    <xf numFmtId="4" fontId="30" fillId="9" borderId="67">
      <alignment horizontal="right" vertical="center"/>
    </xf>
    <xf numFmtId="0" fontId="11" fillId="43" borderId="0" applyNumberFormat="0" applyBorder="0" applyAlignment="0" applyProtection="0"/>
    <xf numFmtId="0" fontId="30" fillId="9" borderId="65">
      <alignment horizontal="right" vertical="center"/>
    </xf>
    <xf numFmtId="0" fontId="70" fillId="78" borderId="69" applyNumberFormat="0" applyAlignment="0" applyProtection="0"/>
    <xf numFmtId="0" fontId="11" fillId="42" borderId="0" applyNumberFormat="0" applyBorder="0" applyAlignment="0" applyProtection="0"/>
    <xf numFmtId="0" fontId="53" fillId="78" borderId="62" applyNumberFormat="0" applyAlignment="0" applyProtection="0"/>
    <xf numFmtId="0" fontId="73" fillId="0" borderId="63" applyNumberFormat="0" applyFill="0" applyAlignment="0" applyProtection="0"/>
    <xf numFmtId="4" fontId="30" fillId="9" borderId="65">
      <alignment horizontal="right" vertical="center"/>
    </xf>
    <xf numFmtId="0" fontId="42" fillId="47" borderId="0" applyNumberFormat="0" applyBorder="0" applyAlignment="0" applyProtection="0"/>
    <xf numFmtId="0" fontId="32" fillId="0" borderId="65" applyNumberFormat="0" applyFill="0" applyAlignment="0" applyProtection="0"/>
    <xf numFmtId="0" fontId="11" fillId="48" borderId="0" applyNumberFormat="0" applyBorder="0" applyAlignment="0" applyProtection="0"/>
    <xf numFmtId="0" fontId="73" fillId="0" borderId="63" applyNumberFormat="0" applyFill="0" applyAlignment="0" applyProtection="0"/>
    <xf numFmtId="4" fontId="32" fillId="0" borderId="65">
      <alignment horizontal="right" vertical="center"/>
    </xf>
    <xf numFmtId="4" fontId="30" fillId="9" borderId="67">
      <alignment horizontal="right" vertical="center"/>
    </xf>
    <xf numFmtId="0" fontId="44" fillId="8" borderId="65">
      <alignment horizontal="right" vertical="center"/>
    </xf>
    <xf numFmtId="0" fontId="33" fillId="81" borderId="64" applyNumberFormat="0" applyFont="0" applyAlignment="0" applyProtection="0"/>
    <xf numFmtId="0" fontId="11" fillId="51" borderId="0" applyNumberFormat="0" applyBorder="0" applyAlignment="0" applyProtection="0"/>
    <xf numFmtId="0" fontId="66" fillId="65" borderId="62" applyNumberFormat="0" applyAlignment="0" applyProtection="0"/>
    <xf numFmtId="4" fontId="44" fillId="8" borderId="65">
      <alignment horizontal="right" vertical="center"/>
    </xf>
    <xf numFmtId="0" fontId="32" fillId="0" borderId="68">
      <alignment horizontal="left" vertical="center" wrapText="1" indent="2"/>
    </xf>
    <xf numFmtId="0" fontId="70" fillId="78" borderId="69" applyNumberFormat="0" applyAlignment="0" applyProtection="0"/>
    <xf numFmtId="0" fontId="48" fillId="81" borderId="64" applyNumberFormat="0" applyFont="0" applyAlignment="0" applyProtection="0"/>
    <xf numFmtId="0" fontId="57" fillId="65" borderId="62" applyNumberFormat="0" applyAlignment="0" applyProtection="0"/>
    <xf numFmtId="49" fontId="31" fillId="0" borderId="65" applyNumberFormat="0" applyFill="0" applyBorder="0" applyProtection="0">
      <alignment horizontal="left" vertical="center"/>
    </xf>
    <xf numFmtId="4" fontId="30" fillId="8" borderId="65">
      <alignment horizontal="right" vertical="center"/>
    </xf>
    <xf numFmtId="0" fontId="73" fillId="0" borderId="63" applyNumberFormat="0" applyFill="0" applyAlignment="0" applyProtection="0"/>
    <xf numFmtId="0" fontId="11" fillId="45" borderId="0" applyNumberFormat="0" applyBorder="0" applyAlignment="0" applyProtection="0"/>
    <xf numFmtId="0" fontId="70" fillId="78" borderId="69" applyNumberFormat="0" applyAlignment="0" applyProtection="0"/>
    <xf numFmtId="0" fontId="66" fillId="65" borderId="62" applyNumberFormat="0" applyAlignment="0" applyProtection="0"/>
    <xf numFmtId="0" fontId="11" fillId="43" borderId="0" applyNumberFormat="0" applyBorder="0" applyAlignment="0" applyProtection="0"/>
    <xf numFmtId="0" fontId="42" fillId="53" borderId="0" applyNumberFormat="0" applyBorder="0" applyAlignment="0" applyProtection="0"/>
    <xf numFmtId="0" fontId="11" fillId="39" borderId="0" applyNumberFormat="0" applyBorder="0" applyAlignment="0" applyProtection="0"/>
    <xf numFmtId="49" fontId="31" fillId="0" borderId="65" applyNumberFormat="0" applyFill="0" applyBorder="0" applyProtection="0">
      <alignment horizontal="left" vertical="center"/>
    </xf>
    <xf numFmtId="0" fontId="73" fillId="0" borderId="63" applyNumberFormat="0" applyFill="0" applyAlignment="0" applyProtection="0"/>
    <xf numFmtId="0" fontId="42" fillId="44" borderId="0" applyNumberFormat="0" applyBorder="0" applyAlignment="0" applyProtection="0"/>
    <xf numFmtId="49" fontId="32" fillId="0" borderId="58" applyNumberFormat="0" applyFont="0" applyFill="0" applyBorder="0" applyProtection="0">
      <alignment horizontal="left" vertical="center" indent="2"/>
    </xf>
    <xf numFmtId="49" fontId="32" fillId="0" borderId="59" applyNumberFormat="0" applyFont="0" applyFill="0" applyBorder="0" applyProtection="0">
      <alignment horizontal="left" vertical="center" indent="5"/>
    </xf>
    <xf numFmtId="0" fontId="66" fillId="65" borderId="62" applyNumberFormat="0" applyAlignment="0" applyProtection="0"/>
    <xf numFmtId="0" fontId="32" fillId="8" borderId="66">
      <alignment horizontal="left" vertical="center"/>
    </xf>
    <xf numFmtId="0" fontId="54" fillId="78" borderId="62" applyNumberFormat="0" applyAlignment="0" applyProtection="0"/>
    <xf numFmtId="0" fontId="73" fillId="0" borderId="63" applyNumberFormat="0" applyFill="0" applyAlignment="0" applyProtection="0"/>
    <xf numFmtId="4" fontId="30" fillId="9" borderId="66">
      <alignment horizontal="right" vertical="center"/>
    </xf>
    <xf numFmtId="0" fontId="33" fillId="81" borderId="64" applyNumberFormat="0" applyFont="0" applyAlignment="0" applyProtection="0"/>
    <xf numFmtId="4" fontId="32" fillId="0" borderId="58" applyFill="0" applyBorder="0" applyProtection="0">
      <alignment horizontal="right" vertical="center"/>
    </xf>
    <xf numFmtId="49" fontId="31" fillId="0" borderId="58" applyNumberFormat="0" applyFill="0" applyBorder="0" applyProtection="0">
      <alignment horizontal="left" vertical="center"/>
    </xf>
    <xf numFmtId="4" fontId="30" fillId="9" borderId="67">
      <alignment horizontal="right" vertical="center"/>
    </xf>
    <xf numFmtId="0" fontId="42" fillId="56" borderId="0" applyNumberFormat="0" applyBorder="0" applyAlignment="0" applyProtection="0"/>
    <xf numFmtId="0" fontId="73" fillId="0" borderId="63" applyNumberFormat="0" applyFill="0" applyAlignment="0" applyProtection="0"/>
    <xf numFmtId="0" fontId="57" fillId="65" borderId="62" applyNumberFormat="0" applyAlignment="0" applyProtection="0"/>
    <xf numFmtId="0" fontId="58" fillId="0" borderId="63" applyNumberFormat="0" applyFill="0" applyAlignment="0" applyProtection="0"/>
    <xf numFmtId="0" fontId="48" fillId="81" borderId="64" applyNumberFormat="0" applyFont="0" applyAlignment="0" applyProtection="0"/>
    <xf numFmtId="0" fontId="73" fillId="0" borderId="63" applyNumberFormat="0" applyFill="0" applyAlignment="0" applyProtection="0"/>
    <xf numFmtId="0" fontId="42" fillId="47" borderId="0" applyNumberFormat="0" applyBorder="0" applyAlignment="0" applyProtection="0"/>
    <xf numFmtId="0" fontId="48" fillId="81" borderId="64" applyNumberFormat="0" applyFont="0" applyAlignment="0" applyProtection="0"/>
    <xf numFmtId="0" fontId="32" fillId="0" borderId="65" applyNumberFormat="0" applyFill="0" applyAlignment="0" applyProtection="0"/>
    <xf numFmtId="49" fontId="32" fillId="0" borderId="66" applyNumberFormat="0" applyFont="0" applyFill="0" applyBorder="0" applyProtection="0">
      <alignment horizontal="left" vertical="center" indent="5"/>
    </xf>
    <xf numFmtId="0" fontId="32" fillId="0" borderId="65" applyNumberFormat="0" applyFill="0" applyAlignment="0" applyProtection="0"/>
    <xf numFmtId="4" fontId="32" fillId="0" borderId="65">
      <alignment horizontal="right" vertical="center"/>
    </xf>
    <xf numFmtId="4" fontId="32" fillId="0" borderId="65">
      <alignment horizontal="right" vertical="center"/>
    </xf>
    <xf numFmtId="0" fontId="30" fillId="9" borderId="65">
      <alignment horizontal="right" vertical="center"/>
    </xf>
    <xf numFmtId="0" fontId="32" fillId="9" borderId="68">
      <alignment horizontal="left" vertical="center" wrapText="1" indent="2"/>
    </xf>
    <xf numFmtId="0" fontId="66" fillId="65" borderId="62" applyNumberFormat="0" applyAlignment="0" applyProtection="0"/>
    <xf numFmtId="0" fontId="32" fillId="0" borderId="65">
      <alignment horizontal="right" vertical="center"/>
    </xf>
    <xf numFmtId="0" fontId="51" fillId="78" borderId="54" applyNumberFormat="0" applyAlignment="0" applyProtection="0"/>
    <xf numFmtId="0" fontId="53" fillId="78" borderId="55" applyNumberFormat="0" applyAlignment="0" applyProtection="0"/>
    <xf numFmtId="0" fontId="58" fillId="0" borderId="56" applyNumberFormat="0" applyFill="0" applyAlignment="0" applyProtection="0"/>
    <xf numFmtId="170" fontId="32" fillId="82" borderId="65" applyNumberFormat="0" applyFont="0" applyBorder="0" applyAlignment="0" applyProtection="0">
      <alignment horizontal="right" vertical="center"/>
    </xf>
    <xf numFmtId="0" fontId="38" fillId="38" borderId="32" applyNumberFormat="0" applyAlignment="0" applyProtection="0"/>
    <xf numFmtId="0" fontId="30" fillId="9" borderId="67">
      <alignment horizontal="right" vertical="center"/>
    </xf>
    <xf numFmtId="0" fontId="54" fillId="78" borderId="62" applyNumberFormat="0" applyAlignment="0" applyProtection="0"/>
    <xf numFmtId="0" fontId="53" fillId="78" borderId="62" applyNumberFormat="0" applyAlignment="0" applyProtection="0"/>
    <xf numFmtId="0" fontId="73" fillId="0" borderId="63" applyNumberFormat="0" applyFill="0" applyAlignment="0" applyProtection="0"/>
    <xf numFmtId="0" fontId="73" fillId="0" borderId="63" applyNumberFormat="0" applyFill="0" applyAlignment="0" applyProtection="0"/>
    <xf numFmtId="0" fontId="33" fillId="81" borderId="64" applyNumberFormat="0" applyFont="0" applyAlignment="0" applyProtection="0"/>
    <xf numFmtId="0" fontId="42" fillId="53" borderId="0" applyNumberFormat="0" applyBorder="0" applyAlignment="0" applyProtection="0"/>
    <xf numFmtId="0" fontId="30" fillId="9" borderId="67">
      <alignment horizontal="right" vertical="center"/>
    </xf>
    <xf numFmtId="0" fontId="11" fillId="51" borderId="0" applyNumberFormat="0" applyBorder="0" applyAlignment="0" applyProtection="0"/>
    <xf numFmtId="0" fontId="30" fillId="9" borderId="66">
      <alignment horizontal="right" vertical="center"/>
    </xf>
    <xf numFmtId="0" fontId="48" fillId="81" borderId="72" applyNumberFormat="0" applyFont="0" applyAlignment="0" applyProtection="0"/>
    <xf numFmtId="4" fontId="30" fillId="8" borderId="65">
      <alignment horizontal="right" vertical="center"/>
    </xf>
    <xf numFmtId="4" fontId="30" fillId="9" borderId="65">
      <alignment horizontal="right" vertical="center"/>
    </xf>
    <xf numFmtId="0" fontId="40" fillId="0" borderId="0" applyNumberFormat="0" applyFill="0" applyBorder="0" applyAlignment="0" applyProtection="0"/>
    <xf numFmtId="4" fontId="30" fillId="9" borderId="65">
      <alignment horizontal="right" vertical="center"/>
    </xf>
    <xf numFmtId="0" fontId="57" fillId="65" borderId="55" applyNumberFormat="0" applyAlignment="0" applyProtection="0"/>
    <xf numFmtId="0" fontId="30" fillId="9" borderId="65">
      <alignment horizontal="right" vertical="center"/>
    </xf>
    <xf numFmtId="4" fontId="30" fillId="9" borderId="65">
      <alignment horizontal="right" vertical="center"/>
    </xf>
    <xf numFmtId="0" fontId="70" fillId="78" borderId="69" applyNumberFormat="0" applyAlignment="0" applyProtection="0"/>
    <xf numFmtId="4" fontId="30" fillId="9" borderId="65">
      <alignment horizontal="right" vertical="center"/>
    </xf>
    <xf numFmtId="0" fontId="32" fillId="0" borderId="65">
      <alignment horizontal="right" vertical="center"/>
    </xf>
    <xf numFmtId="0" fontId="11" fillId="40" borderId="0" applyNumberFormat="0" applyBorder="0" applyAlignment="0" applyProtection="0"/>
    <xf numFmtId="0" fontId="42" fillId="41" borderId="0" applyNumberFormat="0" applyBorder="0" applyAlignment="0" applyProtection="0"/>
    <xf numFmtId="0" fontId="40" fillId="0" borderId="0" applyNumberFormat="0" applyFill="0" applyBorder="0" applyAlignment="0" applyProtection="0"/>
    <xf numFmtId="0" fontId="32" fillId="0" borderId="68">
      <alignment horizontal="left" vertical="center" wrapText="1" indent="2"/>
    </xf>
    <xf numFmtId="0" fontId="32" fillId="11" borderId="65"/>
    <xf numFmtId="4" fontId="32" fillId="0" borderId="65" applyFill="0" applyBorder="0" applyProtection="0">
      <alignment horizontal="right" vertical="center"/>
    </xf>
    <xf numFmtId="0" fontId="54" fillId="78" borderId="62" applyNumberFormat="0" applyAlignment="0" applyProtection="0"/>
    <xf numFmtId="0" fontId="32" fillId="9" borderId="61">
      <alignment horizontal="left" vertical="center" wrapText="1" indent="2"/>
    </xf>
    <xf numFmtId="0" fontId="32" fillId="0" borderId="61">
      <alignment horizontal="left" vertical="center" wrapText="1" indent="2"/>
    </xf>
    <xf numFmtId="0" fontId="58" fillId="0" borderId="63" applyNumberFormat="0" applyFill="0" applyAlignment="0" applyProtection="0"/>
    <xf numFmtId="0" fontId="66" fillId="65" borderId="62" applyNumberFormat="0" applyAlignment="0" applyProtection="0"/>
    <xf numFmtId="0" fontId="32" fillId="0" borderId="65">
      <alignment horizontal="right" vertical="center"/>
    </xf>
    <xf numFmtId="49" fontId="32" fillId="0" borderId="65" applyNumberFormat="0" applyFont="0" applyFill="0" applyBorder="0" applyProtection="0">
      <alignment horizontal="left" vertical="center" indent="2"/>
    </xf>
    <xf numFmtId="0" fontId="53" fillId="78" borderId="62" applyNumberFormat="0" applyAlignment="0" applyProtection="0"/>
    <xf numFmtId="0" fontId="32" fillId="0" borderId="65">
      <alignment horizontal="right" vertical="center"/>
    </xf>
    <xf numFmtId="0" fontId="30" fillId="8" borderId="65">
      <alignment horizontal="right" vertical="center"/>
    </xf>
    <xf numFmtId="4" fontId="30" fillId="9" borderId="74">
      <alignment horizontal="right" vertical="center"/>
    </xf>
    <xf numFmtId="0" fontId="42" fillId="44" borderId="0" applyNumberFormat="0" applyBorder="0" applyAlignment="0" applyProtection="0"/>
    <xf numFmtId="4" fontId="32" fillId="0" borderId="65">
      <alignment horizontal="right" vertical="center"/>
    </xf>
    <xf numFmtId="170" fontId="32" fillId="82" borderId="65" applyNumberFormat="0" applyFont="0" applyBorder="0" applyAlignment="0" applyProtection="0">
      <alignment horizontal="right" vertical="center"/>
    </xf>
    <xf numFmtId="4" fontId="44" fillId="8" borderId="65">
      <alignment horizontal="right" vertical="center"/>
    </xf>
    <xf numFmtId="4" fontId="30" fillId="9" borderId="66">
      <alignment horizontal="right" vertical="center"/>
    </xf>
    <xf numFmtId="4" fontId="30" fillId="8" borderId="65">
      <alignment horizontal="right" vertical="center"/>
    </xf>
    <xf numFmtId="0" fontId="58" fillId="0" borderId="63" applyNumberFormat="0" applyFill="0" applyAlignment="0" applyProtection="0"/>
    <xf numFmtId="0" fontId="66" fillId="65" borderId="62" applyNumberFormat="0" applyAlignment="0" applyProtection="0"/>
    <xf numFmtId="0" fontId="32" fillId="11" borderId="65"/>
    <xf numFmtId="49" fontId="32" fillId="0" borderId="65" applyNumberFormat="0" applyFont="0" applyFill="0" applyBorder="0" applyProtection="0">
      <alignment horizontal="left" vertical="center" indent="2"/>
    </xf>
    <xf numFmtId="4" fontId="44" fillId="8" borderId="65">
      <alignment horizontal="right" vertical="center"/>
    </xf>
    <xf numFmtId="0" fontId="70" fillId="78" borderId="69" applyNumberFormat="0" applyAlignment="0" applyProtection="0"/>
    <xf numFmtId="0" fontId="66" fillId="65" borderId="70" applyNumberFormat="0" applyAlignment="0" applyProtection="0"/>
    <xf numFmtId="0" fontId="11" fillId="54" borderId="0" applyNumberFormat="0" applyBorder="0" applyAlignment="0" applyProtection="0"/>
    <xf numFmtId="49" fontId="31" fillId="0" borderId="65" applyNumberFormat="0" applyFill="0" applyBorder="0" applyProtection="0">
      <alignment horizontal="left" vertical="center"/>
    </xf>
    <xf numFmtId="0" fontId="11" fillId="45" borderId="0" applyNumberFormat="0" applyBorder="0" applyAlignment="0" applyProtection="0"/>
    <xf numFmtId="0" fontId="11" fillId="43" borderId="0" applyNumberFormat="0" applyBorder="0" applyAlignment="0" applyProtection="0"/>
    <xf numFmtId="0" fontId="11" fillId="55" borderId="0" applyNumberFormat="0" applyBorder="0" applyAlignment="0" applyProtection="0"/>
    <xf numFmtId="0" fontId="44" fillId="8" borderId="65">
      <alignment horizontal="right" vertical="center"/>
    </xf>
    <xf numFmtId="0" fontId="42" fillId="41" borderId="0" applyNumberFormat="0" applyBorder="0" applyAlignment="0" applyProtection="0"/>
    <xf numFmtId="0" fontId="32" fillId="9" borderId="76">
      <alignment horizontal="left" vertical="center" wrapText="1" indent="2"/>
    </xf>
    <xf numFmtId="0" fontId="42" fillId="56" borderId="0" applyNumberFormat="0" applyBorder="0" applyAlignment="0" applyProtection="0"/>
    <xf numFmtId="0" fontId="11" fillId="49" borderId="0" applyNumberFormat="0" applyBorder="0" applyAlignment="0" applyProtection="0"/>
    <xf numFmtId="0" fontId="11" fillId="51" borderId="0" applyNumberFormat="0" applyBorder="0" applyAlignment="0" applyProtection="0"/>
    <xf numFmtId="0" fontId="11" fillId="52" borderId="0" applyNumberFormat="0" applyBorder="0" applyAlignment="0" applyProtection="0"/>
    <xf numFmtId="0" fontId="42" fillId="50" borderId="0" applyNumberFormat="0" applyBorder="0" applyAlignment="0" applyProtection="0"/>
    <xf numFmtId="0" fontId="11" fillId="46" borderId="0" applyNumberFormat="0" applyBorder="0" applyAlignment="0" applyProtection="0"/>
    <xf numFmtId="0" fontId="42" fillId="47" borderId="0" applyNumberFormat="0" applyBorder="0" applyAlignment="0" applyProtection="0"/>
    <xf numFmtId="0" fontId="58" fillId="0" borderId="63" applyNumberFormat="0" applyFill="0" applyAlignment="0" applyProtection="0"/>
    <xf numFmtId="0" fontId="32" fillId="9" borderId="68">
      <alignment horizontal="left" vertical="center" wrapText="1" indent="2"/>
    </xf>
    <xf numFmtId="0" fontId="51" fillId="78" borderId="69" applyNumberFormat="0" applyAlignment="0" applyProtection="0"/>
    <xf numFmtId="4" fontId="30" fillId="9" borderId="58">
      <alignment horizontal="right" vertical="center"/>
    </xf>
    <xf numFmtId="0" fontId="32" fillId="11" borderId="58"/>
    <xf numFmtId="0" fontId="53" fillId="78" borderId="55" applyNumberFormat="0" applyAlignment="0" applyProtection="0"/>
    <xf numFmtId="0" fontId="30" fillId="8" borderId="58">
      <alignment horizontal="right" vertical="center"/>
    </xf>
    <xf numFmtId="0" fontId="32" fillId="0" borderId="58">
      <alignment horizontal="right" vertical="center"/>
    </xf>
    <xf numFmtId="0" fontId="73" fillId="0" borderId="56" applyNumberFormat="0" applyFill="0" applyAlignment="0" applyProtection="0"/>
    <xf numFmtId="0" fontId="32" fillId="8" borderId="59">
      <alignment horizontal="left" vertical="center"/>
    </xf>
    <xf numFmtId="0" fontId="66" fillId="65" borderId="55" applyNumberFormat="0" applyAlignment="0" applyProtection="0"/>
    <xf numFmtId="170" fontId="32" fillId="82" borderId="58" applyNumberFormat="0" applyFont="0" applyBorder="0" applyAlignment="0" applyProtection="0">
      <alignment horizontal="right" vertical="center"/>
    </xf>
    <xf numFmtId="0" fontId="48" fillId="81" borderId="57" applyNumberFormat="0" applyFont="0" applyAlignment="0" applyProtection="0"/>
    <xf numFmtId="0" fontId="32" fillId="0" borderId="61">
      <alignment horizontal="left" vertical="center" wrapText="1" indent="2"/>
    </xf>
    <xf numFmtId="4" fontId="32" fillId="11" borderId="58"/>
    <xf numFmtId="49" fontId="31" fillId="0" borderId="58" applyNumberFormat="0" applyFill="0" applyBorder="0" applyProtection="0">
      <alignment horizontal="left" vertical="center"/>
    </xf>
    <xf numFmtId="0" fontId="32" fillId="0" borderId="58">
      <alignment horizontal="right" vertical="center"/>
    </xf>
    <xf numFmtId="4" fontId="30" fillId="9" borderId="60">
      <alignment horizontal="right" vertical="center"/>
    </xf>
    <xf numFmtId="4" fontId="30" fillId="9" borderId="58">
      <alignment horizontal="right" vertical="center"/>
    </xf>
    <xf numFmtId="4" fontId="30" fillId="9" borderId="58">
      <alignment horizontal="right" vertical="center"/>
    </xf>
    <xf numFmtId="0" fontId="44" fillId="8" borderId="58">
      <alignment horizontal="right" vertical="center"/>
    </xf>
    <xf numFmtId="0" fontId="30" fillId="8" borderId="58">
      <alignment horizontal="right" vertical="center"/>
    </xf>
    <xf numFmtId="49" fontId="32" fillId="0" borderId="58" applyNumberFormat="0" applyFont="0" applyFill="0" applyBorder="0" applyProtection="0">
      <alignment horizontal="left" vertical="center" indent="2"/>
    </xf>
    <xf numFmtId="0" fontId="66" fillId="65" borderId="55" applyNumberFormat="0" applyAlignment="0" applyProtection="0"/>
    <xf numFmtId="0" fontId="51" fillId="78" borderId="54" applyNumberFormat="0" applyAlignment="0" applyProtection="0"/>
    <xf numFmtId="49" fontId="32" fillId="0" borderId="58" applyNumberFormat="0" applyFont="0" applyFill="0" applyBorder="0" applyProtection="0">
      <alignment horizontal="left" vertical="center" indent="2"/>
    </xf>
    <xf numFmtId="0" fontId="57" fillId="65" borderId="55" applyNumberFormat="0" applyAlignment="0" applyProtection="0"/>
    <xf numFmtId="4" fontId="32" fillId="0" borderId="58" applyFill="0" applyBorder="0" applyProtection="0">
      <alignment horizontal="right" vertical="center"/>
    </xf>
    <xf numFmtId="0" fontId="54" fillId="78" borderId="55" applyNumberFormat="0" applyAlignment="0" applyProtection="0"/>
    <xf numFmtId="0" fontId="73" fillId="0" borderId="56" applyNumberFormat="0" applyFill="0" applyAlignment="0" applyProtection="0"/>
    <xf numFmtId="0" fontId="70" fillId="78" borderId="54" applyNumberFormat="0" applyAlignment="0" applyProtection="0"/>
    <xf numFmtId="0" fontId="32" fillId="0" borderId="58" applyNumberFormat="0" applyFill="0" applyAlignment="0" applyProtection="0"/>
    <xf numFmtId="4" fontId="32" fillId="0" borderId="58">
      <alignment horizontal="right" vertical="center"/>
    </xf>
    <xf numFmtId="0" fontId="32" fillId="0" borderId="58">
      <alignment horizontal="right" vertical="center"/>
    </xf>
    <xf numFmtId="0" fontId="66" fillId="65" borderId="55" applyNumberFormat="0" applyAlignment="0" applyProtection="0"/>
    <xf numFmtId="0" fontId="51" fillId="78" borderId="54" applyNumberFormat="0" applyAlignment="0" applyProtection="0"/>
    <xf numFmtId="0" fontId="53" fillId="78" borderId="55" applyNumberFormat="0" applyAlignment="0" applyProtection="0"/>
    <xf numFmtId="0" fontId="32" fillId="9" borderId="61">
      <alignment horizontal="left" vertical="center" wrapText="1" indent="2"/>
    </xf>
    <xf numFmtId="0" fontId="54" fillId="78" borderId="55" applyNumberFormat="0" applyAlignment="0" applyProtection="0"/>
    <xf numFmtId="0" fontId="54" fillId="78" borderId="55" applyNumberFormat="0" applyAlignment="0" applyProtection="0"/>
    <xf numFmtId="4" fontId="30" fillId="9" borderId="59">
      <alignment horizontal="right" vertical="center"/>
    </xf>
    <xf numFmtId="0" fontId="30" fillId="9" borderId="59">
      <alignment horizontal="right" vertical="center"/>
    </xf>
    <xf numFmtId="0" fontId="30" fillId="9" borderId="58">
      <alignment horizontal="right" vertical="center"/>
    </xf>
    <xf numFmtId="4" fontId="44" fillId="8" borderId="58">
      <alignment horizontal="right" vertical="center"/>
    </xf>
    <xf numFmtId="0" fontId="57" fillId="65" borderId="55" applyNumberFormat="0" applyAlignment="0" applyProtection="0"/>
    <xf numFmtId="0" fontId="58" fillId="0" borderId="56" applyNumberFormat="0" applyFill="0" applyAlignment="0" applyProtection="0"/>
    <xf numFmtId="0" fontId="73" fillId="0" borderId="56" applyNumberFormat="0" applyFill="0" applyAlignment="0" applyProtection="0"/>
    <xf numFmtId="0" fontId="48" fillId="81" borderId="57" applyNumberFormat="0" applyFont="0" applyAlignment="0" applyProtection="0"/>
    <xf numFmtId="0" fontId="66" fillId="65" borderId="55" applyNumberFormat="0" applyAlignment="0" applyProtection="0"/>
    <xf numFmtId="49" fontId="31" fillId="0" borderId="58" applyNumberFormat="0" applyFill="0" applyBorder="0" applyProtection="0">
      <alignment horizontal="left" vertical="center"/>
    </xf>
    <xf numFmtId="0" fontId="32" fillId="9" borderId="61">
      <alignment horizontal="left" vertical="center" wrapText="1" indent="2"/>
    </xf>
    <xf numFmtId="0" fontId="54" fillId="78" borderId="55" applyNumberFormat="0" applyAlignment="0" applyProtection="0"/>
    <xf numFmtId="0" fontId="32" fillId="0" borderId="61">
      <alignment horizontal="left" vertical="center" wrapText="1" indent="2"/>
    </xf>
    <xf numFmtId="0" fontId="48" fillId="81" borderId="57" applyNumberFormat="0" applyFont="0" applyAlignment="0" applyProtection="0"/>
    <xf numFmtId="0" fontId="33" fillId="81" borderId="57" applyNumberFormat="0" applyFont="0" applyAlignment="0" applyProtection="0"/>
    <xf numFmtId="0" fontId="70" fillId="78" borderId="54" applyNumberFormat="0" applyAlignment="0" applyProtection="0"/>
    <xf numFmtId="0" fontId="73" fillId="0" borderId="56" applyNumberFormat="0" applyFill="0" applyAlignment="0" applyProtection="0"/>
    <xf numFmtId="4" fontId="32" fillId="11" borderId="58"/>
    <xf numFmtId="0" fontId="30" fillId="9" borderId="58">
      <alignment horizontal="right" vertical="center"/>
    </xf>
    <xf numFmtId="0" fontId="73" fillId="0" borderId="56" applyNumberFormat="0" applyFill="0" applyAlignment="0" applyProtection="0"/>
    <xf numFmtId="4" fontId="30" fillId="9" borderId="60">
      <alignment horizontal="right" vertical="center"/>
    </xf>
    <xf numFmtId="0" fontId="53" fillId="78" borderId="55" applyNumberFormat="0" applyAlignment="0" applyProtection="0"/>
    <xf numFmtId="0" fontId="30" fillId="9" borderId="59">
      <alignment horizontal="right" vertical="center"/>
    </xf>
    <xf numFmtId="0" fontId="54" fillId="78" borderId="55" applyNumberFormat="0" applyAlignment="0" applyProtection="0"/>
    <xf numFmtId="0" fontId="58" fillId="0" borderId="56" applyNumberFormat="0" applyFill="0" applyAlignment="0" applyProtection="0"/>
    <xf numFmtId="0" fontId="48" fillId="81" borderId="57" applyNumberFormat="0" applyFont="0" applyAlignment="0" applyProtection="0"/>
    <xf numFmtId="4" fontId="30" fillId="9" borderId="59">
      <alignment horizontal="right" vertical="center"/>
    </xf>
    <xf numFmtId="0" fontId="32" fillId="9" borderId="61">
      <alignment horizontal="left" vertical="center" wrapText="1" indent="2"/>
    </xf>
    <xf numFmtId="0" fontId="32" fillId="11" borderId="58"/>
    <xf numFmtId="170" fontId="32" fillId="82" borderId="58" applyNumberFormat="0" applyFont="0" applyBorder="0" applyAlignment="0" applyProtection="0">
      <alignment horizontal="right" vertical="center"/>
    </xf>
    <xf numFmtId="0" fontId="32" fillId="0" borderId="58" applyNumberFormat="0" applyFill="0" applyAlignment="0" applyProtection="0"/>
    <xf numFmtId="4" fontId="32" fillId="0" borderId="58" applyFill="0" applyBorder="0" applyProtection="0">
      <alignment horizontal="right" vertical="center"/>
    </xf>
    <xf numFmtId="4" fontId="30" fillId="8" borderId="58">
      <alignment horizontal="right" vertical="center"/>
    </xf>
    <xf numFmtId="0" fontId="58" fillId="0" borderId="56" applyNumberFormat="0" applyFill="0" applyAlignment="0" applyProtection="0"/>
    <xf numFmtId="49" fontId="31" fillId="0" borderId="58" applyNumberFormat="0" applyFill="0" applyBorder="0" applyProtection="0">
      <alignment horizontal="left" vertical="center"/>
    </xf>
    <xf numFmtId="49" fontId="32" fillId="0" borderId="59" applyNumberFormat="0" applyFont="0" applyFill="0" applyBorder="0" applyProtection="0">
      <alignment horizontal="left" vertical="center" indent="5"/>
    </xf>
    <xf numFmtId="0" fontId="32" fillId="8" borderId="59">
      <alignment horizontal="left" vertical="center"/>
    </xf>
    <xf numFmtId="0" fontId="54" fillId="78" borderId="55" applyNumberFormat="0" applyAlignment="0" applyProtection="0"/>
    <xf numFmtId="4" fontId="30" fillId="9" borderId="60">
      <alignment horizontal="right" vertical="center"/>
    </xf>
    <xf numFmtId="0" fontId="66" fillId="65" borderId="55" applyNumberFormat="0" applyAlignment="0" applyProtection="0"/>
    <xf numFmtId="0" fontId="66" fillId="65" borderId="55" applyNumberFormat="0" applyAlignment="0" applyProtection="0"/>
    <xf numFmtId="0" fontId="48" fillId="81" borderId="57" applyNumberFormat="0" applyFont="0" applyAlignment="0" applyProtection="0"/>
    <xf numFmtId="0" fontId="70" fillId="78" borderId="54" applyNumberFormat="0" applyAlignment="0" applyProtection="0"/>
    <xf numFmtId="0" fontId="73" fillId="0" borderId="56" applyNumberFormat="0" applyFill="0" applyAlignment="0" applyProtection="0"/>
    <xf numFmtId="0" fontId="30" fillId="9" borderId="58">
      <alignment horizontal="right" vertical="center"/>
    </xf>
    <xf numFmtId="0" fontId="33" fillId="81" borderId="57" applyNumberFormat="0" applyFont="0" applyAlignment="0" applyProtection="0"/>
    <xf numFmtId="4" fontId="32" fillId="0" borderId="58">
      <alignment horizontal="right" vertical="center"/>
    </xf>
    <xf numFmtId="0" fontId="73" fillId="0" borderId="56" applyNumberFormat="0" applyFill="0" applyAlignment="0" applyProtection="0"/>
    <xf numFmtId="0" fontId="30" fillId="9" borderId="58">
      <alignment horizontal="right" vertical="center"/>
    </xf>
    <xf numFmtId="0" fontId="30" fillId="9" borderId="58">
      <alignment horizontal="right" vertical="center"/>
    </xf>
    <xf numFmtId="4" fontId="44" fillId="8" borderId="58">
      <alignment horizontal="right" vertical="center"/>
    </xf>
    <xf numFmtId="0" fontId="30" fillId="8" borderId="58">
      <alignment horizontal="right" vertical="center"/>
    </xf>
    <xf numFmtId="4" fontId="30" fillId="8" borderId="58">
      <alignment horizontal="right" vertical="center"/>
    </xf>
    <xf numFmtId="0" fontId="44" fillId="8" borderId="58">
      <alignment horizontal="right" vertical="center"/>
    </xf>
    <xf numFmtId="4" fontId="44" fillId="8" borderId="58">
      <alignment horizontal="right" vertical="center"/>
    </xf>
    <xf numFmtId="0" fontId="30" fillId="9" borderId="58">
      <alignment horizontal="right" vertical="center"/>
    </xf>
    <xf numFmtId="4" fontId="30" fillId="9" borderId="58">
      <alignment horizontal="right" vertical="center"/>
    </xf>
    <xf numFmtId="0" fontId="30" fillId="9" borderId="58">
      <alignment horizontal="right" vertical="center"/>
    </xf>
    <xf numFmtId="4" fontId="30" fillId="9" borderId="58">
      <alignment horizontal="right" vertical="center"/>
    </xf>
    <xf numFmtId="0" fontId="30" fillId="9" borderId="59">
      <alignment horizontal="right" vertical="center"/>
    </xf>
    <xf numFmtId="4" fontId="30" fillId="9" borderId="59">
      <alignment horizontal="right" vertical="center"/>
    </xf>
    <xf numFmtId="0" fontId="30" fillId="9" borderId="60">
      <alignment horizontal="right" vertical="center"/>
    </xf>
    <xf numFmtId="4" fontId="30" fillId="9" borderId="60">
      <alignment horizontal="right" vertical="center"/>
    </xf>
    <xf numFmtId="0" fontId="54" fillId="78" borderId="55" applyNumberFormat="0" applyAlignment="0" applyProtection="0"/>
    <xf numFmtId="0" fontId="32" fillId="9" borderId="61">
      <alignment horizontal="left" vertical="center" wrapText="1" indent="2"/>
    </xf>
    <xf numFmtId="0" fontId="32" fillId="0" borderId="61">
      <alignment horizontal="left" vertical="center" wrapText="1" indent="2"/>
    </xf>
    <xf numFmtId="0" fontId="32" fillId="8" borderId="59">
      <alignment horizontal="left" vertical="center"/>
    </xf>
    <xf numFmtId="0" fontId="66" fillId="65" borderId="55" applyNumberFormat="0" applyAlignment="0" applyProtection="0"/>
    <xf numFmtId="0" fontId="32" fillId="0" borderId="58">
      <alignment horizontal="right" vertical="center"/>
    </xf>
    <xf numFmtId="4" fontId="32" fillId="0" borderId="58">
      <alignment horizontal="right" vertical="center"/>
    </xf>
    <xf numFmtId="0" fontId="32" fillId="0" borderId="58" applyNumberFormat="0" applyFill="0" applyAlignment="0" applyProtection="0"/>
    <xf numFmtId="0" fontId="70" fillId="78" borderId="54" applyNumberFormat="0" applyAlignment="0" applyProtection="0"/>
    <xf numFmtId="170" fontId="32" fillId="82" borderId="58" applyNumberFormat="0" applyFont="0" applyBorder="0" applyAlignment="0" applyProtection="0">
      <alignment horizontal="right" vertical="center"/>
    </xf>
    <xf numFmtId="0" fontId="32" fillId="11" borderId="58"/>
    <xf numFmtId="4" fontId="32" fillId="11" borderId="58"/>
    <xf numFmtId="0" fontId="73" fillId="0" borderId="56" applyNumberFormat="0" applyFill="0" applyAlignment="0" applyProtection="0"/>
    <xf numFmtId="0" fontId="33" fillId="81" borderId="57" applyNumberFormat="0" applyFont="0" applyAlignment="0" applyProtection="0"/>
    <xf numFmtId="0" fontId="48" fillId="81" borderId="57" applyNumberFormat="0" applyFont="0" applyAlignment="0" applyProtection="0"/>
    <xf numFmtId="0" fontId="32" fillId="0" borderId="58" applyNumberFormat="0" applyFill="0" applyAlignment="0" applyProtection="0"/>
    <xf numFmtId="0" fontId="58" fillId="0" borderId="56" applyNumberFormat="0" applyFill="0" applyAlignment="0" applyProtection="0"/>
    <xf numFmtId="0" fontId="73" fillId="0" borderId="56" applyNumberFormat="0" applyFill="0" applyAlignment="0" applyProtection="0"/>
    <xf numFmtId="0" fontId="57" fillId="65" borderId="55" applyNumberFormat="0" applyAlignment="0" applyProtection="0"/>
    <xf numFmtId="0" fontId="54" fillId="78" borderId="55" applyNumberFormat="0" applyAlignment="0" applyProtection="0"/>
    <xf numFmtId="4" fontId="44" fillId="8" borderId="58">
      <alignment horizontal="right" vertical="center"/>
    </xf>
    <xf numFmtId="0" fontId="30" fillId="8" borderId="58">
      <alignment horizontal="right" vertical="center"/>
    </xf>
    <xf numFmtId="170" fontId="32" fillId="82" borderId="58" applyNumberFormat="0" applyFont="0" applyBorder="0" applyAlignment="0" applyProtection="0">
      <alignment horizontal="right" vertical="center"/>
    </xf>
    <xf numFmtId="0" fontId="58" fillId="0" borderId="56" applyNumberFormat="0" applyFill="0" applyAlignment="0" applyProtection="0"/>
    <xf numFmtId="49" fontId="32" fillId="0" borderId="58" applyNumberFormat="0" applyFont="0" applyFill="0" applyBorder="0" applyProtection="0">
      <alignment horizontal="left" vertical="center" indent="2"/>
    </xf>
    <xf numFmtId="49" fontId="32" fillId="0" borderId="59" applyNumberFormat="0" applyFont="0" applyFill="0" applyBorder="0" applyProtection="0">
      <alignment horizontal="left" vertical="center" indent="5"/>
    </xf>
    <xf numFmtId="49" fontId="32" fillId="0" borderId="58" applyNumberFormat="0" applyFont="0" applyFill="0" applyBorder="0" applyProtection="0">
      <alignment horizontal="left" vertical="center" indent="2"/>
    </xf>
    <xf numFmtId="4" fontId="32" fillId="0" borderId="58" applyFill="0" applyBorder="0" applyProtection="0">
      <alignment horizontal="right" vertical="center"/>
    </xf>
    <xf numFmtId="49" fontId="31" fillId="0" borderId="58" applyNumberFormat="0" applyFill="0" applyBorder="0" applyProtection="0">
      <alignment horizontal="left" vertical="center"/>
    </xf>
    <xf numFmtId="0" fontId="32" fillId="0" borderId="61">
      <alignment horizontal="left" vertical="center" wrapText="1" indent="2"/>
    </xf>
    <xf numFmtId="0" fontId="70" fillId="78" borderId="54" applyNumberFormat="0" applyAlignment="0" applyProtection="0"/>
    <xf numFmtId="0" fontId="30" fillId="9" borderId="60">
      <alignment horizontal="right" vertical="center"/>
    </xf>
    <xf numFmtId="0" fontId="57" fillId="65" borderId="55" applyNumberFormat="0" applyAlignment="0" applyProtection="0"/>
    <xf numFmtId="0" fontId="30" fillId="9" borderId="60">
      <alignment horizontal="right" vertical="center"/>
    </xf>
    <xf numFmtId="4" fontId="30" fillId="9" borderId="58">
      <alignment horizontal="right" vertical="center"/>
    </xf>
    <xf numFmtId="0" fontId="30" fillId="9" borderId="58">
      <alignment horizontal="right" vertical="center"/>
    </xf>
    <xf numFmtId="0" fontId="51" fillId="78" borderId="54" applyNumberFormat="0" applyAlignment="0" applyProtection="0"/>
    <xf numFmtId="0" fontId="53" fillId="78" borderId="55" applyNumberFormat="0" applyAlignment="0" applyProtection="0"/>
    <xf numFmtId="0" fontId="58" fillId="0" borderId="56" applyNumberFormat="0" applyFill="0" applyAlignment="0" applyProtection="0"/>
    <xf numFmtId="0" fontId="32" fillId="11" borderId="58"/>
    <xf numFmtId="4" fontId="32" fillId="11" borderId="58"/>
    <xf numFmtId="4" fontId="30" fillId="9" borderId="58">
      <alignment horizontal="right" vertical="center"/>
    </xf>
    <xf numFmtId="0" fontId="44" fillId="8" borderId="58">
      <alignment horizontal="right" vertical="center"/>
    </xf>
    <xf numFmtId="0" fontId="57" fillId="65" borderId="55" applyNumberFormat="0" applyAlignment="0" applyProtection="0"/>
    <xf numFmtId="0" fontId="54" fillId="78" borderId="55" applyNumberFormat="0" applyAlignment="0" applyProtection="0"/>
    <xf numFmtId="4" fontId="32" fillId="0" borderId="58">
      <alignment horizontal="right" vertical="center"/>
    </xf>
    <xf numFmtId="0" fontId="32" fillId="9" borderId="61">
      <alignment horizontal="left" vertical="center" wrapText="1" indent="2"/>
    </xf>
    <xf numFmtId="0" fontId="32" fillId="0" borderId="61">
      <alignment horizontal="left" vertical="center" wrapText="1" indent="2"/>
    </xf>
    <xf numFmtId="0" fontId="70" fillId="78" borderId="54" applyNumberFormat="0" applyAlignment="0" applyProtection="0"/>
    <xf numFmtId="0" fontId="66" fillId="65" borderId="55" applyNumberFormat="0" applyAlignment="0" applyProtection="0"/>
    <xf numFmtId="0" fontId="53" fillId="78" borderId="55" applyNumberFormat="0" applyAlignment="0" applyProtection="0"/>
    <xf numFmtId="0" fontId="51" fillId="78" borderId="54" applyNumberFormat="0" applyAlignment="0" applyProtection="0"/>
    <xf numFmtId="0" fontId="30" fillId="9" borderId="60">
      <alignment horizontal="right" vertical="center"/>
    </xf>
    <xf numFmtId="0" fontId="44" fillId="8" borderId="58">
      <alignment horizontal="right" vertical="center"/>
    </xf>
    <xf numFmtId="4" fontId="30" fillId="8" borderId="58">
      <alignment horizontal="right" vertical="center"/>
    </xf>
    <xf numFmtId="4" fontId="30" fillId="9" borderId="58">
      <alignment horizontal="right" vertical="center"/>
    </xf>
    <xf numFmtId="49" fontId="32" fillId="0" borderId="59" applyNumberFormat="0" applyFont="0" applyFill="0" applyBorder="0" applyProtection="0">
      <alignment horizontal="left" vertical="center" indent="5"/>
    </xf>
    <xf numFmtId="4" fontId="32" fillId="0" borderId="58" applyFill="0" applyBorder="0" applyProtection="0">
      <alignment horizontal="right" vertical="center"/>
    </xf>
    <xf numFmtId="4" fontId="30" fillId="8" borderId="58">
      <alignment horizontal="right" vertical="center"/>
    </xf>
    <xf numFmtId="0" fontId="66" fillId="65" borderId="62" applyNumberFormat="0" applyAlignment="0" applyProtection="0"/>
    <xf numFmtId="0" fontId="66" fillId="65" borderId="55" applyNumberFormat="0" applyAlignment="0" applyProtection="0"/>
    <xf numFmtId="0" fontId="57" fillId="65" borderId="55" applyNumberFormat="0" applyAlignment="0" applyProtection="0"/>
    <xf numFmtId="0" fontId="53" fillId="78" borderId="55" applyNumberFormat="0" applyAlignment="0" applyProtection="0"/>
    <xf numFmtId="0" fontId="32" fillId="9" borderId="61">
      <alignment horizontal="left" vertical="center" wrapText="1" indent="2"/>
    </xf>
    <xf numFmtId="0" fontId="32" fillId="0" borderId="61">
      <alignment horizontal="left" vertical="center" wrapText="1" indent="2"/>
    </xf>
    <xf numFmtId="0" fontId="32" fillId="9" borderId="61">
      <alignment horizontal="left" vertical="center" wrapText="1" indent="2"/>
    </xf>
    <xf numFmtId="0" fontId="32" fillId="0" borderId="61">
      <alignment horizontal="left" vertical="center" wrapText="1" indent="2"/>
    </xf>
    <xf numFmtId="0" fontId="51" fillId="78" borderId="54" applyNumberFormat="0" applyAlignment="0" applyProtection="0"/>
    <xf numFmtId="0" fontId="53" fillId="78" borderId="55" applyNumberFormat="0" applyAlignment="0" applyProtection="0"/>
    <xf numFmtId="0" fontId="54" fillId="78" borderId="55" applyNumberFormat="0" applyAlignment="0" applyProtection="0"/>
    <xf numFmtId="0" fontId="57" fillId="65" borderId="55" applyNumberFormat="0" applyAlignment="0" applyProtection="0"/>
    <xf numFmtId="0" fontId="58" fillId="0" borderId="56" applyNumberFormat="0" applyFill="0" applyAlignment="0" applyProtection="0"/>
    <xf numFmtId="0" fontId="66" fillId="65" borderId="55" applyNumberFormat="0" applyAlignment="0" applyProtection="0"/>
    <xf numFmtId="0" fontId="48" fillId="81" borderId="57" applyNumberFormat="0" applyFont="0" applyAlignment="0" applyProtection="0"/>
    <xf numFmtId="0" fontId="33" fillId="81" borderId="57" applyNumberFormat="0" applyFont="0" applyAlignment="0" applyProtection="0"/>
    <xf numFmtId="0" fontId="70" fillId="78" borderId="54" applyNumberFormat="0" applyAlignment="0" applyProtection="0"/>
    <xf numFmtId="0" fontId="73" fillId="0" borderId="56" applyNumberFormat="0" applyFill="0" applyAlignment="0" applyProtection="0"/>
    <xf numFmtId="0" fontId="54" fillId="78" borderId="55" applyNumberFormat="0" applyAlignment="0" applyProtection="0"/>
    <xf numFmtId="0" fontId="66" fillId="65" borderId="55" applyNumberFormat="0" applyAlignment="0" applyProtection="0"/>
    <xf numFmtId="0" fontId="48" fillId="81" borderId="57" applyNumberFormat="0" applyFont="0" applyAlignment="0" applyProtection="0"/>
    <xf numFmtId="0" fontId="70" fillId="78" borderId="54" applyNumberFormat="0" applyAlignment="0" applyProtection="0"/>
    <xf numFmtId="0" fontId="73" fillId="0" borderId="56" applyNumberFormat="0" applyFill="0" applyAlignment="0" applyProtection="0"/>
    <xf numFmtId="0" fontId="54" fillId="78" borderId="55" applyNumberFormat="0" applyAlignment="0" applyProtection="0"/>
    <xf numFmtId="0" fontId="66" fillId="65" borderId="55" applyNumberFormat="0" applyAlignment="0" applyProtection="0"/>
    <xf numFmtId="0" fontId="70" fillId="78" borderId="54" applyNumberFormat="0" applyAlignment="0" applyProtection="0"/>
    <xf numFmtId="0" fontId="73" fillId="0" borderId="56" applyNumberFormat="0" applyFill="0" applyAlignment="0" applyProtection="0"/>
    <xf numFmtId="0" fontId="11" fillId="45" borderId="0" applyNumberFormat="0" applyBorder="0" applyAlignment="0" applyProtection="0"/>
    <xf numFmtId="0" fontId="51" fillId="78" borderId="54" applyNumberFormat="0" applyAlignment="0" applyProtection="0"/>
    <xf numFmtId="0" fontId="53" fillId="78" borderId="55" applyNumberFormat="0" applyAlignment="0" applyProtection="0"/>
    <xf numFmtId="0" fontId="58" fillId="0" borderId="56" applyNumberFormat="0" applyFill="0" applyAlignment="0" applyProtection="0"/>
    <xf numFmtId="49" fontId="32" fillId="0" borderId="58" applyNumberFormat="0" applyFont="0" applyFill="0" applyBorder="0" applyProtection="0">
      <alignment horizontal="left" vertical="center" indent="2"/>
    </xf>
    <xf numFmtId="0" fontId="30" fillId="8" borderId="58">
      <alignment horizontal="right" vertical="center"/>
    </xf>
    <xf numFmtId="4" fontId="30" fillId="8" borderId="58">
      <alignment horizontal="right" vertical="center"/>
    </xf>
    <xf numFmtId="0" fontId="44" fillId="8" borderId="58">
      <alignment horizontal="right" vertical="center"/>
    </xf>
    <xf numFmtId="4" fontId="44" fillId="8" borderId="58">
      <alignment horizontal="right" vertical="center"/>
    </xf>
    <xf numFmtId="0" fontId="30" fillId="9" borderId="58">
      <alignment horizontal="right" vertical="center"/>
    </xf>
    <xf numFmtId="4" fontId="30" fillId="9" borderId="58">
      <alignment horizontal="right" vertical="center"/>
    </xf>
    <xf numFmtId="0" fontId="30" fillId="9" borderId="58">
      <alignment horizontal="right" vertical="center"/>
    </xf>
    <xf numFmtId="4" fontId="30" fillId="9" borderId="58">
      <alignment horizontal="right" vertical="center"/>
    </xf>
    <xf numFmtId="0" fontId="57" fillId="65" borderId="55" applyNumberFormat="0" applyAlignment="0" applyProtection="0"/>
    <xf numFmtId="0" fontId="32" fillId="0" borderId="58">
      <alignment horizontal="right" vertical="center"/>
    </xf>
    <xf numFmtId="4" fontId="32" fillId="0" borderId="58">
      <alignment horizontal="right" vertical="center"/>
    </xf>
    <xf numFmtId="4" fontId="32" fillId="0" borderId="58" applyFill="0" applyBorder="0" applyProtection="0">
      <alignment horizontal="right" vertical="center"/>
    </xf>
    <xf numFmtId="49" fontId="31" fillId="0" borderId="58" applyNumberFormat="0" applyFill="0" applyBorder="0" applyProtection="0">
      <alignment horizontal="left" vertical="center"/>
    </xf>
    <xf numFmtId="0" fontId="32" fillId="0" borderId="58" applyNumberFormat="0" applyFill="0" applyAlignment="0" applyProtection="0"/>
    <xf numFmtId="170" fontId="32" fillId="82" borderId="58" applyNumberFormat="0" applyFont="0" applyBorder="0" applyAlignment="0" applyProtection="0">
      <alignment horizontal="right" vertical="center"/>
    </xf>
    <xf numFmtId="0" fontId="32" fillId="11" borderId="58"/>
    <xf numFmtId="4" fontId="32" fillId="11" borderId="58"/>
    <xf numFmtId="4" fontId="30" fillId="9" borderId="58">
      <alignment horizontal="right" vertical="center"/>
    </xf>
    <xf numFmtId="0" fontId="32" fillId="11" borderId="58"/>
    <xf numFmtId="0" fontId="53" fillId="78" borderId="55" applyNumberFormat="0" applyAlignment="0" applyProtection="0"/>
    <xf numFmtId="0" fontId="30" fillId="8" borderId="58">
      <alignment horizontal="right" vertical="center"/>
    </xf>
    <xf numFmtId="0" fontId="32" fillId="0" borderId="58">
      <alignment horizontal="right" vertical="center"/>
    </xf>
    <xf numFmtId="0" fontId="73" fillId="0" borderId="56" applyNumberFormat="0" applyFill="0" applyAlignment="0" applyProtection="0"/>
    <xf numFmtId="0" fontId="32" fillId="8" borderId="59">
      <alignment horizontal="left" vertical="center"/>
    </xf>
    <xf numFmtId="0" fontId="66" fillId="65" borderId="55" applyNumberFormat="0" applyAlignment="0" applyProtection="0"/>
    <xf numFmtId="170" fontId="32" fillId="82" borderId="58" applyNumberFormat="0" applyFont="0" applyBorder="0" applyAlignment="0" applyProtection="0">
      <alignment horizontal="right" vertical="center"/>
    </xf>
    <xf numFmtId="0" fontId="48" fillId="81" borderId="57" applyNumberFormat="0" applyFont="0" applyAlignment="0" applyProtection="0"/>
    <xf numFmtId="0" fontId="32" fillId="0" borderId="61">
      <alignment horizontal="left" vertical="center" wrapText="1" indent="2"/>
    </xf>
    <xf numFmtId="4" fontId="32" fillId="11" borderId="58"/>
    <xf numFmtId="49" fontId="31" fillId="0" borderId="58" applyNumberFormat="0" applyFill="0" applyBorder="0" applyProtection="0">
      <alignment horizontal="left" vertical="center"/>
    </xf>
    <xf numFmtId="0" fontId="32" fillId="0" borderId="58">
      <alignment horizontal="right" vertical="center"/>
    </xf>
    <xf numFmtId="4" fontId="30" fillId="9" borderId="60">
      <alignment horizontal="right" vertical="center"/>
    </xf>
    <xf numFmtId="4" fontId="30" fillId="9" borderId="58">
      <alignment horizontal="right" vertical="center"/>
    </xf>
    <xf numFmtId="4" fontId="30" fillId="9" borderId="58">
      <alignment horizontal="right" vertical="center"/>
    </xf>
    <xf numFmtId="0" fontId="44" fillId="8" borderId="58">
      <alignment horizontal="right" vertical="center"/>
    </xf>
    <xf numFmtId="0" fontId="30" fillId="8" borderId="58">
      <alignment horizontal="right" vertical="center"/>
    </xf>
    <xf numFmtId="49" fontId="32" fillId="0" borderId="58" applyNumberFormat="0" applyFont="0" applyFill="0" applyBorder="0" applyProtection="0">
      <alignment horizontal="left" vertical="center" indent="2"/>
    </xf>
    <xf numFmtId="0" fontId="66" fillId="65" borderId="55" applyNumberFormat="0" applyAlignment="0" applyProtection="0"/>
    <xf numFmtId="0" fontId="51" fillId="78" borderId="54" applyNumberFormat="0" applyAlignment="0" applyProtection="0"/>
    <xf numFmtId="49" fontId="32" fillId="0" borderId="58" applyNumberFormat="0" applyFont="0" applyFill="0" applyBorder="0" applyProtection="0">
      <alignment horizontal="left" vertical="center" indent="2"/>
    </xf>
    <xf numFmtId="0" fontId="57" fillId="65" borderId="55" applyNumberFormat="0" applyAlignment="0" applyProtection="0"/>
    <xf numFmtId="4" fontId="32" fillId="0" borderId="58" applyFill="0" applyBorder="0" applyProtection="0">
      <alignment horizontal="right" vertical="center"/>
    </xf>
    <xf numFmtId="0" fontId="54" fillId="78" borderId="55" applyNumberFormat="0" applyAlignment="0" applyProtection="0"/>
    <xf numFmtId="0" fontId="73" fillId="0" borderId="56" applyNumberFormat="0" applyFill="0" applyAlignment="0" applyProtection="0"/>
    <xf numFmtId="0" fontId="70" fillId="78" borderId="54" applyNumberFormat="0" applyAlignment="0" applyProtection="0"/>
    <xf numFmtId="0" fontId="32" fillId="0" borderId="58" applyNumberFormat="0" applyFill="0" applyAlignment="0" applyProtection="0"/>
    <xf numFmtId="4" fontId="32" fillId="0" borderId="58">
      <alignment horizontal="right" vertical="center"/>
    </xf>
    <xf numFmtId="0" fontId="32" fillId="0" borderId="58">
      <alignment horizontal="right" vertical="center"/>
    </xf>
    <xf numFmtId="0" fontId="66" fillId="65" borderId="55" applyNumberFormat="0" applyAlignment="0" applyProtection="0"/>
    <xf numFmtId="0" fontId="51" fillId="78" borderId="54" applyNumberFormat="0" applyAlignment="0" applyProtection="0"/>
    <xf numFmtId="0" fontId="53" fillId="78" borderId="55" applyNumberFormat="0" applyAlignment="0" applyProtection="0"/>
    <xf numFmtId="0" fontId="32" fillId="9" borderId="61">
      <alignment horizontal="left" vertical="center" wrapText="1" indent="2"/>
    </xf>
    <xf numFmtId="0" fontId="54" fillId="78" borderId="55" applyNumberFormat="0" applyAlignment="0" applyProtection="0"/>
    <xf numFmtId="0" fontId="54" fillId="78" borderId="55" applyNumberFormat="0" applyAlignment="0" applyProtection="0"/>
    <xf numFmtId="4" fontId="30" fillId="9" borderId="59">
      <alignment horizontal="right" vertical="center"/>
    </xf>
    <xf numFmtId="0" fontId="30" fillId="9" borderId="59">
      <alignment horizontal="right" vertical="center"/>
    </xf>
    <xf numFmtId="0" fontId="30" fillId="9" borderId="58">
      <alignment horizontal="right" vertical="center"/>
    </xf>
    <xf numFmtId="4" fontId="44" fillId="8" borderId="58">
      <alignment horizontal="right" vertical="center"/>
    </xf>
    <xf numFmtId="0" fontId="57" fillId="65" borderId="55" applyNumberFormat="0" applyAlignment="0" applyProtection="0"/>
    <xf numFmtId="0" fontId="58" fillId="0" borderId="56" applyNumberFormat="0" applyFill="0" applyAlignment="0" applyProtection="0"/>
    <xf numFmtId="0" fontId="73" fillId="0" borderId="56" applyNumberFormat="0" applyFill="0" applyAlignment="0" applyProtection="0"/>
    <xf numFmtId="0" fontId="48" fillId="81" borderId="57" applyNumberFormat="0" applyFont="0" applyAlignment="0" applyProtection="0"/>
    <xf numFmtId="0" fontId="66" fillId="65" borderId="55" applyNumberFormat="0" applyAlignment="0" applyProtection="0"/>
    <xf numFmtId="49" fontId="31" fillId="0" borderId="58" applyNumberFormat="0" applyFill="0" applyBorder="0" applyProtection="0">
      <alignment horizontal="left" vertical="center"/>
    </xf>
    <xf numFmtId="0" fontId="32" fillId="9" borderId="61">
      <alignment horizontal="left" vertical="center" wrapText="1" indent="2"/>
    </xf>
    <xf numFmtId="0" fontId="54" fillId="78" borderId="55" applyNumberFormat="0" applyAlignment="0" applyProtection="0"/>
    <xf numFmtId="0" fontId="32" fillId="0" borderId="61">
      <alignment horizontal="left" vertical="center" wrapText="1" indent="2"/>
    </xf>
    <xf numFmtId="0" fontId="48" fillId="81" borderId="57" applyNumberFormat="0" applyFont="0" applyAlignment="0" applyProtection="0"/>
    <xf numFmtId="0" fontId="33" fillId="81" borderId="57" applyNumberFormat="0" applyFont="0" applyAlignment="0" applyProtection="0"/>
    <xf numFmtId="0" fontId="70" fillId="78" borderId="54" applyNumberFormat="0" applyAlignment="0" applyProtection="0"/>
    <xf numFmtId="0" fontId="73" fillId="0" borderId="56" applyNumberFormat="0" applyFill="0" applyAlignment="0" applyProtection="0"/>
    <xf numFmtId="4" fontId="32" fillId="11" borderId="58"/>
    <xf numFmtId="0" fontId="30" fillId="9" borderId="58">
      <alignment horizontal="right" vertical="center"/>
    </xf>
    <xf numFmtId="0" fontId="73" fillId="0" borderId="56" applyNumberFormat="0" applyFill="0" applyAlignment="0" applyProtection="0"/>
    <xf numFmtId="4" fontId="30" fillId="9" borderId="60">
      <alignment horizontal="right" vertical="center"/>
    </xf>
    <xf numFmtId="0" fontId="53" fillId="78" borderId="55" applyNumberFormat="0" applyAlignment="0" applyProtection="0"/>
    <xf numFmtId="0" fontId="30" fillId="9" borderId="59">
      <alignment horizontal="right" vertical="center"/>
    </xf>
    <xf numFmtId="0" fontId="54" fillId="78" borderId="55" applyNumberFormat="0" applyAlignment="0" applyProtection="0"/>
    <xf numFmtId="0" fontId="58" fillId="0" borderId="56" applyNumberFormat="0" applyFill="0" applyAlignment="0" applyProtection="0"/>
    <xf numFmtId="0" fontId="48" fillId="81" borderId="57" applyNumberFormat="0" applyFont="0" applyAlignment="0" applyProtection="0"/>
    <xf numFmtId="4" fontId="30" fillId="9" borderId="59">
      <alignment horizontal="right" vertical="center"/>
    </xf>
    <xf numFmtId="0" fontId="32" fillId="9" borderId="61">
      <alignment horizontal="left" vertical="center" wrapText="1" indent="2"/>
    </xf>
    <xf numFmtId="0" fontId="32" fillId="11" borderId="58"/>
    <xf numFmtId="170" fontId="32" fillId="82" borderId="58" applyNumberFormat="0" applyFont="0" applyBorder="0" applyAlignment="0" applyProtection="0">
      <alignment horizontal="right" vertical="center"/>
    </xf>
    <xf numFmtId="0" fontId="32" fillId="0" borderId="58" applyNumberFormat="0" applyFill="0" applyAlignment="0" applyProtection="0"/>
    <xf numFmtId="4" fontId="32" fillId="0" borderId="58" applyFill="0" applyBorder="0" applyProtection="0">
      <alignment horizontal="right" vertical="center"/>
    </xf>
    <xf numFmtId="4" fontId="30" fillId="8" borderId="58">
      <alignment horizontal="right" vertical="center"/>
    </xf>
    <xf numFmtId="0" fontId="58" fillId="0" borderId="56" applyNumberFormat="0" applyFill="0" applyAlignment="0" applyProtection="0"/>
    <xf numFmtId="49" fontId="31" fillId="0" borderId="58" applyNumberFormat="0" applyFill="0" applyBorder="0" applyProtection="0">
      <alignment horizontal="left" vertical="center"/>
    </xf>
    <xf numFmtId="49" fontId="32" fillId="0" borderId="59" applyNumberFormat="0" applyFont="0" applyFill="0" applyBorder="0" applyProtection="0">
      <alignment horizontal="left" vertical="center" indent="5"/>
    </xf>
    <xf numFmtId="0" fontId="32" fillId="8" borderId="59">
      <alignment horizontal="left" vertical="center"/>
    </xf>
    <xf numFmtId="0" fontId="54" fillId="78" borderId="55" applyNumberFormat="0" applyAlignment="0" applyProtection="0"/>
    <xf numFmtId="4" fontId="30" fillId="9" borderId="60">
      <alignment horizontal="right" vertical="center"/>
    </xf>
    <xf numFmtId="0" fontId="66" fillId="65" borderId="55" applyNumberFormat="0" applyAlignment="0" applyProtection="0"/>
    <xf numFmtId="0" fontId="66" fillId="65" borderId="55" applyNumberFormat="0" applyAlignment="0" applyProtection="0"/>
    <xf numFmtId="0" fontId="48" fillId="81" borderId="57" applyNumberFormat="0" applyFont="0" applyAlignment="0" applyProtection="0"/>
    <xf numFmtId="0" fontId="70" fillId="78" borderId="54" applyNumberFormat="0" applyAlignment="0" applyProtection="0"/>
    <xf numFmtId="0" fontId="73" fillId="0" borderId="56" applyNumberFormat="0" applyFill="0" applyAlignment="0" applyProtection="0"/>
    <xf numFmtId="0" fontId="30" fillId="9" borderId="58">
      <alignment horizontal="right" vertical="center"/>
    </xf>
    <xf numFmtId="0" fontId="33" fillId="81" borderId="57" applyNumberFormat="0" applyFont="0" applyAlignment="0" applyProtection="0"/>
    <xf numFmtId="4" fontId="32" fillId="0" borderId="58">
      <alignment horizontal="right" vertical="center"/>
    </xf>
    <xf numFmtId="0" fontId="73" fillId="0" borderId="56" applyNumberFormat="0" applyFill="0" applyAlignment="0" applyProtection="0"/>
    <xf numFmtId="0" fontId="30" fillId="9" borderId="58">
      <alignment horizontal="right" vertical="center"/>
    </xf>
    <xf numFmtId="0" fontId="30" fillId="9" borderId="58">
      <alignment horizontal="right" vertical="center"/>
    </xf>
    <xf numFmtId="4" fontId="44" fillId="8" borderId="58">
      <alignment horizontal="right" vertical="center"/>
    </xf>
    <xf numFmtId="0" fontId="30" fillId="8" borderId="58">
      <alignment horizontal="right" vertical="center"/>
    </xf>
    <xf numFmtId="4" fontId="30" fillId="8" borderId="58">
      <alignment horizontal="right" vertical="center"/>
    </xf>
    <xf numFmtId="0" fontId="44" fillId="8" borderId="58">
      <alignment horizontal="right" vertical="center"/>
    </xf>
    <xf numFmtId="4" fontId="44" fillId="8" borderId="58">
      <alignment horizontal="right" vertical="center"/>
    </xf>
    <xf numFmtId="0" fontId="30" fillId="9" borderId="58">
      <alignment horizontal="right" vertical="center"/>
    </xf>
    <xf numFmtId="4" fontId="30" fillId="9" borderId="58">
      <alignment horizontal="right" vertical="center"/>
    </xf>
    <xf numFmtId="0" fontId="30" fillId="9" borderId="58">
      <alignment horizontal="right" vertical="center"/>
    </xf>
    <xf numFmtId="4" fontId="30" fillId="9" borderId="58">
      <alignment horizontal="right" vertical="center"/>
    </xf>
    <xf numFmtId="0" fontId="30" fillId="9" borderId="59">
      <alignment horizontal="right" vertical="center"/>
    </xf>
    <xf numFmtId="4" fontId="30" fillId="9" borderId="59">
      <alignment horizontal="right" vertical="center"/>
    </xf>
    <xf numFmtId="0" fontId="30" fillId="9" borderId="60">
      <alignment horizontal="right" vertical="center"/>
    </xf>
    <xf numFmtId="4" fontId="30" fillId="9" borderId="60">
      <alignment horizontal="right" vertical="center"/>
    </xf>
    <xf numFmtId="0" fontId="54" fillId="78" borderId="55" applyNumberFormat="0" applyAlignment="0" applyProtection="0"/>
    <xf numFmtId="0" fontId="32" fillId="9" borderId="61">
      <alignment horizontal="left" vertical="center" wrapText="1" indent="2"/>
    </xf>
    <xf numFmtId="0" fontId="32" fillId="0" borderId="61">
      <alignment horizontal="left" vertical="center" wrapText="1" indent="2"/>
    </xf>
    <xf numFmtId="0" fontId="32" fillId="8" borderId="59">
      <alignment horizontal="left" vertical="center"/>
    </xf>
    <xf numFmtId="0" fontId="66" fillId="65" borderId="55" applyNumberFormat="0" applyAlignment="0" applyProtection="0"/>
    <xf numFmtId="0" fontId="32" fillId="0" borderId="58">
      <alignment horizontal="right" vertical="center"/>
    </xf>
    <xf numFmtId="4" fontId="32" fillId="0" borderId="58">
      <alignment horizontal="right" vertical="center"/>
    </xf>
    <xf numFmtId="0" fontId="32" fillId="0" borderId="58" applyNumberFormat="0" applyFill="0" applyAlignment="0" applyProtection="0"/>
    <xf numFmtId="0" fontId="70" fillId="78" borderId="54" applyNumberFormat="0" applyAlignment="0" applyProtection="0"/>
    <xf numFmtId="170" fontId="32" fillId="82" borderId="58" applyNumberFormat="0" applyFont="0" applyBorder="0" applyAlignment="0" applyProtection="0">
      <alignment horizontal="right" vertical="center"/>
    </xf>
    <xf numFmtId="0" fontId="32" fillId="11" borderId="58"/>
    <xf numFmtId="4" fontId="32" fillId="11" borderId="58"/>
    <xf numFmtId="0" fontId="73" fillId="0" borderId="56" applyNumberFormat="0" applyFill="0" applyAlignment="0" applyProtection="0"/>
    <xf numFmtId="0" fontId="33" fillId="81" borderId="57" applyNumberFormat="0" applyFont="0" applyAlignment="0" applyProtection="0"/>
    <xf numFmtId="0" fontId="48" fillId="81" borderId="57" applyNumberFormat="0" applyFont="0" applyAlignment="0" applyProtection="0"/>
    <xf numFmtId="0" fontId="32" fillId="0" borderId="58" applyNumberFormat="0" applyFill="0" applyAlignment="0" applyProtection="0"/>
    <xf numFmtId="0" fontId="58" fillId="0" borderId="56" applyNumberFormat="0" applyFill="0" applyAlignment="0" applyProtection="0"/>
    <xf numFmtId="0" fontId="73" fillId="0" borderId="56" applyNumberFormat="0" applyFill="0" applyAlignment="0" applyProtection="0"/>
    <xf numFmtId="0" fontId="57" fillId="65" borderId="55" applyNumberFormat="0" applyAlignment="0" applyProtection="0"/>
    <xf numFmtId="0" fontId="54" fillId="78" borderId="55" applyNumberFormat="0" applyAlignment="0" applyProtection="0"/>
    <xf numFmtId="4" fontId="44" fillId="8" borderId="58">
      <alignment horizontal="right" vertical="center"/>
    </xf>
    <xf numFmtId="0" fontId="30" fillId="8" borderId="58">
      <alignment horizontal="right" vertical="center"/>
    </xf>
    <xf numFmtId="170" fontId="32" fillId="82" borderId="58" applyNumberFormat="0" applyFont="0" applyBorder="0" applyAlignment="0" applyProtection="0">
      <alignment horizontal="right" vertical="center"/>
    </xf>
    <xf numFmtId="0" fontId="58" fillId="0" borderId="56" applyNumberFormat="0" applyFill="0" applyAlignment="0" applyProtection="0"/>
    <xf numFmtId="49" fontId="32" fillId="0" borderId="58" applyNumberFormat="0" applyFont="0" applyFill="0" applyBorder="0" applyProtection="0">
      <alignment horizontal="left" vertical="center" indent="2"/>
    </xf>
    <xf numFmtId="49" fontId="32" fillId="0" borderId="59" applyNumberFormat="0" applyFont="0" applyFill="0" applyBorder="0" applyProtection="0">
      <alignment horizontal="left" vertical="center" indent="5"/>
    </xf>
    <xf numFmtId="49" fontId="32" fillId="0" borderId="58" applyNumberFormat="0" applyFont="0" applyFill="0" applyBorder="0" applyProtection="0">
      <alignment horizontal="left" vertical="center" indent="2"/>
    </xf>
    <xf numFmtId="4" fontId="32" fillId="0" borderId="58" applyFill="0" applyBorder="0" applyProtection="0">
      <alignment horizontal="right" vertical="center"/>
    </xf>
    <xf numFmtId="49" fontId="31" fillId="0" borderId="58" applyNumberFormat="0" applyFill="0" applyBorder="0" applyProtection="0">
      <alignment horizontal="left" vertical="center"/>
    </xf>
    <xf numFmtId="0" fontId="32" fillId="0" borderId="61">
      <alignment horizontal="left" vertical="center" wrapText="1" indent="2"/>
    </xf>
    <xf numFmtId="0" fontId="70" fillId="78" borderId="54" applyNumberFormat="0" applyAlignment="0" applyProtection="0"/>
    <xf numFmtId="0" fontId="30" fillId="9" borderId="60">
      <alignment horizontal="right" vertical="center"/>
    </xf>
    <xf numFmtId="0" fontId="57" fillId="65" borderId="55" applyNumberFormat="0" applyAlignment="0" applyProtection="0"/>
    <xf numFmtId="0" fontId="30" fillId="9" borderId="60">
      <alignment horizontal="right" vertical="center"/>
    </xf>
    <xf numFmtId="4" fontId="30" fillId="9" borderId="58">
      <alignment horizontal="right" vertical="center"/>
    </xf>
    <xf numFmtId="0" fontId="30" fillId="9" borderId="58">
      <alignment horizontal="right" vertical="center"/>
    </xf>
    <xf numFmtId="0" fontId="51" fillId="78" borderId="54" applyNumberFormat="0" applyAlignment="0" applyProtection="0"/>
    <xf numFmtId="0" fontId="53" fillId="78" borderId="55" applyNumberFormat="0" applyAlignment="0" applyProtection="0"/>
    <xf numFmtId="0" fontId="58" fillId="0" borderId="56" applyNumberFormat="0" applyFill="0" applyAlignment="0" applyProtection="0"/>
    <xf numFmtId="0" fontId="32" fillId="11" borderId="58"/>
    <xf numFmtId="4" fontId="32" fillId="11" borderId="58"/>
    <xf numFmtId="4" fontId="30" fillId="9" borderId="58">
      <alignment horizontal="right" vertical="center"/>
    </xf>
    <xf numFmtId="0" fontId="44" fillId="8" borderId="58">
      <alignment horizontal="right" vertical="center"/>
    </xf>
    <xf numFmtId="0" fontId="57" fillId="65" borderId="55" applyNumberFormat="0" applyAlignment="0" applyProtection="0"/>
    <xf numFmtId="0" fontId="54" fillId="78" borderId="55" applyNumberFormat="0" applyAlignment="0" applyProtection="0"/>
    <xf numFmtId="4" fontId="32" fillId="0" borderId="58">
      <alignment horizontal="right" vertical="center"/>
    </xf>
    <xf numFmtId="0" fontId="32" fillId="9" borderId="61">
      <alignment horizontal="left" vertical="center" wrapText="1" indent="2"/>
    </xf>
    <xf numFmtId="0" fontId="32" fillId="0" borderId="61">
      <alignment horizontal="left" vertical="center" wrapText="1" indent="2"/>
    </xf>
    <xf numFmtId="0" fontId="70" fillId="78" borderId="54" applyNumberFormat="0" applyAlignment="0" applyProtection="0"/>
    <xf numFmtId="0" fontId="66" fillId="65" borderId="55" applyNumberFormat="0" applyAlignment="0" applyProtection="0"/>
    <xf numFmtId="0" fontId="53" fillId="78" borderId="55" applyNumberFormat="0" applyAlignment="0" applyProtection="0"/>
    <xf numFmtId="0" fontId="51" fillId="78" borderId="54" applyNumberFormat="0" applyAlignment="0" applyProtection="0"/>
    <xf numFmtId="0" fontId="30" fillId="9" borderId="60">
      <alignment horizontal="right" vertical="center"/>
    </xf>
    <xf numFmtId="0" fontId="44" fillId="8" borderId="58">
      <alignment horizontal="right" vertical="center"/>
    </xf>
    <xf numFmtId="4" fontId="30" fillId="8" borderId="58">
      <alignment horizontal="right" vertical="center"/>
    </xf>
    <xf numFmtId="4" fontId="30" fillId="9" borderId="58">
      <alignment horizontal="right" vertical="center"/>
    </xf>
    <xf numFmtId="49" fontId="32" fillId="0" borderId="59" applyNumberFormat="0" applyFont="0" applyFill="0" applyBorder="0" applyProtection="0">
      <alignment horizontal="left" vertical="center" indent="5"/>
    </xf>
    <xf numFmtId="4" fontId="32" fillId="0" borderId="58" applyFill="0" applyBorder="0" applyProtection="0">
      <alignment horizontal="right" vertical="center"/>
    </xf>
    <xf numFmtId="4" fontId="30" fillId="8" borderId="58">
      <alignment horizontal="right" vertical="center"/>
    </xf>
    <xf numFmtId="0" fontId="66" fillId="65" borderId="55" applyNumberFormat="0" applyAlignment="0" applyProtection="0"/>
    <xf numFmtId="0" fontId="57" fillId="65" borderId="55" applyNumberFormat="0" applyAlignment="0" applyProtection="0"/>
    <xf numFmtId="0" fontId="53" fillId="78" borderId="55" applyNumberFormat="0" applyAlignment="0" applyProtection="0"/>
    <xf numFmtId="0" fontId="32" fillId="9" borderId="61">
      <alignment horizontal="left" vertical="center" wrapText="1" indent="2"/>
    </xf>
    <xf numFmtId="0" fontId="32" fillId="0" borderId="61">
      <alignment horizontal="left" vertical="center" wrapText="1" indent="2"/>
    </xf>
    <xf numFmtId="0" fontId="32" fillId="9" borderId="61">
      <alignment horizontal="left" vertical="center" wrapText="1" indent="2"/>
    </xf>
    <xf numFmtId="0" fontId="51" fillId="78" borderId="69" applyNumberFormat="0" applyAlignment="0" applyProtection="0"/>
    <xf numFmtId="0" fontId="70" fillId="78" borderId="69" applyNumberFormat="0" applyAlignment="0" applyProtection="0"/>
    <xf numFmtId="0" fontId="30" fillId="9" borderId="67">
      <alignment horizontal="right" vertical="center"/>
    </xf>
    <xf numFmtId="0" fontId="53" fillId="78" borderId="62" applyNumberFormat="0" applyAlignment="0" applyProtection="0"/>
    <xf numFmtId="4" fontId="30" fillId="9" borderId="65">
      <alignment horizontal="right" vertical="center"/>
    </xf>
    <xf numFmtId="4" fontId="32" fillId="11" borderId="65"/>
    <xf numFmtId="4" fontId="32" fillId="11" borderId="65"/>
    <xf numFmtId="0" fontId="30" fillId="9" borderId="65">
      <alignment horizontal="right" vertical="center"/>
    </xf>
    <xf numFmtId="0" fontId="30" fillId="9" borderId="65">
      <alignment horizontal="right" vertical="center"/>
    </xf>
    <xf numFmtId="0" fontId="32" fillId="11" borderId="65"/>
    <xf numFmtId="0" fontId="30" fillId="9" borderId="67">
      <alignment horizontal="right" vertical="center"/>
    </xf>
    <xf numFmtId="0" fontId="30" fillId="9" borderId="67">
      <alignment horizontal="right" vertical="center"/>
    </xf>
    <xf numFmtId="0" fontId="53" fillId="78" borderId="62" applyNumberFormat="0" applyAlignment="0" applyProtection="0"/>
    <xf numFmtId="0" fontId="30" fillId="9" borderId="66">
      <alignment horizontal="right" vertical="center"/>
    </xf>
    <xf numFmtId="0" fontId="32" fillId="0" borderId="65">
      <alignment horizontal="right" vertical="center"/>
    </xf>
    <xf numFmtId="4" fontId="32" fillId="0" borderId="65">
      <alignment horizontal="right" vertical="center"/>
    </xf>
    <xf numFmtId="0" fontId="73" fillId="0" borderId="63" applyNumberFormat="0" applyFill="0" applyAlignment="0" applyProtection="0"/>
    <xf numFmtId="0" fontId="54" fillId="78" borderId="62" applyNumberFormat="0" applyAlignment="0" applyProtection="0"/>
    <xf numFmtId="0" fontId="73" fillId="0" borderId="63" applyNumberFormat="0" applyFill="0" applyAlignment="0" applyProtection="0"/>
    <xf numFmtId="0" fontId="54" fillId="78" borderId="62" applyNumberFormat="0" applyAlignment="0" applyProtection="0"/>
    <xf numFmtId="49" fontId="31" fillId="0" borderId="65" applyNumberFormat="0" applyFill="0" applyBorder="0" applyProtection="0">
      <alignment horizontal="left" vertical="center"/>
    </xf>
    <xf numFmtId="0" fontId="48" fillId="81" borderId="64" applyNumberFormat="0" applyFont="0" applyAlignment="0" applyProtection="0"/>
    <xf numFmtId="0" fontId="30" fillId="8" borderId="65">
      <alignment horizontal="right" vertical="center"/>
    </xf>
    <xf numFmtId="0" fontId="30" fillId="9" borderId="65">
      <alignment horizontal="right" vertical="center"/>
    </xf>
    <xf numFmtId="0" fontId="54" fillId="78" borderId="62" applyNumberFormat="0" applyAlignment="0" applyProtection="0"/>
    <xf numFmtId="0" fontId="58" fillId="0" borderId="63" applyNumberFormat="0" applyFill="0" applyAlignment="0" applyProtection="0"/>
    <xf numFmtId="4" fontId="32" fillId="0" borderId="65" applyFill="0" applyBorder="0" applyProtection="0">
      <alignment horizontal="right" vertical="center"/>
    </xf>
    <xf numFmtId="0" fontId="66" fillId="65" borderId="70" applyNumberFormat="0" applyAlignment="0" applyProtection="0"/>
    <xf numFmtId="0" fontId="13" fillId="0" borderId="33" applyNumberFormat="0" applyFill="0" applyAlignment="0" applyProtection="0"/>
    <xf numFmtId="0" fontId="32" fillId="9" borderId="68">
      <alignment horizontal="left" vertical="center" wrapText="1" indent="2"/>
    </xf>
    <xf numFmtId="0" fontId="13" fillId="0" borderId="33" applyNumberFormat="0" applyFill="0" applyAlignment="0" applyProtection="0"/>
    <xf numFmtId="0" fontId="11" fillId="51" borderId="0" applyNumberFormat="0" applyBorder="0" applyAlignment="0" applyProtection="0"/>
    <xf numFmtId="49" fontId="32" fillId="0" borderId="73" applyNumberFormat="0" applyFont="0" applyFill="0" applyBorder="0" applyProtection="0">
      <alignment horizontal="left" vertical="center" indent="2"/>
    </xf>
    <xf numFmtId="0" fontId="42" fillId="56" borderId="0" applyNumberFormat="0" applyBorder="0" applyAlignment="0" applyProtection="0"/>
    <xf numFmtId="4" fontId="30" fillId="9" borderId="65">
      <alignment horizontal="right" vertical="center"/>
    </xf>
    <xf numFmtId="0" fontId="66" fillId="65" borderId="62" applyNumberFormat="0" applyAlignment="0" applyProtection="0"/>
    <xf numFmtId="0" fontId="54" fillId="78" borderId="62" applyNumberFormat="0" applyAlignment="0" applyProtection="0"/>
    <xf numFmtId="0" fontId="53" fillId="78" borderId="62" applyNumberFormat="0" applyAlignment="0" applyProtection="0"/>
    <xf numFmtId="0" fontId="32" fillId="8" borderId="66">
      <alignment horizontal="left" vertical="center"/>
    </xf>
    <xf numFmtId="0" fontId="11" fillId="45" borderId="0" applyNumberFormat="0" applyBorder="0" applyAlignment="0" applyProtection="0"/>
    <xf numFmtId="0" fontId="30" fillId="9" borderId="65">
      <alignment horizontal="right" vertical="center"/>
    </xf>
    <xf numFmtId="0" fontId="41" fillId="0" borderId="0" applyNumberFormat="0" applyFill="0" applyBorder="0" applyAlignment="0" applyProtection="0"/>
    <xf numFmtId="170" fontId="32" fillId="82" borderId="73" applyNumberFormat="0" applyFont="0" applyBorder="0" applyAlignment="0" applyProtection="0">
      <alignment horizontal="right" vertical="center"/>
    </xf>
    <xf numFmtId="0" fontId="42" fillId="41" borderId="0" applyNumberFormat="0" applyBorder="0" applyAlignment="0" applyProtection="0"/>
    <xf numFmtId="170" fontId="32" fillId="82" borderId="65" applyNumberFormat="0" applyFont="0" applyBorder="0" applyAlignment="0" applyProtection="0">
      <alignment horizontal="right" vertical="center"/>
    </xf>
    <xf numFmtId="0" fontId="39" fillId="38" borderId="31" applyNumberFormat="0" applyAlignment="0" applyProtection="0"/>
    <xf numFmtId="0" fontId="39" fillId="38" borderId="31" applyNumberFormat="0" applyAlignment="0" applyProtection="0"/>
    <xf numFmtId="0" fontId="32" fillId="0" borderId="68">
      <alignment horizontal="left" vertical="center" wrapText="1" indent="2"/>
    </xf>
    <xf numFmtId="170" fontId="32" fillId="82" borderId="65" applyNumberFormat="0" applyFont="0" applyBorder="0" applyAlignment="0" applyProtection="0">
      <alignment horizontal="right" vertical="center"/>
    </xf>
    <xf numFmtId="4" fontId="32" fillId="0" borderId="65" applyFill="0" applyBorder="0" applyProtection="0">
      <alignment horizontal="right" vertical="center"/>
    </xf>
    <xf numFmtId="0" fontId="41" fillId="0" borderId="0" applyNumberFormat="0" applyFill="0" applyBorder="0" applyAlignment="0" applyProtection="0"/>
    <xf numFmtId="0" fontId="66" fillId="65" borderId="62" applyNumberFormat="0" applyAlignment="0" applyProtection="0"/>
    <xf numFmtId="0" fontId="32" fillId="0" borderId="68">
      <alignment horizontal="left" vertical="center" wrapText="1" indent="2"/>
    </xf>
    <xf numFmtId="0" fontId="32" fillId="11" borderId="65"/>
    <xf numFmtId="0" fontId="73" fillId="0" borderId="71" applyNumberFormat="0" applyFill="0" applyAlignment="0" applyProtection="0"/>
    <xf numFmtId="0" fontId="32" fillId="0" borderId="65">
      <alignment horizontal="right" vertical="center"/>
    </xf>
    <xf numFmtId="0" fontId="32" fillId="11" borderId="65"/>
    <xf numFmtId="0" fontId="48" fillId="81" borderId="64" applyNumberFormat="0" applyFont="0" applyAlignment="0" applyProtection="0"/>
    <xf numFmtId="49" fontId="31" fillId="0" borderId="65" applyNumberFormat="0" applyFill="0" applyBorder="0" applyProtection="0">
      <alignment horizontal="left" vertical="center"/>
    </xf>
    <xf numFmtId="0" fontId="32" fillId="0" borderId="68">
      <alignment horizontal="left" vertical="center" wrapText="1" indent="2"/>
    </xf>
    <xf numFmtId="0" fontId="54" fillId="78" borderId="62" applyNumberFormat="0" applyAlignment="0" applyProtection="0"/>
    <xf numFmtId="49" fontId="32" fillId="0" borderId="65" applyNumberFormat="0" applyFont="0" applyFill="0" applyBorder="0" applyProtection="0">
      <alignment horizontal="left" vertical="center" indent="2"/>
    </xf>
    <xf numFmtId="0" fontId="32" fillId="9" borderId="68">
      <alignment horizontal="left" vertical="center" wrapText="1" indent="2"/>
    </xf>
    <xf numFmtId="0" fontId="70" fillId="78" borderId="69" applyNumberFormat="0" applyAlignment="0" applyProtection="0"/>
    <xf numFmtId="0" fontId="11" fillId="42" borderId="0" applyNumberFormat="0" applyBorder="0" applyAlignment="0" applyProtection="0"/>
    <xf numFmtId="0" fontId="13" fillId="0" borderId="33" applyNumberFormat="0" applyFill="0" applyAlignment="0" applyProtection="0"/>
    <xf numFmtId="0" fontId="44" fillId="8" borderId="65">
      <alignment horizontal="right" vertical="center"/>
    </xf>
    <xf numFmtId="0" fontId="11" fillId="55" borderId="0" applyNumberFormat="0" applyBorder="0" applyAlignment="0" applyProtection="0"/>
    <xf numFmtId="0" fontId="57" fillId="65" borderId="62" applyNumberFormat="0" applyAlignment="0" applyProtection="0"/>
    <xf numFmtId="4" fontId="44" fillId="8" borderId="65">
      <alignment horizontal="right" vertical="center"/>
    </xf>
    <xf numFmtId="0" fontId="57" fillId="65" borderId="62" applyNumberFormat="0" applyAlignment="0" applyProtection="0"/>
    <xf numFmtId="0" fontId="42" fillId="50" borderId="0" applyNumberFormat="0" applyBorder="0" applyAlignment="0" applyProtection="0"/>
    <xf numFmtId="0" fontId="53" fillId="78" borderId="62" applyNumberFormat="0" applyAlignment="0" applyProtection="0"/>
    <xf numFmtId="0" fontId="51" fillId="78" borderId="69" applyNumberFormat="0" applyAlignment="0" applyProtection="0"/>
    <xf numFmtId="0" fontId="11" fillId="46" borderId="0" applyNumberFormat="0" applyBorder="0" applyAlignment="0" applyProtection="0"/>
    <xf numFmtId="0" fontId="32" fillId="11" borderId="65"/>
    <xf numFmtId="0" fontId="30" fillId="9" borderId="65">
      <alignment horizontal="right" vertical="center"/>
    </xf>
    <xf numFmtId="0" fontId="44" fillId="8" borderId="65">
      <alignment horizontal="right" vertical="center"/>
    </xf>
    <xf numFmtId="0" fontId="70" fillId="78" borderId="69" applyNumberFormat="0" applyAlignment="0" applyProtection="0"/>
    <xf numFmtId="0" fontId="58" fillId="0" borderId="71" applyNumberFormat="0" applyFill="0" applyAlignment="0" applyProtection="0"/>
    <xf numFmtId="4" fontId="30" fillId="8" borderId="65">
      <alignment horizontal="right" vertical="center"/>
    </xf>
    <xf numFmtId="0" fontId="11" fillId="55" borderId="0" applyNumberFormat="0" applyBorder="0" applyAlignment="0" applyProtection="0"/>
    <xf numFmtId="0" fontId="58" fillId="0" borderId="63" applyNumberFormat="0" applyFill="0" applyAlignment="0" applyProtection="0"/>
    <xf numFmtId="0" fontId="58" fillId="0" borderId="63" applyNumberFormat="0" applyFill="0" applyAlignment="0" applyProtection="0"/>
    <xf numFmtId="0" fontId="70" fillId="78" borderId="69" applyNumberFormat="0" applyAlignment="0" applyProtection="0"/>
    <xf numFmtId="4" fontId="32" fillId="11" borderId="65"/>
    <xf numFmtId="0" fontId="42" fillId="44" borderId="0" applyNumberFormat="0" applyBorder="0" applyAlignment="0" applyProtection="0"/>
    <xf numFmtId="0" fontId="11" fillId="42" borderId="0" applyNumberFormat="0" applyBorder="0" applyAlignment="0" applyProtection="0"/>
    <xf numFmtId="0" fontId="30" fillId="9" borderId="67">
      <alignment horizontal="right" vertical="center"/>
    </xf>
    <xf numFmtId="0" fontId="40" fillId="0" borderId="0" applyNumberFormat="0" applyFill="0" applyBorder="0" applyAlignment="0" applyProtection="0"/>
    <xf numFmtId="0" fontId="51" fillId="78" borderId="69" applyNumberFormat="0" applyAlignment="0" applyProtection="0"/>
    <xf numFmtId="0" fontId="30" fillId="8" borderId="65">
      <alignment horizontal="right" vertical="center"/>
    </xf>
    <xf numFmtId="4" fontId="32" fillId="0" borderId="65">
      <alignment horizontal="right" vertical="center"/>
    </xf>
    <xf numFmtId="0" fontId="11" fillId="49" borderId="0" applyNumberFormat="0" applyBorder="0" applyAlignment="0" applyProtection="0"/>
    <xf numFmtId="0" fontId="32" fillId="0" borderId="76">
      <alignment horizontal="left" vertical="center" wrapText="1" indent="2"/>
    </xf>
    <xf numFmtId="49" fontId="32" fillId="0" borderId="65" applyNumberFormat="0" applyFont="0" applyFill="0" applyBorder="0" applyProtection="0">
      <alignment horizontal="left" vertical="center" indent="2"/>
    </xf>
    <xf numFmtId="0" fontId="32" fillId="9" borderId="68">
      <alignment horizontal="left" vertical="center" wrapText="1" indent="2"/>
    </xf>
    <xf numFmtId="0" fontId="30" fillId="9" borderId="66">
      <alignment horizontal="right" vertical="center"/>
    </xf>
    <xf numFmtId="4" fontId="32" fillId="11" borderId="65"/>
    <xf numFmtId="0" fontId="48" fillId="81" borderId="64" applyNumberFormat="0" applyFont="0" applyAlignment="0" applyProtection="0"/>
    <xf numFmtId="0" fontId="42" fillId="47" borderId="0" applyNumberFormat="0" applyBorder="0" applyAlignment="0" applyProtection="0"/>
    <xf numFmtId="4" fontId="30" fillId="9" borderId="65">
      <alignment horizontal="right" vertical="center"/>
    </xf>
    <xf numFmtId="0" fontId="42" fillId="41" borderId="0" applyNumberFormat="0" applyBorder="0" applyAlignment="0" applyProtection="0"/>
    <xf numFmtId="0" fontId="66" fillId="65" borderId="62" applyNumberFormat="0" applyAlignment="0" applyProtection="0"/>
    <xf numFmtId="0" fontId="51" fillId="78" borderId="69" applyNumberFormat="0" applyAlignment="0" applyProtection="0"/>
    <xf numFmtId="0" fontId="73" fillId="0" borderId="63" applyNumberFormat="0" applyFill="0" applyAlignment="0" applyProtection="0"/>
    <xf numFmtId="4" fontId="30" fillId="9" borderId="66">
      <alignment horizontal="right" vertical="center"/>
    </xf>
    <xf numFmtId="0" fontId="11" fillId="43" borderId="0" applyNumberFormat="0" applyBorder="0" applyAlignment="0" applyProtection="0"/>
    <xf numFmtId="4" fontId="44" fillId="8" borderId="65">
      <alignment horizontal="right" vertical="center"/>
    </xf>
    <xf numFmtId="0" fontId="30" fillId="9" borderId="65">
      <alignment horizontal="right" vertical="center"/>
    </xf>
    <xf numFmtId="0" fontId="42" fillId="44" borderId="0" applyNumberFormat="0" applyBorder="0" applyAlignment="0" applyProtection="0"/>
    <xf numFmtId="0" fontId="66" fillId="65" borderId="70" applyNumberFormat="0" applyAlignment="0" applyProtection="0"/>
    <xf numFmtId="0" fontId="11" fillId="51" borderId="0" applyNumberFormat="0" applyBorder="0" applyAlignment="0" applyProtection="0"/>
    <xf numFmtId="0" fontId="11" fillId="42" borderId="0" applyNumberFormat="0" applyBorder="0" applyAlignment="0" applyProtection="0"/>
    <xf numFmtId="0" fontId="53" fillId="78" borderId="62" applyNumberFormat="0" applyAlignment="0" applyProtection="0"/>
    <xf numFmtId="0" fontId="42" fillId="50" borderId="0" applyNumberFormat="0" applyBorder="0" applyAlignment="0" applyProtection="0"/>
    <xf numFmtId="0" fontId="30" fillId="8" borderId="65">
      <alignment horizontal="right" vertical="center"/>
    </xf>
    <xf numFmtId="0" fontId="54" fillId="78" borderId="62" applyNumberFormat="0" applyAlignment="0" applyProtection="0"/>
    <xf numFmtId="4" fontId="32" fillId="0" borderId="65" applyFill="0" applyBorder="0" applyProtection="0">
      <alignment horizontal="right" vertical="center"/>
    </xf>
    <xf numFmtId="0" fontId="32" fillId="9" borderId="68">
      <alignment horizontal="left" vertical="center" wrapText="1" indent="2"/>
    </xf>
    <xf numFmtId="4" fontId="32" fillId="11" borderId="65"/>
    <xf numFmtId="0" fontId="38" fillId="38" borderId="32" applyNumberFormat="0" applyAlignment="0" applyProtection="0"/>
    <xf numFmtId="0" fontId="54" fillId="78" borderId="62" applyNumberFormat="0" applyAlignment="0" applyProtection="0"/>
    <xf numFmtId="0" fontId="54" fillId="78" borderId="62" applyNumberFormat="0" applyAlignment="0" applyProtection="0"/>
    <xf numFmtId="0" fontId="11" fillId="40" borderId="0" applyNumberFormat="0" applyBorder="0" applyAlignment="0" applyProtection="0"/>
    <xf numFmtId="0" fontId="57" fillId="65" borderId="62" applyNumberFormat="0" applyAlignment="0" applyProtection="0"/>
    <xf numFmtId="4" fontId="32" fillId="11" borderId="73"/>
    <xf numFmtId="49" fontId="31" fillId="0" borderId="65" applyNumberFormat="0" applyFill="0" applyBorder="0" applyProtection="0">
      <alignment horizontal="left" vertical="center"/>
    </xf>
    <xf numFmtId="0" fontId="73" fillId="0" borderId="71" applyNumberFormat="0" applyFill="0" applyAlignment="0" applyProtection="0"/>
    <xf numFmtId="0" fontId="32" fillId="0" borderId="68">
      <alignment horizontal="left" vertical="center" wrapText="1" indent="2"/>
    </xf>
    <xf numFmtId="0" fontId="32" fillId="9" borderId="68">
      <alignment horizontal="left" vertical="center" wrapText="1" indent="2"/>
    </xf>
    <xf numFmtId="0" fontId="48" fillId="81" borderId="64" applyNumberFormat="0" applyFont="0" applyAlignment="0" applyProtection="0"/>
    <xf numFmtId="0" fontId="30" fillId="9" borderId="65">
      <alignment horizontal="right" vertical="center"/>
    </xf>
    <xf numFmtId="0" fontId="30" fillId="9" borderId="65">
      <alignment horizontal="right" vertical="center"/>
    </xf>
    <xf numFmtId="0" fontId="54" fillId="78" borderId="62" applyNumberFormat="0" applyAlignment="0" applyProtection="0"/>
    <xf numFmtId="0" fontId="42" fillId="47" borderId="0" applyNumberFormat="0" applyBorder="0" applyAlignment="0" applyProtection="0"/>
    <xf numFmtId="170" fontId="32" fillId="82" borderId="65" applyNumberFormat="0" applyFont="0" applyBorder="0" applyAlignment="0" applyProtection="0">
      <alignment horizontal="right" vertical="center"/>
    </xf>
    <xf numFmtId="0" fontId="11" fillId="52" borderId="0" applyNumberFormat="0" applyBorder="0" applyAlignment="0" applyProtection="0"/>
    <xf numFmtId="0" fontId="54" fillId="78" borderId="62" applyNumberFormat="0" applyAlignment="0" applyProtection="0"/>
    <xf numFmtId="0" fontId="70" fillId="78" borderId="69" applyNumberFormat="0" applyAlignment="0" applyProtection="0"/>
    <xf numFmtId="0" fontId="73" fillId="0" borderId="71" applyNumberFormat="0" applyFill="0" applyAlignment="0" applyProtection="0"/>
    <xf numFmtId="0" fontId="73" fillId="0" borderId="63" applyNumberFormat="0" applyFill="0" applyAlignment="0" applyProtection="0"/>
    <xf numFmtId="0" fontId="66" fillId="65" borderId="62" applyNumberFormat="0" applyAlignment="0" applyProtection="0"/>
    <xf numFmtId="0" fontId="30" fillId="8" borderId="65">
      <alignment horizontal="right" vertical="center"/>
    </xf>
    <xf numFmtId="0" fontId="32" fillId="0" borderId="76">
      <alignment horizontal="left" vertical="center" wrapText="1" indent="2"/>
    </xf>
    <xf numFmtId="0" fontId="42" fillId="41" borderId="0" applyNumberFormat="0" applyBorder="0" applyAlignment="0" applyProtection="0"/>
    <xf numFmtId="0" fontId="70" fillId="78" borderId="69" applyNumberFormat="0" applyAlignment="0" applyProtection="0"/>
    <xf numFmtId="0" fontId="11" fillId="46" borderId="0" applyNumberFormat="0" applyBorder="0" applyAlignment="0" applyProtection="0"/>
    <xf numFmtId="4" fontId="44" fillId="8" borderId="65">
      <alignment horizontal="right" vertical="center"/>
    </xf>
    <xf numFmtId="4" fontId="30" fillId="8" borderId="65">
      <alignment horizontal="right" vertical="center"/>
    </xf>
    <xf numFmtId="0" fontId="30" fillId="9" borderId="73">
      <alignment horizontal="right" vertical="center"/>
    </xf>
    <xf numFmtId="0" fontId="32" fillId="0" borderId="65" applyNumberFormat="0" applyFill="0" applyAlignment="0" applyProtection="0"/>
    <xf numFmtId="4" fontId="30" fillId="8" borderId="65">
      <alignment horizontal="right" vertical="center"/>
    </xf>
    <xf numFmtId="0" fontId="13" fillId="0" borderId="33" applyNumberFormat="0" applyFill="0" applyAlignment="0" applyProtection="0"/>
    <xf numFmtId="0" fontId="54" fillId="78" borderId="62" applyNumberFormat="0" applyAlignment="0" applyProtection="0"/>
    <xf numFmtId="0" fontId="11" fillId="48" borderId="0" applyNumberFormat="0" applyBorder="0" applyAlignment="0" applyProtection="0"/>
    <xf numFmtId="0" fontId="40" fillId="0" borderId="0" applyNumberFormat="0" applyFill="0" applyBorder="0" applyAlignment="0" applyProtection="0"/>
    <xf numFmtId="0" fontId="40" fillId="0" borderId="0" applyNumberFormat="0" applyFill="0" applyBorder="0" applyAlignment="0" applyProtection="0"/>
    <xf numFmtId="0" fontId="32" fillId="0" borderId="65" applyNumberFormat="0" applyFill="0" applyAlignment="0" applyProtection="0"/>
    <xf numFmtId="4" fontId="30" fillId="9" borderId="65">
      <alignment horizontal="right" vertical="center"/>
    </xf>
    <xf numFmtId="0" fontId="48" fillId="81" borderId="64" applyNumberFormat="0" applyFont="0" applyAlignment="0" applyProtection="0"/>
    <xf numFmtId="4" fontId="30" fillId="9" borderId="65">
      <alignment horizontal="right" vertical="center"/>
    </xf>
    <xf numFmtId="4" fontId="30" fillId="9" borderId="65">
      <alignment horizontal="right" vertical="center"/>
    </xf>
    <xf numFmtId="0" fontId="32" fillId="0" borderId="65">
      <alignment horizontal="right" vertical="center"/>
    </xf>
    <xf numFmtId="4" fontId="32" fillId="0" borderId="65">
      <alignment horizontal="right" vertical="center"/>
    </xf>
    <xf numFmtId="0" fontId="30" fillId="9" borderId="75">
      <alignment horizontal="right" vertical="center"/>
    </xf>
    <xf numFmtId="0" fontId="58" fillId="0" borderId="63" applyNumberFormat="0" applyFill="0" applyAlignment="0" applyProtection="0"/>
    <xf numFmtId="0" fontId="48" fillId="81" borderId="64" applyNumberFormat="0" applyFont="0" applyAlignment="0" applyProtection="0"/>
    <xf numFmtId="0" fontId="32" fillId="0" borderId="65" applyNumberFormat="0" applyFill="0" applyAlignment="0" applyProtection="0"/>
    <xf numFmtId="0" fontId="30" fillId="9" borderId="67">
      <alignment horizontal="right" vertical="center"/>
    </xf>
    <xf numFmtId="49" fontId="31" fillId="0" borderId="73" applyNumberFormat="0" applyFill="0" applyBorder="0" applyProtection="0">
      <alignment horizontal="left" vertical="center"/>
    </xf>
    <xf numFmtId="4" fontId="30" fillId="9" borderId="65">
      <alignment horizontal="right" vertical="center"/>
    </xf>
    <xf numFmtId="0" fontId="54" fillId="78" borderId="62" applyNumberFormat="0" applyAlignment="0" applyProtection="0"/>
    <xf numFmtId="0" fontId="30" fillId="9" borderId="65">
      <alignment horizontal="right" vertical="center"/>
    </xf>
    <xf numFmtId="0" fontId="32" fillId="11" borderId="73"/>
    <xf numFmtId="4" fontId="32" fillId="11" borderId="65"/>
    <xf numFmtId="0" fontId="57" fillId="65" borderId="62" applyNumberFormat="0" applyAlignment="0" applyProtection="0"/>
    <xf numFmtId="0" fontId="54" fillId="78" borderId="62" applyNumberFormat="0" applyAlignment="0" applyProtection="0"/>
    <xf numFmtId="0" fontId="73" fillId="0" borderId="63" applyNumberFormat="0" applyFill="0" applyAlignment="0" applyProtection="0"/>
    <xf numFmtId="0" fontId="32" fillId="8" borderId="66">
      <alignment horizontal="left" vertical="center"/>
    </xf>
    <xf numFmtId="0" fontId="57" fillId="65" borderId="62" applyNumberFormat="0" applyAlignment="0" applyProtection="0"/>
    <xf numFmtId="0" fontId="32" fillId="0" borderId="65" applyNumberFormat="0" applyFill="0" applyAlignment="0" applyProtection="0"/>
    <xf numFmtId="0" fontId="11" fillId="55" borderId="0" applyNumberFormat="0" applyBorder="0" applyAlignment="0" applyProtection="0"/>
    <xf numFmtId="0" fontId="32" fillId="0" borderId="65">
      <alignment horizontal="right" vertical="center"/>
    </xf>
    <xf numFmtId="0" fontId="32" fillId="8" borderId="66">
      <alignment horizontal="left" vertical="center"/>
    </xf>
    <xf numFmtId="4" fontId="30" fillId="9" borderId="67">
      <alignment horizontal="right" vertical="center"/>
    </xf>
    <xf numFmtId="49" fontId="31" fillId="0" borderId="65" applyNumberFormat="0" applyFill="0" applyBorder="0" applyProtection="0">
      <alignment horizontal="left" vertical="center"/>
    </xf>
    <xf numFmtId="0" fontId="70" fillId="78" borderId="69" applyNumberFormat="0" applyAlignment="0" applyProtection="0"/>
    <xf numFmtId="0" fontId="42" fillId="56" borderId="0" applyNumberFormat="0" applyBorder="0" applyAlignment="0" applyProtection="0"/>
    <xf numFmtId="0" fontId="11" fillId="54" borderId="0" applyNumberFormat="0" applyBorder="0" applyAlignment="0" applyProtection="0"/>
    <xf numFmtId="0" fontId="53" fillId="78" borderId="62" applyNumberFormat="0" applyAlignment="0" applyProtection="0"/>
    <xf numFmtId="0" fontId="66" fillId="65" borderId="62" applyNumberFormat="0" applyAlignment="0" applyProtection="0"/>
    <xf numFmtId="4" fontId="44" fillId="8" borderId="65">
      <alignment horizontal="right" vertical="center"/>
    </xf>
    <xf numFmtId="0" fontId="11" fillId="49" borderId="0" applyNumberFormat="0" applyBorder="0" applyAlignment="0" applyProtection="0"/>
    <xf numFmtId="0" fontId="30" fillId="9" borderId="66">
      <alignment horizontal="right" vertical="center"/>
    </xf>
    <xf numFmtId="0" fontId="32" fillId="9" borderId="68">
      <alignment horizontal="left" vertical="center" wrapText="1" indent="2"/>
    </xf>
    <xf numFmtId="0" fontId="53" fillId="78" borderId="62" applyNumberFormat="0" applyAlignment="0" applyProtection="0"/>
    <xf numFmtId="0" fontId="11" fillId="55" borderId="0" applyNumberFormat="0" applyBorder="0" applyAlignment="0" applyProtection="0"/>
    <xf numFmtId="0" fontId="30" fillId="9" borderId="74">
      <alignment horizontal="right" vertical="center"/>
    </xf>
    <xf numFmtId="4" fontId="30" fillId="9" borderId="66">
      <alignment horizontal="right" vertical="center"/>
    </xf>
    <xf numFmtId="0" fontId="33" fillId="81" borderId="64" applyNumberFormat="0" applyFont="0" applyAlignment="0" applyProtection="0"/>
    <xf numFmtId="0" fontId="11" fillId="54" borderId="0" applyNumberFormat="0" applyBorder="0" applyAlignment="0" applyProtection="0"/>
    <xf numFmtId="0" fontId="30" fillId="8" borderId="65">
      <alignment horizontal="right" vertical="center"/>
    </xf>
    <xf numFmtId="0" fontId="30" fillId="8" borderId="73">
      <alignment horizontal="right" vertical="center"/>
    </xf>
    <xf numFmtId="0" fontId="11" fillId="48" borderId="0" applyNumberFormat="0" applyBorder="0" applyAlignment="0" applyProtection="0"/>
    <xf numFmtId="0" fontId="66" fillId="65" borderId="62" applyNumberFormat="0" applyAlignment="0" applyProtection="0"/>
    <xf numFmtId="4" fontId="30" fillId="9" borderId="75">
      <alignment horizontal="right" vertical="center"/>
    </xf>
    <xf numFmtId="4" fontId="30" fillId="9" borderId="66">
      <alignment horizontal="right" vertical="center"/>
    </xf>
    <xf numFmtId="4" fontId="30" fillId="9" borderId="73">
      <alignment horizontal="right" vertical="center"/>
    </xf>
    <xf numFmtId="4" fontId="30" fillId="9" borderId="65">
      <alignment horizontal="right" vertical="center"/>
    </xf>
    <xf numFmtId="0" fontId="30" fillId="8" borderId="65">
      <alignment horizontal="right" vertical="center"/>
    </xf>
    <xf numFmtId="0" fontId="57" fillId="65" borderId="62" applyNumberFormat="0" applyAlignment="0" applyProtection="0"/>
    <xf numFmtId="0" fontId="11" fillId="46" borderId="0" applyNumberFormat="0" applyBorder="0" applyAlignment="0" applyProtection="0"/>
    <xf numFmtId="0" fontId="39" fillId="38" borderId="31" applyNumberFormat="0" applyAlignment="0" applyProtection="0"/>
    <xf numFmtId="0" fontId="58" fillId="0" borderId="63" applyNumberFormat="0" applyFill="0" applyAlignment="0" applyProtection="0"/>
    <xf numFmtId="0" fontId="44" fillId="8" borderId="65">
      <alignment horizontal="right" vertical="center"/>
    </xf>
    <xf numFmtId="0" fontId="70" fillId="78" borderId="69" applyNumberFormat="0" applyAlignment="0" applyProtection="0"/>
    <xf numFmtId="0" fontId="73" fillId="0" borderId="63" applyNumberFormat="0" applyFill="0" applyAlignment="0" applyProtection="0"/>
    <xf numFmtId="0" fontId="11" fillId="45" borderId="0" applyNumberFormat="0" applyBorder="0" applyAlignment="0" applyProtection="0"/>
    <xf numFmtId="170" fontId="32" fillId="82" borderId="65" applyNumberFormat="0" applyFont="0" applyBorder="0" applyAlignment="0" applyProtection="0">
      <alignment horizontal="right" vertical="center"/>
    </xf>
    <xf numFmtId="0" fontId="11" fillId="43" borderId="0" applyNumberFormat="0" applyBorder="0" applyAlignment="0" applyProtection="0"/>
    <xf numFmtId="0" fontId="54" fillId="78" borderId="70" applyNumberFormat="0" applyAlignment="0" applyProtection="0"/>
    <xf numFmtId="0" fontId="11" fillId="48" borderId="0" applyNumberFormat="0" applyBorder="0" applyAlignment="0" applyProtection="0"/>
    <xf numFmtId="0" fontId="42" fillId="53" borderId="0" applyNumberFormat="0" applyBorder="0" applyAlignment="0" applyProtection="0"/>
    <xf numFmtId="0" fontId="58" fillId="0" borderId="63" applyNumberFormat="0" applyFill="0" applyAlignment="0" applyProtection="0"/>
    <xf numFmtId="0" fontId="32" fillId="0" borderId="65">
      <alignment horizontal="right" vertical="center"/>
    </xf>
    <xf numFmtId="0" fontId="33" fillId="81" borderId="64" applyNumberFormat="0" applyFont="0" applyAlignment="0" applyProtection="0"/>
    <xf numFmtId="0" fontId="54" fillId="78" borderId="62" applyNumberFormat="0" applyAlignment="0" applyProtection="0"/>
    <xf numFmtId="0" fontId="73" fillId="0" borderId="63" applyNumberFormat="0" applyFill="0" applyAlignment="0" applyProtection="0"/>
    <xf numFmtId="0" fontId="11" fillId="40" borderId="0" applyNumberFormat="0" applyBorder="0" applyAlignment="0" applyProtection="0"/>
    <xf numFmtId="0" fontId="48" fillId="81" borderId="64" applyNumberFormat="0" applyFont="0" applyAlignment="0" applyProtection="0"/>
    <xf numFmtId="0" fontId="42" fillId="50" borderId="0" applyNumberFormat="0" applyBorder="0" applyAlignment="0" applyProtection="0"/>
    <xf numFmtId="0" fontId="32" fillId="0" borderId="65" applyNumberFormat="0" applyFill="0" applyAlignment="0" applyProtection="0"/>
    <xf numFmtId="0" fontId="11" fillId="49" borderId="0" applyNumberFormat="0" applyBorder="0" applyAlignment="0" applyProtection="0"/>
    <xf numFmtId="4" fontId="32" fillId="0" borderId="65" applyFill="0" applyBorder="0" applyProtection="0">
      <alignment horizontal="right" vertical="center"/>
    </xf>
    <xf numFmtId="0" fontId="11" fillId="39" borderId="0" applyNumberFormat="0" applyBorder="0" applyAlignment="0" applyProtection="0"/>
    <xf numFmtId="0" fontId="73" fillId="0" borderId="63" applyNumberFormat="0" applyFill="0" applyAlignment="0" applyProtection="0"/>
    <xf numFmtId="0" fontId="44" fillId="8" borderId="73">
      <alignment horizontal="right" vertical="center"/>
    </xf>
    <xf numFmtId="0" fontId="11" fillId="52" borderId="0" applyNumberFormat="0" applyBorder="0" applyAlignment="0" applyProtection="0"/>
    <xf numFmtId="0" fontId="32" fillId="8" borderId="74">
      <alignment horizontal="left" vertical="center"/>
    </xf>
    <xf numFmtId="0" fontId="44" fillId="8" borderId="65">
      <alignment horizontal="right" vertical="center"/>
    </xf>
    <xf numFmtId="0" fontId="57" fillId="65" borderId="62" applyNumberFormat="0" applyAlignment="0" applyProtection="0"/>
    <xf numFmtId="170" fontId="32" fillId="82" borderId="65" applyNumberFormat="0" applyFont="0" applyBorder="0" applyAlignment="0" applyProtection="0">
      <alignment horizontal="right" vertical="center"/>
    </xf>
    <xf numFmtId="0" fontId="57" fillId="65" borderId="62" applyNumberFormat="0" applyAlignment="0" applyProtection="0"/>
    <xf numFmtId="4" fontId="32" fillId="0" borderId="65">
      <alignment horizontal="right" vertical="center"/>
    </xf>
    <xf numFmtId="49" fontId="32" fillId="0" borderId="65" applyNumberFormat="0" applyFont="0" applyFill="0" applyBorder="0" applyProtection="0">
      <alignment horizontal="left" vertical="center" indent="2"/>
    </xf>
    <xf numFmtId="170" fontId="32" fillId="82" borderId="65" applyNumberFormat="0" applyFont="0" applyBorder="0" applyAlignment="0" applyProtection="0">
      <alignment horizontal="right" vertical="center"/>
    </xf>
    <xf numFmtId="0" fontId="66" fillId="65" borderId="62" applyNumberFormat="0" applyAlignment="0" applyProtection="0"/>
    <xf numFmtId="49" fontId="31" fillId="0" borderId="65" applyNumberFormat="0" applyFill="0" applyBorder="0" applyProtection="0">
      <alignment horizontal="left" vertical="center"/>
    </xf>
    <xf numFmtId="4" fontId="30" fillId="9" borderId="65">
      <alignment horizontal="right" vertical="center"/>
    </xf>
    <xf numFmtId="0" fontId="57" fillId="65" borderId="62" applyNumberFormat="0" applyAlignment="0" applyProtection="0"/>
    <xf numFmtId="0" fontId="54" fillId="78" borderId="62" applyNumberFormat="0" applyAlignment="0" applyProtection="0"/>
    <xf numFmtId="4" fontId="32" fillId="0" borderId="65">
      <alignment horizontal="right" vertical="center"/>
    </xf>
    <xf numFmtId="0" fontId="32" fillId="9" borderId="68">
      <alignment horizontal="left" vertical="center" wrapText="1" indent="2"/>
    </xf>
    <xf numFmtId="0" fontId="32" fillId="0" borderId="68">
      <alignment horizontal="left" vertical="center" wrapText="1" indent="2"/>
    </xf>
    <xf numFmtId="0" fontId="70" fillId="78" borderId="69" applyNumberFormat="0" applyAlignment="0" applyProtection="0"/>
    <xf numFmtId="0" fontId="66" fillId="65" borderId="62" applyNumberFormat="0" applyAlignment="0" applyProtection="0"/>
    <xf numFmtId="0" fontId="53" fillId="78" borderId="62" applyNumberFormat="0" applyAlignment="0" applyProtection="0"/>
    <xf numFmtId="0" fontId="51" fillId="78" borderId="69" applyNumberFormat="0" applyAlignment="0" applyProtection="0"/>
    <xf numFmtId="0" fontId="30" fillId="9" borderId="67">
      <alignment horizontal="right" vertical="center"/>
    </xf>
    <xf numFmtId="0" fontId="44" fillId="8" borderId="65">
      <alignment horizontal="right" vertical="center"/>
    </xf>
    <xf numFmtId="4" fontId="30" fillId="8" borderId="65">
      <alignment horizontal="right" vertical="center"/>
    </xf>
    <xf numFmtId="4" fontId="30" fillId="9" borderId="65">
      <alignment horizontal="right" vertical="center"/>
    </xf>
    <xf numFmtId="49" fontId="32" fillId="0" borderId="66" applyNumberFormat="0" applyFont="0" applyFill="0" applyBorder="0" applyProtection="0">
      <alignment horizontal="left" vertical="center" indent="5"/>
    </xf>
    <xf numFmtId="4" fontId="32" fillId="0" borderId="65" applyFill="0" applyBorder="0" applyProtection="0">
      <alignment horizontal="right" vertical="center"/>
    </xf>
    <xf numFmtId="4" fontId="30" fillId="8" borderId="65">
      <alignment horizontal="right" vertical="center"/>
    </xf>
    <xf numFmtId="0" fontId="66" fillId="65" borderId="62" applyNumberFormat="0" applyAlignment="0" applyProtection="0"/>
    <xf numFmtId="0" fontId="57" fillId="65" borderId="62" applyNumberFormat="0" applyAlignment="0" applyProtection="0"/>
    <xf numFmtId="0" fontId="53" fillId="78" borderId="62" applyNumberFormat="0" applyAlignment="0" applyProtection="0"/>
    <xf numFmtId="0" fontId="32" fillId="9" borderId="68">
      <alignment horizontal="left" vertical="center" wrapText="1" indent="2"/>
    </xf>
    <xf numFmtId="0" fontId="32" fillId="0" borderId="68">
      <alignment horizontal="left" vertical="center" wrapText="1" indent="2"/>
    </xf>
    <xf numFmtId="0" fontId="32" fillId="9" borderId="68">
      <alignment horizontal="left" vertical="center" wrapText="1" indent="2"/>
    </xf>
    <xf numFmtId="4" fontId="30" fillId="8" borderId="73">
      <alignment horizontal="right" vertical="center"/>
    </xf>
    <xf numFmtId="0" fontId="42" fillId="41" borderId="0" applyNumberFormat="0" applyBorder="0" applyAlignment="0" applyProtection="0"/>
    <xf numFmtId="0" fontId="42" fillId="53" borderId="0" applyNumberFormat="0" applyBorder="0" applyAlignment="0" applyProtection="0"/>
    <xf numFmtId="0" fontId="11" fillId="51" borderId="0" applyNumberFormat="0" applyBorder="0" applyAlignment="0" applyProtection="0"/>
    <xf numFmtId="0" fontId="11" fillId="48" borderId="0" applyNumberFormat="0" applyBorder="0" applyAlignment="0" applyProtection="0"/>
    <xf numFmtId="0" fontId="11" fillId="46" borderId="0" applyNumberFormat="0" applyBorder="0" applyAlignment="0" applyProtection="0"/>
    <xf numFmtId="0" fontId="11" fillId="40" borderId="0" applyNumberFormat="0" applyBorder="0" applyAlignment="0" applyProtection="0"/>
    <xf numFmtId="4" fontId="30" fillId="9" borderId="73">
      <alignment horizontal="right" vertical="center"/>
    </xf>
    <xf numFmtId="0" fontId="32" fillId="11" borderId="73"/>
    <xf numFmtId="0" fontId="53" fillId="78" borderId="70" applyNumberFormat="0" applyAlignment="0" applyProtection="0"/>
    <xf numFmtId="0" fontId="30" fillId="8" borderId="73">
      <alignment horizontal="right" vertical="center"/>
    </xf>
    <xf numFmtId="0" fontId="32" fillId="0" borderId="73">
      <alignment horizontal="right" vertical="center"/>
    </xf>
    <xf numFmtId="0" fontId="73" fillId="0" borderId="71" applyNumberFormat="0" applyFill="0" applyAlignment="0" applyProtection="0"/>
    <xf numFmtId="0" fontId="32" fillId="8" borderId="74">
      <alignment horizontal="left" vertical="center"/>
    </xf>
    <xf numFmtId="0" fontId="66" fillId="65" borderId="70" applyNumberFormat="0" applyAlignment="0" applyProtection="0"/>
    <xf numFmtId="170" fontId="32" fillId="82" borderId="73" applyNumberFormat="0" applyFont="0" applyBorder="0" applyAlignment="0" applyProtection="0">
      <alignment horizontal="right" vertical="center"/>
    </xf>
    <xf numFmtId="0" fontId="48" fillId="81" borderId="72" applyNumberFormat="0" applyFont="0" applyAlignment="0" applyProtection="0"/>
    <xf numFmtId="0" fontId="32" fillId="0" borderId="76">
      <alignment horizontal="left" vertical="center" wrapText="1" indent="2"/>
    </xf>
    <xf numFmtId="4" fontId="32" fillId="11" borderId="73"/>
    <xf numFmtId="49" fontId="31" fillId="0" borderId="73" applyNumberFormat="0" applyFill="0" applyBorder="0" applyProtection="0">
      <alignment horizontal="left" vertical="center"/>
    </xf>
    <xf numFmtId="0" fontId="32" fillId="0" borderId="73">
      <alignment horizontal="right" vertical="center"/>
    </xf>
    <xf numFmtId="4" fontId="30" fillId="9" borderId="75">
      <alignment horizontal="right" vertical="center"/>
    </xf>
    <xf numFmtId="4" fontId="30" fillId="9" borderId="73">
      <alignment horizontal="right" vertical="center"/>
    </xf>
    <xf numFmtId="4" fontId="30" fillId="9" borderId="73">
      <alignment horizontal="right" vertical="center"/>
    </xf>
    <xf numFmtId="0" fontId="44" fillId="8" borderId="73">
      <alignment horizontal="right" vertical="center"/>
    </xf>
    <xf numFmtId="0" fontId="30" fillId="8" borderId="73">
      <alignment horizontal="right" vertical="center"/>
    </xf>
    <xf numFmtId="49" fontId="32" fillId="0" borderId="73" applyNumberFormat="0" applyFont="0" applyFill="0" applyBorder="0" applyProtection="0">
      <alignment horizontal="left" vertical="center" indent="2"/>
    </xf>
    <xf numFmtId="0" fontId="66" fillId="65" borderId="70" applyNumberFormat="0" applyAlignment="0" applyProtection="0"/>
    <xf numFmtId="0" fontId="51" fillId="78" borderId="77" applyNumberFormat="0" applyAlignment="0" applyProtection="0"/>
    <xf numFmtId="49" fontId="32" fillId="0" borderId="73" applyNumberFormat="0" applyFont="0" applyFill="0" applyBorder="0" applyProtection="0">
      <alignment horizontal="left" vertical="center" indent="2"/>
    </xf>
    <xf numFmtId="0" fontId="57" fillId="65" borderId="70" applyNumberFormat="0" applyAlignment="0" applyProtection="0"/>
    <xf numFmtId="4" fontId="32" fillId="0" borderId="73" applyFill="0" applyBorder="0" applyProtection="0">
      <alignment horizontal="right" vertical="center"/>
    </xf>
    <xf numFmtId="0" fontId="54" fillId="78" borderId="70" applyNumberFormat="0" applyAlignment="0" applyProtection="0"/>
    <xf numFmtId="0" fontId="73" fillId="0" borderId="71" applyNumberFormat="0" applyFill="0" applyAlignment="0" applyProtection="0"/>
    <xf numFmtId="0" fontId="70" fillId="78" borderId="77" applyNumberFormat="0" applyAlignment="0" applyProtection="0"/>
    <xf numFmtId="0" fontId="32" fillId="0" borderId="73" applyNumberFormat="0" applyFill="0" applyAlignment="0" applyProtection="0"/>
    <xf numFmtId="4" fontId="32" fillId="0" borderId="73">
      <alignment horizontal="right" vertical="center"/>
    </xf>
    <xf numFmtId="0" fontId="32" fillId="0" borderId="73">
      <alignment horizontal="right" vertical="center"/>
    </xf>
    <xf numFmtId="0" fontId="66" fillId="65" borderId="70" applyNumberFormat="0" applyAlignment="0" applyProtection="0"/>
    <xf numFmtId="0" fontId="51" fillId="78" borderId="77" applyNumberFormat="0" applyAlignment="0" applyProtection="0"/>
    <xf numFmtId="0" fontId="53" fillId="78" borderId="70" applyNumberFormat="0" applyAlignment="0" applyProtection="0"/>
    <xf numFmtId="0" fontId="32" fillId="9" borderId="76">
      <alignment horizontal="left" vertical="center" wrapText="1" indent="2"/>
    </xf>
    <xf numFmtId="0" fontId="54" fillId="78" borderId="70" applyNumberFormat="0" applyAlignment="0" applyProtection="0"/>
    <xf numFmtId="0" fontId="54" fillId="78" borderId="70" applyNumberFormat="0" applyAlignment="0" applyProtection="0"/>
    <xf numFmtId="4" fontId="30" fillId="9" borderId="74">
      <alignment horizontal="right" vertical="center"/>
    </xf>
    <xf numFmtId="0" fontId="30" fillId="9" borderId="74">
      <alignment horizontal="right" vertical="center"/>
    </xf>
    <xf numFmtId="0" fontId="30" fillId="9" borderId="73">
      <alignment horizontal="right" vertical="center"/>
    </xf>
    <xf numFmtId="4" fontId="44" fillId="8" borderId="73">
      <alignment horizontal="right" vertical="center"/>
    </xf>
    <xf numFmtId="0" fontId="57" fillId="65" borderId="70" applyNumberFormat="0" applyAlignment="0" applyProtection="0"/>
    <xf numFmtId="0" fontId="58" fillId="0" borderId="71" applyNumberFormat="0" applyFill="0" applyAlignment="0" applyProtection="0"/>
    <xf numFmtId="0" fontId="73" fillId="0" borderId="71" applyNumberFormat="0" applyFill="0" applyAlignment="0" applyProtection="0"/>
    <xf numFmtId="0" fontId="48" fillId="81" borderId="72" applyNumberFormat="0" applyFont="0" applyAlignment="0" applyProtection="0"/>
    <xf numFmtId="0" fontId="66" fillId="65" borderId="70" applyNumberFormat="0" applyAlignment="0" applyProtection="0"/>
    <xf numFmtId="49" fontId="31" fillId="0" borderId="73" applyNumberFormat="0" applyFill="0" applyBorder="0" applyProtection="0">
      <alignment horizontal="left" vertical="center"/>
    </xf>
    <xf numFmtId="0" fontId="32" fillId="9" borderId="76">
      <alignment horizontal="left" vertical="center" wrapText="1" indent="2"/>
    </xf>
    <xf numFmtId="0" fontId="54" fillId="78" borderId="70" applyNumberFormat="0" applyAlignment="0" applyProtection="0"/>
    <xf numFmtId="0" fontId="32" fillId="0" borderId="76">
      <alignment horizontal="left" vertical="center" wrapText="1" indent="2"/>
    </xf>
    <xf numFmtId="0" fontId="48" fillId="81" borderId="72" applyNumberFormat="0" applyFont="0" applyAlignment="0" applyProtection="0"/>
    <xf numFmtId="0" fontId="33" fillId="81" borderId="72" applyNumberFormat="0" applyFont="0" applyAlignment="0" applyProtection="0"/>
    <xf numFmtId="0" fontId="70" fillId="78" borderId="77" applyNumberFormat="0" applyAlignment="0" applyProtection="0"/>
    <xf numFmtId="0" fontId="73" fillId="0" borderId="71" applyNumberFormat="0" applyFill="0" applyAlignment="0" applyProtection="0"/>
    <xf numFmtId="4" fontId="32" fillId="11" borderId="73"/>
    <xf numFmtId="0" fontId="30" fillId="9" borderId="73">
      <alignment horizontal="right" vertical="center"/>
    </xf>
    <xf numFmtId="0" fontId="73" fillId="0" borderId="71" applyNumberFormat="0" applyFill="0" applyAlignment="0" applyProtection="0"/>
    <xf numFmtId="4" fontId="30" fillId="9" borderId="75">
      <alignment horizontal="right" vertical="center"/>
    </xf>
    <xf numFmtId="0" fontId="53" fillId="78" borderId="70" applyNumberFormat="0" applyAlignment="0" applyProtection="0"/>
    <xf numFmtId="0" fontId="30" fillId="9" borderId="74">
      <alignment horizontal="right" vertical="center"/>
    </xf>
    <xf numFmtId="0" fontId="54" fillId="78" borderId="70" applyNumberFormat="0" applyAlignment="0" applyProtection="0"/>
    <xf numFmtId="0" fontId="58" fillId="0" borderId="71" applyNumberFormat="0" applyFill="0" applyAlignment="0" applyProtection="0"/>
    <xf numFmtId="0" fontId="48" fillId="81" borderId="72" applyNumberFormat="0" applyFont="0" applyAlignment="0" applyProtection="0"/>
    <xf numFmtId="4" fontId="30" fillId="9" borderId="74">
      <alignment horizontal="right" vertical="center"/>
    </xf>
    <xf numFmtId="0" fontId="32" fillId="9" borderId="76">
      <alignment horizontal="left" vertical="center" wrapText="1" indent="2"/>
    </xf>
    <xf numFmtId="0" fontId="32" fillId="11" borderId="73"/>
    <xf numFmtId="170" fontId="32" fillId="82" borderId="73" applyNumberFormat="0" applyFont="0" applyBorder="0" applyAlignment="0" applyProtection="0">
      <alignment horizontal="right" vertical="center"/>
    </xf>
    <xf numFmtId="0" fontId="32" fillId="0" borderId="73" applyNumberFormat="0" applyFill="0" applyAlignment="0" applyProtection="0"/>
    <xf numFmtId="4" fontId="32" fillId="0" borderId="73" applyFill="0" applyBorder="0" applyProtection="0">
      <alignment horizontal="right" vertical="center"/>
    </xf>
    <xf numFmtId="4" fontId="30" fillId="8" borderId="73">
      <alignment horizontal="right" vertical="center"/>
    </xf>
    <xf numFmtId="0" fontId="58" fillId="0" borderId="71" applyNumberFormat="0" applyFill="0" applyAlignment="0" applyProtection="0"/>
    <xf numFmtId="49" fontId="31" fillId="0" borderId="73" applyNumberFormat="0" applyFill="0" applyBorder="0" applyProtection="0">
      <alignment horizontal="left" vertical="center"/>
    </xf>
    <xf numFmtId="49" fontId="32" fillId="0" borderId="74" applyNumberFormat="0" applyFont="0" applyFill="0" applyBorder="0" applyProtection="0">
      <alignment horizontal="left" vertical="center" indent="5"/>
    </xf>
    <xf numFmtId="0" fontId="32" fillId="8" borderId="74">
      <alignment horizontal="left" vertical="center"/>
    </xf>
    <xf numFmtId="0" fontId="54" fillId="78" borderId="70" applyNumberFormat="0" applyAlignment="0" applyProtection="0"/>
    <xf numFmtId="4" fontId="30" fillId="9" borderId="75">
      <alignment horizontal="right" vertical="center"/>
    </xf>
    <xf numFmtId="0" fontId="66" fillId="65" borderId="70" applyNumberFormat="0" applyAlignment="0" applyProtection="0"/>
    <xf numFmtId="0" fontId="66" fillId="65" borderId="70" applyNumberFormat="0" applyAlignment="0" applyProtection="0"/>
    <xf numFmtId="0" fontId="48" fillId="81" borderId="72" applyNumberFormat="0" applyFont="0" applyAlignment="0" applyProtection="0"/>
    <xf numFmtId="0" fontId="70" fillId="78" borderId="77" applyNumberFormat="0" applyAlignment="0" applyProtection="0"/>
    <xf numFmtId="0" fontId="73" fillId="0" borderId="71" applyNumberFormat="0" applyFill="0" applyAlignment="0" applyProtection="0"/>
    <xf numFmtId="0" fontId="30" fillId="9" borderId="73">
      <alignment horizontal="right" vertical="center"/>
    </xf>
    <xf numFmtId="0" fontId="33" fillId="81" borderId="72" applyNumberFormat="0" applyFont="0" applyAlignment="0" applyProtection="0"/>
    <xf numFmtId="4" fontId="32" fillId="0" borderId="73">
      <alignment horizontal="right" vertical="center"/>
    </xf>
    <xf numFmtId="0" fontId="73" fillId="0" borderId="71" applyNumberFormat="0" applyFill="0" applyAlignment="0" applyProtection="0"/>
    <xf numFmtId="0" fontId="30" fillId="9" borderId="73">
      <alignment horizontal="right" vertical="center"/>
    </xf>
    <xf numFmtId="0" fontId="30" fillId="9" borderId="73">
      <alignment horizontal="right" vertical="center"/>
    </xf>
    <xf numFmtId="4" fontId="44" fillId="8" borderId="73">
      <alignment horizontal="right" vertical="center"/>
    </xf>
    <xf numFmtId="0" fontId="30" fillId="8" borderId="73">
      <alignment horizontal="right" vertical="center"/>
    </xf>
    <xf numFmtId="4" fontId="30" fillId="8" borderId="73">
      <alignment horizontal="right" vertical="center"/>
    </xf>
    <xf numFmtId="0" fontId="44" fillId="8" borderId="73">
      <alignment horizontal="right" vertical="center"/>
    </xf>
    <xf numFmtId="4" fontId="44" fillId="8" borderId="73">
      <alignment horizontal="right" vertical="center"/>
    </xf>
    <xf numFmtId="0" fontId="30" fillId="9" borderId="73">
      <alignment horizontal="right" vertical="center"/>
    </xf>
    <xf numFmtId="4" fontId="30" fillId="9" borderId="73">
      <alignment horizontal="right" vertical="center"/>
    </xf>
    <xf numFmtId="0" fontId="30" fillId="9" borderId="73">
      <alignment horizontal="right" vertical="center"/>
    </xf>
    <xf numFmtId="4" fontId="30" fillId="9" borderId="73">
      <alignment horizontal="right" vertical="center"/>
    </xf>
    <xf numFmtId="0" fontId="30" fillId="9" borderId="74">
      <alignment horizontal="right" vertical="center"/>
    </xf>
    <xf numFmtId="4" fontId="30" fillId="9" borderId="74">
      <alignment horizontal="right" vertical="center"/>
    </xf>
    <xf numFmtId="0" fontId="30" fillId="9" borderId="75">
      <alignment horizontal="right" vertical="center"/>
    </xf>
    <xf numFmtId="4" fontId="30" fillId="9" borderId="75">
      <alignment horizontal="right" vertical="center"/>
    </xf>
    <xf numFmtId="0" fontId="54" fillId="78" borderId="70" applyNumberFormat="0" applyAlignment="0" applyProtection="0"/>
    <xf numFmtId="0" fontId="32" fillId="9" borderId="76">
      <alignment horizontal="left" vertical="center" wrapText="1" indent="2"/>
    </xf>
    <xf numFmtId="0" fontId="32" fillId="0" borderId="76">
      <alignment horizontal="left" vertical="center" wrapText="1" indent="2"/>
    </xf>
    <xf numFmtId="0" fontId="32" fillId="8" borderId="74">
      <alignment horizontal="left" vertical="center"/>
    </xf>
    <xf numFmtId="0" fontId="66" fillId="65" borderId="70" applyNumberFormat="0" applyAlignment="0" applyProtection="0"/>
    <xf numFmtId="0" fontId="32" fillId="0" borderId="73">
      <alignment horizontal="right" vertical="center"/>
    </xf>
    <xf numFmtId="4" fontId="32" fillId="0" borderId="73">
      <alignment horizontal="right" vertical="center"/>
    </xf>
    <xf numFmtId="0" fontId="32" fillId="0" borderId="73" applyNumberFormat="0" applyFill="0" applyAlignment="0" applyProtection="0"/>
    <xf numFmtId="0" fontId="70" fillId="78" borderId="77" applyNumberFormat="0" applyAlignment="0" applyProtection="0"/>
    <xf numFmtId="170" fontId="32" fillId="82" borderId="73" applyNumberFormat="0" applyFont="0" applyBorder="0" applyAlignment="0" applyProtection="0">
      <alignment horizontal="right" vertical="center"/>
    </xf>
    <xf numFmtId="0" fontId="32" fillId="11" borderId="73"/>
    <xf numFmtId="4" fontId="32" fillId="11" borderId="73"/>
    <xf numFmtId="0" fontId="73" fillId="0" borderId="71" applyNumberFormat="0" applyFill="0" applyAlignment="0" applyProtection="0"/>
    <xf numFmtId="0" fontId="33" fillId="81" borderId="72" applyNumberFormat="0" applyFont="0" applyAlignment="0" applyProtection="0"/>
    <xf numFmtId="0" fontId="48" fillId="81" borderId="72" applyNumberFormat="0" applyFont="0" applyAlignment="0" applyProtection="0"/>
    <xf numFmtId="0" fontId="32" fillId="0" borderId="73" applyNumberFormat="0" applyFill="0" applyAlignment="0" applyProtection="0"/>
    <xf numFmtId="0" fontId="58" fillId="0" borderId="71" applyNumberFormat="0" applyFill="0" applyAlignment="0" applyProtection="0"/>
    <xf numFmtId="0" fontId="73" fillId="0" borderId="71" applyNumberFormat="0" applyFill="0" applyAlignment="0" applyProtection="0"/>
    <xf numFmtId="0" fontId="57" fillId="65" borderId="70" applyNumberFormat="0" applyAlignment="0" applyProtection="0"/>
    <xf numFmtId="0" fontId="54" fillId="78" borderId="70" applyNumberFormat="0" applyAlignment="0" applyProtection="0"/>
    <xf numFmtId="4" fontId="44" fillId="8" borderId="73">
      <alignment horizontal="right" vertical="center"/>
    </xf>
    <xf numFmtId="0" fontId="30" fillId="8" borderId="73">
      <alignment horizontal="right" vertical="center"/>
    </xf>
    <xf numFmtId="170" fontId="32" fillId="82" borderId="73" applyNumberFormat="0" applyFont="0" applyBorder="0" applyAlignment="0" applyProtection="0">
      <alignment horizontal="right" vertical="center"/>
    </xf>
    <xf numFmtId="0" fontId="58" fillId="0" borderId="71" applyNumberFormat="0" applyFill="0" applyAlignment="0" applyProtection="0"/>
    <xf numFmtId="49" fontId="32" fillId="0" borderId="73" applyNumberFormat="0" applyFont="0" applyFill="0" applyBorder="0" applyProtection="0">
      <alignment horizontal="left" vertical="center" indent="2"/>
    </xf>
    <xf numFmtId="49" fontId="32" fillId="0" borderId="74" applyNumberFormat="0" applyFont="0" applyFill="0" applyBorder="0" applyProtection="0">
      <alignment horizontal="left" vertical="center" indent="5"/>
    </xf>
    <xf numFmtId="49" fontId="32" fillId="0" borderId="73" applyNumberFormat="0" applyFont="0" applyFill="0" applyBorder="0" applyProtection="0">
      <alignment horizontal="left" vertical="center" indent="2"/>
    </xf>
    <xf numFmtId="4" fontId="32" fillId="0" borderId="73" applyFill="0" applyBorder="0" applyProtection="0">
      <alignment horizontal="right" vertical="center"/>
    </xf>
    <xf numFmtId="49" fontId="31" fillId="0" borderId="73" applyNumberFormat="0" applyFill="0" applyBorder="0" applyProtection="0">
      <alignment horizontal="left" vertical="center"/>
    </xf>
    <xf numFmtId="0" fontId="32" fillId="0" borderId="76">
      <alignment horizontal="left" vertical="center" wrapText="1" indent="2"/>
    </xf>
    <xf numFmtId="0" fontId="70" fillId="78" borderId="77" applyNumberFormat="0" applyAlignment="0" applyProtection="0"/>
    <xf numFmtId="0" fontId="30" fillId="9" borderId="75">
      <alignment horizontal="right" vertical="center"/>
    </xf>
    <xf numFmtId="0" fontId="57" fillId="65" borderId="70" applyNumberFormat="0" applyAlignment="0" applyProtection="0"/>
    <xf numFmtId="0" fontId="30" fillId="9" borderId="75">
      <alignment horizontal="right" vertical="center"/>
    </xf>
    <xf numFmtId="4" fontId="30" fillId="9" borderId="73">
      <alignment horizontal="right" vertical="center"/>
    </xf>
    <xf numFmtId="0" fontId="30" fillId="9" borderId="73">
      <alignment horizontal="right" vertical="center"/>
    </xf>
    <xf numFmtId="0" fontId="51" fillId="78" borderId="77" applyNumberFormat="0" applyAlignment="0" applyProtection="0"/>
    <xf numFmtId="0" fontId="53" fillId="78" borderId="70" applyNumberFormat="0" applyAlignment="0" applyProtection="0"/>
    <xf numFmtId="0" fontId="58" fillId="0" borderId="71" applyNumberFormat="0" applyFill="0" applyAlignment="0" applyProtection="0"/>
    <xf numFmtId="0" fontId="32" fillId="11" borderId="73"/>
    <xf numFmtId="4" fontId="32" fillId="11" borderId="73"/>
    <xf numFmtId="4" fontId="30" fillId="9" borderId="73">
      <alignment horizontal="right" vertical="center"/>
    </xf>
    <xf numFmtId="0" fontId="44" fillId="8" borderId="73">
      <alignment horizontal="right" vertical="center"/>
    </xf>
    <xf numFmtId="0" fontId="57" fillId="65" borderId="70" applyNumberFormat="0" applyAlignment="0" applyProtection="0"/>
    <xf numFmtId="0" fontId="54" fillId="78" borderId="70" applyNumberFormat="0" applyAlignment="0" applyProtection="0"/>
    <xf numFmtId="4" fontId="32" fillId="0" borderId="73">
      <alignment horizontal="right" vertical="center"/>
    </xf>
    <xf numFmtId="0" fontId="32" fillId="9" borderId="76">
      <alignment horizontal="left" vertical="center" wrapText="1" indent="2"/>
    </xf>
    <xf numFmtId="0" fontId="32" fillId="0" borderId="76">
      <alignment horizontal="left" vertical="center" wrapText="1" indent="2"/>
    </xf>
    <xf numFmtId="0" fontId="70" fillId="78" borderId="77" applyNumberFormat="0" applyAlignment="0" applyProtection="0"/>
    <xf numFmtId="0" fontId="66" fillId="65" borderId="70" applyNumberFormat="0" applyAlignment="0" applyProtection="0"/>
    <xf numFmtId="0" fontId="53" fillId="78" borderId="70" applyNumberFormat="0" applyAlignment="0" applyProtection="0"/>
    <xf numFmtId="0" fontId="51" fillId="78" borderId="77" applyNumberFormat="0" applyAlignment="0" applyProtection="0"/>
    <xf numFmtId="0" fontId="30" fillId="9" borderId="75">
      <alignment horizontal="right" vertical="center"/>
    </xf>
    <xf numFmtId="0" fontId="44" fillId="8" borderId="73">
      <alignment horizontal="right" vertical="center"/>
    </xf>
    <xf numFmtId="4" fontId="30" fillId="8" borderId="73">
      <alignment horizontal="right" vertical="center"/>
    </xf>
    <xf numFmtId="4" fontId="30" fillId="9" borderId="73">
      <alignment horizontal="right" vertical="center"/>
    </xf>
    <xf numFmtId="49" fontId="32" fillId="0" borderId="74" applyNumberFormat="0" applyFont="0" applyFill="0" applyBorder="0" applyProtection="0">
      <alignment horizontal="left" vertical="center" indent="5"/>
    </xf>
    <xf numFmtId="4" fontId="32" fillId="0" borderId="73" applyFill="0" applyBorder="0" applyProtection="0">
      <alignment horizontal="right" vertical="center"/>
    </xf>
    <xf numFmtId="4" fontId="30" fillId="8" borderId="73">
      <alignment horizontal="right" vertical="center"/>
    </xf>
    <xf numFmtId="0" fontId="66" fillId="65" borderId="70" applyNumberFormat="0" applyAlignment="0" applyProtection="0"/>
    <xf numFmtId="0" fontId="57" fillId="65" borderId="70" applyNumberFormat="0" applyAlignment="0" applyProtection="0"/>
    <xf numFmtId="0" fontId="53" fillId="78" borderId="70" applyNumberFormat="0" applyAlignment="0" applyProtection="0"/>
    <xf numFmtId="0" fontId="32" fillId="9" borderId="76">
      <alignment horizontal="left" vertical="center" wrapText="1" indent="2"/>
    </xf>
    <xf numFmtId="0" fontId="32" fillId="0" borderId="76">
      <alignment horizontal="left" vertical="center" wrapText="1" indent="2"/>
    </xf>
    <xf numFmtId="0" fontId="32" fillId="9" borderId="76">
      <alignment horizontal="left" vertical="center" wrapText="1" indent="2"/>
    </xf>
    <xf numFmtId="0" fontId="32" fillId="0" borderId="76">
      <alignment horizontal="left" vertical="center" wrapText="1" indent="2"/>
    </xf>
    <xf numFmtId="0" fontId="51" fillId="78" borderId="77" applyNumberFormat="0" applyAlignment="0" applyProtection="0"/>
    <xf numFmtId="0" fontId="53" fillId="78" borderId="70" applyNumberFormat="0" applyAlignment="0" applyProtection="0"/>
    <xf numFmtId="0" fontId="54" fillId="78" borderId="70" applyNumberFormat="0" applyAlignment="0" applyProtection="0"/>
    <xf numFmtId="0" fontId="57" fillId="65" borderId="70" applyNumberFormat="0" applyAlignment="0" applyProtection="0"/>
    <xf numFmtId="0" fontId="58" fillId="0" borderId="71" applyNumberFormat="0" applyFill="0" applyAlignment="0" applyProtection="0"/>
    <xf numFmtId="0" fontId="66" fillId="65" borderId="70" applyNumberFormat="0" applyAlignment="0" applyProtection="0"/>
    <xf numFmtId="0" fontId="48" fillId="81" borderId="72" applyNumberFormat="0" applyFont="0" applyAlignment="0" applyProtection="0"/>
    <xf numFmtId="0" fontId="33" fillId="81" borderId="72" applyNumberFormat="0" applyFont="0" applyAlignment="0" applyProtection="0"/>
    <xf numFmtId="0" fontId="70" fillId="78" borderId="77" applyNumberFormat="0" applyAlignment="0" applyProtection="0"/>
    <xf numFmtId="0" fontId="73" fillId="0" borderId="71" applyNumberFormat="0" applyFill="0" applyAlignment="0" applyProtection="0"/>
    <xf numFmtId="0" fontId="54" fillId="78" borderId="70" applyNumberFormat="0" applyAlignment="0" applyProtection="0"/>
    <xf numFmtId="0" fontId="66" fillId="65" borderId="70" applyNumberFormat="0" applyAlignment="0" applyProtection="0"/>
    <xf numFmtId="0" fontId="48" fillId="81" borderId="72" applyNumberFormat="0" applyFont="0" applyAlignment="0" applyProtection="0"/>
    <xf numFmtId="0" fontId="70" fillId="78" borderId="77" applyNumberFormat="0" applyAlignment="0" applyProtection="0"/>
    <xf numFmtId="0" fontId="73" fillId="0" borderId="71" applyNumberFormat="0" applyFill="0" applyAlignment="0" applyProtection="0"/>
    <xf numFmtId="0" fontId="54" fillId="78" borderId="70" applyNumberFormat="0" applyAlignment="0" applyProtection="0"/>
    <xf numFmtId="0" fontId="66" fillId="65" borderId="70" applyNumberFormat="0" applyAlignment="0" applyProtection="0"/>
    <xf numFmtId="0" fontId="70" fillId="78" borderId="77" applyNumberFormat="0" applyAlignment="0" applyProtection="0"/>
    <xf numFmtId="0" fontId="73" fillId="0" borderId="71" applyNumberFormat="0" applyFill="0" applyAlignment="0" applyProtection="0"/>
    <xf numFmtId="0" fontId="51" fillId="78" borderId="77" applyNumberFormat="0" applyAlignment="0" applyProtection="0"/>
    <xf numFmtId="0" fontId="53" fillId="78" borderId="70" applyNumberFormat="0" applyAlignment="0" applyProtection="0"/>
    <xf numFmtId="0" fontId="58" fillId="0" borderId="71" applyNumberFormat="0" applyFill="0" applyAlignment="0" applyProtection="0"/>
    <xf numFmtId="49" fontId="32" fillId="0" borderId="73" applyNumberFormat="0" applyFont="0" applyFill="0" applyBorder="0" applyProtection="0">
      <alignment horizontal="left" vertical="center" indent="2"/>
    </xf>
    <xf numFmtId="0" fontId="30" fillId="8" borderId="73">
      <alignment horizontal="right" vertical="center"/>
    </xf>
    <xf numFmtId="4" fontId="30" fillId="8" borderId="73">
      <alignment horizontal="right" vertical="center"/>
    </xf>
    <xf numFmtId="0" fontId="44" fillId="8" borderId="73">
      <alignment horizontal="right" vertical="center"/>
    </xf>
    <xf numFmtId="4" fontId="44" fillId="8" borderId="73">
      <alignment horizontal="right" vertical="center"/>
    </xf>
    <xf numFmtId="0" fontId="30" fillId="9" borderId="73">
      <alignment horizontal="right" vertical="center"/>
    </xf>
    <xf numFmtId="4" fontId="30" fillId="9" borderId="73">
      <alignment horizontal="right" vertical="center"/>
    </xf>
    <xf numFmtId="0" fontId="30" fillId="9" borderId="73">
      <alignment horizontal="right" vertical="center"/>
    </xf>
    <xf numFmtId="4" fontId="30" fillId="9" borderId="73">
      <alignment horizontal="right" vertical="center"/>
    </xf>
    <xf numFmtId="0" fontId="57" fillId="65" borderId="70" applyNumberFormat="0" applyAlignment="0" applyProtection="0"/>
    <xf numFmtId="0" fontId="32" fillId="0" borderId="73">
      <alignment horizontal="right" vertical="center"/>
    </xf>
    <xf numFmtId="4" fontId="32" fillId="0" borderId="73">
      <alignment horizontal="right" vertical="center"/>
    </xf>
    <xf numFmtId="4" fontId="32" fillId="0" borderId="73" applyFill="0" applyBorder="0" applyProtection="0">
      <alignment horizontal="right" vertical="center"/>
    </xf>
    <xf numFmtId="49" fontId="31" fillId="0" borderId="73" applyNumberFormat="0" applyFill="0" applyBorder="0" applyProtection="0">
      <alignment horizontal="left" vertical="center"/>
    </xf>
    <xf numFmtId="0" fontId="32" fillId="0" borderId="73" applyNumberFormat="0" applyFill="0" applyAlignment="0" applyProtection="0"/>
    <xf numFmtId="170" fontId="32" fillId="82" borderId="73" applyNumberFormat="0" applyFont="0" applyBorder="0" applyAlignment="0" applyProtection="0">
      <alignment horizontal="right" vertical="center"/>
    </xf>
    <xf numFmtId="0" fontId="32" fillId="11" borderId="73"/>
    <xf numFmtId="4" fontId="32" fillId="11" borderId="73"/>
    <xf numFmtId="4" fontId="30" fillId="9" borderId="73">
      <alignment horizontal="right" vertical="center"/>
    </xf>
    <xf numFmtId="0" fontId="32" fillId="11" borderId="73"/>
    <xf numFmtId="0" fontId="53" fillId="78" borderId="70" applyNumberFormat="0" applyAlignment="0" applyProtection="0"/>
    <xf numFmtId="0" fontId="30" fillId="8" borderId="73">
      <alignment horizontal="right" vertical="center"/>
    </xf>
    <xf numFmtId="0" fontId="32" fillId="0" borderId="73">
      <alignment horizontal="right" vertical="center"/>
    </xf>
    <xf numFmtId="0" fontId="73" fillId="0" borderId="71" applyNumberFormat="0" applyFill="0" applyAlignment="0" applyProtection="0"/>
    <xf numFmtId="0" fontId="32" fillId="8" borderId="74">
      <alignment horizontal="left" vertical="center"/>
    </xf>
    <xf numFmtId="0" fontId="66" fillId="65" borderId="70" applyNumberFormat="0" applyAlignment="0" applyProtection="0"/>
    <xf numFmtId="170" fontId="32" fillId="82" borderId="73" applyNumberFormat="0" applyFont="0" applyBorder="0" applyAlignment="0" applyProtection="0">
      <alignment horizontal="right" vertical="center"/>
    </xf>
    <xf numFmtId="0" fontId="48" fillId="81" borderId="72" applyNumberFormat="0" applyFont="0" applyAlignment="0" applyProtection="0"/>
    <xf numFmtId="0" fontId="32" fillId="0" borderId="76">
      <alignment horizontal="left" vertical="center" wrapText="1" indent="2"/>
    </xf>
    <xf numFmtId="4" fontId="32" fillId="11" borderId="73"/>
    <xf numFmtId="49" fontId="31" fillId="0" borderId="73" applyNumberFormat="0" applyFill="0" applyBorder="0" applyProtection="0">
      <alignment horizontal="left" vertical="center"/>
    </xf>
    <xf numFmtId="0" fontId="32" fillId="0" borderId="73">
      <alignment horizontal="right" vertical="center"/>
    </xf>
    <xf numFmtId="4" fontId="30" fillId="9" borderId="75">
      <alignment horizontal="right" vertical="center"/>
    </xf>
    <xf numFmtId="4" fontId="30" fillId="9" borderId="73">
      <alignment horizontal="right" vertical="center"/>
    </xf>
    <xf numFmtId="4" fontId="30" fillId="9" borderId="73">
      <alignment horizontal="right" vertical="center"/>
    </xf>
    <xf numFmtId="0" fontId="44" fillId="8" borderId="73">
      <alignment horizontal="right" vertical="center"/>
    </xf>
    <xf numFmtId="0" fontId="30" fillId="8" borderId="73">
      <alignment horizontal="right" vertical="center"/>
    </xf>
    <xf numFmtId="49" fontId="32" fillId="0" borderId="73" applyNumberFormat="0" applyFont="0" applyFill="0" applyBorder="0" applyProtection="0">
      <alignment horizontal="left" vertical="center" indent="2"/>
    </xf>
    <xf numFmtId="0" fontId="66" fillId="65" borderId="70" applyNumberFormat="0" applyAlignment="0" applyProtection="0"/>
    <xf numFmtId="0" fontId="51" fillId="78" borderId="77" applyNumberFormat="0" applyAlignment="0" applyProtection="0"/>
    <xf numFmtId="49" fontId="32" fillId="0" borderId="73" applyNumberFormat="0" applyFont="0" applyFill="0" applyBorder="0" applyProtection="0">
      <alignment horizontal="left" vertical="center" indent="2"/>
    </xf>
    <xf numFmtId="0" fontId="57" fillId="65" borderId="70" applyNumberFormat="0" applyAlignment="0" applyProtection="0"/>
    <xf numFmtId="4" fontId="32" fillId="0" borderId="73" applyFill="0" applyBorder="0" applyProtection="0">
      <alignment horizontal="right" vertical="center"/>
    </xf>
    <xf numFmtId="0" fontId="54" fillId="78" borderId="70" applyNumberFormat="0" applyAlignment="0" applyProtection="0"/>
    <xf numFmtId="0" fontId="73" fillId="0" borderId="71" applyNumberFormat="0" applyFill="0" applyAlignment="0" applyProtection="0"/>
    <xf numFmtId="0" fontId="70" fillId="78" borderId="77" applyNumberFormat="0" applyAlignment="0" applyProtection="0"/>
    <xf numFmtId="0" fontId="32" fillId="0" borderId="73" applyNumberFormat="0" applyFill="0" applyAlignment="0" applyProtection="0"/>
    <xf numFmtId="4" fontId="32" fillId="0" borderId="73">
      <alignment horizontal="right" vertical="center"/>
    </xf>
    <xf numFmtId="0" fontId="32" fillId="0" borderId="73">
      <alignment horizontal="right" vertical="center"/>
    </xf>
    <xf numFmtId="0" fontId="66" fillId="65" borderId="70" applyNumberFormat="0" applyAlignment="0" applyProtection="0"/>
    <xf numFmtId="0" fontId="51" fillId="78" borderId="77" applyNumberFormat="0" applyAlignment="0" applyProtection="0"/>
    <xf numFmtId="0" fontId="53" fillId="78" borderId="70" applyNumberFormat="0" applyAlignment="0" applyProtection="0"/>
    <xf numFmtId="0" fontId="32" fillId="9" borderId="76">
      <alignment horizontal="left" vertical="center" wrapText="1" indent="2"/>
    </xf>
    <xf numFmtId="0" fontId="54" fillId="78" borderId="70" applyNumberFormat="0" applyAlignment="0" applyProtection="0"/>
    <xf numFmtId="0" fontId="54" fillId="78" borderId="70" applyNumberFormat="0" applyAlignment="0" applyProtection="0"/>
    <xf numFmtId="4" fontId="30" fillId="9" borderId="74">
      <alignment horizontal="right" vertical="center"/>
    </xf>
    <xf numFmtId="0" fontId="30" fillId="9" borderId="74">
      <alignment horizontal="right" vertical="center"/>
    </xf>
    <xf numFmtId="0" fontId="30" fillId="9" borderId="73">
      <alignment horizontal="right" vertical="center"/>
    </xf>
    <xf numFmtId="4" fontId="44" fillId="8" borderId="73">
      <alignment horizontal="right" vertical="center"/>
    </xf>
    <xf numFmtId="0" fontId="57" fillId="65" borderId="70" applyNumberFormat="0" applyAlignment="0" applyProtection="0"/>
    <xf numFmtId="0" fontId="58" fillId="0" borderId="71" applyNumberFormat="0" applyFill="0" applyAlignment="0" applyProtection="0"/>
    <xf numFmtId="0" fontId="73" fillId="0" borderId="71" applyNumberFormat="0" applyFill="0" applyAlignment="0" applyProtection="0"/>
    <xf numFmtId="0" fontId="48" fillId="81" borderId="72" applyNumberFormat="0" applyFont="0" applyAlignment="0" applyProtection="0"/>
    <xf numFmtId="0" fontId="66" fillId="65" borderId="70" applyNumberFormat="0" applyAlignment="0" applyProtection="0"/>
    <xf numFmtId="49" fontId="31" fillId="0" borderId="73" applyNumberFormat="0" applyFill="0" applyBorder="0" applyProtection="0">
      <alignment horizontal="left" vertical="center"/>
    </xf>
    <xf numFmtId="0" fontId="32" fillId="9" borderId="76">
      <alignment horizontal="left" vertical="center" wrapText="1" indent="2"/>
    </xf>
    <xf numFmtId="0" fontId="54" fillId="78" borderId="70" applyNumberFormat="0" applyAlignment="0" applyProtection="0"/>
    <xf numFmtId="0" fontId="32" fillId="0" borderId="76">
      <alignment horizontal="left" vertical="center" wrapText="1" indent="2"/>
    </xf>
    <xf numFmtId="0" fontId="48" fillId="81" borderId="72" applyNumberFormat="0" applyFont="0" applyAlignment="0" applyProtection="0"/>
    <xf numFmtId="0" fontId="33" fillId="81" borderId="72" applyNumberFormat="0" applyFont="0" applyAlignment="0" applyProtection="0"/>
    <xf numFmtId="0" fontId="70" fillId="78" borderId="77" applyNumberFormat="0" applyAlignment="0" applyProtection="0"/>
    <xf numFmtId="0" fontId="73" fillId="0" borderId="71" applyNumberFormat="0" applyFill="0" applyAlignment="0" applyProtection="0"/>
    <xf numFmtId="4" fontId="32" fillId="11" borderId="73"/>
    <xf numFmtId="0" fontId="30" fillId="9" borderId="73">
      <alignment horizontal="right" vertical="center"/>
    </xf>
    <xf numFmtId="0" fontId="73" fillId="0" borderId="71" applyNumberFormat="0" applyFill="0" applyAlignment="0" applyProtection="0"/>
    <xf numFmtId="4" fontId="30" fillId="9" borderId="75">
      <alignment horizontal="right" vertical="center"/>
    </xf>
    <xf numFmtId="0" fontId="53" fillId="78" borderId="70" applyNumberFormat="0" applyAlignment="0" applyProtection="0"/>
    <xf numFmtId="0" fontId="30" fillId="9" borderId="74">
      <alignment horizontal="right" vertical="center"/>
    </xf>
    <xf numFmtId="0" fontId="54" fillId="78" borderId="70" applyNumberFormat="0" applyAlignment="0" applyProtection="0"/>
    <xf numFmtId="0" fontId="58" fillId="0" borderId="71" applyNumberFormat="0" applyFill="0" applyAlignment="0" applyProtection="0"/>
    <xf numFmtId="0" fontId="48" fillId="81" borderId="72" applyNumberFormat="0" applyFont="0" applyAlignment="0" applyProtection="0"/>
    <xf numFmtId="4" fontId="30" fillId="9" borderId="74">
      <alignment horizontal="right" vertical="center"/>
    </xf>
    <xf numFmtId="0" fontId="32" fillId="9" borderId="76">
      <alignment horizontal="left" vertical="center" wrapText="1" indent="2"/>
    </xf>
    <xf numFmtId="0" fontId="32" fillId="11" borderId="73"/>
    <xf numFmtId="170" fontId="32" fillId="82" borderId="73" applyNumberFormat="0" applyFont="0" applyBorder="0" applyAlignment="0" applyProtection="0">
      <alignment horizontal="right" vertical="center"/>
    </xf>
    <xf numFmtId="0" fontId="32" fillId="0" borderId="73" applyNumberFormat="0" applyFill="0" applyAlignment="0" applyProtection="0"/>
    <xf numFmtId="4" fontId="32" fillId="0" borderId="73" applyFill="0" applyBorder="0" applyProtection="0">
      <alignment horizontal="right" vertical="center"/>
    </xf>
    <xf numFmtId="4" fontId="30" fillId="8" borderId="73">
      <alignment horizontal="right" vertical="center"/>
    </xf>
    <xf numFmtId="0" fontId="58" fillId="0" borderId="71" applyNumberFormat="0" applyFill="0" applyAlignment="0" applyProtection="0"/>
    <xf numFmtId="49" fontId="31" fillId="0" borderId="73" applyNumberFormat="0" applyFill="0" applyBorder="0" applyProtection="0">
      <alignment horizontal="left" vertical="center"/>
    </xf>
    <xf numFmtId="49" fontId="32" fillId="0" borderId="74" applyNumberFormat="0" applyFont="0" applyFill="0" applyBorder="0" applyProtection="0">
      <alignment horizontal="left" vertical="center" indent="5"/>
    </xf>
    <xf numFmtId="0" fontId="32" fillId="8" borderId="74">
      <alignment horizontal="left" vertical="center"/>
    </xf>
    <xf numFmtId="0" fontId="54" fillId="78" borderId="70" applyNumberFormat="0" applyAlignment="0" applyProtection="0"/>
    <xf numFmtId="4" fontId="30" fillId="9" borderId="75">
      <alignment horizontal="right" vertical="center"/>
    </xf>
    <xf numFmtId="0" fontId="66" fillId="65" borderId="70" applyNumberFormat="0" applyAlignment="0" applyProtection="0"/>
    <xf numFmtId="0" fontId="66" fillId="65" borderId="70" applyNumberFormat="0" applyAlignment="0" applyProtection="0"/>
    <xf numFmtId="0" fontId="48" fillId="81" borderId="72" applyNumberFormat="0" applyFont="0" applyAlignment="0" applyProtection="0"/>
    <xf numFmtId="0" fontId="70" fillId="78" borderId="77" applyNumberFormat="0" applyAlignment="0" applyProtection="0"/>
    <xf numFmtId="0" fontId="73" fillId="0" borderId="71" applyNumberFormat="0" applyFill="0" applyAlignment="0" applyProtection="0"/>
    <xf numFmtId="0" fontId="30" fillId="9" borderId="73">
      <alignment horizontal="right" vertical="center"/>
    </xf>
    <xf numFmtId="0" fontId="33" fillId="81" borderId="72" applyNumberFormat="0" applyFont="0" applyAlignment="0" applyProtection="0"/>
    <xf numFmtId="4" fontId="32" fillId="0" borderId="73">
      <alignment horizontal="right" vertical="center"/>
    </xf>
    <xf numFmtId="0" fontId="73" fillId="0" borderId="71" applyNumberFormat="0" applyFill="0" applyAlignment="0" applyProtection="0"/>
    <xf numFmtId="0" fontId="30" fillId="9" borderId="73">
      <alignment horizontal="right" vertical="center"/>
    </xf>
    <xf numFmtId="0" fontId="30" fillId="9" borderId="73">
      <alignment horizontal="right" vertical="center"/>
    </xf>
    <xf numFmtId="4" fontId="44" fillId="8" borderId="73">
      <alignment horizontal="right" vertical="center"/>
    </xf>
    <xf numFmtId="0" fontId="30" fillId="8" borderId="73">
      <alignment horizontal="right" vertical="center"/>
    </xf>
    <xf numFmtId="4" fontId="30" fillId="8" borderId="73">
      <alignment horizontal="right" vertical="center"/>
    </xf>
    <xf numFmtId="0" fontId="44" fillId="8" borderId="73">
      <alignment horizontal="right" vertical="center"/>
    </xf>
    <xf numFmtId="4" fontId="44" fillId="8" borderId="73">
      <alignment horizontal="right" vertical="center"/>
    </xf>
    <xf numFmtId="0" fontId="30" fillId="9" borderId="73">
      <alignment horizontal="right" vertical="center"/>
    </xf>
    <xf numFmtId="4" fontId="30" fillId="9" borderId="73">
      <alignment horizontal="right" vertical="center"/>
    </xf>
    <xf numFmtId="0" fontId="30" fillId="9" borderId="73">
      <alignment horizontal="right" vertical="center"/>
    </xf>
    <xf numFmtId="4" fontId="30" fillId="9" borderId="73">
      <alignment horizontal="right" vertical="center"/>
    </xf>
    <xf numFmtId="0" fontId="30" fillId="9" borderId="74">
      <alignment horizontal="right" vertical="center"/>
    </xf>
    <xf numFmtId="4" fontId="30" fillId="9" borderId="74">
      <alignment horizontal="right" vertical="center"/>
    </xf>
    <xf numFmtId="0" fontId="30" fillId="9" borderId="75">
      <alignment horizontal="right" vertical="center"/>
    </xf>
    <xf numFmtId="4" fontId="30" fillId="9" borderId="75">
      <alignment horizontal="right" vertical="center"/>
    </xf>
    <xf numFmtId="0" fontId="54" fillId="78" borderId="70" applyNumberFormat="0" applyAlignment="0" applyProtection="0"/>
    <xf numFmtId="0" fontId="32" fillId="9" borderId="76">
      <alignment horizontal="left" vertical="center" wrapText="1" indent="2"/>
    </xf>
    <xf numFmtId="0" fontId="32" fillId="0" borderId="76">
      <alignment horizontal="left" vertical="center" wrapText="1" indent="2"/>
    </xf>
    <xf numFmtId="0" fontId="32" fillId="8" borderId="74">
      <alignment horizontal="left" vertical="center"/>
    </xf>
    <xf numFmtId="0" fontId="66" fillId="65" borderId="70" applyNumberFormat="0" applyAlignment="0" applyProtection="0"/>
    <xf numFmtId="0" fontId="32" fillId="0" borderId="73">
      <alignment horizontal="right" vertical="center"/>
    </xf>
    <xf numFmtId="4" fontId="32" fillId="0" borderId="73">
      <alignment horizontal="right" vertical="center"/>
    </xf>
    <xf numFmtId="0" fontId="32" fillId="0" borderId="73" applyNumberFormat="0" applyFill="0" applyAlignment="0" applyProtection="0"/>
    <xf numFmtId="0" fontId="70" fillId="78" borderId="77" applyNumberFormat="0" applyAlignment="0" applyProtection="0"/>
    <xf numFmtId="170" fontId="32" fillId="82" borderId="73" applyNumberFormat="0" applyFont="0" applyBorder="0" applyAlignment="0" applyProtection="0">
      <alignment horizontal="right" vertical="center"/>
    </xf>
    <xf numFmtId="0" fontId="32" fillId="11" borderId="73"/>
    <xf numFmtId="4" fontId="32" fillId="11" borderId="73"/>
    <xf numFmtId="0" fontId="73" fillId="0" borderId="71" applyNumberFormat="0" applyFill="0" applyAlignment="0" applyProtection="0"/>
    <xf numFmtId="0" fontId="33" fillId="81" borderId="72" applyNumberFormat="0" applyFont="0" applyAlignment="0" applyProtection="0"/>
    <xf numFmtId="0" fontId="48" fillId="81" borderId="72" applyNumberFormat="0" applyFont="0" applyAlignment="0" applyProtection="0"/>
    <xf numFmtId="0" fontId="32" fillId="0" borderId="73" applyNumberFormat="0" applyFill="0" applyAlignment="0" applyProtection="0"/>
    <xf numFmtId="0" fontId="58" fillId="0" borderId="71" applyNumberFormat="0" applyFill="0" applyAlignment="0" applyProtection="0"/>
    <xf numFmtId="0" fontId="73" fillId="0" borderId="71" applyNumberFormat="0" applyFill="0" applyAlignment="0" applyProtection="0"/>
    <xf numFmtId="0" fontId="57" fillId="65" borderId="70" applyNumberFormat="0" applyAlignment="0" applyProtection="0"/>
    <xf numFmtId="0" fontId="54" fillId="78" borderId="70" applyNumberFormat="0" applyAlignment="0" applyProtection="0"/>
    <xf numFmtId="4" fontId="44" fillId="8" borderId="73">
      <alignment horizontal="right" vertical="center"/>
    </xf>
    <xf numFmtId="0" fontId="30" fillId="8" borderId="73">
      <alignment horizontal="right" vertical="center"/>
    </xf>
    <xf numFmtId="170" fontId="32" fillId="82" borderId="73" applyNumberFormat="0" applyFont="0" applyBorder="0" applyAlignment="0" applyProtection="0">
      <alignment horizontal="right" vertical="center"/>
    </xf>
    <xf numFmtId="0" fontId="58" fillId="0" borderId="71" applyNumberFormat="0" applyFill="0" applyAlignment="0" applyProtection="0"/>
    <xf numFmtId="49" fontId="32" fillId="0" borderId="73" applyNumberFormat="0" applyFont="0" applyFill="0" applyBorder="0" applyProtection="0">
      <alignment horizontal="left" vertical="center" indent="2"/>
    </xf>
    <xf numFmtId="49" fontId="32" fillId="0" borderId="74" applyNumberFormat="0" applyFont="0" applyFill="0" applyBorder="0" applyProtection="0">
      <alignment horizontal="left" vertical="center" indent="5"/>
    </xf>
    <xf numFmtId="49" fontId="32" fillId="0" borderId="73" applyNumberFormat="0" applyFont="0" applyFill="0" applyBorder="0" applyProtection="0">
      <alignment horizontal="left" vertical="center" indent="2"/>
    </xf>
    <xf numFmtId="4" fontId="32" fillId="0" borderId="73" applyFill="0" applyBorder="0" applyProtection="0">
      <alignment horizontal="right" vertical="center"/>
    </xf>
    <xf numFmtId="49" fontId="31" fillId="0" borderId="73" applyNumberFormat="0" applyFill="0" applyBorder="0" applyProtection="0">
      <alignment horizontal="left" vertical="center"/>
    </xf>
    <xf numFmtId="0" fontId="32" fillId="0" borderId="76">
      <alignment horizontal="left" vertical="center" wrapText="1" indent="2"/>
    </xf>
    <xf numFmtId="0" fontId="70" fillId="78" borderId="77" applyNumberFormat="0" applyAlignment="0" applyProtection="0"/>
    <xf numFmtId="0" fontId="30" fillId="9" borderId="75">
      <alignment horizontal="right" vertical="center"/>
    </xf>
    <xf numFmtId="0" fontId="57" fillId="65" borderId="70" applyNumberFormat="0" applyAlignment="0" applyProtection="0"/>
    <xf numFmtId="0" fontId="30" fillId="9" borderId="75">
      <alignment horizontal="right" vertical="center"/>
    </xf>
    <xf numFmtId="4" fontId="30" fillId="9" borderId="73">
      <alignment horizontal="right" vertical="center"/>
    </xf>
    <xf numFmtId="0" fontId="30" fillId="9" borderId="73">
      <alignment horizontal="right" vertical="center"/>
    </xf>
    <xf numFmtId="0" fontId="51" fillId="78" borderId="77" applyNumberFormat="0" applyAlignment="0" applyProtection="0"/>
    <xf numFmtId="0" fontId="53" fillId="78" borderId="70" applyNumberFormat="0" applyAlignment="0" applyProtection="0"/>
    <xf numFmtId="0" fontId="58" fillId="0" borderId="71" applyNumberFormat="0" applyFill="0" applyAlignment="0" applyProtection="0"/>
    <xf numFmtId="0" fontId="32" fillId="11" borderId="73"/>
    <xf numFmtId="4" fontId="32" fillId="11" borderId="73"/>
    <xf numFmtId="4" fontId="30" fillId="9" borderId="73">
      <alignment horizontal="right" vertical="center"/>
    </xf>
    <xf numFmtId="0" fontId="44" fillId="8" borderId="73">
      <alignment horizontal="right" vertical="center"/>
    </xf>
    <xf numFmtId="0" fontId="57" fillId="65" borderId="70" applyNumberFormat="0" applyAlignment="0" applyProtection="0"/>
    <xf numFmtId="0" fontId="54" fillId="78" borderId="70" applyNumberFormat="0" applyAlignment="0" applyProtection="0"/>
    <xf numFmtId="4" fontId="32" fillId="0" borderId="73">
      <alignment horizontal="right" vertical="center"/>
    </xf>
    <xf numFmtId="0" fontId="32" fillId="9" borderId="76">
      <alignment horizontal="left" vertical="center" wrapText="1" indent="2"/>
    </xf>
    <xf numFmtId="0" fontId="32" fillId="0" borderId="76">
      <alignment horizontal="left" vertical="center" wrapText="1" indent="2"/>
    </xf>
    <xf numFmtId="0" fontId="70" fillId="78" borderId="77" applyNumberFormat="0" applyAlignment="0" applyProtection="0"/>
    <xf numFmtId="0" fontId="66" fillId="65" borderId="70" applyNumberFormat="0" applyAlignment="0" applyProtection="0"/>
    <xf numFmtId="0" fontId="53" fillId="78" borderId="70" applyNumberFormat="0" applyAlignment="0" applyProtection="0"/>
    <xf numFmtId="0" fontId="51" fillId="78" borderId="77" applyNumberFormat="0" applyAlignment="0" applyProtection="0"/>
    <xf numFmtId="0" fontId="30" fillId="9" borderId="75">
      <alignment horizontal="right" vertical="center"/>
    </xf>
    <xf numFmtId="0" fontId="44" fillId="8" borderId="73">
      <alignment horizontal="right" vertical="center"/>
    </xf>
    <xf numFmtId="4" fontId="30" fillId="8" borderId="73">
      <alignment horizontal="right" vertical="center"/>
    </xf>
    <xf numFmtId="4" fontId="30" fillId="9" borderId="73">
      <alignment horizontal="right" vertical="center"/>
    </xf>
    <xf numFmtId="49" fontId="32" fillId="0" borderId="74" applyNumberFormat="0" applyFont="0" applyFill="0" applyBorder="0" applyProtection="0">
      <alignment horizontal="left" vertical="center" indent="5"/>
    </xf>
    <xf numFmtId="4" fontId="32" fillId="0" borderId="73" applyFill="0" applyBorder="0" applyProtection="0">
      <alignment horizontal="right" vertical="center"/>
    </xf>
    <xf numFmtId="4" fontId="30" fillId="8" borderId="73">
      <alignment horizontal="right" vertical="center"/>
    </xf>
    <xf numFmtId="0" fontId="66" fillId="65" borderId="70" applyNumberFormat="0" applyAlignment="0" applyProtection="0"/>
    <xf numFmtId="0" fontId="57" fillId="65" borderId="70" applyNumberFormat="0" applyAlignment="0" applyProtection="0"/>
    <xf numFmtId="0" fontId="53" fillId="78" borderId="70" applyNumberFormat="0" applyAlignment="0" applyProtection="0"/>
    <xf numFmtId="0" fontId="32" fillId="9" borderId="76">
      <alignment horizontal="left" vertical="center" wrapText="1" indent="2"/>
    </xf>
    <xf numFmtId="0" fontId="32" fillId="0" borderId="76">
      <alignment horizontal="left" vertical="center" wrapText="1" indent="2"/>
    </xf>
    <xf numFmtId="0" fontId="32" fillId="9" borderId="76">
      <alignment horizontal="left" vertical="center" wrapText="1" indent="2"/>
    </xf>
    <xf numFmtId="0" fontId="11" fillId="45" borderId="0" applyNumberFormat="0" applyBorder="0" applyAlignment="0" applyProtection="0"/>
    <xf numFmtId="0" fontId="41" fillId="0" borderId="0" applyNumberFormat="0" applyFill="0" applyBorder="0" applyAlignment="0" applyProtection="0"/>
    <xf numFmtId="0" fontId="42" fillId="50" borderId="0" applyNumberFormat="0" applyBorder="0" applyAlignment="0" applyProtection="0"/>
    <xf numFmtId="0" fontId="11" fillId="55" borderId="0" applyNumberFormat="0" applyBorder="0" applyAlignment="0" applyProtection="0"/>
    <xf numFmtId="0" fontId="42" fillId="47" borderId="0" applyNumberFormat="0" applyBorder="0" applyAlignment="0" applyProtection="0"/>
    <xf numFmtId="0" fontId="42" fillId="44" borderId="0" applyNumberFormat="0" applyBorder="0" applyAlignment="0" applyProtection="0"/>
    <xf numFmtId="0" fontId="38" fillId="38" borderId="32" applyNumberFormat="0" applyAlignment="0" applyProtection="0"/>
    <xf numFmtId="0" fontId="11" fillId="52" borderId="0" applyNumberFormat="0" applyBorder="0" applyAlignment="0" applyProtection="0"/>
    <xf numFmtId="0" fontId="11" fillId="48" borderId="0" applyNumberFormat="0" applyBorder="0" applyAlignment="0" applyProtection="0"/>
    <xf numFmtId="0" fontId="40" fillId="0" borderId="0" applyNumberFormat="0" applyFill="0" applyBorder="0" applyAlignment="0" applyProtection="0"/>
    <xf numFmtId="0" fontId="11" fillId="49" borderId="0" applyNumberFormat="0" applyBorder="0" applyAlignment="0" applyProtection="0"/>
    <xf numFmtId="0" fontId="11" fillId="54" borderId="0" applyNumberFormat="0" applyBorder="0" applyAlignment="0" applyProtection="0"/>
    <xf numFmtId="0" fontId="11" fillId="46" borderId="0" applyNumberFormat="0" applyBorder="0" applyAlignment="0" applyProtection="0"/>
    <xf numFmtId="0" fontId="39" fillId="38" borderId="31" applyNumberFormat="0" applyAlignment="0" applyProtection="0"/>
    <xf numFmtId="0" fontId="11" fillId="43" borderId="0" applyNumberFormat="0" applyBorder="0" applyAlignment="0" applyProtection="0"/>
    <xf numFmtId="0" fontId="42" fillId="53" borderId="0" applyNumberFormat="0" applyBorder="0" applyAlignment="0" applyProtection="0"/>
    <xf numFmtId="9" fontId="5" fillId="0" borderId="0" applyFont="0" applyFill="0" applyBorder="0" applyAlignment="0" applyProtection="0"/>
    <xf numFmtId="43" fontId="5" fillId="0" borderId="0" applyFont="0" applyFill="0" applyBorder="0" applyAlignment="0" applyProtection="0"/>
    <xf numFmtId="0" fontId="5" fillId="0" borderId="0"/>
    <xf numFmtId="0" fontId="5" fillId="40" borderId="0" applyNumberFormat="0" applyBorder="0" applyAlignment="0" applyProtection="0"/>
    <xf numFmtId="0" fontId="30" fillId="9" borderId="74">
      <alignment horizontal="right" vertical="center"/>
    </xf>
    <xf numFmtId="0" fontId="30" fillId="9" borderId="73">
      <alignment horizontal="right" vertical="center"/>
    </xf>
    <xf numFmtId="0" fontId="32" fillId="0" borderId="76">
      <alignment horizontal="left" vertical="center" wrapText="1" indent="2"/>
    </xf>
    <xf numFmtId="0" fontId="30" fillId="9" borderId="74">
      <alignment horizontal="right" vertical="center"/>
    </xf>
    <xf numFmtId="0" fontId="54" fillId="78" borderId="70" applyNumberFormat="0" applyAlignment="0" applyProtection="0"/>
    <xf numFmtId="4" fontId="30" fillId="9" borderId="75">
      <alignment horizontal="right" vertical="center"/>
    </xf>
    <xf numFmtId="0" fontId="73" fillId="0" borderId="71" applyNumberFormat="0" applyFill="0" applyAlignment="0" applyProtection="0"/>
    <xf numFmtId="0" fontId="33" fillId="81" borderId="72" applyNumberFormat="0" applyFont="0" applyAlignment="0" applyProtection="0"/>
    <xf numFmtId="0" fontId="30" fillId="9" borderId="73">
      <alignment horizontal="right" vertical="center"/>
    </xf>
    <xf numFmtId="0" fontId="5" fillId="0" borderId="0"/>
    <xf numFmtId="4" fontId="44" fillId="8" borderId="73">
      <alignment horizontal="right" vertical="center"/>
    </xf>
    <xf numFmtId="4" fontId="32" fillId="11" borderId="73"/>
    <xf numFmtId="0" fontId="66" fillId="65" borderId="70" applyNumberFormat="0" applyAlignment="0" applyProtection="0"/>
    <xf numFmtId="0" fontId="73" fillId="0" borderId="71" applyNumberFormat="0" applyFill="0" applyAlignment="0" applyProtection="0"/>
    <xf numFmtId="0" fontId="44" fillId="8" borderId="73">
      <alignment horizontal="right" vertical="center"/>
    </xf>
    <xf numFmtId="0" fontId="38" fillId="38" borderId="32" applyNumberFormat="0" applyAlignment="0" applyProtection="0"/>
    <xf numFmtId="0" fontId="39" fillId="38" borderId="31" applyNumberFormat="0" applyAlignment="0" applyProtection="0"/>
    <xf numFmtId="0" fontId="58" fillId="0" borderId="71" applyNumberFormat="0" applyFill="0" applyAlignment="0" applyProtection="0"/>
    <xf numFmtId="0" fontId="48" fillId="81" borderId="72" applyNumberFormat="0" applyFont="0" applyAlignment="0" applyProtection="0"/>
    <xf numFmtId="0" fontId="40" fillId="0" borderId="0" applyNumberFormat="0" applyFill="0" applyBorder="0" applyAlignment="0" applyProtection="0"/>
    <xf numFmtId="0" fontId="5" fillId="42" borderId="0" applyNumberFormat="0" applyBorder="0" applyAlignment="0" applyProtection="0"/>
    <xf numFmtId="0" fontId="41" fillId="0" borderId="0" applyNumberFormat="0" applyFill="0" applyBorder="0" applyAlignment="0" applyProtection="0"/>
    <xf numFmtId="0" fontId="13" fillId="0" borderId="33" applyNumberFormat="0" applyFill="0" applyAlignment="0" applyProtection="0"/>
    <xf numFmtId="0" fontId="5" fillId="52" borderId="0" applyNumberFormat="0" applyBorder="0" applyAlignment="0" applyProtection="0"/>
    <xf numFmtId="0" fontId="5" fillId="39" borderId="0" applyNumberFormat="0" applyBorder="0" applyAlignment="0" applyProtection="0"/>
    <xf numFmtId="0" fontId="5" fillId="40" borderId="0" applyNumberFormat="0" applyBorder="0" applyAlignment="0" applyProtection="0"/>
    <xf numFmtId="0" fontId="42" fillId="41" borderId="0" applyNumberFormat="0" applyBorder="0" applyAlignment="0" applyProtection="0"/>
    <xf numFmtId="0" fontId="5" fillId="42" borderId="0" applyNumberFormat="0" applyBorder="0" applyAlignment="0" applyProtection="0"/>
    <xf numFmtId="0" fontId="5" fillId="43" borderId="0" applyNumberFormat="0" applyBorder="0" applyAlignment="0" applyProtection="0"/>
    <xf numFmtId="0" fontId="42" fillId="44" borderId="0" applyNumberFormat="0" applyBorder="0" applyAlignment="0" applyProtection="0"/>
    <xf numFmtId="49" fontId="31" fillId="0" borderId="73" applyNumberFormat="0" applyFill="0" applyBorder="0" applyProtection="0">
      <alignment horizontal="left" vertical="center"/>
    </xf>
    <xf numFmtId="0" fontId="5" fillId="45" borderId="0" applyNumberFormat="0" applyBorder="0" applyAlignment="0" applyProtection="0"/>
    <xf numFmtId="0" fontId="5" fillId="46" borderId="0" applyNumberFormat="0" applyBorder="0" applyAlignment="0" applyProtection="0"/>
    <xf numFmtId="0" fontId="42" fillId="47" borderId="0" applyNumberFormat="0" applyBorder="0" applyAlignment="0" applyProtection="0"/>
    <xf numFmtId="0" fontId="73" fillId="0" borderId="71" applyNumberFormat="0" applyFill="0" applyAlignment="0" applyProtection="0"/>
    <xf numFmtId="0" fontId="5" fillId="48" borderId="0" applyNumberFormat="0" applyBorder="0" applyAlignment="0" applyProtection="0"/>
    <xf numFmtId="0" fontId="5" fillId="49" borderId="0" applyNumberFormat="0" applyBorder="0" applyAlignment="0" applyProtection="0"/>
    <xf numFmtId="0" fontId="42" fillId="50" borderId="0" applyNumberFormat="0" applyBorder="0" applyAlignment="0" applyProtection="0"/>
    <xf numFmtId="0" fontId="66" fillId="65" borderId="70" applyNumberFormat="0" applyAlignment="0" applyProtection="0"/>
    <xf numFmtId="0" fontId="5" fillId="51" borderId="0" applyNumberFormat="0" applyBorder="0" applyAlignment="0" applyProtection="0"/>
    <xf numFmtId="0" fontId="5" fillId="52" borderId="0" applyNumberFormat="0" applyBorder="0" applyAlignment="0" applyProtection="0"/>
    <xf numFmtId="0" fontId="42" fillId="53" borderId="0" applyNumberFormat="0" applyBorder="0" applyAlignment="0" applyProtection="0"/>
    <xf numFmtId="49" fontId="32" fillId="0" borderId="73" applyNumberFormat="0" applyFont="0" applyFill="0" applyBorder="0" applyProtection="0">
      <alignment horizontal="left" vertical="center" indent="2"/>
    </xf>
    <xf numFmtId="0" fontId="5" fillId="54" borderId="0" applyNumberFormat="0" applyBorder="0" applyAlignment="0" applyProtection="0"/>
    <xf numFmtId="0" fontId="5" fillId="55" borderId="0" applyNumberFormat="0" applyBorder="0" applyAlignment="0" applyProtection="0"/>
    <xf numFmtId="0" fontId="42" fillId="56" borderId="0" applyNumberFormat="0" applyBorder="0" applyAlignment="0" applyProtection="0"/>
    <xf numFmtId="0" fontId="32" fillId="0" borderId="73" applyNumberFormat="0" applyFill="0" applyAlignment="0" applyProtection="0"/>
    <xf numFmtId="0" fontId="30" fillId="9" borderId="73">
      <alignment horizontal="right" vertical="center"/>
    </xf>
    <xf numFmtId="0" fontId="30" fillId="9" borderId="73">
      <alignment horizontal="right" vertical="center"/>
    </xf>
    <xf numFmtId="0" fontId="32" fillId="0" borderId="73">
      <alignment horizontal="right" vertical="center"/>
    </xf>
    <xf numFmtId="0" fontId="44" fillId="8" borderId="73">
      <alignment horizontal="right" vertical="center"/>
    </xf>
    <xf numFmtId="0" fontId="32" fillId="11" borderId="73"/>
    <xf numFmtId="0" fontId="30" fillId="8" borderId="73">
      <alignment horizontal="right" vertical="center"/>
    </xf>
    <xf numFmtId="169" fontId="90" fillId="0" borderId="0" applyFont="0" applyFill="0" applyBorder="0" applyAlignment="0" applyProtection="0"/>
    <xf numFmtId="0" fontId="90" fillId="0" borderId="0"/>
    <xf numFmtId="0" fontId="5" fillId="0" borderId="0"/>
    <xf numFmtId="4" fontId="32" fillId="0" borderId="73" applyFill="0" applyBorder="0" applyProtection="0">
      <alignment horizontal="right" vertical="center"/>
    </xf>
    <xf numFmtId="0" fontId="90" fillId="57" borderId="0" applyNumberFormat="0" applyFont="0" applyBorder="0" applyAlignment="0" applyProtection="0"/>
    <xf numFmtId="9" fontId="90" fillId="0" borderId="0" applyFont="0" applyFill="0" applyBorder="0" applyAlignment="0" applyProtection="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169" fontId="56" fillId="0" borderId="0" applyFont="0" applyFill="0" applyBorder="0" applyAlignment="0" applyProtection="0"/>
    <xf numFmtId="0" fontId="56" fillId="0" borderId="0"/>
    <xf numFmtId="0" fontId="5" fillId="0" borderId="0"/>
    <xf numFmtId="0" fontId="5" fillId="0" borderId="0"/>
    <xf numFmtId="0" fontId="5" fillId="0" borderId="0"/>
    <xf numFmtId="0" fontId="5" fillId="0" borderId="0"/>
    <xf numFmtId="0" fontId="56" fillId="57" borderId="0" applyNumberFormat="0" applyFont="0" applyBorder="0" applyAlignment="0" applyProtection="0"/>
    <xf numFmtId="9" fontId="56" fillId="0" borderId="0" applyFont="0" applyFill="0" applyBorder="0" applyAlignment="0" applyProtection="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32" fillId="0" borderId="76">
      <alignment horizontal="left" vertical="center" wrapText="1" indent="2"/>
    </xf>
    <xf numFmtId="0" fontId="48" fillId="81" borderId="72" applyNumberFormat="0" applyFont="0" applyAlignment="0" applyProtection="0"/>
    <xf numFmtId="0" fontId="70" fillId="78" borderId="77" applyNumberFormat="0" applyAlignment="0" applyProtection="0"/>
    <xf numFmtId="0" fontId="66" fillId="65" borderId="70" applyNumberFormat="0" applyAlignment="0" applyProtection="0"/>
    <xf numFmtId="0" fontId="58" fillId="0" borderId="71" applyNumberFormat="0" applyFill="0" applyAlignment="0" applyProtection="0"/>
    <xf numFmtId="49" fontId="32" fillId="0" borderId="73" applyNumberFormat="0" applyFont="0" applyFill="0" applyBorder="0" applyProtection="0">
      <alignment horizontal="left" vertical="center" indent="2"/>
    </xf>
    <xf numFmtId="170" fontId="32" fillId="82" borderId="73" applyNumberFormat="0" applyFont="0" applyBorder="0" applyAlignment="0" applyProtection="0">
      <alignment horizontal="right" vertical="center"/>
    </xf>
    <xf numFmtId="4" fontId="30" fillId="9" borderId="75">
      <alignment horizontal="right" vertical="center"/>
    </xf>
    <xf numFmtId="0" fontId="32" fillId="11" borderId="73"/>
    <xf numFmtId="0" fontId="41" fillId="0" borderId="0" applyNumberFormat="0" applyFill="0" applyBorder="0" applyAlignment="0" applyProtection="0"/>
    <xf numFmtId="0" fontId="57" fillId="65" borderId="70" applyNumberFormat="0" applyAlignment="0" applyProtection="0"/>
    <xf numFmtId="0" fontId="54" fillId="78" borderId="70" applyNumberFormat="0" applyAlignment="0" applyProtection="0"/>
    <xf numFmtId="0" fontId="30" fillId="9" borderId="73">
      <alignment horizontal="right" vertical="center"/>
    </xf>
    <xf numFmtId="0" fontId="30" fillId="9" borderId="73">
      <alignment horizontal="right" vertical="center"/>
    </xf>
    <xf numFmtId="0" fontId="48" fillId="81" borderId="72" applyNumberFormat="0" applyFont="0" applyAlignment="0" applyProtection="0"/>
    <xf numFmtId="0" fontId="38" fillId="38" borderId="32" applyNumberFormat="0" applyAlignment="0" applyProtection="0"/>
    <xf numFmtId="0" fontId="39" fillId="38" borderId="31" applyNumberFormat="0" applyAlignment="0" applyProtection="0"/>
    <xf numFmtId="49" fontId="32" fillId="0" borderId="74" applyNumberFormat="0" applyFont="0" applyFill="0" applyBorder="0" applyProtection="0">
      <alignment horizontal="left" vertical="center" indent="5"/>
    </xf>
    <xf numFmtId="0" fontId="40" fillId="0" borderId="0" applyNumberFormat="0" applyFill="0" applyBorder="0" applyAlignment="0" applyProtection="0"/>
    <xf numFmtId="0" fontId="30" fillId="9" borderId="73">
      <alignment horizontal="right" vertical="center"/>
    </xf>
    <xf numFmtId="0" fontId="41" fillId="0" borderId="0" applyNumberFormat="0" applyFill="0" applyBorder="0" applyAlignment="0" applyProtection="0"/>
    <xf numFmtId="0" fontId="13" fillId="0" borderId="33" applyNumberFormat="0" applyFill="0" applyAlignment="0" applyProtection="0"/>
    <xf numFmtId="0" fontId="5" fillId="39" borderId="0" applyNumberFormat="0" applyBorder="0" applyAlignment="0" applyProtection="0"/>
    <xf numFmtId="0" fontId="5" fillId="40" borderId="0" applyNumberFormat="0" applyBorder="0" applyAlignment="0" applyProtection="0"/>
    <xf numFmtId="0" fontId="42" fillId="41" borderId="0" applyNumberFormat="0" applyBorder="0" applyAlignment="0" applyProtection="0"/>
    <xf numFmtId="0" fontId="5" fillId="42" borderId="0" applyNumberFormat="0" applyBorder="0" applyAlignment="0" applyProtection="0"/>
    <xf numFmtId="0" fontId="5" fillId="43" borderId="0" applyNumberFormat="0" applyBorder="0" applyAlignment="0" applyProtection="0"/>
    <xf numFmtId="0" fontId="42" fillId="44" borderId="0" applyNumberFormat="0" applyBorder="0" applyAlignment="0" applyProtection="0"/>
    <xf numFmtId="0" fontId="5" fillId="45" borderId="0" applyNumberFormat="0" applyBorder="0" applyAlignment="0" applyProtection="0"/>
    <xf numFmtId="0" fontId="5" fillId="46" borderId="0" applyNumberFormat="0" applyBorder="0" applyAlignment="0" applyProtection="0"/>
    <xf numFmtId="0" fontId="42" fillId="47" borderId="0" applyNumberFormat="0" applyBorder="0" applyAlignment="0" applyProtection="0"/>
    <xf numFmtId="0" fontId="51" fillId="78" borderId="77" applyNumberFormat="0" applyAlignment="0" applyProtection="0"/>
    <xf numFmtId="0" fontId="5" fillId="48" borderId="0" applyNumberFormat="0" applyBorder="0" applyAlignment="0" applyProtection="0"/>
    <xf numFmtId="0" fontId="5" fillId="49" borderId="0" applyNumberFormat="0" applyBorder="0" applyAlignment="0" applyProtection="0"/>
    <xf numFmtId="0" fontId="42" fillId="50" borderId="0" applyNumberFormat="0" applyBorder="0" applyAlignment="0" applyProtection="0"/>
    <xf numFmtId="4" fontId="32" fillId="11" borderId="73"/>
    <xf numFmtId="0" fontId="5" fillId="51" borderId="0" applyNumberFormat="0" applyBorder="0" applyAlignment="0" applyProtection="0"/>
    <xf numFmtId="0" fontId="5" fillId="52" borderId="0" applyNumberFormat="0" applyBorder="0" applyAlignment="0" applyProtection="0"/>
    <xf numFmtId="0" fontId="42" fillId="53" borderId="0" applyNumberFormat="0" applyBorder="0" applyAlignment="0" applyProtection="0"/>
    <xf numFmtId="0" fontId="5" fillId="54" borderId="0" applyNumberFormat="0" applyBorder="0" applyAlignment="0" applyProtection="0"/>
    <xf numFmtId="0" fontId="5" fillId="55" borderId="0" applyNumberFormat="0" applyBorder="0" applyAlignment="0" applyProtection="0"/>
    <xf numFmtId="0" fontId="42" fillId="56" borderId="0" applyNumberFormat="0" applyBorder="0" applyAlignment="0" applyProtection="0"/>
    <xf numFmtId="49" fontId="32" fillId="0" borderId="74" applyNumberFormat="0" applyFont="0" applyFill="0" applyBorder="0" applyProtection="0">
      <alignment horizontal="left" vertical="center" indent="5"/>
    </xf>
    <xf numFmtId="0" fontId="32" fillId="0" borderId="73" applyNumberFormat="0" applyFill="0" applyAlignment="0" applyProtection="0"/>
    <xf numFmtId="0" fontId="51" fillId="78" borderId="77" applyNumberFormat="0" applyAlignment="0" applyProtection="0"/>
    <xf numFmtId="0" fontId="38" fillId="38" borderId="32" applyNumberFormat="0" applyAlignment="0" applyProtection="0"/>
    <xf numFmtId="0" fontId="66" fillId="65" borderId="70" applyNumberFormat="0" applyAlignment="0" applyProtection="0"/>
    <xf numFmtId="0" fontId="13" fillId="0" borderId="33" applyNumberFormat="0" applyFill="0" applyAlignment="0" applyProtection="0"/>
    <xf numFmtId="0" fontId="38" fillId="38" borderId="32" applyNumberFormat="0" applyAlignment="0" applyProtection="0"/>
    <xf numFmtId="0" fontId="54" fillId="78" borderId="70" applyNumberFormat="0" applyAlignment="0" applyProtection="0"/>
    <xf numFmtId="4" fontId="30" fillId="9" borderId="75">
      <alignment horizontal="right" vertical="center"/>
    </xf>
    <xf numFmtId="49" fontId="32" fillId="0" borderId="74" applyNumberFormat="0" applyFont="0" applyFill="0" applyBorder="0" applyProtection="0">
      <alignment horizontal="left" vertical="center" indent="5"/>
    </xf>
    <xf numFmtId="0" fontId="5" fillId="52" borderId="0" applyNumberFormat="0" applyBorder="0" applyAlignment="0" applyProtection="0"/>
    <xf numFmtId="49" fontId="32" fillId="0" borderId="74" applyNumberFormat="0" applyFont="0" applyFill="0" applyBorder="0" applyProtection="0">
      <alignment horizontal="left" vertical="center" indent="5"/>
    </xf>
    <xf numFmtId="4" fontId="32" fillId="11" borderId="73"/>
    <xf numFmtId="4" fontId="30" fillId="9" borderId="73">
      <alignment horizontal="right" vertical="center"/>
    </xf>
    <xf numFmtId="4" fontId="30" fillId="9" borderId="73">
      <alignment horizontal="right" vertical="center"/>
    </xf>
    <xf numFmtId="4" fontId="32" fillId="0" borderId="73" applyFill="0" applyBorder="0" applyProtection="0">
      <alignment horizontal="right" vertical="center"/>
    </xf>
    <xf numFmtId="0" fontId="30" fillId="8" borderId="73">
      <alignment horizontal="right" vertical="center"/>
    </xf>
    <xf numFmtId="0" fontId="30" fillId="9" borderId="73">
      <alignment horizontal="right" vertical="center"/>
    </xf>
    <xf numFmtId="0" fontId="42" fillId="50" borderId="0" applyNumberFormat="0" applyBorder="0" applyAlignment="0" applyProtection="0"/>
    <xf numFmtId="0" fontId="32" fillId="8" borderId="74">
      <alignment horizontal="left" vertical="center"/>
    </xf>
    <xf numFmtId="0" fontId="32" fillId="0" borderId="73" applyNumberFormat="0" applyFill="0" applyAlignment="0" applyProtection="0"/>
    <xf numFmtId="0" fontId="57" fillId="65" borderId="70" applyNumberFormat="0" applyAlignment="0" applyProtection="0"/>
    <xf numFmtId="0" fontId="42" fillId="56" borderId="0" applyNumberFormat="0" applyBorder="0" applyAlignment="0" applyProtection="0"/>
    <xf numFmtId="0" fontId="54" fillId="78" borderId="70" applyNumberFormat="0" applyAlignment="0" applyProtection="0"/>
    <xf numFmtId="0" fontId="73" fillId="0" borderId="71" applyNumberFormat="0" applyFill="0" applyAlignment="0" applyProtection="0"/>
    <xf numFmtId="0" fontId="58" fillId="0" borderId="71" applyNumberFormat="0" applyFill="0" applyAlignment="0" applyProtection="0"/>
    <xf numFmtId="0" fontId="54" fillId="78" borderId="70" applyNumberFormat="0" applyAlignment="0" applyProtection="0"/>
    <xf numFmtId="0" fontId="66" fillId="65" borderId="70" applyNumberFormat="0" applyAlignment="0" applyProtection="0"/>
    <xf numFmtId="0" fontId="54" fillId="78" borderId="70" applyNumberFormat="0" applyAlignment="0" applyProtection="0"/>
    <xf numFmtId="4" fontId="30" fillId="9" borderId="73">
      <alignment horizontal="right" vertical="center"/>
    </xf>
    <xf numFmtId="0" fontId="48" fillId="81" borderId="72" applyNumberFormat="0" applyFont="0" applyAlignment="0" applyProtection="0"/>
    <xf numFmtId="0" fontId="32" fillId="0" borderId="73">
      <alignment horizontal="right" vertical="center"/>
    </xf>
    <xf numFmtId="0" fontId="32" fillId="8" borderId="74">
      <alignment horizontal="left" vertical="center"/>
    </xf>
    <xf numFmtId="0" fontId="32" fillId="9" borderId="76">
      <alignment horizontal="left" vertical="center" wrapText="1" indent="2"/>
    </xf>
    <xf numFmtId="0" fontId="5" fillId="39" borderId="0" applyNumberFormat="0" applyBorder="0" applyAlignment="0" applyProtection="0"/>
    <xf numFmtId="0" fontId="32" fillId="11" borderId="73"/>
    <xf numFmtId="4" fontId="44" fillId="8" borderId="73">
      <alignment horizontal="right" vertical="center"/>
    </xf>
    <xf numFmtId="4" fontId="30" fillId="9" borderId="74">
      <alignment horizontal="right" vertical="center"/>
    </xf>
    <xf numFmtId="4" fontId="30" fillId="9" borderId="75">
      <alignment horizontal="right" vertical="center"/>
    </xf>
    <xf numFmtId="0" fontId="66" fillId="65" borderId="70" applyNumberFormat="0" applyAlignment="0" applyProtection="0"/>
    <xf numFmtId="4" fontId="30" fillId="9" borderId="73">
      <alignment horizontal="right" vertical="center"/>
    </xf>
    <xf numFmtId="0" fontId="5" fillId="49" borderId="0" applyNumberFormat="0" applyBorder="0" applyAlignment="0" applyProtection="0"/>
    <xf numFmtId="0" fontId="32" fillId="0" borderId="76">
      <alignment horizontal="left" vertical="center" wrapText="1" indent="2"/>
    </xf>
    <xf numFmtId="49" fontId="32" fillId="0" borderId="73" applyNumberFormat="0" applyFont="0" applyFill="0" applyBorder="0" applyProtection="0">
      <alignment horizontal="left" vertical="center" indent="2"/>
    </xf>
    <xf numFmtId="0" fontId="30" fillId="8" borderId="73">
      <alignment horizontal="right" vertical="center"/>
    </xf>
    <xf numFmtId="170" fontId="32" fillId="82" borderId="73" applyNumberFormat="0" applyFont="0" applyBorder="0" applyAlignment="0" applyProtection="0">
      <alignment horizontal="right" vertical="center"/>
    </xf>
    <xf numFmtId="0" fontId="54" fillId="78" borderId="70" applyNumberFormat="0" applyAlignment="0" applyProtection="0"/>
    <xf numFmtId="0" fontId="53" fillId="78" borderId="70" applyNumberFormat="0" applyAlignment="0" applyProtection="0"/>
    <xf numFmtId="4" fontId="32" fillId="11" borderId="73"/>
    <xf numFmtId="0" fontId="13" fillId="0" borderId="33" applyNumberFormat="0" applyFill="0" applyAlignment="0" applyProtection="0"/>
    <xf numFmtId="0" fontId="41" fillId="0" borderId="0" applyNumberFormat="0" applyFill="0" applyBorder="0" applyAlignment="0" applyProtection="0"/>
    <xf numFmtId="0" fontId="39" fillId="38" borderId="31" applyNumberFormat="0" applyAlignment="0" applyProtection="0"/>
    <xf numFmtId="0" fontId="38" fillId="38" borderId="32" applyNumberFormat="0" applyAlignment="0" applyProtection="0"/>
    <xf numFmtId="0" fontId="32" fillId="0" borderId="76">
      <alignment horizontal="left" vertical="center" wrapText="1" indent="2"/>
    </xf>
    <xf numFmtId="0" fontId="58" fillId="0" borderId="71" applyNumberFormat="0" applyFill="0" applyAlignment="0" applyProtection="0"/>
    <xf numFmtId="0" fontId="58" fillId="0" borderId="71" applyNumberFormat="0" applyFill="0" applyAlignment="0" applyProtection="0"/>
    <xf numFmtId="0" fontId="48" fillId="81" borderId="72" applyNumberFormat="0" applyFont="0" applyAlignment="0" applyProtection="0"/>
    <xf numFmtId="0" fontId="33" fillId="81" borderId="72" applyNumberFormat="0" applyFont="0" applyAlignment="0" applyProtection="0"/>
    <xf numFmtId="0" fontId="70" fillId="78" borderId="77" applyNumberFormat="0" applyAlignment="0" applyProtection="0"/>
    <xf numFmtId="49" fontId="32" fillId="0" borderId="74" applyNumberFormat="0" applyFont="0" applyFill="0" applyBorder="0" applyProtection="0">
      <alignment horizontal="left" vertical="center" indent="5"/>
    </xf>
    <xf numFmtId="4" fontId="30" fillId="8" borderId="73">
      <alignment horizontal="right" vertical="center"/>
    </xf>
    <xf numFmtId="0" fontId="73" fillId="0" borderId="71" applyNumberFormat="0" applyFill="0" applyAlignment="0" applyProtection="0"/>
    <xf numFmtId="0" fontId="32" fillId="0" borderId="76">
      <alignment horizontal="left" vertical="center" wrapText="1" indent="2"/>
    </xf>
    <xf numFmtId="0" fontId="73" fillId="0" borderId="71" applyNumberFormat="0" applyFill="0" applyAlignment="0" applyProtection="0"/>
    <xf numFmtId="0" fontId="32" fillId="9" borderId="76">
      <alignment horizontal="left" vertical="center" wrapText="1" indent="2"/>
    </xf>
    <xf numFmtId="0" fontId="66" fillId="65" borderId="70" applyNumberFormat="0" applyAlignment="0" applyProtection="0"/>
    <xf numFmtId="4" fontId="32" fillId="0" borderId="73">
      <alignment horizontal="right" vertical="center"/>
    </xf>
    <xf numFmtId="0" fontId="33" fillId="81" borderId="72" applyNumberFormat="0" applyFont="0" applyAlignment="0" applyProtection="0"/>
    <xf numFmtId="0" fontId="53" fillId="78" borderId="70" applyNumberFormat="0" applyAlignment="0" applyProtection="0"/>
    <xf numFmtId="0" fontId="32" fillId="11" borderId="73"/>
    <xf numFmtId="0" fontId="5" fillId="39" borderId="0" applyNumberFormat="0" applyBorder="0" applyAlignment="0" applyProtection="0"/>
    <xf numFmtId="0" fontId="32" fillId="9" borderId="76">
      <alignment horizontal="left" vertical="center" wrapText="1" indent="2"/>
    </xf>
    <xf numFmtId="0" fontId="51" fillId="78" borderId="77" applyNumberFormat="0" applyAlignment="0" applyProtection="0"/>
    <xf numFmtId="49" fontId="32" fillId="0" borderId="73" applyNumberFormat="0" applyFont="0" applyFill="0" applyBorder="0" applyProtection="0">
      <alignment horizontal="left" vertical="center" indent="2"/>
    </xf>
    <xf numFmtId="0" fontId="30" fillId="9" borderId="73">
      <alignment horizontal="right" vertical="center"/>
    </xf>
    <xf numFmtId="0" fontId="32" fillId="9" borderId="76">
      <alignment horizontal="left" vertical="center" wrapText="1" indent="2"/>
    </xf>
    <xf numFmtId="4" fontId="30" fillId="9" borderId="75">
      <alignment horizontal="right" vertical="center"/>
    </xf>
    <xf numFmtId="0" fontId="5" fillId="39" borderId="0" applyNumberFormat="0" applyBorder="0" applyAlignment="0" applyProtection="0"/>
    <xf numFmtId="0" fontId="66" fillId="65" borderId="70" applyNumberFormat="0" applyAlignment="0" applyProtection="0"/>
    <xf numFmtId="4" fontId="30" fillId="8" borderId="73">
      <alignment horizontal="right" vertical="center"/>
    </xf>
    <xf numFmtId="0" fontId="57" fillId="65" borderId="70" applyNumberFormat="0" applyAlignment="0" applyProtection="0"/>
    <xf numFmtId="0" fontId="32" fillId="11" borderId="73"/>
    <xf numFmtId="0" fontId="44" fillId="8" borderId="73">
      <alignment horizontal="right" vertical="center"/>
    </xf>
    <xf numFmtId="0" fontId="30" fillId="9" borderId="73">
      <alignment horizontal="right" vertical="center"/>
    </xf>
    <xf numFmtId="0" fontId="32" fillId="9" borderId="76">
      <alignment horizontal="left" vertical="center" wrapText="1" indent="2"/>
    </xf>
    <xf numFmtId="4" fontId="30" fillId="9" borderId="74">
      <alignment horizontal="right" vertical="center"/>
    </xf>
    <xf numFmtId="0" fontId="73" fillId="0" borderId="71" applyNumberFormat="0" applyFill="0" applyAlignment="0" applyProtection="0"/>
    <xf numFmtId="0" fontId="32" fillId="0" borderId="76">
      <alignment horizontal="left" vertical="center" wrapText="1" indent="2"/>
    </xf>
    <xf numFmtId="4" fontId="32" fillId="0" borderId="73" applyFill="0" applyBorder="0" applyProtection="0">
      <alignment horizontal="right" vertical="center"/>
    </xf>
    <xf numFmtId="0" fontId="54" fillId="78" borderId="70" applyNumberFormat="0" applyAlignment="0" applyProtection="0"/>
    <xf numFmtId="0" fontId="44" fillId="8" borderId="73">
      <alignment horizontal="right" vertical="center"/>
    </xf>
    <xf numFmtId="4" fontId="30" fillId="9" borderId="73">
      <alignment horizontal="right" vertical="center"/>
    </xf>
    <xf numFmtId="0" fontId="66" fillId="65" borderId="70" applyNumberFormat="0" applyAlignment="0" applyProtection="0"/>
    <xf numFmtId="4" fontId="44" fillId="8" borderId="73">
      <alignment horizontal="right" vertical="center"/>
    </xf>
    <xf numFmtId="0" fontId="32" fillId="8" borderId="74">
      <alignment horizontal="left" vertical="center"/>
    </xf>
    <xf numFmtId="0" fontId="48" fillId="81" borderId="72" applyNumberFormat="0" applyFont="0" applyAlignment="0" applyProtection="0"/>
    <xf numFmtId="0" fontId="70" fillId="78" borderId="77" applyNumberFormat="0" applyAlignment="0" applyProtection="0"/>
    <xf numFmtId="0" fontId="41" fillId="0" borderId="0" applyNumberFormat="0" applyFill="0" applyBorder="0" applyAlignment="0" applyProtection="0"/>
    <xf numFmtId="0" fontId="73" fillId="0" borderId="71" applyNumberFormat="0" applyFill="0" applyAlignment="0" applyProtection="0"/>
    <xf numFmtId="0" fontId="5" fillId="39" borderId="0" applyNumberFormat="0" applyBorder="0" applyAlignment="0" applyProtection="0"/>
    <xf numFmtId="0" fontId="42" fillId="44" borderId="0" applyNumberFormat="0" applyBorder="0" applyAlignment="0" applyProtection="0"/>
    <xf numFmtId="0" fontId="53" fillId="78" borderId="70" applyNumberFormat="0" applyAlignment="0" applyProtection="0"/>
    <xf numFmtId="0" fontId="30" fillId="8" borderId="73">
      <alignment horizontal="right" vertical="center"/>
    </xf>
    <xf numFmtId="0" fontId="66" fillId="65" borderId="70" applyNumberFormat="0" applyAlignment="0" applyProtection="0"/>
    <xf numFmtId="0" fontId="32" fillId="0" borderId="76">
      <alignment horizontal="left" vertical="center" wrapText="1" indent="2"/>
    </xf>
    <xf numFmtId="0" fontId="30" fillId="9" borderId="75">
      <alignment horizontal="right" vertical="center"/>
    </xf>
    <xf numFmtId="0" fontId="48" fillId="81" borderId="72" applyNumberFormat="0" applyFont="0" applyAlignment="0" applyProtection="0"/>
    <xf numFmtId="0" fontId="42" fillId="56" borderId="0" applyNumberFormat="0" applyBorder="0" applyAlignment="0" applyProtection="0"/>
    <xf numFmtId="49" fontId="31" fillId="0" borderId="73" applyNumberFormat="0" applyFill="0" applyBorder="0" applyProtection="0">
      <alignment horizontal="left" vertical="center"/>
    </xf>
    <xf numFmtId="0" fontId="33" fillId="81" borderId="72" applyNumberFormat="0" applyFont="0" applyAlignment="0" applyProtection="0"/>
    <xf numFmtId="0" fontId="42" fillId="53" borderId="0" applyNumberFormat="0" applyBorder="0" applyAlignment="0" applyProtection="0"/>
    <xf numFmtId="0" fontId="30" fillId="8" borderId="73">
      <alignment horizontal="right" vertical="center"/>
    </xf>
    <xf numFmtId="4" fontId="30" fillId="8" borderId="73">
      <alignment horizontal="right" vertical="center"/>
    </xf>
    <xf numFmtId="0" fontId="44" fillId="8" borderId="73">
      <alignment horizontal="right" vertical="center"/>
    </xf>
    <xf numFmtId="4" fontId="44" fillId="8" borderId="73">
      <alignment horizontal="right" vertical="center"/>
    </xf>
    <xf numFmtId="0" fontId="30" fillId="9" borderId="73">
      <alignment horizontal="right" vertical="center"/>
    </xf>
    <xf numFmtId="4" fontId="30" fillId="9" borderId="73">
      <alignment horizontal="right" vertical="center"/>
    </xf>
    <xf numFmtId="0" fontId="30" fillId="9" borderId="73">
      <alignment horizontal="right" vertical="center"/>
    </xf>
    <xf numFmtId="4" fontId="30" fillId="9" borderId="73">
      <alignment horizontal="right" vertical="center"/>
    </xf>
    <xf numFmtId="0" fontId="30" fillId="9" borderId="74">
      <alignment horizontal="right" vertical="center"/>
    </xf>
    <xf numFmtId="4" fontId="30" fillId="9" borderId="74">
      <alignment horizontal="right" vertical="center"/>
    </xf>
    <xf numFmtId="0" fontId="30" fillId="9" borderId="75">
      <alignment horizontal="right" vertical="center"/>
    </xf>
    <xf numFmtId="4" fontId="30" fillId="9" borderId="75">
      <alignment horizontal="right" vertical="center"/>
    </xf>
    <xf numFmtId="0" fontId="54" fillId="78" borderId="70" applyNumberFormat="0" applyAlignment="0" applyProtection="0"/>
    <xf numFmtId="0" fontId="32" fillId="9" borderId="76">
      <alignment horizontal="left" vertical="center" wrapText="1" indent="2"/>
    </xf>
    <xf numFmtId="0" fontId="32" fillId="0" borderId="76">
      <alignment horizontal="left" vertical="center" wrapText="1" indent="2"/>
    </xf>
    <xf numFmtId="0" fontId="32" fillId="8" borderId="74">
      <alignment horizontal="left" vertical="center"/>
    </xf>
    <xf numFmtId="4" fontId="32" fillId="0" borderId="73" applyFill="0" applyBorder="0" applyProtection="0">
      <alignment horizontal="right" vertical="center"/>
    </xf>
    <xf numFmtId="0" fontId="66" fillId="65" borderId="70" applyNumberFormat="0" applyAlignment="0" applyProtection="0"/>
    <xf numFmtId="0" fontId="32" fillId="0" borderId="73">
      <alignment horizontal="right" vertical="center"/>
    </xf>
    <xf numFmtId="4" fontId="32" fillId="0" borderId="73">
      <alignment horizontal="right" vertical="center"/>
    </xf>
    <xf numFmtId="49" fontId="32" fillId="0" borderId="73" applyNumberFormat="0" applyFont="0" applyFill="0" applyBorder="0" applyProtection="0">
      <alignment horizontal="left" vertical="center" indent="2"/>
    </xf>
    <xf numFmtId="0" fontId="32" fillId="0" borderId="73" applyNumberFormat="0" applyFill="0" applyAlignment="0" applyProtection="0"/>
    <xf numFmtId="0" fontId="70" fillId="78" borderId="77" applyNumberFormat="0" applyAlignment="0" applyProtection="0"/>
    <xf numFmtId="170" fontId="32" fillId="82" borderId="73" applyNumberFormat="0" applyFont="0" applyBorder="0" applyAlignment="0" applyProtection="0">
      <alignment horizontal="right" vertical="center"/>
    </xf>
    <xf numFmtId="0" fontId="32" fillId="11" borderId="73"/>
    <xf numFmtId="4" fontId="32" fillId="11" borderId="73"/>
    <xf numFmtId="0" fontId="73" fillId="0" borderId="71" applyNumberFormat="0" applyFill="0" applyAlignment="0" applyProtection="0"/>
    <xf numFmtId="0" fontId="51" fillId="78" borderId="77" applyNumberFormat="0" applyAlignment="0" applyProtection="0"/>
    <xf numFmtId="0" fontId="5" fillId="42" borderId="0" applyNumberFormat="0" applyBorder="0" applyAlignment="0" applyProtection="0"/>
    <xf numFmtId="0" fontId="5" fillId="54" borderId="0" applyNumberFormat="0" applyBorder="0" applyAlignment="0" applyProtection="0"/>
    <xf numFmtId="0" fontId="30" fillId="9" borderId="74">
      <alignment horizontal="right" vertical="center"/>
    </xf>
    <xf numFmtId="0" fontId="73" fillId="0" borderId="71" applyNumberFormat="0" applyFill="0" applyAlignment="0" applyProtection="0"/>
    <xf numFmtId="0" fontId="39" fillId="38" borderId="31" applyNumberFormat="0" applyAlignment="0" applyProtection="0"/>
    <xf numFmtId="0" fontId="48" fillId="81" borderId="72" applyNumberFormat="0" applyFont="0" applyAlignment="0" applyProtection="0"/>
    <xf numFmtId="4" fontId="32" fillId="0" borderId="73" applyFill="0" applyBorder="0" applyProtection="0">
      <alignment horizontal="right" vertical="center"/>
    </xf>
    <xf numFmtId="0" fontId="5" fillId="54" borderId="0" applyNumberFormat="0" applyBorder="0" applyAlignment="0" applyProtection="0"/>
    <xf numFmtId="0" fontId="5" fillId="40" borderId="0" applyNumberFormat="0" applyBorder="0" applyAlignment="0" applyProtection="0"/>
    <xf numFmtId="4" fontId="30" fillId="9" borderId="75">
      <alignment horizontal="right" vertical="center"/>
    </xf>
    <xf numFmtId="0" fontId="5" fillId="43" borderId="0" applyNumberFormat="0" applyBorder="0" applyAlignment="0" applyProtection="0"/>
    <xf numFmtId="0" fontId="30" fillId="9" borderId="73">
      <alignment horizontal="right" vertical="center"/>
    </xf>
    <xf numFmtId="0" fontId="70" fillId="78" borderId="77" applyNumberFormat="0" applyAlignment="0" applyProtection="0"/>
    <xf numFmtId="0" fontId="5" fillId="42" borderId="0" applyNumberFormat="0" applyBorder="0" applyAlignment="0" applyProtection="0"/>
    <xf numFmtId="0" fontId="53" fillId="78" borderId="70" applyNumberFormat="0" applyAlignment="0" applyProtection="0"/>
    <xf numFmtId="0" fontId="73" fillId="0" borderId="71" applyNumberFormat="0" applyFill="0" applyAlignment="0" applyProtection="0"/>
    <xf numFmtId="4" fontId="30" fillId="9" borderId="73">
      <alignment horizontal="right" vertical="center"/>
    </xf>
    <xf numFmtId="0" fontId="42" fillId="47" borderId="0" applyNumberFormat="0" applyBorder="0" applyAlignment="0" applyProtection="0"/>
    <xf numFmtId="0" fontId="32" fillId="0" borderId="73" applyNumberFormat="0" applyFill="0" applyAlignment="0" applyProtection="0"/>
    <xf numFmtId="0" fontId="5" fillId="48" borderId="0" applyNumberFormat="0" applyBorder="0" applyAlignment="0" applyProtection="0"/>
    <xf numFmtId="0" fontId="73" fillId="0" borderId="71" applyNumberFormat="0" applyFill="0" applyAlignment="0" applyProtection="0"/>
    <xf numFmtId="4" fontId="32" fillId="0" borderId="73">
      <alignment horizontal="right" vertical="center"/>
    </xf>
    <xf numFmtId="4" fontId="30" fillId="9" borderId="75">
      <alignment horizontal="right" vertical="center"/>
    </xf>
    <xf numFmtId="0" fontId="44" fillId="8" borderId="73">
      <alignment horizontal="right" vertical="center"/>
    </xf>
    <xf numFmtId="0" fontId="33" fillId="81" borderId="72" applyNumberFormat="0" applyFont="0" applyAlignment="0" applyProtection="0"/>
    <xf numFmtId="0" fontId="5" fillId="51" borderId="0" applyNumberFormat="0" applyBorder="0" applyAlignment="0" applyProtection="0"/>
    <xf numFmtId="0" fontId="66" fillId="65" borderId="70" applyNumberFormat="0" applyAlignment="0" applyProtection="0"/>
    <xf numFmtId="4" fontId="44" fillId="8" borderId="73">
      <alignment horizontal="right" vertical="center"/>
    </xf>
    <xf numFmtId="0" fontId="32" fillId="0" borderId="76">
      <alignment horizontal="left" vertical="center" wrapText="1" indent="2"/>
    </xf>
    <xf numFmtId="0" fontId="70" fillId="78" borderId="77" applyNumberFormat="0" applyAlignment="0" applyProtection="0"/>
    <xf numFmtId="0" fontId="48" fillId="81" borderId="72" applyNumberFormat="0" applyFont="0" applyAlignment="0" applyProtection="0"/>
    <xf numFmtId="0" fontId="57" fillId="65" borderId="70" applyNumberFormat="0" applyAlignment="0" applyProtection="0"/>
    <xf numFmtId="49" fontId="31" fillId="0" borderId="73" applyNumberFormat="0" applyFill="0" applyBorder="0" applyProtection="0">
      <alignment horizontal="left" vertical="center"/>
    </xf>
    <xf numFmtId="4" fontId="30" fillId="8" borderId="73">
      <alignment horizontal="right" vertical="center"/>
    </xf>
    <xf numFmtId="0" fontId="73" fillId="0" borderId="71" applyNumberFormat="0" applyFill="0" applyAlignment="0" applyProtection="0"/>
    <xf numFmtId="0" fontId="5" fillId="45" borderId="0" applyNumberFormat="0" applyBorder="0" applyAlignment="0" applyProtection="0"/>
    <xf numFmtId="0" fontId="70" fillId="78" borderId="77" applyNumberFormat="0" applyAlignment="0" applyProtection="0"/>
    <xf numFmtId="0" fontId="66" fillId="65" borderId="70" applyNumberFormat="0" applyAlignment="0" applyProtection="0"/>
    <xf numFmtId="0" fontId="5" fillId="43" borderId="0" applyNumberFormat="0" applyBorder="0" applyAlignment="0" applyProtection="0"/>
    <xf numFmtId="0" fontId="42" fillId="53" borderId="0" applyNumberFormat="0" applyBorder="0" applyAlignment="0" applyProtection="0"/>
    <xf numFmtId="0" fontId="5" fillId="39" borderId="0" applyNumberFormat="0" applyBorder="0" applyAlignment="0" applyProtection="0"/>
    <xf numFmtId="49" fontId="31" fillId="0" borderId="73" applyNumberFormat="0" applyFill="0" applyBorder="0" applyProtection="0">
      <alignment horizontal="left" vertical="center"/>
    </xf>
    <xf numFmtId="0" fontId="73" fillId="0" borderId="71" applyNumberFormat="0" applyFill="0" applyAlignment="0" applyProtection="0"/>
    <xf numFmtId="0" fontId="42" fillId="44" borderId="0" applyNumberFormat="0" applyBorder="0" applyAlignment="0" applyProtection="0"/>
    <xf numFmtId="49" fontId="32" fillId="0" borderId="73" applyNumberFormat="0" applyFont="0" applyFill="0" applyBorder="0" applyProtection="0">
      <alignment horizontal="left" vertical="center" indent="2"/>
    </xf>
    <xf numFmtId="49" fontId="32" fillId="0" borderId="74" applyNumberFormat="0" applyFont="0" applyFill="0" applyBorder="0" applyProtection="0">
      <alignment horizontal="left" vertical="center" indent="5"/>
    </xf>
    <xf numFmtId="0" fontId="66" fillId="65" borderId="70" applyNumberFormat="0" applyAlignment="0" applyProtection="0"/>
    <xf numFmtId="0" fontId="32" fillId="8" borderId="74">
      <alignment horizontal="left" vertical="center"/>
    </xf>
    <xf numFmtId="0" fontId="54" fillId="78" borderId="70" applyNumberFormat="0" applyAlignment="0" applyProtection="0"/>
    <xf numFmtId="0" fontId="73" fillId="0" borderId="71" applyNumberFormat="0" applyFill="0" applyAlignment="0" applyProtection="0"/>
    <xf numFmtId="4" fontId="30" fillId="9" borderId="74">
      <alignment horizontal="right" vertical="center"/>
    </xf>
    <xf numFmtId="0" fontId="33" fillId="81" borderId="72" applyNumberFormat="0" applyFont="0" applyAlignment="0" applyProtection="0"/>
    <xf numFmtId="4" fontId="32" fillId="0" borderId="73" applyFill="0" applyBorder="0" applyProtection="0">
      <alignment horizontal="right" vertical="center"/>
    </xf>
    <xf numFmtId="49" fontId="31" fillId="0" borderId="73" applyNumberFormat="0" applyFill="0" applyBorder="0" applyProtection="0">
      <alignment horizontal="left" vertical="center"/>
    </xf>
    <xf numFmtId="4" fontId="30" fillId="9" borderId="75">
      <alignment horizontal="right" vertical="center"/>
    </xf>
    <xf numFmtId="0" fontId="42" fillId="56" borderId="0" applyNumberFormat="0" applyBorder="0" applyAlignment="0" applyProtection="0"/>
    <xf numFmtId="0" fontId="73" fillId="0" borderId="71" applyNumberFormat="0" applyFill="0" applyAlignment="0" applyProtection="0"/>
    <xf numFmtId="0" fontId="57" fillId="65" borderId="70" applyNumberFormat="0" applyAlignment="0" applyProtection="0"/>
    <xf numFmtId="0" fontId="58" fillId="0" borderId="71" applyNumberFormat="0" applyFill="0" applyAlignment="0" applyProtection="0"/>
    <xf numFmtId="0" fontId="48" fillId="81" borderId="72" applyNumberFormat="0" applyFont="0" applyAlignment="0" applyProtection="0"/>
    <xf numFmtId="0" fontId="73" fillId="0" borderId="71" applyNumberFormat="0" applyFill="0" applyAlignment="0" applyProtection="0"/>
    <xf numFmtId="0" fontId="42" fillId="47" borderId="0" applyNumberFormat="0" applyBorder="0" applyAlignment="0" applyProtection="0"/>
    <xf numFmtId="0" fontId="48" fillId="81" borderId="72" applyNumberFormat="0" applyFont="0" applyAlignment="0" applyProtection="0"/>
    <xf numFmtId="0" fontId="32" fillId="0" borderId="73" applyNumberFormat="0" applyFill="0" applyAlignment="0" applyProtection="0"/>
    <xf numFmtId="49" fontId="32" fillId="0" borderId="74" applyNumberFormat="0" applyFont="0" applyFill="0" applyBorder="0" applyProtection="0">
      <alignment horizontal="left" vertical="center" indent="5"/>
    </xf>
    <xf numFmtId="0" fontId="32" fillId="0" borderId="73" applyNumberFormat="0" applyFill="0" applyAlignment="0" applyProtection="0"/>
    <xf numFmtId="4" fontId="32" fillId="0" borderId="73">
      <alignment horizontal="right" vertical="center"/>
    </xf>
    <xf numFmtId="4" fontId="32" fillId="0" borderId="73">
      <alignment horizontal="right" vertical="center"/>
    </xf>
    <xf numFmtId="0" fontId="30" fillId="9" borderId="73">
      <alignment horizontal="right" vertical="center"/>
    </xf>
    <xf numFmtId="0" fontId="32" fillId="9" borderId="76">
      <alignment horizontal="left" vertical="center" wrapText="1" indent="2"/>
    </xf>
    <xf numFmtId="0" fontId="66" fillId="65" borderId="70" applyNumberFormat="0" applyAlignment="0" applyProtection="0"/>
    <xf numFmtId="0" fontId="32" fillId="0" borderId="73">
      <alignment horizontal="right" vertical="center"/>
    </xf>
    <xf numFmtId="0" fontId="51" fillId="78" borderId="77" applyNumberFormat="0" applyAlignment="0" applyProtection="0"/>
    <xf numFmtId="0" fontId="53" fillId="78" borderId="70" applyNumberFormat="0" applyAlignment="0" applyProtection="0"/>
    <xf numFmtId="0" fontId="58" fillId="0" borderId="71" applyNumberFormat="0" applyFill="0" applyAlignment="0" applyProtection="0"/>
    <xf numFmtId="170" fontId="32" fillId="82" borderId="73" applyNumberFormat="0" applyFont="0" applyBorder="0" applyAlignment="0" applyProtection="0">
      <alignment horizontal="right" vertical="center"/>
    </xf>
    <xf numFmtId="0" fontId="38" fillId="38" borderId="32" applyNumberFormat="0" applyAlignment="0" applyProtection="0"/>
    <xf numFmtId="0" fontId="30" fillId="9" borderId="75">
      <alignment horizontal="right" vertical="center"/>
    </xf>
    <xf numFmtId="0" fontId="54" fillId="78" borderId="70" applyNumberFormat="0" applyAlignment="0" applyProtection="0"/>
    <xf numFmtId="0" fontId="53" fillId="78" borderId="70" applyNumberFormat="0" applyAlignment="0" applyProtection="0"/>
    <xf numFmtId="0" fontId="73" fillId="0" borderId="71" applyNumberFormat="0" applyFill="0" applyAlignment="0" applyProtection="0"/>
    <xf numFmtId="0" fontId="73" fillId="0" borderId="71" applyNumberFormat="0" applyFill="0" applyAlignment="0" applyProtection="0"/>
    <xf numFmtId="0" fontId="33" fillId="81" borderId="72" applyNumberFormat="0" applyFont="0" applyAlignment="0" applyProtection="0"/>
    <xf numFmtId="0" fontId="42" fillId="53" borderId="0" applyNumberFormat="0" applyBorder="0" applyAlignment="0" applyProtection="0"/>
    <xf numFmtId="0" fontId="30" fillId="9" borderId="75">
      <alignment horizontal="right" vertical="center"/>
    </xf>
    <xf numFmtId="0" fontId="5" fillId="51" borderId="0" applyNumberFormat="0" applyBorder="0" applyAlignment="0" applyProtection="0"/>
    <xf numFmtId="0" fontId="30" fillId="9" borderId="74">
      <alignment horizontal="right" vertical="center"/>
    </xf>
    <xf numFmtId="4" fontId="30" fillId="8" borderId="73">
      <alignment horizontal="right" vertical="center"/>
    </xf>
    <xf numFmtId="4" fontId="30" fillId="9" borderId="73">
      <alignment horizontal="right" vertical="center"/>
    </xf>
    <xf numFmtId="0" fontId="40" fillId="0" borderId="0" applyNumberFormat="0" applyFill="0" applyBorder="0" applyAlignment="0" applyProtection="0"/>
    <xf numFmtId="4" fontId="30" fillId="9" borderId="73">
      <alignment horizontal="right" vertical="center"/>
    </xf>
    <xf numFmtId="0" fontId="57" fillId="65" borderId="70" applyNumberFormat="0" applyAlignment="0" applyProtection="0"/>
    <xf numFmtId="0" fontId="30" fillId="9" borderId="73">
      <alignment horizontal="right" vertical="center"/>
    </xf>
    <xf numFmtId="4" fontId="30" fillId="9" borderId="73">
      <alignment horizontal="right" vertical="center"/>
    </xf>
    <xf numFmtId="0" fontId="70" fillId="78" borderId="77" applyNumberFormat="0" applyAlignment="0" applyProtection="0"/>
    <xf numFmtId="4" fontId="30" fillId="9" borderId="73">
      <alignment horizontal="right" vertical="center"/>
    </xf>
    <xf numFmtId="0" fontId="32" fillId="0" borderId="73">
      <alignment horizontal="right" vertical="center"/>
    </xf>
    <xf numFmtId="0" fontId="5" fillId="40" borderId="0" applyNumberFormat="0" applyBorder="0" applyAlignment="0" applyProtection="0"/>
    <xf numFmtId="0" fontId="42" fillId="41" borderId="0" applyNumberFormat="0" applyBorder="0" applyAlignment="0" applyProtection="0"/>
    <xf numFmtId="0" fontId="40" fillId="0" borderId="0" applyNumberFormat="0" applyFill="0" applyBorder="0" applyAlignment="0" applyProtection="0"/>
    <xf numFmtId="0" fontId="32" fillId="0" borderId="76">
      <alignment horizontal="left" vertical="center" wrapText="1" indent="2"/>
    </xf>
    <xf numFmtId="0" fontId="32" fillId="11" borderId="73"/>
    <xf numFmtId="4" fontId="32" fillId="0" borderId="73" applyFill="0" applyBorder="0" applyProtection="0">
      <alignment horizontal="right" vertical="center"/>
    </xf>
    <xf numFmtId="0" fontId="54" fillId="78" borderId="70" applyNumberFormat="0" applyAlignment="0" applyProtection="0"/>
    <xf numFmtId="0" fontId="32" fillId="9" borderId="76">
      <alignment horizontal="left" vertical="center" wrapText="1" indent="2"/>
    </xf>
    <xf numFmtId="0" fontId="32" fillId="0" borderId="76">
      <alignment horizontal="left" vertical="center" wrapText="1" indent="2"/>
    </xf>
    <xf numFmtId="0" fontId="58" fillId="0" borderId="71" applyNumberFormat="0" applyFill="0" applyAlignment="0" applyProtection="0"/>
    <xf numFmtId="0" fontId="66" fillId="65" borderId="70" applyNumberFormat="0" applyAlignment="0" applyProtection="0"/>
    <xf numFmtId="0" fontId="32" fillId="0" borderId="73">
      <alignment horizontal="right" vertical="center"/>
    </xf>
    <xf numFmtId="49" fontId="32" fillId="0" borderId="73" applyNumberFormat="0" applyFont="0" applyFill="0" applyBorder="0" applyProtection="0">
      <alignment horizontal="left" vertical="center" indent="2"/>
    </xf>
    <xf numFmtId="0" fontId="53" fillId="78" borderId="70" applyNumberFormat="0" applyAlignment="0" applyProtection="0"/>
    <xf numFmtId="0" fontId="32" fillId="0" borderId="73">
      <alignment horizontal="right" vertical="center"/>
    </xf>
    <xf numFmtId="0" fontId="30" fillId="8" borderId="73">
      <alignment horizontal="right" vertical="center"/>
    </xf>
    <xf numFmtId="0" fontId="42" fillId="44" borderId="0" applyNumberFormat="0" applyBorder="0" applyAlignment="0" applyProtection="0"/>
    <xf numFmtId="4" fontId="32" fillId="0" borderId="73">
      <alignment horizontal="right" vertical="center"/>
    </xf>
    <xf numFmtId="170" fontId="32" fillId="82" borderId="73" applyNumberFormat="0" applyFont="0" applyBorder="0" applyAlignment="0" applyProtection="0">
      <alignment horizontal="right" vertical="center"/>
    </xf>
    <xf numFmtId="4" fontId="44" fillId="8" borderId="73">
      <alignment horizontal="right" vertical="center"/>
    </xf>
    <xf numFmtId="4" fontId="30" fillId="9" borderId="74">
      <alignment horizontal="right" vertical="center"/>
    </xf>
    <xf numFmtId="4" fontId="30" fillId="8" borderId="73">
      <alignment horizontal="right" vertical="center"/>
    </xf>
    <xf numFmtId="0" fontId="58" fillId="0" borderId="71" applyNumberFormat="0" applyFill="0" applyAlignment="0" applyProtection="0"/>
    <xf numFmtId="0" fontId="66" fillId="65" borderId="70" applyNumberFormat="0" applyAlignment="0" applyProtection="0"/>
    <xf numFmtId="0" fontId="32" fillId="11" borderId="73"/>
    <xf numFmtId="49" fontId="32" fillId="0" borderId="73" applyNumberFormat="0" applyFont="0" applyFill="0" applyBorder="0" applyProtection="0">
      <alignment horizontal="left" vertical="center" indent="2"/>
    </xf>
    <xf numFmtId="4" fontId="44" fillId="8" borderId="73">
      <alignment horizontal="right" vertical="center"/>
    </xf>
    <xf numFmtId="0" fontId="70" fillId="78" borderId="77" applyNumberFormat="0" applyAlignment="0" applyProtection="0"/>
    <xf numFmtId="0" fontId="5" fillId="54" borderId="0" applyNumberFormat="0" applyBorder="0" applyAlignment="0" applyProtection="0"/>
    <xf numFmtId="49" fontId="31" fillId="0" borderId="73" applyNumberFormat="0" applyFill="0" applyBorder="0" applyProtection="0">
      <alignment horizontal="left" vertical="center"/>
    </xf>
    <xf numFmtId="0" fontId="5" fillId="45" borderId="0" applyNumberFormat="0" applyBorder="0" applyAlignment="0" applyProtection="0"/>
    <xf numFmtId="0" fontId="5" fillId="43" borderId="0" applyNumberFormat="0" applyBorder="0" applyAlignment="0" applyProtection="0"/>
    <xf numFmtId="0" fontId="5" fillId="55" borderId="0" applyNumberFormat="0" applyBorder="0" applyAlignment="0" applyProtection="0"/>
    <xf numFmtId="0" fontId="44" fillId="8" borderId="73">
      <alignment horizontal="right" vertical="center"/>
    </xf>
    <xf numFmtId="0" fontId="42" fillId="41" borderId="0" applyNumberFormat="0" applyBorder="0" applyAlignment="0" applyProtection="0"/>
    <xf numFmtId="0" fontId="42" fillId="56" borderId="0" applyNumberFormat="0" applyBorder="0" applyAlignment="0" applyProtection="0"/>
    <xf numFmtId="0" fontId="5" fillId="49" borderId="0" applyNumberFormat="0" applyBorder="0" applyAlignment="0" applyProtection="0"/>
    <xf numFmtId="0" fontId="5" fillId="51" borderId="0" applyNumberFormat="0" applyBorder="0" applyAlignment="0" applyProtection="0"/>
    <xf numFmtId="0" fontId="5" fillId="52" borderId="0" applyNumberFormat="0" applyBorder="0" applyAlignment="0" applyProtection="0"/>
    <xf numFmtId="0" fontId="42" fillId="50" borderId="0" applyNumberFormat="0" applyBorder="0" applyAlignment="0" applyProtection="0"/>
    <xf numFmtId="0" fontId="5" fillId="46" borderId="0" applyNumberFormat="0" applyBorder="0" applyAlignment="0" applyProtection="0"/>
    <xf numFmtId="0" fontId="42" fillId="47" borderId="0" applyNumberFormat="0" applyBorder="0" applyAlignment="0" applyProtection="0"/>
    <xf numFmtId="0" fontId="58" fillId="0" borderId="71" applyNumberFormat="0" applyFill="0" applyAlignment="0" applyProtection="0"/>
    <xf numFmtId="0" fontId="32" fillId="9" borderId="76">
      <alignment horizontal="left" vertical="center" wrapText="1" indent="2"/>
    </xf>
    <xf numFmtId="0" fontId="51" fillId="78" borderId="77" applyNumberFormat="0" applyAlignment="0" applyProtection="0"/>
    <xf numFmtId="4" fontId="30" fillId="9" borderId="73">
      <alignment horizontal="right" vertical="center"/>
    </xf>
    <xf numFmtId="0" fontId="32" fillId="11" borderId="73"/>
    <xf numFmtId="0" fontId="53" fillId="78" borderId="70" applyNumberFormat="0" applyAlignment="0" applyProtection="0"/>
    <xf numFmtId="0" fontId="30" fillId="8" borderId="73">
      <alignment horizontal="right" vertical="center"/>
    </xf>
    <xf numFmtId="0" fontId="32" fillId="0" borderId="73">
      <alignment horizontal="right" vertical="center"/>
    </xf>
    <xf numFmtId="0" fontId="73" fillId="0" borderId="71" applyNumberFormat="0" applyFill="0" applyAlignment="0" applyProtection="0"/>
    <xf numFmtId="0" fontId="32" fillId="8" borderId="74">
      <alignment horizontal="left" vertical="center"/>
    </xf>
    <xf numFmtId="0" fontId="66" fillId="65" borderId="70" applyNumberFormat="0" applyAlignment="0" applyProtection="0"/>
    <xf numFmtId="170" fontId="32" fillId="82" borderId="73" applyNumberFormat="0" applyFont="0" applyBorder="0" applyAlignment="0" applyProtection="0">
      <alignment horizontal="right" vertical="center"/>
    </xf>
    <xf numFmtId="0" fontId="48" fillId="81" borderId="72" applyNumberFormat="0" applyFont="0" applyAlignment="0" applyProtection="0"/>
    <xf numFmtId="0" fontId="32" fillId="0" borderId="76">
      <alignment horizontal="left" vertical="center" wrapText="1" indent="2"/>
    </xf>
    <xf numFmtId="4" fontId="32" fillId="11" borderId="73"/>
    <xf numFmtId="49" fontId="31" fillId="0" borderId="73" applyNumberFormat="0" applyFill="0" applyBorder="0" applyProtection="0">
      <alignment horizontal="left" vertical="center"/>
    </xf>
    <xf numFmtId="0" fontId="32" fillId="0" borderId="73">
      <alignment horizontal="right" vertical="center"/>
    </xf>
    <xf numFmtId="4" fontId="30" fillId="9" borderId="75">
      <alignment horizontal="right" vertical="center"/>
    </xf>
    <xf numFmtId="4" fontId="30" fillId="9" borderId="73">
      <alignment horizontal="right" vertical="center"/>
    </xf>
    <xf numFmtId="4" fontId="30" fillId="9" borderId="73">
      <alignment horizontal="right" vertical="center"/>
    </xf>
    <xf numFmtId="0" fontId="44" fillId="8" borderId="73">
      <alignment horizontal="right" vertical="center"/>
    </xf>
    <xf numFmtId="0" fontId="30" fillId="8" borderId="73">
      <alignment horizontal="right" vertical="center"/>
    </xf>
    <xf numFmtId="49" fontId="32" fillId="0" borderId="73" applyNumberFormat="0" applyFont="0" applyFill="0" applyBorder="0" applyProtection="0">
      <alignment horizontal="left" vertical="center" indent="2"/>
    </xf>
    <xf numFmtId="0" fontId="66" fillId="65" borderId="70" applyNumberFormat="0" applyAlignment="0" applyProtection="0"/>
    <xf numFmtId="0" fontId="51" fillId="78" borderId="77" applyNumberFormat="0" applyAlignment="0" applyProtection="0"/>
    <xf numFmtId="49" fontId="32" fillId="0" borderId="73" applyNumberFormat="0" applyFont="0" applyFill="0" applyBorder="0" applyProtection="0">
      <alignment horizontal="left" vertical="center" indent="2"/>
    </xf>
    <xf numFmtId="0" fontId="57" fillId="65" borderId="70" applyNumberFormat="0" applyAlignment="0" applyProtection="0"/>
    <xf numFmtId="4" fontId="32" fillId="0" borderId="73" applyFill="0" applyBorder="0" applyProtection="0">
      <alignment horizontal="right" vertical="center"/>
    </xf>
    <xf numFmtId="0" fontId="54" fillId="78" borderId="70" applyNumberFormat="0" applyAlignment="0" applyProtection="0"/>
    <xf numFmtId="0" fontId="73" fillId="0" borderId="71" applyNumberFormat="0" applyFill="0" applyAlignment="0" applyProtection="0"/>
    <xf numFmtId="0" fontId="70" fillId="78" borderId="77" applyNumberFormat="0" applyAlignment="0" applyProtection="0"/>
    <xf numFmtId="0" fontId="32" fillId="0" borderId="73" applyNumberFormat="0" applyFill="0" applyAlignment="0" applyProtection="0"/>
    <xf numFmtId="4" fontId="32" fillId="0" borderId="73">
      <alignment horizontal="right" vertical="center"/>
    </xf>
    <xf numFmtId="0" fontId="32" fillId="0" borderId="73">
      <alignment horizontal="right" vertical="center"/>
    </xf>
    <xf numFmtId="0" fontId="66" fillId="65" borderId="70" applyNumberFormat="0" applyAlignment="0" applyProtection="0"/>
    <xf numFmtId="0" fontId="51" fillId="78" borderId="77" applyNumberFormat="0" applyAlignment="0" applyProtection="0"/>
    <xf numFmtId="0" fontId="53" fillId="78" borderId="70" applyNumberFormat="0" applyAlignment="0" applyProtection="0"/>
    <xf numFmtId="0" fontId="32" fillId="9" borderId="76">
      <alignment horizontal="left" vertical="center" wrapText="1" indent="2"/>
    </xf>
    <xf numFmtId="0" fontId="54" fillId="78" borderId="70" applyNumberFormat="0" applyAlignment="0" applyProtection="0"/>
    <xf numFmtId="0" fontId="54" fillId="78" borderId="70" applyNumberFormat="0" applyAlignment="0" applyProtection="0"/>
    <xf numFmtId="4" fontId="30" fillId="9" borderId="74">
      <alignment horizontal="right" vertical="center"/>
    </xf>
    <xf numFmtId="0" fontId="30" fillId="9" borderId="74">
      <alignment horizontal="right" vertical="center"/>
    </xf>
    <xf numFmtId="0" fontId="30" fillId="9" borderId="73">
      <alignment horizontal="right" vertical="center"/>
    </xf>
    <xf numFmtId="4" fontId="44" fillId="8" borderId="73">
      <alignment horizontal="right" vertical="center"/>
    </xf>
    <xf numFmtId="0" fontId="57" fillId="65" borderId="70" applyNumberFormat="0" applyAlignment="0" applyProtection="0"/>
    <xf numFmtId="0" fontId="58" fillId="0" borderId="71" applyNumberFormat="0" applyFill="0" applyAlignment="0" applyProtection="0"/>
    <xf numFmtId="0" fontId="73" fillId="0" borderId="71" applyNumberFormat="0" applyFill="0" applyAlignment="0" applyProtection="0"/>
    <xf numFmtId="0" fontId="48" fillId="81" borderId="72" applyNumberFormat="0" applyFont="0" applyAlignment="0" applyProtection="0"/>
    <xf numFmtId="0" fontId="66" fillId="65" borderId="70" applyNumberFormat="0" applyAlignment="0" applyProtection="0"/>
    <xf numFmtId="49" fontId="31" fillId="0" borderId="73" applyNumberFormat="0" applyFill="0" applyBorder="0" applyProtection="0">
      <alignment horizontal="left" vertical="center"/>
    </xf>
    <xf numFmtId="0" fontId="32" fillId="9" borderId="76">
      <alignment horizontal="left" vertical="center" wrapText="1" indent="2"/>
    </xf>
    <xf numFmtId="0" fontId="54" fillId="78" borderId="70" applyNumberFormat="0" applyAlignment="0" applyProtection="0"/>
    <xf numFmtId="0" fontId="32" fillId="0" borderId="76">
      <alignment horizontal="left" vertical="center" wrapText="1" indent="2"/>
    </xf>
    <xf numFmtId="0" fontId="48" fillId="81" borderId="72" applyNumberFormat="0" applyFont="0" applyAlignment="0" applyProtection="0"/>
    <xf numFmtId="0" fontId="33" fillId="81" borderId="72" applyNumberFormat="0" applyFont="0" applyAlignment="0" applyProtection="0"/>
    <xf numFmtId="0" fontId="70" fillId="78" borderId="77" applyNumberFormat="0" applyAlignment="0" applyProtection="0"/>
    <xf numFmtId="0" fontId="73" fillId="0" borderId="71" applyNumberFormat="0" applyFill="0" applyAlignment="0" applyProtection="0"/>
    <xf numFmtId="4" fontId="32" fillId="11" borderId="73"/>
    <xf numFmtId="0" fontId="30" fillId="9" borderId="73">
      <alignment horizontal="right" vertical="center"/>
    </xf>
    <xf numFmtId="0" fontId="73" fillId="0" borderId="71" applyNumberFormat="0" applyFill="0" applyAlignment="0" applyProtection="0"/>
    <xf numFmtId="4" fontId="30" fillId="9" borderId="75">
      <alignment horizontal="right" vertical="center"/>
    </xf>
    <xf numFmtId="0" fontId="53" fillId="78" borderId="70" applyNumberFormat="0" applyAlignment="0" applyProtection="0"/>
    <xf numFmtId="0" fontId="30" fillId="9" borderId="74">
      <alignment horizontal="right" vertical="center"/>
    </xf>
    <xf numFmtId="0" fontId="54" fillId="78" borderId="70" applyNumberFormat="0" applyAlignment="0" applyProtection="0"/>
    <xf numFmtId="0" fontId="58" fillId="0" borderId="71" applyNumberFormat="0" applyFill="0" applyAlignment="0" applyProtection="0"/>
    <xf numFmtId="0" fontId="48" fillId="81" borderId="72" applyNumberFormat="0" applyFont="0" applyAlignment="0" applyProtection="0"/>
    <xf numFmtId="4" fontId="30" fillId="9" borderId="74">
      <alignment horizontal="right" vertical="center"/>
    </xf>
    <xf numFmtId="0" fontId="32" fillId="9" borderId="76">
      <alignment horizontal="left" vertical="center" wrapText="1" indent="2"/>
    </xf>
    <xf numFmtId="0" fontId="32" fillId="11" borderId="73"/>
    <xf numFmtId="170" fontId="32" fillId="82" borderId="73" applyNumberFormat="0" applyFont="0" applyBorder="0" applyAlignment="0" applyProtection="0">
      <alignment horizontal="right" vertical="center"/>
    </xf>
    <xf numFmtId="0" fontId="32" fillId="0" borderId="73" applyNumberFormat="0" applyFill="0" applyAlignment="0" applyProtection="0"/>
    <xf numFmtId="4" fontId="32" fillId="0" borderId="73" applyFill="0" applyBorder="0" applyProtection="0">
      <alignment horizontal="right" vertical="center"/>
    </xf>
    <xf numFmtId="4" fontId="30" fillId="8" borderId="73">
      <alignment horizontal="right" vertical="center"/>
    </xf>
    <xf numFmtId="0" fontId="58" fillId="0" borderId="71" applyNumberFormat="0" applyFill="0" applyAlignment="0" applyProtection="0"/>
    <xf numFmtId="49" fontId="31" fillId="0" borderId="73" applyNumberFormat="0" applyFill="0" applyBorder="0" applyProtection="0">
      <alignment horizontal="left" vertical="center"/>
    </xf>
    <xf numFmtId="49" fontId="32" fillId="0" borderId="74" applyNumberFormat="0" applyFont="0" applyFill="0" applyBorder="0" applyProtection="0">
      <alignment horizontal="left" vertical="center" indent="5"/>
    </xf>
    <xf numFmtId="0" fontId="32" fillId="8" borderId="74">
      <alignment horizontal="left" vertical="center"/>
    </xf>
    <xf numFmtId="0" fontId="54" fillId="78" borderId="70" applyNumberFormat="0" applyAlignment="0" applyProtection="0"/>
    <xf numFmtId="4" fontId="30" fillId="9" borderId="75">
      <alignment horizontal="right" vertical="center"/>
    </xf>
    <xf numFmtId="0" fontId="66" fillId="65" borderId="70" applyNumberFormat="0" applyAlignment="0" applyProtection="0"/>
    <xf numFmtId="0" fontId="66" fillId="65" borderId="70" applyNumberFormat="0" applyAlignment="0" applyProtection="0"/>
    <xf numFmtId="0" fontId="48" fillId="81" borderId="72" applyNumberFormat="0" applyFont="0" applyAlignment="0" applyProtection="0"/>
    <xf numFmtId="0" fontId="70" fillId="78" borderId="77" applyNumberFormat="0" applyAlignment="0" applyProtection="0"/>
    <xf numFmtId="0" fontId="73" fillId="0" borderId="71" applyNumberFormat="0" applyFill="0" applyAlignment="0" applyProtection="0"/>
    <xf numFmtId="0" fontId="30" fillId="9" borderId="73">
      <alignment horizontal="right" vertical="center"/>
    </xf>
    <xf numFmtId="0" fontId="33" fillId="81" borderId="72" applyNumberFormat="0" applyFont="0" applyAlignment="0" applyProtection="0"/>
    <xf numFmtId="4" fontId="32" fillId="0" borderId="73">
      <alignment horizontal="right" vertical="center"/>
    </xf>
    <xf numFmtId="0" fontId="73" fillId="0" borderId="71" applyNumberFormat="0" applyFill="0" applyAlignment="0" applyProtection="0"/>
    <xf numFmtId="0" fontId="30" fillId="9" borderId="73">
      <alignment horizontal="right" vertical="center"/>
    </xf>
    <xf numFmtId="0" fontId="30" fillId="9" borderId="73">
      <alignment horizontal="right" vertical="center"/>
    </xf>
    <xf numFmtId="4" fontId="44" fillId="8" borderId="73">
      <alignment horizontal="right" vertical="center"/>
    </xf>
    <xf numFmtId="0" fontId="30" fillId="8" borderId="73">
      <alignment horizontal="right" vertical="center"/>
    </xf>
    <xf numFmtId="4" fontId="30" fillId="8" borderId="73">
      <alignment horizontal="right" vertical="center"/>
    </xf>
    <xf numFmtId="0" fontId="44" fillId="8" borderId="73">
      <alignment horizontal="right" vertical="center"/>
    </xf>
    <xf numFmtId="4" fontId="44" fillId="8" borderId="73">
      <alignment horizontal="right" vertical="center"/>
    </xf>
    <xf numFmtId="0" fontId="30" fillId="9" borderId="73">
      <alignment horizontal="right" vertical="center"/>
    </xf>
    <xf numFmtId="4" fontId="30" fillId="9" borderId="73">
      <alignment horizontal="right" vertical="center"/>
    </xf>
    <xf numFmtId="0" fontId="30" fillId="9" borderId="73">
      <alignment horizontal="right" vertical="center"/>
    </xf>
    <xf numFmtId="4" fontId="30" fillId="9" borderId="73">
      <alignment horizontal="right" vertical="center"/>
    </xf>
    <xf numFmtId="0" fontId="30" fillId="9" borderId="74">
      <alignment horizontal="right" vertical="center"/>
    </xf>
    <xf numFmtId="4" fontId="30" fillId="9" borderId="74">
      <alignment horizontal="right" vertical="center"/>
    </xf>
    <xf numFmtId="0" fontId="30" fillId="9" borderId="75">
      <alignment horizontal="right" vertical="center"/>
    </xf>
    <xf numFmtId="4" fontId="30" fillId="9" borderId="75">
      <alignment horizontal="right" vertical="center"/>
    </xf>
    <xf numFmtId="0" fontId="54" fillId="78" borderId="70" applyNumberFormat="0" applyAlignment="0" applyProtection="0"/>
    <xf numFmtId="0" fontId="32" fillId="9" borderId="76">
      <alignment horizontal="left" vertical="center" wrapText="1" indent="2"/>
    </xf>
    <xf numFmtId="0" fontId="32" fillId="0" borderId="76">
      <alignment horizontal="left" vertical="center" wrapText="1" indent="2"/>
    </xf>
    <xf numFmtId="0" fontId="32" fillId="8" borderId="74">
      <alignment horizontal="left" vertical="center"/>
    </xf>
    <xf numFmtId="0" fontId="66" fillId="65" borderId="70" applyNumberFormat="0" applyAlignment="0" applyProtection="0"/>
    <xf numFmtId="0" fontId="32" fillId="0" borderId="73">
      <alignment horizontal="right" vertical="center"/>
    </xf>
    <xf numFmtId="4" fontId="32" fillId="0" borderId="73">
      <alignment horizontal="right" vertical="center"/>
    </xf>
    <xf numFmtId="0" fontId="32" fillId="0" borderId="73" applyNumberFormat="0" applyFill="0" applyAlignment="0" applyProtection="0"/>
    <xf numFmtId="0" fontId="70" fillId="78" borderId="77" applyNumberFormat="0" applyAlignment="0" applyProtection="0"/>
    <xf numFmtId="170" fontId="32" fillId="82" borderId="73" applyNumberFormat="0" applyFont="0" applyBorder="0" applyAlignment="0" applyProtection="0">
      <alignment horizontal="right" vertical="center"/>
    </xf>
    <xf numFmtId="0" fontId="32" fillId="11" borderId="73"/>
    <xf numFmtId="4" fontId="32" fillId="11" borderId="73"/>
    <xf numFmtId="0" fontId="73" fillId="0" borderId="71" applyNumberFormat="0" applyFill="0" applyAlignment="0" applyProtection="0"/>
    <xf numFmtId="0" fontId="33" fillId="81" borderId="72" applyNumberFormat="0" applyFont="0" applyAlignment="0" applyProtection="0"/>
    <xf numFmtId="0" fontId="48" fillId="81" borderId="72" applyNumberFormat="0" applyFont="0" applyAlignment="0" applyProtection="0"/>
    <xf numFmtId="0" fontId="32" fillId="0" borderId="73" applyNumberFormat="0" applyFill="0" applyAlignment="0" applyProtection="0"/>
    <xf numFmtId="0" fontId="58" fillId="0" borderId="71" applyNumberFormat="0" applyFill="0" applyAlignment="0" applyProtection="0"/>
    <xf numFmtId="0" fontId="73" fillId="0" borderId="71" applyNumberFormat="0" applyFill="0" applyAlignment="0" applyProtection="0"/>
    <xf numFmtId="0" fontId="57" fillId="65" borderId="70" applyNumberFormat="0" applyAlignment="0" applyProtection="0"/>
    <xf numFmtId="0" fontId="54" fillId="78" borderId="70" applyNumberFormat="0" applyAlignment="0" applyProtection="0"/>
    <xf numFmtId="4" fontId="44" fillId="8" borderId="73">
      <alignment horizontal="right" vertical="center"/>
    </xf>
    <xf numFmtId="0" fontId="30" fillId="8" borderId="73">
      <alignment horizontal="right" vertical="center"/>
    </xf>
    <xf numFmtId="170" fontId="32" fillId="82" borderId="73" applyNumberFormat="0" applyFont="0" applyBorder="0" applyAlignment="0" applyProtection="0">
      <alignment horizontal="right" vertical="center"/>
    </xf>
    <xf numFmtId="0" fontId="58" fillId="0" borderId="71" applyNumberFormat="0" applyFill="0" applyAlignment="0" applyProtection="0"/>
    <xf numFmtId="49" fontId="32" fillId="0" borderId="73" applyNumberFormat="0" applyFont="0" applyFill="0" applyBorder="0" applyProtection="0">
      <alignment horizontal="left" vertical="center" indent="2"/>
    </xf>
    <xf numFmtId="49" fontId="32" fillId="0" borderId="74" applyNumberFormat="0" applyFont="0" applyFill="0" applyBorder="0" applyProtection="0">
      <alignment horizontal="left" vertical="center" indent="5"/>
    </xf>
    <xf numFmtId="49" fontId="32" fillId="0" borderId="73" applyNumberFormat="0" applyFont="0" applyFill="0" applyBorder="0" applyProtection="0">
      <alignment horizontal="left" vertical="center" indent="2"/>
    </xf>
    <xf numFmtId="4" fontId="32" fillId="0" borderId="73" applyFill="0" applyBorder="0" applyProtection="0">
      <alignment horizontal="right" vertical="center"/>
    </xf>
    <xf numFmtId="49" fontId="31" fillId="0" borderId="73" applyNumberFormat="0" applyFill="0" applyBorder="0" applyProtection="0">
      <alignment horizontal="left" vertical="center"/>
    </xf>
    <xf numFmtId="0" fontId="32" fillId="0" borderId="76">
      <alignment horizontal="left" vertical="center" wrapText="1" indent="2"/>
    </xf>
    <xf numFmtId="0" fontId="70" fillId="78" borderId="77" applyNumberFormat="0" applyAlignment="0" applyProtection="0"/>
    <xf numFmtId="0" fontId="30" fillId="9" borderId="75">
      <alignment horizontal="right" vertical="center"/>
    </xf>
    <xf numFmtId="0" fontId="57" fillId="65" borderId="70" applyNumberFormat="0" applyAlignment="0" applyProtection="0"/>
    <xf numFmtId="0" fontId="30" fillId="9" borderId="75">
      <alignment horizontal="right" vertical="center"/>
    </xf>
    <xf numFmtId="4" fontId="30" fillId="9" borderId="73">
      <alignment horizontal="right" vertical="center"/>
    </xf>
    <xf numFmtId="0" fontId="30" fillId="9" borderId="73">
      <alignment horizontal="right" vertical="center"/>
    </xf>
    <xf numFmtId="0" fontId="51" fillId="78" borderId="77" applyNumberFormat="0" applyAlignment="0" applyProtection="0"/>
    <xf numFmtId="0" fontId="53" fillId="78" borderId="70" applyNumberFormat="0" applyAlignment="0" applyProtection="0"/>
    <xf numFmtId="0" fontId="58" fillId="0" borderId="71" applyNumberFormat="0" applyFill="0" applyAlignment="0" applyProtection="0"/>
    <xf numFmtId="0" fontId="32" fillId="11" borderId="73"/>
    <xf numFmtId="4" fontId="32" fillId="11" borderId="73"/>
    <xf numFmtId="4" fontId="30" fillId="9" borderId="73">
      <alignment horizontal="right" vertical="center"/>
    </xf>
    <xf numFmtId="0" fontId="44" fillId="8" borderId="73">
      <alignment horizontal="right" vertical="center"/>
    </xf>
    <xf numFmtId="0" fontId="57" fillId="65" borderId="70" applyNumberFormat="0" applyAlignment="0" applyProtection="0"/>
    <xf numFmtId="0" fontId="54" fillId="78" borderId="70" applyNumberFormat="0" applyAlignment="0" applyProtection="0"/>
    <xf numFmtId="4" fontId="32" fillId="0" borderId="73">
      <alignment horizontal="right" vertical="center"/>
    </xf>
    <xf numFmtId="0" fontId="32" fillId="9" borderId="76">
      <alignment horizontal="left" vertical="center" wrapText="1" indent="2"/>
    </xf>
    <xf numFmtId="0" fontId="32" fillId="0" borderId="76">
      <alignment horizontal="left" vertical="center" wrapText="1" indent="2"/>
    </xf>
    <xf numFmtId="0" fontId="70" fillId="78" borderId="77" applyNumberFormat="0" applyAlignment="0" applyProtection="0"/>
    <xf numFmtId="0" fontId="66" fillId="65" borderId="70" applyNumberFormat="0" applyAlignment="0" applyProtection="0"/>
    <xf numFmtId="0" fontId="53" fillId="78" borderId="70" applyNumberFormat="0" applyAlignment="0" applyProtection="0"/>
    <xf numFmtId="0" fontId="51" fillId="78" borderId="77" applyNumberFormat="0" applyAlignment="0" applyProtection="0"/>
    <xf numFmtId="0" fontId="30" fillId="9" borderId="75">
      <alignment horizontal="right" vertical="center"/>
    </xf>
    <xf numFmtId="0" fontId="44" fillId="8" borderId="73">
      <alignment horizontal="right" vertical="center"/>
    </xf>
    <xf numFmtId="4" fontId="30" fillId="8" borderId="73">
      <alignment horizontal="right" vertical="center"/>
    </xf>
    <xf numFmtId="4" fontId="30" fillId="9" borderId="73">
      <alignment horizontal="right" vertical="center"/>
    </xf>
    <xf numFmtId="49" fontId="32" fillId="0" borderId="74" applyNumberFormat="0" applyFont="0" applyFill="0" applyBorder="0" applyProtection="0">
      <alignment horizontal="left" vertical="center" indent="5"/>
    </xf>
    <xf numFmtId="4" fontId="32" fillId="0" borderId="73" applyFill="0" applyBorder="0" applyProtection="0">
      <alignment horizontal="right" vertical="center"/>
    </xf>
    <xf numFmtId="4" fontId="30" fillId="8" borderId="73">
      <alignment horizontal="right" vertical="center"/>
    </xf>
    <xf numFmtId="0" fontId="66" fillId="65" borderId="70" applyNumberFormat="0" applyAlignment="0" applyProtection="0"/>
    <xf numFmtId="0" fontId="66" fillId="65" borderId="70" applyNumberFormat="0" applyAlignment="0" applyProtection="0"/>
    <xf numFmtId="0" fontId="57" fillId="65" borderId="70" applyNumberFormat="0" applyAlignment="0" applyProtection="0"/>
    <xf numFmtId="0" fontId="53" fillId="78" borderId="70" applyNumberFormat="0" applyAlignment="0" applyProtection="0"/>
    <xf numFmtId="0" fontId="32" fillId="9" borderId="76">
      <alignment horizontal="left" vertical="center" wrapText="1" indent="2"/>
    </xf>
    <xf numFmtId="0" fontId="32" fillId="0" borderId="76">
      <alignment horizontal="left" vertical="center" wrapText="1" indent="2"/>
    </xf>
    <xf numFmtId="0" fontId="32" fillId="9" borderId="76">
      <alignment horizontal="left" vertical="center" wrapText="1" indent="2"/>
    </xf>
    <xf numFmtId="0" fontId="32" fillId="0" borderId="76">
      <alignment horizontal="left" vertical="center" wrapText="1" indent="2"/>
    </xf>
    <xf numFmtId="0" fontId="51" fillId="78" borderId="77" applyNumberFormat="0" applyAlignment="0" applyProtection="0"/>
    <xf numFmtId="0" fontId="53" fillId="78" borderId="70" applyNumberFormat="0" applyAlignment="0" applyProtection="0"/>
    <xf numFmtId="0" fontId="54" fillId="78" borderId="70" applyNumberFormat="0" applyAlignment="0" applyProtection="0"/>
    <xf numFmtId="0" fontId="57" fillId="65" borderId="70" applyNumberFormat="0" applyAlignment="0" applyProtection="0"/>
    <xf numFmtId="0" fontId="58" fillId="0" borderId="71" applyNumberFormat="0" applyFill="0" applyAlignment="0" applyProtection="0"/>
    <xf numFmtId="0" fontId="66" fillId="65" borderId="70" applyNumberFormat="0" applyAlignment="0" applyProtection="0"/>
    <xf numFmtId="0" fontId="48" fillId="81" borderId="72" applyNumberFormat="0" applyFont="0" applyAlignment="0" applyProtection="0"/>
    <xf numFmtId="0" fontId="33" fillId="81" borderId="72" applyNumberFormat="0" applyFont="0" applyAlignment="0" applyProtection="0"/>
    <xf numFmtId="0" fontId="70" fillId="78" borderId="77" applyNumberFormat="0" applyAlignment="0" applyProtection="0"/>
    <xf numFmtId="0" fontId="73" fillId="0" borderId="71" applyNumberFormat="0" applyFill="0" applyAlignment="0" applyProtection="0"/>
    <xf numFmtId="0" fontId="54" fillId="78" borderId="70" applyNumberFormat="0" applyAlignment="0" applyProtection="0"/>
    <xf numFmtId="0" fontId="66" fillId="65" borderId="70" applyNumberFormat="0" applyAlignment="0" applyProtection="0"/>
    <xf numFmtId="0" fontId="48" fillId="81" borderId="72" applyNumberFormat="0" applyFont="0" applyAlignment="0" applyProtection="0"/>
    <xf numFmtId="0" fontId="70" fillId="78" borderId="77" applyNumberFormat="0" applyAlignment="0" applyProtection="0"/>
    <xf numFmtId="0" fontId="73" fillId="0" borderId="71" applyNumberFormat="0" applyFill="0" applyAlignment="0" applyProtection="0"/>
    <xf numFmtId="0" fontId="54" fillId="78" borderId="70" applyNumberFormat="0" applyAlignment="0" applyProtection="0"/>
    <xf numFmtId="0" fontId="66" fillId="65" borderId="70" applyNumberFormat="0" applyAlignment="0" applyProtection="0"/>
    <xf numFmtId="0" fontId="70" fillId="78" borderId="77" applyNumberFormat="0" applyAlignment="0" applyProtection="0"/>
    <xf numFmtId="0" fontId="73" fillId="0" borderId="71" applyNumberFormat="0" applyFill="0" applyAlignment="0" applyProtection="0"/>
    <xf numFmtId="0" fontId="5" fillId="45" borderId="0" applyNumberFormat="0" applyBorder="0" applyAlignment="0" applyProtection="0"/>
    <xf numFmtId="0" fontId="51" fillId="78" borderId="77" applyNumberFormat="0" applyAlignment="0" applyProtection="0"/>
    <xf numFmtId="0" fontId="53" fillId="78" borderId="70" applyNumberFormat="0" applyAlignment="0" applyProtection="0"/>
    <xf numFmtId="0" fontId="58" fillId="0" borderId="71" applyNumberFormat="0" applyFill="0" applyAlignment="0" applyProtection="0"/>
    <xf numFmtId="49" fontId="32" fillId="0" borderId="73" applyNumberFormat="0" applyFont="0" applyFill="0" applyBorder="0" applyProtection="0">
      <alignment horizontal="left" vertical="center" indent="2"/>
    </xf>
    <xf numFmtId="0" fontId="30" fillId="8" borderId="73">
      <alignment horizontal="right" vertical="center"/>
    </xf>
    <xf numFmtId="4" fontId="30" fillId="8" borderId="73">
      <alignment horizontal="right" vertical="center"/>
    </xf>
    <xf numFmtId="0" fontId="44" fillId="8" borderId="73">
      <alignment horizontal="right" vertical="center"/>
    </xf>
    <xf numFmtId="4" fontId="44" fillId="8" borderId="73">
      <alignment horizontal="right" vertical="center"/>
    </xf>
    <xf numFmtId="0" fontId="30" fillId="9" borderId="73">
      <alignment horizontal="right" vertical="center"/>
    </xf>
    <xf numFmtId="4" fontId="30" fillId="9" borderId="73">
      <alignment horizontal="right" vertical="center"/>
    </xf>
    <xf numFmtId="0" fontId="30" fillId="9" borderId="73">
      <alignment horizontal="right" vertical="center"/>
    </xf>
    <xf numFmtId="4" fontId="30" fillId="9" borderId="73">
      <alignment horizontal="right" vertical="center"/>
    </xf>
    <xf numFmtId="0" fontId="57" fillId="65" borderId="70" applyNumberFormat="0" applyAlignment="0" applyProtection="0"/>
    <xf numFmtId="0" fontId="32" fillId="0" borderId="73">
      <alignment horizontal="right" vertical="center"/>
    </xf>
    <xf numFmtId="4" fontId="32" fillId="0" borderId="73">
      <alignment horizontal="right" vertical="center"/>
    </xf>
    <xf numFmtId="4" fontId="32" fillId="0" borderId="73" applyFill="0" applyBorder="0" applyProtection="0">
      <alignment horizontal="right" vertical="center"/>
    </xf>
    <xf numFmtId="49" fontId="31" fillId="0" borderId="73" applyNumberFormat="0" applyFill="0" applyBorder="0" applyProtection="0">
      <alignment horizontal="left" vertical="center"/>
    </xf>
    <xf numFmtId="0" fontId="32" fillId="0" borderId="73" applyNumberFormat="0" applyFill="0" applyAlignment="0" applyProtection="0"/>
    <xf numFmtId="170" fontId="32" fillId="82" borderId="73" applyNumberFormat="0" applyFont="0" applyBorder="0" applyAlignment="0" applyProtection="0">
      <alignment horizontal="right" vertical="center"/>
    </xf>
    <xf numFmtId="0" fontId="32" fillId="11" borderId="73"/>
    <xf numFmtId="4" fontId="32" fillId="11" borderId="73"/>
    <xf numFmtId="4" fontId="30" fillId="9" borderId="73">
      <alignment horizontal="right" vertical="center"/>
    </xf>
    <xf numFmtId="0" fontId="32" fillId="11" borderId="73"/>
    <xf numFmtId="0" fontId="53" fillId="78" borderId="70" applyNumberFormat="0" applyAlignment="0" applyProtection="0"/>
    <xf numFmtId="0" fontId="30" fillId="8" borderId="73">
      <alignment horizontal="right" vertical="center"/>
    </xf>
    <xf numFmtId="0" fontId="32" fillId="0" borderId="73">
      <alignment horizontal="right" vertical="center"/>
    </xf>
    <xf numFmtId="0" fontId="73" fillId="0" borderId="71" applyNumberFormat="0" applyFill="0" applyAlignment="0" applyProtection="0"/>
    <xf numFmtId="0" fontId="32" fillId="8" borderId="74">
      <alignment horizontal="left" vertical="center"/>
    </xf>
    <xf numFmtId="0" fontId="66" fillId="65" borderId="70" applyNumberFormat="0" applyAlignment="0" applyProtection="0"/>
    <xf numFmtId="170" fontId="32" fillId="82" borderId="73" applyNumberFormat="0" applyFont="0" applyBorder="0" applyAlignment="0" applyProtection="0">
      <alignment horizontal="right" vertical="center"/>
    </xf>
    <xf numFmtId="0" fontId="48" fillId="81" borderId="72" applyNumberFormat="0" applyFont="0" applyAlignment="0" applyProtection="0"/>
    <xf numFmtId="0" fontId="32" fillId="0" borderId="76">
      <alignment horizontal="left" vertical="center" wrapText="1" indent="2"/>
    </xf>
    <xf numFmtId="4" fontId="32" fillId="11" borderId="73"/>
    <xf numFmtId="49" fontId="31" fillId="0" borderId="73" applyNumberFormat="0" applyFill="0" applyBorder="0" applyProtection="0">
      <alignment horizontal="left" vertical="center"/>
    </xf>
    <xf numFmtId="0" fontId="32" fillId="0" borderId="73">
      <alignment horizontal="right" vertical="center"/>
    </xf>
    <xf numFmtId="4" fontId="30" fillId="9" borderId="75">
      <alignment horizontal="right" vertical="center"/>
    </xf>
    <xf numFmtId="4" fontId="30" fillId="9" borderId="73">
      <alignment horizontal="right" vertical="center"/>
    </xf>
    <xf numFmtId="4" fontId="30" fillId="9" borderId="73">
      <alignment horizontal="right" vertical="center"/>
    </xf>
    <xf numFmtId="0" fontId="44" fillId="8" borderId="73">
      <alignment horizontal="right" vertical="center"/>
    </xf>
    <xf numFmtId="0" fontId="30" fillId="8" borderId="73">
      <alignment horizontal="right" vertical="center"/>
    </xf>
    <xf numFmtId="49" fontId="32" fillId="0" borderId="73" applyNumberFormat="0" applyFont="0" applyFill="0" applyBorder="0" applyProtection="0">
      <alignment horizontal="left" vertical="center" indent="2"/>
    </xf>
    <xf numFmtId="0" fontId="66" fillId="65" borderId="70" applyNumberFormat="0" applyAlignment="0" applyProtection="0"/>
    <xf numFmtId="0" fontId="51" fillId="78" borderId="77" applyNumberFormat="0" applyAlignment="0" applyProtection="0"/>
    <xf numFmtId="49" fontId="32" fillId="0" borderId="73" applyNumberFormat="0" applyFont="0" applyFill="0" applyBorder="0" applyProtection="0">
      <alignment horizontal="left" vertical="center" indent="2"/>
    </xf>
    <xf numFmtId="0" fontId="57" fillId="65" borderId="70" applyNumberFormat="0" applyAlignment="0" applyProtection="0"/>
    <xf numFmtId="4" fontId="32" fillId="0" borderId="73" applyFill="0" applyBorder="0" applyProtection="0">
      <alignment horizontal="right" vertical="center"/>
    </xf>
    <xf numFmtId="0" fontId="54" fillId="78" borderId="70" applyNumberFormat="0" applyAlignment="0" applyProtection="0"/>
    <xf numFmtId="0" fontId="73" fillId="0" borderId="71" applyNumberFormat="0" applyFill="0" applyAlignment="0" applyProtection="0"/>
    <xf numFmtId="0" fontId="70" fillId="78" borderId="77" applyNumberFormat="0" applyAlignment="0" applyProtection="0"/>
    <xf numFmtId="0" fontId="32" fillId="0" borderId="73" applyNumberFormat="0" applyFill="0" applyAlignment="0" applyProtection="0"/>
    <xf numFmtId="4" fontId="32" fillId="0" borderId="73">
      <alignment horizontal="right" vertical="center"/>
    </xf>
    <xf numFmtId="0" fontId="32" fillId="0" borderId="73">
      <alignment horizontal="right" vertical="center"/>
    </xf>
    <xf numFmtId="0" fontId="66" fillId="65" borderId="70" applyNumberFormat="0" applyAlignment="0" applyProtection="0"/>
    <xf numFmtId="0" fontId="51" fillId="78" borderId="77" applyNumberFormat="0" applyAlignment="0" applyProtection="0"/>
    <xf numFmtId="0" fontId="53" fillId="78" borderId="70" applyNumberFormat="0" applyAlignment="0" applyProtection="0"/>
    <xf numFmtId="0" fontId="32" fillId="9" borderId="76">
      <alignment horizontal="left" vertical="center" wrapText="1" indent="2"/>
    </xf>
    <xf numFmtId="0" fontId="54" fillId="78" borderId="70" applyNumberFormat="0" applyAlignment="0" applyProtection="0"/>
    <xf numFmtId="0" fontId="54" fillId="78" borderId="70" applyNumberFormat="0" applyAlignment="0" applyProtection="0"/>
    <xf numFmtId="4" fontId="30" fillId="9" borderId="74">
      <alignment horizontal="right" vertical="center"/>
    </xf>
    <xf numFmtId="0" fontId="30" fillId="9" borderId="74">
      <alignment horizontal="right" vertical="center"/>
    </xf>
    <xf numFmtId="0" fontId="30" fillId="9" borderId="73">
      <alignment horizontal="right" vertical="center"/>
    </xf>
    <xf numFmtId="4" fontId="44" fillId="8" borderId="73">
      <alignment horizontal="right" vertical="center"/>
    </xf>
    <xf numFmtId="0" fontId="57" fillId="65" borderId="70" applyNumberFormat="0" applyAlignment="0" applyProtection="0"/>
    <xf numFmtId="0" fontId="58" fillId="0" borderId="71" applyNumberFormat="0" applyFill="0" applyAlignment="0" applyProtection="0"/>
    <xf numFmtId="0" fontId="73" fillId="0" borderId="71" applyNumberFormat="0" applyFill="0" applyAlignment="0" applyProtection="0"/>
    <xf numFmtId="0" fontId="48" fillId="81" borderId="72" applyNumberFormat="0" applyFont="0" applyAlignment="0" applyProtection="0"/>
    <xf numFmtId="0" fontId="66" fillId="65" borderId="70" applyNumberFormat="0" applyAlignment="0" applyProtection="0"/>
    <xf numFmtId="49" fontId="31" fillId="0" borderId="73" applyNumberFormat="0" applyFill="0" applyBorder="0" applyProtection="0">
      <alignment horizontal="left" vertical="center"/>
    </xf>
    <xf numFmtId="0" fontId="32" fillId="9" borderId="76">
      <alignment horizontal="left" vertical="center" wrapText="1" indent="2"/>
    </xf>
    <xf numFmtId="0" fontId="54" fillId="78" borderId="70" applyNumberFormat="0" applyAlignment="0" applyProtection="0"/>
    <xf numFmtId="0" fontId="32" fillId="0" borderId="76">
      <alignment horizontal="left" vertical="center" wrapText="1" indent="2"/>
    </xf>
    <xf numFmtId="0" fontId="48" fillId="81" borderId="72" applyNumberFormat="0" applyFont="0" applyAlignment="0" applyProtection="0"/>
    <xf numFmtId="0" fontId="33" fillId="81" borderId="72" applyNumberFormat="0" applyFont="0" applyAlignment="0" applyProtection="0"/>
    <xf numFmtId="0" fontId="70" fillId="78" borderId="77" applyNumberFormat="0" applyAlignment="0" applyProtection="0"/>
    <xf numFmtId="0" fontId="73" fillId="0" borderId="71" applyNumberFormat="0" applyFill="0" applyAlignment="0" applyProtection="0"/>
    <xf numFmtId="4" fontId="32" fillId="11" borderId="73"/>
    <xf numFmtId="0" fontId="30" fillId="9" borderId="73">
      <alignment horizontal="right" vertical="center"/>
    </xf>
    <xf numFmtId="0" fontId="73" fillId="0" borderId="71" applyNumberFormat="0" applyFill="0" applyAlignment="0" applyProtection="0"/>
    <xf numFmtId="4" fontId="30" fillId="9" borderId="75">
      <alignment horizontal="right" vertical="center"/>
    </xf>
    <xf numFmtId="0" fontId="53" fillId="78" borderId="70" applyNumberFormat="0" applyAlignment="0" applyProtection="0"/>
    <xf numFmtId="0" fontId="30" fillId="9" borderId="74">
      <alignment horizontal="right" vertical="center"/>
    </xf>
    <xf numFmtId="0" fontId="54" fillId="78" borderId="70" applyNumberFormat="0" applyAlignment="0" applyProtection="0"/>
    <xf numFmtId="0" fontId="58" fillId="0" borderId="71" applyNumberFormat="0" applyFill="0" applyAlignment="0" applyProtection="0"/>
    <xf numFmtId="0" fontId="48" fillId="81" borderId="72" applyNumberFormat="0" applyFont="0" applyAlignment="0" applyProtection="0"/>
    <xf numFmtId="4" fontId="30" fillId="9" borderId="74">
      <alignment horizontal="right" vertical="center"/>
    </xf>
    <xf numFmtId="0" fontId="32" fillId="9" borderId="76">
      <alignment horizontal="left" vertical="center" wrapText="1" indent="2"/>
    </xf>
    <xf numFmtId="0" fontId="32" fillId="11" borderId="73"/>
    <xf numFmtId="170" fontId="32" fillId="82" borderId="73" applyNumberFormat="0" applyFont="0" applyBorder="0" applyAlignment="0" applyProtection="0">
      <alignment horizontal="right" vertical="center"/>
    </xf>
    <xf numFmtId="0" fontId="32" fillId="0" borderId="73" applyNumberFormat="0" applyFill="0" applyAlignment="0" applyProtection="0"/>
    <xf numFmtId="4" fontId="32" fillId="0" borderId="73" applyFill="0" applyBorder="0" applyProtection="0">
      <alignment horizontal="right" vertical="center"/>
    </xf>
    <xf numFmtId="4" fontId="30" fillId="8" borderId="73">
      <alignment horizontal="right" vertical="center"/>
    </xf>
    <xf numFmtId="0" fontId="58" fillId="0" borderId="71" applyNumberFormat="0" applyFill="0" applyAlignment="0" applyProtection="0"/>
    <xf numFmtId="49" fontId="31" fillId="0" borderId="73" applyNumberFormat="0" applyFill="0" applyBorder="0" applyProtection="0">
      <alignment horizontal="left" vertical="center"/>
    </xf>
    <xf numFmtId="49" fontId="32" fillId="0" borderId="74" applyNumberFormat="0" applyFont="0" applyFill="0" applyBorder="0" applyProtection="0">
      <alignment horizontal="left" vertical="center" indent="5"/>
    </xf>
    <xf numFmtId="0" fontId="32" fillId="8" borderId="74">
      <alignment horizontal="left" vertical="center"/>
    </xf>
    <xf numFmtId="0" fontId="54" fillId="78" borderId="70" applyNumberFormat="0" applyAlignment="0" applyProtection="0"/>
    <xf numFmtId="4" fontId="30" fillId="9" borderId="75">
      <alignment horizontal="right" vertical="center"/>
    </xf>
    <xf numFmtId="0" fontId="66" fillId="65" borderId="70" applyNumberFormat="0" applyAlignment="0" applyProtection="0"/>
    <xf numFmtId="0" fontId="66" fillId="65" borderId="70" applyNumberFormat="0" applyAlignment="0" applyProtection="0"/>
    <xf numFmtId="0" fontId="48" fillId="81" borderId="72" applyNumberFormat="0" applyFont="0" applyAlignment="0" applyProtection="0"/>
    <xf numFmtId="0" fontId="70" fillId="78" borderId="77" applyNumberFormat="0" applyAlignment="0" applyProtection="0"/>
    <xf numFmtId="0" fontId="73" fillId="0" borderId="71" applyNumberFormat="0" applyFill="0" applyAlignment="0" applyProtection="0"/>
    <xf numFmtId="0" fontId="30" fillId="9" borderId="73">
      <alignment horizontal="right" vertical="center"/>
    </xf>
    <xf numFmtId="0" fontId="33" fillId="81" borderId="72" applyNumberFormat="0" applyFont="0" applyAlignment="0" applyProtection="0"/>
    <xf numFmtId="4" fontId="32" fillId="0" borderId="73">
      <alignment horizontal="right" vertical="center"/>
    </xf>
    <xf numFmtId="0" fontId="73" fillId="0" borderId="71" applyNumberFormat="0" applyFill="0" applyAlignment="0" applyProtection="0"/>
    <xf numFmtId="0" fontId="30" fillId="9" borderId="73">
      <alignment horizontal="right" vertical="center"/>
    </xf>
    <xf numFmtId="0" fontId="30" fillId="9" borderId="73">
      <alignment horizontal="right" vertical="center"/>
    </xf>
    <xf numFmtId="4" fontId="44" fillId="8" borderId="73">
      <alignment horizontal="right" vertical="center"/>
    </xf>
    <xf numFmtId="0" fontId="30" fillId="8" borderId="73">
      <alignment horizontal="right" vertical="center"/>
    </xf>
    <xf numFmtId="4" fontId="30" fillId="8" borderId="73">
      <alignment horizontal="right" vertical="center"/>
    </xf>
    <xf numFmtId="0" fontId="44" fillId="8" borderId="73">
      <alignment horizontal="right" vertical="center"/>
    </xf>
    <xf numFmtId="4" fontId="44" fillId="8" borderId="73">
      <alignment horizontal="right" vertical="center"/>
    </xf>
    <xf numFmtId="0" fontId="30" fillId="9" borderId="73">
      <alignment horizontal="right" vertical="center"/>
    </xf>
    <xf numFmtId="4" fontId="30" fillId="9" borderId="73">
      <alignment horizontal="right" vertical="center"/>
    </xf>
    <xf numFmtId="0" fontId="30" fillId="9" borderId="73">
      <alignment horizontal="right" vertical="center"/>
    </xf>
    <xf numFmtId="4" fontId="30" fillId="9" borderId="73">
      <alignment horizontal="right" vertical="center"/>
    </xf>
    <xf numFmtId="0" fontId="30" fillId="9" borderId="74">
      <alignment horizontal="right" vertical="center"/>
    </xf>
    <xf numFmtId="4" fontId="30" fillId="9" borderId="74">
      <alignment horizontal="right" vertical="center"/>
    </xf>
    <xf numFmtId="0" fontId="30" fillId="9" borderId="75">
      <alignment horizontal="right" vertical="center"/>
    </xf>
    <xf numFmtId="4" fontId="30" fillId="9" borderId="75">
      <alignment horizontal="right" vertical="center"/>
    </xf>
    <xf numFmtId="0" fontId="54" fillId="78" borderId="70" applyNumberFormat="0" applyAlignment="0" applyProtection="0"/>
    <xf numFmtId="0" fontId="32" fillId="9" borderId="76">
      <alignment horizontal="left" vertical="center" wrapText="1" indent="2"/>
    </xf>
    <xf numFmtId="0" fontId="32" fillId="0" borderId="76">
      <alignment horizontal="left" vertical="center" wrapText="1" indent="2"/>
    </xf>
    <xf numFmtId="0" fontId="32" fillId="8" borderId="74">
      <alignment horizontal="left" vertical="center"/>
    </xf>
    <xf numFmtId="0" fontId="66" fillId="65" borderId="70" applyNumberFormat="0" applyAlignment="0" applyProtection="0"/>
    <xf numFmtId="0" fontId="32" fillId="0" borderId="73">
      <alignment horizontal="right" vertical="center"/>
    </xf>
    <xf numFmtId="4" fontId="32" fillId="0" borderId="73">
      <alignment horizontal="right" vertical="center"/>
    </xf>
    <xf numFmtId="0" fontId="32" fillId="0" borderId="73" applyNumberFormat="0" applyFill="0" applyAlignment="0" applyProtection="0"/>
    <xf numFmtId="0" fontId="70" fillId="78" borderId="77" applyNumberFormat="0" applyAlignment="0" applyProtection="0"/>
    <xf numFmtId="170" fontId="32" fillId="82" borderId="73" applyNumberFormat="0" applyFont="0" applyBorder="0" applyAlignment="0" applyProtection="0">
      <alignment horizontal="right" vertical="center"/>
    </xf>
    <xf numFmtId="0" fontId="32" fillId="11" borderId="73"/>
    <xf numFmtId="4" fontId="32" fillId="11" borderId="73"/>
    <xf numFmtId="0" fontId="73" fillId="0" borderId="71" applyNumberFormat="0" applyFill="0" applyAlignment="0" applyProtection="0"/>
    <xf numFmtId="0" fontId="33" fillId="81" borderId="72" applyNumberFormat="0" applyFont="0" applyAlignment="0" applyProtection="0"/>
    <xf numFmtId="0" fontId="48" fillId="81" borderId="72" applyNumberFormat="0" applyFont="0" applyAlignment="0" applyProtection="0"/>
    <xf numFmtId="0" fontId="32" fillId="0" borderId="73" applyNumberFormat="0" applyFill="0" applyAlignment="0" applyProtection="0"/>
    <xf numFmtId="0" fontId="58" fillId="0" borderId="71" applyNumberFormat="0" applyFill="0" applyAlignment="0" applyProtection="0"/>
    <xf numFmtId="0" fontId="73" fillId="0" borderId="71" applyNumberFormat="0" applyFill="0" applyAlignment="0" applyProtection="0"/>
    <xf numFmtId="0" fontId="57" fillId="65" borderId="70" applyNumberFormat="0" applyAlignment="0" applyProtection="0"/>
    <xf numFmtId="0" fontId="54" fillId="78" borderId="70" applyNumberFormat="0" applyAlignment="0" applyProtection="0"/>
    <xf numFmtId="4" fontId="44" fillId="8" borderId="73">
      <alignment horizontal="right" vertical="center"/>
    </xf>
    <xf numFmtId="0" fontId="30" fillId="8" borderId="73">
      <alignment horizontal="right" vertical="center"/>
    </xf>
    <xf numFmtId="170" fontId="32" fillId="82" borderId="73" applyNumberFormat="0" applyFont="0" applyBorder="0" applyAlignment="0" applyProtection="0">
      <alignment horizontal="right" vertical="center"/>
    </xf>
    <xf numFmtId="0" fontId="58" fillId="0" borderId="71" applyNumberFormat="0" applyFill="0" applyAlignment="0" applyProtection="0"/>
    <xf numFmtId="49" fontId="32" fillId="0" borderId="73" applyNumberFormat="0" applyFont="0" applyFill="0" applyBorder="0" applyProtection="0">
      <alignment horizontal="left" vertical="center" indent="2"/>
    </xf>
    <xf numFmtId="49" fontId="32" fillId="0" borderId="74" applyNumberFormat="0" applyFont="0" applyFill="0" applyBorder="0" applyProtection="0">
      <alignment horizontal="left" vertical="center" indent="5"/>
    </xf>
    <xf numFmtId="49" fontId="32" fillId="0" borderId="73" applyNumberFormat="0" applyFont="0" applyFill="0" applyBorder="0" applyProtection="0">
      <alignment horizontal="left" vertical="center" indent="2"/>
    </xf>
    <xf numFmtId="4" fontId="32" fillId="0" borderId="73" applyFill="0" applyBorder="0" applyProtection="0">
      <alignment horizontal="right" vertical="center"/>
    </xf>
    <xf numFmtId="49" fontId="31" fillId="0" borderId="73" applyNumberFormat="0" applyFill="0" applyBorder="0" applyProtection="0">
      <alignment horizontal="left" vertical="center"/>
    </xf>
    <xf numFmtId="0" fontId="32" fillId="0" borderId="76">
      <alignment horizontal="left" vertical="center" wrapText="1" indent="2"/>
    </xf>
    <xf numFmtId="0" fontId="70" fillId="78" borderId="77" applyNumberFormat="0" applyAlignment="0" applyProtection="0"/>
    <xf numFmtId="0" fontId="30" fillId="9" borderId="75">
      <alignment horizontal="right" vertical="center"/>
    </xf>
    <xf numFmtId="0" fontId="57" fillId="65" borderId="70" applyNumberFormat="0" applyAlignment="0" applyProtection="0"/>
    <xf numFmtId="0" fontId="30" fillId="9" borderId="75">
      <alignment horizontal="right" vertical="center"/>
    </xf>
    <xf numFmtId="4" fontId="30" fillId="9" borderId="73">
      <alignment horizontal="right" vertical="center"/>
    </xf>
    <xf numFmtId="0" fontId="30" fillId="9" borderId="73">
      <alignment horizontal="right" vertical="center"/>
    </xf>
    <xf numFmtId="0" fontId="51" fillId="78" borderId="77" applyNumberFormat="0" applyAlignment="0" applyProtection="0"/>
    <xf numFmtId="0" fontId="53" fillId="78" borderId="70" applyNumberFormat="0" applyAlignment="0" applyProtection="0"/>
    <xf numFmtId="0" fontId="58" fillId="0" borderId="71" applyNumberFormat="0" applyFill="0" applyAlignment="0" applyProtection="0"/>
    <xf numFmtId="0" fontId="32" fillId="11" borderId="73"/>
    <xf numFmtId="4" fontId="32" fillId="11" borderId="73"/>
    <xf numFmtId="4" fontId="30" fillId="9" borderId="73">
      <alignment horizontal="right" vertical="center"/>
    </xf>
    <xf numFmtId="0" fontId="44" fillId="8" borderId="73">
      <alignment horizontal="right" vertical="center"/>
    </xf>
    <xf numFmtId="0" fontId="57" fillId="65" borderId="70" applyNumberFormat="0" applyAlignment="0" applyProtection="0"/>
    <xf numFmtId="0" fontId="54" fillId="78" borderId="70" applyNumberFormat="0" applyAlignment="0" applyProtection="0"/>
    <xf numFmtId="4" fontId="32" fillId="0" borderId="73">
      <alignment horizontal="right" vertical="center"/>
    </xf>
    <xf numFmtId="0" fontId="32" fillId="9" borderId="76">
      <alignment horizontal="left" vertical="center" wrapText="1" indent="2"/>
    </xf>
    <xf numFmtId="0" fontId="32" fillId="0" borderId="76">
      <alignment horizontal="left" vertical="center" wrapText="1" indent="2"/>
    </xf>
    <xf numFmtId="0" fontId="70" fillId="78" borderId="77" applyNumberFormat="0" applyAlignment="0" applyProtection="0"/>
    <xf numFmtId="0" fontId="66" fillId="65" borderId="70" applyNumberFormat="0" applyAlignment="0" applyProtection="0"/>
    <xf numFmtId="0" fontId="53" fillId="78" borderId="70" applyNumberFormat="0" applyAlignment="0" applyProtection="0"/>
    <xf numFmtId="0" fontId="51" fillId="78" borderId="77" applyNumberFormat="0" applyAlignment="0" applyProtection="0"/>
    <xf numFmtId="0" fontId="30" fillId="9" borderId="75">
      <alignment horizontal="right" vertical="center"/>
    </xf>
    <xf numFmtId="0" fontId="44" fillId="8" borderId="73">
      <alignment horizontal="right" vertical="center"/>
    </xf>
    <xf numFmtId="4" fontId="30" fillId="8" borderId="73">
      <alignment horizontal="right" vertical="center"/>
    </xf>
    <xf numFmtId="4" fontId="30" fillId="9" borderId="73">
      <alignment horizontal="right" vertical="center"/>
    </xf>
    <xf numFmtId="49" fontId="32" fillId="0" borderId="74" applyNumberFormat="0" applyFont="0" applyFill="0" applyBorder="0" applyProtection="0">
      <alignment horizontal="left" vertical="center" indent="5"/>
    </xf>
    <xf numFmtId="4" fontId="32" fillId="0" borderId="73" applyFill="0" applyBorder="0" applyProtection="0">
      <alignment horizontal="right" vertical="center"/>
    </xf>
    <xf numFmtId="4" fontId="30" fillId="8" borderId="73">
      <alignment horizontal="right" vertical="center"/>
    </xf>
    <xf numFmtId="0" fontId="66" fillId="65" borderId="70" applyNumberFormat="0" applyAlignment="0" applyProtection="0"/>
    <xf numFmtId="0" fontId="57" fillId="65" borderId="70" applyNumberFormat="0" applyAlignment="0" applyProtection="0"/>
    <xf numFmtId="0" fontId="53" fillId="78" borderId="70" applyNumberFormat="0" applyAlignment="0" applyProtection="0"/>
    <xf numFmtId="0" fontId="32" fillId="9" borderId="76">
      <alignment horizontal="left" vertical="center" wrapText="1" indent="2"/>
    </xf>
    <xf numFmtId="0" fontId="32" fillId="0" borderId="76">
      <alignment horizontal="left" vertical="center" wrapText="1" indent="2"/>
    </xf>
    <xf numFmtId="0" fontId="32" fillId="9" borderId="76">
      <alignment horizontal="left" vertical="center" wrapText="1" indent="2"/>
    </xf>
    <xf numFmtId="0" fontId="51" fillId="78" borderId="77" applyNumberFormat="0" applyAlignment="0" applyProtection="0"/>
    <xf numFmtId="0" fontId="70" fillId="78" borderId="77" applyNumberFormat="0" applyAlignment="0" applyProtection="0"/>
    <xf numFmtId="0" fontId="30" fillId="9" borderId="75">
      <alignment horizontal="right" vertical="center"/>
    </xf>
    <xf numFmtId="0" fontId="53" fillId="78" borderId="70" applyNumberFormat="0" applyAlignment="0" applyProtection="0"/>
    <xf numFmtId="4" fontId="30" fillId="9" borderId="73">
      <alignment horizontal="right" vertical="center"/>
    </xf>
    <xf numFmtId="4" fontId="32" fillId="11" borderId="73"/>
    <xf numFmtId="4" fontId="32" fillId="11" borderId="73"/>
    <xf numFmtId="0" fontId="30" fillId="9" borderId="73">
      <alignment horizontal="right" vertical="center"/>
    </xf>
    <xf numFmtId="0" fontId="30" fillId="9" borderId="73">
      <alignment horizontal="right" vertical="center"/>
    </xf>
    <xf numFmtId="0" fontId="32" fillId="11" borderId="73"/>
    <xf numFmtId="0" fontId="30" fillId="9" borderId="75">
      <alignment horizontal="right" vertical="center"/>
    </xf>
    <xf numFmtId="0" fontId="30" fillId="9" borderId="75">
      <alignment horizontal="right" vertical="center"/>
    </xf>
    <xf numFmtId="0" fontId="53" fillId="78" borderId="70" applyNumberFormat="0" applyAlignment="0" applyProtection="0"/>
    <xf numFmtId="0" fontId="30" fillId="9" borderId="74">
      <alignment horizontal="right" vertical="center"/>
    </xf>
    <xf numFmtId="0" fontId="32" fillId="0" borderId="73">
      <alignment horizontal="right" vertical="center"/>
    </xf>
    <xf numFmtId="4" fontId="32" fillId="0" borderId="73">
      <alignment horizontal="right" vertical="center"/>
    </xf>
    <xf numFmtId="0" fontId="73" fillId="0" borderId="71" applyNumberFormat="0" applyFill="0" applyAlignment="0" applyProtection="0"/>
    <xf numFmtId="0" fontId="54" fillId="78" borderId="70" applyNumberFormat="0" applyAlignment="0" applyProtection="0"/>
    <xf numFmtId="0" fontId="73" fillId="0" borderId="71" applyNumberFormat="0" applyFill="0" applyAlignment="0" applyProtection="0"/>
    <xf numFmtId="0" fontId="54" fillId="78" borderId="70" applyNumberFormat="0" applyAlignment="0" applyProtection="0"/>
    <xf numFmtId="49" fontId="31" fillId="0" borderId="73" applyNumberFormat="0" applyFill="0" applyBorder="0" applyProtection="0">
      <alignment horizontal="left" vertical="center"/>
    </xf>
    <xf numFmtId="0" fontId="48" fillId="81" borderId="72" applyNumberFormat="0" applyFont="0" applyAlignment="0" applyProtection="0"/>
    <xf numFmtId="0" fontId="30" fillId="8" borderId="73">
      <alignment horizontal="right" vertical="center"/>
    </xf>
    <xf numFmtId="0" fontId="30" fillId="9" borderId="73">
      <alignment horizontal="right" vertical="center"/>
    </xf>
    <xf numFmtId="0" fontId="54" fillId="78" borderId="70" applyNumberFormat="0" applyAlignment="0" applyProtection="0"/>
    <xf numFmtId="0" fontId="58" fillId="0" borderId="71" applyNumberFormat="0" applyFill="0" applyAlignment="0" applyProtection="0"/>
    <xf numFmtId="4" fontId="32" fillId="0" borderId="73" applyFill="0" applyBorder="0" applyProtection="0">
      <alignment horizontal="right" vertical="center"/>
    </xf>
    <xf numFmtId="0" fontId="13" fillId="0" borderId="33" applyNumberFormat="0" applyFill="0" applyAlignment="0" applyProtection="0"/>
    <xf numFmtId="0" fontId="32" fillId="9" borderId="76">
      <alignment horizontal="left" vertical="center" wrapText="1" indent="2"/>
    </xf>
    <xf numFmtId="0" fontId="13" fillId="0" borderId="33" applyNumberFormat="0" applyFill="0" applyAlignment="0" applyProtection="0"/>
    <xf numFmtId="0" fontId="5" fillId="51" borderId="0" applyNumberFormat="0" applyBorder="0" applyAlignment="0" applyProtection="0"/>
    <xf numFmtId="0" fontId="42" fillId="56" borderId="0" applyNumberFormat="0" applyBorder="0" applyAlignment="0" applyProtection="0"/>
    <xf numFmtId="4" fontId="30" fillId="9" borderId="73">
      <alignment horizontal="right" vertical="center"/>
    </xf>
    <xf numFmtId="0" fontId="66" fillId="65" borderId="70" applyNumberFormat="0" applyAlignment="0" applyProtection="0"/>
    <xf numFmtId="0" fontId="54" fillId="78" borderId="70" applyNumberFormat="0" applyAlignment="0" applyProtection="0"/>
    <xf numFmtId="0" fontId="53" fillId="78" borderId="70" applyNumberFormat="0" applyAlignment="0" applyProtection="0"/>
    <xf numFmtId="0" fontId="32" fillId="8" borderId="74">
      <alignment horizontal="left" vertical="center"/>
    </xf>
    <xf numFmtId="0" fontId="5" fillId="45" borderId="0" applyNumberFormat="0" applyBorder="0" applyAlignment="0" applyProtection="0"/>
    <xf numFmtId="0" fontId="30" fillId="9" borderId="73">
      <alignment horizontal="right" vertical="center"/>
    </xf>
    <xf numFmtId="0" fontId="41" fillId="0" borderId="0" applyNumberFormat="0" applyFill="0" applyBorder="0" applyAlignment="0" applyProtection="0"/>
    <xf numFmtId="0" fontId="42" fillId="41" borderId="0" applyNumberFormat="0" applyBorder="0" applyAlignment="0" applyProtection="0"/>
    <xf numFmtId="170" fontId="32" fillId="82" borderId="73" applyNumberFormat="0" applyFont="0" applyBorder="0" applyAlignment="0" applyProtection="0">
      <alignment horizontal="right" vertical="center"/>
    </xf>
    <xf numFmtId="0" fontId="39" fillId="38" borderId="31" applyNumberFormat="0" applyAlignment="0" applyProtection="0"/>
    <xf numFmtId="0" fontId="39" fillId="38" borderId="31" applyNumberFormat="0" applyAlignment="0" applyProtection="0"/>
    <xf numFmtId="0" fontId="32" fillId="0" borderId="76">
      <alignment horizontal="left" vertical="center" wrapText="1" indent="2"/>
    </xf>
    <xf numFmtId="170" fontId="32" fillId="82" borderId="73" applyNumberFormat="0" applyFont="0" applyBorder="0" applyAlignment="0" applyProtection="0">
      <alignment horizontal="right" vertical="center"/>
    </xf>
    <xf numFmtId="4" fontId="32" fillId="0" borderId="73" applyFill="0" applyBorder="0" applyProtection="0">
      <alignment horizontal="right" vertical="center"/>
    </xf>
    <xf numFmtId="0" fontId="41" fillId="0" borderId="0" applyNumberFormat="0" applyFill="0" applyBorder="0" applyAlignment="0" applyProtection="0"/>
    <xf numFmtId="0" fontId="66" fillId="65" borderId="70" applyNumberFormat="0" applyAlignment="0" applyProtection="0"/>
    <xf numFmtId="0" fontId="32" fillId="0" borderId="76">
      <alignment horizontal="left" vertical="center" wrapText="1" indent="2"/>
    </xf>
    <xf numFmtId="0" fontId="32" fillId="11" borderId="73"/>
    <xf numFmtId="0" fontId="32" fillId="0" borderId="73">
      <alignment horizontal="right" vertical="center"/>
    </xf>
    <xf numFmtId="0" fontId="32" fillId="11" borderId="73"/>
    <xf numFmtId="0" fontId="48" fillId="81" borderId="72" applyNumberFormat="0" applyFont="0" applyAlignment="0" applyProtection="0"/>
    <xf numFmtId="49" fontId="31" fillId="0" borderId="73" applyNumberFormat="0" applyFill="0" applyBorder="0" applyProtection="0">
      <alignment horizontal="left" vertical="center"/>
    </xf>
    <xf numFmtId="0" fontId="32" fillId="0" borderId="76">
      <alignment horizontal="left" vertical="center" wrapText="1" indent="2"/>
    </xf>
    <xf numFmtId="0" fontId="54" fillId="78" borderId="70" applyNumberFormat="0" applyAlignment="0" applyProtection="0"/>
    <xf numFmtId="49" fontId="32" fillId="0" borderId="73" applyNumberFormat="0" applyFont="0" applyFill="0" applyBorder="0" applyProtection="0">
      <alignment horizontal="left" vertical="center" indent="2"/>
    </xf>
    <xf numFmtId="0" fontId="32" fillId="9" borderId="76">
      <alignment horizontal="left" vertical="center" wrapText="1" indent="2"/>
    </xf>
    <xf numFmtId="0" fontId="70" fillId="78" borderId="77" applyNumberFormat="0" applyAlignment="0" applyProtection="0"/>
    <xf numFmtId="0" fontId="5" fillId="42" borderId="0" applyNumberFormat="0" applyBorder="0" applyAlignment="0" applyProtection="0"/>
    <xf numFmtId="0" fontId="13" fillId="0" borderId="33" applyNumberFormat="0" applyFill="0" applyAlignment="0" applyProtection="0"/>
    <xf numFmtId="0" fontId="44" fillId="8" borderId="73">
      <alignment horizontal="right" vertical="center"/>
    </xf>
    <xf numFmtId="0" fontId="5" fillId="55" borderId="0" applyNumberFormat="0" applyBorder="0" applyAlignment="0" applyProtection="0"/>
    <xf numFmtId="0" fontId="57" fillId="65" borderId="70" applyNumberFormat="0" applyAlignment="0" applyProtection="0"/>
    <xf numFmtId="4" fontId="44" fillId="8" borderId="73">
      <alignment horizontal="right" vertical="center"/>
    </xf>
    <xf numFmtId="0" fontId="57" fillId="65" borderId="70" applyNumberFormat="0" applyAlignment="0" applyProtection="0"/>
    <xf numFmtId="0" fontId="42" fillId="50" borderId="0" applyNumberFormat="0" applyBorder="0" applyAlignment="0" applyProtection="0"/>
    <xf numFmtId="0" fontId="53" fillId="78" borderId="70" applyNumberFormat="0" applyAlignment="0" applyProtection="0"/>
    <xf numFmtId="0" fontId="51" fillId="78" borderId="77" applyNumberFormat="0" applyAlignment="0" applyProtection="0"/>
    <xf numFmtId="0" fontId="5" fillId="46" borderId="0" applyNumberFormat="0" applyBorder="0" applyAlignment="0" applyProtection="0"/>
    <xf numFmtId="0" fontId="32" fillId="11" borderId="73"/>
    <xf numFmtId="0" fontId="30" fillId="9" borderId="73">
      <alignment horizontal="right" vertical="center"/>
    </xf>
    <xf numFmtId="0" fontId="44" fillId="8" borderId="73">
      <alignment horizontal="right" vertical="center"/>
    </xf>
    <xf numFmtId="0" fontId="70" fillId="78" borderId="77" applyNumberFormat="0" applyAlignment="0" applyProtection="0"/>
    <xf numFmtId="4" fontId="30" fillId="8" borderId="73">
      <alignment horizontal="right" vertical="center"/>
    </xf>
    <xf numFmtId="0" fontId="5" fillId="55" borderId="0" applyNumberFormat="0" applyBorder="0" applyAlignment="0" applyProtection="0"/>
    <xf numFmtId="0" fontId="58" fillId="0" borderId="71" applyNumberFormat="0" applyFill="0" applyAlignment="0" applyProtection="0"/>
    <xf numFmtId="0" fontId="58" fillId="0" borderId="71" applyNumberFormat="0" applyFill="0" applyAlignment="0" applyProtection="0"/>
    <xf numFmtId="0" fontId="70" fillId="78" borderId="77" applyNumberFormat="0" applyAlignment="0" applyProtection="0"/>
    <xf numFmtId="4" fontId="32" fillId="11" borderId="73"/>
    <xf numFmtId="0" fontId="42" fillId="44" borderId="0" applyNumberFormat="0" applyBorder="0" applyAlignment="0" applyProtection="0"/>
    <xf numFmtId="0" fontId="5" fillId="42" borderId="0" applyNumberFormat="0" applyBorder="0" applyAlignment="0" applyProtection="0"/>
    <xf numFmtId="0" fontId="30" fillId="9" borderId="75">
      <alignment horizontal="right" vertical="center"/>
    </xf>
    <xf numFmtId="0" fontId="40" fillId="0" borderId="0" applyNumberFormat="0" applyFill="0" applyBorder="0" applyAlignment="0" applyProtection="0"/>
    <xf numFmtId="0" fontId="51" fillId="78" borderId="77" applyNumberFormat="0" applyAlignment="0" applyProtection="0"/>
    <xf numFmtId="0" fontId="30" fillId="8" borderId="73">
      <alignment horizontal="right" vertical="center"/>
    </xf>
    <xf numFmtId="4" fontId="32" fillId="0" borderId="73">
      <alignment horizontal="right" vertical="center"/>
    </xf>
    <xf numFmtId="0" fontId="5" fillId="49" borderId="0" applyNumberFormat="0" applyBorder="0" applyAlignment="0" applyProtection="0"/>
    <xf numFmtId="49" fontId="32" fillId="0" borderId="73" applyNumberFormat="0" applyFont="0" applyFill="0" applyBorder="0" applyProtection="0">
      <alignment horizontal="left" vertical="center" indent="2"/>
    </xf>
    <xf numFmtId="0" fontId="32" fillId="9" borderId="76">
      <alignment horizontal="left" vertical="center" wrapText="1" indent="2"/>
    </xf>
    <xf numFmtId="0" fontId="30" fillId="9" borderId="74">
      <alignment horizontal="right" vertical="center"/>
    </xf>
    <xf numFmtId="4" fontId="32" fillId="11" borderId="73"/>
    <xf numFmtId="0" fontId="48" fillId="81" borderId="72" applyNumberFormat="0" applyFont="0" applyAlignment="0" applyProtection="0"/>
    <xf numFmtId="0" fontId="42" fillId="47" borderId="0" applyNumberFormat="0" applyBorder="0" applyAlignment="0" applyProtection="0"/>
    <xf numFmtId="4" fontId="30" fillId="9" borderId="73">
      <alignment horizontal="right" vertical="center"/>
    </xf>
    <xf numFmtId="0" fontId="42" fillId="41" borderId="0" applyNumberFormat="0" applyBorder="0" applyAlignment="0" applyProtection="0"/>
    <xf numFmtId="0" fontId="66" fillId="65" borderId="70" applyNumberFormat="0" applyAlignment="0" applyProtection="0"/>
    <xf numFmtId="0" fontId="51" fillId="78" borderId="77" applyNumberFormat="0" applyAlignment="0" applyProtection="0"/>
    <xf numFmtId="0" fontId="73" fillId="0" borderId="71" applyNumberFormat="0" applyFill="0" applyAlignment="0" applyProtection="0"/>
    <xf numFmtId="4" fontId="30" fillId="9" borderId="74">
      <alignment horizontal="right" vertical="center"/>
    </xf>
    <xf numFmtId="0" fontId="5" fillId="43" borderId="0" applyNumberFormat="0" applyBorder="0" applyAlignment="0" applyProtection="0"/>
    <xf numFmtId="4" fontId="44" fillId="8" borderId="73">
      <alignment horizontal="right" vertical="center"/>
    </xf>
    <xf numFmtId="0" fontId="30" fillId="9" borderId="73">
      <alignment horizontal="right" vertical="center"/>
    </xf>
    <xf numFmtId="0" fontId="42" fillId="44" borderId="0" applyNumberFormat="0" applyBorder="0" applyAlignment="0" applyProtection="0"/>
    <xf numFmtId="0" fontId="5" fillId="51" borderId="0" applyNumberFormat="0" applyBorder="0" applyAlignment="0" applyProtection="0"/>
    <xf numFmtId="0" fontId="5" fillId="42" borderId="0" applyNumberFormat="0" applyBorder="0" applyAlignment="0" applyProtection="0"/>
    <xf numFmtId="0" fontId="53" fillId="78" borderId="70" applyNumberFormat="0" applyAlignment="0" applyProtection="0"/>
    <xf numFmtId="0" fontId="42" fillId="50" borderId="0" applyNumberFormat="0" applyBorder="0" applyAlignment="0" applyProtection="0"/>
    <xf numFmtId="0" fontId="30" fillId="8" borderId="73">
      <alignment horizontal="right" vertical="center"/>
    </xf>
    <xf numFmtId="0" fontId="54" fillId="78" borderId="70" applyNumberFormat="0" applyAlignment="0" applyProtection="0"/>
    <xf numFmtId="4" fontId="32" fillId="0" borderId="73" applyFill="0" applyBorder="0" applyProtection="0">
      <alignment horizontal="right" vertical="center"/>
    </xf>
    <xf numFmtId="0" fontId="32" fillId="9" borderId="76">
      <alignment horizontal="left" vertical="center" wrapText="1" indent="2"/>
    </xf>
    <xf numFmtId="4" fontId="32" fillId="11" borderId="73"/>
    <xf numFmtId="0" fontId="38" fillId="38" borderId="32" applyNumberFormat="0" applyAlignment="0" applyProtection="0"/>
    <xf numFmtId="0" fontId="54" fillId="78" borderId="70" applyNumberFormat="0" applyAlignment="0" applyProtection="0"/>
    <xf numFmtId="0" fontId="54" fillId="78" borderId="70" applyNumberFormat="0" applyAlignment="0" applyProtection="0"/>
    <xf numFmtId="0" fontId="5" fillId="40" borderId="0" applyNumberFormat="0" applyBorder="0" applyAlignment="0" applyProtection="0"/>
    <xf numFmtId="0" fontId="57" fillId="65" borderId="70" applyNumberFormat="0" applyAlignment="0" applyProtection="0"/>
    <xf numFmtId="49" fontId="31" fillId="0" borderId="73" applyNumberFormat="0" applyFill="0" applyBorder="0" applyProtection="0">
      <alignment horizontal="left" vertical="center"/>
    </xf>
    <xf numFmtId="0" fontId="32" fillId="0" borderId="76">
      <alignment horizontal="left" vertical="center" wrapText="1" indent="2"/>
    </xf>
    <xf numFmtId="0" fontId="32" fillId="9" borderId="76">
      <alignment horizontal="left" vertical="center" wrapText="1" indent="2"/>
    </xf>
    <xf numFmtId="0" fontId="48" fillId="81" borderId="72" applyNumberFormat="0" applyFont="0" applyAlignment="0" applyProtection="0"/>
    <xf numFmtId="0" fontId="30" fillId="9" borderId="73">
      <alignment horizontal="right" vertical="center"/>
    </xf>
    <xf numFmtId="0" fontId="30" fillId="9" borderId="73">
      <alignment horizontal="right" vertical="center"/>
    </xf>
    <xf numFmtId="0" fontId="54" fillId="78" borderId="70" applyNumberFormat="0" applyAlignment="0" applyProtection="0"/>
    <xf numFmtId="0" fontId="42" fillId="47" borderId="0" applyNumberFormat="0" applyBorder="0" applyAlignment="0" applyProtection="0"/>
    <xf numFmtId="170" fontId="32" fillId="82" borderId="73" applyNumberFormat="0" applyFont="0" applyBorder="0" applyAlignment="0" applyProtection="0">
      <alignment horizontal="right" vertical="center"/>
    </xf>
    <xf numFmtId="0" fontId="5" fillId="52" borderId="0" applyNumberFormat="0" applyBorder="0" applyAlignment="0" applyProtection="0"/>
    <xf numFmtId="0" fontId="54" fillId="78" borderId="70" applyNumberFormat="0" applyAlignment="0" applyProtection="0"/>
    <xf numFmtId="0" fontId="70" fillId="78" borderId="77" applyNumberFormat="0" applyAlignment="0" applyProtection="0"/>
    <xf numFmtId="0" fontId="73" fillId="0" borderId="71" applyNumberFormat="0" applyFill="0" applyAlignment="0" applyProtection="0"/>
    <xf numFmtId="0" fontId="66" fillId="65" borderId="70" applyNumberFormat="0" applyAlignment="0" applyProtection="0"/>
    <xf numFmtId="0" fontId="30" fillId="8" borderId="73">
      <alignment horizontal="right" vertical="center"/>
    </xf>
    <xf numFmtId="0" fontId="42" fillId="41" borderId="0" applyNumberFormat="0" applyBorder="0" applyAlignment="0" applyProtection="0"/>
    <xf numFmtId="0" fontId="70" fillId="78" borderId="77" applyNumberFormat="0" applyAlignment="0" applyProtection="0"/>
    <xf numFmtId="0" fontId="5" fillId="46" borderId="0" applyNumberFormat="0" applyBorder="0" applyAlignment="0" applyProtection="0"/>
    <xf numFmtId="4" fontId="44" fillId="8" borderId="73">
      <alignment horizontal="right" vertical="center"/>
    </xf>
    <xf numFmtId="4" fontId="30" fillId="8" borderId="73">
      <alignment horizontal="right" vertical="center"/>
    </xf>
    <xf numFmtId="0" fontId="32" fillId="0" borderId="73" applyNumberFormat="0" applyFill="0" applyAlignment="0" applyProtection="0"/>
    <xf numFmtId="4" fontId="30" fillId="8" borderId="73">
      <alignment horizontal="right" vertical="center"/>
    </xf>
    <xf numFmtId="0" fontId="13" fillId="0" borderId="33" applyNumberFormat="0" applyFill="0" applyAlignment="0" applyProtection="0"/>
    <xf numFmtId="0" fontId="54" fillId="78" borderId="70" applyNumberFormat="0" applyAlignment="0" applyProtection="0"/>
    <xf numFmtId="0" fontId="5" fillId="48" borderId="0" applyNumberFormat="0" applyBorder="0" applyAlignment="0" applyProtection="0"/>
    <xf numFmtId="0" fontId="40" fillId="0" borderId="0" applyNumberFormat="0" applyFill="0" applyBorder="0" applyAlignment="0" applyProtection="0"/>
    <xf numFmtId="0" fontId="40" fillId="0" borderId="0" applyNumberFormat="0" applyFill="0" applyBorder="0" applyAlignment="0" applyProtection="0"/>
    <xf numFmtId="0" fontId="32" fillId="0" borderId="73" applyNumberFormat="0" applyFill="0" applyAlignment="0" applyProtection="0"/>
    <xf numFmtId="4" fontId="30" fillId="9" borderId="73">
      <alignment horizontal="right" vertical="center"/>
    </xf>
    <xf numFmtId="0" fontId="48" fillId="81" borderId="72" applyNumberFormat="0" applyFont="0" applyAlignment="0" applyProtection="0"/>
    <xf numFmtId="4" fontId="30" fillId="9" borderId="73">
      <alignment horizontal="right" vertical="center"/>
    </xf>
    <xf numFmtId="4" fontId="30" fillId="9" borderId="73">
      <alignment horizontal="right" vertical="center"/>
    </xf>
    <xf numFmtId="0" fontId="32" fillId="0" borderId="73">
      <alignment horizontal="right" vertical="center"/>
    </xf>
    <xf numFmtId="4" fontId="32" fillId="0" borderId="73">
      <alignment horizontal="right" vertical="center"/>
    </xf>
    <xf numFmtId="0" fontId="58" fillId="0" borderId="71" applyNumberFormat="0" applyFill="0" applyAlignment="0" applyProtection="0"/>
    <xf numFmtId="0" fontId="48" fillId="81" borderId="72" applyNumberFormat="0" applyFont="0" applyAlignment="0" applyProtection="0"/>
    <xf numFmtId="0" fontId="32" fillId="0" borderId="73" applyNumberFormat="0" applyFill="0" applyAlignment="0" applyProtection="0"/>
    <xf numFmtId="0" fontId="30" fillId="9" borderId="75">
      <alignment horizontal="right" vertical="center"/>
    </xf>
    <xf numFmtId="4" fontId="30" fillId="9" borderId="73">
      <alignment horizontal="right" vertical="center"/>
    </xf>
    <xf numFmtId="0" fontId="54" fillId="78" borderId="70" applyNumberFormat="0" applyAlignment="0" applyProtection="0"/>
    <xf numFmtId="0" fontId="30" fillId="9" borderId="73">
      <alignment horizontal="right" vertical="center"/>
    </xf>
    <xf numFmtId="4" fontId="32" fillId="11" borderId="73"/>
    <xf numFmtId="0" fontId="57" fillId="65" borderId="70" applyNumberFormat="0" applyAlignment="0" applyProtection="0"/>
    <xf numFmtId="0" fontId="54" fillId="78" borderId="70" applyNumberFormat="0" applyAlignment="0" applyProtection="0"/>
    <xf numFmtId="0" fontId="73" fillId="0" borderId="71" applyNumberFormat="0" applyFill="0" applyAlignment="0" applyProtection="0"/>
    <xf numFmtId="0" fontId="32" fillId="8" borderId="74">
      <alignment horizontal="left" vertical="center"/>
    </xf>
    <xf numFmtId="0" fontId="57" fillId="65" borderId="70" applyNumberFormat="0" applyAlignment="0" applyProtection="0"/>
    <xf numFmtId="0" fontId="32" fillId="0" borderId="73" applyNumberFormat="0" applyFill="0" applyAlignment="0" applyProtection="0"/>
    <xf numFmtId="0" fontId="5" fillId="55" borderId="0" applyNumberFormat="0" applyBorder="0" applyAlignment="0" applyProtection="0"/>
    <xf numFmtId="0" fontId="32" fillId="0" borderId="73">
      <alignment horizontal="right" vertical="center"/>
    </xf>
    <xf numFmtId="0" fontId="32" fillId="8" borderId="74">
      <alignment horizontal="left" vertical="center"/>
    </xf>
    <xf numFmtId="4" fontId="30" fillId="9" borderId="75">
      <alignment horizontal="right" vertical="center"/>
    </xf>
    <xf numFmtId="49" fontId="31" fillId="0" borderId="73" applyNumberFormat="0" applyFill="0" applyBorder="0" applyProtection="0">
      <alignment horizontal="left" vertical="center"/>
    </xf>
    <xf numFmtId="0" fontId="70" fillId="78" borderId="77" applyNumberFormat="0" applyAlignment="0" applyProtection="0"/>
    <xf numFmtId="0" fontId="42" fillId="56" borderId="0" applyNumberFormat="0" applyBorder="0" applyAlignment="0" applyProtection="0"/>
    <xf numFmtId="0" fontId="5" fillId="54" borderId="0" applyNumberFormat="0" applyBorder="0" applyAlignment="0" applyProtection="0"/>
    <xf numFmtId="0" fontId="53" fillId="78" borderId="70" applyNumberFormat="0" applyAlignment="0" applyProtection="0"/>
    <xf numFmtId="0" fontId="66" fillId="65" borderId="70" applyNumberFormat="0" applyAlignment="0" applyProtection="0"/>
    <xf numFmtId="4" fontId="44" fillId="8" borderId="73">
      <alignment horizontal="right" vertical="center"/>
    </xf>
    <xf numFmtId="0" fontId="5" fillId="49" borderId="0" applyNumberFormat="0" applyBorder="0" applyAlignment="0" applyProtection="0"/>
    <xf numFmtId="0" fontId="30" fillId="9" borderId="74">
      <alignment horizontal="right" vertical="center"/>
    </xf>
    <xf numFmtId="0" fontId="32" fillId="9" borderId="76">
      <alignment horizontal="left" vertical="center" wrapText="1" indent="2"/>
    </xf>
    <xf numFmtId="0" fontId="53" fillId="78" borderId="70" applyNumberFormat="0" applyAlignment="0" applyProtection="0"/>
    <xf numFmtId="0" fontId="5" fillId="55" borderId="0" applyNumberFormat="0" applyBorder="0" applyAlignment="0" applyProtection="0"/>
    <xf numFmtId="4" fontId="30" fillId="9" borderId="74">
      <alignment horizontal="right" vertical="center"/>
    </xf>
    <xf numFmtId="0" fontId="33" fillId="81" borderId="72" applyNumberFormat="0" applyFont="0" applyAlignment="0" applyProtection="0"/>
    <xf numFmtId="0" fontId="5" fillId="54" borderId="0" applyNumberFormat="0" applyBorder="0" applyAlignment="0" applyProtection="0"/>
    <xf numFmtId="0" fontId="30" fillId="8" borderId="73">
      <alignment horizontal="right" vertical="center"/>
    </xf>
    <xf numFmtId="0" fontId="5" fillId="48" borderId="0" applyNumberFormat="0" applyBorder="0" applyAlignment="0" applyProtection="0"/>
    <xf numFmtId="0" fontId="66" fillId="65" borderId="70" applyNumberFormat="0" applyAlignment="0" applyProtection="0"/>
    <xf numFmtId="4" fontId="30" fillId="9" borderId="74">
      <alignment horizontal="right" vertical="center"/>
    </xf>
    <xf numFmtId="4" fontId="30" fillId="9" borderId="73">
      <alignment horizontal="right" vertical="center"/>
    </xf>
    <xf numFmtId="0" fontId="30" fillId="8" borderId="73">
      <alignment horizontal="right" vertical="center"/>
    </xf>
    <xf numFmtId="0" fontId="57" fillId="65" borderId="70" applyNumberFormat="0" applyAlignment="0" applyProtection="0"/>
    <xf numFmtId="0" fontId="5" fillId="46" borderId="0" applyNumberFormat="0" applyBorder="0" applyAlignment="0" applyProtection="0"/>
    <xf numFmtId="0" fontId="39" fillId="38" borderId="31" applyNumberFormat="0" applyAlignment="0" applyProtection="0"/>
    <xf numFmtId="0" fontId="58" fillId="0" borderId="71" applyNumberFormat="0" applyFill="0" applyAlignment="0" applyProtection="0"/>
    <xf numFmtId="0" fontId="44" fillId="8" borderId="73">
      <alignment horizontal="right" vertical="center"/>
    </xf>
    <xf numFmtId="0" fontId="70" fillId="78" borderId="77" applyNumberFormat="0" applyAlignment="0" applyProtection="0"/>
    <xf numFmtId="0" fontId="73" fillId="0" borderId="71" applyNumberFormat="0" applyFill="0" applyAlignment="0" applyProtection="0"/>
    <xf numFmtId="0" fontId="5" fillId="45" borderId="0" applyNumberFormat="0" applyBorder="0" applyAlignment="0" applyProtection="0"/>
    <xf numFmtId="170" fontId="32" fillId="82" borderId="73" applyNumberFormat="0" applyFont="0" applyBorder="0" applyAlignment="0" applyProtection="0">
      <alignment horizontal="right" vertical="center"/>
    </xf>
    <xf numFmtId="0" fontId="5" fillId="43" borderId="0" applyNumberFormat="0" applyBorder="0" applyAlignment="0" applyProtection="0"/>
    <xf numFmtId="0" fontId="5" fillId="48" borderId="0" applyNumberFormat="0" applyBorder="0" applyAlignment="0" applyProtection="0"/>
    <xf numFmtId="0" fontId="42" fillId="53" borderId="0" applyNumberFormat="0" applyBorder="0" applyAlignment="0" applyProtection="0"/>
    <xf numFmtId="0" fontId="58" fillId="0" borderId="71" applyNumberFormat="0" applyFill="0" applyAlignment="0" applyProtection="0"/>
    <xf numFmtId="0" fontId="32" fillId="0" borderId="73">
      <alignment horizontal="right" vertical="center"/>
    </xf>
    <xf numFmtId="0" fontId="33" fillId="81" borderId="72" applyNumberFormat="0" applyFont="0" applyAlignment="0" applyProtection="0"/>
    <xf numFmtId="0" fontId="54" fillId="78" borderId="70" applyNumberFormat="0" applyAlignment="0" applyProtection="0"/>
    <xf numFmtId="0" fontId="73" fillId="0" borderId="71" applyNumberFormat="0" applyFill="0" applyAlignment="0" applyProtection="0"/>
    <xf numFmtId="0" fontId="5" fillId="40" borderId="0" applyNumberFormat="0" applyBorder="0" applyAlignment="0" applyProtection="0"/>
    <xf numFmtId="0" fontId="48" fillId="81" borderId="72" applyNumberFormat="0" applyFont="0" applyAlignment="0" applyProtection="0"/>
    <xf numFmtId="0" fontId="42" fillId="50" borderId="0" applyNumberFormat="0" applyBorder="0" applyAlignment="0" applyProtection="0"/>
    <xf numFmtId="0" fontId="32" fillId="0" borderId="73" applyNumberFormat="0" applyFill="0" applyAlignment="0" applyProtection="0"/>
    <xf numFmtId="0" fontId="5" fillId="49" borderId="0" applyNumberFormat="0" applyBorder="0" applyAlignment="0" applyProtection="0"/>
    <xf numFmtId="4" fontId="32" fillId="0" borderId="73" applyFill="0" applyBorder="0" applyProtection="0">
      <alignment horizontal="right" vertical="center"/>
    </xf>
    <xf numFmtId="0" fontId="5" fillId="39" borderId="0" applyNumberFormat="0" applyBorder="0" applyAlignment="0" applyProtection="0"/>
    <xf numFmtId="0" fontId="73" fillId="0" borderId="71" applyNumberFormat="0" applyFill="0" applyAlignment="0" applyProtection="0"/>
    <xf numFmtId="0" fontId="5" fillId="52" borderId="0" applyNumberFormat="0" applyBorder="0" applyAlignment="0" applyProtection="0"/>
    <xf numFmtId="0" fontId="44" fillId="8" borderId="73">
      <alignment horizontal="right" vertical="center"/>
    </xf>
    <xf numFmtId="0" fontId="57" fillId="65" borderId="70" applyNumberFormat="0" applyAlignment="0" applyProtection="0"/>
    <xf numFmtId="170" fontId="32" fillId="82" borderId="73" applyNumberFormat="0" applyFont="0" applyBorder="0" applyAlignment="0" applyProtection="0">
      <alignment horizontal="right" vertical="center"/>
    </xf>
    <xf numFmtId="0" fontId="57" fillId="65" borderId="70" applyNumberFormat="0" applyAlignment="0" applyProtection="0"/>
    <xf numFmtId="4" fontId="32" fillId="0" borderId="73">
      <alignment horizontal="right" vertical="center"/>
    </xf>
    <xf numFmtId="49" fontId="32" fillId="0" borderId="73" applyNumberFormat="0" applyFont="0" applyFill="0" applyBorder="0" applyProtection="0">
      <alignment horizontal="left" vertical="center" indent="2"/>
    </xf>
    <xf numFmtId="170" fontId="32" fillId="82" borderId="73" applyNumberFormat="0" applyFont="0" applyBorder="0" applyAlignment="0" applyProtection="0">
      <alignment horizontal="right" vertical="center"/>
    </xf>
    <xf numFmtId="0" fontId="66" fillId="65" borderId="70" applyNumberFormat="0" applyAlignment="0" applyProtection="0"/>
    <xf numFmtId="49" fontId="31" fillId="0" borderId="73" applyNumberFormat="0" applyFill="0" applyBorder="0" applyProtection="0">
      <alignment horizontal="left" vertical="center"/>
    </xf>
    <xf numFmtId="4" fontId="30" fillId="9" borderId="73">
      <alignment horizontal="right" vertical="center"/>
    </xf>
    <xf numFmtId="0" fontId="57" fillId="65" borderId="70" applyNumberFormat="0" applyAlignment="0" applyProtection="0"/>
    <xf numFmtId="0" fontId="54" fillId="78" borderId="70" applyNumberFormat="0" applyAlignment="0" applyProtection="0"/>
    <xf numFmtId="4" fontId="32" fillId="0" borderId="73">
      <alignment horizontal="right" vertical="center"/>
    </xf>
    <xf numFmtId="0" fontId="32" fillId="9" borderId="76">
      <alignment horizontal="left" vertical="center" wrapText="1" indent="2"/>
    </xf>
    <xf numFmtId="0" fontId="32" fillId="0" borderId="76">
      <alignment horizontal="left" vertical="center" wrapText="1" indent="2"/>
    </xf>
    <xf numFmtId="0" fontId="70" fillId="78" borderId="77" applyNumberFormat="0" applyAlignment="0" applyProtection="0"/>
    <xf numFmtId="0" fontId="66" fillId="65" borderId="70" applyNumberFormat="0" applyAlignment="0" applyProtection="0"/>
    <xf numFmtId="0" fontId="53" fillId="78" borderId="70" applyNumberFormat="0" applyAlignment="0" applyProtection="0"/>
    <xf numFmtId="0" fontId="51" fillId="78" borderId="77" applyNumberFormat="0" applyAlignment="0" applyProtection="0"/>
    <xf numFmtId="0" fontId="30" fillId="9" borderId="75">
      <alignment horizontal="right" vertical="center"/>
    </xf>
    <xf numFmtId="0" fontId="44" fillId="8" borderId="73">
      <alignment horizontal="right" vertical="center"/>
    </xf>
    <xf numFmtId="4" fontId="30" fillId="8" borderId="73">
      <alignment horizontal="right" vertical="center"/>
    </xf>
    <xf numFmtId="4" fontId="30" fillId="9" borderId="73">
      <alignment horizontal="right" vertical="center"/>
    </xf>
    <xf numFmtId="49" fontId="32" fillId="0" borderId="74" applyNumberFormat="0" applyFont="0" applyFill="0" applyBorder="0" applyProtection="0">
      <alignment horizontal="left" vertical="center" indent="5"/>
    </xf>
    <xf numFmtId="4" fontId="32" fillId="0" borderId="73" applyFill="0" applyBorder="0" applyProtection="0">
      <alignment horizontal="right" vertical="center"/>
    </xf>
    <xf numFmtId="4" fontId="30" fillId="8" borderId="73">
      <alignment horizontal="right" vertical="center"/>
    </xf>
    <xf numFmtId="0" fontId="66" fillId="65" borderId="70" applyNumberFormat="0" applyAlignment="0" applyProtection="0"/>
    <xf numFmtId="0" fontId="57" fillId="65" borderId="70" applyNumberFormat="0" applyAlignment="0" applyProtection="0"/>
    <xf numFmtId="0" fontId="53" fillId="78" borderId="70" applyNumberFormat="0" applyAlignment="0" applyProtection="0"/>
    <xf numFmtId="0" fontId="32" fillId="9" borderId="76">
      <alignment horizontal="left" vertical="center" wrapText="1" indent="2"/>
    </xf>
    <xf numFmtId="0" fontId="32" fillId="0" borderId="76">
      <alignment horizontal="left" vertical="center" wrapText="1" indent="2"/>
    </xf>
    <xf numFmtId="0" fontId="32" fillId="9" borderId="76">
      <alignment horizontal="left" vertical="center" wrapText="1" indent="2"/>
    </xf>
    <xf numFmtId="0" fontId="42" fillId="41" borderId="0" applyNumberFormat="0" applyBorder="0" applyAlignment="0" applyProtection="0"/>
    <xf numFmtId="0" fontId="42" fillId="53" borderId="0" applyNumberFormat="0" applyBorder="0" applyAlignment="0" applyProtection="0"/>
    <xf numFmtId="0" fontId="5" fillId="51" borderId="0" applyNumberFormat="0" applyBorder="0" applyAlignment="0" applyProtection="0"/>
    <xf numFmtId="0" fontId="5" fillId="48" borderId="0" applyNumberFormat="0" applyBorder="0" applyAlignment="0" applyProtection="0"/>
    <xf numFmtId="0" fontId="5" fillId="46" borderId="0" applyNumberFormat="0" applyBorder="0" applyAlignment="0" applyProtection="0"/>
    <xf numFmtId="0" fontId="5" fillId="40" borderId="0" applyNumberFormat="0" applyBorder="0" applyAlignment="0" applyProtection="0"/>
    <xf numFmtId="0" fontId="5" fillId="45" borderId="0" applyNumberFormat="0" applyBorder="0" applyAlignment="0" applyProtection="0"/>
    <xf numFmtId="0" fontId="41" fillId="0" borderId="0" applyNumberFormat="0" applyFill="0" applyBorder="0" applyAlignment="0" applyProtection="0"/>
    <xf numFmtId="0" fontId="42" fillId="50" borderId="0" applyNumberFormat="0" applyBorder="0" applyAlignment="0" applyProtection="0"/>
    <xf numFmtId="0" fontId="5" fillId="55" borderId="0" applyNumberFormat="0" applyBorder="0" applyAlignment="0" applyProtection="0"/>
    <xf numFmtId="0" fontId="42" fillId="47" borderId="0" applyNumberFormat="0" applyBorder="0" applyAlignment="0" applyProtection="0"/>
    <xf numFmtId="0" fontId="42" fillId="44" borderId="0" applyNumberFormat="0" applyBorder="0" applyAlignment="0" applyProtection="0"/>
    <xf numFmtId="0" fontId="38" fillId="38" borderId="32" applyNumberFormat="0" applyAlignment="0" applyProtection="0"/>
    <xf numFmtId="0" fontId="5" fillId="52" borderId="0" applyNumberFormat="0" applyBorder="0" applyAlignment="0" applyProtection="0"/>
    <xf numFmtId="0" fontId="5" fillId="48" borderId="0" applyNumberFormat="0" applyBorder="0" applyAlignment="0" applyProtection="0"/>
    <xf numFmtId="0" fontId="40" fillId="0" borderId="0" applyNumberFormat="0" applyFill="0" applyBorder="0" applyAlignment="0" applyProtection="0"/>
    <xf numFmtId="0" fontId="5" fillId="49" borderId="0" applyNumberFormat="0" applyBorder="0" applyAlignment="0" applyProtection="0"/>
    <xf numFmtId="0" fontId="5" fillId="54" borderId="0" applyNumberFormat="0" applyBorder="0" applyAlignment="0" applyProtection="0"/>
    <xf numFmtId="0" fontId="5" fillId="46" borderId="0" applyNumberFormat="0" applyBorder="0" applyAlignment="0" applyProtection="0"/>
    <xf numFmtId="0" fontId="39" fillId="38" borderId="31" applyNumberFormat="0" applyAlignment="0" applyProtection="0"/>
    <xf numFmtId="0" fontId="5" fillId="43" borderId="0" applyNumberFormat="0" applyBorder="0" applyAlignment="0" applyProtection="0"/>
    <xf numFmtId="0" fontId="42" fillId="53" borderId="0" applyNumberFormat="0" applyBorder="0" applyAlignment="0" applyProtection="0"/>
    <xf numFmtId="0" fontId="3" fillId="0" borderId="0"/>
    <xf numFmtId="9" fontId="3" fillId="0" borderId="0" applyFont="0" applyFill="0" applyBorder="0" applyAlignment="0" applyProtection="0"/>
    <xf numFmtId="0" fontId="3" fillId="0" borderId="0"/>
    <xf numFmtId="9" fontId="3" fillId="0" borderId="0" applyFont="0" applyFill="0" applyBorder="0" applyAlignment="0" applyProtection="0"/>
    <xf numFmtId="9" fontId="2" fillId="0" borderId="0" applyFont="0" applyFill="0" applyBorder="0" applyAlignment="0" applyProtection="0"/>
    <xf numFmtId="9" fontId="1" fillId="0" borderId="0" applyFont="0" applyFill="0" applyBorder="0" applyAlignment="0" applyProtection="0"/>
  </cellStyleXfs>
  <cellXfs count="272">
    <xf numFmtId="0" fontId="0" fillId="0" borderId="0" xfId="0"/>
    <xf numFmtId="0" fontId="0" fillId="0" borderId="0" xfId="0" applyAlignment="1">
      <alignment wrapText="1"/>
    </xf>
    <xf numFmtId="0" fontId="0" fillId="0" borderId="1" xfId="0" applyBorder="1"/>
    <xf numFmtId="0" fontId="21" fillId="0" borderId="0" xfId="3"/>
    <xf numFmtId="0" fontId="13" fillId="0" borderId="0" xfId="0" applyFont="1"/>
    <xf numFmtId="0" fontId="13" fillId="0" borderId="1" xfId="0" applyFont="1" applyBorder="1"/>
    <xf numFmtId="9" fontId="0" fillId="0" borderId="0" xfId="1" applyFont="1" applyAlignment="1"/>
    <xf numFmtId="9" fontId="0" fillId="0" borderId="1" xfId="1" applyFont="1" applyBorder="1" applyAlignment="1"/>
    <xf numFmtId="9" fontId="0" fillId="0" borderId="0" xfId="0" applyNumberFormat="1"/>
    <xf numFmtId="165" fontId="0" fillId="0" borderId="0" xfId="0" applyNumberFormat="1"/>
    <xf numFmtId="9" fontId="0" fillId="0" borderId="0" xfId="1" applyFont="1" applyBorder="1" applyAlignment="1"/>
    <xf numFmtId="0" fontId="19" fillId="0" borderId="0" xfId="0" applyFont="1"/>
    <xf numFmtId="11" fontId="0" fillId="0" borderId="0" xfId="0" applyNumberFormat="1"/>
    <xf numFmtId="166" fontId="0" fillId="0" borderId="0" xfId="0" applyNumberFormat="1"/>
    <xf numFmtId="0" fontId="23" fillId="0" borderId="0" xfId="0" applyFont="1" applyAlignment="1">
      <alignment horizontal="left"/>
    </xf>
    <xf numFmtId="0" fontId="0" fillId="0" borderId="0" xfId="0" applyAlignment="1">
      <alignment horizontal="left"/>
    </xf>
    <xf numFmtId="0" fontId="0" fillId="6" borderId="4" xfId="0" applyFill="1" applyBorder="1" applyAlignment="1">
      <alignment horizontal="left" wrapText="1"/>
    </xf>
    <xf numFmtId="0" fontId="0" fillId="6" borderId="8" xfId="0" applyFill="1" applyBorder="1" applyAlignment="1">
      <alignment horizontal="left" wrapText="1"/>
    </xf>
    <xf numFmtId="0" fontId="24" fillId="6" borderId="9" xfId="0" applyFont="1" applyFill="1" applyBorder="1" applyAlignment="1">
      <alignment horizontal="left" wrapText="1"/>
    </xf>
    <xf numFmtId="0" fontId="24" fillId="6" borderId="10" xfId="0" applyFont="1" applyFill="1" applyBorder="1" applyAlignment="1">
      <alignment horizontal="left" wrapText="1"/>
    </xf>
    <xf numFmtId="0" fontId="25" fillId="0" borderId="0" xfId="0" applyFont="1" applyAlignment="1">
      <alignment horizontal="left"/>
    </xf>
    <xf numFmtId="0" fontId="26" fillId="0" borderId="11" xfId="0" applyFont="1" applyBorder="1" applyAlignment="1">
      <alignment horizontal="left" wrapText="1"/>
    </xf>
    <xf numFmtId="167" fontId="27" fillId="0" borderId="12" xfId="0" applyNumberFormat="1" applyFont="1" applyBorder="1" applyAlignment="1">
      <alignment horizontal="center" wrapText="1"/>
    </xf>
    <xf numFmtId="167" fontId="27" fillId="0" borderId="13" xfId="0" applyNumberFormat="1" applyFont="1" applyBorder="1" applyAlignment="1">
      <alignment horizontal="center" wrapText="1"/>
    </xf>
    <xf numFmtId="0" fontId="26" fillId="0" borderId="14" xfId="0" applyFont="1" applyBorder="1" applyAlignment="1">
      <alignment horizontal="left" wrapText="1"/>
    </xf>
    <xf numFmtId="167" fontId="27" fillId="0" borderId="15" xfId="0" applyNumberFormat="1" applyFont="1" applyBorder="1" applyAlignment="1">
      <alignment horizontal="center" wrapText="1"/>
    </xf>
    <xf numFmtId="167" fontId="27" fillId="0" borderId="16" xfId="0" applyNumberFormat="1" applyFont="1" applyBorder="1" applyAlignment="1">
      <alignment horizontal="center" wrapText="1"/>
    </xf>
    <xf numFmtId="0" fontId="28" fillId="0" borderId="0" xfId="0" applyFont="1" applyAlignment="1">
      <alignment horizontal="left"/>
    </xf>
    <xf numFmtId="16" fontId="0" fillId="0" borderId="0" xfId="0" applyNumberFormat="1"/>
    <xf numFmtId="0" fontId="26" fillId="0" borderId="17" xfId="0" applyFont="1" applyBorder="1" applyAlignment="1">
      <alignment horizontal="left" wrapText="1"/>
    </xf>
    <xf numFmtId="167" fontId="27" fillId="0" borderId="18" xfId="0" applyNumberFormat="1" applyFont="1" applyBorder="1" applyAlignment="1">
      <alignment horizontal="center" wrapText="1"/>
    </xf>
    <xf numFmtId="167" fontId="27" fillId="0" borderId="19" xfId="0" applyNumberFormat="1" applyFont="1" applyBorder="1" applyAlignment="1">
      <alignment horizontal="center" wrapText="1"/>
    </xf>
    <xf numFmtId="10" fontId="0" fillId="0" borderId="1" xfId="1" applyNumberFormat="1" applyFont="1" applyBorder="1" applyAlignment="1"/>
    <xf numFmtId="10" fontId="0" fillId="0" borderId="0" xfId="1" applyNumberFormat="1" applyFont="1" applyBorder="1" applyAlignment="1"/>
    <xf numFmtId="1" fontId="0" fillId="0" borderId="0" xfId="0" applyNumberFormat="1"/>
    <xf numFmtId="1" fontId="0" fillId="0" borderId="0" xfId="1" applyNumberFormat="1" applyFont="1" applyBorder="1" applyAlignment="1"/>
    <xf numFmtId="0" fontId="17" fillId="0" borderId="0" xfId="2" applyAlignment="1"/>
    <xf numFmtId="0" fontId="13" fillId="2" borderId="0" xfId="0" applyFont="1" applyFill="1"/>
    <xf numFmtId="0" fontId="0" fillId="2" borderId="0" xfId="0" applyFill="1"/>
    <xf numFmtId="10" fontId="0" fillId="0" borderId="0" xfId="0" applyNumberFormat="1"/>
    <xf numFmtId="0" fontId="0" fillId="12" borderId="0" xfId="0" applyFill="1" applyAlignment="1">
      <alignment wrapText="1"/>
    </xf>
    <xf numFmtId="0" fontId="0" fillId="13" borderId="0" xfId="0" applyFill="1"/>
    <xf numFmtId="0" fontId="0" fillId="14" borderId="0" xfId="0" applyFill="1"/>
    <xf numFmtId="0" fontId="0" fillId="2" borderId="0" xfId="0" applyFill="1" applyAlignment="1">
      <alignment horizontal="left"/>
    </xf>
    <xf numFmtId="0" fontId="13" fillId="0" borderId="0" xfId="0" applyFont="1" applyAlignment="1">
      <alignment horizontal="left"/>
    </xf>
    <xf numFmtId="0" fontId="0" fillId="0" borderId="0" xfId="0" quotePrefix="1" applyAlignment="1">
      <alignment horizontal="left"/>
    </xf>
    <xf numFmtId="49" fontId="0" fillId="0" borderId="0" xfId="0" quotePrefix="1" applyNumberFormat="1" applyAlignment="1">
      <alignment horizontal="left"/>
    </xf>
    <xf numFmtId="0" fontId="0" fillId="10" borderId="0" xfId="0" applyFill="1"/>
    <xf numFmtId="0" fontId="0" fillId="15" borderId="0" xfId="0" applyFill="1"/>
    <xf numFmtId="0" fontId="0" fillId="16" borderId="0" xfId="0" applyFill="1"/>
    <xf numFmtId="0" fontId="0" fillId="17" borderId="0" xfId="0" applyFill="1"/>
    <xf numFmtId="0" fontId="0" fillId="18" borderId="0" xfId="0" applyFill="1"/>
    <xf numFmtId="0" fontId="0" fillId="19" borderId="0" xfId="0" applyFill="1"/>
    <xf numFmtId="0" fontId="0" fillId="20" borderId="0" xfId="0" applyFill="1"/>
    <xf numFmtId="0" fontId="0" fillId="21" borderId="0" xfId="0" applyFill="1"/>
    <xf numFmtId="0" fontId="0" fillId="22" borderId="0" xfId="0" applyFill="1"/>
    <xf numFmtId="0" fontId="0" fillId="23" borderId="0" xfId="0" applyFill="1"/>
    <xf numFmtId="0" fontId="0" fillId="24" borderId="0" xfId="0" applyFill="1"/>
    <xf numFmtId="0" fontId="0" fillId="12" borderId="0" xfId="0" applyFill="1"/>
    <xf numFmtId="0" fontId="0" fillId="25" borderId="0" xfId="0" applyFill="1"/>
    <xf numFmtId="0" fontId="0" fillId="26" borderId="0" xfId="0" applyFill="1"/>
    <xf numFmtId="0" fontId="0" fillId="27" borderId="0" xfId="0" applyFill="1"/>
    <xf numFmtId="0" fontId="0" fillId="28" borderId="0" xfId="0" applyFill="1"/>
    <xf numFmtId="0" fontId="0" fillId="29" borderId="0" xfId="0" applyFill="1"/>
    <xf numFmtId="0" fontId="0" fillId="30" borderId="0" xfId="0" applyFill="1"/>
    <xf numFmtId="0" fontId="0" fillId="0" borderId="23" xfId="0" applyBorder="1" applyAlignment="1">
      <alignment wrapText="1"/>
    </xf>
    <xf numFmtId="0" fontId="13" fillId="2" borderId="0" xfId="0" applyFont="1" applyFill="1" applyAlignment="1">
      <alignment horizontal="center" vertical="center"/>
    </xf>
    <xf numFmtId="0" fontId="14" fillId="2" borderId="0" xfId="0" applyFont="1" applyFill="1" applyAlignment="1">
      <alignment wrapText="1"/>
    </xf>
    <xf numFmtId="0" fontId="0" fillId="2" borderId="0" xfId="0" applyFill="1" applyAlignment="1">
      <alignment wrapText="1"/>
    </xf>
    <xf numFmtId="0" fontId="13" fillId="4" borderId="0" xfId="0" applyFont="1" applyFill="1"/>
    <xf numFmtId="0" fontId="13" fillId="12" borderId="0" xfId="0" applyFont="1" applyFill="1"/>
    <xf numFmtId="0" fontId="0" fillId="32" borderId="0" xfId="0" applyFill="1"/>
    <xf numFmtId="0" fontId="0" fillId="0" borderId="0" xfId="0" quotePrefix="1"/>
    <xf numFmtId="0" fontId="0" fillId="33" borderId="0" xfId="0" applyFill="1"/>
    <xf numFmtId="0" fontId="0" fillId="34" borderId="0" xfId="0" applyFill="1"/>
    <xf numFmtId="0" fontId="0" fillId="35" borderId="0" xfId="0" applyFill="1"/>
    <xf numFmtId="0" fontId="15" fillId="0" borderId="0" xfId="0" applyFont="1"/>
    <xf numFmtId="9" fontId="15" fillId="0" borderId="0" xfId="1" applyFont="1" applyAlignment="1"/>
    <xf numFmtId="49" fontId="14" fillId="0" borderId="0" xfId="0" applyNumberFormat="1" applyFont="1"/>
    <xf numFmtId="0" fontId="15" fillId="0" borderId="0" xfId="0" applyFont="1" applyAlignment="1">
      <alignment horizontal="left"/>
    </xf>
    <xf numFmtId="0" fontId="14" fillId="0" borderId="0" xfId="0" applyFont="1" applyAlignment="1">
      <alignment horizontal="left"/>
    </xf>
    <xf numFmtId="0" fontId="0" fillId="83" borderId="0" xfId="0" applyFill="1"/>
    <xf numFmtId="0" fontId="0" fillId="84" borderId="0" xfId="0" applyFill="1"/>
    <xf numFmtId="0" fontId="0" fillId="85" borderId="0" xfId="0" applyFill="1"/>
    <xf numFmtId="0" fontId="20" fillId="86" borderId="0" xfId="0" applyFont="1" applyFill="1" applyAlignment="1">
      <alignment wrapText="1"/>
    </xf>
    <xf numFmtId="0" fontId="88" fillId="86" borderId="0" xfId="0" applyFont="1" applyFill="1" applyAlignment="1">
      <alignment wrapText="1"/>
    </xf>
    <xf numFmtId="0" fontId="88" fillId="86" borderId="0" xfId="0" applyFont="1" applyFill="1"/>
    <xf numFmtId="49" fontId="88" fillId="86" borderId="0" xfId="0" applyNumberFormat="1" applyFont="1" applyFill="1" applyAlignment="1">
      <alignment wrapText="1"/>
    </xf>
    <xf numFmtId="49" fontId="0" fillId="0" borderId="0" xfId="0" applyNumberFormat="1"/>
    <xf numFmtId="0" fontId="10" fillId="0" borderId="0" xfId="0" applyFont="1"/>
    <xf numFmtId="0" fontId="13" fillId="87" borderId="0" xfId="0" applyFont="1" applyFill="1"/>
    <xf numFmtId="0" fontId="9" fillId="0" borderId="0" xfId="0" applyFont="1"/>
    <xf numFmtId="0" fontId="9" fillId="0" borderId="0" xfId="0" applyFont="1" applyAlignment="1">
      <alignment horizontal="left"/>
    </xf>
    <xf numFmtId="0" fontId="8" fillId="0" borderId="0" xfId="0" applyFont="1"/>
    <xf numFmtId="0" fontId="0" fillId="88" borderId="0" xfId="0" applyFill="1"/>
    <xf numFmtId="0" fontId="7" fillId="0" borderId="0" xfId="0" applyFont="1"/>
    <xf numFmtId="0" fontId="0" fillId="89" borderId="0" xfId="0" applyFill="1"/>
    <xf numFmtId="0" fontId="6" fillId="0" borderId="0" xfId="0" applyFont="1"/>
    <xf numFmtId="0" fontId="20" fillId="2" borderId="0" xfId="0" applyFont="1" applyFill="1"/>
    <xf numFmtId="0" fontId="20" fillId="2" borderId="0" xfId="0" applyFont="1" applyFill="1" applyAlignment="1">
      <alignment horizontal="left"/>
    </xf>
    <xf numFmtId="0" fontId="20" fillId="2" borderId="0" xfId="0" applyFont="1" applyFill="1" applyAlignment="1">
      <alignment horizontal="right"/>
    </xf>
    <xf numFmtId="49" fontId="14" fillId="0" borderId="0" xfId="1" applyNumberFormat="1" applyFont="1" applyFill="1" applyBorder="1" applyAlignment="1"/>
    <xf numFmtId="0" fontId="0" fillId="0" borderId="27" xfId="0" applyBorder="1"/>
    <xf numFmtId="9" fontId="14" fillId="0" borderId="0" xfId="1" applyFont="1" applyAlignment="1"/>
    <xf numFmtId="9" fontId="14" fillId="0" borderId="0" xfId="1" applyFont="1" applyFill="1" applyBorder="1" applyAlignment="1"/>
    <xf numFmtId="49" fontId="14" fillId="0" borderId="27" xfId="1" applyNumberFormat="1" applyFont="1" applyFill="1" applyBorder="1" applyAlignment="1"/>
    <xf numFmtId="9" fontId="0" fillId="0" borderId="0" xfId="1" applyFont="1" applyFill="1" applyBorder="1" applyAlignment="1"/>
    <xf numFmtId="1" fontId="14" fillId="0" borderId="0" xfId="1" applyNumberFormat="1" applyFont="1" applyFill="1" applyBorder="1" applyAlignment="1"/>
    <xf numFmtId="9" fontId="15" fillId="0" borderId="0" xfId="1" applyFont="1" applyFill="1" applyBorder="1" applyAlignment="1"/>
    <xf numFmtId="0" fontId="4" fillId="0" borderId="0" xfId="0" applyFont="1"/>
    <xf numFmtId="0" fontId="0" fillId="90" borderId="0" xfId="0" applyFill="1"/>
    <xf numFmtId="0" fontId="0" fillId="91" borderId="0" xfId="0" applyFill="1"/>
    <xf numFmtId="0" fontId="0" fillId="92" borderId="0" xfId="0" applyFill="1"/>
    <xf numFmtId="0" fontId="0" fillId="93" borderId="0" xfId="0" applyFill="1"/>
    <xf numFmtId="49" fontId="0" fillId="12" borderId="0" xfId="0" applyNumberFormat="1" applyFill="1"/>
    <xf numFmtId="0" fontId="0" fillId="94" borderId="0" xfId="0" applyFill="1"/>
    <xf numFmtId="0" fontId="20" fillId="0" borderId="0" xfId="0" applyFont="1"/>
    <xf numFmtId="0" fontId="0" fillId="95" borderId="0" xfId="0" applyFill="1"/>
    <xf numFmtId="0" fontId="20" fillId="96" borderId="0" xfId="0" applyFont="1" applyFill="1"/>
    <xf numFmtId="0" fontId="0" fillId="97" borderId="0" xfId="0" applyFill="1"/>
    <xf numFmtId="0" fontId="18" fillId="0" borderId="0" xfId="0" applyFont="1"/>
    <xf numFmtId="171" fontId="0" fillId="0" borderId="0" xfId="0" applyNumberFormat="1"/>
    <xf numFmtId="0" fontId="3" fillId="0" borderId="0" xfId="3473"/>
    <xf numFmtId="0" fontId="20" fillId="0" borderId="23" xfId="0" applyFont="1" applyBorder="1"/>
    <xf numFmtId="0" fontId="20" fillId="0" borderId="78" xfId="0" applyFont="1" applyBorder="1"/>
    <xf numFmtId="9" fontId="20" fillId="0" borderId="23" xfId="3474" applyFont="1" applyBorder="1" applyAlignment="1">
      <alignment horizontal="center"/>
    </xf>
    <xf numFmtId="0" fontId="20" fillId="0" borderId="79" xfId="0" applyFont="1" applyBorder="1"/>
    <xf numFmtId="0" fontId="20" fillId="0" borderId="23" xfId="3474" applyNumberFormat="1" applyFont="1" applyBorder="1" applyAlignment="1">
      <alignment horizontal="center"/>
    </xf>
    <xf numFmtId="1" fontId="20" fillId="0" borderId="23" xfId="3474" applyNumberFormat="1" applyFont="1" applyBorder="1" applyAlignment="1">
      <alignment horizontal="center"/>
    </xf>
    <xf numFmtId="0" fontId="20" fillId="0" borderId="79" xfId="3474" applyNumberFormat="1" applyFont="1" applyBorder="1" applyAlignment="1">
      <alignment horizontal="center"/>
    </xf>
    <xf numFmtId="9" fontId="0" fillId="0" borderId="0" xfId="3474" applyFont="1" applyAlignment="1"/>
    <xf numFmtId="0" fontId="0" fillId="0" borderId="80" xfId="0" applyBorder="1"/>
    <xf numFmtId="0" fontId="0" fillId="0" borderId="0" xfId="3474" applyNumberFormat="1" applyFont="1" applyAlignment="1"/>
    <xf numFmtId="1" fontId="0" fillId="0" borderId="0" xfId="3474" applyNumberFormat="1" applyFont="1" applyBorder="1" applyAlignment="1"/>
    <xf numFmtId="0" fontId="0" fillId="12" borderId="80" xfId="0" applyFill="1" applyBorder="1"/>
    <xf numFmtId="9" fontId="0" fillId="0" borderId="0" xfId="3474" applyFont="1" applyFill="1" applyAlignment="1"/>
    <xf numFmtId="0" fontId="0" fillId="0" borderId="0" xfId="3474" applyNumberFormat="1" applyFont="1" applyFill="1" applyAlignment="1"/>
    <xf numFmtId="1" fontId="0" fillId="0" borderId="0" xfId="3474" applyNumberFormat="1" applyFont="1" applyFill="1" applyBorder="1" applyAlignment="1"/>
    <xf numFmtId="0" fontId="0" fillId="0" borderId="80" xfId="3474" applyNumberFormat="1" applyFont="1" applyBorder="1" applyAlignment="1"/>
    <xf numFmtId="0" fontId="20" fillId="2" borderId="20" xfId="0" applyFont="1" applyFill="1" applyBorder="1"/>
    <xf numFmtId="0" fontId="20" fillId="2" borderId="21" xfId="0" applyFont="1" applyFill="1" applyBorder="1"/>
    <xf numFmtId="0" fontId="20" fillId="2" borderId="21" xfId="0" applyFont="1" applyFill="1" applyBorder="1" applyAlignment="1">
      <alignment horizontal="left"/>
    </xf>
    <xf numFmtId="0" fontId="20" fillId="2" borderId="22" xfId="0" applyFont="1" applyFill="1" applyBorder="1"/>
    <xf numFmtId="0" fontId="14" fillId="0" borderId="0" xfId="0" applyFont="1"/>
    <xf numFmtId="0" fontId="14" fillId="0" borderId="23" xfId="0" applyFont="1" applyBorder="1"/>
    <xf numFmtId="0" fontId="0" fillId="0" borderId="23" xfId="0" applyBorder="1" applyAlignment="1">
      <alignment horizontal="left"/>
    </xf>
    <xf numFmtId="0" fontId="0" fillId="0" borderId="23" xfId="0" applyBorder="1"/>
    <xf numFmtId="0" fontId="14" fillId="0" borderId="0" xfId="0" quotePrefix="1" applyFont="1"/>
    <xf numFmtId="0" fontId="14" fillId="0" borderId="23" xfId="0" quotePrefix="1" applyFont="1" applyBorder="1"/>
    <xf numFmtId="0" fontId="89" fillId="0" borderId="0" xfId="0" applyFont="1"/>
    <xf numFmtId="0" fontId="87" fillId="0" borderId="0" xfId="0" applyFont="1"/>
    <xf numFmtId="0" fontId="87" fillId="0" borderId="23" xfId="0" applyFont="1" applyBorder="1"/>
    <xf numFmtId="11" fontId="0" fillId="0" borderId="23" xfId="0" applyNumberFormat="1" applyBorder="1"/>
    <xf numFmtId="0" fontId="20" fillId="36" borderId="0" xfId="0" applyFont="1" applyFill="1" applyAlignment="1">
      <alignment horizontal="left"/>
    </xf>
    <xf numFmtId="0" fontId="20" fillId="37" borderId="29" xfId="0" applyFont="1" applyFill="1" applyBorder="1" applyAlignment="1">
      <alignment horizontal="left"/>
    </xf>
    <xf numFmtId="0" fontId="0" fillId="0" borderId="29" xfId="0" applyBorder="1" applyAlignment="1">
      <alignment horizontal="left"/>
    </xf>
    <xf numFmtId="0" fontId="15" fillId="12" borderId="0" xfId="0" applyFont="1" applyFill="1"/>
    <xf numFmtId="0" fontId="15" fillId="12" borderId="30" xfId="0" applyFont="1" applyFill="1" applyBorder="1"/>
    <xf numFmtId="0" fontId="0" fillId="12" borderId="0" xfId="0" applyFill="1" applyAlignment="1">
      <alignment horizontal="left"/>
    </xf>
    <xf numFmtId="49" fontId="0" fillId="12" borderId="30" xfId="0" applyNumberFormat="1" applyFill="1" applyBorder="1"/>
    <xf numFmtId="0" fontId="15" fillId="12" borderId="29" xfId="0" applyFont="1" applyFill="1" applyBorder="1"/>
    <xf numFmtId="9" fontId="15" fillId="12" borderId="0" xfId="3474" applyFont="1" applyFill="1" applyAlignment="1"/>
    <xf numFmtId="0" fontId="18" fillId="0" borderId="0" xfId="0" applyFont="1" applyAlignment="1">
      <alignment horizontal="center" wrapText="1"/>
    </xf>
    <xf numFmtId="0" fontId="18" fillId="4" borderId="0" xfId="0" applyFont="1" applyFill="1" applyAlignment="1">
      <alignment wrapText="1"/>
    </xf>
    <xf numFmtId="0" fontId="18" fillId="0" borderId="80" xfId="0" applyFont="1" applyBorder="1" applyAlignment="1">
      <alignment wrapText="1"/>
    </xf>
    <xf numFmtId="0" fontId="18" fillId="4" borderId="80" xfId="0" applyFont="1" applyFill="1" applyBorder="1" applyAlignment="1">
      <alignment wrapText="1"/>
    </xf>
    <xf numFmtId="0" fontId="3" fillId="0" borderId="23" xfId="0" applyFont="1" applyBorder="1" applyAlignment="1">
      <alignment wrapText="1"/>
    </xf>
    <xf numFmtId="0" fontId="0" fillId="0" borderId="79" xfId="0" applyBorder="1" applyAlignment="1">
      <alignment wrapText="1"/>
    </xf>
    <xf numFmtId="0" fontId="18" fillId="0" borderId="23" xfId="0" applyFont="1" applyBorder="1" applyAlignment="1">
      <alignment wrapText="1"/>
    </xf>
    <xf numFmtId="0" fontId="18" fillId="0" borderId="79" xfId="0" applyFont="1" applyBorder="1" applyAlignment="1">
      <alignment wrapText="1"/>
    </xf>
    <xf numFmtId="0" fontId="93" fillId="0" borderId="23" xfId="0" applyFont="1" applyBorder="1" applyAlignment="1">
      <alignment wrapText="1"/>
    </xf>
    <xf numFmtId="0" fontId="93" fillId="0" borderId="79" xfId="0" applyFont="1" applyBorder="1" applyAlignment="1">
      <alignment wrapText="1"/>
    </xf>
    <xf numFmtId="0" fontId="91" fillId="0" borderId="23" xfId="3475" applyFont="1" applyBorder="1" applyAlignment="1">
      <alignment wrapText="1"/>
    </xf>
    <xf numFmtId="0" fontId="91" fillId="0" borderId="79" xfId="3475" applyFont="1" applyBorder="1" applyAlignment="1">
      <alignment wrapText="1"/>
    </xf>
    <xf numFmtId="0" fontId="0" fillId="0" borderId="79" xfId="0" applyBorder="1"/>
    <xf numFmtId="0" fontId="0" fillId="0" borderId="84" xfId="0" applyBorder="1" applyAlignment="1">
      <alignment wrapText="1"/>
    </xf>
    <xf numFmtId="0" fontId="17" fillId="0" borderId="23" xfId="2" applyBorder="1" applyAlignment="1">
      <alignment wrapText="1"/>
    </xf>
    <xf numFmtId="0" fontId="91" fillId="0" borderId="23" xfId="0" applyFont="1" applyBorder="1" applyAlignment="1">
      <alignment wrapText="1"/>
    </xf>
    <xf numFmtId="0" fontId="91" fillId="0" borderId="79" xfId="0" applyFont="1" applyBorder="1" applyAlignment="1">
      <alignment wrapText="1"/>
    </xf>
    <xf numFmtId="172" fontId="13" fillId="0" borderId="84" xfId="0" applyNumberFormat="1" applyFont="1" applyBorder="1"/>
    <xf numFmtId="0" fontId="13" fillId="0" borderId="23" xfId="0" applyFont="1" applyBorder="1"/>
    <xf numFmtId="0" fontId="13" fillId="0" borderId="79" xfId="0" applyFont="1" applyBorder="1"/>
    <xf numFmtId="0" fontId="20" fillId="12" borderId="0" xfId="0" applyFont="1" applyFill="1" applyAlignment="1">
      <alignment wrapText="1"/>
    </xf>
    <xf numFmtId="0" fontId="13" fillId="12" borderId="0" xfId="0" applyFont="1" applyFill="1" applyAlignment="1">
      <alignment wrapText="1"/>
    </xf>
    <xf numFmtId="0" fontId="13" fillId="12" borderId="80" xfId="0" applyFont="1" applyFill="1" applyBorder="1" applyAlignment="1">
      <alignment wrapText="1"/>
    </xf>
    <xf numFmtId="1" fontId="0" fillId="0" borderId="80" xfId="0" applyNumberFormat="1" applyBorder="1"/>
    <xf numFmtId="0" fontId="18" fillId="0" borderId="0" xfId="0" applyFont="1" applyAlignment="1">
      <alignment wrapText="1"/>
    </xf>
    <xf numFmtId="10" fontId="0" fillId="0" borderId="0" xfId="3474" applyNumberFormat="1" applyFont="1"/>
    <xf numFmtId="9" fontId="0" fillId="0" borderId="0" xfId="3474" applyFont="1"/>
    <xf numFmtId="0" fontId="0" fillId="0" borderId="0" xfId="3474" applyNumberFormat="1" applyFont="1" applyFill="1" applyBorder="1"/>
    <xf numFmtId="0" fontId="0" fillId="0" borderId="80" xfId="3474" applyNumberFormat="1" applyFont="1" applyFill="1" applyBorder="1"/>
    <xf numFmtId="9" fontId="0" fillId="0" borderId="80" xfId="3474" applyFont="1" applyBorder="1"/>
    <xf numFmtId="1" fontId="0" fillId="0" borderId="27" xfId="0" applyNumberFormat="1" applyBorder="1"/>
    <xf numFmtId="3" fontId="0" fillId="0" borderId="0" xfId="0" applyNumberFormat="1"/>
    <xf numFmtId="14" fontId="0" fillId="0" borderId="0" xfId="0" applyNumberFormat="1"/>
    <xf numFmtId="1" fontId="14" fillId="92" borderId="0" xfId="1" applyNumberFormat="1" applyFont="1" applyFill="1" applyBorder="1" applyAlignment="1"/>
    <xf numFmtId="49" fontId="14" fillId="92" borderId="0" xfId="1" applyNumberFormat="1" applyFont="1" applyFill="1" applyBorder="1" applyAlignment="1"/>
    <xf numFmtId="0" fontId="0" fillId="92" borderId="0" xfId="0" applyFill="1" applyAlignment="1">
      <alignment horizontal="left"/>
    </xf>
    <xf numFmtId="0" fontId="0" fillId="99" borderId="0" xfId="0" applyFill="1" applyAlignment="1">
      <alignment vertical="top"/>
    </xf>
    <xf numFmtId="0" fontId="14" fillId="0" borderId="0" xfId="1" applyNumberFormat="1" applyFont="1" applyFill="1" applyBorder="1" applyAlignment="1"/>
    <xf numFmtId="0" fontId="15" fillId="0" borderId="30" xfId="0" applyFont="1" applyBorder="1"/>
    <xf numFmtId="49" fontId="14" fillId="0" borderId="30" xfId="0" applyNumberFormat="1" applyFont="1" applyBorder="1"/>
    <xf numFmtId="0" fontId="15" fillId="0" borderId="29" xfId="0" applyFont="1" applyBorder="1"/>
    <xf numFmtId="9" fontId="15" fillId="0" borderId="0" xfId="0" applyNumberFormat="1" applyFont="1"/>
    <xf numFmtId="0" fontId="0" fillId="0" borderId="30" xfId="0" applyBorder="1"/>
    <xf numFmtId="9" fontId="15" fillId="0" borderId="0" xfId="3478" applyFont="1" applyAlignment="1"/>
    <xf numFmtId="0" fontId="15" fillId="0" borderId="0" xfId="3478" applyNumberFormat="1" applyFont="1" applyAlignment="1"/>
    <xf numFmtId="1" fontId="15" fillId="0" borderId="0" xfId="3478" applyNumberFormat="1" applyFont="1" applyAlignment="1"/>
    <xf numFmtId="0" fontId="15" fillId="0" borderId="0" xfId="3478" applyNumberFormat="1" applyFont="1" applyFill="1" applyBorder="1" applyAlignment="1"/>
    <xf numFmtId="0" fontId="20" fillId="37" borderId="0" xfId="0" applyFont="1" applyFill="1"/>
    <xf numFmtId="0" fontId="20" fillId="37" borderId="30" xfId="0" applyFont="1" applyFill="1" applyBorder="1"/>
    <xf numFmtId="0" fontId="20" fillId="36" borderId="0" xfId="0" applyFont="1" applyFill="1"/>
    <xf numFmtId="0" fontId="20" fillId="36" borderId="30" xfId="0" applyFont="1" applyFill="1" applyBorder="1"/>
    <xf numFmtId="49" fontId="0" fillId="0" borderId="30" xfId="0" applyNumberFormat="1" applyBorder="1"/>
    <xf numFmtId="49" fontId="14" fillId="12" borderId="0" xfId="0" applyNumberFormat="1" applyFont="1" applyFill="1"/>
    <xf numFmtId="9" fontId="15" fillId="12" borderId="0" xfId="3478" applyFont="1" applyFill="1" applyAlignment="1"/>
    <xf numFmtId="49" fontId="15" fillId="12" borderId="0" xfId="0" applyNumberFormat="1" applyFont="1" applyFill="1"/>
    <xf numFmtId="0" fontId="0" fillId="0" borderId="0" xfId="1" applyNumberFormat="1" applyFont="1" applyFill="1" applyBorder="1" applyAlignment="1"/>
    <xf numFmtId="0" fontId="14" fillId="12" borderId="0" xfId="0" applyFont="1" applyFill="1"/>
    <xf numFmtId="0" fontId="14" fillId="12" borderId="0" xfId="0" applyFont="1" applyFill="1" applyAlignment="1">
      <alignment horizontal="left"/>
    </xf>
    <xf numFmtId="0" fontId="14" fillId="0" borderId="0" xfId="3474" applyNumberFormat="1" applyFont="1" applyFill="1" applyBorder="1" applyAlignment="1">
      <alignment wrapText="1"/>
    </xf>
    <xf numFmtId="9" fontId="0" fillId="0" borderId="0" xfId="3474" applyFont="1" applyFill="1" applyBorder="1" applyAlignment="1"/>
    <xf numFmtId="0" fontId="94" fillId="0" borderId="0" xfId="0" applyFont="1"/>
    <xf numFmtId="9" fontId="14" fillId="0" borderId="0" xfId="0" applyNumberFormat="1" applyFont="1"/>
    <xf numFmtId="0" fontId="14" fillId="0" borderId="0" xfId="3474" applyNumberFormat="1" applyFont="1" applyFill="1" applyBorder="1" applyAlignment="1"/>
    <xf numFmtId="49" fontId="0" fillId="0" borderId="28" xfId="0" applyNumberFormat="1" applyBorder="1"/>
    <xf numFmtId="49" fontId="14" fillId="0" borderId="27" xfId="3474" applyNumberFormat="1" applyFont="1" applyFill="1" applyBorder="1" applyAlignment="1"/>
    <xf numFmtId="49" fontId="14" fillId="0" borderId="0" xfId="3474" applyNumberFormat="1" applyFont="1" applyFill="1" applyBorder="1" applyAlignment="1"/>
    <xf numFmtId="49" fontId="0" fillId="0" borderId="27" xfId="0" applyNumberFormat="1" applyBorder="1"/>
    <xf numFmtId="2" fontId="0" fillId="0" borderId="0" xfId="3474" applyNumberFormat="1" applyFont="1" applyFill="1" applyBorder="1" applyAlignment="1"/>
    <xf numFmtId="0" fontId="20" fillId="3" borderId="27" xfId="0" applyFont="1" applyFill="1" applyBorder="1"/>
    <xf numFmtId="0" fontId="20" fillId="3" borderId="0" xfId="0" applyFont="1" applyFill="1"/>
    <xf numFmtId="0" fontId="0" fillId="99" borderId="28" xfId="0" applyFill="1" applyBorder="1"/>
    <xf numFmtId="49" fontId="14" fillId="0" borderId="27" xfId="0" applyNumberFormat="1" applyFont="1" applyBorder="1"/>
    <xf numFmtId="49" fontId="18" fillId="0" borderId="27" xfId="0" applyNumberFormat="1" applyFont="1" applyBorder="1"/>
    <xf numFmtId="0" fontId="95" fillId="0" borderId="0" xfId="0" applyFont="1"/>
    <xf numFmtId="0" fontId="14" fillId="92" borderId="0" xfId="0" applyFont="1" applyFill="1"/>
    <xf numFmtId="49" fontId="0" fillId="92" borderId="0" xfId="0" applyNumberFormat="1" applyFill="1"/>
    <xf numFmtId="0" fontId="0" fillId="92" borderId="27" xfId="0" applyFill="1" applyBorder="1"/>
    <xf numFmtId="164" fontId="0" fillId="0" borderId="0" xfId="0" applyNumberFormat="1"/>
    <xf numFmtId="49" fontId="15" fillId="0" borderId="0" xfId="0" applyNumberFormat="1" applyFont="1"/>
    <xf numFmtId="1" fontId="0" fillId="92" borderId="0" xfId="0" applyNumberFormat="1" applyFill="1"/>
    <xf numFmtId="49" fontId="14" fillId="92" borderId="0" xfId="0" applyNumberFormat="1" applyFont="1" applyFill="1"/>
    <xf numFmtId="0" fontId="0" fillId="92" borderId="28" xfId="0" applyFill="1" applyBorder="1"/>
    <xf numFmtId="0" fontId="0" fillId="98" borderId="0" xfId="0" applyFill="1"/>
    <xf numFmtId="1" fontId="0" fillId="98" borderId="0" xfId="0" applyNumberFormat="1" applyFill="1"/>
    <xf numFmtId="49" fontId="0" fillId="98" borderId="0" xfId="0" applyNumberFormat="1" applyFill="1"/>
    <xf numFmtId="49" fontId="14" fillId="98" borderId="0" xfId="0" applyNumberFormat="1" applyFont="1" applyFill="1"/>
    <xf numFmtId="49" fontId="0" fillId="98" borderId="27" xfId="0" applyNumberFormat="1" applyFill="1" applyBorder="1"/>
    <xf numFmtId="9" fontId="14" fillId="92" borderId="0" xfId="0" applyNumberFormat="1" applyFont="1" applyFill="1"/>
    <xf numFmtId="49" fontId="14" fillId="92" borderId="27" xfId="0" applyNumberFormat="1" applyFont="1" applyFill="1" applyBorder="1"/>
    <xf numFmtId="9" fontId="0" fillId="92" borderId="0" xfId="0" applyNumberFormat="1" applyFill="1"/>
    <xf numFmtId="49" fontId="0" fillId="92" borderId="27" xfId="0" applyNumberFormat="1" applyFill="1" applyBorder="1"/>
    <xf numFmtId="0" fontId="12" fillId="0" borderId="27" xfId="0" applyFont="1" applyBorder="1"/>
    <xf numFmtId="0" fontId="0" fillId="2" borderId="0" xfId="0" applyFill="1" applyAlignment="1">
      <alignment horizontal="center"/>
    </xf>
    <xf numFmtId="0" fontId="18" fillId="4" borderId="0" xfId="0" applyFont="1" applyFill="1" applyAlignment="1">
      <alignment horizontal="center" wrapText="1"/>
    </xf>
    <xf numFmtId="0" fontId="18" fillId="4" borderId="80" xfId="0" applyFont="1" applyFill="1" applyBorder="1" applyAlignment="1">
      <alignment horizontal="center" wrapText="1"/>
    </xf>
    <xf numFmtId="0" fontId="0" fillId="4" borderId="0" xfId="0" applyFill="1" applyAlignment="1">
      <alignment horizontal="center"/>
    </xf>
    <xf numFmtId="0" fontId="91" fillId="4" borderId="0" xfId="0" applyFont="1" applyFill="1" applyAlignment="1">
      <alignment horizontal="center"/>
    </xf>
    <xf numFmtId="0" fontId="91" fillId="4" borderId="0" xfId="0" applyFont="1" applyFill="1" applyAlignment="1">
      <alignment wrapText="1"/>
    </xf>
    <xf numFmtId="0" fontId="92" fillId="0" borderId="0" xfId="0" applyFont="1" applyAlignment="1">
      <alignment horizontal="center"/>
    </xf>
    <xf numFmtId="0" fontId="91" fillId="0" borderId="0" xfId="0" applyFont="1" applyAlignment="1">
      <alignment wrapText="1"/>
    </xf>
    <xf numFmtId="0" fontId="13" fillId="0" borderId="81" xfId="0" applyFont="1" applyBorder="1" applyAlignment="1">
      <alignment horizontal="center"/>
    </xf>
    <xf numFmtId="0" fontId="13" fillId="0" borderId="82" xfId="0" applyFont="1" applyBorder="1" applyAlignment="1">
      <alignment horizontal="center"/>
    </xf>
    <xf numFmtId="0" fontId="13" fillId="0" borderId="83" xfId="0" applyFont="1" applyBorder="1" applyAlignment="1">
      <alignment horizontal="center"/>
    </xf>
    <xf numFmtId="0" fontId="13" fillId="12" borderId="0" xfId="0" applyFont="1" applyFill="1" applyAlignment="1">
      <alignment horizontal="center"/>
    </xf>
    <xf numFmtId="0" fontId="13" fillId="4" borderId="0" xfId="0" applyFont="1" applyFill="1" applyAlignment="1">
      <alignment horizontal="left"/>
    </xf>
    <xf numFmtId="0" fontId="0" fillId="5" borderId="0" xfId="0" applyFill="1" applyAlignment="1">
      <alignment horizontal="left"/>
    </xf>
    <xf numFmtId="0" fontId="13" fillId="31" borderId="0" xfId="0" applyFont="1" applyFill="1" applyAlignment="1">
      <alignment horizontal="center"/>
    </xf>
    <xf numFmtId="0" fontId="24" fillId="6" borderId="5" xfId="0" applyFont="1" applyFill="1" applyBorder="1" applyAlignment="1">
      <alignment horizontal="left" wrapText="1"/>
    </xf>
    <xf numFmtId="0" fontId="24" fillId="6" borderId="6" xfId="0" applyFont="1" applyFill="1" applyBorder="1" applyAlignment="1">
      <alignment horizontal="left" wrapText="1"/>
    </xf>
    <xf numFmtId="0" fontId="24" fillId="6" borderId="7" xfId="0" applyFont="1" applyFill="1" applyBorder="1" applyAlignment="1">
      <alignment horizontal="left" wrapText="1"/>
    </xf>
  </cellXfs>
  <cellStyles count="3479">
    <cellStyle name="???????????" xfId="57" xr:uid="{49C760BE-7782-40F6-8507-E2E49C551364}"/>
    <cellStyle name="20 % - Akzent1" xfId="78" hidden="1" xr:uid="{11444B53-39AC-4CCF-A066-DDEF15E5EAD8}"/>
    <cellStyle name="20 % - Akzent1" xfId="949" hidden="1" xr:uid="{1085FA45-A575-4A73-A717-FBA3B0990C1A}"/>
    <cellStyle name="20 % - Akzent1" xfId="1158" hidden="1" xr:uid="{D1244C3A-2F7F-4A46-A142-E3220D70613E}"/>
    <cellStyle name="20 % - Akzent1" xfId="1078" hidden="1" xr:uid="{C6CEFE6F-94A6-4BB3-B581-793DB0017C31}"/>
    <cellStyle name="20 % - Akzent1" xfId="1010" hidden="1" xr:uid="{9E800C82-94E4-424A-B02B-E06F58AFD190}"/>
    <cellStyle name="20 % - Akzent1" xfId="1054" hidden="1" xr:uid="{5E2970C4-8226-457A-A801-A81307EABD5F}"/>
    <cellStyle name="20 % - Akzent1" xfId="1047" hidden="1" xr:uid="{DD6D1A01-1ED6-4036-895F-D7CFD8755997}"/>
    <cellStyle name="20 % - Akzent1" xfId="1872" hidden="1" xr:uid="{95AF5E3C-FA51-4889-A64E-4AF378AEE09D}"/>
    <cellStyle name="20 % - Akzent1" xfId="2331" hidden="1" xr:uid="{CECA514A-932E-4474-9664-0DBFC2EE1CA1}"/>
    <cellStyle name="20 % - Akzent1" xfId="2527" hidden="1" xr:uid="{F5A58B6C-EEBE-48B7-B17D-97EF888B3994}"/>
    <cellStyle name="20 % - Akzent1" xfId="2726" hidden="1" xr:uid="{8B0A10AF-40DC-4D99-943C-76C5D06A5601}"/>
    <cellStyle name="20 % - Akzent1" xfId="2646" hidden="1" xr:uid="{C2C3AA9E-D2F2-4C56-B0AD-D29EA38DB2F1}"/>
    <cellStyle name="20 % - Akzent1" xfId="2581" hidden="1" xr:uid="{90953DD1-7477-401F-8842-EC01D6848972}"/>
    <cellStyle name="20 % - Akzent1" xfId="2624" hidden="1" xr:uid="{63126893-4355-4846-B10F-2698D7626BBF}"/>
    <cellStyle name="20 % - Akzent1" xfId="2617" hidden="1" xr:uid="{B2E5EEE7-2FE7-4993-AFFB-C30614FD6DDB}"/>
    <cellStyle name="20 % - Akzent1" xfId="3416" hidden="1" xr:uid="{D7128D0D-EBBD-4879-8D6D-59CD763F911D}"/>
    <cellStyle name="20 % - Akzent1 2" xfId="406" xr:uid="{084AB3BE-D282-4CBA-9A1C-652FE3D50F03}"/>
    <cellStyle name="20 % - Akzent1 3" xfId="275" xr:uid="{23A3721B-C552-4683-92C7-15074AFDD868}"/>
    <cellStyle name="20 % - Akzent2" xfId="82" hidden="1" xr:uid="{D2046FB2-E15A-43E9-A7A6-015F00CC635B}"/>
    <cellStyle name="20 % - Akzent2" xfId="952" hidden="1" xr:uid="{95050CCF-6BBD-4208-A48A-4070C8276B7C}"/>
    <cellStyle name="20 % - Akzent2" xfId="1118" hidden="1" xr:uid="{016CFFF2-1122-4F64-BA24-D2B986E283E5}"/>
    <cellStyle name="20 % - Akzent2" xfId="1131" hidden="1" xr:uid="{ED1892C3-8000-4722-BDFF-8F59237C951A}"/>
    <cellStyle name="20 % - Akzent2" xfId="74" hidden="1" xr:uid="{1D986A91-9AF1-4437-8B67-2B92B60932A0}"/>
    <cellStyle name="20 % - Akzent2" xfId="1724" hidden="1" xr:uid="{3C8B01D5-5F8B-4EB1-8BAC-FA76DF3B2A63}"/>
    <cellStyle name="20 % - Akzent2" xfId="1701" hidden="1" xr:uid="{D05C7318-B4DC-42CE-A058-89723B3541CF}"/>
    <cellStyle name="20 % - Akzent2" xfId="1750" hidden="1" xr:uid="{935A1782-4FE8-4D7A-94E4-94B6A98068AE}"/>
    <cellStyle name="20 % - Akzent2" xfId="2334" hidden="1" xr:uid="{E24D80C2-2878-4DA3-9CA5-E35CEA75F4D7}"/>
    <cellStyle name="20 % - Akzent2" xfId="2530" hidden="1" xr:uid="{448D7BC3-9991-48AB-A400-C246FF901B60}"/>
    <cellStyle name="20 % - Akzent2" xfId="2686" hidden="1" xr:uid="{29F96817-B122-4339-8C35-B52A531CC2BB}"/>
    <cellStyle name="20 % - Akzent2" xfId="2699" hidden="1" xr:uid="{7145B5FD-AE8C-4CF3-B728-0811EE2DED74}"/>
    <cellStyle name="20 % - Akzent2" xfId="2327" hidden="1" xr:uid="{22F03FC2-A5A3-453A-B569-B3ACCDC42A87}"/>
    <cellStyle name="20 % - Akzent2" xfId="3283" hidden="1" xr:uid="{8BAB5E89-279D-486A-9E51-2B6E375513D0}"/>
    <cellStyle name="20 % - Akzent2" xfId="3261" hidden="1" xr:uid="{848600CB-A882-46DD-8DCA-555E26BD4A98}"/>
    <cellStyle name="20 % - Akzent2" xfId="3307" hidden="1" xr:uid="{024B574F-B158-40A9-87C7-AA1710EE09AE}"/>
    <cellStyle name="20 % - Akzent2 2" xfId="407" xr:uid="{9BD6AC3E-CC93-4044-883D-C4D0A22DEEAE}"/>
    <cellStyle name="20 % - Akzent2 3" xfId="276" xr:uid="{41716028-959E-458E-BB96-E5D276FF39BE}"/>
    <cellStyle name="20 % - Akzent3" xfId="86" hidden="1" xr:uid="{55C434CC-37CB-453E-96DB-69399AF265CA}"/>
    <cellStyle name="20 % - Akzent3" xfId="955" hidden="1" xr:uid="{0EECB6BB-4973-4BA1-9B92-C2AA3BFDC83D}"/>
    <cellStyle name="20 % - Akzent3" xfId="1153" hidden="1" xr:uid="{BD18AD06-BD4A-4222-B817-7516D295E184}"/>
    <cellStyle name="20 % - Akzent3" xfId="1676" hidden="1" xr:uid="{90D86D2F-6ECA-4499-A35D-EC20D4BCBB17}"/>
    <cellStyle name="20 % - Akzent3" xfId="1855" hidden="1" xr:uid="{A2CFECBF-7087-4762-88D0-9B2856B40E76}"/>
    <cellStyle name="20 % - Akzent3" xfId="1248" hidden="1" xr:uid="{5171EB0D-33B4-4BC3-99BE-E48972D1FB53}"/>
    <cellStyle name="20 % - Akzent3" xfId="1450" hidden="1" xr:uid="{52522972-2E3B-462E-A5EE-D066F323A796}"/>
    <cellStyle name="20 % - Akzent3" xfId="2287" hidden="1" xr:uid="{E612A483-8EC5-409F-B0F0-B7D763F3955C}"/>
    <cellStyle name="20 % - Akzent3" xfId="2338" hidden="1" xr:uid="{BE882E5C-0D83-4BFF-8546-4ED002201E5C}"/>
    <cellStyle name="20 % - Akzent3" xfId="2533" hidden="1" xr:uid="{ADCC143B-0A6A-4386-8EE4-35766AF89830}"/>
    <cellStyle name="20 % - Akzent3" xfId="2721" hidden="1" xr:uid="{12F28C6F-9D21-4C2A-AF01-F5A7BF196FC3}"/>
    <cellStyle name="20 % - Akzent3" xfId="3238" hidden="1" xr:uid="{749E36E2-BED4-4C80-9705-45DD6AC1E8B5}"/>
    <cellStyle name="20 % - Akzent3" xfId="3400" hidden="1" xr:uid="{F5E9259B-B1A5-4E8D-98D1-2229EF4F736F}"/>
    <cellStyle name="20 % - Akzent3" xfId="2813" hidden="1" xr:uid="{59D41D1E-88B0-47C8-9532-DF1815E20EFF}"/>
    <cellStyle name="20 % - Akzent3" xfId="3014" hidden="1" xr:uid="{B4163F9F-6707-4BAF-89C2-32C36AB63AEC}"/>
    <cellStyle name="20 % - Akzent3" xfId="3457" hidden="1" xr:uid="{5DF121DA-617D-483D-89F5-7602925107F8}"/>
    <cellStyle name="20 % - Akzent3 2" xfId="408" xr:uid="{A5D1B957-48CE-4BF6-900F-276916FF1831}"/>
    <cellStyle name="20 % - Akzent3 3" xfId="277" xr:uid="{F697F6E5-2063-486A-A93E-D24C1365B07D}"/>
    <cellStyle name="20 % - Akzent4" xfId="90" hidden="1" xr:uid="{F5EE05B6-3CFD-4237-98AE-2F160DA22F21}"/>
    <cellStyle name="20 % - Akzent4" xfId="959" hidden="1" xr:uid="{B675A95F-05F4-41E8-964E-91418AB23AC3}"/>
    <cellStyle name="20 % - Akzent4" xfId="1137" hidden="1" xr:uid="{269923E7-6F1A-4A75-BB9F-222DD128E0D0}"/>
    <cellStyle name="20 % - Akzent4" xfId="1792" hidden="1" xr:uid="{4C67C5F2-E22E-4263-B8CF-54EAFEB41F19}"/>
    <cellStyle name="20 % - Akzent4" xfId="1841" hidden="1" xr:uid="{55802A67-4B60-47F4-81C7-BDB8AF913B60}"/>
    <cellStyle name="20 % - Akzent4" xfId="1859" hidden="1" xr:uid="{B67BEEC9-C8FE-463E-B7A5-A8F7DA21EEC2}"/>
    <cellStyle name="20 % - Akzent4" xfId="1913" hidden="1" xr:uid="{05B1855A-EC7A-44B9-B15E-F73D1FE6295E}"/>
    <cellStyle name="20 % - Akzent4" xfId="2295" hidden="1" xr:uid="{F9D2BA47-19C5-40CA-8096-B142681AA92D}"/>
    <cellStyle name="20 % - Akzent4" xfId="2342" hidden="1" xr:uid="{1E465358-CBC1-46F7-8098-FF37DD6141AA}"/>
    <cellStyle name="20 % - Akzent4" xfId="2537" hidden="1" xr:uid="{E15D5BA2-D9DE-41EE-8E04-2A7CD3BDD0BC}"/>
    <cellStyle name="20 % - Akzent4" xfId="2705" hidden="1" xr:uid="{4F17AFE7-331B-4A4D-8CAC-DD1007120242}"/>
    <cellStyle name="20 % - Akzent4" xfId="3344" hidden="1" xr:uid="{FDD9A60A-CC97-4644-9424-E3AFFA68D6CB}"/>
    <cellStyle name="20 % - Akzent4" xfId="3388" hidden="1" xr:uid="{224E4648-8E61-4D40-AD7A-8F69715AE2A4}"/>
    <cellStyle name="20 % - Akzent4" xfId="3403" hidden="1" xr:uid="{91C27710-A44F-405B-BB01-AD699AF72A2F}"/>
    <cellStyle name="20 % - Akzent4" xfId="3454" hidden="1" xr:uid="{E4B9EE52-C908-4FA5-8EC6-FC7DD66B89EB}"/>
    <cellStyle name="20 % - Akzent4" xfId="3465" hidden="1" xr:uid="{1B10AF7C-5E47-40C0-BF8E-695E8E1D7E62}"/>
    <cellStyle name="20 % - Akzent4 2" xfId="409" xr:uid="{06E05104-D9D4-4E9C-9915-80498FFED625}"/>
    <cellStyle name="20 % - Akzent4 3" xfId="278" xr:uid="{DA80064A-5FD5-4745-9A01-F41E9A6480FF}"/>
    <cellStyle name="20 % - Akzent5" xfId="94" hidden="1" xr:uid="{07CC7510-4A4B-44FC-8EE4-F67E4C10C2E4}"/>
    <cellStyle name="20 % - Akzent5" xfId="963" hidden="1" xr:uid="{392891C2-A93C-4B27-A425-D0540D8153A8}"/>
    <cellStyle name="20 % - Akzent5" xfId="1256" hidden="1" xr:uid="{6AB0F5C9-3CA5-49E7-B859-351ACCDDE444}"/>
    <cellStyle name="20 % - Akzent5" xfId="1143" hidden="1" xr:uid="{EBFB2AA2-F12E-40E1-8414-B8D64E465786}"/>
    <cellStyle name="20 % - Akzent5" xfId="1668" hidden="1" xr:uid="{578B080F-547E-4FBA-ACCB-ED6046209C56}"/>
    <cellStyle name="20 % - Akzent5" xfId="1749" hidden="1" xr:uid="{589751EA-9B3C-461F-BF96-5436C3859AB6}"/>
    <cellStyle name="20 % - Akzent5" xfId="1912" hidden="1" xr:uid="{E18EEC53-C756-4E9D-92BA-F18A163C921B}"/>
    <cellStyle name="20 % - Akzent5" xfId="1203" hidden="1" xr:uid="{D8B8C9B5-4134-4800-9940-890039A21056}"/>
    <cellStyle name="20 % - Akzent5" xfId="2346" hidden="1" xr:uid="{C4A7341A-C383-4EBB-B53F-828995663BDB}"/>
    <cellStyle name="20 % - Akzent5" xfId="2541" hidden="1" xr:uid="{F7D5C104-B9DE-4F7D-BF98-CE22E86B29DE}"/>
    <cellStyle name="20 % - Akzent5" xfId="2820" hidden="1" xr:uid="{39D71F4E-9207-4BB2-B9D5-8A89313AD645}"/>
    <cellStyle name="20 % - Akzent5" xfId="2711" hidden="1" xr:uid="{1C538287-5562-4AA6-AD2F-42754F265C3B}"/>
    <cellStyle name="20 % - Akzent5" xfId="3231" hidden="1" xr:uid="{7B25D66C-D6F7-4E69-8417-6F04C2713278}"/>
    <cellStyle name="20 % - Akzent5" xfId="3306" hidden="1" xr:uid="{87D3F2FD-988D-42D9-8D74-9A12405C24AD}"/>
    <cellStyle name="20 % - Akzent5" xfId="3453" hidden="1" xr:uid="{7B3F1755-27AA-4AA3-A3EB-CA0739F11156}"/>
    <cellStyle name="20 % - Akzent5" xfId="2771" hidden="1" xr:uid="{B4BD3F5B-A71E-4C45-BC44-389DCF973A0E}"/>
    <cellStyle name="20 % - Akzent5 2" xfId="410" xr:uid="{4C695907-88D1-4DC0-9B1C-6B69443B8464}"/>
    <cellStyle name="20 % - Akzent5 3" xfId="279" xr:uid="{E3C4F8DA-D8AB-4701-A2AD-4A690AABFD1E}"/>
    <cellStyle name="20 % - Akzent6" xfId="98" hidden="1" xr:uid="{2FB27F06-4D8A-4E41-8FA2-FDA54F5F3657}"/>
    <cellStyle name="20 % - Akzent6" xfId="966" hidden="1" xr:uid="{2E5E2979-1B88-44E8-A3F0-522D45A80B94}"/>
    <cellStyle name="20 % - Akzent6" xfId="1125" hidden="1" xr:uid="{4E685A6F-6CD6-40C8-A04B-129F5B2147C5}"/>
    <cellStyle name="20 % - Akzent6" xfId="1838" hidden="1" xr:uid="{58A886A4-A538-4BA5-9D0A-9C6F2CC3A1D2}"/>
    <cellStyle name="20 % - Akzent6" xfId="1246" hidden="1" xr:uid="{2DE4434A-D183-46AA-97DF-C7B02C48CAC8}"/>
    <cellStyle name="20 % - Akzent6" xfId="1826" hidden="1" xr:uid="{BE44EF47-E745-4210-91FB-BD42160CA72B}"/>
    <cellStyle name="20 % - Akzent6" xfId="1119" hidden="1" xr:uid="{6145A02F-3F3A-4890-B40B-B084E90669F6}"/>
    <cellStyle name="20 % - Akzent6" xfId="2298" hidden="1" xr:uid="{9BC4006E-7444-4951-A7FC-540C13A6E681}"/>
    <cellStyle name="20 % - Akzent6" xfId="2350" hidden="1" xr:uid="{F4AA5ED9-D77A-46E5-AF7F-D5844DEBD9A4}"/>
    <cellStyle name="20 % - Akzent6" xfId="2544" hidden="1" xr:uid="{48B09CBC-C724-48CA-B080-E01B4D5378E5}"/>
    <cellStyle name="20 % - Akzent6" xfId="2693" hidden="1" xr:uid="{A1DB0A78-8A37-4DE6-9CAB-727F9C172883}"/>
    <cellStyle name="20 % - Akzent6" xfId="3386" hidden="1" xr:uid="{AE508293-1A88-47E2-BDEA-C1F57EACC642}"/>
    <cellStyle name="20 % - Akzent6" xfId="2811" hidden="1" xr:uid="{A697935C-D507-4DF1-AACF-781E2952D950}"/>
    <cellStyle name="20 % - Akzent6" xfId="3375" hidden="1" xr:uid="{CBE6FF10-3B7E-41AD-9EAF-39B50301E986}"/>
    <cellStyle name="20 % - Akzent6" xfId="2687" hidden="1" xr:uid="{C31894BD-4CAF-45E7-BE48-3143094202D2}"/>
    <cellStyle name="20 % - Akzent6" xfId="3468" hidden="1" xr:uid="{9F0D5C5D-A65A-4776-BC21-E1A9EED4DBB0}"/>
    <cellStyle name="20 % - Akzent6 2" xfId="411" xr:uid="{4A316373-81FB-4BCB-8159-AAFFF65E2C34}"/>
    <cellStyle name="20 % - Akzent6 3" xfId="280" xr:uid="{98268EDF-D30E-41F4-B5D9-7845AEB1E5F8}"/>
    <cellStyle name="20% - Accent1 2" xfId="112" xr:uid="{91A0D4CC-1878-451B-A664-65A7CD31BD11}"/>
    <cellStyle name="20% - Accent1 3" xfId="232" xr:uid="{2072859F-07EB-4489-BE57-1A0ADDB3295B}"/>
    <cellStyle name="20% - Accent2 2" xfId="113" xr:uid="{E5E91037-578F-4D85-96D9-81BACB173ECF}"/>
    <cellStyle name="20% - Accent2 3" xfId="233" xr:uid="{7E0FABFD-2E5F-40D2-BDEF-2181DC0D9368}"/>
    <cellStyle name="20% - Accent3 2" xfId="114" xr:uid="{822FDF04-7DA5-4E7F-97DF-DF09810B1B31}"/>
    <cellStyle name="20% - Accent3 3" xfId="234" xr:uid="{888F07A6-8FAE-493C-8812-05F183B48824}"/>
    <cellStyle name="20% - Accent4 2" xfId="115" xr:uid="{C433B36E-4BEB-45BE-83FD-AEFCE8B70FD3}"/>
    <cellStyle name="20% - Accent4 3" xfId="235" xr:uid="{DCAFF3C8-F050-4F35-ABD8-45AB2776018F}"/>
    <cellStyle name="20% - Accent5 2" xfId="116" xr:uid="{51552E71-1DF6-4557-AFFB-B1B9782BB297}"/>
    <cellStyle name="20% - Accent5 3" xfId="236" xr:uid="{37CCCC2B-73D0-4E8B-8124-1AE892492CFC}"/>
    <cellStyle name="20% - Accent6 2" xfId="117" xr:uid="{1116A0BC-0642-4FC2-A61D-A4EB08C34039}"/>
    <cellStyle name="20% - Accent6 3" xfId="237" xr:uid="{BDF4E3AA-0F2B-4754-897C-98E6E9D9F88D}"/>
    <cellStyle name="2x indented GHG Textfiels" xfId="10" xr:uid="{00000000-0005-0000-0000-000000000000}"/>
    <cellStyle name="2x indented GHG Textfiels 2" xfId="118" xr:uid="{C27D0DDB-BC1D-4F58-A8F0-A6B9EB3B12A8}"/>
    <cellStyle name="2x indented GHG Textfiels 2 2" xfId="119" xr:uid="{68BB5993-D72C-4D8F-83CD-665B3E8A6580}"/>
    <cellStyle name="2x indented GHG Textfiels 3" xfId="120" xr:uid="{828756CD-54C0-4085-9CFB-A873C8695244}"/>
    <cellStyle name="2x indented GHG Textfiels 3 2" xfId="433" xr:uid="{98C76B46-9C82-43C9-91BD-C9DCA82B8DBC}"/>
    <cellStyle name="2x indented GHG Textfiels 3 2 2" xfId="563" xr:uid="{D36E32FB-6974-4C20-AB7A-4EBC6FE91FB5}"/>
    <cellStyle name="2x indented GHG Textfiels 3 2 2 2" xfId="778" xr:uid="{9DCA11F5-3FA8-4221-B6B8-B971ACF03F63}"/>
    <cellStyle name="2x indented GHG Textfiels 3 2 2 2 2" xfId="1491" xr:uid="{96B9F1DD-8B11-473F-BE33-F2D55C18023C}"/>
    <cellStyle name="2x indented GHG Textfiels 3 2 2 2 2 2" xfId="3055" xr:uid="{48C164A3-33F1-4945-9DBD-19B3399D503D}"/>
    <cellStyle name="2x indented GHG Textfiels 3 2 2 2 3" xfId="1050" xr:uid="{03857983-E4D6-4D64-86C5-A3D6B35AAA88}"/>
    <cellStyle name="2x indented GHG Textfiels 3 2 2 2 3 2" xfId="2620" xr:uid="{77317F4F-423C-46D3-8F61-C56E8DA73578}"/>
    <cellStyle name="2x indented GHG Textfiels 3 2 2 2 4" xfId="2141" xr:uid="{4E8BC024-56D0-4D26-9DE0-F322AA82D67A}"/>
    <cellStyle name="2x indented GHG Textfiels 3 2 2 3" xfId="1283" xr:uid="{0CF28C5B-11F1-4966-881D-B357254A25A7}"/>
    <cellStyle name="2x indented GHG Textfiels 3 2 2 3 2" xfId="2847" xr:uid="{5355728F-F6EB-4C71-AECE-846277F891B7}"/>
    <cellStyle name="2x indented GHG Textfiels 3 2 2 4" xfId="1242" xr:uid="{300BE154-E514-4A84-ABF4-3385D5CC7C21}"/>
    <cellStyle name="2x indented GHG Textfiels 3 2 2 4 2" xfId="2808" xr:uid="{3FD16A8C-0CA9-4637-BC90-5CB1AAF9688A}"/>
    <cellStyle name="2x indented GHG Textfiels 3 2 2 5" xfId="1935" xr:uid="{058C67C8-9273-45A7-8690-B6AE43B7EEB4}"/>
    <cellStyle name="2x indented GHG Textfiels 3 2 3" xfId="741" xr:uid="{27EF56E5-45FB-45D6-AD3B-9D32523CE539}"/>
    <cellStyle name="2x indented GHG Textfiels 3 2 3 2" xfId="1454" xr:uid="{9DBA80FC-425D-4EDA-A68D-AA228D3FDE1C}"/>
    <cellStyle name="2x indented GHG Textfiels 3 2 3 2 2" xfId="3018" xr:uid="{EFE11931-B29F-46A8-8EB5-128F7956D9FE}"/>
    <cellStyle name="2x indented GHG Textfiels 3 2 3 3" xfId="97" xr:uid="{B74BD5CA-C5BD-4F7A-8B38-061D0222CF29}"/>
    <cellStyle name="2x indented GHG Textfiels 3 2 3 3 2" xfId="2349" xr:uid="{C070D85B-5B3B-42C7-880D-8BD8EA065DEF}"/>
    <cellStyle name="2x indented GHG Textfiels 3 2 3 4" xfId="2104" xr:uid="{5D0A5F69-C797-4992-809C-FBA68CBCC86C}"/>
    <cellStyle name="2x indented GHG Textfiels 3 3" xfId="381" xr:uid="{ECF637EA-C8AD-4AFA-AA0E-E3F81D5A7111}"/>
    <cellStyle name="2x indented GHG Textfiels 3 3 2" xfId="668" xr:uid="{CBC65749-3BE8-4E3A-8B7E-8C4078AEC252}"/>
    <cellStyle name="2x indented GHG Textfiels 3 3 2 2" xfId="883" xr:uid="{2167847D-E28D-4297-BAA2-8BDD45470C4E}"/>
    <cellStyle name="2x indented GHG Textfiels 3 3 2 2 2" xfId="1596" xr:uid="{D5367954-9B85-4762-9BFA-C593C510CCFB}"/>
    <cellStyle name="2x indented GHG Textfiels 3 3 2 2 2 2" xfId="3160" xr:uid="{69F8880D-7BF6-4DF3-AB89-E062F566E6AE}"/>
    <cellStyle name="2x indented GHG Textfiels 3 3 2 2 3" xfId="1228" xr:uid="{F4A2FEB1-0B4A-4863-AF8D-E5471C3D9A36}"/>
    <cellStyle name="2x indented GHG Textfiels 3 3 2 2 3 2" xfId="2795" xr:uid="{54EA6FF3-0EDB-4574-9FB5-FDE3CF36B57D}"/>
    <cellStyle name="2x indented GHG Textfiels 3 3 2 2 4" xfId="2246" xr:uid="{545A1733-F925-4057-B3F6-152E6C2EB55B}"/>
    <cellStyle name="2x indented GHG Textfiels 3 3 2 3" xfId="1388" xr:uid="{15620EDC-20CE-4EA9-BA12-B57C0C902F75}"/>
    <cellStyle name="2x indented GHG Textfiels 3 3 2 3 2" xfId="2952" xr:uid="{58BDE6EC-B5A6-48A1-8182-118A05CC2504}"/>
    <cellStyle name="2x indented GHG Textfiels 3 3 2 4" xfId="1882" xr:uid="{D5DC4F37-5FC5-48B2-8BCE-48082C028730}"/>
    <cellStyle name="2x indented GHG Textfiels 3 3 2 4 2" xfId="3424" xr:uid="{82C9D6ED-2DB7-43DD-AE5A-27B0FCB9325D}"/>
    <cellStyle name="2x indented GHG Textfiels 3 3 2 5" xfId="2040" xr:uid="{B35E11F2-2A2D-46BF-9ED1-C25F01014807}"/>
    <cellStyle name="2x indented GHG Textfiels 3 3 3" xfId="670" xr:uid="{B458F501-1E4A-4D61-AFAD-786CB1A46B8C}"/>
    <cellStyle name="2x indented GHG Textfiels 3 3 3 2" xfId="885" xr:uid="{3877A32B-1D91-45E8-A541-35FA924CD46D}"/>
    <cellStyle name="2x indented GHG Textfiels 3 3 3 2 2" xfId="1598" xr:uid="{CE037B8D-B8FB-438D-B9FF-592879A0E267}"/>
    <cellStyle name="2x indented GHG Textfiels 3 3 3 2 2 2" xfId="3162" xr:uid="{BC72084C-E0BC-4306-9618-B4F24C2AF30B}"/>
    <cellStyle name="2x indented GHG Textfiels 3 3 3 2 3" xfId="1698" xr:uid="{93BFA84F-E739-475E-A620-7657CB8529A4}"/>
    <cellStyle name="2x indented GHG Textfiels 3 3 3 2 3 2" xfId="3258" xr:uid="{6CA2F9F3-493C-4896-BF5F-8A047B0B89F5}"/>
    <cellStyle name="2x indented GHG Textfiels 3 3 3 2 4" xfId="2248" xr:uid="{74F363E1-1052-4E54-95EE-55A2488BDC61}"/>
    <cellStyle name="2x indented GHG Textfiels 3 3 3 3" xfId="1390" xr:uid="{B442264E-A2EA-4857-A9A8-61BA6E8A824B}"/>
    <cellStyle name="2x indented GHG Textfiels 3 3 3 3 2" xfId="2954" xr:uid="{FC9CDF27-31B3-4A82-80C3-BF2A0D3E6787}"/>
    <cellStyle name="2x indented GHG Textfiels 3 3 3 4" xfId="931" xr:uid="{93AB9CBD-7AAC-445E-9E51-15928869A48B}"/>
    <cellStyle name="2x indented GHG Textfiels 3 3 3 4 2" xfId="2510" xr:uid="{60562CAC-28AF-4B4D-A816-186A65C9F7AC}"/>
    <cellStyle name="2x indented GHG Textfiels 3 3 3 5" xfId="2042" xr:uid="{0EC932EB-74A8-4E7A-984E-B8B5E4783CEB}"/>
    <cellStyle name="2x indented GHG Textfiels 3 3 4" xfId="566" xr:uid="{0135E709-A365-40C2-B411-D0A9291DF5AC}"/>
    <cellStyle name="2x indented GHG Textfiels 3 3 4 2" xfId="781" xr:uid="{7B3E6FA1-373E-4757-A358-37E4BD4D6CB7}"/>
    <cellStyle name="2x indented GHG Textfiels 3 3 4 2 2" xfId="1494" xr:uid="{1C2732AD-FB8A-4345-A469-7036AF6191AF}"/>
    <cellStyle name="2x indented GHG Textfiels 3 3 4 2 2 2" xfId="3058" xr:uid="{D0F990FD-FCA0-43F4-A525-7851CC8D941A}"/>
    <cellStyle name="2x indented GHG Textfiels 3 3 4 2 3" xfId="1110" xr:uid="{F877C531-C9E4-4DC2-962C-E23A968EAD7B}"/>
    <cellStyle name="2x indented GHG Textfiels 3 3 4 2 3 2" xfId="2678" xr:uid="{C16CF161-412A-455B-BE05-D280D1F1D40B}"/>
    <cellStyle name="2x indented GHG Textfiels 3 3 4 2 4" xfId="2144" xr:uid="{C3C424E4-2B80-4CAC-8450-62C29EC76CFF}"/>
    <cellStyle name="2x indented GHG Textfiels 3 3 4 3" xfId="1286" xr:uid="{9E9D7A23-AE9E-43AA-8841-1E22E538CFE2}"/>
    <cellStyle name="2x indented GHG Textfiels 3 3 4 3 2" xfId="2850" xr:uid="{25C16908-269B-4D17-9025-968B6B6C816A}"/>
    <cellStyle name="2x indented GHG Textfiels 3 3 4 4" xfId="1019" xr:uid="{A41E20A6-2984-4EAE-80FC-34CE19514AA9}"/>
    <cellStyle name="2x indented GHG Textfiels 3 3 4 4 2" xfId="2590" xr:uid="{AC687607-6C33-4305-AB21-59BB157CF6C7}"/>
    <cellStyle name="2x indented GHG Textfiels 3 3 4 5" xfId="1938" xr:uid="{A8A0112F-EE8A-443A-8318-624FF8E81BC5}"/>
    <cellStyle name="2x indented GHG Textfiels 3 3 5" xfId="1162" xr:uid="{22F2C4A2-0103-42EA-A4C5-2AF14E5876BB}"/>
    <cellStyle name="2x indented GHG Textfiels 3 3 5 2" xfId="2730" xr:uid="{271E35C7-380A-463E-9478-C314B9B59C57}"/>
    <cellStyle name="2x indented GHG Textfiels 3 3 6" xfId="1732" xr:uid="{77196668-FB8C-4CBA-A943-4B10DCAD5381}"/>
    <cellStyle name="2x indented GHG Textfiels 3 3 6 2" xfId="3290" xr:uid="{1F5196F1-919E-4D78-9105-124125B8EDCE}"/>
    <cellStyle name="2x indented GHG Textfiels 3 3 7" xfId="1669" xr:uid="{2A23D71B-70C9-4A6A-B875-50367E89DB1E}"/>
    <cellStyle name="40 % - Akzent1" xfId="79" hidden="1" xr:uid="{38503667-8FF3-4D60-9218-C3E85C270BF2}"/>
    <cellStyle name="40 % - Akzent1" xfId="950" hidden="1" xr:uid="{39D5D24A-4500-438C-803A-BCF79B286C02}"/>
    <cellStyle name="40 % - Akzent1" xfId="1216" hidden="1" xr:uid="{4D0E95D9-C2C7-4BE8-BBD1-28BF63BF0E63}"/>
    <cellStyle name="40 % - Akzent1" xfId="1126" hidden="1" xr:uid="{FC76EC51-62F6-4ADB-835E-44EFF69A25C8}"/>
    <cellStyle name="40 % - Akzent1" xfId="19" hidden="1" xr:uid="{91875C2C-0011-4619-A6C9-F266002867FF}"/>
    <cellStyle name="40 % - Akzent1" xfId="1866" hidden="1" xr:uid="{0220B088-994A-4AC6-9B22-1565AD9E3BA4}"/>
    <cellStyle name="40 % - Akzent1" xfId="1915" hidden="1" xr:uid="{05EBCBA8-DD49-46C1-9B65-79CDBCABE292}"/>
    <cellStyle name="40 % - Akzent1" xfId="1761" hidden="1" xr:uid="{E4AA89B6-0D72-4DE6-A8D1-0A1324594A28}"/>
    <cellStyle name="40 % - Akzent1" xfId="2332" hidden="1" xr:uid="{4009774F-2C05-47D9-9EC0-383E2F3631F8}"/>
    <cellStyle name="40 % - Akzent1" xfId="2528" hidden="1" xr:uid="{AF344BEC-3F5C-4CCA-81F8-7330861E907E}"/>
    <cellStyle name="40 % - Akzent1" xfId="2783" hidden="1" xr:uid="{693842AF-FFFC-42E7-BDAD-7A01D12EBBD6}"/>
    <cellStyle name="40 % - Akzent1" xfId="2694" hidden="1" xr:uid="{65A63435-57E0-4F4E-8D55-F25DD582EBA4}"/>
    <cellStyle name="40 % - Akzent1" xfId="2306" hidden="1" xr:uid="{6E3B0E3A-4A56-404A-9971-70CDD87D001B}"/>
    <cellStyle name="40 % - Akzent1" xfId="3410" hidden="1" xr:uid="{E65F7DCE-E338-4438-A5EC-AA2719A1DBBB}"/>
    <cellStyle name="40 % - Akzent1" xfId="3456" hidden="1" xr:uid="{251305CE-BAB6-48C6-984B-74B000F01D9A}"/>
    <cellStyle name="40 % - Akzent1" xfId="3318" hidden="1" xr:uid="{705BC3E4-E97E-43E7-9F12-A03A598EEA07}"/>
    <cellStyle name="40 % - Akzent1 2" xfId="412" xr:uid="{E95433A2-D8F5-4FE9-B0F0-4009D382BB70}"/>
    <cellStyle name="40 % - Akzent1 3" xfId="281" xr:uid="{052B8E94-818D-48B6-B45B-E4DAE741D003}"/>
    <cellStyle name="40 % - Akzent2" xfId="83" hidden="1" xr:uid="{53CFFBF0-FB54-4C6C-8B42-B1C85BFE7A5C}"/>
    <cellStyle name="40 % - Akzent2" xfId="953" hidden="1" xr:uid="{E6158682-5755-43B6-9F9F-C1A5340E7424}"/>
    <cellStyle name="40 % - Akzent2" xfId="1249" hidden="1" xr:uid="{26E4DF64-3DED-4D10-8949-114A945360D7}"/>
    <cellStyle name="40 % - Akzent2" xfId="1857" hidden="1" xr:uid="{4D8C5362-5C86-46C9-A48C-6F548226ABE3}"/>
    <cellStyle name="40 % - Akzent2" xfId="1128" hidden="1" xr:uid="{351F23D5-E730-4FA1-BB58-954771F5FFEB}"/>
    <cellStyle name="40 % - Akzent2" xfId="1744" hidden="1" xr:uid="{F4107C9A-906C-48D4-AFD8-9B1F54D3EA68}"/>
    <cellStyle name="40 % - Akzent2" xfId="1156" hidden="1" xr:uid="{89C7F926-8CFE-453B-83C0-F67C4D287EF8}"/>
    <cellStyle name="40 % - Akzent2" xfId="2301" hidden="1" xr:uid="{590FE62F-3DC3-47FD-A684-BD0B0C6F6B27}"/>
    <cellStyle name="40 % - Akzent2" xfId="2335" hidden="1" xr:uid="{EEA613AF-24F7-4966-A71C-5D456BD3F0C8}"/>
    <cellStyle name="40 % - Akzent2" xfId="2531" hidden="1" xr:uid="{539B80CA-5E78-4D84-AE3A-F6B8286737AC}"/>
    <cellStyle name="40 % - Akzent2" xfId="2814" hidden="1" xr:uid="{6997B89F-11FC-417B-BD33-9A9A7F476450}"/>
    <cellStyle name="40 % - Akzent2" xfId="3402" hidden="1" xr:uid="{0E701895-6242-4EB2-ABF8-CB5CB7891A34}"/>
    <cellStyle name="40 % - Akzent2" xfId="2696" hidden="1" xr:uid="{7215B800-42F9-4DAC-9A84-698774CE012D}"/>
    <cellStyle name="40 % - Akzent2" xfId="3302" hidden="1" xr:uid="{8F5A96AA-03AC-4A84-B86A-E6E5A92350A0}"/>
    <cellStyle name="40 % - Akzent2" xfId="2724" hidden="1" xr:uid="{6A2BCA60-3146-45AD-BA74-487877CF3B69}"/>
    <cellStyle name="40 % - Akzent2" xfId="3471" hidden="1" xr:uid="{405AFFA3-1BE9-42C0-9E68-F9DEAB4FCD08}"/>
    <cellStyle name="40 % - Akzent2 2" xfId="413" xr:uid="{9492197F-3E9B-4BAD-B44F-B629C4B980AF}"/>
    <cellStyle name="40 % - Akzent2 3" xfId="282" xr:uid="{7C18A41F-DBCB-4C74-A3BB-BD25789AA14B}"/>
    <cellStyle name="40 % - Akzent3" xfId="87" hidden="1" xr:uid="{AC6A67E2-C4B0-4D20-A570-C324B9BEB9BF}"/>
    <cellStyle name="40 % - Akzent3" xfId="956" hidden="1" xr:uid="{23705EF2-38F6-4C53-80A9-4D7EBB7B80D0}"/>
    <cellStyle name="40 % - Akzent3" xfId="1259" hidden="1" xr:uid="{3B2DAACF-2CCF-4D0E-92D1-DFA77A5F31AC}"/>
    <cellStyle name="40 % - Akzent3" xfId="1849" hidden="1" xr:uid="{17126B5D-DC9F-4E4C-AF36-22B878EC75A6}"/>
    <cellStyle name="40 % - Akzent3" xfId="1784" hidden="1" xr:uid="{0BF5F4B9-6454-4886-927F-F630FD56872C}"/>
    <cellStyle name="40 % - Akzent3" xfId="1711" hidden="1" xr:uid="{FCD89CA1-4245-46AD-8BD8-0BBDEB590728}"/>
    <cellStyle name="40 % - Akzent3" xfId="1914" hidden="1" xr:uid="{8DE3DAF8-E627-453F-8FE3-7FA49B07915D}"/>
    <cellStyle name="40 % - Akzent3" xfId="2299" hidden="1" xr:uid="{2D966028-9375-43A0-B32B-EFDE66FC4915}"/>
    <cellStyle name="40 % - Akzent3" xfId="2339" hidden="1" xr:uid="{9FB84C46-237C-417D-8EE5-13622E36041D}"/>
    <cellStyle name="40 % - Akzent3" xfId="2534" hidden="1" xr:uid="{4C9346EC-BC8C-46B4-B508-F8C304EEF352}"/>
    <cellStyle name="40 % - Akzent3" xfId="2823" hidden="1" xr:uid="{A61B57A3-5C6D-4EDD-AA58-EEC646A4987A}"/>
    <cellStyle name="40 % - Akzent3" xfId="3394" hidden="1" xr:uid="{303601FC-23E1-4160-8256-7ED78133A5FD}"/>
    <cellStyle name="40 % - Akzent3" xfId="3337" hidden="1" xr:uid="{D10092AF-F2AB-4488-A1B7-0D8A88212DB6}"/>
    <cellStyle name="40 % - Akzent3" xfId="3271" hidden="1" xr:uid="{0E9CDD05-F0C0-4B5B-8509-6BBAE940F7A9}"/>
    <cellStyle name="40 % - Akzent3" xfId="3455" hidden="1" xr:uid="{A48B7114-96A7-47D0-966E-2B81D25D06CF}"/>
    <cellStyle name="40 % - Akzent3" xfId="3469" hidden="1" xr:uid="{F64E1C71-A540-4ED0-8D72-9638F8E70371}"/>
    <cellStyle name="40 % - Akzent3 2" xfId="414" xr:uid="{1B448503-2A17-4AA2-89EE-41EE6419446D}"/>
    <cellStyle name="40 % - Akzent3 3" xfId="283" xr:uid="{735C9F4B-9C5E-4096-B5A8-AB645529C9B9}"/>
    <cellStyle name="40 % - Akzent4" xfId="91" hidden="1" xr:uid="{B6641DEA-45D1-47A9-B4FB-4A7DF508209F}"/>
    <cellStyle name="40 % - Akzent4" xfId="960" hidden="1" xr:uid="{7AB905FE-BE45-4A68-BEA0-A417E6F3A4E2}"/>
    <cellStyle name="40 % - Akzent4" xfId="1255" hidden="1" xr:uid="{61690DD1-C988-420F-9446-6659E0D9DAF9}"/>
    <cellStyle name="40 % - Akzent4" xfId="1830" hidden="1" xr:uid="{3A2A05CB-6F1F-466B-9AFB-205BECF6377B}"/>
    <cellStyle name="40 % - Akzent4" xfId="1870" hidden="1" xr:uid="{FE0ACAC6-A1D4-4A59-8F6B-EA4C207B60C9}"/>
    <cellStyle name="40 % - Akzent4" xfId="1017" hidden="1" xr:uid="{7756AE6A-77F0-4C1D-AAA1-92B77EBD1B7B}"/>
    <cellStyle name="40 % - Akzent4" xfId="1730" hidden="1" xr:uid="{890E460D-B3A4-4CBB-B526-FD8BC3606DA0}"/>
    <cellStyle name="40 % - Akzent4" xfId="2297" hidden="1" xr:uid="{9E58C247-8CE5-4507-867C-75A400293A2C}"/>
    <cellStyle name="40 % - Akzent4" xfId="2343" hidden="1" xr:uid="{3CFABBC4-1248-4BFD-9825-186BAF763296}"/>
    <cellStyle name="40 % - Akzent4" xfId="2538" hidden="1" xr:uid="{C4DE3AAF-B708-40E7-B8A2-B5F6A72B5423}"/>
    <cellStyle name="40 % - Akzent4" xfId="2819" hidden="1" xr:uid="{7C7FAD51-9DC3-4076-8BFD-0C39087EBB1E}"/>
    <cellStyle name="40 % - Akzent4" xfId="3379" hidden="1" xr:uid="{11A20074-BBB7-4BE5-80BD-2C230A42554E}"/>
    <cellStyle name="40 % - Akzent4" xfId="3414" hidden="1" xr:uid="{59314881-214B-4B7D-860A-D717D4EAE56F}"/>
    <cellStyle name="40 % - Akzent4" xfId="2588" hidden="1" xr:uid="{2D3EA7FE-C024-4F92-A982-CBC17A3BE415}"/>
    <cellStyle name="40 % - Akzent4" xfId="3289" hidden="1" xr:uid="{D501B5EA-AA7B-4A61-8519-EDA8BE7636C8}"/>
    <cellStyle name="40 % - Akzent4" xfId="3467" hidden="1" xr:uid="{9324DA2F-457A-4C4D-9219-E8AB6B82F323}"/>
    <cellStyle name="40 % - Akzent4 2" xfId="415" xr:uid="{11292B87-E189-43FE-9363-B773AD511ABB}"/>
    <cellStyle name="40 % - Akzent4 3" xfId="284" xr:uid="{8DD8EB26-54AD-4178-8D99-992ED6307376}"/>
    <cellStyle name="40 % - Akzent5" xfId="95" hidden="1" xr:uid="{54FBFEBB-0E49-47F9-BB4B-5F52ED6D8CB2}"/>
    <cellStyle name="40 % - Akzent5" xfId="964" hidden="1" xr:uid="{DA1A705C-E876-4CD4-99E8-7E8903559F4E}"/>
    <cellStyle name="40 % - Akzent5" xfId="1257" hidden="1" xr:uid="{95984BEE-0655-4DA6-BFFF-EA42B4C1753E}"/>
    <cellStyle name="40 % - Akzent5" xfId="1774" hidden="1" xr:uid="{4999A878-E3EA-4F64-BD61-2C1F28A848C0}"/>
    <cellStyle name="40 % - Akzent5" xfId="983" hidden="1" xr:uid="{DCCB8BF3-35DE-4B94-8381-099656FA5101}"/>
    <cellStyle name="40 % - Akzent5" xfId="1875" hidden="1" xr:uid="{23BA2B41-686D-4CB2-BA14-BAC372754B8E}"/>
    <cellStyle name="40 % - Akzent5" xfId="77" hidden="1" xr:uid="{6C080CEA-C922-4357-9882-3430BB9F6CED}"/>
    <cellStyle name="40 % - Akzent5" xfId="2294" hidden="1" xr:uid="{C2784FA9-C448-4469-9A40-21075259B837}"/>
    <cellStyle name="40 % - Akzent5" xfId="2347" hidden="1" xr:uid="{C59EAA9B-1381-4563-B2CD-8583BC61402D}"/>
    <cellStyle name="40 % - Akzent5" xfId="2542" hidden="1" xr:uid="{01F78116-5EAC-49CB-B429-093450C74670}"/>
    <cellStyle name="40 % - Akzent5" xfId="2821" hidden="1" xr:uid="{DC2B97CF-DAA1-4E61-80B3-EB59736196A3}"/>
    <cellStyle name="40 % - Akzent5" xfId="3329" hidden="1" xr:uid="{C5760EC7-F947-46AC-8766-8B48380F2D31}"/>
    <cellStyle name="40 % - Akzent5" xfId="2557" hidden="1" xr:uid="{FE48604D-8E3A-4947-A884-92A6660FFC51}"/>
    <cellStyle name="40 % - Akzent5" xfId="3418" hidden="1" xr:uid="{D6886ED3-DF7D-4EFB-9C7D-B8E4979FBEDD}"/>
    <cellStyle name="40 % - Akzent5" xfId="2330" hidden="1" xr:uid="{DB6964A6-7D3C-4BC7-A0A0-C96963B48487}"/>
    <cellStyle name="40 % - Akzent5" xfId="3464" hidden="1" xr:uid="{3D7F282B-351E-474C-993A-AFC008AA2378}"/>
    <cellStyle name="40 % - Akzent5 2" xfId="416" xr:uid="{C2303C07-8BC8-49EE-98E3-B48C68298352}"/>
    <cellStyle name="40 % - Akzent5 3" xfId="285" xr:uid="{346AE853-51EE-4702-A2DF-BED3775E5180}"/>
    <cellStyle name="40 % - Akzent6" xfId="99" hidden="1" xr:uid="{D09A391F-5083-4A9F-83C6-41DBBFFB0D65}"/>
    <cellStyle name="40 % - Akzent6" xfId="967" hidden="1" xr:uid="{19A02FFF-38CA-4A6E-983A-7808C9954DC3}"/>
    <cellStyle name="40 % - Akzent6" xfId="1250" hidden="1" xr:uid="{E28575F9-96FE-486E-85E8-8B94C162BD46}"/>
    <cellStyle name="40 % - Akzent6" xfId="1718" hidden="1" xr:uid="{F35CF87F-8521-4E64-B061-39A063CBD8AD}"/>
    <cellStyle name="40 % - Akzent6" xfId="1704" hidden="1" xr:uid="{0886A633-BFE0-4079-9F5A-75BCA0F21CD4}"/>
    <cellStyle name="40 % - Akzent6" xfId="1819" hidden="1" xr:uid="{55BCE064-5763-40C4-9060-77E18E5A8EA3}"/>
    <cellStyle name="40 % - Akzent6" xfId="1834" hidden="1" xr:uid="{73F2D407-0254-495E-B132-55A664112A62}"/>
    <cellStyle name="40 % - Akzent6" xfId="2290" hidden="1" xr:uid="{2C3F66FF-666D-400E-80B8-44FB8B96F9EF}"/>
    <cellStyle name="40 % - Akzent6" xfId="2351" hidden="1" xr:uid="{7B325102-FBF5-401E-A2FB-F9F9A83C9390}"/>
    <cellStyle name="40 % - Akzent6" xfId="2545" hidden="1" xr:uid="{6DF62FFB-B96F-4092-BDB4-69D55087E172}"/>
    <cellStyle name="40 % - Akzent6" xfId="2815" hidden="1" xr:uid="{70345D12-315D-45A7-A08E-B50FC2D72BE4}"/>
    <cellStyle name="40 % - Akzent6" xfId="3277" hidden="1" xr:uid="{E50F92E9-6189-401C-AEA0-C39C23E713A0}"/>
    <cellStyle name="40 % - Akzent6" xfId="3264" hidden="1" xr:uid="{0CF0ADA8-79A6-47C4-B9B0-0C4B55CE8B9D}"/>
    <cellStyle name="40 % - Akzent6" xfId="3368" hidden="1" xr:uid="{CE69E3B0-A5F7-4171-AB33-FCEA8DADF668}"/>
    <cellStyle name="40 % - Akzent6" xfId="3383" hidden="1" xr:uid="{FD9FD822-7344-458D-826B-8E7F953E0822}"/>
    <cellStyle name="40 % - Akzent6" xfId="3460" hidden="1" xr:uid="{1425F4DA-42DC-449B-8366-6087460E2D43}"/>
    <cellStyle name="40 % - Akzent6 2" xfId="417" xr:uid="{8A702158-8C05-4F3D-A676-C03D032D4F62}"/>
    <cellStyle name="40 % - Akzent6 3" xfId="286" xr:uid="{80A35A87-369C-4458-92FF-85427A6C445A}"/>
    <cellStyle name="40% - Accent1 2" xfId="121" xr:uid="{3CCA5CB5-2E1F-4212-A31C-98A5985C4C41}"/>
    <cellStyle name="40% - Accent1 3" xfId="238" xr:uid="{8EC1AE10-BD61-4098-AF47-21EE2ACA3DCA}"/>
    <cellStyle name="40% - Accent2 2" xfId="122" xr:uid="{46AF7C6A-E4F7-4650-945C-BEF15D4E3633}"/>
    <cellStyle name="40% - Accent2 3" xfId="239" xr:uid="{2A55C77C-233A-4F28-B030-5BD55FC5A1B2}"/>
    <cellStyle name="40% - Accent3 2" xfId="123" xr:uid="{31BEC172-80A8-4C0A-8EB6-D619BF72A1A3}"/>
    <cellStyle name="40% - Accent3 3" xfId="240" xr:uid="{7B6BF107-1CE8-4A09-8AAD-4A64F8BBF4C6}"/>
    <cellStyle name="40% - Accent4 2" xfId="124" xr:uid="{2DB9318B-E66B-44CC-B3A1-5E7FA8DC753F}"/>
    <cellStyle name="40% - Accent4 3" xfId="241" xr:uid="{8ADFC857-DD19-48A7-925C-3AD4F9273499}"/>
    <cellStyle name="40% - Accent5 2" xfId="125" xr:uid="{FBF1B7D9-6F54-42BB-AB03-5E15E55F6C75}"/>
    <cellStyle name="40% - Accent5 3" xfId="242" xr:uid="{85D1F851-B2F7-4630-B82F-966161F9339F}"/>
    <cellStyle name="40% - Accent6 2" xfId="126" xr:uid="{45D09B62-E738-4D33-AA43-8C8DE0D22322}"/>
    <cellStyle name="40% - Accent6 3" xfId="243" xr:uid="{149FD4F5-A7BF-4A4F-B230-D958CC1F10FA}"/>
    <cellStyle name="5x indented GHG Textfiels" xfId="11" xr:uid="{00000000-0005-0000-0000-000001000000}"/>
    <cellStyle name="5x indented GHG Textfiels 2" xfId="127" xr:uid="{A9565511-603A-4A47-92FE-D9114955B573}"/>
    <cellStyle name="5x indented GHG Textfiels 2 2" xfId="128" xr:uid="{49EB45FB-CBA7-4DBF-AA0C-E661F659BAAB}"/>
    <cellStyle name="5x indented GHG Textfiels 3" xfId="129" xr:uid="{0A92C0F9-D20C-430C-B288-CD8E64BE0F15}"/>
    <cellStyle name="5x indented GHG Textfiels 3 2" xfId="434" xr:uid="{35323B67-1934-443E-B1A8-8BAA0468C559}"/>
    <cellStyle name="5x indented GHG Textfiels 3 3" xfId="382" xr:uid="{58062272-830D-4363-815D-8B7786C72EE7}"/>
    <cellStyle name="5x indented GHG Textfiels 3 3 2" xfId="669" xr:uid="{45F8948B-EC87-4FA5-B92F-715A8DE4B311}"/>
    <cellStyle name="5x indented GHG Textfiels 3 3 2 2" xfId="884" xr:uid="{070B5D6E-A86F-46E7-877C-0E395055E038}"/>
    <cellStyle name="5x indented GHG Textfiels 3 3 2 2 2" xfId="1597" xr:uid="{DC2A6872-76CB-4B79-B896-E9AA82B7FEF5}"/>
    <cellStyle name="5x indented GHG Textfiels 3 3 2 2 2 2" xfId="3161" xr:uid="{C8D688F2-0886-4C5A-9169-AD64F1DA265C}"/>
    <cellStyle name="5x indented GHG Textfiels 3 3 2 2 3" xfId="984" xr:uid="{4CF491A6-D6AC-46ED-AD79-2F5E762D5E70}"/>
    <cellStyle name="5x indented GHG Textfiels 3 3 2 2 3 2" xfId="2558" xr:uid="{43414AF2-22A8-4436-9EC2-6E2D5ABEBE74}"/>
    <cellStyle name="5x indented GHG Textfiels 3 3 2 2 4" xfId="2247" xr:uid="{2EBCEE3B-241B-4ACB-987F-C340DF3AD7B5}"/>
    <cellStyle name="5x indented GHG Textfiels 3 3 2 3" xfId="1389" xr:uid="{5470255A-8590-4D89-B5AF-44A129757709}"/>
    <cellStyle name="5x indented GHG Textfiels 3 3 2 3 2" xfId="2953" xr:uid="{BE9A9593-EFA1-47E8-8523-94DDDB4CE90D}"/>
    <cellStyle name="5x indented GHG Textfiels 3 3 2 4" xfId="982" xr:uid="{265FDB89-50CE-4742-8EF0-92AD805A510D}"/>
    <cellStyle name="5x indented GHG Textfiels 3 3 2 4 2" xfId="2556" xr:uid="{ECAE7AE6-CB2E-4360-9025-116F104DB8C6}"/>
    <cellStyle name="5x indented GHG Textfiels 3 3 2 5" xfId="2041" xr:uid="{5ED558D1-BA94-4990-BF99-77EAB07D685E}"/>
    <cellStyle name="5x indented GHG Textfiels 3 3 3" xfId="616" xr:uid="{859429FA-F71E-4DB8-A5D6-3769E4F132E6}"/>
    <cellStyle name="5x indented GHG Textfiels 3 3 3 2" xfId="831" xr:uid="{CDF3B681-ED4D-46A5-A0FB-D681DE15CF6A}"/>
    <cellStyle name="5x indented GHG Textfiels 3 3 3 2 2" xfId="1544" xr:uid="{109AEAA1-08D6-4C90-9914-31D81A4C24D7}"/>
    <cellStyle name="5x indented GHG Textfiels 3 3 3 2 2 2" xfId="3108" xr:uid="{876E0445-53D6-4543-B3DA-E3A0E08556BB}"/>
    <cellStyle name="5x indented GHG Textfiels 3 3 3 2 3" xfId="1182" xr:uid="{D594B288-AE01-4B97-AC27-35B64E1868B4}"/>
    <cellStyle name="5x indented GHG Textfiels 3 3 3 2 3 2" xfId="2750" xr:uid="{C4651FEC-CE37-4632-8BF9-3852EE898405}"/>
    <cellStyle name="5x indented GHG Textfiels 3 3 3 2 4" xfId="2194" xr:uid="{2BE1B55F-9170-4AF2-8D79-C047F39B5505}"/>
    <cellStyle name="5x indented GHG Textfiels 3 3 3 3" xfId="1336" xr:uid="{BFF9589D-49E3-4DF8-8CBA-D4F0FB7A15C8}"/>
    <cellStyle name="5x indented GHG Textfiels 3 3 3 3 2" xfId="2900" xr:uid="{B0E2EF33-5CBD-4E50-90E0-D80EADC4FAEF}"/>
    <cellStyle name="5x indented GHG Textfiels 3 3 3 4" xfId="970" xr:uid="{82E48B8A-82CD-461D-85F9-5E46F300CFDE}"/>
    <cellStyle name="5x indented GHG Textfiels 3 3 3 4 2" xfId="2547" xr:uid="{85CD6523-D9C5-4BB0-BDAD-D59C131D7DBC}"/>
    <cellStyle name="5x indented GHG Textfiels 3 3 3 5" xfId="1988" xr:uid="{83B04C08-886D-47B4-AC64-FC58332F5AE4}"/>
    <cellStyle name="5x indented GHG Textfiels 3 3 4" xfId="700" xr:uid="{8FCF581E-761D-46BD-A967-A78A8CF1FCE5}"/>
    <cellStyle name="5x indented GHG Textfiels 3 3 4 2" xfId="915" xr:uid="{4322D885-B266-46B1-BCBE-082B57451BEA}"/>
    <cellStyle name="5x indented GHG Textfiels 3 3 4 2 2" xfId="1628" xr:uid="{02EF4630-06B1-4A1B-860A-227730BBF180}"/>
    <cellStyle name="5x indented GHG Textfiels 3 3 4 2 2 2" xfId="3192" xr:uid="{6AE877B3-FB5D-49A6-B70C-E845E1CE446B}"/>
    <cellStyle name="5x indented GHG Textfiels 3 3 4 2 3" xfId="1900" xr:uid="{35F8E711-4F70-4486-9D03-12382FA74C97}"/>
    <cellStyle name="5x indented GHG Textfiels 3 3 4 2 3 2" xfId="3442" xr:uid="{A2126F7B-97F6-432D-9548-E4AB6C564089}"/>
    <cellStyle name="5x indented GHG Textfiels 3 3 4 2 4" xfId="2278" xr:uid="{323A8E37-5AD5-4C66-896A-8A590E00E8AD}"/>
    <cellStyle name="5x indented GHG Textfiels 3 3 4 3" xfId="1420" xr:uid="{79456AAD-FBAD-4D8A-A0AC-BE8544487FCA}"/>
    <cellStyle name="5x indented GHG Textfiels 3 3 4 3 2" xfId="2984" xr:uid="{1D64F8A3-3CB6-4D23-A7AC-A636BFBF53B2}"/>
    <cellStyle name="5x indented GHG Textfiels 3 3 4 4" xfId="1035" xr:uid="{4E23FCDF-CC18-41E0-BFBA-4D56AED82B94}"/>
    <cellStyle name="5x indented GHG Textfiels 3 3 4 4 2" xfId="2606" xr:uid="{14CD059C-BF62-436F-8732-C73D5E8FFB3F}"/>
    <cellStyle name="5x indented GHG Textfiels 3 3 4 5" xfId="2072" xr:uid="{674684F6-6F04-4E12-A765-8FF4E9474637}"/>
    <cellStyle name="5x indented GHG Textfiels 3 3 5" xfId="737" xr:uid="{C2CE3CE9-C51B-40F5-8D3C-068942351D4F}"/>
    <cellStyle name="5x indented GHG Textfiels 3 3 6" xfId="1163" xr:uid="{6843BF24-C817-437F-A097-C485FE1D8C64}"/>
    <cellStyle name="5x indented GHG Textfiels 3 3 6 2" xfId="2731" xr:uid="{FC2F1FBB-F478-43C7-B90F-9CB7BB1B692A}"/>
    <cellStyle name="5x indented GHG Textfiels 3 3 7" xfId="944" xr:uid="{9E7ED601-8FAB-4AA6-8E12-5292282FEBE2}"/>
    <cellStyle name="5x indented GHG Textfiels 3 3 7 2" xfId="2522" xr:uid="{BC9D96C9-87AA-41FA-90FF-C0ACE619EE90}"/>
    <cellStyle name="5x indented GHG Textfiels 3 3 8" xfId="979" xr:uid="{A42A23B7-EA20-4664-83E3-D515625F549C}"/>
    <cellStyle name="5x indented GHG Textfiels_Table 4(II)" xfId="224" xr:uid="{D7215F94-649B-4EFC-B629-37EF0E03199F}"/>
    <cellStyle name="60 % - Akzent1" xfId="80" hidden="1" xr:uid="{99BF9882-5D81-4D75-B0C7-573FF7CEC7C2}"/>
    <cellStyle name="60 % - Akzent1" xfId="951" hidden="1" xr:uid="{A19F86BB-97CF-4777-BAE0-84BE8FADDB8A}"/>
    <cellStyle name="60 % - Akzent1" xfId="1217" hidden="1" xr:uid="{9AE3818F-BB5D-467C-8872-AC1F450E5132}"/>
    <cellStyle name="60 % - Akzent1" xfId="1252" hidden="1" xr:uid="{CC11B3AB-D2BA-46D0-BA6B-5E48312DE8D8}"/>
    <cellStyle name="60 % - Akzent1" xfId="1739" hidden="1" xr:uid="{4E1F6139-6E3E-4E68-9737-ECEA1BAE34B8}"/>
    <cellStyle name="60 % - Akzent1" xfId="1782" hidden="1" xr:uid="{F5B1DCD1-39E6-44F0-B8F6-B8DCCEBE03F9}"/>
    <cellStyle name="60 % - Akzent1" xfId="1680" hidden="1" xr:uid="{18A286CA-0132-484C-9060-8080DE726516}"/>
    <cellStyle name="60 % - Akzent1" xfId="1910" hidden="1" xr:uid="{4ABD0766-80C4-4DBF-97FA-0AD82FD779C0}"/>
    <cellStyle name="60 % - Akzent1" xfId="2333" hidden="1" xr:uid="{A914593C-A52D-4609-9BC5-84FEC8A26BC4}"/>
    <cellStyle name="60 % - Akzent1" xfId="2529" hidden="1" xr:uid="{FB151195-7DA4-436B-BB64-74F53A191B7E}"/>
    <cellStyle name="60 % - Akzent1" xfId="2784" hidden="1" xr:uid="{AC5F95F8-41BB-496F-9181-BB4D65D33FDD}"/>
    <cellStyle name="60 % - Akzent1" xfId="2817" hidden="1" xr:uid="{4E681542-7BFF-45DF-91D1-4B77AA36EFD1}"/>
    <cellStyle name="60 % - Akzent1" xfId="3297" hidden="1" xr:uid="{56497A59-0D28-481E-A227-43622E30714F}"/>
    <cellStyle name="60 % - Akzent1" xfId="3335" hidden="1" xr:uid="{8036BD06-1C83-4A23-A56C-B151DB24B156}"/>
    <cellStyle name="60 % - Akzent1" xfId="3241" hidden="1" xr:uid="{56AE28A5-980B-4FB9-BD98-E42A146427A3}"/>
    <cellStyle name="60 % - Akzent1" xfId="3451" hidden="1" xr:uid="{9F17F66B-6550-4947-9058-3737621AA6F6}"/>
    <cellStyle name="60 % - Akzent1 2" xfId="418" xr:uid="{B1E2BB89-9E77-4C5F-B685-1FEB766A0B1C}"/>
    <cellStyle name="60 % - Akzent1 3" xfId="287" xr:uid="{E0191329-CC10-412A-8D8B-C3FAC1D86D5C}"/>
    <cellStyle name="60 % - Akzent2" xfId="84" hidden="1" xr:uid="{65260D81-764B-452A-8F14-44C6F0CDED50}"/>
    <cellStyle name="60 % - Akzent2" xfId="954" hidden="1" xr:uid="{322A93B3-E264-4369-A755-20B5F4C5649A}"/>
    <cellStyle name="60 % - Akzent2" xfId="1161" hidden="1" xr:uid="{3BA3AA2E-9C5C-4418-8E80-3728DCE771C4}"/>
    <cellStyle name="60 % - Akzent2" xfId="1747" hidden="1" xr:uid="{8765AA77-92F1-4989-906C-FDFF83F536C8}"/>
    <cellStyle name="60 % - Akzent2" xfId="1723" hidden="1" xr:uid="{B533942E-3D34-469D-83DE-79558684CE53}"/>
    <cellStyle name="60 % - Akzent2" xfId="1233" hidden="1" xr:uid="{BE9F44D2-4D53-497D-B929-7BDC2337CBC6}"/>
    <cellStyle name="60 % - Akzent2" xfId="1079" hidden="1" xr:uid="{4D271AE7-0FF9-436A-84FD-DFCC9A289D2F}"/>
    <cellStyle name="60 % - Akzent2" xfId="2292" hidden="1" xr:uid="{D797C3CA-9591-4A61-A1EE-DA06B0489917}"/>
    <cellStyle name="60 % - Akzent2" xfId="2336" hidden="1" xr:uid="{ED9E6D1A-6DB8-4B8B-8EFC-D5934356F919}"/>
    <cellStyle name="60 % - Akzent2" xfId="2532" hidden="1" xr:uid="{F25DF12F-B08E-413D-85FD-FE58B108D2F4}"/>
    <cellStyle name="60 % - Akzent2" xfId="2729" hidden="1" xr:uid="{18062363-2480-431A-8B9E-6415160E2CB8}"/>
    <cellStyle name="60 % - Akzent2" xfId="3305" hidden="1" xr:uid="{EB10DE67-AFF3-4C72-9664-D3B55763FD45}"/>
    <cellStyle name="60 % - Akzent2" xfId="3282" hidden="1" xr:uid="{58E0BEE3-4BF2-4445-B7B1-79BE1136E203}"/>
    <cellStyle name="60 % - Akzent2" xfId="2799" hidden="1" xr:uid="{17A0A9C6-BFC2-4775-9AF9-BBBD09C0EFFB}"/>
    <cellStyle name="60 % - Akzent2" xfId="2647" hidden="1" xr:uid="{49666EB4-B4E2-46E4-A9D2-96EBF9A1C192}"/>
    <cellStyle name="60 % - Akzent2" xfId="3462" hidden="1" xr:uid="{2919B2B0-31B1-45A5-96C6-5B1E4B511DE7}"/>
    <cellStyle name="60 % - Akzent2 2" xfId="419" xr:uid="{336DBFD7-0490-44A3-90EA-1DE9BAAFF4E5}"/>
    <cellStyle name="60 % - Akzent2 3" xfId="288" xr:uid="{72642C2D-C1C4-4CD3-864C-CB199232784B}"/>
    <cellStyle name="60 % - Akzent3" xfId="88" hidden="1" xr:uid="{EEAE12FC-312C-4432-B3BB-6378C9A55145}"/>
    <cellStyle name="60 % - Akzent3" xfId="957" hidden="1" xr:uid="{2C7EBF4C-133B-4B6D-AD50-D8577E45BE2A}"/>
    <cellStyle name="60 % - Akzent3" xfId="1260" hidden="1" xr:uid="{8FA9F623-2BF9-4E36-BE2B-8AF05ABB0E69}"/>
    <cellStyle name="60 % - Akzent3" xfId="1737" hidden="1" xr:uid="{E33263F5-A79C-4046-9C4E-AA50726B0A9F}"/>
    <cellStyle name="60 % - Akzent3" xfId="1135" hidden="1" xr:uid="{E16B92B9-F177-4E56-B1FF-7DE47F83F342}"/>
    <cellStyle name="60 % - Akzent3" xfId="1179" hidden="1" xr:uid="{C6C4ACEE-F509-4314-BD9F-3825A94F9A74}"/>
    <cellStyle name="60 % - Akzent3" xfId="1772" hidden="1" xr:uid="{EC573ED6-67E1-4514-B9BF-9EDA168E838B}"/>
    <cellStyle name="60 % - Akzent3" xfId="2291" hidden="1" xr:uid="{C5AD9C54-5B77-4921-B09A-21340B7A3AB8}"/>
    <cellStyle name="60 % - Akzent3" xfId="2340" hidden="1" xr:uid="{03115F61-5561-4F63-8FF8-CCA3B4FCE882}"/>
    <cellStyle name="60 % - Akzent3" xfId="2535" hidden="1" xr:uid="{49298165-1C77-4109-8C38-DEBE197B8C19}"/>
    <cellStyle name="60 % - Akzent3" xfId="2824" hidden="1" xr:uid="{9C79505B-AD05-45EF-BC03-364BDCD4DDAE}"/>
    <cellStyle name="60 % - Akzent3" xfId="3295" hidden="1" xr:uid="{49EA0E83-220B-41F8-9190-731731BE296F}"/>
    <cellStyle name="60 % - Akzent3" xfId="2703" hidden="1" xr:uid="{CF8AB928-7DAA-4FD6-8E34-463472151154}"/>
    <cellStyle name="60 % - Akzent3" xfId="2747" hidden="1" xr:uid="{BA426010-63F0-4BBE-A3E5-816F7F742870}"/>
    <cellStyle name="60 % - Akzent3" xfId="3327" hidden="1" xr:uid="{81B6AE27-CC03-432B-8133-A1568F71DCA7}"/>
    <cellStyle name="60 % - Akzent3" xfId="3461" hidden="1" xr:uid="{991B3A80-B380-4861-8B00-032FA5D7E0B6}"/>
    <cellStyle name="60 % - Akzent3 2" xfId="420" xr:uid="{CEE76E51-6C1E-4E12-98AD-A2409E3CD0F5}"/>
    <cellStyle name="60 % - Akzent3 3" xfId="289" xr:uid="{A2CDDF42-5279-41D5-B6B5-F0268B931F7F}"/>
    <cellStyle name="60 % - Akzent4" xfId="92" hidden="1" xr:uid="{6AC4BBB0-6B35-4762-9619-2F83B8964A72}"/>
    <cellStyle name="60 % - Akzent4" xfId="961" hidden="1" xr:uid="{F927016D-DD2E-4BE0-9D2C-D70CB60E2B70}"/>
    <cellStyle name="60 % - Akzent4" xfId="1258" hidden="1" xr:uid="{A880FD3F-9697-49D7-B139-465DBDFFB2BF}"/>
    <cellStyle name="60 % - Akzent4" xfId="1708" hidden="1" xr:uid="{2D391AA0-0F82-4350-B542-D36975CE6B01}"/>
    <cellStyle name="60 % - Akzent4" xfId="1868" hidden="1" xr:uid="{DCEEBD3D-2D11-41B0-A440-250E83164BA5}"/>
    <cellStyle name="60 % - Akzent4" xfId="1752" hidden="1" xr:uid="{5FE510B0-9B8E-431A-961C-C0D37DF8FF84}"/>
    <cellStyle name="60 % - Akzent4" xfId="993" hidden="1" xr:uid="{F303707C-977D-46EB-893E-F131F15E6D12}"/>
    <cellStyle name="60 % - Akzent4" xfId="2289" hidden="1" xr:uid="{3F8E67C9-19C3-496D-B890-F137C1EBB7E1}"/>
    <cellStyle name="60 % - Akzent4" xfId="2344" hidden="1" xr:uid="{24841FBF-C66F-4331-BDDA-66C55051CDE2}"/>
    <cellStyle name="60 % - Akzent4" xfId="2539" hidden="1" xr:uid="{1B78ECCB-4677-4764-A2F7-85667846C1C5}"/>
    <cellStyle name="60 % - Akzent4" xfId="2822" hidden="1" xr:uid="{C9ACF2E1-74A4-495A-A5E6-E8AC3C4DBC6E}"/>
    <cellStyle name="60 % - Akzent4" xfId="3268" hidden="1" xr:uid="{5B82BADB-0BB9-467C-B951-14F89EAF061B}"/>
    <cellStyle name="60 % - Akzent4" xfId="3412" hidden="1" xr:uid="{93F84EA9-A439-4969-8662-0BE46898042A}"/>
    <cellStyle name="60 % - Akzent4" xfId="3309" hidden="1" xr:uid="{82AB2307-8721-4B6A-97B4-232ABE8E34B0}"/>
    <cellStyle name="60 % - Akzent4" xfId="2565" hidden="1" xr:uid="{BD78310E-FFAC-43D5-A57B-845383AD6BD2}"/>
    <cellStyle name="60 % - Akzent4" xfId="3459" hidden="1" xr:uid="{A02E4586-0765-40CE-8FD7-8001D3C3D33A}"/>
    <cellStyle name="60 % - Akzent4 2" xfId="421" xr:uid="{2CBCC192-F1D2-4C99-BDA8-F616AC353EB6}"/>
    <cellStyle name="60 % - Akzent4 3" xfId="290" xr:uid="{0DEB1AC7-6D9F-4DC2-9E97-C7964A076BE9}"/>
    <cellStyle name="60 % - Akzent5" xfId="96" hidden="1" xr:uid="{CE71D868-305C-4760-B9CB-D4D991499646}"/>
    <cellStyle name="60 % - Akzent5" xfId="965" hidden="1" xr:uid="{EAF03389-6FD0-489C-9947-D64535B1D248}"/>
    <cellStyle name="60 % - Akzent5" xfId="1157" hidden="1" xr:uid="{4CE4014A-3422-45B5-96D1-7762DF181F48}"/>
    <cellStyle name="60 % - Akzent5" xfId="1860" hidden="1" xr:uid="{20F4AF6C-F8F4-4350-8A85-FB3241FD2080}"/>
    <cellStyle name="60 % - Akzent5" xfId="1089" hidden="1" xr:uid="{3467E650-3058-48FC-B4BE-2911B52ECC96}"/>
    <cellStyle name="60 % - Akzent5" xfId="1201" hidden="1" xr:uid="{9500CBBD-B89D-4627-AC32-E3E12D41E34C}"/>
    <cellStyle name="60 % - Akzent5" xfId="1911" hidden="1" xr:uid="{693D5969-BF9C-4066-9CCC-BB2BF76BFB61}"/>
    <cellStyle name="60 % - Akzent5" xfId="2302" hidden="1" xr:uid="{2E76A418-50D0-40B2-8267-A14F92E69F70}"/>
    <cellStyle name="60 % - Akzent5" xfId="2348" hidden="1" xr:uid="{8070339F-D6AE-413A-856B-D80C44547593}"/>
    <cellStyle name="60 % - Akzent5" xfId="2543" hidden="1" xr:uid="{AD406F6B-D86C-4747-8352-AC7B1D1B6F21}"/>
    <cellStyle name="60 % - Akzent5" xfId="2725" hidden="1" xr:uid="{5C74C3F3-2621-400F-A274-79D4B597E5E7}"/>
    <cellStyle name="60 % - Akzent5" xfId="3404" hidden="1" xr:uid="{28664C8A-A84E-4714-9B0D-84DEFEE380E5}"/>
    <cellStyle name="60 % - Akzent5" xfId="2657" hidden="1" xr:uid="{BE2ADB2E-6588-4E8C-95EE-F6EE567F3A2D}"/>
    <cellStyle name="60 % - Akzent5" xfId="2769" hidden="1" xr:uid="{5E618E6E-64E2-47F3-A4E3-4EAC8336DC9F}"/>
    <cellStyle name="60 % - Akzent5" xfId="3452" hidden="1" xr:uid="{ABFB7A41-77E3-4F1D-8634-3337652EC18D}"/>
    <cellStyle name="60 % - Akzent5" xfId="3472" hidden="1" xr:uid="{F439D760-47EB-417A-84B9-269664899CB7}"/>
    <cellStyle name="60 % - Akzent5 2" xfId="422" xr:uid="{7A4401A4-6210-42BC-AAAB-9198B25A8F54}"/>
    <cellStyle name="60 % - Akzent5 3" xfId="291" xr:uid="{AB8DF395-FF98-4718-9DE7-2F6F40BABC8B}"/>
    <cellStyle name="60 % - Akzent6" xfId="100" hidden="1" xr:uid="{4A04A296-916C-4A0D-A68A-8E0CB3B2F675}"/>
    <cellStyle name="60 % - Akzent6" xfId="968" hidden="1" xr:uid="{9853C5AD-73D3-48E2-A2C3-23D8D306B7CA}"/>
    <cellStyle name="60 % - Akzent6" xfId="1254" hidden="1" xr:uid="{B303F274-5D66-4874-9577-4D3BB5CDB48F}"/>
    <cellStyle name="60 % - Akzent6" xfId="1173" hidden="1" xr:uid="{05950BB5-A8A9-4EC9-902D-4CC218123682}"/>
    <cellStyle name="60 % - Akzent6" xfId="997" hidden="1" xr:uid="{5B269CA4-1F58-4FBB-9182-F03D42765CCD}"/>
    <cellStyle name="60 % - Akzent6" xfId="1670" hidden="1" xr:uid="{21CC7882-83E7-4F9D-92E6-132A27E44E23}"/>
    <cellStyle name="60 % - Akzent6" xfId="1086" hidden="1" xr:uid="{58352677-CC75-4DF0-A053-C27C1CA2E449}"/>
    <cellStyle name="60 % - Akzent6" xfId="1825" hidden="1" xr:uid="{C051DD53-7AB0-443C-A1F8-D1F6ED917B51}"/>
    <cellStyle name="60 % - Akzent6" xfId="2352" hidden="1" xr:uid="{1F0B8A04-57C9-4BD5-B91F-1AF594509D73}"/>
    <cellStyle name="60 % - Akzent6" xfId="2546" hidden="1" xr:uid="{EB807B04-0CA5-48A1-AE42-06C56F3DCF89}"/>
    <cellStyle name="60 % - Akzent6" xfId="2818" hidden="1" xr:uid="{1AEB11D3-21F0-4E52-AA34-7E0B84CB6AB7}"/>
    <cellStyle name="60 % - Akzent6" xfId="2741" hidden="1" xr:uid="{BD39824D-B1DE-4FA8-B3BB-080E0AAA2433}"/>
    <cellStyle name="60 % - Akzent6" xfId="2569" hidden="1" xr:uid="{4CD13813-386D-4ED2-AC7C-F1DC3029CA87}"/>
    <cellStyle name="60 % - Akzent6" xfId="3232" hidden="1" xr:uid="{2EA5469D-D8F0-4BE8-B98E-93E91047ED04}"/>
    <cellStyle name="60 % - Akzent6" xfId="2654" hidden="1" xr:uid="{B2AA31F4-DC2B-4B80-B3FD-4250BEAC24DA}"/>
    <cellStyle name="60 % - Akzent6" xfId="3374" hidden="1" xr:uid="{7728D381-C552-4AB8-A6CA-4B0FD75C688A}"/>
    <cellStyle name="60 % - Akzent6 2" xfId="423" xr:uid="{0723CC3F-FF1A-42DE-991E-7950473402C2}"/>
    <cellStyle name="60 % - Akzent6 3" xfId="292" xr:uid="{BF35040C-7642-4C16-87E7-32616B367ED0}"/>
    <cellStyle name="60% - Accent1 2" xfId="130" xr:uid="{DA2CFC2C-F5D0-4AF4-8C06-538384B4841B}"/>
    <cellStyle name="60% - Accent1 3" xfId="244" xr:uid="{E252A605-2761-400E-A610-AD2B4C752E52}"/>
    <cellStyle name="60% - Accent2 2" xfId="131" xr:uid="{F2C9FE8F-A828-4774-87E0-DF94DB70DC4C}"/>
    <cellStyle name="60% - Accent2 3" xfId="245" xr:uid="{7A33ED2D-45FE-4EB3-87C6-9B3192F5BED7}"/>
    <cellStyle name="60% - Accent3 2" xfId="132" xr:uid="{C0322F85-9A7C-4B16-B948-20B98517CFF5}"/>
    <cellStyle name="60% - Accent3 3" xfId="246" xr:uid="{9A612134-CBB9-4029-8101-B4663D01A8F2}"/>
    <cellStyle name="60% - Accent4 2" xfId="133" xr:uid="{AE0EC21F-51EF-4DD7-992A-78E02F306170}"/>
    <cellStyle name="60% - Accent4 3" xfId="247" xr:uid="{71299DE4-09E2-4AE9-A002-FA967CA997BF}"/>
    <cellStyle name="60% - Accent5 2" xfId="134" xr:uid="{0FC03C23-FACF-47B1-A43B-F309BFA3237D}"/>
    <cellStyle name="60% - Accent5 3" xfId="248" xr:uid="{B6BF37E3-6E65-4B61-B547-3F71FF16C31F}"/>
    <cellStyle name="60% - Accent6 2" xfId="135" xr:uid="{9F203896-E8A4-4785-BA8D-898A9E1F2932}"/>
    <cellStyle name="60% - Accent6 3" xfId="249" xr:uid="{E4F5B98B-D9F4-4C8B-A9BD-8D9400A38BA0}"/>
    <cellStyle name="Accent1 2" xfId="136" xr:uid="{7A11116D-9353-4CE7-A264-5408E99E8330}"/>
    <cellStyle name="Accent1 3" xfId="250" xr:uid="{D9E464D3-AC0E-4E9B-834F-51835B37541A}"/>
    <cellStyle name="Accent1 4" xfId="383" xr:uid="{A20DA079-B514-40DF-9ED7-68699444CDC3}"/>
    <cellStyle name="Accent2 2" xfId="137" xr:uid="{6BED4FED-68E6-4283-A2A4-335F9924EC3C}"/>
    <cellStyle name="Accent2 3" xfId="251" xr:uid="{ADC76835-520B-44E8-9FAA-E1398C39FF5C}"/>
    <cellStyle name="Accent2 4" xfId="384" xr:uid="{4FD3B1C1-8209-473B-9D21-D3A7E122D8A2}"/>
    <cellStyle name="Accent3 2" xfId="138" xr:uid="{3CA6DA0F-2B00-454D-B4A4-8016E6CAD9E5}"/>
    <cellStyle name="Accent3 3" xfId="252" xr:uid="{5177CEF8-72DE-46CC-A375-02FEDF48DD41}"/>
    <cellStyle name="Accent3 4" xfId="385" xr:uid="{C55A9D49-D914-49E8-B2ED-01DB9390E29A}"/>
    <cellStyle name="Accent4 2" xfId="139" xr:uid="{E135D543-D36E-4BD1-ACF8-3264D451FE80}"/>
    <cellStyle name="Accent4 3" xfId="253" xr:uid="{CD9A5AB3-2364-4CCA-B938-0C1E2B9E5715}"/>
    <cellStyle name="Accent4 4" xfId="386" xr:uid="{37C2D1C6-9A13-4EA2-A25F-93492165AC96}"/>
    <cellStyle name="Accent5 2" xfId="140" xr:uid="{5EE8C3CA-0974-4969-8A57-9FFDFB4FE0CD}"/>
    <cellStyle name="Accent5 3" xfId="254" xr:uid="{814A4352-B210-4C32-B821-6EEE24A84827}"/>
    <cellStyle name="Accent5 4" xfId="387" xr:uid="{1D766149-93E8-42F2-BABB-7C9D949321D9}"/>
    <cellStyle name="Accent6 2" xfId="141" xr:uid="{BD9BCC7E-4713-4A02-AF74-F67C483BA341}"/>
    <cellStyle name="Accent6 3" xfId="255" xr:uid="{8E6D0269-E471-4C03-A85C-AC0F31640340}"/>
    <cellStyle name="Accent6 4" xfId="388" xr:uid="{1DB48233-27AA-423E-BA2C-48F0007CCA3B}"/>
    <cellStyle name="AggblueBoldCels" xfId="142" xr:uid="{BE2143FC-BECE-436D-AD86-9C695423CB12}"/>
    <cellStyle name="AggblueBoldCels 2" xfId="143" xr:uid="{1906B683-FE30-425E-834E-CB6BFCDB647D}"/>
    <cellStyle name="AggblueCels" xfId="52" xr:uid="{39EFB79B-A325-4365-A451-4EDD71BDB7A7}"/>
    <cellStyle name="AggblueCels 2" xfId="144" xr:uid="{A390F42B-AB93-4B86-8912-AAD01C667BE9}"/>
    <cellStyle name="AggblueCels_1x" xfId="51" xr:uid="{0B7ECE58-3C64-4C9F-BB63-1CE68643AC21}"/>
    <cellStyle name="AggBoldCells" xfId="22" xr:uid="{78BBABF5-6B85-4447-8E6F-88410B77C43D}"/>
    <cellStyle name="AggBoldCells 2" xfId="145" xr:uid="{2FB97971-A262-474B-9274-03963A356B79}"/>
    <cellStyle name="AggBoldCells 3" xfId="225" xr:uid="{6928D8B4-0B49-43D1-A9FA-B01630DE8211}"/>
    <cellStyle name="AggBoldCells 4" xfId="377" xr:uid="{0EB1E6BB-399B-47DA-849A-0636E43C71C7}"/>
    <cellStyle name="AggCels" xfId="12" xr:uid="{00000000-0005-0000-0000-000002000000}"/>
    <cellStyle name="AggCels 2" xfId="146" xr:uid="{98120360-AE00-4C4F-AAE0-BCF0E1CFC922}"/>
    <cellStyle name="AggCels 3" xfId="226" xr:uid="{D062FB85-E206-4191-AAD0-5CB1DD5DA450}"/>
    <cellStyle name="AggCels 4" xfId="378" xr:uid="{032FB387-6D10-4203-A305-1800529EBA4F}"/>
    <cellStyle name="AggCels_T(2)" xfId="23" xr:uid="{AE2AD258-8714-4E7D-BB7A-19ABAF318318}"/>
    <cellStyle name="AggGreen" xfId="42" xr:uid="{7F11F720-D911-474A-A99A-7D892554F4B1}"/>
    <cellStyle name="AggGreen 2" xfId="147" xr:uid="{00F8A484-C1ED-4DBF-9F15-1C2C6FE8DA9B}"/>
    <cellStyle name="AggGreen 2 2" xfId="436" xr:uid="{0B6D328E-5A5F-407D-8CC3-E8D56E8322B2}"/>
    <cellStyle name="AggGreen 2 2 2" xfId="613" xr:uid="{18D9FBAF-CC38-4E44-A402-3FC1ABDE585C}"/>
    <cellStyle name="AggGreen 2 2 2 2" xfId="828" xr:uid="{A0735738-3E61-4A5F-B8F4-B6667407187C}"/>
    <cellStyle name="AggGreen 2 2 2 2 2" xfId="1541" xr:uid="{15FA09D7-7753-45A8-8107-801AED646CA1}"/>
    <cellStyle name="AggGreen 2 2 2 2 2 2" xfId="3105" xr:uid="{E3342191-F8C9-4FC9-9AED-DBEE4B613011}"/>
    <cellStyle name="AggGreen 2 2 2 2 3" xfId="1206" xr:uid="{06A1328A-A849-47FF-8942-9E0F97A54D17}"/>
    <cellStyle name="AggGreen 2 2 2 2 3 2" xfId="2773" xr:uid="{EE6FC619-CACB-4177-9CAE-472B95A383E3}"/>
    <cellStyle name="AggGreen 2 2 2 2 4" xfId="2191" xr:uid="{BC78D326-BB1E-42F8-9C87-08BC8AFE96DE}"/>
    <cellStyle name="AggGreen 2 2 2 3" xfId="1333" xr:uid="{766CC3BF-905A-41D8-B387-6CD07CF5461D}"/>
    <cellStyle name="AggGreen 2 2 2 3 2" xfId="2897" xr:uid="{9D6084CC-0840-4F43-8AD4-6D104265CB7E}"/>
    <cellStyle name="AggGreen 2 2 2 4" xfId="1789" xr:uid="{05E5F431-036F-458E-8A9E-FDB5AB8DE877}"/>
    <cellStyle name="AggGreen 2 2 2 4 2" xfId="3341" xr:uid="{E2AA4CD2-A338-456A-B17A-52ADE210E86A}"/>
    <cellStyle name="AggGreen 2 2 2 5" xfId="1985" xr:uid="{C7026ED7-6DF4-472A-AE4F-E0EE3BC0A170}"/>
    <cellStyle name="AggGreen 2 2 3" xfId="743" xr:uid="{E331CE03-1B24-4508-AB82-758F6CF16C96}"/>
    <cellStyle name="AggGreen 2 2 3 2" xfId="1456" xr:uid="{A2B45E25-8160-4532-B510-43A7E28C4642}"/>
    <cellStyle name="AggGreen 2 2 3 2 2" xfId="3020" xr:uid="{3850AD4A-6C61-453D-83CB-C9DA7146C99C}"/>
    <cellStyle name="AggGreen 2 2 3 3" xfId="1056" xr:uid="{0E1F6FD5-055F-4B44-A401-3A828ED86AA5}"/>
    <cellStyle name="AggGreen 2 2 3 3 2" xfId="2626" xr:uid="{BD753687-7F5C-4572-9F6E-E8B55C03246D}"/>
    <cellStyle name="AggGreen 2 2 3 4" xfId="2106" xr:uid="{C6BE2B4E-CAF2-4599-9091-5BECD22B84FB}"/>
    <cellStyle name="AggGreen 2 3" xfId="294" xr:uid="{32585F00-0F16-4706-941A-5DA5DFC77CB2}"/>
    <cellStyle name="AggGreen 2 3 2" xfId="633" xr:uid="{EF03655B-426D-4B85-8BDD-D45067D431AA}"/>
    <cellStyle name="AggGreen 2 3 2 2" xfId="848" xr:uid="{245C835A-C878-41DA-A213-733996E7A8D4}"/>
    <cellStyle name="AggGreen 2 3 2 2 2" xfId="1561" xr:uid="{2F0EFC33-067D-4D8C-8F05-A35121421538}"/>
    <cellStyle name="AggGreen 2 3 2 2 2 2" xfId="3125" xr:uid="{54AA9C34-9825-4044-91BC-E31C28C1CAF2}"/>
    <cellStyle name="AggGreen 2 3 2 2 3" xfId="1717" xr:uid="{3CF3924D-647C-4861-AEA7-8803232FF47E}"/>
    <cellStyle name="AggGreen 2 3 2 2 3 2" xfId="3276" xr:uid="{493A2169-7802-42DE-92AF-4D9448FB5224}"/>
    <cellStyle name="AggGreen 2 3 2 2 4" xfId="2211" xr:uid="{202DE7CC-F014-4042-A7E1-A7D1AC29A21D}"/>
    <cellStyle name="AggGreen 2 3 2 3" xfId="1353" xr:uid="{022A2CB8-B895-4FF1-9BDE-BC7AC519E5C7}"/>
    <cellStyle name="AggGreen 2 3 2 3 2" xfId="2917" xr:uid="{4905691C-CD42-4B0E-A856-0BDCFC9E7E58}"/>
    <cellStyle name="AggGreen 2 3 2 4" xfId="1037" xr:uid="{F932AE3E-8DCD-4DBB-8147-B28B28FEE3DB}"/>
    <cellStyle name="AggGreen 2 3 2 4 2" xfId="2607" xr:uid="{84457267-7FF0-4EBD-B33E-876358B5E572}"/>
    <cellStyle name="AggGreen 2 3 2 5" xfId="2005" xr:uid="{602A89FA-81B5-45AD-8D31-D65DDCF111BC}"/>
    <cellStyle name="AggGreen 2 3 3" xfId="702" xr:uid="{185FDD6C-4A4A-4D69-ABAF-9FE21FCE9A91}"/>
    <cellStyle name="AggGreen 2 3 3 2" xfId="917" xr:uid="{6C40DEAE-4BE1-4ED2-A854-ADCB83E9F96C}"/>
    <cellStyle name="AggGreen 2 3 3 2 2" xfId="1630" xr:uid="{C839DA50-E0E8-4328-A2A0-CB5780EB43C3}"/>
    <cellStyle name="AggGreen 2 3 3 2 2 2" xfId="3194" xr:uid="{70F7F9D6-DD4E-420B-BA35-D15759B0D606}"/>
    <cellStyle name="AggGreen 2 3 3 2 3" xfId="1902" xr:uid="{7823B0FE-24D7-4818-B263-E8652CB5FDA0}"/>
    <cellStyle name="AggGreen 2 3 3 2 3 2" xfId="3444" xr:uid="{1F8D460B-ADCF-45E2-B5F0-8857A26EFB0F}"/>
    <cellStyle name="AggGreen 2 3 3 2 4" xfId="2280" xr:uid="{5F8B6056-BBEE-491E-9500-B28E90A06A71}"/>
    <cellStyle name="AggGreen 2 3 3 3" xfId="1422" xr:uid="{C35FCB06-8F65-4B4A-87D2-ED56A7B53AAD}"/>
    <cellStyle name="AggGreen 2 3 3 3 2" xfId="2986" xr:uid="{AE9CC33A-34C1-4AD8-8B00-1124127B6A0C}"/>
    <cellStyle name="AggGreen 2 3 3 4" xfId="1786" xr:uid="{9512492F-8C7D-47CB-AC63-222721B34AD7}"/>
    <cellStyle name="AggGreen 2 3 3 4 2" xfId="3339" xr:uid="{AF657649-A959-4F05-A2B0-8253560938D2}"/>
    <cellStyle name="AggGreen 2 3 3 5" xfId="2074" xr:uid="{B2AA164E-8B37-49C8-B555-A26B4FDBFCAA}"/>
    <cellStyle name="AggGreen 2 3 4" xfId="698" xr:uid="{30CFE2E7-8B41-416F-8FDC-E61CCFF188A9}"/>
    <cellStyle name="AggGreen 2 3 4 2" xfId="913" xr:uid="{D5EAB7AA-FDB0-4D34-A80D-13E9E9AFFED8}"/>
    <cellStyle name="AggGreen 2 3 4 2 2" xfId="1626" xr:uid="{F7EA387C-8510-46B4-BF41-17A7BD7DFB7A}"/>
    <cellStyle name="AggGreen 2 3 4 2 2 2" xfId="3190" xr:uid="{626C73C1-CE0E-4588-A218-FE6A2E50D0D2}"/>
    <cellStyle name="AggGreen 2 3 4 2 3" xfId="1898" xr:uid="{715F10C3-9832-47B7-9173-F6DE1D4FA63C}"/>
    <cellStyle name="AggGreen 2 3 4 2 3 2" xfId="3440" xr:uid="{991D7574-419A-4A36-95E1-A6044DD3470A}"/>
    <cellStyle name="AggGreen 2 3 4 2 4" xfId="2276" xr:uid="{EB4AE3BB-C760-48CF-8E72-3435CBBE251E}"/>
    <cellStyle name="AggGreen 2 3 4 3" xfId="1418" xr:uid="{71ED169F-EFFB-4E3D-A8CE-986E03835BB8}"/>
    <cellStyle name="AggGreen 2 3 4 3 2" xfId="2982" xr:uid="{71CD0FAD-2A98-4E44-A52A-8C6493B5334B}"/>
    <cellStyle name="AggGreen 2 3 4 4" xfId="1151" xr:uid="{C374309A-7F22-4887-AD9B-28EB93291C13}"/>
    <cellStyle name="AggGreen 2 3 4 4 2" xfId="2719" xr:uid="{2EAE145E-4385-4C2B-9FC9-17EE314A9BA6}"/>
    <cellStyle name="AggGreen 2 3 4 5" xfId="2070" xr:uid="{D68EDB94-EC6C-4DEA-90A0-28CFA4D95770}"/>
    <cellStyle name="AggGreen 2 3 5" xfId="1091" xr:uid="{C583967E-8052-435D-A94D-4D9980E6F84C}"/>
    <cellStyle name="AggGreen 2 3 5 2" xfId="2659" xr:uid="{91FFFC75-EF97-4F9A-AF9E-5E25DA5AD6D2}"/>
    <cellStyle name="AggGreen 2 3 6" xfId="1238" xr:uid="{A8FA67B3-C227-4925-A9D8-9CA4DE588492}"/>
    <cellStyle name="AggGreen 2 3 6 2" xfId="2804" xr:uid="{EE7505FB-CC8D-4E38-8652-F8EB018B69A3}"/>
    <cellStyle name="AggGreen 2 3 7" xfId="1909" xr:uid="{0A2B69AE-144B-42F9-8ECA-ECED5D2EA962}"/>
    <cellStyle name="AggGreen 3" xfId="435" xr:uid="{034C49B5-1FD6-48BA-9084-F21FE0353A73}"/>
    <cellStyle name="AggGreen 3 2" xfId="562" xr:uid="{E090B904-1B2A-49E9-9A72-1B1ABDCBDFBA}"/>
    <cellStyle name="AggGreen 3 2 2" xfId="777" xr:uid="{0426B18A-122A-4434-9460-447AAD6FBB4C}"/>
    <cellStyle name="AggGreen 3 2 2 2" xfId="1490" xr:uid="{FBD39404-831D-410C-94AF-88F5445DB2FB}"/>
    <cellStyle name="AggGreen 3 2 2 2 2" xfId="3054" xr:uid="{CD646C38-7C1E-4272-8195-5F29124532EE}"/>
    <cellStyle name="AggGreen 3 2 2 3" xfId="1231" xr:uid="{3F5391DC-193E-4FDC-B489-565AF9C9412B}"/>
    <cellStyle name="AggGreen 3 2 2 3 2" xfId="2798" xr:uid="{AB03BC1A-8CDE-4B6E-BD54-477EF9D4D392}"/>
    <cellStyle name="AggGreen 3 2 2 4" xfId="2140" xr:uid="{97E23AC8-2DD1-4E5F-8F22-672A0EF044D6}"/>
    <cellStyle name="AggGreen 3 2 3" xfId="1282" xr:uid="{CDE3F04F-5BD7-427A-9536-05E04A3C774C}"/>
    <cellStyle name="AggGreen 3 2 3 2" xfId="2846" xr:uid="{5A6A7157-4159-471F-A73C-9CA7883C21D2}"/>
    <cellStyle name="AggGreen 3 2 4" xfId="1728" xr:uid="{10B4CD14-FAF6-4D5F-8DC9-8DBB46344394}"/>
    <cellStyle name="AggGreen 3 2 4 2" xfId="3287" xr:uid="{71C96F7E-303E-448A-BA6A-896EE1661832}"/>
    <cellStyle name="AggGreen 3 2 5" xfId="1934" xr:uid="{9816B01A-FBDC-4B54-85CE-A8FFBC10F00E}"/>
    <cellStyle name="AggGreen 3 3" xfId="742" xr:uid="{4CCE280C-7FCC-4BAA-81F8-C53E5CB03905}"/>
    <cellStyle name="AggGreen 3 3 2" xfId="1455" xr:uid="{CDEF4177-E6EB-4E58-B9F9-A6FA3442A86E}"/>
    <cellStyle name="AggGreen 3 3 2 2" xfId="3019" xr:uid="{28CFC41B-0065-4757-8704-A6CB86DB4934}"/>
    <cellStyle name="AggGreen 3 3 3" xfId="1839" xr:uid="{FAF9C88F-AB08-4562-B8C8-6EACB59F77A6}"/>
    <cellStyle name="AggGreen 3 3 3 2" xfId="3387" xr:uid="{38EFB8CE-E4A9-4ECF-957D-386440865F87}"/>
    <cellStyle name="AggGreen 3 3 4" xfId="2105" xr:uid="{21C04123-A6FC-4EFE-9BD3-FBB319F82EF4}"/>
    <cellStyle name="AggGreen 4" xfId="293" xr:uid="{8F5F6FA6-87C5-4F1B-9DEF-C8FBAC60D099}"/>
    <cellStyle name="AggGreen 4 2" xfId="632" xr:uid="{89ABCD1B-F2C8-4B08-9D0E-3FD9721B33E1}"/>
    <cellStyle name="AggGreen 4 2 2" xfId="847" xr:uid="{B8A823CC-2AAC-48CF-8A94-585D908CB0F4}"/>
    <cellStyle name="AggGreen 4 2 2 2" xfId="1560" xr:uid="{2927270D-E9C9-44B5-A8C7-0180F60C09C1}"/>
    <cellStyle name="AggGreen 4 2 2 2 2" xfId="3124" xr:uid="{D623E7D1-5548-4EFD-8A6F-D7F285A1E27F}"/>
    <cellStyle name="AggGreen 4 2 2 3" xfId="1659" xr:uid="{68496940-CF8B-4DCF-807C-64AA55E49A98}"/>
    <cellStyle name="AggGreen 4 2 2 3 2" xfId="3223" xr:uid="{73C07426-9C6E-4F28-8422-75D78304C918}"/>
    <cellStyle name="AggGreen 4 2 2 4" xfId="2210" xr:uid="{3F0A5057-5152-4572-94F7-8F5214032DD3}"/>
    <cellStyle name="AggGreen 4 2 3" xfId="1352" xr:uid="{1022DC08-113F-4C1C-8CC6-35334E30A8CA}"/>
    <cellStyle name="AggGreen 4 2 3 2" xfId="2916" xr:uid="{16D65682-626E-4748-A4C4-A121EE01E10C}"/>
    <cellStyle name="AggGreen 4 2 4" xfId="1847" xr:uid="{2BA5E206-FB81-41E9-AE60-038F9C529CFE}"/>
    <cellStyle name="AggGreen 4 2 4 2" xfId="3392" xr:uid="{013404D0-C334-4E9A-97F6-596328F1CA4E}"/>
    <cellStyle name="AggGreen 4 2 5" xfId="2004" xr:uid="{6FEF31D6-A366-497A-AA70-955B4B0B15F5}"/>
    <cellStyle name="AggGreen 4 3" xfId="547" xr:uid="{AE16480D-31F4-4FC4-A48E-4D67E36422A2}"/>
    <cellStyle name="AggGreen 4 3 2" xfId="762" xr:uid="{63A11CAA-FBB5-42B5-A376-B9F83FE0FBCF}"/>
    <cellStyle name="AggGreen 4 3 2 2" xfId="1475" xr:uid="{58922C30-0ABD-44ED-A32A-779A082B1BA3}"/>
    <cellStyle name="AggGreen 4 3 2 2 2" xfId="3039" xr:uid="{11DECF1B-599E-4335-991F-00952E7E0BC7}"/>
    <cellStyle name="AggGreen 4 3 2 3" xfId="1780" xr:uid="{572F7E37-E08F-44BD-86EC-B881D6A4E265}"/>
    <cellStyle name="AggGreen 4 3 2 3 2" xfId="3334" xr:uid="{371AF77E-D3A0-4A80-B35E-A41919157911}"/>
    <cellStyle name="AggGreen 4 3 2 4" xfId="2125" xr:uid="{C8ED28A2-385F-42A1-AA4B-1D4DC99B9642}"/>
    <cellStyle name="AggGreen 4 3 3" xfId="1267" xr:uid="{6810ECF9-28FB-45A8-A450-98DC66AE8E3E}"/>
    <cellStyle name="AggGreen 4 3 3 2" xfId="2831" xr:uid="{A9BBA660-4047-493B-9CF9-56C307D46701}"/>
    <cellStyle name="AggGreen 4 3 4" xfId="1753" xr:uid="{309E43B6-4AAE-4C36-B413-E1D59C9558A2}"/>
    <cellStyle name="AggGreen 4 3 4 2" xfId="3310" xr:uid="{2D5C3337-8AE3-41D6-A751-E6439D9DB942}"/>
    <cellStyle name="AggGreen 4 3 5" xfId="1919" xr:uid="{A5772272-ECC2-41DF-8D33-EABC688CD593}"/>
    <cellStyle name="AggGreen 4 4" xfId="665" xr:uid="{A20B0AD9-F468-40A7-8465-42764E603844}"/>
    <cellStyle name="AggGreen 4 4 2" xfId="880" xr:uid="{D3201133-CD76-4D85-8583-E316574AB47F}"/>
    <cellStyle name="AggGreen 4 4 2 2" xfId="1593" xr:uid="{8F1E5036-189A-4037-BBCB-2D6B12643D2A}"/>
    <cellStyle name="AggGreen 4 4 2 2 2" xfId="3157" xr:uid="{CF32503B-7E29-498B-80DE-D9C3A54E70E5}"/>
    <cellStyle name="AggGreen 4 4 2 3" xfId="991" xr:uid="{2347EDB4-F9EA-483E-8065-112D1739D421}"/>
    <cellStyle name="AggGreen 4 4 2 3 2" xfId="2563" xr:uid="{42D87408-2E0E-4EEA-B844-846E9B5CCF31}"/>
    <cellStyle name="AggGreen 4 4 2 4" xfId="2243" xr:uid="{2C1BC71F-AB7A-4FBA-88DE-04A33AFD7548}"/>
    <cellStyle name="AggGreen 4 4 3" xfId="1385" xr:uid="{B429D70A-AFCC-4D8B-8C6A-D5B89F576D9F}"/>
    <cellStyle name="AggGreen 4 4 3 2" xfId="2949" xr:uid="{9B46DB69-D54C-409F-A9C1-0A587BB96710}"/>
    <cellStyle name="AggGreen 4 4 4" xfId="1020" xr:uid="{8E57BC26-D49B-439B-B280-0C4982DF9291}"/>
    <cellStyle name="AggGreen 4 4 4 2" xfId="2591" xr:uid="{217EC2DD-FED5-47AA-AAF8-95950945DCAB}"/>
    <cellStyle name="AggGreen 4 4 5" xfId="2037" xr:uid="{EAE91412-1194-4131-822C-982DCDCEF1DE}"/>
    <cellStyle name="AggGreen 4 5" xfId="1090" xr:uid="{55B14524-22BB-4D11-BBE3-C3A7D78EC00D}"/>
    <cellStyle name="AggGreen 4 5 2" xfId="2658" xr:uid="{010CCB30-1BC2-4C8A-999A-B83782D3BDA2}"/>
    <cellStyle name="AggGreen 4 6" xfId="1081" xr:uid="{C0E3DEDA-FF74-4297-9819-5BB1DBD09504}"/>
    <cellStyle name="AggGreen 4 6 2" xfId="2649" xr:uid="{A774A6C4-6DBF-4627-9635-EA7972246C25}"/>
    <cellStyle name="AggGreen 4 7" xfId="1840" xr:uid="{51A7B829-4D8A-48CD-9655-E35F3FF056C9}"/>
    <cellStyle name="AggGreen 5" xfId="109" xr:uid="{F11B0F9C-0615-47E1-8437-7766F1FF0418}"/>
    <cellStyle name="AggGreen 5 2" xfId="2359" xr:uid="{BA172471-1B08-45A7-8786-CF6ED36FF713}"/>
    <cellStyle name="AggGreen_Bbdr" xfId="43" xr:uid="{A90DD6BB-678A-458E-BA36-6F53CBC3B1F8}"/>
    <cellStyle name="AggGreen12" xfId="38" xr:uid="{B14D01B3-A9D7-4395-935B-6458877E6CFA}"/>
    <cellStyle name="AggGreen12 2" xfId="148" xr:uid="{47BB184F-0EC0-455B-8B47-479C8419EA55}"/>
    <cellStyle name="AggGreen12 2 2" xfId="438" xr:uid="{53CE439B-363A-48C1-9BE4-D6F41EAE233C}"/>
    <cellStyle name="AggGreen12 2 2 2" xfId="631" xr:uid="{5882A3E3-D776-495C-9565-FE7F21845C2B}"/>
    <cellStyle name="AggGreen12 2 2 2 2" xfId="846" xr:uid="{DFC87B29-1DCB-4686-9835-57882AE25453}"/>
    <cellStyle name="AggGreen12 2 2 2 2 2" xfId="1559" xr:uid="{7D40E923-D70B-4B11-A65E-C51B039DDD08}"/>
    <cellStyle name="AggGreen12 2 2 2 2 2 2" xfId="3123" xr:uid="{4B242BD1-7233-44F8-9D91-3AD72A5A9D3D}"/>
    <cellStyle name="AggGreen12 2 2 2 2 3" xfId="1012" xr:uid="{5DCB1AC4-83DC-4822-8A80-7373C7F4CA9B}"/>
    <cellStyle name="AggGreen12 2 2 2 2 3 2" xfId="2583" xr:uid="{71E25BC5-B6A6-4AA0-89E8-63975E2AC35E}"/>
    <cellStyle name="AggGreen12 2 2 2 2 4" xfId="2209" xr:uid="{F7BE7028-4B80-47F2-9D4A-4B9A79E86588}"/>
    <cellStyle name="AggGreen12 2 2 2 3" xfId="1351" xr:uid="{87E5F22A-B8F8-43F9-AF0B-5A05F72332A5}"/>
    <cellStyle name="AggGreen12 2 2 2 3 2" xfId="2915" xr:uid="{D7B61C75-7730-42AB-AAB4-C13A84CE682F}"/>
    <cellStyle name="AggGreen12 2 2 2 4" xfId="1706" xr:uid="{A4A0DDC5-B633-499D-B979-548786C3D16B}"/>
    <cellStyle name="AggGreen12 2 2 2 4 2" xfId="3266" xr:uid="{6498E8E6-C5A4-484C-B741-F2099BB3CD81}"/>
    <cellStyle name="AggGreen12 2 2 2 5" xfId="2003" xr:uid="{C105D39D-060C-41F6-93B5-A7A39C92F8B4}"/>
    <cellStyle name="AggGreen12 2 2 3" xfId="745" xr:uid="{65D0D2D2-FDF4-41B2-B783-AEAB776DB28C}"/>
    <cellStyle name="AggGreen12 2 2 3 2" xfId="1458" xr:uid="{03FECFC3-4FDF-41D5-95C3-7C01AF3114EF}"/>
    <cellStyle name="AggGreen12 2 2 3 2 2" xfId="3022" xr:uid="{2F3A8506-4C89-4AFE-BB47-97643786684D}"/>
    <cellStyle name="AggGreen12 2 2 3 3" xfId="1072" xr:uid="{95C54E3F-9583-4876-A466-0932DAF99696}"/>
    <cellStyle name="AggGreen12 2 2 3 3 2" xfId="2640" xr:uid="{45730C21-11EB-4F3F-A562-8E7914CE9A1A}"/>
    <cellStyle name="AggGreen12 2 2 3 4" xfId="2108" xr:uid="{69C25DFD-C434-4DE3-81AC-D6977DA4E242}"/>
    <cellStyle name="AggGreen12 2 3" xfId="296" xr:uid="{BB871724-C59C-4C4B-BD51-DFE0D7A5A08E}"/>
    <cellStyle name="AggGreen12 2 3 2" xfId="635" xr:uid="{867DD85D-4D27-44A4-8834-84AC8E131B4A}"/>
    <cellStyle name="AggGreen12 2 3 2 2" xfId="850" xr:uid="{142665E0-46DC-49AF-B336-3EFA32E48246}"/>
    <cellStyle name="AggGreen12 2 3 2 2 2" xfId="1563" xr:uid="{3FC09B22-0199-4B0E-919D-67ABCD4A9376}"/>
    <cellStyle name="AggGreen12 2 3 2 2 2 2" xfId="3127" xr:uid="{BBD1CE9F-44E8-4466-98B0-CFC0A4CBAB8E}"/>
    <cellStyle name="AggGreen12 2 3 2 2 3" xfId="1236" xr:uid="{7DF2BD0E-EF84-4398-A894-68C7C0E68547}"/>
    <cellStyle name="AggGreen12 2 3 2 2 3 2" xfId="2802" xr:uid="{2D7B0501-9AA8-4DE0-8AA3-34272FD7D494}"/>
    <cellStyle name="AggGreen12 2 3 2 2 4" xfId="2213" xr:uid="{D9BEC650-BE85-4339-ACA2-ADC899A579D5}"/>
    <cellStyle name="AggGreen12 2 3 2 3" xfId="1355" xr:uid="{DDC4F145-F714-4C18-9FFD-0392C9F9D3D9}"/>
    <cellStyle name="AggGreen12 2 3 2 3 2" xfId="2919" xr:uid="{CA348DA3-9B22-453C-BAD3-8DB2713D18C9}"/>
    <cellStyle name="AggGreen12 2 3 2 4" xfId="1745" xr:uid="{78B63A49-DE70-48E1-B6B4-BCC25881FF67}"/>
    <cellStyle name="AggGreen12 2 3 2 4 2" xfId="3303" xr:uid="{D6AF9671-646D-44D4-8E0E-98394BA379C4}"/>
    <cellStyle name="AggGreen12 2 3 2 5" xfId="2007" xr:uid="{DC01FFE7-1A6C-4E68-AA14-6EB686B4D5BB}"/>
    <cellStyle name="AggGreen12 2 3 3" xfId="584" xr:uid="{E1BB2B32-0566-4AE2-A785-5BDDA53906C5}"/>
    <cellStyle name="AggGreen12 2 3 3 2" xfId="799" xr:uid="{3B12CF5A-BF33-41B7-843C-E660A368C965}"/>
    <cellStyle name="AggGreen12 2 3 3 2 2" xfId="1512" xr:uid="{863677BC-0A6B-4B70-8783-3265FE4D84FE}"/>
    <cellStyle name="AggGreen12 2 3 3 2 2 2" xfId="3076" xr:uid="{B2DBBC8C-3305-4230-8F99-19E5BBE42923}"/>
    <cellStyle name="AggGreen12 2 3 3 2 3" xfId="61" xr:uid="{AE9A4EA9-39C5-4627-9062-B7864692C0CC}"/>
    <cellStyle name="AggGreen12 2 3 3 2 3 2" xfId="2317" xr:uid="{E566362B-3139-4BC3-9509-F356F93E6B3B}"/>
    <cellStyle name="AggGreen12 2 3 3 2 4" xfId="2162" xr:uid="{FD5AD58D-3ACE-4501-AEE5-283E784BDCD5}"/>
    <cellStyle name="AggGreen12 2 3 3 3" xfId="1304" xr:uid="{3C476B87-AB88-4210-A147-BBAEB3CE0C8C}"/>
    <cellStyle name="AggGreen12 2 3 3 3 2" xfId="2868" xr:uid="{D9FD6FC1-D52F-4FE3-81D0-EE72A0CFFE6B}"/>
    <cellStyle name="AggGreen12 2 3 3 4" xfId="1243" xr:uid="{3A80495D-DE88-4295-912B-D6690152C909}"/>
    <cellStyle name="AggGreen12 2 3 3 4 2" xfId="2809" xr:uid="{0DC0D8B6-5CBB-4F5F-AA5B-1F3956BC53FB}"/>
    <cellStyle name="AggGreen12 2 3 3 5" xfId="1956" xr:uid="{6A8579D0-E759-4B5B-9B7F-4F3E860FCDA4}"/>
    <cellStyle name="AggGreen12 2 3 4" xfId="664" xr:uid="{775775D7-1ED0-418B-9082-4B604D7F6688}"/>
    <cellStyle name="AggGreen12 2 3 4 2" xfId="879" xr:uid="{7AB95DE0-7CD4-4284-B8C3-A4A67B052F26}"/>
    <cellStyle name="AggGreen12 2 3 4 2 2" xfId="1592" xr:uid="{D8DA270A-B763-4872-8FB2-BD1B6DF86EF3}"/>
    <cellStyle name="AggGreen12 2 3 4 2 2 2" xfId="3156" xr:uid="{6661D5DC-1B28-4BAD-97E2-AF842CC7779B}"/>
    <cellStyle name="AggGreen12 2 3 4 2 3" xfId="1829" xr:uid="{F2317132-24BF-4C3F-A131-E37C35683ED1}"/>
    <cellStyle name="AggGreen12 2 3 4 2 3 2" xfId="3378" xr:uid="{FF0EE2E1-7213-43F4-A2EF-495643502882}"/>
    <cellStyle name="AggGreen12 2 3 4 2 4" xfId="2242" xr:uid="{5F7FC0B2-CD9C-413A-A74C-141320F465E5}"/>
    <cellStyle name="AggGreen12 2 3 4 3" xfId="1384" xr:uid="{7BA695ED-1371-4E04-8518-443DD31CBE7F}"/>
    <cellStyle name="AggGreen12 2 3 4 3 2" xfId="2948" xr:uid="{D317C827-6738-4DE2-B252-26B4F605F588}"/>
    <cellStyle name="AggGreen12 2 3 4 4" xfId="1785" xr:uid="{0881A207-10A4-453C-B1F4-712CE2398912}"/>
    <cellStyle name="AggGreen12 2 3 4 4 2" xfId="3338" xr:uid="{0705E346-B5F8-452E-A98C-F7DB08CF362F}"/>
    <cellStyle name="AggGreen12 2 3 4 5" xfId="2036" xr:uid="{6A66A989-8955-46D3-BD2A-2930FE5F3791}"/>
    <cellStyle name="AggGreen12 2 3 5" xfId="1093" xr:uid="{626127D5-3FD8-4A7F-A6E9-A1E278147F2B}"/>
    <cellStyle name="AggGreen12 2 3 5 2" xfId="2661" xr:uid="{D35C863C-86D3-43AE-A244-B71C4D801803}"/>
    <cellStyle name="AggGreen12 2 3 6" xfId="1145" xr:uid="{1B2DADB5-B6E7-4723-9261-2C05191F49B8}"/>
    <cellStyle name="AggGreen12 2 3 6 2" xfId="2713" xr:uid="{7E095442-ED1B-4B35-8054-AB8C1257B1C2}"/>
    <cellStyle name="AggGreen12 2 3 7" xfId="1058" xr:uid="{12926C46-3FD1-45DE-9CC3-994FBB5A75EF}"/>
    <cellStyle name="AggGreen12 3" xfId="437" xr:uid="{D46D24DC-AC0F-4907-93E9-A4731BDA3430}"/>
    <cellStyle name="AggGreen12 3 2" xfId="561" xr:uid="{45BBFBD4-706D-4190-A675-5C8C271FDF21}"/>
    <cellStyle name="AggGreen12 3 2 2" xfId="776" xr:uid="{C1011791-32B6-41C5-8B16-E0E414231A2B}"/>
    <cellStyle name="AggGreen12 3 2 2 2" xfId="1489" xr:uid="{820CC7FB-6583-4EC9-88C0-9BC453E5222F}"/>
    <cellStyle name="AggGreen12 3 2 2 2 2" xfId="3053" xr:uid="{7D8F6316-E9AC-44CA-92F3-80C035801CD6}"/>
    <cellStyle name="AggGreen12 3 2 2 3" xfId="1703" xr:uid="{11FE432E-7355-432B-B040-D14212C8A362}"/>
    <cellStyle name="AggGreen12 3 2 2 3 2" xfId="3263" xr:uid="{D28A4676-2C8C-4893-8AB6-8D165B39F38E}"/>
    <cellStyle name="AggGreen12 3 2 2 4" xfId="2139" xr:uid="{D57B5DDA-C01D-4E5D-8F82-A8EDF0120225}"/>
    <cellStyle name="AggGreen12 3 2 3" xfId="1281" xr:uid="{CCDA0512-008E-47E5-9C08-2231AAD5A6B5}"/>
    <cellStyle name="AggGreen12 3 2 3 2" xfId="2845" xr:uid="{49CEA785-422C-4CB8-84DF-D8CEFD1F3978}"/>
    <cellStyle name="AggGreen12 3 2 4" xfId="1877" xr:uid="{9AAC1FBD-FA37-4180-AF19-F66CE8D2D0A7}"/>
    <cellStyle name="AggGreen12 3 2 4 2" xfId="3419" xr:uid="{B93CAAE2-92BB-47E8-B569-46CD0DA59778}"/>
    <cellStyle name="AggGreen12 3 2 5" xfId="1933" xr:uid="{86C7AC83-58E4-4C1B-9C4D-03F78AE5AE49}"/>
    <cellStyle name="AggGreen12 3 3" xfId="744" xr:uid="{062232AB-1A51-453B-8CCD-B70C436D8FB7}"/>
    <cellStyle name="AggGreen12 3 3 2" xfId="1457" xr:uid="{E1C72C3D-92A1-4B4D-88B3-4E90FE89048F}"/>
    <cellStyle name="AggGreen12 3 3 2 2" xfId="3021" xr:uid="{2C8E8B0A-B118-40D3-8751-5E26F3200DD9}"/>
    <cellStyle name="AggGreen12 3 3 3" xfId="1714" xr:uid="{A57DC4CF-A968-414C-A40A-993AB441CC23}"/>
    <cellStyle name="AggGreen12 3 3 3 2" xfId="3274" xr:uid="{6EA1ED9F-1029-4B4B-8FC0-FB536065AAE2}"/>
    <cellStyle name="AggGreen12 3 3 4" xfId="2107" xr:uid="{348C5994-A39A-432A-B10D-65D7DA7CFB30}"/>
    <cellStyle name="AggGreen12 4" xfId="295" xr:uid="{437667ED-AB08-448B-9445-6C081B98D8AB}"/>
    <cellStyle name="AggGreen12 4 2" xfId="634" xr:uid="{154AA556-EF03-485D-A525-AC1645A94934}"/>
    <cellStyle name="AggGreen12 4 2 2" xfId="849" xr:uid="{1C0000C1-2DC2-476E-8E60-0DFB93747997}"/>
    <cellStyle name="AggGreen12 4 2 2 2" xfId="1562" xr:uid="{7BED06C6-C2A8-44B3-B0E2-B440EC836C23}"/>
    <cellStyle name="AggGreen12 4 2 2 2 2" xfId="3126" xr:uid="{663AEC7D-68DA-47BD-A47A-7C55683DD79F}"/>
    <cellStyle name="AggGreen12 4 2 2 3" xfId="68" xr:uid="{B54DEFBD-2FED-4C97-B5F1-678D915F3874}"/>
    <cellStyle name="AggGreen12 4 2 2 3 2" xfId="2321" xr:uid="{17A651A7-542C-4455-846B-49193A1C89DB}"/>
    <cellStyle name="AggGreen12 4 2 2 4" xfId="2212" xr:uid="{BBB163EE-4E3B-49AA-A6BA-C1278DA32BBD}"/>
    <cellStyle name="AggGreen12 4 2 3" xfId="1354" xr:uid="{08008CA4-53B9-4658-BC48-160B9B767A74}"/>
    <cellStyle name="AggGreen12 4 2 3 2" xfId="2918" xr:uid="{B69697FF-E8EB-4C99-B148-63FDA34EA3C2}"/>
    <cellStyle name="AggGreen12 4 2 4" xfId="1852" xr:uid="{885C3EBF-9E56-4023-BFAD-38515656A501}"/>
    <cellStyle name="AggGreen12 4 2 4 2" xfId="3397" xr:uid="{48094CB8-B804-4751-BE55-DF3B7A39A6CD}"/>
    <cellStyle name="AggGreen12 4 2 5" xfId="2006" xr:uid="{001EC33C-4A04-40D7-B7CA-B599E2718588}"/>
    <cellStyle name="AggGreen12 4 3" xfId="686" xr:uid="{8777941D-AB33-4038-A5EC-64FB1EEF9C40}"/>
    <cellStyle name="AggGreen12 4 3 2" xfId="901" xr:uid="{6CD8BDFB-66F4-451E-90A2-51BB04A6FB65}"/>
    <cellStyle name="AggGreen12 4 3 2 2" xfId="1614" xr:uid="{0E933CAE-BFCA-4891-842C-3F0AD7455E5F}"/>
    <cellStyle name="AggGreen12 4 3 2 2 2" xfId="3178" xr:uid="{6C332677-5456-49B8-8F7B-5B3CA6F5FEDC}"/>
    <cellStyle name="AggGreen12 4 3 2 3" xfId="1251" xr:uid="{6E515307-1874-43CF-98AB-EC94E1FAD8AF}"/>
    <cellStyle name="AggGreen12 4 3 2 3 2" xfId="2816" xr:uid="{9ED41111-AF26-4D8B-96DE-D538269BB5EB}"/>
    <cellStyle name="AggGreen12 4 3 2 4" xfId="2264" xr:uid="{8BE75226-642D-44B5-B845-8E6CFAB236B7}"/>
    <cellStyle name="AggGreen12 4 3 3" xfId="1406" xr:uid="{9BE9315E-9F7E-4477-804E-603CAECA0338}"/>
    <cellStyle name="AggGreen12 4 3 3 2" xfId="2970" xr:uid="{00BDCB12-EAF1-4FC2-983A-679B9AC3AB21}"/>
    <cellStyle name="AggGreen12 4 3 4" xfId="1060" xr:uid="{881ACBE1-5B4F-4024-A7CC-7D92E3BB1F69}"/>
    <cellStyle name="AggGreen12 4 3 4 2" xfId="2629" xr:uid="{94CE45DF-33BB-4C31-AA84-9C2A29BF4C4C}"/>
    <cellStyle name="AggGreen12 4 3 5" xfId="2058" xr:uid="{92AF1D0E-5862-4A08-825B-FB964C69FF4F}"/>
    <cellStyle name="AggGreen12 4 4" xfId="697" xr:uid="{64FDBB5E-FAA4-421D-A79B-18E2FAD96574}"/>
    <cellStyle name="AggGreen12 4 4 2" xfId="912" xr:uid="{D52C6942-814F-414F-81F2-52741CAA808D}"/>
    <cellStyle name="AggGreen12 4 4 2 2" xfId="1625" xr:uid="{E8D61FBE-6474-4D1A-AB9B-420E23BC7887}"/>
    <cellStyle name="AggGreen12 4 4 2 2 2" xfId="3189" xr:uid="{9CBA8FCF-0116-4C53-8012-0D392052A144}"/>
    <cellStyle name="AggGreen12 4 4 2 3" xfId="1897" xr:uid="{7F4C2BA3-1260-4F89-8527-E47FEEFE1230}"/>
    <cellStyle name="AggGreen12 4 4 2 3 2" xfId="3439" xr:uid="{AEFBDF5F-85F6-4A71-A508-B1050896A4D2}"/>
    <cellStyle name="AggGreen12 4 4 2 4" xfId="2275" xr:uid="{A13E20BB-414C-4BA4-8DF0-9CF8DBB53B1E}"/>
    <cellStyle name="AggGreen12 4 4 3" xfId="1417" xr:uid="{BA65BC79-5EE8-4C41-A82E-E74A7368123E}"/>
    <cellStyle name="AggGreen12 4 4 3 2" xfId="2981" xr:uid="{2B25C36F-61C6-4224-AB20-2D6CDFE43F72}"/>
    <cellStyle name="AggGreen12 4 4 4" xfId="1068" xr:uid="{1717CB86-0AEC-40FE-85C3-B9C02CCBEF55}"/>
    <cellStyle name="AggGreen12 4 4 4 2" xfId="2637" xr:uid="{30122308-C602-43D9-A8F1-BDF55A132F24}"/>
    <cellStyle name="AggGreen12 4 4 5" xfId="2069" xr:uid="{073D9846-811B-49A6-A19B-59DA522546AC}"/>
    <cellStyle name="AggGreen12 4 5" xfId="1092" xr:uid="{752B5672-4B27-452C-88FE-3081BEF9479E}"/>
    <cellStyle name="AggGreen12 4 5 2" xfId="2660" xr:uid="{4CE247C2-EC55-45CB-9483-D2DE61AC87DD}"/>
    <cellStyle name="AggGreen12 4 6" xfId="1141" xr:uid="{80186868-CD9B-476D-846B-912250735832}"/>
    <cellStyle name="AggGreen12 4 6 2" xfId="2709" xr:uid="{50D294CF-E5E5-4C57-BDC3-4931A89D4A70}"/>
    <cellStyle name="AggGreen12 4 7" xfId="1874" xr:uid="{015B4B86-B481-414E-B232-8AB4A1BF2356}"/>
    <cellStyle name="AggGreen12 5" xfId="107" xr:uid="{CB86DE8A-8871-4E3F-BAF1-F2D54064941D}"/>
    <cellStyle name="AggGreen12 5 2" xfId="2357" xr:uid="{BB0898F3-67CE-4417-9CAE-DA4332797682}"/>
    <cellStyle name="AggOrange" xfId="33" xr:uid="{FD91803B-43D8-4026-8741-75AD9B42FE31}"/>
    <cellStyle name="AggOrange 2" xfId="149" xr:uid="{215BF129-7A07-4D5F-8B89-45CB46FCF1D4}"/>
    <cellStyle name="AggOrange 2 2" xfId="440" xr:uid="{A5F999EC-7F30-45CB-AB17-778CB718135B}"/>
    <cellStyle name="AggOrange 2 2 2" xfId="560" xr:uid="{C3B82F91-38F9-4F33-A1BC-5EB31BFF74A9}"/>
    <cellStyle name="AggOrange 2 2 2 2" xfId="775" xr:uid="{D8A31BFE-8169-41CE-B20D-32691EFDF33A}"/>
    <cellStyle name="AggOrange 2 2 2 2 2" xfId="1488" xr:uid="{02C76272-3126-4D27-AFD2-9060B9518CE4}"/>
    <cellStyle name="AggOrange 2 2 2 2 2 2" xfId="3052" xr:uid="{4CA205A9-68A2-4F06-B186-D50D7E5E06F4}"/>
    <cellStyle name="AggOrange 2 2 2 2 3" xfId="1212" xr:uid="{B27E5544-00A2-410E-B2F0-E228192F271D}"/>
    <cellStyle name="AggOrange 2 2 2 2 3 2" xfId="2779" xr:uid="{C0AC1C19-BCAD-4490-AEA8-B15D7946D9C9}"/>
    <cellStyle name="AggOrange 2 2 2 2 4" xfId="2138" xr:uid="{A24AE636-CBC3-43F4-8D01-542FBD102BE7}"/>
    <cellStyle name="AggOrange 2 2 2 3" xfId="1280" xr:uid="{C57B3DFD-00A4-4B81-82EE-26AC770AF1C8}"/>
    <cellStyle name="AggOrange 2 2 2 3 2" xfId="2844" xr:uid="{5EF0E37B-FBB1-4422-B61D-EEAB3496FBB8}"/>
    <cellStyle name="AggOrange 2 2 2 4" xfId="1207" xr:uid="{2DBBEEA4-7632-447E-9FC6-592EAAF51B28}"/>
    <cellStyle name="AggOrange 2 2 2 4 2" xfId="2774" xr:uid="{1743E3BF-6676-4E75-A1F8-211E8CB8FE55}"/>
    <cellStyle name="AggOrange 2 2 2 5" xfId="1932" xr:uid="{D0EA2998-8583-4310-B747-B560FBCF6232}"/>
    <cellStyle name="AggOrange 2 2 3" xfId="747" xr:uid="{1A09DC41-510A-4402-87FE-B2E7B270F7CC}"/>
    <cellStyle name="AggOrange 2 2 3 2" xfId="1460" xr:uid="{01D65B2C-817E-42A3-99AC-D60FDC7CCA41}"/>
    <cellStyle name="AggOrange 2 2 3 2 2" xfId="3024" xr:uid="{FF29FFFA-4CAD-41EE-B60E-FB7C3CE8C4C3}"/>
    <cellStyle name="AggOrange 2 2 3 3" xfId="1641" xr:uid="{FE084408-8490-4D02-8C45-C14E055824C9}"/>
    <cellStyle name="AggOrange 2 2 3 3 2" xfId="3205" xr:uid="{A4DE5EBB-79D4-4DFC-960D-C57C0C592B02}"/>
    <cellStyle name="AggOrange 2 2 3 4" xfId="2110" xr:uid="{8B2A2B3A-5498-46FE-9CBA-A1F432251741}"/>
    <cellStyle name="AggOrange 2 3" xfId="298" xr:uid="{BCC7511B-B036-49B1-BE89-8F7919160247}"/>
    <cellStyle name="AggOrange 2 3 2" xfId="637" xr:uid="{96F215A6-C81A-40D9-AE5B-90C2C842833A}"/>
    <cellStyle name="AggOrange 2 3 2 2" xfId="852" xr:uid="{8BC4CDCC-3B54-4FCB-A026-BCA7314B1311}"/>
    <cellStyle name="AggOrange 2 3 2 2 2" xfId="1565" xr:uid="{4C94D558-79C7-4D1D-AC8E-25FEE0E11E92}"/>
    <cellStyle name="AggOrange 2 3 2 2 2 2" xfId="3129" xr:uid="{2D7816E0-9E65-4C2A-B029-37EFC186BC45}"/>
    <cellStyle name="AggOrange 2 3 2 2 3" xfId="1070" xr:uid="{39C24397-2EF9-439D-8EC8-1DBE90704B13}"/>
    <cellStyle name="AggOrange 2 3 2 2 3 2" xfId="2638" xr:uid="{5DABFE36-4EF2-4A0A-BD15-F528E249BA38}"/>
    <cellStyle name="AggOrange 2 3 2 2 4" xfId="2215" xr:uid="{D0E27FDD-412E-49CB-8CE1-BE174A5B0842}"/>
    <cellStyle name="AggOrange 2 3 2 3" xfId="1357" xr:uid="{119DABC5-7120-4FD5-A956-5DD52A0B95E0}"/>
    <cellStyle name="AggOrange 2 3 2 3 2" xfId="2921" xr:uid="{3117DC0D-53F8-4FFA-AB6C-73B7DF6D4936}"/>
    <cellStyle name="AggOrange 2 3 2 4" xfId="1214" xr:uid="{05D012C8-0964-4FFA-8E05-8B360F5C4BE9}"/>
    <cellStyle name="AggOrange 2 3 2 4 2" xfId="2781" xr:uid="{4C4312F8-0180-4875-8206-FB79C266DBE0}"/>
    <cellStyle name="AggOrange 2 3 2 5" xfId="2009" xr:uid="{A0ED2819-F3CB-4428-AA86-BCE51D953F15}"/>
    <cellStyle name="AggOrange 2 3 3" xfId="544" xr:uid="{3578F2FF-4D8C-425A-B558-1CBBB5315037}"/>
    <cellStyle name="AggOrange 2 3 3 2" xfId="759" xr:uid="{4A6B8210-30BF-441D-8A7B-912D85A39772}"/>
    <cellStyle name="AggOrange 2 3 3 2 2" xfId="1472" xr:uid="{B2DB1BBF-0F15-4125-997C-7EE1EAB0A224}"/>
    <cellStyle name="AggOrange 2 3 3 2 2 2" xfId="3036" xr:uid="{577A8F1C-BA00-4A7A-9B2F-EBE9AE42E6EA}"/>
    <cellStyle name="AggOrange 2 3 3 2 3" xfId="1798" xr:uid="{B8A54D2B-2BB6-41D0-91D6-E78E408466B3}"/>
    <cellStyle name="AggOrange 2 3 3 2 3 2" xfId="3350" xr:uid="{BD9BE9D3-E56E-4A13-BF42-069C1D7019A8}"/>
    <cellStyle name="AggOrange 2 3 3 2 4" xfId="2122" xr:uid="{B336751C-E529-4447-8AAF-53F0691C73E5}"/>
    <cellStyle name="AggOrange 2 3 3 3" xfId="1264" xr:uid="{570DF207-4DE5-4F29-8752-3C675FFF6463}"/>
    <cellStyle name="AggOrange 2 3 3 3 2" xfId="2828" xr:uid="{43C88D5F-56AB-405F-A7DF-2EDDAFCDF0CB}"/>
    <cellStyle name="AggOrange 2 3 3 4" xfId="1209" xr:uid="{1063852F-52F4-4434-9AB1-4C9E70943A6C}"/>
    <cellStyle name="AggOrange 2 3 3 4 2" xfId="2776" xr:uid="{826017B8-385D-4CAD-AE20-3E543F9A0A38}"/>
    <cellStyle name="AggOrange 2 3 3 5" xfId="1916" xr:uid="{085E67A1-A144-4B93-B136-4CEED6A27BAB}"/>
    <cellStyle name="AggOrange 2 3 4" xfId="559" xr:uid="{14663E63-9B42-4CA9-A86E-79BFB860FF43}"/>
    <cellStyle name="AggOrange 2 3 4 2" xfId="774" xr:uid="{34984B19-C0AD-4E4E-B39D-462C124D7248}"/>
    <cellStyle name="AggOrange 2 3 4 2 2" xfId="1487" xr:uid="{F09F0DB8-9182-4DB9-AA67-F1CA21A73886}"/>
    <cellStyle name="AggOrange 2 3 4 2 2 2" xfId="3051" xr:uid="{FA003AAA-59BB-4370-A1FE-E704AFB8A917}"/>
    <cellStyle name="AggOrange 2 3 4 2 3" xfId="1671" xr:uid="{A2D04DED-1988-42C5-9DD3-644C9B531655}"/>
    <cellStyle name="AggOrange 2 3 4 2 3 2" xfId="3233" xr:uid="{75C962CA-BB91-49E7-A359-BE01F526CC4A}"/>
    <cellStyle name="AggOrange 2 3 4 2 4" xfId="2137" xr:uid="{4BEDC18A-11E0-4409-9056-1A9210F15949}"/>
    <cellStyle name="AggOrange 2 3 4 3" xfId="1279" xr:uid="{F694A762-AE5F-4C1E-94AB-A2B97AA44C40}"/>
    <cellStyle name="AggOrange 2 3 4 3 2" xfId="2843" xr:uid="{509F0E6A-A0A7-485D-8BB8-BFB49B0649BF}"/>
    <cellStyle name="AggOrange 2 3 4 4" xfId="1886" xr:uid="{73B8784F-AB33-4480-B1A1-C8FEAB8F777E}"/>
    <cellStyle name="AggOrange 2 3 4 4 2" xfId="3428" xr:uid="{51C9C32E-0E06-45E3-8BB5-C608808B66A0}"/>
    <cellStyle name="AggOrange 2 3 4 5" xfId="1931" xr:uid="{7B5236FE-B396-406F-B860-4A5DE6CFE031}"/>
    <cellStyle name="AggOrange 2 3 5" xfId="1095" xr:uid="{ED874F1C-9A51-42B4-BFBF-2BC6A3D09242}"/>
    <cellStyle name="AggOrange 2 3 5 2" xfId="2663" xr:uid="{39CB8A4A-B6E9-4198-9B69-9BAB379E6D38}"/>
    <cellStyle name="AggOrange 2 3 6" xfId="1005" xr:uid="{EF5FF691-947C-4DA8-A39C-E29ACA372177}"/>
    <cellStyle name="AggOrange 2 3 6 2" xfId="2576" xr:uid="{704B411B-2A39-4F2F-9844-A03CF80E2A7F}"/>
    <cellStyle name="AggOrange 2 3 7" xfId="999" xr:uid="{B0106321-38D4-4288-833E-335499772A60}"/>
    <cellStyle name="AggOrange 3" xfId="439" xr:uid="{B4022604-A3CF-4667-9A8A-AC58B40D15F9}"/>
    <cellStyle name="AggOrange 3 2" xfId="679" xr:uid="{CF6FF3E1-722A-4D13-A46B-8B92C084E576}"/>
    <cellStyle name="AggOrange 3 2 2" xfId="894" xr:uid="{AA42404D-6624-4CE2-8ACE-C8F4343ED2AC}"/>
    <cellStyle name="AggOrange 3 2 2 2" xfId="1607" xr:uid="{D46F06AD-372D-47EA-9F9B-9DD189538C3A}"/>
    <cellStyle name="AggOrange 3 2 2 2 2" xfId="3171" xr:uid="{7B778E1E-AB7F-4A36-8C65-370FBE92D79D}"/>
    <cellStyle name="AggOrange 3 2 2 3" xfId="41" xr:uid="{1792563D-5686-4CB9-86B4-53CCB02F459D}"/>
    <cellStyle name="AggOrange 3 2 2 3 2" xfId="2315" xr:uid="{1CB28699-F0E6-4929-85EF-5ECBDCEABC6B}"/>
    <cellStyle name="AggOrange 3 2 2 4" xfId="2257" xr:uid="{97E3EC51-DF42-452D-9AF5-ECD3217E0110}"/>
    <cellStyle name="AggOrange 3 2 3" xfId="1399" xr:uid="{13D3CF3E-4D51-436F-AB17-E0A957B95559}"/>
    <cellStyle name="AggOrange 3 2 3 2" xfId="2963" xr:uid="{D601E735-B62D-4213-B5E0-FBE2986B0057}"/>
    <cellStyle name="AggOrange 3 2 4" xfId="1810" xr:uid="{EF4608FA-4C5B-45D7-8D77-CAB466D28973}"/>
    <cellStyle name="AggOrange 3 2 4 2" xfId="3360" xr:uid="{94BA29E4-F74D-4234-B69A-88D80DD0140E}"/>
    <cellStyle name="AggOrange 3 2 5" xfId="2051" xr:uid="{392C522F-5748-4827-90EE-BE8E3481429E}"/>
    <cellStyle name="AggOrange 3 3" xfId="746" xr:uid="{0DB6C02F-5026-48AA-BBE2-AB0CD20F791E}"/>
    <cellStyle name="AggOrange 3 3 2" xfId="1459" xr:uid="{F8AC79E2-016B-4326-A4C1-DE33C390405A}"/>
    <cellStyle name="AggOrange 3 3 2 2" xfId="3023" xr:uid="{42D9BAEC-12D6-4123-AAC5-944ED8749A98}"/>
    <cellStyle name="AggOrange 3 3 3" xfId="1129" xr:uid="{E8992DF0-1155-48DA-ADB0-D27B040DD921}"/>
    <cellStyle name="AggOrange 3 3 3 2" xfId="2697" xr:uid="{DC78B419-999B-4925-B4E2-98E09B2F8748}"/>
    <cellStyle name="AggOrange 3 3 4" xfId="2109" xr:uid="{BE59ABA3-17D4-4B81-B66A-54C489F90B98}"/>
    <cellStyle name="AggOrange 4" xfId="297" xr:uid="{BC604628-E71F-4C7A-B52B-9B07D94B5339}"/>
    <cellStyle name="AggOrange 4 2" xfId="636" xr:uid="{1E1EF0F9-7329-42F5-9CAB-BE1F8237B662}"/>
    <cellStyle name="AggOrange 4 2 2" xfId="851" xr:uid="{77BE9A64-4688-45B4-9769-244E8CA20DBB}"/>
    <cellStyle name="AggOrange 4 2 2 2" xfId="1564" xr:uid="{F5D81E87-620A-4609-9E89-E64827EC54C6}"/>
    <cellStyle name="AggOrange 4 2 2 2 2" xfId="3128" xr:uid="{5585CCCE-05E2-4A55-A329-5E54297E61A3}"/>
    <cellStyle name="AggOrange 4 2 2 3" xfId="1645" xr:uid="{11E56B75-FD1A-4450-A004-35AACC85468D}"/>
    <cellStyle name="AggOrange 4 2 2 3 2" xfId="3209" xr:uid="{E1D093BF-D38A-4ACD-BEEA-003BBA0A44C3}"/>
    <cellStyle name="AggOrange 4 2 2 4" xfId="2214" xr:uid="{69C4DDCB-8ECF-4833-ABEE-31A2CE0CC525}"/>
    <cellStyle name="AggOrange 4 2 3" xfId="1356" xr:uid="{85E91C74-60FE-48DC-B885-38E0B2D52107}"/>
    <cellStyle name="AggOrange 4 2 3 2" xfId="2920" xr:uid="{480FBAB3-3B4D-48BE-93E1-D3A5E0967B37}"/>
    <cellStyle name="AggOrange 4 2 4" xfId="1186" xr:uid="{588A8C79-CFC4-4ECA-BA15-C32B49C57E82}"/>
    <cellStyle name="AggOrange 4 2 4 2" xfId="2754" xr:uid="{8B678FE8-7C08-42EB-B4D0-B431B302EDD1}"/>
    <cellStyle name="AggOrange 4 2 5" xfId="2008" xr:uid="{0013B1F2-A1B2-4219-8C06-EC8C5318043A}"/>
    <cellStyle name="AggOrange 4 3" xfId="625" xr:uid="{B4B58E27-DD45-48A1-9370-6735CE3C6C06}"/>
    <cellStyle name="AggOrange 4 3 2" xfId="840" xr:uid="{66F5FB18-4C0D-4D14-BA3B-2B0AF240DB92}"/>
    <cellStyle name="AggOrange 4 3 2 2" xfId="1553" xr:uid="{B7575B6E-245C-415A-88AA-6D2E07FDC38C}"/>
    <cellStyle name="AggOrange 4 3 2 2 2" xfId="3117" xr:uid="{EC2E9C50-D16C-4094-A572-543DAB02A744}"/>
    <cellStyle name="AggOrange 4 3 2 3" xfId="1677" xr:uid="{632B9C7C-0A7A-4D66-B475-DAD519FA6EA5}"/>
    <cellStyle name="AggOrange 4 3 2 3 2" xfId="3239" xr:uid="{2CF658E7-B758-47C7-A0EE-29C5520D1A68}"/>
    <cellStyle name="AggOrange 4 3 2 4" xfId="2203" xr:uid="{6478D3EA-AAE2-4948-BE46-E65385A5E4B1}"/>
    <cellStyle name="AggOrange 4 3 3" xfId="1345" xr:uid="{923704E0-7BD3-4320-8C83-0F976CE971BF}"/>
    <cellStyle name="AggOrange 4 3 3 2" xfId="2909" xr:uid="{C15A1AAB-4796-40C9-95D8-5BE6BF24BA22}"/>
    <cellStyle name="AggOrange 4 3 4" xfId="1051" xr:uid="{9596794A-2F18-43A2-A273-79E66A718EAF}"/>
    <cellStyle name="AggOrange 4 3 4 2" xfId="2621" xr:uid="{566D2C7F-3151-4F81-97E8-61E6B35814A9}"/>
    <cellStyle name="AggOrange 4 3 5" xfId="1997" xr:uid="{6168D13E-6028-40C0-B5B4-2DF5EB197D8A}"/>
    <cellStyle name="AggOrange 4 4" xfId="599" xr:uid="{4FDC5F5A-3FC5-4825-AA5C-6A3C144648C2}"/>
    <cellStyle name="AggOrange 4 4 2" xfId="814" xr:uid="{7F785BE5-9E40-4277-89D9-12D49788E723}"/>
    <cellStyle name="AggOrange 4 4 2 2" xfId="1527" xr:uid="{51441EBC-B4C9-4A9D-95AE-D562E00340D2}"/>
    <cellStyle name="AggOrange 4 4 2 2 2" xfId="3091" xr:uid="{51DA184A-E63F-4725-8407-793DFA5675D3}"/>
    <cellStyle name="AggOrange 4 4 2 3" xfId="992" xr:uid="{8581C4BF-735A-4556-A96F-FB2581245DDD}"/>
    <cellStyle name="AggOrange 4 4 2 3 2" xfId="2564" xr:uid="{F42826C2-6E0F-453E-93B2-4812A64C4A2A}"/>
    <cellStyle name="AggOrange 4 4 2 4" xfId="2177" xr:uid="{18C9D033-D6F4-42DF-894F-4E0A15B0D3B3}"/>
    <cellStyle name="AggOrange 4 4 3" xfId="1319" xr:uid="{4134912D-22D8-4CA8-8E2C-B1A5A5009048}"/>
    <cellStyle name="AggOrange 4 4 3 2" xfId="2883" xr:uid="{B90733C7-C419-4BE4-89B9-74B39A599B60}"/>
    <cellStyle name="AggOrange 4 4 4" xfId="24" xr:uid="{00A49E9A-7DD8-42E6-949F-8E110701D980}"/>
    <cellStyle name="AggOrange 4 4 4 2" xfId="2308" xr:uid="{CF713B6F-E74E-4AF0-BCA3-E2713CA6B2B5}"/>
    <cellStyle name="AggOrange 4 4 5" xfId="1971" xr:uid="{18D8D643-F65E-4EAA-B260-BC01235F9622}"/>
    <cellStyle name="AggOrange 4 5" xfId="1094" xr:uid="{ED366082-C08B-4BCE-AF4B-5ABC3FBD10DD}"/>
    <cellStyle name="AggOrange 4 5 2" xfId="2662" xr:uid="{31741A62-6CC1-4600-8B3C-BFF4A5F53C72}"/>
    <cellStyle name="AggOrange 4 6" xfId="1713" xr:uid="{78E00EF4-8A67-4DD0-857B-AAA0EDB7802F}"/>
    <cellStyle name="AggOrange 4 6 2" xfId="3273" xr:uid="{56233BE8-9634-4135-B479-AECF0D9789F9}"/>
    <cellStyle name="AggOrange 4 7" xfId="969" xr:uid="{14199417-14B9-4468-A2B6-46534700F656}"/>
    <cellStyle name="AggOrange 5" xfId="103" xr:uid="{7AB804F5-4C00-4921-A154-A124B44CD2E7}"/>
    <cellStyle name="AggOrange 5 2" xfId="2355" xr:uid="{11CDEBB5-2618-4426-8BE5-B753A11D2E21}"/>
    <cellStyle name="AggOrange_B_border" xfId="47" xr:uid="{C148E3E8-A348-4122-93AD-F0D621AAE1EC}"/>
    <cellStyle name="AggOrange9" xfId="32" xr:uid="{D61B0EBD-C488-417E-ABA8-CABB13404E8D}"/>
    <cellStyle name="AggOrange9 2" xfId="150" xr:uid="{D07BA182-A234-4488-A093-9F8574B8ACDA}"/>
    <cellStyle name="AggOrange9 2 2" xfId="442" xr:uid="{200E3EA5-984D-4663-B997-6CE48F48AED6}"/>
    <cellStyle name="AggOrange9 2 2 2" xfId="678" xr:uid="{4B56BB63-8027-45A6-8E02-A169A058B582}"/>
    <cellStyle name="AggOrange9 2 2 2 2" xfId="893" xr:uid="{5563E0AE-1986-469C-8E03-31D357C98CAE}"/>
    <cellStyle name="AggOrange9 2 2 2 2 2" xfId="1606" xr:uid="{31C0682A-E36D-4B7C-9212-113CC6132F7F}"/>
    <cellStyle name="AggOrange9 2 2 2 2 2 2" xfId="3170" xr:uid="{715DF00A-4404-40E9-984E-BA3C02718389}"/>
    <cellStyle name="AggOrange9 2 2 2 2 3" xfId="988" xr:uid="{1119EAFB-572B-4E54-ADB7-6AC646326B23}"/>
    <cellStyle name="AggOrange9 2 2 2 2 3 2" xfId="2560" xr:uid="{7D2E6830-E228-4CEB-B185-BDA442687020}"/>
    <cellStyle name="AggOrange9 2 2 2 2 4" xfId="2256" xr:uid="{6BA10206-4793-4EC0-87EC-4513CFCA5FF4}"/>
    <cellStyle name="AggOrange9 2 2 2 3" xfId="1398" xr:uid="{9B44C414-0B05-4BEF-B923-27E9F4EB8086}"/>
    <cellStyle name="AggOrange9 2 2 2 3 2" xfId="2962" xr:uid="{D5F448AA-B49C-45D2-84EE-94B3CBD62821}"/>
    <cellStyle name="AggOrange9 2 2 2 4" xfId="1738" xr:uid="{2C8B395E-89D7-424E-9B8F-22505E63F5E4}"/>
    <cellStyle name="AggOrange9 2 2 2 4 2" xfId="3296" xr:uid="{4F70C6E2-319B-4B35-9B7B-E48757D4F551}"/>
    <cellStyle name="AggOrange9 2 2 2 5" xfId="2050" xr:uid="{C3A53CFF-2362-4D0D-8DC5-C762B326AF1D}"/>
    <cellStyle name="AggOrange9 2 2 3" xfId="749" xr:uid="{BE465248-FEFA-4D38-BF2A-6936F04F7A0D}"/>
    <cellStyle name="AggOrange9 2 2 3 2" xfId="1462" xr:uid="{2D4674CA-F2FE-418D-A5BE-C57C77EAAC4C}"/>
    <cellStyle name="AggOrange9 2 2 3 2 2" xfId="3026" xr:uid="{0B3D8F44-9F4E-4F54-A28D-3853904D4B61}"/>
    <cellStyle name="AggOrange9 2 2 3 3" xfId="1134" xr:uid="{2BC866D9-B945-4ECE-8A28-E57F2031E86E}"/>
    <cellStyle name="AggOrange9 2 2 3 3 2" xfId="2702" xr:uid="{0B4D7A34-9DF6-49FB-B56D-8861872696FB}"/>
    <cellStyle name="AggOrange9 2 2 3 4" xfId="2112" xr:uid="{8B3CC37E-1691-41B3-A4D4-EA0BD25186D6}"/>
    <cellStyle name="AggOrange9 2 3" xfId="300" xr:uid="{4689AAE8-59DD-4EE9-ABD1-46A3D9476BB8}"/>
    <cellStyle name="AggOrange9 2 3 2" xfId="639" xr:uid="{2DD01EC9-3661-4AEA-92A0-9EEDF64AECEA}"/>
    <cellStyle name="AggOrange9 2 3 2 2" xfId="854" xr:uid="{FAE8C429-B7FF-430D-BAF8-B7D301682E5F}"/>
    <cellStyle name="AggOrange9 2 3 2 2 2" xfId="1567" xr:uid="{BE9BF2C5-B545-4089-A72C-80B6A2059FA0}"/>
    <cellStyle name="AggOrange9 2 3 2 2 2 2" xfId="3131" xr:uid="{D697798C-5E4F-4E13-8579-C170920FB988}"/>
    <cellStyle name="AggOrange9 2 3 2 2 3" xfId="989" xr:uid="{78CCF6F7-B57D-4E2A-9981-553C50E28B6F}"/>
    <cellStyle name="AggOrange9 2 3 2 2 3 2" xfId="2561" xr:uid="{068A2759-76CD-4609-8932-E45ECE293F75}"/>
    <cellStyle name="AggOrange9 2 3 2 2 4" xfId="2217" xr:uid="{ADDC0D46-836E-4DCB-9041-A7FC2A3FBFA2}"/>
    <cellStyle name="AggOrange9 2 3 2 3" xfId="1359" xr:uid="{E7EDB4E0-A672-4E10-8C13-A24A06E7240E}"/>
    <cellStyle name="AggOrange9 2 3 2 3 2" xfId="2923" xr:uid="{B5566C53-FEC4-4C10-8A4A-8E33C2BD534B}"/>
    <cellStyle name="AggOrange9 2 3 2 4" xfId="1016" xr:uid="{90127F11-EE27-40FC-B68F-98CF2066BE71}"/>
    <cellStyle name="AggOrange9 2 3 2 4 2" xfId="2587" xr:uid="{2258D8AC-4800-4F31-8AC4-80A5A77C34A1}"/>
    <cellStyle name="AggOrange9 2 3 2 5" xfId="2011" xr:uid="{22525BA9-B825-4C8C-B499-DBD957719466}"/>
    <cellStyle name="AggOrange9 2 3 3" xfId="685" xr:uid="{3922278B-291E-4F6F-8D30-63B964E4130B}"/>
    <cellStyle name="AggOrange9 2 3 3 2" xfId="900" xr:uid="{DC6F42FA-EE66-4F41-86F8-8CE1DC18CD21}"/>
    <cellStyle name="AggOrange9 2 3 3 2 2" xfId="1613" xr:uid="{5BD1D038-21EC-4AF4-83FB-26EEE38073FD}"/>
    <cellStyle name="AggOrange9 2 3 3 2 2 2" xfId="3177" xr:uid="{6A18F077-3897-416F-925E-99ECCD5E38E7}"/>
    <cellStyle name="AggOrange9 2 3 3 2 3" xfId="1796" xr:uid="{F87352DA-5160-491C-8B40-E11BDE1B9E08}"/>
    <cellStyle name="AggOrange9 2 3 3 2 3 2" xfId="3348" xr:uid="{EA85B458-29DF-4590-9ECC-72F28572C257}"/>
    <cellStyle name="AggOrange9 2 3 3 2 4" xfId="2263" xr:uid="{22B50807-B44C-42F5-9378-50D5F29B4224}"/>
    <cellStyle name="AggOrange9 2 3 3 3" xfId="1405" xr:uid="{345DB3F7-E723-476E-9EFF-375F79422DF2}"/>
    <cellStyle name="AggOrange9 2 3 3 3 2" xfId="2969" xr:uid="{1207AF8E-2565-4878-87FF-221AE7573263}"/>
    <cellStyle name="AggOrange9 2 3 3 4" xfId="1799" xr:uid="{C7184450-BEC2-4B8E-A42A-3E374C9A35C8}"/>
    <cellStyle name="AggOrange9 2 3 3 4 2" xfId="3351" xr:uid="{7DBDA32E-E8F1-4152-82EA-90AEB7C262DB}"/>
    <cellStyle name="AggOrange9 2 3 3 5" xfId="2057" xr:uid="{0B881069-2144-458C-A86D-6E531C2927C2}"/>
    <cellStyle name="AggOrange9 2 3 4" xfId="699" xr:uid="{B030A8F3-7584-460A-86F0-7ECC2F44457C}"/>
    <cellStyle name="AggOrange9 2 3 4 2" xfId="914" xr:uid="{84E166C3-367E-4246-9317-3AE5DAEA5298}"/>
    <cellStyle name="AggOrange9 2 3 4 2 2" xfId="1627" xr:uid="{EDF954FC-10C6-411C-BA5F-52A6FC0A2DDD}"/>
    <cellStyle name="AggOrange9 2 3 4 2 2 2" xfId="3191" xr:uid="{2518D309-1E1C-4F00-B84F-582C99442FB7}"/>
    <cellStyle name="AggOrange9 2 3 4 2 3" xfId="1899" xr:uid="{FF6D7CAF-3B12-4F0E-9128-A68B994DEFD2}"/>
    <cellStyle name="AggOrange9 2 3 4 2 3 2" xfId="3441" xr:uid="{34E273FC-272D-447F-8601-40634BFBDC70}"/>
    <cellStyle name="AggOrange9 2 3 4 2 4" xfId="2277" xr:uid="{F7D59422-37A3-4867-B2B0-A2A83A124EAF}"/>
    <cellStyle name="AggOrange9 2 3 4 3" xfId="1419" xr:uid="{DECB4C3E-1D1C-4690-8C1C-D0819CEEB5C8}"/>
    <cellStyle name="AggOrange9 2 3 4 3 2" xfId="2983" xr:uid="{57EF98AC-A16A-4147-AAF8-5679EAAE6FE8}"/>
    <cellStyle name="AggOrange9 2 3 4 4" xfId="1808" xr:uid="{47806421-6EAC-47BF-86E8-25CEBD34990C}"/>
    <cellStyle name="AggOrange9 2 3 4 4 2" xfId="3358" xr:uid="{EE6BA09D-C646-4D9F-98EA-DFC267C7592A}"/>
    <cellStyle name="AggOrange9 2 3 4 5" xfId="2071" xr:uid="{B3D16786-59EF-41AB-8304-AAC9A31E7CCF}"/>
    <cellStyle name="AggOrange9 2 3 5" xfId="1097" xr:uid="{B3EF9F79-185B-4DC0-8A34-1CFD771BA5CF}"/>
    <cellStyle name="AggOrange9 2 3 5 2" xfId="2665" xr:uid="{E93A762A-4FD0-4C3D-8297-BC6A3181AE45}"/>
    <cellStyle name="AggOrange9 2 3 6" xfId="1846" xr:uid="{22D8F865-23A2-429C-B3A5-C45C8A337D26}"/>
    <cellStyle name="AggOrange9 2 3 6 2" xfId="3391" xr:uid="{35DFB90D-4BA6-480D-81A8-1EB13F2832D8}"/>
    <cellStyle name="AggOrange9 2 3 7" xfId="1845" xr:uid="{9F8AFF62-3178-44CF-AB7D-33A687E6D213}"/>
    <cellStyle name="AggOrange9 3" xfId="441" xr:uid="{74F47AF4-2A77-471C-A1FD-936A2D824436}"/>
    <cellStyle name="AggOrange9 3 2" xfId="630" xr:uid="{E44CF40E-AD93-4054-8CDD-4C378661048A}"/>
    <cellStyle name="AggOrange9 3 2 2" xfId="845" xr:uid="{38751980-B26D-4E90-AEBB-2B439DD5299C}"/>
    <cellStyle name="AggOrange9 3 2 2 2" xfId="1558" xr:uid="{56195AA4-E4FD-452C-9D0A-9353911F7558}"/>
    <cellStyle name="AggOrange9 3 2 2 2 2" xfId="3122" xr:uid="{CE04986F-43FD-4B57-8FDB-B437D1E4601A}"/>
    <cellStyle name="AggOrange9 3 2 2 3" xfId="1660" xr:uid="{F3DB7194-2E28-42A5-87C1-EDAF6B358C9F}"/>
    <cellStyle name="AggOrange9 3 2 2 3 2" xfId="3224" xr:uid="{518B293D-C023-4C1C-A58F-A38CE797D184}"/>
    <cellStyle name="AggOrange9 3 2 2 4" xfId="2208" xr:uid="{77C8E6C8-1CF0-4BFD-9D17-2E469A75BA4C}"/>
    <cellStyle name="AggOrange9 3 2 3" xfId="1350" xr:uid="{9083DEEA-825B-49F7-8DE7-373F6A85B71D}"/>
    <cellStyle name="AggOrange9 3 2 3 2" xfId="2914" xr:uid="{0D82C7EF-A6B6-44DA-AC4A-88DEE985FA6B}"/>
    <cellStyle name="AggOrange9 3 2 4" xfId="1769" xr:uid="{8A39F5FD-B734-4D63-B3C3-D44F8F5772D9}"/>
    <cellStyle name="AggOrange9 3 2 4 2" xfId="3324" xr:uid="{DDB1D1B2-A5C4-474B-A647-B6B410BEF430}"/>
    <cellStyle name="AggOrange9 3 2 5" xfId="2002" xr:uid="{8873416F-9972-4159-A38B-5FE3A66617D1}"/>
    <cellStyle name="AggOrange9 3 3" xfId="748" xr:uid="{999081D0-D608-4AE2-B01C-E34BAE4B4F19}"/>
    <cellStyle name="AggOrange9 3 3 2" xfId="1461" xr:uid="{0FA151EA-6589-457F-9EDE-015925FC5680}"/>
    <cellStyle name="AggOrange9 3 3 2 2" xfId="3025" xr:uid="{219F80C9-C739-47A7-B595-7C4A588F166E}"/>
    <cellStyle name="AggOrange9 3 3 3" xfId="1746" xr:uid="{6C522107-886B-4D14-8BF6-F91BF37C995F}"/>
    <cellStyle name="AggOrange9 3 3 3 2" xfId="3304" xr:uid="{6A782B0B-F5B8-4465-86EF-135D4CEB8ACA}"/>
    <cellStyle name="AggOrange9 3 3 4" xfId="2111" xr:uid="{8A3B453E-D7DB-4AC1-B731-9319F07DB221}"/>
    <cellStyle name="AggOrange9 4" xfId="299" xr:uid="{FAE379E3-EF7D-42D1-8B65-0455725D9A35}"/>
    <cellStyle name="AggOrange9 4 2" xfId="638" xr:uid="{7E21A639-B0BF-4575-916F-AAA3F69070F2}"/>
    <cellStyle name="AggOrange9 4 2 2" xfId="853" xr:uid="{C993056D-341A-4DF4-B52E-609D1C31AD78}"/>
    <cellStyle name="AggOrange9 4 2 2 2" xfId="1566" xr:uid="{282A7A14-F3FC-475D-9E6A-50254A5709C8}"/>
    <cellStyle name="AggOrange9 4 2 2 2 2" xfId="3130" xr:uid="{06EBB126-1FD2-497E-9E45-D75A64ADAF53}"/>
    <cellStyle name="AggOrange9 4 2 2 3" xfId="1644" xr:uid="{A924CEB2-E5D0-4BA4-83CF-12545AF5F9F4}"/>
    <cellStyle name="AggOrange9 4 2 2 3 2" xfId="3208" xr:uid="{DF6F2C1E-7F44-4026-A6EA-E7CEBF5BF7EA}"/>
    <cellStyle name="AggOrange9 4 2 2 4" xfId="2216" xr:uid="{F2B73A50-EF3E-4ADC-884C-B98D8D7762C2}"/>
    <cellStyle name="AggOrange9 4 2 3" xfId="1358" xr:uid="{33CA3C78-30C8-4235-A67F-7FD15CA9600F}"/>
    <cellStyle name="AggOrange9 4 2 3 2" xfId="2922" xr:uid="{79474EC0-9B6A-4EF0-8374-17525E181C8D}"/>
    <cellStyle name="AggOrange9 4 2 4" xfId="1211" xr:uid="{48DE10E5-FF91-4632-A832-F87E66DED1F0}"/>
    <cellStyle name="AggOrange9 4 2 4 2" xfId="2778" xr:uid="{1963E384-A04C-4A22-B35C-25AD0D664D0C}"/>
    <cellStyle name="AggOrange9 4 2 5" xfId="2010" xr:uid="{626E3B05-32B9-4C4C-96A5-283A6ECF029A}"/>
    <cellStyle name="AggOrange9 4 3" xfId="583" xr:uid="{A60D463A-AEDB-4347-B735-268036560B7D}"/>
    <cellStyle name="AggOrange9 4 3 2" xfId="798" xr:uid="{12E45DE1-916E-49E8-B3BF-AEAA69847EA2}"/>
    <cellStyle name="AggOrange9 4 3 2 2" xfId="1511" xr:uid="{C919E0FE-E730-4FD8-8FB5-66B4CAA6D2B2}"/>
    <cellStyle name="AggOrange9 4 3 2 2 2" xfId="3075" xr:uid="{4A957316-9A72-4178-9864-918CC6F83D95}"/>
    <cellStyle name="AggOrange9 4 3 2 3" xfId="938" xr:uid="{D371CE5A-3AB7-422F-BD3B-620DBDB7FC70}"/>
    <cellStyle name="AggOrange9 4 3 2 3 2" xfId="2517" xr:uid="{322ABCC7-D5E1-40B8-9212-3FF6562F8BB8}"/>
    <cellStyle name="AggOrange9 4 3 2 4" xfId="2161" xr:uid="{F0BF41E3-9D79-45BC-BBBC-48A8BBD54182}"/>
    <cellStyle name="AggOrange9 4 3 3" xfId="1303" xr:uid="{923B689D-1FD2-4C74-93D0-03054AE99EBB}"/>
    <cellStyle name="AggOrange9 4 3 3 2" xfId="2867" xr:uid="{702BC98A-B7CA-4A7B-8813-1779D94A5B6A}"/>
    <cellStyle name="AggOrange9 4 3 4" xfId="939" xr:uid="{0F3DCB90-29FE-47AC-9560-792FFCFDCAC4}"/>
    <cellStyle name="AggOrange9 4 3 4 2" xfId="2518" xr:uid="{75534539-7FA2-4E20-AFFB-67CE3C3018DC}"/>
    <cellStyle name="AggOrange9 4 3 5" xfId="1955" xr:uid="{FEFEBA99-1E07-4E76-85CB-9FC4375A7001}"/>
    <cellStyle name="AggOrange9 4 4" xfId="629" xr:uid="{1F95F68B-7B29-441A-986A-2DB552CC1539}"/>
    <cellStyle name="AggOrange9 4 4 2" xfId="844" xr:uid="{79348AC3-2107-4E44-8660-0D76F14820C6}"/>
    <cellStyle name="AggOrange9 4 4 2 2" xfId="1557" xr:uid="{F415D8DE-5E87-467E-BB2B-93D83B1DED1B}"/>
    <cellStyle name="AggOrange9 4 4 2 2 2" xfId="3121" xr:uid="{1805D5A1-1A91-432C-99C3-58BF88613F9E}"/>
    <cellStyle name="AggOrange9 4 4 2 3" xfId="1770" xr:uid="{8BFDD4A5-039A-450F-BBF2-043618C7336D}"/>
    <cellStyle name="AggOrange9 4 4 2 3 2" xfId="3325" xr:uid="{8B15B841-B2D6-43C3-8C97-272F72CC014B}"/>
    <cellStyle name="AggOrange9 4 4 2 4" xfId="2207" xr:uid="{84FF8B49-D2A9-4190-B7DB-3E84AFF5C3D2}"/>
    <cellStyle name="AggOrange9 4 4 3" xfId="1349" xr:uid="{9E151381-13F4-41C3-8522-BD76BFDA93DF}"/>
    <cellStyle name="AggOrange9 4 4 3 2" xfId="2913" xr:uid="{A6314BA6-7A10-4EFB-8CA3-43FE32F73A62}"/>
    <cellStyle name="AggOrange9 4 4 4" xfId="946" xr:uid="{43DD6F8D-30A7-4A96-9053-80B8E19FC4D6}"/>
    <cellStyle name="AggOrange9 4 4 4 2" xfId="2524" xr:uid="{9AB6C20C-319B-4506-9F6C-CE1FCCC70F87}"/>
    <cellStyle name="AggOrange9 4 4 5" xfId="2001" xr:uid="{BAF9643C-7317-456D-9967-F3F0F2D008B4}"/>
    <cellStyle name="AggOrange9 4 5" xfId="1096" xr:uid="{60E98770-1559-4A6A-9586-038D81CEA5B6}"/>
    <cellStyle name="AggOrange9 4 5 2" xfId="2664" xr:uid="{223FA9E7-ED36-4E81-9B46-53F7D5ED8893}"/>
    <cellStyle name="AggOrange9 4 6" xfId="1061" xr:uid="{C1F34B0A-0BEF-46C9-8D0E-1E1E947E4A11}"/>
    <cellStyle name="AggOrange9 4 6 2" xfId="2630" xr:uid="{B61004A5-94CA-4DB9-B7E1-6F0EF20E1BBA}"/>
    <cellStyle name="AggOrange9 4 7" xfId="1787" xr:uid="{41D0B062-74ED-460A-B3C1-0AF3BEDD2638}"/>
    <cellStyle name="AggOrange9 5" xfId="102" xr:uid="{ECF81999-9171-4651-B7A0-43172B1BCB26}"/>
    <cellStyle name="AggOrange9 5 2" xfId="2354" xr:uid="{EB679ADA-9892-4ACC-B637-0C05AB9FA757}"/>
    <cellStyle name="AggOrangeLB_2x" xfId="46" xr:uid="{1027B8AC-4B7D-416B-AB21-393A66856131}"/>
    <cellStyle name="AggOrangeLBorder" xfId="48" xr:uid="{D8F43F8A-CEE5-4B36-994F-097E551BBE91}"/>
    <cellStyle name="AggOrangeLBorder 2" xfId="151" xr:uid="{D6A1FD44-8688-48E0-930A-1F943E8659E9}"/>
    <cellStyle name="AggOrangeLBorder 2 2" xfId="444" xr:uid="{99D0B710-9984-4FBE-A6CA-645D29FFAA5A}"/>
    <cellStyle name="AggOrangeLBorder 2 3" xfId="302" xr:uid="{56A53DFC-B86E-4E19-965E-7C0ABB26921B}"/>
    <cellStyle name="AggOrangeLBorder 2 3 2" xfId="641" xr:uid="{4D834B7F-60C1-4A85-9664-DEEC8753280F}"/>
    <cellStyle name="AggOrangeLBorder 2 3 2 2" xfId="856" xr:uid="{28A65710-62AF-4D70-9F9F-EF38595E4CBC}"/>
    <cellStyle name="AggOrangeLBorder 2 3 2 2 2" xfId="1569" xr:uid="{A3184CEA-BEB6-4CBE-A545-AFF868C1D0D7}"/>
    <cellStyle name="AggOrangeLBorder 2 3 2 2 2 2" xfId="3133" xr:uid="{0D669B79-FDD3-4F52-8914-DB2FA2F3890A}"/>
    <cellStyle name="AggOrangeLBorder 2 3 2 2 3" xfId="1237" xr:uid="{F24CA7B3-3537-45E8-A965-F50996B57232}"/>
    <cellStyle name="AggOrangeLBorder 2 3 2 2 3 2" xfId="2803" xr:uid="{53753F83-09B0-42AC-8B3B-F3A109F9C705}"/>
    <cellStyle name="AggOrangeLBorder 2 3 2 2 4" xfId="2219" xr:uid="{827ACD91-717A-47D0-9D31-4032FDB8376E}"/>
    <cellStyle name="AggOrangeLBorder 2 3 2 3" xfId="1361" xr:uid="{5AFE6286-8509-452C-9BC6-C6D0A5A05649}"/>
    <cellStyle name="AggOrangeLBorder 2 3 2 3 2" xfId="2925" xr:uid="{F11167A7-94F5-41CD-80D1-F4E32A42CFB7}"/>
    <cellStyle name="AggOrangeLBorder 2 3 2 4" xfId="1844" xr:uid="{5A7B76A0-D371-434F-AE26-A4844CC8F018}"/>
    <cellStyle name="AggOrangeLBorder 2 3 2 4 2" xfId="3390" xr:uid="{EC94CDAB-09FE-46D8-ADBA-A946BA16C01E}"/>
    <cellStyle name="AggOrangeLBorder 2 3 2 5" xfId="2013" xr:uid="{5F37FB45-0E38-4CF8-A818-3588869302A4}"/>
    <cellStyle name="AggOrangeLBorder 2 3 3" xfId="581" xr:uid="{5A1C32A8-7F8A-48F3-82B6-D7B38D26A645}"/>
    <cellStyle name="AggOrangeLBorder 2 3 3 2" xfId="796" xr:uid="{188365C5-8B93-4D3A-9E2C-481F3F0BF817}"/>
    <cellStyle name="AggOrangeLBorder 2 3 3 2 2" xfId="1509" xr:uid="{1EE998DC-BF83-43E3-9EC4-AAC2CA66CB36}"/>
    <cellStyle name="AggOrangeLBorder 2 3 3 2 2 2" xfId="3073" xr:uid="{8F25E05C-B9D1-4E11-A9D9-AEB16046C824}"/>
    <cellStyle name="AggOrangeLBorder 2 3 3 2 3" xfId="1168" xr:uid="{F9E8E80B-5A9E-4742-B112-B22C3141B647}"/>
    <cellStyle name="AggOrangeLBorder 2 3 3 2 3 2" xfId="2736" xr:uid="{B1EA4286-FF33-460C-A37A-03895825E62B}"/>
    <cellStyle name="AggOrangeLBorder 2 3 3 2 4" xfId="2159" xr:uid="{ABAE1515-BB4B-4F72-ABCB-E3D83402AE41}"/>
    <cellStyle name="AggOrangeLBorder 2 3 3 3" xfId="1301" xr:uid="{8FCB1DF5-158A-479F-A1CC-8491156E3088}"/>
    <cellStyle name="AggOrangeLBorder 2 3 3 3 2" xfId="2865" xr:uid="{16EEF5B7-D12F-4189-9343-160E46275473}"/>
    <cellStyle name="AggOrangeLBorder 2 3 3 4" xfId="1836" xr:uid="{EBF40992-B590-4F54-A7E3-36E425BFE4AD}"/>
    <cellStyle name="AggOrangeLBorder 2 3 3 4 2" xfId="3384" xr:uid="{9DF268BD-FC08-44B3-B0F6-D49F54EBDB92}"/>
    <cellStyle name="AggOrangeLBorder 2 3 3 5" xfId="1953" xr:uid="{2AB653E4-208E-47C3-A3F1-11AD21A878B3}"/>
    <cellStyle name="AggOrangeLBorder 2 3 4" xfId="607" xr:uid="{D418BDEA-6D79-4177-9EE4-5A782280ABE9}"/>
    <cellStyle name="AggOrangeLBorder 2 3 4 2" xfId="822" xr:uid="{437F3A32-8060-4237-BCEF-C4B55FC36926}"/>
    <cellStyle name="AggOrangeLBorder 2 3 4 2 2" xfId="1535" xr:uid="{82DC5063-0449-48F8-95A6-6BAA18F0F50B}"/>
    <cellStyle name="AggOrangeLBorder 2 3 4 2 2 2" xfId="3099" xr:uid="{76D64EE7-0FB2-4DC4-9B4C-DC65E35CFF4B}"/>
    <cellStyle name="AggOrangeLBorder 2 3 4 2 3" xfId="1063" xr:uid="{7F862D67-BD6D-4F7F-BED9-476C248B17DE}"/>
    <cellStyle name="AggOrangeLBorder 2 3 4 2 3 2" xfId="2632" xr:uid="{7E0C787E-CD9C-463C-9713-D429D841FEE1}"/>
    <cellStyle name="AggOrangeLBorder 2 3 4 2 4" xfId="2185" xr:uid="{670CFA89-B7C8-4BCC-88AE-C1055C279D02}"/>
    <cellStyle name="AggOrangeLBorder 2 3 4 3" xfId="1327" xr:uid="{F91AC317-734C-4738-B5A1-E5AE818C8B1C}"/>
    <cellStyle name="AggOrangeLBorder 2 3 4 3 2" xfId="2891" xr:uid="{96934639-6376-4557-99FD-C46C50B641EF}"/>
    <cellStyle name="AggOrangeLBorder 2 3 4 4" xfId="1743" xr:uid="{E0479174-88BA-40D8-8FAD-07A2236B686F}"/>
    <cellStyle name="AggOrangeLBorder 2 3 4 4 2" xfId="3301" xr:uid="{CBE6AE7D-33C1-4454-9C88-B98CEA49581C}"/>
    <cellStyle name="AggOrangeLBorder 2 3 4 5" xfId="1979" xr:uid="{1A187FA6-803E-4E1A-B62E-9D4CCFC84FA2}"/>
    <cellStyle name="AggOrangeLBorder 2 3 5" xfId="727" xr:uid="{FF8FF8B0-C31B-4D47-92B4-9B1FC8A7A3AB}"/>
    <cellStyle name="AggOrangeLBorder 2 3 6" xfId="1099" xr:uid="{FA03FEB2-12A8-4417-B21B-07305C8985E5}"/>
    <cellStyle name="AggOrangeLBorder 2 3 6 2" xfId="2667" xr:uid="{A5E979D4-B904-433C-BC48-B0AA73B49FA0}"/>
    <cellStyle name="AggOrangeLBorder 2 3 7" xfId="1013" xr:uid="{84D32DF9-DF16-4289-8462-3CD7508D097F}"/>
    <cellStyle name="AggOrangeLBorder 2 3 7 2" xfId="2584" xr:uid="{C46338C1-7686-49F6-9F9E-C7DC5B096402}"/>
    <cellStyle name="AggOrangeLBorder 2 3 8" xfId="1232" xr:uid="{6D138B0B-9839-4B97-A51D-15604CCCD0D7}"/>
    <cellStyle name="AggOrangeLBorder 3" xfId="443" xr:uid="{7DC6752A-1AA8-4395-B308-EA24A7A21AB3}"/>
    <cellStyle name="AggOrangeLBorder 4" xfId="301" xr:uid="{1C2E3C5D-0EF0-4BED-B4BD-29A828FEA6B6}"/>
    <cellStyle name="AggOrangeLBorder 4 2" xfId="640" xr:uid="{FD1DF709-FF81-4E1F-A37C-6944FDFDA193}"/>
    <cellStyle name="AggOrangeLBorder 4 2 2" xfId="855" xr:uid="{3FBE17B4-D897-4163-B885-EB910D9A311E}"/>
    <cellStyle name="AggOrangeLBorder 4 2 2 2" xfId="1568" xr:uid="{D10F667A-CC7D-4DA6-BCEA-BA4BA057788E}"/>
    <cellStyle name="AggOrangeLBorder 4 2 2 2 2" xfId="3132" xr:uid="{EE0F6384-D1DF-4198-AE0C-B012E5138741}"/>
    <cellStyle name="AggOrangeLBorder 4 2 2 3" xfId="1204" xr:uid="{FBAC266C-358B-4009-AC9C-E726880A853A}"/>
    <cellStyle name="AggOrangeLBorder 4 2 2 3 2" xfId="2772" xr:uid="{49A1728B-4520-4A5B-A412-CC40FBF6A804}"/>
    <cellStyle name="AggOrangeLBorder 4 2 2 4" xfId="2218" xr:uid="{CDC53022-5836-41CE-AAA7-31B282A70C62}"/>
    <cellStyle name="AggOrangeLBorder 4 2 3" xfId="1360" xr:uid="{46F3DDFF-CFA4-4196-BD90-BD9DF0321648}"/>
    <cellStyle name="AggOrangeLBorder 4 2 3 2" xfId="2924" xr:uid="{FB04819C-E0EA-4A59-B24E-75F8CE6C2DF7}"/>
    <cellStyle name="AggOrangeLBorder 4 2 4" xfId="20" xr:uid="{4D71EC3B-96B2-43D7-B54D-FD23E6ADE8DF}"/>
    <cellStyle name="AggOrangeLBorder 4 2 4 2" xfId="2307" xr:uid="{7C693E72-D5A3-447E-9B6F-A74585AFF7D5}"/>
    <cellStyle name="AggOrangeLBorder 4 2 5" xfId="2012" xr:uid="{3ED7B682-FA42-4684-9E3B-A52BDFFBF2E7}"/>
    <cellStyle name="AggOrangeLBorder 4 3" xfId="582" xr:uid="{965C8032-A529-40C1-9644-6390F5CFF1E2}"/>
    <cellStyle name="AggOrangeLBorder 4 3 2" xfId="797" xr:uid="{08907387-89BE-448B-801A-74F83664B684}"/>
    <cellStyle name="AggOrangeLBorder 4 3 2 2" xfId="1510" xr:uid="{056E9281-378D-449E-8BBE-B44CF067AFD4}"/>
    <cellStyle name="AggOrangeLBorder 4 3 2 2 2" xfId="3074" xr:uid="{55AEBD85-4E61-45AD-A79B-6A646AE29B10}"/>
    <cellStyle name="AggOrangeLBorder 4 3 2 3" xfId="1650" xr:uid="{278527A4-5B68-4FC1-8B44-0DA3DB5D1EDB}"/>
    <cellStyle name="AggOrangeLBorder 4 3 2 3 2" xfId="3214" xr:uid="{E991B878-8B49-42CE-A518-7D7CF8C51D01}"/>
    <cellStyle name="AggOrangeLBorder 4 3 2 4" xfId="2160" xr:uid="{F8189368-07E6-4C69-95B6-2184943426B7}"/>
    <cellStyle name="AggOrangeLBorder 4 3 3" xfId="1302" xr:uid="{82C2F101-F7AB-49ED-8F7D-010211193F37}"/>
    <cellStyle name="AggOrangeLBorder 4 3 3 2" xfId="2866" xr:uid="{51FEBD8E-4F83-44B6-A403-519033122D32}"/>
    <cellStyle name="AggOrangeLBorder 4 3 4" xfId="27" xr:uid="{4F9F11EC-865E-4343-85EF-34675007BB3A}"/>
    <cellStyle name="AggOrangeLBorder 4 3 4 2" xfId="2310" xr:uid="{8269D673-4972-4401-A455-39ABB4729786}"/>
    <cellStyle name="AggOrangeLBorder 4 3 5" xfId="1954" xr:uid="{CE016E5A-28FF-409C-B03C-54CD2ECF9219}"/>
    <cellStyle name="AggOrangeLBorder 4 4" xfId="603" xr:uid="{456F5ED3-C902-4E8C-A4F6-6EED50365100}"/>
    <cellStyle name="AggOrangeLBorder 4 4 2" xfId="818" xr:uid="{67541E11-4FE8-4A6F-8E33-161C603DC584}"/>
    <cellStyle name="AggOrangeLBorder 4 4 2 2" xfId="1531" xr:uid="{8B232DFF-88E6-4F00-93CE-A226B8E52527}"/>
    <cellStyle name="AggOrangeLBorder 4 4 2 2 2" xfId="3095" xr:uid="{65F30853-6315-4205-B9BC-4CB83C3289E8}"/>
    <cellStyle name="AggOrangeLBorder 4 4 2 3" xfId="1120" xr:uid="{11A09B5D-BC07-4FD6-8165-ED5CB059BD69}"/>
    <cellStyle name="AggOrangeLBorder 4 4 2 3 2" xfId="2688" xr:uid="{F818BD6D-7EC1-4F48-A01A-F8BBABE60F6E}"/>
    <cellStyle name="AggOrangeLBorder 4 4 2 4" xfId="2181" xr:uid="{55F7BF0F-2425-4158-851B-CBC446D5129B}"/>
    <cellStyle name="AggOrangeLBorder 4 4 3" xfId="1323" xr:uid="{5D0C3E06-BF62-4381-91DD-8E9CBBA5E211}"/>
    <cellStyle name="AggOrangeLBorder 4 4 3 2" xfId="2887" xr:uid="{01576B21-4F6A-49D0-AA95-1E70C31BD244}"/>
    <cellStyle name="AggOrangeLBorder 4 4 4" xfId="1831" xr:uid="{8739FA3D-6379-431C-885F-3F62D24A2AA7}"/>
    <cellStyle name="AggOrangeLBorder 4 4 4 2" xfId="3380" xr:uid="{2C28F6CF-F2DA-4477-84E2-01CD8922BF40}"/>
    <cellStyle name="AggOrangeLBorder 4 4 5" xfId="1975" xr:uid="{03807402-F12D-4312-A1A8-C241B44E8721}"/>
    <cellStyle name="AggOrangeLBorder 4 5" xfId="726" xr:uid="{47A5DAC2-74C8-43C3-A167-FE8ACA405CA8}"/>
    <cellStyle name="AggOrangeLBorder 4 6" xfId="1098" xr:uid="{C658573F-426A-4F66-8630-310ED64CDDFC}"/>
    <cellStyle name="AggOrangeLBorder 4 6 2" xfId="2666" xr:uid="{940370D5-A4D7-4877-86A8-BBADCFB57AFB}"/>
    <cellStyle name="AggOrangeLBorder 4 7" xfId="1734" xr:uid="{2A6E9DAC-B3CD-4025-9B48-C5BE8AE1251C}"/>
    <cellStyle name="AggOrangeLBorder 4 7 2" xfId="3292" xr:uid="{0A6EBA50-ED7B-4CC1-BF56-56D2A6C6CE01}"/>
    <cellStyle name="AggOrangeLBorder 4 8" xfId="1835" xr:uid="{A94B1489-514B-43F1-BBB0-BAA02DB0818A}"/>
    <cellStyle name="AggOrangeLBorder 5" xfId="110" xr:uid="{E6BE8849-BB7E-4097-8448-32C504BF105E}"/>
    <cellStyle name="AggOrangeRBorder" xfId="35" xr:uid="{94171136-B214-40BF-A51A-5D7982C571F2}"/>
    <cellStyle name="AggOrangeRBorder 2" xfId="152" xr:uid="{0CF3098F-756F-42C3-86A0-481F22244A16}"/>
    <cellStyle name="AggOrangeRBorder 2 2" xfId="446" xr:uid="{E6EDB362-C948-4260-BFF5-354AC2A8EE7E}"/>
    <cellStyle name="AggOrangeRBorder 2 2 2" xfId="558" xr:uid="{559183CA-6C85-4B59-85BE-9E6BF2ECEC8E}"/>
    <cellStyle name="AggOrangeRBorder 2 2 2 2" xfId="773" xr:uid="{9DBC4860-ADFE-4C40-8682-9D0A75F6FB5A}"/>
    <cellStyle name="AggOrangeRBorder 2 2 2 2 2" xfId="1486" xr:uid="{343585FF-288B-4BBC-8F2F-C1E0F0413FE9}"/>
    <cellStyle name="AggOrangeRBorder 2 2 2 2 2 2" xfId="3050" xr:uid="{C1AC1C42-7890-49BE-984D-DEF2F78124EF}"/>
    <cellStyle name="AggOrangeRBorder 2 2 2 2 3" xfId="1140" xr:uid="{8E4121C3-9B43-48AA-9624-897D76F02D38}"/>
    <cellStyle name="AggOrangeRBorder 2 2 2 2 3 2" xfId="2708" xr:uid="{7C0C7F41-FDDC-4C48-952E-B867EC2D55D9}"/>
    <cellStyle name="AggOrangeRBorder 2 2 2 2 4" xfId="2136" xr:uid="{FAE8159E-33E4-4EC2-B6A8-0366F30ED249}"/>
    <cellStyle name="AggOrangeRBorder 2 2 2 3" xfId="1278" xr:uid="{E0759544-477B-41B2-AA75-F4774F28609E}"/>
    <cellStyle name="AggOrangeRBorder 2 2 2 3 2" xfId="2842" xr:uid="{263D5745-2933-4DB9-B38D-0BCAA6CC3829}"/>
    <cellStyle name="AggOrangeRBorder 2 2 2 4" xfId="29" xr:uid="{38BAC079-AE19-4DD2-BFCA-FA80267A5120}"/>
    <cellStyle name="AggOrangeRBorder 2 2 2 4 2" xfId="2312" xr:uid="{EA375308-894C-47CD-9EF9-8A96586BBA9D}"/>
    <cellStyle name="AggOrangeRBorder 2 2 2 5" xfId="1930" xr:uid="{295EE082-2E03-489E-9D8F-091CD1E6CEDF}"/>
    <cellStyle name="AggOrangeRBorder 2 3" xfId="304" xr:uid="{9059FA98-D752-4058-919D-29546A6B6676}"/>
    <cellStyle name="AggOrangeRBorder 2 3 2" xfId="643" xr:uid="{279996C1-B4D4-4D63-A857-6C88C8B754F8}"/>
    <cellStyle name="AggOrangeRBorder 2 3 2 2" xfId="858" xr:uid="{6FFED0C9-A955-461A-B8E2-12149EAB53DA}"/>
    <cellStyle name="AggOrangeRBorder 2 3 2 2 2" xfId="1571" xr:uid="{FBF0365B-E4F0-41D5-8EA9-F1CCF34EA87C}"/>
    <cellStyle name="AggOrangeRBorder 2 3 2 2 2 2" xfId="3135" xr:uid="{89A647F3-2639-45D8-A3B3-271EC4CDC1FA}"/>
    <cellStyle name="AggOrangeRBorder 2 3 2 2 3" xfId="1014" xr:uid="{9FFA9615-788E-49E7-B8B6-79271ECAAF16}"/>
    <cellStyle name="AggOrangeRBorder 2 3 2 2 3 2" xfId="2585" xr:uid="{48FE4B16-A0BD-4CDC-A349-BF6B09B28359}"/>
    <cellStyle name="AggOrangeRBorder 2 3 2 2 4" xfId="2221" xr:uid="{C35BB5F4-5DC2-4FBB-86F4-0F88C33026B8}"/>
    <cellStyle name="AggOrangeRBorder 2 3 2 3" xfId="1363" xr:uid="{258F9C50-41FF-4D26-8111-3C3DDC00FA4E}"/>
    <cellStyle name="AggOrangeRBorder 2 3 2 3 2" xfId="2927" xr:uid="{1620A2E3-1D77-47BD-A41A-86A4DFEB1F65}"/>
    <cellStyle name="AggOrangeRBorder 2 3 2 4" xfId="933" xr:uid="{6947EB51-8B2E-4880-A5BA-C9EA755BAD07}"/>
    <cellStyle name="AggOrangeRBorder 2 3 2 4 2" xfId="2512" xr:uid="{6D9D6CD6-DF64-4EFF-B497-399856588650}"/>
    <cellStyle name="AggOrangeRBorder 2 3 2 5" xfId="2015" xr:uid="{79B65573-0D94-4616-B822-3268B790F2F9}"/>
    <cellStyle name="AggOrangeRBorder 2 3 3" xfId="619" xr:uid="{316D65D5-93A3-4313-9016-0A6281BC88B9}"/>
    <cellStyle name="AggOrangeRBorder 2 3 3 2" xfId="834" xr:uid="{A6E43BB0-15F1-448A-BB3A-9ECAFE3200C0}"/>
    <cellStyle name="AggOrangeRBorder 2 3 3 2 2" xfId="1547" xr:uid="{86DF10B1-4396-4AA2-ACD4-271A9B13E421}"/>
    <cellStyle name="AggOrangeRBorder 2 3 3 2 2 2" xfId="3111" xr:uid="{27727BBF-21E6-4F80-B2EC-0069DABCD853}"/>
    <cellStyle name="AggOrangeRBorder 2 3 3 2 3" xfId="1822" xr:uid="{B8822FA8-F363-4F6F-AB44-021D201B4472}"/>
    <cellStyle name="AggOrangeRBorder 2 3 3 2 3 2" xfId="3371" xr:uid="{98954AEA-8BCE-42FB-B554-0DF9413FB18C}"/>
    <cellStyle name="AggOrangeRBorder 2 3 3 2 4" xfId="2197" xr:uid="{A4C66FAA-6E54-43FB-9587-C256145114DA}"/>
    <cellStyle name="AggOrangeRBorder 2 3 3 3" xfId="1339" xr:uid="{CF9513E5-75AA-4AEF-B6F6-3A8F5EA1A108}"/>
    <cellStyle name="AggOrangeRBorder 2 3 3 3 2" xfId="2903" xr:uid="{55CBE0E1-235D-4307-80BA-B6ABB4124F78}"/>
    <cellStyle name="AggOrangeRBorder 2 3 3 4" xfId="1172" xr:uid="{7F49DF88-988F-4FB3-B176-687A077DD428}"/>
    <cellStyle name="AggOrangeRBorder 2 3 3 4 2" xfId="2740" xr:uid="{DB6C8CDE-0CBA-4C7D-BC62-9EB44B91AE8B}"/>
    <cellStyle name="AggOrangeRBorder 2 3 3 5" xfId="1991" xr:uid="{BB23BD2C-0EF9-47B9-979B-311A4AEC6E64}"/>
    <cellStyle name="AggOrangeRBorder 2 3 4" xfId="601" xr:uid="{CF37C82D-BC02-4AD7-8CE0-AAC70FE20CA5}"/>
    <cellStyle name="AggOrangeRBorder 2 3 4 2" xfId="816" xr:uid="{3C565CDF-C63D-4FFA-A630-7C7D471EC898}"/>
    <cellStyle name="AggOrangeRBorder 2 3 4 2 2" xfId="1529" xr:uid="{151E9CC3-94AD-4C14-838A-B94C2DB4B989}"/>
    <cellStyle name="AggOrangeRBorder 2 3 4 2 2 2" xfId="3093" xr:uid="{F06A9DC3-22F4-4060-9E3C-14B4CA224DB4}"/>
    <cellStyle name="AggOrangeRBorder 2 3 4 2 3" xfId="1127" xr:uid="{62047FEF-0E89-4F92-9E0A-4D99D9C43065}"/>
    <cellStyle name="AggOrangeRBorder 2 3 4 2 3 2" xfId="2695" xr:uid="{620B2670-68B9-4C1A-A099-A7CEB69A0681}"/>
    <cellStyle name="AggOrangeRBorder 2 3 4 2 4" xfId="2179" xr:uid="{ACB3E252-6AA6-4DF2-BEBA-0F7949474B4F}"/>
    <cellStyle name="AggOrangeRBorder 2 3 4 3" xfId="1321" xr:uid="{3AE6C888-787C-4616-98C2-B7C5B4FB02B8}"/>
    <cellStyle name="AggOrangeRBorder 2 3 4 3 2" xfId="2885" xr:uid="{616E21A1-11EF-4388-85A8-77343D4E5C4B}"/>
    <cellStyle name="AggOrangeRBorder 2 3 4 4" xfId="1053" xr:uid="{04F1CFC5-500B-4F0B-8235-877DA7E350EC}"/>
    <cellStyle name="AggOrangeRBorder 2 3 4 4 2" xfId="2623" xr:uid="{AD537A1B-D22E-423B-A28B-82F8986B1FBD}"/>
    <cellStyle name="AggOrangeRBorder 2 3 4 5" xfId="1973" xr:uid="{FF75B5B1-31B0-4A02-A977-F5277EBB8FBC}"/>
    <cellStyle name="AggOrangeRBorder 2 3 5" xfId="729" xr:uid="{BBA7BEF9-2B4F-48FB-BADB-34824253330C}"/>
    <cellStyle name="AggOrangeRBorder 2 3 6" xfId="1101" xr:uid="{B5B38CC1-856D-4E6E-B044-C0393A304DAD}"/>
    <cellStyle name="AggOrangeRBorder 2 3 6 2" xfId="2669" xr:uid="{AC29C568-0FB6-416E-9B85-38DCB882A4C2}"/>
    <cellStyle name="AggOrangeRBorder 2 3 7" xfId="981" xr:uid="{20AAAD20-7A94-4B8F-93F7-4AE4A6154E59}"/>
    <cellStyle name="AggOrangeRBorder 2 3 7 2" xfId="2555" xr:uid="{1C584334-0690-4EA3-9E41-2E41FE0E6A7C}"/>
    <cellStyle name="AggOrangeRBorder 2 3 8" xfId="1843" xr:uid="{E565FB68-189B-4C29-8D45-9CF8638680B4}"/>
    <cellStyle name="AggOrangeRBorder 3" xfId="445" xr:uid="{6F69BEF4-75CC-486E-B455-72ABF2F4C226}"/>
    <cellStyle name="AggOrangeRBorder 3 2" xfId="63" xr:uid="{6195E1BC-7D61-4A67-B66B-D9E2FB7BEE56}"/>
    <cellStyle name="AggOrangeRBorder 3 2 2" xfId="677" xr:uid="{3CA9E48F-2350-477E-8418-B6949237D87D}"/>
    <cellStyle name="AggOrangeRBorder 3 2 2 2" xfId="1397" xr:uid="{5553FDCE-DEFF-44D4-82DA-B6C71BC2AC33}"/>
    <cellStyle name="AggOrangeRBorder 3 2 2 2 2" xfId="2961" xr:uid="{FA16BB4F-BF48-465D-8931-D44C2CC69B56}"/>
    <cellStyle name="AggOrangeRBorder 3 2 2 3" xfId="1084" xr:uid="{49F5C4C8-AEC8-4C31-BC39-2664C40759F6}"/>
    <cellStyle name="AggOrangeRBorder 3 2 2 3 2" xfId="2652" xr:uid="{6B21530D-6895-4591-BF50-1F78818A8F4E}"/>
    <cellStyle name="AggOrangeRBorder 3 2 2 4" xfId="2049" xr:uid="{EF3AB04A-65BA-402F-A14D-4142AA6C10EF}"/>
    <cellStyle name="AggOrangeRBorder 3 2 3" xfId="892" xr:uid="{83CAE2D6-502B-42AD-8B45-E4101B7E5F38}"/>
    <cellStyle name="AggOrangeRBorder 3 2 3 2" xfId="1605" xr:uid="{D09B9B7C-2ED2-4C1E-9C2C-1EA6A45DE786}"/>
    <cellStyle name="AggOrangeRBorder 3 2 3 2 2" xfId="3169" xr:uid="{F0E1ED4D-9705-4067-9DA9-311879CEC708}"/>
    <cellStyle name="AggOrangeRBorder 3 2 3 3" xfId="1647" xr:uid="{47574BA9-7452-44C7-828E-D4C8D44C0EC9}"/>
    <cellStyle name="AggOrangeRBorder 3 2 3 3 2" xfId="3211" xr:uid="{BD94103E-B8D1-473D-9E0B-559ABAFF439C}"/>
    <cellStyle name="AggOrangeRBorder 3 2 3 4" xfId="2255" xr:uid="{87D716CD-52C3-4368-8A2C-509DDDFCA521}"/>
    <cellStyle name="AggOrangeRBorder 4" xfId="303" xr:uid="{C694437B-5320-4AC3-A1CF-27E195D4A39A}"/>
    <cellStyle name="AggOrangeRBorder 4 2" xfId="642" xr:uid="{B48F23FA-21F0-49D7-B894-5E293F71C2ED}"/>
    <cellStyle name="AggOrangeRBorder 4 2 2" xfId="857" xr:uid="{D2A150A0-C5D8-4F59-8249-F45E90FE2E8E}"/>
    <cellStyle name="AggOrangeRBorder 4 2 2 2" xfId="1570" xr:uid="{9D015DFB-F259-4E31-A8FB-29EDC1344471}"/>
    <cellStyle name="AggOrangeRBorder 4 2 2 2 2" xfId="3134" xr:uid="{65BD65F2-91AF-4CA8-AE81-24CA0038976C}"/>
    <cellStyle name="AggOrangeRBorder 4 2 2 3" xfId="1202" xr:uid="{92613A26-C0DD-454E-AC17-B250EA72A96D}"/>
    <cellStyle name="AggOrangeRBorder 4 2 2 3 2" xfId="2770" xr:uid="{B7B1E2FB-B3F9-4CB9-8F9B-AE1AE6B59B00}"/>
    <cellStyle name="AggOrangeRBorder 4 2 2 4" xfId="2220" xr:uid="{DD9D133C-F267-4108-8626-792D26B1D55A}"/>
    <cellStyle name="AggOrangeRBorder 4 2 3" xfId="1362" xr:uid="{602B1FBE-FA4A-4B1C-B2BD-92484EB47EB1}"/>
    <cellStyle name="AggOrangeRBorder 4 2 3 2" xfId="2926" xr:uid="{24B8073B-4A9F-412C-8C36-46E86CB03A00}"/>
    <cellStyle name="AggOrangeRBorder 4 2 4" xfId="1639" xr:uid="{E8AC3049-F304-474A-A1D1-7DEF1E195777}"/>
    <cellStyle name="AggOrangeRBorder 4 2 4 2" xfId="3203" xr:uid="{F97A9C0B-A2BB-4F45-81EC-7F5E5203D655}"/>
    <cellStyle name="AggOrangeRBorder 4 2 5" xfId="2014" xr:uid="{4CC3CDA2-0C1E-4D00-82C3-EA5DC2CE0EA3}"/>
    <cellStyle name="AggOrangeRBorder 4 3" xfId="675" xr:uid="{CF39B172-E6CC-4B46-8C8E-A70C256308D3}"/>
    <cellStyle name="AggOrangeRBorder 4 3 2" xfId="890" xr:uid="{804044DD-9890-43DF-BFBF-D21284A56BFB}"/>
    <cellStyle name="AggOrangeRBorder 4 3 2 2" xfId="1603" xr:uid="{8671F3A9-7542-4F49-936F-670B82F7B161}"/>
    <cellStyle name="AggOrangeRBorder 4 3 2 2 2" xfId="3167" xr:uid="{844AA283-E118-4FE0-B85A-112FD91C2785}"/>
    <cellStyle name="AggOrangeRBorder 4 3 2 3" xfId="1648" xr:uid="{472AEF43-7356-4C7C-8CB3-44CF56D03C41}"/>
    <cellStyle name="AggOrangeRBorder 4 3 2 3 2" xfId="3212" xr:uid="{1DE1EC05-800A-494A-8025-7A79045BADED}"/>
    <cellStyle name="AggOrangeRBorder 4 3 2 4" xfId="2253" xr:uid="{8C8F8806-D1A5-4EBD-9F6F-07ED431A5016}"/>
    <cellStyle name="AggOrangeRBorder 4 3 3" xfId="1395" xr:uid="{1EDABB46-AC3E-47ED-8C1C-E71122946C69}"/>
    <cellStyle name="AggOrangeRBorder 4 3 3 2" xfId="2959" xr:uid="{80456B23-B30E-4E01-B450-3B9EA4B52B6C}"/>
    <cellStyle name="AggOrangeRBorder 4 3 4" xfId="1806" xr:uid="{9E539613-AF05-4C47-8F54-28ABBEFD115B}"/>
    <cellStyle name="AggOrangeRBorder 4 3 4 2" xfId="3357" xr:uid="{97A6DDFC-B48F-4A5F-BF0A-D9B38D226A6C}"/>
    <cellStyle name="AggOrangeRBorder 4 3 5" xfId="2047" xr:uid="{8C2B94C3-7CA9-4CAA-94E8-67E66CFB3AA0}"/>
    <cellStyle name="AggOrangeRBorder 4 4" xfId="696" xr:uid="{BD50294A-447B-409C-ABBE-0039D7C1667C}"/>
    <cellStyle name="AggOrangeRBorder 4 4 2" xfId="911" xr:uid="{4199A0CE-E65D-4A92-B781-7D59F354A314}"/>
    <cellStyle name="AggOrangeRBorder 4 4 2 2" xfId="1624" xr:uid="{13C2D7F2-9608-4FE0-ACD6-2B6FBFCDBE51}"/>
    <cellStyle name="AggOrangeRBorder 4 4 2 2 2" xfId="3188" xr:uid="{549D4BDF-BC97-48A0-924A-D17327484BCE}"/>
    <cellStyle name="AggOrangeRBorder 4 4 2 3" xfId="1896" xr:uid="{DD3A5DE9-2DAD-452C-9A84-70A5421513F5}"/>
    <cellStyle name="AggOrangeRBorder 4 4 2 3 2" xfId="3438" xr:uid="{12C1432C-29BA-4C44-8D34-7693626F4C21}"/>
    <cellStyle name="AggOrangeRBorder 4 4 2 4" xfId="2274" xr:uid="{E0028E85-36FA-4E3A-8675-827BC9656C75}"/>
    <cellStyle name="AggOrangeRBorder 4 4 3" xfId="1416" xr:uid="{D15A459B-D235-4E82-ACF2-9F01B09DFCE2}"/>
    <cellStyle name="AggOrangeRBorder 4 4 3 2" xfId="2980" xr:uid="{E5AE4044-C613-4467-AC64-A5DD0B4A0953}"/>
    <cellStyle name="AggOrangeRBorder 4 4 4" xfId="1725" xr:uid="{51528890-16CC-4356-BC60-BEDAA17170B9}"/>
    <cellStyle name="AggOrangeRBorder 4 4 4 2" xfId="3284" xr:uid="{D7A04750-D49B-4EB2-87AC-AAC5736C6134}"/>
    <cellStyle name="AggOrangeRBorder 4 4 5" xfId="2068" xr:uid="{D6EE716D-7B57-47F1-B284-699B7F3F6053}"/>
    <cellStyle name="AggOrangeRBorder 4 5" xfId="728" xr:uid="{17E381B7-9D25-4114-8002-D990FC8493E0}"/>
    <cellStyle name="AggOrangeRBorder 4 6" xfId="1100" xr:uid="{54320646-F543-4680-9524-F9224F6D68FF}"/>
    <cellStyle name="AggOrangeRBorder 4 6 2" xfId="2668" xr:uid="{06065CFD-609E-41DE-9224-A75FC849F97A}"/>
    <cellStyle name="AggOrangeRBorder 4 7" xfId="1195" xr:uid="{2BC91A93-706D-48CD-8E6C-FDCBCEBCE6D4}"/>
    <cellStyle name="AggOrangeRBorder 4 7 2" xfId="2763" xr:uid="{61435DA0-4E86-4619-9EFC-C19BEE86E393}"/>
    <cellStyle name="AggOrangeRBorder 4 8" xfId="1802" xr:uid="{D4C99375-B8A5-4643-A774-FEB99AD3D3D7}"/>
    <cellStyle name="AggOrangeRBorder 5" xfId="105" xr:uid="{76CF6203-91A1-43CA-A3FD-FAD5D2D33DD5}"/>
    <cellStyle name="AggOrangeRBorder_CRFReport-template" xfId="49" xr:uid="{781FA1B3-D23D-4149-A9E4-95B2F67F1DA6}"/>
    <cellStyle name="Akzent1" xfId="153" xr:uid="{16E67ED8-4E12-436E-A6E8-0BDCF8307DB7}"/>
    <cellStyle name="Akzent2" xfId="154" xr:uid="{D814E4CF-744F-4BAD-B73A-EDE7713EE2EC}"/>
    <cellStyle name="Akzent3" xfId="155" xr:uid="{5BDFD785-9B60-460A-9712-011D0C2A9DF5}"/>
    <cellStyle name="Akzent4" xfId="156" xr:uid="{75BC9873-CC65-41FC-8062-94B8CA85D0ED}"/>
    <cellStyle name="Akzent5" xfId="157" xr:uid="{3D9DB266-2802-4C07-904A-26A5EDDE229E}"/>
    <cellStyle name="Akzent6" xfId="158" xr:uid="{75C36E29-2DA5-4B08-878A-C575B5517894}"/>
    <cellStyle name="Ausgabe" xfId="69" hidden="1" xr:uid="{FD0CE4B1-4F25-4FC2-9039-77C4EF5B8542}"/>
    <cellStyle name="Ausgabe" xfId="942" hidden="1" xr:uid="{C428F05D-C29A-4976-B2ED-25CC7DE27D50}"/>
    <cellStyle name="Ausgabe" xfId="1028" hidden="1" xr:uid="{C10C5EA9-9D24-44F2-8133-FC3F2378B5C0}"/>
    <cellStyle name="Ausgabe" xfId="1758" hidden="1" xr:uid="{0658D417-A912-4A2E-924C-66C5198589FB}"/>
    <cellStyle name="Ausgabe" xfId="1194" hidden="1" xr:uid="{1CEF1466-E766-49CE-AA97-92E08346BB17}"/>
    <cellStyle name="Ausgabe" xfId="976" hidden="1" xr:uid="{606112EE-F7CF-4E82-8A35-2D2923DE32AA}"/>
    <cellStyle name="Ausgabe" xfId="973" hidden="1" xr:uid="{1C778A0C-36DF-4D18-BA98-3C1FF712BE7F}"/>
    <cellStyle name="Ausgabe" xfId="2293" hidden="1" xr:uid="{8941D815-6BA3-4F24-84D6-9836C7FC2A70}"/>
    <cellStyle name="Ausgabe" xfId="2322" hidden="1" xr:uid="{96713A01-60B6-47A5-A963-052B1B3649FC}"/>
    <cellStyle name="Ausgabe" xfId="2520" hidden="1" xr:uid="{CD14616D-ED1A-4C5A-BF82-A38DD0BB27A6}"/>
    <cellStyle name="Ausgabe" xfId="2599" hidden="1" xr:uid="{BAD9BA55-05F5-48C5-91B9-C60A46712BC9}"/>
    <cellStyle name="Ausgabe" xfId="3315" hidden="1" xr:uid="{9DE79199-898B-41A0-AE35-0A8BE233DE65}"/>
    <cellStyle name="Ausgabe" xfId="2762" hidden="1" xr:uid="{A9DDECCF-F12E-430B-8FCF-91F34BC67A90}"/>
    <cellStyle name="Ausgabe" xfId="2553" hidden="1" xr:uid="{4C67B46C-E663-4C82-BC20-A9663F072805}"/>
    <cellStyle name="Ausgabe" xfId="2550" hidden="1" xr:uid="{F57E73E3-14BE-4E1A-8B29-51919F345EA7}"/>
    <cellStyle name="Ausgabe" xfId="3463" hidden="1" xr:uid="{74E0BA41-3A97-4F25-B1C5-70A502F5F85C}"/>
    <cellStyle name="Ausgabe 2" xfId="424" xr:uid="{61A986D3-96A2-40C7-8C1E-3133B05EC09D}"/>
    <cellStyle name="Ausgabe 2 2" xfId="680" xr:uid="{5FDA0332-CB70-4378-B676-CC70CF34D0F1}"/>
    <cellStyle name="Ausgabe 2 2 2" xfId="895" xr:uid="{934FBE70-0EE7-428E-A9B5-D85437167E5D}"/>
    <cellStyle name="Ausgabe 2 2 2 2" xfId="1608" xr:uid="{496A175A-0B44-4FBC-AEEB-5822C67BF854}"/>
    <cellStyle name="Ausgabe 2 2 2 2 2" xfId="3172" xr:uid="{AF84DC3D-2F93-4775-AFA3-D7F02C283A41}"/>
    <cellStyle name="Ausgabe 2 2 2 3" xfId="958" xr:uid="{70458FE3-2AC6-4623-A93C-EB2B31F12394}"/>
    <cellStyle name="Ausgabe 2 2 2 3 2" xfId="2536" xr:uid="{AC99368D-0638-4700-99A4-5501DDC242E5}"/>
    <cellStyle name="Ausgabe 2 2 2 4" xfId="2258" xr:uid="{F5BF272D-9C38-4CAE-918B-ED225D22F118}"/>
    <cellStyle name="Ausgabe 2 2 3" xfId="1400" xr:uid="{E2611922-C36F-4D26-A40E-46041A4F7E99}"/>
    <cellStyle name="Ausgabe 2 2 3 2" xfId="2964" xr:uid="{7982D391-834F-4FA3-B5C6-81B6114D1693}"/>
    <cellStyle name="Ausgabe 2 2 4" xfId="1117" xr:uid="{E2B209BB-4792-45F5-ABA5-A5707BFDD96D}"/>
    <cellStyle name="Ausgabe 2 2 4 2" xfId="2685" xr:uid="{6A01E8B6-8852-4416-A7DE-862A53B5B90C}"/>
    <cellStyle name="Ausgabe 2 2 5" xfId="2052" xr:uid="{703B3032-1C62-4469-8D6E-32CCB140E25F}"/>
    <cellStyle name="Ausgabe 2 3" xfId="565" xr:uid="{D83BE545-63E7-417A-A77D-76500A517E58}"/>
    <cellStyle name="Ausgabe 2 3 2" xfId="780" xr:uid="{AAD21058-4D73-446F-B612-007221668A2C}"/>
    <cellStyle name="Ausgabe 2 3 2 2" xfId="1493" xr:uid="{00362B3F-8C84-4B65-B019-D91520A35BAA}"/>
    <cellStyle name="Ausgabe 2 3 2 2 2" xfId="3057" xr:uid="{622491E6-61E3-4DAE-A35D-B98FA7A8C09E}"/>
    <cellStyle name="Ausgabe 2 3 2 3" xfId="1263" xr:uid="{D8D31FD4-BEFB-4455-8C99-D42B8BB2EB17}"/>
    <cellStyle name="Ausgabe 2 3 2 3 2" xfId="2827" xr:uid="{3431A409-853E-4BC6-8EEE-AD1838BFE3D9}"/>
    <cellStyle name="Ausgabe 2 3 2 4" xfId="2143" xr:uid="{1F0B344F-DFCD-46CE-AAAA-5E8CF20CDD4B}"/>
    <cellStyle name="Ausgabe 2 3 3" xfId="1285" xr:uid="{CABFADD3-42B4-4829-978E-2563F3592C67}"/>
    <cellStyle name="Ausgabe 2 3 3 2" xfId="2849" xr:uid="{56A14CD4-DCEF-416E-84F7-1396F3CB37C2}"/>
    <cellStyle name="Ausgabe 2 3 4" xfId="1727" xr:uid="{5CE59F8C-E0F7-42E6-9FBE-93727BDDB9FD}"/>
    <cellStyle name="Ausgabe 2 3 4 2" xfId="3286" xr:uid="{7A5187B6-B686-42D6-824F-E09EC4D4C3C5}"/>
    <cellStyle name="Ausgabe 2 3 5" xfId="1937" xr:uid="{3EB8CB90-1233-468F-9FB7-CAAD0D1512DE}"/>
    <cellStyle name="Ausgabe 2 4" xfId="738" xr:uid="{5DAC2155-C3D4-4B27-8802-2E66A06C2EA2}"/>
    <cellStyle name="Ausgabe 2 4 2" xfId="1451" xr:uid="{5CF04721-4F78-4FA7-A415-C572A3171FE9}"/>
    <cellStyle name="Ausgabe 2 4 2 2" xfId="3015" xr:uid="{A5B72B3C-84F1-49C2-BCAC-EC3357F310CA}"/>
    <cellStyle name="Ausgabe 2 4 3" xfId="1049" xr:uid="{5ADB613D-23E1-4476-B8CC-900D6A08DFFC}"/>
    <cellStyle name="Ausgabe 2 4 3 2" xfId="2619" xr:uid="{0CF0F8CA-2394-452B-9F58-A3C79D5D5E53}"/>
    <cellStyle name="Ausgabe 2 4 4" xfId="2101" xr:uid="{41DC9706-B114-4EDE-96E2-756413219E72}"/>
    <cellStyle name="Ausgabe 2 5" xfId="1190" xr:uid="{5318009E-3C64-47DF-B90D-86753CC7009E}"/>
    <cellStyle name="Ausgabe 2 5 2" xfId="2758" xr:uid="{7871BBE0-F44E-4FC7-A859-A4BA76C989C0}"/>
    <cellStyle name="Ausgabe 3" xfId="315" xr:uid="{88F66CE5-7763-4CA0-90DC-C782EF5407DB}"/>
    <cellStyle name="Ausgabe 3 2" xfId="652" xr:uid="{EC23CB1B-DA99-440E-8343-EC02FD433B35}"/>
    <cellStyle name="Ausgabe 3 2 2" xfId="867" xr:uid="{6FB7ECF8-8C9F-49EC-90ED-D3B5732146DA}"/>
    <cellStyle name="Ausgabe 3 2 2 2" xfId="1580" xr:uid="{FD1CA62C-4BED-4993-8AF5-BCB4047ED3F0}"/>
    <cellStyle name="Ausgabe 3 2 2 2 2" xfId="3144" xr:uid="{A854179D-0941-420B-B53A-6A41A8666D98}"/>
    <cellStyle name="Ausgabe 3 2 2 3" xfId="1721" xr:uid="{2C41F16A-C082-45B0-B744-6FA011A2404D}"/>
    <cellStyle name="Ausgabe 3 2 2 3 2" xfId="3280" xr:uid="{8423561E-4154-4663-B4C3-47FD0F7535F5}"/>
    <cellStyle name="Ausgabe 3 2 2 4" xfId="2230" xr:uid="{44EC6D2F-6503-459B-B068-C7575D61C8A2}"/>
    <cellStyle name="Ausgabe 3 2 3" xfId="1372" xr:uid="{D4F704E2-4B38-4226-BAB1-61FC78FE1669}"/>
    <cellStyle name="Ausgabe 3 2 3 2" xfId="2936" xr:uid="{43096176-8416-4DDC-AC8E-A708054E5CF7}"/>
    <cellStyle name="Ausgabe 3 2 4" xfId="1783" xr:uid="{42D9F5E4-2BCB-4735-A0D8-5BB0710584CB}"/>
    <cellStyle name="Ausgabe 3 2 4 2" xfId="3336" xr:uid="{A68287F3-7255-4397-8D77-A103303CEAF2}"/>
    <cellStyle name="Ausgabe 3 2 5" xfId="2024" xr:uid="{B847881F-B82C-4E98-8406-FFDFD8696095}"/>
    <cellStyle name="Ausgabe 3 3" xfId="571" xr:uid="{48F117E9-F485-4EAD-8877-562D4194ECDD}"/>
    <cellStyle name="Ausgabe 3 3 2" xfId="786" xr:uid="{04DC72F1-903E-4E6D-AC52-E438D8683F96}"/>
    <cellStyle name="Ausgabe 3 3 2 2" xfId="1499" xr:uid="{484F6D3E-0B94-4697-A0BB-F7C4F8C2E1CF}"/>
    <cellStyle name="Ausgabe 3 3 2 2 2" xfId="3063" xr:uid="{733FA74E-DCB8-44DE-B768-B02C10E9610C}"/>
    <cellStyle name="Ausgabe 3 3 2 3" xfId="1130" xr:uid="{EF8A0AC6-55CC-4B34-8559-441FB7809E2C}"/>
    <cellStyle name="Ausgabe 3 3 2 3 2" xfId="2698" xr:uid="{055C4C87-C8C8-4CF3-A6F1-FB148756E191}"/>
    <cellStyle name="Ausgabe 3 3 2 4" xfId="2149" xr:uid="{10687198-C881-4144-B904-89A9C8156240}"/>
    <cellStyle name="Ausgabe 3 3 3" xfId="1291" xr:uid="{98CE3634-DC7A-43D5-AFD8-C903E193C5D4}"/>
    <cellStyle name="Ausgabe 3 3 3 2" xfId="2855" xr:uid="{27E15609-BE90-4337-B921-090B79BEB717}"/>
    <cellStyle name="Ausgabe 3 3 4" xfId="1776" xr:uid="{C581E619-1CEB-4F7B-91E5-4FB4E13CA7C6}"/>
    <cellStyle name="Ausgabe 3 3 4 2" xfId="3331" xr:uid="{F3EDEF3D-44FB-408D-BF6C-7A4541A11093}"/>
    <cellStyle name="Ausgabe 3 3 5" xfId="1943" xr:uid="{FF976E02-7A1E-47F9-8A9D-CF60DD45D43A}"/>
    <cellStyle name="Ausgabe 3 4" xfId="735" xr:uid="{C20C282F-FE2C-4F37-941B-EA4409415A9E}"/>
    <cellStyle name="Ausgabe 3 4 2" xfId="1448" xr:uid="{7C3F5A3F-2288-4870-9C51-74FCCFC74878}"/>
    <cellStyle name="Ausgabe 3 4 2 2" xfId="3012" xr:uid="{91DD7AE3-0327-4881-8103-1A7D983F5DC5}"/>
    <cellStyle name="Ausgabe 3 4 3" xfId="1700" xr:uid="{1FAD0B90-D8FD-493A-A32D-BB71A7A15DEE}"/>
    <cellStyle name="Ausgabe 3 4 3 2" xfId="3260" xr:uid="{F7C1D360-8939-4314-9EBE-827C2890A117}"/>
    <cellStyle name="Ausgabe 3 4 4" xfId="2099" xr:uid="{617A14AB-70C9-4761-86AF-7950619EBE17}"/>
    <cellStyle name="Ausgabe 3 5" xfId="1112" xr:uid="{EE38B667-7B76-45FF-B651-920BC28BE3CB}"/>
    <cellStyle name="Ausgabe 3 5 2" xfId="2680" xr:uid="{7F93B243-22D2-4E28-AC8D-88CA25845D27}"/>
    <cellStyle name="Ausgabe 4" xfId="576" xr:uid="{D36C411C-1044-41DF-9819-07D0FA3F9560}"/>
    <cellStyle name="Ausgabe 4 2" xfId="791" xr:uid="{90638120-5F89-4E54-8FA9-F6F6E7D8ED45}"/>
    <cellStyle name="Ausgabe 4 2 2" xfId="1504" xr:uid="{8FBAA1AE-AF0F-4375-9077-61CD653CB11F}"/>
    <cellStyle name="Ausgabe 4 2 2 2" xfId="3068" xr:uid="{BA6C8F73-93AF-43DC-99FE-97377DC3E95A}"/>
    <cellStyle name="Ausgabe 4 2 3" xfId="972" xr:uid="{5637F195-15B5-4A43-ADA0-2BA364F7373A}"/>
    <cellStyle name="Ausgabe 4 2 3 2" xfId="2549" xr:uid="{AEBC1E26-F825-46EA-9047-7CB475AF8638}"/>
    <cellStyle name="Ausgabe 4 2 4" xfId="2154" xr:uid="{254840A2-D917-4624-BDDE-9C515A85AC47}"/>
    <cellStyle name="Ausgabe 4 3" xfId="1296" xr:uid="{0F1E8DB2-9258-4FD1-BA2C-3653594A48D7}"/>
    <cellStyle name="Ausgabe 4 3 2" xfId="2860" xr:uid="{E47EEE27-4B05-47E1-BC71-D42FFF01F477}"/>
    <cellStyle name="Ausgabe 4 4" xfId="1710" xr:uid="{DBDC1E07-4293-45A7-8120-393A53F54CF1}"/>
    <cellStyle name="Ausgabe 4 4 2" xfId="3270" xr:uid="{B916DC70-E340-4E74-81C4-23D0E7DBFE19}"/>
    <cellStyle name="Ausgabe 4 5" xfId="1948" xr:uid="{FC56FBD3-65A3-4BF1-8F67-D572155CC45C}"/>
    <cellStyle name="Ausgabe 5" xfId="695" xr:uid="{37DBD394-B92B-44FF-9EF4-FCA23A572B5B}"/>
    <cellStyle name="Ausgabe 5 2" xfId="910" xr:uid="{FBB2B356-A489-4642-BDC0-FE5B4DBCC215}"/>
    <cellStyle name="Ausgabe 5 2 2" xfId="1623" xr:uid="{A3234F82-8F23-4E02-A351-A7C99D22E32B}"/>
    <cellStyle name="Ausgabe 5 2 2 2" xfId="3187" xr:uid="{2C26AD41-97E0-4DFE-A8F5-942F3A0E89FD}"/>
    <cellStyle name="Ausgabe 5 2 3" xfId="1895" xr:uid="{68B2D869-BDC9-4690-8115-1EAC63154360}"/>
    <cellStyle name="Ausgabe 5 2 3 2" xfId="3437" xr:uid="{CEA58CA1-CBC9-487D-8F49-C4EE1146B0A7}"/>
    <cellStyle name="Ausgabe 5 2 4" xfId="2273" xr:uid="{83BDE257-6FB9-4EC1-B17E-73A1B7DFB90A}"/>
    <cellStyle name="Ausgabe 5 3" xfId="1415" xr:uid="{DA1679CA-EB66-4BCC-BA0E-38FEE251F111}"/>
    <cellStyle name="Ausgabe 5 3 2" xfId="2979" xr:uid="{E2DC14E3-FCCC-4E75-9D8B-E3AC80E8207D}"/>
    <cellStyle name="Ausgabe 5 4" xfId="1637" xr:uid="{766D8667-3E44-40BA-A64D-7187D11177CE}"/>
    <cellStyle name="Ausgabe 5 4 2" xfId="3201" xr:uid="{6FF7ABE6-EF9D-48EC-939B-1788A4522C4C}"/>
    <cellStyle name="Ausgabe 5 5" xfId="2067" xr:uid="{2C682439-CDAA-40DF-93CA-B416CC3667AF}"/>
    <cellStyle name="Ausgabe 6" xfId="711" xr:uid="{2D5CE56D-E652-40BB-9D88-01F3DBF28301}"/>
    <cellStyle name="Ausgabe 6 2" xfId="1431" xr:uid="{C9BE8B5B-D624-493B-A76D-65DEC5516530}"/>
    <cellStyle name="Ausgabe 6 2 2" xfId="2995" xr:uid="{96DFE2C1-818C-49EC-B2D4-D7939D325969}"/>
    <cellStyle name="Ausgabe 6 3" xfId="1741" xr:uid="{7301DDA4-EA0A-4130-83F0-DC8041CD2D0E}"/>
    <cellStyle name="Ausgabe 6 3 2" xfId="3299" xr:uid="{DACF5309-FB9B-4F12-89B2-42269FD93D8C}"/>
    <cellStyle name="Ausgabe 6 4" xfId="2082" xr:uid="{1E38B990-4668-4EF2-B8C0-A14BAABECBBE}"/>
    <cellStyle name="Bad 2" xfId="159" xr:uid="{6BF646A7-C75F-4951-B1C6-03A079376204}"/>
    <cellStyle name="Bad 3" xfId="256" xr:uid="{A1564E79-C45C-4A0F-8B6F-38019E361D59}"/>
    <cellStyle name="Bad 4" xfId="396" xr:uid="{64C7B003-14B4-4026-9131-F29F544A07FA}"/>
    <cellStyle name="Berechnung" xfId="70" hidden="1" xr:uid="{B5FDA23B-A1B5-42A4-9385-68FC0D80A331}"/>
    <cellStyle name="Berechnung" xfId="943" hidden="1" xr:uid="{D9D46B9D-BCFC-4ED4-AD3E-8CA788D5B50C}"/>
    <cellStyle name="Berechnung" xfId="1027" hidden="1" xr:uid="{F3A04E6F-FB9A-48B6-ADF6-6B773DF2919A}"/>
    <cellStyle name="Berechnung" xfId="1850" hidden="1" xr:uid="{891883A0-670E-4824-82CB-7E0B347770F0}"/>
    <cellStyle name="Berechnung" xfId="1682" hidden="1" xr:uid="{3F0D1D91-0DEF-4799-BDED-CBA26C46ACC7}"/>
    <cellStyle name="Berechnung" xfId="1683" hidden="1" xr:uid="{0D678DAE-4825-423F-91FD-8C196EF3E72E}"/>
    <cellStyle name="Berechnung" xfId="1122" hidden="1" xr:uid="{13DC1065-7AC6-447A-97C6-B082EAD5146F}"/>
    <cellStyle name="Berechnung" xfId="2300" hidden="1" xr:uid="{719EF42A-3724-4EF2-B41A-0C1CE4051583}"/>
    <cellStyle name="Berechnung" xfId="2323" hidden="1" xr:uid="{CF22582D-982D-4872-B571-19762D16CBCA}"/>
    <cellStyle name="Berechnung" xfId="2521" hidden="1" xr:uid="{B5F35448-FA47-4AB9-912F-4E9EA975D56D}"/>
    <cellStyle name="Berechnung" xfId="2598" hidden="1" xr:uid="{9AE05D8E-FE1F-44AE-885A-CFB1CBB14543}"/>
    <cellStyle name="Berechnung" xfId="3395" hidden="1" xr:uid="{EBB55469-F8C7-4DFF-BCD4-3A5F74553BE3}"/>
    <cellStyle name="Berechnung" xfId="3243" hidden="1" xr:uid="{5A5592C7-4BAD-4F5D-A04D-73384AD97EAE}"/>
    <cellStyle name="Berechnung" xfId="3244" hidden="1" xr:uid="{4C72249C-B59C-4FC6-AAEE-69F4AB3A832C}"/>
    <cellStyle name="Berechnung" xfId="2690" hidden="1" xr:uid="{46F35091-485C-425E-B5DD-9565443E2DA4}"/>
    <cellStyle name="Berechnung" xfId="3470" hidden="1" xr:uid="{34F25D91-1BDD-4DD7-882B-9D40330D6DF6}"/>
    <cellStyle name="Berechnung 2" xfId="425" xr:uid="{87DE542C-7DBD-4373-8598-1CEDF86E7086}"/>
    <cellStyle name="Berechnung 2 2" xfId="681" xr:uid="{B409D4D2-18E8-4CFD-98B1-CFED9BD7506A}"/>
    <cellStyle name="Berechnung 2 2 2" xfId="896" xr:uid="{FF524A9E-CD8F-4176-B962-63E814013FB7}"/>
    <cellStyle name="Berechnung 2 2 2 2" xfId="1609" xr:uid="{3C2062F7-3A95-483F-AF0D-8A4A1E101E66}"/>
    <cellStyle name="Berechnung 2 2 2 2 2" xfId="3173" xr:uid="{63473E35-4A34-4647-B89D-E1D8EB524C73}"/>
    <cellStyle name="Berechnung 2 2 2 3" xfId="1649" xr:uid="{7DD356D2-C140-45CD-B708-97E95FA0000D}"/>
    <cellStyle name="Berechnung 2 2 2 3 2" xfId="3213" xr:uid="{05F93E10-B1EF-4DB3-9529-0F08D83F57DF}"/>
    <cellStyle name="Berechnung 2 2 2 4" xfId="2259" xr:uid="{B6A13055-05D5-4E6B-892D-D458BB54079C}"/>
    <cellStyle name="Berechnung 2 2 3" xfId="1401" xr:uid="{230450E2-7DD5-4E8E-A13E-1960488A6BC4}"/>
    <cellStyle name="Berechnung 2 2 3 2" xfId="2965" xr:uid="{BFD87B61-237B-423D-B8E9-AA32788CCE95}"/>
    <cellStyle name="Berechnung 2 2 4" xfId="1674" xr:uid="{B6E84843-1946-4F4D-890D-84B555525DC1}"/>
    <cellStyle name="Berechnung 2 2 4 2" xfId="3236" xr:uid="{D6B6C32D-6BE8-44AA-B12C-FC9FF485CEC5}"/>
    <cellStyle name="Berechnung 2 2 5" xfId="2053" xr:uid="{90DBB0B5-9FFF-4389-9AB5-BFC3F676FF13}"/>
    <cellStyle name="Berechnung 2 3" xfId="546" xr:uid="{9F817684-5E88-44FB-9EF3-F3F91295843F}"/>
    <cellStyle name="Berechnung 2 3 2" xfId="761" xr:uid="{B4E52065-8538-4752-A8F4-3B104E61E30A}"/>
    <cellStyle name="Berechnung 2 3 2 2" xfId="1474" xr:uid="{722F141E-E318-4BE6-8E37-7EC0F373F992}"/>
    <cellStyle name="Berechnung 2 3 2 2 2" xfId="3038" xr:uid="{63A0ECCF-540C-4CDF-A57C-8322E9379F2A}"/>
    <cellStyle name="Berechnung 2 3 2 3" xfId="1751" xr:uid="{D67AF47C-7260-4820-A71E-70078C737576}"/>
    <cellStyle name="Berechnung 2 3 2 3 2" xfId="3308" xr:uid="{0BC7FE57-C3A6-44BF-A5D0-8F64D51900DE}"/>
    <cellStyle name="Berechnung 2 3 2 4" xfId="2124" xr:uid="{BC58228C-27AF-43FA-B568-0E415C074E36}"/>
    <cellStyle name="Berechnung 2 3 3" xfId="1266" xr:uid="{C87414CB-5DC2-4B2A-A928-E34E728D0494}"/>
    <cellStyle name="Berechnung 2 3 3 2" xfId="2830" xr:uid="{1B04BE50-7DCB-4789-82B1-B490F662F077}"/>
    <cellStyle name="Berechnung 2 3 4" xfId="1132" xr:uid="{59449903-DE02-469A-85DF-2759DA4F5534}"/>
    <cellStyle name="Berechnung 2 3 4 2" xfId="2700" xr:uid="{35496C8F-7A02-4C5E-BCF2-F6852B0ED9CC}"/>
    <cellStyle name="Berechnung 2 3 5" xfId="1918" xr:uid="{F4F68916-4631-4A46-B8EF-657AB126DC18}"/>
    <cellStyle name="Berechnung 2 4" xfId="602" xr:uid="{AC3D8A96-14CC-4978-8569-4C4FB24D5E88}"/>
    <cellStyle name="Berechnung 2 4 2" xfId="817" xr:uid="{0666B3A7-13D9-462F-B496-D52EF66567B2}"/>
    <cellStyle name="Berechnung 2 4 2 2" xfId="1530" xr:uid="{509ADC78-76FF-4BF2-B56E-58F916FC5544}"/>
    <cellStyle name="Berechnung 2 4 2 2 2" xfId="3094" xr:uid="{F39BBB6F-BB2E-42F5-A9A2-703B0C0B752D}"/>
    <cellStyle name="Berechnung 2 4 2 3" xfId="1080" xr:uid="{80843125-EE8E-4D14-9FE0-9F0E7F5108A0}"/>
    <cellStyle name="Berechnung 2 4 2 3 2" xfId="2648" xr:uid="{0014FAE9-F0A3-4A7E-B64A-ED5CA2834B2C}"/>
    <cellStyle name="Berechnung 2 4 2 4" xfId="2180" xr:uid="{F89F1455-CCB2-4821-A7CE-C94DBBB05688}"/>
    <cellStyle name="Berechnung 2 4 3" xfId="1322" xr:uid="{78B6BBEF-1657-44B7-8835-8628892C094E}"/>
    <cellStyle name="Berechnung 2 4 3 2" xfId="2886" xr:uid="{56C0388A-E90D-4E31-8717-6B0EFC08D9A2}"/>
    <cellStyle name="Berechnung 2 4 4" xfId="1709" xr:uid="{9C54FE37-FC30-40A5-9D80-05E382BE2C99}"/>
    <cellStyle name="Berechnung 2 4 4 2" xfId="3269" xr:uid="{F6106D53-C8CC-4560-B7D4-825C36D4D4D5}"/>
    <cellStyle name="Berechnung 2 4 5" xfId="1974" xr:uid="{88B2E2AA-BD61-468E-8BE5-0FF60EF4C79C}"/>
    <cellStyle name="Berechnung 2 5" xfId="739" xr:uid="{393C8595-B32A-4715-AA27-CA4AE18D4E49}"/>
    <cellStyle name="Berechnung 2 5 2" xfId="1452" xr:uid="{E38E5E71-3FF3-4482-8E9E-E1CB665EDB64}"/>
    <cellStyle name="Berechnung 2 5 2 2" xfId="3016" xr:uid="{B7F90FD6-E041-4E2E-BBF4-A2E25BFECBC0}"/>
    <cellStyle name="Berechnung 2 5 3" xfId="1023" xr:uid="{22DADAA5-AF45-4111-A133-3F9A0B9E275D}"/>
    <cellStyle name="Berechnung 2 5 3 2" xfId="2594" xr:uid="{5BDFB7B7-6727-450C-81C5-3ADF891FA2C4}"/>
    <cellStyle name="Berechnung 2 5 4" xfId="2102" xr:uid="{8C9F9263-7720-4593-B6E0-6F6165BE0C74}"/>
    <cellStyle name="Berechnung 2 6" xfId="1191" xr:uid="{DF229731-E236-4310-9FC0-267EEF42B10D}"/>
    <cellStyle name="Berechnung 2 6 2" xfId="2759" xr:uid="{488D9060-7F93-441A-9F79-E1DC7BA2B2F5}"/>
    <cellStyle name="Berechnung 2 7" xfId="1197" xr:uid="{FB59281D-9FDC-4E1C-9726-BA06928FFD8B}"/>
    <cellStyle name="Berechnung 2 7 2" xfId="2765" xr:uid="{1E1C636F-7638-49E4-A25F-90F61F492CAA}"/>
    <cellStyle name="Berechnung 2 8" xfId="978" xr:uid="{C12E4FB7-4BCF-4A5A-9462-1540DD0C7208}"/>
    <cellStyle name="Berechnung 3" xfId="305" xr:uid="{F9F32D00-A378-4F45-98FF-1B8B804952DC}"/>
    <cellStyle name="Berechnung 3 2" xfId="644" xr:uid="{2C987781-8954-4CBD-B73C-A9B656FB2656}"/>
    <cellStyle name="Berechnung 3 2 2" xfId="859" xr:uid="{015ADBED-E5DD-4F0F-904C-4AD6A4C2ECF7}"/>
    <cellStyle name="Berechnung 3 2 2 2" xfId="1572" xr:uid="{81894382-A0A9-4515-AE11-E6CB503D98D2}"/>
    <cellStyle name="Berechnung 3 2 2 2 2" xfId="3136" xr:uid="{50EE7E31-A61E-44AD-904E-3B6AD3B0EECD}"/>
    <cellStyle name="Berechnung 3 2 2 3" xfId="998" xr:uid="{FBA3919C-5730-41FA-BF26-9EC664D64528}"/>
    <cellStyle name="Berechnung 3 2 2 3 2" xfId="2570" xr:uid="{8B8EDA8E-19D4-416F-B54B-0CF414D04FBE}"/>
    <cellStyle name="Berechnung 3 2 2 4" xfId="2222" xr:uid="{CBF0312E-5CEA-489C-BC65-4FA7C8C11EAA}"/>
    <cellStyle name="Berechnung 3 2 3" xfId="1364" xr:uid="{A961A2B4-4AFB-4C5E-8BBE-7D064F79DB26}"/>
    <cellStyle name="Berechnung 3 2 3 2" xfId="2928" xr:uid="{E93BC8F3-8A7B-49BB-B41C-DBAD76575482}"/>
    <cellStyle name="Berechnung 3 2 4" xfId="1814" xr:uid="{801D7229-110F-4BCD-B18E-49F8ECC216F4}"/>
    <cellStyle name="Berechnung 3 2 4 2" xfId="3363" xr:uid="{03DFA31D-99A1-440D-9792-6E6D35EA68D0}"/>
    <cellStyle name="Berechnung 3 2 5" xfId="2016" xr:uid="{FD8C6D71-960A-4FA0-B183-31D6F6A4C9A7}"/>
    <cellStyle name="Berechnung 3 3" xfId="580" xr:uid="{D906ED01-7ECD-4774-BE94-B745A06E1517}"/>
    <cellStyle name="Berechnung 3 3 2" xfId="795" xr:uid="{A6908190-DFAF-4797-92AE-9B550DEE63C0}"/>
    <cellStyle name="Berechnung 3 3 2 2" xfId="1508" xr:uid="{BF463893-D092-4074-A77F-32118902B8EE}"/>
    <cellStyle name="Berechnung 3 3 2 2 2" xfId="3072" xr:uid="{3F18BB1C-0DD6-44B3-9611-68720DF778D6}"/>
    <cellStyle name="Berechnung 3 3 2 3" xfId="977" xr:uid="{76DEB48A-78C7-4FC7-9AE9-64E18574C002}"/>
    <cellStyle name="Berechnung 3 3 2 3 2" xfId="2554" xr:uid="{B53FCEEA-BA52-4308-A15A-260F08BCD05F}"/>
    <cellStyle name="Berechnung 3 3 2 4" xfId="2158" xr:uid="{6FC512E6-E877-477D-9C0F-C7067E9CCCCC}"/>
    <cellStyle name="Berechnung 3 3 3" xfId="1300" xr:uid="{62CBA0E2-D718-4DDC-88E5-162777F34F3E}"/>
    <cellStyle name="Berechnung 3 3 3 2" xfId="2864" xr:uid="{9F722FF6-16A7-4F53-831D-543A1DF14F86}"/>
    <cellStyle name="Berechnung 3 3 4" xfId="937" xr:uid="{3AA1EAD3-B8B7-4B53-9B1F-73FEB99879FA}"/>
    <cellStyle name="Berechnung 3 3 4 2" xfId="2516" xr:uid="{504B3F43-5D55-48E0-8B4C-16491B7E81BA}"/>
    <cellStyle name="Berechnung 3 3 5" xfId="1952" xr:uid="{E6AB5D56-6D6A-4E81-9A1F-D20996219FFB}"/>
    <cellStyle name="Berechnung 3 4" xfId="592" xr:uid="{21D02FFB-ED37-4C05-9BE8-CF5A05C1A44B}"/>
    <cellStyle name="Berechnung 3 4 2" xfId="807" xr:uid="{A21F769B-44A4-4028-B0FF-583BC315097A}"/>
    <cellStyle name="Berechnung 3 4 2 2" xfId="1520" xr:uid="{8D5ABBB1-0558-4C1F-BE49-687F6BDB79F9}"/>
    <cellStyle name="Berechnung 3 4 2 2 2" xfId="3084" xr:uid="{C902143D-9786-4936-B885-C90CC97A3D4C}"/>
    <cellStyle name="Berechnung 3 4 2 3" xfId="1656" xr:uid="{4212C172-A670-4391-B6BF-10D73BEFB4D4}"/>
    <cellStyle name="Berechnung 3 4 2 3 2" xfId="3220" xr:uid="{2431A274-2EF5-4271-B206-669745C7E28D}"/>
    <cellStyle name="Berechnung 3 4 2 4" xfId="2170" xr:uid="{27058A07-EBBE-488D-81BE-411B87EB3818}"/>
    <cellStyle name="Berechnung 3 4 3" xfId="1312" xr:uid="{23BDB290-218A-4806-9615-90A332C43886}"/>
    <cellStyle name="Berechnung 3 4 3 2" xfId="2876" xr:uid="{5EBC932F-7320-4D9F-BA36-8DA4E753DC39}"/>
    <cellStyle name="Berechnung 3 4 4" xfId="1166" xr:uid="{8F7F9925-4A4D-41B3-9723-001482653B4B}"/>
    <cellStyle name="Berechnung 3 4 4 2" xfId="2734" xr:uid="{DEFCC558-7A35-402C-9268-1FD65B160781}"/>
    <cellStyle name="Berechnung 3 4 5" xfId="1964" xr:uid="{27A88542-3A26-494E-B835-ABAC83C5620A}"/>
    <cellStyle name="Berechnung 3 5" xfId="730" xr:uid="{D5BE5CFD-33D0-412C-8D03-1C8FC91FE9A4}"/>
    <cellStyle name="Berechnung 3 5 2" xfId="1446" xr:uid="{CEC0D98F-609B-40B6-8FFC-A2E9BC8A352D}"/>
    <cellStyle name="Berechnung 3 5 2 2" xfId="3010" xr:uid="{690FAB46-EBFE-4C69-8110-FE9E786DBF21}"/>
    <cellStyle name="Berechnung 3 5 3" xfId="1775" xr:uid="{970AC980-8EA2-4140-9B37-0C68C3CC3242}"/>
    <cellStyle name="Berechnung 3 5 3 2" xfId="3330" xr:uid="{DE48A88D-1B9F-40E6-A69F-D0CE5E7348F6}"/>
    <cellStyle name="Berechnung 3 5 4" xfId="2097" xr:uid="{9D1CB742-3AF1-41B8-B673-B22E6EF7CE74}"/>
    <cellStyle name="Berechnung 3 6" xfId="1102" xr:uid="{47FAED18-2CFC-4ECE-9BA9-BBD4568BCC44}"/>
    <cellStyle name="Berechnung 3 6 2" xfId="2670" xr:uid="{89B0F5D7-6846-4140-B102-9513017C4FAD}"/>
    <cellStyle name="Berechnung 3 7" xfId="1759" xr:uid="{85E17428-D418-432E-B8F4-75B03D22B960}"/>
    <cellStyle name="Berechnung 3 7 2" xfId="3316" xr:uid="{4BC4D92C-1D5A-47B9-BC90-886559BB6CD8}"/>
    <cellStyle name="Berechnung 3 8" xfId="1858" xr:uid="{7387F599-F6EA-4CD0-8A42-EB24A4452181}"/>
    <cellStyle name="Berechnung 4" xfId="577" xr:uid="{A580F0C3-A27E-4E1F-A5B3-D974C1F3B477}"/>
    <cellStyle name="Berechnung 4 2" xfId="792" xr:uid="{389689D4-4582-4386-9DF4-2B47FCCE6034}"/>
    <cellStyle name="Berechnung 4 2 2" xfId="1505" xr:uid="{25F6A635-2E28-4AEC-9E20-43E11D436823}"/>
    <cellStyle name="Berechnung 4 2 2 2" xfId="3069" xr:uid="{B7243F30-C25A-4FAE-B10A-5279B5066A10}"/>
    <cellStyle name="Berechnung 4 2 3" xfId="1229" xr:uid="{15699F82-9992-40D7-8D15-206A2B903B66}"/>
    <cellStyle name="Berechnung 4 2 3 2" xfId="2796" xr:uid="{E6D8EF60-7402-4582-9382-FBFB3D3E6F4A}"/>
    <cellStyle name="Berechnung 4 2 4" xfId="2155" xr:uid="{80D017CE-B505-46F2-9400-949F04BC10FB}"/>
    <cellStyle name="Berechnung 4 3" xfId="1297" xr:uid="{7ECB4BA3-1748-4561-9719-D6ADD7D5B0F4}"/>
    <cellStyle name="Berechnung 4 3 2" xfId="2861" xr:uid="{8F7CA4E5-89DE-4F55-8ABE-4AF1762FF1D8}"/>
    <cellStyle name="Berechnung 4 4" xfId="1833" xr:uid="{64C8EB02-1F37-40F0-8CD1-F66EDCA34FAC}"/>
    <cellStyle name="Berechnung 4 4 2" xfId="3382" xr:uid="{BF49D2B8-FD3E-42BA-AD2B-185AE29847E9}"/>
    <cellStyle name="Berechnung 4 5" xfId="1949" xr:uid="{E5C8BE69-D35B-4D39-8A48-CB047D4E1490}"/>
    <cellStyle name="Berechnung 5" xfId="694" xr:uid="{52A6A414-98AA-4EC6-84F4-4424152CA3F1}"/>
    <cellStyle name="Berechnung 5 2" xfId="909" xr:uid="{E2217CA5-F631-4FA7-BBA5-6235BD20606F}"/>
    <cellStyle name="Berechnung 5 2 2" xfId="1622" xr:uid="{5605BEDF-0D76-45AD-822B-3163F0B1904A}"/>
    <cellStyle name="Berechnung 5 2 2 2" xfId="3186" xr:uid="{C9A8FF5B-9BAC-4E61-A0BC-A726E6AD8738}"/>
    <cellStyle name="Berechnung 5 2 3" xfId="1894" xr:uid="{90D5D9E8-9F3F-4CE3-9EC2-F5687686B559}"/>
    <cellStyle name="Berechnung 5 2 3 2" xfId="3436" xr:uid="{05962DAD-DA87-489D-A40E-8490D6AC7C3C}"/>
    <cellStyle name="Berechnung 5 2 4" xfId="2272" xr:uid="{2E3D32CC-23D5-4B86-BDFC-5FD58E9ADD2D}"/>
    <cellStyle name="Berechnung 5 3" xfId="1414" xr:uid="{50ABB87E-E714-49C8-86D2-6BB28DF51CAB}"/>
    <cellStyle name="Berechnung 5 3 2" xfId="2978" xr:uid="{69E0153B-EBCB-4A84-8D80-B80062F43669}"/>
    <cellStyle name="Berechnung 5 4" xfId="1827" xr:uid="{105DD7BE-5D4F-4186-B178-B55C1E2A1FE7}"/>
    <cellStyle name="Berechnung 5 4 2" xfId="3376" xr:uid="{823348C3-4162-4643-9555-6F1DA187C977}"/>
    <cellStyle name="Berechnung 5 5" xfId="2066" xr:uid="{366D2312-E7D1-405B-9912-EA1585BE7F43}"/>
    <cellStyle name="Berechnung 6" xfId="706" xr:uid="{603D44DE-B6A2-443B-B8C4-24731AF09C3F}"/>
    <cellStyle name="Berechnung 6 2" xfId="920" xr:uid="{F9586D37-D3AE-4623-A9C3-D89CB53EF960}"/>
    <cellStyle name="Berechnung 6 2 2" xfId="1633" xr:uid="{A1E8AFF7-82D1-4F38-A6A1-18C51C531244}"/>
    <cellStyle name="Berechnung 6 2 2 2" xfId="3197" xr:uid="{5B55CA13-FC55-4C15-96F4-D479767D10B1}"/>
    <cellStyle name="Berechnung 6 2 3" xfId="1905" xr:uid="{C8086844-E160-4664-B008-30957D7A4D3D}"/>
    <cellStyle name="Berechnung 6 2 3 2" xfId="3447" xr:uid="{287232CB-8DC1-4F89-84FD-67664A8552B4}"/>
    <cellStyle name="Berechnung 6 2 4" xfId="2283" xr:uid="{D655F636-B174-4A92-8723-7C154D90267A}"/>
    <cellStyle name="Berechnung 6 3" xfId="1426" xr:uid="{24E6A597-39AE-47B2-B339-EC7F00382F3A}"/>
    <cellStyle name="Berechnung 6 3 2" xfId="2990" xr:uid="{EFDF20A5-2978-4429-B284-24F586EE2779}"/>
    <cellStyle name="Berechnung 6 4" xfId="1640" xr:uid="{DF2809EF-B130-425E-9BCD-BE873451FCFD}"/>
    <cellStyle name="Berechnung 6 4 2" xfId="3204" xr:uid="{9B1334B6-725F-46A3-A6B9-E828A1065544}"/>
    <cellStyle name="Berechnung 6 5" xfId="2077" xr:uid="{38993D52-7600-4D08-866C-EF6A36EABBE3}"/>
    <cellStyle name="Berechnung 7" xfId="712" xr:uid="{C5E50E2A-1347-462F-9556-2C3DA11DDD53}"/>
    <cellStyle name="Berechnung 7 2" xfId="1432" xr:uid="{C110ABCB-F375-4ABA-BA47-B83A1AE2098D}"/>
    <cellStyle name="Berechnung 7 2 2" xfId="2996" xr:uid="{F260AA7F-3C7B-4AB5-AB86-CC7969B79198}"/>
    <cellStyle name="Berechnung 7 3" xfId="1045" xr:uid="{90778045-60FD-410C-B139-43425A70AE46}"/>
    <cellStyle name="Berechnung 7 3 2" xfId="2615" xr:uid="{9DCB4A10-C299-4970-B460-C92F6288C3A4}"/>
    <cellStyle name="Berechnung 7 4" xfId="2083" xr:uid="{63CA5BFA-BCDB-4481-8472-F7D42793ECDF}"/>
    <cellStyle name="Body: normal cell 2" xfId="5" xr:uid="{00000000-0005-0000-0000-000004000000}"/>
    <cellStyle name="Bold GHG Numbers (0.00)" xfId="160" xr:uid="{392AEE4F-B1A5-4664-9B72-3CEDD485D6E8}"/>
    <cellStyle name="Calculation 2" xfId="161" xr:uid="{2F7D5267-061D-43EC-89B1-6A886AA24BC5}"/>
    <cellStyle name="Calculation 2 2" xfId="579" xr:uid="{72E8385B-3338-4EFA-BCE9-9A1E88298B73}"/>
    <cellStyle name="Calculation 2 2 2" xfId="794" xr:uid="{F3DA3966-21AE-4CAA-BE61-7805BCB8DD8C}"/>
    <cellStyle name="Calculation 2 2 2 2" xfId="1507" xr:uid="{802A91E8-6D86-42F9-8260-50BF71FCF855}"/>
    <cellStyle name="Calculation 2 2 2 2 2" xfId="3071" xr:uid="{4B5DC63F-7D45-46C0-8B61-B1AAD25FD044}"/>
    <cellStyle name="Calculation 2 2 2 3" xfId="1654" xr:uid="{745AD99E-A3A8-4CFE-83FD-44AFAABA9D4D}"/>
    <cellStyle name="Calculation 2 2 2 3 2" xfId="3218" xr:uid="{90ED5D75-30DD-4906-8495-924A31259FFE}"/>
    <cellStyle name="Calculation 2 2 2 4" xfId="2157" xr:uid="{9E60C214-EAEC-4116-8DFD-19D125D40303}"/>
    <cellStyle name="Calculation 2 2 3" xfId="1299" xr:uid="{84143625-B3A2-44EF-8A47-24277E5611AC}"/>
    <cellStyle name="Calculation 2 2 3 2" xfId="2863" xr:uid="{74218C34-0B38-456D-9B34-DCE98676F4BC}"/>
    <cellStyle name="Calculation 2 2 4" xfId="1222" xr:uid="{73DAB044-195F-4F39-A6EF-E9043CB05392}"/>
    <cellStyle name="Calculation 2 2 4 2" xfId="2789" xr:uid="{994C783A-22BE-472E-8229-9982B28D992D}"/>
    <cellStyle name="Calculation 2 2 5" xfId="1951" xr:uid="{817585B9-F471-4EF8-B2D2-7B5DA9703E3A}"/>
    <cellStyle name="Calculation 2 3" xfId="663" xr:uid="{D940213F-8D0F-42CB-897D-E34600DEC576}"/>
    <cellStyle name="Calculation 2 3 2" xfId="878" xr:uid="{3952007C-26E8-436D-8866-F571AF56C7C1}"/>
    <cellStyle name="Calculation 2 3 2 2" xfId="1591" xr:uid="{9FA97EB5-949C-4D2A-9B74-BE9E88A842E9}"/>
    <cellStyle name="Calculation 2 3 2 2 2" xfId="3155" xr:uid="{F583197A-80FC-47D6-9433-EEA78826CAE9}"/>
    <cellStyle name="Calculation 2 3 2 3" xfId="1661" xr:uid="{803E1089-EB74-4B61-B4E4-B7087709484C}"/>
    <cellStyle name="Calculation 2 3 2 3 2" xfId="3225" xr:uid="{8691A85E-2BA3-4A6E-B561-0290E4CDB270}"/>
    <cellStyle name="Calculation 2 3 2 4" xfId="2241" xr:uid="{AB5A84EB-7C01-40BB-AD3E-AB0AD1F35C02}"/>
    <cellStyle name="Calculation 2 3 3" xfId="1383" xr:uid="{5D175C27-3720-499D-82BC-BDF5093902CD}"/>
    <cellStyle name="Calculation 2 3 3 2" xfId="2947" xr:uid="{0F2D3840-D5A1-4174-93F5-CE4014C64E8D}"/>
    <cellStyle name="Calculation 2 3 4" xfId="28" xr:uid="{FAAF6B1E-B0B0-4444-AE65-28BDBFD688D8}"/>
    <cellStyle name="Calculation 2 3 4 2" xfId="2311" xr:uid="{F0B067FC-EE8A-4927-B25B-D16CFCA1F057}"/>
    <cellStyle name="Calculation 2 3 5" xfId="2035" xr:uid="{603C84E4-D15C-46B3-B7F4-462B882E9AA8}"/>
    <cellStyle name="Calculation 2 4" xfId="569" xr:uid="{1593A257-3B2F-47AA-AF7C-4F88E6FFB3D7}"/>
    <cellStyle name="Calculation 2 4 2" xfId="784" xr:uid="{1EB05101-ABC9-4708-A9B7-F546DBFA193F}"/>
    <cellStyle name="Calculation 2 4 2 2" xfId="1497" xr:uid="{62765EB3-8613-419A-8C69-10A5A95AD074}"/>
    <cellStyle name="Calculation 2 4 2 2 2" xfId="3061" xr:uid="{A8ED9D41-060B-4FBB-9D33-55EA80A0C5AF}"/>
    <cellStyle name="Calculation 2 4 2 3" xfId="1022" xr:uid="{C7104A9A-444E-4E81-8DD6-515FA83D319B}"/>
    <cellStyle name="Calculation 2 4 2 3 2" xfId="2593" xr:uid="{95160635-808A-4D52-9E84-41096DA9967A}"/>
    <cellStyle name="Calculation 2 4 2 4" xfId="2147" xr:uid="{47419388-B88A-4561-AECA-9D2FF0E4C737}"/>
    <cellStyle name="Calculation 2 4 3" xfId="1289" xr:uid="{35C4E9B7-AE14-471A-B66E-FF424750AAAF}"/>
    <cellStyle name="Calculation 2 4 3 2" xfId="2853" xr:uid="{AF191982-2C9B-4337-9143-1BCF55A48F80}"/>
    <cellStyle name="Calculation 2 4 4" xfId="1196" xr:uid="{21387E31-4F90-4FC9-B90F-5321B6A4606C}"/>
    <cellStyle name="Calculation 2 4 4 2" xfId="2764" xr:uid="{C6913096-701F-4C69-BB1A-315034CCCF58}"/>
    <cellStyle name="Calculation 2 4 5" xfId="1941" xr:uid="{FA54EBE0-BD96-4262-81FD-AD752953E768}"/>
    <cellStyle name="Calculation 2 5" xfId="713" xr:uid="{659B6432-F8EF-4491-A25F-9F523162FB51}"/>
    <cellStyle name="Calculation 2 5 2" xfId="1433" xr:uid="{AFD51807-06A0-4B45-B63E-9763C537E01C}"/>
    <cellStyle name="Calculation 2 5 2 2" xfId="2997" xr:uid="{FC914EBE-2CCB-4918-BB7B-1FD80BA5A302}"/>
    <cellStyle name="Calculation 2 5 3" xfId="1771" xr:uid="{08B94C0A-762C-49AE-BF67-60F3021638BE}"/>
    <cellStyle name="Calculation 2 5 3 2" xfId="3326" xr:uid="{9C251727-3641-47AF-9B1F-920B94F67532}"/>
    <cellStyle name="Calculation 2 5 4" xfId="2084" xr:uid="{BE01867C-200A-455E-96D9-8A68E2028E82}"/>
    <cellStyle name="Calculation 2 6" xfId="1004" xr:uid="{21009666-1081-4804-BAE8-5FD1F696A1AF}"/>
    <cellStyle name="Calculation 2 6 2" xfId="2575" xr:uid="{B51A04A7-80E0-4B8C-BEB4-EF8BC37758AD}"/>
    <cellStyle name="Calculation 2 7" xfId="1809" xr:uid="{018599E4-6253-4160-9C3A-B774A5FD9A6F}"/>
    <cellStyle name="Calculation 2 7 2" xfId="3359" xr:uid="{E372FA90-E242-4066-9976-CEEE0B35D8AE}"/>
    <cellStyle name="Calculation 2 8" xfId="980" xr:uid="{E5C34DF3-52B4-4073-B28C-00882C8CACA1}"/>
    <cellStyle name="Calculation 3" xfId="257" xr:uid="{198F9A6D-3549-4670-BB65-26FF7BA8D30D}"/>
    <cellStyle name="Calculation 3 2" xfId="618" xr:uid="{5CE415D5-C140-4FF6-B773-32E72D568037}"/>
    <cellStyle name="Calculation 3 2 2" xfId="833" xr:uid="{3C76F9FB-192D-48D3-AC56-A95F3E01314D}"/>
    <cellStyle name="Calculation 3 2 2 2" xfId="1546" xr:uid="{9C1968CB-BAC3-4565-9841-6FEBD7DAFA3A}"/>
    <cellStyle name="Calculation 3 2 2 2 2" xfId="3110" xr:uid="{74E9A56A-6F9D-45E7-A7AF-AC18C446C179}"/>
    <cellStyle name="Calculation 3 2 2 3" xfId="1697" xr:uid="{88B1AA72-BEDD-4258-ACE0-8EDF2960214F}"/>
    <cellStyle name="Calculation 3 2 2 3 2" xfId="3257" xr:uid="{7A282163-A161-44C0-BFEE-7588AEB80D5B}"/>
    <cellStyle name="Calculation 3 2 2 4" xfId="2196" xr:uid="{42C478B6-54B6-4FFD-9688-CB5F18EFCC57}"/>
    <cellStyle name="Calculation 3 2 3" xfId="1338" xr:uid="{128AE0AB-0D2C-4E9E-8EF1-0E20FE2D8310}"/>
    <cellStyle name="Calculation 3 2 3 2" xfId="2902" xr:uid="{0A18EDAC-AFD4-48A6-9860-DBBA207131C7}"/>
    <cellStyle name="Calculation 3 2 4" xfId="1754" xr:uid="{7412E2CC-8F32-4E42-8CC0-AC8456F923FA}"/>
    <cellStyle name="Calculation 3 2 4 2" xfId="3311" xr:uid="{8A0AACA0-17D9-41C5-B19D-796EE6B1DC49}"/>
    <cellStyle name="Calculation 3 2 5" xfId="1990" xr:uid="{7C4A14F3-8FFB-4335-A276-73A76700925F}"/>
    <cellStyle name="Calculation 3 3" xfId="604" xr:uid="{4C8DFFA1-8F8F-494C-9515-D7A60EEE58D8}"/>
    <cellStyle name="Calculation 3 3 2" xfId="819" xr:uid="{BAE6983E-3F6F-44A9-8329-3A3FE9D9F301}"/>
    <cellStyle name="Calculation 3 3 2 2" xfId="1532" xr:uid="{CFF5F5BC-40B3-4DD5-8035-6293B18D283B}"/>
    <cellStyle name="Calculation 3 3 2 2 2" xfId="3096" xr:uid="{A8D8F96E-DA8F-4F21-A643-56F379D17746}"/>
    <cellStyle name="Calculation 3 3 2 3" xfId="1002" xr:uid="{34E23764-5BA7-4549-A1E8-5BC94EB7C401}"/>
    <cellStyle name="Calculation 3 3 2 3 2" xfId="2573" xr:uid="{07F31C32-F7C0-4C68-9695-85FE5A066D31}"/>
    <cellStyle name="Calculation 3 3 2 4" xfId="2182" xr:uid="{4C3DC07B-D8C1-424C-987C-93DA7D2BE5F6}"/>
    <cellStyle name="Calculation 3 3 3" xfId="1324" xr:uid="{7ECB5B6D-AF86-4AC4-B958-2306BC699673}"/>
    <cellStyle name="Calculation 3 3 3 2" xfId="2888" xr:uid="{0FF0381F-5365-4363-9195-1A6F45B0C823}"/>
    <cellStyle name="Calculation 3 3 4" xfId="1791" xr:uid="{9613C1CC-7A46-4D2C-92B4-BAB389A23FB1}"/>
    <cellStyle name="Calculation 3 3 4 2" xfId="3343" xr:uid="{15F2EF0C-CA65-4EA6-B6B4-A47B8F3A68EB}"/>
    <cellStyle name="Calculation 3 3 5" xfId="1976" xr:uid="{CC4C01C0-90DC-448E-9FAD-540D18ABA8B9}"/>
    <cellStyle name="Calculation 3 4" xfId="688" xr:uid="{C5A59533-2356-43A8-820A-61A4204E0D6E}"/>
    <cellStyle name="Calculation 3 4 2" xfId="903" xr:uid="{F32F607B-76F7-4194-89DE-EBF9E7A215E3}"/>
    <cellStyle name="Calculation 3 4 2 2" xfId="1616" xr:uid="{2BB03506-FB80-4CCC-871A-06376CF4F9AA}"/>
    <cellStyle name="Calculation 3 4 2 2 2" xfId="3180" xr:uid="{F8969997-9F67-4B75-BEC4-769087879862}"/>
    <cellStyle name="Calculation 3 4 2 3" xfId="1888" xr:uid="{5054CE20-7F55-439B-85B5-DBCEC356D99C}"/>
    <cellStyle name="Calculation 3 4 2 3 2" xfId="3430" xr:uid="{9ADCF11B-145F-4435-B2A0-98046648E930}"/>
    <cellStyle name="Calculation 3 4 2 4" xfId="2266" xr:uid="{10D7899A-06F5-411F-BA78-3E7CB45B02A8}"/>
    <cellStyle name="Calculation 3 4 3" xfId="1408" xr:uid="{F4A4AEFA-5827-4018-A386-9D870C89F6D8}"/>
    <cellStyle name="Calculation 3 4 3 2" xfId="2972" xr:uid="{7481538F-6B79-4045-88E3-ED6122A59961}"/>
    <cellStyle name="Calculation 3 4 4" xfId="1760" xr:uid="{37E85BEB-1CA0-4798-9392-2AABDBCA61BF}"/>
    <cellStyle name="Calculation 3 4 4 2" xfId="3317" xr:uid="{94992426-27EB-46F8-A3B4-52A58ED5BEC8}"/>
    <cellStyle name="Calculation 3 4 5" xfId="2060" xr:uid="{E283673F-7436-497D-A7B7-8A6A37D6D99A}"/>
    <cellStyle name="Calculation 3 5" xfId="721" xr:uid="{09E3F567-4234-4670-B812-492EA4089C92}"/>
    <cellStyle name="Calculation 3 5 2" xfId="1441" xr:uid="{0DA43C9E-114D-47ED-B0C1-73A7C4520835}"/>
    <cellStyle name="Calculation 3 5 2 2" xfId="3005" xr:uid="{4256E471-C8D5-432E-BBB2-E392D1759C63}"/>
    <cellStyle name="Calculation 3 5 3" xfId="1673" xr:uid="{843800EC-4B2D-4BBD-8EE6-3573F8B93D7D}"/>
    <cellStyle name="Calculation 3 5 3 2" xfId="3235" xr:uid="{5BD51DAA-3E34-49EE-8D95-49D6B6E47A37}"/>
    <cellStyle name="Calculation 3 5 4" xfId="2092" xr:uid="{28FC7BBD-29C5-48D3-80FC-57732E0C1BC5}"/>
    <cellStyle name="Calculation 3 6" xfId="1067" xr:uid="{752618A9-7C8D-4191-BAD5-686CE8D94B68}"/>
    <cellStyle name="Calculation 3 6 2" xfId="2636" xr:uid="{4415D1E6-A1D8-4F5D-B709-AB1206E38074}"/>
    <cellStyle name="Calculation 3 7" xfId="1864" xr:uid="{EA9EA80A-E78A-465D-A183-44FFAEC44480}"/>
    <cellStyle name="Calculation 3 7 2" xfId="3408" xr:uid="{7003E293-7B29-4E38-8CDB-2A56FA19C8BE}"/>
    <cellStyle name="Calculation 3 8" xfId="81" xr:uid="{02A7F69B-23A5-495C-BD3F-0658CFD6EB1E}"/>
    <cellStyle name="Check Cell 2" xfId="162" xr:uid="{ADBD6BF8-6CA2-4BC9-A5B2-4AFF12274FA3}"/>
    <cellStyle name="Check Cell 3" xfId="258" xr:uid="{FB5F7655-8742-49F5-A945-DB40D957D7C7}"/>
    <cellStyle name="Check Cell 4" xfId="402" xr:uid="{3FEEA710-BF24-48FC-8736-005E19335219}"/>
    <cellStyle name="Comma 2" xfId="163" xr:uid="{F1DC162F-15E3-46C6-B530-E89CA83594A4}"/>
    <cellStyle name="Comma 2 2" xfId="164" xr:uid="{9C420A43-7E99-4036-9F43-DAD3E86DCD84}"/>
    <cellStyle name="Comma 2 2 2" xfId="447" xr:uid="{70C2EF39-63E1-4852-B15B-A3293DD4DE26}"/>
    <cellStyle name="Comma 2 2 2 2" xfId="2428" xr:uid="{219CB6B2-DA86-497B-8B36-EED2021E12E9}"/>
    <cellStyle name="Comma 2 2 3" xfId="2360" xr:uid="{04253C5F-14CD-4DC7-A876-BF0AC77CC640}"/>
    <cellStyle name="Comma 3" xfId="165" xr:uid="{5B29C205-315B-4438-A315-86F28C34CC2B}"/>
    <cellStyle name="Comma 6" xfId="6" xr:uid="{00000000-0005-0000-0000-000005000000}"/>
    <cellStyle name="Comma 6 2" xfId="2304" xr:uid="{861DC68A-F726-44A4-BF2F-E7819E28C235}"/>
    <cellStyle name="Constants" xfId="8" xr:uid="{00000000-0005-0000-0000-000006000000}"/>
    <cellStyle name="ContentsHyperlink" xfId="274" xr:uid="{A7785E0A-F4A8-451A-B226-354ED5ADBE5D}"/>
    <cellStyle name="CustomCellsOrange" xfId="166" xr:uid="{DCB40854-44EF-45B6-9488-E6B9625F5C74}"/>
    <cellStyle name="CustomCellsOrange 2" xfId="448" xr:uid="{C30787BA-DF2B-4A3D-86BE-350EA233E032}"/>
    <cellStyle name="CustomCellsOrange 2 2" xfId="471" xr:uid="{A1593F25-3A2B-4BCE-B195-116336AF67FF}"/>
    <cellStyle name="CustomCellsOrange 2 2 2" xfId="541" xr:uid="{9BE37A14-23BA-4117-BD66-AC9236AD8CCF}"/>
    <cellStyle name="CustomCellsOrange 2 2 2 2" xfId="707" xr:uid="{36B235AB-B499-4214-A8B3-EEEBB6B3B064}"/>
    <cellStyle name="CustomCellsOrange 2 2 2 2 2" xfId="921" xr:uid="{F483C00A-284C-430E-802D-73F6EB67C667}"/>
    <cellStyle name="CustomCellsOrange 2 2 2 2 2 2" xfId="1634" xr:uid="{B2385DC3-E685-4914-93B5-6A7FAA09102F}"/>
    <cellStyle name="CustomCellsOrange 2 2 2 2 2 2 2" xfId="3198" xr:uid="{D2D3FDE6-2F98-4D2C-B14A-7FB92BDC8E37}"/>
    <cellStyle name="CustomCellsOrange 2 2 2 2 2 3" xfId="1906" xr:uid="{FD4B4416-B8BD-4F23-9A6E-FA7EACC8B1A8}"/>
    <cellStyle name="CustomCellsOrange 2 2 2 2 2 3 2" xfId="3448" xr:uid="{DC5B2B7A-6F3D-4988-8395-BCF44EB1CCFB}"/>
    <cellStyle name="CustomCellsOrange 2 2 2 2 2 4" xfId="2284" xr:uid="{CDCB8EB7-492F-44A3-96DB-DA7915A9905C}"/>
    <cellStyle name="CustomCellsOrange 2 2 2 2 3" xfId="1427" xr:uid="{11B3A23F-ECE3-4398-9E5B-F4D4CA51405A}"/>
    <cellStyle name="CustomCellsOrange 2 2 2 2 3 2" xfId="2991" xr:uid="{693210EB-5639-44BA-902E-4E9F75E9B4D3}"/>
    <cellStyle name="CustomCellsOrange 2 2 2 2 4" xfId="1262" xr:uid="{AB2ACF3A-DE3D-4F12-9153-F181AAE1F1C5}"/>
    <cellStyle name="CustomCellsOrange 2 2 2 2 4 2" xfId="2826" xr:uid="{B6E4653D-E9E9-4E3B-8503-B4A00EFE5421}"/>
    <cellStyle name="CustomCellsOrange 2 2 2 2 5" xfId="2078" xr:uid="{246F53D8-BDA4-40DD-B8B8-53D387BC4C5B}"/>
    <cellStyle name="CustomCellsOrange 2 2 3" xfId="690" xr:uid="{03C2B062-60D1-40C0-B56F-2C39C3C7C77B}"/>
    <cellStyle name="CustomCellsOrange 2 2 3 2" xfId="905" xr:uid="{9384D55A-F94A-4527-AB56-BDAD4B8FB517}"/>
    <cellStyle name="CustomCellsOrange 2 2 3 2 2" xfId="1618" xr:uid="{69BEE11F-BA24-4F76-92D9-0885D85F40EF}"/>
    <cellStyle name="CustomCellsOrange 2 2 3 2 2 2" xfId="3182" xr:uid="{FA5BBB8B-14C9-4C5B-AA33-5FE670047897}"/>
    <cellStyle name="CustomCellsOrange 2 2 3 2 3" xfId="1890" xr:uid="{6AAEFA4F-D5F6-43A3-9F70-F66F61873922}"/>
    <cellStyle name="CustomCellsOrange 2 2 3 2 3 2" xfId="3432" xr:uid="{08323A3F-A320-4CB9-91F4-D9FFD9249F27}"/>
    <cellStyle name="CustomCellsOrange 2 2 3 2 4" xfId="2268" xr:uid="{F46F45B8-7471-44F6-B7E2-F60C518EB414}"/>
    <cellStyle name="CustomCellsOrange 2 2 3 3" xfId="1410" xr:uid="{55DE88E6-F0BC-4A27-ACA0-81244E53DBDE}"/>
    <cellStyle name="CustomCellsOrange 2 2 3 3 2" xfId="2974" xr:uid="{714C549D-A84B-429C-907C-52496C953F2F}"/>
    <cellStyle name="CustomCellsOrange 2 2 3 4" xfId="1756" xr:uid="{79665B93-5293-4C4A-910C-A6216B696E6C}"/>
    <cellStyle name="CustomCellsOrange 2 2 3 4 2" xfId="3313" xr:uid="{ABA4C766-C1C9-4F9E-A965-4993C8FC1613}"/>
    <cellStyle name="CustomCellsOrange 2 2 3 5" xfId="2062" xr:uid="{9C3710C1-DC5E-4318-A1FC-FBA1D3EA0AA1}"/>
    <cellStyle name="CustomCellsOrange 2 2 4" xfId="608" xr:uid="{5C03E980-9BA7-47A0-B77A-5F66A1456ACC}"/>
    <cellStyle name="CustomCellsOrange 2 2 4 2" xfId="823" xr:uid="{0F5C747A-0755-4DC6-90CE-2969D2131389}"/>
    <cellStyle name="CustomCellsOrange 2 2 4 2 2" xfId="1536" xr:uid="{372A5979-2F89-4F70-B35A-C1394CB53FFB}"/>
    <cellStyle name="CustomCellsOrange 2 2 4 2 2 2" xfId="3100" xr:uid="{1381C743-2B0A-4BDA-B3C7-BD7B6946928C}"/>
    <cellStyle name="CustomCellsOrange 2 2 4 2 3" xfId="1666" xr:uid="{560DA2D9-C91E-4539-AA11-348B6B934308}"/>
    <cellStyle name="CustomCellsOrange 2 2 4 2 3 2" xfId="3229" xr:uid="{57646851-DD09-4A9A-A112-CCBB1D03E55F}"/>
    <cellStyle name="CustomCellsOrange 2 2 4 2 4" xfId="2186" xr:uid="{A562E128-502D-40C4-9287-91CA8167A6A8}"/>
    <cellStyle name="CustomCellsOrange 2 2 4 3" xfId="1328" xr:uid="{38E29065-CAB0-46F6-B338-25FE8D542946}"/>
    <cellStyle name="CustomCellsOrange 2 2 4 3 2" xfId="2892" xr:uid="{79E5ECA2-5CB8-441C-8450-CB499CC762DE}"/>
    <cellStyle name="CustomCellsOrange 2 2 4 4" xfId="1699" xr:uid="{6C34DF0A-E18F-4FDF-A79E-BDFC79074816}"/>
    <cellStyle name="CustomCellsOrange 2 2 4 4 2" xfId="3259" xr:uid="{4653877E-36BE-4282-8FFE-A35CC7F2E5C9}"/>
    <cellStyle name="CustomCellsOrange 2 2 4 5" xfId="1980" xr:uid="{21A904B6-00E4-4AAC-A0D0-EC765FDFF1CF}"/>
    <cellStyle name="CustomCellsOrange 2 2 5" xfId="709" xr:uid="{344C5CFD-3C8F-4C8B-B895-23D57115F034}"/>
    <cellStyle name="CustomCellsOrange 2 2 5 2" xfId="923" xr:uid="{EACB5CF7-FA74-4AF5-9EEC-68453CE742B7}"/>
    <cellStyle name="CustomCellsOrange 2 2 5 2 2" xfId="1636" xr:uid="{60A9CDE7-F9D9-4D58-B9C0-0954A872BE41}"/>
    <cellStyle name="CustomCellsOrange 2 2 5 2 2 2" xfId="3200" xr:uid="{2098BE82-4DD2-40C7-A7A1-B0EA10B3C31B}"/>
    <cellStyle name="CustomCellsOrange 2 2 5 2 3" xfId="1908" xr:uid="{E28CD483-3A94-44A6-A9FF-ACA2CF02BC24}"/>
    <cellStyle name="CustomCellsOrange 2 2 5 2 3 2" xfId="3450" xr:uid="{B211060C-33CD-4F90-99C9-F6ADE9DEF6C7}"/>
    <cellStyle name="CustomCellsOrange 2 2 5 2 4" xfId="2286" xr:uid="{0A0E7BCE-7881-4AE9-8CDE-485BA57B4654}"/>
    <cellStyle name="CustomCellsOrange 2 2 5 3" xfId="1429" xr:uid="{DDC05A8D-A728-4736-BA56-9CE140CB9C9D}"/>
    <cellStyle name="CustomCellsOrange 2 2 5 3 2" xfId="2993" xr:uid="{0407C2C0-3353-4D3A-859A-3B5CCDFFAD52}"/>
    <cellStyle name="CustomCellsOrange 2 2 5 4" xfId="1767" xr:uid="{BB85FEAA-C171-4693-ACBD-BA8332538858}"/>
    <cellStyle name="CustomCellsOrange 2 2 5 4 2" xfId="3322" xr:uid="{267615AE-4801-4914-BF51-929CC1873D36}"/>
    <cellStyle name="CustomCellsOrange 2 2 5 5" xfId="2080" xr:uid="{E8F101E5-2DFC-44F2-B7E3-B3270493E073}"/>
    <cellStyle name="CustomCellsOrange 2 2 6" xfId="1223" xr:uid="{2F578B6E-2DF3-4DD8-A57F-BA6FE79FCC76}"/>
    <cellStyle name="CustomCellsOrange 2 2 6 2" xfId="2790" xr:uid="{7A889105-F41B-474B-A230-F57924B306BF}"/>
    <cellStyle name="CustomCellsOrange 2 2 7" xfId="1048" xr:uid="{F9FF5830-3F54-4EA0-8E72-8EC2C3C71EA0}"/>
    <cellStyle name="CustomCellsOrange 2 2 7 2" xfId="2618" xr:uid="{02F5D1B3-FC48-4816-B9CB-24B612AC6778}"/>
    <cellStyle name="CustomCellsOrange 2 2 8" xfId="985" xr:uid="{8A91521F-D246-4ACD-AD5D-242570A581B8}"/>
    <cellStyle name="CustomCellsOrange 3" xfId="306" xr:uid="{411C816E-047C-4B4C-BB12-E408A3F652AA}"/>
    <cellStyle name="CustomCellsOrange 3 2" xfId="645" xr:uid="{BA522192-9952-4D75-91FF-A591C0E25512}"/>
    <cellStyle name="CustomCellsOrange 3 2 2" xfId="860" xr:uid="{4C8CCE8D-2ACC-4BCB-8073-9E4CA2445AAF}"/>
    <cellStyle name="CustomCellsOrange 3 2 2 2" xfId="1573" xr:uid="{2E4661B0-D52B-48BA-9B38-445910D27ECA}"/>
    <cellStyle name="CustomCellsOrange 3 2 2 2 2" xfId="3137" xr:uid="{CE140512-C7A4-48BE-822E-A5AA47BF100F}"/>
    <cellStyle name="CustomCellsOrange 3 2 2 3" xfId="1062" xr:uid="{CE33E548-A7EF-46D7-8CC6-FD570E6BA194}"/>
    <cellStyle name="CustomCellsOrange 3 2 2 3 2" xfId="2631" xr:uid="{41EE6967-F83D-484C-9F8A-435FAE3B5C5C}"/>
    <cellStyle name="CustomCellsOrange 3 2 2 4" xfId="2223" xr:uid="{AA201C0D-BE79-4A36-8BB5-9E291C7EBE41}"/>
    <cellStyle name="CustomCellsOrange 3 2 3" xfId="1365" xr:uid="{06BF508D-A378-451C-A03C-8E4BB861D91D}"/>
    <cellStyle name="CustomCellsOrange 3 2 3 2" xfId="2929" xr:uid="{1B90573D-3B27-4859-9FBC-9EDB243A10DA}"/>
    <cellStyle name="CustomCellsOrange 3 2 4" xfId="1187" xr:uid="{1C1C27AB-F407-480F-A8F7-D4EA5AABCA2F}"/>
    <cellStyle name="CustomCellsOrange 3 2 4 2" xfId="2755" xr:uid="{512F9036-E0ED-44A4-8094-2C3788B43B0E}"/>
    <cellStyle name="CustomCellsOrange 3 2 5" xfId="2017" xr:uid="{EEC4B1F0-EF5E-4206-BF98-14866F6E4FA5}"/>
    <cellStyle name="CustomCellsOrange 3 3" xfId="578" xr:uid="{E47B54A2-0402-4577-AD90-C72F39F56CB3}"/>
    <cellStyle name="CustomCellsOrange 3 3 2" xfId="793" xr:uid="{1CEAE20B-87C8-478A-AF82-99D9A2EB6635}"/>
    <cellStyle name="CustomCellsOrange 3 3 2 2" xfId="1506" xr:uid="{8521DB22-EF7F-4F47-B683-AAFE446C81EE}"/>
    <cellStyle name="CustomCellsOrange 3 3 2 2 2" xfId="3070" xr:uid="{028C8D47-3BB1-4588-8E00-48FEF58710D9}"/>
    <cellStyle name="CustomCellsOrange 3 3 2 3" xfId="1052" xr:uid="{2C776393-2760-4D6E-B398-5432D45B78B3}"/>
    <cellStyle name="CustomCellsOrange 3 3 2 3 2" xfId="2622" xr:uid="{203878A2-033B-450A-A30C-40EEC25BBE63}"/>
    <cellStyle name="CustomCellsOrange 3 3 2 4" xfId="2156" xr:uid="{BF4580E0-5FC3-4443-9332-DA98BF29257E}"/>
    <cellStyle name="CustomCellsOrange 3 3 3" xfId="1298" xr:uid="{A34286FD-AD24-41C4-8AB6-8ADEEF30DBC5}"/>
    <cellStyle name="CustomCellsOrange 3 3 3 2" xfId="2862" xr:uid="{4D3CBFB2-5F65-423C-9083-57F7BDAAD6D0}"/>
    <cellStyle name="CustomCellsOrange 3 3 4" xfId="1009" xr:uid="{59099FDA-750E-468E-A650-E42AB76F6D8A}"/>
    <cellStyle name="CustomCellsOrange 3 3 4 2" xfId="2580" xr:uid="{BECBB67A-8CAC-4F49-B10A-3BA33268264A}"/>
    <cellStyle name="CustomCellsOrange 3 3 5" xfId="1950" xr:uid="{F5A5DF85-18B4-4A18-9653-A3D8D844316B}"/>
    <cellStyle name="CustomCellsOrange 3 4" xfId="591" xr:uid="{136778C3-093E-4F20-8E41-1047CE26B5CC}"/>
    <cellStyle name="CustomCellsOrange 3 4 2" xfId="806" xr:uid="{02093D78-7BBB-464E-AFC0-429CEECF2D06}"/>
    <cellStyle name="CustomCellsOrange 3 4 2 2" xfId="1519" xr:uid="{331C1127-879B-4D74-8794-2E6D71678F4A}"/>
    <cellStyle name="CustomCellsOrange 3 4 2 2 2" xfId="3083" xr:uid="{091B64EA-4361-4A83-A85A-F97D62C25F14}"/>
    <cellStyle name="CustomCellsOrange 3 4 2 3" xfId="1041" xr:uid="{81C8AEBC-A812-40FC-B608-1D3A0D610029}"/>
    <cellStyle name="CustomCellsOrange 3 4 2 3 2" xfId="2611" xr:uid="{433E439E-5B95-496C-8943-3729122D386F}"/>
    <cellStyle name="CustomCellsOrange 3 4 2 4" xfId="2169" xr:uid="{42739A41-E9D2-4033-B743-8C33B612F463}"/>
    <cellStyle name="CustomCellsOrange 3 4 3" xfId="1311" xr:uid="{877AE66B-D51D-4AEF-8948-643CE2E6A2E3}"/>
    <cellStyle name="CustomCellsOrange 3 4 3 2" xfId="2875" xr:uid="{17FA0A77-C79B-4C36-BCBB-DF8129573719}"/>
    <cellStyle name="CustomCellsOrange 3 4 4" xfId="1733" xr:uid="{BFC21101-654F-4F19-B317-E14BECAB40D8}"/>
    <cellStyle name="CustomCellsOrange 3 4 4 2" xfId="3291" xr:uid="{7838E051-B5A0-48A8-9E15-5AD70219FE2E}"/>
    <cellStyle name="CustomCellsOrange 3 4 5" xfId="1963" xr:uid="{0A2CBC4B-D949-4C01-B6B0-3769B3B36EC2}"/>
    <cellStyle name="CustomCellsOrange 3 5" xfId="731" xr:uid="{43C95B11-EEDC-407C-8B68-E9310B716A84}"/>
    <cellStyle name="CustomCellsOrange 3 6" xfId="1103" xr:uid="{751AE82F-7EA1-4CBF-976E-BDDB401B1B90}"/>
    <cellStyle name="CustomCellsOrange 3 6 2" xfId="2671" xr:uid="{EA7C713C-A79B-487E-8D5C-B4AE9921EB01}"/>
    <cellStyle name="CustomCellsOrange 3 7" xfId="1832" xr:uid="{4B5A2614-CD81-45E9-86B8-DF904E31E0E5}"/>
    <cellStyle name="CustomCellsOrange 3 7 2" xfId="3381" xr:uid="{26DB5B27-044D-4781-B7EF-9F6620FC6593}"/>
    <cellStyle name="CustomCellsOrange 3 8" xfId="1253" xr:uid="{AA2731B3-BA6E-432F-9B84-6A4709968FD5}"/>
    <cellStyle name="CustomizationCells" xfId="15" xr:uid="{00000000-0005-0000-0000-000007000000}"/>
    <cellStyle name="CustomizationCells 2" xfId="449" xr:uid="{76C7FC44-804E-4829-95D7-60B4029CF496}"/>
    <cellStyle name="CustomizationCells 2 2" xfId="472" xr:uid="{FD9F8CD3-A928-4D48-B69D-7F6324E6796A}"/>
    <cellStyle name="CustomizationCells 2 2 2" xfId="542" xr:uid="{77A10C67-7A23-487A-AE30-F6CD071ACEB1}"/>
    <cellStyle name="CustomizationCells 2 2 2 2" xfId="708" xr:uid="{CD23153D-EE83-4ACC-9A22-C93243BF55F4}"/>
    <cellStyle name="CustomizationCells 2 2 2 2 2" xfId="922" xr:uid="{099E4BAB-E385-40EB-B92A-70C7CED43975}"/>
    <cellStyle name="CustomizationCells 2 2 2 2 2 2" xfId="1635" xr:uid="{30705B04-227C-44AB-B05A-C72303CB6ADD}"/>
    <cellStyle name="CustomizationCells 2 2 2 2 2 2 2" xfId="3199" xr:uid="{5447743D-9C12-44FD-82F9-18E100FE5005}"/>
    <cellStyle name="CustomizationCells 2 2 2 2 2 3" xfId="1907" xr:uid="{FB0B32D6-9EEB-4B40-A70F-A067B135D18F}"/>
    <cellStyle name="CustomizationCells 2 2 2 2 2 3 2" xfId="3449" xr:uid="{616A0FC3-4699-4D19-AC4D-3FC2667D6D6E}"/>
    <cellStyle name="CustomizationCells 2 2 2 2 2 4" xfId="2285" xr:uid="{66DE6F77-B920-4D3C-991F-78904ACFACBE}"/>
    <cellStyle name="CustomizationCells 2 2 2 2 3" xfId="1428" xr:uid="{452359DA-6367-4A37-BF82-B57DB69E4F15}"/>
    <cellStyle name="CustomizationCells 2 2 2 2 3 2" xfId="2992" xr:uid="{2A4BE257-4CC3-4FE9-AF17-E2DAF8A6D686}"/>
    <cellStyle name="CustomizationCells 2 2 2 2 4" xfId="1219" xr:uid="{5017526D-2052-4B5A-98FC-DE86C3AEBB71}"/>
    <cellStyle name="CustomizationCells 2 2 2 2 4 2" xfId="2786" xr:uid="{4168DE5D-DD2E-471B-9744-CCA73948A9BB}"/>
    <cellStyle name="CustomizationCells 2 2 2 2 5" xfId="2079" xr:uid="{166B99D6-961E-4BA0-B95F-12D6E9B72B66}"/>
    <cellStyle name="CustomizationCells 2 2 3" xfId="691" xr:uid="{884A754D-435E-41EB-A4FB-1EC35D240608}"/>
    <cellStyle name="CustomizationCells 2 2 3 2" xfId="906" xr:uid="{0FB768A6-0F13-4B9E-B44C-672D0B2242AD}"/>
    <cellStyle name="CustomizationCells 2 2 3 2 2" xfId="1619" xr:uid="{740622D6-BA1B-41A1-AEA5-2F082F22B2A3}"/>
    <cellStyle name="CustomizationCells 2 2 3 2 2 2" xfId="3183" xr:uid="{28E7AE8C-0111-4A25-8109-AF63E51E92F8}"/>
    <cellStyle name="CustomizationCells 2 2 3 2 3" xfId="1891" xr:uid="{6183C958-5983-4358-B95C-91E1DA61EB5D}"/>
    <cellStyle name="CustomizationCells 2 2 3 2 3 2" xfId="3433" xr:uid="{B818FB88-92FC-402C-AA95-854450491810}"/>
    <cellStyle name="CustomizationCells 2 2 3 2 4" xfId="2269" xr:uid="{8351CEF9-FBC1-4609-A8A9-9CCC292C9B07}"/>
    <cellStyle name="CustomizationCells 2 2 3 3" xfId="1411" xr:uid="{7A5741D6-CBA3-44C1-868D-158BA06D606F}"/>
    <cellStyle name="CustomizationCells 2 2 3 3 2" xfId="2975" xr:uid="{56424663-1C15-48DA-A892-DDC8FF907A1C}"/>
    <cellStyle name="CustomizationCells 2 2 3 4" xfId="1146" xr:uid="{9C835068-28FA-46E1-A7C3-6B456E72C033}"/>
    <cellStyle name="CustomizationCells 2 2 3 4 2" xfId="2714" xr:uid="{0B17A946-12DF-4BFD-A403-9857F620530C}"/>
    <cellStyle name="CustomizationCells 2 2 3 5" xfId="2063" xr:uid="{5D6040D1-2749-4F04-8C5A-AF3C96B87E43}"/>
    <cellStyle name="CustomizationCells 2 2 4" xfId="554" xr:uid="{4D8E8180-6959-44F3-B383-0ACDC7672DB2}"/>
    <cellStyle name="CustomizationCells 2 2 4 2" xfId="769" xr:uid="{A0E15D98-3A29-4BD4-A771-FB38A03E0BE8}"/>
    <cellStyle name="CustomizationCells 2 2 4 2 2" xfId="1482" xr:uid="{CD3E8AEC-1C10-4ED2-85AC-229129D91696}"/>
    <cellStyle name="CustomizationCells 2 2 4 2 2 2" xfId="3046" xr:uid="{8FA9A115-B51F-4810-BC2C-4160E2376C43}"/>
    <cellStyle name="CustomizationCells 2 2 4 2 3" xfId="1029" xr:uid="{94984A09-BF13-4AA4-A85D-3B580C0BD78B}"/>
    <cellStyle name="CustomizationCells 2 2 4 2 3 2" xfId="2600" xr:uid="{BC0CACA5-2331-4063-BB4B-4368373F4092}"/>
    <cellStyle name="CustomizationCells 2 2 4 2 4" xfId="2132" xr:uid="{7C0B0596-2A97-4E18-AE85-DCECC2928077}"/>
    <cellStyle name="CustomizationCells 2 2 4 3" xfId="1274" xr:uid="{AD4AB5ED-5350-48FE-9D79-10D6781E27E9}"/>
    <cellStyle name="CustomizationCells 2 2 4 3 2" xfId="2838" xr:uid="{8A6C4E5F-1C05-4997-BF56-E1F76E48C4D4}"/>
    <cellStyle name="CustomizationCells 2 2 4 4" xfId="1018" xr:uid="{EC0E5E35-78AF-428C-975B-3BF10DCA9FD8}"/>
    <cellStyle name="CustomizationCells 2 2 4 4 2" xfId="2589" xr:uid="{96CED824-CD99-4590-A163-FCC4F6282316}"/>
    <cellStyle name="CustomizationCells 2 2 4 5" xfId="1926" xr:uid="{F657DCD7-704C-4292-BE18-639D9F37A90F}"/>
    <cellStyle name="CustomizationCells 2 2 5" xfId="710" xr:uid="{4B94BCE0-47BB-40A7-8C4E-B2716A2CAC95}"/>
    <cellStyle name="CustomizationCells 2 2 5 2" xfId="924" xr:uid="{9FFC34B4-C6F1-4476-A355-4C3B5249EE09}"/>
    <cellStyle name="CustomizationCells 2 2 5 2 2" xfId="2504" xr:uid="{8F36776B-2846-4760-9E2A-827F7283919B}"/>
    <cellStyle name="CustomizationCells 2 2 5 3" xfId="1430" xr:uid="{2DDA9891-53EA-45C3-81C7-8A25CE394629}"/>
    <cellStyle name="CustomizationCells 2 2 5 3 2" xfId="2994" xr:uid="{21959D45-46CB-4DE5-94CA-61E7FDCA9EEC}"/>
    <cellStyle name="CustomizationCells 2 2 5 4" xfId="1684" xr:uid="{8F4B4369-7A43-4A2B-914A-B58D110870DA}"/>
    <cellStyle name="CustomizationCells 2 2 5 4 2" xfId="3245" xr:uid="{A0BF66B0-CF20-4A39-983A-487F9BC9A66D}"/>
    <cellStyle name="CustomizationCells 2 2 5 5" xfId="2081" xr:uid="{A9F95BAC-5492-4DE2-A2C2-D7A49C6A80A2}"/>
    <cellStyle name="CustomizationCells 2 2 6" xfId="1224" xr:uid="{1FA2EF5B-BDB2-4CF4-B40F-1A4537614B3F}"/>
    <cellStyle name="CustomizationCells 2 2 6 2" xfId="2791" xr:uid="{625D48FE-3237-4085-8822-EA4C7CC0A675}"/>
    <cellStyle name="CustomizationCells 2 2 7" xfId="1696" xr:uid="{34A925FC-7445-442B-A2EB-05402A658500}"/>
    <cellStyle name="CustomizationCells 2 2 7 2" xfId="3256" xr:uid="{72ADD73A-1CE9-4DBE-9E15-248C9DEC0116}"/>
    <cellStyle name="CustomizationCells 2 2 8" xfId="1781" xr:uid="{D475A28F-99E5-4D2A-A5BC-4D8A8CA797EB}"/>
    <cellStyle name="CustomizationCells 3" xfId="307" xr:uid="{6BAB25F7-D23D-4B07-A424-59F23005346E}"/>
    <cellStyle name="CustomizationCells 3 2" xfId="646" xr:uid="{062041AE-F085-4411-8ADD-655B25F66F3E}"/>
    <cellStyle name="CustomizationCells 3 2 2" xfId="861" xr:uid="{870310B6-E2C8-4B66-A93E-3F22A5853571}"/>
    <cellStyle name="CustomizationCells 3 2 2 2" xfId="1574" xr:uid="{DF881EBE-3D04-42EA-BCE9-4AB20658BEA8}"/>
    <cellStyle name="CustomizationCells 3 2 2 2 2" xfId="3138" xr:uid="{41A1809A-2E84-452D-8AEE-99725B6678D3}"/>
    <cellStyle name="CustomizationCells 3 2 2 3" xfId="1065" xr:uid="{80EA2534-1F02-421A-83E4-0265269BE447}"/>
    <cellStyle name="CustomizationCells 3 2 2 3 2" xfId="2634" xr:uid="{4C775893-88CF-4D5B-ACDE-08EE931FD34D}"/>
    <cellStyle name="CustomizationCells 3 2 2 4" xfId="2224" xr:uid="{AA9E26DD-C6E0-412C-884A-7FEA9C846738}"/>
    <cellStyle name="CustomizationCells 3 2 3" xfId="1366" xr:uid="{073A8689-86EA-4A56-9EB2-318980A1B024}"/>
    <cellStyle name="CustomizationCells 3 2 3 2" xfId="2930" xr:uid="{7CAB42F9-4F5E-41E2-AE04-7C8EFA978D11}"/>
    <cellStyle name="CustomizationCells 3 2 4" xfId="25" xr:uid="{8295119A-6EE7-47AF-BEDE-3C16B5089EA7}"/>
    <cellStyle name="CustomizationCells 3 2 4 2" xfId="2309" xr:uid="{C219985D-846D-4A1D-B7B6-83B590E049DA}"/>
    <cellStyle name="CustomizationCells 3 2 5" xfId="2018" xr:uid="{6548E8FA-2AC2-43F7-A2DA-5406FF57AFBB}"/>
    <cellStyle name="CustomizationCells 3 3" xfId="673" xr:uid="{5DC16D22-ABBA-4BB9-AAD5-111B0B6DB344}"/>
    <cellStyle name="CustomizationCells 3 3 2" xfId="888" xr:uid="{7C14E5BD-7401-4695-9C6F-E911AD77ED84}"/>
    <cellStyle name="CustomizationCells 3 3 2 2" xfId="1601" xr:uid="{CAFA3364-3243-4796-8FDE-D0B400C48D3C}"/>
    <cellStyle name="CustomizationCells 3 3 2 2 2" xfId="3165" xr:uid="{AE16E3E9-E2E9-42FF-99A6-74B97D7301EF}"/>
    <cellStyle name="CustomizationCells 3 3 2 3" xfId="925" xr:uid="{AA906F1F-6881-4229-8DAC-8EC315CB8060}"/>
    <cellStyle name="CustomizationCells 3 3 2 3 2" xfId="2505" xr:uid="{06E881BC-942F-4381-B079-E864FFAC9246}"/>
    <cellStyle name="CustomizationCells 3 3 2 4" xfId="2251" xr:uid="{EFA3A520-4A9F-4168-8131-08A6B126AA9F}"/>
    <cellStyle name="CustomizationCells 3 3 3" xfId="1393" xr:uid="{52BA3711-D659-4A65-8A38-4465E7880943}"/>
    <cellStyle name="CustomizationCells 3 3 3 2" xfId="2957" xr:uid="{04CE13D3-A0C7-49E2-9093-6B225094E77B}"/>
    <cellStyle name="CustomizationCells 3 3 4" xfId="1689" xr:uid="{AB187B44-1F67-4AF9-8015-659E5BDD8A5A}"/>
    <cellStyle name="CustomizationCells 3 3 4 2" xfId="3250" xr:uid="{12E8847F-56CF-4776-9766-401666FE55AC}"/>
    <cellStyle name="CustomizationCells 3 3 5" xfId="2045" xr:uid="{AA42CF44-3FC6-4F8E-8E27-E4699AC218AD}"/>
    <cellStyle name="CustomizationCells 3 4" xfId="593" xr:uid="{5400784D-98BC-46B2-A814-06F6092F6773}"/>
    <cellStyle name="CustomizationCells 3 4 2" xfId="808" xr:uid="{F4C705DA-A966-4D3C-B74A-388B3F9CD418}"/>
    <cellStyle name="CustomizationCells 3 4 2 2" xfId="1521" xr:uid="{7206D4E0-9DD5-4812-A9B0-34C2EFC6B0AE}"/>
    <cellStyle name="CustomizationCells 3 4 2 2 2" xfId="3085" xr:uid="{C55B7D95-5C45-4920-AC58-0D0936611303}"/>
    <cellStyle name="CustomizationCells 3 4 2 3" xfId="1039" xr:uid="{A88A6320-5E55-43FE-84D1-CD6393060E7A}"/>
    <cellStyle name="CustomizationCells 3 4 2 3 2" xfId="2609" xr:uid="{143EA44F-B533-491E-BE91-9C53061EB93C}"/>
    <cellStyle name="CustomizationCells 3 4 2 4" xfId="2171" xr:uid="{6F8159BA-6C3C-42B0-A6AF-33509DA78DEC}"/>
    <cellStyle name="CustomizationCells 3 4 3" xfId="1313" xr:uid="{5AAF8008-B46F-4E55-8756-68ECF318C818}"/>
    <cellStyle name="CustomizationCells 3 4 3 2" xfId="2877" xr:uid="{4118F1CC-09C6-46FE-92D4-4E5E458A47DD}"/>
    <cellStyle name="CustomizationCells 3 4 4" xfId="1083" xr:uid="{F86D0906-0ADD-4063-B9F4-FF344D050594}"/>
    <cellStyle name="CustomizationCells 3 4 4 2" xfId="2651" xr:uid="{52EA8198-C743-47D6-B5A7-4A29A80119EF}"/>
    <cellStyle name="CustomizationCells 3 4 5" xfId="1965" xr:uid="{9559E94D-108A-4626-8D7F-6356641E17B6}"/>
    <cellStyle name="CustomizationCells 3 5" xfId="732" xr:uid="{E843A5F8-1FBA-463B-B3FC-5EA5148EDC88}"/>
    <cellStyle name="CustomizationCells 3 6" xfId="1104" xr:uid="{A2AEDDE9-C24F-4B0E-95A1-1AA80936BC37}"/>
    <cellStyle name="CustomizationCells 3 6 2" xfId="2672" xr:uid="{2C5C0090-90F6-47A5-BB1D-DAF2133A4186}"/>
    <cellStyle name="CustomizationCells 3 7" xfId="1766" xr:uid="{CA7E4C1B-3A9E-4D85-9E9E-A87833AD5B5E}"/>
    <cellStyle name="CustomizationCells 3 7 2" xfId="3321" xr:uid="{EBAB8C18-20C9-4F21-A04C-7F175D114079}"/>
    <cellStyle name="CustomizationCells 3 8" xfId="1731" xr:uid="{3F34BCBF-4D17-4460-A2E5-F1DD28615959}"/>
    <cellStyle name="CustomizationCells 4" xfId="104" xr:uid="{313B86C6-BF96-483C-BB83-08DD249A8177}"/>
    <cellStyle name="CustomizationGreenCells" xfId="167" xr:uid="{2A1B8315-FF81-4509-8298-2DD11E2D40F1}"/>
    <cellStyle name="CustomizationGreenCells 2" xfId="450" xr:uid="{3FFBB354-6323-4CA9-93E3-3AD2C2FB5352}"/>
    <cellStyle name="CustomizationGreenCells 3" xfId="308" xr:uid="{64C2A0D3-97C4-40E1-BCCC-53FAE7D716A3}"/>
    <cellStyle name="CustomizationGreenCells 3 2" xfId="647" xr:uid="{C69B7D8D-C4FE-45FD-A068-25E9B870E8D6}"/>
    <cellStyle name="CustomizationGreenCells 3 2 2" xfId="862" xr:uid="{2AA3FA68-CED5-43A6-A379-11CD34D94197}"/>
    <cellStyle name="CustomizationGreenCells 3 2 2 2" xfId="1575" xr:uid="{5D7793A1-7B31-437E-8043-FC27B703B312}"/>
    <cellStyle name="CustomizationGreenCells 3 2 2 2 2" xfId="3139" xr:uid="{5B3E68DB-AAFB-47F4-9994-27CD253FD51E}"/>
    <cellStyle name="CustomizationGreenCells 3 2 2 3" xfId="1821" xr:uid="{4A9AD5EE-BE8F-4307-8F33-4BBB5AAE6C1C}"/>
    <cellStyle name="CustomizationGreenCells 3 2 2 3 2" xfId="3370" xr:uid="{F88F7516-A354-490A-8B74-321B3EEE0024}"/>
    <cellStyle name="CustomizationGreenCells 3 2 2 4" xfId="2225" xr:uid="{552B0FAD-4474-4E03-B64A-AF669B3F3E35}"/>
    <cellStyle name="CustomizationGreenCells 3 2 3" xfId="1367" xr:uid="{76FEA897-BF2D-42E8-9F9C-0BAE71929702}"/>
    <cellStyle name="CustomizationGreenCells 3 2 3 2" xfId="2931" xr:uid="{A117B343-9286-4FD9-8E2F-E4CE7315DE23}"/>
    <cellStyle name="CustomizationGreenCells 3 2 4" xfId="994" xr:uid="{173FC676-1A06-4CD2-AB2E-19EAA126587E}"/>
    <cellStyle name="CustomizationGreenCells 3 2 4 2" xfId="2566" xr:uid="{17D8DE4E-34F3-4C74-83FF-535324906D5A}"/>
    <cellStyle name="CustomizationGreenCells 3 2 5" xfId="2019" xr:uid="{2FDE4CB0-7611-4A38-8471-F4573ED16663}"/>
    <cellStyle name="CustomizationGreenCells 3 3" xfId="617" xr:uid="{05CB072C-1D50-44A8-8CA5-B63EB86F02B6}"/>
    <cellStyle name="CustomizationGreenCells 3 3 2" xfId="832" xr:uid="{3BF55559-6CD5-493C-A749-EB701C57325D}"/>
    <cellStyle name="CustomizationGreenCells 3 3 2 2" xfId="1545" xr:uid="{8139E202-BC76-4F99-BEA2-E2684424EB06}"/>
    <cellStyle name="CustomizationGreenCells 3 3 2 2 2" xfId="3109" xr:uid="{638AD087-DC91-49B4-93A7-6FA7A7A99A5D}"/>
    <cellStyle name="CustomizationGreenCells 3 3 2 3" xfId="1816" xr:uid="{D97040C8-2B97-4D2C-86CD-441790D9DF27}"/>
    <cellStyle name="CustomizationGreenCells 3 3 2 3 2" xfId="3365" xr:uid="{834DD425-527E-4FF1-8FCC-927DC40DA66F}"/>
    <cellStyle name="CustomizationGreenCells 3 3 2 4" xfId="2195" xr:uid="{6B5CC220-91BE-4BF6-BC99-EB3AFFB64A1E}"/>
    <cellStyle name="CustomizationGreenCells 3 3 3" xfId="1337" xr:uid="{53491117-5BBC-4EBF-AB74-861FE846078F}"/>
    <cellStyle name="CustomizationGreenCells 3 3 3 2" xfId="2901" xr:uid="{659F8CCA-3EB5-4723-B11A-0964739CD33B}"/>
    <cellStyle name="CustomizationGreenCells 3 3 4" xfId="1008" xr:uid="{227057FC-B3D4-42E6-8910-A5DB7A709750}"/>
    <cellStyle name="CustomizationGreenCells 3 3 4 2" xfId="2579" xr:uid="{D3E9AD13-3E0B-44A1-B5DA-81233A5D69EB}"/>
    <cellStyle name="CustomizationGreenCells 3 3 5" xfId="1989" xr:uid="{39CEA75A-AE14-4782-9049-67F487D93223}"/>
    <cellStyle name="CustomizationGreenCells 3 4" xfId="550" xr:uid="{E07817C3-19E5-4551-B817-02E27F9D2E19}"/>
    <cellStyle name="CustomizationGreenCells 3 4 2" xfId="765" xr:uid="{AF56710D-282A-41E7-806C-615A9D057388}"/>
    <cellStyle name="CustomizationGreenCells 3 4 2 2" xfId="1478" xr:uid="{3C81B3CA-BB5D-45E6-A9B9-1C101D3DEBB1}"/>
    <cellStyle name="CustomizationGreenCells 3 4 2 2 2" xfId="3042" xr:uid="{AC90F624-C71F-4453-A9A1-098DD31CA121}"/>
    <cellStyle name="CustomizationGreenCells 3 4 2 3" xfId="1073" xr:uid="{C96FFC2C-C126-4706-AFCA-CFA9B158C629}"/>
    <cellStyle name="CustomizationGreenCells 3 4 2 3 2" xfId="2641" xr:uid="{92247BF3-87AF-430F-BB1F-9DD40EAE8A8B}"/>
    <cellStyle name="CustomizationGreenCells 3 4 2 4" xfId="2128" xr:uid="{CACBB44F-92A4-482C-98F8-110B7BA3A44B}"/>
    <cellStyle name="CustomizationGreenCells 3 4 3" xfId="1270" xr:uid="{646C3DEB-81A0-4C06-99DD-8CBB20917642}"/>
    <cellStyle name="CustomizationGreenCells 3 4 3 2" xfId="2834" xr:uid="{EF88546F-F565-4B2F-8492-068F30A1521F}"/>
    <cellStyle name="CustomizationGreenCells 3 4 4" xfId="1165" xr:uid="{75D1AED7-145B-4BAA-A1E8-D20447B040D4}"/>
    <cellStyle name="CustomizationGreenCells 3 4 4 2" xfId="2733" xr:uid="{7A647822-8776-4EFA-ADBC-55B01E5AF00C}"/>
    <cellStyle name="CustomizationGreenCells 3 4 5" xfId="1922" xr:uid="{FDF19DD1-EB17-4447-B2E4-1E04727817EE}"/>
    <cellStyle name="CustomizationGreenCells 3 5" xfId="733" xr:uid="{EBCE0618-E77E-4FC6-B88D-7D3474641E8D}"/>
    <cellStyle name="CustomizationGreenCells 3 6" xfId="1105" xr:uid="{9432A9B4-90ED-4776-88E4-4FDB7D3DFC5B}"/>
    <cellStyle name="CustomizationGreenCells 3 6 2" xfId="2673" xr:uid="{C25220AD-9040-4157-AF5C-635883B78C54}"/>
    <cellStyle name="CustomizationGreenCells 3 7" xfId="1675" xr:uid="{A011262C-4199-4569-B142-64188E158C49}"/>
    <cellStyle name="CustomizationGreenCells 3 7 2" xfId="3237" xr:uid="{533F6662-A3DD-45A0-88E9-F9C61EA3BA61}"/>
    <cellStyle name="CustomizationGreenCells 3 8" xfId="1876" xr:uid="{78573644-D06D-45BF-B2E5-B9B3D6976F4E}"/>
    <cellStyle name="DocBox_EmptyRow" xfId="31" xr:uid="{0D28A976-5D12-4EA6-A0E0-D4C80C07956C}"/>
    <cellStyle name="Eingabe" xfId="18" xr:uid="{9DE85779-A836-4C02-BC1B-BD54F7CF547E}"/>
    <cellStyle name="Eingabe 2" xfId="405" xr:uid="{28AF6488-63DC-483D-85B1-F86880598907}"/>
    <cellStyle name="Eingabe 3" xfId="451" xr:uid="{8CD1970E-55BD-4AFD-8E1E-96E55F06B986}"/>
    <cellStyle name="Eingabe 3 2" xfId="687" xr:uid="{085DF4AB-19A7-4CD4-A833-8B8E1447D54E}"/>
    <cellStyle name="Eingabe 3 2 2" xfId="902" xr:uid="{F77E0EF0-37E2-4588-901E-930B2E1EE269}"/>
    <cellStyle name="Eingabe 3 2 2 2" xfId="1615" xr:uid="{4FE3297B-FBBF-476D-9317-EEDE4AE2BEC4}"/>
    <cellStyle name="Eingabe 3 2 2 2 2" xfId="3179" xr:uid="{7E89934F-9BEF-4FED-8AD2-475FF6EF080A}"/>
    <cellStyle name="Eingabe 3 2 2 3" xfId="1887" xr:uid="{10259214-03EF-49EE-9852-255997FD176A}"/>
    <cellStyle name="Eingabe 3 2 2 3 2" xfId="3429" xr:uid="{D4A0BC26-AC96-444A-A737-BD54F06A9C59}"/>
    <cellStyle name="Eingabe 3 2 2 4" xfId="2265" xr:uid="{1CA1A7A8-3E26-45C8-997B-B280BD98468E}"/>
    <cellStyle name="Eingabe 3 2 3" xfId="1407" xr:uid="{DB2531CD-F52C-4D13-8816-02C098D16AA7}"/>
    <cellStyle name="Eingabe 3 2 3 2" xfId="2971" xr:uid="{49E48CFF-DD42-4346-8A48-14211AB1D9B7}"/>
    <cellStyle name="Eingabe 3 2 4" xfId="1817" xr:uid="{5C2943D4-6274-429D-BDF7-61657E5E82A3}"/>
    <cellStyle name="Eingabe 3 2 4 2" xfId="3366" xr:uid="{BD2224EB-0421-48C0-8955-07ED4ECF5126}"/>
    <cellStyle name="Eingabe 3 2 5" xfId="2059" xr:uid="{01BADC80-47CD-44E2-8630-8717305EA41E}"/>
    <cellStyle name="Eingabe 3 3" xfId="676" xr:uid="{09DDE72A-62ED-45A0-BB56-F93E3BB1FA81}"/>
    <cellStyle name="Eingabe 3 3 2" xfId="891" xr:uid="{10ABFD32-841A-4B6D-8B57-25176C875944}"/>
    <cellStyle name="Eingabe 3 3 2 2" xfId="1604" xr:uid="{29EF5051-77C2-4F51-A81E-1F151A62793F}"/>
    <cellStyle name="Eingabe 3 3 2 2 2" xfId="3168" xr:uid="{30278FC0-0017-453B-9847-26B62A943EB0}"/>
    <cellStyle name="Eingabe 3 3 2 3" xfId="1175" xr:uid="{8F9C0645-5432-4AF3-ABD2-82A76B2059F7}"/>
    <cellStyle name="Eingabe 3 3 2 3 2" xfId="2743" xr:uid="{FC693CD9-F15A-4D85-8E94-E8EFC8B5DE9B}"/>
    <cellStyle name="Eingabe 3 3 2 4" xfId="2254" xr:uid="{2663E84D-2D8C-4897-8E20-62A6AE4A0953}"/>
    <cellStyle name="Eingabe 3 3 3" xfId="1396" xr:uid="{4F14EBB2-717D-4B08-8448-4C7E3D313D63}"/>
    <cellStyle name="Eingabe 3 3 3 2" xfId="2960" xr:uid="{BCCBC70C-2DD0-4D07-B076-9AFD6E9B0C34}"/>
    <cellStyle name="Eingabe 3 3 4" xfId="1057" xr:uid="{318884CC-94E0-4427-B8CA-F0B26F64C21B}"/>
    <cellStyle name="Eingabe 3 3 4 2" xfId="2627" xr:uid="{270850C0-1C5D-42F4-BAC3-E3FD08A97370}"/>
    <cellStyle name="Eingabe 3 3 5" xfId="2048" xr:uid="{B13621B6-E4B6-4DC4-ABDE-F2B54B942D5B}"/>
    <cellStyle name="Eingabe 3 4" xfId="567" xr:uid="{5E654C06-72F2-4F8F-AE43-CE950DE869AB}"/>
    <cellStyle name="Eingabe 3 4 2" xfId="782" xr:uid="{E933BDAE-C373-4EB7-9AB9-95C2FCE813F4}"/>
    <cellStyle name="Eingabe 3 4 2 2" xfId="1495" xr:uid="{7F998F58-BDCB-4B74-A820-5430A13EC47D}"/>
    <cellStyle name="Eingabe 3 4 2 2 2" xfId="3059" xr:uid="{79847E88-B8C9-4164-B20B-82DB5249E825}"/>
    <cellStyle name="Eingabe 3 4 2 3" xfId="996" xr:uid="{F25B8C94-568E-4151-8A3C-5A4A8E5EC6DA}"/>
    <cellStyle name="Eingabe 3 4 2 3 2" xfId="2568" xr:uid="{822F2187-C75E-4182-ADA6-6EDDCB120196}"/>
    <cellStyle name="Eingabe 3 4 2 4" xfId="2145" xr:uid="{DF3FCAE5-9121-4830-8A45-1B845264182D}"/>
    <cellStyle name="Eingabe 3 4 3" xfId="1287" xr:uid="{D18AD6B1-175B-44AA-B86B-EBE06B89D2CB}"/>
    <cellStyle name="Eingabe 3 4 3 2" xfId="2851" xr:uid="{D9074A69-CF7E-494B-96F0-96CD9888300B}"/>
    <cellStyle name="Eingabe 3 4 4" xfId="1848" xr:uid="{5766B0E9-477E-45C9-9E35-50D17DC855B3}"/>
    <cellStyle name="Eingabe 3 4 4 2" xfId="3393" xr:uid="{0EF3E272-5F37-47DA-9578-009F84CAA8A3}"/>
    <cellStyle name="Eingabe 3 4 5" xfId="1939" xr:uid="{187BB9FC-177E-4109-8D17-DA24941EF378}"/>
    <cellStyle name="Eingabe 3 5" xfId="750" xr:uid="{7D7F7524-E7B4-4195-9E4C-D6403A418D68}"/>
    <cellStyle name="Eingabe 3 5 2" xfId="1463" xr:uid="{C9C42825-579B-4660-B7BE-8F333BDAEA81}"/>
    <cellStyle name="Eingabe 3 5 2 2" xfId="3027" xr:uid="{FB435C22-1169-428B-9036-BF659CEB2791}"/>
    <cellStyle name="Eingabe 3 5 3" xfId="1762" xr:uid="{DB99A11B-DB2A-40CB-BA07-B250D64A0E73}"/>
    <cellStyle name="Eingabe 3 5 3 2" xfId="3319" xr:uid="{C8DFE881-07A7-415B-8FE8-630EFE30673D}"/>
    <cellStyle name="Eingabe 3 5 4" xfId="2113" xr:uid="{2C4FB7AC-E24C-4D5E-AA99-A0694D3F6C36}"/>
    <cellStyle name="Eingabe 3 6" xfId="1210" xr:uid="{FE0D8030-E33A-4F5E-AC4D-AC9643B6F617}"/>
    <cellStyle name="Eingabe 3 6 2" xfId="2777" xr:uid="{4D4E600A-09A0-4DC9-A88D-E106FEB1D563}"/>
    <cellStyle name="Eingabe 3 7" xfId="1149" xr:uid="{9286F28E-46F9-4BAA-A0FF-DB13E2FE72F7}"/>
    <cellStyle name="Eingabe 3 7 2" xfId="2717" xr:uid="{8D754609-6458-42FE-83BD-C686918DB39F}"/>
    <cellStyle name="Eingabe 3 8" xfId="1069" xr:uid="{0CBC878F-3DB8-41B9-9B78-EC4F52A7DE71}"/>
    <cellStyle name="Eingabe 4" xfId="310" xr:uid="{C98137A0-A831-4A18-B430-DA1FB80B2443}"/>
    <cellStyle name="Eingabe 4 2" xfId="648" xr:uid="{6DF699FE-35D1-4C0F-A29C-9F39A21D54A4}"/>
    <cellStyle name="Eingabe 4 2 2" xfId="863" xr:uid="{2CB6E958-480F-4538-9771-5E16EB3D6D9D}"/>
    <cellStyle name="Eingabe 4 2 2 2" xfId="1576" xr:uid="{F16F2A8A-B30A-4E1D-AB55-18C28E3D09DF}"/>
    <cellStyle name="Eingabe 4 2 2 2 2" xfId="3140" xr:uid="{2CD02DC3-37EB-4599-9880-F65DFD4E8617}"/>
    <cellStyle name="Eingabe 4 2 2 3" xfId="1155" xr:uid="{0D7833F1-8264-41ED-947F-1D14E9B3063F}"/>
    <cellStyle name="Eingabe 4 2 2 3 2" xfId="2723" xr:uid="{F781F316-56AD-44DF-894A-2FCA35EF2C70}"/>
    <cellStyle name="Eingabe 4 2 2 4" xfId="2226" xr:uid="{E02AF14A-6BB3-4D01-9277-57DE17AE139A}"/>
    <cellStyle name="Eingabe 4 2 3" xfId="1368" xr:uid="{827EA7BD-8B4A-4B71-8EE2-B32A668DEF5A}"/>
    <cellStyle name="Eingabe 4 2 3 2" xfId="2932" xr:uid="{A1DE387A-397C-4365-A41C-FEDA3694E27A}"/>
    <cellStyle name="Eingabe 4 2 4" xfId="1164" xr:uid="{1FD30ED9-C7ED-42C8-A956-83ECE6BDC0DD}"/>
    <cellStyle name="Eingabe 4 2 4 2" xfId="2732" xr:uid="{6D6C7D20-D48C-4F44-BE5F-A45BEBBD7DF2}"/>
    <cellStyle name="Eingabe 4 2 5" xfId="2020" xr:uid="{6DAEF92F-BE4B-4268-BC64-7FED5E8F05F3}"/>
    <cellStyle name="Eingabe 4 3" xfId="575" xr:uid="{A8495642-2E81-4D2D-8CCF-BFC247E176A0}"/>
    <cellStyle name="Eingabe 4 3 2" xfId="790" xr:uid="{853ECD08-9F5E-4E36-A04A-A9750EC619CB}"/>
    <cellStyle name="Eingabe 4 3 2 2" xfId="1503" xr:uid="{5877B1C9-D095-495D-9D91-28BCDEEB5E49}"/>
    <cellStyle name="Eingabe 4 3 2 2 2" xfId="3067" xr:uid="{8495AE34-C118-4283-82E8-4E80A07EDBA2}"/>
    <cellStyle name="Eingabe 4 3 2 3" xfId="1226" xr:uid="{8EC7AFD1-9BCE-4324-A47F-667BDF00A5A3}"/>
    <cellStyle name="Eingabe 4 3 2 3 2" xfId="2793" xr:uid="{16B51D05-CD20-430E-9F82-894552E1A782}"/>
    <cellStyle name="Eingabe 4 3 2 4" xfId="2153" xr:uid="{FAADBA1F-F004-4CD4-BBC3-B394F9E72163}"/>
    <cellStyle name="Eingabe 4 3 3" xfId="1295" xr:uid="{5A20F023-9522-404A-B199-5ABCD96EA49F}"/>
    <cellStyle name="Eingabe 4 3 3 2" xfId="2859" xr:uid="{BD7F0EEB-1E1A-4C8F-B3E1-9D560488DC4D}"/>
    <cellStyle name="Eingabe 4 3 4" xfId="1240" xr:uid="{52D98483-89E9-4B9B-8FCA-861C95E27B81}"/>
    <cellStyle name="Eingabe 4 3 4 2" xfId="2806" xr:uid="{9EF1C46B-E1F7-48EF-BE70-64B1C3FC61D3}"/>
    <cellStyle name="Eingabe 4 3 5" xfId="1947" xr:uid="{BAE5E2D5-73C4-4D37-B672-C75DAAD9F9C6}"/>
    <cellStyle name="Eingabe 4 4" xfId="551" xr:uid="{CE284C6D-030A-4A2E-9A99-54280DAC0632}"/>
    <cellStyle name="Eingabe 4 4 2" xfId="766" xr:uid="{3FCE348A-0819-422A-B77C-C8302F44322E}"/>
    <cellStyle name="Eingabe 4 4 2 2" xfId="1479" xr:uid="{48AFA673-5D02-44E1-A1E5-EEB6FE37097D}"/>
    <cellStyle name="Eingabe 4 4 2 2 2" xfId="3043" xr:uid="{5280CBE6-5710-4155-B750-6B878B94B15E}"/>
    <cellStyle name="Eingabe 4 4 2 3" xfId="1003" xr:uid="{379AF0BC-F891-4532-B1F9-1A07D827BF99}"/>
    <cellStyle name="Eingabe 4 4 2 3 2" xfId="2574" xr:uid="{E5E4C3A1-BDCE-4131-86EC-65CD4D98FBAD}"/>
    <cellStyle name="Eingabe 4 4 2 4" xfId="2129" xr:uid="{5A49D6CE-3B82-4F0A-BF70-D8E82B36F564}"/>
    <cellStyle name="Eingabe 4 4 3" xfId="1271" xr:uid="{EC5A0BE7-9A36-461E-9225-A9F115AC47B1}"/>
    <cellStyle name="Eingabe 4 4 3 2" xfId="2835" xr:uid="{529CFC6D-BFFE-4E7A-8E3F-1B816C442FB7}"/>
    <cellStyle name="Eingabe 4 4 4" xfId="1688" xr:uid="{576C1E3D-3692-4727-AC38-0351D5D1FED1}"/>
    <cellStyle name="Eingabe 4 4 4 2" xfId="3249" xr:uid="{42A486DE-A4F9-4757-A807-CA82F3E547D2}"/>
    <cellStyle name="Eingabe 4 4 5" xfId="1923" xr:uid="{BE0442C7-009F-4BF9-88EF-87ECE90147EE}"/>
    <cellStyle name="Eingabe 4 5" xfId="734" xr:uid="{18788A41-3430-4A15-BBBB-098F031C7E97}"/>
    <cellStyle name="Eingabe 4 5 2" xfId="1447" xr:uid="{0A2423D6-3E07-43CB-8A57-E4BB2D55EE92}"/>
    <cellStyle name="Eingabe 4 5 2 2" xfId="3011" xr:uid="{66BD8974-5586-4379-BC84-6B283F5E7DE2}"/>
    <cellStyle name="Eingabe 4 5 3" xfId="1082" xr:uid="{25627ABB-D7D8-4E1B-960A-886B59EC7AD5}"/>
    <cellStyle name="Eingabe 4 5 3 2" xfId="2650" xr:uid="{5155F9FF-B6B3-4CB8-9894-B5C3D88166D4}"/>
    <cellStyle name="Eingabe 4 5 4" xfId="2098" xr:uid="{387224DE-6EA0-485C-A2FE-6FEB66117790}"/>
    <cellStyle name="Eingabe 4 6" xfId="1107" xr:uid="{6BF60D33-0B13-4D7E-AB87-C78F43F0FBF8}"/>
    <cellStyle name="Eingabe 4 6 2" xfId="2675" xr:uid="{C1F5A094-3996-48E4-B9FA-126374DD015C}"/>
    <cellStyle name="Eingabe 4 7" xfId="1779" xr:uid="{34FB3411-A353-4BC1-8395-0DD9246DAB7B}"/>
    <cellStyle name="Eingabe 4 7 2" xfId="3333" xr:uid="{A3DCE471-1CC8-42F4-99FA-2985BC1E1C9D}"/>
    <cellStyle name="Eingabe 4 8" xfId="1748" xr:uid="{5D155F46-3E08-4AB7-BDB6-D2E1FF64101E}"/>
    <cellStyle name="Eingabe 5" xfId="585" xr:uid="{374862E1-5704-4F8A-A86D-698C0DA3FE2A}"/>
    <cellStyle name="Eingabe 5 2" xfId="800" xr:uid="{3AA6AEDE-EA9D-45D3-9D64-068F3521FB02}"/>
    <cellStyle name="Eingabe 5 2 2" xfId="1513" xr:uid="{18072324-EFF5-423E-BA93-98F727FF79B8}"/>
    <cellStyle name="Eingabe 5 2 2 2" xfId="3077" xr:uid="{3EB250B2-5010-45EC-9A2B-97810EFF38B3}"/>
    <cellStyle name="Eingabe 5 2 3" xfId="936" xr:uid="{15D68B26-409F-4B41-AB83-87F3B2643D3E}"/>
    <cellStyle name="Eingabe 5 2 3 2" xfId="2515" xr:uid="{B5971C0F-9235-4458-97A9-4D4BF945D8B3}"/>
    <cellStyle name="Eingabe 5 2 4" xfId="2163" xr:uid="{B4529181-41BE-4BB3-8B4C-18498017342D}"/>
    <cellStyle name="Eingabe 5 3" xfId="1305" xr:uid="{423F1BCA-08DE-4803-AEC2-2DF3A75C4114}"/>
    <cellStyle name="Eingabe 5 3 2" xfId="2869" xr:uid="{0FA1C91D-629B-419C-BD5F-9625C17B2474}"/>
    <cellStyle name="Eingabe 5 4" xfId="1878" xr:uid="{D61B0CC8-25D1-49B4-87C8-23BFD14EE359}"/>
    <cellStyle name="Eingabe 5 4 2" xfId="3420" xr:uid="{FB5CAAA7-5611-41D3-ACCB-4FB0830F0BE3}"/>
    <cellStyle name="Eingabe 5 5" xfId="1957" xr:uid="{9CBE786C-77F7-4A00-998A-25FD6CE6677A}"/>
    <cellStyle name="Eingabe 6" xfId="662" xr:uid="{2982B5FA-F559-4EE8-861B-2C387870F4FD}"/>
    <cellStyle name="Eingabe 6 2" xfId="877" xr:uid="{D4476F75-ECF5-46C9-9C13-3EB3A89AA5FA}"/>
    <cellStyle name="Eingabe 6 2 2" xfId="1590" xr:uid="{EEE07682-D5AA-4E60-A368-58B7348240A2}"/>
    <cellStyle name="Eingabe 6 2 2 2" xfId="3154" xr:uid="{044571AD-FB0B-4876-9518-992C19DF2D65}"/>
    <cellStyle name="Eingabe 6 2 3" xfId="1707" xr:uid="{1CA3D44E-668F-446A-A8A7-9FEE025823FC}"/>
    <cellStyle name="Eingabe 6 2 3 2" xfId="3267" xr:uid="{3754A33D-97C5-4E7E-885F-B23ADBB951D7}"/>
    <cellStyle name="Eingabe 6 2 4" xfId="2240" xr:uid="{C79D9390-21DA-4C1F-9BCB-873265211144}"/>
    <cellStyle name="Eingabe 6 3" xfId="1382" xr:uid="{E75EFE68-5DE1-4377-8038-09601EF6DA02}"/>
    <cellStyle name="Eingabe 6 3 2" xfId="2946" xr:uid="{C79DAA72-9F46-42B6-A432-D6B7C2353670}"/>
    <cellStyle name="Eingabe 6 4" xfId="1813" xr:uid="{4601E964-7947-463B-9C92-A916D6A02FF0}"/>
    <cellStyle name="Eingabe 6 4 2" xfId="3362" xr:uid="{25AFB67B-DD2B-4595-9C2B-C27A5A3E2A41}"/>
    <cellStyle name="Eingabe 6 5" xfId="2034" xr:uid="{635CA3CA-B0F1-482D-819D-F8DA2326D210}"/>
    <cellStyle name="Eingabe 7" xfId="705" xr:uid="{B19E7F73-C614-4FFF-92C4-21F9F45F1AD4}"/>
    <cellStyle name="Eingabe 7 2" xfId="919" xr:uid="{AE18667B-61A8-4FB3-88A5-54B588AC6C4F}"/>
    <cellStyle name="Eingabe 7 2 2" xfId="1632" xr:uid="{8CE233A5-A2C1-4302-9745-69D6919AD46C}"/>
    <cellStyle name="Eingabe 7 2 2 2" xfId="3196" xr:uid="{EE1CFA24-02B4-4B7F-9E46-A853ECE76183}"/>
    <cellStyle name="Eingabe 7 2 3" xfId="1904" xr:uid="{90B9981E-6A44-4A17-A3B7-ECC0C047DA1C}"/>
    <cellStyle name="Eingabe 7 2 3 2" xfId="3446" xr:uid="{94A6CFF8-D202-4F89-A082-365FE1D093F2}"/>
    <cellStyle name="Eingabe 7 2 4" xfId="2282" xr:uid="{FF8AD740-D784-4644-B47E-A96312BFAA7D}"/>
    <cellStyle name="Eingabe 7 3" xfId="1425" xr:uid="{AC30CE3C-3636-4DF8-87FF-E6076EAFD4F4}"/>
    <cellStyle name="Eingabe 7 3 2" xfId="2989" xr:uid="{B6A1C9FC-7451-46FA-AF69-4D6BF15F2481}"/>
    <cellStyle name="Eingabe 7 4" xfId="1705" xr:uid="{CB475E4F-0C1C-43D0-9BC0-D3AC3C90CA22}"/>
    <cellStyle name="Eingabe 7 4 2" xfId="3265" xr:uid="{1897C30E-F893-405E-B373-1DB484B584DF}"/>
    <cellStyle name="Eingabe 7 5" xfId="2076" xr:uid="{2CEB465E-8627-46D4-98D6-E9A4BA009012}"/>
    <cellStyle name="Eingabe 8" xfId="714" xr:uid="{4E63BFDE-C5ED-4F00-A964-4290E1E3B006}"/>
    <cellStyle name="Eingabe 8 2" xfId="1434" xr:uid="{D7A4A04B-ECF4-42AA-AD60-C61C7E51272A}"/>
    <cellStyle name="Eingabe 8 2 2" xfId="2998" xr:uid="{95D3DD18-5D50-4B46-90EB-D75790FFC81E}"/>
    <cellStyle name="Eingabe 8 3" xfId="1880" xr:uid="{92AE5031-EB7E-4BD9-A7E2-6ABBFC7F1307}"/>
    <cellStyle name="Eingabe 8 3 2" xfId="3422" xr:uid="{DE98C3E6-2C0D-4B86-BA23-F2D95CB06C87}"/>
    <cellStyle name="Eingabe 8 4" xfId="2085" xr:uid="{470D3B89-BF20-49A5-94FB-671515803CA2}"/>
    <cellStyle name="Empty_B_border" xfId="14" xr:uid="{00000000-0005-0000-0000-000008000000}"/>
    <cellStyle name="Ergebnis" xfId="76" hidden="1" xr:uid="{73AAFC60-D6B5-4522-ADAC-DFDECDDC30D4}"/>
    <cellStyle name="Ergebnis" xfId="948" hidden="1" xr:uid="{510353F4-F558-4E31-B0BD-0C68468B789A}"/>
    <cellStyle name="Ergebnis" xfId="1025" hidden="1" xr:uid="{31B5BFA0-F354-446A-B4F0-FB73E2EF2472}"/>
    <cellStyle name="Ergebnis" xfId="975" hidden="1" xr:uid="{C871021C-5425-4588-9C92-EA141788CEA3}"/>
    <cellStyle name="Ergebnis" xfId="1790" hidden="1" xr:uid="{D40BA7AA-7FDB-4D66-B90A-AD48F94735DF}"/>
    <cellStyle name="Ergebnis" xfId="1665" hidden="1" xr:uid="{02A3DE8A-9FA8-4D73-A256-54AF52E92502}"/>
    <cellStyle name="Ergebnis" xfId="1667" hidden="1" xr:uid="{8ED3D9B7-1B77-4A4F-A683-45032FBEAA7C}"/>
    <cellStyle name="Ergebnis" xfId="1702" hidden="1" xr:uid="{8748DE0C-56EE-4FDA-9E3E-21AEF13B5A12}"/>
    <cellStyle name="Ergebnis" xfId="2329" hidden="1" xr:uid="{F079A02D-493F-43A6-A851-7E2E246BBCB5}"/>
    <cellStyle name="Ergebnis" xfId="2526" hidden="1" xr:uid="{D006CB96-9922-4409-8449-D92E3D3546DF}"/>
    <cellStyle name="Ergebnis" xfId="2596" hidden="1" xr:uid="{6C84ED09-B238-49D1-9ECC-BF7738BD20E7}"/>
    <cellStyle name="Ergebnis" xfId="2552" hidden="1" xr:uid="{82C0BCA1-854F-47D7-B030-04578518825F}"/>
    <cellStyle name="Ergebnis" xfId="3342" hidden="1" xr:uid="{5BA96E99-45F4-4082-B506-7D34C69CF126}"/>
    <cellStyle name="Ergebnis" xfId="3228" hidden="1" xr:uid="{80775CDF-94EE-4FAF-9EEF-EB8B2A70172E}"/>
    <cellStyle name="Ergebnis" xfId="3230" hidden="1" xr:uid="{9CB4EC99-D6C0-43E7-A8DA-4EC66838BA76}"/>
    <cellStyle name="Ergebnis" xfId="3262" hidden="1" xr:uid="{DFEAB8F0-913B-480A-9326-44162B9C90D4}"/>
    <cellStyle name="Ergebnis 2" xfId="426" xr:uid="{5CE89CE0-B636-4CE0-BD4D-80C78564E435}"/>
    <cellStyle name="Ergebnis 2 2" xfId="682" xr:uid="{1C155688-1E9A-4EDF-94AF-531AEC1E8B36}"/>
    <cellStyle name="Ergebnis 2 2 2" xfId="897" xr:uid="{9E8D699F-0687-48C8-B6CE-DAFF72D55C0B}"/>
    <cellStyle name="Ergebnis 2 2 2 2" xfId="1610" xr:uid="{4B0FCFC3-9151-4E51-9261-13CBBFE67E2C}"/>
    <cellStyle name="Ergebnis 2 2 2 2 2" xfId="3174" xr:uid="{F42FDFF7-C6A2-4EAB-B610-FE35E0A5D806}"/>
    <cellStyle name="Ergebnis 2 2 2 3" xfId="1031" xr:uid="{B1C0A1EA-49E2-4197-8CD3-17A19DF0F2A1}"/>
    <cellStyle name="Ergebnis 2 2 2 3 2" xfId="2602" xr:uid="{06F588A2-12BA-4F22-854B-851EB89B3313}"/>
    <cellStyle name="Ergebnis 2 2 2 4" xfId="2260" xr:uid="{AC7B1BB6-7F5D-469C-BD96-AD9482FC9431}"/>
    <cellStyle name="Ergebnis 2 2 3" xfId="1402" xr:uid="{19CD3CBF-FA84-40A9-AA84-5A019718E8C2}"/>
    <cellStyle name="Ergebnis 2 2 3 2" xfId="2966" xr:uid="{A593501A-BC1E-459A-9BE1-4AFC0A828EC6}"/>
    <cellStyle name="Ergebnis 2 2 4" xfId="1719" xr:uid="{ABB0BD15-55D4-4ED0-A455-66A53558B0CB}"/>
    <cellStyle name="Ergebnis 2 2 4 2" xfId="3278" xr:uid="{A9A296BB-88E1-4436-96BF-E9CFBBCC0D8B}"/>
    <cellStyle name="Ergebnis 2 2 5" xfId="2054" xr:uid="{A90FB495-D998-4715-BEAD-5E5BB24E870E}"/>
    <cellStyle name="Ergebnis 2 3" xfId="614" xr:uid="{CF21E51F-3943-4C50-AAB0-DC64B41DC999}"/>
    <cellStyle name="Ergebnis 2 3 2" xfId="829" xr:uid="{87F5239D-0EE3-44B8-8E41-794B45EA2B1C}"/>
    <cellStyle name="Ergebnis 2 3 2 2" xfId="1542" xr:uid="{974D5EBB-F971-4350-AA85-3BC2946A61DB}"/>
    <cellStyle name="Ergebnis 2 3 2 2 2" xfId="3106" xr:uid="{7B8B8053-8A1D-4EFA-9964-E82B0311112F}"/>
    <cellStyle name="Ergebnis 2 3 2 3" xfId="1225" xr:uid="{7D457B99-73B6-4616-81E3-E9F2B3B8515D}"/>
    <cellStyle name="Ergebnis 2 3 2 3 2" xfId="2792" xr:uid="{703429D2-33F0-44D2-A30C-15D41AD2D6AD}"/>
    <cellStyle name="Ergebnis 2 3 2 4" xfId="2192" xr:uid="{5E8E4D38-C3DB-4331-8632-D8A1BB48EDF8}"/>
    <cellStyle name="Ergebnis 2 3 3" xfId="1334" xr:uid="{DD135B25-D389-477B-B683-F43B123793C6}"/>
    <cellStyle name="Ergebnis 2 3 3 2" xfId="2898" xr:uid="{A3D10616-F062-4EF9-991B-A7FFE161D62A}"/>
    <cellStyle name="Ergebnis 2 3 4" xfId="71" xr:uid="{649992E0-7B9A-4A90-870E-B6425AE26D23}"/>
    <cellStyle name="Ergebnis 2 3 4 2" xfId="2324" xr:uid="{733DD285-ABCF-4661-9D42-046F6FBF90D6}"/>
    <cellStyle name="Ergebnis 2 3 5" xfId="1986" xr:uid="{78E502EA-7DDF-4AAF-B2E1-A5C2E6261885}"/>
    <cellStyle name="Ergebnis 2 4" xfId="605" xr:uid="{19D99EF5-CA1E-491E-B069-B2CD870C6318}"/>
    <cellStyle name="Ergebnis 2 4 2" xfId="820" xr:uid="{31C1392D-E3BF-444A-9E88-C0672CBB098A}"/>
    <cellStyle name="Ergebnis 2 4 2 2" xfId="1533" xr:uid="{C34896B7-1C00-48B5-92A8-7CE01B549304}"/>
    <cellStyle name="Ergebnis 2 4 2 2 2" xfId="3097" xr:uid="{807EE9AB-374D-490F-9BE1-EA22227A6993}"/>
    <cellStyle name="Ergebnis 2 4 2 3" xfId="1176" xr:uid="{8DC4E302-B2AD-4A39-B804-15555550DAC8}"/>
    <cellStyle name="Ergebnis 2 4 2 3 2" xfId="2744" xr:uid="{DC8775A6-859D-45CC-AA89-F0480294D462}"/>
    <cellStyle name="Ergebnis 2 4 2 4" xfId="2183" xr:uid="{E7B2A8A0-AA4A-40B3-AEEB-29241D758891}"/>
    <cellStyle name="Ergebnis 2 4 3" xfId="1325" xr:uid="{5C6ED9AD-FBA4-4FD6-AEB4-24A530658052}"/>
    <cellStyle name="Ergebnis 2 4 3 2" xfId="2889" xr:uid="{9106F7F6-0E71-402F-83C9-292C6A0ACEB8}"/>
    <cellStyle name="Ergebnis 2 4 4" xfId="1001" xr:uid="{46E3998F-550B-4F2E-B793-E2F92D1D2F97}"/>
    <cellStyle name="Ergebnis 2 4 4 2" xfId="2572" xr:uid="{85EEC0A8-B143-4F70-B9B2-0FFA09579606}"/>
    <cellStyle name="Ergebnis 2 4 5" xfId="1977" xr:uid="{250E0471-43E7-4715-8270-315C34C51126}"/>
    <cellStyle name="Ergebnis 2 5" xfId="740" xr:uid="{23F522DF-F4C5-47EF-B927-A58CCE00E5A0}"/>
    <cellStyle name="Ergebnis 2 5 2" xfId="1453" xr:uid="{7187EB83-C0D5-429E-AB20-3E37BD1819A1}"/>
    <cellStyle name="Ergebnis 2 5 2 2" xfId="3017" xr:uid="{BC8E96BB-0776-438F-986C-B72114C083E9}"/>
    <cellStyle name="Ergebnis 2 5 3" xfId="1720" xr:uid="{D4C7AAAA-5528-4758-A559-B9A3B88142EE}"/>
    <cellStyle name="Ergebnis 2 5 3 2" xfId="3279" xr:uid="{AA871010-8CEC-45E2-B52A-9E22B8A941B3}"/>
    <cellStyle name="Ergebnis 2 5 4" xfId="2103" xr:uid="{371900C4-66D2-4829-8262-EB7D86679680}"/>
    <cellStyle name="Ergebnis 2 6" xfId="1192" xr:uid="{574EA804-1F32-423B-AEB8-23F5ED02F130}"/>
    <cellStyle name="Ergebnis 2 6 2" xfId="2760" xr:uid="{024E4B0E-35FD-405C-A47E-795C70F1868E}"/>
    <cellStyle name="Ergebnis 2 7" xfId="1803" xr:uid="{51677788-094F-476A-BA39-BE55F41E42A7}"/>
    <cellStyle name="Ergebnis 2 7 2" xfId="3354" xr:uid="{121A3A70-9E89-4E63-8F18-C5A9135D274D}"/>
    <cellStyle name="Ergebnis 2 8" xfId="1716" xr:uid="{D3ECB467-5C83-4154-9243-EACE48B265ED}"/>
    <cellStyle name="Ergebnis 3" xfId="319" xr:uid="{16D4ADB4-F77F-4936-A27E-D98B3DEA66EA}"/>
    <cellStyle name="Ergebnis 3 2" xfId="656" xr:uid="{D73AA3EA-AC50-4D01-91AF-BD59B67BDFBE}"/>
    <cellStyle name="Ergebnis 3 2 2" xfId="871" xr:uid="{A01342B2-D916-49C6-9F63-6513B014968B}"/>
    <cellStyle name="Ergebnis 3 2 2 2" xfId="1584" xr:uid="{65F1921B-2E3F-4168-886B-94E371D482FF}"/>
    <cellStyle name="Ergebnis 3 2 2 2 2" xfId="3148" xr:uid="{4D4BE8AC-3DD1-4964-8106-7AB04FB14867}"/>
    <cellStyle name="Ergebnis 3 2 2 3" xfId="1742" xr:uid="{BC85EAB0-4B97-4C49-A97C-05C1F9DD01A8}"/>
    <cellStyle name="Ergebnis 3 2 2 3 2" xfId="3300" xr:uid="{1596EFCA-3970-4277-ADD7-1F57A300A0B6}"/>
    <cellStyle name="Ergebnis 3 2 2 4" xfId="2234" xr:uid="{45FC6327-A09C-4114-A0D7-FEB988C02092}"/>
    <cellStyle name="Ergebnis 3 2 3" xfId="1376" xr:uid="{9C39CA0D-4B09-427D-A5A6-3BC4B47BCDF3}"/>
    <cellStyle name="Ergebnis 3 2 3 2" xfId="2940" xr:uid="{781318F8-A04E-4C55-9C7D-9EA7F4006CAF}"/>
    <cellStyle name="Ergebnis 3 2 4" xfId="1865" xr:uid="{9B6ECEFB-5F26-4416-9450-7B6F23E81F05}"/>
    <cellStyle name="Ergebnis 3 2 4 2" xfId="3409" xr:uid="{DC70A64F-BDEF-4F57-BAA2-801DA96CA0D5}"/>
    <cellStyle name="Ergebnis 3 2 5" xfId="2028" xr:uid="{4F762F77-BE3A-4808-84FA-654E63F6DB03}"/>
    <cellStyle name="Ergebnis 3 3" xfId="570" xr:uid="{7C87161F-E992-4F65-9A7D-B065294628B4}"/>
    <cellStyle name="Ergebnis 3 3 2" xfId="785" xr:uid="{E4C22350-6EDF-4EA6-BEAC-82911D85F7FC}"/>
    <cellStyle name="Ergebnis 3 3 2 2" xfId="1498" xr:uid="{317089CF-AD8B-42E9-B031-8A392240999A}"/>
    <cellStyle name="Ergebnis 3 3 2 2 2" xfId="3062" xr:uid="{5683785E-D099-47FB-A5C5-8EB8418D1617}"/>
    <cellStyle name="Ergebnis 3 3 2 3" xfId="1653" xr:uid="{E5063A4D-039A-4190-AE96-255E5625FF4F}"/>
    <cellStyle name="Ergebnis 3 3 2 3 2" xfId="3217" xr:uid="{CE130B07-4794-41CA-9B26-FAC8FD6A80D3}"/>
    <cellStyle name="Ergebnis 3 3 2 4" xfId="2148" xr:uid="{86BD62F9-E428-456F-B7FE-E714CED68514}"/>
    <cellStyle name="Ergebnis 3 3 3" xfId="1290" xr:uid="{EAA51786-8E63-45FF-9569-D121CDC0B0B2}"/>
    <cellStyle name="Ergebnis 3 3 3 2" xfId="2854" xr:uid="{A72D05C7-00C8-419F-8A88-959D877E5B75}"/>
    <cellStyle name="Ergebnis 3 3 4" xfId="67" xr:uid="{7114C9CB-2F64-4E80-8A69-047B08138918}"/>
    <cellStyle name="Ergebnis 3 3 4 2" xfId="2320" xr:uid="{761A119D-71B3-4E37-BA27-95DB7A700F7B}"/>
    <cellStyle name="Ergebnis 3 3 5" xfId="1942" xr:uid="{E018CF23-DE32-41E3-BCA5-DB990975B427}"/>
    <cellStyle name="Ergebnis 3 4" xfId="597" xr:uid="{AAB95C46-6F4E-47E9-959D-3D3F0D5699B3}"/>
    <cellStyle name="Ergebnis 3 4 2" xfId="812" xr:uid="{60484B75-102A-4107-931F-4CD615B8541F}"/>
    <cellStyle name="Ergebnis 3 4 2 2" xfId="1525" xr:uid="{C341EFF9-AEE9-43F0-8115-2BDC6C51A40A}"/>
    <cellStyle name="Ergebnis 3 4 2 2 2" xfId="3089" xr:uid="{E0EA7F36-89D9-45C1-A94A-42400EB4D6CC}"/>
    <cellStyle name="Ergebnis 3 4 2 3" xfId="89" xr:uid="{711ABDA4-59D1-43DE-809A-FBB077609849}"/>
    <cellStyle name="Ergebnis 3 4 2 3 2" xfId="2341" xr:uid="{647D702A-9D58-45CB-93D6-A09E14ABF075}"/>
    <cellStyle name="Ergebnis 3 4 2 4" xfId="2175" xr:uid="{8675E505-9F8E-4445-A9EB-38B5728753D2}"/>
    <cellStyle name="Ergebnis 3 4 3" xfId="1317" xr:uid="{71C041C5-E398-4021-8DA3-58AB161E0ABD}"/>
    <cellStyle name="Ergebnis 3 4 3 2" xfId="2881" xr:uid="{9C0A440F-0677-47C2-8B52-AE3AC4E38B1F}"/>
    <cellStyle name="Ergebnis 3 4 4" xfId="1778" xr:uid="{3FB99CD1-7F58-445D-AA7E-DB8C3969219E}"/>
    <cellStyle name="Ergebnis 3 4 4 2" xfId="3332" xr:uid="{CABB3F1E-751E-4C51-8A9C-0ACAEF83D86E}"/>
    <cellStyle name="Ergebnis 3 4 5" xfId="1969" xr:uid="{8CEDB57B-84E1-4AF7-ACAC-C0C1A387E2EE}"/>
    <cellStyle name="Ergebnis 3 5" xfId="736" xr:uid="{B8D751BE-FBF4-49C9-9544-D37D7A1DAD15}"/>
    <cellStyle name="Ergebnis 3 5 2" xfId="1449" xr:uid="{27906B50-E025-4DDB-BC39-97D45276D4C6}"/>
    <cellStyle name="Ergebnis 3 5 2 2" xfId="3013" xr:uid="{AC36969C-863B-4E54-9A2C-19C211BF8E07}"/>
    <cellStyle name="Ergebnis 3 5 3" xfId="1854" xr:uid="{866586B1-2AE8-47A5-BD4F-780F2C3B8D08}"/>
    <cellStyle name="Ergebnis 3 5 3 2" xfId="3399" xr:uid="{D0687064-48A3-4113-91BA-775EB0C15D49}"/>
    <cellStyle name="Ergebnis 3 5 4" xfId="2100" xr:uid="{155B708A-DB02-4B8E-898F-ADF38C01164C}"/>
    <cellStyle name="Ergebnis 3 6" xfId="1116" xr:uid="{C58E25DA-E2D8-47C5-BBCC-0C8DADC795A8}"/>
    <cellStyle name="Ergebnis 3 6 2" xfId="2684" xr:uid="{CDBE116F-675C-4EDA-A6B1-A03091BCEA49}"/>
    <cellStyle name="Ergebnis 3 7" xfId="1174" xr:uid="{621104AE-DE24-4299-90C9-19A0AF2EAC5A}"/>
    <cellStyle name="Ergebnis 3 7 2" xfId="2742" xr:uid="{0E35F6A4-1BFA-46B4-B6D0-A07B28AFC5A4}"/>
    <cellStyle name="Ergebnis 3 8" xfId="1765" xr:uid="{9DDA4292-ECEB-4E71-88B5-B5632895194C}"/>
    <cellStyle name="Ergebnis 4" xfId="586" xr:uid="{2B8299D9-BDA1-4A29-B557-91FBA64EF5CF}"/>
    <cellStyle name="Ergebnis 4 2" xfId="801" xr:uid="{1D96F4AA-7357-4F2E-880F-4302BF6164E8}"/>
    <cellStyle name="Ergebnis 4 2 2" xfId="1514" xr:uid="{E4D385E7-06F8-4AD4-B79A-45F893D250DA}"/>
    <cellStyle name="Ergebnis 4 2 2 2" xfId="3078" xr:uid="{184C6EB9-275A-456A-9254-DE95FC94A063}"/>
    <cellStyle name="Ergebnis 4 2 3" xfId="929" xr:uid="{9457D040-686B-4EB5-89C3-D494A5F9D547}"/>
    <cellStyle name="Ergebnis 4 2 3 2" xfId="2509" xr:uid="{51CB9832-0C76-420E-8CBC-A07B4532D865}"/>
    <cellStyle name="Ergebnis 4 2 4" xfId="2164" xr:uid="{D95436DD-51F1-43F3-A226-6C91382F2CE9}"/>
    <cellStyle name="Ergebnis 4 3" xfId="1306" xr:uid="{28A923EA-0124-4EC4-9E09-78892F4B7868}"/>
    <cellStyle name="Ergebnis 4 3 2" xfId="2870" xr:uid="{625EC23A-D2AD-4DC6-ADFE-AAA4212A44CB}"/>
    <cellStyle name="Ergebnis 4 4" xfId="1261" xr:uid="{21837CB3-F2C5-4C46-918E-D8723DF96B3B}"/>
    <cellStyle name="Ergebnis 4 4 2" xfId="2825" xr:uid="{4F563436-DEC0-447D-959B-AF81FE7AF374}"/>
    <cellStyle name="Ergebnis 4 5" xfId="1958" xr:uid="{7FE147B6-FBE9-4A8C-B49E-040624865CA5}"/>
    <cellStyle name="Ergebnis 5" xfId="660" xr:uid="{FB035144-7848-4F4B-A73A-1B15B21479E7}"/>
    <cellStyle name="Ergebnis 5 2" xfId="875" xr:uid="{540012B9-F13E-4E5C-A1B6-9B531B357696}"/>
    <cellStyle name="Ergebnis 5 2 2" xfId="1588" xr:uid="{786A05DA-5EFD-496A-B803-9AC7AEE41423}"/>
    <cellStyle name="Ergebnis 5 2 2 2" xfId="3152" xr:uid="{D14717B9-ADC6-4186-8E84-CDB54746D391}"/>
    <cellStyle name="Ergebnis 5 2 3" xfId="1030" xr:uid="{AF245C6C-501C-4815-98B4-70657087203F}"/>
    <cellStyle name="Ergebnis 5 2 3 2" xfId="2601" xr:uid="{FA5A89D1-75AA-4132-BCA8-FE1A37CE3312}"/>
    <cellStyle name="Ergebnis 5 2 4" xfId="2238" xr:uid="{C01CC964-075A-40D0-8D52-5C90DA3CB3EF}"/>
    <cellStyle name="Ergebnis 5 3" xfId="1380" xr:uid="{62CFA118-573A-4529-98A4-F80665B2590B}"/>
    <cellStyle name="Ergebnis 5 3 2" xfId="2944" xr:uid="{70C5C794-EE53-4436-91FE-4AEBEA5CD66C}"/>
    <cellStyle name="Ergebnis 5 4" xfId="1239" xr:uid="{45E0F288-432D-40FB-A001-C1F6943E5B03}"/>
    <cellStyle name="Ergebnis 5 4 2" xfId="2805" xr:uid="{EDFBD153-36C5-4957-AA74-A8AFEB505DB8}"/>
    <cellStyle name="Ergebnis 5 5" xfId="2032" xr:uid="{62A9914B-67AF-4412-A396-2A48FC60C0CA}"/>
    <cellStyle name="Ergebnis 6" xfId="667" xr:uid="{D18085AF-EADE-4387-84D4-C41B54AB260F}"/>
    <cellStyle name="Ergebnis 6 2" xfId="882" xr:uid="{A19E7AAF-E87A-4837-BD8A-810DB1F6FD6A}"/>
    <cellStyle name="Ergebnis 6 2 2" xfId="1595" xr:uid="{2166B6EF-0C06-4A04-8607-F017B6A3AC68}"/>
    <cellStyle name="Ergebnis 6 2 2 2" xfId="3159" xr:uid="{14890A73-9B80-42F0-8067-EBB06016D61F}"/>
    <cellStyle name="Ergebnis 6 2 3" xfId="1662" xr:uid="{A46AC2BE-B73E-47F5-8212-E7B174DD3525}"/>
    <cellStyle name="Ergebnis 6 2 3 2" xfId="3226" xr:uid="{CDF6AEED-5F02-468E-9483-4E9859FBC6BC}"/>
    <cellStyle name="Ergebnis 6 2 4" xfId="2245" xr:uid="{95FDE857-2E43-49D7-AE10-9FA06C7B964B}"/>
    <cellStyle name="Ergebnis 6 3" xfId="1387" xr:uid="{6E31BC44-E14F-4023-B2BF-69366D01A3C6}"/>
    <cellStyle name="Ergebnis 6 3 2" xfId="2951" xr:uid="{5AFE5BE1-B970-4610-BB39-EC22290F8CAD}"/>
    <cellStyle name="Ergebnis 6 4" xfId="1851" xr:uid="{94779A45-FBC6-406B-AAFF-CDA5C0708E85}"/>
    <cellStyle name="Ergebnis 6 4 2" xfId="3396" xr:uid="{28AE4A65-36EB-4D6E-A459-97AD9B4580C9}"/>
    <cellStyle name="Ergebnis 6 5" xfId="2039" xr:uid="{5A19AF33-9676-45D1-A3CC-34ACFA538928}"/>
    <cellStyle name="Ergebnis 7" xfId="715" xr:uid="{C09FA523-CD76-481B-B7DA-570B2F25BCD0}"/>
    <cellStyle name="Ergebnis 7 2" xfId="1435" xr:uid="{DEE9FAB0-D66D-49CE-9AF2-38CCAFA02937}"/>
    <cellStyle name="Ergebnis 7 2 2" xfId="2999" xr:uid="{08621597-74F9-4D07-AE6B-80A6E8121458}"/>
    <cellStyle name="Ergebnis 7 3" xfId="1861" xr:uid="{32DD2EA3-C450-4E1C-B7C6-CF0447ED85B9}"/>
    <cellStyle name="Ergebnis 7 3 2" xfId="3405" xr:uid="{AA7E2B7F-AA7E-4C71-B64F-479DA915A293}"/>
    <cellStyle name="Ergebnis 7 4" xfId="2086" xr:uid="{FFCAC205-1C90-4B82-8F2C-1DB3C9B1568A}"/>
    <cellStyle name="Erklärender Text" xfId="75" hidden="1" xr:uid="{D06A121A-F757-498C-8ABF-E786DA6084E1}"/>
    <cellStyle name="Erklärender Text" xfId="947" hidden="1" xr:uid="{12185E70-BEE5-46F8-9706-CD9D0051D035}"/>
    <cellStyle name="Erklärender Text" xfId="1026" hidden="1" xr:uid="{38B61009-6F68-459F-99DC-0D24B425C18B}"/>
    <cellStyle name="Erklärender Text" xfId="1678" hidden="1" xr:uid="{731D7E77-B492-4542-BCE5-7F727DA75DAC}"/>
    <cellStyle name="Erklärender Text" xfId="1687" hidden="1" xr:uid="{F884AF55-A937-4B4E-A801-DE730B0301A4}"/>
    <cellStyle name="Erklärender Text" xfId="935" hidden="1" xr:uid="{DADC0219-EBD1-43EF-B727-1BDCFC87BD69}"/>
    <cellStyle name="Erklärender Text" xfId="1076" hidden="1" xr:uid="{E7C435FE-D994-4E99-8B1F-BFBA373D3986}"/>
    <cellStyle name="Erklärender Text" xfId="2288" hidden="1" xr:uid="{BE7A4123-3CBB-43AA-A6C5-1A5A6E702116}"/>
    <cellStyle name="Erklärender Text" xfId="2328" hidden="1" xr:uid="{B6579214-7D3C-44EE-B98A-370EFA861BFE}"/>
    <cellStyle name="Erklärender Text" xfId="2525" hidden="1" xr:uid="{696D81CA-A254-4590-9614-5B81150A1C55}"/>
    <cellStyle name="Erklärender Text" xfId="2597" hidden="1" xr:uid="{40764FB9-369F-4FDC-9BB8-3A6074F153F0}"/>
    <cellStyle name="Erklärender Text" xfId="3240" hidden="1" xr:uid="{09A32E68-6C1F-4989-8724-5F70C325DEFD}"/>
    <cellStyle name="Erklärender Text" xfId="3248" hidden="1" xr:uid="{1F837573-33A1-493C-BB13-DDB4379305F2}"/>
    <cellStyle name="Erklärender Text" xfId="2514" hidden="1" xr:uid="{D8F232D8-DE69-47F7-983A-18AAC53D06FA}"/>
    <cellStyle name="Erklärender Text" xfId="2644" hidden="1" xr:uid="{B0B3D75B-14AA-4A73-9441-A686B33ABB2A}"/>
    <cellStyle name="Erklärender Text" xfId="3458" hidden="1" xr:uid="{F5B19FBA-2742-4160-96EB-065C5812CF15}"/>
    <cellStyle name="Erklärender Text 2" xfId="427" xr:uid="{EB718588-8454-4B3F-9245-7B93BC7007E3}"/>
    <cellStyle name="Erklärender Text 3" xfId="309" xr:uid="{8C157F9E-2155-448E-BED9-54C306EF83AE}"/>
    <cellStyle name="Explanatory Text 2" xfId="168" xr:uid="{89E28A28-5CFA-4AEC-9B04-871188E63203}"/>
    <cellStyle name="Explanatory Text 3" xfId="259" xr:uid="{184BE08C-15EC-4C86-A4A7-2A89B03FB00F}"/>
    <cellStyle name="Good 2" xfId="169" xr:uid="{2AD4E467-79B9-446A-8F87-05879AB729DE}"/>
    <cellStyle name="Good 3" xfId="260" xr:uid="{D53D41D6-62DF-4D95-AAFF-5D9B8938EBA4}"/>
    <cellStyle name="Good 4" xfId="389" xr:uid="{7C9CDD6F-0FAB-451E-81E8-CD0322B00728}"/>
    <cellStyle name="Gut" xfId="170" xr:uid="{8617E703-7DDD-4912-8384-4B8CC6CE91A5}"/>
    <cellStyle name="Header: bottom row 2" xfId="4" xr:uid="{00000000-0005-0000-0000-000009000000}"/>
    <cellStyle name="Heading 1 2" xfId="171" xr:uid="{7EC2690A-A2BC-4894-8208-A702FF3C95A5}"/>
    <cellStyle name="Heading 1 3" xfId="261" xr:uid="{64BED4F0-EE44-4D2C-810F-9634E282ED52}"/>
    <cellStyle name="Heading 1 4" xfId="397" xr:uid="{2518869F-18BF-4170-A5F2-366302FEBD69}"/>
    <cellStyle name="Heading 2 2" xfId="172" xr:uid="{B172897F-41EB-4982-94C0-621CFDFA6D10}"/>
    <cellStyle name="Heading 2 3" xfId="262" xr:uid="{11BEB330-86D4-41F3-9A16-F759DC752F4B}"/>
    <cellStyle name="Heading 2 4" xfId="398" xr:uid="{CDCB395C-F97F-47B4-B367-111A471AC0DE}"/>
    <cellStyle name="Heading 3 2" xfId="173" xr:uid="{C6F51469-D410-4D8E-921E-04303BC54AFF}"/>
    <cellStyle name="Heading 3 3" xfId="263" xr:uid="{596852D3-BD7E-4CBE-9552-AA06BAEAB95F}"/>
    <cellStyle name="Heading 3 4" xfId="399" xr:uid="{C155AA53-4691-445B-AF3E-C62BADC14F57}"/>
    <cellStyle name="Heading 4 2" xfId="174" xr:uid="{3518C5DD-E446-4E7A-B075-827B9B9BDA51}"/>
    <cellStyle name="Heading 4 3" xfId="264" xr:uid="{514AEB3F-1411-4AA1-8F63-0F8372DB551E}"/>
    <cellStyle name="Heading 4 4" xfId="400" xr:uid="{8A8914F5-C7D8-44EE-A8CC-A4F5E800ACD4}"/>
    <cellStyle name="Headline" xfId="7" xr:uid="{00000000-0005-0000-0000-00000A000000}"/>
    <cellStyle name="Hyperlink" xfId="2" builtinId="8"/>
    <cellStyle name="Input 2" xfId="175" xr:uid="{B858E2A0-DB6E-4299-A398-45B809C3BD6E}"/>
    <cellStyle name="Input 2 2" xfId="589" xr:uid="{7D130AD2-8C2C-4CB4-AFA3-A72BA7FF1538}"/>
    <cellStyle name="Input 2 2 2" xfId="804" xr:uid="{B9D0ADD0-AAF9-46A6-9962-01FBA42833E3}"/>
    <cellStyle name="Input 2 2 2 2" xfId="1517" xr:uid="{3137941A-8FDD-47B6-9BF0-954773BA24D4}"/>
    <cellStyle name="Input 2 2 2 2 2" xfId="3081" xr:uid="{27CFAED9-1253-46E6-865C-9E8E4BFBABCF}"/>
    <cellStyle name="Input 2 2 2 3" xfId="1042" xr:uid="{31353151-0D19-4A0A-B07C-50079A7F8877}"/>
    <cellStyle name="Input 2 2 2 3 2" xfId="2612" xr:uid="{1904F2AC-9918-472A-84A1-6D3B1B8DD4E9}"/>
    <cellStyle name="Input 2 2 2 4" xfId="2167" xr:uid="{6C0A7E5C-3E74-4CFE-874E-F5CBDB9C5C14}"/>
    <cellStyle name="Input 2 2 3" xfId="1309" xr:uid="{BC43014B-465E-4FA4-B9E0-DB9A62F4D55F}"/>
    <cellStyle name="Input 2 2 3 2" xfId="2873" xr:uid="{67598DBA-57FF-48A5-89C2-ECC71F8B188C}"/>
    <cellStyle name="Input 2 2 4" xfId="1055" xr:uid="{7638BFB5-0306-4510-8E9A-A13ADD74DC25}"/>
    <cellStyle name="Input 2 2 4 2" xfId="2625" xr:uid="{DCBD662A-0D11-4DE9-89FC-D1383101447D}"/>
    <cellStyle name="Input 2 2 5" xfId="1961" xr:uid="{0823D86E-E118-43D8-8CB0-35B2C04FF897}"/>
    <cellStyle name="Input 2 3" xfId="693" xr:uid="{C31B4328-6CA3-49D0-B63D-271F55FF1625}"/>
    <cellStyle name="Input 2 3 2" xfId="908" xr:uid="{0DFEE8FF-3B08-4BD9-8FBA-2BF68F100F34}"/>
    <cellStyle name="Input 2 3 2 2" xfId="1621" xr:uid="{74E90777-4A20-4A6E-8FA5-65789D31824F}"/>
    <cellStyle name="Input 2 3 2 2 2" xfId="3185" xr:uid="{EDA731E2-CE25-4A54-9B61-15077D99A619}"/>
    <cellStyle name="Input 2 3 2 3" xfId="1893" xr:uid="{661C988A-2A32-4254-B802-05D61A725F9E}"/>
    <cellStyle name="Input 2 3 2 3 2" xfId="3435" xr:uid="{C84DDA36-E3E9-4332-A3DE-F4FEE197BBF2}"/>
    <cellStyle name="Input 2 3 2 4" xfId="2271" xr:uid="{68658386-7322-4FE3-ABA5-C92423DF34DD}"/>
    <cellStyle name="Input 2 3 3" xfId="1413" xr:uid="{84CC3887-6E9E-4CBF-B606-F447886B3F57}"/>
    <cellStyle name="Input 2 3 3 2" xfId="2977" xr:uid="{78CBFAE0-53F5-4465-94FB-A02DD82C529F}"/>
    <cellStyle name="Input 2 3 4" xfId="93" xr:uid="{CCCF52DD-123B-4361-883D-F9945660F407}"/>
    <cellStyle name="Input 2 3 4 2" xfId="2345" xr:uid="{A1130A9B-A6F4-4DFF-9C5C-F0003F8FD309}"/>
    <cellStyle name="Input 2 3 5" xfId="2065" xr:uid="{7E891304-D5A0-4868-8A09-3EFF8FD4E8F7}"/>
    <cellStyle name="Input 2 4" xfId="704" xr:uid="{23DB1652-B481-4A18-8D8A-8E1E8016E2AC}"/>
    <cellStyle name="Input 2 4 2" xfId="918" xr:uid="{6FD057EE-E430-4DB3-A34E-B7EB1F269209}"/>
    <cellStyle name="Input 2 4 2 2" xfId="1631" xr:uid="{EA341D1D-F409-4D23-B795-B2C7589A44C4}"/>
    <cellStyle name="Input 2 4 2 2 2" xfId="3195" xr:uid="{79A5DC60-2EE5-49BC-BC8D-C1D2C67219AB}"/>
    <cellStyle name="Input 2 4 2 3" xfId="1903" xr:uid="{A2EAB52B-2BA0-4156-B983-DC01DFE24A35}"/>
    <cellStyle name="Input 2 4 2 3 2" xfId="3445" xr:uid="{AD56A475-7BC2-488D-B278-8929A2B97BE2}"/>
    <cellStyle name="Input 2 4 2 4" xfId="2281" xr:uid="{244DBBD0-89FA-48FB-9537-D4B966B0D389}"/>
    <cellStyle name="Input 2 4 3" xfId="1424" xr:uid="{F7FBA761-9CE8-4C64-AA53-B099C74F6D6F}"/>
    <cellStyle name="Input 2 4 3 2" xfId="2988" xr:uid="{9188A51E-0647-4F47-8EB7-9F1E0323EB6A}"/>
    <cellStyle name="Input 2 4 4" xfId="1188" xr:uid="{9CE8748B-A431-43E7-899C-42823151C242}"/>
    <cellStyle name="Input 2 4 4 2" xfId="2756" xr:uid="{CA1B69FA-C6F3-4751-A40B-47594BFF1C17}"/>
    <cellStyle name="Input 2 4 5" xfId="2075" xr:uid="{2F9947F1-20DE-475A-8EA9-3FEB7F9778A7}"/>
    <cellStyle name="Input 2 5" xfId="716" xr:uid="{BD0B1103-0B81-434C-BB99-76C16D3A1ED1}"/>
    <cellStyle name="Input 2 5 2" xfId="1436" xr:uid="{2C98CDBA-57CD-49C3-A024-07A930918E8B}"/>
    <cellStyle name="Input 2 5 2 2" xfId="3000" xr:uid="{1BEAA08D-C36D-4EF4-8E24-AA8B454F6CA1}"/>
    <cellStyle name="Input 2 5 3" xfId="928" xr:uid="{ED860899-6A32-49EA-AA99-CD7FE7625D89}"/>
    <cellStyle name="Input 2 5 3 2" xfId="2508" xr:uid="{212CFB40-510F-4406-8D78-B4E640A3669B}"/>
    <cellStyle name="Input 2 5 4" xfId="2087" xr:uid="{9140E603-A07D-4880-BC9F-DE386DF38A4C}"/>
    <cellStyle name="Input 2 6" xfId="1015" xr:uid="{2186ED14-8725-4B27-A612-DAB372AA33D4}"/>
    <cellStyle name="Input 2 6 2" xfId="2586" xr:uid="{E202AA55-572D-42B7-AC02-8CCFA799BF16}"/>
    <cellStyle name="Input 2 7" xfId="1884" xr:uid="{0A5B061A-E170-4334-A302-CA1ECF8487C0}"/>
    <cellStyle name="Input 2 7 2" xfId="3426" xr:uid="{630EB29D-9FEF-4174-899C-80812B7F826E}"/>
    <cellStyle name="Input 2 8" xfId="1245" xr:uid="{883B3825-A1BE-4947-804A-BBE9BF10A42D}"/>
    <cellStyle name="Input 3" xfId="265" xr:uid="{E45E6F55-4FAA-4C93-9BBD-60C3E7F04E00}"/>
    <cellStyle name="Input 3 2" xfId="621" xr:uid="{6ADD242E-9295-43FA-ADA0-D7C37D25CFB2}"/>
    <cellStyle name="Input 3 2 2" xfId="836" xr:uid="{60020833-AAB9-48FD-AA5B-3CC46C310198}"/>
    <cellStyle name="Input 3 2 2 2" xfId="1549" xr:uid="{A6AD7BA2-C3F9-45BE-8527-B835855AAFBA}"/>
    <cellStyle name="Input 3 2 2 2 2" xfId="3113" xr:uid="{F7C18A06-18F8-4B5A-B24F-E8AA1BC8FCFC}"/>
    <cellStyle name="Input 3 2 2 3" xfId="66" xr:uid="{08D496C0-7455-4FC8-AD0E-B021A67D19CC}"/>
    <cellStyle name="Input 3 2 2 3 2" xfId="2319" xr:uid="{46CF4466-272E-49E6-B8B6-71A9212B72FE}"/>
    <cellStyle name="Input 3 2 2 4" xfId="2199" xr:uid="{C6136075-0D55-4154-998B-9D9C00883F3A}"/>
    <cellStyle name="Input 3 2 3" xfId="1341" xr:uid="{829C1499-7AF9-4FE9-B7C0-2280E2A487B3}"/>
    <cellStyle name="Input 3 2 3 2" xfId="2905" xr:uid="{03A21CFA-2AEE-4B03-8400-3E6A2650A3C3}"/>
    <cellStyle name="Input 3 2 4" xfId="1842" xr:uid="{A8C9AD26-F834-4296-A8A8-000F45F19D5D}"/>
    <cellStyle name="Input 3 2 4 2" xfId="3389" xr:uid="{CB832F95-2D99-4E2E-9E98-E0A43093EB95}"/>
    <cellStyle name="Input 3 2 5" xfId="1993" xr:uid="{D7AF2C50-846A-4E6F-99B0-B3451E0AA9A6}"/>
    <cellStyle name="Input 3 3" xfId="620" xr:uid="{BC13BCA0-D55B-43F5-AF43-AA36827ED898}"/>
    <cellStyle name="Input 3 3 2" xfId="835" xr:uid="{053ADA8A-C4F3-477E-9560-048625EEE0A6}"/>
    <cellStyle name="Input 3 3 2 2" xfId="1548" xr:uid="{17CB215E-1950-4108-A269-C81F2659EBDB}"/>
    <cellStyle name="Input 3 3 2 2 2" xfId="3112" xr:uid="{C25F32B5-FB24-4D69-BAA7-0D6077068D4A}"/>
    <cellStyle name="Input 3 3 2 3" xfId="1740" xr:uid="{B47930AE-B9FE-47AB-B2B6-22E7CE9C8A74}"/>
    <cellStyle name="Input 3 3 2 3 2" xfId="3298" xr:uid="{0E94B8D4-D501-499F-B312-68C6AAB4DB31}"/>
    <cellStyle name="Input 3 3 2 4" xfId="2198" xr:uid="{E6125AAC-4444-4B61-83B9-6AD51762271E}"/>
    <cellStyle name="Input 3 3 3" xfId="1340" xr:uid="{3563FBF2-73D8-4B4D-B762-B1A44C70C806}"/>
    <cellStyle name="Input 3 3 3 2" xfId="2904" xr:uid="{77D362A9-74E7-4AB1-AFD0-F401A1E990FB}"/>
    <cellStyle name="Input 3 3 4" xfId="1828" xr:uid="{BE18BDA5-D5AC-479F-9599-50A76132B237}"/>
    <cellStyle name="Input 3 3 4 2" xfId="3377" xr:uid="{518C13E8-9AFB-4B29-BB14-8FBC8245E11D}"/>
    <cellStyle name="Input 3 3 5" xfId="1992" xr:uid="{1C54DAD6-311E-4716-8969-492394EB3673}"/>
    <cellStyle name="Input 3 4" xfId="564" xr:uid="{6C62072A-B55E-441E-9D1E-C04C865BDAC9}"/>
    <cellStyle name="Input 3 4 2" xfId="779" xr:uid="{31B12959-258A-4822-8FC4-400FF7A2F1F8}"/>
    <cellStyle name="Input 3 4 2 2" xfId="1492" xr:uid="{00E7A654-C166-4BC6-8F23-E70DA0950F63}"/>
    <cellStyle name="Input 3 4 2 2 2" xfId="3056" xr:uid="{103ABF30-3D64-4257-8965-C3E23BA49118}"/>
    <cellStyle name="Input 3 4 2 3" xfId="1144" xr:uid="{F0BE2761-903E-4158-82C4-0DC424DD363E}"/>
    <cellStyle name="Input 3 4 2 3 2" xfId="2712" xr:uid="{603A3C7B-A86B-48CF-A436-EDB94F188953}"/>
    <cellStyle name="Input 3 4 2 4" xfId="2142" xr:uid="{55FCF3D6-C7A6-47DF-B51E-DEB45291945A}"/>
    <cellStyle name="Input 3 4 3" xfId="1284" xr:uid="{1EA8F864-CF09-4EE5-AAE6-9047F956F9D6}"/>
    <cellStyle name="Input 3 4 3 2" xfId="2848" xr:uid="{8D37F8D1-53B5-480B-98C2-B7B33CB1DA72}"/>
    <cellStyle name="Input 3 4 4" xfId="1672" xr:uid="{29B63816-0EA1-4AE6-A563-E556253F3730}"/>
    <cellStyle name="Input 3 4 4 2" xfId="3234" xr:uid="{4640FCD7-D02C-46F3-A229-05198AE26CF0}"/>
    <cellStyle name="Input 3 4 5" xfId="1936" xr:uid="{E7F595E0-1AC5-4B80-99EF-AEB8C52BD506}"/>
    <cellStyle name="Input 3 5" xfId="722" xr:uid="{C610ACF0-38A5-4857-824A-A74BFE1C81F2}"/>
    <cellStyle name="Input 3 5 2" xfId="1442" xr:uid="{15CCA8A9-7F56-4408-AA53-BD288363D8F9}"/>
    <cellStyle name="Input 3 5 2 2" xfId="3006" xr:uid="{D8D09B48-DEDF-4576-A426-78336755C45C}"/>
    <cellStyle name="Input 3 5 3" xfId="974" xr:uid="{1CA63B62-A749-4F57-8E13-4453094E6712}"/>
    <cellStyle name="Input 3 5 3 2" xfId="2551" xr:uid="{E77C1B8A-BE22-463B-BC84-D8AF385ED40D}"/>
    <cellStyle name="Input 3 5 4" xfId="2093" xr:uid="{5D79227A-3858-4F90-B06B-4BF076B34E2C}"/>
    <cellStyle name="Input 3 6" xfId="1071" xr:uid="{4F9E391A-61DD-4B9E-860B-F7137362D00B}"/>
    <cellStyle name="Input 3 6 2" xfId="2639" xr:uid="{711A1A49-72E5-436D-BF2A-C51F25170728}"/>
    <cellStyle name="Input 3 7" xfId="1423" xr:uid="{EFDAC16F-D5E6-416E-8A15-3EA627B50D15}"/>
    <cellStyle name="Input 3 7 2" xfId="2987" xr:uid="{7ED04227-7480-4A9C-B0B2-179ADFD2A792}"/>
    <cellStyle name="Input 3 8" xfId="1664" xr:uid="{E3D5929F-87C5-4D74-B930-966D1561EB68}"/>
    <cellStyle name="Input 4" xfId="376" xr:uid="{BF1678FC-2DA4-47C6-A131-BAC8DC26773D}"/>
    <cellStyle name="InputCells" xfId="26" xr:uid="{23D3EAC3-B314-418D-977C-BA3A9C5863EC}"/>
    <cellStyle name="InputCells 2" xfId="176" xr:uid="{820F3396-D5AC-4392-B07F-58E34918CB8E}"/>
    <cellStyle name="InputCells 3" xfId="227" xr:uid="{BABDD1ED-EC70-4F53-A67A-C1258708E00D}"/>
    <cellStyle name="InputCells 4" xfId="379" xr:uid="{870D9CDE-41B8-4AB5-9B16-71BD34B7602D}"/>
    <cellStyle name="InputCells_Bborder_1" xfId="177" xr:uid="{99E782A4-3417-4BF7-A700-0D49FAC29153}"/>
    <cellStyle name="InputCells12" xfId="36" xr:uid="{B9300ABF-6E18-4F5F-A164-4D30F4B01910}"/>
    <cellStyle name="InputCells12 2" xfId="178" xr:uid="{B0751725-78D4-44DE-BCE0-27A47C27E692}"/>
    <cellStyle name="InputCells12 2 2" xfId="453" xr:uid="{9CDEDA4A-73AA-46E4-9FCC-30A273BE3EF2}"/>
    <cellStyle name="InputCells12 2 2 2" xfId="627" xr:uid="{986E264E-71D6-4A55-9BF6-5E7BAB74EB0C}"/>
    <cellStyle name="InputCells12 2 2 2 2" xfId="842" xr:uid="{4E9D57CB-1B92-4E90-B5DC-3A210FD6101D}"/>
    <cellStyle name="InputCells12 2 2 2 2 2" xfId="1555" xr:uid="{994F8FF1-FB90-45FF-A403-63BE9C0FE70A}"/>
    <cellStyle name="InputCells12 2 2 2 2 2 2" xfId="3119" xr:uid="{B9870259-6334-4E51-8FB2-3622E989CFA0}"/>
    <cellStyle name="InputCells12 2 2 2 2 3" xfId="1801" xr:uid="{D0404BC5-786E-4CED-A6CA-159931981638}"/>
    <cellStyle name="InputCells12 2 2 2 2 3 2" xfId="3353" xr:uid="{E42755BF-E040-4B04-BE1A-08FF5E551A8C}"/>
    <cellStyle name="InputCells12 2 2 2 2 4" xfId="2205" xr:uid="{0851113D-2BA6-44A9-982C-3EEBBBCE5C9E}"/>
    <cellStyle name="InputCells12 2 2 2 3" xfId="1347" xr:uid="{BE64D6BD-BCF0-40E9-B0C0-B5C2E59C98D4}"/>
    <cellStyle name="InputCells12 2 2 2 3 2" xfId="2911" xr:uid="{782EAC55-C086-4A5A-8A57-66A3A82770EB}"/>
    <cellStyle name="InputCells12 2 2 2 4" xfId="1184" xr:uid="{AA69B967-7096-45D0-8C63-2E18347178BC}"/>
    <cellStyle name="InputCells12 2 2 2 4 2" xfId="2752" xr:uid="{ED5918E5-3B68-4321-9C9D-A733A6C7F625}"/>
    <cellStyle name="InputCells12 2 2 2 5" xfId="1999" xr:uid="{ED71999B-1FC2-4005-8050-3AB83B502532}"/>
    <cellStyle name="InputCells12 2 2 3" xfId="752" xr:uid="{5AD6C090-6FC4-46E8-85A2-5B952592B652}"/>
    <cellStyle name="InputCells12 2 2 3 2" xfId="1465" xr:uid="{761BE10E-1732-49C3-99E9-35515C50F3A9}"/>
    <cellStyle name="InputCells12 2 2 3 2 2" xfId="3029" xr:uid="{3914793B-B6CE-4798-AEC6-9B4F34B67D64}"/>
    <cellStyle name="InputCells12 2 2 3 3" xfId="1881" xr:uid="{A02E4F7E-AF71-45D5-AA7B-42EA0C8278FF}"/>
    <cellStyle name="InputCells12 2 2 3 3 2" xfId="3423" xr:uid="{F18D0C2D-0CB0-4F2F-BD38-842ACDD13047}"/>
    <cellStyle name="InputCells12 2 2 3 4" xfId="2115" xr:uid="{CD7CA579-8638-45D8-83DA-5DB347A5CD05}"/>
    <cellStyle name="InputCells12 2 3" xfId="312" xr:uid="{DA005756-C28F-4717-91DF-1B53EE783CE8}"/>
    <cellStyle name="InputCells12 2 3 2" xfId="650" xr:uid="{2161313A-CF47-471A-AE78-A6423865ED89}"/>
    <cellStyle name="InputCells12 2 3 2 2" xfId="865" xr:uid="{1C35EB2D-6011-4272-9F78-AF5BF5D24ECD}"/>
    <cellStyle name="InputCells12 2 3 2 2 2" xfId="1578" xr:uid="{91683BDE-04E5-4F97-BD1D-2733DD686D5C}"/>
    <cellStyle name="InputCells12 2 3 2 2 2 2" xfId="3142" xr:uid="{94CEE3B6-A767-423D-8614-B0757CDAEEA3}"/>
    <cellStyle name="InputCells12 2 3 2 2 3" xfId="1139" xr:uid="{12761400-4521-4F3D-8D22-3E35C811B04A}"/>
    <cellStyle name="InputCells12 2 3 2 2 3 2" xfId="2707" xr:uid="{5FFDC9D0-22B7-44E6-816D-722B2969C47B}"/>
    <cellStyle name="InputCells12 2 3 2 2 4" xfId="2228" xr:uid="{B035DBF7-C5F6-4E25-A57C-9A511D97C930}"/>
    <cellStyle name="InputCells12 2 3 2 3" xfId="1370" xr:uid="{5D5DB4CD-C07B-48AA-8552-F22B80891538}"/>
    <cellStyle name="InputCells12 2 3 2 3 2" xfId="2934" xr:uid="{45CCBCA9-3322-4041-8E2B-1874235DF6AF}"/>
    <cellStyle name="InputCells12 2 3 2 4" xfId="1729" xr:uid="{0C791DE9-DFC6-4D2C-A931-396398187AEA}"/>
    <cellStyle name="InputCells12 2 3 2 4 2" xfId="3288" xr:uid="{3C3F8C83-27CA-43AD-8B1B-C45709307830}"/>
    <cellStyle name="InputCells12 2 3 2 5" xfId="2022" xr:uid="{141FC211-E093-494B-84B4-4A550575343E}"/>
    <cellStyle name="InputCells12 2 3 3" xfId="573" xr:uid="{CFCDA457-2B6B-4D37-B224-49EB2DD2E47B}"/>
    <cellStyle name="InputCells12 2 3 3 2" xfId="788" xr:uid="{10DEB975-E0A2-49C6-91E8-8A495F547758}"/>
    <cellStyle name="InputCells12 2 3 3 2 2" xfId="1501" xr:uid="{94EAE9C6-84A7-494F-B869-DEE57F897146}"/>
    <cellStyle name="InputCells12 2 3 3 2 2 2" xfId="3065" xr:uid="{D2AABADB-D6E9-48CB-A420-A7B59A24B18B}"/>
    <cellStyle name="InputCells12 2 3 3 2 3" xfId="1652" xr:uid="{C18065C9-467B-4F7F-99B5-A67A91C9D3FB}"/>
    <cellStyle name="InputCells12 2 3 3 2 3 2" xfId="3216" xr:uid="{B36558C9-7EC9-4244-85E1-AB7A3A78C0D9}"/>
    <cellStyle name="InputCells12 2 3 3 2 4" xfId="2151" xr:uid="{DD719F70-98F0-4F21-A9EE-7BF5C04627CD}"/>
    <cellStyle name="InputCells12 2 3 3 3" xfId="1293" xr:uid="{EAAE4837-2183-4E3F-8E6C-F4E26FE83C1B}"/>
    <cellStyle name="InputCells12 2 3 3 3 2" xfId="2857" xr:uid="{33E3E058-C358-4CDE-B902-F75967DF7331}"/>
    <cellStyle name="InputCells12 2 3 3 4" xfId="1043" xr:uid="{1227DE55-9A0E-4479-8CF7-B985261AE921}"/>
    <cellStyle name="InputCells12 2 3 3 4 2" xfId="2613" xr:uid="{82BAAE21-2DEF-4018-99AD-304AE0126E9A}"/>
    <cellStyle name="InputCells12 2 3 3 5" xfId="1945" xr:uid="{E62600E9-3757-4C47-AC3F-05C78B26B10D}"/>
    <cellStyle name="InputCells12 2 3 4" xfId="689" xr:uid="{5C0E444C-8C74-4A7D-8568-76B8AA75E267}"/>
    <cellStyle name="InputCells12 2 3 4 2" xfId="904" xr:uid="{E9730963-904C-4D4D-BEC7-D6657C48CAD0}"/>
    <cellStyle name="InputCells12 2 3 4 2 2" xfId="1617" xr:uid="{B28345C8-1FC9-4BF0-AF8A-8BFF89B9D696}"/>
    <cellStyle name="InputCells12 2 3 4 2 2 2" xfId="3181" xr:uid="{C8E11C47-AA43-4A3A-AC77-B1EE47DAF4C5}"/>
    <cellStyle name="InputCells12 2 3 4 2 3" xfId="1889" xr:uid="{26E87FC3-68DD-4161-910F-CB22AB411514}"/>
    <cellStyle name="InputCells12 2 3 4 2 3 2" xfId="3431" xr:uid="{82F8E4C0-869C-4F7B-B551-F18A78576795}"/>
    <cellStyle name="InputCells12 2 3 4 2 4" xfId="2267" xr:uid="{F104763D-8FCF-41A6-9CD5-CC8F8A7F5973}"/>
    <cellStyle name="InputCells12 2 3 4 3" xfId="1409" xr:uid="{459E9BDE-D194-41AB-BFD6-67AE66A1F4BD}"/>
    <cellStyle name="InputCells12 2 3 4 3 2" xfId="2973" xr:uid="{297039F1-82CC-4ADA-8664-471A8314773A}"/>
    <cellStyle name="InputCells12 2 3 4 4" xfId="1185" xr:uid="{356D0D47-C54C-4229-B7A1-07483A3BA333}"/>
    <cellStyle name="InputCells12 2 3 4 4 2" xfId="2753" xr:uid="{237921DA-D07A-47F3-AB07-5C9A34587A78}"/>
    <cellStyle name="InputCells12 2 3 4 5" xfId="2061" xr:uid="{D88D44C4-17F0-4E78-B847-F7ADDEAA308F}"/>
    <cellStyle name="InputCells12 2 3 5" xfId="1109" xr:uid="{766CA799-C91F-4DD0-8FA5-4D16D09274D9}"/>
    <cellStyle name="InputCells12 2 3 5 2" xfId="2677" xr:uid="{2484409B-70DC-46C3-B297-A6CE663586F8}"/>
    <cellStyle name="InputCells12 2 3 6" xfId="1234" xr:uid="{F250C9C9-2DF5-4334-BF0D-B22911CE22FC}"/>
    <cellStyle name="InputCells12 2 3 6 2" xfId="2800" xr:uid="{4DEA797F-6684-4C19-A002-FA666C9B056D}"/>
    <cellStyle name="InputCells12 2 3 7" xfId="940" xr:uid="{25853F75-F23A-4FDC-A04D-92D562651212}"/>
    <cellStyle name="InputCells12 3" xfId="452" xr:uid="{B12DB979-8EEB-4E03-963E-51A256B0BA91}"/>
    <cellStyle name="InputCells12 3 2" xfId="557" xr:uid="{D1DA3F02-0716-40A3-9AF2-DA91361E83E2}"/>
    <cellStyle name="InputCells12 3 2 2" xfId="772" xr:uid="{0E5105DB-9832-4CD0-A47F-11C942DF7753}"/>
    <cellStyle name="InputCells12 3 2 2 2" xfId="1485" xr:uid="{458731F3-3E68-43DA-861C-22DB3BDE5B6F}"/>
    <cellStyle name="InputCells12 3 2 2 2 2" xfId="3049" xr:uid="{D6B1B0C9-0123-4562-8EB3-FF856ED8B959}"/>
    <cellStyle name="InputCells12 3 2 2 3" xfId="1230" xr:uid="{CA185AAB-EB7A-4A56-B722-D83C53BB42C9}"/>
    <cellStyle name="InputCells12 3 2 2 3 2" xfId="2797" xr:uid="{341B70FF-CA1B-496C-9887-9595109DE9E9}"/>
    <cellStyle name="InputCells12 3 2 2 4" xfId="2135" xr:uid="{5A5C0486-41F8-49E1-886F-E1B44F865D64}"/>
    <cellStyle name="InputCells12 3 2 3" xfId="1277" xr:uid="{6B68BCC4-C052-4271-8DCB-8CE688A7DFEC}"/>
    <cellStyle name="InputCells12 3 2 3 2" xfId="2841" xr:uid="{989374BC-6A88-4440-8244-D360A053D5E7}"/>
    <cellStyle name="InputCells12 3 2 4" xfId="1820" xr:uid="{EB709901-63C9-4655-ABA0-B185C744C84B}"/>
    <cellStyle name="InputCells12 3 2 4 2" xfId="3369" xr:uid="{7F7A1E07-95C8-4601-AA52-A1896BAFA1E1}"/>
    <cellStyle name="InputCells12 3 2 5" xfId="1929" xr:uid="{74DC1542-FFC0-4F84-9AD7-F9AE003FC87F}"/>
    <cellStyle name="InputCells12 3 3" xfId="751" xr:uid="{3A023354-1868-44CF-8BB2-65009CC59402}"/>
    <cellStyle name="InputCells12 3 3 2" xfId="1464" xr:uid="{2CBB2D13-3E38-4778-B416-6EDD85DBE6C8}"/>
    <cellStyle name="InputCells12 3 3 2 2" xfId="3028" xr:uid="{3C8401AC-E291-4B98-A1FE-E4C403C0A865}"/>
    <cellStyle name="InputCells12 3 3 3" xfId="1692" xr:uid="{9C1B6815-9604-43AE-8973-B764123C8D28}"/>
    <cellStyle name="InputCells12 3 3 3 2" xfId="3252" xr:uid="{E6BF1C9D-0797-46B0-A204-A0C332286F98}"/>
    <cellStyle name="InputCells12 3 3 4" xfId="2114" xr:uid="{DBC3D622-0199-487E-A243-0487373FD900}"/>
    <cellStyle name="InputCells12 4" xfId="311" xr:uid="{8F8C794D-1BA1-49AB-A12F-CBD5EF51A08F}"/>
    <cellStyle name="InputCells12 4 2" xfId="649" xr:uid="{F1E5D81F-891D-48BB-A057-61EAD70C65A6}"/>
    <cellStyle name="InputCells12 4 2 2" xfId="864" xr:uid="{4048AE9C-42D5-491B-87A7-05681F32F21C}"/>
    <cellStyle name="InputCells12 4 2 2 2" xfId="1577" xr:uid="{0BC0F3EF-267A-44E1-AD3B-82397211FA20}"/>
    <cellStyle name="InputCells12 4 2 2 2 2" xfId="3141" xr:uid="{2AB77A07-D712-41DB-941E-A9FAB7929506}"/>
    <cellStyle name="InputCells12 4 2 2 3" xfId="1862" xr:uid="{66E3EDFD-47EF-4738-BF53-2D5B47051E70}"/>
    <cellStyle name="InputCells12 4 2 2 3 2" xfId="3406" xr:uid="{B9B8B0AF-1BDE-42D8-8039-D692AA4BE9AE}"/>
    <cellStyle name="InputCells12 4 2 2 4" xfId="2227" xr:uid="{01B8DD9C-D9E5-4896-84EA-18511695670E}"/>
    <cellStyle name="InputCells12 4 2 3" xfId="1369" xr:uid="{F76D6C92-71F3-4B48-8EDE-11DEAE161AD8}"/>
    <cellStyle name="InputCells12 4 2 3 2" xfId="2933" xr:uid="{D323658F-AD3A-4274-BD85-912B223829E9}"/>
    <cellStyle name="InputCells12 4 2 4" xfId="1189" xr:uid="{001775D5-ADE3-4011-B650-D0E8D38691C4}"/>
    <cellStyle name="InputCells12 4 2 4 2" xfId="2757" xr:uid="{F32882DE-3752-4D3C-BF79-C147126467A5}"/>
    <cellStyle name="InputCells12 4 2 5" xfId="2021" xr:uid="{71E58ADF-160A-4C36-9070-EA1C766360F7}"/>
    <cellStyle name="InputCells12 4 3" xfId="574" xr:uid="{360788CA-3269-49F8-BF8E-1B1436EE702B}"/>
    <cellStyle name="InputCells12 4 3 2" xfId="789" xr:uid="{4292DA0C-16DF-4D52-88F8-410C15083380}"/>
    <cellStyle name="InputCells12 4 3 2 2" xfId="1502" xr:uid="{86CC9989-4B17-4616-AFBE-B89F695D774B}"/>
    <cellStyle name="InputCells12 4 3 2 2 2" xfId="3066" xr:uid="{4D4B5F27-C450-48F4-A370-4C1F97835A6C}"/>
    <cellStyle name="InputCells12 4 3 2 3" xfId="1227" xr:uid="{EFA74852-BE59-4156-A0F6-03631B072B47}"/>
    <cellStyle name="InputCells12 4 3 2 3 2" xfId="2794" xr:uid="{FCCEE86F-B2F3-4CDD-87CD-C37CCAC4E889}"/>
    <cellStyle name="InputCells12 4 3 2 4" xfId="2152" xr:uid="{694DEEFA-0862-452E-8FA0-0F64467C39CB}"/>
    <cellStyle name="InputCells12 4 3 3" xfId="1294" xr:uid="{C89DCDDF-AC6C-4E3B-AD71-9E133D83B116}"/>
    <cellStyle name="InputCells12 4 3 3 2" xfId="2858" xr:uid="{31EE93CD-AE08-4614-B885-932E80A87AB2}"/>
    <cellStyle name="InputCells12 4 3 4" xfId="1007" xr:uid="{6876FF77-CA37-4492-B22D-1358E062F089}"/>
    <cellStyle name="InputCells12 4 3 4 2" xfId="2578" xr:uid="{35158161-069C-415C-B384-F0EA4F0C60A0}"/>
    <cellStyle name="InputCells12 4 3 5" xfId="1946" xr:uid="{0E853ACD-F8F4-4D60-A4D3-CC27C1DC66CF}"/>
    <cellStyle name="InputCells12 4 4" xfId="548" xr:uid="{126C655F-BA6F-4FAD-9FF1-B510219CB677}"/>
    <cellStyle name="InputCells12 4 4 2" xfId="763" xr:uid="{E215D245-6CA6-48AC-A66B-03AAC6054581}"/>
    <cellStyle name="InputCells12 4 4 2 2" xfId="1476" xr:uid="{452C577A-C973-4FC7-92C3-FD8B8DB5BF99}"/>
    <cellStyle name="InputCells12 4 4 2 2 2" xfId="3040" xr:uid="{1F54697C-8D14-4A6D-8A5B-510A39181D6C}"/>
    <cellStyle name="InputCells12 4 4 2 3" xfId="1215" xr:uid="{4CBC2CA6-8323-46C2-9D3A-B936C69FC1D1}"/>
    <cellStyle name="InputCells12 4 4 2 3 2" xfId="2782" xr:uid="{F1EA666E-278B-4B43-83BC-095512844932}"/>
    <cellStyle name="InputCells12 4 4 2 4" xfId="2126" xr:uid="{51D2955E-B202-42D6-BD30-31203F11250A}"/>
    <cellStyle name="InputCells12 4 4 3" xfId="1268" xr:uid="{3E82043F-C517-4615-91FC-7A485F67C483}"/>
    <cellStyle name="InputCells12 4 4 3 2" xfId="2832" xr:uid="{E7C7016F-B0A3-40CD-A533-C5CAFEBECE80}"/>
    <cellStyle name="InputCells12 4 4 4" xfId="1651" xr:uid="{A467A0FE-3109-4836-A4C1-D3E340EC3EBD}"/>
    <cellStyle name="InputCells12 4 4 4 2" xfId="3215" xr:uid="{DF98067B-CA1A-4963-88EA-604E59DDC579}"/>
    <cellStyle name="InputCells12 4 4 5" xfId="1920" xr:uid="{1847250B-3D73-479A-9C77-B63F8DE71DFE}"/>
    <cellStyle name="InputCells12 4 5" xfId="1108" xr:uid="{DE6A5516-8999-47CF-9828-6B195B73C26A}"/>
    <cellStyle name="InputCells12 4 5 2" xfId="2676" xr:uid="{E41AC3A9-2CD5-42F4-BD74-4FE26B5F2050}"/>
    <cellStyle name="InputCells12 4 6" xfId="1800" xr:uid="{B351F016-5141-4220-8CCB-07E138DA273E}"/>
    <cellStyle name="InputCells12 4 6 2" xfId="3352" xr:uid="{5D460F00-BF3F-49CE-A43C-C831B4FB38B7}"/>
    <cellStyle name="InputCells12 4 7" xfId="34" xr:uid="{18F04F6F-5D04-409E-85D7-4063E4111B43}"/>
    <cellStyle name="InputCells12 5" xfId="106" xr:uid="{974CCAFE-F20B-4D5A-9FD5-492576EB52FE}"/>
    <cellStyle name="InputCells12 5 2" xfId="2356" xr:uid="{96C5359B-1E64-45C0-A8B5-A4E4D519D5CB}"/>
    <cellStyle name="InputCells12_BBorder" xfId="44" xr:uid="{157AFE81-D09A-4A57-833D-BAB43BB5245C}"/>
    <cellStyle name="IntCells" xfId="179" xr:uid="{01374847-8BE6-499A-8957-215073EB3648}"/>
    <cellStyle name="KP_thin_border_dark_grey" xfId="54" xr:uid="{1C6B230C-A467-4670-A8E6-700E0ECFE173}"/>
    <cellStyle name="Linked Cell 2" xfId="180" xr:uid="{B4223A48-BAD8-47A0-92F2-2631D6C271CC}"/>
    <cellStyle name="Linked Cell 3" xfId="266" xr:uid="{74AED103-6E32-4CB8-AA4E-A315A4DB15AF}"/>
    <cellStyle name="Linked Cell 4" xfId="401" xr:uid="{507A98A9-0030-4A9F-9C15-DF3F14CCD57B}"/>
    <cellStyle name="Neutral 2" xfId="181" xr:uid="{A8448A03-8901-462E-B102-865F60EDCD4B}"/>
    <cellStyle name="Neutral 3" xfId="267" xr:uid="{01AF4AFF-EB0F-4EBC-BA18-60C8F0ED27EC}"/>
    <cellStyle name="Normaali 2" xfId="182" xr:uid="{645765D6-D253-4A83-BDA3-C36DD9A17E9C}"/>
    <cellStyle name="Normaali 2 2" xfId="183" xr:uid="{E4027BB3-A95A-4E8F-B168-BCED9CD983A3}"/>
    <cellStyle name="Normal" xfId="0" builtinId="0" customBuiltin="1"/>
    <cellStyle name="Normal 10" xfId="404" xr:uid="{C9F0061A-8273-4F86-9B8C-6E8A87DBA68F}"/>
    <cellStyle name="Normal 10 2" xfId="473" xr:uid="{90E4F774-5FF6-4759-B447-C459F1CD0D99}"/>
    <cellStyle name="Normal 10 2 2" xfId="2436" xr:uid="{889E74D8-A531-45A6-BEE1-136CE61A3FC0}"/>
    <cellStyle name="Normal 10 3" xfId="2423" xr:uid="{4608EB34-9627-4746-9AE9-022D31FB38C9}"/>
    <cellStyle name="Normal 11" xfId="432" xr:uid="{D7C271AC-4A59-4EAD-BC3A-F11096BF3FFC}"/>
    <cellStyle name="Normal 11 2" xfId="474" xr:uid="{F67423BA-D407-4AD6-9ED7-EFFB65B0008A}"/>
    <cellStyle name="Normal 11 2 2" xfId="2437" xr:uid="{E56905D5-F78C-47EA-9509-2E12C842ABB6}"/>
    <cellStyle name="Normal 11 3" xfId="2427" xr:uid="{9EF69086-3A5F-4E63-B962-019D70ED50C1}"/>
    <cellStyle name="Normal 12" xfId="543" xr:uid="{3128F217-57E8-4C6B-BBE7-9B4839734600}"/>
    <cellStyle name="Normal 12 2" xfId="703" xr:uid="{E0FC66FB-8D88-4D6D-BBA1-4DCB8A0A765D}"/>
    <cellStyle name="Normal 13" xfId="17" xr:uid="{5286BDF5-7A53-4F08-983B-9F69C35F51C2}"/>
    <cellStyle name="Normal 13 2" xfId="2305" xr:uid="{288E7739-4BC8-41DE-8D5E-D7D2E428F920}"/>
    <cellStyle name="Normal 14" xfId="3473" xr:uid="{33A0C1E6-D413-4EFE-B8AB-5E57528A4D59}"/>
    <cellStyle name="Normal 15" xfId="3475" xr:uid="{2DA9FB96-1E11-4A15-9424-CD2E82365738}"/>
    <cellStyle name="Normal 2" xfId="3" xr:uid="{00000000-0005-0000-0000-00000D000000}"/>
    <cellStyle name="Normal 2 2" xfId="184" xr:uid="{904DE2B0-A260-4B23-9C92-B42FF44C7846}"/>
    <cellStyle name="Normal 2 2 2" xfId="185" xr:uid="{29CD96AA-41B9-4F37-B208-89CEA2170381}"/>
    <cellStyle name="Normal 2 3" xfId="186" xr:uid="{059EDC3C-BFA2-4D27-8B6A-5C38CCA7ABFE}"/>
    <cellStyle name="Normal 2 3 2" xfId="454" xr:uid="{E81ED349-4ED3-443C-8FF2-3EA4B9A87DBA}"/>
    <cellStyle name="Normal 2 3 2 2" xfId="2429" xr:uid="{BB29BF8C-B4CC-4FAB-806D-C2F5DD627A32}"/>
    <cellStyle name="Normal 2 3 3" xfId="2361" xr:uid="{D6A6296B-4D44-40F7-95DF-6DDD274BDA71}"/>
    <cellStyle name="Normal 2 4" xfId="58" xr:uid="{0AAC7947-BE94-4567-8F90-E440A1FAC1A5}"/>
    <cellStyle name="Normal 2 5" xfId="21" xr:uid="{141919B2-2E53-44E4-BA36-2C8E7CD99A11}"/>
    <cellStyle name="Normal 3" xfId="16" xr:uid="{00000000-0005-0000-0000-00000E000000}"/>
    <cellStyle name="Normal 3 2" xfId="187" xr:uid="{D9EB580C-39B8-4F06-87EA-8227BDB4DC93}"/>
    <cellStyle name="Normal 3 2 2" xfId="59" xr:uid="{38A1776C-4B92-4D93-886D-65D5CD88DBDF}"/>
    <cellStyle name="Normal 3 3" xfId="228" xr:uid="{4624C03E-8DE4-4AF8-AE05-05EDB50F1957}"/>
    <cellStyle name="Normal 3 4" xfId="390" xr:uid="{2C058147-1CC7-47D4-8B3A-14E50203B106}"/>
    <cellStyle name="Normal 3 5" xfId="55" xr:uid="{D1352E84-D5E4-4474-A9E9-D114AC0B28D7}"/>
    <cellStyle name="Normal 4" xfId="188" xr:uid="{41600A2E-8EDD-447A-A139-BF586D178456}"/>
    <cellStyle name="Normal 4 2" xfId="189" xr:uid="{153B386E-743E-43F1-B7FE-BFFDDD42654C}"/>
    <cellStyle name="Normal 4 2 2" xfId="190" xr:uid="{5506659A-93FA-44FF-99DC-A01320974CA3}"/>
    <cellStyle name="Normal 4 2 3" xfId="455" xr:uid="{BDF4FE1A-2B4C-41AE-8105-1492A3534DAD}"/>
    <cellStyle name="Normal 4 3" xfId="229" xr:uid="{4F91C3AF-BD0B-4C09-8486-BE2B5DBC6862}"/>
    <cellStyle name="Normal 4 3 2" xfId="456" xr:uid="{B5D95825-10B0-426A-B243-41D132A7831C}"/>
    <cellStyle name="Normal 5" xfId="191" xr:uid="{2A27691D-B138-4C59-98F0-E86296E75ABD}"/>
    <cellStyle name="Normal 5 2" xfId="322" xr:uid="{C2742F8A-F2B5-4B72-9387-011B2DD358AE}"/>
    <cellStyle name="Normal 5 2 2" xfId="329" xr:uid="{350331F6-9DB7-4852-AAFD-DEAE9B4FFA8F}"/>
    <cellStyle name="Normal 5 2 2 2" xfId="335" xr:uid="{8EFD41F7-01EC-4DD7-8DDB-4BD512B5362D}"/>
    <cellStyle name="Normal 5 2 2 2 2" xfId="350" xr:uid="{DF914105-8E08-4FD1-9615-44CB79F1D848}"/>
    <cellStyle name="Normal 5 2 2 2 2 2" xfId="479" xr:uid="{9724F555-D784-440D-AEA0-01CB9667A73C}"/>
    <cellStyle name="Normal 5 2 2 2 2 2 2" xfId="2442" xr:uid="{367D6031-6ABE-4A86-8133-A3400386178B}"/>
    <cellStyle name="Normal 5 2 2 2 2 3" xfId="2396" xr:uid="{84D78183-73D3-4A2D-BF61-744DB361EFFF}"/>
    <cellStyle name="Normal 5 2 2 2 3" xfId="478" xr:uid="{F60BBD0E-FC44-4AE5-B62E-8CF366991BEB}"/>
    <cellStyle name="Normal 5 2 2 2 3 2" xfId="2441" xr:uid="{F719D281-CBC2-456A-A112-C2E0DE3957AA}"/>
    <cellStyle name="Normal 5 2 2 2 4" xfId="2381" xr:uid="{3A4DFC19-68B2-403C-B2AF-896289B8D1CE}"/>
    <cellStyle name="Normal 5 2 2 3" xfId="349" xr:uid="{7C9D0870-E1BF-4F34-B358-B84ED09C91DF}"/>
    <cellStyle name="Normal 5 2 2 3 2" xfId="480" xr:uid="{EA2AA38A-A866-48CA-93DF-2FF413F73F21}"/>
    <cellStyle name="Normal 5 2 2 3 2 2" xfId="2443" xr:uid="{A1D4B44A-DC8D-4E1C-8FE0-710908442BF6}"/>
    <cellStyle name="Normal 5 2 2 3 3" xfId="2395" xr:uid="{94927453-8AB7-49A9-B25E-C8180EED5F46}"/>
    <cellStyle name="Normal 5 2 2 4" xfId="477" xr:uid="{40D64E32-C1BF-4DC3-BA18-00703C8ACA04}"/>
    <cellStyle name="Normal 5 2 2 4 2" xfId="2440" xr:uid="{7212917B-3A23-41FB-91AA-30D2B79AB281}"/>
    <cellStyle name="Normal 5 2 2 5" xfId="2375" xr:uid="{903515F6-FC75-406E-8EB2-E85F6EA49CCE}"/>
    <cellStyle name="Normal 5 2 3" xfId="334" xr:uid="{AA1110A9-9365-439D-B9B4-6E9AC32499CC}"/>
    <cellStyle name="Normal 5 2 3 2" xfId="351" xr:uid="{16D8B633-33F1-4B7B-8875-EB0A6986FCED}"/>
    <cellStyle name="Normal 5 2 3 2 2" xfId="482" xr:uid="{AC25004C-FEB0-46B6-9D8D-F740CC19F84E}"/>
    <cellStyle name="Normal 5 2 3 2 2 2" xfId="2445" xr:uid="{66B2CC61-4DD4-447E-A7DC-086A9FFB945C}"/>
    <cellStyle name="Normal 5 2 3 2 3" xfId="2397" xr:uid="{520DEB59-1B99-4D72-9979-042647DDC9CF}"/>
    <cellStyle name="Normal 5 2 3 3" xfId="481" xr:uid="{75E3E50D-5A2D-47D1-B31C-80321CB04FBD}"/>
    <cellStyle name="Normal 5 2 3 3 2" xfId="2444" xr:uid="{B4A8AE68-1D8B-4E11-9A76-CFA9FB856650}"/>
    <cellStyle name="Normal 5 2 3 4" xfId="2380" xr:uid="{DD430F3D-3508-458C-B880-E20EE533FF46}"/>
    <cellStyle name="Normal 5 2 4" xfId="348" xr:uid="{5F4656E9-B24F-412A-8AB0-D1CC15773ECE}"/>
    <cellStyle name="Normal 5 2 4 2" xfId="483" xr:uid="{10AAC166-00B4-4545-BC6D-DB00EDBEB6C2}"/>
    <cellStyle name="Normal 5 2 4 2 2" xfId="2446" xr:uid="{425C4FEC-2F99-4C02-88FC-D82DCDD42312}"/>
    <cellStyle name="Normal 5 2 4 3" xfId="2394" xr:uid="{DC6766F8-CE12-4B11-9E2F-113CB4679EAE}"/>
    <cellStyle name="Normal 5 2 5" xfId="457" xr:uid="{E0A21CA1-1C2A-4CE0-A7B7-D1C1D2CAFFD0}"/>
    <cellStyle name="Normal 5 2 5 2" xfId="484" xr:uid="{7F171D51-F4D7-42B8-947A-A93DE856A2F2}"/>
    <cellStyle name="Normal 5 2 5 2 2" xfId="2447" xr:uid="{6AB6CB10-C901-4B22-980C-ECDB36EF5D7F}"/>
    <cellStyle name="Normal 5 2 5 3" xfId="2430" xr:uid="{FD419D85-0F24-41C3-810E-9B5C96F7859F}"/>
    <cellStyle name="Normal 5 2 6" xfId="476" xr:uid="{C5871523-3334-4E82-B6A5-CF76A022823B}"/>
    <cellStyle name="Normal 5 2 6 2" xfId="2439" xr:uid="{B6B4554E-FFC7-4272-9D0F-83031303D466}"/>
    <cellStyle name="Normal 5 2 7" xfId="2368" xr:uid="{B21AAE13-A9FC-4807-8B03-5E970E80325A}"/>
    <cellStyle name="Normal 5 3" xfId="326" xr:uid="{52C51CA3-86A1-4C47-8AF3-9C7651ED7952}"/>
    <cellStyle name="Normal 5 3 2" xfId="336" xr:uid="{424065FB-6856-437F-BA4B-F974ED56FF78}"/>
    <cellStyle name="Normal 5 3 2 2" xfId="353" xr:uid="{6B76F1CD-E39D-4FAB-A8FA-3174B2AE8F19}"/>
    <cellStyle name="Normal 5 3 2 2 2" xfId="487" xr:uid="{AC66D150-CAC6-4928-8917-F2F71A845C1A}"/>
    <cellStyle name="Normal 5 3 2 2 2 2" xfId="2450" xr:uid="{1789795F-C2CC-404B-A75D-A0ED20BF531C}"/>
    <cellStyle name="Normal 5 3 2 2 3" xfId="2399" xr:uid="{11F6381F-F0A3-40B3-8D0C-EE7D1575BD27}"/>
    <cellStyle name="Normal 5 3 2 3" xfId="486" xr:uid="{510BD2F5-1A3C-4FE9-B46F-0A29288C9F24}"/>
    <cellStyle name="Normal 5 3 2 3 2" xfId="2449" xr:uid="{8D5B6F15-A4FA-4D50-8090-75F13E5D3C3A}"/>
    <cellStyle name="Normal 5 3 2 4" xfId="2382" xr:uid="{6B34FBAF-FE47-4916-9946-4216F0ADBC53}"/>
    <cellStyle name="Normal 5 3 3" xfId="352" xr:uid="{24272E6D-E500-479D-A797-4819DB6D4974}"/>
    <cellStyle name="Normal 5 3 3 2" xfId="488" xr:uid="{0C9043B6-0F53-443C-9543-F8202412EF8C}"/>
    <cellStyle name="Normal 5 3 3 2 2" xfId="2451" xr:uid="{A839F011-8155-4610-B944-88FC89A052CB}"/>
    <cellStyle name="Normal 5 3 3 3" xfId="2398" xr:uid="{0006C7A7-1F23-4A7E-B08D-EF9D74135478}"/>
    <cellStyle name="Normal 5 3 4" xfId="485" xr:uid="{BB6714A8-AD0C-4569-AAC6-3CCAC473E418}"/>
    <cellStyle name="Normal 5 3 4 2" xfId="2448" xr:uid="{14FA4D80-BBCB-490F-A69F-CBFEA24E0F6A}"/>
    <cellStyle name="Normal 5 3 5" xfId="2372" xr:uid="{9600F424-C7D2-448E-B443-7F436AD9666F}"/>
    <cellStyle name="Normal 5 4" xfId="333" xr:uid="{35807DB0-918D-4E74-A835-8A3511C8CEC0}"/>
    <cellStyle name="Normal 5 4 2" xfId="354" xr:uid="{AE33D416-C483-4632-9AB5-1E9C70146452}"/>
    <cellStyle name="Normal 5 4 2 2" xfId="490" xr:uid="{F9129580-2703-4569-8832-F63F0F053346}"/>
    <cellStyle name="Normal 5 4 2 2 2" xfId="2453" xr:uid="{8F9109BA-3A3C-4160-B891-A0D2B3F316A1}"/>
    <cellStyle name="Normal 5 4 2 3" xfId="2400" xr:uid="{A5782E46-95CE-4DD0-A4DB-E79600F80B79}"/>
    <cellStyle name="Normal 5 4 3" xfId="489" xr:uid="{4F11EE93-4C8C-4722-8035-4AA391D8BCD5}"/>
    <cellStyle name="Normal 5 4 3 2" xfId="2452" xr:uid="{22B46F69-B45C-4514-A79A-ED096E69BEF8}"/>
    <cellStyle name="Normal 5 4 4" xfId="2379" xr:uid="{DABDFEEE-78BC-46CD-864A-22E6FFD2B914}"/>
    <cellStyle name="Normal 5 5" xfId="347" xr:uid="{6786BC1E-1455-40A5-97D0-3F54E6BA537D}"/>
    <cellStyle name="Normal 5 5 2" xfId="491" xr:uid="{8525BBB9-A6CA-45BB-A7F6-037F1A75AB04}"/>
    <cellStyle name="Normal 5 5 2 2" xfId="2454" xr:uid="{A81FD36E-A34D-4E54-AB9E-486B84AA294C}"/>
    <cellStyle name="Normal 5 5 3" xfId="2393" xr:uid="{B6D7FEEC-5122-4C2A-81D6-D39E970F83D8}"/>
    <cellStyle name="Normal 5 6" xfId="391" xr:uid="{B590EA6B-DD12-45C5-B516-81E383565FBB}"/>
    <cellStyle name="Normal 5 7" xfId="475" xr:uid="{475C9D31-9E94-4DD8-81FD-CC89BFEAFFF6}"/>
    <cellStyle name="Normal 5 7 2" xfId="2438" xr:uid="{F7222854-BDF0-43DF-B447-F1A8DDD0585A}"/>
    <cellStyle name="Normal 5 8" xfId="313" xr:uid="{01432787-077E-493D-BA97-A69E1BBB1CC9}"/>
    <cellStyle name="Normal 5 8 2" xfId="2366" xr:uid="{3FD3EF8A-6D81-49F0-A3B2-E1DC60683CB9}"/>
    <cellStyle name="Normal 6" xfId="192" xr:uid="{74C16697-8220-47DA-9188-58B4A98FEC3C}"/>
    <cellStyle name="Normal 6 10" xfId="458" xr:uid="{584B8D64-4634-4F93-B88D-D474F066575D}"/>
    <cellStyle name="Normal 6 10 2" xfId="493" xr:uid="{AC0D34DF-E0C4-41C5-AB15-1300988BE349}"/>
    <cellStyle name="Normal 6 10 2 2" xfId="2456" xr:uid="{F9085180-2F00-4A5C-B1C7-59820D75FD5B}"/>
    <cellStyle name="Normal 6 10 3" xfId="2431" xr:uid="{E7FD141C-73A0-4966-9082-2CA281E63130}"/>
    <cellStyle name="Normal 6 11" xfId="492" xr:uid="{3A2A6A38-1AA3-48E5-ACF0-CF0AD363C96F}"/>
    <cellStyle name="Normal 6 11 2" xfId="2455" xr:uid="{0764EF6D-635A-46EF-8E98-2ED4D4A33BCD}"/>
    <cellStyle name="Normal 6 12" xfId="2362" xr:uid="{EBEFF05F-094F-4AC0-B26C-6232D9D2FAC1}"/>
    <cellStyle name="Normal 6 2" xfId="323" xr:uid="{291B51E6-BA2A-42E7-A45F-939EAD3B1EC9}"/>
    <cellStyle name="Normal 6 2 2" xfId="330" xr:uid="{D3B997F1-6D2E-4336-8C6F-4405E3C4151C}"/>
    <cellStyle name="Normal 6 2 2 2" xfId="339" xr:uid="{6BCBD2D2-3B28-491E-B36E-59EDF70FEFD7}"/>
    <cellStyle name="Normal 6 2 2 2 2" xfId="358" xr:uid="{155B96CC-9E12-4CD1-9FF3-43ABD15C5B4A}"/>
    <cellStyle name="Normal 6 2 2 2 2 2" xfId="497" xr:uid="{AC5BFC6E-3B65-4D24-BFCE-996F3739CD24}"/>
    <cellStyle name="Normal 6 2 2 2 2 2 2" xfId="2460" xr:uid="{2CC12F1A-2B89-4EAF-B7AC-1A92D185100A}"/>
    <cellStyle name="Normal 6 2 2 2 2 3" xfId="2404" xr:uid="{74BD9786-392E-4444-BFCE-34A9E3DFD8CF}"/>
    <cellStyle name="Normal 6 2 2 2 3" xfId="496" xr:uid="{40C8B826-AC28-4D97-AB30-609250CFAB62}"/>
    <cellStyle name="Normal 6 2 2 2 3 2" xfId="2459" xr:uid="{0F6DFA82-1BAB-4FA1-83FB-9CF7191ACD01}"/>
    <cellStyle name="Normal 6 2 2 2 4" xfId="2385" xr:uid="{89D67BC5-BEA9-475D-90BC-8AA6010D4AD5}"/>
    <cellStyle name="Normal 6 2 2 3" xfId="357" xr:uid="{A06C7EB0-F4FB-4C68-B782-0F983503FAA0}"/>
    <cellStyle name="Normal 6 2 2 3 2" xfId="498" xr:uid="{96CF31BA-9C02-4CCD-9952-D06EB8422824}"/>
    <cellStyle name="Normal 6 2 2 3 2 2" xfId="2461" xr:uid="{745A67B5-1D5B-4C93-8C8F-C49C6A34FB2B}"/>
    <cellStyle name="Normal 6 2 2 3 3" xfId="2403" xr:uid="{F97C380C-3BA5-4B6B-B600-32E4B00D2B83}"/>
    <cellStyle name="Normal 6 2 2 4" xfId="495" xr:uid="{96503A98-FA06-4309-87FF-1CCC8ABB5B89}"/>
    <cellStyle name="Normal 6 2 2 4 2" xfId="2458" xr:uid="{D88B7032-65A4-4A5E-AF87-12687CBAA14F}"/>
    <cellStyle name="Normal 6 2 2 5" xfId="2376" xr:uid="{CEB843AA-33DE-4BDA-9831-8EA84E9A4122}"/>
    <cellStyle name="Normal 6 2 3" xfId="338" xr:uid="{ED249622-2912-4E20-86A8-537DBCC1DDF3}"/>
    <cellStyle name="Normal 6 2 3 2" xfId="359" xr:uid="{B6ADEDF3-0A9B-44AC-978C-BE12F48B59A6}"/>
    <cellStyle name="Normal 6 2 3 2 2" xfId="500" xr:uid="{101AF594-B68A-4D24-985E-6608B8A0841B}"/>
    <cellStyle name="Normal 6 2 3 2 2 2" xfId="2463" xr:uid="{69BE6A58-020E-40E6-93D4-C9BC7817B08F}"/>
    <cellStyle name="Normal 6 2 3 2 3" xfId="2405" xr:uid="{193D404D-5FE2-4DBF-8E4E-6E79F0AC516F}"/>
    <cellStyle name="Normal 6 2 3 3" xfId="499" xr:uid="{18DED862-82D7-4107-A927-3AA28763B665}"/>
    <cellStyle name="Normal 6 2 3 3 2" xfId="2462" xr:uid="{32213AAB-8835-4536-B20E-36EE33CA9F0B}"/>
    <cellStyle name="Normal 6 2 3 4" xfId="2384" xr:uid="{1F625991-51B3-4DD9-B00D-57526DB3FD7B}"/>
    <cellStyle name="Normal 6 2 4" xfId="356" xr:uid="{B12A5A68-4547-4DE8-BC23-2C9B8588B93E}"/>
    <cellStyle name="Normal 6 2 4 2" xfId="501" xr:uid="{9DE5B1A4-F004-431C-9E48-BB76AB2A7780}"/>
    <cellStyle name="Normal 6 2 4 2 2" xfId="2464" xr:uid="{20D2A1B0-87C4-44E4-B67A-86F7FBD6F3AF}"/>
    <cellStyle name="Normal 6 2 4 3" xfId="2402" xr:uid="{FBDC6F04-8149-4A8C-B152-55E3BCB0D915}"/>
    <cellStyle name="Normal 6 2 5" xfId="459" xr:uid="{832E20EF-75D1-4E76-AE9A-8C5615B00C8C}"/>
    <cellStyle name="Normal 6 2 5 2" xfId="502" xr:uid="{2578C940-9BBF-4070-AB23-EC0E9D597F56}"/>
    <cellStyle name="Normal 6 2 5 2 2" xfId="2465" xr:uid="{47B2D855-ACF3-4EA3-AB33-4716D37B5188}"/>
    <cellStyle name="Normal 6 2 5 3" xfId="2432" xr:uid="{0122676D-F525-46F6-9F44-6A6CF7D0E0F8}"/>
    <cellStyle name="Normal 6 2 6" xfId="494" xr:uid="{07CB5249-6332-4965-98A7-F50F15256EE3}"/>
    <cellStyle name="Normal 6 2 6 2" xfId="2457" xr:uid="{4CC7D52B-EA33-43ED-8545-E51F1940C147}"/>
    <cellStyle name="Normal 6 2 7" xfId="2369" xr:uid="{6E0F78EE-D0CD-431A-96E0-2929ADBAF8B2}"/>
    <cellStyle name="Normal 6 3" xfId="325" xr:uid="{0DD44977-F689-408C-9DB9-EFE452A9F9E6}"/>
    <cellStyle name="Normal 6 3 2" xfId="332" xr:uid="{5297EB9E-4279-4C1D-8A45-8602276FA0D5}"/>
    <cellStyle name="Normal 6 3 2 2" xfId="341" xr:uid="{D373BAC7-8EEB-4E85-AFE9-0CA033BE987E}"/>
    <cellStyle name="Normal 6 3 2 2 2" xfId="362" xr:uid="{26628B60-3E37-4B7F-954F-8DF170B6A5FB}"/>
    <cellStyle name="Normal 6 3 2 2 2 2" xfId="506" xr:uid="{FDE98C7B-4246-46C2-AA07-8C9A4E3A1B50}"/>
    <cellStyle name="Normal 6 3 2 2 2 2 2" xfId="2469" xr:uid="{B8877FCE-8F72-4FFD-A40D-BE64B323608E}"/>
    <cellStyle name="Normal 6 3 2 2 2 3" xfId="2408" xr:uid="{94183E26-5AC9-4FB7-9E2C-6D0618E5988D}"/>
    <cellStyle name="Normal 6 3 2 2 3" xfId="505" xr:uid="{8A823C7D-7991-4ECD-9D0A-C95B331DF16C}"/>
    <cellStyle name="Normal 6 3 2 2 3 2" xfId="2468" xr:uid="{DFCAD376-28A2-411B-9975-09F4A4E95AB2}"/>
    <cellStyle name="Normal 6 3 2 2 4" xfId="2387" xr:uid="{1E9F228C-870D-45D1-95DC-CC7E3796AEA0}"/>
    <cellStyle name="Normal 6 3 2 3" xfId="361" xr:uid="{3C3350DF-CFEB-43B3-B2BE-92D38DFB8A8C}"/>
    <cellStyle name="Normal 6 3 2 3 2" xfId="507" xr:uid="{420A7F7E-505B-4AA7-924A-328CA7D78224}"/>
    <cellStyle name="Normal 6 3 2 3 2 2" xfId="2470" xr:uid="{85F8432D-C622-438D-B3D5-A9D1727AB8B0}"/>
    <cellStyle name="Normal 6 3 2 3 3" xfId="2407" xr:uid="{EC0BEE4E-B579-475B-BF4D-16979388E765}"/>
    <cellStyle name="Normal 6 3 2 4" xfId="504" xr:uid="{84446E88-1427-4D8E-A75F-7834A03FCCF2}"/>
    <cellStyle name="Normal 6 3 2 4 2" xfId="2467" xr:uid="{65ACB2C5-C577-4480-A4A2-585269914BD9}"/>
    <cellStyle name="Normal 6 3 2 5" xfId="2378" xr:uid="{EB414B00-103C-42BC-B36A-1A8CBFB0AFF1}"/>
    <cellStyle name="Normal 6 3 3" xfId="340" xr:uid="{03952B5B-7EAC-4EB5-9DE1-A5C61EB1790D}"/>
    <cellStyle name="Normal 6 3 3 2" xfId="363" xr:uid="{FAA1A59C-0E95-487F-A819-46B70B45A140}"/>
    <cellStyle name="Normal 6 3 3 2 2" xfId="509" xr:uid="{46712059-DCE4-45BE-9CCA-1B9689EC98B5}"/>
    <cellStyle name="Normal 6 3 3 2 2 2" xfId="2472" xr:uid="{38F5BE6E-DA03-440B-9990-C0FD0AE6DB14}"/>
    <cellStyle name="Normal 6 3 3 2 3" xfId="2409" xr:uid="{1FCD6D12-2B6F-4137-AF2F-29BEC1252D06}"/>
    <cellStyle name="Normal 6 3 3 3" xfId="508" xr:uid="{EA019976-4D61-4887-BD4C-AE32961B1BD9}"/>
    <cellStyle name="Normal 6 3 3 3 2" xfId="2471" xr:uid="{893441EB-22FC-4BEC-A0E2-456E45BDEA4F}"/>
    <cellStyle name="Normal 6 3 3 4" xfId="2386" xr:uid="{114C17B1-4C4E-4EB2-BB8C-BC13415F7434}"/>
    <cellStyle name="Normal 6 3 4" xfId="360" xr:uid="{462DC147-F652-4769-AB6D-6317046FF139}"/>
    <cellStyle name="Normal 6 3 4 2" xfId="510" xr:uid="{2FE0EEE6-A4A3-4483-BD07-DF19DD09F1EA}"/>
    <cellStyle name="Normal 6 3 4 2 2" xfId="2473" xr:uid="{679398A9-B6C8-4C3E-B839-5A62927BB31B}"/>
    <cellStyle name="Normal 6 3 4 3" xfId="2406" xr:uid="{53BDAFF7-35C6-4B02-9FE2-E6C7FB89B966}"/>
    <cellStyle name="Normal 6 3 5" xfId="503" xr:uid="{AA3C4D4C-E5C6-4D80-A25E-FC112FF274F0}"/>
    <cellStyle name="Normal 6 3 5 2" xfId="2466" xr:uid="{49729B85-FAFC-4467-90FF-EABD1538EB01}"/>
    <cellStyle name="Normal 6 3 6" xfId="2371" xr:uid="{A7294F53-EA7B-44E7-A974-2C1F1EDBBEAC}"/>
    <cellStyle name="Normal 6 4" xfId="327" xr:uid="{AF816B91-FF92-47B6-9821-E763D6EE03B6}"/>
    <cellStyle name="Normal 6 4 2" xfId="342" xr:uid="{E4A3FABF-C0F2-4617-8A2D-A0A7A3AA8577}"/>
    <cellStyle name="Normal 6 4 2 2" xfId="365" xr:uid="{DA8C3572-7FFE-4FFC-B478-0A608B2EA36A}"/>
    <cellStyle name="Normal 6 4 2 2 2" xfId="513" xr:uid="{DDAA469E-4F7F-4B1B-A3D0-1E40C1A03F5C}"/>
    <cellStyle name="Normal 6 4 2 2 2 2" xfId="2476" xr:uid="{EDF3B85E-E8EE-41E5-8574-DE0EC0C0A04A}"/>
    <cellStyle name="Normal 6 4 2 2 3" xfId="2411" xr:uid="{EFE7F354-E635-4A82-89F6-52DDC092FAF7}"/>
    <cellStyle name="Normal 6 4 2 3" xfId="512" xr:uid="{0A0EB32C-9796-4F37-A16A-37FC5144D4AB}"/>
    <cellStyle name="Normal 6 4 2 3 2" xfId="2475" xr:uid="{DFA1A477-02FE-4B37-A437-4CCF58EFDB7D}"/>
    <cellStyle name="Normal 6 4 2 4" xfId="2388" xr:uid="{BBFB6231-E2EE-46F2-9BCB-A1EE639F7CE5}"/>
    <cellStyle name="Normal 6 4 3" xfId="364" xr:uid="{9C02624F-CE3F-4F38-A35D-033FB56C4037}"/>
    <cellStyle name="Normal 6 4 3 2" xfId="514" xr:uid="{0E38B21D-6DF5-4338-B06D-5655A497F7E6}"/>
    <cellStyle name="Normal 6 4 3 2 2" xfId="2477" xr:uid="{254086A7-12C5-45BD-B537-6FBEB41C16B0}"/>
    <cellStyle name="Normal 6 4 3 3" xfId="2410" xr:uid="{66E627F4-69FF-45FA-9210-AE1A3406D65B}"/>
    <cellStyle name="Normal 6 4 4" xfId="511" xr:uid="{9BF7FFF0-3EB4-4091-9E00-CA9FA1E549FB}"/>
    <cellStyle name="Normal 6 4 4 2" xfId="2474" xr:uid="{389581C7-B203-4F11-8F97-733B5136E8AB}"/>
    <cellStyle name="Normal 6 4 5" xfId="2373" xr:uid="{5D3C9594-F600-401A-A009-AB874F29DC6F}"/>
    <cellStyle name="Normal 6 5" xfId="337" xr:uid="{39BCA476-EAA3-40D7-B399-B12CA4709684}"/>
    <cellStyle name="Normal 6 5 2" xfId="366" xr:uid="{77AD6912-197E-4323-8B85-006BDB0F2A69}"/>
    <cellStyle name="Normal 6 5 2 2" xfId="516" xr:uid="{B4FC728E-A6A6-4544-9FE9-05E170F75800}"/>
    <cellStyle name="Normal 6 5 2 2 2" xfId="2479" xr:uid="{F7D95AEB-9EEB-4AA2-9513-DB97B464B785}"/>
    <cellStyle name="Normal 6 5 2 3" xfId="2412" xr:uid="{325D3F3C-8C58-4545-A9A2-93F5AC956EC3}"/>
    <cellStyle name="Normal 6 5 3" xfId="515" xr:uid="{E83F8610-E98C-438E-94F1-268563430D1C}"/>
    <cellStyle name="Normal 6 5 3 2" xfId="2478" xr:uid="{119A8D2C-6811-414C-A4FC-B8FFB23DCCAD}"/>
    <cellStyle name="Normal 6 5 4" xfId="2383" xr:uid="{66AF7868-7E86-49C7-BBF5-02979697E47B}"/>
    <cellStyle name="Normal 6 6" xfId="355" xr:uid="{F47BB582-81A8-41F2-85E0-644AF670AC7E}"/>
    <cellStyle name="Normal 6 6 2" xfId="517" xr:uid="{AAE49162-A0EB-4613-82A5-80E2E7244EF6}"/>
    <cellStyle name="Normal 6 6 2 2" xfId="2480" xr:uid="{ADF02DCC-D493-4648-AC17-8052CF77E14B}"/>
    <cellStyle name="Normal 6 6 3" xfId="2401" xr:uid="{838D3ACF-1315-4E94-9B4E-4B25BB91EF1A}"/>
    <cellStyle name="Normal 6 7" xfId="392" xr:uid="{9FF7AF40-6BC8-4651-98F8-A13E09D789E4}"/>
    <cellStyle name="Normal 6 7 2" xfId="518" xr:uid="{077E1489-F306-40F6-B566-E6A4900335E8}"/>
    <cellStyle name="Normal 6 7 2 2" xfId="2481" xr:uid="{3BEBCE5B-4320-407F-8715-C891D0D50F9B}"/>
    <cellStyle name="Normal 6 7 3" xfId="2422" xr:uid="{2FF97F68-EA56-49DB-BC04-731E942DA78E}"/>
    <cellStyle name="Normal 6 8" xfId="428" xr:uid="{5DB46C59-3781-4539-AA80-7789BC7A722D}"/>
    <cellStyle name="Normal 6 8 2" xfId="519" xr:uid="{1FC88BCE-ACA6-461E-B9A4-593226CDEAB1}"/>
    <cellStyle name="Normal 6 8 2 2" xfId="2482" xr:uid="{E2CFD0EE-044C-43F6-80C0-C89EE575019B}"/>
    <cellStyle name="Normal 6 8 3" xfId="2424" xr:uid="{29D2EC6D-8697-4715-94C5-158299B74633}"/>
    <cellStyle name="Normal 6 9" xfId="431" xr:uid="{F173A7BC-B3B4-4993-83C3-574E15738251}"/>
    <cellStyle name="Normal 6 9 2" xfId="520" xr:uid="{75A2EE0A-9BEB-465C-894B-EFB32F5EA7F6}"/>
    <cellStyle name="Normal 6 9 2 2" xfId="2483" xr:uid="{F0E40BCD-FE3F-4746-A7AB-87AEF1E95D77}"/>
    <cellStyle name="Normal 6 9 3" xfId="2426" xr:uid="{AF074510-D5C2-4BDA-9540-08950987FE30}"/>
    <cellStyle name="Normal 7" xfId="53" xr:uid="{C70DF671-5550-469A-900F-EC2AC48CC131}"/>
    <cellStyle name="Normal 7 2" xfId="324" xr:uid="{67CC3256-6704-4262-8111-AD942BB34D8D}"/>
    <cellStyle name="Normal 7 2 2" xfId="331" xr:uid="{DAE7C092-52EB-435E-A3B8-7F60CD2CA847}"/>
    <cellStyle name="Normal 7 2 2 2" xfId="345" xr:uid="{03CA72C9-BC06-4205-9CCD-6812065FF27C}"/>
    <cellStyle name="Normal 7 2 2 2 2" xfId="370" xr:uid="{A7F707D5-CAC2-4BFD-B4C9-845762F9DFBE}"/>
    <cellStyle name="Normal 7 2 2 2 2 2" xfId="525" xr:uid="{203F19ED-AA2A-4375-876F-A9C67A3B0E81}"/>
    <cellStyle name="Normal 7 2 2 2 2 2 2" xfId="2488" xr:uid="{C7BE28C6-DD66-4EFF-A168-4970C4D93785}"/>
    <cellStyle name="Normal 7 2 2 2 2 3" xfId="2416" xr:uid="{DD435E68-9FFD-4722-AEE2-C9D689A7DFEE}"/>
    <cellStyle name="Normal 7 2 2 2 3" xfId="524" xr:uid="{F53862C9-F708-41F3-80F4-FFF155AD6DC8}"/>
    <cellStyle name="Normal 7 2 2 2 3 2" xfId="2487" xr:uid="{31280036-3AC0-49CE-9BD7-9B22818AB31E}"/>
    <cellStyle name="Normal 7 2 2 2 4" xfId="2391" xr:uid="{CD68B079-3F18-4FBB-A80C-6998ED1F6370}"/>
    <cellStyle name="Normal 7 2 2 3" xfId="369" xr:uid="{0461ED90-3354-479B-A36E-A470E342BC2C}"/>
    <cellStyle name="Normal 7 2 2 3 2" xfId="526" xr:uid="{14A5EA1C-D735-453D-9005-B412177A00FE}"/>
    <cellStyle name="Normal 7 2 2 3 2 2" xfId="2489" xr:uid="{8867F61C-4694-486A-A125-1285125A7C17}"/>
    <cellStyle name="Normal 7 2 2 3 3" xfId="2415" xr:uid="{C3198BF0-E4F8-47B4-83D4-82844779B4F4}"/>
    <cellStyle name="Normal 7 2 2 4" xfId="523" xr:uid="{F66FFCAF-5FFC-43CD-9D87-573FEB256CAA}"/>
    <cellStyle name="Normal 7 2 2 4 2" xfId="2486" xr:uid="{03917D2B-1E2F-4580-977F-53C0C4C0FD62}"/>
    <cellStyle name="Normal 7 2 2 5" xfId="2377" xr:uid="{5206D179-D686-4F9A-88A2-0C7F58D4145E}"/>
    <cellStyle name="Normal 7 2 3" xfId="344" xr:uid="{8D63EF92-514B-492D-B592-D8E4580870EB}"/>
    <cellStyle name="Normal 7 2 3 2" xfId="371" xr:uid="{4C96A61F-377A-48D5-8925-3718EF96232B}"/>
    <cellStyle name="Normal 7 2 3 2 2" xfId="528" xr:uid="{09706D63-F72B-49D1-945E-72A7D31CC13E}"/>
    <cellStyle name="Normal 7 2 3 2 2 2" xfId="2491" xr:uid="{F67B930C-2728-45D4-BCA1-90BC4AA67209}"/>
    <cellStyle name="Normal 7 2 3 2 3" xfId="2417" xr:uid="{C9911013-1BC5-45FF-8933-B89E03BC6552}"/>
    <cellStyle name="Normal 7 2 3 3" xfId="527" xr:uid="{509AE553-6997-4E31-B6D6-629027FD8511}"/>
    <cellStyle name="Normal 7 2 3 3 2" xfId="2490" xr:uid="{29392F8E-0445-4234-9DF9-FCC49BC92DC3}"/>
    <cellStyle name="Normal 7 2 3 4" xfId="2390" xr:uid="{008A3609-FB0A-4690-96C4-9010807A00D0}"/>
    <cellStyle name="Normal 7 2 4" xfId="368" xr:uid="{E27B4B98-324F-4EC7-AAF6-2F08F660E2C0}"/>
    <cellStyle name="Normal 7 2 4 2" xfId="529" xr:uid="{6AAF3D36-16EE-439B-AEC0-F7373DCB8521}"/>
    <cellStyle name="Normal 7 2 4 2 2" xfId="2492" xr:uid="{D8CFFE08-115E-434E-9EB3-A6433FE073E9}"/>
    <cellStyle name="Normal 7 2 4 3" xfId="2414" xr:uid="{45D62785-57C6-4D1C-B36C-13486E6AD0E5}"/>
    <cellStyle name="Normal 7 2 5" xfId="460" xr:uid="{C0E9D699-8198-4B53-86E0-DB91E03F11E4}"/>
    <cellStyle name="Normal 7 2 5 2" xfId="530" xr:uid="{3B9A6999-F68A-4D2B-AB62-F1C1F17994FC}"/>
    <cellStyle name="Normal 7 2 5 2 2" xfId="2493" xr:uid="{96B1E244-46A9-40F9-AA84-0744AFF25C4A}"/>
    <cellStyle name="Normal 7 2 5 3" xfId="2433" xr:uid="{BBDEF25E-9B97-4E19-9632-FFD2754AF2A4}"/>
    <cellStyle name="Normal 7 2 6" xfId="522" xr:uid="{72BF2DA2-35A8-4A3D-A40C-F2997DCEC459}"/>
    <cellStyle name="Normal 7 2 6 2" xfId="2485" xr:uid="{C3889AF3-182C-4A9E-803B-55AE308E1919}"/>
    <cellStyle name="Normal 7 2 7" xfId="2370" xr:uid="{AEA17F1E-D5A7-4F1F-B03C-5F1B27ABD195}"/>
    <cellStyle name="Normal 7 3" xfId="328" xr:uid="{50A3FA7B-8AA2-4D86-8208-96F490E7CAF7}"/>
    <cellStyle name="Normal 7 3 2" xfId="346" xr:uid="{9CE77A14-2B65-4251-A9F8-846375D1169D}"/>
    <cellStyle name="Normal 7 3 2 2" xfId="373" xr:uid="{D53B2274-080F-4F4D-9A19-0C4132B328D2}"/>
    <cellStyle name="Normal 7 3 2 2 2" xfId="533" xr:uid="{A5659ED0-7E65-45A3-9607-0C87A006FE07}"/>
    <cellStyle name="Normal 7 3 2 2 2 2" xfId="2496" xr:uid="{6B437FE4-6D5B-4029-92AF-EA1CB8919318}"/>
    <cellStyle name="Normal 7 3 2 2 3" xfId="2419" xr:uid="{74B30BC8-A101-4F21-84B2-572B91D82F8C}"/>
    <cellStyle name="Normal 7 3 2 3" xfId="532" xr:uid="{3925FBA5-C494-48A2-B2B7-D3E5385D79CB}"/>
    <cellStyle name="Normal 7 3 2 3 2" xfId="2495" xr:uid="{32E4D47A-F934-4F46-B5E3-705B6FFC5FF8}"/>
    <cellStyle name="Normal 7 3 2 4" xfId="2392" xr:uid="{118176EF-B76B-41EB-AA94-EB7F91764DFE}"/>
    <cellStyle name="Normal 7 3 3" xfId="372" xr:uid="{B020E678-952B-4AF3-A5E4-5AA5B673BD3E}"/>
    <cellStyle name="Normal 7 3 3 2" xfId="534" xr:uid="{3F60A299-B6B7-4147-BBA7-1E2BB68BE33F}"/>
    <cellStyle name="Normal 7 3 3 2 2" xfId="2497" xr:uid="{A644B20E-9461-4767-8B84-6FE230B3EF4A}"/>
    <cellStyle name="Normal 7 3 3 3" xfId="2418" xr:uid="{A93575A5-170E-439A-A19F-1032550F8134}"/>
    <cellStyle name="Normal 7 3 4" xfId="531" xr:uid="{3F4526F5-9CFA-459D-B311-2FD1BC2F0A02}"/>
    <cellStyle name="Normal 7 3 4 2" xfId="2494" xr:uid="{A09CD918-F090-4E76-8C0C-55EDF7454D2E}"/>
    <cellStyle name="Normal 7 3 5" xfId="2374" xr:uid="{CDA63664-C1A2-41FA-8370-B1A71887B3E2}"/>
    <cellStyle name="Normal 7 4" xfId="343" xr:uid="{31269D53-FA35-4CDC-BB45-4A66B9AAAC49}"/>
    <cellStyle name="Normal 7 4 2" xfId="374" xr:uid="{A944037E-2AAC-4546-A07B-1C62B2E69142}"/>
    <cellStyle name="Normal 7 4 2 2" xfId="536" xr:uid="{C9B25A50-DDAD-4AF5-9759-26BE37410F3D}"/>
    <cellStyle name="Normal 7 4 2 2 2" xfId="2499" xr:uid="{6C180846-82AA-4492-990A-A3471F8B3855}"/>
    <cellStyle name="Normal 7 4 2 3" xfId="2420" xr:uid="{A3F42226-53AD-491D-9E1D-D240BFDC4B9A}"/>
    <cellStyle name="Normal 7 4 3" xfId="535" xr:uid="{53C0982A-C032-4E82-BCE6-C7FF30BF6428}"/>
    <cellStyle name="Normal 7 4 3 2" xfId="2498" xr:uid="{A8CC0F73-E5EE-4CD4-B901-64A1AF4D511D}"/>
    <cellStyle name="Normal 7 4 4" xfId="2389" xr:uid="{9C4383BD-EFC2-4ABC-93AD-D1DCCEFAF47B}"/>
    <cellStyle name="Normal 7 5" xfId="367" xr:uid="{E534B099-97A2-459F-AC3B-685E662C32A9}"/>
    <cellStyle name="Normal 7 5 2" xfId="537" xr:uid="{35D029D9-9EF6-4D15-A33B-676D6FF7A1A1}"/>
    <cellStyle name="Normal 7 5 2 2" xfId="2500" xr:uid="{707EFC6E-B1A4-4CC8-8563-22EF863C3F8E}"/>
    <cellStyle name="Normal 7 5 3" xfId="2413" xr:uid="{FFE4F75C-18BC-4F07-B3B5-AB254FBBE55B}"/>
    <cellStyle name="Normal 7 6" xfId="380" xr:uid="{7FC79651-053F-4277-8FB4-F773C2CBFFD1}"/>
    <cellStyle name="Normal 7 7" xfId="521" xr:uid="{0CE32725-2553-4924-8A10-11C6AFC6DD4D}"/>
    <cellStyle name="Normal 7 7 2" xfId="2484" xr:uid="{18C66469-FBEC-4C71-A624-81E92C76A196}"/>
    <cellStyle name="Normal 7 8" xfId="321" xr:uid="{E6684B8E-BDA5-404F-BE20-6F5372A7294E}"/>
    <cellStyle name="Normal 7 8 2" xfId="2367" xr:uid="{8E9FBF7A-1F20-4F13-99E1-35DC9632C1E1}"/>
    <cellStyle name="Normal 8" xfId="268" xr:uid="{C3B35B9C-FE8C-43E6-B580-410EB3D4B860}"/>
    <cellStyle name="Normal 8 2" xfId="462" xr:uid="{72C674F7-84A8-4F28-882F-720600AA1843}"/>
    <cellStyle name="Normal 8 3" xfId="461" xr:uid="{D562FEC9-CDF7-4AAD-A8D9-582D77CE4EF1}"/>
    <cellStyle name="Normal 9" xfId="375" xr:uid="{B36B29E2-1793-4EE3-856A-323560699E99}"/>
    <cellStyle name="Normal 9 2" xfId="538" xr:uid="{4A3FC5E6-802E-4B7A-9A60-293363B5090E}"/>
    <cellStyle name="Normal 9 2 2" xfId="2501" xr:uid="{6C5BED19-20CE-4CE2-B54E-E7862D2CC0E2}"/>
    <cellStyle name="Normal 9 3" xfId="2421" xr:uid="{06CE6654-9F98-4787-85F1-579D955D08A8}"/>
    <cellStyle name="Normal GHG Numbers (0.00)" xfId="193" xr:uid="{76A6AB93-6930-40F6-A134-B0F53273B37B}"/>
    <cellStyle name="Normal GHG Numbers (0.00) 2" xfId="194" xr:uid="{B9BE4F64-8853-4628-9739-C2C942ADF937}"/>
    <cellStyle name="Normal GHG Numbers (0.00) 3" xfId="56" xr:uid="{4E5387E7-6DB0-4C32-8305-16869421979A}"/>
    <cellStyle name="Normal GHG Numbers (0.00) 3 2" xfId="463" xr:uid="{C02F5217-D946-41A4-A3BD-B52A424AD7E2}"/>
    <cellStyle name="Normal GHG Numbers (0.00) 3 2 2" xfId="612" xr:uid="{60F1690E-79A3-4478-A4DB-DD89C7657C0A}"/>
    <cellStyle name="Normal GHG Numbers (0.00) 3 2 2 2" xfId="827" xr:uid="{4FD50CC3-A2C7-4FA7-8831-BDCA2701BF38}"/>
    <cellStyle name="Normal GHG Numbers (0.00) 3 2 2 2 2" xfId="1540" xr:uid="{6E1BE582-D6DF-4368-BB0B-7950E736EF8F}"/>
    <cellStyle name="Normal GHG Numbers (0.00) 3 2 2 2 2 2" xfId="3104" xr:uid="{C5922CFE-33F1-45DE-900D-29BF6837E3E0}"/>
    <cellStyle name="Normal GHG Numbers (0.00) 3 2 2 2 3" xfId="1066" xr:uid="{F62475C0-BCC9-4405-80F1-4C1466D10A8D}"/>
    <cellStyle name="Normal GHG Numbers (0.00) 3 2 2 2 3 2" xfId="2635" xr:uid="{9BC1BFB1-667E-49F3-9E14-2147420F945E}"/>
    <cellStyle name="Normal GHG Numbers (0.00) 3 2 2 2 4" xfId="2190" xr:uid="{9952FC4D-DAD7-4796-BFBD-184EB7EE1D18}"/>
    <cellStyle name="Normal GHG Numbers (0.00) 3 2 2 3" xfId="1332" xr:uid="{400BC8DB-518A-4C98-B957-8C8E2309160F}"/>
    <cellStyle name="Normal GHG Numbers (0.00) 3 2 2 3 2" xfId="2896" xr:uid="{65F1E3C4-283F-413D-9DA5-C18738270650}"/>
    <cellStyle name="Normal GHG Numbers (0.00) 3 2 2 4" xfId="1106" xr:uid="{225457B7-E254-4C67-B631-5169C39A5A12}"/>
    <cellStyle name="Normal GHG Numbers (0.00) 3 2 2 4 2" xfId="2674" xr:uid="{5CC0A2BF-CDC6-483E-8054-AB9A8653C9AB}"/>
    <cellStyle name="Normal GHG Numbers (0.00) 3 2 2 5" xfId="1984" xr:uid="{8C4F7674-0A52-4B49-ACAF-D0BD7CCA739C}"/>
    <cellStyle name="Normal GHG Numbers (0.00) 3 2 3" xfId="753" xr:uid="{1BDAC876-2676-4548-A785-9BB2D1E00C06}"/>
    <cellStyle name="Normal GHG Numbers (0.00) 3 2 3 2" xfId="1466" xr:uid="{1B66A374-FB0E-4976-832A-A750D8B354D9}"/>
    <cellStyle name="Normal GHG Numbers (0.00) 3 2 3 2 2" xfId="3030" xr:uid="{F5E162A1-5A2E-4936-AC57-ECCF2DF14D50}"/>
    <cellStyle name="Normal GHG Numbers (0.00) 3 2 3 3" xfId="1755" xr:uid="{7F57D123-8A04-40AE-8CD7-D0E216E23599}"/>
    <cellStyle name="Normal GHG Numbers (0.00) 3 2 3 3 2" xfId="3312" xr:uid="{CB4DFFAB-B155-4850-960C-DF8D1B070D60}"/>
    <cellStyle name="Normal GHG Numbers (0.00) 3 2 3 4" xfId="2116" xr:uid="{DDBCD2DF-B706-456F-B695-3682C2C4D1D2}"/>
    <cellStyle name="Normal GHG Numbers (0.00) 3 3" xfId="393" xr:uid="{BF2C9705-2B34-4854-85C3-3727DBE8B758}"/>
    <cellStyle name="Normal GHG Numbers (0.00) 3 3 2" xfId="671" xr:uid="{AFC39E04-2E71-4362-AA1B-399A6EEF792B}"/>
    <cellStyle name="Normal GHG Numbers (0.00) 3 3 2 2" xfId="886" xr:uid="{94E38728-4F17-4F85-AB96-17AE2D098131}"/>
    <cellStyle name="Normal GHG Numbers (0.00) 3 3 2 2 2" xfId="1599" xr:uid="{D41291B5-97F7-45BA-8BA0-A5D61C1ABE2F}"/>
    <cellStyle name="Normal GHG Numbers (0.00) 3 3 2 2 2 2" xfId="3163" xr:uid="{7EFF27F6-0B6E-429E-892B-45EC02C70593}"/>
    <cellStyle name="Normal GHG Numbers (0.00) 3 3 2 2 3" xfId="1663" xr:uid="{0FAC41C5-C496-4779-887A-856FE0636D23}"/>
    <cellStyle name="Normal GHG Numbers (0.00) 3 3 2 2 3 2" xfId="3227" xr:uid="{61032536-5665-4411-A143-9D1EE0AA6E23}"/>
    <cellStyle name="Normal GHG Numbers (0.00) 3 3 2 2 4" xfId="2249" xr:uid="{F55D8926-AD51-4B25-A03E-969823AB7458}"/>
    <cellStyle name="Normal GHG Numbers (0.00) 3 3 2 3" xfId="1391" xr:uid="{7247452B-9FEA-4E7C-97DA-CD38DF24ED13}"/>
    <cellStyle name="Normal GHG Numbers (0.00) 3 3 2 3 2" xfId="2955" xr:uid="{02FFC390-5AA8-4F2B-8BFC-59DCE124C713}"/>
    <cellStyle name="Normal GHG Numbers (0.00) 3 3 2 4" xfId="1221" xr:uid="{BC697149-8D66-41E9-BFF6-8ACD53A990BD}"/>
    <cellStyle name="Normal GHG Numbers (0.00) 3 3 2 4 2" xfId="2788" xr:uid="{40408EB3-7C60-4110-A54A-EE6E3548FD37}"/>
    <cellStyle name="Normal GHG Numbers (0.00) 3 3 2 5" xfId="2043" xr:uid="{7D319EAA-16AD-4E18-989C-582208130139}"/>
    <cellStyle name="Normal GHG Numbers (0.00) 3 3 3" xfId="568" xr:uid="{DA60D841-106A-4FF7-9CA0-AF51625EBA46}"/>
    <cellStyle name="Normal GHG Numbers (0.00) 3 3 3 2" xfId="783" xr:uid="{C7EF41CA-3680-4FD0-976A-59F71A57C766}"/>
    <cellStyle name="Normal GHG Numbers (0.00) 3 3 3 2 2" xfId="1496" xr:uid="{D4CE934D-15D6-44ED-A4E6-C779637475CA}"/>
    <cellStyle name="Normal GHG Numbers (0.00) 3 3 3 2 2 2" xfId="3060" xr:uid="{FFDE89E0-4483-4EC4-9955-111AA4E9DAC6}"/>
    <cellStyle name="Normal GHG Numbers (0.00) 3 3 3 2 3" xfId="990" xr:uid="{D0192E98-7FB7-438B-922A-055C61758ECE}"/>
    <cellStyle name="Normal GHG Numbers (0.00) 3 3 3 2 3 2" xfId="2562" xr:uid="{27E74E36-55A5-4317-96DB-62F90F35CFF7}"/>
    <cellStyle name="Normal GHG Numbers (0.00) 3 3 3 2 4" xfId="2146" xr:uid="{75DD3B17-FAA6-42F1-9D02-E383C68F1D94}"/>
    <cellStyle name="Normal GHG Numbers (0.00) 3 3 3 3" xfId="1288" xr:uid="{C10D9770-2FAD-41DA-95AB-B53B57601356}"/>
    <cellStyle name="Normal GHG Numbers (0.00) 3 3 3 3 2" xfId="2852" xr:uid="{35B50DA7-D8D3-4E60-B0ED-629FB8D02BA9}"/>
    <cellStyle name="Normal GHG Numbers (0.00) 3 3 3 4" xfId="1124" xr:uid="{F6BF98A3-CDCF-4F29-B8B2-CFEDBD3ECC91}"/>
    <cellStyle name="Normal GHG Numbers (0.00) 3 3 3 4 2" xfId="2692" xr:uid="{96633D53-B2C4-4FC9-A69A-2EE9C474812B}"/>
    <cellStyle name="Normal GHG Numbers (0.00) 3 3 3 5" xfId="1940" xr:uid="{40583E4D-3FBF-4754-998B-F97E1ACBA37A}"/>
    <cellStyle name="Normal GHG Numbers (0.00) 3 3 4" xfId="701" xr:uid="{5D6D3920-8DB7-4868-9B76-9A3517226A76}"/>
    <cellStyle name="Normal GHG Numbers (0.00) 3 3 4 2" xfId="916" xr:uid="{0683BFE5-AD83-4611-8FB4-08A5170D47B1}"/>
    <cellStyle name="Normal GHG Numbers (0.00) 3 3 4 2 2" xfId="1629" xr:uid="{2C4C3421-8B51-4D79-9089-4D5D102F3550}"/>
    <cellStyle name="Normal GHG Numbers (0.00) 3 3 4 2 2 2" xfId="3193" xr:uid="{A1B66C16-21E3-4CB2-BD38-C473A8731829}"/>
    <cellStyle name="Normal GHG Numbers (0.00) 3 3 4 2 3" xfId="1901" xr:uid="{5B33B448-E164-422E-9838-E16EFA2BA62B}"/>
    <cellStyle name="Normal GHG Numbers (0.00) 3 3 4 2 3 2" xfId="3443" xr:uid="{BC9B073D-CE4E-4ACA-8180-CC7A810E8AFB}"/>
    <cellStyle name="Normal GHG Numbers (0.00) 3 3 4 2 4" xfId="2279" xr:uid="{ECAC18AB-CBBC-42F0-ABCC-03D14D15BD56}"/>
    <cellStyle name="Normal GHG Numbers (0.00) 3 3 4 3" xfId="1421" xr:uid="{571F0A6B-DB23-4FD3-8CE5-0C63662052A2}"/>
    <cellStyle name="Normal GHG Numbers (0.00) 3 3 4 3 2" xfId="2985" xr:uid="{264FE51B-ED77-4423-BD81-24EFF2D17D26}"/>
    <cellStyle name="Normal GHG Numbers (0.00) 3 3 4 4" xfId="1871" xr:uid="{4402889C-8075-4512-8FF5-3F8BC1A344B6}"/>
    <cellStyle name="Normal GHG Numbers (0.00) 3 3 4 4 2" xfId="3415" xr:uid="{ACFC3BF5-47BC-464A-960B-063692BED5A7}"/>
    <cellStyle name="Normal GHG Numbers (0.00) 3 3 4 5" xfId="2073" xr:uid="{A33209E0-369F-425A-A5A0-C77E4723E38B}"/>
    <cellStyle name="Normal GHG Numbers (0.00) 3 3 5" xfId="1170" xr:uid="{C251E45D-0342-4DAD-9C83-FA40E4AD526F}"/>
    <cellStyle name="Normal GHG Numbers (0.00) 3 3 5 2" xfId="2738" xr:uid="{A4D8F50A-C019-4E95-A22F-EB9F3EFCD5E4}"/>
    <cellStyle name="Normal GHG Numbers (0.00) 3 3 6" xfId="1686" xr:uid="{07F5A262-4A94-4475-BEFA-4A7DB2EA31C9}"/>
    <cellStyle name="Normal GHG Numbers (0.00) 3 3 6 2" xfId="3247" xr:uid="{6CFFE506-544E-4DCF-B636-E571F4FD24A1}"/>
    <cellStyle name="Normal GHG Numbers (0.00) 3 3 7" xfId="930" xr:uid="{DFAB1CE6-CD03-4742-A893-7712E9A48E70}"/>
    <cellStyle name="Normal GHG Numbers (0.00) 3 4" xfId="195" xr:uid="{2C0802AB-9A45-436E-87FD-2F589F8C7EFB}"/>
    <cellStyle name="Normal GHG Numbers (0.00) 3 4 2" xfId="2363" xr:uid="{A9FB2E69-D62B-4C6B-872D-39478B50BDA4}"/>
    <cellStyle name="Normal GHG Textfiels Bold" xfId="9" xr:uid="{00000000-0005-0000-0000-00000F000000}"/>
    <cellStyle name="Normal GHG Textfiels Bold 2" xfId="196" xr:uid="{2AF8AB9E-E427-4EDC-950A-7B3B5A8E8B98}"/>
    <cellStyle name="Normal GHG Textfiels Bold 3" xfId="197" xr:uid="{5E57B0AA-E81E-474B-851B-A50C553A9743}"/>
    <cellStyle name="Normal GHG Textfiels Bold 3 2" xfId="464" xr:uid="{8071D63F-39BB-46AC-B187-F6215D99A747}"/>
    <cellStyle name="Normal GHG Textfiels Bold 3 2 2" xfId="556" xr:uid="{4C78F1C9-F057-44A0-AFE5-4E13FA6FF16C}"/>
    <cellStyle name="Normal GHG Textfiels Bold 3 2 2 2" xfId="771" xr:uid="{13696583-4729-44B7-B10C-2DFDAA3EB6CB}"/>
    <cellStyle name="Normal GHG Textfiels Bold 3 2 2 2 2" xfId="1484" xr:uid="{47F2013F-A345-487C-A885-5F7BDD947178}"/>
    <cellStyle name="Normal GHG Textfiels Bold 3 2 2 2 2 2" xfId="3048" xr:uid="{14FB1F92-706B-4E9A-8DEA-0CA4D9332740}"/>
    <cellStyle name="Normal GHG Textfiels Bold 3 2 2 2 3" xfId="1159" xr:uid="{9436654C-4434-4D9C-9F62-F0918E49414B}"/>
    <cellStyle name="Normal GHG Textfiels Bold 3 2 2 2 3 2" xfId="2727" xr:uid="{F70410BD-50C4-46D2-B138-1474BDF45ED2}"/>
    <cellStyle name="Normal GHG Textfiels Bold 3 2 2 2 4" xfId="2134" xr:uid="{E6D010DB-314B-41B0-8753-7CD9A683761B}"/>
    <cellStyle name="Normal GHG Textfiels Bold 3 2 2 3" xfId="1276" xr:uid="{EA0DF71E-20DE-41CE-8D30-5A67DC5EF341}"/>
    <cellStyle name="Normal GHG Textfiels Bold 3 2 2 3 2" xfId="2840" xr:uid="{6B6077C9-6119-431D-80AB-6B8D3893FF34}"/>
    <cellStyle name="Normal GHG Textfiels Bold 3 2 2 4" xfId="1695" xr:uid="{3FBD8FD2-B9CB-48E3-BBD6-F5380462213C}"/>
    <cellStyle name="Normal GHG Textfiels Bold 3 2 2 4 2" xfId="3255" xr:uid="{6236BE41-42BB-4A7A-9E0B-1B82487EAB48}"/>
    <cellStyle name="Normal GHG Textfiels Bold 3 2 2 5" xfId="1928" xr:uid="{F1038D0D-F68A-4763-AE64-38E84F408B11}"/>
    <cellStyle name="Normal GHG Textfiels Bold 3 2 3" xfId="754" xr:uid="{7F88DCD7-AC53-4AE2-A105-89BC9DF80583}"/>
    <cellStyle name="Normal GHG Textfiels Bold 3 2 3 2" xfId="1467" xr:uid="{C5C47307-50B6-433D-8141-CB18206B1248}"/>
    <cellStyle name="Normal GHG Textfiels Bold 3 2 3 2 2" xfId="3031" xr:uid="{A640C22C-36BE-41CD-8033-1E8D92B63B04}"/>
    <cellStyle name="Normal GHG Textfiels Bold 3 2 3 3" xfId="1885" xr:uid="{27C7A909-2ECE-40D4-B50E-FF53CD05787B}"/>
    <cellStyle name="Normal GHG Textfiels Bold 3 2 3 3 2" xfId="3427" xr:uid="{14D99A6D-7AD0-4EE1-A1C3-837CA1B1CAA6}"/>
    <cellStyle name="Normal GHG Textfiels Bold 3 2 3 4" xfId="2117" xr:uid="{8400D26F-E8C7-4BA1-8CD7-7526800D7924}"/>
    <cellStyle name="Normal GHG Textfiels Bold 3 3" xfId="394" xr:uid="{F879D2CD-4BDC-4CED-9362-9B38684D341F}"/>
    <cellStyle name="Normal GHG Textfiels Bold 3 3 2" xfId="672" xr:uid="{0C13B675-3E18-4F63-A0EF-C81739AA938A}"/>
    <cellStyle name="Normal GHG Textfiels Bold 3 3 2 2" xfId="887" xr:uid="{2831B54A-C9FB-4846-AA01-640FCF91A601}"/>
    <cellStyle name="Normal GHG Textfiels Bold 3 3 2 2 2" xfId="1600" xr:uid="{B352DC9F-28C6-4E9B-8675-C1B9A45D65EC}"/>
    <cellStyle name="Normal GHG Textfiels Bold 3 3 2 2 2 2" xfId="3164" xr:uid="{0AE5B08F-8001-4CC9-BADA-DCC420E9349F}"/>
    <cellStyle name="Normal GHG Textfiels Bold 3 3 2 2 3" xfId="1823" xr:uid="{CDAA8BAA-9A45-4458-9894-B4AF969D8EBF}"/>
    <cellStyle name="Normal GHG Textfiels Bold 3 3 2 2 3 2" xfId="3372" xr:uid="{C38BCB14-E057-449B-A2F8-1AC6186F7427}"/>
    <cellStyle name="Normal GHG Textfiels Bold 3 3 2 2 4" xfId="2250" xr:uid="{23432C56-AC03-4B3A-ABF2-FA7F4EF4B8E0}"/>
    <cellStyle name="Normal GHG Textfiels Bold 3 3 2 3" xfId="1392" xr:uid="{4D4F65E0-BACE-414A-9119-D89B01B0D674}"/>
    <cellStyle name="Normal GHG Textfiels Bold 3 3 2 3 2" xfId="2956" xr:uid="{9F7C60A3-A7C9-414F-93DE-E58AB4BDEEF1}"/>
    <cellStyle name="Normal GHG Textfiels Bold 3 3 2 4" xfId="1087" xr:uid="{5082EF79-4C2D-40FA-AA9F-8E854420DD13}"/>
    <cellStyle name="Normal GHG Textfiels Bold 3 3 2 4 2" xfId="2655" xr:uid="{9E7C1D87-74E3-43E5-AE74-593E56D60E8E}"/>
    <cellStyle name="Normal GHG Textfiels Bold 3 3 2 5" xfId="2044" xr:uid="{3A34EF54-F8AE-4C7F-81BF-89EB74E253B6}"/>
    <cellStyle name="Normal GHG Textfiels Bold 3 3 3" xfId="615" xr:uid="{2CB891CC-37F1-4888-B75E-19901F39DEFC}"/>
    <cellStyle name="Normal GHG Textfiels Bold 3 3 3 2" xfId="830" xr:uid="{51D2F3BA-FC4E-48E4-8173-4AA783D9C9C7}"/>
    <cellStyle name="Normal GHG Textfiels Bold 3 3 3 2 2" xfId="1543" xr:uid="{679EE10D-4275-418B-9383-C23E10726E8E}"/>
    <cellStyle name="Normal GHG Textfiels Bold 3 3 3 2 2 2" xfId="3107" xr:uid="{F322C594-133F-46B1-BB43-DFFD60CB30D4}"/>
    <cellStyle name="Normal GHG Textfiels Bold 3 3 3 2 3" xfId="1764" xr:uid="{D77D77D6-C40B-4DAE-886C-F15A872F17C2}"/>
    <cellStyle name="Normal GHG Textfiels Bold 3 3 3 2 3 2" xfId="3320" xr:uid="{50D58DAE-C2EC-47D0-85E6-E83D68797244}"/>
    <cellStyle name="Normal GHG Textfiels Bold 3 3 3 2 4" xfId="2193" xr:uid="{BE194F84-0550-45AD-BF7B-B58231A3FFCA}"/>
    <cellStyle name="Normal GHG Textfiels Bold 3 3 3 3" xfId="1335" xr:uid="{330100A2-BBD5-43BE-A416-53136965AE0A}"/>
    <cellStyle name="Normal GHG Textfiels Bold 3 3 3 3 2" xfId="2899" xr:uid="{E08DF02F-0EF4-4914-8FD3-9855DF93D2B3}"/>
    <cellStyle name="Normal GHG Textfiels Bold 3 3 3 4" xfId="85" xr:uid="{C8F6774A-C169-4A4B-AF69-34BEC104A817}"/>
    <cellStyle name="Normal GHG Textfiels Bold 3 3 3 4 2" xfId="2337" xr:uid="{E1A87B5A-3ED4-4B38-B049-ACA562BADDD1}"/>
    <cellStyle name="Normal GHG Textfiels Bold 3 3 3 5" xfId="1987" xr:uid="{AE7D4134-2CC0-4F6C-AFD6-3BBDCA405B66}"/>
    <cellStyle name="Normal GHG Textfiels Bold 3 3 4" xfId="590" xr:uid="{23065C1B-BC8F-42A8-BBDA-9AFC0D55AF41}"/>
    <cellStyle name="Normal GHG Textfiels Bold 3 3 4 2" xfId="805" xr:uid="{C83DB945-0632-4BF6-86F6-7A3849C1CB7C}"/>
    <cellStyle name="Normal GHG Textfiels Bold 3 3 4 2 2" xfId="1518" xr:uid="{02A10A5C-AEC2-4DC7-AD34-2A3A9B2947AF}"/>
    <cellStyle name="Normal GHG Textfiels Bold 3 3 4 2 2 2" xfId="3082" xr:uid="{A443EDF5-2114-4C32-983F-F1EA4FCDC06B}"/>
    <cellStyle name="Normal GHG Textfiels Bold 3 3 4 2 3" xfId="1657" xr:uid="{353FA194-40A4-4F60-AA4C-6684163EB0B6}"/>
    <cellStyle name="Normal GHG Textfiels Bold 3 3 4 2 3 2" xfId="3221" xr:uid="{3E71C28B-5485-4094-BFC4-BCCA25D9F8EE}"/>
    <cellStyle name="Normal GHG Textfiels Bold 3 3 4 2 4" xfId="2168" xr:uid="{EF621F48-E1A4-4DF0-ABA7-933090576CAE}"/>
    <cellStyle name="Normal GHG Textfiels Bold 3 3 4 3" xfId="1310" xr:uid="{2FD89A5F-B1E1-4478-ABE6-EF5155E28679}"/>
    <cellStyle name="Normal GHG Textfiels Bold 3 3 4 3 2" xfId="2874" xr:uid="{EEE78D8E-C573-4F32-884B-1BD1DA48F5EE}"/>
    <cellStyle name="Normal GHG Textfiels Bold 3 3 4 4" xfId="1150" xr:uid="{AD4E6845-AE1F-4889-A432-4AB793FFD1CB}"/>
    <cellStyle name="Normal GHG Textfiels Bold 3 3 4 4 2" xfId="2718" xr:uid="{DBBE3C2E-E14D-4DC8-92A6-B4CE9E17E248}"/>
    <cellStyle name="Normal GHG Textfiels Bold 3 3 4 5" xfId="1962" xr:uid="{4457A1E5-3226-410E-972E-004BD31D2C19}"/>
    <cellStyle name="Normal GHG Textfiels Bold 3 3 5" xfId="1171" xr:uid="{13155997-ACB9-47CC-A67A-6EDCB4C44833}"/>
    <cellStyle name="Normal GHG Textfiels Bold 3 3 5 2" xfId="2739" xr:uid="{845B4604-A186-43A0-B1B6-C77BA915B98E}"/>
    <cellStyle name="Normal GHG Textfiels Bold 3 3 6" xfId="1247" xr:uid="{94FB4CB8-0556-44AA-BD96-3CBB07AD4629}"/>
    <cellStyle name="Normal GHG Textfiels Bold 3 3 6 2" xfId="2812" xr:uid="{E2D4D5AA-29C8-4571-9E58-BAA4F6BD0922}"/>
    <cellStyle name="Normal GHG Textfiels Bold 3 3 7" xfId="1807" xr:uid="{23D1EB41-320E-474C-8EFB-EEE63B4E41FF}"/>
    <cellStyle name="Normal GHG whole table" xfId="30" xr:uid="{E9B0A6FD-9EBD-45D9-8CA3-05C1FCB754A1}"/>
    <cellStyle name="Normal GHG whole table 2" xfId="465" xr:uid="{D885C2A4-96AF-4226-A29B-7034C1844DF0}"/>
    <cellStyle name="Normal GHG whole table 2 2" xfId="611" xr:uid="{B742FE80-D135-45B8-A34F-7423B3670462}"/>
    <cellStyle name="Normal GHG whole table 2 2 2" xfId="826" xr:uid="{9E07BB11-7125-477E-B835-0338A0211FFD}"/>
    <cellStyle name="Normal GHG whole table 2 2 2 2" xfId="1539" xr:uid="{FEBEAD36-BA11-4DEA-B407-9E997D022083}"/>
    <cellStyle name="Normal GHG whole table 2 2 2 2 2" xfId="3103" xr:uid="{F10A31E2-B893-4470-A46E-A32357D6DCDB}"/>
    <cellStyle name="Normal GHG whole table 2 2 2 3" xfId="1805" xr:uid="{AC2C85DC-A465-414F-A003-F629569F66EC}"/>
    <cellStyle name="Normal GHG whole table 2 2 2 3 2" xfId="3356" xr:uid="{F74CA5D0-A731-4F1C-87BE-ABD6098867D6}"/>
    <cellStyle name="Normal GHG whole table 2 2 2 4" xfId="2189" xr:uid="{0AAA71FF-1C52-4B91-B47A-69DE7A0CBD3E}"/>
    <cellStyle name="Normal GHG whole table 2 2 3" xfId="1331" xr:uid="{F50DFC37-97E9-4951-AF5E-A25862D09723}"/>
    <cellStyle name="Normal GHG whole table 2 2 3 2" xfId="2895" xr:uid="{6DEFCC79-6C5D-49AB-B453-9442645A801D}"/>
    <cellStyle name="Normal GHG whole table 2 2 4" xfId="1788" xr:uid="{97F3278E-BF1B-4686-862A-8EFF367E1567}"/>
    <cellStyle name="Normal GHG whole table 2 2 4 2" xfId="3340" xr:uid="{2FF61307-F0F8-4201-AE64-2C5FD9DF6011}"/>
    <cellStyle name="Normal GHG whole table 2 2 5" xfId="1983" xr:uid="{4768CBBC-71F6-43EA-B804-F05003EC1B97}"/>
    <cellStyle name="Normal GHG whole table 2 3" xfId="755" xr:uid="{5FE0D62F-3A72-44D8-9369-ADE1D10FAF1C}"/>
    <cellStyle name="Normal GHG whole table 2 3 2" xfId="1468" xr:uid="{458A55A5-21E1-4C30-B2E7-F4F4314DA21D}"/>
    <cellStyle name="Normal GHG whole table 2 3 2 2" xfId="3032" xr:uid="{CDAFF31F-5813-4B1D-8EA3-A43941FF2863}"/>
    <cellStyle name="Normal GHG whole table 2 3 3" xfId="1795" xr:uid="{42DE0C64-8143-4DB5-8348-5AB3F402E090}"/>
    <cellStyle name="Normal GHG whole table 2 3 3 2" xfId="3347" xr:uid="{5D3F475F-BA4D-480D-AABA-D47BF0CD977D}"/>
    <cellStyle name="Normal GHG whole table 2 3 4" xfId="2118" xr:uid="{8FE61FE9-5EB9-4006-BE89-73DFC7A13B7F}"/>
    <cellStyle name="Normal GHG whole table 3" xfId="314" xr:uid="{D982142E-673E-4065-87B6-75CB90AF9970}"/>
    <cellStyle name="Normal GHG whole table 3 2" xfId="651" xr:uid="{B03139D7-CA64-480F-8D51-D9B2F7D94CBB}"/>
    <cellStyle name="Normal GHG whole table 3 2 2" xfId="866" xr:uid="{8AF971B3-21B4-4EA6-82AD-F9021D504C86}"/>
    <cellStyle name="Normal GHG whole table 3 2 2 2" xfId="1579" xr:uid="{04F045CF-9AD0-42D2-AF40-0A3A8679F754}"/>
    <cellStyle name="Normal GHG whole table 3 2 2 2 2" xfId="3143" xr:uid="{296D6FC6-82C7-4F4D-8159-60207909FD0C}"/>
    <cellStyle name="Normal GHG whole table 3 2 2 3" xfId="1869" xr:uid="{694BA5F1-5F2D-45EC-B9F9-C2D51F0126D4}"/>
    <cellStyle name="Normal GHG whole table 3 2 2 3 2" xfId="3413" xr:uid="{8DFCBF08-ED0F-4025-BE48-7CCEC16D8549}"/>
    <cellStyle name="Normal GHG whole table 3 2 2 4" xfId="2229" xr:uid="{1216C8B1-EFFF-4189-A46F-B163019A11A5}"/>
    <cellStyle name="Normal GHG whole table 3 2 3" xfId="1371" xr:uid="{A4D00CF7-31F1-4083-B330-2A4B5548CEE3}"/>
    <cellStyle name="Normal GHG whole table 3 2 3 2" xfId="2935" xr:uid="{869A4864-8A0A-408A-90B7-C28E8AB2EBE9}"/>
    <cellStyle name="Normal GHG whole table 3 2 4" xfId="971" xr:uid="{3EAD1C09-5235-4F8D-9C07-9A1763152F40}"/>
    <cellStyle name="Normal GHG whole table 3 2 4 2" xfId="2548" xr:uid="{73EB080C-2DD6-43AC-BCB8-4E92C9FF9902}"/>
    <cellStyle name="Normal GHG whole table 3 2 5" xfId="2023" xr:uid="{76CF6346-0297-4FA2-A495-5F12D69183BD}"/>
    <cellStyle name="Normal GHG whole table 3 3" xfId="572" xr:uid="{42AA7ABA-5D67-48EA-8892-A76D0FE5AD0F}"/>
    <cellStyle name="Normal GHG whole table 3 3 2" xfId="787" xr:uid="{4271830A-43CA-4F05-ADAF-7B5F3E9DC6AB}"/>
    <cellStyle name="Normal GHG whole table 3 3 2 2" xfId="1500" xr:uid="{5B27B05F-EB78-4BB9-B626-F6F75A33CCC5}"/>
    <cellStyle name="Normal GHG whole table 3 3 2 2 2" xfId="3064" xr:uid="{F2435C0D-3C2F-4F6D-8712-242BAEF34592}"/>
    <cellStyle name="Normal GHG whole table 3 3 2 3" xfId="995" xr:uid="{486E1AAF-06A6-4465-A534-97EA0D361509}"/>
    <cellStyle name="Normal GHG whole table 3 3 2 3 2" xfId="2567" xr:uid="{44C9B22E-92FE-493C-B990-FC32E8747E52}"/>
    <cellStyle name="Normal GHG whole table 3 3 2 4" xfId="2150" xr:uid="{D8EE379B-A63E-4506-8058-A29B42875751}"/>
    <cellStyle name="Normal GHG whole table 3 3 3" xfId="1292" xr:uid="{F4669DCD-3776-4DF7-8948-658A173328CA}"/>
    <cellStyle name="Normal GHG whole table 3 3 3 2" xfId="2856" xr:uid="{17AAA55E-03CD-488E-A2BC-83DE4BF63BD4}"/>
    <cellStyle name="Normal GHG whole table 3 3 4" xfId="1181" xr:uid="{DA24849B-B34B-43F0-99DC-331B6845F490}"/>
    <cellStyle name="Normal GHG whole table 3 3 4 2" xfId="2749" xr:uid="{76A9F56B-4512-4DDC-BB26-450062667684}"/>
    <cellStyle name="Normal GHG whole table 3 3 5" xfId="1944" xr:uid="{967FC42D-3CC8-4604-A433-0C76F0CCF034}"/>
    <cellStyle name="Normal GHG whole table 3 4" xfId="659" xr:uid="{04338EC3-FCCC-4C4D-AA40-A3C4ED0F0EC5}"/>
    <cellStyle name="Normal GHG whole table 3 4 2" xfId="874" xr:uid="{8CD56FA7-1C02-4818-9776-13D4F9D30CE9}"/>
    <cellStyle name="Normal GHG whole table 3 4 2 2" xfId="1587" xr:uid="{872D2E43-0FDC-4C91-A9EA-58A4DE14CF02}"/>
    <cellStyle name="Normal GHG whole table 3 4 2 2 2" xfId="3151" xr:uid="{40088045-669E-469E-B831-F1E51801AC59}"/>
    <cellStyle name="Normal GHG whole table 3 4 2 3" xfId="1818" xr:uid="{9F8A2DE9-230A-4A05-9F17-21ACDE452D89}"/>
    <cellStyle name="Normal GHG whole table 3 4 2 3 2" xfId="3367" xr:uid="{DD7FEAE8-E14B-46C8-B77A-97D9CB279598}"/>
    <cellStyle name="Normal GHG whole table 3 4 2 4" xfId="2237" xr:uid="{9B56F46F-C810-4A52-90C0-F857A0FCE10E}"/>
    <cellStyle name="Normal GHG whole table 3 4 3" xfId="1379" xr:uid="{BCA86298-111E-44BF-BAD8-DFAC31CE4831}"/>
    <cellStyle name="Normal GHG whole table 3 4 3 2" xfId="2943" xr:uid="{F1C497DB-6786-4FA8-94AF-50EB798AFA1B}"/>
    <cellStyle name="Normal GHG whole table 3 4 4" xfId="1136" xr:uid="{4D36E32C-96BD-4501-9CF7-E7C177587220}"/>
    <cellStyle name="Normal GHG whole table 3 4 4 2" xfId="2704" xr:uid="{46B604DC-76BC-4779-930B-F3C79518A15B}"/>
    <cellStyle name="Normal GHG whole table 3 4 5" xfId="2031" xr:uid="{8557C4D4-3B38-4A10-AE2F-B303AFE0A4D8}"/>
    <cellStyle name="Normal GHG whole table 3 5" xfId="1111" xr:uid="{3375449A-2DB3-47C4-AC25-1E5AC2CA5E8F}"/>
    <cellStyle name="Normal GHG whole table 3 5 2" xfId="2679" xr:uid="{B2582AEC-C74B-4279-BB78-F42F1D2821CD}"/>
    <cellStyle name="Normal GHG whole table 3 6" xfId="1183" xr:uid="{5A56F0A9-71AC-4B6B-845A-B3AA23924E9E}"/>
    <cellStyle name="Normal GHG whole table 3 6 2" xfId="2751" xr:uid="{6AE51E23-3347-4ACD-A966-A49EF127BE84}"/>
    <cellStyle name="Normal GHG whole table 3 7" xfId="64" xr:uid="{6FDD76E4-04FD-4ABB-B398-A3A35FCBC6B9}"/>
    <cellStyle name="Normal GHG whole table 4" xfId="101" xr:uid="{25324109-3CAD-40C1-AB9E-7B28BF9D8769}"/>
    <cellStyle name="Normal GHG whole table 4 2" xfId="2353" xr:uid="{CCB09402-43C5-4456-987F-9D12ABFC5CC2}"/>
    <cellStyle name="Normal GHG-Shade" xfId="13" xr:uid="{00000000-0005-0000-0000-000010000000}"/>
    <cellStyle name="Normal GHG-Shade 2" xfId="198" xr:uid="{7EBC447B-49C4-4BA7-B7A9-F6F8B27FFEC9}"/>
    <cellStyle name="Normal GHG-Shade 2 2" xfId="199" xr:uid="{1881C089-E4B1-4550-A48F-1C674D6038AB}"/>
    <cellStyle name="Normal GHG-Shade 2 3" xfId="200" xr:uid="{35FA3135-F81F-4219-BAE9-0678A29D9028}"/>
    <cellStyle name="Normal GHG-Shade 2 4" xfId="230" xr:uid="{4877E4D5-96DD-4672-9981-085850EF84CC}"/>
    <cellStyle name="Normal GHG-Shade 2 5" xfId="395" xr:uid="{326F6D79-E075-4268-8474-042634E23A33}"/>
    <cellStyle name="Normal GHG-Shade 3" xfId="201" xr:uid="{1C27611F-9A4A-42E8-82F2-B01D8C1D3CD9}"/>
    <cellStyle name="Normal GHG-Shade 3 2" xfId="202" xr:uid="{B87D9F63-FC6B-42BA-AD6F-4C34FF2B77ED}"/>
    <cellStyle name="Normal GHG-Shade 4" xfId="203" xr:uid="{4898E8F5-AE24-4AEB-A9A1-7343FC729D93}"/>
    <cellStyle name="Normal GHG-Shade 4 2" xfId="466" xr:uid="{F0A16543-AC28-429F-98D6-76F114D7AD35}"/>
    <cellStyle name="Normal GHG-Shade 4 2 2" xfId="2434" xr:uid="{FA2E7033-AA1A-4366-811A-12E46842817D}"/>
    <cellStyle name="Normal GHG-Shade 4 3" xfId="2364" xr:uid="{00E91725-2204-4FD4-B4C2-7EA0EABEFEB5}"/>
    <cellStyle name="Normál_Munka1" xfId="45" xr:uid="{BE708FD1-4E5B-48C9-B6DB-85B91B4509CF}"/>
    <cellStyle name="Note 2" xfId="204" xr:uid="{CAEE197D-8820-4C98-8BD8-BA7A9D56A892}"/>
    <cellStyle name="Note 2 2" xfId="594" xr:uid="{09503AEA-A548-4D35-AF85-CC144AEE4E54}"/>
    <cellStyle name="Note 2 2 2" xfId="809" xr:uid="{5B6F2D0B-D78C-4088-ABBE-3C16D801BD6C}"/>
    <cellStyle name="Note 2 2 2 2" xfId="1522" xr:uid="{2E42993B-57FB-4FA3-8F19-32A7CD9210DA}"/>
    <cellStyle name="Note 2 2 2 2 2" xfId="3086" xr:uid="{73D9C786-FBF0-41BA-BC27-23720CD6E30B}"/>
    <cellStyle name="Note 2 2 2 3" xfId="926" xr:uid="{018C14F1-7F5C-46BE-8625-29E36C71CB18}"/>
    <cellStyle name="Note 2 2 2 3 2" xfId="2506" xr:uid="{703587E4-1ECE-451F-8493-841CD18E9F96}"/>
    <cellStyle name="Note 2 2 2 4" xfId="2172" xr:uid="{286A17BE-C39B-4BE1-8800-363CC5F7AB55}"/>
    <cellStyle name="Note 2 2 3" xfId="1314" xr:uid="{EE4136E6-7FD3-47F0-B65B-55760A219C30}"/>
    <cellStyle name="Note 2 2 3 2" xfId="2878" xr:uid="{FA1A82C1-926A-4F8A-9DF2-AF492570DBBE}"/>
    <cellStyle name="Note 2 2 4" xfId="1180" xr:uid="{45729245-8CFA-4B0A-A347-337705990318}"/>
    <cellStyle name="Note 2 2 4 2" xfId="2748" xr:uid="{945079ED-9999-4BBB-8FBF-7FE00F749D59}"/>
    <cellStyle name="Note 2 2 5" xfId="1966" xr:uid="{CCCC05BA-5604-4413-B03B-A1B4FA1878E2}"/>
    <cellStyle name="Note 2 3" xfId="658" xr:uid="{C1AE6A17-9FB4-4038-A649-2308FF7D02DC}"/>
    <cellStyle name="Note 2 3 2" xfId="873" xr:uid="{975A473D-B27E-47EB-A89A-527A3EEBEF05}"/>
    <cellStyle name="Note 2 3 2 2" xfId="1586" xr:uid="{3BB72216-081B-43EE-B7B1-8FC9D8E00C72}"/>
    <cellStyle name="Note 2 3 2 2 2" xfId="3150" xr:uid="{BF498669-E8C1-43C9-912E-0CAF1C671CB9}"/>
    <cellStyle name="Note 2 3 2 3" xfId="1694" xr:uid="{63F6F43B-8B9C-4AE5-8E4C-254661967DFF}"/>
    <cellStyle name="Note 2 3 2 3 2" xfId="3254" xr:uid="{796B79FB-1F37-40C7-8588-F3D9CA54BF32}"/>
    <cellStyle name="Note 2 3 2 4" xfId="2236" xr:uid="{B8671843-369A-443C-B4F6-519D565035F1}"/>
    <cellStyle name="Note 2 3 3" xfId="1378" xr:uid="{356C9460-ED05-425A-9C58-308466798931}"/>
    <cellStyle name="Note 2 3 3 2" xfId="2942" xr:uid="{C35CB092-947E-4814-8403-E29FA3289EE5}"/>
    <cellStyle name="Note 2 3 4" xfId="1804" xr:uid="{F2599651-53FE-40E7-876C-334D843A2CF0}"/>
    <cellStyle name="Note 2 3 4 2" xfId="3355" xr:uid="{BE529035-3937-4F96-BC6A-E8A9D794B768}"/>
    <cellStyle name="Note 2 3 5" xfId="2030" xr:uid="{6151CAAB-A72D-40A6-8A6F-15037E16D828}"/>
    <cellStyle name="Note 2 4" xfId="553" xr:uid="{10CA5DCA-76AB-416F-8624-7C2528E33585}"/>
    <cellStyle name="Note 2 4 2" xfId="768" xr:uid="{27E60882-4E8C-4CED-9695-827CBD54D3DF}"/>
    <cellStyle name="Note 2 4 2 2" xfId="1481" xr:uid="{367CFF13-7803-4985-A96B-9CFFF1F32E52}"/>
    <cellStyle name="Note 2 4 2 2 2" xfId="3045" xr:uid="{DC5F1F50-9ADC-4186-B871-E71566B0A590}"/>
    <cellStyle name="Note 2 4 2 3" xfId="941" xr:uid="{425E1CEC-1CFD-4A54-BDAA-F497A43F9E7F}"/>
    <cellStyle name="Note 2 4 2 3 2" xfId="2519" xr:uid="{851DE76C-C0EF-42CB-A295-C52CD24578A6}"/>
    <cellStyle name="Note 2 4 2 4" xfId="2131" xr:uid="{9EFE570D-AE4F-47E5-8C1F-A76C3CE4CD80}"/>
    <cellStyle name="Note 2 4 3" xfId="1273" xr:uid="{FD7D59F3-843B-43DE-9EDF-B304239EC77F}"/>
    <cellStyle name="Note 2 4 3 2" xfId="2837" xr:uid="{4DD97AE2-00F0-4611-AED8-5BB30DD5B9E2}"/>
    <cellStyle name="Note 2 4 4" xfId="1006" xr:uid="{C3B150E2-E2AA-47B6-977C-546B8E1B2EEB}"/>
    <cellStyle name="Note 2 4 4 2" xfId="2577" xr:uid="{5A1AC831-F0AD-4BFF-A67C-3DD88D4C245F}"/>
    <cellStyle name="Note 2 4 5" xfId="1925" xr:uid="{F2E2FC76-9867-48BB-B254-9917EC6DA7E3}"/>
    <cellStyle name="Note 2 5" xfId="717" xr:uid="{FC2D1195-E0EE-457E-A953-8D296C0276B6}"/>
    <cellStyle name="Note 2 5 2" xfId="1437" xr:uid="{0197B550-0251-4AF7-99C8-E77DCCF2AFD4}"/>
    <cellStyle name="Note 2 5 2 2" xfId="3001" xr:uid="{5F6CAD50-12D4-47BE-A75B-EAD503971131}"/>
    <cellStyle name="Note 2 5 3" xfId="1177" xr:uid="{25869A0F-C421-4449-9E73-FE23E7929AEF}"/>
    <cellStyle name="Note 2 5 3 2" xfId="2745" xr:uid="{A00EA944-A040-4EAE-98E8-81EBC3E0D001}"/>
    <cellStyle name="Note 2 5 4" xfId="2088" xr:uid="{B3BB326F-F291-47D5-AB3C-84CAA749EA0F}"/>
    <cellStyle name="Note 2 6" xfId="1032" xr:uid="{B6EA0749-7474-45EE-BB82-6E5F83913D25}"/>
    <cellStyle name="Note 2 6 2" xfId="2603" xr:uid="{CD25923C-F37B-4665-984A-E424C7CB0206}"/>
    <cellStyle name="Note 2 7" xfId="1148" xr:uid="{E4CB69E4-0EBC-4455-8FD3-06355BED2691}"/>
    <cellStyle name="Note 2 7 2" xfId="2716" xr:uid="{AC71AC93-21B9-4FD6-BD25-5DCE0243433F}"/>
    <cellStyle name="Note 2 8" xfId="986" xr:uid="{ADFEEF7F-8F37-4B2E-A2B2-48FA2D88260A}"/>
    <cellStyle name="Note 3" xfId="269" xr:uid="{724F3BDF-F1B0-4C1A-801B-A0EB8845AE2F}"/>
    <cellStyle name="Note 3 2" xfId="622" xr:uid="{1091C831-0EC0-441C-A3A6-65A431499214}"/>
    <cellStyle name="Note 3 2 2" xfId="837" xr:uid="{7FFEE7A3-AE60-4DB0-9D50-5FA7CD01CB60}"/>
    <cellStyle name="Note 3 2 2 2" xfId="1550" xr:uid="{915FD6B5-05CC-4596-825A-1576B7767448}"/>
    <cellStyle name="Note 3 2 2 2 2" xfId="3114" xr:uid="{1A2155EB-38F5-44B7-97CC-7CB3541DDEF9}"/>
    <cellStyle name="Note 3 2 2 3" xfId="1658" xr:uid="{50427A16-ABFD-4CC8-A9A0-9F8E173733D9}"/>
    <cellStyle name="Note 3 2 2 3 2" xfId="3222" xr:uid="{D0303F78-194D-4EA7-9EE9-2616E2841BB6}"/>
    <cellStyle name="Note 3 2 2 4" xfId="2200" xr:uid="{63D2D370-3310-4FB4-9BC1-1442DC2AD061}"/>
    <cellStyle name="Note 3 2 3" xfId="1342" xr:uid="{23345041-74D7-45EA-B9A8-29F97D6BFA65}"/>
    <cellStyle name="Note 3 2 3 2" xfId="2906" xr:uid="{2DD9C524-D0CB-4098-806E-1C815722CC8E}"/>
    <cellStyle name="Note 3 2 4" xfId="1085" xr:uid="{7DD68193-434C-4C0A-9633-27C2183B3475}"/>
    <cellStyle name="Note 3 2 4 2" xfId="2653" xr:uid="{3B2DD07B-A8E4-4DD7-AA27-A8C0569B70C9}"/>
    <cellStyle name="Note 3 2 5" xfId="1994" xr:uid="{2CC40A6D-95B7-4E48-A20F-1E6AF0256973}"/>
    <cellStyle name="Note 3 3" xfId="588" xr:uid="{76A18C25-9D2D-42A8-B9B2-40F3D5407D8D}"/>
    <cellStyle name="Note 3 3 2" xfId="803" xr:uid="{440D7AC5-E49D-4875-A57A-1B719FE5D6C3}"/>
    <cellStyle name="Note 3 3 2 2" xfId="1516" xr:uid="{A984DC90-24F9-4E50-A92C-97AC5EC9496A}"/>
    <cellStyle name="Note 3 3 2 2 2" xfId="3080" xr:uid="{9127DF52-AFAD-4CAF-8240-99C22BD56986}"/>
    <cellStyle name="Note 3 3 2 3" xfId="72" xr:uid="{EEF0695A-4A3D-4726-9939-B2AEEE09BA3B}"/>
    <cellStyle name="Note 3 3 2 3 2" xfId="2325" xr:uid="{1C0C2D2F-BB2C-451F-82C2-A9FF29AA4852}"/>
    <cellStyle name="Note 3 3 2 4" xfId="2166" xr:uid="{FD55CDDD-56C6-4FE3-936C-C934D99A9A49}"/>
    <cellStyle name="Note 3 3 3" xfId="1308" xr:uid="{537F797B-C231-45F4-831C-B688B0089B5A}"/>
    <cellStyle name="Note 3 3 3 2" xfId="2872" xr:uid="{E21F08DA-3652-4A8D-BD32-493755C8E22E}"/>
    <cellStyle name="Note 3 3 4" xfId="1797" xr:uid="{51B5A37D-8BC1-4D40-8E26-E147702EB557}"/>
    <cellStyle name="Note 3 3 4 2" xfId="3349" xr:uid="{E9588FDA-F7EE-465A-A728-8B7B65AFCF20}"/>
    <cellStyle name="Note 3 3 5" xfId="1960" xr:uid="{D5395B63-8184-40F4-AF0F-036DFE2523C9}"/>
    <cellStyle name="Note 3 4" xfId="606" xr:uid="{90ECFCB0-670D-42AA-B43F-7E20D2096C3D}"/>
    <cellStyle name="Note 3 4 2" xfId="821" xr:uid="{3E72B700-9024-411A-87F6-BAB27D47D40C}"/>
    <cellStyle name="Note 3 4 2 2" xfId="1534" xr:uid="{0F626770-CD89-4BE2-B13A-FD589471AFB8}"/>
    <cellStyle name="Note 3 4 2 2 2" xfId="3098" xr:uid="{9E5DBBE2-1E55-45CE-B3DA-CAF8A69DD361}"/>
    <cellStyle name="Note 3 4 2 3" xfId="1123" xr:uid="{716E289F-E4D4-4CF7-BE9A-A536040BC434}"/>
    <cellStyle name="Note 3 4 2 3 2" xfId="2691" xr:uid="{67A7F535-02B9-4802-B3E1-6A85ADE7F7E4}"/>
    <cellStyle name="Note 3 4 2 4" xfId="2184" xr:uid="{F29A71F3-32A3-46E5-B4D8-D480B70C76C0}"/>
    <cellStyle name="Note 3 4 3" xfId="1326" xr:uid="{9E795E9B-A2CF-4D4D-872B-2A6F844B2B3B}"/>
    <cellStyle name="Note 3 4 3 2" xfId="2890" xr:uid="{8B04AA8F-B28B-46FE-8106-3A0ED54B06E3}"/>
    <cellStyle name="Note 3 4 4" xfId="1736" xr:uid="{29960EC1-6AD2-4B83-9A27-77B8A9833973}"/>
    <cellStyle name="Note 3 4 4 2" xfId="3294" xr:uid="{6A418B82-D5F5-4879-A40C-329059E00AF8}"/>
    <cellStyle name="Note 3 4 5" xfId="1978" xr:uid="{26D77096-C9A1-4A21-AD7E-303048600420}"/>
    <cellStyle name="Note 3 5" xfId="723" xr:uid="{B5C397D0-7EBF-4AE2-88B0-ABD24A1EDB52}"/>
    <cellStyle name="Note 3 5 2" xfId="1443" xr:uid="{7BCE63A6-F1E6-4249-BFA2-49C3FCC3BCD4}"/>
    <cellStyle name="Note 3 5 2 2" xfId="3007" xr:uid="{1952BFFD-750F-421C-8252-D3B40F2D69A9}"/>
    <cellStyle name="Note 3 5 3" xfId="1867" xr:uid="{F9843B54-BA7E-475A-899B-4004143FE12F}"/>
    <cellStyle name="Note 3 5 3 2" xfId="3411" xr:uid="{EF2CCBF3-9563-4A6D-95EC-9E12642DD5AF}"/>
    <cellStyle name="Note 3 5 4" xfId="2094" xr:uid="{A3348E75-4E86-407A-9A97-F4561DB9AAC8}"/>
    <cellStyle name="Note 3 6" xfId="1074" xr:uid="{65F4B115-990F-4A50-B50D-F23DC0B75C1E}"/>
    <cellStyle name="Note 3 6 2" xfId="2642" xr:uid="{56672646-4CA1-4597-A665-486D01430A7C}"/>
    <cellStyle name="Note 3 7" xfId="1768" xr:uid="{7AC44118-94D1-467F-8F2C-9A66F248FD25}"/>
    <cellStyle name="Note 3 7 2" xfId="3323" xr:uid="{E4677C3E-A4A8-453F-A007-422163C2E43E}"/>
    <cellStyle name="Note 3 8" xfId="1205" xr:uid="{C05C0C27-AAC3-4C33-9547-E348AA28D363}"/>
    <cellStyle name="Notiz" xfId="205" xr:uid="{5AD6640F-3F95-40FD-A0B4-10518C55E7B4}"/>
    <cellStyle name="Notiz 2" xfId="595" xr:uid="{2598D38B-640F-4C4D-BD41-4C442CA0D71D}"/>
    <cellStyle name="Notiz 2 2" xfId="810" xr:uid="{D889119E-4F01-490E-926C-1AEBFDB3F12D}"/>
    <cellStyle name="Notiz 2 2 2" xfId="1523" xr:uid="{D1ABFE2F-B725-4C6B-88C9-47F281C48D80}"/>
    <cellStyle name="Notiz 2 2 2 2" xfId="3087" xr:uid="{C27442CC-0F1D-40E5-B0E3-E3CBE4918DE2}"/>
    <cellStyle name="Notiz 2 2 3" xfId="1142" xr:uid="{257B1D95-17C6-4D16-8886-850734419E0F}"/>
    <cellStyle name="Notiz 2 2 3 2" xfId="2710" xr:uid="{5269DFFF-2874-4B18-8476-6B1CAA38DC9B}"/>
    <cellStyle name="Notiz 2 2 4" xfId="2173" xr:uid="{3D10ABDE-B96D-41AD-B827-E40A85EF8270}"/>
    <cellStyle name="Notiz 2 3" xfId="1315" xr:uid="{B6880568-C68E-4002-83EB-A3B389533547}"/>
    <cellStyle name="Notiz 2 3 2" xfId="2879" xr:uid="{1E521306-E1FA-4F4E-A3D5-D3DF48F2345F}"/>
    <cellStyle name="Notiz 2 4" xfId="1044" xr:uid="{CA795A7A-9ABF-4866-BD51-7D991CEFFC68}"/>
    <cellStyle name="Notiz 2 4 2" xfId="2614" xr:uid="{76678F7D-628B-4165-A254-1B471380DBFB}"/>
    <cellStyle name="Notiz 2 5" xfId="1967" xr:uid="{D831CDE1-478D-4F75-A119-85F0E5729258}"/>
    <cellStyle name="Notiz 3" xfId="657" xr:uid="{EA6557D4-7C86-4AB4-802D-C78CD6CF36F9}"/>
    <cellStyle name="Notiz 3 2" xfId="872" xr:uid="{FCDA904C-65E8-4ABF-94AB-956A9FCD7FC4}"/>
    <cellStyle name="Notiz 3 2 2" xfId="1585" xr:uid="{E13A9992-C9A4-4A37-9743-333EA4FB64D1}"/>
    <cellStyle name="Notiz 3 2 2 2" xfId="3149" xr:uid="{FEBE31F6-AF22-46B6-A9B2-AF4F20F21EBB}"/>
    <cellStyle name="Notiz 3 2 3" xfId="1837" xr:uid="{6E400580-E35E-4346-BF63-71F512802734}"/>
    <cellStyle name="Notiz 3 2 3 2" xfId="3385" xr:uid="{8B31DB13-A78E-4C55-9030-E8835C814C34}"/>
    <cellStyle name="Notiz 3 2 4" xfId="2235" xr:uid="{7C1A5470-3A10-4FD9-8115-CFC5B68D7A7C}"/>
    <cellStyle name="Notiz 3 3" xfId="1377" xr:uid="{B0A2367D-DE3C-4588-BE61-5F778CA03F6D}"/>
    <cellStyle name="Notiz 3 3 2" xfId="2941" xr:uid="{888EAF1F-DA67-4FBF-A138-8B1B2037F979}"/>
    <cellStyle name="Notiz 3 4" xfId="1169" xr:uid="{038EC6B6-2B65-41D0-97B0-F964AA624BB4}"/>
    <cellStyle name="Notiz 3 4 2" xfId="2737" xr:uid="{1061AA41-8BBF-484B-83A7-ECC222B72914}"/>
    <cellStyle name="Notiz 3 5" xfId="2029" xr:uid="{56FCA1A4-529F-4E1D-B95B-DBD85D477C68}"/>
    <cellStyle name="Notiz 4" xfId="626" xr:uid="{E52007AD-AAE7-4193-AA15-A5FFFBCE4C8A}"/>
    <cellStyle name="Notiz 4 2" xfId="841" xr:uid="{AB85F1D9-5918-412F-9A15-FAA0C4817E1D}"/>
    <cellStyle name="Notiz 4 2 2" xfId="1554" xr:uid="{DCC8D8A9-4AB6-4467-B728-16699B5864F3}"/>
    <cellStyle name="Notiz 4 2 2 2" xfId="3118" xr:uid="{A74DE8A6-7B18-4686-A716-5C8B0F8207CE}"/>
    <cellStyle name="Notiz 4 2 3" xfId="1200" xr:uid="{ECFE2164-DA9D-4951-B446-5B28B32BC47B}"/>
    <cellStyle name="Notiz 4 2 3 2" xfId="2768" xr:uid="{ED7E66C6-9193-4319-99A3-E0847958F82E}"/>
    <cellStyle name="Notiz 4 2 4" xfId="2204" xr:uid="{F07980E9-0A2B-4AAA-B8E8-1A38B693FD63}"/>
    <cellStyle name="Notiz 4 3" xfId="1346" xr:uid="{542833F1-964E-4FF1-A0B4-EC98151CA9B2}"/>
    <cellStyle name="Notiz 4 3 2" xfId="2910" xr:uid="{E4DD7835-8A21-455D-B81C-915D762A09DC}"/>
    <cellStyle name="Notiz 4 4" xfId="1088" xr:uid="{E2061349-64BD-4DEA-981B-9471C30A1071}"/>
    <cellStyle name="Notiz 4 4 2" xfId="2656" xr:uid="{2E320873-7A47-49B5-97DD-F43F2E8638A8}"/>
    <cellStyle name="Notiz 4 5" xfId="1998" xr:uid="{AC44B8AF-AD6D-4D88-8EA6-05D477FFBA38}"/>
    <cellStyle name="Notiz 5" xfId="718" xr:uid="{6D53FF66-AFA6-4674-A31D-AE1D86B65460}"/>
    <cellStyle name="Notiz 5 2" xfId="1438" xr:uid="{50E3CA49-FDC7-44B1-B8AE-43604670BBC5}"/>
    <cellStyle name="Notiz 5 2 2" xfId="3002" xr:uid="{59B2B6BB-9611-4B12-A6D8-D927AF367294}"/>
    <cellStyle name="Notiz 5 3" xfId="40" xr:uid="{7E36CC86-D63E-4447-8AC1-5C3F9BEFD230}"/>
    <cellStyle name="Notiz 5 3 2" xfId="2314" xr:uid="{354343D1-021B-4453-BC45-5CB4B823AC94}"/>
    <cellStyle name="Notiz 5 4" xfId="2089" xr:uid="{24A598B0-516D-406B-8881-8395C127B74C}"/>
    <cellStyle name="Notiz 6" xfId="1033" xr:uid="{0D9052B2-808D-4474-8ECB-BB38233D56F8}"/>
    <cellStyle name="Notiz 6 2" xfId="2604" xr:uid="{8E7DA4B6-5F1F-4178-A229-4C01DC9D5882}"/>
    <cellStyle name="Notiz 7" xfId="1863" xr:uid="{46F867FF-E71C-48EF-80C7-603831980B34}"/>
    <cellStyle name="Notiz 7 2" xfId="3407" xr:uid="{B6CA71B7-8D4D-4182-BE1B-B846E9CF0E2A}"/>
    <cellStyle name="Notiz 8" xfId="1036" xr:uid="{19642C7F-6A82-439D-BE53-F225ADE78F66}"/>
    <cellStyle name="Output 2" xfId="206" xr:uid="{9BB01C10-28FF-4551-8839-6D4A95F82E2C}"/>
    <cellStyle name="Output 2 2" xfId="596" xr:uid="{7B89AE6C-8E55-4CD6-8555-07FBAEA65208}"/>
    <cellStyle name="Output 2 2 2" xfId="811" xr:uid="{1A4CD559-08C0-4D35-9AD5-E9AF88F501BE}"/>
    <cellStyle name="Output 2 2 2 2" xfId="1524" xr:uid="{1259D557-5CC7-46CF-B33B-F7903270D3B7}"/>
    <cellStyle name="Output 2 2 2 2 2" xfId="3088" xr:uid="{8E953A0B-17DD-428C-92A1-5783AFEE7B22}"/>
    <cellStyle name="Output 2 2 2 3" xfId="927" xr:uid="{169A9F76-3DCC-4956-AFEA-19021666C3C9}"/>
    <cellStyle name="Output 2 2 2 3 2" xfId="2507" xr:uid="{2DDD2EAA-5453-47F0-848F-FCCBBBF06CF4}"/>
    <cellStyle name="Output 2 2 2 4" xfId="2174" xr:uid="{17AC7C7B-ECCF-411E-B68C-A01DF3E3F8D2}"/>
    <cellStyle name="Output 2 2 3" xfId="1316" xr:uid="{B97806BA-6601-4188-BA15-1D2D69C25161}"/>
    <cellStyle name="Output 2 2 3 2" xfId="2880" xr:uid="{0EE9BBB1-E13A-4755-AA9F-7AB11E42517F}"/>
    <cellStyle name="Output 2 2 4" xfId="1244" xr:uid="{0EE80F6B-D114-4B0E-9714-A46FB594FCEE}"/>
    <cellStyle name="Output 2 2 4 2" xfId="2810" xr:uid="{D7B4B01B-7E8B-4C96-97AA-CA7796C41104}"/>
    <cellStyle name="Output 2 2 5" xfId="1968" xr:uid="{8A8E61B3-0B09-4723-864C-DC45CC71B404}"/>
    <cellStyle name="Output 2 3" xfId="692" xr:uid="{577C7BB0-B136-44F4-8552-7087E0B9E12D}"/>
    <cellStyle name="Output 2 3 2" xfId="907" xr:uid="{E3255326-B638-4BAF-B3DE-DCE80D5F9553}"/>
    <cellStyle name="Output 2 3 2 2" xfId="1620" xr:uid="{9286A090-194F-4F94-9FEB-44F371BA981B}"/>
    <cellStyle name="Output 2 3 2 2 2" xfId="3184" xr:uid="{4E57CB5E-7571-41F7-8EC5-25DAC221CC9F}"/>
    <cellStyle name="Output 2 3 2 3" xfId="1892" xr:uid="{D731F10C-CF5B-4FEE-8D65-7AE0485BFE5F}"/>
    <cellStyle name="Output 2 3 2 3 2" xfId="3434" xr:uid="{2A58BAF4-C2D6-4E10-A290-938C8ADF9865}"/>
    <cellStyle name="Output 2 3 2 4" xfId="2270" xr:uid="{F1E342F7-5CAA-4C33-8670-76AFF70674FA}"/>
    <cellStyle name="Output 2 3 3" xfId="1412" xr:uid="{8AD9A7A1-1D05-43BA-89A7-88DE8D6B17A0}"/>
    <cellStyle name="Output 2 3 3 2" xfId="2976" xr:uid="{80B79CDC-F2DD-426F-8531-BF50CCAC478E}"/>
    <cellStyle name="Output 2 3 4" xfId="1715" xr:uid="{D323C693-580F-4766-A446-2285990FB763}"/>
    <cellStyle name="Output 2 3 4 2" xfId="3275" xr:uid="{258338C5-F8EB-40F5-BEAE-E05E2C7D1A6F}"/>
    <cellStyle name="Output 2 3 5" xfId="2064" xr:uid="{82CBD374-4339-47B4-9098-7DEA09753FF6}"/>
    <cellStyle name="Output 2 4" xfId="719" xr:uid="{8FF9CFA9-DEF7-4EC3-AA1F-6393A4C71F42}"/>
    <cellStyle name="Output 2 4 2" xfId="1439" xr:uid="{F9CEF48B-F1AB-4A84-A329-DCE649CDFEFC}"/>
    <cellStyle name="Output 2 4 2 2" xfId="3003" xr:uid="{2B2C3CF7-818C-4505-81FF-75AFF30A9B87}"/>
    <cellStyle name="Output 2 4 3" xfId="1154" xr:uid="{F37FFEDE-27A4-402B-931B-F188DF01D119}"/>
    <cellStyle name="Output 2 4 3 2" xfId="2722" xr:uid="{6C7F81E9-E465-4776-A917-66F7D351C96F}"/>
    <cellStyle name="Output 2 4 4" xfId="2090" xr:uid="{8DDA0ECE-E013-4896-9847-EBE8C110DB66}"/>
    <cellStyle name="Output 2 5" xfId="1034" xr:uid="{F52DC07D-97C5-4066-A74F-A8B1CEEDB451}"/>
    <cellStyle name="Output 2 5 2" xfId="2605" xr:uid="{66509453-4522-419C-9B94-B6682235BDFC}"/>
    <cellStyle name="Output 3" xfId="270" xr:uid="{52A8CF9D-D3B9-4CC2-B894-1A0DB51C7B28}"/>
    <cellStyle name="Output 3 2" xfId="623" xr:uid="{94A7A942-B5F8-4DE4-922B-6250AE1208D7}"/>
    <cellStyle name="Output 3 2 2" xfId="838" xr:uid="{496847D3-F6FA-4526-9480-2A0CEC02744F}"/>
    <cellStyle name="Output 3 2 2 2" xfId="1551" xr:uid="{7293DCDC-7531-4E60-92C4-0DF5AFD13243}"/>
    <cellStyle name="Output 3 2 2 2 2" xfId="3115" xr:uid="{9446203B-BA5D-4E87-8548-EE0E558FC6C2}"/>
    <cellStyle name="Output 3 2 2 3" xfId="1853" xr:uid="{1414B007-DF89-49DB-A75C-388F8B296A90}"/>
    <cellStyle name="Output 3 2 2 3 2" xfId="3398" xr:uid="{E6C38BA7-BB94-43C2-ABA7-171C4F8EE2E5}"/>
    <cellStyle name="Output 3 2 2 4" xfId="2201" xr:uid="{67D15227-6CAC-4AB6-850A-9E643189DBF8}"/>
    <cellStyle name="Output 3 2 3" xfId="1343" xr:uid="{9479AE08-F6D5-4B8E-BF46-C9E0189676E2}"/>
    <cellStyle name="Output 3 2 3 2" xfId="2907" xr:uid="{9F51E974-18E3-4810-91ED-EB1BEAEAD787}"/>
    <cellStyle name="Output 3 2 4" xfId="1147" xr:uid="{E8960CE8-F875-4A76-8980-54096342D9A0}"/>
    <cellStyle name="Output 3 2 4 2" xfId="2715" xr:uid="{13CA7BC3-0668-4681-A95F-CE0D5A2A386D}"/>
    <cellStyle name="Output 3 2 5" xfId="1995" xr:uid="{0B266E7F-0B31-431D-B34B-7201C4832647}"/>
    <cellStyle name="Output 3 3" xfId="674" xr:uid="{E8930EFE-088D-416B-81EB-4C011401F26D}"/>
    <cellStyle name="Output 3 3 2" xfId="889" xr:uid="{163362E5-68DF-49D9-ADF5-94C6B56042A0}"/>
    <cellStyle name="Output 3 3 2 2" xfId="1602" xr:uid="{66524213-7024-48ED-90C4-425C7F992FF4}"/>
    <cellStyle name="Output 3 3 2 2 2" xfId="3166" xr:uid="{E8A25E0A-BBC5-4EB2-897A-98103D3D41BB}"/>
    <cellStyle name="Output 3 3 2 3" xfId="1213" xr:uid="{57621A11-57CC-4580-9142-625516AD08CA}"/>
    <cellStyle name="Output 3 3 2 3 2" xfId="2780" xr:uid="{1CE5D865-EDE2-4178-81D4-91F1DA14688F}"/>
    <cellStyle name="Output 3 3 2 4" xfId="2252" xr:uid="{20B6EC93-BA81-466F-BBEA-C0B9C765522D}"/>
    <cellStyle name="Output 3 3 3" xfId="1394" xr:uid="{EA0C2D1B-1843-4EA3-B6BD-AB248CB635A4}"/>
    <cellStyle name="Output 3 3 3 2" xfId="2958" xr:uid="{F3E055A6-DD4C-4235-AB28-666BAAE6CDED}"/>
    <cellStyle name="Output 3 3 4" xfId="1638" xr:uid="{FD20732D-801C-415A-B83F-CA4064166EB2}"/>
    <cellStyle name="Output 3 3 4 2" xfId="3202" xr:uid="{FBE5811F-E21F-41A6-8CA9-E98EE58DD9A2}"/>
    <cellStyle name="Output 3 3 5" xfId="2046" xr:uid="{F6692F01-8523-4330-8535-B15926D30058}"/>
    <cellStyle name="Output 3 4" xfId="724" xr:uid="{529F1BE2-2C39-4920-991B-1E27F6DE0749}"/>
    <cellStyle name="Output 3 4 2" xfId="1444" xr:uid="{B5798747-89B6-489C-8C03-C92E41756B95}"/>
    <cellStyle name="Output 3 4 2 2" xfId="3008" xr:uid="{C8F91716-D336-41DA-8953-922E142DD9A8}"/>
    <cellStyle name="Output 3 4 3" xfId="1824" xr:uid="{5A0F81F0-7987-4A62-B754-429F7131F10A}"/>
    <cellStyle name="Output 3 4 3 2" xfId="3373" xr:uid="{519D2F03-0410-4057-9230-1645896190C0}"/>
    <cellStyle name="Output 3 4 4" xfId="2095" xr:uid="{CFF3A5A8-431F-434B-BF4D-C0CF8334C3A7}"/>
    <cellStyle name="Output 3 5" xfId="1075" xr:uid="{3FCE0222-6D2D-4CBA-B607-3C7FF9C7FFB5}"/>
    <cellStyle name="Output 3 5 2" xfId="2643" xr:uid="{F99EF094-AD58-4CD5-8AF9-CAD9816A63EA}"/>
    <cellStyle name="Pattern" xfId="207" xr:uid="{023F7D56-BC6A-44E6-9576-77A723004FED}"/>
    <cellStyle name="Pattern 2" xfId="467" xr:uid="{FC06EE4A-56D7-41C1-9A70-CBAC9D8A6BCD}"/>
    <cellStyle name="Pattern 2 2" xfId="610" xr:uid="{835ABD48-C43F-4D8A-AFFD-B61C905FEBB6}"/>
    <cellStyle name="Pattern 2 2 2" xfId="825" xr:uid="{5FA8D902-321F-4A0A-97C6-EC50450E3590}"/>
    <cellStyle name="Pattern 2 2 2 2" xfId="1538" xr:uid="{743E9B89-5360-47EC-8310-6DCDF44CB815}"/>
    <cellStyle name="Pattern 2 2 2 2 2" xfId="3102" xr:uid="{C0CB7E9B-EB96-44EA-B9CF-5BC59B103B06}"/>
    <cellStyle name="Pattern 2 2 2 3" xfId="1883" xr:uid="{7E3060E8-E441-462E-AED7-CDDF852DF898}"/>
    <cellStyle name="Pattern 2 2 2 3 2" xfId="3425" xr:uid="{E5B06031-3F80-4C53-A91C-E6F89C2E7957}"/>
    <cellStyle name="Pattern 2 2 2 4" xfId="2188" xr:uid="{162BD29D-12B6-4F80-997A-DBDC2E41C7DE}"/>
    <cellStyle name="Pattern 2 2 3" xfId="1330" xr:uid="{99A0BAFA-E042-4E46-B357-07A8AB115C45}"/>
    <cellStyle name="Pattern 2 2 3 2" xfId="2894" xr:uid="{3C118BCE-0913-4BEE-88FB-5E6BA26E194D}"/>
    <cellStyle name="Pattern 2 2 4" xfId="1879" xr:uid="{9F9A8620-5DA3-471C-87ED-AEC7E443E3D8}"/>
    <cellStyle name="Pattern 2 2 4 2" xfId="3421" xr:uid="{6B5741B7-813D-45DC-9D33-40CA93F73672}"/>
    <cellStyle name="Pattern 2 2 5" xfId="1982" xr:uid="{F57077F4-C87F-4F49-8FBA-A6A73D020B5E}"/>
    <cellStyle name="Pattern 2 3" xfId="756" xr:uid="{6068203D-0C6F-45A3-A012-AE521C8717AE}"/>
    <cellStyle name="Pattern 2 3 2" xfId="1469" xr:uid="{A98EF5FD-144C-4BB1-8D59-7C132492583D}"/>
    <cellStyle name="Pattern 2 3 2 2" xfId="3033" xr:uid="{BD678003-A742-4292-8E89-D82D0FDD1874}"/>
    <cellStyle name="Pattern 2 3 3" xfId="1193" xr:uid="{9EDD0571-4F32-4755-AD31-61D0849214B8}"/>
    <cellStyle name="Pattern 2 3 3 2" xfId="2761" xr:uid="{9C77CA2A-C015-4969-A2C0-61835C00C917}"/>
    <cellStyle name="Pattern 2 3 4" xfId="2119" xr:uid="{F7055D39-FE1B-46F9-AA54-AF5337D0C0FD}"/>
    <cellStyle name="Pattern 3" xfId="316" xr:uid="{4ADF410B-1D3A-45DA-9197-7901B3ADF532}"/>
    <cellStyle name="Pattern 3 2" xfId="653" xr:uid="{61A05CCF-2A01-4FC7-8CF6-EC1997FD67C2}"/>
    <cellStyle name="Pattern 3 2 2" xfId="868" xr:uid="{6FED3441-3FF8-406E-8534-9083984B16E5}"/>
    <cellStyle name="Pattern 3 2 2 2" xfId="1581" xr:uid="{89D8271A-E432-4070-8AB0-5E881E657F0C}"/>
    <cellStyle name="Pattern 3 2 2 2 2" xfId="3145" xr:uid="{F1459F66-E1F9-4D87-AA4C-2F5EDF054345}"/>
    <cellStyle name="Pattern 3 2 2 3" xfId="1856" xr:uid="{8A688849-E6E0-44C6-8FD5-4CE67EA341CB}"/>
    <cellStyle name="Pattern 3 2 2 3 2" xfId="3401" xr:uid="{F662A983-A352-48A6-A769-71EF6FABD8C5}"/>
    <cellStyle name="Pattern 3 2 2 4" xfId="2231" xr:uid="{63A6EB84-A7A1-48EF-BF88-A6309A251ACE}"/>
    <cellStyle name="Pattern 3 2 3" xfId="1373" xr:uid="{96470434-5C5E-4AA9-9B59-ABA60477DB69}"/>
    <cellStyle name="Pattern 3 2 3 2" xfId="2937" xr:uid="{DC80333F-F6F5-410C-8701-C5C169D020DC}"/>
    <cellStyle name="Pattern 3 2 4" xfId="1685" xr:uid="{C873A5C9-AB67-4CD8-9D00-CEBAD1EFA792}"/>
    <cellStyle name="Pattern 3 2 4 2" xfId="3246" xr:uid="{929122F8-01A8-42E6-AA27-43286E5FAA02}"/>
    <cellStyle name="Pattern 3 2 5" xfId="2025" xr:uid="{3F3A5935-0C31-46AB-BBE0-AB345FA33712}"/>
    <cellStyle name="Pattern 3 3" xfId="552" xr:uid="{C6A9DD03-3AB2-4782-87A3-85624E090FDE}"/>
    <cellStyle name="Pattern 3 3 2" xfId="767" xr:uid="{E3D8D9CF-3E58-4FE0-8D1C-8885E83AA4F6}"/>
    <cellStyle name="Pattern 3 3 2 2" xfId="1480" xr:uid="{F2F28BEE-957F-41B8-B5BF-64A106917647}"/>
    <cellStyle name="Pattern 3 3 2 2 2" xfId="3044" xr:uid="{5863A6E2-EA6B-4771-BE5B-9A46E3EA5AB2}"/>
    <cellStyle name="Pattern 3 3 2 3" xfId="932" xr:uid="{9EF543F7-BC58-47C7-8106-B888841734E2}"/>
    <cellStyle name="Pattern 3 3 2 3 2" xfId="2511" xr:uid="{C7547ABC-29C3-46EC-832B-7BFBFDB4D06B}"/>
    <cellStyle name="Pattern 3 3 2 4" xfId="2130" xr:uid="{8D667953-B316-4FF6-9387-27F0D7687B7D}"/>
    <cellStyle name="Pattern 3 3 3" xfId="1272" xr:uid="{A801E868-3C2B-4391-9069-D72C84F2BD92}"/>
    <cellStyle name="Pattern 3 3 3 2" xfId="2836" xr:uid="{9D5CBC49-64A9-4B86-AD9D-28F08472887E}"/>
    <cellStyle name="Pattern 3 3 4" xfId="1021" xr:uid="{54087187-3BFF-417B-903C-FC2687B45F6F}"/>
    <cellStyle name="Pattern 3 3 4 2" xfId="2592" xr:uid="{48D8FF6C-A5B3-4D29-A953-3C8B2D7DFE13}"/>
    <cellStyle name="Pattern 3 3 5" xfId="1924" xr:uid="{86E90EBE-A496-4943-B594-53071138929B}"/>
    <cellStyle name="Pattern 3 4" xfId="666" xr:uid="{C60CA3F9-45A7-4E70-B519-D450037C61F7}"/>
    <cellStyle name="Pattern 3 4 2" xfId="881" xr:uid="{5ADE6CAB-1F3A-466C-910C-955B72D7A5B6}"/>
    <cellStyle name="Pattern 3 4 2 2" xfId="1594" xr:uid="{D4D6DB21-60BB-4ADA-8FE5-8EDA6158C8BD}"/>
    <cellStyle name="Pattern 3 4 2 2 2" xfId="3158" xr:uid="{235FD2C9-278C-4439-B31E-E94EDAA70D50}"/>
    <cellStyle name="Pattern 3 4 2 3" xfId="1773" xr:uid="{5ABE5042-964F-4D2E-BD97-70BD920DE633}"/>
    <cellStyle name="Pattern 3 4 2 3 2" xfId="3328" xr:uid="{0BC20A3B-56A5-4272-AC28-F7B88E7BF82C}"/>
    <cellStyle name="Pattern 3 4 2 4" xfId="2244" xr:uid="{4CBEF2EA-68D7-4DBE-86F7-9B9BFA74FEE2}"/>
    <cellStyle name="Pattern 3 4 3" xfId="1386" xr:uid="{39ED8314-3723-4700-BED6-F9568DBB7D85}"/>
    <cellStyle name="Pattern 3 4 3 2" xfId="2950" xr:uid="{B821B4A8-FB3C-46A2-90E3-C289D34C48B2}"/>
    <cellStyle name="Pattern 3 4 4" xfId="1681" xr:uid="{21E7399C-AA49-4605-861E-1D18D1B5D29D}"/>
    <cellStyle name="Pattern 3 4 4 2" xfId="3242" xr:uid="{0F5C6CBB-6A2E-4376-88E8-CB005123AD41}"/>
    <cellStyle name="Pattern 3 4 5" xfId="2038" xr:uid="{CD8352E0-54BC-4A07-9A1B-BEAF076BC992}"/>
    <cellStyle name="Pattern 3 5" xfId="1113" xr:uid="{CB2B6AE2-BEE3-4DA5-938B-DD4D1D5D63AB}"/>
    <cellStyle name="Pattern 3 5 2" xfId="2681" xr:uid="{B5868CE0-1AF3-4E23-9FFD-2563EB686E9D}"/>
    <cellStyle name="Pattern 3 6" xfId="1235" xr:uid="{163C7032-C7C2-4E80-9FE6-364FEEDB2CC5}"/>
    <cellStyle name="Pattern 3 6 2" xfId="2801" xr:uid="{BD6658AA-6E04-45F2-9747-472B6812E34B}"/>
    <cellStyle name="Pattern 3 7" xfId="1679" xr:uid="{436B7887-A025-464D-BBD6-7C04498460A1}"/>
    <cellStyle name="Percent" xfId="1" builtinId="5"/>
    <cellStyle name="Percent 2" xfId="208" xr:uid="{CC1295CB-EF23-4D35-B80F-121AF93B0F4A}"/>
    <cellStyle name="Percent 2 2" xfId="468" xr:uid="{4B126372-7F5F-4C16-9101-C88C19693120}"/>
    <cellStyle name="Percent 2 2 2" xfId="2435" xr:uid="{F90CAAFB-CDD2-4A68-9BAD-6DE8875D496E}"/>
    <cellStyle name="Percent 2 3" xfId="2365" xr:uid="{263B4209-B474-4A2E-BBAF-3CEC1A39157C}"/>
    <cellStyle name="Percent 3" xfId="2303" xr:uid="{4BF45A01-2733-48DB-9EEA-948C2FCF9403}"/>
    <cellStyle name="Percent 3 2" xfId="3474" xr:uid="{F7A61126-C05C-4F20-98AE-F67D3D90A32D}"/>
    <cellStyle name="Percent 4" xfId="3476" xr:uid="{55B238DB-B0E6-4162-9E09-88E8C64064DC}"/>
    <cellStyle name="Percent 5" xfId="3477" xr:uid="{C9497390-BA8B-45EC-906D-E32233B0D447}"/>
    <cellStyle name="Percent 6" xfId="3478" xr:uid="{AC851A33-BB20-466F-B519-E1ACA0CFCF2D}"/>
    <cellStyle name="RowLevel_1 2" xfId="111" xr:uid="{8537A83F-AACC-404C-BDD6-61D206F924FB}"/>
    <cellStyle name="Schlecht" xfId="209" xr:uid="{049AC1C5-AE49-4155-8679-6F3E71F27F20}"/>
    <cellStyle name="Shade" xfId="39" xr:uid="{1EA15396-FACA-4775-B46D-AF3F969DE671}"/>
    <cellStyle name="Shade 2" xfId="210" xr:uid="{99DEABCA-4228-437E-BF90-71546F1E11DD}"/>
    <cellStyle name="Shade 2 2" xfId="470" xr:uid="{B93C6773-5DC8-468F-9648-DFBB717D63F2}"/>
    <cellStyle name="Shade 2 2 2" xfId="555" xr:uid="{40F8A615-8986-4920-B17D-1FA4A4B6EA8C}"/>
    <cellStyle name="Shade 2 2 2 2" xfId="770" xr:uid="{78EF3E2D-F136-4B9B-951F-EF35EADEB3C7}"/>
    <cellStyle name="Shade 2 2 2 2 2" xfId="1483" xr:uid="{4BB7B18F-CBAF-4D00-9C57-A9A54C39E6F1}"/>
    <cellStyle name="Shade 2 2 2 2 2 2" xfId="3047" xr:uid="{088C45F9-476E-40A9-A7F0-8F1391A2EDE1}"/>
    <cellStyle name="Shade 2 2 2 2 3" xfId="1735" xr:uid="{F3C84D48-8A00-4398-B80F-42C847CE5720}"/>
    <cellStyle name="Shade 2 2 2 2 3 2" xfId="3293" xr:uid="{13E84A8E-EFF1-48BF-B865-4EBCCAF09754}"/>
    <cellStyle name="Shade 2 2 2 2 4" xfId="2133" xr:uid="{2B451AA5-D25E-4DE5-98FE-65ACB23DAEAD}"/>
    <cellStyle name="Shade 2 2 2 3" xfId="1275" xr:uid="{042DE6DB-0F88-462F-9177-F8D1801DF84B}"/>
    <cellStyle name="Shade 2 2 2 3 2" xfId="2839" xr:uid="{205D256C-F3CB-41D7-9C08-C4DE1F77FCD9}"/>
    <cellStyle name="Shade 2 2 2 4" xfId="1757" xr:uid="{B16BD979-3F06-4149-9967-312CCE9AAFE2}"/>
    <cellStyle name="Shade 2 2 2 4 2" xfId="3314" xr:uid="{CBD1F611-9944-4D75-9422-033C90A33703}"/>
    <cellStyle name="Shade 2 2 2 5" xfId="1927" xr:uid="{F3FCAB5D-47E0-4334-BE68-E93ADEE24380}"/>
    <cellStyle name="Shade 2 2 3" xfId="758" xr:uid="{D2BB0EBB-E031-4E7E-A066-49979FE2964C}"/>
    <cellStyle name="Shade 2 2 3 2" xfId="1471" xr:uid="{6663E640-C4A1-43AE-A711-204827219F60}"/>
    <cellStyle name="Shade 2 2 3 2 2" xfId="3035" xr:uid="{3FDDDF67-D465-4486-A295-CBD5020C9E2C}"/>
    <cellStyle name="Shade 2 2 3 3" xfId="1642" xr:uid="{6F35B535-D65E-442A-BB90-2F5377211798}"/>
    <cellStyle name="Shade 2 2 3 3 2" xfId="3206" xr:uid="{D1CB4C0F-78E2-4F83-BFA4-2E9BC8A9E287}"/>
    <cellStyle name="Shade 2 2 3 4" xfId="2121" xr:uid="{7300FAE2-11AF-46D5-BD65-EC4941D03E35}"/>
    <cellStyle name="Shade 2 3" xfId="318" xr:uid="{350A4384-C61A-445A-B0BB-2CD49165A349}"/>
    <cellStyle name="Shade 2 3 2" xfId="655" xr:uid="{7C36EAB6-A3A1-496D-A273-8B37E2E4CE08}"/>
    <cellStyle name="Shade 2 3 2 2" xfId="870" xr:uid="{3308912D-3C30-4A3B-9ADE-F5AA613349B2}"/>
    <cellStyle name="Shade 2 3 2 2 2" xfId="1583" xr:uid="{35D50AEC-266B-4069-98F4-6FA8BD8ED5C3}"/>
    <cellStyle name="Shade 2 3 2 2 2 2" xfId="3147" xr:uid="{CDD7B108-B2E2-4161-9AC9-C7AD02D21C93}"/>
    <cellStyle name="Shade 2 3 2 2 3" xfId="1812" xr:uid="{04941E7B-F272-493E-BB69-69345B482523}"/>
    <cellStyle name="Shade 2 3 2 2 3 2" xfId="3361" xr:uid="{5A4226D4-164F-46E1-B26B-43BBA9A96C0B}"/>
    <cellStyle name="Shade 2 3 2 2 4" xfId="2233" xr:uid="{4245AD82-B39D-44ED-884F-EDBEC8A6310C}"/>
    <cellStyle name="Shade 2 3 2 3" xfId="1375" xr:uid="{994D3307-3B46-4ABD-A0EC-1B02C2FCD094}"/>
    <cellStyle name="Shade 2 3 2 3 2" xfId="2939" xr:uid="{0FB34711-B8CE-43CC-869B-97318DC03C1F}"/>
    <cellStyle name="Shade 2 3 2 4" xfId="1722" xr:uid="{6F01AE2B-E618-46BE-A9C0-B019955B5AD0}"/>
    <cellStyle name="Shade 2 3 2 4 2" xfId="3281" xr:uid="{654A3355-07AA-45EC-85B8-FF359F4F3DB6}"/>
    <cellStyle name="Shade 2 3 2 5" xfId="2027" xr:uid="{CCF60250-DCA4-4FFC-BC72-4367855EF2FC}"/>
    <cellStyle name="Shade 2 3 3" xfId="684" xr:uid="{96A1F20F-4D6E-48CB-9A1C-BD951771B4CE}"/>
    <cellStyle name="Shade 2 3 3 2" xfId="899" xr:uid="{A0D36D6E-38F5-4B22-A5EF-EF51D0328D54}"/>
    <cellStyle name="Shade 2 3 3 2 2" xfId="1612" xr:uid="{F3F92111-9F59-4B0D-A7FE-336FDB92B1D6}"/>
    <cellStyle name="Shade 2 3 3 2 2 2" xfId="3176" xr:uid="{D013A911-705D-46CE-B424-37DCBC166BBE}"/>
    <cellStyle name="Shade 2 3 3 2 3" xfId="1024" xr:uid="{A1F5B947-317E-4802-8916-D8FB4EB54116}"/>
    <cellStyle name="Shade 2 3 3 2 3 2" xfId="2595" xr:uid="{E16CF8F7-EF19-4E8C-AF00-3D5B20374671}"/>
    <cellStyle name="Shade 2 3 3 2 4" xfId="2262" xr:uid="{57B60443-ED2F-4ED9-AF4D-C38C91432DCE}"/>
    <cellStyle name="Shade 2 3 3 3" xfId="1404" xr:uid="{33592DF9-5FCC-4D53-A7A6-43F9E9EC462F}"/>
    <cellStyle name="Shade 2 3 3 3 2" xfId="2968" xr:uid="{00C5AADD-6315-4294-BB33-213B0E91B523}"/>
    <cellStyle name="Shade 2 3 3 4" xfId="65" xr:uid="{A30B0048-488E-45E5-BE95-23BF24948EA8}"/>
    <cellStyle name="Shade 2 3 3 4 2" xfId="2318" xr:uid="{D459661E-3102-4452-A01B-7B430A7636B3}"/>
    <cellStyle name="Shade 2 3 3 5" xfId="2056" xr:uid="{BB1C1B9B-244D-477C-9125-106E6E87F26D}"/>
    <cellStyle name="Shade 2 3 4" xfId="598" xr:uid="{ABA4752E-947A-4CC3-B679-99B993C11ACF}"/>
    <cellStyle name="Shade 2 3 4 2" xfId="813" xr:uid="{FBB9B029-33D7-4B1D-82F7-C86E5851DD22}"/>
    <cellStyle name="Shade 2 3 4 2 2" xfId="1526" xr:uid="{3A787F8B-0FAD-47F4-BBCE-FC769AD9C959}"/>
    <cellStyle name="Shade 2 3 4 2 2 2" xfId="3090" xr:uid="{8FA433AB-3BF9-4FC2-B70B-C646D0D52510}"/>
    <cellStyle name="Shade 2 3 4 2 3" xfId="1643" xr:uid="{F3691ADE-9FC9-4A25-827F-1D68FECB8761}"/>
    <cellStyle name="Shade 2 3 4 2 3 2" xfId="3207" xr:uid="{9B8967E5-1C74-44A9-9D79-F38432F0E559}"/>
    <cellStyle name="Shade 2 3 4 2 4" xfId="2176" xr:uid="{29529BA6-A551-4E1D-8392-4C21E7D3A3DC}"/>
    <cellStyle name="Shade 2 3 4 3" xfId="1318" xr:uid="{5111E2FD-6D2F-4134-A423-DE3A063EE7A2}"/>
    <cellStyle name="Shade 2 3 4 3 2" xfId="2882" xr:uid="{89242476-71C6-47F2-9534-62450CCCD1FF}"/>
    <cellStyle name="Shade 2 3 4 4" xfId="987" xr:uid="{C282962C-BB14-4D02-ADB3-ABD5C4613801}"/>
    <cellStyle name="Shade 2 3 4 4 2" xfId="2559" xr:uid="{16B580BA-FC23-4CB3-B95D-BD58989AF13F}"/>
    <cellStyle name="Shade 2 3 4 5" xfId="1970" xr:uid="{8995AC65-F671-482A-BF96-9321752E1F86}"/>
    <cellStyle name="Shade 2 3 5" xfId="1115" xr:uid="{68D192BE-3995-48F9-AF75-73B5F8784567}"/>
    <cellStyle name="Shade 2 3 5 2" xfId="2683" xr:uid="{5288CB0E-CA29-48B8-9391-35A4FEE833E2}"/>
    <cellStyle name="Shade 2 3 6" xfId="962" xr:uid="{6A85446E-0458-4E7E-8796-4E7A98841D49}"/>
    <cellStyle name="Shade 2 3 6 2" xfId="2540" xr:uid="{F2F1B912-25B0-43D1-85CE-4AC06F4FF698}"/>
    <cellStyle name="Shade 2 3 7" xfId="1763" xr:uid="{D61C42AD-434D-43E4-A21B-D90E3F58CA61}"/>
    <cellStyle name="Shade 3" xfId="469" xr:uid="{F359F8D6-F1CD-47ED-AEBD-E2FC8583CD1D}"/>
    <cellStyle name="Shade 3 2" xfId="609" xr:uid="{FC212F3A-2EA4-4041-9534-E436037E9F8A}"/>
    <cellStyle name="Shade 3 2 2" xfId="824" xr:uid="{40250FC2-6C83-427C-8DF0-82B1EAF45655}"/>
    <cellStyle name="Shade 3 2 2 2" xfId="1537" xr:uid="{3C4E799C-6036-4825-BA18-55ED3AC1CFB6}"/>
    <cellStyle name="Shade 3 2 2 2 2" xfId="3101" xr:uid="{AACF0D4C-68D0-4D4E-BEAF-BD7778B50FF2}"/>
    <cellStyle name="Shade 3 2 2 3" xfId="1046" xr:uid="{D51C6860-40F2-4D6C-A61C-5E11009D50F5}"/>
    <cellStyle name="Shade 3 2 2 3 2" xfId="2616" xr:uid="{A1C4D03F-66BF-4B92-8870-155B84189D55}"/>
    <cellStyle name="Shade 3 2 2 4" xfId="2187" xr:uid="{8C07E47D-2A52-4B4D-8EB0-2C6F22AFE8B4}"/>
    <cellStyle name="Shade 3 2 3" xfId="1329" xr:uid="{34A3CE71-9DBB-4A48-A39A-4AF1C33B58EC}"/>
    <cellStyle name="Shade 3 2 3 2" xfId="2893" xr:uid="{40F7F90F-C6D8-4E07-9EF3-EABC8B957799}"/>
    <cellStyle name="Shade 3 2 4" xfId="1690" xr:uid="{4BD77D33-FF4F-4990-8350-38E97C73E500}"/>
    <cellStyle name="Shade 3 2 4 2" xfId="3251" xr:uid="{4D9803BE-5F3B-4914-A712-47AC6E498EFD}"/>
    <cellStyle name="Shade 3 2 5" xfId="1981" xr:uid="{42184DF7-8A19-4C28-9AEF-ACF2CA2D6D41}"/>
    <cellStyle name="Shade 3 3" xfId="757" xr:uid="{04E38633-FD46-4307-A5BF-204E6D63C4D3}"/>
    <cellStyle name="Shade 3 3 2" xfId="1470" xr:uid="{2B259C3A-1D13-4746-85A3-86C56C71F271}"/>
    <cellStyle name="Shade 3 3 2 2" xfId="3034" xr:uid="{15D83650-012D-4236-AF3B-B35CF02D74B0}"/>
    <cellStyle name="Shade 3 3 3" xfId="934" xr:uid="{0103B679-1D2A-4FD6-8B1D-330FFC1D2A74}"/>
    <cellStyle name="Shade 3 3 3 2" xfId="2513" xr:uid="{67C9DE86-0B96-47FE-8AE7-59B02F68AF43}"/>
    <cellStyle name="Shade 3 3 4" xfId="2120" xr:uid="{0667A9C2-B1F7-4406-84C6-EA404B489CB4}"/>
    <cellStyle name="Shade 4" xfId="317" xr:uid="{066C2DAA-9A57-47E4-ADD3-3087DC4270D3}"/>
    <cellStyle name="Shade 4 2" xfId="62" xr:uid="{190DDA0D-B641-41F7-8214-80651E814626}"/>
    <cellStyle name="Shade 4 2 2" xfId="654" xr:uid="{88A3F0E3-86A9-4F28-BB71-7D9C3AF63B05}"/>
    <cellStyle name="Shade 4 2 2 2" xfId="1374" xr:uid="{C8ECA849-C804-4442-A6CF-5C6466870FF8}"/>
    <cellStyle name="Shade 4 2 2 2 2" xfId="2938" xr:uid="{1F7FEF30-8EC3-4E74-A612-69C51529B32A}"/>
    <cellStyle name="Shade 4 2 2 3" xfId="1693" xr:uid="{93EB7D92-5D01-464C-9DCE-788C5AC683FD}"/>
    <cellStyle name="Shade 4 2 2 3 2" xfId="3253" xr:uid="{AA473A39-2F8C-4464-9B23-3F7CAD757BC0}"/>
    <cellStyle name="Shade 4 2 2 4" xfId="2026" xr:uid="{C4F4BCB0-B92C-4C2E-9F26-B5FB7EA0FF8A}"/>
    <cellStyle name="Shade 4 2 3" xfId="869" xr:uid="{5DE46753-36EC-4280-886D-2EFBAFF8C633}"/>
    <cellStyle name="Shade 4 2 3 2" xfId="1582" xr:uid="{24C23B35-835B-4DEF-B8E8-EDDE732BC9C9}"/>
    <cellStyle name="Shade 4 2 3 2 2" xfId="3146" xr:uid="{F3DB3817-97E3-43CB-8A92-FCF63061E2BA}"/>
    <cellStyle name="Shade 4 2 3 3" xfId="1220" xr:uid="{FFECCA1F-88A0-4534-86B1-25E8C9B0F75A}"/>
    <cellStyle name="Shade 4 2 3 3 2" xfId="2787" xr:uid="{C3E2FA13-6A2A-4C59-9527-0893BDE1DDBD}"/>
    <cellStyle name="Shade 4 2 3 4" xfId="2232" xr:uid="{285FB9E1-9B07-4DD9-A869-61F98E9E16B8}"/>
    <cellStyle name="Shade 4 3" xfId="683" xr:uid="{A64704C6-810A-4B61-B96D-F828140B1D49}"/>
    <cellStyle name="Shade 4 3 2" xfId="898" xr:uid="{BF8F580E-7D27-4900-924B-B6A2E90846F9}"/>
    <cellStyle name="Shade 4 3 2 2" xfId="1611" xr:uid="{588215A8-A732-466B-9398-9F9E74A57454}"/>
    <cellStyle name="Shade 4 3 2 2 2" xfId="3175" xr:uid="{F1EB4378-BE7E-4E72-9162-4733FDC8E173}"/>
    <cellStyle name="Shade 4 3 2 3" xfId="1646" xr:uid="{89969B81-D439-4234-8302-118775B23285}"/>
    <cellStyle name="Shade 4 3 2 3 2" xfId="3210" xr:uid="{0E24213F-DBF4-4FEF-A513-516A146FBC68}"/>
    <cellStyle name="Shade 4 3 2 4" xfId="2261" xr:uid="{7AD097E5-E48A-4D2D-BA72-610F110BE85E}"/>
    <cellStyle name="Shade 4 3 3" xfId="1403" xr:uid="{43E319DC-38E1-49C2-AA7A-75FCD258D576}"/>
    <cellStyle name="Shade 4 3 3 2" xfId="2967" xr:uid="{C97469EF-F541-4BFC-BF6E-1B924312EEAB}"/>
    <cellStyle name="Shade 4 3 4" xfId="1011" xr:uid="{5942E722-79EE-4A20-936C-FFD10C4DBD51}"/>
    <cellStyle name="Shade 4 3 4 2" xfId="2582" xr:uid="{A76787A8-E21B-49B0-B1EA-185160633ACA}"/>
    <cellStyle name="Shade 4 3 5" xfId="2055" xr:uid="{95E3F700-45FD-4C27-B27E-11C2D3C4D406}"/>
    <cellStyle name="Shade 4 4" xfId="545" xr:uid="{C2410191-5B5C-488C-8AB1-D9FDEBF9108C}"/>
    <cellStyle name="Shade 4 4 2" xfId="760" xr:uid="{C7370A7A-219D-45BD-B8E1-F404D564FE54}"/>
    <cellStyle name="Shade 4 4 2 2" xfId="1473" xr:uid="{0F6F63D8-702E-47AC-BCF9-98BFA45A0BA3}"/>
    <cellStyle name="Shade 4 4 2 2 2" xfId="3037" xr:uid="{9578B14E-60D9-4867-B851-BD37E852D9E0}"/>
    <cellStyle name="Shade 4 4 2 3" xfId="1712" xr:uid="{5FE5A8F6-50ED-462C-B646-92503A7EA219}"/>
    <cellStyle name="Shade 4 4 2 3 2" xfId="3272" xr:uid="{316D3C29-EE69-468E-9C88-27F20D48418E}"/>
    <cellStyle name="Shade 4 4 2 4" xfId="2123" xr:uid="{44E53369-A880-4F34-9E8A-42F24ECF1046}"/>
    <cellStyle name="Shade 4 4 3" xfId="1265" xr:uid="{1D1DD304-2898-433D-BDA6-C913C9928528}"/>
    <cellStyle name="Shade 4 4 3 2" xfId="2829" xr:uid="{37A85E30-3A45-4FD5-9151-D4E561437824}"/>
    <cellStyle name="Shade 4 4 4" xfId="1241" xr:uid="{02D5B3B7-3C8D-4CFE-9444-2AA0908954B4}"/>
    <cellStyle name="Shade 4 4 4 2" xfId="2807" xr:uid="{AB010066-1C56-483C-92D8-23888E7535CF}"/>
    <cellStyle name="Shade 4 4 5" xfId="1917" xr:uid="{5509FACC-7DCB-465B-B8C4-0E322BD7A1D3}"/>
    <cellStyle name="Shade 4 5" xfId="1114" xr:uid="{D357A419-1D5C-4604-BE90-B4A13A70C577}"/>
    <cellStyle name="Shade 4 5 2" xfId="2682" xr:uid="{89FB2426-358F-4440-8F17-03C0DBA0909E}"/>
    <cellStyle name="Shade 4 6" xfId="1059" xr:uid="{B807FACF-8C0D-4B37-842D-2067D737F22F}"/>
    <cellStyle name="Shade 4 6 2" xfId="2628" xr:uid="{D3E0A60D-1DAD-46C0-A580-B1E7EDACE53B}"/>
    <cellStyle name="Shade 4 7" xfId="1811" xr:uid="{8B39B13F-448C-414A-BEA9-E8B68B0B1F61}"/>
    <cellStyle name="Shade 5" xfId="108" xr:uid="{C1BF325E-5163-48B6-965C-8C93380E8F00}"/>
    <cellStyle name="Shade 5 2" xfId="2358" xr:uid="{95B127CA-D17C-492E-9F50-56E84785D630}"/>
    <cellStyle name="Shade_B_border2" xfId="211" xr:uid="{AF2C454B-7143-4362-9D80-6C1574AD36B1}"/>
    <cellStyle name="Standard 2" xfId="60" xr:uid="{B81879D8-6E53-4BC1-BA63-7B9725A96922}"/>
    <cellStyle name="Standard 2 2" xfId="430" xr:uid="{D6624ABD-9890-47DC-8502-F7DF804A0E1B}"/>
    <cellStyle name="Standard 2 2 2" xfId="540" xr:uid="{85F23EC4-BC40-4EF2-84AA-54110C240016}"/>
    <cellStyle name="Standard 2 2 2 2" xfId="2503" xr:uid="{7BC1C31C-6405-409F-898A-80A951E09CAE}"/>
    <cellStyle name="Standard 2 2 3" xfId="2425" xr:uid="{6682F30B-FE0C-4267-81E1-E4B4B4FAE8A7}"/>
    <cellStyle name="Standard 2 3" xfId="539" xr:uid="{23A56273-A6D6-46FE-8D9E-6491C81E4714}"/>
    <cellStyle name="Standard 2 3 2" xfId="2502" xr:uid="{A5DAAF7F-A527-4161-9E33-8CF800926E49}"/>
    <cellStyle name="Standard 2 4" xfId="2316" xr:uid="{CCC5253D-EDBF-42D8-A8B2-8D94F736F982}"/>
    <cellStyle name="Title 2" xfId="212" xr:uid="{349F276D-FF94-4442-901B-40EDD7A7675A}"/>
    <cellStyle name="Title 3" xfId="271" xr:uid="{571BFE2A-F84A-46CF-B649-B9125E7B9418}"/>
    <cellStyle name="Total 2" xfId="213" xr:uid="{13D82EF6-9E15-4DBC-B32C-3D0D8850DD85}"/>
    <cellStyle name="Total 2 2" xfId="600" xr:uid="{72F79E6B-E20E-430B-B7AB-5BE656A84FA3}"/>
    <cellStyle name="Total 2 2 2" xfId="815" xr:uid="{DB7F1BCE-DEA9-4E60-89E5-5B97591FFF48}"/>
    <cellStyle name="Total 2 2 2 2" xfId="1528" xr:uid="{3735DFFD-38D6-485F-9E06-DB713204D9C7}"/>
    <cellStyle name="Total 2 2 2 2 2" xfId="3092" xr:uid="{593DCAC2-538E-4533-B6DF-4BA8F81AE194}"/>
    <cellStyle name="Total 2 2 2 3" xfId="1064" xr:uid="{EC92EA22-D328-471A-9647-4D89C38C805C}"/>
    <cellStyle name="Total 2 2 2 3 2" xfId="2633" xr:uid="{5C89F1E6-65C3-47F6-BFF6-F27EF5D937D1}"/>
    <cellStyle name="Total 2 2 2 4" xfId="2178" xr:uid="{5FD37A90-D646-4099-81E5-D16F56B09D76}"/>
    <cellStyle name="Total 2 2 3" xfId="1320" xr:uid="{46A14317-DE21-40BD-9DBE-47F8B339BE7A}"/>
    <cellStyle name="Total 2 2 3 2" xfId="2884" xr:uid="{8C978444-C91B-4B4D-AA92-D6F5496FE011}"/>
    <cellStyle name="Total 2 2 4" xfId="1133" xr:uid="{DDD3322C-50FA-4BFD-A562-2E3B2B7D6878}"/>
    <cellStyle name="Total 2 2 4 2" xfId="2701" xr:uid="{2CCE89FF-FE8B-4B4A-B3F7-674D9D6FE917}"/>
    <cellStyle name="Total 2 2 5" xfId="1972" xr:uid="{182AD52C-58BE-4D5B-A774-EFC833064D30}"/>
    <cellStyle name="Total 2 3" xfId="661" xr:uid="{4802ECF5-9620-4CDA-B7D7-730CE8470502}"/>
    <cellStyle name="Total 2 3 2" xfId="876" xr:uid="{125282D3-BE2B-425A-B8CE-EFD014751B8F}"/>
    <cellStyle name="Total 2 3 2 2" xfId="1589" xr:uid="{231ED27F-DD73-4DA4-849F-689E5239DCCD}"/>
    <cellStyle name="Total 2 3 2 2 2" xfId="3153" xr:uid="{A5DF415D-4972-484E-BB11-6C2B67B401F5}"/>
    <cellStyle name="Total 2 3 2 3" xfId="1199" xr:uid="{B1CF44B0-A224-4D2F-9953-0083F07EA94F}"/>
    <cellStyle name="Total 2 3 2 3 2" xfId="2767" xr:uid="{C57E1D17-E477-4A3C-B6DE-60F885BC911A}"/>
    <cellStyle name="Total 2 3 2 4" xfId="2239" xr:uid="{ECE6934B-ACF6-46F5-A61B-87B37AC33826}"/>
    <cellStyle name="Total 2 3 3" xfId="1381" xr:uid="{F9B689B3-8D05-42AA-ABA6-11685B475160}"/>
    <cellStyle name="Total 2 3 3 2" xfId="2945" xr:uid="{734755BA-B017-4ED6-B0F8-35951452B367}"/>
    <cellStyle name="Total 2 3 4" xfId="1178" xr:uid="{6F786F93-BBE1-479B-8E27-B5A6A9669D97}"/>
    <cellStyle name="Total 2 3 4 2" xfId="2746" xr:uid="{B8FD05E7-C7AE-4706-9F02-E04345341F02}"/>
    <cellStyle name="Total 2 3 5" xfId="2033" xr:uid="{AC2F3305-AF46-46DB-A643-E52DD2AC708A}"/>
    <cellStyle name="Total 2 4" xfId="549" xr:uid="{BCBFE4D7-9843-49A1-B01B-F110CBBB7A65}"/>
    <cellStyle name="Total 2 4 2" xfId="764" xr:uid="{1F6E1B86-1D32-47CA-BAAF-F4BE5968AE5A}"/>
    <cellStyle name="Total 2 4 2 2" xfId="1477" xr:uid="{CF656334-2CF3-461A-B0FF-C4B63F9C8962}"/>
    <cellStyle name="Total 2 4 2 2 2" xfId="3041" xr:uid="{6595F627-448C-4FD4-BB47-AB3464424B54}"/>
    <cellStyle name="Total 2 4 2 3" xfId="1167" xr:uid="{D289BBC3-9EB4-4C62-AE01-202DE8A05A61}"/>
    <cellStyle name="Total 2 4 2 3 2" xfId="2735" xr:uid="{6CAA88FD-BA25-480C-BC37-5A7085B53741}"/>
    <cellStyle name="Total 2 4 2 4" xfId="2127" xr:uid="{67CD5A78-4B44-4490-B5D1-2A8D18EB5A53}"/>
    <cellStyle name="Total 2 4 3" xfId="1269" xr:uid="{20691F64-88C7-4FEC-BE8D-210F16C6ABCB}"/>
    <cellStyle name="Total 2 4 3 2" xfId="2833" xr:uid="{9EE51A1A-B786-441C-86FB-D2C660014296}"/>
    <cellStyle name="Total 2 4 4" xfId="1138" xr:uid="{18B50BA1-84A8-4ECE-9315-F11F15B277F7}"/>
    <cellStyle name="Total 2 4 4 2" xfId="2706" xr:uid="{0EC83513-FE06-4748-BF56-ECCC3695B17C}"/>
    <cellStyle name="Total 2 4 5" xfId="1921" xr:uid="{CD713A63-0014-4BC9-82A2-DE99E460BB1D}"/>
    <cellStyle name="Total 2 5" xfId="720" xr:uid="{D52619FF-311B-4A60-A386-8D36D5AB89A3}"/>
    <cellStyle name="Total 2 5 2" xfId="1440" xr:uid="{080DD4D9-6F27-4BC3-87DD-5C10D87DD095}"/>
    <cellStyle name="Total 2 5 2 2" xfId="3004" xr:uid="{2251184E-7690-4EFE-BA69-27BAF913933E}"/>
    <cellStyle name="Total 2 5 3" xfId="1198" xr:uid="{48530773-DC40-4BE1-9959-89026782141F}"/>
    <cellStyle name="Total 2 5 3 2" xfId="2766" xr:uid="{1000A4BC-65AD-475E-96C8-9AEC7F83640E}"/>
    <cellStyle name="Total 2 5 4" xfId="2091" xr:uid="{A31F7F2D-472E-4FAB-9F0A-A2350DF2698E}"/>
    <cellStyle name="Total 2 6" xfId="1040" xr:uid="{F063EC7B-1AE6-4AA7-B9F7-E63BAE965C24}"/>
    <cellStyle name="Total 2 6 2" xfId="2610" xr:uid="{4554C9EE-339D-47CD-933D-7A0FB52F91C0}"/>
    <cellStyle name="Total 2 7" xfId="1815" xr:uid="{A4A25513-2703-4C5C-8A9C-E18AA0D28F70}"/>
    <cellStyle name="Total 2 7 2" xfId="3364" xr:uid="{58641D9D-2703-4049-BDFA-44293C246352}"/>
    <cellStyle name="Total 2 8" xfId="1691" xr:uid="{9A0FF57A-BB6D-4857-90D3-A21F7D7DD334}"/>
    <cellStyle name="Total 3" xfId="272" xr:uid="{44957E21-15ED-455E-9ECD-73EA87C16CA7}"/>
    <cellStyle name="Total 3 2" xfId="624" xr:uid="{19F1DA54-52E4-4DF8-ABF2-38A9F71F2CFB}"/>
    <cellStyle name="Total 3 2 2" xfId="839" xr:uid="{3D7B457F-A6EB-4FE4-966C-6A3B88256E09}"/>
    <cellStyle name="Total 3 2 2 2" xfId="1552" xr:uid="{023032D5-BFB2-4143-8810-9A01DBACC3AF}"/>
    <cellStyle name="Total 3 2 2 2 2" xfId="3116" xr:uid="{E8F200CC-07C7-4339-9FE2-7F9C997182B7}"/>
    <cellStyle name="Total 3 2 2 3" xfId="1655" xr:uid="{0F22E0FD-BFB7-4C76-BF65-AAFE09918D33}"/>
    <cellStyle name="Total 3 2 2 3 2" xfId="3219" xr:uid="{2D6FE648-DEB7-4C3A-8A03-68BD305CB048}"/>
    <cellStyle name="Total 3 2 2 4" xfId="2202" xr:uid="{FC609CA1-FC1B-4217-9B92-593E465B93DD}"/>
    <cellStyle name="Total 3 2 3" xfId="1344" xr:uid="{2CE2CA7B-54D3-42AB-9DEB-6426ACCE7064}"/>
    <cellStyle name="Total 3 2 3 2" xfId="2908" xr:uid="{43EFA983-94A3-410A-BD49-86AE19AB9C2A}"/>
    <cellStyle name="Total 3 2 4" xfId="1152" xr:uid="{A73F12C5-48F0-4B44-BADF-F05FF8D93704}"/>
    <cellStyle name="Total 3 2 4 2" xfId="2720" xr:uid="{B52E5F57-C258-4F85-96D3-4A2894B36803}"/>
    <cellStyle name="Total 3 2 5" xfId="1996" xr:uid="{EBA2D538-CC84-4D1E-9AD1-82534BD25F6D}"/>
    <cellStyle name="Total 3 3" xfId="587" xr:uid="{F39269DC-B7A7-4B78-96F1-0C84A71A71B9}"/>
    <cellStyle name="Total 3 3 2" xfId="802" xr:uid="{98D3E7AE-411A-4C0F-BAD1-28872D2B32C6}"/>
    <cellStyle name="Total 3 3 2 2" xfId="1515" xr:uid="{3638545B-BC7D-49AF-9E6D-6CEAB6BA718A}"/>
    <cellStyle name="Total 3 3 2 2 2" xfId="3079" xr:uid="{09D2598A-A6AD-47C1-A235-F04661B6ACEA}"/>
    <cellStyle name="Total 3 3 2 3" xfId="1038" xr:uid="{64344B4E-172A-4C99-847F-478EDA197723}"/>
    <cellStyle name="Total 3 3 2 3 2" xfId="2608" xr:uid="{18FFA5C5-7340-40A3-A857-8ACABB4754DE}"/>
    <cellStyle name="Total 3 3 2 4" xfId="2165" xr:uid="{586E5E19-9B47-4AD9-A496-37B46800552D}"/>
    <cellStyle name="Total 3 3 3" xfId="1307" xr:uid="{BC023E52-1A85-4D72-A6B0-BF96D9F3B370}"/>
    <cellStyle name="Total 3 3 3 2" xfId="2871" xr:uid="{19F2F722-CA99-4981-AE1C-92A1ACE92BD4}"/>
    <cellStyle name="Total 3 3 4" xfId="37" xr:uid="{548FB319-05CC-4F4E-86D8-0FB362C3612B}"/>
    <cellStyle name="Total 3 3 4 2" xfId="2313" xr:uid="{D9906F23-A4B2-4E8F-BC35-00C763AA06E1}"/>
    <cellStyle name="Total 3 3 5" xfId="1959" xr:uid="{C87A1220-3E8B-41E7-8187-B0895331CDCA}"/>
    <cellStyle name="Total 3 4" xfId="628" xr:uid="{F6F7803F-F48E-41CB-83B6-0A7D26AB7BB8}"/>
    <cellStyle name="Total 3 4 2" xfId="843" xr:uid="{40F14BCA-700D-4B14-A3DF-BF8426BDD5C6}"/>
    <cellStyle name="Total 3 4 2 2" xfId="1556" xr:uid="{A3BE5FA1-AD52-43BC-90F0-359EAADBAE45}"/>
    <cellStyle name="Total 3 4 2 2 2" xfId="3120" xr:uid="{22A3D9B4-A8D6-4C24-AD80-29145D981F87}"/>
    <cellStyle name="Total 3 4 2 3" xfId="1160" xr:uid="{DC1527FA-D9DE-4590-8DEE-0C97081BCE94}"/>
    <cellStyle name="Total 3 4 2 3 2" xfId="2728" xr:uid="{0D90DFCA-BAF4-41DD-BDA1-EE72C54FD488}"/>
    <cellStyle name="Total 3 4 2 4" xfId="2206" xr:uid="{F2537135-C5EC-4D71-811C-69FDC4C3A859}"/>
    <cellStyle name="Total 3 4 3" xfId="1348" xr:uid="{893CC3CD-DB18-421E-BBAF-48ED0C2AA3D0}"/>
    <cellStyle name="Total 3 4 3 2" xfId="2912" xr:uid="{3E133564-0A2D-4C40-8D97-3C6A90C4CDFE}"/>
    <cellStyle name="Total 3 4 4" xfId="1000" xr:uid="{0A8D86F6-0630-4A14-AE44-182716784299}"/>
    <cellStyle name="Total 3 4 4 2" xfId="2571" xr:uid="{1CD9BADA-B439-4806-B50C-C0F3937F54FE}"/>
    <cellStyle name="Total 3 4 5" xfId="2000" xr:uid="{FFD69E8D-8943-4735-85B4-E34475334C78}"/>
    <cellStyle name="Total 3 5" xfId="725" xr:uid="{42996628-A94F-435D-A794-83FDABF6B1E8}"/>
    <cellStyle name="Total 3 5 2" xfId="1445" xr:uid="{D838D99E-55C5-4E54-B8EC-AFAC6EE6DCCD}"/>
    <cellStyle name="Total 3 5 2 2" xfId="3009" xr:uid="{CA24DF55-5634-4BD0-BEAC-051380C5A50D}"/>
    <cellStyle name="Total 3 5 3" xfId="1121" xr:uid="{C963D27A-1C3B-4EA5-87C8-F7B39E5B6780}"/>
    <cellStyle name="Total 3 5 3 2" xfId="2689" xr:uid="{D9362A5E-3EA8-44CB-B252-165DB23DFBF5}"/>
    <cellStyle name="Total 3 5 4" xfId="2096" xr:uid="{8B1EF2AC-3D82-4645-A14D-A3FE20A78B59}"/>
    <cellStyle name="Total 3 6" xfId="1077" xr:uid="{AB227F54-62FC-4426-B038-49806D1E9EB8}"/>
    <cellStyle name="Total 3 6 2" xfId="2645" xr:uid="{DF085D04-1BF0-438D-8523-F4A88B76255F}"/>
    <cellStyle name="Total 3 7" xfId="1873" xr:uid="{3239295F-F506-4FB5-9BEF-A3B1ED1AC317}"/>
    <cellStyle name="Total 3 7 2" xfId="3417" xr:uid="{A18406A0-834F-4DF1-BE95-DDFCFC5E375C}"/>
    <cellStyle name="Total 3 8" xfId="1777" xr:uid="{59F35759-D2D5-489D-AA98-84F00F5A2A2D}"/>
    <cellStyle name="Überschrift" xfId="214" xr:uid="{0A9ABD52-3DBA-443F-8D6C-68BD88C484FC}"/>
    <cellStyle name="Überschrift 1" xfId="215" xr:uid="{DD0853DF-6959-40E7-B714-BAD9912DA9C6}"/>
    <cellStyle name="Überschrift 2" xfId="216" xr:uid="{BA38D154-0546-4FE8-97B7-909876DA91EB}"/>
    <cellStyle name="Überschrift 3" xfId="217" xr:uid="{D461F748-9A0E-4FBF-9351-794243941CDB}"/>
    <cellStyle name="Überschrift 4" xfId="218" xr:uid="{D7CE8A40-733D-4161-A607-4D81972BC140}"/>
    <cellStyle name="Verknüpfte Zelle" xfId="219" xr:uid="{B7287709-2BD1-4AEB-A0EA-7B926330207D}"/>
    <cellStyle name="Warnender Text" xfId="73" hidden="1" xr:uid="{41C3E3E4-9CBA-4C27-80F9-294AA6C5D4A7}"/>
    <cellStyle name="Warnender Text" xfId="945" hidden="1" xr:uid="{3DDD6D2B-B995-4FEB-B18A-00605A5104D4}"/>
    <cellStyle name="Warnender Text" xfId="1218" hidden="1" xr:uid="{0FE185E2-ED70-451D-B0AB-E680489C5960}"/>
    <cellStyle name="Warnender Text" xfId="1794" hidden="1" xr:uid="{A6DBD248-9D85-4C7B-A11E-CBCF7E4C190C}"/>
    <cellStyle name="Warnender Text" xfId="1208" hidden="1" xr:uid="{2966DF3F-11CA-40F2-B91D-273428AAEBE7}"/>
    <cellStyle name="Warnender Text" xfId="1793" hidden="1" xr:uid="{877E275E-05FD-4642-8D57-E6FDA795EF36}"/>
    <cellStyle name="Warnender Text" xfId="1726" hidden="1" xr:uid="{0E8B3221-B3CF-4749-9C0B-6E285CE2A7B6}"/>
    <cellStyle name="Warnender Text" xfId="2296" hidden="1" xr:uid="{E8562C33-DEEE-468F-9A7E-24B8BBBC564C}"/>
    <cellStyle name="Warnender Text" xfId="2326" hidden="1" xr:uid="{ECC1BE77-376E-47B4-B15B-936E224F774D}"/>
    <cellStyle name="Warnender Text" xfId="2523" hidden="1" xr:uid="{0A9496C8-30DA-4DC5-A56E-E94851A06EF1}"/>
    <cellStyle name="Warnender Text" xfId="2785" hidden="1" xr:uid="{A61F990B-6CCC-4D16-A8D9-5114ECF551C7}"/>
    <cellStyle name="Warnender Text" xfId="3346" hidden="1" xr:uid="{BB1C00FC-2A5A-4106-8B2C-0D6FB4A2D606}"/>
    <cellStyle name="Warnender Text" xfId="2775" hidden="1" xr:uid="{7B1816A0-8635-4EB3-95F8-D5A977149273}"/>
    <cellStyle name="Warnender Text" xfId="3345" hidden="1" xr:uid="{0D0B147F-EB36-4226-BCCF-33B789B3A59B}"/>
    <cellStyle name="Warnender Text" xfId="3285" hidden="1" xr:uid="{C5E50A18-E371-4D35-97B1-9E7011A9CEDC}"/>
    <cellStyle name="Warnender Text" xfId="3466" hidden="1" xr:uid="{F85D6B2D-221F-4757-B870-BB4B8CB26A2F}"/>
    <cellStyle name="Warnender Text 2" xfId="429" xr:uid="{5E737274-C9B8-474B-B3AF-22FB8666AD8F}"/>
    <cellStyle name="Warnender Text 3" xfId="320" xr:uid="{6C1018E2-376B-497D-967C-CF7FA0B13EC3}"/>
    <cellStyle name="Warning Text 2" xfId="220" xr:uid="{DB458B8E-D0F8-43E8-9A59-0B42991A7E82}"/>
    <cellStyle name="Warning Text 3" xfId="273" xr:uid="{07F26E00-5337-453A-988F-ABABC90D8B44}"/>
    <cellStyle name="Zelle überprüfen" xfId="221" xr:uid="{24675682-C22D-4F61-92FB-B4C42DD5C0A1}"/>
    <cellStyle name="Гиперссылка" xfId="222" xr:uid="{FE191253-7970-4640-BFD4-1714325DFA53}"/>
    <cellStyle name="Гиперссылка 2" xfId="223" xr:uid="{CF189934-894D-41D4-8E55-1AF2CF9BC167}"/>
    <cellStyle name="Гиперссылка 3" xfId="231" xr:uid="{C010FE6F-9B4F-4DF0-8812-046354190947}"/>
    <cellStyle name="Гиперссылка 4" xfId="403" xr:uid="{D96BF14D-8EFD-4921-AFE7-3C942F0CC846}"/>
    <cellStyle name="Обычный_2++" xfId="50" xr:uid="{BC761091-9273-4539-A0B7-AE9ED827CA0E}"/>
  </cellStyles>
  <dxfs count="14">
    <dxf>
      <font>
        <color rgb="FF006100"/>
      </font>
      <fill>
        <patternFill>
          <bgColor rgb="FFC6EF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5700"/>
      </font>
      <fill>
        <patternFill>
          <bgColor rgb="FFFFEB9C"/>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006100"/>
      </font>
      <fill>
        <patternFill>
          <bgColor rgb="FFC6EFCE"/>
        </patternFill>
      </fill>
    </dxf>
    <dxf>
      <font>
        <color rgb="FF9C0006"/>
      </font>
      <fill>
        <patternFill>
          <bgColor rgb="FFFFC7CE"/>
        </patternFill>
      </fill>
    </dxf>
    <dxf>
      <font>
        <color rgb="FF006100"/>
      </font>
      <fill>
        <patternFill>
          <bgColor rgb="FFC6EFCE"/>
        </patternFill>
      </fill>
    </dxf>
  </dxfs>
  <tableStyles count="0" defaultTableStyle="TableStyleMedium2" defaultPivotStyle="PivotStyleLight16"/>
  <colors>
    <mruColors>
      <color rgb="FFFFFF99"/>
      <color rgb="FF808080"/>
      <color rgb="FF006699"/>
      <color rgb="FF0099CC"/>
      <color rgb="FFE5FFCC"/>
      <color rgb="FFB49F00"/>
      <color rgb="FFB49600"/>
      <color rgb="FFC0A900"/>
      <color rgb="FF336699"/>
      <color rgb="FF3366CC"/>
    </mruColors>
  </colors>
  <extLst>
    <ext xmlns:x14="http://schemas.microsoft.com/office/spreadsheetml/2009/9/main" uri="{EB79DEF2-80B8-43e5-95BD-54CBDDF9020C}">
      <x14:slicerStyles defaultSlicerStyle="SlicerStyleLight1"/>
    </ext>
    <ext xmlns:x15="http://schemas.microsoft.com/office/spreadsheetml/2010/11/main" uri="{9260A510-F301-46a8-8635-F512D64BE5F5}">
      <x15:timelineStyles defaultTimelineStyle="TimeSlicerStyleLight1"/>
    </ext>
  </extLst>
</styleSheet>
</file>

<file path=xl/_rels/workbook.xml.rels><?xml version="1.0" encoding="UTF-8" standalone="yes"?>
<Relationships xmlns="http://schemas.openxmlformats.org/package/2006/relationships"><Relationship Id="rId8" Type="http://schemas.openxmlformats.org/officeDocument/2006/relationships/worksheet" Target="worksheets/sheet8.xml"/><Relationship Id="rId13" Type="http://schemas.openxmlformats.org/officeDocument/2006/relationships/worksheet" Target="worksheets/sheet13.xml"/><Relationship Id="rId18" Type="http://schemas.openxmlformats.org/officeDocument/2006/relationships/connections" Target="connections.xml"/><Relationship Id="rId3" Type="http://schemas.openxmlformats.org/officeDocument/2006/relationships/worksheet" Target="worksheets/sheet3.xml"/><Relationship Id="rId21" Type="http://schemas.openxmlformats.org/officeDocument/2006/relationships/sheetMetadata" Target="metadata.xml"/><Relationship Id="rId7" Type="http://schemas.openxmlformats.org/officeDocument/2006/relationships/worksheet" Target="worksheets/sheet7.xml"/><Relationship Id="rId12" Type="http://schemas.openxmlformats.org/officeDocument/2006/relationships/worksheet" Target="worksheets/sheet12.xml"/><Relationship Id="rId17" Type="http://schemas.openxmlformats.org/officeDocument/2006/relationships/theme" Target="theme/theme1.xml"/><Relationship Id="rId2" Type="http://schemas.openxmlformats.org/officeDocument/2006/relationships/worksheet" Target="worksheets/sheet2.xml"/><Relationship Id="rId16" Type="http://schemas.openxmlformats.org/officeDocument/2006/relationships/worksheet" Target="worksheets/sheet16.xml"/><Relationship Id="rId20" Type="http://schemas.openxmlformats.org/officeDocument/2006/relationships/sharedStrings" Target="sharedStrings.xml"/><Relationship Id="rId1" Type="http://schemas.openxmlformats.org/officeDocument/2006/relationships/worksheet" Target="worksheets/sheet1.xml"/><Relationship Id="rId6" Type="http://schemas.openxmlformats.org/officeDocument/2006/relationships/worksheet" Target="worksheets/sheet6.xml"/><Relationship Id="rId11" Type="http://schemas.openxmlformats.org/officeDocument/2006/relationships/worksheet" Target="worksheets/sheet11.xml"/><Relationship Id="rId5" Type="http://schemas.openxmlformats.org/officeDocument/2006/relationships/worksheet" Target="worksheets/sheet5.xml"/><Relationship Id="rId15" Type="http://schemas.openxmlformats.org/officeDocument/2006/relationships/worksheet" Target="worksheets/sheet15.xml"/><Relationship Id="rId23" Type="http://schemas.openxmlformats.org/officeDocument/2006/relationships/calcChain" Target="calcChain.xml"/><Relationship Id="rId10" Type="http://schemas.openxmlformats.org/officeDocument/2006/relationships/worksheet" Target="worksheets/sheet10.xml"/><Relationship Id="rId19" Type="http://schemas.openxmlformats.org/officeDocument/2006/relationships/styles" Target="styles.xml"/><Relationship Id="rId4" Type="http://schemas.openxmlformats.org/officeDocument/2006/relationships/worksheet" Target="worksheets/sheet4.xml"/><Relationship Id="rId9" Type="http://schemas.openxmlformats.org/officeDocument/2006/relationships/worksheet" Target="worksheets/sheet9.xml"/><Relationship Id="rId14" Type="http://schemas.openxmlformats.org/officeDocument/2006/relationships/worksheet" Target="worksheets/sheet14.xml"/><Relationship Id="rId22" Type="http://schemas.microsoft.com/office/2017/10/relationships/person" Target="persons/person.xml"/></Relationships>
</file>

<file path=xl/drawings/_rels/drawing1.xml.rels><?xml version="1.0" encoding="UTF-8" standalone="yes"?>
<Relationships xmlns="http://schemas.openxmlformats.org/package/2006/relationships"><Relationship Id="rId3" Type="http://schemas.openxmlformats.org/officeDocument/2006/relationships/image" Target="../media/image3.emf"/><Relationship Id="rId2" Type="http://schemas.openxmlformats.org/officeDocument/2006/relationships/image" Target="../media/image2.emf"/><Relationship Id="rId1" Type="http://schemas.openxmlformats.org/officeDocument/2006/relationships/image" Target="../media/image1.emf"/><Relationship Id="rId4" Type="http://schemas.openxmlformats.org/officeDocument/2006/relationships/image" Target="../media/image4.png"/></Relationships>
</file>

<file path=xl/drawings/drawing1.xml><?xml version="1.0" encoding="utf-8"?>
<xdr:wsDr xmlns:xdr="http://schemas.openxmlformats.org/drawingml/2006/spreadsheetDrawing" xmlns:a="http://schemas.openxmlformats.org/drawingml/2006/main">
  <xdr:twoCellAnchor editAs="oneCell">
    <xdr:from>
      <xdr:col>0</xdr:col>
      <xdr:colOff>0</xdr:colOff>
      <xdr:row>2</xdr:row>
      <xdr:rowOff>0</xdr:rowOff>
    </xdr:from>
    <xdr:to>
      <xdr:col>1</xdr:col>
      <xdr:colOff>7471</xdr:colOff>
      <xdr:row>18</xdr:row>
      <xdr:rowOff>0</xdr:rowOff>
    </xdr:to>
    <xdr:pic>
      <xdr:nvPicPr>
        <xdr:cNvPr id="2" name="Picture 1">
          <a:extLst>
            <a:ext uri="{FF2B5EF4-FFF2-40B4-BE49-F238E27FC236}">
              <a16:creationId xmlns:a16="http://schemas.microsoft.com/office/drawing/2014/main" id="{00000000-0008-0000-0500-000002000000}"/>
            </a:ext>
          </a:extLst>
        </xdr:cNvPr>
        <xdr:cNvPicPr>
          <a:picLocks noChangeAspect="1" noChangeArrowheads="1"/>
        </xdr:cNvPicPr>
      </xdr:nvPicPr>
      <xdr:blipFill>
        <a:blip xmlns:r="http://schemas.openxmlformats.org/officeDocument/2006/relationships" r:embed="rId1">
          <a:extLst>
            <a:ext uri="{28A0092B-C50C-407E-A947-70E740481C1C}">
              <a14:useLocalDpi xmlns:a14="http://schemas.microsoft.com/office/drawing/2010/main" val="0"/>
            </a:ext>
          </a:extLst>
        </a:blip>
        <a:srcRect/>
        <a:stretch>
          <a:fillRect/>
        </a:stretch>
      </xdr:blipFill>
      <xdr:spPr bwMode="auto">
        <a:xfrm>
          <a:off x="0" y="381000"/>
          <a:ext cx="5362575" cy="3048000"/>
        </a:xfrm>
        <a:prstGeom prst="rect">
          <a:avLst/>
        </a:prstGeom>
        <a:noFill/>
        <a:extLst>
          <a:ext uri="{909E8E84-426E-40DD-AFC4-6F175D3DCCD1}">
            <a14:hiddenFill xmlns:a14="http://schemas.microsoft.com/office/drawing/2010/main">
              <a:solidFill>
                <a:srgbClr val="FFFFFF"/>
              </a:solidFill>
            </a14:hiddenFill>
          </a:ext>
        </a:extLst>
      </xdr:spPr>
    </xdr:pic>
    <xdr:clientData/>
  </xdr:twoCellAnchor>
  <xdr:twoCellAnchor editAs="oneCell">
    <xdr:from>
      <xdr:col>0</xdr:col>
      <xdr:colOff>0</xdr:colOff>
      <xdr:row>21</xdr:row>
      <xdr:rowOff>0</xdr:rowOff>
    </xdr:from>
    <xdr:to>
      <xdr:col>1</xdr:col>
      <xdr:colOff>459441</xdr:colOff>
      <xdr:row>37</xdr:row>
      <xdr:rowOff>1681</xdr:rowOff>
    </xdr:to>
    <xdr:pic>
      <xdr:nvPicPr>
        <xdr:cNvPr id="3" name="Picture 2">
          <a:extLst>
            <a:ext uri="{FF2B5EF4-FFF2-40B4-BE49-F238E27FC236}">
              <a16:creationId xmlns:a16="http://schemas.microsoft.com/office/drawing/2014/main" id="{00000000-0008-0000-0500-000003000000}"/>
            </a:ext>
          </a:extLst>
        </xdr:cNvPr>
        <xdr:cNvPicPr>
          <a:picLocks noChangeAspect="1" noChangeArrowheads="1"/>
        </xdr:cNvPicPr>
      </xdr:nvPicPr>
      <xdr:blipFill>
        <a:blip xmlns:r="http://schemas.openxmlformats.org/officeDocument/2006/relationships" r:embed="rId2">
          <a:extLst>
            <a:ext uri="{28A0092B-C50C-407E-A947-70E740481C1C}">
              <a14:useLocalDpi xmlns:a14="http://schemas.microsoft.com/office/drawing/2010/main" val="0"/>
            </a:ext>
          </a:extLst>
        </a:blip>
        <a:srcRect/>
        <a:stretch>
          <a:fillRect/>
        </a:stretch>
      </xdr:blipFill>
      <xdr:spPr bwMode="auto">
        <a:xfrm>
          <a:off x="0" y="4000500"/>
          <a:ext cx="5781675" cy="3038475"/>
        </a:xfrm>
        <a:prstGeom prst="rect">
          <a:avLst/>
        </a:prstGeom>
        <a:noFill/>
        <a:extLst>
          <a:ext uri="{909E8E84-426E-40DD-AFC4-6F175D3DCCD1}">
            <a14:hiddenFill xmlns:a14="http://schemas.microsoft.com/office/drawing/2010/main">
              <a:solidFill>
                <a:srgbClr val="FFFFFF"/>
              </a:solidFill>
            </a14:hiddenFill>
          </a:ext>
        </a:extLst>
      </xdr:spPr>
    </xdr:pic>
    <xdr:clientData/>
  </xdr:twoCellAnchor>
  <xdr:twoCellAnchor editAs="oneCell">
    <xdr:from>
      <xdr:col>0</xdr:col>
      <xdr:colOff>0</xdr:colOff>
      <xdr:row>40</xdr:row>
      <xdr:rowOff>0</xdr:rowOff>
    </xdr:from>
    <xdr:to>
      <xdr:col>1</xdr:col>
      <xdr:colOff>649941</xdr:colOff>
      <xdr:row>56</xdr:row>
      <xdr:rowOff>47625</xdr:rowOff>
    </xdr:to>
    <xdr:pic>
      <xdr:nvPicPr>
        <xdr:cNvPr id="4" name="Picture 3">
          <a:extLst>
            <a:ext uri="{FF2B5EF4-FFF2-40B4-BE49-F238E27FC236}">
              <a16:creationId xmlns:a16="http://schemas.microsoft.com/office/drawing/2014/main" id="{00000000-0008-0000-0500-000004000000}"/>
            </a:ext>
          </a:extLst>
        </xdr:cNvPr>
        <xdr:cNvPicPr>
          <a:picLocks noChangeAspect="1" noChangeArrowheads="1"/>
        </xdr:cNvPicPr>
      </xdr:nvPicPr>
      <xdr:blipFill>
        <a:blip xmlns:r="http://schemas.openxmlformats.org/officeDocument/2006/relationships" r:embed="rId3">
          <a:extLst>
            <a:ext uri="{28A0092B-C50C-407E-A947-70E740481C1C}">
              <a14:useLocalDpi xmlns:a14="http://schemas.microsoft.com/office/drawing/2010/main" val="0"/>
            </a:ext>
          </a:extLst>
        </a:blip>
        <a:srcRect/>
        <a:stretch>
          <a:fillRect/>
        </a:stretch>
      </xdr:blipFill>
      <xdr:spPr bwMode="auto">
        <a:xfrm>
          <a:off x="0" y="7620000"/>
          <a:ext cx="5972175" cy="3095625"/>
        </a:xfrm>
        <a:prstGeom prst="rect">
          <a:avLst/>
        </a:prstGeom>
        <a:noFill/>
        <a:extLst>
          <a:ext uri="{909E8E84-426E-40DD-AFC4-6F175D3DCCD1}">
            <a14:hiddenFill xmlns:a14="http://schemas.microsoft.com/office/drawing/2010/main">
              <a:solidFill>
                <a:srgbClr val="FFFFFF"/>
              </a:solidFill>
            </a14:hiddenFill>
          </a:ext>
        </a:extLst>
      </xdr:spPr>
    </xdr:pic>
    <xdr:clientData/>
  </xdr:twoCellAnchor>
  <xdr:twoCellAnchor editAs="oneCell">
    <xdr:from>
      <xdr:col>0</xdr:col>
      <xdr:colOff>0</xdr:colOff>
      <xdr:row>60</xdr:row>
      <xdr:rowOff>0</xdr:rowOff>
    </xdr:from>
    <xdr:to>
      <xdr:col>2</xdr:col>
      <xdr:colOff>518373</xdr:colOff>
      <xdr:row>82</xdr:row>
      <xdr:rowOff>83508</xdr:rowOff>
    </xdr:to>
    <xdr:pic>
      <xdr:nvPicPr>
        <xdr:cNvPr id="9" name="Picture 8">
          <a:extLst>
            <a:ext uri="{FF2B5EF4-FFF2-40B4-BE49-F238E27FC236}">
              <a16:creationId xmlns:a16="http://schemas.microsoft.com/office/drawing/2014/main" id="{00000000-0008-0000-0500-000009000000}"/>
            </a:ext>
          </a:extLst>
        </xdr:cNvPr>
        <xdr:cNvPicPr>
          <a:picLocks noChangeAspect="1"/>
        </xdr:cNvPicPr>
      </xdr:nvPicPr>
      <xdr:blipFill>
        <a:blip xmlns:r="http://schemas.openxmlformats.org/officeDocument/2006/relationships" r:embed="rId4"/>
        <a:stretch>
          <a:fillRect/>
        </a:stretch>
      </xdr:blipFill>
      <xdr:spPr>
        <a:xfrm>
          <a:off x="0" y="11452412"/>
          <a:ext cx="6666667" cy="4285714"/>
        </a:xfrm>
        <a:prstGeom prst="rect">
          <a:avLst/>
        </a:prstGeom>
      </xdr:spPr>
    </xdr:pic>
    <xdr:clientData/>
  </xdr:twoCellAnchor>
</xdr:wsDr>
</file>

<file path=xl/persons/person.xml><?xml version="1.0" encoding="utf-8"?>
<personList xmlns="http://schemas.microsoft.com/office/spreadsheetml/2018/threadedcomments" xmlns:x="http://schemas.openxmlformats.org/spreadsheetml/2006/main">
  <person displayName="Jeffrey Rissman" id="{811026A2-74EF-4287-974D-D90683F22217}" userId="S::jeff@energyinnovation.onmicrosoft.com::f3f117cb-d7f5-455c-900f-329d977050a0" providerId="AD"/>
</personList>
</file>

<file path=xl/theme/theme1.xml><?xml version="1.0" encoding="utf-8"?>
<a:theme xmlns:a="http://schemas.openxmlformats.org/drawingml/2006/main" name="Office Theme">
  <a:themeElements>
    <a:clrScheme name="Office">
      <a:dk1>
        <a:sysClr val="windowText" lastClr="000000"/>
      </a:dk1>
      <a:lt1>
        <a:sysClr val="window" lastClr="FFFFFF"/>
      </a:lt1>
      <a:dk2>
        <a:srgbClr val="1F497D"/>
      </a:dk2>
      <a:lt2>
        <a:srgbClr val="EEECE1"/>
      </a:lt2>
      <a:accent1>
        <a:srgbClr val="4F81BD"/>
      </a:accent1>
      <a:accent2>
        <a:srgbClr val="C0504D"/>
      </a:accent2>
      <a:accent3>
        <a:srgbClr val="9BBB59"/>
      </a:accent3>
      <a:accent4>
        <a:srgbClr val="8064A2"/>
      </a:accent4>
      <a:accent5>
        <a:srgbClr val="4BACC6"/>
      </a:accent5>
      <a:accent6>
        <a:srgbClr val="F79646"/>
      </a:accent6>
      <a:hlink>
        <a:srgbClr val="0000FF"/>
      </a:hlink>
      <a:folHlink>
        <a:srgbClr val="800080"/>
      </a:folHlink>
    </a:clrScheme>
    <a:fontScheme name="Office">
      <a:majorFont>
        <a:latin typeface="Cambria" panose="020F0302020204030204"/>
        <a:ea typeface=""/>
        <a:cs typeface=""/>
        <a:font script="Jpan" typeface="Yu Gothic Light"/>
        <a:font script="Hang" typeface="맑은 고딕"/>
        <a:font script="Hans" typeface="DengXian Light"/>
        <a:font script="Hant" typeface="新細明體"/>
        <a:font script="Arab" typeface="Times New Roman"/>
        <a:font script="Hebr" typeface="Times New Roman"/>
        <a:font script="Thai" typeface="Tahoma"/>
        <a:font script="Ethi" typeface="Nyala"/>
        <a:font script="Beng" typeface="Vrinda"/>
        <a:font script="Gujr" typeface="Shruti"/>
        <a:font script="Khmr" typeface="MoolBoran"/>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Times New Roman"/>
        <a:font script="Uigh" typeface="Microsoft Uighur"/>
        <a:font script="Geor" typeface="Sylfaen"/>
      </a:majorFont>
      <a:minorFont>
        <a:latin typeface="Calibri" panose="020F0502020204030204"/>
        <a:ea typeface=""/>
        <a:cs typeface=""/>
        <a:font script="Jpan" typeface="Yu Gothic"/>
        <a:font script="Hang" typeface="맑은 고딕"/>
        <a:font script="Hans" typeface="DengXian"/>
        <a:font script="Hant" typeface="新細明體"/>
        <a:font script="Arab" typeface="Arial"/>
        <a:font script="Hebr" typeface="Arial"/>
        <a:font script="Thai" typeface="Tahoma"/>
        <a:font script="Ethi" typeface="Nyala"/>
        <a:font script="Beng" typeface="Vrinda"/>
        <a:font script="Gujr" typeface="Shruti"/>
        <a:font script="Khmr" typeface="DaunPenh"/>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Arial"/>
        <a:font script="Uigh" typeface="Microsoft Uighur"/>
        <a:font script="Geor" typeface="Sylfaen"/>
      </a:minorFont>
    </a:fontScheme>
    <a:fmtScheme name="Office">
      <a:fillStyleLst>
        <a:solidFill>
          <a:schemeClr val="phClr"/>
        </a:solidFill>
        <a:gradFill rotWithShape="1">
          <a:gsLst>
            <a:gs pos="0">
              <a:schemeClr val="phClr">
                <a:tint val="50000"/>
                <a:satMod val="300000"/>
              </a:schemeClr>
            </a:gs>
            <a:gs pos="35000">
              <a:schemeClr val="phClr">
                <a:tint val="37000"/>
                <a:satMod val="300000"/>
              </a:schemeClr>
            </a:gs>
            <a:gs pos="100000">
              <a:schemeClr val="phClr">
                <a:tint val="15000"/>
                <a:satMod val="350000"/>
              </a:schemeClr>
            </a:gs>
          </a:gsLst>
          <a:lin ang="16200000" scaled="1"/>
        </a:gradFill>
        <a:gradFill rotWithShape="1">
          <a:gsLst>
            <a:gs pos="0">
              <a:schemeClr val="phClr">
                <a:shade val="51000"/>
                <a:satMod val="130000"/>
              </a:schemeClr>
            </a:gs>
            <a:gs pos="80000">
              <a:schemeClr val="phClr">
                <a:shade val="93000"/>
                <a:satMod val="130000"/>
              </a:schemeClr>
            </a:gs>
            <a:gs pos="100000">
              <a:schemeClr val="phClr">
                <a:shade val="94000"/>
                <a:satMod val="135000"/>
              </a:schemeClr>
            </a:gs>
          </a:gsLst>
          <a:lin ang="16200000" scaled="0"/>
        </a:gradFill>
      </a:fillStyleLst>
      <a:lnStyleLst>
        <a:ln w="9525" cap="flat" cmpd="sng" algn="ctr">
          <a:solidFill>
            <a:schemeClr val="phClr">
              <a:shade val="95000"/>
              <a:satMod val="105000"/>
            </a:schemeClr>
          </a:solidFill>
          <a:prstDash val="solid"/>
        </a:ln>
        <a:ln w="25400" cap="flat" cmpd="sng" algn="ctr">
          <a:solidFill>
            <a:schemeClr val="phClr"/>
          </a:solidFill>
          <a:prstDash val="solid"/>
        </a:ln>
        <a:ln w="38100" cap="flat" cmpd="sng" algn="ctr">
          <a:solidFill>
            <a:schemeClr val="phClr"/>
          </a:solidFill>
          <a:prstDash val="solid"/>
        </a:ln>
      </a:lnStyleLst>
      <a:effectStyleLst>
        <a:effectStyle>
          <a:effectLst>
            <a:outerShdw blurRad="40000" dist="20000" dir="5400000" rotWithShape="0">
              <a:srgbClr val="000000">
                <a:alpha val="38000"/>
              </a:srgbClr>
            </a:outerShdw>
          </a:effectLst>
        </a:effectStyle>
        <a:effectStyle>
          <a:effectLst>
            <a:outerShdw blurRad="40000" dist="23000" dir="5400000" rotWithShape="0">
              <a:srgbClr val="000000">
                <a:alpha val="35000"/>
              </a:srgbClr>
            </a:outerShdw>
          </a:effectLst>
        </a:effectStyle>
        <a:effectStyle>
          <a:effectLst>
            <a:outerShdw blurRad="40000" dist="23000" dir="5400000" rotWithShape="0">
              <a:srgbClr val="000000">
                <a:alpha val="35000"/>
              </a:srgbClr>
            </a:outerShdw>
          </a:effectLst>
          <a:scene3d>
            <a:camera prst="orthographicFront">
              <a:rot lat="0" lon="0" rev="0"/>
            </a:camera>
            <a:lightRig rig="threePt" dir="t">
              <a:rot lat="0" lon="0" rev="1200000"/>
            </a:lightRig>
          </a:scene3d>
          <a:sp3d>
            <a:bevelT w="63500" h="25400"/>
          </a:sp3d>
        </a:effectStyle>
      </a:effectStyleLst>
      <a:bgFillStyleLst>
        <a:solidFill>
          <a:schemeClr val="phClr"/>
        </a:solidFill>
        <a:gradFill rotWithShape="1">
          <a:gsLst>
            <a:gs pos="0">
              <a:schemeClr val="phClr">
                <a:tint val="40000"/>
                <a:satMod val="350000"/>
              </a:schemeClr>
            </a:gs>
            <a:gs pos="40000">
              <a:schemeClr val="phClr">
                <a:tint val="45000"/>
                <a:shade val="99000"/>
                <a:satMod val="350000"/>
              </a:schemeClr>
            </a:gs>
            <a:gs pos="100000">
              <a:schemeClr val="phClr">
                <a:shade val="20000"/>
                <a:satMod val="255000"/>
              </a:schemeClr>
            </a:gs>
          </a:gsLst>
          <a:path path="circle">
            <a:fillToRect l="50000" t="-80000" r="50000" b="180000"/>
          </a:path>
        </a:gradFill>
        <a:gradFill rotWithShape="1">
          <a:gsLst>
            <a:gs pos="0">
              <a:schemeClr val="phClr">
                <a:tint val="80000"/>
                <a:satMod val="300000"/>
              </a:schemeClr>
            </a:gs>
            <a:gs pos="100000">
              <a:schemeClr val="phClr">
                <a:shade val="30000"/>
                <a:satMod val="200000"/>
              </a:schemeClr>
            </a:gs>
          </a:gsLst>
          <a:path path="circle">
            <a:fillToRect l="50000" t="50000" r="50000" b="50000"/>
          </a:path>
        </a:gradFill>
      </a:bgFillStyleLst>
    </a:fmtScheme>
  </a:themeElements>
  <a:objectDefaults/>
  <a:extraClrSchemeLst/>
</a:theme>
</file>

<file path=xl/threadedComments/threadedComment1.xml><?xml version="1.0" encoding="utf-8"?>
<ThreadedComments xmlns="http://schemas.microsoft.com/office/spreadsheetml/2018/threadedcomments" xmlns:x="http://schemas.openxmlformats.org/spreadsheetml/2006/main">
  <threadedComment ref="D3" dT="2021-05-24T22:06:30.26" personId="{811026A2-74EF-4287-974D-D90683F22217}" id="{DEC2ADC6-4AB2-454A-B069-050E86ABCA25}">
    <text>This column is used for grouping policy effects into a single wedge (in a wedge diagram) and a single box (in a cost curve diagram).  Leave blank to omit a lever from these diagrams.  (In that case, the lever will retain its setting during all runs used to build a wedge diagram or cost curve.)</text>
  </threadedComment>
  <threadedComment ref="D31" dT="2020-08-19T00:06:43.00" personId="{811026A2-74EF-4287-974D-D90683F22217}" id="{C628B71D-C3A5-4BD2-8BA3-F913D91394D4}">
    <text>Leave this cell blank.</text>
  </threadedComment>
  <threadedComment ref="E31" dT="2020-08-19T00:06:43.00" personId="{811026A2-74EF-4287-974D-D90683F22217}" id="{D0801E46-9E1F-4D2B-A06C-3AD5C5DDEBCA}">
    <text>Leave this cell blank.</text>
  </threadedComment>
  <threadedComment ref="E39" dT="2020-08-19T00:06:43.00" personId="{811026A2-74EF-4287-974D-D90683F22217}" id="{19777683-0E7F-4DAF-955F-A7EBAC7AAEEA}">
    <text>Leave this cell blank.</text>
  </threadedComment>
  <threadedComment ref="E40" dT="2020-08-19T00:06:43.00" personId="{811026A2-74EF-4287-974D-D90683F22217}" id="{A2328F4B-C3F9-4761-BF76-1D4F4D6A14B6}">
    <text>Leave this cell blank.</text>
  </threadedComment>
  <threadedComment ref="I47" dT="2021-05-24T22:03:23.71" personId="{811026A2-74EF-4287-974D-D90683F22217}" id="{E2106FC3-386C-4714-B306-9BA0FD425274}">
    <text>Unit varies based on currency in this EPS region</text>
  </threadedComment>
  <threadedComment ref="I88" dT="2021-05-24T22:03:35.61" personId="{811026A2-74EF-4287-974D-D90683F22217}" id="{E8911680-E731-4D67-9690-17976D3FED66}">
    <text>Unit varies based on currency in this EPS region</text>
  </threadedComment>
  <threadedComment ref="D90" dT="2020-08-19T00:06:43.00" personId="{811026A2-74EF-4287-974D-D90683F22217}" id="{5B177B48-17FC-4889-93EE-8CEBBC9D67A1}">
    <text>Leave this cell blank.</text>
  </threadedComment>
  <threadedComment ref="D91" dT="2020-08-19T00:06:43.00" personId="{811026A2-74EF-4287-974D-D90683F22217}" id="{FC0E8780-2055-48EE-B42B-F31936B1D4FF}">
    <text>Leave this cell blank.</text>
  </threadedComment>
  <threadedComment ref="D92" dT="2020-08-19T00:06:43.00" personId="{811026A2-74EF-4287-974D-D90683F22217}" id="{9E6238C4-2B41-4F84-9F69-94DEF5E3EB8C}">
    <text>Leave this cell blank.</text>
  </threadedComment>
  <threadedComment ref="E92" dT="2020-08-19T00:06:43.00" personId="{811026A2-74EF-4287-974D-D90683F22217}" id="{6E9F8D40-752E-4116-9D9F-F74F76285640}">
    <text>Leave this cell blank.</text>
  </threadedComment>
  <threadedComment ref="D96" dT="2020-08-19T00:06:43.00" personId="{811026A2-74EF-4287-974D-D90683F22217}" id="{F601AB12-684E-4E95-8C1E-B144486F847D}">
    <text>Leave this cell blank.</text>
  </threadedComment>
  <threadedComment ref="E96" dT="2020-08-19T00:06:43.00" personId="{811026A2-74EF-4287-974D-D90683F22217}" id="{A645F5AA-7A90-4A35-968A-CE10D0FAB4B0}">
    <text>Leave this cell blank.</text>
  </threadedComment>
  <threadedComment ref="D97" dT="2020-08-19T00:06:43.00" personId="{811026A2-74EF-4287-974D-D90683F22217}" id="{746FF03D-5804-4E4E-B458-37BB59B9E142}">
    <text>Leave this cell blank.</text>
  </threadedComment>
  <threadedComment ref="E97" dT="2020-08-19T00:06:43.00" personId="{811026A2-74EF-4287-974D-D90683F22217}" id="{9EC6115E-EDF0-4A53-BA39-6E38927B0C70}">
    <text>Leave this cell blank.</text>
  </threadedComment>
  <threadedComment ref="D98" dT="2020-08-19T00:06:43.00" personId="{811026A2-74EF-4287-974D-D90683F22217}" id="{AB2AEDA0-791A-4901-BF44-CCC69230B04C}">
    <text>Leave this cell blank.</text>
  </threadedComment>
  <threadedComment ref="E98" dT="2020-08-19T00:06:43.00" personId="{811026A2-74EF-4287-974D-D90683F22217}" id="{C2983161-1E33-4DB9-8522-CBCD17E9BF44}">
    <text>Leave this cell blank.</text>
  </threadedComment>
  <threadedComment ref="B99" dT="2021-05-24T22:05:02.77" personId="{811026A2-74EF-4287-974D-D90683F22217}" id="{C12E46EA-3F96-434D-AD07-C9DAE30A70F4}">
    <text>Several Vensim variables are grouped under the same policy lever in the web app for this policy.</text>
  </threadedComment>
  <threadedComment ref="B106" dT="2021-05-24T22:19:40.61" personId="{811026A2-74EF-4287-974D-D90683F22217}" id="{A29A373E-8B2B-4B45-BF1E-AC6A2B5F3C17}">
    <text>Several Vensim variables are grouped under the same policy lever in the web app for this policy.</text>
  </threadedComment>
  <threadedComment ref="D111" dT="2020-08-19T00:06:43.00" personId="{811026A2-74EF-4287-974D-D90683F22217}" id="{4879F214-E99D-4D42-8C39-70789BBBC99D}">
    <text>Leave this cell blank.</text>
  </threadedComment>
  <threadedComment ref="D112" dT="2020-08-19T00:06:43.00" personId="{811026A2-74EF-4287-974D-D90683F22217}" id="{29C92E86-4989-4367-A9C0-46D156A7CEBB}">
    <text>Leave this cell blank.</text>
  </threadedComment>
  <threadedComment ref="D113" dT="2020-08-19T00:06:43.00" personId="{811026A2-74EF-4287-974D-D90683F22217}" id="{8C94AB36-0C9D-4D5F-A64A-5E1836200BD4}">
    <text>Leave this cell blank.</text>
  </threadedComment>
  <threadedComment ref="D115" dT="2020-08-19T00:06:43.00" personId="{811026A2-74EF-4287-974D-D90683F22217}" id="{0785BC27-69F5-4B43-8886-6AB6B3A1C38C}">
    <text>Leave this cell blank.</text>
  </threadedComment>
  <threadedComment ref="D116" dT="2020-08-19T00:06:43.00" personId="{811026A2-74EF-4287-974D-D90683F22217}" id="{4E6A3C34-D015-4798-8B15-C2C63B01F6C3}">
    <text>Leave this cell blank.</text>
  </threadedComment>
  <threadedComment ref="D117" dT="2020-08-19T00:06:43.00" personId="{811026A2-74EF-4287-974D-D90683F22217}" id="{7355F6F6-D3AD-4011-944E-FCE1A44D743D}">
    <text>Leave this cell blank.</text>
  </threadedComment>
  <threadedComment ref="D118" dT="2020-08-19T00:06:43.00" personId="{811026A2-74EF-4287-974D-D90683F22217}" id="{52DDC055-DFE6-4C4D-97FC-B38B71C63DF3}">
    <text>Leave this cell blank.</text>
  </threadedComment>
  <threadedComment ref="D120" dT="2020-08-19T00:06:43.00" personId="{811026A2-74EF-4287-974D-D90683F22217}" id="{0EFD8687-3DDE-4CBD-AEA3-EE622A1F5ED4}">
    <text>Leave this cell blank.</text>
  </threadedComment>
  <threadedComment ref="D121" dT="2020-08-19T00:06:43.00" personId="{811026A2-74EF-4287-974D-D90683F22217}" id="{4F677542-9574-41F5-9B11-3E8FA1978897}">
    <text>Leave this cell blank.</text>
  </threadedComment>
  <threadedComment ref="D122" dT="2020-08-19T00:06:43.00" personId="{811026A2-74EF-4287-974D-D90683F22217}" id="{C6EC601F-FF77-423D-9BE3-C8F28EB3F9D6}">
    <text>Leave this cell blank.</text>
  </threadedComment>
  <threadedComment ref="D123" dT="2020-08-19T00:06:43.00" personId="{811026A2-74EF-4287-974D-D90683F22217}" id="{A5E5F926-8C26-4331-A7DC-EFA14653951A}">
    <text>Leave this cell blank.</text>
  </threadedComment>
  <threadedComment ref="E123" dT="2020-08-19T00:06:43.00" personId="{811026A2-74EF-4287-974D-D90683F22217}" id="{FBB6CCFB-0F4E-489C-9FA4-2FCAFFEE5EFA}">
    <text>Leave this cell blank.</text>
  </threadedComment>
</ThreadedComments>
</file>

<file path=xl/threadedComments/threadedComment2.xml><?xml version="1.0" encoding="utf-8"?>
<ThreadedComments xmlns="http://schemas.microsoft.com/office/spreadsheetml/2018/threadedcomments" xmlns:x="http://schemas.openxmlformats.org/spreadsheetml/2006/main">
  <threadedComment ref="D1" dT="2021-05-24T22:06:30.26" personId="{811026A2-74EF-4287-974D-D90683F22217}" id="{D2EA16E6-13EC-40A8-B959-DEA2B84AE330}">
    <text>This column is used for grouping policy effects into a single wedge (in a wedge diagram) and a single box (in a cost curve diagram).  Leave blank to omit a lever from these diagrams.  (In that case, the lever will retain its setting during all runs used to build a wedge diagram or cost curve.)</text>
  </threadedComment>
</ThreadedComments>
</file>

<file path=xl/worksheets/_rels/sheet1.xml.rels><?xml version="1.0" encoding="UTF-8" standalone="yes"?>
<Relationships xmlns="http://schemas.openxmlformats.org/package/2006/relationships"><Relationship Id="rId2" Type="http://schemas.openxmlformats.org/officeDocument/2006/relationships/printerSettings" Target="../printerSettings/printerSettings1.bin"/><Relationship Id="rId1" Type="http://schemas.openxmlformats.org/officeDocument/2006/relationships/hyperlink" Target="https://www.energypolicy.solutions/" TargetMode="External"/></Relationships>
</file>

<file path=xl/worksheets/_rels/sheet2.xml.rels><?xml version="1.0" encoding="UTF-8" standalone="yes"?>
<Relationships xmlns="http://schemas.openxmlformats.org/package/2006/relationships"><Relationship Id="rId3" Type="http://schemas.openxmlformats.org/officeDocument/2006/relationships/printerSettings" Target="../printerSettings/printerSettings2.bin"/><Relationship Id="rId2" Type="http://schemas.openxmlformats.org/officeDocument/2006/relationships/hyperlink" Target="https://www.lazard.com/media/451905/lazards-levelized-cost-of-energy-version-150-vf.pdf" TargetMode="External"/><Relationship Id="rId1" Type="http://schemas.openxmlformats.org/officeDocument/2006/relationships/hyperlink" Target="https://www.fas.org/sgp/crs/misc/R40562.pdf,%20p.3,%20paragraph%201" TargetMode="External"/><Relationship Id="rId6" Type="http://schemas.microsoft.com/office/2017/10/relationships/threadedComment" Target="../threadedComments/threadedComment1.xml"/><Relationship Id="rId5" Type="http://schemas.openxmlformats.org/officeDocument/2006/relationships/comments" Target="../comments1.xml"/><Relationship Id="rId4" Type="http://schemas.openxmlformats.org/officeDocument/2006/relationships/vmlDrawing" Target="../drawings/vmlDrawing1.vml"/></Relationships>
</file>

<file path=xl/worksheets/_rels/sheet3.xml.rels><?xml version="1.0" encoding="UTF-8" standalone="yes"?>
<Relationships xmlns="http://schemas.openxmlformats.org/package/2006/relationships"><Relationship Id="rId3" Type="http://schemas.microsoft.com/office/2017/10/relationships/threadedComment" Target="../threadedComments/threadedComment2.xml"/><Relationship Id="rId2" Type="http://schemas.openxmlformats.org/officeDocument/2006/relationships/comments" Target="../comments2.xml"/><Relationship Id="rId1" Type="http://schemas.openxmlformats.org/officeDocument/2006/relationships/vmlDrawing" Target="../drawings/vmlDrawing2.vml"/></Relationships>
</file>

<file path=xl/worksheets/_rels/sheet4.xml.rels><?xml version="1.0" encoding="UTF-8" standalone="yes"?>
<Relationships xmlns="http://schemas.openxmlformats.org/package/2006/relationships"><Relationship Id="rId3" Type="http://schemas.openxmlformats.org/officeDocument/2006/relationships/printerSettings" Target="../printerSettings/printerSettings3.bin"/><Relationship Id="rId2" Type="http://schemas.openxmlformats.org/officeDocument/2006/relationships/hyperlink" Target="https://worldpopulationreview.com/states" TargetMode="External"/><Relationship Id="rId1" Type="http://schemas.openxmlformats.org/officeDocument/2006/relationships/hyperlink" Target="https://evadoption.com/ev-charging-stations-statistics/charging-stations-by-state/" TargetMode="External"/></Relationships>
</file>

<file path=xl/worksheets/_rels/sheet5.xml.rels><?xml version="1.0" encoding="UTF-8" standalone="yes"?>
<Relationships xmlns="http://schemas.openxmlformats.org/package/2006/relationships"><Relationship Id="rId1" Type="http://schemas.openxmlformats.org/officeDocument/2006/relationships/printerSettings" Target="../printerSettings/printerSettings4.bin"/></Relationships>
</file>

<file path=xl/worksheets/_rels/sheet7.xml.rels><?xml version="1.0" encoding="UTF-8" standalone="yes"?>
<Relationships xmlns="http://schemas.openxmlformats.org/package/2006/relationships"><Relationship Id="rId1" Type="http://schemas.openxmlformats.org/officeDocument/2006/relationships/printerSettings" Target="../printerSettings/printerSettings5.bin"/></Relationships>
</file>

<file path=xl/worksheets/_rels/sheet8.xml.rels><?xml version="1.0" encoding="UTF-8" standalone="yes"?>
<Relationships xmlns="http://schemas.openxmlformats.org/package/2006/relationships"><Relationship Id="rId1" Type="http://schemas.openxmlformats.org/officeDocument/2006/relationships/printerSettings" Target="../printerSettings/printerSettings6.bin"/></Relationships>
</file>

<file path=xl/worksheets/_rels/sheet9.xml.rels><?xml version="1.0" encoding="UTF-8" standalone="yes"?>
<Relationships xmlns="http://schemas.openxmlformats.org/package/2006/relationships"><Relationship Id="rId1" Type="http://schemas.openxmlformats.org/officeDocument/2006/relationships/printerSettings" Target="../printerSettings/printerSettings7.bin"/></Relationships>
</file>

<file path=xl/worksheets/_rels/sheet12.xml.rels><?xml version="1.0" encoding="UTF-8" standalone="yes"?>
<Relationships xmlns="http://schemas.openxmlformats.org/package/2006/relationships"><Relationship Id="rId1" Type="http://schemas.openxmlformats.org/officeDocument/2006/relationships/printerSettings" Target="../printerSettings/printerSettings8.bin"/></Relationships>
</file>

<file path=xl/worksheets/_rels/sheet13.xml.rels><?xml version="1.0" encoding="UTF-8" standalone="yes"?>
<Relationships xmlns="http://schemas.openxmlformats.org/package/2006/relationships"><Relationship Id="rId2" Type="http://schemas.openxmlformats.org/officeDocument/2006/relationships/drawing" Target="../drawings/drawing1.xml"/><Relationship Id="rId1" Type="http://schemas.openxmlformats.org/officeDocument/2006/relationships/printerSettings" Target="../printerSettings/printerSettings9.bin"/></Relationships>
</file>

<file path=xl/worksheets/sheet1.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000-000000000000}">
  <dimension ref="A1:H53"/>
  <sheetViews>
    <sheetView workbookViewId="0">
      <selection activeCell="B2" sqref="B2"/>
    </sheetView>
  </sheetViews>
  <sheetFormatPr defaultColWidth="8.85546875" defaultRowHeight="15" x14ac:dyDescent="0.25"/>
  <cols>
    <col min="1" max="1" width="28.42578125" customWidth="1"/>
    <col min="2" max="2" width="24.42578125" customWidth="1"/>
    <col min="3" max="3" width="9.7109375" bestFit="1" customWidth="1"/>
  </cols>
  <sheetData>
    <row r="1" spans="1:8" ht="15.75" thickBot="1" x14ac:dyDescent="0.3">
      <c r="A1" s="4" t="s">
        <v>102</v>
      </c>
      <c r="B1" t="s">
        <v>2311</v>
      </c>
      <c r="C1" s="194">
        <v>45747</v>
      </c>
      <c r="G1" s="123" t="s">
        <v>2263</v>
      </c>
      <c r="H1" s="123" t="s">
        <v>2264</v>
      </c>
    </row>
    <row r="2" spans="1:8" x14ac:dyDescent="0.25">
      <c r="B2" t="str">
        <f>_xlfn.XLOOKUP(B1,H:H,G:G,0,0,1)</f>
        <v>GA</v>
      </c>
      <c r="C2" t="str">
        <f>_xlfn.XLOOKUP(B2,G:G, H:H, 0,0,1)</f>
        <v>Georgia</v>
      </c>
      <c r="G2" t="s">
        <v>2080</v>
      </c>
      <c r="H2" t="s">
        <v>2280</v>
      </c>
    </row>
    <row r="3" spans="1:8" x14ac:dyDescent="0.25">
      <c r="A3" t="s">
        <v>103</v>
      </c>
      <c r="G3" t="s">
        <v>2081</v>
      </c>
      <c r="H3" t="s">
        <v>2281</v>
      </c>
    </row>
    <row r="4" spans="1:8" x14ac:dyDescent="0.25">
      <c r="A4" t="s">
        <v>136</v>
      </c>
      <c r="G4" t="s">
        <v>2082</v>
      </c>
      <c r="H4" t="s">
        <v>2282</v>
      </c>
    </row>
    <row r="5" spans="1:8" x14ac:dyDescent="0.25">
      <c r="A5" t="s">
        <v>107</v>
      </c>
      <c r="G5" t="s">
        <v>2083</v>
      </c>
      <c r="H5" t="s">
        <v>2283</v>
      </c>
    </row>
    <row r="6" spans="1:8" x14ac:dyDescent="0.25">
      <c r="A6" t="s">
        <v>104</v>
      </c>
      <c r="G6" t="s">
        <v>2084</v>
      </c>
      <c r="H6" t="s">
        <v>2284</v>
      </c>
    </row>
    <row r="7" spans="1:8" x14ac:dyDescent="0.25">
      <c r="G7" t="s">
        <v>474</v>
      </c>
      <c r="H7" t="s">
        <v>2290</v>
      </c>
    </row>
    <row r="8" spans="1:8" x14ac:dyDescent="0.25">
      <c r="A8" t="s">
        <v>105</v>
      </c>
      <c r="G8" t="s">
        <v>2085</v>
      </c>
      <c r="H8" t="s">
        <v>2296</v>
      </c>
    </row>
    <row r="9" spans="1:8" x14ac:dyDescent="0.25">
      <c r="A9" t="s">
        <v>106</v>
      </c>
      <c r="G9" t="s">
        <v>2086</v>
      </c>
      <c r="H9" t="s">
        <v>2086</v>
      </c>
    </row>
    <row r="10" spans="1:8" x14ac:dyDescent="0.25">
      <c r="A10" s="36" t="s">
        <v>1003</v>
      </c>
      <c r="G10" t="s">
        <v>2087</v>
      </c>
      <c r="H10" t="s">
        <v>2302</v>
      </c>
    </row>
    <row r="11" spans="1:8" x14ac:dyDescent="0.25">
      <c r="A11" s="36"/>
      <c r="G11" t="s">
        <v>2088</v>
      </c>
      <c r="H11" t="s">
        <v>2307</v>
      </c>
    </row>
    <row r="12" spans="1:8" x14ac:dyDescent="0.25">
      <c r="A12" t="s">
        <v>108</v>
      </c>
      <c r="G12" t="s">
        <v>2089</v>
      </c>
      <c r="H12" t="s">
        <v>2311</v>
      </c>
    </row>
    <row r="13" spans="1:8" x14ac:dyDescent="0.25">
      <c r="A13" t="s">
        <v>109</v>
      </c>
      <c r="G13" t="s">
        <v>2090</v>
      </c>
      <c r="H13" t="s">
        <v>2312</v>
      </c>
    </row>
    <row r="14" spans="1:8" x14ac:dyDescent="0.25">
      <c r="A14" t="s">
        <v>110</v>
      </c>
      <c r="G14" t="s">
        <v>2091</v>
      </c>
      <c r="H14" t="s">
        <v>2313</v>
      </c>
    </row>
    <row r="15" spans="1:8" x14ac:dyDescent="0.25">
      <c r="G15" t="s">
        <v>2092</v>
      </c>
      <c r="H15" t="s">
        <v>2314</v>
      </c>
    </row>
    <row r="16" spans="1:8" x14ac:dyDescent="0.25">
      <c r="A16" s="37" t="s">
        <v>1089</v>
      </c>
      <c r="B16" s="38"/>
      <c r="G16" t="s">
        <v>2093</v>
      </c>
      <c r="H16" t="s">
        <v>2315</v>
      </c>
    </row>
    <row r="17" spans="1:8" x14ac:dyDescent="0.25">
      <c r="A17" t="s">
        <v>1072</v>
      </c>
      <c r="B17" s="15">
        <f>MAX(PolicyLevers!H:H)</f>
        <v>2769</v>
      </c>
      <c r="G17" t="s">
        <v>2094</v>
      </c>
      <c r="H17" t="s">
        <v>2316</v>
      </c>
    </row>
    <row r="18" spans="1:8" x14ac:dyDescent="0.25">
      <c r="A18" t="s">
        <v>1088</v>
      </c>
      <c r="B18" s="15" t="str" cm="1">
        <f t="array" ref="B18">IF(MIN(IF(COUNTIF(PolicyLevers!$H$2:$H$2025,PolicyLevers!$H$2:$H$2025)&gt;1,PolicyLevers!$H$2:$H$2025, ""))=0,"No duplicate ID numbers",MIN(IF(COUNTIF(PolicyLevers!$H$2:$H$2025,PolicyLevers!$H$2:$H$2025)&gt;1,PolicyLevers!$H$2:$H$2025, "")))</f>
        <v>No duplicate ID numbers</v>
      </c>
      <c r="G18" t="s">
        <v>2095</v>
      </c>
      <c r="H18" t="s">
        <v>2317</v>
      </c>
    </row>
    <row r="19" spans="1:8" ht="30" x14ac:dyDescent="0.25">
      <c r="A19" s="1" t="s">
        <v>1214</v>
      </c>
      <c r="B19" s="15" t="str" cm="1">
        <f t="array" ref="B19">IF(MIN(IF((NOT(ISNUMBER(PolicyLevers!$H$2:$H$2025)))*(ISTEXT(PolicyLevers!$I$2:$I$2025)),ROW(PolicyLevers!$H$2:$H$2025)))=0,"No missing ID numbers",MIN(IF((NOT(ISNUMBER(PolicyLevers!$H$2:$H$2025)))*(ISTEXT(PolicyLevers!$I$2:$I$2025)),ROW(PolicyLevers!$H$2:$H$2025))))</f>
        <v>No missing ID numbers</v>
      </c>
      <c r="G19" t="s">
        <v>2096</v>
      </c>
      <c r="H19" t="s">
        <v>2318</v>
      </c>
    </row>
    <row r="20" spans="1:8" x14ac:dyDescent="0.25">
      <c r="G20" t="s">
        <v>2097</v>
      </c>
      <c r="H20" t="s">
        <v>2321</v>
      </c>
    </row>
    <row r="21" spans="1:8" x14ac:dyDescent="0.25">
      <c r="A21" s="37" t="s">
        <v>1437</v>
      </c>
      <c r="B21" s="38"/>
      <c r="G21" t="s">
        <v>2098</v>
      </c>
      <c r="H21" t="s">
        <v>2326</v>
      </c>
    </row>
    <row r="22" spans="1:8" x14ac:dyDescent="0.25">
      <c r="A22" t="s">
        <v>1431</v>
      </c>
      <c r="G22" t="s">
        <v>2099</v>
      </c>
      <c r="H22" t="s">
        <v>2331</v>
      </c>
    </row>
    <row r="23" spans="1:8" x14ac:dyDescent="0.25">
      <c r="A23" t="s">
        <v>1432</v>
      </c>
      <c r="G23" t="s">
        <v>2100</v>
      </c>
      <c r="H23" t="s">
        <v>2337</v>
      </c>
    </row>
    <row r="24" spans="1:8" x14ac:dyDescent="0.25">
      <c r="A24" t="s">
        <v>1433</v>
      </c>
      <c r="G24" t="s">
        <v>2101</v>
      </c>
      <c r="H24" t="s">
        <v>2342</v>
      </c>
    </row>
    <row r="25" spans="1:8" x14ac:dyDescent="0.25">
      <c r="A25" t="s">
        <v>1434</v>
      </c>
      <c r="G25" t="s">
        <v>2102</v>
      </c>
      <c r="H25" t="s">
        <v>2348</v>
      </c>
    </row>
    <row r="26" spans="1:8" x14ac:dyDescent="0.25">
      <c r="G26" t="s">
        <v>2103</v>
      </c>
      <c r="H26" t="s">
        <v>2354</v>
      </c>
    </row>
    <row r="27" spans="1:8" x14ac:dyDescent="0.25">
      <c r="A27" s="37" t="s">
        <v>1435</v>
      </c>
      <c r="B27" s="38"/>
      <c r="C27" s="38"/>
      <c r="G27" t="s">
        <v>2104</v>
      </c>
      <c r="H27" t="s">
        <v>2355</v>
      </c>
    </row>
    <row r="28" spans="1:8" x14ac:dyDescent="0.25">
      <c r="A28" t="s">
        <v>1082</v>
      </c>
      <c r="G28" t="s">
        <v>2105</v>
      </c>
      <c r="H28" t="s">
        <v>2356</v>
      </c>
    </row>
    <row r="29" spans="1:8" x14ac:dyDescent="0.25">
      <c r="A29" t="s">
        <v>1068</v>
      </c>
      <c r="G29" t="s">
        <v>2106</v>
      </c>
      <c r="H29" t="s">
        <v>2358</v>
      </c>
    </row>
    <row r="30" spans="1:8" x14ac:dyDescent="0.25">
      <c r="A30" t="s">
        <v>1069</v>
      </c>
      <c r="G30" t="s">
        <v>2107</v>
      </c>
      <c r="H30" t="s">
        <v>2362</v>
      </c>
    </row>
    <row r="31" spans="1:8" x14ac:dyDescent="0.25">
      <c r="A31" t="s">
        <v>1070</v>
      </c>
      <c r="G31" t="s">
        <v>475</v>
      </c>
      <c r="H31" t="s">
        <v>2363</v>
      </c>
    </row>
    <row r="32" spans="1:8" x14ac:dyDescent="0.25">
      <c r="A32" t="s">
        <v>1071</v>
      </c>
      <c r="G32" t="s">
        <v>2108</v>
      </c>
      <c r="H32" t="s">
        <v>2364</v>
      </c>
    </row>
    <row r="33" spans="1:8" x14ac:dyDescent="0.25">
      <c r="G33" t="s">
        <v>2109</v>
      </c>
      <c r="H33" t="s">
        <v>2369</v>
      </c>
    </row>
    <row r="34" spans="1:8" x14ac:dyDescent="0.25">
      <c r="A34" t="s">
        <v>1083</v>
      </c>
      <c r="G34" t="s">
        <v>2110</v>
      </c>
      <c r="H34" t="s">
        <v>2375</v>
      </c>
    </row>
    <row r="35" spans="1:8" x14ac:dyDescent="0.25">
      <c r="A35" t="s">
        <v>1066</v>
      </c>
      <c r="G35" t="s">
        <v>2111</v>
      </c>
      <c r="H35" t="s">
        <v>2378</v>
      </c>
    </row>
    <row r="36" spans="1:8" x14ac:dyDescent="0.25">
      <c r="A36" t="s">
        <v>1067</v>
      </c>
      <c r="G36" t="s">
        <v>2112</v>
      </c>
      <c r="H36" t="s">
        <v>2382</v>
      </c>
    </row>
    <row r="37" spans="1:8" x14ac:dyDescent="0.25">
      <c r="G37" t="s">
        <v>2113</v>
      </c>
      <c r="H37" t="s">
        <v>2386</v>
      </c>
    </row>
    <row r="38" spans="1:8" x14ac:dyDescent="0.25">
      <c r="A38" t="s">
        <v>1084</v>
      </c>
      <c r="G38" t="s">
        <v>2114</v>
      </c>
      <c r="H38" t="s">
        <v>2387</v>
      </c>
    </row>
    <row r="39" spans="1:8" x14ac:dyDescent="0.25">
      <c r="A39" t="s">
        <v>1073</v>
      </c>
      <c r="G39" t="s">
        <v>2115</v>
      </c>
      <c r="H39" t="s">
        <v>2388</v>
      </c>
    </row>
    <row r="40" spans="1:8" x14ac:dyDescent="0.25">
      <c r="A40" t="s">
        <v>1074</v>
      </c>
      <c r="G40" t="s">
        <v>2116</v>
      </c>
      <c r="H40" t="s">
        <v>2393</v>
      </c>
    </row>
    <row r="41" spans="1:8" x14ac:dyDescent="0.25">
      <c r="G41" t="s">
        <v>2117</v>
      </c>
      <c r="H41" t="s">
        <v>2398</v>
      </c>
    </row>
    <row r="42" spans="1:8" x14ac:dyDescent="0.25">
      <c r="A42" t="s">
        <v>1085</v>
      </c>
      <c r="G42" t="s">
        <v>2118</v>
      </c>
      <c r="H42" t="s">
        <v>2403</v>
      </c>
    </row>
    <row r="43" spans="1:8" x14ac:dyDescent="0.25">
      <c r="A43" t="s">
        <v>1075</v>
      </c>
      <c r="G43" t="s">
        <v>2119</v>
      </c>
      <c r="H43" t="s">
        <v>2404</v>
      </c>
    </row>
    <row r="44" spans="1:8" x14ac:dyDescent="0.25">
      <c r="A44" t="s">
        <v>1076</v>
      </c>
      <c r="G44" t="s">
        <v>2120</v>
      </c>
      <c r="H44" t="s">
        <v>2405</v>
      </c>
    </row>
    <row r="45" spans="1:8" x14ac:dyDescent="0.25">
      <c r="G45" t="s">
        <v>2121</v>
      </c>
      <c r="H45" t="s">
        <v>2406</v>
      </c>
    </row>
    <row r="46" spans="1:8" x14ac:dyDescent="0.25">
      <c r="A46" s="37" t="s">
        <v>1436</v>
      </c>
      <c r="B46" s="38"/>
      <c r="G46" t="s">
        <v>2122</v>
      </c>
      <c r="H46" t="s">
        <v>2407</v>
      </c>
    </row>
    <row r="47" spans="1:8" x14ac:dyDescent="0.25">
      <c r="A47" t="s">
        <v>1077</v>
      </c>
      <c r="G47" t="s">
        <v>2123</v>
      </c>
      <c r="H47" t="s">
        <v>2408</v>
      </c>
    </row>
    <row r="48" spans="1:8" x14ac:dyDescent="0.25">
      <c r="A48" t="s">
        <v>1078</v>
      </c>
      <c r="G48" t="s">
        <v>2124</v>
      </c>
      <c r="H48" t="s">
        <v>2410</v>
      </c>
    </row>
    <row r="49" spans="1:8" x14ac:dyDescent="0.25">
      <c r="G49" t="s">
        <v>2125</v>
      </c>
      <c r="H49" t="s">
        <v>2414</v>
      </c>
    </row>
    <row r="50" spans="1:8" x14ac:dyDescent="0.25">
      <c r="A50" t="s">
        <v>1079</v>
      </c>
      <c r="G50" t="s">
        <v>2126</v>
      </c>
      <c r="H50" t="s">
        <v>2418</v>
      </c>
    </row>
    <row r="51" spans="1:8" x14ac:dyDescent="0.25">
      <c r="A51" t="s">
        <v>1086</v>
      </c>
      <c r="G51" t="s">
        <v>2127</v>
      </c>
      <c r="H51" t="s">
        <v>2419</v>
      </c>
    </row>
    <row r="52" spans="1:8" x14ac:dyDescent="0.25">
      <c r="A52" t="s">
        <v>1080</v>
      </c>
      <c r="G52" t="s">
        <v>2128</v>
      </c>
      <c r="H52" t="s">
        <v>2420</v>
      </c>
    </row>
    <row r="53" spans="1:8" x14ac:dyDescent="0.25">
      <c r="A53" t="s">
        <v>1081</v>
      </c>
    </row>
  </sheetData>
  <conditionalFormatting sqref="B18">
    <cfRule type="containsText" dxfId="13" priority="3" stopIfTrue="1" operator="containsText" text="No duplicate ID numbers">
      <formula>NOT(ISERROR(SEARCH("No duplicate ID numbers",B18)))</formula>
    </cfRule>
    <cfRule type="cellIs" dxfId="12" priority="4" operator="greaterThan">
      <formula>0</formula>
    </cfRule>
  </conditionalFormatting>
  <conditionalFormatting sqref="B19">
    <cfRule type="containsText" dxfId="11" priority="1" stopIfTrue="1" operator="containsText" text="No missing ID numbers">
      <formula>NOT(ISERROR(SEARCH("No missing ID numbers",B19)))</formula>
    </cfRule>
    <cfRule type="cellIs" dxfId="10" priority="2" operator="greaterThan">
      <formula>0</formula>
    </cfRule>
  </conditionalFormatting>
  <hyperlinks>
    <hyperlink ref="A10" r:id="rId1" xr:uid="{00000000-0004-0000-0000-000000000000}"/>
  </hyperlinks>
  <pageMargins left="0.7" right="0.7" top="0.75" bottom="0.75" header="0.3" footer="0.3"/>
  <pageSetup orientation="portrait" horizontalDpi="1200" verticalDpi="1200" r:id="rId2"/>
</worksheet>
</file>

<file path=xl/worksheets/sheet2.xml><?xml version="1.0" encoding="utf-8"?>
<worksheet xmlns="http://schemas.openxmlformats.org/spreadsheetml/2006/main" xmlns:r="http://schemas.openxmlformats.org/officeDocument/2006/relationships" xmlns:xdr="http://schemas.openxmlformats.org/drawingml/2006/spreadsheetDrawing" xmlns:x14="http://schemas.microsoft.com/office/spreadsheetml/2009/9/main"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EF228CE5-9D06-4682-AB92-F646FE0659F9}">
  <sheetPr>
    <tabColor rgb="FF92D050"/>
  </sheetPr>
  <dimension ref="A1:N123"/>
  <sheetViews>
    <sheetView tabSelected="1" topLeftCell="A13" zoomScaleNormal="100" workbookViewId="0">
      <selection activeCell="G34" sqref="G34"/>
    </sheetView>
  </sheetViews>
  <sheetFormatPr defaultColWidth="8.85546875" defaultRowHeight="15" x14ac:dyDescent="0.25"/>
  <cols>
    <col min="1" max="1" width="16.5703125" customWidth="1"/>
    <col min="2" max="2" width="40.140625" customWidth="1"/>
    <col min="3" max="3" width="53.42578125" customWidth="1"/>
    <col min="4" max="5" width="16.5703125" customWidth="1"/>
    <col min="6" max="8" width="7.42578125" customWidth="1"/>
    <col min="9" max="9" width="20.140625" customWidth="1"/>
    <col min="10" max="10" width="88.85546875" customWidth="1"/>
    <col min="11" max="12" width="20.140625" customWidth="1"/>
    <col min="13" max="13" width="129.42578125" style="102" customWidth="1"/>
    <col min="14" max="14" width="67.42578125" customWidth="1"/>
  </cols>
  <sheetData>
    <row r="1" spans="1:14" x14ac:dyDescent="0.25">
      <c r="A1" s="4" t="s">
        <v>1413</v>
      </c>
      <c r="M1"/>
    </row>
    <row r="2" spans="1:14" x14ac:dyDescent="0.25">
      <c r="A2" s="11" t="s">
        <v>1414</v>
      </c>
      <c r="M2"/>
    </row>
    <row r="3" spans="1:14" x14ac:dyDescent="0.25">
      <c r="A3" s="98" t="s">
        <v>3</v>
      </c>
      <c r="B3" s="98" t="s">
        <v>0</v>
      </c>
      <c r="C3" s="98" t="s">
        <v>1</v>
      </c>
      <c r="D3" s="99" t="s">
        <v>341</v>
      </c>
      <c r="E3" s="98" t="s">
        <v>506</v>
      </c>
      <c r="F3" s="100" t="s">
        <v>69</v>
      </c>
      <c r="G3" s="100" t="s">
        <v>70</v>
      </c>
      <c r="H3" s="100" t="s">
        <v>81</v>
      </c>
      <c r="I3" s="98" t="s">
        <v>28</v>
      </c>
      <c r="J3" s="98" t="s">
        <v>2</v>
      </c>
      <c r="K3" s="98" t="s">
        <v>438</v>
      </c>
      <c r="L3" s="98" t="s">
        <v>187</v>
      </c>
      <c r="M3" s="230" t="s">
        <v>143</v>
      </c>
      <c r="N3" s="231" t="s">
        <v>144</v>
      </c>
    </row>
    <row r="4" spans="1:14" x14ac:dyDescent="0.25">
      <c r="A4" s="143" t="s">
        <v>4</v>
      </c>
      <c r="B4" s="143" t="s">
        <v>630</v>
      </c>
      <c r="C4" t="s">
        <v>625</v>
      </c>
      <c r="D4" s="143" t="s">
        <v>624</v>
      </c>
      <c r="E4" s="143" t="s">
        <v>626</v>
      </c>
      <c r="F4" s="223">
        <v>0</v>
      </c>
      <c r="G4" s="223">
        <v>1</v>
      </c>
      <c r="H4" s="223">
        <v>0.02</v>
      </c>
      <c r="I4" s="143" t="s">
        <v>627</v>
      </c>
      <c r="J4" s="88" t="s">
        <v>1625</v>
      </c>
      <c r="K4" s="101" t="s">
        <v>629</v>
      </c>
      <c r="L4" s="143" t="s">
        <v>628</v>
      </c>
    </row>
    <row r="5" spans="1:14" x14ac:dyDescent="0.25">
      <c r="A5" s="143" t="s">
        <v>4</v>
      </c>
      <c r="B5" s="143" t="s">
        <v>695</v>
      </c>
      <c r="C5" t="s">
        <v>1632</v>
      </c>
      <c r="D5" s="143" t="s">
        <v>696</v>
      </c>
      <c r="E5" s="143" t="s">
        <v>697</v>
      </c>
      <c r="F5" s="103">
        <v>-2</v>
      </c>
      <c r="G5" s="103">
        <v>3</v>
      </c>
      <c r="H5" s="103">
        <v>0.1</v>
      </c>
      <c r="I5" s="143" t="s">
        <v>1115</v>
      </c>
      <c r="J5" s="78" t="s">
        <v>2636</v>
      </c>
      <c r="K5" s="143"/>
      <c r="L5" s="143" t="s">
        <v>935</v>
      </c>
      <c r="M5" s="102" t="s">
        <v>1429</v>
      </c>
    </row>
    <row r="6" spans="1:14" x14ac:dyDescent="0.25">
      <c r="A6" s="143" t="s">
        <v>4</v>
      </c>
      <c r="B6" s="143" t="s">
        <v>1629</v>
      </c>
      <c r="C6" t="s">
        <v>1630</v>
      </c>
      <c r="D6" s="143" t="s">
        <v>699</v>
      </c>
      <c r="E6" t="s">
        <v>1633</v>
      </c>
      <c r="F6" s="104">
        <v>0</v>
      </c>
      <c r="G6" s="104">
        <v>1</v>
      </c>
      <c r="H6" s="104">
        <v>0.02</v>
      </c>
      <c r="I6" s="88" t="s">
        <v>694</v>
      </c>
      <c r="J6" s="88" t="s">
        <v>1631</v>
      </c>
      <c r="K6" s="101"/>
      <c r="L6" s="101" t="s">
        <v>936</v>
      </c>
      <c r="M6" s="105" t="s">
        <v>698</v>
      </c>
    </row>
    <row r="7" spans="1:14" x14ac:dyDescent="0.25">
      <c r="A7" s="143" t="s">
        <v>4</v>
      </c>
      <c r="B7" s="143" t="s">
        <v>1609</v>
      </c>
      <c r="C7" t="s">
        <v>1611</v>
      </c>
      <c r="D7" s="143" t="s">
        <v>1613</v>
      </c>
      <c r="E7" t="s">
        <v>1614</v>
      </c>
      <c r="F7" s="199">
        <v>-45000</v>
      </c>
      <c r="G7" s="199">
        <v>50000</v>
      </c>
      <c r="H7" s="199">
        <v>100</v>
      </c>
      <c r="I7" s="199" t="s">
        <v>1616</v>
      </c>
      <c r="J7" s="232" t="str">
        <f>_xlfn.XLOOKUP($C7,'State Policy Descriptions'!$C:$C,'State Policy Descriptions'!$L:$L,0,1,1)</f>
        <v xml:space="preserve">**Description:** This policy specifies the dollar amount offered as a subsidy to the purchaser of a new passenger vehicle.  This is in addition to subsidies that exist in the BAU case.  A negative value implies a tax or removal of subsidies. // **Guidance for setting values:** The U.S. currently offers a federal tax credit for up to $7,500 for qualifying clean passenger light-duty vehicles as part of the Inflation Reduction Act. This tax credit is included in the BAU scenario as an estimated average credit for new vehicles, accounting for the fact many vehicles will not be eligible starting in 2025 due to requirements for critical minerals sourcing. The BAU also includes the state-level credit on top of the federal tax credits. This state has no additional state subsidies. </v>
      </c>
      <c r="K7" s="101" t="s">
        <v>457</v>
      </c>
      <c r="L7" s="101" t="s">
        <v>458</v>
      </c>
      <c r="M7" s="105" t="s">
        <v>459</v>
      </c>
    </row>
    <row r="8" spans="1:14" x14ac:dyDescent="0.25">
      <c r="A8" s="143" t="s">
        <v>4</v>
      </c>
      <c r="B8" s="143" t="s">
        <v>1610</v>
      </c>
      <c r="C8" t="s">
        <v>1612</v>
      </c>
      <c r="D8" s="143" t="s">
        <v>1613</v>
      </c>
      <c r="E8" t="s">
        <v>1615</v>
      </c>
      <c r="F8" s="199">
        <v>-45000</v>
      </c>
      <c r="G8" s="199">
        <v>50000</v>
      </c>
      <c r="H8" s="199">
        <v>100</v>
      </c>
      <c r="I8" s="199" t="s">
        <v>1616</v>
      </c>
      <c r="J8" s="232" t="str">
        <f>_xlfn.XLOOKUP($C8,'State Policy Descriptions'!$C:$C,'State Policy Descriptions'!$L:$L,0,1,1)</f>
        <v xml:space="preserve">**Description:** This policy specifies the dollar amount offered as a subsidy to the purchaser of a new freight vehicle.  This is in addition to subsidies that exist in the BAU case. A negative value implies a tax or removal of subsidies. // **Guidance for setting values:** The U.S. currently offers a federal tax credit for up to $40,500 for qualifying clean commercial vehicles, which is incorporated in the BAU. This state has no additional state subsidies. </v>
      </c>
      <c r="K8" s="101" t="s">
        <v>457</v>
      </c>
      <c r="L8" s="101" t="s">
        <v>458</v>
      </c>
      <c r="M8" s="105"/>
    </row>
    <row r="9" spans="1:14" x14ac:dyDescent="0.25">
      <c r="A9" t="s">
        <v>4</v>
      </c>
      <c r="B9" t="s">
        <v>11</v>
      </c>
      <c r="C9" t="s">
        <v>111</v>
      </c>
      <c r="D9" s="15" t="s">
        <v>11</v>
      </c>
      <c r="E9" t="s">
        <v>545</v>
      </c>
      <c r="F9" s="106">
        <v>0</v>
      </c>
      <c r="G9" s="106">
        <v>1</v>
      </c>
      <c r="H9" s="8">
        <v>0.02</v>
      </c>
      <c r="I9" s="88" t="s">
        <v>439</v>
      </c>
      <c r="J9" s="88" t="s">
        <v>1481</v>
      </c>
      <c r="K9" s="88" t="s">
        <v>188</v>
      </c>
      <c r="L9" s="78" t="s">
        <v>189</v>
      </c>
      <c r="M9" s="228" t="s">
        <v>145</v>
      </c>
      <c r="N9" s="88" t="s">
        <v>171</v>
      </c>
    </row>
    <row r="10" spans="1:14" x14ac:dyDescent="0.25">
      <c r="A10" t="s">
        <v>4</v>
      </c>
      <c r="B10" t="s">
        <v>5</v>
      </c>
      <c r="C10" t="s">
        <v>296</v>
      </c>
      <c r="D10" s="15" t="s">
        <v>342</v>
      </c>
      <c r="E10" t="s">
        <v>544</v>
      </c>
      <c r="F10" s="106">
        <v>-0.25</v>
      </c>
      <c r="G10" s="106">
        <f>ROUND(MaxBoundCalculations!B88,1)</f>
        <v>1</v>
      </c>
      <c r="H10" s="106">
        <v>0.01</v>
      </c>
      <c r="I10" s="88" t="s">
        <v>1953</v>
      </c>
      <c r="J10" s="88" t="s">
        <v>2623</v>
      </c>
      <c r="K10" s="88" t="s">
        <v>190</v>
      </c>
      <c r="L10" s="78" t="s">
        <v>191</v>
      </c>
      <c r="M10" s="228" t="s">
        <v>1416</v>
      </c>
      <c r="N10" s="88" t="s">
        <v>1417</v>
      </c>
    </row>
    <row r="11" spans="1:14" x14ac:dyDescent="0.25">
      <c r="A11" s="143" t="s">
        <v>4</v>
      </c>
      <c r="B11" s="143" t="s">
        <v>462</v>
      </c>
      <c r="C11" t="s">
        <v>463</v>
      </c>
      <c r="D11" s="143" t="s">
        <v>462</v>
      </c>
      <c r="E11" t="s">
        <v>543</v>
      </c>
      <c r="F11" s="223">
        <v>0</v>
      </c>
      <c r="G11" s="223">
        <v>1</v>
      </c>
      <c r="H11" s="223">
        <v>0.01</v>
      </c>
      <c r="I11" s="78" t="s">
        <v>464</v>
      </c>
      <c r="J11" s="88" t="s">
        <v>2597</v>
      </c>
      <c r="K11" s="88" t="s">
        <v>465</v>
      </c>
      <c r="L11" s="78" t="s">
        <v>466</v>
      </c>
      <c r="M11" s="233" t="s">
        <v>467</v>
      </c>
    </row>
    <row r="12" spans="1:14" x14ac:dyDescent="0.25">
      <c r="A12" s="143" t="s">
        <v>4</v>
      </c>
      <c r="B12" s="143" t="s">
        <v>1825</v>
      </c>
      <c r="C12" t="s">
        <v>1826</v>
      </c>
      <c r="D12" s="143" t="s">
        <v>462</v>
      </c>
      <c r="E12" t="s">
        <v>1827</v>
      </c>
      <c r="F12" s="107">
        <v>0</v>
      </c>
      <c r="G12" s="107">
        <v>1</v>
      </c>
      <c r="H12" s="107">
        <v>1</v>
      </c>
      <c r="I12" s="88" t="s">
        <v>29</v>
      </c>
      <c r="J12" s="88" t="s">
        <v>1828</v>
      </c>
      <c r="K12" s="88" t="s">
        <v>465</v>
      </c>
      <c r="L12" s="78" t="s">
        <v>466</v>
      </c>
      <c r="M12" s="233" t="s">
        <v>467</v>
      </c>
    </row>
    <row r="13" spans="1:14" x14ac:dyDescent="0.25">
      <c r="A13" t="s">
        <v>4</v>
      </c>
      <c r="B13" t="s">
        <v>1225</v>
      </c>
      <c r="C13" t="s">
        <v>1226</v>
      </c>
      <c r="D13" t="s">
        <v>1225</v>
      </c>
      <c r="E13" t="s">
        <v>1227</v>
      </c>
      <c r="F13" s="8">
        <v>0</v>
      </c>
      <c r="G13" s="8">
        <f>-ROUND(MaxBoundCalculations!$B$206,2)</f>
        <v>0.33</v>
      </c>
      <c r="H13" s="8">
        <v>0.01</v>
      </c>
      <c r="I13" s="88" t="s">
        <v>1228</v>
      </c>
      <c r="J13" s="88" t="s">
        <v>2598</v>
      </c>
      <c r="K13" s="88" t="s">
        <v>192</v>
      </c>
      <c r="L13" s="78" t="s">
        <v>193</v>
      </c>
      <c r="M13" s="234" t="s">
        <v>1428</v>
      </c>
    </row>
    <row r="14" spans="1:14" ht="15.75" x14ac:dyDescent="0.25">
      <c r="A14" s="143" t="s">
        <v>4</v>
      </c>
      <c r="B14" s="143" t="s">
        <v>1601</v>
      </c>
      <c r="C14" s="235" t="s">
        <v>2585</v>
      </c>
      <c r="D14" s="143" t="s">
        <v>1602</v>
      </c>
      <c r="E14" t="s">
        <v>1603</v>
      </c>
      <c r="F14" s="106">
        <v>-1</v>
      </c>
      <c r="G14" s="106">
        <v>1</v>
      </c>
      <c r="H14" s="106">
        <v>0.01</v>
      </c>
      <c r="I14" s="88" t="s">
        <v>1834</v>
      </c>
      <c r="J14" t="str">
        <f>_xlfn.XLOOKUP($C14,'State Policy Descriptions'!$C:$C,'State Policy Descriptions'!$L:$L,0,1,1)</f>
        <v>**Description:** This policy requires the specified percentage of newly sold vehicles of the selected type(s) to consist of zero-emission vehicles. If that percentage would already be achieved through BAU sales plus the effects of other policies, such as an EV subsidy, this policy has no effect. Manufactures may meet a sales standard through techniques such as more heavily marketing electric vehicles, lowering the price of electric vehicles, or raising the price of non-electric vehicles. A negative setting for this lever implies a decrease in ZEV sales requirements relative to the BAU scenario. The following descriptions detail the different vehicle types: // **Passenger cars and SUVs:** most light-duty road vehicles //**Light and Medium Commercial Trucks:** commercial trucks carrying freight, not passengers // **Buses:** including school, transit, and intercity buses // **Heavy Duty Trucks:** all other heavy road vehicles (mostly freight trucks) // **Passenger motorbikes:** registered motorcycles // **Guidance for setting values:**//**Passenger cars and SUVs: ** Under the Clean Air Act, California was awarded a waiver enabling the state to set vehicle emissions standards that are more stringent than federal standards. The waiver has resulted in the Advanced Clean Cars (ACC) and Advanced Clean Cars II (ACC II) regulations. Other states can also choose to adopt the regulations.  ACC  requires requires  automakers to sell ~7-10% EV sales by 2025. ACC II stipulates a 35 percent sales requirement in 2026, ramping up to a 100 percent sales target in 2035. The state has not adopted ACC or ACC II. // **Light and Medium Commercial and Heavy Duty Trucks:** Today, the share of electric freight trucks is very low, but electrification is particularly promising for certain types of trucks, such as those used to make deliveries within cities, those involved in port operations, garbage trucks, and others with frequent starts and stops. // **Buses:** Electric bus manufacturer Proterra believes all new transit bus sales could be electric as early as 2030, but transit buses make up roughly 15% of the bus fleet. // **Passenger motorbikes:** Though electric motorcycles and scooters are popular in Europe and Asia, where motorbikes are commonly used for urban transportation and commuting, electric motorbikes are not yet a significant presence in the U.S., where motorbikes are mostly used for recreation.</v>
      </c>
      <c r="K14" s="101" t="s">
        <v>460</v>
      </c>
      <c r="L14" s="101" t="s">
        <v>461</v>
      </c>
      <c r="M14" s="102" t="s">
        <v>1415</v>
      </c>
    </row>
    <row r="15" spans="1:14" x14ac:dyDescent="0.25">
      <c r="A15" s="143" t="s">
        <v>4</v>
      </c>
      <c r="B15" s="143" t="s">
        <v>1606</v>
      </c>
      <c r="C15" t="s">
        <v>1607</v>
      </c>
      <c r="D15" s="143" t="s">
        <v>1602</v>
      </c>
      <c r="E15" t="s">
        <v>1604</v>
      </c>
      <c r="F15" s="107">
        <v>0</v>
      </c>
      <c r="G15" s="107">
        <v>1</v>
      </c>
      <c r="H15" s="107">
        <v>1</v>
      </c>
      <c r="I15" s="88" t="s">
        <v>29</v>
      </c>
      <c r="J15" s="88" t="s">
        <v>1605</v>
      </c>
      <c r="K15" s="101"/>
      <c r="L15" s="101"/>
    </row>
    <row r="16" spans="1:14" x14ac:dyDescent="0.25">
      <c r="A16" s="143" t="s">
        <v>4</v>
      </c>
      <c r="B16" s="143" t="s">
        <v>1790</v>
      </c>
      <c r="C16" t="s">
        <v>1791</v>
      </c>
      <c r="D16" s="143" t="s">
        <v>1792</v>
      </c>
      <c r="E16" t="s">
        <v>1793</v>
      </c>
      <c r="F16" s="107">
        <v>-50</v>
      </c>
      <c r="G16" s="107">
        <v>50</v>
      </c>
      <c r="H16" s="107">
        <v>1</v>
      </c>
      <c r="I16" s="88" t="s">
        <v>1833</v>
      </c>
      <c r="J16" s="88" t="s">
        <v>2619</v>
      </c>
      <c r="K16" s="101"/>
      <c r="L16" s="101"/>
    </row>
    <row r="17" spans="1:14" s="112" customFormat="1" x14ac:dyDescent="0.25">
      <c r="A17" s="112" t="s">
        <v>4</v>
      </c>
      <c r="B17" s="112" t="s">
        <v>1938</v>
      </c>
      <c r="C17" s="112" t="s">
        <v>1940</v>
      </c>
      <c r="D17" s="236" t="s">
        <v>1602</v>
      </c>
      <c r="E17" s="112" t="s">
        <v>1939</v>
      </c>
      <c r="F17" s="195">
        <v>0</v>
      </c>
      <c r="G17" s="195">
        <v>1</v>
      </c>
      <c r="H17" s="195">
        <v>1</v>
      </c>
      <c r="I17" s="237" t="s">
        <v>29</v>
      </c>
      <c r="J17" s="237" t="s">
        <v>2645</v>
      </c>
      <c r="K17" s="196"/>
      <c r="L17" s="196"/>
      <c r="M17" s="238"/>
    </row>
    <row r="18" spans="1:14" x14ac:dyDescent="0.25">
      <c r="A18" t="s">
        <v>71</v>
      </c>
      <c r="B18" t="s">
        <v>15</v>
      </c>
      <c r="C18" t="s">
        <v>727</v>
      </c>
      <c r="D18" t="s">
        <v>15</v>
      </c>
      <c r="E18" t="s">
        <v>726</v>
      </c>
      <c r="F18" s="106">
        <v>0</v>
      </c>
      <c r="G18" s="106">
        <v>1</v>
      </c>
      <c r="H18" s="106">
        <v>0.01</v>
      </c>
      <c r="I18" s="88" t="s">
        <v>113</v>
      </c>
      <c r="J18" s="232" t="str">
        <f>_xlfn.XLOOKUP($C18,'State Policy Descriptions'!$C:$C,'State Policy Descriptions'!$L:$L,0,1,1)</f>
        <v>**Description:** This policy replaces the specified fraction of newly sold non-electric building components of the selected type(s) in buildings of the selected type(s) with electricity-using components. // **Guidance for setting values:** //**Urban Residential Heating:** In the BAU case, in Georgia, the share of electricity among fuels used for heating in urban, residential buildings will rise from 22% to 28% through 2050.//**Urban Residential Appliances:** In the BAU case, in Georgia, the share of electricity among fuels used for appliances in urban, residential buildings will fall from 54% to 53% through 2050.//**Urban Residential Other Components:** In the United States, the share of electricity among fuels used by other components in urban, residential buildings is 100%.//**Rural Residential Heating:** In the BAU case, in Georgia, the share of electricity among fuels used for heating in rural, residential buildings will rise from 22% to 28% through 2050.//**Rural Residential Appliances:** In the BAU case, in Georgia, the share of electricity among fuels used for appliances in rural, residential buildings will fall from 54% to 53% through 2050.//**Rural Residential Other Components:** In the United States, the share of electricity among fuels used by other components in rural, residential buildings is 100%.//**Commercial Heating:** In the BAU case, in Georgia, the share of electricity among fuels used for heating in commercial buildings will rise from 8% to 9% through 2050.//**Comercial Appliances:** In the BAU case, in Georgia, the share of electricity among fuels used for appliances in commercial buildings will fall from 58% to 55% through 2050.//**Comercial Other Components:** In the BAU case, in Georgia, the share of electricity among fuels used for other components in commercial buildings will rise from 69% to 78% through 2050.</v>
      </c>
      <c r="K18" s="88" t="s">
        <v>194</v>
      </c>
      <c r="L18" s="78" t="s">
        <v>195</v>
      </c>
      <c r="M18" s="228" t="s">
        <v>1418</v>
      </c>
    </row>
    <row r="19" spans="1:14" x14ac:dyDescent="0.25">
      <c r="A19" t="s">
        <v>71</v>
      </c>
      <c r="B19" t="s">
        <v>100</v>
      </c>
      <c r="C19" t="s">
        <v>297</v>
      </c>
      <c r="D19" t="s">
        <v>100</v>
      </c>
      <c r="E19" t="s">
        <v>542</v>
      </c>
      <c r="F19" s="106">
        <v>0</v>
      </c>
      <c r="G19" s="106">
        <v>0.75</v>
      </c>
      <c r="H19" s="106">
        <v>0.01</v>
      </c>
      <c r="I19" s="88" t="s">
        <v>30</v>
      </c>
      <c r="J19" s="232" t="str">
        <f>_xlfn.XLOOKUP($C19,'State Policy Descriptions'!$C:$C,'State Policy Descriptions'!$L:$L,0,1,1)</f>
        <v>**Description:** This policy tightens energy efficiency standards for the selected component(s) in the selected building type(s).  The policy only applies to newly sold components each year (whether for new buildings or replacement of old components of existing buildings). // **Guidance for setting values:** In "Assessment of Electricity Savings in the U.S. Achievable through New Appliance/Equipment Efficiency Standards and Building Efficiency Codes, 2010-2025" (2011), the Edison Foundation considered a 30% reduction in whole-building energy use (moderate case) and 40-45% (aggressive case) relative to BAU from 2010 to 2025.</v>
      </c>
      <c r="K19" s="88" t="s">
        <v>196</v>
      </c>
      <c r="L19" s="78" t="s">
        <v>197</v>
      </c>
      <c r="M19" s="228" t="s">
        <v>146</v>
      </c>
      <c r="N19" s="88" t="s">
        <v>427</v>
      </c>
    </row>
    <row r="20" spans="1:14" x14ac:dyDescent="0.25">
      <c r="A20" t="s">
        <v>71</v>
      </c>
      <c r="B20" t="s">
        <v>14</v>
      </c>
      <c r="C20" t="s">
        <v>7</v>
      </c>
      <c r="D20" t="s">
        <v>14</v>
      </c>
      <c r="E20" t="s">
        <v>541</v>
      </c>
      <c r="F20">
        <v>0</v>
      </c>
      <c r="G20">
        <v>1</v>
      </c>
      <c r="H20">
        <v>1</v>
      </c>
      <c r="I20" s="88" t="s">
        <v>29</v>
      </c>
      <c r="J20" s="88" t="s">
        <v>552</v>
      </c>
      <c r="K20" s="88" t="s">
        <v>198</v>
      </c>
      <c r="L20" s="78" t="s">
        <v>199</v>
      </c>
    </row>
    <row r="21" spans="1:14" x14ac:dyDescent="0.25">
      <c r="A21" t="s">
        <v>71</v>
      </c>
      <c r="B21" t="s">
        <v>257</v>
      </c>
      <c r="C21" t="s">
        <v>298</v>
      </c>
      <c r="D21" s="15" t="s">
        <v>343</v>
      </c>
      <c r="E21" t="s">
        <v>540</v>
      </c>
      <c r="F21" s="8">
        <v>0</v>
      </c>
      <c r="G21" s="8">
        <f>ROUND(MaxBoundCalculations!B172,2)</f>
        <v>0.24</v>
      </c>
      <c r="H21" s="239">
        <v>5.0000000000000001E-3</v>
      </c>
      <c r="I21" s="88" t="s">
        <v>258</v>
      </c>
      <c r="J21" s="88" t="s">
        <v>2592</v>
      </c>
      <c r="K21" s="88" t="s">
        <v>259</v>
      </c>
      <c r="L21" s="78" t="s">
        <v>260</v>
      </c>
      <c r="M21" s="233" t="s">
        <v>302</v>
      </c>
      <c r="N21" s="78" t="s">
        <v>393</v>
      </c>
    </row>
    <row r="22" spans="1:14" x14ac:dyDescent="0.25">
      <c r="A22" t="s">
        <v>71</v>
      </c>
      <c r="B22" t="s">
        <v>261</v>
      </c>
      <c r="C22" t="s">
        <v>1628</v>
      </c>
      <c r="D22" s="15" t="s">
        <v>343</v>
      </c>
      <c r="E22" t="s">
        <v>539</v>
      </c>
      <c r="F22" s="106">
        <v>0</v>
      </c>
      <c r="G22" s="106">
        <v>0.5</v>
      </c>
      <c r="H22" s="8">
        <v>0.01</v>
      </c>
      <c r="I22" s="88" t="s">
        <v>264</v>
      </c>
      <c r="J22" s="88" t="s">
        <v>2624</v>
      </c>
      <c r="K22" s="88" t="s">
        <v>262</v>
      </c>
      <c r="L22" s="78" t="s">
        <v>263</v>
      </c>
      <c r="M22" s="233" t="s">
        <v>303</v>
      </c>
      <c r="N22" s="240"/>
    </row>
    <row r="23" spans="1:14" s="112" customFormat="1" x14ac:dyDescent="0.25">
      <c r="A23" s="112" t="s">
        <v>71</v>
      </c>
      <c r="B23" s="112" t="s">
        <v>1896</v>
      </c>
      <c r="C23" s="112" t="s">
        <v>1897</v>
      </c>
      <c r="D23" s="197" t="s">
        <v>343</v>
      </c>
      <c r="E23" s="112" t="s">
        <v>1898</v>
      </c>
      <c r="F23" s="241">
        <v>0</v>
      </c>
      <c r="G23" s="241">
        <v>600000</v>
      </c>
      <c r="H23" s="241">
        <v>5000</v>
      </c>
      <c r="I23" s="237" t="s">
        <v>1899</v>
      </c>
      <c r="J23" s="237" t="s">
        <v>2593</v>
      </c>
      <c r="K23" s="237"/>
      <c r="L23" s="242"/>
      <c r="M23" s="238"/>
    </row>
    <row r="24" spans="1:14" s="112" customFormat="1" x14ac:dyDescent="0.25">
      <c r="A24" s="112" t="s">
        <v>71</v>
      </c>
      <c r="B24" s="112" t="s">
        <v>1951</v>
      </c>
      <c r="C24" s="112" t="s">
        <v>1950</v>
      </c>
      <c r="D24" s="197" t="s">
        <v>343</v>
      </c>
      <c r="E24" s="112" t="s">
        <v>1952</v>
      </c>
      <c r="F24" s="112">
        <v>0</v>
      </c>
      <c r="G24" s="112">
        <v>1</v>
      </c>
      <c r="H24" s="112">
        <v>1</v>
      </c>
      <c r="I24" s="237" t="s">
        <v>29</v>
      </c>
      <c r="J24" s="237" t="s">
        <v>2646</v>
      </c>
      <c r="K24" s="237"/>
      <c r="L24" s="242"/>
      <c r="M24" s="238"/>
    </row>
    <row r="25" spans="1:14" x14ac:dyDescent="0.25">
      <c r="A25" t="s">
        <v>71</v>
      </c>
      <c r="B25" t="s">
        <v>13</v>
      </c>
      <c r="C25" t="s">
        <v>126</v>
      </c>
      <c r="D25" t="s">
        <v>13</v>
      </c>
      <c r="E25" t="s">
        <v>538</v>
      </c>
      <c r="F25">
        <v>0</v>
      </c>
      <c r="G25">
        <v>1</v>
      </c>
      <c r="H25">
        <v>1</v>
      </c>
      <c r="I25" s="88" t="s">
        <v>29</v>
      </c>
      <c r="J25" s="88" t="s">
        <v>1181</v>
      </c>
      <c r="K25" s="88" t="s">
        <v>200</v>
      </c>
      <c r="L25" s="78" t="s">
        <v>201</v>
      </c>
      <c r="M25" s="233" t="s">
        <v>74</v>
      </c>
      <c r="N25" s="240"/>
    </row>
    <row r="26" spans="1:14" x14ac:dyDescent="0.25">
      <c r="A26" t="s">
        <v>71</v>
      </c>
      <c r="B26" t="s">
        <v>704</v>
      </c>
      <c r="C26" t="s">
        <v>703</v>
      </c>
      <c r="D26" t="s">
        <v>16</v>
      </c>
      <c r="E26" t="s">
        <v>537</v>
      </c>
      <c r="F26" s="106">
        <v>0</v>
      </c>
      <c r="G26" s="106">
        <v>1</v>
      </c>
      <c r="H26" s="106">
        <v>0.01</v>
      </c>
      <c r="I26" s="88" t="s">
        <v>705</v>
      </c>
      <c r="J26" s="88" t="s">
        <v>2594</v>
      </c>
      <c r="K26" s="88" t="s">
        <v>202</v>
      </c>
      <c r="L26" s="78" t="s">
        <v>203</v>
      </c>
      <c r="M26" s="228" t="s">
        <v>150</v>
      </c>
    </row>
    <row r="27" spans="1:14" x14ac:dyDescent="0.25">
      <c r="A27" t="s">
        <v>71</v>
      </c>
      <c r="B27" t="s">
        <v>12</v>
      </c>
      <c r="C27" t="s">
        <v>6</v>
      </c>
      <c r="D27" t="s">
        <v>12</v>
      </c>
      <c r="E27" t="s">
        <v>536</v>
      </c>
      <c r="F27">
        <v>0</v>
      </c>
      <c r="G27">
        <v>1</v>
      </c>
      <c r="H27">
        <v>1</v>
      </c>
      <c r="I27" s="88" t="s">
        <v>29</v>
      </c>
      <c r="J27" s="88" t="s">
        <v>1420</v>
      </c>
      <c r="K27" s="88" t="s">
        <v>204</v>
      </c>
      <c r="L27" s="78" t="s">
        <v>205</v>
      </c>
    </row>
    <row r="28" spans="1:14" x14ac:dyDescent="0.25">
      <c r="A28" s="143" t="s">
        <v>8</v>
      </c>
      <c r="B28" s="143" t="s">
        <v>326</v>
      </c>
      <c r="C28" t="s">
        <v>327</v>
      </c>
      <c r="D28" s="143" t="s">
        <v>326</v>
      </c>
      <c r="E28" t="s">
        <v>535</v>
      </c>
      <c r="F28" s="143">
        <v>0</v>
      </c>
      <c r="G28" s="143">
        <v>1</v>
      </c>
      <c r="H28" s="143">
        <v>1</v>
      </c>
      <c r="I28" s="78" t="s">
        <v>29</v>
      </c>
      <c r="J28" s="232" t="str">
        <f>_xlfn.XLOOKUP($C28,'State Policy Descriptions'!$C:$C,'State Policy Descriptions'!$L:$L,0,1,1)</f>
        <v>**Description:** This policy prevents new capacity of the selected type(s) from being built or deployed.  // **Guidance for setting values:** No new coal is planned in Georgia.</v>
      </c>
      <c r="K28" s="88" t="s">
        <v>328</v>
      </c>
      <c r="L28" s="78" t="s">
        <v>329</v>
      </c>
    </row>
    <row r="29" spans="1:14" s="112" customFormat="1" x14ac:dyDescent="0.25">
      <c r="A29" s="236" t="s">
        <v>8</v>
      </c>
      <c r="B29" s="236" t="s">
        <v>1900</v>
      </c>
      <c r="C29" s="112" t="s">
        <v>1901</v>
      </c>
      <c r="D29" s="236" t="s">
        <v>1900</v>
      </c>
      <c r="E29" s="112" t="s">
        <v>1902</v>
      </c>
      <c r="F29" s="236">
        <v>0</v>
      </c>
      <c r="G29" s="236">
        <v>1</v>
      </c>
      <c r="H29" s="236">
        <v>1</v>
      </c>
      <c r="I29" s="242" t="s">
        <v>29</v>
      </c>
      <c r="J29" s="243" t="s">
        <v>1903</v>
      </c>
      <c r="K29" s="237"/>
      <c r="L29" s="242"/>
      <c r="M29" s="238"/>
    </row>
    <row r="30" spans="1:14" x14ac:dyDescent="0.25">
      <c r="A30" t="s">
        <v>8</v>
      </c>
      <c r="B30" s="88" t="s">
        <v>1360</v>
      </c>
      <c r="C30" t="s">
        <v>980</v>
      </c>
      <c r="D30" s="88" t="s">
        <v>1360</v>
      </c>
      <c r="E30" t="s">
        <v>526</v>
      </c>
      <c r="F30" s="8">
        <v>0</v>
      </c>
      <c r="G30" s="8">
        <v>1</v>
      </c>
      <c r="H30" s="8">
        <v>0.01</v>
      </c>
      <c r="I30" s="88" t="s">
        <v>34</v>
      </c>
      <c r="J30" s="232" t="str">
        <f>_xlfn.XLOOKUP($C30,'State Policy Descriptions'!$C:$C,'State Policy Descriptions'!$L:$L,0,1,1)</f>
        <v>**Description:** This policy specifies an increase in the fraction of electricity generation that must come from qualifying carbon-free sources (wind, solar, biomass, nuclear, hydro, geothermal, ccs, and hydrogen) in 2050. This policy has no effect until the user-set value exceeds the existing fraction of carbon-free electricity and any carbon-free electricity standards which have been enacted at the state level. To use this policy, turn the associated 'Non BAU RPS Qualifying Resources' policy to ON and the 'Lift the Clean Electricity Standard Alternative Compliance Payment' policy to ON. // **Guidance for setting values:**  Multiple states have set 100% clean energy or renewable energy laws or goals,  not including Georgia.  When setting a high CES with this lever, users should also turn on supporting power sector policies (i.e., Grid-Scale Electricity Storage, Increase Transmission, and Demand Response) to avoid curtailment of renewables. At very high CES values, the associated policy costs are highly uncertain and should be complemented with other modeling. The business-as-usual CES value assumes the portion of an existing RPS standard met by imports remains constant.</v>
      </c>
      <c r="K30" s="88" t="s">
        <v>691</v>
      </c>
      <c r="L30" s="78" t="s">
        <v>692</v>
      </c>
      <c r="M30" s="233" t="s">
        <v>148</v>
      </c>
    </row>
    <row r="31" spans="1:14" x14ac:dyDescent="0.25">
      <c r="A31" t="s">
        <v>8</v>
      </c>
      <c r="B31" s="88" t="s">
        <v>1711</v>
      </c>
      <c r="C31" t="s">
        <v>1712</v>
      </c>
      <c r="D31" s="58"/>
      <c r="E31" s="58"/>
      <c r="F31" s="143">
        <v>0</v>
      </c>
      <c r="G31" s="143">
        <v>1</v>
      </c>
      <c r="H31" s="143">
        <v>1</v>
      </c>
      <c r="I31" s="78" t="s">
        <v>29</v>
      </c>
      <c r="J31" s="88" t="s">
        <v>1713</v>
      </c>
      <c r="K31" s="88"/>
      <c r="L31" s="78"/>
      <c r="M31" s="233"/>
    </row>
    <row r="32" spans="1:14" x14ac:dyDescent="0.25">
      <c r="A32" t="s">
        <v>8</v>
      </c>
      <c r="B32" s="88" t="s">
        <v>1888</v>
      </c>
      <c r="C32" t="s">
        <v>1889</v>
      </c>
      <c r="D32" s="88" t="s">
        <v>1360</v>
      </c>
      <c r="E32" t="s">
        <v>1886</v>
      </c>
      <c r="F32" s="143">
        <v>0</v>
      </c>
      <c r="G32" s="143">
        <v>1</v>
      </c>
      <c r="H32" s="143">
        <v>1</v>
      </c>
      <c r="I32" s="143" t="s">
        <v>29</v>
      </c>
      <c r="J32" s="198" t="str">
        <f>_xlfn.XLOOKUP($C32,'State Policy Descriptions'!$C:$C,'State Policy Descriptions'!$L:$L,0,1,1)</f>
        <v>**Description:** This setting caps the CES credit price.  If the CES credit price hits this $/MWh amount in a given year, the model will not deploy any additional CES qualifying resources in an attempt to meet the CES. Enabling this policy lifts this cap, meaning there is no price constraint on new resources.</v>
      </c>
      <c r="K32" s="88"/>
      <c r="L32" s="78"/>
      <c r="M32" s="233"/>
    </row>
    <row r="33" spans="1:14" x14ac:dyDescent="0.25">
      <c r="A33" s="143" t="s">
        <v>8</v>
      </c>
      <c r="B33" s="143" t="s">
        <v>265</v>
      </c>
      <c r="C33" t="s">
        <v>268</v>
      </c>
      <c r="D33" s="143" t="s">
        <v>344</v>
      </c>
      <c r="E33" t="s">
        <v>534</v>
      </c>
      <c r="F33" s="223">
        <v>-0.5</v>
      </c>
      <c r="G33" s="223">
        <v>1</v>
      </c>
      <c r="H33" s="223">
        <v>0.1</v>
      </c>
      <c r="I33" s="78" t="s">
        <v>269</v>
      </c>
      <c r="J33" s="232" t="str">
        <f>_xlfn.XLOOKUP($C33,'State Policy Descriptions'!$C:$C,'State Policy Descriptions'!$L:$L,0,1,1)</f>
        <v>**Description:** This policy increases or decreases the amount of electricity exported from the United States to Canada and Mexico.  It does not cause the construction or removal of transmission lines linking these countries. // **Guidance for setting values:** Multiple states have set 100% clean energy or renewable energy laws or goals,  not including Georgia.  When setting a high CES with this lever, users should also turn on supporting power sector policies (i.e., Grid-Scale Electricity Storage, Increase Transmission, and Demand Response) to avoid curtailment of renewables. At very high CES values, the associated policy costs are highly uncertain and should be complemented with other modeling. The business-as-usual CES value assumes the portion of an existing RPS standard met by imports remains constant.</v>
      </c>
      <c r="K33" s="88" t="s">
        <v>271</v>
      </c>
      <c r="L33" s="78" t="s">
        <v>273</v>
      </c>
      <c r="M33" s="233" t="s">
        <v>304</v>
      </c>
    </row>
    <row r="34" spans="1:14" x14ac:dyDescent="0.25">
      <c r="A34" s="143" t="s">
        <v>8</v>
      </c>
      <c r="B34" s="143" t="s">
        <v>266</v>
      </c>
      <c r="C34" t="s">
        <v>267</v>
      </c>
      <c r="D34" s="143" t="s">
        <v>344</v>
      </c>
      <c r="E34" t="s">
        <v>533</v>
      </c>
      <c r="F34" s="223">
        <v>-0.5</v>
      </c>
      <c r="G34" s="223">
        <v>1</v>
      </c>
      <c r="H34" s="223">
        <v>0.02</v>
      </c>
      <c r="I34" s="78" t="s">
        <v>270</v>
      </c>
      <c r="J34" s="232" t="str">
        <f>_xlfn.XLOOKUP($C34,'State Policy Descriptions'!$C:$C,'State Policy Descriptions'!$L:$L,0,1,1)</f>
        <v>**Description:** This policy increases or decreases the amount of electricity imported to the United States from Canada and Mexico.  It does not cause the construction or removal of transmission lines linking these countries. // **Guidance for setting values:** From 2008 to 2021, electricity imports grew by 83%.</v>
      </c>
      <c r="K34" s="88" t="s">
        <v>272</v>
      </c>
      <c r="L34" s="78" t="s">
        <v>273</v>
      </c>
      <c r="M34" s="233" t="s">
        <v>304</v>
      </c>
    </row>
    <row r="35" spans="1:14" x14ac:dyDescent="0.25">
      <c r="A35" t="s">
        <v>8</v>
      </c>
      <c r="B35" t="s">
        <v>300</v>
      </c>
      <c r="C35" t="s">
        <v>299</v>
      </c>
      <c r="D35" t="s">
        <v>300</v>
      </c>
      <c r="E35" t="s">
        <v>532</v>
      </c>
      <c r="F35">
        <v>0</v>
      </c>
      <c r="G35">
        <v>1</v>
      </c>
      <c r="H35">
        <v>1</v>
      </c>
      <c r="I35" s="88" t="s">
        <v>29</v>
      </c>
    </row>
    <row r="36" spans="1:14" x14ac:dyDescent="0.25">
      <c r="A36" t="s">
        <v>8</v>
      </c>
      <c r="B36" t="s">
        <v>1649</v>
      </c>
      <c r="C36" t="s">
        <v>1650</v>
      </c>
      <c r="D36" t="s">
        <v>1651</v>
      </c>
      <c r="E36" t="s">
        <v>1807</v>
      </c>
      <c r="F36" s="103">
        <v>0</v>
      </c>
      <c r="G36" s="103">
        <v>1</v>
      </c>
      <c r="H36" s="143">
        <v>1</v>
      </c>
      <c r="I36" s="143" t="s">
        <v>1652</v>
      </c>
      <c r="J36" s="88" t="s">
        <v>1653</v>
      </c>
      <c r="K36" s="88"/>
      <c r="L36" s="78"/>
      <c r="M36" s="36" t="s">
        <v>1654</v>
      </c>
    </row>
    <row r="37" spans="1:14" x14ac:dyDescent="0.25">
      <c r="A37" t="s">
        <v>8</v>
      </c>
      <c r="B37" t="s">
        <v>17</v>
      </c>
      <c r="C37" t="s">
        <v>27</v>
      </c>
      <c r="D37" t="s">
        <v>17</v>
      </c>
      <c r="E37" t="s">
        <v>531</v>
      </c>
      <c r="F37" s="8">
        <v>0</v>
      </c>
      <c r="G37" s="8">
        <v>1</v>
      </c>
      <c r="H37" s="8">
        <v>0.01</v>
      </c>
      <c r="I37" s="88" t="s">
        <v>33</v>
      </c>
      <c r="J37" s="232" t="str">
        <f>_xlfn.XLOOKUP($C37,'State Policy Descriptions'!$C:$C,'State Policy Descriptions'!$L:$L,0,1,1)</f>
        <v>**Description:** This policy represents regulations that cause more demand response (DR) capacity to be added to the electric grid.  Demand response provides flexibility that allows for the integration of more wind and solar PV, if the electricity system is flexibility-constrained. Demand response can be load-shedding (demand is reduced in the worst hours without adding demand in other hours) or load-shifting (demand is reduced in the worst hours and added in other hours). The type of demand response modeled here is load-shedding, which is by far the most common type of demand response that exists today. // **Guidance for setting values:**For Georgia, a 100% setting provides for an additional  5597 MW of demand response capacity in 2050 (on top of a BAU quantity of 2677 MW).</v>
      </c>
      <c r="K37" s="88" t="s">
        <v>206</v>
      </c>
      <c r="L37" s="78" t="s">
        <v>207</v>
      </c>
      <c r="M37" s="228" t="s">
        <v>150</v>
      </c>
    </row>
    <row r="38" spans="1:14" x14ac:dyDescent="0.25">
      <c r="A38" t="s">
        <v>8</v>
      </c>
      <c r="B38" t="s">
        <v>128</v>
      </c>
      <c r="C38" t="s">
        <v>127</v>
      </c>
      <c r="D38" t="s">
        <v>128</v>
      </c>
      <c r="E38" t="s">
        <v>530</v>
      </c>
      <c r="F38" s="34">
        <v>0</v>
      </c>
      <c r="G38" s="34">
        <v>5000</v>
      </c>
      <c r="H38" s="34">
        <v>50</v>
      </c>
      <c r="I38" s="88" t="s">
        <v>185</v>
      </c>
      <c r="J38" s="232" t="str">
        <f>_xlfn.XLOOKUP($C38,'State Policy Descriptions'!$C:$C,'State Policy Descriptions'!$L:$L,0,1,1)</f>
        <v>**Description:** This policy causes the specified quantity of otherwise non-retiring capacity of the selected type(s) to be retired each year. // **Guidance for setting values:** // **Hard coal:** The EIA projects that Georgia will retire 2650 MW of coal by 2050. Georgia currently has 8416 MW of coal capacity.//**Natural gas non-peaker:** The EIA projects that GA will retire 0 MW of natural gas by 2050. GA currently has 8010 MW of natural gas non-peaker capacity.//**Nuclear:** The EIA projects that GA will retire 0 MW of nuclear by 2050. GA currently has 4061 MW of nuclear capacity.//**Natural gas peaker:** The EIA projects that GA will retire 0 MW of natural gas by 2050. GA currently has 8439 MW of natural gas peaker capacity.//**Lignite:** The EIA projects that GA will retire 0 MW of lignite by 2050. GA currently has 0 MW of lignite capacity.</v>
      </c>
      <c r="K38" s="88" t="s">
        <v>208</v>
      </c>
      <c r="L38" s="78" t="s">
        <v>209</v>
      </c>
      <c r="M38" s="228" t="s">
        <v>147</v>
      </c>
      <c r="N38" s="88" t="s">
        <v>186</v>
      </c>
    </row>
    <row r="39" spans="1:14" x14ac:dyDescent="0.25">
      <c r="A39" t="s">
        <v>8</v>
      </c>
      <c r="B39" t="s">
        <v>1257</v>
      </c>
      <c r="C39" t="s">
        <v>1258</v>
      </c>
      <c r="D39" t="s">
        <v>1257</v>
      </c>
      <c r="E39" s="58"/>
      <c r="F39">
        <v>0</v>
      </c>
      <c r="G39">
        <v>1</v>
      </c>
      <c r="H39">
        <v>1</v>
      </c>
      <c r="I39" s="88" t="s">
        <v>29</v>
      </c>
      <c r="J39" s="225" t="s">
        <v>2637</v>
      </c>
    </row>
    <row r="40" spans="1:14" x14ac:dyDescent="0.25">
      <c r="A40" t="s">
        <v>8</v>
      </c>
      <c r="B40" t="s">
        <v>59</v>
      </c>
      <c r="C40" t="s">
        <v>129</v>
      </c>
      <c r="D40" t="s">
        <v>59</v>
      </c>
      <c r="E40" s="58"/>
      <c r="F40">
        <v>0</v>
      </c>
      <c r="G40">
        <v>1</v>
      </c>
      <c r="H40">
        <v>1</v>
      </c>
      <c r="I40" s="88" t="s">
        <v>29</v>
      </c>
      <c r="J40" s="225" t="s">
        <v>2625</v>
      </c>
    </row>
    <row r="41" spans="1:14" x14ac:dyDescent="0.25">
      <c r="A41" t="s">
        <v>8</v>
      </c>
      <c r="B41" t="s">
        <v>1857</v>
      </c>
      <c r="C41" t="s">
        <v>1858</v>
      </c>
      <c r="D41" t="s">
        <v>1857</v>
      </c>
      <c r="E41" s="58"/>
      <c r="F41">
        <v>0</v>
      </c>
      <c r="G41">
        <v>1</v>
      </c>
      <c r="H41">
        <v>1</v>
      </c>
      <c r="I41" s="88" t="s">
        <v>29</v>
      </c>
      <c r="J41" s="225" t="s">
        <v>2638</v>
      </c>
    </row>
    <row r="42" spans="1:14" s="244" customFormat="1" x14ac:dyDescent="0.25">
      <c r="A42" s="244" t="s">
        <v>8</v>
      </c>
      <c r="B42" s="244" t="s">
        <v>355</v>
      </c>
      <c r="C42" s="244" t="s">
        <v>356</v>
      </c>
      <c r="D42" s="244" t="s">
        <v>355</v>
      </c>
      <c r="E42" s="244" t="s">
        <v>529</v>
      </c>
      <c r="F42" s="245">
        <v>0</v>
      </c>
      <c r="G42" s="245">
        <v>1</v>
      </c>
      <c r="H42" s="245">
        <v>1</v>
      </c>
      <c r="I42" s="246" t="s">
        <v>29</v>
      </c>
      <c r="J42" s="232" t="s">
        <v>2546</v>
      </c>
      <c r="K42" s="246"/>
      <c r="L42" s="247" t="s">
        <v>2547</v>
      </c>
      <c r="M42" s="248"/>
      <c r="N42" s="246"/>
    </row>
    <row r="43" spans="1:14" x14ac:dyDescent="0.25">
      <c r="A43" s="143" t="s">
        <v>8</v>
      </c>
      <c r="B43" s="143" t="s">
        <v>2629</v>
      </c>
      <c r="C43" t="s">
        <v>253</v>
      </c>
      <c r="D43" s="143" t="s">
        <v>252</v>
      </c>
      <c r="E43" t="s">
        <v>528</v>
      </c>
      <c r="F43" s="223">
        <v>-0.3</v>
      </c>
      <c r="G43" s="223">
        <v>0.6</v>
      </c>
      <c r="H43" s="223">
        <v>0.01</v>
      </c>
      <c r="I43" s="78" t="s">
        <v>254</v>
      </c>
      <c r="J43" s="88" t="s">
        <v>2630</v>
      </c>
      <c r="K43" s="78" t="s">
        <v>489</v>
      </c>
      <c r="L43" s="78" t="s">
        <v>255</v>
      </c>
      <c r="M43" s="228" t="s">
        <v>1427</v>
      </c>
    </row>
    <row r="44" spans="1:14" x14ac:dyDescent="0.25">
      <c r="A44" s="143" t="s">
        <v>8</v>
      </c>
      <c r="B44" s="80" t="s">
        <v>565</v>
      </c>
      <c r="C44" t="s">
        <v>566</v>
      </c>
      <c r="D44" s="80" t="s">
        <v>565</v>
      </c>
      <c r="E44" s="143" t="s">
        <v>567</v>
      </c>
      <c r="F44" s="223">
        <v>0</v>
      </c>
      <c r="G44" s="223">
        <v>0.9</v>
      </c>
      <c r="H44" s="223">
        <v>0.01</v>
      </c>
      <c r="I44" s="78" t="s">
        <v>568</v>
      </c>
      <c r="J44" s="88" t="s">
        <v>1421</v>
      </c>
      <c r="K44" s="78" t="s">
        <v>621</v>
      </c>
      <c r="L44" s="78" t="s">
        <v>620</v>
      </c>
    </row>
    <row r="45" spans="1:14" x14ac:dyDescent="0.25">
      <c r="A45" s="143" t="s">
        <v>8</v>
      </c>
      <c r="B45" s="143" t="s">
        <v>249</v>
      </c>
      <c r="C45" t="s">
        <v>279</v>
      </c>
      <c r="D45" s="143" t="s">
        <v>345</v>
      </c>
      <c r="E45" t="s">
        <v>527</v>
      </c>
      <c r="F45" s="223">
        <v>0</v>
      </c>
      <c r="G45" s="223">
        <v>0.4</v>
      </c>
      <c r="H45" s="223">
        <v>0.01</v>
      </c>
      <c r="I45" s="78" t="s">
        <v>250</v>
      </c>
      <c r="J45" s="88" t="s">
        <v>546</v>
      </c>
      <c r="K45" s="78" t="s">
        <v>490</v>
      </c>
      <c r="L45" s="78" t="s">
        <v>251</v>
      </c>
      <c r="M45" s="233" t="s">
        <v>305</v>
      </c>
    </row>
    <row r="46" spans="1:14" x14ac:dyDescent="0.25">
      <c r="A46" s="143" t="s">
        <v>8</v>
      </c>
      <c r="B46" t="s">
        <v>1026</v>
      </c>
      <c r="C46" t="s">
        <v>1028</v>
      </c>
      <c r="D46" t="s">
        <v>1026</v>
      </c>
      <c r="E46" t="s">
        <v>1029</v>
      </c>
      <c r="F46" s="223">
        <v>0</v>
      </c>
      <c r="G46" s="223">
        <v>0.95</v>
      </c>
      <c r="H46" s="223">
        <v>0.01</v>
      </c>
      <c r="I46" s="78" t="s">
        <v>1030</v>
      </c>
      <c r="J46" s="88" t="s">
        <v>2642</v>
      </c>
      <c r="K46" s="88" t="s">
        <v>210</v>
      </c>
      <c r="L46" s="78"/>
      <c r="M46" s="228" t="s">
        <v>1426</v>
      </c>
    </row>
    <row r="47" spans="1:14" x14ac:dyDescent="0.25">
      <c r="A47" t="s">
        <v>8</v>
      </c>
      <c r="B47" t="s">
        <v>18</v>
      </c>
      <c r="C47" t="s">
        <v>130</v>
      </c>
      <c r="D47" t="s">
        <v>18</v>
      </c>
      <c r="E47" t="s">
        <v>1027</v>
      </c>
      <c r="F47" s="143">
        <v>0</v>
      </c>
      <c r="G47" s="143">
        <v>60</v>
      </c>
      <c r="H47" s="143">
        <v>1</v>
      </c>
      <c r="I47" s="143" t="str">
        <f>UnitControlCenter!$B$51</f>
        <v>$/MWh</v>
      </c>
      <c r="J47" s="88" t="s">
        <v>2626</v>
      </c>
      <c r="K47" s="88" t="s">
        <v>210</v>
      </c>
      <c r="L47" s="78" t="s">
        <v>211</v>
      </c>
      <c r="M47" s="228" t="s">
        <v>149</v>
      </c>
    </row>
    <row r="48" spans="1:14" x14ac:dyDescent="0.25">
      <c r="A48" t="s">
        <v>8</v>
      </c>
      <c r="B48" t="s">
        <v>1740</v>
      </c>
      <c r="C48" t="s">
        <v>1741</v>
      </c>
      <c r="D48" t="s">
        <v>1742</v>
      </c>
      <c r="E48" t="s">
        <v>1743</v>
      </c>
      <c r="F48" s="8">
        <v>0</v>
      </c>
      <c r="G48" s="8">
        <v>1</v>
      </c>
      <c r="H48" s="8">
        <v>0.01</v>
      </c>
      <c r="I48" s="143" t="s">
        <v>1744</v>
      </c>
      <c r="J48" s="88" t="s">
        <v>1745</v>
      </c>
      <c r="K48" s="88"/>
      <c r="L48" s="78"/>
      <c r="M48" s="228"/>
    </row>
    <row r="49" spans="1:14" x14ac:dyDescent="0.25">
      <c r="A49" t="s">
        <v>8</v>
      </c>
      <c r="B49" t="s">
        <v>2586</v>
      </c>
      <c r="C49" t="s">
        <v>2588</v>
      </c>
      <c r="D49" t="s">
        <v>1795</v>
      </c>
      <c r="E49" t="s">
        <v>2589</v>
      </c>
      <c r="F49" s="217">
        <v>-100</v>
      </c>
      <c r="G49">
        <v>100</v>
      </c>
      <c r="H49">
        <v>5</v>
      </c>
      <c r="I49" s="88" t="s">
        <v>1833</v>
      </c>
      <c r="J49" s="88" t="s">
        <v>2621</v>
      </c>
      <c r="K49" s="88"/>
      <c r="L49" s="78"/>
      <c r="M49" s="228"/>
    </row>
    <row r="50" spans="1:14" x14ac:dyDescent="0.25">
      <c r="A50" t="s">
        <v>8</v>
      </c>
      <c r="B50" t="s">
        <v>1796</v>
      </c>
      <c r="C50" t="s">
        <v>1794</v>
      </c>
      <c r="D50" t="s">
        <v>1795</v>
      </c>
      <c r="E50" t="s">
        <v>1799</v>
      </c>
      <c r="F50" s="217">
        <v>-100</v>
      </c>
      <c r="G50">
        <v>100</v>
      </c>
      <c r="H50">
        <v>5</v>
      </c>
      <c r="I50" t="s">
        <v>1802</v>
      </c>
      <c r="J50" s="88" t="s">
        <v>1954</v>
      </c>
      <c r="K50" s="88"/>
      <c r="L50" s="88"/>
      <c r="M50" s="228"/>
    </row>
    <row r="51" spans="1:14" x14ac:dyDescent="0.25">
      <c r="A51" t="s">
        <v>8</v>
      </c>
      <c r="B51" t="s">
        <v>1797</v>
      </c>
      <c r="C51" t="s">
        <v>1798</v>
      </c>
      <c r="D51" t="s">
        <v>1795</v>
      </c>
      <c r="E51" t="s">
        <v>1800</v>
      </c>
      <c r="F51" s="106">
        <v>-1</v>
      </c>
      <c r="G51" s="8">
        <v>1</v>
      </c>
      <c r="H51" s="8">
        <v>0.01</v>
      </c>
      <c r="I51" s="143" t="s">
        <v>1801</v>
      </c>
      <c r="J51" s="88" t="s">
        <v>2627</v>
      </c>
      <c r="K51" s="88"/>
      <c r="L51" s="78"/>
      <c r="M51" s="228"/>
    </row>
    <row r="52" spans="1:14" x14ac:dyDescent="0.25">
      <c r="A52" t="s">
        <v>8</v>
      </c>
      <c r="B52" t="s">
        <v>1803</v>
      </c>
      <c r="C52" t="s">
        <v>1804</v>
      </c>
      <c r="D52" t="s">
        <v>1803</v>
      </c>
      <c r="E52" t="s">
        <v>1805</v>
      </c>
      <c r="F52">
        <v>-100</v>
      </c>
      <c r="G52">
        <v>100</v>
      </c>
      <c r="H52">
        <v>5</v>
      </c>
      <c r="I52" s="143" t="s">
        <v>1806</v>
      </c>
      <c r="J52" s="88" t="s">
        <v>2599</v>
      </c>
      <c r="K52" s="88"/>
      <c r="L52" s="78"/>
      <c r="M52" s="228"/>
    </row>
    <row r="53" spans="1:14" x14ac:dyDescent="0.25">
      <c r="A53" t="s">
        <v>9</v>
      </c>
      <c r="B53" t="s">
        <v>1446</v>
      </c>
      <c r="C53" t="s">
        <v>1411</v>
      </c>
      <c r="D53" t="s">
        <v>1446</v>
      </c>
      <c r="E53" t="s">
        <v>1412</v>
      </c>
      <c r="F53" s="223">
        <v>0</v>
      </c>
      <c r="G53" s="223">
        <v>0.5</v>
      </c>
      <c r="H53" s="223">
        <v>0.01</v>
      </c>
      <c r="I53" s="78" t="s">
        <v>1410</v>
      </c>
      <c r="J53" s="88" t="s">
        <v>1447</v>
      </c>
    </row>
    <row r="54" spans="1:14" x14ac:dyDescent="0.25">
      <c r="A54" t="s">
        <v>9</v>
      </c>
      <c r="B54" t="s">
        <v>26</v>
      </c>
      <c r="C54" t="s">
        <v>1260</v>
      </c>
      <c r="D54" t="s">
        <v>1261</v>
      </c>
      <c r="E54" t="s">
        <v>1259</v>
      </c>
      <c r="F54" s="8">
        <v>0</v>
      </c>
      <c r="G54" s="8">
        <v>1</v>
      </c>
      <c r="H54" s="8">
        <v>0.01</v>
      </c>
      <c r="I54" s="88" t="s">
        <v>1053</v>
      </c>
      <c r="J54" s="88" t="s">
        <v>2628</v>
      </c>
      <c r="K54" s="88" t="s">
        <v>237</v>
      </c>
      <c r="L54" s="78" t="s">
        <v>238</v>
      </c>
    </row>
    <row r="55" spans="1:14" s="112" customFormat="1" x14ac:dyDescent="0.25">
      <c r="A55" s="112" t="s">
        <v>9</v>
      </c>
      <c r="B55" s="112" t="s">
        <v>1948</v>
      </c>
      <c r="C55" s="112" t="s">
        <v>1947</v>
      </c>
      <c r="D55" s="112" t="s">
        <v>1261</v>
      </c>
      <c r="E55" s="112" t="s">
        <v>1949</v>
      </c>
      <c r="F55" s="112">
        <v>0</v>
      </c>
      <c r="G55" s="112">
        <v>1</v>
      </c>
      <c r="H55" s="112">
        <v>1</v>
      </c>
      <c r="I55" s="237" t="s">
        <v>29</v>
      </c>
      <c r="J55" s="237" t="s">
        <v>2622</v>
      </c>
      <c r="K55" s="237" t="s">
        <v>237</v>
      </c>
      <c r="L55" s="242" t="s">
        <v>238</v>
      </c>
      <c r="M55" s="238"/>
    </row>
    <row r="56" spans="1:14" x14ac:dyDescent="0.25">
      <c r="A56" t="s">
        <v>9</v>
      </c>
      <c r="B56" t="s">
        <v>20</v>
      </c>
      <c r="C56" t="s">
        <v>1008</v>
      </c>
      <c r="D56" t="s">
        <v>20</v>
      </c>
      <c r="E56" t="s">
        <v>1009</v>
      </c>
      <c r="F56" s="8">
        <v>0</v>
      </c>
      <c r="G56" s="8">
        <v>1</v>
      </c>
      <c r="H56" s="8">
        <v>0.01</v>
      </c>
      <c r="I56" s="88" t="s">
        <v>33</v>
      </c>
      <c r="J56" s="88" t="s">
        <v>633</v>
      </c>
      <c r="K56" s="88" t="s">
        <v>212</v>
      </c>
      <c r="L56" s="78" t="s">
        <v>213</v>
      </c>
      <c r="M56" s="228" t="s">
        <v>634</v>
      </c>
    </row>
    <row r="57" spans="1:14" x14ac:dyDescent="0.25">
      <c r="A57" t="s">
        <v>9</v>
      </c>
      <c r="B57" t="s">
        <v>24</v>
      </c>
      <c r="C57" t="s">
        <v>280</v>
      </c>
      <c r="D57" t="s">
        <v>24</v>
      </c>
      <c r="E57" t="s">
        <v>525</v>
      </c>
      <c r="F57" s="8">
        <v>0</v>
      </c>
      <c r="G57" s="8">
        <v>1</v>
      </c>
      <c r="H57" s="8">
        <v>0.01</v>
      </c>
      <c r="I57" s="88" t="s">
        <v>33</v>
      </c>
      <c r="J57" s="88" t="s">
        <v>547</v>
      </c>
      <c r="K57" s="88" t="s">
        <v>214</v>
      </c>
      <c r="L57" s="78" t="s">
        <v>215</v>
      </c>
      <c r="M57" s="228" t="s">
        <v>150</v>
      </c>
    </row>
    <row r="58" spans="1:14" x14ac:dyDescent="0.25">
      <c r="A58" t="s">
        <v>9</v>
      </c>
      <c r="B58" t="s">
        <v>22</v>
      </c>
      <c r="C58" t="s">
        <v>58</v>
      </c>
      <c r="D58" t="s">
        <v>22</v>
      </c>
      <c r="E58" t="s">
        <v>524</v>
      </c>
      <c r="F58" s="8">
        <v>0</v>
      </c>
      <c r="G58" s="8">
        <v>1</v>
      </c>
      <c r="H58" s="8">
        <v>0.01</v>
      </c>
      <c r="I58" s="88" t="s">
        <v>33</v>
      </c>
      <c r="J58" s="88" t="s">
        <v>548</v>
      </c>
      <c r="K58" s="88" t="s">
        <v>216</v>
      </c>
      <c r="L58" s="78" t="s">
        <v>217</v>
      </c>
      <c r="M58" s="228" t="s">
        <v>150</v>
      </c>
    </row>
    <row r="59" spans="1:14" x14ac:dyDescent="0.25">
      <c r="A59" t="s">
        <v>9</v>
      </c>
      <c r="B59" t="s">
        <v>101</v>
      </c>
      <c r="C59" t="s">
        <v>281</v>
      </c>
      <c r="D59" t="s">
        <v>101</v>
      </c>
      <c r="E59" t="s">
        <v>523</v>
      </c>
      <c r="F59" s="8">
        <v>0</v>
      </c>
      <c r="G59" s="8">
        <v>0.25</v>
      </c>
      <c r="H59" s="8">
        <v>0.01</v>
      </c>
      <c r="I59" s="88" t="s">
        <v>30</v>
      </c>
      <c r="J59" s="88" t="s">
        <v>1265</v>
      </c>
      <c r="K59" s="88" t="s">
        <v>218</v>
      </c>
      <c r="L59" s="78" t="s">
        <v>219</v>
      </c>
      <c r="M59" s="233" t="s">
        <v>502</v>
      </c>
      <c r="N59" s="78" t="s">
        <v>502</v>
      </c>
    </row>
    <row r="60" spans="1:14" x14ac:dyDescent="0.25">
      <c r="A60" t="s">
        <v>9</v>
      </c>
      <c r="B60" t="s">
        <v>23</v>
      </c>
      <c r="C60" t="s">
        <v>282</v>
      </c>
      <c r="D60" t="s">
        <v>23</v>
      </c>
      <c r="E60" t="s">
        <v>522</v>
      </c>
      <c r="F60" s="8">
        <v>0</v>
      </c>
      <c r="G60" s="8">
        <v>1</v>
      </c>
      <c r="H60" s="8">
        <v>0.01</v>
      </c>
      <c r="I60" s="88" t="s">
        <v>33</v>
      </c>
      <c r="J60" s="88" t="s">
        <v>549</v>
      </c>
      <c r="K60" s="88" t="s">
        <v>220</v>
      </c>
      <c r="L60" s="78" t="s">
        <v>221</v>
      </c>
      <c r="M60" s="228" t="s">
        <v>150</v>
      </c>
    </row>
    <row r="61" spans="1:14" x14ac:dyDescent="0.25">
      <c r="A61" t="s">
        <v>9</v>
      </c>
      <c r="B61" t="s">
        <v>1703</v>
      </c>
      <c r="C61" t="s">
        <v>1705</v>
      </c>
      <c r="D61" t="s">
        <v>1703</v>
      </c>
      <c r="E61" t="s">
        <v>1707</v>
      </c>
      <c r="F61" s="106">
        <v>0</v>
      </c>
      <c r="G61" s="106">
        <v>1</v>
      </c>
      <c r="H61" s="8">
        <v>0.01</v>
      </c>
      <c r="I61" s="88" t="s">
        <v>654</v>
      </c>
      <c r="J61" s="88" t="s">
        <v>1710</v>
      </c>
      <c r="K61" s="88" t="s">
        <v>222</v>
      </c>
      <c r="L61" s="78" t="s">
        <v>942</v>
      </c>
      <c r="M61" s="228"/>
    </row>
    <row r="62" spans="1:14" x14ac:dyDescent="0.25">
      <c r="A62" s="143" t="s">
        <v>9</v>
      </c>
      <c r="B62" s="143" t="s">
        <v>1013</v>
      </c>
      <c r="C62" t="s">
        <v>1016</v>
      </c>
      <c r="D62" s="143" t="s">
        <v>1020</v>
      </c>
      <c r="E62" s="143" t="s">
        <v>1021</v>
      </c>
      <c r="F62" s="223">
        <v>0</v>
      </c>
      <c r="G62" s="223">
        <v>1</v>
      </c>
      <c r="H62" s="223">
        <v>0.01</v>
      </c>
      <c r="I62" s="78" t="s">
        <v>33</v>
      </c>
      <c r="J62" s="78" t="s">
        <v>1842</v>
      </c>
      <c r="K62" s="78" t="s">
        <v>504</v>
      </c>
      <c r="L62" s="78" t="s">
        <v>505</v>
      </c>
      <c r="M62" s="233" t="s">
        <v>150</v>
      </c>
    </row>
    <row r="63" spans="1:14" x14ac:dyDescent="0.25">
      <c r="A63" s="143" t="s">
        <v>9</v>
      </c>
      <c r="B63" s="143" t="s">
        <v>1014</v>
      </c>
      <c r="C63" t="s">
        <v>1017</v>
      </c>
      <c r="D63" s="143" t="s">
        <v>1020</v>
      </c>
      <c r="E63" s="143" t="s">
        <v>1022</v>
      </c>
      <c r="F63" s="223">
        <v>0</v>
      </c>
      <c r="G63" s="223">
        <v>1</v>
      </c>
      <c r="H63" s="223">
        <v>0.01</v>
      </c>
      <c r="I63" s="78" t="s">
        <v>33</v>
      </c>
      <c r="J63" s="78" t="s">
        <v>1843</v>
      </c>
      <c r="K63" s="78" t="s">
        <v>504</v>
      </c>
      <c r="L63" s="78" t="s">
        <v>505</v>
      </c>
      <c r="M63" s="233"/>
    </row>
    <row r="64" spans="1:14" x14ac:dyDescent="0.25">
      <c r="A64" s="143" t="s">
        <v>9</v>
      </c>
      <c r="B64" s="143" t="s">
        <v>1015</v>
      </c>
      <c r="C64" t="s">
        <v>1018</v>
      </c>
      <c r="D64" s="143" t="s">
        <v>1020</v>
      </c>
      <c r="E64" s="143" t="s">
        <v>1023</v>
      </c>
      <c r="F64" s="223">
        <v>0</v>
      </c>
      <c r="G64" s="223">
        <v>1</v>
      </c>
      <c r="H64" s="223">
        <v>0.01</v>
      </c>
      <c r="I64" s="78" t="s">
        <v>33</v>
      </c>
      <c r="J64" s="78" t="s">
        <v>1844</v>
      </c>
      <c r="K64" s="78" t="s">
        <v>504</v>
      </c>
      <c r="L64" s="78" t="s">
        <v>505</v>
      </c>
      <c r="M64" s="233"/>
    </row>
    <row r="65" spans="1:14" x14ac:dyDescent="0.25">
      <c r="A65" s="143" t="s">
        <v>9</v>
      </c>
      <c r="B65" s="143" t="s">
        <v>1025</v>
      </c>
      <c r="C65" t="s">
        <v>1019</v>
      </c>
      <c r="D65" s="143" t="s">
        <v>1020</v>
      </c>
      <c r="E65" s="143" t="s">
        <v>1024</v>
      </c>
      <c r="F65" s="223">
        <v>0</v>
      </c>
      <c r="G65" s="223">
        <v>1</v>
      </c>
      <c r="H65" s="223">
        <v>0.01</v>
      </c>
      <c r="I65" s="78" t="s">
        <v>33</v>
      </c>
      <c r="J65" s="78" t="s">
        <v>1845</v>
      </c>
      <c r="K65" s="78" t="s">
        <v>504</v>
      </c>
      <c r="L65" s="78" t="s">
        <v>505</v>
      </c>
      <c r="M65" s="233"/>
    </row>
    <row r="66" spans="1:14" s="112" customFormat="1" x14ac:dyDescent="0.25">
      <c r="A66" s="112" t="s">
        <v>9</v>
      </c>
      <c r="B66" s="112" t="s">
        <v>1904</v>
      </c>
      <c r="C66" s="112" t="s">
        <v>1925</v>
      </c>
      <c r="D66" s="112" t="s">
        <v>1904</v>
      </c>
      <c r="E66" s="236" t="s">
        <v>1905</v>
      </c>
      <c r="F66" s="249">
        <v>0</v>
      </c>
      <c r="G66" s="249">
        <v>1</v>
      </c>
      <c r="H66" s="249">
        <v>0.01</v>
      </c>
      <c r="I66" s="242" t="s">
        <v>33</v>
      </c>
      <c r="J66" s="242" t="s">
        <v>1906</v>
      </c>
      <c r="K66" s="242"/>
      <c r="L66" s="242"/>
      <c r="M66" s="250"/>
    </row>
    <row r="67" spans="1:14" x14ac:dyDescent="0.25">
      <c r="A67" t="s">
        <v>9</v>
      </c>
      <c r="B67" t="s">
        <v>1704</v>
      </c>
      <c r="C67" t="s">
        <v>1706</v>
      </c>
      <c r="D67" t="s">
        <v>1704</v>
      </c>
      <c r="E67" t="s">
        <v>1708</v>
      </c>
      <c r="F67" s="106">
        <v>0</v>
      </c>
      <c r="G67" s="106">
        <v>1</v>
      </c>
      <c r="H67" s="8">
        <v>0.01</v>
      </c>
      <c r="I67" s="88" t="s">
        <v>654</v>
      </c>
      <c r="J67" s="88" t="s">
        <v>1709</v>
      </c>
      <c r="K67" s="88" t="s">
        <v>222</v>
      </c>
      <c r="L67" s="78" t="s">
        <v>942</v>
      </c>
      <c r="M67" s="228"/>
    </row>
    <row r="68" spans="1:14" x14ac:dyDescent="0.25">
      <c r="A68" t="s">
        <v>9</v>
      </c>
      <c r="B68" t="s">
        <v>679</v>
      </c>
      <c r="C68" t="s">
        <v>678</v>
      </c>
      <c r="D68" t="s">
        <v>679</v>
      </c>
      <c r="E68" t="s">
        <v>681</v>
      </c>
      <c r="F68" s="8">
        <v>0</v>
      </c>
      <c r="G68" s="8">
        <v>1</v>
      </c>
      <c r="H68" s="8">
        <v>0.01</v>
      </c>
      <c r="I68" s="88" t="s">
        <v>682</v>
      </c>
      <c r="J68" s="88" t="s">
        <v>1422</v>
      </c>
      <c r="K68" s="88"/>
      <c r="L68" s="78" t="s">
        <v>937</v>
      </c>
      <c r="M68" s="228" t="s">
        <v>1425</v>
      </c>
    </row>
    <row r="69" spans="1:14" x14ac:dyDescent="0.25">
      <c r="A69" t="s">
        <v>9</v>
      </c>
      <c r="B69" t="s">
        <v>21</v>
      </c>
      <c r="C69" t="s">
        <v>283</v>
      </c>
      <c r="D69" s="15" t="s">
        <v>346</v>
      </c>
      <c r="E69" t="s">
        <v>521</v>
      </c>
      <c r="F69" s="8">
        <v>0</v>
      </c>
      <c r="G69" s="8">
        <v>1</v>
      </c>
      <c r="H69" s="8">
        <v>0.01</v>
      </c>
      <c r="I69" s="88" t="s">
        <v>33</v>
      </c>
      <c r="J69" s="88" t="s">
        <v>2595</v>
      </c>
      <c r="K69" s="88" t="s">
        <v>223</v>
      </c>
      <c r="L69" s="78" t="s">
        <v>224</v>
      </c>
      <c r="M69" s="228"/>
    </row>
    <row r="70" spans="1:14" x14ac:dyDescent="0.25">
      <c r="A70" t="s">
        <v>9</v>
      </c>
      <c r="B70" t="s">
        <v>19</v>
      </c>
      <c r="C70" t="s">
        <v>284</v>
      </c>
      <c r="D70" s="15" t="s">
        <v>346</v>
      </c>
      <c r="E70" t="s">
        <v>520</v>
      </c>
      <c r="F70" s="8">
        <v>0</v>
      </c>
      <c r="G70" s="8">
        <v>1</v>
      </c>
      <c r="H70" s="8">
        <v>0.01</v>
      </c>
      <c r="I70" s="88" t="s">
        <v>33</v>
      </c>
      <c r="J70" s="88" t="s">
        <v>1841</v>
      </c>
      <c r="K70" s="88" t="s">
        <v>225</v>
      </c>
      <c r="L70" s="78" t="s">
        <v>226</v>
      </c>
      <c r="M70" s="228"/>
    </row>
    <row r="71" spans="1:14" x14ac:dyDescent="0.25">
      <c r="A71" t="s">
        <v>9</v>
      </c>
      <c r="B71" t="s">
        <v>1454</v>
      </c>
      <c r="C71" t="s">
        <v>1455</v>
      </c>
      <c r="D71" t="s">
        <v>1454</v>
      </c>
      <c r="E71" t="s">
        <v>1456</v>
      </c>
      <c r="F71" s="8">
        <v>0</v>
      </c>
      <c r="G71" s="8">
        <v>1</v>
      </c>
      <c r="H71" s="8">
        <v>0.01</v>
      </c>
      <c r="I71" s="88" t="s">
        <v>33</v>
      </c>
      <c r="J71" s="88" t="s">
        <v>1846</v>
      </c>
      <c r="K71" s="88"/>
      <c r="L71" s="78"/>
      <c r="M71" s="228"/>
    </row>
    <row r="72" spans="1:14" s="112" customFormat="1" x14ac:dyDescent="0.25">
      <c r="A72" s="112" t="s">
        <v>9</v>
      </c>
      <c r="B72" s="112" t="s">
        <v>2582</v>
      </c>
      <c r="C72" s="112" t="s">
        <v>1941</v>
      </c>
      <c r="D72" s="112" t="s">
        <v>2583</v>
      </c>
      <c r="E72" s="112" t="s">
        <v>2584</v>
      </c>
      <c r="F72" s="251">
        <v>0</v>
      </c>
      <c r="G72" s="251">
        <v>1</v>
      </c>
      <c r="H72" s="251">
        <v>1</v>
      </c>
      <c r="I72" s="237" t="s">
        <v>29</v>
      </c>
      <c r="J72" s="237" t="s">
        <v>2620</v>
      </c>
      <c r="K72" s="237"/>
      <c r="L72" s="242"/>
      <c r="M72" s="252"/>
    </row>
    <row r="73" spans="1:14" x14ac:dyDescent="0.25">
      <c r="A73" t="s">
        <v>9</v>
      </c>
      <c r="B73" t="s">
        <v>731</v>
      </c>
      <c r="C73" t="s">
        <v>732</v>
      </c>
      <c r="D73" t="s">
        <v>732</v>
      </c>
      <c r="E73" t="s">
        <v>733</v>
      </c>
      <c r="F73" s="8">
        <v>0</v>
      </c>
      <c r="G73" s="8">
        <v>1</v>
      </c>
      <c r="H73" s="8">
        <v>0.01</v>
      </c>
      <c r="I73" s="88" t="s">
        <v>734</v>
      </c>
      <c r="J73" s="232" t="str">
        <f>_xlfn.XLOOKUP($C73,'State Policy Descriptions'!$C:$C,'State Policy Descriptions'!$L:$L,0,1,1)</f>
        <v xml:space="preserve">**Description:** This policy reduces production of the selected fuel type(s) for export. This lever may represent a reduction in fuel demand by actors outside the modeled region (i.e., not caused by domestic policy) or a conscious policy within the modeled region to transition its economy away from dependence on fossil fuel exports. // **Guidance for setting values:** // 
**Hard coal**: The model assumes the state has no hard coal production. //**Crude oil:**: The model assumes the state has no crude oil production. //**Heavy fuel oil:**: The model assumes the state has no heavy fuel oil production. //**Jet fuel or kerosene:** The model assumes the state has no jet fuel or kerosene production. //**LPG propane or butane:** The model assumes the state has no LPG propane or butane production. //**Natural gas:** The model assumes the state has no natural gas production. //**Petroleum diesel:** The model assumes the state has no petroleum diesel production. //**Petroleum gasoline:** The model assumes the state has no petroleum gasoline production. </v>
      </c>
      <c r="K73" s="88"/>
      <c r="L73" s="78" t="s">
        <v>938</v>
      </c>
      <c r="M73" s="228" t="s">
        <v>150</v>
      </c>
    </row>
    <row r="74" spans="1:14" x14ac:dyDescent="0.25">
      <c r="A74" t="s">
        <v>132</v>
      </c>
      <c r="B74" t="s">
        <v>134</v>
      </c>
      <c r="C74" t="s">
        <v>428</v>
      </c>
      <c r="D74" t="s">
        <v>134</v>
      </c>
      <c r="E74" t="s">
        <v>519</v>
      </c>
      <c r="F74" s="8">
        <v>0</v>
      </c>
      <c r="G74" s="8">
        <v>1</v>
      </c>
      <c r="H74" s="8">
        <v>0.01</v>
      </c>
      <c r="I74" s="88" t="s">
        <v>33</v>
      </c>
      <c r="J74" s="232" t="str">
        <f>_xlfn.XLOOKUP($C74,'State Policy Descriptions'!$C:$C,'State Policy Descriptions'!$L:$L,0,1,1)</f>
        <v>**Description:** This policy increases the sequestration of CO2 by planting forests.  Planted forests are assumed to be managed with best practices and are not used for timber harvesting. // **Guidance for setting values:** If this policy is fully implemented, the afforestation/reforestation rate reaches 122 thousand acres per year in 2050.</v>
      </c>
      <c r="K74" s="88" t="s">
        <v>227</v>
      </c>
      <c r="L74" s="78" t="s">
        <v>228</v>
      </c>
      <c r="M74" s="228" t="s">
        <v>150</v>
      </c>
      <c r="N74" s="88" t="s">
        <v>183</v>
      </c>
    </row>
    <row r="75" spans="1:14" x14ac:dyDescent="0.25">
      <c r="A75" t="s">
        <v>132</v>
      </c>
      <c r="B75" t="s">
        <v>256</v>
      </c>
      <c r="C75" t="s">
        <v>435</v>
      </c>
      <c r="D75" t="s">
        <v>256</v>
      </c>
      <c r="E75" t="s">
        <v>518</v>
      </c>
      <c r="F75" s="8">
        <v>0</v>
      </c>
      <c r="G75" s="8">
        <v>1</v>
      </c>
      <c r="H75" s="8">
        <v>0.01</v>
      </c>
      <c r="I75" s="88" t="s">
        <v>33</v>
      </c>
      <c r="J75" s="88" t="s">
        <v>1490</v>
      </c>
      <c r="K75" s="88" t="s">
        <v>310</v>
      </c>
      <c r="L75" s="78" t="s">
        <v>311</v>
      </c>
      <c r="M75" s="228"/>
      <c r="N75" s="88"/>
    </row>
    <row r="76" spans="1:14" x14ac:dyDescent="0.25">
      <c r="A76" t="s">
        <v>132</v>
      </c>
      <c r="B76" t="s">
        <v>1588</v>
      </c>
      <c r="C76" t="s">
        <v>432</v>
      </c>
      <c r="D76" t="s">
        <v>1588</v>
      </c>
      <c r="E76" t="s">
        <v>517</v>
      </c>
      <c r="F76" s="8">
        <v>0</v>
      </c>
      <c r="G76" s="8">
        <v>1</v>
      </c>
      <c r="H76" s="8">
        <v>0.01</v>
      </c>
      <c r="I76" s="88" t="s">
        <v>33</v>
      </c>
      <c r="J76" s="88" t="s">
        <v>1589</v>
      </c>
      <c r="K76" s="88"/>
      <c r="L76" s="78" t="s">
        <v>943</v>
      </c>
      <c r="M76" s="228" t="s">
        <v>1590</v>
      </c>
      <c r="N76" s="88"/>
    </row>
    <row r="77" spans="1:14" x14ac:dyDescent="0.25">
      <c r="A77" t="s">
        <v>132</v>
      </c>
      <c r="B77" t="s">
        <v>184</v>
      </c>
      <c r="C77" t="s">
        <v>429</v>
      </c>
      <c r="D77" t="s">
        <v>184</v>
      </c>
      <c r="E77" t="s">
        <v>516</v>
      </c>
      <c r="F77" s="8">
        <v>0</v>
      </c>
      <c r="G77" s="8">
        <v>1</v>
      </c>
      <c r="H77" s="8">
        <v>0.01</v>
      </c>
      <c r="I77" s="88" t="s">
        <v>33</v>
      </c>
      <c r="J77" s="88" t="s">
        <v>550</v>
      </c>
      <c r="K77" s="88" t="s">
        <v>229</v>
      </c>
      <c r="L77" s="78" t="s">
        <v>230</v>
      </c>
      <c r="M77" s="228" t="s">
        <v>150</v>
      </c>
      <c r="N77" s="88"/>
    </row>
    <row r="78" spans="1:14" x14ac:dyDescent="0.25">
      <c r="A78" t="s">
        <v>132</v>
      </c>
      <c r="B78" t="s">
        <v>1010</v>
      </c>
      <c r="C78" t="s">
        <v>1011</v>
      </c>
      <c r="D78" t="s">
        <v>1010</v>
      </c>
      <c r="E78" t="s">
        <v>1012</v>
      </c>
      <c r="F78" s="8">
        <v>0</v>
      </c>
      <c r="G78" s="8">
        <v>1</v>
      </c>
      <c r="H78" s="8">
        <v>0.01</v>
      </c>
      <c r="I78" s="88" t="s">
        <v>33</v>
      </c>
      <c r="J78" s="88" t="s">
        <v>1867</v>
      </c>
      <c r="K78" s="88" t="s">
        <v>231</v>
      </c>
      <c r="L78" s="78" t="s">
        <v>232</v>
      </c>
      <c r="M78" s="228" t="s">
        <v>150</v>
      </c>
      <c r="N78" s="88"/>
    </row>
    <row r="79" spans="1:14" x14ac:dyDescent="0.25">
      <c r="A79" t="s">
        <v>132</v>
      </c>
      <c r="B79" t="s">
        <v>1591</v>
      </c>
      <c r="C79" t="s">
        <v>1535</v>
      </c>
      <c r="D79" t="s">
        <v>1591</v>
      </c>
      <c r="E79" t="s">
        <v>1536</v>
      </c>
      <c r="F79" s="8">
        <v>0</v>
      </c>
      <c r="G79" s="8">
        <v>1</v>
      </c>
      <c r="H79" s="8">
        <v>0.01</v>
      </c>
      <c r="I79" s="88" t="s">
        <v>33</v>
      </c>
      <c r="J79" s="88" t="s">
        <v>1592</v>
      </c>
      <c r="K79" s="88"/>
      <c r="L79" s="78"/>
      <c r="M79" s="228"/>
      <c r="N79" s="88"/>
    </row>
    <row r="80" spans="1:14" x14ac:dyDescent="0.25">
      <c r="A80" t="s">
        <v>132</v>
      </c>
      <c r="B80" t="s">
        <v>135</v>
      </c>
      <c r="C80" t="s">
        <v>430</v>
      </c>
      <c r="D80" t="s">
        <v>135</v>
      </c>
      <c r="E80" t="s">
        <v>515</v>
      </c>
      <c r="F80" s="8">
        <v>0</v>
      </c>
      <c r="G80" s="8">
        <v>1</v>
      </c>
      <c r="H80" s="8">
        <v>0.01</v>
      </c>
      <c r="I80" s="88" t="s">
        <v>33</v>
      </c>
      <c r="J80" s="88" t="s">
        <v>2633</v>
      </c>
      <c r="K80" s="88" t="s">
        <v>233</v>
      </c>
      <c r="L80" s="78" t="s">
        <v>234</v>
      </c>
      <c r="M80" s="228" t="s">
        <v>150</v>
      </c>
      <c r="N80" s="88"/>
    </row>
    <row r="81" spans="1:14" x14ac:dyDescent="0.25">
      <c r="A81" t="s">
        <v>132</v>
      </c>
      <c r="B81" t="s">
        <v>133</v>
      </c>
      <c r="C81" t="s">
        <v>1043</v>
      </c>
      <c r="D81" t="s">
        <v>133</v>
      </c>
      <c r="E81" t="s">
        <v>514</v>
      </c>
      <c r="F81" s="8">
        <v>0</v>
      </c>
      <c r="G81" s="8">
        <v>1</v>
      </c>
      <c r="H81" s="8">
        <v>0.01</v>
      </c>
      <c r="I81" s="88" t="s">
        <v>33</v>
      </c>
      <c r="J81" s="88" t="s">
        <v>1868</v>
      </c>
      <c r="K81" s="88" t="s">
        <v>235</v>
      </c>
      <c r="L81" s="78" t="s">
        <v>236</v>
      </c>
      <c r="M81" s="228" t="s">
        <v>150</v>
      </c>
      <c r="N81" s="88"/>
    </row>
    <row r="82" spans="1:14" x14ac:dyDescent="0.25">
      <c r="A82" t="s">
        <v>132</v>
      </c>
      <c r="B82" t="s">
        <v>1585</v>
      </c>
      <c r="C82" t="s">
        <v>431</v>
      </c>
      <c r="D82" t="s">
        <v>1585</v>
      </c>
      <c r="E82" t="s">
        <v>513</v>
      </c>
      <c r="F82" s="8">
        <v>0</v>
      </c>
      <c r="G82" s="8">
        <v>1</v>
      </c>
      <c r="H82" s="8">
        <v>0.01</v>
      </c>
      <c r="I82" s="88" t="s">
        <v>33</v>
      </c>
      <c r="J82" s="88" t="s">
        <v>1586</v>
      </c>
      <c r="K82" s="88"/>
      <c r="L82" s="78" t="s">
        <v>944</v>
      </c>
      <c r="M82" s="228" t="s">
        <v>1587</v>
      </c>
      <c r="N82" s="88"/>
    </row>
    <row r="83" spans="1:14" x14ac:dyDescent="0.25">
      <c r="A83" t="s">
        <v>132</v>
      </c>
      <c r="B83" t="s">
        <v>683</v>
      </c>
      <c r="C83" t="s">
        <v>684</v>
      </c>
      <c r="D83" t="s">
        <v>683</v>
      </c>
      <c r="E83" t="s">
        <v>685</v>
      </c>
      <c r="F83" s="8">
        <v>0</v>
      </c>
      <c r="G83" s="8">
        <v>1</v>
      </c>
      <c r="H83" s="8">
        <v>0.01</v>
      </c>
      <c r="I83" s="88" t="s">
        <v>686</v>
      </c>
      <c r="J83" s="88" t="s">
        <v>1457</v>
      </c>
      <c r="K83" s="88"/>
      <c r="L83" s="78" t="s">
        <v>939</v>
      </c>
      <c r="M83" s="102" t="s">
        <v>687</v>
      </c>
      <c r="N83" s="88"/>
    </row>
    <row r="84" spans="1:14" x14ac:dyDescent="0.25">
      <c r="A84" s="143" t="s">
        <v>720</v>
      </c>
      <c r="B84" s="143" t="s">
        <v>723</v>
      </c>
      <c r="C84" t="s">
        <v>285</v>
      </c>
      <c r="D84" s="143" t="s">
        <v>722</v>
      </c>
      <c r="E84" t="s">
        <v>512</v>
      </c>
      <c r="F84" s="223">
        <v>0</v>
      </c>
      <c r="G84" s="223">
        <v>1</v>
      </c>
      <c r="H84" s="223">
        <v>0.01</v>
      </c>
      <c r="I84" s="78" t="s">
        <v>57</v>
      </c>
      <c r="J84" s="78" t="s">
        <v>551</v>
      </c>
      <c r="K84" s="78" t="s">
        <v>241</v>
      </c>
      <c r="L84" s="78" t="s">
        <v>242</v>
      </c>
      <c r="M84" s="228" t="s">
        <v>150</v>
      </c>
      <c r="N84" s="78"/>
    </row>
    <row r="85" spans="1:14" x14ac:dyDescent="0.25">
      <c r="A85" s="143" t="s">
        <v>720</v>
      </c>
      <c r="B85" s="143" t="s">
        <v>1892</v>
      </c>
      <c r="C85" t="s">
        <v>979</v>
      </c>
      <c r="D85" s="143" t="s">
        <v>347</v>
      </c>
      <c r="E85" t="s">
        <v>977</v>
      </c>
      <c r="F85" s="223">
        <v>0</v>
      </c>
      <c r="G85" s="223">
        <v>1</v>
      </c>
      <c r="H85" s="223">
        <v>0.01</v>
      </c>
      <c r="I85" s="88" t="s">
        <v>978</v>
      </c>
      <c r="J85" s="78" t="s">
        <v>1847</v>
      </c>
      <c r="K85" s="78" t="s">
        <v>340</v>
      </c>
      <c r="L85" s="78" t="s">
        <v>940</v>
      </c>
      <c r="M85" s="228" t="s">
        <v>150</v>
      </c>
      <c r="N85" s="78"/>
    </row>
    <row r="86" spans="1:14" x14ac:dyDescent="0.25">
      <c r="A86" s="143" t="s">
        <v>720</v>
      </c>
      <c r="B86" s="143" t="s">
        <v>1945</v>
      </c>
      <c r="C86" t="s">
        <v>721</v>
      </c>
      <c r="D86" s="143" t="s">
        <v>1945</v>
      </c>
      <c r="E86" t="s">
        <v>724</v>
      </c>
      <c r="F86" s="223">
        <v>0</v>
      </c>
      <c r="G86" s="223">
        <v>1</v>
      </c>
      <c r="H86" s="223">
        <v>0.01</v>
      </c>
      <c r="I86" s="88" t="s">
        <v>725</v>
      </c>
      <c r="J86" s="78" t="s">
        <v>2647</v>
      </c>
      <c r="K86" s="78"/>
      <c r="L86" s="78" t="s">
        <v>941</v>
      </c>
      <c r="M86" s="228"/>
      <c r="N86" s="78"/>
    </row>
    <row r="87" spans="1:14" s="112" customFormat="1" x14ac:dyDescent="0.25">
      <c r="A87" s="236" t="s">
        <v>720</v>
      </c>
      <c r="B87" s="112" t="s">
        <v>1946</v>
      </c>
      <c r="C87" s="112" t="s">
        <v>1942</v>
      </c>
      <c r="D87" s="112" t="s">
        <v>1943</v>
      </c>
      <c r="E87" s="112" t="s">
        <v>1944</v>
      </c>
      <c r="F87" s="112">
        <v>0</v>
      </c>
      <c r="G87" s="112">
        <v>1</v>
      </c>
      <c r="H87" s="112">
        <v>1</v>
      </c>
      <c r="I87" s="237" t="s">
        <v>29</v>
      </c>
      <c r="J87" s="242" t="s">
        <v>2648</v>
      </c>
      <c r="K87" s="242"/>
      <c r="L87" s="242" t="s">
        <v>941</v>
      </c>
      <c r="M87" s="252"/>
      <c r="N87" s="242"/>
    </row>
    <row r="88" spans="1:14" x14ac:dyDescent="0.25">
      <c r="A88" t="s">
        <v>10</v>
      </c>
      <c r="B88" t="s">
        <v>1359</v>
      </c>
      <c r="C88" t="s">
        <v>655</v>
      </c>
      <c r="D88" t="s">
        <v>1359</v>
      </c>
      <c r="E88" t="s">
        <v>511</v>
      </c>
      <c r="F88">
        <v>0</v>
      </c>
      <c r="G88">
        <v>300</v>
      </c>
      <c r="H88">
        <v>5</v>
      </c>
      <c r="I88" s="58" t="str">
        <f>UnitControlCenter!$B$50</f>
        <v>$/metric ton CO2e</v>
      </c>
      <c r="J88" s="88" t="s">
        <v>1840</v>
      </c>
      <c r="K88" s="88" t="s">
        <v>239</v>
      </c>
      <c r="L88" s="78" t="s">
        <v>240</v>
      </c>
      <c r="M88" s="233" t="s">
        <v>631</v>
      </c>
      <c r="N88" s="78" t="s">
        <v>395</v>
      </c>
    </row>
    <row r="89" spans="1:14" x14ac:dyDescent="0.25">
      <c r="A89" t="s">
        <v>10</v>
      </c>
      <c r="B89" t="s">
        <v>25</v>
      </c>
      <c r="C89" t="s">
        <v>138</v>
      </c>
      <c r="D89" t="s">
        <v>25</v>
      </c>
      <c r="E89" t="s">
        <v>510</v>
      </c>
      <c r="F89" s="223">
        <v>0</v>
      </c>
      <c r="G89" s="223">
        <v>1</v>
      </c>
      <c r="H89" s="223">
        <v>0.01</v>
      </c>
      <c r="I89" s="88" t="s">
        <v>140</v>
      </c>
      <c r="J89" s="88" t="s">
        <v>2639</v>
      </c>
      <c r="K89" s="78" t="s">
        <v>243</v>
      </c>
      <c r="L89" s="78" t="s">
        <v>244</v>
      </c>
      <c r="M89" s="228" t="s">
        <v>150</v>
      </c>
    </row>
    <row r="90" spans="1:14" x14ac:dyDescent="0.25">
      <c r="A90" s="143" t="s">
        <v>10</v>
      </c>
      <c r="B90" s="143" t="s">
        <v>688</v>
      </c>
      <c r="C90" t="s">
        <v>689</v>
      </c>
      <c r="D90" s="58"/>
      <c r="E90" s="143" t="s">
        <v>690</v>
      </c>
      <c r="F90">
        <v>0</v>
      </c>
      <c r="G90">
        <v>1</v>
      </c>
      <c r="H90">
        <v>1</v>
      </c>
      <c r="I90" s="88" t="s">
        <v>29</v>
      </c>
      <c r="J90" s="88" t="s">
        <v>1520</v>
      </c>
      <c r="K90" s="88" t="s">
        <v>239</v>
      </c>
      <c r="L90" s="78" t="s">
        <v>240</v>
      </c>
    </row>
    <row r="91" spans="1:14" x14ac:dyDescent="0.25">
      <c r="A91" s="143" t="s">
        <v>10</v>
      </c>
      <c r="B91" s="143" t="s">
        <v>1213</v>
      </c>
      <c r="C91" t="s">
        <v>1561</v>
      </c>
      <c r="D91" s="58"/>
      <c r="E91" s="143" t="s">
        <v>1563</v>
      </c>
      <c r="F91">
        <v>0</v>
      </c>
      <c r="G91">
        <v>1</v>
      </c>
      <c r="H91">
        <v>1</v>
      </c>
      <c r="I91" s="88" t="s">
        <v>29</v>
      </c>
      <c r="J91" s="88" t="s">
        <v>2640</v>
      </c>
      <c r="K91" s="88" t="s">
        <v>239</v>
      </c>
      <c r="L91" s="78" t="s">
        <v>240</v>
      </c>
    </row>
    <row r="92" spans="1:14" x14ac:dyDescent="0.25">
      <c r="A92" s="143" t="s">
        <v>10</v>
      </c>
      <c r="B92" t="s">
        <v>1519</v>
      </c>
      <c r="C92" t="s">
        <v>1562</v>
      </c>
      <c r="D92" s="58"/>
      <c r="E92" s="58"/>
      <c r="F92">
        <v>0</v>
      </c>
      <c r="G92">
        <v>1</v>
      </c>
      <c r="H92">
        <v>1</v>
      </c>
      <c r="I92" s="88" t="s">
        <v>29</v>
      </c>
      <c r="J92" t="s">
        <v>2641</v>
      </c>
      <c r="K92" s="88" t="s">
        <v>239</v>
      </c>
      <c r="L92" s="78" t="s">
        <v>240</v>
      </c>
    </row>
    <row r="93" spans="1:14" x14ac:dyDescent="0.25">
      <c r="A93" s="143" t="s">
        <v>10</v>
      </c>
      <c r="B93" s="143" t="s">
        <v>954</v>
      </c>
      <c r="C93" t="s">
        <v>953</v>
      </c>
      <c r="D93" s="143" t="s">
        <v>954</v>
      </c>
      <c r="E93" t="s">
        <v>955</v>
      </c>
      <c r="F93">
        <v>0</v>
      </c>
      <c r="G93">
        <v>1</v>
      </c>
      <c r="H93">
        <v>1</v>
      </c>
      <c r="I93" s="88" t="s">
        <v>29</v>
      </c>
      <c r="J93" s="78"/>
    </row>
    <row r="94" spans="1:14" x14ac:dyDescent="0.25">
      <c r="A94" s="143" t="s">
        <v>10</v>
      </c>
      <c r="B94" s="143" t="s">
        <v>996</v>
      </c>
      <c r="C94" t="s">
        <v>996</v>
      </c>
      <c r="D94" s="143" t="s">
        <v>996</v>
      </c>
      <c r="E94" s="143" t="s">
        <v>997</v>
      </c>
      <c r="F94" s="223">
        <v>0</v>
      </c>
      <c r="G94" s="223">
        <v>1</v>
      </c>
      <c r="H94" s="223">
        <v>0.01</v>
      </c>
      <c r="I94" s="88" t="s">
        <v>998</v>
      </c>
      <c r="J94" s="88" t="s">
        <v>1423</v>
      </c>
      <c r="K94" s="78" t="s">
        <v>1148</v>
      </c>
    </row>
    <row r="95" spans="1:14" x14ac:dyDescent="0.25">
      <c r="A95" t="s">
        <v>10</v>
      </c>
      <c r="B95" t="s">
        <v>1466</v>
      </c>
      <c r="C95" t="s">
        <v>1465</v>
      </c>
      <c r="D95" t="s">
        <v>1466</v>
      </c>
      <c r="E95" t="s">
        <v>509</v>
      </c>
      <c r="F95" s="106">
        <v>-0.9</v>
      </c>
      <c r="G95" s="106">
        <v>0.9</v>
      </c>
      <c r="H95" s="223">
        <v>0.01</v>
      </c>
      <c r="I95" s="88" t="s">
        <v>141</v>
      </c>
      <c r="J95" s="88" t="s">
        <v>1467</v>
      </c>
      <c r="K95" s="78" t="s">
        <v>245</v>
      </c>
      <c r="L95" s="78" t="s">
        <v>246</v>
      </c>
      <c r="M95" s="233" t="s">
        <v>151</v>
      </c>
    </row>
    <row r="96" spans="1:14" s="112" customFormat="1" x14ac:dyDescent="0.25">
      <c r="A96" s="112" t="s">
        <v>10</v>
      </c>
      <c r="B96" s="112" t="s">
        <v>1848</v>
      </c>
      <c r="C96" s="112" t="s">
        <v>1851</v>
      </c>
      <c r="F96" s="112">
        <v>0</v>
      </c>
      <c r="G96" s="112">
        <v>1</v>
      </c>
      <c r="H96" s="112">
        <v>1</v>
      </c>
      <c r="I96" s="237" t="s">
        <v>29</v>
      </c>
      <c r="J96" s="237" t="s">
        <v>1854</v>
      </c>
      <c r="M96" s="238"/>
    </row>
    <row r="97" spans="1:13" s="112" customFormat="1" x14ac:dyDescent="0.25">
      <c r="A97" s="112" t="s">
        <v>10</v>
      </c>
      <c r="B97" s="112" t="s">
        <v>1849</v>
      </c>
      <c r="C97" s="112" t="s">
        <v>1852</v>
      </c>
      <c r="F97" s="112">
        <v>0</v>
      </c>
      <c r="G97" s="112">
        <v>1</v>
      </c>
      <c r="H97" s="112">
        <v>1</v>
      </c>
      <c r="I97" s="237" t="s">
        <v>29</v>
      </c>
      <c r="J97" s="237" t="s">
        <v>1855</v>
      </c>
      <c r="M97" s="238"/>
    </row>
    <row r="98" spans="1:13" s="112" customFormat="1" x14ac:dyDescent="0.25">
      <c r="A98" s="112" t="s">
        <v>10</v>
      </c>
      <c r="B98" s="112" t="s">
        <v>1850</v>
      </c>
      <c r="C98" s="112" t="s">
        <v>1853</v>
      </c>
      <c r="F98" s="112">
        <v>0</v>
      </c>
      <c r="G98" s="112">
        <v>1</v>
      </c>
      <c r="H98" s="112">
        <v>1</v>
      </c>
      <c r="I98" s="237" t="s">
        <v>29</v>
      </c>
      <c r="J98" s="237" t="s">
        <v>1856</v>
      </c>
      <c r="M98" s="238"/>
    </row>
    <row r="99" spans="1:13" x14ac:dyDescent="0.25">
      <c r="A99" t="s">
        <v>899</v>
      </c>
      <c r="B99" s="58" t="s">
        <v>312</v>
      </c>
      <c r="C99" t="s">
        <v>286</v>
      </c>
      <c r="D99" t="s">
        <v>348</v>
      </c>
      <c r="E99" t="s">
        <v>508</v>
      </c>
      <c r="F99" s="8">
        <v>0</v>
      </c>
      <c r="G99" s="8">
        <v>0.4</v>
      </c>
      <c r="H99" s="106">
        <v>0.01</v>
      </c>
      <c r="I99" s="88" t="s">
        <v>31</v>
      </c>
      <c r="J99" s="88" t="s">
        <v>1424</v>
      </c>
      <c r="K99" s="88" t="s">
        <v>247</v>
      </c>
      <c r="L99" s="78" t="s">
        <v>248</v>
      </c>
      <c r="M99" s="228"/>
    </row>
    <row r="100" spans="1:13" x14ac:dyDescent="0.25">
      <c r="A100" s="76" t="str">
        <f>A$99</f>
        <v>Research and Development</v>
      </c>
      <c r="B100" s="76" t="str">
        <f t="shared" ref="B100:B103" si="0">B$99</f>
        <v>Capital Cost Reduction</v>
      </c>
      <c r="C100" t="s">
        <v>287</v>
      </c>
      <c r="D100" s="76" t="str">
        <f t="shared" ref="D100:L103" si="1">D$99</f>
        <v>R&amp;D Capital Cost Reductions</v>
      </c>
      <c r="E100" t="s">
        <v>1438</v>
      </c>
      <c r="F100" s="108">
        <f t="shared" si="1"/>
        <v>0</v>
      </c>
      <c r="G100" s="108">
        <f t="shared" si="1"/>
        <v>0.4</v>
      </c>
      <c r="H100" s="108">
        <f t="shared" si="1"/>
        <v>0.01</v>
      </c>
      <c r="I100" s="76" t="str">
        <f t="shared" si="1"/>
        <v>% reduction in cost</v>
      </c>
      <c r="J100" s="76" t="str">
        <f t="shared" si="1"/>
        <v>**Description:** This policy causes the capital cost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c r="K100" s="76" t="str">
        <f t="shared" si="1"/>
        <v>architectural-design.html#rnd</v>
      </c>
      <c r="L100" s="76" t="str">
        <f t="shared" si="1"/>
        <v>research-and-development.html</v>
      </c>
      <c r="M100" s="228"/>
    </row>
    <row r="101" spans="1:13" x14ac:dyDescent="0.25">
      <c r="A101" s="76" t="str">
        <f t="shared" ref="A101:A103" si="2">A$99</f>
        <v>Research and Development</v>
      </c>
      <c r="B101" s="76" t="str">
        <f t="shared" si="0"/>
        <v>Capital Cost Reduction</v>
      </c>
      <c r="C101" t="s">
        <v>288</v>
      </c>
      <c r="D101" s="76" t="str">
        <f t="shared" si="1"/>
        <v>R&amp;D Capital Cost Reductions</v>
      </c>
      <c r="E101" t="s">
        <v>1439</v>
      </c>
      <c r="F101" s="108">
        <f t="shared" si="1"/>
        <v>0</v>
      </c>
      <c r="G101" s="108">
        <f t="shared" si="1"/>
        <v>0.4</v>
      </c>
      <c r="H101" s="108">
        <f t="shared" si="1"/>
        <v>0.01</v>
      </c>
      <c r="I101" s="76" t="str">
        <f t="shared" si="1"/>
        <v>% reduction in cost</v>
      </c>
      <c r="J101" s="76" t="str">
        <f t="shared" si="1"/>
        <v>**Description:** This policy causes the capital cost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c r="K101" s="76" t="str">
        <f t="shared" si="1"/>
        <v>architectural-design.html#rnd</v>
      </c>
      <c r="L101" s="76" t="str">
        <f t="shared" si="1"/>
        <v>research-and-development.html</v>
      </c>
      <c r="M101" s="228"/>
    </row>
    <row r="102" spans="1:13" x14ac:dyDescent="0.25">
      <c r="A102" s="76" t="str">
        <f t="shared" si="2"/>
        <v>Research and Development</v>
      </c>
      <c r="B102" s="76" t="str">
        <f t="shared" si="0"/>
        <v>Capital Cost Reduction</v>
      </c>
      <c r="C102" t="s">
        <v>289</v>
      </c>
      <c r="D102" s="76" t="str">
        <f t="shared" si="1"/>
        <v>R&amp;D Capital Cost Reductions</v>
      </c>
      <c r="E102" t="s">
        <v>1440</v>
      </c>
      <c r="F102" s="108">
        <f t="shared" si="1"/>
        <v>0</v>
      </c>
      <c r="G102" s="108">
        <f t="shared" si="1"/>
        <v>0.4</v>
      </c>
      <c r="H102" s="108">
        <f t="shared" si="1"/>
        <v>0.01</v>
      </c>
      <c r="I102" s="76" t="str">
        <f t="shared" si="1"/>
        <v>% reduction in cost</v>
      </c>
      <c r="J102" s="76" t="str">
        <f t="shared" si="1"/>
        <v>**Description:** This policy causes the capital cost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c r="K102" s="76" t="str">
        <f t="shared" si="1"/>
        <v>architectural-design.html#rnd</v>
      </c>
      <c r="L102" s="76" t="str">
        <f t="shared" si="1"/>
        <v>research-and-development.html</v>
      </c>
      <c r="M102" s="228"/>
    </row>
    <row r="103" spans="1:13" x14ac:dyDescent="0.25">
      <c r="A103" s="76" t="str">
        <f t="shared" si="2"/>
        <v>Research and Development</v>
      </c>
      <c r="B103" s="76" t="str">
        <f t="shared" si="0"/>
        <v>Capital Cost Reduction</v>
      </c>
      <c r="C103" s="143" t="s">
        <v>290</v>
      </c>
      <c r="D103" s="76" t="str">
        <f t="shared" si="1"/>
        <v>R&amp;D Capital Cost Reductions</v>
      </c>
      <c r="E103" t="s">
        <v>1441</v>
      </c>
      <c r="F103" s="108">
        <f t="shared" si="1"/>
        <v>0</v>
      </c>
      <c r="G103" s="108">
        <f t="shared" si="1"/>
        <v>0.4</v>
      </c>
      <c r="H103" s="108">
        <f t="shared" si="1"/>
        <v>0.01</v>
      </c>
      <c r="I103" s="76" t="str">
        <f t="shared" si="1"/>
        <v>% reduction in cost</v>
      </c>
      <c r="J103" s="76" t="str">
        <f t="shared" si="1"/>
        <v>**Description:** This policy causes the capital cost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c r="K103" s="76" t="str">
        <f t="shared" si="1"/>
        <v>architectural-design.html#rnd</v>
      </c>
      <c r="L103" s="76" t="str">
        <f t="shared" si="1"/>
        <v>research-and-development.html</v>
      </c>
      <c r="M103" s="228"/>
    </row>
    <row r="104" spans="1:13" x14ac:dyDescent="0.25">
      <c r="A104" s="143" t="s">
        <v>899</v>
      </c>
      <c r="B104" s="143" t="s">
        <v>1041</v>
      </c>
      <c r="C104" t="s">
        <v>1042</v>
      </c>
      <c r="D104" s="143" t="s">
        <v>1895</v>
      </c>
      <c r="E104" s="104" t="s">
        <v>1044</v>
      </c>
      <c r="F104" s="8">
        <v>0</v>
      </c>
      <c r="G104" s="8">
        <v>1</v>
      </c>
      <c r="H104" s="106">
        <v>0.01</v>
      </c>
      <c r="I104" s="88" t="s">
        <v>33</v>
      </c>
      <c r="J104" s="88" t="s">
        <v>1584</v>
      </c>
      <c r="K104" s="78" t="s">
        <v>1047</v>
      </c>
      <c r="L104" s="78" t="s">
        <v>1046</v>
      </c>
      <c r="M104" s="233" t="s">
        <v>1045</v>
      </c>
    </row>
    <row r="105" spans="1:13" x14ac:dyDescent="0.25">
      <c r="A105" s="143" t="s">
        <v>899</v>
      </c>
      <c r="B105" s="143" t="s">
        <v>1881</v>
      </c>
      <c r="C105" t="s">
        <v>1882</v>
      </c>
      <c r="D105" s="143" t="s">
        <v>1895</v>
      </c>
      <c r="E105" s="104" t="s">
        <v>1883</v>
      </c>
      <c r="F105" s="8">
        <v>0</v>
      </c>
      <c r="G105" s="8">
        <v>1</v>
      </c>
      <c r="H105" s="106">
        <v>0.01</v>
      </c>
      <c r="I105" s="88" t="s">
        <v>33</v>
      </c>
      <c r="J105" s="88" t="s">
        <v>1885</v>
      </c>
      <c r="K105" s="78"/>
      <c r="L105" s="78"/>
      <c r="M105" s="233" t="s">
        <v>1884</v>
      </c>
    </row>
    <row r="106" spans="1:13" x14ac:dyDescent="0.25">
      <c r="A106" t="s">
        <v>899</v>
      </c>
      <c r="B106" s="58" t="s">
        <v>325</v>
      </c>
      <c r="C106" t="s">
        <v>291</v>
      </c>
      <c r="D106" t="s">
        <v>349</v>
      </c>
      <c r="E106" t="s">
        <v>507</v>
      </c>
      <c r="F106" s="8">
        <v>0</v>
      </c>
      <c r="G106" s="8">
        <v>0.4</v>
      </c>
      <c r="H106" s="106">
        <v>0.01</v>
      </c>
      <c r="I106" s="88" t="s">
        <v>32</v>
      </c>
      <c r="J106" s="88" t="s">
        <v>1430</v>
      </c>
      <c r="K106" s="88" t="s">
        <v>247</v>
      </c>
      <c r="L106" s="78" t="s">
        <v>248</v>
      </c>
    </row>
    <row r="107" spans="1:13" x14ac:dyDescent="0.25">
      <c r="A107" s="76" t="str">
        <f>A$106</f>
        <v>Research and Development</v>
      </c>
      <c r="B107" s="76" t="str">
        <f>B$106</f>
        <v>Fuel Use Reduction</v>
      </c>
      <c r="C107" t="s">
        <v>292</v>
      </c>
      <c r="D107" s="76" t="str">
        <f t="shared" ref="D107:L110" si="3">D$106</f>
        <v>R&amp;D Fuel Use Reductions</v>
      </c>
      <c r="E107" t="s">
        <v>1442</v>
      </c>
      <c r="F107" s="77">
        <f t="shared" si="3"/>
        <v>0</v>
      </c>
      <c r="G107" s="77">
        <f t="shared" si="3"/>
        <v>0.4</v>
      </c>
      <c r="H107" s="77">
        <f t="shared" si="3"/>
        <v>0.01</v>
      </c>
      <c r="I107" s="76" t="str">
        <f t="shared" si="3"/>
        <v>% reduction in fuel use</v>
      </c>
      <c r="J107" s="76" t="str">
        <f t="shared" si="3"/>
        <v>**Description:** This policy causes the fuel use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c r="K107" s="76" t="str">
        <f t="shared" si="3"/>
        <v>architectural-design.html#rnd</v>
      </c>
      <c r="L107" s="76" t="str">
        <f t="shared" si="3"/>
        <v>research-and-development.html</v>
      </c>
    </row>
    <row r="108" spans="1:13" x14ac:dyDescent="0.25">
      <c r="A108" s="76" t="str">
        <f t="shared" ref="A108:B110" si="4">A$106</f>
        <v>Research and Development</v>
      </c>
      <c r="B108" s="76" t="str">
        <f t="shared" si="4"/>
        <v>Fuel Use Reduction</v>
      </c>
      <c r="C108" t="s">
        <v>293</v>
      </c>
      <c r="D108" s="76" t="str">
        <f t="shared" si="3"/>
        <v>R&amp;D Fuel Use Reductions</v>
      </c>
      <c r="E108" t="s">
        <v>1443</v>
      </c>
      <c r="F108" s="77">
        <f t="shared" si="3"/>
        <v>0</v>
      </c>
      <c r="G108" s="77">
        <f t="shared" si="3"/>
        <v>0.4</v>
      </c>
      <c r="H108" s="77">
        <f t="shared" si="3"/>
        <v>0.01</v>
      </c>
      <c r="I108" s="76" t="str">
        <f t="shared" si="3"/>
        <v>% reduction in fuel use</v>
      </c>
      <c r="J108" s="76" t="str">
        <f t="shared" si="3"/>
        <v>**Description:** This policy causes the fuel use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c r="K108" s="76" t="str">
        <f t="shared" si="3"/>
        <v>architectural-design.html#rnd</v>
      </c>
      <c r="L108" s="76" t="str">
        <f t="shared" si="3"/>
        <v>research-and-development.html</v>
      </c>
    </row>
    <row r="109" spans="1:13" x14ac:dyDescent="0.25">
      <c r="A109" s="76" t="str">
        <f t="shared" si="4"/>
        <v>Research and Development</v>
      </c>
      <c r="B109" s="76" t="str">
        <f t="shared" si="4"/>
        <v>Fuel Use Reduction</v>
      </c>
      <c r="C109" t="s">
        <v>294</v>
      </c>
      <c r="D109" s="76" t="str">
        <f t="shared" si="3"/>
        <v>R&amp;D Fuel Use Reductions</v>
      </c>
      <c r="E109" t="s">
        <v>1444</v>
      </c>
      <c r="F109" s="77">
        <f t="shared" si="3"/>
        <v>0</v>
      </c>
      <c r="G109" s="77">
        <f t="shared" si="3"/>
        <v>0.4</v>
      </c>
      <c r="H109" s="77">
        <f t="shared" si="3"/>
        <v>0.01</v>
      </c>
      <c r="I109" s="76" t="str">
        <f t="shared" si="3"/>
        <v>% reduction in fuel use</v>
      </c>
      <c r="J109" s="76" t="str">
        <f t="shared" si="3"/>
        <v>**Description:** This policy causes the fuel use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c r="K109" s="76" t="str">
        <f t="shared" si="3"/>
        <v>architectural-design.html#rnd</v>
      </c>
      <c r="L109" s="76" t="str">
        <f t="shared" si="3"/>
        <v>research-and-development.html</v>
      </c>
    </row>
    <row r="110" spans="1:13" x14ac:dyDescent="0.25">
      <c r="A110" s="76" t="str">
        <f t="shared" si="4"/>
        <v>Research and Development</v>
      </c>
      <c r="B110" s="76" t="str">
        <f t="shared" si="4"/>
        <v>Fuel Use Reduction</v>
      </c>
      <c r="C110" t="s">
        <v>295</v>
      </c>
      <c r="D110" s="76" t="str">
        <f t="shared" si="3"/>
        <v>R&amp;D Fuel Use Reductions</v>
      </c>
      <c r="E110" t="s">
        <v>1445</v>
      </c>
      <c r="F110" s="77">
        <f t="shared" si="3"/>
        <v>0</v>
      </c>
      <c r="G110" s="77">
        <f t="shared" si="3"/>
        <v>0.4</v>
      </c>
      <c r="H110" s="77">
        <f t="shared" si="3"/>
        <v>0.01</v>
      </c>
      <c r="I110" s="76" t="str">
        <f t="shared" si="3"/>
        <v>% reduction in fuel use</v>
      </c>
      <c r="J110" s="76" t="str">
        <f t="shared" si="3"/>
        <v>**Description:** This policy causes the fuel use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c r="K110" s="76" t="str">
        <f t="shared" si="3"/>
        <v>architectural-design.html#rnd</v>
      </c>
      <c r="L110" s="76" t="str">
        <f t="shared" si="3"/>
        <v>research-and-development.html</v>
      </c>
    </row>
    <row r="111" spans="1:13" x14ac:dyDescent="0.25">
      <c r="A111" t="s">
        <v>1183</v>
      </c>
      <c r="B111" t="s">
        <v>1184</v>
      </c>
      <c r="C111" t="s">
        <v>1191</v>
      </c>
      <c r="D111" s="58"/>
      <c r="E111" t="s">
        <v>1216</v>
      </c>
      <c r="F111">
        <v>0</v>
      </c>
      <c r="G111">
        <v>10</v>
      </c>
      <c r="H111">
        <v>1</v>
      </c>
      <c r="I111" t="s">
        <v>1161</v>
      </c>
      <c r="J111" t="s">
        <v>2635</v>
      </c>
      <c r="K111" t="s">
        <v>1162</v>
      </c>
    </row>
    <row r="112" spans="1:13" x14ac:dyDescent="0.25">
      <c r="A112" t="s">
        <v>1183</v>
      </c>
      <c r="B112" t="s">
        <v>1185</v>
      </c>
      <c r="C112" t="s">
        <v>1192</v>
      </c>
      <c r="D112" s="58"/>
      <c r="E112" t="s">
        <v>1217</v>
      </c>
      <c r="F112">
        <v>0</v>
      </c>
      <c r="G112">
        <v>10</v>
      </c>
      <c r="H112">
        <v>1</v>
      </c>
      <c r="I112" t="s">
        <v>1161</v>
      </c>
      <c r="J112" s="76" t="str">
        <f>J$111</f>
        <v xml:space="preserve">**Description:** This setting is one of several "Government Revenue Accounting" control settings that help determine how the government accounts for certain changes in its cash flow (such as increased or decreased tax revenues or subsidy payments). These settings allow for new revenue or spending to be allocated to different purposes by designating shareweights to each accounting purpose. The accounting purposes are: **Regular Spending** increasing this weight means the government will use increased revenue (or account account for increased spending) by increasing (or decreasing) spending on its normal budget (e.g., activities such as defense, education, and administrative expenses). **Budget Deficit** increasing this weight means government will use increased revenue (or account for increased spending) on the deficit, shrinking (or growing) the national debt (with associated implications for interest payments)grow or shrink the national debt (with associated implications for interest payments). **Household Taxes** increasing this weight means the government will use increased revenue (or account for increased spending) to decrease (or increase)  taxes on households. A "climate dividend" is considered to be a decrease in household taxes. **Payroll Taxes** increasing this weight means government will use increased revenue (or account for increased spending) to decrease (or increase)  payroll taxes. **Corporate Taxes** increasing this weight means government will use increased revenue (or account for increased spending) to decrease (or increase)  corporate taxes. // **Guidance for setting values:** This value is set as a weight (1 to 10) for each accounting purpose, in order to indicate how the increased revenue (or spending) from this policy should be allocated among the five revenue accounting options. The share of the change in cash flow allocated to each revenue accounting option is calculated as that option's weight divided by the total of the weights assigned to all options. If every purpose is assigned zero weight, they all receive an equal share of the change in cash flow.
</v>
      </c>
      <c r="K112" s="76" t="str">
        <f t="shared" ref="K112:K121" si="5">K$111</f>
        <v>io-model.html</v>
      </c>
    </row>
    <row r="113" spans="1:13" x14ac:dyDescent="0.25">
      <c r="A113" t="s">
        <v>1183</v>
      </c>
      <c r="B113" t="s">
        <v>1613</v>
      </c>
      <c r="C113" t="s">
        <v>1786</v>
      </c>
      <c r="D113" s="58"/>
      <c r="E113" t="s">
        <v>1218</v>
      </c>
      <c r="F113">
        <v>0</v>
      </c>
      <c r="G113">
        <v>10</v>
      </c>
      <c r="H113">
        <v>1</v>
      </c>
      <c r="I113" t="s">
        <v>1161</v>
      </c>
      <c r="J113" s="76" t="str">
        <f t="shared" ref="J113:J121" si="6">J$111</f>
        <v xml:space="preserve">**Description:** This setting is one of several "Government Revenue Accounting" control settings that help determine how the government accounts for certain changes in its cash flow (such as increased or decreased tax revenues or subsidy payments). These settings allow for new revenue or spending to be allocated to different purposes by designating shareweights to each accounting purpose. The accounting purposes are: **Regular Spending** increasing this weight means the government will use increased revenue (or account account for increased spending) by increasing (or decreasing) spending on its normal budget (e.g., activities such as defense, education, and administrative expenses). **Budget Deficit** increasing this weight means government will use increased revenue (or account for increased spending) on the deficit, shrinking (or growing) the national debt (with associated implications for interest payments)grow or shrink the national debt (with associated implications for interest payments). **Household Taxes** increasing this weight means the government will use increased revenue (or account for increased spending) to decrease (or increase)  taxes on households. A "climate dividend" is considered to be a decrease in household taxes. **Payroll Taxes** increasing this weight means government will use increased revenue (or account for increased spending) to decrease (or increase)  payroll taxes. **Corporate Taxes** increasing this weight means government will use increased revenue (or account for increased spending) to decrease (or increase)  corporate taxes. // **Guidance for setting values:** This value is set as a weight (1 to 10) for each accounting purpose, in order to indicate how the increased revenue (or spending) from this policy should be allocated among the five revenue accounting options. The share of the change in cash flow allocated to each revenue accounting option is calculated as that option's weight divided by the total of the weights assigned to all options. If every purpose is assigned zero weight, they all receive an equal share of the change in cash flow.
</v>
      </c>
      <c r="K113" s="76" t="str">
        <f t="shared" si="5"/>
        <v>io-model.html</v>
      </c>
    </row>
    <row r="114" spans="1:13" x14ac:dyDescent="0.25">
      <c r="A114" t="s">
        <v>1183</v>
      </c>
      <c r="B114" t="s">
        <v>2587</v>
      </c>
      <c r="C114" t="s">
        <v>2590</v>
      </c>
      <c r="D114" s="58"/>
      <c r="E114" t="s">
        <v>2591</v>
      </c>
      <c r="F114">
        <v>0</v>
      </c>
      <c r="G114">
        <v>10</v>
      </c>
      <c r="H114">
        <v>1</v>
      </c>
      <c r="I114" t="s">
        <v>1161</v>
      </c>
      <c r="J114" s="76" t="str">
        <f t="shared" si="6"/>
        <v xml:space="preserve">**Description:** This setting is one of several "Government Revenue Accounting" control settings that help determine how the government accounts for certain changes in its cash flow (such as increased or decreased tax revenues or subsidy payments). These settings allow for new revenue or spending to be allocated to different purposes by designating shareweights to each accounting purpose. The accounting purposes are: **Regular Spending** increasing this weight means the government will use increased revenue (or account account for increased spending) by increasing (or decreasing) spending on its normal budget (e.g., activities such as defense, education, and administrative expenses). **Budget Deficit** increasing this weight means government will use increased revenue (or account for increased spending) on the deficit, shrinking (or growing) the national debt (with associated implications for interest payments)grow or shrink the national debt (with associated implications for interest payments). **Household Taxes** increasing this weight means the government will use increased revenue (or account for increased spending) to decrease (or increase)  taxes on households. A "climate dividend" is considered to be a decrease in household taxes. **Payroll Taxes** increasing this weight means government will use increased revenue (or account for increased spending) to decrease (or increase)  payroll taxes. **Corporate Taxes** increasing this weight means government will use increased revenue (or account for increased spending) to decrease (or increase)  corporate taxes. // **Guidance for setting values:** This value is set as a weight (1 to 10) for each accounting purpose, in order to indicate how the increased revenue (or spending) from this policy should be allocated among the five revenue accounting options. The share of the change in cash flow allocated to each revenue accounting option is calculated as that option's weight divided by the total of the weights assigned to all options. If every purpose is assigned zero weight, they all receive an equal share of the change in cash flow.
</v>
      </c>
      <c r="K114" s="76" t="str">
        <f t="shared" si="5"/>
        <v>io-model.html</v>
      </c>
    </row>
    <row r="115" spans="1:13" x14ac:dyDescent="0.25">
      <c r="A115" t="s">
        <v>1183</v>
      </c>
      <c r="B115" t="s">
        <v>1186</v>
      </c>
      <c r="C115" t="s">
        <v>1193</v>
      </c>
      <c r="D115" s="58"/>
      <c r="E115" t="s">
        <v>1219</v>
      </c>
      <c r="F115">
        <v>0</v>
      </c>
      <c r="G115">
        <v>10</v>
      </c>
      <c r="H115">
        <v>1</v>
      </c>
      <c r="I115" t="s">
        <v>1161</v>
      </c>
      <c r="J115" s="76" t="str">
        <f t="shared" si="6"/>
        <v xml:space="preserve">**Description:** This setting is one of several "Government Revenue Accounting" control settings that help determine how the government accounts for certain changes in its cash flow (such as increased or decreased tax revenues or subsidy payments). These settings allow for new revenue or spending to be allocated to different purposes by designating shareweights to each accounting purpose. The accounting purposes are: **Regular Spending** increasing this weight means the government will use increased revenue (or account account for increased spending) by increasing (or decreasing) spending on its normal budget (e.g., activities such as defense, education, and administrative expenses). **Budget Deficit** increasing this weight means government will use increased revenue (or account for increased spending) on the deficit, shrinking (or growing) the national debt (with associated implications for interest payments)grow or shrink the national debt (with associated implications for interest payments). **Household Taxes** increasing this weight means the government will use increased revenue (or account for increased spending) to decrease (or increase)  taxes on households. A "climate dividend" is considered to be a decrease in household taxes. **Payroll Taxes** increasing this weight means government will use increased revenue (or account for increased spending) to decrease (or increase)  payroll taxes. **Corporate Taxes** increasing this weight means government will use increased revenue (or account for increased spending) to decrease (or increase)  corporate taxes. // **Guidance for setting values:** This value is set as a weight (1 to 10) for each accounting purpose, in order to indicate how the increased revenue (or spending) from this policy should be allocated among the five revenue accounting options. The share of the change in cash flow allocated to each revenue accounting option is calculated as that option's weight divided by the total of the weights assigned to all options. If every purpose is assigned zero weight, they all receive an equal share of the change in cash flow.
</v>
      </c>
      <c r="K115" s="76" t="str">
        <f t="shared" si="5"/>
        <v>io-model.html</v>
      </c>
    </row>
    <row r="116" spans="1:13" x14ac:dyDescent="0.25">
      <c r="A116" t="s">
        <v>1183</v>
      </c>
      <c r="B116" t="s">
        <v>1187</v>
      </c>
      <c r="C116" t="s">
        <v>1194</v>
      </c>
      <c r="D116" s="58"/>
      <c r="E116" t="s">
        <v>1220</v>
      </c>
      <c r="F116">
        <v>0</v>
      </c>
      <c r="G116">
        <v>10</v>
      </c>
      <c r="H116">
        <v>1</v>
      </c>
      <c r="I116" t="s">
        <v>1161</v>
      </c>
      <c r="J116" s="76" t="str">
        <f t="shared" si="6"/>
        <v xml:space="preserve">**Description:** This setting is one of several "Government Revenue Accounting" control settings that help determine how the government accounts for certain changes in its cash flow (such as increased or decreased tax revenues or subsidy payments). These settings allow for new revenue or spending to be allocated to different purposes by designating shareweights to each accounting purpose. The accounting purposes are: **Regular Spending** increasing this weight means the government will use increased revenue (or account account for increased spending) by increasing (or decreasing) spending on its normal budget (e.g., activities such as defense, education, and administrative expenses). **Budget Deficit** increasing this weight means government will use increased revenue (or account for increased spending) on the deficit, shrinking (or growing) the national debt (with associated implications for interest payments)grow or shrink the national debt (with associated implications for interest payments). **Household Taxes** increasing this weight means the government will use increased revenue (or account for increased spending) to decrease (or increase)  taxes on households. A "climate dividend" is considered to be a decrease in household taxes. **Payroll Taxes** increasing this weight means government will use increased revenue (or account for increased spending) to decrease (or increase)  payroll taxes. **Corporate Taxes** increasing this weight means government will use increased revenue (or account for increased spending) to decrease (or increase)  corporate taxes. // **Guidance for setting values:** This value is set as a weight (1 to 10) for each accounting purpose, in order to indicate how the increased revenue (or spending) from this policy should be allocated among the five revenue accounting options. The share of the change in cash flow allocated to each revenue accounting option is calculated as that option's weight divided by the total of the weights assigned to all options. If every purpose is assigned zero weight, they all receive an equal share of the change in cash flow.
</v>
      </c>
      <c r="K116" s="76" t="str">
        <f t="shared" si="5"/>
        <v>io-model.html</v>
      </c>
    </row>
    <row r="117" spans="1:13" x14ac:dyDescent="0.25">
      <c r="A117" t="s">
        <v>1183</v>
      </c>
      <c r="B117" t="s">
        <v>261</v>
      </c>
      <c r="C117" t="s">
        <v>1195</v>
      </c>
      <c r="D117" s="58"/>
      <c r="E117" t="s">
        <v>1221</v>
      </c>
      <c r="F117">
        <v>0</v>
      </c>
      <c r="G117">
        <v>10</v>
      </c>
      <c r="H117">
        <v>1</v>
      </c>
      <c r="I117" t="s">
        <v>1161</v>
      </c>
      <c r="J117" s="76" t="str">
        <f t="shared" si="6"/>
        <v xml:space="preserve">**Description:** This setting is one of several "Government Revenue Accounting" control settings that help determine how the government accounts for certain changes in its cash flow (such as increased or decreased tax revenues or subsidy payments). These settings allow for new revenue or spending to be allocated to different purposes by designating shareweights to each accounting purpose. The accounting purposes are: **Regular Spending** increasing this weight means the government will use increased revenue (or account account for increased spending) by increasing (or decreasing) spending on its normal budget (e.g., activities such as defense, education, and administrative expenses). **Budget Deficit** increasing this weight means government will use increased revenue (or account for increased spending) on the deficit, shrinking (or growing) the national debt (with associated implications for interest payments)grow or shrink the national debt (with associated implications for interest payments). **Household Taxes** increasing this weight means the government will use increased revenue (or account for increased spending) to decrease (or increase)  taxes on households. A "climate dividend" is considered to be a decrease in household taxes. **Payroll Taxes** increasing this weight means government will use increased revenue (or account for increased spending) to decrease (or increase)  payroll taxes. **Corporate Taxes** increasing this weight means government will use increased revenue (or account for increased spending) to decrease (or increase)  corporate taxes. // **Guidance for setting values:** This value is set as a weight (1 to 10) for each accounting purpose, in order to indicate how the increased revenue (or spending) from this policy should be allocated among the five revenue accounting options. The share of the change in cash flow allocated to each revenue accounting option is calculated as that option's weight divided by the total of the weights assigned to all options. If every purpose is assigned zero weight, they all receive an equal share of the change in cash flow.
</v>
      </c>
      <c r="K117" s="76" t="str">
        <f t="shared" si="5"/>
        <v>io-model.html</v>
      </c>
    </row>
    <row r="118" spans="1:13" x14ac:dyDescent="0.25">
      <c r="A118" t="s">
        <v>1183</v>
      </c>
      <c r="B118" t="s">
        <v>1188</v>
      </c>
      <c r="C118" t="s">
        <v>1196</v>
      </c>
      <c r="D118" s="58"/>
      <c r="E118" t="s">
        <v>1222</v>
      </c>
      <c r="F118">
        <v>0</v>
      </c>
      <c r="G118">
        <v>10</v>
      </c>
      <c r="H118">
        <v>1</v>
      </c>
      <c r="I118" t="s">
        <v>1161</v>
      </c>
      <c r="J118" s="76" t="str">
        <f t="shared" si="6"/>
        <v xml:space="preserve">**Description:** This setting is one of several "Government Revenue Accounting" control settings that help determine how the government accounts for certain changes in its cash flow (such as increased or decreased tax revenues or subsidy payments). These settings allow for new revenue or spending to be allocated to different purposes by designating shareweights to each accounting purpose. The accounting purposes are: **Regular Spending** increasing this weight means the government will use increased revenue (or account account for increased spending) by increasing (or decreasing) spending on its normal budget (e.g., activities such as defense, education, and administrative expenses). **Budget Deficit** increasing this weight means government will use increased revenue (or account for increased spending) on the deficit, shrinking (or growing) the national debt (with associated implications for interest payments)grow or shrink the national debt (with associated implications for interest payments). **Household Taxes** increasing this weight means the government will use increased revenue (or account for increased spending) to decrease (or increase)  taxes on households. A "climate dividend" is considered to be a decrease in household taxes. **Payroll Taxes** increasing this weight means government will use increased revenue (or account for increased spending) to decrease (or increase)  payroll taxes. **Corporate Taxes** increasing this weight means government will use increased revenue (or account for increased spending) to decrease (or increase)  corporate taxes. // **Guidance for setting values:** This value is set as a weight (1 to 10) for each accounting purpose, in order to indicate how the increased revenue (or spending) from this policy should be allocated among the five revenue accounting options. The share of the change in cash flow allocated to each revenue accounting option is calculated as that option's weight divided by the total of the weights assigned to all options. If every purpose is assigned zero weight, they all receive an equal share of the change in cash flow.
</v>
      </c>
      <c r="K118" s="76" t="str">
        <f t="shared" si="5"/>
        <v>io-model.html</v>
      </c>
    </row>
    <row r="119" spans="1:13" x14ac:dyDescent="0.25">
      <c r="A119" t="s">
        <v>1183</v>
      </c>
      <c r="B119" t="s">
        <v>1787</v>
      </c>
      <c r="C119" t="s">
        <v>1788</v>
      </c>
      <c r="D119" s="58"/>
      <c r="E119" t="s">
        <v>1789</v>
      </c>
      <c r="F119">
        <v>0</v>
      </c>
      <c r="G119">
        <v>10</v>
      </c>
      <c r="H119">
        <v>1</v>
      </c>
      <c r="I119" t="s">
        <v>1161</v>
      </c>
      <c r="J119" s="76" t="str">
        <f t="shared" si="6"/>
        <v xml:space="preserve">**Description:** This setting is one of several "Government Revenue Accounting" control settings that help determine how the government accounts for certain changes in its cash flow (such as increased or decreased tax revenues or subsidy payments). These settings allow for new revenue or spending to be allocated to different purposes by designating shareweights to each accounting purpose. The accounting purposes are: **Regular Spending** increasing this weight means the government will use increased revenue (or account account for increased spending) by increasing (or decreasing) spending on its normal budget (e.g., activities such as defense, education, and administrative expenses). **Budget Deficit** increasing this weight means government will use increased revenue (or account for increased spending) on the deficit, shrinking (or growing) the national debt (with associated implications for interest payments)grow or shrink the national debt (with associated implications for interest payments). **Household Taxes** increasing this weight means the government will use increased revenue (or account for increased spending) to decrease (or increase)  taxes on households. A "climate dividend" is considered to be a decrease in household taxes. **Payroll Taxes** increasing this weight means government will use increased revenue (or account for increased spending) to decrease (or increase)  payroll taxes. **Corporate Taxes** increasing this weight means government will use increased revenue (or account for increased spending) to decrease (or increase)  corporate taxes. // **Guidance for setting values:** This value is set as a weight (1 to 10) for each accounting purpose, in order to indicate how the increased revenue (or spending) from this policy should be allocated among the five revenue accounting options. The share of the change in cash flow allocated to each revenue accounting option is calculated as that option's weight divided by the total of the weights assigned to all options. If every purpose is assigned zero weight, they all receive an equal share of the change in cash flow.
</v>
      </c>
      <c r="K119" s="76" t="str">
        <f t="shared" si="5"/>
        <v>io-model.html</v>
      </c>
    </row>
    <row r="120" spans="1:13" x14ac:dyDescent="0.25">
      <c r="A120" t="s">
        <v>1183</v>
      </c>
      <c r="B120" t="s">
        <v>1189</v>
      </c>
      <c r="C120" t="s">
        <v>1197</v>
      </c>
      <c r="D120" s="58"/>
      <c r="E120" t="s">
        <v>1223</v>
      </c>
      <c r="F120">
        <v>0</v>
      </c>
      <c r="G120">
        <v>10</v>
      </c>
      <c r="H120">
        <v>1</v>
      </c>
      <c r="I120" t="s">
        <v>1161</v>
      </c>
      <c r="J120" s="76" t="str">
        <f t="shared" si="6"/>
        <v xml:space="preserve">**Description:** This setting is one of several "Government Revenue Accounting" control settings that help determine how the government accounts for certain changes in its cash flow (such as increased or decreased tax revenues or subsidy payments). These settings allow for new revenue or spending to be allocated to different purposes by designating shareweights to each accounting purpose. The accounting purposes are: **Regular Spending** increasing this weight means the government will use increased revenue (or account account for increased spending) by increasing (or decreasing) spending on its normal budget (e.g., activities such as defense, education, and administrative expenses). **Budget Deficit** increasing this weight means government will use increased revenue (or account for increased spending) on the deficit, shrinking (or growing) the national debt (with associated implications for interest payments)grow or shrink the national debt (with associated implications for interest payments). **Household Taxes** increasing this weight means the government will use increased revenue (or account for increased spending) to decrease (or increase)  taxes on households. A "climate dividend" is considered to be a decrease in household taxes. **Payroll Taxes** increasing this weight means government will use increased revenue (or account for increased spending) to decrease (or increase)  payroll taxes. **Corporate Taxes** increasing this weight means government will use increased revenue (or account for increased spending) to decrease (or increase)  corporate taxes. // **Guidance for setting values:** This value is set as a weight (1 to 10) for each accounting purpose, in order to indicate how the increased revenue (or spending) from this policy should be allocated among the five revenue accounting options. The share of the change in cash flow allocated to each revenue accounting option is calculated as that option's weight divided by the total of the weights assigned to all options. If every purpose is assigned zero weight, they all receive an equal share of the change in cash flow.
</v>
      </c>
      <c r="K120" s="76" t="str">
        <f t="shared" si="5"/>
        <v>io-model.html</v>
      </c>
    </row>
    <row r="121" spans="1:13" x14ac:dyDescent="0.25">
      <c r="A121" t="s">
        <v>1183</v>
      </c>
      <c r="B121" t="s">
        <v>1190</v>
      </c>
      <c r="C121" t="s">
        <v>1198</v>
      </c>
      <c r="D121" s="58"/>
      <c r="E121" t="s">
        <v>1224</v>
      </c>
      <c r="F121">
        <v>0</v>
      </c>
      <c r="G121">
        <v>10</v>
      </c>
      <c r="H121">
        <v>1</v>
      </c>
      <c r="I121" t="s">
        <v>1161</v>
      </c>
      <c r="J121" s="76" t="str">
        <f t="shared" si="6"/>
        <v xml:space="preserve">**Description:** This setting is one of several "Government Revenue Accounting" control settings that help determine how the government accounts for certain changes in its cash flow (such as increased or decreased tax revenues or subsidy payments). These settings allow for new revenue or spending to be allocated to different purposes by designating shareweights to each accounting purpose. The accounting purposes are: **Regular Spending** increasing this weight means the government will use increased revenue (or account account for increased spending) by increasing (or decreasing) spending on its normal budget (e.g., activities such as defense, education, and administrative expenses). **Budget Deficit** increasing this weight means government will use increased revenue (or account for increased spending) on the deficit, shrinking (or growing) the national debt (with associated implications for interest payments)grow or shrink the national debt (with associated implications for interest payments). **Household Taxes** increasing this weight means the government will use increased revenue (or account for increased spending) to decrease (or increase)  taxes on households. A "climate dividend" is considered to be a decrease in household taxes. **Payroll Taxes** increasing this weight means government will use increased revenue (or account for increased spending) to decrease (or increase)  payroll taxes. **Corporate Taxes** increasing this weight means government will use increased revenue (or account for increased spending) to decrease (or increase)  corporate taxes. // **Guidance for setting values:** This value is set as a weight (1 to 10) for each accounting purpose, in order to indicate how the increased revenue (or spending) from this policy should be allocated among the five revenue accounting options. The share of the change in cash flow allocated to each revenue accounting option is calculated as that option's weight divided by the total of the weights assigned to all options. If every purpose is assigned zero weight, they all receive an equal share of the change in cash flow.
</v>
      </c>
      <c r="K121" s="76" t="str">
        <f t="shared" si="5"/>
        <v>io-model.html</v>
      </c>
    </row>
    <row r="122" spans="1:13" x14ac:dyDescent="0.25">
      <c r="A122" t="s">
        <v>1062</v>
      </c>
      <c r="B122" t="s">
        <v>1063</v>
      </c>
      <c r="C122" t="s">
        <v>1593</v>
      </c>
      <c r="D122" s="58"/>
      <c r="E122" t="s">
        <v>1064</v>
      </c>
      <c r="F122">
        <v>0</v>
      </c>
      <c r="G122">
        <v>1</v>
      </c>
      <c r="H122">
        <v>1</v>
      </c>
      <c r="I122" s="88" t="s">
        <v>29</v>
      </c>
      <c r="J122" t="s">
        <v>1594</v>
      </c>
      <c r="M122" s="253"/>
    </row>
    <row r="123" spans="1:13" x14ac:dyDescent="0.25">
      <c r="A123" t="s">
        <v>1062</v>
      </c>
      <c r="B123" t="s">
        <v>1479</v>
      </c>
      <c r="C123" t="s">
        <v>1477</v>
      </c>
      <c r="D123" s="58"/>
      <c r="E123" s="58"/>
      <c r="F123">
        <v>0</v>
      </c>
      <c r="G123">
        <v>1</v>
      </c>
      <c r="H123">
        <v>1</v>
      </c>
      <c r="I123" s="88" t="s">
        <v>29</v>
      </c>
      <c r="J123" t="s">
        <v>1478</v>
      </c>
    </row>
  </sheetData>
  <phoneticPr fontId="86" type="noConversion"/>
  <conditionalFormatting sqref="C1:C13 C15:C1048576">
    <cfRule type="duplicateValues" dxfId="9" priority="2"/>
    <cfRule type="duplicateValues" dxfId="8" priority="3"/>
  </conditionalFormatting>
  <conditionalFormatting sqref="C1:E13 D14:E14 C15:E1048576">
    <cfRule type="containsText" dxfId="7" priority="1" operator="containsText" text="false">
      <formula>NOT(ISERROR(SEARCH("false",C1)))</formula>
    </cfRule>
  </conditionalFormatting>
  <hyperlinks>
    <hyperlink ref="N74" r:id="rId1" display="https://www.fas.org/sgp/crs/misc/R40562.pdf, p.3, paragraph 1" xr:uid="{7CF34F3F-CA8F-4028-84E1-41FC3F30186E}"/>
    <hyperlink ref="M36" r:id="rId2" xr:uid="{CCD96C47-4318-492F-832D-59742BBFA55D}"/>
  </hyperlinks>
  <pageMargins left="0.7" right="0.7" top="0.75" bottom="0.75" header="0.3" footer="0.3"/>
  <pageSetup orientation="portrait" horizontalDpi="0" verticalDpi="0" r:id="rId3"/>
  <legacyDrawing r:id="rId4"/>
</worksheet>
</file>

<file path=xl/worksheets/sheet3.xml><?xml version="1.0" encoding="utf-8"?>
<worksheet xmlns="http://schemas.openxmlformats.org/spreadsheetml/2006/main" xmlns:r="http://schemas.openxmlformats.org/officeDocument/2006/relationships" xmlns:xdr="http://schemas.openxmlformats.org/drawingml/2006/spreadsheetDrawing" xmlns:x14="http://schemas.microsoft.com/office/spreadsheetml/2009/9/main"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340689D3-1677-42A0-9FA0-BAA2074CF3B5}">
  <sheetPr>
    <tabColor rgb="FFFFCCFF"/>
  </sheetPr>
  <dimension ref="A1:T17"/>
  <sheetViews>
    <sheetView topLeftCell="A7" zoomScaleNormal="100" workbookViewId="0">
      <selection activeCell="A11" sqref="A11"/>
    </sheetView>
  </sheetViews>
  <sheetFormatPr defaultColWidth="9.140625" defaultRowHeight="15" x14ac:dyDescent="0.25"/>
  <cols>
    <col min="1" max="1" width="15.85546875" customWidth="1"/>
    <col min="2" max="2" width="46" customWidth="1"/>
    <col min="3" max="3" width="21.42578125" customWidth="1"/>
    <col min="4" max="4" width="31.7109375" customWidth="1"/>
    <col min="5" max="5" width="11.85546875" customWidth="1"/>
    <col min="9" max="9" width="8.7109375" customWidth="1"/>
    <col min="10" max="10" width="88.42578125" customWidth="1"/>
    <col min="11" max="11" width="64.42578125" customWidth="1"/>
    <col min="12" max="12" width="67.5703125" customWidth="1"/>
    <col min="13" max="13" width="37.140625" customWidth="1"/>
    <col min="14" max="14" width="29.85546875" customWidth="1"/>
    <col min="15" max="15" width="31.7109375" customWidth="1"/>
    <col min="16" max="16" width="34" customWidth="1"/>
    <col min="17" max="17" width="29.5703125" customWidth="1"/>
    <col min="18" max="18" width="23.5703125" customWidth="1"/>
    <col min="19" max="19" width="23.85546875" customWidth="1"/>
    <col min="20" max="20" width="24.85546875" customWidth="1"/>
  </cols>
  <sheetData>
    <row r="1" spans="1:20" x14ac:dyDescent="0.25">
      <c r="A1" s="98" t="s">
        <v>3</v>
      </c>
      <c r="B1" s="98" t="s">
        <v>0</v>
      </c>
      <c r="C1" s="98" t="s">
        <v>1</v>
      </c>
      <c r="D1" s="99" t="s">
        <v>341</v>
      </c>
      <c r="E1" s="98" t="s">
        <v>506</v>
      </c>
      <c r="F1" s="100" t="s">
        <v>69</v>
      </c>
      <c r="G1" s="100" t="s">
        <v>70</v>
      </c>
      <c r="H1" s="100" t="s">
        <v>81</v>
      </c>
      <c r="I1" s="98" t="s">
        <v>28</v>
      </c>
      <c r="J1" s="98" t="s">
        <v>2516</v>
      </c>
      <c r="K1" s="98" t="s">
        <v>2517</v>
      </c>
      <c r="L1" s="98" t="s">
        <v>2</v>
      </c>
      <c r="M1" s="98" t="s">
        <v>2518</v>
      </c>
      <c r="N1" s="98" t="s">
        <v>2519</v>
      </c>
      <c r="O1" s="98" t="s">
        <v>2520</v>
      </c>
      <c r="P1" s="98" t="s">
        <v>2521</v>
      </c>
      <c r="Q1" s="98" t="s">
        <v>2522</v>
      </c>
      <c r="R1" s="98" t="s">
        <v>2523</v>
      </c>
      <c r="S1" s="98" t="s">
        <v>2524</v>
      </c>
      <c r="T1" s="98" t="s">
        <v>2525</v>
      </c>
    </row>
    <row r="2" spans="1:20" x14ac:dyDescent="0.25">
      <c r="A2" t="s">
        <v>71</v>
      </c>
      <c r="B2" t="s">
        <v>15</v>
      </c>
      <c r="C2" t="s">
        <v>727</v>
      </c>
      <c r="D2" t="s">
        <v>15</v>
      </c>
      <c r="E2" t="s">
        <v>726</v>
      </c>
      <c r="F2" s="221">
        <v>0</v>
      </c>
      <c r="G2" s="221">
        <v>1</v>
      </c>
      <c r="H2" s="221">
        <v>0.01</v>
      </c>
      <c r="I2" s="88" t="s">
        <v>113</v>
      </c>
      <c r="J2" s="88" t="s">
        <v>2526</v>
      </c>
      <c r="K2" t="str">
        <f>_xlfn.CONCAT("**Urban Residential Heating:** In the BAU case, in ",About!$C$2,", the share of electricity among fuels used for heating in urban, residential buildings will ",IF('Supporting Data'!$BW$3&lt;'Supporting Data'!$BX$3,"rise","fall")," from ",'Supporting Data'!$BW$3,"% to ",'Supporting Data'!$BX$3,"% through 2050.")</f>
        <v>**Urban Residential Heating:** In the BAU case, in Georgia, the share of electricity among fuels used for heating in urban, residential buildings will rise from 22% to 28% through 2050.</v>
      </c>
      <c r="L2" t="str">
        <f>J2&amp;K2&amp;M2&amp;N2&amp;O2&amp;P2&amp;Q2&amp;R2&amp;S2&amp;T2</f>
        <v>**Description:** This policy replaces the specified fraction of newly sold non-electric building components of the selected type(s) in buildings of the selected type(s) with electricity-using components. // **Guidance for setting values:** //**Urban Residential Heating:** In the BAU case, in Georgia, the share of electricity among fuels used for heating in urban, residential buildings will rise from 22% to 28% through 2050.//**Urban Residential Appliances:** In the BAU case, in Georgia, the share of electricity among fuels used for appliances in urban, residential buildings will fall from 54% to 53% through 2050.//**Urban Residential Other Components:** In the United States, the share of electricity among fuels used by other components in urban, residential buildings is 100%.//**Rural Residential Heating:** In the BAU case, in Georgia, the share of electricity among fuels used for heating in rural, residential buildings will rise from 22% to 28% through 2050.//**Rural Residential Appliances:** In the BAU case, in Georgia, the share of electricity among fuels used for appliances in rural, residential buildings will fall from 54% to 53% through 2050.//**Rural Residential Other Components:** In the United States, the share of electricity among fuels used by other components in rural, residential buildings is 100%.//**Commercial Heating:** In the BAU case, in Georgia, the share of electricity among fuels used for heating in commercial buildings will rise from 8% to 9% through 2050.//**Comercial Appliances:** In the BAU case, in Georgia, the share of electricity among fuels used for appliances in commercial buildings will fall from 58% to 55% through 2050.//**Comercial Other Components:** In the BAU case, in Georgia, the share of electricity among fuels used for other components in commercial buildings will rise from 69% to 78% through 2050.</v>
      </c>
      <c r="M2" t="str">
        <f>_xlfn.CONCAT("//**Urban Residential Appliances:** In the BAU case, in ",About!$C$2,", the share of electricity among fuels used for appliances in urban, residential buildings will ",IF('Supporting Data'!$BY$3&lt;'Supporting Data'!$BZ$3,"rise","fall")," from ",'Supporting Data'!$BY$3,"% to ",'Supporting Data'!$BZ$3,"% through 2050.")</f>
        <v>//**Urban Residential Appliances:** In the BAU case, in Georgia, the share of electricity among fuels used for appliances in urban, residential buildings will fall from 54% to 53% through 2050.</v>
      </c>
      <c r="N2" t="str">
        <f>_xlfn.CONCAT("//**Urban Residential Other Components:** In the United States, the share of electricity among fuels used by other components in urban, residential buildings is 100%.")</f>
        <v>//**Urban Residential Other Components:** In the United States, the share of electricity among fuels used by other components in urban, residential buildings is 100%.</v>
      </c>
      <c r="O2" t="str">
        <f>_xlfn.CONCAT("//**Rural Residential Heating:** In the BAU case, in ",About!$C$2,", the share of electricity among fuels used for heating in rural, residential buildings will ",IF('Supporting Data'!$CC$3&lt;'Supporting Data'!$CD$3,"rise","fall")," from ",'Supporting Data'!$CC$3,"% to ",'Supporting Data'!$CD$3,"% through 2050.")</f>
        <v>//**Rural Residential Heating:** In the BAU case, in Georgia, the share of electricity among fuels used for heating in rural, residential buildings will rise from 22% to 28% through 2050.</v>
      </c>
      <c r="P2" t="str">
        <f>_xlfn.CONCAT("//**Rural Residential Appliances:** In the BAU case, in ",About!$C$2,", the share of electricity among fuels used for appliances in rural, residential buildings will ",IF('Supporting Data'!$CE$3&lt;'Supporting Data'!$CF$3,"rise","fall")," from ",'Supporting Data'!$CE$3,"% to ",'Supporting Data'!$CF$3,"% through 2050.")</f>
        <v>//**Rural Residential Appliances:** In the BAU case, in Georgia, the share of electricity among fuels used for appliances in rural, residential buildings will fall from 54% to 53% through 2050.</v>
      </c>
      <c r="Q2" t="str">
        <f>_xlfn.CONCAT("//**Rural Residential Other Components:** In the United States, the share of electricity among fuels used by other components in rural, residential buildings is 100%.")</f>
        <v>//**Rural Residential Other Components:** In the United States, the share of electricity among fuels used by other components in rural, residential buildings is 100%.</v>
      </c>
      <c r="R2" t="str">
        <f>_xlfn.CONCAT("//**Commercial Heating:** In the BAU case, in ",About!$C$2,", the share of electricity among fuels used for heating in commercial buildings will ",IF('Supporting Data'!$BQ3&lt;'Supporting Data'!$BR$3,"rise","fall")," from ",'Supporting Data'!$BQ$3,"% to ",'Supporting Data'!$BR$3,"% through 2050.")</f>
        <v>//**Commercial Heating:** In the BAU case, in Georgia, the share of electricity among fuels used for heating in commercial buildings will rise from 8% to 9% through 2050.</v>
      </c>
      <c r="S2" t="str">
        <f>_xlfn.CONCAT("//**Comercial Appliances:** In the BAU case, in ",About!$C$2,", the share of electricity among fuels used for appliances in commercial buildings will ",IF('Supporting Data'!$BS$3&lt;'Supporting Data'!$BT$3,"rise","fall")," from ",'Supporting Data'!$BS$3,"% to ",'Supporting Data'!$BT$3,"% through 2050.")</f>
        <v>//**Comercial Appliances:** In the BAU case, in Georgia, the share of electricity among fuels used for appliances in commercial buildings will fall from 58% to 55% through 2050.</v>
      </c>
      <c r="T2" t="str">
        <f>_xlfn.CONCAT("//**Comercial Other Components:** In the BAU case, in ",About!$C$2,", the share of electricity among fuels used for other components in commercial buildings will ",IF('Supporting Data'!$BU3&lt;'Supporting Data'!$BV$3,"rise","fall")," from ",'Supporting Data'!$BU$3,"% to ",'Supporting Data'!$BV$3,"% through 2050.")</f>
        <v>//**Comercial Other Components:** In the BAU case, in Georgia, the share of electricity among fuels used for other components in commercial buildings will rise from 69% to 78% through 2050.</v>
      </c>
    </row>
    <row r="3" spans="1:20" x14ac:dyDescent="0.25">
      <c r="A3" t="s">
        <v>8</v>
      </c>
      <c r="B3" s="88" t="s">
        <v>1360</v>
      </c>
      <c r="C3" s="222" t="s">
        <v>2527</v>
      </c>
      <c r="D3" s="88" t="s">
        <v>1360</v>
      </c>
      <c r="E3" t="s">
        <v>526</v>
      </c>
      <c r="F3" s="221">
        <v>0</v>
      </c>
      <c r="G3" s="8">
        <v>1</v>
      </c>
      <c r="H3" s="8">
        <v>0.01</v>
      </c>
      <c r="I3" s="88" t="s">
        <v>34</v>
      </c>
      <c r="J3" s="114" t="s">
        <v>2528</v>
      </c>
      <c r="K3" t="str">
        <f>_xlfn.CONCAT(" Multiple states have set 100% clean energy or renewable energy laws or goals, ",IF('Supporting Data'!AM3=1,"including "," not including "),About!$C$2,".",IF('Supporting Data'!AM3=1,_xlfn.CONCAT(". After weighing for coop and municipality requirements, the BAU assumes a total ","CES of ",'Supporting Data'!$AK$3,"% in 2030 that rises to ",'Supporting Data'!$AL$3,"% by 2050. "),"  "),"When setting a high CES with this lever, users should also turn on supporting power sector policies (i.e., Grid-Scale Electricity Storage, Increase Transmission, and Demand Response) ","to avoid curtailment of renewables. ","At very high CES values, the associated policy costs are highly uncertain and should be complemented with other modeling. The business-as-usual CES value assumes the portion of an existing RPS standard met by imports remains constant.")</f>
        <v xml:space="preserve"> Multiple states have set 100% clean energy or renewable energy laws or goals,  not including Georgia.  When setting a high CES with this lever, users should also turn on supporting power sector policies (i.e., Grid-Scale Electricity Storage, Increase Transmission, and Demand Response) to avoid curtailment of renewables. At very high CES values, the associated policy costs are highly uncertain and should be complemented with other modeling. The business-as-usual CES value assumes the portion of an existing RPS standard met by imports remains constant.</v>
      </c>
      <c r="L3" t="str">
        <f>J3&amp;K3</f>
        <v>**Description:** This policy specifies an increase in the fraction of electricity generation that must come from qualifying carbon-free sources (wind, solar, biomass, nuclear, hydro, geothermal, ccs, and hydrogen) in 2050. This policy has no effect until the user-set value exceeds the existing fraction of carbon-free electricity and any carbon-free electricity standards which have been enacted at the state level. To use this policy, turn the associated 'Non BAU RPS Qualifying Resources' policy to ON and the 'Lift the Clean Electricity Standard Alternative Compliance Payment' policy to ON. // **Guidance for setting values:**  Multiple states have set 100% clean energy or renewable energy laws or goals,  not including Georgia.  When setting a high CES with this lever, users should also turn on supporting power sector policies (i.e., Grid-Scale Electricity Storage, Increase Transmission, and Demand Response) to avoid curtailment of renewables. At very high CES values, the associated policy costs are highly uncertain and should be complemented with other modeling. The business-as-usual CES value assumes the portion of an existing RPS standard met by imports remains constant.</v>
      </c>
    </row>
    <row r="4" spans="1:20" x14ac:dyDescent="0.25">
      <c r="A4" s="143" t="s">
        <v>8</v>
      </c>
      <c r="B4" s="143" t="s">
        <v>265</v>
      </c>
      <c r="C4" t="s">
        <v>268</v>
      </c>
      <c r="D4" s="143" t="s">
        <v>344</v>
      </c>
      <c r="E4" t="s">
        <v>534</v>
      </c>
      <c r="F4" s="223">
        <v>-0.5</v>
      </c>
      <c r="G4" s="223">
        <v>1</v>
      </c>
      <c r="H4" s="223">
        <v>0.02</v>
      </c>
      <c r="I4" s="78" t="s">
        <v>269</v>
      </c>
      <c r="J4" s="88" t="s">
        <v>2529</v>
      </c>
      <c r="K4" t="str">
        <f>_xlfn.CONCAT(" Multiple states have set 100% clean energy or renewable energy laws or goals, ",IF('Supporting Data'!AM4=1,"including "," not including "),About!$C$2,".",IF('Supporting Data'!AM4=1,_xlfn.CONCAT(". After weighing for coop and municipality requirements, the BAU assumes a total ","CES of ",'Supporting Data'!$AK$3,"% in 2030 that rises to ",'Supporting Data'!$AL$3,"% by 2050. "),"  "),"When setting a high CES with this lever, users should also turn on supporting power sector policies (i.e., Grid-Scale Electricity Storage, Increase Transmission, and Demand Response) ","to avoid curtailment of renewables. ","At very high CES values, the associated policy costs are highly uncertain and should be complemented with other modeling. The business-as-usual CES value assumes the portion of an existing RPS standard met by imports remains constant.")</f>
        <v xml:space="preserve"> Multiple states have set 100% clean energy or renewable energy laws or goals,  not including Georgia.  When setting a high CES with this lever, users should also turn on supporting power sector policies (i.e., Grid-Scale Electricity Storage, Increase Transmission, and Demand Response) to avoid curtailment of renewables. At very high CES values, the associated policy costs are highly uncertain and should be complemented with other modeling. The business-as-usual CES value assumes the portion of an existing RPS standard met by imports remains constant.</v>
      </c>
      <c r="L4" t="str">
        <f>J4&amp;K4</f>
        <v>**Description:** This policy increases or decreases the amount of electricity exported from the United States to Canada and Mexico.  It does not cause the construction or removal of transmission lines linking these countries. // **Guidance for setting values:** Multiple states have set 100% clean energy or renewable energy laws or goals,  not including Georgia.  When setting a high CES with this lever, users should also turn on supporting power sector policies (i.e., Grid-Scale Electricity Storage, Increase Transmission, and Demand Response) to avoid curtailment of renewables. At very high CES values, the associated policy costs are highly uncertain and should be complemented with other modeling. The business-as-usual CES value assumes the portion of an existing RPS standard met by imports remains constant.</v>
      </c>
    </row>
    <row r="5" spans="1:20" x14ac:dyDescent="0.25">
      <c r="A5" s="143" t="s">
        <v>8</v>
      </c>
      <c r="B5" s="143" t="s">
        <v>266</v>
      </c>
      <c r="C5" t="s">
        <v>267</v>
      </c>
      <c r="D5" s="143" t="s">
        <v>344</v>
      </c>
      <c r="E5" t="s">
        <v>533</v>
      </c>
      <c r="F5" s="223">
        <v>-0.5</v>
      </c>
      <c r="G5" s="223">
        <v>1</v>
      </c>
      <c r="H5" s="223">
        <v>0.02</v>
      </c>
      <c r="I5" s="78" t="s">
        <v>270</v>
      </c>
      <c r="J5" s="88" t="s">
        <v>2530</v>
      </c>
      <c r="K5" t="str">
        <f>_xlfn.CONCAT("From 2008 to 2021, electricity imports grew by ",'Supporting Data'!F3,"%.")</f>
        <v>From 2008 to 2021, electricity imports grew by 83%.</v>
      </c>
      <c r="L5" t="str">
        <f>J5&amp;K5</f>
        <v>**Description:** This policy increases or decreases the amount of electricity imported to the United States from Canada and Mexico.  It does not cause the construction or removal of transmission lines linking these countries. // **Guidance for setting values:** From 2008 to 2021, electricity imports grew by 83%.</v>
      </c>
    </row>
    <row r="6" spans="1:20" x14ac:dyDescent="0.25">
      <c r="A6" t="s">
        <v>8</v>
      </c>
      <c r="B6" t="s">
        <v>17</v>
      </c>
      <c r="C6" t="s">
        <v>27</v>
      </c>
      <c r="D6" t="s">
        <v>17</v>
      </c>
      <c r="E6" t="s">
        <v>531</v>
      </c>
      <c r="F6" s="221">
        <v>0</v>
      </c>
      <c r="G6" s="8">
        <v>1</v>
      </c>
      <c r="H6" s="8">
        <v>0.01</v>
      </c>
      <c r="I6" s="88" t="s">
        <v>33</v>
      </c>
      <c r="J6" s="88" t="s">
        <v>2531</v>
      </c>
      <c r="K6" t="str">
        <f>_xlfn.CONCAT("For ", About!$C$2, ", a 100% setting provides for an additional  ",'Supporting Data'!J3," MW of demand response capacity in 2050 (on top of a BAU quantity of ", 'Supporting Data'!L3, " MW).")</f>
        <v>For Georgia, a 100% setting provides for an additional  5597 MW of demand response capacity in 2050 (on top of a BAU quantity of 2677 MW).</v>
      </c>
      <c r="L6" t="str">
        <f>J6&amp;K6</f>
        <v>**Description:** This policy represents regulations that cause more demand response (DR) capacity to be added to the electric grid.  Demand response provides flexibility that allows for the integration of more wind and solar PV, if the electricity system is flexibility-constrained. Demand response can be load-shedding (demand is reduced in the worst hours without adding demand in other hours) or load-shifting (demand is reduced in the worst hours and added in other hours). The type of demand response modeled here is load-shedding, which is by far the most common type of demand response that exists today. // **Guidance for setting values:**For Georgia, a 100% setting provides for an additional  5597 MW of demand response capacity in 2050 (on top of a BAU quantity of 2677 MW).</v>
      </c>
    </row>
    <row r="7" spans="1:20" x14ac:dyDescent="0.25">
      <c r="A7" s="143" t="s">
        <v>8</v>
      </c>
      <c r="B7" t="s">
        <v>1026</v>
      </c>
      <c r="C7" t="s">
        <v>1028</v>
      </c>
      <c r="D7" t="s">
        <v>1026</v>
      </c>
      <c r="E7" t="s">
        <v>1029</v>
      </c>
      <c r="F7" s="223">
        <v>0</v>
      </c>
      <c r="G7" s="223">
        <v>0.95</v>
      </c>
      <c r="H7" s="223">
        <v>0.01</v>
      </c>
      <c r="I7" s="78" t="s">
        <v>1030</v>
      </c>
      <c r="J7" s="88" t="s">
        <v>2532</v>
      </c>
      <c r="K7" t="s">
        <v>2533</v>
      </c>
      <c r="L7" t="str">
        <f>J7&amp;K7&amp;M7&amp;O7&amp;P7&amp;Q7</f>
        <v>**Description:** This policy is a subsidy paid by the government to electricity suppliers per unit of new capacity constructed.  This only applies to utilities, not distributed systems (such as rooftop solar). // **Guidance for setting values:** // **Nuclear:** The U.S. Federal Government has guaranteed billions of dollars of loans for the construction new nuclear plants and has funded billions of dollars of nuclear technology R&amp;D.  The construction of two new reactors at the Vogtle power plant, the only advanced nuclear energy project under construction in the U.S., has received $12 billion in loan guarantees as of March 2019.  (Loan guarantees are not equivalent to subsidies dollar-for-dollar, but they lower the cost of construction by enabling the plant to access cheaper financing.) //**Onshore Wind:** Georgia does not have a capacity construction subsidy. However, the Investment Tax Credit, a similar program for solar power, covers 30% of system costs through 2019, with declining amounts thereafter.//**Solar PV: **Georgia does not have a capacity construction subsidy. However, the Investment Tax Credit, a similar program for solar power, covers 30% of system costs through 2019, with declining amounts thereafter.// **Biomass:** The U.S. Federal Government has collectively guaranteed billions of dollars of loans for the construction new biomass plants.    (Loan guarantees are not equivalent to subsidies dollar-for-dollar, but they lower the cost of construction by enabling the plant to access cheaper financing.)//**Offshore Wind: **Georgia does not have a capacity construction subsidy. However, the Investment Tax Credit, a similar program for solar power, covers 30% of system costs through 2019, with declining amounts thereafter.</v>
      </c>
      <c r="M7" t="str">
        <f>_xlfn.CONCAT("//**Onshore Wind:** ",About!$C$2," does not have a capacity construction subsidy. ")&amp;N7</f>
        <v>//**Onshore Wind:** Georgia does not have a capacity construction subsidy. However, the Investment Tax Credit, a similar program for solar power, covers 30% of system costs through 2019, with declining amounts thereafter.</v>
      </c>
      <c r="N7" t="s">
        <v>2534</v>
      </c>
      <c r="O7" t="str">
        <f>_xlfn.CONCAT("//**Solar PV: **",About!$C$2," does not have a capacity construction subsidy. ")&amp;N7</f>
        <v>//**Solar PV: **Georgia does not have a capacity construction subsidy. However, the Investment Tax Credit, a similar program for solar power, covers 30% of system costs through 2019, with declining amounts thereafter.</v>
      </c>
      <c r="P7" t="s">
        <v>2535</v>
      </c>
      <c r="Q7" t="str">
        <f>_xlfn.CONCAT("//**Offshore Wind: **",About!$C$2," does not have a capacity construction subsidy. ")&amp;N7</f>
        <v>//**Offshore Wind: **Georgia does not have a capacity construction subsidy. However, the Investment Tax Credit, a similar program for solar power, covers 30% of system costs through 2019, with declining amounts thereafter.</v>
      </c>
    </row>
    <row r="8" spans="1:20" x14ac:dyDescent="0.25">
      <c r="A8" t="s">
        <v>132</v>
      </c>
      <c r="B8" t="s">
        <v>134</v>
      </c>
      <c r="C8" t="s">
        <v>428</v>
      </c>
      <c r="D8" t="s">
        <v>134</v>
      </c>
      <c r="E8" t="s">
        <v>519</v>
      </c>
      <c r="F8" s="221">
        <v>0</v>
      </c>
      <c r="G8" s="8">
        <v>1</v>
      </c>
      <c r="H8" s="8">
        <v>0.01</v>
      </c>
      <c r="I8" s="88" t="s">
        <v>33</v>
      </c>
      <c r="J8" s="88" t="s">
        <v>2632</v>
      </c>
      <c r="K8" t="str">
        <f>_xlfn.CONCAT(" If this policy is fully implemented, the afforestation/reforestation rate reaches ",'Supporting Data'!C3," thousand acres per year in 2050.")</f>
        <v xml:space="preserve"> If this policy is fully implemented, the afforestation/reforestation rate reaches 122 thousand acres per year in 2050.</v>
      </c>
      <c r="L8" t="str">
        <f>J8&amp;K8</f>
        <v>**Description:** This policy increases the sequestration of CO2 by planting forests.  Planted forests are assumed to be managed with best practices and are not used for timber harvesting. // **Guidance for setting values:** If this policy is fully implemented, the afforestation/reforestation rate reaches 122 thousand acres per year in 2050.</v>
      </c>
    </row>
    <row r="9" spans="1:20" x14ac:dyDescent="0.25">
      <c r="A9" s="143" t="s">
        <v>8</v>
      </c>
      <c r="B9" s="143" t="s">
        <v>326</v>
      </c>
      <c r="C9" t="s">
        <v>327</v>
      </c>
      <c r="D9" s="143" t="s">
        <v>326</v>
      </c>
      <c r="E9" t="s">
        <v>535</v>
      </c>
      <c r="F9" s="143">
        <v>0</v>
      </c>
      <c r="G9" s="143">
        <v>1</v>
      </c>
      <c r="H9" s="143">
        <v>1</v>
      </c>
      <c r="I9" s="78" t="s">
        <v>29</v>
      </c>
      <c r="J9" s="88" t="s">
        <v>2536</v>
      </c>
      <c r="K9" t="str">
        <f>_xlfn.CONCAT(" No new coal is planned in ", 'Supporting Data'!A3, ".")</f>
        <v xml:space="preserve"> No new coal is planned in Georgia.</v>
      </c>
      <c r="L9" s="143" t="str">
        <f>J9&amp;K9</f>
        <v>**Description:** This policy prevents new capacity of the selected type(s) from being built or deployed.  // **Guidance for setting values:** No new coal is planned in Georgia.</v>
      </c>
      <c r="M9" s="102"/>
    </row>
    <row r="10" spans="1:20" ht="180" x14ac:dyDescent="0.25">
      <c r="A10" s="143" t="s">
        <v>4</v>
      </c>
      <c r="B10" s="143" t="s">
        <v>1609</v>
      </c>
      <c r="C10" t="s">
        <v>1611</v>
      </c>
      <c r="D10" s="143" t="s">
        <v>1613</v>
      </c>
      <c r="E10" t="s">
        <v>1614</v>
      </c>
      <c r="F10" s="224">
        <v>0</v>
      </c>
      <c r="G10" s="224">
        <v>50000</v>
      </c>
      <c r="H10" s="224">
        <v>100</v>
      </c>
      <c r="I10" s="224" t="s">
        <v>1616</v>
      </c>
      <c r="J10" s="225" t="s">
        <v>2643</v>
      </c>
      <c r="K10" s="220" t="str">
        <f>_xlfn.CONCAT(IF('Supporting Data'!$AN$3=0," This state has no additional state subsidies. ",_xlfn.CONCAT(" As of late 2020, there is an additional state subsidy of $",'Supporting Data'!$AN$3,".")))</f>
        <v xml:space="preserve"> This state has no additional state subsidies. </v>
      </c>
      <c r="L10" s="220" t="str">
        <f>J10&amp;K10</f>
        <v xml:space="preserve">**Description:** This policy specifies the dollar amount offered as a subsidy to the purchaser of a new passenger vehicle.  This is in addition to subsidies that exist in the BAU case.  A negative value implies a tax or removal of subsidies. // **Guidance for setting values:** The U.S. currently offers a federal tax credit for up to $7,500 for qualifying clean passenger light-duty vehicles as part of the Inflation Reduction Act. This tax credit is included in the BAU scenario as an estimated average credit for new vehicles, accounting for the fact many vehicles will not be eligible starting in 2025 due to requirements for critical minerals sourcing. The BAU also includes the state-level credit on top of the federal tax credits. This state has no additional state subsidies. </v>
      </c>
      <c r="M10" s="226"/>
      <c r="N10" s="227"/>
    </row>
    <row r="11" spans="1:20" ht="105" x14ac:dyDescent="0.25">
      <c r="A11" s="143" t="s">
        <v>4</v>
      </c>
      <c r="B11" s="143" t="s">
        <v>1610</v>
      </c>
      <c r="C11" t="s">
        <v>1612</v>
      </c>
      <c r="D11" s="143" t="s">
        <v>1613</v>
      </c>
      <c r="E11" t="s">
        <v>1615</v>
      </c>
      <c r="F11" s="224">
        <v>0</v>
      </c>
      <c r="G11" s="224">
        <v>50000</v>
      </c>
      <c r="H11" s="224">
        <v>100</v>
      </c>
      <c r="I11" s="224" t="s">
        <v>1616</v>
      </c>
      <c r="J11" s="225" t="s">
        <v>2644</v>
      </c>
      <c r="K11" s="220" t="str">
        <f>_xlfn.CONCAT(IF('Supporting Data'!$AO$3=0," This state has no additional state subsidies. ",_xlfn.CONCAT(" As of late 2020, there is an additional state subsidy of $",'Supporting Data'!$AO$3,".")))</f>
        <v xml:space="preserve"> This state has no additional state subsidies. </v>
      </c>
      <c r="L11" s="220" t="str">
        <f>J11&amp;K11</f>
        <v xml:space="preserve">**Description:** This policy specifies the dollar amount offered as a subsidy to the purchaser of a new freight vehicle.  This is in addition to subsidies that exist in the BAU case. A negative value implies a tax or removal of subsidies. // **Guidance for setting values:** The U.S. currently offers a federal tax credit for up to $40,500 for qualifying clean commercial vehicles, which is incorporated in the BAU. This state has no additional state subsidies. </v>
      </c>
      <c r="M11" s="226"/>
      <c r="N11" s="227"/>
    </row>
    <row r="12" spans="1:20" x14ac:dyDescent="0.25">
      <c r="A12" t="s">
        <v>8</v>
      </c>
      <c r="B12" t="s">
        <v>128</v>
      </c>
      <c r="C12" t="s">
        <v>127</v>
      </c>
      <c r="D12" t="s">
        <v>128</v>
      </c>
      <c r="E12" t="s">
        <v>530</v>
      </c>
      <c r="F12" s="34">
        <v>0</v>
      </c>
      <c r="G12" s="34">
        <v>25000</v>
      </c>
      <c r="H12" s="34">
        <v>500</v>
      </c>
      <c r="I12" s="88" t="s">
        <v>185</v>
      </c>
      <c r="J12" s="88" t="s">
        <v>2537</v>
      </c>
      <c r="K12" s="143" t="str">
        <f>_xlfn.CONCAT("**Hard coal:** The EIA projects that ", About!$C$2, " will retire ", 'Supporting Data'!M3, " MW of coal by 2050. ", About!$C$2, " currently has ",'Supporting Data'!T3, " MW of coal capacity." )</f>
        <v>**Hard coal:** The EIA projects that Georgia will retire 2650 MW of coal by 2050. Georgia currently has 8416 MW of coal capacity.</v>
      </c>
      <c r="L12" s="78" t="str">
        <f>J12&amp;K12&amp;M12&amp;N12&amp;O12&amp;P12</f>
        <v>**Description:** This policy causes the specified quantity of otherwise non-retiring capacity of the selected type(s) to be retired each year. // **Guidance for setting values:** // **Hard coal:** The EIA projects that Georgia will retire 2650 MW of coal by 2050. Georgia currently has 8416 MW of coal capacity.//**Natural gas non-peaker:** The EIA projects that GA will retire 0 MW of natural gas by 2050. GA currently has 8010 MW of natural gas non-peaker capacity.//**Nuclear:** The EIA projects that GA will retire 0 MW of nuclear by 2050. GA currently has 4061 MW of nuclear capacity.//**Natural gas peaker:** The EIA projects that GA will retire 0 MW of natural gas by 2050. GA currently has 8439 MW of natural gas peaker capacity.//**Lignite:** The EIA projects that GA will retire 0 MW of lignite by 2050. GA currently has 0 MW of lignite capacity.</v>
      </c>
      <c r="M12" s="102" t="str">
        <f>_xlfn.CONCAT("//**Natural gas non-peaker:** The EIA projects that ", About!B2, " will retire ", 'Supporting Data'!N3, " MW of natural gas by 2050. ", About!B2, " currently has ",'Supporting Data'!U3, " MW of natural gas non-peaker capacity." )</f>
        <v>//**Natural gas non-peaker:** The EIA projects that GA will retire 0 MW of natural gas by 2050. GA currently has 8010 MW of natural gas non-peaker capacity.</v>
      </c>
      <c r="N12" t="str">
        <f>_xlfn.CONCAT("//**Nuclear:** The EIA projects that ", About!B2, " will retire ", 'Supporting Data'!$O$3, " MW of nuclear by 2050. ", About!B2, " currently has ",'Supporting Data'!$V$3, " MW of nuclear capacity." )</f>
        <v>//**Nuclear:** The EIA projects that GA will retire 0 MW of nuclear by 2050. GA currently has 4061 MW of nuclear capacity.</v>
      </c>
      <c r="O12" s="102" t="str">
        <f>_xlfn.CONCAT("//**Natural gas peaker:** The EIA projects that ", About!B2, " will retire ",'Supporting Data'!$R$3, " MW of natural gas by 2050. ", About!B2, " currently has ",'Supporting Data'!$AD$3, " MW of natural gas peaker capacity." )</f>
        <v>//**Natural gas peaker:** The EIA projects that GA will retire 0 MW of natural gas by 2050. GA currently has 8439 MW of natural gas peaker capacity.</v>
      </c>
      <c r="P12" t="str">
        <f>_xlfn.CONCAT("//**Lignite:** The EIA projects that ", About!B2, " will retire ", 'Supporting Data'!$S$3, " MW of lignite by 2050. ", About!B2, " currently has ",'Supporting Data'!$AE$3, " MW of lignite capacity." )</f>
        <v>//**Lignite:** The EIA projects that GA will retire 0 MW of lignite by 2050. GA currently has 0 MW of lignite capacity.</v>
      </c>
    </row>
    <row r="13" spans="1:20" x14ac:dyDescent="0.25">
      <c r="A13" t="s">
        <v>9</v>
      </c>
      <c r="B13" t="s">
        <v>731</v>
      </c>
      <c r="C13" t="s">
        <v>732</v>
      </c>
      <c r="D13" t="s">
        <v>732</v>
      </c>
      <c r="E13" t="s">
        <v>733</v>
      </c>
      <c r="F13" s="221">
        <v>0</v>
      </c>
      <c r="G13" s="8">
        <v>1</v>
      </c>
      <c r="H13" s="8">
        <v>0.01</v>
      </c>
      <c r="I13" s="88" t="s">
        <v>734</v>
      </c>
      <c r="J13" s="88" t="s">
        <v>2596</v>
      </c>
      <c r="K13" t="str">
        <f>_xlfn.CONCAT(IF('Supporting Data'!$BB$3=0,"**Hard coal**: The model assumes the state has no hard coal production. ",_xlfn.CONCAT("**Hard coal:** The model assumes that exports represent ",'Supporting Data'!$BJ$3,"% of the state's production.")))</f>
        <v xml:space="preserve">**Hard coal**: The model assumes the state has no hard coal production. </v>
      </c>
      <c r="L13" s="143" t="str">
        <f>J13&amp;K13&amp;M13&amp;N13&amp;O13&amp;P13&amp;Q13&amp;R13&amp;S13</f>
        <v xml:space="preserve">**Description:** This policy reduces production of the selected fuel type(s) for export. This lever may represent a reduction in fuel demand by actors outside the modeled region (i.e., not caused by domestic policy) or a conscious policy within the modeled region to transition its economy away from dependence on fossil fuel exports. // **Guidance for setting values:** // 
**Hard coal**: The model assumes the state has no hard coal production. //**Crude oil:**: The model assumes the state has no crude oil production. //**Heavy fuel oil:**: The model assumes the state has no heavy fuel oil production. //**Jet fuel or kerosene:** The model assumes the state has no jet fuel or kerosene production. //**LPG propane or butane:** The model assumes the state has no LPG propane or butane production. //**Natural gas:** The model assumes the state has no natural gas production. //**Petroleum diesel:** The model assumes the state has no petroleum diesel production. //**Petroleum gasoline:** The model assumes the state has no petroleum gasoline production. </v>
      </c>
      <c r="M13" s="102" t="str">
        <f>_xlfn.CONCAT(IF('Supporting Data'!$BA$3=0,"//**Crude oil:**: The model assumes the state has no crude oil production. ",_xlfn.CONCAT("//**Crude oil:** The model assumes that exports represent ",'Supporting Data'!BI3,"% of the state's production.")))</f>
        <v xml:space="preserve">//**Crude oil:**: The model assumes the state has no crude oil production. </v>
      </c>
      <c r="N13" t="str">
        <f>_xlfn.CONCAT(IF('Supporting Data'!$BC$3=0,"//**Heavy fuel oil:**: The model assumes the state has no heavy fuel oil production. ",_xlfn.CONCAT("//**Heavy fuel oil:** The model assumes that exports represent ",'Supporting Data'!$BK$3,"% of the state's production.")))</f>
        <v xml:space="preserve">//**Heavy fuel oil:**: The model assumes the state has no heavy fuel oil production. </v>
      </c>
      <c r="O13" t="str">
        <f>_xlfn.CONCAT(IF('Supporting Data'!$BD$3=0,"//**Jet fuel or kerosene:** The model assumes the state has no jet fuel or kerosene production. ",_xlfn.CONCAT("//**Jet fuel or kerosene:** The model assumes that exports represent ",'Supporting Data'!$BL$3,"% of the state's production.")))</f>
        <v xml:space="preserve">//**Jet fuel or kerosene:** The model assumes the state has no jet fuel or kerosene production. </v>
      </c>
      <c r="P13" t="str">
        <f>_xlfn.CONCAT(IF('Supporting Data'!$BE$3=0,"//**LPG propane or butane:** The model assumes the state has no LPG propane or butane production. ",_xlfn.CONCAT("//**LPG propane or butane:** The model assumes that exports represent ",'Supporting Data'!$BM$3,"% of the state's production.")))</f>
        <v xml:space="preserve">//**LPG propane or butane:** The model assumes the state has no LPG propane or butane production. </v>
      </c>
      <c r="Q13" t="str">
        <f>_xlfn.CONCAT(IF('Supporting Data'!$BF$3=0,"//**Natural gas:** The model assumes the state has no natural gas production. ",_xlfn.CONCAT("//**Natural gas:** The model assumes that exports represent ",'Supporting Data'!BN3,"% of the state's production.")))</f>
        <v xml:space="preserve">//**Natural gas:** The model assumes the state has no natural gas production. </v>
      </c>
      <c r="R13" t="str">
        <f>_xlfn.CONCAT(IF('Supporting Data'!$BH$3=0,"//**Petroleum diesel:** The model assumes the state has no petroleum diesel production. ",_xlfn.CONCAT("//**Petroleum diesel:** The model assumes that exports represent ",'Supporting Data'!BO3,"% of the state's production.")))</f>
        <v xml:space="preserve">//**Petroleum diesel:** The model assumes the state has no petroleum diesel production. </v>
      </c>
      <c r="S13" t="str">
        <f>_xlfn.CONCAT(IF('Supporting Data'!$BB$3=0,"//**Petroleum gasoline:** The model assumes the state has no petroleum gasoline production. ",_xlfn.CONCAT("//**Petroleum gasoline:** The model assumes that exports represent ",'Supporting Data'!BP3,"% of the state's production.")))</f>
        <v xml:space="preserve">//**Petroleum gasoline:** The model assumes the state has no petroleum gasoline production. </v>
      </c>
    </row>
    <row r="14" spans="1:20" x14ac:dyDescent="0.25">
      <c r="A14" t="s">
        <v>71</v>
      </c>
      <c r="B14" t="s">
        <v>100</v>
      </c>
      <c r="C14" t="s">
        <v>297</v>
      </c>
      <c r="D14" t="s">
        <v>100</v>
      </c>
      <c r="E14" t="s">
        <v>542</v>
      </c>
      <c r="F14" s="221">
        <v>0</v>
      </c>
      <c r="G14" s="221">
        <v>0.75</v>
      </c>
      <c r="H14" s="221">
        <v>0.01</v>
      </c>
      <c r="I14" s="88" t="s">
        <v>30</v>
      </c>
      <c r="J14" s="88" t="s">
        <v>1419</v>
      </c>
      <c r="K14" s="88" t="s">
        <v>2538</v>
      </c>
      <c r="L14" s="143" t="str" cm="1">
        <f t="array" ref="L14">_xlfn.IFS(About!$B$2="NM", 'State Policy Descriptions'!$K$14,About!$B$2="WI",'State Policy Descriptions'!$M$14,TRUE,J14)</f>
        <v>**Description:** This policy tightens energy efficiency standards for the selected component(s) in the selected building type(s).  The policy only applies to newly sold components each year (whether for new buildings or replacement of old components of existing buildings). // **Guidance for setting values:** In "Assessment of Electricity Savings in the U.S. Achievable through New Appliance/Equipment Efficiency Standards and Building Efficiency Codes, 2010-2025" (2011), the Edison Foundation considered a 30% reduction in whole-building energy use (moderate case) and 40-45% (aggressive case) relative to BAU from 2010 to 2025.</v>
      </c>
      <c r="M14" s="228" t="s">
        <v>2539</v>
      </c>
      <c r="N14" s="88"/>
    </row>
    <row r="15" spans="1:20" x14ac:dyDescent="0.25">
      <c r="K15" s="58" t="s">
        <v>2540</v>
      </c>
      <c r="M15" s="58" t="s">
        <v>2541</v>
      </c>
    </row>
    <row r="16" spans="1:20" x14ac:dyDescent="0.25">
      <c r="A16" s="143" t="s">
        <v>4</v>
      </c>
      <c r="B16" s="143" t="s">
        <v>1601</v>
      </c>
      <c r="C16" t="s">
        <v>2585</v>
      </c>
      <c r="D16" s="143" t="s">
        <v>1602</v>
      </c>
      <c r="E16" t="s">
        <v>1603</v>
      </c>
      <c r="F16" s="221">
        <v>0</v>
      </c>
      <c r="G16" s="221">
        <v>1</v>
      </c>
      <c r="H16" s="221">
        <v>0.01</v>
      </c>
      <c r="I16" s="88" t="s">
        <v>1834</v>
      </c>
      <c r="J16" s="88" t="s">
        <v>2631</v>
      </c>
      <c r="K16" t="str" cm="1">
        <f t="array" ref="K16">_xlfn.IFS('Supporting Data'!$CI$3+'Supporting Data'!$CJ$3=2, "The state has adopted ACC and ACC II.",'Supporting Data'!$CI$3+'Supporting Data'!$CJ$3&gt;1, "The state has adopted ACC and partially adopted ACC II.", 'Supporting Data'!$CI$3=1, "The state has adopted ACC but not ACC II.", 'Supporting Data'!CJ3=1, "The state has adopted ACC II.", 'Supporting Data'!$CI$3+'Supporting Data'!$CJ$3&lt;1, "The state has not adopted ACC or ACC II.")</f>
        <v>The state has not adopted ACC or ACC II.</v>
      </c>
      <c r="L16" t="str">
        <f>J16&amp;M16&amp;K16&amp;N16</f>
        <v>**Description:** This policy requires the specified percentage of newly sold vehicles of the selected type(s) to consist of zero-emission vehicles. If that percentage would already be achieved through BAU sales plus the effects of other policies, such as an EV subsidy, this policy has no effect. Manufactures may meet a sales standard through techniques such as more heavily marketing electric vehicles, lowering the price of electric vehicles, or raising the price of non-electric vehicles. A negative setting for this lever implies a decrease in ZEV sales requirements relative to the BAU scenario. The following descriptions detail the different vehicle types: // **Passenger cars and SUVs:** most light-duty road vehicles //**Light and Medium Commercial Trucks:** commercial trucks carrying freight, not passengers // **Buses:** including school, transit, and intercity buses // **Heavy Duty Trucks:** all other heavy road vehicles (mostly freight trucks) // **Passenger motorbikes:** registered motorcycles // **Guidance for setting values:**//**Passenger cars and SUVs: ** Under the Clean Air Act, California was awarded a waiver enabling the state to set vehicle emissions standards that are more stringent than federal standards. The waiver has resulted in the Advanced Clean Cars (ACC) and Advanced Clean Cars II (ACC II) regulations. Other states can also choose to adopt the regulations.  ACC  requires requires  automakers to sell ~7-10% EV sales by 2025. ACC II stipulates a 35 percent sales requirement in 2026, ramping up to a 100 percent sales target in 2035. The state has not adopted ACC or ACC II. // **Light and Medium Commercial and Heavy Duty Trucks:** Today, the share of electric freight trucks is very low, but electrification is particularly promising for certain types of trucks, such as those used to make deliveries within cities, those involved in port operations, garbage trucks, and others with frequent starts and stops. // **Buses:** Electric bus manufacturer Proterra believes all new transit bus sales could be electric as early as 2030, but transit buses make up roughly 15% of the bus fleet. // **Passenger motorbikes:** Though electric motorcycles and scooters are popular in Europe and Asia, where motorbikes are commonly used for urban transportation and commuting, electric motorbikes are not yet a significant presence in the U.S., where motorbikes are mostly used for recreation.</v>
      </c>
      <c r="M16" t="s">
        <v>2542</v>
      </c>
      <c r="N16" t="s">
        <v>2543</v>
      </c>
    </row>
    <row r="17" spans="1:13" ht="73.7" customHeight="1" x14ac:dyDescent="0.25">
      <c r="A17" t="s">
        <v>8</v>
      </c>
      <c r="B17" s="88" t="s">
        <v>2544</v>
      </c>
      <c r="C17" t="s">
        <v>1889</v>
      </c>
      <c r="F17" s="143">
        <v>0</v>
      </c>
      <c r="G17" s="143">
        <v>1000</v>
      </c>
      <c r="H17" s="229">
        <v>20</v>
      </c>
      <c r="I17" s="143" t="s">
        <v>1835</v>
      </c>
      <c r="J17" s="88" t="s">
        <v>1887</v>
      </c>
      <c r="K17" t="s">
        <v>2545</v>
      </c>
      <c r="L17" t="str">
        <f>M17&amp;K17</f>
        <v>**Description:** This setting caps the CES credit price.  If the CES credit price hits this $/MWh amount in a given year, the model will not deploy any additional CES qualifying resources in an attempt to meet the CES. Enabling this policy lifts this cap, meaning there is no price constraint on new resources.</v>
      </c>
      <c r="M17" t="str">
        <f>_xlfn.CONCAT(IF('Supporting Data'!$CL$3="FALSE","**Description:** This setting caps the CES credit price. ",_xlfn.CONCAT("**Description:** The BAU scenario includes a CES alternative compliance payment of roughly ",'Supporting Data'!$CM$3," $/MWh.")))</f>
        <v xml:space="preserve">**Description:** This setting caps the CES credit price. </v>
      </c>
    </row>
  </sheetData>
  <pageMargins left="0.7" right="0.7" top="0.75" bottom="0.75" header="0.3" footer="0.3"/>
  <legacyDrawing r:id="rId1"/>
</worksheet>
</file>

<file path=xl/worksheets/sheet4.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2FF6B16B-47EC-421E-9341-908E0AC2FF1A}">
  <sheetPr>
    <tabColor rgb="FFFFCCFF"/>
  </sheetPr>
  <dimension ref="A1:CM54"/>
  <sheetViews>
    <sheetView workbookViewId="0"/>
  </sheetViews>
  <sheetFormatPr defaultRowHeight="15" x14ac:dyDescent="0.25"/>
  <cols>
    <col min="1" max="1" width="11.7109375" customWidth="1"/>
    <col min="2" max="2" width="16.28515625" customWidth="1"/>
    <col min="3" max="3" width="11.140625" style="131" bestFit="1" customWidth="1"/>
    <col min="4" max="4" width="11.140625" customWidth="1"/>
    <col min="6" max="6" width="17.85546875" style="131" customWidth="1"/>
    <col min="9" max="9" width="16" style="131" customWidth="1"/>
    <col min="10" max="10" width="21.140625" style="131" customWidth="1"/>
    <col min="11" max="11" width="16" customWidth="1"/>
    <col min="12" max="12" width="14.7109375" style="131" customWidth="1"/>
    <col min="19" max="19" width="8.7109375" style="131"/>
    <col min="35" max="35" width="8.7109375" style="131"/>
    <col min="39" max="39" width="8.7109375" style="131"/>
    <col min="40" max="40" width="10.5703125" bestFit="1" customWidth="1"/>
    <col min="41" max="41" width="8.7109375" style="131"/>
    <col min="43" max="43" width="13.85546875" customWidth="1"/>
    <col min="44" max="44" width="8.7109375" style="131"/>
    <col min="45" max="45" width="11.5703125" bestFit="1" customWidth="1"/>
    <col min="52" max="52" width="8.7109375" style="131"/>
    <col min="60" max="60" width="8.7109375" style="131"/>
    <col min="68" max="68" width="8.7109375" style="131"/>
    <col min="69" max="69" width="10.42578125" customWidth="1"/>
    <col min="70" max="70" width="11.42578125" customWidth="1"/>
    <col min="71" max="71" width="12.85546875" customWidth="1"/>
    <col min="72" max="72" width="12.7109375" customWidth="1"/>
    <col min="73" max="73" width="12.42578125" customWidth="1"/>
    <col min="74" max="74" width="11.28515625" customWidth="1"/>
    <col min="75" max="75" width="9.28515625" customWidth="1"/>
    <col min="77" max="77" width="9.85546875" customWidth="1"/>
    <col min="78" max="78" width="9.42578125" customWidth="1"/>
    <col min="83" max="84" width="10.85546875" customWidth="1"/>
    <col min="86" max="86" width="8.7109375" style="131"/>
  </cols>
  <sheetData>
    <row r="1" spans="1:91" x14ac:dyDescent="0.25">
      <c r="B1" s="255" t="s">
        <v>2435</v>
      </c>
      <c r="C1" s="255"/>
      <c r="D1" s="162"/>
      <c r="E1" s="163" t="s">
        <v>2436</v>
      </c>
      <c r="F1" s="164"/>
      <c r="H1" s="163" t="s">
        <v>2437</v>
      </c>
      <c r="J1" s="165" t="s">
        <v>2438</v>
      </c>
      <c r="K1" s="255" t="s">
        <v>2439</v>
      </c>
      <c r="L1" s="255"/>
      <c r="M1" s="255" t="s">
        <v>2440</v>
      </c>
      <c r="N1" s="255"/>
      <c r="O1" s="255"/>
      <c r="P1" s="255"/>
      <c r="Q1" s="255"/>
      <c r="R1" s="255"/>
      <c r="S1" s="255"/>
      <c r="T1" s="255" t="s">
        <v>2441</v>
      </c>
      <c r="U1" s="255"/>
      <c r="V1" s="255"/>
      <c r="W1" s="255"/>
      <c r="X1" s="255"/>
      <c r="Y1" s="255"/>
      <c r="Z1" s="255"/>
      <c r="AA1" s="255"/>
      <c r="AB1" s="255"/>
      <c r="AC1" s="255"/>
      <c r="AD1" s="255"/>
      <c r="AE1" s="255"/>
      <c r="AF1" s="255"/>
      <c r="AG1" s="255"/>
      <c r="AH1" s="255"/>
      <c r="AI1" s="256"/>
      <c r="AJ1" s="257" t="s">
        <v>2442</v>
      </c>
      <c r="AK1" s="257"/>
      <c r="AL1" s="257"/>
      <c r="AM1"/>
      <c r="AN1" s="254" t="s">
        <v>2443</v>
      </c>
      <c r="AO1" s="254"/>
      <c r="AQ1" t="s">
        <v>2444</v>
      </c>
      <c r="AS1" s="258" t="s">
        <v>2445</v>
      </c>
      <c r="AT1" s="259"/>
      <c r="AU1" s="259"/>
      <c r="AV1" s="259"/>
      <c r="AW1" s="259"/>
      <c r="AX1" s="259"/>
      <c r="AY1" s="259"/>
      <c r="AZ1" s="259"/>
      <c r="BA1" s="258" t="s">
        <v>2446</v>
      </c>
      <c r="BB1" s="259"/>
      <c r="BC1" s="259"/>
      <c r="BD1" s="259"/>
      <c r="BE1" s="259"/>
      <c r="BF1" s="259"/>
      <c r="BG1" s="259"/>
      <c r="BH1" s="259"/>
      <c r="BI1" s="260" t="s">
        <v>2447</v>
      </c>
      <c r="BJ1" s="261"/>
      <c r="BK1" s="261"/>
      <c r="BL1" s="261"/>
      <c r="BM1" s="261"/>
      <c r="BN1" s="261"/>
      <c r="BO1" s="261"/>
      <c r="BP1" s="261"/>
      <c r="BQ1" s="257" t="s">
        <v>2448</v>
      </c>
      <c r="BR1" s="257"/>
      <c r="BS1" s="257"/>
      <c r="BT1" s="257"/>
      <c r="BU1" s="257"/>
      <c r="BV1" s="257"/>
      <c r="BW1" s="257"/>
      <c r="BX1" s="257"/>
      <c r="BY1" s="257"/>
      <c r="BZ1" s="257"/>
      <c r="CA1" s="257"/>
      <c r="CB1" s="257"/>
      <c r="CC1" s="257"/>
      <c r="CD1" s="257"/>
      <c r="CE1" s="257"/>
      <c r="CF1" s="257"/>
      <c r="CG1" s="257"/>
      <c r="CH1" s="257"/>
      <c r="CI1" s="262" t="s">
        <v>2449</v>
      </c>
      <c r="CJ1" s="263"/>
      <c r="CK1" s="264"/>
      <c r="CL1" s="38" t="s">
        <v>2450</v>
      </c>
    </row>
    <row r="2" spans="1:91" s="146" customFormat="1" ht="59.1" customHeight="1" thickBot="1" x14ac:dyDescent="0.3">
      <c r="A2" s="65"/>
      <c r="B2" s="166" t="s">
        <v>2451</v>
      </c>
      <c r="C2" s="167" t="s">
        <v>2452</v>
      </c>
      <c r="D2" s="65" t="s">
        <v>2453</v>
      </c>
      <c r="E2" s="65" t="s">
        <v>2454</v>
      </c>
      <c r="F2" s="167" t="s">
        <v>2455</v>
      </c>
      <c r="G2" s="65" t="s">
        <v>2456</v>
      </c>
      <c r="H2" s="65" t="s">
        <v>2457</v>
      </c>
      <c r="I2" s="167" t="s">
        <v>2458</v>
      </c>
      <c r="J2" s="167" t="s">
        <v>2459</v>
      </c>
      <c r="K2" s="168" t="s">
        <v>2460</v>
      </c>
      <c r="L2" s="169" t="s">
        <v>2461</v>
      </c>
      <c r="M2" s="170" t="s">
        <v>2462</v>
      </c>
      <c r="N2" s="170" t="s">
        <v>2463</v>
      </c>
      <c r="O2" s="170" t="s">
        <v>2464</v>
      </c>
      <c r="P2" s="170" t="s">
        <v>2465</v>
      </c>
      <c r="Q2" s="170" t="s">
        <v>2466</v>
      </c>
      <c r="R2" s="170" t="s">
        <v>2467</v>
      </c>
      <c r="S2" s="171" t="s">
        <v>2468</v>
      </c>
      <c r="T2" s="172" t="s">
        <v>2469</v>
      </c>
      <c r="U2" s="172" t="s">
        <v>2470</v>
      </c>
      <c r="V2" s="172" t="s">
        <v>2471</v>
      </c>
      <c r="W2" s="172" t="s">
        <v>2472</v>
      </c>
      <c r="X2" s="172" t="s">
        <v>2473</v>
      </c>
      <c r="Y2" s="172" t="s">
        <v>2474</v>
      </c>
      <c r="Z2" s="172" t="s">
        <v>2475</v>
      </c>
      <c r="AA2" s="172" t="s">
        <v>2476</v>
      </c>
      <c r="AB2" s="172" t="s">
        <v>2477</v>
      </c>
      <c r="AC2" s="172" t="s">
        <v>2478</v>
      </c>
      <c r="AD2" s="172" t="s">
        <v>2479</v>
      </c>
      <c r="AE2" s="172" t="s">
        <v>2480</v>
      </c>
      <c r="AF2" s="172" t="s">
        <v>2481</v>
      </c>
      <c r="AG2" s="172" t="s">
        <v>2482</v>
      </c>
      <c r="AH2" s="172" t="s">
        <v>2483</v>
      </c>
      <c r="AI2" s="173" t="s">
        <v>2484</v>
      </c>
      <c r="AJ2" s="146">
        <v>2021</v>
      </c>
      <c r="AK2" s="146">
        <v>2030</v>
      </c>
      <c r="AL2" s="146">
        <v>2050</v>
      </c>
      <c r="AM2" s="174" t="s">
        <v>2485</v>
      </c>
      <c r="AN2" s="175" t="s">
        <v>2486</v>
      </c>
      <c r="AO2" s="167" t="s">
        <v>2487</v>
      </c>
      <c r="AP2" s="176" t="s">
        <v>2488</v>
      </c>
      <c r="AQ2" s="176" t="s">
        <v>2489</v>
      </c>
      <c r="AR2" s="174" t="s">
        <v>2490</v>
      </c>
      <c r="AS2" s="177" t="s">
        <v>708</v>
      </c>
      <c r="AT2" s="177" t="s">
        <v>447</v>
      </c>
      <c r="AU2" s="177" t="s">
        <v>2491</v>
      </c>
      <c r="AV2" s="177" t="s">
        <v>716</v>
      </c>
      <c r="AW2" s="177" t="s">
        <v>709</v>
      </c>
      <c r="AX2" s="177" t="s">
        <v>46</v>
      </c>
      <c r="AY2" s="177" t="s">
        <v>54</v>
      </c>
      <c r="AZ2" s="178" t="s">
        <v>53</v>
      </c>
      <c r="BA2" s="177" t="s">
        <v>708</v>
      </c>
      <c r="BB2" s="177" t="s">
        <v>447</v>
      </c>
      <c r="BC2" s="177" t="s">
        <v>2491</v>
      </c>
      <c r="BD2" s="177" t="s">
        <v>716</v>
      </c>
      <c r="BE2" s="177" t="s">
        <v>709</v>
      </c>
      <c r="BF2" s="177" t="s">
        <v>46</v>
      </c>
      <c r="BG2" s="177" t="s">
        <v>54</v>
      </c>
      <c r="BH2" s="178" t="s">
        <v>53</v>
      </c>
      <c r="BI2" s="177" t="s">
        <v>708</v>
      </c>
      <c r="BJ2" s="177" t="s">
        <v>447</v>
      </c>
      <c r="BK2" s="177" t="s">
        <v>2491</v>
      </c>
      <c r="BL2" s="177" t="s">
        <v>716</v>
      </c>
      <c r="BM2" s="177" t="s">
        <v>709</v>
      </c>
      <c r="BN2" s="177" t="s">
        <v>46</v>
      </c>
      <c r="BO2" s="177" t="s">
        <v>54</v>
      </c>
      <c r="BP2" s="178" t="s">
        <v>53</v>
      </c>
      <c r="BQ2" s="65" t="s">
        <v>2492</v>
      </c>
      <c r="BR2" s="65" t="s">
        <v>2493</v>
      </c>
      <c r="BS2" s="65" t="s">
        <v>2494</v>
      </c>
      <c r="BT2" s="65" t="s">
        <v>2495</v>
      </c>
      <c r="BU2" s="65" t="s">
        <v>2496</v>
      </c>
      <c r="BV2" s="65" t="s">
        <v>2497</v>
      </c>
      <c r="BW2" s="65" t="s">
        <v>2498</v>
      </c>
      <c r="BX2" s="65" t="s">
        <v>2499</v>
      </c>
      <c r="BY2" s="65" t="s">
        <v>2500</v>
      </c>
      <c r="BZ2" s="65" t="s">
        <v>2501</v>
      </c>
      <c r="CA2" s="65" t="s">
        <v>2502</v>
      </c>
      <c r="CB2" s="65" t="s">
        <v>2503</v>
      </c>
      <c r="CC2" s="65" t="s">
        <v>2504</v>
      </c>
      <c r="CD2" s="65" t="s">
        <v>2505</v>
      </c>
      <c r="CE2" s="65" t="s">
        <v>2506</v>
      </c>
      <c r="CF2" s="65" t="s">
        <v>2507</v>
      </c>
      <c r="CG2" s="65" t="s">
        <v>2508</v>
      </c>
      <c r="CH2" s="167" t="s">
        <v>2509</v>
      </c>
      <c r="CI2" s="179" t="s">
        <v>2510</v>
      </c>
      <c r="CJ2" s="180" t="s">
        <v>2511</v>
      </c>
      <c r="CK2" s="181" t="s">
        <v>2512</v>
      </c>
      <c r="CL2" s="146" t="s">
        <v>2513</v>
      </c>
      <c r="CM2" s="65" t="s">
        <v>2514</v>
      </c>
    </row>
    <row r="3" spans="1:91" s="58" customFormat="1" x14ac:dyDescent="0.25">
      <c r="A3" s="182" t="str">
        <f>About!$C$2</f>
        <v>Georgia</v>
      </c>
      <c r="B3" s="183">
        <f>ROUND(SUMIFS(B$4:B$54, $A$4:$A$54, $A$3),0)</f>
        <v>122036</v>
      </c>
      <c r="C3" s="184">
        <f t="shared" ref="C3" si="0">ROUND(SUMIFS(C$4:C$54, $A$4:$A$54, $A$3),0)</f>
        <v>122</v>
      </c>
      <c r="D3" s="183">
        <f>SUMIFS(D$4:D$54, $A$4:$A$54, $A$3)</f>
        <v>14025574</v>
      </c>
      <c r="E3" s="183">
        <f>SUMIFS(E$4:E$54, $A$4:$A$54, $A$3)</f>
        <v>25641905.999999981</v>
      </c>
      <c r="F3" s="134">
        <f>ROUND(SUMIFS(F$4:F$54,$A$4:$A$54,$A$3)*100,0)</f>
        <v>83</v>
      </c>
      <c r="G3" s="58">
        <f>SUMIFS(G$4:G$54, $A$4:$A$54, $A$3)</f>
        <v>0</v>
      </c>
      <c r="H3" s="58">
        <f>SUMIFS(H$4:H$54, $A$4:$A$54, $A$3)</f>
        <v>0</v>
      </c>
      <c r="I3" s="134">
        <f>ROUND(SUMIFS(I$4:I$54,$A$4:$A$54,$A$3)*100,0)</f>
        <v>0</v>
      </c>
      <c r="J3" s="134">
        <f>ROUND(SUMIFS(J$4:J$54, $A$4:$A$54, $A$3),0)</f>
        <v>5597</v>
      </c>
      <c r="K3" s="58">
        <f t="shared" ref="K3:AI3" si="1">ROUND(SUMIFS(K$4:K$54, $A$4:$A$54, $A$3),0)</f>
        <v>2037</v>
      </c>
      <c r="L3" s="134">
        <f t="shared" si="1"/>
        <v>2677</v>
      </c>
      <c r="M3" s="58">
        <f t="shared" si="1"/>
        <v>2650</v>
      </c>
      <c r="N3" s="58">
        <f t="shared" si="1"/>
        <v>0</v>
      </c>
      <c r="O3" s="58">
        <f t="shared" si="1"/>
        <v>0</v>
      </c>
      <c r="P3" s="58">
        <f t="shared" si="1"/>
        <v>0</v>
      </c>
      <c r="Q3" s="58">
        <f t="shared" si="1"/>
        <v>0</v>
      </c>
      <c r="R3" s="58">
        <f t="shared" si="1"/>
        <v>0</v>
      </c>
      <c r="S3" s="134">
        <f t="shared" si="1"/>
        <v>0</v>
      </c>
      <c r="T3" s="58">
        <f t="shared" si="1"/>
        <v>8416</v>
      </c>
      <c r="U3" s="58">
        <f t="shared" si="1"/>
        <v>8010</v>
      </c>
      <c r="V3" s="58">
        <f t="shared" si="1"/>
        <v>4061</v>
      </c>
      <c r="W3" s="58">
        <f t="shared" si="1"/>
        <v>2026</v>
      </c>
      <c r="X3" s="58">
        <f t="shared" si="1"/>
        <v>0</v>
      </c>
      <c r="Y3" s="58">
        <f t="shared" si="1"/>
        <v>1510</v>
      </c>
      <c r="Z3" s="58">
        <f t="shared" si="1"/>
        <v>0</v>
      </c>
      <c r="AA3" s="58">
        <f t="shared" si="1"/>
        <v>289</v>
      </c>
      <c r="AB3" s="58">
        <f t="shared" si="1"/>
        <v>0</v>
      </c>
      <c r="AC3" s="58">
        <f t="shared" si="1"/>
        <v>852</v>
      </c>
      <c r="AD3" s="58">
        <f t="shared" si="1"/>
        <v>8439</v>
      </c>
      <c r="AE3" s="58">
        <f t="shared" si="1"/>
        <v>0</v>
      </c>
      <c r="AF3" s="58">
        <f t="shared" si="1"/>
        <v>0</v>
      </c>
      <c r="AG3" s="58">
        <f t="shared" si="1"/>
        <v>0</v>
      </c>
      <c r="AH3" s="58">
        <f t="shared" si="1"/>
        <v>0</v>
      </c>
      <c r="AI3" s="134">
        <f t="shared" si="1"/>
        <v>0</v>
      </c>
      <c r="AJ3" s="58">
        <f>ROUND(SUMIFS(AJ$4:AJ$54,$A$4:$A$54,$A$3)*100,0)</f>
        <v>30</v>
      </c>
      <c r="AK3" s="58">
        <f t="shared" ref="AK3:AL3" si="2">ROUND(SUMIFS(AK$4:AK$54,$A$4:$A$54,$A$3)*100,0)</f>
        <v>30</v>
      </c>
      <c r="AL3" s="58">
        <f t="shared" si="2"/>
        <v>30</v>
      </c>
      <c r="AM3" s="58">
        <f>SUMIFS(AM$4:AM$54, $A$4:$A$54, $A$3)</f>
        <v>0</v>
      </c>
      <c r="AN3" s="58">
        <f t="shared" ref="AN3:AQ3" si="3">SUMIFS(AN$4:AN$54, $A$4:$A$54, $A$3)</f>
        <v>0</v>
      </c>
      <c r="AO3" s="134">
        <f t="shared" si="3"/>
        <v>0</v>
      </c>
      <c r="AP3" s="134">
        <f t="shared" si="3"/>
        <v>3754</v>
      </c>
      <c r="AQ3" s="134">
        <f t="shared" si="3"/>
        <v>11145304</v>
      </c>
      <c r="AR3" s="134">
        <f>ROUND(SUMIFS(AR$4:AR$54,$A$4:$A$54,$A$3),2)</f>
        <v>33.68</v>
      </c>
      <c r="AS3" s="58">
        <f>SUMIFS(AS$4:AS$54, $A$4:$A$54, $A$3)</f>
        <v>0</v>
      </c>
      <c r="AT3" s="58">
        <f t="shared" ref="AT3:BH3" si="4">SUMIFS(AT$4:AT$54, $A$4:$A$54, $A$3)</f>
        <v>0</v>
      </c>
      <c r="AU3" s="58">
        <f t="shared" si="4"/>
        <v>0</v>
      </c>
      <c r="AV3" s="58">
        <f t="shared" si="4"/>
        <v>0</v>
      </c>
      <c r="AW3" s="58">
        <f t="shared" si="4"/>
        <v>0</v>
      </c>
      <c r="AX3" s="58">
        <f t="shared" si="4"/>
        <v>0</v>
      </c>
      <c r="AY3" s="58">
        <f t="shared" si="4"/>
        <v>0</v>
      </c>
      <c r="AZ3" s="58">
        <f t="shared" si="4"/>
        <v>0</v>
      </c>
      <c r="BA3" s="58">
        <f t="shared" si="4"/>
        <v>0</v>
      </c>
      <c r="BB3" s="58">
        <f t="shared" si="4"/>
        <v>0</v>
      </c>
      <c r="BC3" s="58">
        <f t="shared" si="4"/>
        <v>0</v>
      </c>
      <c r="BD3" s="58">
        <f t="shared" si="4"/>
        <v>0</v>
      </c>
      <c r="BE3" s="58">
        <f t="shared" si="4"/>
        <v>0</v>
      </c>
      <c r="BF3" s="58">
        <f t="shared" si="4"/>
        <v>0</v>
      </c>
      <c r="BG3" s="58">
        <f t="shared" si="4"/>
        <v>0</v>
      </c>
      <c r="BH3" s="58">
        <f t="shared" si="4"/>
        <v>0</v>
      </c>
      <c r="BI3" s="58">
        <f>ROUND(SUMIFS(BI$4:BI$54,$A$4:$A$54,$A$3),2)</f>
        <v>0</v>
      </c>
      <c r="BJ3" s="58">
        <f t="shared" ref="BJ3:BP3" si="5">ROUND(SUMIFS(BJ$4:BJ$54,$A$4:$A$54,$A$3),2)</f>
        <v>0</v>
      </c>
      <c r="BK3" s="58">
        <f t="shared" si="5"/>
        <v>0</v>
      </c>
      <c r="BL3" s="58">
        <f t="shared" si="5"/>
        <v>0</v>
      </c>
      <c r="BM3" s="58">
        <f t="shared" si="5"/>
        <v>0</v>
      </c>
      <c r="BN3" s="58">
        <f t="shared" si="5"/>
        <v>0</v>
      </c>
      <c r="BO3" s="58">
        <f t="shared" si="5"/>
        <v>0</v>
      </c>
      <c r="BP3" s="134">
        <f t="shared" si="5"/>
        <v>0</v>
      </c>
      <c r="BQ3" s="134">
        <f t="shared" ref="BQ3:BR3" si="6">ROUND(SUMIFS(BQ$4:BQ$54,$A$4:$A$54,$A$3)*100,0)</f>
        <v>8</v>
      </c>
      <c r="BR3" s="134">
        <f t="shared" si="6"/>
        <v>9</v>
      </c>
      <c r="BS3" s="134">
        <f>ROUND(SUMIFS(BS$4:BS$54,$A$4:$A$54,$A$3)*100,0)</f>
        <v>58</v>
      </c>
      <c r="BT3" s="134">
        <f>ROUND(SUMIFS(BT$4:BT$54,$A$4:$A$54,$A$3)*100,0)</f>
        <v>55</v>
      </c>
      <c r="BU3" s="134">
        <f t="shared" ref="BU3:CH3" si="7">ROUND(SUMIFS(BU$4:BU$54,$A$4:$A$54,$A$3)*100,0)</f>
        <v>69</v>
      </c>
      <c r="BV3" s="134">
        <f t="shared" si="7"/>
        <v>78</v>
      </c>
      <c r="BW3" s="134">
        <f t="shared" si="7"/>
        <v>22</v>
      </c>
      <c r="BX3" s="134">
        <f t="shared" si="7"/>
        <v>28</v>
      </c>
      <c r="BY3" s="134">
        <f t="shared" si="7"/>
        <v>54</v>
      </c>
      <c r="BZ3" s="134">
        <f>ROUND(SUMIFS(BZ$4:BZ$54,$A$4:$A$54,$A$3)*100,0)</f>
        <v>53</v>
      </c>
      <c r="CA3" s="134">
        <f>ROUND(SUMIFS(CA$4:CA$54,$A$4:$A$54,$A$3)*100,0)</f>
        <v>100</v>
      </c>
      <c r="CB3" s="134">
        <f>ROUND(SUMIFS(CB$4:CB$54,$A$4:$A$54,$A$3)*100,0)</f>
        <v>100</v>
      </c>
      <c r="CC3" s="134">
        <f t="shared" si="7"/>
        <v>22</v>
      </c>
      <c r="CD3" s="134">
        <f t="shared" si="7"/>
        <v>28</v>
      </c>
      <c r="CE3" s="134">
        <f t="shared" si="7"/>
        <v>54</v>
      </c>
      <c r="CF3" s="134">
        <f t="shared" si="7"/>
        <v>53</v>
      </c>
      <c r="CG3" s="134">
        <f t="shared" si="7"/>
        <v>100</v>
      </c>
      <c r="CH3" s="134">
        <f t="shared" si="7"/>
        <v>100</v>
      </c>
      <c r="CI3" s="58">
        <f>SUMIFS(CI$4:CI$54, $A$4:$A$54, $A$3)</f>
        <v>0</v>
      </c>
      <c r="CJ3" s="58">
        <f t="shared" ref="CJ3:CK3" si="8">SUMIFS(CJ$4:CJ$54, $A$4:$A$54, $A$3)</f>
        <v>0</v>
      </c>
      <c r="CK3" s="58">
        <f t="shared" si="8"/>
        <v>0</v>
      </c>
      <c r="CL3" s="58" t="str">
        <f>_xlfn.XLOOKUP($A$3,A4:A54,CL4:CL54,0,0,1)</f>
        <v>FALSE</v>
      </c>
      <c r="CM3" s="58">
        <f>SUMIFS(CM$4:CM$54, $A$4:$A$54, $A$3)</f>
        <v>0</v>
      </c>
    </row>
    <row r="4" spans="1:91" x14ac:dyDescent="0.25">
      <c r="A4" t="s">
        <v>2280</v>
      </c>
      <c r="B4" s="34">
        <v>0</v>
      </c>
      <c r="C4" s="185">
        <f>B4/1000</f>
        <v>0</v>
      </c>
      <c r="D4" s="120">
        <v>0</v>
      </c>
      <c r="E4">
        <v>0</v>
      </c>
      <c r="F4" s="131">
        <f>IFERROR(($E4/$D4) - 1, 0)</f>
        <v>0</v>
      </c>
      <c r="G4" s="186">
        <v>0</v>
      </c>
      <c r="H4">
        <v>0</v>
      </c>
      <c r="I4" s="131">
        <f>IFERROR(($H4/$G4)-1,0)</f>
        <v>0</v>
      </c>
      <c r="J4" s="131">
        <v>420.624922029</v>
      </c>
      <c r="K4">
        <v>153.06936209200001</v>
      </c>
      <c r="L4" s="131">
        <v>201.186439869</v>
      </c>
      <c r="M4">
        <v>0</v>
      </c>
      <c r="N4">
        <v>0</v>
      </c>
      <c r="O4">
        <v>0</v>
      </c>
      <c r="P4">
        <v>0</v>
      </c>
      <c r="Q4">
        <v>0</v>
      </c>
      <c r="R4">
        <v>0</v>
      </c>
      <c r="S4" s="131">
        <v>0</v>
      </c>
      <c r="T4">
        <v>47.800000000000004</v>
      </c>
      <c r="U4">
        <v>477.20000000000005</v>
      </c>
      <c r="V4">
        <v>0</v>
      </c>
      <c r="W4">
        <v>425.4</v>
      </c>
      <c r="X4">
        <v>61</v>
      </c>
      <c r="Y4">
        <v>0</v>
      </c>
      <c r="Z4">
        <v>0</v>
      </c>
      <c r="AA4">
        <v>0</v>
      </c>
      <c r="AB4">
        <v>0</v>
      </c>
      <c r="AC4">
        <v>694.69999999999891</v>
      </c>
      <c r="AD4">
        <v>785.19999999999993</v>
      </c>
      <c r="AE4">
        <v>75</v>
      </c>
      <c r="AF4">
        <v>0</v>
      </c>
      <c r="AG4">
        <v>0</v>
      </c>
      <c r="AH4">
        <v>0</v>
      </c>
      <c r="AI4" s="131">
        <v>0</v>
      </c>
      <c r="AJ4" s="187">
        <v>0.25605600000000001</v>
      </c>
      <c r="AK4" s="188">
        <v>0.25605600000000001</v>
      </c>
      <c r="AL4" s="188">
        <v>0.25605600000000001</v>
      </c>
      <c r="AM4" s="164">
        <v>0</v>
      </c>
      <c r="AN4" s="189">
        <v>0</v>
      </c>
      <c r="AO4" s="190">
        <v>0</v>
      </c>
      <c r="AP4">
        <v>81</v>
      </c>
      <c r="AQ4">
        <v>733536</v>
      </c>
      <c r="AR4" s="131">
        <f>$AP4/($AQ4/100000)</f>
        <v>11.042402826855124</v>
      </c>
      <c r="AS4">
        <v>0</v>
      </c>
      <c r="AT4">
        <v>0</v>
      </c>
      <c r="AU4">
        <v>16662028932394.301</v>
      </c>
      <c r="AV4">
        <v>65669313126760.5</v>
      </c>
      <c r="AW4">
        <v>0</v>
      </c>
      <c r="AX4">
        <v>0</v>
      </c>
      <c r="AY4">
        <v>0</v>
      </c>
      <c r="AZ4" s="131">
        <v>123581068315118</v>
      </c>
      <c r="BA4">
        <v>985029102555240</v>
      </c>
      <c r="BB4">
        <v>19171596701244.102</v>
      </c>
      <c r="BC4">
        <v>15471733556780.6</v>
      </c>
      <c r="BD4">
        <v>56020449481944.602</v>
      </c>
      <c r="BE4">
        <v>12633681206114.699</v>
      </c>
      <c r="BF4">
        <v>324781704984725</v>
      </c>
      <c r="BG4">
        <v>73371716298245</v>
      </c>
      <c r="BH4" s="131">
        <v>173350029425847</v>
      </c>
      <c r="BI4">
        <f>IFERROR($AS4/$BA4,0)*100</f>
        <v>0</v>
      </c>
      <c r="BJ4">
        <f>IFERROR($AT4/$BB4,0)*100</f>
        <v>0</v>
      </c>
      <c r="BK4">
        <f>IFERROR($AU4/$BC4,0)*100</f>
        <v>107.69335492526011</v>
      </c>
      <c r="BL4">
        <f>IFERROR($AV4/$BD4,0)*100</f>
        <v>117.22382403933716</v>
      </c>
      <c r="BM4">
        <f>IFERROR($AW4/$BE4,0)*100</f>
        <v>0</v>
      </c>
      <c r="BN4">
        <f>IFERROR($AX4/$BF4,0)*100</f>
        <v>0</v>
      </c>
      <c r="BO4">
        <f>IFERROR($AY4/$BG4,0)*100</f>
        <v>0</v>
      </c>
      <c r="BP4" s="131">
        <f>IFERROR($AZ4/$BH4,0)*100</f>
        <v>71.289903280911531</v>
      </c>
      <c r="BQ4" s="188">
        <v>6.8524148269979837E-2</v>
      </c>
      <c r="BR4" s="188">
        <v>6.210065353833736E-2</v>
      </c>
      <c r="BS4" s="188">
        <v>0.28467688522687823</v>
      </c>
      <c r="BT4" s="188">
        <v>0.25560039503346799</v>
      </c>
      <c r="BU4" s="188">
        <v>0.273667327610779</v>
      </c>
      <c r="BV4" s="188">
        <v>0.37469110372694958</v>
      </c>
      <c r="BW4" s="188">
        <v>5.9503822671797428E-2</v>
      </c>
      <c r="BX4" s="188">
        <v>0.10054067064808749</v>
      </c>
      <c r="BY4" s="188">
        <v>0.27923582562443172</v>
      </c>
      <c r="BZ4" s="188">
        <v>0.26232587030922982</v>
      </c>
      <c r="CA4" s="188">
        <v>1</v>
      </c>
      <c r="CB4" s="188">
        <v>1</v>
      </c>
      <c r="CC4" s="188">
        <v>5.9503822671797463E-2</v>
      </c>
      <c r="CD4" s="188">
        <v>0.10054067064808786</v>
      </c>
      <c r="CE4" s="188">
        <v>0.27923582562443222</v>
      </c>
      <c r="CF4" s="188">
        <v>0.26232587030923121</v>
      </c>
      <c r="CG4" s="188">
        <v>1</v>
      </c>
      <c r="CH4" s="191">
        <v>1</v>
      </c>
      <c r="CI4" s="192">
        <v>0</v>
      </c>
      <c r="CJ4">
        <v>0</v>
      </c>
      <c r="CK4" s="131">
        <v>0</v>
      </c>
      <c r="CL4" t="str">
        <f>IF(CM4=0,"FALSE","TRUE")</f>
        <v>FALSE</v>
      </c>
      <c r="CM4">
        <v>0</v>
      </c>
    </row>
    <row r="5" spans="1:91" x14ac:dyDescent="0.25">
      <c r="A5" t="s">
        <v>2281</v>
      </c>
      <c r="B5" s="34">
        <v>121652.039466667</v>
      </c>
      <c r="C5" s="185">
        <f t="shared" ref="C5:C54" si="9">B5/1000</f>
        <v>121.65203946666701</v>
      </c>
      <c r="D5" s="120">
        <v>0</v>
      </c>
      <c r="E5">
        <v>0</v>
      </c>
      <c r="F5" s="131">
        <f t="shared" ref="F5:F54" si="10">IFERROR(($E5/$D5) - 1, 0)</f>
        <v>0</v>
      </c>
      <c r="G5" s="186">
        <v>44550279</v>
      </c>
      <c r="H5">
        <v>47230739</v>
      </c>
      <c r="I5" s="131">
        <f t="shared" ref="I5:I54" si="11">IFERROR(($H5/$G5)-1,0)</f>
        <v>6.0167075496878386E-2</v>
      </c>
      <c r="J5" s="131">
        <v>5932.9171933309999</v>
      </c>
      <c r="K5">
        <v>2159.0443232590001</v>
      </c>
      <c r="L5" s="131">
        <v>2837.736010522</v>
      </c>
      <c r="M5">
        <v>0</v>
      </c>
      <c r="N5">
        <v>1550</v>
      </c>
      <c r="O5">
        <v>0</v>
      </c>
      <c r="P5">
        <v>0</v>
      </c>
      <c r="Q5">
        <v>0</v>
      </c>
      <c r="R5">
        <v>50</v>
      </c>
      <c r="S5" s="131">
        <v>0</v>
      </c>
      <c r="T5">
        <v>5284.3</v>
      </c>
      <c r="U5">
        <v>9663.4999999999982</v>
      </c>
      <c r="V5">
        <v>5525.4</v>
      </c>
      <c r="W5">
        <v>3291.8000000000015</v>
      </c>
      <c r="X5">
        <v>0</v>
      </c>
      <c r="Y5">
        <v>194.09999999999997</v>
      </c>
      <c r="Z5">
        <v>0</v>
      </c>
      <c r="AA5">
        <v>6.4</v>
      </c>
      <c r="AB5">
        <v>0</v>
      </c>
      <c r="AC5">
        <v>42.600000000000009</v>
      </c>
      <c r="AD5">
        <v>4334.3000000000011</v>
      </c>
      <c r="AE5">
        <v>0</v>
      </c>
      <c r="AF5">
        <v>0</v>
      </c>
      <c r="AG5">
        <v>0</v>
      </c>
      <c r="AH5">
        <v>0</v>
      </c>
      <c r="AI5" s="131">
        <v>0</v>
      </c>
      <c r="AJ5" s="187">
        <v>0.40325100000000003</v>
      </c>
      <c r="AK5" s="188">
        <v>0.40325100000000003</v>
      </c>
      <c r="AL5" s="188">
        <v>0.40325100000000003</v>
      </c>
      <c r="AM5" s="164">
        <v>0</v>
      </c>
      <c r="AN5" s="189">
        <v>0</v>
      </c>
      <c r="AO5" s="190">
        <v>0</v>
      </c>
      <c r="AP5">
        <v>480</v>
      </c>
      <c r="AQ5" s="193">
        <v>5143033</v>
      </c>
      <c r="AR5" s="131">
        <f t="shared" ref="AR5:AR54" si="12">$AP5/($AQ5/100000)</f>
        <v>9.3330141960979063</v>
      </c>
      <c r="AS5">
        <v>27155635000000</v>
      </c>
      <c r="AT5">
        <v>5059944575163</v>
      </c>
      <c r="AU5">
        <v>0</v>
      </c>
      <c r="AV5">
        <v>0</v>
      </c>
      <c r="AW5">
        <v>76619246504258.594</v>
      </c>
      <c r="AX5">
        <v>0</v>
      </c>
      <c r="AY5">
        <v>0</v>
      </c>
      <c r="AZ5" s="131">
        <v>0</v>
      </c>
      <c r="BA5">
        <v>28777061532959.602</v>
      </c>
      <c r="BB5">
        <v>290930930237375</v>
      </c>
      <c r="BC5">
        <v>5488073861132.6104</v>
      </c>
      <c r="BD5">
        <v>29520178386628.102</v>
      </c>
      <c r="BE5">
        <v>88177522699640</v>
      </c>
      <c r="BF5">
        <v>139449382056794</v>
      </c>
      <c r="BG5">
        <v>94233094924585.594</v>
      </c>
      <c r="BH5" s="131">
        <v>65296837093409.203</v>
      </c>
      <c r="BI5">
        <f t="shared" ref="BI5:BI54" si="13">IFERROR($AS5/$BA5,0)*100</f>
        <v>94.365559071754035</v>
      </c>
      <c r="BJ5">
        <f t="shared" ref="BJ5:BJ54" si="14">IFERROR($AT5/$BB5,0)*100</f>
        <v>1.7392253793828365</v>
      </c>
      <c r="BK5">
        <f t="shared" ref="BK5:BK54" si="15">IFERROR($AU5/$BC5,0)*100</f>
        <v>0</v>
      </c>
      <c r="BL5">
        <f t="shared" ref="BL5:BL54" si="16">IFERROR($AV5/$BD5,0)*100</f>
        <v>0</v>
      </c>
      <c r="BM5">
        <f t="shared" ref="BM5:BM54" si="17">IFERROR($AW5/$BE5,0)*100</f>
        <v>86.892037968958959</v>
      </c>
      <c r="BN5">
        <f t="shared" ref="BN5:BN54" si="18">IFERROR($AX5/$BF5,0)*100</f>
        <v>0</v>
      </c>
      <c r="BO5">
        <f t="shared" ref="BO5:BO54" si="19">IFERROR($AY5/$BG5,0)*100</f>
        <v>0</v>
      </c>
      <c r="BP5" s="131">
        <f t="shared" ref="BP5:BP54" si="20">IFERROR($AZ5/$BH5,0)*100</f>
        <v>0</v>
      </c>
      <c r="BQ5" s="188">
        <v>8.5789391626109657E-2</v>
      </c>
      <c r="BR5" s="188">
        <v>0.11229566953574503</v>
      </c>
      <c r="BS5" s="188">
        <v>0.59595277548008685</v>
      </c>
      <c r="BT5" s="188">
        <v>0.57754600075119744</v>
      </c>
      <c r="BU5" s="188">
        <v>0.66876054265908991</v>
      </c>
      <c r="BV5" s="188">
        <v>0.77454566785785572</v>
      </c>
      <c r="BW5" s="188">
        <v>0.3068028798736584</v>
      </c>
      <c r="BX5" s="188">
        <v>0.411480131701147</v>
      </c>
      <c r="BY5" s="188">
        <v>0.68501844803566325</v>
      </c>
      <c r="BZ5" s="188">
        <v>0.67974705962824589</v>
      </c>
      <c r="CA5" s="188">
        <v>1</v>
      </c>
      <c r="CB5" s="188">
        <v>1</v>
      </c>
      <c r="CC5" s="188">
        <v>0.30679662407504193</v>
      </c>
      <c r="CD5" s="188">
        <v>0.41087332831568268</v>
      </c>
      <c r="CE5" s="188">
        <v>0.68501210117746303</v>
      </c>
      <c r="CF5" s="188">
        <v>0.67919526509404216</v>
      </c>
      <c r="CG5" s="188">
        <v>1</v>
      </c>
      <c r="CH5" s="191">
        <v>1</v>
      </c>
      <c r="CI5" s="192">
        <v>0</v>
      </c>
      <c r="CJ5">
        <v>0</v>
      </c>
      <c r="CK5" s="131">
        <v>0</v>
      </c>
      <c r="CL5" t="str">
        <f t="shared" ref="CL5:CL54" si="21">IF(CM5=0,"FALSE","TRUE")</f>
        <v>FALSE</v>
      </c>
      <c r="CM5">
        <v>0</v>
      </c>
    </row>
    <row r="6" spans="1:91" x14ac:dyDescent="0.25">
      <c r="A6" t="s">
        <v>2282</v>
      </c>
      <c r="B6" s="34">
        <v>68319.005066666999</v>
      </c>
      <c r="C6" s="185">
        <f t="shared" si="9"/>
        <v>68.319005066667003</v>
      </c>
      <c r="D6" s="120">
        <v>0</v>
      </c>
      <c r="E6">
        <v>0</v>
      </c>
      <c r="F6" s="131">
        <f t="shared" si="10"/>
        <v>0</v>
      </c>
      <c r="G6" s="186">
        <v>3387482</v>
      </c>
      <c r="H6">
        <v>8613908</v>
      </c>
      <c r="I6" s="131">
        <f t="shared" si="11"/>
        <v>1.5428645820110631</v>
      </c>
      <c r="J6" s="131">
        <v>5016.7880958340002</v>
      </c>
      <c r="K6">
        <v>1825.6563350460001</v>
      </c>
      <c r="L6" s="131">
        <v>2399.5481097749998</v>
      </c>
      <c r="M6">
        <v>2150</v>
      </c>
      <c r="N6">
        <v>500</v>
      </c>
      <c r="O6">
        <v>0</v>
      </c>
      <c r="P6">
        <v>0</v>
      </c>
      <c r="Q6">
        <v>0</v>
      </c>
      <c r="R6">
        <v>0</v>
      </c>
      <c r="S6" s="131">
        <v>0</v>
      </c>
      <c r="T6">
        <v>5163.3999999999996</v>
      </c>
      <c r="U6">
        <v>4609.8</v>
      </c>
      <c r="V6">
        <v>1817.8</v>
      </c>
      <c r="W6">
        <v>1265.8</v>
      </c>
      <c r="X6">
        <v>0</v>
      </c>
      <c r="Y6">
        <v>102.2</v>
      </c>
      <c r="Z6">
        <v>0</v>
      </c>
      <c r="AA6">
        <v>16.800000000000008</v>
      </c>
      <c r="AB6">
        <v>0</v>
      </c>
      <c r="AC6">
        <v>9</v>
      </c>
      <c r="AD6">
        <v>1493.6</v>
      </c>
      <c r="AE6">
        <v>0</v>
      </c>
      <c r="AF6">
        <v>0</v>
      </c>
      <c r="AG6">
        <v>0</v>
      </c>
      <c r="AH6">
        <v>0</v>
      </c>
      <c r="AI6" s="131">
        <v>0</v>
      </c>
      <c r="AJ6" s="187">
        <v>0.287796</v>
      </c>
      <c r="AK6" s="188">
        <v>0.287796</v>
      </c>
      <c r="AL6" s="188">
        <v>0.287796</v>
      </c>
      <c r="AM6" s="164">
        <v>0</v>
      </c>
      <c r="AN6" s="189">
        <v>0</v>
      </c>
      <c r="AO6" s="190">
        <v>0</v>
      </c>
      <c r="AP6">
        <v>412</v>
      </c>
      <c r="AQ6" s="193">
        <v>3089060</v>
      </c>
      <c r="AR6" s="131">
        <f t="shared" si="12"/>
        <v>13.337390662531645</v>
      </c>
      <c r="AS6">
        <v>27155635000000</v>
      </c>
      <c r="AT6">
        <v>0</v>
      </c>
      <c r="AU6">
        <v>0</v>
      </c>
      <c r="AV6">
        <v>0</v>
      </c>
      <c r="AW6">
        <v>44661854438171.203</v>
      </c>
      <c r="AX6">
        <v>162908552000000</v>
      </c>
      <c r="AY6">
        <v>0</v>
      </c>
      <c r="AZ6" s="131">
        <v>0</v>
      </c>
      <c r="BA6">
        <v>28777061532959.602</v>
      </c>
      <c r="BB6">
        <v>0</v>
      </c>
      <c r="BC6">
        <v>3380361773601.2798</v>
      </c>
      <c r="BD6">
        <v>18182860707245.301</v>
      </c>
      <c r="BE6">
        <v>54312666805691.898</v>
      </c>
      <c r="BF6">
        <v>576325283662511</v>
      </c>
      <c r="BG6">
        <v>58042577405376</v>
      </c>
      <c r="BH6" s="131">
        <v>40219380721322.398</v>
      </c>
      <c r="BI6">
        <f t="shared" si="13"/>
        <v>94.365559071754035</v>
      </c>
      <c r="BJ6">
        <f t="shared" si="14"/>
        <v>0</v>
      </c>
      <c r="BK6">
        <f t="shared" si="15"/>
        <v>0</v>
      </c>
      <c r="BL6">
        <f t="shared" si="16"/>
        <v>0</v>
      </c>
      <c r="BM6">
        <f t="shared" si="17"/>
        <v>82.231009937244863</v>
      </c>
      <c r="BN6">
        <f t="shared" si="18"/>
        <v>28.266771668375608</v>
      </c>
      <c r="BO6">
        <f t="shared" si="19"/>
        <v>0</v>
      </c>
      <c r="BP6" s="131">
        <f t="shared" si="20"/>
        <v>0</v>
      </c>
      <c r="BQ6" s="188">
        <v>3.4657057842495002E-2</v>
      </c>
      <c r="BR6" s="188">
        <v>4.390581892992939E-2</v>
      </c>
      <c r="BS6" s="188">
        <v>0.26374900208063512</v>
      </c>
      <c r="BT6" s="188">
        <v>0.2510004875088831</v>
      </c>
      <c r="BU6" s="188">
        <v>0.48970893872339627</v>
      </c>
      <c r="BV6" s="188">
        <v>0.62415124740739314</v>
      </c>
      <c r="BW6" s="188">
        <v>0.23737193566655659</v>
      </c>
      <c r="BX6" s="188">
        <v>0.35822978376636</v>
      </c>
      <c r="BY6" s="188">
        <v>0.49724639834412032</v>
      </c>
      <c r="BZ6" s="188">
        <v>0.51031827855929546</v>
      </c>
      <c r="CA6" s="188">
        <v>1</v>
      </c>
      <c r="CB6" s="188">
        <v>1</v>
      </c>
      <c r="CC6" s="188">
        <v>0.2373631741470156</v>
      </c>
      <c r="CD6" s="188">
        <v>0.35754467454262595</v>
      </c>
      <c r="CE6" s="188">
        <v>0.49723429878408876</v>
      </c>
      <c r="CF6" s="188">
        <v>0.50954398184760386</v>
      </c>
      <c r="CG6" s="188">
        <v>1</v>
      </c>
      <c r="CH6" s="191">
        <v>1</v>
      </c>
      <c r="CI6" s="192">
        <v>0</v>
      </c>
      <c r="CJ6">
        <v>0</v>
      </c>
      <c r="CK6" s="131">
        <v>0</v>
      </c>
      <c r="CL6" t="str">
        <f t="shared" si="21"/>
        <v>FALSE</v>
      </c>
      <c r="CM6">
        <v>0</v>
      </c>
    </row>
    <row r="7" spans="1:91" x14ac:dyDescent="0.25">
      <c r="A7" t="s">
        <v>2283</v>
      </c>
      <c r="B7" s="34">
        <v>106989.80336666699</v>
      </c>
      <c r="C7" s="185">
        <f t="shared" si="9"/>
        <v>106.98980336666699</v>
      </c>
      <c r="D7" s="120">
        <v>87916</v>
      </c>
      <c r="E7">
        <v>0</v>
      </c>
      <c r="F7" s="131">
        <f t="shared" si="10"/>
        <v>-1</v>
      </c>
      <c r="G7" s="186">
        <v>36968920</v>
      </c>
      <c r="H7">
        <v>22825079</v>
      </c>
      <c r="I7" s="131">
        <f t="shared" si="11"/>
        <v>-0.3825873463439019</v>
      </c>
      <c r="J7" s="131">
        <v>4244.4475001600003</v>
      </c>
      <c r="K7">
        <v>1544.594333947</v>
      </c>
      <c r="L7" s="131">
        <v>2030.134775775</v>
      </c>
      <c r="M7">
        <v>1900</v>
      </c>
      <c r="N7">
        <v>0</v>
      </c>
      <c r="O7">
        <v>0</v>
      </c>
      <c r="P7">
        <v>0</v>
      </c>
      <c r="Q7">
        <v>0</v>
      </c>
      <c r="R7">
        <v>0</v>
      </c>
      <c r="S7" s="131">
        <v>0</v>
      </c>
      <c r="T7">
        <v>3329</v>
      </c>
      <c r="U7">
        <v>9886.0999999999985</v>
      </c>
      <c r="V7">
        <v>3937</v>
      </c>
      <c r="W7">
        <v>2720.9</v>
      </c>
      <c r="X7">
        <v>267.3</v>
      </c>
      <c r="Y7">
        <v>1860.4999999999993</v>
      </c>
      <c r="Z7">
        <v>295.60000000000002</v>
      </c>
      <c r="AA7">
        <v>30.7</v>
      </c>
      <c r="AB7">
        <v>0</v>
      </c>
      <c r="AC7">
        <v>89</v>
      </c>
      <c r="AD7">
        <v>4079.6000000000013</v>
      </c>
      <c r="AE7">
        <v>0</v>
      </c>
      <c r="AF7">
        <v>0</v>
      </c>
      <c r="AG7">
        <v>0</v>
      </c>
      <c r="AH7">
        <v>0</v>
      </c>
      <c r="AI7" s="131">
        <v>0</v>
      </c>
      <c r="AJ7" s="187">
        <v>0.456235</v>
      </c>
      <c r="AK7" s="188">
        <v>0.49623499999999998</v>
      </c>
      <c r="AL7" s="188">
        <v>0.49623499999999998</v>
      </c>
      <c r="AM7" s="164">
        <v>0</v>
      </c>
      <c r="AN7" s="189">
        <v>0</v>
      </c>
      <c r="AO7" s="190">
        <v>0</v>
      </c>
      <c r="AP7">
        <v>1952</v>
      </c>
      <c r="AQ7" s="193">
        <v>7497004</v>
      </c>
      <c r="AR7" s="131">
        <f t="shared" si="12"/>
        <v>26.037067607273521</v>
      </c>
      <c r="AS7">
        <v>0</v>
      </c>
      <c r="AT7">
        <v>0</v>
      </c>
      <c r="AU7">
        <v>0</v>
      </c>
      <c r="AV7">
        <v>0</v>
      </c>
      <c r="AW7">
        <v>0</v>
      </c>
      <c r="AX7">
        <v>0</v>
      </c>
      <c r="AY7">
        <v>0</v>
      </c>
      <c r="AZ7" s="131">
        <v>0</v>
      </c>
      <c r="BA7">
        <v>0</v>
      </c>
      <c r="BB7">
        <v>79148220608245.594</v>
      </c>
      <c r="BC7">
        <v>0</v>
      </c>
      <c r="BD7">
        <v>0</v>
      </c>
      <c r="BE7">
        <v>0</v>
      </c>
      <c r="BF7">
        <v>72528579995.968597</v>
      </c>
      <c r="BG7">
        <v>0</v>
      </c>
      <c r="BH7" s="131">
        <v>0</v>
      </c>
      <c r="BI7">
        <f t="shared" si="13"/>
        <v>0</v>
      </c>
      <c r="BJ7">
        <f t="shared" si="14"/>
        <v>0</v>
      </c>
      <c r="BK7">
        <f t="shared" si="15"/>
        <v>0</v>
      </c>
      <c r="BL7">
        <f t="shared" si="16"/>
        <v>0</v>
      </c>
      <c r="BM7">
        <f t="shared" si="17"/>
        <v>0</v>
      </c>
      <c r="BN7">
        <f t="shared" si="18"/>
        <v>0</v>
      </c>
      <c r="BO7">
        <f t="shared" si="19"/>
        <v>0</v>
      </c>
      <c r="BP7" s="131">
        <f t="shared" si="20"/>
        <v>0</v>
      </c>
      <c r="BQ7" s="188">
        <v>5.5702456826177249E-2</v>
      </c>
      <c r="BR7" s="188">
        <v>6.9434030810889946E-2</v>
      </c>
      <c r="BS7" s="188">
        <v>0.50713130719514399</v>
      </c>
      <c r="BT7" s="188">
        <v>0.48224196260864993</v>
      </c>
      <c r="BU7" s="188">
        <v>0.67434715270698509</v>
      </c>
      <c r="BV7" s="188">
        <v>0.77055494865401164</v>
      </c>
      <c r="BW7" s="188">
        <v>0.29309353169916025</v>
      </c>
      <c r="BX7" s="188">
        <v>0.40447901088912536</v>
      </c>
      <c r="BY7" s="188">
        <v>0.56551533858970104</v>
      </c>
      <c r="BZ7" s="188">
        <v>0.56526797282189611</v>
      </c>
      <c r="CA7" s="188">
        <v>1</v>
      </c>
      <c r="CB7" s="188">
        <v>1</v>
      </c>
      <c r="CC7" s="188">
        <v>0.29255560730485242</v>
      </c>
      <c r="CD7" s="188">
        <v>0.40330033603765575</v>
      </c>
      <c r="CE7" s="188">
        <v>0.56487695874470234</v>
      </c>
      <c r="CF7" s="188">
        <v>0.56396139190840056</v>
      </c>
      <c r="CG7" s="188">
        <v>1</v>
      </c>
      <c r="CH7" s="191">
        <v>1</v>
      </c>
      <c r="CI7" s="192">
        <v>0</v>
      </c>
      <c r="CJ7">
        <v>0</v>
      </c>
      <c r="CK7" s="131">
        <v>0</v>
      </c>
      <c r="CL7" t="str">
        <f t="shared" si="21"/>
        <v>FALSE</v>
      </c>
      <c r="CM7">
        <v>0</v>
      </c>
    </row>
    <row r="8" spans="1:91" x14ac:dyDescent="0.25">
      <c r="A8" t="s">
        <v>2284</v>
      </c>
      <c r="B8" s="34">
        <v>226073.1684</v>
      </c>
      <c r="C8" s="185">
        <f t="shared" si="9"/>
        <v>226.07316839999999</v>
      </c>
      <c r="D8" s="120">
        <v>94891488</v>
      </c>
      <c r="E8">
        <v>80377637.999999851</v>
      </c>
      <c r="F8" s="131">
        <f t="shared" si="10"/>
        <v>-0.15295207511131192</v>
      </c>
      <c r="G8" s="186">
        <v>674638</v>
      </c>
      <c r="H8">
        <v>1233980</v>
      </c>
      <c r="I8" s="131">
        <f t="shared" si="11"/>
        <v>0.82909945778328531</v>
      </c>
      <c r="J8" s="131">
        <v>18070.645179894</v>
      </c>
      <c r="K8">
        <v>6576.0776059950003</v>
      </c>
      <c r="L8" s="131">
        <v>8643.2557356430007</v>
      </c>
      <c r="M8">
        <v>0</v>
      </c>
      <c r="N8">
        <v>3950</v>
      </c>
      <c r="O8">
        <v>2000</v>
      </c>
      <c r="P8">
        <v>30</v>
      </c>
      <c r="Q8">
        <v>0</v>
      </c>
      <c r="R8">
        <v>100</v>
      </c>
      <c r="S8" s="131">
        <v>0</v>
      </c>
      <c r="T8">
        <v>0</v>
      </c>
      <c r="U8">
        <v>18862.7</v>
      </c>
      <c r="V8">
        <v>2240</v>
      </c>
      <c r="W8">
        <v>10216.399999999996</v>
      </c>
      <c r="X8">
        <v>6135.9000000000005</v>
      </c>
      <c r="Y8">
        <v>11262.700000000003</v>
      </c>
      <c r="Z8">
        <v>1284</v>
      </c>
      <c r="AA8">
        <v>822.69999999999959</v>
      </c>
      <c r="AB8">
        <v>1836.1999999999996</v>
      </c>
      <c r="AC8">
        <v>291.29999999999995</v>
      </c>
      <c r="AD8">
        <v>15301.099999999993</v>
      </c>
      <c r="AE8">
        <v>0</v>
      </c>
      <c r="AF8">
        <v>0</v>
      </c>
      <c r="AG8">
        <v>0</v>
      </c>
      <c r="AH8">
        <v>0</v>
      </c>
      <c r="AI8" s="131">
        <v>47.9</v>
      </c>
      <c r="AJ8" s="187">
        <v>0.31444100000000003</v>
      </c>
      <c r="AK8" s="188">
        <v>0.52773300000000001</v>
      </c>
      <c r="AL8" s="188">
        <v>0.87955399999999995</v>
      </c>
      <c r="AM8" s="164">
        <v>1</v>
      </c>
      <c r="AN8" s="189">
        <v>2500</v>
      </c>
      <c r="AO8" s="190">
        <v>0</v>
      </c>
      <c r="AP8">
        <v>34185</v>
      </c>
      <c r="AQ8" s="193">
        <v>38889770</v>
      </c>
      <c r="AR8" s="131">
        <f t="shared" si="12"/>
        <v>87.902294099450842</v>
      </c>
      <c r="AS8">
        <v>923291590000000</v>
      </c>
      <c r="AT8">
        <v>0</v>
      </c>
      <c r="AU8">
        <v>187227182553239</v>
      </c>
      <c r="AV8">
        <v>743523232912676</v>
      </c>
      <c r="AW8">
        <v>234216731265149</v>
      </c>
      <c r="AX8">
        <v>0</v>
      </c>
      <c r="AY8">
        <v>738063389239436</v>
      </c>
      <c r="AZ8" s="131">
        <v>1789078414747330</v>
      </c>
      <c r="BA8">
        <v>978420092120629</v>
      </c>
      <c r="BB8">
        <v>0</v>
      </c>
      <c r="BC8">
        <v>182392553336683</v>
      </c>
      <c r="BD8">
        <v>660411632774181</v>
      </c>
      <c r="BE8">
        <v>148935435371110</v>
      </c>
      <c r="BF8">
        <v>206666891944876</v>
      </c>
      <c r="BG8">
        <v>864961552577066</v>
      </c>
      <c r="BH8" s="131">
        <v>2043581888993470</v>
      </c>
      <c r="BI8">
        <f t="shared" si="13"/>
        <v>94.365559071753793</v>
      </c>
      <c r="BJ8">
        <f t="shared" si="14"/>
        <v>0</v>
      </c>
      <c r="BK8">
        <f t="shared" si="15"/>
        <v>102.6506724798307</v>
      </c>
      <c r="BL8">
        <f t="shared" si="16"/>
        <v>112.58481771276037</v>
      </c>
      <c r="BM8">
        <f t="shared" si="17"/>
        <v>157.26058119180252</v>
      </c>
      <c r="BN8">
        <f t="shared" si="18"/>
        <v>0</v>
      </c>
      <c r="BO8">
        <f t="shared" si="19"/>
        <v>85.329040006512471</v>
      </c>
      <c r="BP8" s="131">
        <f t="shared" si="20"/>
        <v>87.546206216796577</v>
      </c>
      <c r="BQ8" s="188">
        <v>9.471449488546356E-2</v>
      </c>
      <c r="BR8" s="188">
        <v>0.10006029144496795</v>
      </c>
      <c r="BS8" s="188">
        <v>0.39190810331637554</v>
      </c>
      <c r="BT8" s="188">
        <v>0.37080992324239975</v>
      </c>
      <c r="BU8" s="188">
        <v>0.57072795584960312</v>
      </c>
      <c r="BV8" s="188">
        <v>0.68511780926718457</v>
      </c>
      <c r="BW8" s="188">
        <v>0.13396842048158894</v>
      </c>
      <c r="BX8" s="188">
        <v>0.22272940796282886</v>
      </c>
      <c r="BY8" s="188">
        <v>0.30757766858452601</v>
      </c>
      <c r="BZ8" s="188">
        <v>0.32534458805559646</v>
      </c>
      <c r="CA8" s="188">
        <v>1</v>
      </c>
      <c r="CB8" s="188">
        <v>1</v>
      </c>
      <c r="CC8" s="188">
        <v>0.13165795606163594</v>
      </c>
      <c r="CD8" s="188">
        <v>0.21690918845863089</v>
      </c>
      <c r="CE8" s="188">
        <v>0.30332175236498166</v>
      </c>
      <c r="CF8" s="188">
        <v>0.31731580536912446</v>
      </c>
      <c r="CG8" s="188">
        <v>1</v>
      </c>
      <c r="CH8" s="191">
        <v>1</v>
      </c>
      <c r="CI8" s="192">
        <v>1</v>
      </c>
      <c r="CJ8">
        <v>1</v>
      </c>
      <c r="CK8" s="131">
        <v>1</v>
      </c>
      <c r="CL8" t="str">
        <f t="shared" si="21"/>
        <v>FALSE</v>
      </c>
      <c r="CM8">
        <v>0</v>
      </c>
    </row>
    <row r="9" spans="1:91" x14ac:dyDescent="0.25">
      <c r="A9" t="s">
        <v>2290</v>
      </c>
      <c r="B9" s="34">
        <v>219494.68506666701</v>
      </c>
      <c r="C9" s="185">
        <f t="shared" si="9"/>
        <v>219.49468506666702</v>
      </c>
      <c r="D9" s="120">
        <v>2807326</v>
      </c>
      <c r="E9">
        <v>2791383.9999999963</v>
      </c>
      <c r="F9" s="131">
        <f t="shared" si="10"/>
        <v>-5.6787134803737427E-3</v>
      </c>
      <c r="G9" s="186">
        <v>3200</v>
      </c>
      <c r="H9">
        <v>0</v>
      </c>
      <c r="I9" s="131">
        <f t="shared" si="11"/>
        <v>-1</v>
      </c>
      <c r="J9" s="131">
        <v>2693.1729121990002</v>
      </c>
      <c r="K9">
        <v>980.07093275700004</v>
      </c>
      <c r="L9" s="131">
        <v>1288.154462041</v>
      </c>
      <c r="M9">
        <v>3300</v>
      </c>
      <c r="N9">
        <v>300</v>
      </c>
      <c r="O9">
        <v>0</v>
      </c>
      <c r="P9">
        <v>0</v>
      </c>
      <c r="Q9">
        <v>0</v>
      </c>
      <c r="R9">
        <v>150</v>
      </c>
      <c r="S9" s="131">
        <v>0</v>
      </c>
      <c r="T9">
        <v>4337</v>
      </c>
      <c r="U9">
        <v>3218.5</v>
      </c>
      <c r="V9">
        <v>0</v>
      </c>
      <c r="W9">
        <v>680.29999999999961</v>
      </c>
      <c r="X9">
        <v>3750.2999999999997</v>
      </c>
      <c r="Y9">
        <v>591.00000000000011</v>
      </c>
      <c r="Z9">
        <v>0</v>
      </c>
      <c r="AA9">
        <v>28.700000000000003</v>
      </c>
      <c r="AB9">
        <v>0</v>
      </c>
      <c r="AC9">
        <v>163.99999999999997</v>
      </c>
      <c r="AD9">
        <v>3171.7999999999993</v>
      </c>
      <c r="AE9">
        <v>0</v>
      </c>
      <c r="AF9">
        <v>0</v>
      </c>
      <c r="AG9">
        <v>0</v>
      </c>
      <c r="AH9">
        <v>0</v>
      </c>
      <c r="AI9" s="131">
        <v>0</v>
      </c>
      <c r="AJ9" s="187">
        <v>0.27271800000000002</v>
      </c>
      <c r="AK9" s="188">
        <v>0.35934500000000003</v>
      </c>
      <c r="AL9" s="188">
        <v>0.55184699999999998</v>
      </c>
      <c r="AM9" s="164">
        <v>1</v>
      </c>
      <c r="AN9" s="189">
        <v>2400</v>
      </c>
      <c r="AO9" s="190">
        <v>4000</v>
      </c>
      <c r="AP9">
        <v>3355</v>
      </c>
      <c r="AQ9" s="193">
        <v>5914181</v>
      </c>
      <c r="AR9" s="131">
        <f t="shared" si="12"/>
        <v>56.728057528168314</v>
      </c>
      <c r="AS9">
        <v>1086225400000000</v>
      </c>
      <c r="AT9">
        <v>95209854964974</v>
      </c>
      <c r="AU9">
        <v>0</v>
      </c>
      <c r="AV9">
        <v>0</v>
      </c>
      <c r="AW9">
        <v>142219417683423</v>
      </c>
      <c r="AX9">
        <v>1252778960000000</v>
      </c>
      <c r="AY9">
        <v>0</v>
      </c>
      <c r="AZ9" s="131">
        <v>0</v>
      </c>
      <c r="BA9">
        <v>1151082461318380</v>
      </c>
      <c r="BB9">
        <v>265058383448991</v>
      </c>
      <c r="BC9">
        <v>4538324965609.2998</v>
      </c>
      <c r="BD9">
        <v>11064715337262.6</v>
      </c>
      <c r="BE9">
        <v>151828806635462</v>
      </c>
      <c r="BF9">
        <v>2028127671606050</v>
      </c>
      <c r="BG9">
        <v>71994376337266.094</v>
      </c>
      <c r="BH9" s="131">
        <v>91827852515001</v>
      </c>
      <c r="BI9">
        <f t="shared" si="13"/>
        <v>94.365559071754362</v>
      </c>
      <c r="BJ9">
        <f t="shared" si="14"/>
        <v>35.920333371872616</v>
      </c>
      <c r="BK9">
        <f t="shared" si="15"/>
        <v>0</v>
      </c>
      <c r="BL9">
        <f t="shared" si="16"/>
        <v>0</v>
      </c>
      <c r="BM9">
        <f t="shared" si="17"/>
        <v>93.670905301185073</v>
      </c>
      <c r="BN9">
        <f t="shared" si="18"/>
        <v>61.770221743877663</v>
      </c>
      <c r="BO9">
        <f t="shared" si="19"/>
        <v>0</v>
      </c>
      <c r="BP9" s="131">
        <f t="shared" si="20"/>
        <v>0</v>
      </c>
      <c r="BQ9" s="188">
        <v>4.7499800098794447E-2</v>
      </c>
      <c r="BR9" s="188">
        <v>5.2728436436463556E-2</v>
      </c>
      <c r="BS9" s="188">
        <v>0.42961481850489031</v>
      </c>
      <c r="BT9" s="188">
        <v>0.40757344967609221</v>
      </c>
      <c r="BU9" s="188">
        <v>0.63551481560151923</v>
      </c>
      <c r="BV9" s="188">
        <v>0.74097400776675715</v>
      </c>
      <c r="BW9" s="188">
        <v>9.1777266030595758E-2</v>
      </c>
      <c r="BX9" s="188">
        <v>0.12816516237454695</v>
      </c>
      <c r="BY9" s="188">
        <v>0.33922668511490889</v>
      </c>
      <c r="BZ9" s="188">
        <v>0.34832920567192738</v>
      </c>
      <c r="CA9" s="188">
        <v>1</v>
      </c>
      <c r="CB9" s="188">
        <v>1</v>
      </c>
      <c r="CC9" s="188">
        <v>9.1731581022439931E-2</v>
      </c>
      <c r="CD9" s="188">
        <v>0.12795607740584078</v>
      </c>
      <c r="CE9" s="188">
        <v>0.33910381461353445</v>
      </c>
      <c r="CF9" s="188">
        <v>0.34790879390585028</v>
      </c>
      <c r="CG9" s="188">
        <v>1</v>
      </c>
      <c r="CH9" s="191">
        <v>1</v>
      </c>
      <c r="CI9" s="192">
        <v>1</v>
      </c>
      <c r="CJ9" s="58">
        <v>0.82</v>
      </c>
      <c r="CK9" s="131">
        <v>1</v>
      </c>
      <c r="CL9" t="str">
        <f t="shared" si="21"/>
        <v>FALSE</v>
      </c>
      <c r="CM9">
        <v>0</v>
      </c>
    </row>
    <row r="10" spans="1:91" x14ac:dyDescent="0.25">
      <c r="A10" t="s">
        <v>2296</v>
      </c>
      <c r="B10" s="34">
        <v>3467.3275866670001</v>
      </c>
      <c r="C10" s="185">
        <f t="shared" si="9"/>
        <v>3.4673275866669999</v>
      </c>
      <c r="D10" s="120">
        <v>3587296</v>
      </c>
      <c r="E10">
        <v>73555</v>
      </c>
      <c r="F10" s="131">
        <f t="shared" si="10"/>
        <v>-0.97949569815259185</v>
      </c>
      <c r="G10" s="186">
        <v>171332</v>
      </c>
      <c r="H10">
        <v>13974993</v>
      </c>
      <c r="I10" s="131">
        <f t="shared" si="11"/>
        <v>80.56674176452735</v>
      </c>
      <c r="J10" s="131">
        <v>1855.0621648010001</v>
      </c>
      <c r="K10">
        <v>675.07455534799999</v>
      </c>
      <c r="L10" s="131">
        <v>887.28302372600001</v>
      </c>
      <c r="M10">
        <v>0</v>
      </c>
      <c r="N10">
        <v>0</v>
      </c>
      <c r="O10">
        <v>0</v>
      </c>
      <c r="P10">
        <v>0</v>
      </c>
      <c r="Q10">
        <v>0</v>
      </c>
      <c r="R10">
        <v>50</v>
      </c>
      <c r="S10" s="131">
        <v>0</v>
      </c>
      <c r="T10">
        <v>383.4</v>
      </c>
      <c r="U10">
        <v>3918.4</v>
      </c>
      <c r="V10">
        <v>2073.1</v>
      </c>
      <c r="W10">
        <v>119.39999999999998</v>
      </c>
      <c r="X10">
        <v>1</v>
      </c>
      <c r="Y10">
        <v>132.29999999999998</v>
      </c>
      <c r="Z10">
        <v>0</v>
      </c>
      <c r="AA10">
        <v>39.9</v>
      </c>
      <c r="AB10">
        <v>0</v>
      </c>
      <c r="AC10">
        <v>1051.5999999999999</v>
      </c>
      <c r="AD10">
        <v>1287.6999999999998</v>
      </c>
      <c r="AE10">
        <v>0</v>
      </c>
      <c r="AF10">
        <v>0</v>
      </c>
      <c r="AG10">
        <v>0</v>
      </c>
      <c r="AH10">
        <v>0</v>
      </c>
      <c r="AI10" s="131">
        <v>160</v>
      </c>
      <c r="AJ10" s="187">
        <v>0.70640899999999995</v>
      </c>
      <c r="AK10" s="188">
        <v>0.881409</v>
      </c>
      <c r="AL10" s="188">
        <v>0.69140900000000005</v>
      </c>
      <c r="AM10" s="164">
        <v>0</v>
      </c>
      <c r="AN10" s="189">
        <v>2250</v>
      </c>
      <c r="AO10" s="190">
        <v>0</v>
      </c>
      <c r="AP10">
        <v>1216</v>
      </c>
      <c r="AQ10" s="193">
        <v>3625646</v>
      </c>
      <c r="AR10" s="131">
        <f t="shared" si="12"/>
        <v>33.538850731704088</v>
      </c>
      <c r="AS10">
        <v>0</v>
      </c>
      <c r="AT10">
        <v>0</v>
      </c>
      <c r="AU10">
        <v>0</v>
      </c>
      <c r="AV10">
        <v>0</v>
      </c>
      <c r="AW10">
        <v>0</v>
      </c>
      <c r="AX10">
        <v>0</v>
      </c>
      <c r="AY10">
        <v>0</v>
      </c>
      <c r="AZ10" s="131">
        <v>0</v>
      </c>
      <c r="BA10">
        <v>0</v>
      </c>
      <c r="BB10">
        <v>0</v>
      </c>
      <c r="BC10">
        <v>0</v>
      </c>
      <c r="BD10">
        <v>0</v>
      </c>
      <c r="BE10">
        <v>0</v>
      </c>
      <c r="BF10">
        <v>0</v>
      </c>
      <c r="BG10">
        <v>0</v>
      </c>
      <c r="BH10" s="131">
        <v>0</v>
      </c>
      <c r="BI10">
        <f t="shared" si="13"/>
        <v>0</v>
      </c>
      <c r="BJ10">
        <f t="shared" si="14"/>
        <v>0</v>
      </c>
      <c r="BK10">
        <f t="shared" si="15"/>
        <v>0</v>
      </c>
      <c r="BL10">
        <f t="shared" si="16"/>
        <v>0</v>
      </c>
      <c r="BM10">
        <f t="shared" si="17"/>
        <v>0</v>
      </c>
      <c r="BN10">
        <f t="shared" si="18"/>
        <v>0</v>
      </c>
      <c r="BO10">
        <f t="shared" si="19"/>
        <v>0</v>
      </c>
      <c r="BP10" s="131">
        <f t="shared" si="20"/>
        <v>0</v>
      </c>
      <c r="BQ10" s="188">
        <v>1.8606315515451347E-2</v>
      </c>
      <c r="BR10" s="188">
        <v>1.8449311164725996E-2</v>
      </c>
      <c r="BS10" s="188">
        <v>0.44621209390087679</v>
      </c>
      <c r="BT10" s="188">
        <v>0.40396344583897059</v>
      </c>
      <c r="BU10" s="188">
        <v>0.50472799829030091</v>
      </c>
      <c r="BV10" s="188">
        <v>0.62794652660455186</v>
      </c>
      <c r="BW10" s="188">
        <v>6.388548270624736E-2</v>
      </c>
      <c r="BX10" s="188">
        <v>0.12517229317301082</v>
      </c>
      <c r="BY10" s="188">
        <v>0.42339737656280496</v>
      </c>
      <c r="BZ10" s="188">
        <v>0.42646895871886131</v>
      </c>
      <c r="CA10" s="188">
        <v>1</v>
      </c>
      <c r="CB10" s="188">
        <v>1</v>
      </c>
      <c r="CC10" s="188">
        <v>6.3509105459469098E-2</v>
      </c>
      <c r="CD10" s="188">
        <v>0.12403024851106161</v>
      </c>
      <c r="CE10" s="188">
        <v>0.42185744748507192</v>
      </c>
      <c r="CF10" s="188">
        <v>0.42271741854096567</v>
      </c>
      <c r="CG10" s="188">
        <v>1</v>
      </c>
      <c r="CH10" s="191">
        <v>1</v>
      </c>
      <c r="CI10" s="192">
        <v>1</v>
      </c>
      <c r="CJ10">
        <v>0</v>
      </c>
      <c r="CK10" s="131">
        <v>0</v>
      </c>
      <c r="CL10" t="str">
        <f t="shared" si="21"/>
        <v>TRUE</v>
      </c>
      <c r="CM10">
        <v>55.15</v>
      </c>
    </row>
    <row r="11" spans="1:91" x14ac:dyDescent="0.25">
      <c r="A11" t="s">
        <v>2086</v>
      </c>
      <c r="B11" s="34">
        <v>0</v>
      </c>
      <c r="C11" s="185">
        <f t="shared" si="9"/>
        <v>0</v>
      </c>
      <c r="D11" s="34"/>
      <c r="T11">
        <v>0</v>
      </c>
      <c r="U11">
        <v>0</v>
      </c>
      <c r="V11">
        <v>0</v>
      </c>
      <c r="W11">
        <v>0</v>
      </c>
      <c r="X11">
        <v>0</v>
      </c>
      <c r="Y11">
        <v>6.9</v>
      </c>
      <c r="Z11">
        <v>0</v>
      </c>
      <c r="AA11">
        <v>0</v>
      </c>
      <c r="AB11">
        <v>0</v>
      </c>
      <c r="AC11">
        <v>0</v>
      </c>
      <c r="AD11">
        <v>0</v>
      </c>
      <c r="AE11">
        <v>0</v>
      </c>
      <c r="AF11">
        <v>0</v>
      </c>
      <c r="AG11">
        <v>0</v>
      </c>
      <c r="AH11">
        <v>0</v>
      </c>
      <c r="AI11" s="131">
        <v>0</v>
      </c>
      <c r="AJ11" s="187">
        <v>0</v>
      </c>
      <c r="AK11" s="188">
        <v>0</v>
      </c>
      <c r="AL11" s="188">
        <v>0</v>
      </c>
      <c r="AM11" s="164"/>
      <c r="AP11">
        <v>671</v>
      </c>
      <c r="AQ11" s="193">
        <v>686995</v>
      </c>
      <c r="AR11" s="131">
        <f t="shared" si="12"/>
        <v>97.671744335839406</v>
      </c>
      <c r="AS11">
        <v>0</v>
      </c>
      <c r="AT11">
        <v>0</v>
      </c>
      <c r="AU11">
        <v>0</v>
      </c>
      <c r="AV11">
        <v>0</v>
      </c>
      <c r="AW11">
        <v>0</v>
      </c>
      <c r="AX11">
        <v>0</v>
      </c>
      <c r="AY11">
        <v>0</v>
      </c>
      <c r="AZ11" s="131">
        <v>0</v>
      </c>
      <c r="BA11">
        <v>0</v>
      </c>
      <c r="BB11">
        <v>0</v>
      </c>
      <c r="BC11">
        <v>0</v>
      </c>
      <c r="BD11">
        <v>0</v>
      </c>
      <c r="BE11">
        <v>0</v>
      </c>
      <c r="BF11">
        <v>0</v>
      </c>
      <c r="BG11">
        <v>0</v>
      </c>
      <c r="BH11" s="131">
        <v>0</v>
      </c>
      <c r="BI11">
        <f t="shared" si="13"/>
        <v>0</v>
      </c>
      <c r="BJ11">
        <f t="shared" si="14"/>
        <v>0</v>
      </c>
      <c r="BK11">
        <f t="shared" si="15"/>
        <v>0</v>
      </c>
      <c r="BL11">
        <f t="shared" si="16"/>
        <v>0</v>
      </c>
      <c r="BM11">
        <f t="shared" si="17"/>
        <v>0</v>
      </c>
      <c r="BN11">
        <f t="shared" si="18"/>
        <v>0</v>
      </c>
      <c r="BO11">
        <f t="shared" si="19"/>
        <v>0</v>
      </c>
      <c r="BP11" s="131">
        <f t="shared" si="20"/>
        <v>0</v>
      </c>
      <c r="BQ11" s="188"/>
      <c r="BR11" s="188"/>
      <c r="BS11" s="188"/>
      <c r="BT11" s="188"/>
      <c r="BU11" s="188"/>
      <c r="BV11" s="188"/>
      <c r="BW11" s="188"/>
      <c r="BX11" s="188"/>
      <c r="BY11" s="188"/>
      <c r="BZ11" s="188"/>
      <c r="CA11" s="188"/>
      <c r="CB11" s="188"/>
      <c r="CC11" s="188"/>
      <c r="CD11" s="188"/>
      <c r="CE11" s="188"/>
      <c r="CF11" s="188"/>
      <c r="CG11" s="188"/>
      <c r="CH11" s="191"/>
      <c r="CI11" s="192">
        <v>0</v>
      </c>
      <c r="CJ11" s="58">
        <v>0.82</v>
      </c>
      <c r="CK11" s="131">
        <v>0</v>
      </c>
      <c r="CL11" t="str">
        <f t="shared" si="21"/>
        <v>TRUE</v>
      </c>
      <c r="CM11" t="s">
        <v>2515</v>
      </c>
    </row>
    <row r="12" spans="1:91" x14ac:dyDescent="0.25">
      <c r="A12" t="s">
        <v>2302</v>
      </c>
      <c r="B12" s="34">
        <v>3008.482745667</v>
      </c>
      <c r="C12" s="185">
        <f t="shared" si="9"/>
        <v>3.008482745667</v>
      </c>
      <c r="D12" s="120">
        <v>5877137</v>
      </c>
      <c r="E12">
        <v>8705705.9999999851</v>
      </c>
      <c r="F12" s="131">
        <f t="shared" si="10"/>
        <v>0.48128348888242445</v>
      </c>
      <c r="G12" s="186">
        <v>0</v>
      </c>
      <c r="H12">
        <v>0</v>
      </c>
      <c r="I12" s="131">
        <f t="shared" si="11"/>
        <v>0</v>
      </c>
      <c r="J12" s="131">
        <v>932.68650202100002</v>
      </c>
      <c r="K12">
        <v>339.41338332399999</v>
      </c>
      <c r="L12" s="131">
        <v>446.10736793799998</v>
      </c>
      <c r="M12">
        <v>400</v>
      </c>
      <c r="N12">
        <v>0</v>
      </c>
      <c r="O12">
        <v>0</v>
      </c>
      <c r="P12">
        <v>3</v>
      </c>
      <c r="Q12">
        <v>0</v>
      </c>
      <c r="R12">
        <v>0</v>
      </c>
      <c r="S12" s="131">
        <v>0</v>
      </c>
      <c r="T12">
        <v>410</v>
      </c>
      <c r="U12">
        <v>1504</v>
      </c>
      <c r="V12">
        <v>0</v>
      </c>
      <c r="W12">
        <v>0</v>
      </c>
      <c r="X12">
        <v>0</v>
      </c>
      <c r="Y12">
        <v>36.199999999999996</v>
      </c>
      <c r="Z12">
        <v>0</v>
      </c>
      <c r="AA12">
        <v>10</v>
      </c>
      <c r="AB12">
        <v>0</v>
      </c>
      <c r="AC12">
        <v>158.5</v>
      </c>
      <c r="AD12">
        <v>955.1</v>
      </c>
      <c r="AE12">
        <v>0</v>
      </c>
      <c r="AF12">
        <v>0</v>
      </c>
      <c r="AG12">
        <v>0</v>
      </c>
      <c r="AH12">
        <v>0</v>
      </c>
      <c r="AI12" s="131">
        <v>0</v>
      </c>
      <c r="AJ12" s="187">
        <v>0.21</v>
      </c>
      <c r="AK12" s="188">
        <v>0.25</v>
      </c>
      <c r="AL12" s="188">
        <v>0.25</v>
      </c>
      <c r="AM12" s="164">
        <v>0</v>
      </c>
      <c r="AN12" s="189">
        <v>2500</v>
      </c>
      <c r="AO12" s="190">
        <v>0</v>
      </c>
      <c r="AP12">
        <v>271</v>
      </c>
      <c r="AQ12" s="193">
        <v>1044321</v>
      </c>
      <c r="AR12" s="131">
        <f t="shared" si="12"/>
        <v>25.949875565080085</v>
      </c>
      <c r="AS12">
        <v>0</v>
      </c>
      <c r="AT12">
        <v>0</v>
      </c>
      <c r="AU12">
        <v>25133445696537.801</v>
      </c>
      <c r="AV12">
        <v>15319580184338.9</v>
      </c>
      <c r="AW12">
        <v>183018339214898</v>
      </c>
      <c r="AX12">
        <v>0</v>
      </c>
      <c r="AY12">
        <v>45438135663387.797</v>
      </c>
      <c r="AZ12" s="131">
        <v>750891694849213</v>
      </c>
      <c r="BA12">
        <v>0</v>
      </c>
      <c r="BB12">
        <v>0</v>
      </c>
      <c r="BC12">
        <v>11994642785155.699</v>
      </c>
      <c r="BD12">
        <v>32343626721030.801</v>
      </c>
      <c r="BE12">
        <v>184631397161521</v>
      </c>
      <c r="BF12">
        <v>0</v>
      </c>
      <c r="BG12">
        <v>92424025788894.297</v>
      </c>
      <c r="BH12" s="131">
        <v>943745297152327</v>
      </c>
      <c r="BI12">
        <f t="shared" si="13"/>
        <v>0</v>
      </c>
      <c r="BJ12">
        <f t="shared" si="14"/>
        <v>0</v>
      </c>
      <c r="BK12">
        <f t="shared" si="15"/>
        <v>209.53892622498427</v>
      </c>
      <c r="BL12">
        <f t="shared" si="16"/>
        <v>47.365066127162692</v>
      </c>
      <c r="BM12">
        <f t="shared" si="17"/>
        <v>99.126336055827039</v>
      </c>
      <c r="BN12">
        <f t="shared" si="18"/>
        <v>0</v>
      </c>
      <c r="BO12">
        <f t="shared" si="19"/>
        <v>49.162688246423109</v>
      </c>
      <c r="BP12" s="131">
        <f t="shared" si="20"/>
        <v>79.565079382643418</v>
      </c>
      <c r="BQ12" s="188">
        <v>4.4924604715033338E-2</v>
      </c>
      <c r="BR12" s="188">
        <v>5.0296834863836751E-2</v>
      </c>
      <c r="BS12" s="188">
        <v>0.34603106861694394</v>
      </c>
      <c r="BT12" s="188">
        <v>0.3130539629364858</v>
      </c>
      <c r="BU12" s="188">
        <v>0.52940701362740583</v>
      </c>
      <c r="BV12" s="188">
        <v>0.64967905145798666</v>
      </c>
      <c r="BW12" s="188">
        <v>0.19672869866565834</v>
      </c>
      <c r="BX12" s="188">
        <v>0.27794117321464684</v>
      </c>
      <c r="BY12" s="188">
        <v>0.57780217696183855</v>
      </c>
      <c r="BZ12" s="188">
        <v>0.5772066078504462</v>
      </c>
      <c r="CA12" s="188">
        <v>1</v>
      </c>
      <c r="CB12" s="188">
        <v>1</v>
      </c>
      <c r="CC12" s="188">
        <v>0.19652807712949308</v>
      </c>
      <c r="CD12" s="188">
        <v>0.276909795809475</v>
      </c>
      <c r="CE12" s="188">
        <v>0.57749232596152722</v>
      </c>
      <c r="CF12" s="188">
        <v>0.57608392852489632</v>
      </c>
      <c r="CG12" s="188">
        <v>1</v>
      </c>
      <c r="CH12" s="191">
        <v>1</v>
      </c>
      <c r="CI12" s="192">
        <v>0</v>
      </c>
      <c r="CJ12">
        <v>1</v>
      </c>
      <c r="CK12" s="131">
        <v>0</v>
      </c>
      <c r="CL12" t="str">
        <f t="shared" si="21"/>
        <v>TRUE</v>
      </c>
      <c r="CM12">
        <v>25</v>
      </c>
    </row>
    <row r="13" spans="1:91" x14ac:dyDescent="0.25">
      <c r="A13" t="s">
        <v>2307</v>
      </c>
      <c r="B13" s="34">
        <v>99253.471433333005</v>
      </c>
      <c r="C13" s="185">
        <f t="shared" si="9"/>
        <v>99.253471433333004</v>
      </c>
      <c r="D13" s="120">
        <v>28820791</v>
      </c>
      <c r="E13">
        <v>13186726.999999989</v>
      </c>
      <c r="F13" s="131">
        <f t="shared" si="10"/>
        <v>-0.54245783885667853</v>
      </c>
      <c r="G13" s="186">
        <v>0</v>
      </c>
      <c r="H13">
        <v>0</v>
      </c>
      <c r="I13" s="131">
        <f t="shared" si="11"/>
        <v>0</v>
      </c>
      <c r="J13" s="131">
        <v>9413.5041987749992</v>
      </c>
      <c r="K13">
        <v>3425.6626445400002</v>
      </c>
      <c r="L13" s="131">
        <v>4502.5135156260003</v>
      </c>
      <c r="M13">
        <v>2100</v>
      </c>
      <c r="N13">
        <v>0</v>
      </c>
      <c r="O13">
        <v>0</v>
      </c>
      <c r="P13">
        <v>21</v>
      </c>
      <c r="Q13">
        <v>0</v>
      </c>
      <c r="R13">
        <v>500</v>
      </c>
      <c r="S13" s="131">
        <v>0</v>
      </c>
      <c r="T13">
        <v>7782</v>
      </c>
      <c r="U13">
        <v>31717.19999999999</v>
      </c>
      <c r="V13">
        <v>3626</v>
      </c>
      <c r="W13">
        <v>43.5</v>
      </c>
      <c r="X13">
        <v>0</v>
      </c>
      <c r="Y13">
        <v>2134.6</v>
      </c>
      <c r="Z13">
        <v>0</v>
      </c>
      <c r="AA13">
        <v>291.8000000000003</v>
      </c>
      <c r="AB13">
        <v>0</v>
      </c>
      <c r="AC13">
        <v>3296.6</v>
      </c>
      <c r="AD13">
        <v>10128.199999999999</v>
      </c>
      <c r="AE13">
        <v>0</v>
      </c>
      <c r="AF13">
        <v>0</v>
      </c>
      <c r="AG13">
        <v>0</v>
      </c>
      <c r="AH13">
        <v>0</v>
      </c>
      <c r="AI13" s="131">
        <v>482.2</v>
      </c>
      <c r="AJ13" s="187">
        <v>0.127695</v>
      </c>
      <c r="AK13" s="188">
        <v>0.127695</v>
      </c>
      <c r="AL13" s="188">
        <v>0.127695</v>
      </c>
      <c r="AM13" s="164">
        <v>0</v>
      </c>
      <c r="AN13" s="189">
        <v>0</v>
      </c>
      <c r="AO13" s="190">
        <v>0</v>
      </c>
      <c r="AP13">
        <v>5644</v>
      </c>
      <c r="AQ13" s="193">
        <v>22975931</v>
      </c>
      <c r="AR13" s="131">
        <f t="shared" si="12"/>
        <v>24.564837002687725</v>
      </c>
      <c r="AS13">
        <v>10444475000000</v>
      </c>
      <c r="AT13">
        <v>0</v>
      </c>
      <c r="AU13">
        <v>0</v>
      </c>
      <c r="AV13">
        <v>0</v>
      </c>
      <c r="AW13">
        <v>0</v>
      </c>
      <c r="AX13">
        <v>0</v>
      </c>
      <c r="AY13">
        <v>0</v>
      </c>
      <c r="AZ13" s="131">
        <v>0</v>
      </c>
      <c r="BA13">
        <v>11068100589599.801</v>
      </c>
      <c r="BB13">
        <v>0</v>
      </c>
      <c r="BC13">
        <v>0</v>
      </c>
      <c r="BD13">
        <v>0</v>
      </c>
      <c r="BE13">
        <v>0</v>
      </c>
      <c r="BF13">
        <v>512095731486.68799</v>
      </c>
      <c r="BG13">
        <v>0</v>
      </c>
      <c r="BH13" s="131">
        <v>0</v>
      </c>
      <c r="BI13">
        <f t="shared" si="13"/>
        <v>94.365559071754419</v>
      </c>
      <c r="BJ13">
        <f t="shared" si="14"/>
        <v>0</v>
      </c>
      <c r="BK13">
        <f t="shared" si="15"/>
        <v>0</v>
      </c>
      <c r="BL13">
        <f t="shared" si="16"/>
        <v>0</v>
      </c>
      <c r="BM13">
        <f t="shared" si="17"/>
        <v>0</v>
      </c>
      <c r="BN13">
        <f t="shared" si="18"/>
        <v>0</v>
      </c>
      <c r="BO13">
        <f t="shared" si="19"/>
        <v>0</v>
      </c>
      <c r="BP13" s="131">
        <f t="shared" si="20"/>
        <v>0</v>
      </c>
      <c r="BQ13" s="188">
        <v>4.7655825475999752E-2</v>
      </c>
      <c r="BR13" s="188">
        <v>5.0352665111781408E-2</v>
      </c>
      <c r="BS13" s="188">
        <v>0.62784483873658514</v>
      </c>
      <c r="BT13" s="188">
        <v>0.59516607613099193</v>
      </c>
      <c r="BU13" s="188">
        <v>0.67586841621176508</v>
      </c>
      <c r="BV13" s="188">
        <v>0.77121589057112527</v>
      </c>
      <c r="BW13" s="188">
        <v>0.66470590629020254</v>
      </c>
      <c r="BX13" s="188">
        <v>0.76887318040580099</v>
      </c>
      <c r="BY13" s="188">
        <v>0.88980166298015628</v>
      </c>
      <c r="BZ13" s="188">
        <v>0.89265521701713946</v>
      </c>
      <c r="CA13" s="188">
        <v>1</v>
      </c>
      <c r="CB13" s="188">
        <v>1</v>
      </c>
      <c r="CC13" s="188">
        <v>0.66481586541285931</v>
      </c>
      <c r="CD13" s="188">
        <v>0.76973149311559663</v>
      </c>
      <c r="CE13" s="188">
        <v>0.88985003518132555</v>
      </c>
      <c r="CF13" s="188">
        <v>0.89311244524330602</v>
      </c>
      <c r="CG13" s="188">
        <v>1</v>
      </c>
      <c r="CH13" s="191">
        <v>1</v>
      </c>
      <c r="CI13" s="192">
        <v>0</v>
      </c>
      <c r="CJ13">
        <v>0</v>
      </c>
      <c r="CK13" s="131">
        <v>0</v>
      </c>
      <c r="CL13" t="str">
        <f t="shared" si="21"/>
        <v>FALSE</v>
      </c>
      <c r="CM13">
        <v>0</v>
      </c>
    </row>
    <row r="14" spans="1:91" x14ac:dyDescent="0.25">
      <c r="A14" t="s">
        <v>2311</v>
      </c>
      <c r="B14" s="34">
        <v>122035.6669</v>
      </c>
      <c r="C14" s="185">
        <f t="shared" si="9"/>
        <v>122.0356669</v>
      </c>
      <c r="D14" s="120">
        <v>14025574</v>
      </c>
      <c r="E14">
        <v>25641905.999999981</v>
      </c>
      <c r="F14" s="131">
        <f t="shared" si="10"/>
        <v>0.82822506943387708</v>
      </c>
      <c r="G14" s="186">
        <v>0</v>
      </c>
      <c r="H14">
        <v>0</v>
      </c>
      <c r="I14" s="131">
        <f t="shared" si="11"/>
        <v>0</v>
      </c>
      <c r="J14" s="131">
        <v>5597.1159990059996</v>
      </c>
      <c r="K14">
        <v>2036.843112839</v>
      </c>
      <c r="L14" s="131">
        <v>2677.121070104</v>
      </c>
      <c r="M14">
        <v>2650</v>
      </c>
      <c r="N14">
        <v>0</v>
      </c>
      <c r="O14">
        <v>0</v>
      </c>
      <c r="P14">
        <v>0</v>
      </c>
      <c r="Q14">
        <v>0</v>
      </c>
      <c r="R14">
        <v>0</v>
      </c>
      <c r="S14" s="131">
        <v>0</v>
      </c>
      <c r="T14">
        <v>8416</v>
      </c>
      <c r="U14">
        <v>8009.5000000000018</v>
      </c>
      <c r="V14">
        <v>4061</v>
      </c>
      <c r="W14">
        <v>2025.8999999999996</v>
      </c>
      <c r="X14">
        <v>0</v>
      </c>
      <c r="Y14">
        <v>1510.2000000000003</v>
      </c>
      <c r="Z14">
        <v>0</v>
      </c>
      <c r="AA14">
        <v>288.70000000000027</v>
      </c>
      <c r="AB14">
        <v>0</v>
      </c>
      <c r="AC14">
        <v>852.2</v>
      </c>
      <c r="AD14">
        <v>8439.3000000000029</v>
      </c>
      <c r="AE14">
        <v>0</v>
      </c>
      <c r="AF14">
        <v>0</v>
      </c>
      <c r="AG14">
        <v>0</v>
      </c>
      <c r="AH14">
        <v>0</v>
      </c>
      <c r="AI14" s="131">
        <v>0</v>
      </c>
      <c r="AJ14" s="187">
        <v>0.30284100000000003</v>
      </c>
      <c r="AK14" s="188">
        <v>0.30284100000000003</v>
      </c>
      <c r="AL14" s="188">
        <v>0.30284100000000003</v>
      </c>
      <c r="AM14" s="164">
        <v>0</v>
      </c>
      <c r="AN14" s="189">
        <v>0</v>
      </c>
      <c r="AO14" s="190">
        <v>0</v>
      </c>
      <c r="AP14">
        <v>3754</v>
      </c>
      <c r="AQ14" s="193">
        <v>11145304</v>
      </c>
      <c r="AR14" s="131">
        <f t="shared" si="12"/>
        <v>33.682347291738296</v>
      </c>
      <c r="AS14">
        <v>0</v>
      </c>
      <c r="AT14">
        <v>0</v>
      </c>
      <c r="AU14">
        <v>0</v>
      </c>
      <c r="AV14">
        <v>0</v>
      </c>
      <c r="AW14">
        <v>0</v>
      </c>
      <c r="AX14">
        <v>0</v>
      </c>
      <c r="AY14">
        <v>0</v>
      </c>
      <c r="AZ14" s="131">
        <v>0</v>
      </c>
      <c r="BA14">
        <v>0</v>
      </c>
      <c r="BB14">
        <v>0</v>
      </c>
      <c r="BC14">
        <v>0</v>
      </c>
      <c r="BD14">
        <v>0</v>
      </c>
      <c r="BE14">
        <v>0</v>
      </c>
      <c r="BF14">
        <v>0</v>
      </c>
      <c r="BG14">
        <v>0</v>
      </c>
      <c r="BH14" s="131">
        <v>0</v>
      </c>
      <c r="BI14">
        <f t="shared" si="13"/>
        <v>0</v>
      </c>
      <c r="BJ14">
        <f t="shared" si="14"/>
        <v>0</v>
      </c>
      <c r="BK14">
        <f t="shared" si="15"/>
        <v>0</v>
      </c>
      <c r="BL14">
        <f t="shared" si="16"/>
        <v>0</v>
      </c>
      <c r="BM14">
        <f t="shared" si="17"/>
        <v>0</v>
      </c>
      <c r="BN14">
        <f t="shared" si="18"/>
        <v>0</v>
      </c>
      <c r="BO14">
        <f t="shared" si="19"/>
        <v>0</v>
      </c>
      <c r="BP14" s="131">
        <f t="shared" si="20"/>
        <v>0</v>
      </c>
      <c r="BQ14" s="188">
        <v>8.4643674009203709E-2</v>
      </c>
      <c r="BR14" s="188">
        <v>8.9127144083477869E-2</v>
      </c>
      <c r="BS14" s="188">
        <v>0.58201811714631957</v>
      </c>
      <c r="BT14" s="188">
        <v>0.54521743804940181</v>
      </c>
      <c r="BU14" s="188">
        <v>0.68907229982770546</v>
      </c>
      <c r="BV14" s="188">
        <v>0.78281016091056477</v>
      </c>
      <c r="BW14" s="188">
        <v>0.21972716363920794</v>
      </c>
      <c r="BX14" s="188">
        <v>0.28262390583352842</v>
      </c>
      <c r="BY14" s="188">
        <v>0.54077375082950441</v>
      </c>
      <c r="BZ14" s="188">
        <v>0.52821561642615522</v>
      </c>
      <c r="CA14" s="188">
        <v>1</v>
      </c>
      <c r="CB14" s="188">
        <v>1</v>
      </c>
      <c r="CC14" s="188">
        <v>0.21971475641967805</v>
      </c>
      <c r="CD14" s="188">
        <v>0.28221683456611885</v>
      </c>
      <c r="CE14" s="188">
        <v>0.54075577882056047</v>
      </c>
      <c r="CF14" s="188">
        <v>0.52776244845813158</v>
      </c>
      <c r="CG14" s="188">
        <v>1</v>
      </c>
      <c r="CH14" s="191">
        <v>1</v>
      </c>
      <c r="CI14" s="192">
        <v>0</v>
      </c>
      <c r="CJ14">
        <v>0</v>
      </c>
      <c r="CK14" s="131">
        <v>0</v>
      </c>
      <c r="CL14" t="str">
        <f t="shared" si="21"/>
        <v>FALSE</v>
      </c>
      <c r="CM14">
        <v>0</v>
      </c>
    </row>
    <row r="15" spans="1:91" x14ac:dyDescent="0.25">
      <c r="A15" t="s">
        <v>2312</v>
      </c>
      <c r="B15" s="34">
        <v>0</v>
      </c>
      <c r="C15" s="185">
        <f t="shared" si="9"/>
        <v>0</v>
      </c>
      <c r="D15" s="120">
        <v>0</v>
      </c>
      <c r="E15">
        <v>0</v>
      </c>
      <c r="F15" s="131">
        <f t="shared" si="10"/>
        <v>0</v>
      </c>
      <c r="G15" s="186">
        <v>0</v>
      </c>
      <c r="H15">
        <v>0</v>
      </c>
      <c r="I15" s="131">
        <f t="shared" si="11"/>
        <v>0</v>
      </c>
      <c r="J15" s="131">
        <v>450.27921482400001</v>
      </c>
      <c r="K15">
        <v>163.86083792700001</v>
      </c>
      <c r="L15" s="131">
        <v>215.37019666</v>
      </c>
      <c r="M15">
        <v>0</v>
      </c>
      <c r="N15">
        <v>0</v>
      </c>
      <c r="O15">
        <v>0</v>
      </c>
      <c r="P15">
        <v>0</v>
      </c>
      <c r="Q15">
        <v>0</v>
      </c>
      <c r="R15">
        <v>0</v>
      </c>
      <c r="S15" s="131">
        <v>0</v>
      </c>
      <c r="T15">
        <v>180</v>
      </c>
      <c r="U15">
        <v>0</v>
      </c>
      <c r="V15">
        <v>0</v>
      </c>
      <c r="W15">
        <v>13.9</v>
      </c>
      <c r="X15">
        <v>205.6</v>
      </c>
      <c r="Y15">
        <v>267.70000000000005</v>
      </c>
      <c r="Z15">
        <v>0</v>
      </c>
      <c r="AA15">
        <v>67.899999999999991</v>
      </c>
      <c r="AB15">
        <v>43.000000000000007</v>
      </c>
      <c r="AC15">
        <v>1957.4999999999993</v>
      </c>
      <c r="AD15">
        <v>0</v>
      </c>
      <c r="AE15">
        <v>0</v>
      </c>
      <c r="AF15">
        <v>0</v>
      </c>
      <c r="AG15">
        <v>0</v>
      </c>
      <c r="AH15">
        <v>0</v>
      </c>
      <c r="AI15" s="131">
        <v>0</v>
      </c>
      <c r="AJ15" s="187">
        <v>0.322521</v>
      </c>
      <c r="AK15" s="188">
        <v>0.41252100000000003</v>
      </c>
      <c r="AL15" s="188">
        <v>1</v>
      </c>
      <c r="AM15" s="164">
        <v>1</v>
      </c>
      <c r="AN15" s="189">
        <v>0</v>
      </c>
      <c r="AO15" s="190">
        <v>0</v>
      </c>
      <c r="AP15">
        <v>751</v>
      </c>
      <c r="AQ15" s="193">
        <v>1430877</v>
      </c>
      <c r="AR15" s="131">
        <f t="shared" si="12"/>
        <v>52.485293984039153</v>
      </c>
      <c r="AS15">
        <v>0</v>
      </c>
      <c r="AT15">
        <v>0</v>
      </c>
      <c r="AU15">
        <v>14053320841590.699</v>
      </c>
      <c r="AV15">
        <v>55440619973487.898</v>
      </c>
      <c r="AW15">
        <v>0</v>
      </c>
      <c r="AX15">
        <v>0</v>
      </c>
      <c r="AY15">
        <v>0</v>
      </c>
      <c r="AZ15" s="131">
        <v>97878225680100.703</v>
      </c>
      <c r="BA15">
        <v>0</v>
      </c>
      <c r="BB15">
        <v>0</v>
      </c>
      <c r="BC15">
        <v>13174809527342.6</v>
      </c>
      <c r="BD15">
        <v>47703688074261</v>
      </c>
      <c r="BE15">
        <v>10758092679716.699</v>
      </c>
      <c r="BF15">
        <v>0</v>
      </c>
      <c r="BG15">
        <v>62478996511670.797</v>
      </c>
      <c r="BH15" s="131">
        <v>147614590883634</v>
      </c>
      <c r="BI15">
        <f t="shared" si="13"/>
        <v>0</v>
      </c>
      <c r="BJ15">
        <f t="shared" si="14"/>
        <v>0</v>
      </c>
      <c r="BK15">
        <f t="shared" si="15"/>
        <v>106.66811396722559</v>
      </c>
      <c r="BL15">
        <f t="shared" si="16"/>
        <v>116.21872901563231</v>
      </c>
      <c r="BM15">
        <f t="shared" si="17"/>
        <v>0</v>
      </c>
      <c r="BN15">
        <f t="shared" si="18"/>
        <v>0</v>
      </c>
      <c r="BO15">
        <f t="shared" si="19"/>
        <v>0</v>
      </c>
      <c r="BP15" s="131">
        <f t="shared" si="20"/>
        <v>66.306606341685466</v>
      </c>
      <c r="BQ15" s="188">
        <v>2.9999707422524551E-4</v>
      </c>
      <c r="BR15" s="188">
        <v>4.0906165691248161E-4</v>
      </c>
      <c r="BS15" s="188">
        <v>0.56046021612016694</v>
      </c>
      <c r="BT15" s="188">
        <v>0.527694774316949</v>
      </c>
      <c r="BU15" s="188">
        <v>0.50598865796770209</v>
      </c>
      <c r="BV15" s="188">
        <v>0.61934885777968152</v>
      </c>
      <c r="BW15" s="188">
        <v>0.62782514211530382</v>
      </c>
      <c r="BX15" s="188">
        <v>0.74531223271681013</v>
      </c>
      <c r="BY15" s="188">
        <v>0.72788754375712761</v>
      </c>
      <c r="BZ15" s="188">
        <v>0.72518805837098288</v>
      </c>
      <c r="CA15" s="188">
        <v>1</v>
      </c>
      <c r="CB15" s="188">
        <v>1</v>
      </c>
      <c r="CC15" s="188">
        <v>0.62782514211530294</v>
      </c>
      <c r="CD15" s="188">
        <v>0.74531223271681069</v>
      </c>
      <c r="CE15" s="188">
        <v>0.72788754375712716</v>
      </c>
      <c r="CF15" s="188">
        <v>0.7251880583709821</v>
      </c>
      <c r="CG15" s="188">
        <v>1</v>
      </c>
      <c r="CH15" s="191">
        <v>1</v>
      </c>
      <c r="CI15" s="192">
        <v>0</v>
      </c>
      <c r="CJ15">
        <v>0</v>
      </c>
      <c r="CK15" s="131">
        <v>0</v>
      </c>
      <c r="CL15" t="str">
        <f t="shared" si="21"/>
        <v>FALSE</v>
      </c>
      <c r="CM15">
        <v>0</v>
      </c>
    </row>
    <row r="16" spans="1:91" x14ac:dyDescent="0.25">
      <c r="A16" t="s">
        <v>2313</v>
      </c>
      <c r="B16" s="34">
        <v>64827.355633332998</v>
      </c>
      <c r="C16" s="185">
        <f t="shared" si="9"/>
        <v>64.827355633332999</v>
      </c>
      <c r="D16" s="120">
        <v>0</v>
      </c>
      <c r="E16">
        <v>24479.999999999996</v>
      </c>
      <c r="F16" s="131">
        <f t="shared" si="10"/>
        <v>0</v>
      </c>
      <c r="G16" s="186">
        <v>2933106</v>
      </c>
      <c r="H16">
        <v>9314891</v>
      </c>
      <c r="I16" s="131">
        <f t="shared" si="11"/>
        <v>2.1757771454560455</v>
      </c>
      <c r="J16" s="131">
        <v>7193.6428573499998</v>
      </c>
      <c r="K16">
        <v>2617.8342404939999</v>
      </c>
      <c r="L16" s="131">
        <v>3440.745710404</v>
      </c>
      <c r="M16">
        <v>50</v>
      </c>
      <c r="N16">
        <v>0</v>
      </c>
      <c r="O16">
        <v>0</v>
      </c>
      <c r="P16">
        <v>0</v>
      </c>
      <c r="Q16">
        <v>0</v>
      </c>
      <c r="R16">
        <v>50</v>
      </c>
      <c r="S16" s="131">
        <v>0</v>
      </c>
      <c r="T16">
        <v>4849.7000000000007</v>
      </c>
      <c r="U16">
        <v>1781.0000000000002</v>
      </c>
      <c r="V16">
        <v>601.4</v>
      </c>
      <c r="W16">
        <v>146.39999999999998</v>
      </c>
      <c r="X16">
        <v>9783.0000000000018</v>
      </c>
      <c r="Y16">
        <v>13.4</v>
      </c>
      <c r="Z16">
        <v>0</v>
      </c>
      <c r="AA16">
        <v>16.200000000000003</v>
      </c>
      <c r="AB16">
        <v>0</v>
      </c>
      <c r="AC16">
        <v>779.59999999999923</v>
      </c>
      <c r="AD16">
        <v>1683.6999999999998</v>
      </c>
      <c r="AE16">
        <v>0</v>
      </c>
      <c r="AF16">
        <v>0</v>
      </c>
      <c r="AG16">
        <v>0</v>
      </c>
      <c r="AH16">
        <v>0</v>
      </c>
      <c r="AI16" s="131">
        <v>0</v>
      </c>
      <c r="AJ16" s="187">
        <v>1.4583E-2</v>
      </c>
      <c r="AK16" s="188">
        <v>1.4583E-2</v>
      </c>
      <c r="AL16" s="188">
        <v>1.4583E-2</v>
      </c>
      <c r="AM16" s="164">
        <v>0</v>
      </c>
      <c r="AN16" s="189">
        <v>0</v>
      </c>
      <c r="AO16" s="190">
        <v>0</v>
      </c>
      <c r="AP16">
        <v>523</v>
      </c>
      <c r="AQ16" s="193">
        <v>3214315</v>
      </c>
      <c r="AR16" s="131">
        <f t="shared" si="12"/>
        <v>16.27096286456057</v>
      </c>
      <c r="AS16">
        <v>0</v>
      </c>
      <c r="AT16">
        <v>0</v>
      </c>
      <c r="AU16">
        <v>0</v>
      </c>
      <c r="AV16">
        <v>0</v>
      </c>
      <c r="AW16">
        <v>0</v>
      </c>
      <c r="AX16">
        <v>0</v>
      </c>
      <c r="AY16">
        <v>0</v>
      </c>
      <c r="AZ16" s="131">
        <v>0</v>
      </c>
      <c r="BA16">
        <v>0</v>
      </c>
      <c r="BB16">
        <v>0</v>
      </c>
      <c r="BC16">
        <v>0</v>
      </c>
      <c r="BD16">
        <v>0</v>
      </c>
      <c r="BE16">
        <v>0</v>
      </c>
      <c r="BF16">
        <v>0</v>
      </c>
      <c r="BG16">
        <v>0</v>
      </c>
      <c r="BH16" s="131">
        <v>0</v>
      </c>
      <c r="BI16">
        <f t="shared" si="13"/>
        <v>0</v>
      </c>
      <c r="BJ16">
        <f t="shared" si="14"/>
        <v>0</v>
      </c>
      <c r="BK16">
        <f t="shared" si="15"/>
        <v>0</v>
      </c>
      <c r="BL16">
        <f t="shared" si="16"/>
        <v>0</v>
      </c>
      <c r="BM16">
        <f t="shared" si="17"/>
        <v>0</v>
      </c>
      <c r="BN16">
        <f t="shared" si="18"/>
        <v>0</v>
      </c>
      <c r="BO16">
        <f t="shared" si="19"/>
        <v>0</v>
      </c>
      <c r="BP16" s="131">
        <f t="shared" si="20"/>
        <v>0</v>
      </c>
      <c r="BQ16" s="188">
        <v>3.437321600316505E-2</v>
      </c>
      <c r="BR16" s="188">
        <v>3.8052460535847606E-2</v>
      </c>
      <c r="BS16" s="188">
        <v>0.39824130513933081</v>
      </c>
      <c r="BT16" s="188">
        <v>0.37843320078113546</v>
      </c>
      <c r="BU16" s="188">
        <v>0.55306068930255969</v>
      </c>
      <c r="BV16" s="188">
        <v>0.67777045808970948</v>
      </c>
      <c r="BW16" s="188">
        <v>9.9086115233292554E-2</v>
      </c>
      <c r="BX16" s="188">
        <v>0.13684800012936954</v>
      </c>
      <c r="BY16" s="188">
        <v>0.39964564339841174</v>
      </c>
      <c r="BZ16" s="188">
        <v>0.39779267536405194</v>
      </c>
      <c r="CA16" s="188">
        <v>1</v>
      </c>
      <c r="CB16" s="188">
        <v>1</v>
      </c>
      <c r="CC16" s="188">
        <v>9.9073291376579789E-2</v>
      </c>
      <c r="CD16" s="188">
        <v>0.13664637019030532</v>
      </c>
      <c r="CE16" s="188">
        <v>0.3996111747641195</v>
      </c>
      <c r="CF16" s="188">
        <v>0.39731573083500238</v>
      </c>
      <c r="CG16" s="188">
        <v>1</v>
      </c>
      <c r="CH16" s="191">
        <v>1</v>
      </c>
      <c r="CI16" s="192">
        <v>0</v>
      </c>
      <c r="CJ16">
        <v>0</v>
      </c>
      <c r="CK16" s="131">
        <v>0</v>
      </c>
      <c r="CL16" t="str">
        <f t="shared" si="21"/>
        <v>FALSE</v>
      </c>
      <c r="CM16">
        <v>0</v>
      </c>
    </row>
    <row r="17" spans="1:91" x14ac:dyDescent="0.25">
      <c r="A17" t="s">
        <v>2314</v>
      </c>
      <c r="B17" s="34">
        <v>199705.748066667</v>
      </c>
      <c r="C17" s="185">
        <f t="shared" si="9"/>
        <v>199.70574806666701</v>
      </c>
      <c r="D17" s="120">
        <v>14467241</v>
      </c>
      <c r="E17">
        <v>10428326.999999989</v>
      </c>
      <c r="F17" s="131">
        <f t="shared" si="10"/>
        <v>-0.27917652025013007</v>
      </c>
      <c r="G17" s="186">
        <v>88678</v>
      </c>
      <c r="H17">
        <v>0</v>
      </c>
      <c r="I17" s="131">
        <f t="shared" si="11"/>
        <v>-1</v>
      </c>
      <c r="J17" s="131">
        <v>1449.6370974659999</v>
      </c>
      <c r="K17">
        <v>527.53656322500001</v>
      </c>
      <c r="L17" s="131">
        <v>693.36672999500001</v>
      </c>
      <c r="M17">
        <v>0</v>
      </c>
      <c r="N17">
        <v>0</v>
      </c>
      <c r="O17">
        <v>0</v>
      </c>
      <c r="P17">
        <v>0</v>
      </c>
      <c r="Q17">
        <v>0</v>
      </c>
      <c r="R17">
        <v>0</v>
      </c>
      <c r="S17" s="131">
        <v>0</v>
      </c>
      <c r="T17">
        <v>0</v>
      </c>
      <c r="U17">
        <v>547.69999999999993</v>
      </c>
      <c r="V17">
        <v>0</v>
      </c>
      <c r="W17">
        <v>2764.2000000000007</v>
      </c>
      <c r="X17">
        <v>970.4</v>
      </c>
      <c r="Y17">
        <v>240</v>
      </c>
      <c r="Z17">
        <v>0</v>
      </c>
      <c r="AA17">
        <v>26.400000000000006</v>
      </c>
      <c r="AB17">
        <v>10</v>
      </c>
      <c r="AC17">
        <v>5.4</v>
      </c>
      <c r="AD17">
        <v>547.4</v>
      </c>
      <c r="AE17">
        <v>0</v>
      </c>
      <c r="AF17">
        <v>0</v>
      </c>
      <c r="AG17">
        <v>0</v>
      </c>
      <c r="AH17">
        <v>0</v>
      </c>
      <c r="AI17" s="131">
        <v>0</v>
      </c>
      <c r="AJ17" s="187">
        <v>0.47487499999999999</v>
      </c>
      <c r="AK17" s="188">
        <v>0.47487499999999999</v>
      </c>
      <c r="AL17" s="188">
        <v>0.47487499999999999</v>
      </c>
      <c r="AM17" s="164">
        <v>0</v>
      </c>
      <c r="AN17" s="189">
        <v>0</v>
      </c>
      <c r="AO17" s="190">
        <v>0</v>
      </c>
      <c r="AP17">
        <v>260</v>
      </c>
      <c r="AQ17" s="193">
        <v>1990456</v>
      </c>
      <c r="AR17" s="131">
        <f t="shared" si="12"/>
        <v>13.062333455248446</v>
      </c>
      <c r="AS17">
        <v>0</v>
      </c>
      <c r="AT17">
        <v>0</v>
      </c>
      <c r="AU17">
        <v>0</v>
      </c>
      <c r="AV17">
        <v>0</v>
      </c>
      <c r="AW17">
        <v>0</v>
      </c>
      <c r="AX17">
        <v>0</v>
      </c>
      <c r="AY17">
        <v>0</v>
      </c>
      <c r="AZ17" s="131">
        <v>0</v>
      </c>
      <c r="BA17">
        <v>0</v>
      </c>
      <c r="BB17">
        <v>0</v>
      </c>
      <c r="BC17">
        <v>0</v>
      </c>
      <c r="BD17">
        <v>0</v>
      </c>
      <c r="BE17">
        <v>0</v>
      </c>
      <c r="BF17">
        <v>1083533028424.62</v>
      </c>
      <c r="BG17">
        <v>0</v>
      </c>
      <c r="BH17" s="131">
        <v>0</v>
      </c>
      <c r="BI17">
        <f t="shared" si="13"/>
        <v>0</v>
      </c>
      <c r="BJ17">
        <f t="shared" si="14"/>
        <v>0</v>
      </c>
      <c r="BK17">
        <f t="shared" si="15"/>
        <v>0</v>
      </c>
      <c r="BL17">
        <f t="shared" si="16"/>
        <v>0</v>
      </c>
      <c r="BM17">
        <f t="shared" si="17"/>
        <v>0</v>
      </c>
      <c r="BN17">
        <f t="shared" si="18"/>
        <v>0</v>
      </c>
      <c r="BO17">
        <f t="shared" si="19"/>
        <v>0</v>
      </c>
      <c r="BP17" s="131">
        <f t="shared" si="20"/>
        <v>0</v>
      </c>
      <c r="BQ17" s="188">
        <v>3.9382038104106967E-2</v>
      </c>
      <c r="BR17" s="188">
        <v>4.2626525901697791E-2</v>
      </c>
      <c r="BS17" s="188">
        <v>0.41312259945297664</v>
      </c>
      <c r="BT17" s="188">
        <v>0.38638519749448419</v>
      </c>
      <c r="BU17" s="188">
        <v>0.62733717599892058</v>
      </c>
      <c r="BV17" s="188">
        <v>0.73139706461426413</v>
      </c>
      <c r="BW17" s="188">
        <v>0.11809843237642104</v>
      </c>
      <c r="BX17" s="188">
        <v>0.1499016180095985</v>
      </c>
      <c r="BY17" s="188">
        <v>0.49445255900765872</v>
      </c>
      <c r="BZ17" s="188">
        <v>0.50242416120988609</v>
      </c>
      <c r="CA17" s="188">
        <v>1</v>
      </c>
      <c r="CB17" s="188">
        <v>1</v>
      </c>
      <c r="CC17" s="188">
        <v>0.11800170803599717</v>
      </c>
      <c r="CD17" s="188">
        <v>0.14912560803679847</v>
      </c>
      <c r="CE17" s="188">
        <v>0.49422033351412875</v>
      </c>
      <c r="CF17" s="188">
        <v>0.50092122056164756</v>
      </c>
      <c r="CG17" s="188">
        <v>1</v>
      </c>
      <c r="CH17" s="191">
        <v>1</v>
      </c>
      <c r="CI17" s="192">
        <v>0</v>
      </c>
      <c r="CJ17">
        <v>0</v>
      </c>
      <c r="CK17" s="131">
        <v>0</v>
      </c>
      <c r="CL17" t="str">
        <f t="shared" si="21"/>
        <v>FALSE</v>
      </c>
      <c r="CM17">
        <v>0</v>
      </c>
    </row>
    <row r="18" spans="1:91" x14ac:dyDescent="0.25">
      <c r="A18" t="s">
        <v>2315</v>
      </c>
      <c r="B18" s="34">
        <v>68672.634866666995</v>
      </c>
      <c r="C18" s="185">
        <f t="shared" si="9"/>
        <v>68.672634866666996</v>
      </c>
      <c r="D18" s="120">
        <v>52802</v>
      </c>
      <c r="E18">
        <v>0</v>
      </c>
      <c r="F18" s="131">
        <f t="shared" si="10"/>
        <v>-1</v>
      </c>
      <c r="G18" s="186">
        <v>40457236</v>
      </c>
      <c r="H18">
        <v>34602295</v>
      </c>
      <c r="I18" s="131">
        <f t="shared" si="11"/>
        <v>-0.14471925368307414</v>
      </c>
      <c r="J18" s="131">
        <v>9458.5315348629993</v>
      </c>
      <c r="K18">
        <v>3442.0485153019999</v>
      </c>
      <c r="L18" s="131">
        <v>4524.0502552959997</v>
      </c>
      <c r="M18">
        <v>6400</v>
      </c>
      <c r="N18">
        <v>3550</v>
      </c>
      <c r="O18">
        <v>0</v>
      </c>
      <c r="P18">
        <v>0</v>
      </c>
      <c r="Q18">
        <v>0</v>
      </c>
      <c r="R18">
        <v>10700</v>
      </c>
      <c r="S18" s="131">
        <v>0</v>
      </c>
      <c r="T18">
        <v>10173.5</v>
      </c>
      <c r="U18">
        <v>3574</v>
      </c>
      <c r="V18">
        <v>11582.4</v>
      </c>
      <c r="W18">
        <v>32.9</v>
      </c>
      <c r="X18">
        <v>5229.3000000000011</v>
      </c>
      <c r="Y18">
        <v>41.800000000000004</v>
      </c>
      <c r="Z18">
        <v>0</v>
      </c>
      <c r="AA18">
        <v>88.199999999999989</v>
      </c>
      <c r="AB18">
        <v>0</v>
      </c>
      <c r="AC18">
        <v>658.89999999999895</v>
      </c>
      <c r="AD18">
        <v>11891.499999999998</v>
      </c>
      <c r="AE18">
        <v>0</v>
      </c>
      <c r="AF18">
        <v>0</v>
      </c>
      <c r="AG18">
        <v>0</v>
      </c>
      <c r="AH18">
        <v>0</v>
      </c>
      <c r="AI18" s="131">
        <v>0</v>
      </c>
      <c r="AJ18" s="187">
        <v>0.70970800000000001</v>
      </c>
      <c r="AK18" s="188">
        <v>0.93470799999999998</v>
      </c>
      <c r="AL18" s="188">
        <v>1</v>
      </c>
      <c r="AM18" s="164">
        <v>1</v>
      </c>
      <c r="AN18" s="189">
        <v>0</v>
      </c>
      <c r="AO18" s="190">
        <v>0</v>
      </c>
      <c r="AP18">
        <v>2251</v>
      </c>
      <c r="AQ18" s="193">
        <v>12516863</v>
      </c>
      <c r="AR18" s="131">
        <f t="shared" si="12"/>
        <v>17.983739216447443</v>
      </c>
      <c r="AS18">
        <v>48044585000000</v>
      </c>
      <c r="AT18">
        <v>462623653961154</v>
      </c>
      <c r="AU18">
        <v>16599279669050.801</v>
      </c>
      <c r="AV18">
        <v>111072071198079</v>
      </c>
      <c r="AW18">
        <v>624173403723381</v>
      </c>
      <c r="AX18">
        <v>0</v>
      </c>
      <c r="AY18">
        <v>511714473125996</v>
      </c>
      <c r="AZ18" s="131">
        <v>1036386255916730</v>
      </c>
      <c r="BA18">
        <v>50913262712159.398</v>
      </c>
      <c r="BB18">
        <v>944481216942459</v>
      </c>
      <c r="BC18">
        <v>26993931907905.699</v>
      </c>
      <c r="BD18">
        <v>151701502758254</v>
      </c>
      <c r="BE18">
        <v>613024925192508</v>
      </c>
      <c r="BF18">
        <v>2386849632594.6001</v>
      </c>
      <c r="BG18">
        <v>639364826547338</v>
      </c>
      <c r="BH18" s="131">
        <v>1267688137066970</v>
      </c>
      <c r="BI18">
        <f t="shared" si="13"/>
        <v>94.36555907175385</v>
      </c>
      <c r="BJ18">
        <f t="shared" si="14"/>
        <v>48.981773873575996</v>
      </c>
      <c r="BK18">
        <f t="shared" si="15"/>
        <v>61.492633698869845</v>
      </c>
      <c r="BL18">
        <f t="shared" si="16"/>
        <v>73.217515435611347</v>
      </c>
      <c r="BM18">
        <f t="shared" si="17"/>
        <v>101.8186011812443</v>
      </c>
      <c r="BN18">
        <f t="shared" si="18"/>
        <v>0</v>
      </c>
      <c r="BO18">
        <f t="shared" si="19"/>
        <v>80.034817662605519</v>
      </c>
      <c r="BP18" s="131">
        <f t="shared" si="20"/>
        <v>81.754039153083852</v>
      </c>
      <c r="BQ18" s="188">
        <v>2.5383592232339484E-2</v>
      </c>
      <c r="BR18" s="188">
        <v>2.9313160412152379E-2</v>
      </c>
      <c r="BS18" s="188">
        <v>0.32912647192630529</v>
      </c>
      <c r="BT18" s="188">
        <v>0.30062602113969605</v>
      </c>
      <c r="BU18" s="188">
        <v>0.60123649851970684</v>
      </c>
      <c r="BV18" s="188">
        <v>0.71481889537557297</v>
      </c>
      <c r="BW18" s="188">
        <v>7.5302591742216624E-2</v>
      </c>
      <c r="BX18" s="188">
        <v>0.11178244158150062</v>
      </c>
      <c r="BY18" s="188">
        <v>0.29590059873644314</v>
      </c>
      <c r="BZ18" s="188">
        <v>0.29281164178401481</v>
      </c>
      <c r="CA18" s="188">
        <v>1</v>
      </c>
      <c r="CB18" s="188">
        <v>1</v>
      </c>
      <c r="CC18" s="188">
        <v>7.5282060991799862E-2</v>
      </c>
      <c r="CD18" s="188">
        <v>0.11114283677131588</v>
      </c>
      <c r="CE18" s="188">
        <v>0.29583916550974426</v>
      </c>
      <c r="CF18" s="188">
        <v>0.29127879866835865</v>
      </c>
      <c r="CG18" s="188">
        <v>1</v>
      </c>
      <c r="CH18" s="191">
        <v>1</v>
      </c>
      <c r="CI18" s="192">
        <v>0</v>
      </c>
      <c r="CJ18">
        <v>0</v>
      </c>
      <c r="CK18" s="131">
        <v>0</v>
      </c>
      <c r="CL18" t="str">
        <f t="shared" si="21"/>
        <v>FALSE</v>
      </c>
      <c r="CM18">
        <v>0</v>
      </c>
    </row>
    <row r="19" spans="1:91" x14ac:dyDescent="0.25">
      <c r="A19" t="s">
        <v>2316</v>
      </c>
      <c r="B19" s="34">
        <v>87980.974066666997</v>
      </c>
      <c r="C19" s="185">
        <f t="shared" si="9"/>
        <v>87.980974066667002</v>
      </c>
      <c r="D19" s="120">
        <v>22719</v>
      </c>
      <c r="E19">
        <v>18310965.999999981</v>
      </c>
      <c r="F19" s="131">
        <f t="shared" si="10"/>
        <v>804.97587922003527</v>
      </c>
      <c r="G19" s="186">
        <v>6444160</v>
      </c>
      <c r="H19">
        <v>0</v>
      </c>
      <c r="I19" s="131">
        <f t="shared" si="11"/>
        <v>-1</v>
      </c>
      <c r="J19" s="131">
        <v>8251.2961933820006</v>
      </c>
      <c r="K19">
        <v>3002.7242291329999</v>
      </c>
      <c r="L19" s="131">
        <v>3946.6251724809999</v>
      </c>
      <c r="M19">
        <v>8500</v>
      </c>
      <c r="N19">
        <v>0</v>
      </c>
      <c r="O19">
        <v>0</v>
      </c>
      <c r="P19">
        <v>0</v>
      </c>
      <c r="Q19">
        <v>0</v>
      </c>
      <c r="R19">
        <v>250</v>
      </c>
      <c r="S19" s="131">
        <v>0</v>
      </c>
      <c r="T19">
        <v>15229.300000000001</v>
      </c>
      <c r="U19">
        <v>3866</v>
      </c>
      <c r="V19">
        <v>0</v>
      </c>
      <c r="W19">
        <v>66.199999999999989</v>
      </c>
      <c r="X19">
        <v>2308.8000000000002</v>
      </c>
      <c r="Y19">
        <v>243.49999999999994</v>
      </c>
      <c r="Z19">
        <v>0</v>
      </c>
      <c r="AA19">
        <v>55.399999999999984</v>
      </c>
      <c r="AB19">
        <v>0</v>
      </c>
      <c r="AC19">
        <v>71.7</v>
      </c>
      <c r="AD19">
        <v>3867.2000000000012</v>
      </c>
      <c r="AE19">
        <v>0</v>
      </c>
      <c r="AF19">
        <v>0</v>
      </c>
      <c r="AG19">
        <v>0</v>
      </c>
      <c r="AH19">
        <v>0</v>
      </c>
      <c r="AI19" s="131">
        <v>0</v>
      </c>
      <c r="AJ19" s="187">
        <v>8.4110000000000004E-2</v>
      </c>
      <c r="AK19" s="188">
        <v>0.10410999999999999</v>
      </c>
      <c r="AL19" s="188">
        <v>0.10410999999999999</v>
      </c>
      <c r="AM19" s="164">
        <v>0</v>
      </c>
      <c r="AN19" s="189">
        <v>0</v>
      </c>
      <c r="AO19" s="190">
        <v>0</v>
      </c>
      <c r="AP19">
        <v>830</v>
      </c>
      <c r="AQ19" s="193">
        <v>6892124</v>
      </c>
      <c r="AR19" s="131">
        <f t="shared" si="12"/>
        <v>12.042731674589721</v>
      </c>
      <c r="AS19">
        <v>8355580000000</v>
      </c>
      <c r="AT19">
        <v>141831090611445</v>
      </c>
      <c r="AU19">
        <v>1167054487871.05</v>
      </c>
      <c r="AV19">
        <v>29795523466815.602</v>
      </c>
      <c r="AW19">
        <v>266052687154763</v>
      </c>
      <c r="AX19">
        <v>0</v>
      </c>
      <c r="AY19">
        <v>166717292717333</v>
      </c>
      <c r="AZ19" s="131">
        <v>357201001547554</v>
      </c>
      <c r="BA19">
        <v>8854480471679.9004</v>
      </c>
      <c r="BB19">
        <v>650047091793914</v>
      </c>
      <c r="BC19">
        <v>11667961019318.699</v>
      </c>
      <c r="BD19">
        <v>65572041405239</v>
      </c>
      <c r="BE19">
        <v>264976253011965</v>
      </c>
      <c r="BF19">
        <v>5542941780297.9697</v>
      </c>
      <c r="BG19">
        <v>276361513347857</v>
      </c>
      <c r="BH19" s="131">
        <v>547950399312461</v>
      </c>
      <c r="BI19">
        <f t="shared" si="13"/>
        <v>94.365559071753793</v>
      </c>
      <c r="BJ19">
        <f t="shared" si="14"/>
        <v>21.818587053445359</v>
      </c>
      <c r="BK19">
        <f t="shared" si="15"/>
        <v>10.002214490935925</v>
      </c>
      <c r="BL19">
        <f t="shared" si="16"/>
        <v>45.439371458145629</v>
      </c>
      <c r="BM19">
        <f t="shared" si="17"/>
        <v>100.4062379668224</v>
      </c>
      <c r="BN19">
        <f t="shared" si="18"/>
        <v>0</v>
      </c>
      <c r="BO19">
        <f t="shared" si="19"/>
        <v>60.32579960129452</v>
      </c>
      <c r="BP19" s="131">
        <f t="shared" si="20"/>
        <v>65.188564876629499</v>
      </c>
      <c r="BQ19" s="188">
        <v>2.635464268260506E-2</v>
      </c>
      <c r="BR19" s="188">
        <v>3.3307416236769825E-2</v>
      </c>
      <c r="BS19" s="188">
        <v>0.35992150631790143</v>
      </c>
      <c r="BT19" s="188">
        <v>0.34616492796128395</v>
      </c>
      <c r="BU19" s="188">
        <v>0.60958834749645574</v>
      </c>
      <c r="BV19" s="188">
        <v>0.73096952794583669</v>
      </c>
      <c r="BW19" s="188">
        <v>0.12944087816476291</v>
      </c>
      <c r="BX19" s="188">
        <v>0.18336619467159551</v>
      </c>
      <c r="BY19" s="188">
        <v>0.44888058600606473</v>
      </c>
      <c r="BZ19" s="188">
        <v>0.44714468441712368</v>
      </c>
      <c r="CA19" s="188">
        <v>1</v>
      </c>
      <c r="CB19" s="188">
        <v>1</v>
      </c>
      <c r="CC19" s="188">
        <v>0.12941921880397442</v>
      </c>
      <c r="CD19" s="188">
        <v>0.1828861434082302</v>
      </c>
      <c r="CE19" s="188">
        <v>0.44883303287547516</v>
      </c>
      <c r="CF19" s="188">
        <v>0.44624219924069652</v>
      </c>
      <c r="CG19" s="188">
        <v>1</v>
      </c>
      <c r="CH19" s="191">
        <v>1</v>
      </c>
      <c r="CI19" s="192">
        <v>0</v>
      </c>
      <c r="CJ19">
        <v>0</v>
      </c>
      <c r="CK19" s="131">
        <v>0</v>
      </c>
      <c r="CL19" t="str">
        <f t="shared" si="21"/>
        <v>FALSE</v>
      </c>
      <c r="CM19">
        <v>0</v>
      </c>
    </row>
    <row r="20" spans="1:91" x14ac:dyDescent="0.25">
      <c r="A20" t="s">
        <v>2317</v>
      </c>
      <c r="B20" s="34">
        <v>53004.2019</v>
      </c>
      <c r="C20" s="185">
        <f t="shared" si="9"/>
        <v>53.004201899999998</v>
      </c>
      <c r="D20" s="120">
        <v>0</v>
      </c>
      <c r="E20">
        <v>0</v>
      </c>
      <c r="F20" s="131">
        <f t="shared" si="10"/>
        <v>0</v>
      </c>
      <c r="G20" s="186">
        <v>3597275</v>
      </c>
      <c r="H20">
        <v>13717698</v>
      </c>
      <c r="I20" s="131">
        <f t="shared" si="11"/>
        <v>2.8133581669458132</v>
      </c>
      <c r="J20" s="131">
        <v>2519.0891755900002</v>
      </c>
      <c r="K20">
        <v>916.72022499399998</v>
      </c>
      <c r="L20" s="131">
        <v>1204.8895736019999</v>
      </c>
      <c r="M20">
        <v>3600</v>
      </c>
      <c r="N20">
        <v>150</v>
      </c>
      <c r="O20">
        <v>0</v>
      </c>
      <c r="P20">
        <v>0</v>
      </c>
      <c r="Q20">
        <v>0</v>
      </c>
      <c r="R20">
        <v>0</v>
      </c>
      <c r="S20" s="131">
        <v>0</v>
      </c>
      <c r="T20">
        <v>4678.5</v>
      </c>
      <c r="U20">
        <v>266</v>
      </c>
      <c r="V20">
        <v>1225</v>
      </c>
      <c r="W20">
        <v>7</v>
      </c>
      <c r="X20">
        <v>6129.4000000000005</v>
      </c>
      <c r="Y20">
        <v>10.199999999999999</v>
      </c>
      <c r="Z20">
        <v>0</v>
      </c>
      <c r="AA20">
        <v>9</v>
      </c>
      <c r="AB20">
        <v>0</v>
      </c>
      <c r="AC20">
        <v>557.90000000000009</v>
      </c>
      <c r="AD20">
        <v>3278.9999999999982</v>
      </c>
      <c r="AE20">
        <v>0</v>
      </c>
      <c r="AF20">
        <v>0</v>
      </c>
      <c r="AG20">
        <v>0</v>
      </c>
      <c r="AH20">
        <v>0</v>
      </c>
      <c r="AI20" s="131">
        <v>0</v>
      </c>
      <c r="AJ20" s="187">
        <v>0.151944</v>
      </c>
      <c r="AK20" s="188">
        <v>0.151944</v>
      </c>
      <c r="AL20" s="188">
        <v>0.151944</v>
      </c>
      <c r="AM20" s="164">
        <v>0</v>
      </c>
      <c r="AN20" s="189">
        <v>0</v>
      </c>
      <c r="AO20" s="190">
        <v>0</v>
      </c>
      <c r="AP20">
        <v>937</v>
      </c>
      <c r="AQ20" s="193">
        <v>2944376</v>
      </c>
      <c r="AR20" s="131">
        <f t="shared" si="12"/>
        <v>31.823381252937804</v>
      </c>
      <c r="AS20">
        <v>190089445000000</v>
      </c>
      <c r="AT20">
        <v>0</v>
      </c>
      <c r="AU20">
        <v>0</v>
      </c>
      <c r="AV20">
        <v>21199976536633.5</v>
      </c>
      <c r="AW20">
        <v>228178989121794</v>
      </c>
      <c r="AX20">
        <v>0</v>
      </c>
      <c r="AY20">
        <v>130231497764670</v>
      </c>
      <c r="AZ20" s="131">
        <v>285372548061551</v>
      </c>
      <c r="BA20">
        <v>201439430730717</v>
      </c>
      <c r="BB20">
        <v>0</v>
      </c>
      <c r="BC20">
        <v>10047135508138.9</v>
      </c>
      <c r="BD20">
        <v>56463265899923.297</v>
      </c>
      <c r="BE20">
        <v>228167742079547</v>
      </c>
      <c r="BF20">
        <v>184196219160670</v>
      </c>
      <c r="BG20">
        <v>237971447559943</v>
      </c>
      <c r="BH20" s="131">
        <v>471833245287323</v>
      </c>
      <c r="BI20">
        <f t="shared" si="13"/>
        <v>94.365559071754134</v>
      </c>
      <c r="BJ20">
        <f t="shared" si="14"/>
        <v>0</v>
      </c>
      <c r="BK20">
        <f t="shared" si="15"/>
        <v>0</v>
      </c>
      <c r="BL20">
        <f t="shared" si="16"/>
        <v>37.546493633947406</v>
      </c>
      <c r="BM20">
        <f t="shared" si="17"/>
        <v>100.00492928673637</v>
      </c>
      <c r="BN20">
        <f t="shared" si="18"/>
        <v>0</v>
      </c>
      <c r="BO20">
        <f t="shared" si="19"/>
        <v>54.725682051358618</v>
      </c>
      <c r="BP20" s="131">
        <f t="shared" si="20"/>
        <v>60.481653404429622</v>
      </c>
      <c r="BQ20" s="188">
        <v>4.9619555441662168E-2</v>
      </c>
      <c r="BR20" s="188">
        <v>5.8474483259616919E-2</v>
      </c>
      <c r="BS20" s="188">
        <v>0.46009995205354826</v>
      </c>
      <c r="BT20" s="188">
        <v>0.42909385507229719</v>
      </c>
      <c r="BU20" s="188">
        <v>0.63027476002153049</v>
      </c>
      <c r="BV20" s="188">
        <v>0.73838938152838396</v>
      </c>
      <c r="BW20" s="188">
        <v>0.10797167014658475</v>
      </c>
      <c r="BX20" s="188">
        <v>0.16465647213311085</v>
      </c>
      <c r="BY20" s="188">
        <v>0.36095743282887233</v>
      </c>
      <c r="BZ20" s="188">
        <v>0.37126915162577989</v>
      </c>
      <c r="CA20" s="188">
        <v>1</v>
      </c>
      <c r="CB20" s="188">
        <v>1</v>
      </c>
      <c r="CC20" s="188">
        <v>0.10791999570993627</v>
      </c>
      <c r="CD20" s="188">
        <v>0.16343277702128306</v>
      </c>
      <c r="CE20" s="188">
        <v>0.36083365809164869</v>
      </c>
      <c r="CF20" s="188">
        <v>0.36887116223210598</v>
      </c>
      <c r="CG20" s="188">
        <v>1</v>
      </c>
      <c r="CH20" s="191">
        <v>1</v>
      </c>
      <c r="CI20" s="192">
        <v>0</v>
      </c>
      <c r="CJ20">
        <v>0</v>
      </c>
      <c r="CK20" s="131">
        <v>0</v>
      </c>
      <c r="CL20" t="str">
        <f t="shared" si="21"/>
        <v>FALSE</v>
      </c>
      <c r="CM20">
        <v>0</v>
      </c>
    </row>
    <row r="21" spans="1:91" x14ac:dyDescent="0.25">
      <c r="A21" t="s">
        <v>2318</v>
      </c>
      <c r="B21" s="34">
        <v>0</v>
      </c>
      <c r="C21" s="185">
        <f t="shared" si="9"/>
        <v>0</v>
      </c>
      <c r="D21" s="120">
        <v>3102595</v>
      </c>
      <c r="E21">
        <v>9143235.999999987</v>
      </c>
      <c r="F21" s="131">
        <f t="shared" si="10"/>
        <v>1.946964073622238</v>
      </c>
      <c r="G21" s="186">
        <v>0</v>
      </c>
      <c r="H21">
        <v>0</v>
      </c>
      <c r="I21" s="131">
        <f t="shared" si="11"/>
        <v>0</v>
      </c>
      <c r="J21" s="131">
        <v>3169.289606331</v>
      </c>
      <c r="K21">
        <v>1153.33427222</v>
      </c>
      <c r="L21" s="131">
        <v>1515.8828196300001</v>
      </c>
      <c r="M21">
        <v>6100</v>
      </c>
      <c r="N21">
        <v>0</v>
      </c>
      <c r="O21">
        <v>0</v>
      </c>
      <c r="P21">
        <v>0</v>
      </c>
      <c r="Q21">
        <v>0</v>
      </c>
      <c r="R21">
        <v>0</v>
      </c>
      <c r="S21" s="131">
        <v>0</v>
      </c>
      <c r="T21">
        <v>11281.8</v>
      </c>
      <c r="U21">
        <v>1763</v>
      </c>
      <c r="V21">
        <v>0</v>
      </c>
      <c r="W21">
        <v>1146.8999999999999</v>
      </c>
      <c r="X21">
        <v>0</v>
      </c>
      <c r="Y21">
        <v>26.099999999999998</v>
      </c>
      <c r="Z21">
        <v>0</v>
      </c>
      <c r="AA21">
        <v>22.300000000000004</v>
      </c>
      <c r="AB21">
        <v>0</v>
      </c>
      <c r="AC21">
        <v>11.899999999999999</v>
      </c>
      <c r="AD21">
        <v>5168.1999999999989</v>
      </c>
      <c r="AE21">
        <v>0</v>
      </c>
      <c r="AF21">
        <v>0</v>
      </c>
      <c r="AG21">
        <v>0</v>
      </c>
      <c r="AH21">
        <v>0</v>
      </c>
      <c r="AI21" s="131">
        <v>0</v>
      </c>
      <c r="AJ21" s="187">
        <v>6.9754999999999998E-2</v>
      </c>
      <c r="AK21" s="188">
        <v>6.9754999999999998E-2</v>
      </c>
      <c r="AL21" s="188">
        <v>6.9754999999999998E-2</v>
      </c>
      <c r="AM21" s="164">
        <v>0</v>
      </c>
      <c r="AN21" s="189">
        <v>0</v>
      </c>
      <c r="AO21" s="190">
        <v>0</v>
      </c>
      <c r="AP21">
        <v>399</v>
      </c>
      <c r="AQ21" s="193">
        <v>4540745</v>
      </c>
      <c r="AR21" s="131">
        <f t="shared" si="12"/>
        <v>8.787104318784694</v>
      </c>
      <c r="AS21">
        <v>14622265000000</v>
      </c>
      <c r="AT21">
        <v>323564250382524</v>
      </c>
      <c r="AU21">
        <v>0</v>
      </c>
      <c r="AV21">
        <v>7123782710601.3398</v>
      </c>
      <c r="AW21">
        <v>166156465278814</v>
      </c>
      <c r="AX21">
        <v>0</v>
      </c>
      <c r="AY21">
        <v>70481824378887.906</v>
      </c>
      <c r="AZ21" s="131">
        <v>167745218270253</v>
      </c>
      <c r="BA21">
        <v>15495340825439.801</v>
      </c>
      <c r="BB21">
        <v>741647685808990</v>
      </c>
      <c r="BC21">
        <v>7392847859096.8398</v>
      </c>
      <c r="BD21">
        <v>41546601425621.898</v>
      </c>
      <c r="BE21">
        <v>167889584268201</v>
      </c>
      <c r="BF21">
        <v>79985836721008.703</v>
      </c>
      <c r="BG21">
        <v>175103312301754</v>
      </c>
      <c r="BH21" s="131">
        <v>347182676539735</v>
      </c>
      <c r="BI21">
        <f t="shared" si="13"/>
        <v>94.36555907175395</v>
      </c>
      <c r="BJ21">
        <f t="shared" si="14"/>
        <v>43.627757029886745</v>
      </c>
      <c r="BK21">
        <f t="shared" si="15"/>
        <v>0</v>
      </c>
      <c r="BL21">
        <f t="shared" si="16"/>
        <v>17.146487236397835</v>
      </c>
      <c r="BM21">
        <f t="shared" si="17"/>
        <v>98.967703090729927</v>
      </c>
      <c r="BN21">
        <f t="shared" si="18"/>
        <v>0</v>
      </c>
      <c r="BO21">
        <f t="shared" si="19"/>
        <v>40.251565462923509</v>
      </c>
      <c r="BP21" s="131">
        <f t="shared" si="20"/>
        <v>48.316125661026348</v>
      </c>
      <c r="BQ21" s="188">
        <v>7.7970299613027733E-2</v>
      </c>
      <c r="BR21" s="188">
        <v>9.3221950228082551E-2</v>
      </c>
      <c r="BS21" s="188">
        <v>0.52150136613670361</v>
      </c>
      <c r="BT21" s="188">
        <v>0.48761769865635729</v>
      </c>
      <c r="BU21" s="188">
        <v>0.65922723566296959</v>
      </c>
      <c r="BV21" s="188">
        <v>0.7600564617932617</v>
      </c>
      <c r="BW21" s="188">
        <v>0.22413671319256201</v>
      </c>
      <c r="BX21" s="188">
        <v>0.30629535402097302</v>
      </c>
      <c r="BY21" s="188">
        <v>0.62391054769140708</v>
      </c>
      <c r="BZ21" s="188">
        <v>0.62721264412577815</v>
      </c>
      <c r="CA21" s="188">
        <v>1</v>
      </c>
      <c r="CB21" s="188">
        <v>1</v>
      </c>
      <c r="CC21" s="188">
        <v>0.22413832709974588</v>
      </c>
      <c r="CD21" s="188">
        <v>0.3065188240473033</v>
      </c>
      <c r="CE21" s="188">
        <v>0.62391272536218723</v>
      </c>
      <c r="CF21" s="188">
        <v>0.62745771014630469</v>
      </c>
      <c r="CG21" s="188">
        <v>1</v>
      </c>
      <c r="CH21" s="191">
        <v>1</v>
      </c>
      <c r="CI21" s="192">
        <v>0</v>
      </c>
      <c r="CJ21">
        <v>0</v>
      </c>
      <c r="CK21" s="131">
        <v>0</v>
      </c>
      <c r="CL21" t="str">
        <f t="shared" si="21"/>
        <v>FALSE</v>
      </c>
      <c r="CM21">
        <v>0</v>
      </c>
    </row>
    <row r="22" spans="1:91" x14ac:dyDescent="0.25">
      <c r="A22" t="s">
        <v>2321</v>
      </c>
      <c r="B22" s="34">
        <v>73514.234800000006</v>
      </c>
      <c r="C22" s="185">
        <f t="shared" si="9"/>
        <v>73.514234800000011</v>
      </c>
      <c r="D22" s="120">
        <v>11978785</v>
      </c>
      <c r="E22">
        <v>24913873.999999981</v>
      </c>
      <c r="F22" s="131">
        <f t="shared" si="10"/>
        <v>1.0798331383358146</v>
      </c>
      <c r="G22" s="186">
        <v>0</v>
      </c>
      <c r="H22">
        <v>0</v>
      </c>
      <c r="I22" s="131">
        <f t="shared" si="11"/>
        <v>0</v>
      </c>
      <c r="J22" s="131">
        <v>9282.5548276240006</v>
      </c>
      <c r="K22">
        <v>3378.008937737</v>
      </c>
      <c r="L22" s="131">
        <v>4439.8799520749999</v>
      </c>
      <c r="M22">
        <v>550</v>
      </c>
      <c r="N22">
        <v>1500</v>
      </c>
      <c r="O22">
        <v>0</v>
      </c>
      <c r="P22">
        <v>0</v>
      </c>
      <c r="Q22">
        <v>0</v>
      </c>
      <c r="R22">
        <v>0</v>
      </c>
      <c r="S22" s="131">
        <v>0</v>
      </c>
      <c r="T22">
        <v>2191.8000000000002</v>
      </c>
      <c r="U22">
        <v>6052.9</v>
      </c>
      <c r="V22">
        <v>2132.9</v>
      </c>
      <c r="W22">
        <v>192</v>
      </c>
      <c r="X22">
        <v>0</v>
      </c>
      <c r="Y22">
        <v>1.1000000000000001</v>
      </c>
      <c r="Z22">
        <v>0</v>
      </c>
      <c r="AA22">
        <v>11.1</v>
      </c>
      <c r="AB22">
        <v>0</v>
      </c>
      <c r="AC22">
        <v>854.7</v>
      </c>
      <c r="AD22">
        <v>7230.8000000000029</v>
      </c>
      <c r="AE22">
        <v>645.29999999999995</v>
      </c>
      <c r="AF22">
        <v>0</v>
      </c>
      <c r="AG22">
        <v>0</v>
      </c>
      <c r="AH22">
        <v>0</v>
      </c>
      <c r="AI22" s="131">
        <v>0</v>
      </c>
      <c r="AJ22" s="187">
        <v>0.18596799999999999</v>
      </c>
      <c r="AK22" s="188">
        <v>0.18596799999999999</v>
      </c>
      <c r="AL22" s="188">
        <v>0.18596799999999999</v>
      </c>
      <c r="AM22" s="164">
        <v>0</v>
      </c>
      <c r="AN22" s="189">
        <v>1500</v>
      </c>
      <c r="AO22" s="190">
        <v>0</v>
      </c>
      <c r="AP22">
        <v>339</v>
      </c>
      <c r="AQ22" s="193">
        <v>4559475</v>
      </c>
      <c r="AR22" s="131">
        <f t="shared" si="12"/>
        <v>7.4350665372658042</v>
      </c>
      <c r="AS22">
        <v>263200770000000</v>
      </c>
      <c r="AT22">
        <v>0</v>
      </c>
      <c r="AU22">
        <v>154656103049267</v>
      </c>
      <c r="AV22">
        <v>622685613631238</v>
      </c>
      <c r="AW22">
        <v>1949083754779250</v>
      </c>
      <c r="AX22">
        <v>1114465974000000</v>
      </c>
      <c r="AY22">
        <v>1997547162159500</v>
      </c>
      <c r="AZ22" s="131">
        <v>1289777973217470</v>
      </c>
      <c r="BA22">
        <v>278916134857916</v>
      </c>
      <c r="BB22">
        <v>0</v>
      </c>
      <c r="BC22">
        <v>128984261203424</v>
      </c>
      <c r="BD22">
        <v>693802324119365</v>
      </c>
      <c r="BE22">
        <v>2072405165810590</v>
      </c>
      <c r="BF22">
        <v>3485225744807190</v>
      </c>
      <c r="BG22">
        <v>2214727140580330</v>
      </c>
      <c r="BH22" s="131">
        <v>1534648494995950</v>
      </c>
      <c r="BI22">
        <f t="shared" si="13"/>
        <v>94.365559071754078</v>
      </c>
      <c r="BJ22">
        <f t="shared" si="14"/>
        <v>0</v>
      </c>
      <c r="BK22">
        <f t="shared" si="15"/>
        <v>119.90308089244731</v>
      </c>
      <c r="BL22">
        <f t="shared" si="16"/>
        <v>89.749715730861141</v>
      </c>
      <c r="BM22">
        <f t="shared" si="17"/>
        <v>94.049358056724159</v>
      </c>
      <c r="BN22">
        <f t="shared" si="18"/>
        <v>31.976866223385901</v>
      </c>
      <c r="BO22">
        <f t="shared" si="19"/>
        <v>90.193826840270631</v>
      </c>
      <c r="BP22" s="131">
        <f t="shared" si="20"/>
        <v>84.043869161118479</v>
      </c>
      <c r="BQ22" s="188">
        <v>7.9603037018759162E-2</v>
      </c>
      <c r="BR22" s="188">
        <v>9.0441014115131016E-2</v>
      </c>
      <c r="BS22" s="188">
        <v>0.47970529517435279</v>
      </c>
      <c r="BT22" s="188">
        <v>0.44303781941484299</v>
      </c>
      <c r="BU22" s="188">
        <v>0.66226106206115876</v>
      </c>
      <c r="BV22" s="188">
        <v>0.76078053537924428</v>
      </c>
      <c r="BW22" s="188">
        <v>0.3273970589003331</v>
      </c>
      <c r="BX22" s="188">
        <v>0.53754771224839348</v>
      </c>
      <c r="BY22" s="188">
        <v>0.53043290198855364</v>
      </c>
      <c r="BZ22" s="188">
        <v>0.55043531923752997</v>
      </c>
      <c r="CA22" s="188">
        <v>1</v>
      </c>
      <c r="CB22" s="188">
        <v>1</v>
      </c>
      <c r="CC22" s="188">
        <v>0.32728774112263959</v>
      </c>
      <c r="CD22" s="188">
        <v>0.53494657748054142</v>
      </c>
      <c r="CE22" s="188">
        <v>0.53030924201525342</v>
      </c>
      <c r="CF22" s="188">
        <v>0.54771246110516469</v>
      </c>
      <c r="CG22" s="188">
        <v>1</v>
      </c>
      <c r="CH22" s="191">
        <v>1</v>
      </c>
      <c r="CI22" s="192">
        <v>0</v>
      </c>
      <c r="CJ22">
        <v>0</v>
      </c>
      <c r="CK22" s="131">
        <v>0</v>
      </c>
      <c r="CL22" t="str">
        <f t="shared" si="21"/>
        <v>FALSE</v>
      </c>
      <c r="CM22">
        <v>0</v>
      </c>
    </row>
    <row r="23" spans="1:91" x14ac:dyDescent="0.25">
      <c r="A23" t="s">
        <v>2326</v>
      </c>
      <c r="B23" s="34">
        <v>5379.790436667</v>
      </c>
      <c r="C23" s="185">
        <f t="shared" si="9"/>
        <v>5.3797904366670002</v>
      </c>
      <c r="D23" s="120">
        <v>18950009</v>
      </c>
      <c r="E23">
        <v>34836184.999999933</v>
      </c>
      <c r="F23" s="131">
        <f t="shared" si="10"/>
        <v>0.83832023509856546</v>
      </c>
      <c r="G23" s="186">
        <v>328490</v>
      </c>
      <c r="H23">
        <v>0</v>
      </c>
      <c r="I23" s="131">
        <f t="shared" si="11"/>
        <v>-1</v>
      </c>
      <c r="J23" s="131">
        <v>2423.815949415</v>
      </c>
      <c r="K23">
        <v>882.04940262699995</v>
      </c>
      <c r="L23" s="131">
        <v>1159.320040783</v>
      </c>
      <c r="M23">
        <v>0</v>
      </c>
      <c r="N23">
        <v>1450</v>
      </c>
      <c r="O23">
        <v>0</v>
      </c>
      <c r="P23">
        <v>0</v>
      </c>
      <c r="Q23">
        <v>0</v>
      </c>
      <c r="R23">
        <v>50</v>
      </c>
      <c r="S23" s="131">
        <v>0</v>
      </c>
      <c r="T23">
        <v>0</v>
      </c>
      <c r="U23">
        <v>5960.6000000000013</v>
      </c>
      <c r="V23">
        <v>0</v>
      </c>
      <c r="W23">
        <v>264.30000000000007</v>
      </c>
      <c r="X23">
        <v>90.8</v>
      </c>
      <c r="Y23">
        <v>846.19999999999948</v>
      </c>
      <c r="Z23">
        <v>0</v>
      </c>
      <c r="AA23">
        <v>43.599999999999994</v>
      </c>
      <c r="AB23">
        <v>0</v>
      </c>
      <c r="AC23">
        <v>2385.8000000000006</v>
      </c>
      <c r="AD23">
        <v>884.50000000000023</v>
      </c>
      <c r="AE23">
        <v>0</v>
      </c>
      <c r="AF23">
        <v>0</v>
      </c>
      <c r="AG23">
        <v>0</v>
      </c>
      <c r="AH23">
        <v>0</v>
      </c>
      <c r="AI23" s="131">
        <v>232.3</v>
      </c>
      <c r="AJ23" s="187">
        <v>0.237375</v>
      </c>
      <c r="AK23" s="188">
        <v>0.45737499999999998</v>
      </c>
      <c r="AL23" s="188">
        <v>0.65737500000000004</v>
      </c>
      <c r="AM23" s="164">
        <v>1</v>
      </c>
      <c r="AN23" s="189">
        <v>2500</v>
      </c>
      <c r="AO23" s="190">
        <v>0</v>
      </c>
      <c r="AP23">
        <v>4110</v>
      </c>
      <c r="AQ23" s="193">
        <v>7020058</v>
      </c>
      <c r="AR23" s="131">
        <f t="shared" si="12"/>
        <v>58.546524829282035</v>
      </c>
      <c r="AS23">
        <v>0</v>
      </c>
      <c r="AT23">
        <v>0</v>
      </c>
      <c r="AU23">
        <v>0</v>
      </c>
      <c r="AV23">
        <v>0</v>
      </c>
      <c r="AW23">
        <v>0</v>
      </c>
      <c r="AX23">
        <v>0</v>
      </c>
      <c r="AY23">
        <v>0</v>
      </c>
      <c r="AZ23" s="131">
        <v>0</v>
      </c>
      <c r="BA23">
        <v>0</v>
      </c>
      <c r="BB23">
        <v>0</v>
      </c>
      <c r="BC23">
        <v>0</v>
      </c>
      <c r="BD23">
        <v>0</v>
      </c>
      <c r="BE23">
        <v>0</v>
      </c>
      <c r="BF23">
        <v>0</v>
      </c>
      <c r="BG23">
        <v>0</v>
      </c>
      <c r="BH23" s="131">
        <v>0</v>
      </c>
      <c r="BI23">
        <f t="shared" si="13"/>
        <v>0</v>
      </c>
      <c r="BJ23">
        <f t="shared" si="14"/>
        <v>0</v>
      </c>
      <c r="BK23">
        <f t="shared" si="15"/>
        <v>0</v>
      </c>
      <c r="BL23">
        <f t="shared" si="16"/>
        <v>0</v>
      </c>
      <c r="BM23">
        <f t="shared" si="17"/>
        <v>0</v>
      </c>
      <c r="BN23">
        <f t="shared" si="18"/>
        <v>0</v>
      </c>
      <c r="BO23">
        <f t="shared" si="19"/>
        <v>0</v>
      </c>
      <c r="BP23" s="131">
        <f t="shared" si="20"/>
        <v>0</v>
      </c>
      <c r="BQ23" s="188">
        <v>2.4066737703253602E-2</v>
      </c>
      <c r="BR23" s="188">
        <v>2.4358535668658751E-2</v>
      </c>
      <c r="BS23" s="188">
        <v>0.48570253832383431</v>
      </c>
      <c r="BT23" s="188">
        <v>0.44540855251205835</v>
      </c>
      <c r="BU23" s="188">
        <v>0.54876510236334963</v>
      </c>
      <c r="BV23" s="188">
        <v>0.66623413837705903</v>
      </c>
      <c r="BW23" s="188">
        <v>5.971073281295796E-2</v>
      </c>
      <c r="BX23" s="188">
        <v>9.9824284584590792E-2</v>
      </c>
      <c r="BY23" s="188">
        <v>0.35864111688084499</v>
      </c>
      <c r="BZ23" s="188">
        <v>0.35164843811702673</v>
      </c>
      <c r="CA23" s="188">
        <v>1</v>
      </c>
      <c r="CB23" s="188">
        <v>1</v>
      </c>
      <c r="CC23" s="188">
        <v>5.9386849561149001E-2</v>
      </c>
      <c r="CD23" s="188">
        <v>9.9275920295419789E-2</v>
      </c>
      <c r="CE23" s="188">
        <v>0.35731193210348061</v>
      </c>
      <c r="CF23" s="188">
        <v>0.34959320869506144</v>
      </c>
      <c r="CG23" s="188">
        <v>1</v>
      </c>
      <c r="CH23" s="191">
        <v>1</v>
      </c>
      <c r="CI23" s="192">
        <v>1</v>
      </c>
      <c r="CJ23">
        <v>1</v>
      </c>
      <c r="CK23" s="131">
        <v>1</v>
      </c>
      <c r="CL23" t="str">
        <f t="shared" si="21"/>
        <v>TRUE</v>
      </c>
      <c r="CM23">
        <v>35</v>
      </c>
    </row>
    <row r="24" spans="1:91" x14ac:dyDescent="0.25">
      <c r="A24" t="s">
        <v>2331</v>
      </c>
      <c r="B24" s="34">
        <v>19532.942066667001</v>
      </c>
      <c r="C24" s="185">
        <f t="shared" si="9"/>
        <v>19.532942066667001</v>
      </c>
      <c r="D24" s="120">
        <v>22029904</v>
      </c>
      <c r="E24">
        <v>24532371.999999989</v>
      </c>
      <c r="F24" s="131">
        <f t="shared" si="10"/>
        <v>0.11359414003801338</v>
      </c>
      <c r="G24" s="186">
        <v>0</v>
      </c>
      <c r="H24">
        <v>0</v>
      </c>
      <c r="I24" s="131">
        <f t="shared" si="11"/>
        <v>0</v>
      </c>
      <c r="J24" s="131">
        <v>3939.1251117060001</v>
      </c>
      <c r="K24">
        <v>1433.4846474169999</v>
      </c>
      <c r="L24" s="131">
        <v>1884.09795977</v>
      </c>
      <c r="M24">
        <v>1600</v>
      </c>
      <c r="N24">
        <v>0</v>
      </c>
      <c r="O24">
        <v>0</v>
      </c>
      <c r="P24">
        <v>0</v>
      </c>
      <c r="Q24">
        <v>0</v>
      </c>
      <c r="R24">
        <v>0</v>
      </c>
      <c r="S24" s="131">
        <v>0</v>
      </c>
      <c r="T24">
        <v>4270</v>
      </c>
      <c r="U24">
        <v>2684.6</v>
      </c>
      <c r="V24">
        <v>1707.8</v>
      </c>
      <c r="W24">
        <v>590</v>
      </c>
      <c r="X24">
        <v>190</v>
      </c>
      <c r="Y24">
        <v>305.29999999999995</v>
      </c>
      <c r="Z24">
        <v>0</v>
      </c>
      <c r="AA24">
        <v>17.400000000000006</v>
      </c>
      <c r="AB24">
        <v>0</v>
      </c>
      <c r="AC24">
        <v>1161.3999999999996</v>
      </c>
      <c r="AD24">
        <v>3262.3</v>
      </c>
      <c r="AE24">
        <v>0</v>
      </c>
      <c r="AF24">
        <v>0</v>
      </c>
      <c r="AG24">
        <v>0</v>
      </c>
      <c r="AH24">
        <v>0</v>
      </c>
      <c r="AI24" s="131">
        <v>115.3</v>
      </c>
      <c r="AJ24" s="187">
        <v>0.71664300000000003</v>
      </c>
      <c r="AK24" s="188">
        <v>0.89214300000000002</v>
      </c>
      <c r="AL24" s="188">
        <v>0.89214300000000002</v>
      </c>
      <c r="AM24" s="164">
        <v>0</v>
      </c>
      <c r="AN24" s="189">
        <v>2500</v>
      </c>
      <c r="AO24" s="190">
        <v>0</v>
      </c>
      <c r="AP24">
        <v>2815</v>
      </c>
      <c r="AQ24" s="193">
        <v>6196525</v>
      </c>
      <c r="AR24" s="131">
        <f t="shared" si="12"/>
        <v>45.428687853272599</v>
      </c>
      <c r="AS24">
        <v>0</v>
      </c>
      <c r="AT24">
        <v>15683730879237</v>
      </c>
      <c r="AU24">
        <v>0</v>
      </c>
      <c r="AV24">
        <v>0</v>
      </c>
      <c r="AW24">
        <v>0</v>
      </c>
      <c r="AX24">
        <v>0</v>
      </c>
      <c r="AY24">
        <v>0</v>
      </c>
      <c r="AZ24" s="131">
        <v>0</v>
      </c>
      <c r="BA24">
        <v>0</v>
      </c>
      <c r="BB24">
        <v>30300388732975.398</v>
      </c>
      <c r="BC24">
        <v>0</v>
      </c>
      <c r="BD24">
        <v>0</v>
      </c>
      <c r="BE24">
        <v>0</v>
      </c>
      <c r="BF24">
        <v>10989178787.2679</v>
      </c>
      <c r="BG24">
        <v>0</v>
      </c>
      <c r="BH24" s="131">
        <v>0</v>
      </c>
      <c r="BI24">
        <f t="shared" si="13"/>
        <v>0</v>
      </c>
      <c r="BJ24">
        <f t="shared" si="14"/>
        <v>51.760823986289864</v>
      </c>
      <c r="BK24">
        <f t="shared" si="15"/>
        <v>0</v>
      </c>
      <c r="BL24">
        <f t="shared" si="16"/>
        <v>0</v>
      </c>
      <c r="BM24">
        <f t="shared" si="17"/>
        <v>0</v>
      </c>
      <c r="BN24">
        <f t="shared" si="18"/>
        <v>0</v>
      </c>
      <c r="BO24">
        <f t="shared" si="19"/>
        <v>0</v>
      </c>
      <c r="BP24" s="131">
        <f t="shared" si="20"/>
        <v>0</v>
      </c>
      <c r="BQ24" s="188">
        <v>6.3947167262094096E-2</v>
      </c>
      <c r="BR24" s="188">
        <v>6.9669162949925173E-2</v>
      </c>
      <c r="BS24" s="188">
        <v>0.4530557992836155</v>
      </c>
      <c r="BT24" s="188">
        <v>0.41508452577491306</v>
      </c>
      <c r="BU24" s="188">
        <v>0.61119136444926481</v>
      </c>
      <c r="BV24" s="188">
        <v>0.71930393759799971</v>
      </c>
      <c r="BW24" s="188">
        <v>0.19780586385224383</v>
      </c>
      <c r="BX24" s="188">
        <v>0.27380956728141781</v>
      </c>
      <c r="BY24" s="188">
        <v>0.57291448751365648</v>
      </c>
      <c r="BZ24" s="188">
        <v>0.56507427165103619</v>
      </c>
      <c r="CA24" s="188">
        <v>1</v>
      </c>
      <c r="CB24" s="188">
        <v>1</v>
      </c>
      <c r="CC24" s="188">
        <v>0.1970314489226806</v>
      </c>
      <c r="CD24" s="188">
        <v>0.27139017314398517</v>
      </c>
      <c r="CE24" s="188">
        <v>0.57171814510416574</v>
      </c>
      <c r="CF24" s="188">
        <v>0.56241862218380434</v>
      </c>
      <c r="CG24" s="188">
        <v>1</v>
      </c>
      <c r="CH24" s="191">
        <v>1</v>
      </c>
      <c r="CI24" s="192">
        <v>1</v>
      </c>
      <c r="CJ24">
        <v>1</v>
      </c>
      <c r="CK24" s="131">
        <v>1</v>
      </c>
      <c r="CL24" t="str">
        <f t="shared" si="21"/>
        <v>TRUE</v>
      </c>
      <c r="CM24">
        <v>30</v>
      </c>
    </row>
    <row r="25" spans="1:91" x14ac:dyDescent="0.25">
      <c r="A25" t="s">
        <v>2337</v>
      </c>
      <c r="B25" s="34">
        <v>35771.111366666999</v>
      </c>
      <c r="C25" s="185">
        <f t="shared" si="9"/>
        <v>35.771111366667</v>
      </c>
      <c r="D25" s="120">
        <v>1743201</v>
      </c>
      <c r="E25">
        <v>3130907.9999999958</v>
      </c>
      <c r="F25" s="131">
        <f t="shared" si="10"/>
        <v>0.79606826751475923</v>
      </c>
      <c r="G25" s="186">
        <v>2632614</v>
      </c>
      <c r="H25">
        <v>45143</v>
      </c>
      <c r="I25" s="131">
        <f t="shared" si="11"/>
        <v>-0.98285240449226507</v>
      </c>
      <c r="J25" s="131">
        <v>837.24211953300005</v>
      </c>
      <c r="K25">
        <v>304.68027556599998</v>
      </c>
      <c r="L25" s="131">
        <v>400.455970428</v>
      </c>
      <c r="M25">
        <v>0</v>
      </c>
      <c r="N25">
        <v>0</v>
      </c>
      <c r="O25">
        <v>0</v>
      </c>
      <c r="P25">
        <v>54</v>
      </c>
      <c r="Q25">
        <v>0</v>
      </c>
      <c r="R25">
        <v>0</v>
      </c>
      <c r="S25" s="131">
        <v>0</v>
      </c>
      <c r="T25">
        <v>0</v>
      </c>
      <c r="U25">
        <v>1281.6000000000001</v>
      </c>
      <c r="V25">
        <v>0</v>
      </c>
      <c r="W25">
        <v>709.09999999999991</v>
      </c>
      <c r="X25">
        <v>921.6</v>
      </c>
      <c r="Y25">
        <v>5.6</v>
      </c>
      <c r="Z25">
        <v>0</v>
      </c>
      <c r="AA25">
        <v>220.7</v>
      </c>
      <c r="AB25">
        <v>0</v>
      </c>
      <c r="AC25">
        <v>877.09999999999991</v>
      </c>
      <c r="AD25">
        <v>178</v>
      </c>
      <c r="AE25">
        <v>0</v>
      </c>
      <c r="AF25">
        <v>0</v>
      </c>
      <c r="AG25">
        <v>0</v>
      </c>
      <c r="AH25">
        <v>0</v>
      </c>
      <c r="AI25" s="131">
        <v>11.5</v>
      </c>
      <c r="AJ25" s="187">
        <v>0.52307700000000001</v>
      </c>
      <c r="AK25" s="188">
        <v>0.8</v>
      </c>
      <c r="AL25" s="188">
        <v>1</v>
      </c>
      <c r="AM25" s="164">
        <v>1</v>
      </c>
      <c r="AN25" s="189">
        <v>2000</v>
      </c>
      <c r="AO25" s="190">
        <v>0</v>
      </c>
      <c r="AP25">
        <v>537</v>
      </c>
      <c r="AQ25" s="193">
        <v>1402106</v>
      </c>
      <c r="AR25" s="131">
        <f t="shared" si="12"/>
        <v>38.299529422169222</v>
      </c>
      <c r="AS25">
        <v>0</v>
      </c>
      <c r="AT25">
        <v>0</v>
      </c>
      <c r="AU25">
        <v>0</v>
      </c>
      <c r="AV25">
        <v>0</v>
      </c>
      <c r="AW25">
        <v>0</v>
      </c>
      <c r="AX25">
        <v>0</v>
      </c>
      <c r="AY25">
        <v>0</v>
      </c>
      <c r="AZ25" s="131">
        <v>0</v>
      </c>
      <c r="BA25">
        <v>0</v>
      </c>
      <c r="BB25">
        <v>0</v>
      </c>
      <c r="BC25">
        <v>0</v>
      </c>
      <c r="BD25">
        <v>0</v>
      </c>
      <c r="BE25">
        <v>0</v>
      </c>
      <c r="BF25">
        <v>0</v>
      </c>
      <c r="BG25">
        <v>0</v>
      </c>
      <c r="BH25" s="131">
        <v>0</v>
      </c>
      <c r="BI25">
        <f t="shared" si="13"/>
        <v>0</v>
      </c>
      <c r="BJ25">
        <f t="shared" si="14"/>
        <v>0</v>
      </c>
      <c r="BK25">
        <f t="shared" si="15"/>
        <v>0</v>
      </c>
      <c r="BL25">
        <f t="shared" si="16"/>
        <v>0</v>
      </c>
      <c r="BM25">
        <f t="shared" si="17"/>
        <v>0</v>
      </c>
      <c r="BN25">
        <f t="shared" si="18"/>
        <v>0</v>
      </c>
      <c r="BO25">
        <f t="shared" si="19"/>
        <v>0</v>
      </c>
      <c r="BP25" s="131">
        <f t="shared" si="20"/>
        <v>0</v>
      </c>
      <c r="BQ25" s="188">
        <v>1.4864613373627614E-2</v>
      </c>
      <c r="BR25" s="188">
        <v>1.5507322995286723E-2</v>
      </c>
      <c r="BS25" s="188">
        <v>0.65107516730786164</v>
      </c>
      <c r="BT25" s="188">
        <v>0.63656582031649034</v>
      </c>
      <c r="BU25" s="188">
        <v>0.66096728624776757</v>
      </c>
      <c r="BV25" s="188">
        <v>0.77468238183237603</v>
      </c>
      <c r="BW25" s="188">
        <v>5.3281832883351851E-2</v>
      </c>
      <c r="BX25" s="188">
        <v>0.11463756211123378</v>
      </c>
      <c r="BY25" s="188">
        <v>0.62952604000309087</v>
      </c>
      <c r="BZ25" s="188">
        <v>0.64014967149664936</v>
      </c>
      <c r="CA25" s="188">
        <v>1</v>
      </c>
      <c r="CB25" s="188">
        <v>1</v>
      </c>
      <c r="CC25" s="188">
        <v>5.3281257944299089E-2</v>
      </c>
      <c r="CD25" s="188">
        <v>0.11463155069651607</v>
      </c>
      <c r="CE25" s="188">
        <v>0.62952338175089728</v>
      </c>
      <c r="CF25" s="188">
        <v>0.64012894145822541</v>
      </c>
      <c r="CG25" s="188">
        <v>1</v>
      </c>
      <c r="CH25" s="191">
        <v>1</v>
      </c>
      <c r="CI25" s="192">
        <v>1</v>
      </c>
      <c r="CJ25">
        <v>0</v>
      </c>
      <c r="CK25" s="131">
        <v>0</v>
      </c>
      <c r="CL25" t="str">
        <f t="shared" si="21"/>
        <v>TRUE</v>
      </c>
      <c r="CM25">
        <v>50</v>
      </c>
    </row>
    <row r="26" spans="1:91" x14ac:dyDescent="0.25">
      <c r="A26" t="s">
        <v>2342</v>
      </c>
      <c r="B26" s="34">
        <v>115273.7062</v>
      </c>
      <c r="C26" s="185">
        <f t="shared" si="9"/>
        <v>115.27370620000001</v>
      </c>
      <c r="D26" s="120">
        <v>6305172</v>
      </c>
      <c r="E26">
        <v>5282203.9999999907</v>
      </c>
      <c r="F26" s="131">
        <f t="shared" si="10"/>
        <v>-0.16224267950184534</v>
      </c>
      <c r="G26" s="186">
        <v>5249898</v>
      </c>
      <c r="H26">
        <v>13267728</v>
      </c>
      <c r="I26" s="131">
        <f t="shared" si="11"/>
        <v>1.5272353862875052</v>
      </c>
      <c r="J26" s="131">
        <v>9693.5840229740006</v>
      </c>
      <c r="K26">
        <v>3527.5863247110001</v>
      </c>
      <c r="L26" s="131">
        <v>4636.4767207499999</v>
      </c>
      <c r="M26">
        <v>4600</v>
      </c>
      <c r="N26">
        <v>1200</v>
      </c>
      <c r="O26">
        <v>0</v>
      </c>
      <c r="P26">
        <v>0</v>
      </c>
      <c r="Q26">
        <v>0</v>
      </c>
      <c r="R26">
        <v>0</v>
      </c>
      <c r="S26" s="131">
        <v>0</v>
      </c>
      <c r="T26">
        <v>8584.5</v>
      </c>
      <c r="U26">
        <v>4401.0999999999995</v>
      </c>
      <c r="V26">
        <v>4089.6</v>
      </c>
      <c r="W26">
        <v>271.5000000000004</v>
      </c>
      <c r="X26">
        <v>2185.7000000000003</v>
      </c>
      <c r="Y26">
        <v>101</v>
      </c>
      <c r="Z26">
        <v>0</v>
      </c>
      <c r="AA26">
        <v>329.30000000000075</v>
      </c>
      <c r="AB26">
        <v>0</v>
      </c>
      <c r="AC26">
        <v>447.10000000000008</v>
      </c>
      <c r="AD26">
        <v>6078.5</v>
      </c>
      <c r="AE26">
        <v>0</v>
      </c>
      <c r="AF26">
        <v>0</v>
      </c>
      <c r="AG26">
        <v>0</v>
      </c>
      <c r="AH26">
        <v>0</v>
      </c>
      <c r="AI26" s="131">
        <v>0</v>
      </c>
      <c r="AJ26" s="187">
        <v>0.458866</v>
      </c>
      <c r="AK26" s="188">
        <v>0.458866</v>
      </c>
      <c r="AL26" s="188">
        <v>0.458866</v>
      </c>
      <c r="AM26" s="164">
        <v>1</v>
      </c>
      <c r="AN26" s="189">
        <v>0</v>
      </c>
      <c r="AO26" s="190">
        <v>0</v>
      </c>
      <c r="AP26">
        <v>1642</v>
      </c>
      <c r="AQ26" s="193">
        <v>10041241</v>
      </c>
      <c r="AR26" s="131">
        <f t="shared" si="12"/>
        <v>16.352560405631138</v>
      </c>
      <c r="AS26">
        <v>29244530000000</v>
      </c>
      <c r="AT26">
        <v>0</v>
      </c>
      <c r="AU26">
        <v>0</v>
      </c>
      <c r="AV26">
        <v>0</v>
      </c>
      <c r="AW26">
        <v>78537344294286.594</v>
      </c>
      <c r="AX26">
        <v>0</v>
      </c>
      <c r="AY26">
        <v>0</v>
      </c>
      <c r="AZ26" s="131">
        <v>1573276184134.46</v>
      </c>
      <c r="BA26">
        <v>30990681650879.602</v>
      </c>
      <c r="BB26">
        <v>0</v>
      </c>
      <c r="BC26">
        <v>3643139910450</v>
      </c>
      <c r="BD26">
        <v>20473853200021.5</v>
      </c>
      <c r="BE26">
        <v>82734726407729.203</v>
      </c>
      <c r="BF26">
        <v>90787100551014.406</v>
      </c>
      <c r="BG26">
        <v>86289597413201.094</v>
      </c>
      <c r="BH26" s="131">
        <v>171089015928062</v>
      </c>
      <c r="BI26">
        <f t="shared" si="13"/>
        <v>94.36555907175395</v>
      </c>
      <c r="BJ26">
        <f t="shared" si="14"/>
        <v>0</v>
      </c>
      <c r="BK26">
        <f t="shared" si="15"/>
        <v>0</v>
      </c>
      <c r="BL26">
        <f t="shared" si="16"/>
        <v>0</v>
      </c>
      <c r="BM26">
        <f t="shared" si="17"/>
        <v>94.926698502926968</v>
      </c>
      <c r="BN26">
        <f t="shared" si="18"/>
        <v>0</v>
      </c>
      <c r="BO26">
        <f t="shared" si="19"/>
        <v>0</v>
      </c>
      <c r="BP26" s="131">
        <f t="shared" si="20"/>
        <v>0.91956586201651735</v>
      </c>
      <c r="BQ26" s="188">
        <v>2.6968590087856702E-2</v>
      </c>
      <c r="BR26" s="188">
        <v>3.0464109295922925E-2</v>
      </c>
      <c r="BS26" s="188">
        <v>0.36109376566989831</v>
      </c>
      <c r="BT26" s="188">
        <v>0.3312541679789871</v>
      </c>
      <c r="BU26" s="188">
        <v>0.62117297500022828</v>
      </c>
      <c r="BV26" s="188">
        <v>0.73147157267974128</v>
      </c>
      <c r="BW26" s="188">
        <v>6.7563426009709479E-2</v>
      </c>
      <c r="BX26" s="188">
        <v>0.10347161836540777</v>
      </c>
      <c r="BY26" s="188">
        <v>0.30295022988509118</v>
      </c>
      <c r="BZ26" s="188">
        <v>0.31612244293988795</v>
      </c>
      <c r="CA26" s="188">
        <v>1</v>
      </c>
      <c r="CB26" s="188">
        <v>1</v>
      </c>
      <c r="CC26" s="188">
        <v>6.7554809614505579E-2</v>
      </c>
      <c r="CD26" s="188">
        <v>0.10289975356666793</v>
      </c>
      <c r="CE26" s="188">
        <v>0.30292134679178256</v>
      </c>
      <c r="CF26" s="188">
        <v>0.31460438515654665</v>
      </c>
      <c r="CG26" s="188">
        <v>1</v>
      </c>
      <c r="CH26" s="191">
        <v>1</v>
      </c>
      <c r="CI26" s="192">
        <v>0</v>
      </c>
      <c r="CJ26">
        <v>0</v>
      </c>
      <c r="CK26" s="131">
        <v>0</v>
      </c>
      <c r="CL26" t="str">
        <f t="shared" si="21"/>
        <v>FALSE</v>
      </c>
      <c r="CM26">
        <v>0</v>
      </c>
    </row>
    <row r="27" spans="1:91" x14ac:dyDescent="0.25">
      <c r="A27" t="s">
        <v>2348</v>
      </c>
      <c r="B27" s="34">
        <v>90029.208933332993</v>
      </c>
      <c r="C27" s="185">
        <f t="shared" si="9"/>
        <v>90.029208933332995</v>
      </c>
      <c r="D27" s="120">
        <v>21346284</v>
      </c>
      <c r="E27">
        <v>13010952.999999993</v>
      </c>
      <c r="F27" s="131">
        <f t="shared" si="10"/>
        <v>-0.390481593892408</v>
      </c>
      <c r="G27" s="186">
        <v>1010032</v>
      </c>
      <c r="H27">
        <v>659904</v>
      </c>
      <c r="I27" s="131">
        <f t="shared" si="11"/>
        <v>-0.34665040315554363</v>
      </c>
      <c r="J27" s="131">
        <v>9075.8508431539994</v>
      </c>
      <c r="K27">
        <v>3302.7874152170002</v>
      </c>
      <c r="L27" s="131">
        <v>4341.012679681</v>
      </c>
      <c r="M27">
        <v>3100</v>
      </c>
      <c r="N27">
        <v>0</v>
      </c>
      <c r="O27">
        <v>0</v>
      </c>
      <c r="P27">
        <v>0</v>
      </c>
      <c r="Q27">
        <v>0</v>
      </c>
      <c r="R27">
        <v>450</v>
      </c>
      <c r="S27" s="131">
        <v>0</v>
      </c>
      <c r="T27">
        <v>4042.8</v>
      </c>
      <c r="U27">
        <v>2496</v>
      </c>
      <c r="V27">
        <v>1657</v>
      </c>
      <c r="W27">
        <v>188.09999999999994</v>
      </c>
      <c r="X27">
        <v>3838.9</v>
      </c>
      <c r="Y27">
        <v>894.59999999999752</v>
      </c>
      <c r="Z27">
        <v>0</v>
      </c>
      <c r="AA27">
        <v>98.299999999999983</v>
      </c>
      <c r="AB27">
        <v>0</v>
      </c>
      <c r="AC27">
        <v>713.3000000000003</v>
      </c>
      <c r="AD27">
        <v>2918.4000000000015</v>
      </c>
      <c r="AE27">
        <v>0</v>
      </c>
      <c r="AF27">
        <v>0</v>
      </c>
      <c r="AG27">
        <v>0</v>
      </c>
      <c r="AH27">
        <v>0</v>
      </c>
      <c r="AI27" s="131">
        <v>69.7</v>
      </c>
      <c r="AJ27" s="187">
        <v>0.46956399999999998</v>
      </c>
      <c r="AK27" s="188">
        <v>0.50949999999999995</v>
      </c>
      <c r="AL27" s="188">
        <v>0.50949999999999995</v>
      </c>
      <c r="AM27" s="164">
        <v>1</v>
      </c>
      <c r="AN27" s="189">
        <v>0</v>
      </c>
      <c r="AO27" s="190">
        <v>0</v>
      </c>
      <c r="AP27">
        <v>1226</v>
      </c>
      <c r="AQ27" s="193">
        <v>5761530</v>
      </c>
      <c r="AR27" s="131">
        <f t="shared" si="12"/>
        <v>21.279069969261638</v>
      </c>
      <c r="AS27">
        <v>0</v>
      </c>
      <c r="AT27">
        <v>0</v>
      </c>
      <c r="AU27">
        <v>640502173312.68506</v>
      </c>
      <c r="AV27">
        <v>27022342423591.699</v>
      </c>
      <c r="AW27">
        <v>253833497116603</v>
      </c>
      <c r="AX27">
        <v>0</v>
      </c>
      <c r="AY27">
        <v>154945881807528</v>
      </c>
      <c r="AZ27" s="131">
        <v>334026989795954</v>
      </c>
      <c r="BA27">
        <v>0</v>
      </c>
      <c r="BB27">
        <v>0</v>
      </c>
      <c r="BC27">
        <v>11145034134213.301</v>
      </c>
      <c r="BD27">
        <v>62633277442514.797</v>
      </c>
      <c r="BE27">
        <v>253100724255482</v>
      </c>
      <c r="BF27">
        <v>0</v>
      </c>
      <c r="BG27">
        <v>263975727596711</v>
      </c>
      <c r="BH27" s="131">
        <v>523392724237073</v>
      </c>
      <c r="BI27">
        <f t="shared" si="13"/>
        <v>0</v>
      </c>
      <c r="BJ27">
        <f t="shared" si="14"/>
        <v>0</v>
      </c>
      <c r="BK27">
        <f t="shared" si="15"/>
        <v>5.7469736350690548</v>
      </c>
      <c r="BL27">
        <f t="shared" si="16"/>
        <v>43.143746466713274</v>
      </c>
      <c r="BM27">
        <f t="shared" si="17"/>
        <v>100.28951827904741</v>
      </c>
      <c r="BN27">
        <f t="shared" si="18"/>
        <v>0</v>
      </c>
      <c r="BO27">
        <f t="shared" si="19"/>
        <v>58.697018554769031</v>
      </c>
      <c r="BP27" s="131">
        <f t="shared" si="20"/>
        <v>63.819570721555351</v>
      </c>
      <c r="BQ27" s="188">
        <v>3.8838365889638869E-2</v>
      </c>
      <c r="BR27" s="188">
        <v>4.0548066114314184E-2</v>
      </c>
      <c r="BS27" s="188">
        <v>0.41468035485321686</v>
      </c>
      <c r="BT27" s="188">
        <v>0.38588094150809776</v>
      </c>
      <c r="BU27" s="188">
        <v>0.58883677268470214</v>
      </c>
      <c r="BV27" s="188">
        <v>0.70381692574028742</v>
      </c>
      <c r="BW27" s="188">
        <v>8.9794303342942736E-2</v>
      </c>
      <c r="BX27" s="188">
        <v>0.12947017260288771</v>
      </c>
      <c r="BY27" s="188">
        <v>0.39535982574963696</v>
      </c>
      <c r="BZ27" s="188">
        <v>0.39930600029291669</v>
      </c>
      <c r="CA27" s="188">
        <v>1</v>
      </c>
      <c r="CB27" s="188">
        <v>1</v>
      </c>
      <c r="CC27" s="188">
        <v>8.9643851573683167E-2</v>
      </c>
      <c r="CD27" s="188">
        <v>0.12876052461544876</v>
      </c>
      <c r="CE27" s="188">
        <v>0.39491953166050831</v>
      </c>
      <c r="CF27" s="188">
        <v>0.39755749964818349</v>
      </c>
      <c r="CG27" s="188">
        <v>1</v>
      </c>
      <c r="CH27" s="191">
        <v>1</v>
      </c>
      <c r="CI27" s="192">
        <v>1</v>
      </c>
      <c r="CJ27">
        <v>0</v>
      </c>
      <c r="CK27" s="131">
        <v>0</v>
      </c>
      <c r="CL27" t="str">
        <f t="shared" si="21"/>
        <v>FALSE</v>
      </c>
      <c r="CM27">
        <v>0</v>
      </c>
    </row>
    <row r="28" spans="1:91" x14ac:dyDescent="0.25">
      <c r="A28" t="s">
        <v>2354</v>
      </c>
      <c r="B28" s="34">
        <v>121019.436966667</v>
      </c>
      <c r="C28" s="185">
        <f t="shared" si="9"/>
        <v>121.019436966667</v>
      </c>
      <c r="D28" s="120">
        <v>208971</v>
      </c>
      <c r="E28">
        <v>5266397.9999999814</v>
      </c>
      <c r="F28" s="131">
        <f t="shared" si="10"/>
        <v>24.201573424063536</v>
      </c>
      <c r="G28" s="186">
        <v>68212</v>
      </c>
      <c r="H28">
        <v>0</v>
      </c>
      <c r="I28" s="131">
        <f t="shared" si="11"/>
        <v>-1</v>
      </c>
      <c r="J28" s="131">
        <v>5127.96372144</v>
      </c>
      <c r="K28">
        <v>1866.1141900140001</v>
      </c>
      <c r="L28" s="131">
        <v>2452.7238184510002</v>
      </c>
      <c r="M28">
        <v>5250</v>
      </c>
      <c r="N28">
        <v>0</v>
      </c>
      <c r="O28">
        <v>0</v>
      </c>
      <c r="P28">
        <v>0</v>
      </c>
      <c r="Q28">
        <v>0</v>
      </c>
      <c r="R28">
        <v>200</v>
      </c>
      <c r="S28" s="131">
        <v>0</v>
      </c>
      <c r="T28">
        <v>10464.5</v>
      </c>
      <c r="U28">
        <v>1794.9</v>
      </c>
      <c r="V28">
        <v>1190</v>
      </c>
      <c r="W28">
        <v>548.5</v>
      </c>
      <c r="X28">
        <v>954.3</v>
      </c>
      <c r="Y28">
        <v>61.1</v>
      </c>
      <c r="Z28">
        <v>0</v>
      </c>
      <c r="AA28">
        <v>14.100000000000001</v>
      </c>
      <c r="AB28">
        <v>0</v>
      </c>
      <c r="AC28">
        <v>1082.7999999999981</v>
      </c>
      <c r="AD28">
        <v>4160.3</v>
      </c>
      <c r="AE28">
        <v>0</v>
      </c>
      <c r="AF28">
        <v>0</v>
      </c>
      <c r="AG28">
        <v>0</v>
      </c>
      <c r="AH28">
        <v>0</v>
      </c>
      <c r="AI28" s="131">
        <v>0</v>
      </c>
      <c r="AJ28" s="187">
        <v>0.17099200000000001</v>
      </c>
      <c r="AK28" s="188">
        <v>0.17945900000000001</v>
      </c>
      <c r="AL28" s="188">
        <v>0.17945900000000001</v>
      </c>
      <c r="AM28" s="164">
        <v>0</v>
      </c>
      <c r="AN28" s="189">
        <v>0</v>
      </c>
      <c r="AO28" s="190">
        <v>0</v>
      </c>
      <c r="AP28">
        <v>2045</v>
      </c>
      <c r="AQ28" s="193">
        <v>6215144</v>
      </c>
      <c r="AR28" s="131">
        <f t="shared" si="12"/>
        <v>32.903501511791198</v>
      </c>
      <c r="AS28">
        <v>0</v>
      </c>
      <c r="AT28">
        <v>3961377250077</v>
      </c>
      <c r="AU28">
        <v>0</v>
      </c>
      <c r="AV28">
        <v>0</v>
      </c>
      <c r="AW28">
        <v>0</v>
      </c>
      <c r="AX28">
        <v>0</v>
      </c>
      <c r="AY28">
        <v>0</v>
      </c>
      <c r="AZ28" s="131">
        <v>0</v>
      </c>
      <c r="BA28">
        <v>0</v>
      </c>
      <c r="BB28">
        <v>3898657116441.7798</v>
      </c>
      <c r="BC28">
        <v>0</v>
      </c>
      <c r="BD28">
        <v>0</v>
      </c>
      <c r="BE28">
        <v>0</v>
      </c>
      <c r="BF28">
        <v>1098917878.72679</v>
      </c>
      <c r="BG28">
        <v>0</v>
      </c>
      <c r="BH28" s="131">
        <v>0</v>
      </c>
      <c r="BI28">
        <f t="shared" si="13"/>
        <v>0</v>
      </c>
      <c r="BJ28">
        <f t="shared" si="14"/>
        <v>101.6087624985206</v>
      </c>
      <c r="BK28">
        <f t="shared" si="15"/>
        <v>0</v>
      </c>
      <c r="BL28">
        <f t="shared" si="16"/>
        <v>0</v>
      </c>
      <c r="BM28">
        <f t="shared" si="17"/>
        <v>0</v>
      </c>
      <c r="BN28">
        <f t="shared" si="18"/>
        <v>0</v>
      </c>
      <c r="BO28">
        <f t="shared" si="19"/>
        <v>0</v>
      </c>
      <c r="BP28" s="131">
        <f t="shared" si="20"/>
        <v>0</v>
      </c>
      <c r="BQ28" s="188">
        <v>5.8601056069016361E-2</v>
      </c>
      <c r="BR28" s="188">
        <v>6.8437208338393701E-2</v>
      </c>
      <c r="BS28" s="188">
        <v>0.55057909086193191</v>
      </c>
      <c r="BT28" s="188">
        <v>0.5216617988549459</v>
      </c>
      <c r="BU28" s="188">
        <v>0.68720880301734744</v>
      </c>
      <c r="BV28" s="188">
        <v>0.78488636792874289</v>
      </c>
      <c r="BW28" s="188">
        <v>0.14595807150908155</v>
      </c>
      <c r="BX28" s="188">
        <v>0.20488259216038002</v>
      </c>
      <c r="BY28" s="188">
        <v>0.49841163792539517</v>
      </c>
      <c r="BZ28" s="188">
        <v>0.50087519778250233</v>
      </c>
      <c r="CA28" s="188">
        <v>1</v>
      </c>
      <c r="CB28" s="188">
        <v>1</v>
      </c>
      <c r="CC28" s="188">
        <v>0.14593270431132904</v>
      </c>
      <c r="CD28" s="188">
        <v>0.20440280540378322</v>
      </c>
      <c r="CE28" s="188">
        <v>0.49836075969917426</v>
      </c>
      <c r="CF28" s="188">
        <v>0.50002528989381334</v>
      </c>
      <c r="CG28" s="188">
        <v>1</v>
      </c>
      <c r="CH28" s="191">
        <v>1</v>
      </c>
      <c r="CI28" s="192">
        <v>0</v>
      </c>
      <c r="CJ28">
        <v>0</v>
      </c>
      <c r="CK28" s="131">
        <v>0</v>
      </c>
      <c r="CL28" t="str">
        <f t="shared" si="21"/>
        <v>FALSE</v>
      </c>
      <c r="CM28">
        <v>0</v>
      </c>
    </row>
    <row r="29" spans="1:91" x14ac:dyDescent="0.25">
      <c r="A29" t="s">
        <v>2355</v>
      </c>
      <c r="B29" s="34">
        <v>111091.52413333301</v>
      </c>
      <c r="C29" s="185">
        <f t="shared" si="9"/>
        <v>111.09152413333301</v>
      </c>
      <c r="D29" s="120">
        <v>5054916</v>
      </c>
      <c r="E29">
        <v>85752.000000000015</v>
      </c>
      <c r="F29" s="131">
        <f t="shared" si="10"/>
        <v>-0.98303591988472216</v>
      </c>
      <c r="G29" s="186">
        <v>0</v>
      </c>
      <c r="H29">
        <v>15330151</v>
      </c>
      <c r="I29" s="131">
        <f t="shared" si="11"/>
        <v>0</v>
      </c>
      <c r="J29" s="131">
        <v>3263.3215680200001</v>
      </c>
      <c r="K29">
        <v>1187.553386776</v>
      </c>
      <c r="L29" s="131">
        <v>1560.8586511020001</v>
      </c>
      <c r="M29">
        <v>1000</v>
      </c>
      <c r="N29">
        <v>50</v>
      </c>
      <c r="O29">
        <v>0</v>
      </c>
      <c r="P29">
        <v>0</v>
      </c>
      <c r="Q29">
        <v>0</v>
      </c>
      <c r="R29">
        <v>0</v>
      </c>
      <c r="S29" s="131">
        <v>0</v>
      </c>
      <c r="T29">
        <v>1444</v>
      </c>
      <c r="U29">
        <v>7824.3</v>
      </c>
      <c r="V29">
        <v>1401</v>
      </c>
      <c r="W29">
        <v>0</v>
      </c>
      <c r="X29">
        <v>0</v>
      </c>
      <c r="Y29">
        <v>218.1</v>
      </c>
      <c r="Z29">
        <v>0</v>
      </c>
      <c r="AA29">
        <v>1.6</v>
      </c>
      <c r="AB29">
        <v>0</v>
      </c>
      <c r="AC29">
        <v>9</v>
      </c>
      <c r="AD29">
        <v>3306</v>
      </c>
      <c r="AE29">
        <v>0</v>
      </c>
      <c r="AF29">
        <v>0</v>
      </c>
      <c r="AG29">
        <v>0</v>
      </c>
      <c r="AH29">
        <v>0</v>
      </c>
      <c r="AI29" s="131">
        <v>0</v>
      </c>
      <c r="AJ29" s="187">
        <v>0.17382500000000001</v>
      </c>
      <c r="AK29" s="188">
        <v>0.17382500000000001</v>
      </c>
      <c r="AL29" s="188">
        <v>0.17382500000000001</v>
      </c>
      <c r="AM29" s="164">
        <v>0</v>
      </c>
      <c r="AN29" s="189">
        <v>0</v>
      </c>
      <c r="AO29" s="190">
        <v>0</v>
      </c>
      <c r="AP29">
        <v>281</v>
      </c>
      <c r="AQ29" s="193">
        <v>2940452</v>
      </c>
      <c r="AR29" s="131">
        <f t="shared" si="12"/>
        <v>9.5563539210978448</v>
      </c>
      <c r="AS29">
        <v>96089170000000</v>
      </c>
      <c r="AT29">
        <v>0</v>
      </c>
      <c r="AU29">
        <v>8804927189024.4492</v>
      </c>
      <c r="AV29">
        <v>44739452273030.797</v>
      </c>
      <c r="AW29">
        <v>222860253450281</v>
      </c>
      <c r="AX29">
        <v>0</v>
      </c>
      <c r="AY29">
        <v>149684498450266</v>
      </c>
      <c r="AZ29" s="131">
        <v>10206321178289.4</v>
      </c>
      <c r="BA29">
        <v>101826525424318</v>
      </c>
      <c r="BB29">
        <v>0</v>
      </c>
      <c r="BC29">
        <v>15133226926046.699</v>
      </c>
      <c r="BD29">
        <v>81401156348509.406</v>
      </c>
      <c r="BE29">
        <v>243147321729904</v>
      </c>
      <c r="BF29">
        <v>36596163197359.797</v>
      </c>
      <c r="BG29">
        <v>259845411253840</v>
      </c>
      <c r="BH29" s="131">
        <v>180054401287473</v>
      </c>
      <c r="BI29">
        <f t="shared" si="13"/>
        <v>94.365559071754575</v>
      </c>
      <c r="BJ29">
        <f t="shared" si="14"/>
        <v>0</v>
      </c>
      <c r="BK29">
        <f t="shared" si="15"/>
        <v>58.18274735489338</v>
      </c>
      <c r="BL29">
        <f t="shared" si="16"/>
        <v>54.961691307533933</v>
      </c>
      <c r="BM29">
        <f t="shared" si="17"/>
        <v>91.656470597624534</v>
      </c>
      <c r="BN29">
        <f t="shared" si="18"/>
        <v>0</v>
      </c>
      <c r="BO29">
        <f t="shared" si="19"/>
        <v>57.605211393954889</v>
      </c>
      <c r="BP29" s="131">
        <f t="shared" si="20"/>
        <v>5.6684652556724195</v>
      </c>
      <c r="BQ29" s="188">
        <v>7.2480947174019192E-2</v>
      </c>
      <c r="BR29" s="188">
        <v>9.0269709086841884E-2</v>
      </c>
      <c r="BS29" s="188">
        <v>0.54022435760128928</v>
      </c>
      <c r="BT29" s="188">
        <v>0.5172231966643438</v>
      </c>
      <c r="BU29" s="188">
        <v>0.65002438321968004</v>
      </c>
      <c r="BV29" s="188">
        <v>0.75794306005201928</v>
      </c>
      <c r="BW29" s="188">
        <v>0.25842372089036708</v>
      </c>
      <c r="BX29" s="188">
        <v>0.35356856973022299</v>
      </c>
      <c r="BY29" s="188">
        <v>0.62613736791592123</v>
      </c>
      <c r="BZ29" s="188">
        <v>0.62843612515938974</v>
      </c>
      <c r="CA29" s="188">
        <v>1</v>
      </c>
      <c r="CB29" s="188">
        <v>1</v>
      </c>
      <c r="CC29" s="188">
        <v>0.25841332549397411</v>
      </c>
      <c r="CD29" s="188">
        <v>0.35149006761623358</v>
      </c>
      <c r="CE29" s="188">
        <v>0.62612466968576064</v>
      </c>
      <c r="CF29" s="188">
        <v>0.62627734178162231</v>
      </c>
      <c r="CG29" s="188">
        <v>1</v>
      </c>
      <c r="CH29" s="191">
        <v>1</v>
      </c>
      <c r="CI29" s="192">
        <v>0</v>
      </c>
      <c r="CJ29">
        <v>0</v>
      </c>
      <c r="CK29" s="131">
        <v>0</v>
      </c>
      <c r="CL29" t="str">
        <f t="shared" si="21"/>
        <v>FALSE</v>
      </c>
      <c r="CM29">
        <v>0</v>
      </c>
    </row>
    <row r="30" spans="1:91" x14ac:dyDescent="0.25">
      <c r="A30" t="s">
        <v>2356</v>
      </c>
      <c r="B30" s="34">
        <v>270678.5416</v>
      </c>
      <c r="C30" s="185">
        <f t="shared" si="9"/>
        <v>270.67854160000002</v>
      </c>
      <c r="D30" s="120">
        <v>241397</v>
      </c>
      <c r="E30">
        <v>60054.999999999003</v>
      </c>
      <c r="F30" s="131">
        <f t="shared" si="10"/>
        <v>-0.75121894638293352</v>
      </c>
      <c r="G30" s="186">
        <v>13137788</v>
      </c>
      <c r="H30">
        <v>9211716</v>
      </c>
      <c r="I30" s="131">
        <f t="shared" si="11"/>
        <v>-0.29883813013271332</v>
      </c>
      <c r="J30" s="131">
        <v>873.04682546599997</v>
      </c>
      <c r="K30">
        <v>317.70994454200002</v>
      </c>
      <c r="L30" s="131">
        <v>417.581492336</v>
      </c>
      <c r="M30">
        <v>0</v>
      </c>
      <c r="N30">
        <v>0</v>
      </c>
      <c r="O30">
        <v>0</v>
      </c>
      <c r="P30">
        <v>0</v>
      </c>
      <c r="Q30">
        <v>0</v>
      </c>
      <c r="R30">
        <v>0</v>
      </c>
      <c r="S30" s="131">
        <v>0</v>
      </c>
      <c r="T30">
        <v>2239</v>
      </c>
      <c r="U30">
        <v>0</v>
      </c>
      <c r="V30">
        <v>0</v>
      </c>
      <c r="W30">
        <v>2782.7</v>
      </c>
      <c r="X30">
        <v>791.30000000000007</v>
      </c>
      <c r="Y30">
        <v>17</v>
      </c>
      <c r="Z30">
        <v>0</v>
      </c>
      <c r="AA30">
        <v>0</v>
      </c>
      <c r="AB30">
        <v>0</v>
      </c>
      <c r="AC30">
        <v>52</v>
      </c>
      <c r="AD30">
        <v>388.00000000000006</v>
      </c>
      <c r="AE30">
        <v>53.1</v>
      </c>
      <c r="AF30">
        <v>0</v>
      </c>
      <c r="AG30">
        <v>0</v>
      </c>
      <c r="AH30">
        <v>0</v>
      </c>
      <c r="AI30" s="131">
        <v>0</v>
      </c>
      <c r="AJ30" s="187">
        <v>0.52110800000000002</v>
      </c>
      <c r="AK30" s="188">
        <v>0.52110800000000002</v>
      </c>
      <c r="AL30" s="188">
        <v>0.52110800000000002</v>
      </c>
      <c r="AM30" s="164">
        <v>0</v>
      </c>
      <c r="AN30" s="189">
        <v>0</v>
      </c>
      <c r="AO30" s="190">
        <v>0</v>
      </c>
      <c r="AP30">
        <v>203</v>
      </c>
      <c r="AQ30" s="193">
        <v>1142746</v>
      </c>
      <c r="AR30" s="131">
        <f t="shared" si="12"/>
        <v>17.764227571131293</v>
      </c>
      <c r="AS30">
        <v>131600385000000</v>
      </c>
      <c r="AT30">
        <v>279144931005567</v>
      </c>
      <c r="AU30">
        <v>0</v>
      </c>
      <c r="AV30">
        <v>0</v>
      </c>
      <c r="AW30">
        <v>293028802945406</v>
      </c>
      <c r="AX30">
        <v>0</v>
      </c>
      <c r="AY30">
        <v>43338956082815.398</v>
      </c>
      <c r="AZ30" s="131">
        <v>14706013003041.9</v>
      </c>
      <c r="BA30">
        <v>139458067428958</v>
      </c>
      <c r="BB30">
        <v>703953498890908</v>
      </c>
      <c r="BC30">
        <v>9137594313030.7207</v>
      </c>
      <c r="BD30">
        <v>22278016824981</v>
      </c>
      <c r="BE30">
        <v>305696496081607</v>
      </c>
      <c r="BF30">
        <v>45938064084416.297</v>
      </c>
      <c r="BG30">
        <v>144955552714871</v>
      </c>
      <c r="BH30" s="131">
        <v>184888845395020</v>
      </c>
      <c r="BI30">
        <f t="shared" si="13"/>
        <v>94.365559071754078</v>
      </c>
      <c r="BJ30">
        <f t="shared" si="14"/>
        <v>39.65388785557073</v>
      </c>
      <c r="BK30">
        <f t="shared" si="15"/>
        <v>0</v>
      </c>
      <c r="BL30">
        <f t="shared" si="16"/>
        <v>0</v>
      </c>
      <c r="BM30">
        <f t="shared" si="17"/>
        <v>95.856120924323804</v>
      </c>
      <c r="BN30">
        <f t="shared" si="18"/>
        <v>0</v>
      </c>
      <c r="BO30">
        <f t="shared" si="19"/>
        <v>29.898099983836808</v>
      </c>
      <c r="BP30" s="131">
        <f t="shared" si="20"/>
        <v>7.9539752501683418</v>
      </c>
      <c r="BQ30" s="188">
        <v>3.0244396428805557E-2</v>
      </c>
      <c r="BR30" s="188">
        <v>3.1467479580026742E-2</v>
      </c>
      <c r="BS30" s="188">
        <v>0.31266925251910943</v>
      </c>
      <c r="BT30" s="188">
        <v>0.29098036786515519</v>
      </c>
      <c r="BU30" s="188">
        <v>0.61901285880869328</v>
      </c>
      <c r="BV30" s="188">
        <v>0.72746608936177393</v>
      </c>
      <c r="BW30" s="188">
        <v>8.6209749101452252E-2</v>
      </c>
      <c r="BX30" s="188">
        <v>0.10303423668214483</v>
      </c>
      <c r="BY30" s="188">
        <v>0.42998963207897156</v>
      </c>
      <c r="BZ30" s="188">
        <v>0.43161607096898053</v>
      </c>
      <c r="CA30" s="188">
        <v>1</v>
      </c>
      <c r="CB30" s="188">
        <v>1</v>
      </c>
      <c r="CC30" s="188">
        <v>8.6186839633959109E-2</v>
      </c>
      <c r="CD30" s="188">
        <v>0.10254696518438558</v>
      </c>
      <c r="CE30" s="188">
        <v>0.42991834739097468</v>
      </c>
      <c r="CF30" s="188">
        <v>0.43033914626452463</v>
      </c>
      <c r="CG30" s="188">
        <v>1</v>
      </c>
      <c r="CH30" s="191">
        <v>1</v>
      </c>
      <c r="CI30" s="192">
        <v>0</v>
      </c>
      <c r="CJ30">
        <v>0</v>
      </c>
      <c r="CK30" s="131">
        <v>0</v>
      </c>
      <c r="CL30" t="str">
        <f t="shared" si="21"/>
        <v>TRUE</v>
      </c>
      <c r="CM30">
        <v>10</v>
      </c>
    </row>
    <row r="31" spans="1:91" x14ac:dyDescent="0.25">
      <c r="A31" t="s">
        <v>2358</v>
      </c>
      <c r="B31" s="34">
        <v>79839.766900000002</v>
      </c>
      <c r="C31" s="185">
        <f t="shared" si="9"/>
        <v>79.839766900000001</v>
      </c>
      <c r="D31" s="120">
        <v>17693787</v>
      </c>
      <c r="E31">
        <v>15131735.999999991</v>
      </c>
      <c r="F31" s="131">
        <f t="shared" si="10"/>
        <v>-0.14479947113639435</v>
      </c>
      <c r="G31" s="186">
        <v>0</v>
      </c>
      <c r="H31">
        <v>0</v>
      </c>
      <c r="I31" s="131">
        <f t="shared" si="11"/>
        <v>0</v>
      </c>
      <c r="J31" s="131">
        <v>5710.1946750520001</v>
      </c>
      <c r="K31">
        <v>2077.9935057470002</v>
      </c>
      <c r="L31" s="131">
        <v>2731.2070147720001</v>
      </c>
      <c r="M31">
        <v>8450</v>
      </c>
      <c r="N31">
        <v>0</v>
      </c>
      <c r="O31">
        <v>0</v>
      </c>
      <c r="P31">
        <v>0</v>
      </c>
      <c r="Q31">
        <v>0</v>
      </c>
      <c r="R31">
        <v>0</v>
      </c>
      <c r="S31" s="131">
        <v>0</v>
      </c>
      <c r="T31">
        <v>10308</v>
      </c>
      <c r="U31">
        <v>5373.2</v>
      </c>
      <c r="V31">
        <v>5149.6000000000004</v>
      </c>
      <c r="W31">
        <v>1999.3000000000009</v>
      </c>
      <c r="X31">
        <v>208</v>
      </c>
      <c r="Y31">
        <v>4420.9000000000042</v>
      </c>
      <c r="Z31">
        <v>0</v>
      </c>
      <c r="AA31">
        <v>310.40000000000072</v>
      </c>
      <c r="AB31">
        <v>0</v>
      </c>
      <c r="AC31">
        <v>438.70000000000033</v>
      </c>
      <c r="AD31">
        <v>5987.2</v>
      </c>
      <c r="AE31">
        <v>0</v>
      </c>
      <c r="AF31">
        <v>0</v>
      </c>
      <c r="AG31">
        <v>0</v>
      </c>
      <c r="AH31">
        <v>0</v>
      </c>
      <c r="AI31" s="131">
        <v>0</v>
      </c>
      <c r="AJ31" s="187">
        <v>0.497365</v>
      </c>
      <c r="AK31" s="188">
        <v>0.497365</v>
      </c>
      <c r="AL31" s="188">
        <v>0.497365</v>
      </c>
      <c r="AM31" s="164">
        <v>1</v>
      </c>
      <c r="AN31" s="189">
        <v>0</v>
      </c>
      <c r="AO31" s="190">
        <v>0</v>
      </c>
      <c r="AP31">
        <v>2287</v>
      </c>
      <c r="AQ31" s="193">
        <v>10975017</v>
      </c>
      <c r="AR31" s="131">
        <f t="shared" si="12"/>
        <v>20.838236514804489</v>
      </c>
      <c r="AS31">
        <v>0</v>
      </c>
      <c r="AT31">
        <v>0</v>
      </c>
      <c r="AU31">
        <v>0</v>
      </c>
      <c r="AV31">
        <v>0</v>
      </c>
      <c r="AW31">
        <v>0</v>
      </c>
      <c r="AX31">
        <v>0</v>
      </c>
      <c r="AY31">
        <v>0</v>
      </c>
      <c r="AZ31" s="131">
        <v>0</v>
      </c>
      <c r="BA31">
        <v>0</v>
      </c>
      <c r="BB31">
        <v>0</v>
      </c>
      <c r="BC31">
        <v>0</v>
      </c>
      <c r="BD31">
        <v>0</v>
      </c>
      <c r="BE31">
        <v>0</v>
      </c>
      <c r="BF31">
        <v>0</v>
      </c>
      <c r="BG31">
        <v>0</v>
      </c>
      <c r="BH31" s="131">
        <v>0</v>
      </c>
      <c r="BI31">
        <f t="shared" si="13"/>
        <v>0</v>
      </c>
      <c r="BJ31">
        <f t="shared" si="14"/>
        <v>0</v>
      </c>
      <c r="BK31">
        <f t="shared" si="15"/>
        <v>0</v>
      </c>
      <c r="BL31">
        <f t="shared" si="16"/>
        <v>0</v>
      </c>
      <c r="BM31">
        <f t="shared" si="17"/>
        <v>0</v>
      </c>
      <c r="BN31">
        <f t="shared" si="18"/>
        <v>0</v>
      </c>
      <c r="BO31">
        <f t="shared" si="19"/>
        <v>0</v>
      </c>
      <c r="BP31" s="131">
        <f t="shared" si="20"/>
        <v>0</v>
      </c>
      <c r="BQ31" s="188">
        <v>7.8225137625723154E-2</v>
      </c>
      <c r="BR31" s="188">
        <v>8.4645943851423877E-2</v>
      </c>
      <c r="BS31" s="188">
        <v>0.59017956590193144</v>
      </c>
      <c r="BT31" s="188">
        <v>0.55639349427395457</v>
      </c>
      <c r="BU31" s="188">
        <v>0.70540935059661836</v>
      </c>
      <c r="BV31" s="188">
        <v>0.79740087828781692</v>
      </c>
      <c r="BW31" s="188">
        <v>0.2858565004530112</v>
      </c>
      <c r="BX31" s="188">
        <v>0.37281693438136376</v>
      </c>
      <c r="BY31" s="188">
        <v>0.68220096670504526</v>
      </c>
      <c r="BZ31" s="188">
        <v>0.6890796422910106</v>
      </c>
      <c r="CA31" s="188">
        <v>1</v>
      </c>
      <c r="CB31" s="188">
        <v>1</v>
      </c>
      <c r="CC31" s="188">
        <v>0.28590337717933378</v>
      </c>
      <c r="CD31" s="188">
        <v>0.37361943951793558</v>
      </c>
      <c r="CE31" s="188">
        <v>0.68225074604031699</v>
      </c>
      <c r="CF31" s="188">
        <v>0.68974459950639777</v>
      </c>
      <c r="CG31" s="188">
        <v>1</v>
      </c>
      <c r="CH31" s="191">
        <v>1</v>
      </c>
      <c r="CI31" s="192">
        <v>0</v>
      </c>
      <c r="CJ31">
        <v>0</v>
      </c>
      <c r="CK31" s="131">
        <v>0</v>
      </c>
      <c r="CL31" t="str">
        <f t="shared" si="21"/>
        <v>FALSE</v>
      </c>
      <c r="CM31">
        <v>0</v>
      </c>
    </row>
    <row r="32" spans="1:91" x14ac:dyDescent="0.25">
      <c r="A32" t="s">
        <v>2362</v>
      </c>
      <c r="B32" s="34">
        <v>28456.966700000001</v>
      </c>
      <c r="C32" s="185">
        <f t="shared" si="9"/>
        <v>28.456966700000002</v>
      </c>
      <c r="D32" s="120">
        <v>1413663</v>
      </c>
      <c r="E32">
        <v>2982525.0000000009</v>
      </c>
      <c r="F32" s="131">
        <f t="shared" si="10"/>
        <v>1.1097850053371991</v>
      </c>
      <c r="G32" s="186">
        <v>20571248</v>
      </c>
      <c r="H32">
        <v>21752698</v>
      </c>
      <c r="I32" s="131">
        <f t="shared" si="11"/>
        <v>5.7432101348445119E-2</v>
      </c>
      <c r="J32" s="131">
        <v>3434.122623446</v>
      </c>
      <c r="K32">
        <v>1249.7094960070001</v>
      </c>
      <c r="L32" s="131">
        <v>1642.553421115</v>
      </c>
      <c r="M32">
        <v>0</v>
      </c>
      <c r="N32">
        <v>0</v>
      </c>
      <c r="O32">
        <v>0</v>
      </c>
      <c r="P32">
        <v>0</v>
      </c>
      <c r="Q32">
        <v>0</v>
      </c>
      <c r="R32">
        <v>0</v>
      </c>
      <c r="S32" s="131">
        <v>0</v>
      </c>
      <c r="T32">
        <v>3396.2</v>
      </c>
      <c r="U32">
        <v>0</v>
      </c>
      <c r="V32">
        <v>0</v>
      </c>
      <c r="W32">
        <v>510</v>
      </c>
      <c r="X32">
        <v>3527.7000000000003</v>
      </c>
      <c r="Y32">
        <v>0</v>
      </c>
      <c r="Z32">
        <v>0</v>
      </c>
      <c r="AA32">
        <v>0</v>
      </c>
      <c r="AB32">
        <v>0</v>
      </c>
      <c r="AC32">
        <v>59.699999999999996</v>
      </c>
      <c r="AD32">
        <v>580.99999999999977</v>
      </c>
      <c r="AE32">
        <v>533.29999999999995</v>
      </c>
      <c r="AF32">
        <v>0</v>
      </c>
      <c r="AG32">
        <v>0</v>
      </c>
      <c r="AH32">
        <v>0</v>
      </c>
      <c r="AI32" s="131">
        <v>0</v>
      </c>
      <c r="AJ32" s="187">
        <v>4.6221999999999999E-2</v>
      </c>
      <c r="AK32" s="188">
        <v>4.6221999999999999E-2</v>
      </c>
      <c r="AL32" s="188">
        <v>4.6221999999999999E-2</v>
      </c>
      <c r="AM32" s="164">
        <v>0</v>
      </c>
      <c r="AN32" s="189">
        <v>0</v>
      </c>
      <c r="AO32" s="190">
        <v>0</v>
      </c>
      <c r="AP32">
        <v>134</v>
      </c>
      <c r="AQ32" s="193">
        <v>788940</v>
      </c>
      <c r="AR32" s="131">
        <f t="shared" si="12"/>
        <v>16.984815068319516</v>
      </c>
      <c r="AS32">
        <v>2970408690000000</v>
      </c>
      <c r="AT32">
        <v>0</v>
      </c>
      <c r="AU32">
        <v>0</v>
      </c>
      <c r="AV32">
        <v>0</v>
      </c>
      <c r="AW32">
        <v>47844592065734.297</v>
      </c>
      <c r="AX32">
        <v>554083618000000</v>
      </c>
      <c r="AY32">
        <v>0</v>
      </c>
      <c r="AZ32" s="131">
        <v>0</v>
      </c>
      <c r="BA32">
        <v>3147767807682200</v>
      </c>
      <c r="BB32">
        <v>0</v>
      </c>
      <c r="BC32">
        <v>2329626881512.2402</v>
      </c>
      <c r="BD32">
        <v>13092123814979.699</v>
      </c>
      <c r="BE32">
        <v>52905199199500.297</v>
      </c>
      <c r="BF32">
        <v>759448958973545</v>
      </c>
      <c r="BG32">
        <v>55178382019325.797</v>
      </c>
      <c r="BH32" s="131">
        <v>109403860525427</v>
      </c>
      <c r="BI32">
        <f t="shared" si="13"/>
        <v>94.365559071753921</v>
      </c>
      <c r="BJ32">
        <f t="shared" si="14"/>
        <v>0</v>
      </c>
      <c r="BK32">
        <f t="shared" si="15"/>
        <v>0</v>
      </c>
      <c r="BL32">
        <f t="shared" si="16"/>
        <v>0</v>
      </c>
      <c r="BM32">
        <f t="shared" si="17"/>
        <v>90.434575031684602</v>
      </c>
      <c r="BN32">
        <f t="shared" si="18"/>
        <v>72.958638161659678</v>
      </c>
      <c r="BO32">
        <f t="shared" si="19"/>
        <v>0</v>
      </c>
      <c r="BP32" s="131">
        <f t="shared" si="20"/>
        <v>0</v>
      </c>
      <c r="BQ32" s="188">
        <v>7.2463032732496629E-2</v>
      </c>
      <c r="BR32" s="188">
        <v>7.1145499063948528E-2</v>
      </c>
      <c r="BS32" s="188">
        <v>0.62159344461969224</v>
      </c>
      <c r="BT32" s="188">
        <v>0.58587472222935377</v>
      </c>
      <c r="BU32" s="188">
        <v>0.71239155402114163</v>
      </c>
      <c r="BV32" s="188">
        <v>0.80099348747105492</v>
      </c>
      <c r="BW32" s="188">
        <v>0.16259041824301534</v>
      </c>
      <c r="BX32" s="188">
        <v>0.20969137265672055</v>
      </c>
      <c r="BY32" s="188">
        <v>0.59274090163569437</v>
      </c>
      <c r="BZ32" s="188">
        <v>0.5843705490707285</v>
      </c>
      <c r="CA32" s="188">
        <v>1</v>
      </c>
      <c r="CB32" s="188">
        <v>1</v>
      </c>
      <c r="CC32" s="188">
        <v>0.16264612061306952</v>
      </c>
      <c r="CD32" s="188">
        <v>0.20997488534379549</v>
      </c>
      <c r="CE32" s="188">
        <v>0.59283964321561899</v>
      </c>
      <c r="CF32" s="188">
        <v>0.58484863176855517</v>
      </c>
      <c r="CG32" s="188">
        <v>1</v>
      </c>
      <c r="CH32" s="191">
        <v>1</v>
      </c>
      <c r="CI32" s="192">
        <v>0</v>
      </c>
      <c r="CJ32">
        <v>0</v>
      </c>
      <c r="CK32" s="131">
        <v>0</v>
      </c>
      <c r="CL32" t="str">
        <f t="shared" si="21"/>
        <v>FALSE</v>
      </c>
      <c r="CM32">
        <v>0</v>
      </c>
    </row>
    <row r="33" spans="1:91" x14ac:dyDescent="0.25">
      <c r="A33" t="s">
        <v>2363</v>
      </c>
      <c r="B33" s="34">
        <v>60527.139266667</v>
      </c>
      <c r="C33" s="185">
        <f t="shared" si="9"/>
        <v>60.527139266667</v>
      </c>
      <c r="D33" s="120">
        <v>257</v>
      </c>
      <c r="E33">
        <v>0</v>
      </c>
      <c r="F33" s="131">
        <f t="shared" si="10"/>
        <v>-1</v>
      </c>
      <c r="G33" s="186">
        <v>1322615</v>
      </c>
      <c r="H33">
        <v>3400152</v>
      </c>
      <c r="I33" s="131">
        <f t="shared" si="11"/>
        <v>1.5707798565720181</v>
      </c>
      <c r="J33" s="131">
        <v>1764.1923372860001</v>
      </c>
      <c r="K33">
        <v>642.00617113600003</v>
      </c>
      <c r="L33" s="131">
        <v>843.819652604</v>
      </c>
      <c r="M33">
        <v>0</v>
      </c>
      <c r="N33">
        <v>200</v>
      </c>
      <c r="O33">
        <v>0</v>
      </c>
      <c r="P33">
        <v>0</v>
      </c>
      <c r="Q33">
        <v>0</v>
      </c>
      <c r="R33">
        <v>0</v>
      </c>
      <c r="S33" s="131">
        <v>0</v>
      </c>
      <c r="T33">
        <v>3793.1000000000004</v>
      </c>
      <c r="U33">
        <v>338.2</v>
      </c>
      <c r="V33">
        <v>770</v>
      </c>
      <c r="W33">
        <v>279.7</v>
      </c>
      <c r="X33">
        <v>2180.8000000000002</v>
      </c>
      <c r="Y33">
        <v>23.3</v>
      </c>
      <c r="Z33">
        <v>0</v>
      </c>
      <c r="AA33">
        <v>11.200000000000003</v>
      </c>
      <c r="AB33">
        <v>0</v>
      </c>
      <c r="AC33">
        <v>320.99999999999983</v>
      </c>
      <c r="AD33">
        <v>1670.1000000000001</v>
      </c>
      <c r="AE33">
        <v>0</v>
      </c>
      <c r="AF33">
        <v>0</v>
      </c>
      <c r="AG33">
        <v>0</v>
      </c>
      <c r="AH33">
        <v>0</v>
      </c>
      <c r="AI33" s="131">
        <v>0</v>
      </c>
      <c r="AJ33" s="187">
        <v>0.211121</v>
      </c>
      <c r="AK33" s="188">
        <v>0.211121</v>
      </c>
      <c r="AL33" s="188">
        <v>0.211121</v>
      </c>
      <c r="AM33" s="164">
        <v>1</v>
      </c>
      <c r="AN33" s="189">
        <v>0</v>
      </c>
      <c r="AO33" s="190">
        <v>0</v>
      </c>
      <c r="AP33">
        <v>345</v>
      </c>
      <c r="AQ33" s="193">
        <v>1988698</v>
      </c>
      <c r="AR33" s="131">
        <f t="shared" si="12"/>
        <v>17.348033738657151</v>
      </c>
      <c r="AS33">
        <v>10444475000000</v>
      </c>
      <c r="AT33">
        <v>0</v>
      </c>
      <c r="AU33">
        <v>0</v>
      </c>
      <c r="AV33">
        <v>0</v>
      </c>
      <c r="AW33">
        <v>0</v>
      </c>
      <c r="AX33">
        <v>0</v>
      </c>
      <c r="AY33">
        <v>0</v>
      </c>
      <c r="AZ33" s="131">
        <v>0</v>
      </c>
      <c r="BA33">
        <v>11068100589599.801</v>
      </c>
      <c r="BB33">
        <v>0</v>
      </c>
      <c r="BC33">
        <v>0</v>
      </c>
      <c r="BD33">
        <v>0</v>
      </c>
      <c r="BE33">
        <v>0</v>
      </c>
      <c r="BF33">
        <v>421984465431.09003</v>
      </c>
      <c r="BG33">
        <v>0</v>
      </c>
      <c r="BH33" s="131">
        <v>0</v>
      </c>
      <c r="BI33">
        <f t="shared" si="13"/>
        <v>94.365559071754419</v>
      </c>
      <c r="BJ33">
        <f t="shared" si="14"/>
        <v>0</v>
      </c>
      <c r="BK33">
        <f t="shared" si="15"/>
        <v>0</v>
      </c>
      <c r="BL33">
        <f t="shared" si="16"/>
        <v>0</v>
      </c>
      <c r="BM33">
        <f t="shared" si="17"/>
        <v>0</v>
      </c>
      <c r="BN33">
        <f t="shared" si="18"/>
        <v>0</v>
      </c>
      <c r="BO33">
        <f t="shared" si="19"/>
        <v>0</v>
      </c>
      <c r="BP33" s="131">
        <f t="shared" si="20"/>
        <v>0</v>
      </c>
      <c r="BQ33" s="188">
        <v>4.0945399304812294E-2</v>
      </c>
      <c r="BR33" s="188">
        <v>4.3171571723123782E-2</v>
      </c>
      <c r="BS33" s="188">
        <v>0.43415703225010371</v>
      </c>
      <c r="BT33" s="188">
        <v>0.39948499865030013</v>
      </c>
      <c r="BU33" s="188">
        <v>0.60733244440982603</v>
      </c>
      <c r="BV33" s="188">
        <v>0.71684027098256764</v>
      </c>
      <c r="BW33" s="188">
        <v>0.13248801890855141</v>
      </c>
      <c r="BX33" s="188">
        <v>0.18990495464852622</v>
      </c>
      <c r="BY33" s="188">
        <v>0.4534015177046623</v>
      </c>
      <c r="BZ33" s="188">
        <v>0.45753961094301548</v>
      </c>
      <c r="CA33" s="188">
        <v>1</v>
      </c>
      <c r="CB33" s="188">
        <v>1</v>
      </c>
      <c r="CC33" s="188">
        <v>0.13248431982795411</v>
      </c>
      <c r="CD33" s="188">
        <v>0.18985080553832623</v>
      </c>
      <c r="CE33" s="188">
        <v>0.45339354147623684</v>
      </c>
      <c r="CF33" s="188">
        <v>0.45743847404055266</v>
      </c>
      <c r="CG33" s="188">
        <v>1</v>
      </c>
      <c r="CH33" s="191">
        <v>1</v>
      </c>
      <c r="CI33" s="192">
        <v>0</v>
      </c>
      <c r="CJ33">
        <v>0</v>
      </c>
      <c r="CK33" s="131">
        <v>0</v>
      </c>
      <c r="CL33" t="str">
        <f t="shared" si="21"/>
        <v>FALSE</v>
      </c>
      <c r="CM33">
        <v>0</v>
      </c>
    </row>
    <row r="34" spans="1:91" x14ac:dyDescent="0.25">
      <c r="A34" t="s">
        <v>2364</v>
      </c>
      <c r="B34" s="34">
        <v>9516.2785033330001</v>
      </c>
      <c r="C34" s="185">
        <f t="shared" si="9"/>
        <v>9.516278503333</v>
      </c>
      <c r="D34" s="120">
        <v>938788</v>
      </c>
      <c r="E34">
        <v>0</v>
      </c>
      <c r="F34" s="131">
        <f t="shared" si="10"/>
        <v>-1</v>
      </c>
      <c r="G34" s="186">
        <v>11944719</v>
      </c>
      <c r="H34">
        <v>5644666</v>
      </c>
      <c r="I34" s="131">
        <f t="shared" si="11"/>
        <v>-0.52743417404796211</v>
      </c>
      <c r="J34" s="131">
        <v>777.50560723399997</v>
      </c>
      <c r="K34">
        <v>282.94159734599998</v>
      </c>
      <c r="L34" s="131">
        <v>371.88377793500001</v>
      </c>
      <c r="M34">
        <v>0</v>
      </c>
      <c r="N34">
        <v>0</v>
      </c>
      <c r="O34">
        <v>0</v>
      </c>
      <c r="P34">
        <v>0</v>
      </c>
      <c r="Q34">
        <v>0</v>
      </c>
      <c r="R34">
        <v>0</v>
      </c>
      <c r="S34" s="131">
        <v>0</v>
      </c>
      <c r="T34">
        <v>533.9</v>
      </c>
      <c r="U34">
        <v>1258</v>
      </c>
      <c r="V34">
        <v>1250.4000000000001</v>
      </c>
      <c r="W34">
        <v>501.9000000000002</v>
      </c>
      <c r="X34">
        <v>211.9</v>
      </c>
      <c r="Y34">
        <v>0</v>
      </c>
      <c r="Z34">
        <v>0</v>
      </c>
      <c r="AA34">
        <v>221.10000000000002</v>
      </c>
      <c r="AB34">
        <v>0</v>
      </c>
      <c r="AC34">
        <v>82.1</v>
      </c>
      <c r="AD34">
        <v>400.2</v>
      </c>
      <c r="AE34">
        <v>0</v>
      </c>
      <c r="AF34">
        <v>0</v>
      </c>
      <c r="AG34">
        <v>0</v>
      </c>
      <c r="AH34">
        <v>0</v>
      </c>
      <c r="AI34" s="131">
        <v>12</v>
      </c>
      <c r="AJ34" s="187">
        <v>0.83387199999999995</v>
      </c>
      <c r="AK34" s="188">
        <v>0.86987199999999998</v>
      </c>
      <c r="AL34" s="188">
        <v>0.86987199999999998</v>
      </c>
      <c r="AM34" s="164">
        <v>0</v>
      </c>
      <c r="AN34" s="189">
        <v>0</v>
      </c>
      <c r="AO34" s="190">
        <v>0</v>
      </c>
      <c r="AP34">
        <v>305</v>
      </c>
      <c r="AQ34" s="193">
        <v>1405105</v>
      </c>
      <c r="AR34" s="131">
        <f t="shared" si="12"/>
        <v>21.706562854733278</v>
      </c>
      <c r="AS34">
        <v>0</v>
      </c>
      <c r="AT34">
        <v>0</v>
      </c>
      <c r="AU34">
        <v>0</v>
      </c>
      <c r="AV34">
        <v>0</v>
      </c>
      <c r="AW34">
        <v>0</v>
      </c>
      <c r="AX34">
        <v>0</v>
      </c>
      <c r="AY34">
        <v>0</v>
      </c>
      <c r="AZ34" s="131">
        <v>0</v>
      </c>
      <c r="BA34">
        <v>0</v>
      </c>
      <c r="BB34">
        <v>0</v>
      </c>
      <c r="BC34">
        <v>0</v>
      </c>
      <c r="BD34">
        <v>0</v>
      </c>
      <c r="BE34">
        <v>0</v>
      </c>
      <c r="BF34">
        <v>0</v>
      </c>
      <c r="BG34">
        <v>0</v>
      </c>
      <c r="BH34" s="131">
        <v>0</v>
      </c>
      <c r="BI34">
        <f t="shared" si="13"/>
        <v>0</v>
      </c>
      <c r="BJ34">
        <f t="shared" si="14"/>
        <v>0</v>
      </c>
      <c r="BK34">
        <f t="shared" si="15"/>
        <v>0</v>
      </c>
      <c r="BL34">
        <f t="shared" si="16"/>
        <v>0</v>
      </c>
      <c r="BM34">
        <f t="shared" si="17"/>
        <v>0</v>
      </c>
      <c r="BN34">
        <f t="shared" si="18"/>
        <v>0</v>
      </c>
      <c r="BO34">
        <f t="shared" si="19"/>
        <v>0</v>
      </c>
      <c r="BP34" s="131">
        <f t="shared" si="20"/>
        <v>0</v>
      </c>
      <c r="BQ34" s="188">
        <v>1.7544028273402758E-2</v>
      </c>
      <c r="BR34" s="188">
        <v>1.7298663422753383E-2</v>
      </c>
      <c r="BS34" s="188">
        <v>0.64792294414282081</v>
      </c>
      <c r="BT34" s="188">
        <v>0.61538719317838209</v>
      </c>
      <c r="BU34" s="188">
        <v>0.67459657006390839</v>
      </c>
      <c r="BV34" s="188">
        <v>0.77747291374216143</v>
      </c>
      <c r="BW34" s="188">
        <v>5.945874625034301E-2</v>
      </c>
      <c r="BX34" s="188">
        <v>0.11340257083235025</v>
      </c>
      <c r="BY34" s="188">
        <v>0.56540858488216639</v>
      </c>
      <c r="BZ34" s="188">
        <v>0.58103733703937144</v>
      </c>
      <c r="CA34" s="188">
        <v>1</v>
      </c>
      <c r="CB34" s="188">
        <v>1</v>
      </c>
      <c r="CC34" s="188">
        <v>5.9369201137810995E-2</v>
      </c>
      <c r="CD34" s="188">
        <v>0.11286242306861811</v>
      </c>
      <c r="CE34" s="188">
        <v>0.56501481380854957</v>
      </c>
      <c r="CF34" s="188">
        <v>0.57908958431678903</v>
      </c>
      <c r="CG34" s="188">
        <v>1</v>
      </c>
      <c r="CH34" s="191">
        <v>1</v>
      </c>
      <c r="CI34" s="192">
        <v>1</v>
      </c>
      <c r="CJ34">
        <v>1</v>
      </c>
      <c r="CK34" s="131">
        <v>0</v>
      </c>
      <c r="CL34" t="str">
        <f t="shared" si="21"/>
        <v>TRUE</v>
      </c>
      <c r="CM34">
        <v>61.18</v>
      </c>
    </row>
    <row r="35" spans="1:91" x14ac:dyDescent="0.25">
      <c r="A35" t="s">
        <v>2369</v>
      </c>
      <c r="B35" s="34">
        <v>6819.1451566670003</v>
      </c>
      <c r="C35" s="185">
        <f t="shared" si="9"/>
        <v>6.8191451566670001</v>
      </c>
      <c r="D35" s="120">
        <v>24337437</v>
      </c>
      <c r="E35">
        <v>16636177.999999981</v>
      </c>
      <c r="F35" s="131">
        <f t="shared" si="10"/>
        <v>-0.316436730786402</v>
      </c>
      <c r="G35" s="186">
        <v>0</v>
      </c>
      <c r="H35">
        <v>0</v>
      </c>
      <c r="I35" s="131">
        <f t="shared" si="11"/>
        <v>0</v>
      </c>
      <c r="J35" s="131">
        <v>4751.0032766690001</v>
      </c>
      <c r="K35">
        <v>1728.9347415479999</v>
      </c>
      <c r="L35" s="131">
        <v>2272.4222578849999</v>
      </c>
      <c r="M35">
        <v>0</v>
      </c>
      <c r="N35">
        <v>0</v>
      </c>
      <c r="O35">
        <v>0</v>
      </c>
      <c r="P35">
        <v>0</v>
      </c>
      <c r="Q35">
        <v>0</v>
      </c>
      <c r="R35">
        <v>0</v>
      </c>
      <c r="S35" s="131">
        <v>0</v>
      </c>
      <c r="T35">
        <v>463</v>
      </c>
      <c r="U35">
        <v>8569.5</v>
      </c>
      <c r="V35">
        <v>3467.1</v>
      </c>
      <c r="W35">
        <v>12.3</v>
      </c>
      <c r="X35">
        <v>7.6</v>
      </c>
      <c r="Y35">
        <v>745.5</v>
      </c>
      <c r="Z35">
        <v>0</v>
      </c>
      <c r="AA35">
        <v>63.399999999999991</v>
      </c>
      <c r="AB35">
        <v>0</v>
      </c>
      <c r="AC35">
        <v>226.00000000000003</v>
      </c>
      <c r="AD35">
        <v>2769.8</v>
      </c>
      <c r="AE35">
        <v>0</v>
      </c>
      <c r="AF35">
        <v>0</v>
      </c>
      <c r="AG35">
        <v>0</v>
      </c>
      <c r="AH35">
        <v>0</v>
      </c>
      <c r="AI35" s="131">
        <v>105</v>
      </c>
      <c r="AJ35" s="187">
        <v>0.66838500000000001</v>
      </c>
      <c r="AK35" s="188">
        <v>0.95838500000000004</v>
      </c>
      <c r="AL35" s="188">
        <v>0.95838500000000004</v>
      </c>
      <c r="AM35" s="164">
        <v>0</v>
      </c>
      <c r="AN35" s="189">
        <v>5000</v>
      </c>
      <c r="AO35" s="190">
        <v>0</v>
      </c>
      <c r="AP35">
        <v>1610</v>
      </c>
      <c r="AQ35" s="193">
        <v>9320865</v>
      </c>
      <c r="AR35" s="131">
        <f t="shared" si="12"/>
        <v>17.273074977483311</v>
      </c>
      <c r="AS35">
        <v>0</v>
      </c>
      <c r="AT35">
        <v>0</v>
      </c>
      <c r="AU35">
        <v>71683442584927.594</v>
      </c>
      <c r="AV35">
        <v>77101004672759.594</v>
      </c>
      <c r="AW35">
        <v>430149287744727</v>
      </c>
      <c r="AX35">
        <v>0</v>
      </c>
      <c r="AY35">
        <v>229699958223607</v>
      </c>
      <c r="AZ35" s="131">
        <v>1937954321311460</v>
      </c>
      <c r="BA35">
        <v>0</v>
      </c>
      <c r="BB35">
        <v>0</v>
      </c>
      <c r="BC35">
        <v>27628038928373.898</v>
      </c>
      <c r="BD35">
        <v>74499173851123.094</v>
      </c>
      <c r="BE35">
        <v>425273475796333</v>
      </c>
      <c r="BF35">
        <v>0</v>
      </c>
      <c r="BG35">
        <v>212886254984829</v>
      </c>
      <c r="BH35" s="131">
        <v>2173789772252540</v>
      </c>
      <c r="BI35">
        <f t="shared" si="13"/>
        <v>0</v>
      </c>
      <c r="BJ35">
        <f t="shared" si="14"/>
        <v>0</v>
      </c>
      <c r="BK35">
        <f t="shared" si="15"/>
        <v>259.45903279913563</v>
      </c>
      <c r="BL35">
        <f t="shared" si="16"/>
        <v>103.49242909302043</v>
      </c>
      <c r="BM35">
        <f t="shared" si="17"/>
        <v>101.14651212123304</v>
      </c>
      <c r="BN35">
        <f t="shared" si="18"/>
        <v>0</v>
      </c>
      <c r="BO35">
        <f t="shared" si="19"/>
        <v>107.89797501955971</v>
      </c>
      <c r="BP35" s="131">
        <f t="shared" si="20"/>
        <v>89.150954064122729</v>
      </c>
      <c r="BQ35" s="188">
        <v>2.8160411104317596E-2</v>
      </c>
      <c r="BR35" s="188">
        <v>3.3225739098298429E-2</v>
      </c>
      <c r="BS35" s="188">
        <v>0.29806788398605394</v>
      </c>
      <c r="BT35" s="188">
        <v>0.27880605929516089</v>
      </c>
      <c r="BU35" s="188">
        <v>0.65953711556983619</v>
      </c>
      <c r="BV35" s="188">
        <v>0.76140062985915502</v>
      </c>
      <c r="BW35" s="188">
        <v>7.1908575130339755E-2</v>
      </c>
      <c r="BX35" s="188">
        <v>0.11384127820330897</v>
      </c>
      <c r="BY35" s="188">
        <v>0.3053573789747131</v>
      </c>
      <c r="BZ35" s="188">
        <v>0.29923373056117331</v>
      </c>
      <c r="CA35" s="188">
        <v>1</v>
      </c>
      <c r="CB35" s="188">
        <v>1</v>
      </c>
      <c r="CC35" s="188">
        <v>7.1381462339902529E-2</v>
      </c>
      <c r="CD35" s="188">
        <v>0.1126194633996362</v>
      </c>
      <c r="CE35" s="188">
        <v>0.30367894807275525</v>
      </c>
      <c r="CF35" s="188">
        <v>0.29599971716484619</v>
      </c>
      <c r="CG35" s="188">
        <v>1</v>
      </c>
      <c r="CH35" s="191">
        <v>1</v>
      </c>
      <c r="CI35" s="192">
        <v>1</v>
      </c>
      <c r="CJ35" s="58">
        <v>0.82</v>
      </c>
      <c r="CK35" s="131">
        <v>1</v>
      </c>
      <c r="CL35" t="str">
        <f t="shared" si="21"/>
        <v>TRUE</v>
      </c>
      <c r="CM35">
        <v>50</v>
      </c>
    </row>
    <row r="36" spans="1:91" x14ac:dyDescent="0.25">
      <c r="A36" t="s">
        <v>2375</v>
      </c>
      <c r="B36" s="34">
        <v>131739.79323333301</v>
      </c>
      <c r="C36" s="185">
        <f t="shared" si="9"/>
        <v>131.73979323333302</v>
      </c>
      <c r="D36" s="120">
        <v>39073</v>
      </c>
      <c r="E36">
        <v>0</v>
      </c>
      <c r="F36" s="131">
        <f t="shared" si="10"/>
        <v>-1</v>
      </c>
      <c r="G36" s="186">
        <v>13046937</v>
      </c>
      <c r="H36">
        <v>8229984</v>
      </c>
      <c r="I36" s="131">
        <f t="shared" si="11"/>
        <v>-0.3692018287510701</v>
      </c>
      <c r="J36" s="131">
        <v>1357.106933688</v>
      </c>
      <c r="K36">
        <v>493.863967043</v>
      </c>
      <c r="L36" s="131">
        <v>649.10921396100002</v>
      </c>
      <c r="M36">
        <v>1550</v>
      </c>
      <c r="N36">
        <v>300</v>
      </c>
      <c r="O36">
        <v>0</v>
      </c>
      <c r="P36">
        <v>0</v>
      </c>
      <c r="Q36">
        <v>0</v>
      </c>
      <c r="R36">
        <v>100</v>
      </c>
      <c r="S36" s="131">
        <v>0</v>
      </c>
      <c r="T36">
        <v>2640</v>
      </c>
      <c r="U36">
        <v>1415.5</v>
      </c>
      <c r="V36">
        <v>0</v>
      </c>
      <c r="W36">
        <v>82.9</v>
      </c>
      <c r="X36">
        <v>2034.4000000000003</v>
      </c>
      <c r="Y36">
        <v>671.7</v>
      </c>
      <c r="Z36">
        <v>0</v>
      </c>
      <c r="AA36">
        <v>5.4</v>
      </c>
      <c r="AB36">
        <v>8.6000000000000014</v>
      </c>
      <c r="AC36">
        <v>19</v>
      </c>
      <c r="AD36">
        <v>1792.3</v>
      </c>
      <c r="AE36">
        <v>0</v>
      </c>
      <c r="AF36">
        <v>0</v>
      </c>
      <c r="AG36">
        <v>0</v>
      </c>
      <c r="AH36">
        <v>0</v>
      </c>
      <c r="AI36" s="131">
        <v>0</v>
      </c>
      <c r="AJ36" s="187">
        <v>0.20213</v>
      </c>
      <c r="AK36" s="188">
        <v>0.44662299999999999</v>
      </c>
      <c r="AL36" s="188">
        <v>0.78797799999999996</v>
      </c>
      <c r="AM36" s="164">
        <v>1</v>
      </c>
      <c r="AN36" s="189">
        <v>0</v>
      </c>
      <c r="AO36" s="190">
        <v>0</v>
      </c>
      <c r="AP36">
        <v>397</v>
      </c>
      <c r="AQ36" s="193">
        <v>2115266</v>
      </c>
      <c r="AR36" s="131">
        <f t="shared" si="12"/>
        <v>18.768325118448459</v>
      </c>
      <c r="AS36">
        <v>1886272185000000</v>
      </c>
      <c r="AT36">
        <v>95212517899323</v>
      </c>
      <c r="AU36">
        <v>0</v>
      </c>
      <c r="AV36">
        <v>0</v>
      </c>
      <c r="AW36">
        <v>76895694532511.906</v>
      </c>
      <c r="AX36">
        <v>1112442787000000</v>
      </c>
      <c r="AY36">
        <v>0</v>
      </c>
      <c r="AZ36" s="131">
        <v>0</v>
      </c>
      <c r="BA36">
        <v>1998898966481730</v>
      </c>
      <c r="BB36">
        <v>299406435683790</v>
      </c>
      <c r="BC36">
        <v>5506306664657.9697</v>
      </c>
      <c r="BD36">
        <v>29618252068975.699</v>
      </c>
      <c r="BE36">
        <v>88470471280037.5</v>
      </c>
      <c r="BF36">
        <v>1777122740008190</v>
      </c>
      <c r="BG36">
        <v>94546161685132.406</v>
      </c>
      <c r="BH36" s="131">
        <v>65513770107008.5</v>
      </c>
      <c r="BI36">
        <f t="shared" si="13"/>
        <v>94.365559071754149</v>
      </c>
      <c r="BJ36">
        <f t="shared" si="14"/>
        <v>31.800424624098302</v>
      </c>
      <c r="BK36">
        <f t="shared" si="15"/>
        <v>0</v>
      </c>
      <c r="BL36">
        <f t="shared" si="16"/>
        <v>0</v>
      </c>
      <c r="BM36">
        <f t="shared" si="17"/>
        <v>86.916790902031366</v>
      </c>
      <c r="BN36">
        <f t="shared" si="18"/>
        <v>62.597971538807343</v>
      </c>
      <c r="BO36">
        <f t="shared" si="19"/>
        <v>0</v>
      </c>
      <c r="BP36" s="131">
        <f t="shared" si="20"/>
        <v>0</v>
      </c>
      <c r="BQ36" s="188">
        <v>3.4370007123328744E-2</v>
      </c>
      <c r="BR36" s="188">
        <v>4.2409806679409537E-2</v>
      </c>
      <c r="BS36" s="188">
        <v>0.35602683800250323</v>
      </c>
      <c r="BT36" s="188">
        <v>0.33905809478493476</v>
      </c>
      <c r="BU36" s="188">
        <v>0.62994204285356581</v>
      </c>
      <c r="BV36" s="188">
        <v>0.73965683913752234</v>
      </c>
      <c r="BW36" s="188">
        <v>8.0988664887650899E-2</v>
      </c>
      <c r="BX36" s="188">
        <v>0.11765957472583793</v>
      </c>
      <c r="BY36" s="188">
        <v>0.32781501681874425</v>
      </c>
      <c r="BZ36" s="188">
        <v>0.35001975675757513</v>
      </c>
      <c r="CA36" s="188">
        <v>1</v>
      </c>
      <c r="CB36" s="188">
        <v>1</v>
      </c>
      <c r="CC36" s="188">
        <v>8.0497558206635525E-2</v>
      </c>
      <c r="CD36" s="188">
        <v>0.11500634336216209</v>
      </c>
      <c r="CE36" s="188">
        <v>0.32635869865507999</v>
      </c>
      <c r="CF36" s="188">
        <v>0.34397265111456171</v>
      </c>
      <c r="CG36" s="188">
        <v>1</v>
      </c>
      <c r="CH36" s="191">
        <v>1</v>
      </c>
      <c r="CI36" s="192">
        <v>1</v>
      </c>
      <c r="CJ36">
        <v>1</v>
      </c>
      <c r="CK36" s="131">
        <v>1</v>
      </c>
      <c r="CL36" t="str">
        <f t="shared" si="21"/>
        <v>FALSE</v>
      </c>
      <c r="CM36">
        <v>0</v>
      </c>
    </row>
    <row r="37" spans="1:91" x14ac:dyDescent="0.25">
      <c r="A37" t="s">
        <v>2378</v>
      </c>
      <c r="B37" s="34">
        <v>47252.35</v>
      </c>
      <c r="C37" s="185">
        <f t="shared" si="9"/>
        <v>47.25235</v>
      </c>
      <c r="D37" s="120">
        <v>2917972</v>
      </c>
      <c r="E37">
        <v>843788.00000000105</v>
      </c>
      <c r="F37" s="131">
        <f t="shared" si="10"/>
        <v>-0.71083067280974555</v>
      </c>
      <c r="G37" s="186">
        <v>66761</v>
      </c>
      <c r="H37">
        <v>527100</v>
      </c>
      <c r="I37" s="131">
        <f t="shared" si="11"/>
        <v>6.8953281107233266</v>
      </c>
      <c r="J37" s="131">
        <v>1907.861217271</v>
      </c>
      <c r="K37">
        <v>694.28862673900005</v>
      </c>
      <c r="L37" s="131">
        <v>912.53700378899998</v>
      </c>
      <c r="M37">
        <v>500</v>
      </c>
      <c r="N37">
        <v>700</v>
      </c>
      <c r="O37">
        <v>0</v>
      </c>
      <c r="P37">
        <v>0</v>
      </c>
      <c r="Q37">
        <v>0</v>
      </c>
      <c r="R37">
        <v>0</v>
      </c>
      <c r="S37" s="131">
        <v>0</v>
      </c>
      <c r="T37">
        <v>740.4</v>
      </c>
      <c r="U37">
        <v>5444.9999999999991</v>
      </c>
      <c r="V37">
        <v>0</v>
      </c>
      <c r="W37">
        <v>1051.3999999999999</v>
      </c>
      <c r="X37">
        <v>150</v>
      </c>
      <c r="Y37">
        <v>2116.6999999999998</v>
      </c>
      <c r="Z37">
        <v>178.5</v>
      </c>
      <c r="AA37">
        <v>9.8000000000000007</v>
      </c>
      <c r="AB37">
        <v>518</v>
      </c>
      <c r="AC37">
        <v>6</v>
      </c>
      <c r="AD37">
        <v>1511.6</v>
      </c>
      <c r="AE37">
        <v>0</v>
      </c>
      <c r="AF37">
        <v>0</v>
      </c>
      <c r="AG37">
        <v>0</v>
      </c>
      <c r="AH37">
        <v>0</v>
      </c>
      <c r="AI37" s="131">
        <v>0</v>
      </c>
      <c r="AJ37" s="187">
        <v>0.26702100000000001</v>
      </c>
      <c r="AK37" s="188">
        <v>0.49103200000000002</v>
      </c>
      <c r="AL37" s="188">
        <v>0.36658099999999999</v>
      </c>
      <c r="AM37" s="164">
        <v>0</v>
      </c>
      <c r="AN37" s="189">
        <v>0</v>
      </c>
      <c r="AO37" s="190">
        <v>0</v>
      </c>
      <c r="AP37">
        <v>1209</v>
      </c>
      <c r="AQ37" s="193">
        <v>3210931</v>
      </c>
      <c r="AR37" s="131">
        <f t="shared" si="12"/>
        <v>37.652630965909886</v>
      </c>
      <c r="AS37">
        <v>2088895000000</v>
      </c>
      <c r="AT37">
        <v>0</v>
      </c>
      <c r="AU37">
        <v>0</v>
      </c>
      <c r="AV37">
        <v>0</v>
      </c>
      <c r="AW37">
        <v>0</v>
      </c>
      <c r="AX37">
        <v>0</v>
      </c>
      <c r="AY37">
        <v>0</v>
      </c>
      <c r="AZ37" s="131">
        <v>0</v>
      </c>
      <c r="BA37">
        <v>2213620117919.9702</v>
      </c>
      <c r="BB37">
        <v>0</v>
      </c>
      <c r="BC37">
        <v>453848296348.87</v>
      </c>
      <c r="BD37">
        <v>1643305545869.8601</v>
      </c>
      <c r="BE37">
        <v>370596783545.11298</v>
      </c>
      <c r="BF37">
        <v>2197835757.4535899</v>
      </c>
      <c r="BG37">
        <v>2152288127244.6101</v>
      </c>
      <c r="BH37" s="131">
        <v>5085054964152.1699</v>
      </c>
      <c r="BI37">
        <f t="shared" si="13"/>
        <v>94.365559071754006</v>
      </c>
      <c r="BJ37">
        <f t="shared" si="14"/>
        <v>0</v>
      </c>
      <c r="BK37">
        <f t="shared" si="15"/>
        <v>0</v>
      </c>
      <c r="BL37">
        <f t="shared" si="16"/>
        <v>0</v>
      </c>
      <c r="BM37">
        <f t="shared" si="17"/>
        <v>0</v>
      </c>
      <c r="BN37">
        <f t="shared" si="18"/>
        <v>0</v>
      </c>
      <c r="BO37">
        <f t="shared" si="19"/>
        <v>0</v>
      </c>
      <c r="BP37" s="131">
        <f t="shared" si="20"/>
        <v>0</v>
      </c>
      <c r="BQ37" s="188">
        <v>4.0298519322841148E-2</v>
      </c>
      <c r="BR37" s="188">
        <v>4.8093012910775376E-2</v>
      </c>
      <c r="BS37" s="188">
        <v>0.37303226755270241</v>
      </c>
      <c r="BT37" s="188">
        <v>0.34771411367398014</v>
      </c>
      <c r="BU37" s="188">
        <v>0.60632412982256156</v>
      </c>
      <c r="BV37" s="188">
        <v>0.71396784698205107</v>
      </c>
      <c r="BW37" s="188">
        <v>0.15006140742063068</v>
      </c>
      <c r="BX37" s="188">
        <v>0.22546691780312014</v>
      </c>
      <c r="BY37" s="188">
        <v>0.40845798690680496</v>
      </c>
      <c r="BZ37" s="188">
        <v>0.41708861635937233</v>
      </c>
      <c r="CA37" s="188">
        <v>1</v>
      </c>
      <c r="CB37" s="188">
        <v>1</v>
      </c>
      <c r="CC37" s="188">
        <v>0.14995033748105213</v>
      </c>
      <c r="CD37" s="188">
        <v>0.22503929354737257</v>
      </c>
      <c r="CE37" s="188">
        <v>0.40824752635942857</v>
      </c>
      <c r="CF37" s="188">
        <v>0.41646850729815493</v>
      </c>
      <c r="CG37" s="188">
        <v>1</v>
      </c>
      <c r="CH37" s="191">
        <v>1</v>
      </c>
      <c r="CI37" s="192">
        <v>1</v>
      </c>
      <c r="CJ37">
        <v>0</v>
      </c>
      <c r="CK37" s="131">
        <v>0</v>
      </c>
      <c r="CL37" t="str">
        <f t="shared" si="21"/>
        <v>FALSE</v>
      </c>
      <c r="CM37">
        <v>0</v>
      </c>
    </row>
    <row r="38" spans="1:91" x14ac:dyDescent="0.25">
      <c r="A38" t="s">
        <v>2382</v>
      </c>
      <c r="B38" s="34">
        <v>65139.618300000002</v>
      </c>
      <c r="C38" s="185">
        <f t="shared" si="9"/>
        <v>65.139618299999995</v>
      </c>
      <c r="D38" s="120">
        <v>19936949</v>
      </c>
      <c r="E38">
        <v>27919145.999999937</v>
      </c>
      <c r="F38" s="131">
        <f t="shared" si="10"/>
        <v>0.40037204288379002</v>
      </c>
      <c r="G38" s="186">
        <v>3361222</v>
      </c>
      <c r="H38">
        <v>1750163</v>
      </c>
      <c r="I38" s="131">
        <f t="shared" si="11"/>
        <v>-0.47930752565584778</v>
      </c>
      <c r="J38" s="131">
        <v>9918.3281836429996</v>
      </c>
      <c r="K38">
        <v>3609.3728368880002</v>
      </c>
      <c r="L38" s="131">
        <v>4743.9726754550002</v>
      </c>
      <c r="M38">
        <v>0</v>
      </c>
      <c r="N38">
        <v>0</v>
      </c>
      <c r="O38">
        <v>0</v>
      </c>
      <c r="P38">
        <v>0</v>
      </c>
      <c r="Q38">
        <v>0</v>
      </c>
      <c r="R38">
        <v>50</v>
      </c>
      <c r="S38" s="131">
        <v>0</v>
      </c>
      <c r="T38">
        <v>1204.4000000000001</v>
      </c>
      <c r="U38">
        <v>8862.4999999999982</v>
      </c>
      <c r="V38">
        <v>5396.2999999999993</v>
      </c>
      <c r="W38">
        <v>4544.6000000000022</v>
      </c>
      <c r="X38">
        <v>1979.6000000000001</v>
      </c>
      <c r="Y38">
        <v>470.2</v>
      </c>
      <c r="Z38">
        <v>0</v>
      </c>
      <c r="AA38">
        <v>174.29999999999976</v>
      </c>
      <c r="AB38">
        <v>0</v>
      </c>
      <c r="AC38">
        <v>2584.1999999999998</v>
      </c>
      <c r="AD38">
        <v>12715.800000000003</v>
      </c>
      <c r="AE38">
        <v>0</v>
      </c>
      <c r="AF38">
        <v>0</v>
      </c>
      <c r="AG38">
        <v>0</v>
      </c>
      <c r="AH38">
        <v>0</v>
      </c>
      <c r="AI38" s="131">
        <v>194.8</v>
      </c>
      <c r="AJ38" s="187">
        <v>0.45400000000000001</v>
      </c>
      <c r="AK38" s="188">
        <v>0.7</v>
      </c>
      <c r="AL38" s="188">
        <v>1</v>
      </c>
      <c r="AM38" s="164">
        <v>1</v>
      </c>
      <c r="AN38" s="189">
        <v>2000</v>
      </c>
      <c r="AO38" s="190">
        <v>0</v>
      </c>
      <c r="AP38">
        <v>6547</v>
      </c>
      <c r="AQ38" s="193">
        <v>19469232</v>
      </c>
      <c r="AR38" s="131">
        <f t="shared" si="12"/>
        <v>33.627417866303098</v>
      </c>
      <c r="AS38">
        <v>2088895000000</v>
      </c>
      <c r="AT38">
        <v>0</v>
      </c>
      <c r="AU38">
        <v>0</v>
      </c>
      <c r="AV38">
        <v>0</v>
      </c>
      <c r="AW38">
        <v>0</v>
      </c>
      <c r="AX38">
        <v>0</v>
      </c>
      <c r="AY38">
        <v>0</v>
      </c>
      <c r="AZ38" s="131">
        <v>0</v>
      </c>
      <c r="BA38">
        <v>2213620117919.9702</v>
      </c>
      <c r="BB38">
        <v>0</v>
      </c>
      <c r="BC38">
        <v>0</v>
      </c>
      <c r="BD38">
        <v>0</v>
      </c>
      <c r="BE38">
        <v>0</v>
      </c>
      <c r="BF38">
        <v>12046337786603.1</v>
      </c>
      <c r="BG38">
        <v>0</v>
      </c>
      <c r="BH38" s="131">
        <v>0</v>
      </c>
      <c r="BI38">
        <f t="shared" si="13"/>
        <v>94.365559071754006</v>
      </c>
      <c r="BJ38">
        <f t="shared" si="14"/>
        <v>0</v>
      </c>
      <c r="BK38">
        <f t="shared" si="15"/>
        <v>0</v>
      </c>
      <c r="BL38">
        <f t="shared" si="16"/>
        <v>0</v>
      </c>
      <c r="BM38">
        <f t="shared" si="17"/>
        <v>0</v>
      </c>
      <c r="BN38">
        <f t="shared" si="18"/>
        <v>0</v>
      </c>
      <c r="BO38">
        <f t="shared" si="19"/>
        <v>0</v>
      </c>
      <c r="BP38" s="131">
        <f t="shared" si="20"/>
        <v>0</v>
      </c>
      <c r="BQ38" s="188">
        <v>2.6460828731275171E-2</v>
      </c>
      <c r="BR38" s="188">
        <v>2.9938480810594595E-2</v>
      </c>
      <c r="BS38" s="188">
        <v>0.30977612223159928</v>
      </c>
      <c r="BT38" s="188">
        <v>0.28854985783495707</v>
      </c>
      <c r="BU38" s="188">
        <v>0.66010193873718592</v>
      </c>
      <c r="BV38" s="188">
        <v>0.76242707655357955</v>
      </c>
      <c r="BW38" s="188">
        <v>5.5836347418964392E-2</v>
      </c>
      <c r="BX38" s="188">
        <v>9.4843142397807029E-2</v>
      </c>
      <c r="BY38" s="188">
        <v>0.28870407769834683</v>
      </c>
      <c r="BZ38" s="188">
        <v>0.28336793465204657</v>
      </c>
      <c r="CA38" s="188">
        <v>1</v>
      </c>
      <c r="CB38" s="188">
        <v>1</v>
      </c>
      <c r="CC38" s="188">
        <v>5.5791853674318839E-2</v>
      </c>
      <c r="CD38" s="188">
        <v>9.4666171280818723E-2</v>
      </c>
      <c r="CE38" s="188">
        <v>0.28853072792425716</v>
      </c>
      <c r="CF38" s="188">
        <v>0.28282966903504952</v>
      </c>
      <c r="CG38" s="188">
        <v>1</v>
      </c>
      <c r="CH38" s="191">
        <v>1</v>
      </c>
      <c r="CI38" s="192">
        <v>1</v>
      </c>
      <c r="CJ38">
        <v>1</v>
      </c>
      <c r="CK38" s="131">
        <v>1</v>
      </c>
      <c r="CL38" t="str">
        <f t="shared" si="21"/>
        <v>TRUE</v>
      </c>
      <c r="CM38">
        <v>35</v>
      </c>
    </row>
    <row r="39" spans="1:91" x14ac:dyDescent="0.25">
      <c r="A39" t="s">
        <v>2386</v>
      </c>
      <c r="B39" s="34">
        <v>105180.238733333</v>
      </c>
      <c r="C39" s="185">
        <f t="shared" si="9"/>
        <v>105.180238733333</v>
      </c>
      <c r="D39" s="120">
        <v>19424322</v>
      </c>
      <c r="E39">
        <v>30782465.999999966</v>
      </c>
      <c r="F39" s="131">
        <f t="shared" si="10"/>
        <v>0.58473824723457346</v>
      </c>
      <c r="G39" s="186">
        <v>0</v>
      </c>
      <c r="H39">
        <v>0</v>
      </c>
      <c r="I39" s="131">
        <f t="shared" si="11"/>
        <v>0</v>
      </c>
      <c r="J39" s="131">
        <v>7628.6628929540002</v>
      </c>
      <c r="K39">
        <v>2776.142119699</v>
      </c>
      <c r="L39" s="131">
        <v>3648.8173857880001</v>
      </c>
      <c r="M39">
        <v>3100</v>
      </c>
      <c r="N39">
        <v>0</v>
      </c>
      <c r="O39">
        <v>1000</v>
      </c>
      <c r="P39">
        <v>0</v>
      </c>
      <c r="Q39">
        <v>0</v>
      </c>
      <c r="R39">
        <v>0</v>
      </c>
      <c r="S39" s="131">
        <v>0</v>
      </c>
      <c r="T39">
        <v>11488.5</v>
      </c>
      <c r="U39">
        <v>6991.2999999999975</v>
      </c>
      <c r="V39">
        <v>2134</v>
      </c>
      <c r="W39">
        <v>101.89999999999998</v>
      </c>
      <c r="X39">
        <v>688.89999999999986</v>
      </c>
      <c r="Y39">
        <v>103.9</v>
      </c>
      <c r="Z39">
        <v>0</v>
      </c>
      <c r="AA39">
        <v>96.899999999999935</v>
      </c>
      <c r="AB39">
        <v>0</v>
      </c>
      <c r="AC39">
        <v>662.39999999999793</v>
      </c>
      <c r="AD39">
        <v>5781.5999999999995</v>
      </c>
      <c r="AE39">
        <v>0</v>
      </c>
      <c r="AF39">
        <v>0</v>
      </c>
      <c r="AG39">
        <v>0</v>
      </c>
      <c r="AH39">
        <v>0</v>
      </c>
      <c r="AI39" s="131">
        <v>0</v>
      </c>
      <c r="AJ39" s="187">
        <v>0.17366100000000001</v>
      </c>
      <c r="AK39" s="188">
        <v>0.13881199999999999</v>
      </c>
      <c r="AL39" s="188">
        <v>0.13881199999999999</v>
      </c>
      <c r="AM39" s="164">
        <v>0</v>
      </c>
      <c r="AN39" s="189">
        <v>0</v>
      </c>
      <c r="AO39" s="190">
        <v>0</v>
      </c>
      <c r="AP39">
        <v>1807</v>
      </c>
      <c r="AQ39" s="193">
        <v>11812173</v>
      </c>
      <c r="AR39" s="131">
        <f t="shared" si="12"/>
        <v>15.297777978700447</v>
      </c>
      <c r="AS39">
        <v>160844915000000</v>
      </c>
      <c r="AT39">
        <v>75444662102754</v>
      </c>
      <c r="AU39">
        <v>5214769436751.0098</v>
      </c>
      <c r="AV39">
        <v>51113531296716.797</v>
      </c>
      <c r="AW39">
        <v>359984091144785</v>
      </c>
      <c r="AX39">
        <v>1318758085000000</v>
      </c>
      <c r="AY39">
        <v>257206527294120</v>
      </c>
      <c r="AZ39" s="131">
        <v>535344352548007</v>
      </c>
      <c r="BA39">
        <v>170448749079838</v>
      </c>
      <c r="BB39">
        <v>160234430541210</v>
      </c>
      <c r="BC39">
        <v>15687806553162.199</v>
      </c>
      <c r="BD39">
        <v>88162918881725.297</v>
      </c>
      <c r="BE39">
        <v>356265862694507</v>
      </c>
      <c r="BF39">
        <v>2859610697530140</v>
      </c>
      <c r="BG39">
        <v>371573572534396</v>
      </c>
      <c r="BH39" s="131">
        <v>736730252261657</v>
      </c>
      <c r="BI39">
        <f t="shared" si="13"/>
        <v>94.365559071753836</v>
      </c>
      <c r="BJ39">
        <f t="shared" si="14"/>
        <v>47.083926873850444</v>
      </c>
      <c r="BK39">
        <f t="shared" si="15"/>
        <v>33.240908594068976</v>
      </c>
      <c r="BL39">
        <f t="shared" si="16"/>
        <v>57.976223955660998</v>
      </c>
      <c r="BM39">
        <f t="shared" si="17"/>
        <v>101.04366677799447</v>
      </c>
      <c r="BN39">
        <f t="shared" si="18"/>
        <v>46.116699945870884</v>
      </c>
      <c r="BO39">
        <f t="shared" si="19"/>
        <v>69.220888218661131</v>
      </c>
      <c r="BP39" s="131">
        <f t="shared" si="20"/>
        <v>72.664906986590552</v>
      </c>
      <c r="BQ39" s="188">
        <v>2.8603588876449797E-2</v>
      </c>
      <c r="BR39" s="188">
        <v>3.4508531869657653E-2</v>
      </c>
      <c r="BS39" s="188">
        <v>0.36908759610057357</v>
      </c>
      <c r="BT39" s="188">
        <v>0.34388909800285089</v>
      </c>
      <c r="BU39" s="188">
        <v>0.60017688885432119</v>
      </c>
      <c r="BV39" s="188">
        <v>0.7161287958787087</v>
      </c>
      <c r="BW39" s="188">
        <v>0.10450849944421357</v>
      </c>
      <c r="BX39" s="188">
        <v>0.15544161049013858</v>
      </c>
      <c r="BY39" s="188">
        <v>0.38362729839578374</v>
      </c>
      <c r="BZ39" s="188">
        <v>0.38383276511430064</v>
      </c>
      <c r="CA39" s="188">
        <v>1</v>
      </c>
      <c r="CB39" s="188">
        <v>1</v>
      </c>
      <c r="CC39" s="188">
        <v>0.10448686023519155</v>
      </c>
      <c r="CD39" s="188">
        <v>0.15473927705953133</v>
      </c>
      <c r="CE39" s="188">
        <v>0.38357262082257415</v>
      </c>
      <c r="CF39" s="188">
        <v>0.38238895426324143</v>
      </c>
      <c r="CG39" s="188">
        <v>1</v>
      </c>
      <c r="CH39" s="191">
        <v>1</v>
      </c>
      <c r="CI39" s="192">
        <v>0</v>
      </c>
      <c r="CJ39">
        <v>0</v>
      </c>
      <c r="CK39" s="131">
        <v>0</v>
      </c>
      <c r="CL39" t="str">
        <f t="shared" si="21"/>
        <v>TRUE</v>
      </c>
      <c r="CM39">
        <v>45</v>
      </c>
    </row>
    <row r="40" spans="1:91" x14ac:dyDescent="0.25">
      <c r="A40" t="s">
        <v>2387</v>
      </c>
      <c r="B40" s="34">
        <v>68399.361300000004</v>
      </c>
      <c r="C40" s="185">
        <f t="shared" si="9"/>
        <v>68.39936130000001</v>
      </c>
      <c r="D40" s="120">
        <v>0</v>
      </c>
      <c r="E40">
        <v>0</v>
      </c>
      <c r="F40" s="131">
        <f t="shared" si="10"/>
        <v>0</v>
      </c>
      <c r="G40" s="186">
        <v>14384521</v>
      </c>
      <c r="H40">
        <v>11919968</v>
      </c>
      <c r="I40" s="131">
        <f t="shared" si="11"/>
        <v>-0.17133368570284679</v>
      </c>
      <c r="J40" s="131">
        <v>4313.4096815339999</v>
      </c>
      <c r="K40">
        <v>1569.690319844</v>
      </c>
      <c r="L40" s="131">
        <v>2063.119639556</v>
      </c>
      <c r="M40">
        <v>1850</v>
      </c>
      <c r="N40">
        <v>250</v>
      </c>
      <c r="O40">
        <v>0</v>
      </c>
      <c r="P40">
        <v>0</v>
      </c>
      <c r="Q40">
        <v>0</v>
      </c>
      <c r="R40">
        <v>50</v>
      </c>
      <c r="S40" s="131">
        <v>0</v>
      </c>
      <c r="T40">
        <v>3246</v>
      </c>
      <c r="U40">
        <v>7321.2000000000007</v>
      </c>
      <c r="V40">
        <v>0</v>
      </c>
      <c r="W40">
        <v>863.6</v>
      </c>
      <c r="X40">
        <v>8168.7000000000016</v>
      </c>
      <c r="Y40">
        <v>30.5</v>
      </c>
      <c r="Z40">
        <v>0</v>
      </c>
      <c r="AA40">
        <v>2.8</v>
      </c>
      <c r="AB40">
        <v>0</v>
      </c>
      <c r="AC40">
        <v>65.099999999999994</v>
      </c>
      <c r="AD40">
        <v>7248.8</v>
      </c>
      <c r="AE40">
        <v>0</v>
      </c>
      <c r="AF40">
        <v>0</v>
      </c>
      <c r="AG40">
        <v>0</v>
      </c>
      <c r="AH40">
        <v>0</v>
      </c>
      <c r="AI40" s="131">
        <v>0</v>
      </c>
      <c r="AJ40" s="187">
        <v>0</v>
      </c>
      <c r="AK40" s="188">
        <v>0</v>
      </c>
      <c r="AL40" s="188">
        <v>0</v>
      </c>
      <c r="AM40" s="164">
        <v>0</v>
      </c>
      <c r="AN40" s="189">
        <v>0</v>
      </c>
      <c r="AO40" s="190">
        <v>0</v>
      </c>
      <c r="AP40">
        <v>975</v>
      </c>
      <c r="AQ40" s="193">
        <v>4088377</v>
      </c>
      <c r="AR40" s="131">
        <f t="shared" si="12"/>
        <v>23.848094243754918</v>
      </c>
      <c r="AS40">
        <v>1211559100000000</v>
      </c>
      <c r="AT40">
        <v>3272182628088</v>
      </c>
      <c r="AU40">
        <v>3279078281142.0601</v>
      </c>
      <c r="AV40">
        <v>40918870918529.703</v>
      </c>
      <c r="AW40">
        <v>315064379595500</v>
      </c>
      <c r="AX40">
        <v>1799887716000000</v>
      </c>
      <c r="AY40">
        <v>213932923974652</v>
      </c>
      <c r="AZ40" s="131">
        <v>450152951148179</v>
      </c>
      <c r="BA40">
        <v>1283899668393580</v>
      </c>
      <c r="BB40">
        <v>4682784166304.7002</v>
      </c>
      <c r="BC40">
        <v>13765443060414.801</v>
      </c>
      <c r="BD40">
        <v>77359549009847.297</v>
      </c>
      <c r="BE40">
        <v>312609505393362</v>
      </c>
      <c r="BF40">
        <v>3175457278562280</v>
      </c>
      <c r="BG40">
        <v>326041428299364</v>
      </c>
      <c r="BH40" s="131">
        <v>646452281523616</v>
      </c>
      <c r="BI40">
        <f t="shared" si="13"/>
        <v>94.365559071754205</v>
      </c>
      <c r="BJ40">
        <f t="shared" si="14"/>
        <v>69.876861966716689</v>
      </c>
      <c r="BK40">
        <f t="shared" si="15"/>
        <v>23.821087826600255</v>
      </c>
      <c r="BL40">
        <f t="shared" si="16"/>
        <v>52.894402103250414</v>
      </c>
      <c r="BM40">
        <f t="shared" si="17"/>
        <v>100.78528456741871</v>
      </c>
      <c r="BN40">
        <f t="shared" si="18"/>
        <v>56.681213384641005</v>
      </c>
      <c r="BO40">
        <f t="shared" si="19"/>
        <v>65.615257880119316</v>
      </c>
      <c r="BP40" s="131">
        <f t="shared" si="20"/>
        <v>69.634366528526854</v>
      </c>
      <c r="BQ40" s="188">
        <v>7.2155482890882375E-2</v>
      </c>
      <c r="BR40" s="188">
        <v>8.4925066127456886E-2</v>
      </c>
      <c r="BS40" s="188">
        <v>0.45004907321300247</v>
      </c>
      <c r="BT40" s="188">
        <v>0.41941773626260376</v>
      </c>
      <c r="BU40" s="188">
        <v>0.62815632967419699</v>
      </c>
      <c r="BV40" s="188">
        <v>0.73582369550388926</v>
      </c>
      <c r="BW40" s="188">
        <v>0.18893915745484954</v>
      </c>
      <c r="BX40" s="188">
        <v>0.30726116166367817</v>
      </c>
      <c r="BY40" s="188">
        <v>0.40109872017145654</v>
      </c>
      <c r="BZ40" s="188">
        <v>0.42055112745754858</v>
      </c>
      <c r="CA40" s="188">
        <v>1</v>
      </c>
      <c r="CB40" s="188">
        <v>1</v>
      </c>
      <c r="CC40" s="188">
        <v>0.18892072314314551</v>
      </c>
      <c r="CD40" s="188">
        <v>0.30543598398136607</v>
      </c>
      <c r="CE40" s="188">
        <v>0.40106982208277941</v>
      </c>
      <c r="CF40" s="188">
        <v>0.41837975105754421</v>
      </c>
      <c r="CG40" s="188">
        <v>1</v>
      </c>
      <c r="CH40" s="191">
        <v>1</v>
      </c>
      <c r="CI40" s="192">
        <v>0</v>
      </c>
      <c r="CJ40">
        <v>0</v>
      </c>
      <c r="CK40" s="131">
        <v>0</v>
      </c>
      <c r="CL40" t="str">
        <f t="shared" si="21"/>
        <v>FALSE</v>
      </c>
      <c r="CM40">
        <v>0</v>
      </c>
    </row>
    <row r="41" spans="1:91" x14ac:dyDescent="0.25">
      <c r="A41" t="s">
        <v>2388</v>
      </c>
      <c r="B41" s="34">
        <v>144557.54870000001</v>
      </c>
      <c r="C41" s="185">
        <f t="shared" si="9"/>
        <v>144.55754870000001</v>
      </c>
      <c r="D41" s="120">
        <v>596545</v>
      </c>
      <c r="E41">
        <v>191994</v>
      </c>
      <c r="F41" s="131">
        <f t="shared" si="10"/>
        <v>-0.67815671910752751</v>
      </c>
      <c r="G41" s="186">
        <v>4892458</v>
      </c>
      <c r="H41">
        <v>3515910</v>
      </c>
      <c r="I41" s="131">
        <f t="shared" si="11"/>
        <v>-0.28136122987667955</v>
      </c>
      <c r="J41" s="131">
        <v>3057.5798465759999</v>
      </c>
      <c r="K41">
        <v>1112.6820408149999</v>
      </c>
      <c r="L41" s="131">
        <v>1462.4516326349999</v>
      </c>
      <c r="M41">
        <v>0</v>
      </c>
      <c r="N41">
        <v>450</v>
      </c>
      <c r="O41">
        <v>0</v>
      </c>
      <c r="P41">
        <v>6</v>
      </c>
      <c r="Q41">
        <v>0</v>
      </c>
      <c r="R41">
        <v>0</v>
      </c>
      <c r="S41" s="131">
        <v>0</v>
      </c>
      <c r="T41">
        <v>585</v>
      </c>
      <c r="U41">
        <v>3357.2999999999993</v>
      </c>
      <c r="V41">
        <v>0</v>
      </c>
      <c r="W41">
        <v>8316.9999999999964</v>
      </c>
      <c r="X41">
        <v>3415.3</v>
      </c>
      <c r="Y41">
        <v>400.39999999999975</v>
      </c>
      <c r="Z41">
        <v>0</v>
      </c>
      <c r="AA41">
        <v>91.999999999999901</v>
      </c>
      <c r="AB41">
        <v>19.500000000000004</v>
      </c>
      <c r="AC41">
        <v>0</v>
      </c>
      <c r="AD41">
        <v>358.19999999999987</v>
      </c>
      <c r="AE41">
        <v>0</v>
      </c>
      <c r="AF41">
        <v>0</v>
      </c>
      <c r="AG41">
        <v>0</v>
      </c>
      <c r="AH41">
        <v>0</v>
      </c>
      <c r="AI41" s="131">
        <v>11.5</v>
      </c>
      <c r="AJ41" s="187">
        <v>0.59795699999999996</v>
      </c>
      <c r="AK41" s="188">
        <v>0.72169899999999998</v>
      </c>
      <c r="AL41" s="188">
        <v>0.81916500000000003</v>
      </c>
      <c r="AM41" s="164">
        <v>1</v>
      </c>
      <c r="AN41" s="189">
        <v>2500</v>
      </c>
      <c r="AO41" s="190">
        <v>0</v>
      </c>
      <c r="AP41">
        <v>2142</v>
      </c>
      <c r="AQ41" s="193">
        <v>4227337</v>
      </c>
      <c r="AR41" s="131">
        <f t="shared" si="12"/>
        <v>50.670197336999628</v>
      </c>
      <c r="AS41">
        <v>0</v>
      </c>
      <c r="AT41">
        <v>0</v>
      </c>
      <c r="AU41">
        <v>0</v>
      </c>
      <c r="AV41">
        <v>0</v>
      </c>
      <c r="AW41">
        <v>0</v>
      </c>
      <c r="AX41">
        <v>0</v>
      </c>
      <c r="AY41">
        <v>0</v>
      </c>
      <c r="AZ41" s="131">
        <v>0</v>
      </c>
      <c r="BA41">
        <v>0</v>
      </c>
      <c r="BB41">
        <v>0</v>
      </c>
      <c r="BC41">
        <v>0</v>
      </c>
      <c r="BD41">
        <v>0</v>
      </c>
      <c r="BE41">
        <v>0</v>
      </c>
      <c r="BF41">
        <v>438468233611.992</v>
      </c>
      <c r="BG41">
        <v>0</v>
      </c>
      <c r="BH41" s="131">
        <v>0</v>
      </c>
      <c r="BI41">
        <f t="shared" si="13"/>
        <v>0</v>
      </c>
      <c r="BJ41">
        <f t="shared" si="14"/>
        <v>0</v>
      </c>
      <c r="BK41">
        <f t="shared" si="15"/>
        <v>0</v>
      </c>
      <c r="BL41">
        <f t="shared" si="16"/>
        <v>0</v>
      </c>
      <c r="BM41">
        <f t="shared" si="17"/>
        <v>0</v>
      </c>
      <c r="BN41">
        <f t="shared" si="18"/>
        <v>0</v>
      </c>
      <c r="BO41">
        <f t="shared" si="19"/>
        <v>0</v>
      </c>
      <c r="BP41" s="131">
        <f t="shared" si="20"/>
        <v>0</v>
      </c>
      <c r="BQ41" s="188">
        <v>0.11855881729552314</v>
      </c>
      <c r="BR41" s="188">
        <v>0.11829808305400182</v>
      </c>
      <c r="BS41" s="188">
        <v>0.48870707160197641</v>
      </c>
      <c r="BT41" s="188">
        <v>0.4610428649159895</v>
      </c>
      <c r="BU41" s="188">
        <v>0.66869035509867325</v>
      </c>
      <c r="BV41" s="188">
        <v>0.76666279651831304</v>
      </c>
      <c r="BW41" s="188">
        <v>0.16486545065007738</v>
      </c>
      <c r="BX41" s="188">
        <v>0.21946611468392432</v>
      </c>
      <c r="BY41" s="188">
        <v>0.51824043146660037</v>
      </c>
      <c r="BZ41" s="188">
        <v>0.51407361548861052</v>
      </c>
      <c r="CA41" s="188">
        <v>1</v>
      </c>
      <c r="CB41" s="188">
        <v>1</v>
      </c>
      <c r="CC41" s="188">
        <v>0.16482563030499447</v>
      </c>
      <c r="CD41" s="188">
        <v>0.21919798907351215</v>
      </c>
      <c r="CE41" s="188">
        <v>0.5181682168776548</v>
      </c>
      <c r="CF41" s="188">
        <v>0.51364560564845152</v>
      </c>
      <c r="CG41" s="188">
        <v>1</v>
      </c>
      <c r="CH41" s="191">
        <v>1</v>
      </c>
      <c r="CI41" s="192">
        <v>1</v>
      </c>
      <c r="CJ41">
        <v>1</v>
      </c>
      <c r="CK41" s="131">
        <v>1</v>
      </c>
      <c r="CL41" t="str">
        <f t="shared" si="21"/>
        <v>TRUE</v>
      </c>
      <c r="CM41">
        <v>110</v>
      </c>
    </row>
    <row r="42" spans="1:91" x14ac:dyDescent="0.25">
      <c r="A42" t="s">
        <v>2393</v>
      </c>
      <c r="B42" s="34">
        <v>86791.760999999999</v>
      </c>
      <c r="C42" s="185">
        <f t="shared" si="9"/>
        <v>86.791760999999994</v>
      </c>
      <c r="D42" s="120">
        <v>888943</v>
      </c>
      <c r="E42">
        <v>0</v>
      </c>
      <c r="F42" s="131">
        <f t="shared" si="10"/>
        <v>-1</v>
      </c>
      <c r="G42" s="186">
        <v>56834118</v>
      </c>
      <c r="H42">
        <v>84594859</v>
      </c>
      <c r="I42" s="131">
        <f t="shared" si="11"/>
        <v>0.48845204213426863</v>
      </c>
      <c r="J42" s="131">
        <v>13790.841918743001</v>
      </c>
      <c r="K42">
        <v>5018.6169783559999</v>
      </c>
      <c r="L42" s="131">
        <v>6596.2101699690002</v>
      </c>
      <c r="M42">
        <v>3400</v>
      </c>
      <c r="N42">
        <v>0</v>
      </c>
      <c r="O42">
        <v>0</v>
      </c>
      <c r="P42">
        <v>0</v>
      </c>
      <c r="Q42">
        <v>0</v>
      </c>
      <c r="R42">
        <v>0</v>
      </c>
      <c r="S42" s="131">
        <v>0</v>
      </c>
      <c r="T42">
        <v>9348.1</v>
      </c>
      <c r="U42">
        <v>16907.299999999996</v>
      </c>
      <c r="V42">
        <v>9093.1999999999989</v>
      </c>
      <c r="W42">
        <v>899.6</v>
      </c>
      <c r="X42">
        <v>1460.0000000000002</v>
      </c>
      <c r="Y42">
        <v>68.400000000000006</v>
      </c>
      <c r="Z42">
        <v>0</v>
      </c>
      <c r="AA42">
        <v>191.40000000000009</v>
      </c>
      <c r="AB42">
        <v>0</v>
      </c>
      <c r="AC42">
        <v>1548.4</v>
      </c>
      <c r="AD42">
        <v>5957.2999999999993</v>
      </c>
      <c r="AE42">
        <v>0</v>
      </c>
      <c r="AF42">
        <v>0</v>
      </c>
      <c r="AG42">
        <v>0</v>
      </c>
      <c r="AH42">
        <v>0</v>
      </c>
      <c r="AI42" s="131">
        <v>196.9</v>
      </c>
      <c r="AJ42" s="187">
        <v>0.50750600000000001</v>
      </c>
      <c r="AK42" s="188">
        <v>0.50750600000000001</v>
      </c>
      <c r="AL42" s="188">
        <v>0.50750600000000001</v>
      </c>
      <c r="AM42" s="164">
        <v>0</v>
      </c>
      <c r="AN42" s="189">
        <v>0</v>
      </c>
      <c r="AO42" s="190">
        <v>0</v>
      </c>
      <c r="AP42">
        <v>2438</v>
      </c>
      <c r="AQ42" s="193">
        <v>12951275</v>
      </c>
      <c r="AR42" s="131">
        <f t="shared" si="12"/>
        <v>18.824401458543655</v>
      </c>
      <c r="AS42">
        <v>37600110000000</v>
      </c>
      <c r="AT42">
        <v>390818620551696</v>
      </c>
      <c r="AU42">
        <v>109558127427155</v>
      </c>
      <c r="AV42">
        <v>127368504952366</v>
      </c>
      <c r="AW42">
        <v>631223560913208</v>
      </c>
      <c r="AX42">
        <v>5022996749000000</v>
      </c>
      <c r="AY42">
        <v>379621739628998</v>
      </c>
      <c r="AZ42" s="131">
        <v>2903789463535890</v>
      </c>
      <c r="BA42">
        <v>39845162122559.5</v>
      </c>
      <c r="BB42">
        <v>1030985479486920</v>
      </c>
      <c r="BC42">
        <v>40347909852484.898</v>
      </c>
      <c r="BD42">
        <v>108798382629419</v>
      </c>
      <c r="BE42">
        <v>621068180357210</v>
      </c>
      <c r="BF42">
        <v>7474031706458810</v>
      </c>
      <c r="BG42">
        <v>310898484225733</v>
      </c>
      <c r="BH42" s="131">
        <v>3174596430694310</v>
      </c>
      <c r="BI42">
        <f t="shared" si="13"/>
        <v>94.365559071753907</v>
      </c>
      <c r="BJ42">
        <f t="shared" si="14"/>
        <v>37.907286603705678</v>
      </c>
      <c r="BK42">
        <f t="shared" si="15"/>
        <v>271.53358830161972</v>
      </c>
      <c r="BL42">
        <f t="shared" si="16"/>
        <v>117.06838086573326</v>
      </c>
      <c r="BM42">
        <f t="shared" si="17"/>
        <v>101.63514745678278</v>
      </c>
      <c r="BN42">
        <f t="shared" si="18"/>
        <v>67.205986625120858</v>
      </c>
      <c r="BO42">
        <f t="shared" si="19"/>
        <v>122.10472514023817</v>
      </c>
      <c r="BP42" s="131">
        <f t="shared" si="20"/>
        <v>91.469562413034268</v>
      </c>
      <c r="BQ42" s="188">
        <v>2.3258829999231484E-2</v>
      </c>
      <c r="BR42" s="188">
        <v>2.6025845067463509E-2</v>
      </c>
      <c r="BS42" s="188">
        <v>0.29945212029530921</v>
      </c>
      <c r="BT42" s="188">
        <v>0.28322694224555722</v>
      </c>
      <c r="BU42" s="188">
        <v>0.64910356925735069</v>
      </c>
      <c r="BV42" s="188">
        <v>0.75678357350883163</v>
      </c>
      <c r="BW42" s="188">
        <v>9.3115868247127809E-2</v>
      </c>
      <c r="BX42" s="188">
        <v>0.16354690517613621</v>
      </c>
      <c r="BY42" s="188">
        <v>0.42501168639868908</v>
      </c>
      <c r="BZ42" s="188">
        <v>0.43149889507529077</v>
      </c>
      <c r="CA42" s="188">
        <v>1</v>
      </c>
      <c r="CB42" s="188">
        <v>1</v>
      </c>
      <c r="CC42" s="188">
        <v>9.2977047936036464E-2</v>
      </c>
      <c r="CD42" s="188">
        <v>0.16221703721855404</v>
      </c>
      <c r="CE42" s="188">
        <v>0.42460973418807491</v>
      </c>
      <c r="CF42" s="188">
        <v>0.42847681788238806</v>
      </c>
      <c r="CG42" s="188">
        <v>1</v>
      </c>
      <c r="CH42" s="191">
        <v>1</v>
      </c>
      <c r="CI42" s="192">
        <v>0</v>
      </c>
      <c r="CJ42">
        <v>0</v>
      </c>
      <c r="CK42" s="131">
        <v>0</v>
      </c>
      <c r="CL42" t="str">
        <f t="shared" si="21"/>
        <v>FALSE</v>
      </c>
      <c r="CM42">
        <v>0</v>
      </c>
    </row>
    <row r="43" spans="1:91" x14ac:dyDescent="0.25">
      <c r="A43" t="s">
        <v>2398</v>
      </c>
      <c r="B43" s="34">
        <v>924.25092466700005</v>
      </c>
      <c r="C43" s="185">
        <f t="shared" si="9"/>
        <v>0.9242509246670001</v>
      </c>
      <c r="D43" s="120">
        <v>1142517</v>
      </c>
      <c r="E43">
        <v>12783.000000001</v>
      </c>
      <c r="F43" s="131">
        <f t="shared" si="10"/>
        <v>-0.98881154503609048</v>
      </c>
      <c r="G43" s="186">
        <v>51858</v>
      </c>
      <c r="H43">
        <v>1330952</v>
      </c>
      <c r="I43" s="131">
        <f t="shared" si="11"/>
        <v>24.665316826719117</v>
      </c>
      <c r="J43" s="131">
        <v>379.430675861</v>
      </c>
      <c r="K43">
        <v>138.07838877399999</v>
      </c>
      <c r="L43" s="131">
        <v>181.48308113900001</v>
      </c>
      <c r="M43">
        <v>0</v>
      </c>
      <c r="N43">
        <v>0</v>
      </c>
      <c r="O43">
        <v>0</v>
      </c>
      <c r="P43">
        <v>0</v>
      </c>
      <c r="Q43">
        <v>0</v>
      </c>
      <c r="R43">
        <v>0</v>
      </c>
      <c r="S43" s="131">
        <v>0</v>
      </c>
      <c r="T43">
        <v>0</v>
      </c>
      <c r="U43">
        <v>1787.2000000000003</v>
      </c>
      <c r="V43">
        <v>0</v>
      </c>
      <c r="W43">
        <v>2.7</v>
      </c>
      <c r="X43">
        <v>39</v>
      </c>
      <c r="Y43">
        <v>79.5</v>
      </c>
      <c r="Z43">
        <v>0</v>
      </c>
      <c r="AA43">
        <v>40.1</v>
      </c>
      <c r="AB43">
        <v>0</v>
      </c>
      <c r="AC43">
        <v>7.1</v>
      </c>
      <c r="AD43">
        <v>0</v>
      </c>
      <c r="AE43">
        <v>0</v>
      </c>
      <c r="AF43">
        <v>29.3</v>
      </c>
      <c r="AG43">
        <v>0</v>
      </c>
      <c r="AH43">
        <v>0</v>
      </c>
      <c r="AI43" s="131">
        <v>0</v>
      </c>
      <c r="AJ43" s="187">
        <v>0.175478</v>
      </c>
      <c r="AK43" s="188">
        <v>0.72047799999999995</v>
      </c>
      <c r="AL43" s="188">
        <v>1</v>
      </c>
      <c r="AM43" s="164">
        <v>1</v>
      </c>
      <c r="AN43" s="189">
        <v>0</v>
      </c>
      <c r="AO43" s="190">
        <v>0</v>
      </c>
      <c r="AP43">
        <v>521</v>
      </c>
      <c r="AQ43" s="193">
        <v>1098082</v>
      </c>
      <c r="AR43" s="131">
        <f t="shared" si="12"/>
        <v>47.446365571970034</v>
      </c>
      <c r="AS43">
        <v>0</v>
      </c>
      <c r="AT43">
        <v>0</v>
      </c>
      <c r="AU43">
        <v>0</v>
      </c>
      <c r="AV43">
        <v>0</v>
      </c>
      <c r="AW43">
        <v>0</v>
      </c>
      <c r="AX43">
        <v>0</v>
      </c>
      <c r="AY43">
        <v>0</v>
      </c>
      <c r="AZ43" s="131">
        <v>0</v>
      </c>
      <c r="BA43">
        <v>0</v>
      </c>
      <c r="BB43">
        <v>0</v>
      </c>
      <c r="BC43">
        <v>0</v>
      </c>
      <c r="BD43">
        <v>0</v>
      </c>
      <c r="BE43">
        <v>0</v>
      </c>
      <c r="BF43">
        <v>0</v>
      </c>
      <c r="BG43">
        <v>0</v>
      </c>
      <c r="BH43" s="131">
        <v>0</v>
      </c>
      <c r="BI43">
        <f t="shared" si="13"/>
        <v>0</v>
      </c>
      <c r="BJ43">
        <f t="shared" si="14"/>
        <v>0</v>
      </c>
      <c r="BK43">
        <f t="shared" si="15"/>
        <v>0</v>
      </c>
      <c r="BL43">
        <f t="shared" si="16"/>
        <v>0</v>
      </c>
      <c r="BM43">
        <f t="shared" si="17"/>
        <v>0</v>
      </c>
      <c r="BN43">
        <f t="shared" si="18"/>
        <v>0</v>
      </c>
      <c r="BO43">
        <f t="shared" si="19"/>
        <v>0</v>
      </c>
      <c r="BP43" s="131">
        <f t="shared" si="20"/>
        <v>0</v>
      </c>
      <c r="BQ43" s="188">
        <v>2.5742265800287593E-2</v>
      </c>
      <c r="BR43" s="188">
        <v>2.6858354706065582E-2</v>
      </c>
      <c r="BS43" s="188">
        <v>0.55059449571079067</v>
      </c>
      <c r="BT43" s="188">
        <v>0.52023283867382208</v>
      </c>
      <c r="BU43" s="188">
        <v>0.60288434981721006</v>
      </c>
      <c r="BV43" s="188">
        <v>0.72104019466158975</v>
      </c>
      <c r="BW43" s="188">
        <v>5.0841729932680574E-2</v>
      </c>
      <c r="BX43" s="188">
        <v>9.1941895108262506E-2</v>
      </c>
      <c r="BY43" s="188">
        <v>0.32477224535996041</v>
      </c>
      <c r="BZ43" s="188">
        <v>0.3161335971331995</v>
      </c>
      <c r="CA43" s="188">
        <v>1</v>
      </c>
      <c r="CB43" s="188">
        <v>1</v>
      </c>
      <c r="CC43" s="188">
        <v>5.0864317219208338E-2</v>
      </c>
      <c r="CD43" s="188">
        <v>9.2025851616732948E-2</v>
      </c>
      <c r="CE43" s="188">
        <v>0.3248748763736316</v>
      </c>
      <c r="CF43" s="188">
        <v>0.31645970673079521</v>
      </c>
      <c r="CG43" s="188">
        <v>1</v>
      </c>
      <c r="CH43" s="191">
        <v>1</v>
      </c>
      <c r="CI43" s="192">
        <v>1</v>
      </c>
      <c r="CJ43">
        <v>1</v>
      </c>
      <c r="CK43" s="131">
        <v>1</v>
      </c>
      <c r="CL43" t="str">
        <f t="shared" si="21"/>
        <v>TRUE</v>
      </c>
      <c r="CM43">
        <v>67.069999999999993</v>
      </c>
    </row>
    <row r="44" spans="1:91" x14ac:dyDescent="0.25">
      <c r="A44" t="s">
        <v>2403</v>
      </c>
      <c r="B44" s="34">
        <v>64623.770133332997</v>
      </c>
      <c r="C44" s="185">
        <f t="shared" si="9"/>
        <v>64.623770133332997</v>
      </c>
      <c r="D44" s="120">
        <v>0</v>
      </c>
      <c r="E44">
        <v>0</v>
      </c>
      <c r="F44" s="131">
        <f t="shared" si="10"/>
        <v>0</v>
      </c>
      <c r="G44" s="186">
        <v>12158923</v>
      </c>
      <c r="H44">
        <v>11884926</v>
      </c>
      <c r="I44" s="131">
        <f t="shared" si="11"/>
        <v>-2.2534643898970308E-2</v>
      </c>
      <c r="J44" s="131">
        <v>3616.714112269</v>
      </c>
      <c r="K44">
        <v>1316.156254755</v>
      </c>
      <c r="L44" s="131">
        <v>1729.887598581</v>
      </c>
      <c r="M44">
        <v>2400</v>
      </c>
      <c r="N44">
        <v>0</v>
      </c>
      <c r="O44">
        <v>0</v>
      </c>
      <c r="P44">
        <v>9</v>
      </c>
      <c r="Q44">
        <v>0</v>
      </c>
      <c r="R44">
        <v>50</v>
      </c>
      <c r="S44" s="131">
        <v>0</v>
      </c>
      <c r="T44">
        <v>4769</v>
      </c>
      <c r="U44">
        <v>3185</v>
      </c>
      <c r="V44">
        <v>6576.2000000000007</v>
      </c>
      <c r="W44">
        <v>1310.8999999999999</v>
      </c>
      <c r="X44">
        <v>0</v>
      </c>
      <c r="Y44">
        <v>654.20000000000005</v>
      </c>
      <c r="Z44">
        <v>0</v>
      </c>
      <c r="AA44">
        <v>180.09999999999994</v>
      </c>
      <c r="AB44">
        <v>0</v>
      </c>
      <c r="AC44">
        <v>459.5</v>
      </c>
      <c r="AD44">
        <v>3697.5000000000005</v>
      </c>
      <c r="AE44">
        <v>0</v>
      </c>
      <c r="AF44">
        <v>0</v>
      </c>
      <c r="AG44">
        <v>0</v>
      </c>
      <c r="AH44">
        <v>0</v>
      </c>
      <c r="AI44" s="131">
        <v>0</v>
      </c>
      <c r="AJ44" s="187">
        <v>0.57236399999999998</v>
      </c>
      <c r="AK44" s="188">
        <v>0.57236399999999998</v>
      </c>
      <c r="AL44" s="188">
        <v>0.57236399999999998</v>
      </c>
      <c r="AM44" s="164">
        <v>0</v>
      </c>
      <c r="AN44" s="189">
        <v>0</v>
      </c>
      <c r="AO44" s="190">
        <v>0</v>
      </c>
      <c r="AP44">
        <v>769</v>
      </c>
      <c r="AQ44" s="193">
        <v>5464155</v>
      </c>
      <c r="AR44" s="131">
        <f>$AP44/($AQ44/100000)</f>
        <v>14.073539275514694</v>
      </c>
      <c r="AS44">
        <v>0</v>
      </c>
      <c r="AT44">
        <v>0</v>
      </c>
      <c r="AU44">
        <v>0</v>
      </c>
      <c r="AV44">
        <v>0</v>
      </c>
      <c r="AW44">
        <v>0</v>
      </c>
      <c r="AX44">
        <v>0</v>
      </c>
      <c r="AY44">
        <v>0</v>
      </c>
      <c r="AZ44" s="131">
        <v>0</v>
      </c>
      <c r="BA44">
        <v>0</v>
      </c>
      <c r="BB44">
        <v>0</v>
      </c>
      <c r="BC44">
        <v>0</v>
      </c>
      <c r="BD44">
        <v>0</v>
      </c>
      <c r="BE44">
        <v>0</v>
      </c>
      <c r="BF44">
        <v>0</v>
      </c>
      <c r="BG44">
        <v>0</v>
      </c>
      <c r="BH44" s="131">
        <v>0</v>
      </c>
      <c r="BI44">
        <f t="shared" si="13"/>
        <v>0</v>
      </c>
      <c r="BJ44">
        <f t="shared" si="14"/>
        <v>0</v>
      </c>
      <c r="BK44">
        <f t="shared" si="15"/>
        <v>0</v>
      </c>
      <c r="BL44">
        <f t="shared" si="16"/>
        <v>0</v>
      </c>
      <c r="BM44">
        <f t="shared" si="17"/>
        <v>0</v>
      </c>
      <c r="BN44">
        <f t="shared" si="18"/>
        <v>0</v>
      </c>
      <c r="BO44">
        <f t="shared" si="19"/>
        <v>0</v>
      </c>
      <c r="BP44" s="131">
        <f t="shared" si="20"/>
        <v>0</v>
      </c>
      <c r="BQ44" s="188">
        <v>7.367804495972724E-2</v>
      </c>
      <c r="BR44" s="188">
        <v>7.8572948532277503E-2</v>
      </c>
      <c r="BS44" s="188">
        <v>0.56153581394565122</v>
      </c>
      <c r="BT44" s="188">
        <v>0.5265095218992798</v>
      </c>
      <c r="BU44" s="188">
        <v>0.67172579174554992</v>
      </c>
      <c r="BV44" s="188">
        <v>0.76985026964076375</v>
      </c>
      <c r="BW44" s="188">
        <v>0.33282891959686645</v>
      </c>
      <c r="BX44" s="188">
        <v>0.42486159080694313</v>
      </c>
      <c r="BY44" s="188">
        <v>0.69132731098731326</v>
      </c>
      <c r="BZ44" s="188">
        <v>0.69349238193952933</v>
      </c>
      <c r="CA44" s="188">
        <v>1</v>
      </c>
      <c r="CB44" s="188">
        <v>1</v>
      </c>
      <c r="CC44" s="188">
        <v>0.33321912994746639</v>
      </c>
      <c r="CD44" s="188">
        <v>0.42709334180095138</v>
      </c>
      <c r="CE44" s="188">
        <v>0.69170206727242101</v>
      </c>
      <c r="CF44" s="188">
        <v>0.69526411265212484</v>
      </c>
      <c r="CG44" s="188">
        <v>1</v>
      </c>
      <c r="CH44" s="191">
        <v>1</v>
      </c>
      <c r="CI44" s="192">
        <v>0</v>
      </c>
      <c r="CJ44">
        <v>0</v>
      </c>
      <c r="CK44" s="131">
        <v>0</v>
      </c>
      <c r="CL44" t="str">
        <f t="shared" si="21"/>
        <v>FALSE</v>
      </c>
      <c r="CM44">
        <v>0</v>
      </c>
    </row>
    <row r="45" spans="1:91" x14ac:dyDescent="0.25">
      <c r="A45" t="s">
        <v>2404</v>
      </c>
      <c r="B45" s="34">
        <v>85695.248133333007</v>
      </c>
      <c r="C45" s="185">
        <f t="shared" si="9"/>
        <v>85.69524813333301</v>
      </c>
      <c r="D45" s="120">
        <v>4734456</v>
      </c>
      <c r="E45">
        <v>0</v>
      </c>
      <c r="F45" s="131">
        <f t="shared" si="10"/>
        <v>-1</v>
      </c>
      <c r="G45" s="186">
        <v>0</v>
      </c>
      <c r="H45">
        <v>3529188</v>
      </c>
      <c r="I45" s="131">
        <f t="shared" si="11"/>
        <v>0</v>
      </c>
      <c r="J45" s="131">
        <v>1116.6374034109999</v>
      </c>
      <c r="K45">
        <v>406.35484508100001</v>
      </c>
      <c r="L45" s="131">
        <v>534.09175741000001</v>
      </c>
      <c r="M45">
        <v>0</v>
      </c>
      <c r="N45">
        <v>0</v>
      </c>
      <c r="O45">
        <v>0</v>
      </c>
      <c r="P45">
        <v>0</v>
      </c>
      <c r="Q45">
        <v>0</v>
      </c>
      <c r="R45">
        <v>150</v>
      </c>
      <c r="S45" s="131">
        <v>0</v>
      </c>
      <c r="T45">
        <v>474</v>
      </c>
      <c r="U45">
        <v>295</v>
      </c>
      <c r="V45">
        <v>0</v>
      </c>
      <c r="W45">
        <v>1598</v>
      </c>
      <c r="X45">
        <v>1375.8999999999999</v>
      </c>
      <c r="Y45">
        <v>1</v>
      </c>
      <c r="Z45">
        <v>0</v>
      </c>
      <c r="AA45">
        <v>0</v>
      </c>
      <c r="AB45">
        <v>0</v>
      </c>
      <c r="AC45">
        <v>213.4</v>
      </c>
      <c r="AD45">
        <v>713.4</v>
      </c>
      <c r="AE45">
        <v>0</v>
      </c>
      <c r="AF45">
        <v>0</v>
      </c>
      <c r="AG45">
        <v>0</v>
      </c>
      <c r="AH45">
        <v>0</v>
      </c>
      <c r="AI45" s="131">
        <v>0</v>
      </c>
      <c r="AJ45" s="187">
        <v>0.287636</v>
      </c>
      <c r="AK45" s="188">
        <v>0.287636</v>
      </c>
      <c r="AL45" s="188">
        <v>0.287636</v>
      </c>
      <c r="AM45" s="164">
        <v>0</v>
      </c>
      <c r="AN45" s="189">
        <v>0</v>
      </c>
      <c r="AO45" s="190">
        <v>0</v>
      </c>
      <c r="AP45">
        <v>147</v>
      </c>
      <c r="AQ45" s="193">
        <v>928767</v>
      </c>
      <c r="AR45" s="131">
        <f>$AP45/($AQ45/100000)</f>
        <v>15.827435729305627</v>
      </c>
      <c r="AS45">
        <v>6266685000000</v>
      </c>
      <c r="AT45">
        <v>0</v>
      </c>
      <c r="AU45">
        <v>0</v>
      </c>
      <c r="AV45">
        <v>0</v>
      </c>
      <c r="AW45">
        <v>0</v>
      </c>
      <c r="AX45">
        <v>0</v>
      </c>
      <c r="AY45">
        <v>0</v>
      </c>
      <c r="AZ45" s="131">
        <v>0</v>
      </c>
      <c r="BA45">
        <v>6640860353759.9199</v>
      </c>
      <c r="BB45">
        <v>0</v>
      </c>
      <c r="BC45">
        <v>0</v>
      </c>
      <c r="BD45">
        <v>0</v>
      </c>
      <c r="BE45">
        <v>0</v>
      </c>
      <c r="BF45">
        <v>453853083914.16699</v>
      </c>
      <c r="BG45">
        <v>0</v>
      </c>
      <c r="BH45" s="131">
        <v>0</v>
      </c>
      <c r="BI45">
        <f t="shared" si="13"/>
        <v>94.365559071753864</v>
      </c>
      <c r="BJ45">
        <f t="shared" si="14"/>
        <v>0</v>
      </c>
      <c r="BK45">
        <f t="shared" si="15"/>
        <v>0</v>
      </c>
      <c r="BL45">
        <f t="shared" si="16"/>
        <v>0</v>
      </c>
      <c r="BM45">
        <f t="shared" si="17"/>
        <v>0</v>
      </c>
      <c r="BN45">
        <f t="shared" si="18"/>
        <v>0</v>
      </c>
      <c r="BO45">
        <f t="shared" si="19"/>
        <v>0</v>
      </c>
      <c r="BP45" s="131">
        <f t="shared" si="20"/>
        <v>0</v>
      </c>
      <c r="BQ45" s="188">
        <v>6.478711403225805E-2</v>
      </c>
      <c r="BR45" s="188">
        <v>6.6727494279261668E-2</v>
      </c>
      <c r="BS45" s="188">
        <v>0.54615590562956662</v>
      </c>
      <c r="BT45" s="188">
        <v>0.51218251446155805</v>
      </c>
      <c r="BU45" s="188">
        <v>0.69954875715597475</v>
      </c>
      <c r="BV45" s="188">
        <v>0.79253454650690613</v>
      </c>
      <c r="BW45" s="188">
        <v>0.15508245143704008</v>
      </c>
      <c r="BX45" s="188">
        <v>0.21124956196340966</v>
      </c>
      <c r="BY45" s="188">
        <v>0.55096995802238935</v>
      </c>
      <c r="BZ45" s="188">
        <v>0.55491897349579244</v>
      </c>
      <c r="CA45" s="188">
        <v>1</v>
      </c>
      <c r="CB45" s="188">
        <v>1</v>
      </c>
      <c r="CC45" s="188">
        <v>0.1551182752794551</v>
      </c>
      <c r="CD45" s="188">
        <v>0.2115137955841781</v>
      </c>
      <c r="CE45" s="188">
        <v>0.55103758990742768</v>
      </c>
      <c r="CF45" s="188">
        <v>0.5553705449315397</v>
      </c>
      <c r="CG45" s="188">
        <v>1</v>
      </c>
      <c r="CH45" s="191">
        <v>1</v>
      </c>
      <c r="CI45" s="192">
        <v>0</v>
      </c>
      <c r="CJ45">
        <v>0</v>
      </c>
      <c r="CK45" s="131">
        <v>0</v>
      </c>
      <c r="CL45" t="str">
        <f t="shared" si="21"/>
        <v>FALSE</v>
      </c>
      <c r="CM45">
        <v>0</v>
      </c>
    </row>
    <row r="46" spans="1:91" x14ac:dyDescent="0.25">
      <c r="A46" t="s">
        <v>2405</v>
      </c>
      <c r="B46" s="34">
        <v>0</v>
      </c>
      <c r="C46" s="185">
        <f t="shared" si="9"/>
        <v>0</v>
      </c>
      <c r="D46" s="120">
        <v>23974629</v>
      </c>
      <c r="E46">
        <v>28450919.999999955</v>
      </c>
      <c r="F46" s="131">
        <f t="shared" si="10"/>
        <v>0.18670950028048217</v>
      </c>
      <c r="G46" s="186">
        <v>0</v>
      </c>
      <c r="H46">
        <v>0</v>
      </c>
      <c r="I46" s="131">
        <f t="shared" si="11"/>
        <v>0</v>
      </c>
      <c r="J46" s="131">
        <v>3356.7603618570001</v>
      </c>
      <c r="K46">
        <v>1221.556641976</v>
      </c>
      <c r="L46" s="131">
        <v>1605.550768219</v>
      </c>
      <c r="M46">
        <v>5700</v>
      </c>
      <c r="N46">
        <v>0</v>
      </c>
      <c r="O46">
        <v>0</v>
      </c>
      <c r="P46">
        <v>0</v>
      </c>
      <c r="Q46">
        <v>0</v>
      </c>
      <c r="R46">
        <v>750</v>
      </c>
      <c r="S46" s="131">
        <v>0</v>
      </c>
      <c r="T46">
        <v>5714</v>
      </c>
      <c r="U46">
        <v>2455.1</v>
      </c>
      <c r="V46">
        <v>4522.7</v>
      </c>
      <c r="W46">
        <v>2616.6</v>
      </c>
      <c r="X46">
        <v>29.1</v>
      </c>
      <c r="Y46">
        <v>174.50000000000003</v>
      </c>
      <c r="Z46">
        <v>0</v>
      </c>
      <c r="AA46">
        <v>14.200000000000001</v>
      </c>
      <c r="AB46">
        <v>0</v>
      </c>
      <c r="AC46">
        <v>43.199999999999989</v>
      </c>
      <c r="AD46">
        <v>3752.7999999999984</v>
      </c>
      <c r="AE46">
        <v>0</v>
      </c>
      <c r="AF46">
        <v>0</v>
      </c>
      <c r="AG46">
        <v>0</v>
      </c>
      <c r="AH46">
        <v>0</v>
      </c>
      <c r="AI46" s="131">
        <v>0</v>
      </c>
      <c r="AJ46" s="187">
        <v>0.58441100000000001</v>
      </c>
      <c r="AK46" s="188">
        <v>0.58441100000000001</v>
      </c>
      <c r="AL46" s="188">
        <v>0.58441100000000001</v>
      </c>
      <c r="AM46" s="164">
        <v>0</v>
      </c>
      <c r="AN46" s="189">
        <v>0</v>
      </c>
      <c r="AO46" s="190">
        <v>0</v>
      </c>
      <c r="AP46">
        <v>1381</v>
      </c>
      <c r="AQ46" s="193">
        <v>7204002</v>
      </c>
      <c r="AR46" s="131">
        <f t="shared" si="12"/>
        <v>19.169900285979931</v>
      </c>
      <c r="AS46">
        <v>2088895000000</v>
      </c>
      <c r="AT46">
        <v>2368903634421</v>
      </c>
      <c r="AU46">
        <v>0</v>
      </c>
      <c r="AV46">
        <v>0</v>
      </c>
      <c r="AW46">
        <v>100543468533626</v>
      </c>
      <c r="AX46">
        <v>0</v>
      </c>
      <c r="AY46">
        <v>7273253000651.2305</v>
      </c>
      <c r="AZ46" s="131">
        <v>43308463224931.102</v>
      </c>
      <c r="BA46">
        <v>2213620117919.9702</v>
      </c>
      <c r="BB46">
        <v>8979169274913.2207</v>
      </c>
      <c r="BC46">
        <v>4584903968933.6699</v>
      </c>
      <c r="BD46">
        <v>25766413891183.5</v>
      </c>
      <c r="BE46">
        <v>104121934594761</v>
      </c>
      <c r="BF46">
        <v>3072574388920.1201</v>
      </c>
      <c r="BG46">
        <v>108595751846545</v>
      </c>
      <c r="BH46" s="131">
        <v>215316108480895</v>
      </c>
      <c r="BI46">
        <f t="shared" si="13"/>
        <v>94.365559071754006</v>
      </c>
      <c r="BJ46">
        <f t="shared" si="14"/>
        <v>26.382213787186835</v>
      </c>
      <c r="BK46">
        <f t="shared" si="15"/>
        <v>0</v>
      </c>
      <c r="BL46">
        <f t="shared" si="16"/>
        <v>0</v>
      </c>
      <c r="BM46">
        <f t="shared" si="17"/>
        <v>96.563196722129433</v>
      </c>
      <c r="BN46">
        <f t="shared" si="18"/>
        <v>0</v>
      </c>
      <c r="BO46">
        <f t="shared" si="19"/>
        <v>6.6975483635206583</v>
      </c>
      <c r="BP46" s="131">
        <f t="shared" si="20"/>
        <v>20.113898365748078</v>
      </c>
      <c r="BQ46" s="188">
        <v>8.6752437534522817E-2</v>
      </c>
      <c r="BR46" s="188">
        <v>0.10757546507169305</v>
      </c>
      <c r="BS46" s="188">
        <v>0.5423539284065616</v>
      </c>
      <c r="BT46" s="188">
        <v>0.51801219640531104</v>
      </c>
      <c r="BU46" s="188">
        <v>0.67890288396352827</v>
      </c>
      <c r="BV46" s="188">
        <v>0.78057165995965683</v>
      </c>
      <c r="BW46" s="188">
        <v>0.24666210307093628</v>
      </c>
      <c r="BX46" s="188">
        <v>0.33389756499197198</v>
      </c>
      <c r="BY46" s="188">
        <v>0.63534239756509792</v>
      </c>
      <c r="BZ46" s="188">
        <v>0.62878747854228767</v>
      </c>
      <c r="CA46" s="188">
        <v>1</v>
      </c>
      <c r="CB46" s="188">
        <v>1</v>
      </c>
      <c r="CC46" s="188">
        <v>0.24665953595115472</v>
      </c>
      <c r="CD46" s="188">
        <v>0.33381664863328292</v>
      </c>
      <c r="CE46" s="188">
        <v>0.63533919683296458</v>
      </c>
      <c r="CF46" s="188">
        <v>0.62870258440311488</v>
      </c>
      <c r="CG46" s="188">
        <v>1</v>
      </c>
      <c r="CH46" s="191">
        <v>1</v>
      </c>
      <c r="CI46" s="192">
        <v>0</v>
      </c>
      <c r="CJ46">
        <v>0</v>
      </c>
      <c r="CK46" s="131">
        <v>0</v>
      </c>
      <c r="CL46" t="str">
        <f t="shared" si="21"/>
        <v>FALSE</v>
      </c>
      <c r="CM46">
        <v>0</v>
      </c>
    </row>
    <row r="47" spans="1:91" x14ac:dyDescent="0.25">
      <c r="A47" t="s">
        <v>2406</v>
      </c>
      <c r="B47" s="34">
        <v>178690.99886666701</v>
      </c>
      <c r="C47" s="185">
        <f t="shared" si="9"/>
        <v>178.690998866667</v>
      </c>
      <c r="D47" s="120">
        <v>960994</v>
      </c>
      <c r="E47">
        <v>21903653.999999985</v>
      </c>
      <c r="F47" s="131">
        <f t="shared" si="10"/>
        <v>21.792706302016438</v>
      </c>
      <c r="G47" s="186">
        <v>2678091</v>
      </c>
      <c r="H47">
        <v>2550576</v>
      </c>
      <c r="I47" s="131">
        <f t="shared" si="11"/>
        <v>-4.7614140072163358E-2</v>
      </c>
      <c r="J47" s="131">
        <v>28321.320264359001</v>
      </c>
      <c r="K47">
        <v>10306.394603434999</v>
      </c>
      <c r="L47" s="131">
        <v>13546.191150289</v>
      </c>
      <c r="M47">
        <v>5900</v>
      </c>
      <c r="N47">
        <v>6350</v>
      </c>
      <c r="O47">
        <v>0</v>
      </c>
      <c r="P47">
        <v>0</v>
      </c>
      <c r="Q47">
        <v>0</v>
      </c>
      <c r="R47">
        <v>0</v>
      </c>
      <c r="S47" s="131">
        <v>0</v>
      </c>
      <c r="T47">
        <v>13381.6</v>
      </c>
      <c r="U47">
        <v>37286.80000000001</v>
      </c>
      <c r="V47">
        <v>4960</v>
      </c>
      <c r="W47">
        <v>668.69999999999982</v>
      </c>
      <c r="X47">
        <v>28041.500000000007</v>
      </c>
      <c r="Y47">
        <v>2444.9</v>
      </c>
      <c r="Z47">
        <v>0</v>
      </c>
      <c r="AA47">
        <v>214.09999999999991</v>
      </c>
      <c r="AB47">
        <v>0</v>
      </c>
      <c r="AC47">
        <v>23.299999999999997</v>
      </c>
      <c r="AD47">
        <v>25102.800000000025</v>
      </c>
      <c r="AE47">
        <v>5491</v>
      </c>
      <c r="AF47">
        <v>0</v>
      </c>
      <c r="AG47">
        <v>0</v>
      </c>
      <c r="AH47">
        <v>0</v>
      </c>
      <c r="AI47" s="131">
        <v>0</v>
      </c>
      <c r="AJ47" s="187">
        <v>0.153087</v>
      </c>
      <c r="AK47" s="188">
        <v>0.16755999999999999</v>
      </c>
      <c r="AL47" s="188">
        <v>0.16755999999999999</v>
      </c>
      <c r="AM47" s="164">
        <v>0</v>
      </c>
      <c r="AN47" s="189">
        <v>0</v>
      </c>
      <c r="AO47" s="190">
        <v>0</v>
      </c>
      <c r="AP47">
        <v>4946</v>
      </c>
      <c r="AQ47" s="193">
        <v>30976754</v>
      </c>
      <c r="AR47" s="131">
        <f t="shared" si="12"/>
        <v>15.966811758262342</v>
      </c>
      <c r="AS47">
        <v>1.059069765E+16</v>
      </c>
      <c r="AT47">
        <v>0</v>
      </c>
      <c r="AU47">
        <v>278864372682398</v>
      </c>
      <c r="AV47">
        <v>1114870145020960</v>
      </c>
      <c r="AW47">
        <v>3419152356115520</v>
      </c>
      <c r="AX47">
        <v>3828387267000000</v>
      </c>
      <c r="AY47">
        <v>3571204848669510</v>
      </c>
      <c r="AZ47" s="131">
        <v>2379473547037780</v>
      </c>
      <c r="BA47">
        <v>1.12230539978542E+16</v>
      </c>
      <c r="BB47">
        <v>33749575523814.102</v>
      </c>
      <c r="BC47">
        <v>225940901286230</v>
      </c>
      <c r="BD47">
        <v>1215329071651480</v>
      </c>
      <c r="BE47">
        <v>3630218808285510</v>
      </c>
      <c r="BF47">
        <v>8910158030862320</v>
      </c>
      <c r="BG47">
        <v>3879523296695900</v>
      </c>
      <c r="BH47" s="131">
        <v>2688233904523340</v>
      </c>
      <c r="BI47">
        <f t="shared" si="13"/>
        <v>94.365559071754419</v>
      </c>
      <c r="BJ47">
        <f t="shared" si="14"/>
        <v>0</v>
      </c>
      <c r="BK47">
        <f t="shared" si="15"/>
        <v>123.42359045878226</v>
      </c>
      <c r="BL47">
        <f t="shared" si="16"/>
        <v>91.734014352671664</v>
      </c>
      <c r="BM47">
        <f t="shared" si="17"/>
        <v>94.185847649506471</v>
      </c>
      <c r="BN47">
        <f t="shared" si="18"/>
        <v>42.966547324295782</v>
      </c>
      <c r="BO47">
        <f t="shared" si="19"/>
        <v>92.052671824680687</v>
      </c>
      <c r="BP47" s="131">
        <f t="shared" si="20"/>
        <v>88.514379014191206</v>
      </c>
      <c r="BQ47" s="188">
        <v>8.1188150270916165E-2</v>
      </c>
      <c r="BR47" s="188">
        <v>9.2424789386434392E-2</v>
      </c>
      <c r="BS47" s="188">
        <v>0.52612910676174696</v>
      </c>
      <c r="BT47" s="188">
        <v>0.49080316026101023</v>
      </c>
      <c r="BU47" s="188">
        <v>0.70121573574935014</v>
      </c>
      <c r="BV47" s="188">
        <v>0.79262209614140522</v>
      </c>
      <c r="BW47" s="188">
        <v>0.29969265119679606</v>
      </c>
      <c r="BX47" s="188">
        <v>0.48424970403824252</v>
      </c>
      <c r="BY47" s="188">
        <v>0.50835928579056078</v>
      </c>
      <c r="BZ47" s="188">
        <v>0.52174904566064595</v>
      </c>
      <c r="CA47" s="188">
        <v>1</v>
      </c>
      <c r="CB47" s="188">
        <v>1</v>
      </c>
      <c r="CC47" s="188">
        <v>0.29951651490960618</v>
      </c>
      <c r="CD47" s="188">
        <v>0.4822302350572808</v>
      </c>
      <c r="CE47" s="188">
        <v>0.50814949871812942</v>
      </c>
      <c r="CF47" s="188">
        <v>0.51963432265382026</v>
      </c>
      <c r="CG47" s="188">
        <v>1</v>
      </c>
      <c r="CH47" s="191">
        <v>1</v>
      </c>
      <c r="CI47" s="192">
        <v>0</v>
      </c>
      <c r="CJ47">
        <v>0</v>
      </c>
      <c r="CK47" s="131">
        <v>0</v>
      </c>
      <c r="CL47" t="str">
        <f t="shared" si="21"/>
        <v>FALSE</v>
      </c>
      <c r="CM47">
        <v>0</v>
      </c>
    </row>
    <row r="48" spans="1:91" x14ac:dyDescent="0.25">
      <c r="A48" t="s">
        <v>2407</v>
      </c>
      <c r="B48" s="34">
        <v>156641.1611</v>
      </c>
      <c r="C48" s="185">
        <f t="shared" si="9"/>
        <v>156.64116110000001</v>
      </c>
      <c r="D48" s="120">
        <v>12346</v>
      </c>
      <c r="E48">
        <v>0</v>
      </c>
      <c r="F48" s="131">
        <f t="shared" si="10"/>
        <v>-1</v>
      </c>
      <c r="G48" s="186">
        <v>16219109</v>
      </c>
      <c r="H48">
        <v>7515602</v>
      </c>
      <c r="I48" s="131">
        <f t="shared" si="11"/>
        <v>-0.53662053815656585</v>
      </c>
      <c r="J48" s="131">
        <v>1398.481468491</v>
      </c>
      <c r="K48">
        <v>508.92054908900002</v>
      </c>
      <c r="L48" s="131">
        <v>668.89880540499996</v>
      </c>
      <c r="M48">
        <v>4500</v>
      </c>
      <c r="N48">
        <v>200</v>
      </c>
      <c r="O48">
        <v>0</v>
      </c>
      <c r="P48">
        <v>0</v>
      </c>
      <c r="Q48">
        <v>0</v>
      </c>
      <c r="R48">
        <v>100</v>
      </c>
      <c r="S48" s="131">
        <v>0</v>
      </c>
      <c r="T48">
        <v>4581</v>
      </c>
      <c r="U48">
        <v>1830</v>
      </c>
      <c r="V48">
        <v>0</v>
      </c>
      <c r="W48">
        <v>259.60000000000002</v>
      </c>
      <c r="X48">
        <v>388.2</v>
      </c>
      <c r="Y48">
        <v>916.69999999999993</v>
      </c>
      <c r="Z48">
        <v>0</v>
      </c>
      <c r="AA48">
        <v>10.6</v>
      </c>
      <c r="AB48">
        <v>70.7</v>
      </c>
      <c r="AC48">
        <v>27.800000000000004</v>
      </c>
      <c r="AD48">
        <v>780.49999999999955</v>
      </c>
      <c r="AE48">
        <v>0</v>
      </c>
      <c r="AF48">
        <v>0</v>
      </c>
      <c r="AG48">
        <v>0</v>
      </c>
      <c r="AH48">
        <v>0</v>
      </c>
      <c r="AI48" s="131">
        <v>0</v>
      </c>
      <c r="AJ48" s="187">
        <v>1.1594999999999999E-2</v>
      </c>
      <c r="AK48" s="188">
        <v>1.1594999999999999E-2</v>
      </c>
      <c r="AL48" s="188">
        <v>1.1594999999999999E-2</v>
      </c>
      <c r="AM48" s="164">
        <v>0</v>
      </c>
      <c r="AN48" s="189">
        <v>0</v>
      </c>
      <c r="AO48" s="190">
        <v>0</v>
      </c>
      <c r="AP48">
        <v>1758</v>
      </c>
      <c r="AQ48" s="193">
        <v>3454232</v>
      </c>
      <c r="AR48" s="131">
        <f t="shared" si="12"/>
        <v>50.894091653368974</v>
      </c>
      <c r="AS48">
        <v>210978395000000</v>
      </c>
      <c r="AT48">
        <v>40371853541247</v>
      </c>
      <c r="AU48">
        <v>0</v>
      </c>
      <c r="AV48">
        <v>0</v>
      </c>
      <c r="AW48">
        <v>276109375446933</v>
      </c>
      <c r="AX48">
        <v>0</v>
      </c>
      <c r="AY48">
        <v>35474174392056.102</v>
      </c>
      <c r="AZ48" s="131">
        <v>4847446684061.8701</v>
      </c>
      <c r="BA48">
        <v>223575631909917</v>
      </c>
      <c r="BB48">
        <v>296722508117405</v>
      </c>
      <c r="BC48">
        <v>8621598547021.4199</v>
      </c>
      <c r="BD48">
        <v>21019987417790</v>
      </c>
      <c r="BE48">
        <v>288433954951165</v>
      </c>
      <c r="BF48">
        <v>288157147241862</v>
      </c>
      <c r="BG48">
        <v>136769979039998</v>
      </c>
      <c r="BH48" s="131">
        <v>174448256971201</v>
      </c>
      <c r="BI48">
        <f t="shared" si="13"/>
        <v>94.365559071753992</v>
      </c>
      <c r="BJ48">
        <f t="shared" si="14"/>
        <v>13.605928919040061</v>
      </c>
      <c r="BK48">
        <f t="shared" si="15"/>
        <v>0</v>
      </c>
      <c r="BL48">
        <f t="shared" si="16"/>
        <v>0</v>
      </c>
      <c r="BM48">
        <f t="shared" si="17"/>
        <v>95.727070515564407</v>
      </c>
      <c r="BN48">
        <f t="shared" si="18"/>
        <v>0</v>
      </c>
      <c r="BO48">
        <f t="shared" si="19"/>
        <v>25.937105965104944</v>
      </c>
      <c r="BP48" s="131">
        <f t="shared" si="20"/>
        <v>2.7787303629305491</v>
      </c>
      <c r="BQ48" s="188">
        <v>3.6053125455752941E-2</v>
      </c>
      <c r="BR48" s="188">
        <v>3.932244624074091E-2</v>
      </c>
      <c r="BS48" s="188">
        <v>0.35608271804476072</v>
      </c>
      <c r="BT48" s="188">
        <v>0.33099359654600491</v>
      </c>
      <c r="BU48" s="188">
        <v>0.62512897613655971</v>
      </c>
      <c r="BV48" s="188">
        <v>0.73013949958939084</v>
      </c>
      <c r="BW48" s="188">
        <v>9.8539556482365731E-2</v>
      </c>
      <c r="BX48" s="188">
        <v>0.13537149835103141</v>
      </c>
      <c r="BY48" s="188">
        <v>0.35146551667082299</v>
      </c>
      <c r="BZ48" s="188">
        <v>0.34966782500167537</v>
      </c>
      <c r="CA48" s="188">
        <v>1</v>
      </c>
      <c r="CB48" s="188">
        <v>1</v>
      </c>
      <c r="CC48" s="188">
        <v>9.8133189377164476E-2</v>
      </c>
      <c r="CD48" s="188">
        <v>0.13431277158278634</v>
      </c>
      <c r="CE48" s="188">
        <v>0.35042156629164617</v>
      </c>
      <c r="CF48" s="188">
        <v>0.34764096384056153</v>
      </c>
      <c r="CG48" s="188">
        <v>1</v>
      </c>
      <c r="CH48" s="191">
        <v>1</v>
      </c>
      <c r="CI48" s="192">
        <v>0</v>
      </c>
      <c r="CJ48">
        <v>0</v>
      </c>
      <c r="CK48" s="131">
        <v>0</v>
      </c>
      <c r="CL48" t="str">
        <f t="shared" si="21"/>
        <v>FALSE</v>
      </c>
      <c r="CM48">
        <v>0</v>
      </c>
    </row>
    <row r="49" spans="1:91" x14ac:dyDescent="0.25">
      <c r="A49" t="s">
        <v>2408</v>
      </c>
      <c r="B49" s="34">
        <v>70816.432199999996</v>
      </c>
      <c r="C49" s="185">
        <f t="shared" si="9"/>
        <v>70.816432199999994</v>
      </c>
      <c r="D49" s="120">
        <v>48576229</v>
      </c>
      <c r="E49">
        <v>41103596.99999994</v>
      </c>
      <c r="F49" s="131">
        <f t="shared" si="10"/>
        <v>-0.15383310219490398</v>
      </c>
      <c r="G49" s="186">
        <v>0</v>
      </c>
      <c r="H49">
        <v>0</v>
      </c>
      <c r="I49" s="131">
        <f t="shared" si="11"/>
        <v>0</v>
      </c>
      <c r="J49" s="131">
        <v>7698.1007140660004</v>
      </c>
      <c r="K49">
        <v>2801.4111953669999</v>
      </c>
      <c r="L49" s="131">
        <v>3682.029749797</v>
      </c>
      <c r="M49">
        <v>450</v>
      </c>
      <c r="N49">
        <v>800</v>
      </c>
      <c r="O49">
        <v>0</v>
      </c>
      <c r="P49">
        <v>156</v>
      </c>
      <c r="Q49">
        <v>0</v>
      </c>
      <c r="R49">
        <v>0</v>
      </c>
      <c r="S49" s="131">
        <v>0</v>
      </c>
      <c r="T49">
        <v>2835.9</v>
      </c>
      <c r="U49">
        <v>8867.9999999999964</v>
      </c>
      <c r="V49">
        <v>3568</v>
      </c>
      <c r="W49">
        <v>863.49999999999932</v>
      </c>
      <c r="X49">
        <v>0</v>
      </c>
      <c r="Y49">
        <v>554.79999999999995</v>
      </c>
      <c r="Z49">
        <v>0</v>
      </c>
      <c r="AA49">
        <v>329.70000000000357</v>
      </c>
      <c r="AB49">
        <v>0</v>
      </c>
      <c r="AC49">
        <v>2336.0000000000041</v>
      </c>
      <c r="AD49">
        <v>4707.3</v>
      </c>
      <c r="AE49">
        <v>0</v>
      </c>
      <c r="AF49">
        <v>0</v>
      </c>
      <c r="AG49">
        <v>0</v>
      </c>
      <c r="AH49">
        <v>0</v>
      </c>
      <c r="AI49" s="131">
        <v>98</v>
      </c>
      <c r="AJ49" s="187">
        <v>3.8679999999999999E-2</v>
      </c>
      <c r="AK49" s="188">
        <v>0.24865599999999999</v>
      </c>
      <c r="AL49" s="188">
        <v>0.82885500000000001</v>
      </c>
      <c r="AM49" s="164">
        <v>1</v>
      </c>
      <c r="AN49" s="189">
        <v>0</v>
      </c>
      <c r="AO49" s="190">
        <v>0</v>
      </c>
      <c r="AP49">
        <v>2507</v>
      </c>
      <c r="AQ49" s="193">
        <v>8752297</v>
      </c>
      <c r="AR49" s="131">
        <f t="shared" si="12"/>
        <v>28.643909136081646</v>
      </c>
      <c r="AS49">
        <v>0</v>
      </c>
      <c r="AT49">
        <v>54338050077810</v>
      </c>
      <c r="AU49">
        <v>0</v>
      </c>
      <c r="AV49">
        <v>0</v>
      </c>
      <c r="AW49">
        <v>0</v>
      </c>
      <c r="AX49">
        <v>0</v>
      </c>
      <c r="AY49">
        <v>0</v>
      </c>
      <c r="AZ49" s="131">
        <v>0</v>
      </c>
      <c r="BA49">
        <v>0</v>
      </c>
      <c r="BB49">
        <v>253303975395861</v>
      </c>
      <c r="BC49">
        <v>0</v>
      </c>
      <c r="BD49">
        <v>0</v>
      </c>
      <c r="BE49">
        <v>0</v>
      </c>
      <c r="BF49">
        <v>116827058605324</v>
      </c>
      <c r="BG49">
        <v>0</v>
      </c>
      <c r="BH49" s="131">
        <v>0</v>
      </c>
      <c r="BI49">
        <f t="shared" si="13"/>
        <v>0</v>
      </c>
      <c r="BJ49">
        <f t="shared" si="14"/>
        <v>21.451716260232796</v>
      </c>
      <c r="BK49">
        <f t="shared" si="15"/>
        <v>0</v>
      </c>
      <c r="BL49">
        <f t="shared" si="16"/>
        <v>0</v>
      </c>
      <c r="BM49">
        <f t="shared" si="17"/>
        <v>0</v>
      </c>
      <c r="BN49">
        <f t="shared" si="18"/>
        <v>0</v>
      </c>
      <c r="BO49">
        <f t="shared" si="19"/>
        <v>0</v>
      </c>
      <c r="BP49" s="131">
        <f t="shared" si="20"/>
        <v>0</v>
      </c>
      <c r="BQ49" s="188">
        <v>0.10010897846640796</v>
      </c>
      <c r="BR49" s="188">
        <v>0.10926457345873597</v>
      </c>
      <c r="BS49" s="188">
        <v>0.62263290645827418</v>
      </c>
      <c r="BT49" s="188">
        <v>0.58855776366807144</v>
      </c>
      <c r="BU49" s="188">
        <v>0.74806188996981704</v>
      </c>
      <c r="BV49" s="188">
        <v>0.83007850771476022</v>
      </c>
      <c r="BW49" s="188">
        <v>0.25059406454051814</v>
      </c>
      <c r="BX49" s="188">
        <v>0.33471905989788958</v>
      </c>
      <c r="BY49" s="188">
        <v>0.65496235208225551</v>
      </c>
      <c r="BZ49" s="188">
        <v>0.65843517199056711</v>
      </c>
      <c r="CA49" s="188">
        <v>1</v>
      </c>
      <c r="CB49" s="188">
        <v>1</v>
      </c>
      <c r="CC49" s="188">
        <v>0.25060360047593983</v>
      </c>
      <c r="CD49" s="188">
        <v>0.33489677817072466</v>
      </c>
      <c r="CE49" s="188">
        <v>0.65497382699249107</v>
      </c>
      <c r="CF49" s="188">
        <v>0.658594448567556</v>
      </c>
      <c r="CG49" s="188">
        <v>1</v>
      </c>
      <c r="CH49" s="191">
        <v>1</v>
      </c>
      <c r="CI49" s="192">
        <v>1</v>
      </c>
      <c r="CJ49">
        <v>0</v>
      </c>
      <c r="CK49" s="131">
        <v>0</v>
      </c>
      <c r="CL49" t="str">
        <f t="shared" si="21"/>
        <v>FALSE</v>
      </c>
      <c r="CM49">
        <v>0</v>
      </c>
    </row>
    <row r="50" spans="1:91" x14ac:dyDescent="0.25">
      <c r="A50" t="s">
        <v>2410</v>
      </c>
      <c r="B50" s="34">
        <v>10933.231883332999</v>
      </c>
      <c r="C50" s="185">
        <f t="shared" si="9"/>
        <v>10.933231883332999</v>
      </c>
      <c r="D50" s="120">
        <v>2534008</v>
      </c>
      <c r="E50">
        <v>13906189.999999989</v>
      </c>
      <c r="F50" s="131">
        <f t="shared" si="10"/>
        <v>4.4878240321261771</v>
      </c>
      <c r="G50" s="186">
        <v>3172326</v>
      </c>
      <c r="H50">
        <v>10304519</v>
      </c>
      <c r="I50" s="131">
        <f t="shared" si="11"/>
        <v>2.2482534897107045</v>
      </c>
      <c r="J50" s="131">
        <v>144.23092303799999</v>
      </c>
      <c r="K50">
        <v>52.486988353000001</v>
      </c>
      <c r="L50" s="131">
        <v>68.986178434999999</v>
      </c>
      <c r="M50">
        <v>0</v>
      </c>
      <c r="N50">
        <v>0</v>
      </c>
      <c r="O50">
        <v>0</v>
      </c>
      <c r="P50">
        <v>6</v>
      </c>
      <c r="Q50">
        <v>0</v>
      </c>
      <c r="R50">
        <v>0</v>
      </c>
      <c r="S50" s="131">
        <v>0</v>
      </c>
      <c r="T50">
        <v>0</v>
      </c>
      <c r="U50">
        <v>0</v>
      </c>
      <c r="V50">
        <v>0</v>
      </c>
      <c r="W50">
        <v>331.19999999999976</v>
      </c>
      <c r="X50">
        <v>150.19999999999999</v>
      </c>
      <c r="Y50">
        <v>121.50000000000001</v>
      </c>
      <c r="Z50">
        <v>0</v>
      </c>
      <c r="AA50">
        <v>81.099999999999994</v>
      </c>
      <c r="AB50">
        <v>0</v>
      </c>
      <c r="AC50">
        <v>110.6</v>
      </c>
      <c r="AD50">
        <v>0</v>
      </c>
      <c r="AE50">
        <v>0</v>
      </c>
      <c r="AF50">
        <v>0</v>
      </c>
      <c r="AG50">
        <v>0</v>
      </c>
      <c r="AH50">
        <v>0</v>
      </c>
      <c r="AI50" s="131">
        <v>0</v>
      </c>
      <c r="AJ50" s="187">
        <v>0.60333300000000001</v>
      </c>
      <c r="AK50" s="188">
        <v>0.723333</v>
      </c>
      <c r="AL50" s="188">
        <v>0.75</v>
      </c>
      <c r="AM50" s="164">
        <v>0</v>
      </c>
      <c r="AN50" s="189">
        <v>4000</v>
      </c>
      <c r="AO50" s="190">
        <v>0</v>
      </c>
      <c r="AP50">
        <v>831</v>
      </c>
      <c r="AQ50" s="193">
        <v>647818</v>
      </c>
      <c r="AR50" s="131">
        <f t="shared" si="12"/>
        <v>128.27676909255376</v>
      </c>
      <c r="AS50">
        <v>0</v>
      </c>
      <c r="AT50">
        <v>0</v>
      </c>
      <c r="AU50">
        <v>0</v>
      </c>
      <c r="AV50">
        <v>0</v>
      </c>
      <c r="AW50">
        <v>0</v>
      </c>
      <c r="AX50">
        <v>0</v>
      </c>
      <c r="AY50">
        <v>0</v>
      </c>
      <c r="AZ50" s="131">
        <v>0</v>
      </c>
      <c r="BA50">
        <v>0</v>
      </c>
      <c r="BB50">
        <v>0</v>
      </c>
      <c r="BC50">
        <v>0</v>
      </c>
      <c r="BD50">
        <v>0</v>
      </c>
      <c r="BE50">
        <v>0</v>
      </c>
      <c r="BF50">
        <v>0</v>
      </c>
      <c r="BG50">
        <v>0</v>
      </c>
      <c r="BH50" s="131">
        <v>0</v>
      </c>
      <c r="BI50">
        <f t="shared" si="13"/>
        <v>0</v>
      </c>
      <c r="BJ50">
        <f t="shared" si="14"/>
        <v>0</v>
      </c>
      <c r="BK50">
        <f t="shared" si="15"/>
        <v>0</v>
      </c>
      <c r="BL50">
        <f t="shared" si="16"/>
        <v>0</v>
      </c>
      <c r="BM50">
        <f t="shared" si="17"/>
        <v>0</v>
      </c>
      <c r="BN50">
        <f t="shared" si="18"/>
        <v>0</v>
      </c>
      <c r="BO50">
        <f t="shared" si="19"/>
        <v>0</v>
      </c>
      <c r="BP50" s="131">
        <f t="shared" si="20"/>
        <v>0</v>
      </c>
      <c r="BQ50" s="188">
        <v>1.3126166752080779E-2</v>
      </c>
      <c r="BR50" s="188">
        <v>1.2647138849830142E-2</v>
      </c>
      <c r="BS50" s="188">
        <v>0.51474070215365153</v>
      </c>
      <c r="BT50" s="188">
        <v>0.47658293795463424</v>
      </c>
      <c r="BU50" s="188">
        <v>0.55815629295296665</v>
      </c>
      <c r="BV50" s="188">
        <v>0.67754861781409281</v>
      </c>
      <c r="BW50" s="188">
        <v>4.0277296818295845E-2</v>
      </c>
      <c r="BX50" s="188">
        <v>6.895499472397057E-2</v>
      </c>
      <c r="BY50" s="188">
        <v>0.51750565185660702</v>
      </c>
      <c r="BZ50" s="188">
        <v>0.53208337933317129</v>
      </c>
      <c r="CA50" s="188">
        <v>1</v>
      </c>
      <c r="CB50" s="188">
        <v>1</v>
      </c>
      <c r="CC50" s="188">
        <v>3.9931550000050636E-2</v>
      </c>
      <c r="CD50" s="188">
        <v>6.809706709104113E-2</v>
      </c>
      <c r="CE50" s="188">
        <v>0.51526271419848713</v>
      </c>
      <c r="CF50" s="188">
        <v>0.52712903976496528</v>
      </c>
      <c r="CG50" s="188">
        <v>1</v>
      </c>
      <c r="CH50" s="191">
        <v>1</v>
      </c>
      <c r="CI50" s="192">
        <v>1</v>
      </c>
      <c r="CJ50">
        <v>1</v>
      </c>
      <c r="CK50" s="131">
        <v>1</v>
      </c>
      <c r="CL50" t="str">
        <f t="shared" si="21"/>
        <v>TRUE</v>
      </c>
      <c r="CM50">
        <v>12.28</v>
      </c>
    </row>
    <row r="51" spans="1:91" x14ac:dyDescent="0.25">
      <c r="A51" t="s">
        <v>2414</v>
      </c>
      <c r="B51" s="34">
        <v>115358.507766667</v>
      </c>
      <c r="C51" s="185">
        <f t="shared" si="9"/>
        <v>115.358507766667</v>
      </c>
      <c r="D51" s="120">
        <v>2973166</v>
      </c>
      <c r="E51">
        <v>6695723.9999999944</v>
      </c>
      <c r="F51" s="131">
        <f t="shared" si="10"/>
        <v>1.2520518531424059</v>
      </c>
      <c r="G51" s="186">
        <v>19114796</v>
      </c>
      <c r="H51">
        <v>22381079</v>
      </c>
      <c r="I51" s="131">
        <f t="shared" si="11"/>
        <v>0.17087720946642593</v>
      </c>
      <c r="J51" s="131">
        <v>4370.5684002469998</v>
      </c>
      <c r="K51">
        <v>1590.490914752</v>
      </c>
      <c r="L51" s="131">
        <v>2090.4588639409999</v>
      </c>
      <c r="M51">
        <v>650</v>
      </c>
      <c r="N51">
        <v>0</v>
      </c>
      <c r="O51">
        <v>0</v>
      </c>
      <c r="P51">
        <v>0</v>
      </c>
      <c r="Q51">
        <v>0</v>
      </c>
      <c r="R51">
        <v>0</v>
      </c>
      <c r="S51" s="131">
        <v>0</v>
      </c>
      <c r="T51">
        <v>1340</v>
      </c>
      <c r="U51">
        <v>2635.5999999999995</v>
      </c>
      <c r="V51">
        <v>1163</v>
      </c>
      <c r="W51">
        <v>21225.100000000009</v>
      </c>
      <c r="X51">
        <v>3073.1000000000004</v>
      </c>
      <c r="Y51">
        <v>19.7</v>
      </c>
      <c r="Z51">
        <v>0</v>
      </c>
      <c r="AA51">
        <v>96.399999999999949</v>
      </c>
      <c r="AB51">
        <v>0</v>
      </c>
      <c r="AC51">
        <v>2.5</v>
      </c>
      <c r="AD51">
        <v>623.80000000000018</v>
      </c>
      <c r="AE51">
        <v>0</v>
      </c>
      <c r="AF51">
        <v>0</v>
      </c>
      <c r="AG51">
        <v>0</v>
      </c>
      <c r="AH51">
        <v>0</v>
      </c>
      <c r="AI51" s="131">
        <v>22.7</v>
      </c>
      <c r="AJ51" s="187">
        <v>0.15436800000000001</v>
      </c>
      <c r="AK51" s="188">
        <v>0.41108800000000001</v>
      </c>
      <c r="AL51" s="188">
        <v>0.83895500000000001</v>
      </c>
      <c r="AM51" s="164">
        <v>1</v>
      </c>
      <c r="AN51" s="189">
        <v>0</v>
      </c>
      <c r="AO51" s="190">
        <v>0</v>
      </c>
      <c r="AP51">
        <v>3765</v>
      </c>
      <c r="AQ51" s="193">
        <v>7841283</v>
      </c>
      <c r="AR51" s="131">
        <f t="shared" si="12"/>
        <v>48.015101610284951</v>
      </c>
      <c r="AS51">
        <v>0</v>
      </c>
      <c r="AT51">
        <v>0</v>
      </c>
      <c r="AU51">
        <v>55630164599038.898</v>
      </c>
      <c r="AV51">
        <v>227533911882684</v>
      </c>
      <c r="AW51">
        <v>74013391659669.203</v>
      </c>
      <c r="AX51">
        <v>0</v>
      </c>
      <c r="AY51">
        <v>183226066568351</v>
      </c>
      <c r="AZ51" s="131">
        <v>492491243634445</v>
      </c>
      <c r="BA51">
        <v>0</v>
      </c>
      <c r="BB51">
        <v>0</v>
      </c>
      <c r="BC51">
        <v>61051672824850</v>
      </c>
      <c r="BD51">
        <v>221057462030414</v>
      </c>
      <c r="BE51">
        <v>49852679322488.602</v>
      </c>
      <c r="BF51">
        <v>0</v>
      </c>
      <c r="BG51">
        <v>289525798876945</v>
      </c>
      <c r="BH51" s="131">
        <v>684041593777750</v>
      </c>
      <c r="BI51">
        <f t="shared" si="13"/>
        <v>0</v>
      </c>
      <c r="BJ51">
        <f t="shared" si="14"/>
        <v>0</v>
      </c>
      <c r="BK51">
        <f t="shared" si="15"/>
        <v>91.119803971031615</v>
      </c>
      <c r="BL51">
        <f t="shared" si="16"/>
        <v>102.9297585310099</v>
      </c>
      <c r="BM51">
        <f t="shared" si="17"/>
        <v>148.4642203097832</v>
      </c>
      <c r="BN51">
        <f t="shared" si="18"/>
        <v>0</v>
      </c>
      <c r="BO51">
        <f t="shared" si="19"/>
        <v>63.284884206891078</v>
      </c>
      <c r="BP51" s="131">
        <f t="shared" si="20"/>
        <v>71.997265680083615</v>
      </c>
      <c r="BQ51" s="188">
        <v>0.13262640810351203</v>
      </c>
      <c r="BR51" s="188">
        <v>0.13423308288783389</v>
      </c>
      <c r="BS51" s="188">
        <v>0.46879813432945577</v>
      </c>
      <c r="BT51" s="188">
        <v>0.43961954024659716</v>
      </c>
      <c r="BU51" s="188">
        <v>0.64101251927680114</v>
      </c>
      <c r="BV51" s="188">
        <v>0.74313501395884418</v>
      </c>
      <c r="BW51" s="188">
        <v>0.18870490158066253</v>
      </c>
      <c r="BX51" s="188">
        <v>0.25892752883864706</v>
      </c>
      <c r="BY51" s="188">
        <v>0.51995268507463055</v>
      </c>
      <c r="BZ51" s="188">
        <v>0.52231133250289308</v>
      </c>
      <c r="CA51" s="188">
        <v>1</v>
      </c>
      <c r="CB51" s="188">
        <v>1</v>
      </c>
      <c r="CC51" s="188">
        <v>0.18866170496009987</v>
      </c>
      <c r="CD51" s="188">
        <v>0.25825488266663382</v>
      </c>
      <c r="CE51" s="188">
        <v>0.51988225207234706</v>
      </c>
      <c r="CF51" s="188">
        <v>0.52135530747092429</v>
      </c>
      <c r="CG51" s="188">
        <v>1</v>
      </c>
      <c r="CH51" s="191">
        <v>1</v>
      </c>
      <c r="CI51" s="192">
        <v>1</v>
      </c>
      <c r="CJ51">
        <v>1</v>
      </c>
      <c r="CK51" s="131">
        <v>1</v>
      </c>
      <c r="CL51" t="str">
        <f t="shared" si="21"/>
        <v>TRUE</v>
      </c>
      <c r="CM51">
        <v>50</v>
      </c>
    </row>
    <row r="52" spans="1:91" x14ac:dyDescent="0.25">
      <c r="A52" t="s">
        <v>2418</v>
      </c>
      <c r="B52" s="34">
        <v>72332.651733332998</v>
      </c>
      <c r="C52" s="185">
        <f t="shared" si="9"/>
        <v>72.332651733332995</v>
      </c>
      <c r="D52" s="120">
        <v>14492190</v>
      </c>
      <c r="E52">
        <v>10552037.999999976</v>
      </c>
      <c r="F52" s="131">
        <f t="shared" si="10"/>
        <v>-0.27188106145448165</v>
      </c>
      <c r="G52" s="186">
        <v>30</v>
      </c>
      <c r="H52">
        <v>0</v>
      </c>
      <c r="I52" s="131">
        <f t="shared" si="11"/>
        <v>-1</v>
      </c>
      <c r="J52" s="131">
        <v>5813.4101620410001</v>
      </c>
      <c r="K52">
        <v>2115.5545914650002</v>
      </c>
      <c r="L52" s="131">
        <v>2780.5753600110002</v>
      </c>
      <c r="M52">
        <v>2650</v>
      </c>
      <c r="N52">
        <v>50</v>
      </c>
      <c r="O52">
        <v>0</v>
      </c>
      <c r="P52">
        <v>0</v>
      </c>
      <c r="Q52">
        <v>0</v>
      </c>
      <c r="R52">
        <v>500</v>
      </c>
      <c r="S52" s="131">
        <v>0</v>
      </c>
      <c r="T52">
        <v>5487.2000000000007</v>
      </c>
      <c r="U52">
        <v>2726.5</v>
      </c>
      <c r="V52">
        <v>1201.0999999999999</v>
      </c>
      <c r="W52">
        <v>385.50000000000023</v>
      </c>
      <c r="X52">
        <v>306.8</v>
      </c>
      <c r="Y52">
        <v>37.4</v>
      </c>
      <c r="Z52">
        <v>0</v>
      </c>
      <c r="AA52">
        <v>201.8000000000001</v>
      </c>
      <c r="AB52">
        <v>0</v>
      </c>
      <c r="AC52">
        <v>588.39999999999952</v>
      </c>
      <c r="AD52">
        <v>3830.3000000000006</v>
      </c>
      <c r="AE52">
        <v>0</v>
      </c>
      <c r="AF52">
        <v>0</v>
      </c>
      <c r="AG52">
        <v>0</v>
      </c>
      <c r="AH52">
        <v>0</v>
      </c>
      <c r="AI52" s="131">
        <v>0</v>
      </c>
      <c r="AJ52" s="187">
        <v>0.28848400000000002</v>
      </c>
      <c r="AK52" s="188">
        <v>0.28848400000000002</v>
      </c>
      <c r="AL52" s="188">
        <v>0.28848400000000002</v>
      </c>
      <c r="AM52" s="164">
        <v>0</v>
      </c>
      <c r="AN52" s="189">
        <v>0</v>
      </c>
      <c r="AO52" s="190">
        <v>0</v>
      </c>
      <c r="AP52">
        <v>881</v>
      </c>
      <c r="AQ52" s="193">
        <v>5931367</v>
      </c>
      <c r="AR52" s="131">
        <f t="shared" si="12"/>
        <v>14.853237036251508</v>
      </c>
      <c r="AS52">
        <v>0</v>
      </c>
      <c r="AT52">
        <v>0</v>
      </c>
      <c r="AU52">
        <v>0</v>
      </c>
      <c r="AV52">
        <v>0</v>
      </c>
      <c r="AW52">
        <v>22363816630709.699</v>
      </c>
      <c r="AX52">
        <v>0</v>
      </c>
      <c r="AY52">
        <v>0</v>
      </c>
      <c r="AZ52" s="131">
        <v>0</v>
      </c>
      <c r="BA52">
        <v>0</v>
      </c>
      <c r="BB52">
        <v>0</v>
      </c>
      <c r="BC52">
        <v>1239163234846.9299</v>
      </c>
      <c r="BD52">
        <v>6963895646265.8203</v>
      </c>
      <c r="BE52">
        <v>28141063403989.5</v>
      </c>
      <c r="BF52">
        <v>0</v>
      </c>
      <c r="BG52">
        <v>29350203201769</v>
      </c>
      <c r="BH52" s="131">
        <v>58193542832674.297</v>
      </c>
      <c r="BI52">
        <f t="shared" si="13"/>
        <v>0</v>
      </c>
      <c r="BJ52">
        <f t="shared" si="14"/>
        <v>0</v>
      </c>
      <c r="BK52">
        <f t="shared" si="15"/>
        <v>0</v>
      </c>
      <c r="BL52">
        <f t="shared" si="16"/>
        <v>0</v>
      </c>
      <c r="BM52">
        <f t="shared" si="17"/>
        <v>79.470403479987993</v>
      </c>
      <c r="BN52">
        <f t="shared" si="18"/>
        <v>0</v>
      </c>
      <c r="BO52">
        <f t="shared" si="19"/>
        <v>0</v>
      </c>
      <c r="BP52" s="131">
        <f t="shared" si="20"/>
        <v>0</v>
      </c>
      <c r="BQ52" s="188">
        <v>3.0493947029059262E-2</v>
      </c>
      <c r="BR52" s="188">
        <v>3.3934882716167555E-2</v>
      </c>
      <c r="BS52" s="188">
        <v>0.3807163958351355</v>
      </c>
      <c r="BT52" s="188">
        <v>0.35141735043656813</v>
      </c>
      <c r="BU52" s="188">
        <v>0.64446256513695799</v>
      </c>
      <c r="BV52" s="188">
        <v>0.75149106566271739</v>
      </c>
      <c r="BW52" s="188">
        <v>8.1710852128977968E-2</v>
      </c>
      <c r="BX52" s="188">
        <v>0.11450173988035413</v>
      </c>
      <c r="BY52" s="188">
        <v>0.39009189452153081</v>
      </c>
      <c r="BZ52" s="188">
        <v>0.39103822735996491</v>
      </c>
      <c r="CA52" s="188">
        <v>1</v>
      </c>
      <c r="CB52" s="188">
        <v>1</v>
      </c>
      <c r="CC52" s="188">
        <v>8.1679916379361742E-2</v>
      </c>
      <c r="CD52" s="188">
        <v>0.11366832546213619</v>
      </c>
      <c r="CE52" s="188">
        <v>0.38999379023028408</v>
      </c>
      <c r="CF52" s="188">
        <v>0.38880232486002592</v>
      </c>
      <c r="CG52" s="188">
        <v>1</v>
      </c>
      <c r="CH52" s="191">
        <v>1</v>
      </c>
      <c r="CI52" s="192">
        <v>0</v>
      </c>
      <c r="CJ52">
        <v>0</v>
      </c>
      <c r="CK52" s="131">
        <v>0</v>
      </c>
      <c r="CL52" t="str">
        <f t="shared" si="21"/>
        <v>FALSE</v>
      </c>
      <c r="CM52">
        <v>0</v>
      </c>
    </row>
    <row r="53" spans="1:91" x14ac:dyDescent="0.25">
      <c r="A53" t="s">
        <v>2419</v>
      </c>
      <c r="B53" s="34">
        <v>38943.556766667003</v>
      </c>
      <c r="C53" s="185">
        <f t="shared" si="9"/>
        <v>38.943556766667001</v>
      </c>
      <c r="D53" s="120">
        <v>0</v>
      </c>
      <c r="E53">
        <v>489533.00000000099</v>
      </c>
      <c r="F53" s="131">
        <f t="shared" si="10"/>
        <v>0</v>
      </c>
      <c r="G53" s="186">
        <v>53754335</v>
      </c>
      <c r="H53">
        <v>30527357</v>
      </c>
      <c r="I53" s="131">
        <f t="shared" si="11"/>
        <v>-0.43209497429370114</v>
      </c>
      <c r="J53" s="131">
        <v>4043.5610971639999</v>
      </c>
      <c r="K53">
        <v>1471.4898839980001</v>
      </c>
      <c r="L53" s="131">
        <v>1934.050073894</v>
      </c>
      <c r="M53">
        <v>8850</v>
      </c>
      <c r="N53">
        <v>0</v>
      </c>
      <c r="O53">
        <v>0</v>
      </c>
      <c r="P53">
        <v>0</v>
      </c>
      <c r="Q53">
        <v>0</v>
      </c>
      <c r="R53">
        <v>0</v>
      </c>
      <c r="S53" s="131">
        <v>0</v>
      </c>
      <c r="T53">
        <v>12568</v>
      </c>
      <c r="U53">
        <v>0</v>
      </c>
      <c r="V53">
        <v>0</v>
      </c>
      <c r="W53">
        <v>237.8</v>
      </c>
      <c r="X53">
        <v>686.30000000000007</v>
      </c>
      <c r="Y53">
        <v>0</v>
      </c>
      <c r="Z53">
        <v>0</v>
      </c>
      <c r="AA53">
        <v>3.2</v>
      </c>
      <c r="AB53">
        <v>0</v>
      </c>
      <c r="AC53">
        <v>11</v>
      </c>
      <c r="AD53">
        <v>1093.4000000000001</v>
      </c>
      <c r="AE53">
        <v>0</v>
      </c>
      <c r="AF53">
        <v>0</v>
      </c>
      <c r="AG53">
        <v>0</v>
      </c>
      <c r="AH53">
        <v>0</v>
      </c>
      <c r="AI53" s="131">
        <v>0</v>
      </c>
      <c r="AJ53" s="187">
        <v>2.5891000000000001E-2</v>
      </c>
      <c r="AK53" s="188">
        <v>2.5891000000000001E-2</v>
      </c>
      <c r="AL53" s="188">
        <v>2.5891000000000001E-2</v>
      </c>
      <c r="AM53" s="164">
        <v>0</v>
      </c>
      <c r="AN53" s="189">
        <v>0</v>
      </c>
      <c r="AO53" s="190">
        <v>0</v>
      </c>
      <c r="AP53">
        <v>266</v>
      </c>
      <c r="AQ53" s="193">
        <v>1766107</v>
      </c>
      <c r="AR53" s="131">
        <f t="shared" si="12"/>
        <v>15.061375103546954</v>
      </c>
      <c r="AS53">
        <v>96089170000000</v>
      </c>
      <c r="AT53">
        <v>679942693936632</v>
      </c>
      <c r="AU53">
        <v>0</v>
      </c>
      <c r="AV53">
        <v>0</v>
      </c>
      <c r="AW53">
        <v>16337037907164.4</v>
      </c>
      <c r="AX53">
        <v>1842381902000000</v>
      </c>
      <c r="AY53">
        <v>0</v>
      </c>
      <c r="AZ53" s="131">
        <v>0</v>
      </c>
      <c r="BA53">
        <v>101826525424318</v>
      </c>
      <c r="BB53">
        <v>1921369077516590</v>
      </c>
      <c r="BC53">
        <v>1450456277910.52</v>
      </c>
      <c r="BD53">
        <v>3911164114530.54</v>
      </c>
      <c r="BE53">
        <v>22326614798711.801</v>
      </c>
      <c r="BF53">
        <v>2162254994376180</v>
      </c>
      <c r="BG53">
        <v>11176406904019.801</v>
      </c>
      <c r="BH53" s="131">
        <v>114122722578882</v>
      </c>
      <c r="BI53">
        <f t="shared" si="13"/>
        <v>94.365559071754575</v>
      </c>
      <c r="BJ53">
        <f t="shared" si="14"/>
        <v>35.388447846546597</v>
      </c>
      <c r="BK53">
        <f t="shared" si="15"/>
        <v>0</v>
      </c>
      <c r="BL53">
        <f t="shared" si="16"/>
        <v>0</v>
      </c>
      <c r="BM53">
        <f t="shared" si="17"/>
        <v>73.172928607641012</v>
      </c>
      <c r="BN53">
        <f t="shared" si="18"/>
        <v>85.206504634830793</v>
      </c>
      <c r="BO53">
        <f t="shared" si="19"/>
        <v>0</v>
      </c>
      <c r="BP53" s="131">
        <f t="shared" si="20"/>
        <v>0</v>
      </c>
      <c r="BQ53" s="188">
        <v>4.6606453574852456E-2</v>
      </c>
      <c r="BR53" s="188">
        <v>5.0203909196583803E-2</v>
      </c>
      <c r="BS53" s="188">
        <v>0.38897451529314814</v>
      </c>
      <c r="BT53" s="188">
        <v>0.35579939040644909</v>
      </c>
      <c r="BU53" s="188">
        <v>0.56816312543876879</v>
      </c>
      <c r="BV53" s="188">
        <v>0.68566319513085228</v>
      </c>
      <c r="BW53" s="188">
        <v>0.19162351979185935</v>
      </c>
      <c r="BX53" s="188">
        <v>0.24035653790905381</v>
      </c>
      <c r="BY53" s="188">
        <v>0.59392881468279146</v>
      </c>
      <c r="BZ53" s="188">
        <v>0.59207929475279475</v>
      </c>
      <c r="CA53" s="188">
        <v>1</v>
      </c>
      <c r="CB53" s="188">
        <v>1</v>
      </c>
      <c r="CC53" s="188">
        <v>0.19146713798093315</v>
      </c>
      <c r="CD53" s="188">
        <v>0.23798399696132574</v>
      </c>
      <c r="CE53" s="188">
        <v>0.5936852374196766</v>
      </c>
      <c r="CF53" s="188">
        <v>0.5892727616041078</v>
      </c>
      <c r="CG53" s="188">
        <v>1</v>
      </c>
      <c r="CH53" s="191">
        <v>1</v>
      </c>
      <c r="CI53" s="192">
        <v>0</v>
      </c>
      <c r="CJ53">
        <v>0</v>
      </c>
      <c r="CK53" s="131">
        <v>0</v>
      </c>
      <c r="CL53" t="str">
        <f t="shared" si="21"/>
        <v>FALSE</v>
      </c>
      <c r="CM53">
        <v>0</v>
      </c>
    </row>
    <row r="54" spans="1:91" x14ac:dyDescent="0.25">
      <c r="A54" t="s">
        <v>2420</v>
      </c>
      <c r="B54" s="34">
        <v>138513.3596</v>
      </c>
      <c r="C54" s="185">
        <f t="shared" si="9"/>
        <v>138.5133596</v>
      </c>
      <c r="D54" s="120">
        <v>22734</v>
      </c>
      <c r="E54">
        <v>0</v>
      </c>
      <c r="F54" s="131">
        <f t="shared" si="10"/>
        <v>-1</v>
      </c>
      <c r="G54" s="186">
        <v>27550707</v>
      </c>
      <c r="H54">
        <v>25354948</v>
      </c>
      <c r="I54" s="131">
        <f t="shared" si="11"/>
        <v>-7.9698825877680735E-2</v>
      </c>
      <c r="J54" s="131">
        <v>1487.999151231</v>
      </c>
      <c r="K54">
        <v>541.49687511100001</v>
      </c>
      <c r="L54" s="131">
        <v>711.71544073099994</v>
      </c>
      <c r="M54">
        <v>3950</v>
      </c>
      <c r="N54">
        <v>0</v>
      </c>
      <c r="O54">
        <v>0</v>
      </c>
      <c r="P54">
        <v>0</v>
      </c>
      <c r="Q54">
        <v>0</v>
      </c>
      <c r="R54">
        <v>0</v>
      </c>
      <c r="S54" s="131">
        <v>0</v>
      </c>
      <c r="T54">
        <v>6332</v>
      </c>
      <c r="U54">
        <v>94</v>
      </c>
      <c r="V54">
        <v>0</v>
      </c>
      <c r="W54">
        <v>307.09999999999997</v>
      </c>
      <c r="X54">
        <v>1485.9</v>
      </c>
      <c r="Y54">
        <v>92</v>
      </c>
      <c r="Z54">
        <v>0</v>
      </c>
      <c r="AA54">
        <v>0</v>
      </c>
      <c r="AB54">
        <v>0</v>
      </c>
      <c r="AC54">
        <v>4.7</v>
      </c>
      <c r="AD54">
        <v>150</v>
      </c>
      <c r="AE54">
        <v>0</v>
      </c>
      <c r="AF54">
        <v>0</v>
      </c>
      <c r="AG54">
        <v>0</v>
      </c>
      <c r="AH54">
        <v>0</v>
      </c>
      <c r="AI54" s="131">
        <v>0</v>
      </c>
      <c r="AJ54" s="187">
        <v>1.8187999999999999E-2</v>
      </c>
      <c r="AK54" s="188">
        <v>1.8187999999999999E-2</v>
      </c>
      <c r="AL54" s="188">
        <v>1.8187999999999999E-2</v>
      </c>
      <c r="AM54" s="164">
        <v>0</v>
      </c>
      <c r="AN54" s="189">
        <v>0</v>
      </c>
      <c r="AO54" s="190">
        <v>0</v>
      </c>
      <c r="AP54">
        <v>169</v>
      </c>
      <c r="AQ54" s="193">
        <v>586485</v>
      </c>
      <c r="AR54" s="131">
        <f t="shared" si="12"/>
        <v>28.815741238053832</v>
      </c>
      <c r="AS54">
        <v>584890600000000</v>
      </c>
      <c r="AT54">
        <v>4880487310698890</v>
      </c>
      <c r="AU54">
        <v>0</v>
      </c>
      <c r="AV54">
        <v>0</v>
      </c>
      <c r="AW54">
        <v>248398817024236</v>
      </c>
      <c r="AX54">
        <v>1168303903000000</v>
      </c>
      <c r="AY54">
        <v>22593272095379.602</v>
      </c>
      <c r="AZ54" s="131">
        <v>0</v>
      </c>
      <c r="BA54">
        <v>619813633017593</v>
      </c>
      <c r="BB54">
        <v>5703848815483530</v>
      </c>
      <c r="BC54">
        <v>7776503119226.6699</v>
      </c>
      <c r="BD54">
        <v>18959592798138.5</v>
      </c>
      <c r="BE54">
        <v>260161446643039</v>
      </c>
      <c r="BF54">
        <v>1544451055381120</v>
      </c>
      <c r="BG54">
        <v>123363685147293</v>
      </c>
      <c r="BH54" s="131">
        <v>157348710576286</v>
      </c>
      <c r="BI54">
        <f t="shared" si="13"/>
        <v>94.365559071753793</v>
      </c>
      <c r="BJ54">
        <f t="shared" si="14"/>
        <v>85.564808405342674</v>
      </c>
      <c r="BK54">
        <f t="shared" si="15"/>
        <v>0</v>
      </c>
      <c r="BL54">
        <f t="shared" si="16"/>
        <v>0</v>
      </c>
      <c r="BM54">
        <f t="shared" si="17"/>
        <v>95.478719168200882</v>
      </c>
      <c r="BN54">
        <f t="shared" si="18"/>
        <v>75.645252656562874</v>
      </c>
      <c r="BO54">
        <f t="shared" si="19"/>
        <v>18.314362179116024</v>
      </c>
      <c r="BP54" s="131">
        <f t="shared" si="20"/>
        <v>0</v>
      </c>
      <c r="BQ54" s="188">
        <v>4.3807047319489201E-2</v>
      </c>
      <c r="BR54" s="188">
        <v>4.4915653404072373E-2</v>
      </c>
      <c r="BS54" s="188">
        <v>0.39160038009325454</v>
      </c>
      <c r="BT54" s="188">
        <v>0.36467501090895427</v>
      </c>
      <c r="BU54" s="188">
        <v>0.61345479053403429</v>
      </c>
      <c r="BV54" s="188">
        <v>0.71961257398364775</v>
      </c>
      <c r="BW54" s="188">
        <v>9.6155863738859981E-2</v>
      </c>
      <c r="BX54" s="188">
        <v>0.12039134602947532</v>
      </c>
      <c r="BY54" s="188">
        <v>0.40887862878282621</v>
      </c>
      <c r="BZ54" s="188">
        <v>0.4144619912986644</v>
      </c>
      <c r="CA54" s="188">
        <v>1</v>
      </c>
      <c r="CB54" s="188">
        <v>1</v>
      </c>
      <c r="CC54" s="188">
        <v>9.612621715061806E-2</v>
      </c>
      <c r="CD54" s="188">
        <v>0.11946721950569443</v>
      </c>
      <c r="CE54" s="188">
        <v>0.40879617267956952</v>
      </c>
      <c r="CF54" s="188">
        <v>0.41238762882285501</v>
      </c>
      <c r="CG54" s="188">
        <v>1</v>
      </c>
      <c r="CH54" s="191">
        <v>1</v>
      </c>
      <c r="CI54" s="192">
        <v>0</v>
      </c>
      <c r="CJ54">
        <v>0</v>
      </c>
      <c r="CK54" s="131">
        <v>0</v>
      </c>
      <c r="CL54" t="str">
        <f t="shared" si="21"/>
        <v>FALSE</v>
      </c>
      <c r="CM54">
        <v>0</v>
      </c>
    </row>
  </sheetData>
  <mergeCells count="11">
    <mergeCell ref="AS1:AZ1"/>
    <mergeCell ref="BA1:BH1"/>
    <mergeCell ref="BI1:BP1"/>
    <mergeCell ref="BQ1:CH1"/>
    <mergeCell ref="CI1:CK1"/>
    <mergeCell ref="AN1:AO1"/>
    <mergeCell ref="B1:C1"/>
    <mergeCell ref="K1:L1"/>
    <mergeCell ref="M1:S1"/>
    <mergeCell ref="T1:AI1"/>
    <mergeCell ref="AJ1:AL1"/>
  </mergeCells>
  <hyperlinks>
    <hyperlink ref="AP2" r:id="rId1" xr:uid="{8330CE88-8E31-4E6C-A99A-329CB9BD0520}"/>
    <hyperlink ref="AQ2" r:id="rId2" xr:uid="{B9C7D48A-B23B-478C-90FE-35E624658BF0}"/>
  </hyperlinks>
  <pageMargins left="0.7" right="0.7" top="0.75" bottom="0.75" header="0.3" footer="0.3"/>
  <pageSetup orientation="portrait" r:id="rId3"/>
</worksheet>
</file>

<file path=xl/worksheets/sheet5.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1396E963-18EE-4B42-B9F1-FD2D93BEA4E2}">
  <dimension ref="A1:S2026"/>
  <sheetViews>
    <sheetView topLeftCell="A1606" zoomScale="70" zoomScaleNormal="70" workbookViewId="0">
      <selection activeCell="F1631" sqref="F1631"/>
    </sheetView>
  </sheetViews>
  <sheetFormatPr defaultColWidth="9.140625" defaultRowHeight="15" x14ac:dyDescent="0.25"/>
  <cols>
    <col min="1" max="1" width="11.7109375" customWidth="1"/>
    <col min="2" max="2" width="11.7109375" style="204" customWidth="1"/>
    <col min="3" max="3" width="88.42578125" customWidth="1"/>
    <col min="4" max="7" width="11.7109375" customWidth="1"/>
    <col min="8" max="8" width="11.7109375" style="15" customWidth="1"/>
    <col min="9" max="9" width="11.7109375" style="204" customWidth="1"/>
    <col min="10" max="10" width="11.7109375" style="155" customWidth="1"/>
    <col min="11" max="15" width="11.7109375" customWidth="1"/>
    <col min="16" max="16" width="83" customWidth="1"/>
    <col min="17" max="17" width="11.7109375" customWidth="1"/>
    <col min="18" max="18" width="11.7109375" style="143" customWidth="1"/>
  </cols>
  <sheetData>
    <row r="1" spans="1:18" x14ac:dyDescent="0.25">
      <c r="A1" s="209" t="s">
        <v>3</v>
      </c>
      <c r="B1" s="210" t="s">
        <v>0</v>
      </c>
      <c r="C1" s="211" t="s">
        <v>1</v>
      </c>
      <c r="D1" s="211" t="s">
        <v>35</v>
      </c>
      <c r="E1" s="211" t="s">
        <v>36</v>
      </c>
      <c r="F1" s="211" t="s">
        <v>82</v>
      </c>
      <c r="G1" s="211" t="s">
        <v>83</v>
      </c>
      <c r="H1" s="153" t="s">
        <v>454</v>
      </c>
      <c r="I1" s="212" t="s">
        <v>68</v>
      </c>
      <c r="J1" s="154" t="s">
        <v>341</v>
      </c>
      <c r="K1" s="209" t="s">
        <v>506</v>
      </c>
      <c r="L1" s="209" t="s">
        <v>69</v>
      </c>
      <c r="M1" s="209" t="s">
        <v>70</v>
      </c>
      <c r="N1" s="209" t="s">
        <v>81</v>
      </c>
      <c r="O1" s="209" t="s">
        <v>28</v>
      </c>
      <c r="P1" s="209" t="s">
        <v>2</v>
      </c>
      <c r="Q1" s="209" t="s">
        <v>438</v>
      </c>
      <c r="R1" s="209" t="s">
        <v>187</v>
      </c>
    </row>
    <row r="2" spans="1:18" s="143" customFormat="1" x14ac:dyDescent="0.25">
      <c r="A2" s="76" t="str">
        <f>IF(ISBLANK(INDEX('Policy Characteristics'!A:A,MATCH($C2,'Policy Characteristics'!$C:$C,0))),"",INDEX('Policy Characteristics'!A:A,MATCH($C2,'Policy Characteristics'!$C:$C,0)))</f>
        <v>Transportation</v>
      </c>
      <c r="B2" s="200" t="str">
        <f>IF(ISBLANK(INDEX('Policy Characteristics'!B:B,MATCH($C2,'Policy Characteristics'!$C:$C,0))),"",INDEX('Policy Characteristics'!B:B,MATCH($C2,'Policy Characteristics'!$C:$C,0)))</f>
        <v>Conventional Pollutant Standards</v>
      </c>
      <c r="C2" s="143" t="s">
        <v>625</v>
      </c>
      <c r="D2" s="143" t="s">
        <v>37</v>
      </c>
      <c r="E2" s="143" t="s">
        <v>480</v>
      </c>
      <c r="F2" s="143" t="s">
        <v>1626</v>
      </c>
      <c r="G2" s="143" t="s">
        <v>669</v>
      </c>
      <c r="H2" s="80">
        <v>300</v>
      </c>
      <c r="I2" s="213" t="s">
        <v>43</v>
      </c>
      <c r="J2" s="202" t="str">
        <f>IF(ISBLANK(INDEX('Policy Characteristics'!D:D,MATCH($C2,'Policy Characteristics'!$C:$C,0))),"",INDEX('Policy Characteristics'!D:D,MATCH($C2,'Policy Characteristics'!$C:$C,0)))</f>
        <v>Conventional Pollutant Standard</v>
      </c>
      <c r="K2" s="76" t="str">
        <f>IF(ISBLANK(INDEX('Policy Characteristics'!E:E,MATCH($C2,'Policy Characteristics'!$C:$C,0))),"",INDEX('Policy Characteristics'!E:E,MATCH($C2,'Policy Characteristics'!$C:$C,0)))</f>
        <v>trans reduce regulated pollutants</v>
      </c>
      <c r="L2" s="205">
        <f>IF(ISBLANK(INDEX('Policy Characteristics'!F:F,MATCH($C2,'Policy Characteristics'!$C:$C,0))),"",INDEX('Policy Characteristics'!F:F,MATCH($C2,'Policy Characteristics'!$C:$C,0)))</f>
        <v>0</v>
      </c>
      <c r="M2" s="205">
        <f>IF(ISBLANK(INDEX('Policy Characteristics'!G:G,MATCH($C2,'Policy Characteristics'!$C:$C,0))),"",INDEX('Policy Characteristics'!G:G,MATCH($C2,'Policy Characteristics'!$C:$C,0)))</f>
        <v>1</v>
      </c>
      <c r="N2" s="205">
        <f>IF(ISBLANK(INDEX('Policy Characteristics'!H:H,MATCH($C2,'Policy Characteristics'!$C:$C,0))),"",INDEX('Policy Characteristics'!H:H,MATCH($C2,'Policy Characteristics'!$C:$C,0)))</f>
        <v>0.02</v>
      </c>
      <c r="O2" s="76" t="str">
        <f>IF(ISBLANK(INDEX('Policy Characteristics'!I:I,MATCH($C2,'Policy Characteristics'!$C:$C,0))),"",INDEX('Policy Characteristics'!I:I,MATCH($C2,'Policy Characteristics'!$C:$C,0)))</f>
        <v>% reduction in emissions</v>
      </c>
      <c r="P2" s="76" t="str">
        <f>IF(ISBLANK(INDEX('Policy Characteristics'!J:J,MATCH($C2,'Policy Characteristics'!$C:$C,0))),"",INDEX('Policy Characteristics'!J:J,MATCH($C2,'Policy Characteristics'!$C:$C,0)))</f>
        <v>**Description:** This policy represents strengthening standards for the selected pollutant(s) emitted by the selected vehicle type(s).  Conventional pollutants' most important, harmful impacts are on human health rather than on climate change. The following descriptions detail the different vehicle types: // **Passenger cars and SUVs:** most light-duty road vehicles // **Light and Medium Commercial Trucks:** commercial trucks carrying freight, not passengers // **Buses:** including school, transit, and intercity buses // **Heavy Duty Trucks:** all other heavy road vehicles (mostly freight trucks) // **Commercial passenger flights:** this is not general aviation // **Commercial freight flights:** this includes all other commercial flights, and is not general aviation // **Passenger rail:** intercity, transit, and commuter rail // **Freight rail:** all other rail // **Recreational boats:** not commercial passenger ferries // **Cargo ships:** commercial ships carrying freight // **Passenger motorbikes:** registered motorcycles // **Guidance for setting values:** In the United States, since 1997, the 24-hour national ambient air quality standard (NAAQS) for PM2.5, the most harmful type of particulate for human health, declined from 65 µg/m^3 to 35 µg/m^3, a reduction of 46%.</v>
      </c>
      <c r="Q2" s="76" t="str">
        <f>IF(ISBLANK(INDEX('Policy Characteristics'!K:K,MATCH($C2,'Policy Characteristics'!$C:$C,0))),"",INDEX('Policy Characteristics'!K:K,MATCH($C2,'Policy Characteristics'!$C:$C,0)))</f>
        <v>transportation-sector-main.html#conv-pol-stds</v>
      </c>
      <c r="R2" s="76" t="str">
        <f>IF(ISBLANK(INDEX('Policy Characteristics'!L:L,MATCH($C2,'Policy Characteristics'!$C:$C,0))),"",INDEX('Policy Characteristics'!L:L,MATCH($C2,'Policy Characteristics'!$C:$C,0)))</f>
        <v>conventional-pollutant-standards.html</v>
      </c>
    </row>
    <row r="3" spans="1:18" s="143" customFormat="1" x14ac:dyDescent="0.25">
      <c r="A3" s="76" t="str">
        <f>IF(ISBLANK(INDEX('Policy Characteristics'!A:A,MATCH($C3,'Policy Characteristics'!$C:$C,0))),"",INDEX('Policy Characteristics'!A:A,MATCH($C3,'Policy Characteristics'!$C:$C,0)))</f>
        <v>Transportation</v>
      </c>
      <c r="B3" s="200" t="str">
        <f>IF(ISBLANK(INDEX('Policy Characteristics'!B:B,MATCH($C3,'Policy Characteristics'!$C:$C,0))),"",INDEX('Policy Characteristics'!B:B,MATCH($C3,'Policy Characteristics'!$C:$C,0)))</f>
        <v>Conventional Pollutant Standards</v>
      </c>
      <c r="C3" s="76" t="str">
        <f t="shared" ref="C3:C61" si="0">C$2</f>
        <v>Percentage Reduction of Separately Regulated Pollutants</v>
      </c>
      <c r="D3" s="143" t="s">
        <v>37</v>
      </c>
      <c r="E3" s="143" t="s">
        <v>474</v>
      </c>
      <c r="F3" s="143" t="s">
        <v>1626</v>
      </c>
      <c r="G3" s="143" t="s">
        <v>474</v>
      </c>
      <c r="H3" s="80">
        <v>301</v>
      </c>
      <c r="I3" s="213" t="s">
        <v>43</v>
      </c>
      <c r="J3" s="202" t="str">
        <f>IF(ISBLANK(INDEX('Policy Characteristics'!D:D,MATCH($C3,'Policy Characteristics'!$C:$C,0))),"",INDEX('Policy Characteristics'!D:D,MATCH($C3,'Policy Characteristics'!$C:$C,0)))</f>
        <v>Conventional Pollutant Standard</v>
      </c>
      <c r="K3" s="76" t="str">
        <f>IF(ISBLANK(INDEX('Policy Characteristics'!E:E,MATCH($C3,'Policy Characteristics'!$C:$C,0))),"",INDEX('Policy Characteristics'!E:E,MATCH($C3,'Policy Characteristics'!$C:$C,0)))</f>
        <v>trans reduce regulated pollutants</v>
      </c>
      <c r="L3" s="205">
        <f>IF(ISBLANK(INDEX('Policy Characteristics'!F:F,MATCH($C3,'Policy Characteristics'!$C:$C,0))),"",INDEX('Policy Characteristics'!F:F,MATCH($C3,'Policy Characteristics'!$C:$C,0)))</f>
        <v>0</v>
      </c>
      <c r="M3" s="205">
        <f>IF(ISBLANK(INDEX('Policy Characteristics'!G:G,MATCH($C3,'Policy Characteristics'!$C:$C,0))),"",INDEX('Policy Characteristics'!G:G,MATCH($C3,'Policy Characteristics'!$C:$C,0)))</f>
        <v>1</v>
      </c>
      <c r="N3" s="205">
        <f>IF(ISBLANK(INDEX('Policy Characteristics'!H:H,MATCH($C3,'Policy Characteristics'!$C:$C,0))),"",INDEX('Policy Characteristics'!H:H,MATCH($C3,'Policy Characteristics'!$C:$C,0)))</f>
        <v>0.02</v>
      </c>
      <c r="O3" s="76" t="str">
        <f>IF(ISBLANK(INDEX('Policy Characteristics'!I:I,MATCH($C3,'Policy Characteristics'!$C:$C,0))),"",INDEX('Policy Characteristics'!I:I,MATCH($C3,'Policy Characteristics'!$C:$C,0)))</f>
        <v>% reduction in emissions</v>
      </c>
      <c r="P3" s="76" t="str">
        <f>IF(ISBLANK(INDEX('Policy Characteristics'!J:J,MATCH($C3,'Policy Characteristics'!$C:$C,0))),"",INDEX('Policy Characteristics'!J:J,MATCH($C3,'Policy Characteristics'!$C:$C,0)))</f>
        <v>**Description:** This policy represents strengthening standards for the selected pollutant(s) emitted by the selected vehicle type(s).  Conventional pollutants' most important, harmful impacts are on human health rather than on climate change. The following descriptions detail the different vehicle types: // **Passenger cars and SUVs:** most light-duty road vehicles // **Light and Medium Commercial Trucks:** commercial trucks carrying freight, not passengers // **Buses:** including school, transit, and intercity buses // **Heavy Duty Trucks:** all other heavy road vehicles (mostly freight trucks) // **Commercial passenger flights:** this is not general aviation // **Commercial freight flights:** this includes all other commercial flights, and is not general aviation // **Passenger rail:** intercity, transit, and commuter rail // **Freight rail:** all other rail // **Recreational boats:** not commercial passenger ferries // **Cargo ships:** commercial ships carrying freight // **Passenger motorbikes:** registered motorcycles // **Guidance for setting values:** In the United States, since 1997, the 24-hour national ambient air quality standard (NAAQS) for PM2.5, the most harmful type of particulate for human health, declined from 65 µg/m^3 to 35 µg/m^3, a reduction of 46%.</v>
      </c>
      <c r="Q3" s="76" t="str">
        <f>IF(ISBLANK(INDEX('Policy Characteristics'!K:K,MATCH($C3,'Policy Characteristics'!$C:$C,0))),"",INDEX('Policy Characteristics'!K:K,MATCH($C3,'Policy Characteristics'!$C:$C,0)))</f>
        <v>transportation-sector-main.html#conv-pol-stds</v>
      </c>
      <c r="R3" s="76" t="str">
        <f>IF(ISBLANK(INDEX('Policy Characteristics'!L:L,MATCH($C3,'Policy Characteristics'!$C:$C,0))),"",INDEX('Policy Characteristics'!L:L,MATCH($C3,'Policy Characteristics'!$C:$C,0)))</f>
        <v>conventional-pollutant-standards.html</v>
      </c>
    </row>
    <row r="4" spans="1:18" s="143" customFormat="1" x14ac:dyDescent="0.25">
      <c r="A4" s="76" t="str">
        <f>IF(ISBLANK(INDEX('Policy Characteristics'!A:A,MATCH($C4,'Policy Characteristics'!$C:$C,0))),"",INDEX('Policy Characteristics'!A:A,MATCH($C4,'Policy Characteristics'!$C:$C,0)))</f>
        <v>Transportation</v>
      </c>
      <c r="B4" s="200" t="str">
        <f>IF(ISBLANK(INDEX('Policy Characteristics'!B:B,MATCH($C4,'Policy Characteristics'!$C:$C,0))),"",INDEX('Policy Characteristics'!B:B,MATCH($C4,'Policy Characteristics'!$C:$C,0)))</f>
        <v>Conventional Pollutant Standards</v>
      </c>
      <c r="C4" s="76" t="str">
        <f t="shared" si="0"/>
        <v>Percentage Reduction of Separately Regulated Pollutants</v>
      </c>
      <c r="D4" s="143" t="s">
        <v>37</v>
      </c>
      <c r="E4" s="143" t="s">
        <v>481</v>
      </c>
      <c r="F4" s="143" t="s">
        <v>1626</v>
      </c>
      <c r="G4" s="143" t="s">
        <v>481</v>
      </c>
      <c r="H4" s="80">
        <v>302</v>
      </c>
      <c r="I4" s="213" t="s">
        <v>43</v>
      </c>
      <c r="J4" s="202" t="str">
        <f>IF(ISBLANK(INDEX('Policy Characteristics'!D:D,MATCH($C4,'Policy Characteristics'!$C:$C,0))),"",INDEX('Policy Characteristics'!D:D,MATCH($C4,'Policy Characteristics'!$C:$C,0)))</f>
        <v>Conventional Pollutant Standard</v>
      </c>
      <c r="K4" s="76" t="str">
        <f>IF(ISBLANK(INDEX('Policy Characteristics'!E:E,MATCH($C4,'Policy Characteristics'!$C:$C,0))),"",INDEX('Policy Characteristics'!E:E,MATCH($C4,'Policy Characteristics'!$C:$C,0)))</f>
        <v>trans reduce regulated pollutants</v>
      </c>
      <c r="L4" s="205">
        <f>IF(ISBLANK(INDEX('Policy Characteristics'!F:F,MATCH($C4,'Policy Characteristics'!$C:$C,0))),"",INDEX('Policy Characteristics'!F:F,MATCH($C4,'Policy Characteristics'!$C:$C,0)))</f>
        <v>0</v>
      </c>
      <c r="M4" s="205">
        <f>IF(ISBLANK(INDEX('Policy Characteristics'!G:G,MATCH($C4,'Policy Characteristics'!$C:$C,0))),"",INDEX('Policy Characteristics'!G:G,MATCH($C4,'Policy Characteristics'!$C:$C,0)))</f>
        <v>1</v>
      </c>
      <c r="N4" s="205">
        <f>IF(ISBLANK(INDEX('Policy Characteristics'!H:H,MATCH($C4,'Policy Characteristics'!$C:$C,0))),"",INDEX('Policy Characteristics'!H:H,MATCH($C4,'Policy Characteristics'!$C:$C,0)))</f>
        <v>0.02</v>
      </c>
      <c r="O4" s="76" t="str">
        <f>IF(ISBLANK(INDEX('Policy Characteristics'!I:I,MATCH($C4,'Policy Characteristics'!$C:$C,0))),"",INDEX('Policy Characteristics'!I:I,MATCH($C4,'Policy Characteristics'!$C:$C,0)))</f>
        <v>% reduction in emissions</v>
      </c>
      <c r="P4" s="76" t="str">
        <f>IF(ISBLANK(INDEX('Policy Characteristics'!J:J,MATCH($C4,'Policy Characteristics'!$C:$C,0))),"",INDEX('Policy Characteristics'!J:J,MATCH($C4,'Policy Characteristics'!$C:$C,0)))</f>
        <v>**Description:** This policy represents strengthening standards for the selected pollutant(s) emitted by the selected vehicle type(s).  Conventional pollutants' most important, harmful impacts are on human health rather than on climate change. The following descriptions detail the different vehicle types: // **Passenger cars and SUVs:** most light-duty road vehicles // **Light and Medium Commercial Trucks:** commercial trucks carrying freight, not passengers // **Buses:** including school, transit, and intercity buses // **Heavy Duty Trucks:** all other heavy road vehicles (mostly freight trucks) // **Commercial passenger flights:** this is not general aviation // **Commercial freight flights:** this includes all other commercial flights, and is not general aviation // **Passenger rail:** intercity, transit, and commuter rail // **Freight rail:** all other rail // **Recreational boats:** not commercial passenger ferries // **Cargo ships:** commercial ships carrying freight // **Passenger motorbikes:** registered motorcycles // **Guidance for setting values:** In the United States, since 1997, the 24-hour national ambient air quality standard (NAAQS) for PM2.5, the most harmful type of particulate for human health, declined from 65 µg/m^3 to 35 µg/m^3, a reduction of 46%.</v>
      </c>
      <c r="Q4" s="76" t="str">
        <f>IF(ISBLANK(INDEX('Policy Characteristics'!K:K,MATCH($C4,'Policy Characteristics'!$C:$C,0))),"",INDEX('Policy Characteristics'!K:K,MATCH($C4,'Policy Characteristics'!$C:$C,0)))</f>
        <v>transportation-sector-main.html#conv-pol-stds</v>
      </c>
      <c r="R4" s="76" t="str">
        <f>IF(ISBLANK(INDEX('Policy Characteristics'!L:L,MATCH($C4,'Policy Characteristics'!$C:$C,0))),"",INDEX('Policy Characteristics'!L:L,MATCH($C4,'Policy Characteristics'!$C:$C,0)))</f>
        <v>conventional-pollutant-standards.html</v>
      </c>
    </row>
    <row r="5" spans="1:18" s="143" customFormat="1" x14ac:dyDescent="0.25">
      <c r="A5" s="76" t="str">
        <f>IF(ISBLANK(INDEX('Policy Characteristics'!A:A,MATCH($C5,'Policy Characteristics'!$C:$C,0))),"",INDEX('Policy Characteristics'!A:A,MATCH($C5,'Policy Characteristics'!$C:$C,0)))</f>
        <v>Transportation</v>
      </c>
      <c r="B5" s="200" t="str">
        <f>IF(ISBLANK(INDEX('Policy Characteristics'!B:B,MATCH($C5,'Policy Characteristics'!$C:$C,0))),"",INDEX('Policy Characteristics'!B:B,MATCH($C5,'Policy Characteristics'!$C:$C,0)))</f>
        <v>Conventional Pollutant Standards</v>
      </c>
      <c r="C5" s="76" t="str">
        <f t="shared" si="0"/>
        <v>Percentage Reduction of Separately Regulated Pollutants</v>
      </c>
      <c r="D5" s="143" t="s">
        <v>37</v>
      </c>
      <c r="E5" s="143" t="s">
        <v>482</v>
      </c>
      <c r="F5" s="143" t="s">
        <v>1626</v>
      </c>
      <c r="G5" s="143" t="s">
        <v>482</v>
      </c>
      <c r="H5" s="80">
        <v>303</v>
      </c>
      <c r="I5" s="213" t="s">
        <v>43</v>
      </c>
      <c r="J5" s="202" t="str">
        <f>IF(ISBLANK(INDEX('Policy Characteristics'!D:D,MATCH($C5,'Policy Characteristics'!$C:$C,0))),"",INDEX('Policy Characteristics'!D:D,MATCH($C5,'Policy Characteristics'!$C:$C,0)))</f>
        <v>Conventional Pollutant Standard</v>
      </c>
      <c r="K5" s="76" t="str">
        <f>IF(ISBLANK(INDEX('Policy Characteristics'!E:E,MATCH($C5,'Policy Characteristics'!$C:$C,0))),"",INDEX('Policy Characteristics'!E:E,MATCH($C5,'Policy Characteristics'!$C:$C,0)))</f>
        <v>trans reduce regulated pollutants</v>
      </c>
      <c r="L5" s="205">
        <f>IF(ISBLANK(INDEX('Policy Characteristics'!F:F,MATCH($C5,'Policy Characteristics'!$C:$C,0))),"",INDEX('Policy Characteristics'!F:F,MATCH($C5,'Policy Characteristics'!$C:$C,0)))</f>
        <v>0</v>
      </c>
      <c r="M5" s="205">
        <f>IF(ISBLANK(INDEX('Policy Characteristics'!G:G,MATCH($C5,'Policy Characteristics'!$C:$C,0))),"",INDEX('Policy Characteristics'!G:G,MATCH($C5,'Policy Characteristics'!$C:$C,0)))</f>
        <v>1</v>
      </c>
      <c r="N5" s="205">
        <f>IF(ISBLANK(INDEX('Policy Characteristics'!H:H,MATCH($C5,'Policy Characteristics'!$C:$C,0))),"",INDEX('Policy Characteristics'!H:H,MATCH($C5,'Policy Characteristics'!$C:$C,0)))</f>
        <v>0.02</v>
      </c>
      <c r="O5" s="76" t="str">
        <f>IF(ISBLANK(INDEX('Policy Characteristics'!I:I,MATCH($C5,'Policy Characteristics'!$C:$C,0))),"",INDEX('Policy Characteristics'!I:I,MATCH($C5,'Policy Characteristics'!$C:$C,0)))</f>
        <v>% reduction in emissions</v>
      </c>
      <c r="P5" s="76" t="str">
        <f>IF(ISBLANK(INDEX('Policy Characteristics'!J:J,MATCH($C5,'Policy Characteristics'!$C:$C,0))),"",INDEX('Policy Characteristics'!J:J,MATCH($C5,'Policy Characteristics'!$C:$C,0)))</f>
        <v>**Description:** This policy represents strengthening standards for the selected pollutant(s) emitted by the selected vehicle type(s).  Conventional pollutants' most important, harmful impacts are on human health rather than on climate change. The following descriptions detail the different vehicle types: // **Passenger cars and SUVs:** most light-duty road vehicles // **Light and Medium Commercial Trucks:** commercial trucks carrying freight, not passengers // **Buses:** including school, transit, and intercity buses // **Heavy Duty Trucks:** all other heavy road vehicles (mostly freight trucks) // **Commercial passenger flights:** this is not general aviation // **Commercial freight flights:** this includes all other commercial flights, and is not general aviation // **Passenger rail:** intercity, transit, and commuter rail // **Freight rail:** all other rail // **Recreational boats:** not commercial passenger ferries // **Cargo ships:** commercial ships carrying freight // **Passenger motorbikes:** registered motorcycles // **Guidance for setting values:** In the United States, since 1997, the 24-hour national ambient air quality standard (NAAQS) for PM2.5, the most harmful type of particulate for human health, declined from 65 µg/m^3 to 35 µg/m^3, a reduction of 46%.</v>
      </c>
      <c r="Q5" s="76" t="str">
        <f>IF(ISBLANK(INDEX('Policy Characteristics'!K:K,MATCH($C5,'Policy Characteristics'!$C:$C,0))),"",INDEX('Policy Characteristics'!K:K,MATCH($C5,'Policy Characteristics'!$C:$C,0)))</f>
        <v>transportation-sector-main.html#conv-pol-stds</v>
      </c>
      <c r="R5" s="76" t="str">
        <f>IF(ISBLANK(INDEX('Policy Characteristics'!L:L,MATCH($C5,'Policy Characteristics'!$C:$C,0))),"",INDEX('Policy Characteristics'!L:L,MATCH($C5,'Policy Characteristics'!$C:$C,0)))</f>
        <v>conventional-pollutant-standards.html</v>
      </c>
    </row>
    <row r="6" spans="1:18" s="143" customFormat="1" x14ac:dyDescent="0.25">
      <c r="A6" s="76" t="str">
        <f>IF(ISBLANK(INDEX('Policy Characteristics'!A:A,MATCH($C6,'Policy Characteristics'!$C:$C,0))),"",INDEX('Policy Characteristics'!A:A,MATCH($C6,'Policy Characteristics'!$C:$C,0)))</f>
        <v>Transportation</v>
      </c>
      <c r="B6" s="200" t="str">
        <f>IF(ISBLANK(INDEX('Policy Characteristics'!B:B,MATCH($C6,'Policy Characteristics'!$C:$C,0))),"",INDEX('Policy Characteristics'!B:B,MATCH($C6,'Policy Characteristics'!$C:$C,0)))</f>
        <v>Conventional Pollutant Standards</v>
      </c>
      <c r="C6" s="76" t="str">
        <f t="shared" si="0"/>
        <v>Percentage Reduction of Separately Regulated Pollutants</v>
      </c>
      <c r="D6" s="143" t="s">
        <v>37</v>
      </c>
      <c r="E6" s="143" t="s">
        <v>483</v>
      </c>
      <c r="F6" s="143" t="s">
        <v>1626</v>
      </c>
      <c r="G6" s="143" t="s">
        <v>561</v>
      </c>
      <c r="H6" s="80">
        <v>304</v>
      </c>
      <c r="I6" s="213" t="s">
        <v>43</v>
      </c>
      <c r="J6" s="202" t="str">
        <f>IF(ISBLANK(INDEX('Policy Characteristics'!D:D,MATCH($C6,'Policy Characteristics'!$C:$C,0))),"",INDEX('Policy Characteristics'!D:D,MATCH($C6,'Policy Characteristics'!$C:$C,0)))</f>
        <v>Conventional Pollutant Standard</v>
      </c>
      <c r="K6" s="76" t="str">
        <f>IF(ISBLANK(INDEX('Policy Characteristics'!E:E,MATCH($C6,'Policy Characteristics'!$C:$C,0))),"",INDEX('Policy Characteristics'!E:E,MATCH($C6,'Policy Characteristics'!$C:$C,0)))</f>
        <v>trans reduce regulated pollutants</v>
      </c>
      <c r="L6" s="205">
        <f>IF(ISBLANK(INDEX('Policy Characteristics'!F:F,MATCH($C6,'Policy Characteristics'!$C:$C,0))),"",INDEX('Policy Characteristics'!F:F,MATCH($C6,'Policy Characteristics'!$C:$C,0)))</f>
        <v>0</v>
      </c>
      <c r="M6" s="205">
        <f>IF(ISBLANK(INDEX('Policy Characteristics'!G:G,MATCH($C6,'Policy Characteristics'!$C:$C,0))),"",INDEX('Policy Characteristics'!G:G,MATCH($C6,'Policy Characteristics'!$C:$C,0)))</f>
        <v>1</v>
      </c>
      <c r="N6" s="205">
        <f>IF(ISBLANK(INDEX('Policy Characteristics'!H:H,MATCH($C6,'Policy Characteristics'!$C:$C,0))),"",INDEX('Policy Characteristics'!H:H,MATCH($C6,'Policy Characteristics'!$C:$C,0)))</f>
        <v>0.02</v>
      </c>
      <c r="O6" s="76" t="str">
        <f>IF(ISBLANK(INDEX('Policy Characteristics'!I:I,MATCH($C6,'Policy Characteristics'!$C:$C,0))),"",INDEX('Policy Characteristics'!I:I,MATCH($C6,'Policy Characteristics'!$C:$C,0)))</f>
        <v>% reduction in emissions</v>
      </c>
      <c r="P6" s="76" t="str">
        <f>IF(ISBLANK(INDEX('Policy Characteristics'!J:J,MATCH($C6,'Policy Characteristics'!$C:$C,0))),"",INDEX('Policy Characteristics'!J:J,MATCH($C6,'Policy Characteristics'!$C:$C,0)))</f>
        <v>**Description:** This policy represents strengthening standards for the selected pollutant(s) emitted by the selected vehicle type(s).  Conventional pollutants' most important, harmful impacts are on human health rather than on climate change. The following descriptions detail the different vehicle types: // **Passenger cars and SUVs:** most light-duty road vehicles // **Light and Medium Commercial Trucks:** commercial trucks carrying freight, not passengers // **Buses:** including school, transit, and intercity buses // **Heavy Duty Trucks:** all other heavy road vehicles (mostly freight trucks) // **Commercial passenger flights:** this is not general aviation // **Commercial freight flights:** this includes all other commercial flights, and is not general aviation // **Passenger rail:** intercity, transit, and commuter rail // **Freight rail:** all other rail // **Recreational boats:** not commercial passenger ferries // **Cargo ships:** commercial ships carrying freight // **Passenger motorbikes:** registered motorcycles // **Guidance for setting values:** In the United States, since 1997, the 24-hour national ambient air quality standard (NAAQS) for PM2.5, the most harmful type of particulate for human health, declined from 65 µg/m^3 to 35 µg/m^3, a reduction of 46%.</v>
      </c>
      <c r="Q6" s="76" t="str">
        <f>IF(ISBLANK(INDEX('Policy Characteristics'!K:K,MATCH($C6,'Policy Characteristics'!$C:$C,0))),"",INDEX('Policy Characteristics'!K:K,MATCH($C6,'Policy Characteristics'!$C:$C,0)))</f>
        <v>transportation-sector-main.html#conv-pol-stds</v>
      </c>
      <c r="R6" s="76" t="str">
        <f>IF(ISBLANK(INDEX('Policy Characteristics'!L:L,MATCH($C6,'Policy Characteristics'!$C:$C,0))),"",INDEX('Policy Characteristics'!L:L,MATCH($C6,'Policy Characteristics'!$C:$C,0)))</f>
        <v>conventional-pollutant-standards.html</v>
      </c>
    </row>
    <row r="7" spans="1:18" s="143" customFormat="1" x14ac:dyDescent="0.25">
      <c r="A7" s="76" t="str">
        <f>IF(ISBLANK(INDEX('Policy Characteristics'!A:A,MATCH($C7,'Policy Characteristics'!$C:$C,0))),"",INDEX('Policy Characteristics'!A:A,MATCH($C7,'Policy Characteristics'!$C:$C,0)))</f>
        <v>Transportation</v>
      </c>
      <c r="B7" s="200" t="str">
        <f>IF(ISBLANK(INDEX('Policy Characteristics'!B:B,MATCH($C7,'Policy Characteristics'!$C:$C,0))),"",INDEX('Policy Characteristics'!B:B,MATCH($C7,'Policy Characteristics'!$C:$C,0)))</f>
        <v>Conventional Pollutant Standards</v>
      </c>
      <c r="C7" s="76" t="str">
        <f t="shared" si="0"/>
        <v>Percentage Reduction of Separately Regulated Pollutants</v>
      </c>
      <c r="D7" s="143" t="s">
        <v>37</v>
      </c>
      <c r="E7" s="143" t="s">
        <v>484</v>
      </c>
      <c r="F7" s="143" t="s">
        <v>1626</v>
      </c>
      <c r="G7" s="143" t="s">
        <v>484</v>
      </c>
      <c r="H7" s="80">
        <v>305</v>
      </c>
      <c r="I7" s="213" t="s">
        <v>43</v>
      </c>
      <c r="J7" s="202" t="str">
        <f>IF(ISBLANK(INDEX('Policy Characteristics'!D:D,MATCH($C7,'Policy Characteristics'!$C:$C,0))),"",INDEX('Policy Characteristics'!D:D,MATCH($C7,'Policy Characteristics'!$C:$C,0)))</f>
        <v>Conventional Pollutant Standard</v>
      </c>
      <c r="K7" s="76" t="str">
        <f>IF(ISBLANK(INDEX('Policy Characteristics'!E:E,MATCH($C7,'Policy Characteristics'!$C:$C,0))),"",INDEX('Policy Characteristics'!E:E,MATCH($C7,'Policy Characteristics'!$C:$C,0)))</f>
        <v>trans reduce regulated pollutants</v>
      </c>
      <c r="L7" s="205">
        <f>IF(ISBLANK(INDEX('Policy Characteristics'!F:F,MATCH($C7,'Policy Characteristics'!$C:$C,0))),"",INDEX('Policy Characteristics'!F:F,MATCH($C7,'Policy Characteristics'!$C:$C,0)))</f>
        <v>0</v>
      </c>
      <c r="M7" s="205">
        <f>IF(ISBLANK(INDEX('Policy Characteristics'!G:G,MATCH($C7,'Policy Characteristics'!$C:$C,0))),"",INDEX('Policy Characteristics'!G:G,MATCH($C7,'Policy Characteristics'!$C:$C,0)))</f>
        <v>1</v>
      </c>
      <c r="N7" s="205">
        <f>IF(ISBLANK(INDEX('Policy Characteristics'!H:H,MATCH($C7,'Policy Characteristics'!$C:$C,0))),"",INDEX('Policy Characteristics'!H:H,MATCH($C7,'Policy Characteristics'!$C:$C,0)))</f>
        <v>0.02</v>
      </c>
      <c r="O7" s="76" t="str">
        <f>IF(ISBLANK(INDEX('Policy Characteristics'!I:I,MATCH($C7,'Policy Characteristics'!$C:$C,0))),"",INDEX('Policy Characteristics'!I:I,MATCH($C7,'Policy Characteristics'!$C:$C,0)))</f>
        <v>% reduction in emissions</v>
      </c>
      <c r="P7" s="76" t="str">
        <f>IF(ISBLANK(INDEX('Policy Characteristics'!J:J,MATCH($C7,'Policy Characteristics'!$C:$C,0))),"",INDEX('Policy Characteristics'!J:J,MATCH($C7,'Policy Characteristics'!$C:$C,0)))</f>
        <v>**Description:** This policy represents strengthening standards for the selected pollutant(s) emitted by the selected vehicle type(s).  Conventional pollutants' most important, harmful impacts are on human health rather than on climate change. The following descriptions detail the different vehicle types: // **Passenger cars and SUVs:** most light-duty road vehicles // **Light and Medium Commercial Trucks:** commercial trucks carrying freight, not passengers // **Buses:** including school, transit, and intercity buses // **Heavy Duty Trucks:** all other heavy road vehicles (mostly freight trucks) // **Commercial passenger flights:** this is not general aviation // **Commercial freight flights:** this includes all other commercial flights, and is not general aviation // **Passenger rail:** intercity, transit, and commuter rail // **Freight rail:** all other rail // **Recreational boats:** not commercial passenger ferries // **Cargo ships:** commercial ships carrying freight // **Passenger motorbikes:** registered motorcycles // **Guidance for setting values:** In the United States, since 1997, the 24-hour national ambient air quality standard (NAAQS) for PM2.5, the most harmful type of particulate for human health, declined from 65 µg/m^3 to 35 µg/m^3, a reduction of 46%.</v>
      </c>
      <c r="Q7" s="76" t="str">
        <f>IF(ISBLANK(INDEX('Policy Characteristics'!K:K,MATCH($C7,'Policy Characteristics'!$C:$C,0))),"",INDEX('Policy Characteristics'!K:K,MATCH($C7,'Policy Characteristics'!$C:$C,0)))</f>
        <v>transportation-sector-main.html#conv-pol-stds</v>
      </c>
      <c r="R7" s="76" t="str">
        <f>IF(ISBLANK(INDEX('Policy Characteristics'!L:L,MATCH($C7,'Policy Characteristics'!$C:$C,0))),"",INDEX('Policy Characteristics'!L:L,MATCH($C7,'Policy Characteristics'!$C:$C,0)))</f>
        <v>conventional-pollutant-standards.html</v>
      </c>
    </row>
    <row r="8" spans="1:18" s="143" customFormat="1" x14ac:dyDescent="0.25">
      <c r="A8" s="76" t="str">
        <f>IF(ISBLANK(INDEX('Policy Characteristics'!A:A,MATCH($C8,'Policy Characteristics'!$C:$C,0))),"",INDEX('Policy Characteristics'!A:A,MATCH($C8,'Policy Characteristics'!$C:$C,0)))</f>
        <v>Transportation</v>
      </c>
      <c r="B8" s="200" t="str">
        <f>IF(ISBLANK(INDEX('Policy Characteristics'!B:B,MATCH($C8,'Policy Characteristics'!$C:$C,0))),"",INDEX('Policy Characteristics'!B:B,MATCH($C8,'Policy Characteristics'!$C:$C,0)))</f>
        <v>Conventional Pollutant Standards</v>
      </c>
      <c r="C8" s="76" t="str">
        <f t="shared" si="0"/>
        <v>Percentage Reduction of Separately Regulated Pollutants</v>
      </c>
      <c r="D8" s="143" t="s">
        <v>37</v>
      </c>
      <c r="E8" s="143" t="s">
        <v>485</v>
      </c>
      <c r="F8" s="143" t="s">
        <v>1626</v>
      </c>
      <c r="G8" s="143" t="s">
        <v>485</v>
      </c>
      <c r="H8" s="80">
        <v>306</v>
      </c>
      <c r="I8" s="213" t="s">
        <v>43</v>
      </c>
      <c r="J8" s="202" t="str">
        <f>IF(ISBLANK(INDEX('Policy Characteristics'!D:D,MATCH($C8,'Policy Characteristics'!$C:$C,0))),"",INDEX('Policy Characteristics'!D:D,MATCH($C8,'Policy Characteristics'!$C:$C,0)))</f>
        <v>Conventional Pollutant Standard</v>
      </c>
      <c r="K8" s="76" t="str">
        <f>IF(ISBLANK(INDEX('Policy Characteristics'!E:E,MATCH($C8,'Policy Characteristics'!$C:$C,0))),"",INDEX('Policy Characteristics'!E:E,MATCH($C8,'Policy Characteristics'!$C:$C,0)))</f>
        <v>trans reduce regulated pollutants</v>
      </c>
      <c r="L8" s="205">
        <f>IF(ISBLANK(INDEX('Policy Characteristics'!F:F,MATCH($C8,'Policy Characteristics'!$C:$C,0))),"",INDEX('Policy Characteristics'!F:F,MATCH($C8,'Policy Characteristics'!$C:$C,0)))</f>
        <v>0</v>
      </c>
      <c r="M8" s="205">
        <f>IF(ISBLANK(INDEX('Policy Characteristics'!G:G,MATCH($C8,'Policy Characteristics'!$C:$C,0))),"",INDEX('Policy Characteristics'!G:G,MATCH($C8,'Policy Characteristics'!$C:$C,0)))</f>
        <v>1</v>
      </c>
      <c r="N8" s="205">
        <f>IF(ISBLANK(INDEX('Policy Characteristics'!H:H,MATCH($C8,'Policy Characteristics'!$C:$C,0))),"",INDEX('Policy Characteristics'!H:H,MATCH($C8,'Policy Characteristics'!$C:$C,0)))</f>
        <v>0.02</v>
      </c>
      <c r="O8" s="76" t="str">
        <f>IF(ISBLANK(INDEX('Policy Characteristics'!I:I,MATCH($C8,'Policy Characteristics'!$C:$C,0))),"",INDEX('Policy Characteristics'!I:I,MATCH($C8,'Policy Characteristics'!$C:$C,0)))</f>
        <v>% reduction in emissions</v>
      </c>
      <c r="P8" s="76" t="str">
        <f>IF(ISBLANK(INDEX('Policy Characteristics'!J:J,MATCH($C8,'Policy Characteristics'!$C:$C,0))),"",INDEX('Policy Characteristics'!J:J,MATCH($C8,'Policy Characteristics'!$C:$C,0)))</f>
        <v>**Description:** This policy represents strengthening standards for the selected pollutant(s) emitted by the selected vehicle type(s).  Conventional pollutants' most important, harmful impacts are on human health rather than on climate change. The following descriptions detail the different vehicle types: // **Passenger cars and SUVs:** most light-duty road vehicles // **Light and Medium Commercial Trucks:** commercial trucks carrying freight, not passengers // **Buses:** including school, transit, and intercity buses // **Heavy Duty Trucks:** all other heavy road vehicles (mostly freight trucks) // **Commercial passenger flights:** this is not general aviation // **Commercial freight flights:** this includes all other commercial flights, and is not general aviation // **Passenger rail:** intercity, transit, and commuter rail // **Freight rail:** all other rail // **Recreational boats:** not commercial passenger ferries // **Cargo ships:** commercial ships carrying freight // **Passenger motorbikes:** registered motorcycles // **Guidance for setting values:** In the United States, since 1997, the 24-hour national ambient air quality standard (NAAQS) for PM2.5, the most harmful type of particulate for human health, declined from 65 µg/m^3 to 35 µg/m^3, a reduction of 46%.</v>
      </c>
      <c r="Q8" s="76" t="str">
        <f>IF(ISBLANK(INDEX('Policy Characteristics'!K:K,MATCH($C8,'Policy Characteristics'!$C:$C,0))),"",INDEX('Policy Characteristics'!K:K,MATCH($C8,'Policy Characteristics'!$C:$C,0)))</f>
        <v>transportation-sector-main.html#conv-pol-stds</v>
      </c>
      <c r="R8" s="76" t="str">
        <f>IF(ISBLANK(INDEX('Policy Characteristics'!L:L,MATCH($C8,'Policy Characteristics'!$C:$C,0))),"",INDEX('Policy Characteristics'!L:L,MATCH($C8,'Policy Characteristics'!$C:$C,0)))</f>
        <v>conventional-pollutant-standards.html</v>
      </c>
    </row>
    <row r="9" spans="1:18" s="143" customFormat="1" x14ac:dyDescent="0.25">
      <c r="A9" s="76" t="str">
        <f>IF(ISBLANK(INDEX('Policy Characteristics'!A:A,MATCH($C9,'Policy Characteristics'!$C:$C,0))),"",INDEX('Policy Characteristics'!A:A,MATCH($C9,'Policy Characteristics'!$C:$C,0)))</f>
        <v>Transportation</v>
      </c>
      <c r="B9" s="200" t="str">
        <f>IF(ISBLANK(INDEX('Policy Characteristics'!B:B,MATCH($C9,'Policy Characteristics'!$C:$C,0))),"",INDEX('Policy Characteristics'!B:B,MATCH($C9,'Policy Characteristics'!$C:$C,0)))</f>
        <v>Conventional Pollutant Standards</v>
      </c>
      <c r="C9" s="76" t="str">
        <f t="shared" si="0"/>
        <v>Percentage Reduction of Separately Regulated Pollutants</v>
      </c>
      <c r="D9" s="143" t="s">
        <v>37</v>
      </c>
      <c r="E9" s="143" t="s">
        <v>486</v>
      </c>
      <c r="F9" s="143" t="s">
        <v>1626</v>
      </c>
      <c r="G9" s="143" t="s">
        <v>486</v>
      </c>
      <c r="H9" s="80">
        <v>307</v>
      </c>
      <c r="I9" s="213" t="s">
        <v>43</v>
      </c>
      <c r="J9" s="202" t="str">
        <f>IF(ISBLANK(INDEX('Policy Characteristics'!D:D,MATCH($C9,'Policy Characteristics'!$C:$C,0))),"",INDEX('Policy Characteristics'!D:D,MATCH($C9,'Policy Characteristics'!$C:$C,0)))</f>
        <v>Conventional Pollutant Standard</v>
      </c>
      <c r="K9" s="76" t="str">
        <f>IF(ISBLANK(INDEX('Policy Characteristics'!E:E,MATCH($C9,'Policy Characteristics'!$C:$C,0))),"",INDEX('Policy Characteristics'!E:E,MATCH($C9,'Policy Characteristics'!$C:$C,0)))</f>
        <v>trans reduce regulated pollutants</v>
      </c>
      <c r="L9" s="205">
        <f>IF(ISBLANK(INDEX('Policy Characteristics'!F:F,MATCH($C9,'Policy Characteristics'!$C:$C,0))),"",INDEX('Policy Characteristics'!F:F,MATCH($C9,'Policy Characteristics'!$C:$C,0)))</f>
        <v>0</v>
      </c>
      <c r="M9" s="205">
        <f>IF(ISBLANK(INDEX('Policy Characteristics'!G:G,MATCH($C9,'Policy Characteristics'!$C:$C,0))),"",INDEX('Policy Characteristics'!G:G,MATCH($C9,'Policy Characteristics'!$C:$C,0)))</f>
        <v>1</v>
      </c>
      <c r="N9" s="205">
        <f>IF(ISBLANK(INDEX('Policy Characteristics'!H:H,MATCH($C9,'Policy Characteristics'!$C:$C,0))),"",INDEX('Policy Characteristics'!H:H,MATCH($C9,'Policy Characteristics'!$C:$C,0)))</f>
        <v>0.02</v>
      </c>
      <c r="O9" s="76" t="str">
        <f>IF(ISBLANK(INDEX('Policy Characteristics'!I:I,MATCH($C9,'Policy Characteristics'!$C:$C,0))),"",INDEX('Policy Characteristics'!I:I,MATCH($C9,'Policy Characteristics'!$C:$C,0)))</f>
        <v>% reduction in emissions</v>
      </c>
      <c r="P9" s="76" t="str">
        <f>IF(ISBLANK(INDEX('Policy Characteristics'!J:J,MATCH($C9,'Policy Characteristics'!$C:$C,0))),"",INDEX('Policy Characteristics'!J:J,MATCH($C9,'Policy Characteristics'!$C:$C,0)))</f>
        <v>**Description:** This policy represents strengthening standards for the selected pollutant(s) emitted by the selected vehicle type(s).  Conventional pollutants' most important, harmful impacts are on human health rather than on climate change. The following descriptions detail the different vehicle types: // **Passenger cars and SUVs:** most light-duty road vehicles // **Light and Medium Commercial Trucks:** commercial trucks carrying freight, not passengers // **Buses:** including school, transit, and intercity buses // **Heavy Duty Trucks:** all other heavy road vehicles (mostly freight trucks) // **Commercial passenger flights:** this is not general aviation // **Commercial freight flights:** this includes all other commercial flights, and is not general aviation // **Passenger rail:** intercity, transit, and commuter rail // **Freight rail:** all other rail // **Recreational boats:** not commercial passenger ferries // **Cargo ships:** commercial ships carrying freight // **Passenger motorbikes:** registered motorcycles // **Guidance for setting values:** In the United States, since 1997, the 24-hour national ambient air quality standard (NAAQS) for PM2.5, the most harmful type of particulate for human health, declined from 65 µg/m^3 to 35 µg/m^3, a reduction of 46%.</v>
      </c>
      <c r="Q9" s="76" t="str">
        <f>IF(ISBLANK(INDEX('Policy Characteristics'!K:K,MATCH($C9,'Policy Characteristics'!$C:$C,0))),"",INDEX('Policy Characteristics'!K:K,MATCH($C9,'Policy Characteristics'!$C:$C,0)))</f>
        <v>transportation-sector-main.html#conv-pol-stds</v>
      </c>
      <c r="R9" s="76" t="str">
        <f>IF(ISBLANK(INDEX('Policy Characteristics'!L:L,MATCH($C9,'Policy Characteristics'!$C:$C,0))),"",INDEX('Policy Characteristics'!L:L,MATCH($C9,'Policy Characteristics'!$C:$C,0)))</f>
        <v>conventional-pollutant-standards.html</v>
      </c>
    </row>
    <row r="10" spans="1:18" s="143" customFormat="1" x14ac:dyDescent="0.25">
      <c r="A10" s="76" t="str">
        <f>IF(ISBLANK(INDEX('Policy Characteristics'!A:A,MATCH($C10,'Policy Characteristics'!$C:$C,0))),"",INDEX('Policy Characteristics'!A:A,MATCH($C10,'Policy Characteristics'!$C:$C,0)))</f>
        <v>Transportation</v>
      </c>
      <c r="B10" s="200" t="str">
        <f>IF(ISBLANK(INDEX('Policy Characteristics'!B:B,MATCH($C10,'Policy Characteristics'!$C:$C,0))),"",INDEX('Policy Characteristics'!B:B,MATCH($C10,'Policy Characteristics'!$C:$C,0)))</f>
        <v>Conventional Pollutant Standards</v>
      </c>
      <c r="C10" s="76" t="str">
        <f t="shared" si="0"/>
        <v>Percentage Reduction of Separately Regulated Pollutants</v>
      </c>
      <c r="D10" s="143" t="s">
        <v>37</v>
      </c>
      <c r="E10" s="143" t="s">
        <v>487</v>
      </c>
      <c r="F10" s="143" t="s">
        <v>1626</v>
      </c>
      <c r="G10" s="143" t="s">
        <v>487</v>
      </c>
      <c r="H10" s="80">
        <v>308</v>
      </c>
      <c r="I10" s="201" t="s">
        <v>44</v>
      </c>
      <c r="J10" s="202" t="str">
        <f>IF(ISBLANK(INDEX('Policy Characteristics'!D:D,MATCH($C10,'Policy Characteristics'!$C:$C,0))),"",INDEX('Policy Characteristics'!D:D,MATCH($C10,'Policy Characteristics'!$C:$C,0)))</f>
        <v>Conventional Pollutant Standard</v>
      </c>
      <c r="K10" s="76" t="str">
        <f>IF(ISBLANK(INDEX('Policy Characteristics'!E:E,MATCH($C10,'Policy Characteristics'!$C:$C,0))),"",INDEX('Policy Characteristics'!E:E,MATCH($C10,'Policy Characteristics'!$C:$C,0)))</f>
        <v>trans reduce regulated pollutants</v>
      </c>
      <c r="L10" s="205">
        <f>IF(ISBLANK(INDEX('Policy Characteristics'!F:F,MATCH($C10,'Policy Characteristics'!$C:$C,0))),"",INDEX('Policy Characteristics'!F:F,MATCH($C10,'Policy Characteristics'!$C:$C,0)))</f>
        <v>0</v>
      </c>
      <c r="M10" s="205">
        <f>IF(ISBLANK(INDEX('Policy Characteristics'!G:G,MATCH($C10,'Policy Characteristics'!$C:$C,0))),"",INDEX('Policy Characteristics'!G:G,MATCH($C10,'Policy Characteristics'!$C:$C,0)))</f>
        <v>1</v>
      </c>
      <c r="N10" s="205">
        <f>IF(ISBLANK(INDEX('Policy Characteristics'!H:H,MATCH($C10,'Policy Characteristics'!$C:$C,0))),"",INDEX('Policy Characteristics'!H:H,MATCH($C10,'Policy Characteristics'!$C:$C,0)))</f>
        <v>0.02</v>
      </c>
      <c r="O10" s="76" t="str">
        <f>IF(ISBLANK(INDEX('Policy Characteristics'!I:I,MATCH($C10,'Policy Characteristics'!$C:$C,0))),"",INDEX('Policy Characteristics'!I:I,MATCH($C10,'Policy Characteristics'!$C:$C,0)))</f>
        <v>% reduction in emissions</v>
      </c>
      <c r="P10" s="76" t="str">
        <f>IF(ISBLANK(INDEX('Policy Characteristics'!J:J,MATCH($C10,'Policy Characteristics'!$C:$C,0))),"",INDEX('Policy Characteristics'!J:J,MATCH($C10,'Policy Characteristics'!$C:$C,0)))</f>
        <v>**Description:** This policy represents strengthening standards for the selected pollutant(s) emitted by the selected vehicle type(s).  Conventional pollutants' most important, harmful impacts are on human health rather than on climate change. The following descriptions detail the different vehicle types: // **Passenger cars and SUVs:** most light-duty road vehicles // **Light and Medium Commercial Trucks:** commercial trucks carrying freight, not passengers // **Buses:** including school, transit, and intercity buses // **Heavy Duty Trucks:** all other heavy road vehicles (mostly freight trucks) // **Commercial passenger flights:** this is not general aviation // **Commercial freight flights:** this includes all other commercial flights, and is not general aviation // **Passenger rail:** intercity, transit, and commuter rail // **Freight rail:** all other rail // **Recreational boats:** not commercial passenger ferries // **Cargo ships:** commercial ships carrying freight // **Passenger motorbikes:** registered motorcycles // **Guidance for setting values:** In the United States, since 1997, the 24-hour national ambient air quality standard (NAAQS) for PM2.5, the most harmful type of particulate for human health, declined from 65 µg/m^3 to 35 µg/m^3, a reduction of 46%.</v>
      </c>
      <c r="Q10" s="76" t="str">
        <f>IF(ISBLANK(INDEX('Policy Characteristics'!K:K,MATCH($C10,'Policy Characteristics'!$C:$C,0))),"",INDEX('Policy Characteristics'!K:K,MATCH($C10,'Policy Characteristics'!$C:$C,0)))</f>
        <v>transportation-sector-main.html#conv-pol-stds</v>
      </c>
      <c r="R10" s="76" t="str">
        <f>IF(ISBLANK(INDEX('Policy Characteristics'!L:L,MATCH($C10,'Policy Characteristics'!$C:$C,0))),"",INDEX('Policy Characteristics'!L:L,MATCH($C10,'Policy Characteristics'!$C:$C,0)))</f>
        <v>conventional-pollutant-standards.html</v>
      </c>
    </row>
    <row r="11" spans="1:18" s="143" customFormat="1" x14ac:dyDescent="0.25">
      <c r="A11" s="76" t="str">
        <f>IF(ISBLANK(INDEX('Policy Characteristics'!A:A,MATCH($C11,'Policy Characteristics'!$C:$C,0))),"",INDEX('Policy Characteristics'!A:A,MATCH($C11,'Policy Characteristics'!$C:$C,0)))</f>
        <v>Transportation</v>
      </c>
      <c r="B11" s="200" t="str">
        <f>IF(ISBLANK(INDEX('Policy Characteristics'!B:B,MATCH($C11,'Policy Characteristics'!$C:$C,0))),"",INDEX('Policy Characteristics'!B:B,MATCH($C11,'Policy Characteristics'!$C:$C,0)))</f>
        <v>Conventional Pollutant Standards</v>
      </c>
      <c r="C11" s="76" t="str">
        <f t="shared" si="0"/>
        <v>Percentage Reduction of Separately Regulated Pollutants</v>
      </c>
      <c r="D11" s="143" t="s">
        <v>37</v>
      </c>
      <c r="E11" s="143" t="s">
        <v>488</v>
      </c>
      <c r="F11" s="143" t="s">
        <v>1626</v>
      </c>
      <c r="G11" s="143" t="s">
        <v>488</v>
      </c>
      <c r="H11" s="80">
        <v>309</v>
      </c>
      <c r="I11" s="201" t="s">
        <v>44</v>
      </c>
      <c r="J11" s="202" t="str">
        <f>IF(ISBLANK(INDEX('Policy Characteristics'!D:D,MATCH($C11,'Policy Characteristics'!$C:$C,0))),"",INDEX('Policy Characteristics'!D:D,MATCH($C11,'Policy Characteristics'!$C:$C,0)))</f>
        <v>Conventional Pollutant Standard</v>
      </c>
      <c r="K11" s="76" t="str">
        <f>IF(ISBLANK(INDEX('Policy Characteristics'!E:E,MATCH($C11,'Policy Characteristics'!$C:$C,0))),"",INDEX('Policy Characteristics'!E:E,MATCH($C11,'Policy Characteristics'!$C:$C,0)))</f>
        <v>trans reduce regulated pollutants</v>
      </c>
      <c r="L11" s="205">
        <f>IF(ISBLANK(INDEX('Policy Characteristics'!F:F,MATCH($C11,'Policy Characteristics'!$C:$C,0))),"",INDEX('Policy Characteristics'!F:F,MATCH($C11,'Policy Characteristics'!$C:$C,0)))</f>
        <v>0</v>
      </c>
      <c r="M11" s="205">
        <f>IF(ISBLANK(INDEX('Policy Characteristics'!G:G,MATCH($C11,'Policy Characteristics'!$C:$C,0))),"",INDEX('Policy Characteristics'!G:G,MATCH($C11,'Policy Characteristics'!$C:$C,0)))</f>
        <v>1</v>
      </c>
      <c r="N11" s="205">
        <f>IF(ISBLANK(INDEX('Policy Characteristics'!H:H,MATCH($C11,'Policy Characteristics'!$C:$C,0))),"",INDEX('Policy Characteristics'!H:H,MATCH($C11,'Policy Characteristics'!$C:$C,0)))</f>
        <v>0.02</v>
      </c>
      <c r="O11" s="76" t="str">
        <f>IF(ISBLANK(INDEX('Policy Characteristics'!I:I,MATCH($C11,'Policy Characteristics'!$C:$C,0))),"",INDEX('Policy Characteristics'!I:I,MATCH($C11,'Policy Characteristics'!$C:$C,0)))</f>
        <v>% reduction in emissions</v>
      </c>
      <c r="P11" s="76" t="str">
        <f>IF(ISBLANK(INDEX('Policy Characteristics'!J:J,MATCH($C11,'Policy Characteristics'!$C:$C,0))),"",INDEX('Policy Characteristics'!J:J,MATCH($C11,'Policy Characteristics'!$C:$C,0)))</f>
        <v>**Description:** This policy represents strengthening standards for the selected pollutant(s) emitted by the selected vehicle type(s).  Conventional pollutants' most important, harmful impacts are on human health rather than on climate change. The following descriptions detail the different vehicle types: // **Passenger cars and SUVs:** most light-duty road vehicles // **Light and Medium Commercial Trucks:** commercial trucks carrying freight, not passengers // **Buses:** including school, transit, and intercity buses // **Heavy Duty Trucks:** all other heavy road vehicles (mostly freight trucks) // **Commercial passenger flights:** this is not general aviation // **Commercial freight flights:** this includes all other commercial flights, and is not general aviation // **Passenger rail:** intercity, transit, and commuter rail // **Freight rail:** all other rail // **Recreational boats:** not commercial passenger ferries // **Cargo ships:** commercial ships carrying freight // **Passenger motorbikes:** registered motorcycles // **Guidance for setting values:** In the United States, since 1997, the 24-hour national ambient air quality standard (NAAQS) for PM2.5, the most harmful type of particulate for human health, declined from 65 µg/m^3 to 35 µg/m^3, a reduction of 46%.</v>
      </c>
      <c r="Q11" s="76" t="str">
        <f>IF(ISBLANK(INDEX('Policy Characteristics'!K:K,MATCH($C11,'Policy Characteristics'!$C:$C,0))),"",INDEX('Policy Characteristics'!K:K,MATCH($C11,'Policy Characteristics'!$C:$C,0)))</f>
        <v>transportation-sector-main.html#conv-pol-stds</v>
      </c>
      <c r="R11" s="76" t="str">
        <f>IF(ISBLANK(INDEX('Policy Characteristics'!L:L,MATCH($C11,'Policy Characteristics'!$C:$C,0))),"",INDEX('Policy Characteristics'!L:L,MATCH($C11,'Policy Characteristics'!$C:$C,0)))</f>
        <v>conventional-pollutant-standards.html</v>
      </c>
    </row>
    <row r="12" spans="1:18" s="143" customFormat="1" x14ac:dyDescent="0.25">
      <c r="A12" s="76" t="str">
        <f>IF(ISBLANK(INDEX('Policy Characteristics'!A:A,MATCH($C12,'Policy Characteristics'!$C:$C,0))),"",INDEX('Policy Characteristics'!A:A,MATCH($C12,'Policy Characteristics'!$C:$C,0)))</f>
        <v>Transportation</v>
      </c>
      <c r="B12" s="200" t="str">
        <f>IF(ISBLANK(INDEX('Policy Characteristics'!B:B,MATCH($C12,'Policy Characteristics'!$C:$C,0))),"",INDEX('Policy Characteristics'!B:B,MATCH($C12,'Policy Characteristics'!$C:$C,0)))</f>
        <v>Conventional Pollutant Standards</v>
      </c>
      <c r="C12" s="76" t="str">
        <f t="shared" si="0"/>
        <v>Percentage Reduction of Separately Regulated Pollutants</v>
      </c>
      <c r="D12" s="143" t="s">
        <v>38</v>
      </c>
      <c r="E12" s="143" t="s">
        <v>480</v>
      </c>
      <c r="F12" s="143" t="s">
        <v>1623</v>
      </c>
      <c r="G12" s="143" t="s">
        <v>669</v>
      </c>
      <c r="H12" s="80">
        <v>310</v>
      </c>
      <c r="I12" s="213" t="s">
        <v>43</v>
      </c>
      <c r="J12" s="202" t="str">
        <f>IF(ISBLANK(INDEX('Policy Characteristics'!D:D,MATCH($C12,'Policy Characteristics'!$C:$C,0))),"",INDEX('Policy Characteristics'!D:D,MATCH($C12,'Policy Characteristics'!$C:$C,0)))</f>
        <v>Conventional Pollutant Standard</v>
      </c>
      <c r="K12" s="76" t="str">
        <f>IF(ISBLANK(INDEX('Policy Characteristics'!E:E,MATCH($C12,'Policy Characteristics'!$C:$C,0))),"",INDEX('Policy Characteristics'!E:E,MATCH($C12,'Policy Characteristics'!$C:$C,0)))</f>
        <v>trans reduce regulated pollutants</v>
      </c>
      <c r="L12" s="205">
        <f>IF(ISBLANK(INDEX('Policy Characteristics'!F:F,MATCH($C12,'Policy Characteristics'!$C:$C,0))),"",INDEX('Policy Characteristics'!F:F,MATCH($C12,'Policy Characteristics'!$C:$C,0)))</f>
        <v>0</v>
      </c>
      <c r="M12" s="205">
        <f>IF(ISBLANK(INDEX('Policy Characteristics'!G:G,MATCH($C12,'Policy Characteristics'!$C:$C,0))),"",INDEX('Policy Characteristics'!G:G,MATCH($C12,'Policy Characteristics'!$C:$C,0)))</f>
        <v>1</v>
      </c>
      <c r="N12" s="205">
        <f>IF(ISBLANK(INDEX('Policy Characteristics'!H:H,MATCH($C12,'Policy Characteristics'!$C:$C,0))),"",INDEX('Policy Characteristics'!H:H,MATCH($C12,'Policy Characteristics'!$C:$C,0)))</f>
        <v>0.02</v>
      </c>
      <c r="O12" s="76" t="str">
        <f>IF(ISBLANK(INDEX('Policy Characteristics'!I:I,MATCH($C12,'Policy Characteristics'!$C:$C,0))),"",INDEX('Policy Characteristics'!I:I,MATCH($C12,'Policy Characteristics'!$C:$C,0)))</f>
        <v>% reduction in emissions</v>
      </c>
      <c r="P12" s="76" t="str">
        <f>IF(ISBLANK(INDEX('Policy Characteristics'!J:J,MATCH($C12,'Policy Characteristics'!$C:$C,0))),"",INDEX('Policy Characteristics'!J:J,MATCH($C12,'Policy Characteristics'!$C:$C,0)))</f>
        <v>**Description:** This policy represents strengthening standards for the selected pollutant(s) emitted by the selected vehicle type(s).  Conventional pollutants' most important, harmful impacts are on human health rather than on climate change. The following descriptions detail the different vehicle types: // **Passenger cars and SUVs:** most light-duty road vehicles // **Light and Medium Commercial Trucks:** commercial trucks carrying freight, not passengers // **Buses:** including school, transit, and intercity buses // **Heavy Duty Trucks:** all other heavy road vehicles (mostly freight trucks) // **Commercial passenger flights:** this is not general aviation // **Commercial freight flights:** this includes all other commercial flights, and is not general aviation // **Passenger rail:** intercity, transit, and commuter rail // **Freight rail:** all other rail // **Recreational boats:** not commercial passenger ferries // **Cargo ships:** commercial ships carrying freight // **Passenger motorbikes:** registered motorcycles // **Guidance for setting values:** In the United States, since 1997, the 24-hour national ambient air quality standard (NAAQS) for PM2.5, the most harmful type of particulate for human health, declined from 65 µg/m^3 to 35 µg/m^3, a reduction of 46%.</v>
      </c>
      <c r="Q12" s="76" t="str">
        <f>IF(ISBLANK(INDEX('Policy Characteristics'!K:K,MATCH($C12,'Policy Characteristics'!$C:$C,0))),"",INDEX('Policy Characteristics'!K:K,MATCH($C12,'Policy Characteristics'!$C:$C,0)))</f>
        <v>transportation-sector-main.html#conv-pol-stds</v>
      </c>
      <c r="R12" s="76" t="str">
        <f>IF(ISBLANK(INDEX('Policy Characteristics'!L:L,MATCH($C12,'Policy Characteristics'!$C:$C,0))),"",INDEX('Policy Characteristics'!L:L,MATCH($C12,'Policy Characteristics'!$C:$C,0)))</f>
        <v>conventional-pollutant-standards.html</v>
      </c>
    </row>
    <row r="13" spans="1:18" s="143" customFormat="1" x14ac:dyDescent="0.25">
      <c r="A13" s="76" t="str">
        <f>IF(ISBLANK(INDEX('Policy Characteristics'!A:A,MATCH($C13,'Policy Characteristics'!$C:$C,0))),"",INDEX('Policy Characteristics'!A:A,MATCH($C13,'Policy Characteristics'!$C:$C,0)))</f>
        <v>Transportation</v>
      </c>
      <c r="B13" s="200" t="str">
        <f>IF(ISBLANK(INDEX('Policy Characteristics'!B:B,MATCH($C13,'Policy Characteristics'!$C:$C,0))),"",INDEX('Policy Characteristics'!B:B,MATCH($C13,'Policy Characteristics'!$C:$C,0)))</f>
        <v>Conventional Pollutant Standards</v>
      </c>
      <c r="C13" s="76" t="str">
        <f t="shared" si="0"/>
        <v>Percentage Reduction of Separately Regulated Pollutants</v>
      </c>
      <c r="D13" s="143" t="s">
        <v>38</v>
      </c>
      <c r="E13" s="143" t="s">
        <v>474</v>
      </c>
      <c r="F13" s="143" t="s">
        <v>1623</v>
      </c>
      <c r="G13" s="143" t="s">
        <v>474</v>
      </c>
      <c r="H13" s="80">
        <v>311</v>
      </c>
      <c r="I13" s="213" t="s">
        <v>43</v>
      </c>
      <c r="J13" s="202" t="str">
        <f>IF(ISBLANK(INDEX('Policy Characteristics'!D:D,MATCH($C13,'Policy Characteristics'!$C:$C,0))),"",INDEX('Policy Characteristics'!D:D,MATCH($C13,'Policy Characteristics'!$C:$C,0)))</f>
        <v>Conventional Pollutant Standard</v>
      </c>
      <c r="K13" s="76" t="str">
        <f>IF(ISBLANK(INDEX('Policy Characteristics'!E:E,MATCH($C13,'Policy Characteristics'!$C:$C,0))),"",INDEX('Policy Characteristics'!E:E,MATCH($C13,'Policy Characteristics'!$C:$C,0)))</f>
        <v>trans reduce regulated pollutants</v>
      </c>
      <c r="L13" s="205">
        <f>IF(ISBLANK(INDEX('Policy Characteristics'!F:F,MATCH($C13,'Policy Characteristics'!$C:$C,0))),"",INDEX('Policy Characteristics'!F:F,MATCH($C13,'Policy Characteristics'!$C:$C,0)))</f>
        <v>0</v>
      </c>
      <c r="M13" s="205">
        <f>IF(ISBLANK(INDEX('Policy Characteristics'!G:G,MATCH($C13,'Policy Characteristics'!$C:$C,0))),"",INDEX('Policy Characteristics'!G:G,MATCH($C13,'Policy Characteristics'!$C:$C,0)))</f>
        <v>1</v>
      </c>
      <c r="N13" s="205">
        <f>IF(ISBLANK(INDEX('Policy Characteristics'!H:H,MATCH($C13,'Policy Characteristics'!$C:$C,0))),"",INDEX('Policy Characteristics'!H:H,MATCH($C13,'Policy Characteristics'!$C:$C,0)))</f>
        <v>0.02</v>
      </c>
      <c r="O13" s="76" t="str">
        <f>IF(ISBLANK(INDEX('Policy Characteristics'!I:I,MATCH($C13,'Policy Characteristics'!$C:$C,0))),"",INDEX('Policy Characteristics'!I:I,MATCH($C13,'Policy Characteristics'!$C:$C,0)))</f>
        <v>% reduction in emissions</v>
      </c>
      <c r="P13" s="76" t="str">
        <f>IF(ISBLANK(INDEX('Policy Characteristics'!J:J,MATCH($C13,'Policy Characteristics'!$C:$C,0))),"",INDEX('Policy Characteristics'!J:J,MATCH($C13,'Policy Characteristics'!$C:$C,0)))</f>
        <v>**Description:** This policy represents strengthening standards for the selected pollutant(s) emitted by the selected vehicle type(s).  Conventional pollutants' most important, harmful impacts are on human health rather than on climate change. The following descriptions detail the different vehicle types: // **Passenger cars and SUVs:** most light-duty road vehicles // **Light and Medium Commercial Trucks:** commercial trucks carrying freight, not passengers // **Buses:** including school, transit, and intercity buses // **Heavy Duty Trucks:** all other heavy road vehicles (mostly freight trucks) // **Commercial passenger flights:** this is not general aviation // **Commercial freight flights:** this includes all other commercial flights, and is not general aviation // **Passenger rail:** intercity, transit, and commuter rail // **Freight rail:** all other rail // **Recreational boats:** not commercial passenger ferries // **Cargo ships:** commercial ships carrying freight // **Passenger motorbikes:** registered motorcycles // **Guidance for setting values:** In the United States, since 1997, the 24-hour national ambient air quality standard (NAAQS) for PM2.5, the most harmful type of particulate for human health, declined from 65 µg/m^3 to 35 µg/m^3, a reduction of 46%.</v>
      </c>
      <c r="Q13" s="76" t="str">
        <f>IF(ISBLANK(INDEX('Policy Characteristics'!K:K,MATCH($C13,'Policy Characteristics'!$C:$C,0))),"",INDEX('Policy Characteristics'!K:K,MATCH($C13,'Policy Characteristics'!$C:$C,0)))</f>
        <v>transportation-sector-main.html#conv-pol-stds</v>
      </c>
      <c r="R13" s="76" t="str">
        <f>IF(ISBLANK(INDEX('Policy Characteristics'!L:L,MATCH($C13,'Policy Characteristics'!$C:$C,0))),"",INDEX('Policy Characteristics'!L:L,MATCH($C13,'Policy Characteristics'!$C:$C,0)))</f>
        <v>conventional-pollutant-standards.html</v>
      </c>
    </row>
    <row r="14" spans="1:18" s="143" customFormat="1" x14ac:dyDescent="0.25">
      <c r="A14" s="76" t="str">
        <f>IF(ISBLANK(INDEX('Policy Characteristics'!A:A,MATCH($C14,'Policy Characteristics'!$C:$C,0))),"",INDEX('Policy Characteristics'!A:A,MATCH($C14,'Policy Characteristics'!$C:$C,0)))</f>
        <v>Transportation</v>
      </c>
      <c r="B14" s="200" t="str">
        <f>IF(ISBLANK(INDEX('Policy Characteristics'!B:B,MATCH($C14,'Policy Characteristics'!$C:$C,0))),"",INDEX('Policy Characteristics'!B:B,MATCH($C14,'Policy Characteristics'!$C:$C,0)))</f>
        <v>Conventional Pollutant Standards</v>
      </c>
      <c r="C14" s="76" t="str">
        <f t="shared" si="0"/>
        <v>Percentage Reduction of Separately Regulated Pollutants</v>
      </c>
      <c r="D14" s="143" t="s">
        <v>38</v>
      </c>
      <c r="E14" s="143" t="s">
        <v>481</v>
      </c>
      <c r="F14" s="143" t="s">
        <v>1623</v>
      </c>
      <c r="G14" s="143" t="s">
        <v>481</v>
      </c>
      <c r="H14" s="80">
        <v>312</v>
      </c>
      <c r="I14" s="213" t="s">
        <v>43</v>
      </c>
      <c r="J14" s="202" t="str">
        <f>IF(ISBLANK(INDEX('Policy Characteristics'!D:D,MATCH($C14,'Policy Characteristics'!$C:$C,0))),"",INDEX('Policy Characteristics'!D:D,MATCH($C14,'Policy Characteristics'!$C:$C,0)))</f>
        <v>Conventional Pollutant Standard</v>
      </c>
      <c r="K14" s="76" t="str">
        <f>IF(ISBLANK(INDEX('Policy Characteristics'!E:E,MATCH($C14,'Policy Characteristics'!$C:$C,0))),"",INDEX('Policy Characteristics'!E:E,MATCH($C14,'Policy Characteristics'!$C:$C,0)))</f>
        <v>trans reduce regulated pollutants</v>
      </c>
      <c r="L14" s="205">
        <f>IF(ISBLANK(INDEX('Policy Characteristics'!F:F,MATCH($C14,'Policy Characteristics'!$C:$C,0))),"",INDEX('Policy Characteristics'!F:F,MATCH($C14,'Policy Characteristics'!$C:$C,0)))</f>
        <v>0</v>
      </c>
      <c r="M14" s="205">
        <f>IF(ISBLANK(INDEX('Policy Characteristics'!G:G,MATCH($C14,'Policy Characteristics'!$C:$C,0))),"",INDEX('Policy Characteristics'!G:G,MATCH($C14,'Policy Characteristics'!$C:$C,0)))</f>
        <v>1</v>
      </c>
      <c r="N14" s="205">
        <f>IF(ISBLANK(INDEX('Policy Characteristics'!H:H,MATCH($C14,'Policy Characteristics'!$C:$C,0))),"",INDEX('Policy Characteristics'!H:H,MATCH($C14,'Policy Characteristics'!$C:$C,0)))</f>
        <v>0.02</v>
      </c>
      <c r="O14" s="76" t="str">
        <f>IF(ISBLANK(INDEX('Policy Characteristics'!I:I,MATCH($C14,'Policy Characteristics'!$C:$C,0))),"",INDEX('Policy Characteristics'!I:I,MATCH($C14,'Policy Characteristics'!$C:$C,0)))</f>
        <v>% reduction in emissions</v>
      </c>
      <c r="P14" s="76" t="str">
        <f>IF(ISBLANK(INDEX('Policy Characteristics'!J:J,MATCH($C14,'Policy Characteristics'!$C:$C,0))),"",INDEX('Policy Characteristics'!J:J,MATCH($C14,'Policy Characteristics'!$C:$C,0)))</f>
        <v>**Description:** This policy represents strengthening standards for the selected pollutant(s) emitted by the selected vehicle type(s).  Conventional pollutants' most important, harmful impacts are on human health rather than on climate change. The following descriptions detail the different vehicle types: // **Passenger cars and SUVs:** most light-duty road vehicles // **Light and Medium Commercial Trucks:** commercial trucks carrying freight, not passengers // **Buses:** including school, transit, and intercity buses // **Heavy Duty Trucks:** all other heavy road vehicles (mostly freight trucks) // **Commercial passenger flights:** this is not general aviation // **Commercial freight flights:** this includes all other commercial flights, and is not general aviation // **Passenger rail:** intercity, transit, and commuter rail // **Freight rail:** all other rail // **Recreational boats:** not commercial passenger ferries // **Cargo ships:** commercial ships carrying freight // **Passenger motorbikes:** registered motorcycles // **Guidance for setting values:** In the United States, since 1997, the 24-hour national ambient air quality standard (NAAQS) for PM2.5, the most harmful type of particulate for human health, declined from 65 µg/m^3 to 35 µg/m^3, a reduction of 46%.</v>
      </c>
      <c r="Q14" s="76" t="str">
        <f>IF(ISBLANK(INDEX('Policy Characteristics'!K:K,MATCH($C14,'Policy Characteristics'!$C:$C,0))),"",INDEX('Policy Characteristics'!K:K,MATCH($C14,'Policy Characteristics'!$C:$C,0)))</f>
        <v>transportation-sector-main.html#conv-pol-stds</v>
      </c>
      <c r="R14" s="76" t="str">
        <f>IF(ISBLANK(INDEX('Policy Characteristics'!L:L,MATCH($C14,'Policy Characteristics'!$C:$C,0))),"",INDEX('Policy Characteristics'!L:L,MATCH($C14,'Policy Characteristics'!$C:$C,0)))</f>
        <v>conventional-pollutant-standards.html</v>
      </c>
    </row>
    <row r="15" spans="1:18" s="143" customFormat="1" x14ac:dyDescent="0.25">
      <c r="A15" s="76" t="str">
        <f>IF(ISBLANK(INDEX('Policy Characteristics'!A:A,MATCH($C15,'Policy Characteristics'!$C:$C,0))),"",INDEX('Policy Characteristics'!A:A,MATCH($C15,'Policy Characteristics'!$C:$C,0)))</f>
        <v>Transportation</v>
      </c>
      <c r="B15" s="200" t="str">
        <f>IF(ISBLANK(INDEX('Policy Characteristics'!B:B,MATCH($C15,'Policy Characteristics'!$C:$C,0))),"",INDEX('Policy Characteristics'!B:B,MATCH($C15,'Policy Characteristics'!$C:$C,0)))</f>
        <v>Conventional Pollutant Standards</v>
      </c>
      <c r="C15" s="76" t="str">
        <f t="shared" si="0"/>
        <v>Percentage Reduction of Separately Regulated Pollutants</v>
      </c>
      <c r="D15" s="143" t="s">
        <v>38</v>
      </c>
      <c r="E15" s="143" t="s">
        <v>482</v>
      </c>
      <c r="F15" s="143" t="s">
        <v>1623</v>
      </c>
      <c r="G15" s="143" t="s">
        <v>482</v>
      </c>
      <c r="H15" s="80">
        <v>313</v>
      </c>
      <c r="I15" s="213" t="s">
        <v>43</v>
      </c>
      <c r="J15" s="202" t="str">
        <f>IF(ISBLANK(INDEX('Policy Characteristics'!D:D,MATCH($C15,'Policy Characteristics'!$C:$C,0))),"",INDEX('Policy Characteristics'!D:D,MATCH($C15,'Policy Characteristics'!$C:$C,0)))</f>
        <v>Conventional Pollutant Standard</v>
      </c>
      <c r="K15" s="76" t="str">
        <f>IF(ISBLANK(INDEX('Policy Characteristics'!E:E,MATCH($C15,'Policy Characteristics'!$C:$C,0))),"",INDEX('Policy Characteristics'!E:E,MATCH($C15,'Policy Characteristics'!$C:$C,0)))</f>
        <v>trans reduce regulated pollutants</v>
      </c>
      <c r="L15" s="205">
        <f>IF(ISBLANK(INDEX('Policy Characteristics'!F:F,MATCH($C15,'Policy Characteristics'!$C:$C,0))),"",INDEX('Policy Characteristics'!F:F,MATCH($C15,'Policy Characteristics'!$C:$C,0)))</f>
        <v>0</v>
      </c>
      <c r="M15" s="205">
        <f>IF(ISBLANK(INDEX('Policy Characteristics'!G:G,MATCH($C15,'Policy Characteristics'!$C:$C,0))),"",INDEX('Policy Characteristics'!G:G,MATCH($C15,'Policy Characteristics'!$C:$C,0)))</f>
        <v>1</v>
      </c>
      <c r="N15" s="205">
        <f>IF(ISBLANK(INDEX('Policy Characteristics'!H:H,MATCH($C15,'Policy Characteristics'!$C:$C,0))),"",INDEX('Policy Characteristics'!H:H,MATCH($C15,'Policy Characteristics'!$C:$C,0)))</f>
        <v>0.02</v>
      </c>
      <c r="O15" s="76" t="str">
        <f>IF(ISBLANK(INDEX('Policy Characteristics'!I:I,MATCH($C15,'Policy Characteristics'!$C:$C,0))),"",INDEX('Policy Characteristics'!I:I,MATCH($C15,'Policy Characteristics'!$C:$C,0)))</f>
        <v>% reduction in emissions</v>
      </c>
      <c r="P15" s="76" t="str">
        <f>IF(ISBLANK(INDEX('Policy Characteristics'!J:J,MATCH($C15,'Policy Characteristics'!$C:$C,0))),"",INDEX('Policy Characteristics'!J:J,MATCH($C15,'Policy Characteristics'!$C:$C,0)))</f>
        <v>**Description:** This policy represents strengthening standards for the selected pollutant(s) emitted by the selected vehicle type(s).  Conventional pollutants' most important, harmful impacts are on human health rather than on climate change. The following descriptions detail the different vehicle types: // **Passenger cars and SUVs:** most light-duty road vehicles // **Light and Medium Commercial Trucks:** commercial trucks carrying freight, not passengers // **Buses:** including school, transit, and intercity buses // **Heavy Duty Trucks:** all other heavy road vehicles (mostly freight trucks) // **Commercial passenger flights:** this is not general aviation // **Commercial freight flights:** this includes all other commercial flights, and is not general aviation // **Passenger rail:** intercity, transit, and commuter rail // **Freight rail:** all other rail // **Recreational boats:** not commercial passenger ferries // **Cargo ships:** commercial ships carrying freight // **Passenger motorbikes:** registered motorcycles // **Guidance for setting values:** In the United States, since 1997, the 24-hour national ambient air quality standard (NAAQS) for PM2.5, the most harmful type of particulate for human health, declined from 65 µg/m^3 to 35 µg/m^3, a reduction of 46%.</v>
      </c>
      <c r="Q15" s="76" t="str">
        <f>IF(ISBLANK(INDEX('Policy Characteristics'!K:K,MATCH($C15,'Policy Characteristics'!$C:$C,0))),"",INDEX('Policy Characteristics'!K:K,MATCH($C15,'Policy Characteristics'!$C:$C,0)))</f>
        <v>transportation-sector-main.html#conv-pol-stds</v>
      </c>
      <c r="R15" s="76" t="str">
        <f>IF(ISBLANK(INDEX('Policy Characteristics'!L:L,MATCH($C15,'Policy Characteristics'!$C:$C,0))),"",INDEX('Policy Characteristics'!L:L,MATCH($C15,'Policy Characteristics'!$C:$C,0)))</f>
        <v>conventional-pollutant-standards.html</v>
      </c>
    </row>
    <row r="16" spans="1:18" s="143" customFormat="1" x14ac:dyDescent="0.25">
      <c r="A16" s="76" t="str">
        <f>IF(ISBLANK(INDEX('Policy Characteristics'!A:A,MATCH($C16,'Policy Characteristics'!$C:$C,0))),"",INDEX('Policy Characteristics'!A:A,MATCH($C16,'Policy Characteristics'!$C:$C,0)))</f>
        <v>Transportation</v>
      </c>
      <c r="B16" s="200" t="str">
        <f>IF(ISBLANK(INDEX('Policy Characteristics'!B:B,MATCH($C16,'Policy Characteristics'!$C:$C,0))),"",INDEX('Policy Characteristics'!B:B,MATCH($C16,'Policy Characteristics'!$C:$C,0)))</f>
        <v>Conventional Pollutant Standards</v>
      </c>
      <c r="C16" s="76" t="str">
        <f t="shared" si="0"/>
        <v>Percentage Reduction of Separately Regulated Pollutants</v>
      </c>
      <c r="D16" s="143" t="s">
        <v>38</v>
      </c>
      <c r="E16" s="143" t="s">
        <v>483</v>
      </c>
      <c r="F16" s="143" t="s">
        <v>1623</v>
      </c>
      <c r="G16" s="143" t="s">
        <v>561</v>
      </c>
      <c r="H16" s="80">
        <v>314</v>
      </c>
      <c r="I16" s="213" t="s">
        <v>43</v>
      </c>
      <c r="J16" s="202" t="str">
        <f>IF(ISBLANK(INDEX('Policy Characteristics'!D:D,MATCH($C16,'Policy Characteristics'!$C:$C,0))),"",INDEX('Policy Characteristics'!D:D,MATCH($C16,'Policy Characteristics'!$C:$C,0)))</f>
        <v>Conventional Pollutant Standard</v>
      </c>
      <c r="K16" s="76" t="str">
        <f>IF(ISBLANK(INDEX('Policy Characteristics'!E:E,MATCH($C16,'Policy Characteristics'!$C:$C,0))),"",INDEX('Policy Characteristics'!E:E,MATCH($C16,'Policy Characteristics'!$C:$C,0)))</f>
        <v>trans reduce regulated pollutants</v>
      </c>
      <c r="L16" s="205">
        <f>IF(ISBLANK(INDEX('Policy Characteristics'!F:F,MATCH($C16,'Policy Characteristics'!$C:$C,0))),"",INDEX('Policy Characteristics'!F:F,MATCH($C16,'Policy Characteristics'!$C:$C,0)))</f>
        <v>0</v>
      </c>
      <c r="M16" s="205">
        <f>IF(ISBLANK(INDEX('Policy Characteristics'!G:G,MATCH($C16,'Policy Characteristics'!$C:$C,0))),"",INDEX('Policy Characteristics'!G:G,MATCH($C16,'Policy Characteristics'!$C:$C,0)))</f>
        <v>1</v>
      </c>
      <c r="N16" s="205">
        <f>IF(ISBLANK(INDEX('Policy Characteristics'!H:H,MATCH($C16,'Policy Characteristics'!$C:$C,0))),"",INDEX('Policy Characteristics'!H:H,MATCH($C16,'Policy Characteristics'!$C:$C,0)))</f>
        <v>0.02</v>
      </c>
      <c r="O16" s="76" t="str">
        <f>IF(ISBLANK(INDEX('Policy Characteristics'!I:I,MATCH($C16,'Policy Characteristics'!$C:$C,0))),"",INDEX('Policy Characteristics'!I:I,MATCH($C16,'Policy Characteristics'!$C:$C,0)))</f>
        <v>% reduction in emissions</v>
      </c>
      <c r="P16" s="76" t="str">
        <f>IF(ISBLANK(INDEX('Policy Characteristics'!J:J,MATCH($C16,'Policy Characteristics'!$C:$C,0))),"",INDEX('Policy Characteristics'!J:J,MATCH($C16,'Policy Characteristics'!$C:$C,0)))</f>
        <v>**Description:** This policy represents strengthening standards for the selected pollutant(s) emitted by the selected vehicle type(s).  Conventional pollutants' most important, harmful impacts are on human health rather than on climate change. The following descriptions detail the different vehicle types: // **Passenger cars and SUVs:** most light-duty road vehicles // **Light and Medium Commercial Trucks:** commercial trucks carrying freight, not passengers // **Buses:** including school, transit, and intercity buses // **Heavy Duty Trucks:** all other heavy road vehicles (mostly freight trucks) // **Commercial passenger flights:** this is not general aviation // **Commercial freight flights:** this includes all other commercial flights, and is not general aviation // **Passenger rail:** intercity, transit, and commuter rail // **Freight rail:** all other rail // **Recreational boats:** not commercial passenger ferries // **Cargo ships:** commercial ships carrying freight // **Passenger motorbikes:** registered motorcycles // **Guidance for setting values:** In the United States, since 1997, the 24-hour national ambient air quality standard (NAAQS) for PM2.5, the most harmful type of particulate for human health, declined from 65 µg/m^3 to 35 µg/m^3, a reduction of 46%.</v>
      </c>
      <c r="Q16" s="76" t="str">
        <f>IF(ISBLANK(INDEX('Policy Characteristics'!K:K,MATCH($C16,'Policy Characteristics'!$C:$C,0))),"",INDEX('Policy Characteristics'!K:K,MATCH($C16,'Policy Characteristics'!$C:$C,0)))</f>
        <v>transportation-sector-main.html#conv-pol-stds</v>
      </c>
      <c r="R16" s="76" t="str">
        <f>IF(ISBLANK(INDEX('Policy Characteristics'!L:L,MATCH($C16,'Policy Characteristics'!$C:$C,0))),"",INDEX('Policy Characteristics'!L:L,MATCH($C16,'Policy Characteristics'!$C:$C,0)))</f>
        <v>conventional-pollutant-standards.html</v>
      </c>
    </row>
    <row r="17" spans="1:18" s="143" customFormat="1" x14ac:dyDescent="0.25">
      <c r="A17" s="76" t="str">
        <f>IF(ISBLANK(INDEX('Policy Characteristics'!A:A,MATCH($C17,'Policy Characteristics'!$C:$C,0))),"",INDEX('Policy Characteristics'!A:A,MATCH($C17,'Policy Characteristics'!$C:$C,0)))</f>
        <v>Transportation</v>
      </c>
      <c r="B17" s="200" t="str">
        <f>IF(ISBLANK(INDEX('Policy Characteristics'!B:B,MATCH($C17,'Policy Characteristics'!$C:$C,0))),"",INDEX('Policy Characteristics'!B:B,MATCH($C17,'Policy Characteristics'!$C:$C,0)))</f>
        <v>Conventional Pollutant Standards</v>
      </c>
      <c r="C17" s="76" t="str">
        <f t="shared" si="0"/>
        <v>Percentage Reduction of Separately Regulated Pollutants</v>
      </c>
      <c r="D17" s="143" t="s">
        <v>38</v>
      </c>
      <c r="E17" s="143" t="s">
        <v>484</v>
      </c>
      <c r="F17" s="143" t="s">
        <v>1623</v>
      </c>
      <c r="G17" s="143" t="s">
        <v>484</v>
      </c>
      <c r="H17" s="80">
        <v>315</v>
      </c>
      <c r="I17" s="213" t="s">
        <v>43</v>
      </c>
      <c r="J17" s="202" t="str">
        <f>IF(ISBLANK(INDEX('Policy Characteristics'!D:D,MATCH($C17,'Policy Characteristics'!$C:$C,0))),"",INDEX('Policy Characteristics'!D:D,MATCH($C17,'Policy Characteristics'!$C:$C,0)))</f>
        <v>Conventional Pollutant Standard</v>
      </c>
      <c r="K17" s="76" t="str">
        <f>IF(ISBLANK(INDEX('Policy Characteristics'!E:E,MATCH($C17,'Policy Characteristics'!$C:$C,0))),"",INDEX('Policy Characteristics'!E:E,MATCH($C17,'Policy Characteristics'!$C:$C,0)))</f>
        <v>trans reduce regulated pollutants</v>
      </c>
      <c r="L17" s="205">
        <f>IF(ISBLANK(INDEX('Policy Characteristics'!F:F,MATCH($C17,'Policy Characteristics'!$C:$C,0))),"",INDEX('Policy Characteristics'!F:F,MATCH($C17,'Policy Characteristics'!$C:$C,0)))</f>
        <v>0</v>
      </c>
      <c r="M17" s="205">
        <f>IF(ISBLANK(INDEX('Policy Characteristics'!G:G,MATCH($C17,'Policy Characteristics'!$C:$C,0))),"",INDEX('Policy Characteristics'!G:G,MATCH($C17,'Policy Characteristics'!$C:$C,0)))</f>
        <v>1</v>
      </c>
      <c r="N17" s="205">
        <f>IF(ISBLANK(INDEX('Policy Characteristics'!H:H,MATCH($C17,'Policy Characteristics'!$C:$C,0))),"",INDEX('Policy Characteristics'!H:H,MATCH($C17,'Policy Characteristics'!$C:$C,0)))</f>
        <v>0.02</v>
      </c>
      <c r="O17" s="76" t="str">
        <f>IF(ISBLANK(INDEX('Policy Characteristics'!I:I,MATCH($C17,'Policy Characteristics'!$C:$C,0))),"",INDEX('Policy Characteristics'!I:I,MATCH($C17,'Policy Characteristics'!$C:$C,0)))</f>
        <v>% reduction in emissions</v>
      </c>
      <c r="P17" s="76" t="str">
        <f>IF(ISBLANK(INDEX('Policy Characteristics'!J:J,MATCH($C17,'Policy Characteristics'!$C:$C,0))),"",INDEX('Policy Characteristics'!J:J,MATCH($C17,'Policy Characteristics'!$C:$C,0)))</f>
        <v>**Description:** This policy represents strengthening standards for the selected pollutant(s) emitted by the selected vehicle type(s).  Conventional pollutants' most important, harmful impacts are on human health rather than on climate change. The following descriptions detail the different vehicle types: // **Passenger cars and SUVs:** most light-duty road vehicles // **Light and Medium Commercial Trucks:** commercial trucks carrying freight, not passengers // **Buses:** including school, transit, and intercity buses // **Heavy Duty Trucks:** all other heavy road vehicles (mostly freight trucks) // **Commercial passenger flights:** this is not general aviation // **Commercial freight flights:** this includes all other commercial flights, and is not general aviation // **Passenger rail:** intercity, transit, and commuter rail // **Freight rail:** all other rail // **Recreational boats:** not commercial passenger ferries // **Cargo ships:** commercial ships carrying freight // **Passenger motorbikes:** registered motorcycles // **Guidance for setting values:** In the United States, since 1997, the 24-hour national ambient air quality standard (NAAQS) for PM2.5, the most harmful type of particulate for human health, declined from 65 µg/m^3 to 35 µg/m^3, a reduction of 46%.</v>
      </c>
      <c r="Q17" s="76" t="str">
        <f>IF(ISBLANK(INDEX('Policy Characteristics'!K:K,MATCH($C17,'Policy Characteristics'!$C:$C,0))),"",INDEX('Policy Characteristics'!K:K,MATCH($C17,'Policy Characteristics'!$C:$C,0)))</f>
        <v>transportation-sector-main.html#conv-pol-stds</v>
      </c>
      <c r="R17" s="76" t="str">
        <f>IF(ISBLANK(INDEX('Policy Characteristics'!L:L,MATCH($C17,'Policy Characteristics'!$C:$C,0))),"",INDEX('Policy Characteristics'!L:L,MATCH($C17,'Policy Characteristics'!$C:$C,0)))</f>
        <v>conventional-pollutant-standards.html</v>
      </c>
    </row>
    <row r="18" spans="1:18" s="143" customFormat="1" x14ac:dyDescent="0.25">
      <c r="A18" s="76" t="str">
        <f>IF(ISBLANK(INDEX('Policy Characteristics'!A:A,MATCH($C18,'Policy Characteristics'!$C:$C,0))),"",INDEX('Policy Characteristics'!A:A,MATCH($C18,'Policy Characteristics'!$C:$C,0)))</f>
        <v>Transportation</v>
      </c>
      <c r="B18" s="200" t="str">
        <f>IF(ISBLANK(INDEX('Policy Characteristics'!B:B,MATCH($C18,'Policy Characteristics'!$C:$C,0))),"",INDEX('Policy Characteristics'!B:B,MATCH($C18,'Policy Characteristics'!$C:$C,0)))</f>
        <v>Conventional Pollutant Standards</v>
      </c>
      <c r="C18" s="76" t="str">
        <f t="shared" si="0"/>
        <v>Percentage Reduction of Separately Regulated Pollutants</v>
      </c>
      <c r="D18" s="143" t="s">
        <v>38</v>
      </c>
      <c r="E18" s="143" t="s">
        <v>485</v>
      </c>
      <c r="F18" s="143" t="s">
        <v>1623</v>
      </c>
      <c r="G18" s="143" t="s">
        <v>485</v>
      </c>
      <c r="H18" s="80">
        <v>316</v>
      </c>
      <c r="I18" s="213" t="s">
        <v>43</v>
      </c>
      <c r="J18" s="202" t="str">
        <f>IF(ISBLANK(INDEX('Policy Characteristics'!D:D,MATCH($C18,'Policy Characteristics'!$C:$C,0))),"",INDEX('Policy Characteristics'!D:D,MATCH($C18,'Policy Characteristics'!$C:$C,0)))</f>
        <v>Conventional Pollutant Standard</v>
      </c>
      <c r="K18" s="76" t="str">
        <f>IF(ISBLANK(INDEX('Policy Characteristics'!E:E,MATCH($C18,'Policy Characteristics'!$C:$C,0))),"",INDEX('Policy Characteristics'!E:E,MATCH($C18,'Policy Characteristics'!$C:$C,0)))</f>
        <v>trans reduce regulated pollutants</v>
      </c>
      <c r="L18" s="205">
        <f>IF(ISBLANK(INDEX('Policy Characteristics'!F:F,MATCH($C18,'Policy Characteristics'!$C:$C,0))),"",INDEX('Policy Characteristics'!F:F,MATCH($C18,'Policy Characteristics'!$C:$C,0)))</f>
        <v>0</v>
      </c>
      <c r="M18" s="205">
        <f>IF(ISBLANK(INDEX('Policy Characteristics'!G:G,MATCH($C18,'Policy Characteristics'!$C:$C,0))),"",INDEX('Policy Characteristics'!G:G,MATCH($C18,'Policy Characteristics'!$C:$C,0)))</f>
        <v>1</v>
      </c>
      <c r="N18" s="205">
        <f>IF(ISBLANK(INDEX('Policy Characteristics'!H:H,MATCH($C18,'Policy Characteristics'!$C:$C,0))),"",INDEX('Policy Characteristics'!H:H,MATCH($C18,'Policy Characteristics'!$C:$C,0)))</f>
        <v>0.02</v>
      </c>
      <c r="O18" s="76" t="str">
        <f>IF(ISBLANK(INDEX('Policy Characteristics'!I:I,MATCH($C18,'Policy Characteristics'!$C:$C,0))),"",INDEX('Policy Characteristics'!I:I,MATCH($C18,'Policy Characteristics'!$C:$C,0)))</f>
        <v>% reduction in emissions</v>
      </c>
      <c r="P18" s="76" t="str">
        <f>IF(ISBLANK(INDEX('Policy Characteristics'!J:J,MATCH($C18,'Policy Characteristics'!$C:$C,0))),"",INDEX('Policy Characteristics'!J:J,MATCH($C18,'Policy Characteristics'!$C:$C,0)))</f>
        <v>**Description:** This policy represents strengthening standards for the selected pollutant(s) emitted by the selected vehicle type(s).  Conventional pollutants' most important, harmful impacts are on human health rather than on climate change. The following descriptions detail the different vehicle types: // **Passenger cars and SUVs:** most light-duty road vehicles // **Light and Medium Commercial Trucks:** commercial trucks carrying freight, not passengers // **Buses:** including school, transit, and intercity buses // **Heavy Duty Trucks:** all other heavy road vehicles (mostly freight trucks) // **Commercial passenger flights:** this is not general aviation // **Commercial freight flights:** this includes all other commercial flights, and is not general aviation // **Passenger rail:** intercity, transit, and commuter rail // **Freight rail:** all other rail // **Recreational boats:** not commercial passenger ferries // **Cargo ships:** commercial ships carrying freight // **Passenger motorbikes:** registered motorcycles // **Guidance for setting values:** In the United States, since 1997, the 24-hour national ambient air quality standard (NAAQS) for PM2.5, the most harmful type of particulate for human health, declined from 65 µg/m^3 to 35 µg/m^3, a reduction of 46%.</v>
      </c>
      <c r="Q18" s="76" t="str">
        <f>IF(ISBLANK(INDEX('Policy Characteristics'!K:K,MATCH($C18,'Policy Characteristics'!$C:$C,0))),"",INDEX('Policy Characteristics'!K:K,MATCH($C18,'Policy Characteristics'!$C:$C,0)))</f>
        <v>transportation-sector-main.html#conv-pol-stds</v>
      </c>
      <c r="R18" s="76" t="str">
        <f>IF(ISBLANK(INDEX('Policy Characteristics'!L:L,MATCH($C18,'Policy Characteristics'!$C:$C,0))),"",INDEX('Policy Characteristics'!L:L,MATCH($C18,'Policy Characteristics'!$C:$C,0)))</f>
        <v>conventional-pollutant-standards.html</v>
      </c>
    </row>
    <row r="19" spans="1:18" s="143" customFormat="1" x14ac:dyDescent="0.25">
      <c r="A19" s="76" t="str">
        <f>IF(ISBLANK(INDEX('Policy Characteristics'!A:A,MATCH($C19,'Policy Characteristics'!$C:$C,0))),"",INDEX('Policy Characteristics'!A:A,MATCH($C19,'Policy Characteristics'!$C:$C,0)))</f>
        <v>Transportation</v>
      </c>
      <c r="B19" s="200" t="str">
        <f>IF(ISBLANK(INDEX('Policy Characteristics'!B:B,MATCH($C19,'Policy Characteristics'!$C:$C,0))),"",INDEX('Policy Characteristics'!B:B,MATCH($C19,'Policy Characteristics'!$C:$C,0)))</f>
        <v>Conventional Pollutant Standards</v>
      </c>
      <c r="C19" s="76" t="str">
        <f t="shared" si="0"/>
        <v>Percentage Reduction of Separately Regulated Pollutants</v>
      </c>
      <c r="D19" s="143" t="s">
        <v>38</v>
      </c>
      <c r="E19" s="143" t="s">
        <v>486</v>
      </c>
      <c r="F19" s="143" t="s">
        <v>1623</v>
      </c>
      <c r="G19" s="143" t="s">
        <v>486</v>
      </c>
      <c r="H19" s="80">
        <v>317</v>
      </c>
      <c r="I19" s="213" t="s">
        <v>43</v>
      </c>
      <c r="J19" s="202" t="str">
        <f>IF(ISBLANK(INDEX('Policy Characteristics'!D:D,MATCH($C19,'Policy Characteristics'!$C:$C,0))),"",INDEX('Policy Characteristics'!D:D,MATCH($C19,'Policy Characteristics'!$C:$C,0)))</f>
        <v>Conventional Pollutant Standard</v>
      </c>
      <c r="K19" s="76" t="str">
        <f>IF(ISBLANK(INDEX('Policy Characteristics'!E:E,MATCH($C19,'Policy Characteristics'!$C:$C,0))),"",INDEX('Policy Characteristics'!E:E,MATCH($C19,'Policy Characteristics'!$C:$C,0)))</f>
        <v>trans reduce regulated pollutants</v>
      </c>
      <c r="L19" s="205">
        <f>IF(ISBLANK(INDEX('Policy Characteristics'!F:F,MATCH($C19,'Policy Characteristics'!$C:$C,0))),"",INDEX('Policy Characteristics'!F:F,MATCH($C19,'Policy Characteristics'!$C:$C,0)))</f>
        <v>0</v>
      </c>
      <c r="M19" s="205">
        <f>IF(ISBLANK(INDEX('Policy Characteristics'!G:G,MATCH($C19,'Policy Characteristics'!$C:$C,0))),"",INDEX('Policy Characteristics'!G:G,MATCH($C19,'Policy Characteristics'!$C:$C,0)))</f>
        <v>1</v>
      </c>
      <c r="N19" s="205">
        <f>IF(ISBLANK(INDEX('Policy Characteristics'!H:H,MATCH($C19,'Policy Characteristics'!$C:$C,0))),"",INDEX('Policy Characteristics'!H:H,MATCH($C19,'Policy Characteristics'!$C:$C,0)))</f>
        <v>0.02</v>
      </c>
      <c r="O19" s="76" t="str">
        <f>IF(ISBLANK(INDEX('Policy Characteristics'!I:I,MATCH($C19,'Policy Characteristics'!$C:$C,0))),"",INDEX('Policy Characteristics'!I:I,MATCH($C19,'Policy Characteristics'!$C:$C,0)))</f>
        <v>% reduction in emissions</v>
      </c>
      <c r="P19" s="76" t="str">
        <f>IF(ISBLANK(INDEX('Policy Characteristics'!J:J,MATCH($C19,'Policy Characteristics'!$C:$C,0))),"",INDEX('Policy Characteristics'!J:J,MATCH($C19,'Policy Characteristics'!$C:$C,0)))</f>
        <v>**Description:** This policy represents strengthening standards for the selected pollutant(s) emitted by the selected vehicle type(s).  Conventional pollutants' most important, harmful impacts are on human health rather than on climate change. The following descriptions detail the different vehicle types: // **Passenger cars and SUVs:** most light-duty road vehicles // **Light and Medium Commercial Trucks:** commercial trucks carrying freight, not passengers // **Buses:** including school, transit, and intercity buses // **Heavy Duty Trucks:** all other heavy road vehicles (mostly freight trucks) // **Commercial passenger flights:** this is not general aviation // **Commercial freight flights:** this includes all other commercial flights, and is not general aviation // **Passenger rail:** intercity, transit, and commuter rail // **Freight rail:** all other rail // **Recreational boats:** not commercial passenger ferries // **Cargo ships:** commercial ships carrying freight // **Passenger motorbikes:** registered motorcycles // **Guidance for setting values:** In the United States, since 1997, the 24-hour national ambient air quality standard (NAAQS) for PM2.5, the most harmful type of particulate for human health, declined from 65 µg/m^3 to 35 µg/m^3, a reduction of 46%.</v>
      </c>
      <c r="Q19" s="76" t="str">
        <f>IF(ISBLANK(INDEX('Policy Characteristics'!K:K,MATCH($C19,'Policy Characteristics'!$C:$C,0))),"",INDEX('Policy Characteristics'!K:K,MATCH($C19,'Policy Characteristics'!$C:$C,0)))</f>
        <v>transportation-sector-main.html#conv-pol-stds</v>
      </c>
      <c r="R19" s="76" t="str">
        <f>IF(ISBLANK(INDEX('Policy Characteristics'!L:L,MATCH($C19,'Policy Characteristics'!$C:$C,0))),"",INDEX('Policy Characteristics'!L:L,MATCH($C19,'Policy Characteristics'!$C:$C,0)))</f>
        <v>conventional-pollutant-standards.html</v>
      </c>
    </row>
    <row r="20" spans="1:18" s="143" customFormat="1" x14ac:dyDescent="0.25">
      <c r="A20" s="76" t="str">
        <f>IF(ISBLANK(INDEX('Policy Characteristics'!A:A,MATCH($C20,'Policy Characteristics'!$C:$C,0))),"",INDEX('Policy Characteristics'!A:A,MATCH($C20,'Policy Characteristics'!$C:$C,0)))</f>
        <v>Transportation</v>
      </c>
      <c r="B20" s="200" t="str">
        <f>IF(ISBLANK(INDEX('Policy Characteristics'!B:B,MATCH($C20,'Policy Characteristics'!$C:$C,0))),"",INDEX('Policy Characteristics'!B:B,MATCH($C20,'Policy Characteristics'!$C:$C,0)))</f>
        <v>Conventional Pollutant Standards</v>
      </c>
      <c r="C20" s="76" t="str">
        <f t="shared" si="0"/>
        <v>Percentage Reduction of Separately Regulated Pollutants</v>
      </c>
      <c r="D20" s="143" t="s">
        <v>38</v>
      </c>
      <c r="E20" s="143" t="s">
        <v>487</v>
      </c>
      <c r="F20" s="143" t="s">
        <v>1623</v>
      </c>
      <c r="G20" s="143" t="s">
        <v>487</v>
      </c>
      <c r="H20" s="80">
        <v>318</v>
      </c>
      <c r="I20" s="201" t="s">
        <v>44</v>
      </c>
      <c r="J20" s="202" t="str">
        <f>IF(ISBLANK(INDEX('Policy Characteristics'!D:D,MATCH($C20,'Policy Characteristics'!$C:$C,0))),"",INDEX('Policy Characteristics'!D:D,MATCH($C20,'Policy Characteristics'!$C:$C,0)))</f>
        <v>Conventional Pollutant Standard</v>
      </c>
      <c r="K20" s="76" t="str">
        <f>IF(ISBLANK(INDEX('Policy Characteristics'!E:E,MATCH($C20,'Policy Characteristics'!$C:$C,0))),"",INDEX('Policy Characteristics'!E:E,MATCH($C20,'Policy Characteristics'!$C:$C,0)))</f>
        <v>trans reduce regulated pollutants</v>
      </c>
      <c r="L20" s="205">
        <f>IF(ISBLANK(INDEX('Policy Characteristics'!F:F,MATCH($C20,'Policy Characteristics'!$C:$C,0))),"",INDEX('Policy Characteristics'!F:F,MATCH($C20,'Policy Characteristics'!$C:$C,0)))</f>
        <v>0</v>
      </c>
      <c r="M20" s="205">
        <f>IF(ISBLANK(INDEX('Policy Characteristics'!G:G,MATCH($C20,'Policy Characteristics'!$C:$C,0))),"",INDEX('Policy Characteristics'!G:G,MATCH($C20,'Policy Characteristics'!$C:$C,0)))</f>
        <v>1</v>
      </c>
      <c r="N20" s="205">
        <f>IF(ISBLANK(INDEX('Policy Characteristics'!H:H,MATCH($C20,'Policy Characteristics'!$C:$C,0))),"",INDEX('Policy Characteristics'!H:H,MATCH($C20,'Policy Characteristics'!$C:$C,0)))</f>
        <v>0.02</v>
      </c>
      <c r="O20" s="76" t="str">
        <f>IF(ISBLANK(INDEX('Policy Characteristics'!I:I,MATCH($C20,'Policy Characteristics'!$C:$C,0))),"",INDEX('Policy Characteristics'!I:I,MATCH($C20,'Policy Characteristics'!$C:$C,0)))</f>
        <v>% reduction in emissions</v>
      </c>
      <c r="P20" s="76" t="str">
        <f>IF(ISBLANK(INDEX('Policy Characteristics'!J:J,MATCH($C20,'Policy Characteristics'!$C:$C,0))),"",INDEX('Policy Characteristics'!J:J,MATCH($C20,'Policy Characteristics'!$C:$C,0)))</f>
        <v>**Description:** This policy represents strengthening standards for the selected pollutant(s) emitted by the selected vehicle type(s).  Conventional pollutants' most important, harmful impacts are on human health rather than on climate change. The following descriptions detail the different vehicle types: // **Passenger cars and SUVs:** most light-duty road vehicles // **Light and Medium Commercial Trucks:** commercial trucks carrying freight, not passengers // **Buses:** including school, transit, and intercity buses // **Heavy Duty Trucks:** all other heavy road vehicles (mostly freight trucks) // **Commercial passenger flights:** this is not general aviation // **Commercial freight flights:** this includes all other commercial flights, and is not general aviation // **Passenger rail:** intercity, transit, and commuter rail // **Freight rail:** all other rail // **Recreational boats:** not commercial passenger ferries // **Cargo ships:** commercial ships carrying freight // **Passenger motorbikes:** registered motorcycles // **Guidance for setting values:** In the United States, since 1997, the 24-hour national ambient air quality standard (NAAQS) for PM2.5, the most harmful type of particulate for human health, declined from 65 µg/m^3 to 35 µg/m^3, a reduction of 46%.</v>
      </c>
      <c r="Q20" s="76" t="str">
        <f>IF(ISBLANK(INDEX('Policy Characteristics'!K:K,MATCH($C20,'Policy Characteristics'!$C:$C,0))),"",INDEX('Policy Characteristics'!K:K,MATCH($C20,'Policy Characteristics'!$C:$C,0)))</f>
        <v>transportation-sector-main.html#conv-pol-stds</v>
      </c>
      <c r="R20" s="76" t="str">
        <f>IF(ISBLANK(INDEX('Policy Characteristics'!L:L,MATCH($C20,'Policy Characteristics'!$C:$C,0))),"",INDEX('Policy Characteristics'!L:L,MATCH($C20,'Policy Characteristics'!$C:$C,0)))</f>
        <v>conventional-pollutant-standards.html</v>
      </c>
    </row>
    <row r="21" spans="1:18" s="143" customFormat="1" x14ac:dyDescent="0.25">
      <c r="A21" s="76" t="str">
        <f>IF(ISBLANK(INDEX('Policy Characteristics'!A:A,MATCH($C21,'Policy Characteristics'!$C:$C,0))),"",INDEX('Policy Characteristics'!A:A,MATCH($C21,'Policy Characteristics'!$C:$C,0)))</f>
        <v>Transportation</v>
      </c>
      <c r="B21" s="200" t="str">
        <f>IF(ISBLANK(INDEX('Policy Characteristics'!B:B,MATCH($C21,'Policy Characteristics'!$C:$C,0))),"",INDEX('Policy Characteristics'!B:B,MATCH($C21,'Policy Characteristics'!$C:$C,0)))</f>
        <v>Conventional Pollutant Standards</v>
      </c>
      <c r="C21" s="76" t="str">
        <f t="shared" si="0"/>
        <v>Percentage Reduction of Separately Regulated Pollutants</v>
      </c>
      <c r="D21" s="143" t="s">
        <v>38</v>
      </c>
      <c r="E21" s="143" t="s">
        <v>488</v>
      </c>
      <c r="F21" s="143" t="s">
        <v>1623</v>
      </c>
      <c r="G21" s="143" t="s">
        <v>488</v>
      </c>
      <c r="H21" s="80">
        <v>319</v>
      </c>
      <c r="I21" s="201" t="s">
        <v>44</v>
      </c>
      <c r="J21" s="202" t="str">
        <f>IF(ISBLANK(INDEX('Policy Characteristics'!D:D,MATCH($C21,'Policy Characteristics'!$C:$C,0))),"",INDEX('Policy Characteristics'!D:D,MATCH($C21,'Policy Characteristics'!$C:$C,0)))</f>
        <v>Conventional Pollutant Standard</v>
      </c>
      <c r="K21" s="76" t="str">
        <f>IF(ISBLANK(INDEX('Policy Characteristics'!E:E,MATCH($C21,'Policy Characteristics'!$C:$C,0))),"",INDEX('Policy Characteristics'!E:E,MATCH($C21,'Policy Characteristics'!$C:$C,0)))</f>
        <v>trans reduce regulated pollutants</v>
      </c>
      <c r="L21" s="205">
        <f>IF(ISBLANK(INDEX('Policy Characteristics'!F:F,MATCH($C21,'Policy Characteristics'!$C:$C,0))),"",INDEX('Policy Characteristics'!F:F,MATCH($C21,'Policy Characteristics'!$C:$C,0)))</f>
        <v>0</v>
      </c>
      <c r="M21" s="205">
        <f>IF(ISBLANK(INDEX('Policy Characteristics'!G:G,MATCH($C21,'Policy Characteristics'!$C:$C,0))),"",INDEX('Policy Characteristics'!G:G,MATCH($C21,'Policy Characteristics'!$C:$C,0)))</f>
        <v>1</v>
      </c>
      <c r="N21" s="205">
        <f>IF(ISBLANK(INDEX('Policy Characteristics'!H:H,MATCH($C21,'Policy Characteristics'!$C:$C,0))),"",INDEX('Policy Characteristics'!H:H,MATCH($C21,'Policy Characteristics'!$C:$C,0)))</f>
        <v>0.02</v>
      </c>
      <c r="O21" s="76" t="str">
        <f>IF(ISBLANK(INDEX('Policy Characteristics'!I:I,MATCH($C21,'Policy Characteristics'!$C:$C,0))),"",INDEX('Policy Characteristics'!I:I,MATCH($C21,'Policy Characteristics'!$C:$C,0)))</f>
        <v>% reduction in emissions</v>
      </c>
      <c r="P21" s="76" t="str">
        <f>IF(ISBLANK(INDEX('Policy Characteristics'!J:J,MATCH($C21,'Policy Characteristics'!$C:$C,0))),"",INDEX('Policy Characteristics'!J:J,MATCH($C21,'Policy Characteristics'!$C:$C,0)))</f>
        <v>**Description:** This policy represents strengthening standards for the selected pollutant(s) emitted by the selected vehicle type(s).  Conventional pollutants' most important, harmful impacts are on human health rather than on climate change. The following descriptions detail the different vehicle types: // **Passenger cars and SUVs:** most light-duty road vehicles // **Light and Medium Commercial Trucks:** commercial trucks carrying freight, not passengers // **Buses:** including school, transit, and intercity buses // **Heavy Duty Trucks:** all other heavy road vehicles (mostly freight trucks) // **Commercial passenger flights:** this is not general aviation // **Commercial freight flights:** this includes all other commercial flights, and is not general aviation // **Passenger rail:** intercity, transit, and commuter rail // **Freight rail:** all other rail // **Recreational boats:** not commercial passenger ferries // **Cargo ships:** commercial ships carrying freight // **Passenger motorbikes:** registered motorcycles // **Guidance for setting values:** In the United States, since 1997, the 24-hour national ambient air quality standard (NAAQS) for PM2.5, the most harmful type of particulate for human health, declined from 65 µg/m^3 to 35 µg/m^3, a reduction of 46%.</v>
      </c>
      <c r="Q21" s="76" t="str">
        <f>IF(ISBLANK(INDEX('Policy Characteristics'!K:K,MATCH($C21,'Policy Characteristics'!$C:$C,0))),"",INDEX('Policy Characteristics'!K:K,MATCH($C21,'Policy Characteristics'!$C:$C,0)))</f>
        <v>transportation-sector-main.html#conv-pol-stds</v>
      </c>
      <c r="R21" s="76" t="str">
        <f>IF(ISBLANK(INDEX('Policy Characteristics'!L:L,MATCH($C21,'Policy Characteristics'!$C:$C,0))),"",INDEX('Policy Characteristics'!L:L,MATCH($C21,'Policy Characteristics'!$C:$C,0)))</f>
        <v>conventional-pollutant-standards.html</v>
      </c>
    </row>
    <row r="22" spans="1:18" s="143" customFormat="1" x14ac:dyDescent="0.25">
      <c r="A22" s="76" t="str">
        <f>IF(ISBLANK(INDEX('Policy Characteristics'!A:A,MATCH($C22,'Policy Characteristics'!$C:$C,0))),"",INDEX('Policy Characteristics'!A:A,MATCH($C22,'Policy Characteristics'!$C:$C,0)))</f>
        <v>Transportation</v>
      </c>
      <c r="B22" s="200" t="str">
        <f>IF(ISBLANK(INDEX('Policy Characteristics'!B:B,MATCH($C22,'Policy Characteristics'!$C:$C,0))),"",INDEX('Policy Characteristics'!B:B,MATCH($C22,'Policy Characteristics'!$C:$C,0)))</f>
        <v>Conventional Pollutant Standards</v>
      </c>
      <c r="C22" s="76" t="str">
        <f t="shared" si="0"/>
        <v>Percentage Reduction of Separately Regulated Pollutants</v>
      </c>
      <c r="D22" s="143" t="s">
        <v>39</v>
      </c>
      <c r="E22" s="143" t="s">
        <v>480</v>
      </c>
      <c r="F22" s="143" t="s">
        <v>1482</v>
      </c>
      <c r="G22" s="143" t="s">
        <v>669</v>
      </c>
      <c r="H22" s="80">
        <v>320</v>
      </c>
      <c r="I22" s="213" t="s">
        <v>43</v>
      </c>
      <c r="J22" s="202" t="str">
        <f>IF(ISBLANK(INDEX('Policy Characteristics'!D:D,MATCH($C22,'Policy Characteristics'!$C:$C,0))),"",INDEX('Policy Characteristics'!D:D,MATCH($C22,'Policy Characteristics'!$C:$C,0)))</f>
        <v>Conventional Pollutant Standard</v>
      </c>
      <c r="K22" s="76" t="str">
        <f>IF(ISBLANK(INDEX('Policy Characteristics'!E:E,MATCH($C22,'Policy Characteristics'!$C:$C,0))),"",INDEX('Policy Characteristics'!E:E,MATCH($C22,'Policy Characteristics'!$C:$C,0)))</f>
        <v>trans reduce regulated pollutants</v>
      </c>
      <c r="L22" s="205">
        <f>IF(ISBLANK(INDEX('Policy Characteristics'!F:F,MATCH($C22,'Policy Characteristics'!$C:$C,0))),"",INDEX('Policy Characteristics'!F:F,MATCH($C22,'Policy Characteristics'!$C:$C,0)))</f>
        <v>0</v>
      </c>
      <c r="M22" s="205">
        <f>IF(ISBLANK(INDEX('Policy Characteristics'!G:G,MATCH($C22,'Policy Characteristics'!$C:$C,0))),"",INDEX('Policy Characteristics'!G:G,MATCH($C22,'Policy Characteristics'!$C:$C,0)))</f>
        <v>1</v>
      </c>
      <c r="N22" s="205">
        <f>IF(ISBLANK(INDEX('Policy Characteristics'!H:H,MATCH($C22,'Policy Characteristics'!$C:$C,0))),"",INDEX('Policy Characteristics'!H:H,MATCH($C22,'Policy Characteristics'!$C:$C,0)))</f>
        <v>0.02</v>
      </c>
      <c r="O22" s="76" t="str">
        <f>IF(ISBLANK(INDEX('Policy Characteristics'!I:I,MATCH($C22,'Policy Characteristics'!$C:$C,0))),"",INDEX('Policy Characteristics'!I:I,MATCH($C22,'Policy Characteristics'!$C:$C,0)))</f>
        <v>% reduction in emissions</v>
      </c>
      <c r="P22" s="76" t="str">
        <f>IF(ISBLANK(INDEX('Policy Characteristics'!J:J,MATCH($C22,'Policy Characteristics'!$C:$C,0))),"",INDEX('Policy Characteristics'!J:J,MATCH($C22,'Policy Characteristics'!$C:$C,0)))</f>
        <v>**Description:** This policy represents strengthening standards for the selected pollutant(s) emitted by the selected vehicle type(s).  Conventional pollutants' most important, harmful impacts are on human health rather than on climate change. The following descriptions detail the different vehicle types: // **Passenger cars and SUVs:** most light-duty road vehicles // **Light and Medium Commercial Trucks:** commercial trucks carrying freight, not passengers // **Buses:** including school, transit, and intercity buses // **Heavy Duty Trucks:** all other heavy road vehicles (mostly freight trucks) // **Commercial passenger flights:** this is not general aviation // **Commercial freight flights:** this includes all other commercial flights, and is not general aviation // **Passenger rail:** intercity, transit, and commuter rail // **Freight rail:** all other rail // **Recreational boats:** not commercial passenger ferries // **Cargo ships:** commercial ships carrying freight // **Passenger motorbikes:** registered motorcycles // **Guidance for setting values:** In the United States, since 1997, the 24-hour national ambient air quality standard (NAAQS) for PM2.5, the most harmful type of particulate for human health, declined from 65 µg/m^3 to 35 µg/m^3, a reduction of 46%.</v>
      </c>
      <c r="Q22" s="76" t="str">
        <f>IF(ISBLANK(INDEX('Policy Characteristics'!K:K,MATCH($C22,'Policy Characteristics'!$C:$C,0))),"",INDEX('Policy Characteristics'!K:K,MATCH($C22,'Policy Characteristics'!$C:$C,0)))</f>
        <v>transportation-sector-main.html#conv-pol-stds</v>
      </c>
      <c r="R22" s="76" t="str">
        <f>IF(ISBLANK(INDEX('Policy Characteristics'!L:L,MATCH($C22,'Policy Characteristics'!$C:$C,0))),"",INDEX('Policy Characteristics'!L:L,MATCH($C22,'Policy Characteristics'!$C:$C,0)))</f>
        <v>conventional-pollutant-standards.html</v>
      </c>
    </row>
    <row r="23" spans="1:18" s="143" customFormat="1" x14ac:dyDescent="0.25">
      <c r="A23" s="76" t="str">
        <f>IF(ISBLANK(INDEX('Policy Characteristics'!A:A,MATCH($C23,'Policy Characteristics'!$C:$C,0))),"",INDEX('Policy Characteristics'!A:A,MATCH($C23,'Policy Characteristics'!$C:$C,0)))</f>
        <v>Transportation</v>
      </c>
      <c r="B23" s="200" t="str">
        <f>IF(ISBLANK(INDEX('Policy Characteristics'!B:B,MATCH($C23,'Policy Characteristics'!$C:$C,0))),"",INDEX('Policy Characteristics'!B:B,MATCH($C23,'Policy Characteristics'!$C:$C,0)))</f>
        <v>Conventional Pollutant Standards</v>
      </c>
      <c r="C23" s="76" t="str">
        <f t="shared" si="0"/>
        <v>Percentage Reduction of Separately Regulated Pollutants</v>
      </c>
      <c r="D23" s="143" t="s">
        <v>39</v>
      </c>
      <c r="E23" s="143" t="s">
        <v>474</v>
      </c>
      <c r="F23" s="143" t="s">
        <v>1482</v>
      </c>
      <c r="G23" s="143" t="s">
        <v>474</v>
      </c>
      <c r="H23" s="80">
        <v>321</v>
      </c>
      <c r="I23" s="201" t="s">
        <v>44</v>
      </c>
      <c r="J23" s="202" t="str">
        <f>IF(ISBLANK(INDEX('Policy Characteristics'!D:D,MATCH($C23,'Policy Characteristics'!$C:$C,0))),"",INDEX('Policy Characteristics'!D:D,MATCH($C23,'Policy Characteristics'!$C:$C,0)))</f>
        <v>Conventional Pollutant Standard</v>
      </c>
      <c r="K23" s="76" t="str">
        <f>IF(ISBLANK(INDEX('Policy Characteristics'!E:E,MATCH($C23,'Policy Characteristics'!$C:$C,0))),"",INDEX('Policy Characteristics'!E:E,MATCH($C23,'Policy Characteristics'!$C:$C,0)))</f>
        <v>trans reduce regulated pollutants</v>
      </c>
      <c r="L23" s="205">
        <f>IF(ISBLANK(INDEX('Policy Characteristics'!F:F,MATCH($C23,'Policy Characteristics'!$C:$C,0))),"",INDEX('Policy Characteristics'!F:F,MATCH($C23,'Policy Characteristics'!$C:$C,0)))</f>
        <v>0</v>
      </c>
      <c r="M23" s="205">
        <f>IF(ISBLANK(INDEX('Policy Characteristics'!G:G,MATCH($C23,'Policy Characteristics'!$C:$C,0))),"",INDEX('Policy Characteristics'!G:G,MATCH($C23,'Policy Characteristics'!$C:$C,0)))</f>
        <v>1</v>
      </c>
      <c r="N23" s="205">
        <f>IF(ISBLANK(INDEX('Policy Characteristics'!H:H,MATCH($C23,'Policy Characteristics'!$C:$C,0))),"",INDEX('Policy Characteristics'!H:H,MATCH($C23,'Policy Characteristics'!$C:$C,0)))</f>
        <v>0.02</v>
      </c>
      <c r="O23" s="76" t="str">
        <f>IF(ISBLANK(INDEX('Policy Characteristics'!I:I,MATCH($C23,'Policy Characteristics'!$C:$C,0))),"",INDEX('Policy Characteristics'!I:I,MATCH($C23,'Policy Characteristics'!$C:$C,0)))</f>
        <v>% reduction in emissions</v>
      </c>
      <c r="P23" s="76" t="str">
        <f>IF(ISBLANK(INDEX('Policy Characteristics'!J:J,MATCH($C23,'Policy Characteristics'!$C:$C,0))),"",INDEX('Policy Characteristics'!J:J,MATCH($C23,'Policy Characteristics'!$C:$C,0)))</f>
        <v>**Description:** This policy represents strengthening standards for the selected pollutant(s) emitted by the selected vehicle type(s).  Conventional pollutants' most important, harmful impacts are on human health rather than on climate change. The following descriptions detail the different vehicle types: // **Passenger cars and SUVs:** most light-duty road vehicles // **Light and Medium Commercial Trucks:** commercial trucks carrying freight, not passengers // **Buses:** including school, transit, and intercity buses // **Heavy Duty Trucks:** all other heavy road vehicles (mostly freight trucks) // **Commercial passenger flights:** this is not general aviation // **Commercial freight flights:** this includes all other commercial flights, and is not general aviation // **Passenger rail:** intercity, transit, and commuter rail // **Freight rail:** all other rail // **Recreational boats:** not commercial passenger ferries // **Cargo ships:** commercial ships carrying freight // **Passenger motorbikes:** registered motorcycles // **Guidance for setting values:** In the United States, since 1997, the 24-hour national ambient air quality standard (NAAQS) for PM2.5, the most harmful type of particulate for human health, declined from 65 µg/m^3 to 35 µg/m^3, a reduction of 46%.</v>
      </c>
      <c r="Q23" s="76" t="str">
        <f>IF(ISBLANK(INDEX('Policy Characteristics'!K:K,MATCH($C23,'Policy Characteristics'!$C:$C,0))),"",INDEX('Policy Characteristics'!K:K,MATCH($C23,'Policy Characteristics'!$C:$C,0)))</f>
        <v>transportation-sector-main.html#conv-pol-stds</v>
      </c>
      <c r="R23" s="76" t="str">
        <f>IF(ISBLANK(INDEX('Policy Characteristics'!L:L,MATCH($C23,'Policy Characteristics'!$C:$C,0))),"",INDEX('Policy Characteristics'!L:L,MATCH($C23,'Policy Characteristics'!$C:$C,0)))</f>
        <v>conventional-pollutant-standards.html</v>
      </c>
    </row>
    <row r="24" spans="1:18" s="143" customFormat="1" x14ac:dyDescent="0.25">
      <c r="A24" s="76" t="str">
        <f>IF(ISBLANK(INDEX('Policy Characteristics'!A:A,MATCH($C24,'Policy Characteristics'!$C:$C,0))),"",INDEX('Policy Characteristics'!A:A,MATCH($C24,'Policy Characteristics'!$C:$C,0)))</f>
        <v>Transportation</v>
      </c>
      <c r="B24" s="200" t="str">
        <f>IF(ISBLANK(INDEX('Policy Characteristics'!B:B,MATCH($C24,'Policy Characteristics'!$C:$C,0))),"",INDEX('Policy Characteristics'!B:B,MATCH($C24,'Policy Characteristics'!$C:$C,0)))</f>
        <v>Conventional Pollutant Standards</v>
      </c>
      <c r="C24" s="76" t="str">
        <f t="shared" si="0"/>
        <v>Percentage Reduction of Separately Regulated Pollutants</v>
      </c>
      <c r="D24" s="143" t="s">
        <v>39</v>
      </c>
      <c r="E24" s="143" t="s">
        <v>481</v>
      </c>
      <c r="F24" s="143" t="s">
        <v>1482</v>
      </c>
      <c r="G24" s="143" t="s">
        <v>481</v>
      </c>
      <c r="H24" s="80">
        <v>322</v>
      </c>
      <c r="I24" s="213" t="s">
        <v>43</v>
      </c>
      <c r="J24" s="202" t="str">
        <f>IF(ISBLANK(INDEX('Policy Characteristics'!D:D,MATCH($C24,'Policy Characteristics'!$C:$C,0))),"",INDEX('Policy Characteristics'!D:D,MATCH($C24,'Policy Characteristics'!$C:$C,0)))</f>
        <v>Conventional Pollutant Standard</v>
      </c>
      <c r="K24" s="76" t="str">
        <f>IF(ISBLANK(INDEX('Policy Characteristics'!E:E,MATCH($C24,'Policy Characteristics'!$C:$C,0))),"",INDEX('Policy Characteristics'!E:E,MATCH($C24,'Policy Characteristics'!$C:$C,0)))</f>
        <v>trans reduce regulated pollutants</v>
      </c>
      <c r="L24" s="205">
        <f>IF(ISBLANK(INDEX('Policy Characteristics'!F:F,MATCH($C24,'Policy Characteristics'!$C:$C,0))),"",INDEX('Policy Characteristics'!F:F,MATCH($C24,'Policy Characteristics'!$C:$C,0)))</f>
        <v>0</v>
      </c>
      <c r="M24" s="205">
        <f>IF(ISBLANK(INDEX('Policy Characteristics'!G:G,MATCH($C24,'Policy Characteristics'!$C:$C,0))),"",INDEX('Policy Characteristics'!G:G,MATCH($C24,'Policy Characteristics'!$C:$C,0)))</f>
        <v>1</v>
      </c>
      <c r="N24" s="205">
        <f>IF(ISBLANK(INDEX('Policy Characteristics'!H:H,MATCH($C24,'Policy Characteristics'!$C:$C,0))),"",INDEX('Policy Characteristics'!H:H,MATCH($C24,'Policy Characteristics'!$C:$C,0)))</f>
        <v>0.02</v>
      </c>
      <c r="O24" s="76" t="str">
        <f>IF(ISBLANK(INDEX('Policy Characteristics'!I:I,MATCH($C24,'Policy Characteristics'!$C:$C,0))),"",INDEX('Policy Characteristics'!I:I,MATCH($C24,'Policy Characteristics'!$C:$C,0)))</f>
        <v>% reduction in emissions</v>
      </c>
      <c r="P24" s="76" t="str">
        <f>IF(ISBLANK(INDEX('Policy Characteristics'!J:J,MATCH($C24,'Policy Characteristics'!$C:$C,0))),"",INDEX('Policy Characteristics'!J:J,MATCH($C24,'Policy Characteristics'!$C:$C,0)))</f>
        <v>**Description:** This policy represents strengthening standards for the selected pollutant(s) emitted by the selected vehicle type(s).  Conventional pollutants' most important, harmful impacts are on human health rather than on climate change. The following descriptions detail the different vehicle types: // **Passenger cars and SUVs:** most light-duty road vehicles // **Light and Medium Commercial Trucks:** commercial trucks carrying freight, not passengers // **Buses:** including school, transit, and intercity buses // **Heavy Duty Trucks:** all other heavy road vehicles (mostly freight trucks) // **Commercial passenger flights:** this is not general aviation // **Commercial freight flights:** this includes all other commercial flights, and is not general aviation // **Passenger rail:** intercity, transit, and commuter rail // **Freight rail:** all other rail // **Recreational boats:** not commercial passenger ferries // **Cargo ships:** commercial ships carrying freight // **Passenger motorbikes:** registered motorcycles // **Guidance for setting values:** In the United States, since 1997, the 24-hour national ambient air quality standard (NAAQS) for PM2.5, the most harmful type of particulate for human health, declined from 65 µg/m^3 to 35 µg/m^3, a reduction of 46%.</v>
      </c>
      <c r="Q24" s="76" t="str">
        <f>IF(ISBLANK(INDEX('Policy Characteristics'!K:K,MATCH($C24,'Policy Characteristics'!$C:$C,0))),"",INDEX('Policy Characteristics'!K:K,MATCH($C24,'Policy Characteristics'!$C:$C,0)))</f>
        <v>transportation-sector-main.html#conv-pol-stds</v>
      </c>
      <c r="R24" s="76" t="str">
        <f>IF(ISBLANK(INDEX('Policy Characteristics'!L:L,MATCH($C24,'Policy Characteristics'!$C:$C,0))),"",INDEX('Policy Characteristics'!L:L,MATCH($C24,'Policy Characteristics'!$C:$C,0)))</f>
        <v>conventional-pollutant-standards.html</v>
      </c>
    </row>
    <row r="25" spans="1:18" s="143" customFormat="1" x14ac:dyDescent="0.25">
      <c r="A25" s="76" t="str">
        <f>IF(ISBLANK(INDEX('Policy Characteristics'!A:A,MATCH($C25,'Policy Characteristics'!$C:$C,0))),"",INDEX('Policy Characteristics'!A:A,MATCH($C25,'Policy Characteristics'!$C:$C,0)))</f>
        <v>Transportation</v>
      </c>
      <c r="B25" s="200" t="str">
        <f>IF(ISBLANK(INDEX('Policy Characteristics'!B:B,MATCH($C25,'Policy Characteristics'!$C:$C,0))),"",INDEX('Policy Characteristics'!B:B,MATCH($C25,'Policy Characteristics'!$C:$C,0)))</f>
        <v>Conventional Pollutant Standards</v>
      </c>
      <c r="C25" s="76" t="str">
        <f t="shared" si="0"/>
        <v>Percentage Reduction of Separately Regulated Pollutants</v>
      </c>
      <c r="D25" s="143" t="s">
        <v>39</v>
      </c>
      <c r="E25" s="143" t="s">
        <v>482</v>
      </c>
      <c r="F25" s="143" t="s">
        <v>1482</v>
      </c>
      <c r="G25" s="143" t="s">
        <v>482</v>
      </c>
      <c r="H25" s="80">
        <v>323</v>
      </c>
      <c r="I25" s="201" t="s">
        <v>44</v>
      </c>
      <c r="J25" s="202" t="str">
        <f>IF(ISBLANK(INDEX('Policy Characteristics'!D:D,MATCH($C25,'Policy Characteristics'!$C:$C,0))),"",INDEX('Policy Characteristics'!D:D,MATCH($C25,'Policy Characteristics'!$C:$C,0)))</f>
        <v>Conventional Pollutant Standard</v>
      </c>
      <c r="K25" s="76" t="str">
        <f>IF(ISBLANK(INDEX('Policy Characteristics'!E:E,MATCH($C25,'Policy Characteristics'!$C:$C,0))),"",INDEX('Policy Characteristics'!E:E,MATCH($C25,'Policy Characteristics'!$C:$C,0)))</f>
        <v>trans reduce regulated pollutants</v>
      </c>
      <c r="L25" s="205">
        <f>IF(ISBLANK(INDEX('Policy Characteristics'!F:F,MATCH($C25,'Policy Characteristics'!$C:$C,0))),"",INDEX('Policy Characteristics'!F:F,MATCH($C25,'Policy Characteristics'!$C:$C,0)))</f>
        <v>0</v>
      </c>
      <c r="M25" s="205">
        <f>IF(ISBLANK(INDEX('Policy Characteristics'!G:G,MATCH($C25,'Policy Characteristics'!$C:$C,0))),"",INDEX('Policy Characteristics'!G:G,MATCH($C25,'Policy Characteristics'!$C:$C,0)))</f>
        <v>1</v>
      </c>
      <c r="N25" s="205">
        <f>IF(ISBLANK(INDEX('Policy Characteristics'!H:H,MATCH($C25,'Policy Characteristics'!$C:$C,0))),"",INDEX('Policy Characteristics'!H:H,MATCH($C25,'Policy Characteristics'!$C:$C,0)))</f>
        <v>0.02</v>
      </c>
      <c r="O25" s="76" t="str">
        <f>IF(ISBLANK(INDEX('Policy Characteristics'!I:I,MATCH($C25,'Policy Characteristics'!$C:$C,0))),"",INDEX('Policy Characteristics'!I:I,MATCH($C25,'Policy Characteristics'!$C:$C,0)))</f>
        <v>% reduction in emissions</v>
      </c>
      <c r="P25" s="76" t="str">
        <f>IF(ISBLANK(INDEX('Policy Characteristics'!J:J,MATCH($C25,'Policy Characteristics'!$C:$C,0))),"",INDEX('Policy Characteristics'!J:J,MATCH($C25,'Policy Characteristics'!$C:$C,0)))</f>
        <v>**Description:** This policy represents strengthening standards for the selected pollutant(s) emitted by the selected vehicle type(s).  Conventional pollutants' most important, harmful impacts are on human health rather than on climate change. The following descriptions detail the different vehicle types: // **Passenger cars and SUVs:** most light-duty road vehicles // **Light and Medium Commercial Trucks:** commercial trucks carrying freight, not passengers // **Buses:** including school, transit, and intercity buses // **Heavy Duty Trucks:** all other heavy road vehicles (mostly freight trucks) // **Commercial passenger flights:** this is not general aviation // **Commercial freight flights:** this includes all other commercial flights, and is not general aviation // **Passenger rail:** intercity, transit, and commuter rail // **Freight rail:** all other rail // **Recreational boats:** not commercial passenger ferries // **Cargo ships:** commercial ships carrying freight // **Passenger motorbikes:** registered motorcycles // **Guidance for setting values:** In the United States, since 1997, the 24-hour national ambient air quality standard (NAAQS) for PM2.5, the most harmful type of particulate for human health, declined from 65 µg/m^3 to 35 µg/m^3, a reduction of 46%.</v>
      </c>
      <c r="Q25" s="76" t="str">
        <f>IF(ISBLANK(INDEX('Policy Characteristics'!K:K,MATCH($C25,'Policy Characteristics'!$C:$C,0))),"",INDEX('Policy Characteristics'!K:K,MATCH($C25,'Policy Characteristics'!$C:$C,0)))</f>
        <v>transportation-sector-main.html#conv-pol-stds</v>
      </c>
      <c r="R25" s="76" t="str">
        <f>IF(ISBLANK(INDEX('Policy Characteristics'!L:L,MATCH($C25,'Policy Characteristics'!$C:$C,0))),"",INDEX('Policy Characteristics'!L:L,MATCH($C25,'Policy Characteristics'!$C:$C,0)))</f>
        <v>conventional-pollutant-standards.html</v>
      </c>
    </row>
    <row r="26" spans="1:18" s="143" customFormat="1" x14ac:dyDescent="0.25">
      <c r="A26" s="76" t="str">
        <f>IF(ISBLANK(INDEX('Policy Characteristics'!A:A,MATCH($C26,'Policy Characteristics'!$C:$C,0))),"",INDEX('Policy Characteristics'!A:A,MATCH($C26,'Policy Characteristics'!$C:$C,0)))</f>
        <v>Transportation</v>
      </c>
      <c r="B26" s="200" t="str">
        <f>IF(ISBLANK(INDEX('Policy Characteristics'!B:B,MATCH($C26,'Policy Characteristics'!$C:$C,0))),"",INDEX('Policy Characteristics'!B:B,MATCH($C26,'Policy Characteristics'!$C:$C,0)))</f>
        <v>Conventional Pollutant Standards</v>
      </c>
      <c r="C26" s="76" t="str">
        <f t="shared" si="0"/>
        <v>Percentage Reduction of Separately Regulated Pollutants</v>
      </c>
      <c r="D26" s="143" t="s">
        <v>39</v>
      </c>
      <c r="E26" s="143" t="s">
        <v>483</v>
      </c>
      <c r="F26" s="143" t="s">
        <v>1482</v>
      </c>
      <c r="G26" s="143" t="s">
        <v>561</v>
      </c>
      <c r="H26" s="80">
        <v>324</v>
      </c>
      <c r="I26" s="201" t="s">
        <v>44</v>
      </c>
      <c r="J26" s="202" t="str">
        <f>IF(ISBLANK(INDEX('Policy Characteristics'!D:D,MATCH($C26,'Policy Characteristics'!$C:$C,0))),"",INDEX('Policy Characteristics'!D:D,MATCH($C26,'Policy Characteristics'!$C:$C,0)))</f>
        <v>Conventional Pollutant Standard</v>
      </c>
      <c r="K26" s="76" t="str">
        <f>IF(ISBLANK(INDEX('Policy Characteristics'!E:E,MATCH($C26,'Policy Characteristics'!$C:$C,0))),"",INDEX('Policy Characteristics'!E:E,MATCH($C26,'Policy Characteristics'!$C:$C,0)))</f>
        <v>trans reduce regulated pollutants</v>
      </c>
      <c r="L26" s="205">
        <f>IF(ISBLANK(INDEX('Policy Characteristics'!F:F,MATCH($C26,'Policy Characteristics'!$C:$C,0))),"",INDEX('Policy Characteristics'!F:F,MATCH($C26,'Policy Characteristics'!$C:$C,0)))</f>
        <v>0</v>
      </c>
      <c r="M26" s="205">
        <f>IF(ISBLANK(INDEX('Policy Characteristics'!G:G,MATCH($C26,'Policy Characteristics'!$C:$C,0))),"",INDEX('Policy Characteristics'!G:G,MATCH($C26,'Policy Characteristics'!$C:$C,0)))</f>
        <v>1</v>
      </c>
      <c r="N26" s="205">
        <f>IF(ISBLANK(INDEX('Policy Characteristics'!H:H,MATCH($C26,'Policy Characteristics'!$C:$C,0))),"",INDEX('Policy Characteristics'!H:H,MATCH($C26,'Policy Characteristics'!$C:$C,0)))</f>
        <v>0.02</v>
      </c>
      <c r="O26" s="76" t="str">
        <f>IF(ISBLANK(INDEX('Policy Characteristics'!I:I,MATCH($C26,'Policy Characteristics'!$C:$C,0))),"",INDEX('Policy Characteristics'!I:I,MATCH($C26,'Policy Characteristics'!$C:$C,0)))</f>
        <v>% reduction in emissions</v>
      </c>
      <c r="P26" s="76" t="str">
        <f>IF(ISBLANK(INDEX('Policy Characteristics'!J:J,MATCH($C26,'Policy Characteristics'!$C:$C,0))),"",INDEX('Policy Characteristics'!J:J,MATCH($C26,'Policy Characteristics'!$C:$C,0)))</f>
        <v>**Description:** This policy represents strengthening standards for the selected pollutant(s) emitted by the selected vehicle type(s).  Conventional pollutants' most important, harmful impacts are on human health rather than on climate change. The following descriptions detail the different vehicle types: // **Passenger cars and SUVs:** most light-duty road vehicles // **Light and Medium Commercial Trucks:** commercial trucks carrying freight, not passengers // **Buses:** including school, transit, and intercity buses // **Heavy Duty Trucks:** all other heavy road vehicles (mostly freight trucks) // **Commercial passenger flights:** this is not general aviation // **Commercial freight flights:** this includes all other commercial flights, and is not general aviation // **Passenger rail:** intercity, transit, and commuter rail // **Freight rail:** all other rail // **Recreational boats:** not commercial passenger ferries // **Cargo ships:** commercial ships carrying freight // **Passenger motorbikes:** registered motorcycles // **Guidance for setting values:** In the United States, since 1997, the 24-hour national ambient air quality standard (NAAQS) for PM2.5, the most harmful type of particulate for human health, declined from 65 µg/m^3 to 35 µg/m^3, a reduction of 46%.</v>
      </c>
      <c r="Q26" s="76" t="str">
        <f>IF(ISBLANK(INDEX('Policy Characteristics'!K:K,MATCH($C26,'Policy Characteristics'!$C:$C,0))),"",INDEX('Policy Characteristics'!K:K,MATCH($C26,'Policy Characteristics'!$C:$C,0)))</f>
        <v>transportation-sector-main.html#conv-pol-stds</v>
      </c>
      <c r="R26" s="76" t="str">
        <f>IF(ISBLANK(INDEX('Policy Characteristics'!L:L,MATCH($C26,'Policy Characteristics'!$C:$C,0))),"",INDEX('Policy Characteristics'!L:L,MATCH($C26,'Policy Characteristics'!$C:$C,0)))</f>
        <v>conventional-pollutant-standards.html</v>
      </c>
    </row>
    <row r="27" spans="1:18" s="143" customFormat="1" x14ac:dyDescent="0.25">
      <c r="A27" s="76" t="str">
        <f>IF(ISBLANK(INDEX('Policy Characteristics'!A:A,MATCH($C27,'Policy Characteristics'!$C:$C,0))),"",INDEX('Policy Characteristics'!A:A,MATCH($C27,'Policy Characteristics'!$C:$C,0)))</f>
        <v>Transportation</v>
      </c>
      <c r="B27" s="200" t="str">
        <f>IF(ISBLANK(INDEX('Policy Characteristics'!B:B,MATCH($C27,'Policy Characteristics'!$C:$C,0))),"",INDEX('Policy Characteristics'!B:B,MATCH($C27,'Policy Characteristics'!$C:$C,0)))</f>
        <v>Conventional Pollutant Standards</v>
      </c>
      <c r="C27" s="76" t="str">
        <f t="shared" si="0"/>
        <v>Percentage Reduction of Separately Regulated Pollutants</v>
      </c>
      <c r="D27" s="143" t="s">
        <v>39</v>
      </c>
      <c r="E27" s="143" t="s">
        <v>484</v>
      </c>
      <c r="F27" s="143" t="s">
        <v>1482</v>
      </c>
      <c r="G27" s="143" t="s">
        <v>484</v>
      </c>
      <c r="H27" s="80">
        <v>325</v>
      </c>
      <c r="I27" s="201" t="s">
        <v>44</v>
      </c>
      <c r="J27" s="202" t="str">
        <f>IF(ISBLANK(INDEX('Policy Characteristics'!D:D,MATCH($C27,'Policy Characteristics'!$C:$C,0))),"",INDEX('Policy Characteristics'!D:D,MATCH($C27,'Policy Characteristics'!$C:$C,0)))</f>
        <v>Conventional Pollutant Standard</v>
      </c>
      <c r="K27" s="76" t="str">
        <f>IF(ISBLANK(INDEX('Policy Characteristics'!E:E,MATCH($C27,'Policy Characteristics'!$C:$C,0))),"",INDEX('Policy Characteristics'!E:E,MATCH($C27,'Policy Characteristics'!$C:$C,0)))</f>
        <v>trans reduce regulated pollutants</v>
      </c>
      <c r="L27" s="205">
        <f>IF(ISBLANK(INDEX('Policy Characteristics'!F:F,MATCH($C27,'Policy Characteristics'!$C:$C,0))),"",INDEX('Policy Characteristics'!F:F,MATCH($C27,'Policy Characteristics'!$C:$C,0)))</f>
        <v>0</v>
      </c>
      <c r="M27" s="205">
        <f>IF(ISBLANK(INDEX('Policy Characteristics'!G:G,MATCH($C27,'Policy Characteristics'!$C:$C,0))),"",INDEX('Policy Characteristics'!G:G,MATCH($C27,'Policy Characteristics'!$C:$C,0)))</f>
        <v>1</v>
      </c>
      <c r="N27" s="205">
        <f>IF(ISBLANK(INDEX('Policy Characteristics'!H:H,MATCH($C27,'Policy Characteristics'!$C:$C,0))),"",INDEX('Policy Characteristics'!H:H,MATCH($C27,'Policy Characteristics'!$C:$C,0)))</f>
        <v>0.02</v>
      </c>
      <c r="O27" s="76" t="str">
        <f>IF(ISBLANK(INDEX('Policy Characteristics'!I:I,MATCH($C27,'Policy Characteristics'!$C:$C,0))),"",INDEX('Policy Characteristics'!I:I,MATCH($C27,'Policy Characteristics'!$C:$C,0)))</f>
        <v>% reduction in emissions</v>
      </c>
      <c r="P27" s="76" t="str">
        <f>IF(ISBLANK(INDEX('Policy Characteristics'!J:J,MATCH($C27,'Policy Characteristics'!$C:$C,0))),"",INDEX('Policy Characteristics'!J:J,MATCH($C27,'Policy Characteristics'!$C:$C,0)))</f>
        <v>**Description:** This policy represents strengthening standards for the selected pollutant(s) emitted by the selected vehicle type(s).  Conventional pollutants' most important, harmful impacts are on human health rather than on climate change. The following descriptions detail the different vehicle types: // **Passenger cars and SUVs:** most light-duty road vehicles // **Light and Medium Commercial Trucks:** commercial trucks carrying freight, not passengers // **Buses:** including school, transit, and intercity buses // **Heavy Duty Trucks:** all other heavy road vehicles (mostly freight trucks) // **Commercial passenger flights:** this is not general aviation // **Commercial freight flights:** this includes all other commercial flights, and is not general aviation // **Passenger rail:** intercity, transit, and commuter rail // **Freight rail:** all other rail // **Recreational boats:** not commercial passenger ferries // **Cargo ships:** commercial ships carrying freight // **Passenger motorbikes:** registered motorcycles // **Guidance for setting values:** In the United States, since 1997, the 24-hour national ambient air quality standard (NAAQS) for PM2.5, the most harmful type of particulate for human health, declined from 65 µg/m^3 to 35 µg/m^3, a reduction of 46%.</v>
      </c>
      <c r="Q27" s="76" t="str">
        <f>IF(ISBLANK(INDEX('Policy Characteristics'!K:K,MATCH($C27,'Policy Characteristics'!$C:$C,0))),"",INDEX('Policy Characteristics'!K:K,MATCH($C27,'Policy Characteristics'!$C:$C,0)))</f>
        <v>transportation-sector-main.html#conv-pol-stds</v>
      </c>
      <c r="R27" s="76" t="str">
        <f>IF(ISBLANK(INDEX('Policy Characteristics'!L:L,MATCH($C27,'Policy Characteristics'!$C:$C,0))),"",INDEX('Policy Characteristics'!L:L,MATCH($C27,'Policy Characteristics'!$C:$C,0)))</f>
        <v>conventional-pollutant-standards.html</v>
      </c>
    </row>
    <row r="28" spans="1:18" s="143" customFormat="1" x14ac:dyDescent="0.25">
      <c r="A28" s="76" t="str">
        <f>IF(ISBLANK(INDEX('Policy Characteristics'!A:A,MATCH($C28,'Policy Characteristics'!$C:$C,0))),"",INDEX('Policy Characteristics'!A:A,MATCH($C28,'Policy Characteristics'!$C:$C,0)))</f>
        <v>Transportation</v>
      </c>
      <c r="B28" s="200" t="str">
        <f>IF(ISBLANK(INDEX('Policy Characteristics'!B:B,MATCH($C28,'Policy Characteristics'!$C:$C,0))),"",INDEX('Policy Characteristics'!B:B,MATCH($C28,'Policy Characteristics'!$C:$C,0)))</f>
        <v>Conventional Pollutant Standards</v>
      </c>
      <c r="C28" s="76" t="str">
        <f t="shared" si="0"/>
        <v>Percentage Reduction of Separately Regulated Pollutants</v>
      </c>
      <c r="D28" s="143" t="s">
        <v>39</v>
      </c>
      <c r="E28" s="143" t="s">
        <v>485</v>
      </c>
      <c r="F28" s="143" t="s">
        <v>1482</v>
      </c>
      <c r="G28" s="143" t="s">
        <v>485</v>
      </c>
      <c r="H28" s="80">
        <v>326</v>
      </c>
      <c r="I28" s="201" t="s">
        <v>44</v>
      </c>
      <c r="J28" s="202" t="str">
        <f>IF(ISBLANK(INDEX('Policy Characteristics'!D:D,MATCH($C28,'Policy Characteristics'!$C:$C,0))),"",INDEX('Policy Characteristics'!D:D,MATCH($C28,'Policy Characteristics'!$C:$C,0)))</f>
        <v>Conventional Pollutant Standard</v>
      </c>
      <c r="K28" s="76" t="str">
        <f>IF(ISBLANK(INDEX('Policy Characteristics'!E:E,MATCH($C28,'Policy Characteristics'!$C:$C,0))),"",INDEX('Policy Characteristics'!E:E,MATCH($C28,'Policy Characteristics'!$C:$C,0)))</f>
        <v>trans reduce regulated pollutants</v>
      </c>
      <c r="L28" s="205">
        <f>IF(ISBLANK(INDEX('Policy Characteristics'!F:F,MATCH($C28,'Policy Characteristics'!$C:$C,0))),"",INDEX('Policy Characteristics'!F:F,MATCH($C28,'Policy Characteristics'!$C:$C,0)))</f>
        <v>0</v>
      </c>
      <c r="M28" s="205">
        <f>IF(ISBLANK(INDEX('Policy Characteristics'!G:G,MATCH($C28,'Policy Characteristics'!$C:$C,0))),"",INDEX('Policy Characteristics'!G:G,MATCH($C28,'Policy Characteristics'!$C:$C,0)))</f>
        <v>1</v>
      </c>
      <c r="N28" s="205">
        <f>IF(ISBLANK(INDEX('Policy Characteristics'!H:H,MATCH($C28,'Policy Characteristics'!$C:$C,0))),"",INDEX('Policy Characteristics'!H:H,MATCH($C28,'Policy Characteristics'!$C:$C,0)))</f>
        <v>0.02</v>
      </c>
      <c r="O28" s="76" t="str">
        <f>IF(ISBLANK(INDEX('Policy Characteristics'!I:I,MATCH($C28,'Policy Characteristics'!$C:$C,0))),"",INDEX('Policy Characteristics'!I:I,MATCH($C28,'Policy Characteristics'!$C:$C,0)))</f>
        <v>% reduction in emissions</v>
      </c>
      <c r="P28" s="76" t="str">
        <f>IF(ISBLANK(INDEX('Policy Characteristics'!J:J,MATCH($C28,'Policy Characteristics'!$C:$C,0))),"",INDEX('Policy Characteristics'!J:J,MATCH($C28,'Policy Characteristics'!$C:$C,0)))</f>
        <v>**Description:** This policy represents strengthening standards for the selected pollutant(s) emitted by the selected vehicle type(s).  Conventional pollutants' most important, harmful impacts are on human health rather than on climate change. The following descriptions detail the different vehicle types: // **Passenger cars and SUVs:** most light-duty road vehicles // **Light and Medium Commercial Trucks:** commercial trucks carrying freight, not passengers // **Buses:** including school, transit, and intercity buses // **Heavy Duty Trucks:** all other heavy road vehicles (mostly freight trucks) // **Commercial passenger flights:** this is not general aviation // **Commercial freight flights:** this includes all other commercial flights, and is not general aviation // **Passenger rail:** intercity, transit, and commuter rail // **Freight rail:** all other rail // **Recreational boats:** not commercial passenger ferries // **Cargo ships:** commercial ships carrying freight // **Passenger motorbikes:** registered motorcycles // **Guidance for setting values:** In the United States, since 1997, the 24-hour national ambient air quality standard (NAAQS) for PM2.5, the most harmful type of particulate for human health, declined from 65 µg/m^3 to 35 µg/m^3, a reduction of 46%.</v>
      </c>
      <c r="Q28" s="76" t="str">
        <f>IF(ISBLANK(INDEX('Policy Characteristics'!K:K,MATCH($C28,'Policy Characteristics'!$C:$C,0))),"",INDEX('Policy Characteristics'!K:K,MATCH($C28,'Policy Characteristics'!$C:$C,0)))</f>
        <v>transportation-sector-main.html#conv-pol-stds</v>
      </c>
      <c r="R28" s="76" t="str">
        <f>IF(ISBLANK(INDEX('Policy Characteristics'!L:L,MATCH($C28,'Policy Characteristics'!$C:$C,0))),"",INDEX('Policy Characteristics'!L:L,MATCH($C28,'Policy Characteristics'!$C:$C,0)))</f>
        <v>conventional-pollutant-standards.html</v>
      </c>
    </row>
    <row r="29" spans="1:18" s="143" customFormat="1" x14ac:dyDescent="0.25">
      <c r="A29" s="76" t="str">
        <f>IF(ISBLANK(INDEX('Policy Characteristics'!A:A,MATCH($C29,'Policy Characteristics'!$C:$C,0))),"",INDEX('Policy Characteristics'!A:A,MATCH($C29,'Policy Characteristics'!$C:$C,0)))</f>
        <v>Transportation</v>
      </c>
      <c r="B29" s="200" t="str">
        <f>IF(ISBLANK(INDEX('Policy Characteristics'!B:B,MATCH($C29,'Policy Characteristics'!$C:$C,0))),"",INDEX('Policy Characteristics'!B:B,MATCH($C29,'Policy Characteristics'!$C:$C,0)))</f>
        <v>Conventional Pollutant Standards</v>
      </c>
      <c r="C29" s="76" t="str">
        <f t="shared" si="0"/>
        <v>Percentage Reduction of Separately Regulated Pollutants</v>
      </c>
      <c r="D29" s="143" t="s">
        <v>39</v>
      </c>
      <c r="E29" s="143" t="s">
        <v>486</v>
      </c>
      <c r="F29" s="143" t="s">
        <v>1482</v>
      </c>
      <c r="G29" s="143" t="s">
        <v>486</v>
      </c>
      <c r="H29" s="80">
        <v>327</v>
      </c>
      <c r="I29" s="201" t="s">
        <v>44</v>
      </c>
      <c r="J29" s="202" t="str">
        <f>IF(ISBLANK(INDEX('Policy Characteristics'!D:D,MATCH($C29,'Policy Characteristics'!$C:$C,0))),"",INDEX('Policy Characteristics'!D:D,MATCH($C29,'Policy Characteristics'!$C:$C,0)))</f>
        <v>Conventional Pollutant Standard</v>
      </c>
      <c r="K29" s="76" t="str">
        <f>IF(ISBLANK(INDEX('Policy Characteristics'!E:E,MATCH($C29,'Policy Characteristics'!$C:$C,0))),"",INDEX('Policy Characteristics'!E:E,MATCH($C29,'Policy Characteristics'!$C:$C,0)))</f>
        <v>trans reduce regulated pollutants</v>
      </c>
      <c r="L29" s="205">
        <f>IF(ISBLANK(INDEX('Policy Characteristics'!F:F,MATCH($C29,'Policy Characteristics'!$C:$C,0))),"",INDEX('Policy Characteristics'!F:F,MATCH($C29,'Policy Characteristics'!$C:$C,0)))</f>
        <v>0</v>
      </c>
      <c r="M29" s="205">
        <f>IF(ISBLANK(INDEX('Policy Characteristics'!G:G,MATCH($C29,'Policy Characteristics'!$C:$C,0))),"",INDEX('Policy Characteristics'!G:G,MATCH($C29,'Policy Characteristics'!$C:$C,0)))</f>
        <v>1</v>
      </c>
      <c r="N29" s="205">
        <f>IF(ISBLANK(INDEX('Policy Characteristics'!H:H,MATCH($C29,'Policy Characteristics'!$C:$C,0))),"",INDEX('Policy Characteristics'!H:H,MATCH($C29,'Policy Characteristics'!$C:$C,0)))</f>
        <v>0.02</v>
      </c>
      <c r="O29" s="76" t="str">
        <f>IF(ISBLANK(INDEX('Policy Characteristics'!I:I,MATCH($C29,'Policy Characteristics'!$C:$C,0))),"",INDEX('Policy Characteristics'!I:I,MATCH($C29,'Policy Characteristics'!$C:$C,0)))</f>
        <v>% reduction in emissions</v>
      </c>
      <c r="P29" s="76" t="str">
        <f>IF(ISBLANK(INDEX('Policy Characteristics'!J:J,MATCH($C29,'Policy Characteristics'!$C:$C,0))),"",INDEX('Policy Characteristics'!J:J,MATCH($C29,'Policy Characteristics'!$C:$C,0)))</f>
        <v>**Description:** This policy represents strengthening standards for the selected pollutant(s) emitted by the selected vehicle type(s).  Conventional pollutants' most important, harmful impacts are on human health rather than on climate change. The following descriptions detail the different vehicle types: // **Passenger cars and SUVs:** most light-duty road vehicles // **Light and Medium Commercial Trucks:** commercial trucks carrying freight, not passengers // **Buses:** including school, transit, and intercity buses // **Heavy Duty Trucks:** all other heavy road vehicles (mostly freight trucks) // **Commercial passenger flights:** this is not general aviation // **Commercial freight flights:** this includes all other commercial flights, and is not general aviation // **Passenger rail:** intercity, transit, and commuter rail // **Freight rail:** all other rail // **Recreational boats:** not commercial passenger ferries // **Cargo ships:** commercial ships carrying freight // **Passenger motorbikes:** registered motorcycles // **Guidance for setting values:** In the United States, since 1997, the 24-hour national ambient air quality standard (NAAQS) for PM2.5, the most harmful type of particulate for human health, declined from 65 µg/m^3 to 35 µg/m^3, a reduction of 46%.</v>
      </c>
      <c r="Q29" s="76" t="str">
        <f>IF(ISBLANK(INDEX('Policy Characteristics'!K:K,MATCH($C29,'Policy Characteristics'!$C:$C,0))),"",INDEX('Policy Characteristics'!K:K,MATCH($C29,'Policy Characteristics'!$C:$C,0)))</f>
        <v>transportation-sector-main.html#conv-pol-stds</v>
      </c>
      <c r="R29" s="76" t="str">
        <f>IF(ISBLANK(INDEX('Policy Characteristics'!L:L,MATCH($C29,'Policy Characteristics'!$C:$C,0))),"",INDEX('Policy Characteristics'!L:L,MATCH($C29,'Policy Characteristics'!$C:$C,0)))</f>
        <v>conventional-pollutant-standards.html</v>
      </c>
    </row>
    <row r="30" spans="1:18" s="143" customFormat="1" x14ac:dyDescent="0.25">
      <c r="A30" s="76" t="str">
        <f>IF(ISBLANK(INDEX('Policy Characteristics'!A:A,MATCH($C30,'Policy Characteristics'!$C:$C,0))),"",INDEX('Policy Characteristics'!A:A,MATCH($C30,'Policy Characteristics'!$C:$C,0)))</f>
        <v>Transportation</v>
      </c>
      <c r="B30" s="200" t="str">
        <f>IF(ISBLANK(INDEX('Policy Characteristics'!B:B,MATCH($C30,'Policy Characteristics'!$C:$C,0))),"",INDEX('Policy Characteristics'!B:B,MATCH($C30,'Policy Characteristics'!$C:$C,0)))</f>
        <v>Conventional Pollutant Standards</v>
      </c>
      <c r="C30" s="76" t="str">
        <f t="shared" si="0"/>
        <v>Percentage Reduction of Separately Regulated Pollutants</v>
      </c>
      <c r="D30" s="143" t="s">
        <v>39</v>
      </c>
      <c r="E30" s="143" t="s">
        <v>487</v>
      </c>
      <c r="F30" s="143" t="s">
        <v>1482</v>
      </c>
      <c r="G30" s="143" t="s">
        <v>487</v>
      </c>
      <c r="H30" s="80">
        <v>328</v>
      </c>
      <c r="I30" s="201" t="s">
        <v>44</v>
      </c>
      <c r="J30" s="202" t="str">
        <f>IF(ISBLANK(INDEX('Policy Characteristics'!D:D,MATCH($C30,'Policy Characteristics'!$C:$C,0))),"",INDEX('Policy Characteristics'!D:D,MATCH($C30,'Policy Characteristics'!$C:$C,0)))</f>
        <v>Conventional Pollutant Standard</v>
      </c>
      <c r="K30" s="76" t="str">
        <f>IF(ISBLANK(INDEX('Policy Characteristics'!E:E,MATCH($C30,'Policy Characteristics'!$C:$C,0))),"",INDEX('Policy Characteristics'!E:E,MATCH($C30,'Policy Characteristics'!$C:$C,0)))</f>
        <v>trans reduce regulated pollutants</v>
      </c>
      <c r="L30" s="205">
        <f>IF(ISBLANK(INDEX('Policy Characteristics'!F:F,MATCH($C30,'Policy Characteristics'!$C:$C,0))),"",INDEX('Policy Characteristics'!F:F,MATCH($C30,'Policy Characteristics'!$C:$C,0)))</f>
        <v>0</v>
      </c>
      <c r="M30" s="205">
        <f>IF(ISBLANK(INDEX('Policy Characteristics'!G:G,MATCH($C30,'Policy Characteristics'!$C:$C,0))),"",INDEX('Policy Characteristics'!G:G,MATCH($C30,'Policy Characteristics'!$C:$C,0)))</f>
        <v>1</v>
      </c>
      <c r="N30" s="205">
        <f>IF(ISBLANK(INDEX('Policy Characteristics'!H:H,MATCH($C30,'Policy Characteristics'!$C:$C,0))),"",INDEX('Policy Characteristics'!H:H,MATCH($C30,'Policy Characteristics'!$C:$C,0)))</f>
        <v>0.02</v>
      </c>
      <c r="O30" s="76" t="str">
        <f>IF(ISBLANK(INDEX('Policy Characteristics'!I:I,MATCH($C30,'Policy Characteristics'!$C:$C,0))),"",INDEX('Policy Characteristics'!I:I,MATCH($C30,'Policy Characteristics'!$C:$C,0)))</f>
        <v>% reduction in emissions</v>
      </c>
      <c r="P30" s="76" t="str">
        <f>IF(ISBLANK(INDEX('Policy Characteristics'!J:J,MATCH($C30,'Policy Characteristics'!$C:$C,0))),"",INDEX('Policy Characteristics'!J:J,MATCH($C30,'Policy Characteristics'!$C:$C,0)))</f>
        <v>**Description:** This policy represents strengthening standards for the selected pollutant(s) emitted by the selected vehicle type(s).  Conventional pollutants' most important, harmful impacts are on human health rather than on climate change. The following descriptions detail the different vehicle types: // **Passenger cars and SUVs:** most light-duty road vehicles // **Light and Medium Commercial Trucks:** commercial trucks carrying freight, not passengers // **Buses:** including school, transit, and intercity buses // **Heavy Duty Trucks:** all other heavy road vehicles (mostly freight trucks) // **Commercial passenger flights:** this is not general aviation // **Commercial freight flights:** this includes all other commercial flights, and is not general aviation // **Passenger rail:** intercity, transit, and commuter rail // **Freight rail:** all other rail // **Recreational boats:** not commercial passenger ferries // **Cargo ships:** commercial ships carrying freight // **Passenger motorbikes:** registered motorcycles // **Guidance for setting values:** In the United States, since 1997, the 24-hour national ambient air quality standard (NAAQS) for PM2.5, the most harmful type of particulate for human health, declined from 65 µg/m^3 to 35 µg/m^3, a reduction of 46%.</v>
      </c>
      <c r="Q30" s="76" t="str">
        <f>IF(ISBLANK(INDEX('Policy Characteristics'!K:K,MATCH($C30,'Policy Characteristics'!$C:$C,0))),"",INDEX('Policy Characteristics'!K:K,MATCH($C30,'Policy Characteristics'!$C:$C,0)))</f>
        <v>transportation-sector-main.html#conv-pol-stds</v>
      </c>
      <c r="R30" s="76" t="str">
        <f>IF(ISBLANK(INDEX('Policy Characteristics'!L:L,MATCH($C30,'Policy Characteristics'!$C:$C,0))),"",INDEX('Policy Characteristics'!L:L,MATCH($C30,'Policy Characteristics'!$C:$C,0)))</f>
        <v>conventional-pollutant-standards.html</v>
      </c>
    </row>
    <row r="31" spans="1:18" s="143" customFormat="1" x14ac:dyDescent="0.25">
      <c r="A31" s="76" t="str">
        <f>IF(ISBLANK(INDEX('Policy Characteristics'!A:A,MATCH($C31,'Policy Characteristics'!$C:$C,0))),"",INDEX('Policy Characteristics'!A:A,MATCH($C31,'Policy Characteristics'!$C:$C,0)))</f>
        <v>Transportation</v>
      </c>
      <c r="B31" s="200" t="str">
        <f>IF(ISBLANK(INDEX('Policy Characteristics'!B:B,MATCH($C31,'Policy Characteristics'!$C:$C,0))),"",INDEX('Policy Characteristics'!B:B,MATCH($C31,'Policy Characteristics'!$C:$C,0)))</f>
        <v>Conventional Pollutant Standards</v>
      </c>
      <c r="C31" s="76" t="str">
        <f t="shared" si="0"/>
        <v>Percentage Reduction of Separately Regulated Pollutants</v>
      </c>
      <c r="D31" s="143" t="s">
        <v>39</v>
      </c>
      <c r="E31" s="143" t="s">
        <v>488</v>
      </c>
      <c r="F31" s="143" t="s">
        <v>1482</v>
      </c>
      <c r="G31" s="143" t="s">
        <v>488</v>
      </c>
      <c r="H31" s="80">
        <v>329</v>
      </c>
      <c r="I31" s="201" t="s">
        <v>44</v>
      </c>
      <c r="J31" s="202" t="str">
        <f>IF(ISBLANK(INDEX('Policy Characteristics'!D:D,MATCH($C31,'Policy Characteristics'!$C:$C,0))),"",INDEX('Policy Characteristics'!D:D,MATCH($C31,'Policy Characteristics'!$C:$C,0)))</f>
        <v>Conventional Pollutant Standard</v>
      </c>
      <c r="K31" s="76" t="str">
        <f>IF(ISBLANK(INDEX('Policy Characteristics'!E:E,MATCH($C31,'Policy Characteristics'!$C:$C,0))),"",INDEX('Policy Characteristics'!E:E,MATCH($C31,'Policy Characteristics'!$C:$C,0)))</f>
        <v>trans reduce regulated pollutants</v>
      </c>
      <c r="L31" s="205">
        <f>IF(ISBLANK(INDEX('Policy Characteristics'!F:F,MATCH($C31,'Policy Characteristics'!$C:$C,0))),"",INDEX('Policy Characteristics'!F:F,MATCH($C31,'Policy Characteristics'!$C:$C,0)))</f>
        <v>0</v>
      </c>
      <c r="M31" s="205">
        <f>IF(ISBLANK(INDEX('Policy Characteristics'!G:G,MATCH($C31,'Policy Characteristics'!$C:$C,0))),"",INDEX('Policy Characteristics'!G:G,MATCH($C31,'Policy Characteristics'!$C:$C,0)))</f>
        <v>1</v>
      </c>
      <c r="N31" s="205">
        <f>IF(ISBLANK(INDEX('Policy Characteristics'!H:H,MATCH($C31,'Policy Characteristics'!$C:$C,0))),"",INDEX('Policy Characteristics'!H:H,MATCH($C31,'Policy Characteristics'!$C:$C,0)))</f>
        <v>0.02</v>
      </c>
      <c r="O31" s="76" t="str">
        <f>IF(ISBLANK(INDEX('Policy Characteristics'!I:I,MATCH($C31,'Policy Characteristics'!$C:$C,0))),"",INDEX('Policy Characteristics'!I:I,MATCH($C31,'Policy Characteristics'!$C:$C,0)))</f>
        <v>% reduction in emissions</v>
      </c>
      <c r="P31" s="76" t="str">
        <f>IF(ISBLANK(INDEX('Policy Characteristics'!J:J,MATCH($C31,'Policy Characteristics'!$C:$C,0))),"",INDEX('Policy Characteristics'!J:J,MATCH($C31,'Policy Characteristics'!$C:$C,0)))</f>
        <v>**Description:** This policy represents strengthening standards for the selected pollutant(s) emitted by the selected vehicle type(s).  Conventional pollutants' most important, harmful impacts are on human health rather than on climate change. The following descriptions detail the different vehicle types: // **Passenger cars and SUVs:** most light-duty road vehicles // **Light and Medium Commercial Trucks:** commercial trucks carrying freight, not passengers // **Buses:** including school, transit, and intercity buses // **Heavy Duty Trucks:** all other heavy road vehicles (mostly freight trucks) // **Commercial passenger flights:** this is not general aviation // **Commercial freight flights:** this includes all other commercial flights, and is not general aviation // **Passenger rail:** intercity, transit, and commuter rail // **Freight rail:** all other rail // **Recreational boats:** not commercial passenger ferries // **Cargo ships:** commercial ships carrying freight // **Passenger motorbikes:** registered motorcycles // **Guidance for setting values:** In the United States, since 1997, the 24-hour national ambient air quality standard (NAAQS) for PM2.5, the most harmful type of particulate for human health, declined from 65 µg/m^3 to 35 µg/m^3, a reduction of 46%.</v>
      </c>
      <c r="Q31" s="76" t="str">
        <f>IF(ISBLANK(INDEX('Policy Characteristics'!K:K,MATCH($C31,'Policy Characteristics'!$C:$C,0))),"",INDEX('Policy Characteristics'!K:K,MATCH($C31,'Policy Characteristics'!$C:$C,0)))</f>
        <v>transportation-sector-main.html#conv-pol-stds</v>
      </c>
      <c r="R31" s="76" t="str">
        <f>IF(ISBLANK(INDEX('Policy Characteristics'!L:L,MATCH($C31,'Policy Characteristics'!$C:$C,0))),"",INDEX('Policy Characteristics'!L:L,MATCH($C31,'Policy Characteristics'!$C:$C,0)))</f>
        <v>conventional-pollutant-standards.html</v>
      </c>
    </row>
    <row r="32" spans="1:18" s="143" customFormat="1" x14ac:dyDescent="0.25">
      <c r="A32" s="76" t="str">
        <f>IF(ISBLANK(INDEX('Policy Characteristics'!A:A,MATCH($C32,'Policy Characteristics'!$C:$C,0))),"",INDEX('Policy Characteristics'!A:A,MATCH($C32,'Policy Characteristics'!$C:$C,0)))</f>
        <v>Transportation</v>
      </c>
      <c r="B32" s="200" t="str">
        <f>IF(ISBLANK(INDEX('Policy Characteristics'!B:B,MATCH($C32,'Policy Characteristics'!$C:$C,0))),"",INDEX('Policy Characteristics'!B:B,MATCH($C32,'Policy Characteristics'!$C:$C,0)))</f>
        <v>Conventional Pollutant Standards</v>
      </c>
      <c r="C32" s="76" t="str">
        <f t="shared" si="0"/>
        <v>Percentage Reduction of Separately Regulated Pollutants</v>
      </c>
      <c r="D32" s="143" t="s">
        <v>40</v>
      </c>
      <c r="E32" s="143" t="s">
        <v>480</v>
      </c>
      <c r="F32" s="143" t="s">
        <v>1483</v>
      </c>
      <c r="G32" s="143" t="s">
        <v>669</v>
      </c>
      <c r="H32" s="80">
        <v>330</v>
      </c>
      <c r="I32" s="213" t="s">
        <v>43</v>
      </c>
      <c r="J32" s="202" t="str">
        <f>IF(ISBLANK(INDEX('Policy Characteristics'!D:D,MATCH($C32,'Policy Characteristics'!$C:$C,0))),"",INDEX('Policy Characteristics'!D:D,MATCH($C32,'Policy Characteristics'!$C:$C,0)))</f>
        <v>Conventional Pollutant Standard</v>
      </c>
      <c r="K32" s="76" t="str">
        <f>IF(ISBLANK(INDEX('Policy Characteristics'!E:E,MATCH($C32,'Policy Characteristics'!$C:$C,0))),"",INDEX('Policy Characteristics'!E:E,MATCH($C32,'Policy Characteristics'!$C:$C,0)))</f>
        <v>trans reduce regulated pollutants</v>
      </c>
      <c r="L32" s="205">
        <f>IF(ISBLANK(INDEX('Policy Characteristics'!F:F,MATCH($C32,'Policy Characteristics'!$C:$C,0))),"",INDEX('Policy Characteristics'!F:F,MATCH($C32,'Policy Characteristics'!$C:$C,0)))</f>
        <v>0</v>
      </c>
      <c r="M32" s="205">
        <f>IF(ISBLANK(INDEX('Policy Characteristics'!G:G,MATCH($C32,'Policy Characteristics'!$C:$C,0))),"",INDEX('Policy Characteristics'!G:G,MATCH($C32,'Policy Characteristics'!$C:$C,0)))</f>
        <v>1</v>
      </c>
      <c r="N32" s="205">
        <f>IF(ISBLANK(INDEX('Policy Characteristics'!H:H,MATCH($C32,'Policy Characteristics'!$C:$C,0))),"",INDEX('Policy Characteristics'!H:H,MATCH($C32,'Policy Characteristics'!$C:$C,0)))</f>
        <v>0.02</v>
      </c>
      <c r="O32" s="76" t="str">
        <f>IF(ISBLANK(INDEX('Policy Characteristics'!I:I,MATCH($C32,'Policy Characteristics'!$C:$C,0))),"",INDEX('Policy Characteristics'!I:I,MATCH($C32,'Policy Characteristics'!$C:$C,0)))</f>
        <v>% reduction in emissions</v>
      </c>
      <c r="P32" s="76" t="str">
        <f>IF(ISBLANK(INDEX('Policy Characteristics'!J:J,MATCH($C32,'Policy Characteristics'!$C:$C,0))),"",INDEX('Policy Characteristics'!J:J,MATCH($C32,'Policy Characteristics'!$C:$C,0)))</f>
        <v>**Description:** This policy represents strengthening standards for the selected pollutant(s) emitted by the selected vehicle type(s).  Conventional pollutants' most important, harmful impacts are on human health rather than on climate change. The following descriptions detail the different vehicle types: // **Passenger cars and SUVs:** most light-duty road vehicles // **Light and Medium Commercial Trucks:** commercial trucks carrying freight, not passengers // **Buses:** including school, transit, and intercity buses // **Heavy Duty Trucks:** all other heavy road vehicles (mostly freight trucks) // **Commercial passenger flights:** this is not general aviation // **Commercial freight flights:** this includes all other commercial flights, and is not general aviation // **Passenger rail:** intercity, transit, and commuter rail // **Freight rail:** all other rail // **Recreational boats:** not commercial passenger ferries // **Cargo ships:** commercial ships carrying freight // **Passenger motorbikes:** registered motorcycles // **Guidance for setting values:** In the United States, since 1997, the 24-hour national ambient air quality standard (NAAQS) for PM2.5, the most harmful type of particulate for human health, declined from 65 µg/m^3 to 35 µg/m^3, a reduction of 46%.</v>
      </c>
      <c r="Q32" s="76" t="str">
        <f>IF(ISBLANK(INDEX('Policy Characteristics'!K:K,MATCH($C32,'Policy Characteristics'!$C:$C,0))),"",INDEX('Policy Characteristics'!K:K,MATCH($C32,'Policy Characteristics'!$C:$C,0)))</f>
        <v>transportation-sector-main.html#conv-pol-stds</v>
      </c>
      <c r="R32" s="76" t="str">
        <f>IF(ISBLANK(INDEX('Policy Characteristics'!L:L,MATCH($C32,'Policy Characteristics'!$C:$C,0))),"",INDEX('Policy Characteristics'!L:L,MATCH($C32,'Policy Characteristics'!$C:$C,0)))</f>
        <v>conventional-pollutant-standards.html</v>
      </c>
    </row>
    <row r="33" spans="1:18" s="143" customFormat="1" x14ac:dyDescent="0.25">
      <c r="A33" s="76" t="str">
        <f>IF(ISBLANK(INDEX('Policy Characteristics'!A:A,MATCH($C33,'Policy Characteristics'!$C:$C,0))),"",INDEX('Policy Characteristics'!A:A,MATCH($C33,'Policy Characteristics'!$C:$C,0)))</f>
        <v>Transportation</v>
      </c>
      <c r="B33" s="200" t="str">
        <f>IF(ISBLANK(INDEX('Policy Characteristics'!B:B,MATCH($C33,'Policy Characteristics'!$C:$C,0))),"",INDEX('Policy Characteristics'!B:B,MATCH($C33,'Policy Characteristics'!$C:$C,0)))</f>
        <v>Conventional Pollutant Standards</v>
      </c>
      <c r="C33" s="76" t="str">
        <f t="shared" si="0"/>
        <v>Percentage Reduction of Separately Regulated Pollutants</v>
      </c>
      <c r="D33" s="143" t="s">
        <v>40</v>
      </c>
      <c r="E33" s="143" t="s">
        <v>474</v>
      </c>
      <c r="F33" s="143" t="s">
        <v>1483</v>
      </c>
      <c r="G33" s="143" t="s">
        <v>474</v>
      </c>
      <c r="H33" s="80">
        <v>331</v>
      </c>
      <c r="I33" s="213" t="s">
        <v>43</v>
      </c>
      <c r="J33" s="202" t="str">
        <f>IF(ISBLANK(INDEX('Policy Characteristics'!D:D,MATCH($C33,'Policy Characteristics'!$C:$C,0))),"",INDEX('Policy Characteristics'!D:D,MATCH($C33,'Policy Characteristics'!$C:$C,0)))</f>
        <v>Conventional Pollutant Standard</v>
      </c>
      <c r="K33" s="76" t="str">
        <f>IF(ISBLANK(INDEX('Policy Characteristics'!E:E,MATCH($C33,'Policy Characteristics'!$C:$C,0))),"",INDEX('Policy Characteristics'!E:E,MATCH($C33,'Policy Characteristics'!$C:$C,0)))</f>
        <v>trans reduce regulated pollutants</v>
      </c>
      <c r="L33" s="205">
        <f>IF(ISBLANK(INDEX('Policy Characteristics'!F:F,MATCH($C33,'Policy Characteristics'!$C:$C,0))),"",INDEX('Policy Characteristics'!F:F,MATCH($C33,'Policy Characteristics'!$C:$C,0)))</f>
        <v>0</v>
      </c>
      <c r="M33" s="205">
        <f>IF(ISBLANK(INDEX('Policy Characteristics'!G:G,MATCH($C33,'Policy Characteristics'!$C:$C,0))),"",INDEX('Policy Characteristics'!G:G,MATCH($C33,'Policy Characteristics'!$C:$C,0)))</f>
        <v>1</v>
      </c>
      <c r="N33" s="205">
        <f>IF(ISBLANK(INDEX('Policy Characteristics'!H:H,MATCH($C33,'Policy Characteristics'!$C:$C,0))),"",INDEX('Policy Characteristics'!H:H,MATCH($C33,'Policy Characteristics'!$C:$C,0)))</f>
        <v>0.02</v>
      </c>
      <c r="O33" s="76" t="str">
        <f>IF(ISBLANK(INDEX('Policy Characteristics'!I:I,MATCH($C33,'Policy Characteristics'!$C:$C,0))),"",INDEX('Policy Characteristics'!I:I,MATCH($C33,'Policy Characteristics'!$C:$C,0)))</f>
        <v>% reduction in emissions</v>
      </c>
      <c r="P33" s="76" t="str">
        <f>IF(ISBLANK(INDEX('Policy Characteristics'!J:J,MATCH($C33,'Policy Characteristics'!$C:$C,0))),"",INDEX('Policy Characteristics'!J:J,MATCH($C33,'Policy Characteristics'!$C:$C,0)))</f>
        <v>**Description:** This policy represents strengthening standards for the selected pollutant(s) emitted by the selected vehicle type(s).  Conventional pollutants' most important, harmful impacts are on human health rather than on climate change. The following descriptions detail the different vehicle types: // **Passenger cars and SUVs:** most light-duty road vehicles // **Light and Medium Commercial Trucks:** commercial trucks carrying freight, not passengers // **Buses:** including school, transit, and intercity buses // **Heavy Duty Trucks:** all other heavy road vehicles (mostly freight trucks) // **Commercial passenger flights:** this is not general aviation // **Commercial freight flights:** this includes all other commercial flights, and is not general aviation // **Passenger rail:** intercity, transit, and commuter rail // **Freight rail:** all other rail // **Recreational boats:** not commercial passenger ferries // **Cargo ships:** commercial ships carrying freight // **Passenger motorbikes:** registered motorcycles // **Guidance for setting values:** In the United States, since 1997, the 24-hour national ambient air quality standard (NAAQS) for PM2.5, the most harmful type of particulate for human health, declined from 65 µg/m^3 to 35 µg/m^3, a reduction of 46%.</v>
      </c>
      <c r="Q33" s="76" t="str">
        <f>IF(ISBLANK(INDEX('Policy Characteristics'!K:K,MATCH($C33,'Policy Characteristics'!$C:$C,0))),"",INDEX('Policy Characteristics'!K:K,MATCH($C33,'Policy Characteristics'!$C:$C,0)))</f>
        <v>transportation-sector-main.html#conv-pol-stds</v>
      </c>
      <c r="R33" s="76" t="str">
        <f>IF(ISBLANK(INDEX('Policy Characteristics'!L:L,MATCH($C33,'Policy Characteristics'!$C:$C,0))),"",INDEX('Policy Characteristics'!L:L,MATCH($C33,'Policy Characteristics'!$C:$C,0)))</f>
        <v>conventional-pollutant-standards.html</v>
      </c>
    </row>
    <row r="34" spans="1:18" s="143" customFormat="1" x14ac:dyDescent="0.25">
      <c r="A34" s="76" t="str">
        <f>IF(ISBLANK(INDEX('Policy Characteristics'!A:A,MATCH($C34,'Policy Characteristics'!$C:$C,0))),"",INDEX('Policy Characteristics'!A:A,MATCH($C34,'Policy Characteristics'!$C:$C,0)))</f>
        <v>Transportation</v>
      </c>
      <c r="B34" s="200" t="str">
        <f>IF(ISBLANK(INDEX('Policy Characteristics'!B:B,MATCH($C34,'Policy Characteristics'!$C:$C,0))),"",INDEX('Policy Characteristics'!B:B,MATCH($C34,'Policy Characteristics'!$C:$C,0)))</f>
        <v>Conventional Pollutant Standards</v>
      </c>
      <c r="C34" s="76" t="str">
        <f t="shared" si="0"/>
        <v>Percentage Reduction of Separately Regulated Pollutants</v>
      </c>
      <c r="D34" s="143" t="s">
        <v>40</v>
      </c>
      <c r="E34" s="143" t="s">
        <v>481</v>
      </c>
      <c r="F34" s="143" t="s">
        <v>1483</v>
      </c>
      <c r="G34" s="143" t="s">
        <v>481</v>
      </c>
      <c r="H34" s="80">
        <v>332</v>
      </c>
      <c r="I34" s="213" t="s">
        <v>43</v>
      </c>
      <c r="J34" s="202" t="str">
        <f>IF(ISBLANK(INDEX('Policy Characteristics'!D:D,MATCH($C34,'Policy Characteristics'!$C:$C,0))),"",INDEX('Policy Characteristics'!D:D,MATCH($C34,'Policy Characteristics'!$C:$C,0)))</f>
        <v>Conventional Pollutant Standard</v>
      </c>
      <c r="K34" s="76" t="str">
        <f>IF(ISBLANK(INDEX('Policy Characteristics'!E:E,MATCH($C34,'Policy Characteristics'!$C:$C,0))),"",INDEX('Policy Characteristics'!E:E,MATCH($C34,'Policy Characteristics'!$C:$C,0)))</f>
        <v>trans reduce regulated pollutants</v>
      </c>
      <c r="L34" s="205">
        <f>IF(ISBLANK(INDEX('Policy Characteristics'!F:F,MATCH($C34,'Policy Characteristics'!$C:$C,0))),"",INDEX('Policy Characteristics'!F:F,MATCH($C34,'Policy Characteristics'!$C:$C,0)))</f>
        <v>0</v>
      </c>
      <c r="M34" s="205">
        <f>IF(ISBLANK(INDEX('Policy Characteristics'!G:G,MATCH($C34,'Policy Characteristics'!$C:$C,0))),"",INDEX('Policy Characteristics'!G:G,MATCH($C34,'Policy Characteristics'!$C:$C,0)))</f>
        <v>1</v>
      </c>
      <c r="N34" s="205">
        <f>IF(ISBLANK(INDEX('Policy Characteristics'!H:H,MATCH($C34,'Policy Characteristics'!$C:$C,0))),"",INDEX('Policy Characteristics'!H:H,MATCH($C34,'Policy Characteristics'!$C:$C,0)))</f>
        <v>0.02</v>
      </c>
      <c r="O34" s="76" t="str">
        <f>IF(ISBLANK(INDEX('Policy Characteristics'!I:I,MATCH($C34,'Policy Characteristics'!$C:$C,0))),"",INDEX('Policy Characteristics'!I:I,MATCH($C34,'Policy Characteristics'!$C:$C,0)))</f>
        <v>% reduction in emissions</v>
      </c>
      <c r="P34" s="76" t="str">
        <f>IF(ISBLANK(INDEX('Policy Characteristics'!J:J,MATCH($C34,'Policy Characteristics'!$C:$C,0))),"",INDEX('Policy Characteristics'!J:J,MATCH($C34,'Policy Characteristics'!$C:$C,0)))</f>
        <v>**Description:** This policy represents strengthening standards for the selected pollutant(s) emitted by the selected vehicle type(s).  Conventional pollutants' most important, harmful impacts are on human health rather than on climate change. The following descriptions detail the different vehicle types: // **Passenger cars and SUVs:** most light-duty road vehicles // **Light and Medium Commercial Trucks:** commercial trucks carrying freight, not passengers // **Buses:** including school, transit, and intercity buses // **Heavy Duty Trucks:** all other heavy road vehicles (mostly freight trucks) // **Commercial passenger flights:** this is not general aviation // **Commercial freight flights:** this includes all other commercial flights, and is not general aviation // **Passenger rail:** intercity, transit, and commuter rail // **Freight rail:** all other rail // **Recreational boats:** not commercial passenger ferries // **Cargo ships:** commercial ships carrying freight // **Passenger motorbikes:** registered motorcycles // **Guidance for setting values:** In the United States, since 1997, the 24-hour national ambient air quality standard (NAAQS) for PM2.5, the most harmful type of particulate for human health, declined from 65 µg/m^3 to 35 µg/m^3, a reduction of 46%.</v>
      </c>
      <c r="Q34" s="76" t="str">
        <f>IF(ISBLANK(INDEX('Policy Characteristics'!K:K,MATCH($C34,'Policy Characteristics'!$C:$C,0))),"",INDEX('Policy Characteristics'!K:K,MATCH($C34,'Policy Characteristics'!$C:$C,0)))</f>
        <v>transportation-sector-main.html#conv-pol-stds</v>
      </c>
      <c r="R34" s="76" t="str">
        <f>IF(ISBLANK(INDEX('Policy Characteristics'!L:L,MATCH($C34,'Policy Characteristics'!$C:$C,0))),"",INDEX('Policy Characteristics'!L:L,MATCH($C34,'Policy Characteristics'!$C:$C,0)))</f>
        <v>conventional-pollutant-standards.html</v>
      </c>
    </row>
    <row r="35" spans="1:18" s="143" customFormat="1" x14ac:dyDescent="0.25">
      <c r="A35" s="76" t="str">
        <f>IF(ISBLANK(INDEX('Policy Characteristics'!A:A,MATCH($C35,'Policy Characteristics'!$C:$C,0))),"",INDEX('Policy Characteristics'!A:A,MATCH($C35,'Policy Characteristics'!$C:$C,0)))</f>
        <v>Transportation</v>
      </c>
      <c r="B35" s="200" t="str">
        <f>IF(ISBLANK(INDEX('Policy Characteristics'!B:B,MATCH($C35,'Policy Characteristics'!$C:$C,0))),"",INDEX('Policy Characteristics'!B:B,MATCH($C35,'Policy Characteristics'!$C:$C,0)))</f>
        <v>Conventional Pollutant Standards</v>
      </c>
      <c r="C35" s="76" t="str">
        <f t="shared" si="0"/>
        <v>Percentage Reduction of Separately Regulated Pollutants</v>
      </c>
      <c r="D35" s="143" t="s">
        <v>40</v>
      </c>
      <c r="E35" s="143" t="s">
        <v>482</v>
      </c>
      <c r="F35" s="143" t="s">
        <v>1483</v>
      </c>
      <c r="G35" s="143" t="s">
        <v>482</v>
      </c>
      <c r="H35" s="80">
        <v>333</v>
      </c>
      <c r="I35" s="213" t="s">
        <v>43</v>
      </c>
      <c r="J35" s="202" t="str">
        <f>IF(ISBLANK(INDEX('Policy Characteristics'!D:D,MATCH($C35,'Policy Characteristics'!$C:$C,0))),"",INDEX('Policy Characteristics'!D:D,MATCH($C35,'Policy Characteristics'!$C:$C,0)))</f>
        <v>Conventional Pollutant Standard</v>
      </c>
      <c r="K35" s="76" t="str">
        <f>IF(ISBLANK(INDEX('Policy Characteristics'!E:E,MATCH($C35,'Policy Characteristics'!$C:$C,0))),"",INDEX('Policy Characteristics'!E:E,MATCH($C35,'Policy Characteristics'!$C:$C,0)))</f>
        <v>trans reduce regulated pollutants</v>
      </c>
      <c r="L35" s="205">
        <f>IF(ISBLANK(INDEX('Policy Characteristics'!F:F,MATCH($C35,'Policy Characteristics'!$C:$C,0))),"",INDEX('Policy Characteristics'!F:F,MATCH($C35,'Policy Characteristics'!$C:$C,0)))</f>
        <v>0</v>
      </c>
      <c r="M35" s="205">
        <f>IF(ISBLANK(INDEX('Policy Characteristics'!G:G,MATCH($C35,'Policy Characteristics'!$C:$C,0))),"",INDEX('Policy Characteristics'!G:G,MATCH($C35,'Policy Characteristics'!$C:$C,0)))</f>
        <v>1</v>
      </c>
      <c r="N35" s="205">
        <f>IF(ISBLANK(INDEX('Policy Characteristics'!H:H,MATCH($C35,'Policy Characteristics'!$C:$C,0))),"",INDEX('Policy Characteristics'!H:H,MATCH($C35,'Policy Characteristics'!$C:$C,0)))</f>
        <v>0.02</v>
      </c>
      <c r="O35" s="76" t="str">
        <f>IF(ISBLANK(INDEX('Policy Characteristics'!I:I,MATCH($C35,'Policy Characteristics'!$C:$C,0))),"",INDEX('Policy Characteristics'!I:I,MATCH($C35,'Policy Characteristics'!$C:$C,0)))</f>
        <v>% reduction in emissions</v>
      </c>
      <c r="P35" s="76" t="str">
        <f>IF(ISBLANK(INDEX('Policy Characteristics'!J:J,MATCH($C35,'Policy Characteristics'!$C:$C,0))),"",INDEX('Policy Characteristics'!J:J,MATCH($C35,'Policy Characteristics'!$C:$C,0)))</f>
        <v>**Description:** This policy represents strengthening standards for the selected pollutant(s) emitted by the selected vehicle type(s).  Conventional pollutants' most important, harmful impacts are on human health rather than on climate change. The following descriptions detail the different vehicle types: // **Passenger cars and SUVs:** most light-duty road vehicles // **Light and Medium Commercial Trucks:** commercial trucks carrying freight, not passengers // **Buses:** including school, transit, and intercity buses // **Heavy Duty Trucks:** all other heavy road vehicles (mostly freight trucks) // **Commercial passenger flights:** this is not general aviation // **Commercial freight flights:** this includes all other commercial flights, and is not general aviation // **Passenger rail:** intercity, transit, and commuter rail // **Freight rail:** all other rail // **Recreational boats:** not commercial passenger ferries // **Cargo ships:** commercial ships carrying freight // **Passenger motorbikes:** registered motorcycles // **Guidance for setting values:** In the United States, since 1997, the 24-hour national ambient air quality standard (NAAQS) for PM2.5, the most harmful type of particulate for human health, declined from 65 µg/m^3 to 35 µg/m^3, a reduction of 46%.</v>
      </c>
      <c r="Q35" s="76" t="str">
        <f>IF(ISBLANK(INDEX('Policy Characteristics'!K:K,MATCH($C35,'Policy Characteristics'!$C:$C,0))),"",INDEX('Policy Characteristics'!K:K,MATCH($C35,'Policy Characteristics'!$C:$C,0)))</f>
        <v>transportation-sector-main.html#conv-pol-stds</v>
      </c>
      <c r="R35" s="76" t="str">
        <f>IF(ISBLANK(INDEX('Policy Characteristics'!L:L,MATCH($C35,'Policy Characteristics'!$C:$C,0))),"",INDEX('Policy Characteristics'!L:L,MATCH($C35,'Policy Characteristics'!$C:$C,0)))</f>
        <v>conventional-pollutant-standards.html</v>
      </c>
    </row>
    <row r="36" spans="1:18" s="143" customFormat="1" x14ac:dyDescent="0.25">
      <c r="A36" s="76" t="str">
        <f>IF(ISBLANK(INDEX('Policy Characteristics'!A:A,MATCH($C36,'Policy Characteristics'!$C:$C,0))),"",INDEX('Policy Characteristics'!A:A,MATCH($C36,'Policy Characteristics'!$C:$C,0)))</f>
        <v>Transportation</v>
      </c>
      <c r="B36" s="200" t="str">
        <f>IF(ISBLANK(INDEX('Policy Characteristics'!B:B,MATCH($C36,'Policy Characteristics'!$C:$C,0))),"",INDEX('Policy Characteristics'!B:B,MATCH($C36,'Policy Characteristics'!$C:$C,0)))</f>
        <v>Conventional Pollutant Standards</v>
      </c>
      <c r="C36" s="76" t="str">
        <f t="shared" si="0"/>
        <v>Percentage Reduction of Separately Regulated Pollutants</v>
      </c>
      <c r="D36" s="143" t="s">
        <v>40</v>
      </c>
      <c r="E36" s="143" t="s">
        <v>483</v>
      </c>
      <c r="F36" s="143" t="s">
        <v>1483</v>
      </c>
      <c r="G36" s="143" t="s">
        <v>561</v>
      </c>
      <c r="H36" s="80">
        <v>334</v>
      </c>
      <c r="I36" s="213" t="s">
        <v>43</v>
      </c>
      <c r="J36" s="202" t="str">
        <f>IF(ISBLANK(INDEX('Policy Characteristics'!D:D,MATCH($C36,'Policy Characteristics'!$C:$C,0))),"",INDEX('Policy Characteristics'!D:D,MATCH($C36,'Policy Characteristics'!$C:$C,0)))</f>
        <v>Conventional Pollutant Standard</v>
      </c>
      <c r="K36" s="76" t="str">
        <f>IF(ISBLANK(INDEX('Policy Characteristics'!E:E,MATCH($C36,'Policy Characteristics'!$C:$C,0))),"",INDEX('Policy Characteristics'!E:E,MATCH($C36,'Policy Characteristics'!$C:$C,0)))</f>
        <v>trans reduce regulated pollutants</v>
      </c>
      <c r="L36" s="205">
        <f>IF(ISBLANK(INDEX('Policy Characteristics'!F:F,MATCH($C36,'Policy Characteristics'!$C:$C,0))),"",INDEX('Policy Characteristics'!F:F,MATCH($C36,'Policy Characteristics'!$C:$C,0)))</f>
        <v>0</v>
      </c>
      <c r="M36" s="205">
        <f>IF(ISBLANK(INDEX('Policy Characteristics'!G:G,MATCH($C36,'Policy Characteristics'!$C:$C,0))),"",INDEX('Policy Characteristics'!G:G,MATCH($C36,'Policy Characteristics'!$C:$C,0)))</f>
        <v>1</v>
      </c>
      <c r="N36" s="205">
        <f>IF(ISBLANK(INDEX('Policy Characteristics'!H:H,MATCH($C36,'Policy Characteristics'!$C:$C,0))),"",INDEX('Policy Characteristics'!H:H,MATCH($C36,'Policy Characteristics'!$C:$C,0)))</f>
        <v>0.02</v>
      </c>
      <c r="O36" s="76" t="str">
        <f>IF(ISBLANK(INDEX('Policy Characteristics'!I:I,MATCH($C36,'Policy Characteristics'!$C:$C,0))),"",INDEX('Policy Characteristics'!I:I,MATCH($C36,'Policy Characteristics'!$C:$C,0)))</f>
        <v>% reduction in emissions</v>
      </c>
      <c r="P36" s="76" t="str">
        <f>IF(ISBLANK(INDEX('Policy Characteristics'!J:J,MATCH($C36,'Policy Characteristics'!$C:$C,0))),"",INDEX('Policy Characteristics'!J:J,MATCH($C36,'Policy Characteristics'!$C:$C,0)))</f>
        <v>**Description:** This policy represents strengthening standards for the selected pollutant(s) emitted by the selected vehicle type(s).  Conventional pollutants' most important, harmful impacts are on human health rather than on climate change. The following descriptions detail the different vehicle types: // **Passenger cars and SUVs:** most light-duty road vehicles // **Light and Medium Commercial Trucks:** commercial trucks carrying freight, not passengers // **Buses:** including school, transit, and intercity buses // **Heavy Duty Trucks:** all other heavy road vehicles (mostly freight trucks) // **Commercial passenger flights:** this is not general aviation // **Commercial freight flights:** this includes all other commercial flights, and is not general aviation // **Passenger rail:** intercity, transit, and commuter rail // **Freight rail:** all other rail // **Recreational boats:** not commercial passenger ferries // **Cargo ships:** commercial ships carrying freight // **Passenger motorbikes:** registered motorcycles // **Guidance for setting values:** In the United States, since 1997, the 24-hour national ambient air quality standard (NAAQS) for PM2.5, the most harmful type of particulate for human health, declined from 65 µg/m^3 to 35 µg/m^3, a reduction of 46%.</v>
      </c>
      <c r="Q36" s="76" t="str">
        <f>IF(ISBLANK(INDEX('Policy Characteristics'!K:K,MATCH($C36,'Policy Characteristics'!$C:$C,0))),"",INDEX('Policy Characteristics'!K:K,MATCH($C36,'Policy Characteristics'!$C:$C,0)))</f>
        <v>transportation-sector-main.html#conv-pol-stds</v>
      </c>
      <c r="R36" s="76" t="str">
        <f>IF(ISBLANK(INDEX('Policy Characteristics'!L:L,MATCH($C36,'Policy Characteristics'!$C:$C,0))),"",INDEX('Policy Characteristics'!L:L,MATCH($C36,'Policy Characteristics'!$C:$C,0)))</f>
        <v>conventional-pollutant-standards.html</v>
      </c>
    </row>
    <row r="37" spans="1:18" s="143" customFormat="1" x14ac:dyDescent="0.25">
      <c r="A37" s="76" t="str">
        <f>IF(ISBLANK(INDEX('Policy Characteristics'!A:A,MATCH($C37,'Policy Characteristics'!$C:$C,0))),"",INDEX('Policy Characteristics'!A:A,MATCH($C37,'Policy Characteristics'!$C:$C,0)))</f>
        <v>Transportation</v>
      </c>
      <c r="B37" s="200" t="str">
        <f>IF(ISBLANK(INDEX('Policy Characteristics'!B:B,MATCH($C37,'Policy Characteristics'!$C:$C,0))),"",INDEX('Policy Characteristics'!B:B,MATCH($C37,'Policy Characteristics'!$C:$C,0)))</f>
        <v>Conventional Pollutant Standards</v>
      </c>
      <c r="C37" s="76" t="str">
        <f t="shared" si="0"/>
        <v>Percentage Reduction of Separately Regulated Pollutants</v>
      </c>
      <c r="D37" s="143" t="s">
        <v>40</v>
      </c>
      <c r="E37" s="143" t="s">
        <v>484</v>
      </c>
      <c r="F37" s="143" t="s">
        <v>1483</v>
      </c>
      <c r="G37" s="143" t="s">
        <v>484</v>
      </c>
      <c r="H37" s="80">
        <v>335</v>
      </c>
      <c r="I37" s="201" t="s">
        <v>44</v>
      </c>
      <c r="J37" s="202" t="str">
        <f>IF(ISBLANK(INDEX('Policy Characteristics'!D:D,MATCH($C37,'Policy Characteristics'!$C:$C,0))),"",INDEX('Policy Characteristics'!D:D,MATCH($C37,'Policy Characteristics'!$C:$C,0)))</f>
        <v>Conventional Pollutant Standard</v>
      </c>
      <c r="K37" s="76" t="str">
        <f>IF(ISBLANK(INDEX('Policy Characteristics'!E:E,MATCH($C37,'Policy Characteristics'!$C:$C,0))),"",INDEX('Policy Characteristics'!E:E,MATCH($C37,'Policy Characteristics'!$C:$C,0)))</f>
        <v>trans reduce regulated pollutants</v>
      </c>
      <c r="L37" s="205">
        <f>IF(ISBLANK(INDEX('Policy Characteristics'!F:F,MATCH($C37,'Policy Characteristics'!$C:$C,0))),"",INDEX('Policy Characteristics'!F:F,MATCH($C37,'Policy Characteristics'!$C:$C,0)))</f>
        <v>0</v>
      </c>
      <c r="M37" s="205">
        <f>IF(ISBLANK(INDEX('Policy Characteristics'!G:G,MATCH($C37,'Policy Characteristics'!$C:$C,0))),"",INDEX('Policy Characteristics'!G:G,MATCH($C37,'Policy Characteristics'!$C:$C,0)))</f>
        <v>1</v>
      </c>
      <c r="N37" s="205">
        <f>IF(ISBLANK(INDEX('Policy Characteristics'!H:H,MATCH($C37,'Policy Characteristics'!$C:$C,0))),"",INDEX('Policy Characteristics'!H:H,MATCH($C37,'Policy Characteristics'!$C:$C,0)))</f>
        <v>0.02</v>
      </c>
      <c r="O37" s="76" t="str">
        <f>IF(ISBLANK(INDEX('Policy Characteristics'!I:I,MATCH($C37,'Policy Characteristics'!$C:$C,0))),"",INDEX('Policy Characteristics'!I:I,MATCH($C37,'Policy Characteristics'!$C:$C,0)))</f>
        <v>% reduction in emissions</v>
      </c>
      <c r="P37" s="76" t="str">
        <f>IF(ISBLANK(INDEX('Policy Characteristics'!J:J,MATCH($C37,'Policy Characteristics'!$C:$C,0))),"",INDEX('Policy Characteristics'!J:J,MATCH($C37,'Policy Characteristics'!$C:$C,0)))</f>
        <v>**Description:** This policy represents strengthening standards for the selected pollutant(s) emitted by the selected vehicle type(s).  Conventional pollutants' most important, harmful impacts are on human health rather than on climate change. The following descriptions detail the different vehicle types: // **Passenger cars and SUVs:** most light-duty road vehicles // **Light and Medium Commercial Trucks:** commercial trucks carrying freight, not passengers // **Buses:** including school, transit, and intercity buses // **Heavy Duty Trucks:** all other heavy road vehicles (mostly freight trucks) // **Commercial passenger flights:** this is not general aviation // **Commercial freight flights:** this includes all other commercial flights, and is not general aviation // **Passenger rail:** intercity, transit, and commuter rail // **Freight rail:** all other rail // **Recreational boats:** not commercial passenger ferries // **Cargo ships:** commercial ships carrying freight // **Passenger motorbikes:** registered motorcycles // **Guidance for setting values:** In the United States, since 1997, the 24-hour national ambient air quality standard (NAAQS) for PM2.5, the most harmful type of particulate for human health, declined from 65 µg/m^3 to 35 µg/m^3, a reduction of 46%.</v>
      </c>
      <c r="Q37" s="76" t="str">
        <f>IF(ISBLANK(INDEX('Policy Characteristics'!K:K,MATCH($C37,'Policy Characteristics'!$C:$C,0))),"",INDEX('Policy Characteristics'!K:K,MATCH($C37,'Policy Characteristics'!$C:$C,0)))</f>
        <v>transportation-sector-main.html#conv-pol-stds</v>
      </c>
      <c r="R37" s="76" t="str">
        <f>IF(ISBLANK(INDEX('Policy Characteristics'!L:L,MATCH($C37,'Policy Characteristics'!$C:$C,0))),"",INDEX('Policy Characteristics'!L:L,MATCH($C37,'Policy Characteristics'!$C:$C,0)))</f>
        <v>conventional-pollutant-standards.html</v>
      </c>
    </row>
    <row r="38" spans="1:18" s="143" customFormat="1" x14ac:dyDescent="0.25">
      <c r="A38" s="76" t="str">
        <f>IF(ISBLANK(INDEX('Policy Characteristics'!A:A,MATCH($C38,'Policy Characteristics'!$C:$C,0))),"",INDEX('Policy Characteristics'!A:A,MATCH($C38,'Policy Characteristics'!$C:$C,0)))</f>
        <v>Transportation</v>
      </c>
      <c r="B38" s="200" t="str">
        <f>IF(ISBLANK(INDEX('Policy Characteristics'!B:B,MATCH($C38,'Policy Characteristics'!$C:$C,0))),"",INDEX('Policy Characteristics'!B:B,MATCH($C38,'Policy Characteristics'!$C:$C,0)))</f>
        <v>Conventional Pollutant Standards</v>
      </c>
      <c r="C38" s="76" t="str">
        <f t="shared" si="0"/>
        <v>Percentage Reduction of Separately Regulated Pollutants</v>
      </c>
      <c r="D38" s="143" t="s">
        <v>40</v>
      </c>
      <c r="E38" s="143" t="s">
        <v>485</v>
      </c>
      <c r="F38" s="143" t="s">
        <v>1483</v>
      </c>
      <c r="G38" s="143" t="s">
        <v>485</v>
      </c>
      <c r="H38" s="80">
        <v>336</v>
      </c>
      <c r="I38" s="213" t="s">
        <v>43</v>
      </c>
      <c r="J38" s="202" t="str">
        <f>IF(ISBLANK(INDEX('Policy Characteristics'!D:D,MATCH($C38,'Policy Characteristics'!$C:$C,0))),"",INDEX('Policy Characteristics'!D:D,MATCH($C38,'Policy Characteristics'!$C:$C,0)))</f>
        <v>Conventional Pollutant Standard</v>
      </c>
      <c r="K38" s="76" t="str">
        <f>IF(ISBLANK(INDEX('Policy Characteristics'!E:E,MATCH($C38,'Policy Characteristics'!$C:$C,0))),"",INDEX('Policy Characteristics'!E:E,MATCH($C38,'Policy Characteristics'!$C:$C,0)))</f>
        <v>trans reduce regulated pollutants</v>
      </c>
      <c r="L38" s="205">
        <f>IF(ISBLANK(INDEX('Policy Characteristics'!F:F,MATCH($C38,'Policy Characteristics'!$C:$C,0))),"",INDEX('Policy Characteristics'!F:F,MATCH($C38,'Policy Characteristics'!$C:$C,0)))</f>
        <v>0</v>
      </c>
      <c r="M38" s="205">
        <f>IF(ISBLANK(INDEX('Policy Characteristics'!G:G,MATCH($C38,'Policy Characteristics'!$C:$C,0))),"",INDEX('Policy Characteristics'!G:G,MATCH($C38,'Policy Characteristics'!$C:$C,0)))</f>
        <v>1</v>
      </c>
      <c r="N38" s="205">
        <f>IF(ISBLANK(INDEX('Policy Characteristics'!H:H,MATCH($C38,'Policy Characteristics'!$C:$C,0))),"",INDEX('Policy Characteristics'!H:H,MATCH($C38,'Policy Characteristics'!$C:$C,0)))</f>
        <v>0.02</v>
      </c>
      <c r="O38" s="76" t="str">
        <f>IF(ISBLANK(INDEX('Policy Characteristics'!I:I,MATCH($C38,'Policy Characteristics'!$C:$C,0))),"",INDEX('Policy Characteristics'!I:I,MATCH($C38,'Policy Characteristics'!$C:$C,0)))</f>
        <v>% reduction in emissions</v>
      </c>
      <c r="P38" s="76" t="str">
        <f>IF(ISBLANK(INDEX('Policy Characteristics'!J:J,MATCH($C38,'Policy Characteristics'!$C:$C,0))),"",INDEX('Policy Characteristics'!J:J,MATCH($C38,'Policy Characteristics'!$C:$C,0)))</f>
        <v>**Description:** This policy represents strengthening standards for the selected pollutant(s) emitted by the selected vehicle type(s).  Conventional pollutants' most important, harmful impacts are on human health rather than on climate change. The following descriptions detail the different vehicle types: // **Passenger cars and SUVs:** most light-duty road vehicles // **Light and Medium Commercial Trucks:** commercial trucks carrying freight, not passengers // **Buses:** including school, transit, and intercity buses // **Heavy Duty Trucks:** all other heavy road vehicles (mostly freight trucks) // **Commercial passenger flights:** this is not general aviation // **Commercial freight flights:** this includes all other commercial flights, and is not general aviation // **Passenger rail:** intercity, transit, and commuter rail // **Freight rail:** all other rail // **Recreational boats:** not commercial passenger ferries // **Cargo ships:** commercial ships carrying freight // **Passenger motorbikes:** registered motorcycles // **Guidance for setting values:** In the United States, since 1997, the 24-hour national ambient air quality standard (NAAQS) for PM2.5, the most harmful type of particulate for human health, declined from 65 µg/m^3 to 35 µg/m^3, a reduction of 46%.</v>
      </c>
      <c r="Q38" s="76" t="str">
        <f>IF(ISBLANK(INDEX('Policy Characteristics'!K:K,MATCH($C38,'Policy Characteristics'!$C:$C,0))),"",INDEX('Policy Characteristics'!K:K,MATCH($C38,'Policy Characteristics'!$C:$C,0)))</f>
        <v>transportation-sector-main.html#conv-pol-stds</v>
      </c>
      <c r="R38" s="76" t="str">
        <f>IF(ISBLANK(INDEX('Policy Characteristics'!L:L,MATCH($C38,'Policy Characteristics'!$C:$C,0))),"",INDEX('Policy Characteristics'!L:L,MATCH($C38,'Policy Characteristics'!$C:$C,0)))</f>
        <v>conventional-pollutant-standards.html</v>
      </c>
    </row>
    <row r="39" spans="1:18" s="143" customFormat="1" x14ac:dyDescent="0.25">
      <c r="A39" s="76" t="str">
        <f>IF(ISBLANK(INDEX('Policy Characteristics'!A:A,MATCH($C39,'Policy Characteristics'!$C:$C,0))),"",INDEX('Policy Characteristics'!A:A,MATCH($C39,'Policy Characteristics'!$C:$C,0)))</f>
        <v>Transportation</v>
      </c>
      <c r="B39" s="200" t="str">
        <f>IF(ISBLANK(INDEX('Policy Characteristics'!B:B,MATCH($C39,'Policy Characteristics'!$C:$C,0))),"",INDEX('Policy Characteristics'!B:B,MATCH($C39,'Policy Characteristics'!$C:$C,0)))</f>
        <v>Conventional Pollutant Standards</v>
      </c>
      <c r="C39" s="76" t="str">
        <f t="shared" si="0"/>
        <v>Percentage Reduction of Separately Regulated Pollutants</v>
      </c>
      <c r="D39" s="143" t="s">
        <v>40</v>
      </c>
      <c r="E39" s="143" t="s">
        <v>486</v>
      </c>
      <c r="F39" s="143" t="s">
        <v>1483</v>
      </c>
      <c r="G39" s="143" t="s">
        <v>486</v>
      </c>
      <c r="H39" s="80">
        <v>337</v>
      </c>
      <c r="I39" s="213" t="s">
        <v>43</v>
      </c>
      <c r="J39" s="202" t="str">
        <f>IF(ISBLANK(INDEX('Policy Characteristics'!D:D,MATCH($C39,'Policy Characteristics'!$C:$C,0))),"",INDEX('Policy Characteristics'!D:D,MATCH($C39,'Policy Characteristics'!$C:$C,0)))</f>
        <v>Conventional Pollutant Standard</v>
      </c>
      <c r="K39" s="76" t="str">
        <f>IF(ISBLANK(INDEX('Policy Characteristics'!E:E,MATCH($C39,'Policy Characteristics'!$C:$C,0))),"",INDEX('Policy Characteristics'!E:E,MATCH($C39,'Policy Characteristics'!$C:$C,0)))</f>
        <v>trans reduce regulated pollutants</v>
      </c>
      <c r="L39" s="205">
        <f>IF(ISBLANK(INDEX('Policy Characteristics'!F:F,MATCH($C39,'Policy Characteristics'!$C:$C,0))),"",INDEX('Policy Characteristics'!F:F,MATCH($C39,'Policy Characteristics'!$C:$C,0)))</f>
        <v>0</v>
      </c>
      <c r="M39" s="205">
        <f>IF(ISBLANK(INDEX('Policy Characteristics'!G:G,MATCH($C39,'Policy Characteristics'!$C:$C,0))),"",INDEX('Policy Characteristics'!G:G,MATCH($C39,'Policy Characteristics'!$C:$C,0)))</f>
        <v>1</v>
      </c>
      <c r="N39" s="205">
        <f>IF(ISBLANK(INDEX('Policy Characteristics'!H:H,MATCH($C39,'Policy Characteristics'!$C:$C,0))),"",INDEX('Policy Characteristics'!H:H,MATCH($C39,'Policy Characteristics'!$C:$C,0)))</f>
        <v>0.02</v>
      </c>
      <c r="O39" s="76" t="str">
        <f>IF(ISBLANK(INDEX('Policy Characteristics'!I:I,MATCH($C39,'Policy Characteristics'!$C:$C,0))),"",INDEX('Policy Characteristics'!I:I,MATCH($C39,'Policy Characteristics'!$C:$C,0)))</f>
        <v>% reduction in emissions</v>
      </c>
      <c r="P39" s="76" t="str">
        <f>IF(ISBLANK(INDEX('Policy Characteristics'!J:J,MATCH($C39,'Policy Characteristics'!$C:$C,0))),"",INDEX('Policy Characteristics'!J:J,MATCH($C39,'Policy Characteristics'!$C:$C,0)))</f>
        <v>**Description:** This policy represents strengthening standards for the selected pollutant(s) emitted by the selected vehicle type(s).  Conventional pollutants' most important, harmful impacts are on human health rather than on climate change. The following descriptions detail the different vehicle types: // **Passenger cars and SUVs:** most light-duty road vehicles // **Light and Medium Commercial Trucks:** commercial trucks carrying freight, not passengers // **Buses:** including school, transit, and intercity buses // **Heavy Duty Trucks:** all other heavy road vehicles (mostly freight trucks) // **Commercial passenger flights:** this is not general aviation // **Commercial freight flights:** this includes all other commercial flights, and is not general aviation // **Passenger rail:** intercity, transit, and commuter rail // **Freight rail:** all other rail // **Recreational boats:** not commercial passenger ferries // **Cargo ships:** commercial ships carrying freight // **Passenger motorbikes:** registered motorcycles // **Guidance for setting values:** In the United States, since 1997, the 24-hour national ambient air quality standard (NAAQS) for PM2.5, the most harmful type of particulate for human health, declined from 65 µg/m^3 to 35 µg/m^3, a reduction of 46%.</v>
      </c>
      <c r="Q39" s="76" t="str">
        <f>IF(ISBLANK(INDEX('Policy Characteristics'!K:K,MATCH($C39,'Policy Characteristics'!$C:$C,0))),"",INDEX('Policy Characteristics'!K:K,MATCH($C39,'Policy Characteristics'!$C:$C,0)))</f>
        <v>transportation-sector-main.html#conv-pol-stds</v>
      </c>
      <c r="R39" s="76" t="str">
        <f>IF(ISBLANK(INDEX('Policy Characteristics'!L:L,MATCH($C39,'Policy Characteristics'!$C:$C,0))),"",INDEX('Policy Characteristics'!L:L,MATCH($C39,'Policy Characteristics'!$C:$C,0)))</f>
        <v>conventional-pollutant-standards.html</v>
      </c>
    </row>
    <row r="40" spans="1:18" s="143" customFormat="1" x14ac:dyDescent="0.25">
      <c r="A40" s="76" t="str">
        <f>IF(ISBLANK(INDEX('Policy Characteristics'!A:A,MATCH($C40,'Policy Characteristics'!$C:$C,0))),"",INDEX('Policy Characteristics'!A:A,MATCH($C40,'Policy Characteristics'!$C:$C,0)))</f>
        <v>Transportation</v>
      </c>
      <c r="B40" s="200" t="str">
        <f>IF(ISBLANK(INDEX('Policy Characteristics'!B:B,MATCH($C40,'Policy Characteristics'!$C:$C,0))),"",INDEX('Policy Characteristics'!B:B,MATCH($C40,'Policy Characteristics'!$C:$C,0)))</f>
        <v>Conventional Pollutant Standards</v>
      </c>
      <c r="C40" s="76" t="str">
        <f t="shared" si="0"/>
        <v>Percentage Reduction of Separately Regulated Pollutants</v>
      </c>
      <c r="D40" s="143" t="s">
        <v>40</v>
      </c>
      <c r="E40" s="143" t="s">
        <v>487</v>
      </c>
      <c r="F40" s="143" t="s">
        <v>1483</v>
      </c>
      <c r="G40" s="143" t="s">
        <v>487</v>
      </c>
      <c r="H40" s="80">
        <v>338</v>
      </c>
      <c r="I40" s="201" t="s">
        <v>44</v>
      </c>
      <c r="J40" s="202" t="str">
        <f>IF(ISBLANK(INDEX('Policy Characteristics'!D:D,MATCH($C40,'Policy Characteristics'!$C:$C,0))),"",INDEX('Policy Characteristics'!D:D,MATCH($C40,'Policy Characteristics'!$C:$C,0)))</f>
        <v>Conventional Pollutant Standard</v>
      </c>
      <c r="K40" s="76" t="str">
        <f>IF(ISBLANK(INDEX('Policy Characteristics'!E:E,MATCH($C40,'Policy Characteristics'!$C:$C,0))),"",INDEX('Policy Characteristics'!E:E,MATCH($C40,'Policy Characteristics'!$C:$C,0)))</f>
        <v>trans reduce regulated pollutants</v>
      </c>
      <c r="L40" s="205">
        <f>IF(ISBLANK(INDEX('Policy Characteristics'!F:F,MATCH($C40,'Policy Characteristics'!$C:$C,0))),"",INDEX('Policy Characteristics'!F:F,MATCH($C40,'Policy Characteristics'!$C:$C,0)))</f>
        <v>0</v>
      </c>
      <c r="M40" s="205">
        <f>IF(ISBLANK(INDEX('Policy Characteristics'!G:G,MATCH($C40,'Policy Characteristics'!$C:$C,0))),"",INDEX('Policy Characteristics'!G:G,MATCH($C40,'Policy Characteristics'!$C:$C,0)))</f>
        <v>1</v>
      </c>
      <c r="N40" s="205">
        <f>IF(ISBLANK(INDEX('Policy Characteristics'!H:H,MATCH($C40,'Policy Characteristics'!$C:$C,0))),"",INDEX('Policy Characteristics'!H:H,MATCH($C40,'Policy Characteristics'!$C:$C,0)))</f>
        <v>0.02</v>
      </c>
      <c r="O40" s="76" t="str">
        <f>IF(ISBLANK(INDEX('Policy Characteristics'!I:I,MATCH($C40,'Policy Characteristics'!$C:$C,0))),"",INDEX('Policy Characteristics'!I:I,MATCH($C40,'Policy Characteristics'!$C:$C,0)))</f>
        <v>% reduction in emissions</v>
      </c>
      <c r="P40" s="76" t="str">
        <f>IF(ISBLANK(INDEX('Policy Characteristics'!J:J,MATCH($C40,'Policy Characteristics'!$C:$C,0))),"",INDEX('Policy Characteristics'!J:J,MATCH($C40,'Policy Characteristics'!$C:$C,0)))</f>
        <v>**Description:** This policy represents strengthening standards for the selected pollutant(s) emitted by the selected vehicle type(s).  Conventional pollutants' most important, harmful impacts are on human health rather than on climate change. The following descriptions detail the different vehicle types: // **Passenger cars and SUVs:** most light-duty road vehicles // **Light and Medium Commercial Trucks:** commercial trucks carrying freight, not passengers // **Buses:** including school, transit, and intercity buses // **Heavy Duty Trucks:** all other heavy road vehicles (mostly freight trucks) // **Commercial passenger flights:** this is not general aviation // **Commercial freight flights:** this includes all other commercial flights, and is not general aviation // **Passenger rail:** intercity, transit, and commuter rail // **Freight rail:** all other rail // **Recreational boats:** not commercial passenger ferries // **Cargo ships:** commercial ships carrying freight // **Passenger motorbikes:** registered motorcycles // **Guidance for setting values:** In the United States, since 1997, the 24-hour national ambient air quality standard (NAAQS) for PM2.5, the most harmful type of particulate for human health, declined from 65 µg/m^3 to 35 µg/m^3, a reduction of 46%.</v>
      </c>
      <c r="Q40" s="76" t="str">
        <f>IF(ISBLANK(INDEX('Policy Characteristics'!K:K,MATCH($C40,'Policy Characteristics'!$C:$C,0))),"",INDEX('Policy Characteristics'!K:K,MATCH($C40,'Policy Characteristics'!$C:$C,0)))</f>
        <v>transportation-sector-main.html#conv-pol-stds</v>
      </c>
      <c r="R40" s="76" t="str">
        <f>IF(ISBLANK(INDEX('Policy Characteristics'!L:L,MATCH($C40,'Policy Characteristics'!$C:$C,0))),"",INDEX('Policy Characteristics'!L:L,MATCH($C40,'Policy Characteristics'!$C:$C,0)))</f>
        <v>conventional-pollutant-standards.html</v>
      </c>
    </row>
    <row r="41" spans="1:18" s="143" customFormat="1" x14ac:dyDescent="0.25">
      <c r="A41" s="76" t="str">
        <f>IF(ISBLANK(INDEX('Policy Characteristics'!A:A,MATCH($C41,'Policy Characteristics'!$C:$C,0))),"",INDEX('Policy Characteristics'!A:A,MATCH($C41,'Policy Characteristics'!$C:$C,0)))</f>
        <v>Transportation</v>
      </c>
      <c r="B41" s="200" t="str">
        <f>IF(ISBLANK(INDEX('Policy Characteristics'!B:B,MATCH($C41,'Policy Characteristics'!$C:$C,0))),"",INDEX('Policy Characteristics'!B:B,MATCH($C41,'Policy Characteristics'!$C:$C,0)))</f>
        <v>Conventional Pollutant Standards</v>
      </c>
      <c r="C41" s="76" t="str">
        <f t="shared" si="0"/>
        <v>Percentage Reduction of Separately Regulated Pollutants</v>
      </c>
      <c r="D41" s="143" t="s">
        <v>40</v>
      </c>
      <c r="E41" s="143" t="s">
        <v>488</v>
      </c>
      <c r="F41" s="143" t="s">
        <v>1483</v>
      </c>
      <c r="G41" s="143" t="s">
        <v>488</v>
      </c>
      <c r="H41" s="80">
        <v>339</v>
      </c>
      <c r="I41" s="201" t="s">
        <v>44</v>
      </c>
      <c r="J41" s="202" t="str">
        <f>IF(ISBLANK(INDEX('Policy Characteristics'!D:D,MATCH($C41,'Policy Characteristics'!$C:$C,0))),"",INDEX('Policy Characteristics'!D:D,MATCH($C41,'Policy Characteristics'!$C:$C,0)))</f>
        <v>Conventional Pollutant Standard</v>
      </c>
      <c r="K41" s="76" t="str">
        <f>IF(ISBLANK(INDEX('Policy Characteristics'!E:E,MATCH($C41,'Policy Characteristics'!$C:$C,0))),"",INDEX('Policy Characteristics'!E:E,MATCH($C41,'Policy Characteristics'!$C:$C,0)))</f>
        <v>trans reduce regulated pollutants</v>
      </c>
      <c r="L41" s="205">
        <f>IF(ISBLANK(INDEX('Policy Characteristics'!F:F,MATCH($C41,'Policy Characteristics'!$C:$C,0))),"",INDEX('Policy Characteristics'!F:F,MATCH($C41,'Policy Characteristics'!$C:$C,0)))</f>
        <v>0</v>
      </c>
      <c r="M41" s="205">
        <f>IF(ISBLANK(INDEX('Policy Characteristics'!G:G,MATCH($C41,'Policy Characteristics'!$C:$C,0))),"",INDEX('Policy Characteristics'!G:G,MATCH($C41,'Policy Characteristics'!$C:$C,0)))</f>
        <v>1</v>
      </c>
      <c r="N41" s="205">
        <f>IF(ISBLANK(INDEX('Policy Characteristics'!H:H,MATCH($C41,'Policy Characteristics'!$C:$C,0))),"",INDEX('Policy Characteristics'!H:H,MATCH($C41,'Policy Characteristics'!$C:$C,0)))</f>
        <v>0.02</v>
      </c>
      <c r="O41" s="76" t="str">
        <f>IF(ISBLANK(INDEX('Policy Characteristics'!I:I,MATCH($C41,'Policy Characteristics'!$C:$C,0))),"",INDEX('Policy Characteristics'!I:I,MATCH($C41,'Policy Characteristics'!$C:$C,0)))</f>
        <v>% reduction in emissions</v>
      </c>
      <c r="P41" s="76" t="str">
        <f>IF(ISBLANK(INDEX('Policy Characteristics'!J:J,MATCH($C41,'Policy Characteristics'!$C:$C,0))),"",INDEX('Policy Characteristics'!J:J,MATCH($C41,'Policy Characteristics'!$C:$C,0)))</f>
        <v>**Description:** This policy represents strengthening standards for the selected pollutant(s) emitted by the selected vehicle type(s).  Conventional pollutants' most important, harmful impacts are on human health rather than on climate change. The following descriptions detail the different vehicle types: // **Passenger cars and SUVs:** most light-duty road vehicles // **Light and Medium Commercial Trucks:** commercial trucks carrying freight, not passengers // **Buses:** including school, transit, and intercity buses // **Heavy Duty Trucks:** all other heavy road vehicles (mostly freight trucks) // **Commercial passenger flights:** this is not general aviation // **Commercial freight flights:** this includes all other commercial flights, and is not general aviation // **Passenger rail:** intercity, transit, and commuter rail // **Freight rail:** all other rail // **Recreational boats:** not commercial passenger ferries // **Cargo ships:** commercial ships carrying freight // **Passenger motorbikes:** registered motorcycles // **Guidance for setting values:** In the United States, since 1997, the 24-hour national ambient air quality standard (NAAQS) for PM2.5, the most harmful type of particulate for human health, declined from 65 µg/m^3 to 35 µg/m^3, a reduction of 46%.</v>
      </c>
      <c r="Q41" s="76" t="str">
        <f>IF(ISBLANK(INDEX('Policy Characteristics'!K:K,MATCH($C41,'Policy Characteristics'!$C:$C,0))),"",INDEX('Policy Characteristics'!K:K,MATCH($C41,'Policy Characteristics'!$C:$C,0)))</f>
        <v>transportation-sector-main.html#conv-pol-stds</v>
      </c>
      <c r="R41" s="76" t="str">
        <f>IF(ISBLANK(INDEX('Policy Characteristics'!L:L,MATCH($C41,'Policy Characteristics'!$C:$C,0))),"",INDEX('Policy Characteristics'!L:L,MATCH($C41,'Policy Characteristics'!$C:$C,0)))</f>
        <v>conventional-pollutant-standards.html</v>
      </c>
    </row>
    <row r="42" spans="1:18" s="143" customFormat="1" x14ac:dyDescent="0.25">
      <c r="A42" s="76" t="str">
        <f>IF(ISBLANK(INDEX('Policy Characteristics'!A:A,MATCH($C42,'Policy Characteristics'!$C:$C,0))),"",INDEX('Policy Characteristics'!A:A,MATCH($C42,'Policy Characteristics'!$C:$C,0)))</f>
        <v>Transportation</v>
      </c>
      <c r="B42" s="200" t="str">
        <f>IF(ISBLANK(INDEX('Policy Characteristics'!B:B,MATCH($C42,'Policy Characteristics'!$C:$C,0))),"",INDEX('Policy Characteristics'!B:B,MATCH($C42,'Policy Characteristics'!$C:$C,0)))</f>
        <v>Conventional Pollutant Standards</v>
      </c>
      <c r="C42" s="76" t="str">
        <f t="shared" si="0"/>
        <v>Percentage Reduction of Separately Regulated Pollutants</v>
      </c>
      <c r="D42" s="143" t="s">
        <v>41</v>
      </c>
      <c r="E42" s="143" t="s">
        <v>480</v>
      </c>
      <c r="F42" s="143" t="s">
        <v>1484</v>
      </c>
      <c r="G42" s="143" t="s">
        <v>669</v>
      </c>
      <c r="H42" s="80">
        <v>340</v>
      </c>
      <c r="I42" s="213" t="s">
        <v>43</v>
      </c>
      <c r="J42" s="202" t="str">
        <f>IF(ISBLANK(INDEX('Policy Characteristics'!D:D,MATCH($C42,'Policy Characteristics'!$C:$C,0))),"",INDEX('Policy Characteristics'!D:D,MATCH($C42,'Policy Characteristics'!$C:$C,0)))</f>
        <v>Conventional Pollutant Standard</v>
      </c>
      <c r="K42" s="76" t="str">
        <f>IF(ISBLANK(INDEX('Policy Characteristics'!E:E,MATCH($C42,'Policy Characteristics'!$C:$C,0))),"",INDEX('Policy Characteristics'!E:E,MATCH($C42,'Policy Characteristics'!$C:$C,0)))</f>
        <v>trans reduce regulated pollutants</v>
      </c>
      <c r="L42" s="205">
        <f>IF(ISBLANK(INDEX('Policy Characteristics'!F:F,MATCH($C42,'Policy Characteristics'!$C:$C,0))),"",INDEX('Policy Characteristics'!F:F,MATCH($C42,'Policy Characteristics'!$C:$C,0)))</f>
        <v>0</v>
      </c>
      <c r="M42" s="205">
        <f>IF(ISBLANK(INDEX('Policy Characteristics'!G:G,MATCH($C42,'Policy Characteristics'!$C:$C,0))),"",INDEX('Policy Characteristics'!G:G,MATCH($C42,'Policy Characteristics'!$C:$C,0)))</f>
        <v>1</v>
      </c>
      <c r="N42" s="205">
        <f>IF(ISBLANK(INDEX('Policy Characteristics'!H:H,MATCH($C42,'Policy Characteristics'!$C:$C,0))),"",INDEX('Policy Characteristics'!H:H,MATCH($C42,'Policy Characteristics'!$C:$C,0)))</f>
        <v>0.02</v>
      </c>
      <c r="O42" s="76" t="str">
        <f>IF(ISBLANK(INDEX('Policy Characteristics'!I:I,MATCH($C42,'Policy Characteristics'!$C:$C,0))),"",INDEX('Policy Characteristics'!I:I,MATCH($C42,'Policy Characteristics'!$C:$C,0)))</f>
        <v>% reduction in emissions</v>
      </c>
      <c r="P42" s="76" t="str">
        <f>IF(ISBLANK(INDEX('Policy Characteristics'!J:J,MATCH($C42,'Policy Characteristics'!$C:$C,0))),"",INDEX('Policy Characteristics'!J:J,MATCH($C42,'Policy Characteristics'!$C:$C,0)))</f>
        <v>**Description:** This policy represents strengthening standards for the selected pollutant(s) emitted by the selected vehicle type(s).  Conventional pollutants' most important, harmful impacts are on human health rather than on climate change. The following descriptions detail the different vehicle types: // **Passenger cars and SUVs:** most light-duty road vehicles // **Light and Medium Commercial Trucks:** commercial trucks carrying freight, not passengers // **Buses:** including school, transit, and intercity buses // **Heavy Duty Trucks:** all other heavy road vehicles (mostly freight trucks) // **Commercial passenger flights:** this is not general aviation // **Commercial freight flights:** this includes all other commercial flights, and is not general aviation // **Passenger rail:** intercity, transit, and commuter rail // **Freight rail:** all other rail // **Recreational boats:** not commercial passenger ferries // **Cargo ships:** commercial ships carrying freight // **Passenger motorbikes:** registered motorcycles // **Guidance for setting values:** In the United States, since 1997, the 24-hour national ambient air quality standard (NAAQS) for PM2.5, the most harmful type of particulate for human health, declined from 65 µg/m^3 to 35 µg/m^3, a reduction of 46%.</v>
      </c>
      <c r="Q42" s="76" t="str">
        <f>IF(ISBLANK(INDEX('Policy Characteristics'!K:K,MATCH($C42,'Policy Characteristics'!$C:$C,0))),"",INDEX('Policy Characteristics'!K:K,MATCH($C42,'Policy Characteristics'!$C:$C,0)))</f>
        <v>transportation-sector-main.html#conv-pol-stds</v>
      </c>
      <c r="R42" s="76" t="str">
        <f>IF(ISBLANK(INDEX('Policy Characteristics'!L:L,MATCH($C42,'Policy Characteristics'!$C:$C,0))),"",INDEX('Policy Characteristics'!L:L,MATCH($C42,'Policy Characteristics'!$C:$C,0)))</f>
        <v>conventional-pollutant-standards.html</v>
      </c>
    </row>
    <row r="43" spans="1:18" s="143" customFormat="1" x14ac:dyDescent="0.25">
      <c r="A43" s="76" t="str">
        <f>IF(ISBLANK(INDEX('Policy Characteristics'!A:A,MATCH($C43,'Policy Characteristics'!$C:$C,0))),"",INDEX('Policy Characteristics'!A:A,MATCH($C43,'Policy Characteristics'!$C:$C,0)))</f>
        <v>Transportation</v>
      </c>
      <c r="B43" s="200" t="str">
        <f>IF(ISBLANK(INDEX('Policy Characteristics'!B:B,MATCH($C43,'Policy Characteristics'!$C:$C,0))),"",INDEX('Policy Characteristics'!B:B,MATCH($C43,'Policy Characteristics'!$C:$C,0)))</f>
        <v>Conventional Pollutant Standards</v>
      </c>
      <c r="C43" s="76" t="str">
        <f t="shared" si="0"/>
        <v>Percentage Reduction of Separately Regulated Pollutants</v>
      </c>
      <c r="D43" s="143" t="s">
        <v>41</v>
      </c>
      <c r="E43" s="143" t="s">
        <v>474</v>
      </c>
      <c r="F43" s="143" t="s">
        <v>1484</v>
      </c>
      <c r="G43" s="143" t="s">
        <v>474</v>
      </c>
      <c r="H43" s="80">
        <v>341</v>
      </c>
      <c r="I43" s="213" t="s">
        <v>43</v>
      </c>
      <c r="J43" s="202" t="str">
        <f>IF(ISBLANK(INDEX('Policy Characteristics'!D:D,MATCH($C43,'Policy Characteristics'!$C:$C,0))),"",INDEX('Policy Characteristics'!D:D,MATCH($C43,'Policy Characteristics'!$C:$C,0)))</f>
        <v>Conventional Pollutant Standard</v>
      </c>
      <c r="K43" s="76" t="str">
        <f>IF(ISBLANK(INDEX('Policy Characteristics'!E:E,MATCH($C43,'Policy Characteristics'!$C:$C,0))),"",INDEX('Policy Characteristics'!E:E,MATCH($C43,'Policy Characteristics'!$C:$C,0)))</f>
        <v>trans reduce regulated pollutants</v>
      </c>
      <c r="L43" s="205">
        <f>IF(ISBLANK(INDEX('Policy Characteristics'!F:F,MATCH($C43,'Policy Characteristics'!$C:$C,0))),"",INDEX('Policy Characteristics'!F:F,MATCH($C43,'Policy Characteristics'!$C:$C,0)))</f>
        <v>0</v>
      </c>
      <c r="M43" s="205">
        <f>IF(ISBLANK(INDEX('Policy Characteristics'!G:G,MATCH($C43,'Policy Characteristics'!$C:$C,0))),"",INDEX('Policy Characteristics'!G:G,MATCH($C43,'Policy Characteristics'!$C:$C,0)))</f>
        <v>1</v>
      </c>
      <c r="N43" s="205">
        <f>IF(ISBLANK(INDEX('Policy Characteristics'!H:H,MATCH($C43,'Policy Characteristics'!$C:$C,0))),"",INDEX('Policy Characteristics'!H:H,MATCH($C43,'Policy Characteristics'!$C:$C,0)))</f>
        <v>0.02</v>
      </c>
      <c r="O43" s="76" t="str">
        <f>IF(ISBLANK(INDEX('Policy Characteristics'!I:I,MATCH($C43,'Policy Characteristics'!$C:$C,0))),"",INDEX('Policy Characteristics'!I:I,MATCH($C43,'Policy Characteristics'!$C:$C,0)))</f>
        <v>% reduction in emissions</v>
      </c>
      <c r="P43" s="76" t="str">
        <f>IF(ISBLANK(INDEX('Policy Characteristics'!J:J,MATCH($C43,'Policy Characteristics'!$C:$C,0))),"",INDEX('Policy Characteristics'!J:J,MATCH($C43,'Policy Characteristics'!$C:$C,0)))</f>
        <v>**Description:** This policy represents strengthening standards for the selected pollutant(s) emitted by the selected vehicle type(s).  Conventional pollutants' most important, harmful impacts are on human health rather than on climate change. The following descriptions detail the different vehicle types: // **Passenger cars and SUVs:** most light-duty road vehicles // **Light and Medium Commercial Trucks:** commercial trucks carrying freight, not passengers // **Buses:** including school, transit, and intercity buses // **Heavy Duty Trucks:** all other heavy road vehicles (mostly freight trucks) // **Commercial passenger flights:** this is not general aviation // **Commercial freight flights:** this includes all other commercial flights, and is not general aviation // **Passenger rail:** intercity, transit, and commuter rail // **Freight rail:** all other rail // **Recreational boats:** not commercial passenger ferries // **Cargo ships:** commercial ships carrying freight // **Passenger motorbikes:** registered motorcycles // **Guidance for setting values:** In the United States, since 1997, the 24-hour national ambient air quality standard (NAAQS) for PM2.5, the most harmful type of particulate for human health, declined from 65 µg/m^3 to 35 µg/m^3, a reduction of 46%.</v>
      </c>
      <c r="Q43" s="76" t="str">
        <f>IF(ISBLANK(INDEX('Policy Characteristics'!K:K,MATCH($C43,'Policy Characteristics'!$C:$C,0))),"",INDEX('Policy Characteristics'!K:K,MATCH($C43,'Policy Characteristics'!$C:$C,0)))</f>
        <v>transportation-sector-main.html#conv-pol-stds</v>
      </c>
      <c r="R43" s="76" t="str">
        <f>IF(ISBLANK(INDEX('Policy Characteristics'!L:L,MATCH($C43,'Policy Characteristics'!$C:$C,0))),"",INDEX('Policy Characteristics'!L:L,MATCH($C43,'Policy Characteristics'!$C:$C,0)))</f>
        <v>conventional-pollutant-standards.html</v>
      </c>
    </row>
    <row r="44" spans="1:18" s="143" customFormat="1" x14ac:dyDescent="0.25">
      <c r="A44" s="76" t="str">
        <f>IF(ISBLANK(INDEX('Policy Characteristics'!A:A,MATCH($C44,'Policy Characteristics'!$C:$C,0))),"",INDEX('Policy Characteristics'!A:A,MATCH($C44,'Policy Characteristics'!$C:$C,0)))</f>
        <v>Transportation</v>
      </c>
      <c r="B44" s="200" t="str">
        <f>IF(ISBLANK(INDEX('Policy Characteristics'!B:B,MATCH($C44,'Policy Characteristics'!$C:$C,0))),"",INDEX('Policy Characteristics'!B:B,MATCH($C44,'Policy Characteristics'!$C:$C,0)))</f>
        <v>Conventional Pollutant Standards</v>
      </c>
      <c r="C44" s="76" t="str">
        <f t="shared" si="0"/>
        <v>Percentage Reduction of Separately Regulated Pollutants</v>
      </c>
      <c r="D44" s="143" t="s">
        <v>41</v>
      </c>
      <c r="E44" s="143" t="s">
        <v>481</v>
      </c>
      <c r="F44" s="143" t="s">
        <v>1484</v>
      </c>
      <c r="G44" s="143" t="s">
        <v>481</v>
      </c>
      <c r="H44" s="80">
        <v>342</v>
      </c>
      <c r="I44" s="213" t="s">
        <v>43</v>
      </c>
      <c r="J44" s="202" t="str">
        <f>IF(ISBLANK(INDEX('Policy Characteristics'!D:D,MATCH($C44,'Policy Characteristics'!$C:$C,0))),"",INDEX('Policy Characteristics'!D:D,MATCH($C44,'Policy Characteristics'!$C:$C,0)))</f>
        <v>Conventional Pollutant Standard</v>
      </c>
      <c r="K44" s="76" t="str">
        <f>IF(ISBLANK(INDEX('Policy Characteristics'!E:E,MATCH($C44,'Policy Characteristics'!$C:$C,0))),"",INDEX('Policy Characteristics'!E:E,MATCH($C44,'Policy Characteristics'!$C:$C,0)))</f>
        <v>trans reduce regulated pollutants</v>
      </c>
      <c r="L44" s="205">
        <f>IF(ISBLANK(INDEX('Policy Characteristics'!F:F,MATCH($C44,'Policy Characteristics'!$C:$C,0))),"",INDEX('Policy Characteristics'!F:F,MATCH($C44,'Policy Characteristics'!$C:$C,0)))</f>
        <v>0</v>
      </c>
      <c r="M44" s="205">
        <f>IF(ISBLANK(INDEX('Policy Characteristics'!G:G,MATCH($C44,'Policy Characteristics'!$C:$C,0))),"",INDEX('Policy Characteristics'!G:G,MATCH($C44,'Policy Characteristics'!$C:$C,0)))</f>
        <v>1</v>
      </c>
      <c r="N44" s="205">
        <f>IF(ISBLANK(INDEX('Policy Characteristics'!H:H,MATCH($C44,'Policy Characteristics'!$C:$C,0))),"",INDEX('Policy Characteristics'!H:H,MATCH($C44,'Policy Characteristics'!$C:$C,0)))</f>
        <v>0.02</v>
      </c>
      <c r="O44" s="76" t="str">
        <f>IF(ISBLANK(INDEX('Policy Characteristics'!I:I,MATCH($C44,'Policy Characteristics'!$C:$C,0))),"",INDEX('Policy Characteristics'!I:I,MATCH($C44,'Policy Characteristics'!$C:$C,0)))</f>
        <v>% reduction in emissions</v>
      </c>
      <c r="P44" s="76" t="str">
        <f>IF(ISBLANK(INDEX('Policy Characteristics'!J:J,MATCH($C44,'Policy Characteristics'!$C:$C,0))),"",INDEX('Policy Characteristics'!J:J,MATCH($C44,'Policy Characteristics'!$C:$C,0)))</f>
        <v>**Description:** This policy represents strengthening standards for the selected pollutant(s) emitted by the selected vehicle type(s).  Conventional pollutants' most important, harmful impacts are on human health rather than on climate change. The following descriptions detail the different vehicle types: // **Passenger cars and SUVs:** most light-duty road vehicles // **Light and Medium Commercial Trucks:** commercial trucks carrying freight, not passengers // **Buses:** including school, transit, and intercity buses // **Heavy Duty Trucks:** all other heavy road vehicles (mostly freight trucks) // **Commercial passenger flights:** this is not general aviation // **Commercial freight flights:** this includes all other commercial flights, and is not general aviation // **Passenger rail:** intercity, transit, and commuter rail // **Freight rail:** all other rail // **Recreational boats:** not commercial passenger ferries // **Cargo ships:** commercial ships carrying freight // **Passenger motorbikes:** registered motorcycles // **Guidance for setting values:** In the United States, since 1997, the 24-hour national ambient air quality standard (NAAQS) for PM2.5, the most harmful type of particulate for human health, declined from 65 µg/m^3 to 35 µg/m^3, a reduction of 46%.</v>
      </c>
      <c r="Q44" s="76" t="str">
        <f>IF(ISBLANK(INDEX('Policy Characteristics'!K:K,MATCH($C44,'Policy Characteristics'!$C:$C,0))),"",INDEX('Policy Characteristics'!K:K,MATCH($C44,'Policy Characteristics'!$C:$C,0)))</f>
        <v>transportation-sector-main.html#conv-pol-stds</v>
      </c>
      <c r="R44" s="76" t="str">
        <f>IF(ISBLANK(INDEX('Policy Characteristics'!L:L,MATCH($C44,'Policy Characteristics'!$C:$C,0))),"",INDEX('Policy Characteristics'!L:L,MATCH($C44,'Policy Characteristics'!$C:$C,0)))</f>
        <v>conventional-pollutant-standards.html</v>
      </c>
    </row>
    <row r="45" spans="1:18" s="143" customFormat="1" x14ac:dyDescent="0.25">
      <c r="A45" s="76" t="str">
        <f>IF(ISBLANK(INDEX('Policy Characteristics'!A:A,MATCH($C45,'Policy Characteristics'!$C:$C,0))),"",INDEX('Policy Characteristics'!A:A,MATCH($C45,'Policy Characteristics'!$C:$C,0)))</f>
        <v>Transportation</v>
      </c>
      <c r="B45" s="200" t="str">
        <f>IF(ISBLANK(INDEX('Policy Characteristics'!B:B,MATCH($C45,'Policy Characteristics'!$C:$C,0))),"",INDEX('Policy Characteristics'!B:B,MATCH($C45,'Policy Characteristics'!$C:$C,0)))</f>
        <v>Conventional Pollutant Standards</v>
      </c>
      <c r="C45" s="76" t="str">
        <f t="shared" si="0"/>
        <v>Percentage Reduction of Separately Regulated Pollutants</v>
      </c>
      <c r="D45" s="143" t="s">
        <v>41</v>
      </c>
      <c r="E45" s="143" t="s">
        <v>482</v>
      </c>
      <c r="F45" s="143" t="s">
        <v>1484</v>
      </c>
      <c r="G45" s="143" t="s">
        <v>482</v>
      </c>
      <c r="H45" s="80">
        <v>343</v>
      </c>
      <c r="I45" s="213" t="s">
        <v>43</v>
      </c>
      <c r="J45" s="202" t="str">
        <f>IF(ISBLANK(INDEX('Policy Characteristics'!D:D,MATCH($C45,'Policy Characteristics'!$C:$C,0))),"",INDEX('Policy Characteristics'!D:D,MATCH($C45,'Policy Characteristics'!$C:$C,0)))</f>
        <v>Conventional Pollutant Standard</v>
      </c>
      <c r="K45" s="76" t="str">
        <f>IF(ISBLANK(INDEX('Policy Characteristics'!E:E,MATCH($C45,'Policy Characteristics'!$C:$C,0))),"",INDEX('Policy Characteristics'!E:E,MATCH($C45,'Policy Characteristics'!$C:$C,0)))</f>
        <v>trans reduce regulated pollutants</v>
      </c>
      <c r="L45" s="205">
        <f>IF(ISBLANK(INDEX('Policy Characteristics'!F:F,MATCH($C45,'Policy Characteristics'!$C:$C,0))),"",INDEX('Policy Characteristics'!F:F,MATCH($C45,'Policy Characteristics'!$C:$C,0)))</f>
        <v>0</v>
      </c>
      <c r="M45" s="205">
        <f>IF(ISBLANK(INDEX('Policy Characteristics'!G:G,MATCH($C45,'Policy Characteristics'!$C:$C,0))),"",INDEX('Policy Characteristics'!G:G,MATCH($C45,'Policy Characteristics'!$C:$C,0)))</f>
        <v>1</v>
      </c>
      <c r="N45" s="205">
        <f>IF(ISBLANK(INDEX('Policy Characteristics'!H:H,MATCH($C45,'Policy Characteristics'!$C:$C,0))),"",INDEX('Policy Characteristics'!H:H,MATCH($C45,'Policy Characteristics'!$C:$C,0)))</f>
        <v>0.02</v>
      </c>
      <c r="O45" s="76" t="str">
        <f>IF(ISBLANK(INDEX('Policy Characteristics'!I:I,MATCH($C45,'Policy Characteristics'!$C:$C,0))),"",INDEX('Policy Characteristics'!I:I,MATCH($C45,'Policy Characteristics'!$C:$C,0)))</f>
        <v>% reduction in emissions</v>
      </c>
      <c r="P45" s="76" t="str">
        <f>IF(ISBLANK(INDEX('Policy Characteristics'!J:J,MATCH($C45,'Policy Characteristics'!$C:$C,0))),"",INDEX('Policy Characteristics'!J:J,MATCH($C45,'Policy Characteristics'!$C:$C,0)))</f>
        <v>**Description:** This policy represents strengthening standards for the selected pollutant(s) emitted by the selected vehicle type(s).  Conventional pollutants' most important, harmful impacts are on human health rather than on climate change. The following descriptions detail the different vehicle types: // **Passenger cars and SUVs:** most light-duty road vehicles // **Light and Medium Commercial Trucks:** commercial trucks carrying freight, not passengers // **Buses:** including school, transit, and intercity buses // **Heavy Duty Trucks:** all other heavy road vehicles (mostly freight trucks) // **Commercial passenger flights:** this is not general aviation // **Commercial freight flights:** this includes all other commercial flights, and is not general aviation // **Passenger rail:** intercity, transit, and commuter rail // **Freight rail:** all other rail // **Recreational boats:** not commercial passenger ferries // **Cargo ships:** commercial ships carrying freight // **Passenger motorbikes:** registered motorcycles // **Guidance for setting values:** In the United States, since 1997, the 24-hour national ambient air quality standard (NAAQS) for PM2.5, the most harmful type of particulate for human health, declined from 65 µg/m^3 to 35 µg/m^3, a reduction of 46%.</v>
      </c>
      <c r="Q45" s="76" t="str">
        <f>IF(ISBLANK(INDEX('Policy Characteristics'!K:K,MATCH($C45,'Policy Characteristics'!$C:$C,0))),"",INDEX('Policy Characteristics'!K:K,MATCH($C45,'Policy Characteristics'!$C:$C,0)))</f>
        <v>transportation-sector-main.html#conv-pol-stds</v>
      </c>
      <c r="R45" s="76" t="str">
        <f>IF(ISBLANK(INDEX('Policy Characteristics'!L:L,MATCH($C45,'Policy Characteristics'!$C:$C,0))),"",INDEX('Policy Characteristics'!L:L,MATCH($C45,'Policy Characteristics'!$C:$C,0)))</f>
        <v>conventional-pollutant-standards.html</v>
      </c>
    </row>
    <row r="46" spans="1:18" s="143" customFormat="1" x14ac:dyDescent="0.25">
      <c r="A46" s="76" t="str">
        <f>IF(ISBLANK(INDEX('Policy Characteristics'!A:A,MATCH($C46,'Policy Characteristics'!$C:$C,0))),"",INDEX('Policy Characteristics'!A:A,MATCH($C46,'Policy Characteristics'!$C:$C,0)))</f>
        <v>Transportation</v>
      </c>
      <c r="B46" s="200" t="str">
        <f>IF(ISBLANK(INDEX('Policy Characteristics'!B:B,MATCH($C46,'Policy Characteristics'!$C:$C,0))),"",INDEX('Policy Characteristics'!B:B,MATCH($C46,'Policy Characteristics'!$C:$C,0)))</f>
        <v>Conventional Pollutant Standards</v>
      </c>
      <c r="C46" s="76" t="str">
        <f t="shared" si="0"/>
        <v>Percentage Reduction of Separately Regulated Pollutants</v>
      </c>
      <c r="D46" s="143" t="s">
        <v>41</v>
      </c>
      <c r="E46" s="143" t="s">
        <v>483</v>
      </c>
      <c r="F46" s="143" t="s">
        <v>1484</v>
      </c>
      <c r="G46" s="143" t="s">
        <v>561</v>
      </c>
      <c r="H46" s="80">
        <v>344</v>
      </c>
      <c r="I46" s="213" t="s">
        <v>43</v>
      </c>
      <c r="J46" s="202" t="str">
        <f>IF(ISBLANK(INDEX('Policy Characteristics'!D:D,MATCH($C46,'Policy Characteristics'!$C:$C,0))),"",INDEX('Policy Characteristics'!D:D,MATCH($C46,'Policy Characteristics'!$C:$C,0)))</f>
        <v>Conventional Pollutant Standard</v>
      </c>
      <c r="K46" s="76" t="str">
        <f>IF(ISBLANK(INDEX('Policy Characteristics'!E:E,MATCH($C46,'Policy Characteristics'!$C:$C,0))),"",INDEX('Policy Characteristics'!E:E,MATCH($C46,'Policy Characteristics'!$C:$C,0)))</f>
        <v>trans reduce regulated pollutants</v>
      </c>
      <c r="L46" s="205">
        <f>IF(ISBLANK(INDEX('Policy Characteristics'!F:F,MATCH($C46,'Policy Characteristics'!$C:$C,0))),"",INDEX('Policy Characteristics'!F:F,MATCH($C46,'Policy Characteristics'!$C:$C,0)))</f>
        <v>0</v>
      </c>
      <c r="M46" s="205">
        <f>IF(ISBLANK(INDEX('Policy Characteristics'!G:G,MATCH($C46,'Policy Characteristics'!$C:$C,0))),"",INDEX('Policy Characteristics'!G:G,MATCH($C46,'Policy Characteristics'!$C:$C,0)))</f>
        <v>1</v>
      </c>
      <c r="N46" s="205">
        <f>IF(ISBLANK(INDEX('Policy Characteristics'!H:H,MATCH($C46,'Policy Characteristics'!$C:$C,0))),"",INDEX('Policy Characteristics'!H:H,MATCH($C46,'Policy Characteristics'!$C:$C,0)))</f>
        <v>0.02</v>
      </c>
      <c r="O46" s="76" t="str">
        <f>IF(ISBLANK(INDEX('Policy Characteristics'!I:I,MATCH($C46,'Policy Characteristics'!$C:$C,0))),"",INDEX('Policy Characteristics'!I:I,MATCH($C46,'Policy Characteristics'!$C:$C,0)))</f>
        <v>% reduction in emissions</v>
      </c>
      <c r="P46" s="76" t="str">
        <f>IF(ISBLANK(INDEX('Policy Characteristics'!J:J,MATCH($C46,'Policy Characteristics'!$C:$C,0))),"",INDEX('Policy Characteristics'!J:J,MATCH($C46,'Policy Characteristics'!$C:$C,0)))</f>
        <v>**Description:** This policy represents strengthening standards for the selected pollutant(s) emitted by the selected vehicle type(s).  Conventional pollutants' most important, harmful impacts are on human health rather than on climate change. The following descriptions detail the different vehicle types: // **Passenger cars and SUVs:** most light-duty road vehicles // **Light and Medium Commercial Trucks:** commercial trucks carrying freight, not passengers // **Buses:** including school, transit, and intercity buses // **Heavy Duty Trucks:** all other heavy road vehicles (mostly freight trucks) // **Commercial passenger flights:** this is not general aviation // **Commercial freight flights:** this includes all other commercial flights, and is not general aviation // **Passenger rail:** intercity, transit, and commuter rail // **Freight rail:** all other rail // **Recreational boats:** not commercial passenger ferries // **Cargo ships:** commercial ships carrying freight // **Passenger motorbikes:** registered motorcycles // **Guidance for setting values:** In the United States, since 1997, the 24-hour national ambient air quality standard (NAAQS) for PM2.5, the most harmful type of particulate for human health, declined from 65 µg/m^3 to 35 µg/m^3, a reduction of 46%.</v>
      </c>
      <c r="Q46" s="76" t="str">
        <f>IF(ISBLANK(INDEX('Policy Characteristics'!K:K,MATCH($C46,'Policy Characteristics'!$C:$C,0))),"",INDEX('Policy Characteristics'!K:K,MATCH($C46,'Policy Characteristics'!$C:$C,0)))</f>
        <v>transportation-sector-main.html#conv-pol-stds</v>
      </c>
      <c r="R46" s="76" t="str">
        <f>IF(ISBLANK(INDEX('Policy Characteristics'!L:L,MATCH($C46,'Policy Characteristics'!$C:$C,0))),"",INDEX('Policy Characteristics'!L:L,MATCH($C46,'Policy Characteristics'!$C:$C,0)))</f>
        <v>conventional-pollutant-standards.html</v>
      </c>
    </row>
    <row r="47" spans="1:18" s="143" customFormat="1" x14ac:dyDescent="0.25">
      <c r="A47" s="76" t="str">
        <f>IF(ISBLANK(INDEX('Policy Characteristics'!A:A,MATCH($C47,'Policy Characteristics'!$C:$C,0))),"",INDEX('Policy Characteristics'!A:A,MATCH($C47,'Policy Characteristics'!$C:$C,0)))</f>
        <v>Transportation</v>
      </c>
      <c r="B47" s="200" t="str">
        <f>IF(ISBLANK(INDEX('Policy Characteristics'!B:B,MATCH($C47,'Policy Characteristics'!$C:$C,0))),"",INDEX('Policy Characteristics'!B:B,MATCH($C47,'Policy Characteristics'!$C:$C,0)))</f>
        <v>Conventional Pollutant Standards</v>
      </c>
      <c r="C47" s="76" t="str">
        <f t="shared" si="0"/>
        <v>Percentage Reduction of Separately Regulated Pollutants</v>
      </c>
      <c r="D47" s="143" t="s">
        <v>41</v>
      </c>
      <c r="E47" s="143" t="s">
        <v>484</v>
      </c>
      <c r="F47" s="143" t="s">
        <v>1484</v>
      </c>
      <c r="G47" s="143" t="s">
        <v>484</v>
      </c>
      <c r="H47" s="80">
        <v>345</v>
      </c>
      <c r="I47" s="201" t="s">
        <v>44</v>
      </c>
      <c r="J47" s="202" t="str">
        <f>IF(ISBLANK(INDEX('Policy Characteristics'!D:D,MATCH($C47,'Policy Characteristics'!$C:$C,0))),"",INDEX('Policy Characteristics'!D:D,MATCH($C47,'Policy Characteristics'!$C:$C,0)))</f>
        <v>Conventional Pollutant Standard</v>
      </c>
      <c r="K47" s="76" t="str">
        <f>IF(ISBLANK(INDEX('Policy Characteristics'!E:E,MATCH($C47,'Policy Characteristics'!$C:$C,0))),"",INDEX('Policy Characteristics'!E:E,MATCH($C47,'Policy Characteristics'!$C:$C,0)))</f>
        <v>trans reduce regulated pollutants</v>
      </c>
      <c r="L47" s="205">
        <f>IF(ISBLANK(INDEX('Policy Characteristics'!F:F,MATCH($C47,'Policy Characteristics'!$C:$C,0))),"",INDEX('Policy Characteristics'!F:F,MATCH($C47,'Policy Characteristics'!$C:$C,0)))</f>
        <v>0</v>
      </c>
      <c r="M47" s="205">
        <f>IF(ISBLANK(INDEX('Policy Characteristics'!G:G,MATCH($C47,'Policy Characteristics'!$C:$C,0))),"",INDEX('Policy Characteristics'!G:G,MATCH($C47,'Policy Characteristics'!$C:$C,0)))</f>
        <v>1</v>
      </c>
      <c r="N47" s="205">
        <f>IF(ISBLANK(INDEX('Policy Characteristics'!H:H,MATCH($C47,'Policy Characteristics'!$C:$C,0))),"",INDEX('Policy Characteristics'!H:H,MATCH($C47,'Policy Characteristics'!$C:$C,0)))</f>
        <v>0.02</v>
      </c>
      <c r="O47" s="76" t="str">
        <f>IF(ISBLANK(INDEX('Policy Characteristics'!I:I,MATCH($C47,'Policy Characteristics'!$C:$C,0))),"",INDEX('Policy Characteristics'!I:I,MATCH($C47,'Policy Characteristics'!$C:$C,0)))</f>
        <v>% reduction in emissions</v>
      </c>
      <c r="P47" s="76" t="str">
        <f>IF(ISBLANK(INDEX('Policy Characteristics'!J:J,MATCH($C47,'Policy Characteristics'!$C:$C,0))),"",INDEX('Policy Characteristics'!J:J,MATCH($C47,'Policy Characteristics'!$C:$C,0)))</f>
        <v>**Description:** This policy represents strengthening standards for the selected pollutant(s) emitted by the selected vehicle type(s).  Conventional pollutants' most important, harmful impacts are on human health rather than on climate change. The following descriptions detail the different vehicle types: // **Passenger cars and SUVs:** most light-duty road vehicles // **Light and Medium Commercial Trucks:** commercial trucks carrying freight, not passengers // **Buses:** including school, transit, and intercity buses // **Heavy Duty Trucks:** all other heavy road vehicles (mostly freight trucks) // **Commercial passenger flights:** this is not general aviation // **Commercial freight flights:** this includes all other commercial flights, and is not general aviation // **Passenger rail:** intercity, transit, and commuter rail // **Freight rail:** all other rail // **Recreational boats:** not commercial passenger ferries // **Cargo ships:** commercial ships carrying freight // **Passenger motorbikes:** registered motorcycles // **Guidance for setting values:** In the United States, since 1997, the 24-hour national ambient air quality standard (NAAQS) for PM2.5, the most harmful type of particulate for human health, declined from 65 µg/m^3 to 35 µg/m^3, a reduction of 46%.</v>
      </c>
      <c r="Q47" s="76" t="str">
        <f>IF(ISBLANK(INDEX('Policy Characteristics'!K:K,MATCH($C47,'Policy Characteristics'!$C:$C,0))),"",INDEX('Policy Characteristics'!K:K,MATCH($C47,'Policy Characteristics'!$C:$C,0)))</f>
        <v>transportation-sector-main.html#conv-pol-stds</v>
      </c>
      <c r="R47" s="76" t="str">
        <f>IF(ISBLANK(INDEX('Policy Characteristics'!L:L,MATCH($C47,'Policy Characteristics'!$C:$C,0))),"",INDEX('Policy Characteristics'!L:L,MATCH($C47,'Policy Characteristics'!$C:$C,0)))</f>
        <v>conventional-pollutant-standards.html</v>
      </c>
    </row>
    <row r="48" spans="1:18" s="143" customFormat="1" x14ac:dyDescent="0.25">
      <c r="A48" s="76" t="str">
        <f>IF(ISBLANK(INDEX('Policy Characteristics'!A:A,MATCH($C48,'Policy Characteristics'!$C:$C,0))),"",INDEX('Policy Characteristics'!A:A,MATCH($C48,'Policy Characteristics'!$C:$C,0)))</f>
        <v>Transportation</v>
      </c>
      <c r="B48" s="200" t="str">
        <f>IF(ISBLANK(INDEX('Policy Characteristics'!B:B,MATCH($C48,'Policy Characteristics'!$C:$C,0))),"",INDEX('Policy Characteristics'!B:B,MATCH($C48,'Policy Characteristics'!$C:$C,0)))</f>
        <v>Conventional Pollutant Standards</v>
      </c>
      <c r="C48" s="76" t="str">
        <f t="shared" si="0"/>
        <v>Percentage Reduction of Separately Regulated Pollutants</v>
      </c>
      <c r="D48" s="143" t="s">
        <v>41</v>
      </c>
      <c r="E48" s="143" t="s">
        <v>485</v>
      </c>
      <c r="F48" s="143" t="s">
        <v>1484</v>
      </c>
      <c r="G48" s="143" t="s">
        <v>485</v>
      </c>
      <c r="H48" s="80">
        <v>346</v>
      </c>
      <c r="I48" s="213" t="s">
        <v>43</v>
      </c>
      <c r="J48" s="202" t="str">
        <f>IF(ISBLANK(INDEX('Policy Characteristics'!D:D,MATCH($C48,'Policy Characteristics'!$C:$C,0))),"",INDEX('Policy Characteristics'!D:D,MATCH($C48,'Policy Characteristics'!$C:$C,0)))</f>
        <v>Conventional Pollutant Standard</v>
      </c>
      <c r="K48" s="76" t="str">
        <f>IF(ISBLANK(INDEX('Policy Characteristics'!E:E,MATCH($C48,'Policy Characteristics'!$C:$C,0))),"",INDEX('Policy Characteristics'!E:E,MATCH($C48,'Policy Characteristics'!$C:$C,0)))</f>
        <v>trans reduce regulated pollutants</v>
      </c>
      <c r="L48" s="205">
        <f>IF(ISBLANK(INDEX('Policy Characteristics'!F:F,MATCH($C48,'Policy Characteristics'!$C:$C,0))),"",INDEX('Policy Characteristics'!F:F,MATCH($C48,'Policy Characteristics'!$C:$C,0)))</f>
        <v>0</v>
      </c>
      <c r="M48" s="205">
        <f>IF(ISBLANK(INDEX('Policy Characteristics'!G:G,MATCH($C48,'Policy Characteristics'!$C:$C,0))),"",INDEX('Policy Characteristics'!G:G,MATCH($C48,'Policy Characteristics'!$C:$C,0)))</f>
        <v>1</v>
      </c>
      <c r="N48" s="205">
        <f>IF(ISBLANK(INDEX('Policy Characteristics'!H:H,MATCH($C48,'Policy Characteristics'!$C:$C,0))),"",INDEX('Policy Characteristics'!H:H,MATCH($C48,'Policy Characteristics'!$C:$C,0)))</f>
        <v>0.02</v>
      </c>
      <c r="O48" s="76" t="str">
        <f>IF(ISBLANK(INDEX('Policy Characteristics'!I:I,MATCH($C48,'Policy Characteristics'!$C:$C,0))),"",INDEX('Policy Characteristics'!I:I,MATCH($C48,'Policy Characteristics'!$C:$C,0)))</f>
        <v>% reduction in emissions</v>
      </c>
      <c r="P48" s="76" t="str">
        <f>IF(ISBLANK(INDEX('Policy Characteristics'!J:J,MATCH($C48,'Policy Characteristics'!$C:$C,0))),"",INDEX('Policy Characteristics'!J:J,MATCH($C48,'Policy Characteristics'!$C:$C,0)))</f>
        <v>**Description:** This policy represents strengthening standards for the selected pollutant(s) emitted by the selected vehicle type(s).  Conventional pollutants' most important, harmful impacts are on human health rather than on climate change. The following descriptions detail the different vehicle types: // **Passenger cars and SUVs:** most light-duty road vehicles // **Light and Medium Commercial Trucks:** commercial trucks carrying freight, not passengers // **Buses:** including school, transit, and intercity buses // **Heavy Duty Trucks:** all other heavy road vehicles (mostly freight trucks) // **Commercial passenger flights:** this is not general aviation // **Commercial freight flights:** this includes all other commercial flights, and is not general aviation // **Passenger rail:** intercity, transit, and commuter rail // **Freight rail:** all other rail // **Recreational boats:** not commercial passenger ferries // **Cargo ships:** commercial ships carrying freight // **Passenger motorbikes:** registered motorcycles // **Guidance for setting values:** In the United States, since 1997, the 24-hour national ambient air quality standard (NAAQS) for PM2.5, the most harmful type of particulate for human health, declined from 65 µg/m^3 to 35 µg/m^3, a reduction of 46%.</v>
      </c>
      <c r="Q48" s="76" t="str">
        <f>IF(ISBLANK(INDEX('Policy Characteristics'!K:K,MATCH($C48,'Policy Characteristics'!$C:$C,0))),"",INDEX('Policy Characteristics'!K:K,MATCH($C48,'Policy Characteristics'!$C:$C,0)))</f>
        <v>transportation-sector-main.html#conv-pol-stds</v>
      </c>
      <c r="R48" s="76" t="str">
        <f>IF(ISBLANK(INDEX('Policy Characteristics'!L:L,MATCH($C48,'Policy Characteristics'!$C:$C,0))),"",INDEX('Policy Characteristics'!L:L,MATCH($C48,'Policy Characteristics'!$C:$C,0)))</f>
        <v>conventional-pollutant-standards.html</v>
      </c>
    </row>
    <row r="49" spans="1:18" s="143" customFormat="1" x14ac:dyDescent="0.25">
      <c r="A49" s="76" t="str">
        <f>IF(ISBLANK(INDEX('Policy Characteristics'!A:A,MATCH($C49,'Policy Characteristics'!$C:$C,0))),"",INDEX('Policy Characteristics'!A:A,MATCH($C49,'Policy Characteristics'!$C:$C,0)))</f>
        <v>Transportation</v>
      </c>
      <c r="B49" s="200" t="str">
        <f>IF(ISBLANK(INDEX('Policy Characteristics'!B:B,MATCH($C49,'Policy Characteristics'!$C:$C,0))),"",INDEX('Policy Characteristics'!B:B,MATCH($C49,'Policy Characteristics'!$C:$C,0)))</f>
        <v>Conventional Pollutant Standards</v>
      </c>
      <c r="C49" s="76" t="str">
        <f t="shared" si="0"/>
        <v>Percentage Reduction of Separately Regulated Pollutants</v>
      </c>
      <c r="D49" s="143" t="s">
        <v>41</v>
      </c>
      <c r="E49" s="143" t="s">
        <v>486</v>
      </c>
      <c r="F49" s="143" t="s">
        <v>1484</v>
      </c>
      <c r="G49" s="143" t="s">
        <v>486</v>
      </c>
      <c r="H49" s="80">
        <v>347</v>
      </c>
      <c r="I49" s="213" t="s">
        <v>43</v>
      </c>
      <c r="J49" s="202" t="str">
        <f>IF(ISBLANK(INDEX('Policy Characteristics'!D:D,MATCH($C49,'Policy Characteristics'!$C:$C,0))),"",INDEX('Policy Characteristics'!D:D,MATCH($C49,'Policy Characteristics'!$C:$C,0)))</f>
        <v>Conventional Pollutant Standard</v>
      </c>
      <c r="K49" s="76" t="str">
        <f>IF(ISBLANK(INDEX('Policy Characteristics'!E:E,MATCH($C49,'Policy Characteristics'!$C:$C,0))),"",INDEX('Policy Characteristics'!E:E,MATCH($C49,'Policy Characteristics'!$C:$C,0)))</f>
        <v>trans reduce regulated pollutants</v>
      </c>
      <c r="L49" s="205">
        <f>IF(ISBLANK(INDEX('Policy Characteristics'!F:F,MATCH($C49,'Policy Characteristics'!$C:$C,0))),"",INDEX('Policy Characteristics'!F:F,MATCH($C49,'Policy Characteristics'!$C:$C,0)))</f>
        <v>0</v>
      </c>
      <c r="M49" s="205">
        <f>IF(ISBLANK(INDEX('Policy Characteristics'!G:G,MATCH($C49,'Policy Characteristics'!$C:$C,0))),"",INDEX('Policy Characteristics'!G:G,MATCH($C49,'Policy Characteristics'!$C:$C,0)))</f>
        <v>1</v>
      </c>
      <c r="N49" s="205">
        <f>IF(ISBLANK(INDEX('Policy Characteristics'!H:H,MATCH($C49,'Policy Characteristics'!$C:$C,0))),"",INDEX('Policy Characteristics'!H:H,MATCH($C49,'Policy Characteristics'!$C:$C,0)))</f>
        <v>0.02</v>
      </c>
      <c r="O49" s="76" t="str">
        <f>IF(ISBLANK(INDEX('Policy Characteristics'!I:I,MATCH($C49,'Policy Characteristics'!$C:$C,0))),"",INDEX('Policy Characteristics'!I:I,MATCH($C49,'Policy Characteristics'!$C:$C,0)))</f>
        <v>% reduction in emissions</v>
      </c>
      <c r="P49" s="76" t="str">
        <f>IF(ISBLANK(INDEX('Policy Characteristics'!J:J,MATCH($C49,'Policy Characteristics'!$C:$C,0))),"",INDEX('Policy Characteristics'!J:J,MATCH($C49,'Policy Characteristics'!$C:$C,0)))</f>
        <v>**Description:** This policy represents strengthening standards for the selected pollutant(s) emitted by the selected vehicle type(s).  Conventional pollutants' most important, harmful impacts are on human health rather than on climate change. The following descriptions detail the different vehicle types: // **Passenger cars and SUVs:** most light-duty road vehicles // **Light and Medium Commercial Trucks:** commercial trucks carrying freight, not passengers // **Buses:** including school, transit, and intercity buses // **Heavy Duty Trucks:** all other heavy road vehicles (mostly freight trucks) // **Commercial passenger flights:** this is not general aviation // **Commercial freight flights:** this includes all other commercial flights, and is not general aviation // **Passenger rail:** intercity, transit, and commuter rail // **Freight rail:** all other rail // **Recreational boats:** not commercial passenger ferries // **Cargo ships:** commercial ships carrying freight // **Passenger motorbikes:** registered motorcycles // **Guidance for setting values:** In the United States, since 1997, the 24-hour national ambient air quality standard (NAAQS) for PM2.5, the most harmful type of particulate for human health, declined from 65 µg/m^3 to 35 µg/m^3, a reduction of 46%.</v>
      </c>
      <c r="Q49" s="76" t="str">
        <f>IF(ISBLANK(INDEX('Policy Characteristics'!K:K,MATCH($C49,'Policy Characteristics'!$C:$C,0))),"",INDEX('Policy Characteristics'!K:K,MATCH($C49,'Policy Characteristics'!$C:$C,0)))</f>
        <v>transportation-sector-main.html#conv-pol-stds</v>
      </c>
      <c r="R49" s="76" t="str">
        <f>IF(ISBLANK(INDEX('Policy Characteristics'!L:L,MATCH($C49,'Policy Characteristics'!$C:$C,0))),"",INDEX('Policy Characteristics'!L:L,MATCH($C49,'Policy Characteristics'!$C:$C,0)))</f>
        <v>conventional-pollutant-standards.html</v>
      </c>
    </row>
    <row r="50" spans="1:18" s="143" customFormat="1" x14ac:dyDescent="0.25">
      <c r="A50" s="76" t="str">
        <f>IF(ISBLANK(INDEX('Policy Characteristics'!A:A,MATCH($C50,'Policy Characteristics'!$C:$C,0))),"",INDEX('Policy Characteristics'!A:A,MATCH($C50,'Policy Characteristics'!$C:$C,0)))</f>
        <v>Transportation</v>
      </c>
      <c r="B50" s="200" t="str">
        <f>IF(ISBLANK(INDEX('Policy Characteristics'!B:B,MATCH($C50,'Policy Characteristics'!$C:$C,0))),"",INDEX('Policy Characteristics'!B:B,MATCH($C50,'Policy Characteristics'!$C:$C,0)))</f>
        <v>Conventional Pollutant Standards</v>
      </c>
      <c r="C50" s="76" t="str">
        <f t="shared" si="0"/>
        <v>Percentage Reduction of Separately Regulated Pollutants</v>
      </c>
      <c r="D50" s="143" t="s">
        <v>41</v>
      </c>
      <c r="E50" s="143" t="s">
        <v>487</v>
      </c>
      <c r="F50" s="143" t="s">
        <v>1484</v>
      </c>
      <c r="G50" s="143" t="s">
        <v>487</v>
      </c>
      <c r="H50" s="80">
        <v>348</v>
      </c>
      <c r="I50" s="201" t="s">
        <v>44</v>
      </c>
      <c r="J50" s="202" t="str">
        <f>IF(ISBLANK(INDEX('Policy Characteristics'!D:D,MATCH($C50,'Policy Characteristics'!$C:$C,0))),"",INDEX('Policy Characteristics'!D:D,MATCH($C50,'Policy Characteristics'!$C:$C,0)))</f>
        <v>Conventional Pollutant Standard</v>
      </c>
      <c r="K50" s="76" t="str">
        <f>IF(ISBLANK(INDEX('Policy Characteristics'!E:E,MATCH($C50,'Policy Characteristics'!$C:$C,0))),"",INDEX('Policy Characteristics'!E:E,MATCH($C50,'Policy Characteristics'!$C:$C,0)))</f>
        <v>trans reduce regulated pollutants</v>
      </c>
      <c r="L50" s="205">
        <f>IF(ISBLANK(INDEX('Policy Characteristics'!F:F,MATCH($C50,'Policy Characteristics'!$C:$C,0))),"",INDEX('Policy Characteristics'!F:F,MATCH($C50,'Policy Characteristics'!$C:$C,0)))</f>
        <v>0</v>
      </c>
      <c r="M50" s="205">
        <f>IF(ISBLANK(INDEX('Policy Characteristics'!G:G,MATCH($C50,'Policy Characteristics'!$C:$C,0))),"",INDEX('Policy Characteristics'!G:G,MATCH($C50,'Policy Characteristics'!$C:$C,0)))</f>
        <v>1</v>
      </c>
      <c r="N50" s="205">
        <f>IF(ISBLANK(INDEX('Policy Characteristics'!H:H,MATCH($C50,'Policy Characteristics'!$C:$C,0))),"",INDEX('Policy Characteristics'!H:H,MATCH($C50,'Policy Characteristics'!$C:$C,0)))</f>
        <v>0.02</v>
      </c>
      <c r="O50" s="76" t="str">
        <f>IF(ISBLANK(INDEX('Policy Characteristics'!I:I,MATCH($C50,'Policy Characteristics'!$C:$C,0))),"",INDEX('Policy Characteristics'!I:I,MATCH($C50,'Policy Characteristics'!$C:$C,0)))</f>
        <v>% reduction in emissions</v>
      </c>
      <c r="P50" s="76" t="str">
        <f>IF(ISBLANK(INDEX('Policy Characteristics'!J:J,MATCH($C50,'Policy Characteristics'!$C:$C,0))),"",INDEX('Policy Characteristics'!J:J,MATCH($C50,'Policy Characteristics'!$C:$C,0)))</f>
        <v>**Description:** This policy represents strengthening standards for the selected pollutant(s) emitted by the selected vehicle type(s).  Conventional pollutants' most important, harmful impacts are on human health rather than on climate change. The following descriptions detail the different vehicle types: // **Passenger cars and SUVs:** most light-duty road vehicles // **Light and Medium Commercial Trucks:** commercial trucks carrying freight, not passengers // **Buses:** including school, transit, and intercity buses // **Heavy Duty Trucks:** all other heavy road vehicles (mostly freight trucks) // **Commercial passenger flights:** this is not general aviation // **Commercial freight flights:** this includes all other commercial flights, and is not general aviation // **Passenger rail:** intercity, transit, and commuter rail // **Freight rail:** all other rail // **Recreational boats:** not commercial passenger ferries // **Cargo ships:** commercial ships carrying freight // **Passenger motorbikes:** registered motorcycles // **Guidance for setting values:** In the United States, since 1997, the 24-hour national ambient air quality standard (NAAQS) for PM2.5, the most harmful type of particulate for human health, declined from 65 µg/m^3 to 35 µg/m^3, a reduction of 46%.</v>
      </c>
      <c r="Q50" s="76" t="str">
        <f>IF(ISBLANK(INDEX('Policy Characteristics'!K:K,MATCH($C50,'Policy Characteristics'!$C:$C,0))),"",INDEX('Policy Characteristics'!K:K,MATCH($C50,'Policy Characteristics'!$C:$C,0)))</f>
        <v>transportation-sector-main.html#conv-pol-stds</v>
      </c>
      <c r="R50" s="76" t="str">
        <f>IF(ISBLANK(INDEX('Policy Characteristics'!L:L,MATCH($C50,'Policy Characteristics'!$C:$C,0))),"",INDEX('Policy Characteristics'!L:L,MATCH($C50,'Policy Characteristics'!$C:$C,0)))</f>
        <v>conventional-pollutant-standards.html</v>
      </c>
    </row>
    <row r="51" spans="1:18" s="143" customFormat="1" x14ac:dyDescent="0.25">
      <c r="A51" s="76" t="str">
        <f>IF(ISBLANK(INDEX('Policy Characteristics'!A:A,MATCH($C51,'Policy Characteristics'!$C:$C,0))),"",INDEX('Policy Characteristics'!A:A,MATCH($C51,'Policy Characteristics'!$C:$C,0)))</f>
        <v>Transportation</v>
      </c>
      <c r="B51" s="200" t="str">
        <f>IF(ISBLANK(INDEX('Policy Characteristics'!B:B,MATCH($C51,'Policy Characteristics'!$C:$C,0))),"",INDEX('Policy Characteristics'!B:B,MATCH($C51,'Policy Characteristics'!$C:$C,0)))</f>
        <v>Conventional Pollutant Standards</v>
      </c>
      <c r="C51" s="76" t="str">
        <f t="shared" si="0"/>
        <v>Percentage Reduction of Separately Regulated Pollutants</v>
      </c>
      <c r="D51" s="143" t="s">
        <v>41</v>
      </c>
      <c r="E51" s="143" t="s">
        <v>488</v>
      </c>
      <c r="F51" s="143" t="s">
        <v>1484</v>
      </c>
      <c r="G51" s="143" t="s">
        <v>488</v>
      </c>
      <c r="H51" s="80">
        <v>349</v>
      </c>
      <c r="I51" s="201" t="s">
        <v>44</v>
      </c>
      <c r="J51" s="202" t="str">
        <f>IF(ISBLANK(INDEX('Policy Characteristics'!D:D,MATCH($C51,'Policy Characteristics'!$C:$C,0))),"",INDEX('Policy Characteristics'!D:D,MATCH($C51,'Policy Characteristics'!$C:$C,0)))</f>
        <v>Conventional Pollutant Standard</v>
      </c>
      <c r="K51" s="76" t="str">
        <f>IF(ISBLANK(INDEX('Policy Characteristics'!E:E,MATCH($C51,'Policy Characteristics'!$C:$C,0))),"",INDEX('Policy Characteristics'!E:E,MATCH($C51,'Policy Characteristics'!$C:$C,0)))</f>
        <v>trans reduce regulated pollutants</v>
      </c>
      <c r="L51" s="205">
        <f>IF(ISBLANK(INDEX('Policy Characteristics'!F:F,MATCH($C51,'Policy Characteristics'!$C:$C,0))),"",INDEX('Policy Characteristics'!F:F,MATCH($C51,'Policy Characteristics'!$C:$C,0)))</f>
        <v>0</v>
      </c>
      <c r="M51" s="205">
        <f>IF(ISBLANK(INDEX('Policy Characteristics'!G:G,MATCH($C51,'Policy Characteristics'!$C:$C,0))),"",INDEX('Policy Characteristics'!G:G,MATCH($C51,'Policy Characteristics'!$C:$C,0)))</f>
        <v>1</v>
      </c>
      <c r="N51" s="205">
        <f>IF(ISBLANK(INDEX('Policy Characteristics'!H:H,MATCH($C51,'Policy Characteristics'!$C:$C,0))),"",INDEX('Policy Characteristics'!H:H,MATCH($C51,'Policy Characteristics'!$C:$C,0)))</f>
        <v>0.02</v>
      </c>
      <c r="O51" s="76" t="str">
        <f>IF(ISBLANK(INDEX('Policy Characteristics'!I:I,MATCH($C51,'Policy Characteristics'!$C:$C,0))),"",INDEX('Policy Characteristics'!I:I,MATCH($C51,'Policy Characteristics'!$C:$C,0)))</f>
        <v>% reduction in emissions</v>
      </c>
      <c r="P51" s="76" t="str">
        <f>IF(ISBLANK(INDEX('Policy Characteristics'!J:J,MATCH($C51,'Policy Characteristics'!$C:$C,0))),"",INDEX('Policy Characteristics'!J:J,MATCH($C51,'Policy Characteristics'!$C:$C,0)))</f>
        <v>**Description:** This policy represents strengthening standards for the selected pollutant(s) emitted by the selected vehicle type(s).  Conventional pollutants' most important, harmful impacts are on human health rather than on climate change. The following descriptions detail the different vehicle types: // **Passenger cars and SUVs:** most light-duty road vehicles // **Light and Medium Commercial Trucks:** commercial trucks carrying freight, not passengers // **Buses:** including school, transit, and intercity buses // **Heavy Duty Trucks:** all other heavy road vehicles (mostly freight trucks) // **Commercial passenger flights:** this is not general aviation // **Commercial freight flights:** this includes all other commercial flights, and is not general aviation // **Passenger rail:** intercity, transit, and commuter rail // **Freight rail:** all other rail // **Recreational boats:** not commercial passenger ferries // **Cargo ships:** commercial ships carrying freight // **Passenger motorbikes:** registered motorcycles // **Guidance for setting values:** In the United States, since 1997, the 24-hour national ambient air quality standard (NAAQS) for PM2.5, the most harmful type of particulate for human health, declined from 65 µg/m^3 to 35 µg/m^3, a reduction of 46%.</v>
      </c>
      <c r="Q51" s="76" t="str">
        <f>IF(ISBLANK(INDEX('Policy Characteristics'!K:K,MATCH($C51,'Policy Characteristics'!$C:$C,0))),"",INDEX('Policy Characteristics'!K:K,MATCH($C51,'Policy Characteristics'!$C:$C,0)))</f>
        <v>transportation-sector-main.html#conv-pol-stds</v>
      </c>
      <c r="R51" s="76" t="str">
        <f>IF(ISBLANK(INDEX('Policy Characteristics'!L:L,MATCH($C51,'Policy Characteristics'!$C:$C,0))),"",INDEX('Policy Characteristics'!L:L,MATCH($C51,'Policy Characteristics'!$C:$C,0)))</f>
        <v>conventional-pollutant-standards.html</v>
      </c>
    </row>
    <row r="52" spans="1:18" s="143" customFormat="1" x14ac:dyDescent="0.25">
      <c r="A52" s="76" t="str">
        <f>IF(ISBLANK(INDEX('Policy Characteristics'!A:A,MATCH($C52,'Policy Characteristics'!$C:$C,0))),"",INDEX('Policy Characteristics'!A:A,MATCH($C52,'Policy Characteristics'!$C:$C,0)))</f>
        <v>Transportation</v>
      </c>
      <c r="B52" s="200" t="str">
        <f>IF(ISBLANK(INDEX('Policy Characteristics'!B:B,MATCH($C52,'Policy Characteristics'!$C:$C,0))),"",INDEX('Policy Characteristics'!B:B,MATCH($C52,'Policy Characteristics'!$C:$C,0)))</f>
        <v>Conventional Pollutant Standards</v>
      </c>
      <c r="C52" s="76" t="str">
        <f t="shared" si="0"/>
        <v>Percentage Reduction of Separately Regulated Pollutants</v>
      </c>
      <c r="D52" s="143" t="s">
        <v>112</v>
      </c>
      <c r="E52" s="143" t="s">
        <v>480</v>
      </c>
      <c r="F52" s="143" t="s">
        <v>1485</v>
      </c>
      <c r="G52" s="143" t="s">
        <v>669</v>
      </c>
      <c r="H52" s="80">
        <v>350</v>
      </c>
      <c r="I52" s="213" t="s">
        <v>43</v>
      </c>
      <c r="J52" s="202" t="str">
        <f>IF(ISBLANK(INDEX('Policy Characteristics'!D:D,MATCH($C52,'Policy Characteristics'!$C:$C,0))),"",INDEX('Policy Characteristics'!D:D,MATCH($C52,'Policy Characteristics'!$C:$C,0)))</f>
        <v>Conventional Pollutant Standard</v>
      </c>
      <c r="K52" s="76" t="str">
        <f>IF(ISBLANK(INDEX('Policy Characteristics'!E:E,MATCH($C52,'Policy Characteristics'!$C:$C,0))),"",INDEX('Policy Characteristics'!E:E,MATCH($C52,'Policy Characteristics'!$C:$C,0)))</f>
        <v>trans reduce regulated pollutants</v>
      </c>
      <c r="L52" s="205">
        <f>IF(ISBLANK(INDEX('Policy Characteristics'!F:F,MATCH($C52,'Policy Characteristics'!$C:$C,0))),"",INDEX('Policy Characteristics'!F:F,MATCH($C52,'Policy Characteristics'!$C:$C,0)))</f>
        <v>0</v>
      </c>
      <c r="M52" s="205">
        <f>IF(ISBLANK(INDEX('Policy Characteristics'!G:G,MATCH($C52,'Policy Characteristics'!$C:$C,0))),"",INDEX('Policy Characteristics'!G:G,MATCH($C52,'Policy Characteristics'!$C:$C,0)))</f>
        <v>1</v>
      </c>
      <c r="N52" s="205">
        <f>IF(ISBLANK(INDEX('Policy Characteristics'!H:H,MATCH($C52,'Policy Characteristics'!$C:$C,0))),"",INDEX('Policy Characteristics'!H:H,MATCH($C52,'Policy Characteristics'!$C:$C,0)))</f>
        <v>0.02</v>
      </c>
      <c r="O52" s="76" t="str">
        <f>IF(ISBLANK(INDEX('Policy Characteristics'!I:I,MATCH($C52,'Policy Characteristics'!$C:$C,0))),"",INDEX('Policy Characteristics'!I:I,MATCH($C52,'Policy Characteristics'!$C:$C,0)))</f>
        <v>% reduction in emissions</v>
      </c>
      <c r="P52" s="76" t="str">
        <f>IF(ISBLANK(INDEX('Policy Characteristics'!J:J,MATCH($C52,'Policy Characteristics'!$C:$C,0))),"",INDEX('Policy Characteristics'!J:J,MATCH($C52,'Policy Characteristics'!$C:$C,0)))</f>
        <v>**Description:** This policy represents strengthening standards for the selected pollutant(s) emitted by the selected vehicle type(s).  Conventional pollutants' most important, harmful impacts are on human health rather than on climate change. The following descriptions detail the different vehicle types: // **Passenger cars and SUVs:** most light-duty road vehicles // **Light and Medium Commercial Trucks:** commercial trucks carrying freight, not passengers // **Buses:** including school, transit, and intercity buses // **Heavy Duty Trucks:** all other heavy road vehicles (mostly freight trucks) // **Commercial passenger flights:** this is not general aviation // **Commercial freight flights:** this includes all other commercial flights, and is not general aviation // **Passenger rail:** intercity, transit, and commuter rail // **Freight rail:** all other rail // **Recreational boats:** not commercial passenger ferries // **Cargo ships:** commercial ships carrying freight // **Passenger motorbikes:** registered motorcycles // **Guidance for setting values:** In the United States, since 1997, the 24-hour national ambient air quality standard (NAAQS) for PM2.5, the most harmful type of particulate for human health, declined from 65 µg/m^3 to 35 µg/m^3, a reduction of 46%.</v>
      </c>
      <c r="Q52" s="76" t="str">
        <f>IF(ISBLANK(INDEX('Policy Characteristics'!K:K,MATCH($C52,'Policy Characteristics'!$C:$C,0))),"",INDEX('Policy Characteristics'!K:K,MATCH($C52,'Policy Characteristics'!$C:$C,0)))</f>
        <v>transportation-sector-main.html#conv-pol-stds</v>
      </c>
      <c r="R52" s="76" t="str">
        <f>IF(ISBLANK(INDEX('Policy Characteristics'!L:L,MATCH($C52,'Policy Characteristics'!$C:$C,0))),"",INDEX('Policy Characteristics'!L:L,MATCH($C52,'Policy Characteristics'!$C:$C,0)))</f>
        <v>conventional-pollutant-standards.html</v>
      </c>
    </row>
    <row r="53" spans="1:18" s="143" customFormat="1" x14ac:dyDescent="0.25">
      <c r="A53" s="76" t="str">
        <f>IF(ISBLANK(INDEX('Policy Characteristics'!A:A,MATCH($C53,'Policy Characteristics'!$C:$C,0))),"",INDEX('Policy Characteristics'!A:A,MATCH($C53,'Policy Characteristics'!$C:$C,0)))</f>
        <v>Transportation</v>
      </c>
      <c r="B53" s="200" t="str">
        <f>IF(ISBLANK(INDEX('Policy Characteristics'!B:B,MATCH($C53,'Policy Characteristics'!$C:$C,0))),"",INDEX('Policy Characteristics'!B:B,MATCH($C53,'Policy Characteristics'!$C:$C,0)))</f>
        <v>Conventional Pollutant Standards</v>
      </c>
      <c r="C53" s="76" t="str">
        <f t="shared" si="0"/>
        <v>Percentage Reduction of Separately Regulated Pollutants</v>
      </c>
      <c r="D53" s="143" t="s">
        <v>112</v>
      </c>
      <c r="E53" s="143" t="s">
        <v>474</v>
      </c>
      <c r="F53" s="143" t="s">
        <v>1485</v>
      </c>
      <c r="G53" s="143" t="s">
        <v>474</v>
      </c>
      <c r="H53" s="80">
        <v>351</v>
      </c>
      <c r="I53" s="213" t="s">
        <v>43</v>
      </c>
      <c r="J53" s="202" t="str">
        <f>IF(ISBLANK(INDEX('Policy Characteristics'!D:D,MATCH($C53,'Policy Characteristics'!$C:$C,0))),"",INDEX('Policy Characteristics'!D:D,MATCH($C53,'Policy Characteristics'!$C:$C,0)))</f>
        <v>Conventional Pollutant Standard</v>
      </c>
      <c r="K53" s="76" t="str">
        <f>IF(ISBLANK(INDEX('Policy Characteristics'!E:E,MATCH($C53,'Policy Characteristics'!$C:$C,0))),"",INDEX('Policy Characteristics'!E:E,MATCH($C53,'Policy Characteristics'!$C:$C,0)))</f>
        <v>trans reduce regulated pollutants</v>
      </c>
      <c r="L53" s="205">
        <f>IF(ISBLANK(INDEX('Policy Characteristics'!F:F,MATCH($C53,'Policy Characteristics'!$C:$C,0))),"",INDEX('Policy Characteristics'!F:F,MATCH($C53,'Policy Characteristics'!$C:$C,0)))</f>
        <v>0</v>
      </c>
      <c r="M53" s="205">
        <f>IF(ISBLANK(INDEX('Policy Characteristics'!G:G,MATCH($C53,'Policy Characteristics'!$C:$C,0))),"",INDEX('Policy Characteristics'!G:G,MATCH($C53,'Policy Characteristics'!$C:$C,0)))</f>
        <v>1</v>
      </c>
      <c r="N53" s="205">
        <f>IF(ISBLANK(INDEX('Policy Characteristics'!H:H,MATCH($C53,'Policy Characteristics'!$C:$C,0))),"",INDEX('Policy Characteristics'!H:H,MATCH($C53,'Policy Characteristics'!$C:$C,0)))</f>
        <v>0.02</v>
      </c>
      <c r="O53" s="76" t="str">
        <f>IF(ISBLANK(INDEX('Policy Characteristics'!I:I,MATCH($C53,'Policy Characteristics'!$C:$C,0))),"",INDEX('Policy Characteristics'!I:I,MATCH($C53,'Policy Characteristics'!$C:$C,0)))</f>
        <v>% reduction in emissions</v>
      </c>
      <c r="P53" s="76" t="str">
        <f>IF(ISBLANK(INDEX('Policy Characteristics'!J:J,MATCH($C53,'Policy Characteristics'!$C:$C,0))),"",INDEX('Policy Characteristics'!J:J,MATCH($C53,'Policy Characteristics'!$C:$C,0)))</f>
        <v>**Description:** This policy represents strengthening standards for the selected pollutant(s) emitted by the selected vehicle type(s).  Conventional pollutants' most important, harmful impacts are on human health rather than on climate change. The following descriptions detail the different vehicle types: // **Passenger cars and SUVs:** most light-duty road vehicles // **Light and Medium Commercial Trucks:** commercial trucks carrying freight, not passengers // **Buses:** including school, transit, and intercity buses // **Heavy Duty Trucks:** all other heavy road vehicles (mostly freight trucks) // **Commercial passenger flights:** this is not general aviation // **Commercial freight flights:** this includes all other commercial flights, and is not general aviation // **Passenger rail:** intercity, transit, and commuter rail // **Freight rail:** all other rail // **Recreational boats:** not commercial passenger ferries // **Cargo ships:** commercial ships carrying freight // **Passenger motorbikes:** registered motorcycles // **Guidance for setting values:** In the United States, since 1997, the 24-hour national ambient air quality standard (NAAQS) for PM2.5, the most harmful type of particulate for human health, declined from 65 µg/m^3 to 35 µg/m^3, a reduction of 46%.</v>
      </c>
      <c r="Q53" s="76" t="str">
        <f>IF(ISBLANK(INDEX('Policy Characteristics'!K:K,MATCH($C53,'Policy Characteristics'!$C:$C,0))),"",INDEX('Policy Characteristics'!K:K,MATCH($C53,'Policy Characteristics'!$C:$C,0)))</f>
        <v>transportation-sector-main.html#conv-pol-stds</v>
      </c>
      <c r="R53" s="76" t="str">
        <f>IF(ISBLANK(INDEX('Policy Characteristics'!L:L,MATCH($C53,'Policy Characteristics'!$C:$C,0))),"",INDEX('Policy Characteristics'!L:L,MATCH($C53,'Policy Characteristics'!$C:$C,0)))</f>
        <v>conventional-pollutant-standards.html</v>
      </c>
    </row>
    <row r="54" spans="1:18" s="143" customFormat="1" x14ac:dyDescent="0.25">
      <c r="A54" s="76" t="str">
        <f>IF(ISBLANK(INDEX('Policy Characteristics'!A:A,MATCH($C54,'Policy Characteristics'!$C:$C,0))),"",INDEX('Policy Characteristics'!A:A,MATCH($C54,'Policy Characteristics'!$C:$C,0)))</f>
        <v>Transportation</v>
      </c>
      <c r="B54" s="200" t="str">
        <f>IF(ISBLANK(INDEX('Policy Characteristics'!B:B,MATCH($C54,'Policy Characteristics'!$C:$C,0))),"",INDEX('Policy Characteristics'!B:B,MATCH($C54,'Policy Characteristics'!$C:$C,0)))</f>
        <v>Conventional Pollutant Standards</v>
      </c>
      <c r="C54" s="76" t="str">
        <f t="shared" si="0"/>
        <v>Percentage Reduction of Separately Regulated Pollutants</v>
      </c>
      <c r="D54" s="143" t="s">
        <v>112</v>
      </c>
      <c r="E54" s="143" t="s">
        <v>481</v>
      </c>
      <c r="F54" s="143" t="s">
        <v>1485</v>
      </c>
      <c r="G54" s="143" t="s">
        <v>481</v>
      </c>
      <c r="H54" s="80">
        <v>352</v>
      </c>
      <c r="I54" s="213" t="s">
        <v>43</v>
      </c>
      <c r="J54" s="202" t="str">
        <f>IF(ISBLANK(INDEX('Policy Characteristics'!D:D,MATCH($C54,'Policy Characteristics'!$C:$C,0))),"",INDEX('Policy Characteristics'!D:D,MATCH($C54,'Policy Characteristics'!$C:$C,0)))</f>
        <v>Conventional Pollutant Standard</v>
      </c>
      <c r="K54" s="76" t="str">
        <f>IF(ISBLANK(INDEX('Policy Characteristics'!E:E,MATCH($C54,'Policy Characteristics'!$C:$C,0))),"",INDEX('Policy Characteristics'!E:E,MATCH($C54,'Policy Characteristics'!$C:$C,0)))</f>
        <v>trans reduce regulated pollutants</v>
      </c>
      <c r="L54" s="205">
        <f>IF(ISBLANK(INDEX('Policy Characteristics'!F:F,MATCH($C54,'Policy Characteristics'!$C:$C,0))),"",INDEX('Policy Characteristics'!F:F,MATCH($C54,'Policy Characteristics'!$C:$C,0)))</f>
        <v>0</v>
      </c>
      <c r="M54" s="205">
        <f>IF(ISBLANK(INDEX('Policy Characteristics'!G:G,MATCH($C54,'Policy Characteristics'!$C:$C,0))),"",INDEX('Policy Characteristics'!G:G,MATCH($C54,'Policy Characteristics'!$C:$C,0)))</f>
        <v>1</v>
      </c>
      <c r="N54" s="205">
        <f>IF(ISBLANK(INDEX('Policy Characteristics'!H:H,MATCH($C54,'Policy Characteristics'!$C:$C,0))),"",INDEX('Policy Characteristics'!H:H,MATCH($C54,'Policy Characteristics'!$C:$C,0)))</f>
        <v>0.02</v>
      </c>
      <c r="O54" s="76" t="str">
        <f>IF(ISBLANK(INDEX('Policy Characteristics'!I:I,MATCH($C54,'Policy Characteristics'!$C:$C,0))),"",INDEX('Policy Characteristics'!I:I,MATCH($C54,'Policy Characteristics'!$C:$C,0)))</f>
        <v>% reduction in emissions</v>
      </c>
      <c r="P54" s="76" t="str">
        <f>IF(ISBLANK(INDEX('Policy Characteristics'!J:J,MATCH($C54,'Policy Characteristics'!$C:$C,0))),"",INDEX('Policy Characteristics'!J:J,MATCH($C54,'Policy Characteristics'!$C:$C,0)))</f>
        <v>**Description:** This policy represents strengthening standards for the selected pollutant(s) emitted by the selected vehicle type(s).  Conventional pollutants' most important, harmful impacts are on human health rather than on climate change. The following descriptions detail the different vehicle types: // **Passenger cars and SUVs:** most light-duty road vehicles // **Light and Medium Commercial Trucks:** commercial trucks carrying freight, not passengers // **Buses:** including school, transit, and intercity buses // **Heavy Duty Trucks:** all other heavy road vehicles (mostly freight trucks) // **Commercial passenger flights:** this is not general aviation // **Commercial freight flights:** this includes all other commercial flights, and is not general aviation // **Passenger rail:** intercity, transit, and commuter rail // **Freight rail:** all other rail // **Recreational boats:** not commercial passenger ferries // **Cargo ships:** commercial ships carrying freight // **Passenger motorbikes:** registered motorcycles // **Guidance for setting values:** In the United States, since 1997, the 24-hour national ambient air quality standard (NAAQS) for PM2.5, the most harmful type of particulate for human health, declined from 65 µg/m^3 to 35 µg/m^3, a reduction of 46%.</v>
      </c>
      <c r="Q54" s="76" t="str">
        <f>IF(ISBLANK(INDEX('Policy Characteristics'!K:K,MATCH($C54,'Policy Characteristics'!$C:$C,0))),"",INDEX('Policy Characteristics'!K:K,MATCH($C54,'Policy Characteristics'!$C:$C,0)))</f>
        <v>transportation-sector-main.html#conv-pol-stds</v>
      </c>
      <c r="R54" s="76" t="str">
        <f>IF(ISBLANK(INDEX('Policy Characteristics'!L:L,MATCH($C54,'Policy Characteristics'!$C:$C,0))),"",INDEX('Policy Characteristics'!L:L,MATCH($C54,'Policy Characteristics'!$C:$C,0)))</f>
        <v>conventional-pollutant-standards.html</v>
      </c>
    </row>
    <row r="55" spans="1:18" s="143" customFormat="1" x14ac:dyDescent="0.25">
      <c r="A55" s="76" t="str">
        <f>IF(ISBLANK(INDEX('Policy Characteristics'!A:A,MATCH($C55,'Policy Characteristics'!$C:$C,0))),"",INDEX('Policy Characteristics'!A:A,MATCH($C55,'Policy Characteristics'!$C:$C,0)))</f>
        <v>Transportation</v>
      </c>
      <c r="B55" s="200" t="str">
        <f>IF(ISBLANK(INDEX('Policy Characteristics'!B:B,MATCH($C55,'Policy Characteristics'!$C:$C,0))),"",INDEX('Policy Characteristics'!B:B,MATCH($C55,'Policy Characteristics'!$C:$C,0)))</f>
        <v>Conventional Pollutant Standards</v>
      </c>
      <c r="C55" s="76" t="str">
        <f t="shared" si="0"/>
        <v>Percentage Reduction of Separately Regulated Pollutants</v>
      </c>
      <c r="D55" s="143" t="s">
        <v>112</v>
      </c>
      <c r="E55" s="143" t="s">
        <v>482</v>
      </c>
      <c r="F55" s="143" t="s">
        <v>1485</v>
      </c>
      <c r="G55" s="143" t="s">
        <v>482</v>
      </c>
      <c r="H55" s="80">
        <v>353</v>
      </c>
      <c r="I55" s="213" t="s">
        <v>43</v>
      </c>
      <c r="J55" s="202" t="str">
        <f>IF(ISBLANK(INDEX('Policy Characteristics'!D:D,MATCH($C55,'Policy Characteristics'!$C:$C,0))),"",INDEX('Policy Characteristics'!D:D,MATCH($C55,'Policy Characteristics'!$C:$C,0)))</f>
        <v>Conventional Pollutant Standard</v>
      </c>
      <c r="K55" s="76" t="str">
        <f>IF(ISBLANK(INDEX('Policy Characteristics'!E:E,MATCH($C55,'Policy Characteristics'!$C:$C,0))),"",INDEX('Policy Characteristics'!E:E,MATCH($C55,'Policy Characteristics'!$C:$C,0)))</f>
        <v>trans reduce regulated pollutants</v>
      </c>
      <c r="L55" s="205">
        <f>IF(ISBLANK(INDEX('Policy Characteristics'!F:F,MATCH($C55,'Policy Characteristics'!$C:$C,0))),"",INDEX('Policy Characteristics'!F:F,MATCH($C55,'Policy Characteristics'!$C:$C,0)))</f>
        <v>0</v>
      </c>
      <c r="M55" s="205">
        <f>IF(ISBLANK(INDEX('Policy Characteristics'!G:G,MATCH($C55,'Policy Characteristics'!$C:$C,0))),"",INDEX('Policy Characteristics'!G:G,MATCH($C55,'Policy Characteristics'!$C:$C,0)))</f>
        <v>1</v>
      </c>
      <c r="N55" s="205">
        <f>IF(ISBLANK(INDEX('Policy Characteristics'!H:H,MATCH($C55,'Policy Characteristics'!$C:$C,0))),"",INDEX('Policy Characteristics'!H:H,MATCH($C55,'Policy Characteristics'!$C:$C,0)))</f>
        <v>0.02</v>
      </c>
      <c r="O55" s="76" t="str">
        <f>IF(ISBLANK(INDEX('Policy Characteristics'!I:I,MATCH($C55,'Policy Characteristics'!$C:$C,0))),"",INDEX('Policy Characteristics'!I:I,MATCH($C55,'Policy Characteristics'!$C:$C,0)))</f>
        <v>% reduction in emissions</v>
      </c>
      <c r="P55" s="76" t="str">
        <f>IF(ISBLANK(INDEX('Policy Characteristics'!J:J,MATCH($C55,'Policy Characteristics'!$C:$C,0))),"",INDEX('Policy Characteristics'!J:J,MATCH($C55,'Policy Characteristics'!$C:$C,0)))</f>
        <v>**Description:** This policy represents strengthening standards for the selected pollutant(s) emitted by the selected vehicle type(s).  Conventional pollutants' most important, harmful impacts are on human health rather than on climate change. The following descriptions detail the different vehicle types: // **Passenger cars and SUVs:** most light-duty road vehicles // **Light and Medium Commercial Trucks:** commercial trucks carrying freight, not passengers // **Buses:** including school, transit, and intercity buses // **Heavy Duty Trucks:** all other heavy road vehicles (mostly freight trucks) // **Commercial passenger flights:** this is not general aviation // **Commercial freight flights:** this includes all other commercial flights, and is not general aviation // **Passenger rail:** intercity, transit, and commuter rail // **Freight rail:** all other rail // **Recreational boats:** not commercial passenger ferries // **Cargo ships:** commercial ships carrying freight // **Passenger motorbikes:** registered motorcycles // **Guidance for setting values:** In the United States, since 1997, the 24-hour national ambient air quality standard (NAAQS) for PM2.5, the most harmful type of particulate for human health, declined from 65 µg/m^3 to 35 µg/m^3, a reduction of 46%.</v>
      </c>
      <c r="Q55" s="76" t="str">
        <f>IF(ISBLANK(INDEX('Policy Characteristics'!K:K,MATCH($C55,'Policy Characteristics'!$C:$C,0))),"",INDEX('Policy Characteristics'!K:K,MATCH($C55,'Policy Characteristics'!$C:$C,0)))</f>
        <v>transportation-sector-main.html#conv-pol-stds</v>
      </c>
      <c r="R55" s="76" t="str">
        <f>IF(ISBLANK(INDEX('Policy Characteristics'!L:L,MATCH($C55,'Policy Characteristics'!$C:$C,0))),"",INDEX('Policy Characteristics'!L:L,MATCH($C55,'Policy Characteristics'!$C:$C,0)))</f>
        <v>conventional-pollutant-standards.html</v>
      </c>
    </row>
    <row r="56" spans="1:18" s="143" customFormat="1" x14ac:dyDescent="0.25">
      <c r="A56" s="76" t="str">
        <f>IF(ISBLANK(INDEX('Policy Characteristics'!A:A,MATCH($C56,'Policy Characteristics'!$C:$C,0))),"",INDEX('Policy Characteristics'!A:A,MATCH($C56,'Policy Characteristics'!$C:$C,0)))</f>
        <v>Transportation</v>
      </c>
      <c r="B56" s="200" t="str">
        <f>IF(ISBLANK(INDEX('Policy Characteristics'!B:B,MATCH($C56,'Policy Characteristics'!$C:$C,0))),"",INDEX('Policy Characteristics'!B:B,MATCH($C56,'Policy Characteristics'!$C:$C,0)))</f>
        <v>Conventional Pollutant Standards</v>
      </c>
      <c r="C56" s="76" t="str">
        <f t="shared" si="0"/>
        <v>Percentage Reduction of Separately Regulated Pollutants</v>
      </c>
      <c r="D56" s="143" t="s">
        <v>112</v>
      </c>
      <c r="E56" s="143" t="s">
        <v>483</v>
      </c>
      <c r="F56" s="143" t="s">
        <v>1485</v>
      </c>
      <c r="G56" s="143" t="s">
        <v>561</v>
      </c>
      <c r="H56" s="80">
        <v>354</v>
      </c>
      <c r="I56" s="213" t="s">
        <v>43</v>
      </c>
      <c r="J56" s="202" t="str">
        <f>IF(ISBLANK(INDEX('Policy Characteristics'!D:D,MATCH($C56,'Policy Characteristics'!$C:$C,0))),"",INDEX('Policy Characteristics'!D:D,MATCH($C56,'Policy Characteristics'!$C:$C,0)))</f>
        <v>Conventional Pollutant Standard</v>
      </c>
      <c r="K56" s="76" t="str">
        <f>IF(ISBLANK(INDEX('Policy Characteristics'!E:E,MATCH($C56,'Policy Characteristics'!$C:$C,0))),"",INDEX('Policy Characteristics'!E:E,MATCH($C56,'Policy Characteristics'!$C:$C,0)))</f>
        <v>trans reduce regulated pollutants</v>
      </c>
      <c r="L56" s="205">
        <f>IF(ISBLANK(INDEX('Policy Characteristics'!F:F,MATCH($C56,'Policy Characteristics'!$C:$C,0))),"",INDEX('Policy Characteristics'!F:F,MATCH($C56,'Policy Characteristics'!$C:$C,0)))</f>
        <v>0</v>
      </c>
      <c r="M56" s="205">
        <f>IF(ISBLANK(INDEX('Policy Characteristics'!G:G,MATCH($C56,'Policy Characteristics'!$C:$C,0))),"",INDEX('Policy Characteristics'!G:G,MATCH($C56,'Policy Characteristics'!$C:$C,0)))</f>
        <v>1</v>
      </c>
      <c r="N56" s="205">
        <f>IF(ISBLANK(INDEX('Policy Characteristics'!H:H,MATCH($C56,'Policy Characteristics'!$C:$C,0))),"",INDEX('Policy Characteristics'!H:H,MATCH($C56,'Policy Characteristics'!$C:$C,0)))</f>
        <v>0.02</v>
      </c>
      <c r="O56" s="76" t="str">
        <f>IF(ISBLANK(INDEX('Policy Characteristics'!I:I,MATCH($C56,'Policy Characteristics'!$C:$C,0))),"",INDEX('Policy Characteristics'!I:I,MATCH($C56,'Policy Characteristics'!$C:$C,0)))</f>
        <v>% reduction in emissions</v>
      </c>
      <c r="P56" s="76" t="str">
        <f>IF(ISBLANK(INDEX('Policy Characteristics'!J:J,MATCH($C56,'Policy Characteristics'!$C:$C,0))),"",INDEX('Policy Characteristics'!J:J,MATCH($C56,'Policy Characteristics'!$C:$C,0)))</f>
        <v>**Description:** This policy represents strengthening standards for the selected pollutant(s) emitted by the selected vehicle type(s).  Conventional pollutants' most important, harmful impacts are on human health rather than on climate change. The following descriptions detail the different vehicle types: // **Passenger cars and SUVs:** most light-duty road vehicles // **Light and Medium Commercial Trucks:** commercial trucks carrying freight, not passengers // **Buses:** including school, transit, and intercity buses // **Heavy Duty Trucks:** all other heavy road vehicles (mostly freight trucks) // **Commercial passenger flights:** this is not general aviation // **Commercial freight flights:** this includes all other commercial flights, and is not general aviation // **Passenger rail:** intercity, transit, and commuter rail // **Freight rail:** all other rail // **Recreational boats:** not commercial passenger ferries // **Cargo ships:** commercial ships carrying freight // **Passenger motorbikes:** registered motorcycles // **Guidance for setting values:** In the United States, since 1997, the 24-hour national ambient air quality standard (NAAQS) for PM2.5, the most harmful type of particulate for human health, declined from 65 µg/m^3 to 35 µg/m^3, a reduction of 46%.</v>
      </c>
      <c r="Q56" s="76" t="str">
        <f>IF(ISBLANK(INDEX('Policy Characteristics'!K:K,MATCH($C56,'Policy Characteristics'!$C:$C,0))),"",INDEX('Policy Characteristics'!K:K,MATCH($C56,'Policy Characteristics'!$C:$C,0)))</f>
        <v>transportation-sector-main.html#conv-pol-stds</v>
      </c>
      <c r="R56" s="76" t="str">
        <f>IF(ISBLANK(INDEX('Policy Characteristics'!L:L,MATCH($C56,'Policy Characteristics'!$C:$C,0))),"",INDEX('Policy Characteristics'!L:L,MATCH($C56,'Policy Characteristics'!$C:$C,0)))</f>
        <v>conventional-pollutant-standards.html</v>
      </c>
    </row>
    <row r="57" spans="1:18" s="143" customFormat="1" x14ac:dyDescent="0.25">
      <c r="A57" s="76" t="str">
        <f>IF(ISBLANK(INDEX('Policy Characteristics'!A:A,MATCH($C57,'Policy Characteristics'!$C:$C,0))),"",INDEX('Policy Characteristics'!A:A,MATCH($C57,'Policy Characteristics'!$C:$C,0)))</f>
        <v>Transportation</v>
      </c>
      <c r="B57" s="200" t="str">
        <f>IF(ISBLANK(INDEX('Policy Characteristics'!B:B,MATCH($C57,'Policy Characteristics'!$C:$C,0))),"",INDEX('Policy Characteristics'!B:B,MATCH($C57,'Policy Characteristics'!$C:$C,0)))</f>
        <v>Conventional Pollutant Standards</v>
      </c>
      <c r="C57" s="76" t="str">
        <f t="shared" si="0"/>
        <v>Percentage Reduction of Separately Regulated Pollutants</v>
      </c>
      <c r="D57" s="143" t="s">
        <v>112</v>
      </c>
      <c r="E57" s="143" t="s">
        <v>484</v>
      </c>
      <c r="F57" s="143" t="s">
        <v>1485</v>
      </c>
      <c r="G57" s="143" t="s">
        <v>484</v>
      </c>
      <c r="H57" s="80">
        <v>355</v>
      </c>
      <c r="I57" s="213" t="s">
        <v>43</v>
      </c>
      <c r="J57" s="202" t="str">
        <f>IF(ISBLANK(INDEX('Policy Characteristics'!D:D,MATCH($C57,'Policy Characteristics'!$C:$C,0))),"",INDEX('Policy Characteristics'!D:D,MATCH($C57,'Policy Characteristics'!$C:$C,0)))</f>
        <v>Conventional Pollutant Standard</v>
      </c>
      <c r="K57" s="76" t="str">
        <f>IF(ISBLANK(INDEX('Policy Characteristics'!E:E,MATCH($C57,'Policy Characteristics'!$C:$C,0))),"",INDEX('Policy Characteristics'!E:E,MATCH($C57,'Policy Characteristics'!$C:$C,0)))</f>
        <v>trans reduce regulated pollutants</v>
      </c>
      <c r="L57" s="205">
        <f>IF(ISBLANK(INDEX('Policy Characteristics'!F:F,MATCH($C57,'Policy Characteristics'!$C:$C,0))),"",INDEX('Policy Characteristics'!F:F,MATCH($C57,'Policy Characteristics'!$C:$C,0)))</f>
        <v>0</v>
      </c>
      <c r="M57" s="205">
        <f>IF(ISBLANK(INDEX('Policy Characteristics'!G:G,MATCH($C57,'Policy Characteristics'!$C:$C,0))),"",INDEX('Policy Characteristics'!G:G,MATCH($C57,'Policy Characteristics'!$C:$C,0)))</f>
        <v>1</v>
      </c>
      <c r="N57" s="205">
        <f>IF(ISBLANK(INDEX('Policy Characteristics'!H:H,MATCH($C57,'Policy Characteristics'!$C:$C,0))),"",INDEX('Policy Characteristics'!H:H,MATCH($C57,'Policy Characteristics'!$C:$C,0)))</f>
        <v>0.02</v>
      </c>
      <c r="O57" s="76" t="str">
        <f>IF(ISBLANK(INDEX('Policy Characteristics'!I:I,MATCH($C57,'Policy Characteristics'!$C:$C,0))),"",INDEX('Policy Characteristics'!I:I,MATCH($C57,'Policy Characteristics'!$C:$C,0)))</f>
        <v>% reduction in emissions</v>
      </c>
      <c r="P57" s="76" t="str">
        <f>IF(ISBLANK(INDEX('Policy Characteristics'!J:J,MATCH($C57,'Policy Characteristics'!$C:$C,0))),"",INDEX('Policy Characteristics'!J:J,MATCH($C57,'Policy Characteristics'!$C:$C,0)))</f>
        <v>**Description:** This policy represents strengthening standards for the selected pollutant(s) emitted by the selected vehicle type(s).  Conventional pollutants' most important, harmful impacts are on human health rather than on climate change. The following descriptions detail the different vehicle types: // **Passenger cars and SUVs:** most light-duty road vehicles // **Light and Medium Commercial Trucks:** commercial trucks carrying freight, not passengers // **Buses:** including school, transit, and intercity buses // **Heavy Duty Trucks:** all other heavy road vehicles (mostly freight trucks) // **Commercial passenger flights:** this is not general aviation // **Commercial freight flights:** this includes all other commercial flights, and is not general aviation // **Passenger rail:** intercity, transit, and commuter rail // **Freight rail:** all other rail // **Recreational boats:** not commercial passenger ferries // **Cargo ships:** commercial ships carrying freight // **Passenger motorbikes:** registered motorcycles // **Guidance for setting values:** In the United States, since 1997, the 24-hour national ambient air quality standard (NAAQS) for PM2.5, the most harmful type of particulate for human health, declined from 65 µg/m^3 to 35 µg/m^3, a reduction of 46%.</v>
      </c>
      <c r="Q57" s="76" t="str">
        <f>IF(ISBLANK(INDEX('Policy Characteristics'!K:K,MATCH($C57,'Policy Characteristics'!$C:$C,0))),"",INDEX('Policy Characteristics'!K:K,MATCH($C57,'Policy Characteristics'!$C:$C,0)))</f>
        <v>transportation-sector-main.html#conv-pol-stds</v>
      </c>
      <c r="R57" s="76" t="str">
        <f>IF(ISBLANK(INDEX('Policy Characteristics'!L:L,MATCH($C57,'Policy Characteristics'!$C:$C,0))),"",INDEX('Policy Characteristics'!L:L,MATCH($C57,'Policy Characteristics'!$C:$C,0)))</f>
        <v>conventional-pollutant-standards.html</v>
      </c>
    </row>
    <row r="58" spans="1:18" s="143" customFormat="1" x14ac:dyDescent="0.25">
      <c r="A58" s="76" t="str">
        <f>IF(ISBLANK(INDEX('Policy Characteristics'!A:A,MATCH($C58,'Policy Characteristics'!$C:$C,0))),"",INDEX('Policy Characteristics'!A:A,MATCH($C58,'Policy Characteristics'!$C:$C,0)))</f>
        <v>Transportation</v>
      </c>
      <c r="B58" s="200" t="str">
        <f>IF(ISBLANK(INDEX('Policy Characteristics'!B:B,MATCH($C58,'Policy Characteristics'!$C:$C,0))),"",INDEX('Policy Characteristics'!B:B,MATCH($C58,'Policy Characteristics'!$C:$C,0)))</f>
        <v>Conventional Pollutant Standards</v>
      </c>
      <c r="C58" s="76" t="str">
        <f t="shared" si="0"/>
        <v>Percentage Reduction of Separately Regulated Pollutants</v>
      </c>
      <c r="D58" s="143" t="s">
        <v>112</v>
      </c>
      <c r="E58" s="143" t="s">
        <v>485</v>
      </c>
      <c r="F58" s="143" t="s">
        <v>1485</v>
      </c>
      <c r="G58" s="143" t="s">
        <v>485</v>
      </c>
      <c r="H58" s="80">
        <v>356</v>
      </c>
      <c r="I58" s="213" t="s">
        <v>43</v>
      </c>
      <c r="J58" s="202" t="str">
        <f>IF(ISBLANK(INDEX('Policy Characteristics'!D:D,MATCH($C58,'Policy Characteristics'!$C:$C,0))),"",INDEX('Policy Characteristics'!D:D,MATCH($C58,'Policy Characteristics'!$C:$C,0)))</f>
        <v>Conventional Pollutant Standard</v>
      </c>
      <c r="K58" s="76" t="str">
        <f>IF(ISBLANK(INDEX('Policy Characteristics'!E:E,MATCH($C58,'Policy Characteristics'!$C:$C,0))),"",INDEX('Policy Characteristics'!E:E,MATCH($C58,'Policy Characteristics'!$C:$C,0)))</f>
        <v>trans reduce regulated pollutants</v>
      </c>
      <c r="L58" s="205">
        <f>IF(ISBLANK(INDEX('Policy Characteristics'!F:F,MATCH($C58,'Policy Characteristics'!$C:$C,0))),"",INDEX('Policy Characteristics'!F:F,MATCH($C58,'Policy Characteristics'!$C:$C,0)))</f>
        <v>0</v>
      </c>
      <c r="M58" s="205">
        <f>IF(ISBLANK(INDEX('Policy Characteristics'!G:G,MATCH($C58,'Policy Characteristics'!$C:$C,0))),"",INDEX('Policy Characteristics'!G:G,MATCH($C58,'Policy Characteristics'!$C:$C,0)))</f>
        <v>1</v>
      </c>
      <c r="N58" s="205">
        <f>IF(ISBLANK(INDEX('Policy Characteristics'!H:H,MATCH($C58,'Policy Characteristics'!$C:$C,0))),"",INDEX('Policy Characteristics'!H:H,MATCH($C58,'Policy Characteristics'!$C:$C,0)))</f>
        <v>0.02</v>
      </c>
      <c r="O58" s="76" t="str">
        <f>IF(ISBLANK(INDEX('Policy Characteristics'!I:I,MATCH($C58,'Policy Characteristics'!$C:$C,0))),"",INDEX('Policy Characteristics'!I:I,MATCH($C58,'Policy Characteristics'!$C:$C,0)))</f>
        <v>% reduction in emissions</v>
      </c>
      <c r="P58" s="76" t="str">
        <f>IF(ISBLANK(INDEX('Policy Characteristics'!J:J,MATCH($C58,'Policy Characteristics'!$C:$C,0))),"",INDEX('Policy Characteristics'!J:J,MATCH($C58,'Policy Characteristics'!$C:$C,0)))</f>
        <v>**Description:** This policy represents strengthening standards for the selected pollutant(s) emitted by the selected vehicle type(s).  Conventional pollutants' most important, harmful impacts are on human health rather than on climate change. The following descriptions detail the different vehicle types: // **Passenger cars and SUVs:** most light-duty road vehicles // **Light and Medium Commercial Trucks:** commercial trucks carrying freight, not passengers // **Buses:** including school, transit, and intercity buses // **Heavy Duty Trucks:** all other heavy road vehicles (mostly freight trucks) // **Commercial passenger flights:** this is not general aviation // **Commercial freight flights:** this includes all other commercial flights, and is not general aviation // **Passenger rail:** intercity, transit, and commuter rail // **Freight rail:** all other rail // **Recreational boats:** not commercial passenger ferries // **Cargo ships:** commercial ships carrying freight // **Passenger motorbikes:** registered motorcycles // **Guidance for setting values:** In the United States, since 1997, the 24-hour national ambient air quality standard (NAAQS) for PM2.5, the most harmful type of particulate for human health, declined from 65 µg/m^3 to 35 µg/m^3, a reduction of 46%.</v>
      </c>
      <c r="Q58" s="76" t="str">
        <f>IF(ISBLANK(INDEX('Policy Characteristics'!K:K,MATCH($C58,'Policy Characteristics'!$C:$C,0))),"",INDEX('Policy Characteristics'!K:K,MATCH($C58,'Policy Characteristics'!$C:$C,0)))</f>
        <v>transportation-sector-main.html#conv-pol-stds</v>
      </c>
      <c r="R58" s="76" t="str">
        <f>IF(ISBLANK(INDEX('Policy Characteristics'!L:L,MATCH($C58,'Policy Characteristics'!$C:$C,0))),"",INDEX('Policy Characteristics'!L:L,MATCH($C58,'Policy Characteristics'!$C:$C,0)))</f>
        <v>conventional-pollutant-standards.html</v>
      </c>
    </row>
    <row r="59" spans="1:18" s="143" customFormat="1" x14ac:dyDescent="0.25">
      <c r="A59" s="76" t="str">
        <f>IF(ISBLANK(INDEX('Policy Characteristics'!A:A,MATCH($C59,'Policy Characteristics'!$C:$C,0))),"",INDEX('Policy Characteristics'!A:A,MATCH($C59,'Policy Characteristics'!$C:$C,0)))</f>
        <v>Transportation</v>
      </c>
      <c r="B59" s="200" t="str">
        <f>IF(ISBLANK(INDEX('Policy Characteristics'!B:B,MATCH($C59,'Policy Characteristics'!$C:$C,0))),"",INDEX('Policy Characteristics'!B:B,MATCH($C59,'Policy Characteristics'!$C:$C,0)))</f>
        <v>Conventional Pollutant Standards</v>
      </c>
      <c r="C59" s="76" t="str">
        <f t="shared" si="0"/>
        <v>Percentage Reduction of Separately Regulated Pollutants</v>
      </c>
      <c r="D59" s="143" t="s">
        <v>112</v>
      </c>
      <c r="E59" s="143" t="s">
        <v>486</v>
      </c>
      <c r="F59" s="143" t="s">
        <v>1485</v>
      </c>
      <c r="G59" s="143" t="s">
        <v>486</v>
      </c>
      <c r="H59" s="80">
        <v>357</v>
      </c>
      <c r="I59" s="213" t="s">
        <v>43</v>
      </c>
      <c r="J59" s="202" t="str">
        <f>IF(ISBLANK(INDEX('Policy Characteristics'!D:D,MATCH($C59,'Policy Characteristics'!$C:$C,0))),"",INDEX('Policy Characteristics'!D:D,MATCH($C59,'Policy Characteristics'!$C:$C,0)))</f>
        <v>Conventional Pollutant Standard</v>
      </c>
      <c r="K59" s="76" t="str">
        <f>IF(ISBLANK(INDEX('Policy Characteristics'!E:E,MATCH($C59,'Policy Characteristics'!$C:$C,0))),"",INDEX('Policy Characteristics'!E:E,MATCH($C59,'Policy Characteristics'!$C:$C,0)))</f>
        <v>trans reduce regulated pollutants</v>
      </c>
      <c r="L59" s="205">
        <f>IF(ISBLANK(INDEX('Policy Characteristics'!F:F,MATCH($C59,'Policy Characteristics'!$C:$C,0))),"",INDEX('Policy Characteristics'!F:F,MATCH($C59,'Policy Characteristics'!$C:$C,0)))</f>
        <v>0</v>
      </c>
      <c r="M59" s="205">
        <f>IF(ISBLANK(INDEX('Policy Characteristics'!G:G,MATCH($C59,'Policy Characteristics'!$C:$C,0))),"",INDEX('Policy Characteristics'!G:G,MATCH($C59,'Policy Characteristics'!$C:$C,0)))</f>
        <v>1</v>
      </c>
      <c r="N59" s="205">
        <f>IF(ISBLANK(INDEX('Policy Characteristics'!H:H,MATCH($C59,'Policy Characteristics'!$C:$C,0))),"",INDEX('Policy Characteristics'!H:H,MATCH($C59,'Policy Characteristics'!$C:$C,0)))</f>
        <v>0.02</v>
      </c>
      <c r="O59" s="76" t="str">
        <f>IF(ISBLANK(INDEX('Policy Characteristics'!I:I,MATCH($C59,'Policy Characteristics'!$C:$C,0))),"",INDEX('Policy Characteristics'!I:I,MATCH($C59,'Policy Characteristics'!$C:$C,0)))</f>
        <v>% reduction in emissions</v>
      </c>
      <c r="P59" s="76" t="str">
        <f>IF(ISBLANK(INDEX('Policy Characteristics'!J:J,MATCH($C59,'Policy Characteristics'!$C:$C,0))),"",INDEX('Policy Characteristics'!J:J,MATCH($C59,'Policy Characteristics'!$C:$C,0)))</f>
        <v>**Description:** This policy represents strengthening standards for the selected pollutant(s) emitted by the selected vehicle type(s).  Conventional pollutants' most important, harmful impacts are on human health rather than on climate change. The following descriptions detail the different vehicle types: // **Passenger cars and SUVs:** most light-duty road vehicles // **Light and Medium Commercial Trucks:** commercial trucks carrying freight, not passengers // **Buses:** including school, transit, and intercity buses // **Heavy Duty Trucks:** all other heavy road vehicles (mostly freight trucks) // **Commercial passenger flights:** this is not general aviation // **Commercial freight flights:** this includes all other commercial flights, and is not general aviation // **Passenger rail:** intercity, transit, and commuter rail // **Freight rail:** all other rail // **Recreational boats:** not commercial passenger ferries // **Cargo ships:** commercial ships carrying freight // **Passenger motorbikes:** registered motorcycles // **Guidance for setting values:** In the United States, since 1997, the 24-hour national ambient air quality standard (NAAQS) for PM2.5, the most harmful type of particulate for human health, declined from 65 µg/m^3 to 35 µg/m^3, a reduction of 46%.</v>
      </c>
      <c r="Q59" s="76" t="str">
        <f>IF(ISBLANK(INDEX('Policy Characteristics'!K:K,MATCH($C59,'Policy Characteristics'!$C:$C,0))),"",INDEX('Policy Characteristics'!K:K,MATCH($C59,'Policy Characteristics'!$C:$C,0)))</f>
        <v>transportation-sector-main.html#conv-pol-stds</v>
      </c>
      <c r="R59" s="76" t="str">
        <f>IF(ISBLANK(INDEX('Policy Characteristics'!L:L,MATCH($C59,'Policy Characteristics'!$C:$C,0))),"",INDEX('Policy Characteristics'!L:L,MATCH($C59,'Policy Characteristics'!$C:$C,0)))</f>
        <v>conventional-pollutant-standards.html</v>
      </c>
    </row>
    <row r="60" spans="1:18" s="143" customFormat="1" x14ac:dyDescent="0.25">
      <c r="A60" s="76" t="str">
        <f>IF(ISBLANK(INDEX('Policy Characteristics'!A:A,MATCH($C60,'Policy Characteristics'!$C:$C,0))),"",INDEX('Policy Characteristics'!A:A,MATCH($C60,'Policy Characteristics'!$C:$C,0)))</f>
        <v>Transportation</v>
      </c>
      <c r="B60" s="200" t="str">
        <f>IF(ISBLANK(INDEX('Policy Characteristics'!B:B,MATCH($C60,'Policy Characteristics'!$C:$C,0))),"",INDEX('Policy Characteristics'!B:B,MATCH($C60,'Policy Characteristics'!$C:$C,0)))</f>
        <v>Conventional Pollutant Standards</v>
      </c>
      <c r="C60" s="76" t="str">
        <f t="shared" si="0"/>
        <v>Percentage Reduction of Separately Regulated Pollutants</v>
      </c>
      <c r="D60" s="143" t="s">
        <v>112</v>
      </c>
      <c r="E60" s="143" t="s">
        <v>487</v>
      </c>
      <c r="F60" s="143" t="s">
        <v>1485</v>
      </c>
      <c r="G60" s="143" t="s">
        <v>487</v>
      </c>
      <c r="H60" s="80">
        <v>358</v>
      </c>
      <c r="I60" s="201" t="s">
        <v>44</v>
      </c>
      <c r="J60" s="202" t="str">
        <f>IF(ISBLANK(INDEX('Policy Characteristics'!D:D,MATCH($C60,'Policy Characteristics'!$C:$C,0))),"",INDEX('Policy Characteristics'!D:D,MATCH($C60,'Policy Characteristics'!$C:$C,0)))</f>
        <v>Conventional Pollutant Standard</v>
      </c>
      <c r="K60" s="76" t="str">
        <f>IF(ISBLANK(INDEX('Policy Characteristics'!E:E,MATCH($C60,'Policy Characteristics'!$C:$C,0))),"",INDEX('Policy Characteristics'!E:E,MATCH($C60,'Policy Characteristics'!$C:$C,0)))</f>
        <v>trans reduce regulated pollutants</v>
      </c>
      <c r="L60" s="205">
        <f>IF(ISBLANK(INDEX('Policy Characteristics'!F:F,MATCH($C60,'Policy Characteristics'!$C:$C,0))),"",INDEX('Policy Characteristics'!F:F,MATCH($C60,'Policy Characteristics'!$C:$C,0)))</f>
        <v>0</v>
      </c>
      <c r="M60" s="205">
        <f>IF(ISBLANK(INDEX('Policy Characteristics'!G:G,MATCH($C60,'Policy Characteristics'!$C:$C,0))),"",INDEX('Policy Characteristics'!G:G,MATCH($C60,'Policy Characteristics'!$C:$C,0)))</f>
        <v>1</v>
      </c>
      <c r="N60" s="205">
        <f>IF(ISBLANK(INDEX('Policy Characteristics'!H:H,MATCH($C60,'Policy Characteristics'!$C:$C,0))),"",INDEX('Policy Characteristics'!H:H,MATCH($C60,'Policy Characteristics'!$C:$C,0)))</f>
        <v>0.02</v>
      </c>
      <c r="O60" s="76" t="str">
        <f>IF(ISBLANK(INDEX('Policy Characteristics'!I:I,MATCH($C60,'Policy Characteristics'!$C:$C,0))),"",INDEX('Policy Characteristics'!I:I,MATCH($C60,'Policy Characteristics'!$C:$C,0)))</f>
        <v>% reduction in emissions</v>
      </c>
      <c r="P60" s="76" t="str">
        <f>IF(ISBLANK(INDEX('Policy Characteristics'!J:J,MATCH($C60,'Policy Characteristics'!$C:$C,0))),"",INDEX('Policy Characteristics'!J:J,MATCH($C60,'Policy Characteristics'!$C:$C,0)))</f>
        <v>**Description:** This policy represents strengthening standards for the selected pollutant(s) emitted by the selected vehicle type(s).  Conventional pollutants' most important, harmful impacts are on human health rather than on climate change. The following descriptions detail the different vehicle types: // **Passenger cars and SUVs:** most light-duty road vehicles // **Light and Medium Commercial Trucks:** commercial trucks carrying freight, not passengers // **Buses:** including school, transit, and intercity buses // **Heavy Duty Trucks:** all other heavy road vehicles (mostly freight trucks) // **Commercial passenger flights:** this is not general aviation // **Commercial freight flights:** this includes all other commercial flights, and is not general aviation // **Passenger rail:** intercity, transit, and commuter rail // **Freight rail:** all other rail // **Recreational boats:** not commercial passenger ferries // **Cargo ships:** commercial ships carrying freight // **Passenger motorbikes:** registered motorcycles // **Guidance for setting values:** In the United States, since 1997, the 24-hour national ambient air quality standard (NAAQS) for PM2.5, the most harmful type of particulate for human health, declined from 65 µg/m^3 to 35 µg/m^3, a reduction of 46%.</v>
      </c>
      <c r="Q60" s="76" t="str">
        <f>IF(ISBLANK(INDEX('Policy Characteristics'!K:K,MATCH($C60,'Policy Characteristics'!$C:$C,0))),"",INDEX('Policy Characteristics'!K:K,MATCH($C60,'Policy Characteristics'!$C:$C,0)))</f>
        <v>transportation-sector-main.html#conv-pol-stds</v>
      </c>
      <c r="R60" s="76" t="str">
        <f>IF(ISBLANK(INDEX('Policy Characteristics'!L:L,MATCH($C60,'Policy Characteristics'!$C:$C,0))),"",INDEX('Policy Characteristics'!L:L,MATCH($C60,'Policy Characteristics'!$C:$C,0)))</f>
        <v>conventional-pollutant-standards.html</v>
      </c>
    </row>
    <row r="61" spans="1:18" s="143" customFormat="1" x14ac:dyDescent="0.25">
      <c r="A61" s="76" t="str">
        <f>IF(ISBLANK(INDEX('Policy Characteristics'!A:A,MATCH($C61,'Policy Characteristics'!$C:$C,0))),"",INDEX('Policy Characteristics'!A:A,MATCH($C61,'Policy Characteristics'!$C:$C,0)))</f>
        <v>Transportation</v>
      </c>
      <c r="B61" s="200" t="str">
        <f>IF(ISBLANK(INDEX('Policy Characteristics'!B:B,MATCH($C61,'Policy Characteristics'!$C:$C,0))),"",INDEX('Policy Characteristics'!B:B,MATCH($C61,'Policy Characteristics'!$C:$C,0)))</f>
        <v>Conventional Pollutant Standards</v>
      </c>
      <c r="C61" s="76" t="str">
        <f t="shared" si="0"/>
        <v>Percentage Reduction of Separately Regulated Pollutants</v>
      </c>
      <c r="D61" s="143" t="s">
        <v>112</v>
      </c>
      <c r="E61" s="143" t="s">
        <v>488</v>
      </c>
      <c r="F61" s="143" t="s">
        <v>1485</v>
      </c>
      <c r="G61" s="143" t="s">
        <v>488</v>
      </c>
      <c r="H61" s="80">
        <v>359</v>
      </c>
      <c r="I61" s="201" t="s">
        <v>44</v>
      </c>
      <c r="J61" s="202" t="str">
        <f>IF(ISBLANK(INDEX('Policy Characteristics'!D:D,MATCH($C61,'Policy Characteristics'!$C:$C,0))),"",INDEX('Policy Characteristics'!D:D,MATCH($C61,'Policy Characteristics'!$C:$C,0)))</f>
        <v>Conventional Pollutant Standard</v>
      </c>
      <c r="K61" s="76" t="str">
        <f>IF(ISBLANK(INDEX('Policy Characteristics'!E:E,MATCH($C61,'Policy Characteristics'!$C:$C,0))),"",INDEX('Policy Characteristics'!E:E,MATCH($C61,'Policy Characteristics'!$C:$C,0)))</f>
        <v>trans reduce regulated pollutants</v>
      </c>
      <c r="L61" s="205">
        <f>IF(ISBLANK(INDEX('Policy Characteristics'!F:F,MATCH($C61,'Policy Characteristics'!$C:$C,0))),"",INDEX('Policy Characteristics'!F:F,MATCH($C61,'Policy Characteristics'!$C:$C,0)))</f>
        <v>0</v>
      </c>
      <c r="M61" s="205">
        <f>IF(ISBLANK(INDEX('Policy Characteristics'!G:G,MATCH($C61,'Policy Characteristics'!$C:$C,0))),"",INDEX('Policy Characteristics'!G:G,MATCH($C61,'Policy Characteristics'!$C:$C,0)))</f>
        <v>1</v>
      </c>
      <c r="N61" s="205">
        <f>IF(ISBLANK(INDEX('Policy Characteristics'!H:H,MATCH($C61,'Policy Characteristics'!$C:$C,0))),"",INDEX('Policy Characteristics'!H:H,MATCH($C61,'Policy Characteristics'!$C:$C,0)))</f>
        <v>0.02</v>
      </c>
      <c r="O61" s="76" t="str">
        <f>IF(ISBLANK(INDEX('Policy Characteristics'!I:I,MATCH($C61,'Policy Characteristics'!$C:$C,0))),"",INDEX('Policy Characteristics'!I:I,MATCH($C61,'Policy Characteristics'!$C:$C,0)))</f>
        <v>% reduction in emissions</v>
      </c>
      <c r="P61" s="76" t="str">
        <f>IF(ISBLANK(INDEX('Policy Characteristics'!J:J,MATCH($C61,'Policy Characteristics'!$C:$C,0))),"",INDEX('Policy Characteristics'!J:J,MATCH($C61,'Policy Characteristics'!$C:$C,0)))</f>
        <v>**Description:** This policy represents strengthening standards for the selected pollutant(s) emitted by the selected vehicle type(s).  Conventional pollutants' most important, harmful impacts are on human health rather than on climate change. The following descriptions detail the different vehicle types: // **Passenger cars and SUVs:** most light-duty road vehicles // **Light and Medium Commercial Trucks:** commercial trucks carrying freight, not passengers // **Buses:** including school, transit, and intercity buses // **Heavy Duty Trucks:** all other heavy road vehicles (mostly freight trucks) // **Commercial passenger flights:** this is not general aviation // **Commercial freight flights:** this includes all other commercial flights, and is not general aviation // **Passenger rail:** intercity, transit, and commuter rail // **Freight rail:** all other rail // **Recreational boats:** not commercial passenger ferries // **Cargo ships:** commercial ships carrying freight // **Passenger motorbikes:** registered motorcycles // **Guidance for setting values:** In the United States, since 1997, the 24-hour national ambient air quality standard (NAAQS) for PM2.5, the most harmful type of particulate for human health, declined from 65 µg/m^3 to 35 µg/m^3, a reduction of 46%.</v>
      </c>
      <c r="Q61" s="76" t="str">
        <f>IF(ISBLANK(INDEX('Policy Characteristics'!K:K,MATCH($C61,'Policy Characteristics'!$C:$C,0))),"",INDEX('Policy Characteristics'!K:K,MATCH($C61,'Policy Characteristics'!$C:$C,0)))</f>
        <v>transportation-sector-main.html#conv-pol-stds</v>
      </c>
      <c r="R61" s="76" t="str">
        <f>IF(ISBLANK(INDEX('Policy Characteristics'!L:L,MATCH($C61,'Policy Characteristics'!$C:$C,0))),"",INDEX('Policy Characteristics'!L:L,MATCH($C61,'Policy Characteristics'!$C:$C,0)))</f>
        <v>conventional-pollutant-standards.html</v>
      </c>
    </row>
    <row r="62" spans="1:18" s="143" customFormat="1" x14ac:dyDescent="0.25">
      <c r="A62" s="76" t="str">
        <f>IF(ISBLANK(INDEX('Policy Characteristics'!A:A,MATCH($C62,'Policy Characteristics'!$C:$C,0))),"",INDEX('Policy Characteristics'!A:A,MATCH($C62,'Policy Characteristics'!$C:$C,0)))</f>
        <v>Transportation</v>
      </c>
      <c r="B62" s="200" t="str">
        <f>IF(ISBLANK(INDEX('Policy Characteristics'!B:B,MATCH($C62,'Policy Characteristics'!$C:$C,0))),"",INDEX('Policy Characteristics'!B:B,MATCH($C62,'Policy Characteristics'!$C:$C,0)))</f>
        <v>Electric Vehicle Charger Deployment</v>
      </c>
      <c r="C62" t="s">
        <v>1632</v>
      </c>
      <c r="H62" s="80">
        <v>360</v>
      </c>
      <c r="I62" s="201" t="s">
        <v>43</v>
      </c>
      <c r="J62" s="202" t="str">
        <f>IF(ISBLANK(INDEX('Policy Characteristics'!D:D,MATCH($C62,'Policy Characteristics'!$C:$C,0))),"",INDEX('Policy Characteristics'!D:D,MATCH($C62,'Policy Characteristics'!$C:$C,0)))</f>
        <v>EV Charger Deployment</v>
      </c>
      <c r="K62" s="76" t="str">
        <f>IF(ISBLANK(INDEX('Policy Characteristics'!E:E,MATCH($C62,'Policy Characteristics'!$C:$C,0))),"",INDEX('Policy Characteristics'!E:E,MATCH($C62,'Policy Characteristics'!$C:$C,0)))</f>
        <v>trans EV charger deployment</v>
      </c>
      <c r="L62" s="76">
        <f>IF(ISBLANK(INDEX('Policy Characteristics'!F:F,MATCH($C62,'Policy Characteristics'!$C:$C,0))),"",INDEX('Policy Characteristics'!F:F,MATCH($C62,'Policy Characteristics'!$C:$C,0)))</f>
        <v>-2</v>
      </c>
      <c r="M62" s="76">
        <f>IF(ISBLANK(INDEX('Policy Characteristics'!G:G,MATCH($C62,'Policy Characteristics'!$C:$C,0))),"",INDEX('Policy Characteristics'!G:G,MATCH($C62,'Policy Characteristics'!$C:$C,0)))</f>
        <v>3</v>
      </c>
      <c r="N62" s="76">
        <f>IF(ISBLANK(INDEX('Policy Characteristics'!H:H,MATCH($C62,'Policy Characteristics'!$C:$C,0))),"",INDEX('Policy Characteristics'!H:H,MATCH($C62,'Policy Characteristics'!$C:$C,0)))</f>
        <v>0.1</v>
      </c>
      <c r="O62" s="76" t="str">
        <f>IF(ISBLANK(INDEX('Policy Characteristics'!I:I,MATCH($C62,'Policy Characteristics'!$C:$C,0))),"",INDEX('Policy Characteristics'!I:I,MATCH($C62,'Policy Characteristics'!$C:$C,0)))</f>
        <v>% change</v>
      </c>
      <c r="P62" s="76" t="str">
        <f>IF(ISBLANK(INDEX('Policy Characteristics'!J:J,MATCH($C62,'Policy Characteristics'!$C:$C,0))),"",INDEX('Policy Characteristics'!J:J,MATCH($C62,'Policy Characteristics'!$C:$C,0)))</f>
        <v>**Description:** This policy increases the deployment of EV charging stations, including DC Fast and Level 2 charging stations.  A negative value decreases chargers relative to the Current Policies scenario. // **Guidance for setting values:** This policy increases vehicle deployment by lowering the perceived charging availability penalty for EVs, insofar as it increases the ratio of EV chargers to gasoline pumps. In the United States, we find the charging availability penalty already reaches zero by roughly 2030. Beyond that point, this policy lever will have no additional effect on EV deployment.</v>
      </c>
      <c r="Q62" s="76" t="str">
        <f>IF(ISBLANK(INDEX('Policy Characteristics'!K:K,MATCH($C62,'Policy Characteristics'!$C:$C,0))),"",INDEX('Policy Characteristics'!K:K,MATCH($C62,'Policy Characteristics'!$C:$C,0)))</f>
        <v/>
      </c>
      <c r="R62" s="76" t="str">
        <f>IF(ISBLANK(INDEX('Policy Characteristics'!L:L,MATCH($C62,'Policy Characteristics'!$C:$C,0))),"",INDEX('Policy Characteristics'!L:L,MATCH($C62,'Policy Characteristics'!$C:$C,0)))</f>
        <v>ev-charger-deployment.html</v>
      </c>
    </row>
    <row r="63" spans="1:18" s="143" customFormat="1" x14ac:dyDescent="0.25">
      <c r="A63" s="76" t="str">
        <f>IF(ISBLANK(INDEX('Policy Characteristics'!A:A,MATCH($C63,'Policy Characteristics'!$C:$C,0))),"",INDEX('Policy Characteristics'!A:A,MATCH($C63,'Policy Characteristics'!$C:$C,0)))</f>
        <v>Transportation</v>
      </c>
      <c r="B63" s="200" t="str">
        <f>IF(ISBLANK(INDEX('Policy Characteristics'!B:B,MATCH($C63,'Policy Characteristics'!$C:$C,0))),"",INDEX('Policy Characteristics'!B:B,MATCH($C63,'Policy Characteristics'!$C:$C,0)))</f>
        <v>Passenger Vehicle Subsidy</v>
      </c>
      <c r="C63" t="s">
        <v>1611</v>
      </c>
      <c r="D63" s="88" t="s">
        <v>37</v>
      </c>
      <c r="E63" s="88" t="s">
        <v>491</v>
      </c>
      <c r="F63" s="143" t="s">
        <v>1489</v>
      </c>
      <c r="G63" s="88" t="s">
        <v>1617</v>
      </c>
      <c r="H63" s="80">
        <v>189</v>
      </c>
      <c r="I63" s="213" t="s">
        <v>43</v>
      </c>
      <c r="J63" s="202" t="str">
        <f>IF(ISBLANK(INDEX('Policy Characteristics'!D:D,MATCH($C63,'Policy Characteristics'!$C:$C,0))),"",INDEX('Policy Characteristics'!D:D,MATCH($C63,'Policy Characteristics'!$C:$C,0)))</f>
        <v>Vehicle Subsidy</v>
      </c>
      <c r="K63" s="76" t="str">
        <f>IF(ISBLANK(INDEX('Policy Characteristics'!E:E,MATCH($C63,'Policy Characteristics'!$C:$C,0))),"",INDEX('Policy Characteristics'!E:E,MATCH($C63,'Policy Characteristics'!$C:$C,0)))</f>
        <v>trans psgr subsidy</v>
      </c>
      <c r="L63" s="205">
        <f>IF(ISBLANK(INDEX('Policy Characteristics'!F:F,MATCH($C63,'Policy Characteristics'!$C:$C,0))),"",INDEX('Policy Characteristics'!F:F,MATCH($C63,'Policy Characteristics'!$C:$C,0)))</f>
        <v>-45000</v>
      </c>
      <c r="M63" s="205">
        <f>IF(ISBLANK(INDEX('Policy Characteristics'!G:G,MATCH($C63,'Policy Characteristics'!$C:$C,0))),"",INDEX('Policy Characteristics'!G:G,MATCH($C63,'Policy Characteristics'!$C:$C,0)))</f>
        <v>50000</v>
      </c>
      <c r="N63" s="205">
        <f>IF(ISBLANK(INDEX('Policy Characteristics'!H:H,MATCH($C63,'Policy Characteristics'!$C:$C,0))),"",INDEX('Policy Characteristics'!H:H,MATCH($C63,'Policy Characteristics'!$C:$C,0)))</f>
        <v>100</v>
      </c>
      <c r="O63" s="76" t="str">
        <f>IF(ISBLANK(INDEX('Policy Characteristics'!I:I,MATCH($C63,'Policy Characteristics'!$C:$C,0))),"",INDEX('Policy Characteristics'!I:I,MATCH($C63,'Policy Characteristics'!$C:$C,0)))</f>
        <v>$ / vehicle</v>
      </c>
      <c r="P63" s="76" t="str">
        <f>IF(ISBLANK(INDEX('Policy Characteristics'!J:J,MATCH($C63,'Policy Characteristics'!$C:$C,0))),"",INDEX('Policy Characteristics'!J:J,MATCH($C63,'Policy Characteristics'!$C:$C,0)))</f>
        <v xml:space="preserve">**Description:** This policy specifies the dollar amount offered as a subsidy to the purchaser of a new passenger vehicle.  This is in addition to subsidies that exist in the BAU case.  A negative value implies a tax or removal of subsidies. // **Guidance for setting values:** The U.S. currently offers a federal tax credit for up to $7,500 for qualifying clean passenger light-duty vehicles as part of the Inflation Reduction Act. This tax credit is included in the BAU scenario as an estimated average credit for new vehicles, accounting for the fact many vehicles will not be eligible starting in 2025 due to requirements for critical minerals sourcing. The BAU also includes the state-level credit on top of the federal tax credits. This state has no additional state subsidies. </v>
      </c>
      <c r="Q63" s="76" t="str">
        <f>IF(ISBLANK(INDEX('Policy Characteristics'!K:K,MATCH($C63,'Policy Characteristics'!$C:$C,0))),"",INDEX('Policy Characteristics'!K:K,MATCH($C63,'Policy Characteristics'!$C:$C,0)))</f>
        <v>transportation-sector-main.html#ev-subsidy</v>
      </c>
      <c r="R63" s="76" t="str">
        <f>IF(ISBLANK(INDEX('Policy Characteristics'!L:L,MATCH($C63,'Policy Characteristics'!$C:$C,0))),"",INDEX('Policy Characteristics'!L:L,MATCH($C63,'Policy Characteristics'!$C:$C,0)))</f>
        <v>ev-subsidy.html</v>
      </c>
    </row>
    <row r="64" spans="1:18" ht="14.45" customHeight="1" x14ac:dyDescent="0.25">
      <c r="A64" s="76" t="str">
        <f>IF(ISBLANK(INDEX('Policy Characteristics'!A:A,MATCH($C64,'Policy Characteristics'!$C:$C,0))),"",INDEX('Policy Characteristics'!A:A,MATCH($C64,'Policy Characteristics'!$C:$C,0)))</f>
        <v>Transportation</v>
      </c>
      <c r="B64" s="200" t="str">
        <f>IF(ISBLANK(INDEX('Policy Characteristics'!B:B,MATCH($C64,'Policy Characteristics'!$C:$C,0))),"",INDEX('Policy Characteristics'!B:B,MATCH($C64,'Policy Characteristics'!$C:$C,0)))</f>
        <v>Passenger Vehicle Subsidy</v>
      </c>
      <c r="C64" s="76" t="str">
        <f t="shared" ref="C64:C104" si="1">C$63</f>
        <v>Additional Passenger Vehicle Subsidy</v>
      </c>
      <c r="D64" s="88" t="s">
        <v>37</v>
      </c>
      <c r="E64" s="143" t="s">
        <v>492</v>
      </c>
      <c r="F64" s="143" t="s">
        <v>1489</v>
      </c>
      <c r="G64" s="143" t="s">
        <v>1618</v>
      </c>
      <c r="H64" s="15">
        <v>592</v>
      </c>
      <c r="I64" s="201" t="s">
        <v>44</v>
      </c>
      <c r="J64" s="202" t="str">
        <f>IF(ISBLANK(INDEX('Policy Characteristics'!D:D,MATCH($C64,'Policy Characteristics'!$C:$C,0))),"",INDEX('Policy Characteristics'!D:D,MATCH($C64,'Policy Characteristics'!$C:$C,0)))</f>
        <v>Vehicle Subsidy</v>
      </c>
      <c r="K64" s="76" t="str">
        <f>IF(ISBLANK(INDEX('Policy Characteristics'!E:E,MATCH($C64,'Policy Characteristics'!$C:$C,0))),"",INDEX('Policy Characteristics'!E:E,MATCH($C64,'Policy Characteristics'!$C:$C,0)))</f>
        <v>trans psgr subsidy</v>
      </c>
      <c r="L64" s="205">
        <f>IF(ISBLANK(INDEX('Policy Characteristics'!F:F,MATCH($C64,'Policy Characteristics'!$C:$C,0))),"",INDEX('Policy Characteristics'!F:F,MATCH($C64,'Policy Characteristics'!$C:$C,0)))</f>
        <v>-45000</v>
      </c>
      <c r="M64" s="205">
        <f>IF(ISBLANK(INDEX('Policy Characteristics'!G:G,MATCH($C64,'Policy Characteristics'!$C:$C,0))),"",INDEX('Policy Characteristics'!G:G,MATCH($C64,'Policy Characteristics'!$C:$C,0)))</f>
        <v>50000</v>
      </c>
      <c r="N64" s="205">
        <f>IF(ISBLANK(INDEX('Policy Characteristics'!H:H,MATCH($C64,'Policy Characteristics'!$C:$C,0))),"",INDEX('Policy Characteristics'!H:H,MATCH($C64,'Policy Characteristics'!$C:$C,0)))</f>
        <v>100</v>
      </c>
      <c r="O64" s="76" t="str">
        <f>IF(ISBLANK(INDEX('Policy Characteristics'!I:I,MATCH($C64,'Policy Characteristics'!$C:$C,0))),"",INDEX('Policy Characteristics'!I:I,MATCH($C64,'Policy Characteristics'!$C:$C,0)))</f>
        <v>$ / vehicle</v>
      </c>
      <c r="P64" s="76" t="str">
        <f>IF(ISBLANK(INDEX('Policy Characteristics'!J:J,MATCH($C64,'Policy Characteristics'!$C:$C,0))),"",INDEX('Policy Characteristics'!J:J,MATCH($C64,'Policy Characteristics'!$C:$C,0)))</f>
        <v xml:space="preserve">**Description:** This policy specifies the dollar amount offered as a subsidy to the purchaser of a new passenger vehicle.  This is in addition to subsidies that exist in the BAU case.  A negative value implies a tax or removal of subsidies. // **Guidance for setting values:** The U.S. currently offers a federal tax credit for up to $7,500 for qualifying clean passenger light-duty vehicles as part of the Inflation Reduction Act. This tax credit is included in the BAU scenario as an estimated average credit for new vehicles, accounting for the fact many vehicles will not be eligible starting in 2025 due to requirements for critical minerals sourcing. The BAU also includes the state-level credit on top of the federal tax credits. This state has no additional state subsidies. </v>
      </c>
      <c r="Q64" s="76" t="str">
        <f>IF(ISBLANK(INDEX('Policy Characteristics'!K:K,MATCH($C64,'Policy Characteristics'!$C:$C,0))),"",INDEX('Policy Characteristics'!K:K,MATCH($C64,'Policy Characteristics'!$C:$C,0)))</f>
        <v>transportation-sector-main.html#ev-subsidy</v>
      </c>
      <c r="R64" s="76" t="str">
        <f>IF(ISBLANK(INDEX('Policy Characteristics'!L:L,MATCH($C64,'Policy Characteristics'!$C:$C,0))),"",INDEX('Policy Characteristics'!L:L,MATCH($C64,'Policy Characteristics'!$C:$C,0)))</f>
        <v>ev-subsidy.html</v>
      </c>
    </row>
    <row r="65" spans="1:18" x14ac:dyDescent="0.25">
      <c r="A65" s="76" t="str">
        <f>IF(ISBLANK(INDEX('Policy Characteristics'!A:A,MATCH($C65,'Policy Characteristics'!$C:$C,0))),"",INDEX('Policy Characteristics'!A:A,MATCH($C65,'Policy Characteristics'!$C:$C,0)))</f>
        <v>Transportation</v>
      </c>
      <c r="B65" s="200" t="str">
        <f>IF(ISBLANK(INDEX('Policy Characteristics'!B:B,MATCH($C65,'Policy Characteristics'!$C:$C,0))),"",INDEX('Policy Characteristics'!B:B,MATCH($C65,'Policy Characteristics'!$C:$C,0)))</f>
        <v>Passenger Vehicle Subsidy</v>
      </c>
      <c r="C65" s="76" t="str">
        <f t="shared" si="1"/>
        <v>Additional Passenger Vehicle Subsidy</v>
      </c>
      <c r="D65" s="88" t="s">
        <v>37</v>
      </c>
      <c r="E65" s="143" t="s">
        <v>493</v>
      </c>
      <c r="F65" s="143" t="s">
        <v>1489</v>
      </c>
      <c r="G65" s="143" t="s">
        <v>1619</v>
      </c>
      <c r="H65" s="15">
        <v>593</v>
      </c>
      <c r="I65" s="201" t="s">
        <v>44</v>
      </c>
      <c r="J65" s="202" t="str">
        <f>IF(ISBLANK(INDEX('Policy Characteristics'!D:D,MATCH($C65,'Policy Characteristics'!$C:$C,0))),"",INDEX('Policy Characteristics'!D:D,MATCH($C65,'Policy Characteristics'!$C:$C,0)))</f>
        <v>Vehicle Subsidy</v>
      </c>
      <c r="K65" s="76" t="str">
        <f>IF(ISBLANK(INDEX('Policy Characteristics'!E:E,MATCH($C65,'Policy Characteristics'!$C:$C,0))),"",INDEX('Policy Characteristics'!E:E,MATCH($C65,'Policy Characteristics'!$C:$C,0)))</f>
        <v>trans psgr subsidy</v>
      </c>
      <c r="L65" s="205">
        <f>IF(ISBLANK(INDEX('Policy Characteristics'!F:F,MATCH($C65,'Policy Characteristics'!$C:$C,0))),"",INDEX('Policy Characteristics'!F:F,MATCH($C65,'Policy Characteristics'!$C:$C,0)))</f>
        <v>-45000</v>
      </c>
      <c r="M65" s="205">
        <f>IF(ISBLANK(INDEX('Policy Characteristics'!G:G,MATCH($C65,'Policy Characteristics'!$C:$C,0))),"",INDEX('Policy Characteristics'!G:G,MATCH($C65,'Policy Characteristics'!$C:$C,0)))</f>
        <v>50000</v>
      </c>
      <c r="N65" s="205">
        <f>IF(ISBLANK(INDEX('Policy Characteristics'!H:H,MATCH($C65,'Policy Characteristics'!$C:$C,0))),"",INDEX('Policy Characteristics'!H:H,MATCH($C65,'Policy Characteristics'!$C:$C,0)))</f>
        <v>100</v>
      </c>
      <c r="O65" s="76" t="str">
        <f>IF(ISBLANK(INDEX('Policy Characteristics'!I:I,MATCH($C65,'Policy Characteristics'!$C:$C,0))),"",INDEX('Policy Characteristics'!I:I,MATCH($C65,'Policy Characteristics'!$C:$C,0)))</f>
        <v>$ / vehicle</v>
      </c>
      <c r="P65" s="76" t="str">
        <f>IF(ISBLANK(INDEX('Policy Characteristics'!J:J,MATCH($C65,'Policy Characteristics'!$C:$C,0))),"",INDEX('Policy Characteristics'!J:J,MATCH($C65,'Policy Characteristics'!$C:$C,0)))</f>
        <v xml:space="preserve">**Description:** This policy specifies the dollar amount offered as a subsidy to the purchaser of a new passenger vehicle.  This is in addition to subsidies that exist in the BAU case.  A negative value implies a tax or removal of subsidies. // **Guidance for setting values:** The U.S. currently offers a federal tax credit for up to $7,500 for qualifying clean passenger light-duty vehicles as part of the Inflation Reduction Act. This tax credit is included in the BAU scenario as an estimated average credit for new vehicles, accounting for the fact many vehicles will not be eligible starting in 2025 due to requirements for critical minerals sourcing. The BAU also includes the state-level credit on top of the federal tax credits. This state has no additional state subsidies. </v>
      </c>
      <c r="Q65" s="76" t="str">
        <f>IF(ISBLANK(INDEX('Policy Characteristics'!K:K,MATCH($C65,'Policy Characteristics'!$C:$C,0))),"",INDEX('Policy Characteristics'!K:K,MATCH($C65,'Policy Characteristics'!$C:$C,0)))</f>
        <v>transportation-sector-main.html#ev-subsidy</v>
      </c>
      <c r="R65" s="76" t="str">
        <f>IF(ISBLANK(INDEX('Policy Characteristics'!L:L,MATCH($C65,'Policy Characteristics'!$C:$C,0))),"",INDEX('Policy Characteristics'!L:L,MATCH($C65,'Policy Characteristics'!$C:$C,0)))</f>
        <v>ev-subsidy.html</v>
      </c>
    </row>
    <row r="66" spans="1:18" x14ac:dyDescent="0.25">
      <c r="A66" s="76" t="str">
        <f>IF(ISBLANK(INDEX('Policy Characteristics'!A:A,MATCH($C66,'Policy Characteristics'!$C:$C,0))),"",INDEX('Policy Characteristics'!A:A,MATCH($C66,'Policy Characteristics'!$C:$C,0)))</f>
        <v>Transportation</v>
      </c>
      <c r="B66" s="200" t="str">
        <f>IF(ISBLANK(INDEX('Policy Characteristics'!B:B,MATCH($C66,'Policy Characteristics'!$C:$C,0))),"",INDEX('Policy Characteristics'!B:B,MATCH($C66,'Policy Characteristics'!$C:$C,0)))</f>
        <v>Passenger Vehicle Subsidy</v>
      </c>
      <c r="C66" s="76" t="str">
        <f t="shared" si="1"/>
        <v>Additional Passenger Vehicle Subsidy</v>
      </c>
      <c r="D66" s="88" t="s">
        <v>37</v>
      </c>
      <c r="E66" s="143" t="s">
        <v>494</v>
      </c>
      <c r="F66" s="143" t="s">
        <v>1489</v>
      </c>
      <c r="G66" s="143" t="s">
        <v>1620</v>
      </c>
      <c r="H66" s="15">
        <v>594</v>
      </c>
      <c r="I66" s="201" t="s">
        <v>44</v>
      </c>
      <c r="J66" s="202" t="str">
        <f>IF(ISBLANK(INDEX('Policy Characteristics'!D:D,MATCH($C66,'Policy Characteristics'!$C:$C,0))),"",INDEX('Policy Characteristics'!D:D,MATCH($C66,'Policy Characteristics'!$C:$C,0)))</f>
        <v>Vehicle Subsidy</v>
      </c>
      <c r="K66" s="76" t="str">
        <f>IF(ISBLANK(INDEX('Policy Characteristics'!E:E,MATCH($C66,'Policy Characteristics'!$C:$C,0))),"",INDEX('Policy Characteristics'!E:E,MATCH($C66,'Policy Characteristics'!$C:$C,0)))</f>
        <v>trans psgr subsidy</v>
      </c>
      <c r="L66" s="205">
        <f>IF(ISBLANK(INDEX('Policy Characteristics'!F:F,MATCH($C66,'Policy Characteristics'!$C:$C,0))),"",INDEX('Policy Characteristics'!F:F,MATCH($C66,'Policy Characteristics'!$C:$C,0)))</f>
        <v>-45000</v>
      </c>
      <c r="M66" s="205">
        <f>IF(ISBLANK(INDEX('Policy Characteristics'!G:G,MATCH($C66,'Policy Characteristics'!$C:$C,0))),"",INDEX('Policy Characteristics'!G:G,MATCH($C66,'Policy Characteristics'!$C:$C,0)))</f>
        <v>50000</v>
      </c>
      <c r="N66" s="205">
        <f>IF(ISBLANK(INDEX('Policy Characteristics'!H:H,MATCH($C66,'Policy Characteristics'!$C:$C,0))),"",INDEX('Policy Characteristics'!H:H,MATCH($C66,'Policy Characteristics'!$C:$C,0)))</f>
        <v>100</v>
      </c>
      <c r="O66" s="76" t="str">
        <f>IF(ISBLANK(INDEX('Policy Characteristics'!I:I,MATCH($C66,'Policy Characteristics'!$C:$C,0))),"",INDEX('Policy Characteristics'!I:I,MATCH($C66,'Policy Characteristics'!$C:$C,0)))</f>
        <v>$ / vehicle</v>
      </c>
      <c r="P66" s="76" t="str">
        <f>IF(ISBLANK(INDEX('Policy Characteristics'!J:J,MATCH($C66,'Policy Characteristics'!$C:$C,0))),"",INDEX('Policy Characteristics'!J:J,MATCH($C66,'Policy Characteristics'!$C:$C,0)))</f>
        <v xml:space="preserve">**Description:** This policy specifies the dollar amount offered as a subsidy to the purchaser of a new passenger vehicle.  This is in addition to subsidies that exist in the BAU case.  A negative value implies a tax or removal of subsidies. // **Guidance for setting values:** The U.S. currently offers a federal tax credit for up to $7,500 for qualifying clean passenger light-duty vehicles as part of the Inflation Reduction Act. This tax credit is included in the BAU scenario as an estimated average credit for new vehicles, accounting for the fact many vehicles will not be eligible starting in 2025 due to requirements for critical minerals sourcing. The BAU also includes the state-level credit on top of the federal tax credits. This state has no additional state subsidies. </v>
      </c>
      <c r="Q66" s="76" t="str">
        <f>IF(ISBLANK(INDEX('Policy Characteristics'!K:K,MATCH($C66,'Policy Characteristics'!$C:$C,0))),"",INDEX('Policy Characteristics'!K:K,MATCH($C66,'Policy Characteristics'!$C:$C,0)))</f>
        <v>transportation-sector-main.html#ev-subsidy</v>
      </c>
      <c r="R66" s="76" t="str">
        <f>IF(ISBLANK(INDEX('Policy Characteristics'!L:L,MATCH($C66,'Policy Characteristics'!$C:$C,0))),"",INDEX('Policy Characteristics'!L:L,MATCH($C66,'Policy Characteristics'!$C:$C,0)))</f>
        <v>ev-subsidy.html</v>
      </c>
    </row>
    <row r="67" spans="1:18" x14ac:dyDescent="0.25">
      <c r="A67" s="76" t="str">
        <f>IF(ISBLANK(INDEX('Policy Characteristics'!A:A,MATCH($C67,'Policy Characteristics'!$C:$C,0))),"",INDEX('Policy Characteristics'!A:A,MATCH($C67,'Policy Characteristics'!$C:$C,0)))</f>
        <v>Transportation</v>
      </c>
      <c r="B67" s="200" t="str">
        <f>IF(ISBLANK(INDEX('Policy Characteristics'!B:B,MATCH($C67,'Policy Characteristics'!$C:$C,0))),"",INDEX('Policy Characteristics'!B:B,MATCH($C67,'Policy Characteristics'!$C:$C,0)))</f>
        <v>Passenger Vehicle Subsidy</v>
      </c>
      <c r="C67" s="76" t="str">
        <f t="shared" si="1"/>
        <v>Additional Passenger Vehicle Subsidy</v>
      </c>
      <c r="D67" s="88" t="s">
        <v>37</v>
      </c>
      <c r="E67" s="143" t="s">
        <v>495</v>
      </c>
      <c r="F67" s="143" t="s">
        <v>1489</v>
      </c>
      <c r="G67" s="143" t="s">
        <v>1621</v>
      </c>
      <c r="H67" s="15">
        <v>595</v>
      </c>
      <c r="I67" s="213" t="s">
        <v>43</v>
      </c>
      <c r="J67" s="202" t="str">
        <f>IF(ISBLANK(INDEX('Policy Characteristics'!D:D,MATCH($C67,'Policy Characteristics'!$C:$C,0))),"",INDEX('Policy Characteristics'!D:D,MATCH($C67,'Policy Characteristics'!$C:$C,0)))</f>
        <v>Vehicle Subsidy</v>
      </c>
      <c r="K67" s="76" t="str">
        <f>IF(ISBLANK(INDEX('Policy Characteristics'!E:E,MATCH($C67,'Policy Characteristics'!$C:$C,0))),"",INDEX('Policy Characteristics'!E:E,MATCH($C67,'Policy Characteristics'!$C:$C,0)))</f>
        <v>trans psgr subsidy</v>
      </c>
      <c r="L67" s="205">
        <f>IF(ISBLANK(INDEX('Policy Characteristics'!F:F,MATCH($C67,'Policy Characteristics'!$C:$C,0))),"",INDEX('Policy Characteristics'!F:F,MATCH($C67,'Policy Characteristics'!$C:$C,0)))</f>
        <v>-45000</v>
      </c>
      <c r="M67" s="205">
        <f>IF(ISBLANK(INDEX('Policy Characteristics'!G:G,MATCH($C67,'Policy Characteristics'!$C:$C,0))),"",INDEX('Policy Characteristics'!G:G,MATCH($C67,'Policy Characteristics'!$C:$C,0)))</f>
        <v>50000</v>
      </c>
      <c r="N67" s="205">
        <f>IF(ISBLANK(INDEX('Policy Characteristics'!H:H,MATCH($C67,'Policy Characteristics'!$C:$C,0))),"",INDEX('Policy Characteristics'!H:H,MATCH($C67,'Policy Characteristics'!$C:$C,0)))</f>
        <v>100</v>
      </c>
      <c r="O67" s="76" t="str">
        <f>IF(ISBLANK(INDEX('Policy Characteristics'!I:I,MATCH($C67,'Policy Characteristics'!$C:$C,0))),"",INDEX('Policy Characteristics'!I:I,MATCH($C67,'Policy Characteristics'!$C:$C,0)))</f>
        <v>$ / vehicle</v>
      </c>
      <c r="P67" s="76" t="str">
        <f>IF(ISBLANK(INDEX('Policy Characteristics'!J:J,MATCH($C67,'Policy Characteristics'!$C:$C,0))),"",INDEX('Policy Characteristics'!J:J,MATCH($C67,'Policy Characteristics'!$C:$C,0)))</f>
        <v xml:space="preserve">**Description:** This policy specifies the dollar amount offered as a subsidy to the purchaser of a new passenger vehicle.  This is in addition to subsidies that exist in the BAU case.  A negative value implies a tax or removal of subsidies. // **Guidance for setting values:** The U.S. currently offers a federal tax credit for up to $7,500 for qualifying clean passenger light-duty vehicles as part of the Inflation Reduction Act. This tax credit is included in the BAU scenario as an estimated average credit for new vehicles, accounting for the fact many vehicles will not be eligible starting in 2025 due to requirements for critical minerals sourcing. The BAU also includes the state-level credit on top of the federal tax credits. This state has no additional state subsidies. </v>
      </c>
      <c r="Q67" s="76" t="str">
        <f>IF(ISBLANK(INDEX('Policy Characteristics'!K:K,MATCH($C67,'Policy Characteristics'!$C:$C,0))),"",INDEX('Policy Characteristics'!K:K,MATCH($C67,'Policy Characteristics'!$C:$C,0)))</f>
        <v>transportation-sector-main.html#ev-subsidy</v>
      </c>
      <c r="R67" s="76" t="str">
        <f>IF(ISBLANK(INDEX('Policy Characteristics'!L:L,MATCH($C67,'Policy Characteristics'!$C:$C,0))),"",INDEX('Policy Characteristics'!L:L,MATCH($C67,'Policy Characteristics'!$C:$C,0)))</f>
        <v>ev-subsidy.html</v>
      </c>
    </row>
    <row r="68" spans="1:18" x14ac:dyDescent="0.25">
      <c r="A68" s="76" t="str">
        <f>IF(ISBLANK(INDEX('Policy Characteristics'!A:A,MATCH($C68,'Policy Characteristics'!$C:$C,0))),"",INDEX('Policy Characteristics'!A:A,MATCH($C68,'Policy Characteristics'!$C:$C,0)))</f>
        <v>Transportation</v>
      </c>
      <c r="B68" s="200" t="str">
        <f>IF(ISBLANK(INDEX('Policy Characteristics'!B:B,MATCH($C68,'Policy Characteristics'!$C:$C,0))),"",INDEX('Policy Characteristics'!B:B,MATCH($C68,'Policy Characteristics'!$C:$C,0)))</f>
        <v>Passenger Vehicle Subsidy</v>
      </c>
      <c r="C68" s="76" t="str">
        <f t="shared" si="1"/>
        <v>Additional Passenger Vehicle Subsidy</v>
      </c>
      <c r="D68" s="88" t="s">
        <v>37</v>
      </c>
      <c r="E68" s="143" t="s">
        <v>749</v>
      </c>
      <c r="F68" s="143" t="s">
        <v>1489</v>
      </c>
      <c r="G68" s="143" t="s">
        <v>749</v>
      </c>
      <c r="H68" s="15">
        <v>596</v>
      </c>
      <c r="I68" s="201" t="s">
        <v>44</v>
      </c>
      <c r="J68" s="202" t="str">
        <f>IF(ISBLANK(INDEX('Policy Characteristics'!D:D,MATCH($C68,'Policy Characteristics'!$C:$C,0))),"",INDEX('Policy Characteristics'!D:D,MATCH($C68,'Policy Characteristics'!$C:$C,0)))</f>
        <v>Vehicle Subsidy</v>
      </c>
      <c r="K68" s="76" t="str">
        <f>IF(ISBLANK(INDEX('Policy Characteristics'!E:E,MATCH($C68,'Policy Characteristics'!$C:$C,0))),"",INDEX('Policy Characteristics'!E:E,MATCH($C68,'Policy Characteristics'!$C:$C,0)))</f>
        <v>trans psgr subsidy</v>
      </c>
      <c r="L68" s="205">
        <f>IF(ISBLANK(INDEX('Policy Characteristics'!F:F,MATCH($C68,'Policy Characteristics'!$C:$C,0))),"",INDEX('Policy Characteristics'!F:F,MATCH($C68,'Policy Characteristics'!$C:$C,0)))</f>
        <v>-45000</v>
      </c>
      <c r="M68" s="205">
        <f>IF(ISBLANK(INDEX('Policy Characteristics'!G:G,MATCH($C68,'Policy Characteristics'!$C:$C,0))),"",INDEX('Policy Characteristics'!G:G,MATCH($C68,'Policy Characteristics'!$C:$C,0)))</f>
        <v>50000</v>
      </c>
      <c r="N68" s="205">
        <f>IF(ISBLANK(INDEX('Policy Characteristics'!H:H,MATCH($C68,'Policy Characteristics'!$C:$C,0))),"",INDEX('Policy Characteristics'!H:H,MATCH($C68,'Policy Characteristics'!$C:$C,0)))</f>
        <v>100</v>
      </c>
      <c r="O68" s="76" t="str">
        <f>IF(ISBLANK(INDEX('Policy Characteristics'!I:I,MATCH($C68,'Policy Characteristics'!$C:$C,0))),"",INDEX('Policy Characteristics'!I:I,MATCH($C68,'Policy Characteristics'!$C:$C,0)))</f>
        <v>$ / vehicle</v>
      </c>
      <c r="P68" s="76" t="str">
        <f>IF(ISBLANK(INDEX('Policy Characteristics'!J:J,MATCH($C68,'Policy Characteristics'!$C:$C,0))),"",INDEX('Policy Characteristics'!J:J,MATCH($C68,'Policy Characteristics'!$C:$C,0)))</f>
        <v xml:space="preserve">**Description:** This policy specifies the dollar amount offered as a subsidy to the purchaser of a new passenger vehicle.  This is in addition to subsidies that exist in the BAU case.  A negative value implies a tax or removal of subsidies. // **Guidance for setting values:** The U.S. currently offers a federal tax credit for up to $7,500 for qualifying clean passenger light-duty vehicles as part of the Inflation Reduction Act. This tax credit is included in the BAU scenario as an estimated average credit for new vehicles, accounting for the fact many vehicles will not be eligible starting in 2025 due to requirements for critical minerals sourcing. The BAU also includes the state-level credit on top of the federal tax credits. This state has no additional state subsidies. </v>
      </c>
      <c r="Q68" s="76" t="str">
        <f>IF(ISBLANK(INDEX('Policy Characteristics'!K:K,MATCH($C68,'Policy Characteristics'!$C:$C,0))),"",INDEX('Policy Characteristics'!K:K,MATCH($C68,'Policy Characteristics'!$C:$C,0)))</f>
        <v>transportation-sector-main.html#ev-subsidy</v>
      </c>
      <c r="R68" s="76" t="str">
        <f>IF(ISBLANK(INDEX('Policy Characteristics'!L:L,MATCH($C68,'Policy Characteristics'!$C:$C,0))),"",INDEX('Policy Characteristics'!L:L,MATCH($C68,'Policy Characteristics'!$C:$C,0)))</f>
        <v>ev-subsidy.html</v>
      </c>
    </row>
    <row r="69" spans="1:18" x14ac:dyDescent="0.25">
      <c r="A69" s="76" t="str">
        <f>IF(ISBLANK(INDEX('Policy Characteristics'!A:A,MATCH($C69,'Policy Characteristics'!$C:$C,0))),"",INDEX('Policy Characteristics'!A:A,MATCH($C69,'Policy Characteristics'!$C:$C,0)))</f>
        <v>Transportation</v>
      </c>
      <c r="B69" s="200" t="str">
        <f>IF(ISBLANK(INDEX('Policy Characteristics'!B:B,MATCH($C69,'Policy Characteristics'!$C:$C,0))),"",INDEX('Policy Characteristics'!B:B,MATCH($C69,'Policy Characteristics'!$C:$C,0)))</f>
        <v>Passenger Vehicle Subsidy</v>
      </c>
      <c r="C69" s="76" t="str">
        <f t="shared" si="1"/>
        <v>Additional Passenger Vehicle Subsidy</v>
      </c>
      <c r="D69" s="88" t="s">
        <v>37</v>
      </c>
      <c r="E69" s="143" t="s">
        <v>748</v>
      </c>
      <c r="F69" s="143" t="s">
        <v>1489</v>
      </c>
      <c r="G69" s="143" t="s">
        <v>1622</v>
      </c>
      <c r="H69" s="15">
        <v>597</v>
      </c>
      <c r="I69" s="213" t="s">
        <v>43</v>
      </c>
      <c r="J69" s="202" t="str">
        <f>IF(ISBLANK(INDEX('Policy Characteristics'!D:D,MATCH($C69,'Policy Characteristics'!$C:$C,0))),"",INDEX('Policy Characteristics'!D:D,MATCH($C69,'Policy Characteristics'!$C:$C,0)))</f>
        <v>Vehicle Subsidy</v>
      </c>
      <c r="K69" s="76" t="str">
        <f>IF(ISBLANK(INDEX('Policy Characteristics'!E:E,MATCH($C69,'Policy Characteristics'!$C:$C,0))),"",INDEX('Policy Characteristics'!E:E,MATCH($C69,'Policy Characteristics'!$C:$C,0)))</f>
        <v>trans psgr subsidy</v>
      </c>
      <c r="L69" s="205">
        <f>IF(ISBLANK(INDEX('Policy Characteristics'!F:F,MATCH($C69,'Policy Characteristics'!$C:$C,0))),"",INDEX('Policy Characteristics'!F:F,MATCH($C69,'Policy Characteristics'!$C:$C,0)))</f>
        <v>-45000</v>
      </c>
      <c r="M69" s="205">
        <f>IF(ISBLANK(INDEX('Policy Characteristics'!G:G,MATCH($C69,'Policy Characteristics'!$C:$C,0))),"",INDEX('Policy Characteristics'!G:G,MATCH($C69,'Policy Characteristics'!$C:$C,0)))</f>
        <v>50000</v>
      </c>
      <c r="N69" s="205">
        <f>IF(ISBLANK(INDEX('Policy Characteristics'!H:H,MATCH($C69,'Policy Characteristics'!$C:$C,0))),"",INDEX('Policy Characteristics'!H:H,MATCH($C69,'Policy Characteristics'!$C:$C,0)))</f>
        <v>100</v>
      </c>
      <c r="O69" s="76" t="str">
        <f>IF(ISBLANK(INDEX('Policy Characteristics'!I:I,MATCH($C69,'Policy Characteristics'!$C:$C,0))),"",INDEX('Policy Characteristics'!I:I,MATCH($C69,'Policy Characteristics'!$C:$C,0)))</f>
        <v>$ / vehicle</v>
      </c>
      <c r="P69" s="76" t="str">
        <f>IF(ISBLANK(INDEX('Policy Characteristics'!J:J,MATCH($C69,'Policy Characteristics'!$C:$C,0))),"",INDEX('Policy Characteristics'!J:J,MATCH($C69,'Policy Characteristics'!$C:$C,0)))</f>
        <v xml:space="preserve">**Description:** This policy specifies the dollar amount offered as a subsidy to the purchaser of a new passenger vehicle.  This is in addition to subsidies that exist in the BAU case.  A negative value implies a tax or removal of subsidies. // **Guidance for setting values:** The U.S. currently offers a federal tax credit for up to $7,500 for qualifying clean passenger light-duty vehicles as part of the Inflation Reduction Act. This tax credit is included in the BAU scenario as an estimated average credit for new vehicles, accounting for the fact many vehicles will not be eligible starting in 2025 due to requirements for critical minerals sourcing. The BAU also includes the state-level credit on top of the federal tax credits. This state has no additional state subsidies. </v>
      </c>
      <c r="Q69" s="76" t="str">
        <f>IF(ISBLANK(INDEX('Policy Characteristics'!K:K,MATCH($C69,'Policy Characteristics'!$C:$C,0))),"",INDEX('Policy Characteristics'!K:K,MATCH($C69,'Policy Characteristics'!$C:$C,0)))</f>
        <v>transportation-sector-main.html#ev-subsidy</v>
      </c>
      <c r="R69" s="76" t="str">
        <f>IF(ISBLANK(INDEX('Policy Characteristics'!L:L,MATCH($C69,'Policy Characteristics'!$C:$C,0))),"",INDEX('Policy Characteristics'!L:L,MATCH($C69,'Policy Characteristics'!$C:$C,0)))</f>
        <v>ev-subsidy.html</v>
      </c>
    </row>
    <row r="70" spans="1:18" x14ac:dyDescent="0.25">
      <c r="A70" s="76" t="str">
        <f>IF(ISBLANK(INDEX('Policy Characteristics'!A:A,MATCH($C70,'Policy Characteristics'!$C:$C,0))),"",INDEX('Policy Characteristics'!A:A,MATCH($C70,'Policy Characteristics'!$C:$C,0)))</f>
        <v>Transportation</v>
      </c>
      <c r="B70" s="200" t="str">
        <f>IF(ISBLANK(INDEX('Policy Characteristics'!B:B,MATCH($C70,'Policy Characteristics'!$C:$C,0))),"",INDEX('Policy Characteristics'!B:B,MATCH($C70,'Policy Characteristics'!$C:$C,0)))</f>
        <v>Passenger Vehicle Subsidy</v>
      </c>
      <c r="C70" s="76" t="str">
        <f t="shared" si="1"/>
        <v>Additional Passenger Vehicle Subsidy</v>
      </c>
      <c r="D70" s="88" t="s">
        <v>38</v>
      </c>
      <c r="E70" s="88" t="s">
        <v>491</v>
      </c>
      <c r="F70" s="143" t="s">
        <v>587</v>
      </c>
      <c r="G70" s="88" t="s">
        <v>1617</v>
      </c>
      <c r="H70" s="15">
        <v>598</v>
      </c>
      <c r="I70" s="213" t="s">
        <v>43</v>
      </c>
      <c r="J70" s="202" t="str">
        <f>IF(ISBLANK(INDEX('Policy Characteristics'!D:D,MATCH($C70,'Policy Characteristics'!$C:$C,0))),"",INDEX('Policy Characteristics'!D:D,MATCH($C70,'Policy Characteristics'!$C:$C,0)))</f>
        <v>Vehicle Subsidy</v>
      </c>
      <c r="K70" s="76" t="str">
        <f>IF(ISBLANK(INDEX('Policy Characteristics'!E:E,MATCH($C70,'Policy Characteristics'!$C:$C,0))),"",INDEX('Policy Characteristics'!E:E,MATCH($C70,'Policy Characteristics'!$C:$C,0)))</f>
        <v>trans psgr subsidy</v>
      </c>
      <c r="L70" s="205">
        <f>IF(ISBLANK(INDEX('Policy Characteristics'!F:F,MATCH($C70,'Policy Characteristics'!$C:$C,0))),"",INDEX('Policy Characteristics'!F:F,MATCH($C70,'Policy Characteristics'!$C:$C,0)))</f>
        <v>-45000</v>
      </c>
      <c r="M70" s="205">
        <f>IF(ISBLANK(INDEX('Policy Characteristics'!G:G,MATCH($C70,'Policy Characteristics'!$C:$C,0))),"",INDEX('Policy Characteristics'!G:G,MATCH($C70,'Policy Characteristics'!$C:$C,0)))</f>
        <v>50000</v>
      </c>
      <c r="N70" s="205">
        <f>IF(ISBLANK(INDEX('Policy Characteristics'!H:H,MATCH($C70,'Policy Characteristics'!$C:$C,0))),"",INDEX('Policy Characteristics'!H:H,MATCH($C70,'Policy Characteristics'!$C:$C,0)))</f>
        <v>100</v>
      </c>
      <c r="O70" s="76" t="str">
        <f>IF(ISBLANK(INDEX('Policy Characteristics'!I:I,MATCH($C70,'Policy Characteristics'!$C:$C,0))),"",INDEX('Policy Characteristics'!I:I,MATCH($C70,'Policy Characteristics'!$C:$C,0)))</f>
        <v>$ / vehicle</v>
      </c>
      <c r="P70" s="76" t="str">
        <f>IF(ISBLANK(INDEX('Policy Characteristics'!J:J,MATCH($C70,'Policy Characteristics'!$C:$C,0))),"",INDEX('Policy Characteristics'!J:J,MATCH($C70,'Policy Characteristics'!$C:$C,0)))</f>
        <v xml:space="preserve">**Description:** This policy specifies the dollar amount offered as a subsidy to the purchaser of a new passenger vehicle.  This is in addition to subsidies that exist in the BAU case.  A negative value implies a tax or removal of subsidies. // **Guidance for setting values:** The U.S. currently offers a federal tax credit for up to $7,500 for qualifying clean passenger light-duty vehicles as part of the Inflation Reduction Act. This tax credit is included in the BAU scenario as an estimated average credit for new vehicles, accounting for the fact many vehicles will not be eligible starting in 2025 due to requirements for critical minerals sourcing. The BAU also includes the state-level credit on top of the federal tax credits. This state has no additional state subsidies. </v>
      </c>
      <c r="Q70" s="76" t="str">
        <f>IF(ISBLANK(INDEX('Policy Characteristics'!K:K,MATCH($C70,'Policy Characteristics'!$C:$C,0))),"",INDEX('Policy Characteristics'!K:K,MATCH($C70,'Policy Characteristics'!$C:$C,0)))</f>
        <v>transportation-sector-main.html#ev-subsidy</v>
      </c>
      <c r="R70" s="76" t="str">
        <f>IF(ISBLANK(INDEX('Policy Characteristics'!L:L,MATCH($C70,'Policy Characteristics'!$C:$C,0))),"",INDEX('Policy Characteristics'!L:L,MATCH($C70,'Policy Characteristics'!$C:$C,0)))</f>
        <v>ev-subsidy.html</v>
      </c>
    </row>
    <row r="71" spans="1:18" x14ac:dyDescent="0.25">
      <c r="A71" s="76" t="str">
        <f>IF(ISBLANK(INDEX('Policy Characteristics'!A:A,MATCH($C71,'Policy Characteristics'!$C:$C,0))),"",INDEX('Policy Characteristics'!A:A,MATCH($C71,'Policy Characteristics'!$C:$C,0)))</f>
        <v>Transportation</v>
      </c>
      <c r="B71" s="200" t="str">
        <f>IF(ISBLANK(INDEX('Policy Characteristics'!B:B,MATCH($C71,'Policy Characteristics'!$C:$C,0))),"",INDEX('Policy Characteristics'!B:B,MATCH($C71,'Policy Characteristics'!$C:$C,0)))</f>
        <v>Passenger Vehicle Subsidy</v>
      </c>
      <c r="C71" s="76" t="str">
        <f t="shared" si="1"/>
        <v>Additional Passenger Vehicle Subsidy</v>
      </c>
      <c r="D71" s="88" t="s">
        <v>38</v>
      </c>
      <c r="E71" s="143" t="s">
        <v>492</v>
      </c>
      <c r="F71" s="143" t="s">
        <v>587</v>
      </c>
      <c r="G71" s="143" t="s">
        <v>1618</v>
      </c>
      <c r="H71" s="15">
        <v>599</v>
      </c>
      <c r="I71" s="201" t="s">
        <v>44</v>
      </c>
      <c r="J71" s="202" t="str">
        <f>IF(ISBLANK(INDEX('Policy Characteristics'!D:D,MATCH($C71,'Policy Characteristics'!$C:$C,0))),"",INDEX('Policy Characteristics'!D:D,MATCH($C71,'Policy Characteristics'!$C:$C,0)))</f>
        <v>Vehicle Subsidy</v>
      </c>
      <c r="K71" s="76" t="str">
        <f>IF(ISBLANK(INDEX('Policy Characteristics'!E:E,MATCH($C71,'Policy Characteristics'!$C:$C,0))),"",INDEX('Policy Characteristics'!E:E,MATCH($C71,'Policy Characteristics'!$C:$C,0)))</f>
        <v>trans psgr subsidy</v>
      </c>
      <c r="L71" s="205">
        <f>IF(ISBLANK(INDEX('Policy Characteristics'!F:F,MATCH($C71,'Policy Characteristics'!$C:$C,0))),"",INDEX('Policy Characteristics'!F:F,MATCH($C71,'Policy Characteristics'!$C:$C,0)))</f>
        <v>-45000</v>
      </c>
      <c r="M71" s="205">
        <f>IF(ISBLANK(INDEX('Policy Characteristics'!G:G,MATCH($C71,'Policy Characteristics'!$C:$C,0))),"",INDEX('Policy Characteristics'!G:G,MATCH($C71,'Policy Characteristics'!$C:$C,0)))</f>
        <v>50000</v>
      </c>
      <c r="N71" s="205">
        <f>IF(ISBLANK(INDEX('Policy Characteristics'!H:H,MATCH($C71,'Policy Characteristics'!$C:$C,0))),"",INDEX('Policy Characteristics'!H:H,MATCH($C71,'Policy Characteristics'!$C:$C,0)))</f>
        <v>100</v>
      </c>
      <c r="O71" s="76" t="str">
        <f>IF(ISBLANK(INDEX('Policy Characteristics'!I:I,MATCH($C71,'Policy Characteristics'!$C:$C,0))),"",INDEX('Policy Characteristics'!I:I,MATCH($C71,'Policy Characteristics'!$C:$C,0)))</f>
        <v>$ / vehicle</v>
      </c>
      <c r="P71" s="76" t="str">
        <f>IF(ISBLANK(INDEX('Policy Characteristics'!J:J,MATCH($C71,'Policy Characteristics'!$C:$C,0))),"",INDEX('Policy Characteristics'!J:J,MATCH($C71,'Policy Characteristics'!$C:$C,0)))</f>
        <v xml:space="preserve">**Description:** This policy specifies the dollar amount offered as a subsidy to the purchaser of a new passenger vehicle.  This is in addition to subsidies that exist in the BAU case.  A negative value implies a tax or removal of subsidies. // **Guidance for setting values:** The U.S. currently offers a federal tax credit for up to $7,500 for qualifying clean passenger light-duty vehicles as part of the Inflation Reduction Act. This tax credit is included in the BAU scenario as an estimated average credit for new vehicles, accounting for the fact many vehicles will not be eligible starting in 2025 due to requirements for critical minerals sourcing. The BAU also includes the state-level credit on top of the federal tax credits. This state has no additional state subsidies. </v>
      </c>
      <c r="Q71" s="76" t="str">
        <f>IF(ISBLANK(INDEX('Policy Characteristics'!K:K,MATCH($C71,'Policy Characteristics'!$C:$C,0))),"",INDEX('Policy Characteristics'!K:K,MATCH($C71,'Policy Characteristics'!$C:$C,0)))</f>
        <v>transportation-sector-main.html#ev-subsidy</v>
      </c>
      <c r="R71" s="76" t="str">
        <f>IF(ISBLANK(INDEX('Policy Characteristics'!L:L,MATCH($C71,'Policy Characteristics'!$C:$C,0))),"",INDEX('Policy Characteristics'!L:L,MATCH($C71,'Policy Characteristics'!$C:$C,0)))</f>
        <v>ev-subsidy.html</v>
      </c>
    </row>
    <row r="72" spans="1:18" x14ac:dyDescent="0.25">
      <c r="A72" s="76" t="str">
        <f>IF(ISBLANK(INDEX('Policy Characteristics'!A:A,MATCH($C72,'Policy Characteristics'!$C:$C,0))),"",INDEX('Policy Characteristics'!A:A,MATCH($C72,'Policy Characteristics'!$C:$C,0)))</f>
        <v>Transportation</v>
      </c>
      <c r="B72" s="200" t="str">
        <f>IF(ISBLANK(INDEX('Policy Characteristics'!B:B,MATCH($C72,'Policy Characteristics'!$C:$C,0))),"",INDEX('Policy Characteristics'!B:B,MATCH($C72,'Policy Characteristics'!$C:$C,0)))</f>
        <v>Passenger Vehicle Subsidy</v>
      </c>
      <c r="C72" s="76" t="str">
        <f t="shared" si="1"/>
        <v>Additional Passenger Vehicle Subsidy</v>
      </c>
      <c r="D72" s="88" t="s">
        <v>38</v>
      </c>
      <c r="E72" s="143" t="s">
        <v>493</v>
      </c>
      <c r="F72" s="143" t="s">
        <v>587</v>
      </c>
      <c r="G72" s="143" t="s">
        <v>1619</v>
      </c>
      <c r="H72" s="15">
        <v>600</v>
      </c>
      <c r="I72" s="201" t="s">
        <v>44</v>
      </c>
      <c r="J72" s="202" t="str">
        <f>IF(ISBLANK(INDEX('Policy Characteristics'!D:D,MATCH($C72,'Policy Characteristics'!$C:$C,0))),"",INDEX('Policy Characteristics'!D:D,MATCH($C72,'Policy Characteristics'!$C:$C,0)))</f>
        <v>Vehicle Subsidy</v>
      </c>
      <c r="K72" s="76" t="str">
        <f>IF(ISBLANK(INDEX('Policy Characteristics'!E:E,MATCH($C72,'Policy Characteristics'!$C:$C,0))),"",INDEX('Policy Characteristics'!E:E,MATCH($C72,'Policy Characteristics'!$C:$C,0)))</f>
        <v>trans psgr subsidy</v>
      </c>
      <c r="L72" s="205">
        <f>IF(ISBLANK(INDEX('Policy Characteristics'!F:F,MATCH($C72,'Policy Characteristics'!$C:$C,0))),"",INDEX('Policy Characteristics'!F:F,MATCH($C72,'Policy Characteristics'!$C:$C,0)))</f>
        <v>-45000</v>
      </c>
      <c r="M72" s="205">
        <f>IF(ISBLANK(INDEX('Policy Characteristics'!G:G,MATCH($C72,'Policy Characteristics'!$C:$C,0))),"",INDEX('Policy Characteristics'!G:G,MATCH($C72,'Policy Characteristics'!$C:$C,0)))</f>
        <v>50000</v>
      </c>
      <c r="N72" s="205">
        <f>IF(ISBLANK(INDEX('Policy Characteristics'!H:H,MATCH($C72,'Policy Characteristics'!$C:$C,0))),"",INDEX('Policy Characteristics'!H:H,MATCH($C72,'Policy Characteristics'!$C:$C,0)))</f>
        <v>100</v>
      </c>
      <c r="O72" s="76" t="str">
        <f>IF(ISBLANK(INDEX('Policy Characteristics'!I:I,MATCH($C72,'Policy Characteristics'!$C:$C,0))),"",INDEX('Policy Characteristics'!I:I,MATCH($C72,'Policy Characteristics'!$C:$C,0)))</f>
        <v>$ / vehicle</v>
      </c>
      <c r="P72" s="76" t="str">
        <f>IF(ISBLANK(INDEX('Policy Characteristics'!J:J,MATCH($C72,'Policy Characteristics'!$C:$C,0))),"",INDEX('Policy Characteristics'!J:J,MATCH($C72,'Policy Characteristics'!$C:$C,0)))</f>
        <v xml:space="preserve">**Description:** This policy specifies the dollar amount offered as a subsidy to the purchaser of a new passenger vehicle.  This is in addition to subsidies that exist in the BAU case.  A negative value implies a tax or removal of subsidies. // **Guidance for setting values:** The U.S. currently offers a federal tax credit for up to $7,500 for qualifying clean passenger light-duty vehicles as part of the Inflation Reduction Act. This tax credit is included in the BAU scenario as an estimated average credit for new vehicles, accounting for the fact many vehicles will not be eligible starting in 2025 due to requirements for critical minerals sourcing. The BAU also includes the state-level credit on top of the federal tax credits. This state has no additional state subsidies. </v>
      </c>
      <c r="Q72" s="76" t="str">
        <f>IF(ISBLANK(INDEX('Policy Characteristics'!K:K,MATCH($C72,'Policy Characteristics'!$C:$C,0))),"",INDEX('Policy Characteristics'!K:K,MATCH($C72,'Policy Characteristics'!$C:$C,0)))</f>
        <v>transportation-sector-main.html#ev-subsidy</v>
      </c>
      <c r="R72" s="76" t="str">
        <f>IF(ISBLANK(INDEX('Policy Characteristics'!L:L,MATCH($C72,'Policy Characteristics'!$C:$C,0))),"",INDEX('Policy Characteristics'!L:L,MATCH($C72,'Policy Characteristics'!$C:$C,0)))</f>
        <v>ev-subsidy.html</v>
      </c>
    </row>
    <row r="73" spans="1:18" x14ac:dyDescent="0.25">
      <c r="A73" s="76" t="str">
        <f>IF(ISBLANK(INDEX('Policy Characteristics'!A:A,MATCH($C73,'Policy Characteristics'!$C:$C,0))),"",INDEX('Policy Characteristics'!A:A,MATCH($C73,'Policy Characteristics'!$C:$C,0)))</f>
        <v>Transportation</v>
      </c>
      <c r="B73" s="200" t="str">
        <f>IF(ISBLANK(INDEX('Policy Characteristics'!B:B,MATCH($C73,'Policy Characteristics'!$C:$C,0))),"",INDEX('Policy Characteristics'!B:B,MATCH($C73,'Policy Characteristics'!$C:$C,0)))</f>
        <v>Passenger Vehicle Subsidy</v>
      </c>
      <c r="C73" s="76" t="str">
        <f t="shared" si="1"/>
        <v>Additional Passenger Vehicle Subsidy</v>
      </c>
      <c r="D73" s="88" t="s">
        <v>38</v>
      </c>
      <c r="E73" s="143" t="s">
        <v>494</v>
      </c>
      <c r="F73" s="143" t="s">
        <v>587</v>
      </c>
      <c r="G73" s="143" t="s">
        <v>1620</v>
      </c>
      <c r="H73" s="15">
        <v>601</v>
      </c>
      <c r="I73" s="201" t="s">
        <v>44</v>
      </c>
      <c r="J73" s="202" t="str">
        <f>IF(ISBLANK(INDEX('Policy Characteristics'!D:D,MATCH($C73,'Policy Characteristics'!$C:$C,0))),"",INDEX('Policy Characteristics'!D:D,MATCH($C73,'Policy Characteristics'!$C:$C,0)))</f>
        <v>Vehicle Subsidy</v>
      </c>
      <c r="K73" s="76" t="str">
        <f>IF(ISBLANK(INDEX('Policy Characteristics'!E:E,MATCH($C73,'Policy Characteristics'!$C:$C,0))),"",INDEX('Policy Characteristics'!E:E,MATCH($C73,'Policy Characteristics'!$C:$C,0)))</f>
        <v>trans psgr subsidy</v>
      </c>
      <c r="L73" s="205">
        <f>IF(ISBLANK(INDEX('Policy Characteristics'!F:F,MATCH($C73,'Policy Characteristics'!$C:$C,0))),"",INDEX('Policy Characteristics'!F:F,MATCH($C73,'Policy Characteristics'!$C:$C,0)))</f>
        <v>-45000</v>
      </c>
      <c r="M73" s="205">
        <f>IF(ISBLANK(INDEX('Policy Characteristics'!G:G,MATCH($C73,'Policy Characteristics'!$C:$C,0))),"",INDEX('Policy Characteristics'!G:G,MATCH($C73,'Policy Characteristics'!$C:$C,0)))</f>
        <v>50000</v>
      </c>
      <c r="N73" s="205">
        <f>IF(ISBLANK(INDEX('Policy Characteristics'!H:H,MATCH($C73,'Policy Characteristics'!$C:$C,0))),"",INDEX('Policy Characteristics'!H:H,MATCH($C73,'Policy Characteristics'!$C:$C,0)))</f>
        <v>100</v>
      </c>
      <c r="O73" s="76" t="str">
        <f>IF(ISBLANK(INDEX('Policy Characteristics'!I:I,MATCH($C73,'Policy Characteristics'!$C:$C,0))),"",INDEX('Policy Characteristics'!I:I,MATCH($C73,'Policy Characteristics'!$C:$C,0)))</f>
        <v>$ / vehicle</v>
      </c>
      <c r="P73" s="76" t="str">
        <f>IF(ISBLANK(INDEX('Policy Characteristics'!J:J,MATCH($C73,'Policy Characteristics'!$C:$C,0))),"",INDEX('Policy Characteristics'!J:J,MATCH($C73,'Policy Characteristics'!$C:$C,0)))</f>
        <v xml:space="preserve">**Description:** This policy specifies the dollar amount offered as a subsidy to the purchaser of a new passenger vehicle.  This is in addition to subsidies that exist in the BAU case.  A negative value implies a tax or removal of subsidies. // **Guidance for setting values:** The U.S. currently offers a federal tax credit for up to $7,500 for qualifying clean passenger light-duty vehicles as part of the Inflation Reduction Act. This tax credit is included in the BAU scenario as an estimated average credit for new vehicles, accounting for the fact many vehicles will not be eligible starting in 2025 due to requirements for critical minerals sourcing. The BAU also includes the state-level credit on top of the federal tax credits. This state has no additional state subsidies. </v>
      </c>
      <c r="Q73" s="76" t="str">
        <f>IF(ISBLANK(INDEX('Policy Characteristics'!K:K,MATCH($C73,'Policy Characteristics'!$C:$C,0))),"",INDEX('Policy Characteristics'!K:K,MATCH($C73,'Policy Characteristics'!$C:$C,0)))</f>
        <v>transportation-sector-main.html#ev-subsidy</v>
      </c>
      <c r="R73" s="76" t="str">
        <f>IF(ISBLANK(INDEX('Policy Characteristics'!L:L,MATCH($C73,'Policy Characteristics'!$C:$C,0))),"",INDEX('Policy Characteristics'!L:L,MATCH($C73,'Policy Characteristics'!$C:$C,0)))</f>
        <v>ev-subsidy.html</v>
      </c>
    </row>
    <row r="74" spans="1:18" x14ac:dyDescent="0.25">
      <c r="A74" s="76" t="str">
        <f>IF(ISBLANK(INDEX('Policy Characteristics'!A:A,MATCH($C74,'Policy Characteristics'!$C:$C,0))),"",INDEX('Policy Characteristics'!A:A,MATCH($C74,'Policy Characteristics'!$C:$C,0)))</f>
        <v>Transportation</v>
      </c>
      <c r="B74" s="200" t="str">
        <f>IF(ISBLANK(INDEX('Policy Characteristics'!B:B,MATCH($C74,'Policy Characteristics'!$C:$C,0))),"",INDEX('Policy Characteristics'!B:B,MATCH($C74,'Policy Characteristics'!$C:$C,0)))</f>
        <v>Passenger Vehicle Subsidy</v>
      </c>
      <c r="C74" s="76" t="str">
        <f t="shared" si="1"/>
        <v>Additional Passenger Vehicle Subsidy</v>
      </c>
      <c r="D74" s="88" t="s">
        <v>38</v>
      </c>
      <c r="E74" s="143" t="s">
        <v>495</v>
      </c>
      <c r="F74" s="143" t="s">
        <v>587</v>
      </c>
      <c r="G74" s="143" t="s">
        <v>1621</v>
      </c>
      <c r="H74" s="15">
        <v>602</v>
      </c>
      <c r="I74" s="213" t="s">
        <v>43</v>
      </c>
      <c r="J74" s="202" t="str">
        <f>IF(ISBLANK(INDEX('Policy Characteristics'!D:D,MATCH($C74,'Policy Characteristics'!$C:$C,0))),"",INDEX('Policy Characteristics'!D:D,MATCH($C74,'Policy Characteristics'!$C:$C,0)))</f>
        <v>Vehicle Subsidy</v>
      </c>
      <c r="K74" s="76" t="str">
        <f>IF(ISBLANK(INDEX('Policy Characteristics'!E:E,MATCH($C74,'Policy Characteristics'!$C:$C,0))),"",INDEX('Policy Characteristics'!E:E,MATCH($C74,'Policy Characteristics'!$C:$C,0)))</f>
        <v>trans psgr subsidy</v>
      </c>
      <c r="L74" s="205">
        <f>IF(ISBLANK(INDEX('Policy Characteristics'!F:F,MATCH($C74,'Policy Characteristics'!$C:$C,0))),"",INDEX('Policy Characteristics'!F:F,MATCH($C74,'Policy Characteristics'!$C:$C,0)))</f>
        <v>-45000</v>
      </c>
      <c r="M74" s="205">
        <f>IF(ISBLANK(INDEX('Policy Characteristics'!G:G,MATCH($C74,'Policy Characteristics'!$C:$C,0))),"",INDEX('Policy Characteristics'!G:G,MATCH($C74,'Policy Characteristics'!$C:$C,0)))</f>
        <v>50000</v>
      </c>
      <c r="N74" s="205">
        <f>IF(ISBLANK(INDEX('Policy Characteristics'!H:H,MATCH($C74,'Policy Characteristics'!$C:$C,0))),"",INDEX('Policy Characteristics'!H:H,MATCH($C74,'Policy Characteristics'!$C:$C,0)))</f>
        <v>100</v>
      </c>
      <c r="O74" s="76" t="str">
        <f>IF(ISBLANK(INDEX('Policy Characteristics'!I:I,MATCH($C74,'Policy Characteristics'!$C:$C,0))),"",INDEX('Policy Characteristics'!I:I,MATCH($C74,'Policy Characteristics'!$C:$C,0)))</f>
        <v>$ / vehicle</v>
      </c>
      <c r="P74" s="76" t="str">
        <f>IF(ISBLANK(INDEX('Policy Characteristics'!J:J,MATCH($C74,'Policy Characteristics'!$C:$C,0))),"",INDEX('Policy Characteristics'!J:J,MATCH($C74,'Policy Characteristics'!$C:$C,0)))</f>
        <v xml:space="preserve">**Description:** This policy specifies the dollar amount offered as a subsidy to the purchaser of a new passenger vehicle.  This is in addition to subsidies that exist in the BAU case.  A negative value implies a tax or removal of subsidies. // **Guidance for setting values:** The U.S. currently offers a federal tax credit for up to $7,500 for qualifying clean passenger light-duty vehicles as part of the Inflation Reduction Act. This tax credit is included in the BAU scenario as an estimated average credit for new vehicles, accounting for the fact many vehicles will not be eligible starting in 2025 due to requirements for critical minerals sourcing. The BAU also includes the state-level credit on top of the federal tax credits. This state has no additional state subsidies. </v>
      </c>
      <c r="Q74" s="76" t="str">
        <f>IF(ISBLANK(INDEX('Policy Characteristics'!K:K,MATCH($C74,'Policy Characteristics'!$C:$C,0))),"",INDEX('Policy Characteristics'!K:K,MATCH($C74,'Policy Characteristics'!$C:$C,0)))</f>
        <v>transportation-sector-main.html#ev-subsidy</v>
      </c>
      <c r="R74" s="76" t="str">
        <f>IF(ISBLANK(INDEX('Policy Characteristics'!L:L,MATCH($C74,'Policy Characteristics'!$C:$C,0))),"",INDEX('Policy Characteristics'!L:L,MATCH($C74,'Policy Characteristics'!$C:$C,0)))</f>
        <v>ev-subsidy.html</v>
      </c>
    </row>
    <row r="75" spans="1:18" x14ac:dyDescent="0.25">
      <c r="A75" s="76" t="str">
        <f>IF(ISBLANK(INDEX('Policy Characteristics'!A:A,MATCH($C75,'Policy Characteristics'!$C:$C,0))),"",INDEX('Policy Characteristics'!A:A,MATCH($C75,'Policy Characteristics'!$C:$C,0)))</f>
        <v>Transportation</v>
      </c>
      <c r="B75" s="200" t="str">
        <f>IF(ISBLANK(INDEX('Policy Characteristics'!B:B,MATCH($C75,'Policy Characteristics'!$C:$C,0))),"",INDEX('Policy Characteristics'!B:B,MATCH($C75,'Policy Characteristics'!$C:$C,0)))</f>
        <v>Passenger Vehicle Subsidy</v>
      </c>
      <c r="C75" s="76" t="str">
        <f t="shared" si="1"/>
        <v>Additional Passenger Vehicle Subsidy</v>
      </c>
      <c r="D75" s="88" t="s">
        <v>38</v>
      </c>
      <c r="E75" s="143" t="s">
        <v>749</v>
      </c>
      <c r="F75" s="143" t="s">
        <v>587</v>
      </c>
      <c r="G75" s="143" t="s">
        <v>749</v>
      </c>
      <c r="H75" s="15">
        <v>1656</v>
      </c>
      <c r="I75" s="201" t="s">
        <v>44</v>
      </c>
      <c r="J75" s="202" t="str">
        <f>IF(ISBLANK(INDEX('Policy Characteristics'!D:D,MATCH($C75,'Policy Characteristics'!$C:$C,0))),"",INDEX('Policy Characteristics'!D:D,MATCH($C75,'Policy Characteristics'!$C:$C,0)))</f>
        <v>Vehicle Subsidy</v>
      </c>
      <c r="K75" s="76" t="str">
        <f>IF(ISBLANK(INDEX('Policy Characteristics'!E:E,MATCH($C75,'Policy Characteristics'!$C:$C,0))),"",INDEX('Policy Characteristics'!E:E,MATCH($C75,'Policy Characteristics'!$C:$C,0)))</f>
        <v>trans psgr subsidy</v>
      </c>
      <c r="L75" s="205">
        <f>IF(ISBLANK(INDEX('Policy Characteristics'!F:F,MATCH($C75,'Policy Characteristics'!$C:$C,0))),"",INDEX('Policy Characteristics'!F:F,MATCH($C75,'Policy Characteristics'!$C:$C,0)))</f>
        <v>-45000</v>
      </c>
      <c r="M75" s="205">
        <f>IF(ISBLANK(INDEX('Policy Characteristics'!G:G,MATCH($C75,'Policy Characteristics'!$C:$C,0))),"",INDEX('Policy Characteristics'!G:G,MATCH($C75,'Policy Characteristics'!$C:$C,0)))</f>
        <v>50000</v>
      </c>
      <c r="N75" s="205">
        <f>IF(ISBLANK(INDEX('Policy Characteristics'!H:H,MATCH($C75,'Policy Characteristics'!$C:$C,0))),"",INDEX('Policy Characteristics'!H:H,MATCH($C75,'Policy Characteristics'!$C:$C,0)))</f>
        <v>100</v>
      </c>
      <c r="O75" s="76" t="str">
        <f>IF(ISBLANK(INDEX('Policy Characteristics'!I:I,MATCH($C75,'Policy Characteristics'!$C:$C,0))),"",INDEX('Policy Characteristics'!I:I,MATCH($C75,'Policy Characteristics'!$C:$C,0)))</f>
        <v>$ / vehicle</v>
      </c>
      <c r="P75" s="76" t="str">
        <f>IF(ISBLANK(INDEX('Policy Characteristics'!J:J,MATCH($C75,'Policy Characteristics'!$C:$C,0))),"",INDEX('Policy Characteristics'!J:J,MATCH($C75,'Policy Characteristics'!$C:$C,0)))</f>
        <v xml:space="preserve">**Description:** This policy specifies the dollar amount offered as a subsidy to the purchaser of a new passenger vehicle.  This is in addition to subsidies that exist in the BAU case.  A negative value implies a tax or removal of subsidies. // **Guidance for setting values:** The U.S. currently offers a federal tax credit for up to $7,500 for qualifying clean passenger light-duty vehicles as part of the Inflation Reduction Act. This tax credit is included in the BAU scenario as an estimated average credit for new vehicles, accounting for the fact many vehicles will not be eligible starting in 2025 due to requirements for critical minerals sourcing. The BAU also includes the state-level credit on top of the federal tax credits. This state has no additional state subsidies. </v>
      </c>
      <c r="Q75" s="76" t="str">
        <f>IF(ISBLANK(INDEX('Policy Characteristics'!K:K,MATCH($C75,'Policy Characteristics'!$C:$C,0))),"",INDEX('Policy Characteristics'!K:K,MATCH($C75,'Policy Characteristics'!$C:$C,0)))</f>
        <v>transportation-sector-main.html#ev-subsidy</v>
      </c>
      <c r="R75" s="76" t="str">
        <f>IF(ISBLANK(INDEX('Policy Characteristics'!L:L,MATCH($C75,'Policy Characteristics'!$C:$C,0))),"",INDEX('Policy Characteristics'!L:L,MATCH($C75,'Policy Characteristics'!$C:$C,0)))</f>
        <v>ev-subsidy.html</v>
      </c>
    </row>
    <row r="76" spans="1:18" x14ac:dyDescent="0.25">
      <c r="A76" s="76" t="str">
        <f>IF(ISBLANK(INDEX('Policy Characteristics'!A:A,MATCH($C76,'Policy Characteristics'!$C:$C,0))),"",INDEX('Policy Characteristics'!A:A,MATCH($C76,'Policy Characteristics'!$C:$C,0)))</f>
        <v>Transportation</v>
      </c>
      <c r="B76" s="200" t="str">
        <f>IF(ISBLANK(INDEX('Policy Characteristics'!B:B,MATCH($C76,'Policy Characteristics'!$C:$C,0))),"",INDEX('Policy Characteristics'!B:B,MATCH($C76,'Policy Characteristics'!$C:$C,0)))</f>
        <v>Passenger Vehicle Subsidy</v>
      </c>
      <c r="C76" s="76" t="str">
        <f t="shared" si="1"/>
        <v>Additional Passenger Vehicle Subsidy</v>
      </c>
      <c r="D76" s="88" t="s">
        <v>38</v>
      </c>
      <c r="E76" s="143" t="s">
        <v>748</v>
      </c>
      <c r="F76" s="143" t="s">
        <v>587</v>
      </c>
      <c r="G76" s="143" t="s">
        <v>1622</v>
      </c>
      <c r="H76" s="15">
        <v>1657</v>
      </c>
      <c r="I76" s="213" t="s">
        <v>43</v>
      </c>
      <c r="J76" s="202" t="str">
        <f>IF(ISBLANK(INDEX('Policy Characteristics'!D:D,MATCH($C76,'Policy Characteristics'!$C:$C,0))),"",INDEX('Policy Characteristics'!D:D,MATCH($C76,'Policy Characteristics'!$C:$C,0)))</f>
        <v>Vehicle Subsidy</v>
      </c>
      <c r="K76" s="76" t="str">
        <f>IF(ISBLANK(INDEX('Policy Characteristics'!E:E,MATCH($C76,'Policy Characteristics'!$C:$C,0))),"",INDEX('Policy Characteristics'!E:E,MATCH($C76,'Policy Characteristics'!$C:$C,0)))</f>
        <v>trans psgr subsidy</v>
      </c>
      <c r="L76" s="205">
        <f>IF(ISBLANK(INDEX('Policy Characteristics'!F:F,MATCH($C76,'Policy Characteristics'!$C:$C,0))),"",INDEX('Policy Characteristics'!F:F,MATCH($C76,'Policy Characteristics'!$C:$C,0)))</f>
        <v>-45000</v>
      </c>
      <c r="M76" s="205">
        <f>IF(ISBLANK(INDEX('Policy Characteristics'!G:G,MATCH($C76,'Policy Characteristics'!$C:$C,0))),"",INDEX('Policy Characteristics'!G:G,MATCH($C76,'Policy Characteristics'!$C:$C,0)))</f>
        <v>50000</v>
      </c>
      <c r="N76" s="205">
        <f>IF(ISBLANK(INDEX('Policy Characteristics'!H:H,MATCH($C76,'Policy Characteristics'!$C:$C,0))),"",INDEX('Policy Characteristics'!H:H,MATCH($C76,'Policy Characteristics'!$C:$C,0)))</f>
        <v>100</v>
      </c>
      <c r="O76" s="76" t="str">
        <f>IF(ISBLANK(INDEX('Policy Characteristics'!I:I,MATCH($C76,'Policy Characteristics'!$C:$C,0))),"",INDEX('Policy Characteristics'!I:I,MATCH($C76,'Policy Characteristics'!$C:$C,0)))</f>
        <v>$ / vehicle</v>
      </c>
      <c r="P76" s="76" t="str">
        <f>IF(ISBLANK(INDEX('Policy Characteristics'!J:J,MATCH($C76,'Policy Characteristics'!$C:$C,0))),"",INDEX('Policy Characteristics'!J:J,MATCH($C76,'Policy Characteristics'!$C:$C,0)))</f>
        <v xml:space="preserve">**Description:** This policy specifies the dollar amount offered as a subsidy to the purchaser of a new passenger vehicle.  This is in addition to subsidies that exist in the BAU case.  A negative value implies a tax or removal of subsidies. // **Guidance for setting values:** The U.S. currently offers a federal tax credit for up to $7,500 for qualifying clean passenger light-duty vehicles as part of the Inflation Reduction Act. This tax credit is included in the BAU scenario as an estimated average credit for new vehicles, accounting for the fact many vehicles will not be eligible starting in 2025 due to requirements for critical minerals sourcing. The BAU also includes the state-level credit on top of the federal tax credits. This state has no additional state subsidies. </v>
      </c>
      <c r="Q76" s="76" t="str">
        <f>IF(ISBLANK(INDEX('Policy Characteristics'!K:K,MATCH($C76,'Policy Characteristics'!$C:$C,0))),"",INDEX('Policy Characteristics'!K:K,MATCH($C76,'Policy Characteristics'!$C:$C,0)))</f>
        <v>transportation-sector-main.html#ev-subsidy</v>
      </c>
      <c r="R76" s="76" t="str">
        <f>IF(ISBLANK(INDEX('Policy Characteristics'!L:L,MATCH($C76,'Policy Characteristics'!$C:$C,0))),"",INDEX('Policy Characteristics'!L:L,MATCH($C76,'Policy Characteristics'!$C:$C,0)))</f>
        <v>ev-subsidy.html</v>
      </c>
    </row>
    <row r="77" spans="1:18" x14ac:dyDescent="0.25">
      <c r="A77" s="76" t="str">
        <f>IF(ISBLANK(INDEX('Policy Characteristics'!A:A,MATCH($C77,'Policy Characteristics'!$C:$C,0))),"",INDEX('Policy Characteristics'!A:A,MATCH($C77,'Policy Characteristics'!$C:$C,0)))</f>
        <v>Transportation</v>
      </c>
      <c r="B77" s="200" t="str">
        <f>IF(ISBLANK(INDEX('Policy Characteristics'!B:B,MATCH($C77,'Policy Characteristics'!$C:$C,0))),"",INDEX('Policy Characteristics'!B:B,MATCH($C77,'Policy Characteristics'!$C:$C,0)))</f>
        <v>Passenger Vehicle Subsidy</v>
      </c>
      <c r="C77" s="76" t="str">
        <f t="shared" si="1"/>
        <v>Additional Passenger Vehicle Subsidy</v>
      </c>
      <c r="D77" s="143" t="s">
        <v>39</v>
      </c>
      <c r="E77" s="88" t="s">
        <v>491</v>
      </c>
      <c r="F77" s="143" t="s">
        <v>1486</v>
      </c>
      <c r="G77" s="88" t="s">
        <v>1617</v>
      </c>
      <c r="H77" s="15">
        <v>1658</v>
      </c>
      <c r="I77" s="201" t="s">
        <v>44</v>
      </c>
      <c r="J77" s="202" t="str">
        <f>IF(ISBLANK(INDEX('Policy Characteristics'!D:D,MATCH($C77,'Policy Characteristics'!$C:$C,0))),"",INDEX('Policy Characteristics'!D:D,MATCH($C77,'Policy Characteristics'!$C:$C,0)))</f>
        <v>Vehicle Subsidy</v>
      </c>
      <c r="K77" s="76" t="str">
        <f>IF(ISBLANK(INDEX('Policy Characteristics'!E:E,MATCH($C77,'Policy Characteristics'!$C:$C,0))),"",INDEX('Policy Characteristics'!E:E,MATCH($C77,'Policy Characteristics'!$C:$C,0)))</f>
        <v>trans psgr subsidy</v>
      </c>
      <c r="L77" s="205">
        <f>IF(ISBLANK(INDEX('Policy Characteristics'!F:F,MATCH($C77,'Policy Characteristics'!$C:$C,0))),"",INDEX('Policy Characteristics'!F:F,MATCH($C77,'Policy Characteristics'!$C:$C,0)))</f>
        <v>-45000</v>
      </c>
      <c r="M77" s="205">
        <f>IF(ISBLANK(INDEX('Policy Characteristics'!G:G,MATCH($C77,'Policy Characteristics'!$C:$C,0))),"",INDEX('Policy Characteristics'!G:G,MATCH($C77,'Policy Characteristics'!$C:$C,0)))</f>
        <v>50000</v>
      </c>
      <c r="N77" s="205">
        <f>IF(ISBLANK(INDEX('Policy Characteristics'!H:H,MATCH($C77,'Policy Characteristics'!$C:$C,0))),"",INDEX('Policy Characteristics'!H:H,MATCH($C77,'Policy Characteristics'!$C:$C,0)))</f>
        <v>100</v>
      </c>
      <c r="O77" s="76" t="str">
        <f>IF(ISBLANK(INDEX('Policy Characteristics'!I:I,MATCH($C77,'Policy Characteristics'!$C:$C,0))),"",INDEX('Policy Characteristics'!I:I,MATCH($C77,'Policy Characteristics'!$C:$C,0)))</f>
        <v>$ / vehicle</v>
      </c>
      <c r="P77" s="76" t="str">
        <f>IF(ISBLANK(INDEX('Policy Characteristics'!J:J,MATCH($C77,'Policy Characteristics'!$C:$C,0))),"",INDEX('Policy Characteristics'!J:J,MATCH($C77,'Policy Characteristics'!$C:$C,0)))</f>
        <v xml:space="preserve">**Description:** This policy specifies the dollar amount offered as a subsidy to the purchaser of a new passenger vehicle.  This is in addition to subsidies that exist in the BAU case.  A negative value implies a tax or removal of subsidies. // **Guidance for setting values:** The U.S. currently offers a federal tax credit for up to $7,500 for qualifying clean passenger light-duty vehicles as part of the Inflation Reduction Act. This tax credit is included in the BAU scenario as an estimated average credit for new vehicles, accounting for the fact many vehicles will not be eligible starting in 2025 due to requirements for critical minerals sourcing. The BAU also includes the state-level credit on top of the federal tax credits. This state has no additional state subsidies. </v>
      </c>
      <c r="Q77" s="76" t="str">
        <f>IF(ISBLANK(INDEX('Policy Characteristics'!K:K,MATCH($C77,'Policy Characteristics'!$C:$C,0))),"",INDEX('Policy Characteristics'!K:K,MATCH($C77,'Policy Characteristics'!$C:$C,0)))</f>
        <v>transportation-sector-main.html#ev-subsidy</v>
      </c>
      <c r="R77" s="76" t="str">
        <f>IF(ISBLANK(INDEX('Policy Characteristics'!L:L,MATCH($C77,'Policy Characteristics'!$C:$C,0))),"",INDEX('Policy Characteristics'!L:L,MATCH($C77,'Policy Characteristics'!$C:$C,0)))</f>
        <v>ev-subsidy.html</v>
      </c>
    </row>
    <row r="78" spans="1:18" x14ac:dyDescent="0.25">
      <c r="A78" s="76" t="str">
        <f>IF(ISBLANK(INDEX('Policy Characteristics'!A:A,MATCH($C78,'Policy Characteristics'!$C:$C,0))),"",INDEX('Policy Characteristics'!A:A,MATCH($C78,'Policy Characteristics'!$C:$C,0)))</f>
        <v>Transportation</v>
      </c>
      <c r="B78" s="200" t="str">
        <f>IF(ISBLANK(INDEX('Policy Characteristics'!B:B,MATCH($C78,'Policy Characteristics'!$C:$C,0))),"",INDEX('Policy Characteristics'!B:B,MATCH($C78,'Policy Characteristics'!$C:$C,0)))</f>
        <v>Passenger Vehicle Subsidy</v>
      </c>
      <c r="C78" s="76" t="str">
        <f t="shared" si="1"/>
        <v>Additional Passenger Vehicle Subsidy</v>
      </c>
      <c r="D78" s="143" t="s">
        <v>39</v>
      </c>
      <c r="E78" s="143" t="s">
        <v>492</v>
      </c>
      <c r="F78" s="143" t="s">
        <v>1486</v>
      </c>
      <c r="G78" s="143" t="s">
        <v>1618</v>
      </c>
      <c r="H78" s="15">
        <v>1659</v>
      </c>
      <c r="I78" s="201" t="s">
        <v>44</v>
      </c>
      <c r="J78" s="202" t="str">
        <f>IF(ISBLANK(INDEX('Policy Characteristics'!D:D,MATCH($C78,'Policy Characteristics'!$C:$C,0))),"",INDEX('Policy Characteristics'!D:D,MATCH($C78,'Policy Characteristics'!$C:$C,0)))</f>
        <v>Vehicle Subsidy</v>
      </c>
      <c r="K78" s="76" t="str">
        <f>IF(ISBLANK(INDEX('Policy Characteristics'!E:E,MATCH($C78,'Policy Characteristics'!$C:$C,0))),"",INDEX('Policy Characteristics'!E:E,MATCH($C78,'Policy Characteristics'!$C:$C,0)))</f>
        <v>trans psgr subsidy</v>
      </c>
      <c r="L78" s="205">
        <f>IF(ISBLANK(INDEX('Policy Characteristics'!F:F,MATCH($C78,'Policy Characteristics'!$C:$C,0))),"",INDEX('Policy Characteristics'!F:F,MATCH($C78,'Policy Characteristics'!$C:$C,0)))</f>
        <v>-45000</v>
      </c>
      <c r="M78" s="205">
        <f>IF(ISBLANK(INDEX('Policy Characteristics'!G:G,MATCH($C78,'Policy Characteristics'!$C:$C,0))),"",INDEX('Policy Characteristics'!G:G,MATCH($C78,'Policy Characteristics'!$C:$C,0)))</f>
        <v>50000</v>
      </c>
      <c r="N78" s="205">
        <f>IF(ISBLANK(INDEX('Policy Characteristics'!H:H,MATCH($C78,'Policy Characteristics'!$C:$C,0))),"",INDEX('Policy Characteristics'!H:H,MATCH($C78,'Policy Characteristics'!$C:$C,0)))</f>
        <v>100</v>
      </c>
      <c r="O78" s="76" t="str">
        <f>IF(ISBLANK(INDEX('Policy Characteristics'!I:I,MATCH($C78,'Policy Characteristics'!$C:$C,0))),"",INDEX('Policy Characteristics'!I:I,MATCH($C78,'Policy Characteristics'!$C:$C,0)))</f>
        <v>$ / vehicle</v>
      </c>
      <c r="P78" s="76" t="str">
        <f>IF(ISBLANK(INDEX('Policy Characteristics'!J:J,MATCH($C78,'Policy Characteristics'!$C:$C,0))),"",INDEX('Policy Characteristics'!J:J,MATCH($C78,'Policy Characteristics'!$C:$C,0)))</f>
        <v xml:space="preserve">**Description:** This policy specifies the dollar amount offered as a subsidy to the purchaser of a new passenger vehicle.  This is in addition to subsidies that exist in the BAU case.  A negative value implies a tax or removal of subsidies. // **Guidance for setting values:** The U.S. currently offers a federal tax credit for up to $7,500 for qualifying clean passenger light-duty vehicles as part of the Inflation Reduction Act. This tax credit is included in the BAU scenario as an estimated average credit for new vehicles, accounting for the fact many vehicles will not be eligible starting in 2025 due to requirements for critical minerals sourcing. The BAU also includes the state-level credit on top of the federal tax credits. This state has no additional state subsidies. </v>
      </c>
      <c r="Q78" s="76" t="str">
        <f>IF(ISBLANK(INDEX('Policy Characteristics'!K:K,MATCH($C78,'Policy Characteristics'!$C:$C,0))),"",INDEX('Policy Characteristics'!K:K,MATCH($C78,'Policy Characteristics'!$C:$C,0)))</f>
        <v>transportation-sector-main.html#ev-subsidy</v>
      </c>
      <c r="R78" s="76" t="str">
        <f>IF(ISBLANK(INDEX('Policy Characteristics'!L:L,MATCH($C78,'Policy Characteristics'!$C:$C,0))),"",INDEX('Policy Characteristics'!L:L,MATCH($C78,'Policy Characteristics'!$C:$C,0)))</f>
        <v>ev-subsidy.html</v>
      </c>
    </row>
    <row r="79" spans="1:18" x14ac:dyDescent="0.25">
      <c r="A79" s="76" t="str">
        <f>IF(ISBLANK(INDEX('Policy Characteristics'!A:A,MATCH($C79,'Policy Characteristics'!$C:$C,0))),"",INDEX('Policy Characteristics'!A:A,MATCH($C79,'Policy Characteristics'!$C:$C,0)))</f>
        <v>Transportation</v>
      </c>
      <c r="B79" s="200" t="str">
        <f>IF(ISBLANK(INDEX('Policy Characteristics'!B:B,MATCH($C79,'Policy Characteristics'!$C:$C,0))),"",INDEX('Policy Characteristics'!B:B,MATCH($C79,'Policy Characteristics'!$C:$C,0)))</f>
        <v>Passenger Vehicle Subsidy</v>
      </c>
      <c r="C79" s="76" t="str">
        <f t="shared" si="1"/>
        <v>Additional Passenger Vehicle Subsidy</v>
      </c>
      <c r="D79" s="143" t="s">
        <v>39</v>
      </c>
      <c r="E79" s="143" t="s">
        <v>493</v>
      </c>
      <c r="F79" s="143" t="s">
        <v>1486</v>
      </c>
      <c r="G79" s="143" t="s">
        <v>1619</v>
      </c>
      <c r="H79" s="15">
        <v>1660</v>
      </c>
      <c r="I79" s="201" t="s">
        <v>44</v>
      </c>
      <c r="J79" s="202" t="str">
        <f>IF(ISBLANK(INDEX('Policy Characteristics'!D:D,MATCH($C79,'Policy Characteristics'!$C:$C,0))),"",INDEX('Policy Characteristics'!D:D,MATCH($C79,'Policy Characteristics'!$C:$C,0)))</f>
        <v>Vehicle Subsidy</v>
      </c>
      <c r="K79" s="76" t="str">
        <f>IF(ISBLANK(INDEX('Policy Characteristics'!E:E,MATCH($C79,'Policy Characteristics'!$C:$C,0))),"",INDEX('Policy Characteristics'!E:E,MATCH($C79,'Policy Characteristics'!$C:$C,0)))</f>
        <v>trans psgr subsidy</v>
      </c>
      <c r="L79" s="205">
        <f>IF(ISBLANK(INDEX('Policy Characteristics'!F:F,MATCH($C79,'Policy Characteristics'!$C:$C,0))),"",INDEX('Policy Characteristics'!F:F,MATCH($C79,'Policy Characteristics'!$C:$C,0)))</f>
        <v>-45000</v>
      </c>
      <c r="M79" s="205">
        <f>IF(ISBLANK(INDEX('Policy Characteristics'!G:G,MATCH($C79,'Policy Characteristics'!$C:$C,0))),"",INDEX('Policy Characteristics'!G:G,MATCH($C79,'Policy Characteristics'!$C:$C,0)))</f>
        <v>50000</v>
      </c>
      <c r="N79" s="205">
        <f>IF(ISBLANK(INDEX('Policy Characteristics'!H:H,MATCH($C79,'Policy Characteristics'!$C:$C,0))),"",INDEX('Policy Characteristics'!H:H,MATCH($C79,'Policy Characteristics'!$C:$C,0)))</f>
        <v>100</v>
      </c>
      <c r="O79" s="76" t="str">
        <f>IF(ISBLANK(INDEX('Policy Characteristics'!I:I,MATCH($C79,'Policy Characteristics'!$C:$C,0))),"",INDEX('Policy Characteristics'!I:I,MATCH($C79,'Policy Characteristics'!$C:$C,0)))</f>
        <v>$ / vehicle</v>
      </c>
      <c r="P79" s="76" t="str">
        <f>IF(ISBLANK(INDEX('Policy Characteristics'!J:J,MATCH($C79,'Policy Characteristics'!$C:$C,0))),"",INDEX('Policy Characteristics'!J:J,MATCH($C79,'Policy Characteristics'!$C:$C,0)))</f>
        <v xml:space="preserve">**Description:** This policy specifies the dollar amount offered as a subsidy to the purchaser of a new passenger vehicle.  This is in addition to subsidies that exist in the BAU case.  A negative value implies a tax or removal of subsidies. // **Guidance for setting values:** The U.S. currently offers a federal tax credit for up to $7,500 for qualifying clean passenger light-duty vehicles as part of the Inflation Reduction Act. This tax credit is included in the BAU scenario as an estimated average credit for new vehicles, accounting for the fact many vehicles will not be eligible starting in 2025 due to requirements for critical minerals sourcing. The BAU also includes the state-level credit on top of the federal tax credits. This state has no additional state subsidies. </v>
      </c>
      <c r="Q79" s="76" t="str">
        <f>IF(ISBLANK(INDEX('Policy Characteristics'!K:K,MATCH($C79,'Policy Characteristics'!$C:$C,0))),"",INDEX('Policy Characteristics'!K:K,MATCH($C79,'Policy Characteristics'!$C:$C,0)))</f>
        <v>transportation-sector-main.html#ev-subsidy</v>
      </c>
      <c r="R79" s="76" t="str">
        <f>IF(ISBLANK(INDEX('Policy Characteristics'!L:L,MATCH($C79,'Policy Characteristics'!$C:$C,0))),"",INDEX('Policy Characteristics'!L:L,MATCH($C79,'Policy Characteristics'!$C:$C,0)))</f>
        <v>ev-subsidy.html</v>
      </c>
    </row>
    <row r="80" spans="1:18" x14ac:dyDescent="0.25">
      <c r="A80" s="76" t="str">
        <f>IF(ISBLANK(INDEX('Policy Characteristics'!A:A,MATCH($C80,'Policy Characteristics'!$C:$C,0))),"",INDEX('Policy Characteristics'!A:A,MATCH($C80,'Policy Characteristics'!$C:$C,0)))</f>
        <v>Transportation</v>
      </c>
      <c r="B80" s="200" t="str">
        <f>IF(ISBLANK(INDEX('Policy Characteristics'!B:B,MATCH($C80,'Policy Characteristics'!$C:$C,0))),"",INDEX('Policy Characteristics'!B:B,MATCH($C80,'Policy Characteristics'!$C:$C,0)))</f>
        <v>Passenger Vehicle Subsidy</v>
      </c>
      <c r="C80" s="76" t="str">
        <f t="shared" si="1"/>
        <v>Additional Passenger Vehicle Subsidy</v>
      </c>
      <c r="D80" s="143" t="s">
        <v>39</v>
      </c>
      <c r="E80" s="143" t="s">
        <v>494</v>
      </c>
      <c r="F80" s="143" t="s">
        <v>1486</v>
      </c>
      <c r="G80" s="143" t="s">
        <v>1620</v>
      </c>
      <c r="H80" s="15">
        <v>1661</v>
      </c>
      <c r="I80" s="201" t="s">
        <v>44</v>
      </c>
      <c r="J80" s="202" t="str">
        <f>IF(ISBLANK(INDEX('Policy Characteristics'!D:D,MATCH($C80,'Policy Characteristics'!$C:$C,0))),"",INDEX('Policy Characteristics'!D:D,MATCH($C80,'Policy Characteristics'!$C:$C,0)))</f>
        <v>Vehicle Subsidy</v>
      </c>
      <c r="K80" s="76" t="str">
        <f>IF(ISBLANK(INDEX('Policy Characteristics'!E:E,MATCH($C80,'Policy Characteristics'!$C:$C,0))),"",INDEX('Policy Characteristics'!E:E,MATCH($C80,'Policy Characteristics'!$C:$C,0)))</f>
        <v>trans psgr subsidy</v>
      </c>
      <c r="L80" s="205">
        <f>IF(ISBLANK(INDEX('Policy Characteristics'!F:F,MATCH($C80,'Policy Characteristics'!$C:$C,0))),"",INDEX('Policy Characteristics'!F:F,MATCH($C80,'Policy Characteristics'!$C:$C,0)))</f>
        <v>-45000</v>
      </c>
      <c r="M80" s="205">
        <f>IF(ISBLANK(INDEX('Policy Characteristics'!G:G,MATCH($C80,'Policy Characteristics'!$C:$C,0))),"",INDEX('Policy Characteristics'!G:G,MATCH($C80,'Policy Characteristics'!$C:$C,0)))</f>
        <v>50000</v>
      </c>
      <c r="N80" s="205">
        <f>IF(ISBLANK(INDEX('Policy Characteristics'!H:H,MATCH($C80,'Policy Characteristics'!$C:$C,0))),"",INDEX('Policy Characteristics'!H:H,MATCH($C80,'Policy Characteristics'!$C:$C,0)))</f>
        <v>100</v>
      </c>
      <c r="O80" s="76" t="str">
        <f>IF(ISBLANK(INDEX('Policy Characteristics'!I:I,MATCH($C80,'Policy Characteristics'!$C:$C,0))),"",INDEX('Policy Characteristics'!I:I,MATCH($C80,'Policy Characteristics'!$C:$C,0)))</f>
        <v>$ / vehicle</v>
      </c>
      <c r="P80" s="76" t="str">
        <f>IF(ISBLANK(INDEX('Policy Characteristics'!J:J,MATCH($C80,'Policy Characteristics'!$C:$C,0))),"",INDEX('Policy Characteristics'!J:J,MATCH($C80,'Policy Characteristics'!$C:$C,0)))</f>
        <v xml:space="preserve">**Description:** This policy specifies the dollar amount offered as a subsidy to the purchaser of a new passenger vehicle.  This is in addition to subsidies that exist in the BAU case.  A negative value implies a tax or removal of subsidies. // **Guidance for setting values:** The U.S. currently offers a federal tax credit for up to $7,500 for qualifying clean passenger light-duty vehicles as part of the Inflation Reduction Act. This tax credit is included in the BAU scenario as an estimated average credit for new vehicles, accounting for the fact many vehicles will not be eligible starting in 2025 due to requirements for critical minerals sourcing. The BAU also includes the state-level credit on top of the federal tax credits. This state has no additional state subsidies. </v>
      </c>
      <c r="Q80" s="76" t="str">
        <f>IF(ISBLANK(INDEX('Policy Characteristics'!K:K,MATCH($C80,'Policy Characteristics'!$C:$C,0))),"",INDEX('Policy Characteristics'!K:K,MATCH($C80,'Policy Characteristics'!$C:$C,0)))</f>
        <v>transportation-sector-main.html#ev-subsidy</v>
      </c>
      <c r="R80" s="76" t="str">
        <f>IF(ISBLANK(INDEX('Policy Characteristics'!L:L,MATCH($C80,'Policy Characteristics'!$C:$C,0))),"",INDEX('Policy Characteristics'!L:L,MATCH($C80,'Policy Characteristics'!$C:$C,0)))</f>
        <v>ev-subsidy.html</v>
      </c>
    </row>
    <row r="81" spans="1:18" x14ac:dyDescent="0.25">
      <c r="A81" s="76" t="str">
        <f>IF(ISBLANK(INDEX('Policy Characteristics'!A:A,MATCH($C81,'Policy Characteristics'!$C:$C,0))),"",INDEX('Policy Characteristics'!A:A,MATCH($C81,'Policy Characteristics'!$C:$C,0)))</f>
        <v>Transportation</v>
      </c>
      <c r="B81" s="200" t="str">
        <f>IF(ISBLANK(INDEX('Policy Characteristics'!B:B,MATCH($C81,'Policy Characteristics'!$C:$C,0))),"",INDEX('Policy Characteristics'!B:B,MATCH($C81,'Policy Characteristics'!$C:$C,0)))</f>
        <v>Passenger Vehicle Subsidy</v>
      </c>
      <c r="C81" s="76" t="str">
        <f t="shared" si="1"/>
        <v>Additional Passenger Vehicle Subsidy</v>
      </c>
      <c r="D81" s="143" t="s">
        <v>39</v>
      </c>
      <c r="E81" s="143" t="s">
        <v>495</v>
      </c>
      <c r="F81" s="143" t="s">
        <v>1486</v>
      </c>
      <c r="G81" s="143" t="s">
        <v>1621</v>
      </c>
      <c r="H81" s="15">
        <v>1662</v>
      </c>
      <c r="I81" s="201" t="s">
        <v>44</v>
      </c>
      <c r="J81" s="202" t="str">
        <f>IF(ISBLANK(INDEX('Policy Characteristics'!D:D,MATCH($C81,'Policy Characteristics'!$C:$C,0))),"",INDEX('Policy Characteristics'!D:D,MATCH($C81,'Policy Characteristics'!$C:$C,0)))</f>
        <v>Vehicle Subsidy</v>
      </c>
      <c r="K81" s="76" t="str">
        <f>IF(ISBLANK(INDEX('Policy Characteristics'!E:E,MATCH($C81,'Policy Characteristics'!$C:$C,0))),"",INDEX('Policy Characteristics'!E:E,MATCH($C81,'Policy Characteristics'!$C:$C,0)))</f>
        <v>trans psgr subsidy</v>
      </c>
      <c r="L81" s="205">
        <f>IF(ISBLANK(INDEX('Policy Characteristics'!F:F,MATCH($C81,'Policy Characteristics'!$C:$C,0))),"",INDEX('Policy Characteristics'!F:F,MATCH($C81,'Policy Characteristics'!$C:$C,0)))</f>
        <v>-45000</v>
      </c>
      <c r="M81" s="205">
        <f>IF(ISBLANK(INDEX('Policy Characteristics'!G:G,MATCH($C81,'Policy Characteristics'!$C:$C,0))),"",INDEX('Policy Characteristics'!G:G,MATCH($C81,'Policy Characteristics'!$C:$C,0)))</f>
        <v>50000</v>
      </c>
      <c r="N81" s="205">
        <f>IF(ISBLANK(INDEX('Policy Characteristics'!H:H,MATCH($C81,'Policy Characteristics'!$C:$C,0))),"",INDEX('Policy Characteristics'!H:H,MATCH($C81,'Policy Characteristics'!$C:$C,0)))</f>
        <v>100</v>
      </c>
      <c r="O81" s="76" t="str">
        <f>IF(ISBLANK(INDEX('Policy Characteristics'!I:I,MATCH($C81,'Policy Characteristics'!$C:$C,0))),"",INDEX('Policy Characteristics'!I:I,MATCH($C81,'Policy Characteristics'!$C:$C,0)))</f>
        <v>$ / vehicle</v>
      </c>
      <c r="P81" s="76" t="str">
        <f>IF(ISBLANK(INDEX('Policy Characteristics'!J:J,MATCH($C81,'Policy Characteristics'!$C:$C,0))),"",INDEX('Policy Characteristics'!J:J,MATCH($C81,'Policy Characteristics'!$C:$C,0)))</f>
        <v xml:space="preserve">**Description:** This policy specifies the dollar amount offered as a subsidy to the purchaser of a new passenger vehicle.  This is in addition to subsidies that exist in the BAU case.  A negative value implies a tax or removal of subsidies. // **Guidance for setting values:** The U.S. currently offers a federal tax credit for up to $7,500 for qualifying clean passenger light-duty vehicles as part of the Inflation Reduction Act. This tax credit is included in the BAU scenario as an estimated average credit for new vehicles, accounting for the fact many vehicles will not be eligible starting in 2025 due to requirements for critical minerals sourcing. The BAU also includes the state-level credit on top of the federal tax credits. This state has no additional state subsidies. </v>
      </c>
      <c r="Q81" s="76" t="str">
        <f>IF(ISBLANK(INDEX('Policy Characteristics'!K:K,MATCH($C81,'Policy Characteristics'!$C:$C,0))),"",INDEX('Policy Characteristics'!K:K,MATCH($C81,'Policy Characteristics'!$C:$C,0)))</f>
        <v>transportation-sector-main.html#ev-subsidy</v>
      </c>
      <c r="R81" s="76" t="str">
        <f>IF(ISBLANK(INDEX('Policy Characteristics'!L:L,MATCH($C81,'Policy Characteristics'!$C:$C,0))),"",INDEX('Policy Characteristics'!L:L,MATCH($C81,'Policy Characteristics'!$C:$C,0)))</f>
        <v>ev-subsidy.html</v>
      </c>
    </row>
    <row r="82" spans="1:18" x14ac:dyDescent="0.25">
      <c r="A82" s="76" t="str">
        <f>IF(ISBLANK(INDEX('Policy Characteristics'!A:A,MATCH($C82,'Policy Characteristics'!$C:$C,0))),"",INDEX('Policy Characteristics'!A:A,MATCH($C82,'Policy Characteristics'!$C:$C,0)))</f>
        <v>Transportation</v>
      </c>
      <c r="B82" s="200" t="str">
        <f>IF(ISBLANK(INDEX('Policy Characteristics'!B:B,MATCH($C82,'Policy Characteristics'!$C:$C,0))),"",INDEX('Policy Characteristics'!B:B,MATCH($C82,'Policy Characteristics'!$C:$C,0)))</f>
        <v>Passenger Vehicle Subsidy</v>
      </c>
      <c r="C82" s="76" t="str">
        <f t="shared" si="1"/>
        <v>Additional Passenger Vehicle Subsidy</v>
      </c>
      <c r="D82" s="143" t="s">
        <v>39</v>
      </c>
      <c r="E82" s="143" t="s">
        <v>749</v>
      </c>
      <c r="F82" s="143" t="s">
        <v>1486</v>
      </c>
      <c r="G82" s="143" t="s">
        <v>749</v>
      </c>
      <c r="H82" s="15">
        <v>1663</v>
      </c>
      <c r="I82" s="201" t="s">
        <v>44</v>
      </c>
      <c r="J82" s="202" t="str">
        <f>IF(ISBLANK(INDEX('Policy Characteristics'!D:D,MATCH($C82,'Policy Characteristics'!$C:$C,0))),"",INDEX('Policy Characteristics'!D:D,MATCH($C82,'Policy Characteristics'!$C:$C,0)))</f>
        <v>Vehicle Subsidy</v>
      </c>
      <c r="K82" s="76" t="str">
        <f>IF(ISBLANK(INDEX('Policy Characteristics'!E:E,MATCH($C82,'Policy Characteristics'!$C:$C,0))),"",INDEX('Policy Characteristics'!E:E,MATCH($C82,'Policy Characteristics'!$C:$C,0)))</f>
        <v>trans psgr subsidy</v>
      </c>
      <c r="L82" s="205">
        <f>IF(ISBLANK(INDEX('Policy Characteristics'!F:F,MATCH($C82,'Policy Characteristics'!$C:$C,0))),"",INDEX('Policy Characteristics'!F:F,MATCH($C82,'Policy Characteristics'!$C:$C,0)))</f>
        <v>-45000</v>
      </c>
      <c r="M82" s="205">
        <f>IF(ISBLANK(INDEX('Policy Characteristics'!G:G,MATCH($C82,'Policy Characteristics'!$C:$C,0))),"",INDEX('Policy Characteristics'!G:G,MATCH($C82,'Policy Characteristics'!$C:$C,0)))</f>
        <v>50000</v>
      </c>
      <c r="N82" s="205">
        <f>IF(ISBLANK(INDEX('Policy Characteristics'!H:H,MATCH($C82,'Policy Characteristics'!$C:$C,0))),"",INDEX('Policy Characteristics'!H:H,MATCH($C82,'Policy Characteristics'!$C:$C,0)))</f>
        <v>100</v>
      </c>
      <c r="O82" s="76" t="str">
        <f>IF(ISBLANK(INDEX('Policy Characteristics'!I:I,MATCH($C82,'Policy Characteristics'!$C:$C,0))),"",INDEX('Policy Characteristics'!I:I,MATCH($C82,'Policy Characteristics'!$C:$C,0)))</f>
        <v>$ / vehicle</v>
      </c>
      <c r="P82" s="76" t="str">
        <f>IF(ISBLANK(INDEX('Policy Characteristics'!J:J,MATCH($C82,'Policy Characteristics'!$C:$C,0))),"",INDEX('Policy Characteristics'!J:J,MATCH($C82,'Policy Characteristics'!$C:$C,0)))</f>
        <v xml:space="preserve">**Description:** This policy specifies the dollar amount offered as a subsidy to the purchaser of a new passenger vehicle.  This is in addition to subsidies that exist in the BAU case.  A negative value implies a tax or removal of subsidies. // **Guidance for setting values:** The U.S. currently offers a federal tax credit for up to $7,500 for qualifying clean passenger light-duty vehicles as part of the Inflation Reduction Act. This tax credit is included in the BAU scenario as an estimated average credit for new vehicles, accounting for the fact many vehicles will not be eligible starting in 2025 due to requirements for critical minerals sourcing. The BAU also includes the state-level credit on top of the federal tax credits. This state has no additional state subsidies. </v>
      </c>
      <c r="Q82" s="76" t="str">
        <f>IF(ISBLANK(INDEX('Policy Characteristics'!K:K,MATCH($C82,'Policy Characteristics'!$C:$C,0))),"",INDEX('Policy Characteristics'!K:K,MATCH($C82,'Policy Characteristics'!$C:$C,0)))</f>
        <v>transportation-sector-main.html#ev-subsidy</v>
      </c>
      <c r="R82" s="76" t="str">
        <f>IF(ISBLANK(INDEX('Policy Characteristics'!L:L,MATCH($C82,'Policy Characteristics'!$C:$C,0))),"",INDEX('Policy Characteristics'!L:L,MATCH($C82,'Policy Characteristics'!$C:$C,0)))</f>
        <v>ev-subsidy.html</v>
      </c>
    </row>
    <row r="83" spans="1:18" x14ac:dyDescent="0.25">
      <c r="A83" s="76" t="str">
        <f>IF(ISBLANK(INDEX('Policy Characteristics'!A:A,MATCH($C83,'Policy Characteristics'!$C:$C,0))),"",INDEX('Policy Characteristics'!A:A,MATCH($C83,'Policy Characteristics'!$C:$C,0)))</f>
        <v>Transportation</v>
      </c>
      <c r="B83" s="200" t="str">
        <f>IF(ISBLANK(INDEX('Policy Characteristics'!B:B,MATCH($C83,'Policy Characteristics'!$C:$C,0))),"",INDEX('Policy Characteristics'!B:B,MATCH($C83,'Policy Characteristics'!$C:$C,0)))</f>
        <v>Passenger Vehicle Subsidy</v>
      </c>
      <c r="C83" s="76" t="str">
        <f t="shared" si="1"/>
        <v>Additional Passenger Vehicle Subsidy</v>
      </c>
      <c r="D83" s="143" t="s">
        <v>39</v>
      </c>
      <c r="E83" s="143" t="s">
        <v>748</v>
      </c>
      <c r="F83" s="143" t="s">
        <v>1486</v>
      </c>
      <c r="G83" s="143" t="s">
        <v>1622</v>
      </c>
      <c r="H83" s="15">
        <v>1664</v>
      </c>
      <c r="I83" s="201" t="s">
        <v>44</v>
      </c>
      <c r="J83" s="202" t="str">
        <f>IF(ISBLANK(INDEX('Policy Characteristics'!D:D,MATCH($C83,'Policy Characteristics'!$C:$C,0))),"",INDEX('Policy Characteristics'!D:D,MATCH($C83,'Policy Characteristics'!$C:$C,0)))</f>
        <v>Vehicle Subsidy</v>
      </c>
      <c r="K83" s="76" t="str">
        <f>IF(ISBLANK(INDEX('Policy Characteristics'!E:E,MATCH($C83,'Policy Characteristics'!$C:$C,0))),"",INDEX('Policy Characteristics'!E:E,MATCH($C83,'Policy Characteristics'!$C:$C,0)))</f>
        <v>trans psgr subsidy</v>
      </c>
      <c r="L83" s="205">
        <f>IF(ISBLANK(INDEX('Policy Characteristics'!F:F,MATCH($C83,'Policy Characteristics'!$C:$C,0))),"",INDEX('Policy Characteristics'!F:F,MATCH($C83,'Policy Characteristics'!$C:$C,0)))</f>
        <v>-45000</v>
      </c>
      <c r="M83" s="205">
        <f>IF(ISBLANK(INDEX('Policy Characteristics'!G:G,MATCH($C83,'Policy Characteristics'!$C:$C,0))),"",INDEX('Policy Characteristics'!G:G,MATCH($C83,'Policy Characteristics'!$C:$C,0)))</f>
        <v>50000</v>
      </c>
      <c r="N83" s="205">
        <f>IF(ISBLANK(INDEX('Policy Characteristics'!H:H,MATCH($C83,'Policy Characteristics'!$C:$C,0))),"",INDEX('Policy Characteristics'!H:H,MATCH($C83,'Policy Characteristics'!$C:$C,0)))</f>
        <v>100</v>
      </c>
      <c r="O83" s="76" t="str">
        <f>IF(ISBLANK(INDEX('Policy Characteristics'!I:I,MATCH($C83,'Policy Characteristics'!$C:$C,0))),"",INDEX('Policy Characteristics'!I:I,MATCH($C83,'Policy Characteristics'!$C:$C,0)))</f>
        <v>$ / vehicle</v>
      </c>
      <c r="P83" s="76" t="str">
        <f>IF(ISBLANK(INDEX('Policy Characteristics'!J:J,MATCH($C83,'Policy Characteristics'!$C:$C,0))),"",INDEX('Policy Characteristics'!J:J,MATCH($C83,'Policy Characteristics'!$C:$C,0)))</f>
        <v xml:space="preserve">**Description:** This policy specifies the dollar amount offered as a subsidy to the purchaser of a new passenger vehicle.  This is in addition to subsidies that exist in the BAU case.  A negative value implies a tax or removal of subsidies. // **Guidance for setting values:** The U.S. currently offers a federal tax credit for up to $7,500 for qualifying clean passenger light-duty vehicles as part of the Inflation Reduction Act. This tax credit is included in the BAU scenario as an estimated average credit for new vehicles, accounting for the fact many vehicles will not be eligible starting in 2025 due to requirements for critical minerals sourcing. The BAU also includes the state-level credit on top of the federal tax credits. This state has no additional state subsidies. </v>
      </c>
      <c r="Q83" s="76" t="str">
        <f>IF(ISBLANK(INDEX('Policy Characteristics'!K:K,MATCH($C83,'Policy Characteristics'!$C:$C,0))),"",INDEX('Policy Characteristics'!K:K,MATCH($C83,'Policy Characteristics'!$C:$C,0)))</f>
        <v>transportation-sector-main.html#ev-subsidy</v>
      </c>
      <c r="R83" s="76" t="str">
        <f>IF(ISBLANK(INDEX('Policy Characteristics'!L:L,MATCH($C83,'Policy Characteristics'!$C:$C,0))),"",INDEX('Policy Characteristics'!L:L,MATCH($C83,'Policy Characteristics'!$C:$C,0)))</f>
        <v>ev-subsidy.html</v>
      </c>
    </row>
    <row r="84" spans="1:18" x14ac:dyDescent="0.25">
      <c r="A84" s="76" t="str">
        <f>IF(ISBLANK(INDEX('Policy Characteristics'!A:A,MATCH($C84,'Policy Characteristics'!$C:$C,0))),"",INDEX('Policy Characteristics'!A:A,MATCH($C84,'Policy Characteristics'!$C:$C,0)))</f>
        <v>Transportation</v>
      </c>
      <c r="B84" s="200" t="str">
        <f>IF(ISBLANK(INDEX('Policy Characteristics'!B:B,MATCH($C84,'Policy Characteristics'!$C:$C,0))),"",INDEX('Policy Characteristics'!B:B,MATCH($C84,'Policy Characteristics'!$C:$C,0)))</f>
        <v>Passenger Vehicle Subsidy</v>
      </c>
      <c r="C84" s="76" t="str">
        <f t="shared" si="1"/>
        <v>Additional Passenger Vehicle Subsidy</v>
      </c>
      <c r="D84" s="88" t="s">
        <v>40</v>
      </c>
      <c r="E84" s="88" t="s">
        <v>491</v>
      </c>
      <c r="F84" s="143" t="s">
        <v>86</v>
      </c>
      <c r="G84" s="88" t="s">
        <v>1617</v>
      </c>
      <c r="H84" s="15">
        <v>1665</v>
      </c>
      <c r="I84" s="201" t="s">
        <v>44</v>
      </c>
      <c r="J84" s="202" t="str">
        <f>IF(ISBLANK(INDEX('Policy Characteristics'!D:D,MATCH($C84,'Policy Characteristics'!$C:$C,0))),"",INDEX('Policy Characteristics'!D:D,MATCH($C84,'Policy Characteristics'!$C:$C,0)))</f>
        <v>Vehicle Subsidy</v>
      </c>
      <c r="K84" s="76" t="str">
        <f>IF(ISBLANK(INDEX('Policy Characteristics'!E:E,MATCH($C84,'Policy Characteristics'!$C:$C,0))),"",INDEX('Policy Characteristics'!E:E,MATCH($C84,'Policy Characteristics'!$C:$C,0)))</f>
        <v>trans psgr subsidy</v>
      </c>
      <c r="L84" s="205">
        <f>IF(ISBLANK(INDEX('Policy Characteristics'!F:F,MATCH($C84,'Policy Characteristics'!$C:$C,0))),"",INDEX('Policy Characteristics'!F:F,MATCH($C84,'Policy Characteristics'!$C:$C,0)))</f>
        <v>-45000</v>
      </c>
      <c r="M84" s="205">
        <f>IF(ISBLANK(INDEX('Policy Characteristics'!G:G,MATCH($C84,'Policy Characteristics'!$C:$C,0))),"",INDEX('Policy Characteristics'!G:G,MATCH($C84,'Policy Characteristics'!$C:$C,0)))</f>
        <v>50000</v>
      </c>
      <c r="N84" s="205">
        <f>IF(ISBLANK(INDEX('Policy Characteristics'!H:H,MATCH($C84,'Policy Characteristics'!$C:$C,0))),"",INDEX('Policy Characteristics'!H:H,MATCH($C84,'Policy Characteristics'!$C:$C,0)))</f>
        <v>100</v>
      </c>
      <c r="O84" s="76" t="str">
        <f>IF(ISBLANK(INDEX('Policy Characteristics'!I:I,MATCH($C84,'Policy Characteristics'!$C:$C,0))),"",INDEX('Policy Characteristics'!I:I,MATCH($C84,'Policy Characteristics'!$C:$C,0)))</f>
        <v>$ / vehicle</v>
      </c>
      <c r="P84" s="76" t="str">
        <f>IF(ISBLANK(INDEX('Policy Characteristics'!J:J,MATCH($C84,'Policy Characteristics'!$C:$C,0))),"",INDEX('Policy Characteristics'!J:J,MATCH($C84,'Policy Characteristics'!$C:$C,0)))</f>
        <v xml:space="preserve">**Description:** This policy specifies the dollar amount offered as a subsidy to the purchaser of a new passenger vehicle.  This is in addition to subsidies that exist in the BAU case.  A negative value implies a tax or removal of subsidies. // **Guidance for setting values:** The U.S. currently offers a federal tax credit for up to $7,500 for qualifying clean passenger light-duty vehicles as part of the Inflation Reduction Act. This tax credit is included in the BAU scenario as an estimated average credit for new vehicles, accounting for the fact many vehicles will not be eligible starting in 2025 due to requirements for critical minerals sourcing. The BAU also includes the state-level credit on top of the federal tax credits. This state has no additional state subsidies. </v>
      </c>
      <c r="Q84" s="76" t="str">
        <f>IF(ISBLANK(INDEX('Policy Characteristics'!K:K,MATCH($C84,'Policy Characteristics'!$C:$C,0))),"",INDEX('Policy Characteristics'!K:K,MATCH($C84,'Policy Characteristics'!$C:$C,0)))</f>
        <v>transportation-sector-main.html#ev-subsidy</v>
      </c>
      <c r="R84" s="76" t="str">
        <f>IF(ISBLANK(INDEX('Policy Characteristics'!L:L,MATCH($C84,'Policy Characteristics'!$C:$C,0))),"",INDEX('Policy Characteristics'!L:L,MATCH($C84,'Policy Characteristics'!$C:$C,0)))</f>
        <v>ev-subsidy.html</v>
      </c>
    </row>
    <row r="85" spans="1:18" x14ac:dyDescent="0.25">
      <c r="A85" s="76" t="str">
        <f>IF(ISBLANK(INDEX('Policy Characteristics'!A:A,MATCH($C85,'Policy Characteristics'!$C:$C,0))),"",INDEX('Policy Characteristics'!A:A,MATCH($C85,'Policy Characteristics'!$C:$C,0)))</f>
        <v>Transportation</v>
      </c>
      <c r="B85" s="200" t="str">
        <f>IF(ISBLANK(INDEX('Policy Characteristics'!B:B,MATCH($C85,'Policy Characteristics'!$C:$C,0))),"",INDEX('Policy Characteristics'!B:B,MATCH($C85,'Policy Characteristics'!$C:$C,0)))</f>
        <v>Passenger Vehicle Subsidy</v>
      </c>
      <c r="C85" s="76" t="str">
        <f t="shared" si="1"/>
        <v>Additional Passenger Vehicle Subsidy</v>
      </c>
      <c r="D85" s="88" t="s">
        <v>40</v>
      </c>
      <c r="E85" s="143" t="s">
        <v>492</v>
      </c>
      <c r="F85" s="143" t="s">
        <v>86</v>
      </c>
      <c r="G85" s="143" t="s">
        <v>1618</v>
      </c>
      <c r="H85" s="15">
        <v>1666</v>
      </c>
      <c r="I85" s="201" t="s">
        <v>44</v>
      </c>
      <c r="J85" s="202" t="str">
        <f>IF(ISBLANK(INDEX('Policy Characteristics'!D:D,MATCH($C85,'Policy Characteristics'!$C:$C,0))),"",INDEX('Policy Characteristics'!D:D,MATCH($C85,'Policy Characteristics'!$C:$C,0)))</f>
        <v>Vehicle Subsidy</v>
      </c>
      <c r="K85" s="76" t="str">
        <f>IF(ISBLANK(INDEX('Policy Characteristics'!E:E,MATCH($C85,'Policy Characteristics'!$C:$C,0))),"",INDEX('Policy Characteristics'!E:E,MATCH($C85,'Policy Characteristics'!$C:$C,0)))</f>
        <v>trans psgr subsidy</v>
      </c>
      <c r="L85" s="205">
        <f>IF(ISBLANK(INDEX('Policy Characteristics'!F:F,MATCH($C85,'Policy Characteristics'!$C:$C,0))),"",INDEX('Policy Characteristics'!F:F,MATCH($C85,'Policy Characteristics'!$C:$C,0)))</f>
        <v>-45000</v>
      </c>
      <c r="M85" s="205">
        <f>IF(ISBLANK(INDEX('Policy Characteristics'!G:G,MATCH($C85,'Policy Characteristics'!$C:$C,0))),"",INDEX('Policy Characteristics'!G:G,MATCH($C85,'Policy Characteristics'!$C:$C,0)))</f>
        <v>50000</v>
      </c>
      <c r="N85" s="205">
        <f>IF(ISBLANK(INDEX('Policy Characteristics'!H:H,MATCH($C85,'Policy Characteristics'!$C:$C,0))),"",INDEX('Policy Characteristics'!H:H,MATCH($C85,'Policy Characteristics'!$C:$C,0)))</f>
        <v>100</v>
      </c>
      <c r="O85" s="76" t="str">
        <f>IF(ISBLANK(INDEX('Policy Characteristics'!I:I,MATCH($C85,'Policy Characteristics'!$C:$C,0))),"",INDEX('Policy Characteristics'!I:I,MATCH($C85,'Policy Characteristics'!$C:$C,0)))</f>
        <v>$ / vehicle</v>
      </c>
      <c r="P85" s="76" t="str">
        <f>IF(ISBLANK(INDEX('Policy Characteristics'!J:J,MATCH($C85,'Policy Characteristics'!$C:$C,0))),"",INDEX('Policy Characteristics'!J:J,MATCH($C85,'Policy Characteristics'!$C:$C,0)))</f>
        <v xml:space="preserve">**Description:** This policy specifies the dollar amount offered as a subsidy to the purchaser of a new passenger vehicle.  This is in addition to subsidies that exist in the BAU case.  A negative value implies a tax or removal of subsidies. // **Guidance for setting values:** The U.S. currently offers a federal tax credit for up to $7,500 for qualifying clean passenger light-duty vehicles as part of the Inflation Reduction Act. This tax credit is included in the BAU scenario as an estimated average credit for new vehicles, accounting for the fact many vehicles will not be eligible starting in 2025 due to requirements for critical minerals sourcing. The BAU also includes the state-level credit on top of the federal tax credits. This state has no additional state subsidies. </v>
      </c>
      <c r="Q85" s="76" t="str">
        <f>IF(ISBLANK(INDEX('Policy Characteristics'!K:K,MATCH($C85,'Policy Characteristics'!$C:$C,0))),"",INDEX('Policy Characteristics'!K:K,MATCH($C85,'Policy Characteristics'!$C:$C,0)))</f>
        <v>transportation-sector-main.html#ev-subsidy</v>
      </c>
      <c r="R85" s="76" t="str">
        <f>IF(ISBLANK(INDEX('Policy Characteristics'!L:L,MATCH($C85,'Policy Characteristics'!$C:$C,0))),"",INDEX('Policy Characteristics'!L:L,MATCH($C85,'Policy Characteristics'!$C:$C,0)))</f>
        <v>ev-subsidy.html</v>
      </c>
    </row>
    <row r="86" spans="1:18" x14ac:dyDescent="0.25">
      <c r="A86" s="76" t="str">
        <f>IF(ISBLANK(INDEX('Policy Characteristics'!A:A,MATCH($C86,'Policy Characteristics'!$C:$C,0))),"",INDEX('Policy Characteristics'!A:A,MATCH($C86,'Policy Characteristics'!$C:$C,0)))</f>
        <v>Transportation</v>
      </c>
      <c r="B86" s="200" t="str">
        <f>IF(ISBLANK(INDEX('Policy Characteristics'!B:B,MATCH($C86,'Policy Characteristics'!$C:$C,0))),"",INDEX('Policy Characteristics'!B:B,MATCH($C86,'Policy Characteristics'!$C:$C,0)))</f>
        <v>Passenger Vehicle Subsidy</v>
      </c>
      <c r="C86" s="76" t="str">
        <f t="shared" si="1"/>
        <v>Additional Passenger Vehicle Subsidy</v>
      </c>
      <c r="D86" s="88" t="s">
        <v>40</v>
      </c>
      <c r="E86" s="143" t="s">
        <v>493</v>
      </c>
      <c r="F86" s="143" t="s">
        <v>86</v>
      </c>
      <c r="G86" s="143" t="s">
        <v>1619</v>
      </c>
      <c r="H86" s="15">
        <v>1667</v>
      </c>
      <c r="I86" s="201" t="s">
        <v>44</v>
      </c>
      <c r="J86" s="202" t="str">
        <f>IF(ISBLANK(INDEX('Policy Characteristics'!D:D,MATCH($C86,'Policy Characteristics'!$C:$C,0))),"",INDEX('Policy Characteristics'!D:D,MATCH($C86,'Policy Characteristics'!$C:$C,0)))</f>
        <v>Vehicle Subsidy</v>
      </c>
      <c r="K86" s="76" t="str">
        <f>IF(ISBLANK(INDEX('Policy Characteristics'!E:E,MATCH($C86,'Policy Characteristics'!$C:$C,0))),"",INDEX('Policy Characteristics'!E:E,MATCH($C86,'Policy Characteristics'!$C:$C,0)))</f>
        <v>trans psgr subsidy</v>
      </c>
      <c r="L86" s="205">
        <f>IF(ISBLANK(INDEX('Policy Characteristics'!F:F,MATCH($C86,'Policy Characteristics'!$C:$C,0))),"",INDEX('Policy Characteristics'!F:F,MATCH($C86,'Policy Characteristics'!$C:$C,0)))</f>
        <v>-45000</v>
      </c>
      <c r="M86" s="205">
        <f>IF(ISBLANK(INDEX('Policy Characteristics'!G:G,MATCH($C86,'Policy Characteristics'!$C:$C,0))),"",INDEX('Policy Characteristics'!G:G,MATCH($C86,'Policy Characteristics'!$C:$C,0)))</f>
        <v>50000</v>
      </c>
      <c r="N86" s="205">
        <f>IF(ISBLANK(INDEX('Policy Characteristics'!H:H,MATCH($C86,'Policy Characteristics'!$C:$C,0))),"",INDEX('Policy Characteristics'!H:H,MATCH($C86,'Policy Characteristics'!$C:$C,0)))</f>
        <v>100</v>
      </c>
      <c r="O86" s="76" t="str">
        <f>IF(ISBLANK(INDEX('Policy Characteristics'!I:I,MATCH($C86,'Policy Characteristics'!$C:$C,0))),"",INDEX('Policy Characteristics'!I:I,MATCH($C86,'Policy Characteristics'!$C:$C,0)))</f>
        <v>$ / vehicle</v>
      </c>
      <c r="P86" s="76" t="str">
        <f>IF(ISBLANK(INDEX('Policy Characteristics'!J:J,MATCH($C86,'Policy Characteristics'!$C:$C,0))),"",INDEX('Policy Characteristics'!J:J,MATCH($C86,'Policy Characteristics'!$C:$C,0)))</f>
        <v xml:space="preserve">**Description:** This policy specifies the dollar amount offered as a subsidy to the purchaser of a new passenger vehicle.  This is in addition to subsidies that exist in the BAU case.  A negative value implies a tax or removal of subsidies. // **Guidance for setting values:** The U.S. currently offers a federal tax credit for up to $7,500 for qualifying clean passenger light-duty vehicles as part of the Inflation Reduction Act. This tax credit is included in the BAU scenario as an estimated average credit for new vehicles, accounting for the fact many vehicles will not be eligible starting in 2025 due to requirements for critical minerals sourcing. The BAU also includes the state-level credit on top of the federal tax credits. This state has no additional state subsidies. </v>
      </c>
      <c r="Q86" s="76" t="str">
        <f>IF(ISBLANK(INDEX('Policy Characteristics'!K:K,MATCH($C86,'Policy Characteristics'!$C:$C,0))),"",INDEX('Policy Characteristics'!K:K,MATCH($C86,'Policy Characteristics'!$C:$C,0)))</f>
        <v>transportation-sector-main.html#ev-subsidy</v>
      </c>
      <c r="R86" s="76" t="str">
        <f>IF(ISBLANK(INDEX('Policy Characteristics'!L:L,MATCH($C86,'Policy Characteristics'!$C:$C,0))),"",INDEX('Policy Characteristics'!L:L,MATCH($C86,'Policy Characteristics'!$C:$C,0)))</f>
        <v>ev-subsidy.html</v>
      </c>
    </row>
    <row r="87" spans="1:18" x14ac:dyDescent="0.25">
      <c r="A87" s="76" t="str">
        <f>IF(ISBLANK(INDEX('Policy Characteristics'!A:A,MATCH($C87,'Policy Characteristics'!$C:$C,0))),"",INDEX('Policy Characteristics'!A:A,MATCH($C87,'Policy Characteristics'!$C:$C,0)))</f>
        <v>Transportation</v>
      </c>
      <c r="B87" s="200" t="str">
        <f>IF(ISBLANK(INDEX('Policy Characteristics'!B:B,MATCH($C87,'Policy Characteristics'!$C:$C,0))),"",INDEX('Policy Characteristics'!B:B,MATCH($C87,'Policy Characteristics'!$C:$C,0)))</f>
        <v>Passenger Vehicle Subsidy</v>
      </c>
      <c r="C87" s="76" t="str">
        <f t="shared" si="1"/>
        <v>Additional Passenger Vehicle Subsidy</v>
      </c>
      <c r="D87" s="88" t="s">
        <v>40</v>
      </c>
      <c r="E87" s="143" t="s">
        <v>494</v>
      </c>
      <c r="F87" s="143" t="s">
        <v>86</v>
      </c>
      <c r="G87" s="143" t="s">
        <v>1620</v>
      </c>
      <c r="H87" s="15">
        <v>1668</v>
      </c>
      <c r="I87" s="201" t="s">
        <v>44</v>
      </c>
      <c r="J87" s="202" t="str">
        <f>IF(ISBLANK(INDEX('Policy Characteristics'!D:D,MATCH($C87,'Policy Characteristics'!$C:$C,0))),"",INDEX('Policy Characteristics'!D:D,MATCH($C87,'Policy Characteristics'!$C:$C,0)))</f>
        <v>Vehicle Subsidy</v>
      </c>
      <c r="K87" s="76" t="str">
        <f>IF(ISBLANK(INDEX('Policy Characteristics'!E:E,MATCH($C87,'Policy Characteristics'!$C:$C,0))),"",INDEX('Policy Characteristics'!E:E,MATCH($C87,'Policy Characteristics'!$C:$C,0)))</f>
        <v>trans psgr subsidy</v>
      </c>
      <c r="L87" s="205">
        <f>IF(ISBLANK(INDEX('Policy Characteristics'!F:F,MATCH($C87,'Policy Characteristics'!$C:$C,0))),"",INDEX('Policy Characteristics'!F:F,MATCH($C87,'Policy Characteristics'!$C:$C,0)))</f>
        <v>-45000</v>
      </c>
      <c r="M87" s="205">
        <f>IF(ISBLANK(INDEX('Policy Characteristics'!G:G,MATCH($C87,'Policy Characteristics'!$C:$C,0))),"",INDEX('Policy Characteristics'!G:G,MATCH($C87,'Policy Characteristics'!$C:$C,0)))</f>
        <v>50000</v>
      </c>
      <c r="N87" s="205">
        <f>IF(ISBLANK(INDEX('Policy Characteristics'!H:H,MATCH($C87,'Policy Characteristics'!$C:$C,0))),"",INDEX('Policy Characteristics'!H:H,MATCH($C87,'Policy Characteristics'!$C:$C,0)))</f>
        <v>100</v>
      </c>
      <c r="O87" s="76" t="str">
        <f>IF(ISBLANK(INDEX('Policy Characteristics'!I:I,MATCH($C87,'Policy Characteristics'!$C:$C,0))),"",INDEX('Policy Characteristics'!I:I,MATCH($C87,'Policy Characteristics'!$C:$C,0)))</f>
        <v>$ / vehicle</v>
      </c>
      <c r="P87" s="76" t="str">
        <f>IF(ISBLANK(INDEX('Policy Characteristics'!J:J,MATCH($C87,'Policy Characteristics'!$C:$C,0))),"",INDEX('Policy Characteristics'!J:J,MATCH($C87,'Policy Characteristics'!$C:$C,0)))</f>
        <v xml:space="preserve">**Description:** This policy specifies the dollar amount offered as a subsidy to the purchaser of a new passenger vehicle.  This is in addition to subsidies that exist in the BAU case.  A negative value implies a tax or removal of subsidies. // **Guidance for setting values:** The U.S. currently offers a federal tax credit for up to $7,500 for qualifying clean passenger light-duty vehicles as part of the Inflation Reduction Act. This tax credit is included in the BAU scenario as an estimated average credit for new vehicles, accounting for the fact many vehicles will not be eligible starting in 2025 due to requirements for critical minerals sourcing. The BAU also includes the state-level credit on top of the federal tax credits. This state has no additional state subsidies. </v>
      </c>
      <c r="Q87" s="76" t="str">
        <f>IF(ISBLANK(INDEX('Policy Characteristics'!K:K,MATCH($C87,'Policy Characteristics'!$C:$C,0))),"",INDEX('Policy Characteristics'!K:K,MATCH($C87,'Policy Characteristics'!$C:$C,0)))</f>
        <v>transportation-sector-main.html#ev-subsidy</v>
      </c>
      <c r="R87" s="76" t="str">
        <f>IF(ISBLANK(INDEX('Policy Characteristics'!L:L,MATCH($C87,'Policy Characteristics'!$C:$C,0))),"",INDEX('Policy Characteristics'!L:L,MATCH($C87,'Policy Characteristics'!$C:$C,0)))</f>
        <v>ev-subsidy.html</v>
      </c>
    </row>
    <row r="88" spans="1:18" x14ac:dyDescent="0.25">
      <c r="A88" s="76" t="str">
        <f>IF(ISBLANK(INDEX('Policy Characteristics'!A:A,MATCH($C88,'Policy Characteristics'!$C:$C,0))),"",INDEX('Policy Characteristics'!A:A,MATCH($C88,'Policy Characteristics'!$C:$C,0)))</f>
        <v>Transportation</v>
      </c>
      <c r="B88" s="200" t="str">
        <f>IF(ISBLANK(INDEX('Policy Characteristics'!B:B,MATCH($C88,'Policy Characteristics'!$C:$C,0))),"",INDEX('Policy Characteristics'!B:B,MATCH($C88,'Policy Characteristics'!$C:$C,0)))</f>
        <v>Passenger Vehicle Subsidy</v>
      </c>
      <c r="C88" s="76" t="str">
        <f t="shared" si="1"/>
        <v>Additional Passenger Vehicle Subsidy</v>
      </c>
      <c r="D88" s="88" t="s">
        <v>40</v>
      </c>
      <c r="E88" s="143" t="s">
        <v>495</v>
      </c>
      <c r="F88" s="143" t="s">
        <v>86</v>
      </c>
      <c r="G88" s="143" t="s">
        <v>1621</v>
      </c>
      <c r="H88" s="15">
        <v>1669</v>
      </c>
      <c r="I88" s="201" t="s">
        <v>44</v>
      </c>
      <c r="J88" s="202" t="str">
        <f>IF(ISBLANK(INDEX('Policy Characteristics'!D:D,MATCH($C88,'Policy Characteristics'!$C:$C,0))),"",INDEX('Policy Characteristics'!D:D,MATCH($C88,'Policy Characteristics'!$C:$C,0)))</f>
        <v>Vehicle Subsidy</v>
      </c>
      <c r="K88" s="76" t="str">
        <f>IF(ISBLANK(INDEX('Policy Characteristics'!E:E,MATCH($C88,'Policy Characteristics'!$C:$C,0))),"",INDEX('Policy Characteristics'!E:E,MATCH($C88,'Policy Characteristics'!$C:$C,0)))</f>
        <v>trans psgr subsidy</v>
      </c>
      <c r="L88" s="205">
        <f>IF(ISBLANK(INDEX('Policy Characteristics'!F:F,MATCH($C88,'Policy Characteristics'!$C:$C,0))),"",INDEX('Policy Characteristics'!F:F,MATCH($C88,'Policy Characteristics'!$C:$C,0)))</f>
        <v>-45000</v>
      </c>
      <c r="M88" s="205">
        <f>IF(ISBLANK(INDEX('Policy Characteristics'!G:G,MATCH($C88,'Policy Characteristics'!$C:$C,0))),"",INDEX('Policy Characteristics'!G:G,MATCH($C88,'Policy Characteristics'!$C:$C,0)))</f>
        <v>50000</v>
      </c>
      <c r="N88" s="205">
        <f>IF(ISBLANK(INDEX('Policy Characteristics'!H:H,MATCH($C88,'Policy Characteristics'!$C:$C,0))),"",INDEX('Policy Characteristics'!H:H,MATCH($C88,'Policy Characteristics'!$C:$C,0)))</f>
        <v>100</v>
      </c>
      <c r="O88" s="76" t="str">
        <f>IF(ISBLANK(INDEX('Policy Characteristics'!I:I,MATCH($C88,'Policy Characteristics'!$C:$C,0))),"",INDEX('Policy Characteristics'!I:I,MATCH($C88,'Policy Characteristics'!$C:$C,0)))</f>
        <v>$ / vehicle</v>
      </c>
      <c r="P88" s="76" t="str">
        <f>IF(ISBLANK(INDEX('Policy Characteristics'!J:J,MATCH($C88,'Policy Characteristics'!$C:$C,0))),"",INDEX('Policy Characteristics'!J:J,MATCH($C88,'Policy Characteristics'!$C:$C,0)))</f>
        <v xml:space="preserve">**Description:** This policy specifies the dollar amount offered as a subsidy to the purchaser of a new passenger vehicle.  This is in addition to subsidies that exist in the BAU case.  A negative value implies a tax or removal of subsidies. // **Guidance for setting values:** The U.S. currently offers a federal tax credit for up to $7,500 for qualifying clean passenger light-duty vehicles as part of the Inflation Reduction Act. This tax credit is included in the BAU scenario as an estimated average credit for new vehicles, accounting for the fact many vehicles will not be eligible starting in 2025 due to requirements for critical minerals sourcing. The BAU also includes the state-level credit on top of the federal tax credits. This state has no additional state subsidies. </v>
      </c>
      <c r="Q88" s="76" t="str">
        <f>IF(ISBLANK(INDEX('Policy Characteristics'!K:K,MATCH($C88,'Policy Characteristics'!$C:$C,0))),"",INDEX('Policy Characteristics'!K:K,MATCH($C88,'Policy Characteristics'!$C:$C,0)))</f>
        <v>transportation-sector-main.html#ev-subsidy</v>
      </c>
      <c r="R88" s="76" t="str">
        <f>IF(ISBLANK(INDEX('Policy Characteristics'!L:L,MATCH($C88,'Policy Characteristics'!$C:$C,0))),"",INDEX('Policy Characteristics'!L:L,MATCH($C88,'Policy Characteristics'!$C:$C,0)))</f>
        <v>ev-subsidy.html</v>
      </c>
    </row>
    <row r="89" spans="1:18" x14ac:dyDescent="0.25">
      <c r="A89" s="76" t="str">
        <f>IF(ISBLANK(INDEX('Policy Characteristics'!A:A,MATCH($C89,'Policy Characteristics'!$C:$C,0))),"",INDEX('Policy Characteristics'!A:A,MATCH($C89,'Policy Characteristics'!$C:$C,0)))</f>
        <v>Transportation</v>
      </c>
      <c r="B89" s="200" t="str">
        <f>IF(ISBLANK(INDEX('Policy Characteristics'!B:B,MATCH($C89,'Policy Characteristics'!$C:$C,0))),"",INDEX('Policy Characteristics'!B:B,MATCH($C89,'Policy Characteristics'!$C:$C,0)))</f>
        <v>Passenger Vehicle Subsidy</v>
      </c>
      <c r="C89" s="76" t="str">
        <f t="shared" si="1"/>
        <v>Additional Passenger Vehicle Subsidy</v>
      </c>
      <c r="D89" s="88" t="s">
        <v>40</v>
      </c>
      <c r="E89" s="143" t="s">
        <v>749</v>
      </c>
      <c r="F89" s="143" t="s">
        <v>86</v>
      </c>
      <c r="G89" s="143" t="s">
        <v>749</v>
      </c>
      <c r="H89" s="15">
        <v>1670</v>
      </c>
      <c r="I89" s="201" t="s">
        <v>44</v>
      </c>
      <c r="J89" s="202" t="str">
        <f>IF(ISBLANK(INDEX('Policy Characteristics'!D:D,MATCH($C89,'Policy Characteristics'!$C:$C,0))),"",INDEX('Policy Characteristics'!D:D,MATCH($C89,'Policy Characteristics'!$C:$C,0)))</f>
        <v>Vehicle Subsidy</v>
      </c>
      <c r="K89" s="76" t="str">
        <f>IF(ISBLANK(INDEX('Policy Characteristics'!E:E,MATCH($C89,'Policy Characteristics'!$C:$C,0))),"",INDEX('Policy Characteristics'!E:E,MATCH($C89,'Policy Characteristics'!$C:$C,0)))</f>
        <v>trans psgr subsidy</v>
      </c>
      <c r="L89" s="205">
        <f>IF(ISBLANK(INDEX('Policy Characteristics'!F:F,MATCH($C89,'Policy Characteristics'!$C:$C,0))),"",INDEX('Policy Characteristics'!F:F,MATCH($C89,'Policy Characteristics'!$C:$C,0)))</f>
        <v>-45000</v>
      </c>
      <c r="M89" s="205">
        <f>IF(ISBLANK(INDEX('Policy Characteristics'!G:G,MATCH($C89,'Policy Characteristics'!$C:$C,0))),"",INDEX('Policy Characteristics'!G:G,MATCH($C89,'Policy Characteristics'!$C:$C,0)))</f>
        <v>50000</v>
      </c>
      <c r="N89" s="205">
        <f>IF(ISBLANK(INDEX('Policy Characteristics'!H:H,MATCH($C89,'Policy Characteristics'!$C:$C,0))),"",INDEX('Policy Characteristics'!H:H,MATCH($C89,'Policy Characteristics'!$C:$C,0)))</f>
        <v>100</v>
      </c>
      <c r="O89" s="76" t="str">
        <f>IF(ISBLANK(INDEX('Policy Characteristics'!I:I,MATCH($C89,'Policy Characteristics'!$C:$C,0))),"",INDEX('Policy Characteristics'!I:I,MATCH($C89,'Policy Characteristics'!$C:$C,0)))</f>
        <v>$ / vehicle</v>
      </c>
      <c r="P89" s="76" t="str">
        <f>IF(ISBLANK(INDEX('Policy Characteristics'!J:J,MATCH($C89,'Policy Characteristics'!$C:$C,0))),"",INDEX('Policy Characteristics'!J:J,MATCH($C89,'Policy Characteristics'!$C:$C,0)))</f>
        <v xml:space="preserve">**Description:** This policy specifies the dollar amount offered as a subsidy to the purchaser of a new passenger vehicle.  This is in addition to subsidies that exist in the BAU case.  A negative value implies a tax or removal of subsidies. // **Guidance for setting values:** The U.S. currently offers a federal tax credit for up to $7,500 for qualifying clean passenger light-duty vehicles as part of the Inflation Reduction Act. This tax credit is included in the BAU scenario as an estimated average credit for new vehicles, accounting for the fact many vehicles will not be eligible starting in 2025 due to requirements for critical minerals sourcing. The BAU also includes the state-level credit on top of the federal tax credits. This state has no additional state subsidies. </v>
      </c>
      <c r="Q89" s="76" t="str">
        <f>IF(ISBLANK(INDEX('Policy Characteristics'!K:K,MATCH($C89,'Policy Characteristics'!$C:$C,0))),"",INDEX('Policy Characteristics'!K:K,MATCH($C89,'Policy Characteristics'!$C:$C,0)))</f>
        <v>transportation-sector-main.html#ev-subsidy</v>
      </c>
      <c r="R89" s="76" t="str">
        <f>IF(ISBLANK(INDEX('Policy Characteristics'!L:L,MATCH($C89,'Policy Characteristics'!$C:$C,0))),"",INDEX('Policy Characteristics'!L:L,MATCH($C89,'Policy Characteristics'!$C:$C,0)))</f>
        <v>ev-subsidy.html</v>
      </c>
    </row>
    <row r="90" spans="1:18" x14ac:dyDescent="0.25">
      <c r="A90" s="76" t="str">
        <f>IF(ISBLANK(INDEX('Policy Characteristics'!A:A,MATCH($C90,'Policy Characteristics'!$C:$C,0))),"",INDEX('Policy Characteristics'!A:A,MATCH($C90,'Policy Characteristics'!$C:$C,0)))</f>
        <v>Transportation</v>
      </c>
      <c r="B90" s="200" t="str">
        <f>IF(ISBLANK(INDEX('Policy Characteristics'!B:B,MATCH($C90,'Policy Characteristics'!$C:$C,0))),"",INDEX('Policy Characteristics'!B:B,MATCH($C90,'Policy Characteristics'!$C:$C,0)))</f>
        <v>Passenger Vehicle Subsidy</v>
      </c>
      <c r="C90" s="76" t="str">
        <f t="shared" si="1"/>
        <v>Additional Passenger Vehicle Subsidy</v>
      </c>
      <c r="D90" s="88" t="s">
        <v>40</v>
      </c>
      <c r="E90" s="143" t="s">
        <v>748</v>
      </c>
      <c r="F90" s="143" t="s">
        <v>86</v>
      </c>
      <c r="G90" s="143" t="s">
        <v>1622</v>
      </c>
      <c r="H90" s="15">
        <v>1671</v>
      </c>
      <c r="I90" s="201" t="s">
        <v>44</v>
      </c>
      <c r="J90" s="202" t="str">
        <f>IF(ISBLANK(INDEX('Policy Characteristics'!D:D,MATCH($C90,'Policy Characteristics'!$C:$C,0))),"",INDEX('Policy Characteristics'!D:D,MATCH($C90,'Policy Characteristics'!$C:$C,0)))</f>
        <v>Vehicle Subsidy</v>
      </c>
      <c r="K90" s="76" t="str">
        <f>IF(ISBLANK(INDEX('Policy Characteristics'!E:E,MATCH($C90,'Policy Characteristics'!$C:$C,0))),"",INDEX('Policy Characteristics'!E:E,MATCH($C90,'Policy Characteristics'!$C:$C,0)))</f>
        <v>trans psgr subsidy</v>
      </c>
      <c r="L90" s="205">
        <f>IF(ISBLANK(INDEX('Policy Characteristics'!F:F,MATCH($C90,'Policy Characteristics'!$C:$C,0))),"",INDEX('Policy Characteristics'!F:F,MATCH($C90,'Policy Characteristics'!$C:$C,0)))</f>
        <v>-45000</v>
      </c>
      <c r="M90" s="205">
        <f>IF(ISBLANK(INDEX('Policy Characteristics'!G:G,MATCH($C90,'Policy Characteristics'!$C:$C,0))),"",INDEX('Policy Characteristics'!G:G,MATCH($C90,'Policy Characteristics'!$C:$C,0)))</f>
        <v>50000</v>
      </c>
      <c r="N90" s="205">
        <f>IF(ISBLANK(INDEX('Policy Characteristics'!H:H,MATCH($C90,'Policy Characteristics'!$C:$C,0))),"",INDEX('Policy Characteristics'!H:H,MATCH($C90,'Policy Characteristics'!$C:$C,0)))</f>
        <v>100</v>
      </c>
      <c r="O90" s="76" t="str">
        <f>IF(ISBLANK(INDEX('Policy Characteristics'!I:I,MATCH($C90,'Policy Characteristics'!$C:$C,0))),"",INDEX('Policy Characteristics'!I:I,MATCH($C90,'Policy Characteristics'!$C:$C,0)))</f>
        <v>$ / vehicle</v>
      </c>
      <c r="P90" s="76" t="str">
        <f>IF(ISBLANK(INDEX('Policy Characteristics'!J:J,MATCH($C90,'Policy Characteristics'!$C:$C,0))),"",INDEX('Policy Characteristics'!J:J,MATCH($C90,'Policy Characteristics'!$C:$C,0)))</f>
        <v xml:space="preserve">**Description:** This policy specifies the dollar amount offered as a subsidy to the purchaser of a new passenger vehicle.  This is in addition to subsidies that exist in the BAU case.  A negative value implies a tax or removal of subsidies. // **Guidance for setting values:** The U.S. currently offers a federal tax credit for up to $7,500 for qualifying clean passenger light-duty vehicles as part of the Inflation Reduction Act. This tax credit is included in the BAU scenario as an estimated average credit for new vehicles, accounting for the fact many vehicles will not be eligible starting in 2025 due to requirements for critical minerals sourcing. The BAU also includes the state-level credit on top of the federal tax credits. This state has no additional state subsidies. </v>
      </c>
      <c r="Q90" s="76" t="str">
        <f>IF(ISBLANK(INDEX('Policy Characteristics'!K:K,MATCH($C90,'Policy Characteristics'!$C:$C,0))),"",INDEX('Policy Characteristics'!K:K,MATCH($C90,'Policy Characteristics'!$C:$C,0)))</f>
        <v>transportation-sector-main.html#ev-subsidy</v>
      </c>
      <c r="R90" s="76" t="str">
        <f>IF(ISBLANK(INDEX('Policy Characteristics'!L:L,MATCH($C90,'Policy Characteristics'!$C:$C,0))),"",INDEX('Policy Characteristics'!L:L,MATCH($C90,'Policy Characteristics'!$C:$C,0)))</f>
        <v>ev-subsidy.html</v>
      </c>
    </row>
    <row r="91" spans="1:18" x14ac:dyDescent="0.25">
      <c r="A91" s="76" t="str">
        <f>IF(ISBLANK(INDEX('Policy Characteristics'!A:A,MATCH($C91,'Policy Characteristics'!$C:$C,0))),"",INDEX('Policy Characteristics'!A:A,MATCH($C91,'Policy Characteristics'!$C:$C,0)))</f>
        <v>Transportation</v>
      </c>
      <c r="B91" s="200" t="str">
        <f>IF(ISBLANK(INDEX('Policy Characteristics'!B:B,MATCH($C91,'Policy Characteristics'!$C:$C,0))),"",INDEX('Policy Characteristics'!B:B,MATCH($C91,'Policy Characteristics'!$C:$C,0)))</f>
        <v>Passenger Vehicle Subsidy</v>
      </c>
      <c r="C91" s="76" t="str">
        <f t="shared" si="1"/>
        <v>Additional Passenger Vehicle Subsidy</v>
      </c>
      <c r="D91" s="88" t="s">
        <v>41</v>
      </c>
      <c r="E91" s="88" t="s">
        <v>491</v>
      </c>
      <c r="F91" s="143" t="s">
        <v>1487</v>
      </c>
      <c r="G91" s="88" t="s">
        <v>1617</v>
      </c>
      <c r="H91" s="15">
        <v>1672</v>
      </c>
      <c r="I91" s="201" t="s">
        <v>44</v>
      </c>
      <c r="J91" s="202" t="str">
        <f>IF(ISBLANK(INDEX('Policy Characteristics'!D:D,MATCH($C91,'Policy Characteristics'!$C:$C,0))),"",INDEX('Policy Characteristics'!D:D,MATCH($C91,'Policy Characteristics'!$C:$C,0)))</f>
        <v>Vehicle Subsidy</v>
      </c>
      <c r="K91" s="76" t="str">
        <f>IF(ISBLANK(INDEX('Policy Characteristics'!E:E,MATCH($C91,'Policy Characteristics'!$C:$C,0))),"",INDEX('Policy Characteristics'!E:E,MATCH($C91,'Policy Characteristics'!$C:$C,0)))</f>
        <v>trans psgr subsidy</v>
      </c>
      <c r="L91" s="205">
        <f>IF(ISBLANK(INDEX('Policy Characteristics'!F:F,MATCH($C91,'Policy Characteristics'!$C:$C,0))),"",INDEX('Policy Characteristics'!F:F,MATCH($C91,'Policy Characteristics'!$C:$C,0)))</f>
        <v>-45000</v>
      </c>
      <c r="M91" s="205">
        <f>IF(ISBLANK(INDEX('Policy Characteristics'!G:G,MATCH($C91,'Policy Characteristics'!$C:$C,0))),"",INDEX('Policy Characteristics'!G:G,MATCH($C91,'Policy Characteristics'!$C:$C,0)))</f>
        <v>50000</v>
      </c>
      <c r="N91" s="205">
        <f>IF(ISBLANK(INDEX('Policy Characteristics'!H:H,MATCH($C91,'Policy Characteristics'!$C:$C,0))),"",INDEX('Policy Characteristics'!H:H,MATCH($C91,'Policy Characteristics'!$C:$C,0)))</f>
        <v>100</v>
      </c>
      <c r="O91" s="76" t="str">
        <f>IF(ISBLANK(INDEX('Policy Characteristics'!I:I,MATCH($C91,'Policy Characteristics'!$C:$C,0))),"",INDEX('Policy Characteristics'!I:I,MATCH($C91,'Policy Characteristics'!$C:$C,0)))</f>
        <v>$ / vehicle</v>
      </c>
      <c r="P91" s="76" t="str">
        <f>IF(ISBLANK(INDEX('Policy Characteristics'!J:J,MATCH($C91,'Policy Characteristics'!$C:$C,0))),"",INDEX('Policy Characteristics'!J:J,MATCH($C91,'Policy Characteristics'!$C:$C,0)))</f>
        <v xml:space="preserve">**Description:** This policy specifies the dollar amount offered as a subsidy to the purchaser of a new passenger vehicle.  This is in addition to subsidies that exist in the BAU case.  A negative value implies a tax or removal of subsidies. // **Guidance for setting values:** The U.S. currently offers a federal tax credit for up to $7,500 for qualifying clean passenger light-duty vehicles as part of the Inflation Reduction Act. This tax credit is included in the BAU scenario as an estimated average credit for new vehicles, accounting for the fact many vehicles will not be eligible starting in 2025 due to requirements for critical minerals sourcing. The BAU also includes the state-level credit on top of the federal tax credits. This state has no additional state subsidies. </v>
      </c>
      <c r="Q91" s="76" t="str">
        <f>IF(ISBLANK(INDEX('Policy Characteristics'!K:K,MATCH($C91,'Policy Characteristics'!$C:$C,0))),"",INDEX('Policy Characteristics'!K:K,MATCH($C91,'Policy Characteristics'!$C:$C,0)))</f>
        <v>transportation-sector-main.html#ev-subsidy</v>
      </c>
      <c r="R91" s="76" t="str">
        <f>IF(ISBLANK(INDEX('Policy Characteristics'!L:L,MATCH($C91,'Policy Characteristics'!$C:$C,0))),"",INDEX('Policy Characteristics'!L:L,MATCH($C91,'Policy Characteristics'!$C:$C,0)))</f>
        <v>ev-subsidy.html</v>
      </c>
    </row>
    <row r="92" spans="1:18" x14ac:dyDescent="0.25">
      <c r="A92" s="76" t="str">
        <f>IF(ISBLANK(INDEX('Policy Characteristics'!A:A,MATCH($C92,'Policy Characteristics'!$C:$C,0))),"",INDEX('Policy Characteristics'!A:A,MATCH($C92,'Policy Characteristics'!$C:$C,0)))</f>
        <v>Transportation</v>
      </c>
      <c r="B92" s="200" t="str">
        <f>IF(ISBLANK(INDEX('Policy Characteristics'!B:B,MATCH($C92,'Policy Characteristics'!$C:$C,0))),"",INDEX('Policy Characteristics'!B:B,MATCH($C92,'Policy Characteristics'!$C:$C,0)))</f>
        <v>Passenger Vehicle Subsidy</v>
      </c>
      <c r="C92" s="76" t="str">
        <f t="shared" si="1"/>
        <v>Additional Passenger Vehicle Subsidy</v>
      </c>
      <c r="D92" s="88" t="s">
        <v>41</v>
      </c>
      <c r="E92" s="143" t="s">
        <v>492</v>
      </c>
      <c r="F92" s="143" t="s">
        <v>1487</v>
      </c>
      <c r="G92" s="143" t="s">
        <v>1618</v>
      </c>
      <c r="H92" s="15">
        <v>1673</v>
      </c>
      <c r="I92" s="201" t="s">
        <v>44</v>
      </c>
      <c r="J92" s="202" t="str">
        <f>IF(ISBLANK(INDEX('Policy Characteristics'!D:D,MATCH($C92,'Policy Characteristics'!$C:$C,0))),"",INDEX('Policy Characteristics'!D:D,MATCH($C92,'Policy Characteristics'!$C:$C,0)))</f>
        <v>Vehicle Subsidy</v>
      </c>
      <c r="K92" s="76" t="str">
        <f>IF(ISBLANK(INDEX('Policy Characteristics'!E:E,MATCH($C92,'Policy Characteristics'!$C:$C,0))),"",INDEX('Policy Characteristics'!E:E,MATCH($C92,'Policy Characteristics'!$C:$C,0)))</f>
        <v>trans psgr subsidy</v>
      </c>
      <c r="L92" s="205">
        <f>IF(ISBLANK(INDEX('Policy Characteristics'!F:F,MATCH($C92,'Policy Characteristics'!$C:$C,0))),"",INDEX('Policy Characteristics'!F:F,MATCH($C92,'Policy Characteristics'!$C:$C,0)))</f>
        <v>-45000</v>
      </c>
      <c r="M92" s="205">
        <f>IF(ISBLANK(INDEX('Policy Characteristics'!G:G,MATCH($C92,'Policy Characteristics'!$C:$C,0))),"",INDEX('Policy Characteristics'!G:G,MATCH($C92,'Policy Characteristics'!$C:$C,0)))</f>
        <v>50000</v>
      </c>
      <c r="N92" s="205">
        <f>IF(ISBLANK(INDEX('Policy Characteristics'!H:H,MATCH($C92,'Policy Characteristics'!$C:$C,0))),"",INDEX('Policy Characteristics'!H:H,MATCH($C92,'Policy Characteristics'!$C:$C,0)))</f>
        <v>100</v>
      </c>
      <c r="O92" s="76" t="str">
        <f>IF(ISBLANK(INDEX('Policy Characteristics'!I:I,MATCH($C92,'Policy Characteristics'!$C:$C,0))),"",INDEX('Policy Characteristics'!I:I,MATCH($C92,'Policy Characteristics'!$C:$C,0)))</f>
        <v>$ / vehicle</v>
      </c>
      <c r="P92" s="76" t="str">
        <f>IF(ISBLANK(INDEX('Policy Characteristics'!J:J,MATCH($C92,'Policy Characteristics'!$C:$C,0))),"",INDEX('Policy Characteristics'!J:J,MATCH($C92,'Policy Characteristics'!$C:$C,0)))</f>
        <v xml:space="preserve">**Description:** This policy specifies the dollar amount offered as a subsidy to the purchaser of a new passenger vehicle.  This is in addition to subsidies that exist in the BAU case.  A negative value implies a tax or removal of subsidies. // **Guidance for setting values:** The U.S. currently offers a federal tax credit for up to $7,500 for qualifying clean passenger light-duty vehicles as part of the Inflation Reduction Act. This tax credit is included in the BAU scenario as an estimated average credit for new vehicles, accounting for the fact many vehicles will not be eligible starting in 2025 due to requirements for critical minerals sourcing. The BAU also includes the state-level credit on top of the federal tax credits. This state has no additional state subsidies. </v>
      </c>
      <c r="Q92" s="76" t="str">
        <f>IF(ISBLANK(INDEX('Policy Characteristics'!K:K,MATCH($C92,'Policy Characteristics'!$C:$C,0))),"",INDEX('Policy Characteristics'!K:K,MATCH($C92,'Policy Characteristics'!$C:$C,0)))</f>
        <v>transportation-sector-main.html#ev-subsidy</v>
      </c>
      <c r="R92" s="76" t="str">
        <f>IF(ISBLANK(INDEX('Policy Characteristics'!L:L,MATCH($C92,'Policy Characteristics'!$C:$C,0))),"",INDEX('Policy Characteristics'!L:L,MATCH($C92,'Policy Characteristics'!$C:$C,0)))</f>
        <v>ev-subsidy.html</v>
      </c>
    </row>
    <row r="93" spans="1:18" x14ac:dyDescent="0.25">
      <c r="A93" s="76" t="str">
        <f>IF(ISBLANK(INDEX('Policy Characteristics'!A:A,MATCH($C93,'Policy Characteristics'!$C:$C,0))),"",INDEX('Policy Characteristics'!A:A,MATCH($C93,'Policy Characteristics'!$C:$C,0)))</f>
        <v>Transportation</v>
      </c>
      <c r="B93" s="200" t="str">
        <f>IF(ISBLANK(INDEX('Policy Characteristics'!B:B,MATCH($C93,'Policy Characteristics'!$C:$C,0))),"",INDEX('Policy Characteristics'!B:B,MATCH($C93,'Policy Characteristics'!$C:$C,0)))</f>
        <v>Passenger Vehicle Subsidy</v>
      </c>
      <c r="C93" s="76" t="str">
        <f t="shared" si="1"/>
        <v>Additional Passenger Vehicle Subsidy</v>
      </c>
      <c r="D93" s="88" t="s">
        <v>41</v>
      </c>
      <c r="E93" s="143" t="s">
        <v>493</v>
      </c>
      <c r="F93" s="143" t="s">
        <v>1487</v>
      </c>
      <c r="G93" s="143" t="s">
        <v>1619</v>
      </c>
      <c r="H93" s="15">
        <v>1674</v>
      </c>
      <c r="I93" s="201" t="s">
        <v>44</v>
      </c>
      <c r="J93" s="202" t="str">
        <f>IF(ISBLANK(INDEX('Policy Characteristics'!D:D,MATCH($C93,'Policy Characteristics'!$C:$C,0))),"",INDEX('Policy Characteristics'!D:D,MATCH($C93,'Policy Characteristics'!$C:$C,0)))</f>
        <v>Vehicle Subsidy</v>
      </c>
      <c r="K93" s="76" t="str">
        <f>IF(ISBLANK(INDEX('Policy Characteristics'!E:E,MATCH($C93,'Policy Characteristics'!$C:$C,0))),"",INDEX('Policy Characteristics'!E:E,MATCH($C93,'Policy Characteristics'!$C:$C,0)))</f>
        <v>trans psgr subsidy</v>
      </c>
      <c r="L93" s="205">
        <f>IF(ISBLANK(INDEX('Policy Characteristics'!F:F,MATCH($C93,'Policy Characteristics'!$C:$C,0))),"",INDEX('Policy Characteristics'!F:F,MATCH($C93,'Policy Characteristics'!$C:$C,0)))</f>
        <v>-45000</v>
      </c>
      <c r="M93" s="205">
        <f>IF(ISBLANK(INDEX('Policy Characteristics'!G:G,MATCH($C93,'Policy Characteristics'!$C:$C,0))),"",INDEX('Policy Characteristics'!G:G,MATCH($C93,'Policy Characteristics'!$C:$C,0)))</f>
        <v>50000</v>
      </c>
      <c r="N93" s="205">
        <f>IF(ISBLANK(INDEX('Policy Characteristics'!H:H,MATCH($C93,'Policy Characteristics'!$C:$C,0))),"",INDEX('Policy Characteristics'!H:H,MATCH($C93,'Policy Characteristics'!$C:$C,0)))</f>
        <v>100</v>
      </c>
      <c r="O93" s="76" t="str">
        <f>IF(ISBLANK(INDEX('Policy Characteristics'!I:I,MATCH($C93,'Policy Characteristics'!$C:$C,0))),"",INDEX('Policy Characteristics'!I:I,MATCH($C93,'Policy Characteristics'!$C:$C,0)))</f>
        <v>$ / vehicle</v>
      </c>
      <c r="P93" s="76" t="str">
        <f>IF(ISBLANK(INDEX('Policy Characteristics'!J:J,MATCH($C93,'Policy Characteristics'!$C:$C,0))),"",INDEX('Policy Characteristics'!J:J,MATCH($C93,'Policy Characteristics'!$C:$C,0)))</f>
        <v xml:space="preserve">**Description:** This policy specifies the dollar amount offered as a subsidy to the purchaser of a new passenger vehicle.  This is in addition to subsidies that exist in the BAU case.  A negative value implies a tax or removal of subsidies. // **Guidance for setting values:** The U.S. currently offers a federal tax credit for up to $7,500 for qualifying clean passenger light-duty vehicles as part of the Inflation Reduction Act. This tax credit is included in the BAU scenario as an estimated average credit for new vehicles, accounting for the fact many vehicles will not be eligible starting in 2025 due to requirements for critical minerals sourcing. The BAU also includes the state-level credit on top of the federal tax credits. This state has no additional state subsidies. </v>
      </c>
      <c r="Q93" s="76" t="str">
        <f>IF(ISBLANK(INDEX('Policy Characteristics'!K:K,MATCH($C93,'Policy Characteristics'!$C:$C,0))),"",INDEX('Policy Characteristics'!K:K,MATCH($C93,'Policy Characteristics'!$C:$C,0)))</f>
        <v>transportation-sector-main.html#ev-subsidy</v>
      </c>
      <c r="R93" s="76" t="str">
        <f>IF(ISBLANK(INDEX('Policy Characteristics'!L:L,MATCH($C93,'Policy Characteristics'!$C:$C,0))),"",INDEX('Policy Characteristics'!L:L,MATCH($C93,'Policy Characteristics'!$C:$C,0)))</f>
        <v>ev-subsidy.html</v>
      </c>
    </row>
    <row r="94" spans="1:18" x14ac:dyDescent="0.25">
      <c r="A94" s="76" t="str">
        <f>IF(ISBLANK(INDEX('Policy Characteristics'!A:A,MATCH($C94,'Policy Characteristics'!$C:$C,0))),"",INDEX('Policy Characteristics'!A:A,MATCH($C94,'Policy Characteristics'!$C:$C,0)))</f>
        <v>Transportation</v>
      </c>
      <c r="B94" s="200" t="str">
        <f>IF(ISBLANK(INDEX('Policy Characteristics'!B:B,MATCH($C94,'Policy Characteristics'!$C:$C,0))),"",INDEX('Policy Characteristics'!B:B,MATCH($C94,'Policy Characteristics'!$C:$C,0)))</f>
        <v>Passenger Vehicle Subsidy</v>
      </c>
      <c r="C94" s="76" t="str">
        <f t="shared" si="1"/>
        <v>Additional Passenger Vehicle Subsidy</v>
      </c>
      <c r="D94" s="88" t="s">
        <v>41</v>
      </c>
      <c r="E94" s="143" t="s">
        <v>494</v>
      </c>
      <c r="F94" s="143" t="s">
        <v>1487</v>
      </c>
      <c r="G94" s="143" t="s">
        <v>1620</v>
      </c>
      <c r="H94" s="15">
        <v>1675</v>
      </c>
      <c r="I94" s="201" t="s">
        <v>44</v>
      </c>
      <c r="J94" s="202" t="str">
        <f>IF(ISBLANK(INDEX('Policy Characteristics'!D:D,MATCH($C94,'Policy Characteristics'!$C:$C,0))),"",INDEX('Policy Characteristics'!D:D,MATCH($C94,'Policy Characteristics'!$C:$C,0)))</f>
        <v>Vehicle Subsidy</v>
      </c>
      <c r="K94" s="76" t="str">
        <f>IF(ISBLANK(INDEX('Policy Characteristics'!E:E,MATCH($C94,'Policy Characteristics'!$C:$C,0))),"",INDEX('Policy Characteristics'!E:E,MATCH($C94,'Policy Characteristics'!$C:$C,0)))</f>
        <v>trans psgr subsidy</v>
      </c>
      <c r="L94" s="205">
        <f>IF(ISBLANK(INDEX('Policy Characteristics'!F:F,MATCH($C94,'Policy Characteristics'!$C:$C,0))),"",INDEX('Policy Characteristics'!F:F,MATCH($C94,'Policy Characteristics'!$C:$C,0)))</f>
        <v>-45000</v>
      </c>
      <c r="M94" s="205">
        <f>IF(ISBLANK(INDEX('Policy Characteristics'!G:G,MATCH($C94,'Policy Characteristics'!$C:$C,0))),"",INDEX('Policy Characteristics'!G:G,MATCH($C94,'Policy Characteristics'!$C:$C,0)))</f>
        <v>50000</v>
      </c>
      <c r="N94" s="205">
        <f>IF(ISBLANK(INDEX('Policy Characteristics'!H:H,MATCH($C94,'Policy Characteristics'!$C:$C,0))),"",INDEX('Policy Characteristics'!H:H,MATCH($C94,'Policy Characteristics'!$C:$C,0)))</f>
        <v>100</v>
      </c>
      <c r="O94" s="76" t="str">
        <f>IF(ISBLANK(INDEX('Policy Characteristics'!I:I,MATCH($C94,'Policy Characteristics'!$C:$C,0))),"",INDEX('Policy Characteristics'!I:I,MATCH($C94,'Policy Characteristics'!$C:$C,0)))</f>
        <v>$ / vehicle</v>
      </c>
      <c r="P94" s="76" t="str">
        <f>IF(ISBLANK(INDEX('Policy Characteristics'!J:J,MATCH($C94,'Policy Characteristics'!$C:$C,0))),"",INDEX('Policy Characteristics'!J:J,MATCH($C94,'Policy Characteristics'!$C:$C,0)))</f>
        <v xml:space="preserve">**Description:** This policy specifies the dollar amount offered as a subsidy to the purchaser of a new passenger vehicle.  This is in addition to subsidies that exist in the BAU case.  A negative value implies a tax or removal of subsidies. // **Guidance for setting values:** The U.S. currently offers a federal tax credit for up to $7,500 for qualifying clean passenger light-duty vehicles as part of the Inflation Reduction Act. This tax credit is included in the BAU scenario as an estimated average credit for new vehicles, accounting for the fact many vehicles will not be eligible starting in 2025 due to requirements for critical minerals sourcing. The BAU also includes the state-level credit on top of the federal tax credits. This state has no additional state subsidies. </v>
      </c>
      <c r="Q94" s="76" t="str">
        <f>IF(ISBLANK(INDEX('Policy Characteristics'!K:K,MATCH($C94,'Policy Characteristics'!$C:$C,0))),"",INDEX('Policy Characteristics'!K:K,MATCH($C94,'Policy Characteristics'!$C:$C,0)))</f>
        <v>transportation-sector-main.html#ev-subsidy</v>
      </c>
      <c r="R94" s="76" t="str">
        <f>IF(ISBLANK(INDEX('Policy Characteristics'!L:L,MATCH($C94,'Policy Characteristics'!$C:$C,0))),"",INDEX('Policy Characteristics'!L:L,MATCH($C94,'Policy Characteristics'!$C:$C,0)))</f>
        <v>ev-subsidy.html</v>
      </c>
    </row>
    <row r="95" spans="1:18" x14ac:dyDescent="0.25">
      <c r="A95" s="76" t="str">
        <f>IF(ISBLANK(INDEX('Policy Characteristics'!A:A,MATCH($C95,'Policy Characteristics'!$C:$C,0))),"",INDEX('Policy Characteristics'!A:A,MATCH($C95,'Policy Characteristics'!$C:$C,0)))</f>
        <v>Transportation</v>
      </c>
      <c r="B95" s="200" t="str">
        <f>IF(ISBLANK(INDEX('Policy Characteristics'!B:B,MATCH($C95,'Policy Characteristics'!$C:$C,0))),"",INDEX('Policy Characteristics'!B:B,MATCH($C95,'Policy Characteristics'!$C:$C,0)))</f>
        <v>Passenger Vehicle Subsidy</v>
      </c>
      <c r="C95" s="76" t="str">
        <f t="shared" si="1"/>
        <v>Additional Passenger Vehicle Subsidy</v>
      </c>
      <c r="D95" s="88" t="s">
        <v>41</v>
      </c>
      <c r="E95" s="143" t="s">
        <v>495</v>
      </c>
      <c r="F95" s="143" t="s">
        <v>1487</v>
      </c>
      <c r="G95" s="143" t="s">
        <v>1621</v>
      </c>
      <c r="H95" s="15">
        <v>1676</v>
      </c>
      <c r="I95" s="201" t="s">
        <v>44</v>
      </c>
      <c r="J95" s="202" t="str">
        <f>IF(ISBLANK(INDEX('Policy Characteristics'!D:D,MATCH($C95,'Policy Characteristics'!$C:$C,0))),"",INDEX('Policy Characteristics'!D:D,MATCH($C95,'Policy Characteristics'!$C:$C,0)))</f>
        <v>Vehicle Subsidy</v>
      </c>
      <c r="K95" s="76" t="str">
        <f>IF(ISBLANK(INDEX('Policy Characteristics'!E:E,MATCH($C95,'Policy Characteristics'!$C:$C,0))),"",INDEX('Policy Characteristics'!E:E,MATCH($C95,'Policy Characteristics'!$C:$C,0)))</f>
        <v>trans psgr subsidy</v>
      </c>
      <c r="L95" s="205">
        <f>IF(ISBLANK(INDEX('Policy Characteristics'!F:F,MATCH($C95,'Policy Characteristics'!$C:$C,0))),"",INDEX('Policy Characteristics'!F:F,MATCH($C95,'Policy Characteristics'!$C:$C,0)))</f>
        <v>-45000</v>
      </c>
      <c r="M95" s="205">
        <f>IF(ISBLANK(INDEX('Policy Characteristics'!G:G,MATCH($C95,'Policy Characteristics'!$C:$C,0))),"",INDEX('Policy Characteristics'!G:G,MATCH($C95,'Policy Characteristics'!$C:$C,0)))</f>
        <v>50000</v>
      </c>
      <c r="N95" s="205">
        <f>IF(ISBLANK(INDEX('Policy Characteristics'!H:H,MATCH($C95,'Policy Characteristics'!$C:$C,0))),"",INDEX('Policy Characteristics'!H:H,MATCH($C95,'Policy Characteristics'!$C:$C,0)))</f>
        <v>100</v>
      </c>
      <c r="O95" s="76" t="str">
        <f>IF(ISBLANK(INDEX('Policy Characteristics'!I:I,MATCH($C95,'Policy Characteristics'!$C:$C,0))),"",INDEX('Policy Characteristics'!I:I,MATCH($C95,'Policy Characteristics'!$C:$C,0)))</f>
        <v>$ / vehicle</v>
      </c>
      <c r="P95" s="76" t="str">
        <f>IF(ISBLANK(INDEX('Policy Characteristics'!J:J,MATCH($C95,'Policy Characteristics'!$C:$C,0))),"",INDEX('Policy Characteristics'!J:J,MATCH($C95,'Policy Characteristics'!$C:$C,0)))</f>
        <v xml:space="preserve">**Description:** This policy specifies the dollar amount offered as a subsidy to the purchaser of a new passenger vehicle.  This is in addition to subsidies that exist in the BAU case.  A negative value implies a tax or removal of subsidies. // **Guidance for setting values:** The U.S. currently offers a federal tax credit for up to $7,500 for qualifying clean passenger light-duty vehicles as part of the Inflation Reduction Act. This tax credit is included in the BAU scenario as an estimated average credit for new vehicles, accounting for the fact many vehicles will not be eligible starting in 2025 due to requirements for critical minerals sourcing. The BAU also includes the state-level credit on top of the federal tax credits. This state has no additional state subsidies. </v>
      </c>
      <c r="Q95" s="76" t="str">
        <f>IF(ISBLANK(INDEX('Policy Characteristics'!K:K,MATCH($C95,'Policy Characteristics'!$C:$C,0))),"",INDEX('Policy Characteristics'!K:K,MATCH($C95,'Policy Characteristics'!$C:$C,0)))</f>
        <v>transportation-sector-main.html#ev-subsidy</v>
      </c>
      <c r="R95" s="76" t="str">
        <f>IF(ISBLANK(INDEX('Policy Characteristics'!L:L,MATCH($C95,'Policy Characteristics'!$C:$C,0))),"",INDEX('Policy Characteristics'!L:L,MATCH($C95,'Policy Characteristics'!$C:$C,0)))</f>
        <v>ev-subsidy.html</v>
      </c>
    </row>
    <row r="96" spans="1:18" x14ac:dyDescent="0.25">
      <c r="A96" s="76" t="str">
        <f>IF(ISBLANK(INDEX('Policy Characteristics'!A:A,MATCH($C96,'Policy Characteristics'!$C:$C,0))),"",INDEX('Policy Characteristics'!A:A,MATCH($C96,'Policy Characteristics'!$C:$C,0)))</f>
        <v>Transportation</v>
      </c>
      <c r="B96" s="200" t="str">
        <f>IF(ISBLANK(INDEX('Policy Characteristics'!B:B,MATCH($C96,'Policy Characteristics'!$C:$C,0))),"",INDEX('Policy Characteristics'!B:B,MATCH($C96,'Policy Characteristics'!$C:$C,0)))</f>
        <v>Passenger Vehicle Subsidy</v>
      </c>
      <c r="C96" s="76" t="str">
        <f t="shared" si="1"/>
        <v>Additional Passenger Vehicle Subsidy</v>
      </c>
      <c r="D96" s="88" t="s">
        <v>41</v>
      </c>
      <c r="E96" s="143" t="s">
        <v>749</v>
      </c>
      <c r="F96" s="143" t="s">
        <v>1487</v>
      </c>
      <c r="G96" s="143" t="s">
        <v>749</v>
      </c>
      <c r="H96" s="15">
        <v>1677</v>
      </c>
      <c r="I96" s="201" t="s">
        <v>44</v>
      </c>
      <c r="J96" s="202" t="str">
        <f>IF(ISBLANK(INDEX('Policy Characteristics'!D:D,MATCH($C96,'Policy Characteristics'!$C:$C,0))),"",INDEX('Policy Characteristics'!D:D,MATCH($C96,'Policy Characteristics'!$C:$C,0)))</f>
        <v>Vehicle Subsidy</v>
      </c>
      <c r="K96" s="76" t="str">
        <f>IF(ISBLANK(INDEX('Policy Characteristics'!E:E,MATCH($C96,'Policy Characteristics'!$C:$C,0))),"",INDEX('Policy Characteristics'!E:E,MATCH($C96,'Policy Characteristics'!$C:$C,0)))</f>
        <v>trans psgr subsidy</v>
      </c>
      <c r="L96" s="205">
        <f>IF(ISBLANK(INDEX('Policy Characteristics'!F:F,MATCH($C96,'Policy Characteristics'!$C:$C,0))),"",INDEX('Policy Characteristics'!F:F,MATCH($C96,'Policy Characteristics'!$C:$C,0)))</f>
        <v>-45000</v>
      </c>
      <c r="M96" s="205">
        <f>IF(ISBLANK(INDEX('Policy Characteristics'!G:G,MATCH($C96,'Policy Characteristics'!$C:$C,0))),"",INDEX('Policy Characteristics'!G:G,MATCH($C96,'Policy Characteristics'!$C:$C,0)))</f>
        <v>50000</v>
      </c>
      <c r="N96" s="205">
        <f>IF(ISBLANK(INDEX('Policy Characteristics'!H:H,MATCH($C96,'Policy Characteristics'!$C:$C,0))),"",INDEX('Policy Characteristics'!H:H,MATCH($C96,'Policy Characteristics'!$C:$C,0)))</f>
        <v>100</v>
      </c>
      <c r="O96" s="76" t="str">
        <f>IF(ISBLANK(INDEX('Policy Characteristics'!I:I,MATCH($C96,'Policy Characteristics'!$C:$C,0))),"",INDEX('Policy Characteristics'!I:I,MATCH($C96,'Policy Characteristics'!$C:$C,0)))</f>
        <v>$ / vehicle</v>
      </c>
      <c r="P96" s="76" t="str">
        <f>IF(ISBLANK(INDEX('Policy Characteristics'!J:J,MATCH($C96,'Policy Characteristics'!$C:$C,0))),"",INDEX('Policy Characteristics'!J:J,MATCH($C96,'Policy Characteristics'!$C:$C,0)))</f>
        <v xml:space="preserve">**Description:** This policy specifies the dollar amount offered as a subsidy to the purchaser of a new passenger vehicle.  This is in addition to subsidies that exist in the BAU case.  A negative value implies a tax or removal of subsidies. // **Guidance for setting values:** The U.S. currently offers a federal tax credit for up to $7,500 for qualifying clean passenger light-duty vehicles as part of the Inflation Reduction Act. This tax credit is included in the BAU scenario as an estimated average credit for new vehicles, accounting for the fact many vehicles will not be eligible starting in 2025 due to requirements for critical minerals sourcing. The BAU also includes the state-level credit on top of the federal tax credits. This state has no additional state subsidies. </v>
      </c>
      <c r="Q96" s="76" t="str">
        <f>IF(ISBLANK(INDEX('Policy Characteristics'!K:K,MATCH($C96,'Policy Characteristics'!$C:$C,0))),"",INDEX('Policy Characteristics'!K:K,MATCH($C96,'Policy Characteristics'!$C:$C,0)))</f>
        <v>transportation-sector-main.html#ev-subsidy</v>
      </c>
      <c r="R96" s="76" t="str">
        <f>IF(ISBLANK(INDEX('Policy Characteristics'!L:L,MATCH($C96,'Policy Characteristics'!$C:$C,0))),"",INDEX('Policy Characteristics'!L:L,MATCH($C96,'Policy Characteristics'!$C:$C,0)))</f>
        <v>ev-subsidy.html</v>
      </c>
    </row>
    <row r="97" spans="1:18" x14ac:dyDescent="0.25">
      <c r="A97" s="76" t="str">
        <f>IF(ISBLANK(INDEX('Policy Characteristics'!A:A,MATCH($C97,'Policy Characteristics'!$C:$C,0))),"",INDEX('Policy Characteristics'!A:A,MATCH($C97,'Policy Characteristics'!$C:$C,0)))</f>
        <v>Transportation</v>
      </c>
      <c r="B97" s="200" t="str">
        <f>IF(ISBLANK(INDEX('Policy Characteristics'!B:B,MATCH($C97,'Policy Characteristics'!$C:$C,0))),"",INDEX('Policy Characteristics'!B:B,MATCH($C97,'Policy Characteristics'!$C:$C,0)))</f>
        <v>Passenger Vehicle Subsidy</v>
      </c>
      <c r="C97" s="76" t="str">
        <f t="shared" si="1"/>
        <v>Additional Passenger Vehicle Subsidy</v>
      </c>
      <c r="D97" s="88" t="s">
        <v>41</v>
      </c>
      <c r="E97" s="143" t="s">
        <v>748</v>
      </c>
      <c r="F97" s="143" t="s">
        <v>1487</v>
      </c>
      <c r="G97" s="143" t="s">
        <v>1622</v>
      </c>
      <c r="H97" s="15">
        <v>1678</v>
      </c>
      <c r="I97" s="201" t="s">
        <v>44</v>
      </c>
      <c r="J97" s="202" t="str">
        <f>IF(ISBLANK(INDEX('Policy Characteristics'!D:D,MATCH($C97,'Policy Characteristics'!$C:$C,0))),"",INDEX('Policy Characteristics'!D:D,MATCH($C97,'Policy Characteristics'!$C:$C,0)))</f>
        <v>Vehicle Subsidy</v>
      </c>
      <c r="K97" s="76" t="str">
        <f>IF(ISBLANK(INDEX('Policy Characteristics'!E:E,MATCH($C97,'Policy Characteristics'!$C:$C,0))),"",INDEX('Policy Characteristics'!E:E,MATCH($C97,'Policy Characteristics'!$C:$C,0)))</f>
        <v>trans psgr subsidy</v>
      </c>
      <c r="L97" s="205">
        <f>IF(ISBLANK(INDEX('Policy Characteristics'!F:F,MATCH($C97,'Policy Characteristics'!$C:$C,0))),"",INDEX('Policy Characteristics'!F:F,MATCH($C97,'Policy Characteristics'!$C:$C,0)))</f>
        <v>-45000</v>
      </c>
      <c r="M97" s="205">
        <f>IF(ISBLANK(INDEX('Policy Characteristics'!G:G,MATCH($C97,'Policy Characteristics'!$C:$C,0))),"",INDEX('Policy Characteristics'!G:G,MATCH($C97,'Policy Characteristics'!$C:$C,0)))</f>
        <v>50000</v>
      </c>
      <c r="N97" s="205">
        <f>IF(ISBLANK(INDEX('Policy Characteristics'!H:H,MATCH($C97,'Policy Characteristics'!$C:$C,0))),"",INDEX('Policy Characteristics'!H:H,MATCH($C97,'Policy Characteristics'!$C:$C,0)))</f>
        <v>100</v>
      </c>
      <c r="O97" s="76" t="str">
        <f>IF(ISBLANK(INDEX('Policy Characteristics'!I:I,MATCH($C97,'Policy Characteristics'!$C:$C,0))),"",INDEX('Policy Characteristics'!I:I,MATCH($C97,'Policy Characteristics'!$C:$C,0)))</f>
        <v>$ / vehicle</v>
      </c>
      <c r="P97" s="76" t="str">
        <f>IF(ISBLANK(INDEX('Policy Characteristics'!J:J,MATCH($C97,'Policy Characteristics'!$C:$C,0))),"",INDEX('Policy Characteristics'!J:J,MATCH($C97,'Policy Characteristics'!$C:$C,0)))</f>
        <v xml:space="preserve">**Description:** This policy specifies the dollar amount offered as a subsidy to the purchaser of a new passenger vehicle.  This is in addition to subsidies that exist in the BAU case.  A negative value implies a tax or removal of subsidies. // **Guidance for setting values:** The U.S. currently offers a federal tax credit for up to $7,500 for qualifying clean passenger light-duty vehicles as part of the Inflation Reduction Act. This tax credit is included in the BAU scenario as an estimated average credit for new vehicles, accounting for the fact many vehicles will not be eligible starting in 2025 due to requirements for critical minerals sourcing. The BAU also includes the state-level credit on top of the federal tax credits. This state has no additional state subsidies. </v>
      </c>
      <c r="Q97" s="76" t="str">
        <f>IF(ISBLANK(INDEX('Policy Characteristics'!K:K,MATCH($C97,'Policy Characteristics'!$C:$C,0))),"",INDEX('Policy Characteristics'!K:K,MATCH($C97,'Policy Characteristics'!$C:$C,0)))</f>
        <v>transportation-sector-main.html#ev-subsidy</v>
      </c>
      <c r="R97" s="76" t="str">
        <f>IF(ISBLANK(INDEX('Policy Characteristics'!L:L,MATCH($C97,'Policy Characteristics'!$C:$C,0))),"",INDEX('Policy Characteristics'!L:L,MATCH($C97,'Policy Characteristics'!$C:$C,0)))</f>
        <v>ev-subsidy.html</v>
      </c>
    </row>
    <row r="98" spans="1:18" x14ac:dyDescent="0.25">
      <c r="A98" s="76" t="str">
        <f>IF(ISBLANK(INDEX('Policy Characteristics'!A:A,MATCH($C98,'Policy Characteristics'!$C:$C,0))),"",INDEX('Policy Characteristics'!A:A,MATCH($C98,'Policy Characteristics'!$C:$C,0)))</f>
        <v>Transportation</v>
      </c>
      <c r="B98" s="200" t="str">
        <f>IF(ISBLANK(INDEX('Policy Characteristics'!B:B,MATCH($C98,'Policy Characteristics'!$C:$C,0))),"",INDEX('Policy Characteristics'!B:B,MATCH($C98,'Policy Characteristics'!$C:$C,0)))</f>
        <v>Passenger Vehicle Subsidy</v>
      </c>
      <c r="C98" s="76" t="str">
        <f t="shared" si="1"/>
        <v>Additional Passenger Vehicle Subsidy</v>
      </c>
      <c r="D98" s="88" t="s">
        <v>112</v>
      </c>
      <c r="E98" s="88" t="s">
        <v>491</v>
      </c>
      <c r="F98" s="143" t="s">
        <v>142</v>
      </c>
      <c r="G98" s="88" t="s">
        <v>1617</v>
      </c>
      <c r="H98" s="15">
        <v>1679</v>
      </c>
      <c r="I98" s="213" t="s">
        <v>43</v>
      </c>
      <c r="J98" s="202" t="str">
        <f>IF(ISBLANK(INDEX('Policy Characteristics'!D:D,MATCH($C98,'Policy Characteristics'!$C:$C,0))),"",INDEX('Policy Characteristics'!D:D,MATCH($C98,'Policy Characteristics'!$C:$C,0)))</f>
        <v>Vehicle Subsidy</v>
      </c>
      <c r="K98" s="76" t="str">
        <f>IF(ISBLANK(INDEX('Policy Characteristics'!E:E,MATCH($C98,'Policy Characteristics'!$C:$C,0))),"",INDEX('Policy Characteristics'!E:E,MATCH($C98,'Policy Characteristics'!$C:$C,0)))</f>
        <v>trans psgr subsidy</v>
      </c>
      <c r="L98" s="205">
        <f>IF(ISBLANK(INDEX('Policy Characteristics'!F:F,MATCH($C98,'Policy Characteristics'!$C:$C,0))),"",INDEX('Policy Characteristics'!F:F,MATCH($C98,'Policy Characteristics'!$C:$C,0)))</f>
        <v>-45000</v>
      </c>
      <c r="M98" s="205">
        <f>IF(ISBLANK(INDEX('Policy Characteristics'!G:G,MATCH($C98,'Policy Characteristics'!$C:$C,0))),"",INDEX('Policy Characteristics'!G:G,MATCH($C98,'Policy Characteristics'!$C:$C,0)))</f>
        <v>50000</v>
      </c>
      <c r="N98" s="205">
        <f>IF(ISBLANK(INDEX('Policy Characteristics'!H:H,MATCH($C98,'Policy Characteristics'!$C:$C,0))),"",INDEX('Policy Characteristics'!H:H,MATCH($C98,'Policy Characteristics'!$C:$C,0)))</f>
        <v>100</v>
      </c>
      <c r="O98" s="76" t="str">
        <f>IF(ISBLANK(INDEX('Policy Characteristics'!I:I,MATCH($C98,'Policy Characteristics'!$C:$C,0))),"",INDEX('Policy Characteristics'!I:I,MATCH($C98,'Policy Characteristics'!$C:$C,0)))</f>
        <v>$ / vehicle</v>
      </c>
      <c r="P98" s="76" t="str">
        <f>IF(ISBLANK(INDEX('Policy Characteristics'!J:J,MATCH($C98,'Policy Characteristics'!$C:$C,0))),"",INDEX('Policy Characteristics'!J:J,MATCH($C98,'Policy Characteristics'!$C:$C,0)))</f>
        <v xml:space="preserve">**Description:** This policy specifies the dollar amount offered as a subsidy to the purchaser of a new passenger vehicle.  This is in addition to subsidies that exist in the BAU case.  A negative value implies a tax or removal of subsidies. // **Guidance for setting values:** The U.S. currently offers a federal tax credit for up to $7,500 for qualifying clean passenger light-duty vehicles as part of the Inflation Reduction Act. This tax credit is included in the BAU scenario as an estimated average credit for new vehicles, accounting for the fact many vehicles will not be eligible starting in 2025 due to requirements for critical minerals sourcing. The BAU also includes the state-level credit on top of the federal tax credits. This state has no additional state subsidies. </v>
      </c>
      <c r="Q98" s="76" t="str">
        <f>IF(ISBLANK(INDEX('Policy Characteristics'!K:K,MATCH($C98,'Policy Characteristics'!$C:$C,0))),"",INDEX('Policy Characteristics'!K:K,MATCH($C98,'Policy Characteristics'!$C:$C,0)))</f>
        <v>transportation-sector-main.html#ev-subsidy</v>
      </c>
      <c r="R98" s="76" t="str">
        <f>IF(ISBLANK(INDEX('Policy Characteristics'!L:L,MATCH($C98,'Policy Characteristics'!$C:$C,0))),"",INDEX('Policy Characteristics'!L:L,MATCH($C98,'Policy Characteristics'!$C:$C,0)))</f>
        <v>ev-subsidy.html</v>
      </c>
    </row>
    <row r="99" spans="1:18" x14ac:dyDescent="0.25">
      <c r="A99" s="76" t="str">
        <f>IF(ISBLANK(INDEX('Policy Characteristics'!A:A,MATCH($C99,'Policy Characteristics'!$C:$C,0))),"",INDEX('Policy Characteristics'!A:A,MATCH($C99,'Policy Characteristics'!$C:$C,0)))</f>
        <v>Transportation</v>
      </c>
      <c r="B99" s="200" t="str">
        <f>IF(ISBLANK(INDEX('Policy Characteristics'!B:B,MATCH($C99,'Policy Characteristics'!$C:$C,0))),"",INDEX('Policy Characteristics'!B:B,MATCH($C99,'Policy Characteristics'!$C:$C,0)))</f>
        <v>Passenger Vehicle Subsidy</v>
      </c>
      <c r="C99" s="76" t="str">
        <f t="shared" si="1"/>
        <v>Additional Passenger Vehicle Subsidy</v>
      </c>
      <c r="D99" s="88" t="s">
        <v>112</v>
      </c>
      <c r="E99" s="143" t="s">
        <v>492</v>
      </c>
      <c r="F99" s="143" t="s">
        <v>142</v>
      </c>
      <c r="G99" s="143" t="s">
        <v>1618</v>
      </c>
      <c r="H99" s="15">
        <v>1680</v>
      </c>
      <c r="I99" s="201" t="s">
        <v>44</v>
      </c>
      <c r="J99" s="202" t="str">
        <f>IF(ISBLANK(INDEX('Policy Characteristics'!D:D,MATCH($C99,'Policy Characteristics'!$C:$C,0))),"",INDEX('Policy Characteristics'!D:D,MATCH($C99,'Policy Characteristics'!$C:$C,0)))</f>
        <v>Vehicle Subsidy</v>
      </c>
      <c r="K99" s="76" t="str">
        <f>IF(ISBLANK(INDEX('Policy Characteristics'!E:E,MATCH($C99,'Policy Characteristics'!$C:$C,0))),"",INDEX('Policy Characteristics'!E:E,MATCH($C99,'Policy Characteristics'!$C:$C,0)))</f>
        <v>trans psgr subsidy</v>
      </c>
      <c r="L99" s="205">
        <f>IF(ISBLANK(INDEX('Policy Characteristics'!F:F,MATCH($C99,'Policy Characteristics'!$C:$C,0))),"",INDEX('Policy Characteristics'!F:F,MATCH($C99,'Policy Characteristics'!$C:$C,0)))</f>
        <v>-45000</v>
      </c>
      <c r="M99" s="205">
        <f>IF(ISBLANK(INDEX('Policy Characteristics'!G:G,MATCH($C99,'Policy Characteristics'!$C:$C,0))),"",INDEX('Policy Characteristics'!G:G,MATCH($C99,'Policy Characteristics'!$C:$C,0)))</f>
        <v>50000</v>
      </c>
      <c r="N99" s="205">
        <f>IF(ISBLANK(INDEX('Policy Characteristics'!H:H,MATCH($C99,'Policy Characteristics'!$C:$C,0))),"",INDEX('Policy Characteristics'!H:H,MATCH($C99,'Policy Characteristics'!$C:$C,0)))</f>
        <v>100</v>
      </c>
      <c r="O99" s="76" t="str">
        <f>IF(ISBLANK(INDEX('Policy Characteristics'!I:I,MATCH($C99,'Policy Characteristics'!$C:$C,0))),"",INDEX('Policy Characteristics'!I:I,MATCH($C99,'Policy Characteristics'!$C:$C,0)))</f>
        <v>$ / vehicle</v>
      </c>
      <c r="P99" s="76" t="str">
        <f>IF(ISBLANK(INDEX('Policy Characteristics'!J:J,MATCH($C99,'Policy Characteristics'!$C:$C,0))),"",INDEX('Policy Characteristics'!J:J,MATCH($C99,'Policy Characteristics'!$C:$C,0)))</f>
        <v xml:space="preserve">**Description:** This policy specifies the dollar amount offered as a subsidy to the purchaser of a new passenger vehicle.  This is in addition to subsidies that exist in the BAU case.  A negative value implies a tax or removal of subsidies. // **Guidance for setting values:** The U.S. currently offers a federal tax credit for up to $7,500 for qualifying clean passenger light-duty vehicles as part of the Inflation Reduction Act. This tax credit is included in the BAU scenario as an estimated average credit for new vehicles, accounting for the fact many vehicles will not be eligible starting in 2025 due to requirements for critical minerals sourcing. The BAU also includes the state-level credit on top of the federal tax credits. This state has no additional state subsidies. </v>
      </c>
      <c r="Q99" s="76" t="str">
        <f>IF(ISBLANK(INDEX('Policy Characteristics'!K:K,MATCH($C99,'Policy Characteristics'!$C:$C,0))),"",INDEX('Policy Characteristics'!K:K,MATCH($C99,'Policy Characteristics'!$C:$C,0)))</f>
        <v>transportation-sector-main.html#ev-subsidy</v>
      </c>
      <c r="R99" s="76" t="str">
        <f>IF(ISBLANK(INDEX('Policy Characteristics'!L:L,MATCH($C99,'Policy Characteristics'!$C:$C,0))),"",INDEX('Policy Characteristics'!L:L,MATCH($C99,'Policy Characteristics'!$C:$C,0)))</f>
        <v>ev-subsidy.html</v>
      </c>
    </row>
    <row r="100" spans="1:18" x14ac:dyDescent="0.25">
      <c r="A100" s="76" t="str">
        <f>IF(ISBLANK(INDEX('Policy Characteristics'!A:A,MATCH($C100,'Policy Characteristics'!$C:$C,0))),"",INDEX('Policy Characteristics'!A:A,MATCH($C100,'Policy Characteristics'!$C:$C,0)))</f>
        <v>Transportation</v>
      </c>
      <c r="B100" s="200" t="str">
        <f>IF(ISBLANK(INDEX('Policy Characteristics'!B:B,MATCH($C100,'Policy Characteristics'!$C:$C,0))),"",INDEX('Policy Characteristics'!B:B,MATCH($C100,'Policy Characteristics'!$C:$C,0)))</f>
        <v>Passenger Vehicle Subsidy</v>
      </c>
      <c r="C100" s="76" t="str">
        <f t="shared" si="1"/>
        <v>Additional Passenger Vehicle Subsidy</v>
      </c>
      <c r="D100" s="88" t="s">
        <v>112</v>
      </c>
      <c r="E100" s="143" t="s">
        <v>493</v>
      </c>
      <c r="F100" s="143" t="s">
        <v>142</v>
      </c>
      <c r="G100" s="143" t="s">
        <v>1619</v>
      </c>
      <c r="H100" s="15">
        <v>1681</v>
      </c>
      <c r="I100" s="201" t="s">
        <v>44</v>
      </c>
      <c r="J100" s="202" t="str">
        <f>IF(ISBLANK(INDEX('Policy Characteristics'!D:D,MATCH($C100,'Policy Characteristics'!$C:$C,0))),"",INDEX('Policy Characteristics'!D:D,MATCH($C100,'Policy Characteristics'!$C:$C,0)))</f>
        <v>Vehicle Subsidy</v>
      </c>
      <c r="K100" s="76" t="str">
        <f>IF(ISBLANK(INDEX('Policy Characteristics'!E:E,MATCH($C100,'Policy Characteristics'!$C:$C,0))),"",INDEX('Policy Characteristics'!E:E,MATCH($C100,'Policy Characteristics'!$C:$C,0)))</f>
        <v>trans psgr subsidy</v>
      </c>
      <c r="L100" s="205">
        <f>IF(ISBLANK(INDEX('Policy Characteristics'!F:F,MATCH($C100,'Policy Characteristics'!$C:$C,0))),"",INDEX('Policy Characteristics'!F:F,MATCH($C100,'Policy Characteristics'!$C:$C,0)))</f>
        <v>-45000</v>
      </c>
      <c r="M100" s="205">
        <f>IF(ISBLANK(INDEX('Policy Characteristics'!G:G,MATCH($C100,'Policy Characteristics'!$C:$C,0))),"",INDEX('Policy Characteristics'!G:G,MATCH($C100,'Policy Characteristics'!$C:$C,0)))</f>
        <v>50000</v>
      </c>
      <c r="N100" s="205">
        <f>IF(ISBLANK(INDEX('Policy Characteristics'!H:H,MATCH($C100,'Policy Characteristics'!$C:$C,0))),"",INDEX('Policy Characteristics'!H:H,MATCH($C100,'Policy Characteristics'!$C:$C,0)))</f>
        <v>100</v>
      </c>
      <c r="O100" s="76" t="str">
        <f>IF(ISBLANK(INDEX('Policy Characteristics'!I:I,MATCH($C100,'Policy Characteristics'!$C:$C,0))),"",INDEX('Policy Characteristics'!I:I,MATCH($C100,'Policy Characteristics'!$C:$C,0)))</f>
        <v>$ / vehicle</v>
      </c>
      <c r="P100" s="76" t="str">
        <f>IF(ISBLANK(INDEX('Policy Characteristics'!J:J,MATCH($C100,'Policy Characteristics'!$C:$C,0))),"",INDEX('Policy Characteristics'!J:J,MATCH($C100,'Policy Characteristics'!$C:$C,0)))</f>
        <v xml:space="preserve">**Description:** This policy specifies the dollar amount offered as a subsidy to the purchaser of a new passenger vehicle.  This is in addition to subsidies that exist in the BAU case.  A negative value implies a tax or removal of subsidies. // **Guidance for setting values:** The U.S. currently offers a federal tax credit for up to $7,500 for qualifying clean passenger light-duty vehicles as part of the Inflation Reduction Act. This tax credit is included in the BAU scenario as an estimated average credit for new vehicles, accounting for the fact many vehicles will not be eligible starting in 2025 due to requirements for critical minerals sourcing. The BAU also includes the state-level credit on top of the federal tax credits. This state has no additional state subsidies. </v>
      </c>
      <c r="Q100" s="76" t="str">
        <f>IF(ISBLANK(INDEX('Policy Characteristics'!K:K,MATCH($C100,'Policy Characteristics'!$C:$C,0))),"",INDEX('Policy Characteristics'!K:K,MATCH($C100,'Policy Characteristics'!$C:$C,0)))</f>
        <v>transportation-sector-main.html#ev-subsidy</v>
      </c>
      <c r="R100" s="76" t="str">
        <f>IF(ISBLANK(INDEX('Policy Characteristics'!L:L,MATCH($C100,'Policy Characteristics'!$C:$C,0))),"",INDEX('Policy Characteristics'!L:L,MATCH($C100,'Policy Characteristics'!$C:$C,0)))</f>
        <v>ev-subsidy.html</v>
      </c>
    </row>
    <row r="101" spans="1:18" x14ac:dyDescent="0.25">
      <c r="A101" s="76" t="str">
        <f>IF(ISBLANK(INDEX('Policy Characteristics'!A:A,MATCH($C101,'Policy Characteristics'!$C:$C,0))),"",INDEX('Policy Characteristics'!A:A,MATCH($C101,'Policy Characteristics'!$C:$C,0)))</f>
        <v>Transportation</v>
      </c>
      <c r="B101" s="200" t="str">
        <f>IF(ISBLANK(INDEX('Policy Characteristics'!B:B,MATCH($C101,'Policy Characteristics'!$C:$C,0))),"",INDEX('Policy Characteristics'!B:B,MATCH($C101,'Policy Characteristics'!$C:$C,0)))</f>
        <v>Passenger Vehicle Subsidy</v>
      </c>
      <c r="C101" s="76" t="str">
        <f t="shared" si="1"/>
        <v>Additional Passenger Vehicle Subsidy</v>
      </c>
      <c r="D101" s="88" t="s">
        <v>112</v>
      </c>
      <c r="E101" s="143" t="s">
        <v>494</v>
      </c>
      <c r="F101" s="143" t="s">
        <v>142</v>
      </c>
      <c r="G101" s="143" t="s">
        <v>1620</v>
      </c>
      <c r="H101" s="15">
        <v>1682</v>
      </c>
      <c r="I101" s="201" t="s">
        <v>44</v>
      </c>
      <c r="J101" s="202" t="str">
        <f>IF(ISBLANK(INDEX('Policy Characteristics'!D:D,MATCH($C101,'Policy Characteristics'!$C:$C,0))),"",INDEX('Policy Characteristics'!D:D,MATCH($C101,'Policy Characteristics'!$C:$C,0)))</f>
        <v>Vehicle Subsidy</v>
      </c>
      <c r="K101" s="76" t="str">
        <f>IF(ISBLANK(INDEX('Policy Characteristics'!E:E,MATCH($C101,'Policy Characteristics'!$C:$C,0))),"",INDEX('Policy Characteristics'!E:E,MATCH($C101,'Policy Characteristics'!$C:$C,0)))</f>
        <v>trans psgr subsidy</v>
      </c>
      <c r="L101" s="205">
        <f>IF(ISBLANK(INDEX('Policy Characteristics'!F:F,MATCH($C101,'Policy Characteristics'!$C:$C,0))),"",INDEX('Policy Characteristics'!F:F,MATCH($C101,'Policy Characteristics'!$C:$C,0)))</f>
        <v>-45000</v>
      </c>
      <c r="M101" s="205">
        <f>IF(ISBLANK(INDEX('Policy Characteristics'!G:G,MATCH($C101,'Policy Characteristics'!$C:$C,0))),"",INDEX('Policy Characteristics'!G:G,MATCH($C101,'Policy Characteristics'!$C:$C,0)))</f>
        <v>50000</v>
      </c>
      <c r="N101" s="205">
        <f>IF(ISBLANK(INDEX('Policy Characteristics'!H:H,MATCH($C101,'Policy Characteristics'!$C:$C,0))),"",INDEX('Policy Characteristics'!H:H,MATCH($C101,'Policy Characteristics'!$C:$C,0)))</f>
        <v>100</v>
      </c>
      <c r="O101" s="76" t="str">
        <f>IF(ISBLANK(INDEX('Policy Characteristics'!I:I,MATCH($C101,'Policy Characteristics'!$C:$C,0))),"",INDEX('Policy Characteristics'!I:I,MATCH($C101,'Policy Characteristics'!$C:$C,0)))</f>
        <v>$ / vehicle</v>
      </c>
      <c r="P101" s="76" t="str">
        <f>IF(ISBLANK(INDEX('Policy Characteristics'!J:J,MATCH($C101,'Policy Characteristics'!$C:$C,0))),"",INDEX('Policy Characteristics'!J:J,MATCH($C101,'Policy Characteristics'!$C:$C,0)))</f>
        <v xml:space="preserve">**Description:** This policy specifies the dollar amount offered as a subsidy to the purchaser of a new passenger vehicle.  This is in addition to subsidies that exist in the BAU case.  A negative value implies a tax or removal of subsidies. // **Guidance for setting values:** The U.S. currently offers a federal tax credit for up to $7,500 for qualifying clean passenger light-duty vehicles as part of the Inflation Reduction Act. This tax credit is included in the BAU scenario as an estimated average credit for new vehicles, accounting for the fact many vehicles will not be eligible starting in 2025 due to requirements for critical minerals sourcing. The BAU also includes the state-level credit on top of the federal tax credits. This state has no additional state subsidies. </v>
      </c>
      <c r="Q101" s="76" t="str">
        <f>IF(ISBLANK(INDEX('Policy Characteristics'!K:K,MATCH($C101,'Policy Characteristics'!$C:$C,0))),"",INDEX('Policy Characteristics'!K:K,MATCH($C101,'Policy Characteristics'!$C:$C,0)))</f>
        <v>transportation-sector-main.html#ev-subsidy</v>
      </c>
      <c r="R101" s="76" t="str">
        <f>IF(ISBLANK(INDEX('Policy Characteristics'!L:L,MATCH($C101,'Policy Characteristics'!$C:$C,0))),"",INDEX('Policy Characteristics'!L:L,MATCH($C101,'Policy Characteristics'!$C:$C,0)))</f>
        <v>ev-subsidy.html</v>
      </c>
    </row>
    <row r="102" spans="1:18" x14ac:dyDescent="0.25">
      <c r="A102" s="76" t="str">
        <f>IF(ISBLANK(INDEX('Policy Characteristics'!A:A,MATCH($C102,'Policy Characteristics'!$C:$C,0))),"",INDEX('Policy Characteristics'!A:A,MATCH($C102,'Policy Characteristics'!$C:$C,0)))</f>
        <v>Transportation</v>
      </c>
      <c r="B102" s="200" t="str">
        <f>IF(ISBLANK(INDEX('Policy Characteristics'!B:B,MATCH($C102,'Policy Characteristics'!$C:$C,0))),"",INDEX('Policy Characteristics'!B:B,MATCH($C102,'Policy Characteristics'!$C:$C,0)))</f>
        <v>Passenger Vehicle Subsidy</v>
      </c>
      <c r="C102" s="76" t="str">
        <f t="shared" si="1"/>
        <v>Additional Passenger Vehicle Subsidy</v>
      </c>
      <c r="D102" s="88" t="s">
        <v>112</v>
      </c>
      <c r="E102" s="143" t="s">
        <v>495</v>
      </c>
      <c r="F102" s="143" t="s">
        <v>142</v>
      </c>
      <c r="G102" s="143" t="s">
        <v>1621</v>
      </c>
      <c r="H102" s="15">
        <v>1683</v>
      </c>
      <c r="I102" s="213" t="s">
        <v>43</v>
      </c>
      <c r="J102" s="202" t="str">
        <f>IF(ISBLANK(INDEX('Policy Characteristics'!D:D,MATCH($C102,'Policy Characteristics'!$C:$C,0))),"",INDEX('Policy Characteristics'!D:D,MATCH($C102,'Policy Characteristics'!$C:$C,0)))</f>
        <v>Vehicle Subsidy</v>
      </c>
      <c r="K102" s="76" t="str">
        <f>IF(ISBLANK(INDEX('Policy Characteristics'!E:E,MATCH($C102,'Policy Characteristics'!$C:$C,0))),"",INDEX('Policy Characteristics'!E:E,MATCH($C102,'Policy Characteristics'!$C:$C,0)))</f>
        <v>trans psgr subsidy</v>
      </c>
      <c r="L102" s="205">
        <f>IF(ISBLANK(INDEX('Policy Characteristics'!F:F,MATCH($C102,'Policy Characteristics'!$C:$C,0))),"",INDEX('Policy Characteristics'!F:F,MATCH($C102,'Policy Characteristics'!$C:$C,0)))</f>
        <v>-45000</v>
      </c>
      <c r="M102" s="205">
        <f>IF(ISBLANK(INDEX('Policy Characteristics'!G:G,MATCH($C102,'Policy Characteristics'!$C:$C,0))),"",INDEX('Policy Characteristics'!G:G,MATCH($C102,'Policy Characteristics'!$C:$C,0)))</f>
        <v>50000</v>
      </c>
      <c r="N102" s="205">
        <f>IF(ISBLANK(INDEX('Policy Characteristics'!H:H,MATCH($C102,'Policy Characteristics'!$C:$C,0))),"",INDEX('Policy Characteristics'!H:H,MATCH($C102,'Policy Characteristics'!$C:$C,0)))</f>
        <v>100</v>
      </c>
      <c r="O102" s="76" t="str">
        <f>IF(ISBLANK(INDEX('Policy Characteristics'!I:I,MATCH($C102,'Policy Characteristics'!$C:$C,0))),"",INDEX('Policy Characteristics'!I:I,MATCH($C102,'Policy Characteristics'!$C:$C,0)))</f>
        <v>$ / vehicle</v>
      </c>
      <c r="P102" s="76" t="str">
        <f>IF(ISBLANK(INDEX('Policy Characteristics'!J:J,MATCH($C102,'Policy Characteristics'!$C:$C,0))),"",INDEX('Policy Characteristics'!J:J,MATCH($C102,'Policy Characteristics'!$C:$C,0)))</f>
        <v xml:space="preserve">**Description:** This policy specifies the dollar amount offered as a subsidy to the purchaser of a new passenger vehicle.  This is in addition to subsidies that exist in the BAU case.  A negative value implies a tax or removal of subsidies. // **Guidance for setting values:** The U.S. currently offers a federal tax credit for up to $7,500 for qualifying clean passenger light-duty vehicles as part of the Inflation Reduction Act. This tax credit is included in the BAU scenario as an estimated average credit for new vehicles, accounting for the fact many vehicles will not be eligible starting in 2025 due to requirements for critical minerals sourcing. The BAU also includes the state-level credit on top of the federal tax credits. This state has no additional state subsidies. </v>
      </c>
      <c r="Q102" s="76" t="str">
        <f>IF(ISBLANK(INDEX('Policy Characteristics'!K:K,MATCH($C102,'Policy Characteristics'!$C:$C,0))),"",INDEX('Policy Characteristics'!K:K,MATCH($C102,'Policy Characteristics'!$C:$C,0)))</f>
        <v>transportation-sector-main.html#ev-subsidy</v>
      </c>
      <c r="R102" s="76" t="str">
        <f>IF(ISBLANK(INDEX('Policy Characteristics'!L:L,MATCH($C102,'Policy Characteristics'!$C:$C,0))),"",INDEX('Policy Characteristics'!L:L,MATCH($C102,'Policy Characteristics'!$C:$C,0)))</f>
        <v>ev-subsidy.html</v>
      </c>
    </row>
    <row r="103" spans="1:18" x14ac:dyDescent="0.25">
      <c r="A103" s="76" t="str">
        <f>IF(ISBLANK(INDEX('Policy Characteristics'!A:A,MATCH($C103,'Policy Characteristics'!$C:$C,0))),"",INDEX('Policy Characteristics'!A:A,MATCH($C103,'Policy Characteristics'!$C:$C,0)))</f>
        <v>Transportation</v>
      </c>
      <c r="B103" s="200" t="str">
        <f>IF(ISBLANK(INDEX('Policy Characteristics'!B:B,MATCH($C103,'Policy Characteristics'!$C:$C,0))),"",INDEX('Policy Characteristics'!B:B,MATCH($C103,'Policy Characteristics'!$C:$C,0)))</f>
        <v>Passenger Vehicle Subsidy</v>
      </c>
      <c r="C103" s="76" t="str">
        <f t="shared" si="1"/>
        <v>Additional Passenger Vehicle Subsidy</v>
      </c>
      <c r="D103" s="88" t="s">
        <v>112</v>
      </c>
      <c r="E103" s="143" t="s">
        <v>749</v>
      </c>
      <c r="F103" s="143" t="s">
        <v>142</v>
      </c>
      <c r="G103" s="143" t="s">
        <v>749</v>
      </c>
      <c r="H103" s="15">
        <v>1684</v>
      </c>
      <c r="I103" s="201" t="s">
        <v>44</v>
      </c>
      <c r="J103" s="202" t="str">
        <f>IF(ISBLANK(INDEX('Policy Characteristics'!D:D,MATCH($C103,'Policy Characteristics'!$C:$C,0))),"",INDEX('Policy Characteristics'!D:D,MATCH($C103,'Policy Characteristics'!$C:$C,0)))</f>
        <v>Vehicle Subsidy</v>
      </c>
      <c r="K103" s="76" t="str">
        <f>IF(ISBLANK(INDEX('Policy Characteristics'!E:E,MATCH($C103,'Policy Characteristics'!$C:$C,0))),"",INDEX('Policy Characteristics'!E:E,MATCH($C103,'Policy Characteristics'!$C:$C,0)))</f>
        <v>trans psgr subsidy</v>
      </c>
      <c r="L103" s="205">
        <f>IF(ISBLANK(INDEX('Policy Characteristics'!F:F,MATCH($C103,'Policy Characteristics'!$C:$C,0))),"",INDEX('Policy Characteristics'!F:F,MATCH($C103,'Policy Characteristics'!$C:$C,0)))</f>
        <v>-45000</v>
      </c>
      <c r="M103" s="205">
        <f>IF(ISBLANK(INDEX('Policy Characteristics'!G:G,MATCH($C103,'Policy Characteristics'!$C:$C,0))),"",INDEX('Policy Characteristics'!G:G,MATCH($C103,'Policy Characteristics'!$C:$C,0)))</f>
        <v>50000</v>
      </c>
      <c r="N103" s="205">
        <f>IF(ISBLANK(INDEX('Policy Characteristics'!H:H,MATCH($C103,'Policy Characteristics'!$C:$C,0))),"",INDEX('Policy Characteristics'!H:H,MATCH($C103,'Policy Characteristics'!$C:$C,0)))</f>
        <v>100</v>
      </c>
      <c r="O103" s="76" t="str">
        <f>IF(ISBLANK(INDEX('Policy Characteristics'!I:I,MATCH($C103,'Policy Characteristics'!$C:$C,0))),"",INDEX('Policy Characteristics'!I:I,MATCH($C103,'Policy Characteristics'!$C:$C,0)))</f>
        <v>$ / vehicle</v>
      </c>
      <c r="P103" s="76" t="str">
        <f>IF(ISBLANK(INDEX('Policy Characteristics'!J:J,MATCH($C103,'Policy Characteristics'!$C:$C,0))),"",INDEX('Policy Characteristics'!J:J,MATCH($C103,'Policy Characteristics'!$C:$C,0)))</f>
        <v xml:space="preserve">**Description:** This policy specifies the dollar amount offered as a subsidy to the purchaser of a new passenger vehicle.  This is in addition to subsidies that exist in the BAU case.  A negative value implies a tax or removal of subsidies. // **Guidance for setting values:** The U.S. currently offers a federal tax credit for up to $7,500 for qualifying clean passenger light-duty vehicles as part of the Inflation Reduction Act. This tax credit is included in the BAU scenario as an estimated average credit for new vehicles, accounting for the fact many vehicles will not be eligible starting in 2025 due to requirements for critical minerals sourcing. The BAU also includes the state-level credit on top of the federal tax credits. This state has no additional state subsidies. </v>
      </c>
      <c r="Q103" s="76" t="str">
        <f>IF(ISBLANK(INDEX('Policy Characteristics'!K:K,MATCH($C103,'Policy Characteristics'!$C:$C,0))),"",INDEX('Policy Characteristics'!K:K,MATCH($C103,'Policy Characteristics'!$C:$C,0)))</f>
        <v>transportation-sector-main.html#ev-subsidy</v>
      </c>
      <c r="R103" s="76" t="str">
        <f>IF(ISBLANK(INDEX('Policy Characteristics'!L:L,MATCH($C103,'Policy Characteristics'!$C:$C,0))),"",INDEX('Policy Characteristics'!L:L,MATCH($C103,'Policy Characteristics'!$C:$C,0)))</f>
        <v>ev-subsidy.html</v>
      </c>
    </row>
    <row r="104" spans="1:18" x14ac:dyDescent="0.25">
      <c r="A104" s="76" t="str">
        <f>IF(ISBLANK(INDEX('Policy Characteristics'!A:A,MATCH($C104,'Policy Characteristics'!$C:$C,0))),"",INDEX('Policy Characteristics'!A:A,MATCH($C104,'Policy Characteristics'!$C:$C,0)))</f>
        <v>Transportation</v>
      </c>
      <c r="B104" s="200" t="str">
        <f>IF(ISBLANK(INDEX('Policy Characteristics'!B:B,MATCH($C104,'Policy Characteristics'!$C:$C,0))),"",INDEX('Policy Characteristics'!B:B,MATCH($C104,'Policy Characteristics'!$C:$C,0)))</f>
        <v>Passenger Vehicle Subsidy</v>
      </c>
      <c r="C104" s="76" t="str">
        <f t="shared" si="1"/>
        <v>Additional Passenger Vehicle Subsidy</v>
      </c>
      <c r="D104" s="88" t="s">
        <v>112</v>
      </c>
      <c r="E104" s="143" t="s">
        <v>748</v>
      </c>
      <c r="F104" s="143" t="s">
        <v>142</v>
      </c>
      <c r="G104" s="143" t="s">
        <v>1622</v>
      </c>
      <c r="H104" s="15">
        <v>1685</v>
      </c>
      <c r="I104" s="213" t="s">
        <v>43</v>
      </c>
      <c r="J104" s="202" t="str">
        <f>IF(ISBLANK(INDEX('Policy Characteristics'!D:D,MATCH($C104,'Policy Characteristics'!$C:$C,0))),"",INDEX('Policy Characteristics'!D:D,MATCH($C104,'Policy Characteristics'!$C:$C,0)))</f>
        <v>Vehicle Subsidy</v>
      </c>
      <c r="K104" s="76" t="str">
        <f>IF(ISBLANK(INDEX('Policy Characteristics'!E:E,MATCH($C104,'Policy Characteristics'!$C:$C,0))),"",INDEX('Policy Characteristics'!E:E,MATCH($C104,'Policy Characteristics'!$C:$C,0)))</f>
        <v>trans psgr subsidy</v>
      </c>
      <c r="L104" s="205">
        <f>IF(ISBLANK(INDEX('Policy Characteristics'!F:F,MATCH($C104,'Policy Characteristics'!$C:$C,0))),"",INDEX('Policy Characteristics'!F:F,MATCH($C104,'Policy Characteristics'!$C:$C,0)))</f>
        <v>-45000</v>
      </c>
      <c r="M104" s="205">
        <f>IF(ISBLANK(INDEX('Policy Characteristics'!G:G,MATCH($C104,'Policy Characteristics'!$C:$C,0))),"",INDEX('Policy Characteristics'!G:G,MATCH($C104,'Policy Characteristics'!$C:$C,0)))</f>
        <v>50000</v>
      </c>
      <c r="N104" s="205">
        <f>IF(ISBLANK(INDEX('Policy Characteristics'!H:H,MATCH($C104,'Policy Characteristics'!$C:$C,0))),"",INDEX('Policy Characteristics'!H:H,MATCH($C104,'Policy Characteristics'!$C:$C,0)))</f>
        <v>100</v>
      </c>
      <c r="O104" s="76" t="str">
        <f>IF(ISBLANK(INDEX('Policy Characteristics'!I:I,MATCH($C104,'Policy Characteristics'!$C:$C,0))),"",INDEX('Policy Characteristics'!I:I,MATCH($C104,'Policy Characteristics'!$C:$C,0)))</f>
        <v>$ / vehicle</v>
      </c>
      <c r="P104" s="76" t="str">
        <f>IF(ISBLANK(INDEX('Policy Characteristics'!J:J,MATCH($C104,'Policy Characteristics'!$C:$C,0))),"",INDEX('Policy Characteristics'!J:J,MATCH($C104,'Policy Characteristics'!$C:$C,0)))</f>
        <v xml:space="preserve">**Description:** This policy specifies the dollar amount offered as a subsidy to the purchaser of a new passenger vehicle.  This is in addition to subsidies that exist in the BAU case.  A negative value implies a tax or removal of subsidies. // **Guidance for setting values:** The U.S. currently offers a federal tax credit for up to $7,500 for qualifying clean passenger light-duty vehicles as part of the Inflation Reduction Act. This tax credit is included in the BAU scenario as an estimated average credit for new vehicles, accounting for the fact many vehicles will not be eligible starting in 2025 due to requirements for critical minerals sourcing. The BAU also includes the state-level credit on top of the federal tax credits. This state has no additional state subsidies. </v>
      </c>
      <c r="Q104" s="76" t="str">
        <f>IF(ISBLANK(INDEX('Policy Characteristics'!K:K,MATCH($C104,'Policy Characteristics'!$C:$C,0))),"",INDEX('Policy Characteristics'!K:K,MATCH($C104,'Policy Characteristics'!$C:$C,0)))</f>
        <v>transportation-sector-main.html#ev-subsidy</v>
      </c>
      <c r="R104" s="76" t="str">
        <f>IF(ISBLANK(INDEX('Policy Characteristics'!L:L,MATCH($C104,'Policy Characteristics'!$C:$C,0))),"",INDEX('Policy Characteristics'!L:L,MATCH($C104,'Policy Characteristics'!$C:$C,0)))</f>
        <v>ev-subsidy.html</v>
      </c>
    </row>
    <row r="105" spans="1:18" s="143" customFormat="1" x14ac:dyDescent="0.25">
      <c r="A105" s="76" t="str">
        <f>IF(ISBLANK(INDEX('Policy Characteristics'!A:A,MATCH($C105,'Policy Characteristics'!$C:$C,0))),"",INDEX('Policy Characteristics'!A:A,MATCH($C105,'Policy Characteristics'!$C:$C,0)))</f>
        <v>Transportation</v>
      </c>
      <c r="B105" s="200" t="str">
        <f>IF(ISBLANK(INDEX('Policy Characteristics'!B:B,MATCH($C105,'Policy Characteristics'!$C:$C,0))),"",INDEX('Policy Characteristics'!B:B,MATCH($C105,'Policy Characteristics'!$C:$C,0)))</f>
        <v>Freight Vehicle Subsidy</v>
      </c>
      <c r="C105" t="s">
        <v>1612</v>
      </c>
      <c r="D105" s="88" t="s">
        <v>37</v>
      </c>
      <c r="E105" s="88" t="s">
        <v>491</v>
      </c>
      <c r="F105" s="143" t="s">
        <v>1627</v>
      </c>
      <c r="G105" s="88" t="s">
        <v>1617</v>
      </c>
      <c r="H105" s="15">
        <v>1686</v>
      </c>
      <c r="I105" s="213" t="s">
        <v>43</v>
      </c>
      <c r="J105" s="202" t="str">
        <f>IF(ISBLANK(INDEX('Policy Characteristics'!D:D,MATCH($C105,'Policy Characteristics'!$C:$C,0))),"",INDEX('Policy Characteristics'!D:D,MATCH($C105,'Policy Characteristics'!$C:$C,0)))</f>
        <v>Vehicle Subsidy</v>
      </c>
      <c r="K105" s="76" t="str">
        <f>IF(ISBLANK(INDEX('Policy Characteristics'!E:E,MATCH($C105,'Policy Characteristics'!$C:$C,0))),"",INDEX('Policy Characteristics'!E:E,MATCH($C105,'Policy Characteristics'!$C:$C,0)))</f>
        <v>trans frgt subsidy</v>
      </c>
      <c r="L105" s="205">
        <f>IF(ISBLANK(INDEX('Policy Characteristics'!F:F,MATCH($C105,'Policy Characteristics'!$C:$C,0))),"",INDEX('Policy Characteristics'!F:F,MATCH($C105,'Policy Characteristics'!$C:$C,0)))</f>
        <v>-45000</v>
      </c>
      <c r="M105" s="205">
        <f>IF(ISBLANK(INDEX('Policy Characteristics'!G:G,MATCH($C105,'Policy Characteristics'!$C:$C,0))),"",INDEX('Policy Characteristics'!G:G,MATCH($C105,'Policy Characteristics'!$C:$C,0)))</f>
        <v>50000</v>
      </c>
      <c r="N105" s="205">
        <f>IF(ISBLANK(INDEX('Policy Characteristics'!H:H,MATCH($C105,'Policy Characteristics'!$C:$C,0))),"",INDEX('Policy Characteristics'!H:H,MATCH($C105,'Policy Characteristics'!$C:$C,0)))</f>
        <v>100</v>
      </c>
      <c r="O105" s="76" t="str">
        <f>IF(ISBLANK(INDEX('Policy Characteristics'!I:I,MATCH($C105,'Policy Characteristics'!$C:$C,0))),"",INDEX('Policy Characteristics'!I:I,MATCH($C105,'Policy Characteristics'!$C:$C,0)))</f>
        <v>$ / vehicle</v>
      </c>
      <c r="P105" s="76" t="str">
        <f>IF(ISBLANK(INDEX('Policy Characteristics'!J:J,MATCH($C105,'Policy Characteristics'!$C:$C,0))),"",INDEX('Policy Characteristics'!J:J,MATCH($C105,'Policy Characteristics'!$C:$C,0)))</f>
        <v xml:space="preserve">**Description:** This policy specifies the dollar amount offered as a subsidy to the purchaser of a new freight vehicle.  This is in addition to subsidies that exist in the BAU case. A negative value implies a tax or removal of subsidies. // **Guidance for setting values:** The U.S. currently offers a federal tax credit for up to $40,500 for qualifying clean commercial vehicles, which is incorporated in the BAU. This state has no additional state subsidies. </v>
      </c>
      <c r="Q105" s="76" t="str">
        <f>IF(ISBLANK(INDEX('Policy Characteristics'!K:K,MATCH($C105,'Policy Characteristics'!$C:$C,0))),"",INDEX('Policy Characteristics'!K:K,MATCH($C105,'Policy Characteristics'!$C:$C,0)))</f>
        <v>transportation-sector-main.html#ev-subsidy</v>
      </c>
      <c r="R105" s="76" t="str">
        <f>IF(ISBLANK(INDEX('Policy Characteristics'!L:L,MATCH($C105,'Policy Characteristics'!$C:$C,0))),"",INDEX('Policy Characteristics'!L:L,MATCH($C105,'Policy Characteristics'!$C:$C,0)))</f>
        <v>ev-subsidy.html</v>
      </c>
    </row>
    <row r="106" spans="1:18" ht="14.45" customHeight="1" x14ac:dyDescent="0.25">
      <c r="A106" s="76" t="str">
        <f>IF(ISBLANK(INDEX('Policy Characteristics'!A:A,MATCH($C106,'Policy Characteristics'!$C:$C,0))),"",INDEX('Policy Characteristics'!A:A,MATCH($C106,'Policy Characteristics'!$C:$C,0)))</f>
        <v>Transportation</v>
      </c>
      <c r="B106" s="200" t="str">
        <f>IF(ISBLANK(INDEX('Policy Characteristics'!B:B,MATCH($C106,'Policy Characteristics'!$C:$C,0))),"",INDEX('Policy Characteristics'!B:B,MATCH($C106,'Policy Characteristics'!$C:$C,0)))</f>
        <v>Freight Vehicle Subsidy</v>
      </c>
      <c r="C106" s="76" t="str">
        <f>C$105</f>
        <v>Additional Freight Vehicle Subsidy</v>
      </c>
      <c r="D106" s="88" t="s">
        <v>37</v>
      </c>
      <c r="E106" s="143" t="s">
        <v>492</v>
      </c>
      <c r="F106" s="143" t="s">
        <v>1627</v>
      </c>
      <c r="G106" s="143" t="s">
        <v>1618</v>
      </c>
      <c r="H106" s="15">
        <v>1687</v>
      </c>
      <c r="I106" s="213" t="s">
        <v>43</v>
      </c>
      <c r="J106" s="202" t="str">
        <f>IF(ISBLANK(INDEX('Policy Characteristics'!D:D,MATCH($C106,'Policy Characteristics'!$C:$C,0))),"",INDEX('Policy Characteristics'!D:D,MATCH($C106,'Policy Characteristics'!$C:$C,0)))</f>
        <v>Vehicle Subsidy</v>
      </c>
      <c r="K106" s="76" t="str">
        <f>IF(ISBLANK(INDEX('Policy Characteristics'!E:E,MATCH($C106,'Policy Characteristics'!$C:$C,0))),"",INDEX('Policy Characteristics'!E:E,MATCH($C106,'Policy Characteristics'!$C:$C,0)))</f>
        <v>trans frgt subsidy</v>
      </c>
      <c r="L106" s="205">
        <f>IF(ISBLANK(INDEX('Policy Characteristics'!F:F,MATCH($C106,'Policy Characteristics'!$C:$C,0))),"",INDEX('Policy Characteristics'!F:F,MATCH($C106,'Policy Characteristics'!$C:$C,0)))</f>
        <v>-45000</v>
      </c>
      <c r="M106" s="205">
        <f>IF(ISBLANK(INDEX('Policy Characteristics'!G:G,MATCH($C106,'Policy Characteristics'!$C:$C,0))),"",INDEX('Policy Characteristics'!G:G,MATCH($C106,'Policy Characteristics'!$C:$C,0)))</f>
        <v>50000</v>
      </c>
      <c r="N106" s="205">
        <f>IF(ISBLANK(INDEX('Policy Characteristics'!H:H,MATCH($C106,'Policy Characteristics'!$C:$C,0))),"",INDEX('Policy Characteristics'!H:H,MATCH($C106,'Policy Characteristics'!$C:$C,0)))</f>
        <v>100</v>
      </c>
      <c r="O106" s="76" t="str">
        <f>IF(ISBLANK(INDEX('Policy Characteristics'!I:I,MATCH($C106,'Policy Characteristics'!$C:$C,0))),"",INDEX('Policy Characteristics'!I:I,MATCH($C106,'Policy Characteristics'!$C:$C,0)))</f>
        <v>$ / vehicle</v>
      </c>
      <c r="P106" s="76" t="str">
        <f>IF(ISBLANK(INDEX('Policy Characteristics'!J:J,MATCH($C106,'Policy Characteristics'!$C:$C,0))),"",INDEX('Policy Characteristics'!J:J,MATCH($C106,'Policy Characteristics'!$C:$C,0)))</f>
        <v xml:space="preserve">**Description:** This policy specifies the dollar amount offered as a subsidy to the purchaser of a new freight vehicle.  This is in addition to subsidies that exist in the BAU case. A negative value implies a tax or removal of subsidies. // **Guidance for setting values:** The U.S. currently offers a federal tax credit for up to $40,500 for qualifying clean commercial vehicles, which is incorporated in the BAU. This state has no additional state subsidies. </v>
      </c>
      <c r="Q106" s="76" t="str">
        <f>IF(ISBLANK(INDEX('Policy Characteristics'!K:K,MATCH($C106,'Policy Characteristics'!$C:$C,0))),"",INDEX('Policy Characteristics'!K:K,MATCH($C106,'Policy Characteristics'!$C:$C,0)))</f>
        <v>transportation-sector-main.html#ev-subsidy</v>
      </c>
      <c r="R106" s="76" t="str">
        <f>IF(ISBLANK(INDEX('Policy Characteristics'!L:L,MATCH($C106,'Policy Characteristics'!$C:$C,0))),"",INDEX('Policy Characteristics'!L:L,MATCH($C106,'Policy Characteristics'!$C:$C,0)))</f>
        <v>ev-subsidy.html</v>
      </c>
    </row>
    <row r="107" spans="1:18" x14ac:dyDescent="0.25">
      <c r="A107" s="76" t="str">
        <f>IF(ISBLANK(INDEX('Policy Characteristics'!A:A,MATCH($C107,'Policy Characteristics'!$C:$C,0))),"",INDEX('Policy Characteristics'!A:A,MATCH($C107,'Policy Characteristics'!$C:$C,0)))</f>
        <v>Transportation</v>
      </c>
      <c r="B107" s="200" t="str">
        <f>IF(ISBLANK(INDEX('Policy Characteristics'!B:B,MATCH($C107,'Policy Characteristics'!$C:$C,0))),"",INDEX('Policy Characteristics'!B:B,MATCH($C107,'Policy Characteristics'!$C:$C,0)))</f>
        <v>Freight Vehicle Subsidy</v>
      </c>
      <c r="C107" s="76" t="str">
        <f t="shared" ref="C107:C146" si="2">C$105</f>
        <v>Additional Freight Vehicle Subsidy</v>
      </c>
      <c r="D107" s="88" t="s">
        <v>37</v>
      </c>
      <c r="E107" s="143" t="s">
        <v>493</v>
      </c>
      <c r="F107" s="143" t="s">
        <v>1627</v>
      </c>
      <c r="G107" s="143" t="s">
        <v>1619</v>
      </c>
      <c r="H107" s="15">
        <v>1688</v>
      </c>
      <c r="I107" s="201" t="s">
        <v>44</v>
      </c>
      <c r="J107" s="202" t="str">
        <f>IF(ISBLANK(INDEX('Policy Characteristics'!D:D,MATCH($C107,'Policy Characteristics'!$C:$C,0))),"",INDEX('Policy Characteristics'!D:D,MATCH($C107,'Policy Characteristics'!$C:$C,0)))</f>
        <v>Vehicle Subsidy</v>
      </c>
      <c r="K107" s="76" t="str">
        <f>IF(ISBLANK(INDEX('Policy Characteristics'!E:E,MATCH($C107,'Policy Characteristics'!$C:$C,0))),"",INDEX('Policy Characteristics'!E:E,MATCH($C107,'Policy Characteristics'!$C:$C,0)))</f>
        <v>trans frgt subsidy</v>
      </c>
      <c r="L107" s="205">
        <f>IF(ISBLANK(INDEX('Policy Characteristics'!F:F,MATCH($C107,'Policy Characteristics'!$C:$C,0))),"",INDEX('Policy Characteristics'!F:F,MATCH($C107,'Policy Characteristics'!$C:$C,0)))</f>
        <v>-45000</v>
      </c>
      <c r="M107" s="205">
        <f>IF(ISBLANK(INDEX('Policy Characteristics'!G:G,MATCH($C107,'Policy Characteristics'!$C:$C,0))),"",INDEX('Policy Characteristics'!G:G,MATCH($C107,'Policy Characteristics'!$C:$C,0)))</f>
        <v>50000</v>
      </c>
      <c r="N107" s="205">
        <f>IF(ISBLANK(INDEX('Policy Characteristics'!H:H,MATCH($C107,'Policy Characteristics'!$C:$C,0))),"",INDEX('Policy Characteristics'!H:H,MATCH($C107,'Policy Characteristics'!$C:$C,0)))</f>
        <v>100</v>
      </c>
      <c r="O107" s="76" t="str">
        <f>IF(ISBLANK(INDEX('Policy Characteristics'!I:I,MATCH($C107,'Policy Characteristics'!$C:$C,0))),"",INDEX('Policy Characteristics'!I:I,MATCH($C107,'Policy Characteristics'!$C:$C,0)))</f>
        <v>$ / vehicle</v>
      </c>
      <c r="P107" s="76" t="str">
        <f>IF(ISBLANK(INDEX('Policy Characteristics'!J:J,MATCH($C107,'Policy Characteristics'!$C:$C,0))),"",INDEX('Policy Characteristics'!J:J,MATCH($C107,'Policy Characteristics'!$C:$C,0)))</f>
        <v xml:space="preserve">**Description:** This policy specifies the dollar amount offered as a subsidy to the purchaser of a new freight vehicle.  This is in addition to subsidies that exist in the BAU case. A negative value implies a tax or removal of subsidies. // **Guidance for setting values:** The U.S. currently offers a federal tax credit for up to $40,500 for qualifying clean commercial vehicles, which is incorporated in the BAU. This state has no additional state subsidies. </v>
      </c>
      <c r="Q107" s="76" t="str">
        <f>IF(ISBLANK(INDEX('Policy Characteristics'!K:K,MATCH($C107,'Policy Characteristics'!$C:$C,0))),"",INDEX('Policy Characteristics'!K:K,MATCH($C107,'Policy Characteristics'!$C:$C,0)))</f>
        <v>transportation-sector-main.html#ev-subsidy</v>
      </c>
      <c r="R107" s="76" t="str">
        <f>IF(ISBLANK(INDEX('Policy Characteristics'!L:L,MATCH($C107,'Policy Characteristics'!$C:$C,0))),"",INDEX('Policy Characteristics'!L:L,MATCH($C107,'Policy Characteristics'!$C:$C,0)))</f>
        <v>ev-subsidy.html</v>
      </c>
    </row>
    <row r="108" spans="1:18" x14ac:dyDescent="0.25">
      <c r="A108" s="76" t="str">
        <f>IF(ISBLANK(INDEX('Policy Characteristics'!A:A,MATCH($C108,'Policy Characteristics'!$C:$C,0))),"",INDEX('Policy Characteristics'!A:A,MATCH($C108,'Policy Characteristics'!$C:$C,0)))</f>
        <v>Transportation</v>
      </c>
      <c r="B108" s="200" t="str">
        <f>IF(ISBLANK(INDEX('Policy Characteristics'!B:B,MATCH($C108,'Policy Characteristics'!$C:$C,0))),"",INDEX('Policy Characteristics'!B:B,MATCH($C108,'Policy Characteristics'!$C:$C,0)))</f>
        <v>Freight Vehicle Subsidy</v>
      </c>
      <c r="C108" s="76" t="str">
        <f t="shared" si="2"/>
        <v>Additional Freight Vehicle Subsidy</v>
      </c>
      <c r="D108" s="88" t="s">
        <v>37</v>
      </c>
      <c r="E108" s="143" t="s">
        <v>494</v>
      </c>
      <c r="F108" s="143" t="s">
        <v>1627</v>
      </c>
      <c r="G108" s="143" t="s">
        <v>1620</v>
      </c>
      <c r="H108" s="15">
        <v>1689</v>
      </c>
      <c r="I108" s="201" t="s">
        <v>44</v>
      </c>
      <c r="J108" s="202" t="str">
        <f>IF(ISBLANK(INDEX('Policy Characteristics'!D:D,MATCH($C108,'Policy Characteristics'!$C:$C,0))),"",INDEX('Policy Characteristics'!D:D,MATCH($C108,'Policy Characteristics'!$C:$C,0)))</f>
        <v>Vehicle Subsidy</v>
      </c>
      <c r="K108" s="76" t="str">
        <f>IF(ISBLANK(INDEX('Policy Characteristics'!E:E,MATCH($C108,'Policy Characteristics'!$C:$C,0))),"",INDEX('Policy Characteristics'!E:E,MATCH($C108,'Policy Characteristics'!$C:$C,0)))</f>
        <v>trans frgt subsidy</v>
      </c>
      <c r="L108" s="205">
        <f>IF(ISBLANK(INDEX('Policy Characteristics'!F:F,MATCH($C108,'Policy Characteristics'!$C:$C,0))),"",INDEX('Policy Characteristics'!F:F,MATCH($C108,'Policy Characteristics'!$C:$C,0)))</f>
        <v>-45000</v>
      </c>
      <c r="M108" s="205">
        <f>IF(ISBLANK(INDEX('Policy Characteristics'!G:G,MATCH($C108,'Policy Characteristics'!$C:$C,0))),"",INDEX('Policy Characteristics'!G:G,MATCH($C108,'Policy Characteristics'!$C:$C,0)))</f>
        <v>50000</v>
      </c>
      <c r="N108" s="205">
        <f>IF(ISBLANK(INDEX('Policy Characteristics'!H:H,MATCH($C108,'Policy Characteristics'!$C:$C,0))),"",INDEX('Policy Characteristics'!H:H,MATCH($C108,'Policy Characteristics'!$C:$C,0)))</f>
        <v>100</v>
      </c>
      <c r="O108" s="76" t="str">
        <f>IF(ISBLANK(INDEX('Policy Characteristics'!I:I,MATCH($C108,'Policy Characteristics'!$C:$C,0))),"",INDEX('Policy Characteristics'!I:I,MATCH($C108,'Policy Characteristics'!$C:$C,0)))</f>
        <v>$ / vehicle</v>
      </c>
      <c r="P108" s="76" t="str">
        <f>IF(ISBLANK(INDEX('Policy Characteristics'!J:J,MATCH($C108,'Policy Characteristics'!$C:$C,0))),"",INDEX('Policy Characteristics'!J:J,MATCH($C108,'Policy Characteristics'!$C:$C,0)))</f>
        <v xml:space="preserve">**Description:** This policy specifies the dollar amount offered as a subsidy to the purchaser of a new freight vehicle.  This is in addition to subsidies that exist in the BAU case. A negative value implies a tax or removal of subsidies. // **Guidance for setting values:** The U.S. currently offers a federal tax credit for up to $40,500 for qualifying clean commercial vehicles, which is incorporated in the BAU. This state has no additional state subsidies. </v>
      </c>
      <c r="Q108" s="76" t="str">
        <f>IF(ISBLANK(INDEX('Policy Characteristics'!K:K,MATCH($C108,'Policy Characteristics'!$C:$C,0))),"",INDEX('Policy Characteristics'!K:K,MATCH($C108,'Policy Characteristics'!$C:$C,0)))</f>
        <v>transportation-sector-main.html#ev-subsidy</v>
      </c>
      <c r="R108" s="76" t="str">
        <f>IF(ISBLANK(INDEX('Policy Characteristics'!L:L,MATCH($C108,'Policy Characteristics'!$C:$C,0))),"",INDEX('Policy Characteristics'!L:L,MATCH($C108,'Policy Characteristics'!$C:$C,0)))</f>
        <v>ev-subsidy.html</v>
      </c>
    </row>
    <row r="109" spans="1:18" x14ac:dyDescent="0.25">
      <c r="A109" s="76" t="str">
        <f>IF(ISBLANK(INDEX('Policy Characteristics'!A:A,MATCH($C109,'Policy Characteristics'!$C:$C,0))),"",INDEX('Policy Characteristics'!A:A,MATCH($C109,'Policy Characteristics'!$C:$C,0)))</f>
        <v>Transportation</v>
      </c>
      <c r="B109" s="200" t="str">
        <f>IF(ISBLANK(INDEX('Policy Characteristics'!B:B,MATCH($C109,'Policy Characteristics'!$C:$C,0))),"",INDEX('Policy Characteristics'!B:B,MATCH($C109,'Policy Characteristics'!$C:$C,0)))</f>
        <v>Freight Vehicle Subsidy</v>
      </c>
      <c r="C109" s="76" t="str">
        <f t="shared" si="2"/>
        <v>Additional Freight Vehicle Subsidy</v>
      </c>
      <c r="D109" s="88" t="s">
        <v>37</v>
      </c>
      <c r="E109" s="143" t="s">
        <v>495</v>
      </c>
      <c r="F109" s="143" t="s">
        <v>1627</v>
      </c>
      <c r="G109" s="143" t="s">
        <v>1621</v>
      </c>
      <c r="H109" s="15">
        <v>1690</v>
      </c>
      <c r="I109" s="201" t="s">
        <v>43</v>
      </c>
      <c r="J109" s="202" t="str">
        <f>IF(ISBLANK(INDEX('Policy Characteristics'!D:D,MATCH($C109,'Policy Characteristics'!$C:$C,0))),"",INDEX('Policy Characteristics'!D:D,MATCH($C109,'Policy Characteristics'!$C:$C,0)))</f>
        <v>Vehicle Subsidy</v>
      </c>
      <c r="K109" s="76" t="str">
        <f>IF(ISBLANK(INDEX('Policy Characteristics'!E:E,MATCH($C109,'Policy Characteristics'!$C:$C,0))),"",INDEX('Policy Characteristics'!E:E,MATCH($C109,'Policy Characteristics'!$C:$C,0)))</f>
        <v>trans frgt subsidy</v>
      </c>
      <c r="L109" s="205">
        <f>IF(ISBLANK(INDEX('Policy Characteristics'!F:F,MATCH($C109,'Policy Characteristics'!$C:$C,0))),"",INDEX('Policy Characteristics'!F:F,MATCH($C109,'Policy Characteristics'!$C:$C,0)))</f>
        <v>-45000</v>
      </c>
      <c r="M109" s="205">
        <f>IF(ISBLANK(INDEX('Policy Characteristics'!G:G,MATCH($C109,'Policy Characteristics'!$C:$C,0))),"",INDEX('Policy Characteristics'!G:G,MATCH($C109,'Policy Characteristics'!$C:$C,0)))</f>
        <v>50000</v>
      </c>
      <c r="N109" s="205">
        <f>IF(ISBLANK(INDEX('Policy Characteristics'!H:H,MATCH($C109,'Policy Characteristics'!$C:$C,0))),"",INDEX('Policy Characteristics'!H:H,MATCH($C109,'Policy Characteristics'!$C:$C,0)))</f>
        <v>100</v>
      </c>
      <c r="O109" s="76" t="str">
        <f>IF(ISBLANK(INDEX('Policy Characteristics'!I:I,MATCH($C109,'Policy Characteristics'!$C:$C,0))),"",INDEX('Policy Characteristics'!I:I,MATCH($C109,'Policy Characteristics'!$C:$C,0)))</f>
        <v>$ / vehicle</v>
      </c>
      <c r="P109" s="76" t="str">
        <f>IF(ISBLANK(INDEX('Policy Characteristics'!J:J,MATCH($C109,'Policy Characteristics'!$C:$C,0))),"",INDEX('Policy Characteristics'!J:J,MATCH($C109,'Policy Characteristics'!$C:$C,0)))</f>
        <v xml:space="preserve">**Description:** This policy specifies the dollar amount offered as a subsidy to the purchaser of a new freight vehicle.  This is in addition to subsidies that exist in the BAU case. A negative value implies a tax or removal of subsidies. // **Guidance for setting values:** The U.S. currently offers a federal tax credit for up to $40,500 for qualifying clean commercial vehicles, which is incorporated in the BAU. This state has no additional state subsidies. </v>
      </c>
      <c r="Q109" s="76" t="str">
        <f>IF(ISBLANK(INDEX('Policy Characteristics'!K:K,MATCH($C109,'Policy Characteristics'!$C:$C,0))),"",INDEX('Policy Characteristics'!K:K,MATCH($C109,'Policy Characteristics'!$C:$C,0)))</f>
        <v>transportation-sector-main.html#ev-subsidy</v>
      </c>
      <c r="R109" s="76" t="str">
        <f>IF(ISBLANK(INDEX('Policy Characteristics'!L:L,MATCH($C109,'Policy Characteristics'!$C:$C,0))),"",INDEX('Policy Characteristics'!L:L,MATCH($C109,'Policy Characteristics'!$C:$C,0)))</f>
        <v>ev-subsidy.html</v>
      </c>
    </row>
    <row r="110" spans="1:18" x14ac:dyDescent="0.25">
      <c r="A110" s="76" t="str">
        <f>IF(ISBLANK(INDEX('Policy Characteristics'!A:A,MATCH($C110,'Policy Characteristics'!$C:$C,0))),"",INDEX('Policy Characteristics'!A:A,MATCH($C110,'Policy Characteristics'!$C:$C,0)))</f>
        <v>Transportation</v>
      </c>
      <c r="B110" s="200" t="str">
        <f>IF(ISBLANK(INDEX('Policy Characteristics'!B:B,MATCH($C110,'Policy Characteristics'!$C:$C,0))),"",INDEX('Policy Characteristics'!B:B,MATCH($C110,'Policy Characteristics'!$C:$C,0)))</f>
        <v>Freight Vehicle Subsidy</v>
      </c>
      <c r="C110" s="76" t="str">
        <f t="shared" si="2"/>
        <v>Additional Freight Vehicle Subsidy</v>
      </c>
      <c r="D110" s="88" t="s">
        <v>37</v>
      </c>
      <c r="E110" s="143" t="s">
        <v>749</v>
      </c>
      <c r="F110" s="143" t="s">
        <v>1627</v>
      </c>
      <c r="G110" s="143" t="s">
        <v>749</v>
      </c>
      <c r="H110" s="15">
        <v>1691</v>
      </c>
      <c r="I110" s="213" t="s">
        <v>43</v>
      </c>
      <c r="J110" s="202" t="str">
        <f>IF(ISBLANK(INDEX('Policy Characteristics'!D:D,MATCH($C110,'Policy Characteristics'!$C:$C,0))),"",INDEX('Policy Characteristics'!D:D,MATCH($C110,'Policy Characteristics'!$C:$C,0)))</f>
        <v>Vehicle Subsidy</v>
      </c>
      <c r="K110" s="76" t="str">
        <f>IF(ISBLANK(INDEX('Policy Characteristics'!E:E,MATCH($C110,'Policy Characteristics'!$C:$C,0))),"",INDEX('Policy Characteristics'!E:E,MATCH($C110,'Policy Characteristics'!$C:$C,0)))</f>
        <v>trans frgt subsidy</v>
      </c>
      <c r="L110" s="205">
        <f>IF(ISBLANK(INDEX('Policy Characteristics'!F:F,MATCH($C110,'Policy Characteristics'!$C:$C,0))),"",INDEX('Policy Characteristics'!F:F,MATCH($C110,'Policy Characteristics'!$C:$C,0)))</f>
        <v>-45000</v>
      </c>
      <c r="M110" s="205">
        <f>IF(ISBLANK(INDEX('Policy Characteristics'!G:G,MATCH($C110,'Policy Characteristics'!$C:$C,0))),"",INDEX('Policy Characteristics'!G:G,MATCH($C110,'Policy Characteristics'!$C:$C,0)))</f>
        <v>50000</v>
      </c>
      <c r="N110" s="205">
        <f>IF(ISBLANK(INDEX('Policy Characteristics'!H:H,MATCH($C110,'Policy Characteristics'!$C:$C,0))),"",INDEX('Policy Characteristics'!H:H,MATCH($C110,'Policy Characteristics'!$C:$C,0)))</f>
        <v>100</v>
      </c>
      <c r="O110" s="76" t="str">
        <f>IF(ISBLANK(INDEX('Policy Characteristics'!I:I,MATCH($C110,'Policy Characteristics'!$C:$C,0))),"",INDEX('Policy Characteristics'!I:I,MATCH($C110,'Policy Characteristics'!$C:$C,0)))</f>
        <v>$ / vehicle</v>
      </c>
      <c r="P110" s="76" t="str">
        <f>IF(ISBLANK(INDEX('Policy Characteristics'!J:J,MATCH($C110,'Policy Characteristics'!$C:$C,0))),"",INDEX('Policy Characteristics'!J:J,MATCH($C110,'Policy Characteristics'!$C:$C,0)))</f>
        <v xml:space="preserve">**Description:** This policy specifies the dollar amount offered as a subsidy to the purchaser of a new freight vehicle.  This is in addition to subsidies that exist in the BAU case. A negative value implies a tax or removal of subsidies. // **Guidance for setting values:** The U.S. currently offers a federal tax credit for up to $40,500 for qualifying clean commercial vehicles, which is incorporated in the BAU. This state has no additional state subsidies. </v>
      </c>
      <c r="Q110" s="76" t="str">
        <f>IF(ISBLANK(INDEX('Policy Characteristics'!K:K,MATCH($C110,'Policy Characteristics'!$C:$C,0))),"",INDEX('Policy Characteristics'!K:K,MATCH($C110,'Policy Characteristics'!$C:$C,0)))</f>
        <v>transportation-sector-main.html#ev-subsidy</v>
      </c>
      <c r="R110" s="76" t="str">
        <f>IF(ISBLANK(INDEX('Policy Characteristics'!L:L,MATCH($C110,'Policy Characteristics'!$C:$C,0))),"",INDEX('Policy Characteristics'!L:L,MATCH($C110,'Policy Characteristics'!$C:$C,0)))</f>
        <v>ev-subsidy.html</v>
      </c>
    </row>
    <row r="111" spans="1:18" x14ac:dyDescent="0.25">
      <c r="A111" s="76" t="str">
        <f>IF(ISBLANK(INDEX('Policy Characteristics'!A:A,MATCH($C111,'Policy Characteristics'!$C:$C,0))),"",INDEX('Policy Characteristics'!A:A,MATCH($C111,'Policy Characteristics'!$C:$C,0)))</f>
        <v>Transportation</v>
      </c>
      <c r="B111" s="200" t="str">
        <f>IF(ISBLANK(INDEX('Policy Characteristics'!B:B,MATCH($C111,'Policy Characteristics'!$C:$C,0))),"",INDEX('Policy Characteristics'!B:B,MATCH($C111,'Policy Characteristics'!$C:$C,0)))</f>
        <v>Freight Vehicle Subsidy</v>
      </c>
      <c r="C111" s="76" t="str">
        <f t="shared" si="2"/>
        <v>Additional Freight Vehicle Subsidy</v>
      </c>
      <c r="D111" s="88" t="s">
        <v>37</v>
      </c>
      <c r="E111" s="143" t="s">
        <v>748</v>
      </c>
      <c r="F111" s="143" t="s">
        <v>1627</v>
      </c>
      <c r="G111" s="143" t="s">
        <v>1622</v>
      </c>
      <c r="H111" s="15">
        <v>1692</v>
      </c>
      <c r="I111" s="201" t="s">
        <v>43</v>
      </c>
      <c r="J111" s="202" t="str">
        <f>IF(ISBLANK(INDEX('Policy Characteristics'!D:D,MATCH($C111,'Policy Characteristics'!$C:$C,0))),"",INDEX('Policy Characteristics'!D:D,MATCH($C111,'Policy Characteristics'!$C:$C,0)))</f>
        <v>Vehicle Subsidy</v>
      </c>
      <c r="K111" s="76" t="str">
        <f>IF(ISBLANK(INDEX('Policy Characteristics'!E:E,MATCH($C111,'Policy Characteristics'!$C:$C,0))),"",INDEX('Policy Characteristics'!E:E,MATCH($C111,'Policy Characteristics'!$C:$C,0)))</f>
        <v>trans frgt subsidy</v>
      </c>
      <c r="L111" s="205">
        <f>IF(ISBLANK(INDEX('Policy Characteristics'!F:F,MATCH($C111,'Policy Characteristics'!$C:$C,0))),"",INDEX('Policy Characteristics'!F:F,MATCH($C111,'Policy Characteristics'!$C:$C,0)))</f>
        <v>-45000</v>
      </c>
      <c r="M111" s="205">
        <f>IF(ISBLANK(INDEX('Policy Characteristics'!G:G,MATCH($C111,'Policy Characteristics'!$C:$C,0))),"",INDEX('Policy Characteristics'!G:G,MATCH($C111,'Policy Characteristics'!$C:$C,0)))</f>
        <v>50000</v>
      </c>
      <c r="N111" s="205">
        <f>IF(ISBLANK(INDEX('Policy Characteristics'!H:H,MATCH($C111,'Policy Characteristics'!$C:$C,0))),"",INDEX('Policy Characteristics'!H:H,MATCH($C111,'Policy Characteristics'!$C:$C,0)))</f>
        <v>100</v>
      </c>
      <c r="O111" s="76" t="str">
        <f>IF(ISBLANK(INDEX('Policy Characteristics'!I:I,MATCH($C111,'Policy Characteristics'!$C:$C,0))),"",INDEX('Policy Characteristics'!I:I,MATCH($C111,'Policy Characteristics'!$C:$C,0)))</f>
        <v>$ / vehicle</v>
      </c>
      <c r="P111" s="76" t="str">
        <f>IF(ISBLANK(INDEX('Policy Characteristics'!J:J,MATCH($C111,'Policy Characteristics'!$C:$C,0))),"",INDEX('Policy Characteristics'!J:J,MATCH($C111,'Policy Characteristics'!$C:$C,0)))</f>
        <v xml:space="preserve">**Description:** This policy specifies the dollar amount offered as a subsidy to the purchaser of a new freight vehicle.  This is in addition to subsidies that exist in the BAU case. A negative value implies a tax or removal of subsidies. // **Guidance for setting values:** The U.S. currently offers a federal tax credit for up to $40,500 for qualifying clean commercial vehicles, which is incorporated in the BAU. This state has no additional state subsidies. </v>
      </c>
      <c r="Q111" s="76" t="str">
        <f>IF(ISBLANK(INDEX('Policy Characteristics'!K:K,MATCH($C111,'Policy Characteristics'!$C:$C,0))),"",INDEX('Policy Characteristics'!K:K,MATCH($C111,'Policy Characteristics'!$C:$C,0)))</f>
        <v>transportation-sector-main.html#ev-subsidy</v>
      </c>
      <c r="R111" s="76" t="str">
        <f>IF(ISBLANK(INDEX('Policy Characteristics'!L:L,MATCH($C111,'Policy Characteristics'!$C:$C,0))),"",INDEX('Policy Characteristics'!L:L,MATCH($C111,'Policy Characteristics'!$C:$C,0)))</f>
        <v>ev-subsidy.html</v>
      </c>
    </row>
    <row r="112" spans="1:18" x14ac:dyDescent="0.25">
      <c r="A112" s="76" t="str">
        <f>IF(ISBLANK(INDEX('Policy Characteristics'!A:A,MATCH($C112,'Policy Characteristics'!$C:$C,0))),"",INDEX('Policy Characteristics'!A:A,MATCH($C112,'Policy Characteristics'!$C:$C,0)))</f>
        <v>Transportation</v>
      </c>
      <c r="B112" s="200" t="str">
        <f>IF(ISBLANK(INDEX('Policy Characteristics'!B:B,MATCH($C112,'Policy Characteristics'!$C:$C,0))),"",INDEX('Policy Characteristics'!B:B,MATCH($C112,'Policy Characteristics'!$C:$C,0)))</f>
        <v>Freight Vehicle Subsidy</v>
      </c>
      <c r="C112" s="76" t="str">
        <f t="shared" si="2"/>
        <v>Additional Freight Vehicle Subsidy</v>
      </c>
      <c r="D112" s="88" t="s">
        <v>38</v>
      </c>
      <c r="E112" s="88" t="s">
        <v>491</v>
      </c>
      <c r="F112" s="143" t="s">
        <v>1624</v>
      </c>
      <c r="G112" s="88" t="s">
        <v>1617</v>
      </c>
      <c r="H112" s="15">
        <v>1693</v>
      </c>
      <c r="I112" s="213" t="s">
        <v>43</v>
      </c>
      <c r="J112" s="202" t="str">
        <f>IF(ISBLANK(INDEX('Policy Characteristics'!D:D,MATCH($C112,'Policy Characteristics'!$C:$C,0))),"",INDEX('Policy Characteristics'!D:D,MATCH($C112,'Policy Characteristics'!$C:$C,0)))</f>
        <v>Vehicle Subsidy</v>
      </c>
      <c r="K112" s="76" t="str">
        <f>IF(ISBLANK(INDEX('Policy Characteristics'!E:E,MATCH($C112,'Policy Characteristics'!$C:$C,0))),"",INDEX('Policy Characteristics'!E:E,MATCH($C112,'Policy Characteristics'!$C:$C,0)))</f>
        <v>trans frgt subsidy</v>
      </c>
      <c r="L112" s="205">
        <f>IF(ISBLANK(INDEX('Policy Characteristics'!F:F,MATCH($C112,'Policy Characteristics'!$C:$C,0))),"",INDEX('Policy Characteristics'!F:F,MATCH($C112,'Policy Characteristics'!$C:$C,0)))</f>
        <v>-45000</v>
      </c>
      <c r="M112" s="205">
        <f>IF(ISBLANK(INDEX('Policy Characteristics'!G:G,MATCH($C112,'Policy Characteristics'!$C:$C,0))),"",INDEX('Policy Characteristics'!G:G,MATCH($C112,'Policy Characteristics'!$C:$C,0)))</f>
        <v>50000</v>
      </c>
      <c r="N112" s="205">
        <f>IF(ISBLANK(INDEX('Policy Characteristics'!H:H,MATCH($C112,'Policy Characteristics'!$C:$C,0))),"",INDEX('Policy Characteristics'!H:H,MATCH($C112,'Policy Characteristics'!$C:$C,0)))</f>
        <v>100</v>
      </c>
      <c r="O112" s="76" t="str">
        <f>IF(ISBLANK(INDEX('Policy Characteristics'!I:I,MATCH($C112,'Policy Characteristics'!$C:$C,0))),"",INDEX('Policy Characteristics'!I:I,MATCH($C112,'Policy Characteristics'!$C:$C,0)))</f>
        <v>$ / vehicle</v>
      </c>
      <c r="P112" s="76" t="str">
        <f>IF(ISBLANK(INDEX('Policy Characteristics'!J:J,MATCH($C112,'Policy Characteristics'!$C:$C,0))),"",INDEX('Policy Characteristics'!J:J,MATCH($C112,'Policy Characteristics'!$C:$C,0)))</f>
        <v xml:space="preserve">**Description:** This policy specifies the dollar amount offered as a subsidy to the purchaser of a new freight vehicle.  This is in addition to subsidies that exist in the BAU case. A negative value implies a tax or removal of subsidies. // **Guidance for setting values:** The U.S. currently offers a federal tax credit for up to $40,500 for qualifying clean commercial vehicles, which is incorporated in the BAU. This state has no additional state subsidies. </v>
      </c>
      <c r="Q112" s="76" t="str">
        <f>IF(ISBLANK(INDEX('Policy Characteristics'!K:K,MATCH($C112,'Policy Characteristics'!$C:$C,0))),"",INDEX('Policy Characteristics'!K:K,MATCH($C112,'Policy Characteristics'!$C:$C,0)))</f>
        <v>transportation-sector-main.html#ev-subsidy</v>
      </c>
      <c r="R112" s="76" t="str">
        <f>IF(ISBLANK(INDEX('Policy Characteristics'!L:L,MATCH($C112,'Policy Characteristics'!$C:$C,0))),"",INDEX('Policy Characteristics'!L:L,MATCH($C112,'Policy Characteristics'!$C:$C,0)))</f>
        <v>ev-subsidy.html</v>
      </c>
    </row>
    <row r="113" spans="1:18" x14ac:dyDescent="0.25">
      <c r="A113" s="76" t="str">
        <f>IF(ISBLANK(INDEX('Policy Characteristics'!A:A,MATCH($C113,'Policy Characteristics'!$C:$C,0))),"",INDEX('Policy Characteristics'!A:A,MATCH($C113,'Policy Characteristics'!$C:$C,0)))</f>
        <v>Transportation</v>
      </c>
      <c r="B113" s="200" t="str">
        <f>IF(ISBLANK(INDEX('Policy Characteristics'!B:B,MATCH($C113,'Policy Characteristics'!$C:$C,0))),"",INDEX('Policy Characteristics'!B:B,MATCH($C113,'Policy Characteristics'!$C:$C,0)))</f>
        <v>Freight Vehicle Subsidy</v>
      </c>
      <c r="C113" s="76" t="str">
        <f t="shared" si="2"/>
        <v>Additional Freight Vehicle Subsidy</v>
      </c>
      <c r="D113" s="88" t="s">
        <v>38</v>
      </c>
      <c r="E113" s="143" t="s">
        <v>492</v>
      </c>
      <c r="F113" s="143" t="s">
        <v>1624</v>
      </c>
      <c r="G113" s="143" t="s">
        <v>1618</v>
      </c>
      <c r="H113" s="15">
        <v>1694</v>
      </c>
      <c r="I113" s="201" t="s">
        <v>44</v>
      </c>
      <c r="J113" s="202" t="str">
        <f>IF(ISBLANK(INDEX('Policy Characteristics'!D:D,MATCH($C113,'Policy Characteristics'!$C:$C,0))),"",INDEX('Policy Characteristics'!D:D,MATCH($C113,'Policy Characteristics'!$C:$C,0)))</f>
        <v>Vehicle Subsidy</v>
      </c>
      <c r="K113" s="76" t="str">
        <f>IF(ISBLANK(INDEX('Policy Characteristics'!E:E,MATCH($C113,'Policy Characteristics'!$C:$C,0))),"",INDEX('Policy Characteristics'!E:E,MATCH($C113,'Policy Characteristics'!$C:$C,0)))</f>
        <v>trans frgt subsidy</v>
      </c>
      <c r="L113" s="205">
        <f>IF(ISBLANK(INDEX('Policy Characteristics'!F:F,MATCH($C113,'Policy Characteristics'!$C:$C,0))),"",INDEX('Policy Characteristics'!F:F,MATCH($C113,'Policy Characteristics'!$C:$C,0)))</f>
        <v>-45000</v>
      </c>
      <c r="M113" s="205">
        <f>IF(ISBLANK(INDEX('Policy Characteristics'!G:G,MATCH($C113,'Policy Characteristics'!$C:$C,0))),"",INDEX('Policy Characteristics'!G:G,MATCH($C113,'Policy Characteristics'!$C:$C,0)))</f>
        <v>50000</v>
      </c>
      <c r="N113" s="205">
        <f>IF(ISBLANK(INDEX('Policy Characteristics'!H:H,MATCH($C113,'Policy Characteristics'!$C:$C,0))),"",INDEX('Policy Characteristics'!H:H,MATCH($C113,'Policy Characteristics'!$C:$C,0)))</f>
        <v>100</v>
      </c>
      <c r="O113" s="76" t="str">
        <f>IF(ISBLANK(INDEX('Policy Characteristics'!I:I,MATCH($C113,'Policy Characteristics'!$C:$C,0))),"",INDEX('Policy Characteristics'!I:I,MATCH($C113,'Policy Characteristics'!$C:$C,0)))</f>
        <v>$ / vehicle</v>
      </c>
      <c r="P113" s="76" t="str">
        <f>IF(ISBLANK(INDEX('Policy Characteristics'!J:J,MATCH($C113,'Policy Characteristics'!$C:$C,0))),"",INDEX('Policy Characteristics'!J:J,MATCH($C113,'Policy Characteristics'!$C:$C,0)))</f>
        <v xml:space="preserve">**Description:** This policy specifies the dollar amount offered as a subsidy to the purchaser of a new freight vehicle.  This is in addition to subsidies that exist in the BAU case. A negative value implies a tax or removal of subsidies. // **Guidance for setting values:** The U.S. currently offers a federal tax credit for up to $40,500 for qualifying clean commercial vehicles, which is incorporated in the BAU. This state has no additional state subsidies. </v>
      </c>
      <c r="Q113" s="76" t="str">
        <f>IF(ISBLANK(INDEX('Policy Characteristics'!K:K,MATCH($C113,'Policy Characteristics'!$C:$C,0))),"",INDEX('Policy Characteristics'!K:K,MATCH($C113,'Policy Characteristics'!$C:$C,0)))</f>
        <v>transportation-sector-main.html#ev-subsidy</v>
      </c>
      <c r="R113" s="76" t="str">
        <f>IF(ISBLANK(INDEX('Policy Characteristics'!L:L,MATCH($C113,'Policy Characteristics'!$C:$C,0))),"",INDEX('Policy Characteristics'!L:L,MATCH($C113,'Policy Characteristics'!$C:$C,0)))</f>
        <v>ev-subsidy.html</v>
      </c>
    </row>
    <row r="114" spans="1:18" x14ac:dyDescent="0.25">
      <c r="A114" s="76" t="str">
        <f>IF(ISBLANK(INDEX('Policy Characteristics'!A:A,MATCH($C114,'Policy Characteristics'!$C:$C,0))),"",INDEX('Policy Characteristics'!A:A,MATCH($C114,'Policy Characteristics'!$C:$C,0)))</f>
        <v>Transportation</v>
      </c>
      <c r="B114" s="200" t="str">
        <f>IF(ISBLANK(INDEX('Policy Characteristics'!B:B,MATCH($C114,'Policy Characteristics'!$C:$C,0))),"",INDEX('Policy Characteristics'!B:B,MATCH($C114,'Policy Characteristics'!$C:$C,0)))</f>
        <v>Freight Vehicle Subsidy</v>
      </c>
      <c r="C114" s="76" t="str">
        <f t="shared" si="2"/>
        <v>Additional Freight Vehicle Subsidy</v>
      </c>
      <c r="D114" s="88" t="s">
        <v>38</v>
      </c>
      <c r="E114" s="143" t="s">
        <v>493</v>
      </c>
      <c r="F114" s="143" t="s">
        <v>1624</v>
      </c>
      <c r="G114" s="143" t="s">
        <v>1619</v>
      </c>
      <c r="H114" s="15">
        <v>1695</v>
      </c>
      <c r="I114" s="201" t="s">
        <v>44</v>
      </c>
      <c r="J114" s="202" t="str">
        <f>IF(ISBLANK(INDEX('Policy Characteristics'!D:D,MATCH($C114,'Policy Characteristics'!$C:$C,0))),"",INDEX('Policy Characteristics'!D:D,MATCH($C114,'Policy Characteristics'!$C:$C,0)))</f>
        <v>Vehicle Subsidy</v>
      </c>
      <c r="K114" s="76" t="str">
        <f>IF(ISBLANK(INDEX('Policy Characteristics'!E:E,MATCH($C114,'Policy Characteristics'!$C:$C,0))),"",INDEX('Policy Characteristics'!E:E,MATCH($C114,'Policy Characteristics'!$C:$C,0)))</f>
        <v>trans frgt subsidy</v>
      </c>
      <c r="L114" s="205">
        <f>IF(ISBLANK(INDEX('Policy Characteristics'!F:F,MATCH($C114,'Policy Characteristics'!$C:$C,0))),"",INDEX('Policy Characteristics'!F:F,MATCH($C114,'Policy Characteristics'!$C:$C,0)))</f>
        <v>-45000</v>
      </c>
      <c r="M114" s="205">
        <f>IF(ISBLANK(INDEX('Policy Characteristics'!G:G,MATCH($C114,'Policy Characteristics'!$C:$C,0))),"",INDEX('Policy Characteristics'!G:G,MATCH($C114,'Policy Characteristics'!$C:$C,0)))</f>
        <v>50000</v>
      </c>
      <c r="N114" s="205">
        <f>IF(ISBLANK(INDEX('Policy Characteristics'!H:H,MATCH($C114,'Policy Characteristics'!$C:$C,0))),"",INDEX('Policy Characteristics'!H:H,MATCH($C114,'Policy Characteristics'!$C:$C,0)))</f>
        <v>100</v>
      </c>
      <c r="O114" s="76" t="str">
        <f>IF(ISBLANK(INDEX('Policy Characteristics'!I:I,MATCH($C114,'Policy Characteristics'!$C:$C,0))),"",INDEX('Policy Characteristics'!I:I,MATCH($C114,'Policy Characteristics'!$C:$C,0)))</f>
        <v>$ / vehicle</v>
      </c>
      <c r="P114" s="76" t="str">
        <f>IF(ISBLANK(INDEX('Policy Characteristics'!J:J,MATCH($C114,'Policy Characteristics'!$C:$C,0))),"",INDEX('Policy Characteristics'!J:J,MATCH($C114,'Policy Characteristics'!$C:$C,0)))</f>
        <v xml:space="preserve">**Description:** This policy specifies the dollar amount offered as a subsidy to the purchaser of a new freight vehicle.  This is in addition to subsidies that exist in the BAU case. A negative value implies a tax or removal of subsidies. // **Guidance for setting values:** The U.S. currently offers a federal tax credit for up to $40,500 for qualifying clean commercial vehicles, which is incorporated in the BAU. This state has no additional state subsidies. </v>
      </c>
      <c r="Q114" s="76" t="str">
        <f>IF(ISBLANK(INDEX('Policy Characteristics'!K:K,MATCH($C114,'Policy Characteristics'!$C:$C,0))),"",INDEX('Policy Characteristics'!K:K,MATCH($C114,'Policy Characteristics'!$C:$C,0)))</f>
        <v>transportation-sector-main.html#ev-subsidy</v>
      </c>
      <c r="R114" s="76" t="str">
        <f>IF(ISBLANK(INDEX('Policy Characteristics'!L:L,MATCH($C114,'Policy Characteristics'!$C:$C,0))),"",INDEX('Policy Characteristics'!L:L,MATCH($C114,'Policy Characteristics'!$C:$C,0)))</f>
        <v>ev-subsidy.html</v>
      </c>
    </row>
    <row r="115" spans="1:18" x14ac:dyDescent="0.25">
      <c r="A115" s="76" t="str">
        <f>IF(ISBLANK(INDEX('Policy Characteristics'!A:A,MATCH($C115,'Policy Characteristics'!$C:$C,0))),"",INDEX('Policy Characteristics'!A:A,MATCH($C115,'Policy Characteristics'!$C:$C,0)))</f>
        <v>Transportation</v>
      </c>
      <c r="B115" s="200" t="str">
        <f>IF(ISBLANK(INDEX('Policy Characteristics'!B:B,MATCH($C115,'Policy Characteristics'!$C:$C,0))),"",INDEX('Policy Characteristics'!B:B,MATCH($C115,'Policy Characteristics'!$C:$C,0)))</f>
        <v>Freight Vehicle Subsidy</v>
      </c>
      <c r="C115" s="76" t="str">
        <f t="shared" si="2"/>
        <v>Additional Freight Vehicle Subsidy</v>
      </c>
      <c r="D115" s="88" t="s">
        <v>38</v>
      </c>
      <c r="E115" s="143" t="s">
        <v>494</v>
      </c>
      <c r="F115" s="143" t="s">
        <v>1624</v>
      </c>
      <c r="G115" s="143" t="s">
        <v>1620</v>
      </c>
      <c r="H115" s="15">
        <v>1696</v>
      </c>
      <c r="I115" s="201" t="s">
        <v>44</v>
      </c>
      <c r="J115" s="202" t="str">
        <f>IF(ISBLANK(INDEX('Policy Characteristics'!D:D,MATCH($C115,'Policy Characteristics'!$C:$C,0))),"",INDEX('Policy Characteristics'!D:D,MATCH($C115,'Policy Characteristics'!$C:$C,0)))</f>
        <v>Vehicle Subsidy</v>
      </c>
      <c r="K115" s="76" t="str">
        <f>IF(ISBLANK(INDEX('Policy Characteristics'!E:E,MATCH($C115,'Policy Characteristics'!$C:$C,0))),"",INDEX('Policy Characteristics'!E:E,MATCH($C115,'Policy Characteristics'!$C:$C,0)))</f>
        <v>trans frgt subsidy</v>
      </c>
      <c r="L115" s="205">
        <f>IF(ISBLANK(INDEX('Policy Characteristics'!F:F,MATCH($C115,'Policy Characteristics'!$C:$C,0))),"",INDEX('Policy Characteristics'!F:F,MATCH($C115,'Policy Characteristics'!$C:$C,0)))</f>
        <v>-45000</v>
      </c>
      <c r="M115" s="205">
        <f>IF(ISBLANK(INDEX('Policy Characteristics'!G:G,MATCH($C115,'Policy Characteristics'!$C:$C,0))),"",INDEX('Policy Characteristics'!G:G,MATCH($C115,'Policy Characteristics'!$C:$C,0)))</f>
        <v>50000</v>
      </c>
      <c r="N115" s="205">
        <f>IF(ISBLANK(INDEX('Policy Characteristics'!H:H,MATCH($C115,'Policy Characteristics'!$C:$C,0))),"",INDEX('Policy Characteristics'!H:H,MATCH($C115,'Policy Characteristics'!$C:$C,0)))</f>
        <v>100</v>
      </c>
      <c r="O115" s="76" t="str">
        <f>IF(ISBLANK(INDEX('Policy Characteristics'!I:I,MATCH($C115,'Policy Characteristics'!$C:$C,0))),"",INDEX('Policy Characteristics'!I:I,MATCH($C115,'Policy Characteristics'!$C:$C,0)))</f>
        <v>$ / vehicle</v>
      </c>
      <c r="P115" s="76" t="str">
        <f>IF(ISBLANK(INDEX('Policy Characteristics'!J:J,MATCH($C115,'Policy Characteristics'!$C:$C,0))),"",INDEX('Policy Characteristics'!J:J,MATCH($C115,'Policy Characteristics'!$C:$C,0)))</f>
        <v xml:space="preserve">**Description:** This policy specifies the dollar amount offered as a subsidy to the purchaser of a new freight vehicle.  This is in addition to subsidies that exist in the BAU case. A negative value implies a tax or removal of subsidies. // **Guidance for setting values:** The U.S. currently offers a federal tax credit for up to $40,500 for qualifying clean commercial vehicles, which is incorporated in the BAU. This state has no additional state subsidies. </v>
      </c>
      <c r="Q115" s="76" t="str">
        <f>IF(ISBLANK(INDEX('Policy Characteristics'!K:K,MATCH($C115,'Policy Characteristics'!$C:$C,0))),"",INDEX('Policy Characteristics'!K:K,MATCH($C115,'Policy Characteristics'!$C:$C,0)))</f>
        <v>transportation-sector-main.html#ev-subsidy</v>
      </c>
      <c r="R115" s="76" t="str">
        <f>IF(ISBLANK(INDEX('Policy Characteristics'!L:L,MATCH($C115,'Policy Characteristics'!$C:$C,0))),"",INDEX('Policy Characteristics'!L:L,MATCH($C115,'Policy Characteristics'!$C:$C,0)))</f>
        <v>ev-subsidy.html</v>
      </c>
    </row>
    <row r="116" spans="1:18" x14ac:dyDescent="0.25">
      <c r="A116" s="76" t="str">
        <f>IF(ISBLANK(INDEX('Policy Characteristics'!A:A,MATCH($C116,'Policy Characteristics'!$C:$C,0))),"",INDEX('Policy Characteristics'!A:A,MATCH($C116,'Policy Characteristics'!$C:$C,0)))</f>
        <v>Transportation</v>
      </c>
      <c r="B116" s="200" t="str">
        <f>IF(ISBLANK(INDEX('Policy Characteristics'!B:B,MATCH($C116,'Policy Characteristics'!$C:$C,0))),"",INDEX('Policy Characteristics'!B:B,MATCH($C116,'Policy Characteristics'!$C:$C,0)))</f>
        <v>Freight Vehicle Subsidy</v>
      </c>
      <c r="C116" s="76" t="str">
        <f t="shared" si="2"/>
        <v>Additional Freight Vehicle Subsidy</v>
      </c>
      <c r="D116" s="88" t="s">
        <v>38</v>
      </c>
      <c r="E116" s="143" t="s">
        <v>495</v>
      </c>
      <c r="F116" s="143" t="s">
        <v>1624</v>
      </c>
      <c r="G116" s="143" t="s">
        <v>1621</v>
      </c>
      <c r="H116" s="15">
        <v>1697</v>
      </c>
      <c r="I116" s="213" t="s">
        <v>43</v>
      </c>
      <c r="J116" s="202" t="str">
        <f>IF(ISBLANK(INDEX('Policy Characteristics'!D:D,MATCH($C116,'Policy Characteristics'!$C:$C,0))),"",INDEX('Policy Characteristics'!D:D,MATCH($C116,'Policy Characteristics'!$C:$C,0)))</f>
        <v>Vehicle Subsidy</v>
      </c>
      <c r="K116" s="76" t="str">
        <f>IF(ISBLANK(INDEX('Policy Characteristics'!E:E,MATCH($C116,'Policy Characteristics'!$C:$C,0))),"",INDEX('Policy Characteristics'!E:E,MATCH($C116,'Policy Characteristics'!$C:$C,0)))</f>
        <v>trans frgt subsidy</v>
      </c>
      <c r="L116" s="205">
        <f>IF(ISBLANK(INDEX('Policy Characteristics'!F:F,MATCH($C116,'Policy Characteristics'!$C:$C,0))),"",INDEX('Policy Characteristics'!F:F,MATCH($C116,'Policy Characteristics'!$C:$C,0)))</f>
        <v>-45000</v>
      </c>
      <c r="M116" s="205">
        <f>IF(ISBLANK(INDEX('Policy Characteristics'!G:G,MATCH($C116,'Policy Characteristics'!$C:$C,0))),"",INDEX('Policy Characteristics'!G:G,MATCH($C116,'Policy Characteristics'!$C:$C,0)))</f>
        <v>50000</v>
      </c>
      <c r="N116" s="205">
        <f>IF(ISBLANK(INDEX('Policy Characteristics'!H:H,MATCH($C116,'Policy Characteristics'!$C:$C,0))),"",INDEX('Policy Characteristics'!H:H,MATCH($C116,'Policy Characteristics'!$C:$C,0)))</f>
        <v>100</v>
      </c>
      <c r="O116" s="76" t="str">
        <f>IF(ISBLANK(INDEX('Policy Characteristics'!I:I,MATCH($C116,'Policy Characteristics'!$C:$C,0))),"",INDEX('Policy Characteristics'!I:I,MATCH($C116,'Policy Characteristics'!$C:$C,0)))</f>
        <v>$ / vehicle</v>
      </c>
      <c r="P116" s="76" t="str">
        <f>IF(ISBLANK(INDEX('Policy Characteristics'!J:J,MATCH($C116,'Policy Characteristics'!$C:$C,0))),"",INDEX('Policy Characteristics'!J:J,MATCH($C116,'Policy Characteristics'!$C:$C,0)))</f>
        <v xml:space="preserve">**Description:** This policy specifies the dollar amount offered as a subsidy to the purchaser of a new freight vehicle.  This is in addition to subsidies that exist in the BAU case. A negative value implies a tax or removal of subsidies. // **Guidance for setting values:** The U.S. currently offers a federal tax credit for up to $40,500 for qualifying clean commercial vehicles, which is incorporated in the BAU. This state has no additional state subsidies. </v>
      </c>
      <c r="Q116" s="76" t="str">
        <f>IF(ISBLANK(INDEX('Policy Characteristics'!K:K,MATCH($C116,'Policy Characteristics'!$C:$C,0))),"",INDEX('Policy Characteristics'!K:K,MATCH($C116,'Policy Characteristics'!$C:$C,0)))</f>
        <v>transportation-sector-main.html#ev-subsidy</v>
      </c>
      <c r="R116" s="76" t="str">
        <f>IF(ISBLANK(INDEX('Policy Characteristics'!L:L,MATCH($C116,'Policy Characteristics'!$C:$C,0))),"",INDEX('Policy Characteristics'!L:L,MATCH($C116,'Policy Characteristics'!$C:$C,0)))</f>
        <v>ev-subsidy.html</v>
      </c>
    </row>
    <row r="117" spans="1:18" x14ac:dyDescent="0.25">
      <c r="A117" s="76" t="str">
        <f>IF(ISBLANK(INDEX('Policy Characteristics'!A:A,MATCH($C117,'Policy Characteristics'!$C:$C,0))),"",INDEX('Policy Characteristics'!A:A,MATCH($C117,'Policy Characteristics'!$C:$C,0)))</f>
        <v>Transportation</v>
      </c>
      <c r="B117" s="200" t="str">
        <f>IF(ISBLANK(INDEX('Policy Characteristics'!B:B,MATCH($C117,'Policy Characteristics'!$C:$C,0))),"",INDEX('Policy Characteristics'!B:B,MATCH($C117,'Policy Characteristics'!$C:$C,0)))</f>
        <v>Freight Vehicle Subsidy</v>
      </c>
      <c r="C117" s="76" t="str">
        <f t="shared" si="2"/>
        <v>Additional Freight Vehicle Subsidy</v>
      </c>
      <c r="D117" s="88" t="s">
        <v>38</v>
      </c>
      <c r="E117" s="143" t="s">
        <v>749</v>
      </c>
      <c r="F117" s="143" t="s">
        <v>1624</v>
      </c>
      <c r="G117" s="143" t="s">
        <v>749</v>
      </c>
      <c r="H117" s="15">
        <v>1698</v>
      </c>
      <c r="I117" s="201" t="s">
        <v>44</v>
      </c>
      <c r="J117" s="202" t="str">
        <f>IF(ISBLANK(INDEX('Policy Characteristics'!D:D,MATCH($C117,'Policy Characteristics'!$C:$C,0))),"",INDEX('Policy Characteristics'!D:D,MATCH($C117,'Policy Characteristics'!$C:$C,0)))</f>
        <v>Vehicle Subsidy</v>
      </c>
      <c r="K117" s="76" t="str">
        <f>IF(ISBLANK(INDEX('Policy Characteristics'!E:E,MATCH($C117,'Policy Characteristics'!$C:$C,0))),"",INDEX('Policy Characteristics'!E:E,MATCH($C117,'Policy Characteristics'!$C:$C,0)))</f>
        <v>trans frgt subsidy</v>
      </c>
      <c r="L117" s="205">
        <f>IF(ISBLANK(INDEX('Policy Characteristics'!F:F,MATCH($C117,'Policy Characteristics'!$C:$C,0))),"",INDEX('Policy Characteristics'!F:F,MATCH($C117,'Policy Characteristics'!$C:$C,0)))</f>
        <v>-45000</v>
      </c>
      <c r="M117" s="205">
        <f>IF(ISBLANK(INDEX('Policy Characteristics'!G:G,MATCH($C117,'Policy Characteristics'!$C:$C,0))),"",INDEX('Policy Characteristics'!G:G,MATCH($C117,'Policy Characteristics'!$C:$C,0)))</f>
        <v>50000</v>
      </c>
      <c r="N117" s="205">
        <f>IF(ISBLANK(INDEX('Policy Characteristics'!H:H,MATCH($C117,'Policy Characteristics'!$C:$C,0))),"",INDEX('Policy Characteristics'!H:H,MATCH($C117,'Policy Characteristics'!$C:$C,0)))</f>
        <v>100</v>
      </c>
      <c r="O117" s="76" t="str">
        <f>IF(ISBLANK(INDEX('Policy Characteristics'!I:I,MATCH($C117,'Policy Characteristics'!$C:$C,0))),"",INDEX('Policy Characteristics'!I:I,MATCH($C117,'Policy Characteristics'!$C:$C,0)))</f>
        <v>$ / vehicle</v>
      </c>
      <c r="P117" s="76" t="str">
        <f>IF(ISBLANK(INDEX('Policy Characteristics'!J:J,MATCH($C117,'Policy Characteristics'!$C:$C,0))),"",INDEX('Policy Characteristics'!J:J,MATCH($C117,'Policy Characteristics'!$C:$C,0)))</f>
        <v xml:space="preserve">**Description:** This policy specifies the dollar amount offered as a subsidy to the purchaser of a new freight vehicle.  This is in addition to subsidies that exist in the BAU case. A negative value implies a tax or removal of subsidies. // **Guidance for setting values:** The U.S. currently offers a federal tax credit for up to $40,500 for qualifying clean commercial vehicles, which is incorporated in the BAU. This state has no additional state subsidies. </v>
      </c>
      <c r="Q117" s="76" t="str">
        <f>IF(ISBLANK(INDEX('Policy Characteristics'!K:K,MATCH($C117,'Policy Characteristics'!$C:$C,0))),"",INDEX('Policy Characteristics'!K:K,MATCH($C117,'Policy Characteristics'!$C:$C,0)))</f>
        <v>transportation-sector-main.html#ev-subsidy</v>
      </c>
      <c r="R117" s="76" t="str">
        <f>IF(ISBLANK(INDEX('Policy Characteristics'!L:L,MATCH($C117,'Policy Characteristics'!$C:$C,0))),"",INDEX('Policy Characteristics'!L:L,MATCH($C117,'Policy Characteristics'!$C:$C,0)))</f>
        <v>ev-subsidy.html</v>
      </c>
    </row>
    <row r="118" spans="1:18" x14ac:dyDescent="0.25">
      <c r="A118" s="76" t="str">
        <f>IF(ISBLANK(INDEX('Policy Characteristics'!A:A,MATCH($C118,'Policy Characteristics'!$C:$C,0))),"",INDEX('Policy Characteristics'!A:A,MATCH($C118,'Policy Characteristics'!$C:$C,0)))</f>
        <v>Transportation</v>
      </c>
      <c r="B118" s="200" t="str">
        <f>IF(ISBLANK(INDEX('Policy Characteristics'!B:B,MATCH($C118,'Policy Characteristics'!$C:$C,0))),"",INDEX('Policy Characteristics'!B:B,MATCH($C118,'Policy Characteristics'!$C:$C,0)))</f>
        <v>Freight Vehicle Subsidy</v>
      </c>
      <c r="C118" s="76" t="str">
        <f t="shared" si="2"/>
        <v>Additional Freight Vehicle Subsidy</v>
      </c>
      <c r="D118" s="88" t="s">
        <v>38</v>
      </c>
      <c r="E118" s="143" t="s">
        <v>748</v>
      </c>
      <c r="F118" s="143" t="s">
        <v>1624</v>
      </c>
      <c r="G118" s="143" t="s">
        <v>1622</v>
      </c>
      <c r="H118" s="15">
        <v>1699</v>
      </c>
      <c r="I118" s="213" t="s">
        <v>43</v>
      </c>
      <c r="J118" s="202" t="str">
        <f>IF(ISBLANK(INDEX('Policy Characteristics'!D:D,MATCH($C118,'Policy Characteristics'!$C:$C,0))),"",INDEX('Policy Characteristics'!D:D,MATCH($C118,'Policy Characteristics'!$C:$C,0)))</f>
        <v>Vehicle Subsidy</v>
      </c>
      <c r="K118" s="76" t="str">
        <f>IF(ISBLANK(INDEX('Policy Characteristics'!E:E,MATCH($C118,'Policy Characteristics'!$C:$C,0))),"",INDEX('Policy Characteristics'!E:E,MATCH($C118,'Policy Characteristics'!$C:$C,0)))</f>
        <v>trans frgt subsidy</v>
      </c>
      <c r="L118" s="205">
        <f>IF(ISBLANK(INDEX('Policy Characteristics'!F:F,MATCH($C118,'Policy Characteristics'!$C:$C,0))),"",INDEX('Policy Characteristics'!F:F,MATCH($C118,'Policy Characteristics'!$C:$C,0)))</f>
        <v>-45000</v>
      </c>
      <c r="M118" s="205">
        <f>IF(ISBLANK(INDEX('Policy Characteristics'!G:G,MATCH($C118,'Policy Characteristics'!$C:$C,0))),"",INDEX('Policy Characteristics'!G:G,MATCH($C118,'Policy Characteristics'!$C:$C,0)))</f>
        <v>50000</v>
      </c>
      <c r="N118" s="205">
        <f>IF(ISBLANK(INDEX('Policy Characteristics'!H:H,MATCH($C118,'Policy Characteristics'!$C:$C,0))),"",INDEX('Policy Characteristics'!H:H,MATCH($C118,'Policy Characteristics'!$C:$C,0)))</f>
        <v>100</v>
      </c>
      <c r="O118" s="76" t="str">
        <f>IF(ISBLANK(INDEX('Policy Characteristics'!I:I,MATCH($C118,'Policy Characteristics'!$C:$C,0))),"",INDEX('Policy Characteristics'!I:I,MATCH($C118,'Policy Characteristics'!$C:$C,0)))</f>
        <v>$ / vehicle</v>
      </c>
      <c r="P118" s="76" t="str">
        <f>IF(ISBLANK(INDEX('Policy Characteristics'!J:J,MATCH($C118,'Policy Characteristics'!$C:$C,0))),"",INDEX('Policy Characteristics'!J:J,MATCH($C118,'Policy Characteristics'!$C:$C,0)))</f>
        <v xml:space="preserve">**Description:** This policy specifies the dollar amount offered as a subsidy to the purchaser of a new freight vehicle.  This is in addition to subsidies that exist in the BAU case. A negative value implies a tax or removal of subsidies. // **Guidance for setting values:** The U.S. currently offers a federal tax credit for up to $40,500 for qualifying clean commercial vehicles, which is incorporated in the BAU. This state has no additional state subsidies. </v>
      </c>
      <c r="Q118" s="76" t="str">
        <f>IF(ISBLANK(INDEX('Policy Characteristics'!K:K,MATCH($C118,'Policy Characteristics'!$C:$C,0))),"",INDEX('Policy Characteristics'!K:K,MATCH($C118,'Policy Characteristics'!$C:$C,0)))</f>
        <v>transportation-sector-main.html#ev-subsidy</v>
      </c>
      <c r="R118" s="76" t="str">
        <f>IF(ISBLANK(INDEX('Policy Characteristics'!L:L,MATCH($C118,'Policy Characteristics'!$C:$C,0))),"",INDEX('Policy Characteristics'!L:L,MATCH($C118,'Policy Characteristics'!$C:$C,0)))</f>
        <v>ev-subsidy.html</v>
      </c>
    </row>
    <row r="119" spans="1:18" x14ac:dyDescent="0.25">
      <c r="A119" s="76" t="str">
        <f>IF(ISBLANK(INDEX('Policy Characteristics'!A:A,MATCH($C119,'Policy Characteristics'!$C:$C,0))),"",INDEX('Policy Characteristics'!A:A,MATCH($C119,'Policy Characteristics'!$C:$C,0)))</f>
        <v>Transportation</v>
      </c>
      <c r="B119" s="200" t="str">
        <f>IF(ISBLANK(INDEX('Policy Characteristics'!B:B,MATCH($C119,'Policy Characteristics'!$C:$C,0))),"",INDEX('Policy Characteristics'!B:B,MATCH($C119,'Policy Characteristics'!$C:$C,0)))</f>
        <v>Freight Vehicle Subsidy</v>
      </c>
      <c r="C119" s="76" t="str">
        <f t="shared" si="2"/>
        <v>Additional Freight Vehicle Subsidy</v>
      </c>
      <c r="D119" s="143" t="s">
        <v>39</v>
      </c>
      <c r="E119" s="88" t="s">
        <v>491</v>
      </c>
      <c r="F119" s="143" t="s">
        <v>1486</v>
      </c>
      <c r="G119" s="88" t="s">
        <v>1617</v>
      </c>
      <c r="H119" s="15">
        <v>1700</v>
      </c>
      <c r="I119" s="201" t="s">
        <v>44</v>
      </c>
      <c r="J119" s="202" t="str">
        <f>IF(ISBLANK(INDEX('Policy Characteristics'!D:D,MATCH($C119,'Policy Characteristics'!$C:$C,0))),"",INDEX('Policy Characteristics'!D:D,MATCH($C119,'Policy Characteristics'!$C:$C,0)))</f>
        <v>Vehicle Subsidy</v>
      </c>
      <c r="K119" s="76" t="str">
        <f>IF(ISBLANK(INDEX('Policy Characteristics'!E:E,MATCH($C119,'Policy Characteristics'!$C:$C,0))),"",INDEX('Policy Characteristics'!E:E,MATCH($C119,'Policy Characteristics'!$C:$C,0)))</f>
        <v>trans frgt subsidy</v>
      </c>
      <c r="L119" s="205">
        <f>IF(ISBLANK(INDEX('Policy Characteristics'!F:F,MATCH($C119,'Policy Characteristics'!$C:$C,0))),"",INDEX('Policy Characteristics'!F:F,MATCH($C119,'Policy Characteristics'!$C:$C,0)))</f>
        <v>-45000</v>
      </c>
      <c r="M119" s="205">
        <f>IF(ISBLANK(INDEX('Policy Characteristics'!G:G,MATCH($C119,'Policy Characteristics'!$C:$C,0))),"",INDEX('Policy Characteristics'!G:G,MATCH($C119,'Policy Characteristics'!$C:$C,0)))</f>
        <v>50000</v>
      </c>
      <c r="N119" s="205">
        <f>IF(ISBLANK(INDEX('Policy Characteristics'!H:H,MATCH($C119,'Policy Characteristics'!$C:$C,0))),"",INDEX('Policy Characteristics'!H:H,MATCH($C119,'Policy Characteristics'!$C:$C,0)))</f>
        <v>100</v>
      </c>
      <c r="O119" s="76" t="str">
        <f>IF(ISBLANK(INDEX('Policy Characteristics'!I:I,MATCH($C119,'Policy Characteristics'!$C:$C,0))),"",INDEX('Policy Characteristics'!I:I,MATCH($C119,'Policy Characteristics'!$C:$C,0)))</f>
        <v>$ / vehicle</v>
      </c>
      <c r="P119" s="76" t="str">
        <f>IF(ISBLANK(INDEX('Policy Characteristics'!J:J,MATCH($C119,'Policy Characteristics'!$C:$C,0))),"",INDEX('Policy Characteristics'!J:J,MATCH($C119,'Policy Characteristics'!$C:$C,0)))</f>
        <v xml:space="preserve">**Description:** This policy specifies the dollar amount offered as a subsidy to the purchaser of a new freight vehicle.  This is in addition to subsidies that exist in the BAU case. A negative value implies a tax or removal of subsidies. // **Guidance for setting values:** The U.S. currently offers a federal tax credit for up to $40,500 for qualifying clean commercial vehicles, which is incorporated in the BAU. This state has no additional state subsidies. </v>
      </c>
      <c r="Q119" s="76" t="str">
        <f>IF(ISBLANK(INDEX('Policy Characteristics'!K:K,MATCH($C119,'Policy Characteristics'!$C:$C,0))),"",INDEX('Policy Characteristics'!K:K,MATCH($C119,'Policy Characteristics'!$C:$C,0)))</f>
        <v>transportation-sector-main.html#ev-subsidy</v>
      </c>
      <c r="R119" s="76" t="str">
        <f>IF(ISBLANK(INDEX('Policy Characteristics'!L:L,MATCH($C119,'Policy Characteristics'!$C:$C,0))),"",INDEX('Policy Characteristics'!L:L,MATCH($C119,'Policy Characteristics'!$C:$C,0)))</f>
        <v>ev-subsidy.html</v>
      </c>
    </row>
    <row r="120" spans="1:18" x14ac:dyDescent="0.25">
      <c r="A120" s="76" t="str">
        <f>IF(ISBLANK(INDEX('Policy Characteristics'!A:A,MATCH($C120,'Policy Characteristics'!$C:$C,0))),"",INDEX('Policy Characteristics'!A:A,MATCH($C120,'Policy Characteristics'!$C:$C,0)))</f>
        <v>Transportation</v>
      </c>
      <c r="B120" s="200" t="str">
        <f>IF(ISBLANK(INDEX('Policy Characteristics'!B:B,MATCH($C120,'Policy Characteristics'!$C:$C,0))),"",INDEX('Policy Characteristics'!B:B,MATCH($C120,'Policy Characteristics'!$C:$C,0)))</f>
        <v>Freight Vehicle Subsidy</v>
      </c>
      <c r="C120" s="76" t="str">
        <f t="shared" si="2"/>
        <v>Additional Freight Vehicle Subsidy</v>
      </c>
      <c r="D120" s="143" t="s">
        <v>39</v>
      </c>
      <c r="E120" s="143" t="s">
        <v>492</v>
      </c>
      <c r="F120" s="143" t="s">
        <v>1486</v>
      </c>
      <c r="G120" s="143" t="s">
        <v>1618</v>
      </c>
      <c r="H120" s="15">
        <v>1701</v>
      </c>
      <c r="I120" s="201" t="s">
        <v>44</v>
      </c>
      <c r="J120" s="202" t="str">
        <f>IF(ISBLANK(INDEX('Policy Characteristics'!D:D,MATCH($C120,'Policy Characteristics'!$C:$C,0))),"",INDEX('Policy Characteristics'!D:D,MATCH($C120,'Policy Characteristics'!$C:$C,0)))</f>
        <v>Vehicle Subsidy</v>
      </c>
      <c r="K120" s="76" t="str">
        <f>IF(ISBLANK(INDEX('Policy Characteristics'!E:E,MATCH($C120,'Policy Characteristics'!$C:$C,0))),"",INDEX('Policy Characteristics'!E:E,MATCH($C120,'Policy Characteristics'!$C:$C,0)))</f>
        <v>trans frgt subsidy</v>
      </c>
      <c r="L120" s="205">
        <f>IF(ISBLANK(INDEX('Policy Characteristics'!F:F,MATCH($C120,'Policy Characteristics'!$C:$C,0))),"",INDEX('Policy Characteristics'!F:F,MATCH($C120,'Policy Characteristics'!$C:$C,0)))</f>
        <v>-45000</v>
      </c>
      <c r="M120" s="205">
        <f>IF(ISBLANK(INDEX('Policy Characteristics'!G:G,MATCH($C120,'Policy Characteristics'!$C:$C,0))),"",INDEX('Policy Characteristics'!G:G,MATCH($C120,'Policy Characteristics'!$C:$C,0)))</f>
        <v>50000</v>
      </c>
      <c r="N120" s="205">
        <f>IF(ISBLANK(INDEX('Policy Characteristics'!H:H,MATCH($C120,'Policy Characteristics'!$C:$C,0))),"",INDEX('Policy Characteristics'!H:H,MATCH($C120,'Policy Characteristics'!$C:$C,0)))</f>
        <v>100</v>
      </c>
      <c r="O120" s="76" t="str">
        <f>IF(ISBLANK(INDEX('Policy Characteristics'!I:I,MATCH($C120,'Policy Characteristics'!$C:$C,0))),"",INDEX('Policy Characteristics'!I:I,MATCH($C120,'Policy Characteristics'!$C:$C,0)))</f>
        <v>$ / vehicle</v>
      </c>
      <c r="P120" s="76" t="str">
        <f>IF(ISBLANK(INDEX('Policy Characteristics'!J:J,MATCH($C120,'Policy Characteristics'!$C:$C,0))),"",INDEX('Policy Characteristics'!J:J,MATCH($C120,'Policy Characteristics'!$C:$C,0)))</f>
        <v xml:space="preserve">**Description:** This policy specifies the dollar amount offered as a subsidy to the purchaser of a new freight vehicle.  This is in addition to subsidies that exist in the BAU case. A negative value implies a tax or removal of subsidies. // **Guidance for setting values:** The U.S. currently offers a federal tax credit for up to $40,500 for qualifying clean commercial vehicles, which is incorporated in the BAU. This state has no additional state subsidies. </v>
      </c>
      <c r="Q120" s="76" t="str">
        <f>IF(ISBLANK(INDEX('Policy Characteristics'!K:K,MATCH($C120,'Policy Characteristics'!$C:$C,0))),"",INDEX('Policy Characteristics'!K:K,MATCH($C120,'Policy Characteristics'!$C:$C,0)))</f>
        <v>transportation-sector-main.html#ev-subsidy</v>
      </c>
      <c r="R120" s="76" t="str">
        <f>IF(ISBLANK(INDEX('Policy Characteristics'!L:L,MATCH($C120,'Policy Characteristics'!$C:$C,0))),"",INDEX('Policy Characteristics'!L:L,MATCH($C120,'Policy Characteristics'!$C:$C,0)))</f>
        <v>ev-subsidy.html</v>
      </c>
    </row>
    <row r="121" spans="1:18" x14ac:dyDescent="0.25">
      <c r="A121" s="76" t="str">
        <f>IF(ISBLANK(INDEX('Policy Characteristics'!A:A,MATCH($C121,'Policy Characteristics'!$C:$C,0))),"",INDEX('Policy Characteristics'!A:A,MATCH($C121,'Policy Characteristics'!$C:$C,0)))</f>
        <v>Transportation</v>
      </c>
      <c r="B121" s="200" t="str">
        <f>IF(ISBLANK(INDEX('Policy Characteristics'!B:B,MATCH($C121,'Policy Characteristics'!$C:$C,0))),"",INDEX('Policy Characteristics'!B:B,MATCH($C121,'Policy Characteristics'!$C:$C,0)))</f>
        <v>Freight Vehicle Subsidy</v>
      </c>
      <c r="C121" s="76" t="str">
        <f t="shared" si="2"/>
        <v>Additional Freight Vehicle Subsidy</v>
      </c>
      <c r="D121" s="143" t="s">
        <v>39</v>
      </c>
      <c r="E121" s="143" t="s">
        <v>493</v>
      </c>
      <c r="F121" s="143" t="s">
        <v>1486</v>
      </c>
      <c r="G121" s="143" t="s">
        <v>1619</v>
      </c>
      <c r="H121" s="15">
        <v>1702</v>
      </c>
      <c r="I121" s="201" t="s">
        <v>44</v>
      </c>
      <c r="J121" s="202" t="str">
        <f>IF(ISBLANK(INDEX('Policy Characteristics'!D:D,MATCH($C121,'Policy Characteristics'!$C:$C,0))),"",INDEX('Policy Characteristics'!D:D,MATCH($C121,'Policy Characteristics'!$C:$C,0)))</f>
        <v>Vehicle Subsidy</v>
      </c>
      <c r="K121" s="76" t="str">
        <f>IF(ISBLANK(INDEX('Policy Characteristics'!E:E,MATCH($C121,'Policy Characteristics'!$C:$C,0))),"",INDEX('Policy Characteristics'!E:E,MATCH($C121,'Policy Characteristics'!$C:$C,0)))</f>
        <v>trans frgt subsidy</v>
      </c>
      <c r="L121" s="205">
        <f>IF(ISBLANK(INDEX('Policy Characteristics'!F:F,MATCH($C121,'Policy Characteristics'!$C:$C,0))),"",INDEX('Policy Characteristics'!F:F,MATCH($C121,'Policy Characteristics'!$C:$C,0)))</f>
        <v>-45000</v>
      </c>
      <c r="M121" s="205">
        <f>IF(ISBLANK(INDEX('Policy Characteristics'!G:G,MATCH($C121,'Policy Characteristics'!$C:$C,0))),"",INDEX('Policy Characteristics'!G:G,MATCH($C121,'Policy Characteristics'!$C:$C,0)))</f>
        <v>50000</v>
      </c>
      <c r="N121" s="205">
        <f>IF(ISBLANK(INDEX('Policy Characteristics'!H:H,MATCH($C121,'Policy Characteristics'!$C:$C,0))),"",INDEX('Policy Characteristics'!H:H,MATCH($C121,'Policy Characteristics'!$C:$C,0)))</f>
        <v>100</v>
      </c>
      <c r="O121" s="76" t="str">
        <f>IF(ISBLANK(INDEX('Policy Characteristics'!I:I,MATCH($C121,'Policy Characteristics'!$C:$C,0))),"",INDEX('Policy Characteristics'!I:I,MATCH($C121,'Policy Characteristics'!$C:$C,0)))</f>
        <v>$ / vehicle</v>
      </c>
      <c r="P121" s="76" t="str">
        <f>IF(ISBLANK(INDEX('Policy Characteristics'!J:J,MATCH($C121,'Policy Characteristics'!$C:$C,0))),"",INDEX('Policy Characteristics'!J:J,MATCH($C121,'Policy Characteristics'!$C:$C,0)))</f>
        <v xml:space="preserve">**Description:** This policy specifies the dollar amount offered as a subsidy to the purchaser of a new freight vehicle.  This is in addition to subsidies that exist in the BAU case. A negative value implies a tax or removal of subsidies. // **Guidance for setting values:** The U.S. currently offers a federal tax credit for up to $40,500 for qualifying clean commercial vehicles, which is incorporated in the BAU. This state has no additional state subsidies. </v>
      </c>
      <c r="Q121" s="76" t="str">
        <f>IF(ISBLANK(INDEX('Policy Characteristics'!K:K,MATCH($C121,'Policy Characteristics'!$C:$C,0))),"",INDEX('Policy Characteristics'!K:K,MATCH($C121,'Policy Characteristics'!$C:$C,0)))</f>
        <v>transportation-sector-main.html#ev-subsidy</v>
      </c>
      <c r="R121" s="76" t="str">
        <f>IF(ISBLANK(INDEX('Policy Characteristics'!L:L,MATCH($C121,'Policy Characteristics'!$C:$C,0))),"",INDEX('Policy Characteristics'!L:L,MATCH($C121,'Policy Characteristics'!$C:$C,0)))</f>
        <v>ev-subsidy.html</v>
      </c>
    </row>
    <row r="122" spans="1:18" x14ac:dyDescent="0.25">
      <c r="A122" s="76" t="str">
        <f>IF(ISBLANK(INDEX('Policy Characteristics'!A:A,MATCH($C122,'Policy Characteristics'!$C:$C,0))),"",INDEX('Policy Characteristics'!A:A,MATCH($C122,'Policy Characteristics'!$C:$C,0)))</f>
        <v>Transportation</v>
      </c>
      <c r="B122" s="200" t="str">
        <f>IF(ISBLANK(INDEX('Policy Characteristics'!B:B,MATCH($C122,'Policy Characteristics'!$C:$C,0))),"",INDEX('Policy Characteristics'!B:B,MATCH($C122,'Policy Characteristics'!$C:$C,0)))</f>
        <v>Freight Vehicle Subsidy</v>
      </c>
      <c r="C122" s="76" t="str">
        <f t="shared" si="2"/>
        <v>Additional Freight Vehicle Subsidy</v>
      </c>
      <c r="D122" s="143" t="s">
        <v>39</v>
      </c>
      <c r="E122" s="143" t="s">
        <v>494</v>
      </c>
      <c r="F122" s="143" t="s">
        <v>1486</v>
      </c>
      <c r="G122" s="143" t="s">
        <v>1620</v>
      </c>
      <c r="H122" s="15">
        <v>1703</v>
      </c>
      <c r="I122" s="201" t="s">
        <v>44</v>
      </c>
      <c r="J122" s="202" t="str">
        <f>IF(ISBLANK(INDEX('Policy Characteristics'!D:D,MATCH($C122,'Policy Characteristics'!$C:$C,0))),"",INDEX('Policy Characteristics'!D:D,MATCH($C122,'Policy Characteristics'!$C:$C,0)))</f>
        <v>Vehicle Subsidy</v>
      </c>
      <c r="K122" s="76" t="str">
        <f>IF(ISBLANK(INDEX('Policy Characteristics'!E:E,MATCH($C122,'Policy Characteristics'!$C:$C,0))),"",INDEX('Policy Characteristics'!E:E,MATCH($C122,'Policy Characteristics'!$C:$C,0)))</f>
        <v>trans frgt subsidy</v>
      </c>
      <c r="L122" s="205">
        <f>IF(ISBLANK(INDEX('Policy Characteristics'!F:F,MATCH($C122,'Policy Characteristics'!$C:$C,0))),"",INDEX('Policy Characteristics'!F:F,MATCH($C122,'Policy Characteristics'!$C:$C,0)))</f>
        <v>-45000</v>
      </c>
      <c r="M122" s="205">
        <f>IF(ISBLANK(INDEX('Policy Characteristics'!G:G,MATCH($C122,'Policy Characteristics'!$C:$C,0))),"",INDEX('Policy Characteristics'!G:G,MATCH($C122,'Policy Characteristics'!$C:$C,0)))</f>
        <v>50000</v>
      </c>
      <c r="N122" s="205">
        <f>IF(ISBLANK(INDEX('Policy Characteristics'!H:H,MATCH($C122,'Policy Characteristics'!$C:$C,0))),"",INDEX('Policy Characteristics'!H:H,MATCH($C122,'Policy Characteristics'!$C:$C,0)))</f>
        <v>100</v>
      </c>
      <c r="O122" s="76" t="str">
        <f>IF(ISBLANK(INDEX('Policy Characteristics'!I:I,MATCH($C122,'Policy Characteristics'!$C:$C,0))),"",INDEX('Policy Characteristics'!I:I,MATCH($C122,'Policy Characteristics'!$C:$C,0)))</f>
        <v>$ / vehicle</v>
      </c>
      <c r="P122" s="76" t="str">
        <f>IF(ISBLANK(INDEX('Policy Characteristics'!J:J,MATCH($C122,'Policy Characteristics'!$C:$C,0))),"",INDEX('Policy Characteristics'!J:J,MATCH($C122,'Policy Characteristics'!$C:$C,0)))</f>
        <v xml:space="preserve">**Description:** This policy specifies the dollar amount offered as a subsidy to the purchaser of a new freight vehicle.  This is in addition to subsidies that exist in the BAU case. A negative value implies a tax or removal of subsidies. // **Guidance for setting values:** The U.S. currently offers a federal tax credit for up to $40,500 for qualifying clean commercial vehicles, which is incorporated in the BAU. This state has no additional state subsidies. </v>
      </c>
      <c r="Q122" s="76" t="str">
        <f>IF(ISBLANK(INDEX('Policy Characteristics'!K:K,MATCH($C122,'Policy Characteristics'!$C:$C,0))),"",INDEX('Policy Characteristics'!K:K,MATCH($C122,'Policy Characteristics'!$C:$C,0)))</f>
        <v>transportation-sector-main.html#ev-subsidy</v>
      </c>
      <c r="R122" s="76" t="str">
        <f>IF(ISBLANK(INDEX('Policy Characteristics'!L:L,MATCH($C122,'Policy Characteristics'!$C:$C,0))),"",INDEX('Policy Characteristics'!L:L,MATCH($C122,'Policy Characteristics'!$C:$C,0)))</f>
        <v>ev-subsidy.html</v>
      </c>
    </row>
    <row r="123" spans="1:18" x14ac:dyDescent="0.25">
      <c r="A123" s="76" t="str">
        <f>IF(ISBLANK(INDEX('Policy Characteristics'!A:A,MATCH($C123,'Policy Characteristics'!$C:$C,0))),"",INDEX('Policy Characteristics'!A:A,MATCH($C123,'Policy Characteristics'!$C:$C,0)))</f>
        <v>Transportation</v>
      </c>
      <c r="B123" s="200" t="str">
        <f>IF(ISBLANK(INDEX('Policy Characteristics'!B:B,MATCH($C123,'Policy Characteristics'!$C:$C,0))),"",INDEX('Policy Characteristics'!B:B,MATCH($C123,'Policy Characteristics'!$C:$C,0)))</f>
        <v>Freight Vehicle Subsidy</v>
      </c>
      <c r="C123" s="76" t="str">
        <f t="shared" si="2"/>
        <v>Additional Freight Vehicle Subsidy</v>
      </c>
      <c r="D123" s="143" t="s">
        <v>39</v>
      </c>
      <c r="E123" s="143" t="s">
        <v>495</v>
      </c>
      <c r="F123" s="143" t="s">
        <v>1486</v>
      </c>
      <c r="G123" s="143" t="s">
        <v>1621</v>
      </c>
      <c r="H123" s="15">
        <v>1704</v>
      </c>
      <c r="I123" s="201" t="s">
        <v>44</v>
      </c>
      <c r="J123" s="202" t="str">
        <f>IF(ISBLANK(INDEX('Policy Characteristics'!D:D,MATCH($C123,'Policy Characteristics'!$C:$C,0))),"",INDEX('Policy Characteristics'!D:D,MATCH($C123,'Policy Characteristics'!$C:$C,0)))</f>
        <v>Vehicle Subsidy</v>
      </c>
      <c r="K123" s="76" t="str">
        <f>IF(ISBLANK(INDEX('Policy Characteristics'!E:E,MATCH($C123,'Policy Characteristics'!$C:$C,0))),"",INDEX('Policy Characteristics'!E:E,MATCH($C123,'Policy Characteristics'!$C:$C,0)))</f>
        <v>trans frgt subsidy</v>
      </c>
      <c r="L123" s="205">
        <f>IF(ISBLANK(INDEX('Policy Characteristics'!F:F,MATCH($C123,'Policy Characteristics'!$C:$C,0))),"",INDEX('Policy Characteristics'!F:F,MATCH($C123,'Policy Characteristics'!$C:$C,0)))</f>
        <v>-45000</v>
      </c>
      <c r="M123" s="205">
        <f>IF(ISBLANK(INDEX('Policy Characteristics'!G:G,MATCH($C123,'Policy Characteristics'!$C:$C,0))),"",INDEX('Policy Characteristics'!G:G,MATCH($C123,'Policy Characteristics'!$C:$C,0)))</f>
        <v>50000</v>
      </c>
      <c r="N123" s="205">
        <f>IF(ISBLANK(INDEX('Policy Characteristics'!H:H,MATCH($C123,'Policy Characteristics'!$C:$C,0))),"",INDEX('Policy Characteristics'!H:H,MATCH($C123,'Policy Characteristics'!$C:$C,0)))</f>
        <v>100</v>
      </c>
      <c r="O123" s="76" t="str">
        <f>IF(ISBLANK(INDEX('Policy Characteristics'!I:I,MATCH($C123,'Policy Characteristics'!$C:$C,0))),"",INDEX('Policy Characteristics'!I:I,MATCH($C123,'Policy Characteristics'!$C:$C,0)))</f>
        <v>$ / vehicle</v>
      </c>
      <c r="P123" s="76" t="str">
        <f>IF(ISBLANK(INDEX('Policy Characteristics'!J:J,MATCH($C123,'Policy Characteristics'!$C:$C,0))),"",INDEX('Policy Characteristics'!J:J,MATCH($C123,'Policy Characteristics'!$C:$C,0)))</f>
        <v xml:space="preserve">**Description:** This policy specifies the dollar amount offered as a subsidy to the purchaser of a new freight vehicle.  This is in addition to subsidies that exist in the BAU case. A negative value implies a tax or removal of subsidies. // **Guidance for setting values:** The U.S. currently offers a federal tax credit for up to $40,500 for qualifying clean commercial vehicles, which is incorporated in the BAU. This state has no additional state subsidies. </v>
      </c>
      <c r="Q123" s="76" t="str">
        <f>IF(ISBLANK(INDEX('Policy Characteristics'!K:K,MATCH($C123,'Policy Characteristics'!$C:$C,0))),"",INDEX('Policy Characteristics'!K:K,MATCH($C123,'Policy Characteristics'!$C:$C,0)))</f>
        <v>transportation-sector-main.html#ev-subsidy</v>
      </c>
      <c r="R123" s="76" t="str">
        <f>IF(ISBLANK(INDEX('Policy Characteristics'!L:L,MATCH($C123,'Policy Characteristics'!$C:$C,0))),"",INDEX('Policy Characteristics'!L:L,MATCH($C123,'Policy Characteristics'!$C:$C,0)))</f>
        <v>ev-subsidy.html</v>
      </c>
    </row>
    <row r="124" spans="1:18" x14ac:dyDescent="0.25">
      <c r="A124" s="76" t="str">
        <f>IF(ISBLANK(INDEX('Policy Characteristics'!A:A,MATCH($C124,'Policy Characteristics'!$C:$C,0))),"",INDEX('Policy Characteristics'!A:A,MATCH($C124,'Policy Characteristics'!$C:$C,0)))</f>
        <v>Transportation</v>
      </c>
      <c r="B124" s="200" t="str">
        <f>IF(ISBLANK(INDEX('Policy Characteristics'!B:B,MATCH($C124,'Policy Characteristics'!$C:$C,0))),"",INDEX('Policy Characteristics'!B:B,MATCH($C124,'Policy Characteristics'!$C:$C,0)))</f>
        <v>Freight Vehicle Subsidy</v>
      </c>
      <c r="C124" s="76" t="str">
        <f t="shared" si="2"/>
        <v>Additional Freight Vehicle Subsidy</v>
      </c>
      <c r="D124" s="143" t="s">
        <v>39</v>
      </c>
      <c r="E124" s="143" t="s">
        <v>749</v>
      </c>
      <c r="F124" s="143" t="s">
        <v>1486</v>
      </c>
      <c r="G124" s="143" t="s">
        <v>749</v>
      </c>
      <c r="H124" s="15">
        <v>1705</v>
      </c>
      <c r="I124" s="201" t="s">
        <v>44</v>
      </c>
      <c r="J124" s="202" t="str">
        <f>IF(ISBLANK(INDEX('Policy Characteristics'!D:D,MATCH($C124,'Policy Characteristics'!$C:$C,0))),"",INDEX('Policy Characteristics'!D:D,MATCH($C124,'Policy Characteristics'!$C:$C,0)))</f>
        <v>Vehicle Subsidy</v>
      </c>
      <c r="K124" s="76" t="str">
        <f>IF(ISBLANK(INDEX('Policy Characteristics'!E:E,MATCH($C124,'Policy Characteristics'!$C:$C,0))),"",INDEX('Policy Characteristics'!E:E,MATCH($C124,'Policy Characteristics'!$C:$C,0)))</f>
        <v>trans frgt subsidy</v>
      </c>
      <c r="L124" s="205">
        <f>IF(ISBLANK(INDEX('Policy Characteristics'!F:F,MATCH($C124,'Policy Characteristics'!$C:$C,0))),"",INDEX('Policy Characteristics'!F:F,MATCH($C124,'Policy Characteristics'!$C:$C,0)))</f>
        <v>-45000</v>
      </c>
      <c r="M124" s="205">
        <f>IF(ISBLANK(INDEX('Policy Characteristics'!G:G,MATCH($C124,'Policy Characteristics'!$C:$C,0))),"",INDEX('Policy Characteristics'!G:G,MATCH($C124,'Policy Characteristics'!$C:$C,0)))</f>
        <v>50000</v>
      </c>
      <c r="N124" s="205">
        <f>IF(ISBLANK(INDEX('Policy Characteristics'!H:H,MATCH($C124,'Policy Characteristics'!$C:$C,0))),"",INDEX('Policy Characteristics'!H:H,MATCH($C124,'Policy Characteristics'!$C:$C,0)))</f>
        <v>100</v>
      </c>
      <c r="O124" s="76" t="str">
        <f>IF(ISBLANK(INDEX('Policy Characteristics'!I:I,MATCH($C124,'Policy Characteristics'!$C:$C,0))),"",INDEX('Policy Characteristics'!I:I,MATCH($C124,'Policy Characteristics'!$C:$C,0)))</f>
        <v>$ / vehicle</v>
      </c>
      <c r="P124" s="76" t="str">
        <f>IF(ISBLANK(INDEX('Policy Characteristics'!J:J,MATCH($C124,'Policy Characteristics'!$C:$C,0))),"",INDEX('Policy Characteristics'!J:J,MATCH($C124,'Policy Characteristics'!$C:$C,0)))</f>
        <v xml:space="preserve">**Description:** This policy specifies the dollar amount offered as a subsidy to the purchaser of a new freight vehicle.  This is in addition to subsidies that exist in the BAU case. A negative value implies a tax or removal of subsidies. // **Guidance for setting values:** The U.S. currently offers a federal tax credit for up to $40,500 for qualifying clean commercial vehicles, which is incorporated in the BAU. This state has no additional state subsidies. </v>
      </c>
      <c r="Q124" s="76" t="str">
        <f>IF(ISBLANK(INDEX('Policy Characteristics'!K:K,MATCH($C124,'Policy Characteristics'!$C:$C,0))),"",INDEX('Policy Characteristics'!K:K,MATCH($C124,'Policy Characteristics'!$C:$C,0)))</f>
        <v>transportation-sector-main.html#ev-subsidy</v>
      </c>
      <c r="R124" s="76" t="str">
        <f>IF(ISBLANK(INDEX('Policy Characteristics'!L:L,MATCH($C124,'Policy Characteristics'!$C:$C,0))),"",INDEX('Policy Characteristics'!L:L,MATCH($C124,'Policy Characteristics'!$C:$C,0)))</f>
        <v>ev-subsidy.html</v>
      </c>
    </row>
    <row r="125" spans="1:18" x14ac:dyDescent="0.25">
      <c r="A125" s="76" t="str">
        <f>IF(ISBLANK(INDEX('Policy Characteristics'!A:A,MATCH($C125,'Policy Characteristics'!$C:$C,0))),"",INDEX('Policy Characteristics'!A:A,MATCH($C125,'Policy Characteristics'!$C:$C,0)))</f>
        <v>Transportation</v>
      </c>
      <c r="B125" s="200" t="str">
        <f>IF(ISBLANK(INDEX('Policy Characteristics'!B:B,MATCH($C125,'Policy Characteristics'!$C:$C,0))),"",INDEX('Policy Characteristics'!B:B,MATCH($C125,'Policy Characteristics'!$C:$C,0)))</f>
        <v>Freight Vehicle Subsidy</v>
      </c>
      <c r="C125" s="76" t="str">
        <f t="shared" si="2"/>
        <v>Additional Freight Vehicle Subsidy</v>
      </c>
      <c r="D125" s="143" t="s">
        <v>39</v>
      </c>
      <c r="E125" s="143" t="s">
        <v>748</v>
      </c>
      <c r="F125" s="143" t="s">
        <v>1486</v>
      </c>
      <c r="G125" s="143" t="s">
        <v>1622</v>
      </c>
      <c r="H125" s="15">
        <v>1706</v>
      </c>
      <c r="I125" s="201" t="s">
        <v>44</v>
      </c>
      <c r="J125" s="202" t="str">
        <f>IF(ISBLANK(INDEX('Policy Characteristics'!D:D,MATCH($C125,'Policy Characteristics'!$C:$C,0))),"",INDEX('Policy Characteristics'!D:D,MATCH($C125,'Policy Characteristics'!$C:$C,0)))</f>
        <v>Vehicle Subsidy</v>
      </c>
      <c r="K125" s="76" t="str">
        <f>IF(ISBLANK(INDEX('Policy Characteristics'!E:E,MATCH($C125,'Policy Characteristics'!$C:$C,0))),"",INDEX('Policy Characteristics'!E:E,MATCH($C125,'Policy Characteristics'!$C:$C,0)))</f>
        <v>trans frgt subsidy</v>
      </c>
      <c r="L125" s="205">
        <f>IF(ISBLANK(INDEX('Policy Characteristics'!F:F,MATCH($C125,'Policy Characteristics'!$C:$C,0))),"",INDEX('Policy Characteristics'!F:F,MATCH($C125,'Policy Characteristics'!$C:$C,0)))</f>
        <v>-45000</v>
      </c>
      <c r="M125" s="205">
        <f>IF(ISBLANK(INDEX('Policy Characteristics'!G:G,MATCH($C125,'Policy Characteristics'!$C:$C,0))),"",INDEX('Policy Characteristics'!G:G,MATCH($C125,'Policy Characteristics'!$C:$C,0)))</f>
        <v>50000</v>
      </c>
      <c r="N125" s="205">
        <f>IF(ISBLANK(INDEX('Policy Characteristics'!H:H,MATCH($C125,'Policy Characteristics'!$C:$C,0))),"",INDEX('Policy Characteristics'!H:H,MATCH($C125,'Policy Characteristics'!$C:$C,0)))</f>
        <v>100</v>
      </c>
      <c r="O125" s="76" t="str">
        <f>IF(ISBLANK(INDEX('Policy Characteristics'!I:I,MATCH($C125,'Policy Characteristics'!$C:$C,0))),"",INDEX('Policy Characteristics'!I:I,MATCH($C125,'Policy Characteristics'!$C:$C,0)))</f>
        <v>$ / vehicle</v>
      </c>
      <c r="P125" s="76" t="str">
        <f>IF(ISBLANK(INDEX('Policy Characteristics'!J:J,MATCH($C125,'Policy Characteristics'!$C:$C,0))),"",INDEX('Policy Characteristics'!J:J,MATCH($C125,'Policy Characteristics'!$C:$C,0)))</f>
        <v xml:space="preserve">**Description:** This policy specifies the dollar amount offered as a subsidy to the purchaser of a new freight vehicle.  This is in addition to subsidies that exist in the BAU case. A negative value implies a tax or removal of subsidies. // **Guidance for setting values:** The U.S. currently offers a federal tax credit for up to $40,500 for qualifying clean commercial vehicles, which is incorporated in the BAU. This state has no additional state subsidies. </v>
      </c>
      <c r="Q125" s="76" t="str">
        <f>IF(ISBLANK(INDEX('Policy Characteristics'!K:K,MATCH($C125,'Policy Characteristics'!$C:$C,0))),"",INDEX('Policy Characteristics'!K:K,MATCH($C125,'Policy Characteristics'!$C:$C,0)))</f>
        <v>transportation-sector-main.html#ev-subsidy</v>
      </c>
      <c r="R125" s="76" t="str">
        <f>IF(ISBLANK(INDEX('Policy Characteristics'!L:L,MATCH($C125,'Policy Characteristics'!$C:$C,0))),"",INDEX('Policy Characteristics'!L:L,MATCH($C125,'Policy Characteristics'!$C:$C,0)))</f>
        <v>ev-subsidy.html</v>
      </c>
    </row>
    <row r="126" spans="1:18" x14ac:dyDescent="0.25">
      <c r="A126" s="76" t="str">
        <f>IF(ISBLANK(INDEX('Policy Characteristics'!A:A,MATCH($C126,'Policy Characteristics'!$C:$C,0))),"",INDEX('Policy Characteristics'!A:A,MATCH($C126,'Policy Characteristics'!$C:$C,0)))</f>
        <v>Transportation</v>
      </c>
      <c r="B126" s="200" t="str">
        <f>IF(ISBLANK(INDEX('Policy Characteristics'!B:B,MATCH($C126,'Policy Characteristics'!$C:$C,0))),"",INDEX('Policy Characteristics'!B:B,MATCH($C126,'Policy Characteristics'!$C:$C,0)))</f>
        <v>Freight Vehicle Subsidy</v>
      </c>
      <c r="C126" s="76" t="str">
        <f t="shared" si="2"/>
        <v>Additional Freight Vehicle Subsidy</v>
      </c>
      <c r="D126" s="88" t="s">
        <v>40</v>
      </c>
      <c r="E126" s="88" t="s">
        <v>491</v>
      </c>
      <c r="F126" s="143" t="s">
        <v>86</v>
      </c>
      <c r="G126" s="88" t="s">
        <v>1617</v>
      </c>
      <c r="H126" s="15">
        <v>1707</v>
      </c>
      <c r="I126" s="201" t="s">
        <v>44</v>
      </c>
      <c r="J126" s="202" t="str">
        <f>IF(ISBLANK(INDEX('Policy Characteristics'!D:D,MATCH($C126,'Policy Characteristics'!$C:$C,0))),"",INDEX('Policy Characteristics'!D:D,MATCH($C126,'Policy Characteristics'!$C:$C,0)))</f>
        <v>Vehicle Subsidy</v>
      </c>
      <c r="K126" s="76" t="str">
        <f>IF(ISBLANK(INDEX('Policy Characteristics'!E:E,MATCH($C126,'Policy Characteristics'!$C:$C,0))),"",INDEX('Policy Characteristics'!E:E,MATCH($C126,'Policy Characteristics'!$C:$C,0)))</f>
        <v>trans frgt subsidy</v>
      </c>
      <c r="L126" s="205">
        <f>IF(ISBLANK(INDEX('Policy Characteristics'!F:F,MATCH($C126,'Policy Characteristics'!$C:$C,0))),"",INDEX('Policy Characteristics'!F:F,MATCH($C126,'Policy Characteristics'!$C:$C,0)))</f>
        <v>-45000</v>
      </c>
      <c r="M126" s="205">
        <f>IF(ISBLANK(INDEX('Policy Characteristics'!G:G,MATCH($C126,'Policy Characteristics'!$C:$C,0))),"",INDEX('Policy Characteristics'!G:G,MATCH($C126,'Policy Characteristics'!$C:$C,0)))</f>
        <v>50000</v>
      </c>
      <c r="N126" s="205">
        <f>IF(ISBLANK(INDEX('Policy Characteristics'!H:H,MATCH($C126,'Policy Characteristics'!$C:$C,0))),"",INDEX('Policy Characteristics'!H:H,MATCH($C126,'Policy Characteristics'!$C:$C,0)))</f>
        <v>100</v>
      </c>
      <c r="O126" s="76" t="str">
        <f>IF(ISBLANK(INDEX('Policy Characteristics'!I:I,MATCH($C126,'Policy Characteristics'!$C:$C,0))),"",INDEX('Policy Characteristics'!I:I,MATCH($C126,'Policy Characteristics'!$C:$C,0)))</f>
        <v>$ / vehicle</v>
      </c>
      <c r="P126" s="76" t="str">
        <f>IF(ISBLANK(INDEX('Policy Characteristics'!J:J,MATCH($C126,'Policy Characteristics'!$C:$C,0))),"",INDEX('Policy Characteristics'!J:J,MATCH($C126,'Policy Characteristics'!$C:$C,0)))</f>
        <v xml:space="preserve">**Description:** This policy specifies the dollar amount offered as a subsidy to the purchaser of a new freight vehicle.  This is in addition to subsidies that exist in the BAU case. A negative value implies a tax or removal of subsidies. // **Guidance for setting values:** The U.S. currently offers a federal tax credit for up to $40,500 for qualifying clean commercial vehicles, which is incorporated in the BAU. This state has no additional state subsidies. </v>
      </c>
      <c r="Q126" s="76" t="str">
        <f>IF(ISBLANK(INDEX('Policy Characteristics'!K:K,MATCH($C126,'Policy Characteristics'!$C:$C,0))),"",INDEX('Policy Characteristics'!K:K,MATCH($C126,'Policy Characteristics'!$C:$C,0)))</f>
        <v>transportation-sector-main.html#ev-subsidy</v>
      </c>
      <c r="R126" s="76" t="str">
        <f>IF(ISBLANK(INDEX('Policy Characteristics'!L:L,MATCH($C126,'Policy Characteristics'!$C:$C,0))),"",INDEX('Policy Characteristics'!L:L,MATCH($C126,'Policy Characteristics'!$C:$C,0)))</f>
        <v>ev-subsidy.html</v>
      </c>
    </row>
    <row r="127" spans="1:18" x14ac:dyDescent="0.25">
      <c r="A127" s="76" t="str">
        <f>IF(ISBLANK(INDEX('Policy Characteristics'!A:A,MATCH($C127,'Policy Characteristics'!$C:$C,0))),"",INDEX('Policy Characteristics'!A:A,MATCH($C127,'Policy Characteristics'!$C:$C,0)))</f>
        <v>Transportation</v>
      </c>
      <c r="B127" s="200" t="str">
        <f>IF(ISBLANK(INDEX('Policy Characteristics'!B:B,MATCH($C127,'Policy Characteristics'!$C:$C,0))),"",INDEX('Policy Characteristics'!B:B,MATCH($C127,'Policy Characteristics'!$C:$C,0)))</f>
        <v>Freight Vehicle Subsidy</v>
      </c>
      <c r="C127" s="76" t="str">
        <f t="shared" si="2"/>
        <v>Additional Freight Vehicle Subsidy</v>
      </c>
      <c r="D127" s="88" t="s">
        <v>40</v>
      </c>
      <c r="E127" s="143" t="s">
        <v>492</v>
      </c>
      <c r="F127" s="143" t="s">
        <v>86</v>
      </c>
      <c r="G127" s="143" t="s">
        <v>1618</v>
      </c>
      <c r="H127" s="15">
        <v>1708</v>
      </c>
      <c r="I127" s="201" t="s">
        <v>44</v>
      </c>
      <c r="J127" s="202" t="str">
        <f>IF(ISBLANK(INDEX('Policy Characteristics'!D:D,MATCH($C127,'Policy Characteristics'!$C:$C,0))),"",INDEX('Policy Characteristics'!D:D,MATCH($C127,'Policy Characteristics'!$C:$C,0)))</f>
        <v>Vehicle Subsidy</v>
      </c>
      <c r="K127" s="76" t="str">
        <f>IF(ISBLANK(INDEX('Policy Characteristics'!E:E,MATCH($C127,'Policy Characteristics'!$C:$C,0))),"",INDEX('Policy Characteristics'!E:E,MATCH($C127,'Policy Characteristics'!$C:$C,0)))</f>
        <v>trans frgt subsidy</v>
      </c>
      <c r="L127" s="205">
        <f>IF(ISBLANK(INDEX('Policy Characteristics'!F:F,MATCH($C127,'Policy Characteristics'!$C:$C,0))),"",INDEX('Policy Characteristics'!F:F,MATCH($C127,'Policy Characteristics'!$C:$C,0)))</f>
        <v>-45000</v>
      </c>
      <c r="M127" s="205">
        <f>IF(ISBLANK(INDEX('Policy Characteristics'!G:G,MATCH($C127,'Policy Characteristics'!$C:$C,0))),"",INDEX('Policy Characteristics'!G:G,MATCH($C127,'Policy Characteristics'!$C:$C,0)))</f>
        <v>50000</v>
      </c>
      <c r="N127" s="205">
        <f>IF(ISBLANK(INDEX('Policy Characteristics'!H:H,MATCH($C127,'Policy Characteristics'!$C:$C,0))),"",INDEX('Policy Characteristics'!H:H,MATCH($C127,'Policy Characteristics'!$C:$C,0)))</f>
        <v>100</v>
      </c>
      <c r="O127" s="76" t="str">
        <f>IF(ISBLANK(INDEX('Policy Characteristics'!I:I,MATCH($C127,'Policy Characteristics'!$C:$C,0))),"",INDEX('Policy Characteristics'!I:I,MATCH($C127,'Policy Characteristics'!$C:$C,0)))</f>
        <v>$ / vehicle</v>
      </c>
      <c r="P127" s="76" t="str">
        <f>IF(ISBLANK(INDEX('Policy Characteristics'!J:J,MATCH($C127,'Policy Characteristics'!$C:$C,0))),"",INDEX('Policy Characteristics'!J:J,MATCH($C127,'Policy Characteristics'!$C:$C,0)))</f>
        <v xml:space="preserve">**Description:** This policy specifies the dollar amount offered as a subsidy to the purchaser of a new freight vehicle.  This is in addition to subsidies that exist in the BAU case. A negative value implies a tax or removal of subsidies. // **Guidance for setting values:** The U.S. currently offers a federal tax credit for up to $40,500 for qualifying clean commercial vehicles, which is incorporated in the BAU. This state has no additional state subsidies. </v>
      </c>
      <c r="Q127" s="76" t="str">
        <f>IF(ISBLANK(INDEX('Policy Characteristics'!K:K,MATCH($C127,'Policy Characteristics'!$C:$C,0))),"",INDEX('Policy Characteristics'!K:K,MATCH($C127,'Policy Characteristics'!$C:$C,0)))</f>
        <v>transportation-sector-main.html#ev-subsidy</v>
      </c>
      <c r="R127" s="76" t="str">
        <f>IF(ISBLANK(INDEX('Policy Characteristics'!L:L,MATCH($C127,'Policy Characteristics'!$C:$C,0))),"",INDEX('Policy Characteristics'!L:L,MATCH($C127,'Policy Characteristics'!$C:$C,0)))</f>
        <v>ev-subsidy.html</v>
      </c>
    </row>
    <row r="128" spans="1:18" x14ac:dyDescent="0.25">
      <c r="A128" s="76" t="str">
        <f>IF(ISBLANK(INDEX('Policy Characteristics'!A:A,MATCH($C128,'Policy Characteristics'!$C:$C,0))),"",INDEX('Policy Characteristics'!A:A,MATCH($C128,'Policy Characteristics'!$C:$C,0)))</f>
        <v>Transportation</v>
      </c>
      <c r="B128" s="200" t="str">
        <f>IF(ISBLANK(INDEX('Policy Characteristics'!B:B,MATCH($C128,'Policy Characteristics'!$C:$C,0))),"",INDEX('Policy Characteristics'!B:B,MATCH($C128,'Policy Characteristics'!$C:$C,0)))</f>
        <v>Freight Vehicle Subsidy</v>
      </c>
      <c r="C128" s="76" t="str">
        <f t="shared" si="2"/>
        <v>Additional Freight Vehicle Subsidy</v>
      </c>
      <c r="D128" s="88" t="s">
        <v>40</v>
      </c>
      <c r="E128" s="143" t="s">
        <v>493</v>
      </c>
      <c r="F128" s="143" t="s">
        <v>86</v>
      </c>
      <c r="G128" s="143" t="s">
        <v>1619</v>
      </c>
      <c r="H128" s="15">
        <v>1709</v>
      </c>
      <c r="I128" s="201" t="s">
        <v>44</v>
      </c>
      <c r="J128" s="202" t="str">
        <f>IF(ISBLANK(INDEX('Policy Characteristics'!D:D,MATCH($C128,'Policy Characteristics'!$C:$C,0))),"",INDEX('Policy Characteristics'!D:D,MATCH($C128,'Policy Characteristics'!$C:$C,0)))</f>
        <v>Vehicle Subsidy</v>
      </c>
      <c r="K128" s="76" t="str">
        <f>IF(ISBLANK(INDEX('Policy Characteristics'!E:E,MATCH($C128,'Policy Characteristics'!$C:$C,0))),"",INDEX('Policy Characteristics'!E:E,MATCH($C128,'Policy Characteristics'!$C:$C,0)))</f>
        <v>trans frgt subsidy</v>
      </c>
      <c r="L128" s="205">
        <f>IF(ISBLANK(INDEX('Policy Characteristics'!F:F,MATCH($C128,'Policy Characteristics'!$C:$C,0))),"",INDEX('Policy Characteristics'!F:F,MATCH($C128,'Policy Characteristics'!$C:$C,0)))</f>
        <v>-45000</v>
      </c>
      <c r="M128" s="205">
        <f>IF(ISBLANK(INDEX('Policy Characteristics'!G:G,MATCH($C128,'Policy Characteristics'!$C:$C,0))),"",INDEX('Policy Characteristics'!G:G,MATCH($C128,'Policy Characteristics'!$C:$C,0)))</f>
        <v>50000</v>
      </c>
      <c r="N128" s="205">
        <f>IF(ISBLANK(INDEX('Policy Characteristics'!H:H,MATCH($C128,'Policy Characteristics'!$C:$C,0))),"",INDEX('Policy Characteristics'!H:H,MATCH($C128,'Policy Characteristics'!$C:$C,0)))</f>
        <v>100</v>
      </c>
      <c r="O128" s="76" t="str">
        <f>IF(ISBLANK(INDEX('Policy Characteristics'!I:I,MATCH($C128,'Policy Characteristics'!$C:$C,0))),"",INDEX('Policy Characteristics'!I:I,MATCH($C128,'Policy Characteristics'!$C:$C,0)))</f>
        <v>$ / vehicle</v>
      </c>
      <c r="P128" s="76" t="str">
        <f>IF(ISBLANK(INDEX('Policy Characteristics'!J:J,MATCH($C128,'Policy Characteristics'!$C:$C,0))),"",INDEX('Policy Characteristics'!J:J,MATCH($C128,'Policy Characteristics'!$C:$C,0)))</f>
        <v xml:space="preserve">**Description:** This policy specifies the dollar amount offered as a subsidy to the purchaser of a new freight vehicle.  This is in addition to subsidies that exist in the BAU case. A negative value implies a tax or removal of subsidies. // **Guidance for setting values:** The U.S. currently offers a federal tax credit for up to $40,500 for qualifying clean commercial vehicles, which is incorporated in the BAU. This state has no additional state subsidies. </v>
      </c>
      <c r="Q128" s="76" t="str">
        <f>IF(ISBLANK(INDEX('Policy Characteristics'!K:K,MATCH($C128,'Policy Characteristics'!$C:$C,0))),"",INDEX('Policy Characteristics'!K:K,MATCH($C128,'Policy Characteristics'!$C:$C,0)))</f>
        <v>transportation-sector-main.html#ev-subsidy</v>
      </c>
      <c r="R128" s="76" t="str">
        <f>IF(ISBLANK(INDEX('Policy Characteristics'!L:L,MATCH($C128,'Policy Characteristics'!$C:$C,0))),"",INDEX('Policy Characteristics'!L:L,MATCH($C128,'Policy Characteristics'!$C:$C,0)))</f>
        <v>ev-subsidy.html</v>
      </c>
    </row>
    <row r="129" spans="1:18" x14ac:dyDescent="0.25">
      <c r="A129" s="76" t="str">
        <f>IF(ISBLANK(INDEX('Policy Characteristics'!A:A,MATCH($C129,'Policy Characteristics'!$C:$C,0))),"",INDEX('Policy Characteristics'!A:A,MATCH($C129,'Policy Characteristics'!$C:$C,0)))</f>
        <v>Transportation</v>
      </c>
      <c r="B129" s="200" t="str">
        <f>IF(ISBLANK(INDEX('Policy Characteristics'!B:B,MATCH($C129,'Policy Characteristics'!$C:$C,0))),"",INDEX('Policy Characteristics'!B:B,MATCH($C129,'Policy Characteristics'!$C:$C,0)))</f>
        <v>Freight Vehicle Subsidy</v>
      </c>
      <c r="C129" s="76" t="str">
        <f t="shared" si="2"/>
        <v>Additional Freight Vehicle Subsidy</v>
      </c>
      <c r="D129" s="88" t="s">
        <v>40</v>
      </c>
      <c r="E129" s="143" t="s">
        <v>494</v>
      </c>
      <c r="F129" s="143" t="s">
        <v>86</v>
      </c>
      <c r="G129" s="143" t="s">
        <v>1620</v>
      </c>
      <c r="H129" s="15">
        <v>1710</v>
      </c>
      <c r="I129" s="201" t="s">
        <v>44</v>
      </c>
      <c r="J129" s="202" t="str">
        <f>IF(ISBLANK(INDEX('Policy Characteristics'!D:D,MATCH($C129,'Policy Characteristics'!$C:$C,0))),"",INDEX('Policy Characteristics'!D:D,MATCH($C129,'Policy Characteristics'!$C:$C,0)))</f>
        <v>Vehicle Subsidy</v>
      </c>
      <c r="K129" s="76" t="str">
        <f>IF(ISBLANK(INDEX('Policy Characteristics'!E:E,MATCH($C129,'Policy Characteristics'!$C:$C,0))),"",INDEX('Policy Characteristics'!E:E,MATCH($C129,'Policy Characteristics'!$C:$C,0)))</f>
        <v>trans frgt subsidy</v>
      </c>
      <c r="L129" s="205">
        <f>IF(ISBLANK(INDEX('Policy Characteristics'!F:F,MATCH($C129,'Policy Characteristics'!$C:$C,0))),"",INDEX('Policy Characteristics'!F:F,MATCH($C129,'Policy Characteristics'!$C:$C,0)))</f>
        <v>-45000</v>
      </c>
      <c r="M129" s="205">
        <f>IF(ISBLANK(INDEX('Policy Characteristics'!G:G,MATCH($C129,'Policy Characteristics'!$C:$C,0))),"",INDEX('Policy Characteristics'!G:G,MATCH($C129,'Policy Characteristics'!$C:$C,0)))</f>
        <v>50000</v>
      </c>
      <c r="N129" s="205">
        <f>IF(ISBLANK(INDEX('Policy Characteristics'!H:H,MATCH($C129,'Policy Characteristics'!$C:$C,0))),"",INDEX('Policy Characteristics'!H:H,MATCH($C129,'Policy Characteristics'!$C:$C,0)))</f>
        <v>100</v>
      </c>
      <c r="O129" s="76" t="str">
        <f>IF(ISBLANK(INDEX('Policy Characteristics'!I:I,MATCH($C129,'Policy Characteristics'!$C:$C,0))),"",INDEX('Policy Characteristics'!I:I,MATCH($C129,'Policy Characteristics'!$C:$C,0)))</f>
        <v>$ / vehicle</v>
      </c>
      <c r="P129" s="76" t="str">
        <f>IF(ISBLANK(INDEX('Policy Characteristics'!J:J,MATCH($C129,'Policy Characteristics'!$C:$C,0))),"",INDEX('Policy Characteristics'!J:J,MATCH($C129,'Policy Characteristics'!$C:$C,0)))</f>
        <v xml:space="preserve">**Description:** This policy specifies the dollar amount offered as a subsidy to the purchaser of a new freight vehicle.  This is in addition to subsidies that exist in the BAU case. A negative value implies a tax or removal of subsidies. // **Guidance for setting values:** The U.S. currently offers a federal tax credit for up to $40,500 for qualifying clean commercial vehicles, which is incorporated in the BAU. This state has no additional state subsidies. </v>
      </c>
      <c r="Q129" s="76" t="str">
        <f>IF(ISBLANK(INDEX('Policy Characteristics'!K:K,MATCH($C129,'Policy Characteristics'!$C:$C,0))),"",INDEX('Policy Characteristics'!K:K,MATCH($C129,'Policy Characteristics'!$C:$C,0)))</f>
        <v>transportation-sector-main.html#ev-subsidy</v>
      </c>
      <c r="R129" s="76" t="str">
        <f>IF(ISBLANK(INDEX('Policy Characteristics'!L:L,MATCH($C129,'Policy Characteristics'!$C:$C,0))),"",INDEX('Policy Characteristics'!L:L,MATCH($C129,'Policy Characteristics'!$C:$C,0)))</f>
        <v>ev-subsidy.html</v>
      </c>
    </row>
    <row r="130" spans="1:18" x14ac:dyDescent="0.25">
      <c r="A130" s="76" t="str">
        <f>IF(ISBLANK(INDEX('Policy Characteristics'!A:A,MATCH($C130,'Policy Characteristics'!$C:$C,0))),"",INDEX('Policy Characteristics'!A:A,MATCH($C130,'Policy Characteristics'!$C:$C,0)))</f>
        <v>Transportation</v>
      </c>
      <c r="B130" s="200" t="str">
        <f>IF(ISBLANK(INDEX('Policy Characteristics'!B:B,MATCH($C130,'Policy Characteristics'!$C:$C,0))),"",INDEX('Policy Characteristics'!B:B,MATCH($C130,'Policy Characteristics'!$C:$C,0)))</f>
        <v>Freight Vehicle Subsidy</v>
      </c>
      <c r="C130" s="76" t="str">
        <f t="shared" si="2"/>
        <v>Additional Freight Vehicle Subsidy</v>
      </c>
      <c r="D130" s="88" t="s">
        <v>40</v>
      </c>
      <c r="E130" s="143" t="s">
        <v>495</v>
      </c>
      <c r="F130" s="143" t="s">
        <v>86</v>
      </c>
      <c r="G130" s="143" t="s">
        <v>1621</v>
      </c>
      <c r="H130" s="15">
        <v>1711</v>
      </c>
      <c r="I130" s="201" t="s">
        <v>44</v>
      </c>
      <c r="J130" s="202" t="str">
        <f>IF(ISBLANK(INDEX('Policy Characteristics'!D:D,MATCH($C130,'Policy Characteristics'!$C:$C,0))),"",INDEX('Policy Characteristics'!D:D,MATCH($C130,'Policy Characteristics'!$C:$C,0)))</f>
        <v>Vehicle Subsidy</v>
      </c>
      <c r="K130" s="76" t="str">
        <f>IF(ISBLANK(INDEX('Policy Characteristics'!E:E,MATCH($C130,'Policy Characteristics'!$C:$C,0))),"",INDEX('Policy Characteristics'!E:E,MATCH($C130,'Policy Characteristics'!$C:$C,0)))</f>
        <v>trans frgt subsidy</v>
      </c>
      <c r="L130" s="205">
        <f>IF(ISBLANK(INDEX('Policy Characteristics'!F:F,MATCH($C130,'Policy Characteristics'!$C:$C,0))),"",INDEX('Policy Characteristics'!F:F,MATCH($C130,'Policy Characteristics'!$C:$C,0)))</f>
        <v>-45000</v>
      </c>
      <c r="M130" s="205">
        <f>IF(ISBLANK(INDEX('Policy Characteristics'!G:G,MATCH($C130,'Policy Characteristics'!$C:$C,0))),"",INDEX('Policy Characteristics'!G:G,MATCH($C130,'Policy Characteristics'!$C:$C,0)))</f>
        <v>50000</v>
      </c>
      <c r="N130" s="205">
        <f>IF(ISBLANK(INDEX('Policy Characteristics'!H:H,MATCH($C130,'Policy Characteristics'!$C:$C,0))),"",INDEX('Policy Characteristics'!H:H,MATCH($C130,'Policy Characteristics'!$C:$C,0)))</f>
        <v>100</v>
      </c>
      <c r="O130" s="76" t="str">
        <f>IF(ISBLANK(INDEX('Policy Characteristics'!I:I,MATCH($C130,'Policy Characteristics'!$C:$C,0))),"",INDEX('Policy Characteristics'!I:I,MATCH($C130,'Policy Characteristics'!$C:$C,0)))</f>
        <v>$ / vehicle</v>
      </c>
      <c r="P130" s="76" t="str">
        <f>IF(ISBLANK(INDEX('Policy Characteristics'!J:J,MATCH($C130,'Policy Characteristics'!$C:$C,0))),"",INDEX('Policy Characteristics'!J:J,MATCH($C130,'Policy Characteristics'!$C:$C,0)))</f>
        <v xml:space="preserve">**Description:** This policy specifies the dollar amount offered as a subsidy to the purchaser of a new freight vehicle.  This is in addition to subsidies that exist in the BAU case. A negative value implies a tax or removal of subsidies. // **Guidance for setting values:** The U.S. currently offers a federal tax credit for up to $40,500 for qualifying clean commercial vehicles, which is incorporated in the BAU. This state has no additional state subsidies. </v>
      </c>
      <c r="Q130" s="76" t="str">
        <f>IF(ISBLANK(INDEX('Policy Characteristics'!K:K,MATCH($C130,'Policy Characteristics'!$C:$C,0))),"",INDEX('Policy Characteristics'!K:K,MATCH($C130,'Policy Characteristics'!$C:$C,0)))</f>
        <v>transportation-sector-main.html#ev-subsidy</v>
      </c>
      <c r="R130" s="76" t="str">
        <f>IF(ISBLANK(INDEX('Policy Characteristics'!L:L,MATCH($C130,'Policy Characteristics'!$C:$C,0))),"",INDEX('Policy Characteristics'!L:L,MATCH($C130,'Policy Characteristics'!$C:$C,0)))</f>
        <v>ev-subsidy.html</v>
      </c>
    </row>
    <row r="131" spans="1:18" x14ac:dyDescent="0.25">
      <c r="A131" s="76" t="str">
        <f>IF(ISBLANK(INDEX('Policy Characteristics'!A:A,MATCH($C131,'Policy Characteristics'!$C:$C,0))),"",INDEX('Policy Characteristics'!A:A,MATCH($C131,'Policy Characteristics'!$C:$C,0)))</f>
        <v>Transportation</v>
      </c>
      <c r="B131" s="200" t="str">
        <f>IF(ISBLANK(INDEX('Policy Characteristics'!B:B,MATCH($C131,'Policy Characteristics'!$C:$C,0))),"",INDEX('Policy Characteristics'!B:B,MATCH($C131,'Policy Characteristics'!$C:$C,0)))</f>
        <v>Freight Vehicle Subsidy</v>
      </c>
      <c r="C131" s="76" t="str">
        <f t="shared" si="2"/>
        <v>Additional Freight Vehicle Subsidy</v>
      </c>
      <c r="D131" s="88" t="s">
        <v>40</v>
      </c>
      <c r="E131" s="143" t="s">
        <v>749</v>
      </c>
      <c r="F131" s="143" t="s">
        <v>86</v>
      </c>
      <c r="G131" s="143" t="s">
        <v>749</v>
      </c>
      <c r="H131" s="15">
        <v>1712</v>
      </c>
      <c r="I131" s="201" t="s">
        <v>44</v>
      </c>
      <c r="J131" s="202" t="str">
        <f>IF(ISBLANK(INDEX('Policy Characteristics'!D:D,MATCH($C131,'Policy Characteristics'!$C:$C,0))),"",INDEX('Policy Characteristics'!D:D,MATCH($C131,'Policy Characteristics'!$C:$C,0)))</f>
        <v>Vehicle Subsidy</v>
      </c>
      <c r="K131" s="76" t="str">
        <f>IF(ISBLANK(INDEX('Policy Characteristics'!E:E,MATCH($C131,'Policy Characteristics'!$C:$C,0))),"",INDEX('Policy Characteristics'!E:E,MATCH($C131,'Policy Characteristics'!$C:$C,0)))</f>
        <v>trans frgt subsidy</v>
      </c>
      <c r="L131" s="205">
        <f>IF(ISBLANK(INDEX('Policy Characteristics'!F:F,MATCH($C131,'Policy Characteristics'!$C:$C,0))),"",INDEX('Policy Characteristics'!F:F,MATCH($C131,'Policy Characteristics'!$C:$C,0)))</f>
        <v>-45000</v>
      </c>
      <c r="M131" s="205">
        <f>IF(ISBLANK(INDEX('Policy Characteristics'!G:G,MATCH($C131,'Policy Characteristics'!$C:$C,0))),"",INDEX('Policy Characteristics'!G:G,MATCH($C131,'Policy Characteristics'!$C:$C,0)))</f>
        <v>50000</v>
      </c>
      <c r="N131" s="205">
        <f>IF(ISBLANK(INDEX('Policy Characteristics'!H:H,MATCH($C131,'Policy Characteristics'!$C:$C,0))),"",INDEX('Policy Characteristics'!H:H,MATCH($C131,'Policy Characteristics'!$C:$C,0)))</f>
        <v>100</v>
      </c>
      <c r="O131" s="76" t="str">
        <f>IF(ISBLANK(INDEX('Policy Characteristics'!I:I,MATCH($C131,'Policy Characteristics'!$C:$C,0))),"",INDEX('Policy Characteristics'!I:I,MATCH($C131,'Policy Characteristics'!$C:$C,0)))</f>
        <v>$ / vehicle</v>
      </c>
      <c r="P131" s="76" t="str">
        <f>IF(ISBLANK(INDEX('Policy Characteristics'!J:J,MATCH($C131,'Policy Characteristics'!$C:$C,0))),"",INDEX('Policy Characteristics'!J:J,MATCH($C131,'Policy Characteristics'!$C:$C,0)))</f>
        <v xml:space="preserve">**Description:** This policy specifies the dollar amount offered as a subsidy to the purchaser of a new freight vehicle.  This is in addition to subsidies that exist in the BAU case. A negative value implies a tax or removal of subsidies. // **Guidance for setting values:** The U.S. currently offers a federal tax credit for up to $40,500 for qualifying clean commercial vehicles, which is incorporated in the BAU. This state has no additional state subsidies. </v>
      </c>
      <c r="Q131" s="76" t="str">
        <f>IF(ISBLANK(INDEX('Policy Characteristics'!K:K,MATCH($C131,'Policy Characteristics'!$C:$C,0))),"",INDEX('Policy Characteristics'!K:K,MATCH($C131,'Policy Characteristics'!$C:$C,0)))</f>
        <v>transportation-sector-main.html#ev-subsidy</v>
      </c>
      <c r="R131" s="76" t="str">
        <f>IF(ISBLANK(INDEX('Policy Characteristics'!L:L,MATCH($C131,'Policy Characteristics'!$C:$C,0))),"",INDEX('Policy Characteristics'!L:L,MATCH($C131,'Policy Characteristics'!$C:$C,0)))</f>
        <v>ev-subsidy.html</v>
      </c>
    </row>
    <row r="132" spans="1:18" x14ac:dyDescent="0.25">
      <c r="A132" s="76" t="str">
        <f>IF(ISBLANK(INDEX('Policy Characteristics'!A:A,MATCH($C132,'Policy Characteristics'!$C:$C,0))),"",INDEX('Policy Characteristics'!A:A,MATCH($C132,'Policy Characteristics'!$C:$C,0)))</f>
        <v>Transportation</v>
      </c>
      <c r="B132" s="200" t="str">
        <f>IF(ISBLANK(INDEX('Policy Characteristics'!B:B,MATCH($C132,'Policy Characteristics'!$C:$C,0))),"",INDEX('Policy Characteristics'!B:B,MATCH($C132,'Policy Characteristics'!$C:$C,0)))</f>
        <v>Freight Vehicle Subsidy</v>
      </c>
      <c r="C132" s="76" t="str">
        <f t="shared" si="2"/>
        <v>Additional Freight Vehicle Subsidy</v>
      </c>
      <c r="D132" s="88" t="s">
        <v>40</v>
      </c>
      <c r="E132" s="143" t="s">
        <v>748</v>
      </c>
      <c r="F132" s="143" t="s">
        <v>86</v>
      </c>
      <c r="G132" s="143" t="s">
        <v>1622</v>
      </c>
      <c r="H132" s="15">
        <v>1713</v>
      </c>
      <c r="I132" s="201" t="s">
        <v>44</v>
      </c>
      <c r="J132" s="202" t="str">
        <f>IF(ISBLANK(INDEX('Policy Characteristics'!D:D,MATCH($C132,'Policy Characteristics'!$C:$C,0))),"",INDEX('Policy Characteristics'!D:D,MATCH($C132,'Policy Characteristics'!$C:$C,0)))</f>
        <v>Vehicle Subsidy</v>
      </c>
      <c r="K132" s="76" t="str">
        <f>IF(ISBLANK(INDEX('Policy Characteristics'!E:E,MATCH($C132,'Policy Characteristics'!$C:$C,0))),"",INDEX('Policy Characteristics'!E:E,MATCH($C132,'Policy Characteristics'!$C:$C,0)))</f>
        <v>trans frgt subsidy</v>
      </c>
      <c r="L132" s="205">
        <f>IF(ISBLANK(INDEX('Policy Characteristics'!F:F,MATCH($C132,'Policy Characteristics'!$C:$C,0))),"",INDEX('Policy Characteristics'!F:F,MATCH($C132,'Policy Characteristics'!$C:$C,0)))</f>
        <v>-45000</v>
      </c>
      <c r="M132" s="205">
        <f>IF(ISBLANK(INDEX('Policy Characteristics'!G:G,MATCH($C132,'Policy Characteristics'!$C:$C,0))),"",INDEX('Policy Characteristics'!G:G,MATCH($C132,'Policy Characteristics'!$C:$C,0)))</f>
        <v>50000</v>
      </c>
      <c r="N132" s="205">
        <f>IF(ISBLANK(INDEX('Policy Characteristics'!H:H,MATCH($C132,'Policy Characteristics'!$C:$C,0))),"",INDEX('Policy Characteristics'!H:H,MATCH($C132,'Policy Characteristics'!$C:$C,0)))</f>
        <v>100</v>
      </c>
      <c r="O132" s="76" t="str">
        <f>IF(ISBLANK(INDEX('Policy Characteristics'!I:I,MATCH($C132,'Policy Characteristics'!$C:$C,0))),"",INDEX('Policy Characteristics'!I:I,MATCH($C132,'Policy Characteristics'!$C:$C,0)))</f>
        <v>$ / vehicle</v>
      </c>
      <c r="P132" s="76" t="str">
        <f>IF(ISBLANK(INDEX('Policy Characteristics'!J:J,MATCH($C132,'Policy Characteristics'!$C:$C,0))),"",INDEX('Policy Characteristics'!J:J,MATCH($C132,'Policy Characteristics'!$C:$C,0)))</f>
        <v xml:space="preserve">**Description:** This policy specifies the dollar amount offered as a subsidy to the purchaser of a new freight vehicle.  This is in addition to subsidies that exist in the BAU case. A negative value implies a tax or removal of subsidies. // **Guidance for setting values:** The U.S. currently offers a federal tax credit for up to $40,500 for qualifying clean commercial vehicles, which is incorporated in the BAU. This state has no additional state subsidies. </v>
      </c>
      <c r="Q132" s="76" t="str">
        <f>IF(ISBLANK(INDEX('Policy Characteristics'!K:K,MATCH($C132,'Policy Characteristics'!$C:$C,0))),"",INDEX('Policy Characteristics'!K:K,MATCH($C132,'Policy Characteristics'!$C:$C,0)))</f>
        <v>transportation-sector-main.html#ev-subsidy</v>
      </c>
      <c r="R132" s="76" t="str">
        <f>IF(ISBLANK(INDEX('Policy Characteristics'!L:L,MATCH($C132,'Policy Characteristics'!$C:$C,0))),"",INDEX('Policy Characteristics'!L:L,MATCH($C132,'Policy Characteristics'!$C:$C,0)))</f>
        <v>ev-subsidy.html</v>
      </c>
    </row>
    <row r="133" spans="1:18" x14ac:dyDescent="0.25">
      <c r="A133" s="76" t="str">
        <f>IF(ISBLANK(INDEX('Policy Characteristics'!A:A,MATCH($C133,'Policy Characteristics'!$C:$C,0))),"",INDEX('Policy Characteristics'!A:A,MATCH($C133,'Policy Characteristics'!$C:$C,0)))</f>
        <v>Transportation</v>
      </c>
      <c r="B133" s="200" t="str">
        <f>IF(ISBLANK(INDEX('Policy Characteristics'!B:B,MATCH($C133,'Policy Characteristics'!$C:$C,0))),"",INDEX('Policy Characteristics'!B:B,MATCH($C133,'Policy Characteristics'!$C:$C,0)))</f>
        <v>Freight Vehicle Subsidy</v>
      </c>
      <c r="C133" s="76" t="str">
        <f t="shared" si="2"/>
        <v>Additional Freight Vehicle Subsidy</v>
      </c>
      <c r="D133" s="88" t="s">
        <v>41</v>
      </c>
      <c r="E133" s="88" t="s">
        <v>491</v>
      </c>
      <c r="F133" s="143" t="s">
        <v>1488</v>
      </c>
      <c r="G133" s="88" t="s">
        <v>1617</v>
      </c>
      <c r="H133" s="15">
        <v>1714</v>
      </c>
      <c r="I133" s="201" t="s">
        <v>44</v>
      </c>
      <c r="J133" s="202" t="str">
        <f>IF(ISBLANK(INDEX('Policy Characteristics'!D:D,MATCH($C133,'Policy Characteristics'!$C:$C,0))),"",INDEX('Policy Characteristics'!D:D,MATCH($C133,'Policy Characteristics'!$C:$C,0)))</f>
        <v>Vehicle Subsidy</v>
      </c>
      <c r="K133" s="76" t="str">
        <f>IF(ISBLANK(INDEX('Policy Characteristics'!E:E,MATCH($C133,'Policy Characteristics'!$C:$C,0))),"",INDEX('Policy Characteristics'!E:E,MATCH($C133,'Policy Characteristics'!$C:$C,0)))</f>
        <v>trans frgt subsidy</v>
      </c>
      <c r="L133" s="205">
        <f>IF(ISBLANK(INDEX('Policy Characteristics'!F:F,MATCH($C133,'Policy Characteristics'!$C:$C,0))),"",INDEX('Policy Characteristics'!F:F,MATCH($C133,'Policy Characteristics'!$C:$C,0)))</f>
        <v>-45000</v>
      </c>
      <c r="M133" s="205">
        <f>IF(ISBLANK(INDEX('Policy Characteristics'!G:G,MATCH($C133,'Policy Characteristics'!$C:$C,0))),"",INDEX('Policy Characteristics'!G:G,MATCH($C133,'Policy Characteristics'!$C:$C,0)))</f>
        <v>50000</v>
      </c>
      <c r="N133" s="205">
        <f>IF(ISBLANK(INDEX('Policy Characteristics'!H:H,MATCH($C133,'Policy Characteristics'!$C:$C,0))),"",INDEX('Policy Characteristics'!H:H,MATCH($C133,'Policy Characteristics'!$C:$C,0)))</f>
        <v>100</v>
      </c>
      <c r="O133" s="76" t="str">
        <f>IF(ISBLANK(INDEX('Policy Characteristics'!I:I,MATCH($C133,'Policy Characteristics'!$C:$C,0))),"",INDEX('Policy Characteristics'!I:I,MATCH($C133,'Policy Characteristics'!$C:$C,0)))</f>
        <v>$ / vehicle</v>
      </c>
      <c r="P133" s="76" t="str">
        <f>IF(ISBLANK(INDEX('Policy Characteristics'!J:J,MATCH($C133,'Policy Characteristics'!$C:$C,0))),"",INDEX('Policy Characteristics'!J:J,MATCH($C133,'Policy Characteristics'!$C:$C,0)))</f>
        <v xml:space="preserve">**Description:** This policy specifies the dollar amount offered as a subsidy to the purchaser of a new freight vehicle.  This is in addition to subsidies that exist in the BAU case. A negative value implies a tax or removal of subsidies. // **Guidance for setting values:** The U.S. currently offers a federal tax credit for up to $40,500 for qualifying clean commercial vehicles, which is incorporated in the BAU. This state has no additional state subsidies. </v>
      </c>
      <c r="Q133" s="76" t="str">
        <f>IF(ISBLANK(INDEX('Policy Characteristics'!K:K,MATCH($C133,'Policy Characteristics'!$C:$C,0))),"",INDEX('Policy Characteristics'!K:K,MATCH($C133,'Policy Characteristics'!$C:$C,0)))</f>
        <v>transportation-sector-main.html#ev-subsidy</v>
      </c>
      <c r="R133" s="76" t="str">
        <f>IF(ISBLANK(INDEX('Policy Characteristics'!L:L,MATCH($C133,'Policy Characteristics'!$C:$C,0))),"",INDEX('Policy Characteristics'!L:L,MATCH($C133,'Policy Characteristics'!$C:$C,0)))</f>
        <v>ev-subsidy.html</v>
      </c>
    </row>
    <row r="134" spans="1:18" x14ac:dyDescent="0.25">
      <c r="A134" s="76" t="str">
        <f>IF(ISBLANK(INDEX('Policy Characteristics'!A:A,MATCH($C134,'Policy Characteristics'!$C:$C,0))),"",INDEX('Policy Characteristics'!A:A,MATCH($C134,'Policy Characteristics'!$C:$C,0)))</f>
        <v>Transportation</v>
      </c>
      <c r="B134" s="200" t="str">
        <f>IF(ISBLANK(INDEX('Policy Characteristics'!B:B,MATCH($C134,'Policy Characteristics'!$C:$C,0))),"",INDEX('Policy Characteristics'!B:B,MATCH($C134,'Policy Characteristics'!$C:$C,0)))</f>
        <v>Freight Vehicle Subsidy</v>
      </c>
      <c r="C134" s="76" t="str">
        <f t="shared" si="2"/>
        <v>Additional Freight Vehicle Subsidy</v>
      </c>
      <c r="D134" s="88" t="s">
        <v>41</v>
      </c>
      <c r="E134" s="143" t="s">
        <v>492</v>
      </c>
      <c r="F134" s="143" t="s">
        <v>1488</v>
      </c>
      <c r="G134" s="143" t="s">
        <v>1618</v>
      </c>
      <c r="H134" s="15">
        <v>1715</v>
      </c>
      <c r="I134" s="201" t="s">
        <v>44</v>
      </c>
      <c r="J134" s="202" t="str">
        <f>IF(ISBLANK(INDEX('Policy Characteristics'!D:D,MATCH($C134,'Policy Characteristics'!$C:$C,0))),"",INDEX('Policy Characteristics'!D:D,MATCH($C134,'Policy Characteristics'!$C:$C,0)))</f>
        <v>Vehicle Subsidy</v>
      </c>
      <c r="K134" s="76" t="str">
        <f>IF(ISBLANK(INDEX('Policy Characteristics'!E:E,MATCH($C134,'Policy Characteristics'!$C:$C,0))),"",INDEX('Policy Characteristics'!E:E,MATCH($C134,'Policy Characteristics'!$C:$C,0)))</f>
        <v>trans frgt subsidy</v>
      </c>
      <c r="L134" s="205">
        <f>IF(ISBLANK(INDEX('Policy Characteristics'!F:F,MATCH($C134,'Policy Characteristics'!$C:$C,0))),"",INDEX('Policy Characteristics'!F:F,MATCH($C134,'Policy Characteristics'!$C:$C,0)))</f>
        <v>-45000</v>
      </c>
      <c r="M134" s="205">
        <f>IF(ISBLANK(INDEX('Policy Characteristics'!G:G,MATCH($C134,'Policy Characteristics'!$C:$C,0))),"",INDEX('Policy Characteristics'!G:G,MATCH($C134,'Policy Characteristics'!$C:$C,0)))</f>
        <v>50000</v>
      </c>
      <c r="N134" s="205">
        <f>IF(ISBLANK(INDEX('Policy Characteristics'!H:H,MATCH($C134,'Policy Characteristics'!$C:$C,0))),"",INDEX('Policy Characteristics'!H:H,MATCH($C134,'Policy Characteristics'!$C:$C,0)))</f>
        <v>100</v>
      </c>
      <c r="O134" s="76" t="str">
        <f>IF(ISBLANK(INDEX('Policy Characteristics'!I:I,MATCH($C134,'Policy Characteristics'!$C:$C,0))),"",INDEX('Policy Characteristics'!I:I,MATCH($C134,'Policy Characteristics'!$C:$C,0)))</f>
        <v>$ / vehicle</v>
      </c>
      <c r="P134" s="76" t="str">
        <f>IF(ISBLANK(INDEX('Policy Characteristics'!J:J,MATCH($C134,'Policy Characteristics'!$C:$C,0))),"",INDEX('Policy Characteristics'!J:J,MATCH($C134,'Policy Characteristics'!$C:$C,0)))</f>
        <v xml:space="preserve">**Description:** This policy specifies the dollar amount offered as a subsidy to the purchaser of a new freight vehicle.  This is in addition to subsidies that exist in the BAU case. A negative value implies a tax or removal of subsidies. // **Guidance for setting values:** The U.S. currently offers a federal tax credit for up to $40,500 for qualifying clean commercial vehicles, which is incorporated in the BAU. This state has no additional state subsidies. </v>
      </c>
      <c r="Q134" s="76" t="str">
        <f>IF(ISBLANK(INDEX('Policy Characteristics'!K:K,MATCH($C134,'Policy Characteristics'!$C:$C,0))),"",INDEX('Policy Characteristics'!K:K,MATCH($C134,'Policy Characteristics'!$C:$C,0)))</f>
        <v>transportation-sector-main.html#ev-subsidy</v>
      </c>
      <c r="R134" s="76" t="str">
        <f>IF(ISBLANK(INDEX('Policy Characteristics'!L:L,MATCH($C134,'Policy Characteristics'!$C:$C,0))),"",INDEX('Policy Characteristics'!L:L,MATCH($C134,'Policy Characteristics'!$C:$C,0)))</f>
        <v>ev-subsidy.html</v>
      </c>
    </row>
    <row r="135" spans="1:18" x14ac:dyDescent="0.25">
      <c r="A135" s="76" t="str">
        <f>IF(ISBLANK(INDEX('Policy Characteristics'!A:A,MATCH($C135,'Policy Characteristics'!$C:$C,0))),"",INDEX('Policy Characteristics'!A:A,MATCH($C135,'Policy Characteristics'!$C:$C,0)))</f>
        <v>Transportation</v>
      </c>
      <c r="B135" s="200" t="str">
        <f>IF(ISBLANK(INDEX('Policy Characteristics'!B:B,MATCH($C135,'Policy Characteristics'!$C:$C,0))),"",INDEX('Policy Characteristics'!B:B,MATCH($C135,'Policy Characteristics'!$C:$C,0)))</f>
        <v>Freight Vehicle Subsidy</v>
      </c>
      <c r="C135" s="76" t="str">
        <f t="shared" si="2"/>
        <v>Additional Freight Vehicle Subsidy</v>
      </c>
      <c r="D135" s="88" t="s">
        <v>41</v>
      </c>
      <c r="E135" s="143" t="s">
        <v>493</v>
      </c>
      <c r="F135" s="143" t="s">
        <v>1488</v>
      </c>
      <c r="G135" s="143" t="s">
        <v>1619</v>
      </c>
      <c r="H135" s="15">
        <v>1716</v>
      </c>
      <c r="I135" s="201" t="s">
        <v>44</v>
      </c>
      <c r="J135" s="202" t="str">
        <f>IF(ISBLANK(INDEX('Policy Characteristics'!D:D,MATCH($C135,'Policy Characteristics'!$C:$C,0))),"",INDEX('Policy Characteristics'!D:D,MATCH($C135,'Policy Characteristics'!$C:$C,0)))</f>
        <v>Vehicle Subsidy</v>
      </c>
      <c r="K135" s="76" t="str">
        <f>IF(ISBLANK(INDEX('Policy Characteristics'!E:E,MATCH($C135,'Policy Characteristics'!$C:$C,0))),"",INDEX('Policy Characteristics'!E:E,MATCH($C135,'Policy Characteristics'!$C:$C,0)))</f>
        <v>trans frgt subsidy</v>
      </c>
      <c r="L135" s="205">
        <f>IF(ISBLANK(INDEX('Policy Characteristics'!F:F,MATCH($C135,'Policy Characteristics'!$C:$C,0))),"",INDEX('Policy Characteristics'!F:F,MATCH($C135,'Policy Characteristics'!$C:$C,0)))</f>
        <v>-45000</v>
      </c>
      <c r="M135" s="205">
        <f>IF(ISBLANK(INDEX('Policy Characteristics'!G:G,MATCH($C135,'Policy Characteristics'!$C:$C,0))),"",INDEX('Policy Characteristics'!G:G,MATCH($C135,'Policy Characteristics'!$C:$C,0)))</f>
        <v>50000</v>
      </c>
      <c r="N135" s="205">
        <f>IF(ISBLANK(INDEX('Policy Characteristics'!H:H,MATCH($C135,'Policy Characteristics'!$C:$C,0))),"",INDEX('Policy Characteristics'!H:H,MATCH($C135,'Policy Characteristics'!$C:$C,0)))</f>
        <v>100</v>
      </c>
      <c r="O135" s="76" t="str">
        <f>IF(ISBLANK(INDEX('Policy Characteristics'!I:I,MATCH($C135,'Policy Characteristics'!$C:$C,0))),"",INDEX('Policy Characteristics'!I:I,MATCH($C135,'Policy Characteristics'!$C:$C,0)))</f>
        <v>$ / vehicle</v>
      </c>
      <c r="P135" s="76" t="str">
        <f>IF(ISBLANK(INDEX('Policy Characteristics'!J:J,MATCH($C135,'Policy Characteristics'!$C:$C,0))),"",INDEX('Policy Characteristics'!J:J,MATCH($C135,'Policy Characteristics'!$C:$C,0)))</f>
        <v xml:space="preserve">**Description:** This policy specifies the dollar amount offered as a subsidy to the purchaser of a new freight vehicle.  This is in addition to subsidies that exist in the BAU case. A negative value implies a tax or removal of subsidies. // **Guidance for setting values:** The U.S. currently offers a federal tax credit for up to $40,500 for qualifying clean commercial vehicles, which is incorporated in the BAU. This state has no additional state subsidies. </v>
      </c>
      <c r="Q135" s="76" t="str">
        <f>IF(ISBLANK(INDEX('Policy Characteristics'!K:K,MATCH($C135,'Policy Characteristics'!$C:$C,0))),"",INDEX('Policy Characteristics'!K:K,MATCH($C135,'Policy Characteristics'!$C:$C,0)))</f>
        <v>transportation-sector-main.html#ev-subsidy</v>
      </c>
      <c r="R135" s="76" t="str">
        <f>IF(ISBLANK(INDEX('Policy Characteristics'!L:L,MATCH($C135,'Policy Characteristics'!$C:$C,0))),"",INDEX('Policy Characteristics'!L:L,MATCH($C135,'Policy Characteristics'!$C:$C,0)))</f>
        <v>ev-subsidy.html</v>
      </c>
    </row>
    <row r="136" spans="1:18" x14ac:dyDescent="0.25">
      <c r="A136" s="76" t="str">
        <f>IF(ISBLANK(INDEX('Policy Characteristics'!A:A,MATCH($C136,'Policy Characteristics'!$C:$C,0))),"",INDEX('Policy Characteristics'!A:A,MATCH($C136,'Policy Characteristics'!$C:$C,0)))</f>
        <v>Transportation</v>
      </c>
      <c r="B136" s="200" t="str">
        <f>IF(ISBLANK(INDEX('Policy Characteristics'!B:B,MATCH($C136,'Policy Characteristics'!$C:$C,0))),"",INDEX('Policy Characteristics'!B:B,MATCH($C136,'Policy Characteristics'!$C:$C,0)))</f>
        <v>Freight Vehicle Subsidy</v>
      </c>
      <c r="C136" s="76" t="str">
        <f t="shared" si="2"/>
        <v>Additional Freight Vehicle Subsidy</v>
      </c>
      <c r="D136" s="88" t="s">
        <v>41</v>
      </c>
      <c r="E136" s="143" t="s">
        <v>494</v>
      </c>
      <c r="F136" s="143" t="s">
        <v>1488</v>
      </c>
      <c r="G136" s="143" t="s">
        <v>1620</v>
      </c>
      <c r="H136" s="15">
        <v>1717</v>
      </c>
      <c r="I136" s="201" t="s">
        <v>44</v>
      </c>
      <c r="J136" s="202" t="str">
        <f>IF(ISBLANK(INDEX('Policy Characteristics'!D:D,MATCH($C136,'Policy Characteristics'!$C:$C,0))),"",INDEX('Policy Characteristics'!D:D,MATCH($C136,'Policy Characteristics'!$C:$C,0)))</f>
        <v>Vehicle Subsidy</v>
      </c>
      <c r="K136" s="76" t="str">
        <f>IF(ISBLANK(INDEX('Policy Characteristics'!E:E,MATCH($C136,'Policy Characteristics'!$C:$C,0))),"",INDEX('Policy Characteristics'!E:E,MATCH($C136,'Policy Characteristics'!$C:$C,0)))</f>
        <v>trans frgt subsidy</v>
      </c>
      <c r="L136" s="205">
        <f>IF(ISBLANK(INDEX('Policy Characteristics'!F:F,MATCH($C136,'Policy Characteristics'!$C:$C,0))),"",INDEX('Policy Characteristics'!F:F,MATCH($C136,'Policy Characteristics'!$C:$C,0)))</f>
        <v>-45000</v>
      </c>
      <c r="M136" s="205">
        <f>IF(ISBLANK(INDEX('Policy Characteristics'!G:G,MATCH($C136,'Policy Characteristics'!$C:$C,0))),"",INDEX('Policy Characteristics'!G:G,MATCH($C136,'Policy Characteristics'!$C:$C,0)))</f>
        <v>50000</v>
      </c>
      <c r="N136" s="205">
        <f>IF(ISBLANK(INDEX('Policy Characteristics'!H:H,MATCH($C136,'Policy Characteristics'!$C:$C,0))),"",INDEX('Policy Characteristics'!H:H,MATCH($C136,'Policy Characteristics'!$C:$C,0)))</f>
        <v>100</v>
      </c>
      <c r="O136" s="76" t="str">
        <f>IF(ISBLANK(INDEX('Policy Characteristics'!I:I,MATCH($C136,'Policy Characteristics'!$C:$C,0))),"",INDEX('Policy Characteristics'!I:I,MATCH($C136,'Policy Characteristics'!$C:$C,0)))</f>
        <v>$ / vehicle</v>
      </c>
      <c r="P136" s="76" t="str">
        <f>IF(ISBLANK(INDEX('Policy Characteristics'!J:J,MATCH($C136,'Policy Characteristics'!$C:$C,0))),"",INDEX('Policy Characteristics'!J:J,MATCH($C136,'Policy Characteristics'!$C:$C,0)))</f>
        <v xml:space="preserve">**Description:** This policy specifies the dollar amount offered as a subsidy to the purchaser of a new freight vehicle.  This is in addition to subsidies that exist in the BAU case. A negative value implies a tax or removal of subsidies. // **Guidance for setting values:** The U.S. currently offers a federal tax credit for up to $40,500 for qualifying clean commercial vehicles, which is incorporated in the BAU. This state has no additional state subsidies. </v>
      </c>
      <c r="Q136" s="76" t="str">
        <f>IF(ISBLANK(INDEX('Policy Characteristics'!K:K,MATCH($C136,'Policy Characteristics'!$C:$C,0))),"",INDEX('Policy Characteristics'!K:K,MATCH($C136,'Policy Characteristics'!$C:$C,0)))</f>
        <v>transportation-sector-main.html#ev-subsidy</v>
      </c>
      <c r="R136" s="76" t="str">
        <f>IF(ISBLANK(INDEX('Policy Characteristics'!L:L,MATCH($C136,'Policy Characteristics'!$C:$C,0))),"",INDEX('Policy Characteristics'!L:L,MATCH($C136,'Policy Characteristics'!$C:$C,0)))</f>
        <v>ev-subsidy.html</v>
      </c>
    </row>
    <row r="137" spans="1:18" x14ac:dyDescent="0.25">
      <c r="A137" s="76" t="str">
        <f>IF(ISBLANK(INDEX('Policy Characteristics'!A:A,MATCH($C137,'Policy Characteristics'!$C:$C,0))),"",INDEX('Policy Characteristics'!A:A,MATCH($C137,'Policy Characteristics'!$C:$C,0)))</f>
        <v>Transportation</v>
      </c>
      <c r="B137" s="200" t="str">
        <f>IF(ISBLANK(INDEX('Policy Characteristics'!B:B,MATCH($C137,'Policy Characteristics'!$C:$C,0))),"",INDEX('Policy Characteristics'!B:B,MATCH($C137,'Policy Characteristics'!$C:$C,0)))</f>
        <v>Freight Vehicle Subsidy</v>
      </c>
      <c r="C137" s="76" t="str">
        <f t="shared" si="2"/>
        <v>Additional Freight Vehicle Subsidy</v>
      </c>
      <c r="D137" s="88" t="s">
        <v>41</v>
      </c>
      <c r="E137" s="143" t="s">
        <v>495</v>
      </c>
      <c r="F137" s="143" t="s">
        <v>1488</v>
      </c>
      <c r="G137" s="143" t="s">
        <v>1621</v>
      </c>
      <c r="H137" s="15">
        <v>1718</v>
      </c>
      <c r="I137" s="201" t="s">
        <v>44</v>
      </c>
      <c r="J137" s="202" t="str">
        <f>IF(ISBLANK(INDEX('Policy Characteristics'!D:D,MATCH($C137,'Policy Characteristics'!$C:$C,0))),"",INDEX('Policy Characteristics'!D:D,MATCH($C137,'Policy Characteristics'!$C:$C,0)))</f>
        <v>Vehicle Subsidy</v>
      </c>
      <c r="K137" s="76" t="str">
        <f>IF(ISBLANK(INDEX('Policy Characteristics'!E:E,MATCH($C137,'Policy Characteristics'!$C:$C,0))),"",INDEX('Policy Characteristics'!E:E,MATCH($C137,'Policy Characteristics'!$C:$C,0)))</f>
        <v>trans frgt subsidy</v>
      </c>
      <c r="L137" s="205">
        <f>IF(ISBLANK(INDEX('Policy Characteristics'!F:F,MATCH($C137,'Policy Characteristics'!$C:$C,0))),"",INDEX('Policy Characteristics'!F:F,MATCH($C137,'Policy Characteristics'!$C:$C,0)))</f>
        <v>-45000</v>
      </c>
      <c r="M137" s="205">
        <f>IF(ISBLANK(INDEX('Policy Characteristics'!G:G,MATCH($C137,'Policy Characteristics'!$C:$C,0))),"",INDEX('Policy Characteristics'!G:G,MATCH($C137,'Policy Characteristics'!$C:$C,0)))</f>
        <v>50000</v>
      </c>
      <c r="N137" s="205">
        <f>IF(ISBLANK(INDEX('Policy Characteristics'!H:H,MATCH($C137,'Policy Characteristics'!$C:$C,0))),"",INDEX('Policy Characteristics'!H:H,MATCH($C137,'Policy Characteristics'!$C:$C,0)))</f>
        <v>100</v>
      </c>
      <c r="O137" s="76" t="str">
        <f>IF(ISBLANK(INDEX('Policy Characteristics'!I:I,MATCH($C137,'Policy Characteristics'!$C:$C,0))),"",INDEX('Policy Characteristics'!I:I,MATCH($C137,'Policy Characteristics'!$C:$C,0)))</f>
        <v>$ / vehicle</v>
      </c>
      <c r="P137" s="76" t="str">
        <f>IF(ISBLANK(INDEX('Policy Characteristics'!J:J,MATCH($C137,'Policy Characteristics'!$C:$C,0))),"",INDEX('Policy Characteristics'!J:J,MATCH($C137,'Policy Characteristics'!$C:$C,0)))</f>
        <v xml:space="preserve">**Description:** This policy specifies the dollar amount offered as a subsidy to the purchaser of a new freight vehicle.  This is in addition to subsidies that exist in the BAU case. A negative value implies a tax or removal of subsidies. // **Guidance for setting values:** The U.S. currently offers a federal tax credit for up to $40,500 for qualifying clean commercial vehicles, which is incorporated in the BAU. This state has no additional state subsidies. </v>
      </c>
      <c r="Q137" s="76" t="str">
        <f>IF(ISBLANK(INDEX('Policy Characteristics'!K:K,MATCH($C137,'Policy Characteristics'!$C:$C,0))),"",INDEX('Policy Characteristics'!K:K,MATCH($C137,'Policy Characteristics'!$C:$C,0)))</f>
        <v>transportation-sector-main.html#ev-subsidy</v>
      </c>
      <c r="R137" s="76" t="str">
        <f>IF(ISBLANK(INDEX('Policy Characteristics'!L:L,MATCH($C137,'Policy Characteristics'!$C:$C,0))),"",INDEX('Policy Characteristics'!L:L,MATCH($C137,'Policy Characteristics'!$C:$C,0)))</f>
        <v>ev-subsidy.html</v>
      </c>
    </row>
    <row r="138" spans="1:18" x14ac:dyDescent="0.25">
      <c r="A138" s="76" t="str">
        <f>IF(ISBLANK(INDEX('Policy Characteristics'!A:A,MATCH($C138,'Policy Characteristics'!$C:$C,0))),"",INDEX('Policy Characteristics'!A:A,MATCH($C138,'Policy Characteristics'!$C:$C,0)))</f>
        <v>Transportation</v>
      </c>
      <c r="B138" s="200" t="str">
        <f>IF(ISBLANK(INDEX('Policy Characteristics'!B:B,MATCH($C138,'Policy Characteristics'!$C:$C,0))),"",INDEX('Policy Characteristics'!B:B,MATCH($C138,'Policy Characteristics'!$C:$C,0)))</f>
        <v>Freight Vehicle Subsidy</v>
      </c>
      <c r="C138" s="76" t="str">
        <f t="shared" si="2"/>
        <v>Additional Freight Vehicle Subsidy</v>
      </c>
      <c r="D138" s="88" t="s">
        <v>41</v>
      </c>
      <c r="E138" s="143" t="s">
        <v>749</v>
      </c>
      <c r="F138" s="143" t="s">
        <v>1488</v>
      </c>
      <c r="G138" s="143" t="s">
        <v>749</v>
      </c>
      <c r="H138" s="15">
        <v>1719</v>
      </c>
      <c r="I138" s="201" t="s">
        <v>44</v>
      </c>
      <c r="J138" s="202" t="str">
        <f>IF(ISBLANK(INDEX('Policy Characteristics'!D:D,MATCH($C138,'Policy Characteristics'!$C:$C,0))),"",INDEX('Policy Characteristics'!D:D,MATCH($C138,'Policy Characteristics'!$C:$C,0)))</f>
        <v>Vehicle Subsidy</v>
      </c>
      <c r="K138" s="76" t="str">
        <f>IF(ISBLANK(INDEX('Policy Characteristics'!E:E,MATCH($C138,'Policy Characteristics'!$C:$C,0))),"",INDEX('Policy Characteristics'!E:E,MATCH($C138,'Policy Characteristics'!$C:$C,0)))</f>
        <v>trans frgt subsidy</v>
      </c>
      <c r="L138" s="205">
        <f>IF(ISBLANK(INDEX('Policy Characteristics'!F:F,MATCH($C138,'Policy Characteristics'!$C:$C,0))),"",INDEX('Policy Characteristics'!F:F,MATCH($C138,'Policy Characteristics'!$C:$C,0)))</f>
        <v>-45000</v>
      </c>
      <c r="M138" s="205">
        <f>IF(ISBLANK(INDEX('Policy Characteristics'!G:G,MATCH($C138,'Policy Characteristics'!$C:$C,0))),"",INDEX('Policy Characteristics'!G:G,MATCH($C138,'Policy Characteristics'!$C:$C,0)))</f>
        <v>50000</v>
      </c>
      <c r="N138" s="205">
        <f>IF(ISBLANK(INDEX('Policy Characteristics'!H:H,MATCH($C138,'Policy Characteristics'!$C:$C,0))),"",INDEX('Policy Characteristics'!H:H,MATCH($C138,'Policy Characteristics'!$C:$C,0)))</f>
        <v>100</v>
      </c>
      <c r="O138" s="76" t="str">
        <f>IF(ISBLANK(INDEX('Policy Characteristics'!I:I,MATCH($C138,'Policy Characteristics'!$C:$C,0))),"",INDEX('Policy Characteristics'!I:I,MATCH($C138,'Policy Characteristics'!$C:$C,0)))</f>
        <v>$ / vehicle</v>
      </c>
      <c r="P138" s="76" t="str">
        <f>IF(ISBLANK(INDEX('Policy Characteristics'!J:J,MATCH($C138,'Policy Characteristics'!$C:$C,0))),"",INDEX('Policy Characteristics'!J:J,MATCH($C138,'Policy Characteristics'!$C:$C,0)))</f>
        <v xml:space="preserve">**Description:** This policy specifies the dollar amount offered as a subsidy to the purchaser of a new freight vehicle.  This is in addition to subsidies that exist in the BAU case. A negative value implies a tax or removal of subsidies. // **Guidance for setting values:** The U.S. currently offers a federal tax credit for up to $40,500 for qualifying clean commercial vehicles, which is incorporated in the BAU. This state has no additional state subsidies. </v>
      </c>
      <c r="Q138" s="76" t="str">
        <f>IF(ISBLANK(INDEX('Policy Characteristics'!K:K,MATCH($C138,'Policy Characteristics'!$C:$C,0))),"",INDEX('Policy Characteristics'!K:K,MATCH($C138,'Policy Characteristics'!$C:$C,0)))</f>
        <v>transportation-sector-main.html#ev-subsidy</v>
      </c>
      <c r="R138" s="76" t="str">
        <f>IF(ISBLANK(INDEX('Policy Characteristics'!L:L,MATCH($C138,'Policy Characteristics'!$C:$C,0))),"",INDEX('Policy Characteristics'!L:L,MATCH($C138,'Policy Characteristics'!$C:$C,0)))</f>
        <v>ev-subsidy.html</v>
      </c>
    </row>
    <row r="139" spans="1:18" x14ac:dyDescent="0.25">
      <c r="A139" s="76" t="str">
        <f>IF(ISBLANK(INDEX('Policy Characteristics'!A:A,MATCH($C139,'Policy Characteristics'!$C:$C,0))),"",INDEX('Policy Characteristics'!A:A,MATCH($C139,'Policy Characteristics'!$C:$C,0)))</f>
        <v>Transportation</v>
      </c>
      <c r="B139" s="200" t="str">
        <f>IF(ISBLANK(INDEX('Policy Characteristics'!B:B,MATCH($C139,'Policy Characteristics'!$C:$C,0))),"",INDEX('Policy Characteristics'!B:B,MATCH($C139,'Policy Characteristics'!$C:$C,0)))</f>
        <v>Freight Vehicle Subsidy</v>
      </c>
      <c r="C139" s="76" t="str">
        <f t="shared" si="2"/>
        <v>Additional Freight Vehicle Subsidy</v>
      </c>
      <c r="D139" s="88" t="s">
        <v>41</v>
      </c>
      <c r="E139" s="143" t="s">
        <v>748</v>
      </c>
      <c r="F139" s="143" t="s">
        <v>1488</v>
      </c>
      <c r="G139" s="143" t="s">
        <v>1622</v>
      </c>
      <c r="H139" s="15">
        <v>1720</v>
      </c>
      <c r="I139" s="201" t="s">
        <v>44</v>
      </c>
      <c r="J139" s="202" t="str">
        <f>IF(ISBLANK(INDEX('Policy Characteristics'!D:D,MATCH($C139,'Policy Characteristics'!$C:$C,0))),"",INDEX('Policy Characteristics'!D:D,MATCH($C139,'Policy Characteristics'!$C:$C,0)))</f>
        <v>Vehicle Subsidy</v>
      </c>
      <c r="K139" s="76" t="str">
        <f>IF(ISBLANK(INDEX('Policy Characteristics'!E:E,MATCH($C139,'Policy Characteristics'!$C:$C,0))),"",INDEX('Policy Characteristics'!E:E,MATCH($C139,'Policy Characteristics'!$C:$C,0)))</f>
        <v>trans frgt subsidy</v>
      </c>
      <c r="L139" s="205">
        <f>IF(ISBLANK(INDEX('Policy Characteristics'!F:F,MATCH($C139,'Policy Characteristics'!$C:$C,0))),"",INDEX('Policy Characteristics'!F:F,MATCH($C139,'Policy Characteristics'!$C:$C,0)))</f>
        <v>-45000</v>
      </c>
      <c r="M139" s="205">
        <f>IF(ISBLANK(INDEX('Policy Characteristics'!G:G,MATCH($C139,'Policy Characteristics'!$C:$C,0))),"",INDEX('Policy Characteristics'!G:G,MATCH($C139,'Policy Characteristics'!$C:$C,0)))</f>
        <v>50000</v>
      </c>
      <c r="N139" s="205">
        <f>IF(ISBLANK(INDEX('Policy Characteristics'!H:H,MATCH($C139,'Policy Characteristics'!$C:$C,0))),"",INDEX('Policy Characteristics'!H:H,MATCH($C139,'Policy Characteristics'!$C:$C,0)))</f>
        <v>100</v>
      </c>
      <c r="O139" s="76" t="str">
        <f>IF(ISBLANK(INDEX('Policy Characteristics'!I:I,MATCH($C139,'Policy Characteristics'!$C:$C,0))),"",INDEX('Policy Characteristics'!I:I,MATCH($C139,'Policy Characteristics'!$C:$C,0)))</f>
        <v>$ / vehicle</v>
      </c>
      <c r="P139" s="76" t="str">
        <f>IF(ISBLANK(INDEX('Policy Characteristics'!J:J,MATCH($C139,'Policy Characteristics'!$C:$C,0))),"",INDEX('Policy Characteristics'!J:J,MATCH($C139,'Policy Characteristics'!$C:$C,0)))</f>
        <v xml:space="preserve">**Description:** This policy specifies the dollar amount offered as a subsidy to the purchaser of a new freight vehicle.  This is in addition to subsidies that exist in the BAU case. A negative value implies a tax or removal of subsidies. // **Guidance for setting values:** The U.S. currently offers a federal tax credit for up to $40,500 for qualifying clean commercial vehicles, which is incorporated in the BAU. This state has no additional state subsidies. </v>
      </c>
      <c r="Q139" s="76" t="str">
        <f>IF(ISBLANK(INDEX('Policy Characteristics'!K:K,MATCH($C139,'Policy Characteristics'!$C:$C,0))),"",INDEX('Policy Characteristics'!K:K,MATCH($C139,'Policy Characteristics'!$C:$C,0)))</f>
        <v>transportation-sector-main.html#ev-subsidy</v>
      </c>
      <c r="R139" s="76" t="str">
        <f>IF(ISBLANK(INDEX('Policy Characteristics'!L:L,MATCH($C139,'Policy Characteristics'!$C:$C,0))),"",INDEX('Policy Characteristics'!L:L,MATCH($C139,'Policy Characteristics'!$C:$C,0)))</f>
        <v>ev-subsidy.html</v>
      </c>
    </row>
    <row r="140" spans="1:18" x14ac:dyDescent="0.25">
      <c r="A140" s="76" t="str">
        <f>IF(ISBLANK(INDEX('Policy Characteristics'!A:A,MATCH($C140,'Policy Characteristics'!$C:$C,0))),"",INDEX('Policy Characteristics'!A:A,MATCH($C140,'Policy Characteristics'!$C:$C,0)))</f>
        <v>Transportation</v>
      </c>
      <c r="B140" s="200" t="str">
        <f>IF(ISBLANK(INDEX('Policy Characteristics'!B:B,MATCH($C140,'Policy Characteristics'!$C:$C,0))),"",INDEX('Policy Characteristics'!B:B,MATCH($C140,'Policy Characteristics'!$C:$C,0)))</f>
        <v>Freight Vehicle Subsidy</v>
      </c>
      <c r="C140" s="76" t="str">
        <f t="shared" si="2"/>
        <v>Additional Freight Vehicle Subsidy</v>
      </c>
      <c r="D140" s="88" t="s">
        <v>112</v>
      </c>
      <c r="E140" s="88" t="s">
        <v>491</v>
      </c>
      <c r="F140" s="143" t="s">
        <v>142</v>
      </c>
      <c r="G140" s="88" t="s">
        <v>1617</v>
      </c>
      <c r="H140" s="15">
        <v>1721</v>
      </c>
      <c r="I140" s="201" t="s">
        <v>44</v>
      </c>
      <c r="J140" s="202" t="str">
        <f>IF(ISBLANK(INDEX('Policy Characteristics'!D:D,MATCH($C140,'Policy Characteristics'!$C:$C,0))),"",INDEX('Policy Characteristics'!D:D,MATCH($C140,'Policy Characteristics'!$C:$C,0)))</f>
        <v>Vehicle Subsidy</v>
      </c>
      <c r="K140" s="76" t="str">
        <f>IF(ISBLANK(INDEX('Policy Characteristics'!E:E,MATCH($C140,'Policy Characteristics'!$C:$C,0))),"",INDEX('Policy Characteristics'!E:E,MATCH($C140,'Policy Characteristics'!$C:$C,0)))</f>
        <v>trans frgt subsidy</v>
      </c>
      <c r="L140" s="205">
        <f>IF(ISBLANK(INDEX('Policy Characteristics'!F:F,MATCH($C140,'Policy Characteristics'!$C:$C,0))),"",INDEX('Policy Characteristics'!F:F,MATCH($C140,'Policy Characteristics'!$C:$C,0)))</f>
        <v>-45000</v>
      </c>
      <c r="M140" s="205">
        <f>IF(ISBLANK(INDEX('Policy Characteristics'!G:G,MATCH($C140,'Policy Characteristics'!$C:$C,0))),"",INDEX('Policy Characteristics'!G:G,MATCH($C140,'Policy Characteristics'!$C:$C,0)))</f>
        <v>50000</v>
      </c>
      <c r="N140" s="205">
        <f>IF(ISBLANK(INDEX('Policy Characteristics'!H:H,MATCH($C140,'Policy Characteristics'!$C:$C,0))),"",INDEX('Policy Characteristics'!H:H,MATCH($C140,'Policy Characteristics'!$C:$C,0)))</f>
        <v>100</v>
      </c>
      <c r="O140" s="76" t="str">
        <f>IF(ISBLANK(INDEX('Policy Characteristics'!I:I,MATCH($C140,'Policy Characteristics'!$C:$C,0))),"",INDEX('Policy Characteristics'!I:I,MATCH($C140,'Policy Characteristics'!$C:$C,0)))</f>
        <v>$ / vehicle</v>
      </c>
      <c r="P140" s="76" t="str">
        <f>IF(ISBLANK(INDEX('Policy Characteristics'!J:J,MATCH($C140,'Policy Characteristics'!$C:$C,0))),"",INDEX('Policy Characteristics'!J:J,MATCH($C140,'Policy Characteristics'!$C:$C,0)))</f>
        <v xml:space="preserve">**Description:** This policy specifies the dollar amount offered as a subsidy to the purchaser of a new freight vehicle.  This is in addition to subsidies that exist in the BAU case. A negative value implies a tax or removal of subsidies. // **Guidance for setting values:** The U.S. currently offers a federal tax credit for up to $40,500 for qualifying clean commercial vehicles, which is incorporated in the BAU. This state has no additional state subsidies. </v>
      </c>
      <c r="Q140" s="76" t="str">
        <f>IF(ISBLANK(INDEX('Policy Characteristics'!K:K,MATCH($C140,'Policy Characteristics'!$C:$C,0))),"",INDEX('Policy Characteristics'!K:K,MATCH($C140,'Policy Characteristics'!$C:$C,0)))</f>
        <v>transportation-sector-main.html#ev-subsidy</v>
      </c>
      <c r="R140" s="76" t="str">
        <f>IF(ISBLANK(INDEX('Policy Characteristics'!L:L,MATCH($C140,'Policy Characteristics'!$C:$C,0))),"",INDEX('Policy Characteristics'!L:L,MATCH($C140,'Policy Characteristics'!$C:$C,0)))</f>
        <v>ev-subsidy.html</v>
      </c>
    </row>
    <row r="141" spans="1:18" x14ac:dyDescent="0.25">
      <c r="A141" s="76" t="str">
        <f>IF(ISBLANK(INDEX('Policy Characteristics'!A:A,MATCH($C141,'Policy Characteristics'!$C:$C,0))),"",INDEX('Policy Characteristics'!A:A,MATCH($C141,'Policy Characteristics'!$C:$C,0)))</f>
        <v>Transportation</v>
      </c>
      <c r="B141" s="200" t="str">
        <f>IF(ISBLANK(INDEX('Policy Characteristics'!B:B,MATCH($C141,'Policy Characteristics'!$C:$C,0))),"",INDEX('Policy Characteristics'!B:B,MATCH($C141,'Policy Characteristics'!$C:$C,0)))</f>
        <v>Freight Vehicle Subsidy</v>
      </c>
      <c r="C141" s="76" t="str">
        <f t="shared" si="2"/>
        <v>Additional Freight Vehicle Subsidy</v>
      </c>
      <c r="D141" s="88" t="s">
        <v>112</v>
      </c>
      <c r="E141" s="143" t="s">
        <v>492</v>
      </c>
      <c r="F141" s="143" t="s">
        <v>142</v>
      </c>
      <c r="G141" s="143" t="s">
        <v>1618</v>
      </c>
      <c r="H141" s="15">
        <v>1722</v>
      </c>
      <c r="I141" s="201" t="s">
        <v>44</v>
      </c>
      <c r="J141" s="202" t="str">
        <f>IF(ISBLANK(INDEX('Policy Characteristics'!D:D,MATCH($C141,'Policy Characteristics'!$C:$C,0))),"",INDEX('Policy Characteristics'!D:D,MATCH($C141,'Policy Characteristics'!$C:$C,0)))</f>
        <v>Vehicle Subsidy</v>
      </c>
      <c r="K141" s="76" t="str">
        <f>IF(ISBLANK(INDEX('Policy Characteristics'!E:E,MATCH($C141,'Policy Characteristics'!$C:$C,0))),"",INDEX('Policy Characteristics'!E:E,MATCH($C141,'Policy Characteristics'!$C:$C,0)))</f>
        <v>trans frgt subsidy</v>
      </c>
      <c r="L141" s="205">
        <f>IF(ISBLANK(INDEX('Policy Characteristics'!F:F,MATCH($C141,'Policy Characteristics'!$C:$C,0))),"",INDEX('Policy Characteristics'!F:F,MATCH($C141,'Policy Characteristics'!$C:$C,0)))</f>
        <v>-45000</v>
      </c>
      <c r="M141" s="205">
        <f>IF(ISBLANK(INDEX('Policy Characteristics'!G:G,MATCH($C141,'Policy Characteristics'!$C:$C,0))),"",INDEX('Policy Characteristics'!G:G,MATCH($C141,'Policy Characteristics'!$C:$C,0)))</f>
        <v>50000</v>
      </c>
      <c r="N141" s="205">
        <f>IF(ISBLANK(INDEX('Policy Characteristics'!H:H,MATCH($C141,'Policy Characteristics'!$C:$C,0))),"",INDEX('Policy Characteristics'!H:H,MATCH($C141,'Policy Characteristics'!$C:$C,0)))</f>
        <v>100</v>
      </c>
      <c r="O141" s="76" t="str">
        <f>IF(ISBLANK(INDEX('Policy Characteristics'!I:I,MATCH($C141,'Policy Characteristics'!$C:$C,0))),"",INDEX('Policy Characteristics'!I:I,MATCH($C141,'Policy Characteristics'!$C:$C,0)))</f>
        <v>$ / vehicle</v>
      </c>
      <c r="P141" s="76" t="str">
        <f>IF(ISBLANK(INDEX('Policy Characteristics'!J:J,MATCH($C141,'Policy Characteristics'!$C:$C,0))),"",INDEX('Policy Characteristics'!J:J,MATCH($C141,'Policy Characteristics'!$C:$C,0)))</f>
        <v xml:space="preserve">**Description:** This policy specifies the dollar amount offered as a subsidy to the purchaser of a new freight vehicle.  This is in addition to subsidies that exist in the BAU case. A negative value implies a tax or removal of subsidies. // **Guidance for setting values:** The U.S. currently offers a federal tax credit for up to $40,500 for qualifying clean commercial vehicles, which is incorporated in the BAU. This state has no additional state subsidies. </v>
      </c>
      <c r="Q141" s="76" t="str">
        <f>IF(ISBLANK(INDEX('Policy Characteristics'!K:K,MATCH($C141,'Policy Characteristics'!$C:$C,0))),"",INDEX('Policy Characteristics'!K:K,MATCH($C141,'Policy Characteristics'!$C:$C,0)))</f>
        <v>transportation-sector-main.html#ev-subsidy</v>
      </c>
      <c r="R141" s="76" t="str">
        <f>IF(ISBLANK(INDEX('Policy Characteristics'!L:L,MATCH($C141,'Policy Characteristics'!$C:$C,0))),"",INDEX('Policy Characteristics'!L:L,MATCH($C141,'Policy Characteristics'!$C:$C,0)))</f>
        <v>ev-subsidy.html</v>
      </c>
    </row>
    <row r="142" spans="1:18" x14ac:dyDescent="0.25">
      <c r="A142" s="76" t="str">
        <f>IF(ISBLANK(INDEX('Policy Characteristics'!A:A,MATCH($C142,'Policy Characteristics'!$C:$C,0))),"",INDEX('Policy Characteristics'!A:A,MATCH($C142,'Policy Characteristics'!$C:$C,0)))</f>
        <v>Transportation</v>
      </c>
      <c r="B142" s="200" t="str">
        <f>IF(ISBLANK(INDEX('Policy Characteristics'!B:B,MATCH($C142,'Policy Characteristics'!$C:$C,0))),"",INDEX('Policy Characteristics'!B:B,MATCH($C142,'Policy Characteristics'!$C:$C,0)))</f>
        <v>Freight Vehicle Subsidy</v>
      </c>
      <c r="C142" s="76" t="str">
        <f t="shared" si="2"/>
        <v>Additional Freight Vehicle Subsidy</v>
      </c>
      <c r="D142" s="88" t="s">
        <v>112</v>
      </c>
      <c r="E142" s="143" t="s">
        <v>493</v>
      </c>
      <c r="F142" s="143" t="s">
        <v>142</v>
      </c>
      <c r="G142" s="143" t="s">
        <v>1619</v>
      </c>
      <c r="H142" s="15">
        <v>1723</v>
      </c>
      <c r="I142" s="201" t="s">
        <v>44</v>
      </c>
      <c r="J142" s="202" t="str">
        <f>IF(ISBLANK(INDEX('Policy Characteristics'!D:D,MATCH($C142,'Policy Characteristics'!$C:$C,0))),"",INDEX('Policy Characteristics'!D:D,MATCH($C142,'Policy Characteristics'!$C:$C,0)))</f>
        <v>Vehicle Subsidy</v>
      </c>
      <c r="K142" s="76" t="str">
        <f>IF(ISBLANK(INDEX('Policy Characteristics'!E:E,MATCH($C142,'Policy Characteristics'!$C:$C,0))),"",INDEX('Policy Characteristics'!E:E,MATCH($C142,'Policy Characteristics'!$C:$C,0)))</f>
        <v>trans frgt subsidy</v>
      </c>
      <c r="L142" s="205">
        <f>IF(ISBLANK(INDEX('Policy Characteristics'!F:F,MATCH($C142,'Policy Characteristics'!$C:$C,0))),"",INDEX('Policy Characteristics'!F:F,MATCH($C142,'Policy Characteristics'!$C:$C,0)))</f>
        <v>-45000</v>
      </c>
      <c r="M142" s="205">
        <f>IF(ISBLANK(INDEX('Policy Characteristics'!G:G,MATCH($C142,'Policy Characteristics'!$C:$C,0))),"",INDEX('Policy Characteristics'!G:G,MATCH($C142,'Policy Characteristics'!$C:$C,0)))</f>
        <v>50000</v>
      </c>
      <c r="N142" s="205">
        <f>IF(ISBLANK(INDEX('Policy Characteristics'!H:H,MATCH($C142,'Policy Characteristics'!$C:$C,0))),"",INDEX('Policy Characteristics'!H:H,MATCH($C142,'Policy Characteristics'!$C:$C,0)))</f>
        <v>100</v>
      </c>
      <c r="O142" s="76" t="str">
        <f>IF(ISBLANK(INDEX('Policy Characteristics'!I:I,MATCH($C142,'Policy Characteristics'!$C:$C,0))),"",INDEX('Policy Characteristics'!I:I,MATCH($C142,'Policy Characteristics'!$C:$C,0)))</f>
        <v>$ / vehicle</v>
      </c>
      <c r="P142" s="76" t="str">
        <f>IF(ISBLANK(INDEX('Policy Characteristics'!J:J,MATCH($C142,'Policy Characteristics'!$C:$C,0))),"",INDEX('Policy Characteristics'!J:J,MATCH($C142,'Policy Characteristics'!$C:$C,0)))</f>
        <v xml:space="preserve">**Description:** This policy specifies the dollar amount offered as a subsidy to the purchaser of a new freight vehicle.  This is in addition to subsidies that exist in the BAU case. A negative value implies a tax or removal of subsidies. // **Guidance for setting values:** The U.S. currently offers a federal tax credit for up to $40,500 for qualifying clean commercial vehicles, which is incorporated in the BAU. This state has no additional state subsidies. </v>
      </c>
      <c r="Q142" s="76" t="str">
        <f>IF(ISBLANK(INDEX('Policy Characteristics'!K:K,MATCH($C142,'Policy Characteristics'!$C:$C,0))),"",INDEX('Policy Characteristics'!K:K,MATCH($C142,'Policy Characteristics'!$C:$C,0)))</f>
        <v>transportation-sector-main.html#ev-subsidy</v>
      </c>
      <c r="R142" s="76" t="str">
        <f>IF(ISBLANK(INDEX('Policy Characteristics'!L:L,MATCH($C142,'Policy Characteristics'!$C:$C,0))),"",INDEX('Policy Characteristics'!L:L,MATCH($C142,'Policy Characteristics'!$C:$C,0)))</f>
        <v>ev-subsidy.html</v>
      </c>
    </row>
    <row r="143" spans="1:18" x14ac:dyDescent="0.25">
      <c r="A143" s="76" t="str">
        <f>IF(ISBLANK(INDEX('Policy Characteristics'!A:A,MATCH($C143,'Policy Characteristics'!$C:$C,0))),"",INDEX('Policy Characteristics'!A:A,MATCH($C143,'Policy Characteristics'!$C:$C,0)))</f>
        <v>Transportation</v>
      </c>
      <c r="B143" s="200" t="str">
        <f>IF(ISBLANK(INDEX('Policy Characteristics'!B:B,MATCH($C143,'Policy Characteristics'!$C:$C,0))),"",INDEX('Policy Characteristics'!B:B,MATCH($C143,'Policy Characteristics'!$C:$C,0)))</f>
        <v>Freight Vehicle Subsidy</v>
      </c>
      <c r="C143" s="76" t="str">
        <f t="shared" si="2"/>
        <v>Additional Freight Vehicle Subsidy</v>
      </c>
      <c r="D143" s="88" t="s">
        <v>112</v>
      </c>
      <c r="E143" s="143" t="s">
        <v>494</v>
      </c>
      <c r="F143" s="143" t="s">
        <v>142</v>
      </c>
      <c r="G143" s="143" t="s">
        <v>1620</v>
      </c>
      <c r="H143" s="15">
        <v>1724</v>
      </c>
      <c r="I143" s="201" t="s">
        <v>44</v>
      </c>
      <c r="J143" s="202" t="str">
        <f>IF(ISBLANK(INDEX('Policy Characteristics'!D:D,MATCH($C143,'Policy Characteristics'!$C:$C,0))),"",INDEX('Policy Characteristics'!D:D,MATCH($C143,'Policy Characteristics'!$C:$C,0)))</f>
        <v>Vehicle Subsidy</v>
      </c>
      <c r="K143" s="76" t="str">
        <f>IF(ISBLANK(INDEX('Policy Characteristics'!E:E,MATCH($C143,'Policy Characteristics'!$C:$C,0))),"",INDEX('Policy Characteristics'!E:E,MATCH($C143,'Policy Characteristics'!$C:$C,0)))</f>
        <v>trans frgt subsidy</v>
      </c>
      <c r="L143" s="205">
        <f>IF(ISBLANK(INDEX('Policy Characteristics'!F:F,MATCH($C143,'Policy Characteristics'!$C:$C,0))),"",INDEX('Policy Characteristics'!F:F,MATCH($C143,'Policy Characteristics'!$C:$C,0)))</f>
        <v>-45000</v>
      </c>
      <c r="M143" s="205">
        <f>IF(ISBLANK(INDEX('Policy Characteristics'!G:G,MATCH($C143,'Policy Characteristics'!$C:$C,0))),"",INDEX('Policy Characteristics'!G:G,MATCH($C143,'Policy Characteristics'!$C:$C,0)))</f>
        <v>50000</v>
      </c>
      <c r="N143" s="205">
        <f>IF(ISBLANK(INDEX('Policy Characteristics'!H:H,MATCH($C143,'Policy Characteristics'!$C:$C,0))),"",INDEX('Policy Characteristics'!H:H,MATCH($C143,'Policy Characteristics'!$C:$C,0)))</f>
        <v>100</v>
      </c>
      <c r="O143" s="76" t="str">
        <f>IF(ISBLANK(INDEX('Policy Characteristics'!I:I,MATCH($C143,'Policy Characteristics'!$C:$C,0))),"",INDEX('Policy Characteristics'!I:I,MATCH($C143,'Policy Characteristics'!$C:$C,0)))</f>
        <v>$ / vehicle</v>
      </c>
      <c r="P143" s="76" t="str">
        <f>IF(ISBLANK(INDEX('Policy Characteristics'!J:J,MATCH($C143,'Policy Characteristics'!$C:$C,0))),"",INDEX('Policy Characteristics'!J:J,MATCH($C143,'Policy Characteristics'!$C:$C,0)))</f>
        <v xml:space="preserve">**Description:** This policy specifies the dollar amount offered as a subsidy to the purchaser of a new freight vehicle.  This is in addition to subsidies that exist in the BAU case. A negative value implies a tax or removal of subsidies. // **Guidance for setting values:** The U.S. currently offers a federal tax credit for up to $40,500 for qualifying clean commercial vehicles, which is incorporated in the BAU. This state has no additional state subsidies. </v>
      </c>
      <c r="Q143" s="76" t="str">
        <f>IF(ISBLANK(INDEX('Policy Characteristics'!K:K,MATCH($C143,'Policy Characteristics'!$C:$C,0))),"",INDEX('Policy Characteristics'!K:K,MATCH($C143,'Policy Characteristics'!$C:$C,0)))</f>
        <v>transportation-sector-main.html#ev-subsidy</v>
      </c>
      <c r="R143" s="76" t="str">
        <f>IF(ISBLANK(INDEX('Policy Characteristics'!L:L,MATCH($C143,'Policy Characteristics'!$C:$C,0))),"",INDEX('Policy Characteristics'!L:L,MATCH($C143,'Policy Characteristics'!$C:$C,0)))</f>
        <v>ev-subsidy.html</v>
      </c>
    </row>
    <row r="144" spans="1:18" x14ac:dyDescent="0.25">
      <c r="A144" s="76" t="str">
        <f>IF(ISBLANK(INDEX('Policy Characteristics'!A:A,MATCH($C144,'Policy Characteristics'!$C:$C,0))),"",INDEX('Policy Characteristics'!A:A,MATCH($C144,'Policy Characteristics'!$C:$C,0)))</f>
        <v>Transportation</v>
      </c>
      <c r="B144" s="200" t="str">
        <f>IF(ISBLANK(INDEX('Policy Characteristics'!B:B,MATCH($C144,'Policy Characteristics'!$C:$C,0))),"",INDEX('Policy Characteristics'!B:B,MATCH($C144,'Policy Characteristics'!$C:$C,0)))</f>
        <v>Freight Vehicle Subsidy</v>
      </c>
      <c r="C144" s="76" t="str">
        <f t="shared" si="2"/>
        <v>Additional Freight Vehicle Subsidy</v>
      </c>
      <c r="D144" s="88" t="s">
        <v>112</v>
      </c>
      <c r="E144" s="143" t="s">
        <v>495</v>
      </c>
      <c r="F144" s="143" t="s">
        <v>142</v>
      </c>
      <c r="G144" s="143" t="s">
        <v>1621</v>
      </c>
      <c r="H144" s="15">
        <v>1725</v>
      </c>
      <c r="I144" s="201" t="s">
        <v>44</v>
      </c>
      <c r="J144" s="202" t="str">
        <f>IF(ISBLANK(INDEX('Policy Characteristics'!D:D,MATCH($C144,'Policy Characteristics'!$C:$C,0))),"",INDEX('Policy Characteristics'!D:D,MATCH($C144,'Policy Characteristics'!$C:$C,0)))</f>
        <v>Vehicle Subsidy</v>
      </c>
      <c r="K144" s="76" t="str">
        <f>IF(ISBLANK(INDEX('Policy Characteristics'!E:E,MATCH($C144,'Policy Characteristics'!$C:$C,0))),"",INDEX('Policy Characteristics'!E:E,MATCH($C144,'Policy Characteristics'!$C:$C,0)))</f>
        <v>trans frgt subsidy</v>
      </c>
      <c r="L144" s="205">
        <f>IF(ISBLANK(INDEX('Policy Characteristics'!F:F,MATCH($C144,'Policy Characteristics'!$C:$C,0))),"",INDEX('Policy Characteristics'!F:F,MATCH($C144,'Policy Characteristics'!$C:$C,0)))</f>
        <v>-45000</v>
      </c>
      <c r="M144" s="205">
        <f>IF(ISBLANK(INDEX('Policy Characteristics'!G:G,MATCH($C144,'Policy Characteristics'!$C:$C,0))),"",INDEX('Policy Characteristics'!G:G,MATCH($C144,'Policy Characteristics'!$C:$C,0)))</f>
        <v>50000</v>
      </c>
      <c r="N144" s="205">
        <f>IF(ISBLANK(INDEX('Policy Characteristics'!H:H,MATCH($C144,'Policy Characteristics'!$C:$C,0))),"",INDEX('Policy Characteristics'!H:H,MATCH($C144,'Policy Characteristics'!$C:$C,0)))</f>
        <v>100</v>
      </c>
      <c r="O144" s="76" t="str">
        <f>IF(ISBLANK(INDEX('Policy Characteristics'!I:I,MATCH($C144,'Policy Characteristics'!$C:$C,0))),"",INDEX('Policy Characteristics'!I:I,MATCH($C144,'Policy Characteristics'!$C:$C,0)))</f>
        <v>$ / vehicle</v>
      </c>
      <c r="P144" s="76" t="str">
        <f>IF(ISBLANK(INDEX('Policy Characteristics'!J:J,MATCH($C144,'Policy Characteristics'!$C:$C,0))),"",INDEX('Policy Characteristics'!J:J,MATCH($C144,'Policy Characteristics'!$C:$C,0)))</f>
        <v xml:space="preserve">**Description:** This policy specifies the dollar amount offered as a subsidy to the purchaser of a new freight vehicle.  This is in addition to subsidies that exist in the BAU case. A negative value implies a tax or removal of subsidies. // **Guidance for setting values:** The U.S. currently offers a federal tax credit for up to $40,500 for qualifying clean commercial vehicles, which is incorporated in the BAU. This state has no additional state subsidies. </v>
      </c>
      <c r="Q144" s="76" t="str">
        <f>IF(ISBLANK(INDEX('Policy Characteristics'!K:K,MATCH($C144,'Policy Characteristics'!$C:$C,0))),"",INDEX('Policy Characteristics'!K:K,MATCH($C144,'Policy Characteristics'!$C:$C,0)))</f>
        <v>transportation-sector-main.html#ev-subsidy</v>
      </c>
      <c r="R144" s="76" t="str">
        <f>IF(ISBLANK(INDEX('Policy Characteristics'!L:L,MATCH($C144,'Policy Characteristics'!$C:$C,0))),"",INDEX('Policy Characteristics'!L:L,MATCH($C144,'Policy Characteristics'!$C:$C,0)))</f>
        <v>ev-subsidy.html</v>
      </c>
    </row>
    <row r="145" spans="1:18" x14ac:dyDescent="0.25">
      <c r="A145" s="76" t="str">
        <f>IF(ISBLANK(INDEX('Policy Characteristics'!A:A,MATCH($C145,'Policy Characteristics'!$C:$C,0))),"",INDEX('Policy Characteristics'!A:A,MATCH($C145,'Policy Characteristics'!$C:$C,0)))</f>
        <v>Transportation</v>
      </c>
      <c r="B145" s="200" t="str">
        <f>IF(ISBLANK(INDEX('Policy Characteristics'!B:B,MATCH($C145,'Policy Characteristics'!$C:$C,0))),"",INDEX('Policy Characteristics'!B:B,MATCH($C145,'Policy Characteristics'!$C:$C,0)))</f>
        <v>Freight Vehicle Subsidy</v>
      </c>
      <c r="C145" s="76" t="str">
        <f t="shared" si="2"/>
        <v>Additional Freight Vehicle Subsidy</v>
      </c>
      <c r="D145" s="88" t="s">
        <v>112</v>
      </c>
      <c r="E145" s="143" t="s">
        <v>749</v>
      </c>
      <c r="F145" s="143" t="s">
        <v>142</v>
      </c>
      <c r="G145" s="143" t="s">
        <v>749</v>
      </c>
      <c r="H145" s="15">
        <v>1726</v>
      </c>
      <c r="I145" s="201" t="s">
        <v>44</v>
      </c>
      <c r="J145" s="202" t="str">
        <f>IF(ISBLANK(INDEX('Policy Characteristics'!D:D,MATCH($C145,'Policy Characteristics'!$C:$C,0))),"",INDEX('Policy Characteristics'!D:D,MATCH($C145,'Policy Characteristics'!$C:$C,0)))</f>
        <v>Vehicle Subsidy</v>
      </c>
      <c r="K145" s="76" t="str">
        <f>IF(ISBLANK(INDEX('Policy Characteristics'!E:E,MATCH($C145,'Policy Characteristics'!$C:$C,0))),"",INDEX('Policy Characteristics'!E:E,MATCH($C145,'Policy Characteristics'!$C:$C,0)))</f>
        <v>trans frgt subsidy</v>
      </c>
      <c r="L145" s="205">
        <f>IF(ISBLANK(INDEX('Policy Characteristics'!F:F,MATCH($C145,'Policy Characteristics'!$C:$C,0))),"",INDEX('Policy Characteristics'!F:F,MATCH($C145,'Policy Characteristics'!$C:$C,0)))</f>
        <v>-45000</v>
      </c>
      <c r="M145" s="205">
        <f>IF(ISBLANK(INDEX('Policy Characteristics'!G:G,MATCH($C145,'Policy Characteristics'!$C:$C,0))),"",INDEX('Policy Characteristics'!G:G,MATCH($C145,'Policy Characteristics'!$C:$C,0)))</f>
        <v>50000</v>
      </c>
      <c r="N145" s="205">
        <f>IF(ISBLANK(INDEX('Policy Characteristics'!H:H,MATCH($C145,'Policy Characteristics'!$C:$C,0))),"",INDEX('Policy Characteristics'!H:H,MATCH($C145,'Policy Characteristics'!$C:$C,0)))</f>
        <v>100</v>
      </c>
      <c r="O145" s="76" t="str">
        <f>IF(ISBLANK(INDEX('Policy Characteristics'!I:I,MATCH($C145,'Policy Characteristics'!$C:$C,0))),"",INDEX('Policy Characteristics'!I:I,MATCH($C145,'Policy Characteristics'!$C:$C,0)))</f>
        <v>$ / vehicle</v>
      </c>
      <c r="P145" s="76" t="str">
        <f>IF(ISBLANK(INDEX('Policy Characteristics'!J:J,MATCH($C145,'Policy Characteristics'!$C:$C,0))),"",INDEX('Policy Characteristics'!J:J,MATCH($C145,'Policy Characteristics'!$C:$C,0)))</f>
        <v xml:space="preserve">**Description:** This policy specifies the dollar amount offered as a subsidy to the purchaser of a new freight vehicle.  This is in addition to subsidies that exist in the BAU case. A negative value implies a tax or removal of subsidies. // **Guidance for setting values:** The U.S. currently offers a federal tax credit for up to $40,500 for qualifying clean commercial vehicles, which is incorporated in the BAU. This state has no additional state subsidies. </v>
      </c>
      <c r="Q145" s="76" t="str">
        <f>IF(ISBLANK(INDEX('Policy Characteristics'!K:K,MATCH($C145,'Policy Characteristics'!$C:$C,0))),"",INDEX('Policy Characteristics'!K:K,MATCH($C145,'Policy Characteristics'!$C:$C,0)))</f>
        <v>transportation-sector-main.html#ev-subsidy</v>
      </c>
      <c r="R145" s="76" t="str">
        <f>IF(ISBLANK(INDEX('Policy Characteristics'!L:L,MATCH($C145,'Policy Characteristics'!$C:$C,0))),"",INDEX('Policy Characteristics'!L:L,MATCH($C145,'Policy Characteristics'!$C:$C,0)))</f>
        <v>ev-subsidy.html</v>
      </c>
    </row>
    <row r="146" spans="1:18" x14ac:dyDescent="0.25">
      <c r="A146" s="76" t="str">
        <f>IF(ISBLANK(INDEX('Policy Characteristics'!A:A,MATCH($C146,'Policy Characteristics'!$C:$C,0))),"",INDEX('Policy Characteristics'!A:A,MATCH($C146,'Policy Characteristics'!$C:$C,0)))</f>
        <v>Transportation</v>
      </c>
      <c r="B146" s="200" t="str">
        <f>IF(ISBLANK(INDEX('Policy Characteristics'!B:B,MATCH($C146,'Policy Characteristics'!$C:$C,0))),"",INDEX('Policy Characteristics'!B:B,MATCH($C146,'Policy Characteristics'!$C:$C,0)))</f>
        <v>Freight Vehicle Subsidy</v>
      </c>
      <c r="C146" s="76" t="str">
        <f t="shared" si="2"/>
        <v>Additional Freight Vehicle Subsidy</v>
      </c>
      <c r="D146" s="88" t="s">
        <v>112</v>
      </c>
      <c r="E146" s="143" t="s">
        <v>748</v>
      </c>
      <c r="F146" s="143" t="s">
        <v>142</v>
      </c>
      <c r="G146" s="143" t="s">
        <v>1622</v>
      </c>
      <c r="H146" s="15">
        <v>1727</v>
      </c>
      <c r="I146" s="201" t="s">
        <v>44</v>
      </c>
      <c r="J146" s="202" t="str">
        <f>IF(ISBLANK(INDEX('Policy Characteristics'!D:D,MATCH($C146,'Policy Characteristics'!$C:$C,0))),"",INDEX('Policy Characteristics'!D:D,MATCH($C146,'Policy Characteristics'!$C:$C,0)))</f>
        <v>Vehicle Subsidy</v>
      </c>
      <c r="K146" s="76" t="str">
        <f>IF(ISBLANK(INDEX('Policy Characteristics'!E:E,MATCH($C146,'Policy Characteristics'!$C:$C,0))),"",INDEX('Policy Characteristics'!E:E,MATCH($C146,'Policy Characteristics'!$C:$C,0)))</f>
        <v>trans frgt subsidy</v>
      </c>
      <c r="L146" s="205">
        <f>IF(ISBLANK(INDEX('Policy Characteristics'!F:F,MATCH($C146,'Policy Characteristics'!$C:$C,0))),"",INDEX('Policy Characteristics'!F:F,MATCH($C146,'Policy Characteristics'!$C:$C,0)))</f>
        <v>-45000</v>
      </c>
      <c r="M146" s="205">
        <f>IF(ISBLANK(INDEX('Policy Characteristics'!G:G,MATCH($C146,'Policy Characteristics'!$C:$C,0))),"",INDEX('Policy Characteristics'!G:G,MATCH($C146,'Policy Characteristics'!$C:$C,0)))</f>
        <v>50000</v>
      </c>
      <c r="N146" s="205">
        <f>IF(ISBLANK(INDEX('Policy Characteristics'!H:H,MATCH($C146,'Policy Characteristics'!$C:$C,0))),"",INDEX('Policy Characteristics'!H:H,MATCH($C146,'Policy Characteristics'!$C:$C,0)))</f>
        <v>100</v>
      </c>
      <c r="O146" s="76" t="str">
        <f>IF(ISBLANK(INDEX('Policy Characteristics'!I:I,MATCH($C146,'Policy Characteristics'!$C:$C,0))),"",INDEX('Policy Characteristics'!I:I,MATCH($C146,'Policy Characteristics'!$C:$C,0)))</f>
        <v>$ / vehicle</v>
      </c>
      <c r="P146" s="76" t="str">
        <f>IF(ISBLANK(INDEX('Policy Characteristics'!J:J,MATCH($C146,'Policy Characteristics'!$C:$C,0))),"",INDEX('Policy Characteristics'!J:J,MATCH($C146,'Policy Characteristics'!$C:$C,0)))</f>
        <v xml:space="preserve">**Description:** This policy specifies the dollar amount offered as a subsidy to the purchaser of a new freight vehicle.  This is in addition to subsidies that exist in the BAU case. A negative value implies a tax or removal of subsidies. // **Guidance for setting values:** The U.S. currently offers a federal tax credit for up to $40,500 for qualifying clean commercial vehicles, which is incorporated in the BAU. This state has no additional state subsidies. </v>
      </c>
      <c r="Q146" s="76" t="str">
        <f>IF(ISBLANK(INDEX('Policy Characteristics'!K:K,MATCH($C146,'Policy Characteristics'!$C:$C,0))),"",INDEX('Policy Characteristics'!K:K,MATCH($C146,'Policy Characteristics'!$C:$C,0)))</f>
        <v>transportation-sector-main.html#ev-subsidy</v>
      </c>
      <c r="R146" s="76" t="str">
        <f>IF(ISBLANK(INDEX('Policy Characteristics'!L:L,MATCH($C146,'Policy Characteristics'!$C:$C,0))),"",INDEX('Policy Characteristics'!L:L,MATCH($C146,'Policy Characteristics'!$C:$C,0)))</f>
        <v>ev-subsidy.html</v>
      </c>
    </row>
    <row r="147" spans="1:18" x14ac:dyDescent="0.25">
      <c r="A147" s="76" t="str">
        <f>IF(ISBLANK(INDEX('Policy Characteristics'!A:A,MATCH($C147,'Policy Characteristics'!$C:$C,0))),"",INDEX('Policy Characteristics'!A:A,MATCH($C147,'Policy Characteristics'!$C:$C,0)))</f>
        <v>Transportation</v>
      </c>
      <c r="B147" s="200" t="str">
        <f>IF(ISBLANK(INDEX('Policy Characteristics'!B:B,MATCH($C147,'Policy Characteristics'!$C:$C,0))),"",INDEX('Policy Characteristics'!B:B,MATCH($C147,'Policy Characteristics'!$C:$C,0)))</f>
        <v>Feebate</v>
      </c>
      <c r="C147" t="s">
        <v>111</v>
      </c>
      <c r="D147" s="88"/>
      <c r="E147" s="88"/>
      <c r="F147" s="88"/>
      <c r="G147" s="88"/>
      <c r="H147" s="15">
        <v>1</v>
      </c>
      <c r="I147" s="213" t="s">
        <v>43</v>
      </c>
      <c r="J147" s="202" t="str">
        <f>IF(ISBLANK(INDEX('Policy Characteristics'!D:D,MATCH($C147,'Policy Characteristics'!$C:$C,0))),"",INDEX('Policy Characteristics'!D:D,MATCH($C147,'Policy Characteristics'!$C:$C,0)))</f>
        <v>Feebate</v>
      </c>
      <c r="K147" s="76" t="str">
        <f>IF(ISBLANK(INDEX('Policy Characteristics'!E:E,MATCH($C147,'Policy Characteristics'!$C:$C,0))),"",INDEX('Policy Characteristics'!E:E,MATCH($C147,'Policy Characteristics'!$C:$C,0)))</f>
        <v>trans LDVs feebate</v>
      </c>
      <c r="L147" s="205">
        <f>IF(ISBLANK(INDEX('Policy Characteristics'!F:F,MATCH($C147,'Policy Characteristics'!$C:$C,0))),"",INDEX('Policy Characteristics'!F:F,MATCH($C147,'Policy Characteristics'!$C:$C,0)))</f>
        <v>0</v>
      </c>
      <c r="M147" s="205">
        <f>IF(ISBLANK(INDEX('Policy Characteristics'!G:G,MATCH($C147,'Policy Characteristics'!$C:$C,0))),"",INDEX('Policy Characteristics'!G:G,MATCH($C147,'Policy Characteristics'!$C:$C,0)))</f>
        <v>1</v>
      </c>
      <c r="N147" s="205">
        <f>IF(ISBLANK(INDEX('Policy Characteristics'!H:H,MATCH($C147,'Policy Characteristics'!$C:$C,0))),"",INDEX('Policy Characteristics'!H:H,MATCH($C147,'Policy Characteristics'!$C:$C,0)))</f>
        <v>0.02</v>
      </c>
      <c r="O147" s="76" t="str">
        <f>IF(ISBLANK(INDEX('Policy Characteristics'!I:I,MATCH($C147,'Policy Characteristics'!$C:$C,0))),"",INDEX('Policy Characteristics'!I:I,MATCH($C147,'Policy Characteristics'!$C:$C,0)))</f>
        <v>% of global best practice rate</v>
      </c>
      <c r="P147" s="76" t="str">
        <f>IF(ISBLANK(INDEX('Policy Characteristics'!J:J,MATCH($C147,'Policy Characteristics'!$C:$C,0))),"",INDEX('Policy Characteristics'!J:J,MATCH($C147,'Policy Characteristics'!$C:$C,0)))</f>
        <v>**Description:** This policy implements a fee on sales of inefficient cars and SUVs (light-duty road vehicles; LDVs) that is rebated to buyers of efficient LDVs.  The feebate policy is revenue-neutral, as the pivot point (the efficiency level that incurs neither a rebate nor a fee) is set such that the total of all fees equals the total of all rebates. // **Guidance for setting values:** The feebate is set as a fraction of the global best practice feebate rate.  The global best practice feebate rate is $2000 per (hundredth gal/mile), which equates to a $2000 fee on an LDV that gets 20 mpg if the pivot point is 25 mpg.  (To see this: 20 mpg is 0.04 gpm.  25 mpg is 0.05 gpm.  The difference is -.01 gpm.  So in order to levy a $2000 fee on the 20 mpg car when the pivot point is 25 mpg, we need a rate of $2000/.01 gpm.)</v>
      </c>
      <c r="Q147" s="76" t="str">
        <f>IF(ISBLANK(INDEX('Policy Characteristics'!K:K,MATCH($C147,'Policy Characteristics'!$C:$C,0))),"",INDEX('Policy Characteristics'!K:K,MATCH($C147,'Policy Characteristics'!$C:$C,0)))</f>
        <v>transportation-sector-main.html#feebate</v>
      </c>
      <c r="R147" s="76" t="str">
        <f>IF(ISBLANK(INDEX('Policy Characteristics'!L:L,MATCH($C147,'Policy Characteristics'!$C:$C,0))),"",INDEX('Policy Characteristics'!L:L,MATCH($C147,'Policy Characteristics'!$C:$C,0)))</f>
        <v>feebate.html</v>
      </c>
    </row>
    <row r="148" spans="1:18" x14ac:dyDescent="0.25">
      <c r="A148" s="76" t="str">
        <f>IF(ISBLANK(INDEX('Policy Characteristics'!A:A,MATCH($C148,'Policy Characteristics'!$C:$C,0))),"",INDEX('Policy Characteristics'!A:A,MATCH($C148,'Policy Characteristics'!$C:$C,0)))</f>
        <v>Transportation</v>
      </c>
      <c r="B148" s="200" t="str">
        <f>IF(ISBLANK(INDEX('Policy Characteristics'!B:B,MATCH($C148,'Policy Characteristics'!$C:$C,0))),"",INDEX('Policy Characteristics'!B:B,MATCH($C148,'Policy Characteristics'!$C:$C,0)))</f>
        <v>Fuel Economy Standard</v>
      </c>
      <c r="C148" t="s">
        <v>296</v>
      </c>
      <c r="D148" s="88" t="s">
        <v>45</v>
      </c>
      <c r="E148" s="88" t="s">
        <v>37</v>
      </c>
      <c r="F148" s="88" t="s">
        <v>84</v>
      </c>
      <c r="G148" s="143" t="s">
        <v>1489</v>
      </c>
      <c r="H148" s="15">
        <v>362</v>
      </c>
      <c r="I148" s="201" t="s">
        <v>43</v>
      </c>
      <c r="J148" s="202" t="str">
        <f>IF(ISBLANK(INDEX('Policy Characteristics'!D:D,MATCH($C148,'Policy Characteristics'!$C:$C,0))),"",INDEX('Policy Characteristics'!D:D,MATCH($C148,'Policy Characteristics'!$C:$C,0)))</f>
        <v>Vehicle Fuel Economy Standards</v>
      </c>
      <c r="K148" s="76" t="str">
        <f>IF(ISBLANK(INDEX('Policy Characteristics'!E:E,MATCH($C148,'Policy Characteristics'!$C:$C,0))),"",INDEX('Policy Characteristics'!E:E,MATCH($C148,'Policy Characteristics'!$C:$C,0)))</f>
        <v>trans fuel economy standards</v>
      </c>
      <c r="L148" s="205">
        <f>IF(ISBLANK(INDEX('Policy Characteristics'!F:F,MATCH($C148,'Policy Characteristics'!$C:$C,0))),"",INDEX('Policy Characteristics'!F:F,MATCH($C148,'Policy Characteristics'!$C:$C,0)))</f>
        <v>-0.25</v>
      </c>
      <c r="M148" s="205">
        <f>IF(ISBLANK(INDEX('Policy Characteristics'!G:G,MATCH($C148,'Policy Characteristics'!$C:$C,0))),"",INDEX('Policy Characteristics'!G:G,MATCH($C148,'Policy Characteristics'!$C:$C,0)))</f>
        <v>1</v>
      </c>
      <c r="N148" s="205">
        <f>IF(ISBLANK(INDEX('Policy Characteristics'!H:H,MATCH($C148,'Policy Characteristics'!$C:$C,0))),"",INDEX('Policy Characteristics'!H:H,MATCH($C148,'Policy Characteristics'!$C:$C,0)))</f>
        <v>0.01</v>
      </c>
      <c r="O148" s="76" t="str">
        <f>IF(ISBLANK(INDEX('Policy Characteristics'!I:I,MATCH($C148,'Policy Characteristics'!$C:$C,0))),"",INDEX('Policy Characteristics'!I:I,MATCH($C148,'Policy Characteristics'!$C:$C,0)))</f>
        <v>% change in miles/gal</v>
      </c>
      <c r="P148" s="76" t="str">
        <f>IF(ISBLANK(INDEX('Policy Characteristics'!J:J,MATCH($C148,'Policy Characteristics'!$C:$C,0))),"",INDEX('Policy Characteristics'!J:J,MATCH($C148,'Policy Characteristics'!$C:$C,0)))</f>
        <v>**Description:** This policy specifies a percentage improvement in fuel economy (distance traveled on the same quantity of fuel with the same cargo or passenger loading) due to fuel economy standards for newly sold vehicles of the selected type(s) with fossil fuel-burning engines. A negative value implies a rollback of fuel economy standards relative to those in the BAU scenario. The following descriptions detail the different vehicle types: // **Passenger cars and SUVs:** most light-duty road vehicles // **Light and Medium Commercial Trucks:** commercial trucks carrying freight, not passengers // **Buses:** including school, transit, and intercity buses // **Heavy Duty Trucks:** all other heavy road vehicles (mostly freight trucks) // **Commercial passenger flights:** this is not general aviation // **Commercial freight flights:** this includes all other commercial flights, and is not general aviation // **Passenger rail:** intercity, transit, and commuter rail // **Freight rail:** all other rail // **Recreational boats:** not commercial passenger ferries // **Cargo ships:** commercial ships carrying freight // **Passenger motorbikes:** registered motorcycles // **Guidance for setting values:** // **Passenger cars and SUVs:** U.S. combined fuel economy standards for cars and light trucks were 34.6 mpg in 2020 and are scheduled to rise to 38.3 mpg through 2026, then remain constant.  This improvement is reflected in the BAU case. The National Research Council's estimated future average fuel economy is roughly 74 mpg for a midrange scenario and 94 mpg for an optimistic scenario. // **Light and Medium Commercial Trucks:** U.S. fuel economy standards for heavy-duty vehicles vary by vehicle characteristics, but proposed standards for vocational vehicles (the category that includes buses) would reduce GHG emissions by 24% for 2027 model year vehicles relative to the 2018 model year, then remain constant.  Extrapolating this trend to 2050 would be an 85% improvement relative to 2018, compared to a 40% improvement relative to 2018 in the BAU case.  This could be represented by a policy lever setting of 45%. // **Heavy Duty Trucks:** U.S. fuel economy standards for heavy-duty vehicles vary by vehicle characteristics, but proposed standards for combination tractor-trailers (which are responsible for roughly 60% of HDV emissions) would reduce GHG emissions by 25% for 2027 model year trucks relative to the 2018 model year, then remain constant.  Extrapolating this trend to 2050 would be an 96% improvement relative to 2018, compared to a 40% improvement relative to 2018 in the BAU case.  This could be represented by a policy lever setting of 56%. // **Commercial passenger flights:** The U.S. currently does not have fuel economy standards for aircraft.  In the absence of standards, new passenger aircraft fuel economy is projected to improve roughly 17% from 2018-2050 in the BAU case. // **Commercial freight flights:** The U.S. currently does not have fuel economy standards for aircraft.  In the absence of standards, new freight aircraft fuel economy is projected to improve roughly 50% from 2018-2050 in the BAU case. // **Passenger rail:** The U.S. currently does not have fuel economy standards for trains.  In the absence of standards, new passenger train fuel economy is not projected to change significantly from 2018-2050 in the BAU case. // **Freight rail:** The U.S. currently does not have fuel economy standards for trains.  In the absence of standards, new freight train fuel economy is projected to improve roughly 23% from 2018-2050 in the BAU case. // **Recreational boats:** The U.S. currently does not have fuel economy standards for recreational boats.  In the absence of standards, new passenger boat fuel economy is not projected to change significantly from 2018-2050 in the BAU case. // **Cargo ships:** The U.S. currently does not have fuel economy standards for ships.  In the absence of standards, new freight ship fuel economy is projected to improve roughly 21% from 2018-2050 in the BAU case. however, the ICCT suggests in-use CO2 intensity of freight ships could fall by roughly 50% by 2040, corresponding to a 100% improvement in fuel economy. // **Passenger motorbikes:** The U.S. currently does not have fuel economy standards for motorbikes.  In the absence of standards, new motorbike fuel economy is not projected to change significantly from 2018-2050 in the BAU case.</v>
      </c>
      <c r="Q148" s="76" t="str">
        <f>IF(ISBLANK(INDEX('Policy Characteristics'!K:K,MATCH($C148,'Policy Characteristics'!$C:$C,0))),"",INDEX('Policy Characteristics'!K:K,MATCH($C148,'Policy Characteristics'!$C:$C,0)))</f>
        <v>transportation-sector-main.html#fuel-econ-std</v>
      </c>
      <c r="R148" s="76" t="str">
        <f>IF(ISBLANK(INDEX('Policy Characteristics'!L:L,MATCH($C148,'Policy Characteristics'!$C:$C,0))),"",INDEX('Policy Characteristics'!L:L,MATCH($C148,'Policy Characteristics'!$C:$C,0)))</f>
        <v>fuel-economy-standard.html</v>
      </c>
    </row>
    <row r="149" spans="1:18" x14ac:dyDescent="0.25">
      <c r="A149" s="76" t="str">
        <f>IF(ISBLANK(INDEX('Policy Characteristics'!A:A,MATCH($C149,'Policy Characteristics'!$C:$C,0))),"",INDEX('Policy Characteristics'!A:A,MATCH($C149,'Policy Characteristics'!$C:$C,0)))</f>
        <v>Transportation</v>
      </c>
      <c r="B149" s="200" t="str">
        <f>IF(ISBLANK(INDEX('Policy Characteristics'!B:B,MATCH($C149,'Policy Characteristics'!$C:$C,0))),"",INDEX('Policy Characteristics'!B:B,MATCH($C149,'Policy Characteristics'!$C:$C,0)))</f>
        <v>Fuel Economy Standard</v>
      </c>
      <c r="C149" s="76" t="str">
        <f t="shared" ref="C149:C159" si="3">C$148</f>
        <v>Percentage Additional Improvement of Fuel Economy Std</v>
      </c>
      <c r="D149" s="88" t="s">
        <v>42</v>
      </c>
      <c r="E149" s="88" t="s">
        <v>37</v>
      </c>
      <c r="F149" s="88" t="s">
        <v>85</v>
      </c>
      <c r="G149" s="143" t="s">
        <v>1627</v>
      </c>
      <c r="H149" s="15">
        <v>363</v>
      </c>
      <c r="I149" s="201" t="s">
        <v>43</v>
      </c>
      <c r="J149" s="202" t="str">
        <f>IF(ISBLANK(INDEX('Policy Characteristics'!D:D,MATCH($C149,'Policy Characteristics'!$C:$C,0))),"",INDEX('Policy Characteristics'!D:D,MATCH($C149,'Policy Characteristics'!$C:$C,0)))</f>
        <v>Vehicle Fuel Economy Standards</v>
      </c>
      <c r="K149" s="76" t="str">
        <f>IF(ISBLANK(INDEX('Policy Characteristics'!E:E,MATCH($C149,'Policy Characteristics'!$C:$C,0))),"",INDEX('Policy Characteristics'!E:E,MATCH($C149,'Policy Characteristics'!$C:$C,0)))</f>
        <v>trans fuel economy standards</v>
      </c>
      <c r="L149" s="205">
        <f>IF(ISBLANK(INDEX('Policy Characteristics'!F:F,MATCH($C149,'Policy Characteristics'!$C:$C,0))),"",INDEX('Policy Characteristics'!F:F,MATCH($C149,'Policy Characteristics'!$C:$C,0)))</f>
        <v>-0.25</v>
      </c>
      <c r="M149" s="205">
        <f>IF(ISBLANK(INDEX('Policy Characteristics'!G:G,MATCH($C149,'Policy Characteristics'!$C:$C,0))),"",INDEX('Policy Characteristics'!G:G,MATCH($C149,'Policy Characteristics'!$C:$C,0)))</f>
        <v>1</v>
      </c>
      <c r="N149" s="205">
        <f>IF(ISBLANK(INDEX('Policy Characteristics'!H:H,MATCH($C149,'Policy Characteristics'!$C:$C,0))),"",INDEX('Policy Characteristics'!H:H,MATCH($C149,'Policy Characteristics'!$C:$C,0)))</f>
        <v>0.01</v>
      </c>
      <c r="O149" s="76" t="str">
        <f>IF(ISBLANK(INDEX('Policy Characteristics'!I:I,MATCH($C149,'Policy Characteristics'!$C:$C,0))),"",INDEX('Policy Characteristics'!I:I,MATCH($C149,'Policy Characteristics'!$C:$C,0)))</f>
        <v>% change in miles/gal</v>
      </c>
      <c r="P149" s="76" t="str">
        <f>IF(ISBLANK(INDEX('Policy Characteristics'!J:J,MATCH($C149,'Policy Characteristics'!$C:$C,0))),"",INDEX('Policy Characteristics'!J:J,MATCH($C149,'Policy Characteristics'!$C:$C,0)))</f>
        <v>**Description:** This policy specifies a percentage improvement in fuel economy (distance traveled on the same quantity of fuel with the same cargo or passenger loading) due to fuel economy standards for newly sold vehicles of the selected type(s) with fossil fuel-burning engines. A negative value implies a rollback of fuel economy standards relative to those in the BAU scenario. The following descriptions detail the different vehicle types: // **Passenger cars and SUVs:** most light-duty road vehicles // **Light and Medium Commercial Trucks:** commercial trucks carrying freight, not passengers // **Buses:** including school, transit, and intercity buses // **Heavy Duty Trucks:** all other heavy road vehicles (mostly freight trucks) // **Commercial passenger flights:** this is not general aviation // **Commercial freight flights:** this includes all other commercial flights, and is not general aviation // **Passenger rail:** intercity, transit, and commuter rail // **Freight rail:** all other rail // **Recreational boats:** not commercial passenger ferries // **Cargo ships:** commercial ships carrying freight // **Passenger motorbikes:** registered motorcycles // **Guidance for setting values:** // **Passenger cars and SUVs:** U.S. combined fuel economy standards for cars and light trucks were 34.6 mpg in 2020 and are scheduled to rise to 38.3 mpg through 2026, then remain constant.  This improvement is reflected in the BAU case. The National Research Council's estimated future average fuel economy is roughly 74 mpg for a midrange scenario and 94 mpg for an optimistic scenario. // **Light and Medium Commercial Trucks:** U.S. fuel economy standards for heavy-duty vehicles vary by vehicle characteristics, but proposed standards for vocational vehicles (the category that includes buses) would reduce GHG emissions by 24% for 2027 model year vehicles relative to the 2018 model year, then remain constant.  Extrapolating this trend to 2050 would be an 85% improvement relative to 2018, compared to a 40% improvement relative to 2018 in the BAU case.  This could be represented by a policy lever setting of 45%. // **Heavy Duty Trucks:** U.S. fuel economy standards for heavy-duty vehicles vary by vehicle characteristics, but proposed standards for combination tractor-trailers (which are responsible for roughly 60% of HDV emissions) would reduce GHG emissions by 25% for 2027 model year trucks relative to the 2018 model year, then remain constant.  Extrapolating this trend to 2050 would be an 96% improvement relative to 2018, compared to a 40% improvement relative to 2018 in the BAU case.  This could be represented by a policy lever setting of 56%. // **Commercial passenger flights:** The U.S. currently does not have fuel economy standards for aircraft.  In the absence of standards, new passenger aircraft fuel economy is projected to improve roughly 17% from 2018-2050 in the BAU case. // **Commercial freight flights:** The U.S. currently does not have fuel economy standards for aircraft.  In the absence of standards, new freight aircraft fuel economy is projected to improve roughly 50% from 2018-2050 in the BAU case. // **Passenger rail:** The U.S. currently does not have fuel economy standards for trains.  In the absence of standards, new passenger train fuel economy is not projected to change significantly from 2018-2050 in the BAU case. // **Freight rail:** The U.S. currently does not have fuel economy standards for trains.  In the absence of standards, new freight train fuel economy is projected to improve roughly 23% from 2018-2050 in the BAU case. // **Recreational boats:** The U.S. currently does not have fuel economy standards for recreational boats.  In the absence of standards, new passenger boat fuel economy is not projected to change significantly from 2018-2050 in the BAU case. // **Cargo ships:** The U.S. currently does not have fuel economy standards for ships.  In the absence of standards, new freight ship fuel economy is projected to improve roughly 21% from 2018-2050 in the BAU case. however, the ICCT suggests in-use CO2 intensity of freight ships could fall by roughly 50% by 2040, corresponding to a 100% improvement in fuel economy. // **Passenger motorbikes:** The U.S. currently does not have fuel economy standards for motorbikes.  In the absence of standards, new motorbike fuel economy is not projected to change significantly from 2018-2050 in the BAU case.</v>
      </c>
      <c r="Q149" s="76" t="str">
        <f>IF(ISBLANK(INDEX('Policy Characteristics'!K:K,MATCH($C149,'Policy Characteristics'!$C:$C,0))),"",INDEX('Policy Characteristics'!K:K,MATCH($C149,'Policy Characteristics'!$C:$C,0)))</f>
        <v>transportation-sector-main.html#fuel-econ-std</v>
      </c>
      <c r="R149" s="76" t="str">
        <f>IF(ISBLANK(INDEX('Policy Characteristics'!L:L,MATCH($C149,'Policy Characteristics'!$C:$C,0))),"",INDEX('Policy Characteristics'!L:L,MATCH($C149,'Policy Characteristics'!$C:$C,0)))</f>
        <v>fuel-economy-standard.html</v>
      </c>
    </row>
    <row r="150" spans="1:18" x14ac:dyDescent="0.25">
      <c r="A150" s="76" t="str">
        <f>IF(ISBLANK(INDEX('Policy Characteristics'!A:A,MATCH($C150,'Policy Characteristics'!$C:$C,0))),"",INDEX('Policy Characteristics'!A:A,MATCH($C150,'Policy Characteristics'!$C:$C,0)))</f>
        <v>Transportation</v>
      </c>
      <c r="B150" s="200" t="str">
        <f>IF(ISBLANK(INDEX('Policy Characteristics'!B:B,MATCH($C150,'Policy Characteristics'!$C:$C,0))),"",INDEX('Policy Characteristics'!B:B,MATCH($C150,'Policy Characteristics'!$C:$C,0)))</f>
        <v>Fuel Economy Standard</v>
      </c>
      <c r="C150" s="76" t="str">
        <f t="shared" si="3"/>
        <v>Percentage Additional Improvement of Fuel Economy Std</v>
      </c>
      <c r="D150" s="88" t="s">
        <v>45</v>
      </c>
      <c r="E150" s="88" t="s">
        <v>38</v>
      </c>
      <c r="F150" s="88" t="s">
        <v>84</v>
      </c>
      <c r="G150" s="143" t="s">
        <v>587</v>
      </c>
      <c r="H150" s="15">
        <v>364</v>
      </c>
      <c r="I150" s="201" t="s">
        <v>43</v>
      </c>
      <c r="J150" s="202" t="str">
        <f>IF(ISBLANK(INDEX('Policy Characteristics'!D:D,MATCH($C150,'Policy Characteristics'!$C:$C,0))),"",INDEX('Policy Characteristics'!D:D,MATCH($C150,'Policy Characteristics'!$C:$C,0)))</f>
        <v>Vehicle Fuel Economy Standards</v>
      </c>
      <c r="K150" s="76" t="str">
        <f>IF(ISBLANK(INDEX('Policy Characteristics'!E:E,MATCH($C150,'Policy Characteristics'!$C:$C,0))),"",INDEX('Policy Characteristics'!E:E,MATCH($C150,'Policy Characteristics'!$C:$C,0)))</f>
        <v>trans fuel economy standards</v>
      </c>
      <c r="L150" s="205">
        <f>IF(ISBLANK(INDEX('Policy Characteristics'!F:F,MATCH($C150,'Policy Characteristics'!$C:$C,0))),"",INDEX('Policy Characteristics'!F:F,MATCH($C150,'Policy Characteristics'!$C:$C,0)))</f>
        <v>-0.25</v>
      </c>
      <c r="M150" s="205">
        <f>IF(ISBLANK(INDEX('Policy Characteristics'!G:G,MATCH($C150,'Policy Characteristics'!$C:$C,0))),"",INDEX('Policy Characteristics'!G:G,MATCH($C150,'Policy Characteristics'!$C:$C,0)))</f>
        <v>1</v>
      </c>
      <c r="N150" s="205">
        <f>IF(ISBLANK(INDEX('Policy Characteristics'!H:H,MATCH($C150,'Policy Characteristics'!$C:$C,0))),"",INDEX('Policy Characteristics'!H:H,MATCH($C150,'Policy Characteristics'!$C:$C,0)))</f>
        <v>0.01</v>
      </c>
      <c r="O150" s="76" t="str">
        <f>IF(ISBLANK(INDEX('Policy Characteristics'!I:I,MATCH($C150,'Policy Characteristics'!$C:$C,0))),"",INDEX('Policy Characteristics'!I:I,MATCH($C150,'Policy Characteristics'!$C:$C,0)))</f>
        <v>% change in miles/gal</v>
      </c>
      <c r="P150" s="76" t="str">
        <f>IF(ISBLANK(INDEX('Policy Characteristics'!J:J,MATCH($C150,'Policy Characteristics'!$C:$C,0))),"",INDEX('Policy Characteristics'!J:J,MATCH($C150,'Policy Characteristics'!$C:$C,0)))</f>
        <v>**Description:** This policy specifies a percentage improvement in fuel economy (distance traveled on the same quantity of fuel with the same cargo or passenger loading) due to fuel economy standards for newly sold vehicles of the selected type(s) with fossil fuel-burning engines. A negative value implies a rollback of fuel economy standards relative to those in the BAU scenario. The following descriptions detail the different vehicle types: // **Passenger cars and SUVs:** most light-duty road vehicles // **Light and Medium Commercial Trucks:** commercial trucks carrying freight, not passengers // **Buses:** including school, transit, and intercity buses // **Heavy Duty Trucks:** all other heavy road vehicles (mostly freight trucks) // **Commercial passenger flights:** this is not general aviation // **Commercial freight flights:** this includes all other commercial flights, and is not general aviation // **Passenger rail:** intercity, transit, and commuter rail // **Freight rail:** all other rail // **Recreational boats:** not commercial passenger ferries // **Cargo ships:** commercial ships carrying freight // **Passenger motorbikes:** registered motorcycles // **Guidance for setting values:** // **Passenger cars and SUVs:** U.S. combined fuel economy standards for cars and light trucks were 34.6 mpg in 2020 and are scheduled to rise to 38.3 mpg through 2026, then remain constant.  This improvement is reflected in the BAU case. The National Research Council's estimated future average fuel economy is roughly 74 mpg for a midrange scenario and 94 mpg for an optimistic scenario. // **Light and Medium Commercial Trucks:** U.S. fuel economy standards for heavy-duty vehicles vary by vehicle characteristics, but proposed standards for vocational vehicles (the category that includes buses) would reduce GHG emissions by 24% for 2027 model year vehicles relative to the 2018 model year, then remain constant.  Extrapolating this trend to 2050 would be an 85% improvement relative to 2018, compared to a 40% improvement relative to 2018 in the BAU case.  This could be represented by a policy lever setting of 45%. // **Heavy Duty Trucks:** U.S. fuel economy standards for heavy-duty vehicles vary by vehicle characteristics, but proposed standards for combination tractor-trailers (which are responsible for roughly 60% of HDV emissions) would reduce GHG emissions by 25% for 2027 model year trucks relative to the 2018 model year, then remain constant.  Extrapolating this trend to 2050 would be an 96% improvement relative to 2018, compared to a 40% improvement relative to 2018 in the BAU case.  This could be represented by a policy lever setting of 56%. // **Commercial passenger flights:** The U.S. currently does not have fuel economy standards for aircraft.  In the absence of standards, new passenger aircraft fuel economy is projected to improve roughly 17% from 2018-2050 in the BAU case. // **Commercial freight flights:** The U.S. currently does not have fuel economy standards for aircraft.  In the absence of standards, new freight aircraft fuel economy is projected to improve roughly 50% from 2018-2050 in the BAU case. // **Passenger rail:** The U.S. currently does not have fuel economy standards for trains.  In the absence of standards, new passenger train fuel economy is not projected to change significantly from 2018-2050 in the BAU case. // **Freight rail:** The U.S. currently does not have fuel economy standards for trains.  In the absence of standards, new freight train fuel economy is projected to improve roughly 23% from 2018-2050 in the BAU case. // **Recreational boats:** The U.S. currently does not have fuel economy standards for recreational boats.  In the absence of standards, new passenger boat fuel economy is not projected to change significantly from 2018-2050 in the BAU case. // **Cargo ships:** The U.S. currently does not have fuel economy standards for ships.  In the absence of standards, new freight ship fuel economy is projected to improve roughly 21% from 2018-2050 in the BAU case. however, the ICCT suggests in-use CO2 intensity of freight ships could fall by roughly 50% by 2040, corresponding to a 100% improvement in fuel economy. // **Passenger motorbikes:** The U.S. currently does not have fuel economy standards for motorbikes.  In the absence of standards, new motorbike fuel economy is not projected to change significantly from 2018-2050 in the BAU case.</v>
      </c>
      <c r="Q150" s="76" t="str">
        <f>IF(ISBLANK(INDEX('Policy Characteristics'!K:K,MATCH($C150,'Policy Characteristics'!$C:$C,0))),"",INDEX('Policy Characteristics'!K:K,MATCH($C150,'Policy Characteristics'!$C:$C,0)))</f>
        <v>transportation-sector-main.html#fuel-econ-std</v>
      </c>
      <c r="R150" s="76" t="str">
        <f>IF(ISBLANK(INDEX('Policy Characteristics'!L:L,MATCH($C150,'Policy Characteristics'!$C:$C,0))),"",INDEX('Policy Characteristics'!L:L,MATCH($C150,'Policy Characteristics'!$C:$C,0)))</f>
        <v>fuel-economy-standard.html</v>
      </c>
    </row>
    <row r="151" spans="1:18" x14ac:dyDescent="0.25">
      <c r="A151" s="76" t="str">
        <f>IF(ISBLANK(INDEX('Policy Characteristics'!A:A,MATCH($C151,'Policy Characteristics'!$C:$C,0))),"",INDEX('Policy Characteristics'!A:A,MATCH($C151,'Policy Characteristics'!$C:$C,0)))</f>
        <v>Transportation</v>
      </c>
      <c r="B151" s="200" t="str">
        <f>IF(ISBLANK(INDEX('Policy Characteristics'!B:B,MATCH($C151,'Policy Characteristics'!$C:$C,0))),"",INDEX('Policy Characteristics'!B:B,MATCH($C151,'Policy Characteristics'!$C:$C,0)))</f>
        <v>Fuel Economy Standard</v>
      </c>
      <c r="C151" s="76" t="str">
        <f t="shared" si="3"/>
        <v>Percentage Additional Improvement of Fuel Economy Std</v>
      </c>
      <c r="D151" s="88" t="s">
        <v>42</v>
      </c>
      <c r="E151" s="88" t="s">
        <v>38</v>
      </c>
      <c r="F151" s="88" t="s">
        <v>85</v>
      </c>
      <c r="G151" s="143" t="s">
        <v>1624</v>
      </c>
      <c r="H151" s="15">
        <v>365</v>
      </c>
      <c r="I151" s="201" t="s">
        <v>43</v>
      </c>
      <c r="J151" s="202" t="str">
        <f>IF(ISBLANK(INDEX('Policy Characteristics'!D:D,MATCH($C151,'Policy Characteristics'!$C:$C,0))),"",INDEX('Policy Characteristics'!D:D,MATCH($C151,'Policy Characteristics'!$C:$C,0)))</f>
        <v>Vehicle Fuel Economy Standards</v>
      </c>
      <c r="K151" s="76" t="str">
        <f>IF(ISBLANK(INDEX('Policy Characteristics'!E:E,MATCH($C151,'Policy Characteristics'!$C:$C,0))),"",INDEX('Policy Characteristics'!E:E,MATCH($C151,'Policy Characteristics'!$C:$C,0)))</f>
        <v>trans fuel economy standards</v>
      </c>
      <c r="L151" s="205">
        <f>IF(ISBLANK(INDEX('Policy Characteristics'!F:F,MATCH($C151,'Policy Characteristics'!$C:$C,0))),"",INDEX('Policy Characteristics'!F:F,MATCH($C151,'Policy Characteristics'!$C:$C,0)))</f>
        <v>-0.25</v>
      </c>
      <c r="M151" s="205">
        <f>IF(ISBLANK(INDEX('Policy Characteristics'!G:G,MATCH($C151,'Policy Characteristics'!$C:$C,0))),"",INDEX('Policy Characteristics'!G:G,MATCH($C151,'Policy Characteristics'!$C:$C,0)))</f>
        <v>1</v>
      </c>
      <c r="N151" s="205">
        <f>IF(ISBLANK(INDEX('Policy Characteristics'!H:H,MATCH($C151,'Policy Characteristics'!$C:$C,0))),"",INDEX('Policy Characteristics'!H:H,MATCH($C151,'Policy Characteristics'!$C:$C,0)))</f>
        <v>0.01</v>
      </c>
      <c r="O151" s="76" t="str">
        <f>IF(ISBLANK(INDEX('Policy Characteristics'!I:I,MATCH($C151,'Policy Characteristics'!$C:$C,0))),"",INDEX('Policy Characteristics'!I:I,MATCH($C151,'Policy Characteristics'!$C:$C,0)))</f>
        <v>% change in miles/gal</v>
      </c>
      <c r="P151" s="76" t="str">
        <f>IF(ISBLANK(INDEX('Policy Characteristics'!J:J,MATCH($C151,'Policy Characteristics'!$C:$C,0))),"",INDEX('Policy Characteristics'!J:J,MATCH($C151,'Policy Characteristics'!$C:$C,0)))</f>
        <v>**Description:** This policy specifies a percentage improvement in fuel economy (distance traveled on the same quantity of fuel with the same cargo or passenger loading) due to fuel economy standards for newly sold vehicles of the selected type(s) with fossil fuel-burning engines. A negative value implies a rollback of fuel economy standards relative to those in the BAU scenario. The following descriptions detail the different vehicle types: // **Passenger cars and SUVs:** most light-duty road vehicles // **Light and Medium Commercial Trucks:** commercial trucks carrying freight, not passengers // **Buses:** including school, transit, and intercity buses // **Heavy Duty Trucks:** all other heavy road vehicles (mostly freight trucks) // **Commercial passenger flights:** this is not general aviation // **Commercial freight flights:** this includes all other commercial flights, and is not general aviation // **Passenger rail:** intercity, transit, and commuter rail // **Freight rail:** all other rail // **Recreational boats:** not commercial passenger ferries // **Cargo ships:** commercial ships carrying freight // **Passenger motorbikes:** registered motorcycles // **Guidance for setting values:** // **Passenger cars and SUVs:** U.S. combined fuel economy standards for cars and light trucks were 34.6 mpg in 2020 and are scheduled to rise to 38.3 mpg through 2026, then remain constant.  This improvement is reflected in the BAU case. The National Research Council's estimated future average fuel economy is roughly 74 mpg for a midrange scenario and 94 mpg for an optimistic scenario. // **Light and Medium Commercial Trucks:** U.S. fuel economy standards for heavy-duty vehicles vary by vehicle characteristics, but proposed standards for vocational vehicles (the category that includes buses) would reduce GHG emissions by 24% for 2027 model year vehicles relative to the 2018 model year, then remain constant.  Extrapolating this trend to 2050 would be an 85% improvement relative to 2018, compared to a 40% improvement relative to 2018 in the BAU case.  This could be represented by a policy lever setting of 45%. // **Heavy Duty Trucks:** U.S. fuel economy standards for heavy-duty vehicles vary by vehicle characteristics, but proposed standards for combination tractor-trailers (which are responsible for roughly 60% of HDV emissions) would reduce GHG emissions by 25% for 2027 model year trucks relative to the 2018 model year, then remain constant.  Extrapolating this trend to 2050 would be an 96% improvement relative to 2018, compared to a 40% improvement relative to 2018 in the BAU case.  This could be represented by a policy lever setting of 56%. // **Commercial passenger flights:** The U.S. currently does not have fuel economy standards for aircraft.  In the absence of standards, new passenger aircraft fuel economy is projected to improve roughly 17% from 2018-2050 in the BAU case. // **Commercial freight flights:** The U.S. currently does not have fuel economy standards for aircraft.  In the absence of standards, new freight aircraft fuel economy is projected to improve roughly 50% from 2018-2050 in the BAU case. // **Passenger rail:** The U.S. currently does not have fuel economy standards for trains.  In the absence of standards, new passenger train fuel economy is not projected to change significantly from 2018-2050 in the BAU case. // **Freight rail:** The U.S. currently does not have fuel economy standards for trains.  In the absence of standards, new freight train fuel economy is projected to improve roughly 23% from 2018-2050 in the BAU case. // **Recreational boats:** The U.S. currently does not have fuel economy standards for recreational boats.  In the absence of standards, new passenger boat fuel economy is not projected to change significantly from 2018-2050 in the BAU case. // **Cargo ships:** The U.S. currently does not have fuel economy standards for ships.  In the absence of standards, new freight ship fuel economy is projected to improve roughly 21% from 2018-2050 in the BAU case. however, the ICCT suggests in-use CO2 intensity of freight ships could fall by roughly 50% by 2040, corresponding to a 100% improvement in fuel economy. // **Passenger motorbikes:** The U.S. currently does not have fuel economy standards for motorbikes.  In the absence of standards, new motorbike fuel economy is not projected to change significantly from 2018-2050 in the BAU case.</v>
      </c>
      <c r="Q151" s="76" t="str">
        <f>IF(ISBLANK(INDEX('Policy Characteristics'!K:K,MATCH($C151,'Policy Characteristics'!$C:$C,0))),"",INDEX('Policy Characteristics'!K:K,MATCH($C151,'Policy Characteristics'!$C:$C,0)))</f>
        <v>transportation-sector-main.html#fuel-econ-std</v>
      </c>
      <c r="R151" s="76" t="str">
        <f>IF(ISBLANK(INDEX('Policy Characteristics'!L:L,MATCH($C151,'Policy Characteristics'!$C:$C,0))),"",INDEX('Policy Characteristics'!L:L,MATCH($C151,'Policy Characteristics'!$C:$C,0)))</f>
        <v>fuel-economy-standard.html</v>
      </c>
    </row>
    <row r="152" spans="1:18" x14ac:dyDescent="0.25">
      <c r="A152" s="76" t="str">
        <f>IF(ISBLANK(INDEX('Policy Characteristics'!A:A,MATCH($C152,'Policy Characteristics'!$C:$C,0))),"",INDEX('Policy Characteristics'!A:A,MATCH($C152,'Policy Characteristics'!$C:$C,0)))</f>
        <v>Transportation</v>
      </c>
      <c r="B152" s="200" t="str">
        <f>IF(ISBLANK(INDEX('Policy Characteristics'!B:B,MATCH($C152,'Policy Characteristics'!$C:$C,0))),"",INDEX('Policy Characteristics'!B:B,MATCH($C152,'Policy Characteristics'!$C:$C,0)))</f>
        <v>Fuel Economy Standard</v>
      </c>
      <c r="C152" s="76" t="str">
        <f t="shared" si="3"/>
        <v>Percentage Additional Improvement of Fuel Economy Std</v>
      </c>
      <c r="D152" s="88" t="s">
        <v>45</v>
      </c>
      <c r="E152" s="88" t="s">
        <v>39</v>
      </c>
      <c r="F152" s="88" t="s">
        <v>84</v>
      </c>
      <c r="G152" s="143" t="s">
        <v>1486</v>
      </c>
      <c r="H152" s="15">
        <v>366</v>
      </c>
      <c r="I152" s="201" t="s">
        <v>43</v>
      </c>
      <c r="J152" s="202" t="str">
        <f>IF(ISBLANK(INDEX('Policy Characteristics'!D:D,MATCH($C152,'Policy Characteristics'!$C:$C,0))),"",INDEX('Policy Characteristics'!D:D,MATCH($C152,'Policy Characteristics'!$C:$C,0)))</f>
        <v>Vehicle Fuel Economy Standards</v>
      </c>
      <c r="K152" s="76" t="str">
        <f>IF(ISBLANK(INDEX('Policy Characteristics'!E:E,MATCH($C152,'Policy Characteristics'!$C:$C,0))),"",INDEX('Policy Characteristics'!E:E,MATCH($C152,'Policy Characteristics'!$C:$C,0)))</f>
        <v>trans fuel economy standards</v>
      </c>
      <c r="L152" s="205">
        <f>IF(ISBLANK(INDEX('Policy Characteristics'!F:F,MATCH($C152,'Policy Characteristics'!$C:$C,0))),"",INDEX('Policy Characteristics'!F:F,MATCH($C152,'Policy Characteristics'!$C:$C,0)))</f>
        <v>-0.25</v>
      </c>
      <c r="M152" s="205">
        <f>IF(ISBLANK(INDEX('Policy Characteristics'!G:G,MATCH($C152,'Policy Characteristics'!$C:$C,0))),"",INDEX('Policy Characteristics'!G:G,MATCH($C152,'Policy Characteristics'!$C:$C,0)))</f>
        <v>1</v>
      </c>
      <c r="N152" s="205">
        <f>IF(ISBLANK(INDEX('Policy Characteristics'!H:H,MATCH($C152,'Policy Characteristics'!$C:$C,0))),"",INDEX('Policy Characteristics'!H:H,MATCH($C152,'Policy Characteristics'!$C:$C,0)))</f>
        <v>0.01</v>
      </c>
      <c r="O152" s="76" t="str">
        <f>IF(ISBLANK(INDEX('Policy Characteristics'!I:I,MATCH($C152,'Policy Characteristics'!$C:$C,0))),"",INDEX('Policy Characteristics'!I:I,MATCH($C152,'Policy Characteristics'!$C:$C,0)))</f>
        <v>% change in miles/gal</v>
      </c>
      <c r="P152" s="76" t="str">
        <f>IF(ISBLANK(INDEX('Policy Characteristics'!J:J,MATCH($C152,'Policy Characteristics'!$C:$C,0))),"",INDEX('Policy Characteristics'!J:J,MATCH($C152,'Policy Characteristics'!$C:$C,0)))</f>
        <v>**Description:** This policy specifies a percentage improvement in fuel economy (distance traveled on the same quantity of fuel with the same cargo or passenger loading) due to fuel economy standards for newly sold vehicles of the selected type(s) with fossil fuel-burning engines. A negative value implies a rollback of fuel economy standards relative to those in the BAU scenario. The following descriptions detail the different vehicle types: // **Passenger cars and SUVs:** most light-duty road vehicles // **Light and Medium Commercial Trucks:** commercial trucks carrying freight, not passengers // **Buses:** including school, transit, and intercity buses // **Heavy Duty Trucks:** all other heavy road vehicles (mostly freight trucks) // **Commercial passenger flights:** this is not general aviation // **Commercial freight flights:** this includes all other commercial flights, and is not general aviation // **Passenger rail:** intercity, transit, and commuter rail // **Freight rail:** all other rail // **Recreational boats:** not commercial passenger ferries // **Cargo ships:** commercial ships carrying freight // **Passenger motorbikes:** registered motorcycles // **Guidance for setting values:** // **Passenger cars and SUVs:** U.S. combined fuel economy standards for cars and light trucks were 34.6 mpg in 2020 and are scheduled to rise to 38.3 mpg through 2026, then remain constant.  This improvement is reflected in the BAU case. The National Research Council's estimated future average fuel economy is roughly 74 mpg for a midrange scenario and 94 mpg for an optimistic scenario. // **Light and Medium Commercial Trucks:** U.S. fuel economy standards for heavy-duty vehicles vary by vehicle characteristics, but proposed standards for vocational vehicles (the category that includes buses) would reduce GHG emissions by 24% for 2027 model year vehicles relative to the 2018 model year, then remain constant.  Extrapolating this trend to 2050 would be an 85% improvement relative to 2018, compared to a 40% improvement relative to 2018 in the BAU case.  This could be represented by a policy lever setting of 45%. // **Heavy Duty Trucks:** U.S. fuel economy standards for heavy-duty vehicles vary by vehicle characteristics, but proposed standards for combination tractor-trailers (which are responsible for roughly 60% of HDV emissions) would reduce GHG emissions by 25% for 2027 model year trucks relative to the 2018 model year, then remain constant.  Extrapolating this trend to 2050 would be an 96% improvement relative to 2018, compared to a 40% improvement relative to 2018 in the BAU case.  This could be represented by a policy lever setting of 56%. // **Commercial passenger flights:** The U.S. currently does not have fuel economy standards for aircraft.  In the absence of standards, new passenger aircraft fuel economy is projected to improve roughly 17% from 2018-2050 in the BAU case. // **Commercial freight flights:** The U.S. currently does not have fuel economy standards for aircraft.  In the absence of standards, new freight aircraft fuel economy is projected to improve roughly 50% from 2018-2050 in the BAU case. // **Passenger rail:** The U.S. currently does not have fuel economy standards for trains.  In the absence of standards, new passenger train fuel economy is not projected to change significantly from 2018-2050 in the BAU case. // **Freight rail:** The U.S. currently does not have fuel economy standards for trains.  In the absence of standards, new freight train fuel economy is projected to improve roughly 23% from 2018-2050 in the BAU case. // **Recreational boats:** The U.S. currently does not have fuel economy standards for recreational boats.  In the absence of standards, new passenger boat fuel economy is not projected to change significantly from 2018-2050 in the BAU case. // **Cargo ships:** The U.S. currently does not have fuel economy standards for ships.  In the absence of standards, new freight ship fuel economy is projected to improve roughly 21% from 2018-2050 in the BAU case. however, the ICCT suggests in-use CO2 intensity of freight ships could fall by roughly 50% by 2040, corresponding to a 100% improvement in fuel economy. // **Passenger motorbikes:** The U.S. currently does not have fuel economy standards for motorbikes.  In the absence of standards, new motorbike fuel economy is not projected to change significantly from 2018-2050 in the BAU case.</v>
      </c>
      <c r="Q152" s="76" t="str">
        <f>IF(ISBLANK(INDEX('Policy Characteristics'!K:K,MATCH($C152,'Policy Characteristics'!$C:$C,0))),"",INDEX('Policy Characteristics'!K:K,MATCH($C152,'Policy Characteristics'!$C:$C,0)))</f>
        <v>transportation-sector-main.html#fuel-econ-std</v>
      </c>
      <c r="R152" s="76" t="str">
        <f>IF(ISBLANK(INDEX('Policy Characteristics'!L:L,MATCH($C152,'Policy Characteristics'!$C:$C,0))),"",INDEX('Policy Characteristics'!L:L,MATCH($C152,'Policy Characteristics'!$C:$C,0)))</f>
        <v>fuel-economy-standard.html</v>
      </c>
    </row>
    <row r="153" spans="1:18" x14ac:dyDescent="0.25">
      <c r="A153" s="76" t="str">
        <f>IF(ISBLANK(INDEX('Policy Characteristics'!A:A,MATCH($C153,'Policy Characteristics'!$C:$C,0))),"",INDEX('Policy Characteristics'!A:A,MATCH($C153,'Policy Characteristics'!$C:$C,0)))</f>
        <v>Transportation</v>
      </c>
      <c r="B153" s="200" t="str">
        <f>IF(ISBLANK(INDEX('Policy Characteristics'!B:B,MATCH($C153,'Policy Characteristics'!$C:$C,0))),"",INDEX('Policy Characteristics'!B:B,MATCH($C153,'Policy Characteristics'!$C:$C,0)))</f>
        <v>Fuel Economy Standard</v>
      </c>
      <c r="C153" s="76" t="str">
        <f t="shared" si="3"/>
        <v>Percentage Additional Improvement of Fuel Economy Std</v>
      </c>
      <c r="D153" s="88" t="s">
        <v>42</v>
      </c>
      <c r="E153" s="88" t="s">
        <v>39</v>
      </c>
      <c r="F153" s="88" t="s">
        <v>85</v>
      </c>
      <c r="G153" s="143" t="s">
        <v>1486</v>
      </c>
      <c r="H153" s="15">
        <v>367</v>
      </c>
      <c r="I153" s="201" t="s">
        <v>43</v>
      </c>
      <c r="J153" s="202" t="str">
        <f>IF(ISBLANK(INDEX('Policy Characteristics'!D:D,MATCH($C153,'Policy Characteristics'!$C:$C,0))),"",INDEX('Policy Characteristics'!D:D,MATCH($C153,'Policy Characteristics'!$C:$C,0)))</f>
        <v>Vehicle Fuel Economy Standards</v>
      </c>
      <c r="K153" s="76" t="str">
        <f>IF(ISBLANK(INDEX('Policy Characteristics'!E:E,MATCH($C153,'Policy Characteristics'!$C:$C,0))),"",INDEX('Policy Characteristics'!E:E,MATCH($C153,'Policy Characteristics'!$C:$C,0)))</f>
        <v>trans fuel economy standards</v>
      </c>
      <c r="L153" s="205">
        <f>IF(ISBLANK(INDEX('Policy Characteristics'!F:F,MATCH($C153,'Policy Characteristics'!$C:$C,0))),"",INDEX('Policy Characteristics'!F:F,MATCH($C153,'Policy Characteristics'!$C:$C,0)))</f>
        <v>-0.25</v>
      </c>
      <c r="M153" s="205">
        <f>IF(ISBLANK(INDEX('Policy Characteristics'!G:G,MATCH($C153,'Policy Characteristics'!$C:$C,0))),"",INDEX('Policy Characteristics'!G:G,MATCH($C153,'Policy Characteristics'!$C:$C,0)))</f>
        <v>1</v>
      </c>
      <c r="N153" s="205">
        <f>IF(ISBLANK(INDEX('Policy Characteristics'!H:H,MATCH($C153,'Policy Characteristics'!$C:$C,0))),"",INDEX('Policy Characteristics'!H:H,MATCH($C153,'Policy Characteristics'!$C:$C,0)))</f>
        <v>0.01</v>
      </c>
      <c r="O153" s="76" t="str">
        <f>IF(ISBLANK(INDEX('Policy Characteristics'!I:I,MATCH($C153,'Policy Characteristics'!$C:$C,0))),"",INDEX('Policy Characteristics'!I:I,MATCH($C153,'Policy Characteristics'!$C:$C,0)))</f>
        <v>% change in miles/gal</v>
      </c>
      <c r="P153" s="76" t="str">
        <f>IF(ISBLANK(INDEX('Policy Characteristics'!J:J,MATCH($C153,'Policy Characteristics'!$C:$C,0))),"",INDEX('Policy Characteristics'!J:J,MATCH($C153,'Policy Characteristics'!$C:$C,0)))</f>
        <v>**Description:** This policy specifies a percentage improvement in fuel economy (distance traveled on the same quantity of fuel with the same cargo or passenger loading) due to fuel economy standards for newly sold vehicles of the selected type(s) with fossil fuel-burning engines. A negative value implies a rollback of fuel economy standards relative to those in the BAU scenario. The following descriptions detail the different vehicle types: // **Passenger cars and SUVs:** most light-duty road vehicles // **Light and Medium Commercial Trucks:** commercial trucks carrying freight, not passengers // **Buses:** including school, transit, and intercity buses // **Heavy Duty Trucks:** all other heavy road vehicles (mostly freight trucks) // **Commercial passenger flights:** this is not general aviation // **Commercial freight flights:** this includes all other commercial flights, and is not general aviation // **Passenger rail:** intercity, transit, and commuter rail // **Freight rail:** all other rail // **Recreational boats:** not commercial passenger ferries // **Cargo ships:** commercial ships carrying freight // **Passenger motorbikes:** registered motorcycles // **Guidance for setting values:** // **Passenger cars and SUVs:** U.S. combined fuel economy standards for cars and light trucks were 34.6 mpg in 2020 and are scheduled to rise to 38.3 mpg through 2026, then remain constant.  This improvement is reflected in the BAU case. The National Research Council's estimated future average fuel economy is roughly 74 mpg for a midrange scenario and 94 mpg for an optimistic scenario. // **Light and Medium Commercial Trucks:** U.S. fuel economy standards for heavy-duty vehicles vary by vehicle characteristics, but proposed standards for vocational vehicles (the category that includes buses) would reduce GHG emissions by 24% for 2027 model year vehicles relative to the 2018 model year, then remain constant.  Extrapolating this trend to 2050 would be an 85% improvement relative to 2018, compared to a 40% improvement relative to 2018 in the BAU case.  This could be represented by a policy lever setting of 45%. // **Heavy Duty Trucks:** U.S. fuel economy standards for heavy-duty vehicles vary by vehicle characteristics, but proposed standards for combination tractor-trailers (which are responsible for roughly 60% of HDV emissions) would reduce GHG emissions by 25% for 2027 model year trucks relative to the 2018 model year, then remain constant.  Extrapolating this trend to 2050 would be an 96% improvement relative to 2018, compared to a 40% improvement relative to 2018 in the BAU case.  This could be represented by a policy lever setting of 56%. // **Commercial passenger flights:** The U.S. currently does not have fuel economy standards for aircraft.  In the absence of standards, new passenger aircraft fuel economy is projected to improve roughly 17% from 2018-2050 in the BAU case. // **Commercial freight flights:** The U.S. currently does not have fuel economy standards for aircraft.  In the absence of standards, new freight aircraft fuel economy is projected to improve roughly 50% from 2018-2050 in the BAU case. // **Passenger rail:** The U.S. currently does not have fuel economy standards for trains.  In the absence of standards, new passenger train fuel economy is not projected to change significantly from 2018-2050 in the BAU case. // **Freight rail:** The U.S. currently does not have fuel economy standards for trains.  In the absence of standards, new freight train fuel economy is projected to improve roughly 23% from 2018-2050 in the BAU case. // **Recreational boats:** The U.S. currently does not have fuel economy standards for recreational boats.  In the absence of standards, new passenger boat fuel economy is not projected to change significantly from 2018-2050 in the BAU case. // **Cargo ships:** The U.S. currently does not have fuel economy standards for ships.  In the absence of standards, new freight ship fuel economy is projected to improve roughly 21% from 2018-2050 in the BAU case. however, the ICCT suggests in-use CO2 intensity of freight ships could fall by roughly 50% by 2040, corresponding to a 100% improvement in fuel economy. // **Passenger motorbikes:** The U.S. currently does not have fuel economy standards for motorbikes.  In the absence of standards, new motorbike fuel economy is not projected to change significantly from 2018-2050 in the BAU case.</v>
      </c>
      <c r="Q153" s="76" t="str">
        <f>IF(ISBLANK(INDEX('Policy Characteristics'!K:K,MATCH($C153,'Policy Characteristics'!$C:$C,0))),"",INDEX('Policy Characteristics'!K:K,MATCH($C153,'Policy Characteristics'!$C:$C,0)))</f>
        <v>transportation-sector-main.html#fuel-econ-std</v>
      </c>
      <c r="R153" s="76" t="str">
        <f>IF(ISBLANK(INDEX('Policy Characteristics'!L:L,MATCH($C153,'Policy Characteristics'!$C:$C,0))),"",INDEX('Policy Characteristics'!L:L,MATCH($C153,'Policy Characteristics'!$C:$C,0)))</f>
        <v>fuel-economy-standard.html</v>
      </c>
    </row>
    <row r="154" spans="1:18" x14ac:dyDescent="0.25">
      <c r="A154" s="76" t="str">
        <f>IF(ISBLANK(INDEX('Policy Characteristics'!A:A,MATCH($C154,'Policy Characteristics'!$C:$C,0))),"",INDEX('Policy Characteristics'!A:A,MATCH($C154,'Policy Characteristics'!$C:$C,0)))</f>
        <v>Transportation</v>
      </c>
      <c r="B154" s="200" t="str">
        <f>IF(ISBLANK(INDEX('Policy Characteristics'!B:B,MATCH($C154,'Policy Characteristics'!$C:$C,0))),"",INDEX('Policy Characteristics'!B:B,MATCH($C154,'Policy Characteristics'!$C:$C,0)))</f>
        <v>Fuel Economy Standard</v>
      </c>
      <c r="C154" s="76" t="str">
        <f t="shared" si="3"/>
        <v>Percentage Additional Improvement of Fuel Economy Std</v>
      </c>
      <c r="D154" s="88" t="s">
        <v>45</v>
      </c>
      <c r="E154" s="88" t="s">
        <v>40</v>
      </c>
      <c r="F154" s="88" t="s">
        <v>84</v>
      </c>
      <c r="G154" s="143" t="s">
        <v>86</v>
      </c>
      <c r="H154" s="15">
        <v>368</v>
      </c>
      <c r="I154" s="201" t="s">
        <v>43</v>
      </c>
      <c r="J154" s="202" t="str">
        <f>IF(ISBLANK(INDEX('Policy Characteristics'!D:D,MATCH($C154,'Policy Characteristics'!$C:$C,0))),"",INDEX('Policy Characteristics'!D:D,MATCH($C154,'Policy Characteristics'!$C:$C,0)))</f>
        <v>Vehicle Fuel Economy Standards</v>
      </c>
      <c r="K154" s="76" t="str">
        <f>IF(ISBLANK(INDEX('Policy Characteristics'!E:E,MATCH($C154,'Policy Characteristics'!$C:$C,0))),"",INDEX('Policy Characteristics'!E:E,MATCH($C154,'Policy Characteristics'!$C:$C,0)))</f>
        <v>trans fuel economy standards</v>
      </c>
      <c r="L154" s="205">
        <f>IF(ISBLANK(INDEX('Policy Characteristics'!F:F,MATCH($C154,'Policy Characteristics'!$C:$C,0))),"",INDEX('Policy Characteristics'!F:F,MATCH($C154,'Policy Characteristics'!$C:$C,0)))</f>
        <v>-0.25</v>
      </c>
      <c r="M154" s="205">
        <f>IF(ISBLANK(INDEX('Policy Characteristics'!G:G,MATCH($C154,'Policy Characteristics'!$C:$C,0))),"",INDEX('Policy Characteristics'!G:G,MATCH($C154,'Policy Characteristics'!$C:$C,0)))</f>
        <v>1</v>
      </c>
      <c r="N154" s="205">
        <f>IF(ISBLANK(INDEX('Policy Characteristics'!H:H,MATCH($C154,'Policy Characteristics'!$C:$C,0))),"",INDEX('Policy Characteristics'!H:H,MATCH($C154,'Policy Characteristics'!$C:$C,0)))</f>
        <v>0.01</v>
      </c>
      <c r="O154" s="76" t="str">
        <f>IF(ISBLANK(INDEX('Policy Characteristics'!I:I,MATCH($C154,'Policy Characteristics'!$C:$C,0))),"",INDEX('Policy Characteristics'!I:I,MATCH($C154,'Policy Characteristics'!$C:$C,0)))</f>
        <v>% change in miles/gal</v>
      </c>
      <c r="P154" s="76" t="str">
        <f>IF(ISBLANK(INDEX('Policy Characteristics'!J:J,MATCH($C154,'Policy Characteristics'!$C:$C,0))),"",INDEX('Policy Characteristics'!J:J,MATCH($C154,'Policy Characteristics'!$C:$C,0)))</f>
        <v>**Description:** This policy specifies a percentage improvement in fuel economy (distance traveled on the same quantity of fuel with the same cargo or passenger loading) due to fuel economy standards for newly sold vehicles of the selected type(s) with fossil fuel-burning engines. A negative value implies a rollback of fuel economy standards relative to those in the BAU scenario. The following descriptions detail the different vehicle types: // **Passenger cars and SUVs:** most light-duty road vehicles // **Light and Medium Commercial Trucks:** commercial trucks carrying freight, not passengers // **Buses:** including school, transit, and intercity buses // **Heavy Duty Trucks:** all other heavy road vehicles (mostly freight trucks) // **Commercial passenger flights:** this is not general aviation // **Commercial freight flights:** this includes all other commercial flights, and is not general aviation // **Passenger rail:** intercity, transit, and commuter rail // **Freight rail:** all other rail // **Recreational boats:** not commercial passenger ferries // **Cargo ships:** commercial ships carrying freight // **Passenger motorbikes:** registered motorcycles // **Guidance for setting values:** // **Passenger cars and SUVs:** U.S. combined fuel economy standards for cars and light trucks were 34.6 mpg in 2020 and are scheduled to rise to 38.3 mpg through 2026, then remain constant.  This improvement is reflected in the BAU case. The National Research Council's estimated future average fuel economy is roughly 74 mpg for a midrange scenario and 94 mpg for an optimistic scenario. // **Light and Medium Commercial Trucks:** U.S. fuel economy standards for heavy-duty vehicles vary by vehicle characteristics, but proposed standards for vocational vehicles (the category that includes buses) would reduce GHG emissions by 24% for 2027 model year vehicles relative to the 2018 model year, then remain constant.  Extrapolating this trend to 2050 would be an 85% improvement relative to 2018, compared to a 40% improvement relative to 2018 in the BAU case.  This could be represented by a policy lever setting of 45%. // **Heavy Duty Trucks:** U.S. fuel economy standards for heavy-duty vehicles vary by vehicle characteristics, but proposed standards for combination tractor-trailers (which are responsible for roughly 60% of HDV emissions) would reduce GHG emissions by 25% for 2027 model year trucks relative to the 2018 model year, then remain constant.  Extrapolating this trend to 2050 would be an 96% improvement relative to 2018, compared to a 40% improvement relative to 2018 in the BAU case.  This could be represented by a policy lever setting of 56%. // **Commercial passenger flights:** The U.S. currently does not have fuel economy standards for aircraft.  In the absence of standards, new passenger aircraft fuel economy is projected to improve roughly 17% from 2018-2050 in the BAU case. // **Commercial freight flights:** The U.S. currently does not have fuel economy standards for aircraft.  In the absence of standards, new freight aircraft fuel economy is projected to improve roughly 50% from 2018-2050 in the BAU case. // **Passenger rail:** The U.S. currently does not have fuel economy standards for trains.  In the absence of standards, new passenger train fuel economy is not projected to change significantly from 2018-2050 in the BAU case. // **Freight rail:** The U.S. currently does not have fuel economy standards for trains.  In the absence of standards, new freight train fuel economy is projected to improve roughly 23% from 2018-2050 in the BAU case. // **Recreational boats:** The U.S. currently does not have fuel economy standards for recreational boats.  In the absence of standards, new passenger boat fuel economy is not projected to change significantly from 2018-2050 in the BAU case. // **Cargo ships:** The U.S. currently does not have fuel economy standards for ships.  In the absence of standards, new freight ship fuel economy is projected to improve roughly 21% from 2018-2050 in the BAU case. however, the ICCT suggests in-use CO2 intensity of freight ships could fall by roughly 50% by 2040, corresponding to a 100% improvement in fuel economy. // **Passenger motorbikes:** The U.S. currently does not have fuel economy standards for motorbikes.  In the absence of standards, new motorbike fuel economy is not projected to change significantly from 2018-2050 in the BAU case.</v>
      </c>
      <c r="Q154" s="76" t="str">
        <f>IF(ISBLANK(INDEX('Policy Characteristics'!K:K,MATCH($C154,'Policy Characteristics'!$C:$C,0))),"",INDEX('Policy Characteristics'!K:K,MATCH($C154,'Policy Characteristics'!$C:$C,0)))</f>
        <v>transportation-sector-main.html#fuel-econ-std</v>
      </c>
      <c r="R154" s="76" t="str">
        <f>IF(ISBLANK(INDEX('Policy Characteristics'!L:L,MATCH($C154,'Policy Characteristics'!$C:$C,0))),"",INDEX('Policy Characteristics'!L:L,MATCH($C154,'Policy Characteristics'!$C:$C,0)))</f>
        <v>fuel-economy-standard.html</v>
      </c>
    </row>
    <row r="155" spans="1:18" x14ac:dyDescent="0.25">
      <c r="A155" s="76" t="str">
        <f>IF(ISBLANK(INDEX('Policy Characteristics'!A:A,MATCH($C155,'Policy Characteristics'!$C:$C,0))),"",INDEX('Policy Characteristics'!A:A,MATCH($C155,'Policy Characteristics'!$C:$C,0)))</f>
        <v>Transportation</v>
      </c>
      <c r="B155" s="200" t="str">
        <f>IF(ISBLANK(INDEX('Policy Characteristics'!B:B,MATCH($C155,'Policy Characteristics'!$C:$C,0))),"",INDEX('Policy Characteristics'!B:B,MATCH($C155,'Policy Characteristics'!$C:$C,0)))</f>
        <v>Fuel Economy Standard</v>
      </c>
      <c r="C155" s="76" t="str">
        <f t="shared" si="3"/>
        <v>Percentage Additional Improvement of Fuel Economy Std</v>
      </c>
      <c r="D155" s="88" t="s">
        <v>42</v>
      </c>
      <c r="E155" s="88" t="s">
        <v>40</v>
      </c>
      <c r="F155" s="88" t="s">
        <v>85</v>
      </c>
      <c r="G155" s="143" t="s">
        <v>86</v>
      </c>
      <c r="H155" s="15">
        <v>369</v>
      </c>
      <c r="I155" s="201" t="s">
        <v>43</v>
      </c>
      <c r="J155" s="202" t="str">
        <f>IF(ISBLANK(INDEX('Policy Characteristics'!D:D,MATCH($C155,'Policy Characteristics'!$C:$C,0))),"",INDEX('Policy Characteristics'!D:D,MATCH($C155,'Policy Characteristics'!$C:$C,0)))</f>
        <v>Vehicle Fuel Economy Standards</v>
      </c>
      <c r="K155" s="76" t="str">
        <f>IF(ISBLANK(INDEX('Policy Characteristics'!E:E,MATCH($C155,'Policy Characteristics'!$C:$C,0))),"",INDEX('Policy Characteristics'!E:E,MATCH($C155,'Policy Characteristics'!$C:$C,0)))</f>
        <v>trans fuel economy standards</v>
      </c>
      <c r="L155" s="205">
        <f>IF(ISBLANK(INDEX('Policy Characteristics'!F:F,MATCH($C155,'Policy Characteristics'!$C:$C,0))),"",INDEX('Policy Characteristics'!F:F,MATCH($C155,'Policy Characteristics'!$C:$C,0)))</f>
        <v>-0.25</v>
      </c>
      <c r="M155" s="205">
        <f>IF(ISBLANK(INDEX('Policy Characteristics'!G:G,MATCH($C155,'Policy Characteristics'!$C:$C,0))),"",INDEX('Policy Characteristics'!G:G,MATCH($C155,'Policy Characteristics'!$C:$C,0)))</f>
        <v>1</v>
      </c>
      <c r="N155" s="205">
        <f>IF(ISBLANK(INDEX('Policy Characteristics'!H:H,MATCH($C155,'Policy Characteristics'!$C:$C,0))),"",INDEX('Policy Characteristics'!H:H,MATCH($C155,'Policy Characteristics'!$C:$C,0)))</f>
        <v>0.01</v>
      </c>
      <c r="O155" s="76" t="str">
        <f>IF(ISBLANK(INDEX('Policy Characteristics'!I:I,MATCH($C155,'Policy Characteristics'!$C:$C,0))),"",INDEX('Policy Characteristics'!I:I,MATCH($C155,'Policy Characteristics'!$C:$C,0)))</f>
        <v>% change in miles/gal</v>
      </c>
      <c r="P155" s="76" t="str">
        <f>IF(ISBLANK(INDEX('Policy Characteristics'!J:J,MATCH($C155,'Policy Characteristics'!$C:$C,0))),"",INDEX('Policy Characteristics'!J:J,MATCH($C155,'Policy Characteristics'!$C:$C,0)))</f>
        <v>**Description:** This policy specifies a percentage improvement in fuel economy (distance traveled on the same quantity of fuel with the same cargo or passenger loading) due to fuel economy standards for newly sold vehicles of the selected type(s) with fossil fuel-burning engines. A negative value implies a rollback of fuel economy standards relative to those in the BAU scenario. The following descriptions detail the different vehicle types: // **Passenger cars and SUVs:** most light-duty road vehicles // **Light and Medium Commercial Trucks:** commercial trucks carrying freight, not passengers // **Buses:** including school, transit, and intercity buses // **Heavy Duty Trucks:** all other heavy road vehicles (mostly freight trucks) // **Commercial passenger flights:** this is not general aviation // **Commercial freight flights:** this includes all other commercial flights, and is not general aviation // **Passenger rail:** intercity, transit, and commuter rail // **Freight rail:** all other rail // **Recreational boats:** not commercial passenger ferries // **Cargo ships:** commercial ships carrying freight // **Passenger motorbikes:** registered motorcycles // **Guidance for setting values:** // **Passenger cars and SUVs:** U.S. combined fuel economy standards for cars and light trucks were 34.6 mpg in 2020 and are scheduled to rise to 38.3 mpg through 2026, then remain constant.  This improvement is reflected in the BAU case. The National Research Council's estimated future average fuel economy is roughly 74 mpg for a midrange scenario and 94 mpg for an optimistic scenario. // **Light and Medium Commercial Trucks:** U.S. fuel economy standards for heavy-duty vehicles vary by vehicle characteristics, but proposed standards for vocational vehicles (the category that includes buses) would reduce GHG emissions by 24% for 2027 model year vehicles relative to the 2018 model year, then remain constant.  Extrapolating this trend to 2050 would be an 85% improvement relative to 2018, compared to a 40% improvement relative to 2018 in the BAU case.  This could be represented by a policy lever setting of 45%. // **Heavy Duty Trucks:** U.S. fuel economy standards for heavy-duty vehicles vary by vehicle characteristics, but proposed standards for combination tractor-trailers (which are responsible for roughly 60% of HDV emissions) would reduce GHG emissions by 25% for 2027 model year trucks relative to the 2018 model year, then remain constant.  Extrapolating this trend to 2050 would be an 96% improvement relative to 2018, compared to a 40% improvement relative to 2018 in the BAU case.  This could be represented by a policy lever setting of 56%. // **Commercial passenger flights:** The U.S. currently does not have fuel economy standards for aircraft.  In the absence of standards, new passenger aircraft fuel economy is projected to improve roughly 17% from 2018-2050 in the BAU case. // **Commercial freight flights:** The U.S. currently does not have fuel economy standards for aircraft.  In the absence of standards, new freight aircraft fuel economy is projected to improve roughly 50% from 2018-2050 in the BAU case. // **Passenger rail:** The U.S. currently does not have fuel economy standards for trains.  In the absence of standards, new passenger train fuel economy is not projected to change significantly from 2018-2050 in the BAU case. // **Freight rail:** The U.S. currently does not have fuel economy standards for trains.  In the absence of standards, new freight train fuel economy is projected to improve roughly 23% from 2018-2050 in the BAU case. // **Recreational boats:** The U.S. currently does not have fuel economy standards for recreational boats.  In the absence of standards, new passenger boat fuel economy is not projected to change significantly from 2018-2050 in the BAU case. // **Cargo ships:** The U.S. currently does not have fuel economy standards for ships.  In the absence of standards, new freight ship fuel economy is projected to improve roughly 21% from 2018-2050 in the BAU case. however, the ICCT suggests in-use CO2 intensity of freight ships could fall by roughly 50% by 2040, corresponding to a 100% improvement in fuel economy. // **Passenger motorbikes:** The U.S. currently does not have fuel economy standards for motorbikes.  In the absence of standards, new motorbike fuel economy is not projected to change significantly from 2018-2050 in the BAU case.</v>
      </c>
      <c r="Q155" s="76" t="str">
        <f>IF(ISBLANK(INDEX('Policy Characteristics'!K:K,MATCH($C155,'Policy Characteristics'!$C:$C,0))),"",INDEX('Policy Characteristics'!K:K,MATCH($C155,'Policy Characteristics'!$C:$C,0)))</f>
        <v>transportation-sector-main.html#fuel-econ-std</v>
      </c>
      <c r="R155" s="76" t="str">
        <f>IF(ISBLANK(INDEX('Policy Characteristics'!L:L,MATCH($C155,'Policy Characteristics'!$C:$C,0))),"",INDEX('Policy Characteristics'!L:L,MATCH($C155,'Policy Characteristics'!$C:$C,0)))</f>
        <v>fuel-economy-standard.html</v>
      </c>
    </row>
    <row r="156" spans="1:18" x14ac:dyDescent="0.25">
      <c r="A156" s="76" t="str">
        <f>IF(ISBLANK(INDEX('Policy Characteristics'!A:A,MATCH($C156,'Policy Characteristics'!$C:$C,0))),"",INDEX('Policy Characteristics'!A:A,MATCH($C156,'Policy Characteristics'!$C:$C,0)))</f>
        <v>Transportation</v>
      </c>
      <c r="B156" s="200" t="str">
        <f>IF(ISBLANK(INDEX('Policy Characteristics'!B:B,MATCH($C156,'Policy Characteristics'!$C:$C,0))),"",INDEX('Policy Characteristics'!B:B,MATCH($C156,'Policy Characteristics'!$C:$C,0)))</f>
        <v>Fuel Economy Standard</v>
      </c>
      <c r="C156" s="76" t="str">
        <f t="shared" si="3"/>
        <v>Percentage Additional Improvement of Fuel Economy Std</v>
      </c>
      <c r="D156" s="88" t="s">
        <v>45</v>
      </c>
      <c r="E156" s="88" t="s">
        <v>41</v>
      </c>
      <c r="F156" s="88" t="s">
        <v>84</v>
      </c>
      <c r="G156" s="143" t="s">
        <v>1487</v>
      </c>
      <c r="H156" s="15">
        <v>370</v>
      </c>
      <c r="I156" s="201" t="s">
        <v>43</v>
      </c>
      <c r="J156" s="202" t="str">
        <f>IF(ISBLANK(INDEX('Policy Characteristics'!D:D,MATCH($C156,'Policy Characteristics'!$C:$C,0))),"",INDEX('Policy Characteristics'!D:D,MATCH($C156,'Policy Characteristics'!$C:$C,0)))</f>
        <v>Vehicle Fuel Economy Standards</v>
      </c>
      <c r="K156" s="76" t="str">
        <f>IF(ISBLANK(INDEX('Policy Characteristics'!E:E,MATCH($C156,'Policy Characteristics'!$C:$C,0))),"",INDEX('Policy Characteristics'!E:E,MATCH($C156,'Policy Characteristics'!$C:$C,0)))</f>
        <v>trans fuel economy standards</v>
      </c>
      <c r="L156" s="205">
        <f>IF(ISBLANK(INDEX('Policy Characteristics'!F:F,MATCH($C156,'Policy Characteristics'!$C:$C,0))),"",INDEX('Policy Characteristics'!F:F,MATCH($C156,'Policy Characteristics'!$C:$C,0)))</f>
        <v>-0.25</v>
      </c>
      <c r="M156" s="205">
        <f>IF(ISBLANK(INDEX('Policy Characteristics'!G:G,MATCH($C156,'Policy Characteristics'!$C:$C,0))),"",INDEX('Policy Characteristics'!G:G,MATCH($C156,'Policy Characteristics'!$C:$C,0)))</f>
        <v>1</v>
      </c>
      <c r="N156" s="205">
        <f>IF(ISBLANK(INDEX('Policy Characteristics'!H:H,MATCH($C156,'Policy Characteristics'!$C:$C,0))),"",INDEX('Policy Characteristics'!H:H,MATCH($C156,'Policy Characteristics'!$C:$C,0)))</f>
        <v>0.01</v>
      </c>
      <c r="O156" s="76" t="str">
        <f>IF(ISBLANK(INDEX('Policy Characteristics'!I:I,MATCH($C156,'Policy Characteristics'!$C:$C,0))),"",INDEX('Policy Characteristics'!I:I,MATCH($C156,'Policy Characteristics'!$C:$C,0)))</f>
        <v>% change in miles/gal</v>
      </c>
      <c r="P156" s="76" t="str">
        <f>IF(ISBLANK(INDEX('Policy Characteristics'!J:J,MATCH($C156,'Policy Characteristics'!$C:$C,0))),"",INDEX('Policy Characteristics'!J:J,MATCH($C156,'Policy Characteristics'!$C:$C,0)))</f>
        <v>**Description:** This policy specifies a percentage improvement in fuel economy (distance traveled on the same quantity of fuel with the same cargo or passenger loading) due to fuel economy standards for newly sold vehicles of the selected type(s) with fossil fuel-burning engines. A negative value implies a rollback of fuel economy standards relative to those in the BAU scenario. The following descriptions detail the different vehicle types: // **Passenger cars and SUVs:** most light-duty road vehicles // **Light and Medium Commercial Trucks:** commercial trucks carrying freight, not passengers // **Buses:** including school, transit, and intercity buses // **Heavy Duty Trucks:** all other heavy road vehicles (mostly freight trucks) // **Commercial passenger flights:** this is not general aviation // **Commercial freight flights:** this includes all other commercial flights, and is not general aviation // **Passenger rail:** intercity, transit, and commuter rail // **Freight rail:** all other rail // **Recreational boats:** not commercial passenger ferries // **Cargo ships:** commercial ships carrying freight // **Passenger motorbikes:** registered motorcycles // **Guidance for setting values:** // **Passenger cars and SUVs:** U.S. combined fuel economy standards for cars and light trucks were 34.6 mpg in 2020 and are scheduled to rise to 38.3 mpg through 2026, then remain constant.  This improvement is reflected in the BAU case. The National Research Council's estimated future average fuel economy is roughly 74 mpg for a midrange scenario and 94 mpg for an optimistic scenario. // **Light and Medium Commercial Trucks:** U.S. fuel economy standards for heavy-duty vehicles vary by vehicle characteristics, but proposed standards for vocational vehicles (the category that includes buses) would reduce GHG emissions by 24% for 2027 model year vehicles relative to the 2018 model year, then remain constant.  Extrapolating this trend to 2050 would be an 85% improvement relative to 2018, compared to a 40% improvement relative to 2018 in the BAU case.  This could be represented by a policy lever setting of 45%. // **Heavy Duty Trucks:** U.S. fuel economy standards for heavy-duty vehicles vary by vehicle characteristics, but proposed standards for combination tractor-trailers (which are responsible for roughly 60% of HDV emissions) would reduce GHG emissions by 25% for 2027 model year trucks relative to the 2018 model year, then remain constant.  Extrapolating this trend to 2050 would be an 96% improvement relative to 2018, compared to a 40% improvement relative to 2018 in the BAU case.  This could be represented by a policy lever setting of 56%. // **Commercial passenger flights:** The U.S. currently does not have fuel economy standards for aircraft.  In the absence of standards, new passenger aircraft fuel economy is projected to improve roughly 17% from 2018-2050 in the BAU case. // **Commercial freight flights:** The U.S. currently does not have fuel economy standards for aircraft.  In the absence of standards, new freight aircraft fuel economy is projected to improve roughly 50% from 2018-2050 in the BAU case. // **Passenger rail:** The U.S. currently does not have fuel economy standards for trains.  In the absence of standards, new passenger train fuel economy is not projected to change significantly from 2018-2050 in the BAU case. // **Freight rail:** The U.S. currently does not have fuel economy standards for trains.  In the absence of standards, new freight train fuel economy is projected to improve roughly 23% from 2018-2050 in the BAU case. // **Recreational boats:** The U.S. currently does not have fuel economy standards for recreational boats.  In the absence of standards, new passenger boat fuel economy is not projected to change significantly from 2018-2050 in the BAU case. // **Cargo ships:** The U.S. currently does not have fuel economy standards for ships.  In the absence of standards, new freight ship fuel economy is projected to improve roughly 21% from 2018-2050 in the BAU case. however, the ICCT suggests in-use CO2 intensity of freight ships could fall by roughly 50% by 2040, corresponding to a 100% improvement in fuel economy. // **Passenger motorbikes:** The U.S. currently does not have fuel economy standards for motorbikes.  In the absence of standards, new motorbike fuel economy is not projected to change significantly from 2018-2050 in the BAU case.</v>
      </c>
      <c r="Q156" s="76" t="str">
        <f>IF(ISBLANK(INDEX('Policy Characteristics'!K:K,MATCH($C156,'Policy Characteristics'!$C:$C,0))),"",INDEX('Policy Characteristics'!K:K,MATCH($C156,'Policy Characteristics'!$C:$C,0)))</f>
        <v>transportation-sector-main.html#fuel-econ-std</v>
      </c>
      <c r="R156" s="76" t="str">
        <f>IF(ISBLANK(INDEX('Policy Characteristics'!L:L,MATCH($C156,'Policy Characteristics'!$C:$C,0))),"",INDEX('Policy Characteristics'!L:L,MATCH($C156,'Policy Characteristics'!$C:$C,0)))</f>
        <v>fuel-economy-standard.html</v>
      </c>
    </row>
    <row r="157" spans="1:18" x14ac:dyDescent="0.25">
      <c r="A157" s="76" t="str">
        <f>IF(ISBLANK(INDEX('Policy Characteristics'!A:A,MATCH($C157,'Policy Characteristics'!$C:$C,0))),"",INDEX('Policy Characteristics'!A:A,MATCH($C157,'Policy Characteristics'!$C:$C,0)))</f>
        <v>Transportation</v>
      </c>
      <c r="B157" s="200" t="str">
        <f>IF(ISBLANK(INDEX('Policy Characteristics'!B:B,MATCH($C157,'Policy Characteristics'!$C:$C,0))),"",INDEX('Policy Characteristics'!B:B,MATCH($C157,'Policy Characteristics'!$C:$C,0)))</f>
        <v>Fuel Economy Standard</v>
      </c>
      <c r="C157" s="76" t="str">
        <f t="shared" si="3"/>
        <v>Percentage Additional Improvement of Fuel Economy Std</v>
      </c>
      <c r="D157" s="88" t="s">
        <v>42</v>
      </c>
      <c r="E157" s="88" t="s">
        <v>41</v>
      </c>
      <c r="F157" s="88" t="s">
        <v>85</v>
      </c>
      <c r="G157" s="143" t="s">
        <v>1488</v>
      </c>
      <c r="H157" s="15">
        <v>371</v>
      </c>
      <c r="I157" s="201" t="s">
        <v>43</v>
      </c>
      <c r="J157" s="202" t="str">
        <f>IF(ISBLANK(INDEX('Policy Characteristics'!D:D,MATCH($C157,'Policy Characteristics'!$C:$C,0))),"",INDEX('Policy Characteristics'!D:D,MATCH($C157,'Policy Characteristics'!$C:$C,0)))</f>
        <v>Vehicle Fuel Economy Standards</v>
      </c>
      <c r="K157" s="76" t="str">
        <f>IF(ISBLANK(INDEX('Policy Characteristics'!E:E,MATCH($C157,'Policy Characteristics'!$C:$C,0))),"",INDEX('Policy Characteristics'!E:E,MATCH($C157,'Policy Characteristics'!$C:$C,0)))</f>
        <v>trans fuel economy standards</v>
      </c>
      <c r="L157" s="205">
        <f>IF(ISBLANK(INDEX('Policy Characteristics'!F:F,MATCH($C157,'Policy Characteristics'!$C:$C,0))),"",INDEX('Policy Characteristics'!F:F,MATCH($C157,'Policy Characteristics'!$C:$C,0)))</f>
        <v>-0.25</v>
      </c>
      <c r="M157" s="205">
        <f>IF(ISBLANK(INDEX('Policy Characteristics'!G:G,MATCH($C157,'Policy Characteristics'!$C:$C,0))),"",INDEX('Policy Characteristics'!G:G,MATCH($C157,'Policy Characteristics'!$C:$C,0)))</f>
        <v>1</v>
      </c>
      <c r="N157" s="205">
        <f>IF(ISBLANK(INDEX('Policy Characteristics'!H:H,MATCH($C157,'Policy Characteristics'!$C:$C,0))),"",INDEX('Policy Characteristics'!H:H,MATCH($C157,'Policy Characteristics'!$C:$C,0)))</f>
        <v>0.01</v>
      </c>
      <c r="O157" s="76" t="str">
        <f>IF(ISBLANK(INDEX('Policy Characteristics'!I:I,MATCH($C157,'Policy Characteristics'!$C:$C,0))),"",INDEX('Policy Characteristics'!I:I,MATCH($C157,'Policy Characteristics'!$C:$C,0)))</f>
        <v>% change in miles/gal</v>
      </c>
      <c r="P157" s="76" t="str">
        <f>IF(ISBLANK(INDEX('Policy Characteristics'!J:J,MATCH($C157,'Policy Characteristics'!$C:$C,0))),"",INDEX('Policy Characteristics'!J:J,MATCH($C157,'Policy Characteristics'!$C:$C,0)))</f>
        <v>**Description:** This policy specifies a percentage improvement in fuel economy (distance traveled on the same quantity of fuel with the same cargo or passenger loading) due to fuel economy standards for newly sold vehicles of the selected type(s) with fossil fuel-burning engines. A negative value implies a rollback of fuel economy standards relative to those in the BAU scenario. The following descriptions detail the different vehicle types: // **Passenger cars and SUVs:** most light-duty road vehicles // **Light and Medium Commercial Trucks:** commercial trucks carrying freight, not passengers // **Buses:** including school, transit, and intercity buses // **Heavy Duty Trucks:** all other heavy road vehicles (mostly freight trucks) // **Commercial passenger flights:** this is not general aviation // **Commercial freight flights:** this includes all other commercial flights, and is not general aviation // **Passenger rail:** intercity, transit, and commuter rail // **Freight rail:** all other rail // **Recreational boats:** not commercial passenger ferries // **Cargo ships:** commercial ships carrying freight // **Passenger motorbikes:** registered motorcycles // **Guidance for setting values:** // **Passenger cars and SUVs:** U.S. combined fuel economy standards for cars and light trucks were 34.6 mpg in 2020 and are scheduled to rise to 38.3 mpg through 2026, then remain constant.  This improvement is reflected in the BAU case. The National Research Council's estimated future average fuel economy is roughly 74 mpg for a midrange scenario and 94 mpg for an optimistic scenario. // **Light and Medium Commercial Trucks:** U.S. fuel economy standards for heavy-duty vehicles vary by vehicle characteristics, but proposed standards for vocational vehicles (the category that includes buses) would reduce GHG emissions by 24% for 2027 model year vehicles relative to the 2018 model year, then remain constant.  Extrapolating this trend to 2050 would be an 85% improvement relative to 2018, compared to a 40% improvement relative to 2018 in the BAU case.  This could be represented by a policy lever setting of 45%. // **Heavy Duty Trucks:** U.S. fuel economy standards for heavy-duty vehicles vary by vehicle characteristics, but proposed standards for combination tractor-trailers (which are responsible for roughly 60% of HDV emissions) would reduce GHG emissions by 25% for 2027 model year trucks relative to the 2018 model year, then remain constant.  Extrapolating this trend to 2050 would be an 96% improvement relative to 2018, compared to a 40% improvement relative to 2018 in the BAU case.  This could be represented by a policy lever setting of 56%. // **Commercial passenger flights:** The U.S. currently does not have fuel economy standards for aircraft.  In the absence of standards, new passenger aircraft fuel economy is projected to improve roughly 17% from 2018-2050 in the BAU case. // **Commercial freight flights:** The U.S. currently does not have fuel economy standards for aircraft.  In the absence of standards, new freight aircraft fuel economy is projected to improve roughly 50% from 2018-2050 in the BAU case. // **Passenger rail:** The U.S. currently does not have fuel economy standards for trains.  In the absence of standards, new passenger train fuel economy is not projected to change significantly from 2018-2050 in the BAU case. // **Freight rail:** The U.S. currently does not have fuel economy standards for trains.  In the absence of standards, new freight train fuel economy is projected to improve roughly 23% from 2018-2050 in the BAU case. // **Recreational boats:** The U.S. currently does not have fuel economy standards for recreational boats.  In the absence of standards, new passenger boat fuel economy is not projected to change significantly from 2018-2050 in the BAU case. // **Cargo ships:** The U.S. currently does not have fuel economy standards for ships.  In the absence of standards, new freight ship fuel economy is projected to improve roughly 21% from 2018-2050 in the BAU case. however, the ICCT suggests in-use CO2 intensity of freight ships could fall by roughly 50% by 2040, corresponding to a 100% improvement in fuel economy. // **Passenger motorbikes:** The U.S. currently does not have fuel economy standards for motorbikes.  In the absence of standards, new motorbike fuel economy is not projected to change significantly from 2018-2050 in the BAU case.</v>
      </c>
      <c r="Q157" s="76" t="str">
        <f>IF(ISBLANK(INDEX('Policy Characteristics'!K:K,MATCH($C157,'Policy Characteristics'!$C:$C,0))),"",INDEX('Policy Characteristics'!K:K,MATCH($C157,'Policy Characteristics'!$C:$C,0)))</f>
        <v>transportation-sector-main.html#fuel-econ-std</v>
      </c>
      <c r="R157" s="76" t="str">
        <f>IF(ISBLANK(INDEX('Policy Characteristics'!L:L,MATCH($C157,'Policy Characteristics'!$C:$C,0))),"",INDEX('Policy Characteristics'!L:L,MATCH($C157,'Policy Characteristics'!$C:$C,0)))</f>
        <v>fuel-economy-standard.html</v>
      </c>
    </row>
    <row r="158" spans="1:18" x14ac:dyDescent="0.25">
      <c r="A158" s="76" t="str">
        <f>IF(ISBLANK(INDEX('Policy Characteristics'!A:A,MATCH($C158,'Policy Characteristics'!$C:$C,0))),"",INDEX('Policy Characteristics'!A:A,MATCH($C158,'Policy Characteristics'!$C:$C,0)))</f>
        <v>Transportation</v>
      </c>
      <c r="B158" s="200" t="str">
        <f>IF(ISBLANK(INDEX('Policy Characteristics'!B:B,MATCH($C158,'Policy Characteristics'!$C:$C,0))),"",INDEX('Policy Characteristics'!B:B,MATCH($C158,'Policy Characteristics'!$C:$C,0)))</f>
        <v>Fuel Economy Standard</v>
      </c>
      <c r="C158" s="76" t="str">
        <f t="shared" si="3"/>
        <v>Percentage Additional Improvement of Fuel Economy Std</v>
      </c>
      <c r="D158" s="88" t="s">
        <v>45</v>
      </c>
      <c r="E158" s="88" t="s">
        <v>112</v>
      </c>
      <c r="F158" s="88" t="s">
        <v>84</v>
      </c>
      <c r="G158" s="143" t="s">
        <v>142</v>
      </c>
      <c r="H158" s="15">
        <v>372</v>
      </c>
      <c r="I158" s="201" t="s">
        <v>43</v>
      </c>
      <c r="J158" s="202" t="str">
        <f>IF(ISBLANK(INDEX('Policy Characteristics'!D:D,MATCH($C158,'Policy Characteristics'!$C:$C,0))),"",INDEX('Policy Characteristics'!D:D,MATCH($C158,'Policy Characteristics'!$C:$C,0)))</f>
        <v>Vehicle Fuel Economy Standards</v>
      </c>
      <c r="K158" s="76" t="str">
        <f>IF(ISBLANK(INDEX('Policy Characteristics'!E:E,MATCH($C158,'Policy Characteristics'!$C:$C,0))),"",INDEX('Policy Characteristics'!E:E,MATCH($C158,'Policy Characteristics'!$C:$C,0)))</f>
        <v>trans fuel economy standards</v>
      </c>
      <c r="L158" s="205">
        <f>IF(ISBLANK(INDEX('Policy Characteristics'!F:F,MATCH($C158,'Policy Characteristics'!$C:$C,0))),"",INDEX('Policy Characteristics'!F:F,MATCH($C158,'Policy Characteristics'!$C:$C,0)))</f>
        <v>-0.25</v>
      </c>
      <c r="M158" s="205">
        <f>IF(ISBLANK(INDEX('Policy Characteristics'!G:G,MATCH($C158,'Policy Characteristics'!$C:$C,0))),"",INDEX('Policy Characteristics'!G:G,MATCH($C158,'Policy Characteristics'!$C:$C,0)))</f>
        <v>1</v>
      </c>
      <c r="N158" s="205">
        <f>IF(ISBLANK(INDEX('Policy Characteristics'!H:H,MATCH($C158,'Policy Characteristics'!$C:$C,0))),"",INDEX('Policy Characteristics'!H:H,MATCH($C158,'Policy Characteristics'!$C:$C,0)))</f>
        <v>0.01</v>
      </c>
      <c r="O158" s="76" t="str">
        <f>IF(ISBLANK(INDEX('Policy Characteristics'!I:I,MATCH($C158,'Policy Characteristics'!$C:$C,0))),"",INDEX('Policy Characteristics'!I:I,MATCH($C158,'Policy Characteristics'!$C:$C,0)))</f>
        <v>% change in miles/gal</v>
      </c>
      <c r="P158" s="76" t="str">
        <f>IF(ISBLANK(INDEX('Policy Characteristics'!J:J,MATCH($C158,'Policy Characteristics'!$C:$C,0))),"",INDEX('Policy Characteristics'!J:J,MATCH($C158,'Policy Characteristics'!$C:$C,0)))</f>
        <v>**Description:** This policy specifies a percentage improvement in fuel economy (distance traveled on the same quantity of fuel with the same cargo or passenger loading) due to fuel economy standards for newly sold vehicles of the selected type(s) with fossil fuel-burning engines. A negative value implies a rollback of fuel economy standards relative to those in the BAU scenario. The following descriptions detail the different vehicle types: // **Passenger cars and SUVs:** most light-duty road vehicles // **Light and Medium Commercial Trucks:** commercial trucks carrying freight, not passengers // **Buses:** including school, transit, and intercity buses // **Heavy Duty Trucks:** all other heavy road vehicles (mostly freight trucks) // **Commercial passenger flights:** this is not general aviation // **Commercial freight flights:** this includes all other commercial flights, and is not general aviation // **Passenger rail:** intercity, transit, and commuter rail // **Freight rail:** all other rail // **Recreational boats:** not commercial passenger ferries // **Cargo ships:** commercial ships carrying freight // **Passenger motorbikes:** registered motorcycles // **Guidance for setting values:** // **Passenger cars and SUVs:** U.S. combined fuel economy standards for cars and light trucks were 34.6 mpg in 2020 and are scheduled to rise to 38.3 mpg through 2026, then remain constant.  This improvement is reflected in the BAU case. The National Research Council's estimated future average fuel economy is roughly 74 mpg for a midrange scenario and 94 mpg for an optimistic scenario. // **Light and Medium Commercial Trucks:** U.S. fuel economy standards for heavy-duty vehicles vary by vehicle characteristics, but proposed standards for vocational vehicles (the category that includes buses) would reduce GHG emissions by 24% for 2027 model year vehicles relative to the 2018 model year, then remain constant.  Extrapolating this trend to 2050 would be an 85% improvement relative to 2018, compared to a 40% improvement relative to 2018 in the BAU case.  This could be represented by a policy lever setting of 45%. // **Heavy Duty Trucks:** U.S. fuel economy standards for heavy-duty vehicles vary by vehicle characteristics, but proposed standards for combination tractor-trailers (which are responsible for roughly 60% of HDV emissions) would reduce GHG emissions by 25% for 2027 model year trucks relative to the 2018 model year, then remain constant.  Extrapolating this trend to 2050 would be an 96% improvement relative to 2018, compared to a 40% improvement relative to 2018 in the BAU case.  This could be represented by a policy lever setting of 56%. // **Commercial passenger flights:** The U.S. currently does not have fuel economy standards for aircraft.  In the absence of standards, new passenger aircraft fuel economy is projected to improve roughly 17% from 2018-2050 in the BAU case. // **Commercial freight flights:** The U.S. currently does not have fuel economy standards for aircraft.  In the absence of standards, new freight aircraft fuel economy is projected to improve roughly 50% from 2018-2050 in the BAU case. // **Passenger rail:** The U.S. currently does not have fuel economy standards for trains.  In the absence of standards, new passenger train fuel economy is not projected to change significantly from 2018-2050 in the BAU case. // **Freight rail:** The U.S. currently does not have fuel economy standards for trains.  In the absence of standards, new freight train fuel economy is projected to improve roughly 23% from 2018-2050 in the BAU case. // **Recreational boats:** The U.S. currently does not have fuel economy standards for recreational boats.  In the absence of standards, new passenger boat fuel economy is not projected to change significantly from 2018-2050 in the BAU case. // **Cargo ships:** The U.S. currently does not have fuel economy standards for ships.  In the absence of standards, new freight ship fuel economy is projected to improve roughly 21% from 2018-2050 in the BAU case. however, the ICCT suggests in-use CO2 intensity of freight ships could fall by roughly 50% by 2040, corresponding to a 100% improvement in fuel economy. // **Passenger motorbikes:** The U.S. currently does not have fuel economy standards for motorbikes.  In the absence of standards, new motorbike fuel economy is not projected to change significantly from 2018-2050 in the BAU case.</v>
      </c>
      <c r="Q158" s="76" t="str">
        <f>IF(ISBLANK(INDEX('Policy Characteristics'!K:K,MATCH($C158,'Policy Characteristics'!$C:$C,0))),"",INDEX('Policy Characteristics'!K:K,MATCH($C158,'Policy Characteristics'!$C:$C,0)))</f>
        <v>transportation-sector-main.html#fuel-econ-std</v>
      </c>
      <c r="R158" s="76" t="str">
        <f>IF(ISBLANK(INDEX('Policy Characteristics'!L:L,MATCH($C158,'Policy Characteristics'!$C:$C,0))),"",INDEX('Policy Characteristics'!L:L,MATCH($C158,'Policy Characteristics'!$C:$C,0)))</f>
        <v>fuel-economy-standard.html</v>
      </c>
    </row>
    <row r="159" spans="1:18" x14ac:dyDescent="0.25">
      <c r="A159" s="76" t="str">
        <f>IF(ISBLANK(INDEX('Policy Characteristics'!A:A,MATCH($C159,'Policy Characteristics'!$C:$C,0))),"",INDEX('Policy Characteristics'!A:A,MATCH($C159,'Policy Characteristics'!$C:$C,0)))</f>
        <v>Transportation</v>
      </c>
      <c r="B159" s="200" t="str">
        <f>IF(ISBLANK(INDEX('Policy Characteristics'!B:B,MATCH($C159,'Policy Characteristics'!$C:$C,0))),"",INDEX('Policy Characteristics'!B:B,MATCH($C159,'Policy Characteristics'!$C:$C,0)))</f>
        <v>Fuel Economy Standard</v>
      </c>
      <c r="C159" s="76" t="str">
        <f t="shared" si="3"/>
        <v>Percentage Additional Improvement of Fuel Economy Std</v>
      </c>
      <c r="D159" s="88" t="s">
        <v>42</v>
      </c>
      <c r="E159" s="88" t="s">
        <v>112</v>
      </c>
      <c r="F159" s="88" t="s">
        <v>85</v>
      </c>
      <c r="G159" s="143" t="s">
        <v>142</v>
      </c>
      <c r="H159" s="15">
        <v>373</v>
      </c>
      <c r="I159" s="201" t="s">
        <v>44</v>
      </c>
      <c r="J159" s="202" t="str">
        <f>IF(ISBLANK(INDEX('Policy Characteristics'!D:D,MATCH($C159,'Policy Characteristics'!$C:$C,0))),"",INDEX('Policy Characteristics'!D:D,MATCH($C159,'Policy Characteristics'!$C:$C,0)))</f>
        <v>Vehicle Fuel Economy Standards</v>
      </c>
      <c r="K159" s="76" t="str">
        <f>IF(ISBLANK(INDEX('Policy Characteristics'!E:E,MATCH($C159,'Policy Characteristics'!$C:$C,0))),"",INDEX('Policy Characteristics'!E:E,MATCH($C159,'Policy Characteristics'!$C:$C,0)))</f>
        <v>trans fuel economy standards</v>
      </c>
      <c r="L159" s="205">
        <f>IF(ISBLANK(INDEX('Policy Characteristics'!F:F,MATCH($C159,'Policy Characteristics'!$C:$C,0))),"",INDEX('Policy Characteristics'!F:F,MATCH($C159,'Policy Characteristics'!$C:$C,0)))</f>
        <v>-0.25</v>
      </c>
      <c r="M159" s="205">
        <f>IF(ISBLANK(INDEX('Policy Characteristics'!G:G,MATCH($C159,'Policy Characteristics'!$C:$C,0))),"",INDEX('Policy Characteristics'!G:G,MATCH($C159,'Policy Characteristics'!$C:$C,0)))</f>
        <v>1</v>
      </c>
      <c r="N159" s="205">
        <f>IF(ISBLANK(INDEX('Policy Characteristics'!H:H,MATCH($C159,'Policy Characteristics'!$C:$C,0))),"",INDEX('Policy Characteristics'!H:H,MATCH($C159,'Policy Characteristics'!$C:$C,0)))</f>
        <v>0.01</v>
      </c>
      <c r="O159" s="76" t="str">
        <f>IF(ISBLANK(INDEX('Policy Characteristics'!I:I,MATCH($C159,'Policy Characteristics'!$C:$C,0))),"",INDEX('Policy Characteristics'!I:I,MATCH($C159,'Policy Characteristics'!$C:$C,0)))</f>
        <v>% change in miles/gal</v>
      </c>
      <c r="P159" s="76" t="str">
        <f>IF(ISBLANK(INDEX('Policy Characteristics'!J:J,MATCH($C159,'Policy Characteristics'!$C:$C,0))),"",INDEX('Policy Characteristics'!J:J,MATCH($C159,'Policy Characteristics'!$C:$C,0)))</f>
        <v>**Description:** This policy specifies a percentage improvement in fuel economy (distance traveled on the same quantity of fuel with the same cargo or passenger loading) due to fuel economy standards for newly sold vehicles of the selected type(s) with fossil fuel-burning engines. A negative value implies a rollback of fuel economy standards relative to those in the BAU scenario. The following descriptions detail the different vehicle types: // **Passenger cars and SUVs:** most light-duty road vehicles // **Light and Medium Commercial Trucks:** commercial trucks carrying freight, not passengers // **Buses:** including school, transit, and intercity buses // **Heavy Duty Trucks:** all other heavy road vehicles (mostly freight trucks) // **Commercial passenger flights:** this is not general aviation // **Commercial freight flights:** this includes all other commercial flights, and is not general aviation // **Passenger rail:** intercity, transit, and commuter rail // **Freight rail:** all other rail // **Recreational boats:** not commercial passenger ferries // **Cargo ships:** commercial ships carrying freight // **Passenger motorbikes:** registered motorcycles // **Guidance for setting values:** // **Passenger cars and SUVs:** U.S. combined fuel economy standards for cars and light trucks were 34.6 mpg in 2020 and are scheduled to rise to 38.3 mpg through 2026, then remain constant.  This improvement is reflected in the BAU case. The National Research Council's estimated future average fuel economy is roughly 74 mpg for a midrange scenario and 94 mpg for an optimistic scenario. // **Light and Medium Commercial Trucks:** U.S. fuel economy standards for heavy-duty vehicles vary by vehicle characteristics, but proposed standards for vocational vehicles (the category that includes buses) would reduce GHG emissions by 24% for 2027 model year vehicles relative to the 2018 model year, then remain constant.  Extrapolating this trend to 2050 would be an 85% improvement relative to 2018, compared to a 40% improvement relative to 2018 in the BAU case.  This could be represented by a policy lever setting of 45%. // **Heavy Duty Trucks:** U.S. fuel economy standards for heavy-duty vehicles vary by vehicle characteristics, but proposed standards for combination tractor-trailers (which are responsible for roughly 60% of HDV emissions) would reduce GHG emissions by 25% for 2027 model year trucks relative to the 2018 model year, then remain constant.  Extrapolating this trend to 2050 would be an 96% improvement relative to 2018, compared to a 40% improvement relative to 2018 in the BAU case.  This could be represented by a policy lever setting of 56%. // **Commercial passenger flights:** The U.S. currently does not have fuel economy standards for aircraft.  In the absence of standards, new passenger aircraft fuel economy is projected to improve roughly 17% from 2018-2050 in the BAU case. // **Commercial freight flights:** The U.S. currently does not have fuel economy standards for aircraft.  In the absence of standards, new freight aircraft fuel economy is projected to improve roughly 50% from 2018-2050 in the BAU case. // **Passenger rail:** The U.S. currently does not have fuel economy standards for trains.  In the absence of standards, new passenger train fuel economy is not projected to change significantly from 2018-2050 in the BAU case. // **Freight rail:** The U.S. currently does not have fuel economy standards for trains.  In the absence of standards, new freight train fuel economy is projected to improve roughly 23% from 2018-2050 in the BAU case. // **Recreational boats:** The U.S. currently does not have fuel economy standards for recreational boats.  In the absence of standards, new passenger boat fuel economy is not projected to change significantly from 2018-2050 in the BAU case. // **Cargo ships:** The U.S. currently does not have fuel economy standards for ships.  In the absence of standards, new freight ship fuel economy is projected to improve roughly 21% from 2018-2050 in the BAU case. however, the ICCT suggests in-use CO2 intensity of freight ships could fall by roughly 50% by 2040, corresponding to a 100% improvement in fuel economy. // **Passenger motorbikes:** The U.S. currently does not have fuel economy standards for motorbikes.  In the absence of standards, new motorbike fuel economy is not projected to change significantly from 2018-2050 in the BAU case.</v>
      </c>
      <c r="Q159" s="76" t="str">
        <f>IF(ISBLANK(INDEX('Policy Characteristics'!K:K,MATCH($C159,'Policy Characteristics'!$C:$C,0))),"",INDEX('Policy Characteristics'!K:K,MATCH($C159,'Policy Characteristics'!$C:$C,0)))</f>
        <v>transportation-sector-main.html#fuel-econ-std</v>
      </c>
      <c r="R159" s="76" t="str">
        <f>IF(ISBLANK(INDEX('Policy Characteristics'!L:L,MATCH($C159,'Policy Characteristics'!$C:$C,0))),"",INDEX('Policy Characteristics'!L:L,MATCH($C159,'Policy Characteristics'!$C:$C,0)))</f>
        <v>fuel-economy-standard.html</v>
      </c>
    </row>
    <row r="160" spans="1:18" s="143" customFormat="1" x14ac:dyDescent="0.25">
      <c r="A160" s="76" t="str">
        <f>IF(ISBLANK(INDEX('Policy Characteristics'!A:A,MATCH($C160,'Policy Characteristics'!$C:$C,0))),"",INDEX('Policy Characteristics'!A:A,MATCH($C160,'Policy Characteristics'!$C:$C,0)))</f>
        <v>Transportation</v>
      </c>
      <c r="B160" s="200" t="str">
        <f>IF(ISBLANK(INDEX('Policy Characteristics'!B:B,MATCH($C160,'Policy Characteristics'!$C:$C,0))),"",INDEX('Policy Characteristics'!B:B,MATCH($C160,'Policy Characteristics'!$C:$C,0)))</f>
        <v>Low Carbon Fuel Standard</v>
      </c>
      <c r="C160" s="143" t="s">
        <v>463</v>
      </c>
      <c r="D160" s="88"/>
      <c r="E160" s="88"/>
      <c r="F160" s="88"/>
      <c r="G160" s="88"/>
      <c r="H160" s="80">
        <v>190</v>
      </c>
      <c r="I160" s="213" t="s">
        <v>43</v>
      </c>
      <c r="J160" s="202" t="str">
        <f>IF(ISBLANK(INDEX('Policy Characteristics'!D:D,MATCH($C160,'Policy Characteristics'!$C:$C,0))),"",INDEX('Policy Characteristics'!D:D,MATCH($C160,'Policy Characteristics'!$C:$C,0)))</f>
        <v>Low Carbon Fuel Standard</v>
      </c>
      <c r="K160" s="76" t="str">
        <f>IF(ISBLANK(INDEX('Policy Characteristics'!E:E,MATCH($C160,'Policy Characteristics'!$C:$C,0))),"",INDEX('Policy Characteristics'!E:E,MATCH($C160,'Policy Characteristics'!$C:$C,0)))</f>
        <v>trans LCFS</v>
      </c>
      <c r="L160" s="205">
        <f>IF(ISBLANK(INDEX('Policy Characteristics'!F:F,MATCH($C160,'Policy Characteristics'!$C:$C,0))),"",INDEX('Policy Characteristics'!F:F,MATCH($C160,'Policy Characteristics'!$C:$C,0)))</f>
        <v>0</v>
      </c>
      <c r="M160" s="205">
        <f>IF(ISBLANK(INDEX('Policy Characteristics'!G:G,MATCH($C160,'Policy Characteristics'!$C:$C,0))),"",INDEX('Policy Characteristics'!G:G,MATCH($C160,'Policy Characteristics'!$C:$C,0)))</f>
        <v>1</v>
      </c>
      <c r="N160" s="205">
        <f>IF(ISBLANK(INDEX('Policy Characteristics'!H:H,MATCH($C160,'Policy Characteristics'!$C:$C,0))),"",INDEX('Policy Characteristics'!H:H,MATCH($C160,'Policy Characteristics'!$C:$C,0)))</f>
        <v>0.01</v>
      </c>
      <c r="O160" s="76" t="str">
        <f>IF(ISBLANK(INDEX('Policy Characteristics'!I:I,MATCH($C160,'Policy Characteristics'!$C:$C,0))),"",INDEX('Policy Characteristics'!I:I,MATCH($C160,'Policy Characteristics'!$C:$C,0)))</f>
        <v>% reduction in carbon emissions</v>
      </c>
      <c r="P160" s="76" t="str">
        <f>IF(ISBLANK(INDEX('Policy Characteristics'!J:J,MATCH($C160,'Policy Characteristics'!$C:$C,0))),"",INDEX('Policy Characteristics'!J:J,MATCH($C160,'Policy Characteristics'!$C:$C,0)))</f>
        <v>**Description:** This policy specifies the percentage reduction in carbon emissions from the transportation sector that must be achieved via fuel switching.  By default, this policy applies to all non-aviation vehicle types. If the lever Non-BAU LCFS-Qualifying Vehicles is enabled, this policy only applies to aviation and represents the use of sustainable aviation fuels. The value set in this lever is in addition to BAU requirements. // **Guidance for setting values:** The U.S. National Renewable Fuel Standard equates to a BAU LCFS of 2.2% - 4.6% (varying by year).  California adopted an LCFS that required a 10% reduction in carbon intensity of the transportation fuel pool by 2020.</v>
      </c>
      <c r="Q160" s="76" t="str">
        <f>IF(ISBLANK(INDEX('Policy Characteristics'!K:K,MATCH($C160,'Policy Characteristics'!$C:$C,0))),"",INDEX('Policy Characteristics'!K:K,MATCH($C160,'Policy Characteristics'!$C:$C,0)))</f>
        <v>transportation-sector-main.html#lcfs</v>
      </c>
      <c r="R160" s="76" t="str">
        <f>IF(ISBLANK(INDEX('Policy Characteristics'!L:L,MATCH($C160,'Policy Characteristics'!$C:$C,0))),"",INDEX('Policy Characteristics'!L:L,MATCH($C160,'Policy Characteristics'!$C:$C,0)))</f>
        <v>low-carbon-fuel-standard.html</v>
      </c>
    </row>
    <row r="161" spans="1:18" s="143" customFormat="1" x14ac:dyDescent="0.25">
      <c r="A161" s="76" t="str">
        <f>IF(ISBLANK(INDEX('Policy Characteristics'!A:A,MATCH($C161,'Policy Characteristics'!$C:$C,0))),"",INDEX('Policy Characteristics'!A:A,MATCH($C161,'Policy Characteristics'!$C:$C,0)))</f>
        <v>Transportation</v>
      </c>
      <c r="B161" s="200" t="str">
        <f>IF(ISBLANK(INDEX('Policy Characteristics'!B:B,MATCH($C161,'Policy Characteristics'!$C:$C,0))),"",INDEX('Policy Characteristics'!B:B,MATCH($C161,'Policy Characteristics'!$C:$C,0)))</f>
        <v>Non-BAU LCFS-Qualifying Vehicles</v>
      </c>
      <c r="C161" t="s">
        <v>1826</v>
      </c>
      <c r="D161" s="88"/>
      <c r="E161" s="88"/>
      <c r="F161" s="88"/>
      <c r="G161" s="88"/>
      <c r="H161" s="80">
        <v>2284</v>
      </c>
      <c r="I161" s="213" t="s">
        <v>43</v>
      </c>
      <c r="J161" s="202" t="str">
        <f>IF(ISBLANK(INDEX('Policy Characteristics'!D:D,MATCH($C161,'Policy Characteristics'!$C:$C,0))),"",INDEX('Policy Characteristics'!D:D,MATCH($C161,'Policy Characteristics'!$C:$C,0)))</f>
        <v>Low Carbon Fuel Standard</v>
      </c>
      <c r="K161" s="76" t="str">
        <f>IF(ISBLANK(INDEX('Policy Characteristics'!E:E,MATCH($C161,'Policy Characteristics'!$C:$C,0))),"",INDEX('Policy Characteristics'!E:E,MATCH($C161,'Policy Characteristics'!$C:$C,0)))</f>
        <v>trans LCFS vehicles</v>
      </c>
      <c r="L161" s="205">
        <f>IF(ISBLANK(INDEX('Policy Characteristics'!F:F,MATCH($C161,'Policy Characteristics'!$C:$C,0))),"",INDEX('Policy Characteristics'!F:F,MATCH($C161,'Policy Characteristics'!$C:$C,0)))</f>
        <v>0</v>
      </c>
      <c r="M161" s="205">
        <f>IF(ISBLANK(INDEX('Policy Characteristics'!G:G,MATCH($C161,'Policy Characteristics'!$C:$C,0))),"",INDEX('Policy Characteristics'!G:G,MATCH($C161,'Policy Characteristics'!$C:$C,0)))</f>
        <v>1</v>
      </c>
      <c r="N161" s="205">
        <f>IF(ISBLANK(INDEX('Policy Characteristics'!H:H,MATCH($C161,'Policy Characteristics'!$C:$C,0))),"",INDEX('Policy Characteristics'!H:H,MATCH($C161,'Policy Characteristics'!$C:$C,0)))</f>
        <v>1</v>
      </c>
      <c r="O161" s="76" t="str">
        <f>IF(ISBLANK(INDEX('Policy Characteristics'!I:I,MATCH($C161,'Policy Characteristics'!$C:$C,0))),"",INDEX('Policy Characteristics'!I:I,MATCH($C161,'Policy Characteristics'!$C:$C,0)))</f>
        <v>on/off</v>
      </c>
      <c r="P161" s="76" t="str">
        <f>IF(ISBLANK(INDEX('Policy Characteristics'!J:J,MATCH($C161,'Policy Characteristics'!$C:$C,0))),"",INDEX('Policy Characteristics'!J:J,MATCH($C161,'Policy Characteristics'!$C:$C,0)))</f>
        <v>**Description:** This lever changes which vehicles qualify under the low carbon fuel standard. With the lever off, LCFS-qualifying vehicles include all vehicle types except aircraft. With the lever on, only aircraft qualify.</v>
      </c>
      <c r="Q161" s="76" t="str">
        <f>IF(ISBLANK(INDEX('Policy Characteristics'!K:K,MATCH($C161,'Policy Characteristics'!$C:$C,0))),"",INDEX('Policy Characteristics'!K:K,MATCH($C161,'Policy Characteristics'!$C:$C,0)))</f>
        <v>transportation-sector-main.html#lcfs</v>
      </c>
      <c r="R161" s="76" t="str">
        <f>IF(ISBLANK(INDEX('Policy Characteristics'!L:L,MATCH($C161,'Policy Characteristics'!$C:$C,0))),"",INDEX('Policy Characteristics'!L:L,MATCH($C161,'Policy Characteristics'!$C:$C,0)))</f>
        <v>low-carbon-fuel-standard.html</v>
      </c>
    </row>
    <row r="162" spans="1:18" x14ac:dyDescent="0.25">
      <c r="A162" s="76" t="str">
        <f>IF(ISBLANK(INDEX('Policy Characteristics'!A:A,MATCH($C162,'Policy Characteristics'!$C:$C,0))),"",INDEX('Policy Characteristics'!A:A,MATCH($C162,'Policy Characteristics'!$C:$C,0)))</f>
        <v>Transportation</v>
      </c>
      <c r="B162" s="200" t="str">
        <f>IF(ISBLANK(INDEX('Policy Characteristics'!B:B,MATCH($C162,'Policy Characteristics'!$C:$C,0))),"",INDEX('Policy Characteristics'!B:B,MATCH($C162,'Policy Characteristics'!$C:$C,0)))</f>
        <v>Mode Shifting</v>
      </c>
      <c r="C162" t="s">
        <v>1226</v>
      </c>
      <c r="D162" s="88" t="s">
        <v>45</v>
      </c>
      <c r="E162" s="88" t="s">
        <v>37</v>
      </c>
      <c r="F162" s="88" t="s">
        <v>84</v>
      </c>
      <c r="G162" s="143" t="s">
        <v>1489</v>
      </c>
      <c r="H162" s="15">
        <v>848</v>
      </c>
      <c r="I162" s="213" t="s">
        <v>43</v>
      </c>
      <c r="J162" s="202" t="str">
        <f>IF(ISBLANK(INDEX('Policy Characteristics'!D:D,MATCH($C162,'Policy Characteristics'!$C:$C,0))),"",INDEX('Policy Characteristics'!D:D,MATCH($C162,'Policy Characteristics'!$C:$C,0)))</f>
        <v>Mode Shifting</v>
      </c>
      <c r="K162" s="76" t="str">
        <f>IF(ISBLANK(INDEX('Policy Characteristics'!E:E,MATCH($C162,'Policy Characteristics'!$C:$C,0))),"",INDEX('Policy Characteristics'!E:E,MATCH($C162,'Policy Characteristics'!$C:$C,0)))</f>
        <v>trans mode shifting</v>
      </c>
      <c r="L162" s="205">
        <f>IF(ISBLANK(INDEX('Policy Characteristics'!F:F,MATCH($C162,'Policy Characteristics'!$C:$C,0))),"",INDEX('Policy Characteristics'!F:F,MATCH($C162,'Policy Characteristics'!$C:$C,0)))</f>
        <v>0</v>
      </c>
      <c r="M162" s="205">
        <f>IF(ISBLANK(INDEX('Policy Characteristics'!G:G,MATCH($C162,'Policy Characteristics'!$C:$C,0))),"",INDEX('Policy Characteristics'!G:G,MATCH($C162,'Policy Characteristics'!$C:$C,0)))</f>
        <v>0.33</v>
      </c>
      <c r="N162" s="205">
        <f>IF(ISBLANK(INDEX('Policy Characteristics'!H:H,MATCH($C162,'Policy Characteristics'!$C:$C,0))),"",INDEX('Policy Characteristics'!H:H,MATCH($C162,'Policy Characteristics'!$C:$C,0)))</f>
        <v>0.01</v>
      </c>
      <c r="O162" s="76" t="str">
        <f>IF(ISBLANK(INDEX('Policy Characteristics'!I:I,MATCH($C162,'Policy Characteristics'!$C:$C,0))),"",INDEX('Policy Characteristics'!I:I,MATCH($C162,'Policy Characteristics'!$C:$C,0)))</f>
        <v>% of trips shifted</v>
      </c>
      <c r="P162" s="76" t="str">
        <f>IF(ISBLANK(INDEX('Policy Characteristics'!J:J,MATCH($C162,'Policy Characteristics'!$C:$C,0))),"",INDEX('Policy Characteristics'!J:J,MATCH($C162,'Policy Characteristics'!$C:$C,0)))</f>
        <v>**Description:** This policy represents a set of measures to reduce demand for passenger or freight transportation in the selected vehicle type(s).  **Passenger car and SUV** trips may be shifted to other travel modes, such as buses, rail, walking, biking, or eliminated through technology such as videoconferencing.  Example measures include improved public transit systems, more walking and bike paths, zoning for higher density along transit corridors, zoning for mixed-use developments, roadway and congestion pricing, and increased parking fees.  **Commercial passenger and freight flight** trips may be shifted to inter-city rail or eliminated using technology such as videoconferencing.  **Heavy Heavy Duty Truck** trips can be reduced through improved logistics that avoids backhauls and transporting empty shipping containers. The following descriptions detail the different vehicle types: // **Passenger cars and SUVs:** most light-duty road vehicles // **Heavy Duty Trucks:** all other heavy road vehicles (mostly freight trucks) // **Commercial passenger flights:** this is not general aviation // **Guidance for setting values:** // **Passenger cars and SUVs:** The International Energy Agency's BLUE Shifts scenario (from the 2009 report "Transport, Energy, and CO2: Moving Toward Sustainability") includes a 26% reduction in usage of cars and SUVs in OECD countries by 2050 relative to a BAU case. // **Commercial passenger flights:** The International Energy Agency's BLUE Shifts scenario (from the 2009 report "Transport, Energy, and CO2: Moving Toward Sustainability") includes a 30% reduction in usage of aircraft in OECD countries by 2050 relative to a BAU case. // **Heavy Duty Trucks:** The U.S. Federal Highway Administration reports that approximately 25% of mileage for trucks larger than pickups/minivans/other light vans are for empty backhauls and empty shipping containers.</v>
      </c>
      <c r="Q162" s="76" t="str">
        <f>IF(ISBLANK(INDEX('Policy Characteristics'!K:K,MATCH($C162,'Policy Characteristics'!$C:$C,0))),"",INDEX('Policy Characteristics'!K:K,MATCH($C162,'Policy Characteristics'!$C:$C,0)))</f>
        <v>transportation-sector-main.html#tdm</v>
      </c>
      <c r="R162" s="76" t="str">
        <f>IF(ISBLANK(INDEX('Policy Characteristics'!L:L,MATCH($C162,'Policy Characteristics'!$C:$C,0))),"",INDEX('Policy Characteristics'!L:L,MATCH($C162,'Policy Characteristics'!$C:$C,0)))</f>
        <v>transportation-demand-management.html</v>
      </c>
    </row>
    <row r="163" spans="1:18" x14ac:dyDescent="0.25">
      <c r="A163" s="76" t="str">
        <f>IF(ISBLANK(INDEX('Policy Characteristics'!A:A,MATCH($C163,'Policy Characteristics'!$C:$C,0))),"",INDEX('Policy Characteristics'!A:A,MATCH($C163,'Policy Characteristics'!$C:$C,0)))</f>
        <v>Transportation</v>
      </c>
      <c r="B163" s="200" t="str">
        <f>IF(ISBLANK(INDEX('Policy Characteristics'!B:B,MATCH($C163,'Policy Characteristics'!$C:$C,0))),"",INDEX('Policy Characteristics'!B:B,MATCH($C163,'Policy Characteristics'!$C:$C,0)))</f>
        <v>Mode Shifting</v>
      </c>
      <c r="C163" s="76" t="str">
        <f t="shared" ref="C163:C173" si="4">C$162</f>
        <v>Percent of Travel Demand Shifted to Other Modes or Eliminated</v>
      </c>
      <c r="D163" s="88" t="s">
        <v>45</v>
      </c>
      <c r="E163" s="88" t="s">
        <v>38</v>
      </c>
      <c r="F163" s="88" t="s">
        <v>84</v>
      </c>
      <c r="G163" s="143" t="s">
        <v>587</v>
      </c>
      <c r="H163" s="15">
        <v>849</v>
      </c>
      <c r="I163" s="201" t="s">
        <v>44</v>
      </c>
      <c r="J163" s="202" t="str">
        <f>IF(ISBLANK(INDEX('Policy Characteristics'!D:D,MATCH($C163,'Policy Characteristics'!$C:$C,0))),"",INDEX('Policy Characteristics'!D:D,MATCH($C163,'Policy Characteristics'!$C:$C,0)))</f>
        <v>Mode Shifting</v>
      </c>
      <c r="K163" s="76" t="str">
        <f>IF(ISBLANK(INDEX('Policy Characteristics'!E:E,MATCH($C163,'Policy Characteristics'!$C:$C,0))),"",INDEX('Policy Characteristics'!E:E,MATCH($C163,'Policy Characteristics'!$C:$C,0)))</f>
        <v>trans mode shifting</v>
      </c>
      <c r="L163" s="205">
        <f>IF(ISBLANK(INDEX('Policy Characteristics'!F:F,MATCH($C163,'Policy Characteristics'!$C:$C,0))),"",INDEX('Policy Characteristics'!F:F,MATCH($C163,'Policy Characteristics'!$C:$C,0)))</f>
        <v>0</v>
      </c>
      <c r="M163" s="205">
        <f>IF(ISBLANK(INDEX('Policy Characteristics'!G:G,MATCH($C163,'Policy Characteristics'!$C:$C,0))),"",INDEX('Policy Characteristics'!G:G,MATCH($C163,'Policy Characteristics'!$C:$C,0)))</f>
        <v>0.33</v>
      </c>
      <c r="N163" s="205">
        <f>IF(ISBLANK(INDEX('Policy Characteristics'!H:H,MATCH($C163,'Policy Characteristics'!$C:$C,0))),"",INDEX('Policy Characteristics'!H:H,MATCH($C163,'Policy Characteristics'!$C:$C,0)))</f>
        <v>0.01</v>
      </c>
      <c r="O163" s="76" t="str">
        <f>IF(ISBLANK(INDEX('Policy Characteristics'!I:I,MATCH($C163,'Policy Characteristics'!$C:$C,0))),"",INDEX('Policy Characteristics'!I:I,MATCH($C163,'Policy Characteristics'!$C:$C,0)))</f>
        <v>% of trips shifted</v>
      </c>
      <c r="P163" s="76" t="str">
        <f>IF(ISBLANK(INDEX('Policy Characteristics'!J:J,MATCH($C163,'Policy Characteristics'!$C:$C,0))),"",INDEX('Policy Characteristics'!J:J,MATCH($C163,'Policy Characteristics'!$C:$C,0)))</f>
        <v>**Description:** This policy represents a set of measures to reduce demand for passenger or freight transportation in the selected vehicle type(s).  **Passenger car and SUV** trips may be shifted to other travel modes, such as buses, rail, walking, biking, or eliminated through technology such as videoconferencing.  Example measures include improved public transit systems, more walking and bike paths, zoning for higher density along transit corridors, zoning for mixed-use developments, roadway and congestion pricing, and increased parking fees.  **Commercial passenger and freight flight** trips may be shifted to inter-city rail or eliminated using technology such as videoconferencing.  **Heavy Heavy Duty Truck** trips can be reduced through improved logistics that avoids backhauls and transporting empty shipping containers. The following descriptions detail the different vehicle types: // **Passenger cars and SUVs:** most light-duty road vehicles // **Heavy Duty Trucks:** all other heavy road vehicles (mostly freight trucks) // **Commercial passenger flights:** this is not general aviation // **Guidance for setting values:** // **Passenger cars and SUVs:** The International Energy Agency's BLUE Shifts scenario (from the 2009 report "Transport, Energy, and CO2: Moving Toward Sustainability") includes a 26% reduction in usage of cars and SUVs in OECD countries by 2050 relative to a BAU case. // **Commercial passenger flights:** The International Energy Agency's BLUE Shifts scenario (from the 2009 report "Transport, Energy, and CO2: Moving Toward Sustainability") includes a 30% reduction in usage of aircraft in OECD countries by 2050 relative to a BAU case. // **Heavy Duty Trucks:** The U.S. Federal Highway Administration reports that approximately 25% of mileage for trucks larger than pickups/minivans/other light vans are for empty backhauls and empty shipping containers.</v>
      </c>
      <c r="Q163" s="76" t="str">
        <f>IF(ISBLANK(INDEX('Policy Characteristics'!K:K,MATCH($C163,'Policy Characteristics'!$C:$C,0))),"",INDEX('Policy Characteristics'!K:K,MATCH($C163,'Policy Characteristics'!$C:$C,0)))</f>
        <v>transportation-sector-main.html#tdm</v>
      </c>
      <c r="R163" s="76" t="str">
        <f>IF(ISBLANK(INDEX('Policy Characteristics'!L:L,MATCH($C163,'Policy Characteristics'!$C:$C,0))),"",INDEX('Policy Characteristics'!L:L,MATCH($C163,'Policy Characteristics'!$C:$C,0)))</f>
        <v>transportation-demand-management.html</v>
      </c>
    </row>
    <row r="164" spans="1:18" x14ac:dyDescent="0.25">
      <c r="A164" s="76" t="str">
        <f>IF(ISBLANK(INDEX('Policy Characteristics'!A:A,MATCH($C164,'Policy Characteristics'!$C:$C,0))),"",INDEX('Policy Characteristics'!A:A,MATCH($C164,'Policy Characteristics'!$C:$C,0)))</f>
        <v>Transportation</v>
      </c>
      <c r="B164" s="200" t="str">
        <f>IF(ISBLANK(INDEX('Policy Characteristics'!B:B,MATCH($C164,'Policy Characteristics'!$C:$C,0))),"",INDEX('Policy Characteristics'!B:B,MATCH($C164,'Policy Characteristics'!$C:$C,0)))</f>
        <v>Mode Shifting</v>
      </c>
      <c r="C164" s="76" t="str">
        <f t="shared" si="4"/>
        <v>Percent of Travel Demand Shifted to Other Modes or Eliminated</v>
      </c>
      <c r="D164" s="88" t="s">
        <v>45</v>
      </c>
      <c r="E164" s="88" t="s">
        <v>39</v>
      </c>
      <c r="F164" s="88" t="s">
        <v>84</v>
      </c>
      <c r="G164" s="143" t="s">
        <v>1486</v>
      </c>
      <c r="H164" s="15">
        <v>850</v>
      </c>
      <c r="I164" s="213" t="s">
        <v>43</v>
      </c>
      <c r="J164" s="202" t="str">
        <f>IF(ISBLANK(INDEX('Policy Characteristics'!D:D,MATCH($C164,'Policy Characteristics'!$C:$C,0))),"",INDEX('Policy Characteristics'!D:D,MATCH($C164,'Policy Characteristics'!$C:$C,0)))</f>
        <v>Mode Shifting</v>
      </c>
      <c r="K164" s="76" t="str">
        <f>IF(ISBLANK(INDEX('Policy Characteristics'!E:E,MATCH($C164,'Policy Characteristics'!$C:$C,0))),"",INDEX('Policy Characteristics'!E:E,MATCH($C164,'Policy Characteristics'!$C:$C,0)))</f>
        <v>trans mode shifting</v>
      </c>
      <c r="L164" s="205">
        <f>IF(ISBLANK(INDEX('Policy Characteristics'!F:F,MATCH($C164,'Policy Characteristics'!$C:$C,0))),"",INDEX('Policy Characteristics'!F:F,MATCH($C164,'Policy Characteristics'!$C:$C,0)))</f>
        <v>0</v>
      </c>
      <c r="M164" s="205">
        <f>IF(ISBLANK(INDEX('Policy Characteristics'!G:G,MATCH($C164,'Policy Characteristics'!$C:$C,0))),"",INDEX('Policy Characteristics'!G:G,MATCH($C164,'Policy Characteristics'!$C:$C,0)))</f>
        <v>0.33</v>
      </c>
      <c r="N164" s="205">
        <f>IF(ISBLANK(INDEX('Policy Characteristics'!H:H,MATCH($C164,'Policy Characteristics'!$C:$C,0))),"",INDEX('Policy Characteristics'!H:H,MATCH($C164,'Policy Characteristics'!$C:$C,0)))</f>
        <v>0.01</v>
      </c>
      <c r="O164" s="76" t="str">
        <f>IF(ISBLANK(INDEX('Policy Characteristics'!I:I,MATCH($C164,'Policy Characteristics'!$C:$C,0))),"",INDEX('Policy Characteristics'!I:I,MATCH($C164,'Policy Characteristics'!$C:$C,0)))</f>
        <v>% of trips shifted</v>
      </c>
      <c r="P164" s="76" t="str">
        <f>IF(ISBLANK(INDEX('Policy Characteristics'!J:J,MATCH($C164,'Policy Characteristics'!$C:$C,0))),"",INDEX('Policy Characteristics'!J:J,MATCH($C164,'Policy Characteristics'!$C:$C,0)))</f>
        <v>**Description:** This policy represents a set of measures to reduce demand for passenger or freight transportation in the selected vehicle type(s).  **Passenger car and SUV** trips may be shifted to other travel modes, such as buses, rail, walking, biking, or eliminated through technology such as videoconferencing.  Example measures include improved public transit systems, more walking and bike paths, zoning for higher density along transit corridors, zoning for mixed-use developments, roadway and congestion pricing, and increased parking fees.  **Commercial passenger and freight flight** trips may be shifted to inter-city rail or eliminated using technology such as videoconferencing.  **Heavy Heavy Duty Truck** trips can be reduced through improved logistics that avoids backhauls and transporting empty shipping containers. The following descriptions detail the different vehicle types: // **Passenger cars and SUVs:** most light-duty road vehicles // **Heavy Duty Trucks:** all other heavy road vehicles (mostly freight trucks) // **Commercial passenger flights:** this is not general aviation // **Guidance for setting values:** // **Passenger cars and SUVs:** The International Energy Agency's BLUE Shifts scenario (from the 2009 report "Transport, Energy, and CO2: Moving Toward Sustainability") includes a 26% reduction in usage of cars and SUVs in OECD countries by 2050 relative to a BAU case. // **Commercial passenger flights:** The International Energy Agency's BLUE Shifts scenario (from the 2009 report "Transport, Energy, and CO2: Moving Toward Sustainability") includes a 30% reduction in usage of aircraft in OECD countries by 2050 relative to a BAU case. // **Heavy Duty Trucks:** The U.S. Federal Highway Administration reports that approximately 25% of mileage for trucks larger than pickups/minivans/other light vans are for empty backhauls and empty shipping containers.</v>
      </c>
      <c r="Q164" s="76" t="str">
        <f>IF(ISBLANK(INDEX('Policy Characteristics'!K:K,MATCH($C164,'Policy Characteristics'!$C:$C,0))),"",INDEX('Policy Characteristics'!K:K,MATCH($C164,'Policy Characteristics'!$C:$C,0)))</f>
        <v>transportation-sector-main.html#tdm</v>
      </c>
      <c r="R164" s="76" t="str">
        <f>IF(ISBLANK(INDEX('Policy Characteristics'!L:L,MATCH($C164,'Policy Characteristics'!$C:$C,0))),"",INDEX('Policy Characteristics'!L:L,MATCH($C164,'Policy Characteristics'!$C:$C,0)))</f>
        <v>transportation-demand-management.html</v>
      </c>
    </row>
    <row r="165" spans="1:18" x14ac:dyDescent="0.25">
      <c r="A165" s="76" t="str">
        <f>IF(ISBLANK(INDEX('Policy Characteristics'!A:A,MATCH($C165,'Policy Characteristics'!$C:$C,0))),"",INDEX('Policy Characteristics'!A:A,MATCH($C165,'Policy Characteristics'!$C:$C,0)))</f>
        <v>Transportation</v>
      </c>
      <c r="B165" s="200" t="str">
        <f>IF(ISBLANK(INDEX('Policy Characteristics'!B:B,MATCH($C165,'Policy Characteristics'!$C:$C,0))),"",INDEX('Policy Characteristics'!B:B,MATCH($C165,'Policy Characteristics'!$C:$C,0)))</f>
        <v>Mode Shifting</v>
      </c>
      <c r="C165" s="76" t="str">
        <f t="shared" si="4"/>
        <v>Percent of Travel Demand Shifted to Other Modes or Eliminated</v>
      </c>
      <c r="D165" s="88" t="s">
        <v>45</v>
      </c>
      <c r="E165" s="88" t="s">
        <v>40</v>
      </c>
      <c r="F165" s="88" t="s">
        <v>84</v>
      </c>
      <c r="G165" s="88" t="s">
        <v>86</v>
      </c>
      <c r="H165" s="15">
        <v>851</v>
      </c>
      <c r="I165" s="201" t="s">
        <v>44</v>
      </c>
      <c r="J165" s="202" t="str">
        <f>IF(ISBLANK(INDEX('Policy Characteristics'!D:D,MATCH($C165,'Policy Characteristics'!$C:$C,0))),"",INDEX('Policy Characteristics'!D:D,MATCH($C165,'Policy Characteristics'!$C:$C,0)))</f>
        <v>Mode Shifting</v>
      </c>
      <c r="K165" s="76" t="str">
        <f>IF(ISBLANK(INDEX('Policy Characteristics'!E:E,MATCH($C165,'Policy Characteristics'!$C:$C,0))),"",INDEX('Policy Characteristics'!E:E,MATCH($C165,'Policy Characteristics'!$C:$C,0)))</f>
        <v>trans mode shifting</v>
      </c>
      <c r="L165" s="205">
        <f>IF(ISBLANK(INDEX('Policy Characteristics'!F:F,MATCH($C165,'Policy Characteristics'!$C:$C,0))),"",INDEX('Policy Characteristics'!F:F,MATCH($C165,'Policy Characteristics'!$C:$C,0)))</f>
        <v>0</v>
      </c>
      <c r="M165" s="205">
        <f>IF(ISBLANK(INDEX('Policy Characteristics'!G:G,MATCH($C165,'Policy Characteristics'!$C:$C,0))),"",INDEX('Policy Characteristics'!G:G,MATCH($C165,'Policy Characteristics'!$C:$C,0)))</f>
        <v>0.33</v>
      </c>
      <c r="N165" s="205">
        <f>IF(ISBLANK(INDEX('Policy Characteristics'!H:H,MATCH($C165,'Policy Characteristics'!$C:$C,0))),"",INDEX('Policy Characteristics'!H:H,MATCH($C165,'Policy Characteristics'!$C:$C,0)))</f>
        <v>0.01</v>
      </c>
      <c r="O165" s="76" t="str">
        <f>IF(ISBLANK(INDEX('Policy Characteristics'!I:I,MATCH($C165,'Policy Characteristics'!$C:$C,0))),"",INDEX('Policy Characteristics'!I:I,MATCH($C165,'Policy Characteristics'!$C:$C,0)))</f>
        <v>% of trips shifted</v>
      </c>
      <c r="P165" s="76" t="str">
        <f>IF(ISBLANK(INDEX('Policy Characteristics'!J:J,MATCH($C165,'Policy Characteristics'!$C:$C,0))),"",INDEX('Policy Characteristics'!J:J,MATCH($C165,'Policy Characteristics'!$C:$C,0)))</f>
        <v>**Description:** This policy represents a set of measures to reduce demand for passenger or freight transportation in the selected vehicle type(s).  **Passenger car and SUV** trips may be shifted to other travel modes, such as buses, rail, walking, biking, or eliminated through technology such as videoconferencing.  Example measures include improved public transit systems, more walking and bike paths, zoning for higher density along transit corridors, zoning for mixed-use developments, roadway and congestion pricing, and increased parking fees.  **Commercial passenger and freight flight** trips may be shifted to inter-city rail or eliminated using technology such as videoconferencing.  **Heavy Heavy Duty Truck** trips can be reduced through improved logistics that avoids backhauls and transporting empty shipping containers. The following descriptions detail the different vehicle types: // **Passenger cars and SUVs:** most light-duty road vehicles // **Heavy Duty Trucks:** all other heavy road vehicles (mostly freight trucks) // **Commercial passenger flights:** this is not general aviation // **Guidance for setting values:** // **Passenger cars and SUVs:** The International Energy Agency's BLUE Shifts scenario (from the 2009 report "Transport, Energy, and CO2: Moving Toward Sustainability") includes a 26% reduction in usage of cars and SUVs in OECD countries by 2050 relative to a BAU case. // **Commercial passenger flights:** The International Energy Agency's BLUE Shifts scenario (from the 2009 report "Transport, Energy, and CO2: Moving Toward Sustainability") includes a 30% reduction in usage of aircraft in OECD countries by 2050 relative to a BAU case. // **Heavy Duty Trucks:** The U.S. Federal Highway Administration reports that approximately 25% of mileage for trucks larger than pickups/minivans/other light vans are for empty backhauls and empty shipping containers.</v>
      </c>
      <c r="Q165" s="76" t="str">
        <f>IF(ISBLANK(INDEX('Policy Characteristics'!K:K,MATCH($C165,'Policy Characteristics'!$C:$C,0))),"",INDEX('Policy Characteristics'!K:K,MATCH($C165,'Policy Characteristics'!$C:$C,0)))</f>
        <v>transportation-sector-main.html#tdm</v>
      </c>
      <c r="R165" s="76" t="str">
        <f>IF(ISBLANK(INDEX('Policy Characteristics'!L:L,MATCH($C165,'Policy Characteristics'!$C:$C,0))),"",INDEX('Policy Characteristics'!L:L,MATCH($C165,'Policy Characteristics'!$C:$C,0)))</f>
        <v>transportation-demand-management.html</v>
      </c>
    </row>
    <row r="166" spans="1:18" x14ac:dyDescent="0.25">
      <c r="A166" s="76" t="str">
        <f>IF(ISBLANK(INDEX('Policy Characteristics'!A:A,MATCH($C166,'Policy Characteristics'!$C:$C,0))),"",INDEX('Policy Characteristics'!A:A,MATCH($C166,'Policy Characteristics'!$C:$C,0)))</f>
        <v>Transportation</v>
      </c>
      <c r="B166" s="200" t="str">
        <f>IF(ISBLANK(INDEX('Policy Characteristics'!B:B,MATCH($C166,'Policy Characteristics'!$C:$C,0))),"",INDEX('Policy Characteristics'!B:B,MATCH($C166,'Policy Characteristics'!$C:$C,0)))</f>
        <v>Mode Shifting</v>
      </c>
      <c r="C166" s="76" t="str">
        <f t="shared" si="4"/>
        <v>Percent of Travel Demand Shifted to Other Modes or Eliminated</v>
      </c>
      <c r="D166" s="88" t="s">
        <v>45</v>
      </c>
      <c r="E166" s="88" t="s">
        <v>41</v>
      </c>
      <c r="F166" s="88" t="s">
        <v>84</v>
      </c>
      <c r="G166" s="143" t="s">
        <v>1487</v>
      </c>
      <c r="H166" s="15">
        <v>852</v>
      </c>
      <c r="I166" s="201" t="s">
        <v>44</v>
      </c>
      <c r="J166" s="202" t="str">
        <f>IF(ISBLANK(INDEX('Policy Characteristics'!D:D,MATCH($C166,'Policy Characteristics'!$C:$C,0))),"",INDEX('Policy Characteristics'!D:D,MATCH($C166,'Policy Characteristics'!$C:$C,0)))</f>
        <v>Mode Shifting</v>
      </c>
      <c r="K166" s="76" t="str">
        <f>IF(ISBLANK(INDEX('Policy Characteristics'!E:E,MATCH($C166,'Policy Characteristics'!$C:$C,0))),"",INDEX('Policy Characteristics'!E:E,MATCH($C166,'Policy Characteristics'!$C:$C,0)))</f>
        <v>trans mode shifting</v>
      </c>
      <c r="L166" s="205">
        <f>IF(ISBLANK(INDEX('Policy Characteristics'!F:F,MATCH($C166,'Policy Characteristics'!$C:$C,0))),"",INDEX('Policy Characteristics'!F:F,MATCH($C166,'Policy Characteristics'!$C:$C,0)))</f>
        <v>0</v>
      </c>
      <c r="M166" s="205">
        <f>IF(ISBLANK(INDEX('Policy Characteristics'!G:G,MATCH($C166,'Policy Characteristics'!$C:$C,0))),"",INDEX('Policy Characteristics'!G:G,MATCH($C166,'Policy Characteristics'!$C:$C,0)))</f>
        <v>0.33</v>
      </c>
      <c r="N166" s="205">
        <f>IF(ISBLANK(INDEX('Policy Characteristics'!H:H,MATCH($C166,'Policy Characteristics'!$C:$C,0))),"",INDEX('Policy Characteristics'!H:H,MATCH($C166,'Policy Characteristics'!$C:$C,0)))</f>
        <v>0.01</v>
      </c>
      <c r="O166" s="76" t="str">
        <f>IF(ISBLANK(INDEX('Policy Characteristics'!I:I,MATCH($C166,'Policy Characteristics'!$C:$C,0))),"",INDEX('Policy Characteristics'!I:I,MATCH($C166,'Policy Characteristics'!$C:$C,0)))</f>
        <v>% of trips shifted</v>
      </c>
      <c r="P166" s="76" t="str">
        <f>IF(ISBLANK(INDEX('Policy Characteristics'!J:J,MATCH($C166,'Policy Characteristics'!$C:$C,0))),"",INDEX('Policy Characteristics'!J:J,MATCH($C166,'Policy Characteristics'!$C:$C,0)))</f>
        <v>**Description:** This policy represents a set of measures to reduce demand for passenger or freight transportation in the selected vehicle type(s).  **Passenger car and SUV** trips may be shifted to other travel modes, such as buses, rail, walking, biking, or eliminated through technology such as videoconferencing.  Example measures include improved public transit systems, more walking and bike paths, zoning for higher density along transit corridors, zoning for mixed-use developments, roadway and congestion pricing, and increased parking fees.  **Commercial passenger and freight flight** trips may be shifted to inter-city rail or eliminated using technology such as videoconferencing.  **Heavy Heavy Duty Truck** trips can be reduced through improved logistics that avoids backhauls and transporting empty shipping containers. The following descriptions detail the different vehicle types: // **Passenger cars and SUVs:** most light-duty road vehicles // **Heavy Duty Trucks:** all other heavy road vehicles (mostly freight trucks) // **Commercial passenger flights:** this is not general aviation // **Guidance for setting values:** // **Passenger cars and SUVs:** The International Energy Agency's BLUE Shifts scenario (from the 2009 report "Transport, Energy, and CO2: Moving Toward Sustainability") includes a 26% reduction in usage of cars and SUVs in OECD countries by 2050 relative to a BAU case. // **Commercial passenger flights:** The International Energy Agency's BLUE Shifts scenario (from the 2009 report "Transport, Energy, and CO2: Moving Toward Sustainability") includes a 30% reduction in usage of aircraft in OECD countries by 2050 relative to a BAU case. // **Heavy Duty Trucks:** The U.S. Federal Highway Administration reports that approximately 25% of mileage for trucks larger than pickups/minivans/other light vans are for empty backhauls and empty shipping containers.</v>
      </c>
      <c r="Q166" s="76" t="str">
        <f>IF(ISBLANK(INDEX('Policy Characteristics'!K:K,MATCH($C166,'Policy Characteristics'!$C:$C,0))),"",INDEX('Policy Characteristics'!K:K,MATCH($C166,'Policy Characteristics'!$C:$C,0)))</f>
        <v>transportation-sector-main.html#tdm</v>
      </c>
      <c r="R166" s="76" t="str">
        <f>IF(ISBLANK(INDEX('Policy Characteristics'!L:L,MATCH($C166,'Policy Characteristics'!$C:$C,0))),"",INDEX('Policy Characteristics'!L:L,MATCH($C166,'Policy Characteristics'!$C:$C,0)))</f>
        <v>transportation-demand-management.html</v>
      </c>
    </row>
    <row r="167" spans="1:18" x14ac:dyDescent="0.25">
      <c r="A167" s="76" t="str">
        <f>IF(ISBLANK(INDEX('Policy Characteristics'!A:A,MATCH($C167,'Policy Characteristics'!$C:$C,0))),"",INDEX('Policy Characteristics'!A:A,MATCH($C167,'Policy Characteristics'!$C:$C,0)))</f>
        <v>Transportation</v>
      </c>
      <c r="B167" s="200" t="str">
        <f>IF(ISBLANK(INDEX('Policy Characteristics'!B:B,MATCH($C167,'Policy Characteristics'!$C:$C,0))),"",INDEX('Policy Characteristics'!B:B,MATCH($C167,'Policy Characteristics'!$C:$C,0)))</f>
        <v>Mode Shifting</v>
      </c>
      <c r="C167" s="76" t="str">
        <f t="shared" si="4"/>
        <v>Percent of Travel Demand Shifted to Other Modes or Eliminated</v>
      </c>
      <c r="D167" s="88" t="s">
        <v>45</v>
      </c>
      <c r="E167" s="88" t="s">
        <v>112</v>
      </c>
      <c r="F167" s="88" t="s">
        <v>84</v>
      </c>
      <c r="G167" s="88" t="s">
        <v>142</v>
      </c>
      <c r="H167" s="15">
        <v>853</v>
      </c>
      <c r="I167" s="201" t="s">
        <v>44</v>
      </c>
      <c r="J167" s="202" t="str">
        <f>IF(ISBLANK(INDEX('Policy Characteristics'!D:D,MATCH($C167,'Policy Characteristics'!$C:$C,0))),"",INDEX('Policy Characteristics'!D:D,MATCH($C167,'Policy Characteristics'!$C:$C,0)))</f>
        <v>Mode Shifting</v>
      </c>
      <c r="K167" s="76" t="str">
        <f>IF(ISBLANK(INDEX('Policy Characteristics'!E:E,MATCH($C167,'Policy Characteristics'!$C:$C,0))),"",INDEX('Policy Characteristics'!E:E,MATCH($C167,'Policy Characteristics'!$C:$C,0)))</f>
        <v>trans mode shifting</v>
      </c>
      <c r="L167" s="205">
        <f>IF(ISBLANK(INDEX('Policy Characteristics'!F:F,MATCH($C167,'Policy Characteristics'!$C:$C,0))),"",INDEX('Policy Characteristics'!F:F,MATCH($C167,'Policy Characteristics'!$C:$C,0)))</f>
        <v>0</v>
      </c>
      <c r="M167" s="205">
        <f>IF(ISBLANK(INDEX('Policy Characteristics'!G:G,MATCH($C167,'Policy Characteristics'!$C:$C,0))),"",INDEX('Policy Characteristics'!G:G,MATCH($C167,'Policy Characteristics'!$C:$C,0)))</f>
        <v>0.33</v>
      </c>
      <c r="N167" s="205">
        <f>IF(ISBLANK(INDEX('Policy Characteristics'!H:H,MATCH($C167,'Policy Characteristics'!$C:$C,0))),"",INDEX('Policy Characteristics'!H:H,MATCH($C167,'Policy Characteristics'!$C:$C,0)))</f>
        <v>0.01</v>
      </c>
      <c r="O167" s="76" t="str">
        <f>IF(ISBLANK(INDEX('Policy Characteristics'!I:I,MATCH($C167,'Policy Characteristics'!$C:$C,0))),"",INDEX('Policy Characteristics'!I:I,MATCH($C167,'Policy Characteristics'!$C:$C,0)))</f>
        <v>% of trips shifted</v>
      </c>
      <c r="P167" s="76" t="str">
        <f>IF(ISBLANK(INDEX('Policy Characteristics'!J:J,MATCH($C167,'Policy Characteristics'!$C:$C,0))),"",INDEX('Policy Characteristics'!J:J,MATCH($C167,'Policy Characteristics'!$C:$C,0)))</f>
        <v>**Description:** This policy represents a set of measures to reduce demand for passenger or freight transportation in the selected vehicle type(s).  **Passenger car and SUV** trips may be shifted to other travel modes, such as buses, rail, walking, biking, or eliminated through technology such as videoconferencing.  Example measures include improved public transit systems, more walking and bike paths, zoning for higher density along transit corridors, zoning for mixed-use developments, roadway and congestion pricing, and increased parking fees.  **Commercial passenger and freight flight** trips may be shifted to inter-city rail or eliminated using technology such as videoconferencing.  **Heavy Heavy Duty Truck** trips can be reduced through improved logistics that avoids backhauls and transporting empty shipping containers. The following descriptions detail the different vehicle types: // **Passenger cars and SUVs:** most light-duty road vehicles // **Heavy Duty Trucks:** all other heavy road vehicles (mostly freight trucks) // **Commercial passenger flights:** this is not general aviation // **Guidance for setting values:** // **Passenger cars and SUVs:** The International Energy Agency's BLUE Shifts scenario (from the 2009 report "Transport, Energy, and CO2: Moving Toward Sustainability") includes a 26% reduction in usage of cars and SUVs in OECD countries by 2050 relative to a BAU case. // **Commercial passenger flights:** The International Energy Agency's BLUE Shifts scenario (from the 2009 report "Transport, Energy, and CO2: Moving Toward Sustainability") includes a 30% reduction in usage of aircraft in OECD countries by 2050 relative to a BAU case. // **Heavy Duty Trucks:** The U.S. Federal Highway Administration reports that approximately 25% of mileage for trucks larger than pickups/minivans/other light vans are for empty backhauls and empty shipping containers.</v>
      </c>
      <c r="Q167" s="76" t="str">
        <f>IF(ISBLANK(INDEX('Policy Characteristics'!K:K,MATCH($C167,'Policy Characteristics'!$C:$C,0))),"",INDEX('Policy Characteristics'!K:K,MATCH($C167,'Policy Characteristics'!$C:$C,0)))</f>
        <v>transportation-sector-main.html#tdm</v>
      </c>
      <c r="R167" s="76" t="str">
        <f>IF(ISBLANK(INDEX('Policy Characteristics'!L:L,MATCH($C167,'Policy Characteristics'!$C:$C,0))),"",INDEX('Policy Characteristics'!L:L,MATCH($C167,'Policy Characteristics'!$C:$C,0)))</f>
        <v>transportation-demand-management.html</v>
      </c>
    </row>
    <row r="168" spans="1:18" x14ac:dyDescent="0.25">
      <c r="A168" s="76" t="str">
        <f>IF(ISBLANK(INDEX('Policy Characteristics'!A:A,MATCH($C168,'Policy Characteristics'!$C:$C,0))),"",INDEX('Policy Characteristics'!A:A,MATCH($C168,'Policy Characteristics'!$C:$C,0)))</f>
        <v>Transportation</v>
      </c>
      <c r="B168" s="200" t="str">
        <f>IF(ISBLANK(INDEX('Policy Characteristics'!B:B,MATCH($C168,'Policy Characteristics'!$C:$C,0))),"",INDEX('Policy Characteristics'!B:B,MATCH($C168,'Policy Characteristics'!$C:$C,0)))</f>
        <v>Mode Shifting</v>
      </c>
      <c r="C168" s="76" t="str">
        <f t="shared" si="4"/>
        <v>Percent of Travel Demand Shifted to Other Modes or Eliminated</v>
      </c>
      <c r="D168" s="88" t="s">
        <v>42</v>
      </c>
      <c r="E168" s="88" t="s">
        <v>37</v>
      </c>
      <c r="F168" s="88" t="s">
        <v>85</v>
      </c>
      <c r="G168" s="143" t="s">
        <v>1627</v>
      </c>
      <c r="H168" s="15">
        <v>854</v>
      </c>
      <c r="I168" s="201" t="s">
        <v>44</v>
      </c>
      <c r="J168" s="202" t="str">
        <f>IF(ISBLANK(INDEX('Policy Characteristics'!D:D,MATCH($C168,'Policy Characteristics'!$C:$C,0))),"",INDEX('Policy Characteristics'!D:D,MATCH($C168,'Policy Characteristics'!$C:$C,0)))</f>
        <v>Mode Shifting</v>
      </c>
      <c r="K168" s="76" t="str">
        <f>IF(ISBLANK(INDEX('Policy Characteristics'!E:E,MATCH($C168,'Policy Characteristics'!$C:$C,0))),"",INDEX('Policy Characteristics'!E:E,MATCH($C168,'Policy Characteristics'!$C:$C,0)))</f>
        <v>trans mode shifting</v>
      </c>
      <c r="L168" s="205">
        <f>IF(ISBLANK(INDEX('Policy Characteristics'!F:F,MATCH($C168,'Policy Characteristics'!$C:$C,0))),"",INDEX('Policy Characteristics'!F:F,MATCH($C168,'Policy Characteristics'!$C:$C,0)))</f>
        <v>0</v>
      </c>
      <c r="M168" s="205">
        <f>IF(ISBLANK(INDEX('Policy Characteristics'!G:G,MATCH($C168,'Policy Characteristics'!$C:$C,0))),"",INDEX('Policy Characteristics'!G:G,MATCH($C168,'Policy Characteristics'!$C:$C,0)))</f>
        <v>0.33</v>
      </c>
      <c r="N168" s="205">
        <f>IF(ISBLANK(INDEX('Policy Characteristics'!H:H,MATCH($C168,'Policy Characteristics'!$C:$C,0))),"",INDEX('Policy Characteristics'!H:H,MATCH($C168,'Policy Characteristics'!$C:$C,0)))</f>
        <v>0.01</v>
      </c>
      <c r="O168" s="76" t="str">
        <f>IF(ISBLANK(INDEX('Policy Characteristics'!I:I,MATCH($C168,'Policy Characteristics'!$C:$C,0))),"",INDEX('Policy Characteristics'!I:I,MATCH($C168,'Policy Characteristics'!$C:$C,0)))</f>
        <v>% of trips shifted</v>
      </c>
      <c r="P168" s="76" t="str">
        <f>IF(ISBLANK(INDEX('Policy Characteristics'!J:J,MATCH($C168,'Policy Characteristics'!$C:$C,0))),"",INDEX('Policy Characteristics'!J:J,MATCH($C168,'Policy Characteristics'!$C:$C,0)))</f>
        <v>**Description:** This policy represents a set of measures to reduce demand for passenger or freight transportation in the selected vehicle type(s).  **Passenger car and SUV** trips may be shifted to other travel modes, such as buses, rail, walking, biking, or eliminated through technology such as videoconferencing.  Example measures include improved public transit systems, more walking and bike paths, zoning for higher density along transit corridors, zoning for mixed-use developments, roadway and congestion pricing, and increased parking fees.  **Commercial passenger and freight flight** trips may be shifted to inter-city rail or eliminated using technology such as videoconferencing.  **Heavy Heavy Duty Truck** trips can be reduced through improved logistics that avoids backhauls and transporting empty shipping containers. The following descriptions detail the different vehicle types: // **Passenger cars and SUVs:** most light-duty road vehicles // **Heavy Duty Trucks:** all other heavy road vehicles (mostly freight trucks) // **Commercial passenger flights:** this is not general aviation // **Guidance for setting values:** // **Passenger cars and SUVs:** The International Energy Agency's BLUE Shifts scenario (from the 2009 report "Transport, Energy, and CO2: Moving Toward Sustainability") includes a 26% reduction in usage of cars and SUVs in OECD countries by 2050 relative to a BAU case. // **Commercial passenger flights:** The International Energy Agency's BLUE Shifts scenario (from the 2009 report "Transport, Energy, and CO2: Moving Toward Sustainability") includes a 30% reduction in usage of aircraft in OECD countries by 2050 relative to a BAU case. // **Heavy Duty Trucks:** The U.S. Federal Highway Administration reports that approximately 25% of mileage for trucks larger than pickups/minivans/other light vans are for empty backhauls and empty shipping containers.</v>
      </c>
      <c r="Q168" s="76" t="str">
        <f>IF(ISBLANK(INDEX('Policy Characteristics'!K:K,MATCH($C168,'Policy Characteristics'!$C:$C,0))),"",INDEX('Policy Characteristics'!K:K,MATCH($C168,'Policy Characteristics'!$C:$C,0)))</f>
        <v>transportation-sector-main.html#tdm</v>
      </c>
      <c r="R168" s="76" t="str">
        <f>IF(ISBLANK(INDEX('Policy Characteristics'!L:L,MATCH($C168,'Policy Characteristics'!$C:$C,0))),"",INDEX('Policy Characteristics'!L:L,MATCH($C168,'Policy Characteristics'!$C:$C,0)))</f>
        <v>transportation-demand-management.html</v>
      </c>
    </row>
    <row r="169" spans="1:18" x14ac:dyDescent="0.25">
      <c r="A169" s="76" t="str">
        <f>IF(ISBLANK(INDEX('Policy Characteristics'!A:A,MATCH($C169,'Policy Characteristics'!$C:$C,0))),"",INDEX('Policy Characteristics'!A:A,MATCH($C169,'Policy Characteristics'!$C:$C,0)))</f>
        <v>Transportation</v>
      </c>
      <c r="B169" s="200" t="str">
        <f>IF(ISBLANK(INDEX('Policy Characteristics'!B:B,MATCH($C169,'Policy Characteristics'!$C:$C,0))),"",INDEX('Policy Characteristics'!B:B,MATCH($C169,'Policy Characteristics'!$C:$C,0)))</f>
        <v>Mode Shifting</v>
      </c>
      <c r="C169" s="76" t="str">
        <f t="shared" si="4"/>
        <v>Percent of Travel Demand Shifted to Other Modes or Eliminated</v>
      </c>
      <c r="D169" s="88" t="s">
        <v>42</v>
      </c>
      <c r="E169" s="88" t="s">
        <v>38</v>
      </c>
      <c r="F169" s="88" t="s">
        <v>85</v>
      </c>
      <c r="G169" s="143" t="s">
        <v>1624</v>
      </c>
      <c r="H169" s="15">
        <v>855</v>
      </c>
      <c r="I169" s="213" t="s">
        <v>43</v>
      </c>
      <c r="J169" s="202" t="str">
        <f>IF(ISBLANK(INDEX('Policy Characteristics'!D:D,MATCH($C169,'Policy Characteristics'!$C:$C,0))),"",INDEX('Policy Characteristics'!D:D,MATCH($C169,'Policy Characteristics'!$C:$C,0)))</f>
        <v>Mode Shifting</v>
      </c>
      <c r="K169" s="76" t="str">
        <f>IF(ISBLANK(INDEX('Policy Characteristics'!E:E,MATCH($C169,'Policy Characteristics'!$C:$C,0))),"",INDEX('Policy Characteristics'!E:E,MATCH($C169,'Policy Characteristics'!$C:$C,0)))</f>
        <v>trans mode shifting</v>
      </c>
      <c r="L169" s="205">
        <f>IF(ISBLANK(INDEX('Policy Characteristics'!F:F,MATCH($C169,'Policy Characteristics'!$C:$C,0))),"",INDEX('Policy Characteristics'!F:F,MATCH($C169,'Policy Characteristics'!$C:$C,0)))</f>
        <v>0</v>
      </c>
      <c r="M169" s="205">
        <f>IF(ISBLANK(INDEX('Policy Characteristics'!G:G,MATCH($C169,'Policy Characteristics'!$C:$C,0))),"",INDEX('Policy Characteristics'!G:G,MATCH($C169,'Policy Characteristics'!$C:$C,0)))</f>
        <v>0.33</v>
      </c>
      <c r="N169" s="205">
        <f>IF(ISBLANK(INDEX('Policy Characteristics'!H:H,MATCH($C169,'Policy Characteristics'!$C:$C,0))),"",INDEX('Policy Characteristics'!H:H,MATCH($C169,'Policy Characteristics'!$C:$C,0)))</f>
        <v>0.01</v>
      </c>
      <c r="O169" s="76" t="str">
        <f>IF(ISBLANK(INDEX('Policy Characteristics'!I:I,MATCH($C169,'Policy Characteristics'!$C:$C,0))),"",INDEX('Policy Characteristics'!I:I,MATCH($C169,'Policy Characteristics'!$C:$C,0)))</f>
        <v>% of trips shifted</v>
      </c>
      <c r="P169" s="76" t="str">
        <f>IF(ISBLANK(INDEX('Policy Characteristics'!J:J,MATCH($C169,'Policy Characteristics'!$C:$C,0))),"",INDEX('Policy Characteristics'!J:J,MATCH($C169,'Policy Characteristics'!$C:$C,0)))</f>
        <v>**Description:** This policy represents a set of measures to reduce demand for passenger or freight transportation in the selected vehicle type(s).  **Passenger car and SUV** trips may be shifted to other travel modes, such as buses, rail, walking, biking, or eliminated through technology such as videoconferencing.  Example measures include improved public transit systems, more walking and bike paths, zoning for higher density along transit corridors, zoning for mixed-use developments, roadway and congestion pricing, and increased parking fees.  **Commercial passenger and freight flight** trips may be shifted to inter-city rail or eliminated using technology such as videoconferencing.  **Heavy Heavy Duty Truck** trips can be reduced through improved logistics that avoids backhauls and transporting empty shipping containers. The following descriptions detail the different vehicle types: // **Passenger cars and SUVs:** most light-duty road vehicles // **Heavy Duty Trucks:** all other heavy road vehicles (mostly freight trucks) // **Commercial passenger flights:** this is not general aviation // **Guidance for setting values:** // **Passenger cars and SUVs:** The International Energy Agency's BLUE Shifts scenario (from the 2009 report "Transport, Energy, and CO2: Moving Toward Sustainability") includes a 26% reduction in usage of cars and SUVs in OECD countries by 2050 relative to a BAU case. // **Commercial passenger flights:** The International Energy Agency's BLUE Shifts scenario (from the 2009 report "Transport, Energy, and CO2: Moving Toward Sustainability") includes a 30% reduction in usage of aircraft in OECD countries by 2050 relative to a BAU case. // **Heavy Duty Trucks:** The U.S. Federal Highway Administration reports that approximately 25% of mileage for trucks larger than pickups/minivans/other light vans are for empty backhauls and empty shipping containers.</v>
      </c>
      <c r="Q169" s="76" t="str">
        <f>IF(ISBLANK(INDEX('Policy Characteristics'!K:K,MATCH($C169,'Policy Characteristics'!$C:$C,0))),"",INDEX('Policy Characteristics'!K:K,MATCH($C169,'Policy Characteristics'!$C:$C,0)))</f>
        <v>transportation-sector-main.html#tdm</v>
      </c>
      <c r="R169" s="76" t="str">
        <f>IF(ISBLANK(INDEX('Policy Characteristics'!L:L,MATCH($C169,'Policy Characteristics'!$C:$C,0))),"",INDEX('Policy Characteristics'!L:L,MATCH($C169,'Policy Characteristics'!$C:$C,0)))</f>
        <v>transportation-demand-management.html</v>
      </c>
    </row>
    <row r="170" spans="1:18" x14ac:dyDescent="0.25">
      <c r="A170" s="76" t="str">
        <f>IF(ISBLANK(INDEX('Policy Characteristics'!A:A,MATCH($C170,'Policy Characteristics'!$C:$C,0))),"",INDEX('Policy Characteristics'!A:A,MATCH($C170,'Policy Characteristics'!$C:$C,0)))</f>
        <v>Transportation</v>
      </c>
      <c r="B170" s="200" t="str">
        <f>IF(ISBLANK(INDEX('Policy Characteristics'!B:B,MATCH($C170,'Policy Characteristics'!$C:$C,0))),"",INDEX('Policy Characteristics'!B:B,MATCH($C170,'Policy Characteristics'!$C:$C,0)))</f>
        <v>Mode Shifting</v>
      </c>
      <c r="C170" s="76" t="str">
        <f t="shared" si="4"/>
        <v>Percent of Travel Demand Shifted to Other Modes or Eliminated</v>
      </c>
      <c r="D170" s="88" t="s">
        <v>42</v>
      </c>
      <c r="E170" s="88" t="s">
        <v>39</v>
      </c>
      <c r="F170" s="88" t="s">
        <v>85</v>
      </c>
      <c r="G170" s="143" t="s">
        <v>1486</v>
      </c>
      <c r="H170" s="15">
        <v>856</v>
      </c>
      <c r="I170" s="201" t="s">
        <v>44</v>
      </c>
      <c r="J170" s="202" t="str">
        <f>IF(ISBLANK(INDEX('Policy Characteristics'!D:D,MATCH($C170,'Policy Characteristics'!$C:$C,0))),"",INDEX('Policy Characteristics'!D:D,MATCH($C170,'Policy Characteristics'!$C:$C,0)))</f>
        <v>Mode Shifting</v>
      </c>
      <c r="K170" s="76" t="str">
        <f>IF(ISBLANK(INDEX('Policy Characteristics'!E:E,MATCH($C170,'Policy Characteristics'!$C:$C,0))),"",INDEX('Policy Characteristics'!E:E,MATCH($C170,'Policy Characteristics'!$C:$C,0)))</f>
        <v>trans mode shifting</v>
      </c>
      <c r="L170" s="205">
        <f>IF(ISBLANK(INDEX('Policy Characteristics'!F:F,MATCH($C170,'Policy Characteristics'!$C:$C,0))),"",INDEX('Policy Characteristics'!F:F,MATCH($C170,'Policy Characteristics'!$C:$C,0)))</f>
        <v>0</v>
      </c>
      <c r="M170" s="205">
        <f>IF(ISBLANK(INDEX('Policy Characteristics'!G:G,MATCH($C170,'Policy Characteristics'!$C:$C,0))),"",INDEX('Policy Characteristics'!G:G,MATCH($C170,'Policy Characteristics'!$C:$C,0)))</f>
        <v>0.33</v>
      </c>
      <c r="N170" s="205">
        <f>IF(ISBLANK(INDEX('Policy Characteristics'!H:H,MATCH($C170,'Policy Characteristics'!$C:$C,0))),"",INDEX('Policy Characteristics'!H:H,MATCH($C170,'Policy Characteristics'!$C:$C,0)))</f>
        <v>0.01</v>
      </c>
      <c r="O170" s="76" t="str">
        <f>IF(ISBLANK(INDEX('Policy Characteristics'!I:I,MATCH($C170,'Policy Characteristics'!$C:$C,0))),"",INDEX('Policy Characteristics'!I:I,MATCH($C170,'Policy Characteristics'!$C:$C,0)))</f>
        <v>% of trips shifted</v>
      </c>
      <c r="P170" s="76" t="str">
        <f>IF(ISBLANK(INDEX('Policy Characteristics'!J:J,MATCH($C170,'Policy Characteristics'!$C:$C,0))),"",INDEX('Policy Characteristics'!J:J,MATCH($C170,'Policy Characteristics'!$C:$C,0)))</f>
        <v>**Description:** This policy represents a set of measures to reduce demand for passenger or freight transportation in the selected vehicle type(s).  **Passenger car and SUV** trips may be shifted to other travel modes, such as buses, rail, walking, biking, or eliminated through technology such as videoconferencing.  Example measures include improved public transit systems, more walking and bike paths, zoning for higher density along transit corridors, zoning for mixed-use developments, roadway and congestion pricing, and increased parking fees.  **Commercial passenger and freight flight** trips may be shifted to inter-city rail or eliminated using technology such as videoconferencing.  **Heavy Heavy Duty Truck** trips can be reduced through improved logistics that avoids backhauls and transporting empty shipping containers. The following descriptions detail the different vehicle types: // **Passenger cars and SUVs:** most light-duty road vehicles // **Heavy Duty Trucks:** all other heavy road vehicles (mostly freight trucks) // **Commercial passenger flights:** this is not general aviation // **Guidance for setting values:** // **Passenger cars and SUVs:** The International Energy Agency's BLUE Shifts scenario (from the 2009 report "Transport, Energy, and CO2: Moving Toward Sustainability") includes a 26% reduction in usage of cars and SUVs in OECD countries by 2050 relative to a BAU case. // **Commercial passenger flights:** The International Energy Agency's BLUE Shifts scenario (from the 2009 report "Transport, Energy, and CO2: Moving Toward Sustainability") includes a 30% reduction in usage of aircraft in OECD countries by 2050 relative to a BAU case. // **Heavy Duty Trucks:** The U.S. Federal Highway Administration reports that approximately 25% of mileage for trucks larger than pickups/minivans/other light vans are for empty backhauls and empty shipping containers.</v>
      </c>
      <c r="Q170" s="76" t="str">
        <f>IF(ISBLANK(INDEX('Policy Characteristics'!K:K,MATCH($C170,'Policy Characteristics'!$C:$C,0))),"",INDEX('Policy Characteristics'!K:K,MATCH($C170,'Policy Characteristics'!$C:$C,0)))</f>
        <v>transportation-sector-main.html#tdm</v>
      </c>
      <c r="R170" s="76" t="str">
        <f>IF(ISBLANK(INDEX('Policy Characteristics'!L:L,MATCH($C170,'Policy Characteristics'!$C:$C,0))),"",INDEX('Policy Characteristics'!L:L,MATCH($C170,'Policy Characteristics'!$C:$C,0)))</f>
        <v>transportation-demand-management.html</v>
      </c>
    </row>
    <row r="171" spans="1:18" x14ac:dyDescent="0.25">
      <c r="A171" s="76" t="str">
        <f>IF(ISBLANK(INDEX('Policy Characteristics'!A:A,MATCH($C171,'Policy Characteristics'!$C:$C,0))),"",INDEX('Policy Characteristics'!A:A,MATCH($C171,'Policy Characteristics'!$C:$C,0)))</f>
        <v>Transportation</v>
      </c>
      <c r="B171" s="200" t="str">
        <f>IF(ISBLANK(INDEX('Policy Characteristics'!B:B,MATCH($C171,'Policy Characteristics'!$C:$C,0))),"",INDEX('Policy Characteristics'!B:B,MATCH($C171,'Policy Characteristics'!$C:$C,0)))</f>
        <v>Mode Shifting</v>
      </c>
      <c r="C171" s="76" t="str">
        <f t="shared" si="4"/>
        <v>Percent of Travel Demand Shifted to Other Modes or Eliminated</v>
      </c>
      <c r="D171" s="88" t="s">
        <v>42</v>
      </c>
      <c r="E171" s="88" t="s">
        <v>40</v>
      </c>
      <c r="F171" s="88" t="s">
        <v>85</v>
      </c>
      <c r="G171" s="88" t="s">
        <v>86</v>
      </c>
      <c r="H171" s="15">
        <v>857</v>
      </c>
      <c r="I171" s="201" t="s">
        <v>43</v>
      </c>
      <c r="J171" s="202" t="str">
        <f>IF(ISBLANK(INDEX('Policy Characteristics'!D:D,MATCH($C171,'Policy Characteristics'!$C:$C,0))),"",INDEX('Policy Characteristics'!D:D,MATCH($C171,'Policy Characteristics'!$C:$C,0)))</f>
        <v>Mode Shifting</v>
      </c>
      <c r="K171" s="76" t="str">
        <f>IF(ISBLANK(INDEX('Policy Characteristics'!E:E,MATCH($C171,'Policy Characteristics'!$C:$C,0))),"",INDEX('Policy Characteristics'!E:E,MATCH($C171,'Policy Characteristics'!$C:$C,0)))</f>
        <v>trans mode shifting</v>
      </c>
      <c r="L171" s="205">
        <f>IF(ISBLANK(INDEX('Policy Characteristics'!F:F,MATCH($C171,'Policy Characteristics'!$C:$C,0))),"",INDEX('Policy Characteristics'!F:F,MATCH($C171,'Policy Characteristics'!$C:$C,0)))</f>
        <v>0</v>
      </c>
      <c r="M171" s="205">
        <f>IF(ISBLANK(INDEX('Policy Characteristics'!G:G,MATCH($C171,'Policy Characteristics'!$C:$C,0))),"",INDEX('Policy Characteristics'!G:G,MATCH($C171,'Policy Characteristics'!$C:$C,0)))</f>
        <v>0.33</v>
      </c>
      <c r="N171" s="205">
        <f>IF(ISBLANK(INDEX('Policy Characteristics'!H:H,MATCH($C171,'Policy Characteristics'!$C:$C,0))),"",INDEX('Policy Characteristics'!H:H,MATCH($C171,'Policy Characteristics'!$C:$C,0)))</f>
        <v>0.01</v>
      </c>
      <c r="O171" s="76" t="str">
        <f>IF(ISBLANK(INDEX('Policy Characteristics'!I:I,MATCH($C171,'Policy Characteristics'!$C:$C,0))),"",INDEX('Policy Characteristics'!I:I,MATCH($C171,'Policy Characteristics'!$C:$C,0)))</f>
        <v>% of trips shifted</v>
      </c>
      <c r="P171" s="76" t="str">
        <f>IF(ISBLANK(INDEX('Policy Characteristics'!J:J,MATCH($C171,'Policy Characteristics'!$C:$C,0))),"",INDEX('Policy Characteristics'!J:J,MATCH($C171,'Policy Characteristics'!$C:$C,0)))</f>
        <v>**Description:** This policy represents a set of measures to reduce demand for passenger or freight transportation in the selected vehicle type(s).  **Passenger car and SUV** trips may be shifted to other travel modes, such as buses, rail, walking, biking, or eliminated through technology such as videoconferencing.  Example measures include improved public transit systems, more walking and bike paths, zoning for higher density along transit corridors, zoning for mixed-use developments, roadway and congestion pricing, and increased parking fees.  **Commercial passenger and freight flight** trips may be shifted to inter-city rail or eliminated using technology such as videoconferencing.  **Heavy Heavy Duty Truck** trips can be reduced through improved logistics that avoids backhauls and transporting empty shipping containers. The following descriptions detail the different vehicle types: // **Passenger cars and SUVs:** most light-duty road vehicles // **Heavy Duty Trucks:** all other heavy road vehicles (mostly freight trucks) // **Commercial passenger flights:** this is not general aviation // **Guidance for setting values:** // **Passenger cars and SUVs:** The International Energy Agency's BLUE Shifts scenario (from the 2009 report "Transport, Energy, and CO2: Moving Toward Sustainability") includes a 26% reduction in usage of cars and SUVs in OECD countries by 2050 relative to a BAU case. // **Commercial passenger flights:** The International Energy Agency's BLUE Shifts scenario (from the 2009 report "Transport, Energy, and CO2: Moving Toward Sustainability") includes a 30% reduction in usage of aircraft in OECD countries by 2050 relative to a BAU case. // **Heavy Duty Trucks:** The U.S. Federal Highway Administration reports that approximately 25% of mileage for trucks larger than pickups/minivans/other light vans are for empty backhauls and empty shipping containers.</v>
      </c>
      <c r="Q171" s="76" t="str">
        <f>IF(ISBLANK(INDEX('Policy Characteristics'!K:K,MATCH($C171,'Policy Characteristics'!$C:$C,0))),"",INDEX('Policy Characteristics'!K:K,MATCH($C171,'Policy Characteristics'!$C:$C,0)))</f>
        <v>transportation-sector-main.html#tdm</v>
      </c>
      <c r="R171" s="76" t="str">
        <f>IF(ISBLANK(INDEX('Policy Characteristics'!L:L,MATCH($C171,'Policy Characteristics'!$C:$C,0))),"",INDEX('Policy Characteristics'!L:L,MATCH($C171,'Policy Characteristics'!$C:$C,0)))</f>
        <v>transportation-demand-management.html</v>
      </c>
    </row>
    <row r="172" spans="1:18" x14ac:dyDescent="0.25">
      <c r="A172" s="76" t="str">
        <f>IF(ISBLANK(INDEX('Policy Characteristics'!A:A,MATCH($C172,'Policy Characteristics'!$C:$C,0))),"",INDEX('Policy Characteristics'!A:A,MATCH($C172,'Policy Characteristics'!$C:$C,0)))</f>
        <v>Transportation</v>
      </c>
      <c r="B172" s="200" t="str">
        <f>IF(ISBLANK(INDEX('Policy Characteristics'!B:B,MATCH($C172,'Policy Characteristics'!$C:$C,0))),"",INDEX('Policy Characteristics'!B:B,MATCH($C172,'Policy Characteristics'!$C:$C,0)))</f>
        <v>Mode Shifting</v>
      </c>
      <c r="C172" s="76" t="str">
        <f t="shared" si="4"/>
        <v>Percent of Travel Demand Shifted to Other Modes or Eliminated</v>
      </c>
      <c r="D172" s="88" t="s">
        <v>42</v>
      </c>
      <c r="E172" s="88" t="s">
        <v>41</v>
      </c>
      <c r="F172" s="88" t="s">
        <v>85</v>
      </c>
      <c r="G172" s="143" t="s">
        <v>1488</v>
      </c>
      <c r="H172" s="15">
        <v>858</v>
      </c>
      <c r="I172" s="201" t="s">
        <v>44</v>
      </c>
      <c r="J172" s="202" t="str">
        <f>IF(ISBLANK(INDEX('Policy Characteristics'!D:D,MATCH($C172,'Policy Characteristics'!$C:$C,0))),"",INDEX('Policy Characteristics'!D:D,MATCH($C172,'Policy Characteristics'!$C:$C,0)))</f>
        <v>Mode Shifting</v>
      </c>
      <c r="K172" s="76" t="str">
        <f>IF(ISBLANK(INDEX('Policy Characteristics'!E:E,MATCH($C172,'Policy Characteristics'!$C:$C,0))),"",INDEX('Policy Characteristics'!E:E,MATCH($C172,'Policy Characteristics'!$C:$C,0)))</f>
        <v>trans mode shifting</v>
      </c>
      <c r="L172" s="205">
        <f>IF(ISBLANK(INDEX('Policy Characteristics'!F:F,MATCH($C172,'Policy Characteristics'!$C:$C,0))),"",INDEX('Policy Characteristics'!F:F,MATCH($C172,'Policy Characteristics'!$C:$C,0)))</f>
        <v>0</v>
      </c>
      <c r="M172" s="205">
        <f>IF(ISBLANK(INDEX('Policy Characteristics'!G:G,MATCH($C172,'Policy Characteristics'!$C:$C,0))),"",INDEX('Policy Characteristics'!G:G,MATCH($C172,'Policy Characteristics'!$C:$C,0)))</f>
        <v>0.33</v>
      </c>
      <c r="N172" s="205">
        <f>IF(ISBLANK(INDEX('Policy Characteristics'!H:H,MATCH($C172,'Policy Characteristics'!$C:$C,0))),"",INDEX('Policy Characteristics'!H:H,MATCH($C172,'Policy Characteristics'!$C:$C,0)))</f>
        <v>0.01</v>
      </c>
      <c r="O172" s="76" t="str">
        <f>IF(ISBLANK(INDEX('Policy Characteristics'!I:I,MATCH($C172,'Policy Characteristics'!$C:$C,0))),"",INDEX('Policy Characteristics'!I:I,MATCH($C172,'Policy Characteristics'!$C:$C,0)))</f>
        <v>% of trips shifted</v>
      </c>
      <c r="P172" s="76" t="str">
        <f>IF(ISBLANK(INDEX('Policy Characteristics'!J:J,MATCH($C172,'Policy Characteristics'!$C:$C,0))),"",INDEX('Policy Characteristics'!J:J,MATCH($C172,'Policy Characteristics'!$C:$C,0)))</f>
        <v>**Description:** This policy represents a set of measures to reduce demand for passenger or freight transportation in the selected vehicle type(s).  **Passenger car and SUV** trips may be shifted to other travel modes, such as buses, rail, walking, biking, or eliminated through technology such as videoconferencing.  Example measures include improved public transit systems, more walking and bike paths, zoning for higher density along transit corridors, zoning for mixed-use developments, roadway and congestion pricing, and increased parking fees.  **Commercial passenger and freight flight** trips may be shifted to inter-city rail or eliminated using technology such as videoconferencing.  **Heavy Heavy Duty Truck** trips can be reduced through improved logistics that avoids backhauls and transporting empty shipping containers. The following descriptions detail the different vehicle types: // **Passenger cars and SUVs:** most light-duty road vehicles // **Heavy Duty Trucks:** all other heavy road vehicles (mostly freight trucks) // **Commercial passenger flights:** this is not general aviation // **Guidance for setting values:** // **Passenger cars and SUVs:** The International Energy Agency's BLUE Shifts scenario (from the 2009 report "Transport, Energy, and CO2: Moving Toward Sustainability") includes a 26% reduction in usage of cars and SUVs in OECD countries by 2050 relative to a BAU case. // **Commercial passenger flights:** The International Energy Agency's BLUE Shifts scenario (from the 2009 report "Transport, Energy, and CO2: Moving Toward Sustainability") includes a 30% reduction in usage of aircraft in OECD countries by 2050 relative to a BAU case. // **Heavy Duty Trucks:** The U.S. Federal Highway Administration reports that approximately 25% of mileage for trucks larger than pickups/minivans/other light vans are for empty backhauls and empty shipping containers.</v>
      </c>
      <c r="Q172" s="76" t="str">
        <f>IF(ISBLANK(INDEX('Policy Characteristics'!K:K,MATCH($C172,'Policy Characteristics'!$C:$C,0))),"",INDEX('Policy Characteristics'!K:K,MATCH($C172,'Policy Characteristics'!$C:$C,0)))</f>
        <v>transportation-sector-main.html#tdm</v>
      </c>
      <c r="R172" s="76" t="str">
        <f>IF(ISBLANK(INDEX('Policy Characteristics'!L:L,MATCH($C172,'Policy Characteristics'!$C:$C,0))),"",INDEX('Policy Characteristics'!L:L,MATCH($C172,'Policy Characteristics'!$C:$C,0)))</f>
        <v>transportation-demand-management.html</v>
      </c>
    </row>
    <row r="173" spans="1:18" x14ac:dyDescent="0.25">
      <c r="A173" s="76" t="str">
        <f>IF(ISBLANK(INDEX('Policy Characteristics'!A:A,MATCH($C173,'Policy Characteristics'!$C:$C,0))),"",INDEX('Policy Characteristics'!A:A,MATCH($C173,'Policy Characteristics'!$C:$C,0)))</f>
        <v>Transportation</v>
      </c>
      <c r="B173" s="200" t="str">
        <f>IF(ISBLANK(INDEX('Policy Characteristics'!B:B,MATCH($C173,'Policy Characteristics'!$C:$C,0))),"",INDEX('Policy Characteristics'!B:B,MATCH($C173,'Policy Characteristics'!$C:$C,0)))</f>
        <v>Mode Shifting</v>
      </c>
      <c r="C173" s="76" t="str">
        <f t="shared" si="4"/>
        <v>Percent of Travel Demand Shifted to Other Modes or Eliminated</v>
      </c>
      <c r="D173" s="88" t="s">
        <v>42</v>
      </c>
      <c r="E173" s="88" t="s">
        <v>112</v>
      </c>
      <c r="F173" s="88" t="s">
        <v>85</v>
      </c>
      <c r="G173" s="88" t="s">
        <v>142</v>
      </c>
      <c r="H173" s="15">
        <v>859</v>
      </c>
      <c r="I173" s="201" t="s">
        <v>44</v>
      </c>
      <c r="J173" s="202" t="str">
        <f>IF(ISBLANK(INDEX('Policy Characteristics'!D:D,MATCH($C173,'Policy Characteristics'!$C:$C,0))),"",INDEX('Policy Characteristics'!D:D,MATCH($C173,'Policy Characteristics'!$C:$C,0)))</f>
        <v>Mode Shifting</v>
      </c>
      <c r="K173" s="76" t="str">
        <f>IF(ISBLANK(INDEX('Policy Characteristics'!E:E,MATCH($C173,'Policy Characteristics'!$C:$C,0))),"",INDEX('Policy Characteristics'!E:E,MATCH($C173,'Policy Characteristics'!$C:$C,0)))</f>
        <v>trans mode shifting</v>
      </c>
      <c r="L173" s="205">
        <f>IF(ISBLANK(INDEX('Policy Characteristics'!F:F,MATCH($C173,'Policy Characteristics'!$C:$C,0))),"",INDEX('Policy Characteristics'!F:F,MATCH($C173,'Policy Characteristics'!$C:$C,0)))</f>
        <v>0</v>
      </c>
      <c r="M173" s="205">
        <f>IF(ISBLANK(INDEX('Policy Characteristics'!G:G,MATCH($C173,'Policy Characteristics'!$C:$C,0))),"",INDEX('Policy Characteristics'!G:G,MATCH($C173,'Policy Characteristics'!$C:$C,0)))</f>
        <v>0.33</v>
      </c>
      <c r="N173" s="205">
        <f>IF(ISBLANK(INDEX('Policy Characteristics'!H:H,MATCH($C173,'Policy Characteristics'!$C:$C,0))),"",INDEX('Policy Characteristics'!H:H,MATCH($C173,'Policy Characteristics'!$C:$C,0)))</f>
        <v>0.01</v>
      </c>
      <c r="O173" s="76" t="str">
        <f>IF(ISBLANK(INDEX('Policy Characteristics'!I:I,MATCH($C173,'Policy Characteristics'!$C:$C,0))),"",INDEX('Policy Characteristics'!I:I,MATCH($C173,'Policy Characteristics'!$C:$C,0)))</f>
        <v>% of trips shifted</v>
      </c>
      <c r="P173" s="76" t="str">
        <f>IF(ISBLANK(INDEX('Policy Characteristics'!J:J,MATCH($C173,'Policy Characteristics'!$C:$C,0))),"",INDEX('Policy Characteristics'!J:J,MATCH($C173,'Policy Characteristics'!$C:$C,0)))</f>
        <v>**Description:** This policy represents a set of measures to reduce demand for passenger or freight transportation in the selected vehicle type(s).  **Passenger car and SUV** trips may be shifted to other travel modes, such as buses, rail, walking, biking, or eliminated through technology such as videoconferencing.  Example measures include improved public transit systems, more walking and bike paths, zoning for higher density along transit corridors, zoning for mixed-use developments, roadway and congestion pricing, and increased parking fees.  **Commercial passenger and freight flight** trips may be shifted to inter-city rail or eliminated using technology such as videoconferencing.  **Heavy Heavy Duty Truck** trips can be reduced through improved logistics that avoids backhauls and transporting empty shipping containers. The following descriptions detail the different vehicle types: // **Passenger cars and SUVs:** most light-duty road vehicles // **Heavy Duty Trucks:** all other heavy road vehicles (mostly freight trucks) // **Commercial passenger flights:** this is not general aviation // **Guidance for setting values:** // **Passenger cars and SUVs:** The International Energy Agency's BLUE Shifts scenario (from the 2009 report "Transport, Energy, and CO2: Moving Toward Sustainability") includes a 26% reduction in usage of cars and SUVs in OECD countries by 2050 relative to a BAU case. // **Commercial passenger flights:** The International Energy Agency's BLUE Shifts scenario (from the 2009 report "Transport, Energy, and CO2: Moving Toward Sustainability") includes a 30% reduction in usage of aircraft in OECD countries by 2050 relative to a BAU case. // **Heavy Duty Trucks:** The U.S. Federal Highway Administration reports that approximately 25% of mileage for trucks larger than pickups/minivans/other light vans are for empty backhauls and empty shipping containers.</v>
      </c>
      <c r="Q173" s="76" t="str">
        <f>IF(ISBLANK(INDEX('Policy Characteristics'!K:K,MATCH($C173,'Policy Characteristics'!$C:$C,0))),"",INDEX('Policy Characteristics'!K:K,MATCH($C173,'Policy Characteristics'!$C:$C,0)))</f>
        <v>transportation-sector-main.html#tdm</v>
      </c>
      <c r="R173" s="76" t="str">
        <f>IF(ISBLANK(INDEX('Policy Characteristics'!L:L,MATCH($C173,'Policy Characteristics'!$C:$C,0))),"",INDEX('Policy Characteristics'!L:L,MATCH($C173,'Policy Characteristics'!$C:$C,0)))</f>
        <v>transportation-demand-management.html</v>
      </c>
    </row>
    <row r="174" spans="1:18" x14ac:dyDescent="0.25">
      <c r="A174" s="76" t="str">
        <f>IF(ISBLANK(INDEX('Policy Characteristics'!A:A,MATCH($C174,'Policy Characteristics'!$C:$C,0))),"",INDEX('Policy Characteristics'!A:A,MATCH($C174,'Policy Characteristics'!$C:$C,0)))</f>
        <v>Transportation</v>
      </c>
      <c r="B174" s="200" t="str">
        <f>IF(ISBLANK(INDEX('Policy Characteristics'!B:B,MATCH($C174,'Policy Characteristics'!$C:$C,0))),"",INDEX('Policy Characteristics'!B:B,MATCH($C174,'Policy Characteristics'!$C:$C,0)))</f>
        <v>Zero-Emission Vehicle Sales Standard</v>
      </c>
      <c r="C174" t="s">
        <v>2585</v>
      </c>
      <c r="D174" s="88" t="s">
        <v>45</v>
      </c>
      <c r="E174" s="88" t="s">
        <v>37</v>
      </c>
      <c r="F174" s="88" t="s">
        <v>84</v>
      </c>
      <c r="G174" s="143" t="s">
        <v>1489</v>
      </c>
      <c r="H174" s="80">
        <v>186</v>
      </c>
      <c r="I174" s="213" t="s">
        <v>43</v>
      </c>
      <c r="J174" s="202" t="str">
        <f>IF(ISBLANK(INDEX('Policy Characteristics'!D:D,MATCH($C174,'Policy Characteristics'!$C:$C,0))),"",INDEX('Policy Characteristics'!D:D,MATCH($C174,'Policy Characteristics'!$C:$C,0)))</f>
        <v>ZEV Sales Standard</v>
      </c>
      <c r="K174" s="76" t="str">
        <f>IF(ISBLANK(INDEX('Policy Characteristics'!E:E,MATCH($C174,'Policy Characteristics'!$C:$C,0))),"",INDEX('Policy Characteristics'!E:E,MATCH($C174,'Policy Characteristics'!$C:$C,0)))</f>
        <v>trans ZEV minimum</v>
      </c>
      <c r="L174" s="205">
        <f>IF(ISBLANK(INDEX('Policy Characteristics'!F:F,MATCH($C174,'Policy Characteristics'!$C:$C,0))),"",INDEX('Policy Characteristics'!F:F,MATCH($C174,'Policy Characteristics'!$C:$C,0)))</f>
        <v>-1</v>
      </c>
      <c r="M174" s="205">
        <f>IF(ISBLANK(INDEX('Policy Characteristics'!G:G,MATCH($C174,'Policy Characteristics'!$C:$C,0))),"",INDEX('Policy Characteristics'!G:G,MATCH($C174,'Policy Characteristics'!$C:$C,0)))</f>
        <v>1</v>
      </c>
      <c r="N174" s="205">
        <f>IF(ISBLANK(INDEX('Policy Characteristics'!H:H,MATCH($C174,'Policy Characteristics'!$C:$C,0))),"",INDEX('Policy Characteristics'!H:H,MATCH($C174,'Policy Characteristics'!$C:$C,0)))</f>
        <v>0.01</v>
      </c>
      <c r="O174" s="76" t="str">
        <f>IF(ISBLANK(INDEX('Policy Characteristics'!I:I,MATCH($C174,'Policy Characteristics'!$C:$C,0))),"",INDEX('Policy Characteristics'!I:I,MATCH($C174,'Policy Characteristics'!$C:$C,0)))</f>
        <v>% of new vehicles sold</v>
      </c>
      <c r="P174" s="76" t="str">
        <f>IF(ISBLANK(INDEX('Policy Characteristics'!J:J,MATCH($C174,'Policy Characteristics'!$C:$C,0))),"",INDEX('Policy Characteristics'!J:J,MATCH($C174,'Policy Characteristics'!$C:$C,0)))</f>
        <v>**Description:** This policy requires the specified percentage of newly sold vehicles of the selected type(s) to consist of zero-emission vehicles. If that percentage would already be achieved through BAU sales plus the effects of other policies, such as an EV subsidy, this policy has no effect. Manufactures may meet a sales standard through techniques such as more heavily marketing electric vehicles, lowering the price of electric vehicles, or raising the price of non-electric vehicles. A negative setting for this lever implies a decrease in ZEV sales requirements relative to the BAU scenario. The following descriptions detail the different vehicle types: // **Passenger cars and SUVs:** most light-duty road vehicles //**Light and Medium Commercial Trucks:** commercial trucks carrying freight, not passengers // **Buses:** including school, transit, and intercity buses // **Heavy Duty Trucks:** all other heavy road vehicles (mostly freight trucks) // **Passenger motorbikes:** registered motorcycles // **Guidance for setting values:**//**Passenger cars and SUVs: ** Under the Clean Air Act, California was awarded a waiver enabling the state to set vehicle emissions standards that are more stringent than federal standards. The waiver has resulted in the Advanced Clean Cars (ACC) and Advanced Clean Cars II (ACC II) regulations. Other states can also choose to adopt the regulations.  ACC  requires requires  automakers to sell ~7-10% EV sales by 2025. ACC II stipulates a 35 percent sales requirement in 2026, ramping up to a 100 percent sales target in 2035. The state has not adopted ACC or ACC II. // **Light and Medium Commercial and Heavy Duty Trucks:** Today, the share of electric freight trucks is very low, but electrification is particularly promising for certain types of trucks, such as those used to make deliveries within cities, those involved in port operations, garbage trucks, and others with frequent starts and stops. // **Buses:** Electric bus manufacturer Proterra believes all new transit bus sales could be electric as early as 2030, but transit buses make up roughly 15% of the bus fleet. // **Passenger motorbikes:** Though electric motorcycles and scooters are popular in Europe and Asia, where motorbikes are commonly used for urban transportation and commuting, electric motorbikes are not yet a significant presence in the U.S., where motorbikes are mostly used for recreation.</v>
      </c>
      <c r="Q174" s="76" t="str">
        <f>IF(ISBLANK(INDEX('Policy Characteristics'!K:K,MATCH($C174,'Policy Characteristics'!$C:$C,0))),"",INDEX('Policy Characteristics'!K:K,MATCH($C174,'Policy Characteristics'!$C:$C,0)))</f>
        <v>transportation-sector-main.html#ev-mandate</v>
      </c>
      <c r="R174" s="76" t="str">
        <f>IF(ISBLANK(INDEX('Policy Characteristics'!L:L,MATCH($C174,'Policy Characteristics'!$C:$C,0))),"",INDEX('Policy Characteristics'!L:L,MATCH($C174,'Policy Characteristics'!$C:$C,0)))</f>
        <v>ev-mandate.html</v>
      </c>
    </row>
    <row r="175" spans="1:18" x14ac:dyDescent="0.25">
      <c r="A175" s="76" t="str">
        <f>IF(ISBLANK(INDEX('Policy Characteristics'!A:A,MATCH($C175,'Policy Characteristics'!$C:$C,0))),"",INDEX('Policy Characteristics'!A:A,MATCH($C175,'Policy Characteristics'!$C:$C,0)))</f>
        <v>Transportation</v>
      </c>
      <c r="B175" s="200" t="str">
        <f>IF(ISBLANK(INDEX('Policy Characteristics'!B:B,MATCH($C175,'Policy Characteristics'!$C:$C,0))),"",INDEX('Policy Characteristics'!B:B,MATCH($C175,'Policy Characteristics'!$C:$C,0)))</f>
        <v>Zero-Emission Vehicle Sales Standard</v>
      </c>
      <c r="C175" s="76" t="str">
        <f>C$174</f>
        <v>Additional Minimum Required ZEV Sales Percentage for Model Region</v>
      </c>
      <c r="D175" s="143" t="s">
        <v>42</v>
      </c>
      <c r="E175" s="143" t="s">
        <v>37</v>
      </c>
      <c r="F175" s="143" t="s">
        <v>85</v>
      </c>
      <c r="G175" s="143" t="s">
        <v>1627</v>
      </c>
      <c r="H175" s="80">
        <v>203</v>
      </c>
      <c r="I175" s="201" t="s">
        <v>43</v>
      </c>
      <c r="J175" s="202" t="str">
        <f>IF(ISBLANK(INDEX('Policy Characteristics'!D:D,MATCH($C175,'Policy Characteristics'!$C:$C,0))),"",INDEX('Policy Characteristics'!D:D,MATCH($C175,'Policy Characteristics'!$C:$C,0)))</f>
        <v>ZEV Sales Standard</v>
      </c>
      <c r="K175" s="76" t="str">
        <f>IF(ISBLANK(INDEX('Policy Characteristics'!E:E,MATCH($C175,'Policy Characteristics'!$C:$C,0))),"",INDEX('Policy Characteristics'!E:E,MATCH($C175,'Policy Characteristics'!$C:$C,0)))</f>
        <v>trans ZEV minimum</v>
      </c>
      <c r="L175" s="205">
        <f>IF(ISBLANK(INDEX('Policy Characteristics'!F:F,MATCH($C175,'Policy Characteristics'!$C:$C,0))),"",INDEX('Policy Characteristics'!F:F,MATCH($C175,'Policy Characteristics'!$C:$C,0)))</f>
        <v>-1</v>
      </c>
      <c r="M175" s="205">
        <f>IF(ISBLANK(INDEX('Policy Characteristics'!G:G,MATCH($C175,'Policy Characteristics'!$C:$C,0))),"",INDEX('Policy Characteristics'!G:G,MATCH($C175,'Policy Characteristics'!$C:$C,0)))</f>
        <v>1</v>
      </c>
      <c r="N175" s="205">
        <f>IF(ISBLANK(INDEX('Policy Characteristics'!H:H,MATCH($C175,'Policy Characteristics'!$C:$C,0))),"",INDEX('Policy Characteristics'!H:H,MATCH($C175,'Policy Characteristics'!$C:$C,0)))</f>
        <v>0.01</v>
      </c>
      <c r="O175" s="76" t="str">
        <f>IF(ISBLANK(INDEX('Policy Characteristics'!I:I,MATCH($C175,'Policy Characteristics'!$C:$C,0))),"",INDEX('Policy Characteristics'!I:I,MATCH($C175,'Policy Characteristics'!$C:$C,0)))</f>
        <v>% of new vehicles sold</v>
      </c>
      <c r="P175" s="76" t="str">
        <f>IF(ISBLANK(INDEX('Policy Characteristics'!J:J,MATCH($C175,'Policy Characteristics'!$C:$C,0))),"",INDEX('Policy Characteristics'!J:J,MATCH($C175,'Policy Characteristics'!$C:$C,0)))</f>
        <v>**Description:** This policy requires the specified percentage of newly sold vehicles of the selected type(s) to consist of zero-emission vehicles. If that percentage would already be achieved through BAU sales plus the effects of other policies, such as an EV subsidy, this policy has no effect. Manufactures may meet a sales standard through techniques such as more heavily marketing electric vehicles, lowering the price of electric vehicles, or raising the price of non-electric vehicles. A negative setting for this lever implies a decrease in ZEV sales requirements relative to the BAU scenario. The following descriptions detail the different vehicle types: // **Passenger cars and SUVs:** most light-duty road vehicles //**Light and Medium Commercial Trucks:** commercial trucks carrying freight, not passengers // **Buses:** including school, transit, and intercity buses // **Heavy Duty Trucks:** all other heavy road vehicles (mostly freight trucks) // **Passenger motorbikes:** registered motorcycles // **Guidance for setting values:**//**Passenger cars and SUVs: ** Under the Clean Air Act, California was awarded a waiver enabling the state to set vehicle emissions standards that are more stringent than federal standards. The waiver has resulted in the Advanced Clean Cars (ACC) and Advanced Clean Cars II (ACC II) regulations. Other states can also choose to adopt the regulations.  ACC  requires requires  automakers to sell ~7-10% EV sales by 2025. ACC II stipulates a 35 percent sales requirement in 2026, ramping up to a 100 percent sales target in 2035. The state has not adopted ACC or ACC II. // **Light and Medium Commercial and Heavy Duty Trucks:** Today, the share of electric freight trucks is very low, but electrification is particularly promising for certain types of trucks, such as those used to make deliveries within cities, those involved in port operations, garbage trucks, and others with frequent starts and stops. // **Buses:** Electric bus manufacturer Proterra believes all new transit bus sales could be electric as early as 2030, but transit buses make up roughly 15% of the bus fleet. // **Passenger motorbikes:** Though electric motorcycles and scooters are popular in Europe and Asia, where motorbikes are commonly used for urban transportation and commuting, electric motorbikes are not yet a significant presence in the U.S., where motorbikes are mostly used for recreation.</v>
      </c>
      <c r="Q175" s="76" t="str">
        <f>IF(ISBLANK(INDEX('Policy Characteristics'!K:K,MATCH($C175,'Policy Characteristics'!$C:$C,0))),"",INDEX('Policy Characteristics'!K:K,MATCH($C175,'Policy Characteristics'!$C:$C,0)))</f>
        <v>transportation-sector-main.html#ev-mandate</v>
      </c>
      <c r="R175" s="76" t="str">
        <f>IF(ISBLANK(INDEX('Policy Characteristics'!L:L,MATCH($C175,'Policy Characteristics'!$C:$C,0))),"",INDEX('Policy Characteristics'!L:L,MATCH($C175,'Policy Characteristics'!$C:$C,0)))</f>
        <v>ev-mandate.html</v>
      </c>
    </row>
    <row r="176" spans="1:18" x14ac:dyDescent="0.25">
      <c r="A176" s="76" t="str">
        <f>IF(ISBLANK(INDEX('Policy Characteristics'!A:A,MATCH($C176,'Policy Characteristics'!$C:$C,0))),"",INDEX('Policy Characteristics'!A:A,MATCH($C176,'Policy Characteristics'!$C:$C,0)))</f>
        <v>Transportation</v>
      </c>
      <c r="B176" s="200" t="str">
        <f>IF(ISBLANK(INDEX('Policy Characteristics'!B:B,MATCH($C176,'Policy Characteristics'!$C:$C,0))),"",INDEX('Policy Characteristics'!B:B,MATCH($C176,'Policy Characteristics'!$C:$C,0)))</f>
        <v>Zero-Emission Vehicle Sales Standard</v>
      </c>
      <c r="C176" s="76" t="str">
        <f t="shared" ref="C176:C185" si="5">C$174</f>
        <v>Additional Minimum Required ZEV Sales Percentage for Model Region</v>
      </c>
      <c r="D176" s="143" t="s">
        <v>45</v>
      </c>
      <c r="E176" s="143" t="s">
        <v>38</v>
      </c>
      <c r="F176" s="143" t="s">
        <v>84</v>
      </c>
      <c r="G176" s="143" t="s">
        <v>587</v>
      </c>
      <c r="H176" s="80">
        <v>187</v>
      </c>
      <c r="I176" s="213" t="s">
        <v>43</v>
      </c>
      <c r="J176" s="202" t="str">
        <f>IF(ISBLANK(INDEX('Policy Characteristics'!D:D,MATCH($C176,'Policy Characteristics'!$C:$C,0))),"",INDEX('Policy Characteristics'!D:D,MATCH($C176,'Policy Characteristics'!$C:$C,0)))</f>
        <v>ZEV Sales Standard</v>
      </c>
      <c r="K176" s="76" t="str">
        <f>IF(ISBLANK(INDEX('Policy Characteristics'!E:E,MATCH($C176,'Policy Characteristics'!$C:$C,0))),"",INDEX('Policy Characteristics'!E:E,MATCH($C176,'Policy Characteristics'!$C:$C,0)))</f>
        <v>trans ZEV minimum</v>
      </c>
      <c r="L176" s="205">
        <f>IF(ISBLANK(INDEX('Policy Characteristics'!F:F,MATCH($C176,'Policy Characteristics'!$C:$C,0))),"",INDEX('Policy Characteristics'!F:F,MATCH($C176,'Policy Characteristics'!$C:$C,0)))</f>
        <v>-1</v>
      </c>
      <c r="M176" s="205">
        <f>IF(ISBLANK(INDEX('Policy Characteristics'!G:G,MATCH($C176,'Policy Characteristics'!$C:$C,0))),"",INDEX('Policy Characteristics'!G:G,MATCH($C176,'Policy Characteristics'!$C:$C,0)))</f>
        <v>1</v>
      </c>
      <c r="N176" s="205">
        <f>IF(ISBLANK(INDEX('Policy Characteristics'!H:H,MATCH($C176,'Policy Characteristics'!$C:$C,0))),"",INDEX('Policy Characteristics'!H:H,MATCH($C176,'Policy Characteristics'!$C:$C,0)))</f>
        <v>0.01</v>
      </c>
      <c r="O176" s="76" t="str">
        <f>IF(ISBLANK(INDEX('Policy Characteristics'!I:I,MATCH($C176,'Policy Characteristics'!$C:$C,0))),"",INDEX('Policy Characteristics'!I:I,MATCH($C176,'Policy Characteristics'!$C:$C,0)))</f>
        <v>% of new vehicles sold</v>
      </c>
      <c r="P176" s="76" t="str">
        <f>IF(ISBLANK(INDEX('Policy Characteristics'!J:J,MATCH($C176,'Policy Characteristics'!$C:$C,0))),"",INDEX('Policy Characteristics'!J:J,MATCH($C176,'Policy Characteristics'!$C:$C,0)))</f>
        <v>**Description:** This policy requires the specified percentage of newly sold vehicles of the selected type(s) to consist of zero-emission vehicles. If that percentage would already be achieved through BAU sales plus the effects of other policies, such as an EV subsidy, this policy has no effect. Manufactures may meet a sales standard through techniques such as more heavily marketing electric vehicles, lowering the price of electric vehicles, or raising the price of non-electric vehicles. A negative setting for this lever implies a decrease in ZEV sales requirements relative to the BAU scenario. The following descriptions detail the different vehicle types: // **Passenger cars and SUVs:** most light-duty road vehicles //**Light and Medium Commercial Trucks:** commercial trucks carrying freight, not passengers // **Buses:** including school, transit, and intercity buses // **Heavy Duty Trucks:** all other heavy road vehicles (mostly freight trucks) // **Passenger motorbikes:** registered motorcycles // **Guidance for setting values:**//**Passenger cars and SUVs: ** Under the Clean Air Act, California was awarded a waiver enabling the state to set vehicle emissions standards that are more stringent than federal standards. The waiver has resulted in the Advanced Clean Cars (ACC) and Advanced Clean Cars II (ACC II) regulations. Other states can also choose to adopt the regulations.  ACC  requires requires  automakers to sell ~7-10% EV sales by 2025. ACC II stipulates a 35 percent sales requirement in 2026, ramping up to a 100 percent sales target in 2035. The state has not adopted ACC or ACC II. // **Light and Medium Commercial and Heavy Duty Trucks:** Today, the share of electric freight trucks is very low, but electrification is particularly promising for certain types of trucks, such as those used to make deliveries within cities, those involved in port operations, garbage trucks, and others with frequent starts and stops. // **Buses:** Electric bus manufacturer Proterra believes all new transit bus sales could be electric as early as 2030, but transit buses make up roughly 15% of the bus fleet. // **Passenger motorbikes:** Though electric motorcycles and scooters are popular in Europe and Asia, where motorbikes are commonly used for urban transportation and commuting, electric motorbikes are not yet a significant presence in the U.S., where motorbikes are mostly used for recreation.</v>
      </c>
      <c r="Q176" s="76" t="str">
        <f>IF(ISBLANK(INDEX('Policy Characteristics'!K:K,MATCH($C176,'Policy Characteristics'!$C:$C,0))),"",INDEX('Policy Characteristics'!K:K,MATCH($C176,'Policy Characteristics'!$C:$C,0)))</f>
        <v>transportation-sector-main.html#ev-mandate</v>
      </c>
      <c r="R176" s="76" t="str">
        <f>IF(ISBLANK(INDEX('Policy Characteristics'!L:L,MATCH($C176,'Policy Characteristics'!$C:$C,0))),"",INDEX('Policy Characteristics'!L:L,MATCH($C176,'Policy Characteristics'!$C:$C,0)))</f>
        <v>ev-mandate.html</v>
      </c>
    </row>
    <row r="177" spans="1:18" x14ac:dyDescent="0.25">
      <c r="A177" s="76" t="str">
        <f>IF(ISBLANK(INDEX('Policy Characteristics'!A:A,MATCH($C177,'Policy Characteristics'!$C:$C,0))),"",INDEX('Policy Characteristics'!A:A,MATCH($C177,'Policy Characteristics'!$C:$C,0)))</f>
        <v>Transportation</v>
      </c>
      <c r="B177" s="200" t="str">
        <f>IF(ISBLANK(INDEX('Policy Characteristics'!B:B,MATCH($C177,'Policy Characteristics'!$C:$C,0))),"",INDEX('Policy Characteristics'!B:B,MATCH($C177,'Policy Characteristics'!$C:$C,0)))</f>
        <v>Zero-Emission Vehicle Sales Standard</v>
      </c>
      <c r="C177" s="76" t="str">
        <f t="shared" si="5"/>
        <v>Additional Minimum Required ZEV Sales Percentage for Model Region</v>
      </c>
      <c r="D177" s="143" t="s">
        <v>42</v>
      </c>
      <c r="E177" s="143" t="s">
        <v>38</v>
      </c>
      <c r="F177" s="143" t="s">
        <v>85</v>
      </c>
      <c r="G177" s="143" t="s">
        <v>1624</v>
      </c>
      <c r="H177" s="80">
        <v>191</v>
      </c>
      <c r="I177" s="213" t="s">
        <v>43</v>
      </c>
      <c r="J177" s="202" t="str">
        <f>IF(ISBLANK(INDEX('Policy Characteristics'!D:D,MATCH($C177,'Policy Characteristics'!$C:$C,0))),"",INDEX('Policy Characteristics'!D:D,MATCH($C177,'Policy Characteristics'!$C:$C,0)))</f>
        <v>ZEV Sales Standard</v>
      </c>
      <c r="K177" s="76" t="str">
        <f>IF(ISBLANK(INDEX('Policy Characteristics'!E:E,MATCH($C177,'Policy Characteristics'!$C:$C,0))),"",INDEX('Policy Characteristics'!E:E,MATCH($C177,'Policy Characteristics'!$C:$C,0)))</f>
        <v>trans ZEV minimum</v>
      </c>
      <c r="L177" s="205">
        <f>IF(ISBLANK(INDEX('Policy Characteristics'!F:F,MATCH($C177,'Policy Characteristics'!$C:$C,0))),"",INDEX('Policy Characteristics'!F:F,MATCH($C177,'Policy Characteristics'!$C:$C,0)))</f>
        <v>-1</v>
      </c>
      <c r="M177" s="205">
        <f>IF(ISBLANK(INDEX('Policy Characteristics'!G:G,MATCH($C177,'Policy Characteristics'!$C:$C,0))),"",INDEX('Policy Characteristics'!G:G,MATCH($C177,'Policy Characteristics'!$C:$C,0)))</f>
        <v>1</v>
      </c>
      <c r="N177" s="205">
        <f>IF(ISBLANK(INDEX('Policy Characteristics'!H:H,MATCH($C177,'Policy Characteristics'!$C:$C,0))),"",INDEX('Policy Characteristics'!H:H,MATCH($C177,'Policy Characteristics'!$C:$C,0)))</f>
        <v>0.01</v>
      </c>
      <c r="O177" s="76" t="str">
        <f>IF(ISBLANK(INDEX('Policy Characteristics'!I:I,MATCH($C177,'Policy Characteristics'!$C:$C,0))),"",INDEX('Policy Characteristics'!I:I,MATCH($C177,'Policy Characteristics'!$C:$C,0)))</f>
        <v>% of new vehicles sold</v>
      </c>
      <c r="P177" s="76" t="str">
        <f>IF(ISBLANK(INDEX('Policy Characteristics'!J:J,MATCH($C177,'Policy Characteristics'!$C:$C,0))),"",INDEX('Policy Characteristics'!J:J,MATCH($C177,'Policy Characteristics'!$C:$C,0)))</f>
        <v>**Description:** This policy requires the specified percentage of newly sold vehicles of the selected type(s) to consist of zero-emission vehicles. If that percentage would already be achieved through BAU sales plus the effects of other policies, such as an EV subsidy, this policy has no effect. Manufactures may meet a sales standard through techniques such as more heavily marketing electric vehicles, lowering the price of electric vehicles, or raising the price of non-electric vehicles. A negative setting for this lever implies a decrease in ZEV sales requirements relative to the BAU scenario. The following descriptions detail the different vehicle types: // **Passenger cars and SUVs:** most light-duty road vehicles //**Light and Medium Commercial Trucks:** commercial trucks carrying freight, not passengers // **Buses:** including school, transit, and intercity buses // **Heavy Duty Trucks:** all other heavy road vehicles (mostly freight trucks) // **Passenger motorbikes:** registered motorcycles // **Guidance for setting values:**//**Passenger cars and SUVs: ** Under the Clean Air Act, California was awarded a waiver enabling the state to set vehicle emissions standards that are more stringent than federal standards. The waiver has resulted in the Advanced Clean Cars (ACC) and Advanced Clean Cars II (ACC II) regulations. Other states can also choose to adopt the regulations.  ACC  requires requires  automakers to sell ~7-10% EV sales by 2025. ACC II stipulates a 35 percent sales requirement in 2026, ramping up to a 100 percent sales target in 2035. The state has not adopted ACC or ACC II. // **Light and Medium Commercial and Heavy Duty Trucks:** Today, the share of electric freight trucks is very low, but electrification is particularly promising for certain types of trucks, such as those used to make deliveries within cities, those involved in port operations, garbage trucks, and others with frequent starts and stops. // **Buses:** Electric bus manufacturer Proterra believes all new transit bus sales could be electric as early as 2030, but transit buses make up roughly 15% of the bus fleet. // **Passenger motorbikes:** Though electric motorcycles and scooters are popular in Europe and Asia, where motorbikes are commonly used for urban transportation and commuting, electric motorbikes are not yet a significant presence in the U.S., where motorbikes are mostly used for recreation.</v>
      </c>
      <c r="Q177" s="76" t="str">
        <f>IF(ISBLANK(INDEX('Policy Characteristics'!K:K,MATCH($C177,'Policy Characteristics'!$C:$C,0))),"",INDEX('Policy Characteristics'!K:K,MATCH($C177,'Policy Characteristics'!$C:$C,0)))</f>
        <v>transportation-sector-main.html#ev-mandate</v>
      </c>
      <c r="R177" s="76" t="str">
        <f>IF(ISBLANK(INDEX('Policy Characteristics'!L:L,MATCH($C177,'Policy Characteristics'!$C:$C,0))),"",INDEX('Policy Characteristics'!L:L,MATCH($C177,'Policy Characteristics'!$C:$C,0)))</f>
        <v>ev-mandate.html</v>
      </c>
    </row>
    <row r="178" spans="1:18" x14ac:dyDescent="0.25">
      <c r="A178" s="76" t="str">
        <f>IF(ISBLANK(INDEX('Policy Characteristics'!A:A,MATCH($C178,'Policy Characteristics'!$C:$C,0))),"",INDEX('Policy Characteristics'!A:A,MATCH($C178,'Policy Characteristics'!$C:$C,0)))</f>
        <v>Transportation</v>
      </c>
      <c r="B178" s="200" t="str">
        <f>IF(ISBLANK(INDEX('Policy Characteristics'!B:B,MATCH($C178,'Policy Characteristics'!$C:$C,0))),"",INDEX('Policy Characteristics'!B:B,MATCH($C178,'Policy Characteristics'!$C:$C,0)))</f>
        <v>Zero-Emission Vehicle Sales Standard</v>
      </c>
      <c r="C178" s="76" t="str">
        <f t="shared" si="5"/>
        <v>Additional Minimum Required ZEV Sales Percentage for Model Region</v>
      </c>
      <c r="D178" s="143" t="s">
        <v>45</v>
      </c>
      <c r="E178" s="143" t="s">
        <v>39</v>
      </c>
      <c r="F178" s="143" t="s">
        <v>84</v>
      </c>
      <c r="G178" s="143" t="s">
        <v>1486</v>
      </c>
      <c r="H178" s="80">
        <v>496</v>
      </c>
      <c r="I178" s="213" t="s">
        <v>44</v>
      </c>
      <c r="J178" s="202" t="str">
        <f>IF(ISBLANK(INDEX('Policy Characteristics'!D:D,MATCH($C178,'Policy Characteristics'!$C:$C,0))),"",INDEX('Policy Characteristics'!D:D,MATCH($C178,'Policy Characteristics'!$C:$C,0)))</f>
        <v>ZEV Sales Standard</v>
      </c>
      <c r="K178" s="76" t="str">
        <f>IF(ISBLANK(INDEX('Policy Characteristics'!E:E,MATCH($C178,'Policy Characteristics'!$C:$C,0))),"",INDEX('Policy Characteristics'!E:E,MATCH($C178,'Policy Characteristics'!$C:$C,0)))</f>
        <v>trans ZEV minimum</v>
      </c>
      <c r="L178" s="205">
        <f>IF(ISBLANK(INDEX('Policy Characteristics'!F:F,MATCH($C178,'Policy Characteristics'!$C:$C,0))),"",INDEX('Policy Characteristics'!F:F,MATCH($C178,'Policy Characteristics'!$C:$C,0)))</f>
        <v>-1</v>
      </c>
      <c r="M178" s="205">
        <f>IF(ISBLANK(INDEX('Policy Characteristics'!G:G,MATCH($C178,'Policy Characteristics'!$C:$C,0))),"",INDEX('Policy Characteristics'!G:G,MATCH($C178,'Policy Characteristics'!$C:$C,0)))</f>
        <v>1</v>
      </c>
      <c r="N178" s="205">
        <f>IF(ISBLANK(INDEX('Policy Characteristics'!H:H,MATCH($C178,'Policy Characteristics'!$C:$C,0))),"",INDEX('Policy Characteristics'!H:H,MATCH($C178,'Policy Characteristics'!$C:$C,0)))</f>
        <v>0.01</v>
      </c>
      <c r="O178" s="76" t="str">
        <f>IF(ISBLANK(INDEX('Policy Characteristics'!I:I,MATCH($C178,'Policy Characteristics'!$C:$C,0))),"",INDEX('Policy Characteristics'!I:I,MATCH($C178,'Policy Characteristics'!$C:$C,0)))</f>
        <v>% of new vehicles sold</v>
      </c>
      <c r="P178" s="76" t="str">
        <f>IF(ISBLANK(INDEX('Policy Characteristics'!J:J,MATCH($C178,'Policy Characteristics'!$C:$C,0))),"",INDEX('Policy Characteristics'!J:J,MATCH($C178,'Policy Characteristics'!$C:$C,0)))</f>
        <v>**Description:** This policy requires the specified percentage of newly sold vehicles of the selected type(s) to consist of zero-emission vehicles. If that percentage would already be achieved through BAU sales plus the effects of other policies, such as an EV subsidy, this policy has no effect. Manufactures may meet a sales standard through techniques such as more heavily marketing electric vehicles, lowering the price of electric vehicles, or raising the price of non-electric vehicles. A negative setting for this lever implies a decrease in ZEV sales requirements relative to the BAU scenario. The following descriptions detail the different vehicle types: // **Passenger cars and SUVs:** most light-duty road vehicles //**Light and Medium Commercial Trucks:** commercial trucks carrying freight, not passengers // **Buses:** including school, transit, and intercity buses // **Heavy Duty Trucks:** all other heavy road vehicles (mostly freight trucks) // **Passenger motorbikes:** registered motorcycles // **Guidance for setting values:**//**Passenger cars and SUVs: ** Under the Clean Air Act, California was awarded a waiver enabling the state to set vehicle emissions standards that are more stringent than federal standards. The waiver has resulted in the Advanced Clean Cars (ACC) and Advanced Clean Cars II (ACC II) regulations. Other states can also choose to adopt the regulations.  ACC  requires requires  automakers to sell ~7-10% EV sales by 2025. ACC II stipulates a 35 percent sales requirement in 2026, ramping up to a 100 percent sales target in 2035. The state has not adopted ACC or ACC II. // **Light and Medium Commercial and Heavy Duty Trucks:** Today, the share of electric freight trucks is very low, but electrification is particularly promising for certain types of trucks, such as those used to make deliveries within cities, those involved in port operations, garbage trucks, and others with frequent starts and stops. // **Buses:** Electric bus manufacturer Proterra believes all new transit bus sales could be electric as early as 2030, but transit buses make up roughly 15% of the bus fleet. // **Passenger motorbikes:** Though electric motorcycles and scooters are popular in Europe and Asia, where motorbikes are commonly used for urban transportation and commuting, electric motorbikes are not yet a significant presence in the U.S., where motorbikes are mostly used for recreation.</v>
      </c>
      <c r="Q178" s="76" t="str">
        <f>IF(ISBLANK(INDEX('Policy Characteristics'!K:K,MATCH($C178,'Policy Characteristics'!$C:$C,0))),"",INDEX('Policy Characteristics'!K:K,MATCH($C178,'Policy Characteristics'!$C:$C,0)))</f>
        <v>transportation-sector-main.html#ev-mandate</v>
      </c>
      <c r="R178" s="76" t="str">
        <f>IF(ISBLANK(INDEX('Policy Characteristics'!L:L,MATCH($C178,'Policy Characteristics'!$C:$C,0))),"",INDEX('Policy Characteristics'!L:L,MATCH($C178,'Policy Characteristics'!$C:$C,0)))</f>
        <v>ev-mandate.html</v>
      </c>
    </row>
    <row r="179" spans="1:18" x14ac:dyDescent="0.25">
      <c r="A179" s="76" t="str">
        <f>IF(ISBLANK(INDEX('Policy Characteristics'!A:A,MATCH($C179,'Policy Characteristics'!$C:$C,0))),"",INDEX('Policy Characteristics'!A:A,MATCH($C179,'Policy Characteristics'!$C:$C,0)))</f>
        <v>Transportation</v>
      </c>
      <c r="B179" s="200" t="str">
        <f>IF(ISBLANK(INDEX('Policy Characteristics'!B:B,MATCH($C179,'Policy Characteristics'!$C:$C,0))),"",INDEX('Policy Characteristics'!B:B,MATCH($C179,'Policy Characteristics'!$C:$C,0)))</f>
        <v>Zero-Emission Vehicle Sales Standard</v>
      </c>
      <c r="C179" s="76" t="str">
        <f t="shared" si="5"/>
        <v>Additional Minimum Required ZEV Sales Percentage for Model Region</v>
      </c>
      <c r="D179" s="143" t="s">
        <v>42</v>
      </c>
      <c r="E179" s="143" t="s">
        <v>39</v>
      </c>
      <c r="F179" s="143" t="s">
        <v>85</v>
      </c>
      <c r="G179" s="143" t="s">
        <v>1486</v>
      </c>
      <c r="H179" s="80">
        <v>497</v>
      </c>
      <c r="I179" s="213" t="s">
        <v>44</v>
      </c>
      <c r="J179" s="202" t="str">
        <f>IF(ISBLANK(INDEX('Policy Characteristics'!D:D,MATCH($C179,'Policy Characteristics'!$C:$C,0))),"",INDEX('Policy Characteristics'!D:D,MATCH($C179,'Policy Characteristics'!$C:$C,0)))</f>
        <v>ZEV Sales Standard</v>
      </c>
      <c r="K179" s="76" t="str">
        <f>IF(ISBLANK(INDEX('Policy Characteristics'!E:E,MATCH($C179,'Policy Characteristics'!$C:$C,0))),"",INDEX('Policy Characteristics'!E:E,MATCH($C179,'Policy Characteristics'!$C:$C,0)))</f>
        <v>trans ZEV minimum</v>
      </c>
      <c r="L179" s="205">
        <f>IF(ISBLANK(INDEX('Policy Characteristics'!F:F,MATCH($C179,'Policy Characteristics'!$C:$C,0))),"",INDEX('Policy Characteristics'!F:F,MATCH($C179,'Policy Characteristics'!$C:$C,0)))</f>
        <v>-1</v>
      </c>
      <c r="M179" s="205">
        <f>IF(ISBLANK(INDEX('Policy Characteristics'!G:G,MATCH($C179,'Policy Characteristics'!$C:$C,0))),"",INDEX('Policy Characteristics'!G:G,MATCH($C179,'Policy Characteristics'!$C:$C,0)))</f>
        <v>1</v>
      </c>
      <c r="N179" s="205">
        <f>IF(ISBLANK(INDEX('Policy Characteristics'!H:H,MATCH($C179,'Policy Characteristics'!$C:$C,0))),"",INDEX('Policy Characteristics'!H:H,MATCH($C179,'Policy Characteristics'!$C:$C,0)))</f>
        <v>0.01</v>
      </c>
      <c r="O179" s="76" t="str">
        <f>IF(ISBLANK(INDEX('Policy Characteristics'!I:I,MATCH($C179,'Policy Characteristics'!$C:$C,0))),"",INDEX('Policy Characteristics'!I:I,MATCH($C179,'Policy Characteristics'!$C:$C,0)))</f>
        <v>% of new vehicles sold</v>
      </c>
      <c r="P179" s="76" t="str">
        <f>IF(ISBLANK(INDEX('Policy Characteristics'!J:J,MATCH($C179,'Policy Characteristics'!$C:$C,0))),"",INDEX('Policy Characteristics'!J:J,MATCH($C179,'Policy Characteristics'!$C:$C,0)))</f>
        <v>**Description:** This policy requires the specified percentage of newly sold vehicles of the selected type(s) to consist of zero-emission vehicles. If that percentage would already be achieved through BAU sales plus the effects of other policies, such as an EV subsidy, this policy has no effect. Manufactures may meet a sales standard through techniques such as more heavily marketing electric vehicles, lowering the price of electric vehicles, or raising the price of non-electric vehicles. A negative setting for this lever implies a decrease in ZEV sales requirements relative to the BAU scenario. The following descriptions detail the different vehicle types: // **Passenger cars and SUVs:** most light-duty road vehicles //**Light and Medium Commercial Trucks:** commercial trucks carrying freight, not passengers // **Buses:** including school, transit, and intercity buses // **Heavy Duty Trucks:** all other heavy road vehicles (mostly freight trucks) // **Passenger motorbikes:** registered motorcycles // **Guidance for setting values:**//**Passenger cars and SUVs: ** Under the Clean Air Act, California was awarded a waiver enabling the state to set vehicle emissions standards that are more stringent than federal standards. The waiver has resulted in the Advanced Clean Cars (ACC) and Advanced Clean Cars II (ACC II) regulations. Other states can also choose to adopt the regulations.  ACC  requires requires  automakers to sell ~7-10% EV sales by 2025. ACC II stipulates a 35 percent sales requirement in 2026, ramping up to a 100 percent sales target in 2035. The state has not adopted ACC or ACC II. // **Light and Medium Commercial and Heavy Duty Trucks:** Today, the share of electric freight trucks is very low, but electrification is particularly promising for certain types of trucks, such as those used to make deliveries within cities, those involved in port operations, garbage trucks, and others with frequent starts and stops. // **Buses:** Electric bus manufacturer Proterra believes all new transit bus sales could be electric as early as 2030, but transit buses make up roughly 15% of the bus fleet. // **Passenger motorbikes:** Though electric motorcycles and scooters are popular in Europe and Asia, where motorbikes are commonly used for urban transportation and commuting, electric motorbikes are not yet a significant presence in the U.S., where motorbikes are mostly used for recreation.</v>
      </c>
      <c r="Q179" s="76" t="str">
        <f>IF(ISBLANK(INDEX('Policy Characteristics'!K:K,MATCH($C179,'Policy Characteristics'!$C:$C,0))),"",INDEX('Policy Characteristics'!K:K,MATCH($C179,'Policy Characteristics'!$C:$C,0)))</f>
        <v>transportation-sector-main.html#ev-mandate</v>
      </c>
      <c r="R179" s="76" t="str">
        <f>IF(ISBLANK(INDEX('Policy Characteristics'!L:L,MATCH($C179,'Policy Characteristics'!$C:$C,0))),"",INDEX('Policy Characteristics'!L:L,MATCH($C179,'Policy Characteristics'!$C:$C,0)))</f>
        <v>ev-mandate.html</v>
      </c>
    </row>
    <row r="180" spans="1:18" x14ac:dyDescent="0.25">
      <c r="A180" s="76" t="str">
        <f>IF(ISBLANK(INDEX('Policy Characteristics'!A:A,MATCH($C180,'Policy Characteristics'!$C:$C,0))),"",INDEX('Policy Characteristics'!A:A,MATCH($C180,'Policy Characteristics'!$C:$C,0)))</f>
        <v>Transportation</v>
      </c>
      <c r="B180" s="200" t="str">
        <f>IF(ISBLANK(INDEX('Policy Characteristics'!B:B,MATCH($C180,'Policy Characteristics'!$C:$C,0))),"",INDEX('Policy Characteristics'!B:B,MATCH($C180,'Policy Characteristics'!$C:$C,0)))</f>
        <v>Zero-Emission Vehicle Sales Standard</v>
      </c>
      <c r="C180" s="76" t="str">
        <f t="shared" si="5"/>
        <v>Additional Minimum Required ZEV Sales Percentage for Model Region</v>
      </c>
      <c r="D180" s="143" t="s">
        <v>45</v>
      </c>
      <c r="E180" s="143" t="s">
        <v>40</v>
      </c>
      <c r="F180" s="143" t="s">
        <v>84</v>
      </c>
      <c r="G180" s="143" t="s">
        <v>86</v>
      </c>
      <c r="H180" s="80">
        <v>498</v>
      </c>
      <c r="I180" s="213" t="s">
        <v>44</v>
      </c>
      <c r="J180" s="202" t="str">
        <f>IF(ISBLANK(INDEX('Policy Characteristics'!D:D,MATCH($C180,'Policy Characteristics'!$C:$C,0))),"",INDEX('Policy Characteristics'!D:D,MATCH($C180,'Policy Characteristics'!$C:$C,0)))</f>
        <v>ZEV Sales Standard</v>
      </c>
      <c r="K180" s="76" t="str">
        <f>IF(ISBLANK(INDEX('Policy Characteristics'!E:E,MATCH($C180,'Policy Characteristics'!$C:$C,0))),"",INDEX('Policy Characteristics'!E:E,MATCH($C180,'Policy Characteristics'!$C:$C,0)))</f>
        <v>trans ZEV minimum</v>
      </c>
      <c r="L180" s="205">
        <f>IF(ISBLANK(INDEX('Policy Characteristics'!F:F,MATCH($C180,'Policy Characteristics'!$C:$C,0))),"",INDEX('Policy Characteristics'!F:F,MATCH($C180,'Policy Characteristics'!$C:$C,0)))</f>
        <v>-1</v>
      </c>
      <c r="M180" s="205">
        <f>IF(ISBLANK(INDEX('Policy Characteristics'!G:G,MATCH($C180,'Policy Characteristics'!$C:$C,0))),"",INDEX('Policy Characteristics'!G:G,MATCH($C180,'Policy Characteristics'!$C:$C,0)))</f>
        <v>1</v>
      </c>
      <c r="N180" s="205">
        <f>IF(ISBLANK(INDEX('Policy Characteristics'!H:H,MATCH($C180,'Policy Characteristics'!$C:$C,0))),"",INDEX('Policy Characteristics'!H:H,MATCH($C180,'Policy Characteristics'!$C:$C,0)))</f>
        <v>0.01</v>
      </c>
      <c r="O180" s="76" t="str">
        <f>IF(ISBLANK(INDEX('Policy Characteristics'!I:I,MATCH($C180,'Policy Characteristics'!$C:$C,0))),"",INDEX('Policy Characteristics'!I:I,MATCH($C180,'Policy Characteristics'!$C:$C,0)))</f>
        <v>% of new vehicles sold</v>
      </c>
      <c r="P180" s="76" t="str">
        <f>IF(ISBLANK(INDEX('Policy Characteristics'!J:J,MATCH($C180,'Policy Characteristics'!$C:$C,0))),"",INDEX('Policy Characteristics'!J:J,MATCH($C180,'Policy Characteristics'!$C:$C,0)))</f>
        <v>**Description:** This policy requires the specified percentage of newly sold vehicles of the selected type(s) to consist of zero-emission vehicles. If that percentage would already be achieved through BAU sales plus the effects of other policies, such as an EV subsidy, this policy has no effect. Manufactures may meet a sales standard through techniques such as more heavily marketing electric vehicles, lowering the price of electric vehicles, or raising the price of non-electric vehicles. A negative setting for this lever implies a decrease in ZEV sales requirements relative to the BAU scenario. The following descriptions detail the different vehicle types: // **Passenger cars and SUVs:** most light-duty road vehicles //**Light and Medium Commercial Trucks:** commercial trucks carrying freight, not passengers // **Buses:** including school, transit, and intercity buses // **Heavy Duty Trucks:** all other heavy road vehicles (mostly freight trucks) // **Passenger motorbikes:** registered motorcycles // **Guidance for setting values:**//**Passenger cars and SUVs: ** Under the Clean Air Act, California was awarded a waiver enabling the state to set vehicle emissions standards that are more stringent than federal standards. The waiver has resulted in the Advanced Clean Cars (ACC) and Advanced Clean Cars II (ACC II) regulations. Other states can also choose to adopt the regulations.  ACC  requires requires  automakers to sell ~7-10% EV sales by 2025. ACC II stipulates a 35 percent sales requirement in 2026, ramping up to a 100 percent sales target in 2035. The state has not adopted ACC or ACC II. // **Light and Medium Commercial and Heavy Duty Trucks:** Today, the share of electric freight trucks is very low, but electrification is particularly promising for certain types of trucks, such as those used to make deliveries within cities, those involved in port operations, garbage trucks, and others with frequent starts and stops. // **Buses:** Electric bus manufacturer Proterra believes all new transit bus sales could be electric as early as 2030, but transit buses make up roughly 15% of the bus fleet. // **Passenger motorbikes:** Though electric motorcycles and scooters are popular in Europe and Asia, where motorbikes are commonly used for urban transportation and commuting, electric motorbikes are not yet a significant presence in the U.S., where motorbikes are mostly used for recreation.</v>
      </c>
      <c r="Q180" s="76" t="str">
        <f>IF(ISBLANK(INDEX('Policy Characteristics'!K:K,MATCH($C180,'Policy Characteristics'!$C:$C,0))),"",INDEX('Policy Characteristics'!K:K,MATCH($C180,'Policy Characteristics'!$C:$C,0)))</f>
        <v>transportation-sector-main.html#ev-mandate</v>
      </c>
      <c r="R180" s="76" t="str">
        <f>IF(ISBLANK(INDEX('Policy Characteristics'!L:L,MATCH($C180,'Policy Characteristics'!$C:$C,0))),"",INDEX('Policy Characteristics'!L:L,MATCH($C180,'Policy Characteristics'!$C:$C,0)))</f>
        <v>ev-mandate.html</v>
      </c>
    </row>
    <row r="181" spans="1:18" x14ac:dyDescent="0.25">
      <c r="A181" s="76" t="str">
        <f>IF(ISBLANK(INDEX('Policy Characteristics'!A:A,MATCH($C181,'Policy Characteristics'!$C:$C,0))),"",INDEX('Policy Characteristics'!A:A,MATCH($C181,'Policy Characteristics'!$C:$C,0)))</f>
        <v>Transportation</v>
      </c>
      <c r="B181" s="200" t="str">
        <f>IF(ISBLANK(INDEX('Policy Characteristics'!B:B,MATCH($C181,'Policy Characteristics'!$C:$C,0))),"",INDEX('Policy Characteristics'!B:B,MATCH($C181,'Policy Characteristics'!$C:$C,0)))</f>
        <v>Zero-Emission Vehicle Sales Standard</v>
      </c>
      <c r="C181" s="76" t="str">
        <f t="shared" si="5"/>
        <v>Additional Minimum Required ZEV Sales Percentage for Model Region</v>
      </c>
      <c r="D181" s="143" t="s">
        <v>42</v>
      </c>
      <c r="E181" s="143" t="s">
        <v>40</v>
      </c>
      <c r="F181" s="143" t="s">
        <v>85</v>
      </c>
      <c r="G181" s="143" t="s">
        <v>86</v>
      </c>
      <c r="H181" s="80">
        <v>499</v>
      </c>
      <c r="I181" s="213" t="s">
        <v>44</v>
      </c>
      <c r="J181" s="202" t="str">
        <f>IF(ISBLANK(INDEX('Policy Characteristics'!D:D,MATCH($C181,'Policy Characteristics'!$C:$C,0))),"",INDEX('Policy Characteristics'!D:D,MATCH($C181,'Policy Characteristics'!$C:$C,0)))</f>
        <v>ZEV Sales Standard</v>
      </c>
      <c r="K181" s="76" t="str">
        <f>IF(ISBLANK(INDEX('Policy Characteristics'!E:E,MATCH($C181,'Policy Characteristics'!$C:$C,0))),"",INDEX('Policy Characteristics'!E:E,MATCH($C181,'Policy Characteristics'!$C:$C,0)))</f>
        <v>trans ZEV minimum</v>
      </c>
      <c r="L181" s="205">
        <f>IF(ISBLANK(INDEX('Policy Characteristics'!F:F,MATCH($C181,'Policy Characteristics'!$C:$C,0))),"",INDEX('Policy Characteristics'!F:F,MATCH($C181,'Policy Characteristics'!$C:$C,0)))</f>
        <v>-1</v>
      </c>
      <c r="M181" s="205">
        <f>IF(ISBLANK(INDEX('Policy Characteristics'!G:G,MATCH($C181,'Policy Characteristics'!$C:$C,0))),"",INDEX('Policy Characteristics'!G:G,MATCH($C181,'Policy Characteristics'!$C:$C,0)))</f>
        <v>1</v>
      </c>
      <c r="N181" s="205">
        <f>IF(ISBLANK(INDEX('Policy Characteristics'!H:H,MATCH($C181,'Policy Characteristics'!$C:$C,0))),"",INDEX('Policy Characteristics'!H:H,MATCH($C181,'Policy Characteristics'!$C:$C,0)))</f>
        <v>0.01</v>
      </c>
      <c r="O181" s="76" t="str">
        <f>IF(ISBLANK(INDEX('Policy Characteristics'!I:I,MATCH($C181,'Policy Characteristics'!$C:$C,0))),"",INDEX('Policy Characteristics'!I:I,MATCH($C181,'Policy Characteristics'!$C:$C,0)))</f>
        <v>% of new vehicles sold</v>
      </c>
      <c r="P181" s="76" t="str">
        <f>IF(ISBLANK(INDEX('Policy Characteristics'!J:J,MATCH($C181,'Policy Characteristics'!$C:$C,0))),"",INDEX('Policy Characteristics'!J:J,MATCH($C181,'Policy Characteristics'!$C:$C,0)))</f>
        <v>**Description:** This policy requires the specified percentage of newly sold vehicles of the selected type(s) to consist of zero-emission vehicles. If that percentage would already be achieved through BAU sales plus the effects of other policies, such as an EV subsidy, this policy has no effect. Manufactures may meet a sales standard through techniques such as more heavily marketing electric vehicles, lowering the price of electric vehicles, or raising the price of non-electric vehicles. A negative setting for this lever implies a decrease in ZEV sales requirements relative to the BAU scenario. The following descriptions detail the different vehicle types: // **Passenger cars and SUVs:** most light-duty road vehicles //**Light and Medium Commercial Trucks:** commercial trucks carrying freight, not passengers // **Buses:** including school, transit, and intercity buses // **Heavy Duty Trucks:** all other heavy road vehicles (mostly freight trucks) // **Passenger motorbikes:** registered motorcycles // **Guidance for setting values:**//**Passenger cars and SUVs: ** Under the Clean Air Act, California was awarded a waiver enabling the state to set vehicle emissions standards that are more stringent than federal standards. The waiver has resulted in the Advanced Clean Cars (ACC) and Advanced Clean Cars II (ACC II) regulations. Other states can also choose to adopt the regulations.  ACC  requires requires  automakers to sell ~7-10% EV sales by 2025. ACC II stipulates a 35 percent sales requirement in 2026, ramping up to a 100 percent sales target in 2035. The state has not adopted ACC or ACC II. // **Light and Medium Commercial and Heavy Duty Trucks:** Today, the share of electric freight trucks is very low, but electrification is particularly promising for certain types of trucks, such as those used to make deliveries within cities, those involved in port operations, garbage trucks, and others with frequent starts and stops. // **Buses:** Electric bus manufacturer Proterra believes all new transit bus sales could be electric as early as 2030, but transit buses make up roughly 15% of the bus fleet. // **Passenger motorbikes:** Though electric motorcycles and scooters are popular in Europe and Asia, where motorbikes are commonly used for urban transportation and commuting, electric motorbikes are not yet a significant presence in the U.S., where motorbikes are mostly used for recreation.</v>
      </c>
      <c r="Q181" s="76" t="str">
        <f>IF(ISBLANK(INDEX('Policy Characteristics'!K:K,MATCH($C181,'Policy Characteristics'!$C:$C,0))),"",INDEX('Policy Characteristics'!K:K,MATCH($C181,'Policy Characteristics'!$C:$C,0)))</f>
        <v>transportation-sector-main.html#ev-mandate</v>
      </c>
      <c r="R181" s="76" t="str">
        <f>IF(ISBLANK(INDEX('Policy Characteristics'!L:L,MATCH($C181,'Policy Characteristics'!$C:$C,0))),"",INDEX('Policy Characteristics'!L:L,MATCH($C181,'Policy Characteristics'!$C:$C,0)))</f>
        <v>ev-mandate.html</v>
      </c>
    </row>
    <row r="182" spans="1:18" x14ac:dyDescent="0.25">
      <c r="A182" s="76" t="str">
        <f>IF(ISBLANK(INDEX('Policy Characteristics'!A:A,MATCH($C182,'Policy Characteristics'!$C:$C,0))),"",INDEX('Policy Characteristics'!A:A,MATCH($C182,'Policy Characteristics'!$C:$C,0)))</f>
        <v>Transportation</v>
      </c>
      <c r="B182" s="200" t="str">
        <f>IF(ISBLANK(INDEX('Policy Characteristics'!B:B,MATCH($C182,'Policy Characteristics'!$C:$C,0))),"",INDEX('Policy Characteristics'!B:B,MATCH($C182,'Policy Characteristics'!$C:$C,0)))</f>
        <v>Zero-Emission Vehicle Sales Standard</v>
      </c>
      <c r="C182" s="76" t="str">
        <f t="shared" si="5"/>
        <v>Additional Minimum Required ZEV Sales Percentage for Model Region</v>
      </c>
      <c r="D182" s="143" t="s">
        <v>45</v>
      </c>
      <c r="E182" s="143" t="s">
        <v>41</v>
      </c>
      <c r="F182" s="143" t="s">
        <v>84</v>
      </c>
      <c r="G182" s="143" t="s">
        <v>1487</v>
      </c>
      <c r="H182" s="80">
        <v>500</v>
      </c>
      <c r="I182" s="213" t="s">
        <v>44</v>
      </c>
      <c r="J182" s="202" t="str">
        <f>IF(ISBLANK(INDEX('Policy Characteristics'!D:D,MATCH($C182,'Policy Characteristics'!$C:$C,0))),"",INDEX('Policy Characteristics'!D:D,MATCH($C182,'Policy Characteristics'!$C:$C,0)))</f>
        <v>ZEV Sales Standard</v>
      </c>
      <c r="K182" s="76" t="str">
        <f>IF(ISBLANK(INDEX('Policy Characteristics'!E:E,MATCH($C182,'Policy Characteristics'!$C:$C,0))),"",INDEX('Policy Characteristics'!E:E,MATCH($C182,'Policy Characteristics'!$C:$C,0)))</f>
        <v>trans ZEV minimum</v>
      </c>
      <c r="L182" s="205">
        <f>IF(ISBLANK(INDEX('Policy Characteristics'!F:F,MATCH($C182,'Policy Characteristics'!$C:$C,0))),"",INDEX('Policy Characteristics'!F:F,MATCH($C182,'Policy Characteristics'!$C:$C,0)))</f>
        <v>-1</v>
      </c>
      <c r="M182" s="205">
        <f>IF(ISBLANK(INDEX('Policy Characteristics'!G:G,MATCH($C182,'Policy Characteristics'!$C:$C,0))),"",INDEX('Policy Characteristics'!G:G,MATCH($C182,'Policy Characteristics'!$C:$C,0)))</f>
        <v>1</v>
      </c>
      <c r="N182" s="205">
        <f>IF(ISBLANK(INDEX('Policy Characteristics'!H:H,MATCH($C182,'Policy Characteristics'!$C:$C,0))),"",INDEX('Policy Characteristics'!H:H,MATCH($C182,'Policy Characteristics'!$C:$C,0)))</f>
        <v>0.01</v>
      </c>
      <c r="O182" s="76" t="str">
        <f>IF(ISBLANK(INDEX('Policy Characteristics'!I:I,MATCH($C182,'Policy Characteristics'!$C:$C,0))),"",INDEX('Policy Characteristics'!I:I,MATCH($C182,'Policy Characteristics'!$C:$C,0)))</f>
        <v>% of new vehicles sold</v>
      </c>
      <c r="P182" s="76" t="str">
        <f>IF(ISBLANK(INDEX('Policy Characteristics'!J:J,MATCH($C182,'Policy Characteristics'!$C:$C,0))),"",INDEX('Policy Characteristics'!J:J,MATCH($C182,'Policy Characteristics'!$C:$C,0)))</f>
        <v>**Description:** This policy requires the specified percentage of newly sold vehicles of the selected type(s) to consist of zero-emission vehicles. If that percentage would already be achieved through BAU sales plus the effects of other policies, such as an EV subsidy, this policy has no effect. Manufactures may meet a sales standard through techniques such as more heavily marketing electric vehicles, lowering the price of electric vehicles, or raising the price of non-electric vehicles. A negative setting for this lever implies a decrease in ZEV sales requirements relative to the BAU scenario. The following descriptions detail the different vehicle types: // **Passenger cars and SUVs:** most light-duty road vehicles //**Light and Medium Commercial Trucks:** commercial trucks carrying freight, not passengers // **Buses:** including school, transit, and intercity buses // **Heavy Duty Trucks:** all other heavy road vehicles (mostly freight trucks) // **Passenger motorbikes:** registered motorcycles // **Guidance for setting values:**//**Passenger cars and SUVs: ** Under the Clean Air Act, California was awarded a waiver enabling the state to set vehicle emissions standards that are more stringent than federal standards. The waiver has resulted in the Advanced Clean Cars (ACC) and Advanced Clean Cars II (ACC II) regulations. Other states can also choose to adopt the regulations.  ACC  requires requires  automakers to sell ~7-10% EV sales by 2025. ACC II stipulates a 35 percent sales requirement in 2026, ramping up to a 100 percent sales target in 2035. The state has not adopted ACC or ACC II. // **Light and Medium Commercial and Heavy Duty Trucks:** Today, the share of electric freight trucks is very low, but electrification is particularly promising for certain types of trucks, such as those used to make deliveries within cities, those involved in port operations, garbage trucks, and others with frequent starts and stops. // **Buses:** Electric bus manufacturer Proterra believes all new transit bus sales could be electric as early as 2030, but transit buses make up roughly 15% of the bus fleet. // **Passenger motorbikes:** Though electric motorcycles and scooters are popular in Europe and Asia, where motorbikes are commonly used for urban transportation and commuting, electric motorbikes are not yet a significant presence in the U.S., where motorbikes are mostly used for recreation.</v>
      </c>
      <c r="Q182" s="76" t="str">
        <f>IF(ISBLANK(INDEX('Policy Characteristics'!K:K,MATCH($C182,'Policy Characteristics'!$C:$C,0))),"",INDEX('Policy Characteristics'!K:K,MATCH($C182,'Policy Characteristics'!$C:$C,0)))</f>
        <v>transportation-sector-main.html#ev-mandate</v>
      </c>
      <c r="R182" s="76" t="str">
        <f>IF(ISBLANK(INDEX('Policy Characteristics'!L:L,MATCH($C182,'Policy Characteristics'!$C:$C,0))),"",INDEX('Policy Characteristics'!L:L,MATCH($C182,'Policy Characteristics'!$C:$C,0)))</f>
        <v>ev-mandate.html</v>
      </c>
    </row>
    <row r="183" spans="1:18" x14ac:dyDescent="0.25">
      <c r="A183" s="76" t="str">
        <f>IF(ISBLANK(INDEX('Policy Characteristics'!A:A,MATCH($C183,'Policy Characteristics'!$C:$C,0))),"",INDEX('Policy Characteristics'!A:A,MATCH($C183,'Policy Characteristics'!$C:$C,0)))</f>
        <v>Transportation</v>
      </c>
      <c r="B183" s="200" t="str">
        <f>IF(ISBLANK(INDEX('Policy Characteristics'!B:B,MATCH($C183,'Policy Characteristics'!$C:$C,0))),"",INDEX('Policy Characteristics'!B:B,MATCH($C183,'Policy Characteristics'!$C:$C,0)))</f>
        <v>Zero-Emission Vehicle Sales Standard</v>
      </c>
      <c r="C183" s="76" t="str">
        <f t="shared" si="5"/>
        <v>Additional Minimum Required ZEV Sales Percentage for Model Region</v>
      </c>
      <c r="D183" s="143" t="s">
        <v>42</v>
      </c>
      <c r="E183" s="143" t="s">
        <v>41</v>
      </c>
      <c r="F183" s="143" t="s">
        <v>85</v>
      </c>
      <c r="G183" s="143" t="s">
        <v>1488</v>
      </c>
      <c r="H183" s="80">
        <v>501</v>
      </c>
      <c r="I183" s="213" t="s">
        <v>44</v>
      </c>
      <c r="J183" s="202" t="str">
        <f>IF(ISBLANK(INDEX('Policy Characteristics'!D:D,MATCH($C183,'Policy Characteristics'!$C:$C,0))),"",INDEX('Policy Characteristics'!D:D,MATCH($C183,'Policy Characteristics'!$C:$C,0)))</f>
        <v>ZEV Sales Standard</v>
      </c>
      <c r="K183" s="76" t="str">
        <f>IF(ISBLANK(INDEX('Policy Characteristics'!E:E,MATCH($C183,'Policy Characteristics'!$C:$C,0))),"",INDEX('Policy Characteristics'!E:E,MATCH($C183,'Policy Characteristics'!$C:$C,0)))</f>
        <v>trans ZEV minimum</v>
      </c>
      <c r="L183" s="205">
        <f>IF(ISBLANK(INDEX('Policy Characteristics'!F:F,MATCH($C183,'Policy Characteristics'!$C:$C,0))),"",INDEX('Policy Characteristics'!F:F,MATCH($C183,'Policy Characteristics'!$C:$C,0)))</f>
        <v>-1</v>
      </c>
      <c r="M183" s="205">
        <f>IF(ISBLANK(INDEX('Policy Characteristics'!G:G,MATCH($C183,'Policy Characteristics'!$C:$C,0))),"",INDEX('Policy Characteristics'!G:G,MATCH($C183,'Policy Characteristics'!$C:$C,0)))</f>
        <v>1</v>
      </c>
      <c r="N183" s="205">
        <f>IF(ISBLANK(INDEX('Policy Characteristics'!H:H,MATCH($C183,'Policy Characteristics'!$C:$C,0))),"",INDEX('Policy Characteristics'!H:H,MATCH($C183,'Policy Characteristics'!$C:$C,0)))</f>
        <v>0.01</v>
      </c>
      <c r="O183" s="76" t="str">
        <f>IF(ISBLANK(INDEX('Policy Characteristics'!I:I,MATCH($C183,'Policy Characteristics'!$C:$C,0))),"",INDEX('Policy Characteristics'!I:I,MATCH($C183,'Policy Characteristics'!$C:$C,0)))</f>
        <v>% of new vehicles sold</v>
      </c>
      <c r="P183" s="76" t="str">
        <f>IF(ISBLANK(INDEX('Policy Characteristics'!J:J,MATCH($C183,'Policy Characteristics'!$C:$C,0))),"",INDEX('Policy Characteristics'!J:J,MATCH($C183,'Policy Characteristics'!$C:$C,0)))</f>
        <v>**Description:** This policy requires the specified percentage of newly sold vehicles of the selected type(s) to consist of zero-emission vehicles. If that percentage would already be achieved through BAU sales plus the effects of other policies, such as an EV subsidy, this policy has no effect. Manufactures may meet a sales standard through techniques such as more heavily marketing electric vehicles, lowering the price of electric vehicles, or raising the price of non-electric vehicles. A negative setting for this lever implies a decrease in ZEV sales requirements relative to the BAU scenario. The following descriptions detail the different vehicle types: // **Passenger cars and SUVs:** most light-duty road vehicles //**Light and Medium Commercial Trucks:** commercial trucks carrying freight, not passengers // **Buses:** including school, transit, and intercity buses // **Heavy Duty Trucks:** all other heavy road vehicles (mostly freight trucks) // **Passenger motorbikes:** registered motorcycles // **Guidance for setting values:**//**Passenger cars and SUVs: ** Under the Clean Air Act, California was awarded a waiver enabling the state to set vehicle emissions standards that are more stringent than federal standards. The waiver has resulted in the Advanced Clean Cars (ACC) and Advanced Clean Cars II (ACC II) regulations. Other states can also choose to adopt the regulations.  ACC  requires requires  automakers to sell ~7-10% EV sales by 2025. ACC II stipulates a 35 percent sales requirement in 2026, ramping up to a 100 percent sales target in 2035. The state has not adopted ACC or ACC II. // **Light and Medium Commercial and Heavy Duty Trucks:** Today, the share of electric freight trucks is very low, but electrification is particularly promising for certain types of trucks, such as those used to make deliveries within cities, those involved in port operations, garbage trucks, and others with frequent starts and stops. // **Buses:** Electric bus manufacturer Proterra believes all new transit bus sales could be electric as early as 2030, but transit buses make up roughly 15% of the bus fleet. // **Passenger motorbikes:** Though electric motorcycles and scooters are popular in Europe and Asia, where motorbikes are commonly used for urban transportation and commuting, electric motorbikes are not yet a significant presence in the U.S., where motorbikes are mostly used for recreation.</v>
      </c>
      <c r="Q183" s="76" t="str">
        <f>IF(ISBLANK(INDEX('Policy Characteristics'!K:K,MATCH($C183,'Policy Characteristics'!$C:$C,0))),"",INDEX('Policy Characteristics'!K:K,MATCH($C183,'Policy Characteristics'!$C:$C,0)))</f>
        <v>transportation-sector-main.html#ev-mandate</v>
      </c>
      <c r="R183" s="76" t="str">
        <f>IF(ISBLANK(INDEX('Policy Characteristics'!L:L,MATCH($C183,'Policy Characteristics'!$C:$C,0))),"",INDEX('Policy Characteristics'!L:L,MATCH($C183,'Policy Characteristics'!$C:$C,0)))</f>
        <v>ev-mandate.html</v>
      </c>
    </row>
    <row r="184" spans="1:18" x14ac:dyDescent="0.25">
      <c r="A184" s="76" t="str">
        <f>IF(ISBLANK(INDEX('Policy Characteristics'!A:A,MATCH($C184,'Policy Characteristics'!$C:$C,0))),"",INDEX('Policy Characteristics'!A:A,MATCH($C184,'Policy Characteristics'!$C:$C,0)))</f>
        <v>Transportation</v>
      </c>
      <c r="B184" s="200" t="str">
        <f>IF(ISBLANK(INDEX('Policy Characteristics'!B:B,MATCH($C184,'Policy Characteristics'!$C:$C,0))),"",INDEX('Policy Characteristics'!B:B,MATCH($C184,'Policy Characteristics'!$C:$C,0)))</f>
        <v>Zero-Emission Vehicle Sales Standard</v>
      </c>
      <c r="C184" s="76" t="str">
        <f t="shared" si="5"/>
        <v>Additional Minimum Required ZEV Sales Percentage for Model Region</v>
      </c>
      <c r="D184" s="143" t="s">
        <v>45</v>
      </c>
      <c r="E184" s="143" t="s">
        <v>112</v>
      </c>
      <c r="F184" s="143" t="s">
        <v>84</v>
      </c>
      <c r="G184" s="143" t="s">
        <v>142</v>
      </c>
      <c r="H184" s="80">
        <v>188</v>
      </c>
      <c r="I184" s="213" t="s">
        <v>43</v>
      </c>
      <c r="J184" s="202" t="str">
        <f>IF(ISBLANK(INDEX('Policy Characteristics'!D:D,MATCH($C184,'Policy Characteristics'!$C:$C,0))),"",INDEX('Policy Characteristics'!D:D,MATCH($C184,'Policy Characteristics'!$C:$C,0)))</f>
        <v>ZEV Sales Standard</v>
      </c>
      <c r="K184" s="76" t="str">
        <f>IF(ISBLANK(INDEX('Policy Characteristics'!E:E,MATCH($C184,'Policy Characteristics'!$C:$C,0))),"",INDEX('Policy Characteristics'!E:E,MATCH($C184,'Policy Characteristics'!$C:$C,0)))</f>
        <v>trans ZEV minimum</v>
      </c>
      <c r="L184" s="205">
        <f>IF(ISBLANK(INDEX('Policy Characteristics'!F:F,MATCH($C184,'Policy Characteristics'!$C:$C,0))),"",INDEX('Policy Characteristics'!F:F,MATCH($C184,'Policy Characteristics'!$C:$C,0)))</f>
        <v>-1</v>
      </c>
      <c r="M184" s="205">
        <f>IF(ISBLANK(INDEX('Policy Characteristics'!G:G,MATCH($C184,'Policy Characteristics'!$C:$C,0))),"",INDEX('Policy Characteristics'!G:G,MATCH($C184,'Policy Characteristics'!$C:$C,0)))</f>
        <v>1</v>
      </c>
      <c r="N184" s="205">
        <f>IF(ISBLANK(INDEX('Policy Characteristics'!H:H,MATCH($C184,'Policy Characteristics'!$C:$C,0))),"",INDEX('Policy Characteristics'!H:H,MATCH($C184,'Policy Characteristics'!$C:$C,0)))</f>
        <v>0.01</v>
      </c>
      <c r="O184" s="76" t="str">
        <f>IF(ISBLANK(INDEX('Policy Characteristics'!I:I,MATCH($C184,'Policy Characteristics'!$C:$C,0))),"",INDEX('Policy Characteristics'!I:I,MATCH($C184,'Policy Characteristics'!$C:$C,0)))</f>
        <v>% of new vehicles sold</v>
      </c>
      <c r="P184" s="76" t="str">
        <f>IF(ISBLANK(INDEX('Policy Characteristics'!J:J,MATCH($C184,'Policy Characteristics'!$C:$C,0))),"",INDEX('Policy Characteristics'!J:J,MATCH($C184,'Policy Characteristics'!$C:$C,0)))</f>
        <v>**Description:** This policy requires the specified percentage of newly sold vehicles of the selected type(s) to consist of zero-emission vehicles. If that percentage would already be achieved through BAU sales plus the effects of other policies, such as an EV subsidy, this policy has no effect. Manufactures may meet a sales standard through techniques such as more heavily marketing electric vehicles, lowering the price of electric vehicles, or raising the price of non-electric vehicles. A negative setting for this lever implies a decrease in ZEV sales requirements relative to the BAU scenario. The following descriptions detail the different vehicle types: // **Passenger cars and SUVs:** most light-duty road vehicles //**Light and Medium Commercial Trucks:** commercial trucks carrying freight, not passengers // **Buses:** including school, transit, and intercity buses // **Heavy Duty Trucks:** all other heavy road vehicles (mostly freight trucks) // **Passenger motorbikes:** registered motorcycles // **Guidance for setting values:**//**Passenger cars and SUVs: ** Under the Clean Air Act, California was awarded a waiver enabling the state to set vehicle emissions standards that are more stringent than federal standards. The waiver has resulted in the Advanced Clean Cars (ACC) and Advanced Clean Cars II (ACC II) regulations. Other states can also choose to adopt the regulations.  ACC  requires requires  automakers to sell ~7-10% EV sales by 2025. ACC II stipulates a 35 percent sales requirement in 2026, ramping up to a 100 percent sales target in 2035. The state has not adopted ACC or ACC II. // **Light and Medium Commercial and Heavy Duty Trucks:** Today, the share of electric freight trucks is very low, but electrification is particularly promising for certain types of trucks, such as those used to make deliveries within cities, those involved in port operations, garbage trucks, and others with frequent starts and stops. // **Buses:** Electric bus manufacturer Proterra believes all new transit bus sales could be electric as early as 2030, but transit buses make up roughly 15% of the bus fleet. // **Passenger motorbikes:** Though electric motorcycles and scooters are popular in Europe and Asia, where motorbikes are commonly used for urban transportation and commuting, electric motorbikes are not yet a significant presence in the U.S., where motorbikes are mostly used for recreation.</v>
      </c>
      <c r="Q184" s="76" t="str">
        <f>IF(ISBLANK(INDEX('Policy Characteristics'!K:K,MATCH($C184,'Policy Characteristics'!$C:$C,0))),"",INDEX('Policy Characteristics'!K:K,MATCH($C184,'Policy Characteristics'!$C:$C,0)))</f>
        <v>transportation-sector-main.html#ev-mandate</v>
      </c>
      <c r="R184" s="76" t="str">
        <f>IF(ISBLANK(INDEX('Policy Characteristics'!L:L,MATCH($C184,'Policy Characteristics'!$C:$C,0))),"",INDEX('Policy Characteristics'!L:L,MATCH($C184,'Policy Characteristics'!$C:$C,0)))</f>
        <v>ev-mandate.html</v>
      </c>
    </row>
    <row r="185" spans="1:18" x14ac:dyDescent="0.25">
      <c r="A185" s="76" t="str">
        <f>IF(ISBLANK(INDEX('Policy Characteristics'!A:A,MATCH($C185,'Policy Characteristics'!$C:$C,0))),"",INDEX('Policy Characteristics'!A:A,MATCH($C185,'Policy Characteristics'!$C:$C,0)))</f>
        <v>Transportation</v>
      </c>
      <c r="B185" s="200" t="str">
        <f>IF(ISBLANK(INDEX('Policy Characteristics'!B:B,MATCH($C185,'Policy Characteristics'!$C:$C,0))),"",INDEX('Policy Characteristics'!B:B,MATCH($C185,'Policy Characteristics'!$C:$C,0)))</f>
        <v>Zero-Emission Vehicle Sales Standard</v>
      </c>
      <c r="C185" s="76" t="str">
        <f t="shared" si="5"/>
        <v>Additional Minimum Required ZEV Sales Percentage for Model Region</v>
      </c>
      <c r="D185" s="143" t="s">
        <v>42</v>
      </c>
      <c r="E185" s="143" t="s">
        <v>112</v>
      </c>
      <c r="F185" s="143" t="s">
        <v>85</v>
      </c>
      <c r="G185" s="143" t="s">
        <v>142</v>
      </c>
      <c r="H185" s="80">
        <v>591</v>
      </c>
      <c r="I185" s="201" t="s">
        <v>44</v>
      </c>
      <c r="J185" s="202" t="str">
        <f>IF(ISBLANK(INDEX('Policy Characteristics'!D:D,MATCH($C185,'Policy Characteristics'!$C:$C,0))),"",INDEX('Policy Characteristics'!D:D,MATCH($C185,'Policy Characteristics'!$C:$C,0)))</f>
        <v>ZEV Sales Standard</v>
      </c>
      <c r="K185" s="76" t="str">
        <f>IF(ISBLANK(INDEX('Policy Characteristics'!E:E,MATCH($C185,'Policy Characteristics'!$C:$C,0))),"",INDEX('Policy Characteristics'!E:E,MATCH($C185,'Policy Characteristics'!$C:$C,0)))</f>
        <v>trans ZEV minimum</v>
      </c>
      <c r="L185" s="205">
        <f>IF(ISBLANK(INDEX('Policy Characteristics'!F:F,MATCH($C185,'Policy Characteristics'!$C:$C,0))),"",INDEX('Policy Characteristics'!F:F,MATCH($C185,'Policy Characteristics'!$C:$C,0)))</f>
        <v>-1</v>
      </c>
      <c r="M185" s="205">
        <f>IF(ISBLANK(INDEX('Policy Characteristics'!G:G,MATCH($C185,'Policy Characteristics'!$C:$C,0))),"",INDEX('Policy Characteristics'!G:G,MATCH($C185,'Policy Characteristics'!$C:$C,0)))</f>
        <v>1</v>
      </c>
      <c r="N185" s="205">
        <f>IF(ISBLANK(INDEX('Policy Characteristics'!H:H,MATCH($C185,'Policy Characteristics'!$C:$C,0))),"",INDEX('Policy Characteristics'!H:H,MATCH($C185,'Policy Characteristics'!$C:$C,0)))</f>
        <v>0.01</v>
      </c>
      <c r="O185" s="76" t="str">
        <f>IF(ISBLANK(INDEX('Policy Characteristics'!I:I,MATCH($C185,'Policy Characteristics'!$C:$C,0))),"",INDEX('Policy Characteristics'!I:I,MATCH($C185,'Policy Characteristics'!$C:$C,0)))</f>
        <v>% of new vehicles sold</v>
      </c>
      <c r="P185" s="76" t="str">
        <f>IF(ISBLANK(INDEX('Policy Characteristics'!J:J,MATCH($C185,'Policy Characteristics'!$C:$C,0))),"",INDEX('Policy Characteristics'!J:J,MATCH($C185,'Policy Characteristics'!$C:$C,0)))</f>
        <v>**Description:** This policy requires the specified percentage of newly sold vehicles of the selected type(s) to consist of zero-emission vehicles. If that percentage would already be achieved through BAU sales plus the effects of other policies, such as an EV subsidy, this policy has no effect. Manufactures may meet a sales standard through techniques such as more heavily marketing electric vehicles, lowering the price of electric vehicles, or raising the price of non-electric vehicles. A negative setting for this lever implies a decrease in ZEV sales requirements relative to the BAU scenario. The following descriptions detail the different vehicle types: // **Passenger cars and SUVs:** most light-duty road vehicles //**Light and Medium Commercial Trucks:** commercial trucks carrying freight, not passengers // **Buses:** including school, transit, and intercity buses // **Heavy Duty Trucks:** all other heavy road vehicles (mostly freight trucks) // **Passenger motorbikes:** registered motorcycles // **Guidance for setting values:**//**Passenger cars and SUVs: ** Under the Clean Air Act, California was awarded a waiver enabling the state to set vehicle emissions standards that are more stringent than federal standards. The waiver has resulted in the Advanced Clean Cars (ACC) and Advanced Clean Cars II (ACC II) regulations. Other states can also choose to adopt the regulations.  ACC  requires requires  automakers to sell ~7-10% EV sales by 2025. ACC II stipulates a 35 percent sales requirement in 2026, ramping up to a 100 percent sales target in 2035. The state has not adopted ACC or ACC II. // **Light and Medium Commercial and Heavy Duty Trucks:** Today, the share of electric freight trucks is very low, but electrification is particularly promising for certain types of trucks, such as those used to make deliveries within cities, those involved in port operations, garbage trucks, and others with frequent starts and stops. // **Buses:** Electric bus manufacturer Proterra believes all new transit bus sales could be electric as early as 2030, but transit buses make up roughly 15% of the bus fleet. // **Passenger motorbikes:** Though electric motorcycles and scooters are popular in Europe and Asia, where motorbikes are commonly used for urban transportation and commuting, electric motorbikes are not yet a significant presence in the U.S., where motorbikes are mostly used for recreation.</v>
      </c>
      <c r="Q185" s="76" t="str">
        <f>IF(ISBLANK(INDEX('Policy Characteristics'!K:K,MATCH($C185,'Policy Characteristics'!$C:$C,0))),"",INDEX('Policy Characteristics'!K:K,MATCH($C185,'Policy Characteristics'!$C:$C,0)))</f>
        <v>transportation-sector-main.html#ev-mandate</v>
      </c>
      <c r="R185" s="76" t="str">
        <f>IF(ISBLANK(INDEX('Policy Characteristics'!L:L,MATCH($C185,'Policy Characteristics'!$C:$C,0))),"",INDEX('Policy Characteristics'!L:L,MATCH($C185,'Policy Characteristics'!$C:$C,0)))</f>
        <v>ev-mandate.html</v>
      </c>
    </row>
    <row r="186" spans="1:18" x14ac:dyDescent="0.25">
      <c r="A186" s="76" t="str">
        <f>IF(ISBLANK(INDEX('Policy Characteristics'!A:A,MATCH($C186,'Policy Characteristics'!$C:$C,0))),"",INDEX('Policy Characteristics'!A:A,MATCH($C186,'Policy Characteristics'!$C:$C,0)))</f>
        <v>Transportation</v>
      </c>
      <c r="B186" s="200" t="str">
        <f>IF(ISBLANK(INDEX('Policy Characteristics'!B:B,MATCH($C186,'Policy Characteristics'!$C:$C,0))),"",INDEX('Policy Characteristics'!B:B,MATCH($C186,'Policy Characteristics'!$C:$C,0)))</f>
        <v>Non-BAU ZEV-Qualifying Vehicles</v>
      </c>
      <c r="C186" t="s">
        <v>1607</v>
      </c>
      <c r="D186" s="88"/>
      <c r="E186" s="88"/>
      <c r="F186" s="88"/>
      <c r="G186" s="88"/>
      <c r="H186" s="15">
        <v>1655</v>
      </c>
      <c r="I186" s="213" t="s">
        <v>43</v>
      </c>
      <c r="J186" s="202" t="str">
        <f>IF(ISBLANK(INDEX('Policy Characteristics'!D:D,MATCH($C186,'Policy Characteristics'!$C:$C,0))),"",INDEX('Policy Characteristics'!D:D,MATCH($C186,'Policy Characteristics'!$C:$C,0)))</f>
        <v>ZEV Sales Standard</v>
      </c>
      <c r="K186" s="76" t="str">
        <f>IF(ISBLANK(INDEX('Policy Characteristics'!E:E,MATCH($C186,'Policy Characteristics'!$C:$C,0))),"",INDEX('Policy Characteristics'!E:E,MATCH($C186,'Policy Characteristics'!$C:$C,0)))</f>
        <v>trans non BAU ZEV vehicle definitions</v>
      </c>
      <c r="L186" s="205">
        <f>IF(ISBLANK(INDEX('Policy Characteristics'!F:F,MATCH($C186,'Policy Characteristics'!$C:$C,0))),"",INDEX('Policy Characteristics'!F:F,MATCH($C186,'Policy Characteristics'!$C:$C,0)))</f>
        <v>0</v>
      </c>
      <c r="M186" s="205">
        <f>IF(ISBLANK(INDEX('Policy Characteristics'!G:G,MATCH($C186,'Policy Characteristics'!$C:$C,0))),"",INDEX('Policy Characteristics'!G:G,MATCH($C186,'Policy Characteristics'!$C:$C,0)))</f>
        <v>1</v>
      </c>
      <c r="N186" s="205">
        <f>IF(ISBLANK(INDEX('Policy Characteristics'!H:H,MATCH($C186,'Policy Characteristics'!$C:$C,0))),"",INDEX('Policy Characteristics'!H:H,MATCH($C186,'Policy Characteristics'!$C:$C,0)))</f>
        <v>1</v>
      </c>
      <c r="O186" s="76" t="str">
        <f>IF(ISBLANK(INDEX('Policy Characteristics'!I:I,MATCH($C186,'Policy Characteristics'!$C:$C,0))),"",INDEX('Policy Characteristics'!I:I,MATCH($C186,'Policy Characteristics'!$C:$C,0)))</f>
        <v>on/off</v>
      </c>
      <c r="P186" s="76" t="str">
        <f>IF(ISBLANK(INDEX('Policy Characteristics'!J:J,MATCH($C186,'Policy Characteristics'!$C:$C,0))),"",INDEX('Policy Characteristics'!J:J,MATCH($C186,'Policy Characteristics'!$C:$C,0)))</f>
        <v>**Description:** This lever changes which vehicles qualify under the ZEV standard. With the lever off, ZEV-qualifying vehicles include battery electric vehicles, plugin hybrid vehicles, and hydrogen-fueled vehicles. With the lever on, only battery electric vehicles and hydrogen-fueled vehicles qualify.</v>
      </c>
      <c r="Q186" s="76" t="str">
        <f>IF(ISBLANK(INDEX('Policy Characteristics'!K:K,MATCH($C186,'Policy Characteristics'!$C:$C,0))),"",INDEX('Policy Characteristics'!K:K,MATCH($C186,'Policy Characteristics'!$C:$C,0)))</f>
        <v/>
      </c>
      <c r="R186" s="76" t="str">
        <f>IF(ISBLANK(INDEX('Policy Characteristics'!L:L,MATCH($C186,'Policy Characteristics'!$C:$C,0))),"",INDEX('Policy Characteristics'!L:L,MATCH($C186,'Policy Characteristics'!$C:$C,0)))</f>
        <v/>
      </c>
    </row>
    <row r="187" spans="1:18" s="143" customFormat="1" x14ac:dyDescent="0.25">
      <c r="A187" s="76" t="str">
        <f>IF(ISBLANK(INDEX('Policy Characteristics'!A:A,MATCH($C187,'Policy Characteristics'!$C:$C,0))),"",INDEX('Policy Characteristics'!A:A,MATCH($C187,'Policy Characteristics'!$C:$C,0)))</f>
        <v>Transportation</v>
      </c>
      <c r="B187" s="200" t="str">
        <f>IF(ISBLANK(INDEX('Policy Characteristics'!B:B,MATCH($C187,'Policy Characteristics'!$C:$C,0))),"",INDEX('Policy Characteristics'!B:B,MATCH($C187,'Policy Characteristics'!$C:$C,0)))</f>
        <v>Subsidy for Vehicle Battery Production</v>
      </c>
      <c r="C187" t="s">
        <v>1791</v>
      </c>
      <c r="H187" s="15">
        <v>2257</v>
      </c>
      <c r="I187" s="213" t="s">
        <v>43</v>
      </c>
      <c r="J187" s="202" t="str">
        <f>IF(ISBLANK(INDEX('Policy Characteristics'!D:D,MATCH($C187,'Policy Characteristics'!$C:$C,0))),"",INDEX('Policy Characteristics'!D:D,MATCH($C187,'Policy Characteristics'!$C:$C,0)))</f>
        <v>Vehicle Battery Production Subsidy</v>
      </c>
      <c r="K187" s="76" t="str">
        <f>IF(ISBLANK(INDEX('Policy Characteristics'!E:E,MATCH($C187,'Policy Characteristics'!$C:$C,0))),"",INDEX('Policy Characteristics'!E:E,MATCH($C187,'Policy Characteristics'!$C:$C,0)))</f>
        <v>trans battery subsidy</v>
      </c>
      <c r="L187" s="206">
        <f>IF(ISBLANK(INDEX('Policy Characteristics'!F:F,MATCH($C187,'Policy Characteristics'!$C:$C,0))),"",INDEX('Policy Characteristics'!F:F,MATCH($C187,'Policy Characteristics'!$C:$C,0)))</f>
        <v>-50</v>
      </c>
      <c r="M187" s="206">
        <f>IF(ISBLANK(INDEX('Policy Characteristics'!G:G,MATCH($C187,'Policy Characteristics'!$C:$C,0))),"",INDEX('Policy Characteristics'!G:G,MATCH($C187,'Policy Characteristics'!$C:$C,0)))</f>
        <v>50</v>
      </c>
      <c r="N187" s="206">
        <f>IF(ISBLANK(INDEX('Policy Characteristics'!H:H,MATCH($C187,'Policy Characteristics'!$C:$C,0))),"",INDEX('Policy Characteristics'!H:H,MATCH($C187,'Policy Characteristics'!$C:$C,0)))</f>
        <v>1</v>
      </c>
      <c r="O187" s="76" t="str">
        <f>IF(ISBLANK(INDEX('Policy Characteristics'!I:I,MATCH($C187,'Policy Characteristics'!$C:$C,0))),"",INDEX('Policy Characteristics'!I:I,MATCH($C187,'Policy Characteristics'!$C:$C,0)))</f>
        <v>$/kWh</v>
      </c>
      <c r="P187" s="76" t="str">
        <f>IF(ISBLANK(INDEX('Policy Characteristics'!J:J,MATCH($C187,'Policy Characteristics'!$C:$C,0))),"",INDEX('Policy Characteristics'!J:J,MATCH($C187,'Policy Characteristics'!$C:$C,0)))</f>
        <v>**Description:** This policy specifies the dollar per kilowatt-hour subsidy for production of vehicle batteries. This is in addition to subsidies that exist in the BAU scenario. The subsidy will only be applied to the fraction of vehicle batteries produced domestically. A negative value implies a tax or removal of subsidies. // **Guidance for setting values:** The Inflation Reduction Act includes a $35/kWh tax credit for battery cells and a $10/kWh tax credit for assembly for onroad vehicles, which are included in the BAU.</v>
      </c>
      <c r="Q187" s="76" t="str">
        <f>IF(ISBLANK(INDEX('Policy Characteristics'!K:K,MATCH($C187,'Policy Characteristics'!$C:$C,0))),"",INDEX('Policy Characteristics'!K:K,MATCH($C187,'Policy Characteristics'!$C:$C,0)))</f>
        <v/>
      </c>
      <c r="R187" s="76" t="str">
        <f>IF(ISBLANK(INDEX('Policy Characteristics'!L:L,MATCH($C187,'Policy Characteristics'!$C:$C,0))),"",INDEX('Policy Characteristics'!L:L,MATCH($C187,'Policy Characteristics'!$C:$C,0)))</f>
        <v/>
      </c>
    </row>
    <row r="188" spans="1:18" s="143" customFormat="1" x14ac:dyDescent="0.25">
      <c r="A188" s="76" t="str">
        <f>IF(ISBLANK(INDEX('Policy Characteristics'!A:A,MATCH($C188,'Policy Characteristics'!$C:$C,0))),"",INDEX('Policy Characteristics'!A:A,MATCH($C188,'Policy Characteristics'!$C:$C,0)))</f>
        <v>Transportation</v>
      </c>
      <c r="B188" s="200" t="str">
        <f>IF(ISBLANK(INDEX('Policy Characteristics'!B:B,MATCH($C188,'Policy Characteristics'!$C:$C,0))),"",INDEX('Policy Characteristics'!B:B,MATCH($C188,'Policy Characteristics'!$C:$C,0)))</f>
        <v>Non-BAU Zero-Emission Vehicle Sales Standard by Subregion</v>
      </c>
      <c r="C188" s="143" t="s">
        <v>1940</v>
      </c>
      <c r="D188" s="88" t="s">
        <v>45</v>
      </c>
      <c r="E188" s="88" t="s">
        <v>37</v>
      </c>
      <c r="F188" s="88" t="s">
        <v>84</v>
      </c>
      <c r="G188" s="143" t="s">
        <v>1489</v>
      </c>
      <c r="H188" s="15">
        <v>2710</v>
      </c>
      <c r="I188" s="88" t="s">
        <v>43</v>
      </c>
      <c r="J188" s="202" t="str">
        <f>IF(ISBLANK(INDEX('Policy Characteristics'!D:D,MATCH($C188,'Policy Characteristics'!$C:$C,0))),"",INDEX('Policy Characteristics'!D:D,MATCH($C188,'Policy Characteristics'!$C:$C,0)))</f>
        <v>ZEV Sales Standard</v>
      </c>
      <c r="K188" s="76" t="str">
        <f>IF(ISBLANK(INDEX('Policy Characteristics'!E:E,MATCH($C188,'Policy Characteristics'!$C:$C,0))),"",INDEX('Policy Characteristics'!E:E,MATCH($C188,'Policy Characteristics'!$C:$C,0)))</f>
        <v>trans non BAU ZEV minimum</v>
      </c>
      <c r="L188" s="206">
        <f>IF(ISBLANK(INDEX('Policy Characteristics'!F:F,MATCH($C188,'Policy Characteristics'!$C:$C,0))),"",INDEX('Policy Characteristics'!F:F,MATCH($C188,'Policy Characteristics'!$C:$C,0)))</f>
        <v>0</v>
      </c>
      <c r="M188" s="206">
        <f>IF(ISBLANK(INDEX('Policy Characteristics'!G:G,MATCH($C188,'Policy Characteristics'!$C:$C,0))),"",INDEX('Policy Characteristics'!G:G,MATCH($C188,'Policy Characteristics'!$C:$C,0)))</f>
        <v>1</v>
      </c>
      <c r="N188" s="206">
        <f>IF(ISBLANK(INDEX('Policy Characteristics'!H:H,MATCH($C188,'Policy Characteristics'!$C:$C,0))),"",INDEX('Policy Characteristics'!H:H,MATCH($C188,'Policy Characteristics'!$C:$C,0)))</f>
        <v>1</v>
      </c>
      <c r="O188" s="76" t="str">
        <f>IF(ISBLANK(INDEX('Policy Characteristics'!I:I,MATCH($C188,'Policy Characteristics'!$C:$C,0))),"",INDEX('Policy Characteristics'!I:I,MATCH($C188,'Policy Characteristics'!$C:$C,0)))</f>
        <v>on/off</v>
      </c>
      <c r="P188" s="76" t="str">
        <f>IF(ISBLANK(INDEX('Policy Characteristics'!J:J,MATCH($C188,'Policy Characteristics'!$C:$C,0))),"",INDEX('Policy Characteristics'!J:J,MATCH($C188,'Policy Characteristics'!$C:$C,0)))</f>
        <v>**Description:** Turning this policy lever on will edit the BAU assumptions for state-level minimum ZEV requirements. This is done by using different input data files for the model. In the United States model and in the various U.S. state models, turning this policy lever on reverses state-level Advanced Clean Cars and Advanced Clean Trucks requirements starting in 2025. This only has an effect if the state has adopted ACC or ACT.</v>
      </c>
      <c r="Q188" s="76" t="str">
        <f>IF(ISBLANK(INDEX('Policy Characteristics'!K:K,MATCH($C188,'Policy Characteristics'!$C:$C,0))),"",INDEX('Policy Characteristics'!K:K,MATCH($C188,'Policy Characteristics'!$C:$C,0)))</f>
        <v/>
      </c>
      <c r="R188" s="76" t="str">
        <f>IF(ISBLANK(INDEX('Policy Characteristics'!L:L,MATCH($C188,'Policy Characteristics'!$C:$C,0))),"",INDEX('Policy Characteristics'!L:L,MATCH($C188,'Policy Characteristics'!$C:$C,0)))</f>
        <v/>
      </c>
    </row>
    <row r="189" spans="1:18" s="143" customFormat="1" x14ac:dyDescent="0.25">
      <c r="A189" s="76" t="str">
        <f>IF(ISBLANK(INDEX('Policy Characteristics'!A:A,MATCH($C189,'Policy Characteristics'!$C:$C,0))),"",INDEX('Policy Characteristics'!A:A,MATCH($C189,'Policy Characteristics'!$C:$C,0)))</f>
        <v>Transportation</v>
      </c>
      <c r="B189" s="200" t="str">
        <f>IF(ISBLANK(INDEX('Policy Characteristics'!B:B,MATCH($C189,'Policy Characteristics'!$C:$C,0))),"",INDEX('Policy Characteristics'!B:B,MATCH($C189,'Policy Characteristics'!$C:$C,0)))</f>
        <v>Non-BAU Zero-Emission Vehicle Sales Standard by Subregion</v>
      </c>
      <c r="C189" s="76" t="str">
        <f>C188</f>
        <v>Boolean Use Non BAU Minimum Required ZEV Sales Percentage by Subregion</v>
      </c>
      <c r="D189" s="143" t="s">
        <v>42</v>
      </c>
      <c r="E189" s="143" t="s">
        <v>37</v>
      </c>
      <c r="F189" s="143" t="s">
        <v>85</v>
      </c>
      <c r="G189" s="143" t="s">
        <v>1627</v>
      </c>
      <c r="H189" s="15">
        <v>2711</v>
      </c>
      <c r="I189" s="88" t="s">
        <v>43</v>
      </c>
      <c r="J189" s="202" t="str">
        <f>IF(ISBLANK(INDEX('Policy Characteristics'!D:D,MATCH($C189,'Policy Characteristics'!$C:$C,0))),"",INDEX('Policy Characteristics'!D:D,MATCH($C189,'Policy Characteristics'!$C:$C,0)))</f>
        <v>ZEV Sales Standard</v>
      </c>
      <c r="K189" s="76" t="str">
        <f>IF(ISBLANK(INDEX('Policy Characteristics'!E:E,MATCH($C189,'Policy Characteristics'!$C:$C,0))),"",INDEX('Policy Characteristics'!E:E,MATCH($C189,'Policy Characteristics'!$C:$C,0)))</f>
        <v>trans non BAU ZEV minimum</v>
      </c>
      <c r="L189" s="206">
        <f>IF(ISBLANK(INDEX('Policy Characteristics'!F:F,MATCH($C189,'Policy Characteristics'!$C:$C,0))),"",INDEX('Policy Characteristics'!F:F,MATCH($C189,'Policy Characteristics'!$C:$C,0)))</f>
        <v>0</v>
      </c>
      <c r="M189" s="206">
        <f>IF(ISBLANK(INDEX('Policy Characteristics'!G:G,MATCH($C189,'Policy Characteristics'!$C:$C,0))),"",INDEX('Policy Characteristics'!G:G,MATCH($C189,'Policy Characteristics'!$C:$C,0)))</f>
        <v>1</v>
      </c>
      <c r="N189" s="206">
        <f>IF(ISBLANK(INDEX('Policy Characteristics'!H:H,MATCH($C189,'Policy Characteristics'!$C:$C,0))),"",INDEX('Policy Characteristics'!H:H,MATCH($C189,'Policy Characteristics'!$C:$C,0)))</f>
        <v>1</v>
      </c>
      <c r="O189" s="76" t="str">
        <f>IF(ISBLANK(INDEX('Policy Characteristics'!I:I,MATCH($C189,'Policy Characteristics'!$C:$C,0))),"",INDEX('Policy Characteristics'!I:I,MATCH($C189,'Policy Characteristics'!$C:$C,0)))</f>
        <v>on/off</v>
      </c>
      <c r="P189" s="76" t="str">
        <f>IF(ISBLANK(INDEX('Policy Characteristics'!J:J,MATCH($C189,'Policy Characteristics'!$C:$C,0))),"",INDEX('Policy Characteristics'!J:J,MATCH($C189,'Policy Characteristics'!$C:$C,0)))</f>
        <v>**Description:** Turning this policy lever on will edit the BAU assumptions for state-level minimum ZEV requirements. This is done by using different input data files for the model. In the United States model and in the various U.S. state models, turning this policy lever on reverses state-level Advanced Clean Cars and Advanced Clean Trucks requirements starting in 2025. This only has an effect if the state has adopted ACC or ACT.</v>
      </c>
      <c r="Q189" s="76" t="str">
        <f>IF(ISBLANK(INDEX('Policy Characteristics'!K:K,MATCH($C189,'Policy Characteristics'!$C:$C,0))),"",INDEX('Policy Characteristics'!K:K,MATCH($C189,'Policy Characteristics'!$C:$C,0)))</f>
        <v/>
      </c>
      <c r="R189" s="76" t="str">
        <f>IF(ISBLANK(INDEX('Policy Characteristics'!L:L,MATCH($C189,'Policy Characteristics'!$C:$C,0))),"",INDEX('Policy Characteristics'!L:L,MATCH($C189,'Policy Characteristics'!$C:$C,0)))</f>
        <v/>
      </c>
    </row>
    <row r="190" spans="1:18" s="143" customFormat="1" x14ac:dyDescent="0.25">
      <c r="A190" s="76" t="str">
        <f>IF(ISBLANK(INDEX('Policy Characteristics'!A:A,MATCH($C190,'Policy Characteristics'!$C:$C,0))),"",INDEX('Policy Characteristics'!A:A,MATCH($C190,'Policy Characteristics'!$C:$C,0)))</f>
        <v>Transportation</v>
      </c>
      <c r="B190" s="200" t="str">
        <f>IF(ISBLANK(INDEX('Policy Characteristics'!B:B,MATCH($C190,'Policy Characteristics'!$C:$C,0))),"",INDEX('Policy Characteristics'!B:B,MATCH($C190,'Policy Characteristics'!$C:$C,0)))</f>
        <v>Non-BAU Zero-Emission Vehicle Sales Standard by Subregion</v>
      </c>
      <c r="C190" s="76" t="str">
        <f t="shared" ref="C190:C199" si="6">C189</f>
        <v>Boolean Use Non BAU Minimum Required ZEV Sales Percentage by Subregion</v>
      </c>
      <c r="D190" s="143" t="s">
        <v>45</v>
      </c>
      <c r="E190" s="143" t="s">
        <v>38</v>
      </c>
      <c r="F190" s="143" t="s">
        <v>84</v>
      </c>
      <c r="G190" s="143" t="s">
        <v>587</v>
      </c>
      <c r="H190" s="15">
        <v>2712</v>
      </c>
      <c r="I190" s="88" t="s">
        <v>43</v>
      </c>
      <c r="J190" s="202" t="str">
        <f>IF(ISBLANK(INDEX('Policy Characteristics'!D:D,MATCH($C190,'Policy Characteristics'!$C:$C,0))),"",INDEX('Policy Characteristics'!D:D,MATCH($C190,'Policy Characteristics'!$C:$C,0)))</f>
        <v>ZEV Sales Standard</v>
      </c>
      <c r="K190" s="76" t="str">
        <f>IF(ISBLANK(INDEX('Policy Characteristics'!E:E,MATCH($C190,'Policy Characteristics'!$C:$C,0))),"",INDEX('Policy Characteristics'!E:E,MATCH($C190,'Policy Characteristics'!$C:$C,0)))</f>
        <v>trans non BAU ZEV minimum</v>
      </c>
      <c r="L190" s="206">
        <f>IF(ISBLANK(INDEX('Policy Characteristics'!F:F,MATCH($C190,'Policy Characteristics'!$C:$C,0))),"",INDEX('Policy Characteristics'!F:F,MATCH($C190,'Policy Characteristics'!$C:$C,0)))</f>
        <v>0</v>
      </c>
      <c r="M190" s="206">
        <f>IF(ISBLANK(INDEX('Policy Characteristics'!G:G,MATCH($C190,'Policy Characteristics'!$C:$C,0))),"",INDEX('Policy Characteristics'!G:G,MATCH($C190,'Policy Characteristics'!$C:$C,0)))</f>
        <v>1</v>
      </c>
      <c r="N190" s="206">
        <f>IF(ISBLANK(INDEX('Policy Characteristics'!H:H,MATCH($C190,'Policy Characteristics'!$C:$C,0))),"",INDEX('Policy Characteristics'!H:H,MATCH($C190,'Policy Characteristics'!$C:$C,0)))</f>
        <v>1</v>
      </c>
      <c r="O190" s="76" t="str">
        <f>IF(ISBLANK(INDEX('Policy Characteristics'!I:I,MATCH($C190,'Policy Characteristics'!$C:$C,0))),"",INDEX('Policy Characteristics'!I:I,MATCH($C190,'Policy Characteristics'!$C:$C,0)))</f>
        <v>on/off</v>
      </c>
      <c r="P190" s="76" t="str">
        <f>IF(ISBLANK(INDEX('Policy Characteristics'!J:J,MATCH($C190,'Policy Characteristics'!$C:$C,0))),"",INDEX('Policy Characteristics'!J:J,MATCH($C190,'Policy Characteristics'!$C:$C,0)))</f>
        <v>**Description:** Turning this policy lever on will edit the BAU assumptions for state-level minimum ZEV requirements. This is done by using different input data files for the model. In the United States model and in the various U.S. state models, turning this policy lever on reverses state-level Advanced Clean Cars and Advanced Clean Trucks requirements starting in 2025. This only has an effect if the state has adopted ACC or ACT.</v>
      </c>
      <c r="Q190" s="76" t="str">
        <f>IF(ISBLANK(INDEX('Policy Characteristics'!K:K,MATCH($C190,'Policy Characteristics'!$C:$C,0))),"",INDEX('Policy Characteristics'!K:K,MATCH($C190,'Policy Characteristics'!$C:$C,0)))</f>
        <v/>
      </c>
      <c r="R190" s="76" t="str">
        <f>IF(ISBLANK(INDEX('Policy Characteristics'!L:L,MATCH($C190,'Policy Characteristics'!$C:$C,0))),"",INDEX('Policy Characteristics'!L:L,MATCH($C190,'Policy Characteristics'!$C:$C,0)))</f>
        <v/>
      </c>
    </row>
    <row r="191" spans="1:18" s="143" customFormat="1" x14ac:dyDescent="0.25">
      <c r="A191" s="76" t="str">
        <f>IF(ISBLANK(INDEX('Policy Characteristics'!A:A,MATCH($C191,'Policy Characteristics'!$C:$C,0))),"",INDEX('Policy Characteristics'!A:A,MATCH($C191,'Policy Characteristics'!$C:$C,0)))</f>
        <v>Transportation</v>
      </c>
      <c r="B191" s="200" t="str">
        <f>IF(ISBLANK(INDEX('Policy Characteristics'!B:B,MATCH($C191,'Policy Characteristics'!$C:$C,0))),"",INDEX('Policy Characteristics'!B:B,MATCH($C191,'Policy Characteristics'!$C:$C,0)))</f>
        <v>Non-BAU Zero-Emission Vehicle Sales Standard by Subregion</v>
      </c>
      <c r="C191" s="76" t="str">
        <f t="shared" si="6"/>
        <v>Boolean Use Non BAU Minimum Required ZEV Sales Percentage by Subregion</v>
      </c>
      <c r="D191" s="143" t="s">
        <v>42</v>
      </c>
      <c r="E191" s="143" t="s">
        <v>38</v>
      </c>
      <c r="F191" s="143" t="s">
        <v>85</v>
      </c>
      <c r="G191" s="143" t="s">
        <v>1624</v>
      </c>
      <c r="H191" s="15">
        <v>2713</v>
      </c>
      <c r="I191" s="88" t="s">
        <v>43</v>
      </c>
      <c r="J191" s="202" t="str">
        <f>IF(ISBLANK(INDEX('Policy Characteristics'!D:D,MATCH($C191,'Policy Characteristics'!$C:$C,0))),"",INDEX('Policy Characteristics'!D:D,MATCH($C191,'Policy Characteristics'!$C:$C,0)))</f>
        <v>ZEV Sales Standard</v>
      </c>
      <c r="K191" s="76" t="str">
        <f>IF(ISBLANK(INDEX('Policy Characteristics'!E:E,MATCH($C191,'Policy Characteristics'!$C:$C,0))),"",INDEX('Policy Characteristics'!E:E,MATCH($C191,'Policy Characteristics'!$C:$C,0)))</f>
        <v>trans non BAU ZEV minimum</v>
      </c>
      <c r="L191" s="206">
        <f>IF(ISBLANK(INDEX('Policy Characteristics'!F:F,MATCH($C191,'Policy Characteristics'!$C:$C,0))),"",INDEX('Policy Characteristics'!F:F,MATCH($C191,'Policy Characteristics'!$C:$C,0)))</f>
        <v>0</v>
      </c>
      <c r="M191" s="206">
        <f>IF(ISBLANK(INDEX('Policy Characteristics'!G:G,MATCH($C191,'Policy Characteristics'!$C:$C,0))),"",INDEX('Policy Characteristics'!G:G,MATCH($C191,'Policy Characteristics'!$C:$C,0)))</f>
        <v>1</v>
      </c>
      <c r="N191" s="206">
        <f>IF(ISBLANK(INDEX('Policy Characteristics'!H:H,MATCH($C191,'Policy Characteristics'!$C:$C,0))),"",INDEX('Policy Characteristics'!H:H,MATCH($C191,'Policy Characteristics'!$C:$C,0)))</f>
        <v>1</v>
      </c>
      <c r="O191" s="76" t="str">
        <f>IF(ISBLANK(INDEX('Policy Characteristics'!I:I,MATCH($C191,'Policy Characteristics'!$C:$C,0))),"",INDEX('Policy Characteristics'!I:I,MATCH($C191,'Policy Characteristics'!$C:$C,0)))</f>
        <v>on/off</v>
      </c>
      <c r="P191" s="76" t="str">
        <f>IF(ISBLANK(INDEX('Policy Characteristics'!J:J,MATCH($C191,'Policy Characteristics'!$C:$C,0))),"",INDEX('Policy Characteristics'!J:J,MATCH($C191,'Policy Characteristics'!$C:$C,0)))</f>
        <v>**Description:** Turning this policy lever on will edit the BAU assumptions for state-level minimum ZEV requirements. This is done by using different input data files for the model. In the United States model and in the various U.S. state models, turning this policy lever on reverses state-level Advanced Clean Cars and Advanced Clean Trucks requirements starting in 2025. This only has an effect if the state has adopted ACC or ACT.</v>
      </c>
      <c r="Q191" s="76" t="str">
        <f>IF(ISBLANK(INDEX('Policy Characteristics'!K:K,MATCH($C191,'Policy Characteristics'!$C:$C,0))),"",INDEX('Policy Characteristics'!K:K,MATCH($C191,'Policy Characteristics'!$C:$C,0)))</f>
        <v/>
      </c>
      <c r="R191" s="76" t="str">
        <f>IF(ISBLANK(INDEX('Policy Characteristics'!L:L,MATCH($C191,'Policy Characteristics'!$C:$C,0))),"",INDEX('Policy Characteristics'!L:L,MATCH($C191,'Policy Characteristics'!$C:$C,0)))</f>
        <v/>
      </c>
    </row>
    <row r="192" spans="1:18" s="143" customFormat="1" x14ac:dyDescent="0.25">
      <c r="A192" s="76" t="str">
        <f>IF(ISBLANK(INDEX('Policy Characteristics'!A:A,MATCH($C192,'Policy Characteristics'!$C:$C,0))),"",INDEX('Policy Characteristics'!A:A,MATCH($C192,'Policy Characteristics'!$C:$C,0)))</f>
        <v>Transportation</v>
      </c>
      <c r="B192" s="200" t="str">
        <f>IF(ISBLANK(INDEX('Policy Characteristics'!B:B,MATCH($C192,'Policy Characteristics'!$C:$C,0))),"",INDEX('Policy Characteristics'!B:B,MATCH($C192,'Policy Characteristics'!$C:$C,0)))</f>
        <v>Non-BAU Zero-Emission Vehicle Sales Standard by Subregion</v>
      </c>
      <c r="C192" s="76" t="str">
        <f t="shared" si="6"/>
        <v>Boolean Use Non BAU Minimum Required ZEV Sales Percentage by Subregion</v>
      </c>
      <c r="D192" s="143" t="s">
        <v>45</v>
      </c>
      <c r="E192" s="143" t="s">
        <v>39</v>
      </c>
      <c r="F192" s="143" t="s">
        <v>84</v>
      </c>
      <c r="G192" s="143" t="s">
        <v>1486</v>
      </c>
      <c r="H192" s="15">
        <v>2714</v>
      </c>
      <c r="I192" s="88" t="s">
        <v>44</v>
      </c>
      <c r="J192" s="202" t="str">
        <f>IF(ISBLANK(INDEX('Policy Characteristics'!D:D,MATCH($C192,'Policy Characteristics'!$C:$C,0))),"",INDEX('Policy Characteristics'!D:D,MATCH($C192,'Policy Characteristics'!$C:$C,0)))</f>
        <v>ZEV Sales Standard</v>
      </c>
      <c r="K192" s="76" t="str">
        <f>IF(ISBLANK(INDEX('Policy Characteristics'!E:E,MATCH($C192,'Policy Characteristics'!$C:$C,0))),"",INDEX('Policy Characteristics'!E:E,MATCH($C192,'Policy Characteristics'!$C:$C,0)))</f>
        <v>trans non BAU ZEV minimum</v>
      </c>
      <c r="L192" s="206">
        <f>IF(ISBLANK(INDEX('Policy Characteristics'!F:F,MATCH($C192,'Policy Characteristics'!$C:$C,0))),"",INDEX('Policy Characteristics'!F:F,MATCH($C192,'Policy Characteristics'!$C:$C,0)))</f>
        <v>0</v>
      </c>
      <c r="M192" s="206">
        <f>IF(ISBLANK(INDEX('Policy Characteristics'!G:G,MATCH($C192,'Policy Characteristics'!$C:$C,0))),"",INDEX('Policy Characteristics'!G:G,MATCH($C192,'Policy Characteristics'!$C:$C,0)))</f>
        <v>1</v>
      </c>
      <c r="N192" s="206">
        <f>IF(ISBLANK(INDEX('Policy Characteristics'!H:H,MATCH($C192,'Policy Characteristics'!$C:$C,0))),"",INDEX('Policy Characteristics'!H:H,MATCH($C192,'Policy Characteristics'!$C:$C,0)))</f>
        <v>1</v>
      </c>
      <c r="O192" s="76" t="str">
        <f>IF(ISBLANK(INDEX('Policy Characteristics'!I:I,MATCH($C192,'Policy Characteristics'!$C:$C,0))),"",INDEX('Policy Characteristics'!I:I,MATCH($C192,'Policy Characteristics'!$C:$C,0)))</f>
        <v>on/off</v>
      </c>
      <c r="P192" s="76" t="str">
        <f>IF(ISBLANK(INDEX('Policy Characteristics'!J:J,MATCH($C192,'Policy Characteristics'!$C:$C,0))),"",INDEX('Policy Characteristics'!J:J,MATCH($C192,'Policy Characteristics'!$C:$C,0)))</f>
        <v>**Description:** Turning this policy lever on will edit the BAU assumptions for state-level minimum ZEV requirements. This is done by using different input data files for the model. In the United States model and in the various U.S. state models, turning this policy lever on reverses state-level Advanced Clean Cars and Advanced Clean Trucks requirements starting in 2025. This only has an effect if the state has adopted ACC or ACT.</v>
      </c>
      <c r="Q192" s="76" t="str">
        <f>IF(ISBLANK(INDEX('Policy Characteristics'!K:K,MATCH($C192,'Policy Characteristics'!$C:$C,0))),"",INDEX('Policy Characteristics'!K:K,MATCH($C192,'Policy Characteristics'!$C:$C,0)))</f>
        <v/>
      </c>
      <c r="R192" s="76" t="str">
        <f>IF(ISBLANK(INDEX('Policy Characteristics'!L:L,MATCH($C192,'Policy Characteristics'!$C:$C,0))),"",INDEX('Policy Characteristics'!L:L,MATCH($C192,'Policy Characteristics'!$C:$C,0)))</f>
        <v/>
      </c>
    </row>
    <row r="193" spans="1:18" s="143" customFormat="1" x14ac:dyDescent="0.25">
      <c r="A193" s="76" t="str">
        <f>IF(ISBLANK(INDEX('Policy Characteristics'!A:A,MATCH($C193,'Policy Characteristics'!$C:$C,0))),"",INDEX('Policy Characteristics'!A:A,MATCH($C193,'Policy Characteristics'!$C:$C,0)))</f>
        <v>Transportation</v>
      </c>
      <c r="B193" s="200" t="str">
        <f>IF(ISBLANK(INDEX('Policy Characteristics'!B:B,MATCH($C193,'Policy Characteristics'!$C:$C,0))),"",INDEX('Policy Characteristics'!B:B,MATCH($C193,'Policy Characteristics'!$C:$C,0)))</f>
        <v>Non-BAU Zero-Emission Vehicle Sales Standard by Subregion</v>
      </c>
      <c r="C193" s="76" t="str">
        <f t="shared" si="6"/>
        <v>Boolean Use Non BAU Minimum Required ZEV Sales Percentage by Subregion</v>
      </c>
      <c r="D193" s="143" t="s">
        <v>42</v>
      </c>
      <c r="E193" s="143" t="s">
        <v>39</v>
      </c>
      <c r="F193" s="143" t="s">
        <v>85</v>
      </c>
      <c r="G193" s="143" t="s">
        <v>1486</v>
      </c>
      <c r="H193" s="15">
        <v>2715</v>
      </c>
      <c r="I193" s="88" t="s">
        <v>44</v>
      </c>
      <c r="J193" s="202" t="str">
        <f>IF(ISBLANK(INDEX('Policy Characteristics'!D:D,MATCH($C193,'Policy Characteristics'!$C:$C,0))),"",INDEX('Policy Characteristics'!D:D,MATCH($C193,'Policy Characteristics'!$C:$C,0)))</f>
        <v>ZEV Sales Standard</v>
      </c>
      <c r="K193" s="76" t="str">
        <f>IF(ISBLANK(INDEX('Policy Characteristics'!E:E,MATCH($C193,'Policy Characteristics'!$C:$C,0))),"",INDEX('Policy Characteristics'!E:E,MATCH($C193,'Policy Characteristics'!$C:$C,0)))</f>
        <v>trans non BAU ZEV minimum</v>
      </c>
      <c r="L193" s="206">
        <f>IF(ISBLANK(INDEX('Policy Characteristics'!F:F,MATCH($C193,'Policy Characteristics'!$C:$C,0))),"",INDEX('Policy Characteristics'!F:F,MATCH($C193,'Policy Characteristics'!$C:$C,0)))</f>
        <v>0</v>
      </c>
      <c r="M193" s="206">
        <f>IF(ISBLANK(INDEX('Policy Characteristics'!G:G,MATCH($C193,'Policy Characteristics'!$C:$C,0))),"",INDEX('Policy Characteristics'!G:G,MATCH($C193,'Policy Characteristics'!$C:$C,0)))</f>
        <v>1</v>
      </c>
      <c r="N193" s="206">
        <f>IF(ISBLANK(INDEX('Policy Characteristics'!H:H,MATCH($C193,'Policy Characteristics'!$C:$C,0))),"",INDEX('Policy Characteristics'!H:H,MATCH($C193,'Policy Characteristics'!$C:$C,0)))</f>
        <v>1</v>
      </c>
      <c r="O193" s="76" t="str">
        <f>IF(ISBLANK(INDEX('Policy Characteristics'!I:I,MATCH($C193,'Policy Characteristics'!$C:$C,0))),"",INDEX('Policy Characteristics'!I:I,MATCH($C193,'Policy Characteristics'!$C:$C,0)))</f>
        <v>on/off</v>
      </c>
      <c r="P193" s="76" t="str">
        <f>IF(ISBLANK(INDEX('Policy Characteristics'!J:J,MATCH($C193,'Policy Characteristics'!$C:$C,0))),"",INDEX('Policy Characteristics'!J:J,MATCH($C193,'Policy Characteristics'!$C:$C,0)))</f>
        <v>**Description:** Turning this policy lever on will edit the BAU assumptions for state-level minimum ZEV requirements. This is done by using different input data files for the model. In the United States model and in the various U.S. state models, turning this policy lever on reverses state-level Advanced Clean Cars and Advanced Clean Trucks requirements starting in 2025. This only has an effect if the state has adopted ACC or ACT.</v>
      </c>
      <c r="Q193" s="76" t="str">
        <f>IF(ISBLANK(INDEX('Policy Characteristics'!K:K,MATCH($C193,'Policy Characteristics'!$C:$C,0))),"",INDEX('Policy Characteristics'!K:K,MATCH($C193,'Policy Characteristics'!$C:$C,0)))</f>
        <v/>
      </c>
      <c r="R193" s="76" t="str">
        <f>IF(ISBLANK(INDEX('Policy Characteristics'!L:L,MATCH($C193,'Policy Characteristics'!$C:$C,0))),"",INDEX('Policy Characteristics'!L:L,MATCH($C193,'Policy Characteristics'!$C:$C,0)))</f>
        <v/>
      </c>
    </row>
    <row r="194" spans="1:18" s="143" customFormat="1" x14ac:dyDescent="0.25">
      <c r="A194" s="76" t="str">
        <f>IF(ISBLANK(INDEX('Policy Characteristics'!A:A,MATCH($C194,'Policy Characteristics'!$C:$C,0))),"",INDEX('Policy Characteristics'!A:A,MATCH($C194,'Policy Characteristics'!$C:$C,0)))</f>
        <v>Transportation</v>
      </c>
      <c r="B194" s="200" t="str">
        <f>IF(ISBLANK(INDEX('Policy Characteristics'!B:B,MATCH($C194,'Policy Characteristics'!$C:$C,0))),"",INDEX('Policy Characteristics'!B:B,MATCH($C194,'Policy Characteristics'!$C:$C,0)))</f>
        <v>Non-BAU Zero-Emission Vehicle Sales Standard by Subregion</v>
      </c>
      <c r="C194" s="76" t="str">
        <f t="shared" si="6"/>
        <v>Boolean Use Non BAU Minimum Required ZEV Sales Percentage by Subregion</v>
      </c>
      <c r="D194" s="143" t="s">
        <v>45</v>
      </c>
      <c r="E194" s="143" t="s">
        <v>40</v>
      </c>
      <c r="F194" s="143" t="s">
        <v>84</v>
      </c>
      <c r="G194" s="143" t="s">
        <v>86</v>
      </c>
      <c r="H194" s="15">
        <v>2716</v>
      </c>
      <c r="I194" s="88" t="s">
        <v>44</v>
      </c>
      <c r="J194" s="202" t="str">
        <f>IF(ISBLANK(INDEX('Policy Characteristics'!D:D,MATCH($C194,'Policy Characteristics'!$C:$C,0))),"",INDEX('Policy Characteristics'!D:D,MATCH($C194,'Policy Characteristics'!$C:$C,0)))</f>
        <v>ZEV Sales Standard</v>
      </c>
      <c r="K194" s="76" t="str">
        <f>IF(ISBLANK(INDEX('Policy Characteristics'!E:E,MATCH($C194,'Policy Characteristics'!$C:$C,0))),"",INDEX('Policy Characteristics'!E:E,MATCH($C194,'Policy Characteristics'!$C:$C,0)))</f>
        <v>trans non BAU ZEV minimum</v>
      </c>
      <c r="L194" s="206">
        <f>IF(ISBLANK(INDEX('Policy Characteristics'!F:F,MATCH($C194,'Policy Characteristics'!$C:$C,0))),"",INDEX('Policy Characteristics'!F:F,MATCH($C194,'Policy Characteristics'!$C:$C,0)))</f>
        <v>0</v>
      </c>
      <c r="M194" s="206">
        <f>IF(ISBLANK(INDEX('Policy Characteristics'!G:G,MATCH($C194,'Policy Characteristics'!$C:$C,0))),"",INDEX('Policy Characteristics'!G:G,MATCH($C194,'Policy Characteristics'!$C:$C,0)))</f>
        <v>1</v>
      </c>
      <c r="N194" s="206">
        <f>IF(ISBLANK(INDEX('Policy Characteristics'!H:H,MATCH($C194,'Policy Characteristics'!$C:$C,0))),"",INDEX('Policy Characteristics'!H:H,MATCH($C194,'Policy Characteristics'!$C:$C,0)))</f>
        <v>1</v>
      </c>
      <c r="O194" s="76" t="str">
        <f>IF(ISBLANK(INDEX('Policy Characteristics'!I:I,MATCH($C194,'Policy Characteristics'!$C:$C,0))),"",INDEX('Policy Characteristics'!I:I,MATCH($C194,'Policy Characteristics'!$C:$C,0)))</f>
        <v>on/off</v>
      </c>
      <c r="P194" s="76" t="str">
        <f>IF(ISBLANK(INDEX('Policy Characteristics'!J:J,MATCH($C194,'Policy Characteristics'!$C:$C,0))),"",INDEX('Policy Characteristics'!J:J,MATCH($C194,'Policy Characteristics'!$C:$C,0)))</f>
        <v>**Description:** Turning this policy lever on will edit the BAU assumptions for state-level minimum ZEV requirements. This is done by using different input data files for the model. In the United States model and in the various U.S. state models, turning this policy lever on reverses state-level Advanced Clean Cars and Advanced Clean Trucks requirements starting in 2025. This only has an effect if the state has adopted ACC or ACT.</v>
      </c>
      <c r="Q194" s="76" t="str">
        <f>IF(ISBLANK(INDEX('Policy Characteristics'!K:K,MATCH($C194,'Policy Characteristics'!$C:$C,0))),"",INDEX('Policy Characteristics'!K:K,MATCH($C194,'Policy Characteristics'!$C:$C,0)))</f>
        <v/>
      </c>
      <c r="R194" s="76" t="str">
        <f>IF(ISBLANK(INDEX('Policy Characteristics'!L:L,MATCH($C194,'Policy Characteristics'!$C:$C,0))),"",INDEX('Policy Characteristics'!L:L,MATCH($C194,'Policy Characteristics'!$C:$C,0)))</f>
        <v/>
      </c>
    </row>
    <row r="195" spans="1:18" s="143" customFormat="1" x14ac:dyDescent="0.25">
      <c r="A195" s="76" t="str">
        <f>IF(ISBLANK(INDEX('Policy Characteristics'!A:A,MATCH($C195,'Policy Characteristics'!$C:$C,0))),"",INDEX('Policy Characteristics'!A:A,MATCH($C195,'Policy Characteristics'!$C:$C,0)))</f>
        <v>Transportation</v>
      </c>
      <c r="B195" s="200" t="str">
        <f>IF(ISBLANK(INDEX('Policy Characteristics'!B:B,MATCH($C195,'Policy Characteristics'!$C:$C,0))),"",INDEX('Policy Characteristics'!B:B,MATCH($C195,'Policy Characteristics'!$C:$C,0)))</f>
        <v>Non-BAU Zero-Emission Vehicle Sales Standard by Subregion</v>
      </c>
      <c r="C195" s="76" t="str">
        <f t="shared" si="6"/>
        <v>Boolean Use Non BAU Minimum Required ZEV Sales Percentage by Subregion</v>
      </c>
      <c r="D195" s="143" t="s">
        <v>42</v>
      </c>
      <c r="E195" s="143" t="s">
        <v>40</v>
      </c>
      <c r="F195" s="143" t="s">
        <v>85</v>
      </c>
      <c r="G195" s="143" t="s">
        <v>86</v>
      </c>
      <c r="H195" s="15">
        <v>2717</v>
      </c>
      <c r="I195" s="88" t="s">
        <v>44</v>
      </c>
      <c r="J195" s="202" t="str">
        <f>IF(ISBLANK(INDEX('Policy Characteristics'!D:D,MATCH($C195,'Policy Characteristics'!$C:$C,0))),"",INDEX('Policy Characteristics'!D:D,MATCH($C195,'Policy Characteristics'!$C:$C,0)))</f>
        <v>ZEV Sales Standard</v>
      </c>
      <c r="K195" s="76" t="str">
        <f>IF(ISBLANK(INDEX('Policy Characteristics'!E:E,MATCH($C195,'Policy Characteristics'!$C:$C,0))),"",INDEX('Policy Characteristics'!E:E,MATCH($C195,'Policy Characteristics'!$C:$C,0)))</f>
        <v>trans non BAU ZEV minimum</v>
      </c>
      <c r="L195" s="206">
        <f>IF(ISBLANK(INDEX('Policy Characteristics'!F:F,MATCH($C195,'Policy Characteristics'!$C:$C,0))),"",INDEX('Policy Characteristics'!F:F,MATCH($C195,'Policy Characteristics'!$C:$C,0)))</f>
        <v>0</v>
      </c>
      <c r="M195" s="206">
        <f>IF(ISBLANK(INDEX('Policy Characteristics'!G:G,MATCH($C195,'Policy Characteristics'!$C:$C,0))),"",INDEX('Policy Characteristics'!G:G,MATCH($C195,'Policy Characteristics'!$C:$C,0)))</f>
        <v>1</v>
      </c>
      <c r="N195" s="206">
        <f>IF(ISBLANK(INDEX('Policy Characteristics'!H:H,MATCH($C195,'Policy Characteristics'!$C:$C,0))),"",INDEX('Policy Characteristics'!H:H,MATCH($C195,'Policy Characteristics'!$C:$C,0)))</f>
        <v>1</v>
      </c>
      <c r="O195" s="76" t="str">
        <f>IF(ISBLANK(INDEX('Policy Characteristics'!I:I,MATCH($C195,'Policy Characteristics'!$C:$C,0))),"",INDEX('Policy Characteristics'!I:I,MATCH($C195,'Policy Characteristics'!$C:$C,0)))</f>
        <v>on/off</v>
      </c>
      <c r="P195" s="76" t="str">
        <f>IF(ISBLANK(INDEX('Policy Characteristics'!J:J,MATCH($C195,'Policy Characteristics'!$C:$C,0))),"",INDEX('Policy Characteristics'!J:J,MATCH($C195,'Policy Characteristics'!$C:$C,0)))</f>
        <v>**Description:** Turning this policy lever on will edit the BAU assumptions for state-level minimum ZEV requirements. This is done by using different input data files for the model. In the United States model and in the various U.S. state models, turning this policy lever on reverses state-level Advanced Clean Cars and Advanced Clean Trucks requirements starting in 2025. This only has an effect if the state has adopted ACC or ACT.</v>
      </c>
      <c r="Q195" s="76" t="str">
        <f>IF(ISBLANK(INDEX('Policy Characteristics'!K:K,MATCH($C195,'Policy Characteristics'!$C:$C,0))),"",INDEX('Policy Characteristics'!K:K,MATCH($C195,'Policy Characteristics'!$C:$C,0)))</f>
        <v/>
      </c>
      <c r="R195" s="76" t="str">
        <f>IF(ISBLANK(INDEX('Policy Characteristics'!L:L,MATCH($C195,'Policy Characteristics'!$C:$C,0))),"",INDEX('Policy Characteristics'!L:L,MATCH($C195,'Policy Characteristics'!$C:$C,0)))</f>
        <v/>
      </c>
    </row>
    <row r="196" spans="1:18" s="143" customFormat="1" x14ac:dyDescent="0.25">
      <c r="A196" s="76" t="str">
        <f>IF(ISBLANK(INDEX('Policy Characteristics'!A:A,MATCH($C196,'Policy Characteristics'!$C:$C,0))),"",INDEX('Policy Characteristics'!A:A,MATCH($C196,'Policy Characteristics'!$C:$C,0)))</f>
        <v>Transportation</v>
      </c>
      <c r="B196" s="200" t="str">
        <f>IF(ISBLANK(INDEX('Policy Characteristics'!B:B,MATCH($C196,'Policy Characteristics'!$C:$C,0))),"",INDEX('Policy Characteristics'!B:B,MATCH($C196,'Policy Characteristics'!$C:$C,0)))</f>
        <v>Non-BAU Zero-Emission Vehicle Sales Standard by Subregion</v>
      </c>
      <c r="C196" s="76" t="str">
        <f t="shared" si="6"/>
        <v>Boolean Use Non BAU Minimum Required ZEV Sales Percentage by Subregion</v>
      </c>
      <c r="D196" s="143" t="s">
        <v>45</v>
      </c>
      <c r="E196" s="143" t="s">
        <v>41</v>
      </c>
      <c r="F196" s="143" t="s">
        <v>84</v>
      </c>
      <c r="G196" s="143" t="s">
        <v>1487</v>
      </c>
      <c r="H196" s="15">
        <v>2718</v>
      </c>
      <c r="I196" s="88" t="s">
        <v>44</v>
      </c>
      <c r="J196" s="202" t="str">
        <f>IF(ISBLANK(INDEX('Policy Characteristics'!D:D,MATCH($C196,'Policy Characteristics'!$C:$C,0))),"",INDEX('Policy Characteristics'!D:D,MATCH($C196,'Policy Characteristics'!$C:$C,0)))</f>
        <v>ZEV Sales Standard</v>
      </c>
      <c r="K196" s="76" t="str">
        <f>IF(ISBLANK(INDEX('Policy Characteristics'!E:E,MATCH($C196,'Policy Characteristics'!$C:$C,0))),"",INDEX('Policy Characteristics'!E:E,MATCH($C196,'Policy Characteristics'!$C:$C,0)))</f>
        <v>trans non BAU ZEV minimum</v>
      </c>
      <c r="L196" s="206">
        <f>IF(ISBLANK(INDEX('Policy Characteristics'!F:F,MATCH($C196,'Policy Characteristics'!$C:$C,0))),"",INDEX('Policy Characteristics'!F:F,MATCH($C196,'Policy Characteristics'!$C:$C,0)))</f>
        <v>0</v>
      </c>
      <c r="M196" s="206">
        <f>IF(ISBLANK(INDEX('Policy Characteristics'!G:G,MATCH($C196,'Policy Characteristics'!$C:$C,0))),"",INDEX('Policy Characteristics'!G:G,MATCH($C196,'Policy Characteristics'!$C:$C,0)))</f>
        <v>1</v>
      </c>
      <c r="N196" s="206">
        <f>IF(ISBLANK(INDEX('Policy Characteristics'!H:H,MATCH($C196,'Policy Characteristics'!$C:$C,0))),"",INDEX('Policy Characteristics'!H:H,MATCH($C196,'Policy Characteristics'!$C:$C,0)))</f>
        <v>1</v>
      </c>
      <c r="O196" s="76" t="str">
        <f>IF(ISBLANK(INDEX('Policy Characteristics'!I:I,MATCH($C196,'Policy Characteristics'!$C:$C,0))),"",INDEX('Policy Characteristics'!I:I,MATCH($C196,'Policy Characteristics'!$C:$C,0)))</f>
        <v>on/off</v>
      </c>
      <c r="P196" s="76" t="str">
        <f>IF(ISBLANK(INDEX('Policy Characteristics'!J:J,MATCH($C196,'Policy Characteristics'!$C:$C,0))),"",INDEX('Policy Characteristics'!J:J,MATCH($C196,'Policy Characteristics'!$C:$C,0)))</f>
        <v>**Description:** Turning this policy lever on will edit the BAU assumptions for state-level minimum ZEV requirements. This is done by using different input data files for the model. In the United States model and in the various U.S. state models, turning this policy lever on reverses state-level Advanced Clean Cars and Advanced Clean Trucks requirements starting in 2025. This only has an effect if the state has adopted ACC or ACT.</v>
      </c>
      <c r="Q196" s="76" t="str">
        <f>IF(ISBLANK(INDEX('Policy Characteristics'!K:K,MATCH($C196,'Policy Characteristics'!$C:$C,0))),"",INDEX('Policy Characteristics'!K:K,MATCH($C196,'Policy Characteristics'!$C:$C,0)))</f>
        <v/>
      </c>
      <c r="R196" s="76" t="str">
        <f>IF(ISBLANK(INDEX('Policy Characteristics'!L:L,MATCH($C196,'Policy Characteristics'!$C:$C,0))),"",INDEX('Policy Characteristics'!L:L,MATCH($C196,'Policy Characteristics'!$C:$C,0)))</f>
        <v/>
      </c>
    </row>
    <row r="197" spans="1:18" s="143" customFormat="1" x14ac:dyDescent="0.25">
      <c r="A197" s="76" t="str">
        <f>IF(ISBLANK(INDEX('Policy Characteristics'!A:A,MATCH($C197,'Policy Characteristics'!$C:$C,0))),"",INDEX('Policy Characteristics'!A:A,MATCH($C197,'Policy Characteristics'!$C:$C,0)))</f>
        <v>Transportation</v>
      </c>
      <c r="B197" s="200" t="str">
        <f>IF(ISBLANK(INDEX('Policy Characteristics'!B:B,MATCH($C197,'Policy Characteristics'!$C:$C,0))),"",INDEX('Policy Characteristics'!B:B,MATCH($C197,'Policy Characteristics'!$C:$C,0)))</f>
        <v>Non-BAU Zero-Emission Vehicle Sales Standard by Subregion</v>
      </c>
      <c r="C197" s="76" t="str">
        <f t="shared" si="6"/>
        <v>Boolean Use Non BAU Minimum Required ZEV Sales Percentage by Subregion</v>
      </c>
      <c r="D197" s="143" t="s">
        <v>42</v>
      </c>
      <c r="E197" s="143" t="s">
        <v>41</v>
      </c>
      <c r="F197" s="143" t="s">
        <v>85</v>
      </c>
      <c r="G197" s="143" t="s">
        <v>1488</v>
      </c>
      <c r="H197" s="15">
        <v>2719</v>
      </c>
      <c r="I197" s="88" t="s">
        <v>44</v>
      </c>
      <c r="J197" s="202" t="str">
        <f>IF(ISBLANK(INDEX('Policy Characteristics'!D:D,MATCH($C197,'Policy Characteristics'!$C:$C,0))),"",INDEX('Policy Characteristics'!D:D,MATCH($C197,'Policy Characteristics'!$C:$C,0)))</f>
        <v>ZEV Sales Standard</v>
      </c>
      <c r="K197" s="76" t="str">
        <f>IF(ISBLANK(INDEX('Policy Characteristics'!E:E,MATCH($C197,'Policy Characteristics'!$C:$C,0))),"",INDEX('Policy Characteristics'!E:E,MATCH($C197,'Policy Characteristics'!$C:$C,0)))</f>
        <v>trans non BAU ZEV minimum</v>
      </c>
      <c r="L197" s="206">
        <f>IF(ISBLANK(INDEX('Policy Characteristics'!F:F,MATCH($C197,'Policy Characteristics'!$C:$C,0))),"",INDEX('Policy Characteristics'!F:F,MATCH($C197,'Policy Characteristics'!$C:$C,0)))</f>
        <v>0</v>
      </c>
      <c r="M197" s="206">
        <f>IF(ISBLANK(INDEX('Policy Characteristics'!G:G,MATCH($C197,'Policy Characteristics'!$C:$C,0))),"",INDEX('Policy Characteristics'!G:G,MATCH($C197,'Policy Characteristics'!$C:$C,0)))</f>
        <v>1</v>
      </c>
      <c r="N197" s="206">
        <f>IF(ISBLANK(INDEX('Policy Characteristics'!H:H,MATCH($C197,'Policy Characteristics'!$C:$C,0))),"",INDEX('Policy Characteristics'!H:H,MATCH($C197,'Policy Characteristics'!$C:$C,0)))</f>
        <v>1</v>
      </c>
      <c r="O197" s="76" t="str">
        <f>IF(ISBLANK(INDEX('Policy Characteristics'!I:I,MATCH($C197,'Policy Characteristics'!$C:$C,0))),"",INDEX('Policy Characteristics'!I:I,MATCH($C197,'Policy Characteristics'!$C:$C,0)))</f>
        <v>on/off</v>
      </c>
      <c r="P197" s="76" t="str">
        <f>IF(ISBLANK(INDEX('Policy Characteristics'!J:J,MATCH($C197,'Policy Characteristics'!$C:$C,0))),"",INDEX('Policy Characteristics'!J:J,MATCH($C197,'Policy Characteristics'!$C:$C,0)))</f>
        <v>**Description:** Turning this policy lever on will edit the BAU assumptions for state-level minimum ZEV requirements. This is done by using different input data files for the model. In the United States model and in the various U.S. state models, turning this policy lever on reverses state-level Advanced Clean Cars and Advanced Clean Trucks requirements starting in 2025. This only has an effect if the state has adopted ACC or ACT.</v>
      </c>
      <c r="Q197" s="76" t="str">
        <f>IF(ISBLANK(INDEX('Policy Characteristics'!K:K,MATCH($C197,'Policy Characteristics'!$C:$C,0))),"",INDEX('Policy Characteristics'!K:K,MATCH($C197,'Policy Characteristics'!$C:$C,0)))</f>
        <v/>
      </c>
      <c r="R197" s="76" t="str">
        <f>IF(ISBLANK(INDEX('Policy Characteristics'!L:L,MATCH($C197,'Policy Characteristics'!$C:$C,0))),"",INDEX('Policy Characteristics'!L:L,MATCH($C197,'Policy Characteristics'!$C:$C,0)))</f>
        <v/>
      </c>
    </row>
    <row r="198" spans="1:18" s="143" customFormat="1" x14ac:dyDescent="0.25">
      <c r="A198" s="76" t="str">
        <f>IF(ISBLANK(INDEX('Policy Characteristics'!A:A,MATCH($C198,'Policy Characteristics'!$C:$C,0))),"",INDEX('Policy Characteristics'!A:A,MATCH($C198,'Policy Characteristics'!$C:$C,0)))</f>
        <v>Transportation</v>
      </c>
      <c r="B198" s="200" t="str">
        <f>IF(ISBLANK(INDEX('Policy Characteristics'!B:B,MATCH($C198,'Policy Characteristics'!$C:$C,0))),"",INDEX('Policy Characteristics'!B:B,MATCH($C198,'Policy Characteristics'!$C:$C,0)))</f>
        <v>Non-BAU Zero-Emission Vehicle Sales Standard by Subregion</v>
      </c>
      <c r="C198" s="76" t="str">
        <f t="shared" si="6"/>
        <v>Boolean Use Non BAU Minimum Required ZEV Sales Percentage by Subregion</v>
      </c>
      <c r="D198" s="143" t="s">
        <v>45</v>
      </c>
      <c r="E198" s="143" t="s">
        <v>112</v>
      </c>
      <c r="F198" s="143" t="s">
        <v>84</v>
      </c>
      <c r="G198" s="143" t="s">
        <v>142</v>
      </c>
      <c r="H198" s="15">
        <v>2720</v>
      </c>
      <c r="I198" s="88" t="s">
        <v>44</v>
      </c>
      <c r="J198" s="202" t="str">
        <f>IF(ISBLANK(INDEX('Policy Characteristics'!D:D,MATCH($C198,'Policy Characteristics'!$C:$C,0))),"",INDEX('Policy Characteristics'!D:D,MATCH($C198,'Policy Characteristics'!$C:$C,0)))</f>
        <v>ZEV Sales Standard</v>
      </c>
      <c r="K198" s="76" t="str">
        <f>IF(ISBLANK(INDEX('Policy Characteristics'!E:E,MATCH($C198,'Policy Characteristics'!$C:$C,0))),"",INDEX('Policy Characteristics'!E:E,MATCH($C198,'Policy Characteristics'!$C:$C,0)))</f>
        <v>trans non BAU ZEV minimum</v>
      </c>
      <c r="L198" s="206">
        <f>IF(ISBLANK(INDEX('Policy Characteristics'!F:F,MATCH($C198,'Policy Characteristics'!$C:$C,0))),"",INDEX('Policy Characteristics'!F:F,MATCH($C198,'Policy Characteristics'!$C:$C,0)))</f>
        <v>0</v>
      </c>
      <c r="M198" s="206">
        <f>IF(ISBLANK(INDEX('Policy Characteristics'!G:G,MATCH($C198,'Policy Characteristics'!$C:$C,0))),"",INDEX('Policy Characteristics'!G:G,MATCH($C198,'Policy Characteristics'!$C:$C,0)))</f>
        <v>1</v>
      </c>
      <c r="N198" s="206">
        <f>IF(ISBLANK(INDEX('Policy Characteristics'!H:H,MATCH($C198,'Policy Characteristics'!$C:$C,0))),"",INDEX('Policy Characteristics'!H:H,MATCH($C198,'Policy Characteristics'!$C:$C,0)))</f>
        <v>1</v>
      </c>
      <c r="O198" s="76" t="str">
        <f>IF(ISBLANK(INDEX('Policy Characteristics'!I:I,MATCH($C198,'Policy Characteristics'!$C:$C,0))),"",INDEX('Policy Characteristics'!I:I,MATCH($C198,'Policy Characteristics'!$C:$C,0)))</f>
        <v>on/off</v>
      </c>
      <c r="P198" s="76" t="str">
        <f>IF(ISBLANK(INDEX('Policy Characteristics'!J:J,MATCH($C198,'Policy Characteristics'!$C:$C,0))),"",INDEX('Policy Characteristics'!J:J,MATCH($C198,'Policy Characteristics'!$C:$C,0)))</f>
        <v>**Description:** Turning this policy lever on will edit the BAU assumptions for state-level minimum ZEV requirements. This is done by using different input data files for the model. In the United States model and in the various U.S. state models, turning this policy lever on reverses state-level Advanced Clean Cars and Advanced Clean Trucks requirements starting in 2025. This only has an effect if the state has adopted ACC or ACT.</v>
      </c>
      <c r="Q198" s="76" t="str">
        <f>IF(ISBLANK(INDEX('Policy Characteristics'!K:K,MATCH($C198,'Policy Characteristics'!$C:$C,0))),"",INDEX('Policy Characteristics'!K:K,MATCH($C198,'Policy Characteristics'!$C:$C,0)))</f>
        <v/>
      </c>
      <c r="R198" s="76" t="str">
        <f>IF(ISBLANK(INDEX('Policy Characteristics'!L:L,MATCH($C198,'Policy Characteristics'!$C:$C,0))),"",INDEX('Policy Characteristics'!L:L,MATCH($C198,'Policy Characteristics'!$C:$C,0)))</f>
        <v/>
      </c>
    </row>
    <row r="199" spans="1:18" x14ac:dyDescent="0.25">
      <c r="A199" s="76" t="str">
        <f>IF(ISBLANK(INDEX('Policy Characteristics'!A:A,MATCH($C199,'Policy Characteristics'!$C:$C,0))),"",INDEX('Policy Characteristics'!A:A,MATCH($C199,'Policy Characteristics'!$C:$C,0)))</f>
        <v>Transportation</v>
      </c>
      <c r="B199" s="200" t="str">
        <f>IF(ISBLANK(INDEX('Policy Characteristics'!B:B,MATCH($C199,'Policy Characteristics'!$C:$C,0))),"",INDEX('Policy Characteristics'!B:B,MATCH($C199,'Policy Characteristics'!$C:$C,0)))</f>
        <v>Non-BAU Zero-Emission Vehicle Sales Standard by Subregion</v>
      </c>
      <c r="C199" s="76" t="str">
        <f t="shared" si="6"/>
        <v>Boolean Use Non BAU Minimum Required ZEV Sales Percentage by Subregion</v>
      </c>
      <c r="D199" s="143" t="s">
        <v>42</v>
      </c>
      <c r="E199" s="143" t="s">
        <v>112</v>
      </c>
      <c r="F199" s="143" t="s">
        <v>85</v>
      </c>
      <c r="G199" s="143" t="s">
        <v>142</v>
      </c>
      <c r="H199" s="15">
        <v>2721</v>
      </c>
      <c r="I199" s="88" t="s">
        <v>44</v>
      </c>
      <c r="J199" s="202" t="str">
        <f>IF(ISBLANK(INDEX('Policy Characteristics'!D:D,MATCH($C199,'Policy Characteristics'!$C:$C,0))),"",INDEX('Policy Characteristics'!D:D,MATCH($C199,'Policy Characteristics'!$C:$C,0)))</f>
        <v>ZEV Sales Standard</v>
      </c>
      <c r="K199" s="76" t="str">
        <f>IF(ISBLANK(INDEX('Policy Characteristics'!E:E,MATCH($C199,'Policy Characteristics'!$C:$C,0))),"",INDEX('Policy Characteristics'!E:E,MATCH($C199,'Policy Characteristics'!$C:$C,0)))</f>
        <v>trans non BAU ZEV minimum</v>
      </c>
      <c r="L199" s="206">
        <f>IF(ISBLANK(INDEX('Policy Characteristics'!F:F,MATCH($C199,'Policy Characteristics'!$C:$C,0))),"",INDEX('Policy Characteristics'!F:F,MATCH($C199,'Policy Characteristics'!$C:$C,0)))</f>
        <v>0</v>
      </c>
      <c r="M199" s="206">
        <f>IF(ISBLANK(INDEX('Policy Characteristics'!G:G,MATCH($C199,'Policy Characteristics'!$C:$C,0))),"",INDEX('Policy Characteristics'!G:G,MATCH($C199,'Policy Characteristics'!$C:$C,0)))</f>
        <v>1</v>
      </c>
      <c r="N199" s="206">
        <f>IF(ISBLANK(INDEX('Policy Characteristics'!H:H,MATCH($C199,'Policy Characteristics'!$C:$C,0))),"",INDEX('Policy Characteristics'!H:H,MATCH($C199,'Policy Characteristics'!$C:$C,0)))</f>
        <v>1</v>
      </c>
      <c r="O199" s="76" t="str">
        <f>IF(ISBLANK(INDEX('Policy Characteristics'!I:I,MATCH($C199,'Policy Characteristics'!$C:$C,0))),"",INDEX('Policy Characteristics'!I:I,MATCH($C199,'Policy Characteristics'!$C:$C,0)))</f>
        <v>on/off</v>
      </c>
      <c r="P199" s="76" t="str">
        <f>IF(ISBLANK(INDEX('Policy Characteristics'!J:J,MATCH($C199,'Policy Characteristics'!$C:$C,0))),"",INDEX('Policy Characteristics'!J:J,MATCH($C199,'Policy Characteristics'!$C:$C,0)))</f>
        <v>**Description:** Turning this policy lever on will edit the BAU assumptions for state-level minimum ZEV requirements. This is done by using different input data files for the model. In the United States model and in the various U.S. state models, turning this policy lever on reverses state-level Advanced Clean Cars and Advanced Clean Trucks requirements starting in 2025. This only has an effect if the state has adopted ACC or ACT.</v>
      </c>
      <c r="Q199" s="76" t="str">
        <f>IF(ISBLANK(INDEX('Policy Characteristics'!K:K,MATCH($C199,'Policy Characteristics'!$C:$C,0))),"",INDEX('Policy Characteristics'!K:K,MATCH($C199,'Policy Characteristics'!$C:$C,0)))</f>
        <v/>
      </c>
      <c r="R199" s="76" t="str">
        <f>IF(ISBLANK(INDEX('Policy Characteristics'!L:L,MATCH($C199,'Policy Characteristics'!$C:$C,0))),"",INDEX('Policy Characteristics'!L:L,MATCH($C199,'Policy Characteristics'!$C:$C,0)))</f>
        <v/>
      </c>
    </row>
    <row r="200" spans="1:18" x14ac:dyDescent="0.25">
      <c r="A200" s="76" t="str">
        <f>IF(ISBLANK(INDEX('Policy Characteristics'!A:A,MATCH($C200,'Policy Characteristics'!$C:$C,0))),"",INDEX('Policy Characteristics'!A:A,MATCH($C200,'Policy Characteristics'!$C:$C,0)))</f>
        <v>Buildings and Appliances</v>
      </c>
      <c r="B200" s="200" t="str">
        <f>IF(ISBLANK(INDEX('Policy Characteristics'!B:B,MATCH($C200,'Policy Characteristics'!$C:$C,0))),"",INDEX('Policy Characteristics'!B:B,MATCH($C200,'Policy Characteristics'!$C:$C,0)))</f>
        <v>Building Component Electrification</v>
      </c>
      <c r="C200" t="s">
        <v>727</v>
      </c>
      <c r="D200" s="88" t="s">
        <v>114</v>
      </c>
      <c r="E200" s="88" t="s">
        <v>274</v>
      </c>
      <c r="F200" s="88" t="s">
        <v>120</v>
      </c>
      <c r="G200" s="88" t="s">
        <v>278</v>
      </c>
      <c r="H200" s="15">
        <v>435</v>
      </c>
      <c r="I200" s="213" t="s">
        <v>43</v>
      </c>
      <c r="J200" s="202" t="str">
        <f>IF(ISBLANK(INDEX('Policy Characteristics'!D:D,MATCH($C200,'Policy Characteristics'!$C:$C,0))),"",INDEX('Policy Characteristics'!D:D,MATCH($C200,'Policy Characteristics'!$C:$C,0)))</f>
        <v>Building Component Electrification</v>
      </c>
      <c r="K200" s="76" t="str">
        <f>IF(ISBLANK(INDEX('Policy Characteristics'!E:E,MATCH($C200,'Policy Characteristics'!$C:$C,0))),"",INDEX('Policy Characteristics'!E:E,MATCH($C200,'Policy Characteristics'!$C:$C,0)))</f>
        <v>bldgs new component fuel shifting</v>
      </c>
      <c r="L200" s="205">
        <f>IF(ISBLANK(INDEX('Policy Characteristics'!F:F,MATCH($C200,'Policy Characteristics'!$C:$C,0))),"",INDEX('Policy Characteristics'!F:F,MATCH($C200,'Policy Characteristics'!$C:$C,0)))</f>
        <v>0</v>
      </c>
      <c r="M200" s="205">
        <f>IF(ISBLANK(INDEX('Policy Characteristics'!G:G,MATCH($C200,'Policy Characteristics'!$C:$C,0))),"",INDEX('Policy Characteristics'!G:G,MATCH($C200,'Policy Characteristics'!$C:$C,0)))</f>
        <v>1</v>
      </c>
      <c r="N200" s="205">
        <f>IF(ISBLANK(INDEX('Policy Characteristics'!H:H,MATCH($C200,'Policy Characteristics'!$C:$C,0))),"",INDEX('Policy Characteristics'!H:H,MATCH($C200,'Policy Characteristics'!$C:$C,0)))</f>
        <v>0.01</v>
      </c>
      <c r="O200" s="76" t="str">
        <f>IF(ISBLANK(INDEX('Policy Characteristics'!I:I,MATCH($C200,'Policy Characteristics'!$C:$C,0))),"",INDEX('Policy Characteristics'!I:I,MATCH($C200,'Policy Characteristics'!$C:$C,0)))</f>
        <v>% of newly sold non-electric building components</v>
      </c>
      <c r="P200" s="76" t="str">
        <f>IF(ISBLANK(INDEX('Policy Characteristics'!J:J,MATCH($C200,'Policy Characteristics'!$C:$C,0))),"",INDEX('Policy Characteristics'!J:J,MATCH($C200,'Policy Characteristics'!$C:$C,0)))</f>
        <v>**Description:** This policy replaces the specified fraction of newly sold non-electric building components of the selected type(s) in buildings of the selected type(s) with electricity-using components. // **Guidance for setting values:** //**Urban Residential Heating:** In the BAU case, in Georgia, the share of electricity among fuels used for heating in urban, residential buildings will rise from 22% to 28% through 2050.//**Urban Residential Appliances:** In the BAU case, in Georgia, the share of electricity among fuels used for appliances in urban, residential buildings will fall from 54% to 53% through 2050.//**Urban Residential Other Components:** In the United States, the share of electricity among fuels used by other components in urban, residential buildings is 100%.//**Rural Residential Heating:** In the BAU case, in Georgia, the share of electricity among fuels used for heating in rural, residential buildings will rise from 22% to 28% through 2050.//**Rural Residential Appliances:** In the BAU case, in Georgia, the share of electricity among fuels used for appliances in rural, residential buildings will fall from 54% to 53% through 2050.//**Rural Residential Other Components:** In the United States, the share of electricity among fuels used by other components in rural, residential buildings is 100%.//**Commercial Heating:** In the BAU case, in Georgia, the share of electricity among fuels used for heating in commercial buildings will rise from 8% to 9% through 2050.//**Comercial Appliances:** In the BAU case, in Georgia, the share of electricity among fuels used for appliances in commercial buildings will fall from 58% to 55% through 2050.//**Comercial Other Components:** In the BAU case, in Georgia, the share of electricity among fuels used for other components in commercial buildings will rise from 69% to 78% through 2050.</v>
      </c>
      <c r="Q200" s="76" t="str">
        <f>IF(ISBLANK(INDEX('Policy Characteristics'!K:K,MATCH($C200,'Policy Characteristics'!$C:$C,0))),"",INDEX('Policy Characteristics'!K:K,MATCH($C200,'Policy Characteristics'!$C:$C,0)))</f>
        <v>buildings-sector-main.html#component-elec</v>
      </c>
      <c r="R200" s="76" t="str">
        <f>IF(ISBLANK(INDEX('Policy Characteristics'!L:L,MATCH($C200,'Policy Characteristics'!$C:$C,0))),"",INDEX('Policy Characteristics'!L:L,MATCH($C200,'Policy Characteristics'!$C:$C,0)))</f>
        <v>building-component-electrification.html</v>
      </c>
    </row>
    <row r="201" spans="1:18" x14ac:dyDescent="0.25">
      <c r="A201" s="76" t="str">
        <f>IF(ISBLANK(INDEX('Policy Characteristics'!A:A,MATCH($C201,'Policy Characteristics'!$C:$C,0))),"",INDEX('Policy Characteristics'!A:A,MATCH($C201,'Policy Characteristics'!$C:$C,0)))</f>
        <v>Buildings and Appliances</v>
      </c>
      <c r="B201" s="200" t="str">
        <f>IF(ISBLANK(INDEX('Policy Characteristics'!B:B,MATCH($C201,'Policy Characteristics'!$C:$C,0))),"",INDEX('Policy Characteristics'!B:B,MATCH($C201,'Policy Characteristics'!$C:$C,0)))</f>
        <v>Building Component Electrification</v>
      </c>
      <c r="C201" s="76" t="str">
        <f t="shared" ref="C201:C214" si="7">C$200</f>
        <v>Fraction of New Bldg Components Shifted to Other Fuels</v>
      </c>
      <c r="D201" s="88" t="s">
        <v>115</v>
      </c>
      <c r="E201" s="88" t="s">
        <v>274</v>
      </c>
      <c r="F201" s="88" t="s">
        <v>121</v>
      </c>
      <c r="G201" s="88" t="s">
        <v>278</v>
      </c>
      <c r="H201" s="15">
        <v>436</v>
      </c>
      <c r="I201" s="213" t="s">
        <v>44</v>
      </c>
      <c r="J201" s="202" t="str">
        <f>IF(ISBLANK(INDEX('Policy Characteristics'!D:D,MATCH($C201,'Policy Characteristics'!$C:$C,0))),"",INDEX('Policy Characteristics'!D:D,MATCH($C201,'Policy Characteristics'!$C:$C,0)))</f>
        <v>Building Component Electrification</v>
      </c>
      <c r="K201" s="76" t="str">
        <f>IF(ISBLANK(INDEX('Policy Characteristics'!E:E,MATCH($C201,'Policy Characteristics'!$C:$C,0))),"",INDEX('Policy Characteristics'!E:E,MATCH($C201,'Policy Characteristics'!$C:$C,0)))</f>
        <v>bldgs new component fuel shifting</v>
      </c>
      <c r="L201" s="205">
        <f>IF(ISBLANK(INDEX('Policy Characteristics'!F:F,MATCH($C201,'Policy Characteristics'!$C:$C,0))),"",INDEX('Policy Characteristics'!F:F,MATCH($C201,'Policy Characteristics'!$C:$C,0)))</f>
        <v>0</v>
      </c>
      <c r="M201" s="205">
        <f>IF(ISBLANK(INDEX('Policy Characteristics'!G:G,MATCH($C201,'Policy Characteristics'!$C:$C,0))),"",INDEX('Policy Characteristics'!G:G,MATCH($C201,'Policy Characteristics'!$C:$C,0)))</f>
        <v>1</v>
      </c>
      <c r="N201" s="205">
        <f>IF(ISBLANK(INDEX('Policy Characteristics'!H:H,MATCH($C201,'Policy Characteristics'!$C:$C,0))),"",INDEX('Policy Characteristics'!H:H,MATCH($C201,'Policy Characteristics'!$C:$C,0)))</f>
        <v>0.01</v>
      </c>
      <c r="O201" s="76" t="str">
        <f>IF(ISBLANK(INDEX('Policy Characteristics'!I:I,MATCH($C201,'Policy Characteristics'!$C:$C,0))),"",INDEX('Policy Characteristics'!I:I,MATCH($C201,'Policy Characteristics'!$C:$C,0)))</f>
        <v>% of newly sold non-electric building components</v>
      </c>
      <c r="P201" s="76" t="str">
        <f>IF(ISBLANK(INDEX('Policy Characteristics'!J:J,MATCH($C201,'Policy Characteristics'!$C:$C,0))),"",INDEX('Policy Characteristics'!J:J,MATCH($C201,'Policy Characteristics'!$C:$C,0)))</f>
        <v>**Description:** This policy replaces the specified fraction of newly sold non-electric building components of the selected type(s) in buildings of the selected type(s) with electricity-using components. // **Guidance for setting values:** //**Urban Residential Heating:** In the BAU case, in Georgia, the share of electricity among fuels used for heating in urban, residential buildings will rise from 22% to 28% through 2050.//**Urban Residential Appliances:** In the BAU case, in Georgia, the share of electricity among fuels used for appliances in urban, residential buildings will fall from 54% to 53% through 2050.//**Urban Residential Other Components:** In the United States, the share of electricity among fuels used by other components in urban, residential buildings is 100%.//**Rural Residential Heating:** In the BAU case, in Georgia, the share of electricity among fuels used for heating in rural, residential buildings will rise from 22% to 28% through 2050.//**Rural Residential Appliances:** In the BAU case, in Georgia, the share of electricity among fuels used for appliances in rural, residential buildings will fall from 54% to 53% through 2050.//**Rural Residential Other Components:** In the United States, the share of electricity among fuels used by other components in rural, residential buildings is 100%.//**Commercial Heating:** In the BAU case, in Georgia, the share of electricity among fuels used for heating in commercial buildings will rise from 8% to 9% through 2050.//**Comercial Appliances:** In the BAU case, in Georgia, the share of electricity among fuels used for appliances in commercial buildings will fall from 58% to 55% through 2050.//**Comercial Other Components:** In the BAU case, in Georgia, the share of electricity among fuels used for other components in commercial buildings will rise from 69% to 78% through 2050.</v>
      </c>
      <c r="Q201" s="76" t="str">
        <f>IF(ISBLANK(INDEX('Policy Characteristics'!K:K,MATCH($C201,'Policy Characteristics'!$C:$C,0))),"",INDEX('Policy Characteristics'!K:K,MATCH($C201,'Policy Characteristics'!$C:$C,0)))</f>
        <v>buildings-sector-main.html#component-elec</v>
      </c>
      <c r="R201" s="76" t="str">
        <f>IF(ISBLANK(INDEX('Policy Characteristics'!L:L,MATCH($C201,'Policy Characteristics'!$C:$C,0))),"",INDEX('Policy Characteristics'!L:L,MATCH($C201,'Policy Characteristics'!$C:$C,0)))</f>
        <v>building-component-electrification.html</v>
      </c>
    </row>
    <row r="202" spans="1:18" x14ac:dyDescent="0.25">
      <c r="A202" s="76" t="str">
        <f>IF(ISBLANK(INDEX('Policy Characteristics'!A:A,MATCH($C202,'Policy Characteristics'!$C:$C,0))),"",INDEX('Policy Characteristics'!A:A,MATCH($C202,'Policy Characteristics'!$C:$C,0)))</f>
        <v>Buildings and Appliances</v>
      </c>
      <c r="B202" s="200" t="str">
        <f>IF(ISBLANK(INDEX('Policy Characteristics'!B:B,MATCH($C202,'Policy Characteristics'!$C:$C,0))),"",INDEX('Policy Characteristics'!B:B,MATCH($C202,'Policy Characteristics'!$C:$C,0)))</f>
        <v>Building Component Electrification</v>
      </c>
      <c r="C202" s="76" t="str">
        <f t="shared" si="7"/>
        <v>Fraction of New Bldg Components Shifted to Other Fuels</v>
      </c>
      <c r="D202" s="88" t="s">
        <v>117</v>
      </c>
      <c r="E202" s="88" t="s">
        <v>274</v>
      </c>
      <c r="F202" s="88" t="s">
        <v>123</v>
      </c>
      <c r="G202" s="88" t="s">
        <v>278</v>
      </c>
      <c r="H202" s="15">
        <v>437</v>
      </c>
      <c r="I202" s="213" t="s">
        <v>44</v>
      </c>
      <c r="J202" s="202" t="str">
        <f>IF(ISBLANK(INDEX('Policy Characteristics'!D:D,MATCH($C202,'Policy Characteristics'!$C:$C,0))),"",INDEX('Policy Characteristics'!D:D,MATCH($C202,'Policy Characteristics'!$C:$C,0)))</f>
        <v>Building Component Electrification</v>
      </c>
      <c r="K202" s="76" t="str">
        <f>IF(ISBLANK(INDEX('Policy Characteristics'!E:E,MATCH($C202,'Policy Characteristics'!$C:$C,0))),"",INDEX('Policy Characteristics'!E:E,MATCH($C202,'Policy Characteristics'!$C:$C,0)))</f>
        <v>bldgs new component fuel shifting</v>
      </c>
      <c r="L202" s="205">
        <f>IF(ISBLANK(INDEX('Policy Characteristics'!F:F,MATCH($C202,'Policy Characteristics'!$C:$C,0))),"",INDEX('Policy Characteristics'!F:F,MATCH($C202,'Policy Characteristics'!$C:$C,0)))</f>
        <v>0</v>
      </c>
      <c r="M202" s="205">
        <f>IF(ISBLANK(INDEX('Policy Characteristics'!G:G,MATCH($C202,'Policy Characteristics'!$C:$C,0))),"",INDEX('Policy Characteristics'!G:G,MATCH($C202,'Policy Characteristics'!$C:$C,0)))</f>
        <v>1</v>
      </c>
      <c r="N202" s="205">
        <f>IF(ISBLANK(INDEX('Policy Characteristics'!H:H,MATCH($C202,'Policy Characteristics'!$C:$C,0))),"",INDEX('Policy Characteristics'!H:H,MATCH($C202,'Policy Characteristics'!$C:$C,0)))</f>
        <v>0.01</v>
      </c>
      <c r="O202" s="76" t="str">
        <f>IF(ISBLANK(INDEX('Policy Characteristics'!I:I,MATCH($C202,'Policy Characteristics'!$C:$C,0))),"",INDEX('Policy Characteristics'!I:I,MATCH($C202,'Policy Characteristics'!$C:$C,0)))</f>
        <v>% of newly sold non-electric building components</v>
      </c>
      <c r="P202" s="76" t="str">
        <f>IF(ISBLANK(INDEX('Policy Characteristics'!J:J,MATCH($C202,'Policy Characteristics'!$C:$C,0))),"",INDEX('Policy Characteristics'!J:J,MATCH($C202,'Policy Characteristics'!$C:$C,0)))</f>
        <v>**Description:** This policy replaces the specified fraction of newly sold non-electric building components of the selected type(s) in buildings of the selected type(s) with electricity-using components. // **Guidance for setting values:** //**Urban Residential Heating:** In the BAU case, in Georgia, the share of electricity among fuels used for heating in urban, residential buildings will rise from 22% to 28% through 2050.//**Urban Residential Appliances:** In the BAU case, in Georgia, the share of electricity among fuels used for appliances in urban, residential buildings will fall from 54% to 53% through 2050.//**Urban Residential Other Components:** In the United States, the share of electricity among fuels used by other components in urban, residential buildings is 100%.//**Rural Residential Heating:** In the BAU case, in Georgia, the share of electricity among fuels used for heating in rural, residential buildings will rise from 22% to 28% through 2050.//**Rural Residential Appliances:** In the BAU case, in Georgia, the share of electricity among fuels used for appliances in rural, residential buildings will fall from 54% to 53% through 2050.//**Rural Residential Other Components:** In the United States, the share of electricity among fuels used by other components in rural, residential buildings is 100%.//**Commercial Heating:** In the BAU case, in Georgia, the share of electricity among fuels used for heating in commercial buildings will rise from 8% to 9% through 2050.//**Comercial Appliances:** In the BAU case, in Georgia, the share of electricity among fuels used for appliances in commercial buildings will fall from 58% to 55% through 2050.//**Comercial Other Components:** In the BAU case, in Georgia, the share of electricity among fuels used for other components in commercial buildings will rise from 69% to 78% through 2050.</v>
      </c>
      <c r="Q202" s="76" t="str">
        <f>IF(ISBLANK(INDEX('Policy Characteristics'!K:K,MATCH($C202,'Policy Characteristics'!$C:$C,0))),"",INDEX('Policy Characteristics'!K:K,MATCH($C202,'Policy Characteristics'!$C:$C,0)))</f>
        <v>buildings-sector-main.html#component-elec</v>
      </c>
      <c r="R202" s="76" t="str">
        <f>IF(ISBLANK(INDEX('Policy Characteristics'!L:L,MATCH($C202,'Policy Characteristics'!$C:$C,0))),"",INDEX('Policy Characteristics'!L:L,MATCH($C202,'Policy Characteristics'!$C:$C,0)))</f>
        <v>building-component-electrification.html</v>
      </c>
    </row>
    <row r="203" spans="1:18" x14ac:dyDescent="0.25">
      <c r="A203" s="76" t="str">
        <f>IF(ISBLANK(INDEX('Policy Characteristics'!A:A,MATCH($C203,'Policy Characteristics'!$C:$C,0))),"",INDEX('Policy Characteristics'!A:A,MATCH($C203,'Policy Characteristics'!$C:$C,0)))</f>
        <v>Buildings and Appliances</v>
      </c>
      <c r="B203" s="200" t="str">
        <f>IF(ISBLANK(INDEX('Policy Characteristics'!B:B,MATCH($C203,'Policy Characteristics'!$C:$C,0))),"",INDEX('Policy Characteristics'!B:B,MATCH($C203,'Policy Characteristics'!$C:$C,0)))</f>
        <v>Building Component Electrification</v>
      </c>
      <c r="C203" s="76" t="str">
        <f t="shared" si="7"/>
        <v>Fraction of New Bldg Components Shifted to Other Fuels</v>
      </c>
      <c r="D203" s="88" t="s">
        <v>118</v>
      </c>
      <c r="E203" s="88" t="s">
        <v>274</v>
      </c>
      <c r="F203" s="88" t="s">
        <v>124</v>
      </c>
      <c r="G203" s="88" t="s">
        <v>278</v>
      </c>
      <c r="H203" s="15">
        <v>438</v>
      </c>
      <c r="I203" s="213" t="s">
        <v>43</v>
      </c>
      <c r="J203" s="202" t="str">
        <f>IF(ISBLANK(INDEX('Policy Characteristics'!D:D,MATCH($C203,'Policy Characteristics'!$C:$C,0))),"",INDEX('Policy Characteristics'!D:D,MATCH($C203,'Policy Characteristics'!$C:$C,0)))</f>
        <v>Building Component Electrification</v>
      </c>
      <c r="K203" s="76" t="str">
        <f>IF(ISBLANK(INDEX('Policy Characteristics'!E:E,MATCH($C203,'Policy Characteristics'!$C:$C,0))),"",INDEX('Policy Characteristics'!E:E,MATCH($C203,'Policy Characteristics'!$C:$C,0)))</f>
        <v>bldgs new component fuel shifting</v>
      </c>
      <c r="L203" s="205">
        <f>IF(ISBLANK(INDEX('Policy Characteristics'!F:F,MATCH($C203,'Policy Characteristics'!$C:$C,0))),"",INDEX('Policy Characteristics'!F:F,MATCH($C203,'Policy Characteristics'!$C:$C,0)))</f>
        <v>0</v>
      </c>
      <c r="M203" s="205">
        <f>IF(ISBLANK(INDEX('Policy Characteristics'!G:G,MATCH($C203,'Policy Characteristics'!$C:$C,0))),"",INDEX('Policy Characteristics'!G:G,MATCH($C203,'Policy Characteristics'!$C:$C,0)))</f>
        <v>1</v>
      </c>
      <c r="N203" s="205">
        <f>IF(ISBLANK(INDEX('Policy Characteristics'!H:H,MATCH($C203,'Policy Characteristics'!$C:$C,0))),"",INDEX('Policy Characteristics'!H:H,MATCH($C203,'Policy Characteristics'!$C:$C,0)))</f>
        <v>0.01</v>
      </c>
      <c r="O203" s="76" t="str">
        <f>IF(ISBLANK(INDEX('Policy Characteristics'!I:I,MATCH($C203,'Policy Characteristics'!$C:$C,0))),"",INDEX('Policy Characteristics'!I:I,MATCH($C203,'Policy Characteristics'!$C:$C,0)))</f>
        <v>% of newly sold non-electric building components</v>
      </c>
      <c r="P203" s="76" t="str">
        <f>IF(ISBLANK(INDEX('Policy Characteristics'!J:J,MATCH($C203,'Policy Characteristics'!$C:$C,0))),"",INDEX('Policy Characteristics'!J:J,MATCH($C203,'Policy Characteristics'!$C:$C,0)))</f>
        <v>**Description:** This policy replaces the specified fraction of newly sold non-electric building components of the selected type(s) in buildings of the selected type(s) with electricity-using components. // **Guidance for setting values:** //**Urban Residential Heating:** In the BAU case, in Georgia, the share of electricity among fuels used for heating in urban, residential buildings will rise from 22% to 28% through 2050.//**Urban Residential Appliances:** In the BAU case, in Georgia, the share of electricity among fuels used for appliances in urban, residential buildings will fall from 54% to 53% through 2050.//**Urban Residential Other Components:** In the United States, the share of electricity among fuels used by other components in urban, residential buildings is 100%.//**Rural Residential Heating:** In the BAU case, in Georgia, the share of electricity among fuels used for heating in rural, residential buildings will rise from 22% to 28% through 2050.//**Rural Residential Appliances:** In the BAU case, in Georgia, the share of electricity among fuels used for appliances in rural, residential buildings will fall from 54% to 53% through 2050.//**Rural Residential Other Components:** In the United States, the share of electricity among fuels used by other components in rural, residential buildings is 100%.//**Commercial Heating:** In the BAU case, in Georgia, the share of electricity among fuels used for heating in commercial buildings will rise from 8% to 9% through 2050.//**Comercial Appliances:** In the BAU case, in Georgia, the share of electricity among fuels used for appliances in commercial buildings will fall from 58% to 55% through 2050.//**Comercial Other Components:** In the BAU case, in Georgia, the share of electricity among fuels used for other components in commercial buildings will rise from 69% to 78% through 2050.</v>
      </c>
      <c r="Q203" s="76" t="str">
        <f>IF(ISBLANK(INDEX('Policy Characteristics'!K:K,MATCH($C203,'Policy Characteristics'!$C:$C,0))),"",INDEX('Policy Characteristics'!K:K,MATCH($C203,'Policy Characteristics'!$C:$C,0)))</f>
        <v>buildings-sector-main.html#component-elec</v>
      </c>
      <c r="R203" s="76" t="str">
        <f>IF(ISBLANK(INDEX('Policy Characteristics'!L:L,MATCH($C203,'Policy Characteristics'!$C:$C,0))),"",INDEX('Policy Characteristics'!L:L,MATCH($C203,'Policy Characteristics'!$C:$C,0)))</f>
        <v>building-component-electrification.html</v>
      </c>
    </row>
    <row r="204" spans="1:18" x14ac:dyDescent="0.25">
      <c r="A204" s="76" t="str">
        <f>IF(ISBLANK(INDEX('Policy Characteristics'!A:A,MATCH($C204,'Policy Characteristics'!$C:$C,0))),"",INDEX('Policy Characteristics'!A:A,MATCH($C204,'Policy Characteristics'!$C:$C,0)))</f>
        <v>Buildings and Appliances</v>
      </c>
      <c r="B204" s="200" t="str">
        <f>IF(ISBLANK(INDEX('Policy Characteristics'!B:B,MATCH($C204,'Policy Characteristics'!$C:$C,0))),"",INDEX('Policy Characteristics'!B:B,MATCH($C204,'Policy Characteristics'!$C:$C,0)))</f>
        <v>Building Component Electrification</v>
      </c>
      <c r="C204" s="76" t="str">
        <f t="shared" si="7"/>
        <v>Fraction of New Bldg Components Shifted to Other Fuels</v>
      </c>
      <c r="D204" s="88" t="s">
        <v>119</v>
      </c>
      <c r="E204" s="88" t="s">
        <v>274</v>
      </c>
      <c r="F204" s="88" t="s">
        <v>125</v>
      </c>
      <c r="G204" s="88" t="s">
        <v>278</v>
      </c>
      <c r="H204" s="15">
        <v>439</v>
      </c>
      <c r="I204" s="213" t="s">
        <v>43</v>
      </c>
      <c r="J204" s="202" t="str">
        <f>IF(ISBLANK(INDEX('Policy Characteristics'!D:D,MATCH($C204,'Policy Characteristics'!$C:$C,0))),"",INDEX('Policy Characteristics'!D:D,MATCH($C204,'Policy Characteristics'!$C:$C,0)))</f>
        <v>Building Component Electrification</v>
      </c>
      <c r="K204" s="76" t="str">
        <f>IF(ISBLANK(INDEX('Policy Characteristics'!E:E,MATCH($C204,'Policy Characteristics'!$C:$C,0))),"",INDEX('Policy Characteristics'!E:E,MATCH($C204,'Policy Characteristics'!$C:$C,0)))</f>
        <v>bldgs new component fuel shifting</v>
      </c>
      <c r="L204" s="205">
        <f>IF(ISBLANK(INDEX('Policy Characteristics'!F:F,MATCH($C204,'Policy Characteristics'!$C:$C,0))),"",INDEX('Policy Characteristics'!F:F,MATCH($C204,'Policy Characteristics'!$C:$C,0)))</f>
        <v>0</v>
      </c>
      <c r="M204" s="205">
        <f>IF(ISBLANK(INDEX('Policy Characteristics'!G:G,MATCH($C204,'Policy Characteristics'!$C:$C,0))),"",INDEX('Policy Characteristics'!G:G,MATCH($C204,'Policy Characteristics'!$C:$C,0)))</f>
        <v>1</v>
      </c>
      <c r="N204" s="205">
        <f>IF(ISBLANK(INDEX('Policy Characteristics'!H:H,MATCH($C204,'Policy Characteristics'!$C:$C,0))),"",INDEX('Policy Characteristics'!H:H,MATCH($C204,'Policy Characteristics'!$C:$C,0)))</f>
        <v>0.01</v>
      </c>
      <c r="O204" s="76" t="str">
        <f>IF(ISBLANK(INDEX('Policy Characteristics'!I:I,MATCH($C204,'Policy Characteristics'!$C:$C,0))),"",INDEX('Policy Characteristics'!I:I,MATCH($C204,'Policy Characteristics'!$C:$C,0)))</f>
        <v>% of newly sold non-electric building components</v>
      </c>
      <c r="P204" s="76" t="str">
        <f>IF(ISBLANK(INDEX('Policy Characteristics'!J:J,MATCH($C204,'Policy Characteristics'!$C:$C,0))),"",INDEX('Policy Characteristics'!J:J,MATCH($C204,'Policy Characteristics'!$C:$C,0)))</f>
        <v>**Description:** This policy replaces the specified fraction of newly sold non-electric building components of the selected type(s) in buildings of the selected type(s) with electricity-using components. // **Guidance for setting values:** //**Urban Residential Heating:** In the BAU case, in Georgia, the share of electricity among fuels used for heating in urban, residential buildings will rise from 22% to 28% through 2050.//**Urban Residential Appliances:** In the BAU case, in Georgia, the share of electricity among fuels used for appliances in urban, residential buildings will fall from 54% to 53% through 2050.//**Urban Residential Other Components:** In the United States, the share of electricity among fuels used by other components in urban, residential buildings is 100%.//**Rural Residential Heating:** In the BAU case, in Georgia, the share of electricity among fuels used for heating in rural, residential buildings will rise from 22% to 28% through 2050.//**Rural Residential Appliances:** In the BAU case, in Georgia, the share of electricity among fuels used for appliances in rural, residential buildings will fall from 54% to 53% through 2050.//**Rural Residential Other Components:** In the United States, the share of electricity among fuels used by other components in rural, residential buildings is 100%.//**Commercial Heating:** In the BAU case, in Georgia, the share of electricity among fuels used for heating in commercial buildings will rise from 8% to 9% through 2050.//**Comercial Appliances:** In the BAU case, in Georgia, the share of electricity among fuels used for appliances in commercial buildings will fall from 58% to 55% through 2050.//**Comercial Other Components:** In the BAU case, in Georgia, the share of electricity among fuels used for other components in commercial buildings will rise from 69% to 78% through 2050.</v>
      </c>
      <c r="Q204" s="76" t="str">
        <f>IF(ISBLANK(INDEX('Policy Characteristics'!K:K,MATCH($C204,'Policy Characteristics'!$C:$C,0))),"",INDEX('Policy Characteristics'!K:K,MATCH($C204,'Policy Characteristics'!$C:$C,0)))</f>
        <v>buildings-sector-main.html#component-elec</v>
      </c>
      <c r="R204" s="76" t="str">
        <f>IF(ISBLANK(INDEX('Policy Characteristics'!L:L,MATCH($C204,'Policy Characteristics'!$C:$C,0))),"",INDEX('Policy Characteristics'!L:L,MATCH($C204,'Policy Characteristics'!$C:$C,0)))</f>
        <v>building-component-electrification.html</v>
      </c>
    </row>
    <row r="205" spans="1:18" x14ac:dyDescent="0.25">
      <c r="A205" s="76" t="str">
        <f>IF(ISBLANK(INDEX('Policy Characteristics'!A:A,MATCH($C205,'Policy Characteristics'!$C:$C,0))),"",INDEX('Policy Characteristics'!A:A,MATCH($C205,'Policy Characteristics'!$C:$C,0)))</f>
        <v>Buildings and Appliances</v>
      </c>
      <c r="B205" s="200" t="str">
        <f>IF(ISBLANK(INDEX('Policy Characteristics'!B:B,MATCH($C205,'Policy Characteristics'!$C:$C,0))),"",INDEX('Policy Characteristics'!B:B,MATCH($C205,'Policy Characteristics'!$C:$C,0)))</f>
        <v>Building Component Electrification</v>
      </c>
      <c r="C205" s="76" t="str">
        <f t="shared" si="7"/>
        <v>Fraction of New Bldg Components Shifted to Other Fuels</v>
      </c>
      <c r="D205" s="88" t="s">
        <v>114</v>
      </c>
      <c r="E205" s="88" t="s">
        <v>275</v>
      </c>
      <c r="F205" s="88" t="s">
        <v>120</v>
      </c>
      <c r="G205" s="88" t="s">
        <v>277</v>
      </c>
      <c r="H205" s="15">
        <v>440</v>
      </c>
      <c r="I205" s="213" t="s">
        <v>43</v>
      </c>
      <c r="J205" s="202" t="str">
        <f>IF(ISBLANK(INDEX('Policy Characteristics'!D:D,MATCH($C205,'Policy Characteristics'!$C:$C,0))),"",INDEX('Policy Characteristics'!D:D,MATCH($C205,'Policy Characteristics'!$C:$C,0)))</f>
        <v>Building Component Electrification</v>
      </c>
      <c r="K205" s="76" t="str">
        <f>IF(ISBLANK(INDEX('Policy Characteristics'!E:E,MATCH($C205,'Policy Characteristics'!$C:$C,0))),"",INDEX('Policy Characteristics'!E:E,MATCH($C205,'Policy Characteristics'!$C:$C,0)))</f>
        <v>bldgs new component fuel shifting</v>
      </c>
      <c r="L205" s="205">
        <f>IF(ISBLANK(INDEX('Policy Characteristics'!F:F,MATCH($C205,'Policy Characteristics'!$C:$C,0))),"",INDEX('Policy Characteristics'!F:F,MATCH($C205,'Policy Characteristics'!$C:$C,0)))</f>
        <v>0</v>
      </c>
      <c r="M205" s="205">
        <f>IF(ISBLANK(INDEX('Policy Characteristics'!G:G,MATCH($C205,'Policy Characteristics'!$C:$C,0))),"",INDEX('Policy Characteristics'!G:G,MATCH($C205,'Policy Characteristics'!$C:$C,0)))</f>
        <v>1</v>
      </c>
      <c r="N205" s="205">
        <f>IF(ISBLANK(INDEX('Policy Characteristics'!H:H,MATCH($C205,'Policy Characteristics'!$C:$C,0))),"",INDEX('Policy Characteristics'!H:H,MATCH($C205,'Policy Characteristics'!$C:$C,0)))</f>
        <v>0.01</v>
      </c>
      <c r="O205" s="76" t="str">
        <f>IF(ISBLANK(INDEX('Policy Characteristics'!I:I,MATCH($C205,'Policy Characteristics'!$C:$C,0))),"",INDEX('Policy Characteristics'!I:I,MATCH($C205,'Policy Characteristics'!$C:$C,0)))</f>
        <v>% of newly sold non-electric building components</v>
      </c>
      <c r="P205" s="76" t="str">
        <f>IF(ISBLANK(INDEX('Policy Characteristics'!J:J,MATCH($C205,'Policy Characteristics'!$C:$C,0))),"",INDEX('Policy Characteristics'!J:J,MATCH($C205,'Policy Characteristics'!$C:$C,0)))</f>
        <v>**Description:** This policy replaces the specified fraction of newly sold non-electric building components of the selected type(s) in buildings of the selected type(s) with electricity-using components. // **Guidance for setting values:** //**Urban Residential Heating:** In the BAU case, in Georgia, the share of electricity among fuels used for heating in urban, residential buildings will rise from 22% to 28% through 2050.//**Urban Residential Appliances:** In the BAU case, in Georgia, the share of electricity among fuels used for appliances in urban, residential buildings will fall from 54% to 53% through 2050.//**Urban Residential Other Components:** In the United States, the share of electricity among fuels used by other components in urban, residential buildings is 100%.//**Rural Residential Heating:** In the BAU case, in Georgia, the share of electricity among fuels used for heating in rural, residential buildings will rise from 22% to 28% through 2050.//**Rural Residential Appliances:** In the BAU case, in Georgia, the share of electricity among fuels used for appliances in rural, residential buildings will fall from 54% to 53% through 2050.//**Rural Residential Other Components:** In the United States, the share of electricity among fuels used by other components in rural, residential buildings is 100%.//**Commercial Heating:** In the BAU case, in Georgia, the share of electricity among fuels used for heating in commercial buildings will rise from 8% to 9% through 2050.//**Comercial Appliances:** In the BAU case, in Georgia, the share of electricity among fuels used for appliances in commercial buildings will fall from 58% to 55% through 2050.//**Comercial Other Components:** In the BAU case, in Georgia, the share of electricity among fuels used for other components in commercial buildings will rise from 69% to 78% through 2050.</v>
      </c>
      <c r="Q205" s="76" t="str">
        <f>IF(ISBLANK(INDEX('Policy Characteristics'!K:K,MATCH($C205,'Policy Characteristics'!$C:$C,0))),"",INDEX('Policy Characteristics'!K:K,MATCH($C205,'Policy Characteristics'!$C:$C,0)))</f>
        <v>buildings-sector-main.html#component-elec</v>
      </c>
      <c r="R205" s="76" t="str">
        <f>IF(ISBLANK(INDEX('Policy Characteristics'!L:L,MATCH($C205,'Policy Characteristics'!$C:$C,0))),"",INDEX('Policy Characteristics'!L:L,MATCH($C205,'Policy Characteristics'!$C:$C,0)))</f>
        <v>building-component-electrification.html</v>
      </c>
    </row>
    <row r="206" spans="1:18" x14ac:dyDescent="0.25">
      <c r="A206" s="76" t="str">
        <f>IF(ISBLANK(INDEX('Policy Characteristics'!A:A,MATCH($C206,'Policy Characteristics'!$C:$C,0))),"",INDEX('Policy Characteristics'!A:A,MATCH($C206,'Policy Characteristics'!$C:$C,0)))</f>
        <v>Buildings and Appliances</v>
      </c>
      <c r="B206" s="200" t="str">
        <f>IF(ISBLANK(INDEX('Policy Characteristics'!B:B,MATCH($C206,'Policy Characteristics'!$C:$C,0))),"",INDEX('Policy Characteristics'!B:B,MATCH($C206,'Policy Characteristics'!$C:$C,0)))</f>
        <v>Building Component Electrification</v>
      </c>
      <c r="C206" s="76" t="str">
        <f t="shared" si="7"/>
        <v>Fraction of New Bldg Components Shifted to Other Fuels</v>
      </c>
      <c r="D206" s="88" t="s">
        <v>115</v>
      </c>
      <c r="E206" s="88" t="s">
        <v>275</v>
      </c>
      <c r="F206" s="88" t="s">
        <v>121</v>
      </c>
      <c r="G206" s="88" t="s">
        <v>277</v>
      </c>
      <c r="H206" s="15">
        <v>441</v>
      </c>
      <c r="I206" s="213" t="s">
        <v>44</v>
      </c>
      <c r="J206" s="202" t="str">
        <f>IF(ISBLANK(INDEX('Policy Characteristics'!D:D,MATCH($C206,'Policy Characteristics'!$C:$C,0))),"",INDEX('Policy Characteristics'!D:D,MATCH($C206,'Policy Characteristics'!$C:$C,0)))</f>
        <v>Building Component Electrification</v>
      </c>
      <c r="K206" s="76" t="str">
        <f>IF(ISBLANK(INDEX('Policy Characteristics'!E:E,MATCH($C206,'Policy Characteristics'!$C:$C,0))),"",INDEX('Policy Characteristics'!E:E,MATCH($C206,'Policy Characteristics'!$C:$C,0)))</f>
        <v>bldgs new component fuel shifting</v>
      </c>
      <c r="L206" s="205">
        <f>IF(ISBLANK(INDEX('Policy Characteristics'!F:F,MATCH($C206,'Policy Characteristics'!$C:$C,0))),"",INDEX('Policy Characteristics'!F:F,MATCH($C206,'Policy Characteristics'!$C:$C,0)))</f>
        <v>0</v>
      </c>
      <c r="M206" s="205">
        <f>IF(ISBLANK(INDEX('Policy Characteristics'!G:G,MATCH($C206,'Policy Characteristics'!$C:$C,0))),"",INDEX('Policy Characteristics'!G:G,MATCH($C206,'Policy Characteristics'!$C:$C,0)))</f>
        <v>1</v>
      </c>
      <c r="N206" s="205">
        <f>IF(ISBLANK(INDEX('Policy Characteristics'!H:H,MATCH($C206,'Policy Characteristics'!$C:$C,0))),"",INDEX('Policy Characteristics'!H:H,MATCH($C206,'Policy Characteristics'!$C:$C,0)))</f>
        <v>0.01</v>
      </c>
      <c r="O206" s="76" t="str">
        <f>IF(ISBLANK(INDEX('Policy Characteristics'!I:I,MATCH($C206,'Policy Characteristics'!$C:$C,0))),"",INDEX('Policy Characteristics'!I:I,MATCH($C206,'Policy Characteristics'!$C:$C,0)))</f>
        <v>% of newly sold non-electric building components</v>
      </c>
      <c r="P206" s="76" t="str">
        <f>IF(ISBLANK(INDEX('Policy Characteristics'!J:J,MATCH($C206,'Policy Characteristics'!$C:$C,0))),"",INDEX('Policy Characteristics'!J:J,MATCH($C206,'Policy Characteristics'!$C:$C,0)))</f>
        <v>**Description:** This policy replaces the specified fraction of newly sold non-electric building components of the selected type(s) in buildings of the selected type(s) with electricity-using components. // **Guidance for setting values:** //**Urban Residential Heating:** In the BAU case, in Georgia, the share of electricity among fuels used for heating in urban, residential buildings will rise from 22% to 28% through 2050.//**Urban Residential Appliances:** In the BAU case, in Georgia, the share of electricity among fuels used for appliances in urban, residential buildings will fall from 54% to 53% through 2050.//**Urban Residential Other Components:** In the United States, the share of electricity among fuels used by other components in urban, residential buildings is 100%.//**Rural Residential Heating:** In the BAU case, in Georgia, the share of electricity among fuels used for heating in rural, residential buildings will rise from 22% to 28% through 2050.//**Rural Residential Appliances:** In the BAU case, in Georgia, the share of electricity among fuels used for appliances in rural, residential buildings will fall from 54% to 53% through 2050.//**Rural Residential Other Components:** In the United States, the share of electricity among fuels used by other components in rural, residential buildings is 100%.//**Commercial Heating:** In the BAU case, in Georgia, the share of electricity among fuels used for heating in commercial buildings will rise from 8% to 9% through 2050.//**Comercial Appliances:** In the BAU case, in Georgia, the share of electricity among fuels used for appliances in commercial buildings will fall from 58% to 55% through 2050.//**Comercial Other Components:** In the BAU case, in Georgia, the share of electricity among fuels used for other components in commercial buildings will rise from 69% to 78% through 2050.</v>
      </c>
      <c r="Q206" s="76" t="str">
        <f>IF(ISBLANK(INDEX('Policy Characteristics'!K:K,MATCH($C206,'Policy Characteristics'!$C:$C,0))),"",INDEX('Policy Characteristics'!K:K,MATCH($C206,'Policy Characteristics'!$C:$C,0)))</f>
        <v>buildings-sector-main.html#component-elec</v>
      </c>
      <c r="R206" s="76" t="str">
        <f>IF(ISBLANK(INDEX('Policy Characteristics'!L:L,MATCH($C206,'Policy Characteristics'!$C:$C,0))),"",INDEX('Policy Characteristics'!L:L,MATCH($C206,'Policy Characteristics'!$C:$C,0)))</f>
        <v>building-component-electrification.html</v>
      </c>
    </row>
    <row r="207" spans="1:18" x14ac:dyDescent="0.25">
      <c r="A207" s="76" t="str">
        <f>IF(ISBLANK(INDEX('Policy Characteristics'!A:A,MATCH($C207,'Policy Characteristics'!$C:$C,0))),"",INDEX('Policy Characteristics'!A:A,MATCH($C207,'Policy Characteristics'!$C:$C,0)))</f>
        <v>Buildings and Appliances</v>
      </c>
      <c r="B207" s="200" t="str">
        <f>IF(ISBLANK(INDEX('Policy Characteristics'!B:B,MATCH($C207,'Policy Characteristics'!$C:$C,0))),"",INDEX('Policy Characteristics'!B:B,MATCH($C207,'Policy Characteristics'!$C:$C,0)))</f>
        <v>Building Component Electrification</v>
      </c>
      <c r="C207" s="76" t="str">
        <f t="shared" si="7"/>
        <v>Fraction of New Bldg Components Shifted to Other Fuels</v>
      </c>
      <c r="D207" s="88" t="s">
        <v>117</v>
      </c>
      <c r="E207" s="88" t="s">
        <v>275</v>
      </c>
      <c r="F207" s="88" t="s">
        <v>123</v>
      </c>
      <c r="G207" s="88" t="s">
        <v>277</v>
      </c>
      <c r="H207" s="15">
        <v>442</v>
      </c>
      <c r="I207" s="213" t="s">
        <v>44</v>
      </c>
      <c r="J207" s="202" t="str">
        <f>IF(ISBLANK(INDEX('Policy Characteristics'!D:D,MATCH($C207,'Policy Characteristics'!$C:$C,0))),"",INDEX('Policy Characteristics'!D:D,MATCH($C207,'Policy Characteristics'!$C:$C,0)))</f>
        <v>Building Component Electrification</v>
      </c>
      <c r="K207" s="76" t="str">
        <f>IF(ISBLANK(INDEX('Policy Characteristics'!E:E,MATCH($C207,'Policy Characteristics'!$C:$C,0))),"",INDEX('Policy Characteristics'!E:E,MATCH($C207,'Policy Characteristics'!$C:$C,0)))</f>
        <v>bldgs new component fuel shifting</v>
      </c>
      <c r="L207" s="205">
        <f>IF(ISBLANK(INDEX('Policy Characteristics'!F:F,MATCH($C207,'Policy Characteristics'!$C:$C,0))),"",INDEX('Policy Characteristics'!F:F,MATCH($C207,'Policy Characteristics'!$C:$C,0)))</f>
        <v>0</v>
      </c>
      <c r="M207" s="205">
        <f>IF(ISBLANK(INDEX('Policy Characteristics'!G:G,MATCH($C207,'Policy Characteristics'!$C:$C,0))),"",INDEX('Policy Characteristics'!G:G,MATCH($C207,'Policy Characteristics'!$C:$C,0)))</f>
        <v>1</v>
      </c>
      <c r="N207" s="205">
        <f>IF(ISBLANK(INDEX('Policy Characteristics'!H:H,MATCH($C207,'Policy Characteristics'!$C:$C,0))),"",INDEX('Policy Characteristics'!H:H,MATCH($C207,'Policy Characteristics'!$C:$C,0)))</f>
        <v>0.01</v>
      </c>
      <c r="O207" s="76" t="str">
        <f>IF(ISBLANK(INDEX('Policy Characteristics'!I:I,MATCH($C207,'Policy Characteristics'!$C:$C,0))),"",INDEX('Policy Characteristics'!I:I,MATCH($C207,'Policy Characteristics'!$C:$C,0)))</f>
        <v>% of newly sold non-electric building components</v>
      </c>
      <c r="P207" s="76" t="str">
        <f>IF(ISBLANK(INDEX('Policy Characteristics'!J:J,MATCH($C207,'Policy Characteristics'!$C:$C,0))),"",INDEX('Policy Characteristics'!J:J,MATCH($C207,'Policy Characteristics'!$C:$C,0)))</f>
        <v>**Description:** This policy replaces the specified fraction of newly sold non-electric building components of the selected type(s) in buildings of the selected type(s) with electricity-using components. // **Guidance for setting values:** //**Urban Residential Heating:** In the BAU case, in Georgia, the share of electricity among fuels used for heating in urban, residential buildings will rise from 22% to 28% through 2050.//**Urban Residential Appliances:** In the BAU case, in Georgia, the share of electricity among fuels used for appliances in urban, residential buildings will fall from 54% to 53% through 2050.//**Urban Residential Other Components:** In the United States, the share of electricity among fuels used by other components in urban, residential buildings is 100%.//**Rural Residential Heating:** In the BAU case, in Georgia, the share of electricity among fuels used for heating in rural, residential buildings will rise from 22% to 28% through 2050.//**Rural Residential Appliances:** In the BAU case, in Georgia, the share of electricity among fuels used for appliances in rural, residential buildings will fall from 54% to 53% through 2050.//**Rural Residential Other Components:** In the United States, the share of electricity among fuels used by other components in rural, residential buildings is 100%.//**Commercial Heating:** In the BAU case, in Georgia, the share of electricity among fuels used for heating in commercial buildings will rise from 8% to 9% through 2050.//**Comercial Appliances:** In the BAU case, in Georgia, the share of electricity among fuels used for appliances in commercial buildings will fall from 58% to 55% through 2050.//**Comercial Other Components:** In the BAU case, in Georgia, the share of electricity among fuels used for other components in commercial buildings will rise from 69% to 78% through 2050.</v>
      </c>
      <c r="Q207" s="76" t="str">
        <f>IF(ISBLANK(INDEX('Policy Characteristics'!K:K,MATCH($C207,'Policy Characteristics'!$C:$C,0))),"",INDEX('Policy Characteristics'!K:K,MATCH($C207,'Policy Characteristics'!$C:$C,0)))</f>
        <v>buildings-sector-main.html#component-elec</v>
      </c>
      <c r="R207" s="76" t="str">
        <f>IF(ISBLANK(INDEX('Policy Characteristics'!L:L,MATCH($C207,'Policy Characteristics'!$C:$C,0))),"",INDEX('Policy Characteristics'!L:L,MATCH($C207,'Policy Characteristics'!$C:$C,0)))</f>
        <v>building-component-electrification.html</v>
      </c>
    </row>
    <row r="208" spans="1:18" x14ac:dyDescent="0.25">
      <c r="A208" s="76" t="str">
        <f>IF(ISBLANK(INDEX('Policy Characteristics'!A:A,MATCH($C208,'Policy Characteristics'!$C:$C,0))),"",INDEX('Policy Characteristics'!A:A,MATCH($C208,'Policy Characteristics'!$C:$C,0)))</f>
        <v>Buildings and Appliances</v>
      </c>
      <c r="B208" s="200" t="str">
        <f>IF(ISBLANK(INDEX('Policy Characteristics'!B:B,MATCH($C208,'Policy Characteristics'!$C:$C,0))),"",INDEX('Policy Characteristics'!B:B,MATCH($C208,'Policy Characteristics'!$C:$C,0)))</f>
        <v>Building Component Electrification</v>
      </c>
      <c r="C208" s="76" t="str">
        <f t="shared" si="7"/>
        <v>Fraction of New Bldg Components Shifted to Other Fuels</v>
      </c>
      <c r="D208" s="88" t="s">
        <v>118</v>
      </c>
      <c r="E208" s="88" t="s">
        <v>275</v>
      </c>
      <c r="F208" s="88" t="s">
        <v>124</v>
      </c>
      <c r="G208" s="88" t="s">
        <v>277</v>
      </c>
      <c r="H208" s="15">
        <v>443</v>
      </c>
      <c r="I208" s="213" t="s">
        <v>43</v>
      </c>
      <c r="J208" s="202" t="str">
        <f>IF(ISBLANK(INDEX('Policy Characteristics'!D:D,MATCH($C208,'Policy Characteristics'!$C:$C,0))),"",INDEX('Policy Characteristics'!D:D,MATCH($C208,'Policy Characteristics'!$C:$C,0)))</f>
        <v>Building Component Electrification</v>
      </c>
      <c r="K208" s="76" t="str">
        <f>IF(ISBLANK(INDEX('Policy Characteristics'!E:E,MATCH($C208,'Policy Characteristics'!$C:$C,0))),"",INDEX('Policy Characteristics'!E:E,MATCH($C208,'Policy Characteristics'!$C:$C,0)))</f>
        <v>bldgs new component fuel shifting</v>
      </c>
      <c r="L208" s="205">
        <f>IF(ISBLANK(INDEX('Policy Characteristics'!F:F,MATCH($C208,'Policy Characteristics'!$C:$C,0))),"",INDEX('Policy Characteristics'!F:F,MATCH($C208,'Policy Characteristics'!$C:$C,0)))</f>
        <v>0</v>
      </c>
      <c r="M208" s="205">
        <f>IF(ISBLANK(INDEX('Policy Characteristics'!G:G,MATCH($C208,'Policy Characteristics'!$C:$C,0))),"",INDEX('Policy Characteristics'!G:G,MATCH($C208,'Policy Characteristics'!$C:$C,0)))</f>
        <v>1</v>
      </c>
      <c r="N208" s="205">
        <f>IF(ISBLANK(INDEX('Policy Characteristics'!H:H,MATCH($C208,'Policy Characteristics'!$C:$C,0))),"",INDEX('Policy Characteristics'!H:H,MATCH($C208,'Policy Characteristics'!$C:$C,0)))</f>
        <v>0.01</v>
      </c>
      <c r="O208" s="76" t="str">
        <f>IF(ISBLANK(INDEX('Policy Characteristics'!I:I,MATCH($C208,'Policy Characteristics'!$C:$C,0))),"",INDEX('Policy Characteristics'!I:I,MATCH($C208,'Policy Characteristics'!$C:$C,0)))</f>
        <v>% of newly sold non-electric building components</v>
      </c>
      <c r="P208" s="76" t="str">
        <f>IF(ISBLANK(INDEX('Policy Characteristics'!J:J,MATCH($C208,'Policy Characteristics'!$C:$C,0))),"",INDEX('Policy Characteristics'!J:J,MATCH($C208,'Policy Characteristics'!$C:$C,0)))</f>
        <v>**Description:** This policy replaces the specified fraction of newly sold non-electric building components of the selected type(s) in buildings of the selected type(s) with electricity-using components. // **Guidance for setting values:** //**Urban Residential Heating:** In the BAU case, in Georgia, the share of electricity among fuels used for heating in urban, residential buildings will rise from 22% to 28% through 2050.//**Urban Residential Appliances:** In the BAU case, in Georgia, the share of electricity among fuels used for appliances in urban, residential buildings will fall from 54% to 53% through 2050.//**Urban Residential Other Components:** In the United States, the share of electricity among fuels used by other components in urban, residential buildings is 100%.//**Rural Residential Heating:** In the BAU case, in Georgia, the share of electricity among fuels used for heating in rural, residential buildings will rise from 22% to 28% through 2050.//**Rural Residential Appliances:** In the BAU case, in Georgia, the share of electricity among fuels used for appliances in rural, residential buildings will fall from 54% to 53% through 2050.//**Rural Residential Other Components:** In the United States, the share of electricity among fuels used by other components in rural, residential buildings is 100%.//**Commercial Heating:** In the BAU case, in Georgia, the share of electricity among fuels used for heating in commercial buildings will rise from 8% to 9% through 2050.//**Comercial Appliances:** In the BAU case, in Georgia, the share of electricity among fuels used for appliances in commercial buildings will fall from 58% to 55% through 2050.//**Comercial Other Components:** In the BAU case, in Georgia, the share of electricity among fuels used for other components in commercial buildings will rise from 69% to 78% through 2050.</v>
      </c>
      <c r="Q208" s="76" t="str">
        <f>IF(ISBLANK(INDEX('Policy Characteristics'!K:K,MATCH($C208,'Policy Characteristics'!$C:$C,0))),"",INDEX('Policy Characteristics'!K:K,MATCH($C208,'Policy Characteristics'!$C:$C,0)))</f>
        <v>buildings-sector-main.html#component-elec</v>
      </c>
      <c r="R208" s="76" t="str">
        <f>IF(ISBLANK(INDEX('Policy Characteristics'!L:L,MATCH($C208,'Policy Characteristics'!$C:$C,0))),"",INDEX('Policy Characteristics'!L:L,MATCH($C208,'Policy Characteristics'!$C:$C,0)))</f>
        <v>building-component-electrification.html</v>
      </c>
    </row>
    <row r="209" spans="1:18" x14ac:dyDescent="0.25">
      <c r="A209" s="76" t="str">
        <f>IF(ISBLANK(INDEX('Policy Characteristics'!A:A,MATCH($C209,'Policy Characteristics'!$C:$C,0))),"",INDEX('Policy Characteristics'!A:A,MATCH($C209,'Policy Characteristics'!$C:$C,0)))</f>
        <v>Buildings and Appliances</v>
      </c>
      <c r="B209" s="200" t="str">
        <f>IF(ISBLANK(INDEX('Policy Characteristics'!B:B,MATCH($C209,'Policy Characteristics'!$C:$C,0))),"",INDEX('Policy Characteristics'!B:B,MATCH($C209,'Policy Characteristics'!$C:$C,0)))</f>
        <v>Building Component Electrification</v>
      </c>
      <c r="C209" s="76" t="str">
        <f t="shared" si="7"/>
        <v>Fraction of New Bldg Components Shifted to Other Fuels</v>
      </c>
      <c r="D209" s="88" t="s">
        <v>119</v>
      </c>
      <c r="E209" s="88" t="s">
        <v>275</v>
      </c>
      <c r="F209" s="88" t="s">
        <v>125</v>
      </c>
      <c r="G209" s="88" t="s">
        <v>277</v>
      </c>
      <c r="H209" s="15">
        <v>444</v>
      </c>
      <c r="I209" s="213" t="s">
        <v>43</v>
      </c>
      <c r="J209" s="202" t="str">
        <f>IF(ISBLANK(INDEX('Policy Characteristics'!D:D,MATCH($C209,'Policy Characteristics'!$C:$C,0))),"",INDEX('Policy Characteristics'!D:D,MATCH($C209,'Policy Characteristics'!$C:$C,0)))</f>
        <v>Building Component Electrification</v>
      </c>
      <c r="K209" s="76" t="str">
        <f>IF(ISBLANK(INDEX('Policy Characteristics'!E:E,MATCH($C209,'Policy Characteristics'!$C:$C,0))),"",INDEX('Policy Characteristics'!E:E,MATCH($C209,'Policy Characteristics'!$C:$C,0)))</f>
        <v>bldgs new component fuel shifting</v>
      </c>
      <c r="L209" s="205">
        <f>IF(ISBLANK(INDEX('Policy Characteristics'!F:F,MATCH($C209,'Policy Characteristics'!$C:$C,0))),"",INDEX('Policy Characteristics'!F:F,MATCH($C209,'Policy Characteristics'!$C:$C,0)))</f>
        <v>0</v>
      </c>
      <c r="M209" s="205">
        <f>IF(ISBLANK(INDEX('Policy Characteristics'!G:G,MATCH($C209,'Policy Characteristics'!$C:$C,0))),"",INDEX('Policy Characteristics'!G:G,MATCH($C209,'Policy Characteristics'!$C:$C,0)))</f>
        <v>1</v>
      </c>
      <c r="N209" s="205">
        <f>IF(ISBLANK(INDEX('Policy Characteristics'!H:H,MATCH($C209,'Policy Characteristics'!$C:$C,0))),"",INDEX('Policy Characteristics'!H:H,MATCH($C209,'Policy Characteristics'!$C:$C,0)))</f>
        <v>0.01</v>
      </c>
      <c r="O209" s="76" t="str">
        <f>IF(ISBLANK(INDEX('Policy Characteristics'!I:I,MATCH($C209,'Policy Characteristics'!$C:$C,0))),"",INDEX('Policy Characteristics'!I:I,MATCH($C209,'Policy Characteristics'!$C:$C,0)))</f>
        <v>% of newly sold non-electric building components</v>
      </c>
      <c r="P209" s="76" t="str">
        <f>IF(ISBLANK(INDEX('Policy Characteristics'!J:J,MATCH($C209,'Policy Characteristics'!$C:$C,0))),"",INDEX('Policy Characteristics'!J:J,MATCH($C209,'Policy Characteristics'!$C:$C,0)))</f>
        <v>**Description:** This policy replaces the specified fraction of newly sold non-electric building components of the selected type(s) in buildings of the selected type(s) with electricity-using components. // **Guidance for setting values:** //**Urban Residential Heating:** In the BAU case, in Georgia, the share of electricity among fuels used for heating in urban, residential buildings will rise from 22% to 28% through 2050.//**Urban Residential Appliances:** In the BAU case, in Georgia, the share of electricity among fuels used for appliances in urban, residential buildings will fall from 54% to 53% through 2050.//**Urban Residential Other Components:** In the United States, the share of electricity among fuels used by other components in urban, residential buildings is 100%.//**Rural Residential Heating:** In the BAU case, in Georgia, the share of electricity among fuels used for heating in rural, residential buildings will rise from 22% to 28% through 2050.//**Rural Residential Appliances:** In the BAU case, in Georgia, the share of electricity among fuels used for appliances in rural, residential buildings will fall from 54% to 53% through 2050.//**Rural Residential Other Components:** In the United States, the share of electricity among fuels used by other components in rural, residential buildings is 100%.//**Commercial Heating:** In the BAU case, in Georgia, the share of electricity among fuels used for heating in commercial buildings will rise from 8% to 9% through 2050.//**Comercial Appliances:** In the BAU case, in Georgia, the share of electricity among fuels used for appliances in commercial buildings will fall from 58% to 55% through 2050.//**Comercial Other Components:** In the BAU case, in Georgia, the share of electricity among fuels used for other components in commercial buildings will rise from 69% to 78% through 2050.</v>
      </c>
      <c r="Q209" s="76" t="str">
        <f>IF(ISBLANK(INDEX('Policy Characteristics'!K:K,MATCH($C209,'Policy Characteristics'!$C:$C,0))),"",INDEX('Policy Characteristics'!K:K,MATCH($C209,'Policy Characteristics'!$C:$C,0)))</f>
        <v>buildings-sector-main.html#component-elec</v>
      </c>
      <c r="R209" s="76" t="str">
        <f>IF(ISBLANK(INDEX('Policy Characteristics'!L:L,MATCH($C209,'Policy Characteristics'!$C:$C,0))),"",INDEX('Policy Characteristics'!L:L,MATCH($C209,'Policy Characteristics'!$C:$C,0)))</f>
        <v>building-component-electrification.html</v>
      </c>
    </row>
    <row r="210" spans="1:18" x14ac:dyDescent="0.25">
      <c r="A210" s="76" t="str">
        <f>IF(ISBLANK(INDEX('Policy Characteristics'!A:A,MATCH($C210,'Policy Characteristics'!$C:$C,0))),"",INDEX('Policy Characteristics'!A:A,MATCH($C210,'Policy Characteristics'!$C:$C,0)))</f>
        <v>Buildings and Appliances</v>
      </c>
      <c r="B210" s="200" t="str">
        <f>IF(ISBLANK(INDEX('Policy Characteristics'!B:B,MATCH($C210,'Policy Characteristics'!$C:$C,0))),"",INDEX('Policy Characteristics'!B:B,MATCH($C210,'Policy Characteristics'!$C:$C,0)))</f>
        <v>Building Component Electrification</v>
      </c>
      <c r="C210" s="76" t="str">
        <f t="shared" si="7"/>
        <v>Fraction of New Bldg Components Shifted to Other Fuels</v>
      </c>
      <c r="D210" s="88" t="s">
        <v>114</v>
      </c>
      <c r="E210" s="88" t="s">
        <v>276</v>
      </c>
      <c r="F210" s="88" t="s">
        <v>120</v>
      </c>
      <c r="G210" s="88" t="s">
        <v>163</v>
      </c>
      <c r="H210" s="15">
        <v>445</v>
      </c>
      <c r="I210" s="213" t="s">
        <v>43</v>
      </c>
      <c r="J210" s="202" t="str">
        <f>IF(ISBLANK(INDEX('Policy Characteristics'!D:D,MATCH($C210,'Policy Characteristics'!$C:$C,0))),"",INDEX('Policy Characteristics'!D:D,MATCH($C210,'Policy Characteristics'!$C:$C,0)))</f>
        <v>Building Component Electrification</v>
      </c>
      <c r="K210" s="76" t="str">
        <f>IF(ISBLANK(INDEX('Policy Characteristics'!E:E,MATCH($C210,'Policy Characteristics'!$C:$C,0))),"",INDEX('Policy Characteristics'!E:E,MATCH($C210,'Policy Characteristics'!$C:$C,0)))</f>
        <v>bldgs new component fuel shifting</v>
      </c>
      <c r="L210" s="205">
        <f>IF(ISBLANK(INDEX('Policy Characteristics'!F:F,MATCH($C210,'Policy Characteristics'!$C:$C,0))),"",INDEX('Policy Characteristics'!F:F,MATCH($C210,'Policy Characteristics'!$C:$C,0)))</f>
        <v>0</v>
      </c>
      <c r="M210" s="205">
        <f>IF(ISBLANK(INDEX('Policy Characteristics'!G:G,MATCH($C210,'Policy Characteristics'!$C:$C,0))),"",INDEX('Policy Characteristics'!G:G,MATCH($C210,'Policy Characteristics'!$C:$C,0)))</f>
        <v>1</v>
      </c>
      <c r="N210" s="205">
        <f>IF(ISBLANK(INDEX('Policy Characteristics'!H:H,MATCH($C210,'Policy Characteristics'!$C:$C,0))),"",INDEX('Policy Characteristics'!H:H,MATCH($C210,'Policy Characteristics'!$C:$C,0)))</f>
        <v>0.01</v>
      </c>
      <c r="O210" s="76" t="str">
        <f>IF(ISBLANK(INDEX('Policy Characteristics'!I:I,MATCH($C210,'Policy Characteristics'!$C:$C,0))),"",INDEX('Policy Characteristics'!I:I,MATCH($C210,'Policy Characteristics'!$C:$C,0)))</f>
        <v>% of newly sold non-electric building components</v>
      </c>
      <c r="P210" s="76" t="str">
        <f>IF(ISBLANK(INDEX('Policy Characteristics'!J:J,MATCH($C210,'Policy Characteristics'!$C:$C,0))),"",INDEX('Policy Characteristics'!J:J,MATCH($C210,'Policy Characteristics'!$C:$C,0)))</f>
        <v>**Description:** This policy replaces the specified fraction of newly sold non-electric building components of the selected type(s) in buildings of the selected type(s) with electricity-using components. // **Guidance for setting values:** //**Urban Residential Heating:** In the BAU case, in Georgia, the share of electricity among fuels used for heating in urban, residential buildings will rise from 22% to 28% through 2050.//**Urban Residential Appliances:** In the BAU case, in Georgia, the share of electricity among fuels used for appliances in urban, residential buildings will fall from 54% to 53% through 2050.//**Urban Residential Other Components:** In the United States, the share of electricity among fuels used by other components in urban, residential buildings is 100%.//**Rural Residential Heating:** In the BAU case, in Georgia, the share of electricity among fuels used for heating in rural, residential buildings will rise from 22% to 28% through 2050.//**Rural Residential Appliances:** In the BAU case, in Georgia, the share of electricity among fuels used for appliances in rural, residential buildings will fall from 54% to 53% through 2050.//**Rural Residential Other Components:** In the United States, the share of electricity among fuels used by other components in rural, residential buildings is 100%.//**Commercial Heating:** In the BAU case, in Georgia, the share of electricity among fuels used for heating in commercial buildings will rise from 8% to 9% through 2050.//**Comercial Appliances:** In the BAU case, in Georgia, the share of electricity among fuels used for appliances in commercial buildings will fall from 58% to 55% through 2050.//**Comercial Other Components:** In the BAU case, in Georgia, the share of electricity among fuels used for other components in commercial buildings will rise from 69% to 78% through 2050.</v>
      </c>
      <c r="Q210" s="76" t="str">
        <f>IF(ISBLANK(INDEX('Policy Characteristics'!K:K,MATCH($C210,'Policy Characteristics'!$C:$C,0))),"",INDEX('Policy Characteristics'!K:K,MATCH($C210,'Policy Characteristics'!$C:$C,0)))</f>
        <v>buildings-sector-main.html#component-elec</v>
      </c>
      <c r="R210" s="76" t="str">
        <f>IF(ISBLANK(INDEX('Policy Characteristics'!L:L,MATCH($C210,'Policy Characteristics'!$C:$C,0))),"",INDEX('Policy Characteristics'!L:L,MATCH($C210,'Policy Characteristics'!$C:$C,0)))</f>
        <v>building-component-electrification.html</v>
      </c>
    </row>
    <row r="211" spans="1:18" x14ac:dyDescent="0.25">
      <c r="A211" s="76" t="str">
        <f>IF(ISBLANK(INDEX('Policy Characteristics'!A:A,MATCH($C211,'Policy Characteristics'!$C:$C,0))),"",INDEX('Policy Characteristics'!A:A,MATCH($C211,'Policy Characteristics'!$C:$C,0)))</f>
        <v>Buildings and Appliances</v>
      </c>
      <c r="B211" s="200" t="str">
        <f>IF(ISBLANK(INDEX('Policy Characteristics'!B:B,MATCH($C211,'Policy Characteristics'!$C:$C,0))),"",INDEX('Policy Characteristics'!B:B,MATCH($C211,'Policy Characteristics'!$C:$C,0)))</f>
        <v>Building Component Electrification</v>
      </c>
      <c r="C211" s="76" t="str">
        <f t="shared" si="7"/>
        <v>Fraction of New Bldg Components Shifted to Other Fuels</v>
      </c>
      <c r="D211" s="88" t="s">
        <v>115</v>
      </c>
      <c r="E211" s="88" t="s">
        <v>276</v>
      </c>
      <c r="F211" s="88" t="s">
        <v>121</v>
      </c>
      <c r="G211" s="88" t="s">
        <v>163</v>
      </c>
      <c r="H211" s="15">
        <v>446</v>
      </c>
      <c r="I211" s="213" t="s">
        <v>44</v>
      </c>
      <c r="J211" s="202" t="str">
        <f>IF(ISBLANK(INDEX('Policy Characteristics'!D:D,MATCH($C211,'Policy Characteristics'!$C:$C,0))),"",INDEX('Policy Characteristics'!D:D,MATCH($C211,'Policy Characteristics'!$C:$C,0)))</f>
        <v>Building Component Electrification</v>
      </c>
      <c r="K211" s="76" t="str">
        <f>IF(ISBLANK(INDEX('Policy Characteristics'!E:E,MATCH($C211,'Policy Characteristics'!$C:$C,0))),"",INDEX('Policy Characteristics'!E:E,MATCH($C211,'Policy Characteristics'!$C:$C,0)))</f>
        <v>bldgs new component fuel shifting</v>
      </c>
      <c r="L211" s="205">
        <f>IF(ISBLANK(INDEX('Policy Characteristics'!F:F,MATCH($C211,'Policy Characteristics'!$C:$C,0))),"",INDEX('Policy Characteristics'!F:F,MATCH($C211,'Policy Characteristics'!$C:$C,0)))</f>
        <v>0</v>
      </c>
      <c r="M211" s="205">
        <f>IF(ISBLANK(INDEX('Policy Characteristics'!G:G,MATCH($C211,'Policy Characteristics'!$C:$C,0))),"",INDEX('Policy Characteristics'!G:G,MATCH($C211,'Policy Characteristics'!$C:$C,0)))</f>
        <v>1</v>
      </c>
      <c r="N211" s="205">
        <f>IF(ISBLANK(INDEX('Policy Characteristics'!H:H,MATCH($C211,'Policy Characteristics'!$C:$C,0))),"",INDEX('Policy Characteristics'!H:H,MATCH($C211,'Policy Characteristics'!$C:$C,0)))</f>
        <v>0.01</v>
      </c>
      <c r="O211" s="76" t="str">
        <f>IF(ISBLANK(INDEX('Policy Characteristics'!I:I,MATCH($C211,'Policy Characteristics'!$C:$C,0))),"",INDEX('Policy Characteristics'!I:I,MATCH($C211,'Policy Characteristics'!$C:$C,0)))</f>
        <v>% of newly sold non-electric building components</v>
      </c>
      <c r="P211" s="76" t="str">
        <f>IF(ISBLANK(INDEX('Policy Characteristics'!J:J,MATCH($C211,'Policy Characteristics'!$C:$C,0))),"",INDEX('Policy Characteristics'!J:J,MATCH($C211,'Policy Characteristics'!$C:$C,0)))</f>
        <v>**Description:** This policy replaces the specified fraction of newly sold non-electric building components of the selected type(s) in buildings of the selected type(s) with electricity-using components. // **Guidance for setting values:** //**Urban Residential Heating:** In the BAU case, in Georgia, the share of electricity among fuels used for heating in urban, residential buildings will rise from 22% to 28% through 2050.//**Urban Residential Appliances:** In the BAU case, in Georgia, the share of electricity among fuels used for appliances in urban, residential buildings will fall from 54% to 53% through 2050.//**Urban Residential Other Components:** In the United States, the share of electricity among fuels used by other components in urban, residential buildings is 100%.//**Rural Residential Heating:** In the BAU case, in Georgia, the share of electricity among fuels used for heating in rural, residential buildings will rise from 22% to 28% through 2050.//**Rural Residential Appliances:** In the BAU case, in Georgia, the share of electricity among fuels used for appliances in rural, residential buildings will fall from 54% to 53% through 2050.//**Rural Residential Other Components:** In the United States, the share of electricity among fuels used by other components in rural, residential buildings is 100%.//**Commercial Heating:** In the BAU case, in Georgia, the share of electricity among fuels used for heating in commercial buildings will rise from 8% to 9% through 2050.//**Comercial Appliances:** In the BAU case, in Georgia, the share of electricity among fuels used for appliances in commercial buildings will fall from 58% to 55% through 2050.//**Comercial Other Components:** In the BAU case, in Georgia, the share of electricity among fuels used for other components in commercial buildings will rise from 69% to 78% through 2050.</v>
      </c>
      <c r="Q211" s="76" t="str">
        <f>IF(ISBLANK(INDEX('Policy Characteristics'!K:K,MATCH($C211,'Policy Characteristics'!$C:$C,0))),"",INDEX('Policy Characteristics'!K:K,MATCH($C211,'Policy Characteristics'!$C:$C,0)))</f>
        <v>buildings-sector-main.html#component-elec</v>
      </c>
      <c r="R211" s="76" t="str">
        <f>IF(ISBLANK(INDEX('Policy Characteristics'!L:L,MATCH($C211,'Policy Characteristics'!$C:$C,0))),"",INDEX('Policy Characteristics'!L:L,MATCH($C211,'Policy Characteristics'!$C:$C,0)))</f>
        <v>building-component-electrification.html</v>
      </c>
    </row>
    <row r="212" spans="1:18" x14ac:dyDescent="0.25">
      <c r="A212" s="76" t="str">
        <f>IF(ISBLANK(INDEX('Policy Characteristics'!A:A,MATCH($C212,'Policy Characteristics'!$C:$C,0))),"",INDEX('Policy Characteristics'!A:A,MATCH($C212,'Policy Characteristics'!$C:$C,0)))</f>
        <v>Buildings and Appliances</v>
      </c>
      <c r="B212" s="200" t="str">
        <f>IF(ISBLANK(INDEX('Policy Characteristics'!B:B,MATCH($C212,'Policy Characteristics'!$C:$C,0))),"",INDEX('Policy Characteristics'!B:B,MATCH($C212,'Policy Characteristics'!$C:$C,0)))</f>
        <v>Building Component Electrification</v>
      </c>
      <c r="C212" s="76" t="str">
        <f t="shared" si="7"/>
        <v>Fraction of New Bldg Components Shifted to Other Fuels</v>
      </c>
      <c r="D212" s="88" t="s">
        <v>117</v>
      </c>
      <c r="E212" s="88" t="s">
        <v>276</v>
      </c>
      <c r="F212" s="88" t="s">
        <v>123</v>
      </c>
      <c r="G212" s="88" t="s">
        <v>163</v>
      </c>
      <c r="H212" s="15">
        <v>447</v>
      </c>
      <c r="I212" s="213" t="s">
        <v>44</v>
      </c>
      <c r="J212" s="202" t="str">
        <f>IF(ISBLANK(INDEX('Policy Characteristics'!D:D,MATCH($C212,'Policy Characteristics'!$C:$C,0))),"",INDEX('Policy Characteristics'!D:D,MATCH($C212,'Policy Characteristics'!$C:$C,0)))</f>
        <v>Building Component Electrification</v>
      </c>
      <c r="K212" s="76" t="str">
        <f>IF(ISBLANK(INDEX('Policy Characteristics'!E:E,MATCH($C212,'Policy Characteristics'!$C:$C,0))),"",INDEX('Policy Characteristics'!E:E,MATCH($C212,'Policy Characteristics'!$C:$C,0)))</f>
        <v>bldgs new component fuel shifting</v>
      </c>
      <c r="L212" s="205">
        <f>IF(ISBLANK(INDEX('Policy Characteristics'!F:F,MATCH($C212,'Policy Characteristics'!$C:$C,0))),"",INDEX('Policy Characteristics'!F:F,MATCH($C212,'Policy Characteristics'!$C:$C,0)))</f>
        <v>0</v>
      </c>
      <c r="M212" s="205">
        <f>IF(ISBLANK(INDEX('Policy Characteristics'!G:G,MATCH($C212,'Policy Characteristics'!$C:$C,0))),"",INDEX('Policy Characteristics'!G:G,MATCH($C212,'Policy Characteristics'!$C:$C,0)))</f>
        <v>1</v>
      </c>
      <c r="N212" s="205">
        <f>IF(ISBLANK(INDEX('Policy Characteristics'!H:H,MATCH($C212,'Policy Characteristics'!$C:$C,0))),"",INDEX('Policy Characteristics'!H:H,MATCH($C212,'Policy Characteristics'!$C:$C,0)))</f>
        <v>0.01</v>
      </c>
      <c r="O212" s="76" t="str">
        <f>IF(ISBLANK(INDEX('Policy Characteristics'!I:I,MATCH($C212,'Policy Characteristics'!$C:$C,0))),"",INDEX('Policy Characteristics'!I:I,MATCH($C212,'Policy Characteristics'!$C:$C,0)))</f>
        <v>% of newly sold non-electric building components</v>
      </c>
      <c r="P212" s="76" t="str">
        <f>IF(ISBLANK(INDEX('Policy Characteristics'!J:J,MATCH($C212,'Policy Characteristics'!$C:$C,0))),"",INDEX('Policy Characteristics'!J:J,MATCH($C212,'Policy Characteristics'!$C:$C,0)))</f>
        <v>**Description:** This policy replaces the specified fraction of newly sold non-electric building components of the selected type(s) in buildings of the selected type(s) with electricity-using components. // **Guidance for setting values:** //**Urban Residential Heating:** In the BAU case, in Georgia, the share of electricity among fuels used for heating in urban, residential buildings will rise from 22% to 28% through 2050.//**Urban Residential Appliances:** In the BAU case, in Georgia, the share of electricity among fuels used for appliances in urban, residential buildings will fall from 54% to 53% through 2050.//**Urban Residential Other Components:** In the United States, the share of electricity among fuels used by other components in urban, residential buildings is 100%.//**Rural Residential Heating:** In the BAU case, in Georgia, the share of electricity among fuels used for heating in rural, residential buildings will rise from 22% to 28% through 2050.//**Rural Residential Appliances:** In the BAU case, in Georgia, the share of electricity among fuels used for appliances in rural, residential buildings will fall from 54% to 53% through 2050.//**Rural Residential Other Components:** In the United States, the share of electricity among fuels used by other components in rural, residential buildings is 100%.//**Commercial Heating:** In the BAU case, in Georgia, the share of electricity among fuels used for heating in commercial buildings will rise from 8% to 9% through 2050.//**Comercial Appliances:** In the BAU case, in Georgia, the share of electricity among fuels used for appliances in commercial buildings will fall from 58% to 55% through 2050.//**Comercial Other Components:** In the BAU case, in Georgia, the share of electricity among fuels used for other components in commercial buildings will rise from 69% to 78% through 2050.</v>
      </c>
      <c r="Q212" s="76" t="str">
        <f>IF(ISBLANK(INDEX('Policy Characteristics'!K:K,MATCH($C212,'Policy Characteristics'!$C:$C,0))),"",INDEX('Policy Characteristics'!K:K,MATCH($C212,'Policy Characteristics'!$C:$C,0)))</f>
        <v>buildings-sector-main.html#component-elec</v>
      </c>
      <c r="R212" s="76" t="str">
        <f>IF(ISBLANK(INDEX('Policy Characteristics'!L:L,MATCH($C212,'Policy Characteristics'!$C:$C,0))),"",INDEX('Policy Characteristics'!L:L,MATCH($C212,'Policy Characteristics'!$C:$C,0)))</f>
        <v>building-component-electrification.html</v>
      </c>
    </row>
    <row r="213" spans="1:18" x14ac:dyDescent="0.25">
      <c r="A213" s="76" t="str">
        <f>IF(ISBLANK(INDEX('Policy Characteristics'!A:A,MATCH($C213,'Policy Characteristics'!$C:$C,0))),"",INDEX('Policy Characteristics'!A:A,MATCH($C213,'Policy Characteristics'!$C:$C,0)))</f>
        <v>Buildings and Appliances</v>
      </c>
      <c r="B213" s="200" t="str">
        <f>IF(ISBLANK(INDEX('Policy Characteristics'!B:B,MATCH($C213,'Policy Characteristics'!$C:$C,0))),"",INDEX('Policy Characteristics'!B:B,MATCH($C213,'Policy Characteristics'!$C:$C,0)))</f>
        <v>Building Component Electrification</v>
      </c>
      <c r="C213" s="76" t="str">
        <f t="shared" si="7"/>
        <v>Fraction of New Bldg Components Shifted to Other Fuels</v>
      </c>
      <c r="D213" s="88" t="s">
        <v>118</v>
      </c>
      <c r="E213" s="88" t="s">
        <v>276</v>
      </c>
      <c r="F213" s="88" t="s">
        <v>124</v>
      </c>
      <c r="G213" s="88" t="s">
        <v>163</v>
      </c>
      <c r="H213" s="15">
        <v>448</v>
      </c>
      <c r="I213" s="213" t="s">
        <v>43</v>
      </c>
      <c r="J213" s="202" t="str">
        <f>IF(ISBLANK(INDEX('Policy Characteristics'!D:D,MATCH($C213,'Policy Characteristics'!$C:$C,0))),"",INDEX('Policy Characteristics'!D:D,MATCH($C213,'Policy Characteristics'!$C:$C,0)))</f>
        <v>Building Component Electrification</v>
      </c>
      <c r="K213" s="76" t="str">
        <f>IF(ISBLANK(INDEX('Policy Characteristics'!E:E,MATCH($C213,'Policy Characteristics'!$C:$C,0))),"",INDEX('Policy Characteristics'!E:E,MATCH($C213,'Policy Characteristics'!$C:$C,0)))</f>
        <v>bldgs new component fuel shifting</v>
      </c>
      <c r="L213" s="205">
        <f>IF(ISBLANK(INDEX('Policy Characteristics'!F:F,MATCH($C213,'Policy Characteristics'!$C:$C,0))),"",INDEX('Policy Characteristics'!F:F,MATCH($C213,'Policy Characteristics'!$C:$C,0)))</f>
        <v>0</v>
      </c>
      <c r="M213" s="205">
        <f>IF(ISBLANK(INDEX('Policy Characteristics'!G:G,MATCH($C213,'Policy Characteristics'!$C:$C,0))),"",INDEX('Policy Characteristics'!G:G,MATCH($C213,'Policy Characteristics'!$C:$C,0)))</f>
        <v>1</v>
      </c>
      <c r="N213" s="205">
        <f>IF(ISBLANK(INDEX('Policy Characteristics'!H:H,MATCH($C213,'Policy Characteristics'!$C:$C,0))),"",INDEX('Policy Characteristics'!H:H,MATCH($C213,'Policy Characteristics'!$C:$C,0)))</f>
        <v>0.01</v>
      </c>
      <c r="O213" s="76" t="str">
        <f>IF(ISBLANK(INDEX('Policy Characteristics'!I:I,MATCH($C213,'Policy Characteristics'!$C:$C,0))),"",INDEX('Policy Characteristics'!I:I,MATCH($C213,'Policy Characteristics'!$C:$C,0)))</f>
        <v>% of newly sold non-electric building components</v>
      </c>
      <c r="P213" s="76" t="str">
        <f>IF(ISBLANK(INDEX('Policy Characteristics'!J:J,MATCH($C213,'Policy Characteristics'!$C:$C,0))),"",INDEX('Policy Characteristics'!J:J,MATCH($C213,'Policy Characteristics'!$C:$C,0)))</f>
        <v>**Description:** This policy replaces the specified fraction of newly sold non-electric building components of the selected type(s) in buildings of the selected type(s) with electricity-using components. // **Guidance for setting values:** //**Urban Residential Heating:** In the BAU case, in Georgia, the share of electricity among fuels used for heating in urban, residential buildings will rise from 22% to 28% through 2050.//**Urban Residential Appliances:** In the BAU case, in Georgia, the share of electricity among fuels used for appliances in urban, residential buildings will fall from 54% to 53% through 2050.//**Urban Residential Other Components:** In the United States, the share of electricity among fuels used by other components in urban, residential buildings is 100%.//**Rural Residential Heating:** In the BAU case, in Georgia, the share of electricity among fuels used for heating in rural, residential buildings will rise from 22% to 28% through 2050.//**Rural Residential Appliances:** In the BAU case, in Georgia, the share of electricity among fuels used for appliances in rural, residential buildings will fall from 54% to 53% through 2050.//**Rural Residential Other Components:** In the United States, the share of electricity among fuels used by other components in rural, residential buildings is 100%.//**Commercial Heating:** In the BAU case, in Georgia, the share of electricity among fuels used for heating in commercial buildings will rise from 8% to 9% through 2050.//**Comercial Appliances:** In the BAU case, in Georgia, the share of electricity among fuels used for appliances in commercial buildings will fall from 58% to 55% through 2050.//**Comercial Other Components:** In the BAU case, in Georgia, the share of electricity among fuels used for other components in commercial buildings will rise from 69% to 78% through 2050.</v>
      </c>
      <c r="Q213" s="76" t="str">
        <f>IF(ISBLANK(INDEX('Policy Characteristics'!K:K,MATCH($C213,'Policy Characteristics'!$C:$C,0))),"",INDEX('Policy Characteristics'!K:K,MATCH($C213,'Policy Characteristics'!$C:$C,0)))</f>
        <v>buildings-sector-main.html#component-elec</v>
      </c>
      <c r="R213" s="76" t="str">
        <f>IF(ISBLANK(INDEX('Policy Characteristics'!L:L,MATCH($C213,'Policy Characteristics'!$C:$C,0))),"",INDEX('Policy Characteristics'!L:L,MATCH($C213,'Policy Characteristics'!$C:$C,0)))</f>
        <v>building-component-electrification.html</v>
      </c>
    </row>
    <row r="214" spans="1:18" x14ac:dyDescent="0.25">
      <c r="A214" s="76" t="str">
        <f>IF(ISBLANK(INDEX('Policy Characteristics'!A:A,MATCH($C214,'Policy Characteristics'!$C:$C,0))),"",INDEX('Policy Characteristics'!A:A,MATCH($C214,'Policy Characteristics'!$C:$C,0)))</f>
        <v>Buildings and Appliances</v>
      </c>
      <c r="B214" s="200" t="str">
        <f>IF(ISBLANK(INDEX('Policy Characteristics'!B:B,MATCH($C214,'Policy Characteristics'!$C:$C,0))),"",INDEX('Policy Characteristics'!B:B,MATCH($C214,'Policy Characteristics'!$C:$C,0)))</f>
        <v>Building Component Electrification</v>
      </c>
      <c r="C214" s="76" t="str">
        <f t="shared" si="7"/>
        <v>Fraction of New Bldg Components Shifted to Other Fuels</v>
      </c>
      <c r="D214" s="88" t="s">
        <v>119</v>
      </c>
      <c r="E214" s="88" t="s">
        <v>276</v>
      </c>
      <c r="F214" s="88" t="s">
        <v>125</v>
      </c>
      <c r="G214" s="88" t="s">
        <v>163</v>
      </c>
      <c r="H214" s="15">
        <v>449</v>
      </c>
      <c r="I214" s="213" t="s">
        <v>43</v>
      </c>
      <c r="J214" s="202" t="str">
        <f>IF(ISBLANK(INDEX('Policy Characteristics'!D:D,MATCH($C214,'Policy Characteristics'!$C:$C,0))),"",INDEX('Policy Characteristics'!D:D,MATCH($C214,'Policy Characteristics'!$C:$C,0)))</f>
        <v>Building Component Electrification</v>
      </c>
      <c r="K214" s="76" t="str">
        <f>IF(ISBLANK(INDEX('Policy Characteristics'!E:E,MATCH($C214,'Policy Characteristics'!$C:$C,0))),"",INDEX('Policy Characteristics'!E:E,MATCH($C214,'Policy Characteristics'!$C:$C,0)))</f>
        <v>bldgs new component fuel shifting</v>
      </c>
      <c r="L214" s="205">
        <f>IF(ISBLANK(INDEX('Policy Characteristics'!F:F,MATCH($C214,'Policy Characteristics'!$C:$C,0))),"",INDEX('Policy Characteristics'!F:F,MATCH($C214,'Policy Characteristics'!$C:$C,0)))</f>
        <v>0</v>
      </c>
      <c r="M214" s="205">
        <f>IF(ISBLANK(INDEX('Policy Characteristics'!G:G,MATCH($C214,'Policy Characteristics'!$C:$C,0))),"",INDEX('Policy Characteristics'!G:G,MATCH($C214,'Policy Characteristics'!$C:$C,0)))</f>
        <v>1</v>
      </c>
      <c r="N214" s="205">
        <f>IF(ISBLANK(INDEX('Policy Characteristics'!H:H,MATCH($C214,'Policy Characteristics'!$C:$C,0))),"",INDEX('Policy Characteristics'!H:H,MATCH($C214,'Policy Characteristics'!$C:$C,0)))</f>
        <v>0.01</v>
      </c>
      <c r="O214" s="76" t="str">
        <f>IF(ISBLANK(INDEX('Policy Characteristics'!I:I,MATCH($C214,'Policy Characteristics'!$C:$C,0))),"",INDEX('Policy Characteristics'!I:I,MATCH($C214,'Policy Characteristics'!$C:$C,0)))</f>
        <v>% of newly sold non-electric building components</v>
      </c>
      <c r="P214" s="76" t="str">
        <f>IF(ISBLANK(INDEX('Policy Characteristics'!J:J,MATCH($C214,'Policy Characteristics'!$C:$C,0))),"",INDEX('Policy Characteristics'!J:J,MATCH($C214,'Policy Characteristics'!$C:$C,0)))</f>
        <v>**Description:** This policy replaces the specified fraction of newly sold non-electric building components of the selected type(s) in buildings of the selected type(s) with electricity-using components. // **Guidance for setting values:** //**Urban Residential Heating:** In the BAU case, in Georgia, the share of electricity among fuels used for heating in urban, residential buildings will rise from 22% to 28% through 2050.//**Urban Residential Appliances:** In the BAU case, in Georgia, the share of electricity among fuels used for appliances in urban, residential buildings will fall from 54% to 53% through 2050.//**Urban Residential Other Components:** In the United States, the share of electricity among fuels used by other components in urban, residential buildings is 100%.//**Rural Residential Heating:** In the BAU case, in Georgia, the share of electricity among fuels used for heating in rural, residential buildings will rise from 22% to 28% through 2050.//**Rural Residential Appliances:** In the BAU case, in Georgia, the share of electricity among fuels used for appliances in rural, residential buildings will fall from 54% to 53% through 2050.//**Rural Residential Other Components:** In the United States, the share of electricity among fuels used by other components in rural, residential buildings is 100%.//**Commercial Heating:** In the BAU case, in Georgia, the share of electricity among fuels used for heating in commercial buildings will rise from 8% to 9% through 2050.//**Comercial Appliances:** In the BAU case, in Georgia, the share of electricity among fuels used for appliances in commercial buildings will fall from 58% to 55% through 2050.//**Comercial Other Components:** In the BAU case, in Georgia, the share of electricity among fuels used for other components in commercial buildings will rise from 69% to 78% through 2050.</v>
      </c>
      <c r="Q214" s="76" t="str">
        <f>IF(ISBLANK(INDEX('Policy Characteristics'!K:K,MATCH($C214,'Policy Characteristics'!$C:$C,0))),"",INDEX('Policy Characteristics'!K:K,MATCH($C214,'Policy Characteristics'!$C:$C,0)))</f>
        <v>buildings-sector-main.html#component-elec</v>
      </c>
      <c r="R214" s="76" t="str">
        <f>IF(ISBLANK(INDEX('Policy Characteristics'!L:L,MATCH($C214,'Policy Characteristics'!$C:$C,0))),"",INDEX('Policy Characteristics'!L:L,MATCH($C214,'Policy Characteristics'!$C:$C,0)))</f>
        <v>building-component-electrification.html</v>
      </c>
    </row>
    <row r="215" spans="1:18" s="76" customFormat="1" x14ac:dyDescent="0.25">
      <c r="A215" s="76" t="str">
        <f>IF(ISBLANK(INDEX('Policy Characteristics'!A:A,MATCH($C215,'Policy Characteristics'!$C:$C,0))),"",INDEX('Policy Characteristics'!A:A,MATCH($C215,'Policy Characteristics'!$C:$C,0)))</f>
        <v>Buildings and Appliances</v>
      </c>
      <c r="B215" s="200" t="str">
        <f>IF(ISBLANK(INDEX('Policy Characteristics'!B:B,MATCH($C215,'Policy Characteristics'!$C:$C,0))),"",INDEX('Policy Characteristics'!B:B,MATCH($C215,'Policy Characteristics'!$C:$C,0)))</f>
        <v>Building Energy Efficiency Standards</v>
      </c>
      <c r="C215" t="s">
        <v>297</v>
      </c>
      <c r="D215" s="88" t="s">
        <v>114</v>
      </c>
      <c r="E215" s="88" t="s">
        <v>274</v>
      </c>
      <c r="F215" s="88" t="s">
        <v>120</v>
      </c>
      <c r="G215" s="88" t="s">
        <v>278</v>
      </c>
      <c r="H215" s="15">
        <v>13</v>
      </c>
      <c r="I215" s="213" t="s">
        <v>43</v>
      </c>
      <c r="J215" s="202" t="str">
        <f>IF(ISBLANK(INDEX('Policy Characteristics'!D:D,MATCH($C215,'Policy Characteristics'!$C:$C,0))),"",INDEX('Policy Characteristics'!D:D,MATCH($C215,'Policy Characteristics'!$C:$C,0)))</f>
        <v>Building Energy Efficiency Standards</v>
      </c>
      <c r="K215" s="76" t="str">
        <f>IF(ISBLANK(INDEX('Policy Characteristics'!E:E,MATCH($C215,'Policy Characteristics'!$C:$C,0))),"",INDEX('Policy Characteristics'!E:E,MATCH($C215,'Policy Characteristics'!$C:$C,0)))</f>
        <v>bldgs efficiency standards</v>
      </c>
      <c r="L215" s="205">
        <f>IF(ISBLANK(INDEX('Policy Characteristics'!F:F,MATCH($C215,'Policy Characteristics'!$C:$C,0))),"",INDEX('Policy Characteristics'!F:F,MATCH($C215,'Policy Characteristics'!$C:$C,0)))</f>
        <v>0</v>
      </c>
      <c r="M215" s="205">
        <f>IF(ISBLANK(INDEX('Policy Characteristics'!G:G,MATCH($C215,'Policy Characteristics'!$C:$C,0))),"",INDEX('Policy Characteristics'!G:G,MATCH($C215,'Policy Characteristics'!$C:$C,0)))</f>
        <v>0.75</v>
      </c>
      <c r="N215" s="205">
        <f>IF(ISBLANK(INDEX('Policy Characteristics'!H:H,MATCH($C215,'Policy Characteristics'!$C:$C,0))),"",INDEX('Policy Characteristics'!H:H,MATCH($C215,'Policy Characteristics'!$C:$C,0)))</f>
        <v>0.01</v>
      </c>
      <c r="O215" s="76" t="str">
        <f>IF(ISBLANK(INDEX('Policy Characteristics'!I:I,MATCH($C215,'Policy Characteristics'!$C:$C,0))),"",INDEX('Policy Characteristics'!I:I,MATCH($C215,'Policy Characteristics'!$C:$C,0)))</f>
        <v>% reduction in energy use</v>
      </c>
      <c r="P215" s="76" t="str">
        <f>IF(ISBLANK(INDEX('Policy Characteristics'!J:J,MATCH($C215,'Policy Characteristics'!$C:$C,0))),"",INDEX('Policy Characteristics'!J:J,MATCH($C215,'Policy Characteristics'!$C:$C,0)))</f>
        <v>**Description:** This policy tightens energy efficiency standards for the selected component(s) in the selected building type(s).  The policy only applies to newly sold components each year (whether for new buildings or replacement of old components of existing buildings). // **Guidance for setting values:** In "Assessment of Electricity Savings in the U.S. Achievable through New Appliance/Equipment Efficiency Standards and Building Efficiency Codes, 2010-2025" (2011), the Edison Foundation considered a 30% reduction in whole-building energy use (moderate case) and 40-45% (aggressive case) relative to BAU from 2010 to 2025.</v>
      </c>
      <c r="Q215" s="76" t="str">
        <f>IF(ISBLANK(INDEX('Policy Characteristics'!K:K,MATCH($C215,'Policy Characteristics'!$C:$C,0))),"",INDEX('Policy Characteristics'!K:K,MATCH($C215,'Policy Characteristics'!$C:$C,0)))</f>
        <v>buildings-sector-main.html#eff-stds</v>
      </c>
      <c r="R215" s="76" t="str">
        <f>IF(ISBLANK(INDEX('Policy Characteristics'!L:L,MATCH($C215,'Policy Characteristics'!$C:$C,0))),"",INDEX('Policy Characteristics'!L:L,MATCH($C215,'Policy Characteristics'!$C:$C,0)))</f>
        <v>building-energy-efficiency-standards.html</v>
      </c>
    </row>
    <row r="216" spans="1:18" s="76" customFormat="1" x14ac:dyDescent="0.25">
      <c r="A216" s="76" t="str">
        <f>IF(ISBLANK(INDEX('Policy Characteristics'!A:A,MATCH($C216,'Policy Characteristics'!$C:$C,0))),"",INDEX('Policy Characteristics'!A:A,MATCH($C216,'Policy Characteristics'!$C:$C,0)))</f>
        <v>Buildings and Appliances</v>
      </c>
      <c r="B216" s="200" t="str">
        <f>IF(ISBLANK(INDEX('Policy Characteristics'!B:B,MATCH($C216,'Policy Characteristics'!$C:$C,0))),"",INDEX('Policy Characteristics'!B:B,MATCH($C216,'Policy Characteristics'!$C:$C,0)))</f>
        <v>Building Energy Efficiency Standards</v>
      </c>
      <c r="C216" s="76" t="str">
        <f t="shared" ref="C216:C232" si="8">C$215</f>
        <v>Reduction in E Use Allowed by Component Eff Std</v>
      </c>
      <c r="D216" s="88" t="s">
        <v>115</v>
      </c>
      <c r="E216" s="88" t="s">
        <v>274</v>
      </c>
      <c r="F216" s="88" t="s">
        <v>121</v>
      </c>
      <c r="G216" s="88" t="s">
        <v>278</v>
      </c>
      <c r="H216" s="15">
        <v>14</v>
      </c>
      <c r="I216" s="213" t="s">
        <v>43</v>
      </c>
      <c r="J216" s="202" t="str">
        <f>IF(ISBLANK(INDEX('Policy Characteristics'!D:D,MATCH($C216,'Policy Characteristics'!$C:$C,0))),"",INDEX('Policy Characteristics'!D:D,MATCH($C216,'Policy Characteristics'!$C:$C,0)))</f>
        <v>Building Energy Efficiency Standards</v>
      </c>
      <c r="K216" s="76" t="str">
        <f>IF(ISBLANK(INDEX('Policy Characteristics'!E:E,MATCH($C216,'Policy Characteristics'!$C:$C,0))),"",INDEX('Policy Characteristics'!E:E,MATCH($C216,'Policy Characteristics'!$C:$C,0)))</f>
        <v>bldgs efficiency standards</v>
      </c>
      <c r="L216" s="205">
        <f>IF(ISBLANK(INDEX('Policy Characteristics'!F:F,MATCH($C216,'Policy Characteristics'!$C:$C,0))),"",INDEX('Policy Characteristics'!F:F,MATCH($C216,'Policy Characteristics'!$C:$C,0)))</f>
        <v>0</v>
      </c>
      <c r="M216" s="205">
        <f>IF(ISBLANK(INDEX('Policy Characteristics'!G:G,MATCH($C216,'Policy Characteristics'!$C:$C,0))),"",INDEX('Policy Characteristics'!G:G,MATCH($C216,'Policy Characteristics'!$C:$C,0)))</f>
        <v>0.75</v>
      </c>
      <c r="N216" s="205">
        <f>IF(ISBLANK(INDEX('Policy Characteristics'!H:H,MATCH($C216,'Policy Characteristics'!$C:$C,0))),"",INDEX('Policy Characteristics'!H:H,MATCH($C216,'Policy Characteristics'!$C:$C,0)))</f>
        <v>0.01</v>
      </c>
      <c r="O216" s="76" t="str">
        <f>IF(ISBLANK(INDEX('Policy Characteristics'!I:I,MATCH($C216,'Policy Characteristics'!$C:$C,0))),"",INDEX('Policy Characteristics'!I:I,MATCH($C216,'Policy Characteristics'!$C:$C,0)))</f>
        <v>% reduction in energy use</v>
      </c>
      <c r="P216" s="76" t="str">
        <f>IF(ISBLANK(INDEX('Policy Characteristics'!J:J,MATCH($C216,'Policy Characteristics'!$C:$C,0))),"",INDEX('Policy Characteristics'!J:J,MATCH($C216,'Policy Characteristics'!$C:$C,0)))</f>
        <v>**Description:** This policy tightens energy efficiency standards for the selected component(s) in the selected building type(s).  The policy only applies to newly sold components each year (whether for new buildings or replacement of old components of existing buildings). // **Guidance for setting values:** In "Assessment of Electricity Savings in the U.S. Achievable through New Appliance/Equipment Efficiency Standards and Building Efficiency Codes, 2010-2025" (2011), the Edison Foundation considered a 30% reduction in whole-building energy use (moderate case) and 40-45% (aggressive case) relative to BAU from 2010 to 2025.</v>
      </c>
      <c r="Q216" s="76" t="str">
        <f>IF(ISBLANK(INDEX('Policy Characteristics'!K:K,MATCH($C216,'Policy Characteristics'!$C:$C,0))),"",INDEX('Policy Characteristics'!K:K,MATCH($C216,'Policy Characteristics'!$C:$C,0)))</f>
        <v>buildings-sector-main.html#eff-stds</v>
      </c>
      <c r="R216" s="76" t="str">
        <f>IF(ISBLANK(INDEX('Policy Characteristics'!L:L,MATCH($C216,'Policy Characteristics'!$C:$C,0))),"",INDEX('Policy Characteristics'!L:L,MATCH($C216,'Policy Characteristics'!$C:$C,0)))</f>
        <v>building-energy-efficiency-standards.html</v>
      </c>
    </row>
    <row r="217" spans="1:18" s="76" customFormat="1" x14ac:dyDescent="0.25">
      <c r="A217" s="76" t="str">
        <f>IF(ISBLANK(INDEX('Policy Characteristics'!A:A,MATCH($C217,'Policy Characteristics'!$C:$C,0))),"",INDEX('Policy Characteristics'!A:A,MATCH($C217,'Policy Characteristics'!$C:$C,0)))</f>
        <v>Buildings and Appliances</v>
      </c>
      <c r="B217" s="200" t="str">
        <f>IF(ISBLANK(INDEX('Policy Characteristics'!B:B,MATCH($C217,'Policy Characteristics'!$C:$C,0))),"",INDEX('Policy Characteristics'!B:B,MATCH($C217,'Policy Characteristics'!$C:$C,0)))</f>
        <v>Building Energy Efficiency Standards</v>
      </c>
      <c r="C217" s="76" t="str">
        <f t="shared" si="8"/>
        <v>Reduction in E Use Allowed by Component Eff Std</v>
      </c>
      <c r="D217" s="88" t="s">
        <v>116</v>
      </c>
      <c r="E217" s="88" t="s">
        <v>274</v>
      </c>
      <c r="F217" s="88" t="s">
        <v>122</v>
      </c>
      <c r="G217" s="88" t="s">
        <v>278</v>
      </c>
      <c r="H217" s="15">
        <v>15</v>
      </c>
      <c r="I217" s="213" t="s">
        <v>43</v>
      </c>
      <c r="J217" s="202" t="str">
        <f>IF(ISBLANK(INDEX('Policy Characteristics'!D:D,MATCH($C217,'Policy Characteristics'!$C:$C,0))),"",INDEX('Policy Characteristics'!D:D,MATCH($C217,'Policy Characteristics'!$C:$C,0)))</f>
        <v>Building Energy Efficiency Standards</v>
      </c>
      <c r="K217" s="76" t="str">
        <f>IF(ISBLANK(INDEX('Policy Characteristics'!E:E,MATCH($C217,'Policy Characteristics'!$C:$C,0))),"",INDEX('Policy Characteristics'!E:E,MATCH($C217,'Policy Characteristics'!$C:$C,0)))</f>
        <v>bldgs efficiency standards</v>
      </c>
      <c r="L217" s="205">
        <f>IF(ISBLANK(INDEX('Policy Characteristics'!F:F,MATCH($C217,'Policy Characteristics'!$C:$C,0))),"",INDEX('Policy Characteristics'!F:F,MATCH($C217,'Policy Characteristics'!$C:$C,0)))</f>
        <v>0</v>
      </c>
      <c r="M217" s="205">
        <f>IF(ISBLANK(INDEX('Policy Characteristics'!G:G,MATCH($C217,'Policy Characteristics'!$C:$C,0))),"",INDEX('Policy Characteristics'!G:G,MATCH($C217,'Policy Characteristics'!$C:$C,0)))</f>
        <v>0.75</v>
      </c>
      <c r="N217" s="205">
        <f>IF(ISBLANK(INDEX('Policy Characteristics'!H:H,MATCH($C217,'Policy Characteristics'!$C:$C,0))),"",INDEX('Policy Characteristics'!H:H,MATCH($C217,'Policy Characteristics'!$C:$C,0)))</f>
        <v>0.01</v>
      </c>
      <c r="O217" s="76" t="str">
        <f>IF(ISBLANK(INDEX('Policy Characteristics'!I:I,MATCH($C217,'Policy Characteristics'!$C:$C,0))),"",INDEX('Policy Characteristics'!I:I,MATCH($C217,'Policy Characteristics'!$C:$C,0)))</f>
        <v>% reduction in energy use</v>
      </c>
      <c r="P217" s="76" t="str">
        <f>IF(ISBLANK(INDEX('Policy Characteristics'!J:J,MATCH($C217,'Policy Characteristics'!$C:$C,0))),"",INDEX('Policy Characteristics'!J:J,MATCH($C217,'Policy Characteristics'!$C:$C,0)))</f>
        <v>**Description:** This policy tightens energy efficiency standards for the selected component(s) in the selected building type(s).  The policy only applies to newly sold components each year (whether for new buildings or replacement of old components of existing buildings). // **Guidance for setting values:** In "Assessment of Electricity Savings in the U.S. Achievable through New Appliance/Equipment Efficiency Standards and Building Efficiency Codes, 2010-2025" (2011), the Edison Foundation considered a 30% reduction in whole-building energy use (moderate case) and 40-45% (aggressive case) relative to BAU from 2010 to 2025.</v>
      </c>
      <c r="Q217" s="76" t="str">
        <f>IF(ISBLANK(INDEX('Policy Characteristics'!K:K,MATCH($C217,'Policy Characteristics'!$C:$C,0))),"",INDEX('Policy Characteristics'!K:K,MATCH($C217,'Policy Characteristics'!$C:$C,0)))</f>
        <v>buildings-sector-main.html#eff-stds</v>
      </c>
      <c r="R217" s="76" t="str">
        <f>IF(ISBLANK(INDEX('Policy Characteristics'!L:L,MATCH($C217,'Policy Characteristics'!$C:$C,0))),"",INDEX('Policy Characteristics'!L:L,MATCH($C217,'Policy Characteristics'!$C:$C,0)))</f>
        <v>building-energy-efficiency-standards.html</v>
      </c>
    </row>
    <row r="218" spans="1:18" s="76" customFormat="1" x14ac:dyDescent="0.25">
      <c r="A218" s="76" t="str">
        <f>IF(ISBLANK(INDEX('Policy Characteristics'!A:A,MATCH($C218,'Policy Characteristics'!$C:$C,0))),"",INDEX('Policy Characteristics'!A:A,MATCH($C218,'Policy Characteristics'!$C:$C,0)))</f>
        <v>Buildings and Appliances</v>
      </c>
      <c r="B218" s="200" t="str">
        <f>IF(ISBLANK(INDEX('Policy Characteristics'!B:B,MATCH($C218,'Policy Characteristics'!$C:$C,0))),"",INDEX('Policy Characteristics'!B:B,MATCH($C218,'Policy Characteristics'!$C:$C,0)))</f>
        <v>Building Energy Efficiency Standards</v>
      </c>
      <c r="C218" s="76" t="str">
        <f t="shared" si="8"/>
        <v>Reduction in E Use Allowed by Component Eff Std</v>
      </c>
      <c r="D218" s="88" t="s">
        <v>117</v>
      </c>
      <c r="E218" s="88" t="s">
        <v>274</v>
      </c>
      <c r="F218" s="88" t="s">
        <v>123</v>
      </c>
      <c r="G218" s="88" t="s">
        <v>278</v>
      </c>
      <c r="H218" s="15">
        <v>16</v>
      </c>
      <c r="I218" s="213" t="s">
        <v>43</v>
      </c>
      <c r="J218" s="202" t="str">
        <f>IF(ISBLANK(INDEX('Policy Characteristics'!D:D,MATCH($C218,'Policy Characteristics'!$C:$C,0))),"",INDEX('Policy Characteristics'!D:D,MATCH($C218,'Policy Characteristics'!$C:$C,0)))</f>
        <v>Building Energy Efficiency Standards</v>
      </c>
      <c r="K218" s="76" t="str">
        <f>IF(ISBLANK(INDEX('Policy Characteristics'!E:E,MATCH($C218,'Policy Characteristics'!$C:$C,0))),"",INDEX('Policy Characteristics'!E:E,MATCH($C218,'Policy Characteristics'!$C:$C,0)))</f>
        <v>bldgs efficiency standards</v>
      </c>
      <c r="L218" s="205">
        <f>IF(ISBLANK(INDEX('Policy Characteristics'!F:F,MATCH($C218,'Policy Characteristics'!$C:$C,0))),"",INDEX('Policy Characteristics'!F:F,MATCH($C218,'Policy Characteristics'!$C:$C,0)))</f>
        <v>0</v>
      </c>
      <c r="M218" s="205">
        <f>IF(ISBLANK(INDEX('Policy Characteristics'!G:G,MATCH($C218,'Policy Characteristics'!$C:$C,0))),"",INDEX('Policy Characteristics'!G:G,MATCH($C218,'Policy Characteristics'!$C:$C,0)))</f>
        <v>0.75</v>
      </c>
      <c r="N218" s="205">
        <f>IF(ISBLANK(INDEX('Policy Characteristics'!H:H,MATCH($C218,'Policy Characteristics'!$C:$C,0))),"",INDEX('Policy Characteristics'!H:H,MATCH($C218,'Policy Characteristics'!$C:$C,0)))</f>
        <v>0.01</v>
      </c>
      <c r="O218" s="76" t="str">
        <f>IF(ISBLANK(INDEX('Policy Characteristics'!I:I,MATCH($C218,'Policy Characteristics'!$C:$C,0))),"",INDEX('Policy Characteristics'!I:I,MATCH($C218,'Policy Characteristics'!$C:$C,0)))</f>
        <v>% reduction in energy use</v>
      </c>
      <c r="P218" s="76" t="str">
        <f>IF(ISBLANK(INDEX('Policy Characteristics'!J:J,MATCH($C218,'Policy Characteristics'!$C:$C,0))),"",INDEX('Policy Characteristics'!J:J,MATCH($C218,'Policy Characteristics'!$C:$C,0)))</f>
        <v>**Description:** This policy tightens energy efficiency standards for the selected component(s) in the selected building type(s).  The policy only applies to newly sold components each year (whether for new buildings or replacement of old components of existing buildings). // **Guidance for setting values:** In "Assessment of Electricity Savings in the U.S. Achievable through New Appliance/Equipment Efficiency Standards and Building Efficiency Codes, 2010-2025" (2011), the Edison Foundation considered a 30% reduction in whole-building energy use (moderate case) and 40-45% (aggressive case) relative to BAU from 2010 to 2025.</v>
      </c>
      <c r="Q218" s="76" t="str">
        <f>IF(ISBLANK(INDEX('Policy Characteristics'!K:K,MATCH($C218,'Policy Characteristics'!$C:$C,0))),"",INDEX('Policy Characteristics'!K:K,MATCH($C218,'Policy Characteristics'!$C:$C,0)))</f>
        <v>buildings-sector-main.html#eff-stds</v>
      </c>
      <c r="R218" s="76" t="str">
        <f>IF(ISBLANK(INDEX('Policy Characteristics'!L:L,MATCH($C218,'Policy Characteristics'!$C:$C,0))),"",INDEX('Policy Characteristics'!L:L,MATCH($C218,'Policy Characteristics'!$C:$C,0)))</f>
        <v>building-energy-efficiency-standards.html</v>
      </c>
    </row>
    <row r="219" spans="1:18" s="76" customFormat="1" x14ac:dyDescent="0.25">
      <c r="A219" s="76" t="str">
        <f>IF(ISBLANK(INDEX('Policy Characteristics'!A:A,MATCH($C219,'Policy Characteristics'!$C:$C,0))),"",INDEX('Policy Characteristics'!A:A,MATCH($C219,'Policy Characteristics'!$C:$C,0)))</f>
        <v>Buildings and Appliances</v>
      </c>
      <c r="B219" s="200" t="str">
        <f>IF(ISBLANK(INDEX('Policy Characteristics'!B:B,MATCH($C219,'Policy Characteristics'!$C:$C,0))),"",INDEX('Policy Characteristics'!B:B,MATCH($C219,'Policy Characteristics'!$C:$C,0)))</f>
        <v>Building Energy Efficiency Standards</v>
      </c>
      <c r="C219" s="76" t="str">
        <f t="shared" si="8"/>
        <v>Reduction in E Use Allowed by Component Eff Std</v>
      </c>
      <c r="D219" s="88" t="s">
        <v>118</v>
      </c>
      <c r="E219" s="88" t="s">
        <v>274</v>
      </c>
      <c r="F219" s="88" t="s">
        <v>124</v>
      </c>
      <c r="G219" s="88" t="s">
        <v>278</v>
      </c>
      <c r="H219" s="15">
        <v>17</v>
      </c>
      <c r="I219" s="213" t="s">
        <v>43</v>
      </c>
      <c r="J219" s="202" t="str">
        <f>IF(ISBLANK(INDEX('Policy Characteristics'!D:D,MATCH($C219,'Policy Characteristics'!$C:$C,0))),"",INDEX('Policy Characteristics'!D:D,MATCH($C219,'Policy Characteristics'!$C:$C,0)))</f>
        <v>Building Energy Efficiency Standards</v>
      </c>
      <c r="K219" s="76" t="str">
        <f>IF(ISBLANK(INDEX('Policy Characteristics'!E:E,MATCH($C219,'Policy Characteristics'!$C:$C,0))),"",INDEX('Policy Characteristics'!E:E,MATCH($C219,'Policy Characteristics'!$C:$C,0)))</f>
        <v>bldgs efficiency standards</v>
      </c>
      <c r="L219" s="205">
        <f>IF(ISBLANK(INDEX('Policy Characteristics'!F:F,MATCH($C219,'Policy Characteristics'!$C:$C,0))),"",INDEX('Policy Characteristics'!F:F,MATCH($C219,'Policy Characteristics'!$C:$C,0)))</f>
        <v>0</v>
      </c>
      <c r="M219" s="205">
        <f>IF(ISBLANK(INDEX('Policy Characteristics'!G:G,MATCH($C219,'Policy Characteristics'!$C:$C,0))),"",INDEX('Policy Characteristics'!G:G,MATCH($C219,'Policy Characteristics'!$C:$C,0)))</f>
        <v>0.75</v>
      </c>
      <c r="N219" s="205">
        <f>IF(ISBLANK(INDEX('Policy Characteristics'!H:H,MATCH($C219,'Policy Characteristics'!$C:$C,0))),"",INDEX('Policy Characteristics'!H:H,MATCH($C219,'Policy Characteristics'!$C:$C,0)))</f>
        <v>0.01</v>
      </c>
      <c r="O219" s="76" t="str">
        <f>IF(ISBLANK(INDEX('Policy Characteristics'!I:I,MATCH($C219,'Policy Characteristics'!$C:$C,0))),"",INDEX('Policy Characteristics'!I:I,MATCH($C219,'Policy Characteristics'!$C:$C,0)))</f>
        <v>% reduction in energy use</v>
      </c>
      <c r="P219" s="76" t="str">
        <f>IF(ISBLANK(INDEX('Policy Characteristics'!J:J,MATCH($C219,'Policy Characteristics'!$C:$C,0))),"",INDEX('Policy Characteristics'!J:J,MATCH($C219,'Policy Characteristics'!$C:$C,0)))</f>
        <v>**Description:** This policy tightens energy efficiency standards for the selected component(s) in the selected building type(s).  The policy only applies to newly sold components each year (whether for new buildings or replacement of old components of existing buildings). // **Guidance for setting values:** In "Assessment of Electricity Savings in the U.S. Achievable through New Appliance/Equipment Efficiency Standards and Building Efficiency Codes, 2010-2025" (2011), the Edison Foundation considered a 30% reduction in whole-building energy use (moderate case) and 40-45% (aggressive case) relative to BAU from 2010 to 2025.</v>
      </c>
      <c r="Q219" s="76" t="str">
        <f>IF(ISBLANK(INDEX('Policy Characteristics'!K:K,MATCH($C219,'Policy Characteristics'!$C:$C,0))),"",INDEX('Policy Characteristics'!K:K,MATCH($C219,'Policy Characteristics'!$C:$C,0)))</f>
        <v>buildings-sector-main.html#eff-stds</v>
      </c>
      <c r="R219" s="76" t="str">
        <f>IF(ISBLANK(INDEX('Policy Characteristics'!L:L,MATCH($C219,'Policy Characteristics'!$C:$C,0))),"",INDEX('Policy Characteristics'!L:L,MATCH($C219,'Policy Characteristics'!$C:$C,0)))</f>
        <v>building-energy-efficiency-standards.html</v>
      </c>
    </row>
    <row r="220" spans="1:18" s="76" customFormat="1" x14ac:dyDescent="0.25">
      <c r="A220" s="76" t="str">
        <f>IF(ISBLANK(INDEX('Policy Characteristics'!A:A,MATCH($C220,'Policy Characteristics'!$C:$C,0))),"",INDEX('Policy Characteristics'!A:A,MATCH($C220,'Policy Characteristics'!$C:$C,0)))</f>
        <v>Buildings and Appliances</v>
      </c>
      <c r="B220" s="200" t="str">
        <f>IF(ISBLANK(INDEX('Policy Characteristics'!B:B,MATCH($C220,'Policy Characteristics'!$C:$C,0))),"",INDEX('Policy Characteristics'!B:B,MATCH($C220,'Policy Characteristics'!$C:$C,0)))</f>
        <v>Building Energy Efficiency Standards</v>
      </c>
      <c r="C220" s="76" t="str">
        <f t="shared" si="8"/>
        <v>Reduction in E Use Allowed by Component Eff Std</v>
      </c>
      <c r="D220" s="88" t="s">
        <v>119</v>
      </c>
      <c r="E220" s="88" t="s">
        <v>274</v>
      </c>
      <c r="F220" s="88" t="s">
        <v>125</v>
      </c>
      <c r="G220" s="88" t="s">
        <v>278</v>
      </c>
      <c r="H220" s="15">
        <v>18</v>
      </c>
      <c r="I220" s="213" t="s">
        <v>43</v>
      </c>
      <c r="J220" s="202" t="str">
        <f>IF(ISBLANK(INDEX('Policy Characteristics'!D:D,MATCH($C220,'Policy Characteristics'!$C:$C,0))),"",INDEX('Policy Characteristics'!D:D,MATCH($C220,'Policy Characteristics'!$C:$C,0)))</f>
        <v>Building Energy Efficiency Standards</v>
      </c>
      <c r="K220" s="76" t="str">
        <f>IF(ISBLANK(INDEX('Policy Characteristics'!E:E,MATCH($C220,'Policy Characteristics'!$C:$C,0))),"",INDEX('Policy Characteristics'!E:E,MATCH($C220,'Policy Characteristics'!$C:$C,0)))</f>
        <v>bldgs efficiency standards</v>
      </c>
      <c r="L220" s="205">
        <f>IF(ISBLANK(INDEX('Policy Characteristics'!F:F,MATCH($C220,'Policy Characteristics'!$C:$C,0))),"",INDEX('Policy Characteristics'!F:F,MATCH($C220,'Policy Characteristics'!$C:$C,0)))</f>
        <v>0</v>
      </c>
      <c r="M220" s="205">
        <f>IF(ISBLANK(INDEX('Policy Characteristics'!G:G,MATCH($C220,'Policy Characteristics'!$C:$C,0))),"",INDEX('Policy Characteristics'!G:G,MATCH($C220,'Policy Characteristics'!$C:$C,0)))</f>
        <v>0.75</v>
      </c>
      <c r="N220" s="205">
        <f>IF(ISBLANK(INDEX('Policy Characteristics'!H:H,MATCH($C220,'Policy Characteristics'!$C:$C,0))),"",INDEX('Policy Characteristics'!H:H,MATCH($C220,'Policy Characteristics'!$C:$C,0)))</f>
        <v>0.01</v>
      </c>
      <c r="O220" s="76" t="str">
        <f>IF(ISBLANK(INDEX('Policy Characteristics'!I:I,MATCH($C220,'Policy Characteristics'!$C:$C,0))),"",INDEX('Policy Characteristics'!I:I,MATCH($C220,'Policy Characteristics'!$C:$C,0)))</f>
        <v>% reduction in energy use</v>
      </c>
      <c r="P220" s="76" t="str">
        <f>IF(ISBLANK(INDEX('Policy Characteristics'!J:J,MATCH($C220,'Policy Characteristics'!$C:$C,0))),"",INDEX('Policy Characteristics'!J:J,MATCH($C220,'Policy Characteristics'!$C:$C,0)))</f>
        <v>**Description:** This policy tightens energy efficiency standards for the selected component(s) in the selected building type(s).  The policy only applies to newly sold components each year (whether for new buildings or replacement of old components of existing buildings). // **Guidance for setting values:** In "Assessment of Electricity Savings in the U.S. Achievable through New Appliance/Equipment Efficiency Standards and Building Efficiency Codes, 2010-2025" (2011), the Edison Foundation considered a 30% reduction in whole-building energy use (moderate case) and 40-45% (aggressive case) relative to BAU from 2010 to 2025.</v>
      </c>
      <c r="Q220" s="76" t="str">
        <f>IF(ISBLANK(INDEX('Policy Characteristics'!K:K,MATCH($C220,'Policy Characteristics'!$C:$C,0))),"",INDEX('Policy Characteristics'!K:K,MATCH($C220,'Policy Characteristics'!$C:$C,0)))</f>
        <v>buildings-sector-main.html#eff-stds</v>
      </c>
      <c r="R220" s="76" t="str">
        <f>IF(ISBLANK(INDEX('Policy Characteristics'!L:L,MATCH($C220,'Policy Characteristics'!$C:$C,0))),"",INDEX('Policy Characteristics'!L:L,MATCH($C220,'Policy Characteristics'!$C:$C,0)))</f>
        <v>building-energy-efficiency-standards.html</v>
      </c>
    </row>
    <row r="221" spans="1:18" s="76" customFormat="1" x14ac:dyDescent="0.25">
      <c r="A221" s="76" t="str">
        <f>IF(ISBLANK(INDEX('Policy Characteristics'!A:A,MATCH($C221,'Policy Characteristics'!$C:$C,0))),"",INDEX('Policy Characteristics'!A:A,MATCH($C221,'Policy Characteristics'!$C:$C,0)))</f>
        <v>Buildings and Appliances</v>
      </c>
      <c r="B221" s="200" t="str">
        <f>IF(ISBLANK(INDEX('Policy Characteristics'!B:B,MATCH($C221,'Policy Characteristics'!$C:$C,0))),"",INDEX('Policy Characteristics'!B:B,MATCH($C221,'Policy Characteristics'!$C:$C,0)))</f>
        <v>Building Energy Efficiency Standards</v>
      </c>
      <c r="C221" s="76" t="str">
        <f t="shared" si="8"/>
        <v>Reduction in E Use Allowed by Component Eff Std</v>
      </c>
      <c r="D221" s="88" t="s">
        <v>114</v>
      </c>
      <c r="E221" s="88" t="s">
        <v>275</v>
      </c>
      <c r="F221" s="88" t="s">
        <v>120</v>
      </c>
      <c r="G221" s="88" t="s">
        <v>277</v>
      </c>
      <c r="H221" s="15">
        <v>150</v>
      </c>
      <c r="I221" s="213" t="s">
        <v>43</v>
      </c>
      <c r="J221" s="202" t="str">
        <f>IF(ISBLANK(INDEX('Policy Characteristics'!D:D,MATCH($C221,'Policy Characteristics'!$C:$C,0))),"",INDEX('Policy Characteristics'!D:D,MATCH($C221,'Policy Characteristics'!$C:$C,0)))</f>
        <v>Building Energy Efficiency Standards</v>
      </c>
      <c r="K221" s="76" t="str">
        <f>IF(ISBLANK(INDEX('Policy Characteristics'!E:E,MATCH($C221,'Policy Characteristics'!$C:$C,0))),"",INDEX('Policy Characteristics'!E:E,MATCH($C221,'Policy Characteristics'!$C:$C,0)))</f>
        <v>bldgs efficiency standards</v>
      </c>
      <c r="L221" s="205">
        <f>IF(ISBLANK(INDEX('Policy Characteristics'!F:F,MATCH($C221,'Policy Characteristics'!$C:$C,0))),"",INDEX('Policy Characteristics'!F:F,MATCH($C221,'Policy Characteristics'!$C:$C,0)))</f>
        <v>0</v>
      </c>
      <c r="M221" s="205">
        <f>IF(ISBLANK(INDEX('Policy Characteristics'!G:G,MATCH($C221,'Policy Characteristics'!$C:$C,0))),"",INDEX('Policy Characteristics'!G:G,MATCH($C221,'Policy Characteristics'!$C:$C,0)))</f>
        <v>0.75</v>
      </c>
      <c r="N221" s="205">
        <f>IF(ISBLANK(INDEX('Policy Characteristics'!H:H,MATCH($C221,'Policy Characteristics'!$C:$C,0))),"",INDEX('Policy Characteristics'!H:H,MATCH($C221,'Policy Characteristics'!$C:$C,0)))</f>
        <v>0.01</v>
      </c>
      <c r="O221" s="76" t="str">
        <f>IF(ISBLANK(INDEX('Policy Characteristics'!I:I,MATCH($C221,'Policy Characteristics'!$C:$C,0))),"",INDEX('Policy Characteristics'!I:I,MATCH($C221,'Policy Characteristics'!$C:$C,0)))</f>
        <v>% reduction in energy use</v>
      </c>
      <c r="P221" s="76" t="str">
        <f>IF(ISBLANK(INDEX('Policy Characteristics'!J:J,MATCH($C221,'Policy Characteristics'!$C:$C,0))),"",INDEX('Policy Characteristics'!J:J,MATCH($C221,'Policy Characteristics'!$C:$C,0)))</f>
        <v>**Description:** This policy tightens energy efficiency standards for the selected component(s) in the selected building type(s).  The policy only applies to newly sold components each year (whether for new buildings or replacement of old components of existing buildings). // **Guidance for setting values:** In "Assessment of Electricity Savings in the U.S. Achievable through New Appliance/Equipment Efficiency Standards and Building Efficiency Codes, 2010-2025" (2011), the Edison Foundation considered a 30% reduction in whole-building energy use (moderate case) and 40-45% (aggressive case) relative to BAU from 2010 to 2025.</v>
      </c>
      <c r="Q221" s="76" t="str">
        <f>IF(ISBLANK(INDEX('Policy Characteristics'!K:K,MATCH($C221,'Policy Characteristics'!$C:$C,0))),"",INDEX('Policy Characteristics'!K:K,MATCH($C221,'Policy Characteristics'!$C:$C,0)))</f>
        <v>buildings-sector-main.html#eff-stds</v>
      </c>
      <c r="R221" s="76" t="str">
        <f>IF(ISBLANK(INDEX('Policy Characteristics'!L:L,MATCH($C221,'Policy Characteristics'!$C:$C,0))),"",INDEX('Policy Characteristics'!L:L,MATCH($C221,'Policy Characteristics'!$C:$C,0)))</f>
        <v>building-energy-efficiency-standards.html</v>
      </c>
    </row>
    <row r="222" spans="1:18" s="76" customFormat="1" x14ac:dyDescent="0.25">
      <c r="A222" s="76" t="str">
        <f>IF(ISBLANK(INDEX('Policy Characteristics'!A:A,MATCH($C222,'Policy Characteristics'!$C:$C,0))),"",INDEX('Policy Characteristics'!A:A,MATCH($C222,'Policy Characteristics'!$C:$C,0)))</f>
        <v>Buildings and Appliances</v>
      </c>
      <c r="B222" s="200" t="str">
        <f>IF(ISBLANK(INDEX('Policy Characteristics'!B:B,MATCH($C222,'Policy Characteristics'!$C:$C,0))),"",INDEX('Policy Characteristics'!B:B,MATCH($C222,'Policy Characteristics'!$C:$C,0)))</f>
        <v>Building Energy Efficiency Standards</v>
      </c>
      <c r="C222" s="76" t="str">
        <f t="shared" si="8"/>
        <v>Reduction in E Use Allowed by Component Eff Std</v>
      </c>
      <c r="D222" s="88" t="s">
        <v>115</v>
      </c>
      <c r="E222" s="88" t="s">
        <v>275</v>
      </c>
      <c r="F222" s="88" t="s">
        <v>121</v>
      </c>
      <c r="G222" s="88" t="s">
        <v>277</v>
      </c>
      <c r="H222" s="15">
        <v>151</v>
      </c>
      <c r="I222" s="213" t="s">
        <v>43</v>
      </c>
      <c r="J222" s="202" t="str">
        <f>IF(ISBLANK(INDEX('Policy Characteristics'!D:D,MATCH($C222,'Policy Characteristics'!$C:$C,0))),"",INDEX('Policy Characteristics'!D:D,MATCH($C222,'Policy Characteristics'!$C:$C,0)))</f>
        <v>Building Energy Efficiency Standards</v>
      </c>
      <c r="K222" s="76" t="str">
        <f>IF(ISBLANK(INDEX('Policy Characteristics'!E:E,MATCH($C222,'Policy Characteristics'!$C:$C,0))),"",INDEX('Policy Characteristics'!E:E,MATCH($C222,'Policy Characteristics'!$C:$C,0)))</f>
        <v>bldgs efficiency standards</v>
      </c>
      <c r="L222" s="205">
        <f>IF(ISBLANK(INDEX('Policy Characteristics'!F:F,MATCH($C222,'Policy Characteristics'!$C:$C,0))),"",INDEX('Policy Characteristics'!F:F,MATCH($C222,'Policy Characteristics'!$C:$C,0)))</f>
        <v>0</v>
      </c>
      <c r="M222" s="205">
        <f>IF(ISBLANK(INDEX('Policy Characteristics'!G:G,MATCH($C222,'Policy Characteristics'!$C:$C,0))),"",INDEX('Policy Characteristics'!G:G,MATCH($C222,'Policy Characteristics'!$C:$C,0)))</f>
        <v>0.75</v>
      </c>
      <c r="N222" s="205">
        <f>IF(ISBLANK(INDEX('Policy Characteristics'!H:H,MATCH($C222,'Policy Characteristics'!$C:$C,0))),"",INDEX('Policy Characteristics'!H:H,MATCH($C222,'Policy Characteristics'!$C:$C,0)))</f>
        <v>0.01</v>
      </c>
      <c r="O222" s="76" t="str">
        <f>IF(ISBLANK(INDEX('Policy Characteristics'!I:I,MATCH($C222,'Policy Characteristics'!$C:$C,0))),"",INDEX('Policy Characteristics'!I:I,MATCH($C222,'Policy Characteristics'!$C:$C,0)))</f>
        <v>% reduction in energy use</v>
      </c>
      <c r="P222" s="76" t="str">
        <f>IF(ISBLANK(INDEX('Policy Characteristics'!J:J,MATCH($C222,'Policy Characteristics'!$C:$C,0))),"",INDEX('Policy Characteristics'!J:J,MATCH($C222,'Policy Characteristics'!$C:$C,0)))</f>
        <v>**Description:** This policy tightens energy efficiency standards for the selected component(s) in the selected building type(s).  The policy only applies to newly sold components each year (whether for new buildings or replacement of old components of existing buildings). // **Guidance for setting values:** In "Assessment of Electricity Savings in the U.S. Achievable through New Appliance/Equipment Efficiency Standards and Building Efficiency Codes, 2010-2025" (2011), the Edison Foundation considered a 30% reduction in whole-building energy use (moderate case) and 40-45% (aggressive case) relative to BAU from 2010 to 2025.</v>
      </c>
      <c r="Q222" s="76" t="str">
        <f>IF(ISBLANK(INDEX('Policy Characteristics'!K:K,MATCH($C222,'Policy Characteristics'!$C:$C,0))),"",INDEX('Policy Characteristics'!K:K,MATCH($C222,'Policy Characteristics'!$C:$C,0)))</f>
        <v>buildings-sector-main.html#eff-stds</v>
      </c>
      <c r="R222" s="76" t="str">
        <f>IF(ISBLANK(INDEX('Policy Characteristics'!L:L,MATCH($C222,'Policy Characteristics'!$C:$C,0))),"",INDEX('Policy Characteristics'!L:L,MATCH($C222,'Policy Characteristics'!$C:$C,0)))</f>
        <v>building-energy-efficiency-standards.html</v>
      </c>
    </row>
    <row r="223" spans="1:18" s="76" customFormat="1" x14ac:dyDescent="0.25">
      <c r="A223" s="76" t="str">
        <f>IF(ISBLANK(INDEX('Policy Characteristics'!A:A,MATCH($C223,'Policy Characteristics'!$C:$C,0))),"",INDEX('Policy Characteristics'!A:A,MATCH($C223,'Policy Characteristics'!$C:$C,0)))</f>
        <v>Buildings and Appliances</v>
      </c>
      <c r="B223" s="200" t="str">
        <f>IF(ISBLANK(INDEX('Policy Characteristics'!B:B,MATCH($C223,'Policy Characteristics'!$C:$C,0))),"",INDEX('Policy Characteristics'!B:B,MATCH($C223,'Policy Characteristics'!$C:$C,0)))</f>
        <v>Building Energy Efficiency Standards</v>
      </c>
      <c r="C223" s="76" t="str">
        <f t="shared" si="8"/>
        <v>Reduction in E Use Allowed by Component Eff Std</v>
      </c>
      <c r="D223" s="88" t="s">
        <v>116</v>
      </c>
      <c r="E223" s="88" t="s">
        <v>275</v>
      </c>
      <c r="F223" s="88" t="s">
        <v>122</v>
      </c>
      <c r="G223" s="88" t="s">
        <v>277</v>
      </c>
      <c r="H223" s="15">
        <v>152</v>
      </c>
      <c r="I223" s="213" t="s">
        <v>43</v>
      </c>
      <c r="J223" s="202" t="str">
        <f>IF(ISBLANK(INDEX('Policy Characteristics'!D:D,MATCH($C223,'Policy Characteristics'!$C:$C,0))),"",INDEX('Policy Characteristics'!D:D,MATCH($C223,'Policy Characteristics'!$C:$C,0)))</f>
        <v>Building Energy Efficiency Standards</v>
      </c>
      <c r="K223" s="76" t="str">
        <f>IF(ISBLANK(INDEX('Policy Characteristics'!E:E,MATCH($C223,'Policy Characteristics'!$C:$C,0))),"",INDEX('Policy Characteristics'!E:E,MATCH($C223,'Policy Characteristics'!$C:$C,0)))</f>
        <v>bldgs efficiency standards</v>
      </c>
      <c r="L223" s="205">
        <f>IF(ISBLANK(INDEX('Policy Characteristics'!F:F,MATCH($C223,'Policy Characteristics'!$C:$C,0))),"",INDEX('Policy Characteristics'!F:F,MATCH($C223,'Policy Characteristics'!$C:$C,0)))</f>
        <v>0</v>
      </c>
      <c r="M223" s="205">
        <f>IF(ISBLANK(INDEX('Policy Characteristics'!G:G,MATCH($C223,'Policy Characteristics'!$C:$C,0))),"",INDEX('Policy Characteristics'!G:G,MATCH($C223,'Policy Characteristics'!$C:$C,0)))</f>
        <v>0.75</v>
      </c>
      <c r="N223" s="205">
        <f>IF(ISBLANK(INDEX('Policy Characteristics'!H:H,MATCH($C223,'Policy Characteristics'!$C:$C,0))),"",INDEX('Policy Characteristics'!H:H,MATCH($C223,'Policy Characteristics'!$C:$C,0)))</f>
        <v>0.01</v>
      </c>
      <c r="O223" s="76" t="str">
        <f>IF(ISBLANK(INDEX('Policy Characteristics'!I:I,MATCH($C223,'Policy Characteristics'!$C:$C,0))),"",INDEX('Policy Characteristics'!I:I,MATCH($C223,'Policy Characteristics'!$C:$C,0)))</f>
        <v>% reduction in energy use</v>
      </c>
      <c r="P223" s="76" t="str">
        <f>IF(ISBLANK(INDEX('Policy Characteristics'!J:J,MATCH($C223,'Policy Characteristics'!$C:$C,0))),"",INDEX('Policy Characteristics'!J:J,MATCH($C223,'Policy Characteristics'!$C:$C,0)))</f>
        <v>**Description:** This policy tightens energy efficiency standards for the selected component(s) in the selected building type(s).  The policy only applies to newly sold components each year (whether for new buildings or replacement of old components of existing buildings). // **Guidance for setting values:** In "Assessment of Electricity Savings in the U.S. Achievable through New Appliance/Equipment Efficiency Standards and Building Efficiency Codes, 2010-2025" (2011), the Edison Foundation considered a 30% reduction in whole-building energy use (moderate case) and 40-45% (aggressive case) relative to BAU from 2010 to 2025.</v>
      </c>
      <c r="Q223" s="76" t="str">
        <f>IF(ISBLANK(INDEX('Policy Characteristics'!K:K,MATCH($C223,'Policy Characteristics'!$C:$C,0))),"",INDEX('Policy Characteristics'!K:K,MATCH($C223,'Policy Characteristics'!$C:$C,0)))</f>
        <v>buildings-sector-main.html#eff-stds</v>
      </c>
      <c r="R223" s="76" t="str">
        <f>IF(ISBLANK(INDEX('Policy Characteristics'!L:L,MATCH($C223,'Policy Characteristics'!$C:$C,0))),"",INDEX('Policy Characteristics'!L:L,MATCH($C223,'Policy Characteristics'!$C:$C,0)))</f>
        <v>building-energy-efficiency-standards.html</v>
      </c>
    </row>
    <row r="224" spans="1:18" s="76" customFormat="1" x14ac:dyDescent="0.25">
      <c r="A224" s="76" t="str">
        <f>IF(ISBLANK(INDEX('Policy Characteristics'!A:A,MATCH($C224,'Policy Characteristics'!$C:$C,0))),"",INDEX('Policy Characteristics'!A:A,MATCH($C224,'Policy Characteristics'!$C:$C,0)))</f>
        <v>Buildings and Appliances</v>
      </c>
      <c r="B224" s="200" t="str">
        <f>IF(ISBLANK(INDEX('Policy Characteristics'!B:B,MATCH($C224,'Policy Characteristics'!$C:$C,0))),"",INDEX('Policy Characteristics'!B:B,MATCH($C224,'Policy Characteristics'!$C:$C,0)))</f>
        <v>Building Energy Efficiency Standards</v>
      </c>
      <c r="C224" s="76" t="str">
        <f t="shared" si="8"/>
        <v>Reduction in E Use Allowed by Component Eff Std</v>
      </c>
      <c r="D224" s="88" t="s">
        <v>117</v>
      </c>
      <c r="E224" s="88" t="s">
        <v>275</v>
      </c>
      <c r="F224" s="88" t="s">
        <v>123</v>
      </c>
      <c r="G224" s="88" t="s">
        <v>277</v>
      </c>
      <c r="H224" s="15">
        <v>153</v>
      </c>
      <c r="I224" s="213" t="s">
        <v>43</v>
      </c>
      <c r="J224" s="202" t="str">
        <f>IF(ISBLANK(INDEX('Policy Characteristics'!D:D,MATCH($C224,'Policy Characteristics'!$C:$C,0))),"",INDEX('Policy Characteristics'!D:D,MATCH($C224,'Policy Characteristics'!$C:$C,0)))</f>
        <v>Building Energy Efficiency Standards</v>
      </c>
      <c r="K224" s="76" t="str">
        <f>IF(ISBLANK(INDEX('Policy Characteristics'!E:E,MATCH($C224,'Policy Characteristics'!$C:$C,0))),"",INDEX('Policy Characteristics'!E:E,MATCH($C224,'Policy Characteristics'!$C:$C,0)))</f>
        <v>bldgs efficiency standards</v>
      </c>
      <c r="L224" s="205">
        <f>IF(ISBLANK(INDEX('Policy Characteristics'!F:F,MATCH($C224,'Policy Characteristics'!$C:$C,0))),"",INDEX('Policy Characteristics'!F:F,MATCH($C224,'Policy Characteristics'!$C:$C,0)))</f>
        <v>0</v>
      </c>
      <c r="M224" s="205">
        <f>IF(ISBLANK(INDEX('Policy Characteristics'!G:G,MATCH($C224,'Policy Characteristics'!$C:$C,0))),"",INDEX('Policy Characteristics'!G:G,MATCH($C224,'Policy Characteristics'!$C:$C,0)))</f>
        <v>0.75</v>
      </c>
      <c r="N224" s="205">
        <f>IF(ISBLANK(INDEX('Policy Characteristics'!H:H,MATCH($C224,'Policy Characteristics'!$C:$C,0))),"",INDEX('Policy Characteristics'!H:H,MATCH($C224,'Policy Characteristics'!$C:$C,0)))</f>
        <v>0.01</v>
      </c>
      <c r="O224" s="76" t="str">
        <f>IF(ISBLANK(INDEX('Policy Characteristics'!I:I,MATCH($C224,'Policy Characteristics'!$C:$C,0))),"",INDEX('Policy Characteristics'!I:I,MATCH($C224,'Policy Characteristics'!$C:$C,0)))</f>
        <v>% reduction in energy use</v>
      </c>
      <c r="P224" s="76" t="str">
        <f>IF(ISBLANK(INDEX('Policy Characteristics'!J:J,MATCH($C224,'Policy Characteristics'!$C:$C,0))),"",INDEX('Policy Characteristics'!J:J,MATCH($C224,'Policy Characteristics'!$C:$C,0)))</f>
        <v>**Description:** This policy tightens energy efficiency standards for the selected component(s) in the selected building type(s).  The policy only applies to newly sold components each year (whether for new buildings or replacement of old components of existing buildings). // **Guidance for setting values:** In "Assessment of Electricity Savings in the U.S. Achievable through New Appliance/Equipment Efficiency Standards and Building Efficiency Codes, 2010-2025" (2011), the Edison Foundation considered a 30% reduction in whole-building energy use (moderate case) and 40-45% (aggressive case) relative to BAU from 2010 to 2025.</v>
      </c>
      <c r="Q224" s="76" t="str">
        <f>IF(ISBLANK(INDEX('Policy Characteristics'!K:K,MATCH($C224,'Policy Characteristics'!$C:$C,0))),"",INDEX('Policy Characteristics'!K:K,MATCH($C224,'Policy Characteristics'!$C:$C,0)))</f>
        <v>buildings-sector-main.html#eff-stds</v>
      </c>
      <c r="R224" s="76" t="str">
        <f>IF(ISBLANK(INDEX('Policy Characteristics'!L:L,MATCH($C224,'Policy Characteristics'!$C:$C,0))),"",INDEX('Policy Characteristics'!L:L,MATCH($C224,'Policy Characteristics'!$C:$C,0)))</f>
        <v>building-energy-efficiency-standards.html</v>
      </c>
    </row>
    <row r="225" spans="1:18" s="76" customFormat="1" x14ac:dyDescent="0.25">
      <c r="A225" s="76" t="str">
        <f>IF(ISBLANK(INDEX('Policy Characteristics'!A:A,MATCH($C225,'Policy Characteristics'!$C:$C,0))),"",INDEX('Policy Characteristics'!A:A,MATCH($C225,'Policy Characteristics'!$C:$C,0)))</f>
        <v>Buildings and Appliances</v>
      </c>
      <c r="B225" s="200" t="str">
        <f>IF(ISBLANK(INDEX('Policy Characteristics'!B:B,MATCH($C225,'Policy Characteristics'!$C:$C,0))),"",INDEX('Policy Characteristics'!B:B,MATCH($C225,'Policy Characteristics'!$C:$C,0)))</f>
        <v>Building Energy Efficiency Standards</v>
      </c>
      <c r="C225" s="76" t="str">
        <f t="shared" si="8"/>
        <v>Reduction in E Use Allowed by Component Eff Std</v>
      </c>
      <c r="D225" s="88" t="s">
        <v>118</v>
      </c>
      <c r="E225" s="88" t="s">
        <v>275</v>
      </c>
      <c r="F225" s="88" t="s">
        <v>124</v>
      </c>
      <c r="G225" s="88" t="s">
        <v>277</v>
      </c>
      <c r="H225" s="15">
        <v>154</v>
      </c>
      <c r="I225" s="213" t="s">
        <v>43</v>
      </c>
      <c r="J225" s="202" t="str">
        <f>IF(ISBLANK(INDEX('Policy Characteristics'!D:D,MATCH($C225,'Policy Characteristics'!$C:$C,0))),"",INDEX('Policy Characteristics'!D:D,MATCH($C225,'Policy Characteristics'!$C:$C,0)))</f>
        <v>Building Energy Efficiency Standards</v>
      </c>
      <c r="K225" s="76" t="str">
        <f>IF(ISBLANK(INDEX('Policy Characteristics'!E:E,MATCH($C225,'Policy Characteristics'!$C:$C,0))),"",INDEX('Policy Characteristics'!E:E,MATCH($C225,'Policy Characteristics'!$C:$C,0)))</f>
        <v>bldgs efficiency standards</v>
      </c>
      <c r="L225" s="205">
        <f>IF(ISBLANK(INDEX('Policy Characteristics'!F:F,MATCH($C225,'Policy Characteristics'!$C:$C,0))),"",INDEX('Policy Characteristics'!F:F,MATCH($C225,'Policy Characteristics'!$C:$C,0)))</f>
        <v>0</v>
      </c>
      <c r="M225" s="205">
        <f>IF(ISBLANK(INDEX('Policy Characteristics'!G:G,MATCH($C225,'Policy Characteristics'!$C:$C,0))),"",INDEX('Policy Characteristics'!G:G,MATCH($C225,'Policy Characteristics'!$C:$C,0)))</f>
        <v>0.75</v>
      </c>
      <c r="N225" s="205">
        <f>IF(ISBLANK(INDEX('Policy Characteristics'!H:H,MATCH($C225,'Policy Characteristics'!$C:$C,0))),"",INDEX('Policy Characteristics'!H:H,MATCH($C225,'Policy Characteristics'!$C:$C,0)))</f>
        <v>0.01</v>
      </c>
      <c r="O225" s="76" t="str">
        <f>IF(ISBLANK(INDEX('Policy Characteristics'!I:I,MATCH($C225,'Policy Characteristics'!$C:$C,0))),"",INDEX('Policy Characteristics'!I:I,MATCH($C225,'Policy Characteristics'!$C:$C,0)))</f>
        <v>% reduction in energy use</v>
      </c>
      <c r="P225" s="76" t="str">
        <f>IF(ISBLANK(INDEX('Policy Characteristics'!J:J,MATCH($C225,'Policy Characteristics'!$C:$C,0))),"",INDEX('Policy Characteristics'!J:J,MATCH($C225,'Policy Characteristics'!$C:$C,0)))</f>
        <v>**Description:** This policy tightens energy efficiency standards for the selected component(s) in the selected building type(s).  The policy only applies to newly sold components each year (whether for new buildings or replacement of old components of existing buildings). // **Guidance for setting values:** In "Assessment of Electricity Savings in the U.S. Achievable through New Appliance/Equipment Efficiency Standards and Building Efficiency Codes, 2010-2025" (2011), the Edison Foundation considered a 30% reduction in whole-building energy use (moderate case) and 40-45% (aggressive case) relative to BAU from 2010 to 2025.</v>
      </c>
      <c r="Q225" s="76" t="str">
        <f>IF(ISBLANK(INDEX('Policy Characteristics'!K:K,MATCH($C225,'Policy Characteristics'!$C:$C,0))),"",INDEX('Policy Characteristics'!K:K,MATCH($C225,'Policy Characteristics'!$C:$C,0)))</f>
        <v>buildings-sector-main.html#eff-stds</v>
      </c>
      <c r="R225" s="76" t="str">
        <f>IF(ISBLANK(INDEX('Policy Characteristics'!L:L,MATCH($C225,'Policy Characteristics'!$C:$C,0))),"",INDEX('Policy Characteristics'!L:L,MATCH($C225,'Policy Characteristics'!$C:$C,0)))</f>
        <v>building-energy-efficiency-standards.html</v>
      </c>
    </row>
    <row r="226" spans="1:18" s="76" customFormat="1" x14ac:dyDescent="0.25">
      <c r="A226" s="76" t="str">
        <f>IF(ISBLANK(INDEX('Policy Characteristics'!A:A,MATCH($C226,'Policy Characteristics'!$C:$C,0))),"",INDEX('Policy Characteristics'!A:A,MATCH($C226,'Policy Characteristics'!$C:$C,0)))</f>
        <v>Buildings and Appliances</v>
      </c>
      <c r="B226" s="200" t="str">
        <f>IF(ISBLANK(INDEX('Policy Characteristics'!B:B,MATCH($C226,'Policy Characteristics'!$C:$C,0))),"",INDEX('Policy Characteristics'!B:B,MATCH($C226,'Policy Characteristics'!$C:$C,0)))</f>
        <v>Building Energy Efficiency Standards</v>
      </c>
      <c r="C226" s="76" t="str">
        <f t="shared" si="8"/>
        <v>Reduction in E Use Allowed by Component Eff Std</v>
      </c>
      <c r="D226" s="88" t="s">
        <v>119</v>
      </c>
      <c r="E226" s="88" t="s">
        <v>275</v>
      </c>
      <c r="F226" s="88" t="s">
        <v>125</v>
      </c>
      <c r="G226" s="88" t="s">
        <v>277</v>
      </c>
      <c r="H226" s="15">
        <v>155</v>
      </c>
      <c r="I226" s="213" t="s">
        <v>43</v>
      </c>
      <c r="J226" s="202" t="str">
        <f>IF(ISBLANK(INDEX('Policy Characteristics'!D:D,MATCH($C226,'Policy Characteristics'!$C:$C,0))),"",INDEX('Policy Characteristics'!D:D,MATCH($C226,'Policy Characteristics'!$C:$C,0)))</f>
        <v>Building Energy Efficiency Standards</v>
      </c>
      <c r="K226" s="76" t="str">
        <f>IF(ISBLANK(INDEX('Policy Characteristics'!E:E,MATCH($C226,'Policy Characteristics'!$C:$C,0))),"",INDEX('Policy Characteristics'!E:E,MATCH($C226,'Policy Characteristics'!$C:$C,0)))</f>
        <v>bldgs efficiency standards</v>
      </c>
      <c r="L226" s="205">
        <f>IF(ISBLANK(INDEX('Policy Characteristics'!F:F,MATCH($C226,'Policy Characteristics'!$C:$C,0))),"",INDEX('Policy Characteristics'!F:F,MATCH($C226,'Policy Characteristics'!$C:$C,0)))</f>
        <v>0</v>
      </c>
      <c r="M226" s="205">
        <f>IF(ISBLANK(INDEX('Policy Characteristics'!G:G,MATCH($C226,'Policy Characteristics'!$C:$C,0))),"",INDEX('Policy Characteristics'!G:G,MATCH($C226,'Policy Characteristics'!$C:$C,0)))</f>
        <v>0.75</v>
      </c>
      <c r="N226" s="205">
        <f>IF(ISBLANK(INDEX('Policy Characteristics'!H:H,MATCH($C226,'Policy Characteristics'!$C:$C,0))),"",INDEX('Policy Characteristics'!H:H,MATCH($C226,'Policy Characteristics'!$C:$C,0)))</f>
        <v>0.01</v>
      </c>
      <c r="O226" s="76" t="str">
        <f>IF(ISBLANK(INDEX('Policy Characteristics'!I:I,MATCH($C226,'Policy Characteristics'!$C:$C,0))),"",INDEX('Policy Characteristics'!I:I,MATCH($C226,'Policy Characteristics'!$C:$C,0)))</f>
        <v>% reduction in energy use</v>
      </c>
      <c r="P226" s="76" t="str">
        <f>IF(ISBLANK(INDEX('Policy Characteristics'!J:J,MATCH($C226,'Policy Characteristics'!$C:$C,0))),"",INDEX('Policy Characteristics'!J:J,MATCH($C226,'Policy Characteristics'!$C:$C,0)))</f>
        <v>**Description:** This policy tightens energy efficiency standards for the selected component(s) in the selected building type(s).  The policy only applies to newly sold components each year (whether for new buildings or replacement of old components of existing buildings). // **Guidance for setting values:** In "Assessment of Electricity Savings in the U.S. Achievable through New Appliance/Equipment Efficiency Standards and Building Efficiency Codes, 2010-2025" (2011), the Edison Foundation considered a 30% reduction in whole-building energy use (moderate case) and 40-45% (aggressive case) relative to BAU from 2010 to 2025.</v>
      </c>
      <c r="Q226" s="76" t="str">
        <f>IF(ISBLANK(INDEX('Policy Characteristics'!K:K,MATCH($C226,'Policy Characteristics'!$C:$C,0))),"",INDEX('Policy Characteristics'!K:K,MATCH($C226,'Policy Characteristics'!$C:$C,0)))</f>
        <v>buildings-sector-main.html#eff-stds</v>
      </c>
      <c r="R226" s="76" t="str">
        <f>IF(ISBLANK(INDEX('Policy Characteristics'!L:L,MATCH($C226,'Policy Characteristics'!$C:$C,0))),"",INDEX('Policy Characteristics'!L:L,MATCH($C226,'Policy Characteristics'!$C:$C,0)))</f>
        <v>building-energy-efficiency-standards.html</v>
      </c>
    </row>
    <row r="227" spans="1:18" s="76" customFormat="1" x14ac:dyDescent="0.25">
      <c r="A227" s="76" t="str">
        <f>IF(ISBLANK(INDEX('Policy Characteristics'!A:A,MATCH($C227,'Policy Characteristics'!$C:$C,0))),"",INDEX('Policy Characteristics'!A:A,MATCH($C227,'Policy Characteristics'!$C:$C,0)))</f>
        <v>Buildings and Appliances</v>
      </c>
      <c r="B227" s="200" t="str">
        <f>IF(ISBLANK(INDEX('Policy Characteristics'!B:B,MATCH($C227,'Policy Characteristics'!$C:$C,0))),"",INDEX('Policy Characteristics'!B:B,MATCH($C227,'Policy Characteristics'!$C:$C,0)))</f>
        <v>Building Energy Efficiency Standards</v>
      </c>
      <c r="C227" s="76" t="str">
        <f t="shared" si="8"/>
        <v>Reduction in E Use Allowed by Component Eff Std</v>
      </c>
      <c r="D227" s="88" t="s">
        <v>114</v>
      </c>
      <c r="E227" s="88" t="s">
        <v>276</v>
      </c>
      <c r="F227" s="88" t="s">
        <v>120</v>
      </c>
      <c r="G227" s="88" t="s">
        <v>163</v>
      </c>
      <c r="H227" s="15">
        <v>156</v>
      </c>
      <c r="I227" s="213" t="s">
        <v>43</v>
      </c>
      <c r="J227" s="202" t="str">
        <f>IF(ISBLANK(INDEX('Policy Characteristics'!D:D,MATCH($C227,'Policy Characteristics'!$C:$C,0))),"",INDEX('Policy Characteristics'!D:D,MATCH($C227,'Policy Characteristics'!$C:$C,0)))</f>
        <v>Building Energy Efficiency Standards</v>
      </c>
      <c r="K227" s="76" t="str">
        <f>IF(ISBLANK(INDEX('Policy Characteristics'!E:E,MATCH($C227,'Policy Characteristics'!$C:$C,0))),"",INDEX('Policy Characteristics'!E:E,MATCH($C227,'Policy Characteristics'!$C:$C,0)))</f>
        <v>bldgs efficiency standards</v>
      </c>
      <c r="L227" s="205">
        <f>IF(ISBLANK(INDEX('Policy Characteristics'!F:F,MATCH($C227,'Policy Characteristics'!$C:$C,0))),"",INDEX('Policy Characteristics'!F:F,MATCH($C227,'Policy Characteristics'!$C:$C,0)))</f>
        <v>0</v>
      </c>
      <c r="M227" s="205">
        <f>IF(ISBLANK(INDEX('Policy Characteristics'!G:G,MATCH($C227,'Policy Characteristics'!$C:$C,0))),"",INDEX('Policy Characteristics'!G:G,MATCH($C227,'Policy Characteristics'!$C:$C,0)))</f>
        <v>0.75</v>
      </c>
      <c r="N227" s="205">
        <f>IF(ISBLANK(INDEX('Policy Characteristics'!H:H,MATCH($C227,'Policy Characteristics'!$C:$C,0))),"",INDEX('Policy Characteristics'!H:H,MATCH($C227,'Policy Characteristics'!$C:$C,0)))</f>
        <v>0.01</v>
      </c>
      <c r="O227" s="76" t="str">
        <f>IF(ISBLANK(INDEX('Policy Characteristics'!I:I,MATCH($C227,'Policy Characteristics'!$C:$C,0))),"",INDEX('Policy Characteristics'!I:I,MATCH($C227,'Policy Characteristics'!$C:$C,0)))</f>
        <v>% reduction in energy use</v>
      </c>
      <c r="P227" s="76" t="str">
        <f>IF(ISBLANK(INDEX('Policy Characteristics'!J:J,MATCH($C227,'Policy Characteristics'!$C:$C,0))),"",INDEX('Policy Characteristics'!J:J,MATCH($C227,'Policy Characteristics'!$C:$C,0)))</f>
        <v>**Description:** This policy tightens energy efficiency standards for the selected component(s) in the selected building type(s).  The policy only applies to newly sold components each year (whether for new buildings or replacement of old components of existing buildings). // **Guidance for setting values:** In "Assessment of Electricity Savings in the U.S. Achievable through New Appliance/Equipment Efficiency Standards and Building Efficiency Codes, 2010-2025" (2011), the Edison Foundation considered a 30% reduction in whole-building energy use (moderate case) and 40-45% (aggressive case) relative to BAU from 2010 to 2025.</v>
      </c>
      <c r="Q227" s="76" t="str">
        <f>IF(ISBLANK(INDEX('Policy Characteristics'!K:K,MATCH($C227,'Policy Characteristics'!$C:$C,0))),"",INDEX('Policy Characteristics'!K:K,MATCH($C227,'Policy Characteristics'!$C:$C,0)))</f>
        <v>buildings-sector-main.html#eff-stds</v>
      </c>
      <c r="R227" s="76" t="str">
        <f>IF(ISBLANK(INDEX('Policy Characteristics'!L:L,MATCH($C227,'Policy Characteristics'!$C:$C,0))),"",INDEX('Policy Characteristics'!L:L,MATCH($C227,'Policy Characteristics'!$C:$C,0)))</f>
        <v>building-energy-efficiency-standards.html</v>
      </c>
    </row>
    <row r="228" spans="1:18" s="76" customFormat="1" x14ac:dyDescent="0.25">
      <c r="A228" s="76" t="str">
        <f>IF(ISBLANK(INDEX('Policy Characteristics'!A:A,MATCH($C228,'Policy Characteristics'!$C:$C,0))),"",INDEX('Policy Characteristics'!A:A,MATCH($C228,'Policy Characteristics'!$C:$C,0)))</f>
        <v>Buildings and Appliances</v>
      </c>
      <c r="B228" s="200" t="str">
        <f>IF(ISBLANK(INDEX('Policy Characteristics'!B:B,MATCH($C228,'Policy Characteristics'!$C:$C,0))),"",INDEX('Policy Characteristics'!B:B,MATCH($C228,'Policy Characteristics'!$C:$C,0)))</f>
        <v>Building Energy Efficiency Standards</v>
      </c>
      <c r="C228" s="76" t="str">
        <f t="shared" si="8"/>
        <v>Reduction in E Use Allowed by Component Eff Std</v>
      </c>
      <c r="D228" s="88" t="s">
        <v>115</v>
      </c>
      <c r="E228" s="88" t="s">
        <v>276</v>
      </c>
      <c r="F228" s="88" t="s">
        <v>121</v>
      </c>
      <c r="G228" s="88" t="s">
        <v>163</v>
      </c>
      <c r="H228" s="15">
        <v>157</v>
      </c>
      <c r="I228" s="213" t="s">
        <v>43</v>
      </c>
      <c r="J228" s="202" t="str">
        <f>IF(ISBLANK(INDEX('Policy Characteristics'!D:D,MATCH($C228,'Policy Characteristics'!$C:$C,0))),"",INDEX('Policy Characteristics'!D:D,MATCH($C228,'Policy Characteristics'!$C:$C,0)))</f>
        <v>Building Energy Efficiency Standards</v>
      </c>
      <c r="K228" s="76" t="str">
        <f>IF(ISBLANK(INDEX('Policy Characteristics'!E:E,MATCH($C228,'Policy Characteristics'!$C:$C,0))),"",INDEX('Policy Characteristics'!E:E,MATCH($C228,'Policy Characteristics'!$C:$C,0)))</f>
        <v>bldgs efficiency standards</v>
      </c>
      <c r="L228" s="205">
        <f>IF(ISBLANK(INDEX('Policy Characteristics'!F:F,MATCH($C228,'Policy Characteristics'!$C:$C,0))),"",INDEX('Policy Characteristics'!F:F,MATCH($C228,'Policy Characteristics'!$C:$C,0)))</f>
        <v>0</v>
      </c>
      <c r="M228" s="205">
        <f>IF(ISBLANK(INDEX('Policy Characteristics'!G:G,MATCH($C228,'Policy Characteristics'!$C:$C,0))),"",INDEX('Policy Characteristics'!G:G,MATCH($C228,'Policy Characteristics'!$C:$C,0)))</f>
        <v>0.75</v>
      </c>
      <c r="N228" s="205">
        <f>IF(ISBLANK(INDEX('Policy Characteristics'!H:H,MATCH($C228,'Policy Characteristics'!$C:$C,0))),"",INDEX('Policy Characteristics'!H:H,MATCH($C228,'Policy Characteristics'!$C:$C,0)))</f>
        <v>0.01</v>
      </c>
      <c r="O228" s="76" t="str">
        <f>IF(ISBLANK(INDEX('Policy Characteristics'!I:I,MATCH($C228,'Policy Characteristics'!$C:$C,0))),"",INDEX('Policy Characteristics'!I:I,MATCH($C228,'Policy Characteristics'!$C:$C,0)))</f>
        <v>% reduction in energy use</v>
      </c>
      <c r="P228" s="76" t="str">
        <f>IF(ISBLANK(INDEX('Policy Characteristics'!J:J,MATCH($C228,'Policy Characteristics'!$C:$C,0))),"",INDEX('Policy Characteristics'!J:J,MATCH($C228,'Policy Characteristics'!$C:$C,0)))</f>
        <v>**Description:** This policy tightens energy efficiency standards for the selected component(s) in the selected building type(s).  The policy only applies to newly sold components each year (whether for new buildings or replacement of old components of existing buildings). // **Guidance for setting values:** In "Assessment of Electricity Savings in the U.S. Achievable through New Appliance/Equipment Efficiency Standards and Building Efficiency Codes, 2010-2025" (2011), the Edison Foundation considered a 30% reduction in whole-building energy use (moderate case) and 40-45% (aggressive case) relative to BAU from 2010 to 2025.</v>
      </c>
      <c r="Q228" s="76" t="str">
        <f>IF(ISBLANK(INDEX('Policy Characteristics'!K:K,MATCH($C228,'Policy Characteristics'!$C:$C,0))),"",INDEX('Policy Characteristics'!K:K,MATCH($C228,'Policy Characteristics'!$C:$C,0)))</f>
        <v>buildings-sector-main.html#eff-stds</v>
      </c>
      <c r="R228" s="76" t="str">
        <f>IF(ISBLANK(INDEX('Policy Characteristics'!L:L,MATCH($C228,'Policy Characteristics'!$C:$C,0))),"",INDEX('Policy Characteristics'!L:L,MATCH($C228,'Policy Characteristics'!$C:$C,0)))</f>
        <v>building-energy-efficiency-standards.html</v>
      </c>
    </row>
    <row r="229" spans="1:18" s="76" customFormat="1" x14ac:dyDescent="0.25">
      <c r="A229" s="76" t="str">
        <f>IF(ISBLANK(INDEX('Policy Characteristics'!A:A,MATCH($C229,'Policy Characteristics'!$C:$C,0))),"",INDEX('Policy Characteristics'!A:A,MATCH($C229,'Policy Characteristics'!$C:$C,0)))</f>
        <v>Buildings and Appliances</v>
      </c>
      <c r="B229" s="200" t="str">
        <f>IF(ISBLANK(INDEX('Policy Characteristics'!B:B,MATCH($C229,'Policy Characteristics'!$C:$C,0))),"",INDEX('Policy Characteristics'!B:B,MATCH($C229,'Policy Characteristics'!$C:$C,0)))</f>
        <v>Building Energy Efficiency Standards</v>
      </c>
      <c r="C229" s="76" t="str">
        <f t="shared" si="8"/>
        <v>Reduction in E Use Allowed by Component Eff Std</v>
      </c>
      <c r="D229" s="88" t="s">
        <v>116</v>
      </c>
      <c r="E229" s="88" t="s">
        <v>276</v>
      </c>
      <c r="F229" s="88" t="s">
        <v>122</v>
      </c>
      <c r="G229" s="88" t="s">
        <v>163</v>
      </c>
      <c r="H229" s="15">
        <v>158</v>
      </c>
      <c r="I229" s="213" t="s">
        <v>43</v>
      </c>
      <c r="J229" s="202" t="str">
        <f>IF(ISBLANK(INDEX('Policy Characteristics'!D:D,MATCH($C229,'Policy Characteristics'!$C:$C,0))),"",INDEX('Policy Characteristics'!D:D,MATCH($C229,'Policy Characteristics'!$C:$C,0)))</f>
        <v>Building Energy Efficiency Standards</v>
      </c>
      <c r="K229" s="76" t="str">
        <f>IF(ISBLANK(INDEX('Policy Characteristics'!E:E,MATCH($C229,'Policy Characteristics'!$C:$C,0))),"",INDEX('Policy Characteristics'!E:E,MATCH($C229,'Policy Characteristics'!$C:$C,0)))</f>
        <v>bldgs efficiency standards</v>
      </c>
      <c r="L229" s="205">
        <f>IF(ISBLANK(INDEX('Policy Characteristics'!F:F,MATCH($C229,'Policy Characteristics'!$C:$C,0))),"",INDEX('Policy Characteristics'!F:F,MATCH($C229,'Policy Characteristics'!$C:$C,0)))</f>
        <v>0</v>
      </c>
      <c r="M229" s="205">
        <f>IF(ISBLANK(INDEX('Policy Characteristics'!G:G,MATCH($C229,'Policy Characteristics'!$C:$C,0))),"",INDEX('Policy Characteristics'!G:G,MATCH($C229,'Policy Characteristics'!$C:$C,0)))</f>
        <v>0.75</v>
      </c>
      <c r="N229" s="205">
        <f>IF(ISBLANK(INDEX('Policy Characteristics'!H:H,MATCH($C229,'Policy Characteristics'!$C:$C,0))),"",INDEX('Policy Characteristics'!H:H,MATCH($C229,'Policy Characteristics'!$C:$C,0)))</f>
        <v>0.01</v>
      </c>
      <c r="O229" s="76" t="str">
        <f>IF(ISBLANK(INDEX('Policy Characteristics'!I:I,MATCH($C229,'Policy Characteristics'!$C:$C,0))),"",INDEX('Policy Characteristics'!I:I,MATCH($C229,'Policy Characteristics'!$C:$C,0)))</f>
        <v>% reduction in energy use</v>
      </c>
      <c r="P229" s="76" t="str">
        <f>IF(ISBLANK(INDEX('Policy Characteristics'!J:J,MATCH($C229,'Policy Characteristics'!$C:$C,0))),"",INDEX('Policy Characteristics'!J:J,MATCH($C229,'Policy Characteristics'!$C:$C,0)))</f>
        <v>**Description:** This policy tightens energy efficiency standards for the selected component(s) in the selected building type(s).  The policy only applies to newly sold components each year (whether for new buildings or replacement of old components of existing buildings). // **Guidance for setting values:** In "Assessment of Electricity Savings in the U.S. Achievable through New Appliance/Equipment Efficiency Standards and Building Efficiency Codes, 2010-2025" (2011), the Edison Foundation considered a 30% reduction in whole-building energy use (moderate case) and 40-45% (aggressive case) relative to BAU from 2010 to 2025.</v>
      </c>
      <c r="Q229" s="76" t="str">
        <f>IF(ISBLANK(INDEX('Policy Characteristics'!K:K,MATCH($C229,'Policy Characteristics'!$C:$C,0))),"",INDEX('Policy Characteristics'!K:K,MATCH($C229,'Policy Characteristics'!$C:$C,0)))</f>
        <v>buildings-sector-main.html#eff-stds</v>
      </c>
      <c r="R229" s="76" t="str">
        <f>IF(ISBLANK(INDEX('Policy Characteristics'!L:L,MATCH($C229,'Policy Characteristics'!$C:$C,0))),"",INDEX('Policy Characteristics'!L:L,MATCH($C229,'Policy Characteristics'!$C:$C,0)))</f>
        <v>building-energy-efficiency-standards.html</v>
      </c>
    </row>
    <row r="230" spans="1:18" s="76" customFormat="1" x14ac:dyDescent="0.25">
      <c r="A230" s="76" t="str">
        <f>IF(ISBLANK(INDEX('Policy Characteristics'!A:A,MATCH($C230,'Policy Characteristics'!$C:$C,0))),"",INDEX('Policy Characteristics'!A:A,MATCH($C230,'Policy Characteristics'!$C:$C,0)))</f>
        <v>Buildings and Appliances</v>
      </c>
      <c r="B230" s="200" t="str">
        <f>IF(ISBLANK(INDEX('Policy Characteristics'!B:B,MATCH($C230,'Policy Characteristics'!$C:$C,0))),"",INDEX('Policy Characteristics'!B:B,MATCH($C230,'Policy Characteristics'!$C:$C,0)))</f>
        <v>Building Energy Efficiency Standards</v>
      </c>
      <c r="C230" s="76" t="str">
        <f t="shared" si="8"/>
        <v>Reduction in E Use Allowed by Component Eff Std</v>
      </c>
      <c r="D230" s="88" t="s">
        <v>117</v>
      </c>
      <c r="E230" s="88" t="s">
        <v>276</v>
      </c>
      <c r="F230" s="88" t="s">
        <v>123</v>
      </c>
      <c r="G230" s="88" t="s">
        <v>163</v>
      </c>
      <c r="H230" s="15">
        <v>159</v>
      </c>
      <c r="I230" s="213" t="s">
        <v>43</v>
      </c>
      <c r="J230" s="202" t="str">
        <f>IF(ISBLANK(INDEX('Policy Characteristics'!D:D,MATCH($C230,'Policy Characteristics'!$C:$C,0))),"",INDEX('Policy Characteristics'!D:D,MATCH($C230,'Policy Characteristics'!$C:$C,0)))</f>
        <v>Building Energy Efficiency Standards</v>
      </c>
      <c r="K230" s="76" t="str">
        <f>IF(ISBLANK(INDEX('Policy Characteristics'!E:E,MATCH($C230,'Policy Characteristics'!$C:$C,0))),"",INDEX('Policy Characteristics'!E:E,MATCH($C230,'Policy Characteristics'!$C:$C,0)))</f>
        <v>bldgs efficiency standards</v>
      </c>
      <c r="L230" s="205">
        <f>IF(ISBLANK(INDEX('Policy Characteristics'!F:F,MATCH($C230,'Policy Characteristics'!$C:$C,0))),"",INDEX('Policy Characteristics'!F:F,MATCH($C230,'Policy Characteristics'!$C:$C,0)))</f>
        <v>0</v>
      </c>
      <c r="M230" s="205">
        <f>IF(ISBLANK(INDEX('Policy Characteristics'!G:G,MATCH($C230,'Policy Characteristics'!$C:$C,0))),"",INDEX('Policy Characteristics'!G:G,MATCH($C230,'Policy Characteristics'!$C:$C,0)))</f>
        <v>0.75</v>
      </c>
      <c r="N230" s="205">
        <f>IF(ISBLANK(INDEX('Policy Characteristics'!H:H,MATCH($C230,'Policy Characteristics'!$C:$C,0))),"",INDEX('Policy Characteristics'!H:H,MATCH($C230,'Policy Characteristics'!$C:$C,0)))</f>
        <v>0.01</v>
      </c>
      <c r="O230" s="76" t="str">
        <f>IF(ISBLANK(INDEX('Policy Characteristics'!I:I,MATCH($C230,'Policy Characteristics'!$C:$C,0))),"",INDEX('Policy Characteristics'!I:I,MATCH($C230,'Policy Characteristics'!$C:$C,0)))</f>
        <v>% reduction in energy use</v>
      </c>
      <c r="P230" s="76" t="str">
        <f>IF(ISBLANK(INDEX('Policy Characteristics'!J:J,MATCH($C230,'Policy Characteristics'!$C:$C,0))),"",INDEX('Policy Characteristics'!J:J,MATCH($C230,'Policy Characteristics'!$C:$C,0)))</f>
        <v>**Description:** This policy tightens energy efficiency standards for the selected component(s) in the selected building type(s).  The policy only applies to newly sold components each year (whether for new buildings or replacement of old components of existing buildings). // **Guidance for setting values:** In "Assessment of Electricity Savings in the U.S. Achievable through New Appliance/Equipment Efficiency Standards and Building Efficiency Codes, 2010-2025" (2011), the Edison Foundation considered a 30% reduction in whole-building energy use (moderate case) and 40-45% (aggressive case) relative to BAU from 2010 to 2025.</v>
      </c>
      <c r="Q230" s="76" t="str">
        <f>IF(ISBLANK(INDEX('Policy Characteristics'!K:K,MATCH($C230,'Policy Characteristics'!$C:$C,0))),"",INDEX('Policy Characteristics'!K:K,MATCH($C230,'Policy Characteristics'!$C:$C,0)))</f>
        <v>buildings-sector-main.html#eff-stds</v>
      </c>
      <c r="R230" s="76" t="str">
        <f>IF(ISBLANK(INDEX('Policy Characteristics'!L:L,MATCH($C230,'Policy Characteristics'!$C:$C,0))),"",INDEX('Policy Characteristics'!L:L,MATCH($C230,'Policy Characteristics'!$C:$C,0)))</f>
        <v>building-energy-efficiency-standards.html</v>
      </c>
    </row>
    <row r="231" spans="1:18" s="76" customFormat="1" x14ac:dyDescent="0.25">
      <c r="A231" s="76" t="str">
        <f>IF(ISBLANK(INDEX('Policy Characteristics'!A:A,MATCH($C231,'Policy Characteristics'!$C:$C,0))),"",INDEX('Policy Characteristics'!A:A,MATCH($C231,'Policy Characteristics'!$C:$C,0)))</f>
        <v>Buildings and Appliances</v>
      </c>
      <c r="B231" s="200" t="str">
        <f>IF(ISBLANK(INDEX('Policy Characteristics'!B:B,MATCH($C231,'Policy Characteristics'!$C:$C,0))),"",INDEX('Policy Characteristics'!B:B,MATCH($C231,'Policy Characteristics'!$C:$C,0)))</f>
        <v>Building Energy Efficiency Standards</v>
      </c>
      <c r="C231" s="76" t="str">
        <f t="shared" si="8"/>
        <v>Reduction in E Use Allowed by Component Eff Std</v>
      </c>
      <c r="D231" s="88" t="s">
        <v>118</v>
      </c>
      <c r="E231" s="88" t="s">
        <v>276</v>
      </c>
      <c r="F231" s="88" t="s">
        <v>124</v>
      </c>
      <c r="G231" s="88" t="s">
        <v>163</v>
      </c>
      <c r="H231" s="15">
        <v>160</v>
      </c>
      <c r="I231" s="213" t="s">
        <v>43</v>
      </c>
      <c r="J231" s="202" t="str">
        <f>IF(ISBLANK(INDEX('Policy Characteristics'!D:D,MATCH($C231,'Policy Characteristics'!$C:$C,0))),"",INDEX('Policy Characteristics'!D:D,MATCH($C231,'Policy Characteristics'!$C:$C,0)))</f>
        <v>Building Energy Efficiency Standards</v>
      </c>
      <c r="K231" s="76" t="str">
        <f>IF(ISBLANK(INDEX('Policy Characteristics'!E:E,MATCH($C231,'Policy Characteristics'!$C:$C,0))),"",INDEX('Policy Characteristics'!E:E,MATCH($C231,'Policy Characteristics'!$C:$C,0)))</f>
        <v>bldgs efficiency standards</v>
      </c>
      <c r="L231" s="205">
        <f>IF(ISBLANK(INDEX('Policy Characteristics'!F:F,MATCH($C231,'Policy Characteristics'!$C:$C,0))),"",INDEX('Policy Characteristics'!F:F,MATCH($C231,'Policy Characteristics'!$C:$C,0)))</f>
        <v>0</v>
      </c>
      <c r="M231" s="205">
        <f>IF(ISBLANK(INDEX('Policy Characteristics'!G:G,MATCH($C231,'Policy Characteristics'!$C:$C,0))),"",INDEX('Policy Characteristics'!G:G,MATCH($C231,'Policy Characteristics'!$C:$C,0)))</f>
        <v>0.75</v>
      </c>
      <c r="N231" s="205">
        <f>IF(ISBLANK(INDEX('Policy Characteristics'!H:H,MATCH($C231,'Policy Characteristics'!$C:$C,0))),"",INDEX('Policy Characteristics'!H:H,MATCH($C231,'Policy Characteristics'!$C:$C,0)))</f>
        <v>0.01</v>
      </c>
      <c r="O231" s="76" t="str">
        <f>IF(ISBLANK(INDEX('Policy Characteristics'!I:I,MATCH($C231,'Policy Characteristics'!$C:$C,0))),"",INDEX('Policy Characteristics'!I:I,MATCH($C231,'Policy Characteristics'!$C:$C,0)))</f>
        <v>% reduction in energy use</v>
      </c>
      <c r="P231" s="76" t="str">
        <f>IF(ISBLANK(INDEX('Policy Characteristics'!J:J,MATCH($C231,'Policy Characteristics'!$C:$C,0))),"",INDEX('Policy Characteristics'!J:J,MATCH($C231,'Policy Characteristics'!$C:$C,0)))</f>
        <v>**Description:** This policy tightens energy efficiency standards for the selected component(s) in the selected building type(s).  The policy only applies to newly sold components each year (whether for new buildings or replacement of old components of existing buildings). // **Guidance for setting values:** In "Assessment of Electricity Savings in the U.S. Achievable through New Appliance/Equipment Efficiency Standards and Building Efficiency Codes, 2010-2025" (2011), the Edison Foundation considered a 30% reduction in whole-building energy use (moderate case) and 40-45% (aggressive case) relative to BAU from 2010 to 2025.</v>
      </c>
      <c r="Q231" s="76" t="str">
        <f>IF(ISBLANK(INDEX('Policy Characteristics'!K:K,MATCH($C231,'Policy Characteristics'!$C:$C,0))),"",INDEX('Policy Characteristics'!K:K,MATCH($C231,'Policy Characteristics'!$C:$C,0)))</f>
        <v>buildings-sector-main.html#eff-stds</v>
      </c>
      <c r="R231" s="76" t="str">
        <f>IF(ISBLANK(INDEX('Policy Characteristics'!L:L,MATCH($C231,'Policy Characteristics'!$C:$C,0))),"",INDEX('Policy Characteristics'!L:L,MATCH($C231,'Policy Characteristics'!$C:$C,0)))</f>
        <v>building-energy-efficiency-standards.html</v>
      </c>
    </row>
    <row r="232" spans="1:18" s="76" customFormat="1" x14ac:dyDescent="0.25">
      <c r="A232" s="76" t="str">
        <f>IF(ISBLANK(INDEX('Policy Characteristics'!A:A,MATCH($C232,'Policy Characteristics'!$C:$C,0))),"",INDEX('Policy Characteristics'!A:A,MATCH($C232,'Policy Characteristics'!$C:$C,0)))</f>
        <v>Buildings and Appliances</v>
      </c>
      <c r="B232" s="200" t="str">
        <f>IF(ISBLANK(INDEX('Policy Characteristics'!B:B,MATCH($C232,'Policy Characteristics'!$C:$C,0))),"",INDEX('Policy Characteristics'!B:B,MATCH($C232,'Policy Characteristics'!$C:$C,0)))</f>
        <v>Building Energy Efficiency Standards</v>
      </c>
      <c r="C232" s="76" t="str">
        <f t="shared" si="8"/>
        <v>Reduction in E Use Allowed by Component Eff Std</v>
      </c>
      <c r="D232" s="88" t="s">
        <v>119</v>
      </c>
      <c r="E232" s="88" t="s">
        <v>276</v>
      </c>
      <c r="F232" s="88" t="s">
        <v>125</v>
      </c>
      <c r="G232" s="88" t="s">
        <v>163</v>
      </c>
      <c r="H232" s="15">
        <v>161</v>
      </c>
      <c r="I232" s="213" t="s">
        <v>43</v>
      </c>
      <c r="J232" s="202" t="str">
        <f>IF(ISBLANK(INDEX('Policy Characteristics'!D:D,MATCH($C232,'Policy Characteristics'!$C:$C,0))),"",INDEX('Policy Characteristics'!D:D,MATCH($C232,'Policy Characteristics'!$C:$C,0)))</f>
        <v>Building Energy Efficiency Standards</v>
      </c>
      <c r="K232" s="76" t="str">
        <f>IF(ISBLANK(INDEX('Policy Characteristics'!E:E,MATCH($C232,'Policy Characteristics'!$C:$C,0))),"",INDEX('Policy Characteristics'!E:E,MATCH($C232,'Policy Characteristics'!$C:$C,0)))</f>
        <v>bldgs efficiency standards</v>
      </c>
      <c r="L232" s="205">
        <f>IF(ISBLANK(INDEX('Policy Characteristics'!F:F,MATCH($C232,'Policy Characteristics'!$C:$C,0))),"",INDEX('Policy Characteristics'!F:F,MATCH($C232,'Policy Characteristics'!$C:$C,0)))</f>
        <v>0</v>
      </c>
      <c r="M232" s="205">
        <f>IF(ISBLANK(INDEX('Policy Characteristics'!G:G,MATCH($C232,'Policy Characteristics'!$C:$C,0))),"",INDEX('Policy Characteristics'!G:G,MATCH($C232,'Policy Characteristics'!$C:$C,0)))</f>
        <v>0.75</v>
      </c>
      <c r="N232" s="205">
        <f>IF(ISBLANK(INDEX('Policy Characteristics'!H:H,MATCH($C232,'Policy Characteristics'!$C:$C,0))),"",INDEX('Policy Characteristics'!H:H,MATCH($C232,'Policy Characteristics'!$C:$C,0)))</f>
        <v>0.01</v>
      </c>
      <c r="O232" s="76" t="str">
        <f>IF(ISBLANK(INDEX('Policy Characteristics'!I:I,MATCH($C232,'Policy Characteristics'!$C:$C,0))),"",INDEX('Policy Characteristics'!I:I,MATCH($C232,'Policy Characteristics'!$C:$C,0)))</f>
        <v>% reduction in energy use</v>
      </c>
      <c r="P232" s="76" t="str">
        <f>IF(ISBLANK(INDEX('Policy Characteristics'!J:J,MATCH($C232,'Policy Characteristics'!$C:$C,0))),"",INDEX('Policy Characteristics'!J:J,MATCH($C232,'Policy Characteristics'!$C:$C,0)))</f>
        <v>**Description:** This policy tightens energy efficiency standards for the selected component(s) in the selected building type(s).  The policy only applies to newly sold components each year (whether for new buildings or replacement of old components of existing buildings). // **Guidance for setting values:** In "Assessment of Electricity Savings in the U.S. Achievable through New Appliance/Equipment Efficiency Standards and Building Efficiency Codes, 2010-2025" (2011), the Edison Foundation considered a 30% reduction in whole-building energy use (moderate case) and 40-45% (aggressive case) relative to BAU from 2010 to 2025.</v>
      </c>
      <c r="Q232" s="76" t="str">
        <f>IF(ISBLANK(INDEX('Policy Characteristics'!K:K,MATCH($C232,'Policy Characteristics'!$C:$C,0))),"",INDEX('Policy Characteristics'!K:K,MATCH($C232,'Policy Characteristics'!$C:$C,0)))</f>
        <v>buildings-sector-main.html#eff-stds</v>
      </c>
      <c r="R232" s="76" t="str">
        <f>IF(ISBLANK(INDEX('Policy Characteristics'!L:L,MATCH($C232,'Policy Characteristics'!$C:$C,0))),"",INDEX('Policy Characteristics'!L:L,MATCH($C232,'Policy Characteristics'!$C:$C,0)))</f>
        <v>building-energy-efficiency-standards.html</v>
      </c>
    </row>
    <row r="233" spans="1:18" s="76" customFormat="1" x14ac:dyDescent="0.25">
      <c r="A233" s="76" t="str">
        <f>IF(ISBLANK(INDEX('Policy Characteristics'!A:A,MATCH($C233,'Policy Characteristics'!$C:$C,0))),"",INDEX('Policy Characteristics'!A:A,MATCH($C233,'Policy Characteristics'!$C:$C,0)))</f>
        <v>Buildings and Appliances</v>
      </c>
      <c r="B233" s="200" t="str">
        <f>IF(ISBLANK(INDEX('Policy Characteristics'!B:B,MATCH($C233,'Policy Characteristics'!$C:$C,0))),"",INDEX('Policy Characteristics'!B:B,MATCH($C233,'Policy Characteristics'!$C:$C,0)))</f>
        <v>Contractor Training</v>
      </c>
      <c r="C233" t="s">
        <v>7</v>
      </c>
      <c r="D233" s="88"/>
      <c r="E233" s="88"/>
      <c r="F233" s="88"/>
      <c r="G233" s="88"/>
      <c r="H233" s="15">
        <v>19</v>
      </c>
      <c r="I233" s="213" t="s">
        <v>43</v>
      </c>
      <c r="J233" s="202" t="str">
        <f>IF(ISBLANK(INDEX('Policy Characteristics'!D:D,MATCH($C233,'Policy Characteristics'!$C:$C,0))),"",INDEX('Policy Characteristics'!D:D,MATCH($C233,'Policy Characteristics'!$C:$C,0)))</f>
        <v>Contractor Training</v>
      </c>
      <c r="K233" s="76" t="str">
        <f>IF(ISBLANK(INDEX('Policy Characteristics'!E:E,MATCH($C233,'Policy Characteristics'!$C:$C,0))),"",INDEX('Policy Characteristics'!E:E,MATCH($C233,'Policy Characteristics'!$C:$C,0)))</f>
        <v>bldgs contractor training</v>
      </c>
      <c r="L233" s="76">
        <f>IF(ISBLANK(INDEX('Policy Characteristics'!F:F,MATCH($C233,'Policy Characteristics'!$C:$C,0))),"",INDEX('Policy Characteristics'!F:F,MATCH($C233,'Policy Characteristics'!$C:$C,0)))</f>
        <v>0</v>
      </c>
      <c r="M233" s="76">
        <f>IF(ISBLANK(INDEX('Policy Characteristics'!G:G,MATCH($C233,'Policy Characteristics'!$C:$C,0))),"",INDEX('Policy Characteristics'!G:G,MATCH($C233,'Policy Characteristics'!$C:$C,0)))</f>
        <v>1</v>
      </c>
      <c r="N233" s="76">
        <f>IF(ISBLANK(INDEX('Policy Characteristics'!H:H,MATCH($C233,'Policy Characteristics'!$C:$C,0))),"",INDEX('Policy Characteristics'!H:H,MATCH($C233,'Policy Characteristics'!$C:$C,0)))</f>
        <v>1</v>
      </c>
      <c r="O233" s="76" t="str">
        <f>IF(ISBLANK(INDEX('Policy Characteristics'!I:I,MATCH($C233,'Policy Characteristics'!$C:$C,0))),"",INDEX('Policy Characteristics'!I:I,MATCH($C233,'Policy Characteristics'!$C:$C,0)))</f>
        <v>on/off</v>
      </c>
      <c r="P233" s="76" t="str">
        <f>IF(ISBLANK(INDEX('Policy Characteristics'!J:J,MATCH($C233,'Policy Characteristics'!$C:$C,0))),"",INDEX('Policy Characteristics'!J:J,MATCH($C233,'Policy Characteristics'!$C:$C,0)))</f>
        <v>**Description:** This policy represents a program to train contractors in energy-efficient products and installation practices.  This covers activities such as air sealing, building framing, and choice and application of insulation.  This policy affects newly sold building envelope components, which reduce the energy use of heating, cooling, and ventilation systems in buildings by 3.7% (based on a 2006 study from the Energy Center of Wisconsin).</v>
      </c>
      <c r="Q233" s="76" t="str">
        <f>IF(ISBLANK(INDEX('Policy Characteristics'!K:K,MATCH($C233,'Policy Characteristics'!$C:$C,0))),"",INDEX('Policy Characteristics'!K:K,MATCH($C233,'Policy Characteristics'!$C:$C,0)))</f>
        <v>buildings-sector-main.html#contractor-ed</v>
      </c>
      <c r="R233" s="76" t="str">
        <f>IF(ISBLANK(INDEX('Policy Characteristics'!L:L,MATCH($C233,'Policy Characteristics'!$C:$C,0))),"",INDEX('Policy Characteristics'!L:L,MATCH($C233,'Policy Characteristics'!$C:$C,0)))</f>
        <v>contractor-training.html</v>
      </c>
    </row>
    <row r="234" spans="1:18" s="76" customFormat="1" x14ac:dyDescent="0.25">
      <c r="A234" s="76" t="str">
        <f>IF(ISBLANK(INDEX('Policy Characteristics'!A:A,MATCH($C234,'Policy Characteristics'!$C:$C,0))),"",INDEX('Policy Characteristics'!A:A,MATCH($C234,'Policy Characteristics'!$C:$C,0)))</f>
        <v>Buildings and Appliances</v>
      </c>
      <c r="B234" s="200" t="str">
        <f>IF(ISBLANK(INDEX('Policy Characteristics'!B:B,MATCH($C234,'Policy Characteristics'!$C:$C,0))),"",INDEX('Policy Characteristics'!B:B,MATCH($C234,'Policy Characteristics'!$C:$C,0)))</f>
        <v>Distributed Solar Carve-Out</v>
      </c>
      <c r="C234" t="s">
        <v>298</v>
      </c>
      <c r="D234" s="88"/>
      <c r="E234" s="88"/>
      <c r="F234" s="88"/>
      <c r="G234" s="88"/>
      <c r="H234" s="15">
        <v>146</v>
      </c>
      <c r="I234" s="213" t="s">
        <v>43</v>
      </c>
      <c r="J234" s="202" t="str">
        <f>IF(ISBLANK(INDEX('Policy Characteristics'!D:D,MATCH($C234,'Policy Characteristics'!$C:$C,0))),"",INDEX('Policy Characteristics'!D:D,MATCH($C234,'Policy Characteristics'!$C:$C,0)))</f>
        <v>Distributed Solar Promotion</v>
      </c>
      <c r="K234" s="76" t="str">
        <f>IF(ISBLANK(INDEX('Policy Characteristics'!E:E,MATCH($C234,'Policy Characteristics'!$C:$C,0))),"",INDEX('Policy Characteristics'!E:E,MATCH($C234,'Policy Characteristics'!$C:$C,0)))</f>
        <v>bldgs min fraction distributed solar</v>
      </c>
      <c r="L234" s="205">
        <f>IF(ISBLANK(INDEX('Policy Characteristics'!F:F,MATCH($C234,'Policy Characteristics'!$C:$C,0))),"",INDEX('Policy Characteristics'!F:F,MATCH($C234,'Policy Characteristics'!$C:$C,0)))</f>
        <v>0</v>
      </c>
      <c r="M234" s="205">
        <f>IF(ISBLANK(INDEX('Policy Characteristics'!G:G,MATCH($C234,'Policy Characteristics'!$C:$C,0))),"",INDEX('Policy Characteristics'!G:G,MATCH($C234,'Policy Characteristics'!$C:$C,0)))</f>
        <v>0.24</v>
      </c>
      <c r="N234" s="205">
        <f>IF(ISBLANK(INDEX('Policy Characteristics'!H:H,MATCH($C234,'Policy Characteristics'!$C:$C,0))),"",INDEX('Policy Characteristics'!H:H,MATCH($C234,'Policy Characteristics'!$C:$C,0)))</f>
        <v>5.0000000000000001E-3</v>
      </c>
      <c r="O234" s="76" t="str">
        <f>IF(ISBLANK(INDEX('Policy Characteristics'!I:I,MATCH($C234,'Policy Characteristics'!$C:$C,0))),"",INDEX('Policy Characteristics'!I:I,MATCH($C234,'Policy Characteristics'!$C:$C,0)))</f>
        <v>minimum % elec from solar</v>
      </c>
      <c r="P234" s="76" t="str">
        <f>IF(ISBLANK(INDEX('Policy Characteristics'!J:J,MATCH($C234,'Policy Characteristics'!$C:$C,0))),"",INDEX('Policy Characteristics'!J:J,MATCH($C234,'Policy Characteristics'!$C:$C,0)))</f>
        <v>**Description:** This policy requires at least the specified percentage of total retail electricity demand to be generated by residential and commercial buildings' distributed solar systems (typically rooftop PV). // **Guidance for setting values:** It is typical for state policy to include 0 to 5% carve-outs. For example, Colorado has established a 3% carve-out for 2020 (though it includes non-solar on-site sources).</v>
      </c>
      <c r="Q234" s="76" t="str">
        <f>IF(ISBLANK(INDEX('Policy Characteristics'!K:K,MATCH($C234,'Policy Characteristics'!$C:$C,0))),"",INDEX('Policy Characteristics'!K:K,MATCH($C234,'Policy Characteristics'!$C:$C,0)))</f>
        <v>buildings-sector-main.html#solar-carve-out</v>
      </c>
      <c r="R234" s="76" t="str">
        <f>IF(ISBLANK(INDEX('Policy Characteristics'!L:L,MATCH($C234,'Policy Characteristics'!$C:$C,0))),"",INDEX('Policy Characteristics'!L:L,MATCH($C234,'Policy Characteristics'!$C:$C,0)))</f>
        <v>solar-carve-out.html</v>
      </c>
    </row>
    <row r="235" spans="1:18" s="76" customFormat="1" x14ac:dyDescent="0.25">
      <c r="A235" s="76" t="str">
        <f>IF(ISBLANK(INDEX('Policy Characteristics'!A:A,MATCH($C235,'Policy Characteristics'!$C:$C,0))),"",INDEX('Policy Characteristics'!A:A,MATCH($C235,'Policy Characteristics'!$C:$C,0)))</f>
        <v>Buildings and Appliances</v>
      </c>
      <c r="B235" s="200" t="str">
        <f>IF(ISBLANK(INDEX('Policy Characteristics'!B:B,MATCH($C235,'Policy Characteristics'!$C:$C,0))),"",INDEX('Policy Characteristics'!B:B,MATCH($C235,'Policy Characteristics'!$C:$C,0)))</f>
        <v>Distributed Solar Subsidy</v>
      </c>
      <c r="C235" t="s">
        <v>1628</v>
      </c>
      <c r="D235" s="88" t="s">
        <v>274</v>
      </c>
      <c r="E235" s="88"/>
      <c r="F235" s="88" t="s">
        <v>278</v>
      </c>
      <c r="G235" s="88"/>
      <c r="H235" s="15">
        <v>147</v>
      </c>
      <c r="I235" s="213" t="s">
        <v>43</v>
      </c>
      <c r="J235" s="202" t="str">
        <f>IF(ISBLANK(INDEX('Policy Characteristics'!D:D,MATCH($C235,'Policy Characteristics'!$C:$C,0))),"",INDEX('Policy Characteristics'!D:D,MATCH($C235,'Policy Characteristics'!$C:$C,0)))</f>
        <v>Distributed Solar Promotion</v>
      </c>
      <c r="K235" s="76" t="str">
        <f>IF(ISBLANK(INDEX('Policy Characteristics'!E:E,MATCH($C235,'Policy Characteristics'!$C:$C,0))),"",INDEX('Policy Characteristics'!E:E,MATCH($C235,'Policy Characteristics'!$C:$C,0)))</f>
        <v>bldgs distributed solar subsidy</v>
      </c>
      <c r="L235" s="205">
        <f>IF(ISBLANK(INDEX('Policy Characteristics'!F:F,MATCH($C235,'Policy Characteristics'!$C:$C,0))),"",INDEX('Policy Characteristics'!F:F,MATCH($C235,'Policy Characteristics'!$C:$C,0)))</f>
        <v>0</v>
      </c>
      <c r="M235" s="205">
        <f>IF(ISBLANK(INDEX('Policy Characteristics'!G:G,MATCH($C235,'Policy Characteristics'!$C:$C,0))),"",INDEX('Policy Characteristics'!G:G,MATCH($C235,'Policy Characteristics'!$C:$C,0)))</f>
        <v>0.5</v>
      </c>
      <c r="N235" s="205">
        <f>IF(ISBLANK(INDEX('Policy Characteristics'!H:H,MATCH($C235,'Policy Characteristics'!$C:$C,0))),"",INDEX('Policy Characteristics'!H:H,MATCH($C235,'Policy Characteristics'!$C:$C,0)))</f>
        <v>0.01</v>
      </c>
      <c r="O235" s="76" t="str">
        <f>IF(ISBLANK(INDEX('Policy Characteristics'!I:I,MATCH($C235,'Policy Characteristics'!$C:$C,0))),"",INDEX('Policy Characteristics'!I:I,MATCH($C235,'Policy Characteristics'!$C:$C,0)))</f>
        <v>% of PV system cost</v>
      </c>
      <c r="P235" s="76" t="str">
        <f>IF(ISBLANK(INDEX('Policy Characteristics'!J:J,MATCH($C235,'Policy Characteristics'!$C:$C,0))),"",INDEX('Policy Characteristics'!J:J,MATCH($C235,'Policy Characteristics'!$C:$C,0)))</f>
        <v xml:space="preserve">**Description:** This policy causes the government to reimburse building owners for an additional percentage of the cost of new distributed solar PV capacity that is installed on or around buildings.  This is in addition to the subsidy that is included in BAU. // **Guidance for setting values:** The Inflation Reduction Act includes a 30% tax credit for residential solar through 2032, phased down to 0% by 2035. This is incorporated in the BAU scenario. </v>
      </c>
      <c r="Q235" s="76" t="str">
        <f>IF(ISBLANK(INDEX('Policy Characteristics'!K:K,MATCH($C235,'Policy Characteristics'!$C:$C,0))),"",INDEX('Policy Characteristics'!K:K,MATCH($C235,'Policy Characteristics'!$C:$C,0)))</f>
        <v>buildings-sector-main.html#distributed-solar-subsidy</v>
      </c>
      <c r="R235" s="76" t="str">
        <f>IF(ISBLANK(INDEX('Policy Characteristics'!L:L,MATCH($C235,'Policy Characteristics'!$C:$C,0))),"",INDEX('Policy Characteristics'!L:L,MATCH($C235,'Policy Characteristics'!$C:$C,0)))</f>
        <v>distributed-solar-subsidy.html</v>
      </c>
    </row>
    <row r="236" spans="1:18" s="76" customFormat="1" x14ac:dyDescent="0.25">
      <c r="A236" s="76" t="str">
        <f>IF(ISBLANK(INDEX('Policy Characteristics'!A:A,MATCH($C236,'Policy Characteristics'!$C:$C,0))),"",INDEX('Policy Characteristics'!A:A,MATCH($C236,'Policy Characteristics'!$C:$C,0)))</f>
        <v>Buildings and Appliances</v>
      </c>
      <c r="B236" s="200" t="str">
        <f>IF(ISBLANK(INDEX('Policy Characteristics'!B:B,MATCH($C236,'Policy Characteristics'!$C:$C,0))),"",INDEX('Policy Characteristics'!B:B,MATCH($C236,'Policy Characteristics'!$C:$C,0)))</f>
        <v>Distributed Solar Subsidy</v>
      </c>
      <c r="C236" s="76" t="str">
        <f>$C$235</f>
        <v>Additional Perc Subsidy for Distributed Solar PV Capacity</v>
      </c>
      <c r="D236" s="88" t="s">
        <v>275</v>
      </c>
      <c r="E236" s="88"/>
      <c r="F236" s="88" t="s">
        <v>277</v>
      </c>
      <c r="G236" s="88"/>
      <c r="H236" s="15">
        <v>1728</v>
      </c>
      <c r="I236" s="213" t="s">
        <v>43</v>
      </c>
      <c r="J236" s="202" t="str">
        <f>IF(ISBLANK(INDEX('Policy Characteristics'!D:D,MATCH($C236,'Policy Characteristics'!$C:$C,0))),"",INDEX('Policy Characteristics'!D:D,MATCH($C236,'Policy Characteristics'!$C:$C,0)))</f>
        <v>Distributed Solar Promotion</v>
      </c>
      <c r="K236" s="76" t="str">
        <f>IF(ISBLANK(INDEX('Policy Characteristics'!E:E,MATCH($C236,'Policy Characteristics'!$C:$C,0))),"",INDEX('Policy Characteristics'!E:E,MATCH($C236,'Policy Characteristics'!$C:$C,0)))</f>
        <v>bldgs distributed solar subsidy</v>
      </c>
      <c r="L236" s="205">
        <f>IF(ISBLANK(INDEX('Policy Characteristics'!F:F,MATCH($C236,'Policy Characteristics'!$C:$C,0))),"",INDEX('Policy Characteristics'!F:F,MATCH($C236,'Policy Characteristics'!$C:$C,0)))</f>
        <v>0</v>
      </c>
      <c r="M236" s="205">
        <f>IF(ISBLANK(INDEX('Policy Characteristics'!G:G,MATCH($C236,'Policy Characteristics'!$C:$C,0))),"",INDEX('Policy Characteristics'!G:G,MATCH($C236,'Policy Characteristics'!$C:$C,0)))</f>
        <v>0.5</v>
      </c>
      <c r="N236" s="205">
        <f>IF(ISBLANK(INDEX('Policy Characteristics'!H:H,MATCH($C236,'Policy Characteristics'!$C:$C,0))),"",INDEX('Policy Characteristics'!H:H,MATCH($C236,'Policy Characteristics'!$C:$C,0)))</f>
        <v>0.01</v>
      </c>
      <c r="O236" s="76" t="str">
        <f>IF(ISBLANK(INDEX('Policy Characteristics'!I:I,MATCH($C236,'Policy Characteristics'!$C:$C,0))),"",INDEX('Policy Characteristics'!I:I,MATCH($C236,'Policy Characteristics'!$C:$C,0)))</f>
        <v>% of PV system cost</v>
      </c>
      <c r="P236" s="76" t="str">
        <f>IF(ISBLANK(INDEX('Policy Characteristics'!J:J,MATCH($C236,'Policy Characteristics'!$C:$C,0))),"",INDEX('Policy Characteristics'!J:J,MATCH($C236,'Policy Characteristics'!$C:$C,0)))</f>
        <v xml:space="preserve">**Description:** This policy causes the government to reimburse building owners for an additional percentage of the cost of new distributed solar PV capacity that is installed on or around buildings.  This is in addition to the subsidy that is included in BAU. // **Guidance for setting values:** The Inflation Reduction Act includes a 30% tax credit for residential solar through 2032, phased down to 0% by 2035. This is incorporated in the BAU scenario. </v>
      </c>
      <c r="Q236" s="76" t="str">
        <f>IF(ISBLANK(INDEX('Policy Characteristics'!K:K,MATCH($C236,'Policy Characteristics'!$C:$C,0))),"",INDEX('Policy Characteristics'!K:K,MATCH($C236,'Policy Characteristics'!$C:$C,0)))</f>
        <v>buildings-sector-main.html#distributed-solar-subsidy</v>
      </c>
      <c r="R236" s="76" t="str">
        <f>IF(ISBLANK(INDEX('Policy Characteristics'!L:L,MATCH($C236,'Policy Characteristics'!$C:$C,0))),"",INDEX('Policy Characteristics'!L:L,MATCH($C236,'Policy Characteristics'!$C:$C,0)))</f>
        <v>distributed-solar-subsidy.html</v>
      </c>
    </row>
    <row r="237" spans="1:18" s="76" customFormat="1" x14ac:dyDescent="0.25">
      <c r="A237" s="76" t="str">
        <f>IF(ISBLANK(INDEX('Policy Characteristics'!A:A,MATCH($C237,'Policy Characteristics'!$C:$C,0))),"",INDEX('Policy Characteristics'!A:A,MATCH($C237,'Policy Characteristics'!$C:$C,0)))</f>
        <v>Buildings and Appliances</v>
      </c>
      <c r="B237" s="200" t="str">
        <f>IF(ISBLANK(INDEX('Policy Characteristics'!B:B,MATCH($C237,'Policy Characteristics'!$C:$C,0))),"",INDEX('Policy Characteristics'!B:B,MATCH($C237,'Policy Characteristics'!$C:$C,0)))</f>
        <v>Distributed Solar Subsidy</v>
      </c>
      <c r="C237" s="76" t="str">
        <f>$C$235</f>
        <v>Additional Perc Subsidy for Distributed Solar PV Capacity</v>
      </c>
      <c r="D237" s="88" t="s">
        <v>276</v>
      </c>
      <c r="E237" s="88"/>
      <c r="F237" s="88" t="s">
        <v>163</v>
      </c>
      <c r="G237" s="88"/>
      <c r="H237" s="15">
        <v>1729</v>
      </c>
      <c r="I237" s="213" t="s">
        <v>43</v>
      </c>
      <c r="J237" s="202" t="str">
        <f>IF(ISBLANK(INDEX('Policy Characteristics'!D:D,MATCH($C237,'Policy Characteristics'!$C:$C,0))),"",INDEX('Policy Characteristics'!D:D,MATCH($C237,'Policy Characteristics'!$C:$C,0)))</f>
        <v>Distributed Solar Promotion</v>
      </c>
      <c r="K237" s="76" t="str">
        <f>IF(ISBLANK(INDEX('Policy Characteristics'!E:E,MATCH($C237,'Policy Characteristics'!$C:$C,0))),"",INDEX('Policy Characteristics'!E:E,MATCH($C237,'Policy Characteristics'!$C:$C,0)))</f>
        <v>bldgs distributed solar subsidy</v>
      </c>
      <c r="L237" s="205">
        <f>IF(ISBLANK(INDEX('Policy Characteristics'!F:F,MATCH($C237,'Policy Characteristics'!$C:$C,0))),"",INDEX('Policy Characteristics'!F:F,MATCH($C237,'Policy Characteristics'!$C:$C,0)))</f>
        <v>0</v>
      </c>
      <c r="M237" s="205">
        <f>IF(ISBLANK(INDEX('Policy Characteristics'!G:G,MATCH($C237,'Policy Characteristics'!$C:$C,0))),"",INDEX('Policy Characteristics'!G:G,MATCH($C237,'Policy Characteristics'!$C:$C,0)))</f>
        <v>0.5</v>
      </c>
      <c r="N237" s="205">
        <f>IF(ISBLANK(INDEX('Policy Characteristics'!H:H,MATCH($C237,'Policy Characteristics'!$C:$C,0))),"",INDEX('Policy Characteristics'!H:H,MATCH($C237,'Policy Characteristics'!$C:$C,0)))</f>
        <v>0.01</v>
      </c>
      <c r="O237" s="76" t="str">
        <f>IF(ISBLANK(INDEX('Policy Characteristics'!I:I,MATCH($C237,'Policy Characteristics'!$C:$C,0))),"",INDEX('Policy Characteristics'!I:I,MATCH($C237,'Policy Characteristics'!$C:$C,0)))</f>
        <v>% of PV system cost</v>
      </c>
      <c r="P237" s="76" t="str">
        <f>IF(ISBLANK(INDEX('Policy Characteristics'!J:J,MATCH($C237,'Policy Characteristics'!$C:$C,0))),"",INDEX('Policy Characteristics'!J:J,MATCH($C237,'Policy Characteristics'!$C:$C,0)))</f>
        <v xml:space="preserve">**Description:** This policy causes the government to reimburse building owners for an additional percentage of the cost of new distributed solar PV capacity that is installed on or around buildings.  This is in addition to the subsidy that is included in BAU. // **Guidance for setting values:** The Inflation Reduction Act includes a 30% tax credit for residential solar through 2032, phased down to 0% by 2035. This is incorporated in the BAU scenario. </v>
      </c>
      <c r="Q237" s="76" t="str">
        <f>IF(ISBLANK(INDEX('Policy Characteristics'!K:K,MATCH($C237,'Policy Characteristics'!$C:$C,0))),"",INDEX('Policy Characteristics'!K:K,MATCH($C237,'Policy Characteristics'!$C:$C,0)))</f>
        <v>buildings-sector-main.html#distributed-solar-subsidy</v>
      </c>
      <c r="R237" s="76" t="str">
        <f>IF(ISBLANK(INDEX('Policy Characteristics'!L:L,MATCH($C237,'Policy Characteristics'!$C:$C,0))),"",INDEX('Policy Characteristics'!L:L,MATCH($C237,'Policy Characteristics'!$C:$C,0)))</f>
        <v>distributed-solar-subsidy.html</v>
      </c>
    </row>
    <row r="238" spans="1:18" s="76" customFormat="1" x14ac:dyDescent="0.25">
      <c r="A238" s="76" t="str">
        <f>IF(ISBLANK(INDEX('Policy Characteristics'!A:A,MATCH($C238,'Policy Characteristics'!$C:$C,0))),"",INDEX('Policy Characteristics'!A:A,MATCH($C238,'Policy Characteristics'!$C:$C,0)))</f>
        <v>Buildings and Appliances</v>
      </c>
      <c r="B238" s="200" t="str">
        <f>IF(ISBLANK(INDEX('Policy Characteristics'!B:B,MATCH($C238,'Policy Characteristics'!$C:$C,0))),"",INDEX('Policy Characteristics'!B:B,MATCH($C238,'Policy Characteristics'!$C:$C,0)))</f>
        <v>Distributed Solar Capacity Requirement</v>
      </c>
      <c r="C238" t="s">
        <v>1897</v>
      </c>
      <c r="D238" s="88" t="s">
        <v>274</v>
      </c>
      <c r="E238" s="88"/>
      <c r="F238" s="88" t="s">
        <v>278</v>
      </c>
      <c r="G238" s="88"/>
      <c r="H238" s="15">
        <v>2433</v>
      </c>
      <c r="I238" s="213" t="s">
        <v>43</v>
      </c>
      <c r="J238" s="202" t="str">
        <f>IF(ISBLANK(INDEX('Policy Characteristics'!D:D,MATCH($C238,'Policy Characteristics'!$C:$C,0))),"",INDEX('Policy Characteristics'!D:D,MATCH($C238,'Policy Characteristics'!$C:$C,0)))</f>
        <v>Distributed Solar Promotion</v>
      </c>
      <c r="K238" s="76" t="str">
        <f>IF(ISBLANK(INDEX('Policy Characteristics'!E:E,MATCH($C238,'Policy Characteristics'!$C:$C,0))),"",INDEX('Policy Characteristics'!E:E,MATCH($C238,'Policy Characteristics'!$C:$C,0)))</f>
        <v>bldgs min req rooftop solar</v>
      </c>
      <c r="L238" s="205">
        <f>IF(ISBLANK(INDEX('Policy Characteristics'!F:F,MATCH($C238,'Policy Characteristics'!$C:$C,0))),"",INDEX('Policy Characteristics'!F:F,MATCH($C238,'Policy Characteristics'!$C:$C,0)))</f>
        <v>0</v>
      </c>
      <c r="M238" s="207">
        <f>IF(ISBLANK(INDEX('Policy Characteristics'!G:G,MATCH($C238,'Policy Characteristics'!$C:$C,0))),"",INDEX('Policy Characteristics'!G:G,MATCH($C238,'Policy Characteristics'!$C:$C,0)))</f>
        <v>600000</v>
      </c>
      <c r="N238" s="207">
        <f>IF(ISBLANK(INDEX('Policy Characteristics'!H:H,MATCH($C238,'Policy Characteristics'!$C:$C,0))),"",INDEX('Policy Characteristics'!H:H,MATCH($C238,'Policy Characteristics'!$C:$C,0)))</f>
        <v>5000</v>
      </c>
      <c r="O238" s="76" t="str">
        <f>IF(ISBLANK(INDEX('Policy Characteristics'!I:I,MATCH($C238,'Policy Characteristics'!$C:$C,0))),"",INDEX('Policy Characteristics'!I:I,MATCH($C238,'Policy Characteristics'!$C:$C,0)))</f>
        <v>MW</v>
      </c>
      <c r="P238" s="76" t="str">
        <f>IF(ISBLANK(INDEX('Policy Characteristics'!J:J,MATCH($C238,'Policy Characteristics'!$C:$C,0))),"",INDEX('Policy Characteristics'!J:J,MATCH($C238,'Policy Characteristics'!$C:$C,0)))</f>
        <v>**Description:** This policy requires at least the specified capacity of distributed solar be built by the model. // **Guidance for setting values:** We estimate the maximum rooftop solar potential in the U.S. at 385 GW for commercial buildings, 595 GW for urban residential buildings, and 135 GW for rural residential buildings. We recommend users not set the value above this potential.</v>
      </c>
      <c r="Q238" s="76" t="str">
        <f>IF(ISBLANK(INDEX('Policy Characteristics'!K:K,MATCH($C238,'Policy Characteristics'!$C:$C,0))),"",INDEX('Policy Characteristics'!K:K,MATCH($C238,'Policy Characteristics'!$C:$C,0)))</f>
        <v/>
      </c>
      <c r="R238" s="76" t="str">
        <f>IF(ISBLANK(INDEX('Policy Characteristics'!L:L,MATCH($C238,'Policy Characteristics'!$C:$C,0))),"",INDEX('Policy Characteristics'!L:L,MATCH($C238,'Policy Characteristics'!$C:$C,0)))</f>
        <v/>
      </c>
    </row>
    <row r="239" spans="1:18" s="76" customFormat="1" x14ac:dyDescent="0.25">
      <c r="A239" s="76" t="str">
        <f>IF(ISBLANK(INDEX('Policy Characteristics'!A:A,MATCH($C239,'Policy Characteristics'!$C:$C,0))),"",INDEX('Policy Characteristics'!A:A,MATCH($C239,'Policy Characteristics'!$C:$C,0)))</f>
        <v>Buildings and Appliances</v>
      </c>
      <c r="B239" s="200" t="str">
        <f>IF(ISBLANK(INDEX('Policy Characteristics'!B:B,MATCH($C239,'Policy Characteristics'!$C:$C,0))),"",INDEX('Policy Characteristics'!B:B,MATCH($C239,'Policy Characteristics'!$C:$C,0)))</f>
        <v>Distributed Solar Capacity Requirement</v>
      </c>
      <c r="C239" s="76" t="str">
        <f>C$238</f>
        <v>Min Required Rooftop Solar Capacity</v>
      </c>
      <c r="D239" s="88" t="s">
        <v>275</v>
      </c>
      <c r="E239" s="88"/>
      <c r="F239" s="88" t="s">
        <v>277</v>
      </c>
      <c r="G239" s="88"/>
      <c r="H239" s="15">
        <v>2434</v>
      </c>
      <c r="I239" s="213" t="s">
        <v>43</v>
      </c>
      <c r="J239" s="202" t="str">
        <f>IF(ISBLANK(INDEX('Policy Characteristics'!D:D,MATCH($C239,'Policy Characteristics'!$C:$C,0))),"",INDEX('Policy Characteristics'!D:D,MATCH($C239,'Policy Characteristics'!$C:$C,0)))</f>
        <v>Distributed Solar Promotion</v>
      </c>
      <c r="K239" s="76" t="str">
        <f>IF(ISBLANK(INDEX('Policy Characteristics'!E:E,MATCH($C239,'Policy Characteristics'!$C:$C,0))),"",INDEX('Policy Characteristics'!E:E,MATCH($C239,'Policy Characteristics'!$C:$C,0)))</f>
        <v>bldgs min req rooftop solar</v>
      </c>
      <c r="L239" s="205">
        <f>IF(ISBLANK(INDEX('Policy Characteristics'!F:F,MATCH($C239,'Policy Characteristics'!$C:$C,0))),"",INDEX('Policy Characteristics'!F:F,MATCH($C239,'Policy Characteristics'!$C:$C,0)))</f>
        <v>0</v>
      </c>
      <c r="M239" s="207">
        <f>IF(ISBLANK(INDEX('Policy Characteristics'!G:G,MATCH($C239,'Policy Characteristics'!$C:$C,0))),"",INDEX('Policy Characteristics'!G:G,MATCH($C239,'Policy Characteristics'!$C:$C,0)))</f>
        <v>600000</v>
      </c>
      <c r="N239" s="207">
        <f>IF(ISBLANK(INDEX('Policy Characteristics'!H:H,MATCH($C239,'Policy Characteristics'!$C:$C,0))),"",INDEX('Policy Characteristics'!H:H,MATCH($C239,'Policy Characteristics'!$C:$C,0)))</f>
        <v>5000</v>
      </c>
      <c r="O239" s="76" t="str">
        <f>IF(ISBLANK(INDEX('Policy Characteristics'!I:I,MATCH($C239,'Policy Characteristics'!$C:$C,0))),"",INDEX('Policy Characteristics'!I:I,MATCH($C239,'Policy Characteristics'!$C:$C,0)))</f>
        <v>MW</v>
      </c>
      <c r="P239" s="76" t="str">
        <f>IF(ISBLANK(INDEX('Policy Characteristics'!J:J,MATCH($C239,'Policy Characteristics'!$C:$C,0))),"",INDEX('Policy Characteristics'!J:J,MATCH($C239,'Policy Characteristics'!$C:$C,0)))</f>
        <v>**Description:** This policy requires at least the specified capacity of distributed solar be built by the model. // **Guidance for setting values:** We estimate the maximum rooftop solar potential in the U.S. at 385 GW for commercial buildings, 595 GW for urban residential buildings, and 135 GW for rural residential buildings. We recommend users not set the value above this potential.</v>
      </c>
      <c r="Q239" s="76" t="str">
        <f>IF(ISBLANK(INDEX('Policy Characteristics'!K:K,MATCH($C239,'Policy Characteristics'!$C:$C,0))),"",INDEX('Policy Characteristics'!K:K,MATCH($C239,'Policy Characteristics'!$C:$C,0)))</f>
        <v/>
      </c>
      <c r="R239" s="76" t="str">
        <f>IF(ISBLANK(INDEX('Policy Characteristics'!L:L,MATCH($C239,'Policy Characteristics'!$C:$C,0))),"",INDEX('Policy Characteristics'!L:L,MATCH($C239,'Policy Characteristics'!$C:$C,0)))</f>
        <v/>
      </c>
    </row>
    <row r="240" spans="1:18" s="76" customFormat="1" x14ac:dyDescent="0.25">
      <c r="A240" s="76" t="str">
        <f>IF(ISBLANK(INDEX('Policy Characteristics'!A:A,MATCH($C240,'Policy Characteristics'!$C:$C,0))),"",INDEX('Policy Characteristics'!A:A,MATCH($C240,'Policy Characteristics'!$C:$C,0)))</f>
        <v>Buildings and Appliances</v>
      </c>
      <c r="B240" s="200" t="str">
        <f>IF(ISBLANK(INDEX('Policy Characteristics'!B:B,MATCH($C240,'Policy Characteristics'!$C:$C,0))),"",INDEX('Policy Characteristics'!B:B,MATCH($C240,'Policy Characteristics'!$C:$C,0)))</f>
        <v>Distributed Solar Capacity Requirement</v>
      </c>
      <c r="C240" s="76" t="str">
        <f>C$238</f>
        <v>Min Required Rooftop Solar Capacity</v>
      </c>
      <c r="D240" s="88" t="s">
        <v>276</v>
      </c>
      <c r="E240" s="88"/>
      <c r="F240" s="88" t="s">
        <v>163</v>
      </c>
      <c r="G240" s="88"/>
      <c r="H240" s="15">
        <v>2435</v>
      </c>
      <c r="I240" s="213" t="s">
        <v>43</v>
      </c>
      <c r="J240" s="202" t="str">
        <f>IF(ISBLANK(INDEX('Policy Characteristics'!D:D,MATCH($C240,'Policy Characteristics'!$C:$C,0))),"",INDEX('Policy Characteristics'!D:D,MATCH($C240,'Policy Characteristics'!$C:$C,0)))</f>
        <v>Distributed Solar Promotion</v>
      </c>
      <c r="K240" s="76" t="str">
        <f>IF(ISBLANK(INDEX('Policy Characteristics'!E:E,MATCH($C240,'Policy Characteristics'!$C:$C,0))),"",INDEX('Policy Characteristics'!E:E,MATCH($C240,'Policy Characteristics'!$C:$C,0)))</f>
        <v>bldgs min req rooftop solar</v>
      </c>
      <c r="L240" s="205">
        <f>IF(ISBLANK(INDEX('Policy Characteristics'!F:F,MATCH($C240,'Policy Characteristics'!$C:$C,0))),"",INDEX('Policy Characteristics'!F:F,MATCH($C240,'Policy Characteristics'!$C:$C,0)))</f>
        <v>0</v>
      </c>
      <c r="M240" s="207">
        <f>IF(ISBLANK(INDEX('Policy Characteristics'!G:G,MATCH($C240,'Policy Characteristics'!$C:$C,0))),"",INDEX('Policy Characteristics'!G:G,MATCH($C240,'Policy Characteristics'!$C:$C,0)))</f>
        <v>600000</v>
      </c>
      <c r="N240" s="207">
        <f>IF(ISBLANK(INDEX('Policy Characteristics'!H:H,MATCH($C240,'Policy Characteristics'!$C:$C,0))),"",INDEX('Policy Characteristics'!H:H,MATCH($C240,'Policy Characteristics'!$C:$C,0)))</f>
        <v>5000</v>
      </c>
      <c r="O240" s="76" t="str">
        <f>IF(ISBLANK(INDEX('Policy Characteristics'!I:I,MATCH($C240,'Policy Characteristics'!$C:$C,0))),"",INDEX('Policy Characteristics'!I:I,MATCH($C240,'Policy Characteristics'!$C:$C,0)))</f>
        <v>MW</v>
      </c>
      <c r="P240" s="76" t="str">
        <f>IF(ISBLANK(INDEX('Policy Characteristics'!J:J,MATCH($C240,'Policy Characteristics'!$C:$C,0))),"",INDEX('Policy Characteristics'!J:J,MATCH($C240,'Policy Characteristics'!$C:$C,0)))</f>
        <v>**Description:** This policy requires at least the specified capacity of distributed solar be built by the model. // **Guidance for setting values:** We estimate the maximum rooftop solar potential in the U.S. at 385 GW for commercial buildings, 595 GW for urban residential buildings, and 135 GW for rural residential buildings. We recommend users not set the value above this potential.</v>
      </c>
      <c r="Q240" s="76" t="str">
        <f>IF(ISBLANK(INDEX('Policy Characteristics'!K:K,MATCH($C240,'Policy Characteristics'!$C:$C,0))),"",INDEX('Policy Characteristics'!K:K,MATCH($C240,'Policy Characteristics'!$C:$C,0)))</f>
        <v/>
      </c>
      <c r="R240" s="76" t="str">
        <f>IF(ISBLANK(INDEX('Policy Characteristics'!L:L,MATCH($C240,'Policy Characteristics'!$C:$C,0))),"",INDEX('Policy Characteristics'!L:L,MATCH($C240,'Policy Characteristics'!$C:$C,0)))</f>
        <v/>
      </c>
    </row>
    <row r="241" spans="1:18" s="76" customFormat="1" x14ac:dyDescent="0.25">
      <c r="A241" s="76" t="str">
        <f>IF(ISBLANK(INDEX('Policy Characteristics'!A:A,MATCH($C241,'Policy Characteristics'!$C:$C,0))),"",INDEX('Policy Characteristics'!A:A,MATCH($C241,'Policy Characteristics'!$C:$C,0)))</f>
        <v>Buildings and Appliances</v>
      </c>
      <c r="B241" s="200" t="str">
        <f>IF(ISBLANK(INDEX('Policy Characteristics'!B:B,MATCH($C241,'Policy Characteristics'!$C:$C,0))),"",INDEX('Policy Characteristics'!B:B,MATCH($C241,'Policy Characteristics'!$C:$C,0)))</f>
        <v>Non BAU Distributed Solar Capacity</v>
      </c>
      <c r="C241" t="s">
        <v>1950</v>
      </c>
      <c r="D241" s="88" t="s">
        <v>274</v>
      </c>
      <c r="E241" s="88"/>
      <c r="F241" s="88" t="s">
        <v>278</v>
      </c>
      <c r="G241" s="88"/>
      <c r="H241" s="15">
        <v>2748</v>
      </c>
      <c r="I241" s="213" t="s">
        <v>43</v>
      </c>
      <c r="J241" s="202" t="str">
        <f>IF(ISBLANK(INDEX('Policy Characteristics'!D:D,MATCH($C241,'Policy Characteristics'!$C:$C,0))),"",INDEX('Policy Characteristics'!D:D,MATCH($C241,'Policy Characteristics'!$C:$C,0)))</f>
        <v>Distributed Solar Promotion</v>
      </c>
      <c r="K241" s="76" t="str">
        <f>IF(ISBLANK(INDEX('Policy Characteristics'!E:E,MATCH($C241,'Policy Characteristics'!$C:$C,0))),"",INDEX('Policy Characteristics'!E:E,MATCH($C241,'Policy Characteristics'!$C:$C,0)))</f>
        <v>non BAU dist solar</v>
      </c>
      <c r="L241" s="205">
        <f>IF(ISBLANK(INDEX('Policy Characteristics'!F:F,MATCH($C241,'Policy Characteristics'!$C:$C,0))),"",INDEX('Policy Characteristics'!F:F,MATCH($C241,'Policy Characteristics'!$C:$C,0)))</f>
        <v>0</v>
      </c>
      <c r="M241" s="207">
        <f>IF(ISBLANK(INDEX('Policy Characteristics'!G:G,MATCH($C241,'Policy Characteristics'!$C:$C,0))),"",INDEX('Policy Characteristics'!G:G,MATCH($C241,'Policy Characteristics'!$C:$C,0)))</f>
        <v>1</v>
      </c>
      <c r="N241" s="207">
        <f>IF(ISBLANK(INDEX('Policy Characteristics'!H:H,MATCH($C241,'Policy Characteristics'!$C:$C,0))),"",INDEX('Policy Characteristics'!H:H,MATCH($C241,'Policy Characteristics'!$C:$C,0)))</f>
        <v>1</v>
      </c>
      <c r="O241" s="76" t="str">
        <f>IF(ISBLANK(INDEX('Policy Characteristics'!I:I,MATCH($C241,'Policy Characteristics'!$C:$C,0))),"",INDEX('Policy Characteristics'!I:I,MATCH($C241,'Policy Characteristics'!$C:$C,0)))</f>
        <v>on/off</v>
      </c>
      <c r="P241" s="76" t="str">
        <f>IF(ISBLANK(INDEX('Policy Characteristics'!J:J,MATCH($C241,'Policy Characteristics'!$C:$C,0))),"",INDEX('Policy Characteristics'!J:J,MATCH($C241,'Policy Characteristics'!$C:$C,0)))</f>
        <v xml:space="preserve">**Description:** Turning this policy lever on will edit the BAU assumptions for deployment of distributed solar. This is done by using different input data files for the model. In the United States model and in the various U.S. state models, turning this policy lever on will remove the incremental distributed solar deployments expected from the Inflation Reduction Act. // </v>
      </c>
    </row>
    <row r="242" spans="1:18" s="76" customFormat="1" x14ac:dyDescent="0.25">
      <c r="A242" s="76" t="str">
        <f>IF(ISBLANK(INDEX('Policy Characteristics'!A:A,MATCH($C242,'Policy Characteristics'!$C:$C,0))),"",INDEX('Policy Characteristics'!A:A,MATCH($C242,'Policy Characteristics'!$C:$C,0)))</f>
        <v>Buildings and Appliances</v>
      </c>
      <c r="B242" s="200" t="str">
        <f>IF(ISBLANK(INDEX('Policy Characteristics'!B:B,MATCH($C242,'Policy Characteristics'!$C:$C,0))),"",INDEX('Policy Characteristics'!B:B,MATCH($C242,'Policy Characteristics'!$C:$C,0)))</f>
        <v>Non BAU Distributed Solar Capacity</v>
      </c>
      <c r="C242" s="76" t="str">
        <f>$C$241</f>
        <v>Boolean Use Non BAU Distributed Solar Capacity</v>
      </c>
      <c r="D242" s="88" t="s">
        <v>275</v>
      </c>
      <c r="E242" s="88"/>
      <c r="F242" s="88" t="s">
        <v>277</v>
      </c>
      <c r="G242" s="88"/>
      <c r="H242" s="15">
        <v>2749</v>
      </c>
      <c r="I242" s="213" t="s">
        <v>43</v>
      </c>
      <c r="J242" s="202" t="str">
        <f>IF(ISBLANK(INDEX('Policy Characteristics'!D:D,MATCH($C242,'Policy Characteristics'!$C:$C,0))),"",INDEX('Policy Characteristics'!D:D,MATCH($C242,'Policy Characteristics'!$C:$C,0)))</f>
        <v>Distributed Solar Promotion</v>
      </c>
      <c r="K242" s="76" t="str">
        <f>IF(ISBLANK(INDEX('Policy Characteristics'!E:E,MATCH($C242,'Policy Characteristics'!$C:$C,0))),"",INDEX('Policy Characteristics'!E:E,MATCH($C242,'Policy Characteristics'!$C:$C,0)))</f>
        <v>non BAU dist solar</v>
      </c>
      <c r="L242" s="205">
        <f>IF(ISBLANK(INDEX('Policy Characteristics'!F:F,MATCH($C242,'Policy Characteristics'!$C:$C,0))),"",INDEX('Policy Characteristics'!F:F,MATCH($C242,'Policy Characteristics'!$C:$C,0)))</f>
        <v>0</v>
      </c>
      <c r="M242" s="207">
        <f>IF(ISBLANK(INDEX('Policy Characteristics'!G:G,MATCH($C242,'Policy Characteristics'!$C:$C,0))),"",INDEX('Policy Characteristics'!G:G,MATCH($C242,'Policy Characteristics'!$C:$C,0)))</f>
        <v>1</v>
      </c>
      <c r="N242" s="207">
        <f>IF(ISBLANK(INDEX('Policy Characteristics'!H:H,MATCH($C242,'Policy Characteristics'!$C:$C,0))),"",INDEX('Policy Characteristics'!H:H,MATCH($C242,'Policy Characteristics'!$C:$C,0)))</f>
        <v>1</v>
      </c>
      <c r="O242" s="76" t="str">
        <f>IF(ISBLANK(INDEX('Policy Characteristics'!I:I,MATCH($C242,'Policy Characteristics'!$C:$C,0))),"",INDEX('Policy Characteristics'!I:I,MATCH($C242,'Policy Characteristics'!$C:$C,0)))</f>
        <v>on/off</v>
      </c>
      <c r="P242" s="76" t="str">
        <f>IF(ISBLANK(INDEX('Policy Characteristics'!J:J,MATCH($C242,'Policy Characteristics'!$C:$C,0))),"",INDEX('Policy Characteristics'!J:J,MATCH($C242,'Policy Characteristics'!$C:$C,0)))</f>
        <v xml:space="preserve">**Description:** Turning this policy lever on will edit the BAU assumptions for deployment of distributed solar. This is done by using different input data files for the model. In the United States model and in the various U.S. state models, turning this policy lever on will remove the incremental distributed solar deployments expected from the Inflation Reduction Act. // </v>
      </c>
    </row>
    <row r="243" spans="1:18" s="76" customFormat="1" x14ac:dyDescent="0.25">
      <c r="A243" s="76" t="str">
        <f>IF(ISBLANK(INDEX('Policy Characteristics'!A:A,MATCH($C243,'Policy Characteristics'!$C:$C,0))),"",INDEX('Policy Characteristics'!A:A,MATCH($C243,'Policy Characteristics'!$C:$C,0)))</f>
        <v>Buildings and Appliances</v>
      </c>
      <c r="B243" s="200" t="str">
        <f>IF(ISBLANK(INDEX('Policy Characteristics'!B:B,MATCH($C243,'Policy Characteristics'!$C:$C,0))),"",INDEX('Policy Characteristics'!B:B,MATCH($C243,'Policy Characteristics'!$C:$C,0)))</f>
        <v>Non BAU Distributed Solar Capacity</v>
      </c>
      <c r="C243" s="76" t="str">
        <f>$C$241</f>
        <v>Boolean Use Non BAU Distributed Solar Capacity</v>
      </c>
      <c r="D243" s="88" t="s">
        <v>276</v>
      </c>
      <c r="E243" s="88"/>
      <c r="F243" s="88" t="s">
        <v>163</v>
      </c>
      <c r="G243" s="88"/>
      <c r="H243" s="15">
        <v>2750</v>
      </c>
      <c r="I243" s="213" t="s">
        <v>44</v>
      </c>
      <c r="J243" s="202" t="str">
        <f>IF(ISBLANK(INDEX('Policy Characteristics'!D:D,MATCH($C243,'Policy Characteristics'!$C:$C,0))),"",INDEX('Policy Characteristics'!D:D,MATCH($C243,'Policy Characteristics'!$C:$C,0)))</f>
        <v>Distributed Solar Promotion</v>
      </c>
      <c r="K243" s="76" t="str">
        <f>IF(ISBLANK(INDEX('Policy Characteristics'!E:E,MATCH($C243,'Policy Characteristics'!$C:$C,0))),"",INDEX('Policy Characteristics'!E:E,MATCH($C243,'Policy Characteristics'!$C:$C,0)))</f>
        <v>non BAU dist solar</v>
      </c>
      <c r="L243" s="205">
        <f>IF(ISBLANK(INDEX('Policy Characteristics'!F:F,MATCH($C243,'Policy Characteristics'!$C:$C,0))),"",INDEX('Policy Characteristics'!F:F,MATCH($C243,'Policy Characteristics'!$C:$C,0)))</f>
        <v>0</v>
      </c>
      <c r="M243" s="207">
        <f>IF(ISBLANK(INDEX('Policy Characteristics'!G:G,MATCH($C243,'Policy Characteristics'!$C:$C,0))),"",INDEX('Policy Characteristics'!G:G,MATCH($C243,'Policy Characteristics'!$C:$C,0)))</f>
        <v>1</v>
      </c>
      <c r="N243" s="207">
        <f>IF(ISBLANK(INDEX('Policy Characteristics'!H:H,MATCH($C243,'Policy Characteristics'!$C:$C,0))),"",INDEX('Policy Characteristics'!H:H,MATCH($C243,'Policy Characteristics'!$C:$C,0)))</f>
        <v>1</v>
      </c>
      <c r="O243" s="76" t="str">
        <f>IF(ISBLANK(INDEX('Policy Characteristics'!I:I,MATCH($C243,'Policy Characteristics'!$C:$C,0))),"",INDEX('Policy Characteristics'!I:I,MATCH($C243,'Policy Characteristics'!$C:$C,0)))</f>
        <v>on/off</v>
      </c>
      <c r="P243" s="76" t="str">
        <f>IF(ISBLANK(INDEX('Policy Characteristics'!J:J,MATCH($C243,'Policy Characteristics'!$C:$C,0))),"",INDEX('Policy Characteristics'!J:J,MATCH($C243,'Policy Characteristics'!$C:$C,0)))</f>
        <v xml:space="preserve">**Description:** Turning this policy lever on will edit the BAU assumptions for deployment of distributed solar. This is done by using different input data files for the model. In the United States model and in the various U.S. state models, turning this policy lever on will remove the incremental distributed solar deployments expected from the Inflation Reduction Act. // </v>
      </c>
    </row>
    <row r="244" spans="1:18" s="76" customFormat="1" x14ac:dyDescent="0.25">
      <c r="A244" s="76" t="str">
        <f>IF(ISBLANK(INDEX('Policy Characteristics'!A:A,MATCH($C244,'Policy Characteristics'!$C:$C,0))),"",INDEX('Policy Characteristics'!A:A,MATCH($C244,'Policy Characteristics'!$C:$C,0)))</f>
        <v>Buildings and Appliances</v>
      </c>
      <c r="B244" s="200" t="str">
        <f>IF(ISBLANK(INDEX('Policy Characteristics'!B:B,MATCH($C244,'Policy Characteristics'!$C:$C,0))),"",INDEX('Policy Characteristics'!B:B,MATCH($C244,'Policy Characteristics'!$C:$C,0)))</f>
        <v>Improved Labeling</v>
      </c>
      <c r="C244" t="s">
        <v>126</v>
      </c>
      <c r="D244" s="88"/>
      <c r="E244" s="88"/>
      <c r="F244" s="88"/>
      <c r="G244" s="88"/>
      <c r="H244" s="15">
        <v>20</v>
      </c>
      <c r="I244" s="213" t="s">
        <v>43</v>
      </c>
      <c r="J244" s="202" t="str">
        <f>IF(ISBLANK(INDEX('Policy Characteristics'!D:D,MATCH($C244,'Policy Characteristics'!$C:$C,0))),"",INDEX('Policy Characteristics'!D:D,MATCH($C244,'Policy Characteristics'!$C:$C,0)))</f>
        <v>Improved Labeling</v>
      </c>
      <c r="K244" s="76" t="str">
        <f>IF(ISBLANK(INDEX('Policy Characteristics'!E:E,MATCH($C244,'Policy Characteristics'!$C:$C,0))),"",INDEX('Policy Characteristics'!E:E,MATCH($C244,'Policy Characteristics'!$C:$C,0)))</f>
        <v>bldgs device labeling</v>
      </c>
      <c r="L244" s="76">
        <f>IF(ISBLANK(INDEX('Policy Characteristics'!F:F,MATCH($C244,'Policy Characteristics'!$C:$C,0))),"",INDEX('Policy Characteristics'!F:F,MATCH($C244,'Policy Characteristics'!$C:$C,0)))</f>
        <v>0</v>
      </c>
      <c r="M244" s="76">
        <f>IF(ISBLANK(INDEX('Policy Characteristics'!G:G,MATCH($C244,'Policy Characteristics'!$C:$C,0))),"",INDEX('Policy Characteristics'!G:G,MATCH($C244,'Policy Characteristics'!$C:$C,0)))</f>
        <v>1</v>
      </c>
      <c r="N244" s="76">
        <f>IF(ISBLANK(INDEX('Policy Characteristics'!H:H,MATCH($C244,'Policy Characteristics'!$C:$C,0))),"",INDEX('Policy Characteristics'!H:H,MATCH($C244,'Policy Characteristics'!$C:$C,0)))</f>
        <v>1</v>
      </c>
      <c r="O244" s="76" t="str">
        <f>IF(ISBLANK(INDEX('Policy Characteristics'!I:I,MATCH($C244,'Policy Characteristics'!$C:$C,0))),"",INDEX('Policy Characteristics'!I:I,MATCH($C244,'Policy Characteristics'!$C:$C,0)))</f>
        <v>on/off</v>
      </c>
      <c r="P244" s="76" t="str">
        <f>IF(ISBLANK(INDEX('Policy Characteristics'!J:J,MATCH($C244,'Policy Characteristics'!$C:$C,0))),"",INDEX('Policy Characteristics'!J:J,MATCH($C244,'Policy Characteristics'!$C:$C,0)))</f>
        <v>**Description:** This policy represents a program requiring newly sold heating systems, cooling and ventilation systems, and appliances to feature prominent, well-designed labels highlighting their energy efficiencies.  The policy reduces energy consumption of newly sold building components of these types by 10%.</v>
      </c>
      <c r="Q244" s="76" t="str">
        <f>IF(ISBLANK(INDEX('Policy Characteristics'!K:K,MATCH($C244,'Policy Characteristics'!$C:$C,0))),"",INDEX('Policy Characteristics'!K:K,MATCH($C244,'Policy Characteristics'!$C:$C,0)))</f>
        <v>buildings-sector-main.html#device-labeling</v>
      </c>
      <c r="R244" s="76" t="str">
        <f>IF(ISBLANK(INDEX('Policy Characteristics'!L:L,MATCH($C244,'Policy Characteristics'!$C:$C,0))),"",INDEX('Policy Characteristics'!L:L,MATCH($C244,'Policy Characteristics'!$C:$C,0)))</f>
        <v>improved-labeling.html</v>
      </c>
    </row>
    <row r="245" spans="1:18" s="76" customFormat="1" x14ac:dyDescent="0.25">
      <c r="A245" s="76" t="str">
        <f>IF(ISBLANK(INDEX('Policy Characteristics'!A:A,MATCH($C245,'Policy Characteristics'!$C:$C,0))),"",INDEX('Policy Characteristics'!A:A,MATCH($C245,'Policy Characteristics'!$C:$C,0)))</f>
        <v>Buildings and Appliances</v>
      </c>
      <c r="B245" s="200" t="str">
        <f>IF(ISBLANK(INDEX('Policy Characteristics'!B:B,MATCH($C245,'Policy Characteristics'!$C:$C,0))),"",INDEX('Policy Characteristics'!B:B,MATCH($C245,'Policy Characteristics'!$C:$C,0)))</f>
        <v>Retrofit Existing Buildings</v>
      </c>
      <c r="C245" t="s">
        <v>703</v>
      </c>
      <c r="D245" s="88" t="s">
        <v>274</v>
      </c>
      <c r="E245" s="88"/>
      <c r="F245" s="88" t="s">
        <v>278</v>
      </c>
      <c r="G245" s="88"/>
      <c r="H245" s="15">
        <v>378</v>
      </c>
      <c r="I245" s="213" t="s">
        <v>43</v>
      </c>
      <c r="J245" s="202" t="str">
        <f>IF(ISBLANK(INDEX('Policy Characteristics'!D:D,MATCH($C245,'Policy Characteristics'!$C:$C,0))),"",INDEX('Policy Characteristics'!D:D,MATCH($C245,'Policy Characteristics'!$C:$C,0)))</f>
        <v>Increased Retrofitting</v>
      </c>
      <c r="K245" s="76" t="str">
        <f>IF(ISBLANK(INDEX('Policy Characteristics'!E:E,MATCH($C245,'Policy Characteristics'!$C:$C,0))),"",INDEX('Policy Characteristics'!E:E,MATCH($C245,'Policy Characteristics'!$C:$C,0)))</f>
        <v>bldgs retrofitting</v>
      </c>
      <c r="L245" s="205">
        <f>IF(ISBLANK(INDEX('Policy Characteristics'!F:F,MATCH($C245,'Policy Characteristics'!$C:$C,0))),"",INDEX('Policy Characteristics'!F:F,MATCH($C245,'Policy Characteristics'!$C:$C,0)))</f>
        <v>0</v>
      </c>
      <c r="M245" s="205">
        <f>IF(ISBLANK(INDEX('Policy Characteristics'!G:G,MATCH($C245,'Policy Characteristics'!$C:$C,0))),"",INDEX('Policy Characteristics'!G:G,MATCH($C245,'Policy Characteristics'!$C:$C,0)))</f>
        <v>1</v>
      </c>
      <c r="N245" s="205">
        <f>IF(ISBLANK(INDEX('Policy Characteristics'!H:H,MATCH($C245,'Policy Characteristics'!$C:$C,0))),"",INDEX('Policy Characteristics'!H:H,MATCH($C245,'Policy Characteristics'!$C:$C,0)))</f>
        <v>0.01</v>
      </c>
      <c r="O245" s="76" t="str">
        <f>IF(ISBLANK(INDEX('Policy Characteristics'!I:I,MATCH($C245,'Policy Characteristics'!$C:$C,0))),"",INDEX('Policy Characteristics'!I:I,MATCH($C245,'Policy Characteristics'!$C:$C,0)))</f>
        <v>% of existing buildings</v>
      </c>
      <c r="P245" s="76" t="str">
        <f>IF(ISBLANK(INDEX('Policy Characteristics'!J:J,MATCH($C245,'Policy Characteristics'!$C:$C,0))),"",INDEX('Policy Characteristics'!J:J,MATCH($C245,'Policy Characteristics'!$C:$C,0)))</f>
        <v>**Description:** Each year, the specified percentage of the selected building type(s) that existed at the start of the model run will be retrofit with more efficient heating, cooling, and envelope components. // **Guidance for setting values:** By 2050, roughly 88% of the preexisting residential buildings and 83% of the preexisting commercial buildings will still survive without major renovations, so values of 88% and 83% in 2050 will retrofit all such surviving buildings by that year.  Policy settings higher than this will retrofit all eligible buildings sooner than 2050.</v>
      </c>
      <c r="Q245" s="76" t="str">
        <f>IF(ISBLANK(INDEX('Policy Characteristics'!K:K,MATCH($C245,'Policy Characteristics'!$C:$C,0))),"",INDEX('Policy Characteristics'!K:K,MATCH($C245,'Policy Characteristics'!$C:$C,0)))</f>
        <v>buildings-sector-main.html#retrofitting</v>
      </c>
      <c r="R245" s="76" t="str">
        <f>IF(ISBLANK(INDEX('Policy Characteristics'!L:L,MATCH($C245,'Policy Characteristics'!$C:$C,0))),"",INDEX('Policy Characteristics'!L:L,MATCH($C245,'Policy Characteristics'!$C:$C,0)))</f>
        <v>increased-retrofitting.html</v>
      </c>
    </row>
    <row r="246" spans="1:18" s="76" customFormat="1" x14ac:dyDescent="0.25">
      <c r="A246" s="76" t="str">
        <f>IF(ISBLANK(INDEX('Policy Characteristics'!A:A,MATCH($C246,'Policy Characteristics'!$C:$C,0))),"",INDEX('Policy Characteristics'!A:A,MATCH($C246,'Policy Characteristics'!$C:$C,0)))</f>
        <v>Buildings and Appliances</v>
      </c>
      <c r="B246" s="200" t="str">
        <f>IF(ISBLANK(INDEX('Policy Characteristics'!B:B,MATCH($C246,'Policy Characteristics'!$C:$C,0))),"",INDEX('Policy Characteristics'!B:B,MATCH($C246,'Policy Characteristics'!$C:$C,0)))</f>
        <v>Retrofit Existing Buildings</v>
      </c>
      <c r="C246" s="76" t="str">
        <f t="shared" ref="C246:C247" si="9">C$245</f>
        <v>Share of Preexisting Buildings Subject to Retrofitting</v>
      </c>
      <c r="D246" s="88" t="s">
        <v>275</v>
      </c>
      <c r="E246" s="88"/>
      <c r="F246" s="88" t="s">
        <v>277</v>
      </c>
      <c r="G246" s="88"/>
      <c r="H246" s="15">
        <v>379</v>
      </c>
      <c r="I246" s="213" t="s">
        <v>43</v>
      </c>
      <c r="J246" s="202" t="str">
        <f>IF(ISBLANK(INDEX('Policy Characteristics'!D:D,MATCH($C246,'Policy Characteristics'!$C:$C,0))),"",INDEX('Policy Characteristics'!D:D,MATCH($C246,'Policy Characteristics'!$C:$C,0)))</f>
        <v>Increased Retrofitting</v>
      </c>
      <c r="K246" s="76" t="str">
        <f>IF(ISBLANK(INDEX('Policy Characteristics'!E:E,MATCH($C246,'Policy Characteristics'!$C:$C,0))),"",INDEX('Policy Characteristics'!E:E,MATCH($C246,'Policy Characteristics'!$C:$C,0)))</f>
        <v>bldgs retrofitting</v>
      </c>
      <c r="L246" s="205">
        <f>IF(ISBLANK(INDEX('Policy Characteristics'!F:F,MATCH($C246,'Policy Characteristics'!$C:$C,0))),"",INDEX('Policy Characteristics'!F:F,MATCH($C246,'Policy Characteristics'!$C:$C,0)))</f>
        <v>0</v>
      </c>
      <c r="M246" s="205">
        <f>IF(ISBLANK(INDEX('Policy Characteristics'!G:G,MATCH($C246,'Policy Characteristics'!$C:$C,0))),"",INDEX('Policy Characteristics'!G:G,MATCH($C246,'Policy Characteristics'!$C:$C,0)))</f>
        <v>1</v>
      </c>
      <c r="N246" s="205">
        <f>IF(ISBLANK(INDEX('Policy Characteristics'!H:H,MATCH($C246,'Policy Characteristics'!$C:$C,0))),"",INDEX('Policy Characteristics'!H:H,MATCH($C246,'Policy Characteristics'!$C:$C,0)))</f>
        <v>0.01</v>
      </c>
      <c r="O246" s="76" t="str">
        <f>IF(ISBLANK(INDEX('Policy Characteristics'!I:I,MATCH($C246,'Policy Characteristics'!$C:$C,0))),"",INDEX('Policy Characteristics'!I:I,MATCH($C246,'Policy Characteristics'!$C:$C,0)))</f>
        <v>% of existing buildings</v>
      </c>
      <c r="P246" s="76" t="str">
        <f>IF(ISBLANK(INDEX('Policy Characteristics'!J:J,MATCH($C246,'Policy Characteristics'!$C:$C,0))),"",INDEX('Policy Characteristics'!J:J,MATCH($C246,'Policy Characteristics'!$C:$C,0)))</f>
        <v>**Description:** Each year, the specified percentage of the selected building type(s) that existed at the start of the model run will be retrofit with more efficient heating, cooling, and envelope components. // **Guidance for setting values:** By 2050, roughly 88% of the preexisting residential buildings and 83% of the preexisting commercial buildings will still survive without major renovations, so values of 88% and 83% in 2050 will retrofit all such surviving buildings by that year.  Policy settings higher than this will retrofit all eligible buildings sooner than 2050.</v>
      </c>
      <c r="Q246" s="76" t="str">
        <f>IF(ISBLANK(INDEX('Policy Characteristics'!K:K,MATCH($C246,'Policy Characteristics'!$C:$C,0))),"",INDEX('Policy Characteristics'!K:K,MATCH($C246,'Policy Characteristics'!$C:$C,0)))</f>
        <v>buildings-sector-main.html#retrofitting</v>
      </c>
      <c r="R246" s="76" t="str">
        <f>IF(ISBLANK(INDEX('Policy Characteristics'!L:L,MATCH($C246,'Policy Characteristics'!$C:$C,0))),"",INDEX('Policy Characteristics'!L:L,MATCH($C246,'Policy Characteristics'!$C:$C,0)))</f>
        <v>increased-retrofitting.html</v>
      </c>
    </row>
    <row r="247" spans="1:18" s="76" customFormat="1" x14ac:dyDescent="0.25">
      <c r="A247" s="76" t="str">
        <f>IF(ISBLANK(INDEX('Policy Characteristics'!A:A,MATCH($C247,'Policy Characteristics'!$C:$C,0))),"",INDEX('Policy Characteristics'!A:A,MATCH($C247,'Policy Characteristics'!$C:$C,0)))</f>
        <v>Buildings and Appliances</v>
      </c>
      <c r="B247" s="200" t="str">
        <f>IF(ISBLANK(INDEX('Policy Characteristics'!B:B,MATCH($C247,'Policy Characteristics'!$C:$C,0))),"",INDEX('Policy Characteristics'!B:B,MATCH($C247,'Policy Characteristics'!$C:$C,0)))</f>
        <v>Retrofit Existing Buildings</v>
      </c>
      <c r="C247" s="76" t="str">
        <f t="shared" si="9"/>
        <v>Share of Preexisting Buildings Subject to Retrofitting</v>
      </c>
      <c r="D247" s="88" t="s">
        <v>276</v>
      </c>
      <c r="E247" s="88"/>
      <c r="F247" s="88" t="s">
        <v>163</v>
      </c>
      <c r="G247" s="88"/>
      <c r="H247" s="15">
        <v>380</v>
      </c>
      <c r="I247" s="213" t="s">
        <v>43</v>
      </c>
      <c r="J247" s="202" t="str">
        <f>IF(ISBLANK(INDEX('Policy Characteristics'!D:D,MATCH($C247,'Policy Characteristics'!$C:$C,0))),"",INDEX('Policy Characteristics'!D:D,MATCH($C247,'Policy Characteristics'!$C:$C,0)))</f>
        <v>Increased Retrofitting</v>
      </c>
      <c r="K247" s="76" t="str">
        <f>IF(ISBLANK(INDEX('Policy Characteristics'!E:E,MATCH($C247,'Policy Characteristics'!$C:$C,0))),"",INDEX('Policy Characteristics'!E:E,MATCH($C247,'Policy Characteristics'!$C:$C,0)))</f>
        <v>bldgs retrofitting</v>
      </c>
      <c r="L247" s="205">
        <f>IF(ISBLANK(INDEX('Policy Characteristics'!F:F,MATCH($C247,'Policy Characteristics'!$C:$C,0))),"",INDEX('Policy Characteristics'!F:F,MATCH($C247,'Policy Characteristics'!$C:$C,0)))</f>
        <v>0</v>
      </c>
      <c r="M247" s="205">
        <f>IF(ISBLANK(INDEX('Policy Characteristics'!G:G,MATCH($C247,'Policy Characteristics'!$C:$C,0))),"",INDEX('Policy Characteristics'!G:G,MATCH($C247,'Policy Characteristics'!$C:$C,0)))</f>
        <v>1</v>
      </c>
      <c r="N247" s="205">
        <f>IF(ISBLANK(INDEX('Policy Characteristics'!H:H,MATCH($C247,'Policy Characteristics'!$C:$C,0))),"",INDEX('Policy Characteristics'!H:H,MATCH($C247,'Policy Characteristics'!$C:$C,0)))</f>
        <v>0.01</v>
      </c>
      <c r="O247" s="76" t="str">
        <f>IF(ISBLANK(INDEX('Policy Characteristics'!I:I,MATCH($C247,'Policy Characteristics'!$C:$C,0))),"",INDEX('Policy Characteristics'!I:I,MATCH($C247,'Policy Characteristics'!$C:$C,0)))</f>
        <v>% of existing buildings</v>
      </c>
      <c r="P247" s="76" t="str">
        <f>IF(ISBLANK(INDEX('Policy Characteristics'!J:J,MATCH($C247,'Policy Characteristics'!$C:$C,0))),"",INDEX('Policy Characteristics'!J:J,MATCH($C247,'Policy Characteristics'!$C:$C,0)))</f>
        <v>**Description:** Each year, the specified percentage of the selected building type(s) that existed at the start of the model run will be retrofit with more efficient heating, cooling, and envelope components. // **Guidance for setting values:** By 2050, roughly 88% of the preexisting residential buildings and 83% of the preexisting commercial buildings will still survive without major renovations, so values of 88% and 83% in 2050 will retrofit all such surviving buildings by that year.  Policy settings higher than this will retrofit all eligible buildings sooner than 2050.</v>
      </c>
      <c r="Q247" s="76" t="str">
        <f>IF(ISBLANK(INDEX('Policy Characteristics'!K:K,MATCH($C247,'Policy Characteristics'!$C:$C,0))),"",INDEX('Policy Characteristics'!K:K,MATCH($C247,'Policy Characteristics'!$C:$C,0)))</f>
        <v>buildings-sector-main.html#retrofitting</v>
      </c>
      <c r="R247" s="76" t="str">
        <f>IF(ISBLANK(INDEX('Policy Characteristics'!L:L,MATCH($C247,'Policy Characteristics'!$C:$C,0))),"",INDEX('Policy Characteristics'!L:L,MATCH($C247,'Policy Characteristics'!$C:$C,0)))</f>
        <v>increased-retrofitting.html</v>
      </c>
    </row>
    <row r="248" spans="1:18" s="76" customFormat="1" x14ac:dyDescent="0.25">
      <c r="A248" s="76" t="str">
        <f>IF(ISBLANK(INDEX('Policy Characteristics'!A:A,MATCH($C248,'Policy Characteristics'!$C:$C,0))),"",INDEX('Policy Characteristics'!A:A,MATCH($C248,'Policy Characteristics'!$C:$C,0)))</f>
        <v>Buildings and Appliances</v>
      </c>
      <c r="B248" s="200" t="str">
        <f>IF(ISBLANK(INDEX('Policy Characteristics'!B:B,MATCH($C248,'Policy Characteristics'!$C:$C,0))),"",INDEX('Policy Characteristics'!B:B,MATCH($C248,'Policy Characteristics'!$C:$C,0)))</f>
        <v>Rebate for Efficient Products</v>
      </c>
      <c r="C248" t="s">
        <v>6</v>
      </c>
      <c r="D248" s="88" t="s">
        <v>114</v>
      </c>
      <c r="E248" s="88"/>
      <c r="F248" s="88" t="s">
        <v>120</v>
      </c>
      <c r="G248" s="88"/>
      <c r="H248" s="15">
        <v>27</v>
      </c>
      <c r="I248" s="213" t="s">
        <v>43</v>
      </c>
      <c r="J248" s="202" t="str">
        <f>IF(ISBLANK(INDEX('Policy Characteristics'!D:D,MATCH($C248,'Policy Characteristics'!$C:$C,0))),"",INDEX('Policy Characteristics'!D:D,MATCH($C248,'Policy Characteristics'!$C:$C,0)))</f>
        <v>Rebate for Efficient Products</v>
      </c>
      <c r="K248" s="76" t="str">
        <f>IF(ISBLANK(INDEX('Policy Characteristics'!E:E,MATCH($C248,'Policy Characteristics'!$C:$C,0))),"",INDEX('Policy Characteristics'!E:E,MATCH($C248,'Policy Characteristics'!$C:$C,0)))</f>
        <v>bldgs rebate</v>
      </c>
      <c r="L248" s="76">
        <f>IF(ISBLANK(INDEX('Policy Characteristics'!F:F,MATCH($C248,'Policy Characteristics'!$C:$C,0))),"",INDEX('Policy Characteristics'!F:F,MATCH($C248,'Policy Characteristics'!$C:$C,0)))</f>
        <v>0</v>
      </c>
      <c r="M248" s="76">
        <f>IF(ISBLANK(INDEX('Policy Characteristics'!G:G,MATCH($C248,'Policy Characteristics'!$C:$C,0))),"",INDEX('Policy Characteristics'!G:G,MATCH($C248,'Policy Characteristics'!$C:$C,0)))</f>
        <v>1</v>
      </c>
      <c r="N248" s="76">
        <f>IF(ISBLANK(INDEX('Policy Characteristics'!H:H,MATCH($C248,'Policy Characteristics'!$C:$C,0))),"",INDEX('Policy Characteristics'!H:H,MATCH($C248,'Policy Characteristics'!$C:$C,0)))</f>
        <v>1</v>
      </c>
      <c r="O248" s="76" t="str">
        <f>IF(ISBLANK(INDEX('Policy Characteristics'!I:I,MATCH($C248,'Policy Characteristics'!$C:$C,0))),"",INDEX('Policy Characteristics'!I:I,MATCH($C248,'Policy Characteristics'!$C:$C,0)))</f>
        <v>on/off</v>
      </c>
      <c r="P248" s="76" t="str">
        <f>IF(ISBLANK(INDEX('Policy Characteristics'!J:J,MATCH($C248,'Policy Characteristics'!$C:$C,0))),"",INDEX('Policy Characteristics'!J:J,MATCH($C248,'Policy Characteristics'!$C:$C,0)))</f>
        <v>**Description:** This policy represents a modest rebate paid to customers who purchase energy-efficient building equipment of the selected type(s).  Typical rebate amounts represented by this policy are $50-100 for a clothes washer and $25-50 for a dishwasher or refrigerator.</v>
      </c>
      <c r="Q248" s="76" t="str">
        <f>IF(ISBLANK(INDEX('Policy Characteristics'!K:K,MATCH($C248,'Policy Characteristics'!$C:$C,0))),"",INDEX('Policy Characteristics'!K:K,MATCH($C248,'Policy Characteristics'!$C:$C,0)))</f>
        <v>buildings-sector-main.html#rebate</v>
      </c>
      <c r="R248" s="76" t="str">
        <f>IF(ISBLANK(INDEX('Policy Characteristics'!L:L,MATCH($C248,'Policy Characteristics'!$C:$C,0))),"",INDEX('Policy Characteristics'!L:L,MATCH($C248,'Policy Characteristics'!$C:$C,0)))</f>
        <v>rebate-for-efficient-products.html</v>
      </c>
    </row>
    <row r="249" spans="1:18" s="76" customFormat="1" x14ac:dyDescent="0.25">
      <c r="A249" s="76" t="str">
        <f>IF(ISBLANK(INDEX('Policy Characteristics'!A:A,MATCH($C249,'Policy Characteristics'!$C:$C,0))),"",INDEX('Policy Characteristics'!A:A,MATCH($C249,'Policy Characteristics'!$C:$C,0)))</f>
        <v>Buildings and Appliances</v>
      </c>
      <c r="B249" s="200" t="str">
        <f>IF(ISBLANK(INDEX('Policy Characteristics'!B:B,MATCH($C249,'Policy Characteristics'!$C:$C,0))),"",INDEX('Policy Characteristics'!B:B,MATCH($C249,'Policy Characteristics'!$C:$C,0)))</f>
        <v>Rebate for Efficient Products</v>
      </c>
      <c r="C249" s="76" t="str">
        <f t="shared" ref="C249:C253" si="10">C$248</f>
        <v>Boolean Rebate Program for Efficient Components</v>
      </c>
      <c r="D249" s="88" t="s">
        <v>115</v>
      </c>
      <c r="E249" s="88"/>
      <c r="F249" s="88" t="s">
        <v>121</v>
      </c>
      <c r="G249" s="88"/>
      <c r="H249" s="15">
        <v>28</v>
      </c>
      <c r="I249" s="213" t="s">
        <v>43</v>
      </c>
      <c r="J249" s="202" t="str">
        <f>IF(ISBLANK(INDEX('Policy Characteristics'!D:D,MATCH($C249,'Policy Characteristics'!$C:$C,0))),"",INDEX('Policy Characteristics'!D:D,MATCH($C249,'Policy Characteristics'!$C:$C,0)))</f>
        <v>Rebate for Efficient Products</v>
      </c>
      <c r="K249" s="76" t="str">
        <f>IF(ISBLANK(INDEX('Policy Characteristics'!E:E,MATCH($C249,'Policy Characteristics'!$C:$C,0))),"",INDEX('Policy Characteristics'!E:E,MATCH($C249,'Policy Characteristics'!$C:$C,0)))</f>
        <v>bldgs rebate</v>
      </c>
      <c r="L249" s="76">
        <f>IF(ISBLANK(INDEX('Policy Characteristics'!F:F,MATCH($C249,'Policy Characteristics'!$C:$C,0))),"",INDEX('Policy Characteristics'!F:F,MATCH($C249,'Policy Characteristics'!$C:$C,0)))</f>
        <v>0</v>
      </c>
      <c r="M249" s="76">
        <f>IF(ISBLANK(INDEX('Policy Characteristics'!G:G,MATCH($C249,'Policy Characteristics'!$C:$C,0))),"",INDEX('Policy Characteristics'!G:G,MATCH($C249,'Policy Characteristics'!$C:$C,0)))</f>
        <v>1</v>
      </c>
      <c r="N249" s="76">
        <f>IF(ISBLANK(INDEX('Policy Characteristics'!H:H,MATCH($C249,'Policy Characteristics'!$C:$C,0))),"",INDEX('Policy Characteristics'!H:H,MATCH($C249,'Policy Characteristics'!$C:$C,0)))</f>
        <v>1</v>
      </c>
      <c r="O249" s="76" t="str">
        <f>IF(ISBLANK(INDEX('Policy Characteristics'!I:I,MATCH($C249,'Policy Characteristics'!$C:$C,0))),"",INDEX('Policy Characteristics'!I:I,MATCH($C249,'Policy Characteristics'!$C:$C,0)))</f>
        <v>on/off</v>
      </c>
      <c r="P249" s="76" t="str">
        <f>IF(ISBLANK(INDEX('Policy Characteristics'!J:J,MATCH($C249,'Policy Characteristics'!$C:$C,0))),"",INDEX('Policy Characteristics'!J:J,MATCH($C249,'Policy Characteristics'!$C:$C,0)))</f>
        <v>**Description:** This policy represents a modest rebate paid to customers who purchase energy-efficient building equipment of the selected type(s).  Typical rebate amounts represented by this policy are $50-100 for a clothes washer and $25-50 for a dishwasher or refrigerator.</v>
      </c>
      <c r="Q249" s="76" t="str">
        <f>IF(ISBLANK(INDEX('Policy Characteristics'!K:K,MATCH($C249,'Policy Characteristics'!$C:$C,0))),"",INDEX('Policy Characteristics'!K:K,MATCH($C249,'Policy Characteristics'!$C:$C,0)))</f>
        <v>buildings-sector-main.html#rebate</v>
      </c>
      <c r="R249" s="76" t="str">
        <f>IF(ISBLANK(INDEX('Policy Characteristics'!L:L,MATCH($C249,'Policy Characteristics'!$C:$C,0))),"",INDEX('Policy Characteristics'!L:L,MATCH($C249,'Policy Characteristics'!$C:$C,0)))</f>
        <v>rebate-for-efficient-products.html</v>
      </c>
    </row>
    <row r="250" spans="1:18" s="76" customFormat="1" x14ac:dyDescent="0.25">
      <c r="A250" s="76" t="str">
        <f>IF(ISBLANK(INDEX('Policy Characteristics'!A:A,MATCH($C250,'Policy Characteristics'!$C:$C,0))),"",INDEX('Policy Characteristics'!A:A,MATCH($C250,'Policy Characteristics'!$C:$C,0)))</f>
        <v>Buildings and Appliances</v>
      </c>
      <c r="B250" s="200" t="str">
        <f>IF(ISBLANK(INDEX('Policy Characteristics'!B:B,MATCH($C250,'Policy Characteristics'!$C:$C,0))),"",INDEX('Policy Characteristics'!B:B,MATCH($C250,'Policy Characteristics'!$C:$C,0)))</f>
        <v>Rebate for Efficient Products</v>
      </c>
      <c r="C250" s="76" t="str">
        <f t="shared" si="10"/>
        <v>Boolean Rebate Program for Efficient Components</v>
      </c>
      <c r="D250" s="88" t="s">
        <v>116</v>
      </c>
      <c r="E250" s="88"/>
      <c r="F250" s="88" t="s">
        <v>122</v>
      </c>
      <c r="G250" s="88"/>
      <c r="H250" s="15">
        <v>605</v>
      </c>
      <c r="I250" s="213" t="s">
        <v>44</v>
      </c>
      <c r="J250" s="202" t="str">
        <f>IF(ISBLANK(INDEX('Policy Characteristics'!D:D,MATCH($C250,'Policy Characteristics'!$C:$C,0))),"",INDEX('Policy Characteristics'!D:D,MATCH($C250,'Policy Characteristics'!$C:$C,0)))</f>
        <v>Rebate for Efficient Products</v>
      </c>
      <c r="K250" s="76" t="str">
        <f>IF(ISBLANK(INDEX('Policy Characteristics'!E:E,MATCH($C250,'Policy Characteristics'!$C:$C,0))),"",INDEX('Policy Characteristics'!E:E,MATCH($C250,'Policy Characteristics'!$C:$C,0)))</f>
        <v>bldgs rebate</v>
      </c>
      <c r="L250" s="76">
        <f>IF(ISBLANK(INDEX('Policy Characteristics'!F:F,MATCH($C250,'Policy Characteristics'!$C:$C,0))),"",INDEX('Policy Characteristics'!F:F,MATCH($C250,'Policy Characteristics'!$C:$C,0)))</f>
        <v>0</v>
      </c>
      <c r="M250" s="76">
        <f>IF(ISBLANK(INDEX('Policy Characteristics'!G:G,MATCH($C250,'Policy Characteristics'!$C:$C,0))),"",INDEX('Policy Characteristics'!G:G,MATCH($C250,'Policy Characteristics'!$C:$C,0)))</f>
        <v>1</v>
      </c>
      <c r="N250" s="76">
        <f>IF(ISBLANK(INDEX('Policy Characteristics'!H:H,MATCH($C250,'Policy Characteristics'!$C:$C,0))),"",INDEX('Policy Characteristics'!H:H,MATCH($C250,'Policy Characteristics'!$C:$C,0)))</f>
        <v>1</v>
      </c>
      <c r="O250" s="76" t="str">
        <f>IF(ISBLANK(INDEX('Policy Characteristics'!I:I,MATCH($C250,'Policy Characteristics'!$C:$C,0))),"",INDEX('Policy Characteristics'!I:I,MATCH($C250,'Policy Characteristics'!$C:$C,0)))</f>
        <v>on/off</v>
      </c>
      <c r="P250" s="76" t="str">
        <f>IF(ISBLANK(INDEX('Policy Characteristics'!J:J,MATCH($C250,'Policy Characteristics'!$C:$C,0))),"",INDEX('Policy Characteristics'!J:J,MATCH($C250,'Policy Characteristics'!$C:$C,0)))</f>
        <v>**Description:** This policy represents a modest rebate paid to customers who purchase energy-efficient building equipment of the selected type(s).  Typical rebate amounts represented by this policy are $50-100 for a clothes washer and $25-50 for a dishwasher or refrigerator.</v>
      </c>
      <c r="Q250" s="76" t="str">
        <f>IF(ISBLANK(INDEX('Policy Characteristics'!K:K,MATCH($C250,'Policy Characteristics'!$C:$C,0))),"",INDEX('Policy Characteristics'!K:K,MATCH($C250,'Policy Characteristics'!$C:$C,0)))</f>
        <v>buildings-sector-main.html#rebate</v>
      </c>
      <c r="R250" s="76" t="str">
        <f>IF(ISBLANK(INDEX('Policy Characteristics'!L:L,MATCH($C250,'Policy Characteristics'!$C:$C,0))),"",INDEX('Policy Characteristics'!L:L,MATCH($C250,'Policy Characteristics'!$C:$C,0)))</f>
        <v>rebate-for-efficient-products.html</v>
      </c>
    </row>
    <row r="251" spans="1:18" s="76" customFormat="1" x14ac:dyDescent="0.25">
      <c r="A251" s="76" t="str">
        <f>IF(ISBLANK(INDEX('Policy Characteristics'!A:A,MATCH($C251,'Policy Characteristics'!$C:$C,0))),"",INDEX('Policy Characteristics'!A:A,MATCH($C251,'Policy Characteristics'!$C:$C,0)))</f>
        <v>Buildings and Appliances</v>
      </c>
      <c r="B251" s="200" t="str">
        <f>IF(ISBLANK(INDEX('Policy Characteristics'!B:B,MATCH($C251,'Policy Characteristics'!$C:$C,0))),"",INDEX('Policy Characteristics'!B:B,MATCH($C251,'Policy Characteristics'!$C:$C,0)))</f>
        <v>Rebate for Efficient Products</v>
      </c>
      <c r="C251" s="76" t="str">
        <f t="shared" si="10"/>
        <v>Boolean Rebate Program for Efficient Components</v>
      </c>
      <c r="D251" s="88" t="s">
        <v>117</v>
      </c>
      <c r="E251" s="88"/>
      <c r="F251" s="88" t="s">
        <v>123</v>
      </c>
      <c r="G251" s="88"/>
      <c r="H251" s="15">
        <v>606</v>
      </c>
      <c r="I251" s="213" t="s">
        <v>44</v>
      </c>
      <c r="J251" s="202" t="str">
        <f>IF(ISBLANK(INDEX('Policy Characteristics'!D:D,MATCH($C251,'Policy Characteristics'!$C:$C,0))),"",INDEX('Policy Characteristics'!D:D,MATCH($C251,'Policy Characteristics'!$C:$C,0)))</f>
        <v>Rebate for Efficient Products</v>
      </c>
      <c r="K251" s="76" t="str">
        <f>IF(ISBLANK(INDEX('Policy Characteristics'!E:E,MATCH($C251,'Policy Characteristics'!$C:$C,0))),"",INDEX('Policy Characteristics'!E:E,MATCH($C251,'Policy Characteristics'!$C:$C,0)))</f>
        <v>bldgs rebate</v>
      </c>
      <c r="L251" s="76">
        <f>IF(ISBLANK(INDEX('Policy Characteristics'!F:F,MATCH($C251,'Policy Characteristics'!$C:$C,0))),"",INDEX('Policy Characteristics'!F:F,MATCH($C251,'Policy Characteristics'!$C:$C,0)))</f>
        <v>0</v>
      </c>
      <c r="M251" s="76">
        <f>IF(ISBLANK(INDEX('Policy Characteristics'!G:G,MATCH($C251,'Policy Characteristics'!$C:$C,0))),"",INDEX('Policy Characteristics'!G:G,MATCH($C251,'Policy Characteristics'!$C:$C,0)))</f>
        <v>1</v>
      </c>
      <c r="N251" s="76">
        <f>IF(ISBLANK(INDEX('Policy Characteristics'!H:H,MATCH($C251,'Policy Characteristics'!$C:$C,0))),"",INDEX('Policy Characteristics'!H:H,MATCH($C251,'Policy Characteristics'!$C:$C,0)))</f>
        <v>1</v>
      </c>
      <c r="O251" s="76" t="str">
        <f>IF(ISBLANK(INDEX('Policy Characteristics'!I:I,MATCH($C251,'Policy Characteristics'!$C:$C,0))),"",INDEX('Policy Characteristics'!I:I,MATCH($C251,'Policy Characteristics'!$C:$C,0)))</f>
        <v>on/off</v>
      </c>
      <c r="P251" s="76" t="str">
        <f>IF(ISBLANK(INDEX('Policy Characteristics'!J:J,MATCH($C251,'Policy Characteristics'!$C:$C,0))),"",INDEX('Policy Characteristics'!J:J,MATCH($C251,'Policy Characteristics'!$C:$C,0)))</f>
        <v>**Description:** This policy represents a modest rebate paid to customers who purchase energy-efficient building equipment of the selected type(s).  Typical rebate amounts represented by this policy are $50-100 for a clothes washer and $25-50 for a dishwasher or refrigerator.</v>
      </c>
      <c r="Q251" s="76" t="str">
        <f>IF(ISBLANK(INDEX('Policy Characteristics'!K:K,MATCH($C251,'Policy Characteristics'!$C:$C,0))),"",INDEX('Policy Characteristics'!K:K,MATCH($C251,'Policy Characteristics'!$C:$C,0)))</f>
        <v>buildings-sector-main.html#rebate</v>
      </c>
      <c r="R251" s="76" t="str">
        <f>IF(ISBLANK(INDEX('Policy Characteristics'!L:L,MATCH($C251,'Policy Characteristics'!$C:$C,0))),"",INDEX('Policy Characteristics'!L:L,MATCH($C251,'Policy Characteristics'!$C:$C,0)))</f>
        <v>rebate-for-efficient-products.html</v>
      </c>
    </row>
    <row r="252" spans="1:18" s="76" customFormat="1" x14ac:dyDescent="0.25">
      <c r="A252" s="76" t="str">
        <f>IF(ISBLANK(INDEX('Policy Characteristics'!A:A,MATCH($C252,'Policy Characteristics'!$C:$C,0))),"",INDEX('Policy Characteristics'!A:A,MATCH($C252,'Policy Characteristics'!$C:$C,0)))</f>
        <v>Buildings and Appliances</v>
      </c>
      <c r="B252" s="200" t="str">
        <f>IF(ISBLANK(INDEX('Policy Characteristics'!B:B,MATCH($C252,'Policy Characteristics'!$C:$C,0))),"",INDEX('Policy Characteristics'!B:B,MATCH($C252,'Policy Characteristics'!$C:$C,0)))</f>
        <v>Rebate for Efficient Products</v>
      </c>
      <c r="C252" s="76" t="str">
        <f t="shared" si="10"/>
        <v>Boolean Rebate Program for Efficient Components</v>
      </c>
      <c r="D252" s="88" t="s">
        <v>118</v>
      </c>
      <c r="E252" s="88"/>
      <c r="F252" s="88" t="s">
        <v>124</v>
      </c>
      <c r="G252" s="88"/>
      <c r="H252" s="15">
        <v>29</v>
      </c>
      <c r="I252" s="213" t="s">
        <v>43</v>
      </c>
      <c r="J252" s="202" t="str">
        <f>IF(ISBLANK(INDEX('Policy Characteristics'!D:D,MATCH($C252,'Policy Characteristics'!$C:$C,0))),"",INDEX('Policy Characteristics'!D:D,MATCH($C252,'Policy Characteristics'!$C:$C,0)))</f>
        <v>Rebate for Efficient Products</v>
      </c>
      <c r="K252" s="76" t="str">
        <f>IF(ISBLANK(INDEX('Policy Characteristics'!E:E,MATCH($C252,'Policy Characteristics'!$C:$C,0))),"",INDEX('Policy Characteristics'!E:E,MATCH($C252,'Policy Characteristics'!$C:$C,0)))</f>
        <v>bldgs rebate</v>
      </c>
      <c r="L252" s="76">
        <f>IF(ISBLANK(INDEX('Policy Characteristics'!F:F,MATCH($C252,'Policy Characteristics'!$C:$C,0))),"",INDEX('Policy Characteristics'!F:F,MATCH($C252,'Policy Characteristics'!$C:$C,0)))</f>
        <v>0</v>
      </c>
      <c r="M252" s="76">
        <f>IF(ISBLANK(INDEX('Policy Characteristics'!G:G,MATCH($C252,'Policy Characteristics'!$C:$C,0))),"",INDEX('Policy Characteristics'!G:G,MATCH($C252,'Policy Characteristics'!$C:$C,0)))</f>
        <v>1</v>
      </c>
      <c r="N252" s="76">
        <f>IF(ISBLANK(INDEX('Policy Characteristics'!H:H,MATCH($C252,'Policy Characteristics'!$C:$C,0))),"",INDEX('Policy Characteristics'!H:H,MATCH($C252,'Policy Characteristics'!$C:$C,0)))</f>
        <v>1</v>
      </c>
      <c r="O252" s="76" t="str">
        <f>IF(ISBLANK(INDEX('Policy Characteristics'!I:I,MATCH($C252,'Policy Characteristics'!$C:$C,0))),"",INDEX('Policy Characteristics'!I:I,MATCH($C252,'Policy Characteristics'!$C:$C,0)))</f>
        <v>on/off</v>
      </c>
      <c r="P252" s="76" t="str">
        <f>IF(ISBLANK(INDEX('Policy Characteristics'!J:J,MATCH($C252,'Policy Characteristics'!$C:$C,0))),"",INDEX('Policy Characteristics'!J:J,MATCH($C252,'Policy Characteristics'!$C:$C,0)))</f>
        <v>**Description:** This policy represents a modest rebate paid to customers who purchase energy-efficient building equipment of the selected type(s).  Typical rebate amounts represented by this policy are $50-100 for a clothes washer and $25-50 for a dishwasher or refrigerator.</v>
      </c>
      <c r="Q252" s="76" t="str">
        <f>IF(ISBLANK(INDEX('Policy Characteristics'!K:K,MATCH($C252,'Policy Characteristics'!$C:$C,0))),"",INDEX('Policy Characteristics'!K:K,MATCH($C252,'Policy Characteristics'!$C:$C,0)))</f>
        <v>buildings-sector-main.html#rebate</v>
      </c>
      <c r="R252" s="76" t="str">
        <f>IF(ISBLANK(INDEX('Policy Characteristics'!L:L,MATCH($C252,'Policy Characteristics'!$C:$C,0))),"",INDEX('Policy Characteristics'!L:L,MATCH($C252,'Policy Characteristics'!$C:$C,0)))</f>
        <v>rebate-for-efficient-products.html</v>
      </c>
    </row>
    <row r="253" spans="1:18" s="76" customFormat="1" x14ac:dyDescent="0.25">
      <c r="A253" s="76" t="str">
        <f>IF(ISBLANK(INDEX('Policy Characteristics'!A:A,MATCH($C253,'Policy Characteristics'!$C:$C,0))),"",INDEX('Policy Characteristics'!A:A,MATCH($C253,'Policy Characteristics'!$C:$C,0)))</f>
        <v>Buildings and Appliances</v>
      </c>
      <c r="B253" s="200" t="str">
        <f>IF(ISBLANK(INDEX('Policy Characteristics'!B:B,MATCH($C253,'Policy Characteristics'!$C:$C,0))),"",INDEX('Policy Characteristics'!B:B,MATCH($C253,'Policy Characteristics'!$C:$C,0)))</f>
        <v>Rebate for Efficient Products</v>
      </c>
      <c r="C253" s="76" t="str">
        <f t="shared" si="10"/>
        <v>Boolean Rebate Program for Efficient Components</v>
      </c>
      <c r="D253" s="88" t="s">
        <v>119</v>
      </c>
      <c r="E253" s="88"/>
      <c r="F253" s="88" t="s">
        <v>125</v>
      </c>
      <c r="G253" s="88"/>
      <c r="H253" s="15">
        <v>607</v>
      </c>
      <c r="I253" s="213" t="s">
        <v>44</v>
      </c>
      <c r="J253" s="202" t="str">
        <f>IF(ISBLANK(INDEX('Policy Characteristics'!D:D,MATCH($C253,'Policy Characteristics'!$C:$C,0))),"",INDEX('Policy Characteristics'!D:D,MATCH($C253,'Policy Characteristics'!$C:$C,0)))</f>
        <v>Rebate for Efficient Products</v>
      </c>
      <c r="K253" s="76" t="str">
        <f>IF(ISBLANK(INDEX('Policy Characteristics'!E:E,MATCH($C253,'Policy Characteristics'!$C:$C,0))),"",INDEX('Policy Characteristics'!E:E,MATCH($C253,'Policy Characteristics'!$C:$C,0)))</f>
        <v>bldgs rebate</v>
      </c>
      <c r="L253" s="76">
        <f>IF(ISBLANK(INDEX('Policy Characteristics'!F:F,MATCH($C253,'Policy Characteristics'!$C:$C,0))),"",INDEX('Policy Characteristics'!F:F,MATCH($C253,'Policy Characteristics'!$C:$C,0)))</f>
        <v>0</v>
      </c>
      <c r="M253" s="76">
        <f>IF(ISBLANK(INDEX('Policy Characteristics'!G:G,MATCH($C253,'Policy Characteristics'!$C:$C,0))),"",INDEX('Policy Characteristics'!G:G,MATCH($C253,'Policy Characteristics'!$C:$C,0)))</f>
        <v>1</v>
      </c>
      <c r="N253" s="76">
        <f>IF(ISBLANK(INDEX('Policy Characteristics'!H:H,MATCH($C253,'Policy Characteristics'!$C:$C,0))),"",INDEX('Policy Characteristics'!H:H,MATCH($C253,'Policy Characteristics'!$C:$C,0)))</f>
        <v>1</v>
      </c>
      <c r="O253" s="76" t="str">
        <f>IF(ISBLANK(INDEX('Policy Characteristics'!I:I,MATCH($C253,'Policy Characteristics'!$C:$C,0))),"",INDEX('Policy Characteristics'!I:I,MATCH($C253,'Policy Characteristics'!$C:$C,0)))</f>
        <v>on/off</v>
      </c>
      <c r="P253" s="76" t="str">
        <f>IF(ISBLANK(INDEX('Policy Characteristics'!J:J,MATCH($C253,'Policy Characteristics'!$C:$C,0))),"",INDEX('Policy Characteristics'!J:J,MATCH($C253,'Policy Characteristics'!$C:$C,0)))</f>
        <v>**Description:** This policy represents a modest rebate paid to customers who purchase energy-efficient building equipment of the selected type(s).  Typical rebate amounts represented by this policy are $50-100 for a clothes washer and $25-50 for a dishwasher or refrigerator.</v>
      </c>
      <c r="Q253" s="76" t="str">
        <f>IF(ISBLANK(INDEX('Policy Characteristics'!K:K,MATCH($C253,'Policy Characteristics'!$C:$C,0))),"",INDEX('Policy Characteristics'!K:K,MATCH($C253,'Policy Characteristics'!$C:$C,0)))</f>
        <v>buildings-sector-main.html#rebate</v>
      </c>
      <c r="R253" s="76" t="str">
        <f>IF(ISBLANK(INDEX('Policy Characteristics'!L:L,MATCH($C253,'Policy Characteristics'!$C:$C,0))),"",INDEX('Policy Characteristics'!L:L,MATCH($C253,'Policy Characteristics'!$C:$C,0)))</f>
        <v>rebate-for-efficient-products.html</v>
      </c>
    </row>
    <row r="254" spans="1:18" s="143" customFormat="1" x14ac:dyDescent="0.25">
      <c r="A254" s="76" t="str">
        <f>IF(ISBLANK(INDEX('Policy Characteristics'!A:A,MATCH($C254,'Policy Characteristics'!$C:$C,0))),"",INDEX('Policy Characteristics'!A:A,MATCH($C254,'Policy Characteristics'!$C:$C,0)))</f>
        <v>Electricity Supply</v>
      </c>
      <c r="B254" s="200" t="str">
        <f>IF(ISBLANK(INDEX('Policy Characteristics'!B:B,MATCH($C254,'Policy Characteristics'!$C:$C,0))),"",INDEX('Policy Characteristics'!B:B,MATCH($C254,'Policy Characteristics'!$C:$C,0)))</f>
        <v>Ban New Power Plants</v>
      </c>
      <c r="C254" s="143" t="s">
        <v>327</v>
      </c>
      <c r="D254" s="88" t="s">
        <v>445</v>
      </c>
      <c r="E254" s="88"/>
      <c r="F254" s="88" t="s">
        <v>444</v>
      </c>
      <c r="G254" s="78"/>
      <c r="H254" s="80">
        <v>167</v>
      </c>
      <c r="I254" s="201" t="s">
        <v>43</v>
      </c>
      <c r="J254" s="202" t="str">
        <f>IF(ISBLANK(INDEX('Policy Characteristics'!D:D,MATCH($C254,'Policy Characteristics'!$C:$C,0))),"",INDEX('Policy Characteristics'!D:D,MATCH($C254,'Policy Characteristics'!$C:$C,0)))</f>
        <v>Ban New Power Plants</v>
      </c>
      <c r="K254" s="76" t="str">
        <f>IF(ISBLANK(INDEX('Policy Characteristics'!E:E,MATCH($C254,'Policy Characteristics'!$C:$C,0))),"",INDEX('Policy Characteristics'!E:E,MATCH($C254,'Policy Characteristics'!$C:$C,0)))</f>
        <v>elec ban new power plants</v>
      </c>
      <c r="L254" s="76">
        <f>IF(ISBLANK(INDEX('Policy Characteristics'!F:F,MATCH($C254,'Policy Characteristics'!$C:$C,0))),"",INDEX('Policy Characteristics'!F:F,MATCH($C254,'Policy Characteristics'!$C:$C,0)))</f>
        <v>0</v>
      </c>
      <c r="M254" s="76">
        <f>IF(ISBLANK(INDEX('Policy Characteristics'!G:G,MATCH($C254,'Policy Characteristics'!$C:$C,0))),"",INDEX('Policy Characteristics'!G:G,MATCH($C254,'Policy Characteristics'!$C:$C,0)))</f>
        <v>1</v>
      </c>
      <c r="N254" s="76">
        <f>IF(ISBLANK(INDEX('Policy Characteristics'!H:H,MATCH($C254,'Policy Characteristics'!$C:$C,0))),"",INDEX('Policy Characteristics'!H:H,MATCH($C254,'Policy Characteristics'!$C:$C,0)))</f>
        <v>1</v>
      </c>
      <c r="O254" s="76" t="str">
        <f>IF(ISBLANK(INDEX('Policy Characteristics'!I:I,MATCH($C254,'Policy Characteristics'!$C:$C,0))),"",INDEX('Policy Characteristics'!I:I,MATCH($C254,'Policy Characteristics'!$C:$C,0)))</f>
        <v>on/off</v>
      </c>
      <c r="P254" s="76" t="str">
        <f>IF(ISBLANK(INDEX('Policy Characteristics'!J:J,MATCH($C254,'Policy Characteristics'!$C:$C,0))),"",INDEX('Policy Characteristics'!J:J,MATCH($C254,'Policy Characteristics'!$C:$C,0)))</f>
        <v>**Description:** This policy prevents new capacity of the selected type(s) from being built or deployed.  // **Guidance for setting values:** No new coal is planned in Georgia.</v>
      </c>
      <c r="Q254" s="76" t="str">
        <f>IF(ISBLANK(INDEX('Policy Characteristics'!K:K,MATCH($C254,'Policy Characteristics'!$C:$C,0))),"",INDEX('Policy Characteristics'!K:K,MATCH($C254,'Policy Characteristics'!$C:$C,0)))</f>
        <v>electricity-sector-main.html#ban</v>
      </c>
      <c r="R254" s="76" t="str">
        <f>IF(ISBLANK(INDEX('Policy Characteristics'!L:L,MATCH($C254,'Policy Characteristics'!$C:$C,0))),"",INDEX('Policy Characteristics'!L:L,MATCH($C254,'Policy Characteristics'!$C:$C,0)))</f>
        <v>ban-new-capacity.html</v>
      </c>
    </row>
    <row r="255" spans="1:18" s="76" customFormat="1" x14ac:dyDescent="0.25">
      <c r="A255" s="76" t="str">
        <f>IF(ISBLANK(INDEX('Policy Characteristics'!A:A,MATCH($C255,'Policy Characteristics'!$C:$C,0))),"",INDEX('Policy Characteristics'!A:A,MATCH($C255,'Policy Characteristics'!$C:$C,0)))</f>
        <v>Electricity Supply</v>
      </c>
      <c r="B255" s="200" t="str">
        <f>IF(ISBLANK(INDEX('Policy Characteristics'!B:B,MATCH($C255,'Policy Characteristics'!$C:$C,0))),"",INDEX('Policy Characteristics'!B:B,MATCH($C255,'Policy Characteristics'!$C:$C,0)))</f>
        <v>Ban New Power Plants</v>
      </c>
      <c r="C255" s="76" t="str">
        <f t="shared" ref="C255:C277" si="11">C$254</f>
        <v>Boolean Ban New Power Plants</v>
      </c>
      <c r="D255" s="78" t="s">
        <v>1656</v>
      </c>
      <c r="E255" s="88"/>
      <c r="F255" s="78" t="s">
        <v>1597</v>
      </c>
      <c r="G255" s="88"/>
      <c r="H255" s="15">
        <v>168</v>
      </c>
      <c r="I255" s="213" t="s">
        <v>43</v>
      </c>
      <c r="J255" s="202" t="str">
        <f>IF(ISBLANK(INDEX('Policy Characteristics'!D:D,MATCH($C255,'Policy Characteristics'!$C:$C,0))),"",INDEX('Policy Characteristics'!D:D,MATCH($C255,'Policy Characteristics'!$C:$C,0)))</f>
        <v>Ban New Power Plants</v>
      </c>
      <c r="K255" s="76" t="str">
        <f>IF(ISBLANK(INDEX('Policy Characteristics'!E:E,MATCH($C255,'Policy Characteristics'!$C:$C,0))),"",INDEX('Policy Characteristics'!E:E,MATCH($C255,'Policy Characteristics'!$C:$C,0)))</f>
        <v>elec ban new power plants</v>
      </c>
      <c r="L255" s="76">
        <f>IF(ISBLANK(INDEX('Policy Characteristics'!F:F,MATCH($C255,'Policy Characteristics'!$C:$C,0))),"",INDEX('Policy Characteristics'!F:F,MATCH($C255,'Policy Characteristics'!$C:$C,0)))</f>
        <v>0</v>
      </c>
      <c r="M255" s="76">
        <f>IF(ISBLANK(INDEX('Policy Characteristics'!G:G,MATCH($C255,'Policy Characteristics'!$C:$C,0))),"",INDEX('Policy Characteristics'!G:G,MATCH($C255,'Policy Characteristics'!$C:$C,0)))</f>
        <v>1</v>
      </c>
      <c r="N255" s="76">
        <f>IF(ISBLANK(INDEX('Policy Characteristics'!H:H,MATCH($C255,'Policy Characteristics'!$C:$C,0))),"",INDEX('Policy Characteristics'!H:H,MATCH($C255,'Policy Characteristics'!$C:$C,0)))</f>
        <v>1</v>
      </c>
      <c r="O255" s="76" t="str">
        <f>IF(ISBLANK(INDEX('Policy Characteristics'!I:I,MATCH($C255,'Policy Characteristics'!$C:$C,0))),"",INDEX('Policy Characteristics'!I:I,MATCH($C255,'Policy Characteristics'!$C:$C,0)))</f>
        <v>on/off</v>
      </c>
      <c r="P255" s="76" t="str">
        <f>IF(ISBLANK(INDEX('Policy Characteristics'!J:J,MATCH($C255,'Policy Characteristics'!$C:$C,0))),"",INDEX('Policy Characteristics'!J:J,MATCH($C255,'Policy Characteristics'!$C:$C,0)))</f>
        <v>**Description:** This policy prevents new capacity of the selected type(s) from being built or deployed.  // **Guidance for setting values:** No new coal is planned in Georgia.</v>
      </c>
      <c r="Q255" s="76" t="str">
        <f>IF(ISBLANK(INDEX('Policy Characteristics'!K:K,MATCH($C255,'Policy Characteristics'!$C:$C,0))),"",INDEX('Policy Characteristics'!K:K,MATCH($C255,'Policy Characteristics'!$C:$C,0)))</f>
        <v>electricity-sector-main.html#ban</v>
      </c>
      <c r="R255" s="76" t="str">
        <f>IF(ISBLANK(INDEX('Policy Characteristics'!L:L,MATCH($C255,'Policy Characteristics'!$C:$C,0))),"",INDEX('Policy Characteristics'!L:L,MATCH($C255,'Policy Characteristics'!$C:$C,0)))</f>
        <v>ban-new-capacity.html</v>
      </c>
    </row>
    <row r="256" spans="1:18" s="76" customFormat="1" x14ac:dyDescent="0.25">
      <c r="A256" s="76" t="str">
        <f>IF(ISBLANK(INDEX('Policy Characteristics'!A:A,MATCH($C256,'Policy Characteristics'!$C:$C,0))),"",INDEX('Policy Characteristics'!A:A,MATCH($C256,'Policy Characteristics'!$C:$C,0)))</f>
        <v>Electricity Supply</v>
      </c>
      <c r="B256" s="200" t="str">
        <f>IF(ISBLANK(INDEX('Policy Characteristics'!B:B,MATCH($C256,'Policy Characteristics'!$C:$C,0))),"",INDEX('Policy Characteristics'!B:B,MATCH($C256,'Policy Characteristics'!$C:$C,0)))</f>
        <v>Ban New Power Plants</v>
      </c>
      <c r="C256" s="76" t="str">
        <f t="shared" si="11"/>
        <v>Boolean Ban New Power Plants</v>
      </c>
      <c r="D256" s="78" t="s">
        <v>1657</v>
      </c>
      <c r="E256" s="88"/>
      <c r="F256" s="78" t="s">
        <v>1598</v>
      </c>
      <c r="G256" s="88"/>
      <c r="H256" s="15">
        <v>1746</v>
      </c>
      <c r="I256" s="213" t="s">
        <v>43</v>
      </c>
      <c r="J256" s="202" t="str">
        <f>IF(ISBLANK(INDEX('Policy Characteristics'!D:D,MATCH($C256,'Policy Characteristics'!$C:$C,0))),"",INDEX('Policy Characteristics'!D:D,MATCH($C256,'Policy Characteristics'!$C:$C,0)))</f>
        <v>Ban New Power Plants</v>
      </c>
      <c r="K256" s="76" t="str">
        <f>IF(ISBLANK(INDEX('Policy Characteristics'!E:E,MATCH($C256,'Policy Characteristics'!$C:$C,0))),"",INDEX('Policy Characteristics'!E:E,MATCH($C256,'Policy Characteristics'!$C:$C,0)))</f>
        <v>elec ban new power plants</v>
      </c>
      <c r="L256" s="76">
        <f>IF(ISBLANK(INDEX('Policy Characteristics'!F:F,MATCH($C256,'Policy Characteristics'!$C:$C,0))),"",INDEX('Policy Characteristics'!F:F,MATCH($C256,'Policy Characteristics'!$C:$C,0)))</f>
        <v>0</v>
      </c>
      <c r="M256" s="76">
        <f>IF(ISBLANK(INDEX('Policy Characteristics'!G:G,MATCH($C256,'Policy Characteristics'!$C:$C,0))),"",INDEX('Policy Characteristics'!G:G,MATCH($C256,'Policy Characteristics'!$C:$C,0)))</f>
        <v>1</v>
      </c>
      <c r="N256" s="76">
        <f>IF(ISBLANK(INDEX('Policy Characteristics'!H:H,MATCH($C256,'Policy Characteristics'!$C:$C,0))),"",INDEX('Policy Characteristics'!H:H,MATCH($C256,'Policy Characteristics'!$C:$C,0)))</f>
        <v>1</v>
      </c>
      <c r="O256" s="76" t="str">
        <f>IF(ISBLANK(INDEX('Policy Characteristics'!I:I,MATCH($C256,'Policy Characteristics'!$C:$C,0))),"",INDEX('Policy Characteristics'!I:I,MATCH($C256,'Policy Characteristics'!$C:$C,0)))</f>
        <v>on/off</v>
      </c>
      <c r="P256" s="76" t="str">
        <f>IF(ISBLANK(INDEX('Policy Characteristics'!J:J,MATCH($C256,'Policy Characteristics'!$C:$C,0))),"",INDEX('Policy Characteristics'!J:J,MATCH($C256,'Policy Characteristics'!$C:$C,0)))</f>
        <v>**Description:** This policy prevents new capacity of the selected type(s) from being built or deployed.  // **Guidance for setting values:** No new coal is planned in Georgia.</v>
      </c>
      <c r="Q256" s="76" t="str">
        <f>IF(ISBLANK(INDEX('Policy Characteristics'!K:K,MATCH($C256,'Policy Characteristics'!$C:$C,0))),"",INDEX('Policy Characteristics'!K:K,MATCH($C256,'Policy Characteristics'!$C:$C,0)))</f>
        <v>electricity-sector-main.html#ban</v>
      </c>
      <c r="R256" s="76" t="str">
        <f>IF(ISBLANK(INDEX('Policy Characteristics'!L:L,MATCH($C256,'Policy Characteristics'!$C:$C,0))),"",INDEX('Policy Characteristics'!L:L,MATCH($C256,'Policy Characteristics'!$C:$C,0)))</f>
        <v>ban-new-capacity.html</v>
      </c>
    </row>
    <row r="257" spans="1:18" s="76" customFormat="1" x14ac:dyDescent="0.25">
      <c r="A257" s="76" t="str">
        <f>IF(ISBLANK(INDEX('Policy Characteristics'!A:A,MATCH($C257,'Policy Characteristics'!$C:$C,0))),"",INDEX('Policy Characteristics'!A:A,MATCH($C257,'Policy Characteristics'!$C:$C,0)))</f>
        <v>Electricity Supply</v>
      </c>
      <c r="B257" s="200" t="str">
        <f>IF(ISBLANK(INDEX('Policy Characteristics'!B:B,MATCH($C257,'Policy Characteristics'!$C:$C,0))),"",INDEX('Policy Characteristics'!B:B,MATCH($C257,'Policy Characteristics'!$C:$C,0)))</f>
        <v>Ban New Power Plants</v>
      </c>
      <c r="C257" s="76" t="str">
        <f t="shared" si="11"/>
        <v>Boolean Ban New Power Plants</v>
      </c>
      <c r="D257" s="78" t="s">
        <v>76</v>
      </c>
      <c r="E257" s="88"/>
      <c r="F257" s="78" t="s">
        <v>1667</v>
      </c>
      <c r="G257" s="88"/>
      <c r="H257" s="80">
        <v>169</v>
      </c>
      <c r="I257" s="213" t="s">
        <v>43</v>
      </c>
      <c r="J257" s="202" t="str">
        <f>IF(ISBLANK(INDEX('Policy Characteristics'!D:D,MATCH($C257,'Policy Characteristics'!$C:$C,0))),"",INDEX('Policy Characteristics'!D:D,MATCH($C257,'Policy Characteristics'!$C:$C,0)))</f>
        <v>Ban New Power Plants</v>
      </c>
      <c r="K257" s="76" t="str">
        <f>IF(ISBLANK(INDEX('Policy Characteristics'!E:E,MATCH($C257,'Policy Characteristics'!$C:$C,0))),"",INDEX('Policy Characteristics'!E:E,MATCH($C257,'Policy Characteristics'!$C:$C,0)))</f>
        <v>elec ban new power plants</v>
      </c>
      <c r="L257" s="76">
        <f>IF(ISBLANK(INDEX('Policy Characteristics'!F:F,MATCH($C257,'Policy Characteristics'!$C:$C,0))),"",INDEX('Policy Characteristics'!F:F,MATCH($C257,'Policy Characteristics'!$C:$C,0)))</f>
        <v>0</v>
      </c>
      <c r="M257" s="76">
        <f>IF(ISBLANK(INDEX('Policy Characteristics'!G:G,MATCH($C257,'Policy Characteristics'!$C:$C,0))),"",INDEX('Policy Characteristics'!G:G,MATCH($C257,'Policy Characteristics'!$C:$C,0)))</f>
        <v>1</v>
      </c>
      <c r="N257" s="76">
        <f>IF(ISBLANK(INDEX('Policy Characteristics'!H:H,MATCH($C257,'Policy Characteristics'!$C:$C,0))),"",INDEX('Policy Characteristics'!H:H,MATCH($C257,'Policy Characteristics'!$C:$C,0)))</f>
        <v>1</v>
      </c>
      <c r="O257" s="76" t="str">
        <f>IF(ISBLANK(INDEX('Policy Characteristics'!I:I,MATCH($C257,'Policy Characteristics'!$C:$C,0))),"",INDEX('Policy Characteristics'!I:I,MATCH($C257,'Policy Characteristics'!$C:$C,0)))</f>
        <v>on/off</v>
      </c>
      <c r="P257" s="76" t="str">
        <f>IF(ISBLANK(INDEX('Policy Characteristics'!J:J,MATCH($C257,'Policy Characteristics'!$C:$C,0))),"",INDEX('Policy Characteristics'!J:J,MATCH($C257,'Policy Characteristics'!$C:$C,0)))</f>
        <v>**Description:** This policy prevents new capacity of the selected type(s) from being built or deployed.  // **Guidance for setting values:** No new coal is planned in Georgia.</v>
      </c>
      <c r="Q257" s="76" t="str">
        <f>IF(ISBLANK(INDEX('Policy Characteristics'!K:K,MATCH($C257,'Policy Characteristics'!$C:$C,0))),"",INDEX('Policy Characteristics'!K:K,MATCH($C257,'Policy Characteristics'!$C:$C,0)))</f>
        <v>electricity-sector-main.html#ban</v>
      </c>
      <c r="R257" s="76" t="str">
        <f>IF(ISBLANK(INDEX('Policy Characteristics'!L:L,MATCH($C257,'Policy Characteristics'!$C:$C,0))),"",INDEX('Policy Characteristics'!L:L,MATCH($C257,'Policy Characteristics'!$C:$C,0)))</f>
        <v>ban-new-capacity.html</v>
      </c>
    </row>
    <row r="258" spans="1:18" s="76" customFormat="1" x14ac:dyDescent="0.25">
      <c r="A258" s="76" t="str">
        <f>IF(ISBLANK(INDEX('Policy Characteristics'!A:A,MATCH($C258,'Policy Characteristics'!$C:$C,0))),"",INDEX('Policy Characteristics'!A:A,MATCH($C258,'Policy Characteristics'!$C:$C,0)))</f>
        <v>Electricity Supply</v>
      </c>
      <c r="B258" s="200" t="str">
        <f>IF(ISBLANK(INDEX('Policy Characteristics'!B:B,MATCH($C258,'Policy Characteristics'!$C:$C,0))),"",INDEX('Policy Characteristics'!B:B,MATCH($C258,'Policy Characteristics'!$C:$C,0)))</f>
        <v>Ban New Power Plants</v>
      </c>
      <c r="C258" s="76" t="str">
        <f t="shared" si="11"/>
        <v>Boolean Ban New Power Plants</v>
      </c>
      <c r="D258" s="78" t="s">
        <v>77</v>
      </c>
      <c r="E258" s="88"/>
      <c r="F258" s="78" t="s">
        <v>89</v>
      </c>
      <c r="G258" s="88"/>
      <c r="H258" s="15">
        <v>170</v>
      </c>
      <c r="I258" s="213" t="s">
        <v>43</v>
      </c>
      <c r="J258" s="202" t="str">
        <f>IF(ISBLANK(INDEX('Policy Characteristics'!D:D,MATCH($C258,'Policy Characteristics'!$C:$C,0))),"",INDEX('Policy Characteristics'!D:D,MATCH($C258,'Policy Characteristics'!$C:$C,0)))</f>
        <v>Ban New Power Plants</v>
      </c>
      <c r="K258" s="76" t="str">
        <f>IF(ISBLANK(INDEX('Policy Characteristics'!E:E,MATCH($C258,'Policy Characteristics'!$C:$C,0))),"",INDEX('Policy Characteristics'!E:E,MATCH($C258,'Policy Characteristics'!$C:$C,0)))</f>
        <v>elec ban new power plants</v>
      </c>
      <c r="L258" s="76">
        <f>IF(ISBLANK(INDEX('Policy Characteristics'!F:F,MATCH($C258,'Policy Characteristics'!$C:$C,0))),"",INDEX('Policy Characteristics'!F:F,MATCH($C258,'Policy Characteristics'!$C:$C,0)))</f>
        <v>0</v>
      </c>
      <c r="M258" s="76">
        <f>IF(ISBLANK(INDEX('Policy Characteristics'!G:G,MATCH($C258,'Policy Characteristics'!$C:$C,0))),"",INDEX('Policy Characteristics'!G:G,MATCH($C258,'Policy Characteristics'!$C:$C,0)))</f>
        <v>1</v>
      </c>
      <c r="N258" s="76">
        <f>IF(ISBLANK(INDEX('Policy Characteristics'!H:H,MATCH($C258,'Policy Characteristics'!$C:$C,0))),"",INDEX('Policy Characteristics'!H:H,MATCH($C258,'Policy Characteristics'!$C:$C,0)))</f>
        <v>1</v>
      </c>
      <c r="O258" s="76" t="str">
        <f>IF(ISBLANK(INDEX('Policy Characteristics'!I:I,MATCH($C258,'Policy Characteristics'!$C:$C,0))),"",INDEX('Policy Characteristics'!I:I,MATCH($C258,'Policy Characteristics'!$C:$C,0)))</f>
        <v>on/off</v>
      </c>
      <c r="P258" s="76" t="str">
        <f>IF(ISBLANK(INDEX('Policy Characteristics'!J:J,MATCH($C258,'Policy Characteristics'!$C:$C,0))),"",INDEX('Policy Characteristics'!J:J,MATCH($C258,'Policy Characteristics'!$C:$C,0)))</f>
        <v>**Description:** This policy prevents new capacity of the selected type(s) from being built or deployed.  // **Guidance for setting values:** No new coal is planned in Georgia.</v>
      </c>
      <c r="Q258" s="76" t="str">
        <f>IF(ISBLANK(INDEX('Policy Characteristics'!K:K,MATCH($C258,'Policy Characteristics'!$C:$C,0))),"",INDEX('Policy Characteristics'!K:K,MATCH($C258,'Policy Characteristics'!$C:$C,0)))</f>
        <v>electricity-sector-main.html#ban</v>
      </c>
      <c r="R258" s="76" t="str">
        <f>IF(ISBLANK(INDEX('Policy Characteristics'!L:L,MATCH($C258,'Policy Characteristics'!$C:$C,0))),"",INDEX('Policy Characteristics'!L:L,MATCH($C258,'Policy Characteristics'!$C:$C,0)))</f>
        <v>ban-new-capacity.html</v>
      </c>
    </row>
    <row r="259" spans="1:18" s="76" customFormat="1" x14ac:dyDescent="0.25">
      <c r="A259" s="76" t="str">
        <f>IF(ISBLANK(INDEX('Policy Characteristics'!A:A,MATCH($C259,'Policy Characteristics'!$C:$C,0))),"",INDEX('Policy Characteristics'!A:A,MATCH($C259,'Policy Characteristics'!$C:$C,0)))</f>
        <v>Electricity Supply</v>
      </c>
      <c r="B259" s="200" t="str">
        <f>IF(ISBLANK(INDEX('Policy Characteristics'!B:B,MATCH($C259,'Policy Characteristics'!$C:$C,0))),"",INDEX('Policy Characteristics'!B:B,MATCH($C259,'Policy Characteristics'!$C:$C,0)))</f>
        <v>Ban New Power Plants</v>
      </c>
      <c r="C259" s="76" t="str">
        <f t="shared" si="11"/>
        <v>Boolean Ban New Power Plants</v>
      </c>
      <c r="D259" s="78" t="s">
        <v>446</v>
      </c>
      <c r="E259" s="88"/>
      <c r="F259" s="78" t="s">
        <v>449</v>
      </c>
      <c r="G259" s="88"/>
      <c r="H259" s="15">
        <v>608</v>
      </c>
      <c r="I259" s="213" t="s">
        <v>44</v>
      </c>
      <c r="J259" s="202" t="str">
        <f>IF(ISBLANK(INDEX('Policy Characteristics'!D:D,MATCH($C259,'Policy Characteristics'!$C:$C,0))),"",INDEX('Policy Characteristics'!D:D,MATCH($C259,'Policy Characteristics'!$C:$C,0)))</f>
        <v>Ban New Power Plants</v>
      </c>
      <c r="K259" s="76" t="str">
        <f>IF(ISBLANK(INDEX('Policy Characteristics'!E:E,MATCH($C259,'Policy Characteristics'!$C:$C,0))),"",INDEX('Policy Characteristics'!E:E,MATCH($C259,'Policy Characteristics'!$C:$C,0)))</f>
        <v>elec ban new power plants</v>
      </c>
      <c r="L259" s="76">
        <f>IF(ISBLANK(INDEX('Policy Characteristics'!F:F,MATCH($C259,'Policy Characteristics'!$C:$C,0))),"",INDEX('Policy Characteristics'!F:F,MATCH($C259,'Policy Characteristics'!$C:$C,0)))</f>
        <v>0</v>
      </c>
      <c r="M259" s="76">
        <f>IF(ISBLANK(INDEX('Policy Characteristics'!G:G,MATCH($C259,'Policy Characteristics'!$C:$C,0))),"",INDEX('Policy Characteristics'!G:G,MATCH($C259,'Policy Characteristics'!$C:$C,0)))</f>
        <v>1</v>
      </c>
      <c r="N259" s="76">
        <f>IF(ISBLANK(INDEX('Policy Characteristics'!H:H,MATCH($C259,'Policy Characteristics'!$C:$C,0))),"",INDEX('Policy Characteristics'!H:H,MATCH($C259,'Policy Characteristics'!$C:$C,0)))</f>
        <v>1</v>
      </c>
      <c r="O259" s="76" t="str">
        <f>IF(ISBLANK(INDEX('Policy Characteristics'!I:I,MATCH($C259,'Policy Characteristics'!$C:$C,0))),"",INDEX('Policy Characteristics'!I:I,MATCH($C259,'Policy Characteristics'!$C:$C,0)))</f>
        <v>on/off</v>
      </c>
      <c r="P259" s="76" t="str">
        <f>IF(ISBLANK(INDEX('Policy Characteristics'!J:J,MATCH($C259,'Policy Characteristics'!$C:$C,0))),"",INDEX('Policy Characteristics'!J:J,MATCH($C259,'Policy Characteristics'!$C:$C,0)))</f>
        <v>**Description:** This policy prevents new capacity of the selected type(s) from being built or deployed.  // **Guidance for setting values:** No new coal is planned in Georgia.</v>
      </c>
      <c r="Q259" s="76" t="str">
        <f>IF(ISBLANK(INDEX('Policy Characteristics'!K:K,MATCH($C259,'Policy Characteristics'!$C:$C,0))),"",INDEX('Policy Characteristics'!K:K,MATCH($C259,'Policy Characteristics'!$C:$C,0)))</f>
        <v>electricity-sector-main.html#ban</v>
      </c>
      <c r="R259" s="76" t="str">
        <f>IF(ISBLANK(INDEX('Policy Characteristics'!L:L,MATCH($C259,'Policy Characteristics'!$C:$C,0))),"",INDEX('Policy Characteristics'!L:L,MATCH($C259,'Policy Characteristics'!$C:$C,0)))</f>
        <v>ban-new-capacity.html</v>
      </c>
    </row>
    <row r="260" spans="1:18" s="76" customFormat="1" x14ac:dyDescent="0.25">
      <c r="A260" s="76" t="str">
        <f>IF(ISBLANK(INDEX('Policy Characteristics'!A:A,MATCH($C260,'Policy Characteristics'!$C:$C,0))),"",INDEX('Policy Characteristics'!A:A,MATCH($C260,'Policy Characteristics'!$C:$C,0)))</f>
        <v>Electricity Supply</v>
      </c>
      <c r="B260" s="200" t="str">
        <f>IF(ISBLANK(INDEX('Policy Characteristics'!B:B,MATCH($C260,'Policy Characteristics'!$C:$C,0))),"",INDEX('Policy Characteristics'!B:B,MATCH($C260,'Policy Characteristics'!$C:$C,0)))</f>
        <v>Ban New Power Plants</v>
      </c>
      <c r="C260" s="76" t="str">
        <f t="shared" si="11"/>
        <v>Boolean Ban New Power Plants</v>
      </c>
      <c r="D260" s="78" t="s">
        <v>78</v>
      </c>
      <c r="E260" s="88"/>
      <c r="F260" s="78" t="s">
        <v>90</v>
      </c>
      <c r="G260" s="88"/>
      <c r="H260" s="15">
        <v>609</v>
      </c>
      <c r="I260" s="213" t="s">
        <v>44</v>
      </c>
      <c r="J260" s="202" t="str">
        <f>IF(ISBLANK(INDEX('Policy Characteristics'!D:D,MATCH($C260,'Policy Characteristics'!$C:$C,0))),"",INDEX('Policy Characteristics'!D:D,MATCH($C260,'Policy Characteristics'!$C:$C,0)))</f>
        <v>Ban New Power Plants</v>
      </c>
      <c r="K260" s="76" t="str">
        <f>IF(ISBLANK(INDEX('Policy Characteristics'!E:E,MATCH($C260,'Policy Characteristics'!$C:$C,0))),"",INDEX('Policy Characteristics'!E:E,MATCH($C260,'Policy Characteristics'!$C:$C,0)))</f>
        <v>elec ban new power plants</v>
      </c>
      <c r="L260" s="76">
        <f>IF(ISBLANK(INDEX('Policy Characteristics'!F:F,MATCH($C260,'Policy Characteristics'!$C:$C,0))),"",INDEX('Policy Characteristics'!F:F,MATCH($C260,'Policy Characteristics'!$C:$C,0)))</f>
        <v>0</v>
      </c>
      <c r="M260" s="76">
        <f>IF(ISBLANK(INDEX('Policy Characteristics'!G:G,MATCH($C260,'Policy Characteristics'!$C:$C,0))),"",INDEX('Policy Characteristics'!G:G,MATCH($C260,'Policy Characteristics'!$C:$C,0)))</f>
        <v>1</v>
      </c>
      <c r="N260" s="76">
        <f>IF(ISBLANK(INDEX('Policy Characteristics'!H:H,MATCH($C260,'Policy Characteristics'!$C:$C,0))),"",INDEX('Policy Characteristics'!H:H,MATCH($C260,'Policy Characteristics'!$C:$C,0)))</f>
        <v>1</v>
      </c>
      <c r="O260" s="76" t="str">
        <f>IF(ISBLANK(INDEX('Policy Characteristics'!I:I,MATCH($C260,'Policy Characteristics'!$C:$C,0))),"",INDEX('Policy Characteristics'!I:I,MATCH($C260,'Policy Characteristics'!$C:$C,0)))</f>
        <v>on/off</v>
      </c>
      <c r="P260" s="76" t="str">
        <f>IF(ISBLANK(INDEX('Policy Characteristics'!J:J,MATCH($C260,'Policy Characteristics'!$C:$C,0))),"",INDEX('Policy Characteristics'!J:J,MATCH($C260,'Policy Characteristics'!$C:$C,0)))</f>
        <v>**Description:** This policy prevents new capacity of the selected type(s) from being built or deployed.  // **Guidance for setting values:** No new coal is planned in Georgia.</v>
      </c>
      <c r="Q260" s="76" t="str">
        <f>IF(ISBLANK(INDEX('Policy Characteristics'!K:K,MATCH($C260,'Policy Characteristics'!$C:$C,0))),"",INDEX('Policy Characteristics'!K:K,MATCH($C260,'Policy Characteristics'!$C:$C,0)))</f>
        <v>electricity-sector-main.html#ban</v>
      </c>
      <c r="R260" s="76" t="str">
        <f>IF(ISBLANK(INDEX('Policy Characteristics'!L:L,MATCH($C260,'Policy Characteristics'!$C:$C,0))),"",INDEX('Policy Characteristics'!L:L,MATCH($C260,'Policy Characteristics'!$C:$C,0)))</f>
        <v>ban-new-capacity.html</v>
      </c>
    </row>
    <row r="261" spans="1:18" s="76" customFormat="1" x14ac:dyDescent="0.25">
      <c r="A261" s="76" t="str">
        <f>IF(ISBLANK(INDEX('Policy Characteristics'!A:A,MATCH($C261,'Policy Characteristics'!$C:$C,0))),"",INDEX('Policy Characteristics'!A:A,MATCH($C261,'Policy Characteristics'!$C:$C,0)))</f>
        <v>Electricity Supply</v>
      </c>
      <c r="B261" s="200" t="str">
        <f>IF(ISBLANK(INDEX('Policy Characteristics'!B:B,MATCH($C261,'Policy Characteristics'!$C:$C,0))),"",INDEX('Policy Characteristics'!B:B,MATCH($C261,'Policy Characteristics'!$C:$C,0)))</f>
        <v>Ban New Power Plants</v>
      </c>
      <c r="C261" s="76" t="str">
        <f t="shared" si="11"/>
        <v>Boolean Ban New Power Plants</v>
      </c>
      <c r="D261" s="78" t="s">
        <v>79</v>
      </c>
      <c r="E261" s="88"/>
      <c r="F261" s="78" t="s">
        <v>91</v>
      </c>
      <c r="G261" s="88"/>
      <c r="H261" s="15">
        <v>610</v>
      </c>
      <c r="I261" s="213" t="s">
        <v>44</v>
      </c>
      <c r="J261" s="202" t="str">
        <f>IF(ISBLANK(INDEX('Policy Characteristics'!D:D,MATCH($C261,'Policy Characteristics'!$C:$C,0))),"",INDEX('Policy Characteristics'!D:D,MATCH($C261,'Policy Characteristics'!$C:$C,0)))</f>
        <v>Ban New Power Plants</v>
      </c>
      <c r="K261" s="76" t="str">
        <f>IF(ISBLANK(INDEX('Policy Characteristics'!E:E,MATCH($C261,'Policy Characteristics'!$C:$C,0))),"",INDEX('Policy Characteristics'!E:E,MATCH($C261,'Policy Characteristics'!$C:$C,0)))</f>
        <v>elec ban new power plants</v>
      </c>
      <c r="L261" s="76">
        <f>IF(ISBLANK(INDEX('Policy Characteristics'!F:F,MATCH($C261,'Policy Characteristics'!$C:$C,0))),"",INDEX('Policy Characteristics'!F:F,MATCH($C261,'Policy Characteristics'!$C:$C,0)))</f>
        <v>0</v>
      </c>
      <c r="M261" s="76">
        <f>IF(ISBLANK(INDEX('Policy Characteristics'!G:G,MATCH($C261,'Policy Characteristics'!$C:$C,0))),"",INDEX('Policy Characteristics'!G:G,MATCH($C261,'Policy Characteristics'!$C:$C,0)))</f>
        <v>1</v>
      </c>
      <c r="N261" s="76">
        <f>IF(ISBLANK(INDEX('Policy Characteristics'!H:H,MATCH($C261,'Policy Characteristics'!$C:$C,0))),"",INDEX('Policy Characteristics'!H:H,MATCH($C261,'Policy Characteristics'!$C:$C,0)))</f>
        <v>1</v>
      </c>
      <c r="O261" s="76" t="str">
        <f>IF(ISBLANK(INDEX('Policy Characteristics'!I:I,MATCH($C261,'Policy Characteristics'!$C:$C,0))),"",INDEX('Policy Characteristics'!I:I,MATCH($C261,'Policy Characteristics'!$C:$C,0)))</f>
        <v>on/off</v>
      </c>
      <c r="P261" s="76" t="str">
        <f>IF(ISBLANK(INDEX('Policy Characteristics'!J:J,MATCH($C261,'Policy Characteristics'!$C:$C,0))),"",INDEX('Policy Characteristics'!J:J,MATCH($C261,'Policy Characteristics'!$C:$C,0)))</f>
        <v>**Description:** This policy prevents new capacity of the selected type(s) from being built or deployed.  // **Guidance for setting values:** No new coal is planned in Georgia.</v>
      </c>
      <c r="Q261" s="76" t="str">
        <f>IF(ISBLANK(INDEX('Policy Characteristics'!K:K,MATCH($C261,'Policy Characteristics'!$C:$C,0))),"",INDEX('Policy Characteristics'!K:K,MATCH($C261,'Policy Characteristics'!$C:$C,0)))</f>
        <v>electricity-sector-main.html#ban</v>
      </c>
      <c r="R261" s="76" t="str">
        <f>IF(ISBLANK(INDEX('Policy Characteristics'!L:L,MATCH($C261,'Policy Characteristics'!$C:$C,0))),"",INDEX('Policy Characteristics'!L:L,MATCH($C261,'Policy Characteristics'!$C:$C,0)))</f>
        <v>ban-new-capacity.html</v>
      </c>
    </row>
    <row r="262" spans="1:18" s="76" customFormat="1" x14ac:dyDescent="0.25">
      <c r="A262" s="76" t="str">
        <f>IF(ISBLANK(INDEX('Policy Characteristics'!A:A,MATCH($C262,'Policy Characteristics'!$C:$C,0))),"",INDEX('Policy Characteristics'!A:A,MATCH($C262,'Policy Characteristics'!$C:$C,0)))</f>
        <v>Electricity Supply</v>
      </c>
      <c r="B262" s="200" t="str">
        <f>IF(ISBLANK(INDEX('Policy Characteristics'!B:B,MATCH($C262,'Policy Characteristics'!$C:$C,0))),"",INDEX('Policy Characteristics'!B:B,MATCH($C262,'Policy Characteristics'!$C:$C,0)))</f>
        <v>Ban New Power Plants</v>
      </c>
      <c r="C262" s="76" t="str">
        <f t="shared" si="11"/>
        <v>Boolean Ban New Power Plants</v>
      </c>
      <c r="D262" s="78" t="s">
        <v>80</v>
      </c>
      <c r="E262" s="88"/>
      <c r="F262" s="78" t="s">
        <v>92</v>
      </c>
      <c r="G262" s="88"/>
      <c r="H262" s="15">
        <v>611</v>
      </c>
      <c r="I262" s="213" t="s">
        <v>44</v>
      </c>
      <c r="J262" s="202" t="str">
        <f>IF(ISBLANK(INDEX('Policy Characteristics'!D:D,MATCH($C262,'Policy Characteristics'!$C:$C,0))),"",INDEX('Policy Characteristics'!D:D,MATCH($C262,'Policy Characteristics'!$C:$C,0)))</f>
        <v>Ban New Power Plants</v>
      </c>
      <c r="K262" s="76" t="str">
        <f>IF(ISBLANK(INDEX('Policy Characteristics'!E:E,MATCH($C262,'Policy Characteristics'!$C:$C,0))),"",INDEX('Policy Characteristics'!E:E,MATCH($C262,'Policy Characteristics'!$C:$C,0)))</f>
        <v>elec ban new power plants</v>
      </c>
      <c r="L262" s="76">
        <f>IF(ISBLANK(INDEX('Policy Characteristics'!F:F,MATCH($C262,'Policy Characteristics'!$C:$C,0))),"",INDEX('Policy Characteristics'!F:F,MATCH($C262,'Policy Characteristics'!$C:$C,0)))</f>
        <v>0</v>
      </c>
      <c r="M262" s="76">
        <f>IF(ISBLANK(INDEX('Policy Characteristics'!G:G,MATCH($C262,'Policy Characteristics'!$C:$C,0))),"",INDEX('Policy Characteristics'!G:G,MATCH($C262,'Policy Characteristics'!$C:$C,0)))</f>
        <v>1</v>
      </c>
      <c r="N262" s="76">
        <f>IF(ISBLANK(INDEX('Policy Characteristics'!H:H,MATCH($C262,'Policy Characteristics'!$C:$C,0))),"",INDEX('Policy Characteristics'!H:H,MATCH($C262,'Policy Characteristics'!$C:$C,0)))</f>
        <v>1</v>
      </c>
      <c r="O262" s="76" t="str">
        <f>IF(ISBLANK(INDEX('Policy Characteristics'!I:I,MATCH($C262,'Policy Characteristics'!$C:$C,0))),"",INDEX('Policy Characteristics'!I:I,MATCH($C262,'Policy Characteristics'!$C:$C,0)))</f>
        <v>on/off</v>
      </c>
      <c r="P262" s="76" t="str">
        <f>IF(ISBLANK(INDEX('Policy Characteristics'!J:J,MATCH($C262,'Policy Characteristics'!$C:$C,0))),"",INDEX('Policy Characteristics'!J:J,MATCH($C262,'Policy Characteristics'!$C:$C,0)))</f>
        <v>**Description:** This policy prevents new capacity of the selected type(s) from being built or deployed.  // **Guidance for setting values:** No new coal is planned in Georgia.</v>
      </c>
      <c r="Q262" s="76" t="str">
        <f>IF(ISBLANK(INDEX('Policy Characteristics'!K:K,MATCH($C262,'Policy Characteristics'!$C:$C,0))),"",INDEX('Policy Characteristics'!K:K,MATCH($C262,'Policy Characteristics'!$C:$C,0)))</f>
        <v>electricity-sector-main.html#ban</v>
      </c>
      <c r="R262" s="76" t="str">
        <f>IF(ISBLANK(INDEX('Policy Characteristics'!L:L,MATCH($C262,'Policy Characteristics'!$C:$C,0))),"",INDEX('Policy Characteristics'!L:L,MATCH($C262,'Policy Characteristics'!$C:$C,0)))</f>
        <v>ban-new-capacity.html</v>
      </c>
    </row>
    <row r="263" spans="1:18" s="76" customFormat="1" x14ac:dyDescent="0.25">
      <c r="A263" s="76" t="str">
        <f>IF(ISBLANK(INDEX('Policy Characteristics'!A:A,MATCH($C263,'Policy Characteristics'!$C:$C,0))),"",INDEX('Policy Characteristics'!A:A,MATCH($C263,'Policy Characteristics'!$C:$C,0)))</f>
        <v>Electricity Supply</v>
      </c>
      <c r="B263" s="200" t="str">
        <f>IF(ISBLANK(INDEX('Policy Characteristics'!B:B,MATCH($C263,'Policy Characteristics'!$C:$C,0))),"",INDEX('Policy Characteristics'!B:B,MATCH($C263,'Policy Characteristics'!$C:$C,0)))</f>
        <v>Ban New Power Plants</v>
      </c>
      <c r="C263" s="76" t="str">
        <f t="shared" si="11"/>
        <v>Boolean Ban New Power Plants</v>
      </c>
      <c r="D263" s="78" t="s">
        <v>668</v>
      </c>
      <c r="E263" s="88"/>
      <c r="F263" s="78" t="s">
        <v>434</v>
      </c>
      <c r="G263" s="88"/>
      <c r="H263" s="15">
        <v>612</v>
      </c>
      <c r="I263" s="213" t="s">
        <v>44</v>
      </c>
      <c r="J263" s="202" t="str">
        <f>IF(ISBLANK(INDEX('Policy Characteristics'!D:D,MATCH($C263,'Policy Characteristics'!$C:$C,0))),"",INDEX('Policy Characteristics'!D:D,MATCH($C263,'Policy Characteristics'!$C:$C,0)))</f>
        <v>Ban New Power Plants</v>
      </c>
      <c r="K263" s="76" t="str">
        <f>IF(ISBLANK(INDEX('Policy Characteristics'!E:E,MATCH($C263,'Policy Characteristics'!$C:$C,0))),"",INDEX('Policy Characteristics'!E:E,MATCH($C263,'Policy Characteristics'!$C:$C,0)))</f>
        <v>elec ban new power plants</v>
      </c>
      <c r="L263" s="76">
        <f>IF(ISBLANK(INDEX('Policy Characteristics'!F:F,MATCH($C263,'Policy Characteristics'!$C:$C,0))),"",INDEX('Policy Characteristics'!F:F,MATCH($C263,'Policy Characteristics'!$C:$C,0)))</f>
        <v>0</v>
      </c>
      <c r="M263" s="76">
        <f>IF(ISBLANK(INDEX('Policy Characteristics'!G:G,MATCH($C263,'Policy Characteristics'!$C:$C,0))),"",INDEX('Policy Characteristics'!G:G,MATCH($C263,'Policy Characteristics'!$C:$C,0)))</f>
        <v>1</v>
      </c>
      <c r="N263" s="76">
        <f>IF(ISBLANK(INDEX('Policy Characteristics'!H:H,MATCH($C263,'Policy Characteristics'!$C:$C,0))),"",INDEX('Policy Characteristics'!H:H,MATCH($C263,'Policy Characteristics'!$C:$C,0)))</f>
        <v>1</v>
      </c>
      <c r="O263" s="76" t="str">
        <f>IF(ISBLANK(INDEX('Policy Characteristics'!I:I,MATCH($C263,'Policy Characteristics'!$C:$C,0))),"",INDEX('Policy Characteristics'!I:I,MATCH($C263,'Policy Characteristics'!$C:$C,0)))</f>
        <v>on/off</v>
      </c>
      <c r="P263" s="76" t="str">
        <f>IF(ISBLANK(INDEX('Policy Characteristics'!J:J,MATCH($C263,'Policy Characteristics'!$C:$C,0))),"",INDEX('Policy Characteristics'!J:J,MATCH($C263,'Policy Characteristics'!$C:$C,0)))</f>
        <v>**Description:** This policy prevents new capacity of the selected type(s) from being built or deployed.  // **Guidance for setting values:** No new coal is planned in Georgia.</v>
      </c>
      <c r="Q263" s="76" t="str">
        <f>IF(ISBLANK(INDEX('Policy Characteristics'!K:K,MATCH($C263,'Policy Characteristics'!$C:$C,0))),"",INDEX('Policy Characteristics'!K:K,MATCH($C263,'Policy Characteristics'!$C:$C,0)))</f>
        <v>electricity-sector-main.html#ban</v>
      </c>
      <c r="R263" s="76" t="str">
        <f>IF(ISBLANK(INDEX('Policy Characteristics'!L:L,MATCH($C263,'Policy Characteristics'!$C:$C,0))),"",INDEX('Policy Characteristics'!L:L,MATCH($C263,'Policy Characteristics'!$C:$C,0)))</f>
        <v>ban-new-capacity.html</v>
      </c>
    </row>
    <row r="264" spans="1:18" s="76" customFormat="1" x14ac:dyDescent="0.25">
      <c r="A264" s="76" t="str">
        <f>IF(ISBLANK(INDEX('Policy Characteristics'!A:A,MATCH($C264,'Policy Characteristics'!$C:$C,0))),"",INDEX('Policy Characteristics'!A:A,MATCH($C264,'Policy Characteristics'!$C:$C,0)))</f>
        <v>Electricity Supply</v>
      </c>
      <c r="B264" s="200" t="str">
        <f>IF(ISBLANK(INDEX('Policy Characteristics'!B:B,MATCH($C264,'Policy Characteristics'!$C:$C,0))),"",INDEX('Policy Characteristics'!B:B,MATCH($C264,'Policy Characteristics'!$C:$C,0)))</f>
        <v>Ban New Power Plants</v>
      </c>
      <c r="C264" s="76" t="str">
        <f t="shared" si="11"/>
        <v>Boolean Ban New Power Plants</v>
      </c>
      <c r="D264" s="78" t="s">
        <v>306</v>
      </c>
      <c r="E264" s="88"/>
      <c r="F264" s="78" t="s">
        <v>308</v>
      </c>
      <c r="G264" s="88"/>
      <c r="H264" s="15">
        <v>613</v>
      </c>
      <c r="I264" s="213" t="s">
        <v>43</v>
      </c>
      <c r="J264" s="202" t="str">
        <f>IF(ISBLANK(INDEX('Policy Characteristics'!D:D,MATCH($C264,'Policy Characteristics'!$C:$C,0))),"",INDEX('Policy Characteristics'!D:D,MATCH($C264,'Policy Characteristics'!$C:$C,0)))</f>
        <v>Ban New Power Plants</v>
      </c>
      <c r="K264" s="76" t="str">
        <f>IF(ISBLANK(INDEX('Policy Characteristics'!E:E,MATCH($C264,'Policy Characteristics'!$C:$C,0))),"",INDEX('Policy Characteristics'!E:E,MATCH($C264,'Policy Characteristics'!$C:$C,0)))</f>
        <v>elec ban new power plants</v>
      </c>
      <c r="L264" s="76">
        <f>IF(ISBLANK(INDEX('Policy Characteristics'!F:F,MATCH($C264,'Policy Characteristics'!$C:$C,0))),"",INDEX('Policy Characteristics'!F:F,MATCH($C264,'Policy Characteristics'!$C:$C,0)))</f>
        <v>0</v>
      </c>
      <c r="M264" s="76">
        <f>IF(ISBLANK(INDEX('Policy Characteristics'!G:G,MATCH($C264,'Policy Characteristics'!$C:$C,0))),"",INDEX('Policy Characteristics'!G:G,MATCH($C264,'Policy Characteristics'!$C:$C,0)))</f>
        <v>1</v>
      </c>
      <c r="N264" s="76">
        <f>IF(ISBLANK(INDEX('Policy Characteristics'!H:H,MATCH($C264,'Policy Characteristics'!$C:$C,0))),"",INDEX('Policy Characteristics'!H:H,MATCH($C264,'Policy Characteristics'!$C:$C,0)))</f>
        <v>1</v>
      </c>
      <c r="O264" s="76" t="str">
        <f>IF(ISBLANK(INDEX('Policy Characteristics'!I:I,MATCH($C264,'Policy Characteristics'!$C:$C,0))),"",INDEX('Policy Characteristics'!I:I,MATCH($C264,'Policy Characteristics'!$C:$C,0)))</f>
        <v>on/off</v>
      </c>
      <c r="P264" s="76" t="str">
        <f>IF(ISBLANK(INDEX('Policy Characteristics'!J:J,MATCH($C264,'Policy Characteristics'!$C:$C,0))),"",INDEX('Policy Characteristics'!J:J,MATCH($C264,'Policy Characteristics'!$C:$C,0)))</f>
        <v>**Description:** This policy prevents new capacity of the selected type(s) from being built or deployed.  // **Guidance for setting values:** No new coal is planned in Georgia.</v>
      </c>
      <c r="Q264" s="76" t="str">
        <f>IF(ISBLANK(INDEX('Policy Characteristics'!K:K,MATCH($C264,'Policy Characteristics'!$C:$C,0))),"",INDEX('Policy Characteristics'!K:K,MATCH($C264,'Policy Characteristics'!$C:$C,0)))</f>
        <v>electricity-sector-main.html#ban</v>
      </c>
      <c r="R264" s="76" t="str">
        <f>IF(ISBLANK(INDEX('Policy Characteristics'!L:L,MATCH($C264,'Policy Characteristics'!$C:$C,0))),"",INDEX('Policy Characteristics'!L:L,MATCH($C264,'Policy Characteristics'!$C:$C,0)))</f>
        <v>ban-new-capacity.html</v>
      </c>
    </row>
    <row r="265" spans="1:18" s="76" customFormat="1" x14ac:dyDescent="0.25">
      <c r="A265" s="76" t="str">
        <f>IF(ISBLANK(INDEX('Policy Characteristics'!A:A,MATCH($C265,'Policy Characteristics'!$C:$C,0))),"",INDEX('Policy Characteristics'!A:A,MATCH($C265,'Policy Characteristics'!$C:$C,0)))</f>
        <v>Electricity Supply</v>
      </c>
      <c r="B265" s="200" t="str">
        <f>IF(ISBLANK(INDEX('Policy Characteristics'!B:B,MATCH($C265,'Policy Characteristics'!$C:$C,0))),"",INDEX('Policy Characteristics'!B:B,MATCH($C265,'Policy Characteristics'!$C:$C,0)))</f>
        <v>Ban New Power Plants</v>
      </c>
      <c r="C265" s="76" t="str">
        <f t="shared" si="11"/>
        <v>Boolean Ban New Power Plants</v>
      </c>
      <c r="D265" s="78" t="s">
        <v>307</v>
      </c>
      <c r="E265" s="88"/>
      <c r="F265" s="78" t="s">
        <v>309</v>
      </c>
      <c r="G265" s="88"/>
      <c r="H265" s="15">
        <v>614</v>
      </c>
      <c r="I265" s="213" t="s">
        <v>43</v>
      </c>
      <c r="J265" s="202" t="str">
        <f>IF(ISBLANK(INDEX('Policy Characteristics'!D:D,MATCH($C265,'Policy Characteristics'!$C:$C,0))),"",INDEX('Policy Characteristics'!D:D,MATCH($C265,'Policy Characteristics'!$C:$C,0)))</f>
        <v>Ban New Power Plants</v>
      </c>
      <c r="K265" s="76" t="str">
        <f>IF(ISBLANK(INDEX('Policy Characteristics'!E:E,MATCH($C265,'Policy Characteristics'!$C:$C,0))),"",INDEX('Policy Characteristics'!E:E,MATCH($C265,'Policy Characteristics'!$C:$C,0)))</f>
        <v>elec ban new power plants</v>
      </c>
      <c r="L265" s="76">
        <f>IF(ISBLANK(INDEX('Policy Characteristics'!F:F,MATCH($C265,'Policy Characteristics'!$C:$C,0))),"",INDEX('Policy Characteristics'!F:F,MATCH($C265,'Policy Characteristics'!$C:$C,0)))</f>
        <v>0</v>
      </c>
      <c r="M265" s="76">
        <f>IF(ISBLANK(INDEX('Policy Characteristics'!G:G,MATCH($C265,'Policy Characteristics'!$C:$C,0))),"",INDEX('Policy Characteristics'!G:G,MATCH($C265,'Policy Characteristics'!$C:$C,0)))</f>
        <v>1</v>
      </c>
      <c r="N265" s="76">
        <f>IF(ISBLANK(INDEX('Policy Characteristics'!H:H,MATCH($C265,'Policy Characteristics'!$C:$C,0))),"",INDEX('Policy Characteristics'!H:H,MATCH($C265,'Policy Characteristics'!$C:$C,0)))</f>
        <v>1</v>
      </c>
      <c r="O265" s="76" t="str">
        <f>IF(ISBLANK(INDEX('Policy Characteristics'!I:I,MATCH($C265,'Policy Characteristics'!$C:$C,0))),"",INDEX('Policy Characteristics'!I:I,MATCH($C265,'Policy Characteristics'!$C:$C,0)))</f>
        <v>on/off</v>
      </c>
      <c r="P265" s="76" t="str">
        <f>IF(ISBLANK(INDEX('Policy Characteristics'!J:J,MATCH($C265,'Policy Characteristics'!$C:$C,0))),"",INDEX('Policy Characteristics'!J:J,MATCH($C265,'Policy Characteristics'!$C:$C,0)))</f>
        <v>**Description:** This policy prevents new capacity of the selected type(s) from being built or deployed.  // **Guidance for setting values:** No new coal is planned in Georgia.</v>
      </c>
      <c r="Q265" s="76" t="str">
        <f>IF(ISBLANK(INDEX('Policy Characteristics'!K:K,MATCH($C265,'Policy Characteristics'!$C:$C,0))),"",INDEX('Policy Characteristics'!K:K,MATCH($C265,'Policy Characteristics'!$C:$C,0)))</f>
        <v>electricity-sector-main.html#ban</v>
      </c>
      <c r="R265" s="76" t="str">
        <f>IF(ISBLANK(INDEX('Policy Characteristics'!L:L,MATCH($C265,'Policy Characteristics'!$C:$C,0))),"",INDEX('Policy Characteristics'!L:L,MATCH($C265,'Policy Characteristics'!$C:$C,0)))</f>
        <v>ban-new-capacity.html</v>
      </c>
    </row>
    <row r="266" spans="1:18" s="76" customFormat="1" x14ac:dyDescent="0.25">
      <c r="A266" s="76" t="str">
        <f>IF(ISBLANK(INDEX('Policy Characteristics'!A:A,MATCH($C266,'Policy Characteristics'!$C:$C,0))),"",INDEX('Policy Characteristics'!A:A,MATCH($C266,'Policy Characteristics'!$C:$C,0)))</f>
        <v>Electricity Supply</v>
      </c>
      <c r="B266" s="200" t="str">
        <f>IF(ISBLANK(INDEX('Policy Characteristics'!B:B,MATCH($C266,'Policy Characteristics'!$C:$C,0))),"",INDEX('Policy Characteristics'!B:B,MATCH($C266,'Policy Characteristics'!$C:$C,0)))</f>
        <v>Ban New Power Plants</v>
      </c>
      <c r="C266" s="76" t="str">
        <f t="shared" si="11"/>
        <v>Boolean Ban New Power Plants</v>
      </c>
      <c r="D266" s="78" t="s">
        <v>442</v>
      </c>
      <c r="E266" s="88"/>
      <c r="F266" s="78" t="s">
        <v>441</v>
      </c>
      <c r="G266" s="88"/>
      <c r="H266" s="15">
        <v>116</v>
      </c>
      <c r="I266" s="213" t="s">
        <v>43</v>
      </c>
      <c r="J266" s="202" t="str">
        <f>IF(ISBLANK(INDEX('Policy Characteristics'!D:D,MATCH($C266,'Policy Characteristics'!$C:$C,0))),"",INDEX('Policy Characteristics'!D:D,MATCH($C266,'Policy Characteristics'!$C:$C,0)))</f>
        <v>Ban New Power Plants</v>
      </c>
      <c r="K266" s="76" t="str">
        <f>IF(ISBLANK(INDEX('Policy Characteristics'!E:E,MATCH($C266,'Policy Characteristics'!$C:$C,0))),"",INDEX('Policy Characteristics'!E:E,MATCH($C266,'Policy Characteristics'!$C:$C,0)))</f>
        <v>elec ban new power plants</v>
      </c>
      <c r="L266" s="76">
        <f>IF(ISBLANK(INDEX('Policy Characteristics'!F:F,MATCH($C266,'Policy Characteristics'!$C:$C,0))),"",INDEX('Policy Characteristics'!F:F,MATCH($C266,'Policy Characteristics'!$C:$C,0)))</f>
        <v>0</v>
      </c>
      <c r="M266" s="76">
        <f>IF(ISBLANK(INDEX('Policy Characteristics'!G:G,MATCH($C266,'Policy Characteristics'!$C:$C,0))),"",INDEX('Policy Characteristics'!G:G,MATCH($C266,'Policy Characteristics'!$C:$C,0)))</f>
        <v>1</v>
      </c>
      <c r="N266" s="76">
        <f>IF(ISBLANK(INDEX('Policy Characteristics'!H:H,MATCH($C266,'Policy Characteristics'!$C:$C,0))),"",INDEX('Policy Characteristics'!H:H,MATCH($C266,'Policy Characteristics'!$C:$C,0)))</f>
        <v>1</v>
      </c>
      <c r="O266" s="76" t="str">
        <f>IF(ISBLANK(INDEX('Policy Characteristics'!I:I,MATCH($C266,'Policy Characteristics'!$C:$C,0))),"",INDEX('Policy Characteristics'!I:I,MATCH($C266,'Policy Characteristics'!$C:$C,0)))</f>
        <v>on/off</v>
      </c>
      <c r="P266" s="76" t="str">
        <f>IF(ISBLANK(INDEX('Policy Characteristics'!J:J,MATCH($C266,'Policy Characteristics'!$C:$C,0))),"",INDEX('Policy Characteristics'!J:J,MATCH($C266,'Policy Characteristics'!$C:$C,0)))</f>
        <v>**Description:** This policy prevents new capacity of the selected type(s) from being built or deployed.  // **Guidance for setting values:** No new coal is planned in Georgia.</v>
      </c>
      <c r="Q266" s="76" t="str">
        <f>IF(ISBLANK(INDEX('Policy Characteristics'!K:K,MATCH($C266,'Policy Characteristics'!$C:$C,0))),"",INDEX('Policy Characteristics'!K:K,MATCH($C266,'Policy Characteristics'!$C:$C,0)))</f>
        <v>electricity-sector-main.html#ban</v>
      </c>
      <c r="R266" s="76" t="str">
        <f>IF(ISBLANK(INDEX('Policy Characteristics'!L:L,MATCH($C266,'Policy Characteristics'!$C:$C,0))),"",INDEX('Policy Characteristics'!L:L,MATCH($C266,'Policy Characteristics'!$C:$C,0)))</f>
        <v>ban-new-capacity.html</v>
      </c>
    </row>
    <row r="267" spans="1:18" s="76" customFormat="1" x14ac:dyDescent="0.25">
      <c r="A267" s="76" t="str">
        <f>IF(ISBLANK(INDEX('Policy Characteristics'!A:A,MATCH($C267,'Policy Characteristics'!$C:$C,0))),"",INDEX('Policy Characteristics'!A:A,MATCH($C267,'Policy Characteristics'!$C:$C,0)))</f>
        <v>Electricity Supply</v>
      </c>
      <c r="B267" s="200" t="str">
        <f>IF(ISBLANK(INDEX('Policy Characteristics'!B:B,MATCH($C267,'Policy Characteristics'!$C:$C,0))),"",INDEX('Policy Characteristics'!B:B,MATCH($C267,'Policy Characteristics'!$C:$C,0)))</f>
        <v>Ban New Power Plants</v>
      </c>
      <c r="C267" s="76" t="str">
        <f t="shared" si="11"/>
        <v>Boolean Ban New Power Plants</v>
      </c>
      <c r="D267" s="78" t="s">
        <v>451</v>
      </c>
      <c r="E267" s="88"/>
      <c r="F267" s="78" t="s">
        <v>452</v>
      </c>
      <c r="G267" s="88"/>
      <c r="H267" s="15">
        <v>615</v>
      </c>
      <c r="I267" s="213" t="s">
        <v>44</v>
      </c>
      <c r="J267" s="202" t="str">
        <f>IF(ISBLANK(INDEX('Policy Characteristics'!D:D,MATCH($C267,'Policy Characteristics'!$C:$C,0))),"",INDEX('Policy Characteristics'!D:D,MATCH($C267,'Policy Characteristics'!$C:$C,0)))</f>
        <v>Ban New Power Plants</v>
      </c>
      <c r="K267" s="76" t="str">
        <f>IF(ISBLANK(INDEX('Policy Characteristics'!E:E,MATCH($C267,'Policy Characteristics'!$C:$C,0))),"",INDEX('Policy Characteristics'!E:E,MATCH($C267,'Policy Characteristics'!$C:$C,0)))</f>
        <v>elec ban new power plants</v>
      </c>
      <c r="L267" s="76">
        <f>IF(ISBLANK(INDEX('Policy Characteristics'!F:F,MATCH($C267,'Policy Characteristics'!$C:$C,0))),"",INDEX('Policy Characteristics'!F:F,MATCH($C267,'Policy Characteristics'!$C:$C,0)))</f>
        <v>0</v>
      </c>
      <c r="M267" s="76">
        <f>IF(ISBLANK(INDEX('Policy Characteristics'!G:G,MATCH($C267,'Policy Characteristics'!$C:$C,0))),"",INDEX('Policy Characteristics'!G:G,MATCH($C267,'Policy Characteristics'!$C:$C,0)))</f>
        <v>1</v>
      </c>
      <c r="N267" s="76">
        <f>IF(ISBLANK(INDEX('Policy Characteristics'!H:H,MATCH($C267,'Policy Characteristics'!$C:$C,0))),"",INDEX('Policy Characteristics'!H:H,MATCH($C267,'Policy Characteristics'!$C:$C,0)))</f>
        <v>1</v>
      </c>
      <c r="O267" s="76" t="str">
        <f>IF(ISBLANK(INDEX('Policy Characteristics'!I:I,MATCH($C267,'Policy Characteristics'!$C:$C,0))),"",INDEX('Policy Characteristics'!I:I,MATCH($C267,'Policy Characteristics'!$C:$C,0)))</f>
        <v>on/off</v>
      </c>
      <c r="P267" s="76" t="str">
        <f>IF(ISBLANK(INDEX('Policy Characteristics'!J:J,MATCH($C267,'Policy Characteristics'!$C:$C,0))),"",INDEX('Policy Characteristics'!J:J,MATCH($C267,'Policy Characteristics'!$C:$C,0)))</f>
        <v>**Description:** This policy prevents new capacity of the selected type(s) from being built or deployed.  // **Guidance for setting values:** No new coal is planned in Georgia.</v>
      </c>
      <c r="Q267" s="76" t="str">
        <f>IF(ISBLANK(INDEX('Policy Characteristics'!K:K,MATCH($C267,'Policy Characteristics'!$C:$C,0))),"",INDEX('Policy Characteristics'!K:K,MATCH($C267,'Policy Characteristics'!$C:$C,0)))</f>
        <v>electricity-sector-main.html#ban</v>
      </c>
      <c r="R267" s="76" t="str">
        <f>IF(ISBLANK(INDEX('Policy Characteristics'!L:L,MATCH($C267,'Policy Characteristics'!$C:$C,0))),"",INDEX('Policy Characteristics'!L:L,MATCH($C267,'Policy Characteristics'!$C:$C,0)))</f>
        <v>ban-new-capacity.html</v>
      </c>
    </row>
    <row r="268" spans="1:18" s="76" customFormat="1" x14ac:dyDescent="0.25">
      <c r="A268" s="76" t="str">
        <f>IF(ISBLANK(INDEX('Policy Characteristics'!A:A,MATCH($C268,'Policy Characteristics'!$C:$C,0))),"",INDEX('Policy Characteristics'!A:A,MATCH($C268,'Policy Characteristics'!$C:$C,0)))</f>
        <v>Electricity Supply</v>
      </c>
      <c r="B268" s="200" t="str">
        <f>IF(ISBLANK(INDEX('Policy Characteristics'!B:B,MATCH($C268,'Policy Characteristics'!$C:$C,0))),"",INDEX('Policy Characteristics'!B:B,MATCH($C268,'Policy Characteristics'!$C:$C,0)))</f>
        <v>Ban New Power Plants</v>
      </c>
      <c r="C268" s="76" t="str">
        <f t="shared" si="11"/>
        <v>Boolean Ban New Power Plants</v>
      </c>
      <c r="D268" s="78" t="s">
        <v>988</v>
      </c>
      <c r="E268" s="88"/>
      <c r="F268" s="78" t="s">
        <v>712</v>
      </c>
      <c r="G268" s="88"/>
      <c r="H268" s="15">
        <v>616</v>
      </c>
      <c r="I268" s="213" t="s">
        <v>44</v>
      </c>
      <c r="J268" s="202" t="str">
        <f>IF(ISBLANK(INDEX('Policy Characteristics'!D:D,MATCH($C268,'Policy Characteristics'!$C:$C,0))),"",INDEX('Policy Characteristics'!D:D,MATCH($C268,'Policy Characteristics'!$C:$C,0)))</f>
        <v>Ban New Power Plants</v>
      </c>
      <c r="K268" s="76" t="str">
        <f>IF(ISBLANK(INDEX('Policy Characteristics'!E:E,MATCH($C268,'Policy Characteristics'!$C:$C,0))),"",INDEX('Policy Characteristics'!E:E,MATCH($C268,'Policy Characteristics'!$C:$C,0)))</f>
        <v>elec ban new power plants</v>
      </c>
      <c r="L268" s="76">
        <f>IF(ISBLANK(INDEX('Policy Characteristics'!F:F,MATCH($C268,'Policy Characteristics'!$C:$C,0))),"",INDEX('Policy Characteristics'!F:F,MATCH($C268,'Policy Characteristics'!$C:$C,0)))</f>
        <v>0</v>
      </c>
      <c r="M268" s="76">
        <f>IF(ISBLANK(INDEX('Policy Characteristics'!G:G,MATCH($C268,'Policy Characteristics'!$C:$C,0))),"",INDEX('Policy Characteristics'!G:G,MATCH($C268,'Policy Characteristics'!$C:$C,0)))</f>
        <v>1</v>
      </c>
      <c r="N268" s="76">
        <f>IF(ISBLANK(INDEX('Policy Characteristics'!H:H,MATCH($C268,'Policy Characteristics'!$C:$C,0))),"",INDEX('Policy Characteristics'!H:H,MATCH($C268,'Policy Characteristics'!$C:$C,0)))</f>
        <v>1</v>
      </c>
      <c r="O268" s="76" t="str">
        <f>IF(ISBLANK(INDEX('Policy Characteristics'!I:I,MATCH($C268,'Policy Characteristics'!$C:$C,0))),"",INDEX('Policy Characteristics'!I:I,MATCH($C268,'Policy Characteristics'!$C:$C,0)))</f>
        <v>on/off</v>
      </c>
      <c r="P268" s="76" t="str">
        <f>IF(ISBLANK(INDEX('Policy Characteristics'!J:J,MATCH($C268,'Policy Characteristics'!$C:$C,0))),"",INDEX('Policy Characteristics'!J:J,MATCH($C268,'Policy Characteristics'!$C:$C,0)))</f>
        <v>**Description:** This policy prevents new capacity of the selected type(s) from being built or deployed.  // **Guidance for setting values:** No new coal is planned in Georgia.</v>
      </c>
      <c r="Q268" s="76" t="str">
        <f>IF(ISBLANK(INDEX('Policy Characteristics'!K:K,MATCH($C268,'Policy Characteristics'!$C:$C,0))),"",INDEX('Policy Characteristics'!K:K,MATCH($C268,'Policy Characteristics'!$C:$C,0)))</f>
        <v>electricity-sector-main.html#ban</v>
      </c>
      <c r="R268" s="76" t="str">
        <f>IF(ISBLANK(INDEX('Policy Characteristics'!L:L,MATCH($C268,'Policy Characteristics'!$C:$C,0))),"",INDEX('Policy Characteristics'!L:L,MATCH($C268,'Policy Characteristics'!$C:$C,0)))</f>
        <v>ban-new-capacity.html</v>
      </c>
    </row>
    <row r="269" spans="1:18" s="76" customFormat="1" x14ac:dyDescent="0.25">
      <c r="A269" s="76" t="str">
        <f>IF(ISBLANK(INDEX('Policy Characteristics'!A:A,MATCH($C269,'Policy Characteristics'!$C:$C,0))),"",INDEX('Policy Characteristics'!A:A,MATCH($C269,'Policy Characteristics'!$C:$C,0)))</f>
        <v>Electricity Supply</v>
      </c>
      <c r="B269" s="200" t="str">
        <f>IF(ISBLANK(INDEX('Policy Characteristics'!B:B,MATCH($C269,'Policy Characteristics'!$C:$C,0))),"",INDEX('Policy Characteristics'!B:B,MATCH($C269,'Policy Characteristics'!$C:$C,0)))</f>
        <v>Ban New Power Plants</v>
      </c>
      <c r="C269" s="76" t="str">
        <f t="shared" si="11"/>
        <v>Boolean Ban New Power Plants</v>
      </c>
      <c r="D269" s="78" t="s">
        <v>989</v>
      </c>
      <c r="E269" s="88"/>
      <c r="F269" s="78" t="s">
        <v>832</v>
      </c>
      <c r="G269" s="88"/>
      <c r="H269" s="15">
        <v>617</v>
      </c>
      <c r="I269" s="213" t="s">
        <v>44</v>
      </c>
      <c r="J269" s="202" t="str">
        <f>IF(ISBLANK(INDEX('Policy Characteristics'!D:D,MATCH($C269,'Policy Characteristics'!$C:$C,0))),"",INDEX('Policy Characteristics'!D:D,MATCH($C269,'Policy Characteristics'!$C:$C,0)))</f>
        <v>Ban New Power Plants</v>
      </c>
      <c r="K269" s="76" t="str">
        <f>IF(ISBLANK(INDEX('Policy Characteristics'!E:E,MATCH($C269,'Policy Characteristics'!$C:$C,0))),"",INDEX('Policy Characteristics'!E:E,MATCH($C269,'Policy Characteristics'!$C:$C,0)))</f>
        <v>elec ban new power plants</v>
      </c>
      <c r="L269" s="76">
        <f>IF(ISBLANK(INDEX('Policy Characteristics'!F:F,MATCH($C269,'Policy Characteristics'!$C:$C,0))),"",INDEX('Policy Characteristics'!F:F,MATCH($C269,'Policy Characteristics'!$C:$C,0)))</f>
        <v>0</v>
      </c>
      <c r="M269" s="76">
        <f>IF(ISBLANK(INDEX('Policy Characteristics'!G:G,MATCH($C269,'Policy Characteristics'!$C:$C,0))),"",INDEX('Policy Characteristics'!G:G,MATCH($C269,'Policy Characteristics'!$C:$C,0)))</f>
        <v>1</v>
      </c>
      <c r="N269" s="76">
        <f>IF(ISBLANK(INDEX('Policy Characteristics'!H:H,MATCH($C269,'Policy Characteristics'!$C:$C,0))),"",INDEX('Policy Characteristics'!H:H,MATCH($C269,'Policy Characteristics'!$C:$C,0)))</f>
        <v>1</v>
      </c>
      <c r="O269" s="76" t="str">
        <f>IF(ISBLANK(INDEX('Policy Characteristics'!I:I,MATCH($C269,'Policy Characteristics'!$C:$C,0))),"",INDEX('Policy Characteristics'!I:I,MATCH($C269,'Policy Characteristics'!$C:$C,0)))</f>
        <v>on/off</v>
      </c>
      <c r="P269" s="76" t="str">
        <f>IF(ISBLANK(INDEX('Policy Characteristics'!J:J,MATCH($C269,'Policy Characteristics'!$C:$C,0))),"",INDEX('Policy Characteristics'!J:J,MATCH($C269,'Policy Characteristics'!$C:$C,0)))</f>
        <v>**Description:** This policy prevents new capacity of the selected type(s) from being built or deployed.  // **Guidance for setting values:** No new coal is planned in Georgia.</v>
      </c>
      <c r="Q269" s="76" t="str">
        <f>IF(ISBLANK(INDEX('Policy Characteristics'!K:K,MATCH($C269,'Policy Characteristics'!$C:$C,0))),"",INDEX('Policy Characteristics'!K:K,MATCH($C269,'Policy Characteristics'!$C:$C,0)))</f>
        <v>electricity-sector-main.html#ban</v>
      </c>
      <c r="R269" s="76" t="str">
        <f>IF(ISBLANK(INDEX('Policy Characteristics'!L:L,MATCH($C269,'Policy Characteristics'!$C:$C,0))),"",INDEX('Policy Characteristics'!L:L,MATCH($C269,'Policy Characteristics'!$C:$C,0)))</f>
        <v>ban-new-capacity.html</v>
      </c>
    </row>
    <row r="270" spans="1:18" s="76" customFormat="1" x14ac:dyDescent="0.25">
      <c r="A270" s="76" t="str">
        <f>IF(ISBLANK(INDEX('Policy Characteristics'!A:A,MATCH($C270,'Policy Characteristics'!$C:$C,0))),"",INDEX('Policy Characteristics'!A:A,MATCH($C270,'Policy Characteristics'!$C:$C,0)))</f>
        <v>Electricity Supply</v>
      </c>
      <c r="B270" s="200" t="str">
        <f>IF(ISBLANK(INDEX('Policy Characteristics'!B:B,MATCH($C270,'Policy Characteristics'!$C:$C,0))),"",INDEX('Policy Characteristics'!B:B,MATCH($C270,'Policy Characteristics'!$C:$C,0)))</f>
        <v>Ban New Power Plants</v>
      </c>
      <c r="C270" s="76" t="str">
        <f t="shared" si="11"/>
        <v>Boolean Ban New Power Plants</v>
      </c>
      <c r="D270" s="78" t="s">
        <v>990</v>
      </c>
      <c r="E270" s="88"/>
      <c r="F270" s="78" t="s">
        <v>714</v>
      </c>
      <c r="G270" s="88"/>
      <c r="H270" s="15">
        <v>618</v>
      </c>
      <c r="I270" s="213" t="s">
        <v>43</v>
      </c>
      <c r="J270" s="202" t="str">
        <f>IF(ISBLANK(INDEX('Policy Characteristics'!D:D,MATCH($C270,'Policy Characteristics'!$C:$C,0))),"",INDEX('Policy Characteristics'!D:D,MATCH($C270,'Policy Characteristics'!$C:$C,0)))</f>
        <v>Ban New Power Plants</v>
      </c>
      <c r="K270" s="76" t="str">
        <f>IF(ISBLANK(INDEX('Policy Characteristics'!E:E,MATCH($C270,'Policy Characteristics'!$C:$C,0))),"",INDEX('Policy Characteristics'!E:E,MATCH($C270,'Policy Characteristics'!$C:$C,0)))</f>
        <v>elec ban new power plants</v>
      </c>
      <c r="L270" s="76">
        <f>IF(ISBLANK(INDEX('Policy Characteristics'!F:F,MATCH($C270,'Policy Characteristics'!$C:$C,0))),"",INDEX('Policy Characteristics'!F:F,MATCH($C270,'Policy Characteristics'!$C:$C,0)))</f>
        <v>0</v>
      </c>
      <c r="M270" s="76">
        <f>IF(ISBLANK(INDEX('Policy Characteristics'!G:G,MATCH($C270,'Policy Characteristics'!$C:$C,0))),"",INDEX('Policy Characteristics'!G:G,MATCH($C270,'Policy Characteristics'!$C:$C,0)))</f>
        <v>1</v>
      </c>
      <c r="N270" s="76">
        <f>IF(ISBLANK(INDEX('Policy Characteristics'!H:H,MATCH($C270,'Policy Characteristics'!$C:$C,0))),"",INDEX('Policy Characteristics'!H:H,MATCH($C270,'Policy Characteristics'!$C:$C,0)))</f>
        <v>1</v>
      </c>
      <c r="O270" s="76" t="str">
        <f>IF(ISBLANK(INDEX('Policy Characteristics'!I:I,MATCH($C270,'Policy Characteristics'!$C:$C,0))),"",INDEX('Policy Characteristics'!I:I,MATCH($C270,'Policy Characteristics'!$C:$C,0)))</f>
        <v>on/off</v>
      </c>
      <c r="P270" s="76" t="str">
        <f>IF(ISBLANK(INDEX('Policy Characteristics'!J:J,MATCH($C270,'Policy Characteristics'!$C:$C,0))),"",INDEX('Policy Characteristics'!J:J,MATCH($C270,'Policy Characteristics'!$C:$C,0)))</f>
        <v>**Description:** This policy prevents new capacity of the selected type(s) from being built or deployed.  // **Guidance for setting values:** No new coal is planned in Georgia.</v>
      </c>
      <c r="Q270" s="76" t="str">
        <f>IF(ISBLANK(INDEX('Policy Characteristics'!K:K,MATCH($C270,'Policy Characteristics'!$C:$C,0))),"",INDEX('Policy Characteristics'!K:K,MATCH($C270,'Policy Characteristics'!$C:$C,0)))</f>
        <v>electricity-sector-main.html#ban</v>
      </c>
      <c r="R270" s="76" t="str">
        <f>IF(ISBLANK(INDEX('Policy Characteristics'!L:L,MATCH($C270,'Policy Characteristics'!$C:$C,0))),"",INDEX('Policy Characteristics'!L:L,MATCH($C270,'Policy Characteristics'!$C:$C,0)))</f>
        <v>ban-new-capacity.html</v>
      </c>
    </row>
    <row r="271" spans="1:18" s="76" customFormat="1" x14ac:dyDescent="0.25">
      <c r="A271" s="76" t="str">
        <f>IF(ISBLANK(INDEX('Policy Characteristics'!A:A,MATCH($C271,'Policy Characteristics'!$C:$C,0))),"",INDEX('Policy Characteristics'!A:A,MATCH($C271,'Policy Characteristics'!$C:$C,0)))</f>
        <v>Electricity Supply</v>
      </c>
      <c r="B271" s="200" t="str">
        <f>IF(ISBLANK(INDEX('Policy Characteristics'!B:B,MATCH($C271,'Policy Characteristics'!$C:$C,0))),"",INDEX('Policy Characteristics'!B:B,MATCH($C271,'Policy Characteristics'!$C:$C,0)))</f>
        <v>Ban New Power Plants</v>
      </c>
      <c r="C271" s="76" t="str">
        <f t="shared" si="11"/>
        <v>Boolean Ban New Power Plants</v>
      </c>
      <c r="D271" s="78" t="s">
        <v>1655</v>
      </c>
      <c r="E271" s="88"/>
      <c r="F271" s="78" t="s">
        <v>1662</v>
      </c>
      <c r="G271" s="88"/>
      <c r="H271" s="15">
        <v>1747</v>
      </c>
      <c r="I271" s="213" t="s">
        <v>43</v>
      </c>
      <c r="J271" s="202" t="str">
        <f>IF(ISBLANK(INDEX('Policy Characteristics'!D:D,MATCH($C271,'Policy Characteristics'!$C:$C,0))),"",INDEX('Policy Characteristics'!D:D,MATCH($C271,'Policy Characteristics'!$C:$C,0)))</f>
        <v>Ban New Power Plants</v>
      </c>
      <c r="K271" s="76" t="str">
        <f>IF(ISBLANK(INDEX('Policy Characteristics'!E:E,MATCH($C271,'Policy Characteristics'!$C:$C,0))),"",INDEX('Policy Characteristics'!E:E,MATCH($C271,'Policy Characteristics'!$C:$C,0)))</f>
        <v>elec ban new power plants</v>
      </c>
      <c r="L271" s="76">
        <f>IF(ISBLANK(INDEX('Policy Characteristics'!F:F,MATCH($C271,'Policy Characteristics'!$C:$C,0))),"",INDEX('Policy Characteristics'!F:F,MATCH($C271,'Policy Characteristics'!$C:$C,0)))</f>
        <v>0</v>
      </c>
      <c r="M271" s="76">
        <f>IF(ISBLANK(INDEX('Policy Characteristics'!G:G,MATCH($C271,'Policy Characteristics'!$C:$C,0))),"",INDEX('Policy Characteristics'!G:G,MATCH($C271,'Policy Characteristics'!$C:$C,0)))</f>
        <v>1</v>
      </c>
      <c r="N271" s="76">
        <f>IF(ISBLANK(INDEX('Policy Characteristics'!H:H,MATCH($C271,'Policy Characteristics'!$C:$C,0))),"",INDEX('Policy Characteristics'!H:H,MATCH($C271,'Policy Characteristics'!$C:$C,0)))</f>
        <v>1</v>
      </c>
      <c r="O271" s="76" t="str">
        <f>IF(ISBLANK(INDEX('Policy Characteristics'!I:I,MATCH($C271,'Policy Characteristics'!$C:$C,0))),"",INDEX('Policy Characteristics'!I:I,MATCH($C271,'Policy Characteristics'!$C:$C,0)))</f>
        <v>on/off</v>
      </c>
      <c r="P271" s="76" t="str">
        <f>IF(ISBLANK(INDEX('Policy Characteristics'!J:J,MATCH($C271,'Policy Characteristics'!$C:$C,0))),"",INDEX('Policy Characteristics'!J:J,MATCH($C271,'Policy Characteristics'!$C:$C,0)))</f>
        <v>**Description:** This policy prevents new capacity of the selected type(s) from being built or deployed.  // **Guidance for setting values:** No new coal is planned in Georgia.</v>
      </c>
      <c r="Q271" s="76" t="str">
        <f>IF(ISBLANK(INDEX('Policy Characteristics'!K:K,MATCH($C271,'Policy Characteristics'!$C:$C,0))),"",INDEX('Policy Characteristics'!K:K,MATCH($C271,'Policy Characteristics'!$C:$C,0)))</f>
        <v>electricity-sector-main.html#ban</v>
      </c>
      <c r="R271" s="76" t="str">
        <f>IF(ISBLANK(INDEX('Policy Characteristics'!L:L,MATCH($C271,'Policy Characteristics'!$C:$C,0))),"",INDEX('Policy Characteristics'!L:L,MATCH($C271,'Policy Characteristics'!$C:$C,0)))</f>
        <v>ban-new-capacity.html</v>
      </c>
    </row>
    <row r="272" spans="1:18" s="76" customFormat="1" x14ac:dyDescent="0.25">
      <c r="A272" s="76" t="str">
        <f>IF(ISBLANK(INDEX('Policy Characteristics'!A:A,MATCH($C272,'Policy Characteristics'!$C:$C,0))),"",INDEX('Policy Characteristics'!A:A,MATCH($C272,'Policy Characteristics'!$C:$C,0)))</f>
        <v>Electricity Supply</v>
      </c>
      <c r="B272" s="200" t="str">
        <f>IF(ISBLANK(INDEX('Policy Characteristics'!B:B,MATCH($C272,'Policy Characteristics'!$C:$C,0))),"",INDEX('Policy Characteristics'!B:B,MATCH($C272,'Policy Characteristics'!$C:$C,0)))</f>
        <v>Ban New Power Plants</v>
      </c>
      <c r="C272" s="76" t="str">
        <f t="shared" si="11"/>
        <v>Boolean Ban New Power Plants</v>
      </c>
      <c r="D272" s="78" t="s">
        <v>1658</v>
      </c>
      <c r="E272" s="88"/>
      <c r="F272" s="78" t="s">
        <v>1663</v>
      </c>
      <c r="G272" s="88"/>
      <c r="H272" s="15">
        <v>1748</v>
      </c>
      <c r="I272" s="213" t="s">
        <v>43</v>
      </c>
      <c r="J272" s="202" t="str">
        <f>IF(ISBLANK(INDEX('Policy Characteristics'!D:D,MATCH($C272,'Policy Characteristics'!$C:$C,0))),"",INDEX('Policy Characteristics'!D:D,MATCH($C272,'Policy Characteristics'!$C:$C,0)))</f>
        <v>Ban New Power Plants</v>
      </c>
      <c r="K272" s="76" t="str">
        <f>IF(ISBLANK(INDEX('Policy Characteristics'!E:E,MATCH($C272,'Policy Characteristics'!$C:$C,0))),"",INDEX('Policy Characteristics'!E:E,MATCH($C272,'Policy Characteristics'!$C:$C,0)))</f>
        <v>elec ban new power plants</v>
      </c>
      <c r="L272" s="76">
        <f>IF(ISBLANK(INDEX('Policy Characteristics'!F:F,MATCH($C272,'Policy Characteristics'!$C:$C,0))),"",INDEX('Policy Characteristics'!F:F,MATCH($C272,'Policy Characteristics'!$C:$C,0)))</f>
        <v>0</v>
      </c>
      <c r="M272" s="76">
        <f>IF(ISBLANK(INDEX('Policy Characteristics'!G:G,MATCH($C272,'Policy Characteristics'!$C:$C,0))),"",INDEX('Policy Characteristics'!G:G,MATCH($C272,'Policy Characteristics'!$C:$C,0)))</f>
        <v>1</v>
      </c>
      <c r="N272" s="76">
        <f>IF(ISBLANK(INDEX('Policy Characteristics'!H:H,MATCH($C272,'Policy Characteristics'!$C:$C,0))),"",INDEX('Policy Characteristics'!H:H,MATCH($C272,'Policy Characteristics'!$C:$C,0)))</f>
        <v>1</v>
      </c>
      <c r="O272" s="76" t="str">
        <f>IF(ISBLANK(INDEX('Policy Characteristics'!I:I,MATCH($C272,'Policy Characteristics'!$C:$C,0))),"",INDEX('Policy Characteristics'!I:I,MATCH($C272,'Policy Characteristics'!$C:$C,0)))</f>
        <v>on/off</v>
      </c>
      <c r="P272" s="76" t="str">
        <f>IF(ISBLANK(INDEX('Policy Characteristics'!J:J,MATCH($C272,'Policy Characteristics'!$C:$C,0))),"",INDEX('Policy Characteristics'!J:J,MATCH($C272,'Policy Characteristics'!$C:$C,0)))</f>
        <v>**Description:** This policy prevents new capacity of the selected type(s) from being built or deployed.  // **Guidance for setting values:** No new coal is planned in Georgia.</v>
      </c>
      <c r="Q272" s="76" t="str">
        <f>IF(ISBLANK(INDEX('Policy Characteristics'!K:K,MATCH($C272,'Policy Characteristics'!$C:$C,0))),"",INDEX('Policy Characteristics'!K:K,MATCH($C272,'Policy Characteristics'!$C:$C,0)))</f>
        <v>electricity-sector-main.html#ban</v>
      </c>
      <c r="R272" s="76" t="str">
        <f>IF(ISBLANK(INDEX('Policy Characteristics'!L:L,MATCH($C272,'Policy Characteristics'!$C:$C,0))),"",INDEX('Policy Characteristics'!L:L,MATCH($C272,'Policy Characteristics'!$C:$C,0)))</f>
        <v>ban-new-capacity.html</v>
      </c>
    </row>
    <row r="273" spans="1:18" s="76" customFormat="1" x14ac:dyDescent="0.25">
      <c r="A273" s="76" t="str">
        <f>IF(ISBLANK(INDEX('Policy Characteristics'!A:A,MATCH($C273,'Policy Characteristics'!$C:$C,0))),"",INDEX('Policy Characteristics'!A:A,MATCH($C273,'Policy Characteristics'!$C:$C,0)))</f>
        <v>Electricity Supply</v>
      </c>
      <c r="B273" s="200" t="str">
        <f>IF(ISBLANK(INDEX('Policy Characteristics'!B:B,MATCH($C273,'Policy Characteristics'!$C:$C,0))),"",INDEX('Policy Characteristics'!B:B,MATCH($C273,'Policy Characteristics'!$C:$C,0)))</f>
        <v>Ban New Power Plants</v>
      </c>
      <c r="C273" s="76" t="str">
        <f t="shared" si="11"/>
        <v>Boolean Ban New Power Plants</v>
      </c>
      <c r="D273" s="78" t="s">
        <v>1659</v>
      </c>
      <c r="E273" s="88"/>
      <c r="F273" s="78" t="s">
        <v>1664</v>
      </c>
      <c r="G273" s="88"/>
      <c r="H273" s="15">
        <v>1749</v>
      </c>
      <c r="I273" s="213" t="s">
        <v>43</v>
      </c>
      <c r="J273" s="202" t="str">
        <f>IF(ISBLANK(INDEX('Policy Characteristics'!D:D,MATCH($C273,'Policy Characteristics'!$C:$C,0))),"",INDEX('Policy Characteristics'!D:D,MATCH($C273,'Policy Characteristics'!$C:$C,0)))</f>
        <v>Ban New Power Plants</v>
      </c>
      <c r="K273" s="76" t="str">
        <f>IF(ISBLANK(INDEX('Policy Characteristics'!E:E,MATCH($C273,'Policy Characteristics'!$C:$C,0))),"",INDEX('Policy Characteristics'!E:E,MATCH($C273,'Policy Characteristics'!$C:$C,0)))</f>
        <v>elec ban new power plants</v>
      </c>
      <c r="L273" s="76">
        <f>IF(ISBLANK(INDEX('Policy Characteristics'!F:F,MATCH($C273,'Policy Characteristics'!$C:$C,0))),"",INDEX('Policy Characteristics'!F:F,MATCH($C273,'Policy Characteristics'!$C:$C,0)))</f>
        <v>0</v>
      </c>
      <c r="M273" s="76">
        <f>IF(ISBLANK(INDEX('Policy Characteristics'!G:G,MATCH($C273,'Policy Characteristics'!$C:$C,0))),"",INDEX('Policy Characteristics'!G:G,MATCH($C273,'Policy Characteristics'!$C:$C,0)))</f>
        <v>1</v>
      </c>
      <c r="N273" s="76">
        <f>IF(ISBLANK(INDEX('Policy Characteristics'!H:H,MATCH($C273,'Policy Characteristics'!$C:$C,0))),"",INDEX('Policy Characteristics'!H:H,MATCH($C273,'Policy Characteristics'!$C:$C,0)))</f>
        <v>1</v>
      </c>
      <c r="O273" s="76" t="str">
        <f>IF(ISBLANK(INDEX('Policy Characteristics'!I:I,MATCH($C273,'Policy Characteristics'!$C:$C,0))),"",INDEX('Policy Characteristics'!I:I,MATCH($C273,'Policy Characteristics'!$C:$C,0)))</f>
        <v>on/off</v>
      </c>
      <c r="P273" s="76" t="str">
        <f>IF(ISBLANK(INDEX('Policy Characteristics'!J:J,MATCH($C273,'Policy Characteristics'!$C:$C,0))),"",INDEX('Policy Characteristics'!J:J,MATCH($C273,'Policy Characteristics'!$C:$C,0)))</f>
        <v>**Description:** This policy prevents new capacity of the selected type(s) from being built or deployed.  // **Guidance for setting values:** No new coal is planned in Georgia.</v>
      </c>
      <c r="Q273" s="76" t="str">
        <f>IF(ISBLANK(INDEX('Policy Characteristics'!K:K,MATCH($C273,'Policy Characteristics'!$C:$C,0))),"",INDEX('Policy Characteristics'!K:K,MATCH($C273,'Policy Characteristics'!$C:$C,0)))</f>
        <v>electricity-sector-main.html#ban</v>
      </c>
      <c r="R273" s="76" t="str">
        <f>IF(ISBLANK(INDEX('Policy Characteristics'!L:L,MATCH($C273,'Policy Characteristics'!$C:$C,0))),"",INDEX('Policy Characteristics'!L:L,MATCH($C273,'Policy Characteristics'!$C:$C,0)))</f>
        <v>ban-new-capacity.html</v>
      </c>
    </row>
    <row r="274" spans="1:18" s="76" customFormat="1" x14ac:dyDescent="0.25">
      <c r="A274" s="76" t="str">
        <f>IF(ISBLANK(INDEX('Policy Characteristics'!A:A,MATCH($C274,'Policy Characteristics'!$C:$C,0))),"",INDEX('Policy Characteristics'!A:A,MATCH($C274,'Policy Characteristics'!$C:$C,0)))</f>
        <v>Electricity Supply</v>
      </c>
      <c r="B274" s="200" t="str">
        <f>IF(ISBLANK(INDEX('Policy Characteristics'!B:B,MATCH($C274,'Policy Characteristics'!$C:$C,0))),"",INDEX('Policy Characteristics'!B:B,MATCH($C274,'Policy Characteristics'!$C:$C,0)))</f>
        <v>Ban New Power Plants</v>
      </c>
      <c r="C274" s="76" t="str">
        <f t="shared" si="11"/>
        <v>Boolean Ban New Power Plants</v>
      </c>
      <c r="D274" s="78" t="s">
        <v>1660</v>
      </c>
      <c r="E274" s="88"/>
      <c r="F274" s="78" t="s">
        <v>1665</v>
      </c>
      <c r="G274" s="88"/>
      <c r="H274" s="15">
        <v>1750</v>
      </c>
      <c r="I274" s="213" t="s">
        <v>43</v>
      </c>
      <c r="J274" s="202" t="str">
        <f>IF(ISBLANK(INDEX('Policy Characteristics'!D:D,MATCH($C274,'Policy Characteristics'!$C:$C,0))),"",INDEX('Policy Characteristics'!D:D,MATCH($C274,'Policy Characteristics'!$C:$C,0)))</f>
        <v>Ban New Power Plants</v>
      </c>
      <c r="K274" s="76" t="str">
        <f>IF(ISBLANK(INDEX('Policy Characteristics'!E:E,MATCH($C274,'Policy Characteristics'!$C:$C,0))),"",INDEX('Policy Characteristics'!E:E,MATCH($C274,'Policy Characteristics'!$C:$C,0)))</f>
        <v>elec ban new power plants</v>
      </c>
      <c r="L274" s="76">
        <f>IF(ISBLANK(INDEX('Policy Characteristics'!F:F,MATCH($C274,'Policy Characteristics'!$C:$C,0))),"",INDEX('Policy Characteristics'!F:F,MATCH($C274,'Policy Characteristics'!$C:$C,0)))</f>
        <v>0</v>
      </c>
      <c r="M274" s="76">
        <f>IF(ISBLANK(INDEX('Policy Characteristics'!G:G,MATCH($C274,'Policy Characteristics'!$C:$C,0))),"",INDEX('Policy Characteristics'!G:G,MATCH($C274,'Policy Characteristics'!$C:$C,0)))</f>
        <v>1</v>
      </c>
      <c r="N274" s="76">
        <f>IF(ISBLANK(INDEX('Policy Characteristics'!H:H,MATCH($C274,'Policy Characteristics'!$C:$C,0))),"",INDEX('Policy Characteristics'!H:H,MATCH($C274,'Policy Characteristics'!$C:$C,0)))</f>
        <v>1</v>
      </c>
      <c r="O274" s="76" t="str">
        <f>IF(ISBLANK(INDEX('Policy Characteristics'!I:I,MATCH($C274,'Policy Characteristics'!$C:$C,0))),"",INDEX('Policy Characteristics'!I:I,MATCH($C274,'Policy Characteristics'!$C:$C,0)))</f>
        <v>on/off</v>
      </c>
      <c r="P274" s="76" t="str">
        <f>IF(ISBLANK(INDEX('Policy Characteristics'!J:J,MATCH($C274,'Policy Characteristics'!$C:$C,0))),"",INDEX('Policy Characteristics'!J:J,MATCH($C274,'Policy Characteristics'!$C:$C,0)))</f>
        <v>**Description:** This policy prevents new capacity of the selected type(s) from being built or deployed.  // **Guidance for setting values:** No new coal is planned in Georgia.</v>
      </c>
      <c r="Q274" s="76" t="str">
        <f>IF(ISBLANK(INDEX('Policy Characteristics'!K:K,MATCH($C274,'Policy Characteristics'!$C:$C,0))),"",INDEX('Policy Characteristics'!K:K,MATCH($C274,'Policy Characteristics'!$C:$C,0)))</f>
        <v>electricity-sector-main.html#ban</v>
      </c>
      <c r="R274" s="76" t="str">
        <f>IF(ISBLANK(INDEX('Policy Characteristics'!L:L,MATCH($C274,'Policy Characteristics'!$C:$C,0))),"",INDEX('Policy Characteristics'!L:L,MATCH($C274,'Policy Characteristics'!$C:$C,0)))</f>
        <v>ban-new-capacity.html</v>
      </c>
    </row>
    <row r="275" spans="1:18" s="76" customFormat="1" x14ac:dyDescent="0.25">
      <c r="A275" s="76" t="str">
        <f>IF(ISBLANK(INDEX('Policy Characteristics'!A:A,MATCH($C275,'Policy Characteristics'!$C:$C,0))),"",INDEX('Policy Characteristics'!A:A,MATCH($C275,'Policy Characteristics'!$C:$C,0)))</f>
        <v>Electricity Supply</v>
      </c>
      <c r="B275" s="200" t="str">
        <f>IF(ISBLANK(INDEX('Policy Characteristics'!B:B,MATCH($C275,'Policy Characteristics'!$C:$C,0))),"",INDEX('Policy Characteristics'!B:B,MATCH($C275,'Policy Characteristics'!$C:$C,0)))</f>
        <v>Ban New Power Plants</v>
      </c>
      <c r="C275" s="76" t="str">
        <f t="shared" si="11"/>
        <v>Boolean Ban New Power Plants</v>
      </c>
      <c r="D275" s="78" t="s">
        <v>1661</v>
      </c>
      <c r="E275" s="88"/>
      <c r="F275" s="78" t="s">
        <v>1666</v>
      </c>
      <c r="G275" s="88"/>
      <c r="H275" s="15">
        <v>1751</v>
      </c>
      <c r="I275" s="213" t="s">
        <v>43</v>
      </c>
      <c r="J275" s="202" t="str">
        <f>IF(ISBLANK(INDEX('Policy Characteristics'!D:D,MATCH($C275,'Policy Characteristics'!$C:$C,0))),"",INDEX('Policy Characteristics'!D:D,MATCH($C275,'Policy Characteristics'!$C:$C,0)))</f>
        <v>Ban New Power Plants</v>
      </c>
      <c r="K275" s="76" t="str">
        <f>IF(ISBLANK(INDEX('Policy Characteristics'!E:E,MATCH($C275,'Policy Characteristics'!$C:$C,0))),"",INDEX('Policy Characteristics'!E:E,MATCH($C275,'Policy Characteristics'!$C:$C,0)))</f>
        <v>elec ban new power plants</v>
      </c>
      <c r="L275" s="76">
        <f>IF(ISBLANK(INDEX('Policy Characteristics'!F:F,MATCH($C275,'Policy Characteristics'!$C:$C,0))),"",INDEX('Policy Characteristics'!F:F,MATCH($C275,'Policy Characteristics'!$C:$C,0)))</f>
        <v>0</v>
      </c>
      <c r="M275" s="76">
        <f>IF(ISBLANK(INDEX('Policy Characteristics'!G:G,MATCH($C275,'Policy Characteristics'!$C:$C,0))),"",INDEX('Policy Characteristics'!G:G,MATCH($C275,'Policy Characteristics'!$C:$C,0)))</f>
        <v>1</v>
      </c>
      <c r="N275" s="76">
        <f>IF(ISBLANK(INDEX('Policy Characteristics'!H:H,MATCH($C275,'Policy Characteristics'!$C:$C,0))),"",INDEX('Policy Characteristics'!H:H,MATCH($C275,'Policy Characteristics'!$C:$C,0)))</f>
        <v>1</v>
      </c>
      <c r="O275" s="76" t="str">
        <f>IF(ISBLANK(INDEX('Policy Characteristics'!I:I,MATCH($C275,'Policy Characteristics'!$C:$C,0))),"",INDEX('Policy Characteristics'!I:I,MATCH($C275,'Policy Characteristics'!$C:$C,0)))</f>
        <v>on/off</v>
      </c>
      <c r="P275" s="76" t="str">
        <f>IF(ISBLANK(INDEX('Policy Characteristics'!J:J,MATCH($C275,'Policy Characteristics'!$C:$C,0))),"",INDEX('Policy Characteristics'!J:J,MATCH($C275,'Policy Characteristics'!$C:$C,0)))</f>
        <v>**Description:** This policy prevents new capacity of the selected type(s) from being built or deployed.  // **Guidance for setting values:** No new coal is planned in Georgia.</v>
      </c>
      <c r="Q275" s="76" t="str">
        <f>IF(ISBLANK(INDEX('Policy Characteristics'!K:K,MATCH($C275,'Policy Characteristics'!$C:$C,0))),"",INDEX('Policy Characteristics'!K:K,MATCH($C275,'Policy Characteristics'!$C:$C,0)))</f>
        <v>electricity-sector-main.html#ban</v>
      </c>
      <c r="R275" s="76" t="str">
        <f>IF(ISBLANK(INDEX('Policy Characteristics'!L:L,MATCH($C275,'Policy Characteristics'!$C:$C,0))),"",INDEX('Policy Characteristics'!L:L,MATCH($C275,'Policy Characteristics'!$C:$C,0)))</f>
        <v>ban-new-capacity.html</v>
      </c>
    </row>
    <row r="276" spans="1:18" s="76" customFormat="1" x14ac:dyDescent="0.25">
      <c r="A276" s="76" t="str">
        <f>IF(ISBLANK(INDEX('Policy Characteristics'!A:A,MATCH($C276,'Policy Characteristics'!$C:$C,0))),"",INDEX('Policy Characteristics'!A:A,MATCH($C276,'Policy Characteristics'!$C:$C,0)))</f>
        <v>Electricity Supply</v>
      </c>
      <c r="B276" s="200" t="str">
        <f>IF(ISBLANK(INDEX('Policy Characteristics'!B:B,MATCH($C276,'Policy Characteristics'!$C:$C,0))),"",INDEX('Policy Characteristics'!B:B,MATCH($C276,'Policy Characteristics'!$C:$C,0)))</f>
        <v>Ban New Power Plants</v>
      </c>
      <c r="C276" s="76" t="str">
        <f t="shared" si="11"/>
        <v>Boolean Ban New Power Plants</v>
      </c>
      <c r="D276" s="78" t="s">
        <v>1748</v>
      </c>
      <c r="E276" s="88"/>
      <c r="F276" s="78" t="s">
        <v>1746</v>
      </c>
      <c r="G276" s="88"/>
      <c r="H276" s="15">
        <v>1752</v>
      </c>
      <c r="I276" s="213" t="s">
        <v>43</v>
      </c>
      <c r="J276" s="202" t="str">
        <f>IF(ISBLANK(INDEX('Policy Characteristics'!D:D,MATCH($C276,'Policy Characteristics'!$C:$C,0))),"",INDEX('Policy Characteristics'!D:D,MATCH($C276,'Policy Characteristics'!$C:$C,0)))</f>
        <v>Ban New Power Plants</v>
      </c>
      <c r="K276" s="76" t="str">
        <f>IF(ISBLANK(INDEX('Policy Characteristics'!E:E,MATCH($C276,'Policy Characteristics'!$C:$C,0))),"",INDEX('Policy Characteristics'!E:E,MATCH($C276,'Policy Characteristics'!$C:$C,0)))</f>
        <v>elec ban new power plants</v>
      </c>
      <c r="L276" s="76">
        <f>IF(ISBLANK(INDEX('Policy Characteristics'!F:F,MATCH($C276,'Policy Characteristics'!$C:$C,0))),"",INDEX('Policy Characteristics'!F:F,MATCH($C276,'Policy Characteristics'!$C:$C,0)))</f>
        <v>0</v>
      </c>
      <c r="M276" s="76">
        <f>IF(ISBLANK(INDEX('Policy Characteristics'!G:G,MATCH($C276,'Policy Characteristics'!$C:$C,0))),"",INDEX('Policy Characteristics'!G:G,MATCH($C276,'Policy Characteristics'!$C:$C,0)))</f>
        <v>1</v>
      </c>
      <c r="N276" s="76">
        <f>IF(ISBLANK(INDEX('Policy Characteristics'!H:H,MATCH($C276,'Policy Characteristics'!$C:$C,0))),"",INDEX('Policy Characteristics'!H:H,MATCH($C276,'Policy Characteristics'!$C:$C,0)))</f>
        <v>1</v>
      </c>
      <c r="O276" s="76" t="str">
        <f>IF(ISBLANK(INDEX('Policy Characteristics'!I:I,MATCH($C276,'Policy Characteristics'!$C:$C,0))),"",INDEX('Policy Characteristics'!I:I,MATCH($C276,'Policy Characteristics'!$C:$C,0)))</f>
        <v>on/off</v>
      </c>
      <c r="P276" s="76" t="str">
        <f>IF(ISBLANK(INDEX('Policy Characteristics'!J:J,MATCH($C276,'Policy Characteristics'!$C:$C,0))),"",INDEX('Policy Characteristics'!J:J,MATCH($C276,'Policy Characteristics'!$C:$C,0)))</f>
        <v>**Description:** This policy prevents new capacity of the selected type(s) from being built or deployed.  // **Guidance for setting values:** No new coal is planned in Georgia.</v>
      </c>
      <c r="Q276" s="76" t="str">
        <f>IF(ISBLANK(INDEX('Policy Characteristics'!K:K,MATCH($C276,'Policy Characteristics'!$C:$C,0))),"",INDEX('Policy Characteristics'!K:K,MATCH($C276,'Policy Characteristics'!$C:$C,0)))</f>
        <v>electricity-sector-main.html#ban</v>
      </c>
      <c r="R276" s="76" t="str">
        <f>IF(ISBLANK(INDEX('Policy Characteristics'!L:L,MATCH($C276,'Policy Characteristics'!$C:$C,0))),"",INDEX('Policy Characteristics'!L:L,MATCH($C276,'Policy Characteristics'!$C:$C,0)))</f>
        <v>ban-new-capacity.html</v>
      </c>
    </row>
    <row r="277" spans="1:18" s="76" customFormat="1" x14ac:dyDescent="0.25">
      <c r="A277" s="76" t="str">
        <f>IF(ISBLANK(INDEX('Policy Characteristics'!A:A,MATCH($C277,'Policy Characteristics'!$C:$C,0))),"",INDEX('Policy Characteristics'!A:A,MATCH($C277,'Policy Characteristics'!$C:$C,0)))</f>
        <v>Electricity Supply</v>
      </c>
      <c r="B277" s="200" t="str">
        <f>IF(ISBLANK(INDEX('Policy Characteristics'!B:B,MATCH($C277,'Policy Characteristics'!$C:$C,0))),"",INDEX('Policy Characteristics'!B:B,MATCH($C277,'Policy Characteristics'!$C:$C,0)))</f>
        <v>Ban New Power Plants</v>
      </c>
      <c r="C277" s="76" t="str">
        <f t="shared" si="11"/>
        <v>Boolean Ban New Power Plants</v>
      </c>
      <c r="D277" s="78" t="s">
        <v>1749</v>
      </c>
      <c r="E277" s="88"/>
      <c r="F277" s="78" t="s">
        <v>1747</v>
      </c>
      <c r="G277" s="88"/>
      <c r="H277" s="15">
        <v>2236</v>
      </c>
      <c r="I277" s="213" t="s">
        <v>43</v>
      </c>
      <c r="J277" s="202" t="str">
        <f>IF(ISBLANK(INDEX('Policy Characteristics'!D:D,MATCH($C277,'Policy Characteristics'!$C:$C,0))),"",INDEX('Policy Characteristics'!D:D,MATCH($C277,'Policy Characteristics'!$C:$C,0)))</f>
        <v>Ban New Power Plants</v>
      </c>
      <c r="K277" s="76" t="str">
        <f>IF(ISBLANK(INDEX('Policy Characteristics'!E:E,MATCH($C277,'Policy Characteristics'!$C:$C,0))),"",INDEX('Policy Characteristics'!E:E,MATCH($C277,'Policy Characteristics'!$C:$C,0)))</f>
        <v>elec ban new power plants</v>
      </c>
      <c r="L277" s="76">
        <f>IF(ISBLANK(INDEX('Policy Characteristics'!F:F,MATCH($C277,'Policy Characteristics'!$C:$C,0))),"",INDEX('Policy Characteristics'!F:F,MATCH($C277,'Policy Characteristics'!$C:$C,0)))</f>
        <v>0</v>
      </c>
      <c r="M277" s="76">
        <f>IF(ISBLANK(INDEX('Policy Characteristics'!G:G,MATCH($C277,'Policy Characteristics'!$C:$C,0))),"",INDEX('Policy Characteristics'!G:G,MATCH($C277,'Policy Characteristics'!$C:$C,0)))</f>
        <v>1</v>
      </c>
      <c r="N277" s="76">
        <f>IF(ISBLANK(INDEX('Policy Characteristics'!H:H,MATCH($C277,'Policy Characteristics'!$C:$C,0))),"",INDEX('Policy Characteristics'!H:H,MATCH($C277,'Policy Characteristics'!$C:$C,0)))</f>
        <v>1</v>
      </c>
      <c r="O277" s="76" t="str">
        <f>IF(ISBLANK(INDEX('Policy Characteristics'!I:I,MATCH($C277,'Policy Characteristics'!$C:$C,0))),"",INDEX('Policy Characteristics'!I:I,MATCH($C277,'Policy Characteristics'!$C:$C,0)))</f>
        <v>on/off</v>
      </c>
      <c r="P277" s="76" t="str">
        <f>IF(ISBLANK(INDEX('Policy Characteristics'!J:J,MATCH($C277,'Policy Characteristics'!$C:$C,0))),"",INDEX('Policy Characteristics'!J:J,MATCH($C277,'Policy Characteristics'!$C:$C,0)))</f>
        <v>**Description:** This policy prevents new capacity of the selected type(s) from being built or deployed.  // **Guidance for setting values:** No new coal is planned in Georgia.</v>
      </c>
      <c r="Q277" s="76" t="str">
        <f>IF(ISBLANK(INDEX('Policy Characteristics'!K:K,MATCH($C277,'Policy Characteristics'!$C:$C,0))),"",INDEX('Policy Characteristics'!K:K,MATCH($C277,'Policy Characteristics'!$C:$C,0)))</f>
        <v>electricity-sector-main.html#ban</v>
      </c>
      <c r="R277" s="76" t="str">
        <f>IF(ISBLANK(INDEX('Policy Characteristics'!L:L,MATCH($C277,'Policy Characteristics'!$C:$C,0))),"",INDEX('Policy Characteristics'!L:L,MATCH($C277,'Policy Characteristics'!$C:$C,0)))</f>
        <v>ban-new-capacity.html</v>
      </c>
    </row>
    <row r="278" spans="1:18" s="76" customFormat="1" x14ac:dyDescent="0.25">
      <c r="A278" s="76" t="str">
        <f>IF(ISBLANK(INDEX('Policy Characteristics'!A:A,MATCH($C278,'Policy Characteristics'!$C:$C,0))),"",INDEX('Policy Characteristics'!A:A,MATCH($C278,'Policy Characteristics'!$C:$C,0)))</f>
        <v>Electricity Supply</v>
      </c>
      <c r="B278" s="200" t="str">
        <f>IF(ISBLANK(INDEX('Policy Characteristics'!B:B,MATCH($C278,'Policy Characteristics'!$C:$C,0))),"",INDEX('Policy Characteristics'!B:B,MATCH($C278,'Policy Characteristics'!$C:$C,0)))</f>
        <v>Ban New Power Plant Retrofits</v>
      </c>
      <c r="C278" s="143" t="s">
        <v>1901</v>
      </c>
      <c r="D278" s="88" t="s">
        <v>445</v>
      </c>
      <c r="E278" s="88"/>
      <c r="F278" s="88" t="s">
        <v>444</v>
      </c>
      <c r="G278" s="88"/>
      <c r="H278" s="15">
        <v>2436</v>
      </c>
      <c r="I278" s="213" t="s">
        <v>44</v>
      </c>
      <c r="J278" s="202" t="str">
        <f>IF(ISBLANK(INDEX('Policy Characteristics'!D:D,MATCH($C278,'Policy Characteristics'!$C:$C,0))),"",INDEX('Policy Characteristics'!D:D,MATCH($C278,'Policy Characteristics'!$C:$C,0)))</f>
        <v>Ban New Power Plant Retrofits</v>
      </c>
      <c r="K278" s="76" t="str">
        <f>IF(ISBLANK(INDEX('Policy Characteristics'!E:E,MATCH($C278,'Policy Characteristics'!$C:$C,0))),"",INDEX('Policy Characteristics'!E:E,MATCH($C278,'Policy Characteristics'!$C:$C,0)))</f>
        <v>elec ban new power plant retrofits</v>
      </c>
      <c r="L278" s="76">
        <f>IF(ISBLANK(INDEX('Policy Characteristics'!F:F,MATCH($C278,'Policy Characteristics'!$C:$C,0))),"",INDEX('Policy Characteristics'!F:F,MATCH($C278,'Policy Characteristics'!$C:$C,0)))</f>
        <v>0</v>
      </c>
      <c r="M278" s="76">
        <f>IF(ISBLANK(INDEX('Policy Characteristics'!G:G,MATCH($C278,'Policy Characteristics'!$C:$C,0))),"",INDEX('Policy Characteristics'!G:G,MATCH($C278,'Policy Characteristics'!$C:$C,0)))</f>
        <v>1</v>
      </c>
      <c r="N278" s="76">
        <f>IF(ISBLANK(INDEX('Policy Characteristics'!H:H,MATCH($C278,'Policy Characteristics'!$C:$C,0))),"",INDEX('Policy Characteristics'!H:H,MATCH($C278,'Policy Characteristics'!$C:$C,0)))</f>
        <v>1</v>
      </c>
      <c r="O278" s="76" t="str">
        <f>IF(ISBLANK(INDEX('Policy Characteristics'!I:I,MATCH($C278,'Policy Characteristics'!$C:$C,0))),"",INDEX('Policy Characteristics'!I:I,MATCH($C278,'Policy Characteristics'!$C:$C,0)))</f>
        <v>on/off</v>
      </c>
      <c r="P278" s="76" t="str">
        <f>IF(ISBLANK(INDEX('Policy Characteristics'!J:J,MATCH($C278,'Policy Characteristics'!$C:$C,0))),"",INDEX('Policy Characteristics'!J:J,MATCH($C278,'Policy Characteristics'!$C:$C,0)))</f>
        <v>**Description:** This policy prevents new capacity of the selected CCS plant type(s) from being built to replace existing non-CCS plants.</v>
      </c>
      <c r="Q278" s="76" t="str">
        <f>IF(ISBLANK(INDEX('Policy Characteristics'!K:K,MATCH($C278,'Policy Characteristics'!$C:$C,0))),"",INDEX('Policy Characteristics'!K:K,MATCH($C278,'Policy Characteristics'!$C:$C,0)))</f>
        <v/>
      </c>
      <c r="R278" s="76" t="str">
        <f>IF(ISBLANK(INDEX('Policy Characteristics'!L:L,MATCH($C278,'Policy Characteristics'!$C:$C,0))),"",INDEX('Policy Characteristics'!L:L,MATCH($C278,'Policy Characteristics'!$C:$C,0)))</f>
        <v/>
      </c>
    </row>
    <row r="279" spans="1:18" s="76" customFormat="1" x14ac:dyDescent="0.25">
      <c r="A279" s="76" t="str">
        <f>IF(ISBLANK(INDEX('Policy Characteristics'!A:A,MATCH($C279,'Policy Characteristics'!$C:$C,0))),"",INDEX('Policy Characteristics'!A:A,MATCH($C279,'Policy Characteristics'!$C:$C,0)))</f>
        <v>Electricity Supply</v>
      </c>
      <c r="B279" s="200" t="str">
        <f>IF(ISBLANK(INDEX('Policy Characteristics'!B:B,MATCH($C279,'Policy Characteristics'!$C:$C,0))),"",INDEX('Policy Characteristics'!B:B,MATCH($C279,'Policy Characteristics'!$C:$C,0)))</f>
        <v>Ban New Power Plant Retrofits</v>
      </c>
      <c r="C279" s="76" t="str">
        <f>C$278</f>
        <v>Boolean Ban New Power Plant Retrofits</v>
      </c>
      <c r="D279" s="78" t="s">
        <v>1656</v>
      </c>
      <c r="E279" s="88"/>
      <c r="F279" s="78" t="s">
        <v>1597</v>
      </c>
      <c r="G279" s="88"/>
      <c r="H279" s="15">
        <v>2437</v>
      </c>
      <c r="I279" s="213" t="s">
        <v>44</v>
      </c>
      <c r="J279" s="202" t="str">
        <f>IF(ISBLANK(INDEX('Policy Characteristics'!D:D,MATCH($C279,'Policy Characteristics'!$C:$C,0))),"",INDEX('Policy Characteristics'!D:D,MATCH($C279,'Policy Characteristics'!$C:$C,0)))</f>
        <v>Ban New Power Plant Retrofits</v>
      </c>
      <c r="K279" s="76" t="str">
        <f>IF(ISBLANK(INDEX('Policy Characteristics'!E:E,MATCH($C279,'Policy Characteristics'!$C:$C,0))),"",INDEX('Policy Characteristics'!E:E,MATCH($C279,'Policy Characteristics'!$C:$C,0)))</f>
        <v>elec ban new power plant retrofits</v>
      </c>
      <c r="L279" s="76">
        <f>IF(ISBLANK(INDEX('Policy Characteristics'!F:F,MATCH($C279,'Policy Characteristics'!$C:$C,0))),"",INDEX('Policy Characteristics'!F:F,MATCH($C279,'Policy Characteristics'!$C:$C,0)))</f>
        <v>0</v>
      </c>
      <c r="M279" s="76">
        <f>IF(ISBLANK(INDEX('Policy Characteristics'!G:G,MATCH($C279,'Policy Characteristics'!$C:$C,0))),"",INDEX('Policy Characteristics'!G:G,MATCH($C279,'Policy Characteristics'!$C:$C,0)))</f>
        <v>1</v>
      </c>
      <c r="N279" s="76">
        <f>IF(ISBLANK(INDEX('Policy Characteristics'!H:H,MATCH($C279,'Policy Characteristics'!$C:$C,0))),"",INDEX('Policy Characteristics'!H:H,MATCH($C279,'Policy Characteristics'!$C:$C,0)))</f>
        <v>1</v>
      </c>
      <c r="O279" s="76" t="str">
        <f>IF(ISBLANK(INDEX('Policy Characteristics'!I:I,MATCH($C279,'Policy Characteristics'!$C:$C,0))),"",INDEX('Policy Characteristics'!I:I,MATCH($C279,'Policy Characteristics'!$C:$C,0)))</f>
        <v>on/off</v>
      </c>
      <c r="P279" s="76" t="str">
        <f>IF(ISBLANK(INDEX('Policy Characteristics'!J:J,MATCH($C279,'Policy Characteristics'!$C:$C,0))),"",INDEX('Policy Characteristics'!J:J,MATCH($C279,'Policy Characteristics'!$C:$C,0)))</f>
        <v>**Description:** This policy prevents new capacity of the selected CCS plant type(s) from being built to replace existing non-CCS plants.</v>
      </c>
      <c r="Q279" s="76" t="str">
        <f>IF(ISBLANK(INDEX('Policy Characteristics'!K:K,MATCH($C279,'Policy Characteristics'!$C:$C,0))),"",INDEX('Policy Characteristics'!K:K,MATCH($C279,'Policy Characteristics'!$C:$C,0)))</f>
        <v/>
      </c>
      <c r="R279" s="76" t="str">
        <f>IF(ISBLANK(INDEX('Policy Characteristics'!L:L,MATCH($C279,'Policy Characteristics'!$C:$C,0))),"",INDEX('Policy Characteristics'!L:L,MATCH($C279,'Policy Characteristics'!$C:$C,0)))</f>
        <v/>
      </c>
    </row>
    <row r="280" spans="1:18" s="76" customFormat="1" x14ac:dyDescent="0.25">
      <c r="A280" s="76" t="str">
        <f>IF(ISBLANK(INDEX('Policy Characteristics'!A:A,MATCH($C280,'Policy Characteristics'!$C:$C,0))),"",INDEX('Policy Characteristics'!A:A,MATCH($C280,'Policy Characteristics'!$C:$C,0)))</f>
        <v>Electricity Supply</v>
      </c>
      <c r="B280" s="200" t="str">
        <f>IF(ISBLANK(INDEX('Policy Characteristics'!B:B,MATCH($C280,'Policy Characteristics'!$C:$C,0))),"",INDEX('Policy Characteristics'!B:B,MATCH($C280,'Policy Characteristics'!$C:$C,0)))</f>
        <v>Ban New Power Plant Retrofits</v>
      </c>
      <c r="C280" s="76" t="str">
        <f t="shared" ref="C280:C301" si="12">C$278</f>
        <v>Boolean Ban New Power Plant Retrofits</v>
      </c>
      <c r="D280" s="78" t="s">
        <v>1657</v>
      </c>
      <c r="E280" s="88"/>
      <c r="F280" s="78" t="s">
        <v>1598</v>
      </c>
      <c r="G280" s="88"/>
      <c r="H280" s="15">
        <v>2438</v>
      </c>
      <c r="I280" s="213" t="s">
        <v>44</v>
      </c>
      <c r="J280" s="202" t="str">
        <f>IF(ISBLANK(INDEX('Policy Characteristics'!D:D,MATCH($C280,'Policy Characteristics'!$C:$C,0))),"",INDEX('Policy Characteristics'!D:D,MATCH($C280,'Policy Characteristics'!$C:$C,0)))</f>
        <v>Ban New Power Plant Retrofits</v>
      </c>
      <c r="K280" s="76" t="str">
        <f>IF(ISBLANK(INDEX('Policy Characteristics'!E:E,MATCH($C280,'Policy Characteristics'!$C:$C,0))),"",INDEX('Policy Characteristics'!E:E,MATCH($C280,'Policy Characteristics'!$C:$C,0)))</f>
        <v>elec ban new power plant retrofits</v>
      </c>
      <c r="L280" s="76">
        <f>IF(ISBLANK(INDEX('Policy Characteristics'!F:F,MATCH($C280,'Policy Characteristics'!$C:$C,0))),"",INDEX('Policy Characteristics'!F:F,MATCH($C280,'Policy Characteristics'!$C:$C,0)))</f>
        <v>0</v>
      </c>
      <c r="M280" s="76">
        <f>IF(ISBLANK(INDEX('Policy Characteristics'!G:G,MATCH($C280,'Policy Characteristics'!$C:$C,0))),"",INDEX('Policy Characteristics'!G:G,MATCH($C280,'Policy Characteristics'!$C:$C,0)))</f>
        <v>1</v>
      </c>
      <c r="N280" s="76">
        <f>IF(ISBLANK(INDEX('Policy Characteristics'!H:H,MATCH($C280,'Policy Characteristics'!$C:$C,0))),"",INDEX('Policy Characteristics'!H:H,MATCH($C280,'Policy Characteristics'!$C:$C,0)))</f>
        <v>1</v>
      </c>
      <c r="O280" s="76" t="str">
        <f>IF(ISBLANK(INDEX('Policy Characteristics'!I:I,MATCH($C280,'Policy Characteristics'!$C:$C,0))),"",INDEX('Policy Characteristics'!I:I,MATCH($C280,'Policy Characteristics'!$C:$C,0)))</f>
        <v>on/off</v>
      </c>
      <c r="P280" s="76" t="str">
        <f>IF(ISBLANK(INDEX('Policy Characteristics'!J:J,MATCH($C280,'Policy Characteristics'!$C:$C,0))),"",INDEX('Policy Characteristics'!J:J,MATCH($C280,'Policy Characteristics'!$C:$C,0)))</f>
        <v>**Description:** This policy prevents new capacity of the selected CCS plant type(s) from being built to replace existing non-CCS plants.</v>
      </c>
      <c r="Q280" s="76" t="str">
        <f>IF(ISBLANK(INDEX('Policy Characteristics'!K:K,MATCH($C280,'Policy Characteristics'!$C:$C,0))),"",INDEX('Policy Characteristics'!K:K,MATCH($C280,'Policy Characteristics'!$C:$C,0)))</f>
        <v/>
      </c>
      <c r="R280" s="76" t="str">
        <f>IF(ISBLANK(INDEX('Policy Characteristics'!L:L,MATCH($C280,'Policy Characteristics'!$C:$C,0))),"",INDEX('Policy Characteristics'!L:L,MATCH($C280,'Policy Characteristics'!$C:$C,0)))</f>
        <v/>
      </c>
    </row>
    <row r="281" spans="1:18" s="76" customFormat="1" x14ac:dyDescent="0.25">
      <c r="A281" s="76" t="str">
        <f>IF(ISBLANK(INDEX('Policy Characteristics'!A:A,MATCH($C281,'Policy Characteristics'!$C:$C,0))),"",INDEX('Policy Characteristics'!A:A,MATCH($C281,'Policy Characteristics'!$C:$C,0)))</f>
        <v>Electricity Supply</v>
      </c>
      <c r="B281" s="200" t="str">
        <f>IF(ISBLANK(INDEX('Policy Characteristics'!B:B,MATCH($C281,'Policy Characteristics'!$C:$C,0))),"",INDEX('Policy Characteristics'!B:B,MATCH($C281,'Policy Characteristics'!$C:$C,0)))</f>
        <v>Ban New Power Plant Retrofits</v>
      </c>
      <c r="C281" s="76" t="str">
        <f t="shared" si="12"/>
        <v>Boolean Ban New Power Plant Retrofits</v>
      </c>
      <c r="D281" s="78" t="s">
        <v>76</v>
      </c>
      <c r="E281" s="88"/>
      <c r="F281" s="78" t="s">
        <v>1667</v>
      </c>
      <c r="G281" s="88"/>
      <c r="H281" s="15">
        <v>2439</v>
      </c>
      <c r="I281" s="213" t="s">
        <v>44</v>
      </c>
      <c r="J281" s="202" t="str">
        <f>IF(ISBLANK(INDEX('Policy Characteristics'!D:D,MATCH($C281,'Policy Characteristics'!$C:$C,0))),"",INDEX('Policy Characteristics'!D:D,MATCH($C281,'Policy Characteristics'!$C:$C,0)))</f>
        <v>Ban New Power Plant Retrofits</v>
      </c>
      <c r="K281" s="76" t="str">
        <f>IF(ISBLANK(INDEX('Policy Characteristics'!E:E,MATCH($C281,'Policy Characteristics'!$C:$C,0))),"",INDEX('Policy Characteristics'!E:E,MATCH($C281,'Policy Characteristics'!$C:$C,0)))</f>
        <v>elec ban new power plant retrofits</v>
      </c>
      <c r="L281" s="76">
        <f>IF(ISBLANK(INDEX('Policy Characteristics'!F:F,MATCH($C281,'Policy Characteristics'!$C:$C,0))),"",INDEX('Policy Characteristics'!F:F,MATCH($C281,'Policy Characteristics'!$C:$C,0)))</f>
        <v>0</v>
      </c>
      <c r="M281" s="76">
        <f>IF(ISBLANK(INDEX('Policy Characteristics'!G:G,MATCH($C281,'Policy Characteristics'!$C:$C,0))),"",INDEX('Policy Characteristics'!G:G,MATCH($C281,'Policy Characteristics'!$C:$C,0)))</f>
        <v>1</v>
      </c>
      <c r="N281" s="76">
        <f>IF(ISBLANK(INDEX('Policy Characteristics'!H:H,MATCH($C281,'Policy Characteristics'!$C:$C,0))),"",INDEX('Policy Characteristics'!H:H,MATCH($C281,'Policy Characteristics'!$C:$C,0)))</f>
        <v>1</v>
      </c>
      <c r="O281" s="76" t="str">
        <f>IF(ISBLANK(INDEX('Policy Characteristics'!I:I,MATCH($C281,'Policy Characteristics'!$C:$C,0))),"",INDEX('Policy Characteristics'!I:I,MATCH($C281,'Policy Characteristics'!$C:$C,0)))</f>
        <v>on/off</v>
      </c>
      <c r="P281" s="76" t="str">
        <f>IF(ISBLANK(INDEX('Policy Characteristics'!J:J,MATCH($C281,'Policy Characteristics'!$C:$C,0))),"",INDEX('Policy Characteristics'!J:J,MATCH($C281,'Policy Characteristics'!$C:$C,0)))</f>
        <v>**Description:** This policy prevents new capacity of the selected CCS plant type(s) from being built to replace existing non-CCS plants.</v>
      </c>
      <c r="Q281" s="76" t="str">
        <f>IF(ISBLANK(INDEX('Policy Characteristics'!K:K,MATCH($C281,'Policy Characteristics'!$C:$C,0))),"",INDEX('Policy Characteristics'!K:K,MATCH($C281,'Policy Characteristics'!$C:$C,0)))</f>
        <v/>
      </c>
      <c r="R281" s="76" t="str">
        <f>IF(ISBLANK(INDEX('Policy Characteristics'!L:L,MATCH($C281,'Policy Characteristics'!$C:$C,0))),"",INDEX('Policy Characteristics'!L:L,MATCH($C281,'Policy Characteristics'!$C:$C,0)))</f>
        <v/>
      </c>
    </row>
    <row r="282" spans="1:18" s="76" customFormat="1" x14ac:dyDescent="0.25">
      <c r="A282" s="76" t="str">
        <f>IF(ISBLANK(INDEX('Policy Characteristics'!A:A,MATCH($C282,'Policy Characteristics'!$C:$C,0))),"",INDEX('Policy Characteristics'!A:A,MATCH($C282,'Policy Characteristics'!$C:$C,0)))</f>
        <v>Electricity Supply</v>
      </c>
      <c r="B282" s="200" t="str">
        <f>IF(ISBLANK(INDEX('Policy Characteristics'!B:B,MATCH($C282,'Policy Characteristics'!$C:$C,0))),"",INDEX('Policy Characteristics'!B:B,MATCH($C282,'Policy Characteristics'!$C:$C,0)))</f>
        <v>Ban New Power Plant Retrofits</v>
      </c>
      <c r="C282" s="76" t="str">
        <f t="shared" si="12"/>
        <v>Boolean Ban New Power Plant Retrofits</v>
      </c>
      <c r="D282" s="78" t="s">
        <v>77</v>
      </c>
      <c r="E282" s="88"/>
      <c r="F282" s="78" t="s">
        <v>89</v>
      </c>
      <c r="G282" s="88"/>
      <c r="H282" s="15">
        <v>2440</v>
      </c>
      <c r="I282" s="213" t="s">
        <v>44</v>
      </c>
      <c r="J282" s="202" t="str">
        <f>IF(ISBLANK(INDEX('Policy Characteristics'!D:D,MATCH($C282,'Policy Characteristics'!$C:$C,0))),"",INDEX('Policy Characteristics'!D:D,MATCH($C282,'Policy Characteristics'!$C:$C,0)))</f>
        <v>Ban New Power Plant Retrofits</v>
      </c>
      <c r="K282" s="76" t="str">
        <f>IF(ISBLANK(INDEX('Policy Characteristics'!E:E,MATCH($C282,'Policy Characteristics'!$C:$C,0))),"",INDEX('Policy Characteristics'!E:E,MATCH($C282,'Policy Characteristics'!$C:$C,0)))</f>
        <v>elec ban new power plant retrofits</v>
      </c>
      <c r="L282" s="76">
        <f>IF(ISBLANK(INDEX('Policy Characteristics'!F:F,MATCH($C282,'Policy Characteristics'!$C:$C,0))),"",INDEX('Policy Characteristics'!F:F,MATCH($C282,'Policy Characteristics'!$C:$C,0)))</f>
        <v>0</v>
      </c>
      <c r="M282" s="76">
        <f>IF(ISBLANK(INDEX('Policy Characteristics'!G:G,MATCH($C282,'Policy Characteristics'!$C:$C,0))),"",INDEX('Policy Characteristics'!G:G,MATCH($C282,'Policy Characteristics'!$C:$C,0)))</f>
        <v>1</v>
      </c>
      <c r="N282" s="76">
        <f>IF(ISBLANK(INDEX('Policy Characteristics'!H:H,MATCH($C282,'Policy Characteristics'!$C:$C,0))),"",INDEX('Policy Characteristics'!H:H,MATCH($C282,'Policy Characteristics'!$C:$C,0)))</f>
        <v>1</v>
      </c>
      <c r="O282" s="76" t="str">
        <f>IF(ISBLANK(INDEX('Policy Characteristics'!I:I,MATCH($C282,'Policy Characteristics'!$C:$C,0))),"",INDEX('Policy Characteristics'!I:I,MATCH($C282,'Policy Characteristics'!$C:$C,0)))</f>
        <v>on/off</v>
      </c>
      <c r="P282" s="76" t="str">
        <f>IF(ISBLANK(INDEX('Policy Characteristics'!J:J,MATCH($C282,'Policy Characteristics'!$C:$C,0))),"",INDEX('Policy Characteristics'!J:J,MATCH($C282,'Policy Characteristics'!$C:$C,0)))</f>
        <v>**Description:** This policy prevents new capacity of the selected CCS plant type(s) from being built to replace existing non-CCS plants.</v>
      </c>
      <c r="Q282" s="76" t="str">
        <f>IF(ISBLANK(INDEX('Policy Characteristics'!K:K,MATCH($C282,'Policy Characteristics'!$C:$C,0))),"",INDEX('Policy Characteristics'!K:K,MATCH($C282,'Policy Characteristics'!$C:$C,0)))</f>
        <v/>
      </c>
      <c r="R282" s="76" t="str">
        <f>IF(ISBLANK(INDEX('Policy Characteristics'!L:L,MATCH($C282,'Policy Characteristics'!$C:$C,0))),"",INDEX('Policy Characteristics'!L:L,MATCH($C282,'Policy Characteristics'!$C:$C,0)))</f>
        <v/>
      </c>
    </row>
    <row r="283" spans="1:18" s="76" customFormat="1" x14ac:dyDescent="0.25">
      <c r="A283" s="76" t="str">
        <f>IF(ISBLANK(INDEX('Policy Characteristics'!A:A,MATCH($C283,'Policy Characteristics'!$C:$C,0))),"",INDEX('Policy Characteristics'!A:A,MATCH($C283,'Policy Characteristics'!$C:$C,0)))</f>
        <v>Electricity Supply</v>
      </c>
      <c r="B283" s="200" t="str">
        <f>IF(ISBLANK(INDEX('Policy Characteristics'!B:B,MATCH($C283,'Policy Characteristics'!$C:$C,0))),"",INDEX('Policy Characteristics'!B:B,MATCH($C283,'Policy Characteristics'!$C:$C,0)))</f>
        <v>Ban New Power Plant Retrofits</v>
      </c>
      <c r="C283" s="76" t="str">
        <f t="shared" si="12"/>
        <v>Boolean Ban New Power Plant Retrofits</v>
      </c>
      <c r="D283" s="78" t="s">
        <v>446</v>
      </c>
      <c r="E283" s="88"/>
      <c r="F283" s="78" t="s">
        <v>449</v>
      </c>
      <c r="G283" s="88"/>
      <c r="H283" s="15">
        <v>2441</v>
      </c>
      <c r="I283" s="213" t="s">
        <v>44</v>
      </c>
      <c r="J283" s="202" t="str">
        <f>IF(ISBLANK(INDEX('Policy Characteristics'!D:D,MATCH($C283,'Policy Characteristics'!$C:$C,0))),"",INDEX('Policy Characteristics'!D:D,MATCH($C283,'Policy Characteristics'!$C:$C,0)))</f>
        <v>Ban New Power Plant Retrofits</v>
      </c>
      <c r="K283" s="76" t="str">
        <f>IF(ISBLANK(INDEX('Policy Characteristics'!E:E,MATCH($C283,'Policy Characteristics'!$C:$C,0))),"",INDEX('Policy Characteristics'!E:E,MATCH($C283,'Policy Characteristics'!$C:$C,0)))</f>
        <v>elec ban new power plant retrofits</v>
      </c>
      <c r="L283" s="76">
        <f>IF(ISBLANK(INDEX('Policy Characteristics'!F:F,MATCH($C283,'Policy Characteristics'!$C:$C,0))),"",INDEX('Policy Characteristics'!F:F,MATCH($C283,'Policy Characteristics'!$C:$C,0)))</f>
        <v>0</v>
      </c>
      <c r="M283" s="76">
        <f>IF(ISBLANK(INDEX('Policy Characteristics'!G:G,MATCH($C283,'Policy Characteristics'!$C:$C,0))),"",INDEX('Policy Characteristics'!G:G,MATCH($C283,'Policy Characteristics'!$C:$C,0)))</f>
        <v>1</v>
      </c>
      <c r="N283" s="76">
        <f>IF(ISBLANK(INDEX('Policy Characteristics'!H:H,MATCH($C283,'Policy Characteristics'!$C:$C,0))),"",INDEX('Policy Characteristics'!H:H,MATCH($C283,'Policy Characteristics'!$C:$C,0)))</f>
        <v>1</v>
      </c>
      <c r="O283" s="76" t="str">
        <f>IF(ISBLANK(INDEX('Policy Characteristics'!I:I,MATCH($C283,'Policy Characteristics'!$C:$C,0))),"",INDEX('Policy Characteristics'!I:I,MATCH($C283,'Policy Characteristics'!$C:$C,0)))</f>
        <v>on/off</v>
      </c>
      <c r="P283" s="76" t="str">
        <f>IF(ISBLANK(INDEX('Policy Characteristics'!J:J,MATCH($C283,'Policy Characteristics'!$C:$C,0))),"",INDEX('Policy Characteristics'!J:J,MATCH($C283,'Policy Characteristics'!$C:$C,0)))</f>
        <v>**Description:** This policy prevents new capacity of the selected CCS plant type(s) from being built to replace existing non-CCS plants.</v>
      </c>
      <c r="Q283" s="76" t="str">
        <f>IF(ISBLANK(INDEX('Policy Characteristics'!K:K,MATCH($C283,'Policy Characteristics'!$C:$C,0))),"",INDEX('Policy Characteristics'!K:K,MATCH($C283,'Policy Characteristics'!$C:$C,0)))</f>
        <v/>
      </c>
      <c r="R283" s="76" t="str">
        <f>IF(ISBLANK(INDEX('Policy Characteristics'!L:L,MATCH($C283,'Policy Characteristics'!$C:$C,0))),"",INDEX('Policy Characteristics'!L:L,MATCH($C283,'Policy Characteristics'!$C:$C,0)))</f>
        <v/>
      </c>
    </row>
    <row r="284" spans="1:18" s="76" customFormat="1" x14ac:dyDescent="0.25">
      <c r="A284" s="76" t="str">
        <f>IF(ISBLANK(INDEX('Policy Characteristics'!A:A,MATCH($C284,'Policy Characteristics'!$C:$C,0))),"",INDEX('Policy Characteristics'!A:A,MATCH($C284,'Policy Characteristics'!$C:$C,0)))</f>
        <v>Electricity Supply</v>
      </c>
      <c r="B284" s="200" t="str">
        <f>IF(ISBLANK(INDEX('Policy Characteristics'!B:B,MATCH($C284,'Policy Characteristics'!$C:$C,0))),"",INDEX('Policy Characteristics'!B:B,MATCH($C284,'Policy Characteristics'!$C:$C,0)))</f>
        <v>Ban New Power Plant Retrofits</v>
      </c>
      <c r="C284" s="76" t="str">
        <f t="shared" si="12"/>
        <v>Boolean Ban New Power Plant Retrofits</v>
      </c>
      <c r="D284" s="78" t="s">
        <v>78</v>
      </c>
      <c r="E284" s="88"/>
      <c r="F284" s="78" t="s">
        <v>90</v>
      </c>
      <c r="G284" s="88"/>
      <c r="H284" s="15">
        <v>2442</v>
      </c>
      <c r="I284" s="213" t="s">
        <v>44</v>
      </c>
      <c r="J284" s="202" t="str">
        <f>IF(ISBLANK(INDEX('Policy Characteristics'!D:D,MATCH($C284,'Policy Characteristics'!$C:$C,0))),"",INDEX('Policy Characteristics'!D:D,MATCH($C284,'Policy Characteristics'!$C:$C,0)))</f>
        <v>Ban New Power Plant Retrofits</v>
      </c>
      <c r="K284" s="76" t="str">
        <f>IF(ISBLANK(INDEX('Policy Characteristics'!E:E,MATCH($C284,'Policy Characteristics'!$C:$C,0))),"",INDEX('Policy Characteristics'!E:E,MATCH($C284,'Policy Characteristics'!$C:$C,0)))</f>
        <v>elec ban new power plant retrofits</v>
      </c>
      <c r="L284" s="76">
        <f>IF(ISBLANK(INDEX('Policy Characteristics'!F:F,MATCH($C284,'Policy Characteristics'!$C:$C,0))),"",INDEX('Policy Characteristics'!F:F,MATCH($C284,'Policy Characteristics'!$C:$C,0)))</f>
        <v>0</v>
      </c>
      <c r="M284" s="76">
        <f>IF(ISBLANK(INDEX('Policy Characteristics'!G:G,MATCH($C284,'Policy Characteristics'!$C:$C,0))),"",INDEX('Policy Characteristics'!G:G,MATCH($C284,'Policy Characteristics'!$C:$C,0)))</f>
        <v>1</v>
      </c>
      <c r="N284" s="76">
        <f>IF(ISBLANK(INDEX('Policy Characteristics'!H:H,MATCH($C284,'Policy Characteristics'!$C:$C,0))),"",INDEX('Policy Characteristics'!H:H,MATCH($C284,'Policy Characteristics'!$C:$C,0)))</f>
        <v>1</v>
      </c>
      <c r="O284" s="76" t="str">
        <f>IF(ISBLANK(INDEX('Policy Characteristics'!I:I,MATCH($C284,'Policy Characteristics'!$C:$C,0))),"",INDEX('Policy Characteristics'!I:I,MATCH($C284,'Policy Characteristics'!$C:$C,0)))</f>
        <v>on/off</v>
      </c>
      <c r="P284" s="76" t="str">
        <f>IF(ISBLANK(INDEX('Policy Characteristics'!J:J,MATCH($C284,'Policy Characteristics'!$C:$C,0))),"",INDEX('Policy Characteristics'!J:J,MATCH($C284,'Policy Characteristics'!$C:$C,0)))</f>
        <v>**Description:** This policy prevents new capacity of the selected CCS plant type(s) from being built to replace existing non-CCS plants.</v>
      </c>
      <c r="Q284" s="76" t="str">
        <f>IF(ISBLANK(INDEX('Policy Characteristics'!K:K,MATCH($C284,'Policy Characteristics'!$C:$C,0))),"",INDEX('Policy Characteristics'!K:K,MATCH($C284,'Policy Characteristics'!$C:$C,0)))</f>
        <v/>
      </c>
      <c r="R284" s="76" t="str">
        <f>IF(ISBLANK(INDEX('Policy Characteristics'!L:L,MATCH($C284,'Policy Characteristics'!$C:$C,0))),"",INDEX('Policy Characteristics'!L:L,MATCH($C284,'Policy Characteristics'!$C:$C,0)))</f>
        <v/>
      </c>
    </row>
    <row r="285" spans="1:18" s="76" customFormat="1" x14ac:dyDescent="0.25">
      <c r="A285" s="76" t="str">
        <f>IF(ISBLANK(INDEX('Policy Characteristics'!A:A,MATCH($C285,'Policy Characteristics'!$C:$C,0))),"",INDEX('Policy Characteristics'!A:A,MATCH($C285,'Policy Characteristics'!$C:$C,0)))</f>
        <v>Electricity Supply</v>
      </c>
      <c r="B285" s="200" t="str">
        <f>IF(ISBLANK(INDEX('Policy Characteristics'!B:B,MATCH($C285,'Policy Characteristics'!$C:$C,0))),"",INDEX('Policy Characteristics'!B:B,MATCH($C285,'Policy Characteristics'!$C:$C,0)))</f>
        <v>Ban New Power Plant Retrofits</v>
      </c>
      <c r="C285" s="76" t="str">
        <f t="shared" si="12"/>
        <v>Boolean Ban New Power Plant Retrofits</v>
      </c>
      <c r="D285" s="78" t="s">
        <v>79</v>
      </c>
      <c r="E285" s="88"/>
      <c r="F285" s="78" t="s">
        <v>91</v>
      </c>
      <c r="G285" s="88"/>
      <c r="H285" s="15">
        <v>2443</v>
      </c>
      <c r="I285" s="213" t="s">
        <v>44</v>
      </c>
      <c r="J285" s="202" t="str">
        <f>IF(ISBLANK(INDEX('Policy Characteristics'!D:D,MATCH($C285,'Policy Characteristics'!$C:$C,0))),"",INDEX('Policy Characteristics'!D:D,MATCH($C285,'Policy Characteristics'!$C:$C,0)))</f>
        <v>Ban New Power Plant Retrofits</v>
      </c>
      <c r="K285" s="76" t="str">
        <f>IF(ISBLANK(INDEX('Policy Characteristics'!E:E,MATCH($C285,'Policy Characteristics'!$C:$C,0))),"",INDEX('Policy Characteristics'!E:E,MATCH($C285,'Policy Characteristics'!$C:$C,0)))</f>
        <v>elec ban new power plant retrofits</v>
      </c>
      <c r="L285" s="76">
        <f>IF(ISBLANK(INDEX('Policy Characteristics'!F:F,MATCH($C285,'Policy Characteristics'!$C:$C,0))),"",INDEX('Policy Characteristics'!F:F,MATCH($C285,'Policy Characteristics'!$C:$C,0)))</f>
        <v>0</v>
      </c>
      <c r="M285" s="76">
        <f>IF(ISBLANK(INDEX('Policy Characteristics'!G:G,MATCH($C285,'Policy Characteristics'!$C:$C,0))),"",INDEX('Policy Characteristics'!G:G,MATCH($C285,'Policy Characteristics'!$C:$C,0)))</f>
        <v>1</v>
      </c>
      <c r="N285" s="76">
        <f>IF(ISBLANK(INDEX('Policy Characteristics'!H:H,MATCH($C285,'Policy Characteristics'!$C:$C,0))),"",INDEX('Policy Characteristics'!H:H,MATCH($C285,'Policy Characteristics'!$C:$C,0)))</f>
        <v>1</v>
      </c>
      <c r="O285" s="76" t="str">
        <f>IF(ISBLANK(INDEX('Policy Characteristics'!I:I,MATCH($C285,'Policy Characteristics'!$C:$C,0))),"",INDEX('Policy Characteristics'!I:I,MATCH($C285,'Policy Characteristics'!$C:$C,0)))</f>
        <v>on/off</v>
      </c>
      <c r="P285" s="76" t="str">
        <f>IF(ISBLANK(INDEX('Policy Characteristics'!J:J,MATCH($C285,'Policy Characteristics'!$C:$C,0))),"",INDEX('Policy Characteristics'!J:J,MATCH($C285,'Policy Characteristics'!$C:$C,0)))</f>
        <v>**Description:** This policy prevents new capacity of the selected CCS plant type(s) from being built to replace existing non-CCS plants.</v>
      </c>
      <c r="Q285" s="76" t="str">
        <f>IF(ISBLANK(INDEX('Policy Characteristics'!K:K,MATCH($C285,'Policy Characteristics'!$C:$C,0))),"",INDEX('Policy Characteristics'!K:K,MATCH($C285,'Policy Characteristics'!$C:$C,0)))</f>
        <v/>
      </c>
      <c r="R285" s="76" t="str">
        <f>IF(ISBLANK(INDEX('Policy Characteristics'!L:L,MATCH($C285,'Policy Characteristics'!$C:$C,0))),"",INDEX('Policy Characteristics'!L:L,MATCH($C285,'Policy Characteristics'!$C:$C,0)))</f>
        <v/>
      </c>
    </row>
    <row r="286" spans="1:18" s="76" customFormat="1" x14ac:dyDescent="0.25">
      <c r="A286" s="76" t="str">
        <f>IF(ISBLANK(INDEX('Policy Characteristics'!A:A,MATCH($C286,'Policy Characteristics'!$C:$C,0))),"",INDEX('Policy Characteristics'!A:A,MATCH($C286,'Policy Characteristics'!$C:$C,0)))</f>
        <v>Electricity Supply</v>
      </c>
      <c r="B286" s="200" t="str">
        <f>IF(ISBLANK(INDEX('Policy Characteristics'!B:B,MATCH($C286,'Policy Characteristics'!$C:$C,0))),"",INDEX('Policy Characteristics'!B:B,MATCH($C286,'Policy Characteristics'!$C:$C,0)))</f>
        <v>Ban New Power Plant Retrofits</v>
      </c>
      <c r="C286" s="76" t="str">
        <f t="shared" si="12"/>
        <v>Boolean Ban New Power Plant Retrofits</v>
      </c>
      <c r="D286" s="78" t="s">
        <v>80</v>
      </c>
      <c r="E286" s="88"/>
      <c r="F286" s="78" t="s">
        <v>92</v>
      </c>
      <c r="G286" s="88"/>
      <c r="H286" s="15">
        <v>2444</v>
      </c>
      <c r="I286" s="213" t="s">
        <v>44</v>
      </c>
      <c r="J286" s="202" t="str">
        <f>IF(ISBLANK(INDEX('Policy Characteristics'!D:D,MATCH($C286,'Policy Characteristics'!$C:$C,0))),"",INDEX('Policy Characteristics'!D:D,MATCH($C286,'Policy Characteristics'!$C:$C,0)))</f>
        <v>Ban New Power Plant Retrofits</v>
      </c>
      <c r="K286" s="76" t="str">
        <f>IF(ISBLANK(INDEX('Policy Characteristics'!E:E,MATCH($C286,'Policy Characteristics'!$C:$C,0))),"",INDEX('Policy Characteristics'!E:E,MATCH($C286,'Policy Characteristics'!$C:$C,0)))</f>
        <v>elec ban new power plant retrofits</v>
      </c>
      <c r="L286" s="76">
        <f>IF(ISBLANK(INDEX('Policy Characteristics'!F:F,MATCH($C286,'Policy Characteristics'!$C:$C,0))),"",INDEX('Policy Characteristics'!F:F,MATCH($C286,'Policy Characteristics'!$C:$C,0)))</f>
        <v>0</v>
      </c>
      <c r="M286" s="76">
        <f>IF(ISBLANK(INDEX('Policy Characteristics'!G:G,MATCH($C286,'Policy Characteristics'!$C:$C,0))),"",INDEX('Policy Characteristics'!G:G,MATCH($C286,'Policy Characteristics'!$C:$C,0)))</f>
        <v>1</v>
      </c>
      <c r="N286" s="76">
        <f>IF(ISBLANK(INDEX('Policy Characteristics'!H:H,MATCH($C286,'Policy Characteristics'!$C:$C,0))),"",INDEX('Policy Characteristics'!H:H,MATCH($C286,'Policy Characteristics'!$C:$C,0)))</f>
        <v>1</v>
      </c>
      <c r="O286" s="76" t="str">
        <f>IF(ISBLANK(INDEX('Policy Characteristics'!I:I,MATCH($C286,'Policy Characteristics'!$C:$C,0))),"",INDEX('Policy Characteristics'!I:I,MATCH($C286,'Policy Characteristics'!$C:$C,0)))</f>
        <v>on/off</v>
      </c>
      <c r="P286" s="76" t="str">
        <f>IF(ISBLANK(INDEX('Policy Characteristics'!J:J,MATCH($C286,'Policy Characteristics'!$C:$C,0))),"",INDEX('Policy Characteristics'!J:J,MATCH($C286,'Policy Characteristics'!$C:$C,0)))</f>
        <v>**Description:** This policy prevents new capacity of the selected CCS plant type(s) from being built to replace existing non-CCS plants.</v>
      </c>
      <c r="Q286" s="76" t="str">
        <f>IF(ISBLANK(INDEX('Policy Characteristics'!K:K,MATCH($C286,'Policy Characteristics'!$C:$C,0))),"",INDEX('Policy Characteristics'!K:K,MATCH($C286,'Policy Characteristics'!$C:$C,0)))</f>
        <v/>
      </c>
      <c r="R286" s="76" t="str">
        <f>IF(ISBLANK(INDEX('Policy Characteristics'!L:L,MATCH($C286,'Policy Characteristics'!$C:$C,0))),"",INDEX('Policy Characteristics'!L:L,MATCH($C286,'Policy Characteristics'!$C:$C,0)))</f>
        <v/>
      </c>
    </row>
    <row r="287" spans="1:18" s="76" customFormat="1" x14ac:dyDescent="0.25">
      <c r="A287" s="76" t="str">
        <f>IF(ISBLANK(INDEX('Policy Characteristics'!A:A,MATCH($C287,'Policy Characteristics'!$C:$C,0))),"",INDEX('Policy Characteristics'!A:A,MATCH($C287,'Policy Characteristics'!$C:$C,0)))</f>
        <v>Electricity Supply</v>
      </c>
      <c r="B287" s="200" t="str">
        <f>IF(ISBLANK(INDEX('Policy Characteristics'!B:B,MATCH($C287,'Policy Characteristics'!$C:$C,0))),"",INDEX('Policy Characteristics'!B:B,MATCH($C287,'Policy Characteristics'!$C:$C,0)))</f>
        <v>Ban New Power Plant Retrofits</v>
      </c>
      <c r="C287" s="76" t="str">
        <f t="shared" si="12"/>
        <v>Boolean Ban New Power Plant Retrofits</v>
      </c>
      <c r="D287" s="78" t="s">
        <v>668</v>
      </c>
      <c r="E287" s="88"/>
      <c r="F287" s="78" t="s">
        <v>434</v>
      </c>
      <c r="G287" s="88"/>
      <c r="H287" s="15">
        <v>2445</v>
      </c>
      <c r="I287" s="213" t="s">
        <v>44</v>
      </c>
      <c r="J287" s="202" t="str">
        <f>IF(ISBLANK(INDEX('Policy Characteristics'!D:D,MATCH($C287,'Policy Characteristics'!$C:$C,0))),"",INDEX('Policy Characteristics'!D:D,MATCH($C287,'Policy Characteristics'!$C:$C,0)))</f>
        <v>Ban New Power Plant Retrofits</v>
      </c>
      <c r="K287" s="76" t="str">
        <f>IF(ISBLANK(INDEX('Policy Characteristics'!E:E,MATCH($C287,'Policy Characteristics'!$C:$C,0))),"",INDEX('Policy Characteristics'!E:E,MATCH($C287,'Policy Characteristics'!$C:$C,0)))</f>
        <v>elec ban new power plant retrofits</v>
      </c>
      <c r="L287" s="76">
        <f>IF(ISBLANK(INDEX('Policy Characteristics'!F:F,MATCH($C287,'Policy Characteristics'!$C:$C,0))),"",INDEX('Policy Characteristics'!F:F,MATCH($C287,'Policy Characteristics'!$C:$C,0)))</f>
        <v>0</v>
      </c>
      <c r="M287" s="76">
        <f>IF(ISBLANK(INDEX('Policy Characteristics'!G:G,MATCH($C287,'Policy Characteristics'!$C:$C,0))),"",INDEX('Policy Characteristics'!G:G,MATCH($C287,'Policy Characteristics'!$C:$C,0)))</f>
        <v>1</v>
      </c>
      <c r="N287" s="76">
        <f>IF(ISBLANK(INDEX('Policy Characteristics'!H:H,MATCH($C287,'Policy Characteristics'!$C:$C,0))),"",INDEX('Policy Characteristics'!H:H,MATCH($C287,'Policy Characteristics'!$C:$C,0)))</f>
        <v>1</v>
      </c>
      <c r="O287" s="76" t="str">
        <f>IF(ISBLANK(INDEX('Policy Characteristics'!I:I,MATCH($C287,'Policy Characteristics'!$C:$C,0))),"",INDEX('Policy Characteristics'!I:I,MATCH($C287,'Policy Characteristics'!$C:$C,0)))</f>
        <v>on/off</v>
      </c>
      <c r="P287" s="76" t="str">
        <f>IF(ISBLANK(INDEX('Policy Characteristics'!J:J,MATCH($C287,'Policy Characteristics'!$C:$C,0))),"",INDEX('Policy Characteristics'!J:J,MATCH($C287,'Policy Characteristics'!$C:$C,0)))</f>
        <v>**Description:** This policy prevents new capacity of the selected CCS plant type(s) from being built to replace existing non-CCS plants.</v>
      </c>
      <c r="Q287" s="76" t="str">
        <f>IF(ISBLANK(INDEX('Policy Characteristics'!K:K,MATCH($C287,'Policy Characteristics'!$C:$C,0))),"",INDEX('Policy Characteristics'!K:K,MATCH($C287,'Policy Characteristics'!$C:$C,0)))</f>
        <v/>
      </c>
      <c r="R287" s="76" t="str">
        <f>IF(ISBLANK(INDEX('Policy Characteristics'!L:L,MATCH($C287,'Policy Characteristics'!$C:$C,0))),"",INDEX('Policy Characteristics'!L:L,MATCH($C287,'Policy Characteristics'!$C:$C,0)))</f>
        <v/>
      </c>
    </row>
    <row r="288" spans="1:18" s="76" customFormat="1" x14ac:dyDescent="0.25">
      <c r="A288" s="76" t="str">
        <f>IF(ISBLANK(INDEX('Policy Characteristics'!A:A,MATCH($C288,'Policy Characteristics'!$C:$C,0))),"",INDEX('Policy Characteristics'!A:A,MATCH($C288,'Policy Characteristics'!$C:$C,0)))</f>
        <v>Electricity Supply</v>
      </c>
      <c r="B288" s="200" t="str">
        <f>IF(ISBLANK(INDEX('Policy Characteristics'!B:B,MATCH($C288,'Policy Characteristics'!$C:$C,0))),"",INDEX('Policy Characteristics'!B:B,MATCH($C288,'Policy Characteristics'!$C:$C,0)))</f>
        <v>Ban New Power Plant Retrofits</v>
      </c>
      <c r="C288" s="76" t="str">
        <f t="shared" si="12"/>
        <v>Boolean Ban New Power Plant Retrofits</v>
      </c>
      <c r="D288" s="78" t="s">
        <v>306</v>
      </c>
      <c r="E288" s="88"/>
      <c r="F288" s="78" t="s">
        <v>308</v>
      </c>
      <c r="G288" s="88"/>
      <c r="H288" s="15">
        <v>2446</v>
      </c>
      <c r="I288" s="213" t="s">
        <v>44</v>
      </c>
      <c r="J288" s="202" t="str">
        <f>IF(ISBLANK(INDEX('Policy Characteristics'!D:D,MATCH($C288,'Policy Characteristics'!$C:$C,0))),"",INDEX('Policy Characteristics'!D:D,MATCH($C288,'Policy Characteristics'!$C:$C,0)))</f>
        <v>Ban New Power Plant Retrofits</v>
      </c>
      <c r="K288" s="76" t="str">
        <f>IF(ISBLANK(INDEX('Policy Characteristics'!E:E,MATCH($C288,'Policy Characteristics'!$C:$C,0))),"",INDEX('Policy Characteristics'!E:E,MATCH($C288,'Policy Characteristics'!$C:$C,0)))</f>
        <v>elec ban new power plant retrofits</v>
      </c>
      <c r="L288" s="76">
        <f>IF(ISBLANK(INDEX('Policy Characteristics'!F:F,MATCH($C288,'Policy Characteristics'!$C:$C,0))),"",INDEX('Policy Characteristics'!F:F,MATCH($C288,'Policy Characteristics'!$C:$C,0)))</f>
        <v>0</v>
      </c>
      <c r="M288" s="76">
        <f>IF(ISBLANK(INDEX('Policy Characteristics'!G:G,MATCH($C288,'Policy Characteristics'!$C:$C,0))),"",INDEX('Policy Characteristics'!G:G,MATCH($C288,'Policy Characteristics'!$C:$C,0)))</f>
        <v>1</v>
      </c>
      <c r="N288" s="76">
        <f>IF(ISBLANK(INDEX('Policy Characteristics'!H:H,MATCH($C288,'Policy Characteristics'!$C:$C,0))),"",INDEX('Policy Characteristics'!H:H,MATCH($C288,'Policy Characteristics'!$C:$C,0)))</f>
        <v>1</v>
      </c>
      <c r="O288" s="76" t="str">
        <f>IF(ISBLANK(INDEX('Policy Characteristics'!I:I,MATCH($C288,'Policy Characteristics'!$C:$C,0))),"",INDEX('Policy Characteristics'!I:I,MATCH($C288,'Policy Characteristics'!$C:$C,0)))</f>
        <v>on/off</v>
      </c>
      <c r="P288" s="76" t="str">
        <f>IF(ISBLANK(INDEX('Policy Characteristics'!J:J,MATCH($C288,'Policy Characteristics'!$C:$C,0))),"",INDEX('Policy Characteristics'!J:J,MATCH($C288,'Policy Characteristics'!$C:$C,0)))</f>
        <v>**Description:** This policy prevents new capacity of the selected CCS plant type(s) from being built to replace existing non-CCS plants.</v>
      </c>
      <c r="Q288" s="76" t="str">
        <f>IF(ISBLANK(INDEX('Policy Characteristics'!K:K,MATCH($C288,'Policy Characteristics'!$C:$C,0))),"",INDEX('Policy Characteristics'!K:K,MATCH($C288,'Policy Characteristics'!$C:$C,0)))</f>
        <v/>
      </c>
      <c r="R288" s="76" t="str">
        <f>IF(ISBLANK(INDEX('Policy Characteristics'!L:L,MATCH($C288,'Policy Characteristics'!$C:$C,0))),"",INDEX('Policy Characteristics'!L:L,MATCH($C288,'Policy Characteristics'!$C:$C,0)))</f>
        <v/>
      </c>
    </row>
    <row r="289" spans="1:18" s="76" customFormat="1" x14ac:dyDescent="0.25">
      <c r="A289" s="76" t="str">
        <f>IF(ISBLANK(INDEX('Policy Characteristics'!A:A,MATCH($C289,'Policy Characteristics'!$C:$C,0))),"",INDEX('Policy Characteristics'!A:A,MATCH($C289,'Policy Characteristics'!$C:$C,0)))</f>
        <v>Electricity Supply</v>
      </c>
      <c r="B289" s="200" t="str">
        <f>IF(ISBLANK(INDEX('Policy Characteristics'!B:B,MATCH($C289,'Policy Characteristics'!$C:$C,0))),"",INDEX('Policy Characteristics'!B:B,MATCH($C289,'Policy Characteristics'!$C:$C,0)))</f>
        <v>Ban New Power Plant Retrofits</v>
      </c>
      <c r="C289" s="76" t="str">
        <f t="shared" si="12"/>
        <v>Boolean Ban New Power Plant Retrofits</v>
      </c>
      <c r="D289" s="78" t="s">
        <v>307</v>
      </c>
      <c r="E289" s="88"/>
      <c r="F289" s="78" t="s">
        <v>309</v>
      </c>
      <c r="G289" s="88"/>
      <c r="H289" s="15">
        <v>2447</v>
      </c>
      <c r="I289" s="213" t="s">
        <v>44</v>
      </c>
      <c r="J289" s="202" t="str">
        <f>IF(ISBLANK(INDEX('Policy Characteristics'!D:D,MATCH($C289,'Policy Characteristics'!$C:$C,0))),"",INDEX('Policy Characteristics'!D:D,MATCH($C289,'Policy Characteristics'!$C:$C,0)))</f>
        <v>Ban New Power Plant Retrofits</v>
      </c>
      <c r="K289" s="76" t="str">
        <f>IF(ISBLANK(INDEX('Policy Characteristics'!E:E,MATCH($C289,'Policy Characteristics'!$C:$C,0))),"",INDEX('Policy Characteristics'!E:E,MATCH($C289,'Policy Characteristics'!$C:$C,0)))</f>
        <v>elec ban new power plant retrofits</v>
      </c>
      <c r="L289" s="76">
        <f>IF(ISBLANK(INDEX('Policy Characteristics'!F:F,MATCH($C289,'Policy Characteristics'!$C:$C,0))),"",INDEX('Policy Characteristics'!F:F,MATCH($C289,'Policy Characteristics'!$C:$C,0)))</f>
        <v>0</v>
      </c>
      <c r="M289" s="76">
        <f>IF(ISBLANK(INDEX('Policy Characteristics'!G:G,MATCH($C289,'Policy Characteristics'!$C:$C,0))),"",INDEX('Policy Characteristics'!G:G,MATCH($C289,'Policy Characteristics'!$C:$C,0)))</f>
        <v>1</v>
      </c>
      <c r="N289" s="76">
        <f>IF(ISBLANK(INDEX('Policy Characteristics'!H:H,MATCH($C289,'Policy Characteristics'!$C:$C,0))),"",INDEX('Policy Characteristics'!H:H,MATCH($C289,'Policy Characteristics'!$C:$C,0)))</f>
        <v>1</v>
      </c>
      <c r="O289" s="76" t="str">
        <f>IF(ISBLANK(INDEX('Policy Characteristics'!I:I,MATCH($C289,'Policy Characteristics'!$C:$C,0))),"",INDEX('Policy Characteristics'!I:I,MATCH($C289,'Policy Characteristics'!$C:$C,0)))</f>
        <v>on/off</v>
      </c>
      <c r="P289" s="76" t="str">
        <f>IF(ISBLANK(INDEX('Policy Characteristics'!J:J,MATCH($C289,'Policy Characteristics'!$C:$C,0))),"",INDEX('Policy Characteristics'!J:J,MATCH($C289,'Policy Characteristics'!$C:$C,0)))</f>
        <v>**Description:** This policy prevents new capacity of the selected CCS plant type(s) from being built to replace existing non-CCS plants.</v>
      </c>
      <c r="Q289" s="76" t="str">
        <f>IF(ISBLANK(INDEX('Policy Characteristics'!K:K,MATCH($C289,'Policy Characteristics'!$C:$C,0))),"",INDEX('Policy Characteristics'!K:K,MATCH($C289,'Policy Characteristics'!$C:$C,0)))</f>
        <v/>
      </c>
      <c r="R289" s="76" t="str">
        <f>IF(ISBLANK(INDEX('Policy Characteristics'!L:L,MATCH($C289,'Policy Characteristics'!$C:$C,0))),"",INDEX('Policy Characteristics'!L:L,MATCH($C289,'Policy Characteristics'!$C:$C,0)))</f>
        <v/>
      </c>
    </row>
    <row r="290" spans="1:18" s="76" customFormat="1" x14ac:dyDescent="0.25">
      <c r="A290" s="76" t="str">
        <f>IF(ISBLANK(INDEX('Policy Characteristics'!A:A,MATCH($C290,'Policy Characteristics'!$C:$C,0))),"",INDEX('Policy Characteristics'!A:A,MATCH($C290,'Policy Characteristics'!$C:$C,0)))</f>
        <v>Electricity Supply</v>
      </c>
      <c r="B290" s="200" t="str">
        <f>IF(ISBLANK(INDEX('Policy Characteristics'!B:B,MATCH($C290,'Policy Characteristics'!$C:$C,0))),"",INDEX('Policy Characteristics'!B:B,MATCH($C290,'Policy Characteristics'!$C:$C,0)))</f>
        <v>Ban New Power Plant Retrofits</v>
      </c>
      <c r="C290" s="76" t="str">
        <f t="shared" si="12"/>
        <v>Boolean Ban New Power Plant Retrofits</v>
      </c>
      <c r="D290" s="78" t="s">
        <v>442</v>
      </c>
      <c r="E290" s="88"/>
      <c r="F290" s="78" t="s">
        <v>441</v>
      </c>
      <c r="G290" s="88"/>
      <c r="H290" s="15">
        <v>2448</v>
      </c>
      <c r="I290" s="213" t="s">
        <v>44</v>
      </c>
      <c r="J290" s="202" t="str">
        <f>IF(ISBLANK(INDEX('Policy Characteristics'!D:D,MATCH($C290,'Policy Characteristics'!$C:$C,0))),"",INDEX('Policy Characteristics'!D:D,MATCH($C290,'Policy Characteristics'!$C:$C,0)))</f>
        <v>Ban New Power Plant Retrofits</v>
      </c>
      <c r="K290" s="76" t="str">
        <f>IF(ISBLANK(INDEX('Policy Characteristics'!E:E,MATCH($C290,'Policy Characteristics'!$C:$C,0))),"",INDEX('Policy Characteristics'!E:E,MATCH($C290,'Policy Characteristics'!$C:$C,0)))</f>
        <v>elec ban new power plant retrofits</v>
      </c>
      <c r="L290" s="76">
        <f>IF(ISBLANK(INDEX('Policy Characteristics'!F:F,MATCH($C290,'Policy Characteristics'!$C:$C,0))),"",INDEX('Policy Characteristics'!F:F,MATCH($C290,'Policy Characteristics'!$C:$C,0)))</f>
        <v>0</v>
      </c>
      <c r="M290" s="76">
        <f>IF(ISBLANK(INDEX('Policy Characteristics'!G:G,MATCH($C290,'Policy Characteristics'!$C:$C,0))),"",INDEX('Policy Characteristics'!G:G,MATCH($C290,'Policy Characteristics'!$C:$C,0)))</f>
        <v>1</v>
      </c>
      <c r="N290" s="76">
        <f>IF(ISBLANK(INDEX('Policy Characteristics'!H:H,MATCH($C290,'Policy Characteristics'!$C:$C,0))),"",INDEX('Policy Characteristics'!H:H,MATCH($C290,'Policy Characteristics'!$C:$C,0)))</f>
        <v>1</v>
      </c>
      <c r="O290" s="76" t="str">
        <f>IF(ISBLANK(INDEX('Policy Characteristics'!I:I,MATCH($C290,'Policy Characteristics'!$C:$C,0))),"",INDEX('Policy Characteristics'!I:I,MATCH($C290,'Policy Characteristics'!$C:$C,0)))</f>
        <v>on/off</v>
      </c>
      <c r="P290" s="76" t="str">
        <f>IF(ISBLANK(INDEX('Policy Characteristics'!J:J,MATCH($C290,'Policy Characteristics'!$C:$C,0))),"",INDEX('Policy Characteristics'!J:J,MATCH($C290,'Policy Characteristics'!$C:$C,0)))</f>
        <v>**Description:** This policy prevents new capacity of the selected CCS plant type(s) from being built to replace existing non-CCS plants.</v>
      </c>
      <c r="Q290" s="76" t="str">
        <f>IF(ISBLANK(INDEX('Policy Characteristics'!K:K,MATCH($C290,'Policy Characteristics'!$C:$C,0))),"",INDEX('Policy Characteristics'!K:K,MATCH($C290,'Policy Characteristics'!$C:$C,0)))</f>
        <v/>
      </c>
      <c r="R290" s="76" t="str">
        <f>IF(ISBLANK(INDEX('Policy Characteristics'!L:L,MATCH($C290,'Policy Characteristics'!$C:$C,0))),"",INDEX('Policy Characteristics'!L:L,MATCH($C290,'Policy Characteristics'!$C:$C,0)))</f>
        <v/>
      </c>
    </row>
    <row r="291" spans="1:18" s="76" customFormat="1" x14ac:dyDescent="0.25">
      <c r="A291" s="76" t="str">
        <f>IF(ISBLANK(INDEX('Policy Characteristics'!A:A,MATCH($C291,'Policy Characteristics'!$C:$C,0))),"",INDEX('Policy Characteristics'!A:A,MATCH($C291,'Policy Characteristics'!$C:$C,0)))</f>
        <v>Electricity Supply</v>
      </c>
      <c r="B291" s="200" t="str">
        <f>IF(ISBLANK(INDEX('Policy Characteristics'!B:B,MATCH($C291,'Policy Characteristics'!$C:$C,0))),"",INDEX('Policy Characteristics'!B:B,MATCH($C291,'Policy Characteristics'!$C:$C,0)))</f>
        <v>Ban New Power Plant Retrofits</v>
      </c>
      <c r="C291" s="76" t="str">
        <f t="shared" si="12"/>
        <v>Boolean Ban New Power Plant Retrofits</v>
      </c>
      <c r="D291" s="78" t="s">
        <v>451</v>
      </c>
      <c r="E291" s="88"/>
      <c r="F291" s="78" t="s">
        <v>452</v>
      </c>
      <c r="G291" s="88"/>
      <c r="H291" s="15">
        <v>2449</v>
      </c>
      <c r="I291" s="213" t="s">
        <v>44</v>
      </c>
      <c r="J291" s="202" t="str">
        <f>IF(ISBLANK(INDEX('Policy Characteristics'!D:D,MATCH($C291,'Policy Characteristics'!$C:$C,0))),"",INDEX('Policy Characteristics'!D:D,MATCH($C291,'Policy Characteristics'!$C:$C,0)))</f>
        <v>Ban New Power Plant Retrofits</v>
      </c>
      <c r="K291" s="76" t="str">
        <f>IF(ISBLANK(INDEX('Policy Characteristics'!E:E,MATCH($C291,'Policy Characteristics'!$C:$C,0))),"",INDEX('Policy Characteristics'!E:E,MATCH($C291,'Policy Characteristics'!$C:$C,0)))</f>
        <v>elec ban new power plant retrofits</v>
      </c>
      <c r="L291" s="76">
        <f>IF(ISBLANK(INDEX('Policy Characteristics'!F:F,MATCH($C291,'Policy Characteristics'!$C:$C,0))),"",INDEX('Policy Characteristics'!F:F,MATCH($C291,'Policy Characteristics'!$C:$C,0)))</f>
        <v>0</v>
      </c>
      <c r="M291" s="76">
        <f>IF(ISBLANK(INDEX('Policy Characteristics'!G:G,MATCH($C291,'Policy Characteristics'!$C:$C,0))),"",INDEX('Policy Characteristics'!G:G,MATCH($C291,'Policy Characteristics'!$C:$C,0)))</f>
        <v>1</v>
      </c>
      <c r="N291" s="76">
        <f>IF(ISBLANK(INDEX('Policy Characteristics'!H:H,MATCH($C291,'Policy Characteristics'!$C:$C,0))),"",INDEX('Policy Characteristics'!H:H,MATCH($C291,'Policy Characteristics'!$C:$C,0)))</f>
        <v>1</v>
      </c>
      <c r="O291" s="76" t="str">
        <f>IF(ISBLANK(INDEX('Policy Characteristics'!I:I,MATCH($C291,'Policy Characteristics'!$C:$C,0))),"",INDEX('Policy Characteristics'!I:I,MATCH($C291,'Policy Characteristics'!$C:$C,0)))</f>
        <v>on/off</v>
      </c>
      <c r="P291" s="76" t="str">
        <f>IF(ISBLANK(INDEX('Policy Characteristics'!J:J,MATCH($C291,'Policy Characteristics'!$C:$C,0))),"",INDEX('Policy Characteristics'!J:J,MATCH($C291,'Policy Characteristics'!$C:$C,0)))</f>
        <v>**Description:** This policy prevents new capacity of the selected CCS plant type(s) from being built to replace existing non-CCS plants.</v>
      </c>
      <c r="Q291" s="76" t="str">
        <f>IF(ISBLANK(INDEX('Policy Characteristics'!K:K,MATCH($C291,'Policy Characteristics'!$C:$C,0))),"",INDEX('Policy Characteristics'!K:K,MATCH($C291,'Policy Characteristics'!$C:$C,0)))</f>
        <v/>
      </c>
      <c r="R291" s="76" t="str">
        <f>IF(ISBLANK(INDEX('Policy Characteristics'!L:L,MATCH($C291,'Policy Characteristics'!$C:$C,0))),"",INDEX('Policy Characteristics'!L:L,MATCH($C291,'Policy Characteristics'!$C:$C,0)))</f>
        <v/>
      </c>
    </row>
    <row r="292" spans="1:18" s="76" customFormat="1" x14ac:dyDescent="0.25">
      <c r="A292" s="76" t="str">
        <f>IF(ISBLANK(INDEX('Policy Characteristics'!A:A,MATCH($C292,'Policy Characteristics'!$C:$C,0))),"",INDEX('Policy Characteristics'!A:A,MATCH($C292,'Policy Characteristics'!$C:$C,0)))</f>
        <v>Electricity Supply</v>
      </c>
      <c r="B292" s="200" t="str">
        <f>IF(ISBLANK(INDEX('Policy Characteristics'!B:B,MATCH($C292,'Policy Characteristics'!$C:$C,0))),"",INDEX('Policy Characteristics'!B:B,MATCH($C292,'Policy Characteristics'!$C:$C,0)))</f>
        <v>Ban New Power Plant Retrofits</v>
      </c>
      <c r="C292" s="76" t="str">
        <f t="shared" si="12"/>
        <v>Boolean Ban New Power Plant Retrofits</v>
      </c>
      <c r="D292" s="78" t="s">
        <v>988</v>
      </c>
      <c r="E292" s="88"/>
      <c r="F292" s="78" t="s">
        <v>712</v>
      </c>
      <c r="G292" s="88"/>
      <c r="H292" s="15">
        <v>2450</v>
      </c>
      <c r="I292" s="213" t="s">
        <v>44</v>
      </c>
      <c r="J292" s="202" t="str">
        <f>IF(ISBLANK(INDEX('Policy Characteristics'!D:D,MATCH($C292,'Policy Characteristics'!$C:$C,0))),"",INDEX('Policy Characteristics'!D:D,MATCH($C292,'Policy Characteristics'!$C:$C,0)))</f>
        <v>Ban New Power Plant Retrofits</v>
      </c>
      <c r="K292" s="76" t="str">
        <f>IF(ISBLANK(INDEX('Policy Characteristics'!E:E,MATCH($C292,'Policy Characteristics'!$C:$C,0))),"",INDEX('Policy Characteristics'!E:E,MATCH($C292,'Policy Characteristics'!$C:$C,0)))</f>
        <v>elec ban new power plant retrofits</v>
      </c>
      <c r="L292" s="76">
        <f>IF(ISBLANK(INDEX('Policy Characteristics'!F:F,MATCH($C292,'Policy Characteristics'!$C:$C,0))),"",INDEX('Policy Characteristics'!F:F,MATCH($C292,'Policy Characteristics'!$C:$C,0)))</f>
        <v>0</v>
      </c>
      <c r="M292" s="76">
        <f>IF(ISBLANK(INDEX('Policy Characteristics'!G:G,MATCH($C292,'Policy Characteristics'!$C:$C,0))),"",INDEX('Policy Characteristics'!G:G,MATCH($C292,'Policy Characteristics'!$C:$C,0)))</f>
        <v>1</v>
      </c>
      <c r="N292" s="76">
        <f>IF(ISBLANK(INDEX('Policy Characteristics'!H:H,MATCH($C292,'Policy Characteristics'!$C:$C,0))),"",INDEX('Policy Characteristics'!H:H,MATCH($C292,'Policy Characteristics'!$C:$C,0)))</f>
        <v>1</v>
      </c>
      <c r="O292" s="76" t="str">
        <f>IF(ISBLANK(INDEX('Policy Characteristics'!I:I,MATCH($C292,'Policy Characteristics'!$C:$C,0))),"",INDEX('Policy Characteristics'!I:I,MATCH($C292,'Policy Characteristics'!$C:$C,0)))</f>
        <v>on/off</v>
      </c>
      <c r="P292" s="76" t="str">
        <f>IF(ISBLANK(INDEX('Policy Characteristics'!J:J,MATCH($C292,'Policy Characteristics'!$C:$C,0))),"",INDEX('Policy Characteristics'!J:J,MATCH($C292,'Policy Characteristics'!$C:$C,0)))</f>
        <v>**Description:** This policy prevents new capacity of the selected CCS plant type(s) from being built to replace existing non-CCS plants.</v>
      </c>
      <c r="Q292" s="76" t="str">
        <f>IF(ISBLANK(INDEX('Policy Characteristics'!K:K,MATCH($C292,'Policy Characteristics'!$C:$C,0))),"",INDEX('Policy Characteristics'!K:K,MATCH($C292,'Policy Characteristics'!$C:$C,0)))</f>
        <v/>
      </c>
      <c r="R292" s="76" t="str">
        <f>IF(ISBLANK(INDEX('Policy Characteristics'!L:L,MATCH($C292,'Policy Characteristics'!$C:$C,0))),"",INDEX('Policy Characteristics'!L:L,MATCH($C292,'Policy Characteristics'!$C:$C,0)))</f>
        <v/>
      </c>
    </row>
    <row r="293" spans="1:18" s="76" customFormat="1" x14ac:dyDescent="0.25">
      <c r="A293" s="76" t="str">
        <f>IF(ISBLANK(INDEX('Policy Characteristics'!A:A,MATCH($C293,'Policy Characteristics'!$C:$C,0))),"",INDEX('Policy Characteristics'!A:A,MATCH($C293,'Policy Characteristics'!$C:$C,0)))</f>
        <v>Electricity Supply</v>
      </c>
      <c r="B293" s="200" t="str">
        <f>IF(ISBLANK(INDEX('Policy Characteristics'!B:B,MATCH($C293,'Policy Characteristics'!$C:$C,0))),"",INDEX('Policy Characteristics'!B:B,MATCH($C293,'Policy Characteristics'!$C:$C,0)))</f>
        <v>Ban New Power Plant Retrofits</v>
      </c>
      <c r="C293" s="76" t="str">
        <f t="shared" si="12"/>
        <v>Boolean Ban New Power Plant Retrofits</v>
      </c>
      <c r="D293" s="78" t="s">
        <v>989</v>
      </c>
      <c r="E293" s="88"/>
      <c r="F293" s="78" t="s">
        <v>832</v>
      </c>
      <c r="G293" s="88"/>
      <c r="H293" s="15">
        <v>2451</v>
      </c>
      <c r="I293" s="213" t="s">
        <v>44</v>
      </c>
      <c r="J293" s="202" t="str">
        <f>IF(ISBLANK(INDEX('Policy Characteristics'!D:D,MATCH($C293,'Policy Characteristics'!$C:$C,0))),"",INDEX('Policy Characteristics'!D:D,MATCH($C293,'Policy Characteristics'!$C:$C,0)))</f>
        <v>Ban New Power Plant Retrofits</v>
      </c>
      <c r="K293" s="76" t="str">
        <f>IF(ISBLANK(INDEX('Policy Characteristics'!E:E,MATCH($C293,'Policy Characteristics'!$C:$C,0))),"",INDEX('Policy Characteristics'!E:E,MATCH($C293,'Policy Characteristics'!$C:$C,0)))</f>
        <v>elec ban new power plant retrofits</v>
      </c>
      <c r="L293" s="76">
        <f>IF(ISBLANK(INDEX('Policy Characteristics'!F:F,MATCH($C293,'Policy Characteristics'!$C:$C,0))),"",INDEX('Policy Characteristics'!F:F,MATCH($C293,'Policy Characteristics'!$C:$C,0)))</f>
        <v>0</v>
      </c>
      <c r="M293" s="76">
        <f>IF(ISBLANK(INDEX('Policy Characteristics'!G:G,MATCH($C293,'Policy Characteristics'!$C:$C,0))),"",INDEX('Policy Characteristics'!G:G,MATCH($C293,'Policy Characteristics'!$C:$C,0)))</f>
        <v>1</v>
      </c>
      <c r="N293" s="76">
        <f>IF(ISBLANK(INDEX('Policy Characteristics'!H:H,MATCH($C293,'Policy Characteristics'!$C:$C,0))),"",INDEX('Policy Characteristics'!H:H,MATCH($C293,'Policy Characteristics'!$C:$C,0)))</f>
        <v>1</v>
      </c>
      <c r="O293" s="76" t="str">
        <f>IF(ISBLANK(INDEX('Policy Characteristics'!I:I,MATCH($C293,'Policy Characteristics'!$C:$C,0))),"",INDEX('Policy Characteristics'!I:I,MATCH($C293,'Policy Characteristics'!$C:$C,0)))</f>
        <v>on/off</v>
      </c>
      <c r="P293" s="76" t="str">
        <f>IF(ISBLANK(INDEX('Policy Characteristics'!J:J,MATCH($C293,'Policy Characteristics'!$C:$C,0))),"",INDEX('Policy Characteristics'!J:J,MATCH($C293,'Policy Characteristics'!$C:$C,0)))</f>
        <v>**Description:** This policy prevents new capacity of the selected CCS plant type(s) from being built to replace existing non-CCS plants.</v>
      </c>
      <c r="Q293" s="76" t="str">
        <f>IF(ISBLANK(INDEX('Policy Characteristics'!K:K,MATCH($C293,'Policy Characteristics'!$C:$C,0))),"",INDEX('Policy Characteristics'!K:K,MATCH($C293,'Policy Characteristics'!$C:$C,0)))</f>
        <v/>
      </c>
      <c r="R293" s="76" t="str">
        <f>IF(ISBLANK(INDEX('Policy Characteristics'!L:L,MATCH($C293,'Policy Characteristics'!$C:$C,0))),"",INDEX('Policy Characteristics'!L:L,MATCH($C293,'Policy Characteristics'!$C:$C,0)))</f>
        <v/>
      </c>
    </row>
    <row r="294" spans="1:18" s="76" customFormat="1" x14ac:dyDescent="0.25">
      <c r="A294" s="76" t="str">
        <f>IF(ISBLANK(INDEX('Policy Characteristics'!A:A,MATCH($C294,'Policy Characteristics'!$C:$C,0))),"",INDEX('Policy Characteristics'!A:A,MATCH($C294,'Policy Characteristics'!$C:$C,0)))</f>
        <v>Electricity Supply</v>
      </c>
      <c r="B294" s="200" t="str">
        <f>IF(ISBLANK(INDEX('Policy Characteristics'!B:B,MATCH($C294,'Policy Characteristics'!$C:$C,0))),"",INDEX('Policy Characteristics'!B:B,MATCH($C294,'Policy Characteristics'!$C:$C,0)))</f>
        <v>Ban New Power Plant Retrofits</v>
      </c>
      <c r="C294" s="76" t="str">
        <f t="shared" si="12"/>
        <v>Boolean Ban New Power Plant Retrofits</v>
      </c>
      <c r="D294" s="78" t="s">
        <v>990</v>
      </c>
      <c r="E294" s="88"/>
      <c r="F294" s="78" t="s">
        <v>714</v>
      </c>
      <c r="G294" s="88"/>
      <c r="H294" s="15">
        <v>2452</v>
      </c>
      <c r="I294" s="213" t="s">
        <v>44</v>
      </c>
      <c r="J294" s="202" t="str">
        <f>IF(ISBLANK(INDEX('Policy Characteristics'!D:D,MATCH($C294,'Policy Characteristics'!$C:$C,0))),"",INDEX('Policy Characteristics'!D:D,MATCH($C294,'Policy Characteristics'!$C:$C,0)))</f>
        <v>Ban New Power Plant Retrofits</v>
      </c>
      <c r="K294" s="76" t="str">
        <f>IF(ISBLANK(INDEX('Policy Characteristics'!E:E,MATCH($C294,'Policy Characteristics'!$C:$C,0))),"",INDEX('Policy Characteristics'!E:E,MATCH($C294,'Policy Characteristics'!$C:$C,0)))</f>
        <v>elec ban new power plant retrofits</v>
      </c>
      <c r="L294" s="76">
        <f>IF(ISBLANK(INDEX('Policy Characteristics'!F:F,MATCH($C294,'Policy Characteristics'!$C:$C,0))),"",INDEX('Policy Characteristics'!F:F,MATCH($C294,'Policy Characteristics'!$C:$C,0)))</f>
        <v>0</v>
      </c>
      <c r="M294" s="76">
        <f>IF(ISBLANK(INDEX('Policy Characteristics'!G:G,MATCH($C294,'Policy Characteristics'!$C:$C,0))),"",INDEX('Policy Characteristics'!G:G,MATCH($C294,'Policy Characteristics'!$C:$C,0)))</f>
        <v>1</v>
      </c>
      <c r="N294" s="76">
        <f>IF(ISBLANK(INDEX('Policy Characteristics'!H:H,MATCH($C294,'Policy Characteristics'!$C:$C,0))),"",INDEX('Policy Characteristics'!H:H,MATCH($C294,'Policy Characteristics'!$C:$C,0)))</f>
        <v>1</v>
      </c>
      <c r="O294" s="76" t="str">
        <f>IF(ISBLANK(INDEX('Policy Characteristics'!I:I,MATCH($C294,'Policy Characteristics'!$C:$C,0))),"",INDEX('Policy Characteristics'!I:I,MATCH($C294,'Policy Characteristics'!$C:$C,0)))</f>
        <v>on/off</v>
      </c>
      <c r="P294" s="76" t="str">
        <f>IF(ISBLANK(INDEX('Policy Characteristics'!J:J,MATCH($C294,'Policy Characteristics'!$C:$C,0))),"",INDEX('Policy Characteristics'!J:J,MATCH($C294,'Policy Characteristics'!$C:$C,0)))</f>
        <v>**Description:** This policy prevents new capacity of the selected CCS plant type(s) from being built to replace existing non-CCS plants.</v>
      </c>
      <c r="Q294" s="76" t="str">
        <f>IF(ISBLANK(INDEX('Policy Characteristics'!K:K,MATCH($C294,'Policy Characteristics'!$C:$C,0))),"",INDEX('Policy Characteristics'!K:K,MATCH($C294,'Policy Characteristics'!$C:$C,0)))</f>
        <v/>
      </c>
      <c r="R294" s="76" t="str">
        <f>IF(ISBLANK(INDEX('Policy Characteristics'!L:L,MATCH($C294,'Policy Characteristics'!$C:$C,0))),"",INDEX('Policy Characteristics'!L:L,MATCH($C294,'Policy Characteristics'!$C:$C,0)))</f>
        <v/>
      </c>
    </row>
    <row r="295" spans="1:18" s="76" customFormat="1" x14ac:dyDescent="0.25">
      <c r="A295" s="76" t="str">
        <f>IF(ISBLANK(INDEX('Policy Characteristics'!A:A,MATCH($C295,'Policy Characteristics'!$C:$C,0))),"",INDEX('Policy Characteristics'!A:A,MATCH($C295,'Policy Characteristics'!$C:$C,0)))</f>
        <v>Electricity Supply</v>
      </c>
      <c r="B295" s="200" t="str">
        <f>IF(ISBLANK(INDEX('Policy Characteristics'!B:B,MATCH($C295,'Policy Characteristics'!$C:$C,0))),"",INDEX('Policy Characteristics'!B:B,MATCH($C295,'Policy Characteristics'!$C:$C,0)))</f>
        <v>Ban New Power Plant Retrofits</v>
      </c>
      <c r="C295" s="76" t="str">
        <f t="shared" si="12"/>
        <v>Boolean Ban New Power Plant Retrofits</v>
      </c>
      <c r="D295" s="78" t="s">
        <v>1655</v>
      </c>
      <c r="E295" s="88"/>
      <c r="F295" s="78" t="s">
        <v>1662</v>
      </c>
      <c r="G295" s="88"/>
      <c r="H295" s="15">
        <v>2453</v>
      </c>
      <c r="I295" s="213" t="s">
        <v>43</v>
      </c>
      <c r="J295" s="202" t="str">
        <f>IF(ISBLANK(INDEX('Policy Characteristics'!D:D,MATCH($C295,'Policy Characteristics'!$C:$C,0))),"",INDEX('Policy Characteristics'!D:D,MATCH($C295,'Policy Characteristics'!$C:$C,0)))</f>
        <v>Ban New Power Plant Retrofits</v>
      </c>
      <c r="K295" s="76" t="str">
        <f>IF(ISBLANK(INDEX('Policy Characteristics'!E:E,MATCH($C295,'Policy Characteristics'!$C:$C,0))),"",INDEX('Policy Characteristics'!E:E,MATCH($C295,'Policy Characteristics'!$C:$C,0)))</f>
        <v>elec ban new power plant retrofits</v>
      </c>
      <c r="L295" s="76">
        <f>IF(ISBLANK(INDEX('Policy Characteristics'!F:F,MATCH($C295,'Policy Characteristics'!$C:$C,0))),"",INDEX('Policy Characteristics'!F:F,MATCH($C295,'Policy Characteristics'!$C:$C,0)))</f>
        <v>0</v>
      </c>
      <c r="M295" s="76">
        <f>IF(ISBLANK(INDEX('Policy Characteristics'!G:G,MATCH($C295,'Policy Characteristics'!$C:$C,0))),"",INDEX('Policy Characteristics'!G:G,MATCH($C295,'Policy Characteristics'!$C:$C,0)))</f>
        <v>1</v>
      </c>
      <c r="N295" s="76">
        <f>IF(ISBLANK(INDEX('Policy Characteristics'!H:H,MATCH($C295,'Policy Characteristics'!$C:$C,0))),"",INDEX('Policy Characteristics'!H:H,MATCH($C295,'Policy Characteristics'!$C:$C,0)))</f>
        <v>1</v>
      </c>
      <c r="O295" s="76" t="str">
        <f>IF(ISBLANK(INDEX('Policy Characteristics'!I:I,MATCH($C295,'Policy Characteristics'!$C:$C,0))),"",INDEX('Policy Characteristics'!I:I,MATCH($C295,'Policy Characteristics'!$C:$C,0)))</f>
        <v>on/off</v>
      </c>
      <c r="P295" s="76" t="str">
        <f>IF(ISBLANK(INDEX('Policy Characteristics'!J:J,MATCH($C295,'Policy Characteristics'!$C:$C,0))),"",INDEX('Policy Characteristics'!J:J,MATCH($C295,'Policy Characteristics'!$C:$C,0)))</f>
        <v>**Description:** This policy prevents new capacity of the selected CCS plant type(s) from being built to replace existing non-CCS plants.</v>
      </c>
      <c r="Q295" s="76" t="str">
        <f>IF(ISBLANK(INDEX('Policy Characteristics'!K:K,MATCH($C295,'Policy Characteristics'!$C:$C,0))),"",INDEX('Policy Characteristics'!K:K,MATCH($C295,'Policy Characteristics'!$C:$C,0)))</f>
        <v/>
      </c>
      <c r="R295" s="76" t="str">
        <f>IF(ISBLANK(INDEX('Policy Characteristics'!L:L,MATCH($C295,'Policy Characteristics'!$C:$C,0))),"",INDEX('Policy Characteristics'!L:L,MATCH($C295,'Policy Characteristics'!$C:$C,0)))</f>
        <v/>
      </c>
    </row>
    <row r="296" spans="1:18" s="76" customFormat="1" x14ac:dyDescent="0.25">
      <c r="A296" s="76" t="str">
        <f>IF(ISBLANK(INDEX('Policy Characteristics'!A:A,MATCH($C296,'Policy Characteristics'!$C:$C,0))),"",INDEX('Policy Characteristics'!A:A,MATCH($C296,'Policy Characteristics'!$C:$C,0)))</f>
        <v>Electricity Supply</v>
      </c>
      <c r="B296" s="200" t="str">
        <f>IF(ISBLANK(INDEX('Policy Characteristics'!B:B,MATCH($C296,'Policy Characteristics'!$C:$C,0))),"",INDEX('Policy Characteristics'!B:B,MATCH($C296,'Policy Characteristics'!$C:$C,0)))</f>
        <v>Ban New Power Plant Retrofits</v>
      </c>
      <c r="C296" s="76" t="str">
        <f t="shared" si="12"/>
        <v>Boolean Ban New Power Plant Retrofits</v>
      </c>
      <c r="D296" s="78" t="s">
        <v>1658</v>
      </c>
      <c r="E296" s="88"/>
      <c r="F296" s="78" t="s">
        <v>1663</v>
      </c>
      <c r="G296" s="88"/>
      <c r="H296" s="15">
        <v>2454</v>
      </c>
      <c r="I296" s="213" t="s">
        <v>43</v>
      </c>
      <c r="J296" s="202" t="str">
        <f>IF(ISBLANK(INDEX('Policy Characteristics'!D:D,MATCH($C296,'Policy Characteristics'!$C:$C,0))),"",INDEX('Policy Characteristics'!D:D,MATCH($C296,'Policy Characteristics'!$C:$C,0)))</f>
        <v>Ban New Power Plant Retrofits</v>
      </c>
      <c r="K296" s="76" t="str">
        <f>IF(ISBLANK(INDEX('Policy Characteristics'!E:E,MATCH($C296,'Policy Characteristics'!$C:$C,0))),"",INDEX('Policy Characteristics'!E:E,MATCH($C296,'Policy Characteristics'!$C:$C,0)))</f>
        <v>elec ban new power plant retrofits</v>
      </c>
      <c r="L296" s="76">
        <f>IF(ISBLANK(INDEX('Policy Characteristics'!F:F,MATCH($C296,'Policy Characteristics'!$C:$C,0))),"",INDEX('Policy Characteristics'!F:F,MATCH($C296,'Policy Characteristics'!$C:$C,0)))</f>
        <v>0</v>
      </c>
      <c r="M296" s="76">
        <f>IF(ISBLANK(INDEX('Policy Characteristics'!G:G,MATCH($C296,'Policy Characteristics'!$C:$C,0))),"",INDEX('Policy Characteristics'!G:G,MATCH($C296,'Policy Characteristics'!$C:$C,0)))</f>
        <v>1</v>
      </c>
      <c r="N296" s="76">
        <f>IF(ISBLANK(INDEX('Policy Characteristics'!H:H,MATCH($C296,'Policy Characteristics'!$C:$C,0))),"",INDEX('Policy Characteristics'!H:H,MATCH($C296,'Policy Characteristics'!$C:$C,0)))</f>
        <v>1</v>
      </c>
      <c r="O296" s="76" t="str">
        <f>IF(ISBLANK(INDEX('Policy Characteristics'!I:I,MATCH($C296,'Policy Characteristics'!$C:$C,0))),"",INDEX('Policy Characteristics'!I:I,MATCH($C296,'Policy Characteristics'!$C:$C,0)))</f>
        <v>on/off</v>
      </c>
      <c r="P296" s="76" t="str">
        <f>IF(ISBLANK(INDEX('Policy Characteristics'!J:J,MATCH($C296,'Policy Characteristics'!$C:$C,0))),"",INDEX('Policy Characteristics'!J:J,MATCH($C296,'Policy Characteristics'!$C:$C,0)))</f>
        <v>**Description:** This policy prevents new capacity of the selected CCS plant type(s) from being built to replace existing non-CCS plants.</v>
      </c>
      <c r="Q296" s="76" t="str">
        <f>IF(ISBLANK(INDEX('Policy Characteristics'!K:K,MATCH($C296,'Policy Characteristics'!$C:$C,0))),"",INDEX('Policy Characteristics'!K:K,MATCH($C296,'Policy Characteristics'!$C:$C,0)))</f>
        <v/>
      </c>
      <c r="R296" s="76" t="str">
        <f>IF(ISBLANK(INDEX('Policy Characteristics'!L:L,MATCH($C296,'Policy Characteristics'!$C:$C,0))),"",INDEX('Policy Characteristics'!L:L,MATCH($C296,'Policy Characteristics'!$C:$C,0)))</f>
        <v/>
      </c>
    </row>
    <row r="297" spans="1:18" s="76" customFormat="1" x14ac:dyDescent="0.25">
      <c r="A297" s="76" t="str">
        <f>IF(ISBLANK(INDEX('Policy Characteristics'!A:A,MATCH($C297,'Policy Characteristics'!$C:$C,0))),"",INDEX('Policy Characteristics'!A:A,MATCH($C297,'Policy Characteristics'!$C:$C,0)))</f>
        <v>Electricity Supply</v>
      </c>
      <c r="B297" s="200" t="str">
        <f>IF(ISBLANK(INDEX('Policy Characteristics'!B:B,MATCH($C297,'Policy Characteristics'!$C:$C,0))),"",INDEX('Policy Characteristics'!B:B,MATCH($C297,'Policy Characteristics'!$C:$C,0)))</f>
        <v>Ban New Power Plant Retrofits</v>
      </c>
      <c r="C297" s="76" t="str">
        <f t="shared" si="12"/>
        <v>Boolean Ban New Power Plant Retrofits</v>
      </c>
      <c r="D297" s="78" t="s">
        <v>1659</v>
      </c>
      <c r="E297" s="88"/>
      <c r="F297" s="78" t="s">
        <v>1664</v>
      </c>
      <c r="G297" s="88"/>
      <c r="H297" s="15">
        <v>2455</v>
      </c>
      <c r="I297" s="213" t="s">
        <v>43</v>
      </c>
      <c r="J297" s="202" t="str">
        <f>IF(ISBLANK(INDEX('Policy Characteristics'!D:D,MATCH($C297,'Policy Characteristics'!$C:$C,0))),"",INDEX('Policy Characteristics'!D:D,MATCH($C297,'Policy Characteristics'!$C:$C,0)))</f>
        <v>Ban New Power Plant Retrofits</v>
      </c>
      <c r="K297" s="76" t="str">
        <f>IF(ISBLANK(INDEX('Policy Characteristics'!E:E,MATCH($C297,'Policy Characteristics'!$C:$C,0))),"",INDEX('Policy Characteristics'!E:E,MATCH($C297,'Policy Characteristics'!$C:$C,0)))</f>
        <v>elec ban new power plant retrofits</v>
      </c>
      <c r="L297" s="76">
        <f>IF(ISBLANK(INDEX('Policy Characteristics'!F:F,MATCH($C297,'Policy Characteristics'!$C:$C,0))),"",INDEX('Policy Characteristics'!F:F,MATCH($C297,'Policy Characteristics'!$C:$C,0)))</f>
        <v>0</v>
      </c>
      <c r="M297" s="76">
        <f>IF(ISBLANK(INDEX('Policy Characteristics'!G:G,MATCH($C297,'Policy Characteristics'!$C:$C,0))),"",INDEX('Policy Characteristics'!G:G,MATCH($C297,'Policy Characteristics'!$C:$C,0)))</f>
        <v>1</v>
      </c>
      <c r="N297" s="76">
        <f>IF(ISBLANK(INDEX('Policy Characteristics'!H:H,MATCH($C297,'Policy Characteristics'!$C:$C,0))),"",INDEX('Policy Characteristics'!H:H,MATCH($C297,'Policy Characteristics'!$C:$C,0)))</f>
        <v>1</v>
      </c>
      <c r="O297" s="76" t="str">
        <f>IF(ISBLANK(INDEX('Policy Characteristics'!I:I,MATCH($C297,'Policy Characteristics'!$C:$C,0))),"",INDEX('Policy Characteristics'!I:I,MATCH($C297,'Policy Characteristics'!$C:$C,0)))</f>
        <v>on/off</v>
      </c>
      <c r="P297" s="76" t="str">
        <f>IF(ISBLANK(INDEX('Policy Characteristics'!J:J,MATCH($C297,'Policy Characteristics'!$C:$C,0))),"",INDEX('Policy Characteristics'!J:J,MATCH($C297,'Policy Characteristics'!$C:$C,0)))</f>
        <v>**Description:** This policy prevents new capacity of the selected CCS plant type(s) from being built to replace existing non-CCS plants.</v>
      </c>
      <c r="Q297" s="76" t="str">
        <f>IF(ISBLANK(INDEX('Policy Characteristics'!K:K,MATCH($C297,'Policy Characteristics'!$C:$C,0))),"",INDEX('Policy Characteristics'!K:K,MATCH($C297,'Policy Characteristics'!$C:$C,0)))</f>
        <v/>
      </c>
      <c r="R297" s="76" t="str">
        <f>IF(ISBLANK(INDEX('Policy Characteristics'!L:L,MATCH($C297,'Policy Characteristics'!$C:$C,0))),"",INDEX('Policy Characteristics'!L:L,MATCH($C297,'Policy Characteristics'!$C:$C,0)))</f>
        <v/>
      </c>
    </row>
    <row r="298" spans="1:18" s="76" customFormat="1" x14ac:dyDescent="0.25">
      <c r="A298" s="76" t="str">
        <f>IF(ISBLANK(INDEX('Policy Characteristics'!A:A,MATCH($C298,'Policy Characteristics'!$C:$C,0))),"",INDEX('Policy Characteristics'!A:A,MATCH($C298,'Policy Characteristics'!$C:$C,0)))</f>
        <v>Electricity Supply</v>
      </c>
      <c r="B298" s="200" t="str">
        <f>IF(ISBLANK(INDEX('Policy Characteristics'!B:B,MATCH($C298,'Policy Characteristics'!$C:$C,0))),"",INDEX('Policy Characteristics'!B:B,MATCH($C298,'Policy Characteristics'!$C:$C,0)))</f>
        <v>Ban New Power Plant Retrofits</v>
      </c>
      <c r="C298" s="76" t="str">
        <f t="shared" si="12"/>
        <v>Boolean Ban New Power Plant Retrofits</v>
      </c>
      <c r="D298" s="78" t="s">
        <v>1660</v>
      </c>
      <c r="E298" s="88"/>
      <c r="F298" s="78" t="s">
        <v>1665</v>
      </c>
      <c r="G298" s="88"/>
      <c r="H298" s="15">
        <v>2456</v>
      </c>
      <c r="I298" s="213" t="s">
        <v>43</v>
      </c>
      <c r="J298" s="202" t="str">
        <f>IF(ISBLANK(INDEX('Policy Characteristics'!D:D,MATCH($C298,'Policy Characteristics'!$C:$C,0))),"",INDEX('Policy Characteristics'!D:D,MATCH($C298,'Policy Characteristics'!$C:$C,0)))</f>
        <v>Ban New Power Plant Retrofits</v>
      </c>
      <c r="K298" s="76" t="str">
        <f>IF(ISBLANK(INDEX('Policy Characteristics'!E:E,MATCH($C298,'Policy Characteristics'!$C:$C,0))),"",INDEX('Policy Characteristics'!E:E,MATCH($C298,'Policy Characteristics'!$C:$C,0)))</f>
        <v>elec ban new power plant retrofits</v>
      </c>
      <c r="L298" s="76">
        <f>IF(ISBLANK(INDEX('Policy Characteristics'!F:F,MATCH($C298,'Policy Characteristics'!$C:$C,0))),"",INDEX('Policy Characteristics'!F:F,MATCH($C298,'Policy Characteristics'!$C:$C,0)))</f>
        <v>0</v>
      </c>
      <c r="M298" s="76">
        <f>IF(ISBLANK(INDEX('Policy Characteristics'!G:G,MATCH($C298,'Policy Characteristics'!$C:$C,0))),"",INDEX('Policy Characteristics'!G:G,MATCH($C298,'Policy Characteristics'!$C:$C,0)))</f>
        <v>1</v>
      </c>
      <c r="N298" s="76">
        <f>IF(ISBLANK(INDEX('Policy Characteristics'!H:H,MATCH($C298,'Policy Characteristics'!$C:$C,0))),"",INDEX('Policy Characteristics'!H:H,MATCH($C298,'Policy Characteristics'!$C:$C,0)))</f>
        <v>1</v>
      </c>
      <c r="O298" s="76" t="str">
        <f>IF(ISBLANK(INDEX('Policy Characteristics'!I:I,MATCH($C298,'Policy Characteristics'!$C:$C,0))),"",INDEX('Policy Characteristics'!I:I,MATCH($C298,'Policy Characteristics'!$C:$C,0)))</f>
        <v>on/off</v>
      </c>
      <c r="P298" s="76" t="str">
        <f>IF(ISBLANK(INDEX('Policy Characteristics'!J:J,MATCH($C298,'Policy Characteristics'!$C:$C,0))),"",INDEX('Policy Characteristics'!J:J,MATCH($C298,'Policy Characteristics'!$C:$C,0)))</f>
        <v>**Description:** This policy prevents new capacity of the selected CCS plant type(s) from being built to replace existing non-CCS plants.</v>
      </c>
      <c r="Q298" s="76" t="str">
        <f>IF(ISBLANK(INDEX('Policy Characteristics'!K:K,MATCH($C298,'Policy Characteristics'!$C:$C,0))),"",INDEX('Policy Characteristics'!K:K,MATCH($C298,'Policy Characteristics'!$C:$C,0)))</f>
        <v/>
      </c>
      <c r="R298" s="76" t="str">
        <f>IF(ISBLANK(INDEX('Policy Characteristics'!L:L,MATCH($C298,'Policy Characteristics'!$C:$C,0))),"",INDEX('Policy Characteristics'!L:L,MATCH($C298,'Policy Characteristics'!$C:$C,0)))</f>
        <v/>
      </c>
    </row>
    <row r="299" spans="1:18" s="76" customFormat="1" x14ac:dyDescent="0.25">
      <c r="A299" s="76" t="str">
        <f>IF(ISBLANK(INDEX('Policy Characteristics'!A:A,MATCH($C299,'Policy Characteristics'!$C:$C,0))),"",INDEX('Policy Characteristics'!A:A,MATCH($C299,'Policy Characteristics'!$C:$C,0)))</f>
        <v>Electricity Supply</v>
      </c>
      <c r="B299" s="200" t="str">
        <f>IF(ISBLANK(INDEX('Policy Characteristics'!B:B,MATCH($C299,'Policy Characteristics'!$C:$C,0))),"",INDEX('Policy Characteristics'!B:B,MATCH($C299,'Policy Characteristics'!$C:$C,0)))</f>
        <v>Ban New Power Plant Retrofits</v>
      </c>
      <c r="C299" s="76" t="str">
        <f t="shared" si="12"/>
        <v>Boolean Ban New Power Plant Retrofits</v>
      </c>
      <c r="D299" s="78" t="s">
        <v>1661</v>
      </c>
      <c r="E299" s="88"/>
      <c r="F299" s="78" t="s">
        <v>1666</v>
      </c>
      <c r="G299" s="88"/>
      <c r="H299" s="15">
        <v>2457</v>
      </c>
      <c r="I299" s="213" t="s">
        <v>44</v>
      </c>
      <c r="J299" s="202" t="str">
        <f>IF(ISBLANK(INDEX('Policy Characteristics'!D:D,MATCH($C299,'Policy Characteristics'!$C:$C,0))),"",INDEX('Policy Characteristics'!D:D,MATCH($C299,'Policy Characteristics'!$C:$C,0)))</f>
        <v>Ban New Power Plant Retrofits</v>
      </c>
      <c r="K299" s="76" t="str">
        <f>IF(ISBLANK(INDEX('Policy Characteristics'!E:E,MATCH($C299,'Policy Characteristics'!$C:$C,0))),"",INDEX('Policy Characteristics'!E:E,MATCH($C299,'Policy Characteristics'!$C:$C,0)))</f>
        <v>elec ban new power plant retrofits</v>
      </c>
      <c r="L299" s="76">
        <f>IF(ISBLANK(INDEX('Policy Characteristics'!F:F,MATCH($C299,'Policy Characteristics'!$C:$C,0))),"",INDEX('Policy Characteristics'!F:F,MATCH($C299,'Policy Characteristics'!$C:$C,0)))</f>
        <v>0</v>
      </c>
      <c r="M299" s="76">
        <f>IF(ISBLANK(INDEX('Policy Characteristics'!G:G,MATCH($C299,'Policy Characteristics'!$C:$C,0))),"",INDEX('Policy Characteristics'!G:G,MATCH($C299,'Policy Characteristics'!$C:$C,0)))</f>
        <v>1</v>
      </c>
      <c r="N299" s="76">
        <f>IF(ISBLANK(INDEX('Policy Characteristics'!H:H,MATCH($C299,'Policy Characteristics'!$C:$C,0))),"",INDEX('Policy Characteristics'!H:H,MATCH($C299,'Policy Characteristics'!$C:$C,0)))</f>
        <v>1</v>
      </c>
      <c r="O299" s="76" t="str">
        <f>IF(ISBLANK(INDEX('Policy Characteristics'!I:I,MATCH($C299,'Policy Characteristics'!$C:$C,0))),"",INDEX('Policy Characteristics'!I:I,MATCH($C299,'Policy Characteristics'!$C:$C,0)))</f>
        <v>on/off</v>
      </c>
      <c r="P299" s="76" t="str">
        <f>IF(ISBLANK(INDEX('Policy Characteristics'!J:J,MATCH($C299,'Policy Characteristics'!$C:$C,0))),"",INDEX('Policy Characteristics'!J:J,MATCH($C299,'Policy Characteristics'!$C:$C,0)))</f>
        <v>**Description:** This policy prevents new capacity of the selected CCS plant type(s) from being built to replace existing non-CCS plants.</v>
      </c>
      <c r="Q299" s="76" t="str">
        <f>IF(ISBLANK(INDEX('Policy Characteristics'!K:K,MATCH($C299,'Policy Characteristics'!$C:$C,0))),"",INDEX('Policy Characteristics'!K:K,MATCH($C299,'Policy Characteristics'!$C:$C,0)))</f>
        <v/>
      </c>
      <c r="R299" s="76" t="str">
        <f>IF(ISBLANK(INDEX('Policy Characteristics'!L:L,MATCH($C299,'Policy Characteristics'!$C:$C,0))),"",INDEX('Policy Characteristics'!L:L,MATCH($C299,'Policy Characteristics'!$C:$C,0)))</f>
        <v/>
      </c>
    </row>
    <row r="300" spans="1:18" s="76" customFormat="1" x14ac:dyDescent="0.25">
      <c r="A300" s="76" t="str">
        <f>IF(ISBLANK(INDEX('Policy Characteristics'!A:A,MATCH($C300,'Policy Characteristics'!$C:$C,0))),"",INDEX('Policy Characteristics'!A:A,MATCH($C300,'Policy Characteristics'!$C:$C,0)))</f>
        <v>Electricity Supply</v>
      </c>
      <c r="B300" s="200" t="str">
        <f>IF(ISBLANK(INDEX('Policy Characteristics'!B:B,MATCH($C300,'Policy Characteristics'!$C:$C,0))),"",INDEX('Policy Characteristics'!B:B,MATCH($C300,'Policy Characteristics'!$C:$C,0)))</f>
        <v>Ban New Power Plant Retrofits</v>
      </c>
      <c r="C300" s="76" t="str">
        <f t="shared" si="12"/>
        <v>Boolean Ban New Power Plant Retrofits</v>
      </c>
      <c r="D300" s="78" t="s">
        <v>1748</v>
      </c>
      <c r="E300" s="88"/>
      <c r="F300" s="78" t="s">
        <v>1746</v>
      </c>
      <c r="G300" s="88"/>
      <c r="H300" s="15">
        <v>2458</v>
      </c>
      <c r="I300" s="213" t="s">
        <v>44</v>
      </c>
      <c r="J300" s="202" t="str">
        <f>IF(ISBLANK(INDEX('Policy Characteristics'!D:D,MATCH($C300,'Policy Characteristics'!$C:$C,0))),"",INDEX('Policy Characteristics'!D:D,MATCH($C300,'Policy Characteristics'!$C:$C,0)))</f>
        <v>Ban New Power Plant Retrofits</v>
      </c>
      <c r="K300" s="76" t="str">
        <f>IF(ISBLANK(INDEX('Policy Characteristics'!E:E,MATCH($C300,'Policy Characteristics'!$C:$C,0))),"",INDEX('Policy Characteristics'!E:E,MATCH($C300,'Policy Characteristics'!$C:$C,0)))</f>
        <v>elec ban new power plant retrofits</v>
      </c>
      <c r="L300" s="76">
        <f>IF(ISBLANK(INDEX('Policy Characteristics'!F:F,MATCH($C300,'Policy Characteristics'!$C:$C,0))),"",INDEX('Policy Characteristics'!F:F,MATCH($C300,'Policy Characteristics'!$C:$C,0)))</f>
        <v>0</v>
      </c>
      <c r="M300" s="76">
        <f>IF(ISBLANK(INDEX('Policy Characteristics'!G:G,MATCH($C300,'Policy Characteristics'!$C:$C,0))),"",INDEX('Policy Characteristics'!G:G,MATCH($C300,'Policy Characteristics'!$C:$C,0)))</f>
        <v>1</v>
      </c>
      <c r="N300" s="76">
        <f>IF(ISBLANK(INDEX('Policy Characteristics'!H:H,MATCH($C300,'Policy Characteristics'!$C:$C,0))),"",INDEX('Policy Characteristics'!H:H,MATCH($C300,'Policy Characteristics'!$C:$C,0)))</f>
        <v>1</v>
      </c>
      <c r="O300" s="76" t="str">
        <f>IF(ISBLANK(INDEX('Policy Characteristics'!I:I,MATCH($C300,'Policy Characteristics'!$C:$C,0))),"",INDEX('Policy Characteristics'!I:I,MATCH($C300,'Policy Characteristics'!$C:$C,0)))</f>
        <v>on/off</v>
      </c>
      <c r="P300" s="76" t="str">
        <f>IF(ISBLANK(INDEX('Policy Characteristics'!J:J,MATCH($C300,'Policy Characteristics'!$C:$C,0))),"",INDEX('Policy Characteristics'!J:J,MATCH($C300,'Policy Characteristics'!$C:$C,0)))</f>
        <v>**Description:** This policy prevents new capacity of the selected CCS plant type(s) from being built to replace existing non-CCS plants.</v>
      </c>
      <c r="Q300" s="76" t="str">
        <f>IF(ISBLANK(INDEX('Policy Characteristics'!K:K,MATCH($C300,'Policy Characteristics'!$C:$C,0))),"",INDEX('Policy Characteristics'!K:K,MATCH($C300,'Policy Characteristics'!$C:$C,0)))</f>
        <v/>
      </c>
      <c r="R300" s="76" t="str">
        <f>IF(ISBLANK(INDEX('Policy Characteristics'!L:L,MATCH($C300,'Policy Characteristics'!$C:$C,0))),"",INDEX('Policy Characteristics'!L:L,MATCH($C300,'Policy Characteristics'!$C:$C,0)))</f>
        <v/>
      </c>
    </row>
    <row r="301" spans="1:18" s="76" customFormat="1" x14ac:dyDescent="0.25">
      <c r="A301" s="76" t="str">
        <f>IF(ISBLANK(INDEX('Policy Characteristics'!A:A,MATCH($C301,'Policy Characteristics'!$C:$C,0))),"",INDEX('Policy Characteristics'!A:A,MATCH($C301,'Policy Characteristics'!$C:$C,0)))</f>
        <v>Electricity Supply</v>
      </c>
      <c r="B301" s="200" t="str">
        <f>IF(ISBLANK(INDEX('Policy Characteristics'!B:B,MATCH($C301,'Policy Characteristics'!$C:$C,0))),"",INDEX('Policy Characteristics'!B:B,MATCH($C301,'Policy Characteristics'!$C:$C,0)))</f>
        <v>Ban New Power Plant Retrofits</v>
      </c>
      <c r="C301" s="76" t="str">
        <f t="shared" si="12"/>
        <v>Boolean Ban New Power Plant Retrofits</v>
      </c>
      <c r="D301" s="78" t="s">
        <v>1749</v>
      </c>
      <c r="E301" s="88"/>
      <c r="F301" s="78" t="s">
        <v>1747</v>
      </c>
      <c r="G301" s="88"/>
      <c r="H301" s="15">
        <v>2459</v>
      </c>
      <c r="I301" s="213" t="s">
        <v>44</v>
      </c>
      <c r="J301" s="202" t="str">
        <f>IF(ISBLANK(INDEX('Policy Characteristics'!D:D,MATCH($C301,'Policy Characteristics'!$C:$C,0))),"",INDEX('Policy Characteristics'!D:D,MATCH($C301,'Policy Characteristics'!$C:$C,0)))</f>
        <v>Ban New Power Plant Retrofits</v>
      </c>
      <c r="K301" s="76" t="str">
        <f>IF(ISBLANK(INDEX('Policy Characteristics'!E:E,MATCH($C301,'Policy Characteristics'!$C:$C,0))),"",INDEX('Policy Characteristics'!E:E,MATCH($C301,'Policy Characteristics'!$C:$C,0)))</f>
        <v>elec ban new power plant retrofits</v>
      </c>
      <c r="L301" s="76">
        <f>IF(ISBLANK(INDEX('Policy Characteristics'!F:F,MATCH($C301,'Policy Characteristics'!$C:$C,0))),"",INDEX('Policy Characteristics'!F:F,MATCH($C301,'Policy Characteristics'!$C:$C,0)))</f>
        <v>0</v>
      </c>
      <c r="M301" s="76">
        <f>IF(ISBLANK(INDEX('Policy Characteristics'!G:G,MATCH($C301,'Policy Characteristics'!$C:$C,0))),"",INDEX('Policy Characteristics'!G:G,MATCH($C301,'Policy Characteristics'!$C:$C,0)))</f>
        <v>1</v>
      </c>
      <c r="N301" s="76">
        <f>IF(ISBLANK(INDEX('Policy Characteristics'!H:H,MATCH($C301,'Policy Characteristics'!$C:$C,0))),"",INDEX('Policy Characteristics'!H:H,MATCH($C301,'Policy Characteristics'!$C:$C,0)))</f>
        <v>1</v>
      </c>
      <c r="O301" s="76" t="str">
        <f>IF(ISBLANK(INDEX('Policy Characteristics'!I:I,MATCH($C301,'Policy Characteristics'!$C:$C,0))),"",INDEX('Policy Characteristics'!I:I,MATCH($C301,'Policy Characteristics'!$C:$C,0)))</f>
        <v>on/off</v>
      </c>
      <c r="P301" s="76" t="str">
        <f>IF(ISBLANK(INDEX('Policy Characteristics'!J:J,MATCH($C301,'Policy Characteristics'!$C:$C,0))),"",INDEX('Policy Characteristics'!J:J,MATCH($C301,'Policy Characteristics'!$C:$C,0)))</f>
        <v>**Description:** This policy prevents new capacity of the selected CCS plant type(s) from being built to replace existing non-CCS plants.</v>
      </c>
      <c r="Q301" s="76" t="str">
        <f>IF(ISBLANK(INDEX('Policy Characteristics'!K:K,MATCH($C301,'Policy Characteristics'!$C:$C,0))),"",INDEX('Policy Characteristics'!K:K,MATCH($C301,'Policy Characteristics'!$C:$C,0)))</f>
        <v/>
      </c>
      <c r="R301" s="76" t="str">
        <f>IF(ISBLANK(INDEX('Policy Characteristics'!L:L,MATCH($C301,'Policy Characteristics'!$C:$C,0))),"",INDEX('Policy Characteristics'!L:L,MATCH($C301,'Policy Characteristics'!$C:$C,0)))</f>
        <v/>
      </c>
    </row>
    <row r="302" spans="1:18" s="76" customFormat="1" x14ac:dyDescent="0.25">
      <c r="A302" s="76" t="str">
        <f>IF(ISBLANK(INDEX('Policy Characteristics'!A:A,MATCH($C302,'Policy Characteristics'!$C:$C,0))),"",INDEX('Policy Characteristics'!A:A,MATCH($C302,'Policy Characteristics'!$C:$C,0)))</f>
        <v>Electricity Supply</v>
      </c>
      <c r="B302" s="200" t="str">
        <f>IF(ISBLANK(INDEX('Policy Characteristics'!B:B,MATCH($C302,'Policy Characteristics'!$C:$C,0))),"",INDEX('Policy Characteristics'!B:B,MATCH($C302,'Policy Characteristics'!$C:$C,0)))</f>
        <v>Clean Electricity Standard</v>
      </c>
      <c r="C302" t="s">
        <v>980</v>
      </c>
      <c r="D302" s="88"/>
      <c r="E302" s="88"/>
      <c r="F302" s="88"/>
      <c r="G302" s="88"/>
      <c r="H302" s="15">
        <v>508</v>
      </c>
      <c r="I302" s="213" t="s">
        <v>43</v>
      </c>
      <c r="J302" s="202" t="str">
        <f>IF(ISBLANK(INDEX('Policy Characteristics'!D:D,MATCH($C302,'Policy Characteristics'!$C:$C,0))),"",INDEX('Policy Characteristics'!D:D,MATCH($C302,'Policy Characteristics'!$C:$C,0)))</f>
        <v>Clean Electricity Standard</v>
      </c>
      <c r="K302" s="76" t="str">
        <f>IF(ISBLANK(INDEX('Policy Characteristics'!E:E,MATCH($C302,'Policy Characteristics'!$C:$C,0))),"",INDEX('Policy Characteristics'!E:E,MATCH($C302,'Policy Characteristics'!$C:$C,0)))</f>
        <v>elec renewable portfolio standards</v>
      </c>
      <c r="L302" s="205">
        <f>IF(ISBLANK(INDEX('Policy Characteristics'!F:F,MATCH($C302,'Policy Characteristics'!$C:$C,0))),"",INDEX('Policy Characteristics'!F:F,MATCH($C302,'Policy Characteristics'!$C:$C,0)))</f>
        <v>0</v>
      </c>
      <c r="M302" s="205">
        <f>IF(ISBLANK(INDEX('Policy Characteristics'!G:G,MATCH($C302,'Policy Characteristics'!$C:$C,0))),"",INDEX('Policy Characteristics'!G:G,MATCH($C302,'Policy Characteristics'!$C:$C,0)))</f>
        <v>1</v>
      </c>
      <c r="N302" s="205">
        <f>IF(ISBLANK(INDEX('Policy Characteristics'!H:H,MATCH($C302,'Policy Characteristics'!$C:$C,0))),"",INDEX('Policy Characteristics'!H:H,MATCH($C302,'Policy Characteristics'!$C:$C,0)))</f>
        <v>0.01</v>
      </c>
      <c r="O302" s="76" t="str">
        <f>IF(ISBLANK(INDEX('Policy Characteristics'!I:I,MATCH($C302,'Policy Characteristics'!$C:$C,0))),"",INDEX('Policy Characteristics'!I:I,MATCH($C302,'Policy Characteristics'!$C:$C,0)))</f>
        <v>% of electricity generation</v>
      </c>
      <c r="P302" s="76" t="str">
        <f>IF(ISBLANK(INDEX('Policy Characteristics'!J:J,MATCH($C302,'Policy Characteristics'!$C:$C,0))),"",INDEX('Policy Characteristics'!J:J,MATCH($C302,'Policy Characteristics'!$C:$C,0)))</f>
        <v>**Description:** This policy specifies an increase in the fraction of electricity generation that must come from qualifying carbon-free sources (wind, solar, biomass, nuclear, hydro, geothermal, ccs, and hydrogen) in 2050. This policy has no effect until the user-set value exceeds the existing fraction of carbon-free electricity and any carbon-free electricity standards which have been enacted at the state level. To use this policy, turn the associated 'Non BAU RPS Qualifying Resources' policy to ON and the 'Lift the Clean Electricity Standard Alternative Compliance Payment' policy to ON. // **Guidance for setting values:**  Multiple states have set 100% clean energy or renewable energy laws or goals,  not including Georgia.  When setting a high CES with this lever, users should also turn on supporting power sector policies (i.e., Grid-Scale Electricity Storage, Increase Transmission, and Demand Response) to avoid curtailment of renewables. At very high CES values, the associated policy costs are highly uncertain and should be complemented with other modeling. The business-as-usual CES value assumes the portion of an existing RPS standard met by imports remains constant.</v>
      </c>
      <c r="Q302" s="76" t="str">
        <f>IF(ISBLANK(INDEX('Policy Characteristics'!K:K,MATCH($C302,'Policy Characteristics'!$C:$C,0))),"",INDEX('Policy Characteristics'!K:K,MATCH($C302,'Policy Characteristics'!$C:$C,0)))</f>
        <v>electricity-sector-main.html#ces</v>
      </c>
      <c r="R302" s="76" t="str">
        <f>IF(ISBLANK(INDEX('Policy Characteristics'!L:L,MATCH($C302,'Policy Characteristics'!$C:$C,0))),"",INDEX('Policy Characteristics'!L:L,MATCH($C302,'Policy Characteristics'!$C:$C,0)))</f>
        <v>clean-energy-standard.html</v>
      </c>
    </row>
    <row r="303" spans="1:18" s="76" customFormat="1" x14ac:dyDescent="0.25">
      <c r="A303" s="76" t="str">
        <f>IF(ISBLANK(INDEX('Policy Characteristics'!A:A,MATCH($C303,'Policy Characteristics'!$C:$C,0))),"",INDEX('Policy Characteristics'!A:A,MATCH($C303,'Policy Characteristics'!$C:$C,0)))</f>
        <v>Electricity Supply</v>
      </c>
      <c r="B303" s="200" t="str">
        <f>IF(ISBLANK(INDEX('Policy Characteristics'!B:B,MATCH($C303,'Policy Characteristics'!$C:$C,0))),"",INDEX('Policy Characteristics'!B:B,MATCH($C303,'Policy Characteristics'!$C:$C,0)))</f>
        <v>Clean Electricity Standard Foresight</v>
      </c>
      <c r="C303" t="s">
        <v>1712</v>
      </c>
      <c r="D303" s="88"/>
      <c r="E303" s="88"/>
      <c r="F303" s="88"/>
      <c r="G303" s="88"/>
      <c r="H303" s="15">
        <v>2234</v>
      </c>
      <c r="I303" s="213" t="s">
        <v>44</v>
      </c>
      <c r="J303" s="202" t="str">
        <f>IF(ISBLANK(INDEX('Policy Characteristics'!D:D,MATCH($C303,'Policy Characteristics'!$C:$C,0))),"",INDEX('Policy Characteristics'!D:D,MATCH($C303,'Policy Characteristics'!$C:$C,0)))</f>
        <v/>
      </c>
      <c r="K303" s="76" t="str">
        <f>IF(ISBLANK(INDEX('Policy Characteristics'!E:E,MATCH($C303,'Policy Characteristics'!$C:$C,0))),"",INDEX('Policy Characteristics'!E:E,MATCH($C303,'Policy Characteristics'!$C:$C,0)))</f>
        <v/>
      </c>
      <c r="L303" s="206">
        <f>IF(ISBLANK(INDEX('Policy Characteristics'!F:F,MATCH($C303,'Policy Characteristics'!$C:$C,0))),"",INDEX('Policy Characteristics'!F:F,MATCH($C303,'Policy Characteristics'!$C:$C,0)))</f>
        <v>0</v>
      </c>
      <c r="M303" s="206">
        <f>IF(ISBLANK(INDEX('Policy Characteristics'!G:G,MATCH($C303,'Policy Characteristics'!$C:$C,0))),"",INDEX('Policy Characteristics'!G:G,MATCH($C303,'Policy Characteristics'!$C:$C,0)))</f>
        <v>1</v>
      </c>
      <c r="N303" s="206">
        <f>IF(ISBLANK(INDEX('Policy Characteristics'!H:H,MATCH($C303,'Policy Characteristics'!$C:$C,0))),"",INDEX('Policy Characteristics'!H:H,MATCH($C303,'Policy Characteristics'!$C:$C,0)))</f>
        <v>1</v>
      </c>
      <c r="O303" s="76" t="str">
        <f>IF(ISBLANK(INDEX('Policy Characteristics'!I:I,MATCH($C303,'Policy Characteristics'!$C:$C,0))),"",INDEX('Policy Characteristics'!I:I,MATCH($C303,'Policy Characteristics'!$C:$C,0)))</f>
        <v>on/off</v>
      </c>
      <c r="P303" s="76" t="str">
        <f>IF(ISBLANK(INDEX('Policy Characteristics'!J:J,MATCH($C303,'Policy Characteristics'!$C:$C,0))),"",INDEX('Policy Characteristics'!J:J,MATCH($C303,'Policy Characteristics'!$C:$C,0)))</f>
        <v>**Description:** This setting indicates whether electricity suppliers have foresight of future-year CES values (both BAU case values and any values set by the user in the CES policy lever). With foresight, electricity suppliers will build some CES-qualifying resources in earlier years than would be strictly necessary to meet the CES requirement in those years if it allows them to approach a higher, future-year CES target more gradually, lessening the need to build power plants abruptly if the CES rises more steeply in the future.</v>
      </c>
      <c r="Q303" s="76" t="str">
        <f>IF(ISBLANK(INDEX('Policy Characteristics'!K:K,MATCH($C303,'Policy Characteristics'!$C:$C,0))),"",INDEX('Policy Characteristics'!K:K,MATCH($C303,'Policy Characteristics'!$C:$C,0)))</f>
        <v/>
      </c>
      <c r="R303" s="76" t="str">
        <f>IF(ISBLANK(INDEX('Policy Characteristics'!L:L,MATCH($C303,'Policy Characteristics'!$C:$C,0))),"",INDEX('Policy Characteristics'!L:L,MATCH($C303,'Policy Characteristics'!$C:$C,0)))</f>
        <v/>
      </c>
    </row>
    <row r="304" spans="1:18" s="76" customFormat="1" x14ac:dyDescent="0.25">
      <c r="A304" s="76" t="str">
        <f>IF(ISBLANK(INDEX('Policy Characteristics'!A:A,MATCH($C304,'Policy Characteristics'!$C:$C,0))),"",INDEX('Policy Characteristics'!A:A,MATCH($C304,'Policy Characteristics'!$C:$C,0)))</f>
        <v>Electricity Supply</v>
      </c>
      <c r="B304" s="200" t="str">
        <f>IF(ISBLANK(INDEX('Policy Characteristics'!B:B,MATCH($C304,'Policy Characteristics'!$C:$C,0))),"",INDEX('Policy Characteristics'!B:B,MATCH($C304,'Policy Characteristics'!$C:$C,0)))</f>
        <v xml:space="preserve">Lift the Clean Electricity Standard Alternative Compliance Payment </v>
      </c>
      <c r="C304" t="s">
        <v>1889</v>
      </c>
      <c r="D304" s="88"/>
      <c r="E304" s="88"/>
      <c r="F304" s="88"/>
      <c r="G304" s="88"/>
      <c r="H304" s="15">
        <v>2285</v>
      </c>
      <c r="I304" s="213" t="s">
        <v>43</v>
      </c>
      <c r="J304" s="202" t="str">
        <f>IF(ISBLANK(INDEX('Policy Characteristics'!D:D,MATCH($C304,'Policy Characteristics'!$C:$C,0))),"",INDEX('Policy Characteristics'!D:D,MATCH($C304,'Policy Characteristics'!$C:$C,0)))</f>
        <v>Clean Electricity Standard</v>
      </c>
      <c r="K304" s="76" t="str">
        <f>IF(ISBLANK(INDEX('Policy Characteristics'!E:E,MATCH($C304,'Policy Characteristics'!$C:$C,0))),"",INDEX('Policy Characteristics'!E:E,MATCH($C304,'Policy Characteristics'!$C:$C,0)))</f>
        <v>elec non BAU RACP</v>
      </c>
      <c r="L304" s="206">
        <f>IF(ISBLANK(INDEX('Policy Characteristics'!F:F,MATCH($C304,'Policy Characteristics'!$C:$C,0))),"",INDEX('Policy Characteristics'!F:F,MATCH($C304,'Policy Characteristics'!$C:$C,0)))</f>
        <v>0</v>
      </c>
      <c r="M304" s="206">
        <f>IF(ISBLANK(INDEX('Policy Characteristics'!G:G,MATCH($C304,'Policy Characteristics'!$C:$C,0))),"",INDEX('Policy Characteristics'!G:G,MATCH($C304,'Policy Characteristics'!$C:$C,0)))</f>
        <v>1</v>
      </c>
      <c r="N304" s="206">
        <f>IF(ISBLANK(INDEX('Policy Characteristics'!H:H,MATCH($C304,'Policy Characteristics'!$C:$C,0))),"",INDEX('Policy Characteristics'!H:H,MATCH($C304,'Policy Characteristics'!$C:$C,0)))</f>
        <v>1</v>
      </c>
      <c r="O304" s="76" t="str">
        <f>IF(ISBLANK(INDEX('Policy Characteristics'!I:I,MATCH($C304,'Policy Characteristics'!$C:$C,0))),"",INDEX('Policy Characteristics'!I:I,MATCH($C304,'Policy Characteristics'!$C:$C,0)))</f>
        <v>on/off</v>
      </c>
      <c r="P304" s="76" t="str">
        <f>IF(ISBLANK(INDEX('Policy Characteristics'!J:J,MATCH($C304,'Policy Characteristics'!$C:$C,0))),"",INDEX('Policy Characteristics'!J:J,MATCH($C304,'Policy Characteristics'!$C:$C,0)))</f>
        <v>**Description:** This setting caps the CES credit price.  If the CES credit price hits this $/MWh amount in a given year, the model will not deploy any additional CES qualifying resources in an attempt to meet the CES. Enabling this policy lifts this cap, meaning there is no price constraint on new resources.</v>
      </c>
      <c r="Q304" s="76" t="str">
        <f>IF(ISBLANK(INDEX('Policy Characteristics'!K:K,MATCH($C304,'Policy Characteristics'!$C:$C,0))),"",INDEX('Policy Characteristics'!K:K,MATCH($C304,'Policy Characteristics'!$C:$C,0)))</f>
        <v/>
      </c>
      <c r="R304" s="76" t="str">
        <f>IF(ISBLANK(INDEX('Policy Characteristics'!L:L,MATCH($C304,'Policy Characteristics'!$C:$C,0))),"",INDEX('Policy Characteristics'!L:L,MATCH($C304,'Policy Characteristics'!$C:$C,0)))</f>
        <v/>
      </c>
    </row>
    <row r="305" spans="1:18" s="143" customFormat="1" x14ac:dyDescent="0.25">
      <c r="A305" s="76" t="str">
        <f>IF(ISBLANK(INDEX('Policy Characteristics'!A:A,MATCH($C305,'Policy Characteristics'!$C:$C,0))),"",INDEX('Policy Characteristics'!A:A,MATCH($C305,'Policy Characteristics'!$C:$C,0)))</f>
        <v>Electricity Supply</v>
      </c>
      <c r="B305" s="200" t="str">
        <f>IF(ISBLANK(INDEX('Policy Characteristics'!B:B,MATCH($C305,'Policy Characteristics'!$C:$C,0))),"",INDEX('Policy Characteristics'!B:B,MATCH($C305,'Policy Characteristics'!$C:$C,0)))</f>
        <v>Change Electricity Exports</v>
      </c>
      <c r="C305" s="143" t="s">
        <v>268</v>
      </c>
      <c r="D305" s="78"/>
      <c r="E305" s="78"/>
      <c r="F305" s="78"/>
      <c r="G305" s="78"/>
      <c r="H305" s="80">
        <v>148</v>
      </c>
      <c r="I305" s="213" t="s">
        <v>43</v>
      </c>
      <c r="J305" s="202" t="str">
        <f>IF(ISBLANK(INDEX('Policy Characteristics'!D:D,MATCH($C305,'Policy Characteristics'!$C:$C,0))),"",INDEX('Policy Characteristics'!D:D,MATCH($C305,'Policy Characteristics'!$C:$C,0)))</f>
        <v>Electricity Imports and Exports</v>
      </c>
      <c r="K305" s="76" t="str">
        <f>IF(ISBLANK(INDEX('Policy Characteristics'!E:E,MATCH($C305,'Policy Characteristics'!$C:$C,0))),"",INDEX('Policy Characteristics'!E:E,MATCH($C305,'Policy Characteristics'!$C:$C,0)))</f>
        <v>elec change exports</v>
      </c>
      <c r="L305" s="205">
        <f>IF(ISBLANK(INDEX('Policy Characteristics'!F:F,MATCH($C305,'Policy Characteristics'!$C:$C,0))),"",INDEX('Policy Characteristics'!F:F,MATCH($C305,'Policy Characteristics'!$C:$C,0)))</f>
        <v>-0.5</v>
      </c>
      <c r="M305" s="205">
        <f>IF(ISBLANK(INDEX('Policy Characteristics'!G:G,MATCH($C305,'Policy Characteristics'!$C:$C,0))),"",INDEX('Policy Characteristics'!G:G,MATCH($C305,'Policy Characteristics'!$C:$C,0)))</f>
        <v>1</v>
      </c>
      <c r="N305" s="205">
        <f>IF(ISBLANK(INDEX('Policy Characteristics'!H:H,MATCH($C305,'Policy Characteristics'!$C:$C,0))),"",INDEX('Policy Characteristics'!H:H,MATCH($C305,'Policy Characteristics'!$C:$C,0)))</f>
        <v>0.1</v>
      </c>
      <c r="O305" s="76" t="str">
        <f>IF(ISBLANK(INDEX('Policy Characteristics'!I:I,MATCH($C305,'Policy Characteristics'!$C:$C,0))),"",INDEX('Policy Characteristics'!I:I,MATCH($C305,'Policy Characteristics'!$C:$C,0)))</f>
        <v>% change in exports</v>
      </c>
      <c r="P305" s="76" t="str">
        <f>IF(ISBLANK(INDEX('Policy Characteristics'!J:J,MATCH($C305,'Policy Characteristics'!$C:$C,0))),"",INDEX('Policy Characteristics'!J:J,MATCH($C305,'Policy Characteristics'!$C:$C,0)))</f>
        <v>**Description:** This policy increases or decreases the amount of electricity exported from the United States to Canada and Mexico.  It does not cause the construction or removal of transmission lines linking these countries. // **Guidance for setting values:** Multiple states have set 100% clean energy or renewable energy laws or goals,  not including Georgia.  When setting a high CES with this lever, users should also turn on supporting power sector policies (i.e., Grid-Scale Electricity Storage, Increase Transmission, and Demand Response) to avoid curtailment of renewables. At very high CES values, the associated policy costs are highly uncertain and should be complemented with other modeling. The business-as-usual CES value assumes the portion of an existing RPS standard met by imports remains constant.</v>
      </c>
      <c r="Q305" s="76" t="str">
        <f>IF(ISBLANK(INDEX('Policy Characteristics'!K:K,MATCH($C305,'Policy Characteristics'!$C:$C,0))),"",INDEX('Policy Characteristics'!K:K,MATCH($C305,'Policy Characteristics'!$C:$C,0)))</f>
        <v>electricity-sector-main.html#elec-exports</v>
      </c>
      <c r="R305" s="76" t="str">
        <f>IF(ISBLANK(INDEX('Policy Characteristics'!L:L,MATCH($C305,'Policy Characteristics'!$C:$C,0))),"",INDEX('Policy Characteristics'!L:L,MATCH($C305,'Policy Characteristics'!$C:$C,0)))</f>
        <v>electricity-imports-exports.html</v>
      </c>
    </row>
    <row r="306" spans="1:18" s="143" customFormat="1" x14ac:dyDescent="0.25">
      <c r="A306" s="76" t="str">
        <f>IF(ISBLANK(INDEX('Policy Characteristics'!A:A,MATCH($C306,'Policy Characteristics'!$C:$C,0))),"",INDEX('Policy Characteristics'!A:A,MATCH($C306,'Policy Characteristics'!$C:$C,0)))</f>
        <v>Electricity Supply</v>
      </c>
      <c r="B306" s="200" t="str">
        <f>IF(ISBLANK(INDEX('Policy Characteristics'!B:B,MATCH($C306,'Policy Characteristics'!$C:$C,0))),"",INDEX('Policy Characteristics'!B:B,MATCH($C306,'Policy Characteristics'!$C:$C,0)))</f>
        <v>Change Electricity Imports</v>
      </c>
      <c r="C306" s="143" t="s">
        <v>267</v>
      </c>
      <c r="D306" s="88" t="s">
        <v>445</v>
      </c>
      <c r="E306" s="88"/>
      <c r="F306" s="88" t="s">
        <v>444</v>
      </c>
      <c r="G306" s="78"/>
      <c r="H306" s="80">
        <v>149</v>
      </c>
      <c r="I306" s="213" t="s">
        <v>43</v>
      </c>
      <c r="J306" s="202" t="str">
        <f>IF(ISBLANK(INDEX('Policy Characteristics'!D:D,MATCH($C306,'Policy Characteristics'!$C:$C,0))),"",INDEX('Policy Characteristics'!D:D,MATCH($C306,'Policy Characteristics'!$C:$C,0)))</f>
        <v>Electricity Imports and Exports</v>
      </c>
      <c r="K306" s="76" t="str">
        <f>IF(ISBLANK(INDEX('Policy Characteristics'!E:E,MATCH($C306,'Policy Characteristics'!$C:$C,0))),"",INDEX('Policy Characteristics'!E:E,MATCH($C306,'Policy Characteristics'!$C:$C,0)))</f>
        <v>elec change imports</v>
      </c>
      <c r="L306" s="205">
        <f>IF(ISBLANK(INDEX('Policy Characteristics'!F:F,MATCH($C306,'Policy Characteristics'!$C:$C,0))),"",INDEX('Policy Characteristics'!F:F,MATCH($C306,'Policy Characteristics'!$C:$C,0)))</f>
        <v>-0.5</v>
      </c>
      <c r="M306" s="205">
        <f>IF(ISBLANK(INDEX('Policy Characteristics'!G:G,MATCH($C306,'Policy Characteristics'!$C:$C,0))),"",INDEX('Policy Characteristics'!G:G,MATCH($C306,'Policy Characteristics'!$C:$C,0)))</f>
        <v>1</v>
      </c>
      <c r="N306" s="205">
        <f>IF(ISBLANK(INDEX('Policy Characteristics'!H:H,MATCH($C306,'Policy Characteristics'!$C:$C,0))),"",INDEX('Policy Characteristics'!H:H,MATCH($C306,'Policy Characteristics'!$C:$C,0)))</f>
        <v>0.02</v>
      </c>
      <c r="O306" s="76" t="str">
        <f>IF(ISBLANK(INDEX('Policy Characteristics'!I:I,MATCH($C306,'Policy Characteristics'!$C:$C,0))),"",INDEX('Policy Characteristics'!I:I,MATCH($C306,'Policy Characteristics'!$C:$C,0)))</f>
        <v>% change in imports</v>
      </c>
      <c r="P306" s="76" t="str">
        <f>IF(ISBLANK(INDEX('Policy Characteristics'!J:J,MATCH($C306,'Policy Characteristics'!$C:$C,0))),"",INDEX('Policy Characteristics'!J:J,MATCH($C306,'Policy Characteristics'!$C:$C,0)))</f>
        <v>**Description:** This policy increases or decreases the amount of electricity imported to the United States from Canada and Mexico.  It does not cause the construction or removal of transmission lines linking these countries. // **Guidance for setting values:** From 2008 to 2021, electricity imports grew by 83%.</v>
      </c>
      <c r="Q306" s="76" t="str">
        <f>IF(ISBLANK(INDEX('Policy Characteristics'!K:K,MATCH($C306,'Policy Characteristics'!$C:$C,0))),"",INDEX('Policy Characteristics'!K:K,MATCH($C306,'Policy Characteristics'!$C:$C,0)))</f>
        <v>electricity-sector-main.html#elec-imports</v>
      </c>
      <c r="R306" s="76" t="str">
        <f>IF(ISBLANK(INDEX('Policy Characteristics'!L:L,MATCH($C306,'Policy Characteristics'!$C:$C,0))),"",INDEX('Policy Characteristics'!L:L,MATCH($C306,'Policy Characteristics'!$C:$C,0)))</f>
        <v>electricity-imports-exports.html</v>
      </c>
    </row>
    <row r="307" spans="1:18" s="143" customFormat="1" x14ac:dyDescent="0.25">
      <c r="A307" s="76" t="str">
        <f>IF(ISBLANK(INDEX('Policy Characteristics'!A:A,MATCH($C307,'Policy Characteristics'!$C:$C,0))),"",INDEX('Policy Characteristics'!A:A,MATCH($C307,'Policy Characteristics'!$C:$C,0)))</f>
        <v>Electricity Supply</v>
      </c>
      <c r="B307" s="200" t="str">
        <f>IF(ISBLANK(INDEX('Policy Characteristics'!B:B,MATCH($C307,'Policy Characteristics'!$C:$C,0))),"",INDEX('Policy Characteristics'!B:B,MATCH($C307,'Policy Characteristics'!$C:$C,0)))</f>
        <v>Change Electricity Imports</v>
      </c>
      <c r="C307" s="76" t="str">
        <f t="shared" ref="C307:C329" si="13">C$306</f>
        <v>Percent Change in Electricity Imports</v>
      </c>
      <c r="D307" s="78" t="s">
        <v>1656</v>
      </c>
      <c r="E307" s="88"/>
      <c r="F307" s="78" t="s">
        <v>1597</v>
      </c>
      <c r="G307" s="78"/>
      <c r="H307" s="80">
        <v>526</v>
      </c>
      <c r="I307" s="213" t="s">
        <v>43</v>
      </c>
      <c r="J307" s="202" t="str">
        <f>IF(ISBLANK(INDEX('Policy Characteristics'!D:D,MATCH($C307,'Policy Characteristics'!$C:$C,0))),"",INDEX('Policy Characteristics'!D:D,MATCH($C307,'Policy Characteristics'!$C:$C,0)))</f>
        <v>Electricity Imports and Exports</v>
      </c>
      <c r="K307" s="76" t="str">
        <f>IF(ISBLANK(INDEX('Policy Characteristics'!E:E,MATCH($C307,'Policy Characteristics'!$C:$C,0))),"",INDEX('Policy Characteristics'!E:E,MATCH($C307,'Policy Characteristics'!$C:$C,0)))</f>
        <v>elec change imports</v>
      </c>
      <c r="L307" s="205">
        <f>IF(ISBLANK(INDEX('Policy Characteristics'!F:F,MATCH($C307,'Policy Characteristics'!$C:$C,0))),"",INDEX('Policy Characteristics'!F:F,MATCH($C307,'Policy Characteristics'!$C:$C,0)))</f>
        <v>-0.5</v>
      </c>
      <c r="M307" s="205">
        <f>IF(ISBLANK(INDEX('Policy Characteristics'!G:G,MATCH($C307,'Policy Characteristics'!$C:$C,0))),"",INDEX('Policy Characteristics'!G:G,MATCH($C307,'Policy Characteristics'!$C:$C,0)))</f>
        <v>1</v>
      </c>
      <c r="N307" s="205">
        <f>IF(ISBLANK(INDEX('Policy Characteristics'!H:H,MATCH($C307,'Policy Characteristics'!$C:$C,0))),"",INDEX('Policy Characteristics'!H:H,MATCH($C307,'Policy Characteristics'!$C:$C,0)))</f>
        <v>0.02</v>
      </c>
      <c r="O307" s="76" t="str">
        <f>IF(ISBLANK(INDEX('Policy Characteristics'!I:I,MATCH($C307,'Policy Characteristics'!$C:$C,0))),"",INDEX('Policy Characteristics'!I:I,MATCH($C307,'Policy Characteristics'!$C:$C,0)))</f>
        <v>% change in imports</v>
      </c>
      <c r="P307" s="76" t="str">
        <f>IF(ISBLANK(INDEX('Policy Characteristics'!J:J,MATCH($C307,'Policy Characteristics'!$C:$C,0))),"",INDEX('Policy Characteristics'!J:J,MATCH($C307,'Policy Characteristics'!$C:$C,0)))</f>
        <v>**Description:** This policy increases or decreases the amount of electricity imported to the United States from Canada and Mexico.  It does not cause the construction or removal of transmission lines linking these countries. // **Guidance for setting values:** From 2008 to 2021, electricity imports grew by 83%.</v>
      </c>
      <c r="Q307" s="76" t="str">
        <f>IF(ISBLANK(INDEX('Policy Characteristics'!K:K,MATCH($C307,'Policy Characteristics'!$C:$C,0))),"",INDEX('Policy Characteristics'!K:K,MATCH($C307,'Policy Characteristics'!$C:$C,0)))</f>
        <v>electricity-sector-main.html#elec-imports</v>
      </c>
      <c r="R307" s="76" t="str">
        <f>IF(ISBLANK(INDEX('Policy Characteristics'!L:L,MATCH($C307,'Policy Characteristics'!$C:$C,0))),"",INDEX('Policy Characteristics'!L:L,MATCH($C307,'Policy Characteristics'!$C:$C,0)))</f>
        <v>electricity-imports-exports.html</v>
      </c>
    </row>
    <row r="308" spans="1:18" s="143" customFormat="1" x14ac:dyDescent="0.25">
      <c r="A308" s="76" t="str">
        <f>IF(ISBLANK(INDEX('Policy Characteristics'!A:A,MATCH($C308,'Policy Characteristics'!$C:$C,0))),"",INDEX('Policy Characteristics'!A:A,MATCH($C308,'Policy Characteristics'!$C:$C,0)))</f>
        <v>Electricity Supply</v>
      </c>
      <c r="B308" s="200" t="str">
        <f>IF(ISBLANK(INDEX('Policy Characteristics'!B:B,MATCH($C308,'Policy Characteristics'!$C:$C,0))),"",INDEX('Policy Characteristics'!B:B,MATCH($C308,'Policy Characteristics'!$C:$C,0)))</f>
        <v>Change Electricity Imports</v>
      </c>
      <c r="C308" s="76" t="str">
        <f t="shared" si="13"/>
        <v>Percent Change in Electricity Imports</v>
      </c>
      <c r="D308" s="78" t="s">
        <v>1657</v>
      </c>
      <c r="E308" s="88"/>
      <c r="F308" s="78" t="s">
        <v>1598</v>
      </c>
      <c r="G308" s="78"/>
      <c r="H308" s="80">
        <v>1753</v>
      </c>
      <c r="I308" s="213" t="s">
        <v>43</v>
      </c>
      <c r="J308" s="202" t="str">
        <f>IF(ISBLANK(INDEX('Policy Characteristics'!D:D,MATCH($C308,'Policy Characteristics'!$C:$C,0))),"",INDEX('Policy Characteristics'!D:D,MATCH($C308,'Policy Characteristics'!$C:$C,0)))</f>
        <v>Electricity Imports and Exports</v>
      </c>
      <c r="K308" s="76" t="str">
        <f>IF(ISBLANK(INDEX('Policy Characteristics'!E:E,MATCH($C308,'Policy Characteristics'!$C:$C,0))),"",INDEX('Policy Characteristics'!E:E,MATCH($C308,'Policy Characteristics'!$C:$C,0)))</f>
        <v>elec change imports</v>
      </c>
      <c r="L308" s="205">
        <f>IF(ISBLANK(INDEX('Policy Characteristics'!F:F,MATCH($C308,'Policy Characteristics'!$C:$C,0))),"",INDEX('Policy Characteristics'!F:F,MATCH($C308,'Policy Characteristics'!$C:$C,0)))</f>
        <v>-0.5</v>
      </c>
      <c r="M308" s="205">
        <f>IF(ISBLANK(INDEX('Policy Characteristics'!G:G,MATCH($C308,'Policy Characteristics'!$C:$C,0))),"",INDEX('Policy Characteristics'!G:G,MATCH($C308,'Policy Characteristics'!$C:$C,0)))</f>
        <v>1</v>
      </c>
      <c r="N308" s="205">
        <f>IF(ISBLANK(INDEX('Policy Characteristics'!H:H,MATCH($C308,'Policy Characteristics'!$C:$C,0))),"",INDEX('Policy Characteristics'!H:H,MATCH($C308,'Policy Characteristics'!$C:$C,0)))</f>
        <v>0.02</v>
      </c>
      <c r="O308" s="76" t="str">
        <f>IF(ISBLANK(INDEX('Policy Characteristics'!I:I,MATCH($C308,'Policy Characteristics'!$C:$C,0))),"",INDEX('Policy Characteristics'!I:I,MATCH($C308,'Policy Characteristics'!$C:$C,0)))</f>
        <v>% change in imports</v>
      </c>
      <c r="P308" s="76" t="str">
        <f>IF(ISBLANK(INDEX('Policy Characteristics'!J:J,MATCH($C308,'Policy Characteristics'!$C:$C,0))),"",INDEX('Policy Characteristics'!J:J,MATCH($C308,'Policy Characteristics'!$C:$C,0)))</f>
        <v>**Description:** This policy increases or decreases the amount of electricity imported to the United States from Canada and Mexico.  It does not cause the construction or removal of transmission lines linking these countries. // **Guidance for setting values:** From 2008 to 2021, electricity imports grew by 83%.</v>
      </c>
      <c r="Q308" s="76" t="str">
        <f>IF(ISBLANK(INDEX('Policy Characteristics'!K:K,MATCH($C308,'Policy Characteristics'!$C:$C,0))),"",INDEX('Policy Characteristics'!K:K,MATCH($C308,'Policy Characteristics'!$C:$C,0)))</f>
        <v>electricity-sector-main.html#elec-imports</v>
      </c>
      <c r="R308" s="76" t="str">
        <f>IF(ISBLANK(INDEX('Policy Characteristics'!L:L,MATCH($C308,'Policy Characteristics'!$C:$C,0))),"",INDEX('Policy Characteristics'!L:L,MATCH($C308,'Policy Characteristics'!$C:$C,0)))</f>
        <v>electricity-imports-exports.html</v>
      </c>
    </row>
    <row r="309" spans="1:18" s="143" customFormat="1" x14ac:dyDescent="0.25">
      <c r="A309" s="76" t="str">
        <f>IF(ISBLANK(INDEX('Policy Characteristics'!A:A,MATCH($C309,'Policy Characteristics'!$C:$C,0))),"",INDEX('Policy Characteristics'!A:A,MATCH($C309,'Policy Characteristics'!$C:$C,0)))</f>
        <v>Electricity Supply</v>
      </c>
      <c r="B309" s="200" t="str">
        <f>IF(ISBLANK(INDEX('Policy Characteristics'!B:B,MATCH($C309,'Policy Characteristics'!$C:$C,0))),"",INDEX('Policy Characteristics'!B:B,MATCH($C309,'Policy Characteristics'!$C:$C,0)))</f>
        <v>Change Electricity Imports</v>
      </c>
      <c r="C309" s="76" t="str">
        <f t="shared" si="13"/>
        <v>Percent Change in Electricity Imports</v>
      </c>
      <c r="D309" s="78" t="s">
        <v>76</v>
      </c>
      <c r="E309" s="88"/>
      <c r="F309" s="78" t="s">
        <v>1667</v>
      </c>
      <c r="G309" s="78"/>
      <c r="H309" s="80">
        <v>527</v>
      </c>
      <c r="I309" s="213" t="s">
        <v>43</v>
      </c>
      <c r="J309" s="202" t="str">
        <f>IF(ISBLANK(INDEX('Policy Characteristics'!D:D,MATCH($C309,'Policy Characteristics'!$C:$C,0))),"",INDEX('Policy Characteristics'!D:D,MATCH($C309,'Policy Characteristics'!$C:$C,0)))</f>
        <v>Electricity Imports and Exports</v>
      </c>
      <c r="K309" s="76" t="str">
        <f>IF(ISBLANK(INDEX('Policy Characteristics'!E:E,MATCH($C309,'Policy Characteristics'!$C:$C,0))),"",INDEX('Policy Characteristics'!E:E,MATCH($C309,'Policy Characteristics'!$C:$C,0)))</f>
        <v>elec change imports</v>
      </c>
      <c r="L309" s="205">
        <f>IF(ISBLANK(INDEX('Policy Characteristics'!F:F,MATCH($C309,'Policy Characteristics'!$C:$C,0))),"",INDEX('Policy Characteristics'!F:F,MATCH($C309,'Policy Characteristics'!$C:$C,0)))</f>
        <v>-0.5</v>
      </c>
      <c r="M309" s="205">
        <f>IF(ISBLANK(INDEX('Policy Characteristics'!G:G,MATCH($C309,'Policy Characteristics'!$C:$C,0))),"",INDEX('Policy Characteristics'!G:G,MATCH($C309,'Policy Characteristics'!$C:$C,0)))</f>
        <v>1</v>
      </c>
      <c r="N309" s="205">
        <f>IF(ISBLANK(INDEX('Policy Characteristics'!H:H,MATCH($C309,'Policy Characteristics'!$C:$C,0))),"",INDEX('Policy Characteristics'!H:H,MATCH($C309,'Policy Characteristics'!$C:$C,0)))</f>
        <v>0.02</v>
      </c>
      <c r="O309" s="76" t="str">
        <f>IF(ISBLANK(INDEX('Policy Characteristics'!I:I,MATCH($C309,'Policy Characteristics'!$C:$C,0))),"",INDEX('Policy Characteristics'!I:I,MATCH($C309,'Policy Characteristics'!$C:$C,0)))</f>
        <v>% change in imports</v>
      </c>
      <c r="P309" s="76" t="str">
        <f>IF(ISBLANK(INDEX('Policy Characteristics'!J:J,MATCH($C309,'Policy Characteristics'!$C:$C,0))),"",INDEX('Policy Characteristics'!J:J,MATCH($C309,'Policy Characteristics'!$C:$C,0)))</f>
        <v>**Description:** This policy increases or decreases the amount of electricity imported to the United States from Canada and Mexico.  It does not cause the construction or removal of transmission lines linking these countries. // **Guidance for setting values:** From 2008 to 2021, electricity imports grew by 83%.</v>
      </c>
      <c r="Q309" s="76" t="str">
        <f>IF(ISBLANK(INDEX('Policy Characteristics'!K:K,MATCH($C309,'Policy Characteristics'!$C:$C,0))),"",INDEX('Policy Characteristics'!K:K,MATCH($C309,'Policy Characteristics'!$C:$C,0)))</f>
        <v>electricity-sector-main.html#elec-imports</v>
      </c>
      <c r="R309" s="76" t="str">
        <f>IF(ISBLANK(INDEX('Policy Characteristics'!L:L,MATCH($C309,'Policy Characteristics'!$C:$C,0))),"",INDEX('Policy Characteristics'!L:L,MATCH($C309,'Policy Characteristics'!$C:$C,0)))</f>
        <v>electricity-imports-exports.html</v>
      </c>
    </row>
    <row r="310" spans="1:18" s="143" customFormat="1" x14ac:dyDescent="0.25">
      <c r="A310" s="76" t="str">
        <f>IF(ISBLANK(INDEX('Policy Characteristics'!A:A,MATCH($C310,'Policy Characteristics'!$C:$C,0))),"",INDEX('Policy Characteristics'!A:A,MATCH($C310,'Policy Characteristics'!$C:$C,0)))</f>
        <v>Electricity Supply</v>
      </c>
      <c r="B310" s="200" t="str">
        <f>IF(ISBLANK(INDEX('Policy Characteristics'!B:B,MATCH($C310,'Policy Characteristics'!$C:$C,0))),"",INDEX('Policy Characteristics'!B:B,MATCH($C310,'Policy Characteristics'!$C:$C,0)))</f>
        <v>Change Electricity Imports</v>
      </c>
      <c r="C310" s="76" t="str">
        <f t="shared" si="13"/>
        <v>Percent Change in Electricity Imports</v>
      </c>
      <c r="D310" s="78" t="s">
        <v>77</v>
      </c>
      <c r="E310" s="88"/>
      <c r="F310" s="78" t="s">
        <v>89</v>
      </c>
      <c r="G310" s="78"/>
      <c r="H310" s="80">
        <v>528</v>
      </c>
      <c r="I310" s="213" t="s">
        <v>43</v>
      </c>
      <c r="J310" s="202" t="str">
        <f>IF(ISBLANK(INDEX('Policy Characteristics'!D:D,MATCH($C310,'Policy Characteristics'!$C:$C,0))),"",INDEX('Policy Characteristics'!D:D,MATCH($C310,'Policy Characteristics'!$C:$C,0)))</f>
        <v>Electricity Imports and Exports</v>
      </c>
      <c r="K310" s="76" t="str">
        <f>IF(ISBLANK(INDEX('Policy Characteristics'!E:E,MATCH($C310,'Policy Characteristics'!$C:$C,0))),"",INDEX('Policy Characteristics'!E:E,MATCH($C310,'Policy Characteristics'!$C:$C,0)))</f>
        <v>elec change imports</v>
      </c>
      <c r="L310" s="205">
        <f>IF(ISBLANK(INDEX('Policy Characteristics'!F:F,MATCH($C310,'Policy Characteristics'!$C:$C,0))),"",INDEX('Policy Characteristics'!F:F,MATCH($C310,'Policy Characteristics'!$C:$C,0)))</f>
        <v>-0.5</v>
      </c>
      <c r="M310" s="205">
        <f>IF(ISBLANK(INDEX('Policy Characteristics'!G:G,MATCH($C310,'Policy Characteristics'!$C:$C,0))),"",INDEX('Policy Characteristics'!G:G,MATCH($C310,'Policy Characteristics'!$C:$C,0)))</f>
        <v>1</v>
      </c>
      <c r="N310" s="205">
        <f>IF(ISBLANK(INDEX('Policy Characteristics'!H:H,MATCH($C310,'Policy Characteristics'!$C:$C,0))),"",INDEX('Policy Characteristics'!H:H,MATCH($C310,'Policy Characteristics'!$C:$C,0)))</f>
        <v>0.02</v>
      </c>
      <c r="O310" s="76" t="str">
        <f>IF(ISBLANK(INDEX('Policy Characteristics'!I:I,MATCH($C310,'Policy Characteristics'!$C:$C,0))),"",INDEX('Policy Characteristics'!I:I,MATCH($C310,'Policy Characteristics'!$C:$C,0)))</f>
        <v>% change in imports</v>
      </c>
      <c r="P310" s="76" t="str">
        <f>IF(ISBLANK(INDEX('Policy Characteristics'!J:J,MATCH($C310,'Policy Characteristics'!$C:$C,0))),"",INDEX('Policy Characteristics'!J:J,MATCH($C310,'Policy Characteristics'!$C:$C,0)))</f>
        <v>**Description:** This policy increases or decreases the amount of electricity imported to the United States from Canada and Mexico.  It does not cause the construction or removal of transmission lines linking these countries. // **Guidance for setting values:** From 2008 to 2021, electricity imports grew by 83%.</v>
      </c>
      <c r="Q310" s="76" t="str">
        <f>IF(ISBLANK(INDEX('Policy Characteristics'!K:K,MATCH($C310,'Policy Characteristics'!$C:$C,0))),"",INDEX('Policy Characteristics'!K:K,MATCH($C310,'Policy Characteristics'!$C:$C,0)))</f>
        <v>electricity-sector-main.html#elec-imports</v>
      </c>
      <c r="R310" s="76" t="str">
        <f>IF(ISBLANK(INDEX('Policy Characteristics'!L:L,MATCH($C310,'Policy Characteristics'!$C:$C,0))),"",INDEX('Policy Characteristics'!L:L,MATCH($C310,'Policy Characteristics'!$C:$C,0)))</f>
        <v>electricity-imports-exports.html</v>
      </c>
    </row>
    <row r="311" spans="1:18" s="143" customFormat="1" x14ac:dyDescent="0.25">
      <c r="A311" s="76" t="str">
        <f>IF(ISBLANK(INDEX('Policy Characteristics'!A:A,MATCH($C311,'Policy Characteristics'!$C:$C,0))),"",INDEX('Policy Characteristics'!A:A,MATCH($C311,'Policy Characteristics'!$C:$C,0)))</f>
        <v>Electricity Supply</v>
      </c>
      <c r="B311" s="200" t="str">
        <f>IF(ISBLANK(INDEX('Policy Characteristics'!B:B,MATCH($C311,'Policy Characteristics'!$C:$C,0))),"",INDEX('Policy Characteristics'!B:B,MATCH($C311,'Policy Characteristics'!$C:$C,0)))</f>
        <v>Change Electricity Imports</v>
      </c>
      <c r="C311" s="76" t="str">
        <f t="shared" si="13"/>
        <v>Percent Change in Electricity Imports</v>
      </c>
      <c r="D311" s="78" t="s">
        <v>446</v>
      </c>
      <c r="E311" s="88"/>
      <c r="F311" s="78" t="s">
        <v>449</v>
      </c>
      <c r="G311" s="78"/>
      <c r="H311" s="80">
        <v>529</v>
      </c>
      <c r="I311" s="213" t="s">
        <v>43</v>
      </c>
      <c r="J311" s="202" t="str">
        <f>IF(ISBLANK(INDEX('Policy Characteristics'!D:D,MATCH($C311,'Policy Characteristics'!$C:$C,0))),"",INDEX('Policy Characteristics'!D:D,MATCH($C311,'Policy Characteristics'!$C:$C,0)))</f>
        <v>Electricity Imports and Exports</v>
      </c>
      <c r="K311" s="76" t="str">
        <f>IF(ISBLANK(INDEX('Policy Characteristics'!E:E,MATCH($C311,'Policy Characteristics'!$C:$C,0))),"",INDEX('Policy Characteristics'!E:E,MATCH($C311,'Policy Characteristics'!$C:$C,0)))</f>
        <v>elec change imports</v>
      </c>
      <c r="L311" s="205">
        <f>IF(ISBLANK(INDEX('Policy Characteristics'!F:F,MATCH($C311,'Policy Characteristics'!$C:$C,0))),"",INDEX('Policy Characteristics'!F:F,MATCH($C311,'Policy Characteristics'!$C:$C,0)))</f>
        <v>-0.5</v>
      </c>
      <c r="M311" s="205">
        <f>IF(ISBLANK(INDEX('Policy Characteristics'!G:G,MATCH($C311,'Policy Characteristics'!$C:$C,0))),"",INDEX('Policy Characteristics'!G:G,MATCH($C311,'Policy Characteristics'!$C:$C,0)))</f>
        <v>1</v>
      </c>
      <c r="N311" s="205">
        <f>IF(ISBLANK(INDEX('Policy Characteristics'!H:H,MATCH($C311,'Policy Characteristics'!$C:$C,0))),"",INDEX('Policy Characteristics'!H:H,MATCH($C311,'Policy Characteristics'!$C:$C,0)))</f>
        <v>0.02</v>
      </c>
      <c r="O311" s="76" t="str">
        <f>IF(ISBLANK(INDEX('Policy Characteristics'!I:I,MATCH($C311,'Policy Characteristics'!$C:$C,0))),"",INDEX('Policy Characteristics'!I:I,MATCH($C311,'Policy Characteristics'!$C:$C,0)))</f>
        <v>% change in imports</v>
      </c>
      <c r="P311" s="76" t="str">
        <f>IF(ISBLANK(INDEX('Policy Characteristics'!J:J,MATCH($C311,'Policy Characteristics'!$C:$C,0))),"",INDEX('Policy Characteristics'!J:J,MATCH($C311,'Policy Characteristics'!$C:$C,0)))</f>
        <v>**Description:** This policy increases or decreases the amount of electricity imported to the United States from Canada and Mexico.  It does not cause the construction or removal of transmission lines linking these countries. // **Guidance for setting values:** From 2008 to 2021, electricity imports grew by 83%.</v>
      </c>
      <c r="Q311" s="76" t="str">
        <f>IF(ISBLANK(INDEX('Policy Characteristics'!K:K,MATCH($C311,'Policy Characteristics'!$C:$C,0))),"",INDEX('Policy Characteristics'!K:K,MATCH($C311,'Policy Characteristics'!$C:$C,0)))</f>
        <v>electricity-sector-main.html#elec-imports</v>
      </c>
      <c r="R311" s="76" t="str">
        <f>IF(ISBLANK(INDEX('Policy Characteristics'!L:L,MATCH($C311,'Policy Characteristics'!$C:$C,0))),"",INDEX('Policy Characteristics'!L:L,MATCH($C311,'Policy Characteristics'!$C:$C,0)))</f>
        <v>electricity-imports-exports.html</v>
      </c>
    </row>
    <row r="312" spans="1:18" s="143" customFormat="1" x14ac:dyDescent="0.25">
      <c r="A312" s="76" t="str">
        <f>IF(ISBLANK(INDEX('Policy Characteristics'!A:A,MATCH($C312,'Policy Characteristics'!$C:$C,0))),"",INDEX('Policy Characteristics'!A:A,MATCH($C312,'Policy Characteristics'!$C:$C,0)))</f>
        <v>Electricity Supply</v>
      </c>
      <c r="B312" s="200" t="str">
        <f>IF(ISBLANK(INDEX('Policy Characteristics'!B:B,MATCH($C312,'Policy Characteristics'!$C:$C,0))),"",INDEX('Policy Characteristics'!B:B,MATCH($C312,'Policy Characteristics'!$C:$C,0)))</f>
        <v>Change Electricity Imports</v>
      </c>
      <c r="C312" s="76" t="str">
        <f t="shared" si="13"/>
        <v>Percent Change in Electricity Imports</v>
      </c>
      <c r="D312" s="78" t="s">
        <v>78</v>
      </c>
      <c r="E312" s="88"/>
      <c r="F312" s="78" t="s">
        <v>90</v>
      </c>
      <c r="G312" s="78"/>
      <c r="H312" s="80">
        <v>530</v>
      </c>
      <c r="I312" s="213" t="s">
        <v>43</v>
      </c>
      <c r="J312" s="202" t="str">
        <f>IF(ISBLANK(INDEX('Policy Characteristics'!D:D,MATCH($C312,'Policy Characteristics'!$C:$C,0))),"",INDEX('Policy Characteristics'!D:D,MATCH($C312,'Policy Characteristics'!$C:$C,0)))</f>
        <v>Electricity Imports and Exports</v>
      </c>
      <c r="K312" s="76" t="str">
        <f>IF(ISBLANK(INDEX('Policy Characteristics'!E:E,MATCH($C312,'Policy Characteristics'!$C:$C,0))),"",INDEX('Policy Characteristics'!E:E,MATCH($C312,'Policy Characteristics'!$C:$C,0)))</f>
        <v>elec change imports</v>
      </c>
      <c r="L312" s="205">
        <f>IF(ISBLANK(INDEX('Policy Characteristics'!F:F,MATCH($C312,'Policy Characteristics'!$C:$C,0))),"",INDEX('Policy Characteristics'!F:F,MATCH($C312,'Policy Characteristics'!$C:$C,0)))</f>
        <v>-0.5</v>
      </c>
      <c r="M312" s="205">
        <f>IF(ISBLANK(INDEX('Policy Characteristics'!G:G,MATCH($C312,'Policy Characteristics'!$C:$C,0))),"",INDEX('Policy Characteristics'!G:G,MATCH($C312,'Policy Characteristics'!$C:$C,0)))</f>
        <v>1</v>
      </c>
      <c r="N312" s="205">
        <f>IF(ISBLANK(INDEX('Policy Characteristics'!H:H,MATCH($C312,'Policy Characteristics'!$C:$C,0))),"",INDEX('Policy Characteristics'!H:H,MATCH($C312,'Policy Characteristics'!$C:$C,0)))</f>
        <v>0.02</v>
      </c>
      <c r="O312" s="76" t="str">
        <f>IF(ISBLANK(INDEX('Policy Characteristics'!I:I,MATCH($C312,'Policy Characteristics'!$C:$C,0))),"",INDEX('Policy Characteristics'!I:I,MATCH($C312,'Policy Characteristics'!$C:$C,0)))</f>
        <v>% change in imports</v>
      </c>
      <c r="P312" s="76" t="str">
        <f>IF(ISBLANK(INDEX('Policy Characteristics'!J:J,MATCH($C312,'Policy Characteristics'!$C:$C,0))),"",INDEX('Policy Characteristics'!J:J,MATCH($C312,'Policy Characteristics'!$C:$C,0)))</f>
        <v>**Description:** This policy increases or decreases the amount of electricity imported to the United States from Canada and Mexico.  It does not cause the construction or removal of transmission lines linking these countries. // **Guidance for setting values:** From 2008 to 2021, electricity imports grew by 83%.</v>
      </c>
      <c r="Q312" s="76" t="str">
        <f>IF(ISBLANK(INDEX('Policy Characteristics'!K:K,MATCH($C312,'Policy Characteristics'!$C:$C,0))),"",INDEX('Policy Characteristics'!K:K,MATCH($C312,'Policy Characteristics'!$C:$C,0)))</f>
        <v>electricity-sector-main.html#elec-imports</v>
      </c>
      <c r="R312" s="76" t="str">
        <f>IF(ISBLANK(INDEX('Policy Characteristics'!L:L,MATCH($C312,'Policy Characteristics'!$C:$C,0))),"",INDEX('Policy Characteristics'!L:L,MATCH($C312,'Policy Characteristics'!$C:$C,0)))</f>
        <v>electricity-imports-exports.html</v>
      </c>
    </row>
    <row r="313" spans="1:18" s="143" customFormat="1" x14ac:dyDescent="0.25">
      <c r="A313" s="76" t="str">
        <f>IF(ISBLANK(INDEX('Policy Characteristics'!A:A,MATCH($C313,'Policy Characteristics'!$C:$C,0))),"",INDEX('Policy Characteristics'!A:A,MATCH($C313,'Policy Characteristics'!$C:$C,0)))</f>
        <v>Electricity Supply</v>
      </c>
      <c r="B313" s="200" t="str">
        <f>IF(ISBLANK(INDEX('Policy Characteristics'!B:B,MATCH($C313,'Policy Characteristics'!$C:$C,0))),"",INDEX('Policy Characteristics'!B:B,MATCH($C313,'Policy Characteristics'!$C:$C,0)))</f>
        <v>Change Electricity Imports</v>
      </c>
      <c r="C313" s="76" t="str">
        <f t="shared" si="13"/>
        <v>Percent Change in Electricity Imports</v>
      </c>
      <c r="D313" s="78" t="s">
        <v>79</v>
      </c>
      <c r="E313" s="88"/>
      <c r="F313" s="78" t="s">
        <v>91</v>
      </c>
      <c r="G313" s="78"/>
      <c r="H313" s="80">
        <v>531</v>
      </c>
      <c r="I313" s="213" t="s">
        <v>44</v>
      </c>
      <c r="J313" s="202" t="str">
        <f>IF(ISBLANK(INDEX('Policy Characteristics'!D:D,MATCH($C313,'Policy Characteristics'!$C:$C,0))),"",INDEX('Policy Characteristics'!D:D,MATCH($C313,'Policy Characteristics'!$C:$C,0)))</f>
        <v>Electricity Imports and Exports</v>
      </c>
      <c r="K313" s="76" t="str">
        <f>IF(ISBLANK(INDEX('Policy Characteristics'!E:E,MATCH($C313,'Policy Characteristics'!$C:$C,0))),"",INDEX('Policy Characteristics'!E:E,MATCH($C313,'Policy Characteristics'!$C:$C,0)))</f>
        <v>elec change imports</v>
      </c>
      <c r="L313" s="205">
        <f>IF(ISBLANK(INDEX('Policy Characteristics'!F:F,MATCH($C313,'Policy Characteristics'!$C:$C,0))),"",INDEX('Policy Characteristics'!F:F,MATCH($C313,'Policy Characteristics'!$C:$C,0)))</f>
        <v>-0.5</v>
      </c>
      <c r="M313" s="205">
        <f>IF(ISBLANK(INDEX('Policy Characteristics'!G:G,MATCH($C313,'Policy Characteristics'!$C:$C,0))),"",INDEX('Policy Characteristics'!G:G,MATCH($C313,'Policy Characteristics'!$C:$C,0)))</f>
        <v>1</v>
      </c>
      <c r="N313" s="205">
        <f>IF(ISBLANK(INDEX('Policy Characteristics'!H:H,MATCH($C313,'Policy Characteristics'!$C:$C,0))),"",INDEX('Policy Characteristics'!H:H,MATCH($C313,'Policy Characteristics'!$C:$C,0)))</f>
        <v>0.02</v>
      </c>
      <c r="O313" s="76" t="str">
        <f>IF(ISBLANK(INDEX('Policy Characteristics'!I:I,MATCH($C313,'Policy Characteristics'!$C:$C,0))),"",INDEX('Policy Characteristics'!I:I,MATCH($C313,'Policy Characteristics'!$C:$C,0)))</f>
        <v>% change in imports</v>
      </c>
      <c r="P313" s="76" t="str">
        <f>IF(ISBLANK(INDEX('Policy Characteristics'!J:J,MATCH($C313,'Policy Characteristics'!$C:$C,0))),"",INDEX('Policy Characteristics'!J:J,MATCH($C313,'Policy Characteristics'!$C:$C,0)))</f>
        <v>**Description:** This policy increases or decreases the amount of electricity imported to the United States from Canada and Mexico.  It does not cause the construction or removal of transmission lines linking these countries. // **Guidance for setting values:** From 2008 to 2021, electricity imports grew by 83%.</v>
      </c>
      <c r="Q313" s="76" t="str">
        <f>IF(ISBLANK(INDEX('Policy Characteristics'!K:K,MATCH($C313,'Policy Characteristics'!$C:$C,0))),"",INDEX('Policy Characteristics'!K:K,MATCH($C313,'Policy Characteristics'!$C:$C,0)))</f>
        <v>electricity-sector-main.html#elec-imports</v>
      </c>
      <c r="R313" s="76" t="str">
        <f>IF(ISBLANK(INDEX('Policy Characteristics'!L:L,MATCH($C313,'Policy Characteristics'!$C:$C,0))),"",INDEX('Policy Characteristics'!L:L,MATCH($C313,'Policy Characteristics'!$C:$C,0)))</f>
        <v>electricity-imports-exports.html</v>
      </c>
    </row>
    <row r="314" spans="1:18" s="143" customFormat="1" x14ac:dyDescent="0.25">
      <c r="A314" s="76" t="str">
        <f>IF(ISBLANK(INDEX('Policy Characteristics'!A:A,MATCH($C314,'Policy Characteristics'!$C:$C,0))),"",INDEX('Policy Characteristics'!A:A,MATCH($C314,'Policy Characteristics'!$C:$C,0)))</f>
        <v>Electricity Supply</v>
      </c>
      <c r="B314" s="200" t="str">
        <f>IF(ISBLANK(INDEX('Policy Characteristics'!B:B,MATCH($C314,'Policy Characteristics'!$C:$C,0))),"",INDEX('Policy Characteristics'!B:B,MATCH($C314,'Policy Characteristics'!$C:$C,0)))</f>
        <v>Change Electricity Imports</v>
      </c>
      <c r="C314" s="76" t="str">
        <f t="shared" si="13"/>
        <v>Percent Change in Electricity Imports</v>
      </c>
      <c r="D314" s="78" t="s">
        <v>80</v>
      </c>
      <c r="E314" s="88"/>
      <c r="F314" s="78" t="s">
        <v>92</v>
      </c>
      <c r="G314" s="78"/>
      <c r="H314" s="80">
        <v>532</v>
      </c>
      <c r="I314" s="213" t="s">
        <v>43</v>
      </c>
      <c r="J314" s="202" t="str">
        <f>IF(ISBLANK(INDEX('Policy Characteristics'!D:D,MATCH($C314,'Policy Characteristics'!$C:$C,0))),"",INDEX('Policy Characteristics'!D:D,MATCH($C314,'Policy Characteristics'!$C:$C,0)))</f>
        <v>Electricity Imports and Exports</v>
      </c>
      <c r="K314" s="76" t="str">
        <f>IF(ISBLANK(INDEX('Policy Characteristics'!E:E,MATCH($C314,'Policy Characteristics'!$C:$C,0))),"",INDEX('Policy Characteristics'!E:E,MATCH($C314,'Policy Characteristics'!$C:$C,0)))</f>
        <v>elec change imports</v>
      </c>
      <c r="L314" s="205">
        <f>IF(ISBLANK(INDEX('Policy Characteristics'!F:F,MATCH($C314,'Policy Characteristics'!$C:$C,0))),"",INDEX('Policy Characteristics'!F:F,MATCH($C314,'Policy Characteristics'!$C:$C,0)))</f>
        <v>-0.5</v>
      </c>
      <c r="M314" s="205">
        <f>IF(ISBLANK(INDEX('Policy Characteristics'!G:G,MATCH($C314,'Policy Characteristics'!$C:$C,0))),"",INDEX('Policy Characteristics'!G:G,MATCH($C314,'Policy Characteristics'!$C:$C,0)))</f>
        <v>1</v>
      </c>
      <c r="N314" s="205">
        <f>IF(ISBLANK(INDEX('Policy Characteristics'!H:H,MATCH($C314,'Policy Characteristics'!$C:$C,0))),"",INDEX('Policy Characteristics'!H:H,MATCH($C314,'Policy Characteristics'!$C:$C,0)))</f>
        <v>0.02</v>
      </c>
      <c r="O314" s="76" t="str">
        <f>IF(ISBLANK(INDEX('Policy Characteristics'!I:I,MATCH($C314,'Policy Characteristics'!$C:$C,0))),"",INDEX('Policy Characteristics'!I:I,MATCH($C314,'Policy Characteristics'!$C:$C,0)))</f>
        <v>% change in imports</v>
      </c>
      <c r="P314" s="76" t="str">
        <f>IF(ISBLANK(INDEX('Policy Characteristics'!J:J,MATCH($C314,'Policy Characteristics'!$C:$C,0))),"",INDEX('Policy Characteristics'!J:J,MATCH($C314,'Policy Characteristics'!$C:$C,0)))</f>
        <v>**Description:** This policy increases or decreases the amount of electricity imported to the United States from Canada and Mexico.  It does not cause the construction or removal of transmission lines linking these countries. // **Guidance for setting values:** From 2008 to 2021, electricity imports grew by 83%.</v>
      </c>
      <c r="Q314" s="76" t="str">
        <f>IF(ISBLANK(INDEX('Policy Characteristics'!K:K,MATCH($C314,'Policy Characteristics'!$C:$C,0))),"",INDEX('Policy Characteristics'!K:K,MATCH($C314,'Policy Characteristics'!$C:$C,0)))</f>
        <v>electricity-sector-main.html#elec-imports</v>
      </c>
      <c r="R314" s="76" t="str">
        <f>IF(ISBLANK(INDEX('Policy Characteristics'!L:L,MATCH($C314,'Policy Characteristics'!$C:$C,0))),"",INDEX('Policy Characteristics'!L:L,MATCH($C314,'Policy Characteristics'!$C:$C,0)))</f>
        <v>electricity-imports-exports.html</v>
      </c>
    </row>
    <row r="315" spans="1:18" s="143" customFormat="1" x14ac:dyDescent="0.25">
      <c r="A315" s="76" t="str">
        <f>IF(ISBLANK(INDEX('Policy Characteristics'!A:A,MATCH($C315,'Policy Characteristics'!$C:$C,0))),"",INDEX('Policy Characteristics'!A:A,MATCH($C315,'Policy Characteristics'!$C:$C,0)))</f>
        <v>Electricity Supply</v>
      </c>
      <c r="B315" s="200" t="str">
        <f>IF(ISBLANK(INDEX('Policy Characteristics'!B:B,MATCH($C315,'Policy Characteristics'!$C:$C,0))),"",INDEX('Policy Characteristics'!B:B,MATCH($C315,'Policy Characteristics'!$C:$C,0)))</f>
        <v>Change Electricity Imports</v>
      </c>
      <c r="C315" s="76" t="str">
        <f t="shared" si="13"/>
        <v>Percent Change in Electricity Imports</v>
      </c>
      <c r="D315" s="78" t="s">
        <v>668</v>
      </c>
      <c r="E315" s="88"/>
      <c r="F315" s="78" t="s">
        <v>434</v>
      </c>
      <c r="G315" s="78"/>
      <c r="H315" s="80">
        <v>533</v>
      </c>
      <c r="I315" s="213" t="s">
        <v>44</v>
      </c>
      <c r="J315" s="202" t="str">
        <f>IF(ISBLANK(INDEX('Policy Characteristics'!D:D,MATCH($C315,'Policy Characteristics'!$C:$C,0))),"",INDEX('Policy Characteristics'!D:D,MATCH($C315,'Policy Characteristics'!$C:$C,0)))</f>
        <v>Electricity Imports and Exports</v>
      </c>
      <c r="K315" s="76" t="str">
        <f>IF(ISBLANK(INDEX('Policy Characteristics'!E:E,MATCH($C315,'Policy Characteristics'!$C:$C,0))),"",INDEX('Policy Characteristics'!E:E,MATCH($C315,'Policy Characteristics'!$C:$C,0)))</f>
        <v>elec change imports</v>
      </c>
      <c r="L315" s="205">
        <f>IF(ISBLANK(INDEX('Policy Characteristics'!F:F,MATCH($C315,'Policy Characteristics'!$C:$C,0))),"",INDEX('Policy Characteristics'!F:F,MATCH($C315,'Policy Characteristics'!$C:$C,0)))</f>
        <v>-0.5</v>
      </c>
      <c r="M315" s="205">
        <f>IF(ISBLANK(INDEX('Policy Characteristics'!G:G,MATCH($C315,'Policy Characteristics'!$C:$C,0))),"",INDEX('Policy Characteristics'!G:G,MATCH($C315,'Policy Characteristics'!$C:$C,0)))</f>
        <v>1</v>
      </c>
      <c r="N315" s="205">
        <f>IF(ISBLANK(INDEX('Policy Characteristics'!H:H,MATCH($C315,'Policy Characteristics'!$C:$C,0))),"",INDEX('Policy Characteristics'!H:H,MATCH($C315,'Policy Characteristics'!$C:$C,0)))</f>
        <v>0.02</v>
      </c>
      <c r="O315" s="76" t="str">
        <f>IF(ISBLANK(INDEX('Policy Characteristics'!I:I,MATCH($C315,'Policy Characteristics'!$C:$C,0))),"",INDEX('Policy Characteristics'!I:I,MATCH($C315,'Policy Characteristics'!$C:$C,0)))</f>
        <v>% change in imports</v>
      </c>
      <c r="P315" s="76" t="str">
        <f>IF(ISBLANK(INDEX('Policy Characteristics'!J:J,MATCH($C315,'Policy Characteristics'!$C:$C,0))),"",INDEX('Policy Characteristics'!J:J,MATCH($C315,'Policy Characteristics'!$C:$C,0)))</f>
        <v>**Description:** This policy increases or decreases the amount of electricity imported to the United States from Canada and Mexico.  It does not cause the construction or removal of transmission lines linking these countries. // **Guidance for setting values:** From 2008 to 2021, electricity imports grew by 83%.</v>
      </c>
      <c r="Q315" s="76" t="str">
        <f>IF(ISBLANK(INDEX('Policy Characteristics'!K:K,MATCH($C315,'Policy Characteristics'!$C:$C,0))),"",INDEX('Policy Characteristics'!K:K,MATCH($C315,'Policy Characteristics'!$C:$C,0)))</f>
        <v>electricity-sector-main.html#elec-imports</v>
      </c>
      <c r="R315" s="76" t="str">
        <f>IF(ISBLANK(INDEX('Policy Characteristics'!L:L,MATCH($C315,'Policy Characteristics'!$C:$C,0))),"",INDEX('Policy Characteristics'!L:L,MATCH($C315,'Policy Characteristics'!$C:$C,0)))</f>
        <v>electricity-imports-exports.html</v>
      </c>
    </row>
    <row r="316" spans="1:18" s="143" customFormat="1" x14ac:dyDescent="0.25">
      <c r="A316" s="76" t="str">
        <f>IF(ISBLANK(INDEX('Policy Characteristics'!A:A,MATCH($C316,'Policy Characteristics'!$C:$C,0))),"",INDEX('Policy Characteristics'!A:A,MATCH($C316,'Policy Characteristics'!$C:$C,0)))</f>
        <v>Electricity Supply</v>
      </c>
      <c r="B316" s="200" t="str">
        <f>IF(ISBLANK(INDEX('Policy Characteristics'!B:B,MATCH($C316,'Policy Characteristics'!$C:$C,0))),"",INDEX('Policy Characteristics'!B:B,MATCH($C316,'Policy Characteristics'!$C:$C,0)))</f>
        <v>Change Electricity Imports</v>
      </c>
      <c r="C316" s="76" t="str">
        <f t="shared" si="13"/>
        <v>Percent Change in Electricity Imports</v>
      </c>
      <c r="D316" s="78" t="s">
        <v>306</v>
      </c>
      <c r="E316" s="88"/>
      <c r="F316" s="78" t="s">
        <v>308</v>
      </c>
      <c r="G316" s="78"/>
      <c r="H316" s="80">
        <v>534</v>
      </c>
      <c r="I316" s="213" t="s">
        <v>43</v>
      </c>
      <c r="J316" s="202" t="str">
        <f>IF(ISBLANK(INDEX('Policy Characteristics'!D:D,MATCH($C316,'Policy Characteristics'!$C:$C,0))),"",INDEX('Policy Characteristics'!D:D,MATCH($C316,'Policy Characteristics'!$C:$C,0)))</f>
        <v>Electricity Imports and Exports</v>
      </c>
      <c r="K316" s="76" t="str">
        <f>IF(ISBLANK(INDEX('Policy Characteristics'!E:E,MATCH($C316,'Policy Characteristics'!$C:$C,0))),"",INDEX('Policy Characteristics'!E:E,MATCH($C316,'Policy Characteristics'!$C:$C,0)))</f>
        <v>elec change imports</v>
      </c>
      <c r="L316" s="205">
        <f>IF(ISBLANK(INDEX('Policy Characteristics'!F:F,MATCH($C316,'Policy Characteristics'!$C:$C,0))),"",INDEX('Policy Characteristics'!F:F,MATCH($C316,'Policy Characteristics'!$C:$C,0)))</f>
        <v>-0.5</v>
      </c>
      <c r="M316" s="205">
        <f>IF(ISBLANK(INDEX('Policy Characteristics'!G:G,MATCH($C316,'Policy Characteristics'!$C:$C,0))),"",INDEX('Policy Characteristics'!G:G,MATCH($C316,'Policy Characteristics'!$C:$C,0)))</f>
        <v>1</v>
      </c>
      <c r="N316" s="205">
        <f>IF(ISBLANK(INDEX('Policy Characteristics'!H:H,MATCH($C316,'Policy Characteristics'!$C:$C,0))),"",INDEX('Policy Characteristics'!H:H,MATCH($C316,'Policy Characteristics'!$C:$C,0)))</f>
        <v>0.02</v>
      </c>
      <c r="O316" s="76" t="str">
        <f>IF(ISBLANK(INDEX('Policy Characteristics'!I:I,MATCH($C316,'Policy Characteristics'!$C:$C,0))),"",INDEX('Policy Characteristics'!I:I,MATCH($C316,'Policy Characteristics'!$C:$C,0)))</f>
        <v>% change in imports</v>
      </c>
      <c r="P316" s="76" t="str">
        <f>IF(ISBLANK(INDEX('Policy Characteristics'!J:J,MATCH($C316,'Policy Characteristics'!$C:$C,0))),"",INDEX('Policy Characteristics'!J:J,MATCH($C316,'Policy Characteristics'!$C:$C,0)))</f>
        <v>**Description:** This policy increases or decreases the amount of electricity imported to the United States from Canada and Mexico.  It does not cause the construction or removal of transmission lines linking these countries. // **Guidance for setting values:** From 2008 to 2021, electricity imports grew by 83%.</v>
      </c>
      <c r="Q316" s="76" t="str">
        <f>IF(ISBLANK(INDEX('Policy Characteristics'!K:K,MATCH($C316,'Policy Characteristics'!$C:$C,0))),"",INDEX('Policy Characteristics'!K:K,MATCH($C316,'Policy Characteristics'!$C:$C,0)))</f>
        <v>electricity-sector-main.html#elec-imports</v>
      </c>
      <c r="R316" s="76" t="str">
        <f>IF(ISBLANK(INDEX('Policy Characteristics'!L:L,MATCH($C316,'Policy Characteristics'!$C:$C,0))),"",INDEX('Policy Characteristics'!L:L,MATCH($C316,'Policy Characteristics'!$C:$C,0)))</f>
        <v>electricity-imports-exports.html</v>
      </c>
    </row>
    <row r="317" spans="1:18" s="143" customFormat="1" x14ac:dyDescent="0.25">
      <c r="A317" s="76" t="str">
        <f>IF(ISBLANK(INDEX('Policy Characteristics'!A:A,MATCH($C317,'Policy Characteristics'!$C:$C,0))),"",INDEX('Policy Characteristics'!A:A,MATCH($C317,'Policy Characteristics'!$C:$C,0)))</f>
        <v>Electricity Supply</v>
      </c>
      <c r="B317" s="200" t="str">
        <f>IF(ISBLANK(INDEX('Policy Characteristics'!B:B,MATCH($C317,'Policy Characteristics'!$C:$C,0))),"",INDEX('Policy Characteristics'!B:B,MATCH($C317,'Policy Characteristics'!$C:$C,0)))</f>
        <v>Change Electricity Imports</v>
      </c>
      <c r="C317" s="76" t="str">
        <f t="shared" si="13"/>
        <v>Percent Change in Electricity Imports</v>
      </c>
      <c r="D317" s="78" t="s">
        <v>307</v>
      </c>
      <c r="E317" s="88"/>
      <c r="F317" s="78" t="s">
        <v>309</v>
      </c>
      <c r="G317" s="78"/>
      <c r="H317" s="80">
        <v>535</v>
      </c>
      <c r="I317" s="213" t="s">
        <v>44</v>
      </c>
      <c r="J317" s="202" t="str">
        <f>IF(ISBLANK(INDEX('Policy Characteristics'!D:D,MATCH($C317,'Policy Characteristics'!$C:$C,0))),"",INDEX('Policy Characteristics'!D:D,MATCH($C317,'Policy Characteristics'!$C:$C,0)))</f>
        <v>Electricity Imports and Exports</v>
      </c>
      <c r="K317" s="76" t="str">
        <f>IF(ISBLANK(INDEX('Policy Characteristics'!E:E,MATCH($C317,'Policy Characteristics'!$C:$C,0))),"",INDEX('Policy Characteristics'!E:E,MATCH($C317,'Policy Characteristics'!$C:$C,0)))</f>
        <v>elec change imports</v>
      </c>
      <c r="L317" s="205">
        <f>IF(ISBLANK(INDEX('Policy Characteristics'!F:F,MATCH($C317,'Policy Characteristics'!$C:$C,0))),"",INDEX('Policy Characteristics'!F:F,MATCH($C317,'Policy Characteristics'!$C:$C,0)))</f>
        <v>-0.5</v>
      </c>
      <c r="M317" s="205">
        <f>IF(ISBLANK(INDEX('Policy Characteristics'!G:G,MATCH($C317,'Policy Characteristics'!$C:$C,0))),"",INDEX('Policy Characteristics'!G:G,MATCH($C317,'Policy Characteristics'!$C:$C,0)))</f>
        <v>1</v>
      </c>
      <c r="N317" s="205">
        <f>IF(ISBLANK(INDEX('Policy Characteristics'!H:H,MATCH($C317,'Policy Characteristics'!$C:$C,0))),"",INDEX('Policy Characteristics'!H:H,MATCH($C317,'Policy Characteristics'!$C:$C,0)))</f>
        <v>0.02</v>
      </c>
      <c r="O317" s="76" t="str">
        <f>IF(ISBLANK(INDEX('Policy Characteristics'!I:I,MATCH($C317,'Policy Characteristics'!$C:$C,0))),"",INDEX('Policy Characteristics'!I:I,MATCH($C317,'Policy Characteristics'!$C:$C,0)))</f>
        <v>% change in imports</v>
      </c>
      <c r="P317" s="76" t="str">
        <f>IF(ISBLANK(INDEX('Policy Characteristics'!J:J,MATCH($C317,'Policy Characteristics'!$C:$C,0))),"",INDEX('Policy Characteristics'!J:J,MATCH($C317,'Policy Characteristics'!$C:$C,0)))</f>
        <v>**Description:** This policy increases or decreases the amount of electricity imported to the United States from Canada and Mexico.  It does not cause the construction or removal of transmission lines linking these countries. // **Guidance for setting values:** From 2008 to 2021, electricity imports grew by 83%.</v>
      </c>
      <c r="Q317" s="76" t="str">
        <f>IF(ISBLANK(INDEX('Policy Characteristics'!K:K,MATCH($C317,'Policy Characteristics'!$C:$C,0))),"",INDEX('Policy Characteristics'!K:K,MATCH($C317,'Policy Characteristics'!$C:$C,0)))</f>
        <v>electricity-sector-main.html#elec-imports</v>
      </c>
      <c r="R317" s="76" t="str">
        <f>IF(ISBLANK(INDEX('Policy Characteristics'!L:L,MATCH($C317,'Policy Characteristics'!$C:$C,0))),"",INDEX('Policy Characteristics'!L:L,MATCH($C317,'Policy Characteristics'!$C:$C,0)))</f>
        <v>electricity-imports-exports.html</v>
      </c>
    </row>
    <row r="318" spans="1:18" s="143" customFormat="1" x14ac:dyDescent="0.25">
      <c r="A318" s="76" t="str">
        <f>IF(ISBLANK(INDEX('Policy Characteristics'!A:A,MATCH($C318,'Policy Characteristics'!$C:$C,0))),"",INDEX('Policy Characteristics'!A:A,MATCH($C318,'Policy Characteristics'!$C:$C,0)))</f>
        <v>Electricity Supply</v>
      </c>
      <c r="B318" s="200" t="str">
        <f>IF(ISBLANK(INDEX('Policy Characteristics'!B:B,MATCH($C318,'Policy Characteristics'!$C:$C,0))),"",INDEX('Policy Characteristics'!B:B,MATCH($C318,'Policy Characteristics'!$C:$C,0)))</f>
        <v>Change Electricity Imports</v>
      </c>
      <c r="C318" s="76" t="str">
        <f t="shared" si="13"/>
        <v>Percent Change in Electricity Imports</v>
      </c>
      <c r="D318" s="78" t="s">
        <v>442</v>
      </c>
      <c r="E318" s="88"/>
      <c r="F318" s="78" t="s">
        <v>441</v>
      </c>
      <c r="G318" s="78"/>
      <c r="H318" s="80">
        <v>536</v>
      </c>
      <c r="I318" s="213" t="s">
        <v>44</v>
      </c>
      <c r="J318" s="202" t="str">
        <f>IF(ISBLANK(INDEX('Policy Characteristics'!D:D,MATCH($C318,'Policy Characteristics'!$C:$C,0))),"",INDEX('Policy Characteristics'!D:D,MATCH($C318,'Policy Characteristics'!$C:$C,0)))</f>
        <v>Electricity Imports and Exports</v>
      </c>
      <c r="K318" s="76" t="str">
        <f>IF(ISBLANK(INDEX('Policy Characteristics'!E:E,MATCH($C318,'Policy Characteristics'!$C:$C,0))),"",INDEX('Policy Characteristics'!E:E,MATCH($C318,'Policy Characteristics'!$C:$C,0)))</f>
        <v>elec change imports</v>
      </c>
      <c r="L318" s="205">
        <f>IF(ISBLANK(INDEX('Policy Characteristics'!F:F,MATCH($C318,'Policy Characteristics'!$C:$C,0))),"",INDEX('Policy Characteristics'!F:F,MATCH($C318,'Policy Characteristics'!$C:$C,0)))</f>
        <v>-0.5</v>
      </c>
      <c r="M318" s="205">
        <f>IF(ISBLANK(INDEX('Policy Characteristics'!G:G,MATCH($C318,'Policy Characteristics'!$C:$C,0))),"",INDEX('Policy Characteristics'!G:G,MATCH($C318,'Policy Characteristics'!$C:$C,0)))</f>
        <v>1</v>
      </c>
      <c r="N318" s="205">
        <f>IF(ISBLANK(INDEX('Policy Characteristics'!H:H,MATCH($C318,'Policy Characteristics'!$C:$C,0))),"",INDEX('Policy Characteristics'!H:H,MATCH($C318,'Policy Characteristics'!$C:$C,0)))</f>
        <v>0.02</v>
      </c>
      <c r="O318" s="76" t="str">
        <f>IF(ISBLANK(INDEX('Policy Characteristics'!I:I,MATCH($C318,'Policy Characteristics'!$C:$C,0))),"",INDEX('Policy Characteristics'!I:I,MATCH($C318,'Policy Characteristics'!$C:$C,0)))</f>
        <v>% change in imports</v>
      </c>
      <c r="P318" s="76" t="str">
        <f>IF(ISBLANK(INDEX('Policy Characteristics'!J:J,MATCH($C318,'Policy Characteristics'!$C:$C,0))),"",INDEX('Policy Characteristics'!J:J,MATCH($C318,'Policy Characteristics'!$C:$C,0)))</f>
        <v>**Description:** This policy increases or decreases the amount of electricity imported to the United States from Canada and Mexico.  It does not cause the construction or removal of transmission lines linking these countries. // **Guidance for setting values:** From 2008 to 2021, electricity imports grew by 83%.</v>
      </c>
      <c r="Q318" s="76" t="str">
        <f>IF(ISBLANK(INDEX('Policy Characteristics'!K:K,MATCH($C318,'Policy Characteristics'!$C:$C,0))),"",INDEX('Policy Characteristics'!K:K,MATCH($C318,'Policy Characteristics'!$C:$C,0)))</f>
        <v>electricity-sector-main.html#elec-imports</v>
      </c>
      <c r="R318" s="76" t="str">
        <f>IF(ISBLANK(INDEX('Policy Characteristics'!L:L,MATCH($C318,'Policy Characteristics'!$C:$C,0))),"",INDEX('Policy Characteristics'!L:L,MATCH($C318,'Policy Characteristics'!$C:$C,0)))</f>
        <v>electricity-imports-exports.html</v>
      </c>
    </row>
    <row r="319" spans="1:18" s="143" customFormat="1" x14ac:dyDescent="0.25">
      <c r="A319" s="76" t="str">
        <f>IF(ISBLANK(INDEX('Policy Characteristics'!A:A,MATCH($C319,'Policy Characteristics'!$C:$C,0))),"",INDEX('Policy Characteristics'!A:A,MATCH($C319,'Policy Characteristics'!$C:$C,0)))</f>
        <v>Electricity Supply</v>
      </c>
      <c r="B319" s="200" t="str">
        <f>IF(ISBLANK(INDEX('Policy Characteristics'!B:B,MATCH($C319,'Policy Characteristics'!$C:$C,0))),"",INDEX('Policy Characteristics'!B:B,MATCH($C319,'Policy Characteristics'!$C:$C,0)))</f>
        <v>Change Electricity Imports</v>
      </c>
      <c r="C319" s="76" t="str">
        <f t="shared" si="13"/>
        <v>Percent Change in Electricity Imports</v>
      </c>
      <c r="D319" s="78" t="s">
        <v>451</v>
      </c>
      <c r="E319" s="88"/>
      <c r="F319" s="78" t="s">
        <v>452</v>
      </c>
      <c r="G319" s="78"/>
      <c r="H319" s="80">
        <v>537</v>
      </c>
      <c r="I319" s="213" t="s">
        <v>44</v>
      </c>
      <c r="J319" s="202" t="str">
        <f>IF(ISBLANK(INDEX('Policy Characteristics'!D:D,MATCH($C319,'Policy Characteristics'!$C:$C,0))),"",INDEX('Policy Characteristics'!D:D,MATCH($C319,'Policy Characteristics'!$C:$C,0)))</f>
        <v>Electricity Imports and Exports</v>
      </c>
      <c r="K319" s="76" t="str">
        <f>IF(ISBLANK(INDEX('Policy Characteristics'!E:E,MATCH($C319,'Policy Characteristics'!$C:$C,0))),"",INDEX('Policy Characteristics'!E:E,MATCH($C319,'Policy Characteristics'!$C:$C,0)))</f>
        <v>elec change imports</v>
      </c>
      <c r="L319" s="205">
        <f>IF(ISBLANK(INDEX('Policy Characteristics'!F:F,MATCH($C319,'Policy Characteristics'!$C:$C,0))),"",INDEX('Policy Characteristics'!F:F,MATCH($C319,'Policy Characteristics'!$C:$C,0)))</f>
        <v>-0.5</v>
      </c>
      <c r="M319" s="205">
        <f>IF(ISBLANK(INDEX('Policy Characteristics'!G:G,MATCH($C319,'Policy Characteristics'!$C:$C,0))),"",INDEX('Policy Characteristics'!G:G,MATCH($C319,'Policy Characteristics'!$C:$C,0)))</f>
        <v>1</v>
      </c>
      <c r="N319" s="205">
        <f>IF(ISBLANK(INDEX('Policy Characteristics'!H:H,MATCH($C319,'Policy Characteristics'!$C:$C,0))),"",INDEX('Policy Characteristics'!H:H,MATCH($C319,'Policy Characteristics'!$C:$C,0)))</f>
        <v>0.02</v>
      </c>
      <c r="O319" s="76" t="str">
        <f>IF(ISBLANK(INDEX('Policy Characteristics'!I:I,MATCH($C319,'Policy Characteristics'!$C:$C,0))),"",INDEX('Policy Characteristics'!I:I,MATCH($C319,'Policy Characteristics'!$C:$C,0)))</f>
        <v>% change in imports</v>
      </c>
      <c r="P319" s="76" t="str">
        <f>IF(ISBLANK(INDEX('Policy Characteristics'!J:J,MATCH($C319,'Policy Characteristics'!$C:$C,0))),"",INDEX('Policy Characteristics'!J:J,MATCH($C319,'Policy Characteristics'!$C:$C,0)))</f>
        <v>**Description:** This policy increases or decreases the amount of electricity imported to the United States from Canada and Mexico.  It does not cause the construction or removal of transmission lines linking these countries. // **Guidance for setting values:** From 2008 to 2021, electricity imports grew by 83%.</v>
      </c>
      <c r="Q319" s="76" t="str">
        <f>IF(ISBLANK(INDEX('Policy Characteristics'!K:K,MATCH($C319,'Policy Characteristics'!$C:$C,0))),"",INDEX('Policy Characteristics'!K:K,MATCH($C319,'Policy Characteristics'!$C:$C,0)))</f>
        <v>electricity-sector-main.html#elec-imports</v>
      </c>
      <c r="R319" s="76" t="str">
        <f>IF(ISBLANK(INDEX('Policy Characteristics'!L:L,MATCH($C319,'Policy Characteristics'!$C:$C,0))),"",INDEX('Policy Characteristics'!L:L,MATCH($C319,'Policy Characteristics'!$C:$C,0)))</f>
        <v>electricity-imports-exports.html</v>
      </c>
    </row>
    <row r="320" spans="1:18" s="143" customFormat="1" x14ac:dyDescent="0.25">
      <c r="A320" s="76" t="str">
        <f>IF(ISBLANK(INDEX('Policy Characteristics'!A:A,MATCH($C320,'Policy Characteristics'!$C:$C,0))),"",INDEX('Policy Characteristics'!A:A,MATCH($C320,'Policy Characteristics'!$C:$C,0)))</f>
        <v>Electricity Supply</v>
      </c>
      <c r="B320" s="200" t="str">
        <f>IF(ISBLANK(INDEX('Policy Characteristics'!B:B,MATCH($C320,'Policy Characteristics'!$C:$C,0))),"",INDEX('Policy Characteristics'!B:B,MATCH($C320,'Policy Characteristics'!$C:$C,0)))</f>
        <v>Change Electricity Imports</v>
      </c>
      <c r="C320" s="76" t="str">
        <f t="shared" si="13"/>
        <v>Percent Change in Electricity Imports</v>
      </c>
      <c r="D320" s="78" t="s">
        <v>988</v>
      </c>
      <c r="E320" s="88"/>
      <c r="F320" s="78" t="s">
        <v>712</v>
      </c>
      <c r="G320" s="78"/>
      <c r="H320" s="80">
        <v>538</v>
      </c>
      <c r="I320" s="213" t="s">
        <v>44</v>
      </c>
      <c r="J320" s="202" t="str">
        <f>IF(ISBLANK(INDEX('Policy Characteristics'!D:D,MATCH($C320,'Policy Characteristics'!$C:$C,0))),"",INDEX('Policy Characteristics'!D:D,MATCH($C320,'Policy Characteristics'!$C:$C,0)))</f>
        <v>Electricity Imports and Exports</v>
      </c>
      <c r="K320" s="76" t="str">
        <f>IF(ISBLANK(INDEX('Policy Characteristics'!E:E,MATCH($C320,'Policy Characteristics'!$C:$C,0))),"",INDEX('Policy Characteristics'!E:E,MATCH($C320,'Policy Characteristics'!$C:$C,0)))</f>
        <v>elec change imports</v>
      </c>
      <c r="L320" s="205">
        <f>IF(ISBLANK(INDEX('Policy Characteristics'!F:F,MATCH($C320,'Policy Characteristics'!$C:$C,0))),"",INDEX('Policy Characteristics'!F:F,MATCH($C320,'Policy Characteristics'!$C:$C,0)))</f>
        <v>-0.5</v>
      </c>
      <c r="M320" s="205">
        <f>IF(ISBLANK(INDEX('Policy Characteristics'!G:G,MATCH($C320,'Policy Characteristics'!$C:$C,0))),"",INDEX('Policy Characteristics'!G:G,MATCH($C320,'Policy Characteristics'!$C:$C,0)))</f>
        <v>1</v>
      </c>
      <c r="N320" s="205">
        <f>IF(ISBLANK(INDEX('Policy Characteristics'!H:H,MATCH($C320,'Policy Characteristics'!$C:$C,0))),"",INDEX('Policy Characteristics'!H:H,MATCH($C320,'Policy Characteristics'!$C:$C,0)))</f>
        <v>0.02</v>
      </c>
      <c r="O320" s="76" t="str">
        <f>IF(ISBLANK(INDEX('Policy Characteristics'!I:I,MATCH($C320,'Policy Characteristics'!$C:$C,0))),"",INDEX('Policy Characteristics'!I:I,MATCH($C320,'Policy Characteristics'!$C:$C,0)))</f>
        <v>% change in imports</v>
      </c>
      <c r="P320" s="76" t="str">
        <f>IF(ISBLANK(INDEX('Policy Characteristics'!J:J,MATCH($C320,'Policy Characteristics'!$C:$C,0))),"",INDEX('Policy Characteristics'!J:J,MATCH($C320,'Policy Characteristics'!$C:$C,0)))</f>
        <v>**Description:** This policy increases or decreases the amount of electricity imported to the United States from Canada and Mexico.  It does not cause the construction or removal of transmission lines linking these countries. // **Guidance for setting values:** From 2008 to 2021, electricity imports grew by 83%.</v>
      </c>
      <c r="Q320" s="76" t="str">
        <f>IF(ISBLANK(INDEX('Policy Characteristics'!K:K,MATCH($C320,'Policy Characteristics'!$C:$C,0))),"",INDEX('Policy Characteristics'!K:K,MATCH($C320,'Policy Characteristics'!$C:$C,0)))</f>
        <v>electricity-sector-main.html#elec-imports</v>
      </c>
      <c r="R320" s="76" t="str">
        <f>IF(ISBLANK(INDEX('Policy Characteristics'!L:L,MATCH($C320,'Policy Characteristics'!$C:$C,0))),"",INDEX('Policy Characteristics'!L:L,MATCH($C320,'Policy Characteristics'!$C:$C,0)))</f>
        <v>electricity-imports-exports.html</v>
      </c>
    </row>
    <row r="321" spans="1:19" s="143" customFormat="1" x14ac:dyDescent="0.25">
      <c r="A321" s="76" t="str">
        <f>IF(ISBLANK(INDEX('Policy Characteristics'!A:A,MATCH($C321,'Policy Characteristics'!$C:$C,0))),"",INDEX('Policy Characteristics'!A:A,MATCH($C321,'Policy Characteristics'!$C:$C,0)))</f>
        <v>Electricity Supply</v>
      </c>
      <c r="B321" s="200" t="str">
        <f>IF(ISBLANK(INDEX('Policy Characteristics'!B:B,MATCH($C321,'Policy Characteristics'!$C:$C,0))),"",INDEX('Policy Characteristics'!B:B,MATCH($C321,'Policy Characteristics'!$C:$C,0)))</f>
        <v>Change Electricity Imports</v>
      </c>
      <c r="C321" s="76" t="str">
        <f t="shared" si="13"/>
        <v>Percent Change in Electricity Imports</v>
      </c>
      <c r="D321" s="78" t="s">
        <v>989</v>
      </c>
      <c r="E321" s="88"/>
      <c r="F321" s="78" t="s">
        <v>832</v>
      </c>
      <c r="G321" s="78"/>
      <c r="H321" s="80">
        <v>539</v>
      </c>
      <c r="I321" s="213" t="s">
        <v>44</v>
      </c>
      <c r="J321" s="202" t="str">
        <f>IF(ISBLANK(INDEX('Policy Characteristics'!D:D,MATCH($C321,'Policy Characteristics'!$C:$C,0))),"",INDEX('Policy Characteristics'!D:D,MATCH($C321,'Policy Characteristics'!$C:$C,0)))</f>
        <v>Electricity Imports and Exports</v>
      </c>
      <c r="K321" s="76" t="str">
        <f>IF(ISBLANK(INDEX('Policy Characteristics'!E:E,MATCH($C321,'Policy Characteristics'!$C:$C,0))),"",INDEX('Policy Characteristics'!E:E,MATCH($C321,'Policy Characteristics'!$C:$C,0)))</f>
        <v>elec change imports</v>
      </c>
      <c r="L321" s="205">
        <f>IF(ISBLANK(INDEX('Policy Characteristics'!F:F,MATCH($C321,'Policy Characteristics'!$C:$C,0))),"",INDEX('Policy Characteristics'!F:F,MATCH($C321,'Policy Characteristics'!$C:$C,0)))</f>
        <v>-0.5</v>
      </c>
      <c r="M321" s="205">
        <f>IF(ISBLANK(INDEX('Policy Characteristics'!G:G,MATCH($C321,'Policy Characteristics'!$C:$C,0))),"",INDEX('Policy Characteristics'!G:G,MATCH($C321,'Policy Characteristics'!$C:$C,0)))</f>
        <v>1</v>
      </c>
      <c r="N321" s="205">
        <f>IF(ISBLANK(INDEX('Policy Characteristics'!H:H,MATCH($C321,'Policy Characteristics'!$C:$C,0))),"",INDEX('Policy Characteristics'!H:H,MATCH($C321,'Policy Characteristics'!$C:$C,0)))</f>
        <v>0.02</v>
      </c>
      <c r="O321" s="76" t="str">
        <f>IF(ISBLANK(INDEX('Policy Characteristics'!I:I,MATCH($C321,'Policy Characteristics'!$C:$C,0))),"",INDEX('Policy Characteristics'!I:I,MATCH($C321,'Policy Characteristics'!$C:$C,0)))</f>
        <v>% change in imports</v>
      </c>
      <c r="P321" s="76" t="str">
        <f>IF(ISBLANK(INDEX('Policy Characteristics'!J:J,MATCH($C321,'Policy Characteristics'!$C:$C,0))),"",INDEX('Policy Characteristics'!J:J,MATCH($C321,'Policy Characteristics'!$C:$C,0)))</f>
        <v>**Description:** This policy increases or decreases the amount of electricity imported to the United States from Canada and Mexico.  It does not cause the construction or removal of transmission lines linking these countries. // **Guidance for setting values:** From 2008 to 2021, electricity imports grew by 83%.</v>
      </c>
      <c r="Q321" s="76" t="str">
        <f>IF(ISBLANK(INDEX('Policy Characteristics'!K:K,MATCH($C321,'Policy Characteristics'!$C:$C,0))),"",INDEX('Policy Characteristics'!K:K,MATCH($C321,'Policy Characteristics'!$C:$C,0)))</f>
        <v>electricity-sector-main.html#elec-imports</v>
      </c>
      <c r="R321" s="76" t="str">
        <f>IF(ISBLANK(INDEX('Policy Characteristics'!L:L,MATCH($C321,'Policy Characteristics'!$C:$C,0))),"",INDEX('Policy Characteristics'!L:L,MATCH($C321,'Policy Characteristics'!$C:$C,0)))</f>
        <v>electricity-imports-exports.html</v>
      </c>
    </row>
    <row r="322" spans="1:19" s="143" customFormat="1" x14ac:dyDescent="0.25">
      <c r="A322" s="76" t="str">
        <f>IF(ISBLANK(INDEX('Policy Characteristics'!A:A,MATCH($C322,'Policy Characteristics'!$C:$C,0))),"",INDEX('Policy Characteristics'!A:A,MATCH($C322,'Policy Characteristics'!$C:$C,0)))</f>
        <v>Electricity Supply</v>
      </c>
      <c r="B322" s="200" t="str">
        <f>IF(ISBLANK(INDEX('Policy Characteristics'!B:B,MATCH($C322,'Policy Characteristics'!$C:$C,0))),"",INDEX('Policy Characteristics'!B:B,MATCH($C322,'Policy Characteristics'!$C:$C,0)))</f>
        <v>Change Electricity Imports</v>
      </c>
      <c r="C322" s="76" t="str">
        <f t="shared" si="13"/>
        <v>Percent Change in Electricity Imports</v>
      </c>
      <c r="D322" s="78" t="s">
        <v>990</v>
      </c>
      <c r="E322" s="88"/>
      <c r="F322" s="78" t="s">
        <v>714</v>
      </c>
      <c r="G322" s="78"/>
      <c r="H322" s="80">
        <v>540</v>
      </c>
      <c r="I322" s="213" t="s">
        <v>44</v>
      </c>
      <c r="J322" s="202" t="str">
        <f>IF(ISBLANK(INDEX('Policy Characteristics'!D:D,MATCH($C322,'Policy Characteristics'!$C:$C,0))),"",INDEX('Policy Characteristics'!D:D,MATCH($C322,'Policy Characteristics'!$C:$C,0)))</f>
        <v>Electricity Imports and Exports</v>
      </c>
      <c r="K322" s="76" t="str">
        <f>IF(ISBLANK(INDEX('Policy Characteristics'!E:E,MATCH($C322,'Policy Characteristics'!$C:$C,0))),"",INDEX('Policy Characteristics'!E:E,MATCH($C322,'Policy Characteristics'!$C:$C,0)))</f>
        <v>elec change imports</v>
      </c>
      <c r="L322" s="205">
        <f>IF(ISBLANK(INDEX('Policy Characteristics'!F:F,MATCH($C322,'Policy Characteristics'!$C:$C,0))),"",INDEX('Policy Characteristics'!F:F,MATCH($C322,'Policy Characteristics'!$C:$C,0)))</f>
        <v>-0.5</v>
      </c>
      <c r="M322" s="205">
        <f>IF(ISBLANK(INDEX('Policy Characteristics'!G:G,MATCH($C322,'Policy Characteristics'!$C:$C,0))),"",INDEX('Policy Characteristics'!G:G,MATCH($C322,'Policy Characteristics'!$C:$C,0)))</f>
        <v>1</v>
      </c>
      <c r="N322" s="205">
        <f>IF(ISBLANK(INDEX('Policy Characteristics'!H:H,MATCH($C322,'Policy Characteristics'!$C:$C,0))),"",INDEX('Policy Characteristics'!H:H,MATCH($C322,'Policy Characteristics'!$C:$C,0)))</f>
        <v>0.02</v>
      </c>
      <c r="O322" s="76" t="str">
        <f>IF(ISBLANK(INDEX('Policy Characteristics'!I:I,MATCH($C322,'Policy Characteristics'!$C:$C,0))),"",INDEX('Policy Characteristics'!I:I,MATCH($C322,'Policy Characteristics'!$C:$C,0)))</f>
        <v>% change in imports</v>
      </c>
      <c r="P322" s="76" t="str">
        <f>IF(ISBLANK(INDEX('Policy Characteristics'!J:J,MATCH($C322,'Policy Characteristics'!$C:$C,0))),"",INDEX('Policy Characteristics'!J:J,MATCH($C322,'Policy Characteristics'!$C:$C,0)))</f>
        <v>**Description:** This policy increases or decreases the amount of electricity imported to the United States from Canada and Mexico.  It does not cause the construction or removal of transmission lines linking these countries. // **Guidance for setting values:** From 2008 to 2021, electricity imports grew by 83%.</v>
      </c>
      <c r="Q322" s="76" t="str">
        <f>IF(ISBLANK(INDEX('Policy Characteristics'!K:K,MATCH($C322,'Policy Characteristics'!$C:$C,0))),"",INDEX('Policy Characteristics'!K:K,MATCH($C322,'Policy Characteristics'!$C:$C,0)))</f>
        <v>electricity-sector-main.html#elec-imports</v>
      </c>
      <c r="R322" s="76" t="str">
        <f>IF(ISBLANK(INDEX('Policy Characteristics'!L:L,MATCH($C322,'Policy Characteristics'!$C:$C,0))),"",INDEX('Policy Characteristics'!L:L,MATCH($C322,'Policy Characteristics'!$C:$C,0)))</f>
        <v>electricity-imports-exports.html</v>
      </c>
    </row>
    <row r="323" spans="1:19" s="143" customFormat="1" x14ac:dyDescent="0.25">
      <c r="A323" s="76" t="str">
        <f>IF(ISBLANK(INDEX('Policy Characteristics'!A:A,MATCH($C323,'Policy Characteristics'!$C:$C,0))),"",INDEX('Policy Characteristics'!A:A,MATCH($C323,'Policy Characteristics'!$C:$C,0)))</f>
        <v>Electricity Supply</v>
      </c>
      <c r="B323" s="200" t="str">
        <f>IF(ISBLANK(INDEX('Policy Characteristics'!B:B,MATCH($C323,'Policy Characteristics'!$C:$C,0))),"",INDEX('Policy Characteristics'!B:B,MATCH($C323,'Policy Characteristics'!$C:$C,0)))</f>
        <v>Change Electricity Imports</v>
      </c>
      <c r="C323" s="76" t="str">
        <f t="shared" si="13"/>
        <v>Percent Change in Electricity Imports</v>
      </c>
      <c r="D323" s="78" t="s">
        <v>1655</v>
      </c>
      <c r="E323" s="88"/>
      <c r="F323" s="78" t="s">
        <v>1662</v>
      </c>
      <c r="G323" s="78"/>
      <c r="H323" s="80">
        <v>1754</v>
      </c>
      <c r="I323" s="213" t="s">
        <v>44</v>
      </c>
      <c r="J323" s="202" t="str">
        <f>IF(ISBLANK(INDEX('Policy Characteristics'!D:D,MATCH($C323,'Policy Characteristics'!$C:$C,0))),"",INDEX('Policy Characteristics'!D:D,MATCH($C323,'Policy Characteristics'!$C:$C,0)))</f>
        <v>Electricity Imports and Exports</v>
      </c>
      <c r="K323" s="76" t="str">
        <f>IF(ISBLANK(INDEX('Policy Characteristics'!E:E,MATCH($C323,'Policy Characteristics'!$C:$C,0))),"",INDEX('Policy Characteristics'!E:E,MATCH($C323,'Policy Characteristics'!$C:$C,0)))</f>
        <v>elec change imports</v>
      </c>
      <c r="L323" s="205">
        <f>IF(ISBLANK(INDEX('Policy Characteristics'!F:F,MATCH($C323,'Policy Characteristics'!$C:$C,0))),"",INDEX('Policy Characteristics'!F:F,MATCH($C323,'Policy Characteristics'!$C:$C,0)))</f>
        <v>-0.5</v>
      </c>
      <c r="M323" s="205">
        <f>IF(ISBLANK(INDEX('Policy Characteristics'!G:G,MATCH($C323,'Policy Characteristics'!$C:$C,0))),"",INDEX('Policy Characteristics'!G:G,MATCH($C323,'Policy Characteristics'!$C:$C,0)))</f>
        <v>1</v>
      </c>
      <c r="N323" s="205">
        <f>IF(ISBLANK(INDEX('Policy Characteristics'!H:H,MATCH($C323,'Policy Characteristics'!$C:$C,0))),"",INDEX('Policy Characteristics'!H:H,MATCH($C323,'Policy Characteristics'!$C:$C,0)))</f>
        <v>0.02</v>
      </c>
      <c r="O323" s="76" t="str">
        <f>IF(ISBLANK(INDEX('Policy Characteristics'!I:I,MATCH($C323,'Policy Characteristics'!$C:$C,0))),"",INDEX('Policy Characteristics'!I:I,MATCH($C323,'Policy Characteristics'!$C:$C,0)))</f>
        <v>% change in imports</v>
      </c>
      <c r="P323" s="76" t="str">
        <f>IF(ISBLANK(INDEX('Policy Characteristics'!J:J,MATCH($C323,'Policy Characteristics'!$C:$C,0))),"",INDEX('Policy Characteristics'!J:J,MATCH($C323,'Policy Characteristics'!$C:$C,0)))</f>
        <v>**Description:** This policy increases or decreases the amount of electricity imported to the United States from Canada and Mexico.  It does not cause the construction or removal of transmission lines linking these countries. // **Guidance for setting values:** From 2008 to 2021, electricity imports grew by 83%.</v>
      </c>
      <c r="Q323" s="76" t="str">
        <f>IF(ISBLANK(INDEX('Policy Characteristics'!K:K,MATCH($C323,'Policy Characteristics'!$C:$C,0))),"",INDEX('Policy Characteristics'!K:K,MATCH($C323,'Policy Characteristics'!$C:$C,0)))</f>
        <v>electricity-sector-main.html#elec-imports</v>
      </c>
      <c r="R323" s="76" t="str">
        <f>IF(ISBLANK(INDEX('Policy Characteristics'!L:L,MATCH($C323,'Policy Characteristics'!$C:$C,0))),"",INDEX('Policy Characteristics'!L:L,MATCH($C323,'Policy Characteristics'!$C:$C,0)))</f>
        <v>electricity-imports-exports.html</v>
      </c>
    </row>
    <row r="324" spans="1:19" s="143" customFormat="1" x14ac:dyDescent="0.25">
      <c r="A324" s="76" t="str">
        <f>IF(ISBLANK(INDEX('Policy Characteristics'!A:A,MATCH($C324,'Policy Characteristics'!$C:$C,0))),"",INDEX('Policy Characteristics'!A:A,MATCH($C324,'Policy Characteristics'!$C:$C,0)))</f>
        <v>Electricity Supply</v>
      </c>
      <c r="B324" s="200" t="str">
        <f>IF(ISBLANK(INDEX('Policy Characteristics'!B:B,MATCH($C324,'Policy Characteristics'!$C:$C,0))),"",INDEX('Policy Characteristics'!B:B,MATCH($C324,'Policy Characteristics'!$C:$C,0)))</f>
        <v>Change Electricity Imports</v>
      </c>
      <c r="C324" s="76" t="str">
        <f t="shared" si="13"/>
        <v>Percent Change in Electricity Imports</v>
      </c>
      <c r="D324" s="78" t="s">
        <v>1658</v>
      </c>
      <c r="E324" s="88"/>
      <c r="F324" s="78" t="s">
        <v>1663</v>
      </c>
      <c r="G324" s="78"/>
      <c r="H324" s="80">
        <v>1755</v>
      </c>
      <c r="I324" s="213" t="s">
        <v>44</v>
      </c>
      <c r="J324" s="202" t="str">
        <f>IF(ISBLANK(INDEX('Policy Characteristics'!D:D,MATCH($C324,'Policy Characteristics'!$C:$C,0))),"",INDEX('Policy Characteristics'!D:D,MATCH($C324,'Policy Characteristics'!$C:$C,0)))</f>
        <v>Electricity Imports and Exports</v>
      </c>
      <c r="K324" s="76" t="str">
        <f>IF(ISBLANK(INDEX('Policy Characteristics'!E:E,MATCH($C324,'Policy Characteristics'!$C:$C,0))),"",INDEX('Policy Characteristics'!E:E,MATCH($C324,'Policy Characteristics'!$C:$C,0)))</f>
        <v>elec change imports</v>
      </c>
      <c r="L324" s="205">
        <f>IF(ISBLANK(INDEX('Policy Characteristics'!F:F,MATCH($C324,'Policy Characteristics'!$C:$C,0))),"",INDEX('Policy Characteristics'!F:F,MATCH($C324,'Policy Characteristics'!$C:$C,0)))</f>
        <v>-0.5</v>
      </c>
      <c r="M324" s="205">
        <f>IF(ISBLANK(INDEX('Policy Characteristics'!G:G,MATCH($C324,'Policy Characteristics'!$C:$C,0))),"",INDEX('Policy Characteristics'!G:G,MATCH($C324,'Policy Characteristics'!$C:$C,0)))</f>
        <v>1</v>
      </c>
      <c r="N324" s="205">
        <f>IF(ISBLANK(INDEX('Policy Characteristics'!H:H,MATCH($C324,'Policy Characteristics'!$C:$C,0))),"",INDEX('Policy Characteristics'!H:H,MATCH($C324,'Policy Characteristics'!$C:$C,0)))</f>
        <v>0.02</v>
      </c>
      <c r="O324" s="76" t="str">
        <f>IF(ISBLANK(INDEX('Policy Characteristics'!I:I,MATCH($C324,'Policy Characteristics'!$C:$C,0))),"",INDEX('Policy Characteristics'!I:I,MATCH($C324,'Policy Characteristics'!$C:$C,0)))</f>
        <v>% change in imports</v>
      </c>
      <c r="P324" s="76" t="str">
        <f>IF(ISBLANK(INDEX('Policy Characteristics'!J:J,MATCH($C324,'Policy Characteristics'!$C:$C,0))),"",INDEX('Policy Characteristics'!J:J,MATCH($C324,'Policy Characteristics'!$C:$C,0)))</f>
        <v>**Description:** This policy increases or decreases the amount of electricity imported to the United States from Canada and Mexico.  It does not cause the construction or removal of transmission lines linking these countries. // **Guidance for setting values:** From 2008 to 2021, electricity imports grew by 83%.</v>
      </c>
      <c r="Q324" s="76" t="str">
        <f>IF(ISBLANK(INDEX('Policy Characteristics'!K:K,MATCH($C324,'Policy Characteristics'!$C:$C,0))),"",INDEX('Policy Characteristics'!K:K,MATCH($C324,'Policy Characteristics'!$C:$C,0)))</f>
        <v>electricity-sector-main.html#elec-imports</v>
      </c>
      <c r="R324" s="76" t="str">
        <f>IF(ISBLANK(INDEX('Policy Characteristics'!L:L,MATCH($C324,'Policy Characteristics'!$C:$C,0))),"",INDEX('Policy Characteristics'!L:L,MATCH($C324,'Policy Characteristics'!$C:$C,0)))</f>
        <v>electricity-imports-exports.html</v>
      </c>
    </row>
    <row r="325" spans="1:19" s="143" customFormat="1" x14ac:dyDescent="0.25">
      <c r="A325" s="76" t="str">
        <f>IF(ISBLANK(INDEX('Policy Characteristics'!A:A,MATCH($C325,'Policy Characteristics'!$C:$C,0))),"",INDEX('Policy Characteristics'!A:A,MATCH($C325,'Policy Characteristics'!$C:$C,0)))</f>
        <v>Electricity Supply</v>
      </c>
      <c r="B325" s="200" t="str">
        <f>IF(ISBLANK(INDEX('Policy Characteristics'!B:B,MATCH($C325,'Policy Characteristics'!$C:$C,0))),"",INDEX('Policy Characteristics'!B:B,MATCH($C325,'Policy Characteristics'!$C:$C,0)))</f>
        <v>Change Electricity Imports</v>
      </c>
      <c r="C325" s="76" t="str">
        <f t="shared" si="13"/>
        <v>Percent Change in Electricity Imports</v>
      </c>
      <c r="D325" s="78" t="s">
        <v>1659</v>
      </c>
      <c r="E325" s="88"/>
      <c r="F325" s="78" t="s">
        <v>1664</v>
      </c>
      <c r="G325" s="78"/>
      <c r="H325" s="80">
        <v>1756</v>
      </c>
      <c r="I325" s="213" t="s">
        <v>44</v>
      </c>
      <c r="J325" s="202" t="str">
        <f>IF(ISBLANK(INDEX('Policy Characteristics'!D:D,MATCH($C325,'Policy Characteristics'!$C:$C,0))),"",INDEX('Policy Characteristics'!D:D,MATCH($C325,'Policy Characteristics'!$C:$C,0)))</f>
        <v>Electricity Imports and Exports</v>
      </c>
      <c r="K325" s="76" t="str">
        <f>IF(ISBLANK(INDEX('Policy Characteristics'!E:E,MATCH($C325,'Policy Characteristics'!$C:$C,0))),"",INDEX('Policy Characteristics'!E:E,MATCH($C325,'Policy Characteristics'!$C:$C,0)))</f>
        <v>elec change imports</v>
      </c>
      <c r="L325" s="205">
        <f>IF(ISBLANK(INDEX('Policy Characteristics'!F:F,MATCH($C325,'Policy Characteristics'!$C:$C,0))),"",INDEX('Policy Characteristics'!F:F,MATCH($C325,'Policy Characteristics'!$C:$C,0)))</f>
        <v>-0.5</v>
      </c>
      <c r="M325" s="205">
        <f>IF(ISBLANK(INDEX('Policy Characteristics'!G:G,MATCH($C325,'Policy Characteristics'!$C:$C,0))),"",INDEX('Policy Characteristics'!G:G,MATCH($C325,'Policy Characteristics'!$C:$C,0)))</f>
        <v>1</v>
      </c>
      <c r="N325" s="205">
        <f>IF(ISBLANK(INDEX('Policy Characteristics'!H:H,MATCH($C325,'Policy Characteristics'!$C:$C,0))),"",INDEX('Policy Characteristics'!H:H,MATCH($C325,'Policy Characteristics'!$C:$C,0)))</f>
        <v>0.02</v>
      </c>
      <c r="O325" s="76" t="str">
        <f>IF(ISBLANK(INDEX('Policy Characteristics'!I:I,MATCH($C325,'Policy Characteristics'!$C:$C,0))),"",INDEX('Policy Characteristics'!I:I,MATCH($C325,'Policy Characteristics'!$C:$C,0)))</f>
        <v>% change in imports</v>
      </c>
      <c r="P325" s="76" t="str">
        <f>IF(ISBLANK(INDEX('Policy Characteristics'!J:J,MATCH($C325,'Policy Characteristics'!$C:$C,0))),"",INDEX('Policy Characteristics'!J:J,MATCH($C325,'Policy Characteristics'!$C:$C,0)))</f>
        <v>**Description:** This policy increases or decreases the amount of electricity imported to the United States from Canada and Mexico.  It does not cause the construction or removal of transmission lines linking these countries. // **Guidance for setting values:** From 2008 to 2021, electricity imports grew by 83%.</v>
      </c>
      <c r="Q325" s="76" t="str">
        <f>IF(ISBLANK(INDEX('Policy Characteristics'!K:K,MATCH($C325,'Policy Characteristics'!$C:$C,0))),"",INDEX('Policy Characteristics'!K:K,MATCH($C325,'Policy Characteristics'!$C:$C,0)))</f>
        <v>electricity-sector-main.html#elec-imports</v>
      </c>
      <c r="R325" s="76" t="str">
        <f>IF(ISBLANK(INDEX('Policy Characteristics'!L:L,MATCH($C325,'Policy Characteristics'!$C:$C,0))),"",INDEX('Policy Characteristics'!L:L,MATCH($C325,'Policy Characteristics'!$C:$C,0)))</f>
        <v>electricity-imports-exports.html</v>
      </c>
    </row>
    <row r="326" spans="1:19" s="143" customFormat="1" x14ac:dyDescent="0.25">
      <c r="A326" s="76" t="str">
        <f>IF(ISBLANK(INDEX('Policy Characteristics'!A:A,MATCH($C326,'Policy Characteristics'!$C:$C,0))),"",INDEX('Policy Characteristics'!A:A,MATCH($C326,'Policy Characteristics'!$C:$C,0)))</f>
        <v>Electricity Supply</v>
      </c>
      <c r="B326" s="200" t="str">
        <f>IF(ISBLANK(INDEX('Policy Characteristics'!B:B,MATCH($C326,'Policy Characteristics'!$C:$C,0))),"",INDEX('Policy Characteristics'!B:B,MATCH($C326,'Policy Characteristics'!$C:$C,0)))</f>
        <v>Change Electricity Imports</v>
      </c>
      <c r="C326" s="76" t="str">
        <f t="shared" si="13"/>
        <v>Percent Change in Electricity Imports</v>
      </c>
      <c r="D326" s="78" t="s">
        <v>1660</v>
      </c>
      <c r="E326" s="88"/>
      <c r="F326" s="78" t="s">
        <v>1665</v>
      </c>
      <c r="G326" s="78"/>
      <c r="H326" s="80">
        <v>1757</v>
      </c>
      <c r="I326" s="213" t="s">
        <v>44</v>
      </c>
      <c r="J326" s="202" t="str">
        <f>IF(ISBLANK(INDEX('Policy Characteristics'!D:D,MATCH($C326,'Policy Characteristics'!$C:$C,0))),"",INDEX('Policy Characteristics'!D:D,MATCH($C326,'Policy Characteristics'!$C:$C,0)))</f>
        <v>Electricity Imports and Exports</v>
      </c>
      <c r="K326" s="76" t="str">
        <f>IF(ISBLANK(INDEX('Policy Characteristics'!E:E,MATCH($C326,'Policy Characteristics'!$C:$C,0))),"",INDEX('Policy Characteristics'!E:E,MATCH($C326,'Policy Characteristics'!$C:$C,0)))</f>
        <v>elec change imports</v>
      </c>
      <c r="L326" s="205">
        <f>IF(ISBLANK(INDEX('Policy Characteristics'!F:F,MATCH($C326,'Policy Characteristics'!$C:$C,0))),"",INDEX('Policy Characteristics'!F:F,MATCH($C326,'Policy Characteristics'!$C:$C,0)))</f>
        <v>-0.5</v>
      </c>
      <c r="M326" s="205">
        <f>IF(ISBLANK(INDEX('Policy Characteristics'!G:G,MATCH($C326,'Policy Characteristics'!$C:$C,0))),"",INDEX('Policy Characteristics'!G:G,MATCH($C326,'Policy Characteristics'!$C:$C,0)))</f>
        <v>1</v>
      </c>
      <c r="N326" s="205">
        <f>IF(ISBLANK(INDEX('Policy Characteristics'!H:H,MATCH($C326,'Policy Characteristics'!$C:$C,0))),"",INDEX('Policy Characteristics'!H:H,MATCH($C326,'Policy Characteristics'!$C:$C,0)))</f>
        <v>0.02</v>
      </c>
      <c r="O326" s="76" t="str">
        <f>IF(ISBLANK(INDEX('Policy Characteristics'!I:I,MATCH($C326,'Policy Characteristics'!$C:$C,0))),"",INDEX('Policy Characteristics'!I:I,MATCH($C326,'Policy Characteristics'!$C:$C,0)))</f>
        <v>% change in imports</v>
      </c>
      <c r="P326" s="76" t="str">
        <f>IF(ISBLANK(INDEX('Policy Characteristics'!J:J,MATCH($C326,'Policy Characteristics'!$C:$C,0))),"",INDEX('Policy Characteristics'!J:J,MATCH($C326,'Policy Characteristics'!$C:$C,0)))</f>
        <v>**Description:** This policy increases or decreases the amount of electricity imported to the United States from Canada and Mexico.  It does not cause the construction or removal of transmission lines linking these countries. // **Guidance for setting values:** From 2008 to 2021, electricity imports grew by 83%.</v>
      </c>
      <c r="Q326" s="76" t="str">
        <f>IF(ISBLANK(INDEX('Policy Characteristics'!K:K,MATCH($C326,'Policy Characteristics'!$C:$C,0))),"",INDEX('Policy Characteristics'!K:K,MATCH($C326,'Policy Characteristics'!$C:$C,0)))</f>
        <v>electricity-sector-main.html#elec-imports</v>
      </c>
      <c r="R326" s="76" t="str">
        <f>IF(ISBLANK(INDEX('Policy Characteristics'!L:L,MATCH($C326,'Policy Characteristics'!$C:$C,0))),"",INDEX('Policy Characteristics'!L:L,MATCH($C326,'Policy Characteristics'!$C:$C,0)))</f>
        <v>electricity-imports-exports.html</v>
      </c>
    </row>
    <row r="327" spans="1:19" s="143" customFormat="1" x14ac:dyDescent="0.25">
      <c r="A327" s="76" t="str">
        <f>IF(ISBLANK(INDEX('Policy Characteristics'!A:A,MATCH($C327,'Policy Characteristics'!$C:$C,0))),"",INDEX('Policy Characteristics'!A:A,MATCH($C327,'Policy Characteristics'!$C:$C,0)))</f>
        <v>Electricity Supply</v>
      </c>
      <c r="B327" s="200" t="str">
        <f>IF(ISBLANK(INDEX('Policy Characteristics'!B:B,MATCH($C327,'Policy Characteristics'!$C:$C,0))),"",INDEX('Policy Characteristics'!B:B,MATCH($C327,'Policy Characteristics'!$C:$C,0)))</f>
        <v>Change Electricity Imports</v>
      </c>
      <c r="C327" s="76" t="str">
        <f t="shared" si="13"/>
        <v>Percent Change in Electricity Imports</v>
      </c>
      <c r="D327" s="78" t="s">
        <v>1661</v>
      </c>
      <c r="E327" s="88"/>
      <c r="F327" s="78" t="s">
        <v>1666</v>
      </c>
      <c r="G327" s="78"/>
      <c r="H327" s="80">
        <v>1758</v>
      </c>
      <c r="I327" s="213" t="s">
        <v>44</v>
      </c>
      <c r="J327" s="202" t="str">
        <f>IF(ISBLANK(INDEX('Policy Characteristics'!D:D,MATCH($C327,'Policy Characteristics'!$C:$C,0))),"",INDEX('Policy Characteristics'!D:D,MATCH($C327,'Policy Characteristics'!$C:$C,0)))</f>
        <v>Electricity Imports and Exports</v>
      </c>
      <c r="K327" s="76" t="str">
        <f>IF(ISBLANK(INDEX('Policy Characteristics'!E:E,MATCH($C327,'Policy Characteristics'!$C:$C,0))),"",INDEX('Policy Characteristics'!E:E,MATCH($C327,'Policy Characteristics'!$C:$C,0)))</f>
        <v>elec change imports</v>
      </c>
      <c r="L327" s="205">
        <f>IF(ISBLANK(INDEX('Policy Characteristics'!F:F,MATCH($C327,'Policy Characteristics'!$C:$C,0))),"",INDEX('Policy Characteristics'!F:F,MATCH($C327,'Policy Characteristics'!$C:$C,0)))</f>
        <v>-0.5</v>
      </c>
      <c r="M327" s="205">
        <f>IF(ISBLANK(INDEX('Policy Characteristics'!G:G,MATCH($C327,'Policy Characteristics'!$C:$C,0))),"",INDEX('Policy Characteristics'!G:G,MATCH($C327,'Policy Characteristics'!$C:$C,0)))</f>
        <v>1</v>
      </c>
      <c r="N327" s="205">
        <f>IF(ISBLANK(INDEX('Policy Characteristics'!H:H,MATCH($C327,'Policy Characteristics'!$C:$C,0))),"",INDEX('Policy Characteristics'!H:H,MATCH($C327,'Policy Characteristics'!$C:$C,0)))</f>
        <v>0.02</v>
      </c>
      <c r="O327" s="76" t="str">
        <f>IF(ISBLANK(INDEX('Policy Characteristics'!I:I,MATCH($C327,'Policy Characteristics'!$C:$C,0))),"",INDEX('Policy Characteristics'!I:I,MATCH($C327,'Policy Characteristics'!$C:$C,0)))</f>
        <v>% change in imports</v>
      </c>
      <c r="P327" s="76" t="str">
        <f>IF(ISBLANK(INDEX('Policy Characteristics'!J:J,MATCH($C327,'Policy Characteristics'!$C:$C,0))),"",INDEX('Policy Characteristics'!J:J,MATCH($C327,'Policy Characteristics'!$C:$C,0)))</f>
        <v>**Description:** This policy increases or decreases the amount of electricity imported to the United States from Canada and Mexico.  It does not cause the construction or removal of transmission lines linking these countries. // **Guidance for setting values:** From 2008 to 2021, electricity imports grew by 83%.</v>
      </c>
      <c r="Q327" s="76" t="str">
        <f>IF(ISBLANK(INDEX('Policy Characteristics'!K:K,MATCH($C327,'Policy Characteristics'!$C:$C,0))),"",INDEX('Policy Characteristics'!K:K,MATCH($C327,'Policy Characteristics'!$C:$C,0)))</f>
        <v>electricity-sector-main.html#elec-imports</v>
      </c>
      <c r="R327" s="76" t="str">
        <f>IF(ISBLANK(INDEX('Policy Characteristics'!L:L,MATCH($C327,'Policy Characteristics'!$C:$C,0))),"",INDEX('Policy Characteristics'!L:L,MATCH($C327,'Policy Characteristics'!$C:$C,0)))</f>
        <v>electricity-imports-exports.html</v>
      </c>
    </row>
    <row r="328" spans="1:19" s="143" customFormat="1" x14ac:dyDescent="0.25">
      <c r="A328" s="76" t="str">
        <f>IF(ISBLANK(INDEX('Policy Characteristics'!A:A,MATCH($C328,'Policy Characteristics'!$C:$C,0))),"",INDEX('Policy Characteristics'!A:A,MATCH($C328,'Policy Characteristics'!$C:$C,0)))</f>
        <v>Electricity Supply</v>
      </c>
      <c r="B328" s="200" t="str">
        <f>IF(ISBLANK(INDEX('Policy Characteristics'!B:B,MATCH($C328,'Policy Characteristics'!$C:$C,0))),"",INDEX('Policy Characteristics'!B:B,MATCH($C328,'Policy Characteristics'!$C:$C,0)))</f>
        <v>Change Electricity Imports</v>
      </c>
      <c r="C328" s="76" t="str">
        <f t="shared" si="13"/>
        <v>Percent Change in Electricity Imports</v>
      </c>
      <c r="D328" s="78" t="s">
        <v>1748</v>
      </c>
      <c r="E328" s="88"/>
      <c r="F328" s="78" t="s">
        <v>1746</v>
      </c>
      <c r="G328" s="78"/>
      <c r="H328" s="80">
        <v>1759</v>
      </c>
      <c r="I328" s="213" t="s">
        <v>44</v>
      </c>
      <c r="J328" s="202" t="str">
        <f>IF(ISBLANK(INDEX('Policy Characteristics'!D:D,MATCH($C328,'Policy Characteristics'!$C:$C,0))),"",INDEX('Policy Characteristics'!D:D,MATCH($C328,'Policy Characteristics'!$C:$C,0)))</f>
        <v>Electricity Imports and Exports</v>
      </c>
      <c r="K328" s="76" t="str">
        <f>IF(ISBLANK(INDEX('Policy Characteristics'!E:E,MATCH($C328,'Policy Characteristics'!$C:$C,0))),"",INDEX('Policy Characteristics'!E:E,MATCH($C328,'Policy Characteristics'!$C:$C,0)))</f>
        <v>elec change imports</v>
      </c>
      <c r="L328" s="205">
        <f>IF(ISBLANK(INDEX('Policy Characteristics'!F:F,MATCH($C328,'Policy Characteristics'!$C:$C,0))),"",INDEX('Policy Characteristics'!F:F,MATCH($C328,'Policy Characteristics'!$C:$C,0)))</f>
        <v>-0.5</v>
      </c>
      <c r="M328" s="205">
        <f>IF(ISBLANK(INDEX('Policy Characteristics'!G:G,MATCH($C328,'Policy Characteristics'!$C:$C,0))),"",INDEX('Policy Characteristics'!G:G,MATCH($C328,'Policy Characteristics'!$C:$C,0)))</f>
        <v>1</v>
      </c>
      <c r="N328" s="205">
        <f>IF(ISBLANK(INDEX('Policy Characteristics'!H:H,MATCH($C328,'Policy Characteristics'!$C:$C,0))),"",INDEX('Policy Characteristics'!H:H,MATCH($C328,'Policy Characteristics'!$C:$C,0)))</f>
        <v>0.02</v>
      </c>
      <c r="O328" s="76" t="str">
        <f>IF(ISBLANK(INDEX('Policy Characteristics'!I:I,MATCH($C328,'Policy Characteristics'!$C:$C,0))),"",INDEX('Policy Characteristics'!I:I,MATCH($C328,'Policy Characteristics'!$C:$C,0)))</f>
        <v>% change in imports</v>
      </c>
      <c r="P328" s="76" t="str">
        <f>IF(ISBLANK(INDEX('Policy Characteristics'!J:J,MATCH($C328,'Policy Characteristics'!$C:$C,0))),"",INDEX('Policy Characteristics'!J:J,MATCH($C328,'Policy Characteristics'!$C:$C,0)))</f>
        <v>**Description:** This policy increases or decreases the amount of electricity imported to the United States from Canada and Mexico.  It does not cause the construction or removal of transmission lines linking these countries. // **Guidance for setting values:** From 2008 to 2021, electricity imports grew by 83%.</v>
      </c>
      <c r="Q328" s="76" t="str">
        <f>IF(ISBLANK(INDEX('Policy Characteristics'!K:K,MATCH($C328,'Policy Characteristics'!$C:$C,0))),"",INDEX('Policy Characteristics'!K:K,MATCH($C328,'Policy Characteristics'!$C:$C,0)))</f>
        <v>electricity-sector-main.html#elec-imports</v>
      </c>
      <c r="R328" s="76" t="str">
        <f>IF(ISBLANK(INDEX('Policy Characteristics'!L:L,MATCH($C328,'Policy Characteristics'!$C:$C,0))),"",INDEX('Policy Characteristics'!L:L,MATCH($C328,'Policy Characteristics'!$C:$C,0)))</f>
        <v>electricity-imports-exports.html</v>
      </c>
    </row>
    <row r="329" spans="1:19" s="143" customFormat="1" x14ac:dyDescent="0.25">
      <c r="A329" s="76" t="str">
        <f>IF(ISBLANK(INDEX('Policy Characteristics'!A:A,MATCH($C329,'Policy Characteristics'!$C:$C,0))),"",INDEX('Policy Characteristics'!A:A,MATCH($C329,'Policy Characteristics'!$C:$C,0)))</f>
        <v>Electricity Supply</v>
      </c>
      <c r="B329" s="200" t="str">
        <f>IF(ISBLANK(INDEX('Policy Characteristics'!B:B,MATCH($C329,'Policy Characteristics'!$C:$C,0))),"",INDEX('Policy Characteristics'!B:B,MATCH($C329,'Policy Characteristics'!$C:$C,0)))</f>
        <v>Change Electricity Imports</v>
      </c>
      <c r="C329" s="76" t="str">
        <f t="shared" si="13"/>
        <v>Percent Change in Electricity Imports</v>
      </c>
      <c r="D329" s="78" t="s">
        <v>1749</v>
      </c>
      <c r="E329" s="88"/>
      <c r="F329" s="78" t="s">
        <v>1747</v>
      </c>
      <c r="G329" s="78"/>
      <c r="H329" s="80">
        <v>2237</v>
      </c>
      <c r="I329" s="213" t="s">
        <v>44</v>
      </c>
      <c r="J329" s="202" t="str">
        <f>IF(ISBLANK(INDEX('Policy Characteristics'!D:D,MATCH($C329,'Policy Characteristics'!$C:$C,0))),"",INDEX('Policy Characteristics'!D:D,MATCH($C329,'Policy Characteristics'!$C:$C,0)))</f>
        <v>Electricity Imports and Exports</v>
      </c>
      <c r="K329" s="76" t="str">
        <f>IF(ISBLANK(INDEX('Policy Characteristics'!E:E,MATCH($C329,'Policy Characteristics'!$C:$C,0))),"",INDEX('Policy Characteristics'!E:E,MATCH($C329,'Policy Characteristics'!$C:$C,0)))</f>
        <v>elec change imports</v>
      </c>
      <c r="L329" s="205">
        <f>IF(ISBLANK(INDEX('Policy Characteristics'!F:F,MATCH($C329,'Policy Characteristics'!$C:$C,0))),"",INDEX('Policy Characteristics'!F:F,MATCH($C329,'Policy Characteristics'!$C:$C,0)))</f>
        <v>-0.5</v>
      </c>
      <c r="M329" s="205">
        <f>IF(ISBLANK(INDEX('Policy Characteristics'!G:G,MATCH($C329,'Policy Characteristics'!$C:$C,0))),"",INDEX('Policy Characteristics'!G:G,MATCH($C329,'Policy Characteristics'!$C:$C,0)))</f>
        <v>1</v>
      </c>
      <c r="N329" s="205">
        <f>IF(ISBLANK(INDEX('Policy Characteristics'!H:H,MATCH($C329,'Policy Characteristics'!$C:$C,0))),"",INDEX('Policy Characteristics'!H:H,MATCH($C329,'Policy Characteristics'!$C:$C,0)))</f>
        <v>0.02</v>
      </c>
      <c r="O329" s="76" t="str">
        <f>IF(ISBLANK(INDEX('Policy Characteristics'!I:I,MATCH($C329,'Policy Characteristics'!$C:$C,0))),"",INDEX('Policy Characteristics'!I:I,MATCH($C329,'Policy Characteristics'!$C:$C,0)))</f>
        <v>% change in imports</v>
      </c>
      <c r="P329" s="76" t="str">
        <f>IF(ISBLANK(INDEX('Policy Characteristics'!J:J,MATCH($C329,'Policy Characteristics'!$C:$C,0))),"",INDEX('Policy Characteristics'!J:J,MATCH($C329,'Policy Characteristics'!$C:$C,0)))</f>
        <v>**Description:** This policy increases or decreases the amount of electricity imported to the United States from Canada and Mexico.  It does not cause the construction or removal of transmission lines linking these countries. // **Guidance for setting values:** From 2008 to 2021, electricity imports grew by 83%.</v>
      </c>
      <c r="Q329" s="76" t="str">
        <f>IF(ISBLANK(INDEX('Policy Characteristics'!K:K,MATCH($C329,'Policy Characteristics'!$C:$C,0))),"",INDEX('Policy Characteristics'!K:K,MATCH($C329,'Policy Characteristics'!$C:$C,0)))</f>
        <v>electricity-sector-main.html#elec-imports</v>
      </c>
      <c r="R329" s="76" t="str">
        <f>IF(ISBLANK(INDEX('Policy Characteristics'!L:L,MATCH($C329,'Policy Characteristics'!$C:$C,0))),"",INDEX('Policy Characteristics'!L:L,MATCH($C329,'Policy Characteristics'!$C:$C,0)))</f>
        <v>electricity-imports-exports.html</v>
      </c>
    </row>
    <row r="330" spans="1:19" x14ac:dyDescent="0.25">
      <c r="A330" s="76" t="str">
        <f>IF(ISBLANK(INDEX('Policy Characteristics'!A:A,MATCH($C330,'Policy Characteristics'!$C:$C,0))),"",INDEX('Policy Characteristics'!A:A,MATCH($C330,'Policy Characteristics'!$C:$C,0)))</f>
        <v>Electricity Supply</v>
      </c>
      <c r="B330" s="200" t="str">
        <f>IF(ISBLANK(INDEX('Policy Characteristics'!B:B,MATCH($C330,'Policy Characteristics'!$C:$C,0))),"",INDEX('Policy Characteristics'!B:B,MATCH($C330,'Policy Characteristics'!$C:$C,0)))</f>
        <v>Non BAU Guaranteed Dispatch</v>
      </c>
      <c r="C330" t="s">
        <v>299</v>
      </c>
      <c r="D330" s="88"/>
      <c r="E330" s="88"/>
      <c r="F330" s="88"/>
      <c r="G330" s="88"/>
      <c r="H330" s="15">
        <v>619</v>
      </c>
      <c r="I330" s="213" t="s">
        <v>44</v>
      </c>
      <c r="J330" s="202" t="str">
        <f>IF(ISBLANK(INDEX('Policy Characteristics'!D:D,MATCH($C330,'Policy Characteristics'!$C:$C,0))),"",INDEX('Policy Characteristics'!D:D,MATCH($C330,'Policy Characteristics'!$C:$C,0)))</f>
        <v>Non BAU Guaranteed Dispatch</v>
      </c>
      <c r="K330" s="76" t="str">
        <f>IF(ISBLANK(INDEX('Policy Characteristics'!E:E,MATCH($C330,'Policy Characteristics'!$C:$C,0))),"",INDEX('Policy Characteristics'!E:E,MATCH($C330,'Policy Characteristics'!$C:$C,0)))</f>
        <v>elec non BAU guaranteed dispatch</v>
      </c>
      <c r="L330" s="205">
        <f>IF(ISBLANK(INDEX('Policy Characteristics'!F:F,MATCH($C330,'Policy Characteristics'!$C:$C,0))),"",INDEX('Policy Characteristics'!F:F,MATCH($C330,'Policy Characteristics'!$C:$C,0)))</f>
        <v>0</v>
      </c>
      <c r="M330" s="205">
        <f>IF(ISBLANK(INDEX('Policy Characteristics'!G:G,MATCH($C330,'Policy Characteristics'!$C:$C,0))),"",INDEX('Policy Characteristics'!G:G,MATCH($C330,'Policy Characteristics'!$C:$C,0)))</f>
        <v>1</v>
      </c>
      <c r="N330" s="205">
        <f>IF(ISBLANK(INDEX('Policy Characteristics'!H:H,MATCH($C330,'Policy Characteristics'!$C:$C,0))),"",INDEX('Policy Characteristics'!H:H,MATCH($C330,'Policy Characteristics'!$C:$C,0)))</f>
        <v>1</v>
      </c>
      <c r="O330" s="76" t="str">
        <f>IF(ISBLANK(INDEX('Policy Characteristics'!I:I,MATCH($C330,'Policy Characteristics'!$C:$C,0))),"",INDEX('Policy Characteristics'!I:I,MATCH($C330,'Policy Characteristics'!$C:$C,0)))</f>
        <v>on/off</v>
      </c>
      <c r="P330" s="76" t="str">
        <f>IF(ISBLANK(INDEX('Policy Characteristics'!J:J,MATCH($C330,'Policy Characteristics'!$C:$C,0))),"",INDEX('Policy Characteristics'!J:J,MATCH($C330,'Policy Characteristics'!$C:$C,0)))</f>
        <v/>
      </c>
      <c r="Q330" s="76" t="str">
        <f>IF(ISBLANK(INDEX('Policy Characteristics'!K:K,MATCH($C330,'Policy Characteristics'!$C:$C,0))),"",INDEX('Policy Characteristics'!K:K,MATCH($C330,'Policy Characteristics'!$C:$C,0)))</f>
        <v/>
      </c>
      <c r="R330" s="76" t="str">
        <f>IF(ISBLANK(INDEX('Policy Characteristics'!L:L,MATCH($C330,'Policy Characteristics'!$C:$C,0))),"",INDEX('Policy Characteristics'!L:L,MATCH($C330,'Policy Characteristics'!$C:$C,0)))</f>
        <v/>
      </c>
    </row>
    <row r="331" spans="1:19" x14ac:dyDescent="0.25">
      <c r="A331" s="76" t="str">
        <f>IF(ISBLANK(INDEX('Policy Characteristics'!A:A,MATCH($C331,'Policy Characteristics'!$C:$C,0))),"",INDEX('Policy Characteristics'!A:A,MATCH($C331,'Policy Characteristics'!$C:$C,0)))</f>
        <v>Electricity Supply</v>
      </c>
      <c r="B331" s="200" t="str">
        <f>IF(ISBLANK(INDEX('Policy Characteristics'!B:B,MATCH($C331,'Policy Characteristics'!$C:$C,0))),"",INDEX('Policy Characteristics'!B:B,MATCH($C331,'Policy Characteristics'!$C:$C,0)))</f>
        <v>Decrease Cost of Capital</v>
      </c>
      <c r="C331" t="s">
        <v>1650</v>
      </c>
      <c r="D331" s="88" t="s">
        <v>445</v>
      </c>
      <c r="E331" s="88"/>
      <c r="F331" s="88" t="s">
        <v>444</v>
      </c>
      <c r="G331" s="78"/>
      <c r="H331" s="15">
        <v>1730</v>
      </c>
      <c r="I331" s="201" t="s">
        <v>44</v>
      </c>
      <c r="J331" s="202" t="str">
        <f>IF(ISBLANK(INDEX('Policy Characteristics'!D:D,MATCH($C331,'Policy Characteristics'!$C:$C,0))),"",INDEX('Policy Characteristics'!D:D,MATCH($C331,'Policy Characteristics'!$C:$C,0)))</f>
        <v>Decrease Electricity Sector Cost of Capital</v>
      </c>
      <c r="K331" s="76" t="str">
        <f>IF(ISBLANK(INDEX('Policy Characteristics'!E:E,MATCH($C331,'Policy Characteristics'!$C:$C,0))),"",INDEX('Policy Characteristics'!E:E,MATCH($C331,'Policy Characteristics'!$C:$C,0)))</f>
        <v>elec power plant cost of capital</v>
      </c>
      <c r="L331" s="76">
        <f>IF(ISBLANK(INDEX('Policy Characteristics'!F:F,MATCH($C331,'Policy Characteristics'!$C:$C,0))),"",INDEX('Policy Characteristics'!F:F,MATCH($C331,'Policy Characteristics'!$C:$C,0)))</f>
        <v>0</v>
      </c>
      <c r="M331" s="205">
        <f>IF(ISBLANK(INDEX('Policy Characteristics'!G:G,MATCH($C331,'Policy Characteristics'!$C:$C,0))),"",INDEX('Policy Characteristics'!G:G,MATCH($C331,'Policy Characteristics'!$C:$C,0)))</f>
        <v>1</v>
      </c>
      <c r="N331" s="76">
        <f>IF(ISBLANK(INDEX('Policy Characteristics'!H:H,MATCH($C331,'Policy Characteristics'!$C:$C,0))),"",INDEX('Policy Characteristics'!H:H,MATCH($C331,'Policy Characteristics'!$C:$C,0)))</f>
        <v>1</v>
      </c>
      <c r="O331" s="76" t="str">
        <f>IF(ISBLANK(INDEX('Policy Characteristics'!I:I,MATCH($C331,'Policy Characteristics'!$C:$C,0))),"",INDEX('Policy Characteristics'!I:I,MATCH($C331,'Policy Characteristics'!$C:$C,0)))</f>
        <v>% decrease</v>
      </c>
      <c r="P331" s="76" t="str">
        <f>IF(ISBLANK(INDEX('Policy Characteristics'!J:J,MATCH($C331,'Policy Characteristics'!$C:$C,0))),"",INDEX('Policy Characteristics'!J:J,MATCH($C331,'Policy Characteristics'!$C:$C,0)))</f>
        <v>**Description:** This policy decreases the cost of capital for new power plant investments, making the specified plant type more attractive to deploy.  // **Guidance for setting values:** The BAU cost of capital for all plant types is calculated as 7.4%, based on data from Lazard.</v>
      </c>
      <c r="Q331" s="76" t="str">
        <f>IF(ISBLANK(INDEX('Policy Characteristics'!K:K,MATCH($C331,'Policy Characteristics'!$C:$C,0))),"",INDEX('Policy Characteristics'!K:K,MATCH($C331,'Policy Characteristics'!$C:$C,0)))</f>
        <v/>
      </c>
      <c r="R331" s="76" t="str">
        <f>IF(ISBLANK(INDEX('Policy Characteristics'!L:L,MATCH($C331,'Policy Characteristics'!$C:$C,0))),"",INDEX('Policy Characteristics'!L:L,MATCH($C331,'Policy Characteristics'!$C:$C,0)))</f>
        <v/>
      </c>
      <c r="S331" s="78"/>
    </row>
    <row r="332" spans="1:19" x14ac:dyDescent="0.25">
      <c r="A332" s="76" t="str">
        <f>IF(ISBLANK(INDEX('Policy Characteristics'!A:A,MATCH($C332,'Policy Characteristics'!$C:$C,0))),"",INDEX('Policy Characteristics'!A:A,MATCH($C332,'Policy Characteristics'!$C:$C,0)))</f>
        <v>Electricity Supply</v>
      </c>
      <c r="B332" s="200" t="str">
        <f>IF(ISBLANK(INDEX('Policy Characteristics'!B:B,MATCH($C332,'Policy Characteristics'!$C:$C,0))),"",INDEX('Policy Characteristics'!B:B,MATCH($C332,'Policy Characteristics'!$C:$C,0)))</f>
        <v>Decrease Cost of Capital</v>
      </c>
      <c r="C332" s="76" t="str">
        <f t="shared" ref="C332:C354" si="14">$C$331</f>
        <v>Percentage Decrease in Cost of Capital for Power Plants</v>
      </c>
      <c r="D332" s="78" t="s">
        <v>1656</v>
      </c>
      <c r="E332" s="88"/>
      <c r="F332" s="78" t="s">
        <v>1597</v>
      </c>
      <c r="G332" s="78"/>
      <c r="H332" s="15">
        <v>1731</v>
      </c>
      <c r="I332" s="201" t="s">
        <v>44</v>
      </c>
      <c r="J332" s="202" t="str">
        <f>IF(ISBLANK(INDEX('Policy Characteristics'!D:D,MATCH($C332,'Policy Characteristics'!$C:$C,0))),"",INDEX('Policy Characteristics'!D:D,MATCH($C332,'Policy Characteristics'!$C:$C,0)))</f>
        <v>Decrease Electricity Sector Cost of Capital</v>
      </c>
      <c r="K332" s="76" t="str">
        <f>IF(ISBLANK(INDEX('Policy Characteristics'!E:E,MATCH($C332,'Policy Characteristics'!$C:$C,0))),"",INDEX('Policy Characteristics'!E:E,MATCH($C332,'Policy Characteristics'!$C:$C,0)))</f>
        <v>elec power plant cost of capital</v>
      </c>
      <c r="L332" s="76">
        <f>IF(ISBLANK(INDEX('Policy Characteristics'!F:F,MATCH($C332,'Policy Characteristics'!$C:$C,0))),"",INDEX('Policy Characteristics'!F:F,MATCH($C332,'Policy Characteristics'!$C:$C,0)))</f>
        <v>0</v>
      </c>
      <c r="M332" s="205">
        <f>IF(ISBLANK(INDEX('Policy Characteristics'!G:G,MATCH($C332,'Policy Characteristics'!$C:$C,0))),"",INDEX('Policy Characteristics'!G:G,MATCH($C332,'Policy Characteristics'!$C:$C,0)))</f>
        <v>1</v>
      </c>
      <c r="N332" s="76">
        <f>IF(ISBLANK(INDEX('Policy Characteristics'!H:H,MATCH($C332,'Policy Characteristics'!$C:$C,0))),"",INDEX('Policy Characteristics'!H:H,MATCH($C332,'Policy Characteristics'!$C:$C,0)))</f>
        <v>1</v>
      </c>
      <c r="O332" s="76" t="str">
        <f>IF(ISBLANK(INDEX('Policy Characteristics'!I:I,MATCH($C332,'Policy Characteristics'!$C:$C,0))),"",INDEX('Policy Characteristics'!I:I,MATCH($C332,'Policy Characteristics'!$C:$C,0)))</f>
        <v>% decrease</v>
      </c>
      <c r="P332" s="76" t="str">
        <f>IF(ISBLANK(INDEX('Policy Characteristics'!J:J,MATCH($C332,'Policy Characteristics'!$C:$C,0))),"",INDEX('Policy Characteristics'!J:J,MATCH($C332,'Policy Characteristics'!$C:$C,0)))</f>
        <v>**Description:** This policy decreases the cost of capital for new power plant investments, making the specified plant type more attractive to deploy.  // **Guidance for setting values:** The BAU cost of capital for all plant types is calculated as 7.4%, based on data from Lazard.</v>
      </c>
      <c r="Q332" s="76" t="str">
        <f>IF(ISBLANK(INDEX('Policy Characteristics'!K:K,MATCH($C332,'Policy Characteristics'!$C:$C,0))),"",INDEX('Policy Characteristics'!K:K,MATCH($C332,'Policy Characteristics'!$C:$C,0)))</f>
        <v/>
      </c>
      <c r="R332" s="76" t="str">
        <f>IF(ISBLANK(INDEX('Policy Characteristics'!L:L,MATCH($C332,'Policy Characteristics'!$C:$C,0))),"",INDEX('Policy Characteristics'!L:L,MATCH($C332,'Policy Characteristics'!$C:$C,0)))</f>
        <v/>
      </c>
      <c r="S332" s="78"/>
    </row>
    <row r="333" spans="1:19" x14ac:dyDescent="0.25">
      <c r="A333" s="76" t="str">
        <f>IF(ISBLANK(INDEX('Policy Characteristics'!A:A,MATCH($C333,'Policy Characteristics'!$C:$C,0))),"",INDEX('Policy Characteristics'!A:A,MATCH($C333,'Policy Characteristics'!$C:$C,0)))</f>
        <v>Electricity Supply</v>
      </c>
      <c r="B333" s="200" t="str">
        <f>IF(ISBLANK(INDEX('Policy Characteristics'!B:B,MATCH($C333,'Policy Characteristics'!$C:$C,0))),"",INDEX('Policy Characteristics'!B:B,MATCH($C333,'Policy Characteristics'!$C:$C,0)))</f>
        <v>Decrease Cost of Capital</v>
      </c>
      <c r="C333" s="76" t="str">
        <f t="shared" si="14"/>
        <v>Percentage Decrease in Cost of Capital for Power Plants</v>
      </c>
      <c r="D333" s="78" t="s">
        <v>1657</v>
      </c>
      <c r="E333" s="88"/>
      <c r="F333" s="78" t="s">
        <v>1598</v>
      </c>
      <c r="G333" s="78"/>
      <c r="H333" s="15">
        <v>1803</v>
      </c>
      <c r="I333" s="201" t="s">
        <v>44</v>
      </c>
      <c r="J333" s="202" t="str">
        <f>IF(ISBLANK(INDEX('Policy Characteristics'!D:D,MATCH($C333,'Policy Characteristics'!$C:$C,0))),"",INDEX('Policy Characteristics'!D:D,MATCH($C333,'Policy Characteristics'!$C:$C,0)))</f>
        <v>Decrease Electricity Sector Cost of Capital</v>
      </c>
      <c r="K333" s="76" t="str">
        <f>IF(ISBLANK(INDEX('Policy Characteristics'!E:E,MATCH($C333,'Policy Characteristics'!$C:$C,0))),"",INDEX('Policy Characteristics'!E:E,MATCH($C333,'Policy Characteristics'!$C:$C,0)))</f>
        <v>elec power plant cost of capital</v>
      </c>
      <c r="L333" s="76">
        <f>IF(ISBLANK(INDEX('Policy Characteristics'!F:F,MATCH($C333,'Policy Characteristics'!$C:$C,0))),"",INDEX('Policy Characteristics'!F:F,MATCH($C333,'Policy Characteristics'!$C:$C,0)))</f>
        <v>0</v>
      </c>
      <c r="M333" s="205">
        <f>IF(ISBLANK(INDEX('Policy Characteristics'!G:G,MATCH($C333,'Policy Characteristics'!$C:$C,0))),"",INDEX('Policy Characteristics'!G:G,MATCH($C333,'Policy Characteristics'!$C:$C,0)))</f>
        <v>1</v>
      </c>
      <c r="N333" s="76">
        <f>IF(ISBLANK(INDEX('Policy Characteristics'!H:H,MATCH($C333,'Policy Characteristics'!$C:$C,0))),"",INDEX('Policy Characteristics'!H:H,MATCH($C333,'Policy Characteristics'!$C:$C,0)))</f>
        <v>1</v>
      </c>
      <c r="O333" s="76" t="str">
        <f>IF(ISBLANK(INDEX('Policy Characteristics'!I:I,MATCH($C333,'Policy Characteristics'!$C:$C,0))),"",INDEX('Policy Characteristics'!I:I,MATCH($C333,'Policy Characteristics'!$C:$C,0)))</f>
        <v>% decrease</v>
      </c>
      <c r="P333" s="76" t="str">
        <f>IF(ISBLANK(INDEX('Policy Characteristics'!J:J,MATCH($C333,'Policy Characteristics'!$C:$C,0))),"",INDEX('Policy Characteristics'!J:J,MATCH($C333,'Policy Characteristics'!$C:$C,0)))</f>
        <v>**Description:** This policy decreases the cost of capital for new power plant investments, making the specified plant type more attractive to deploy.  // **Guidance for setting values:** The BAU cost of capital for all plant types is calculated as 7.4%, based on data from Lazard.</v>
      </c>
      <c r="Q333" s="76" t="str">
        <f>IF(ISBLANK(INDEX('Policy Characteristics'!K:K,MATCH($C333,'Policy Characteristics'!$C:$C,0))),"",INDEX('Policy Characteristics'!K:K,MATCH($C333,'Policy Characteristics'!$C:$C,0)))</f>
        <v/>
      </c>
      <c r="R333" s="76" t="str">
        <f>IF(ISBLANK(INDEX('Policy Characteristics'!L:L,MATCH($C333,'Policy Characteristics'!$C:$C,0))),"",INDEX('Policy Characteristics'!L:L,MATCH($C333,'Policy Characteristics'!$C:$C,0)))</f>
        <v/>
      </c>
      <c r="S333" s="78"/>
    </row>
    <row r="334" spans="1:19" x14ac:dyDescent="0.25">
      <c r="A334" s="76" t="str">
        <f>IF(ISBLANK(INDEX('Policy Characteristics'!A:A,MATCH($C334,'Policy Characteristics'!$C:$C,0))),"",INDEX('Policy Characteristics'!A:A,MATCH($C334,'Policy Characteristics'!$C:$C,0)))</f>
        <v>Electricity Supply</v>
      </c>
      <c r="B334" s="200" t="str">
        <f>IF(ISBLANK(INDEX('Policy Characteristics'!B:B,MATCH($C334,'Policy Characteristics'!$C:$C,0))),"",INDEX('Policy Characteristics'!B:B,MATCH($C334,'Policy Characteristics'!$C:$C,0)))</f>
        <v>Decrease Cost of Capital</v>
      </c>
      <c r="C334" s="76" t="str">
        <f t="shared" si="14"/>
        <v>Percentage Decrease in Cost of Capital for Power Plants</v>
      </c>
      <c r="D334" s="78" t="s">
        <v>76</v>
      </c>
      <c r="E334" s="88"/>
      <c r="F334" s="78" t="s">
        <v>1667</v>
      </c>
      <c r="G334" s="78"/>
      <c r="H334" s="15">
        <v>1732</v>
      </c>
      <c r="I334" s="201" t="s">
        <v>44</v>
      </c>
      <c r="J334" s="202" t="str">
        <f>IF(ISBLANK(INDEX('Policy Characteristics'!D:D,MATCH($C334,'Policy Characteristics'!$C:$C,0))),"",INDEX('Policy Characteristics'!D:D,MATCH($C334,'Policy Characteristics'!$C:$C,0)))</f>
        <v>Decrease Electricity Sector Cost of Capital</v>
      </c>
      <c r="K334" s="76" t="str">
        <f>IF(ISBLANK(INDEX('Policy Characteristics'!E:E,MATCH($C334,'Policy Characteristics'!$C:$C,0))),"",INDEX('Policy Characteristics'!E:E,MATCH($C334,'Policy Characteristics'!$C:$C,0)))</f>
        <v>elec power plant cost of capital</v>
      </c>
      <c r="L334" s="76">
        <f>IF(ISBLANK(INDEX('Policy Characteristics'!F:F,MATCH($C334,'Policy Characteristics'!$C:$C,0))),"",INDEX('Policy Characteristics'!F:F,MATCH($C334,'Policy Characteristics'!$C:$C,0)))</f>
        <v>0</v>
      </c>
      <c r="M334" s="205">
        <f>IF(ISBLANK(INDEX('Policy Characteristics'!G:G,MATCH($C334,'Policy Characteristics'!$C:$C,0))),"",INDEX('Policy Characteristics'!G:G,MATCH($C334,'Policy Characteristics'!$C:$C,0)))</f>
        <v>1</v>
      </c>
      <c r="N334" s="76">
        <f>IF(ISBLANK(INDEX('Policy Characteristics'!H:H,MATCH($C334,'Policy Characteristics'!$C:$C,0))),"",INDEX('Policy Characteristics'!H:H,MATCH($C334,'Policy Characteristics'!$C:$C,0)))</f>
        <v>1</v>
      </c>
      <c r="O334" s="76" t="str">
        <f>IF(ISBLANK(INDEX('Policy Characteristics'!I:I,MATCH($C334,'Policy Characteristics'!$C:$C,0))),"",INDEX('Policy Characteristics'!I:I,MATCH($C334,'Policy Characteristics'!$C:$C,0)))</f>
        <v>% decrease</v>
      </c>
      <c r="P334" s="76" t="str">
        <f>IF(ISBLANK(INDEX('Policy Characteristics'!J:J,MATCH($C334,'Policy Characteristics'!$C:$C,0))),"",INDEX('Policy Characteristics'!J:J,MATCH($C334,'Policy Characteristics'!$C:$C,0)))</f>
        <v>**Description:** This policy decreases the cost of capital for new power plant investments, making the specified plant type more attractive to deploy.  // **Guidance for setting values:** The BAU cost of capital for all plant types is calculated as 7.4%, based on data from Lazard.</v>
      </c>
      <c r="Q334" s="76" t="str">
        <f>IF(ISBLANK(INDEX('Policy Characteristics'!K:K,MATCH($C334,'Policy Characteristics'!$C:$C,0))),"",INDEX('Policy Characteristics'!K:K,MATCH($C334,'Policy Characteristics'!$C:$C,0)))</f>
        <v/>
      </c>
      <c r="R334" s="76" t="str">
        <f>IF(ISBLANK(INDEX('Policy Characteristics'!L:L,MATCH($C334,'Policy Characteristics'!$C:$C,0))),"",INDEX('Policy Characteristics'!L:L,MATCH($C334,'Policy Characteristics'!$C:$C,0)))</f>
        <v/>
      </c>
      <c r="S334" s="78"/>
    </row>
    <row r="335" spans="1:19" x14ac:dyDescent="0.25">
      <c r="A335" s="76" t="str">
        <f>IF(ISBLANK(INDEX('Policy Characteristics'!A:A,MATCH($C335,'Policy Characteristics'!$C:$C,0))),"",INDEX('Policy Characteristics'!A:A,MATCH($C335,'Policy Characteristics'!$C:$C,0)))</f>
        <v>Electricity Supply</v>
      </c>
      <c r="B335" s="200" t="str">
        <f>IF(ISBLANK(INDEX('Policy Characteristics'!B:B,MATCH($C335,'Policy Characteristics'!$C:$C,0))),"",INDEX('Policy Characteristics'!B:B,MATCH($C335,'Policy Characteristics'!$C:$C,0)))</f>
        <v>Decrease Cost of Capital</v>
      </c>
      <c r="C335" s="76" t="str">
        <f t="shared" si="14"/>
        <v>Percentage Decrease in Cost of Capital for Power Plants</v>
      </c>
      <c r="D335" s="78" t="s">
        <v>77</v>
      </c>
      <c r="E335" s="88"/>
      <c r="F335" s="78" t="s">
        <v>89</v>
      </c>
      <c r="G335" s="78"/>
      <c r="H335" s="15">
        <v>1733</v>
      </c>
      <c r="I335" s="201" t="s">
        <v>43</v>
      </c>
      <c r="J335" s="202" t="str">
        <f>IF(ISBLANK(INDEX('Policy Characteristics'!D:D,MATCH($C335,'Policy Characteristics'!$C:$C,0))),"",INDEX('Policy Characteristics'!D:D,MATCH($C335,'Policy Characteristics'!$C:$C,0)))</f>
        <v>Decrease Electricity Sector Cost of Capital</v>
      </c>
      <c r="K335" s="76" t="str">
        <f>IF(ISBLANK(INDEX('Policy Characteristics'!E:E,MATCH($C335,'Policy Characteristics'!$C:$C,0))),"",INDEX('Policy Characteristics'!E:E,MATCH($C335,'Policy Characteristics'!$C:$C,0)))</f>
        <v>elec power plant cost of capital</v>
      </c>
      <c r="L335" s="76">
        <f>IF(ISBLANK(INDEX('Policy Characteristics'!F:F,MATCH($C335,'Policy Characteristics'!$C:$C,0))),"",INDEX('Policy Characteristics'!F:F,MATCH($C335,'Policy Characteristics'!$C:$C,0)))</f>
        <v>0</v>
      </c>
      <c r="M335" s="205">
        <f>IF(ISBLANK(INDEX('Policy Characteristics'!G:G,MATCH($C335,'Policy Characteristics'!$C:$C,0))),"",INDEX('Policy Characteristics'!G:G,MATCH($C335,'Policy Characteristics'!$C:$C,0)))</f>
        <v>1</v>
      </c>
      <c r="N335" s="76">
        <f>IF(ISBLANK(INDEX('Policy Characteristics'!H:H,MATCH($C335,'Policy Characteristics'!$C:$C,0))),"",INDEX('Policy Characteristics'!H:H,MATCH($C335,'Policy Characteristics'!$C:$C,0)))</f>
        <v>1</v>
      </c>
      <c r="O335" s="76" t="str">
        <f>IF(ISBLANK(INDEX('Policy Characteristics'!I:I,MATCH($C335,'Policy Characteristics'!$C:$C,0))),"",INDEX('Policy Characteristics'!I:I,MATCH($C335,'Policy Characteristics'!$C:$C,0)))</f>
        <v>% decrease</v>
      </c>
      <c r="P335" s="76" t="str">
        <f>IF(ISBLANK(INDEX('Policy Characteristics'!J:J,MATCH($C335,'Policy Characteristics'!$C:$C,0))),"",INDEX('Policy Characteristics'!J:J,MATCH($C335,'Policy Characteristics'!$C:$C,0)))</f>
        <v>**Description:** This policy decreases the cost of capital for new power plant investments, making the specified plant type more attractive to deploy.  // **Guidance for setting values:** The BAU cost of capital for all plant types is calculated as 7.4%, based on data from Lazard.</v>
      </c>
      <c r="Q335" s="76" t="str">
        <f>IF(ISBLANK(INDEX('Policy Characteristics'!K:K,MATCH($C335,'Policy Characteristics'!$C:$C,0))),"",INDEX('Policy Characteristics'!K:K,MATCH($C335,'Policy Characteristics'!$C:$C,0)))</f>
        <v/>
      </c>
      <c r="R335" s="76" t="str">
        <f>IF(ISBLANK(INDEX('Policy Characteristics'!L:L,MATCH($C335,'Policy Characteristics'!$C:$C,0))),"",INDEX('Policy Characteristics'!L:L,MATCH($C335,'Policy Characteristics'!$C:$C,0)))</f>
        <v/>
      </c>
      <c r="S335" s="78"/>
    </row>
    <row r="336" spans="1:19" x14ac:dyDescent="0.25">
      <c r="A336" s="76" t="str">
        <f>IF(ISBLANK(INDEX('Policy Characteristics'!A:A,MATCH($C336,'Policy Characteristics'!$C:$C,0))),"",INDEX('Policy Characteristics'!A:A,MATCH($C336,'Policy Characteristics'!$C:$C,0)))</f>
        <v>Electricity Supply</v>
      </c>
      <c r="B336" s="200" t="str">
        <f>IF(ISBLANK(INDEX('Policy Characteristics'!B:B,MATCH($C336,'Policy Characteristics'!$C:$C,0))),"",INDEX('Policy Characteristics'!B:B,MATCH($C336,'Policy Characteristics'!$C:$C,0)))</f>
        <v>Decrease Cost of Capital</v>
      </c>
      <c r="C336" s="76" t="str">
        <f t="shared" si="14"/>
        <v>Percentage Decrease in Cost of Capital for Power Plants</v>
      </c>
      <c r="D336" s="78" t="s">
        <v>446</v>
      </c>
      <c r="E336" s="88"/>
      <c r="F336" s="78" t="s">
        <v>449</v>
      </c>
      <c r="G336" s="78"/>
      <c r="H336" s="15">
        <v>1734</v>
      </c>
      <c r="I336" s="201" t="s">
        <v>43</v>
      </c>
      <c r="J336" s="202" t="str">
        <f>IF(ISBLANK(INDEX('Policy Characteristics'!D:D,MATCH($C336,'Policy Characteristics'!$C:$C,0))),"",INDEX('Policy Characteristics'!D:D,MATCH($C336,'Policy Characteristics'!$C:$C,0)))</f>
        <v>Decrease Electricity Sector Cost of Capital</v>
      </c>
      <c r="K336" s="76" t="str">
        <f>IF(ISBLANK(INDEX('Policy Characteristics'!E:E,MATCH($C336,'Policy Characteristics'!$C:$C,0))),"",INDEX('Policy Characteristics'!E:E,MATCH($C336,'Policy Characteristics'!$C:$C,0)))</f>
        <v>elec power plant cost of capital</v>
      </c>
      <c r="L336" s="76">
        <f>IF(ISBLANK(INDEX('Policy Characteristics'!F:F,MATCH($C336,'Policy Characteristics'!$C:$C,0))),"",INDEX('Policy Characteristics'!F:F,MATCH($C336,'Policy Characteristics'!$C:$C,0)))</f>
        <v>0</v>
      </c>
      <c r="M336" s="205">
        <f>IF(ISBLANK(INDEX('Policy Characteristics'!G:G,MATCH($C336,'Policy Characteristics'!$C:$C,0))),"",INDEX('Policy Characteristics'!G:G,MATCH($C336,'Policy Characteristics'!$C:$C,0)))</f>
        <v>1</v>
      </c>
      <c r="N336" s="76">
        <f>IF(ISBLANK(INDEX('Policy Characteristics'!H:H,MATCH($C336,'Policy Characteristics'!$C:$C,0))),"",INDEX('Policy Characteristics'!H:H,MATCH($C336,'Policy Characteristics'!$C:$C,0)))</f>
        <v>1</v>
      </c>
      <c r="O336" s="76" t="str">
        <f>IF(ISBLANK(INDEX('Policy Characteristics'!I:I,MATCH($C336,'Policy Characteristics'!$C:$C,0))),"",INDEX('Policy Characteristics'!I:I,MATCH($C336,'Policy Characteristics'!$C:$C,0)))</f>
        <v>% decrease</v>
      </c>
      <c r="P336" s="76" t="str">
        <f>IF(ISBLANK(INDEX('Policy Characteristics'!J:J,MATCH($C336,'Policy Characteristics'!$C:$C,0))),"",INDEX('Policy Characteristics'!J:J,MATCH($C336,'Policy Characteristics'!$C:$C,0)))</f>
        <v>**Description:** This policy decreases the cost of capital for new power plant investments, making the specified plant type more attractive to deploy.  // **Guidance for setting values:** The BAU cost of capital for all plant types is calculated as 7.4%, based on data from Lazard.</v>
      </c>
      <c r="Q336" s="76" t="str">
        <f>IF(ISBLANK(INDEX('Policy Characteristics'!K:K,MATCH($C336,'Policy Characteristics'!$C:$C,0))),"",INDEX('Policy Characteristics'!K:K,MATCH($C336,'Policy Characteristics'!$C:$C,0)))</f>
        <v/>
      </c>
      <c r="R336" s="76" t="str">
        <f>IF(ISBLANK(INDEX('Policy Characteristics'!L:L,MATCH($C336,'Policy Characteristics'!$C:$C,0))),"",INDEX('Policy Characteristics'!L:L,MATCH($C336,'Policy Characteristics'!$C:$C,0)))</f>
        <v/>
      </c>
      <c r="S336" s="78"/>
    </row>
    <row r="337" spans="1:19" x14ac:dyDescent="0.25">
      <c r="A337" s="76" t="str">
        <f>IF(ISBLANK(INDEX('Policy Characteristics'!A:A,MATCH($C337,'Policy Characteristics'!$C:$C,0))),"",INDEX('Policy Characteristics'!A:A,MATCH($C337,'Policy Characteristics'!$C:$C,0)))</f>
        <v>Electricity Supply</v>
      </c>
      <c r="B337" s="200" t="str">
        <f>IF(ISBLANK(INDEX('Policy Characteristics'!B:B,MATCH($C337,'Policy Characteristics'!$C:$C,0))),"",INDEX('Policy Characteristics'!B:B,MATCH($C337,'Policy Characteristics'!$C:$C,0)))</f>
        <v>Decrease Cost of Capital</v>
      </c>
      <c r="C337" s="76" t="str">
        <f t="shared" si="14"/>
        <v>Percentage Decrease in Cost of Capital for Power Plants</v>
      </c>
      <c r="D337" s="78" t="s">
        <v>78</v>
      </c>
      <c r="E337" s="88"/>
      <c r="F337" s="78" t="s">
        <v>90</v>
      </c>
      <c r="G337" s="78"/>
      <c r="H337" s="15">
        <v>1735</v>
      </c>
      <c r="I337" s="201" t="s">
        <v>43</v>
      </c>
      <c r="J337" s="202" t="str">
        <f>IF(ISBLANK(INDEX('Policy Characteristics'!D:D,MATCH($C337,'Policy Characteristics'!$C:$C,0))),"",INDEX('Policy Characteristics'!D:D,MATCH($C337,'Policy Characteristics'!$C:$C,0)))</f>
        <v>Decrease Electricity Sector Cost of Capital</v>
      </c>
      <c r="K337" s="76" t="str">
        <f>IF(ISBLANK(INDEX('Policy Characteristics'!E:E,MATCH($C337,'Policy Characteristics'!$C:$C,0))),"",INDEX('Policy Characteristics'!E:E,MATCH($C337,'Policy Characteristics'!$C:$C,0)))</f>
        <v>elec power plant cost of capital</v>
      </c>
      <c r="L337" s="76">
        <f>IF(ISBLANK(INDEX('Policy Characteristics'!F:F,MATCH($C337,'Policy Characteristics'!$C:$C,0))),"",INDEX('Policy Characteristics'!F:F,MATCH($C337,'Policy Characteristics'!$C:$C,0)))</f>
        <v>0</v>
      </c>
      <c r="M337" s="205">
        <f>IF(ISBLANK(INDEX('Policy Characteristics'!G:G,MATCH($C337,'Policy Characteristics'!$C:$C,0))),"",INDEX('Policy Characteristics'!G:G,MATCH($C337,'Policy Characteristics'!$C:$C,0)))</f>
        <v>1</v>
      </c>
      <c r="N337" s="76">
        <f>IF(ISBLANK(INDEX('Policy Characteristics'!H:H,MATCH($C337,'Policy Characteristics'!$C:$C,0))),"",INDEX('Policy Characteristics'!H:H,MATCH($C337,'Policy Characteristics'!$C:$C,0)))</f>
        <v>1</v>
      </c>
      <c r="O337" s="76" t="str">
        <f>IF(ISBLANK(INDEX('Policy Characteristics'!I:I,MATCH($C337,'Policy Characteristics'!$C:$C,0))),"",INDEX('Policy Characteristics'!I:I,MATCH($C337,'Policy Characteristics'!$C:$C,0)))</f>
        <v>% decrease</v>
      </c>
      <c r="P337" s="76" t="str">
        <f>IF(ISBLANK(INDEX('Policy Characteristics'!J:J,MATCH($C337,'Policy Characteristics'!$C:$C,0))),"",INDEX('Policy Characteristics'!J:J,MATCH($C337,'Policy Characteristics'!$C:$C,0)))</f>
        <v>**Description:** This policy decreases the cost of capital for new power plant investments, making the specified plant type more attractive to deploy.  // **Guidance for setting values:** The BAU cost of capital for all plant types is calculated as 7.4%, based on data from Lazard.</v>
      </c>
      <c r="Q337" s="76" t="str">
        <f>IF(ISBLANK(INDEX('Policy Characteristics'!K:K,MATCH($C337,'Policy Characteristics'!$C:$C,0))),"",INDEX('Policy Characteristics'!K:K,MATCH($C337,'Policy Characteristics'!$C:$C,0)))</f>
        <v/>
      </c>
      <c r="R337" s="76" t="str">
        <f>IF(ISBLANK(INDEX('Policy Characteristics'!L:L,MATCH($C337,'Policy Characteristics'!$C:$C,0))),"",INDEX('Policy Characteristics'!L:L,MATCH($C337,'Policy Characteristics'!$C:$C,0)))</f>
        <v/>
      </c>
      <c r="S337" s="78"/>
    </row>
    <row r="338" spans="1:19" x14ac:dyDescent="0.25">
      <c r="A338" s="76" t="str">
        <f>IF(ISBLANK(INDEX('Policy Characteristics'!A:A,MATCH($C338,'Policy Characteristics'!$C:$C,0))),"",INDEX('Policy Characteristics'!A:A,MATCH($C338,'Policy Characteristics'!$C:$C,0)))</f>
        <v>Electricity Supply</v>
      </c>
      <c r="B338" s="200" t="str">
        <f>IF(ISBLANK(INDEX('Policy Characteristics'!B:B,MATCH($C338,'Policy Characteristics'!$C:$C,0))),"",INDEX('Policy Characteristics'!B:B,MATCH($C338,'Policy Characteristics'!$C:$C,0)))</f>
        <v>Decrease Cost of Capital</v>
      </c>
      <c r="C338" s="76" t="str">
        <f t="shared" si="14"/>
        <v>Percentage Decrease in Cost of Capital for Power Plants</v>
      </c>
      <c r="D338" s="78" t="s">
        <v>79</v>
      </c>
      <c r="E338" s="88"/>
      <c r="F338" s="78" t="s">
        <v>91</v>
      </c>
      <c r="G338" s="78"/>
      <c r="H338" s="15">
        <v>1736</v>
      </c>
      <c r="I338" s="201" t="s">
        <v>43</v>
      </c>
      <c r="J338" s="202" t="str">
        <f>IF(ISBLANK(INDEX('Policy Characteristics'!D:D,MATCH($C338,'Policy Characteristics'!$C:$C,0))),"",INDEX('Policy Characteristics'!D:D,MATCH($C338,'Policy Characteristics'!$C:$C,0)))</f>
        <v>Decrease Electricity Sector Cost of Capital</v>
      </c>
      <c r="K338" s="76" t="str">
        <f>IF(ISBLANK(INDEX('Policy Characteristics'!E:E,MATCH($C338,'Policy Characteristics'!$C:$C,0))),"",INDEX('Policy Characteristics'!E:E,MATCH($C338,'Policy Characteristics'!$C:$C,0)))</f>
        <v>elec power plant cost of capital</v>
      </c>
      <c r="L338" s="76">
        <f>IF(ISBLANK(INDEX('Policy Characteristics'!F:F,MATCH($C338,'Policy Characteristics'!$C:$C,0))),"",INDEX('Policy Characteristics'!F:F,MATCH($C338,'Policy Characteristics'!$C:$C,0)))</f>
        <v>0</v>
      </c>
      <c r="M338" s="205">
        <f>IF(ISBLANK(INDEX('Policy Characteristics'!G:G,MATCH($C338,'Policy Characteristics'!$C:$C,0))),"",INDEX('Policy Characteristics'!G:G,MATCH($C338,'Policy Characteristics'!$C:$C,0)))</f>
        <v>1</v>
      </c>
      <c r="N338" s="76">
        <f>IF(ISBLANK(INDEX('Policy Characteristics'!H:H,MATCH($C338,'Policy Characteristics'!$C:$C,0))),"",INDEX('Policy Characteristics'!H:H,MATCH($C338,'Policy Characteristics'!$C:$C,0)))</f>
        <v>1</v>
      </c>
      <c r="O338" s="76" t="str">
        <f>IF(ISBLANK(INDEX('Policy Characteristics'!I:I,MATCH($C338,'Policy Characteristics'!$C:$C,0))),"",INDEX('Policy Characteristics'!I:I,MATCH($C338,'Policy Characteristics'!$C:$C,0)))</f>
        <v>% decrease</v>
      </c>
      <c r="P338" s="76" t="str">
        <f>IF(ISBLANK(INDEX('Policy Characteristics'!J:J,MATCH($C338,'Policy Characteristics'!$C:$C,0))),"",INDEX('Policy Characteristics'!J:J,MATCH($C338,'Policy Characteristics'!$C:$C,0)))</f>
        <v>**Description:** This policy decreases the cost of capital for new power plant investments, making the specified plant type more attractive to deploy.  // **Guidance for setting values:** The BAU cost of capital for all plant types is calculated as 7.4%, based on data from Lazard.</v>
      </c>
      <c r="Q338" s="76" t="str">
        <f>IF(ISBLANK(INDEX('Policy Characteristics'!K:K,MATCH($C338,'Policy Characteristics'!$C:$C,0))),"",INDEX('Policy Characteristics'!K:K,MATCH($C338,'Policy Characteristics'!$C:$C,0)))</f>
        <v/>
      </c>
      <c r="R338" s="76" t="str">
        <f>IF(ISBLANK(INDEX('Policy Characteristics'!L:L,MATCH($C338,'Policy Characteristics'!$C:$C,0))),"",INDEX('Policy Characteristics'!L:L,MATCH($C338,'Policy Characteristics'!$C:$C,0)))</f>
        <v/>
      </c>
      <c r="S338" s="78"/>
    </row>
    <row r="339" spans="1:19" x14ac:dyDescent="0.25">
      <c r="A339" s="76" t="str">
        <f>IF(ISBLANK(INDEX('Policy Characteristics'!A:A,MATCH($C339,'Policy Characteristics'!$C:$C,0))),"",INDEX('Policy Characteristics'!A:A,MATCH($C339,'Policy Characteristics'!$C:$C,0)))</f>
        <v>Electricity Supply</v>
      </c>
      <c r="B339" s="200" t="str">
        <f>IF(ISBLANK(INDEX('Policy Characteristics'!B:B,MATCH($C339,'Policy Characteristics'!$C:$C,0))),"",INDEX('Policy Characteristics'!B:B,MATCH($C339,'Policy Characteristics'!$C:$C,0)))</f>
        <v>Decrease Cost of Capital</v>
      </c>
      <c r="C339" s="76" t="str">
        <f t="shared" si="14"/>
        <v>Percentage Decrease in Cost of Capital for Power Plants</v>
      </c>
      <c r="D339" s="78" t="s">
        <v>80</v>
      </c>
      <c r="E339" s="88"/>
      <c r="F339" s="78" t="s">
        <v>92</v>
      </c>
      <c r="G339" s="78"/>
      <c r="H339" s="15">
        <v>1737</v>
      </c>
      <c r="I339" s="201" t="s">
        <v>43</v>
      </c>
      <c r="J339" s="202" t="str">
        <f>IF(ISBLANK(INDEX('Policy Characteristics'!D:D,MATCH($C339,'Policy Characteristics'!$C:$C,0))),"",INDEX('Policy Characteristics'!D:D,MATCH($C339,'Policy Characteristics'!$C:$C,0)))</f>
        <v>Decrease Electricity Sector Cost of Capital</v>
      </c>
      <c r="K339" s="76" t="str">
        <f>IF(ISBLANK(INDEX('Policy Characteristics'!E:E,MATCH($C339,'Policy Characteristics'!$C:$C,0))),"",INDEX('Policy Characteristics'!E:E,MATCH($C339,'Policy Characteristics'!$C:$C,0)))</f>
        <v>elec power plant cost of capital</v>
      </c>
      <c r="L339" s="76">
        <f>IF(ISBLANK(INDEX('Policy Characteristics'!F:F,MATCH($C339,'Policy Characteristics'!$C:$C,0))),"",INDEX('Policy Characteristics'!F:F,MATCH($C339,'Policy Characteristics'!$C:$C,0)))</f>
        <v>0</v>
      </c>
      <c r="M339" s="205">
        <f>IF(ISBLANK(INDEX('Policy Characteristics'!G:G,MATCH($C339,'Policy Characteristics'!$C:$C,0))),"",INDEX('Policy Characteristics'!G:G,MATCH($C339,'Policy Characteristics'!$C:$C,0)))</f>
        <v>1</v>
      </c>
      <c r="N339" s="76">
        <f>IF(ISBLANK(INDEX('Policy Characteristics'!H:H,MATCH($C339,'Policy Characteristics'!$C:$C,0))),"",INDEX('Policy Characteristics'!H:H,MATCH($C339,'Policy Characteristics'!$C:$C,0)))</f>
        <v>1</v>
      </c>
      <c r="O339" s="76" t="str">
        <f>IF(ISBLANK(INDEX('Policy Characteristics'!I:I,MATCH($C339,'Policy Characteristics'!$C:$C,0))),"",INDEX('Policy Characteristics'!I:I,MATCH($C339,'Policy Characteristics'!$C:$C,0)))</f>
        <v>% decrease</v>
      </c>
      <c r="P339" s="76" t="str">
        <f>IF(ISBLANK(INDEX('Policy Characteristics'!J:J,MATCH($C339,'Policy Characteristics'!$C:$C,0))),"",INDEX('Policy Characteristics'!J:J,MATCH($C339,'Policy Characteristics'!$C:$C,0)))</f>
        <v>**Description:** This policy decreases the cost of capital for new power plant investments, making the specified plant type more attractive to deploy.  // **Guidance for setting values:** The BAU cost of capital for all plant types is calculated as 7.4%, based on data from Lazard.</v>
      </c>
      <c r="Q339" s="76" t="str">
        <f>IF(ISBLANK(INDEX('Policy Characteristics'!K:K,MATCH($C339,'Policy Characteristics'!$C:$C,0))),"",INDEX('Policy Characteristics'!K:K,MATCH($C339,'Policy Characteristics'!$C:$C,0)))</f>
        <v/>
      </c>
      <c r="R339" s="76" t="str">
        <f>IF(ISBLANK(INDEX('Policy Characteristics'!L:L,MATCH($C339,'Policy Characteristics'!$C:$C,0))),"",INDEX('Policy Characteristics'!L:L,MATCH($C339,'Policy Characteristics'!$C:$C,0)))</f>
        <v/>
      </c>
      <c r="S339" s="78"/>
    </row>
    <row r="340" spans="1:19" x14ac:dyDescent="0.25">
      <c r="A340" s="76" t="str">
        <f>IF(ISBLANK(INDEX('Policy Characteristics'!A:A,MATCH($C340,'Policy Characteristics'!$C:$C,0))),"",INDEX('Policy Characteristics'!A:A,MATCH($C340,'Policy Characteristics'!$C:$C,0)))</f>
        <v>Electricity Supply</v>
      </c>
      <c r="B340" s="200" t="str">
        <f>IF(ISBLANK(INDEX('Policy Characteristics'!B:B,MATCH($C340,'Policy Characteristics'!$C:$C,0))),"",INDEX('Policy Characteristics'!B:B,MATCH($C340,'Policy Characteristics'!$C:$C,0)))</f>
        <v>Decrease Cost of Capital</v>
      </c>
      <c r="C340" s="76" t="str">
        <f t="shared" si="14"/>
        <v>Percentage Decrease in Cost of Capital for Power Plants</v>
      </c>
      <c r="D340" s="78" t="s">
        <v>668</v>
      </c>
      <c r="E340" s="88"/>
      <c r="F340" s="78" t="s">
        <v>434</v>
      </c>
      <c r="G340" s="78"/>
      <c r="H340" s="15">
        <v>1738</v>
      </c>
      <c r="I340" s="201" t="s">
        <v>43</v>
      </c>
      <c r="J340" s="202" t="str">
        <f>IF(ISBLANK(INDEX('Policy Characteristics'!D:D,MATCH($C340,'Policy Characteristics'!$C:$C,0))),"",INDEX('Policy Characteristics'!D:D,MATCH($C340,'Policy Characteristics'!$C:$C,0)))</f>
        <v>Decrease Electricity Sector Cost of Capital</v>
      </c>
      <c r="K340" s="76" t="str">
        <f>IF(ISBLANK(INDEX('Policy Characteristics'!E:E,MATCH($C340,'Policy Characteristics'!$C:$C,0))),"",INDEX('Policy Characteristics'!E:E,MATCH($C340,'Policy Characteristics'!$C:$C,0)))</f>
        <v>elec power plant cost of capital</v>
      </c>
      <c r="L340" s="76">
        <f>IF(ISBLANK(INDEX('Policy Characteristics'!F:F,MATCH($C340,'Policy Characteristics'!$C:$C,0))),"",INDEX('Policy Characteristics'!F:F,MATCH($C340,'Policy Characteristics'!$C:$C,0)))</f>
        <v>0</v>
      </c>
      <c r="M340" s="205">
        <f>IF(ISBLANK(INDEX('Policy Characteristics'!G:G,MATCH($C340,'Policy Characteristics'!$C:$C,0))),"",INDEX('Policy Characteristics'!G:G,MATCH($C340,'Policy Characteristics'!$C:$C,0)))</f>
        <v>1</v>
      </c>
      <c r="N340" s="76">
        <f>IF(ISBLANK(INDEX('Policy Characteristics'!H:H,MATCH($C340,'Policy Characteristics'!$C:$C,0))),"",INDEX('Policy Characteristics'!H:H,MATCH($C340,'Policy Characteristics'!$C:$C,0)))</f>
        <v>1</v>
      </c>
      <c r="O340" s="76" t="str">
        <f>IF(ISBLANK(INDEX('Policy Characteristics'!I:I,MATCH($C340,'Policy Characteristics'!$C:$C,0))),"",INDEX('Policy Characteristics'!I:I,MATCH($C340,'Policy Characteristics'!$C:$C,0)))</f>
        <v>% decrease</v>
      </c>
      <c r="P340" s="76" t="str">
        <f>IF(ISBLANK(INDEX('Policy Characteristics'!J:J,MATCH($C340,'Policy Characteristics'!$C:$C,0))),"",INDEX('Policy Characteristics'!J:J,MATCH($C340,'Policy Characteristics'!$C:$C,0)))</f>
        <v>**Description:** This policy decreases the cost of capital for new power plant investments, making the specified plant type more attractive to deploy.  // **Guidance for setting values:** The BAU cost of capital for all plant types is calculated as 7.4%, based on data from Lazard.</v>
      </c>
      <c r="Q340" s="76" t="str">
        <f>IF(ISBLANK(INDEX('Policy Characteristics'!K:K,MATCH($C340,'Policy Characteristics'!$C:$C,0))),"",INDEX('Policy Characteristics'!K:K,MATCH($C340,'Policy Characteristics'!$C:$C,0)))</f>
        <v/>
      </c>
      <c r="R340" s="76" t="str">
        <f>IF(ISBLANK(INDEX('Policy Characteristics'!L:L,MATCH($C340,'Policy Characteristics'!$C:$C,0))),"",INDEX('Policy Characteristics'!L:L,MATCH($C340,'Policy Characteristics'!$C:$C,0)))</f>
        <v/>
      </c>
      <c r="S340" s="78"/>
    </row>
    <row r="341" spans="1:19" x14ac:dyDescent="0.25">
      <c r="A341" s="76" t="str">
        <f>IF(ISBLANK(INDEX('Policy Characteristics'!A:A,MATCH($C341,'Policy Characteristics'!$C:$C,0))),"",INDEX('Policy Characteristics'!A:A,MATCH($C341,'Policy Characteristics'!$C:$C,0)))</f>
        <v>Electricity Supply</v>
      </c>
      <c r="B341" s="200" t="str">
        <f>IF(ISBLANK(INDEX('Policy Characteristics'!B:B,MATCH($C341,'Policy Characteristics'!$C:$C,0))),"",INDEX('Policy Characteristics'!B:B,MATCH($C341,'Policy Characteristics'!$C:$C,0)))</f>
        <v>Decrease Cost of Capital</v>
      </c>
      <c r="C341" s="76" t="str">
        <f t="shared" si="14"/>
        <v>Percentage Decrease in Cost of Capital for Power Plants</v>
      </c>
      <c r="D341" s="78" t="s">
        <v>306</v>
      </c>
      <c r="E341" s="88"/>
      <c r="F341" s="78" t="s">
        <v>308</v>
      </c>
      <c r="G341" s="78"/>
      <c r="H341" s="15">
        <v>1739</v>
      </c>
      <c r="I341" s="201" t="s">
        <v>44</v>
      </c>
      <c r="J341" s="202" t="str">
        <f>IF(ISBLANK(INDEX('Policy Characteristics'!D:D,MATCH($C341,'Policy Characteristics'!$C:$C,0))),"",INDEX('Policy Characteristics'!D:D,MATCH($C341,'Policy Characteristics'!$C:$C,0)))</f>
        <v>Decrease Electricity Sector Cost of Capital</v>
      </c>
      <c r="K341" s="76" t="str">
        <f>IF(ISBLANK(INDEX('Policy Characteristics'!E:E,MATCH($C341,'Policy Characteristics'!$C:$C,0))),"",INDEX('Policy Characteristics'!E:E,MATCH($C341,'Policy Characteristics'!$C:$C,0)))</f>
        <v>elec power plant cost of capital</v>
      </c>
      <c r="L341" s="76">
        <f>IF(ISBLANK(INDEX('Policy Characteristics'!F:F,MATCH($C341,'Policy Characteristics'!$C:$C,0))),"",INDEX('Policy Characteristics'!F:F,MATCH($C341,'Policy Characteristics'!$C:$C,0)))</f>
        <v>0</v>
      </c>
      <c r="M341" s="205">
        <f>IF(ISBLANK(INDEX('Policy Characteristics'!G:G,MATCH($C341,'Policy Characteristics'!$C:$C,0))),"",INDEX('Policy Characteristics'!G:G,MATCH($C341,'Policy Characteristics'!$C:$C,0)))</f>
        <v>1</v>
      </c>
      <c r="N341" s="76">
        <f>IF(ISBLANK(INDEX('Policy Characteristics'!H:H,MATCH($C341,'Policy Characteristics'!$C:$C,0))),"",INDEX('Policy Characteristics'!H:H,MATCH($C341,'Policy Characteristics'!$C:$C,0)))</f>
        <v>1</v>
      </c>
      <c r="O341" s="76" t="str">
        <f>IF(ISBLANK(INDEX('Policy Characteristics'!I:I,MATCH($C341,'Policy Characteristics'!$C:$C,0))),"",INDEX('Policy Characteristics'!I:I,MATCH($C341,'Policy Characteristics'!$C:$C,0)))</f>
        <v>% decrease</v>
      </c>
      <c r="P341" s="76" t="str">
        <f>IF(ISBLANK(INDEX('Policy Characteristics'!J:J,MATCH($C341,'Policy Characteristics'!$C:$C,0))),"",INDEX('Policy Characteristics'!J:J,MATCH($C341,'Policy Characteristics'!$C:$C,0)))</f>
        <v>**Description:** This policy decreases the cost of capital for new power plant investments, making the specified plant type more attractive to deploy.  // **Guidance for setting values:** The BAU cost of capital for all plant types is calculated as 7.4%, based on data from Lazard.</v>
      </c>
      <c r="Q341" s="76" t="str">
        <f>IF(ISBLANK(INDEX('Policy Characteristics'!K:K,MATCH($C341,'Policy Characteristics'!$C:$C,0))),"",INDEX('Policy Characteristics'!K:K,MATCH($C341,'Policy Characteristics'!$C:$C,0)))</f>
        <v/>
      </c>
      <c r="R341" s="76" t="str">
        <f>IF(ISBLANK(INDEX('Policy Characteristics'!L:L,MATCH($C341,'Policy Characteristics'!$C:$C,0))),"",INDEX('Policy Characteristics'!L:L,MATCH($C341,'Policy Characteristics'!$C:$C,0)))</f>
        <v/>
      </c>
      <c r="S341" s="78"/>
    </row>
    <row r="342" spans="1:19" x14ac:dyDescent="0.25">
      <c r="A342" s="76" t="str">
        <f>IF(ISBLANK(INDEX('Policy Characteristics'!A:A,MATCH($C342,'Policy Characteristics'!$C:$C,0))),"",INDEX('Policy Characteristics'!A:A,MATCH($C342,'Policy Characteristics'!$C:$C,0)))</f>
        <v>Electricity Supply</v>
      </c>
      <c r="B342" s="200" t="str">
        <f>IF(ISBLANK(INDEX('Policy Characteristics'!B:B,MATCH($C342,'Policy Characteristics'!$C:$C,0))),"",INDEX('Policy Characteristics'!B:B,MATCH($C342,'Policy Characteristics'!$C:$C,0)))</f>
        <v>Decrease Cost of Capital</v>
      </c>
      <c r="C342" s="76" t="str">
        <f t="shared" si="14"/>
        <v>Percentage Decrease in Cost of Capital for Power Plants</v>
      </c>
      <c r="D342" s="78" t="s">
        <v>307</v>
      </c>
      <c r="E342" s="88"/>
      <c r="F342" s="78" t="s">
        <v>309</v>
      </c>
      <c r="G342" s="78"/>
      <c r="H342" s="15">
        <v>1740</v>
      </c>
      <c r="I342" s="201" t="s">
        <v>44</v>
      </c>
      <c r="J342" s="202" t="str">
        <f>IF(ISBLANK(INDEX('Policy Characteristics'!D:D,MATCH($C342,'Policy Characteristics'!$C:$C,0))),"",INDEX('Policy Characteristics'!D:D,MATCH($C342,'Policy Characteristics'!$C:$C,0)))</f>
        <v>Decrease Electricity Sector Cost of Capital</v>
      </c>
      <c r="K342" s="76" t="str">
        <f>IF(ISBLANK(INDEX('Policy Characteristics'!E:E,MATCH($C342,'Policy Characteristics'!$C:$C,0))),"",INDEX('Policy Characteristics'!E:E,MATCH($C342,'Policy Characteristics'!$C:$C,0)))</f>
        <v>elec power plant cost of capital</v>
      </c>
      <c r="L342" s="76">
        <f>IF(ISBLANK(INDEX('Policy Characteristics'!F:F,MATCH($C342,'Policy Characteristics'!$C:$C,0))),"",INDEX('Policy Characteristics'!F:F,MATCH($C342,'Policy Characteristics'!$C:$C,0)))</f>
        <v>0</v>
      </c>
      <c r="M342" s="205">
        <f>IF(ISBLANK(INDEX('Policy Characteristics'!G:G,MATCH($C342,'Policy Characteristics'!$C:$C,0))),"",INDEX('Policy Characteristics'!G:G,MATCH($C342,'Policy Characteristics'!$C:$C,0)))</f>
        <v>1</v>
      </c>
      <c r="N342" s="76">
        <f>IF(ISBLANK(INDEX('Policy Characteristics'!H:H,MATCH($C342,'Policy Characteristics'!$C:$C,0))),"",INDEX('Policy Characteristics'!H:H,MATCH($C342,'Policy Characteristics'!$C:$C,0)))</f>
        <v>1</v>
      </c>
      <c r="O342" s="76" t="str">
        <f>IF(ISBLANK(INDEX('Policy Characteristics'!I:I,MATCH($C342,'Policy Characteristics'!$C:$C,0))),"",INDEX('Policy Characteristics'!I:I,MATCH($C342,'Policy Characteristics'!$C:$C,0)))</f>
        <v>% decrease</v>
      </c>
      <c r="P342" s="76" t="str">
        <f>IF(ISBLANK(INDEX('Policy Characteristics'!J:J,MATCH($C342,'Policy Characteristics'!$C:$C,0))),"",INDEX('Policy Characteristics'!J:J,MATCH($C342,'Policy Characteristics'!$C:$C,0)))</f>
        <v>**Description:** This policy decreases the cost of capital for new power plant investments, making the specified plant type more attractive to deploy.  // **Guidance for setting values:** The BAU cost of capital for all plant types is calculated as 7.4%, based on data from Lazard.</v>
      </c>
      <c r="Q342" s="76" t="str">
        <f>IF(ISBLANK(INDEX('Policy Characteristics'!K:K,MATCH($C342,'Policy Characteristics'!$C:$C,0))),"",INDEX('Policy Characteristics'!K:K,MATCH($C342,'Policy Characteristics'!$C:$C,0)))</f>
        <v/>
      </c>
      <c r="R342" s="76" t="str">
        <f>IF(ISBLANK(INDEX('Policy Characteristics'!L:L,MATCH($C342,'Policy Characteristics'!$C:$C,0))),"",INDEX('Policy Characteristics'!L:L,MATCH($C342,'Policy Characteristics'!$C:$C,0)))</f>
        <v/>
      </c>
      <c r="S342" s="78"/>
    </row>
    <row r="343" spans="1:19" x14ac:dyDescent="0.25">
      <c r="A343" s="76" t="str">
        <f>IF(ISBLANK(INDEX('Policy Characteristics'!A:A,MATCH($C343,'Policy Characteristics'!$C:$C,0))),"",INDEX('Policy Characteristics'!A:A,MATCH($C343,'Policy Characteristics'!$C:$C,0)))</f>
        <v>Electricity Supply</v>
      </c>
      <c r="B343" s="200" t="str">
        <f>IF(ISBLANK(INDEX('Policy Characteristics'!B:B,MATCH($C343,'Policy Characteristics'!$C:$C,0))),"",INDEX('Policy Characteristics'!B:B,MATCH($C343,'Policy Characteristics'!$C:$C,0)))</f>
        <v>Decrease Cost of Capital</v>
      </c>
      <c r="C343" s="76" t="str">
        <f t="shared" si="14"/>
        <v>Percentage Decrease in Cost of Capital for Power Plants</v>
      </c>
      <c r="D343" s="78" t="s">
        <v>442</v>
      </c>
      <c r="E343" s="88"/>
      <c r="F343" s="78" t="s">
        <v>441</v>
      </c>
      <c r="G343" s="78"/>
      <c r="H343" s="15">
        <v>1741</v>
      </c>
      <c r="I343" s="201" t="s">
        <v>44</v>
      </c>
      <c r="J343" s="202" t="str">
        <f>IF(ISBLANK(INDEX('Policy Characteristics'!D:D,MATCH($C343,'Policy Characteristics'!$C:$C,0))),"",INDEX('Policy Characteristics'!D:D,MATCH($C343,'Policy Characteristics'!$C:$C,0)))</f>
        <v>Decrease Electricity Sector Cost of Capital</v>
      </c>
      <c r="K343" s="76" t="str">
        <f>IF(ISBLANK(INDEX('Policy Characteristics'!E:E,MATCH($C343,'Policy Characteristics'!$C:$C,0))),"",INDEX('Policy Characteristics'!E:E,MATCH($C343,'Policy Characteristics'!$C:$C,0)))</f>
        <v>elec power plant cost of capital</v>
      </c>
      <c r="L343" s="76">
        <f>IF(ISBLANK(INDEX('Policy Characteristics'!F:F,MATCH($C343,'Policy Characteristics'!$C:$C,0))),"",INDEX('Policy Characteristics'!F:F,MATCH($C343,'Policy Characteristics'!$C:$C,0)))</f>
        <v>0</v>
      </c>
      <c r="M343" s="205">
        <f>IF(ISBLANK(INDEX('Policy Characteristics'!G:G,MATCH($C343,'Policy Characteristics'!$C:$C,0))),"",INDEX('Policy Characteristics'!G:G,MATCH($C343,'Policy Characteristics'!$C:$C,0)))</f>
        <v>1</v>
      </c>
      <c r="N343" s="76">
        <f>IF(ISBLANK(INDEX('Policy Characteristics'!H:H,MATCH($C343,'Policy Characteristics'!$C:$C,0))),"",INDEX('Policy Characteristics'!H:H,MATCH($C343,'Policy Characteristics'!$C:$C,0)))</f>
        <v>1</v>
      </c>
      <c r="O343" s="76" t="str">
        <f>IF(ISBLANK(INDEX('Policy Characteristics'!I:I,MATCH($C343,'Policy Characteristics'!$C:$C,0))),"",INDEX('Policy Characteristics'!I:I,MATCH($C343,'Policy Characteristics'!$C:$C,0)))</f>
        <v>% decrease</v>
      </c>
      <c r="P343" s="76" t="str">
        <f>IF(ISBLANK(INDEX('Policy Characteristics'!J:J,MATCH($C343,'Policy Characteristics'!$C:$C,0))),"",INDEX('Policy Characteristics'!J:J,MATCH($C343,'Policy Characteristics'!$C:$C,0)))</f>
        <v>**Description:** This policy decreases the cost of capital for new power plant investments, making the specified plant type more attractive to deploy.  // **Guidance for setting values:** The BAU cost of capital for all plant types is calculated as 7.4%, based on data from Lazard.</v>
      </c>
      <c r="Q343" s="76" t="str">
        <f>IF(ISBLANK(INDEX('Policy Characteristics'!K:K,MATCH($C343,'Policy Characteristics'!$C:$C,0))),"",INDEX('Policy Characteristics'!K:K,MATCH($C343,'Policy Characteristics'!$C:$C,0)))</f>
        <v/>
      </c>
      <c r="R343" s="76" t="str">
        <f>IF(ISBLANK(INDEX('Policy Characteristics'!L:L,MATCH($C343,'Policy Characteristics'!$C:$C,0))),"",INDEX('Policy Characteristics'!L:L,MATCH($C343,'Policy Characteristics'!$C:$C,0)))</f>
        <v/>
      </c>
      <c r="S343" s="78"/>
    </row>
    <row r="344" spans="1:19" x14ac:dyDescent="0.25">
      <c r="A344" s="76" t="str">
        <f>IF(ISBLANK(INDEX('Policy Characteristics'!A:A,MATCH($C344,'Policy Characteristics'!$C:$C,0))),"",INDEX('Policy Characteristics'!A:A,MATCH($C344,'Policy Characteristics'!$C:$C,0)))</f>
        <v>Electricity Supply</v>
      </c>
      <c r="B344" s="200" t="str">
        <f>IF(ISBLANK(INDEX('Policy Characteristics'!B:B,MATCH($C344,'Policy Characteristics'!$C:$C,0))),"",INDEX('Policy Characteristics'!B:B,MATCH($C344,'Policy Characteristics'!$C:$C,0)))</f>
        <v>Decrease Cost of Capital</v>
      </c>
      <c r="C344" s="76" t="str">
        <f t="shared" si="14"/>
        <v>Percentage Decrease in Cost of Capital for Power Plants</v>
      </c>
      <c r="D344" s="78" t="s">
        <v>451</v>
      </c>
      <c r="E344" s="88"/>
      <c r="F344" s="78" t="s">
        <v>452</v>
      </c>
      <c r="G344" s="78"/>
      <c r="H344" s="15">
        <v>1742</v>
      </c>
      <c r="I344" s="201" t="s">
        <v>43</v>
      </c>
      <c r="J344" s="202" t="str">
        <f>IF(ISBLANK(INDEX('Policy Characteristics'!D:D,MATCH($C344,'Policy Characteristics'!$C:$C,0))),"",INDEX('Policy Characteristics'!D:D,MATCH($C344,'Policy Characteristics'!$C:$C,0)))</f>
        <v>Decrease Electricity Sector Cost of Capital</v>
      </c>
      <c r="K344" s="76" t="str">
        <f>IF(ISBLANK(INDEX('Policy Characteristics'!E:E,MATCH($C344,'Policy Characteristics'!$C:$C,0))),"",INDEX('Policy Characteristics'!E:E,MATCH($C344,'Policy Characteristics'!$C:$C,0)))</f>
        <v>elec power plant cost of capital</v>
      </c>
      <c r="L344" s="76">
        <f>IF(ISBLANK(INDEX('Policy Characteristics'!F:F,MATCH($C344,'Policy Characteristics'!$C:$C,0))),"",INDEX('Policy Characteristics'!F:F,MATCH($C344,'Policy Characteristics'!$C:$C,0)))</f>
        <v>0</v>
      </c>
      <c r="M344" s="205">
        <f>IF(ISBLANK(INDEX('Policy Characteristics'!G:G,MATCH($C344,'Policy Characteristics'!$C:$C,0))),"",INDEX('Policy Characteristics'!G:G,MATCH($C344,'Policy Characteristics'!$C:$C,0)))</f>
        <v>1</v>
      </c>
      <c r="N344" s="76">
        <f>IF(ISBLANK(INDEX('Policy Characteristics'!H:H,MATCH($C344,'Policy Characteristics'!$C:$C,0))),"",INDEX('Policy Characteristics'!H:H,MATCH($C344,'Policy Characteristics'!$C:$C,0)))</f>
        <v>1</v>
      </c>
      <c r="O344" s="76" t="str">
        <f>IF(ISBLANK(INDEX('Policy Characteristics'!I:I,MATCH($C344,'Policy Characteristics'!$C:$C,0))),"",INDEX('Policy Characteristics'!I:I,MATCH($C344,'Policy Characteristics'!$C:$C,0)))</f>
        <v>% decrease</v>
      </c>
      <c r="P344" s="76" t="str">
        <f>IF(ISBLANK(INDEX('Policy Characteristics'!J:J,MATCH($C344,'Policy Characteristics'!$C:$C,0))),"",INDEX('Policy Characteristics'!J:J,MATCH($C344,'Policy Characteristics'!$C:$C,0)))</f>
        <v>**Description:** This policy decreases the cost of capital for new power plant investments, making the specified plant type more attractive to deploy.  // **Guidance for setting values:** The BAU cost of capital for all plant types is calculated as 7.4%, based on data from Lazard.</v>
      </c>
      <c r="Q344" s="76" t="str">
        <f>IF(ISBLANK(INDEX('Policy Characteristics'!K:K,MATCH($C344,'Policy Characteristics'!$C:$C,0))),"",INDEX('Policy Characteristics'!K:K,MATCH($C344,'Policy Characteristics'!$C:$C,0)))</f>
        <v/>
      </c>
      <c r="R344" s="76" t="str">
        <f>IF(ISBLANK(INDEX('Policy Characteristics'!L:L,MATCH($C344,'Policy Characteristics'!$C:$C,0))),"",INDEX('Policy Characteristics'!L:L,MATCH($C344,'Policy Characteristics'!$C:$C,0)))</f>
        <v/>
      </c>
      <c r="S344" s="78"/>
    </row>
    <row r="345" spans="1:19" x14ac:dyDescent="0.25">
      <c r="A345" s="76" t="str">
        <f>IF(ISBLANK(INDEX('Policy Characteristics'!A:A,MATCH($C345,'Policy Characteristics'!$C:$C,0))),"",INDEX('Policy Characteristics'!A:A,MATCH($C345,'Policy Characteristics'!$C:$C,0)))</f>
        <v>Electricity Supply</v>
      </c>
      <c r="B345" s="200" t="str">
        <f>IF(ISBLANK(INDEX('Policy Characteristics'!B:B,MATCH($C345,'Policy Characteristics'!$C:$C,0))),"",INDEX('Policy Characteristics'!B:B,MATCH($C345,'Policy Characteristics'!$C:$C,0)))</f>
        <v>Decrease Cost of Capital</v>
      </c>
      <c r="C345" s="76" t="str">
        <f t="shared" si="14"/>
        <v>Percentage Decrease in Cost of Capital for Power Plants</v>
      </c>
      <c r="D345" s="78" t="s">
        <v>988</v>
      </c>
      <c r="E345" s="88"/>
      <c r="F345" s="78" t="s">
        <v>712</v>
      </c>
      <c r="G345" s="78"/>
      <c r="H345" s="15">
        <v>1743</v>
      </c>
      <c r="I345" s="201" t="s">
        <v>44</v>
      </c>
      <c r="J345" s="202" t="str">
        <f>IF(ISBLANK(INDEX('Policy Characteristics'!D:D,MATCH($C345,'Policy Characteristics'!$C:$C,0))),"",INDEX('Policy Characteristics'!D:D,MATCH($C345,'Policy Characteristics'!$C:$C,0)))</f>
        <v>Decrease Electricity Sector Cost of Capital</v>
      </c>
      <c r="K345" s="76" t="str">
        <f>IF(ISBLANK(INDEX('Policy Characteristics'!E:E,MATCH($C345,'Policy Characteristics'!$C:$C,0))),"",INDEX('Policy Characteristics'!E:E,MATCH($C345,'Policy Characteristics'!$C:$C,0)))</f>
        <v>elec power plant cost of capital</v>
      </c>
      <c r="L345" s="76">
        <f>IF(ISBLANK(INDEX('Policy Characteristics'!F:F,MATCH($C345,'Policy Characteristics'!$C:$C,0))),"",INDEX('Policy Characteristics'!F:F,MATCH($C345,'Policy Characteristics'!$C:$C,0)))</f>
        <v>0</v>
      </c>
      <c r="M345" s="205">
        <f>IF(ISBLANK(INDEX('Policy Characteristics'!G:G,MATCH($C345,'Policy Characteristics'!$C:$C,0))),"",INDEX('Policy Characteristics'!G:G,MATCH($C345,'Policy Characteristics'!$C:$C,0)))</f>
        <v>1</v>
      </c>
      <c r="N345" s="76">
        <f>IF(ISBLANK(INDEX('Policy Characteristics'!H:H,MATCH($C345,'Policy Characteristics'!$C:$C,0))),"",INDEX('Policy Characteristics'!H:H,MATCH($C345,'Policy Characteristics'!$C:$C,0)))</f>
        <v>1</v>
      </c>
      <c r="O345" s="76" t="str">
        <f>IF(ISBLANK(INDEX('Policy Characteristics'!I:I,MATCH($C345,'Policy Characteristics'!$C:$C,0))),"",INDEX('Policy Characteristics'!I:I,MATCH($C345,'Policy Characteristics'!$C:$C,0)))</f>
        <v>% decrease</v>
      </c>
      <c r="P345" s="76" t="str">
        <f>IF(ISBLANK(INDEX('Policy Characteristics'!J:J,MATCH($C345,'Policy Characteristics'!$C:$C,0))),"",INDEX('Policy Characteristics'!J:J,MATCH($C345,'Policy Characteristics'!$C:$C,0)))</f>
        <v>**Description:** This policy decreases the cost of capital for new power plant investments, making the specified plant type more attractive to deploy.  // **Guidance for setting values:** The BAU cost of capital for all plant types is calculated as 7.4%, based on data from Lazard.</v>
      </c>
      <c r="Q345" s="76" t="str">
        <f>IF(ISBLANK(INDEX('Policy Characteristics'!K:K,MATCH($C345,'Policy Characteristics'!$C:$C,0))),"",INDEX('Policy Characteristics'!K:K,MATCH($C345,'Policy Characteristics'!$C:$C,0)))</f>
        <v/>
      </c>
      <c r="R345" s="76" t="str">
        <f>IF(ISBLANK(INDEX('Policy Characteristics'!L:L,MATCH($C345,'Policy Characteristics'!$C:$C,0))),"",INDEX('Policy Characteristics'!L:L,MATCH($C345,'Policy Characteristics'!$C:$C,0)))</f>
        <v/>
      </c>
      <c r="S345" s="78"/>
    </row>
    <row r="346" spans="1:19" x14ac:dyDescent="0.25">
      <c r="A346" s="76" t="str">
        <f>IF(ISBLANK(INDEX('Policy Characteristics'!A:A,MATCH($C346,'Policy Characteristics'!$C:$C,0))),"",INDEX('Policy Characteristics'!A:A,MATCH($C346,'Policy Characteristics'!$C:$C,0)))</f>
        <v>Electricity Supply</v>
      </c>
      <c r="B346" s="200" t="str">
        <f>IF(ISBLANK(INDEX('Policy Characteristics'!B:B,MATCH($C346,'Policy Characteristics'!$C:$C,0))),"",INDEX('Policy Characteristics'!B:B,MATCH($C346,'Policy Characteristics'!$C:$C,0)))</f>
        <v>Decrease Cost of Capital</v>
      </c>
      <c r="C346" s="76" t="str">
        <f t="shared" si="14"/>
        <v>Percentage Decrease in Cost of Capital for Power Plants</v>
      </c>
      <c r="D346" s="78" t="s">
        <v>989</v>
      </c>
      <c r="E346" s="88"/>
      <c r="F346" s="78" t="s">
        <v>832</v>
      </c>
      <c r="G346" s="78"/>
      <c r="H346" s="15">
        <v>1744</v>
      </c>
      <c r="I346" s="201" t="s">
        <v>44</v>
      </c>
      <c r="J346" s="202" t="str">
        <f>IF(ISBLANK(INDEX('Policy Characteristics'!D:D,MATCH($C346,'Policy Characteristics'!$C:$C,0))),"",INDEX('Policy Characteristics'!D:D,MATCH($C346,'Policy Characteristics'!$C:$C,0)))</f>
        <v>Decrease Electricity Sector Cost of Capital</v>
      </c>
      <c r="K346" s="76" t="str">
        <f>IF(ISBLANK(INDEX('Policy Characteristics'!E:E,MATCH($C346,'Policy Characteristics'!$C:$C,0))),"",INDEX('Policy Characteristics'!E:E,MATCH($C346,'Policy Characteristics'!$C:$C,0)))</f>
        <v>elec power plant cost of capital</v>
      </c>
      <c r="L346" s="76">
        <f>IF(ISBLANK(INDEX('Policy Characteristics'!F:F,MATCH($C346,'Policy Characteristics'!$C:$C,0))),"",INDEX('Policy Characteristics'!F:F,MATCH($C346,'Policy Characteristics'!$C:$C,0)))</f>
        <v>0</v>
      </c>
      <c r="M346" s="205">
        <f>IF(ISBLANK(INDEX('Policy Characteristics'!G:G,MATCH($C346,'Policy Characteristics'!$C:$C,0))),"",INDEX('Policy Characteristics'!G:G,MATCH($C346,'Policy Characteristics'!$C:$C,0)))</f>
        <v>1</v>
      </c>
      <c r="N346" s="76">
        <f>IF(ISBLANK(INDEX('Policy Characteristics'!H:H,MATCH($C346,'Policy Characteristics'!$C:$C,0))),"",INDEX('Policy Characteristics'!H:H,MATCH($C346,'Policy Characteristics'!$C:$C,0)))</f>
        <v>1</v>
      </c>
      <c r="O346" s="76" t="str">
        <f>IF(ISBLANK(INDEX('Policy Characteristics'!I:I,MATCH($C346,'Policy Characteristics'!$C:$C,0))),"",INDEX('Policy Characteristics'!I:I,MATCH($C346,'Policy Characteristics'!$C:$C,0)))</f>
        <v>% decrease</v>
      </c>
      <c r="P346" s="76" t="str">
        <f>IF(ISBLANK(INDEX('Policy Characteristics'!J:J,MATCH($C346,'Policy Characteristics'!$C:$C,0))),"",INDEX('Policy Characteristics'!J:J,MATCH($C346,'Policy Characteristics'!$C:$C,0)))</f>
        <v>**Description:** This policy decreases the cost of capital for new power plant investments, making the specified plant type more attractive to deploy.  // **Guidance for setting values:** The BAU cost of capital for all plant types is calculated as 7.4%, based on data from Lazard.</v>
      </c>
      <c r="Q346" s="76" t="str">
        <f>IF(ISBLANK(INDEX('Policy Characteristics'!K:K,MATCH($C346,'Policy Characteristics'!$C:$C,0))),"",INDEX('Policy Characteristics'!K:K,MATCH($C346,'Policy Characteristics'!$C:$C,0)))</f>
        <v/>
      </c>
      <c r="R346" s="76" t="str">
        <f>IF(ISBLANK(INDEX('Policy Characteristics'!L:L,MATCH($C346,'Policy Characteristics'!$C:$C,0))),"",INDEX('Policy Characteristics'!L:L,MATCH($C346,'Policy Characteristics'!$C:$C,0)))</f>
        <v/>
      </c>
      <c r="S346" s="78"/>
    </row>
    <row r="347" spans="1:19" x14ac:dyDescent="0.25">
      <c r="A347" s="76" t="str">
        <f>IF(ISBLANK(INDEX('Policy Characteristics'!A:A,MATCH($C347,'Policy Characteristics'!$C:$C,0))),"",INDEX('Policy Characteristics'!A:A,MATCH($C347,'Policy Characteristics'!$C:$C,0)))</f>
        <v>Electricity Supply</v>
      </c>
      <c r="B347" s="200" t="str">
        <f>IF(ISBLANK(INDEX('Policy Characteristics'!B:B,MATCH($C347,'Policy Characteristics'!$C:$C,0))),"",INDEX('Policy Characteristics'!B:B,MATCH($C347,'Policy Characteristics'!$C:$C,0)))</f>
        <v>Decrease Cost of Capital</v>
      </c>
      <c r="C347" s="76" t="str">
        <f t="shared" si="14"/>
        <v>Percentage Decrease in Cost of Capital for Power Plants</v>
      </c>
      <c r="D347" s="78" t="s">
        <v>990</v>
      </c>
      <c r="E347" s="88"/>
      <c r="F347" s="78" t="s">
        <v>714</v>
      </c>
      <c r="G347" s="78"/>
      <c r="H347" s="15">
        <v>1745</v>
      </c>
      <c r="I347" s="201" t="s">
        <v>44</v>
      </c>
      <c r="J347" s="202" t="str">
        <f>IF(ISBLANK(INDEX('Policy Characteristics'!D:D,MATCH($C347,'Policy Characteristics'!$C:$C,0))),"",INDEX('Policy Characteristics'!D:D,MATCH($C347,'Policy Characteristics'!$C:$C,0)))</f>
        <v>Decrease Electricity Sector Cost of Capital</v>
      </c>
      <c r="K347" s="76" t="str">
        <f>IF(ISBLANK(INDEX('Policy Characteristics'!E:E,MATCH($C347,'Policy Characteristics'!$C:$C,0))),"",INDEX('Policy Characteristics'!E:E,MATCH($C347,'Policy Characteristics'!$C:$C,0)))</f>
        <v>elec power plant cost of capital</v>
      </c>
      <c r="L347" s="76">
        <f>IF(ISBLANK(INDEX('Policy Characteristics'!F:F,MATCH($C347,'Policy Characteristics'!$C:$C,0))),"",INDEX('Policy Characteristics'!F:F,MATCH($C347,'Policy Characteristics'!$C:$C,0)))</f>
        <v>0</v>
      </c>
      <c r="M347" s="205">
        <f>IF(ISBLANK(INDEX('Policy Characteristics'!G:G,MATCH($C347,'Policy Characteristics'!$C:$C,0))),"",INDEX('Policy Characteristics'!G:G,MATCH($C347,'Policy Characteristics'!$C:$C,0)))</f>
        <v>1</v>
      </c>
      <c r="N347" s="76">
        <f>IF(ISBLANK(INDEX('Policy Characteristics'!H:H,MATCH($C347,'Policy Characteristics'!$C:$C,0))),"",INDEX('Policy Characteristics'!H:H,MATCH($C347,'Policy Characteristics'!$C:$C,0)))</f>
        <v>1</v>
      </c>
      <c r="O347" s="76" t="str">
        <f>IF(ISBLANK(INDEX('Policy Characteristics'!I:I,MATCH($C347,'Policy Characteristics'!$C:$C,0))),"",INDEX('Policy Characteristics'!I:I,MATCH($C347,'Policy Characteristics'!$C:$C,0)))</f>
        <v>% decrease</v>
      </c>
      <c r="P347" s="76" t="str">
        <f>IF(ISBLANK(INDEX('Policy Characteristics'!J:J,MATCH($C347,'Policy Characteristics'!$C:$C,0))),"",INDEX('Policy Characteristics'!J:J,MATCH($C347,'Policy Characteristics'!$C:$C,0)))</f>
        <v>**Description:** This policy decreases the cost of capital for new power plant investments, making the specified plant type more attractive to deploy.  // **Guidance for setting values:** The BAU cost of capital for all plant types is calculated as 7.4%, based on data from Lazard.</v>
      </c>
      <c r="Q347" s="76" t="str">
        <f>IF(ISBLANK(INDEX('Policy Characteristics'!K:K,MATCH($C347,'Policy Characteristics'!$C:$C,0))),"",INDEX('Policy Characteristics'!K:K,MATCH($C347,'Policy Characteristics'!$C:$C,0)))</f>
        <v/>
      </c>
      <c r="R347" s="76" t="str">
        <f>IF(ISBLANK(INDEX('Policy Characteristics'!L:L,MATCH($C347,'Policy Characteristics'!$C:$C,0))),"",INDEX('Policy Characteristics'!L:L,MATCH($C347,'Policy Characteristics'!$C:$C,0)))</f>
        <v/>
      </c>
      <c r="S347" s="78"/>
    </row>
    <row r="348" spans="1:19" x14ac:dyDescent="0.25">
      <c r="A348" s="76" t="str">
        <f>IF(ISBLANK(INDEX('Policy Characteristics'!A:A,MATCH($C348,'Policy Characteristics'!$C:$C,0))),"",INDEX('Policy Characteristics'!A:A,MATCH($C348,'Policy Characteristics'!$C:$C,0)))</f>
        <v>Electricity Supply</v>
      </c>
      <c r="B348" s="200" t="str">
        <f>IF(ISBLANK(INDEX('Policy Characteristics'!B:B,MATCH($C348,'Policy Characteristics'!$C:$C,0))),"",INDEX('Policy Characteristics'!B:B,MATCH($C348,'Policy Characteristics'!$C:$C,0)))</f>
        <v>Decrease Cost of Capital</v>
      </c>
      <c r="C348" s="76" t="str">
        <f t="shared" si="14"/>
        <v>Percentage Decrease in Cost of Capital for Power Plants</v>
      </c>
      <c r="D348" s="78" t="s">
        <v>1655</v>
      </c>
      <c r="E348" s="88"/>
      <c r="F348" s="78" t="s">
        <v>1662</v>
      </c>
      <c r="G348" s="78"/>
      <c r="H348" s="15">
        <v>1804</v>
      </c>
      <c r="I348" s="201" t="s">
        <v>43</v>
      </c>
      <c r="J348" s="202" t="str">
        <f>IF(ISBLANK(INDEX('Policy Characteristics'!D:D,MATCH($C348,'Policy Characteristics'!$C:$C,0))),"",INDEX('Policy Characteristics'!D:D,MATCH($C348,'Policy Characteristics'!$C:$C,0)))</f>
        <v>Decrease Electricity Sector Cost of Capital</v>
      </c>
      <c r="K348" s="76" t="str">
        <f>IF(ISBLANK(INDEX('Policy Characteristics'!E:E,MATCH($C348,'Policy Characteristics'!$C:$C,0))),"",INDEX('Policy Characteristics'!E:E,MATCH($C348,'Policy Characteristics'!$C:$C,0)))</f>
        <v>elec power plant cost of capital</v>
      </c>
      <c r="L348" s="76">
        <f>IF(ISBLANK(INDEX('Policy Characteristics'!F:F,MATCH($C348,'Policy Characteristics'!$C:$C,0))),"",INDEX('Policy Characteristics'!F:F,MATCH($C348,'Policy Characteristics'!$C:$C,0)))</f>
        <v>0</v>
      </c>
      <c r="M348" s="205">
        <f>IF(ISBLANK(INDEX('Policy Characteristics'!G:G,MATCH($C348,'Policy Characteristics'!$C:$C,0))),"",INDEX('Policy Characteristics'!G:G,MATCH($C348,'Policy Characteristics'!$C:$C,0)))</f>
        <v>1</v>
      </c>
      <c r="N348" s="76">
        <f>IF(ISBLANK(INDEX('Policy Characteristics'!H:H,MATCH($C348,'Policy Characteristics'!$C:$C,0))),"",INDEX('Policy Characteristics'!H:H,MATCH($C348,'Policy Characteristics'!$C:$C,0)))</f>
        <v>1</v>
      </c>
      <c r="O348" s="76" t="str">
        <f>IF(ISBLANK(INDEX('Policy Characteristics'!I:I,MATCH($C348,'Policy Characteristics'!$C:$C,0))),"",INDEX('Policy Characteristics'!I:I,MATCH($C348,'Policy Characteristics'!$C:$C,0)))</f>
        <v>% decrease</v>
      </c>
      <c r="P348" s="76" t="str">
        <f>IF(ISBLANK(INDEX('Policy Characteristics'!J:J,MATCH($C348,'Policy Characteristics'!$C:$C,0))),"",INDEX('Policy Characteristics'!J:J,MATCH($C348,'Policy Characteristics'!$C:$C,0)))</f>
        <v>**Description:** This policy decreases the cost of capital for new power plant investments, making the specified plant type more attractive to deploy.  // **Guidance for setting values:** The BAU cost of capital for all plant types is calculated as 7.4%, based on data from Lazard.</v>
      </c>
      <c r="Q348" s="76" t="str">
        <f>IF(ISBLANK(INDEX('Policy Characteristics'!K:K,MATCH($C348,'Policy Characteristics'!$C:$C,0))),"",INDEX('Policy Characteristics'!K:K,MATCH($C348,'Policy Characteristics'!$C:$C,0)))</f>
        <v/>
      </c>
      <c r="R348" s="76" t="str">
        <f>IF(ISBLANK(INDEX('Policy Characteristics'!L:L,MATCH($C348,'Policy Characteristics'!$C:$C,0))),"",INDEX('Policy Characteristics'!L:L,MATCH($C348,'Policy Characteristics'!$C:$C,0)))</f>
        <v/>
      </c>
      <c r="S348" s="78"/>
    </row>
    <row r="349" spans="1:19" x14ac:dyDescent="0.25">
      <c r="A349" s="76" t="str">
        <f>IF(ISBLANK(INDEX('Policy Characteristics'!A:A,MATCH($C349,'Policy Characteristics'!$C:$C,0))),"",INDEX('Policy Characteristics'!A:A,MATCH($C349,'Policy Characteristics'!$C:$C,0)))</f>
        <v>Electricity Supply</v>
      </c>
      <c r="B349" s="200" t="str">
        <f>IF(ISBLANK(INDEX('Policy Characteristics'!B:B,MATCH($C349,'Policy Characteristics'!$C:$C,0))),"",INDEX('Policy Characteristics'!B:B,MATCH($C349,'Policy Characteristics'!$C:$C,0)))</f>
        <v>Decrease Cost of Capital</v>
      </c>
      <c r="C349" s="76" t="str">
        <f t="shared" si="14"/>
        <v>Percentage Decrease in Cost of Capital for Power Plants</v>
      </c>
      <c r="D349" s="78" t="s">
        <v>1658</v>
      </c>
      <c r="E349" s="88"/>
      <c r="F349" s="78" t="s">
        <v>1663</v>
      </c>
      <c r="G349" s="78"/>
      <c r="H349" s="15">
        <v>1805</v>
      </c>
      <c r="I349" s="201" t="s">
        <v>43</v>
      </c>
      <c r="J349" s="202" t="str">
        <f>IF(ISBLANK(INDEX('Policy Characteristics'!D:D,MATCH($C349,'Policy Characteristics'!$C:$C,0))),"",INDEX('Policy Characteristics'!D:D,MATCH($C349,'Policy Characteristics'!$C:$C,0)))</f>
        <v>Decrease Electricity Sector Cost of Capital</v>
      </c>
      <c r="K349" s="76" t="str">
        <f>IF(ISBLANK(INDEX('Policy Characteristics'!E:E,MATCH($C349,'Policy Characteristics'!$C:$C,0))),"",INDEX('Policy Characteristics'!E:E,MATCH($C349,'Policy Characteristics'!$C:$C,0)))</f>
        <v>elec power plant cost of capital</v>
      </c>
      <c r="L349" s="76">
        <f>IF(ISBLANK(INDEX('Policy Characteristics'!F:F,MATCH($C349,'Policy Characteristics'!$C:$C,0))),"",INDEX('Policy Characteristics'!F:F,MATCH($C349,'Policy Characteristics'!$C:$C,0)))</f>
        <v>0</v>
      </c>
      <c r="M349" s="205">
        <f>IF(ISBLANK(INDEX('Policy Characteristics'!G:G,MATCH($C349,'Policy Characteristics'!$C:$C,0))),"",INDEX('Policy Characteristics'!G:G,MATCH($C349,'Policy Characteristics'!$C:$C,0)))</f>
        <v>1</v>
      </c>
      <c r="N349" s="76">
        <f>IF(ISBLANK(INDEX('Policy Characteristics'!H:H,MATCH($C349,'Policy Characteristics'!$C:$C,0))),"",INDEX('Policy Characteristics'!H:H,MATCH($C349,'Policy Characteristics'!$C:$C,0)))</f>
        <v>1</v>
      </c>
      <c r="O349" s="76" t="str">
        <f>IF(ISBLANK(INDEX('Policy Characteristics'!I:I,MATCH($C349,'Policy Characteristics'!$C:$C,0))),"",INDEX('Policy Characteristics'!I:I,MATCH($C349,'Policy Characteristics'!$C:$C,0)))</f>
        <v>% decrease</v>
      </c>
      <c r="P349" s="76" t="str">
        <f>IF(ISBLANK(INDEX('Policy Characteristics'!J:J,MATCH($C349,'Policy Characteristics'!$C:$C,0))),"",INDEX('Policy Characteristics'!J:J,MATCH($C349,'Policy Characteristics'!$C:$C,0)))</f>
        <v>**Description:** This policy decreases the cost of capital for new power plant investments, making the specified plant type more attractive to deploy.  // **Guidance for setting values:** The BAU cost of capital for all plant types is calculated as 7.4%, based on data from Lazard.</v>
      </c>
      <c r="Q349" s="76" t="str">
        <f>IF(ISBLANK(INDEX('Policy Characteristics'!K:K,MATCH($C349,'Policy Characteristics'!$C:$C,0))),"",INDEX('Policy Characteristics'!K:K,MATCH($C349,'Policy Characteristics'!$C:$C,0)))</f>
        <v/>
      </c>
      <c r="R349" s="76" t="str">
        <f>IF(ISBLANK(INDEX('Policy Characteristics'!L:L,MATCH($C349,'Policy Characteristics'!$C:$C,0))),"",INDEX('Policy Characteristics'!L:L,MATCH($C349,'Policy Characteristics'!$C:$C,0)))</f>
        <v/>
      </c>
      <c r="S349" s="78"/>
    </row>
    <row r="350" spans="1:19" x14ac:dyDescent="0.25">
      <c r="A350" s="76" t="str">
        <f>IF(ISBLANK(INDEX('Policy Characteristics'!A:A,MATCH($C350,'Policy Characteristics'!$C:$C,0))),"",INDEX('Policy Characteristics'!A:A,MATCH($C350,'Policy Characteristics'!$C:$C,0)))</f>
        <v>Electricity Supply</v>
      </c>
      <c r="B350" s="200" t="str">
        <f>IF(ISBLANK(INDEX('Policy Characteristics'!B:B,MATCH($C350,'Policy Characteristics'!$C:$C,0))),"",INDEX('Policy Characteristics'!B:B,MATCH($C350,'Policy Characteristics'!$C:$C,0)))</f>
        <v>Decrease Cost of Capital</v>
      </c>
      <c r="C350" s="76" t="str">
        <f t="shared" si="14"/>
        <v>Percentage Decrease in Cost of Capital for Power Plants</v>
      </c>
      <c r="D350" s="78" t="s">
        <v>1659</v>
      </c>
      <c r="E350" s="88"/>
      <c r="F350" s="78" t="s">
        <v>1664</v>
      </c>
      <c r="G350" s="78"/>
      <c r="H350" s="15">
        <v>1806</v>
      </c>
      <c r="I350" s="201" t="s">
        <v>43</v>
      </c>
      <c r="J350" s="202" t="str">
        <f>IF(ISBLANK(INDEX('Policy Characteristics'!D:D,MATCH($C350,'Policy Characteristics'!$C:$C,0))),"",INDEX('Policy Characteristics'!D:D,MATCH($C350,'Policy Characteristics'!$C:$C,0)))</f>
        <v>Decrease Electricity Sector Cost of Capital</v>
      </c>
      <c r="K350" s="76" t="str">
        <f>IF(ISBLANK(INDEX('Policy Characteristics'!E:E,MATCH($C350,'Policy Characteristics'!$C:$C,0))),"",INDEX('Policy Characteristics'!E:E,MATCH($C350,'Policy Characteristics'!$C:$C,0)))</f>
        <v>elec power plant cost of capital</v>
      </c>
      <c r="L350" s="76">
        <f>IF(ISBLANK(INDEX('Policy Characteristics'!F:F,MATCH($C350,'Policy Characteristics'!$C:$C,0))),"",INDEX('Policy Characteristics'!F:F,MATCH($C350,'Policy Characteristics'!$C:$C,0)))</f>
        <v>0</v>
      </c>
      <c r="M350" s="205">
        <f>IF(ISBLANK(INDEX('Policy Characteristics'!G:G,MATCH($C350,'Policy Characteristics'!$C:$C,0))),"",INDEX('Policy Characteristics'!G:G,MATCH($C350,'Policy Characteristics'!$C:$C,0)))</f>
        <v>1</v>
      </c>
      <c r="N350" s="76">
        <f>IF(ISBLANK(INDEX('Policy Characteristics'!H:H,MATCH($C350,'Policy Characteristics'!$C:$C,0))),"",INDEX('Policy Characteristics'!H:H,MATCH($C350,'Policy Characteristics'!$C:$C,0)))</f>
        <v>1</v>
      </c>
      <c r="O350" s="76" t="str">
        <f>IF(ISBLANK(INDEX('Policy Characteristics'!I:I,MATCH($C350,'Policy Characteristics'!$C:$C,0))),"",INDEX('Policy Characteristics'!I:I,MATCH($C350,'Policy Characteristics'!$C:$C,0)))</f>
        <v>% decrease</v>
      </c>
      <c r="P350" s="76" t="str">
        <f>IF(ISBLANK(INDEX('Policy Characteristics'!J:J,MATCH($C350,'Policy Characteristics'!$C:$C,0))),"",INDEX('Policy Characteristics'!J:J,MATCH($C350,'Policy Characteristics'!$C:$C,0)))</f>
        <v>**Description:** This policy decreases the cost of capital for new power plant investments, making the specified plant type more attractive to deploy.  // **Guidance for setting values:** The BAU cost of capital for all plant types is calculated as 7.4%, based on data from Lazard.</v>
      </c>
      <c r="Q350" s="76" t="str">
        <f>IF(ISBLANK(INDEX('Policy Characteristics'!K:K,MATCH($C350,'Policy Characteristics'!$C:$C,0))),"",INDEX('Policy Characteristics'!K:K,MATCH($C350,'Policy Characteristics'!$C:$C,0)))</f>
        <v/>
      </c>
      <c r="R350" s="76" t="str">
        <f>IF(ISBLANK(INDEX('Policy Characteristics'!L:L,MATCH($C350,'Policy Characteristics'!$C:$C,0))),"",INDEX('Policy Characteristics'!L:L,MATCH($C350,'Policy Characteristics'!$C:$C,0)))</f>
        <v/>
      </c>
      <c r="S350" s="78"/>
    </row>
    <row r="351" spans="1:19" x14ac:dyDescent="0.25">
      <c r="A351" s="76" t="str">
        <f>IF(ISBLANK(INDEX('Policy Characteristics'!A:A,MATCH($C351,'Policy Characteristics'!$C:$C,0))),"",INDEX('Policy Characteristics'!A:A,MATCH($C351,'Policy Characteristics'!$C:$C,0)))</f>
        <v>Electricity Supply</v>
      </c>
      <c r="B351" s="200" t="str">
        <f>IF(ISBLANK(INDEX('Policy Characteristics'!B:B,MATCH($C351,'Policy Characteristics'!$C:$C,0))),"",INDEX('Policy Characteristics'!B:B,MATCH($C351,'Policy Characteristics'!$C:$C,0)))</f>
        <v>Decrease Cost of Capital</v>
      </c>
      <c r="C351" s="76" t="str">
        <f t="shared" si="14"/>
        <v>Percentage Decrease in Cost of Capital for Power Plants</v>
      </c>
      <c r="D351" s="78" t="s">
        <v>1660</v>
      </c>
      <c r="E351" s="88"/>
      <c r="F351" s="78" t="s">
        <v>1665</v>
      </c>
      <c r="G351" s="78"/>
      <c r="H351" s="15">
        <v>1807</v>
      </c>
      <c r="I351" s="201" t="s">
        <v>43</v>
      </c>
      <c r="J351" s="202" t="str">
        <f>IF(ISBLANK(INDEX('Policy Characteristics'!D:D,MATCH($C351,'Policy Characteristics'!$C:$C,0))),"",INDEX('Policy Characteristics'!D:D,MATCH($C351,'Policy Characteristics'!$C:$C,0)))</f>
        <v>Decrease Electricity Sector Cost of Capital</v>
      </c>
      <c r="K351" s="76" t="str">
        <f>IF(ISBLANK(INDEX('Policy Characteristics'!E:E,MATCH($C351,'Policy Characteristics'!$C:$C,0))),"",INDEX('Policy Characteristics'!E:E,MATCH($C351,'Policy Characteristics'!$C:$C,0)))</f>
        <v>elec power plant cost of capital</v>
      </c>
      <c r="L351" s="76">
        <f>IF(ISBLANK(INDEX('Policy Characteristics'!F:F,MATCH($C351,'Policy Characteristics'!$C:$C,0))),"",INDEX('Policy Characteristics'!F:F,MATCH($C351,'Policy Characteristics'!$C:$C,0)))</f>
        <v>0</v>
      </c>
      <c r="M351" s="205">
        <f>IF(ISBLANK(INDEX('Policy Characteristics'!G:G,MATCH($C351,'Policy Characteristics'!$C:$C,0))),"",INDEX('Policy Characteristics'!G:G,MATCH($C351,'Policy Characteristics'!$C:$C,0)))</f>
        <v>1</v>
      </c>
      <c r="N351" s="76">
        <f>IF(ISBLANK(INDEX('Policy Characteristics'!H:H,MATCH($C351,'Policy Characteristics'!$C:$C,0))),"",INDEX('Policy Characteristics'!H:H,MATCH($C351,'Policy Characteristics'!$C:$C,0)))</f>
        <v>1</v>
      </c>
      <c r="O351" s="76" t="str">
        <f>IF(ISBLANK(INDEX('Policy Characteristics'!I:I,MATCH($C351,'Policy Characteristics'!$C:$C,0))),"",INDEX('Policy Characteristics'!I:I,MATCH($C351,'Policy Characteristics'!$C:$C,0)))</f>
        <v>% decrease</v>
      </c>
      <c r="P351" s="76" t="str">
        <f>IF(ISBLANK(INDEX('Policy Characteristics'!J:J,MATCH($C351,'Policy Characteristics'!$C:$C,0))),"",INDEX('Policy Characteristics'!J:J,MATCH($C351,'Policy Characteristics'!$C:$C,0)))</f>
        <v>**Description:** This policy decreases the cost of capital for new power plant investments, making the specified plant type more attractive to deploy.  // **Guidance for setting values:** The BAU cost of capital for all plant types is calculated as 7.4%, based on data from Lazard.</v>
      </c>
      <c r="Q351" s="76" t="str">
        <f>IF(ISBLANK(INDEX('Policy Characteristics'!K:K,MATCH($C351,'Policy Characteristics'!$C:$C,0))),"",INDEX('Policy Characteristics'!K:K,MATCH($C351,'Policy Characteristics'!$C:$C,0)))</f>
        <v/>
      </c>
      <c r="R351" s="76" t="str">
        <f>IF(ISBLANK(INDEX('Policy Characteristics'!L:L,MATCH($C351,'Policy Characteristics'!$C:$C,0))),"",INDEX('Policy Characteristics'!L:L,MATCH($C351,'Policy Characteristics'!$C:$C,0)))</f>
        <v/>
      </c>
      <c r="S351" s="78"/>
    </row>
    <row r="352" spans="1:19" x14ac:dyDescent="0.25">
      <c r="A352" s="76" t="str">
        <f>IF(ISBLANK(INDEX('Policy Characteristics'!A:A,MATCH($C352,'Policy Characteristics'!$C:$C,0))),"",INDEX('Policy Characteristics'!A:A,MATCH($C352,'Policy Characteristics'!$C:$C,0)))</f>
        <v>Electricity Supply</v>
      </c>
      <c r="B352" s="200" t="str">
        <f>IF(ISBLANK(INDEX('Policy Characteristics'!B:B,MATCH($C352,'Policy Characteristics'!$C:$C,0))),"",INDEX('Policy Characteristics'!B:B,MATCH($C352,'Policy Characteristics'!$C:$C,0)))</f>
        <v>Decrease Cost of Capital</v>
      </c>
      <c r="C352" s="76" t="str">
        <f t="shared" si="14"/>
        <v>Percentage Decrease in Cost of Capital for Power Plants</v>
      </c>
      <c r="D352" s="78" t="s">
        <v>1661</v>
      </c>
      <c r="E352" s="88"/>
      <c r="F352" s="78" t="s">
        <v>1666</v>
      </c>
      <c r="G352" s="78"/>
      <c r="H352" s="15">
        <v>1808</v>
      </c>
      <c r="I352" s="201" t="s">
        <v>43</v>
      </c>
      <c r="J352" s="202" t="str">
        <f>IF(ISBLANK(INDEX('Policy Characteristics'!D:D,MATCH($C352,'Policy Characteristics'!$C:$C,0))),"",INDEX('Policy Characteristics'!D:D,MATCH($C352,'Policy Characteristics'!$C:$C,0)))</f>
        <v>Decrease Electricity Sector Cost of Capital</v>
      </c>
      <c r="K352" s="76" t="str">
        <f>IF(ISBLANK(INDEX('Policy Characteristics'!E:E,MATCH($C352,'Policy Characteristics'!$C:$C,0))),"",INDEX('Policy Characteristics'!E:E,MATCH($C352,'Policy Characteristics'!$C:$C,0)))</f>
        <v>elec power plant cost of capital</v>
      </c>
      <c r="L352" s="76">
        <f>IF(ISBLANK(INDEX('Policy Characteristics'!F:F,MATCH($C352,'Policy Characteristics'!$C:$C,0))),"",INDEX('Policy Characteristics'!F:F,MATCH($C352,'Policy Characteristics'!$C:$C,0)))</f>
        <v>0</v>
      </c>
      <c r="M352" s="205">
        <f>IF(ISBLANK(INDEX('Policy Characteristics'!G:G,MATCH($C352,'Policy Characteristics'!$C:$C,0))),"",INDEX('Policy Characteristics'!G:G,MATCH($C352,'Policy Characteristics'!$C:$C,0)))</f>
        <v>1</v>
      </c>
      <c r="N352" s="76">
        <f>IF(ISBLANK(INDEX('Policy Characteristics'!H:H,MATCH($C352,'Policy Characteristics'!$C:$C,0))),"",INDEX('Policy Characteristics'!H:H,MATCH($C352,'Policy Characteristics'!$C:$C,0)))</f>
        <v>1</v>
      </c>
      <c r="O352" s="76" t="str">
        <f>IF(ISBLANK(INDEX('Policy Characteristics'!I:I,MATCH($C352,'Policy Characteristics'!$C:$C,0))),"",INDEX('Policy Characteristics'!I:I,MATCH($C352,'Policy Characteristics'!$C:$C,0)))</f>
        <v>% decrease</v>
      </c>
      <c r="P352" s="76" t="str">
        <f>IF(ISBLANK(INDEX('Policy Characteristics'!J:J,MATCH($C352,'Policy Characteristics'!$C:$C,0))),"",INDEX('Policy Characteristics'!J:J,MATCH($C352,'Policy Characteristics'!$C:$C,0)))</f>
        <v>**Description:** This policy decreases the cost of capital for new power plant investments, making the specified plant type more attractive to deploy.  // **Guidance for setting values:** The BAU cost of capital for all plant types is calculated as 7.4%, based on data from Lazard.</v>
      </c>
      <c r="Q352" s="76" t="str">
        <f>IF(ISBLANK(INDEX('Policy Characteristics'!K:K,MATCH($C352,'Policy Characteristics'!$C:$C,0))),"",INDEX('Policy Characteristics'!K:K,MATCH($C352,'Policy Characteristics'!$C:$C,0)))</f>
        <v/>
      </c>
      <c r="R352" s="76" t="str">
        <f>IF(ISBLANK(INDEX('Policy Characteristics'!L:L,MATCH($C352,'Policy Characteristics'!$C:$C,0))),"",INDEX('Policy Characteristics'!L:L,MATCH($C352,'Policy Characteristics'!$C:$C,0)))</f>
        <v/>
      </c>
      <c r="S352" s="78"/>
    </row>
    <row r="353" spans="1:19" x14ac:dyDescent="0.25">
      <c r="A353" s="76" t="str">
        <f>IF(ISBLANK(INDEX('Policy Characteristics'!A:A,MATCH($C353,'Policy Characteristics'!$C:$C,0))),"",INDEX('Policy Characteristics'!A:A,MATCH($C353,'Policy Characteristics'!$C:$C,0)))</f>
        <v>Electricity Supply</v>
      </c>
      <c r="B353" s="200" t="str">
        <f>IF(ISBLANK(INDEX('Policy Characteristics'!B:B,MATCH($C353,'Policy Characteristics'!$C:$C,0))),"",INDEX('Policy Characteristics'!B:B,MATCH($C353,'Policy Characteristics'!$C:$C,0)))</f>
        <v>Decrease Cost of Capital</v>
      </c>
      <c r="C353" s="76" t="str">
        <f t="shared" si="14"/>
        <v>Percentage Decrease in Cost of Capital for Power Plants</v>
      </c>
      <c r="D353" s="78" t="s">
        <v>1748</v>
      </c>
      <c r="E353" s="88"/>
      <c r="F353" s="78" t="s">
        <v>1746</v>
      </c>
      <c r="G353" s="78"/>
      <c r="H353" s="15">
        <v>1809</v>
      </c>
      <c r="I353" s="201" t="s">
        <v>43</v>
      </c>
      <c r="J353" s="202" t="str">
        <f>IF(ISBLANK(INDEX('Policy Characteristics'!D:D,MATCH($C353,'Policy Characteristics'!$C:$C,0))),"",INDEX('Policy Characteristics'!D:D,MATCH($C353,'Policy Characteristics'!$C:$C,0)))</f>
        <v>Decrease Electricity Sector Cost of Capital</v>
      </c>
      <c r="K353" s="76" t="str">
        <f>IF(ISBLANK(INDEX('Policy Characteristics'!E:E,MATCH($C353,'Policy Characteristics'!$C:$C,0))),"",INDEX('Policy Characteristics'!E:E,MATCH($C353,'Policy Characteristics'!$C:$C,0)))</f>
        <v>elec power plant cost of capital</v>
      </c>
      <c r="L353" s="76">
        <f>IF(ISBLANK(INDEX('Policy Characteristics'!F:F,MATCH($C353,'Policy Characteristics'!$C:$C,0))),"",INDEX('Policy Characteristics'!F:F,MATCH($C353,'Policy Characteristics'!$C:$C,0)))</f>
        <v>0</v>
      </c>
      <c r="M353" s="205">
        <f>IF(ISBLANK(INDEX('Policy Characteristics'!G:G,MATCH($C353,'Policy Characteristics'!$C:$C,0))),"",INDEX('Policy Characteristics'!G:G,MATCH($C353,'Policy Characteristics'!$C:$C,0)))</f>
        <v>1</v>
      </c>
      <c r="N353" s="76">
        <f>IF(ISBLANK(INDEX('Policy Characteristics'!H:H,MATCH($C353,'Policy Characteristics'!$C:$C,0))),"",INDEX('Policy Characteristics'!H:H,MATCH($C353,'Policy Characteristics'!$C:$C,0)))</f>
        <v>1</v>
      </c>
      <c r="O353" s="76" t="str">
        <f>IF(ISBLANK(INDEX('Policy Characteristics'!I:I,MATCH($C353,'Policy Characteristics'!$C:$C,0))),"",INDEX('Policy Characteristics'!I:I,MATCH($C353,'Policy Characteristics'!$C:$C,0)))</f>
        <v>% decrease</v>
      </c>
      <c r="P353" s="76" t="str">
        <f>IF(ISBLANK(INDEX('Policy Characteristics'!J:J,MATCH($C353,'Policy Characteristics'!$C:$C,0))),"",INDEX('Policy Characteristics'!J:J,MATCH($C353,'Policy Characteristics'!$C:$C,0)))</f>
        <v>**Description:** This policy decreases the cost of capital for new power plant investments, making the specified plant type more attractive to deploy.  // **Guidance for setting values:** The BAU cost of capital for all plant types is calculated as 7.4%, based on data from Lazard.</v>
      </c>
      <c r="Q353" s="76" t="str">
        <f>IF(ISBLANK(INDEX('Policy Characteristics'!K:K,MATCH($C353,'Policy Characteristics'!$C:$C,0))),"",INDEX('Policy Characteristics'!K:K,MATCH($C353,'Policy Characteristics'!$C:$C,0)))</f>
        <v/>
      </c>
      <c r="R353" s="76" t="str">
        <f>IF(ISBLANK(INDEX('Policy Characteristics'!L:L,MATCH($C353,'Policy Characteristics'!$C:$C,0))),"",INDEX('Policy Characteristics'!L:L,MATCH($C353,'Policy Characteristics'!$C:$C,0)))</f>
        <v/>
      </c>
      <c r="S353" s="78"/>
    </row>
    <row r="354" spans="1:19" x14ac:dyDescent="0.25">
      <c r="A354" s="76" t="str">
        <f>IF(ISBLANK(INDEX('Policy Characteristics'!A:A,MATCH($C354,'Policy Characteristics'!$C:$C,0))),"",INDEX('Policy Characteristics'!A:A,MATCH($C354,'Policy Characteristics'!$C:$C,0)))</f>
        <v>Electricity Supply</v>
      </c>
      <c r="B354" s="200" t="str">
        <f>IF(ISBLANK(INDEX('Policy Characteristics'!B:B,MATCH($C354,'Policy Characteristics'!$C:$C,0))),"",INDEX('Policy Characteristics'!B:B,MATCH($C354,'Policy Characteristics'!$C:$C,0)))</f>
        <v>Decrease Cost of Capital</v>
      </c>
      <c r="C354" s="76" t="str">
        <f t="shared" si="14"/>
        <v>Percentage Decrease in Cost of Capital for Power Plants</v>
      </c>
      <c r="D354" s="78" t="s">
        <v>1749</v>
      </c>
      <c r="E354" s="88"/>
      <c r="F354" s="78" t="s">
        <v>1747</v>
      </c>
      <c r="G354" s="78"/>
      <c r="H354" s="15">
        <v>2238</v>
      </c>
      <c r="I354" s="201" t="s">
        <v>43</v>
      </c>
      <c r="J354" s="202" t="str">
        <f>IF(ISBLANK(INDEX('Policy Characteristics'!D:D,MATCH($C354,'Policy Characteristics'!$C:$C,0))),"",INDEX('Policy Characteristics'!D:D,MATCH($C354,'Policy Characteristics'!$C:$C,0)))</f>
        <v>Decrease Electricity Sector Cost of Capital</v>
      </c>
      <c r="K354" s="76" t="str">
        <f>IF(ISBLANK(INDEX('Policy Characteristics'!E:E,MATCH($C354,'Policy Characteristics'!$C:$C,0))),"",INDEX('Policy Characteristics'!E:E,MATCH($C354,'Policy Characteristics'!$C:$C,0)))</f>
        <v>elec power plant cost of capital</v>
      </c>
      <c r="L354" s="76">
        <f>IF(ISBLANK(INDEX('Policy Characteristics'!F:F,MATCH($C354,'Policy Characteristics'!$C:$C,0))),"",INDEX('Policy Characteristics'!F:F,MATCH($C354,'Policy Characteristics'!$C:$C,0)))</f>
        <v>0</v>
      </c>
      <c r="M354" s="205">
        <f>IF(ISBLANK(INDEX('Policy Characteristics'!G:G,MATCH($C354,'Policy Characteristics'!$C:$C,0))),"",INDEX('Policy Characteristics'!G:G,MATCH($C354,'Policy Characteristics'!$C:$C,0)))</f>
        <v>1</v>
      </c>
      <c r="N354" s="76">
        <f>IF(ISBLANK(INDEX('Policy Characteristics'!H:H,MATCH($C354,'Policy Characteristics'!$C:$C,0))),"",INDEX('Policy Characteristics'!H:H,MATCH($C354,'Policy Characteristics'!$C:$C,0)))</f>
        <v>1</v>
      </c>
      <c r="O354" s="76" t="str">
        <f>IF(ISBLANK(INDEX('Policy Characteristics'!I:I,MATCH($C354,'Policy Characteristics'!$C:$C,0))),"",INDEX('Policy Characteristics'!I:I,MATCH($C354,'Policy Characteristics'!$C:$C,0)))</f>
        <v>% decrease</v>
      </c>
      <c r="P354" s="76" t="str">
        <f>IF(ISBLANK(INDEX('Policy Characteristics'!J:J,MATCH($C354,'Policy Characteristics'!$C:$C,0))),"",INDEX('Policy Characteristics'!J:J,MATCH($C354,'Policy Characteristics'!$C:$C,0)))</f>
        <v>**Description:** This policy decreases the cost of capital for new power plant investments, making the specified plant type more attractive to deploy.  // **Guidance for setting values:** The BAU cost of capital for all plant types is calculated as 7.4%, based on data from Lazard.</v>
      </c>
      <c r="Q354" s="76"/>
      <c r="R354" s="76"/>
      <c r="S354" s="78"/>
    </row>
    <row r="355" spans="1:19" x14ac:dyDescent="0.25">
      <c r="A355" s="76" t="str">
        <f>IF(ISBLANK(INDEX('Policy Characteristics'!A:A,MATCH($C355,'Policy Characteristics'!$C:$C,0))),"",INDEX('Policy Characteristics'!A:A,MATCH($C355,'Policy Characteristics'!$C:$C,0)))</f>
        <v>Electricity Supply</v>
      </c>
      <c r="B355" s="200" t="str">
        <f>IF(ISBLANK(INDEX('Policy Characteristics'!B:B,MATCH($C355,'Policy Characteristics'!$C:$C,0))),"",INDEX('Policy Characteristics'!B:B,MATCH($C355,'Policy Characteristics'!$C:$C,0)))</f>
        <v>Demand Response</v>
      </c>
      <c r="C355" t="s">
        <v>27</v>
      </c>
      <c r="D355" s="88"/>
      <c r="E355" s="88"/>
      <c r="F355" s="88"/>
      <c r="G355" s="88"/>
      <c r="H355" s="15">
        <v>30</v>
      </c>
      <c r="I355" s="213" t="s">
        <v>43</v>
      </c>
      <c r="J355" s="202" t="str">
        <f>IF(ISBLANK(INDEX('Policy Characteristics'!D:D,MATCH($C355,'Policy Characteristics'!$C:$C,0))),"",INDEX('Policy Characteristics'!D:D,MATCH($C355,'Policy Characteristics'!$C:$C,0)))</f>
        <v>Demand Response</v>
      </c>
      <c r="K355" s="76" t="str">
        <f>IF(ISBLANK(INDEX('Policy Characteristics'!E:E,MATCH($C355,'Policy Characteristics'!$C:$C,0))),"",INDEX('Policy Characteristics'!E:E,MATCH($C355,'Policy Characteristics'!$C:$C,0)))</f>
        <v>elec demand response</v>
      </c>
      <c r="L355" s="205">
        <f>IF(ISBLANK(INDEX('Policy Characteristics'!F:F,MATCH($C355,'Policy Characteristics'!$C:$C,0))),"",INDEX('Policy Characteristics'!F:F,MATCH($C355,'Policy Characteristics'!$C:$C,0)))</f>
        <v>0</v>
      </c>
      <c r="M355" s="205">
        <f>IF(ISBLANK(INDEX('Policy Characteristics'!G:G,MATCH($C355,'Policy Characteristics'!$C:$C,0))),"",INDEX('Policy Characteristics'!G:G,MATCH($C355,'Policy Characteristics'!$C:$C,0)))</f>
        <v>1</v>
      </c>
      <c r="N355" s="205">
        <f>IF(ISBLANK(INDEX('Policy Characteristics'!H:H,MATCH($C355,'Policy Characteristics'!$C:$C,0))),"",INDEX('Policy Characteristics'!H:H,MATCH($C355,'Policy Characteristics'!$C:$C,0)))</f>
        <v>0.01</v>
      </c>
      <c r="O355" s="76" t="str">
        <f>IF(ISBLANK(INDEX('Policy Characteristics'!I:I,MATCH($C355,'Policy Characteristics'!$C:$C,0))),"",INDEX('Policy Characteristics'!I:I,MATCH($C355,'Policy Characteristics'!$C:$C,0)))</f>
        <v>% of potential achieved</v>
      </c>
      <c r="P355" s="76" t="str">
        <f>IF(ISBLANK(INDEX('Policy Characteristics'!J:J,MATCH($C355,'Policy Characteristics'!$C:$C,0))),"",INDEX('Policy Characteristics'!J:J,MATCH($C355,'Policy Characteristics'!$C:$C,0)))</f>
        <v>**Description:** This policy represents regulations that cause more demand response (DR) capacity to be added to the electric grid.  Demand response provides flexibility that allows for the integration of more wind and solar PV, if the electricity system is flexibility-constrained. Demand response can be load-shedding (demand is reduced in the worst hours without adding demand in other hours) or load-shifting (demand is reduced in the worst hours and added in other hours). The type of demand response modeled here is load-shedding, which is by far the most common type of demand response that exists today. // **Guidance for setting values:**For Georgia, a 100% setting provides for an additional  5597 MW of demand response capacity in 2050 (on top of a BAU quantity of 2677 MW).</v>
      </c>
      <c r="Q355" s="76" t="str">
        <f>IF(ISBLANK(INDEX('Policy Characteristics'!K:K,MATCH($C355,'Policy Characteristics'!$C:$C,0))),"",INDEX('Policy Characteristics'!K:K,MATCH($C355,'Policy Characteristics'!$C:$C,0)))</f>
        <v>electricity-sector-main.html#dr</v>
      </c>
      <c r="R355" s="76" t="str">
        <f>IF(ISBLANK(INDEX('Policy Characteristics'!L:L,MATCH($C355,'Policy Characteristics'!$C:$C,0))),"",INDEX('Policy Characteristics'!L:L,MATCH($C355,'Policy Characteristics'!$C:$C,0)))</f>
        <v>demand-response.html</v>
      </c>
    </row>
    <row r="356" spans="1:19" x14ac:dyDescent="0.25">
      <c r="A356" s="76" t="str">
        <f>IF(ISBLANK(INDEX('Policy Characteristics'!A:A,MATCH($C356,'Policy Characteristics'!$C:$C,0))),"",INDEX('Policy Characteristics'!A:A,MATCH($C356,'Policy Characteristics'!$C:$C,0)))</f>
        <v>Electricity Supply</v>
      </c>
      <c r="B356" s="200" t="str">
        <f>IF(ISBLANK(INDEX('Policy Characteristics'!B:B,MATCH($C356,'Policy Characteristics'!$C:$C,0))),"",INDEX('Policy Characteristics'!B:B,MATCH($C356,'Policy Characteristics'!$C:$C,0)))</f>
        <v>Early Retirement of Power Plants</v>
      </c>
      <c r="C356" t="s">
        <v>127</v>
      </c>
      <c r="D356" s="88" t="s">
        <v>445</v>
      </c>
      <c r="E356" s="88"/>
      <c r="F356" s="88" t="s">
        <v>444</v>
      </c>
      <c r="G356" s="88"/>
      <c r="H356" s="15">
        <v>31</v>
      </c>
      <c r="I356" s="213" t="s">
        <v>43</v>
      </c>
      <c r="J356" s="202" t="str">
        <f>IF(ISBLANK(INDEX('Policy Characteristics'!D:D,MATCH($C356,'Policy Characteristics'!$C:$C,0))),"",INDEX('Policy Characteristics'!D:D,MATCH($C356,'Policy Characteristics'!$C:$C,0)))</f>
        <v>Early Retirement of Power Plants</v>
      </c>
      <c r="K356" s="76" t="str">
        <f>IF(ISBLANK(INDEX('Policy Characteristics'!E:E,MATCH($C356,'Policy Characteristics'!$C:$C,0))),"",INDEX('Policy Characteristics'!E:E,MATCH($C356,'Policy Characteristics'!$C:$C,0)))</f>
        <v>elec early retirement</v>
      </c>
      <c r="L356" s="76">
        <f>IF(ISBLANK(INDEX('Policy Characteristics'!F:F,MATCH($C356,'Policy Characteristics'!$C:$C,0))),"",INDEX('Policy Characteristics'!F:F,MATCH($C356,'Policy Characteristics'!$C:$C,0)))</f>
        <v>0</v>
      </c>
      <c r="M356" s="76">
        <f>IF(ISBLANK(INDEX('Policy Characteristics'!G:G,MATCH($C356,'Policy Characteristics'!$C:$C,0))),"",INDEX('Policy Characteristics'!G:G,MATCH($C356,'Policy Characteristics'!$C:$C,0)))</f>
        <v>5000</v>
      </c>
      <c r="N356" s="76">
        <f>IF(ISBLANK(INDEX('Policy Characteristics'!H:H,MATCH($C356,'Policy Characteristics'!$C:$C,0))),"",INDEX('Policy Characteristics'!H:H,MATCH($C356,'Policy Characteristics'!$C:$C,0)))</f>
        <v>50</v>
      </c>
      <c r="O356" s="76" t="str">
        <f>IF(ISBLANK(INDEX('Policy Characteristics'!I:I,MATCH($C356,'Policy Characteristics'!$C:$C,0))),"",INDEX('Policy Characteristics'!I:I,MATCH($C356,'Policy Characteristics'!$C:$C,0)))</f>
        <v>MW/year</v>
      </c>
      <c r="P356" s="76" t="str">
        <f>IF(ISBLANK(INDEX('Policy Characteristics'!J:J,MATCH($C356,'Policy Characteristics'!$C:$C,0))),"",INDEX('Policy Characteristics'!J:J,MATCH($C356,'Policy Characteristics'!$C:$C,0)))</f>
        <v>**Description:** This policy causes the specified quantity of otherwise non-retiring capacity of the selected type(s) to be retired each year. // **Guidance for setting values:** // **Hard coal:** The EIA projects that Georgia will retire 2650 MW of coal by 2050. Georgia currently has 8416 MW of coal capacity.//**Natural gas non-peaker:** The EIA projects that GA will retire 0 MW of natural gas by 2050. GA currently has 8010 MW of natural gas non-peaker capacity.//**Nuclear:** The EIA projects that GA will retire 0 MW of nuclear by 2050. GA currently has 4061 MW of nuclear capacity.//**Natural gas peaker:** The EIA projects that GA will retire 0 MW of natural gas by 2050. GA currently has 8439 MW of natural gas peaker capacity.//**Lignite:** The EIA projects that GA will retire 0 MW of lignite by 2050. GA currently has 0 MW of lignite capacity.</v>
      </c>
      <c r="Q356" s="76" t="str">
        <f>IF(ISBLANK(INDEX('Policy Characteristics'!K:K,MATCH($C356,'Policy Characteristics'!$C:$C,0))),"",INDEX('Policy Characteristics'!K:K,MATCH($C356,'Policy Characteristics'!$C:$C,0)))</f>
        <v>electricity-sector-main.html#early-ret</v>
      </c>
      <c r="R356" s="76" t="str">
        <f>IF(ISBLANK(INDEX('Policy Characteristics'!L:L,MATCH($C356,'Policy Characteristics'!$C:$C,0))),"",INDEX('Policy Characteristics'!L:L,MATCH($C356,'Policy Characteristics'!$C:$C,0)))</f>
        <v>early-retirement-of-power-plants.html</v>
      </c>
    </row>
    <row r="357" spans="1:19" x14ac:dyDescent="0.25">
      <c r="A357" s="76" t="str">
        <f>IF(ISBLANK(INDEX('Policy Characteristics'!A:A,MATCH($C357,'Policy Characteristics'!$C:$C,0))),"",INDEX('Policy Characteristics'!A:A,MATCH($C357,'Policy Characteristics'!$C:$C,0)))</f>
        <v>Electricity Supply</v>
      </c>
      <c r="B357" s="200" t="str">
        <f>IF(ISBLANK(INDEX('Policy Characteristics'!B:B,MATCH($C357,'Policy Characteristics'!$C:$C,0))),"",INDEX('Policy Characteristics'!B:B,MATCH($C357,'Policy Characteristics'!$C:$C,0)))</f>
        <v>Early Retirement of Power Plants</v>
      </c>
      <c r="C357" t="s">
        <v>127</v>
      </c>
      <c r="D357" s="78" t="s">
        <v>1656</v>
      </c>
      <c r="E357" s="88"/>
      <c r="F357" s="78" t="s">
        <v>1597</v>
      </c>
      <c r="G357" s="88"/>
      <c r="H357" s="15">
        <v>1760</v>
      </c>
      <c r="I357" s="213" t="s">
        <v>43</v>
      </c>
      <c r="J357" s="202" t="str">
        <f>IF(ISBLANK(INDEX('Policy Characteristics'!D:D,MATCH($C357,'Policy Characteristics'!$C:$C,0))),"",INDEX('Policy Characteristics'!D:D,MATCH($C357,'Policy Characteristics'!$C:$C,0)))</f>
        <v>Early Retirement of Power Plants</v>
      </c>
      <c r="K357" s="76" t="str">
        <f>IF(ISBLANK(INDEX('Policy Characteristics'!E:E,MATCH($C357,'Policy Characteristics'!$C:$C,0))),"",INDEX('Policy Characteristics'!E:E,MATCH($C357,'Policy Characteristics'!$C:$C,0)))</f>
        <v>elec early retirement</v>
      </c>
      <c r="L357" s="76">
        <f>IF(ISBLANK(INDEX('Policy Characteristics'!F:F,MATCH($C357,'Policy Characteristics'!$C:$C,0))),"",INDEX('Policy Characteristics'!F:F,MATCH($C357,'Policy Characteristics'!$C:$C,0)))</f>
        <v>0</v>
      </c>
      <c r="M357" s="76">
        <f>IF(ISBLANK(INDEX('Policy Characteristics'!G:G,MATCH($C357,'Policy Characteristics'!$C:$C,0))),"",INDEX('Policy Characteristics'!G:G,MATCH($C357,'Policy Characteristics'!$C:$C,0)))</f>
        <v>5000</v>
      </c>
      <c r="N357" s="76">
        <f>IF(ISBLANK(INDEX('Policy Characteristics'!H:H,MATCH($C357,'Policy Characteristics'!$C:$C,0))),"",INDEX('Policy Characteristics'!H:H,MATCH($C357,'Policy Characteristics'!$C:$C,0)))</f>
        <v>50</v>
      </c>
      <c r="O357" s="76" t="str">
        <f>IF(ISBLANK(INDEX('Policy Characteristics'!I:I,MATCH($C357,'Policy Characteristics'!$C:$C,0))),"",INDEX('Policy Characteristics'!I:I,MATCH($C357,'Policy Characteristics'!$C:$C,0)))</f>
        <v>MW/year</v>
      </c>
      <c r="P357" s="76" t="str">
        <f>IF(ISBLANK(INDEX('Policy Characteristics'!J:J,MATCH($C357,'Policy Characteristics'!$C:$C,0))),"",INDEX('Policy Characteristics'!J:J,MATCH($C357,'Policy Characteristics'!$C:$C,0)))</f>
        <v>**Description:** This policy causes the specified quantity of otherwise non-retiring capacity of the selected type(s) to be retired each year. // **Guidance for setting values:** // **Hard coal:** The EIA projects that Georgia will retire 2650 MW of coal by 2050. Georgia currently has 8416 MW of coal capacity.//**Natural gas non-peaker:** The EIA projects that GA will retire 0 MW of natural gas by 2050. GA currently has 8010 MW of natural gas non-peaker capacity.//**Nuclear:** The EIA projects that GA will retire 0 MW of nuclear by 2050. GA currently has 4061 MW of nuclear capacity.//**Natural gas peaker:** The EIA projects that GA will retire 0 MW of natural gas by 2050. GA currently has 8439 MW of natural gas peaker capacity.//**Lignite:** The EIA projects that GA will retire 0 MW of lignite by 2050. GA currently has 0 MW of lignite capacity.</v>
      </c>
      <c r="Q357" s="76" t="str">
        <f>IF(ISBLANK(INDEX('Policy Characteristics'!K:K,MATCH($C357,'Policy Characteristics'!$C:$C,0))),"",INDEX('Policy Characteristics'!K:K,MATCH($C357,'Policy Characteristics'!$C:$C,0)))</f>
        <v>electricity-sector-main.html#early-ret</v>
      </c>
      <c r="R357" s="76" t="str">
        <f>IF(ISBLANK(INDEX('Policy Characteristics'!L:L,MATCH($C357,'Policy Characteristics'!$C:$C,0))),"",INDEX('Policy Characteristics'!L:L,MATCH($C357,'Policy Characteristics'!$C:$C,0)))</f>
        <v>early-retirement-of-power-plants.html</v>
      </c>
    </row>
    <row r="358" spans="1:19" x14ac:dyDescent="0.25">
      <c r="A358" s="76" t="str">
        <f>IF(ISBLANK(INDEX('Policy Characteristics'!A:A,MATCH($C358,'Policy Characteristics'!$C:$C,0))),"",INDEX('Policy Characteristics'!A:A,MATCH($C358,'Policy Characteristics'!$C:$C,0)))</f>
        <v>Electricity Supply</v>
      </c>
      <c r="B358" s="200" t="str">
        <f>IF(ISBLANK(INDEX('Policy Characteristics'!B:B,MATCH($C358,'Policy Characteristics'!$C:$C,0))),"",INDEX('Policy Characteristics'!B:B,MATCH($C358,'Policy Characteristics'!$C:$C,0)))</f>
        <v>Early Retirement of Power Plants</v>
      </c>
      <c r="C358" s="76" t="str">
        <f t="shared" ref="C358:C379" si="15">C$356</f>
        <v>Annual Additional Capacity Retired due to Early Retirement Policy</v>
      </c>
      <c r="D358" s="78" t="s">
        <v>1657</v>
      </c>
      <c r="E358" s="88"/>
      <c r="F358" s="78" t="s">
        <v>1598</v>
      </c>
      <c r="G358" s="88"/>
      <c r="H358" s="15">
        <v>620</v>
      </c>
      <c r="I358" s="213" t="s">
        <v>43</v>
      </c>
      <c r="J358" s="202" t="str">
        <f>IF(ISBLANK(INDEX('Policy Characteristics'!D:D,MATCH($C358,'Policy Characteristics'!$C:$C,0))),"",INDEX('Policy Characteristics'!D:D,MATCH($C358,'Policy Characteristics'!$C:$C,0)))</f>
        <v>Early Retirement of Power Plants</v>
      </c>
      <c r="K358" s="76" t="str">
        <f>IF(ISBLANK(INDEX('Policy Characteristics'!E:E,MATCH($C358,'Policy Characteristics'!$C:$C,0))),"",INDEX('Policy Characteristics'!E:E,MATCH($C358,'Policy Characteristics'!$C:$C,0)))</f>
        <v>elec early retirement</v>
      </c>
      <c r="L358" s="76">
        <f>IF(ISBLANK(INDEX('Policy Characteristics'!F:F,MATCH($C358,'Policy Characteristics'!$C:$C,0))),"",INDEX('Policy Characteristics'!F:F,MATCH($C358,'Policy Characteristics'!$C:$C,0)))</f>
        <v>0</v>
      </c>
      <c r="M358" s="76">
        <f>IF(ISBLANK(INDEX('Policy Characteristics'!G:G,MATCH($C358,'Policy Characteristics'!$C:$C,0))),"",INDEX('Policy Characteristics'!G:G,MATCH($C358,'Policy Characteristics'!$C:$C,0)))</f>
        <v>5000</v>
      </c>
      <c r="N358" s="76">
        <f>IF(ISBLANK(INDEX('Policy Characteristics'!H:H,MATCH($C358,'Policy Characteristics'!$C:$C,0))),"",INDEX('Policy Characteristics'!H:H,MATCH($C358,'Policy Characteristics'!$C:$C,0)))</f>
        <v>50</v>
      </c>
      <c r="O358" s="76" t="str">
        <f>IF(ISBLANK(INDEX('Policy Characteristics'!I:I,MATCH($C358,'Policy Characteristics'!$C:$C,0))),"",INDEX('Policy Characteristics'!I:I,MATCH($C358,'Policy Characteristics'!$C:$C,0)))</f>
        <v>MW/year</v>
      </c>
      <c r="P358" s="76" t="str">
        <f>IF(ISBLANK(INDEX('Policy Characteristics'!J:J,MATCH($C358,'Policy Characteristics'!$C:$C,0))),"",INDEX('Policy Characteristics'!J:J,MATCH($C358,'Policy Characteristics'!$C:$C,0)))</f>
        <v>**Description:** This policy causes the specified quantity of otherwise non-retiring capacity of the selected type(s) to be retired each year. // **Guidance for setting values:** // **Hard coal:** The EIA projects that Georgia will retire 2650 MW of coal by 2050. Georgia currently has 8416 MW of coal capacity.//**Natural gas non-peaker:** The EIA projects that GA will retire 0 MW of natural gas by 2050. GA currently has 8010 MW of natural gas non-peaker capacity.//**Nuclear:** The EIA projects that GA will retire 0 MW of nuclear by 2050. GA currently has 4061 MW of nuclear capacity.//**Natural gas peaker:** The EIA projects that GA will retire 0 MW of natural gas by 2050. GA currently has 8439 MW of natural gas peaker capacity.//**Lignite:** The EIA projects that GA will retire 0 MW of lignite by 2050. GA currently has 0 MW of lignite capacity.</v>
      </c>
      <c r="Q358" s="76" t="str">
        <f>IF(ISBLANK(INDEX('Policy Characteristics'!K:K,MATCH($C358,'Policy Characteristics'!$C:$C,0))),"",INDEX('Policy Characteristics'!K:K,MATCH($C358,'Policy Characteristics'!$C:$C,0)))</f>
        <v>electricity-sector-main.html#early-ret</v>
      </c>
      <c r="R358" s="76" t="str">
        <f>IF(ISBLANK(INDEX('Policy Characteristics'!L:L,MATCH($C358,'Policy Characteristics'!$C:$C,0))),"",INDEX('Policy Characteristics'!L:L,MATCH($C358,'Policy Characteristics'!$C:$C,0)))</f>
        <v>early-retirement-of-power-plants.html</v>
      </c>
    </row>
    <row r="359" spans="1:19" x14ac:dyDescent="0.25">
      <c r="A359" s="76" t="str">
        <f>IF(ISBLANK(INDEX('Policy Characteristics'!A:A,MATCH($C359,'Policy Characteristics'!$C:$C,0))),"",INDEX('Policy Characteristics'!A:A,MATCH($C359,'Policy Characteristics'!$C:$C,0)))</f>
        <v>Electricity Supply</v>
      </c>
      <c r="B359" s="200" t="str">
        <f>IF(ISBLANK(INDEX('Policy Characteristics'!B:B,MATCH($C359,'Policy Characteristics'!$C:$C,0))),"",INDEX('Policy Characteristics'!B:B,MATCH($C359,'Policy Characteristics'!$C:$C,0)))</f>
        <v>Early Retirement of Power Plants</v>
      </c>
      <c r="C359" s="76" t="str">
        <f t="shared" si="15"/>
        <v>Annual Additional Capacity Retired due to Early Retirement Policy</v>
      </c>
      <c r="D359" s="78" t="s">
        <v>76</v>
      </c>
      <c r="E359" s="88"/>
      <c r="F359" s="78" t="s">
        <v>1667</v>
      </c>
      <c r="G359" s="88"/>
      <c r="H359" s="15">
        <v>32</v>
      </c>
      <c r="I359" s="213" t="s">
        <v>43</v>
      </c>
      <c r="J359" s="202" t="str">
        <f>IF(ISBLANK(INDEX('Policy Characteristics'!D:D,MATCH($C359,'Policy Characteristics'!$C:$C,0))),"",INDEX('Policy Characteristics'!D:D,MATCH($C359,'Policy Characteristics'!$C:$C,0)))</f>
        <v>Early Retirement of Power Plants</v>
      </c>
      <c r="K359" s="76" t="str">
        <f>IF(ISBLANK(INDEX('Policy Characteristics'!E:E,MATCH($C359,'Policy Characteristics'!$C:$C,0))),"",INDEX('Policy Characteristics'!E:E,MATCH($C359,'Policy Characteristics'!$C:$C,0)))</f>
        <v>elec early retirement</v>
      </c>
      <c r="L359" s="76">
        <f>IF(ISBLANK(INDEX('Policy Characteristics'!F:F,MATCH($C359,'Policy Characteristics'!$C:$C,0))),"",INDEX('Policy Characteristics'!F:F,MATCH($C359,'Policy Characteristics'!$C:$C,0)))</f>
        <v>0</v>
      </c>
      <c r="M359" s="76">
        <f>IF(ISBLANK(INDEX('Policy Characteristics'!G:G,MATCH($C359,'Policy Characteristics'!$C:$C,0))),"",INDEX('Policy Characteristics'!G:G,MATCH($C359,'Policy Characteristics'!$C:$C,0)))</f>
        <v>5000</v>
      </c>
      <c r="N359" s="76">
        <f>IF(ISBLANK(INDEX('Policy Characteristics'!H:H,MATCH($C359,'Policy Characteristics'!$C:$C,0))),"",INDEX('Policy Characteristics'!H:H,MATCH($C359,'Policy Characteristics'!$C:$C,0)))</f>
        <v>50</v>
      </c>
      <c r="O359" s="76" t="str">
        <f>IF(ISBLANK(INDEX('Policy Characteristics'!I:I,MATCH($C359,'Policy Characteristics'!$C:$C,0))),"",INDEX('Policy Characteristics'!I:I,MATCH($C359,'Policy Characteristics'!$C:$C,0)))</f>
        <v>MW/year</v>
      </c>
      <c r="P359" s="76" t="str">
        <f>IF(ISBLANK(INDEX('Policy Characteristics'!J:J,MATCH($C359,'Policy Characteristics'!$C:$C,0))),"",INDEX('Policy Characteristics'!J:J,MATCH($C359,'Policy Characteristics'!$C:$C,0)))</f>
        <v>**Description:** This policy causes the specified quantity of otherwise non-retiring capacity of the selected type(s) to be retired each year. // **Guidance for setting values:** // **Hard coal:** The EIA projects that Georgia will retire 2650 MW of coal by 2050. Georgia currently has 8416 MW of coal capacity.//**Natural gas non-peaker:** The EIA projects that GA will retire 0 MW of natural gas by 2050. GA currently has 8010 MW of natural gas non-peaker capacity.//**Nuclear:** The EIA projects that GA will retire 0 MW of nuclear by 2050. GA currently has 4061 MW of nuclear capacity.//**Natural gas peaker:** The EIA projects that GA will retire 0 MW of natural gas by 2050. GA currently has 8439 MW of natural gas peaker capacity.//**Lignite:** The EIA projects that GA will retire 0 MW of lignite by 2050. GA currently has 0 MW of lignite capacity.</v>
      </c>
      <c r="Q359" s="76" t="str">
        <f>IF(ISBLANK(INDEX('Policy Characteristics'!K:K,MATCH($C359,'Policy Characteristics'!$C:$C,0))),"",INDEX('Policy Characteristics'!K:K,MATCH($C359,'Policy Characteristics'!$C:$C,0)))</f>
        <v>electricity-sector-main.html#early-ret</v>
      </c>
      <c r="R359" s="76" t="str">
        <f>IF(ISBLANK(INDEX('Policy Characteristics'!L:L,MATCH($C359,'Policy Characteristics'!$C:$C,0))),"",INDEX('Policy Characteristics'!L:L,MATCH($C359,'Policy Characteristics'!$C:$C,0)))</f>
        <v>early-retirement-of-power-plants.html</v>
      </c>
    </row>
    <row r="360" spans="1:19" x14ac:dyDescent="0.25">
      <c r="A360" s="76" t="str">
        <f>IF(ISBLANK(INDEX('Policy Characteristics'!A:A,MATCH($C360,'Policy Characteristics'!$C:$C,0))),"",INDEX('Policy Characteristics'!A:A,MATCH($C360,'Policy Characteristics'!$C:$C,0)))</f>
        <v>Electricity Supply</v>
      </c>
      <c r="B360" s="200" t="str">
        <f>IF(ISBLANK(INDEX('Policy Characteristics'!B:B,MATCH($C360,'Policy Characteristics'!$C:$C,0))),"",INDEX('Policy Characteristics'!B:B,MATCH($C360,'Policy Characteristics'!$C:$C,0)))</f>
        <v>Early Retirement of Power Plants</v>
      </c>
      <c r="C360" s="76" t="str">
        <f t="shared" si="15"/>
        <v>Annual Additional Capacity Retired due to Early Retirement Policy</v>
      </c>
      <c r="D360" s="78" t="s">
        <v>77</v>
      </c>
      <c r="E360" s="88"/>
      <c r="F360" s="78" t="s">
        <v>89</v>
      </c>
      <c r="G360" s="88"/>
      <c r="H360" s="15">
        <v>621</v>
      </c>
      <c r="I360" s="213" t="s">
        <v>44</v>
      </c>
      <c r="J360" s="202" t="str">
        <f>IF(ISBLANK(INDEX('Policy Characteristics'!D:D,MATCH($C360,'Policy Characteristics'!$C:$C,0))),"",INDEX('Policy Characteristics'!D:D,MATCH($C360,'Policy Characteristics'!$C:$C,0)))</f>
        <v>Early Retirement of Power Plants</v>
      </c>
      <c r="K360" s="76" t="str">
        <f>IF(ISBLANK(INDEX('Policy Characteristics'!E:E,MATCH($C360,'Policy Characteristics'!$C:$C,0))),"",INDEX('Policy Characteristics'!E:E,MATCH($C360,'Policy Characteristics'!$C:$C,0)))</f>
        <v>elec early retirement</v>
      </c>
      <c r="L360" s="76">
        <f>IF(ISBLANK(INDEX('Policy Characteristics'!F:F,MATCH($C360,'Policy Characteristics'!$C:$C,0))),"",INDEX('Policy Characteristics'!F:F,MATCH($C360,'Policy Characteristics'!$C:$C,0)))</f>
        <v>0</v>
      </c>
      <c r="M360" s="76">
        <f>IF(ISBLANK(INDEX('Policy Characteristics'!G:G,MATCH($C360,'Policy Characteristics'!$C:$C,0))),"",INDEX('Policy Characteristics'!G:G,MATCH($C360,'Policy Characteristics'!$C:$C,0)))</f>
        <v>5000</v>
      </c>
      <c r="N360" s="76">
        <f>IF(ISBLANK(INDEX('Policy Characteristics'!H:H,MATCH($C360,'Policy Characteristics'!$C:$C,0))),"",INDEX('Policy Characteristics'!H:H,MATCH($C360,'Policy Characteristics'!$C:$C,0)))</f>
        <v>50</v>
      </c>
      <c r="O360" s="76" t="str">
        <f>IF(ISBLANK(INDEX('Policy Characteristics'!I:I,MATCH($C360,'Policy Characteristics'!$C:$C,0))),"",INDEX('Policy Characteristics'!I:I,MATCH($C360,'Policy Characteristics'!$C:$C,0)))</f>
        <v>MW/year</v>
      </c>
      <c r="P360" s="76" t="str">
        <f>IF(ISBLANK(INDEX('Policy Characteristics'!J:J,MATCH($C360,'Policy Characteristics'!$C:$C,0))),"",INDEX('Policy Characteristics'!J:J,MATCH($C360,'Policy Characteristics'!$C:$C,0)))</f>
        <v>**Description:** This policy causes the specified quantity of otherwise non-retiring capacity of the selected type(s) to be retired each year. // **Guidance for setting values:** // **Hard coal:** The EIA projects that Georgia will retire 2650 MW of coal by 2050. Georgia currently has 8416 MW of coal capacity.//**Natural gas non-peaker:** The EIA projects that GA will retire 0 MW of natural gas by 2050. GA currently has 8010 MW of natural gas non-peaker capacity.//**Nuclear:** The EIA projects that GA will retire 0 MW of nuclear by 2050. GA currently has 4061 MW of nuclear capacity.//**Natural gas peaker:** The EIA projects that GA will retire 0 MW of natural gas by 2050. GA currently has 8439 MW of natural gas peaker capacity.//**Lignite:** The EIA projects that GA will retire 0 MW of lignite by 2050. GA currently has 0 MW of lignite capacity.</v>
      </c>
      <c r="Q360" s="76" t="str">
        <f>IF(ISBLANK(INDEX('Policy Characteristics'!K:K,MATCH($C360,'Policy Characteristics'!$C:$C,0))),"",INDEX('Policy Characteristics'!K:K,MATCH($C360,'Policy Characteristics'!$C:$C,0)))</f>
        <v>electricity-sector-main.html#early-ret</v>
      </c>
      <c r="R360" s="76" t="str">
        <f>IF(ISBLANK(INDEX('Policy Characteristics'!L:L,MATCH($C360,'Policy Characteristics'!$C:$C,0))),"",INDEX('Policy Characteristics'!L:L,MATCH($C360,'Policy Characteristics'!$C:$C,0)))</f>
        <v>early-retirement-of-power-plants.html</v>
      </c>
    </row>
    <row r="361" spans="1:19" x14ac:dyDescent="0.25">
      <c r="A361" s="76" t="str">
        <f>IF(ISBLANK(INDEX('Policy Characteristics'!A:A,MATCH($C361,'Policy Characteristics'!$C:$C,0))),"",INDEX('Policy Characteristics'!A:A,MATCH($C361,'Policy Characteristics'!$C:$C,0)))</f>
        <v>Electricity Supply</v>
      </c>
      <c r="B361" s="200" t="str">
        <f>IF(ISBLANK(INDEX('Policy Characteristics'!B:B,MATCH($C361,'Policy Characteristics'!$C:$C,0))),"",INDEX('Policy Characteristics'!B:B,MATCH($C361,'Policy Characteristics'!$C:$C,0)))</f>
        <v>Early Retirement of Power Plants</v>
      </c>
      <c r="C361" s="76" t="str">
        <f t="shared" si="15"/>
        <v>Annual Additional Capacity Retired due to Early Retirement Policy</v>
      </c>
      <c r="D361" s="78" t="s">
        <v>446</v>
      </c>
      <c r="E361" s="88"/>
      <c r="F361" s="78" t="s">
        <v>449</v>
      </c>
      <c r="G361" s="88"/>
      <c r="H361" s="15">
        <v>622</v>
      </c>
      <c r="I361" s="213" t="s">
        <v>44</v>
      </c>
      <c r="J361" s="202" t="str">
        <f>IF(ISBLANK(INDEX('Policy Characteristics'!D:D,MATCH($C361,'Policy Characteristics'!$C:$C,0))),"",INDEX('Policy Characteristics'!D:D,MATCH($C361,'Policy Characteristics'!$C:$C,0)))</f>
        <v>Early Retirement of Power Plants</v>
      </c>
      <c r="K361" s="76" t="str">
        <f>IF(ISBLANK(INDEX('Policy Characteristics'!E:E,MATCH($C361,'Policy Characteristics'!$C:$C,0))),"",INDEX('Policy Characteristics'!E:E,MATCH($C361,'Policy Characteristics'!$C:$C,0)))</f>
        <v>elec early retirement</v>
      </c>
      <c r="L361" s="76">
        <f>IF(ISBLANK(INDEX('Policy Characteristics'!F:F,MATCH($C361,'Policy Characteristics'!$C:$C,0))),"",INDEX('Policy Characteristics'!F:F,MATCH($C361,'Policy Characteristics'!$C:$C,0)))</f>
        <v>0</v>
      </c>
      <c r="M361" s="76">
        <f>IF(ISBLANK(INDEX('Policy Characteristics'!G:G,MATCH($C361,'Policy Characteristics'!$C:$C,0))),"",INDEX('Policy Characteristics'!G:G,MATCH($C361,'Policy Characteristics'!$C:$C,0)))</f>
        <v>5000</v>
      </c>
      <c r="N361" s="76">
        <f>IF(ISBLANK(INDEX('Policy Characteristics'!H:H,MATCH($C361,'Policy Characteristics'!$C:$C,0))),"",INDEX('Policy Characteristics'!H:H,MATCH($C361,'Policy Characteristics'!$C:$C,0)))</f>
        <v>50</v>
      </c>
      <c r="O361" s="76" t="str">
        <f>IF(ISBLANK(INDEX('Policy Characteristics'!I:I,MATCH($C361,'Policy Characteristics'!$C:$C,0))),"",INDEX('Policy Characteristics'!I:I,MATCH($C361,'Policy Characteristics'!$C:$C,0)))</f>
        <v>MW/year</v>
      </c>
      <c r="P361" s="76" t="str">
        <f>IF(ISBLANK(INDEX('Policy Characteristics'!J:J,MATCH($C361,'Policy Characteristics'!$C:$C,0))),"",INDEX('Policy Characteristics'!J:J,MATCH($C361,'Policy Characteristics'!$C:$C,0)))</f>
        <v>**Description:** This policy causes the specified quantity of otherwise non-retiring capacity of the selected type(s) to be retired each year. // **Guidance for setting values:** // **Hard coal:** The EIA projects that Georgia will retire 2650 MW of coal by 2050. Georgia currently has 8416 MW of coal capacity.//**Natural gas non-peaker:** The EIA projects that GA will retire 0 MW of natural gas by 2050. GA currently has 8010 MW of natural gas non-peaker capacity.//**Nuclear:** The EIA projects that GA will retire 0 MW of nuclear by 2050. GA currently has 4061 MW of nuclear capacity.//**Natural gas peaker:** The EIA projects that GA will retire 0 MW of natural gas by 2050. GA currently has 8439 MW of natural gas peaker capacity.//**Lignite:** The EIA projects that GA will retire 0 MW of lignite by 2050. GA currently has 0 MW of lignite capacity.</v>
      </c>
      <c r="Q361" s="76" t="str">
        <f>IF(ISBLANK(INDEX('Policy Characteristics'!K:K,MATCH($C361,'Policy Characteristics'!$C:$C,0))),"",INDEX('Policy Characteristics'!K:K,MATCH($C361,'Policy Characteristics'!$C:$C,0)))</f>
        <v>electricity-sector-main.html#early-ret</v>
      </c>
      <c r="R361" s="76" t="str">
        <f>IF(ISBLANK(INDEX('Policy Characteristics'!L:L,MATCH($C361,'Policy Characteristics'!$C:$C,0))),"",INDEX('Policy Characteristics'!L:L,MATCH($C361,'Policy Characteristics'!$C:$C,0)))</f>
        <v>early-retirement-of-power-plants.html</v>
      </c>
    </row>
    <row r="362" spans="1:19" x14ac:dyDescent="0.25">
      <c r="A362" s="76" t="str">
        <f>IF(ISBLANK(INDEX('Policy Characteristics'!A:A,MATCH($C362,'Policy Characteristics'!$C:$C,0))),"",INDEX('Policy Characteristics'!A:A,MATCH($C362,'Policy Characteristics'!$C:$C,0)))</f>
        <v>Electricity Supply</v>
      </c>
      <c r="B362" s="200" t="str">
        <f>IF(ISBLANK(INDEX('Policy Characteristics'!B:B,MATCH($C362,'Policy Characteristics'!$C:$C,0))),"",INDEX('Policy Characteristics'!B:B,MATCH($C362,'Policy Characteristics'!$C:$C,0)))</f>
        <v>Early Retirement of Power Plants</v>
      </c>
      <c r="C362" s="76" t="str">
        <f t="shared" si="15"/>
        <v>Annual Additional Capacity Retired due to Early Retirement Policy</v>
      </c>
      <c r="D362" s="78" t="s">
        <v>78</v>
      </c>
      <c r="E362" s="88"/>
      <c r="F362" s="78" t="s">
        <v>90</v>
      </c>
      <c r="G362" s="88"/>
      <c r="H362" s="15">
        <v>623</v>
      </c>
      <c r="I362" s="213" t="s">
        <v>44</v>
      </c>
      <c r="J362" s="202" t="str">
        <f>IF(ISBLANK(INDEX('Policy Characteristics'!D:D,MATCH($C362,'Policy Characteristics'!$C:$C,0))),"",INDEX('Policy Characteristics'!D:D,MATCH($C362,'Policy Characteristics'!$C:$C,0)))</f>
        <v>Early Retirement of Power Plants</v>
      </c>
      <c r="K362" s="76" t="str">
        <f>IF(ISBLANK(INDEX('Policy Characteristics'!E:E,MATCH($C362,'Policy Characteristics'!$C:$C,0))),"",INDEX('Policy Characteristics'!E:E,MATCH($C362,'Policy Characteristics'!$C:$C,0)))</f>
        <v>elec early retirement</v>
      </c>
      <c r="L362" s="76">
        <f>IF(ISBLANK(INDEX('Policy Characteristics'!F:F,MATCH($C362,'Policy Characteristics'!$C:$C,0))),"",INDEX('Policy Characteristics'!F:F,MATCH($C362,'Policy Characteristics'!$C:$C,0)))</f>
        <v>0</v>
      </c>
      <c r="M362" s="76">
        <f>IF(ISBLANK(INDEX('Policy Characteristics'!G:G,MATCH($C362,'Policy Characteristics'!$C:$C,0))),"",INDEX('Policy Characteristics'!G:G,MATCH($C362,'Policy Characteristics'!$C:$C,0)))</f>
        <v>5000</v>
      </c>
      <c r="N362" s="76">
        <f>IF(ISBLANK(INDEX('Policy Characteristics'!H:H,MATCH($C362,'Policy Characteristics'!$C:$C,0))),"",INDEX('Policy Characteristics'!H:H,MATCH($C362,'Policy Characteristics'!$C:$C,0)))</f>
        <v>50</v>
      </c>
      <c r="O362" s="76" t="str">
        <f>IF(ISBLANK(INDEX('Policy Characteristics'!I:I,MATCH($C362,'Policy Characteristics'!$C:$C,0))),"",INDEX('Policy Characteristics'!I:I,MATCH($C362,'Policy Characteristics'!$C:$C,0)))</f>
        <v>MW/year</v>
      </c>
      <c r="P362" s="76" t="str">
        <f>IF(ISBLANK(INDEX('Policy Characteristics'!J:J,MATCH($C362,'Policy Characteristics'!$C:$C,0))),"",INDEX('Policy Characteristics'!J:J,MATCH($C362,'Policy Characteristics'!$C:$C,0)))</f>
        <v>**Description:** This policy causes the specified quantity of otherwise non-retiring capacity of the selected type(s) to be retired each year. // **Guidance for setting values:** // **Hard coal:** The EIA projects that Georgia will retire 2650 MW of coal by 2050. Georgia currently has 8416 MW of coal capacity.//**Natural gas non-peaker:** The EIA projects that GA will retire 0 MW of natural gas by 2050. GA currently has 8010 MW of natural gas non-peaker capacity.//**Nuclear:** The EIA projects that GA will retire 0 MW of nuclear by 2050. GA currently has 4061 MW of nuclear capacity.//**Natural gas peaker:** The EIA projects that GA will retire 0 MW of natural gas by 2050. GA currently has 8439 MW of natural gas peaker capacity.//**Lignite:** The EIA projects that GA will retire 0 MW of lignite by 2050. GA currently has 0 MW of lignite capacity.</v>
      </c>
      <c r="Q362" s="76" t="str">
        <f>IF(ISBLANK(INDEX('Policy Characteristics'!K:K,MATCH($C362,'Policy Characteristics'!$C:$C,0))),"",INDEX('Policy Characteristics'!K:K,MATCH($C362,'Policy Characteristics'!$C:$C,0)))</f>
        <v>electricity-sector-main.html#early-ret</v>
      </c>
      <c r="R362" s="76" t="str">
        <f>IF(ISBLANK(INDEX('Policy Characteristics'!L:L,MATCH($C362,'Policy Characteristics'!$C:$C,0))),"",INDEX('Policy Characteristics'!L:L,MATCH($C362,'Policy Characteristics'!$C:$C,0)))</f>
        <v>early-retirement-of-power-plants.html</v>
      </c>
    </row>
    <row r="363" spans="1:19" x14ac:dyDescent="0.25">
      <c r="A363" s="76" t="str">
        <f>IF(ISBLANK(INDEX('Policy Characteristics'!A:A,MATCH($C363,'Policy Characteristics'!$C:$C,0))),"",INDEX('Policy Characteristics'!A:A,MATCH($C363,'Policy Characteristics'!$C:$C,0)))</f>
        <v>Electricity Supply</v>
      </c>
      <c r="B363" s="200" t="str">
        <f>IF(ISBLANK(INDEX('Policy Characteristics'!B:B,MATCH($C363,'Policy Characteristics'!$C:$C,0))),"",INDEX('Policy Characteristics'!B:B,MATCH($C363,'Policy Characteristics'!$C:$C,0)))</f>
        <v>Early Retirement of Power Plants</v>
      </c>
      <c r="C363" s="76" t="str">
        <f t="shared" si="15"/>
        <v>Annual Additional Capacity Retired due to Early Retirement Policy</v>
      </c>
      <c r="D363" s="78" t="s">
        <v>79</v>
      </c>
      <c r="E363" s="88"/>
      <c r="F363" s="78" t="s">
        <v>91</v>
      </c>
      <c r="G363" s="88"/>
      <c r="H363" s="15">
        <v>624</v>
      </c>
      <c r="I363" s="213" t="s">
        <v>44</v>
      </c>
      <c r="J363" s="202" t="str">
        <f>IF(ISBLANK(INDEX('Policy Characteristics'!D:D,MATCH($C363,'Policy Characteristics'!$C:$C,0))),"",INDEX('Policy Characteristics'!D:D,MATCH($C363,'Policy Characteristics'!$C:$C,0)))</f>
        <v>Early Retirement of Power Plants</v>
      </c>
      <c r="K363" s="76" t="str">
        <f>IF(ISBLANK(INDEX('Policy Characteristics'!E:E,MATCH($C363,'Policy Characteristics'!$C:$C,0))),"",INDEX('Policy Characteristics'!E:E,MATCH($C363,'Policy Characteristics'!$C:$C,0)))</f>
        <v>elec early retirement</v>
      </c>
      <c r="L363" s="76">
        <f>IF(ISBLANK(INDEX('Policy Characteristics'!F:F,MATCH($C363,'Policy Characteristics'!$C:$C,0))),"",INDEX('Policy Characteristics'!F:F,MATCH($C363,'Policy Characteristics'!$C:$C,0)))</f>
        <v>0</v>
      </c>
      <c r="M363" s="76">
        <f>IF(ISBLANK(INDEX('Policy Characteristics'!G:G,MATCH($C363,'Policy Characteristics'!$C:$C,0))),"",INDEX('Policy Characteristics'!G:G,MATCH($C363,'Policy Characteristics'!$C:$C,0)))</f>
        <v>5000</v>
      </c>
      <c r="N363" s="76">
        <f>IF(ISBLANK(INDEX('Policy Characteristics'!H:H,MATCH($C363,'Policy Characteristics'!$C:$C,0))),"",INDEX('Policy Characteristics'!H:H,MATCH($C363,'Policy Characteristics'!$C:$C,0)))</f>
        <v>50</v>
      </c>
      <c r="O363" s="76" t="str">
        <f>IF(ISBLANK(INDEX('Policy Characteristics'!I:I,MATCH($C363,'Policy Characteristics'!$C:$C,0))),"",INDEX('Policy Characteristics'!I:I,MATCH($C363,'Policy Characteristics'!$C:$C,0)))</f>
        <v>MW/year</v>
      </c>
      <c r="P363" s="76" t="str">
        <f>IF(ISBLANK(INDEX('Policy Characteristics'!J:J,MATCH($C363,'Policy Characteristics'!$C:$C,0))),"",INDEX('Policy Characteristics'!J:J,MATCH($C363,'Policy Characteristics'!$C:$C,0)))</f>
        <v>**Description:** This policy causes the specified quantity of otherwise non-retiring capacity of the selected type(s) to be retired each year. // **Guidance for setting values:** // **Hard coal:** The EIA projects that Georgia will retire 2650 MW of coal by 2050. Georgia currently has 8416 MW of coal capacity.//**Natural gas non-peaker:** The EIA projects that GA will retire 0 MW of natural gas by 2050. GA currently has 8010 MW of natural gas non-peaker capacity.//**Nuclear:** The EIA projects that GA will retire 0 MW of nuclear by 2050. GA currently has 4061 MW of nuclear capacity.//**Natural gas peaker:** The EIA projects that GA will retire 0 MW of natural gas by 2050. GA currently has 8439 MW of natural gas peaker capacity.//**Lignite:** The EIA projects that GA will retire 0 MW of lignite by 2050. GA currently has 0 MW of lignite capacity.</v>
      </c>
      <c r="Q363" s="76" t="str">
        <f>IF(ISBLANK(INDEX('Policy Characteristics'!K:K,MATCH($C363,'Policy Characteristics'!$C:$C,0))),"",INDEX('Policy Characteristics'!K:K,MATCH($C363,'Policy Characteristics'!$C:$C,0)))</f>
        <v>electricity-sector-main.html#early-ret</v>
      </c>
      <c r="R363" s="76" t="str">
        <f>IF(ISBLANK(INDEX('Policy Characteristics'!L:L,MATCH($C363,'Policy Characteristics'!$C:$C,0))),"",INDEX('Policy Characteristics'!L:L,MATCH($C363,'Policy Characteristics'!$C:$C,0)))</f>
        <v>early-retirement-of-power-plants.html</v>
      </c>
    </row>
    <row r="364" spans="1:19" x14ac:dyDescent="0.25">
      <c r="A364" s="76" t="str">
        <f>IF(ISBLANK(INDEX('Policy Characteristics'!A:A,MATCH($C364,'Policy Characteristics'!$C:$C,0))),"",INDEX('Policy Characteristics'!A:A,MATCH($C364,'Policy Characteristics'!$C:$C,0)))</f>
        <v>Electricity Supply</v>
      </c>
      <c r="B364" s="200" t="str">
        <f>IF(ISBLANK(INDEX('Policy Characteristics'!B:B,MATCH($C364,'Policy Characteristics'!$C:$C,0))),"",INDEX('Policy Characteristics'!B:B,MATCH($C364,'Policy Characteristics'!$C:$C,0)))</f>
        <v>Early Retirement of Power Plants</v>
      </c>
      <c r="C364" s="76" t="str">
        <f t="shared" si="15"/>
        <v>Annual Additional Capacity Retired due to Early Retirement Policy</v>
      </c>
      <c r="D364" s="78" t="s">
        <v>80</v>
      </c>
      <c r="E364" s="88"/>
      <c r="F364" s="78" t="s">
        <v>92</v>
      </c>
      <c r="G364" s="88"/>
      <c r="H364" s="15">
        <v>625</v>
      </c>
      <c r="I364" s="213" t="s">
        <v>44</v>
      </c>
      <c r="J364" s="202" t="str">
        <f>IF(ISBLANK(INDEX('Policy Characteristics'!D:D,MATCH($C364,'Policy Characteristics'!$C:$C,0))),"",INDEX('Policy Characteristics'!D:D,MATCH($C364,'Policy Characteristics'!$C:$C,0)))</f>
        <v>Early Retirement of Power Plants</v>
      </c>
      <c r="K364" s="76" t="str">
        <f>IF(ISBLANK(INDEX('Policy Characteristics'!E:E,MATCH($C364,'Policy Characteristics'!$C:$C,0))),"",INDEX('Policy Characteristics'!E:E,MATCH($C364,'Policy Characteristics'!$C:$C,0)))</f>
        <v>elec early retirement</v>
      </c>
      <c r="L364" s="76">
        <f>IF(ISBLANK(INDEX('Policy Characteristics'!F:F,MATCH($C364,'Policy Characteristics'!$C:$C,0))),"",INDEX('Policy Characteristics'!F:F,MATCH($C364,'Policy Characteristics'!$C:$C,0)))</f>
        <v>0</v>
      </c>
      <c r="M364" s="76">
        <f>IF(ISBLANK(INDEX('Policy Characteristics'!G:G,MATCH($C364,'Policy Characteristics'!$C:$C,0))),"",INDEX('Policy Characteristics'!G:G,MATCH($C364,'Policy Characteristics'!$C:$C,0)))</f>
        <v>5000</v>
      </c>
      <c r="N364" s="76">
        <f>IF(ISBLANK(INDEX('Policy Characteristics'!H:H,MATCH($C364,'Policy Characteristics'!$C:$C,0))),"",INDEX('Policy Characteristics'!H:H,MATCH($C364,'Policy Characteristics'!$C:$C,0)))</f>
        <v>50</v>
      </c>
      <c r="O364" s="76" t="str">
        <f>IF(ISBLANK(INDEX('Policy Characteristics'!I:I,MATCH($C364,'Policy Characteristics'!$C:$C,0))),"",INDEX('Policy Characteristics'!I:I,MATCH($C364,'Policy Characteristics'!$C:$C,0)))</f>
        <v>MW/year</v>
      </c>
      <c r="P364" s="76" t="str">
        <f>IF(ISBLANK(INDEX('Policy Characteristics'!J:J,MATCH($C364,'Policy Characteristics'!$C:$C,0))),"",INDEX('Policy Characteristics'!J:J,MATCH($C364,'Policy Characteristics'!$C:$C,0)))</f>
        <v>**Description:** This policy causes the specified quantity of otherwise non-retiring capacity of the selected type(s) to be retired each year. // **Guidance for setting values:** // **Hard coal:** The EIA projects that Georgia will retire 2650 MW of coal by 2050. Georgia currently has 8416 MW of coal capacity.//**Natural gas non-peaker:** The EIA projects that GA will retire 0 MW of natural gas by 2050. GA currently has 8010 MW of natural gas non-peaker capacity.//**Nuclear:** The EIA projects that GA will retire 0 MW of nuclear by 2050. GA currently has 4061 MW of nuclear capacity.//**Natural gas peaker:** The EIA projects that GA will retire 0 MW of natural gas by 2050. GA currently has 8439 MW of natural gas peaker capacity.//**Lignite:** The EIA projects that GA will retire 0 MW of lignite by 2050. GA currently has 0 MW of lignite capacity.</v>
      </c>
      <c r="Q364" s="76" t="str">
        <f>IF(ISBLANK(INDEX('Policy Characteristics'!K:K,MATCH($C364,'Policy Characteristics'!$C:$C,0))),"",INDEX('Policy Characteristics'!K:K,MATCH($C364,'Policy Characteristics'!$C:$C,0)))</f>
        <v>electricity-sector-main.html#early-ret</v>
      </c>
      <c r="R364" s="76" t="str">
        <f>IF(ISBLANK(INDEX('Policy Characteristics'!L:L,MATCH($C364,'Policy Characteristics'!$C:$C,0))),"",INDEX('Policy Characteristics'!L:L,MATCH($C364,'Policy Characteristics'!$C:$C,0)))</f>
        <v>early-retirement-of-power-plants.html</v>
      </c>
    </row>
    <row r="365" spans="1:19" x14ac:dyDescent="0.25">
      <c r="A365" s="76" t="str">
        <f>IF(ISBLANK(INDEX('Policy Characteristics'!A:A,MATCH($C365,'Policy Characteristics'!$C:$C,0))),"",INDEX('Policy Characteristics'!A:A,MATCH($C365,'Policy Characteristics'!$C:$C,0)))</f>
        <v>Electricity Supply</v>
      </c>
      <c r="B365" s="200" t="str">
        <f>IF(ISBLANK(INDEX('Policy Characteristics'!B:B,MATCH($C365,'Policy Characteristics'!$C:$C,0))),"",INDEX('Policy Characteristics'!B:B,MATCH($C365,'Policy Characteristics'!$C:$C,0)))</f>
        <v>Early Retirement of Power Plants</v>
      </c>
      <c r="C365" s="76" t="str">
        <f t="shared" si="15"/>
        <v>Annual Additional Capacity Retired due to Early Retirement Policy</v>
      </c>
      <c r="D365" s="78" t="s">
        <v>668</v>
      </c>
      <c r="E365" s="88"/>
      <c r="F365" s="78" t="s">
        <v>434</v>
      </c>
      <c r="G365" s="88"/>
      <c r="H365" s="15">
        <v>626</v>
      </c>
      <c r="I365" s="213" t="s">
        <v>44</v>
      </c>
      <c r="J365" s="202" t="str">
        <f>IF(ISBLANK(INDEX('Policy Characteristics'!D:D,MATCH($C365,'Policy Characteristics'!$C:$C,0))),"",INDEX('Policy Characteristics'!D:D,MATCH($C365,'Policy Characteristics'!$C:$C,0)))</f>
        <v>Early Retirement of Power Plants</v>
      </c>
      <c r="K365" s="76" t="str">
        <f>IF(ISBLANK(INDEX('Policy Characteristics'!E:E,MATCH($C365,'Policy Characteristics'!$C:$C,0))),"",INDEX('Policy Characteristics'!E:E,MATCH($C365,'Policy Characteristics'!$C:$C,0)))</f>
        <v>elec early retirement</v>
      </c>
      <c r="L365" s="76">
        <f>IF(ISBLANK(INDEX('Policy Characteristics'!F:F,MATCH($C365,'Policy Characteristics'!$C:$C,0))),"",INDEX('Policy Characteristics'!F:F,MATCH($C365,'Policy Characteristics'!$C:$C,0)))</f>
        <v>0</v>
      </c>
      <c r="M365" s="76">
        <f>IF(ISBLANK(INDEX('Policy Characteristics'!G:G,MATCH($C365,'Policy Characteristics'!$C:$C,0))),"",INDEX('Policy Characteristics'!G:G,MATCH($C365,'Policy Characteristics'!$C:$C,0)))</f>
        <v>5000</v>
      </c>
      <c r="N365" s="76">
        <f>IF(ISBLANK(INDEX('Policy Characteristics'!H:H,MATCH($C365,'Policy Characteristics'!$C:$C,0))),"",INDEX('Policy Characteristics'!H:H,MATCH($C365,'Policy Characteristics'!$C:$C,0)))</f>
        <v>50</v>
      </c>
      <c r="O365" s="76" t="str">
        <f>IF(ISBLANK(INDEX('Policy Characteristics'!I:I,MATCH($C365,'Policy Characteristics'!$C:$C,0))),"",INDEX('Policy Characteristics'!I:I,MATCH($C365,'Policy Characteristics'!$C:$C,0)))</f>
        <v>MW/year</v>
      </c>
      <c r="P365" s="76" t="str">
        <f>IF(ISBLANK(INDEX('Policy Characteristics'!J:J,MATCH($C365,'Policy Characteristics'!$C:$C,0))),"",INDEX('Policy Characteristics'!J:J,MATCH($C365,'Policy Characteristics'!$C:$C,0)))</f>
        <v>**Description:** This policy causes the specified quantity of otherwise non-retiring capacity of the selected type(s) to be retired each year. // **Guidance for setting values:** // **Hard coal:** The EIA projects that Georgia will retire 2650 MW of coal by 2050. Georgia currently has 8416 MW of coal capacity.//**Natural gas non-peaker:** The EIA projects that GA will retire 0 MW of natural gas by 2050. GA currently has 8010 MW of natural gas non-peaker capacity.//**Nuclear:** The EIA projects that GA will retire 0 MW of nuclear by 2050. GA currently has 4061 MW of nuclear capacity.//**Natural gas peaker:** The EIA projects that GA will retire 0 MW of natural gas by 2050. GA currently has 8439 MW of natural gas peaker capacity.//**Lignite:** The EIA projects that GA will retire 0 MW of lignite by 2050. GA currently has 0 MW of lignite capacity.</v>
      </c>
      <c r="Q365" s="76" t="str">
        <f>IF(ISBLANK(INDEX('Policy Characteristics'!K:K,MATCH($C365,'Policy Characteristics'!$C:$C,0))),"",INDEX('Policy Characteristics'!K:K,MATCH($C365,'Policy Characteristics'!$C:$C,0)))</f>
        <v>electricity-sector-main.html#early-ret</v>
      </c>
      <c r="R365" s="76" t="str">
        <f>IF(ISBLANK(INDEX('Policy Characteristics'!L:L,MATCH($C365,'Policy Characteristics'!$C:$C,0))),"",INDEX('Policy Characteristics'!L:L,MATCH($C365,'Policy Characteristics'!$C:$C,0)))</f>
        <v>early-retirement-of-power-plants.html</v>
      </c>
    </row>
    <row r="366" spans="1:19" x14ac:dyDescent="0.25">
      <c r="A366" s="76" t="str">
        <f>IF(ISBLANK(INDEX('Policy Characteristics'!A:A,MATCH($C366,'Policy Characteristics'!$C:$C,0))),"",INDEX('Policy Characteristics'!A:A,MATCH($C366,'Policy Characteristics'!$C:$C,0)))</f>
        <v>Electricity Supply</v>
      </c>
      <c r="B366" s="200" t="str">
        <f>IF(ISBLANK(INDEX('Policy Characteristics'!B:B,MATCH($C366,'Policy Characteristics'!$C:$C,0))),"",INDEX('Policy Characteristics'!B:B,MATCH($C366,'Policy Characteristics'!$C:$C,0)))</f>
        <v>Early Retirement of Power Plants</v>
      </c>
      <c r="C366" s="76" t="str">
        <f t="shared" si="15"/>
        <v>Annual Additional Capacity Retired due to Early Retirement Policy</v>
      </c>
      <c r="D366" s="78" t="s">
        <v>306</v>
      </c>
      <c r="E366" s="88"/>
      <c r="F366" s="78" t="s">
        <v>308</v>
      </c>
      <c r="G366" s="88"/>
      <c r="H366" s="15">
        <v>627</v>
      </c>
      <c r="I366" s="213" t="s">
        <v>44</v>
      </c>
      <c r="J366" s="202" t="str">
        <f>IF(ISBLANK(INDEX('Policy Characteristics'!D:D,MATCH($C366,'Policy Characteristics'!$C:$C,0))),"",INDEX('Policy Characteristics'!D:D,MATCH($C366,'Policy Characteristics'!$C:$C,0)))</f>
        <v>Early Retirement of Power Plants</v>
      </c>
      <c r="K366" s="76" t="str">
        <f>IF(ISBLANK(INDEX('Policy Characteristics'!E:E,MATCH($C366,'Policy Characteristics'!$C:$C,0))),"",INDEX('Policy Characteristics'!E:E,MATCH($C366,'Policy Characteristics'!$C:$C,0)))</f>
        <v>elec early retirement</v>
      </c>
      <c r="L366" s="76">
        <f>IF(ISBLANK(INDEX('Policy Characteristics'!F:F,MATCH($C366,'Policy Characteristics'!$C:$C,0))),"",INDEX('Policy Characteristics'!F:F,MATCH($C366,'Policy Characteristics'!$C:$C,0)))</f>
        <v>0</v>
      </c>
      <c r="M366" s="76">
        <f>IF(ISBLANK(INDEX('Policy Characteristics'!G:G,MATCH($C366,'Policy Characteristics'!$C:$C,0))),"",INDEX('Policy Characteristics'!G:G,MATCH($C366,'Policy Characteristics'!$C:$C,0)))</f>
        <v>5000</v>
      </c>
      <c r="N366" s="76">
        <f>IF(ISBLANK(INDEX('Policy Characteristics'!H:H,MATCH($C366,'Policy Characteristics'!$C:$C,0))),"",INDEX('Policy Characteristics'!H:H,MATCH($C366,'Policy Characteristics'!$C:$C,0)))</f>
        <v>50</v>
      </c>
      <c r="O366" s="76" t="str">
        <f>IF(ISBLANK(INDEX('Policy Characteristics'!I:I,MATCH($C366,'Policy Characteristics'!$C:$C,0))),"",INDEX('Policy Characteristics'!I:I,MATCH($C366,'Policy Characteristics'!$C:$C,0)))</f>
        <v>MW/year</v>
      </c>
      <c r="P366" s="76" t="str">
        <f>IF(ISBLANK(INDEX('Policy Characteristics'!J:J,MATCH($C366,'Policy Characteristics'!$C:$C,0))),"",INDEX('Policy Characteristics'!J:J,MATCH($C366,'Policy Characteristics'!$C:$C,0)))</f>
        <v>**Description:** This policy causes the specified quantity of otherwise non-retiring capacity of the selected type(s) to be retired each year. // **Guidance for setting values:** // **Hard coal:** The EIA projects that Georgia will retire 2650 MW of coal by 2050. Georgia currently has 8416 MW of coal capacity.//**Natural gas non-peaker:** The EIA projects that GA will retire 0 MW of natural gas by 2050. GA currently has 8010 MW of natural gas non-peaker capacity.//**Nuclear:** The EIA projects that GA will retire 0 MW of nuclear by 2050. GA currently has 4061 MW of nuclear capacity.//**Natural gas peaker:** The EIA projects that GA will retire 0 MW of natural gas by 2050. GA currently has 8439 MW of natural gas peaker capacity.//**Lignite:** The EIA projects that GA will retire 0 MW of lignite by 2050. GA currently has 0 MW of lignite capacity.</v>
      </c>
      <c r="Q366" s="76" t="str">
        <f>IF(ISBLANK(INDEX('Policy Characteristics'!K:K,MATCH($C366,'Policy Characteristics'!$C:$C,0))),"",INDEX('Policy Characteristics'!K:K,MATCH($C366,'Policy Characteristics'!$C:$C,0)))</f>
        <v>electricity-sector-main.html#early-ret</v>
      </c>
      <c r="R366" s="76" t="str">
        <f>IF(ISBLANK(INDEX('Policy Characteristics'!L:L,MATCH($C366,'Policy Characteristics'!$C:$C,0))),"",INDEX('Policy Characteristics'!L:L,MATCH($C366,'Policy Characteristics'!$C:$C,0)))</f>
        <v>early-retirement-of-power-plants.html</v>
      </c>
    </row>
    <row r="367" spans="1:19" x14ac:dyDescent="0.25">
      <c r="A367" s="76" t="str">
        <f>IF(ISBLANK(INDEX('Policy Characteristics'!A:A,MATCH($C367,'Policy Characteristics'!$C:$C,0))),"",INDEX('Policy Characteristics'!A:A,MATCH($C367,'Policy Characteristics'!$C:$C,0)))</f>
        <v>Electricity Supply</v>
      </c>
      <c r="B367" s="200" t="str">
        <f>IF(ISBLANK(INDEX('Policy Characteristics'!B:B,MATCH($C367,'Policy Characteristics'!$C:$C,0))),"",INDEX('Policy Characteristics'!B:B,MATCH($C367,'Policy Characteristics'!$C:$C,0)))</f>
        <v>Early Retirement of Power Plants</v>
      </c>
      <c r="C367" s="76" t="str">
        <f t="shared" si="15"/>
        <v>Annual Additional Capacity Retired due to Early Retirement Policy</v>
      </c>
      <c r="D367" s="78" t="s">
        <v>307</v>
      </c>
      <c r="E367" s="88"/>
      <c r="F367" s="78" t="s">
        <v>309</v>
      </c>
      <c r="G367" s="88"/>
      <c r="H367" s="15">
        <v>628</v>
      </c>
      <c r="I367" s="213" t="s">
        <v>43</v>
      </c>
      <c r="J367" s="202" t="str">
        <f>IF(ISBLANK(INDEX('Policy Characteristics'!D:D,MATCH($C367,'Policy Characteristics'!$C:$C,0))),"",INDEX('Policy Characteristics'!D:D,MATCH($C367,'Policy Characteristics'!$C:$C,0)))</f>
        <v>Early Retirement of Power Plants</v>
      </c>
      <c r="K367" s="76" t="str">
        <f>IF(ISBLANK(INDEX('Policy Characteristics'!E:E,MATCH($C367,'Policy Characteristics'!$C:$C,0))),"",INDEX('Policy Characteristics'!E:E,MATCH($C367,'Policy Characteristics'!$C:$C,0)))</f>
        <v>elec early retirement</v>
      </c>
      <c r="L367" s="76">
        <f>IF(ISBLANK(INDEX('Policy Characteristics'!F:F,MATCH($C367,'Policy Characteristics'!$C:$C,0))),"",INDEX('Policy Characteristics'!F:F,MATCH($C367,'Policy Characteristics'!$C:$C,0)))</f>
        <v>0</v>
      </c>
      <c r="M367" s="76">
        <f>IF(ISBLANK(INDEX('Policy Characteristics'!G:G,MATCH($C367,'Policy Characteristics'!$C:$C,0))),"",INDEX('Policy Characteristics'!G:G,MATCH($C367,'Policy Characteristics'!$C:$C,0)))</f>
        <v>5000</v>
      </c>
      <c r="N367" s="76">
        <f>IF(ISBLANK(INDEX('Policy Characteristics'!H:H,MATCH($C367,'Policy Characteristics'!$C:$C,0))),"",INDEX('Policy Characteristics'!H:H,MATCH($C367,'Policy Characteristics'!$C:$C,0)))</f>
        <v>50</v>
      </c>
      <c r="O367" s="76" t="str">
        <f>IF(ISBLANK(INDEX('Policy Characteristics'!I:I,MATCH($C367,'Policy Characteristics'!$C:$C,0))),"",INDEX('Policy Characteristics'!I:I,MATCH($C367,'Policy Characteristics'!$C:$C,0)))</f>
        <v>MW/year</v>
      </c>
      <c r="P367" s="76" t="str">
        <f>IF(ISBLANK(INDEX('Policy Characteristics'!J:J,MATCH($C367,'Policy Characteristics'!$C:$C,0))),"",INDEX('Policy Characteristics'!J:J,MATCH($C367,'Policy Characteristics'!$C:$C,0)))</f>
        <v>**Description:** This policy causes the specified quantity of otherwise non-retiring capacity of the selected type(s) to be retired each year. // **Guidance for setting values:** // **Hard coal:** The EIA projects that Georgia will retire 2650 MW of coal by 2050. Georgia currently has 8416 MW of coal capacity.//**Natural gas non-peaker:** The EIA projects that GA will retire 0 MW of natural gas by 2050. GA currently has 8010 MW of natural gas non-peaker capacity.//**Nuclear:** The EIA projects that GA will retire 0 MW of nuclear by 2050. GA currently has 4061 MW of nuclear capacity.//**Natural gas peaker:** The EIA projects that GA will retire 0 MW of natural gas by 2050. GA currently has 8439 MW of natural gas peaker capacity.//**Lignite:** The EIA projects that GA will retire 0 MW of lignite by 2050. GA currently has 0 MW of lignite capacity.</v>
      </c>
      <c r="Q367" s="76" t="str">
        <f>IF(ISBLANK(INDEX('Policy Characteristics'!K:K,MATCH($C367,'Policy Characteristics'!$C:$C,0))),"",INDEX('Policy Characteristics'!K:K,MATCH($C367,'Policy Characteristics'!$C:$C,0)))</f>
        <v>electricity-sector-main.html#early-ret</v>
      </c>
      <c r="R367" s="76" t="str">
        <f>IF(ISBLANK(INDEX('Policy Characteristics'!L:L,MATCH($C367,'Policy Characteristics'!$C:$C,0))),"",INDEX('Policy Characteristics'!L:L,MATCH($C367,'Policy Characteristics'!$C:$C,0)))</f>
        <v>early-retirement-of-power-plants.html</v>
      </c>
    </row>
    <row r="368" spans="1:19" x14ac:dyDescent="0.25">
      <c r="A368" s="76" t="str">
        <f>IF(ISBLANK(INDEX('Policy Characteristics'!A:A,MATCH($C368,'Policy Characteristics'!$C:$C,0))),"",INDEX('Policy Characteristics'!A:A,MATCH($C368,'Policy Characteristics'!$C:$C,0)))</f>
        <v>Electricity Supply</v>
      </c>
      <c r="B368" s="200" t="str">
        <f>IF(ISBLANK(INDEX('Policy Characteristics'!B:B,MATCH($C368,'Policy Characteristics'!$C:$C,0))),"",INDEX('Policy Characteristics'!B:B,MATCH($C368,'Policy Characteristics'!$C:$C,0)))</f>
        <v>Early Retirement of Power Plants</v>
      </c>
      <c r="C368" s="76" t="str">
        <f t="shared" si="15"/>
        <v>Annual Additional Capacity Retired due to Early Retirement Policy</v>
      </c>
      <c r="D368" s="78" t="s">
        <v>442</v>
      </c>
      <c r="E368" s="88"/>
      <c r="F368" s="78" t="s">
        <v>441</v>
      </c>
      <c r="G368" s="88"/>
      <c r="H368" s="15">
        <v>590</v>
      </c>
      <c r="I368" s="213" t="s">
        <v>43</v>
      </c>
      <c r="J368" s="202" t="str">
        <f>IF(ISBLANK(INDEX('Policy Characteristics'!D:D,MATCH($C368,'Policy Characteristics'!$C:$C,0))),"",INDEX('Policy Characteristics'!D:D,MATCH($C368,'Policy Characteristics'!$C:$C,0)))</f>
        <v>Early Retirement of Power Plants</v>
      </c>
      <c r="K368" s="76" t="str">
        <f>IF(ISBLANK(INDEX('Policy Characteristics'!E:E,MATCH($C368,'Policy Characteristics'!$C:$C,0))),"",INDEX('Policy Characteristics'!E:E,MATCH($C368,'Policy Characteristics'!$C:$C,0)))</f>
        <v>elec early retirement</v>
      </c>
      <c r="L368" s="76">
        <f>IF(ISBLANK(INDEX('Policy Characteristics'!F:F,MATCH($C368,'Policy Characteristics'!$C:$C,0))),"",INDEX('Policy Characteristics'!F:F,MATCH($C368,'Policy Characteristics'!$C:$C,0)))</f>
        <v>0</v>
      </c>
      <c r="M368" s="76">
        <f>IF(ISBLANK(INDEX('Policy Characteristics'!G:G,MATCH($C368,'Policy Characteristics'!$C:$C,0))),"",INDEX('Policy Characteristics'!G:G,MATCH($C368,'Policy Characteristics'!$C:$C,0)))</f>
        <v>5000</v>
      </c>
      <c r="N368" s="76">
        <f>IF(ISBLANK(INDEX('Policy Characteristics'!H:H,MATCH($C368,'Policy Characteristics'!$C:$C,0))),"",INDEX('Policy Characteristics'!H:H,MATCH($C368,'Policy Characteristics'!$C:$C,0)))</f>
        <v>50</v>
      </c>
      <c r="O368" s="76" t="str">
        <f>IF(ISBLANK(INDEX('Policy Characteristics'!I:I,MATCH($C368,'Policy Characteristics'!$C:$C,0))),"",INDEX('Policy Characteristics'!I:I,MATCH($C368,'Policy Characteristics'!$C:$C,0)))</f>
        <v>MW/year</v>
      </c>
      <c r="P368" s="76" t="str">
        <f>IF(ISBLANK(INDEX('Policy Characteristics'!J:J,MATCH($C368,'Policy Characteristics'!$C:$C,0))),"",INDEX('Policy Characteristics'!J:J,MATCH($C368,'Policy Characteristics'!$C:$C,0)))</f>
        <v>**Description:** This policy causes the specified quantity of otherwise non-retiring capacity of the selected type(s) to be retired each year. // **Guidance for setting values:** // **Hard coal:** The EIA projects that Georgia will retire 2650 MW of coal by 2050. Georgia currently has 8416 MW of coal capacity.//**Natural gas non-peaker:** The EIA projects that GA will retire 0 MW of natural gas by 2050. GA currently has 8010 MW of natural gas non-peaker capacity.//**Nuclear:** The EIA projects that GA will retire 0 MW of nuclear by 2050. GA currently has 4061 MW of nuclear capacity.//**Natural gas peaker:** The EIA projects that GA will retire 0 MW of natural gas by 2050. GA currently has 8439 MW of natural gas peaker capacity.//**Lignite:** The EIA projects that GA will retire 0 MW of lignite by 2050. GA currently has 0 MW of lignite capacity.</v>
      </c>
      <c r="Q368" s="76" t="str">
        <f>IF(ISBLANK(INDEX('Policy Characteristics'!K:K,MATCH($C368,'Policy Characteristics'!$C:$C,0))),"",INDEX('Policy Characteristics'!K:K,MATCH($C368,'Policy Characteristics'!$C:$C,0)))</f>
        <v>electricity-sector-main.html#early-ret</v>
      </c>
      <c r="R368" s="76" t="str">
        <f>IF(ISBLANK(INDEX('Policy Characteristics'!L:L,MATCH($C368,'Policy Characteristics'!$C:$C,0))),"",INDEX('Policy Characteristics'!L:L,MATCH($C368,'Policy Characteristics'!$C:$C,0)))</f>
        <v>early-retirement-of-power-plants.html</v>
      </c>
    </row>
    <row r="369" spans="1:18" x14ac:dyDescent="0.25">
      <c r="A369" s="76" t="str">
        <f>IF(ISBLANK(INDEX('Policy Characteristics'!A:A,MATCH($C369,'Policy Characteristics'!$C:$C,0))),"",INDEX('Policy Characteristics'!A:A,MATCH($C369,'Policy Characteristics'!$C:$C,0)))</f>
        <v>Electricity Supply</v>
      </c>
      <c r="B369" s="200" t="str">
        <f>IF(ISBLANK(INDEX('Policy Characteristics'!B:B,MATCH($C369,'Policy Characteristics'!$C:$C,0))),"",INDEX('Policy Characteristics'!B:B,MATCH($C369,'Policy Characteristics'!$C:$C,0)))</f>
        <v>Early Retirement of Power Plants</v>
      </c>
      <c r="C369" s="76" t="str">
        <f t="shared" si="15"/>
        <v>Annual Additional Capacity Retired due to Early Retirement Policy</v>
      </c>
      <c r="D369" s="78" t="s">
        <v>451</v>
      </c>
      <c r="E369" s="88"/>
      <c r="F369" s="78" t="s">
        <v>452</v>
      </c>
      <c r="G369" s="88"/>
      <c r="H369" s="15">
        <v>629</v>
      </c>
      <c r="I369" s="213" t="s">
        <v>44</v>
      </c>
      <c r="J369" s="202" t="str">
        <f>IF(ISBLANK(INDEX('Policy Characteristics'!D:D,MATCH($C369,'Policy Characteristics'!$C:$C,0))),"",INDEX('Policy Characteristics'!D:D,MATCH($C369,'Policy Characteristics'!$C:$C,0)))</f>
        <v>Early Retirement of Power Plants</v>
      </c>
      <c r="K369" s="76" t="str">
        <f>IF(ISBLANK(INDEX('Policy Characteristics'!E:E,MATCH($C369,'Policy Characteristics'!$C:$C,0))),"",INDEX('Policy Characteristics'!E:E,MATCH($C369,'Policy Characteristics'!$C:$C,0)))</f>
        <v>elec early retirement</v>
      </c>
      <c r="L369" s="76">
        <f>IF(ISBLANK(INDEX('Policy Characteristics'!F:F,MATCH($C369,'Policy Characteristics'!$C:$C,0))),"",INDEX('Policy Characteristics'!F:F,MATCH($C369,'Policy Characteristics'!$C:$C,0)))</f>
        <v>0</v>
      </c>
      <c r="M369" s="76">
        <f>IF(ISBLANK(INDEX('Policy Characteristics'!G:G,MATCH($C369,'Policy Characteristics'!$C:$C,0))),"",INDEX('Policy Characteristics'!G:G,MATCH($C369,'Policy Characteristics'!$C:$C,0)))</f>
        <v>5000</v>
      </c>
      <c r="N369" s="76">
        <f>IF(ISBLANK(INDEX('Policy Characteristics'!H:H,MATCH($C369,'Policy Characteristics'!$C:$C,0))),"",INDEX('Policy Characteristics'!H:H,MATCH($C369,'Policy Characteristics'!$C:$C,0)))</f>
        <v>50</v>
      </c>
      <c r="O369" s="76" t="str">
        <f>IF(ISBLANK(INDEX('Policy Characteristics'!I:I,MATCH($C369,'Policy Characteristics'!$C:$C,0))),"",INDEX('Policy Characteristics'!I:I,MATCH($C369,'Policy Characteristics'!$C:$C,0)))</f>
        <v>MW/year</v>
      </c>
      <c r="P369" s="76" t="str">
        <f>IF(ISBLANK(INDEX('Policy Characteristics'!J:J,MATCH($C369,'Policy Characteristics'!$C:$C,0))),"",INDEX('Policy Characteristics'!J:J,MATCH($C369,'Policy Characteristics'!$C:$C,0)))</f>
        <v>**Description:** This policy causes the specified quantity of otherwise non-retiring capacity of the selected type(s) to be retired each year. // **Guidance for setting values:** // **Hard coal:** The EIA projects that Georgia will retire 2650 MW of coal by 2050. Georgia currently has 8416 MW of coal capacity.//**Natural gas non-peaker:** The EIA projects that GA will retire 0 MW of natural gas by 2050. GA currently has 8010 MW of natural gas non-peaker capacity.//**Nuclear:** The EIA projects that GA will retire 0 MW of nuclear by 2050. GA currently has 4061 MW of nuclear capacity.//**Natural gas peaker:** The EIA projects that GA will retire 0 MW of natural gas by 2050. GA currently has 8439 MW of natural gas peaker capacity.//**Lignite:** The EIA projects that GA will retire 0 MW of lignite by 2050. GA currently has 0 MW of lignite capacity.</v>
      </c>
      <c r="Q369" s="76" t="str">
        <f>IF(ISBLANK(INDEX('Policy Characteristics'!K:K,MATCH($C369,'Policy Characteristics'!$C:$C,0))),"",INDEX('Policy Characteristics'!K:K,MATCH($C369,'Policy Characteristics'!$C:$C,0)))</f>
        <v>electricity-sector-main.html#early-ret</v>
      </c>
      <c r="R369" s="76" t="str">
        <f>IF(ISBLANK(INDEX('Policy Characteristics'!L:L,MATCH($C369,'Policy Characteristics'!$C:$C,0))),"",INDEX('Policy Characteristics'!L:L,MATCH($C369,'Policy Characteristics'!$C:$C,0)))</f>
        <v>early-retirement-of-power-plants.html</v>
      </c>
    </row>
    <row r="370" spans="1:18" x14ac:dyDescent="0.25">
      <c r="A370" s="76" t="str">
        <f>IF(ISBLANK(INDEX('Policy Characteristics'!A:A,MATCH($C370,'Policy Characteristics'!$C:$C,0))),"",INDEX('Policy Characteristics'!A:A,MATCH($C370,'Policy Characteristics'!$C:$C,0)))</f>
        <v>Electricity Supply</v>
      </c>
      <c r="B370" s="200" t="str">
        <f>IF(ISBLANK(INDEX('Policy Characteristics'!B:B,MATCH($C370,'Policy Characteristics'!$C:$C,0))),"",INDEX('Policy Characteristics'!B:B,MATCH($C370,'Policy Characteristics'!$C:$C,0)))</f>
        <v>Early Retirement of Power Plants</v>
      </c>
      <c r="C370" s="76" t="str">
        <f t="shared" si="15"/>
        <v>Annual Additional Capacity Retired due to Early Retirement Policy</v>
      </c>
      <c r="D370" s="78" t="s">
        <v>988</v>
      </c>
      <c r="E370" s="88"/>
      <c r="F370" s="78" t="s">
        <v>712</v>
      </c>
      <c r="G370" s="88"/>
      <c r="H370" s="15">
        <v>630</v>
      </c>
      <c r="I370" s="213" t="s">
        <v>44</v>
      </c>
      <c r="J370" s="202" t="str">
        <f>IF(ISBLANK(INDEX('Policy Characteristics'!D:D,MATCH($C370,'Policy Characteristics'!$C:$C,0))),"",INDEX('Policy Characteristics'!D:D,MATCH($C370,'Policy Characteristics'!$C:$C,0)))</f>
        <v>Early Retirement of Power Plants</v>
      </c>
      <c r="K370" s="76" t="str">
        <f>IF(ISBLANK(INDEX('Policy Characteristics'!E:E,MATCH($C370,'Policy Characteristics'!$C:$C,0))),"",INDEX('Policy Characteristics'!E:E,MATCH($C370,'Policy Characteristics'!$C:$C,0)))</f>
        <v>elec early retirement</v>
      </c>
      <c r="L370" s="76">
        <f>IF(ISBLANK(INDEX('Policy Characteristics'!F:F,MATCH($C370,'Policy Characteristics'!$C:$C,0))),"",INDEX('Policy Characteristics'!F:F,MATCH($C370,'Policy Characteristics'!$C:$C,0)))</f>
        <v>0</v>
      </c>
      <c r="M370" s="76">
        <f>IF(ISBLANK(INDEX('Policy Characteristics'!G:G,MATCH($C370,'Policy Characteristics'!$C:$C,0))),"",INDEX('Policy Characteristics'!G:G,MATCH($C370,'Policy Characteristics'!$C:$C,0)))</f>
        <v>5000</v>
      </c>
      <c r="N370" s="76">
        <f>IF(ISBLANK(INDEX('Policy Characteristics'!H:H,MATCH($C370,'Policy Characteristics'!$C:$C,0))),"",INDEX('Policy Characteristics'!H:H,MATCH($C370,'Policy Characteristics'!$C:$C,0)))</f>
        <v>50</v>
      </c>
      <c r="O370" s="76" t="str">
        <f>IF(ISBLANK(INDEX('Policy Characteristics'!I:I,MATCH($C370,'Policy Characteristics'!$C:$C,0))),"",INDEX('Policy Characteristics'!I:I,MATCH($C370,'Policy Characteristics'!$C:$C,0)))</f>
        <v>MW/year</v>
      </c>
      <c r="P370" s="76" t="str">
        <f>IF(ISBLANK(INDEX('Policy Characteristics'!J:J,MATCH($C370,'Policy Characteristics'!$C:$C,0))),"",INDEX('Policy Characteristics'!J:J,MATCH($C370,'Policy Characteristics'!$C:$C,0)))</f>
        <v>**Description:** This policy causes the specified quantity of otherwise non-retiring capacity of the selected type(s) to be retired each year. // **Guidance for setting values:** // **Hard coal:** The EIA projects that Georgia will retire 2650 MW of coal by 2050. Georgia currently has 8416 MW of coal capacity.//**Natural gas non-peaker:** The EIA projects that GA will retire 0 MW of natural gas by 2050. GA currently has 8010 MW of natural gas non-peaker capacity.//**Nuclear:** The EIA projects that GA will retire 0 MW of nuclear by 2050. GA currently has 4061 MW of nuclear capacity.//**Natural gas peaker:** The EIA projects that GA will retire 0 MW of natural gas by 2050. GA currently has 8439 MW of natural gas peaker capacity.//**Lignite:** The EIA projects that GA will retire 0 MW of lignite by 2050. GA currently has 0 MW of lignite capacity.</v>
      </c>
      <c r="Q370" s="76" t="str">
        <f>IF(ISBLANK(INDEX('Policy Characteristics'!K:K,MATCH($C370,'Policy Characteristics'!$C:$C,0))),"",INDEX('Policy Characteristics'!K:K,MATCH($C370,'Policy Characteristics'!$C:$C,0)))</f>
        <v>electricity-sector-main.html#early-ret</v>
      </c>
      <c r="R370" s="76" t="str">
        <f>IF(ISBLANK(INDEX('Policy Characteristics'!L:L,MATCH($C370,'Policy Characteristics'!$C:$C,0))),"",INDEX('Policy Characteristics'!L:L,MATCH($C370,'Policy Characteristics'!$C:$C,0)))</f>
        <v>early-retirement-of-power-plants.html</v>
      </c>
    </row>
    <row r="371" spans="1:18" x14ac:dyDescent="0.25">
      <c r="A371" s="76" t="str">
        <f>IF(ISBLANK(INDEX('Policy Characteristics'!A:A,MATCH($C371,'Policy Characteristics'!$C:$C,0))),"",INDEX('Policy Characteristics'!A:A,MATCH($C371,'Policy Characteristics'!$C:$C,0)))</f>
        <v>Electricity Supply</v>
      </c>
      <c r="B371" s="200" t="str">
        <f>IF(ISBLANK(INDEX('Policy Characteristics'!B:B,MATCH($C371,'Policy Characteristics'!$C:$C,0))),"",INDEX('Policy Characteristics'!B:B,MATCH($C371,'Policy Characteristics'!$C:$C,0)))</f>
        <v>Early Retirement of Power Plants</v>
      </c>
      <c r="C371" s="76" t="str">
        <f t="shared" si="15"/>
        <v>Annual Additional Capacity Retired due to Early Retirement Policy</v>
      </c>
      <c r="D371" s="78" t="s">
        <v>989</v>
      </c>
      <c r="E371" s="88"/>
      <c r="F371" s="78" t="s">
        <v>832</v>
      </c>
      <c r="G371" s="88"/>
      <c r="H371" s="15">
        <v>631</v>
      </c>
      <c r="I371" s="213" t="s">
        <v>44</v>
      </c>
      <c r="J371" s="202" t="str">
        <f>IF(ISBLANK(INDEX('Policy Characteristics'!D:D,MATCH($C371,'Policy Characteristics'!$C:$C,0))),"",INDEX('Policy Characteristics'!D:D,MATCH($C371,'Policy Characteristics'!$C:$C,0)))</f>
        <v>Early Retirement of Power Plants</v>
      </c>
      <c r="K371" s="76" t="str">
        <f>IF(ISBLANK(INDEX('Policy Characteristics'!E:E,MATCH($C371,'Policy Characteristics'!$C:$C,0))),"",INDEX('Policy Characteristics'!E:E,MATCH($C371,'Policy Characteristics'!$C:$C,0)))</f>
        <v>elec early retirement</v>
      </c>
      <c r="L371" s="76">
        <f>IF(ISBLANK(INDEX('Policy Characteristics'!F:F,MATCH($C371,'Policy Characteristics'!$C:$C,0))),"",INDEX('Policy Characteristics'!F:F,MATCH($C371,'Policy Characteristics'!$C:$C,0)))</f>
        <v>0</v>
      </c>
      <c r="M371" s="76">
        <f>IF(ISBLANK(INDEX('Policy Characteristics'!G:G,MATCH($C371,'Policy Characteristics'!$C:$C,0))),"",INDEX('Policy Characteristics'!G:G,MATCH($C371,'Policy Characteristics'!$C:$C,0)))</f>
        <v>5000</v>
      </c>
      <c r="N371" s="76">
        <f>IF(ISBLANK(INDEX('Policy Characteristics'!H:H,MATCH($C371,'Policy Characteristics'!$C:$C,0))),"",INDEX('Policy Characteristics'!H:H,MATCH($C371,'Policy Characteristics'!$C:$C,0)))</f>
        <v>50</v>
      </c>
      <c r="O371" s="76" t="str">
        <f>IF(ISBLANK(INDEX('Policy Characteristics'!I:I,MATCH($C371,'Policy Characteristics'!$C:$C,0))),"",INDEX('Policy Characteristics'!I:I,MATCH($C371,'Policy Characteristics'!$C:$C,0)))</f>
        <v>MW/year</v>
      </c>
      <c r="P371" s="76" t="str">
        <f>IF(ISBLANK(INDEX('Policy Characteristics'!J:J,MATCH($C371,'Policy Characteristics'!$C:$C,0))),"",INDEX('Policy Characteristics'!J:J,MATCH($C371,'Policy Characteristics'!$C:$C,0)))</f>
        <v>**Description:** This policy causes the specified quantity of otherwise non-retiring capacity of the selected type(s) to be retired each year. // **Guidance for setting values:** // **Hard coal:** The EIA projects that Georgia will retire 2650 MW of coal by 2050. Georgia currently has 8416 MW of coal capacity.//**Natural gas non-peaker:** The EIA projects that GA will retire 0 MW of natural gas by 2050. GA currently has 8010 MW of natural gas non-peaker capacity.//**Nuclear:** The EIA projects that GA will retire 0 MW of nuclear by 2050. GA currently has 4061 MW of nuclear capacity.//**Natural gas peaker:** The EIA projects that GA will retire 0 MW of natural gas by 2050. GA currently has 8439 MW of natural gas peaker capacity.//**Lignite:** The EIA projects that GA will retire 0 MW of lignite by 2050. GA currently has 0 MW of lignite capacity.</v>
      </c>
      <c r="Q371" s="76" t="str">
        <f>IF(ISBLANK(INDEX('Policy Characteristics'!K:K,MATCH($C371,'Policy Characteristics'!$C:$C,0))),"",INDEX('Policy Characteristics'!K:K,MATCH($C371,'Policy Characteristics'!$C:$C,0)))</f>
        <v>electricity-sector-main.html#early-ret</v>
      </c>
      <c r="R371" s="76" t="str">
        <f>IF(ISBLANK(INDEX('Policy Characteristics'!L:L,MATCH($C371,'Policy Characteristics'!$C:$C,0))),"",INDEX('Policy Characteristics'!L:L,MATCH($C371,'Policy Characteristics'!$C:$C,0)))</f>
        <v>early-retirement-of-power-plants.html</v>
      </c>
    </row>
    <row r="372" spans="1:18" x14ac:dyDescent="0.25">
      <c r="A372" s="76" t="str">
        <f>IF(ISBLANK(INDEX('Policy Characteristics'!A:A,MATCH($C372,'Policy Characteristics'!$C:$C,0))),"",INDEX('Policy Characteristics'!A:A,MATCH($C372,'Policy Characteristics'!$C:$C,0)))</f>
        <v>Electricity Supply</v>
      </c>
      <c r="B372" s="200" t="str">
        <f>IF(ISBLANK(INDEX('Policy Characteristics'!B:B,MATCH($C372,'Policy Characteristics'!$C:$C,0))),"",INDEX('Policy Characteristics'!B:B,MATCH($C372,'Policy Characteristics'!$C:$C,0)))</f>
        <v>Early Retirement of Power Plants</v>
      </c>
      <c r="C372" s="76" t="str">
        <f t="shared" si="15"/>
        <v>Annual Additional Capacity Retired due to Early Retirement Policy</v>
      </c>
      <c r="D372" s="78" t="s">
        <v>990</v>
      </c>
      <c r="E372" s="88"/>
      <c r="F372" s="78" t="s">
        <v>714</v>
      </c>
      <c r="G372" s="88"/>
      <c r="H372" s="15">
        <v>632</v>
      </c>
      <c r="I372" s="213" t="s">
        <v>44</v>
      </c>
      <c r="J372" s="202" t="str">
        <f>IF(ISBLANK(INDEX('Policy Characteristics'!D:D,MATCH($C372,'Policy Characteristics'!$C:$C,0))),"",INDEX('Policy Characteristics'!D:D,MATCH($C372,'Policy Characteristics'!$C:$C,0)))</f>
        <v>Early Retirement of Power Plants</v>
      </c>
      <c r="K372" s="76" t="str">
        <f>IF(ISBLANK(INDEX('Policy Characteristics'!E:E,MATCH($C372,'Policy Characteristics'!$C:$C,0))),"",INDEX('Policy Characteristics'!E:E,MATCH($C372,'Policy Characteristics'!$C:$C,0)))</f>
        <v>elec early retirement</v>
      </c>
      <c r="L372" s="76">
        <f>IF(ISBLANK(INDEX('Policy Characteristics'!F:F,MATCH($C372,'Policy Characteristics'!$C:$C,0))),"",INDEX('Policy Characteristics'!F:F,MATCH($C372,'Policy Characteristics'!$C:$C,0)))</f>
        <v>0</v>
      </c>
      <c r="M372" s="76">
        <f>IF(ISBLANK(INDEX('Policy Characteristics'!G:G,MATCH($C372,'Policy Characteristics'!$C:$C,0))),"",INDEX('Policy Characteristics'!G:G,MATCH($C372,'Policy Characteristics'!$C:$C,0)))</f>
        <v>5000</v>
      </c>
      <c r="N372" s="76">
        <f>IF(ISBLANK(INDEX('Policy Characteristics'!H:H,MATCH($C372,'Policy Characteristics'!$C:$C,0))),"",INDEX('Policy Characteristics'!H:H,MATCH($C372,'Policy Characteristics'!$C:$C,0)))</f>
        <v>50</v>
      </c>
      <c r="O372" s="76" t="str">
        <f>IF(ISBLANK(INDEX('Policy Characteristics'!I:I,MATCH($C372,'Policy Characteristics'!$C:$C,0))),"",INDEX('Policy Characteristics'!I:I,MATCH($C372,'Policy Characteristics'!$C:$C,0)))</f>
        <v>MW/year</v>
      </c>
      <c r="P372" s="76" t="str">
        <f>IF(ISBLANK(INDEX('Policy Characteristics'!J:J,MATCH($C372,'Policy Characteristics'!$C:$C,0))),"",INDEX('Policy Characteristics'!J:J,MATCH($C372,'Policy Characteristics'!$C:$C,0)))</f>
        <v>**Description:** This policy causes the specified quantity of otherwise non-retiring capacity of the selected type(s) to be retired each year. // **Guidance for setting values:** // **Hard coal:** The EIA projects that Georgia will retire 2650 MW of coal by 2050. Georgia currently has 8416 MW of coal capacity.//**Natural gas non-peaker:** The EIA projects that GA will retire 0 MW of natural gas by 2050. GA currently has 8010 MW of natural gas non-peaker capacity.//**Nuclear:** The EIA projects that GA will retire 0 MW of nuclear by 2050. GA currently has 4061 MW of nuclear capacity.//**Natural gas peaker:** The EIA projects that GA will retire 0 MW of natural gas by 2050. GA currently has 8439 MW of natural gas peaker capacity.//**Lignite:** The EIA projects that GA will retire 0 MW of lignite by 2050. GA currently has 0 MW of lignite capacity.</v>
      </c>
      <c r="Q372" s="76" t="str">
        <f>IF(ISBLANK(INDEX('Policy Characteristics'!K:K,MATCH($C372,'Policy Characteristics'!$C:$C,0))),"",INDEX('Policy Characteristics'!K:K,MATCH($C372,'Policy Characteristics'!$C:$C,0)))</f>
        <v>electricity-sector-main.html#early-ret</v>
      </c>
      <c r="R372" s="76" t="str">
        <f>IF(ISBLANK(INDEX('Policy Characteristics'!L:L,MATCH($C372,'Policy Characteristics'!$C:$C,0))),"",INDEX('Policy Characteristics'!L:L,MATCH($C372,'Policy Characteristics'!$C:$C,0)))</f>
        <v>early-retirement-of-power-plants.html</v>
      </c>
    </row>
    <row r="373" spans="1:18" x14ac:dyDescent="0.25">
      <c r="A373" s="76" t="str">
        <f>IF(ISBLANK(INDEX('Policy Characteristics'!A:A,MATCH($C373,'Policy Characteristics'!$C:$C,0))),"",INDEX('Policy Characteristics'!A:A,MATCH($C373,'Policy Characteristics'!$C:$C,0)))</f>
        <v>Electricity Supply</v>
      </c>
      <c r="B373" s="200" t="str">
        <f>IF(ISBLANK(INDEX('Policy Characteristics'!B:B,MATCH($C373,'Policy Characteristics'!$C:$C,0))),"",INDEX('Policy Characteristics'!B:B,MATCH($C373,'Policy Characteristics'!$C:$C,0)))</f>
        <v>Early Retirement of Power Plants</v>
      </c>
      <c r="C373" s="76" t="str">
        <f t="shared" si="15"/>
        <v>Annual Additional Capacity Retired due to Early Retirement Policy</v>
      </c>
      <c r="D373" s="78" t="s">
        <v>1655</v>
      </c>
      <c r="E373" s="88"/>
      <c r="F373" s="78" t="s">
        <v>1662</v>
      </c>
      <c r="G373" s="88"/>
      <c r="H373" s="15">
        <v>1761</v>
      </c>
      <c r="I373" s="213" t="s">
        <v>44</v>
      </c>
      <c r="J373" s="202" t="str">
        <f>IF(ISBLANK(INDEX('Policy Characteristics'!D:D,MATCH($C373,'Policy Characteristics'!$C:$C,0))),"",INDEX('Policy Characteristics'!D:D,MATCH($C373,'Policy Characteristics'!$C:$C,0)))</f>
        <v>Early Retirement of Power Plants</v>
      </c>
      <c r="K373" s="76" t="str">
        <f>IF(ISBLANK(INDEX('Policy Characteristics'!E:E,MATCH($C373,'Policy Characteristics'!$C:$C,0))),"",INDEX('Policy Characteristics'!E:E,MATCH($C373,'Policy Characteristics'!$C:$C,0)))</f>
        <v>elec early retirement</v>
      </c>
      <c r="L373" s="76">
        <f>IF(ISBLANK(INDEX('Policy Characteristics'!F:F,MATCH($C373,'Policy Characteristics'!$C:$C,0))),"",INDEX('Policy Characteristics'!F:F,MATCH($C373,'Policy Characteristics'!$C:$C,0)))</f>
        <v>0</v>
      </c>
      <c r="M373" s="76">
        <f>IF(ISBLANK(INDEX('Policy Characteristics'!G:G,MATCH($C373,'Policy Characteristics'!$C:$C,0))),"",INDEX('Policy Characteristics'!G:G,MATCH($C373,'Policy Characteristics'!$C:$C,0)))</f>
        <v>5000</v>
      </c>
      <c r="N373" s="76">
        <f>IF(ISBLANK(INDEX('Policy Characteristics'!H:H,MATCH($C373,'Policy Characteristics'!$C:$C,0))),"",INDEX('Policy Characteristics'!H:H,MATCH($C373,'Policy Characteristics'!$C:$C,0)))</f>
        <v>50</v>
      </c>
      <c r="O373" s="76" t="str">
        <f>IF(ISBLANK(INDEX('Policy Characteristics'!I:I,MATCH($C373,'Policy Characteristics'!$C:$C,0))),"",INDEX('Policy Characteristics'!I:I,MATCH($C373,'Policy Characteristics'!$C:$C,0)))</f>
        <v>MW/year</v>
      </c>
      <c r="P373" s="76" t="str">
        <f>IF(ISBLANK(INDEX('Policy Characteristics'!J:J,MATCH($C373,'Policy Characteristics'!$C:$C,0))),"",INDEX('Policy Characteristics'!J:J,MATCH($C373,'Policy Characteristics'!$C:$C,0)))</f>
        <v>**Description:** This policy causes the specified quantity of otherwise non-retiring capacity of the selected type(s) to be retired each year. // **Guidance for setting values:** // **Hard coal:** The EIA projects that Georgia will retire 2650 MW of coal by 2050. Georgia currently has 8416 MW of coal capacity.//**Natural gas non-peaker:** The EIA projects that GA will retire 0 MW of natural gas by 2050. GA currently has 8010 MW of natural gas non-peaker capacity.//**Nuclear:** The EIA projects that GA will retire 0 MW of nuclear by 2050. GA currently has 4061 MW of nuclear capacity.//**Natural gas peaker:** The EIA projects that GA will retire 0 MW of natural gas by 2050. GA currently has 8439 MW of natural gas peaker capacity.//**Lignite:** The EIA projects that GA will retire 0 MW of lignite by 2050. GA currently has 0 MW of lignite capacity.</v>
      </c>
      <c r="Q373" s="76" t="str">
        <f>IF(ISBLANK(INDEX('Policy Characteristics'!K:K,MATCH($C373,'Policy Characteristics'!$C:$C,0))),"",INDEX('Policy Characteristics'!K:K,MATCH($C373,'Policy Characteristics'!$C:$C,0)))</f>
        <v>electricity-sector-main.html#early-ret</v>
      </c>
      <c r="R373" s="76" t="str">
        <f>IF(ISBLANK(INDEX('Policy Characteristics'!L:L,MATCH($C373,'Policy Characteristics'!$C:$C,0))),"",INDEX('Policy Characteristics'!L:L,MATCH($C373,'Policy Characteristics'!$C:$C,0)))</f>
        <v>early-retirement-of-power-plants.html</v>
      </c>
    </row>
    <row r="374" spans="1:18" x14ac:dyDescent="0.25">
      <c r="A374" s="76" t="str">
        <f>IF(ISBLANK(INDEX('Policy Characteristics'!A:A,MATCH($C374,'Policy Characteristics'!$C:$C,0))),"",INDEX('Policy Characteristics'!A:A,MATCH($C374,'Policy Characteristics'!$C:$C,0)))</f>
        <v>Electricity Supply</v>
      </c>
      <c r="B374" s="200" t="str">
        <f>IF(ISBLANK(INDEX('Policy Characteristics'!B:B,MATCH($C374,'Policy Characteristics'!$C:$C,0))),"",INDEX('Policy Characteristics'!B:B,MATCH($C374,'Policy Characteristics'!$C:$C,0)))</f>
        <v>Early Retirement of Power Plants</v>
      </c>
      <c r="C374" s="76" t="str">
        <f t="shared" si="15"/>
        <v>Annual Additional Capacity Retired due to Early Retirement Policy</v>
      </c>
      <c r="D374" s="78" t="s">
        <v>1658</v>
      </c>
      <c r="E374" s="88"/>
      <c r="F374" s="78" t="s">
        <v>1663</v>
      </c>
      <c r="G374" s="88"/>
      <c r="H374" s="15">
        <v>1762</v>
      </c>
      <c r="I374" s="213" t="s">
        <v>44</v>
      </c>
      <c r="J374" s="202" t="str">
        <f>IF(ISBLANK(INDEX('Policy Characteristics'!D:D,MATCH($C374,'Policy Characteristics'!$C:$C,0))),"",INDEX('Policy Characteristics'!D:D,MATCH($C374,'Policy Characteristics'!$C:$C,0)))</f>
        <v>Early Retirement of Power Plants</v>
      </c>
      <c r="K374" s="76" t="str">
        <f>IF(ISBLANK(INDEX('Policy Characteristics'!E:E,MATCH($C374,'Policy Characteristics'!$C:$C,0))),"",INDEX('Policy Characteristics'!E:E,MATCH($C374,'Policy Characteristics'!$C:$C,0)))</f>
        <v>elec early retirement</v>
      </c>
      <c r="L374" s="76">
        <f>IF(ISBLANK(INDEX('Policy Characteristics'!F:F,MATCH($C374,'Policy Characteristics'!$C:$C,0))),"",INDEX('Policy Characteristics'!F:F,MATCH($C374,'Policy Characteristics'!$C:$C,0)))</f>
        <v>0</v>
      </c>
      <c r="M374" s="76">
        <f>IF(ISBLANK(INDEX('Policy Characteristics'!G:G,MATCH($C374,'Policy Characteristics'!$C:$C,0))),"",INDEX('Policy Characteristics'!G:G,MATCH($C374,'Policy Characteristics'!$C:$C,0)))</f>
        <v>5000</v>
      </c>
      <c r="N374" s="76">
        <f>IF(ISBLANK(INDEX('Policy Characteristics'!H:H,MATCH($C374,'Policy Characteristics'!$C:$C,0))),"",INDEX('Policy Characteristics'!H:H,MATCH($C374,'Policy Characteristics'!$C:$C,0)))</f>
        <v>50</v>
      </c>
      <c r="O374" s="76" t="str">
        <f>IF(ISBLANK(INDEX('Policy Characteristics'!I:I,MATCH($C374,'Policy Characteristics'!$C:$C,0))),"",INDEX('Policy Characteristics'!I:I,MATCH($C374,'Policy Characteristics'!$C:$C,0)))</f>
        <v>MW/year</v>
      </c>
      <c r="P374" s="76" t="str">
        <f>IF(ISBLANK(INDEX('Policy Characteristics'!J:J,MATCH($C374,'Policy Characteristics'!$C:$C,0))),"",INDEX('Policy Characteristics'!J:J,MATCH($C374,'Policy Characteristics'!$C:$C,0)))</f>
        <v>**Description:** This policy causes the specified quantity of otherwise non-retiring capacity of the selected type(s) to be retired each year. // **Guidance for setting values:** // **Hard coal:** The EIA projects that Georgia will retire 2650 MW of coal by 2050. Georgia currently has 8416 MW of coal capacity.//**Natural gas non-peaker:** The EIA projects that GA will retire 0 MW of natural gas by 2050. GA currently has 8010 MW of natural gas non-peaker capacity.//**Nuclear:** The EIA projects that GA will retire 0 MW of nuclear by 2050. GA currently has 4061 MW of nuclear capacity.//**Natural gas peaker:** The EIA projects that GA will retire 0 MW of natural gas by 2050. GA currently has 8439 MW of natural gas peaker capacity.//**Lignite:** The EIA projects that GA will retire 0 MW of lignite by 2050. GA currently has 0 MW of lignite capacity.</v>
      </c>
      <c r="Q374" s="76" t="str">
        <f>IF(ISBLANK(INDEX('Policy Characteristics'!K:K,MATCH($C374,'Policy Characteristics'!$C:$C,0))),"",INDEX('Policy Characteristics'!K:K,MATCH($C374,'Policy Characteristics'!$C:$C,0)))</f>
        <v>electricity-sector-main.html#early-ret</v>
      </c>
      <c r="R374" s="76" t="str">
        <f>IF(ISBLANK(INDEX('Policy Characteristics'!L:L,MATCH($C374,'Policy Characteristics'!$C:$C,0))),"",INDEX('Policy Characteristics'!L:L,MATCH($C374,'Policy Characteristics'!$C:$C,0)))</f>
        <v>early-retirement-of-power-plants.html</v>
      </c>
    </row>
    <row r="375" spans="1:18" x14ac:dyDescent="0.25">
      <c r="A375" s="76" t="str">
        <f>IF(ISBLANK(INDEX('Policy Characteristics'!A:A,MATCH($C375,'Policy Characteristics'!$C:$C,0))),"",INDEX('Policy Characteristics'!A:A,MATCH($C375,'Policy Characteristics'!$C:$C,0)))</f>
        <v>Electricity Supply</v>
      </c>
      <c r="B375" s="200" t="str">
        <f>IF(ISBLANK(INDEX('Policy Characteristics'!B:B,MATCH($C375,'Policy Characteristics'!$C:$C,0))),"",INDEX('Policy Characteristics'!B:B,MATCH($C375,'Policy Characteristics'!$C:$C,0)))</f>
        <v>Early Retirement of Power Plants</v>
      </c>
      <c r="C375" s="76" t="str">
        <f t="shared" si="15"/>
        <v>Annual Additional Capacity Retired due to Early Retirement Policy</v>
      </c>
      <c r="D375" s="78" t="s">
        <v>1659</v>
      </c>
      <c r="E375" s="88"/>
      <c r="F375" s="78" t="s">
        <v>1664</v>
      </c>
      <c r="G375" s="88"/>
      <c r="H375" s="15">
        <v>1763</v>
      </c>
      <c r="I375" s="213" t="s">
        <v>44</v>
      </c>
      <c r="J375" s="202" t="str">
        <f>IF(ISBLANK(INDEX('Policy Characteristics'!D:D,MATCH($C375,'Policy Characteristics'!$C:$C,0))),"",INDEX('Policy Characteristics'!D:D,MATCH($C375,'Policy Characteristics'!$C:$C,0)))</f>
        <v>Early Retirement of Power Plants</v>
      </c>
      <c r="K375" s="76" t="str">
        <f>IF(ISBLANK(INDEX('Policy Characteristics'!E:E,MATCH($C375,'Policy Characteristics'!$C:$C,0))),"",INDEX('Policy Characteristics'!E:E,MATCH($C375,'Policy Characteristics'!$C:$C,0)))</f>
        <v>elec early retirement</v>
      </c>
      <c r="L375" s="76">
        <f>IF(ISBLANK(INDEX('Policy Characteristics'!F:F,MATCH($C375,'Policy Characteristics'!$C:$C,0))),"",INDEX('Policy Characteristics'!F:F,MATCH($C375,'Policy Characteristics'!$C:$C,0)))</f>
        <v>0</v>
      </c>
      <c r="M375" s="76">
        <f>IF(ISBLANK(INDEX('Policy Characteristics'!G:G,MATCH($C375,'Policy Characteristics'!$C:$C,0))),"",INDEX('Policy Characteristics'!G:G,MATCH($C375,'Policy Characteristics'!$C:$C,0)))</f>
        <v>5000</v>
      </c>
      <c r="N375" s="76">
        <f>IF(ISBLANK(INDEX('Policy Characteristics'!H:H,MATCH($C375,'Policy Characteristics'!$C:$C,0))),"",INDEX('Policy Characteristics'!H:H,MATCH($C375,'Policy Characteristics'!$C:$C,0)))</f>
        <v>50</v>
      </c>
      <c r="O375" s="76" t="str">
        <f>IF(ISBLANK(INDEX('Policy Characteristics'!I:I,MATCH($C375,'Policy Characteristics'!$C:$C,0))),"",INDEX('Policy Characteristics'!I:I,MATCH($C375,'Policy Characteristics'!$C:$C,0)))</f>
        <v>MW/year</v>
      </c>
      <c r="P375" s="76" t="str">
        <f>IF(ISBLANK(INDEX('Policy Characteristics'!J:J,MATCH($C375,'Policy Characteristics'!$C:$C,0))),"",INDEX('Policy Characteristics'!J:J,MATCH($C375,'Policy Characteristics'!$C:$C,0)))</f>
        <v>**Description:** This policy causes the specified quantity of otherwise non-retiring capacity of the selected type(s) to be retired each year. // **Guidance for setting values:** // **Hard coal:** The EIA projects that Georgia will retire 2650 MW of coal by 2050. Georgia currently has 8416 MW of coal capacity.//**Natural gas non-peaker:** The EIA projects that GA will retire 0 MW of natural gas by 2050. GA currently has 8010 MW of natural gas non-peaker capacity.//**Nuclear:** The EIA projects that GA will retire 0 MW of nuclear by 2050. GA currently has 4061 MW of nuclear capacity.//**Natural gas peaker:** The EIA projects that GA will retire 0 MW of natural gas by 2050. GA currently has 8439 MW of natural gas peaker capacity.//**Lignite:** The EIA projects that GA will retire 0 MW of lignite by 2050. GA currently has 0 MW of lignite capacity.</v>
      </c>
      <c r="Q375" s="76" t="str">
        <f>IF(ISBLANK(INDEX('Policy Characteristics'!K:K,MATCH($C375,'Policy Characteristics'!$C:$C,0))),"",INDEX('Policy Characteristics'!K:K,MATCH($C375,'Policy Characteristics'!$C:$C,0)))</f>
        <v>electricity-sector-main.html#early-ret</v>
      </c>
      <c r="R375" s="76" t="str">
        <f>IF(ISBLANK(INDEX('Policy Characteristics'!L:L,MATCH($C375,'Policy Characteristics'!$C:$C,0))),"",INDEX('Policy Characteristics'!L:L,MATCH($C375,'Policy Characteristics'!$C:$C,0)))</f>
        <v>early-retirement-of-power-plants.html</v>
      </c>
    </row>
    <row r="376" spans="1:18" x14ac:dyDescent="0.25">
      <c r="A376" s="76" t="str">
        <f>IF(ISBLANK(INDEX('Policy Characteristics'!A:A,MATCH($C376,'Policy Characteristics'!$C:$C,0))),"",INDEX('Policy Characteristics'!A:A,MATCH($C376,'Policy Characteristics'!$C:$C,0)))</f>
        <v>Electricity Supply</v>
      </c>
      <c r="B376" s="200" t="str">
        <f>IF(ISBLANK(INDEX('Policy Characteristics'!B:B,MATCH($C376,'Policy Characteristics'!$C:$C,0))),"",INDEX('Policy Characteristics'!B:B,MATCH($C376,'Policy Characteristics'!$C:$C,0)))</f>
        <v>Early Retirement of Power Plants</v>
      </c>
      <c r="C376" s="76" t="str">
        <f t="shared" si="15"/>
        <v>Annual Additional Capacity Retired due to Early Retirement Policy</v>
      </c>
      <c r="D376" s="78" t="s">
        <v>1660</v>
      </c>
      <c r="E376" s="88"/>
      <c r="F376" s="78" t="s">
        <v>1665</v>
      </c>
      <c r="G376" s="88"/>
      <c r="H376" s="15">
        <v>1764</v>
      </c>
      <c r="I376" s="213" t="s">
        <v>44</v>
      </c>
      <c r="J376" s="202" t="str">
        <f>IF(ISBLANK(INDEX('Policy Characteristics'!D:D,MATCH($C376,'Policy Characteristics'!$C:$C,0))),"",INDEX('Policy Characteristics'!D:D,MATCH($C376,'Policy Characteristics'!$C:$C,0)))</f>
        <v>Early Retirement of Power Plants</v>
      </c>
      <c r="K376" s="76" t="str">
        <f>IF(ISBLANK(INDEX('Policy Characteristics'!E:E,MATCH($C376,'Policy Characteristics'!$C:$C,0))),"",INDEX('Policy Characteristics'!E:E,MATCH($C376,'Policy Characteristics'!$C:$C,0)))</f>
        <v>elec early retirement</v>
      </c>
      <c r="L376" s="76">
        <f>IF(ISBLANK(INDEX('Policy Characteristics'!F:F,MATCH($C376,'Policy Characteristics'!$C:$C,0))),"",INDEX('Policy Characteristics'!F:F,MATCH($C376,'Policy Characteristics'!$C:$C,0)))</f>
        <v>0</v>
      </c>
      <c r="M376" s="76">
        <f>IF(ISBLANK(INDEX('Policy Characteristics'!G:G,MATCH($C376,'Policy Characteristics'!$C:$C,0))),"",INDEX('Policy Characteristics'!G:G,MATCH($C376,'Policy Characteristics'!$C:$C,0)))</f>
        <v>5000</v>
      </c>
      <c r="N376" s="76">
        <f>IF(ISBLANK(INDEX('Policy Characteristics'!H:H,MATCH($C376,'Policy Characteristics'!$C:$C,0))),"",INDEX('Policy Characteristics'!H:H,MATCH($C376,'Policy Characteristics'!$C:$C,0)))</f>
        <v>50</v>
      </c>
      <c r="O376" s="76" t="str">
        <f>IF(ISBLANK(INDEX('Policy Characteristics'!I:I,MATCH($C376,'Policy Characteristics'!$C:$C,0))),"",INDEX('Policy Characteristics'!I:I,MATCH($C376,'Policy Characteristics'!$C:$C,0)))</f>
        <v>MW/year</v>
      </c>
      <c r="P376" s="76" t="str">
        <f>IF(ISBLANK(INDEX('Policy Characteristics'!J:J,MATCH($C376,'Policy Characteristics'!$C:$C,0))),"",INDEX('Policy Characteristics'!J:J,MATCH($C376,'Policy Characteristics'!$C:$C,0)))</f>
        <v>**Description:** This policy causes the specified quantity of otherwise non-retiring capacity of the selected type(s) to be retired each year. // **Guidance for setting values:** // **Hard coal:** The EIA projects that Georgia will retire 2650 MW of coal by 2050. Georgia currently has 8416 MW of coal capacity.//**Natural gas non-peaker:** The EIA projects that GA will retire 0 MW of natural gas by 2050. GA currently has 8010 MW of natural gas non-peaker capacity.//**Nuclear:** The EIA projects that GA will retire 0 MW of nuclear by 2050. GA currently has 4061 MW of nuclear capacity.//**Natural gas peaker:** The EIA projects that GA will retire 0 MW of natural gas by 2050. GA currently has 8439 MW of natural gas peaker capacity.//**Lignite:** The EIA projects that GA will retire 0 MW of lignite by 2050. GA currently has 0 MW of lignite capacity.</v>
      </c>
      <c r="Q376" s="76" t="str">
        <f>IF(ISBLANK(INDEX('Policy Characteristics'!K:K,MATCH($C376,'Policy Characteristics'!$C:$C,0))),"",INDEX('Policy Characteristics'!K:K,MATCH($C376,'Policy Characteristics'!$C:$C,0)))</f>
        <v>electricity-sector-main.html#early-ret</v>
      </c>
      <c r="R376" s="76" t="str">
        <f>IF(ISBLANK(INDEX('Policy Characteristics'!L:L,MATCH($C376,'Policy Characteristics'!$C:$C,0))),"",INDEX('Policy Characteristics'!L:L,MATCH($C376,'Policy Characteristics'!$C:$C,0)))</f>
        <v>early-retirement-of-power-plants.html</v>
      </c>
    </row>
    <row r="377" spans="1:18" x14ac:dyDescent="0.25">
      <c r="A377" s="76" t="str">
        <f>IF(ISBLANK(INDEX('Policy Characteristics'!A:A,MATCH($C377,'Policy Characteristics'!$C:$C,0))),"",INDEX('Policy Characteristics'!A:A,MATCH($C377,'Policy Characteristics'!$C:$C,0)))</f>
        <v>Electricity Supply</v>
      </c>
      <c r="B377" s="200" t="str">
        <f>IF(ISBLANK(INDEX('Policy Characteristics'!B:B,MATCH($C377,'Policy Characteristics'!$C:$C,0))),"",INDEX('Policy Characteristics'!B:B,MATCH($C377,'Policy Characteristics'!$C:$C,0)))</f>
        <v>Early Retirement of Power Plants</v>
      </c>
      <c r="C377" s="76" t="str">
        <f t="shared" si="15"/>
        <v>Annual Additional Capacity Retired due to Early Retirement Policy</v>
      </c>
      <c r="D377" s="78" t="s">
        <v>1661</v>
      </c>
      <c r="E377" s="88"/>
      <c r="F377" s="78" t="s">
        <v>1666</v>
      </c>
      <c r="G377" s="88"/>
      <c r="H377" s="15">
        <v>1765</v>
      </c>
      <c r="I377" s="213" t="s">
        <v>44</v>
      </c>
      <c r="J377" s="202" t="str">
        <f>IF(ISBLANK(INDEX('Policy Characteristics'!D:D,MATCH($C377,'Policy Characteristics'!$C:$C,0))),"",INDEX('Policy Characteristics'!D:D,MATCH($C377,'Policy Characteristics'!$C:$C,0)))</f>
        <v>Early Retirement of Power Plants</v>
      </c>
      <c r="K377" s="76" t="str">
        <f>IF(ISBLANK(INDEX('Policy Characteristics'!E:E,MATCH($C377,'Policy Characteristics'!$C:$C,0))),"",INDEX('Policy Characteristics'!E:E,MATCH($C377,'Policy Characteristics'!$C:$C,0)))</f>
        <v>elec early retirement</v>
      </c>
      <c r="L377" s="76">
        <f>IF(ISBLANK(INDEX('Policy Characteristics'!F:F,MATCH($C377,'Policy Characteristics'!$C:$C,0))),"",INDEX('Policy Characteristics'!F:F,MATCH($C377,'Policy Characteristics'!$C:$C,0)))</f>
        <v>0</v>
      </c>
      <c r="M377" s="76">
        <f>IF(ISBLANK(INDEX('Policy Characteristics'!G:G,MATCH($C377,'Policy Characteristics'!$C:$C,0))),"",INDEX('Policy Characteristics'!G:G,MATCH($C377,'Policy Characteristics'!$C:$C,0)))</f>
        <v>5000</v>
      </c>
      <c r="N377" s="76">
        <f>IF(ISBLANK(INDEX('Policy Characteristics'!H:H,MATCH($C377,'Policy Characteristics'!$C:$C,0))),"",INDEX('Policy Characteristics'!H:H,MATCH($C377,'Policy Characteristics'!$C:$C,0)))</f>
        <v>50</v>
      </c>
      <c r="O377" s="76" t="str">
        <f>IF(ISBLANK(INDEX('Policy Characteristics'!I:I,MATCH($C377,'Policy Characteristics'!$C:$C,0))),"",INDEX('Policy Characteristics'!I:I,MATCH($C377,'Policy Characteristics'!$C:$C,0)))</f>
        <v>MW/year</v>
      </c>
      <c r="P377" s="76" t="str">
        <f>IF(ISBLANK(INDEX('Policy Characteristics'!J:J,MATCH($C377,'Policy Characteristics'!$C:$C,0))),"",INDEX('Policy Characteristics'!J:J,MATCH($C377,'Policy Characteristics'!$C:$C,0)))</f>
        <v>**Description:** This policy causes the specified quantity of otherwise non-retiring capacity of the selected type(s) to be retired each year. // **Guidance for setting values:** // **Hard coal:** The EIA projects that Georgia will retire 2650 MW of coal by 2050. Georgia currently has 8416 MW of coal capacity.//**Natural gas non-peaker:** The EIA projects that GA will retire 0 MW of natural gas by 2050. GA currently has 8010 MW of natural gas non-peaker capacity.//**Nuclear:** The EIA projects that GA will retire 0 MW of nuclear by 2050. GA currently has 4061 MW of nuclear capacity.//**Natural gas peaker:** The EIA projects that GA will retire 0 MW of natural gas by 2050. GA currently has 8439 MW of natural gas peaker capacity.//**Lignite:** The EIA projects that GA will retire 0 MW of lignite by 2050. GA currently has 0 MW of lignite capacity.</v>
      </c>
      <c r="Q377" s="76" t="str">
        <f>IF(ISBLANK(INDEX('Policy Characteristics'!K:K,MATCH($C377,'Policy Characteristics'!$C:$C,0))),"",INDEX('Policy Characteristics'!K:K,MATCH($C377,'Policy Characteristics'!$C:$C,0)))</f>
        <v>electricity-sector-main.html#early-ret</v>
      </c>
      <c r="R377" s="76" t="str">
        <f>IF(ISBLANK(INDEX('Policy Characteristics'!L:L,MATCH($C377,'Policy Characteristics'!$C:$C,0))),"",INDEX('Policy Characteristics'!L:L,MATCH($C377,'Policy Characteristics'!$C:$C,0)))</f>
        <v>early-retirement-of-power-plants.html</v>
      </c>
    </row>
    <row r="378" spans="1:18" x14ac:dyDescent="0.25">
      <c r="A378" s="76" t="str">
        <f>IF(ISBLANK(INDEX('Policy Characteristics'!A:A,MATCH($C378,'Policy Characteristics'!$C:$C,0))),"",INDEX('Policy Characteristics'!A:A,MATCH($C378,'Policy Characteristics'!$C:$C,0)))</f>
        <v>Electricity Supply</v>
      </c>
      <c r="B378" s="200" t="str">
        <f>IF(ISBLANK(INDEX('Policy Characteristics'!B:B,MATCH($C378,'Policy Characteristics'!$C:$C,0))),"",INDEX('Policy Characteristics'!B:B,MATCH($C378,'Policy Characteristics'!$C:$C,0)))</f>
        <v>Early Retirement of Power Plants</v>
      </c>
      <c r="C378" s="76" t="str">
        <f t="shared" si="15"/>
        <v>Annual Additional Capacity Retired due to Early Retirement Policy</v>
      </c>
      <c r="D378" s="78" t="s">
        <v>1748</v>
      </c>
      <c r="E378" s="88"/>
      <c r="F378" s="78" t="s">
        <v>1746</v>
      </c>
      <c r="G378" s="88"/>
      <c r="H378" s="15">
        <v>1766</v>
      </c>
      <c r="I378" s="213" t="s">
        <v>44</v>
      </c>
      <c r="J378" s="202" t="str">
        <f>IF(ISBLANK(INDEX('Policy Characteristics'!D:D,MATCH($C378,'Policy Characteristics'!$C:$C,0))),"",INDEX('Policy Characteristics'!D:D,MATCH($C378,'Policy Characteristics'!$C:$C,0)))</f>
        <v>Early Retirement of Power Plants</v>
      </c>
      <c r="K378" s="76" t="str">
        <f>IF(ISBLANK(INDEX('Policy Characteristics'!E:E,MATCH($C378,'Policy Characteristics'!$C:$C,0))),"",INDEX('Policy Characteristics'!E:E,MATCH($C378,'Policy Characteristics'!$C:$C,0)))</f>
        <v>elec early retirement</v>
      </c>
      <c r="L378" s="76">
        <f>IF(ISBLANK(INDEX('Policy Characteristics'!F:F,MATCH($C378,'Policy Characteristics'!$C:$C,0))),"",INDEX('Policy Characteristics'!F:F,MATCH($C378,'Policy Characteristics'!$C:$C,0)))</f>
        <v>0</v>
      </c>
      <c r="M378" s="76">
        <f>IF(ISBLANK(INDEX('Policy Characteristics'!G:G,MATCH($C378,'Policy Characteristics'!$C:$C,0))),"",INDEX('Policy Characteristics'!G:G,MATCH($C378,'Policy Characteristics'!$C:$C,0)))</f>
        <v>5000</v>
      </c>
      <c r="N378" s="76">
        <f>IF(ISBLANK(INDEX('Policy Characteristics'!H:H,MATCH($C378,'Policy Characteristics'!$C:$C,0))),"",INDEX('Policy Characteristics'!H:H,MATCH($C378,'Policy Characteristics'!$C:$C,0)))</f>
        <v>50</v>
      </c>
      <c r="O378" s="76" t="str">
        <f>IF(ISBLANK(INDEX('Policy Characteristics'!I:I,MATCH($C378,'Policy Characteristics'!$C:$C,0))),"",INDEX('Policy Characteristics'!I:I,MATCH($C378,'Policy Characteristics'!$C:$C,0)))</f>
        <v>MW/year</v>
      </c>
      <c r="P378" s="76" t="str">
        <f>IF(ISBLANK(INDEX('Policy Characteristics'!J:J,MATCH($C378,'Policy Characteristics'!$C:$C,0))),"",INDEX('Policy Characteristics'!J:J,MATCH($C378,'Policy Characteristics'!$C:$C,0)))</f>
        <v>**Description:** This policy causes the specified quantity of otherwise non-retiring capacity of the selected type(s) to be retired each year. // **Guidance for setting values:** // **Hard coal:** The EIA projects that Georgia will retire 2650 MW of coal by 2050. Georgia currently has 8416 MW of coal capacity.//**Natural gas non-peaker:** The EIA projects that GA will retire 0 MW of natural gas by 2050. GA currently has 8010 MW of natural gas non-peaker capacity.//**Nuclear:** The EIA projects that GA will retire 0 MW of nuclear by 2050. GA currently has 4061 MW of nuclear capacity.//**Natural gas peaker:** The EIA projects that GA will retire 0 MW of natural gas by 2050. GA currently has 8439 MW of natural gas peaker capacity.//**Lignite:** The EIA projects that GA will retire 0 MW of lignite by 2050. GA currently has 0 MW of lignite capacity.</v>
      </c>
      <c r="Q378" s="76" t="str">
        <f>IF(ISBLANK(INDEX('Policy Characteristics'!K:K,MATCH($C378,'Policy Characteristics'!$C:$C,0))),"",INDEX('Policy Characteristics'!K:K,MATCH($C378,'Policy Characteristics'!$C:$C,0)))</f>
        <v>electricity-sector-main.html#early-ret</v>
      </c>
      <c r="R378" s="76" t="str">
        <f>IF(ISBLANK(INDEX('Policy Characteristics'!L:L,MATCH($C378,'Policy Characteristics'!$C:$C,0))),"",INDEX('Policy Characteristics'!L:L,MATCH($C378,'Policy Characteristics'!$C:$C,0)))</f>
        <v>early-retirement-of-power-plants.html</v>
      </c>
    </row>
    <row r="379" spans="1:18" x14ac:dyDescent="0.25">
      <c r="A379" s="76" t="str">
        <f>IF(ISBLANK(INDEX('Policy Characteristics'!A:A,MATCH($C379,'Policy Characteristics'!$C:$C,0))),"",INDEX('Policy Characteristics'!A:A,MATCH($C379,'Policy Characteristics'!$C:$C,0)))</f>
        <v>Electricity Supply</v>
      </c>
      <c r="B379" s="200" t="str">
        <f>IF(ISBLANK(INDEX('Policy Characteristics'!B:B,MATCH($C379,'Policy Characteristics'!$C:$C,0))),"",INDEX('Policy Characteristics'!B:B,MATCH($C379,'Policy Characteristics'!$C:$C,0)))</f>
        <v>Early Retirement of Power Plants</v>
      </c>
      <c r="C379" s="76" t="str">
        <f t="shared" si="15"/>
        <v>Annual Additional Capacity Retired due to Early Retirement Policy</v>
      </c>
      <c r="D379" s="78" t="s">
        <v>1749</v>
      </c>
      <c r="E379" s="88"/>
      <c r="F379" s="78" t="s">
        <v>1747</v>
      </c>
      <c r="G379" s="88"/>
      <c r="H379" s="15">
        <v>2239</v>
      </c>
      <c r="I379" s="213" t="s">
        <v>44</v>
      </c>
      <c r="J379" s="202" t="str">
        <f>IF(ISBLANK(INDEX('Policy Characteristics'!D:D,MATCH($C379,'Policy Characteristics'!$C:$C,0))),"",INDEX('Policy Characteristics'!D:D,MATCH($C379,'Policy Characteristics'!$C:$C,0)))</f>
        <v>Early Retirement of Power Plants</v>
      </c>
      <c r="K379" s="76" t="str">
        <f>IF(ISBLANK(INDEX('Policy Characteristics'!E:E,MATCH($C379,'Policy Characteristics'!$C:$C,0))),"",INDEX('Policy Characteristics'!E:E,MATCH($C379,'Policy Characteristics'!$C:$C,0)))</f>
        <v>elec early retirement</v>
      </c>
      <c r="L379" s="76">
        <f>IF(ISBLANK(INDEX('Policy Characteristics'!F:F,MATCH($C379,'Policy Characteristics'!$C:$C,0))),"",INDEX('Policy Characteristics'!F:F,MATCH($C379,'Policy Characteristics'!$C:$C,0)))</f>
        <v>0</v>
      </c>
      <c r="M379" s="76">
        <f>IF(ISBLANK(INDEX('Policy Characteristics'!G:G,MATCH($C379,'Policy Characteristics'!$C:$C,0))),"",INDEX('Policy Characteristics'!G:G,MATCH($C379,'Policy Characteristics'!$C:$C,0)))</f>
        <v>5000</v>
      </c>
      <c r="N379" s="76">
        <f>IF(ISBLANK(INDEX('Policy Characteristics'!H:H,MATCH($C379,'Policy Characteristics'!$C:$C,0))),"",INDEX('Policy Characteristics'!H:H,MATCH($C379,'Policy Characteristics'!$C:$C,0)))</f>
        <v>50</v>
      </c>
      <c r="O379" s="76" t="str">
        <f>IF(ISBLANK(INDEX('Policy Characteristics'!I:I,MATCH($C379,'Policy Characteristics'!$C:$C,0))),"",INDEX('Policy Characteristics'!I:I,MATCH($C379,'Policy Characteristics'!$C:$C,0)))</f>
        <v>MW/year</v>
      </c>
      <c r="P379" s="76" t="str">
        <f>IF(ISBLANK(INDEX('Policy Characteristics'!J:J,MATCH($C379,'Policy Characteristics'!$C:$C,0))),"",INDEX('Policy Characteristics'!J:J,MATCH($C379,'Policy Characteristics'!$C:$C,0)))</f>
        <v>**Description:** This policy causes the specified quantity of otherwise non-retiring capacity of the selected type(s) to be retired each year. // **Guidance for setting values:** // **Hard coal:** The EIA projects that Georgia will retire 2650 MW of coal by 2050. Georgia currently has 8416 MW of coal capacity.//**Natural gas non-peaker:** The EIA projects that GA will retire 0 MW of natural gas by 2050. GA currently has 8010 MW of natural gas non-peaker capacity.//**Nuclear:** The EIA projects that GA will retire 0 MW of nuclear by 2050. GA currently has 4061 MW of nuclear capacity.//**Natural gas peaker:** The EIA projects that GA will retire 0 MW of natural gas by 2050. GA currently has 8439 MW of natural gas peaker capacity.//**Lignite:** The EIA projects that GA will retire 0 MW of lignite by 2050. GA currently has 0 MW of lignite capacity.</v>
      </c>
      <c r="Q379" s="76" t="str">
        <f>IF(ISBLANK(INDEX('Policy Characteristics'!K:K,MATCH($C379,'Policy Characteristics'!$C:$C,0))),"",INDEX('Policy Characteristics'!K:K,MATCH($C379,'Policy Characteristics'!$C:$C,0)))</f>
        <v>electricity-sector-main.html#early-ret</v>
      </c>
      <c r="R379" s="76" t="str">
        <f>IF(ISBLANK(INDEX('Policy Characteristics'!L:L,MATCH($C379,'Policy Characteristics'!$C:$C,0))),"",INDEX('Policy Characteristics'!L:L,MATCH($C379,'Policy Characteristics'!$C:$C,0)))</f>
        <v>early-retirement-of-power-plants.html</v>
      </c>
    </row>
    <row r="380" spans="1:18" x14ac:dyDescent="0.25">
      <c r="A380" s="76" t="str">
        <f>IF(ISBLANK(INDEX('Policy Characteristics'!A:A,MATCH($C380,'Policy Characteristics'!$C:$C,0))),"",INDEX('Policy Characteristics'!A:A,MATCH($C380,'Policy Characteristics'!$C:$C,0)))</f>
        <v>Electricity Supply</v>
      </c>
      <c r="B380" s="200" t="str">
        <f>IF(ISBLANK(INDEX('Policy Characteristics'!B:B,MATCH($C380,'Policy Characteristics'!$C:$C,0))),"",INDEX('Policy Characteristics'!B:B,MATCH($C380,'Policy Characteristics'!$C:$C,0)))</f>
        <v>Non BAU Capacity Retirement Schedule</v>
      </c>
      <c r="C380" t="s">
        <v>1258</v>
      </c>
      <c r="D380" s="88" t="s">
        <v>445</v>
      </c>
      <c r="E380" s="88"/>
      <c r="F380" s="88" t="s">
        <v>444</v>
      </c>
      <c r="G380" s="88"/>
      <c r="H380" s="15">
        <v>860</v>
      </c>
      <c r="I380" s="213" t="s">
        <v>43</v>
      </c>
      <c r="J380" s="202" t="str">
        <f>IF(ISBLANK(INDEX('Policy Characteristics'!D:D,MATCH($C380,'Policy Characteristics'!$C:$C,0))),"",INDEX('Policy Characteristics'!D:D,MATCH($C380,'Policy Characteristics'!$C:$C,0)))</f>
        <v>Non BAU Capacity Retirement Schedule</v>
      </c>
      <c r="K380" s="76" t="str">
        <f>IF(ISBLANK(INDEX('Policy Characteristics'!E:E,MATCH($C380,'Policy Characteristics'!$C:$C,0))),"",INDEX('Policy Characteristics'!E:E,MATCH($C380,'Policy Characteristics'!$C:$C,0)))</f>
        <v/>
      </c>
      <c r="L380" s="76">
        <f>IF(ISBLANK(INDEX('Policy Characteristics'!F:F,MATCH($C380,'Policy Characteristics'!$C:$C,0))),"",INDEX('Policy Characteristics'!F:F,MATCH($C380,'Policy Characteristics'!$C:$C,0)))</f>
        <v>0</v>
      </c>
      <c r="M380" s="76">
        <f>IF(ISBLANK(INDEX('Policy Characteristics'!G:G,MATCH($C380,'Policy Characteristics'!$C:$C,0))),"",INDEX('Policy Characteristics'!G:G,MATCH($C380,'Policy Characteristics'!$C:$C,0)))</f>
        <v>1</v>
      </c>
      <c r="N380" s="76">
        <f>IF(ISBLANK(INDEX('Policy Characteristics'!H:H,MATCH($C380,'Policy Characteristics'!$C:$C,0))),"",INDEX('Policy Characteristics'!H:H,MATCH($C380,'Policy Characteristics'!$C:$C,0)))</f>
        <v>1</v>
      </c>
      <c r="O380" s="76" t="str">
        <f>IF(ISBLANK(INDEX('Policy Characteristics'!I:I,MATCH($C380,'Policy Characteristics'!$C:$C,0))),"",INDEX('Policy Characteristics'!I:I,MATCH($C380,'Policy Characteristics'!$C:$C,0)))</f>
        <v>on/off</v>
      </c>
      <c r="P380" s="76" t="str">
        <f>IF(ISBLANK(INDEX('Policy Characteristics'!J:J,MATCH($C380,'Policy Characteristics'!$C:$C,0))),"",INDEX('Policy Characteristics'!J:J,MATCH($C380,'Policy Characteristics'!$C:$C,0)))</f>
        <v>**Description:** The EPS calculates economc capacity additions and retirements in each time step. In addition, it incorporates any announced retirements through input data files. This policy uses an alternate input data file specifying planned retirement schedules for existing capacity of the selected type(s). // **Guidance for setting values:** The Current Policies scenario includes all expected coal retirements resulting from EPA's Clean Air Act Section 111 regulations for power plants, as well as from other regulations and legislation like the Inflation Reduction Act. Turning this lever on removes the effect of those federal policies, resulting in fewer coal retirements.</v>
      </c>
      <c r="Q380" s="76" t="str">
        <f>IF(ISBLANK(INDEX('Policy Characteristics'!K:K,MATCH($C380,'Policy Characteristics'!$C:$C,0))),"",INDEX('Policy Characteristics'!K:K,MATCH($C380,'Policy Characteristics'!$C:$C,0)))</f>
        <v/>
      </c>
      <c r="R380" s="76" t="str">
        <f>IF(ISBLANK(INDEX('Policy Characteristics'!L:L,MATCH($C380,'Policy Characteristics'!$C:$C,0))),"",INDEX('Policy Characteristics'!L:L,MATCH($C380,'Policy Characteristics'!$C:$C,0)))</f>
        <v/>
      </c>
    </row>
    <row r="381" spans="1:18" x14ac:dyDescent="0.25">
      <c r="A381" s="76" t="str">
        <f>IF(ISBLANK(INDEX('Policy Characteristics'!A:A,MATCH($C381,'Policy Characteristics'!$C:$C,0))),"",INDEX('Policy Characteristics'!A:A,MATCH($C381,'Policy Characteristics'!$C:$C,0)))</f>
        <v>Electricity Supply</v>
      </c>
      <c r="B381" s="200" t="str">
        <f>IF(ISBLANK(INDEX('Policy Characteristics'!B:B,MATCH($C381,'Policy Characteristics'!$C:$C,0))),"",INDEX('Policy Characteristics'!B:B,MATCH($C381,'Policy Characteristics'!$C:$C,0)))</f>
        <v>Non BAU Capacity Retirement Schedule</v>
      </c>
      <c r="C381" s="76" t="str">
        <f t="shared" ref="C381:C403" si="16">C$380</f>
        <v>Boolean Use Non BAU Capacity Retirement Schedule</v>
      </c>
      <c r="D381" s="78" t="s">
        <v>1656</v>
      </c>
      <c r="E381" s="88"/>
      <c r="F381" s="78" t="s">
        <v>1597</v>
      </c>
      <c r="G381" s="88"/>
      <c r="H381" s="15">
        <v>861</v>
      </c>
      <c r="I381" s="213" t="s">
        <v>44</v>
      </c>
      <c r="J381" s="202" t="str">
        <f>IF(ISBLANK(INDEX('Policy Characteristics'!D:D,MATCH($C381,'Policy Characteristics'!$C:$C,0))),"",INDEX('Policy Characteristics'!D:D,MATCH($C381,'Policy Characteristics'!$C:$C,0)))</f>
        <v>Non BAU Capacity Retirement Schedule</v>
      </c>
      <c r="K381" s="76" t="str">
        <f>IF(ISBLANK(INDEX('Policy Characteristics'!E:E,MATCH($C381,'Policy Characteristics'!$C:$C,0))),"",INDEX('Policy Characteristics'!E:E,MATCH($C381,'Policy Characteristics'!$C:$C,0)))</f>
        <v/>
      </c>
      <c r="L381" s="76">
        <f>IF(ISBLANK(INDEX('Policy Characteristics'!F:F,MATCH($C381,'Policy Characteristics'!$C:$C,0))),"",INDEX('Policy Characteristics'!F:F,MATCH($C381,'Policy Characteristics'!$C:$C,0)))</f>
        <v>0</v>
      </c>
      <c r="M381" s="76">
        <f>IF(ISBLANK(INDEX('Policy Characteristics'!G:G,MATCH($C381,'Policy Characteristics'!$C:$C,0))),"",INDEX('Policy Characteristics'!G:G,MATCH($C381,'Policy Characteristics'!$C:$C,0)))</f>
        <v>1</v>
      </c>
      <c r="N381" s="76">
        <f>IF(ISBLANK(INDEX('Policy Characteristics'!H:H,MATCH($C381,'Policy Characteristics'!$C:$C,0))),"",INDEX('Policy Characteristics'!H:H,MATCH($C381,'Policy Characteristics'!$C:$C,0)))</f>
        <v>1</v>
      </c>
      <c r="O381" s="76" t="str">
        <f>IF(ISBLANK(INDEX('Policy Characteristics'!I:I,MATCH($C381,'Policy Characteristics'!$C:$C,0))),"",INDEX('Policy Characteristics'!I:I,MATCH($C381,'Policy Characteristics'!$C:$C,0)))</f>
        <v>on/off</v>
      </c>
      <c r="P381" s="76" t="str">
        <f>IF(ISBLANK(INDEX('Policy Characteristics'!J:J,MATCH($C381,'Policy Characteristics'!$C:$C,0))),"",INDEX('Policy Characteristics'!J:J,MATCH($C381,'Policy Characteristics'!$C:$C,0)))</f>
        <v>**Description:** The EPS calculates economc capacity additions and retirements in each time step. In addition, it incorporates any announced retirements through input data files. This policy uses an alternate input data file specifying planned retirement schedules for existing capacity of the selected type(s). // **Guidance for setting values:** The Current Policies scenario includes all expected coal retirements resulting from EPA's Clean Air Act Section 111 regulations for power plants, as well as from other regulations and legislation like the Inflation Reduction Act. Turning this lever on removes the effect of those federal policies, resulting in fewer coal retirements.</v>
      </c>
      <c r="Q381" s="76" t="str">
        <f>IF(ISBLANK(INDEX('Policy Characteristics'!K:K,MATCH($C381,'Policy Characteristics'!$C:$C,0))),"",INDEX('Policy Characteristics'!K:K,MATCH($C381,'Policy Characteristics'!$C:$C,0)))</f>
        <v/>
      </c>
      <c r="R381" s="76" t="str">
        <f>IF(ISBLANK(INDEX('Policy Characteristics'!L:L,MATCH($C381,'Policy Characteristics'!$C:$C,0))),"",INDEX('Policy Characteristics'!L:L,MATCH($C381,'Policy Characteristics'!$C:$C,0)))</f>
        <v/>
      </c>
    </row>
    <row r="382" spans="1:18" x14ac:dyDescent="0.25">
      <c r="A382" s="76" t="str">
        <f>IF(ISBLANK(INDEX('Policy Characteristics'!A:A,MATCH($C382,'Policy Characteristics'!$C:$C,0))),"",INDEX('Policy Characteristics'!A:A,MATCH($C382,'Policy Characteristics'!$C:$C,0)))</f>
        <v>Electricity Supply</v>
      </c>
      <c r="B382" s="200" t="str">
        <f>IF(ISBLANK(INDEX('Policy Characteristics'!B:B,MATCH($C382,'Policy Characteristics'!$C:$C,0))),"",INDEX('Policy Characteristics'!B:B,MATCH($C382,'Policy Characteristics'!$C:$C,0)))</f>
        <v>Non BAU Capacity Retirement Schedule</v>
      </c>
      <c r="C382" s="76" t="str">
        <f t="shared" si="16"/>
        <v>Boolean Use Non BAU Capacity Retirement Schedule</v>
      </c>
      <c r="D382" s="78" t="s">
        <v>1657</v>
      </c>
      <c r="E382" s="88"/>
      <c r="F382" s="78" t="s">
        <v>1598</v>
      </c>
      <c r="G382" s="88"/>
      <c r="H382" s="15">
        <v>1767</v>
      </c>
      <c r="I382" s="213" t="s">
        <v>44</v>
      </c>
      <c r="J382" s="202" t="str">
        <f>IF(ISBLANK(INDEX('Policy Characteristics'!D:D,MATCH($C382,'Policy Characteristics'!$C:$C,0))),"",INDEX('Policy Characteristics'!D:D,MATCH($C382,'Policy Characteristics'!$C:$C,0)))</f>
        <v>Non BAU Capacity Retirement Schedule</v>
      </c>
      <c r="K382" s="76" t="str">
        <f>IF(ISBLANK(INDEX('Policy Characteristics'!E:E,MATCH($C382,'Policy Characteristics'!$C:$C,0))),"",INDEX('Policy Characteristics'!E:E,MATCH($C382,'Policy Characteristics'!$C:$C,0)))</f>
        <v/>
      </c>
      <c r="L382" s="76">
        <f>IF(ISBLANK(INDEX('Policy Characteristics'!F:F,MATCH($C382,'Policy Characteristics'!$C:$C,0))),"",INDEX('Policy Characteristics'!F:F,MATCH($C382,'Policy Characteristics'!$C:$C,0)))</f>
        <v>0</v>
      </c>
      <c r="M382" s="76">
        <f>IF(ISBLANK(INDEX('Policy Characteristics'!G:G,MATCH($C382,'Policy Characteristics'!$C:$C,0))),"",INDEX('Policy Characteristics'!G:G,MATCH($C382,'Policy Characteristics'!$C:$C,0)))</f>
        <v>1</v>
      </c>
      <c r="N382" s="76">
        <f>IF(ISBLANK(INDEX('Policy Characteristics'!H:H,MATCH($C382,'Policy Characteristics'!$C:$C,0))),"",INDEX('Policy Characteristics'!H:H,MATCH($C382,'Policy Characteristics'!$C:$C,0)))</f>
        <v>1</v>
      </c>
      <c r="O382" s="76" t="str">
        <f>IF(ISBLANK(INDEX('Policy Characteristics'!I:I,MATCH($C382,'Policy Characteristics'!$C:$C,0))),"",INDEX('Policy Characteristics'!I:I,MATCH($C382,'Policy Characteristics'!$C:$C,0)))</f>
        <v>on/off</v>
      </c>
      <c r="P382" s="76" t="str">
        <f>IF(ISBLANK(INDEX('Policy Characteristics'!J:J,MATCH($C382,'Policy Characteristics'!$C:$C,0))),"",INDEX('Policy Characteristics'!J:J,MATCH($C382,'Policy Characteristics'!$C:$C,0)))</f>
        <v>**Description:** The EPS calculates economc capacity additions and retirements in each time step. In addition, it incorporates any announced retirements through input data files. This policy uses an alternate input data file specifying planned retirement schedules for existing capacity of the selected type(s). // **Guidance for setting values:** The Current Policies scenario includes all expected coal retirements resulting from EPA's Clean Air Act Section 111 regulations for power plants, as well as from other regulations and legislation like the Inflation Reduction Act. Turning this lever on removes the effect of those federal policies, resulting in fewer coal retirements.</v>
      </c>
      <c r="Q382" s="76" t="str">
        <f>IF(ISBLANK(INDEX('Policy Characteristics'!K:K,MATCH($C382,'Policy Characteristics'!$C:$C,0))),"",INDEX('Policy Characteristics'!K:K,MATCH($C382,'Policy Characteristics'!$C:$C,0)))</f>
        <v/>
      </c>
      <c r="R382" s="76" t="str">
        <f>IF(ISBLANK(INDEX('Policy Characteristics'!L:L,MATCH($C382,'Policy Characteristics'!$C:$C,0))),"",INDEX('Policy Characteristics'!L:L,MATCH($C382,'Policy Characteristics'!$C:$C,0)))</f>
        <v/>
      </c>
    </row>
    <row r="383" spans="1:18" x14ac:dyDescent="0.25">
      <c r="A383" s="76" t="str">
        <f>IF(ISBLANK(INDEX('Policy Characteristics'!A:A,MATCH($C383,'Policy Characteristics'!$C:$C,0))),"",INDEX('Policy Characteristics'!A:A,MATCH($C383,'Policy Characteristics'!$C:$C,0)))</f>
        <v>Electricity Supply</v>
      </c>
      <c r="B383" s="200" t="str">
        <f>IF(ISBLANK(INDEX('Policy Characteristics'!B:B,MATCH($C383,'Policy Characteristics'!$C:$C,0))),"",INDEX('Policy Characteristics'!B:B,MATCH($C383,'Policy Characteristics'!$C:$C,0)))</f>
        <v>Non BAU Capacity Retirement Schedule</v>
      </c>
      <c r="C383" s="76" t="str">
        <f t="shared" si="16"/>
        <v>Boolean Use Non BAU Capacity Retirement Schedule</v>
      </c>
      <c r="D383" s="78" t="s">
        <v>76</v>
      </c>
      <c r="E383" s="88"/>
      <c r="F383" s="78" t="s">
        <v>1667</v>
      </c>
      <c r="G383" s="88"/>
      <c r="H383" s="15">
        <v>862</v>
      </c>
      <c r="I383" s="213" t="s">
        <v>44</v>
      </c>
      <c r="J383" s="202" t="str">
        <f>IF(ISBLANK(INDEX('Policy Characteristics'!D:D,MATCH($C383,'Policy Characteristics'!$C:$C,0))),"",INDEX('Policy Characteristics'!D:D,MATCH($C383,'Policy Characteristics'!$C:$C,0)))</f>
        <v>Non BAU Capacity Retirement Schedule</v>
      </c>
      <c r="K383" s="76" t="str">
        <f>IF(ISBLANK(INDEX('Policy Characteristics'!E:E,MATCH($C383,'Policy Characteristics'!$C:$C,0))),"",INDEX('Policy Characteristics'!E:E,MATCH($C383,'Policy Characteristics'!$C:$C,0)))</f>
        <v/>
      </c>
      <c r="L383" s="76">
        <f>IF(ISBLANK(INDEX('Policy Characteristics'!F:F,MATCH($C383,'Policy Characteristics'!$C:$C,0))),"",INDEX('Policy Characteristics'!F:F,MATCH($C383,'Policy Characteristics'!$C:$C,0)))</f>
        <v>0</v>
      </c>
      <c r="M383" s="76">
        <f>IF(ISBLANK(INDEX('Policy Characteristics'!G:G,MATCH($C383,'Policy Characteristics'!$C:$C,0))),"",INDEX('Policy Characteristics'!G:G,MATCH($C383,'Policy Characteristics'!$C:$C,0)))</f>
        <v>1</v>
      </c>
      <c r="N383" s="76">
        <f>IF(ISBLANK(INDEX('Policy Characteristics'!H:H,MATCH($C383,'Policy Characteristics'!$C:$C,0))),"",INDEX('Policy Characteristics'!H:H,MATCH($C383,'Policy Characteristics'!$C:$C,0)))</f>
        <v>1</v>
      </c>
      <c r="O383" s="76" t="str">
        <f>IF(ISBLANK(INDEX('Policy Characteristics'!I:I,MATCH($C383,'Policy Characteristics'!$C:$C,0))),"",INDEX('Policy Characteristics'!I:I,MATCH($C383,'Policy Characteristics'!$C:$C,0)))</f>
        <v>on/off</v>
      </c>
      <c r="P383" s="76" t="str">
        <f>IF(ISBLANK(INDEX('Policy Characteristics'!J:J,MATCH($C383,'Policy Characteristics'!$C:$C,0))),"",INDEX('Policy Characteristics'!J:J,MATCH($C383,'Policy Characteristics'!$C:$C,0)))</f>
        <v>**Description:** The EPS calculates economc capacity additions and retirements in each time step. In addition, it incorporates any announced retirements through input data files. This policy uses an alternate input data file specifying planned retirement schedules for existing capacity of the selected type(s). // **Guidance for setting values:** The Current Policies scenario includes all expected coal retirements resulting from EPA's Clean Air Act Section 111 regulations for power plants, as well as from other regulations and legislation like the Inflation Reduction Act. Turning this lever on removes the effect of those federal policies, resulting in fewer coal retirements.</v>
      </c>
      <c r="Q383" s="76" t="str">
        <f>IF(ISBLANK(INDEX('Policy Characteristics'!K:K,MATCH($C383,'Policy Characteristics'!$C:$C,0))),"",INDEX('Policy Characteristics'!K:K,MATCH($C383,'Policy Characteristics'!$C:$C,0)))</f>
        <v/>
      </c>
      <c r="R383" s="76" t="str">
        <f>IF(ISBLANK(INDEX('Policy Characteristics'!L:L,MATCH($C383,'Policy Characteristics'!$C:$C,0))),"",INDEX('Policy Characteristics'!L:L,MATCH($C383,'Policy Characteristics'!$C:$C,0)))</f>
        <v/>
      </c>
    </row>
    <row r="384" spans="1:18" x14ac:dyDescent="0.25">
      <c r="A384" s="76" t="str">
        <f>IF(ISBLANK(INDEX('Policy Characteristics'!A:A,MATCH($C384,'Policy Characteristics'!$C:$C,0))),"",INDEX('Policy Characteristics'!A:A,MATCH($C384,'Policy Characteristics'!$C:$C,0)))</f>
        <v>Electricity Supply</v>
      </c>
      <c r="B384" s="200" t="str">
        <f>IF(ISBLANK(INDEX('Policy Characteristics'!B:B,MATCH($C384,'Policy Characteristics'!$C:$C,0))),"",INDEX('Policy Characteristics'!B:B,MATCH($C384,'Policy Characteristics'!$C:$C,0)))</f>
        <v>Non BAU Capacity Retirement Schedule</v>
      </c>
      <c r="C384" s="76" t="str">
        <f t="shared" si="16"/>
        <v>Boolean Use Non BAU Capacity Retirement Schedule</v>
      </c>
      <c r="D384" s="78" t="s">
        <v>77</v>
      </c>
      <c r="E384" s="88"/>
      <c r="F384" s="78" t="s">
        <v>89</v>
      </c>
      <c r="G384" s="88"/>
      <c r="H384" s="15">
        <v>863</v>
      </c>
      <c r="I384" s="213" t="s">
        <v>44</v>
      </c>
      <c r="J384" s="202" t="str">
        <f>IF(ISBLANK(INDEX('Policy Characteristics'!D:D,MATCH($C384,'Policy Characteristics'!$C:$C,0))),"",INDEX('Policy Characteristics'!D:D,MATCH($C384,'Policy Characteristics'!$C:$C,0)))</f>
        <v>Non BAU Capacity Retirement Schedule</v>
      </c>
      <c r="K384" s="76" t="str">
        <f>IF(ISBLANK(INDEX('Policy Characteristics'!E:E,MATCH($C384,'Policy Characteristics'!$C:$C,0))),"",INDEX('Policy Characteristics'!E:E,MATCH($C384,'Policy Characteristics'!$C:$C,0)))</f>
        <v/>
      </c>
      <c r="L384" s="76">
        <f>IF(ISBLANK(INDEX('Policy Characteristics'!F:F,MATCH($C384,'Policy Characteristics'!$C:$C,0))),"",INDEX('Policy Characteristics'!F:F,MATCH($C384,'Policy Characteristics'!$C:$C,0)))</f>
        <v>0</v>
      </c>
      <c r="M384" s="76">
        <f>IF(ISBLANK(INDEX('Policy Characteristics'!G:G,MATCH($C384,'Policy Characteristics'!$C:$C,0))),"",INDEX('Policy Characteristics'!G:G,MATCH($C384,'Policy Characteristics'!$C:$C,0)))</f>
        <v>1</v>
      </c>
      <c r="N384" s="76">
        <f>IF(ISBLANK(INDEX('Policy Characteristics'!H:H,MATCH($C384,'Policy Characteristics'!$C:$C,0))),"",INDEX('Policy Characteristics'!H:H,MATCH($C384,'Policy Characteristics'!$C:$C,0)))</f>
        <v>1</v>
      </c>
      <c r="O384" s="76" t="str">
        <f>IF(ISBLANK(INDEX('Policy Characteristics'!I:I,MATCH($C384,'Policy Characteristics'!$C:$C,0))),"",INDEX('Policy Characteristics'!I:I,MATCH($C384,'Policy Characteristics'!$C:$C,0)))</f>
        <v>on/off</v>
      </c>
      <c r="P384" s="76" t="str">
        <f>IF(ISBLANK(INDEX('Policy Characteristics'!J:J,MATCH($C384,'Policy Characteristics'!$C:$C,0))),"",INDEX('Policy Characteristics'!J:J,MATCH($C384,'Policy Characteristics'!$C:$C,0)))</f>
        <v>**Description:** The EPS calculates economc capacity additions and retirements in each time step. In addition, it incorporates any announced retirements through input data files. This policy uses an alternate input data file specifying planned retirement schedules for existing capacity of the selected type(s). // **Guidance for setting values:** The Current Policies scenario includes all expected coal retirements resulting from EPA's Clean Air Act Section 111 regulations for power plants, as well as from other regulations and legislation like the Inflation Reduction Act. Turning this lever on removes the effect of those federal policies, resulting in fewer coal retirements.</v>
      </c>
      <c r="Q384" s="76" t="str">
        <f>IF(ISBLANK(INDEX('Policy Characteristics'!K:K,MATCH($C384,'Policy Characteristics'!$C:$C,0))),"",INDEX('Policy Characteristics'!K:K,MATCH($C384,'Policy Characteristics'!$C:$C,0)))</f>
        <v/>
      </c>
      <c r="R384" s="76" t="str">
        <f>IF(ISBLANK(INDEX('Policy Characteristics'!L:L,MATCH($C384,'Policy Characteristics'!$C:$C,0))),"",INDEX('Policy Characteristics'!L:L,MATCH($C384,'Policy Characteristics'!$C:$C,0)))</f>
        <v/>
      </c>
    </row>
    <row r="385" spans="1:18" x14ac:dyDescent="0.25">
      <c r="A385" s="76" t="str">
        <f>IF(ISBLANK(INDEX('Policy Characteristics'!A:A,MATCH($C385,'Policy Characteristics'!$C:$C,0))),"",INDEX('Policy Characteristics'!A:A,MATCH($C385,'Policy Characteristics'!$C:$C,0)))</f>
        <v>Electricity Supply</v>
      </c>
      <c r="B385" s="200" t="str">
        <f>IF(ISBLANK(INDEX('Policy Characteristics'!B:B,MATCH($C385,'Policy Characteristics'!$C:$C,0))),"",INDEX('Policy Characteristics'!B:B,MATCH($C385,'Policy Characteristics'!$C:$C,0)))</f>
        <v>Non BAU Capacity Retirement Schedule</v>
      </c>
      <c r="C385" s="76" t="str">
        <f t="shared" si="16"/>
        <v>Boolean Use Non BAU Capacity Retirement Schedule</v>
      </c>
      <c r="D385" s="78" t="s">
        <v>446</v>
      </c>
      <c r="E385" s="88"/>
      <c r="F385" s="78" t="s">
        <v>449</v>
      </c>
      <c r="G385" s="88"/>
      <c r="H385" s="15">
        <v>864</v>
      </c>
      <c r="I385" s="213" t="s">
        <v>44</v>
      </c>
      <c r="J385" s="202" t="str">
        <f>IF(ISBLANK(INDEX('Policy Characteristics'!D:D,MATCH($C385,'Policy Characteristics'!$C:$C,0))),"",INDEX('Policy Characteristics'!D:D,MATCH($C385,'Policy Characteristics'!$C:$C,0)))</f>
        <v>Non BAU Capacity Retirement Schedule</v>
      </c>
      <c r="K385" s="76" t="str">
        <f>IF(ISBLANK(INDEX('Policy Characteristics'!E:E,MATCH($C385,'Policy Characteristics'!$C:$C,0))),"",INDEX('Policy Characteristics'!E:E,MATCH($C385,'Policy Characteristics'!$C:$C,0)))</f>
        <v/>
      </c>
      <c r="L385" s="76">
        <f>IF(ISBLANK(INDEX('Policy Characteristics'!F:F,MATCH($C385,'Policy Characteristics'!$C:$C,0))),"",INDEX('Policy Characteristics'!F:F,MATCH($C385,'Policy Characteristics'!$C:$C,0)))</f>
        <v>0</v>
      </c>
      <c r="M385" s="76">
        <f>IF(ISBLANK(INDEX('Policy Characteristics'!G:G,MATCH($C385,'Policy Characteristics'!$C:$C,0))),"",INDEX('Policy Characteristics'!G:G,MATCH($C385,'Policy Characteristics'!$C:$C,0)))</f>
        <v>1</v>
      </c>
      <c r="N385" s="76">
        <f>IF(ISBLANK(INDEX('Policy Characteristics'!H:H,MATCH($C385,'Policy Characteristics'!$C:$C,0))),"",INDEX('Policy Characteristics'!H:H,MATCH($C385,'Policy Characteristics'!$C:$C,0)))</f>
        <v>1</v>
      </c>
      <c r="O385" s="76" t="str">
        <f>IF(ISBLANK(INDEX('Policy Characteristics'!I:I,MATCH($C385,'Policy Characteristics'!$C:$C,0))),"",INDEX('Policy Characteristics'!I:I,MATCH($C385,'Policy Characteristics'!$C:$C,0)))</f>
        <v>on/off</v>
      </c>
      <c r="P385" s="76" t="str">
        <f>IF(ISBLANK(INDEX('Policy Characteristics'!J:J,MATCH($C385,'Policy Characteristics'!$C:$C,0))),"",INDEX('Policy Characteristics'!J:J,MATCH($C385,'Policy Characteristics'!$C:$C,0)))</f>
        <v>**Description:** The EPS calculates economc capacity additions and retirements in each time step. In addition, it incorporates any announced retirements through input data files. This policy uses an alternate input data file specifying planned retirement schedules for existing capacity of the selected type(s). // **Guidance for setting values:** The Current Policies scenario includes all expected coal retirements resulting from EPA's Clean Air Act Section 111 regulations for power plants, as well as from other regulations and legislation like the Inflation Reduction Act. Turning this lever on removes the effect of those federal policies, resulting in fewer coal retirements.</v>
      </c>
      <c r="Q385" s="76" t="str">
        <f>IF(ISBLANK(INDEX('Policy Characteristics'!K:K,MATCH($C385,'Policy Characteristics'!$C:$C,0))),"",INDEX('Policy Characteristics'!K:K,MATCH($C385,'Policy Characteristics'!$C:$C,0)))</f>
        <v/>
      </c>
      <c r="R385" s="76" t="str">
        <f>IF(ISBLANK(INDEX('Policy Characteristics'!L:L,MATCH($C385,'Policy Characteristics'!$C:$C,0))),"",INDEX('Policy Characteristics'!L:L,MATCH($C385,'Policy Characteristics'!$C:$C,0)))</f>
        <v/>
      </c>
    </row>
    <row r="386" spans="1:18" x14ac:dyDescent="0.25">
      <c r="A386" s="76" t="str">
        <f>IF(ISBLANK(INDEX('Policy Characteristics'!A:A,MATCH($C386,'Policy Characteristics'!$C:$C,0))),"",INDEX('Policy Characteristics'!A:A,MATCH($C386,'Policy Characteristics'!$C:$C,0)))</f>
        <v>Electricity Supply</v>
      </c>
      <c r="B386" s="200" t="str">
        <f>IF(ISBLANK(INDEX('Policy Characteristics'!B:B,MATCH($C386,'Policy Characteristics'!$C:$C,0))),"",INDEX('Policy Characteristics'!B:B,MATCH($C386,'Policy Characteristics'!$C:$C,0)))</f>
        <v>Non BAU Capacity Retirement Schedule</v>
      </c>
      <c r="C386" s="76" t="str">
        <f t="shared" si="16"/>
        <v>Boolean Use Non BAU Capacity Retirement Schedule</v>
      </c>
      <c r="D386" s="78" t="s">
        <v>78</v>
      </c>
      <c r="E386" s="88"/>
      <c r="F386" s="78" t="s">
        <v>90</v>
      </c>
      <c r="G386" s="88"/>
      <c r="H386" s="15">
        <v>865</v>
      </c>
      <c r="I386" s="213" t="s">
        <v>44</v>
      </c>
      <c r="J386" s="202" t="str">
        <f>IF(ISBLANK(INDEX('Policy Characteristics'!D:D,MATCH($C386,'Policy Characteristics'!$C:$C,0))),"",INDEX('Policy Characteristics'!D:D,MATCH($C386,'Policy Characteristics'!$C:$C,0)))</f>
        <v>Non BAU Capacity Retirement Schedule</v>
      </c>
      <c r="K386" s="76" t="str">
        <f>IF(ISBLANK(INDEX('Policy Characteristics'!E:E,MATCH($C386,'Policy Characteristics'!$C:$C,0))),"",INDEX('Policy Characteristics'!E:E,MATCH($C386,'Policy Characteristics'!$C:$C,0)))</f>
        <v/>
      </c>
      <c r="L386" s="76">
        <f>IF(ISBLANK(INDEX('Policy Characteristics'!F:F,MATCH($C386,'Policy Characteristics'!$C:$C,0))),"",INDEX('Policy Characteristics'!F:F,MATCH($C386,'Policy Characteristics'!$C:$C,0)))</f>
        <v>0</v>
      </c>
      <c r="M386" s="76">
        <f>IF(ISBLANK(INDEX('Policy Characteristics'!G:G,MATCH($C386,'Policy Characteristics'!$C:$C,0))),"",INDEX('Policy Characteristics'!G:G,MATCH($C386,'Policy Characteristics'!$C:$C,0)))</f>
        <v>1</v>
      </c>
      <c r="N386" s="76">
        <f>IF(ISBLANK(INDEX('Policy Characteristics'!H:H,MATCH($C386,'Policy Characteristics'!$C:$C,0))),"",INDEX('Policy Characteristics'!H:H,MATCH($C386,'Policy Characteristics'!$C:$C,0)))</f>
        <v>1</v>
      </c>
      <c r="O386" s="76" t="str">
        <f>IF(ISBLANK(INDEX('Policy Characteristics'!I:I,MATCH($C386,'Policy Characteristics'!$C:$C,0))),"",INDEX('Policy Characteristics'!I:I,MATCH($C386,'Policy Characteristics'!$C:$C,0)))</f>
        <v>on/off</v>
      </c>
      <c r="P386" s="76" t="str">
        <f>IF(ISBLANK(INDEX('Policy Characteristics'!J:J,MATCH($C386,'Policy Characteristics'!$C:$C,0))),"",INDEX('Policy Characteristics'!J:J,MATCH($C386,'Policy Characteristics'!$C:$C,0)))</f>
        <v>**Description:** The EPS calculates economc capacity additions and retirements in each time step. In addition, it incorporates any announced retirements through input data files. This policy uses an alternate input data file specifying planned retirement schedules for existing capacity of the selected type(s). // **Guidance for setting values:** The Current Policies scenario includes all expected coal retirements resulting from EPA's Clean Air Act Section 111 regulations for power plants, as well as from other regulations and legislation like the Inflation Reduction Act. Turning this lever on removes the effect of those federal policies, resulting in fewer coal retirements.</v>
      </c>
      <c r="Q386" s="76" t="str">
        <f>IF(ISBLANK(INDEX('Policy Characteristics'!K:K,MATCH($C386,'Policy Characteristics'!$C:$C,0))),"",INDEX('Policy Characteristics'!K:K,MATCH($C386,'Policy Characteristics'!$C:$C,0)))</f>
        <v/>
      </c>
      <c r="R386" s="76" t="str">
        <f>IF(ISBLANK(INDEX('Policy Characteristics'!L:L,MATCH($C386,'Policy Characteristics'!$C:$C,0))),"",INDEX('Policy Characteristics'!L:L,MATCH($C386,'Policy Characteristics'!$C:$C,0)))</f>
        <v/>
      </c>
    </row>
    <row r="387" spans="1:18" x14ac:dyDescent="0.25">
      <c r="A387" s="76" t="str">
        <f>IF(ISBLANK(INDEX('Policy Characteristics'!A:A,MATCH($C387,'Policy Characteristics'!$C:$C,0))),"",INDEX('Policy Characteristics'!A:A,MATCH($C387,'Policy Characteristics'!$C:$C,0)))</f>
        <v>Electricity Supply</v>
      </c>
      <c r="B387" s="200" t="str">
        <f>IF(ISBLANK(INDEX('Policy Characteristics'!B:B,MATCH($C387,'Policy Characteristics'!$C:$C,0))),"",INDEX('Policy Characteristics'!B:B,MATCH($C387,'Policy Characteristics'!$C:$C,0)))</f>
        <v>Non BAU Capacity Retirement Schedule</v>
      </c>
      <c r="C387" s="76" t="str">
        <f t="shared" si="16"/>
        <v>Boolean Use Non BAU Capacity Retirement Schedule</v>
      </c>
      <c r="D387" s="78" t="s">
        <v>79</v>
      </c>
      <c r="E387" s="88"/>
      <c r="F387" s="78" t="s">
        <v>91</v>
      </c>
      <c r="G387" s="88"/>
      <c r="H387" s="15">
        <v>866</v>
      </c>
      <c r="I387" s="213" t="s">
        <v>44</v>
      </c>
      <c r="J387" s="202" t="str">
        <f>IF(ISBLANK(INDEX('Policy Characteristics'!D:D,MATCH($C387,'Policy Characteristics'!$C:$C,0))),"",INDEX('Policy Characteristics'!D:D,MATCH($C387,'Policy Characteristics'!$C:$C,0)))</f>
        <v>Non BAU Capacity Retirement Schedule</v>
      </c>
      <c r="K387" s="76" t="str">
        <f>IF(ISBLANK(INDEX('Policy Characteristics'!E:E,MATCH($C387,'Policy Characteristics'!$C:$C,0))),"",INDEX('Policy Characteristics'!E:E,MATCH($C387,'Policy Characteristics'!$C:$C,0)))</f>
        <v/>
      </c>
      <c r="L387" s="76">
        <f>IF(ISBLANK(INDEX('Policy Characteristics'!F:F,MATCH($C387,'Policy Characteristics'!$C:$C,0))),"",INDEX('Policy Characteristics'!F:F,MATCH($C387,'Policy Characteristics'!$C:$C,0)))</f>
        <v>0</v>
      </c>
      <c r="M387" s="76">
        <f>IF(ISBLANK(INDEX('Policy Characteristics'!G:G,MATCH($C387,'Policy Characteristics'!$C:$C,0))),"",INDEX('Policy Characteristics'!G:G,MATCH($C387,'Policy Characteristics'!$C:$C,0)))</f>
        <v>1</v>
      </c>
      <c r="N387" s="76">
        <f>IF(ISBLANK(INDEX('Policy Characteristics'!H:H,MATCH($C387,'Policy Characteristics'!$C:$C,0))),"",INDEX('Policy Characteristics'!H:H,MATCH($C387,'Policy Characteristics'!$C:$C,0)))</f>
        <v>1</v>
      </c>
      <c r="O387" s="76" t="str">
        <f>IF(ISBLANK(INDEX('Policy Characteristics'!I:I,MATCH($C387,'Policy Characteristics'!$C:$C,0))),"",INDEX('Policy Characteristics'!I:I,MATCH($C387,'Policy Characteristics'!$C:$C,0)))</f>
        <v>on/off</v>
      </c>
      <c r="P387" s="76" t="str">
        <f>IF(ISBLANK(INDEX('Policy Characteristics'!J:J,MATCH($C387,'Policy Characteristics'!$C:$C,0))),"",INDEX('Policy Characteristics'!J:J,MATCH($C387,'Policy Characteristics'!$C:$C,0)))</f>
        <v>**Description:** The EPS calculates economc capacity additions and retirements in each time step. In addition, it incorporates any announced retirements through input data files. This policy uses an alternate input data file specifying planned retirement schedules for existing capacity of the selected type(s). // **Guidance for setting values:** The Current Policies scenario includes all expected coal retirements resulting from EPA's Clean Air Act Section 111 regulations for power plants, as well as from other regulations and legislation like the Inflation Reduction Act. Turning this lever on removes the effect of those federal policies, resulting in fewer coal retirements.</v>
      </c>
      <c r="Q387" s="76" t="str">
        <f>IF(ISBLANK(INDEX('Policy Characteristics'!K:K,MATCH($C387,'Policy Characteristics'!$C:$C,0))),"",INDEX('Policy Characteristics'!K:K,MATCH($C387,'Policy Characteristics'!$C:$C,0)))</f>
        <v/>
      </c>
      <c r="R387" s="76" t="str">
        <f>IF(ISBLANK(INDEX('Policy Characteristics'!L:L,MATCH($C387,'Policy Characteristics'!$C:$C,0))),"",INDEX('Policy Characteristics'!L:L,MATCH($C387,'Policy Characteristics'!$C:$C,0)))</f>
        <v/>
      </c>
    </row>
    <row r="388" spans="1:18" x14ac:dyDescent="0.25">
      <c r="A388" s="76" t="str">
        <f>IF(ISBLANK(INDEX('Policy Characteristics'!A:A,MATCH($C388,'Policy Characteristics'!$C:$C,0))),"",INDEX('Policy Characteristics'!A:A,MATCH($C388,'Policy Characteristics'!$C:$C,0)))</f>
        <v>Electricity Supply</v>
      </c>
      <c r="B388" s="200" t="str">
        <f>IF(ISBLANK(INDEX('Policy Characteristics'!B:B,MATCH($C388,'Policy Characteristics'!$C:$C,0))),"",INDEX('Policy Characteristics'!B:B,MATCH($C388,'Policy Characteristics'!$C:$C,0)))</f>
        <v>Non BAU Capacity Retirement Schedule</v>
      </c>
      <c r="C388" s="76" t="str">
        <f t="shared" si="16"/>
        <v>Boolean Use Non BAU Capacity Retirement Schedule</v>
      </c>
      <c r="D388" s="78" t="s">
        <v>80</v>
      </c>
      <c r="E388" s="88"/>
      <c r="F388" s="78" t="s">
        <v>92</v>
      </c>
      <c r="G388" s="88"/>
      <c r="H388" s="15">
        <v>867</v>
      </c>
      <c r="I388" s="213" t="s">
        <v>44</v>
      </c>
      <c r="J388" s="202" t="str">
        <f>IF(ISBLANK(INDEX('Policy Characteristics'!D:D,MATCH($C388,'Policy Characteristics'!$C:$C,0))),"",INDEX('Policy Characteristics'!D:D,MATCH($C388,'Policy Characteristics'!$C:$C,0)))</f>
        <v>Non BAU Capacity Retirement Schedule</v>
      </c>
      <c r="K388" s="76" t="str">
        <f>IF(ISBLANK(INDEX('Policy Characteristics'!E:E,MATCH($C388,'Policy Characteristics'!$C:$C,0))),"",INDEX('Policy Characteristics'!E:E,MATCH($C388,'Policy Characteristics'!$C:$C,0)))</f>
        <v/>
      </c>
      <c r="L388" s="76">
        <f>IF(ISBLANK(INDEX('Policy Characteristics'!F:F,MATCH($C388,'Policy Characteristics'!$C:$C,0))),"",INDEX('Policy Characteristics'!F:F,MATCH($C388,'Policy Characteristics'!$C:$C,0)))</f>
        <v>0</v>
      </c>
      <c r="M388" s="76">
        <f>IF(ISBLANK(INDEX('Policy Characteristics'!G:G,MATCH($C388,'Policy Characteristics'!$C:$C,0))),"",INDEX('Policy Characteristics'!G:G,MATCH($C388,'Policy Characteristics'!$C:$C,0)))</f>
        <v>1</v>
      </c>
      <c r="N388" s="76">
        <f>IF(ISBLANK(INDEX('Policy Characteristics'!H:H,MATCH($C388,'Policy Characteristics'!$C:$C,0))),"",INDEX('Policy Characteristics'!H:H,MATCH($C388,'Policy Characteristics'!$C:$C,0)))</f>
        <v>1</v>
      </c>
      <c r="O388" s="76" t="str">
        <f>IF(ISBLANK(INDEX('Policy Characteristics'!I:I,MATCH($C388,'Policy Characteristics'!$C:$C,0))),"",INDEX('Policy Characteristics'!I:I,MATCH($C388,'Policy Characteristics'!$C:$C,0)))</f>
        <v>on/off</v>
      </c>
      <c r="P388" s="76" t="str">
        <f>IF(ISBLANK(INDEX('Policy Characteristics'!J:J,MATCH($C388,'Policy Characteristics'!$C:$C,0))),"",INDEX('Policy Characteristics'!J:J,MATCH($C388,'Policy Characteristics'!$C:$C,0)))</f>
        <v>**Description:** The EPS calculates economc capacity additions and retirements in each time step. In addition, it incorporates any announced retirements through input data files. This policy uses an alternate input data file specifying planned retirement schedules for existing capacity of the selected type(s). // **Guidance for setting values:** The Current Policies scenario includes all expected coal retirements resulting from EPA's Clean Air Act Section 111 regulations for power plants, as well as from other regulations and legislation like the Inflation Reduction Act. Turning this lever on removes the effect of those federal policies, resulting in fewer coal retirements.</v>
      </c>
      <c r="Q388" s="76" t="str">
        <f>IF(ISBLANK(INDEX('Policy Characteristics'!K:K,MATCH($C388,'Policy Characteristics'!$C:$C,0))),"",INDEX('Policy Characteristics'!K:K,MATCH($C388,'Policy Characteristics'!$C:$C,0)))</f>
        <v/>
      </c>
      <c r="R388" s="76" t="str">
        <f>IF(ISBLANK(INDEX('Policy Characteristics'!L:L,MATCH($C388,'Policy Characteristics'!$C:$C,0))),"",INDEX('Policy Characteristics'!L:L,MATCH($C388,'Policy Characteristics'!$C:$C,0)))</f>
        <v/>
      </c>
    </row>
    <row r="389" spans="1:18" x14ac:dyDescent="0.25">
      <c r="A389" s="76" t="str">
        <f>IF(ISBLANK(INDEX('Policy Characteristics'!A:A,MATCH($C389,'Policy Characteristics'!$C:$C,0))),"",INDEX('Policy Characteristics'!A:A,MATCH($C389,'Policy Characteristics'!$C:$C,0)))</f>
        <v>Electricity Supply</v>
      </c>
      <c r="B389" s="200" t="str">
        <f>IF(ISBLANK(INDEX('Policy Characteristics'!B:B,MATCH($C389,'Policy Characteristics'!$C:$C,0))),"",INDEX('Policy Characteristics'!B:B,MATCH($C389,'Policy Characteristics'!$C:$C,0)))</f>
        <v>Non BAU Capacity Retirement Schedule</v>
      </c>
      <c r="C389" s="76" t="str">
        <f t="shared" si="16"/>
        <v>Boolean Use Non BAU Capacity Retirement Schedule</v>
      </c>
      <c r="D389" s="78" t="s">
        <v>668</v>
      </c>
      <c r="E389" s="88"/>
      <c r="F389" s="78" t="s">
        <v>434</v>
      </c>
      <c r="G389" s="88"/>
      <c r="H389" s="15">
        <v>868</v>
      </c>
      <c r="I389" s="213" t="s">
        <v>44</v>
      </c>
      <c r="J389" s="202" t="str">
        <f>IF(ISBLANK(INDEX('Policy Characteristics'!D:D,MATCH($C389,'Policy Characteristics'!$C:$C,0))),"",INDEX('Policy Characteristics'!D:D,MATCH($C389,'Policy Characteristics'!$C:$C,0)))</f>
        <v>Non BAU Capacity Retirement Schedule</v>
      </c>
      <c r="K389" s="76" t="str">
        <f>IF(ISBLANK(INDEX('Policy Characteristics'!E:E,MATCH($C389,'Policy Characteristics'!$C:$C,0))),"",INDEX('Policy Characteristics'!E:E,MATCH($C389,'Policy Characteristics'!$C:$C,0)))</f>
        <v/>
      </c>
      <c r="L389" s="76">
        <f>IF(ISBLANK(INDEX('Policy Characteristics'!F:F,MATCH($C389,'Policy Characteristics'!$C:$C,0))),"",INDEX('Policy Characteristics'!F:F,MATCH($C389,'Policy Characteristics'!$C:$C,0)))</f>
        <v>0</v>
      </c>
      <c r="M389" s="76">
        <f>IF(ISBLANK(INDEX('Policy Characteristics'!G:G,MATCH($C389,'Policy Characteristics'!$C:$C,0))),"",INDEX('Policy Characteristics'!G:G,MATCH($C389,'Policy Characteristics'!$C:$C,0)))</f>
        <v>1</v>
      </c>
      <c r="N389" s="76">
        <f>IF(ISBLANK(INDEX('Policy Characteristics'!H:H,MATCH($C389,'Policy Characteristics'!$C:$C,0))),"",INDEX('Policy Characteristics'!H:H,MATCH($C389,'Policy Characteristics'!$C:$C,0)))</f>
        <v>1</v>
      </c>
      <c r="O389" s="76" t="str">
        <f>IF(ISBLANK(INDEX('Policy Characteristics'!I:I,MATCH($C389,'Policy Characteristics'!$C:$C,0))),"",INDEX('Policy Characteristics'!I:I,MATCH($C389,'Policy Characteristics'!$C:$C,0)))</f>
        <v>on/off</v>
      </c>
      <c r="P389" s="76" t="str">
        <f>IF(ISBLANK(INDEX('Policy Characteristics'!J:J,MATCH($C389,'Policy Characteristics'!$C:$C,0))),"",INDEX('Policy Characteristics'!J:J,MATCH($C389,'Policy Characteristics'!$C:$C,0)))</f>
        <v>**Description:** The EPS calculates economc capacity additions and retirements in each time step. In addition, it incorporates any announced retirements through input data files. This policy uses an alternate input data file specifying planned retirement schedules for existing capacity of the selected type(s). // **Guidance for setting values:** The Current Policies scenario includes all expected coal retirements resulting from EPA's Clean Air Act Section 111 regulations for power plants, as well as from other regulations and legislation like the Inflation Reduction Act. Turning this lever on removes the effect of those federal policies, resulting in fewer coal retirements.</v>
      </c>
      <c r="Q389" s="76" t="str">
        <f>IF(ISBLANK(INDEX('Policy Characteristics'!K:K,MATCH($C389,'Policy Characteristics'!$C:$C,0))),"",INDEX('Policy Characteristics'!K:K,MATCH($C389,'Policy Characteristics'!$C:$C,0)))</f>
        <v/>
      </c>
      <c r="R389" s="76" t="str">
        <f>IF(ISBLANK(INDEX('Policy Characteristics'!L:L,MATCH($C389,'Policy Characteristics'!$C:$C,0))),"",INDEX('Policy Characteristics'!L:L,MATCH($C389,'Policy Characteristics'!$C:$C,0)))</f>
        <v/>
      </c>
    </row>
    <row r="390" spans="1:18" x14ac:dyDescent="0.25">
      <c r="A390" s="76" t="str">
        <f>IF(ISBLANK(INDEX('Policy Characteristics'!A:A,MATCH($C390,'Policy Characteristics'!$C:$C,0))),"",INDEX('Policy Characteristics'!A:A,MATCH($C390,'Policy Characteristics'!$C:$C,0)))</f>
        <v>Electricity Supply</v>
      </c>
      <c r="B390" s="200" t="str">
        <f>IF(ISBLANK(INDEX('Policy Characteristics'!B:B,MATCH($C390,'Policy Characteristics'!$C:$C,0))),"",INDEX('Policy Characteristics'!B:B,MATCH($C390,'Policy Characteristics'!$C:$C,0)))</f>
        <v>Non BAU Capacity Retirement Schedule</v>
      </c>
      <c r="C390" s="76" t="str">
        <f t="shared" si="16"/>
        <v>Boolean Use Non BAU Capacity Retirement Schedule</v>
      </c>
      <c r="D390" s="78" t="s">
        <v>306</v>
      </c>
      <c r="E390" s="88"/>
      <c r="F390" s="78" t="s">
        <v>308</v>
      </c>
      <c r="G390" s="88"/>
      <c r="H390" s="15">
        <v>869</v>
      </c>
      <c r="I390" s="213" t="s">
        <v>44</v>
      </c>
      <c r="J390" s="202" t="str">
        <f>IF(ISBLANK(INDEX('Policy Characteristics'!D:D,MATCH($C390,'Policy Characteristics'!$C:$C,0))),"",INDEX('Policy Characteristics'!D:D,MATCH($C390,'Policy Characteristics'!$C:$C,0)))</f>
        <v>Non BAU Capacity Retirement Schedule</v>
      </c>
      <c r="K390" s="76" t="str">
        <f>IF(ISBLANK(INDEX('Policy Characteristics'!E:E,MATCH($C390,'Policy Characteristics'!$C:$C,0))),"",INDEX('Policy Characteristics'!E:E,MATCH($C390,'Policy Characteristics'!$C:$C,0)))</f>
        <v/>
      </c>
      <c r="L390" s="76">
        <f>IF(ISBLANK(INDEX('Policy Characteristics'!F:F,MATCH($C390,'Policy Characteristics'!$C:$C,0))),"",INDEX('Policy Characteristics'!F:F,MATCH($C390,'Policy Characteristics'!$C:$C,0)))</f>
        <v>0</v>
      </c>
      <c r="M390" s="76">
        <f>IF(ISBLANK(INDEX('Policy Characteristics'!G:G,MATCH($C390,'Policy Characteristics'!$C:$C,0))),"",INDEX('Policy Characteristics'!G:G,MATCH($C390,'Policy Characteristics'!$C:$C,0)))</f>
        <v>1</v>
      </c>
      <c r="N390" s="76">
        <f>IF(ISBLANK(INDEX('Policy Characteristics'!H:H,MATCH($C390,'Policy Characteristics'!$C:$C,0))),"",INDEX('Policy Characteristics'!H:H,MATCH($C390,'Policy Characteristics'!$C:$C,0)))</f>
        <v>1</v>
      </c>
      <c r="O390" s="76" t="str">
        <f>IF(ISBLANK(INDEX('Policy Characteristics'!I:I,MATCH($C390,'Policy Characteristics'!$C:$C,0))),"",INDEX('Policy Characteristics'!I:I,MATCH($C390,'Policy Characteristics'!$C:$C,0)))</f>
        <v>on/off</v>
      </c>
      <c r="P390" s="76" t="str">
        <f>IF(ISBLANK(INDEX('Policy Characteristics'!J:J,MATCH($C390,'Policy Characteristics'!$C:$C,0))),"",INDEX('Policy Characteristics'!J:J,MATCH($C390,'Policy Characteristics'!$C:$C,0)))</f>
        <v>**Description:** The EPS calculates economc capacity additions and retirements in each time step. In addition, it incorporates any announced retirements through input data files. This policy uses an alternate input data file specifying planned retirement schedules for existing capacity of the selected type(s). // **Guidance for setting values:** The Current Policies scenario includes all expected coal retirements resulting from EPA's Clean Air Act Section 111 regulations for power plants, as well as from other regulations and legislation like the Inflation Reduction Act. Turning this lever on removes the effect of those federal policies, resulting in fewer coal retirements.</v>
      </c>
      <c r="Q390" s="76" t="str">
        <f>IF(ISBLANK(INDEX('Policy Characteristics'!K:K,MATCH($C390,'Policy Characteristics'!$C:$C,0))),"",INDEX('Policy Characteristics'!K:K,MATCH($C390,'Policy Characteristics'!$C:$C,0)))</f>
        <v/>
      </c>
      <c r="R390" s="76" t="str">
        <f>IF(ISBLANK(INDEX('Policy Characteristics'!L:L,MATCH($C390,'Policy Characteristics'!$C:$C,0))),"",INDEX('Policy Characteristics'!L:L,MATCH($C390,'Policy Characteristics'!$C:$C,0)))</f>
        <v/>
      </c>
    </row>
    <row r="391" spans="1:18" x14ac:dyDescent="0.25">
      <c r="A391" s="76" t="str">
        <f>IF(ISBLANK(INDEX('Policy Characteristics'!A:A,MATCH($C391,'Policy Characteristics'!$C:$C,0))),"",INDEX('Policy Characteristics'!A:A,MATCH($C391,'Policy Characteristics'!$C:$C,0)))</f>
        <v>Electricity Supply</v>
      </c>
      <c r="B391" s="200" t="str">
        <f>IF(ISBLANK(INDEX('Policy Characteristics'!B:B,MATCH($C391,'Policy Characteristics'!$C:$C,0))),"",INDEX('Policy Characteristics'!B:B,MATCH($C391,'Policy Characteristics'!$C:$C,0)))</f>
        <v>Non BAU Capacity Retirement Schedule</v>
      </c>
      <c r="C391" s="76" t="str">
        <f t="shared" si="16"/>
        <v>Boolean Use Non BAU Capacity Retirement Schedule</v>
      </c>
      <c r="D391" s="78" t="s">
        <v>307</v>
      </c>
      <c r="E391" s="88"/>
      <c r="F391" s="78" t="s">
        <v>309</v>
      </c>
      <c r="G391" s="88"/>
      <c r="H391" s="15">
        <v>870</v>
      </c>
      <c r="I391" s="213" t="s">
        <v>44</v>
      </c>
      <c r="J391" s="202" t="str">
        <f>IF(ISBLANK(INDEX('Policy Characteristics'!D:D,MATCH($C391,'Policy Characteristics'!$C:$C,0))),"",INDEX('Policy Characteristics'!D:D,MATCH($C391,'Policy Characteristics'!$C:$C,0)))</f>
        <v>Non BAU Capacity Retirement Schedule</v>
      </c>
      <c r="K391" s="76" t="str">
        <f>IF(ISBLANK(INDEX('Policy Characteristics'!E:E,MATCH($C391,'Policy Characteristics'!$C:$C,0))),"",INDEX('Policy Characteristics'!E:E,MATCH($C391,'Policy Characteristics'!$C:$C,0)))</f>
        <v/>
      </c>
      <c r="L391" s="76">
        <f>IF(ISBLANK(INDEX('Policy Characteristics'!F:F,MATCH($C391,'Policy Characteristics'!$C:$C,0))),"",INDEX('Policy Characteristics'!F:F,MATCH($C391,'Policy Characteristics'!$C:$C,0)))</f>
        <v>0</v>
      </c>
      <c r="M391" s="76">
        <f>IF(ISBLANK(INDEX('Policy Characteristics'!G:G,MATCH($C391,'Policy Characteristics'!$C:$C,0))),"",INDEX('Policy Characteristics'!G:G,MATCH($C391,'Policy Characteristics'!$C:$C,0)))</f>
        <v>1</v>
      </c>
      <c r="N391" s="76">
        <f>IF(ISBLANK(INDEX('Policy Characteristics'!H:H,MATCH($C391,'Policy Characteristics'!$C:$C,0))),"",INDEX('Policy Characteristics'!H:H,MATCH($C391,'Policy Characteristics'!$C:$C,0)))</f>
        <v>1</v>
      </c>
      <c r="O391" s="76" t="str">
        <f>IF(ISBLANK(INDEX('Policy Characteristics'!I:I,MATCH($C391,'Policy Characteristics'!$C:$C,0))),"",INDEX('Policy Characteristics'!I:I,MATCH($C391,'Policy Characteristics'!$C:$C,0)))</f>
        <v>on/off</v>
      </c>
      <c r="P391" s="76" t="str">
        <f>IF(ISBLANK(INDEX('Policy Characteristics'!J:J,MATCH($C391,'Policy Characteristics'!$C:$C,0))),"",INDEX('Policy Characteristics'!J:J,MATCH($C391,'Policy Characteristics'!$C:$C,0)))</f>
        <v>**Description:** The EPS calculates economc capacity additions and retirements in each time step. In addition, it incorporates any announced retirements through input data files. This policy uses an alternate input data file specifying planned retirement schedules for existing capacity of the selected type(s). // **Guidance for setting values:** The Current Policies scenario includes all expected coal retirements resulting from EPA's Clean Air Act Section 111 regulations for power plants, as well as from other regulations and legislation like the Inflation Reduction Act. Turning this lever on removes the effect of those federal policies, resulting in fewer coal retirements.</v>
      </c>
      <c r="Q391" s="76" t="str">
        <f>IF(ISBLANK(INDEX('Policy Characteristics'!K:K,MATCH($C391,'Policy Characteristics'!$C:$C,0))),"",INDEX('Policy Characteristics'!K:K,MATCH($C391,'Policy Characteristics'!$C:$C,0)))</f>
        <v/>
      </c>
      <c r="R391" s="76" t="str">
        <f>IF(ISBLANK(INDEX('Policy Characteristics'!L:L,MATCH($C391,'Policy Characteristics'!$C:$C,0))),"",INDEX('Policy Characteristics'!L:L,MATCH($C391,'Policy Characteristics'!$C:$C,0)))</f>
        <v/>
      </c>
    </row>
    <row r="392" spans="1:18" x14ac:dyDescent="0.25">
      <c r="A392" s="76" t="str">
        <f>IF(ISBLANK(INDEX('Policy Characteristics'!A:A,MATCH($C392,'Policy Characteristics'!$C:$C,0))),"",INDEX('Policy Characteristics'!A:A,MATCH($C392,'Policy Characteristics'!$C:$C,0)))</f>
        <v>Electricity Supply</v>
      </c>
      <c r="B392" s="200" t="str">
        <f>IF(ISBLANK(INDEX('Policy Characteristics'!B:B,MATCH($C392,'Policy Characteristics'!$C:$C,0))),"",INDEX('Policy Characteristics'!B:B,MATCH($C392,'Policy Characteristics'!$C:$C,0)))</f>
        <v>Non BAU Capacity Retirement Schedule</v>
      </c>
      <c r="C392" s="76" t="str">
        <f t="shared" si="16"/>
        <v>Boolean Use Non BAU Capacity Retirement Schedule</v>
      </c>
      <c r="D392" s="78" t="s">
        <v>442</v>
      </c>
      <c r="E392" s="88"/>
      <c r="F392" s="78" t="s">
        <v>441</v>
      </c>
      <c r="G392" s="88"/>
      <c r="H392" s="15">
        <v>871</v>
      </c>
      <c r="I392" s="213" t="s">
        <v>43</v>
      </c>
      <c r="J392" s="202" t="str">
        <f>IF(ISBLANK(INDEX('Policy Characteristics'!D:D,MATCH($C392,'Policy Characteristics'!$C:$C,0))),"",INDEX('Policy Characteristics'!D:D,MATCH($C392,'Policy Characteristics'!$C:$C,0)))</f>
        <v>Non BAU Capacity Retirement Schedule</v>
      </c>
      <c r="K392" s="76" t="str">
        <f>IF(ISBLANK(INDEX('Policy Characteristics'!E:E,MATCH($C392,'Policy Characteristics'!$C:$C,0))),"",INDEX('Policy Characteristics'!E:E,MATCH($C392,'Policy Characteristics'!$C:$C,0)))</f>
        <v/>
      </c>
      <c r="L392" s="76">
        <f>IF(ISBLANK(INDEX('Policy Characteristics'!F:F,MATCH($C392,'Policy Characteristics'!$C:$C,0))),"",INDEX('Policy Characteristics'!F:F,MATCH($C392,'Policy Characteristics'!$C:$C,0)))</f>
        <v>0</v>
      </c>
      <c r="M392" s="76">
        <f>IF(ISBLANK(INDEX('Policy Characteristics'!G:G,MATCH($C392,'Policy Characteristics'!$C:$C,0))),"",INDEX('Policy Characteristics'!G:G,MATCH($C392,'Policy Characteristics'!$C:$C,0)))</f>
        <v>1</v>
      </c>
      <c r="N392" s="76">
        <f>IF(ISBLANK(INDEX('Policy Characteristics'!H:H,MATCH($C392,'Policy Characteristics'!$C:$C,0))),"",INDEX('Policy Characteristics'!H:H,MATCH($C392,'Policy Characteristics'!$C:$C,0)))</f>
        <v>1</v>
      </c>
      <c r="O392" s="76" t="str">
        <f>IF(ISBLANK(INDEX('Policy Characteristics'!I:I,MATCH($C392,'Policy Characteristics'!$C:$C,0))),"",INDEX('Policy Characteristics'!I:I,MATCH($C392,'Policy Characteristics'!$C:$C,0)))</f>
        <v>on/off</v>
      </c>
      <c r="P392" s="76" t="str">
        <f>IF(ISBLANK(INDEX('Policy Characteristics'!J:J,MATCH($C392,'Policy Characteristics'!$C:$C,0))),"",INDEX('Policy Characteristics'!J:J,MATCH($C392,'Policy Characteristics'!$C:$C,0)))</f>
        <v>**Description:** The EPS calculates economc capacity additions and retirements in each time step. In addition, it incorporates any announced retirements through input data files. This policy uses an alternate input data file specifying planned retirement schedules for existing capacity of the selected type(s). // **Guidance for setting values:** The Current Policies scenario includes all expected coal retirements resulting from EPA's Clean Air Act Section 111 regulations for power plants, as well as from other regulations and legislation like the Inflation Reduction Act. Turning this lever on removes the effect of those federal policies, resulting in fewer coal retirements.</v>
      </c>
      <c r="Q392" s="76" t="str">
        <f>IF(ISBLANK(INDEX('Policy Characteristics'!K:K,MATCH($C392,'Policy Characteristics'!$C:$C,0))),"",INDEX('Policy Characteristics'!K:K,MATCH($C392,'Policy Characteristics'!$C:$C,0)))</f>
        <v/>
      </c>
      <c r="R392" s="76" t="str">
        <f>IF(ISBLANK(INDEX('Policy Characteristics'!L:L,MATCH($C392,'Policy Characteristics'!$C:$C,0))),"",INDEX('Policy Characteristics'!L:L,MATCH($C392,'Policy Characteristics'!$C:$C,0)))</f>
        <v/>
      </c>
    </row>
    <row r="393" spans="1:18" x14ac:dyDescent="0.25">
      <c r="A393" s="76" t="str">
        <f>IF(ISBLANK(INDEX('Policy Characteristics'!A:A,MATCH($C393,'Policy Characteristics'!$C:$C,0))),"",INDEX('Policy Characteristics'!A:A,MATCH($C393,'Policy Characteristics'!$C:$C,0)))</f>
        <v>Electricity Supply</v>
      </c>
      <c r="B393" s="200" t="str">
        <f>IF(ISBLANK(INDEX('Policy Characteristics'!B:B,MATCH($C393,'Policy Characteristics'!$C:$C,0))),"",INDEX('Policy Characteristics'!B:B,MATCH($C393,'Policy Characteristics'!$C:$C,0)))</f>
        <v>Non BAU Capacity Retirement Schedule</v>
      </c>
      <c r="C393" s="76" t="str">
        <f t="shared" si="16"/>
        <v>Boolean Use Non BAU Capacity Retirement Schedule</v>
      </c>
      <c r="D393" s="78" t="s">
        <v>451</v>
      </c>
      <c r="E393" s="88"/>
      <c r="F393" s="78" t="s">
        <v>452</v>
      </c>
      <c r="G393" s="88"/>
      <c r="H393" s="15">
        <v>872</v>
      </c>
      <c r="I393" s="213" t="s">
        <v>44</v>
      </c>
      <c r="J393" s="202" t="str">
        <f>IF(ISBLANK(INDEX('Policy Characteristics'!D:D,MATCH($C393,'Policy Characteristics'!$C:$C,0))),"",INDEX('Policy Characteristics'!D:D,MATCH($C393,'Policy Characteristics'!$C:$C,0)))</f>
        <v>Non BAU Capacity Retirement Schedule</v>
      </c>
      <c r="K393" s="76" t="str">
        <f>IF(ISBLANK(INDEX('Policy Characteristics'!E:E,MATCH($C393,'Policy Characteristics'!$C:$C,0))),"",INDEX('Policy Characteristics'!E:E,MATCH($C393,'Policy Characteristics'!$C:$C,0)))</f>
        <v/>
      </c>
      <c r="L393" s="76">
        <f>IF(ISBLANK(INDEX('Policy Characteristics'!F:F,MATCH($C393,'Policy Characteristics'!$C:$C,0))),"",INDEX('Policy Characteristics'!F:F,MATCH($C393,'Policy Characteristics'!$C:$C,0)))</f>
        <v>0</v>
      </c>
      <c r="M393" s="76">
        <f>IF(ISBLANK(INDEX('Policy Characteristics'!G:G,MATCH($C393,'Policy Characteristics'!$C:$C,0))),"",INDEX('Policy Characteristics'!G:G,MATCH($C393,'Policy Characteristics'!$C:$C,0)))</f>
        <v>1</v>
      </c>
      <c r="N393" s="76">
        <f>IF(ISBLANK(INDEX('Policy Characteristics'!H:H,MATCH($C393,'Policy Characteristics'!$C:$C,0))),"",INDEX('Policy Characteristics'!H:H,MATCH($C393,'Policy Characteristics'!$C:$C,0)))</f>
        <v>1</v>
      </c>
      <c r="O393" s="76" t="str">
        <f>IF(ISBLANK(INDEX('Policy Characteristics'!I:I,MATCH($C393,'Policy Characteristics'!$C:$C,0))),"",INDEX('Policy Characteristics'!I:I,MATCH($C393,'Policy Characteristics'!$C:$C,0)))</f>
        <v>on/off</v>
      </c>
      <c r="P393" s="76" t="str">
        <f>IF(ISBLANK(INDEX('Policy Characteristics'!J:J,MATCH($C393,'Policy Characteristics'!$C:$C,0))),"",INDEX('Policy Characteristics'!J:J,MATCH($C393,'Policy Characteristics'!$C:$C,0)))</f>
        <v>**Description:** The EPS calculates economc capacity additions and retirements in each time step. In addition, it incorporates any announced retirements through input data files. This policy uses an alternate input data file specifying planned retirement schedules for existing capacity of the selected type(s). // **Guidance for setting values:** The Current Policies scenario includes all expected coal retirements resulting from EPA's Clean Air Act Section 111 regulations for power plants, as well as from other regulations and legislation like the Inflation Reduction Act. Turning this lever on removes the effect of those federal policies, resulting in fewer coal retirements.</v>
      </c>
      <c r="Q393" s="76" t="str">
        <f>IF(ISBLANK(INDEX('Policy Characteristics'!K:K,MATCH($C393,'Policy Characteristics'!$C:$C,0))),"",INDEX('Policy Characteristics'!K:K,MATCH($C393,'Policy Characteristics'!$C:$C,0)))</f>
        <v/>
      </c>
      <c r="R393" s="76" t="str">
        <f>IF(ISBLANK(INDEX('Policy Characteristics'!L:L,MATCH($C393,'Policy Characteristics'!$C:$C,0))),"",INDEX('Policy Characteristics'!L:L,MATCH($C393,'Policy Characteristics'!$C:$C,0)))</f>
        <v/>
      </c>
    </row>
    <row r="394" spans="1:18" x14ac:dyDescent="0.25">
      <c r="A394" s="76" t="str">
        <f>IF(ISBLANK(INDEX('Policy Characteristics'!A:A,MATCH($C394,'Policy Characteristics'!$C:$C,0))),"",INDEX('Policy Characteristics'!A:A,MATCH($C394,'Policy Characteristics'!$C:$C,0)))</f>
        <v>Electricity Supply</v>
      </c>
      <c r="B394" s="200" t="str">
        <f>IF(ISBLANK(INDEX('Policy Characteristics'!B:B,MATCH($C394,'Policy Characteristics'!$C:$C,0))),"",INDEX('Policy Characteristics'!B:B,MATCH($C394,'Policy Characteristics'!$C:$C,0)))</f>
        <v>Non BAU Capacity Retirement Schedule</v>
      </c>
      <c r="C394" s="76" t="str">
        <f t="shared" si="16"/>
        <v>Boolean Use Non BAU Capacity Retirement Schedule</v>
      </c>
      <c r="D394" s="78" t="s">
        <v>988</v>
      </c>
      <c r="E394" s="88"/>
      <c r="F394" s="78" t="s">
        <v>712</v>
      </c>
      <c r="G394" s="88"/>
      <c r="H394" s="15">
        <v>873</v>
      </c>
      <c r="I394" s="213" t="s">
        <v>44</v>
      </c>
      <c r="J394" s="202" t="str">
        <f>IF(ISBLANK(INDEX('Policy Characteristics'!D:D,MATCH($C394,'Policy Characteristics'!$C:$C,0))),"",INDEX('Policy Characteristics'!D:D,MATCH($C394,'Policy Characteristics'!$C:$C,0)))</f>
        <v>Non BAU Capacity Retirement Schedule</v>
      </c>
      <c r="K394" s="76" t="str">
        <f>IF(ISBLANK(INDEX('Policy Characteristics'!E:E,MATCH($C394,'Policy Characteristics'!$C:$C,0))),"",INDEX('Policy Characteristics'!E:E,MATCH($C394,'Policy Characteristics'!$C:$C,0)))</f>
        <v/>
      </c>
      <c r="L394" s="76">
        <f>IF(ISBLANK(INDEX('Policy Characteristics'!F:F,MATCH($C394,'Policy Characteristics'!$C:$C,0))),"",INDEX('Policy Characteristics'!F:F,MATCH($C394,'Policy Characteristics'!$C:$C,0)))</f>
        <v>0</v>
      </c>
      <c r="M394" s="76">
        <f>IF(ISBLANK(INDEX('Policy Characteristics'!G:G,MATCH($C394,'Policy Characteristics'!$C:$C,0))),"",INDEX('Policy Characteristics'!G:G,MATCH($C394,'Policy Characteristics'!$C:$C,0)))</f>
        <v>1</v>
      </c>
      <c r="N394" s="76">
        <f>IF(ISBLANK(INDEX('Policy Characteristics'!H:H,MATCH($C394,'Policy Characteristics'!$C:$C,0))),"",INDEX('Policy Characteristics'!H:H,MATCH($C394,'Policy Characteristics'!$C:$C,0)))</f>
        <v>1</v>
      </c>
      <c r="O394" s="76" t="str">
        <f>IF(ISBLANK(INDEX('Policy Characteristics'!I:I,MATCH($C394,'Policy Characteristics'!$C:$C,0))),"",INDEX('Policy Characteristics'!I:I,MATCH($C394,'Policy Characteristics'!$C:$C,0)))</f>
        <v>on/off</v>
      </c>
      <c r="P394" s="76" t="str">
        <f>IF(ISBLANK(INDEX('Policy Characteristics'!J:J,MATCH($C394,'Policy Characteristics'!$C:$C,0))),"",INDEX('Policy Characteristics'!J:J,MATCH($C394,'Policy Characteristics'!$C:$C,0)))</f>
        <v>**Description:** The EPS calculates economc capacity additions and retirements in each time step. In addition, it incorporates any announced retirements through input data files. This policy uses an alternate input data file specifying planned retirement schedules for existing capacity of the selected type(s). // **Guidance for setting values:** The Current Policies scenario includes all expected coal retirements resulting from EPA's Clean Air Act Section 111 regulations for power plants, as well as from other regulations and legislation like the Inflation Reduction Act. Turning this lever on removes the effect of those federal policies, resulting in fewer coal retirements.</v>
      </c>
      <c r="Q394" s="76" t="str">
        <f>IF(ISBLANK(INDEX('Policy Characteristics'!K:K,MATCH($C394,'Policy Characteristics'!$C:$C,0))),"",INDEX('Policy Characteristics'!K:K,MATCH($C394,'Policy Characteristics'!$C:$C,0)))</f>
        <v/>
      </c>
      <c r="R394" s="76" t="str">
        <f>IF(ISBLANK(INDEX('Policy Characteristics'!L:L,MATCH($C394,'Policy Characteristics'!$C:$C,0))),"",INDEX('Policy Characteristics'!L:L,MATCH($C394,'Policy Characteristics'!$C:$C,0)))</f>
        <v/>
      </c>
    </row>
    <row r="395" spans="1:18" x14ac:dyDescent="0.25">
      <c r="A395" s="76" t="str">
        <f>IF(ISBLANK(INDEX('Policy Characteristics'!A:A,MATCH($C395,'Policy Characteristics'!$C:$C,0))),"",INDEX('Policy Characteristics'!A:A,MATCH($C395,'Policy Characteristics'!$C:$C,0)))</f>
        <v>Electricity Supply</v>
      </c>
      <c r="B395" s="200" t="str">
        <f>IF(ISBLANK(INDEX('Policy Characteristics'!B:B,MATCH($C395,'Policy Characteristics'!$C:$C,0))),"",INDEX('Policy Characteristics'!B:B,MATCH($C395,'Policy Characteristics'!$C:$C,0)))</f>
        <v>Non BAU Capacity Retirement Schedule</v>
      </c>
      <c r="C395" s="76" t="str">
        <f t="shared" si="16"/>
        <v>Boolean Use Non BAU Capacity Retirement Schedule</v>
      </c>
      <c r="D395" s="78" t="s">
        <v>989</v>
      </c>
      <c r="E395" s="88"/>
      <c r="F395" s="78" t="s">
        <v>832</v>
      </c>
      <c r="G395" s="88"/>
      <c r="H395" s="15">
        <v>874</v>
      </c>
      <c r="I395" s="213" t="s">
        <v>44</v>
      </c>
      <c r="J395" s="202" t="str">
        <f>IF(ISBLANK(INDEX('Policy Characteristics'!D:D,MATCH($C395,'Policy Characteristics'!$C:$C,0))),"",INDEX('Policy Characteristics'!D:D,MATCH($C395,'Policy Characteristics'!$C:$C,0)))</f>
        <v>Non BAU Capacity Retirement Schedule</v>
      </c>
      <c r="K395" s="76" t="str">
        <f>IF(ISBLANK(INDEX('Policy Characteristics'!E:E,MATCH($C395,'Policy Characteristics'!$C:$C,0))),"",INDEX('Policy Characteristics'!E:E,MATCH($C395,'Policy Characteristics'!$C:$C,0)))</f>
        <v/>
      </c>
      <c r="L395" s="76">
        <f>IF(ISBLANK(INDEX('Policy Characteristics'!F:F,MATCH($C395,'Policy Characteristics'!$C:$C,0))),"",INDEX('Policy Characteristics'!F:F,MATCH($C395,'Policy Characteristics'!$C:$C,0)))</f>
        <v>0</v>
      </c>
      <c r="M395" s="76">
        <f>IF(ISBLANK(INDEX('Policy Characteristics'!G:G,MATCH($C395,'Policy Characteristics'!$C:$C,0))),"",INDEX('Policy Characteristics'!G:G,MATCH($C395,'Policy Characteristics'!$C:$C,0)))</f>
        <v>1</v>
      </c>
      <c r="N395" s="76">
        <f>IF(ISBLANK(INDEX('Policy Characteristics'!H:H,MATCH($C395,'Policy Characteristics'!$C:$C,0))),"",INDEX('Policy Characteristics'!H:H,MATCH($C395,'Policy Characteristics'!$C:$C,0)))</f>
        <v>1</v>
      </c>
      <c r="O395" s="76" t="str">
        <f>IF(ISBLANK(INDEX('Policy Characteristics'!I:I,MATCH($C395,'Policy Characteristics'!$C:$C,0))),"",INDEX('Policy Characteristics'!I:I,MATCH($C395,'Policy Characteristics'!$C:$C,0)))</f>
        <v>on/off</v>
      </c>
      <c r="P395" s="76" t="str">
        <f>IF(ISBLANK(INDEX('Policy Characteristics'!J:J,MATCH($C395,'Policy Characteristics'!$C:$C,0))),"",INDEX('Policy Characteristics'!J:J,MATCH($C395,'Policy Characteristics'!$C:$C,0)))</f>
        <v>**Description:** The EPS calculates economc capacity additions and retirements in each time step. In addition, it incorporates any announced retirements through input data files. This policy uses an alternate input data file specifying planned retirement schedules for existing capacity of the selected type(s). // **Guidance for setting values:** The Current Policies scenario includes all expected coal retirements resulting from EPA's Clean Air Act Section 111 regulations for power plants, as well as from other regulations and legislation like the Inflation Reduction Act. Turning this lever on removes the effect of those federal policies, resulting in fewer coal retirements.</v>
      </c>
      <c r="Q395" s="76" t="str">
        <f>IF(ISBLANK(INDEX('Policy Characteristics'!K:K,MATCH($C395,'Policy Characteristics'!$C:$C,0))),"",INDEX('Policy Characteristics'!K:K,MATCH($C395,'Policy Characteristics'!$C:$C,0)))</f>
        <v/>
      </c>
      <c r="R395" s="76" t="str">
        <f>IF(ISBLANK(INDEX('Policy Characteristics'!L:L,MATCH($C395,'Policy Characteristics'!$C:$C,0))),"",INDEX('Policy Characteristics'!L:L,MATCH($C395,'Policy Characteristics'!$C:$C,0)))</f>
        <v/>
      </c>
    </row>
    <row r="396" spans="1:18" x14ac:dyDescent="0.25">
      <c r="A396" s="76" t="str">
        <f>IF(ISBLANK(INDEX('Policy Characteristics'!A:A,MATCH($C396,'Policy Characteristics'!$C:$C,0))),"",INDEX('Policy Characteristics'!A:A,MATCH($C396,'Policy Characteristics'!$C:$C,0)))</f>
        <v>Electricity Supply</v>
      </c>
      <c r="B396" s="200" t="str">
        <f>IF(ISBLANK(INDEX('Policy Characteristics'!B:B,MATCH($C396,'Policy Characteristics'!$C:$C,0))),"",INDEX('Policy Characteristics'!B:B,MATCH($C396,'Policy Characteristics'!$C:$C,0)))</f>
        <v>Non BAU Capacity Retirement Schedule</v>
      </c>
      <c r="C396" s="76" t="str">
        <f t="shared" si="16"/>
        <v>Boolean Use Non BAU Capacity Retirement Schedule</v>
      </c>
      <c r="D396" s="78" t="s">
        <v>990</v>
      </c>
      <c r="E396" s="88"/>
      <c r="F396" s="78" t="s">
        <v>714</v>
      </c>
      <c r="G396" s="88"/>
      <c r="H396" s="15">
        <v>875</v>
      </c>
      <c r="I396" s="213" t="s">
        <v>44</v>
      </c>
      <c r="J396" s="202" t="str">
        <f>IF(ISBLANK(INDEX('Policy Characteristics'!D:D,MATCH($C396,'Policy Characteristics'!$C:$C,0))),"",INDEX('Policy Characteristics'!D:D,MATCH($C396,'Policy Characteristics'!$C:$C,0)))</f>
        <v>Non BAU Capacity Retirement Schedule</v>
      </c>
      <c r="K396" s="76" t="str">
        <f>IF(ISBLANK(INDEX('Policy Characteristics'!E:E,MATCH($C396,'Policy Characteristics'!$C:$C,0))),"",INDEX('Policy Characteristics'!E:E,MATCH($C396,'Policy Characteristics'!$C:$C,0)))</f>
        <v/>
      </c>
      <c r="L396" s="76">
        <f>IF(ISBLANK(INDEX('Policy Characteristics'!F:F,MATCH($C396,'Policy Characteristics'!$C:$C,0))),"",INDEX('Policy Characteristics'!F:F,MATCH($C396,'Policy Characteristics'!$C:$C,0)))</f>
        <v>0</v>
      </c>
      <c r="M396" s="76">
        <f>IF(ISBLANK(INDEX('Policy Characteristics'!G:G,MATCH($C396,'Policy Characteristics'!$C:$C,0))),"",INDEX('Policy Characteristics'!G:G,MATCH($C396,'Policy Characteristics'!$C:$C,0)))</f>
        <v>1</v>
      </c>
      <c r="N396" s="76">
        <f>IF(ISBLANK(INDEX('Policy Characteristics'!H:H,MATCH($C396,'Policy Characteristics'!$C:$C,0))),"",INDEX('Policy Characteristics'!H:H,MATCH($C396,'Policy Characteristics'!$C:$C,0)))</f>
        <v>1</v>
      </c>
      <c r="O396" s="76" t="str">
        <f>IF(ISBLANK(INDEX('Policy Characteristics'!I:I,MATCH($C396,'Policy Characteristics'!$C:$C,0))),"",INDEX('Policy Characteristics'!I:I,MATCH($C396,'Policy Characteristics'!$C:$C,0)))</f>
        <v>on/off</v>
      </c>
      <c r="P396" s="76" t="str">
        <f>IF(ISBLANK(INDEX('Policy Characteristics'!J:J,MATCH($C396,'Policy Characteristics'!$C:$C,0))),"",INDEX('Policy Characteristics'!J:J,MATCH($C396,'Policy Characteristics'!$C:$C,0)))</f>
        <v>**Description:** The EPS calculates economc capacity additions and retirements in each time step. In addition, it incorporates any announced retirements through input data files. This policy uses an alternate input data file specifying planned retirement schedules for existing capacity of the selected type(s). // **Guidance for setting values:** The Current Policies scenario includes all expected coal retirements resulting from EPA's Clean Air Act Section 111 regulations for power plants, as well as from other regulations and legislation like the Inflation Reduction Act. Turning this lever on removes the effect of those federal policies, resulting in fewer coal retirements.</v>
      </c>
      <c r="Q396" s="76" t="str">
        <f>IF(ISBLANK(INDEX('Policy Characteristics'!K:K,MATCH($C396,'Policy Characteristics'!$C:$C,0))),"",INDEX('Policy Characteristics'!K:K,MATCH($C396,'Policy Characteristics'!$C:$C,0)))</f>
        <v/>
      </c>
      <c r="R396" s="76" t="str">
        <f>IF(ISBLANK(INDEX('Policy Characteristics'!L:L,MATCH($C396,'Policy Characteristics'!$C:$C,0))),"",INDEX('Policy Characteristics'!L:L,MATCH($C396,'Policy Characteristics'!$C:$C,0)))</f>
        <v/>
      </c>
    </row>
    <row r="397" spans="1:18" x14ac:dyDescent="0.25">
      <c r="A397" s="76" t="str">
        <f>IF(ISBLANK(INDEX('Policy Characteristics'!A:A,MATCH($C397,'Policy Characteristics'!$C:$C,0))),"",INDEX('Policy Characteristics'!A:A,MATCH($C397,'Policy Characteristics'!$C:$C,0)))</f>
        <v>Electricity Supply</v>
      </c>
      <c r="B397" s="200" t="str">
        <f>IF(ISBLANK(INDEX('Policy Characteristics'!B:B,MATCH($C397,'Policy Characteristics'!$C:$C,0))),"",INDEX('Policy Characteristics'!B:B,MATCH($C397,'Policy Characteristics'!$C:$C,0)))</f>
        <v>Non BAU Capacity Retirement Schedule</v>
      </c>
      <c r="C397" s="76" t="str">
        <f t="shared" si="16"/>
        <v>Boolean Use Non BAU Capacity Retirement Schedule</v>
      </c>
      <c r="D397" s="78" t="s">
        <v>1655</v>
      </c>
      <c r="E397" s="88"/>
      <c r="F397" s="78" t="s">
        <v>1662</v>
      </c>
      <c r="G397" s="88"/>
      <c r="H397" s="15">
        <v>1768</v>
      </c>
      <c r="I397" s="213" t="s">
        <v>43</v>
      </c>
      <c r="J397" s="202" t="str">
        <f>IF(ISBLANK(INDEX('Policy Characteristics'!D:D,MATCH($C397,'Policy Characteristics'!$C:$C,0))),"",INDEX('Policy Characteristics'!D:D,MATCH($C397,'Policy Characteristics'!$C:$C,0)))</f>
        <v>Non BAU Capacity Retirement Schedule</v>
      </c>
      <c r="K397" s="76" t="str">
        <f>IF(ISBLANK(INDEX('Policy Characteristics'!E:E,MATCH($C397,'Policy Characteristics'!$C:$C,0))),"",INDEX('Policy Characteristics'!E:E,MATCH($C397,'Policy Characteristics'!$C:$C,0)))</f>
        <v/>
      </c>
      <c r="L397" s="76">
        <f>IF(ISBLANK(INDEX('Policy Characteristics'!F:F,MATCH($C397,'Policy Characteristics'!$C:$C,0))),"",INDEX('Policy Characteristics'!F:F,MATCH($C397,'Policy Characteristics'!$C:$C,0)))</f>
        <v>0</v>
      </c>
      <c r="M397" s="76">
        <f>IF(ISBLANK(INDEX('Policy Characteristics'!G:G,MATCH($C397,'Policy Characteristics'!$C:$C,0))),"",INDEX('Policy Characteristics'!G:G,MATCH($C397,'Policy Characteristics'!$C:$C,0)))</f>
        <v>1</v>
      </c>
      <c r="N397" s="76">
        <f>IF(ISBLANK(INDEX('Policy Characteristics'!H:H,MATCH($C397,'Policy Characteristics'!$C:$C,0))),"",INDEX('Policy Characteristics'!H:H,MATCH($C397,'Policy Characteristics'!$C:$C,0)))</f>
        <v>1</v>
      </c>
      <c r="O397" s="76" t="str">
        <f>IF(ISBLANK(INDEX('Policy Characteristics'!I:I,MATCH($C397,'Policy Characteristics'!$C:$C,0))),"",INDEX('Policy Characteristics'!I:I,MATCH($C397,'Policy Characteristics'!$C:$C,0)))</f>
        <v>on/off</v>
      </c>
      <c r="P397" s="76" t="str">
        <f>IF(ISBLANK(INDEX('Policy Characteristics'!J:J,MATCH($C397,'Policy Characteristics'!$C:$C,0))),"",INDEX('Policy Characteristics'!J:J,MATCH($C397,'Policy Characteristics'!$C:$C,0)))</f>
        <v>**Description:** The EPS calculates economc capacity additions and retirements in each time step. In addition, it incorporates any announced retirements through input data files. This policy uses an alternate input data file specifying planned retirement schedules for existing capacity of the selected type(s). // **Guidance for setting values:** The Current Policies scenario includes all expected coal retirements resulting from EPA's Clean Air Act Section 111 regulations for power plants, as well as from other regulations and legislation like the Inflation Reduction Act. Turning this lever on removes the effect of those federal policies, resulting in fewer coal retirements.</v>
      </c>
      <c r="Q397" s="76" t="str">
        <f>IF(ISBLANK(INDEX('Policy Characteristics'!K:K,MATCH($C397,'Policy Characteristics'!$C:$C,0))),"",INDEX('Policy Characteristics'!K:K,MATCH($C397,'Policy Characteristics'!$C:$C,0)))</f>
        <v/>
      </c>
      <c r="R397" s="76" t="str">
        <f>IF(ISBLANK(INDEX('Policy Characteristics'!L:L,MATCH($C397,'Policy Characteristics'!$C:$C,0))),"",INDEX('Policy Characteristics'!L:L,MATCH($C397,'Policy Characteristics'!$C:$C,0)))</f>
        <v/>
      </c>
    </row>
    <row r="398" spans="1:18" x14ac:dyDescent="0.25">
      <c r="A398" s="76" t="str">
        <f>IF(ISBLANK(INDEX('Policy Characteristics'!A:A,MATCH($C398,'Policy Characteristics'!$C:$C,0))),"",INDEX('Policy Characteristics'!A:A,MATCH($C398,'Policy Characteristics'!$C:$C,0)))</f>
        <v>Electricity Supply</v>
      </c>
      <c r="B398" s="200" t="str">
        <f>IF(ISBLANK(INDEX('Policy Characteristics'!B:B,MATCH($C398,'Policy Characteristics'!$C:$C,0))),"",INDEX('Policy Characteristics'!B:B,MATCH($C398,'Policy Characteristics'!$C:$C,0)))</f>
        <v>Non BAU Capacity Retirement Schedule</v>
      </c>
      <c r="C398" s="76" t="str">
        <f t="shared" si="16"/>
        <v>Boolean Use Non BAU Capacity Retirement Schedule</v>
      </c>
      <c r="D398" s="78" t="s">
        <v>1658</v>
      </c>
      <c r="E398" s="88"/>
      <c r="F398" s="78" t="s">
        <v>1663</v>
      </c>
      <c r="G398" s="88"/>
      <c r="H398" s="15">
        <v>1769</v>
      </c>
      <c r="I398" s="213" t="s">
        <v>44</v>
      </c>
      <c r="J398" s="202" t="str">
        <f>IF(ISBLANK(INDEX('Policy Characteristics'!D:D,MATCH($C398,'Policy Characteristics'!$C:$C,0))),"",INDEX('Policy Characteristics'!D:D,MATCH($C398,'Policy Characteristics'!$C:$C,0)))</f>
        <v>Non BAU Capacity Retirement Schedule</v>
      </c>
      <c r="K398" s="76" t="str">
        <f>IF(ISBLANK(INDEX('Policy Characteristics'!E:E,MATCH($C398,'Policy Characteristics'!$C:$C,0))),"",INDEX('Policy Characteristics'!E:E,MATCH($C398,'Policy Characteristics'!$C:$C,0)))</f>
        <v/>
      </c>
      <c r="L398" s="76">
        <f>IF(ISBLANK(INDEX('Policy Characteristics'!F:F,MATCH($C398,'Policy Characteristics'!$C:$C,0))),"",INDEX('Policy Characteristics'!F:F,MATCH($C398,'Policy Characteristics'!$C:$C,0)))</f>
        <v>0</v>
      </c>
      <c r="M398" s="76">
        <f>IF(ISBLANK(INDEX('Policy Characteristics'!G:G,MATCH($C398,'Policy Characteristics'!$C:$C,0))),"",INDEX('Policy Characteristics'!G:G,MATCH($C398,'Policy Characteristics'!$C:$C,0)))</f>
        <v>1</v>
      </c>
      <c r="N398" s="76">
        <f>IF(ISBLANK(INDEX('Policy Characteristics'!H:H,MATCH($C398,'Policy Characteristics'!$C:$C,0))),"",INDEX('Policy Characteristics'!H:H,MATCH($C398,'Policy Characteristics'!$C:$C,0)))</f>
        <v>1</v>
      </c>
      <c r="O398" s="76" t="str">
        <f>IF(ISBLANK(INDEX('Policy Characteristics'!I:I,MATCH($C398,'Policy Characteristics'!$C:$C,0))),"",INDEX('Policy Characteristics'!I:I,MATCH($C398,'Policy Characteristics'!$C:$C,0)))</f>
        <v>on/off</v>
      </c>
      <c r="P398" s="76" t="str">
        <f>IF(ISBLANK(INDEX('Policy Characteristics'!J:J,MATCH($C398,'Policy Characteristics'!$C:$C,0))),"",INDEX('Policy Characteristics'!J:J,MATCH($C398,'Policy Characteristics'!$C:$C,0)))</f>
        <v>**Description:** The EPS calculates economc capacity additions and retirements in each time step. In addition, it incorporates any announced retirements through input data files. This policy uses an alternate input data file specifying planned retirement schedules for existing capacity of the selected type(s). // **Guidance for setting values:** The Current Policies scenario includes all expected coal retirements resulting from EPA's Clean Air Act Section 111 regulations for power plants, as well as from other regulations and legislation like the Inflation Reduction Act. Turning this lever on removes the effect of those federal policies, resulting in fewer coal retirements.</v>
      </c>
      <c r="Q398" s="76" t="str">
        <f>IF(ISBLANK(INDEX('Policy Characteristics'!K:K,MATCH($C398,'Policy Characteristics'!$C:$C,0))),"",INDEX('Policy Characteristics'!K:K,MATCH($C398,'Policy Characteristics'!$C:$C,0)))</f>
        <v/>
      </c>
      <c r="R398" s="76" t="str">
        <f>IF(ISBLANK(INDEX('Policy Characteristics'!L:L,MATCH($C398,'Policy Characteristics'!$C:$C,0))),"",INDEX('Policy Characteristics'!L:L,MATCH($C398,'Policy Characteristics'!$C:$C,0)))</f>
        <v/>
      </c>
    </row>
    <row r="399" spans="1:18" x14ac:dyDescent="0.25">
      <c r="A399" s="76" t="str">
        <f>IF(ISBLANK(INDEX('Policy Characteristics'!A:A,MATCH($C399,'Policy Characteristics'!$C:$C,0))),"",INDEX('Policy Characteristics'!A:A,MATCH($C399,'Policy Characteristics'!$C:$C,0)))</f>
        <v>Electricity Supply</v>
      </c>
      <c r="B399" s="200" t="str">
        <f>IF(ISBLANK(INDEX('Policy Characteristics'!B:B,MATCH($C399,'Policy Characteristics'!$C:$C,0))),"",INDEX('Policy Characteristics'!B:B,MATCH($C399,'Policy Characteristics'!$C:$C,0)))</f>
        <v>Non BAU Capacity Retirement Schedule</v>
      </c>
      <c r="C399" s="76" t="str">
        <f t="shared" si="16"/>
        <v>Boolean Use Non BAU Capacity Retirement Schedule</v>
      </c>
      <c r="D399" s="78" t="s">
        <v>1659</v>
      </c>
      <c r="E399" s="88"/>
      <c r="F399" s="78" t="s">
        <v>1664</v>
      </c>
      <c r="G399" s="88"/>
      <c r="H399" s="15">
        <v>1770</v>
      </c>
      <c r="I399" s="213" t="s">
        <v>44</v>
      </c>
      <c r="J399" s="202" t="str">
        <f>IF(ISBLANK(INDEX('Policy Characteristics'!D:D,MATCH($C399,'Policy Characteristics'!$C:$C,0))),"",INDEX('Policy Characteristics'!D:D,MATCH($C399,'Policy Characteristics'!$C:$C,0)))</f>
        <v>Non BAU Capacity Retirement Schedule</v>
      </c>
      <c r="K399" s="76" t="str">
        <f>IF(ISBLANK(INDEX('Policy Characteristics'!E:E,MATCH($C399,'Policy Characteristics'!$C:$C,0))),"",INDEX('Policy Characteristics'!E:E,MATCH($C399,'Policy Characteristics'!$C:$C,0)))</f>
        <v/>
      </c>
      <c r="L399" s="76">
        <f>IF(ISBLANK(INDEX('Policy Characteristics'!F:F,MATCH($C399,'Policy Characteristics'!$C:$C,0))),"",INDEX('Policy Characteristics'!F:F,MATCH($C399,'Policy Characteristics'!$C:$C,0)))</f>
        <v>0</v>
      </c>
      <c r="M399" s="76">
        <f>IF(ISBLANK(INDEX('Policy Characteristics'!G:G,MATCH($C399,'Policy Characteristics'!$C:$C,0))),"",INDEX('Policy Characteristics'!G:G,MATCH($C399,'Policy Characteristics'!$C:$C,0)))</f>
        <v>1</v>
      </c>
      <c r="N399" s="76">
        <f>IF(ISBLANK(INDEX('Policy Characteristics'!H:H,MATCH($C399,'Policy Characteristics'!$C:$C,0))),"",INDEX('Policy Characteristics'!H:H,MATCH($C399,'Policy Characteristics'!$C:$C,0)))</f>
        <v>1</v>
      </c>
      <c r="O399" s="76" t="str">
        <f>IF(ISBLANK(INDEX('Policy Characteristics'!I:I,MATCH($C399,'Policy Characteristics'!$C:$C,0))),"",INDEX('Policy Characteristics'!I:I,MATCH($C399,'Policy Characteristics'!$C:$C,0)))</f>
        <v>on/off</v>
      </c>
      <c r="P399" s="76" t="str">
        <f>IF(ISBLANK(INDEX('Policy Characteristics'!J:J,MATCH($C399,'Policy Characteristics'!$C:$C,0))),"",INDEX('Policy Characteristics'!J:J,MATCH($C399,'Policy Characteristics'!$C:$C,0)))</f>
        <v>**Description:** The EPS calculates economc capacity additions and retirements in each time step. In addition, it incorporates any announced retirements through input data files. This policy uses an alternate input data file specifying planned retirement schedules for existing capacity of the selected type(s). // **Guidance for setting values:** The Current Policies scenario includes all expected coal retirements resulting from EPA's Clean Air Act Section 111 regulations for power plants, as well as from other regulations and legislation like the Inflation Reduction Act. Turning this lever on removes the effect of those federal policies, resulting in fewer coal retirements.</v>
      </c>
      <c r="Q399" s="76" t="str">
        <f>IF(ISBLANK(INDEX('Policy Characteristics'!K:K,MATCH($C399,'Policy Characteristics'!$C:$C,0))),"",INDEX('Policy Characteristics'!K:K,MATCH($C399,'Policy Characteristics'!$C:$C,0)))</f>
        <v/>
      </c>
      <c r="R399" s="76" t="str">
        <f>IF(ISBLANK(INDEX('Policy Characteristics'!L:L,MATCH($C399,'Policy Characteristics'!$C:$C,0))),"",INDEX('Policy Characteristics'!L:L,MATCH($C399,'Policy Characteristics'!$C:$C,0)))</f>
        <v/>
      </c>
    </row>
    <row r="400" spans="1:18" x14ac:dyDescent="0.25">
      <c r="A400" s="76" t="str">
        <f>IF(ISBLANK(INDEX('Policy Characteristics'!A:A,MATCH($C400,'Policy Characteristics'!$C:$C,0))),"",INDEX('Policy Characteristics'!A:A,MATCH($C400,'Policy Characteristics'!$C:$C,0)))</f>
        <v>Electricity Supply</v>
      </c>
      <c r="B400" s="200" t="str">
        <f>IF(ISBLANK(INDEX('Policy Characteristics'!B:B,MATCH($C400,'Policy Characteristics'!$C:$C,0))),"",INDEX('Policy Characteristics'!B:B,MATCH($C400,'Policy Characteristics'!$C:$C,0)))</f>
        <v>Non BAU Capacity Retirement Schedule</v>
      </c>
      <c r="C400" s="76" t="str">
        <f t="shared" si="16"/>
        <v>Boolean Use Non BAU Capacity Retirement Schedule</v>
      </c>
      <c r="D400" s="78" t="s">
        <v>1660</v>
      </c>
      <c r="E400" s="88"/>
      <c r="F400" s="78" t="s">
        <v>1665</v>
      </c>
      <c r="G400" s="88"/>
      <c r="H400" s="15">
        <v>1771</v>
      </c>
      <c r="I400" s="213" t="s">
        <v>44</v>
      </c>
      <c r="J400" s="202" t="str">
        <f>IF(ISBLANK(INDEX('Policy Characteristics'!D:D,MATCH($C400,'Policy Characteristics'!$C:$C,0))),"",INDEX('Policy Characteristics'!D:D,MATCH($C400,'Policy Characteristics'!$C:$C,0)))</f>
        <v>Non BAU Capacity Retirement Schedule</v>
      </c>
      <c r="K400" s="76" t="str">
        <f>IF(ISBLANK(INDEX('Policy Characteristics'!E:E,MATCH($C400,'Policy Characteristics'!$C:$C,0))),"",INDEX('Policy Characteristics'!E:E,MATCH($C400,'Policy Characteristics'!$C:$C,0)))</f>
        <v/>
      </c>
      <c r="L400" s="76">
        <f>IF(ISBLANK(INDEX('Policy Characteristics'!F:F,MATCH($C400,'Policy Characteristics'!$C:$C,0))),"",INDEX('Policy Characteristics'!F:F,MATCH($C400,'Policy Characteristics'!$C:$C,0)))</f>
        <v>0</v>
      </c>
      <c r="M400" s="76">
        <f>IF(ISBLANK(INDEX('Policy Characteristics'!G:G,MATCH($C400,'Policy Characteristics'!$C:$C,0))),"",INDEX('Policy Characteristics'!G:G,MATCH($C400,'Policy Characteristics'!$C:$C,0)))</f>
        <v>1</v>
      </c>
      <c r="N400" s="76">
        <f>IF(ISBLANK(INDEX('Policy Characteristics'!H:H,MATCH($C400,'Policy Characteristics'!$C:$C,0))),"",INDEX('Policy Characteristics'!H:H,MATCH($C400,'Policy Characteristics'!$C:$C,0)))</f>
        <v>1</v>
      </c>
      <c r="O400" s="76" t="str">
        <f>IF(ISBLANK(INDEX('Policy Characteristics'!I:I,MATCH($C400,'Policy Characteristics'!$C:$C,0))),"",INDEX('Policy Characteristics'!I:I,MATCH($C400,'Policy Characteristics'!$C:$C,0)))</f>
        <v>on/off</v>
      </c>
      <c r="P400" s="76" t="str">
        <f>IF(ISBLANK(INDEX('Policy Characteristics'!J:J,MATCH($C400,'Policy Characteristics'!$C:$C,0))),"",INDEX('Policy Characteristics'!J:J,MATCH($C400,'Policy Characteristics'!$C:$C,0)))</f>
        <v>**Description:** The EPS calculates economc capacity additions and retirements in each time step. In addition, it incorporates any announced retirements through input data files. This policy uses an alternate input data file specifying planned retirement schedules for existing capacity of the selected type(s). // **Guidance for setting values:** The Current Policies scenario includes all expected coal retirements resulting from EPA's Clean Air Act Section 111 regulations for power plants, as well as from other regulations and legislation like the Inflation Reduction Act. Turning this lever on removes the effect of those federal policies, resulting in fewer coal retirements.</v>
      </c>
      <c r="Q400" s="76" t="str">
        <f>IF(ISBLANK(INDEX('Policy Characteristics'!K:K,MATCH($C400,'Policy Characteristics'!$C:$C,0))),"",INDEX('Policy Characteristics'!K:K,MATCH($C400,'Policy Characteristics'!$C:$C,0)))</f>
        <v/>
      </c>
      <c r="R400" s="76" t="str">
        <f>IF(ISBLANK(INDEX('Policy Characteristics'!L:L,MATCH($C400,'Policy Characteristics'!$C:$C,0))),"",INDEX('Policy Characteristics'!L:L,MATCH($C400,'Policy Characteristics'!$C:$C,0)))</f>
        <v/>
      </c>
    </row>
    <row r="401" spans="1:18" x14ac:dyDescent="0.25">
      <c r="A401" s="76" t="str">
        <f>IF(ISBLANK(INDEX('Policy Characteristics'!A:A,MATCH($C401,'Policy Characteristics'!$C:$C,0))),"",INDEX('Policy Characteristics'!A:A,MATCH($C401,'Policy Characteristics'!$C:$C,0)))</f>
        <v>Electricity Supply</v>
      </c>
      <c r="B401" s="200" t="str">
        <f>IF(ISBLANK(INDEX('Policy Characteristics'!B:B,MATCH($C401,'Policy Characteristics'!$C:$C,0))),"",INDEX('Policy Characteristics'!B:B,MATCH($C401,'Policy Characteristics'!$C:$C,0)))</f>
        <v>Non BAU Capacity Retirement Schedule</v>
      </c>
      <c r="C401" s="76" t="str">
        <f t="shared" si="16"/>
        <v>Boolean Use Non BAU Capacity Retirement Schedule</v>
      </c>
      <c r="D401" s="78" t="s">
        <v>1661</v>
      </c>
      <c r="E401" s="88"/>
      <c r="F401" s="78" t="s">
        <v>1666</v>
      </c>
      <c r="G401" s="88"/>
      <c r="H401" s="15">
        <v>1772</v>
      </c>
      <c r="I401" s="213" t="s">
        <v>44</v>
      </c>
      <c r="J401" s="202" t="str">
        <f>IF(ISBLANK(INDEX('Policy Characteristics'!D:D,MATCH($C401,'Policy Characteristics'!$C:$C,0))),"",INDEX('Policy Characteristics'!D:D,MATCH($C401,'Policy Characteristics'!$C:$C,0)))</f>
        <v>Non BAU Capacity Retirement Schedule</v>
      </c>
      <c r="K401" s="76" t="str">
        <f>IF(ISBLANK(INDEX('Policy Characteristics'!E:E,MATCH($C401,'Policy Characteristics'!$C:$C,0))),"",INDEX('Policy Characteristics'!E:E,MATCH($C401,'Policy Characteristics'!$C:$C,0)))</f>
        <v/>
      </c>
      <c r="L401" s="76">
        <f>IF(ISBLANK(INDEX('Policy Characteristics'!F:F,MATCH($C401,'Policy Characteristics'!$C:$C,0))),"",INDEX('Policy Characteristics'!F:F,MATCH($C401,'Policy Characteristics'!$C:$C,0)))</f>
        <v>0</v>
      </c>
      <c r="M401" s="76">
        <f>IF(ISBLANK(INDEX('Policy Characteristics'!G:G,MATCH($C401,'Policy Characteristics'!$C:$C,0))),"",INDEX('Policy Characteristics'!G:G,MATCH($C401,'Policy Characteristics'!$C:$C,0)))</f>
        <v>1</v>
      </c>
      <c r="N401" s="76">
        <f>IF(ISBLANK(INDEX('Policy Characteristics'!H:H,MATCH($C401,'Policy Characteristics'!$C:$C,0))),"",INDEX('Policy Characteristics'!H:H,MATCH($C401,'Policy Characteristics'!$C:$C,0)))</f>
        <v>1</v>
      </c>
      <c r="O401" s="76" t="str">
        <f>IF(ISBLANK(INDEX('Policy Characteristics'!I:I,MATCH($C401,'Policy Characteristics'!$C:$C,0))),"",INDEX('Policy Characteristics'!I:I,MATCH($C401,'Policy Characteristics'!$C:$C,0)))</f>
        <v>on/off</v>
      </c>
      <c r="P401" s="76" t="str">
        <f>IF(ISBLANK(INDEX('Policy Characteristics'!J:J,MATCH($C401,'Policy Characteristics'!$C:$C,0))),"",INDEX('Policy Characteristics'!J:J,MATCH($C401,'Policy Characteristics'!$C:$C,0)))</f>
        <v>**Description:** The EPS calculates economc capacity additions and retirements in each time step. In addition, it incorporates any announced retirements through input data files. This policy uses an alternate input data file specifying planned retirement schedules for existing capacity of the selected type(s). // **Guidance for setting values:** The Current Policies scenario includes all expected coal retirements resulting from EPA's Clean Air Act Section 111 regulations for power plants, as well as from other regulations and legislation like the Inflation Reduction Act. Turning this lever on removes the effect of those federal policies, resulting in fewer coal retirements.</v>
      </c>
      <c r="Q401" s="76" t="str">
        <f>IF(ISBLANK(INDEX('Policy Characteristics'!K:K,MATCH($C401,'Policy Characteristics'!$C:$C,0))),"",INDEX('Policy Characteristics'!K:K,MATCH($C401,'Policy Characteristics'!$C:$C,0)))</f>
        <v/>
      </c>
      <c r="R401" s="76" t="str">
        <f>IF(ISBLANK(INDEX('Policy Characteristics'!L:L,MATCH($C401,'Policy Characteristics'!$C:$C,0))),"",INDEX('Policy Characteristics'!L:L,MATCH($C401,'Policy Characteristics'!$C:$C,0)))</f>
        <v/>
      </c>
    </row>
    <row r="402" spans="1:18" x14ac:dyDescent="0.25">
      <c r="A402" s="76" t="str">
        <f>IF(ISBLANK(INDEX('Policy Characteristics'!A:A,MATCH($C402,'Policy Characteristics'!$C:$C,0))),"",INDEX('Policy Characteristics'!A:A,MATCH($C402,'Policy Characteristics'!$C:$C,0)))</f>
        <v>Electricity Supply</v>
      </c>
      <c r="B402" s="200" t="str">
        <f>IF(ISBLANK(INDEX('Policy Characteristics'!B:B,MATCH($C402,'Policy Characteristics'!$C:$C,0))),"",INDEX('Policy Characteristics'!B:B,MATCH($C402,'Policy Characteristics'!$C:$C,0)))</f>
        <v>Non BAU Capacity Retirement Schedule</v>
      </c>
      <c r="C402" s="76" t="str">
        <f t="shared" si="16"/>
        <v>Boolean Use Non BAU Capacity Retirement Schedule</v>
      </c>
      <c r="D402" s="78" t="s">
        <v>1748</v>
      </c>
      <c r="E402" s="88"/>
      <c r="F402" s="78" t="s">
        <v>1746</v>
      </c>
      <c r="G402" s="88"/>
      <c r="H402" s="15">
        <v>1773</v>
      </c>
      <c r="I402" s="213" t="s">
        <v>44</v>
      </c>
      <c r="J402" s="202" t="str">
        <f>IF(ISBLANK(INDEX('Policy Characteristics'!D:D,MATCH($C402,'Policy Characteristics'!$C:$C,0))),"",INDEX('Policy Characteristics'!D:D,MATCH($C402,'Policy Characteristics'!$C:$C,0)))</f>
        <v>Non BAU Capacity Retirement Schedule</v>
      </c>
      <c r="K402" s="76" t="str">
        <f>IF(ISBLANK(INDEX('Policy Characteristics'!E:E,MATCH($C402,'Policy Characteristics'!$C:$C,0))),"",INDEX('Policy Characteristics'!E:E,MATCH($C402,'Policy Characteristics'!$C:$C,0)))</f>
        <v/>
      </c>
      <c r="L402" s="76">
        <f>IF(ISBLANK(INDEX('Policy Characteristics'!F:F,MATCH($C402,'Policy Characteristics'!$C:$C,0))),"",INDEX('Policy Characteristics'!F:F,MATCH($C402,'Policy Characteristics'!$C:$C,0)))</f>
        <v>0</v>
      </c>
      <c r="M402" s="76">
        <f>IF(ISBLANK(INDEX('Policy Characteristics'!G:G,MATCH($C402,'Policy Characteristics'!$C:$C,0))),"",INDEX('Policy Characteristics'!G:G,MATCH($C402,'Policy Characteristics'!$C:$C,0)))</f>
        <v>1</v>
      </c>
      <c r="N402" s="76">
        <f>IF(ISBLANK(INDEX('Policy Characteristics'!H:H,MATCH($C402,'Policy Characteristics'!$C:$C,0))),"",INDEX('Policy Characteristics'!H:H,MATCH($C402,'Policy Characteristics'!$C:$C,0)))</f>
        <v>1</v>
      </c>
      <c r="O402" s="76" t="str">
        <f>IF(ISBLANK(INDEX('Policy Characteristics'!I:I,MATCH($C402,'Policy Characteristics'!$C:$C,0))),"",INDEX('Policy Characteristics'!I:I,MATCH($C402,'Policy Characteristics'!$C:$C,0)))</f>
        <v>on/off</v>
      </c>
      <c r="P402" s="76" t="str">
        <f>IF(ISBLANK(INDEX('Policy Characteristics'!J:J,MATCH($C402,'Policy Characteristics'!$C:$C,0))),"",INDEX('Policy Characteristics'!J:J,MATCH($C402,'Policy Characteristics'!$C:$C,0)))</f>
        <v>**Description:** The EPS calculates economc capacity additions and retirements in each time step. In addition, it incorporates any announced retirements through input data files. This policy uses an alternate input data file specifying planned retirement schedules for existing capacity of the selected type(s). // **Guidance for setting values:** The Current Policies scenario includes all expected coal retirements resulting from EPA's Clean Air Act Section 111 regulations for power plants, as well as from other regulations and legislation like the Inflation Reduction Act. Turning this lever on removes the effect of those federal policies, resulting in fewer coal retirements.</v>
      </c>
      <c r="Q402" s="76" t="str">
        <f>IF(ISBLANK(INDEX('Policy Characteristics'!K:K,MATCH($C402,'Policy Characteristics'!$C:$C,0))),"",INDEX('Policy Characteristics'!K:K,MATCH($C402,'Policy Characteristics'!$C:$C,0)))</f>
        <v/>
      </c>
      <c r="R402" s="76" t="str">
        <f>IF(ISBLANK(INDEX('Policy Characteristics'!L:L,MATCH($C402,'Policy Characteristics'!$C:$C,0))),"",INDEX('Policy Characteristics'!L:L,MATCH($C402,'Policy Characteristics'!$C:$C,0)))</f>
        <v/>
      </c>
    </row>
    <row r="403" spans="1:18" x14ac:dyDescent="0.25">
      <c r="A403" s="76" t="str">
        <f>IF(ISBLANK(INDEX('Policy Characteristics'!A:A,MATCH($C403,'Policy Characteristics'!$C:$C,0))),"",INDEX('Policy Characteristics'!A:A,MATCH($C403,'Policy Characteristics'!$C:$C,0)))</f>
        <v>Electricity Supply</v>
      </c>
      <c r="B403" s="200" t="str">
        <f>IF(ISBLANK(INDEX('Policy Characteristics'!B:B,MATCH($C403,'Policy Characteristics'!$C:$C,0))),"",INDEX('Policy Characteristics'!B:B,MATCH($C403,'Policy Characteristics'!$C:$C,0)))</f>
        <v>Non BAU Capacity Retirement Schedule</v>
      </c>
      <c r="C403" s="76" t="str">
        <f t="shared" si="16"/>
        <v>Boolean Use Non BAU Capacity Retirement Schedule</v>
      </c>
      <c r="D403" s="78" t="s">
        <v>1749</v>
      </c>
      <c r="E403" s="88"/>
      <c r="F403" s="78" t="s">
        <v>1747</v>
      </c>
      <c r="G403" s="88"/>
      <c r="H403" s="15">
        <v>2240</v>
      </c>
      <c r="I403" s="213" t="s">
        <v>44</v>
      </c>
      <c r="J403" s="202" t="str">
        <f>IF(ISBLANK(INDEX('Policy Characteristics'!D:D,MATCH($C403,'Policy Characteristics'!$C:$C,0))),"",INDEX('Policy Characteristics'!D:D,MATCH($C403,'Policy Characteristics'!$C:$C,0)))</f>
        <v>Non BAU Capacity Retirement Schedule</v>
      </c>
      <c r="K403" s="76" t="str">
        <f>IF(ISBLANK(INDEX('Policy Characteristics'!E:E,MATCH($C403,'Policy Characteristics'!$C:$C,0))),"",INDEX('Policy Characteristics'!E:E,MATCH($C403,'Policy Characteristics'!$C:$C,0)))</f>
        <v/>
      </c>
      <c r="L403" s="76">
        <f>IF(ISBLANK(INDEX('Policy Characteristics'!F:F,MATCH($C403,'Policy Characteristics'!$C:$C,0))),"",INDEX('Policy Characteristics'!F:F,MATCH($C403,'Policy Characteristics'!$C:$C,0)))</f>
        <v>0</v>
      </c>
      <c r="M403" s="76">
        <f>IF(ISBLANK(INDEX('Policy Characteristics'!G:G,MATCH($C403,'Policy Characteristics'!$C:$C,0))),"",INDEX('Policy Characteristics'!G:G,MATCH($C403,'Policy Characteristics'!$C:$C,0)))</f>
        <v>1</v>
      </c>
      <c r="N403" s="76">
        <f>IF(ISBLANK(INDEX('Policy Characteristics'!H:H,MATCH($C403,'Policy Characteristics'!$C:$C,0))),"",INDEX('Policy Characteristics'!H:H,MATCH($C403,'Policy Characteristics'!$C:$C,0)))</f>
        <v>1</v>
      </c>
      <c r="O403" s="76" t="str">
        <f>IF(ISBLANK(INDEX('Policy Characteristics'!I:I,MATCH($C403,'Policy Characteristics'!$C:$C,0))),"",INDEX('Policy Characteristics'!I:I,MATCH($C403,'Policy Characteristics'!$C:$C,0)))</f>
        <v>on/off</v>
      </c>
      <c r="P403" s="76" t="str">
        <f>IF(ISBLANK(INDEX('Policy Characteristics'!J:J,MATCH($C403,'Policy Characteristics'!$C:$C,0))),"",INDEX('Policy Characteristics'!J:J,MATCH($C403,'Policy Characteristics'!$C:$C,0)))</f>
        <v>**Description:** The EPS calculates economc capacity additions and retirements in each time step. In addition, it incorporates any announced retirements through input data files. This policy uses an alternate input data file specifying planned retirement schedules for existing capacity of the selected type(s). // **Guidance for setting values:** The Current Policies scenario includes all expected coal retirements resulting from EPA's Clean Air Act Section 111 regulations for power plants, as well as from other regulations and legislation like the Inflation Reduction Act. Turning this lever on removes the effect of those federal policies, resulting in fewer coal retirements.</v>
      </c>
      <c r="Q403" s="76"/>
      <c r="R403" s="76"/>
    </row>
    <row r="404" spans="1:18" s="76" customFormat="1" x14ac:dyDescent="0.25">
      <c r="A404" s="76" t="str">
        <f>IF(ISBLANK(INDEX('Policy Characteristics'!A:A,MATCH($C404,'Policy Characteristics'!$C:$C,0))),"",INDEX('Policy Characteristics'!A:A,MATCH($C404,'Policy Characteristics'!$C:$C,0)))</f>
        <v>Electricity Supply</v>
      </c>
      <c r="B404" s="200" t="str">
        <f>IF(ISBLANK(INDEX('Policy Characteristics'!B:B,MATCH($C404,'Policy Characteristics'!$C:$C,0))),"",INDEX('Policy Characteristics'!B:B,MATCH($C404,'Policy Characteristics'!$C:$C,0)))</f>
        <v>Non BAU Mandated Capacity Construction</v>
      </c>
      <c r="C404" t="s">
        <v>129</v>
      </c>
      <c r="D404" s="88" t="s">
        <v>445</v>
      </c>
      <c r="E404" s="88"/>
      <c r="F404" s="88" t="s">
        <v>444</v>
      </c>
      <c r="G404" s="88"/>
      <c r="H404" s="15">
        <v>633</v>
      </c>
      <c r="I404" s="213" t="s">
        <v>44</v>
      </c>
      <c r="J404" s="202" t="str">
        <f>IF(ISBLANK(INDEX('Policy Characteristics'!D:D,MATCH($C404,'Policy Characteristics'!$C:$C,0))),"",INDEX('Policy Characteristics'!D:D,MATCH($C404,'Policy Characteristics'!$C:$C,0)))</f>
        <v>Non BAU Mandated Capacity Construction</v>
      </c>
      <c r="K404" s="76" t="str">
        <f>IF(ISBLANK(INDEX('Policy Characteristics'!E:E,MATCH($C404,'Policy Characteristics'!$C:$C,0))),"",INDEX('Policy Characteristics'!E:E,MATCH($C404,'Policy Characteristics'!$C:$C,0)))</f>
        <v/>
      </c>
      <c r="L404" s="76">
        <f>IF(ISBLANK(INDEX('Policy Characteristics'!F:F,MATCH($C404,'Policy Characteristics'!$C:$C,0))),"",INDEX('Policy Characteristics'!F:F,MATCH($C404,'Policy Characteristics'!$C:$C,0)))</f>
        <v>0</v>
      </c>
      <c r="M404" s="76">
        <f>IF(ISBLANK(INDEX('Policy Characteristics'!G:G,MATCH($C404,'Policy Characteristics'!$C:$C,0))),"",INDEX('Policy Characteristics'!G:G,MATCH($C404,'Policy Characteristics'!$C:$C,0)))</f>
        <v>1</v>
      </c>
      <c r="N404" s="76">
        <f>IF(ISBLANK(INDEX('Policy Characteristics'!H:H,MATCH($C404,'Policy Characteristics'!$C:$C,0))),"",INDEX('Policy Characteristics'!H:H,MATCH($C404,'Policy Characteristics'!$C:$C,0)))</f>
        <v>1</v>
      </c>
      <c r="O404" s="76" t="str">
        <f>IF(ISBLANK(INDEX('Policy Characteristics'!I:I,MATCH($C404,'Policy Characteristics'!$C:$C,0))),"",INDEX('Policy Characteristics'!I:I,MATCH($C404,'Policy Characteristics'!$C:$C,0)))</f>
        <v>on/off</v>
      </c>
      <c r="P404" s="76" t="str">
        <f>IF(ISBLANK(INDEX('Policy Characteristics'!J:J,MATCH($C404,'Policy Characteristics'!$C:$C,0))),"",INDEX('Policy Characteristics'!J:J,MATCH($C404,'Policy Characteristics'!$C:$C,0)))</f>
        <v>**Description:** The BAU scenario includes all planned capacity additions (provided by the U.S. Energy Information Administration). This policy uses an alternative set of planned capacity additions. // **Guidance for setting values:** // **Offshore Wind:** When used in the context of the US NDC scenario, this policy results in roughly 30 GW of offshore wind by 2030 and 220 of offshore wind by 2050 nationwide.</v>
      </c>
      <c r="Q404" s="76" t="str">
        <f>IF(ISBLANK(INDEX('Policy Characteristics'!K:K,MATCH($C404,'Policy Characteristics'!$C:$C,0))),"",INDEX('Policy Characteristics'!K:K,MATCH($C404,'Policy Characteristics'!$C:$C,0)))</f>
        <v/>
      </c>
      <c r="R404" s="76" t="str">
        <f>IF(ISBLANK(INDEX('Policy Characteristics'!L:L,MATCH($C404,'Policy Characteristics'!$C:$C,0))),"",INDEX('Policy Characteristics'!L:L,MATCH($C404,'Policy Characteristics'!$C:$C,0)))</f>
        <v/>
      </c>
    </row>
    <row r="405" spans="1:18" s="76" customFormat="1" x14ac:dyDescent="0.25">
      <c r="A405" s="76" t="str">
        <f>IF(ISBLANK(INDEX('Policy Characteristics'!A:A,MATCH($C405,'Policy Characteristics'!$C:$C,0))),"",INDEX('Policy Characteristics'!A:A,MATCH($C405,'Policy Characteristics'!$C:$C,0)))</f>
        <v>Electricity Supply</v>
      </c>
      <c r="B405" s="200" t="str">
        <f>IF(ISBLANK(INDEX('Policy Characteristics'!B:B,MATCH($C405,'Policy Characteristics'!$C:$C,0))),"",INDEX('Policy Characteristics'!B:B,MATCH($C405,'Policy Characteristics'!$C:$C,0)))</f>
        <v>Non BAU Mandated Capacity Construction</v>
      </c>
      <c r="C405" s="76" t="str">
        <f t="shared" ref="C405:C427" si="17">C$404</f>
        <v>Boolean Use Non BAU Mandated Capacity Construction Schedule</v>
      </c>
      <c r="D405" s="78" t="s">
        <v>1656</v>
      </c>
      <c r="E405" s="88"/>
      <c r="F405" s="78" t="s">
        <v>1597</v>
      </c>
      <c r="G405" s="88"/>
      <c r="H405" s="15">
        <v>634</v>
      </c>
      <c r="I405" s="213" t="s">
        <v>44</v>
      </c>
      <c r="J405" s="202" t="str">
        <f>IF(ISBLANK(INDEX('Policy Characteristics'!D:D,MATCH($C405,'Policy Characteristics'!$C:$C,0))),"",INDEX('Policy Characteristics'!D:D,MATCH($C405,'Policy Characteristics'!$C:$C,0)))</f>
        <v>Non BAU Mandated Capacity Construction</v>
      </c>
      <c r="K405" s="76" t="str">
        <f>IF(ISBLANK(INDEX('Policy Characteristics'!E:E,MATCH($C405,'Policy Characteristics'!$C:$C,0))),"",INDEX('Policy Characteristics'!E:E,MATCH($C405,'Policy Characteristics'!$C:$C,0)))</f>
        <v/>
      </c>
      <c r="L405" s="76">
        <f>IF(ISBLANK(INDEX('Policy Characteristics'!F:F,MATCH($C405,'Policy Characteristics'!$C:$C,0))),"",INDEX('Policy Characteristics'!F:F,MATCH($C405,'Policy Characteristics'!$C:$C,0)))</f>
        <v>0</v>
      </c>
      <c r="M405" s="76">
        <f>IF(ISBLANK(INDEX('Policy Characteristics'!G:G,MATCH($C405,'Policy Characteristics'!$C:$C,0))),"",INDEX('Policy Characteristics'!G:G,MATCH($C405,'Policy Characteristics'!$C:$C,0)))</f>
        <v>1</v>
      </c>
      <c r="N405" s="76">
        <f>IF(ISBLANK(INDEX('Policy Characteristics'!H:H,MATCH($C405,'Policy Characteristics'!$C:$C,0))),"",INDEX('Policy Characteristics'!H:H,MATCH($C405,'Policy Characteristics'!$C:$C,0)))</f>
        <v>1</v>
      </c>
      <c r="O405" s="76" t="str">
        <f>IF(ISBLANK(INDEX('Policy Characteristics'!I:I,MATCH($C405,'Policy Characteristics'!$C:$C,0))),"",INDEX('Policy Characteristics'!I:I,MATCH($C405,'Policy Characteristics'!$C:$C,0)))</f>
        <v>on/off</v>
      </c>
      <c r="P405" s="76" t="str">
        <f>IF(ISBLANK(INDEX('Policy Characteristics'!J:J,MATCH($C405,'Policy Characteristics'!$C:$C,0))),"",INDEX('Policy Characteristics'!J:J,MATCH($C405,'Policy Characteristics'!$C:$C,0)))</f>
        <v>**Description:** The BAU scenario includes all planned capacity additions (provided by the U.S. Energy Information Administration). This policy uses an alternative set of planned capacity additions. // **Guidance for setting values:** // **Offshore Wind:** When used in the context of the US NDC scenario, this policy results in roughly 30 GW of offshore wind by 2030 and 220 of offshore wind by 2050 nationwide.</v>
      </c>
      <c r="Q405" s="76" t="str">
        <f>IF(ISBLANK(INDEX('Policy Characteristics'!K:K,MATCH($C405,'Policy Characteristics'!$C:$C,0))),"",INDEX('Policy Characteristics'!K:K,MATCH($C405,'Policy Characteristics'!$C:$C,0)))</f>
        <v/>
      </c>
      <c r="R405" s="76" t="str">
        <f>IF(ISBLANK(INDEX('Policy Characteristics'!L:L,MATCH($C405,'Policy Characteristics'!$C:$C,0))),"",INDEX('Policy Characteristics'!L:L,MATCH($C405,'Policy Characteristics'!$C:$C,0)))</f>
        <v/>
      </c>
    </row>
    <row r="406" spans="1:18" s="76" customFormat="1" x14ac:dyDescent="0.25">
      <c r="A406" s="76" t="str">
        <f>IF(ISBLANK(INDEX('Policy Characteristics'!A:A,MATCH($C406,'Policy Characteristics'!$C:$C,0))),"",INDEX('Policy Characteristics'!A:A,MATCH($C406,'Policy Characteristics'!$C:$C,0)))</f>
        <v>Electricity Supply</v>
      </c>
      <c r="B406" s="200" t="str">
        <f>IF(ISBLANK(INDEX('Policy Characteristics'!B:B,MATCH($C406,'Policy Characteristics'!$C:$C,0))),"",INDEX('Policy Characteristics'!B:B,MATCH($C406,'Policy Characteristics'!$C:$C,0)))</f>
        <v>Non BAU Mandated Capacity Construction</v>
      </c>
      <c r="C406" s="76" t="str">
        <f t="shared" si="17"/>
        <v>Boolean Use Non BAU Mandated Capacity Construction Schedule</v>
      </c>
      <c r="D406" s="78" t="s">
        <v>1657</v>
      </c>
      <c r="E406" s="88"/>
      <c r="F406" s="78" t="s">
        <v>1598</v>
      </c>
      <c r="G406" s="88"/>
      <c r="H406" s="15">
        <v>1774</v>
      </c>
      <c r="I406" s="213" t="s">
        <v>44</v>
      </c>
      <c r="J406" s="202" t="str">
        <f>IF(ISBLANK(INDEX('Policy Characteristics'!D:D,MATCH($C406,'Policy Characteristics'!$C:$C,0))),"",INDEX('Policy Characteristics'!D:D,MATCH($C406,'Policy Characteristics'!$C:$C,0)))</f>
        <v>Non BAU Mandated Capacity Construction</v>
      </c>
      <c r="K406" s="76" t="str">
        <f>IF(ISBLANK(INDEX('Policy Characteristics'!E:E,MATCH($C406,'Policy Characteristics'!$C:$C,0))),"",INDEX('Policy Characteristics'!E:E,MATCH($C406,'Policy Characteristics'!$C:$C,0)))</f>
        <v/>
      </c>
      <c r="L406" s="76">
        <f>IF(ISBLANK(INDEX('Policy Characteristics'!F:F,MATCH($C406,'Policy Characteristics'!$C:$C,0))),"",INDEX('Policy Characteristics'!F:F,MATCH($C406,'Policy Characteristics'!$C:$C,0)))</f>
        <v>0</v>
      </c>
      <c r="M406" s="76">
        <f>IF(ISBLANK(INDEX('Policy Characteristics'!G:G,MATCH($C406,'Policy Characteristics'!$C:$C,0))),"",INDEX('Policy Characteristics'!G:G,MATCH($C406,'Policy Characteristics'!$C:$C,0)))</f>
        <v>1</v>
      </c>
      <c r="N406" s="76">
        <f>IF(ISBLANK(INDEX('Policy Characteristics'!H:H,MATCH($C406,'Policy Characteristics'!$C:$C,0))),"",INDEX('Policy Characteristics'!H:H,MATCH($C406,'Policy Characteristics'!$C:$C,0)))</f>
        <v>1</v>
      </c>
      <c r="O406" s="76" t="str">
        <f>IF(ISBLANK(INDEX('Policy Characteristics'!I:I,MATCH($C406,'Policy Characteristics'!$C:$C,0))),"",INDEX('Policy Characteristics'!I:I,MATCH($C406,'Policy Characteristics'!$C:$C,0)))</f>
        <v>on/off</v>
      </c>
      <c r="P406" s="76" t="str">
        <f>IF(ISBLANK(INDEX('Policy Characteristics'!J:J,MATCH($C406,'Policy Characteristics'!$C:$C,0))),"",INDEX('Policy Characteristics'!J:J,MATCH($C406,'Policy Characteristics'!$C:$C,0)))</f>
        <v>**Description:** The BAU scenario includes all planned capacity additions (provided by the U.S. Energy Information Administration). This policy uses an alternative set of planned capacity additions. // **Guidance for setting values:** // **Offshore Wind:** When used in the context of the US NDC scenario, this policy results in roughly 30 GW of offshore wind by 2030 and 220 of offshore wind by 2050 nationwide.</v>
      </c>
      <c r="Q406" s="76" t="str">
        <f>IF(ISBLANK(INDEX('Policy Characteristics'!K:K,MATCH($C406,'Policy Characteristics'!$C:$C,0))),"",INDEX('Policy Characteristics'!K:K,MATCH($C406,'Policy Characteristics'!$C:$C,0)))</f>
        <v/>
      </c>
      <c r="R406" s="76" t="str">
        <f>IF(ISBLANK(INDEX('Policy Characteristics'!L:L,MATCH($C406,'Policy Characteristics'!$C:$C,0))),"",INDEX('Policy Characteristics'!L:L,MATCH($C406,'Policy Characteristics'!$C:$C,0)))</f>
        <v/>
      </c>
    </row>
    <row r="407" spans="1:18" s="76" customFormat="1" x14ac:dyDescent="0.25">
      <c r="A407" s="76" t="str">
        <f>IF(ISBLANK(INDEX('Policy Characteristics'!A:A,MATCH($C407,'Policy Characteristics'!$C:$C,0))),"",INDEX('Policy Characteristics'!A:A,MATCH($C407,'Policy Characteristics'!$C:$C,0)))</f>
        <v>Electricity Supply</v>
      </c>
      <c r="B407" s="200" t="str">
        <f>IF(ISBLANK(INDEX('Policy Characteristics'!B:B,MATCH($C407,'Policy Characteristics'!$C:$C,0))),"",INDEX('Policy Characteristics'!B:B,MATCH($C407,'Policy Characteristics'!$C:$C,0)))</f>
        <v>Non BAU Mandated Capacity Construction</v>
      </c>
      <c r="C407" s="76" t="str">
        <f t="shared" si="17"/>
        <v>Boolean Use Non BAU Mandated Capacity Construction Schedule</v>
      </c>
      <c r="D407" s="78" t="s">
        <v>76</v>
      </c>
      <c r="E407" s="88"/>
      <c r="F407" s="78" t="s">
        <v>1667</v>
      </c>
      <c r="G407" s="88"/>
      <c r="H407" s="15">
        <v>635</v>
      </c>
      <c r="I407" s="213" t="s">
        <v>44</v>
      </c>
      <c r="J407" s="202" t="str">
        <f>IF(ISBLANK(INDEX('Policy Characteristics'!D:D,MATCH($C407,'Policy Characteristics'!$C:$C,0))),"",INDEX('Policy Characteristics'!D:D,MATCH($C407,'Policy Characteristics'!$C:$C,0)))</f>
        <v>Non BAU Mandated Capacity Construction</v>
      </c>
      <c r="K407" s="76" t="str">
        <f>IF(ISBLANK(INDEX('Policy Characteristics'!E:E,MATCH($C407,'Policy Characteristics'!$C:$C,0))),"",INDEX('Policy Characteristics'!E:E,MATCH($C407,'Policy Characteristics'!$C:$C,0)))</f>
        <v/>
      </c>
      <c r="L407" s="76">
        <f>IF(ISBLANK(INDEX('Policy Characteristics'!F:F,MATCH($C407,'Policy Characteristics'!$C:$C,0))),"",INDEX('Policy Characteristics'!F:F,MATCH($C407,'Policy Characteristics'!$C:$C,0)))</f>
        <v>0</v>
      </c>
      <c r="M407" s="76">
        <f>IF(ISBLANK(INDEX('Policy Characteristics'!G:G,MATCH($C407,'Policy Characteristics'!$C:$C,0))),"",INDEX('Policy Characteristics'!G:G,MATCH($C407,'Policy Characteristics'!$C:$C,0)))</f>
        <v>1</v>
      </c>
      <c r="N407" s="76">
        <f>IF(ISBLANK(INDEX('Policy Characteristics'!H:H,MATCH($C407,'Policy Characteristics'!$C:$C,0))),"",INDEX('Policy Characteristics'!H:H,MATCH($C407,'Policy Characteristics'!$C:$C,0)))</f>
        <v>1</v>
      </c>
      <c r="O407" s="76" t="str">
        <f>IF(ISBLANK(INDEX('Policy Characteristics'!I:I,MATCH($C407,'Policy Characteristics'!$C:$C,0))),"",INDEX('Policy Characteristics'!I:I,MATCH($C407,'Policy Characteristics'!$C:$C,0)))</f>
        <v>on/off</v>
      </c>
      <c r="P407" s="76" t="str">
        <f>IF(ISBLANK(INDEX('Policy Characteristics'!J:J,MATCH($C407,'Policy Characteristics'!$C:$C,0))),"",INDEX('Policy Characteristics'!J:J,MATCH($C407,'Policy Characteristics'!$C:$C,0)))</f>
        <v>**Description:** The BAU scenario includes all planned capacity additions (provided by the U.S. Energy Information Administration). This policy uses an alternative set of planned capacity additions. // **Guidance for setting values:** // **Offshore Wind:** When used in the context of the US NDC scenario, this policy results in roughly 30 GW of offshore wind by 2030 and 220 of offshore wind by 2050 nationwide.</v>
      </c>
      <c r="Q407" s="76" t="str">
        <f>IF(ISBLANK(INDEX('Policy Characteristics'!K:K,MATCH($C407,'Policy Characteristics'!$C:$C,0))),"",INDEX('Policy Characteristics'!K:K,MATCH($C407,'Policy Characteristics'!$C:$C,0)))</f>
        <v/>
      </c>
      <c r="R407" s="76" t="str">
        <f>IF(ISBLANK(INDEX('Policy Characteristics'!L:L,MATCH($C407,'Policy Characteristics'!$C:$C,0))),"",INDEX('Policy Characteristics'!L:L,MATCH($C407,'Policy Characteristics'!$C:$C,0)))</f>
        <v/>
      </c>
    </row>
    <row r="408" spans="1:18" s="76" customFormat="1" x14ac:dyDescent="0.25">
      <c r="A408" s="76" t="str">
        <f>IF(ISBLANK(INDEX('Policy Characteristics'!A:A,MATCH($C408,'Policy Characteristics'!$C:$C,0))),"",INDEX('Policy Characteristics'!A:A,MATCH($C408,'Policy Characteristics'!$C:$C,0)))</f>
        <v>Electricity Supply</v>
      </c>
      <c r="B408" s="200" t="str">
        <f>IF(ISBLANK(INDEX('Policy Characteristics'!B:B,MATCH($C408,'Policy Characteristics'!$C:$C,0))),"",INDEX('Policy Characteristics'!B:B,MATCH($C408,'Policy Characteristics'!$C:$C,0)))</f>
        <v>Non BAU Mandated Capacity Construction</v>
      </c>
      <c r="C408" s="76" t="str">
        <f t="shared" si="17"/>
        <v>Boolean Use Non BAU Mandated Capacity Construction Schedule</v>
      </c>
      <c r="D408" s="78" t="s">
        <v>77</v>
      </c>
      <c r="E408" s="88"/>
      <c r="F408" s="78" t="s">
        <v>89</v>
      </c>
      <c r="G408" s="88"/>
      <c r="H408" s="15">
        <v>636</v>
      </c>
      <c r="I408" s="213" t="s">
        <v>44</v>
      </c>
      <c r="J408" s="202" t="str">
        <f>IF(ISBLANK(INDEX('Policy Characteristics'!D:D,MATCH($C408,'Policy Characteristics'!$C:$C,0))),"",INDEX('Policy Characteristics'!D:D,MATCH($C408,'Policy Characteristics'!$C:$C,0)))</f>
        <v>Non BAU Mandated Capacity Construction</v>
      </c>
      <c r="K408" s="76" t="str">
        <f>IF(ISBLANK(INDEX('Policy Characteristics'!E:E,MATCH($C408,'Policy Characteristics'!$C:$C,0))),"",INDEX('Policy Characteristics'!E:E,MATCH($C408,'Policy Characteristics'!$C:$C,0)))</f>
        <v/>
      </c>
      <c r="L408" s="76">
        <f>IF(ISBLANK(INDEX('Policy Characteristics'!F:F,MATCH($C408,'Policy Characteristics'!$C:$C,0))),"",INDEX('Policy Characteristics'!F:F,MATCH($C408,'Policy Characteristics'!$C:$C,0)))</f>
        <v>0</v>
      </c>
      <c r="M408" s="76">
        <f>IF(ISBLANK(INDEX('Policy Characteristics'!G:G,MATCH($C408,'Policy Characteristics'!$C:$C,0))),"",INDEX('Policy Characteristics'!G:G,MATCH($C408,'Policy Characteristics'!$C:$C,0)))</f>
        <v>1</v>
      </c>
      <c r="N408" s="76">
        <f>IF(ISBLANK(INDEX('Policy Characteristics'!H:H,MATCH($C408,'Policy Characteristics'!$C:$C,0))),"",INDEX('Policy Characteristics'!H:H,MATCH($C408,'Policy Characteristics'!$C:$C,0)))</f>
        <v>1</v>
      </c>
      <c r="O408" s="76" t="str">
        <f>IF(ISBLANK(INDEX('Policy Characteristics'!I:I,MATCH($C408,'Policy Characteristics'!$C:$C,0))),"",INDEX('Policy Characteristics'!I:I,MATCH($C408,'Policy Characteristics'!$C:$C,0)))</f>
        <v>on/off</v>
      </c>
      <c r="P408" s="76" t="str">
        <f>IF(ISBLANK(INDEX('Policy Characteristics'!J:J,MATCH($C408,'Policy Characteristics'!$C:$C,0))),"",INDEX('Policy Characteristics'!J:J,MATCH($C408,'Policy Characteristics'!$C:$C,0)))</f>
        <v>**Description:** The BAU scenario includes all planned capacity additions (provided by the U.S. Energy Information Administration). This policy uses an alternative set of planned capacity additions. // **Guidance for setting values:** // **Offshore Wind:** When used in the context of the US NDC scenario, this policy results in roughly 30 GW of offshore wind by 2030 and 220 of offshore wind by 2050 nationwide.</v>
      </c>
      <c r="Q408" s="76" t="str">
        <f>IF(ISBLANK(INDEX('Policy Characteristics'!K:K,MATCH($C408,'Policy Characteristics'!$C:$C,0))),"",INDEX('Policy Characteristics'!K:K,MATCH($C408,'Policy Characteristics'!$C:$C,0)))</f>
        <v/>
      </c>
      <c r="R408" s="76" t="str">
        <f>IF(ISBLANK(INDEX('Policy Characteristics'!L:L,MATCH($C408,'Policy Characteristics'!$C:$C,0))),"",INDEX('Policy Characteristics'!L:L,MATCH($C408,'Policy Characteristics'!$C:$C,0)))</f>
        <v/>
      </c>
    </row>
    <row r="409" spans="1:18" s="76" customFormat="1" x14ac:dyDescent="0.25">
      <c r="A409" s="76" t="str">
        <f>IF(ISBLANK(INDEX('Policy Characteristics'!A:A,MATCH($C409,'Policy Characteristics'!$C:$C,0))),"",INDEX('Policy Characteristics'!A:A,MATCH($C409,'Policy Characteristics'!$C:$C,0)))</f>
        <v>Electricity Supply</v>
      </c>
      <c r="B409" s="200" t="str">
        <f>IF(ISBLANK(INDEX('Policy Characteristics'!B:B,MATCH($C409,'Policy Characteristics'!$C:$C,0))),"",INDEX('Policy Characteristics'!B:B,MATCH($C409,'Policy Characteristics'!$C:$C,0)))</f>
        <v>Non BAU Mandated Capacity Construction</v>
      </c>
      <c r="C409" s="76" t="str">
        <f t="shared" si="17"/>
        <v>Boolean Use Non BAU Mandated Capacity Construction Schedule</v>
      </c>
      <c r="D409" s="78" t="s">
        <v>446</v>
      </c>
      <c r="E409" s="88"/>
      <c r="F409" s="78" t="s">
        <v>449</v>
      </c>
      <c r="G409" s="88"/>
      <c r="H409" s="15">
        <v>637</v>
      </c>
      <c r="I409" s="213" t="s">
        <v>43</v>
      </c>
      <c r="J409" s="202" t="str">
        <f>IF(ISBLANK(INDEX('Policy Characteristics'!D:D,MATCH($C409,'Policy Characteristics'!$C:$C,0))),"",INDEX('Policy Characteristics'!D:D,MATCH($C409,'Policy Characteristics'!$C:$C,0)))</f>
        <v>Non BAU Mandated Capacity Construction</v>
      </c>
      <c r="K409" s="76" t="str">
        <f>IF(ISBLANK(INDEX('Policy Characteristics'!E:E,MATCH($C409,'Policy Characteristics'!$C:$C,0))),"",INDEX('Policy Characteristics'!E:E,MATCH($C409,'Policy Characteristics'!$C:$C,0)))</f>
        <v/>
      </c>
      <c r="L409" s="76">
        <f>IF(ISBLANK(INDEX('Policy Characteristics'!F:F,MATCH($C409,'Policy Characteristics'!$C:$C,0))),"",INDEX('Policy Characteristics'!F:F,MATCH($C409,'Policy Characteristics'!$C:$C,0)))</f>
        <v>0</v>
      </c>
      <c r="M409" s="76">
        <f>IF(ISBLANK(INDEX('Policy Characteristics'!G:G,MATCH($C409,'Policy Characteristics'!$C:$C,0))),"",INDEX('Policy Characteristics'!G:G,MATCH($C409,'Policy Characteristics'!$C:$C,0)))</f>
        <v>1</v>
      </c>
      <c r="N409" s="76">
        <f>IF(ISBLANK(INDEX('Policy Characteristics'!H:H,MATCH($C409,'Policy Characteristics'!$C:$C,0))),"",INDEX('Policy Characteristics'!H:H,MATCH($C409,'Policy Characteristics'!$C:$C,0)))</f>
        <v>1</v>
      </c>
      <c r="O409" s="76" t="str">
        <f>IF(ISBLANK(INDEX('Policy Characteristics'!I:I,MATCH($C409,'Policy Characteristics'!$C:$C,0))),"",INDEX('Policy Characteristics'!I:I,MATCH($C409,'Policy Characteristics'!$C:$C,0)))</f>
        <v>on/off</v>
      </c>
      <c r="P409" s="76" t="str">
        <f>IF(ISBLANK(INDEX('Policy Characteristics'!J:J,MATCH($C409,'Policy Characteristics'!$C:$C,0))),"",INDEX('Policy Characteristics'!J:J,MATCH($C409,'Policy Characteristics'!$C:$C,0)))</f>
        <v>**Description:** The BAU scenario includes all planned capacity additions (provided by the U.S. Energy Information Administration). This policy uses an alternative set of planned capacity additions. // **Guidance for setting values:** // **Offshore Wind:** When used in the context of the US NDC scenario, this policy results in roughly 30 GW of offshore wind by 2030 and 220 of offshore wind by 2050 nationwide.</v>
      </c>
      <c r="Q409" s="76" t="str">
        <f>IF(ISBLANK(INDEX('Policy Characteristics'!K:K,MATCH($C409,'Policy Characteristics'!$C:$C,0))),"",INDEX('Policy Characteristics'!K:K,MATCH($C409,'Policy Characteristics'!$C:$C,0)))</f>
        <v/>
      </c>
      <c r="R409" s="76" t="str">
        <f>IF(ISBLANK(INDEX('Policy Characteristics'!L:L,MATCH($C409,'Policy Characteristics'!$C:$C,0))),"",INDEX('Policy Characteristics'!L:L,MATCH($C409,'Policy Characteristics'!$C:$C,0)))</f>
        <v/>
      </c>
    </row>
    <row r="410" spans="1:18" s="76" customFormat="1" x14ac:dyDescent="0.25">
      <c r="A410" s="76" t="str">
        <f>IF(ISBLANK(INDEX('Policy Characteristics'!A:A,MATCH($C410,'Policy Characteristics'!$C:$C,0))),"",INDEX('Policy Characteristics'!A:A,MATCH($C410,'Policy Characteristics'!$C:$C,0)))</f>
        <v>Electricity Supply</v>
      </c>
      <c r="B410" s="200" t="str">
        <f>IF(ISBLANK(INDEX('Policy Characteristics'!B:B,MATCH($C410,'Policy Characteristics'!$C:$C,0))),"",INDEX('Policy Characteristics'!B:B,MATCH($C410,'Policy Characteristics'!$C:$C,0)))</f>
        <v>Non BAU Mandated Capacity Construction</v>
      </c>
      <c r="C410" s="76" t="str">
        <f t="shared" si="17"/>
        <v>Boolean Use Non BAU Mandated Capacity Construction Schedule</v>
      </c>
      <c r="D410" s="78" t="s">
        <v>78</v>
      </c>
      <c r="E410" s="88"/>
      <c r="F410" s="78" t="s">
        <v>90</v>
      </c>
      <c r="G410" s="88"/>
      <c r="H410" s="15">
        <v>638</v>
      </c>
      <c r="I410" s="213" t="s">
        <v>43</v>
      </c>
      <c r="J410" s="202" t="str">
        <f>IF(ISBLANK(INDEX('Policy Characteristics'!D:D,MATCH($C410,'Policy Characteristics'!$C:$C,0))),"",INDEX('Policy Characteristics'!D:D,MATCH($C410,'Policy Characteristics'!$C:$C,0)))</f>
        <v>Non BAU Mandated Capacity Construction</v>
      </c>
      <c r="K410" s="76" t="str">
        <f>IF(ISBLANK(INDEX('Policy Characteristics'!E:E,MATCH($C410,'Policy Characteristics'!$C:$C,0))),"",INDEX('Policy Characteristics'!E:E,MATCH($C410,'Policy Characteristics'!$C:$C,0)))</f>
        <v/>
      </c>
      <c r="L410" s="76">
        <f>IF(ISBLANK(INDEX('Policy Characteristics'!F:F,MATCH($C410,'Policy Characteristics'!$C:$C,0))),"",INDEX('Policy Characteristics'!F:F,MATCH($C410,'Policy Characteristics'!$C:$C,0)))</f>
        <v>0</v>
      </c>
      <c r="M410" s="76">
        <f>IF(ISBLANK(INDEX('Policy Characteristics'!G:G,MATCH($C410,'Policy Characteristics'!$C:$C,0))),"",INDEX('Policy Characteristics'!G:G,MATCH($C410,'Policy Characteristics'!$C:$C,0)))</f>
        <v>1</v>
      </c>
      <c r="N410" s="76">
        <f>IF(ISBLANK(INDEX('Policy Characteristics'!H:H,MATCH($C410,'Policy Characteristics'!$C:$C,0))),"",INDEX('Policy Characteristics'!H:H,MATCH($C410,'Policy Characteristics'!$C:$C,0)))</f>
        <v>1</v>
      </c>
      <c r="O410" s="76" t="str">
        <f>IF(ISBLANK(INDEX('Policy Characteristics'!I:I,MATCH($C410,'Policy Characteristics'!$C:$C,0))),"",INDEX('Policy Characteristics'!I:I,MATCH($C410,'Policy Characteristics'!$C:$C,0)))</f>
        <v>on/off</v>
      </c>
      <c r="P410" s="76" t="str">
        <f>IF(ISBLANK(INDEX('Policy Characteristics'!J:J,MATCH($C410,'Policy Characteristics'!$C:$C,0))),"",INDEX('Policy Characteristics'!J:J,MATCH($C410,'Policy Characteristics'!$C:$C,0)))</f>
        <v>**Description:** The BAU scenario includes all planned capacity additions (provided by the U.S. Energy Information Administration). This policy uses an alternative set of planned capacity additions. // **Guidance for setting values:** // **Offshore Wind:** When used in the context of the US NDC scenario, this policy results in roughly 30 GW of offshore wind by 2030 and 220 of offshore wind by 2050 nationwide.</v>
      </c>
      <c r="Q410" s="76" t="str">
        <f>IF(ISBLANK(INDEX('Policy Characteristics'!K:K,MATCH($C410,'Policy Characteristics'!$C:$C,0))),"",INDEX('Policy Characteristics'!K:K,MATCH($C410,'Policy Characteristics'!$C:$C,0)))</f>
        <v/>
      </c>
      <c r="R410" s="76" t="str">
        <f>IF(ISBLANK(INDEX('Policy Characteristics'!L:L,MATCH($C410,'Policy Characteristics'!$C:$C,0))),"",INDEX('Policy Characteristics'!L:L,MATCH($C410,'Policy Characteristics'!$C:$C,0)))</f>
        <v/>
      </c>
    </row>
    <row r="411" spans="1:18" s="76" customFormat="1" x14ac:dyDescent="0.25">
      <c r="A411" s="76" t="str">
        <f>IF(ISBLANK(INDEX('Policy Characteristics'!A:A,MATCH($C411,'Policy Characteristics'!$C:$C,0))),"",INDEX('Policy Characteristics'!A:A,MATCH($C411,'Policy Characteristics'!$C:$C,0)))</f>
        <v>Electricity Supply</v>
      </c>
      <c r="B411" s="200" t="str">
        <f>IF(ISBLANK(INDEX('Policy Characteristics'!B:B,MATCH($C411,'Policy Characteristics'!$C:$C,0))),"",INDEX('Policy Characteristics'!B:B,MATCH($C411,'Policy Characteristics'!$C:$C,0)))</f>
        <v>Non BAU Mandated Capacity Construction</v>
      </c>
      <c r="C411" s="76" t="str">
        <f t="shared" si="17"/>
        <v>Boolean Use Non BAU Mandated Capacity Construction Schedule</v>
      </c>
      <c r="D411" s="78" t="s">
        <v>79</v>
      </c>
      <c r="E411" s="88"/>
      <c r="F411" s="78" t="s">
        <v>91</v>
      </c>
      <c r="G411" s="88"/>
      <c r="H411" s="15">
        <v>639</v>
      </c>
      <c r="I411" s="213" t="s">
        <v>44</v>
      </c>
      <c r="J411" s="202" t="str">
        <f>IF(ISBLANK(INDEX('Policy Characteristics'!D:D,MATCH($C411,'Policy Characteristics'!$C:$C,0))),"",INDEX('Policy Characteristics'!D:D,MATCH($C411,'Policy Characteristics'!$C:$C,0)))</f>
        <v>Non BAU Mandated Capacity Construction</v>
      </c>
      <c r="K411" s="76" t="str">
        <f>IF(ISBLANK(INDEX('Policy Characteristics'!E:E,MATCH($C411,'Policy Characteristics'!$C:$C,0))),"",INDEX('Policy Characteristics'!E:E,MATCH($C411,'Policy Characteristics'!$C:$C,0)))</f>
        <v/>
      </c>
      <c r="L411" s="76">
        <f>IF(ISBLANK(INDEX('Policy Characteristics'!F:F,MATCH($C411,'Policy Characteristics'!$C:$C,0))),"",INDEX('Policy Characteristics'!F:F,MATCH($C411,'Policy Characteristics'!$C:$C,0)))</f>
        <v>0</v>
      </c>
      <c r="M411" s="76">
        <f>IF(ISBLANK(INDEX('Policy Characteristics'!G:G,MATCH($C411,'Policy Characteristics'!$C:$C,0))),"",INDEX('Policy Characteristics'!G:G,MATCH($C411,'Policy Characteristics'!$C:$C,0)))</f>
        <v>1</v>
      </c>
      <c r="N411" s="76">
        <f>IF(ISBLANK(INDEX('Policy Characteristics'!H:H,MATCH($C411,'Policy Characteristics'!$C:$C,0))),"",INDEX('Policy Characteristics'!H:H,MATCH($C411,'Policy Characteristics'!$C:$C,0)))</f>
        <v>1</v>
      </c>
      <c r="O411" s="76" t="str">
        <f>IF(ISBLANK(INDEX('Policy Characteristics'!I:I,MATCH($C411,'Policy Characteristics'!$C:$C,0))),"",INDEX('Policy Characteristics'!I:I,MATCH($C411,'Policy Characteristics'!$C:$C,0)))</f>
        <v>on/off</v>
      </c>
      <c r="P411" s="76" t="str">
        <f>IF(ISBLANK(INDEX('Policy Characteristics'!J:J,MATCH($C411,'Policy Characteristics'!$C:$C,0))),"",INDEX('Policy Characteristics'!J:J,MATCH($C411,'Policy Characteristics'!$C:$C,0)))</f>
        <v>**Description:** The BAU scenario includes all planned capacity additions (provided by the U.S. Energy Information Administration). This policy uses an alternative set of planned capacity additions. // **Guidance for setting values:** // **Offshore Wind:** When used in the context of the US NDC scenario, this policy results in roughly 30 GW of offshore wind by 2030 and 220 of offshore wind by 2050 nationwide.</v>
      </c>
      <c r="Q411" s="76" t="str">
        <f>IF(ISBLANK(INDEX('Policy Characteristics'!K:K,MATCH($C411,'Policy Characteristics'!$C:$C,0))),"",INDEX('Policy Characteristics'!K:K,MATCH($C411,'Policy Characteristics'!$C:$C,0)))</f>
        <v/>
      </c>
      <c r="R411" s="76" t="str">
        <f>IF(ISBLANK(INDEX('Policy Characteristics'!L:L,MATCH($C411,'Policy Characteristics'!$C:$C,0))),"",INDEX('Policy Characteristics'!L:L,MATCH($C411,'Policy Characteristics'!$C:$C,0)))</f>
        <v/>
      </c>
    </row>
    <row r="412" spans="1:18" s="76" customFormat="1" x14ac:dyDescent="0.25">
      <c r="A412" s="76" t="str">
        <f>IF(ISBLANK(INDEX('Policy Characteristics'!A:A,MATCH($C412,'Policy Characteristics'!$C:$C,0))),"",INDEX('Policy Characteristics'!A:A,MATCH($C412,'Policy Characteristics'!$C:$C,0)))</f>
        <v>Electricity Supply</v>
      </c>
      <c r="B412" s="200" t="str">
        <f>IF(ISBLANK(INDEX('Policy Characteristics'!B:B,MATCH($C412,'Policy Characteristics'!$C:$C,0))),"",INDEX('Policy Characteristics'!B:B,MATCH($C412,'Policy Characteristics'!$C:$C,0)))</f>
        <v>Non BAU Mandated Capacity Construction</v>
      </c>
      <c r="C412" s="76" t="str">
        <f t="shared" si="17"/>
        <v>Boolean Use Non BAU Mandated Capacity Construction Schedule</v>
      </c>
      <c r="D412" s="78" t="s">
        <v>80</v>
      </c>
      <c r="E412" s="88"/>
      <c r="F412" s="78" t="s">
        <v>92</v>
      </c>
      <c r="G412" s="88"/>
      <c r="H412" s="15">
        <v>640</v>
      </c>
      <c r="I412" s="213" t="s">
        <v>44</v>
      </c>
      <c r="J412" s="202" t="str">
        <f>IF(ISBLANK(INDEX('Policy Characteristics'!D:D,MATCH($C412,'Policy Characteristics'!$C:$C,0))),"",INDEX('Policy Characteristics'!D:D,MATCH($C412,'Policy Characteristics'!$C:$C,0)))</f>
        <v>Non BAU Mandated Capacity Construction</v>
      </c>
      <c r="K412" s="76" t="str">
        <f>IF(ISBLANK(INDEX('Policy Characteristics'!E:E,MATCH($C412,'Policy Characteristics'!$C:$C,0))),"",INDEX('Policy Characteristics'!E:E,MATCH($C412,'Policy Characteristics'!$C:$C,0)))</f>
        <v/>
      </c>
      <c r="L412" s="76">
        <f>IF(ISBLANK(INDEX('Policy Characteristics'!F:F,MATCH($C412,'Policy Characteristics'!$C:$C,0))),"",INDEX('Policy Characteristics'!F:F,MATCH($C412,'Policy Characteristics'!$C:$C,0)))</f>
        <v>0</v>
      </c>
      <c r="M412" s="76">
        <f>IF(ISBLANK(INDEX('Policy Characteristics'!G:G,MATCH($C412,'Policy Characteristics'!$C:$C,0))),"",INDEX('Policy Characteristics'!G:G,MATCH($C412,'Policy Characteristics'!$C:$C,0)))</f>
        <v>1</v>
      </c>
      <c r="N412" s="76">
        <f>IF(ISBLANK(INDEX('Policy Characteristics'!H:H,MATCH($C412,'Policy Characteristics'!$C:$C,0))),"",INDEX('Policy Characteristics'!H:H,MATCH($C412,'Policy Characteristics'!$C:$C,0)))</f>
        <v>1</v>
      </c>
      <c r="O412" s="76" t="str">
        <f>IF(ISBLANK(INDEX('Policy Characteristics'!I:I,MATCH($C412,'Policy Characteristics'!$C:$C,0))),"",INDEX('Policy Characteristics'!I:I,MATCH($C412,'Policy Characteristics'!$C:$C,0)))</f>
        <v>on/off</v>
      </c>
      <c r="P412" s="76" t="str">
        <f>IF(ISBLANK(INDEX('Policy Characteristics'!J:J,MATCH($C412,'Policy Characteristics'!$C:$C,0))),"",INDEX('Policy Characteristics'!J:J,MATCH($C412,'Policy Characteristics'!$C:$C,0)))</f>
        <v>**Description:** The BAU scenario includes all planned capacity additions (provided by the U.S. Energy Information Administration). This policy uses an alternative set of planned capacity additions. // **Guidance for setting values:** // **Offshore Wind:** When used in the context of the US NDC scenario, this policy results in roughly 30 GW of offshore wind by 2030 and 220 of offshore wind by 2050 nationwide.</v>
      </c>
      <c r="Q412" s="76" t="str">
        <f>IF(ISBLANK(INDEX('Policy Characteristics'!K:K,MATCH($C412,'Policy Characteristics'!$C:$C,0))),"",INDEX('Policy Characteristics'!K:K,MATCH($C412,'Policy Characteristics'!$C:$C,0)))</f>
        <v/>
      </c>
      <c r="R412" s="76" t="str">
        <f>IF(ISBLANK(INDEX('Policy Characteristics'!L:L,MATCH($C412,'Policy Characteristics'!$C:$C,0))),"",INDEX('Policy Characteristics'!L:L,MATCH($C412,'Policy Characteristics'!$C:$C,0)))</f>
        <v/>
      </c>
    </row>
    <row r="413" spans="1:18" s="76" customFormat="1" x14ac:dyDescent="0.25">
      <c r="A413" s="76" t="str">
        <f>IF(ISBLANK(INDEX('Policy Characteristics'!A:A,MATCH($C413,'Policy Characteristics'!$C:$C,0))),"",INDEX('Policy Characteristics'!A:A,MATCH($C413,'Policy Characteristics'!$C:$C,0)))</f>
        <v>Electricity Supply</v>
      </c>
      <c r="B413" s="200" t="str">
        <f>IF(ISBLANK(INDEX('Policy Characteristics'!B:B,MATCH($C413,'Policy Characteristics'!$C:$C,0))),"",INDEX('Policy Characteristics'!B:B,MATCH($C413,'Policy Characteristics'!$C:$C,0)))</f>
        <v>Non BAU Mandated Capacity Construction</v>
      </c>
      <c r="C413" s="76" t="str">
        <f t="shared" si="17"/>
        <v>Boolean Use Non BAU Mandated Capacity Construction Schedule</v>
      </c>
      <c r="D413" s="78" t="s">
        <v>668</v>
      </c>
      <c r="E413" s="88"/>
      <c r="F413" s="78" t="s">
        <v>434</v>
      </c>
      <c r="G413" s="88"/>
      <c r="H413" s="15">
        <v>641</v>
      </c>
      <c r="I413" s="213" t="s">
        <v>44</v>
      </c>
      <c r="J413" s="202" t="str">
        <f>IF(ISBLANK(INDEX('Policy Characteristics'!D:D,MATCH($C413,'Policy Characteristics'!$C:$C,0))),"",INDEX('Policy Characteristics'!D:D,MATCH($C413,'Policy Characteristics'!$C:$C,0)))</f>
        <v>Non BAU Mandated Capacity Construction</v>
      </c>
      <c r="K413" s="76" t="str">
        <f>IF(ISBLANK(INDEX('Policy Characteristics'!E:E,MATCH($C413,'Policy Characteristics'!$C:$C,0))),"",INDEX('Policy Characteristics'!E:E,MATCH($C413,'Policy Characteristics'!$C:$C,0)))</f>
        <v/>
      </c>
      <c r="L413" s="76">
        <f>IF(ISBLANK(INDEX('Policy Characteristics'!F:F,MATCH($C413,'Policy Characteristics'!$C:$C,0))),"",INDEX('Policy Characteristics'!F:F,MATCH($C413,'Policy Characteristics'!$C:$C,0)))</f>
        <v>0</v>
      </c>
      <c r="M413" s="76">
        <f>IF(ISBLANK(INDEX('Policy Characteristics'!G:G,MATCH($C413,'Policy Characteristics'!$C:$C,0))),"",INDEX('Policy Characteristics'!G:G,MATCH($C413,'Policy Characteristics'!$C:$C,0)))</f>
        <v>1</v>
      </c>
      <c r="N413" s="76">
        <f>IF(ISBLANK(INDEX('Policy Characteristics'!H:H,MATCH($C413,'Policy Characteristics'!$C:$C,0))),"",INDEX('Policy Characteristics'!H:H,MATCH($C413,'Policy Characteristics'!$C:$C,0)))</f>
        <v>1</v>
      </c>
      <c r="O413" s="76" t="str">
        <f>IF(ISBLANK(INDEX('Policy Characteristics'!I:I,MATCH($C413,'Policy Characteristics'!$C:$C,0))),"",INDEX('Policy Characteristics'!I:I,MATCH($C413,'Policy Characteristics'!$C:$C,0)))</f>
        <v>on/off</v>
      </c>
      <c r="P413" s="76" t="str">
        <f>IF(ISBLANK(INDEX('Policy Characteristics'!J:J,MATCH($C413,'Policy Characteristics'!$C:$C,0))),"",INDEX('Policy Characteristics'!J:J,MATCH($C413,'Policy Characteristics'!$C:$C,0)))</f>
        <v>**Description:** The BAU scenario includes all planned capacity additions (provided by the U.S. Energy Information Administration). This policy uses an alternative set of planned capacity additions. // **Guidance for setting values:** // **Offshore Wind:** When used in the context of the US NDC scenario, this policy results in roughly 30 GW of offshore wind by 2030 and 220 of offshore wind by 2050 nationwide.</v>
      </c>
      <c r="Q413" s="76" t="str">
        <f>IF(ISBLANK(INDEX('Policy Characteristics'!K:K,MATCH($C413,'Policy Characteristics'!$C:$C,0))),"",INDEX('Policy Characteristics'!K:K,MATCH($C413,'Policy Characteristics'!$C:$C,0)))</f>
        <v/>
      </c>
      <c r="R413" s="76" t="str">
        <f>IF(ISBLANK(INDEX('Policy Characteristics'!L:L,MATCH($C413,'Policy Characteristics'!$C:$C,0))),"",INDEX('Policy Characteristics'!L:L,MATCH($C413,'Policy Characteristics'!$C:$C,0)))</f>
        <v/>
      </c>
    </row>
    <row r="414" spans="1:18" s="76" customFormat="1" x14ac:dyDescent="0.25">
      <c r="A414" s="76" t="str">
        <f>IF(ISBLANK(INDEX('Policy Characteristics'!A:A,MATCH($C414,'Policy Characteristics'!$C:$C,0))),"",INDEX('Policy Characteristics'!A:A,MATCH($C414,'Policy Characteristics'!$C:$C,0)))</f>
        <v>Electricity Supply</v>
      </c>
      <c r="B414" s="200" t="str">
        <f>IF(ISBLANK(INDEX('Policy Characteristics'!B:B,MATCH($C414,'Policy Characteristics'!$C:$C,0))),"",INDEX('Policy Characteristics'!B:B,MATCH($C414,'Policy Characteristics'!$C:$C,0)))</f>
        <v>Non BAU Mandated Capacity Construction</v>
      </c>
      <c r="C414" s="76" t="str">
        <f t="shared" si="17"/>
        <v>Boolean Use Non BAU Mandated Capacity Construction Schedule</v>
      </c>
      <c r="D414" s="78" t="s">
        <v>306</v>
      </c>
      <c r="E414" s="88"/>
      <c r="F414" s="78" t="s">
        <v>308</v>
      </c>
      <c r="G414" s="88"/>
      <c r="H414" s="15">
        <v>642</v>
      </c>
      <c r="I414" s="213" t="s">
        <v>44</v>
      </c>
      <c r="J414" s="202" t="str">
        <f>IF(ISBLANK(INDEX('Policy Characteristics'!D:D,MATCH($C414,'Policy Characteristics'!$C:$C,0))),"",INDEX('Policy Characteristics'!D:D,MATCH($C414,'Policy Characteristics'!$C:$C,0)))</f>
        <v>Non BAU Mandated Capacity Construction</v>
      </c>
      <c r="K414" s="76" t="str">
        <f>IF(ISBLANK(INDEX('Policy Characteristics'!E:E,MATCH($C414,'Policy Characteristics'!$C:$C,0))),"",INDEX('Policy Characteristics'!E:E,MATCH($C414,'Policy Characteristics'!$C:$C,0)))</f>
        <v/>
      </c>
      <c r="L414" s="76">
        <f>IF(ISBLANK(INDEX('Policy Characteristics'!F:F,MATCH($C414,'Policy Characteristics'!$C:$C,0))),"",INDEX('Policy Characteristics'!F:F,MATCH($C414,'Policy Characteristics'!$C:$C,0)))</f>
        <v>0</v>
      </c>
      <c r="M414" s="76">
        <f>IF(ISBLANK(INDEX('Policy Characteristics'!G:G,MATCH($C414,'Policy Characteristics'!$C:$C,0))),"",INDEX('Policy Characteristics'!G:G,MATCH($C414,'Policy Characteristics'!$C:$C,0)))</f>
        <v>1</v>
      </c>
      <c r="N414" s="76">
        <f>IF(ISBLANK(INDEX('Policy Characteristics'!H:H,MATCH($C414,'Policy Characteristics'!$C:$C,0))),"",INDEX('Policy Characteristics'!H:H,MATCH($C414,'Policy Characteristics'!$C:$C,0)))</f>
        <v>1</v>
      </c>
      <c r="O414" s="76" t="str">
        <f>IF(ISBLANK(INDEX('Policy Characteristics'!I:I,MATCH($C414,'Policy Characteristics'!$C:$C,0))),"",INDEX('Policy Characteristics'!I:I,MATCH($C414,'Policy Characteristics'!$C:$C,0)))</f>
        <v>on/off</v>
      </c>
      <c r="P414" s="76" t="str">
        <f>IF(ISBLANK(INDEX('Policy Characteristics'!J:J,MATCH($C414,'Policy Characteristics'!$C:$C,0))),"",INDEX('Policy Characteristics'!J:J,MATCH($C414,'Policy Characteristics'!$C:$C,0)))</f>
        <v>**Description:** The BAU scenario includes all planned capacity additions (provided by the U.S. Energy Information Administration). This policy uses an alternative set of planned capacity additions. // **Guidance for setting values:** // **Offshore Wind:** When used in the context of the US NDC scenario, this policy results in roughly 30 GW of offshore wind by 2030 and 220 of offshore wind by 2050 nationwide.</v>
      </c>
      <c r="Q414" s="76" t="str">
        <f>IF(ISBLANK(INDEX('Policy Characteristics'!K:K,MATCH($C414,'Policy Characteristics'!$C:$C,0))),"",INDEX('Policy Characteristics'!K:K,MATCH($C414,'Policy Characteristics'!$C:$C,0)))</f>
        <v/>
      </c>
      <c r="R414" s="76" t="str">
        <f>IF(ISBLANK(INDEX('Policy Characteristics'!L:L,MATCH($C414,'Policy Characteristics'!$C:$C,0))),"",INDEX('Policy Characteristics'!L:L,MATCH($C414,'Policy Characteristics'!$C:$C,0)))</f>
        <v/>
      </c>
    </row>
    <row r="415" spans="1:18" s="76" customFormat="1" x14ac:dyDescent="0.25">
      <c r="A415" s="76" t="str">
        <f>IF(ISBLANK(INDEX('Policy Characteristics'!A:A,MATCH($C415,'Policy Characteristics'!$C:$C,0))),"",INDEX('Policy Characteristics'!A:A,MATCH($C415,'Policy Characteristics'!$C:$C,0)))</f>
        <v>Electricity Supply</v>
      </c>
      <c r="B415" s="200" t="str">
        <f>IF(ISBLANK(INDEX('Policy Characteristics'!B:B,MATCH($C415,'Policy Characteristics'!$C:$C,0))),"",INDEX('Policy Characteristics'!B:B,MATCH($C415,'Policy Characteristics'!$C:$C,0)))</f>
        <v>Non BAU Mandated Capacity Construction</v>
      </c>
      <c r="C415" s="76" t="str">
        <f t="shared" si="17"/>
        <v>Boolean Use Non BAU Mandated Capacity Construction Schedule</v>
      </c>
      <c r="D415" s="78" t="s">
        <v>307</v>
      </c>
      <c r="E415" s="88"/>
      <c r="F415" s="78" t="s">
        <v>309</v>
      </c>
      <c r="G415" s="88"/>
      <c r="H415" s="15">
        <v>643</v>
      </c>
      <c r="I415" s="213" t="s">
        <v>44</v>
      </c>
      <c r="J415" s="202" t="str">
        <f>IF(ISBLANK(INDEX('Policy Characteristics'!D:D,MATCH($C415,'Policy Characteristics'!$C:$C,0))),"",INDEX('Policy Characteristics'!D:D,MATCH($C415,'Policy Characteristics'!$C:$C,0)))</f>
        <v>Non BAU Mandated Capacity Construction</v>
      </c>
      <c r="K415" s="76" t="str">
        <f>IF(ISBLANK(INDEX('Policy Characteristics'!E:E,MATCH($C415,'Policy Characteristics'!$C:$C,0))),"",INDEX('Policy Characteristics'!E:E,MATCH($C415,'Policy Characteristics'!$C:$C,0)))</f>
        <v/>
      </c>
      <c r="L415" s="76">
        <f>IF(ISBLANK(INDEX('Policy Characteristics'!F:F,MATCH($C415,'Policy Characteristics'!$C:$C,0))),"",INDEX('Policy Characteristics'!F:F,MATCH($C415,'Policy Characteristics'!$C:$C,0)))</f>
        <v>0</v>
      </c>
      <c r="M415" s="76">
        <f>IF(ISBLANK(INDEX('Policy Characteristics'!G:G,MATCH($C415,'Policy Characteristics'!$C:$C,0))),"",INDEX('Policy Characteristics'!G:G,MATCH($C415,'Policy Characteristics'!$C:$C,0)))</f>
        <v>1</v>
      </c>
      <c r="N415" s="76">
        <f>IF(ISBLANK(INDEX('Policy Characteristics'!H:H,MATCH($C415,'Policy Characteristics'!$C:$C,0))),"",INDEX('Policy Characteristics'!H:H,MATCH($C415,'Policy Characteristics'!$C:$C,0)))</f>
        <v>1</v>
      </c>
      <c r="O415" s="76" t="str">
        <f>IF(ISBLANK(INDEX('Policy Characteristics'!I:I,MATCH($C415,'Policy Characteristics'!$C:$C,0))),"",INDEX('Policy Characteristics'!I:I,MATCH($C415,'Policy Characteristics'!$C:$C,0)))</f>
        <v>on/off</v>
      </c>
      <c r="P415" s="76" t="str">
        <f>IF(ISBLANK(INDEX('Policy Characteristics'!J:J,MATCH($C415,'Policy Characteristics'!$C:$C,0))),"",INDEX('Policy Characteristics'!J:J,MATCH($C415,'Policy Characteristics'!$C:$C,0)))</f>
        <v>**Description:** The BAU scenario includes all planned capacity additions (provided by the U.S. Energy Information Administration). This policy uses an alternative set of planned capacity additions. // **Guidance for setting values:** // **Offshore Wind:** When used in the context of the US NDC scenario, this policy results in roughly 30 GW of offshore wind by 2030 and 220 of offshore wind by 2050 nationwide.</v>
      </c>
      <c r="Q415" s="76" t="str">
        <f>IF(ISBLANK(INDEX('Policy Characteristics'!K:K,MATCH($C415,'Policy Characteristics'!$C:$C,0))),"",INDEX('Policy Characteristics'!K:K,MATCH($C415,'Policy Characteristics'!$C:$C,0)))</f>
        <v/>
      </c>
      <c r="R415" s="76" t="str">
        <f>IF(ISBLANK(INDEX('Policy Characteristics'!L:L,MATCH($C415,'Policy Characteristics'!$C:$C,0))),"",INDEX('Policy Characteristics'!L:L,MATCH($C415,'Policy Characteristics'!$C:$C,0)))</f>
        <v/>
      </c>
    </row>
    <row r="416" spans="1:18" s="76" customFormat="1" x14ac:dyDescent="0.25">
      <c r="A416" s="76" t="str">
        <f>IF(ISBLANK(INDEX('Policy Characteristics'!A:A,MATCH($C416,'Policy Characteristics'!$C:$C,0))),"",INDEX('Policy Characteristics'!A:A,MATCH($C416,'Policy Characteristics'!$C:$C,0)))</f>
        <v>Electricity Supply</v>
      </c>
      <c r="B416" s="200" t="str">
        <f>IF(ISBLANK(INDEX('Policy Characteristics'!B:B,MATCH($C416,'Policy Characteristics'!$C:$C,0))),"",INDEX('Policy Characteristics'!B:B,MATCH($C416,'Policy Characteristics'!$C:$C,0)))</f>
        <v>Non BAU Mandated Capacity Construction</v>
      </c>
      <c r="C416" s="76" t="str">
        <f t="shared" si="17"/>
        <v>Boolean Use Non BAU Mandated Capacity Construction Schedule</v>
      </c>
      <c r="D416" s="78" t="s">
        <v>442</v>
      </c>
      <c r="E416" s="88"/>
      <c r="F416" s="78" t="s">
        <v>441</v>
      </c>
      <c r="G416" s="88"/>
      <c r="H416" s="15">
        <v>644</v>
      </c>
      <c r="I416" s="213" t="s">
        <v>44</v>
      </c>
      <c r="J416" s="202" t="str">
        <f>IF(ISBLANK(INDEX('Policy Characteristics'!D:D,MATCH($C416,'Policy Characteristics'!$C:$C,0))),"",INDEX('Policy Characteristics'!D:D,MATCH($C416,'Policy Characteristics'!$C:$C,0)))</f>
        <v>Non BAU Mandated Capacity Construction</v>
      </c>
      <c r="K416" s="76" t="str">
        <f>IF(ISBLANK(INDEX('Policy Characteristics'!E:E,MATCH($C416,'Policy Characteristics'!$C:$C,0))),"",INDEX('Policy Characteristics'!E:E,MATCH($C416,'Policy Characteristics'!$C:$C,0)))</f>
        <v/>
      </c>
      <c r="L416" s="76">
        <f>IF(ISBLANK(INDEX('Policy Characteristics'!F:F,MATCH($C416,'Policy Characteristics'!$C:$C,0))),"",INDEX('Policy Characteristics'!F:F,MATCH($C416,'Policy Characteristics'!$C:$C,0)))</f>
        <v>0</v>
      </c>
      <c r="M416" s="76">
        <f>IF(ISBLANK(INDEX('Policy Characteristics'!G:G,MATCH($C416,'Policy Characteristics'!$C:$C,0))),"",INDEX('Policy Characteristics'!G:G,MATCH($C416,'Policy Characteristics'!$C:$C,0)))</f>
        <v>1</v>
      </c>
      <c r="N416" s="76">
        <f>IF(ISBLANK(INDEX('Policy Characteristics'!H:H,MATCH($C416,'Policy Characteristics'!$C:$C,0))),"",INDEX('Policy Characteristics'!H:H,MATCH($C416,'Policy Characteristics'!$C:$C,0)))</f>
        <v>1</v>
      </c>
      <c r="O416" s="76" t="str">
        <f>IF(ISBLANK(INDEX('Policy Characteristics'!I:I,MATCH($C416,'Policy Characteristics'!$C:$C,0))),"",INDEX('Policy Characteristics'!I:I,MATCH($C416,'Policy Characteristics'!$C:$C,0)))</f>
        <v>on/off</v>
      </c>
      <c r="P416" s="76" t="str">
        <f>IF(ISBLANK(INDEX('Policy Characteristics'!J:J,MATCH($C416,'Policy Characteristics'!$C:$C,0))),"",INDEX('Policy Characteristics'!J:J,MATCH($C416,'Policy Characteristics'!$C:$C,0)))</f>
        <v>**Description:** The BAU scenario includes all planned capacity additions (provided by the U.S. Energy Information Administration). This policy uses an alternative set of planned capacity additions. // **Guidance for setting values:** // **Offshore Wind:** When used in the context of the US NDC scenario, this policy results in roughly 30 GW of offshore wind by 2030 and 220 of offshore wind by 2050 nationwide.</v>
      </c>
      <c r="Q416" s="76" t="str">
        <f>IF(ISBLANK(INDEX('Policy Characteristics'!K:K,MATCH($C416,'Policy Characteristics'!$C:$C,0))),"",INDEX('Policy Characteristics'!K:K,MATCH($C416,'Policy Characteristics'!$C:$C,0)))</f>
        <v/>
      </c>
      <c r="R416" s="76" t="str">
        <f>IF(ISBLANK(INDEX('Policy Characteristics'!L:L,MATCH($C416,'Policy Characteristics'!$C:$C,0))),"",INDEX('Policy Characteristics'!L:L,MATCH($C416,'Policy Characteristics'!$C:$C,0)))</f>
        <v/>
      </c>
    </row>
    <row r="417" spans="1:18" s="76" customFormat="1" x14ac:dyDescent="0.25">
      <c r="A417" s="76" t="str">
        <f>IF(ISBLANK(INDEX('Policy Characteristics'!A:A,MATCH($C417,'Policy Characteristics'!$C:$C,0))),"",INDEX('Policy Characteristics'!A:A,MATCH($C417,'Policy Characteristics'!$C:$C,0)))</f>
        <v>Electricity Supply</v>
      </c>
      <c r="B417" s="200" t="str">
        <f>IF(ISBLANK(INDEX('Policy Characteristics'!B:B,MATCH($C417,'Policy Characteristics'!$C:$C,0))),"",INDEX('Policy Characteristics'!B:B,MATCH($C417,'Policy Characteristics'!$C:$C,0)))</f>
        <v>Non BAU Mandated Capacity Construction</v>
      </c>
      <c r="C417" s="76" t="str">
        <f t="shared" si="17"/>
        <v>Boolean Use Non BAU Mandated Capacity Construction Schedule</v>
      </c>
      <c r="D417" s="78" t="s">
        <v>451</v>
      </c>
      <c r="E417" s="88"/>
      <c r="F417" s="78" t="s">
        <v>452</v>
      </c>
      <c r="G417" s="88"/>
      <c r="H417" s="15">
        <v>645</v>
      </c>
      <c r="I417" s="213" t="s">
        <v>43</v>
      </c>
      <c r="J417" s="202" t="str">
        <f>IF(ISBLANK(INDEX('Policy Characteristics'!D:D,MATCH($C417,'Policy Characteristics'!$C:$C,0))),"",INDEX('Policy Characteristics'!D:D,MATCH($C417,'Policy Characteristics'!$C:$C,0)))</f>
        <v>Non BAU Mandated Capacity Construction</v>
      </c>
      <c r="K417" s="76" t="str">
        <f>IF(ISBLANK(INDEX('Policy Characteristics'!E:E,MATCH($C417,'Policy Characteristics'!$C:$C,0))),"",INDEX('Policy Characteristics'!E:E,MATCH($C417,'Policy Characteristics'!$C:$C,0)))</f>
        <v/>
      </c>
      <c r="L417" s="76">
        <f>IF(ISBLANK(INDEX('Policy Characteristics'!F:F,MATCH($C417,'Policy Characteristics'!$C:$C,0))),"",INDEX('Policy Characteristics'!F:F,MATCH($C417,'Policy Characteristics'!$C:$C,0)))</f>
        <v>0</v>
      </c>
      <c r="M417" s="76">
        <f>IF(ISBLANK(INDEX('Policy Characteristics'!G:G,MATCH($C417,'Policy Characteristics'!$C:$C,0))),"",INDEX('Policy Characteristics'!G:G,MATCH($C417,'Policy Characteristics'!$C:$C,0)))</f>
        <v>1</v>
      </c>
      <c r="N417" s="76">
        <f>IF(ISBLANK(INDEX('Policy Characteristics'!H:H,MATCH($C417,'Policy Characteristics'!$C:$C,0))),"",INDEX('Policy Characteristics'!H:H,MATCH($C417,'Policy Characteristics'!$C:$C,0)))</f>
        <v>1</v>
      </c>
      <c r="O417" s="76" t="str">
        <f>IF(ISBLANK(INDEX('Policy Characteristics'!I:I,MATCH($C417,'Policy Characteristics'!$C:$C,0))),"",INDEX('Policy Characteristics'!I:I,MATCH($C417,'Policy Characteristics'!$C:$C,0)))</f>
        <v>on/off</v>
      </c>
      <c r="P417" s="76" t="str">
        <f>IF(ISBLANK(INDEX('Policy Characteristics'!J:J,MATCH($C417,'Policy Characteristics'!$C:$C,0))),"",INDEX('Policy Characteristics'!J:J,MATCH($C417,'Policy Characteristics'!$C:$C,0)))</f>
        <v>**Description:** The BAU scenario includes all planned capacity additions (provided by the U.S. Energy Information Administration). This policy uses an alternative set of planned capacity additions. // **Guidance for setting values:** // **Offshore Wind:** When used in the context of the US NDC scenario, this policy results in roughly 30 GW of offshore wind by 2030 and 220 of offshore wind by 2050 nationwide.</v>
      </c>
      <c r="Q417" s="76" t="str">
        <f>IF(ISBLANK(INDEX('Policy Characteristics'!K:K,MATCH($C417,'Policy Characteristics'!$C:$C,0))),"",INDEX('Policy Characteristics'!K:K,MATCH($C417,'Policy Characteristics'!$C:$C,0)))</f>
        <v/>
      </c>
      <c r="R417" s="76" t="str">
        <f>IF(ISBLANK(INDEX('Policy Characteristics'!L:L,MATCH($C417,'Policy Characteristics'!$C:$C,0))),"",INDEX('Policy Characteristics'!L:L,MATCH($C417,'Policy Characteristics'!$C:$C,0)))</f>
        <v/>
      </c>
    </row>
    <row r="418" spans="1:18" s="76" customFormat="1" x14ac:dyDescent="0.25">
      <c r="A418" s="76" t="str">
        <f>IF(ISBLANK(INDEX('Policy Characteristics'!A:A,MATCH($C418,'Policy Characteristics'!$C:$C,0))),"",INDEX('Policy Characteristics'!A:A,MATCH($C418,'Policy Characteristics'!$C:$C,0)))</f>
        <v>Electricity Supply</v>
      </c>
      <c r="B418" s="200" t="str">
        <f>IF(ISBLANK(INDEX('Policy Characteristics'!B:B,MATCH($C418,'Policy Characteristics'!$C:$C,0))),"",INDEX('Policy Characteristics'!B:B,MATCH($C418,'Policy Characteristics'!$C:$C,0)))</f>
        <v>Non BAU Mandated Capacity Construction</v>
      </c>
      <c r="C418" s="76" t="str">
        <f t="shared" si="17"/>
        <v>Boolean Use Non BAU Mandated Capacity Construction Schedule</v>
      </c>
      <c r="D418" s="78" t="s">
        <v>988</v>
      </c>
      <c r="E418" s="88"/>
      <c r="F418" s="78" t="s">
        <v>712</v>
      </c>
      <c r="G418" s="88"/>
      <c r="H418" s="15">
        <v>646</v>
      </c>
      <c r="I418" s="213" t="s">
        <v>44</v>
      </c>
      <c r="J418" s="202" t="str">
        <f>IF(ISBLANK(INDEX('Policy Characteristics'!D:D,MATCH($C418,'Policy Characteristics'!$C:$C,0))),"",INDEX('Policy Characteristics'!D:D,MATCH($C418,'Policy Characteristics'!$C:$C,0)))</f>
        <v>Non BAU Mandated Capacity Construction</v>
      </c>
      <c r="K418" s="76" t="str">
        <f>IF(ISBLANK(INDEX('Policy Characteristics'!E:E,MATCH($C418,'Policy Characteristics'!$C:$C,0))),"",INDEX('Policy Characteristics'!E:E,MATCH($C418,'Policy Characteristics'!$C:$C,0)))</f>
        <v/>
      </c>
      <c r="L418" s="76">
        <f>IF(ISBLANK(INDEX('Policy Characteristics'!F:F,MATCH($C418,'Policy Characteristics'!$C:$C,0))),"",INDEX('Policy Characteristics'!F:F,MATCH($C418,'Policy Characteristics'!$C:$C,0)))</f>
        <v>0</v>
      </c>
      <c r="M418" s="76">
        <f>IF(ISBLANK(INDEX('Policy Characteristics'!G:G,MATCH($C418,'Policy Characteristics'!$C:$C,0))),"",INDEX('Policy Characteristics'!G:G,MATCH($C418,'Policy Characteristics'!$C:$C,0)))</f>
        <v>1</v>
      </c>
      <c r="N418" s="76">
        <f>IF(ISBLANK(INDEX('Policy Characteristics'!H:H,MATCH($C418,'Policy Characteristics'!$C:$C,0))),"",INDEX('Policy Characteristics'!H:H,MATCH($C418,'Policy Characteristics'!$C:$C,0)))</f>
        <v>1</v>
      </c>
      <c r="O418" s="76" t="str">
        <f>IF(ISBLANK(INDEX('Policy Characteristics'!I:I,MATCH($C418,'Policy Characteristics'!$C:$C,0))),"",INDEX('Policy Characteristics'!I:I,MATCH($C418,'Policy Characteristics'!$C:$C,0)))</f>
        <v>on/off</v>
      </c>
      <c r="P418" s="76" t="str">
        <f>IF(ISBLANK(INDEX('Policy Characteristics'!J:J,MATCH($C418,'Policy Characteristics'!$C:$C,0))),"",INDEX('Policy Characteristics'!J:J,MATCH($C418,'Policy Characteristics'!$C:$C,0)))</f>
        <v>**Description:** The BAU scenario includes all planned capacity additions (provided by the U.S. Energy Information Administration). This policy uses an alternative set of planned capacity additions. // **Guidance for setting values:** // **Offshore Wind:** When used in the context of the US NDC scenario, this policy results in roughly 30 GW of offshore wind by 2030 and 220 of offshore wind by 2050 nationwide.</v>
      </c>
      <c r="Q418" s="76" t="str">
        <f>IF(ISBLANK(INDEX('Policy Characteristics'!K:K,MATCH($C418,'Policy Characteristics'!$C:$C,0))),"",INDEX('Policy Characteristics'!K:K,MATCH($C418,'Policy Characteristics'!$C:$C,0)))</f>
        <v/>
      </c>
      <c r="R418" s="76" t="str">
        <f>IF(ISBLANK(INDEX('Policy Characteristics'!L:L,MATCH($C418,'Policy Characteristics'!$C:$C,0))),"",INDEX('Policy Characteristics'!L:L,MATCH($C418,'Policy Characteristics'!$C:$C,0)))</f>
        <v/>
      </c>
    </row>
    <row r="419" spans="1:18" s="76" customFormat="1" x14ac:dyDescent="0.25">
      <c r="A419" s="76" t="str">
        <f>IF(ISBLANK(INDEX('Policy Characteristics'!A:A,MATCH($C419,'Policy Characteristics'!$C:$C,0))),"",INDEX('Policy Characteristics'!A:A,MATCH($C419,'Policy Characteristics'!$C:$C,0)))</f>
        <v>Electricity Supply</v>
      </c>
      <c r="B419" s="200" t="str">
        <f>IF(ISBLANK(INDEX('Policy Characteristics'!B:B,MATCH($C419,'Policy Characteristics'!$C:$C,0))),"",INDEX('Policy Characteristics'!B:B,MATCH($C419,'Policy Characteristics'!$C:$C,0)))</f>
        <v>Non BAU Mandated Capacity Construction</v>
      </c>
      <c r="C419" s="76" t="str">
        <f t="shared" si="17"/>
        <v>Boolean Use Non BAU Mandated Capacity Construction Schedule</v>
      </c>
      <c r="D419" s="78" t="s">
        <v>989</v>
      </c>
      <c r="E419" s="88"/>
      <c r="F419" s="78" t="s">
        <v>832</v>
      </c>
      <c r="G419" s="88"/>
      <c r="H419" s="15">
        <v>647</v>
      </c>
      <c r="I419" s="213" t="s">
        <v>44</v>
      </c>
      <c r="J419" s="202" t="str">
        <f>IF(ISBLANK(INDEX('Policy Characteristics'!D:D,MATCH($C419,'Policy Characteristics'!$C:$C,0))),"",INDEX('Policy Characteristics'!D:D,MATCH($C419,'Policy Characteristics'!$C:$C,0)))</f>
        <v>Non BAU Mandated Capacity Construction</v>
      </c>
      <c r="K419" s="76" t="str">
        <f>IF(ISBLANK(INDEX('Policy Characteristics'!E:E,MATCH($C419,'Policy Characteristics'!$C:$C,0))),"",INDEX('Policy Characteristics'!E:E,MATCH($C419,'Policy Characteristics'!$C:$C,0)))</f>
        <v/>
      </c>
      <c r="L419" s="76">
        <f>IF(ISBLANK(INDEX('Policy Characteristics'!F:F,MATCH($C419,'Policy Characteristics'!$C:$C,0))),"",INDEX('Policy Characteristics'!F:F,MATCH($C419,'Policy Characteristics'!$C:$C,0)))</f>
        <v>0</v>
      </c>
      <c r="M419" s="76">
        <f>IF(ISBLANK(INDEX('Policy Characteristics'!G:G,MATCH($C419,'Policy Characteristics'!$C:$C,0))),"",INDEX('Policy Characteristics'!G:G,MATCH($C419,'Policy Characteristics'!$C:$C,0)))</f>
        <v>1</v>
      </c>
      <c r="N419" s="76">
        <f>IF(ISBLANK(INDEX('Policy Characteristics'!H:H,MATCH($C419,'Policy Characteristics'!$C:$C,0))),"",INDEX('Policy Characteristics'!H:H,MATCH($C419,'Policy Characteristics'!$C:$C,0)))</f>
        <v>1</v>
      </c>
      <c r="O419" s="76" t="str">
        <f>IF(ISBLANK(INDEX('Policy Characteristics'!I:I,MATCH($C419,'Policy Characteristics'!$C:$C,0))),"",INDEX('Policy Characteristics'!I:I,MATCH($C419,'Policy Characteristics'!$C:$C,0)))</f>
        <v>on/off</v>
      </c>
      <c r="P419" s="76" t="str">
        <f>IF(ISBLANK(INDEX('Policy Characteristics'!J:J,MATCH($C419,'Policy Characteristics'!$C:$C,0))),"",INDEX('Policy Characteristics'!J:J,MATCH($C419,'Policy Characteristics'!$C:$C,0)))</f>
        <v>**Description:** The BAU scenario includes all planned capacity additions (provided by the U.S. Energy Information Administration). This policy uses an alternative set of planned capacity additions. // **Guidance for setting values:** // **Offshore Wind:** When used in the context of the US NDC scenario, this policy results in roughly 30 GW of offshore wind by 2030 and 220 of offshore wind by 2050 nationwide.</v>
      </c>
      <c r="Q419" s="76" t="str">
        <f>IF(ISBLANK(INDEX('Policy Characteristics'!K:K,MATCH($C419,'Policy Characteristics'!$C:$C,0))),"",INDEX('Policy Characteristics'!K:K,MATCH($C419,'Policy Characteristics'!$C:$C,0)))</f>
        <v/>
      </c>
      <c r="R419" s="76" t="str">
        <f>IF(ISBLANK(INDEX('Policy Characteristics'!L:L,MATCH($C419,'Policy Characteristics'!$C:$C,0))),"",INDEX('Policy Characteristics'!L:L,MATCH($C419,'Policy Characteristics'!$C:$C,0)))</f>
        <v/>
      </c>
    </row>
    <row r="420" spans="1:18" s="76" customFormat="1" x14ac:dyDescent="0.25">
      <c r="A420" s="76" t="str">
        <f>IF(ISBLANK(INDEX('Policy Characteristics'!A:A,MATCH($C420,'Policy Characteristics'!$C:$C,0))),"",INDEX('Policy Characteristics'!A:A,MATCH($C420,'Policy Characteristics'!$C:$C,0)))</f>
        <v>Electricity Supply</v>
      </c>
      <c r="B420" s="200" t="str">
        <f>IF(ISBLANK(INDEX('Policy Characteristics'!B:B,MATCH($C420,'Policy Characteristics'!$C:$C,0))),"",INDEX('Policy Characteristics'!B:B,MATCH($C420,'Policy Characteristics'!$C:$C,0)))</f>
        <v>Non BAU Mandated Capacity Construction</v>
      </c>
      <c r="C420" s="76" t="str">
        <f t="shared" si="17"/>
        <v>Boolean Use Non BAU Mandated Capacity Construction Schedule</v>
      </c>
      <c r="D420" s="78" t="s">
        <v>990</v>
      </c>
      <c r="E420" s="88"/>
      <c r="F420" s="78" t="s">
        <v>714</v>
      </c>
      <c r="G420" s="88"/>
      <c r="H420" s="15">
        <v>648</v>
      </c>
      <c r="I420" s="213" t="s">
        <v>44</v>
      </c>
      <c r="J420" s="202" t="str">
        <f>IF(ISBLANK(INDEX('Policy Characteristics'!D:D,MATCH($C420,'Policy Characteristics'!$C:$C,0))),"",INDEX('Policy Characteristics'!D:D,MATCH($C420,'Policy Characteristics'!$C:$C,0)))</f>
        <v>Non BAU Mandated Capacity Construction</v>
      </c>
      <c r="K420" s="76" t="str">
        <f>IF(ISBLANK(INDEX('Policy Characteristics'!E:E,MATCH($C420,'Policy Characteristics'!$C:$C,0))),"",INDEX('Policy Characteristics'!E:E,MATCH($C420,'Policy Characteristics'!$C:$C,0)))</f>
        <v/>
      </c>
      <c r="L420" s="76">
        <f>IF(ISBLANK(INDEX('Policy Characteristics'!F:F,MATCH($C420,'Policy Characteristics'!$C:$C,0))),"",INDEX('Policy Characteristics'!F:F,MATCH($C420,'Policy Characteristics'!$C:$C,0)))</f>
        <v>0</v>
      </c>
      <c r="M420" s="76">
        <f>IF(ISBLANK(INDEX('Policy Characteristics'!G:G,MATCH($C420,'Policy Characteristics'!$C:$C,0))),"",INDEX('Policy Characteristics'!G:G,MATCH($C420,'Policy Characteristics'!$C:$C,0)))</f>
        <v>1</v>
      </c>
      <c r="N420" s="76">
        <f>IF(ISBLANK(INDEX('Policy Characteristics'!H:H,MATCH($C420,'Policy Characteristics'!$C:$C,0))),"",INDEX('Policy Characteristics'!H:H,MATCH($C420,'Policy Characteristics'!$C:$C,0)))</f>
        <v>1</v>
      </c>
      <c r="O420" s="76" t="str">
        <f>IF(ISBLANK(INDEX('Policy Characteristics'!I:I,MATCH($C420,'Policy Characteristics'!$C:$C,0))),"",INDEX('Policy Characteristics'!I:I,MATCH($C420,'Policy Characteristics'!$C:$C,0)))</f>
        <v>on/off</v>
      </c>
      <c r="P420" s="76" t="str">
        <f>IF(ISBLANK(INDEX('Policy Characteristics'!J:J,MATCH($C420,'Policy Characteristics'!$C:$C,0))),"",INDEX('Policy Characteristics'!J:J,MATCH($C420,'Policy Characteristics'!$C:$C,0)))</f>
        <v>**Description:** The BAU scenario includes all planned capacity additions (provided by the U.S. Energy Information Administration). This policy uses an alternative set of planned capacity additions. // **Guidance for setting values:** // **Offshore Wind:** When used in the context of the US NDC scenario, this policy results in roughly 30 GW of offshore wind by 2030 and 220 of offshore wind by 2050 nationwide.</v>
      </c>
      <c r="Q420" s="76" t="str">
        <f>IF(ISBLANK(INDEX('Policy Characteristics'!K:K,MATCH($C420,'Policy Characteristics'!$C:$C,0))),"",INDEX('Policy Characteristics'!K:K,MATCH($C420,'Policy Characteristics'!$C:$C,0)))</f>
        <v/>
      </c>
      <c r="R420" s="76" t="str">
        <f>IF(ISBLANK(INDEX('Policy Characteristics'!L:L,MATCH($C420,'Policy Characteristics'!$C:$C,0))),"",INDEX('Policy Characteristics'!L:L,MATCH($C420,'Policy Characteristics'!$C:$C,0)))</f>
        <v/>
      </c>
    </row>
    <row r="421" spans="1:18" s="76" customFormat="1" x14ac:dyDescent="0.25">
      <c r="A421" s="76" t="str">
        <f>IF(ISBLANK(INDEX('Policy Characteristics'!A:A,MATCH($C421,'Policy Characteristics'!$C:$C,0))),"",INDEX('Policy Characteristics'!A:A,MATCH($C421,'Policy Characteristics'!$C:$C,0)))</f>
        <v>Electricity Supply</v>
      </c>
      <c r="B421" s="200" t="str">
        <f>IF(ISBLANK(INDEX('Policy Characteristics'!B:B,MATCH($C421,'Policy Characteristics'!$C:$C,0))),"",INDEX('Policy Characteristics'!B:B,MATCH($C421,'Policy Characteristics'!$C:$C,0)))</f>
        <v>Non BAU Mandated Capacity Construction</v>
      </c>
      <c r="C421" s="76" t="str">
        <f t="shared" si="17"/>
        <v>Boolean Use Non BAU Mandated Capacity Construction Schedule</v>
      </c>
      <c r="D421" s="78" t="s">
        <v>1655</v>
      </c>
      <c r="E421" s="88"/>
      <c r="F421" s="78" t="s">
        <v>1662</v>
      </c>
      <c r="G421" s="88"/>
      <c r="H421" s="15">
        <v>1775</v>
      </c>
      <c r="I421" s="213" t="s">
        <v>44</v>
      </c>
      <c r="J421" s="202" t="str">
        <f>IF(ISBLANK(INDEX('Policy Characteristics'!D:D,MATCH($C421,'Policy Characteristics'!$C:$C,0))),"",INDEX('Policy Characteristics'!D:D,MATCH($C421,'Policy Characteristics'!$C:$C,0)))</f>
        <v>Non BAU Mandated Capacity Construction</v>
      </c>
      <c r="K421" s="76" t="str">
        <f>IF(ISBLANK(INDEX('Policy Characteristics'!E:E,MATCH($C421,'Policy Characteristics'!$C:$C,0))),"",INDEX('Policy Characteristics'!E:E,MATCH($C421,'Policy Characteristics'!$C:$C,0)))</f>
        <v/>
      </c>
      <c r="L421" s="76">
        <f>IF(ISBLANK(INDEX('Policy Characteristics'!F:F,MATCH($C421,'Policy Characteristics'!$C:$C,0))),"",INDEX('Policy Characteristics'!F:F,MATCH($C421,'Policy Characteristics'!$C:$C,0)))</f>
        <v>0</v>
      </c>
      <c r="M421" s="76">
        <f>IF(ISBLANK(INDEX('Policy Characteristics'!G:G,MATCH($C421,'Policy Characteristics'!$C:$C,0))),"",INDEX('Policy Characteristics'!G:G,MATCH($C421,'Policy Characteristics'!$C:$C,0)))</f>
        <v>1</v>
      </c>
      <c r="N421" s="76">
        <f>IF(ISBLANK(INDEX('Policy Characteristics'!H:H,MATCH($C421,'Policy Characteristics'!$C:$C,0))),"",INDEX('Policy Characteristics'!H:H,MATCH($C421,'Policy Characteristics'!$C:$C,0)))</f>
        <v>1</v>
      </c>
      <c r="O421" s="76" t="str">
        <f>IF(ISBLANK(INDEX('Policy Characteristics'!I:I,MATCH($C421,'Policy Characteristics'!$C:$C,0))),"",INDEX('Policy Characteristics'!I:I,MATCH($C421,'Policy Characteristics'!$C:$C,0)))</f>
        <v>on/off</v>
      </c>
      <c r="P421" s="76" t="str">
        <f>IF(ISBLANK(INDEX('Policy Characteristics'!J:J,MATCH($C421,'Policy Characteristics'!$C:$C,0))),"",INDEX('Policy Characteristics'!J:J,MATCH($C421,'Policy Characteristics'!$C:$C,0)))</f>
        <v>**Description:** The BAU scenario includes all planned capacity additions (provided by the U.S. Energy Information Administration). This policy uses an alternative set of planned capacity additions. // **Guidance for setting values:** // **Offshore Wind:** When used in the context of the US NDC scenario, this policy results in roughly 30 GW of offshore wind by 2030 and 220 of offshore wind by 2050 nationwide.</v>
      </c>
      <c r="Q421" s="76" t="str">
        <f>IF(ISBLANK(INDEX('Policy Characteristics'!K:K,MATCH($C421,'Policy Characteristics'!$C:$C,0))),"",INDEX('Policy Characteristics'!K:K,MATCH($C421,'Policy Characteristics'!$C:$C,0)))</f>
        <v/>
      </c>
      <c r="R421" s="76" t="str">
        <f>IF(ISBLANK(INDEX('Policy Characteristics'!L:L,MATCH($C421,'Policy Characteristics'!$C:$C,0))),"",INDEX('Policy Characteristics'!L:L,MATCH($C421,'Policy Characteristics'!$C:$C,0)))</f>
        <v/>
      </c>
    </row>
    <row r="422" spans="1:18" s="76" customFormat="1" x14ac:dyDescent="0.25">
      <c r="A422" s="76" t="str">
        <f>IF(ISBLANK(INDEX('Policy Characteristics'!A:A,MATCH($C422,'Policy Characteristics'!$C:$C,0))),"",INDEX('Policy Characteristics'!A:A,MATCH($C422,'Policy Characteristics'!$C:$C,0)))</f>
        <v>Electricity Supply</v>
      </c>
      <c r="B422" s="200" t="str">
        <f>IF(ISBLANK(INDEX('Policy Characteristics'!B:B,MATCH($C422,'Policy Characteristics'!$C:$C,0))),"",INDEX('Policy Characteristics'!B:B,MATCH($C422,'Policy Characteristics'!$C:$C,0)))</f>
        <v>Non BAU Mandated Capacity Construction</v>
      </c>
      <c r="C422" s="76" t="str">
        <f t="shared" si="17"/>
        <v>Boolean Use Non BAU Mandated Capacity Construction Schedule</v>
      </c>
      <c r="D422" s="78" t="s">
        <v>1658</v>
      </c>
      <c r="E422" s="88"/>
      <c r="F422" s="78" t="s">
        <v>1663</v>
      </c>
      <c r="G422" s="88"/>
      <c r="H422" s="15">
        <v>1776</v>
      </c>
      <c r="I422" s="213" t="s">
        <v>44</v>
      </c>
      <c r="J422" s="202" t="str">
        <f>IF(ISBLANK(INDEX('Policy Characteristics'!D:D,MATCH($C422,'Policy Characteristics'!$C:$C,0))),"",INDEX('Policy Characteristics'!D:D,MATCH($C422,'Policy Characteristics'!$C:$C,0)))</f>
        <v>Non BAU Mandated Capacity Construction</v>
      </c>
      <c r="K422" s="76" t="str">
        <f>IF(ISBLANK(INDEX('Policy Characteristics'!E:E,MATCH($C422,'Policy Characteristics'!$C:$C,0))),"",INDEX('Policy Characteristics'!E:E,MATCH($C422,'Policy Characteristics'!$C:$C,0)))</f>
        <v/>
      </c>
      <c r="L422" s="76">
        <f>IF(ISBLANK(INDEX('Policy Characteristics'!F:F,MATCH($C422,'Policy Characteristics'!$C:$C,0))),"",INDEX('Policy Characteristics'!F:F,MATCH($C422,'Policy Characteristics'!$C:$C,0)))</f>
        <v>0</v>
      </c>
      <c r="M422" s="76">
        <f>IF(ISBLANK(INDEX('Policy Characteristics'!G:G,MATCH($C422,'Policy Characteristics'!$C:$C,0))),"",INDEX('Policy Characteristics'!G:G,MATCH($C422,'Policy Characteristics'!$C:$C,0)))</f>
        <v>1</v>
      </c>
      <c r="N422" s="76">
        <f>IF(ISBLANK(INDEX('Policy Characteristics'!H:H,MATCH($C422,'Policy Characteristics'!$C:$C,0))),"",INDEX('Policy Characteristics'!H:H,MATCH($C422,'Policy Characteristics'!$C:$C,0)))</f>
        <v>1</v>
      </c>
      <c r="O422" s="76" t="str">
        <f>IF(ISBLANK(INDEX('Policy Characteristics'!I:I,MATCH($C422,'Policy Characteristics'!$C:$C,0))),"",INDEX('Policy Characteristics'!I:I,MATCH($C422,'Policy Characteristics'!$C:$C,0)))</f>
        <v>on/off</v>
      </c>
      <c r="P422" s="76" t="str">
        <f>IF(ISBLANK(INDEX('Policy Characteristics'!J:J,MATCH($C422,'Policy Characteristics'!$C:$C,0))),"",INDEX('Policy Characteristics'!J:J,MATCH($C422,'Policy Characteristics'!$C:$C,0)))</f>
        <v>**Description:** The BAU scenario includes all planned capacity additions (provided by the U.S. Energy Information Administration). This policy uses an alternative set of planned capacity additions. // **Guidance for setting values:** // **Offshore Wind:** When used in the context of the US NDC scenario, this policy results in roughly 30 GW of offshore wind by 2030 and 220 of offshore wind by 2050 nationwide.</v>
      </c>
      <c r="Q422" s="76" t="str">
        <f>IF(ISBLANK(INDEX('Policy Characteristics'!K:K,MATCH($C422,'Policy Characteristics'!$C:$C,0))),"",INDEX('Policy Characteristics'!K:K,MATCH($C422,'Policy Characteristics'!$C:$C,0)))</f>
        <v/>
      </c>
      <c r="R422" s="76" t="str">
        <f>IF(ISBLANK(INDEX('Policy Characteristics'!L:L,MATCH($C422,'Policy Characteristics'!$C:$C,0))),"",INDEX('Policy Characteristics'!L:L,MATCH($C422,'Policy Characteristics'!$C:$C,0)))</f>
        <v/>
      </c>
    </row>
    <row r="423" spans="1:18" s="76" customFormat="1" x14ac:dyDescent="0.25">
      <c r="A423" s="76" t="str">
        <f>IF(ISBLANK(INDEX('Policy Characteristics'!A:A,MATCH($C423,'Policy Characteristics'!$C:$C,0))),"",INDEX('Policy Characteristics'!A:A,MATCH($C423,'Policy Characteristics'!$C:$C,0)))</f>
        <v>Electricity Supply</v>
      </c>
      <c r="B423" s="200" t="str">
        <f>IF(ISBLANK(INDEX('Policy Characteristics'!B:B,MATCH($C423,'Policy Characteristics'!$C:$C,0))),"",INDEX('Policy Characteristics'!B:B,MATCH($C423,'Policy Characteristics'!$C:$C,0)))</f>
        <v>Non BAU Mandated Capacity Construction</v>
      </c>
      <c r="C423" s="76" t="str">
        <f t="shared" si="17"/>
        <v>Boolean Use Non BAU Mandated Capacity Construction Schedule</v>
      </c>
      <c r="D423" s="78" t="s">
        <v>1659</v>
      </c>
      <c r="E423" s="88"/>
      <c r="F423" s="78" t="s">
        <v>1664</v>
      </c>
      <c r="G423" s="88"/>
      <c r="H423" s="15">
        <v>1777</v>
      </c>
      <c r="I423" s="213" t="s">
        <v>44</v>
      </c>
      <c r="J423" s="202" t="str">
        <f>IF(ISBLANK(INDEX('Policy Characteristics'!D:D,MATCH($C423,'Policy Characteristics'!$C:$C,0))),"",INDEX('Policy Characteristics'!D:D,MATCH($C423,'Policy Characteristics'!$C:$C,0)))</f>
        <v>Non BAU Mandated Capacity Construction</v>
      </c>
      <c r="K423" s="76" t="str">
        <f>IF(ISBLANK(INDEX('Policy Characteristics'!E:E,MATCH($C423,'Policy Characteristics'!$C:$C,0))),"",INDEX('Policy Characteristics'!E:E,MATCH($C423,'Policy Characteristics'!$C:$C,0)))</f>
        <v/>
      </c>
      <c r="L423" s="76">
        <f>IF(ISBLANK(INDEX('Policy Characteristics'!F:F,MATCH($C423,'Policy Characteristics'!$C:$C,0))),"",INDEX('Policy Characteristics'!F:F,MATCH($C423,'Policy Characteristics'!$C:$C,0)))</f>
        <v>0</v>
      </c>
      <c r="M423" s="76">
        <f>IF(ISBLANK(INDEX('Policy Characteristics'!G:G,MATCH($C423,'Policy Characteristics'!$C:$C,0))),"",INDEX('Policy Characteristics'!G:G,MATCH($C423,'Policy Characteristics'!$C:$C,0)))</f>
        <v>1</v>
      </c>
      <c r="N423" s="76">
        <f>IF(ISBLANK(INDEX('Policy Characteristics'!H:H,MATCH($C423,'Policy Characteristics'!$C:$C,0))),"",INDEX('Policy Characteristics'!H:H,MATCH($C423,'Policy Characteristics'!$C:$C,0)))</f>
        <v>1</v>
      </c>
      <c r="O423" s="76" t="str">
        <f>IF(ISBLANK(INDEX('Policy Characteristics'!I:I,MATCH($C423,'Policy Characteristics'!$C:$C,0))),"",INDEX('Policy Characteristics'!I:I,MATCH($C423,'Policy Characteristics'!$C:$C,0)))</f>
        <v>on/off</v>
      </c>
      <c r="P423" s="76" t="str">
        <f>IF(ISBLANK(INDEX('Policy Characteristics'!J:J,MATCH($C423,'Policy Characteristics'!$C:$C,0))),"",INDEX('Policy Characteristics'!J:J,MATCH($C423,'Policy Characteristics'!$C:$C,0)))</f>
        <v>**Description:** The BAU scenario includes all planned capacity additions (provided by the U.S. Energy Information Administration). This policy uses an alternative set of planned capacity additions. // **Guidance for setting values:** // **Offshore Wind:** When used in the context of the US NDC scenario, this policy results in roughly 30 GW of offshore wind by 2030 and 220 of offshore wind by 2050 nationwide.</v>
      </c>
      <c r="Q423" s="76" t="str">
        <f>IF(ISBLANK(INDEX('Policy Characteristics'!K:K,MATCH($C423,'Policy Characteristics'!$C:$C,0))),"",INDEX('Policy Characteristics'!K:K,MATCH($C423,'Policy Characteristics'!$C:$C,0)))</f>
        <v/>
      </c>
      <c r="R423" s="76" t="str">
        <f>IF(ISBLANK(INDEX('Policy Characteristics'!L:L,MATCH($C423,'Policy Characteristics'!$C:$C,0))),"",INDEX('Policy Characteristics'!L:L,MATCH($C423,'Policy Characteristics'!$C:$C,0)))</f>
        <v/>
      </c>
    </row>
    <row r="424" spans="1:18" s="76" customFormat="1" x14ac:dyDescent="0.25">
      <c r="A424" s="76" t="str">
        <f>IF(ISBLANK(INDEX('Policy Characteristics'!A:A,MATCH($C424,'Policy Characteristics'!$C:$C,0))),"",INDEX('Policy Characteristics'!A:A,MATCH($C424,'Policy Characteristics'!$C:$C,0)))</f>
        <v>Electricity Supply</v>
      </c>
      <c r="B424" s="200" t="str">
        <f>IF(ISBLANK(INDEX('Policy Characteristics'!B:B,MATCH($C424,'Policy Characteristics'!$C:$C,0))),"",INDEX('Policy Characteristics'!B:B,MATCH($C424,'Policy Characteristics'!$C:$C,0)))</f>
        <v>Non BAU Mandated Capacity Construction</v>
      </c>
      <c r="C424" s="76" t="str">
        <f t="shared" si="17"/>
        <v>Boolean Use Non BAU Mandated Capacity Construction Schedule</v>
      </c>
      <c r="D424" s="78" t="s">
        <v>1660</v>
      </c>
      <c r="E424" s="88"/>
      <c r="F424" s="78" t="s">
        <v>1665</v>
      </c>
      <c r="G424" s="88"/>
      <c r="H424" s="15">
        <v>1778</v>
      </c>
      <c r="I424" s="213" t="s">
        <v>44</v>
      </c>
      <c r="J424" s="202" t="str">
        <f>IF(ISBLANK(INDEX('Policy Characteristics'!D:D,MATCH($C424,'Policy Characteristics'!$C:$C,0))),"",INDEX('Policy Characteristics'!D:D,MATCH($C424,'Policy Characteristics'!$C:$C,0)))</f>
        <v>Non BAU Mandated Capacity Construction</v>
      </c>
      <c r="K424" s="76" t="str">
        <f>IF(ISBLANK(INDEX('Policy Characteristics'!E:E,MATCH($C424,'Policy Characteristics'!$C:$C,0))),"",INDEX('Policy Characteristics'!E:E,MATCH($C424,'Policy Characteristics'!$C:$C,0)))</f>
        <v/>
      </c>
      <c r="L424" s="76">
        <f>IF(ISBLANK(INDEX('Policy Characteristics'!F:F,MATCH($C424,'Policy Characteristics'!$C:$C,0))),"",INDEX('Policy Characteristics'!F:F,MATCH($C424,'Policy Characteristics'!$C:$C,0)))</f>
        <v>0</v>
      </c>
      <c r="M424" s="76">
        <f>IF(ISBLANK(INDEX('Policy Characteristics'!G:G,MATCH($C424,'Policy Characteristics'!$C:$C,0))),"",INDEX('Policy Characteristics'!G:G,MATCH($C424,'Policy Characteristics'!$C:$C,0)))</f>
        <v>1</v>
      </c>
      <c r="N424" s="76">
        <f>IF(ISBLANK(INDEX('Policy Characteristics'!H:H,MATCH($C424,'Policy Characteristics'!$C:$C,0))),"",INDEX('Policy Characteristics'!H:H,MATCH($C424,'Policy Characteristics'!$C:$C,0)))</f>
        <v>1</v>
      </c>
      <c r="O424" s="76" t="str">
        <f>IF(ISBLANK(INDEX('Policy Characteristics'!I:I,MATCH($C424,'Policy Characteristics'!$C:$C,0))),"",INDEX('Policy Characteristics'!I:I,MATCH($C424,'Policy Characteristics'!$C:$C,0)))</f>
        <v>on/off</v>
      </c>
      <c r="P424" s="76" t="str">
        <f>IF(ISBLANK(INDEX('Policy Characteristics'!J:J,MATCH($C424,'Policy Characteristics'!$C:$C,0))),"",INDEX('Policy Characteristics'!J:J,MATCH($C424,'Policy Characteristics'!$C:$C,0)))</f>
        <v>**Description:** The BAU scenario includes all planned capacity additions (provided by the U.S. Energy Information Administration). This policy uses an alternative set of planned capacity additions. // **Guidance for setting values:** // **Offshore Wind:** When used in the context of the US NDC scenario, this policy results in roughly 30 GW of offshore wind by 2030 and 220 of offshore wind by 2050 nationwide.</v>
      </c>
      <c r="Q424" s="76" t="str">
        <f>IF(ISBLANK(INDEX('Policy Characteristics'!K:K,MATCH($C424,'Policy Characteristics'!$C:$C,0))),"",INDEX('Policy Characteristics'!K:K,MATCH($C424,'Policy Characteristics'!$C:$C,0)))</f>
        <v/>
      </c>
      <c r="R424" s="76" t="str">
        <f>IF(ISBLANK(INDEX('Policy Characteristics'!L:L,MATCH($C424,'Policy Characteristics'!$C:$C,0))),"",INDEX('Policy Characteristics'!L:L,MATCH($C424,'Policy Characteristics'!$C:$C,0)))</f>
        <v/>
      </c>
    </row>
    <row r="425" spans="1:18" s="76" customFormat="1" x14ac:dyDescent="0.25">
      <c r="A425" s="76" t="str">
        <f>IF(ISBLANK(INDEX('Policy Characteristics'!A:A,MATCH($C425,'Policy Characteristics'!$C:$C,0))),"",INDEX('Policy Characteristics'!A:A,MATCH($C425,'Policy Characteristics'!$C:$C,0)))</f>
        <v>Electricity Supply</v>
      </c>
      <c r="B425" s="200" t="str">
        <f>IF(ISBLANK(INDEX('Policy Characteristics'!B:B,MATCH($C425,'Policy Characteristics'!$C:$C,0))),"",INDEX('Policy Characteristics'!B:B,MATCH($C425,'Policy Characteristics'!$C:$C,0)))</f>
        <v>Non BAU Mandated Capacity Construction</v>
      </c>
      <c r="C425" s="76" t="str">
        <f t="shared" si="17"/>
        <v>Boolean Use Non BAU Mandated Capacity Construction Schedule</v>
      </c>
      <c r="D425" s="78" t="s">
        <v>1661</v>
      </c>
      <c r="E425" s="88"/>
      <c r="F425" s="78" t="s">
        <v>1666</v>
      </c>
      <c r="G425" s="88"/>
      <c r="H425" s="15">
        <v>1779</v>
      </c>
      <c r="I425" s="213" t="s">
        <v>44</v>
      </c>
      <c r="J425" s="202" t="str">
        <f>IF(ISBLANK(INDEX('Policy Characteristics'!D:D,MATCH($C425,'Policy Characteristics'!$C:$C,0))),"",INDEX('Policy Characteristics'!D:D,MATCH($C425,'Policy Characteristics'!$C:$C,0)))</f>
        <v>Non BAU Mandated Capacity Construction</v>
      </c>
      <c r="K425" s="76" t="str">
        <f>IF(ISBLANK(INDEX('Policy Characteristics'!E:E,MATCH($C425,'Policy Characteristics'!$C:$C,0))),"",INDEX('Policy Characteristics'!E:E,MATCH($C425,'Policy Characteristics'!$C:$C,0)))</f>
        <v/>
      </c>
      <c r="L425" s="76">
        <f>IF(ISBLANK(INDEX('Policy Characteristics'!F:F,MATCH($C425,'Policy Characteristics'!$C:$C,0))),"",INDEX('Policy Characteristics'!F:F,MATCH($C425,'Policy Characteristics'!$C:$C,0)))</f>
        <v>0</v>
      </c>
      <c r="M425" s="76">
        <f>IF(ISBLANK(INDEX('Policy Characteristics'!G:G,MATCH($C425,'Policy Characteristics'!$C:$C,0))),"",INDEX('Policy Characteristics'!G:G,MATCH($C425,'Policy Characteristics'!$C:$C,0)))</f>
        <v>1</v>
      </c>
      <c r="N425" s="76">
        <f>IF(ISBLANK(INDEX('Policy Characteristics'!H:H,MATCH($C425,'Policy Characteristics'!$C:$C,0))),"",INDEX('Policy Characteristics'!H:H,MATCH($C425,'Policy Characteristics'!$C:$C,0)))</f>
        <v>1</v>
      </c>
      <c r="O425" s="76" t="str">
        <f>IF(ISBLANK(INDEX('Policy Characteristics'!I:I,MATCH($C425,'Policy Characteristics'!$C:$C,0))),"",INDEX('Policy Characteristics'!I:I,MATCH($C425,'Policy Characteristics'!$C:$C,0)))</f>
        <v>on/off</v>
      </c>
      <c r="P425" s="76" t="str">
        <f>IF(ISBLANK(INDEX('Policy Characteristics'!J:J,MATCH($C425,'Policy Characteristics'!$C:$C,0))),"",INDEX('Policy Characteristics'!J:J,MATCH($C425,'Policy Characteristics'!$C:$C,0)))</f>
        <v>**Description:** The BAU scenario includes all planned capacity additions (provided by the U.S. Energy Information Administration). This policy uses an alternative set of planned capacity additions. // **Guidance for setting values:** // **Offshore Wind:** When used in the context of the US NDC scenario, this policy results in roughly 30 GW of offshore wind by 2030 and 220 of offshore wind by 2050 nationwide.</v>
      </c>
      <c r="Q425" s="76" t="str">
        <f>IF(ISBLANK(INDEX('Policy Characteristics'!K:K,MATCH($C425,'Policy Characteristics'!$C:$C,0))),"",INDEX('Policy Characteristics'!K:K,MATCH($C425,'Policy Characteristics'!$C:$C,0)))</f>
        <v/>
      </c>
      <c r="R425" s="76" t="str">
        <f>IF(ISBLANK(INDEX('Policy Characteristics'!L:L,MATCH($C425,'Policy Characteristics'!$C:$C,0))),"",INDEX('Policy Characteristics'!L:L,MATCH($C425,'Policy Characteristics'!$C:$C,0)))</f>
        <v/>
      </c>
    </row>
    <row r="426" spans="1:18" s="76" customFormat="1" x14ac:dyDescent="0.25">
      <c r="A426" s="76" t="str">
        <f>IF(ISBLANK(INDEX('Policy Characteristics'!A:A,MATCH($C426,'Policy Characteristics'!$C:$C,0))),"",INDEX('Policy Characteristics'!A:A,MATCH($C426,'Policy Characteristics'!$C:$C,0)))</f>
        <v>Electricity Supply</v>
      </c>
      <c r="B426" s="200" t="str">
        <f>IF(ISBLANK(INDEX('Policy Characteristics'!B:B,MATCH($C426,'Policy Characteristics'!$C:$C,0))),"",INDEX('Policy Characteristics'!B:B,MATCH($C426,'Policy Characteristics'!$C:$C,0)))</f>
        <v>Non BAU Mandated Capacity Construction</v>
      </c>
      <c r="C426" s="76" t="str">
        <f t="shared" si="17"/>
        <v>Boolean Use Non BAU Mandated Capacity Construction Schedule</v>
      </c>
      <c r="D426" s="78" t="s">
        <v>1748</v>
      </c>
      <c r="E426" s="88"/>
      <c r="F426" s="78" t="s">
        <v>1746</v>
      </c>
      <c r="G426" s="88"/>
      <c r="H426" s="15">
        <v>1780</v>
      </c>
      <c r="I426" s="213" t="s">
        <v>44</v>
      </c>
      <c r="J426" s="202" t="str">
        <f>IF(ISBLANK(INDEX('Policy Characteristics'!D:D,MATCH($C426,'Policy Characteristics'!$C:$C,0))),"",INDEX('Policy Characteristics'!D:D,MATCH($C426,'Policy Characteristics'!$C:$C,0)))</f>
        <v>Non BAU Mandated Capacity Construction</v>
      </c>
      <c r="K426" s="76" t="str">
        <f>IF(ISBLANK(INDEX('Policy Characteristics'!E:E,MATCH($C426,'Policy Characteristics'!$C:$C,0))),"",INDEX('Policy Characteristics'!E:E,MATCH($C426,'Policy Characteristics'!$C:$C,0)))</f>
        <v/>
      </c>
      <c r="L426" s="76">
        <f>IF(ISBLANK(INDEX('Policy Characteristics'!F:F,MATCH($C426,'Policy Characteristics'!$C:$C,0))),"",INDEX('Policy Characteristics'!F:F,MATCH($C426,'Policy Characteristics'!$C:$C,0)))</f>
        <v>0</v>
      </c>
      <c r="M426" s="76">
        <f>IF(ISBLANK(INDEX('Policy Characteristics'!G:G,MATCH($C426,'Policy Characteristics'!$C:$C,0))),"",INDEX('Policy Characteristics'!G:G,MATCH($C426,'Policy Characteristics'!$C:$C,0)))</f>
        <v>1</v>
      </c>
      <c r="N426" s="76">
        <f>IF(ISBLANK(INDEX('Policy Characteristics'!H:H,MATCH($C426,'Policy Characteristics'!$C:$C,0))),"",INDEX('Policy Characteristics'!H:H,MATCH($C426,'Policy Characteristics'!$C:$C,0)))</f>
        <v>1</v>
      </c>
      <c r="O426" s="76" t="str">
        <f>IF(ISBLANK(INDEX('Policy Characteristics'!I:I,MATCH($C426,'Policy Characteristics'!$C:$C,0))),"",INDEX('Policy Characteristics'!I:I,MATCH($C426,'Policy Characteristics'!$C:$C,0)))</f>
        <v>on/off</v>
      </c>
      <c r="P426" s="76" t="str">
        <f>IF(ISBLANK(INDEX('Policy Characteristics'!J:J,MATCH($C426,'Policy Characteristics'!$C:$C,0))),"",INDEX('Policy Characteristics'!J:J,MATCH($C426,'Policy Characteristics'!$C:$C,0)))</f>
        <v>**Description:** The BAU scenario includes all planned capacity additions (provided by the U.S. Energy Information Administration). This policy uses an alternative set of planned capacity additions. // **Guidance for setting values:** // **Offshore Wind:** When used in the context of the US NDC scenario, this policy results in roughly 30 GW of offshore wind by 2030 and 220 of offshore wind by 2050 nationwide.</v>
      </c>
      <c r="Q426" s="76" t="str">
        <f>IF(ISBLANK(INDEX('Policy Characteristics'!K:K,MATCH($C426,'Policy Characteristics'!$C:$C,0))),"",INDEX('Policy Characteristics'!K:K,MATCH($C426,'Policy Characteristics'!$C:$C,0)))</f>
        <v/>
      </c>
      <c r="R426" s="76" t="str">
        <f>IF(ISBLANK(INDEX('Policy Characteristics'!L:L,MATCH($C426,'Policy Characteristics'!$C:$C,0))),"",INDEX('Policy Characteristics'!L:L,MATCH($C426,'Policy Characteristics'!$C:$C,0)))</f>
        <v/>
      </c>
    </row>
    <row r="427" spans="1:18" s="76" customFormat="1" x14ac:dyDescent="0.25">
      <c r="A427" s="76" t="str">
        <f>IF(ISBLANK(INDEX('Policy Characteristics'!A:A,MATCH($C427,'Policy Characteristics'!$C:$C,0))),"",INDEX('Policy Characteristics'!A:A,MATCH($C427,'Policy Characteristics'!$C:$C,0)))</f>
        <v>Electricity Supply</v>
      </c>
      <c r="B427" s="200" t="str">
        <f>IF(ISBLANK(INDEX('Policy Characteristics'!B:B,MATCH($C427,'Policy Characteristics'!$C:$C,0))),"",INDEX('Policy Characteristics'!B:B,MATCH($C427,'Policy Characteristics'!$C:$C,0)))</f>
        <v>Non BAU Mandated Capacity Construction</v>
      </c>
      <c r="C427" s="76" t="str">
        <f t="shared" si="17"/>
        <v>Boolean Use Non BAU Mandated Capacity Construction Schedule</v>
      </c>
      <c r="D427" s="78" t="s">
        <v>1749</v>
      </c>
      <c r="E427" s="88"/>
      <c r="F427" s="78" t="s">
        <v>1747</v>
      </c>
      <c r="G427" s="88"/>
      <c r="H427" s="15">
        <v>2241</v>
      </c>
      <c r="I427" s="213" t="s">
        <v>44</v>
      </c>
      <c r="J427" s="202" t="str">
        <f>IF(ISBLANK(INDEX('Policy Characteristics'!D:D,MATCH($C427,'Policy Characteristics'!$C:$C,0))),"",INDEX('Policy Characteristics'!D:D,MATCH($C427,'Policy Characteristics'!$C:$C,0)))</f>
        <v>Non BAU Mandated Capacity Construction</v>
      </c>
      <c r="K427" s="76" t="str">
        <f>IF(ISBLANK(INDEX('Policy Characteristics'!E:E,MATCH($C427,'Policy Characteristics'!$C:$C,0))),"",INDEX('Policy Characteristics'!E:E,MATCH($C427,'Policy Characteristics'!$C:$C,0)))</f>
        <v/>
      </c>
      <c r="L427" s="76">
        <f>IF(ISBLANK(INDEX('Policy Characteristics'!F:F,MATCH($C427,'Policy Characteristics'!$C:$C,0))),"",INDEX('Policy Characteristics'!F:F,MATCH($C427,'Policy Characteristics'!$C:$C,0)))</f>
        <v>0</v>
      </c>
      <c r="M427" s="76">
        <f>IF(ISBLANK(INDEX('Policy Characteristics'!G:G,MATCH($C427,'Policy Characteristics'!$C:$C,0))),"",INDEX('Policy Characteristics'!G:G,MATCH($C427,'Policy Characteristics'!$C:$C,0)))</f>
        <v>1</v>
      </c>
      <c r="N427" s="76">
        <f>IF(ISBLANK(INDEX('Policy Characteristics'!H:H,MATCH($C427,'Policy Characteristics'!$C:$C,0))),"",INDEX('Policy Characteristics'!H:H,MATCH($C427,'Policy Characteristics'!$C:$C,0)))</f>
        <v>1</v>
      </c>
      <c r="O427" s="76" t="str">
        <f>IF(ISBLANK(INDEX('Policy Characteristics'!I:I,MATCH($C427,'Policy Characteristics'!$C:$C,0))),"",INDEX('Policy Characteristics'!I:I,MATCH($C427,'Policy Characteristics'!$C:$C,0)))</f>
        <v>on/off</v>
      </c>
      <c r="P427" s="76" t="str">
        <f>IF(ISBLANK(INDEX('Policy Characteristics'!J:J,MATCH($C427,'Policy Characteristics'!$C:$C,0))),"",INDEX('Policy Characteristics'!J:J,MATCH($C427,'Policy Characteristics'!$C:$C,0)))</f>
        <v>**Description:** The BAU scenario includes all planned capacity additions (provided by the U.S. Energy Information Administration). This policy uses an alternative set of planned capacity additions. // **Guidance for setting values:** // **Offshore Wind:** When used in the context of the US NDC scenario, this policy results in roughly 30 GW of offshore wind by 2030 and 220 of offshore wind by 2050 nationwide.</v>
      </c>
    </row>
    <row r="428" spans="1:18" s="76" customFormat="1" x14ac:dyDescent="0.25">
      <c r="A428" s="76" t="str">
        <f>IF(ISBLANK(INDEX('Policy Characteristics'!A:A,MATCH($C428,'Policy Characteristics'!$C:$C,0))),"",INDEX('Policy Characteristics'!A:A,MATCH($C428,'Policy Characteristics'!$C:$C,0)))</f>
        <v>Electricity Supply</v>
      </c>
      <c r="B428" s="200" t="str">
        <f>IF(ISBLANK(INDEX('Policy Characteristics'!B:B,MATCH($C428,'Policy Characteristics'!$C:$C,0))),"",INDEX('Policy Characteristics'!B:B,MATCH($C428,'Policy Characteristics'!$C:$C,0)))</f>
        <v>Non BAU Mandated Capacity CCUS Retrofits</v>
      </c>
      <c r="C428" t="s">
        <v>1858</v>
      </c>
      <c r="D428" s="88" t="s">
        <v>445</v>
      </c>
      <c r="E428" s="88"/>
      <c r="F428" s="88" t="s">
        <v>444</v>
      </c>
      <c r="G428" s="88"/>
      <c r="H428" s="15">
        <v>2289</v>
      </c>
      <c r="I428" s="213" t="s">
        <v>44</v>
      </c>
      <c r="J428" s="202" t="str">
        <f>IF(ISBLANK(INDEX('Policy Characteristics'!D:D,MATCH($C428,'Policy Characteristics'!$C:$C,0))),"",INDEX('Policy Characteristics'!D:D,MATCH($C428,'Policy Characteristics'!$C:$C,0)))</f>
        <v>Non BAU Mandated Capacity CCUS Retrofits</v>
      </c>
      <c r="K428" s="76" t="str">
        <f>IF(ISBLANK(INDEX('Policy Characteristics'!E:E,MATCH($C428,'Policy Characteristics'!$C:$C,0))),"",INDEX('Policy Characteristics'!E:E,MATCH($C428,'Policy Characteristics'!$C:$C,0)))</f>
        <v/>
      </c>
      <c r="L428" s="76">
        <f>IF(ISBLANK(INDEX('Policy Characteristics'!F:F,MATCH($C428,'Policy Characteristics'!$C:$C,0))),"",INDEX('Policy Characteristics'!F:F,MATCH($C428,'Policy Characteristics'!$C:$C,0)))</f>
        <v>0</v>
      </c>
      <c r="M428" s="76">
        <f>IF(ISBLANK(INDEX('Policy Characteristics'!G:G,MATCH($C428,'Policy Characteristics'!$C:$C,0))),"",INDEX('Policy Characteristics'!G:G,MATCH($C428,'Policy Characteristics'!$C:$C,0)))</f>
        <v>1</v>
      </c>
      <c r="N428" s="76">
        <f>IF(ISBLANK(INDEX('Policy Characteristics'!H:H,MATCH($C428,'Policy Characteristics'!$C:$C,0))),"",INDEX('Policy Characteristics'!H:H,MATCH($C428,'Policy Characteristics'!$C:$C,0)))</f>
        <v>1</v>
      </c>
      <c r="O428" s="76" t="str">
        <f>IF(ISBLANK(INDEX('Policy Characteristics'!I:I,MATCH($C428,'Policy Characteristics'!$C:$C,0))),"",INDEX('Policy Characteristics'!I:I,MATCH($C428,'Policy Characteristics'!$C:$C,0)))</f>
        <v>on/off</v>
      </c>
      <c r="P428" s="76" t="str">
        <f>IF(ISBLANK(INDEX('Policy Characteristics'!J:J,MATCH($C428,'Policy Characteristics'!$C:$C,0))),"",INDEX('Policy Characteristics'!J:J,MATCH($C428,'Policy Characteristics'!$C:$C,0)))</f>
        <v>**Description:** The business-as-usual case includes all planned CCUS retrofits (as modeled by the EPA for its latest Clean Air Act Section 111 regulations for power plants). Turning this policy lever on assumes those retrofits do not happen.</v>
      </c>
      <c r="Q428" s="76" t="str">
        <f>IF(ISBLANK(INDEX('Policy Characteristics'!K:K,MATCH($C428,'Policy Characteristics'!$C:$C,0))),"",INDEX('Policy Characteristics'!K:K,MATCH($C428,'Policy Characteristics'!$C:$C,0)))</f>
        <v/>
      </c>
      <c r="R428" s="76" t="str">
        <f>IF(ISBLANK(INDEX('Policy Characteristics'!L:L,MATCH($C428,'Policy Characteristics'!$C:$C,0))),"",INDEX('Policy Characteristics'!L:L,MATCH($C428,'Policy Characteristics'!$C:$C,0)))</f>
        <v/>
      </c>
    </row>
    <row r="429" spans="1:18" s="76" customFormat="1" x14ac:dyDescent="0.25">
      <c r="A429" s="76" t="str">
        <f>IF(ISBLANK(INDEX('Policy Characteristics'!A:A,MATCH($C429,'Policy Characteristics'!$C:$C,0))),"",INDEX('Policy Characteristics'!A:A,MATCH($C429,'Policy Characteristics'!$C:$C,0)))</f>
        <v>Electricity Supply</v>
      </c>
      <c r="B429" s="200" t="str">
        <f>IF(ISBLANK(INDEX('Policy Characteristics'!B:B,MATCH($C429,'Policy Characteristics'!$C:$C,0))),"",INDEX('Policy Characteristics'!B:B,MATCH($C429,'Policy Characteristics'!$C:$C,0)))</f>
        <v>Non BAU Mandated Capacity CCUS Retrofits</v>
      </c>
      <c r="C429" s="76" t="str">
        <f>$C$428</f>
        <v>Boolean Use Non BAU Mandated Capacity Retrofit Schedule</v>
      </c>
      <c r="D429" s="78" t="s">
        <v>1656</v>
      </c>
      <c r="E429" s="88"/>
      <c r="F429" s="78" t="s">
        <v>1597</v>
      </c>
      <c r="G429" s="88"/>
      <c r="H429" s="15">
        <v>2290</v>
      </c>
      <c r="I429" s="213" t="s">
        <v>44</v>
      </c>
      <c r="J429" s="202" t="str">
        <f>IF(ISBLANK(INDEX('Policy Characteristics'!D:D,MATCH($C429,'Policy Characteristics'!$C:$C,0))),"",INDEX('Policy Characteristics'!D:D,MATCH($C429,'Policy Characteristics'!$C:$C,0)))</f>
        <v>Non BAU Mandated Capacity CCUS Retrofits</v>
      </c>
      <c r="K429" s="76" t="str">
        <f>IF(ISBLANK(INDEX('Policy Characteristics'!E:E,MATCH($C429,'Policy Characteristics'!$C:$C,0))),"",INDEX('Policy Characteristics'!E:E,MATCH($C429,'Policy Characteristics'!$C:$C,0)))</f>
        <v/>
      </c>
      <c r="L429" s="76">
        <f>IF(ISBLANK(INDEX('Policy Characteristics'!F:F,MATCH($C429,'Policy Characteristics'!$C:$C,0))),"",INDEX('Policy Characteristics'!F:F,MATCH($C429,'Policy Characteristics'!$C:$C,0)))</f>
        <v>0</v>
      </c>
      <c r="M429" s="76">
        <f>IF(ISBLANK(INDEX('Policy Characteristics'!G:G,MATCH($C429,'Policy Characteristics'!$C:$C,0))),"",INDEX('Policy Characteristics'!G:G,MATCH($C429,'Policy Characteristics'!$C:$C,0)))</f>
        <v>1</v>
      </c>
      <c r="N429" s="76">
        <f>IF(ISBLANK(INDEX('Policy Characteristics'!H:H,MATCH($C429,'Policy Characteristics'!$C:$C,0))),"",INDEX('Policy Characteristics'!H:H,MATCH($C429,'Policy Characteristics'!$C:$C,0)))</f>
        <v>1</v>
      </c>
      <c r="O429" s="76" t="str">
        <f>IF(ISBLANK(INDEX('Policy Characteristics'!I:I,MATCH($C429,'Policy Characteristics'!$C:$C,0))),"",INDEX('Policy Characteristics'!I:I,MATCH($C429,'Policy Characteristics'!$C:$C,0)))</f>
        <v>on/off</v>
      </c>
      <c r="P429" s="76" t="str">
        <f>IF(ISBLANK(INDEX('Policy Characteristics'!J:J,MATCH($C429,'Policy Characteristics'!$C:$C,0))),"",INDEX('Policy Characteristics'!J:J,MATCH($C429,'Policy Characteristics'!$C:$C,0)))</f>
        <v>**Description:** The business-as-usual case includes all planned CCUS retrofits (as modeled by the EPA for its latest Clean Air Act Section 111 regulations for power plants). Turning this policy lever on assumes those retrofits do not happen.</v>
      </c>
      <c r="Q429" s="76" t="str">
        <f>IF(ISBLANK(INDEX('Policy Characteristics'!K:K,MATCH($C429,'Policy Characteristics'!$C:$C,0))),"",INDEX('Policy Characteristics'!K:K,MATCH($C429,'Policy Characteristics'!$C:$C,0)))</f>
        <v/>
      </c>
      <c r="R429" s="76" t="str">
        <f>IF(ISBLANK(INDEX('Policy Characteristics'!L:L,MATCH($C429,'Policy Characteristics'!$C:$C,0))),"",INDEX('Policy Characteristics'!L:L,MATCH($C429,'Policy Characteristics'!$C:$C,0)))</f>
        <v/>
      </c>
    </row>
    <row r="430" spans="1:18" s="76" customFormat="1" x14ac:dyDescent="0.25">
      <c r="A430" s="76" t="str">
        <f>IF(ISBLANK(INDEX('Policy Characteristics'!A:A,MATCH($C430,'Policy Characteristics'!$C:$C,0))),"",INDEX('Policy Characteristics'!A:A,MATCH($C430,'Policy Characteristics'!$C:$C,0)))</f>
        <v>Electricity Supply</v>
      </c>
      <c r="B430" s="200" t="str">
        <f>IF(ISBLANK(INDEX('Policy Characteristics'!B:B,MATCH($C430,'Policy Characteristics'!$C:$C,0))),"",INDEX('Policy Characteristics'!B:B,MATCH($C430,'Policy Characteristics'!$C:$C,0)))</f>
        <v>Non BAU Mandated Capacity CCUS Retrofits</v>
      </c>
      <c r="C430" s="76" t="str">
        <f t="shared" ref="C430:C451" si="18">$C$428</f>
        <v>Boolean Use Non BAU Mandated Capacity Retrofit Schedule</v>
      </c>
      <c r="D430" s="78" t="s">
        <v>1657</v>
      </c>
      <c r="E430" s="88"/>
      <c r="F430" s="78" t="s">
        <v>1598</v>
      </c>
      <c r="G430" s="88"/>
      <c r="H430" s="15">
        <v>2291</v>
      </c>
      <c r="I430" s="213" t="s">
        <v>44</v>
      </c>
      <c r="J430" s="202" t="str">
        <f>IF(ISBLANK(INDEX('Policy Characteristics'!D:D,MATCH($C430,'Policy Characteristics'!$C:$C,0))),"",INDEX('Policy Characteristics'!D:D,MATCH($C430,'Policy Characteristics'!$C:$C,0)))</f>
        <v>Non BAU Mandated Capacity CCUS Retrofits</v>
      </c>
      <c r="K430" s="76" t="str">
        <f>IF(ISBLANK(INDEX('Policy Characteristics'!E:E,MATCH($C430,'Policy Characteristics'!$C:$C,0))),"",INDEX('Policy Characteristics'!E:E,MATCH($C430,'Policy Characteristics'!$C:$C,0)))</f>
        <v/>
      </c>
      <c r="L430" s="76">
        <f>IF(ISBLANK(INDEX('Policy Characteristics'!F:F,MATCH($C430,'Policy Characteristics'!$C:$C,0))),"",INDEX('Policy Characteristics'!F:F,MATCH($C430,'Policy Characteristics'!$C:$C,0)))</f>
        <v>0</v>
      </c>
      <c r="M430" s="76">
        <f>IF(ISBLANK(INDEX('Policy Characteristics'!G:G,MATCH($C430,'Policy Characteristics'!$C:$C,0))),"",INDEX('Policy Characteristics'!G:G,MATCH($C430,'Policy Characteristics'!$C:$C,0)))</f>
        <v>1</v>
      </c>
      <c r="N430" s="76">
        <f>IF(ISBLANK(INDEX('Policy Characteristics'!H:H,MATCH($C430,'Policy Characteristics'!$C:$C,0))),"",INDEX('Policy Characteristics'!H:H,MATCH($C430,'Policy Characteristics'!$C:$C,0)))</f>
        <v>1</v>
      </c>
      <c r="O430" s="76" t="str">
        <f>IF(ISBLANK(INDEX('Policy Characteristics'!I:I,MATCH($C430,'Policy Characteristics'!$C:$C,0))),"",INDEX('Policy Characteristics'!I:I,MATCH($C430,'Policy Characteristics'!$C:$C,0)))</f>
        <v>on/off</v>
      </c>
      <c r="P430" s="76" t="str">
        <f>IF(ISBLANK(INDEX('Policy Characteristics'!J:J,MATCH($C430,'Policy Characteristics'!$C:$C,0))),"",INDEX('Policy Characteristics'!J:J,MATCH($C430,'Policy Characteristics'!$C:$C,0)))</f>
        <v>**Description:** The business-as-usual case includes all planned CCUS retrofits (as modeled by the EPA for its latest Clean Air Act Section 111 regulations for power plants). Turning this policy lever on assumes those retrofits do not happen.</v>
      </c>
      <c r="Q430" s="76" t="str">
        <f>IF(ISBLANK(INDEX('Policy Characteristics'!K:K,MATCH($C430,'Policy Characteristics'!$C:$C,0))),"",INDEX('Policy Characteristics'!K:K,MATCH($C430,'Policy Characteristics'!$C:$C,0)))</f>
        <v/>
      </c>
      <c r="R430" s="76" t="str">
        <f>IF(ISBLANK(INDEX('Policy Characteristics'!L:L,MATCH($C430,'Policy Characteristics'!$C:$C,0))),"",INDEX('Policy Characteristics'!L:L,MATCH($C430,'Policy Characteristics'!$C:$C,0)))</f>
        <v/>
      </c>
    </row>
    <row r="431" spans="1:18" s="76" customFormat="1" x14ac:dyDescent="0.25">
      <c r="A431" s="76" t="str">
        <f>IF(ISBLANK(INDEX('Policy Characteristics'!A:A,MATCH($C431,'Policy Characteristics'!$C:$C,0))),"",INDEX('Policy Characteristics'!A:A,MATCH($C431,'Policy Characteristics'!$C:$C,0)))</f>
        <v>Electricity Supply</v>
      </c>
      <c r="B431" s="200" t="str">
        <f>IF(ISBLANK(INDEX('Policy Characteristics'!B:B,MATCH($C431,'Policy Characteristics'!$C:$C,0))),"",INDEX('Policy Characteristics'!B:B,MATCH($C431,'Policy Characteristics'!$C:$C,0)))</f>
        <v>Non BAU Mandated Capacity CCUS Retrofits</v>
      </c>
      <c r="C431" s="76" t="str">
        <f t="shared" si="18"/>
        <v>Boolean Use Non BAU Mandated Capacity Retrofit Schedule</v>
      </c>
      <c r="D431" s="78" t="s">
        <v>76</v>
      </c>
      <c r="E431" s="88"/>
      <c r="F431" s="78" t="s">
        <v>1667</v>
      </c>
      <c r="G431" s="88"/>
      <c r="H431" s="15">
        <v>2292</v>
      </c>
      <c r="I431" s="213" t="s">
        <v>44</v>
      </c>
      <c r="J431" s="202" t="str">
        <f>IF(ISBLANK(INDEX('Policy Characteristics'!D:D,MATCH($C431,'Policy Characteristics'!$C:$C,0))),"",INDEX('Policy Characteristics'!D:D,MATCH($C431,'Policy Characteristics'!$C:$C,0)))</f>
        <v>Non BAU Mandated Capacity CCUS Retrofits</v>
      </c>
      <c r="K431" s="76" t="str">
        <f>IF(ISBLANK(INDEX('Policy Characteristics'!E:E,MATCH($C431,'Policy Characteristics'!$C:$C,0))),"",INDEX('Policy Characteristics'!E:E,MATCH($C431,'Policy Characteristics'!$C:$C,0)))</f>
        <v/>
      </c>
      <c r="L431" s="76">
        <f>IF(ISBLANK(INDEX('Policy Characteristics'!F:F,MATCH($C431,'Policy Characteristics'!$C:$C,0))),"",INDEX('Policy Characteristics'!F:F,MATCH($C431,'Policy Characteristics'!$C:$C,0)))</f>
        <v>0</v>
      </c>
      <c r="M431" s="76">
        <f>IF(ISBLANK(INDEX('Policy Characteristics'!G:G,MATCH($C431,'Policy Characteristics'!$C:$C,0))),"",INDEX('Policy Characteristics'!G:G,MATCH($C431,'Policy Characteristics'!$C:$C,0)))</f>
        <v>1</v>
      </c>
      <c r="N431" s="76">
        <f>IF(ISBLANK(INDEX('Policy Characteristics'!H:H,MATCH($C431,'Policy Characteristics'!$C:$C,0))),"",INDEX('Policy Characteristics'!H:H,MATCH($C431,'Policy Characteristics'!$C:$C,0)))</f>
        <v>1</v>
      </c>
      <c r="O431" s="76" t="str">
        <f>IF(ISBLANK(INDEX('Policy Characteristics'!I:I,MATCH($C431,'Policy Characteristics'!$C:$C,0))),"",INDEX('Policy Characteristics'!I:I,MATCH($C431,'Policy Characteristics'!$C:$C,0)))</f>
        <v>on/off</v>
      </c>
      <c r="P431" s="76" t="str">
        <f>IF(ISBLANK(INDEX('Policy Characteristics'!J:J,MATCH($C431,'Policy Characteristics'!$C:$C,0))),"",INDEX('Policy Characteristics'!J:J,MATCH($C431,'Policy Characteristics'!$C:$C,0)))</f>
        <v>**Description:** The business-as-usual case includes all planned CCUS retrofits (as modeled by the EPA for its latest Clean Air Act Section 111 regulations for power plants). Turning this policy lever on assumes those retrofits do not happen.</v>
      </c>
      <c r="Q431" s="76" t="str">
        <f>IF(ISBLANK(INDEX('Policy Characteristics'!K:K,MATCH($C431,'Policy Characteristics'!$C:$C,0))),"",INDEX('Policy Characteristics'!K:K,MATCH($C431,'Policy Characteristics'!$C:$C,0)))</f>
        <v/>
      </c>
      <c r="R431" s="76" t="str">
        <f>IF(ISBLANK(INDEX('Policy Characteristics'!L:L,MATCH($C431,'Policy Characteristics'!$C:$C,0))),"",INDEX('Policy Characteristics'!L:L,MATCH($C431,'Policy Characteristics'!$C:$C,0)))</f>
        <v/>
      </c>
    </row>
    <row r="432" spans="1:18" s="76" customFormat="1" x14ac:dyDescent="0.25">
      <c r="A432" s="76" t="str">
        <f>IF(ISBLANK(INDEX('Policy Characteristics'!A:A,MATCH($C432,'Policy Characteristics'!$C:$C,0))),"",INDEX('Policy Characteristics'!A:A,MATCH($C432,'Policy Characteristics'!$C:$C,0)))</f>
        <v>Electricity Supply</v>
      </c>
      <c r="B432" s="200" t="str">
        <f>IF(ISBLANK(INDEX('Policy Characteristics'!B:B,MATCH($C432,'Policy Characteristics'!$C:$C,0))),"",INDEX('Policy Characteristics'!B:B,MATCH($C432,'Policy Characteristics'!$C:$C,0)))</f>
        <v>Non BAU Mandated Capacity CCUS Retrofits</v>
      </c>
      <c r="C432" s="76" t="str">
        <f t="shared" si="18"/>
        <v>Boolean Use Non BAU Mandated Capacity Retrofit Schedule</v>
      </c>
      <c r="D432" s="78" t="s">
        <v>77</v>
      </c>
      <c r="E432" s="88"/>
      <c r="F432" s="78" t="s">
        <v>89</v>
      </c>
      <c r="G432" s="88"/>
      <c r="H432" s="15">
        <v>2293</v>
      </c>
      <c r="I432" s="213" t="s">
        <v>44</v>
      </c>
      <c r="J432" s="202" t="str">
        <f>IF(ISBLANK(INDEX('Policy Characteristics'!D:D,MATCH($C432,'Policy Characteristics'!$C:$C,0))),"",INDEX('Policy Characteristics'!D:D,MATCH($C432,'Policy Characteristics'!$C:$C,0)))</f>
        <v>Non BAU Mandated Capacity CCUS Retrofits</v>
      </c>
      <c r="K432" s="76" t="str">
        <f>IF(ISBLANK(INDEX('Policy Characteristics'!E:E,MATCH($C432,'Policy Characteristics'!$C:$C,0))),"",INDEX('Policy Characteristics'!E:E,MATCH($C432,'Policy Characteristics'!$C:$C,0)))</f>
        <v/>
      </c>
      <c r="L432" s="76">
        <f>IF(ISBLANK(INDEX('Policy Characteristics'!F:F,MATCH($C432,'Policy Characteristics'!$C:$C,0))),"",INDEX('Policy Characteristics'!F:F,MATCH($C432,'Policy Characteristics'!$C:$C,0)))</f>
        <v>0</v>
      </c>
      <c r="M432" s="76">
        <f>IF(ISBLANK(INDEX('Policy Characteristics'!G:G,MATCH($C432,'Policy Characteristics'!$C:$C,0))),"",INDEX('Policy Characteristics'!G:G,MATCH($C432,'Policy Characteristics'!$C:$C,0)))</f>
        <v>1</v>
      </c>
      <c r="N432" s="76">
        <f>IF(ISBLANK(INDEX('Policy Characteristics'!H:H,MATCH($C432,'Policy Characteristics'!$C:$C,0))),"",INDEX('Policy Characteristics'!H:H,MATCH($C432,'Policy Characteristics'!$C:$C,0)))</f>
        <v>1</v>
      </c>
      <c r="O432" s="76" t="str">
        <f>IF(ISBLANK(INDEX('Policy Characteristics'!I:I,MATCH($C432,'Policy Characteristics'!$C:$C,0))),"",INDEX('Policy Characteristics'!I:I,MATCH($C432,'Policy Characteristics'!$C:$C,0)))</f>
        <v>on/off</v>
      </c>
      <c r="P432" s="76" t="str">
        <f>IF(ISBLANK(INDEX('Policy Characteristics'!J:J,MATCH($C432,'Policy Characteristics'!$C:$C,0))),"",INDEX('Policy Characteristics'!J:J,MATCH($C432,'Policy Characteristics'!$C:$C,0)))</f>
        <v>**Description:** The business-as-usual case includes all planned CCUS retrofits (as modeled by the EPA for its latest Clean Air Act Section 111 regulations for power plants). Turning this policy lever on assumes those retrofits do not happen.</v>
      </c>
      <c r="Q432" s="76" t="str">
        <f>IF(ISBLANK(INDEX('Policy Characteristics'!K:K,MATCH($C432,'Policy Characteristics'!$C:$C,0))),"",INDEX('Policy Characteristics'!K:K,MATCH($C432,'Policy Characteristics'!$C:$C,0)))</f>
        <v/>
      </c>
      <c r="R432" s="76" t="str">
        <f>IF(ISBLANK(INDEX('Policy Characteristics'!L:L,MATCH($C432,'Policy Characteristics'!$C:$C,0))),"",INDEX('Policy Characteristics'!L:L,MATCH($C432,'Policy Characteristics'!$C:$C,0)))</f>
        <v/>
      </c>
    </row>
    <row r="433" spans="1:18" s="76" customFormat="1" x14ac:dyDescent="0.25">
      <c r="A433" s="76" t="str">
        <f>IF(ISBLANK(INDEX('Policy Characteristics'!A:A,MATCH($C433,'Policy Characteristics'!$C:$C,0))),"",INDEX('Policy Characteristics'!A:A,MATCH($C433,'Policy Characteristics'!$C:$C,0)))</f>
        <v>Electricity Supply</v>
      </c>
      <c r="B433" s="200" t="str">
        <f>IF(ISBLANK(INDEX('Policy Characteristics'!B:B,MATCH($C433,'Policy Characteristics'!$C:$C,0))),"",INDEX('Policy Characteristics'!B:B,MATCH($C433,'Policy Characteristics'!$C:$C,0)))</f>
        <v>Non BAU Mandated Capacity CCUS Retrofits</v>
      </c>
      <c r="C433" s="76" t="str">
        <f t="shared" si="18"/>
        <v>Boolean Use Non BAU Mandated Capacity Retrofit Schedule</v>
      </c>
      <c r="D433" s="78" t="s">
        <v>446</v>
      </c>
      <c r="E433" s="88"/>
      <c r="F433" s="78" t="s">
        <v>449</v>
      </c>
      <c r="G433" s="88"/>
      <c r="H433" s="15">
        <v>2294</v>
      </c>
      <c r="I433" s="213" t="s">
        <v>44</v>
      </c>
      <c r="J433" s="202" t="str">
        <f>IF(ISBLANK(INDEX('Policy Characteristics'!D:D,MATCH($C433,'Policy Characteristics'!$C:$C,0))),"",INDEX('Policy Characteristics'!D:D,MATCH($C433,'Policy Characteristics'!$C:$C,0)))</f>
        <v>Non BAU Mandated Capacity CCUS Retrofits</v>
      </c>
      <c r="K433" s="76" t="str">
        <f>IF(ISBLANK(INDEX('Policy Characteristics'!E:E,MATCH($C433,'Policy Characteristics'!$C:$C,0))),"",INDEX('Policy Characteristics'!E:E,MATCH($C433,'Policy Characteristics'!$C:$C,0)))</f>
        <v/>
      </c>
      <c r="L433" s="76">
        <f>IF(ISBLANK(INDEX('Policy Characteristics'!F:F,MATCH($C433,'Policy Characteristics'!$C:$C,0))),"",INDEX('Policy Characteristics'!F:F,MATCH($C433,'Policy Characteristics'!$C:$C,0)))</f>
        <v>0</v>
      </c>
      <c r="M433" s="76">
        <f>IF(ISBLANK(INDEX('Policy Characteristics'!G:G,MATCH($C433,'Policy Characteristics'!$C:$C,0))),"",INDEX('Policy Characteristics'!G:G,MATCH($C433,'Policy Characteristics'!$C:$C,0)))</f>
        <v>1</v>
      </c>
      <c r="N433" s="76">
        <f>IF(ISBLANK(INDEX('Policy Characteristics'!H:H,MATCH($C433,'Policy Characteristics'!$C:$C,0))),"",INDEX('Policy Characteristics'!H:H,MATCH($C433,'Policy Characteristics'!$C:$C,0)))</f>
        <v>1</v>
      </c>
      <c r="O433" s="76" t="str">
        <f>IF(ISBLANK(INDEX('Policy Characteristics'!I:I,MATCH($C433,'Policy Characteristics'!$C:$C,0))),"",INDEX('Policy Characteristics'!I:I,MATCH($C433,'Policy Characteristics'!$C:$C,0)))</f>
        <v>on/off</v>
      </c>
      <c r="P433" s="76" t="str">
        <f>IF(ISBLANK(INDEX('Policy Characteristics'!J:J,MATCH($C433,'Policy Characteristics'!$C:$C,0))),"",INDEX('Policy Characteristics'!J:J,MATCH($C433,'Policy Characteristics'!$C:$C,0)))</f>
        <v>**Description:** The business-as-usual case includes all planned CCUS retrofits (as modeled by the EPA for its latest Clean Air Act Section 111 regulations for power plants). Turning this policy lever on assumes those retrofits do not happen.</v>
      </c>
      <c r="Q433" s="76" t="str">
        <f>IF(ISBLANK(INDEX('Policy Characteristics'!K:K,MATCH($C433,'Policy Characteristics'!$C:$C,0))),"",INDEX('Policy Characteristics'!K:K,MATCH($C433,'Policy Characteristics'!$C:$C,0)))</f>
        <v/>
      </c>
      <c r="R433" s="76" t="str">
        <f>IF(ISBLANK(INDEX('Policy Characteristics'!L:L,MATCH($C433,'Policy Characteristics'!$C:$C,0))),"",INDEX('Policy Characteristics'!L:L,MATCH($C433,'Policy Characteristics'!$C:$C,0)))</f>
        <v/>
      </c>
    </row>
    <row r="434" spans="1:18" s="76" customFormat="1" x14ac:dyDescent="0.25">
      <c r="A434" s="76" t="str">
        <f>IF(ISBLANK(INDEX('Policy Characteristics'!A:A,MATCH($C434,'Policy Characteristics'!$C:$C,0))),"",INDEX('Policy Characteristics'!A:A,MATCH($C434,'Policy Characteristics'!$C:$C,0)))</f>
        <v>Electricity Supply</v>
      </c>
      <c r="B434" s="200" t="str">
        <f>IF(ISBLANK(INDEX('Policy Characteristics'!B:B,MATCH($C434,'Policy Characteristics'!$C:$C,0))),"",INDEX('Policy Characteristics'!B:B,MATCH($C434,'Policy Characteristics'!$C:$C,0)))</f>
        <v>Non BAU Mandated Capacity CCUS Retrofits</v>
      </c>
      <c r="C434" s="76" t="str">
        <f t="shared" si="18"/>
        <v>Boolean Use Non BAU Mandated Capacity Retrofit Schedule</v>
      </c>
      <c r="D434" s="78" t="s">
        <v>78</v>
      </c>
      <c r="E434" s="88"/>
      <c r="F434" s="78" t="s">
        <v>90</v>
      </c>
      <c r="G434" s="88"/>
      <c r="H434" s="15">
        <v>2295</v>
      </c>
      <c r="I434" s="213" t="s">
        <v>44</v>
      </c>
      <c r="J434" s="202" t="str">
        <f>IF(ISBLANK(INDEX('Policy Characteristics'!D:D,MATCH($C434,'Policy Characteristics'!$C:$C,0))),"",INDEX('Policy Characteristics'!D:D,MATCH($C434,'Policy Characteristics'!$C:$C,0)))</f>
        <v>Non BAU Mandated Capacity CCUS Retrofits</v>
      </c>
      <c r="K434" s="76" t="str">
        <f>IF(ISBLANK(INDEX('Policy Characteristics'!E:E,MATCH($C434,'Policy Characteristics'!$C:$C,0))),"",INDEX('Policy Characteristics'!E:E,MATCH($C434,'Policy Characteristics'!$C:$C,0)))</f>
        <v/>
      </c>
      <c r="L434" s="76">
        <f>IF(ISBLANK(INDEX('Policy Characteristics'!F:F,MATCH($C434,'Policy Characteristics'!$C:$C,0))),"",INDEX('Policy Characteristics'!F:F,MATCH($C434,'Policy Characteristics'!$C:$C,0)))</f>
        <v>0</v>
      </c>
      <c r="M434" s="76">
        <f>IF(ISBLANK(INDEX('Policy Characteristics'!G:G,MATCH($C434,'Policy Characteristics'!$C:$C,0))),"",INDEX('Policy Characteristics'!G:G,MATCH($C434,'Policy Characteristics'!$C:$C,0)))</f>
        <v>1</v>
      </c>
      <c r="N434" s="76">
        <f>IF(ISBLANK(INDEX('Policy Characteristics'!H:H,MATCH($C434,'Policy Characteristics'!$C:$C,0))),"",INDEX('Policy Characteristics'!H:H,MATCH($C434,'Policy Characteristics'!$C:$C,0)))</f>
        <v>1</v>
      </c>
      <c r="O434" s="76" t="str">
        <f>IF(ISBLANK(INDEX('Policy Characteristics'!I:I,MATCH($C434,'Policy Characteristics'!$C:$C,0))),"",INDEX('Policy Characteristics'!I:I,MATCH($C434,'Policy Characteristics'!$C:$C,0)))</f>
        <v>on/off</v>
      </c>
      <c r="P434" s="76" t="str">
        <f>IF(ISBLANK(INDEX('Policy Characteristics'!J:J,MATCH($C434,'Policy Characteristics'!$C:$C,0))),"",INDEX('Policy Characteristics'!J:J,MATCH($C434,'Policy Characteristics'!$C:$C,0)))</f>
        <v>**Description:** The business-as-usual case includes all planned CCUS retrofits (as modeled by the EPA for its latest Clean Air Act Section 111 regulations for power plants). Turning this policy lever on assumes those retrofits do not happen.</v>
      </c>
      <c r="Q434" s="76" t="str">
        <f>IF(ISBLANK(INDEX('Policy Characteristics'!K:K,MATCH($C434,'Policy Characteristics'!$C:$C,0))),"",INDEX('Policy Characteristics'!K:K,MATCH($C434,'Policy Characteristics'!$C:$C,0)))</f>
        <v/>
      </c>
      <c r="R434" s="76" t="str">
        <f>IF(ISBLANK(INDEX('Policy Characteristics'!L:L,MATCH($C434,'Policy Characteristics'!$C:$C,0))),"",INDEX('Policy Characteristics'!L:L,MATCH($C434,'Policy Characteristics'!$C:$C,0)))</f>
        <v/>
      </c>
    </row>
    <row r="435" spans="1:18" s="76" customFormat="1" x14ac:dyDescent="0.25">
      <c r="A435" s="76" t="str">
        <f>IF(ISBLANK(INDEX('Policy Characteristics'!A:A,MATCH($C435,'Policy Characteristics'!$C:$C,0))),"",INDEX('Policy Characteristics'!A:A,MATCH($C435,'Policy Characteristics'!$C:$C,0)))</f>
        <v>Electricity Supply</v>
      </c>
      <c r="B435" s="200" t="str">
        <f>IF(ISBLANK(INDEX('Policy Characteristics'!B:B,MATCH($C435,'Policy Characteristics'!$C:$C,0))),"",INDEX('Policy Characteristics'!B:B,MATCH($C435,'Policy Characteristics'!$C:$C,0)))</f>
        <v>Non BAU Mandated Capacity CCUS Retrofits</v>
      </c>
      <c r="C435" s="76" t="str">
        <f t="shared" si="18"/>
        <v>Boolean Use Non BAU Mandated Capacity Retrofit Schedule</v>
      </c>
      <c r="D435" s="78" t="s">
        <v>79</v>
      </c>
      <c r="E435" s="88"/>
      <c r="F435" s="78" t="s">
        <v>91</v>
      </c>
      <c r="G435" s="88"/>
      <c r="H435" s="15">
        <v>2296</v>
      </c>
      <c r="I435" s="213" t="s">
        <v>44</v>
      </c>
      <c r="J435" s="202" t="str">
        <f>IF(ISBLANK(INDEX('Policy Characteristics'!D:D,MATCH($C435,'Policy Characteristics'!$C:$C,0))),"",INDEX('Policy Characteristics'!D:D,MATCH($C435,'Policy Characteristics'!$C:$C,0)))</f>
        <v>Non BAU Mandated Capacity CCUS Retrofits</v>
      </c>
      <c r="K435" s="76" t="str">
        <f>IF(ISBLANK(INDEX('Policy Characteristics'!E:E,MATCH($C435,'Policy Characteristics'!$C:$C,0))),"",INDEX('Policy Characteristics'!E:E,MATCH($C435,'Policy Characteristics'!$C:$C,0)))</f>
        <v/>
      </c>
      <c r="L435" s="76">
        <f>IF(ISBLANK(INDEX('Policy Characteristics'!F:F,MATCH($C435,'Policy Characteristics'!$C:$C,0))),"",INDEX('Policy Characteristics'!F:F,MATCH($C435,'Policy Characteristics'!$C:$C,0)))</f>
        <v>0</v>
      </c>
      <c r="M435" s="76">
        <f>IF(ISBLANK(INDEX('Policy Characteristics'!G:G,MATCH($C435,'Policy Characteristics'!$C:$C,0))),"",INDEX('Policy Characteristics'!G:G,MATCH($C435,'Policy Characteristics'!$C:$C,0)))</f>
        <v>1</v>
      </c>
      <c r="N435" s="76">
        <f>IF(ISBLANK(INDEX('Policy Characteristics'!H:H,MATCH($C435,'Policy Characteristics'!$C:$C,0))),"",INDEX('Policy Characteristics'!H:H,MATCH($C435,'Policy Characteristics'!$C:$C,0)))</f>
        <v>1</v>
      </c>
      <c r="O435" s="76" t="str">
        <f>IF(ISBLANK(INDEX('Policy Characteristics'!I:I,MATCH($C435,'Policy Characteristics'!$C:$C,0))),"",INDEX('Policy Characteristics'!I:I,MATCH($C435,'Policy Characteristics'!$C:$C,0)))</f>
        <v>on/off</v>
      </c>
      <c r="P435" s="76" t="str">
        <f>IF(ISBLANK(INDEX('Policy Characteristics'!J:J,MATCH($C435,'Policy Characteristics'!$C:$C,0))),"",INDEX('Policy Characteristics'!J:J,MATCH($C435,'Policy Characteristics'!$C:$C,0)))</f>
        <v>**Description:** The business-as-usual case includes all planned CCUS retrofits (as modeled by the EPA for its latest Clean Air Act Section 111 regulations for power plants). Turning this policy lever on assumes those retrofits do not happen.</v>
      </c>
      <c r="Q435" s="76" t="str">
        <f>IF(ISBLANK(INDEX('Policy Characteristics'!K:K,MATCH($C435,'Policy Characteristics'!$C:$C,0))),"",INDEX('Policy Characteristics'!K:K,MATCH($C435,'Policy Characteristics'!$C:$C,0)))</f>
        <v/>
      </c>
      <c r="R435" s="76" t="str">
        <f>IF(ISBLANK(INDEX('Policy Characteristics'!L:L,MATCH($C435,'Policy Characteristics'!$C:$C,0))),"",INDEX('Policy Characteristics'!L:L,MATCH($C435,'Policy Characteristics'!$C:$C,0)))</f>
        <v/>
      </c>
    </row>
    <row r="436" spans="1:18" s="76" customFormat="1" x14ac:dyDescent="0.25">
      <c r="A436" s="76" t="str">
        <f>IF(ISBLANK(INDEX('Policy Characteristics'!A:A,MATCH($C436,'Policy Characteristics'!$C:$C,0))),"",INDEX('Policy Characteristics'!A:A,MATCH($C436,'Policy Characteristics'!$C:$C,0)))</f>
        <v>Electricity Supply</v>
      </c>
      <c r="B436" s="200" t="str">
        <f>IF(ISBLANK(INDEX('Policy Characteristics'!B:B,MATCH($C436,'Policy Characteristics'!$C:$C,0))),"",INDEX('Policy Characteristics'!B:B,MATCH($C436,'Policy Characteristics'!$C:$C,0)))</f>
        <v>Non BAU Mandated Capacity CCUS Retrofits</v>
      </c>
      <c r="C436" s="76" t="str">
        <f t="shared" si="18"/>
        <v>Boolean Use Non BAU Mandated Capacity Retrofit Schedule</v>
      </c>
      <c r="D436" s="78" t="s">
        <v>80</v>
      </c>
      <c r="E436" s="88"/>
      <c r="F436" s="78" t="s">
        <v>92</v>
      </c>
      <c r="G436" s="88"/>
      <c r="H436" s="15">
        <v>2297</v>
      </c>
      <c r="I436" s="213" t="s">
        <v>44</v>
      </c>
      <c r="J436" s="202" t="str">
        <f>IF(ISBLANK(INDEX('Policy Characteristics'!D:D,MATCH($C436,'Policy Characteristics'!$C:$C,0))),"",INDEX('Policy Characteristics'!D:D,MATCH($C436,'Policy Characteristics'!$C:$C,0)))</f>
        <v>Non BAU Mandated Capacity CCUS Retrofits</v>
      </c>
      <c r="K436" s="76" t="str">
        <f>IF(ISBLANK(INDEX('Policy Characteristics'!E:E,MATCH($C436,'Policy Characteristics'!$C:$C,0))),"",INDEX('Policy Characteristics'!E:E,MATCH($C436,'Policy Characteristics'!$C:$C,0)))</f>
        <v/>
      </c>
      <c r="L436" s="76">
        <f>IF(ISBLANK(INDEX('Policy Characteristics'!F:F,MATCH($C436,'Policy Characteristics'!$C:$C,0))),"",INDEX('Policy Characteristics'!F:F,MATCH($C436,'Policy Characteristics'!$C:$C,0)))</f>
        <v>0</v>
      </c>
      <c r="M436" s="76">
        <f>IF(ISBLANK(INDEX('Policy Characteristics'!G:G,MATCH($C436,'Policy Characteristics'!$C:$C,0))),"",INDEX('Policy Characteristics'!G:G,MATCH($C436,'Policy Characteristics'!$C:$C,0)))</f>
        <v>1</v>
      </c>
      <c r="N436" s="76">
        <f>IF(ISBLANK(INDEX('Policy Characteristics'!H:H,MATCH($C436,'Policy Characteristics'!$C:$C,0))),"",INDEX('Policy Characteristics'!H:H,MATCH($C436,'Policy Characteristics'!$C:$C,0)))</f>
        <v>1</v>
      </c>
      <c r="O436" s="76" t="str">
        <f>IF(ISBLANK(INDEX('Policy Characteristics'!I:I,MATCH($C436,'Policy Characteristics'!$C:$C,0))),"",INDEX('Policy Characteristics'!I:I,MATCH($C436,'Policy Characteristics'!$C:$C,0)))</f>
        <v>on/off</v>
      </c>
      <c r="P436" s="76" t="str">
        <f>IF(ISBLANK(INDEX('Policy Characteristics'!J:J,MATCH($C436,'Policy Characteristics'!$C:$C,0))),"",INDEX('Policy Characteristics'!J:J,MATCH($C436,'Policy Characteristics'!$C:$C,0)))</f>
        <v>**Description:** The business-as-usual case includes all planned CCUS retrofits (as modeled by the EPA for its latest Clean Air Act Section 111 regulations for power plants). Turning this policy lever on assumes those retrofits do not happen.</v>
      </c>
      <c r="Q436" s="76" t="str">
        <f>IF(ISBLANK(INDEX('Policy Characteristics'!K:K,MATCH($C436,'Policy Characteristics'!$C:$C,0))),"",INDEX('Policy Characteristics'!K:K,MATCH($C436,'Policy Characteristics'!$C:$C,0)))</f>
        <v/>
      </c>
      <c r="R436" s="76" t="str">
        <f>IF(ISBLANK(INDEX('Policy Characteristics'!L:L,MATCH($C436,'Policy Characteristics'!$C:$C,0))),"",INDEX('Policy Characteristics'!L:L,MATCH($C436,'Policy Characteristics'!$C:$C,0)))</f>
        <v/>
      </c>
    </row>
    <row r="437" spans="1:18" s="76" customFormat="1" x14ac:dyDescent="0.25">
      <c r="A437" s="76" t="str">
        <f>IF(ISBLANK(INDEX('Policy Characteristics'!A:A,MATCH($C437,'Policy Characteristics'!$C:$C,0))),"",INDEX('Policy Characteristics'!A:A,MATCH($C437,'Policy Characteristics'!$C:$C,0)))</f>
        <v>Electricity Supply</v>
      </c>
      <c r="B437" s="200" t="str">
        <f>IF(ISBLANK(INDEX('Policy Characteristics'!B:B,MATCH($C437,'Policy Characteristics'!$C:$C,0))),"",INDEX('Policy Characteristics'!B:B,MATCH($C437,'Policy Characteristics'!$C:$C,0)))</f>
        <v>Non BAU Mandated Capacity CCUS Retrofits</v>
      </c>
      <c r="C437" s="76" t="str">
        <f t="shared" si="18"/>
        <v>Boolean Use Non BAU Mandated Capacity Retrofit Schedule</v>
      </c>
      <c r="D437" s="78" t="s">
        <v>668</v>
      </c>
      <c r="E437" s="88"/>
      <c r="F437" s="78" t="s">
        <v>434</v>
      </c>
      <c r="G437" s="88"/>
      <c r="H437" s="15">
        <v>2298</v>
      </c>
      <c r="I437" s="213" t="s">
        <v>44</v>
      </c>
      <c r="J437" s="202" t="str">
        <f>IF(ISBLANK(INDEX('Policy Characteristics'!D:D,MATCH($C437,'Policy Characteristics'!$C:$C,0))),"",INDEX('Policy Characteristics'!D:D,MATCH($C437,'Policy Characteristics'!$C:$C,0)))</f>
        <v>Non BAU Mandated Capacity CCUS Retrofits</v>
      </c>
      <c r="K437" s="76" t="str">
        <f>IF(ISBLANK(INDEX('Policy Characteristics'!E:E,MATCH($C437,'Policy Characteristics'!$C:$C,0))),"",INDEX('Policy Characteristics'!E:E,MATCH($C437,'Policy Characteristics'!$C:$C,0)))</f>
        <v/>
      </c>
      <c r="L437" s="76">
        <f>IF(ISBLANK(INDEX('Policy Characteristics'!F:F,MATCH($C437,'Policy Characteristics'!$C:$C,0))),"",INDEX('Policy Characteristics'!F:F,MATCH($C437,'Policy Characteristics'!$C:$C,0)))</f>
        <v>0</v>
      </c>
      <c r="M437" s="76">
        <f>IF(ISBLANK(INDEX('Policy Characteristics'!G:G,MATCH($C437,'Policy Characteristics'!$C:$C,0))),"",INDEX('Policy Characteristics'!G:G,MATCH($C437,'Policy Characteristics'!$C:$C,0)))</f>
        <v>1</v>
      </c>
      <c r="N437" s="76">
        <f>IF(ISBLANK(INDEX('Policy Characteristics'!H:H,MATCH($C437,'Policy Characteristics'!$C:$C,0))),"",INDEX('Policy Characteristics'!H:H,MATCH($C437,'Policy Characteristics'!$C:$C,0)))</f>
        <v>1</v>
      </c>
      <c r="O437" s="76" t="str">
        <f>IF(ISBLANK(INDEX('Policy Characteristics'!I:I,MATCH($C437,'Policy Characteristics'!$C:$C,0))),"",INDEX('Policy Characteristics'!I:I,MATCH($C437,'Policy Characteristics'!$C:$C,0)))</f>
        <v>on/off</v>
      </c>
      <c r="P437" s="76" t="str">
        <f>IF(ISBLANK(INDEX('Policy Characteristics'!J:J,MATCH($C437,'Policy Characteristics'!$C:$C,0))),"",INDEX('Policy Characteristics'!J:J,MATCH($C437,'Policy Characteristics'!$C:$C,0)))</f>
        <v>**Description:** The business-as-usual case includes all planned CCUS retrofits (as modeled by the EPA for its latest Clean Air Act Section 111 regulations for power plants). Turning this policy lever on assumes those retrofits do not happen.</v>
      </c>
      <c r="Q437" s="76" t="str">
        <f>IF(ISBLANK(INDEX('Policy Characteristics'!K:K,MATCH($C437,'Policy Characteristics'!$C:$C,0))),"",INDEX('Policy Characteristics'!K:K,MATCH($C437,'Policy Characteristics'!$C:$C,0)))</f>
        <v/>
      </c>
      <c r="R437" s="76" t="str">
        <f>IF(ISBLANK(INDEX('Policy Characteristics'!L:L,MATCH($C437,'Policy Characteristics'!$C:$C,0))),"",INDEX('Policy Characteristics'!L:L,MATCH($C437,'Policy Characteristics'!$C:$C,0)))</f>
        <v/>
      </c>
    </row>
    <row r="438" spans="1:18" s="76" customFormat="1" x14ac:dyDescent="0.25">
      <c r="A438" s="76" t="str">
        <f>IF(ISBLANK(INDEX('Policy Characteristics'!A:A,MATCH($C438,'Policy Characteristics'!$C:$C,0))),"",INDEX('Policy Characteristics'!A:A,MATCH($C438,'Policy Characteristics'!$C:$C,0)))</f>
        <v>Electricity Supply</v>
      </c>
      <c r="B438" s="200" t="str">
        <f>IF(ISBLANK(INDEX('Policy Characteristics'!B:B,MATCH($C438,'Policy Characteristics'!$C:$C,0))),"",INDEX('Policy Characteristics'!B:B,MATCH($C438,'Policy Characteristics'!$C:$C,0)))</f>
        <v>Non BAU Mandated Capacity CCUS Retrofits</v>
      </c>
      <c r="C438" s="76" t="str">
        <f t="shared" si="18"/>
        <v>Boolean Use Non BAU Mandated Capacity Retrofit Schedule</v>
      </c>
      <c r="D438" s="78" t="s">
        <v>306</v>
      </c>
      <c r="E438" s="88"/>
      <c r="F438" s="78" t="s">
        <v>308</v>
      </c>
      <c r="G438" s="88"/>
      <c r="H438" s="15">
        <v>2299</v>
      </c>
      <c r="I438" s="213" t="s">
        <v>44</v>
      </c>
      <c r="J438" s="202" t="str">
        <f>IF(ISBLANK(INDEX('Policy Characteristics'!D:D,MATCH($C438,'Policy Characteristics'!$C:$C,0))),"",INDEX('Policy Characteristics'!D:D,MATCH($C438,'Policy Characteristics'!$C:$C,0)))</f>
        <v>Non BAU Mandated Capacity CCUS Retrofits</v>
      </c>
      <c r="K438" s="76" t="str">
        <f>IF(ISBLANK(INDEX('Policy Characteristics'!E:E,MATCH($C438,'Policy Characteristics'!$C:$C,0))),"",INDEX('Policy Characteristics'!E:E,MATCH($C438,'Policy Characteristics'!$C:$C,0)))</f>
        <v/>
      </c>
      <c r="L438" s="76">
        <f>IF(ISBLANK(INDEX('Policy Characteristics'!F:F,MATCH($C438,'Policy Characteristics'!$C:$C,0))),"",INDEX('Policy Characteristics'!F:F,MATCH($C438,'Policy Characteristics'!$C:$C,0)))</f>
        <v>0</v>
      </c>
      <c r="M438" s="76">
        <f>IF(ISBLANK(INDEX('Policy Characteristics'!G:G,MATCH($C438,'Policy Characteristics'!$C:$C,0))),"",INDEX('Policy Characteristics'!G:G,MATCH($C438,'Policy Characteristics'!$C:$C,0)))</f>
        <v>1</v>
      </c>
      <c r="N438" s="76">
        <f>IF(ISBLANK(INDEX('Policy Characteristics'!H:H,MATCH($C438,'Policy Characteristics'!$C:$C,0))),"",INDEX('Policy Characteristics'!H:H,MATCH($C438,'Policy Characteristics'!$C:$C,0)))</f>
        <v>1</v>
      </c>
      <c r="O438" s="76" t="str">
        <f>IF(ISBLANK(INDEX('Policy Characteristics'!I:I,MATCH($C438,'Policy Characteristics'!$C:$C,0))),"",INDEX('Policy Characteristics'!I:I,MATCH($C438,'Policy Characteristics'!$C:$C,0)))</f>
        <v>on/off</v>
      </c>
      <c r="P438" s="76" t="str">
        <f>IF(ISBLANK(INDEX('Policy Characteristics'!J:J,MATCH($C438,'Policy Characteristics'!$C:$C,0))),"",INDEX('Policy Characteristics'!J:J,MATCH($C438,'Policy Characteristics'!$C:$C,0)))</f>
        <v>**Description:** The business-as-usual case includes all planned CCUS retrofits (as modeled by the EPA for its latest Clean Air Act Section 111 regulations for power plants). Turning this policy lever on assumes those retrofits do not happen.</v>
      </c>
      <c r="Q438" s="76" t="str">
        <f>IF(ISBLANK(INDEX('Policy Characteristics'!K:K,MATCH($C438,'Policy Characteristics'!$C:$C,0))),"",INDEX('Policy Characteristics'!K:K,MATCH($C438,'Policy Characteristics'!$C:$C,0)))</f>
        <v/>
      </c>
      <c r="R438" s="76" t="str">
        <f>IF(ISBLANK(INDEX('Policy Characteristics'!L:L,MATCH($C438,'Policy Characteristics'!$C:$C,0))),"",INDEX('Policy Characteristics'!L:L,MATCH($C438,'Policy Characteristics'!$C:$C,0)))</f>
        <v/>
      </c>
    </row>
    <row r="439" spans="1:18" s="76" customFormat="1" x14ac:dyDescent="0.25">
      <c r="A439" s="76" t="str">
        <f>IF(ISBLANK(INDEX('Policy Characteristics'!A:A,MATCH($C439,'Policy Characteristics'!$C:$C,0))),"",INDEX('Policy Characteristics'!A:A,MATCH($C439,'Policy Characteristics'!$C:$C,0)))</f>
        <v>Electricity Supply</v>
      </c>
      <c r="B439" s="200" t="str">
        <f>IF(ISBLANK(INDEX('Policy Characteristics'!B:B,MATCH($C439,'Policy Characteristics'!$C:$C,0))),"",INDEX('Policy Characteristics'!B:B,MATCH($C439,'Policy Characteristics'!$C:$C,0)))</f>
        <v>Non BAU Mandated Capacity CCUS Retrofits</v>
      </c>
      <c r="C439" s="76" t="str">
        <f t="shared" si="18"/>
        <v>Boolean Use Non BAU Mandated Capacity Retrofit Schedule</v>
      </c>
      <c r="D439" s="78" t="s">
        <v>307</v>
      </c>
      <c r="E439" s="88"/>
      <c r="F439" s="78" t="s">
        <v>309</v>
      </c>
      <c r="G439" s="88"/>
      <c r="H439" s="15">
        <v>2300</v>
      </c>
      <c r="I439" s="213" t="s">
        <v>44</v>
      </c>
      <c r="J439" s="202" t="str">
        <f>IF(ISBLANK(INDEX('Policy Characteristics'!D:D,MATCH($C439,'Policy Characteristics'!$C:$C,0))),"",INDEX('Policy Characteristics'!D:D,MATCH($C439,'Policy Characteristics'!$C:$C,0)))</f>
        <v>Non BAU Mandated Capacity CCUS Retrofits</v>
      </c>
      <c r="K439" s="76" t="str">
        <f>IF(ISBLANK(INDEX('Policy Characteristics'!E:E,MATCH($C439,'Policy Characteristics'!$C:$C,0))),"",INDEX('Policy Characteristics'!E:E,MATCH($C439,'Policy Characteristics'!$C:$C,0)))</f>
        <v/>
      </c>
      <c r="L439" s="76">
        <f>IF(ISBLANK(INDEX('Policy Characteristics'!F:F,MATCH($C439,'Policy Characteristics'!$C:$C,0))),"",INDEX('Policy Characteristics'!F:F,MATCH($C439,'Policy Characteristics'!$C:$C,0)))</f>
        <v>0</v>
      </c>
      <c r="M439" s="76">
        <f>IF(ISBLANK(INDEX('Policy Characteristics'!G:G,MATCH($C439,'Policy Characteristics'!$C:$C,0))),"",INDEX('Policy Characteristics'!G:G,MATCH($C439,'Policy Characteristics'!$C:$C,0)))</f>
        <v>1</v>
      </c>
      <c r="N439" s="76">
        <f>IF(ISBLANK(INDEX('Policy Characteristics'!H:H,MATCH($C439,'Policy Characteristics'!$C:$C,0))),"",INDEX('Policy Characteristics'!H:H,MATCH($C439,'Policy Characteristics'!$C:$C,0)))</f>
        <v>1</v>
      </c>
      <c r="O439" s="76" t="str">
        <f>IF(ISBLANK(INDEX('Policy Characteristics'!I:I,MATCH($C439,'Policy Characteristics'!$C:$C,0))),"",INDEX('Policy Characteristics'!I:I,MATCH($C439,'Policy Characteristics'!$C:$C,0)))</f>
        <v>on/off</v>
      </c>
      <c r="P439" s="76" t="str">
        <f>IF(ISBLANK(INDEX('Policy Characteristics'!J:J,MATCH($C439,'Policy Characteristics'!$C:$C,0))),"",INDEX('Policy Characteristics'!J:J,MATCH($C439,'Policy Characteristics'!$C:$C,0)))</f>
        <v>**Description:** The business-as-usual case includes all planned CCUS retrofits (as modeled by the EPA for its latest Clean Air Act Section 111 regulations for power plants). Turning this policy lever on assumes those retrofits do not happen.</v>
      </c>
      <c r="Q439" s="76" t="str">
        <f>IF(ISBLANK(INDEX('Policy Characteristics'!K:K,MATCH($C439,'Policy Characteristics'!$C:$C,0))),"",INDEX('Policy Characteristics'!K:K,MATCH($C439,'Policy Characteristics'!$C:$C,0)))</f>
        <v/>
      </c>
      <c r="R439" s="76" t="str">
        <f>IF(ISBLANK(INDEX('Policy Characteristics'!L:L,MATCH($C439,'Policy Characteristics'!$C:$C,0))),"",INDEX('Policy Characteristics'!L:L,MATCH($C439,'Policy Characteristics'!$C:$C,0)))</f>
        <v/>
      </c>
    </row>
    <row r="440" spans="1:18" s="76" customFormat="1" x14ac:dyDescent="0.25">
      <c r="A440" s="76" t="str">
        <f>IF(ISBLANK(INDEX('Policy Characteristics'!A:A,MATCH($C440,'Policy Characteristics'!$C:$C,0))),"",INDEX('Policy Characteristics'!A:A,MATCH($C440,'Policy Characteristics'!$C:$C,0)))</f>
        <v>Electricity Supply</v>
      </c>
      <c r="B440" s="200" t="str">
        <f>IF(ISBLANK(INDEX('Policy Characteristics'!B:B,MATCH($C440,'Policy Characteristics'!$C:$C,0))),"",INDEX('Policy Characteristics'!B:B,MATCH($C440,'Policy Characteristics'!$C:$C,0)))</f>
        <v>Non BAU Mandated Capacity CCUS Retrofits</v>
      </c>
      <c r="C440" s="76" t="str">
        <f t="shared" si="18"/>
        <v>Boolean Use Non BAU Mandated Capacity Retrofit Schedule</v>
      </c>
      <c r="D440" s="78" t="s">
        <v>442</v>
      </c>
      <c r="E440" s="88"/>
      <c r="F440" s="78" t="s">
        <v>441</v>
      </c>
      <c r="G440" s="88"/>
      <c r="H440" s="15">
        <v>2301</v>
      </c>
      <c r="I440" s="213" t="s">
        <v>44</v>
      </c>
      <c r="J440" s="202" t="str">
        <f>IF(ISBLANK(INDEX('Policy Characteristics'!D:D,MATCH($C440,'Policy Characteristics'!$C:$C,0))),"",INDEX('Policy Characteristics'!D:D,MATCH($C440,'Policy Characteristics'!$C:$C,0)))</f>
        <v>Non BAU Mandated Capacity CCUS Retrofits</v>
      </c>
      <c r="K440" s="76" t="str">
        <f>IF(ISBLANK(INDEX('Policy Characteristics'!E:E,MATCH($C440,'Policy Characteristics'!$C:$C,0))),"",INDEX('Policy Characteristics'!E:E,MATCH($C440,'Policy Characteristics'!$C:$C,0)))</f>
        <v/>
      </c>
      <c r="L440" s="76">
        <f>IF(ISBLANK(INDEX('Policy Characteristics'!F:F,MATCH($C440,'Policy Characteristics'!$C:$C,0))),"",INDEX('Policy Characteristics'!F:F,MATCH($C440,'Policy Characteristics'!$C:$C,0)))</f>
        <v>0</v>
      </c>
      <c r="M440" s="76">
        <f>IF(ISBLANK(INDEX('Policy Characteristics'!G:G,MATCH($C440,'Policy Characteristics'!$C:$C,0))),"",INDEX('Policy Characteristics'!G:G,MATCH($C440,'Policy Characteristics'!$C:$C,0)))</f>
        <v>1</v>
      </c>
      <c r="N440" s="76">
        <f>IF(ISBLANK(INDEX('Policy Characteristics'!H:H,MATCH($C440,'Policy Characteristics'!$C:$C,0))),"",INDEX('Policy Characteristics'!H:H,MATCH($C440,'Policy Characteristics'!$C:$C,0)))</f>
        <v>1</v>
      </c>
      <c r="O440" s="76" t="str">
        <f>IF(ISBLANK(INDEX('Policy Characteristics'!I:I,MATCH($C440,'Policy Characteristics'!$C:$C,0))),"",INDEX('Policy Characteristics'!I:I,MATCH($C440,'Policy Characteristics'!$C:$C,0)))</f>
        <v>on/off</v>
      </c>
      <c r="P440" s="76" t="str">
        <f>IF(ISBLANK(INDEX('Policy Characteristics'!J:J,MATCH($C440,'Policy Characteristics'!$C:$C,0))),"",INDEX('Policy Characteristics'!J:J,MATCH($C440,'Policy Characteristics'!$C:$C,0)))</f>
        <v>**Description:** The business-as-usual case includes all planned CCUS retrofits (as modeled by the EPA for its latest Clean Air Act Section 111 regulations for power plants). Turning this policy lever on assumes those retrofits do not happen.</v>
      </c>
      <c r="Q440" s="76" t="str">
        <f>IF(ISBLANK(INDEX('Policy Characteristics'!K:K,MATCH($C440,'Policy Characteristics'!$C:$C,0))),"",INDEX('Policy Characteristics'!K:K,MATCH($C440,'Policy Characteristics'!$C:$C,0)))</f>
        <v/>
      </c>
      <c r="R440" s="76" t="str">
        <f>IF(ISBLANK(INDEX('Policy Characteristics'!L:L,MATCH($C440,'Policy Characteristics'!$C:$C,0))),"",INDEX('Policy Characteristics'!L:L,MATCH($C440,'Policy Characteristics'!$C:$C,0)))</f>
        <v/>
      </c>
    </row>
    <row r="441" spans="1:18" s="76" customFormat="1" x14ac:dyDescent="0.25">
      <c r="A441" s="76" t="str">
        <f>IF(ISBLANK(INDEX('Policy Characteristics'!A:A,MATCH($C441,'Policy Characteristics'!$C:$C,0))),"",INDEX('Policy Characteristics'!A:A,MATCH($C441,'Policy Characteristics'!$C:$C,0)))</f>
        <v>Electricity Supply</v>
      </c>
      <c r="B441" s="200" t="str">
        <f>IF(ISBLANK(INDEX('Policy Characteristics'!B:B,MATCH($C441,'Policy Characteristics'!$C:$C,0))),"",INDEX('Policy Characteristics'!B:B,MATCH($C441,'Policy Characteristics'!$C:$C,0)))</f>
        <v>Non BAU Mandated Capacity CCUS Retrofits</v>
      </c>
      <c r="C441" s="76" t="str">
        <f t="shared" si="18"/>
        <v>Boolean Use Non BAU Mandated Capacity Retrofit Schedule</v>
      </c>
      <c r="D441" s="78" t="s">
        <v>451</v>
      </c>
      <c r="E441" s="88"/>
      <c r="F441" s="78" t="s">
        <v>452</v>
      </c>
      <c r="G441" s="88"/>
      <c r="H441" s="15">
        <v>2302</v>
      </c>
      <c r="I441" s="213" t="s">
        <v>44</v>
      </c>
      <c r="J441" s="202" t="str">
        <f>IF(ISBLANK(INDEX('Policy Characteristics'!D:D,MATCH($C441,'Policy Characteristics'!$C:$C,0))),"",INDEX('Policy Characteristics'!D:D,MATCH($C441,'Policy Characteristics'!$C:$C,0)))</f>
        <v>Non BAU Mandated Capacity CCUS Retrofits</v>
      </c>
      <c r="K441" s="76" t="str">
        <f>IF(ISBLANK(INDEX('Policy Characteristics'!E:E,MATCH($C441,'Policy Characteristics'!$C:$C,0))),"",INDEX('Policy Characteristics'!E:E,MATCH($C441,'Policy Characteristics'!$C:$C,0)))</f>
        <v/>
      </c>
      <c r="L441" s="76">
        <f>IF(ISBLANK(INDEX('Policy Characteristics'!F:F,MATCH($C441,'Policy Characteristics'!$C:$C,0))),"",INDEX('Policy Characteristics'!F:F,MATCH($C441,'Policy Characteristics'!$C:$C,0)))</f>
        <v>0</v>
      </c>
      <c r="M441" s="76">
        <f>IF(ISBLANK(INDEX('Policy Characteristics'!G:G,MATCH($C441,'Policy Characteristics'!$C:$C,0))),"",INDEX('Policy Characteristics'!G:G,MATCH($C441,'Policy Characteristics'!$C:$C,0)))</f>
        <v>1</v>
      </c>
      <c r="N441" s="76">
        <f>IF(ISBLANK(INDEX('Policy Characteristics'!H:H,MATCH($C441,'Policy Characteristics'!$C:$C,0))),"",INDEX('Policy Characteristics'!H:H,MATCH($C441,'Policy Characteristics'!$C:$C,0)))</f>
        <v>1</v>
      </c>
      <c r="O441" s="76" t="str">
        <f>IF(ISBLANK(INDEX('Policy Characteristics'!I:I,MATCH($C441,'Policy Characteristics'!$C:$C,0))),"",INDEX('Policy Characteristics'!I:I,MATCH($C441,'Policy Characteristics'!$C:$C,0)))</f>
        <v>on/off</v>
      </c>
      <c r="P441" s="76" t="str">
        <f>IF(ISBLANK(INDEX('Policy Characteristics'!J:J,MATCH($C441,'Policy Characteristics'!$C:$C,0))),"",INDEX('Policy Characteristics'!J:J,MATCH($C441,'Policy Characteristics'!$C:$C,0)))</f>
        <v>**Description:** The business-as-usual case includes all planned CCUS retrofits (as modeled by the EPA for its latest Clean Air Act Section 111 regulations for power plants). Turning this policy lever on assumes those retrofits do not happen.</v>
      </c>
      <c r="Q441" s="76" t="str">
        <f>IF(ISBLANK(INDEX('Policy Characteristics'!K:K,MATCH($C441,'Policy Characteristics'!$C:$C,0))),"",INDEX('Policy Characteristics'!K:K,MATCH($C441,'Policy Characteristics'!$C:$C,0)))</f>
        <v/>
      </c>
      <c r="R441" s="76" t="str">
        <f>IF(ISBLANK(INDEX('Policy Characteristics'!L:L,MATCH($C441,'Policy Characteristics'!$C:$C,0))),"",INDEX('Policy Characteristics'!L:L,MATCH($C441,'Policy Characteristics'!$C:$C,0)))</f>
        <v/>
      </c>
    </row>
    <row r="442" spans="1:18" s="76" customFormat="1" x14ac:dyDescent="0.25">
      <c r="A442" s="76" t="str">
        <f>IF(ISBLANK(INDEX('Policy Characteristics'!A:A,MATCH($C442,'Policy Characteristics'!$C:$C,0))),"",INDEX('Policy Characteristics'!A:A,MATCH($C442,'Policy Characteristics'!$C:$C,0)))</f>
        <v>Electricity Supply</v>
      </c>
      <c r="B442" s="200" t="str">
        <f>IF(ISBLANK(INDEX('Policy Characteristics'!B:B,MATCH($C442,'Policy Characteristics'!$C:$C,0))),"",INDEX('Policy Characteristics'!B:B,MATCH($C442,'Policy Characteristics'!$C:$C,0)))</f>
        <v>Non BAU Mandated Capacity CCUS Retrofits</v>
      </c>
      <c r="C442" s="76" t="str">
        <f t="shared" si="18"/>
        <v>Boolean Use Non BAU Mandated Capacity Retrofit Schedule</v>
      </c>
      <c r="D442" s="78" t="s">
        <v>988</v>
      </c>
      <c r="E442" s="88"/>
      <c r="F442" s="78" t="s">
        <v>712</v>
      </c>
      <c r="G442" s="88"/>
      <c r="H442" s="15">
        <v>2303</v>
      </c>
      <c r="I442" s="213" t="s">
        <v>44</v>
      </c>
      <c r="J442" s="202" t="str">
        <f>IF(ISBLANK(INDEX('Policy Characteristics'!D:D,MATCH($C442,'Policy Characteristics'!$C:$C,0))),"",INDEX('Policy Characteristics'!D:D,MATCH($C442,'Policy Characteristics'!$C:$C,0)))</f>
        <v>Non BAU Mandated Capacity CCUS Retrofits</v>
      </c>
      <c r="K442" s="76" t="str">
        <f>IF(ISBLANK(INDEX('Policy Characteristics'!E:E,MATCH($C442,'Policy Characteristics'!$C:$C,0))),"",INDEX('Policy Characteristics'!E:E,MATCH($C442,'Policy Characteristics'!$C:$C,0)))</f>
        <v/>
      </c>
      <c r="L442" s="76">
        <f>IF(ISBLANK(INDEX('Policy Characteristics'!F:F,MATCH($C442,'Policy Characteristics'!$C:$C,0))),"",INDEX('Policy Characteristics'!F:F,MATCH($C442,'Policy Characteristics'!$C:$C,0)))</f>
        <v>0</v>
      </c>
      <c r="M442" s="76">
        <f>IF(ISBLANK(INDEX('Policy Characteristics'!G:G,MATCH($C442,'Policy Characteristics'!$C:$C,0))),"",INDEX('Policy Characteristics'!G:G,MATCH($C442,'Policy Characteristics'!$C:$C,0)))</f>
        <v>1</v>
      </c>
      <c r="N442" s="76">
        <f>IF(ISBLANK(INDEX('Policy Characteristics'!H:H,MATCH($C442,'Policy Characteristics'!$C:$C,0))),"",INDEX('Policy Characteristics'!H:H,MATCH($C442,'Policy Characteristics'!$C:$C,0)))</f>
        <v>1</v>
      </c>
      <c r="O442" s="76" t="str">
        <f>IF(ISBLANK(INDEX('Policy Characteristics'!I:I,MATCH($C442,'Policy Characteristics'!$C:$C,0))),"",INDEX('Policy Characteristics'!I:I,MATCH($C442,'Policy Characteristics'!$C:$C,0)))</f>
        <v>on/off</v>
      </c>
      <c r="P442" s="76" t="str">
        <f>IF(ISBLANK(INDEX('Policy Characteristics'!J:J,MATCH($C442,'Policy Characteristics'!$C:$C,0))),"",INDEX('Policy Characteristics'!J:J,MATCH($C442,'Policy Characteristics'!$C:$C,0)))</f>
        <v>**Description:** The business-as-usual case includes all planned CCUS retrofits (as modeled by the EPA for its latest Clean Air Act Section 111 regulations for power plants). Turning this policy lever on assumes those retrofits do not happen.</v>
      </c>
      <c r="Q442" s="76" t="str">
        <f>IF(ISBLANK(INDEX('Policy Characteristics'!K:K,MATCH($C442,'Policy Characteristics'!$C:$C,0))),"",INDEX('Policy Characteristics'!K:K,MATCH($C442,'Policy Characteristics'!$C:$C,0)))</f>
        <v/>
      </c>
      <c r="R442" s="76" t="str">
        <f>IF(ISBLANK(INDEX('Policy Characteristics'!L:L,MATCH($C442,'Policy Characteristics'!$C:$C,0))),"",INDEX('Policy Characteristics'!L:L,MATCH($C442,'Policy Characteristics'!$C:$C,0)))</f>
        <v/>
      </c>
    </row>
    <row r="443" spans="1:18" s="76" customFormat="1" x14ac:dyDescent="0.25">
      <c r="A443" s="76" t="str">
        <f>IF(ISBLANK(INDEX('Policy Characteristics'!A:A,MATCH($C443,'Policy Characteristics'!$C:$C,0))),"",INDEX('Policy Characteristics'!A:A,MATCH($C443,'Policy Characteristics'!$C:$C,0)))</f>
        <v>Electricity Supply</v>
      </c>
      <c r="B443" s="200" t="str">
        <f>IF(ISBLANK(INDEX('Policy Characteristics'!B:B,MATCH($C443,'Policy Characteristics'!$C:$C,0))),"",INDEX('Policy Characteristics'!B:B,MATCH($C443,'Policy Characteristics'!$C:$C,0)))</f>
        <v>Non BAU Mandated Capacity CCUS Retrofits</v>
      </c>
      <c r="C443" s="76" t="str">
        <f t="shared" si="18"/>
        <v>Boolean Use Non BAU Mandated Capacity Retrofit Schedule</v>
      </c>
      <c r="D443" s="78" t="s">
        <v>989</v>
      </c>
      <c r="E443" s="88"/>
      <c r="F443" s="78" t="s">
        <v>832</v>
      </c>
      <c r="G443" s="88"/>
      <c r="H443" s="15">
        <v>2304</v>
      </c>
      <c r="I443" s="213" t="s">
        <v>44</v>
      </c>
      <c r="J443" s="202" t="str">
        <f>IF(ISBLANK(INDEX('Policy Characteristics'!D:D,MATCH($C443,'Policy Characteristics'!$C:$C,0))),"",INDEX('Policy Characteristics'!D:D,MATCH($C443,'Policy Characteristics'!$C:$C,0)))</f>
        <v>Non BAU Mandated Capacity CCUS Retrofits</v>
      </c>
      <c r="K443" s="76" t="str">
        <f>IF(ISBLANK(INDEX('Policy Characteristics'!E:E,MATCH($C443,'Policy Characteristics'!$C:$C,0))),"",INDEX('Policy Characteristics'!E:E,MATCH($C443,'Policy Characteristics'!$C:$C,0)))</f>
        <v/>
      </c>
      <c r="L443" s="76">
        <f>IF(ISBLANK(INDEX('Policy Characteristics'!F:F,MATCH($C443,'Policy Characteristics'!$C:$C,0))),"",INDEX('Policy Characteristics'!F:F,MATCH($C443,'Policy Characteristics'!$C:$C,0)))</f>
        <v>0</v>
      </c>
      <c r="M443" s="76">
        <f>IF(ISBLANK(INDEX('Policy Characteristics'!G:G,MATCH($C443,'Policy Characteristics'!$C:$C,0))),"",INDEX('Policy Characteristics'!G:G,MATCH($C443,'Policy Characteristics'!$C:$C,0)))</f>
        <v>1</v>
      </c>
      <c r="N443" s="76">
        <f>IF(ISBLANK(INDEX('Policy Characteristics'!H:H,MATCH($C443,'Policy Characteristics'!$C:$C,0))),"",INDEX('Policy Characteristics'!H:H,MATCH($C443,'Policy Characteristics'!$C:$C,0)))</f>
        <v>1</v>
      </c>
      <c r="O443" s="76" t="str">
        <f>IF(ISBLANK(INDEX('Policy Characteristics'!I:I,MATCH($C443,'Policy Characteristics'!$C:$C,0))),"",INDEX('Policy Characteristics'!I:I,MATCH($C443,'Policy Characteristics'!$C:$C,0)))</f>
        <v>on/off</v>
      </c>
      <c r="P443" s="76" t="str">
        <f>IF(ISBLANK(INDEX('Policy Characteristics'!J:J,MATCH($C443,'Policy Characteristics'!$C:$C,0))),"",INDEX('Policy Characteristics'!J:J,MATCH($C443,'Policy Characteristics'!$C:$C,0)))</f>
        <v>**Description:** The business-as-usual case includes all planned CCUS retrofits (as modeled by the EPA for its latest Clean Air Act Section 111 regulations for power plants). Turning this policy lever on assumes those retrofits do not happen.</v>
      </c>
      <c r="Q443" s="76" t="str">
        <f>IF(ISBLANK(INDEX('Policy Characteristics'!K:K,MATCH($C443,'Policy Characteristics'!$C:$C,0))),"",INDEX('Policy Characteristics'!K:K,MATCH($C443,'Policy Characteristics'!$C:$C,0)))</f>
        <v/>
      </c>
      <c r="R443" s="76" t="str">
        <f>IF(ISBLANK(INDEX('Policy Characteristics'!L:L,MATCH($C443,'Policy Characteristics'!$C:$C,0))),"",INDEX('Policy Characteristics'!L:L,MATCH($C443,'Policy Characteristics'!$C:$C,0)))</f>
        <v/>
      </c>
    </row>
    <row r="444" spans="1:18" s="76" customFormat="1" x14ac:dyDescent="0.25">
      <c r="A444" s="76" t="str">
        <f>IF(ISBLANK(INDEX('Policy Characteristics'!A:A,MATCH($C444,'Policy Characteristics'!$C:$C,0))),"",INDEX('Policy Characteristics'!A:A,MATCH($C444,'Policy Characteristics'!$C:$C,0)))</f>
        <v>Electricity Supply</v>
      </c>
      <c r="B444" s="200" t="str">
        <f>IF(ISBLANK(INDEX('Policy Characteristics'!B:B,MATCH($C444,'Policy Characteristics'!$C:$C,0))),"",INDEX('Policy Characteristics'!B:B,MATCH($C444,'Policy Characteristics'!$C:$C,0)))</f>
        <v>Non BAU Mandated Capacity CCUS Retrofits</v>
      </c>
      <c r="C444" s="76" t="str">
        <f t="shared" si="18"/>
        <v>Boolean Use Non BAU Mandated Capacity Retrofit Schedule</v>
      </c>
      <c r="D444" s="78" t="s">
        <v>990</v>
      </c>
      <c r="E444" s="88"/>
      <c r="F444" s="78" t="s">
        <v>714</v>
      </c>
      <c r="G444" s="88"/>
      <c r="H444" s="15">
        <v>2305</v>
      </c>
      <c r="I444" s="213" t="s">
        <v>44</v>
      </c>
      <c r="J444" s="202" t="str">
        <f>IF(ISBLANK(INDEX('Policy Characteristics'!D:D,MATCH($C444,'Policy Characteristics'!$C:$C,0))),"",INDEX('Policy Characteristics'!D:D,MATCH($C444,'Policy Characteristics'!$C:$C,0)))</f>
        <v>Non BAU Mandated Capacity CCUS Retrofits</v>
      </c>
      <c r="K444" s="76" t="str">
        <f>IF(ISBLANK(INDEX('Policy Characteristics'!E:E,MATCH($C444,'Policy Characteristics'!$C:$C,0))),"",INDEX('Policy Characteristics'!E:E,MATCH($C444,'Policy Characteristics'!$C:$C,0)))</f>
        <v/>
      </c>
      <c r="L444" s="76">
        <f>IF(ISBLANK(INDEX('Policy Characteristics'!F:F,MATCH($C444,'Policy Characteristics'!$C:$C,0))),"",INDEX('Policy Characteristics'!F:F,MATCH($C444,'Policy Characteristics'!$C:$C,0)))</f>
        <v>0</v>
      </c>
      <c r="M444" s="76">
        <f>IF(ISBLANK(INDEX('Policy Characteristics'!G:G,MATCH($C444,'Policy Characteristics'!$C:$C,0))),"",INDEX('Policy Characteristics'!G:G,MATCH($C444,'Policy Characteristics'!$C:$C,0)))</f>
        <v>1</v>
      </c>
      <c r="N444" s="76">
        <f>IF(ISBLANK(INDEX('Policy Characteristics'!H:H,MATCH($C444,'Policy Characteristics'!$C:$C,0))),"",INDEX('Policy Characteristics'!H:H,MATCH($C444,'Policy Characteristics'!$C:$C,0)))</f>
        <v>1</v>
      </c>
      <c r="O444" s="76" t="str">
        <f>IF(ISBLANK(INDEX('Policy Characteristics'!I:I,MATCH($C444,'Policy Characteristics'!$C:$C,0))),"",INDEX('Policy Characteristics'!I:I,MATCH($C444,'Policy Characteristics'!$C:$C,0)))</f>
        <v>on/off</v>
      </c>
      <c r="P444" s="76" t="str">
        <f>IF(ISBLANK(INDEX('Policy Characteristics'!J:J,MATCH($C444,'Policy Characteristics'!$C:$C,0))),"",INDEX('Policy Characteristics'!J:J,MATCH($C444,'Policy Characteristics'!$C:$C,0)))</f>
        <v>**Description:** The business-as-usual case includes all planned CCUS retrofits (as modeled by the EPA for its latest Clean Air Act Section 111 regulations for power plants). Turning this policy lever on assumes those retrofits do not happen.</v>
      </c>
      <c r="Q444" s="76" t="str">
        <f>IF(ISBLANK(INDEX('Policy Characteristics'!K:K,MATCH($C444,'Policy Characteristics'!$C:$C,0))),"",INDEX('Policy Characteristics'!K:K,MATCH($C444,'Policy Characteristics'!$C:$C,0)))</f>
        <v/>
      </c>
      <c r="R444" s="76" t="str">
        <f>IF(ISBLANK(INDEX('Policy Characteristics'!L:L,MATCH($C444,'Policy Characteristics'!$C:$C,0))),"",INDEX('Policy Characteristics'!L:L,MATCH($C444,'Policy Characteristics'!$C:$C,0)))</f>
        <v/>
      </c>
    </row>
    <row r="445" spans="1:18" s="76" customFormat="1" x14ac:dyDescent="0.25">
      <c r="A445" s="76" t="str">
        <f>IF(ISBLANK(INDEX('Policy Characteristics'!A:A,MATCH($C445,'Policy Characteristics'!$C:$C,0))),"",INDEX('Policy Characteristics'!A:A,MATCH($C445,'Policy Characteristics'!$C:$C,0)))</f>
        <v>Electricity Supply</v>
      </c>
      <c r="B445" s="200" t="str">
        <f>IF(ISBLANK(INDEX('Policy Characteristics'!B:B,MATCH($C445,'Policy Characteristics'!$C:$C,0))),"",INDEX('Policy Characteristics'!B:B,MATCH($C445,'Policy Characteristics'!$C:$C,0)))</f>
        <v>Non BAU Mandated Capacity CCUS Retrofits</v>
      </c>
      <c r="C445" s="76" t="str">
        <f t="shared" si="18"/>
        <v>Boolean Use Non BAU Mandated Capacity Retrofit Schedule</v>
      </c>
      <c r="D445" s="78" t="s">
        <v>1655</v>
      </c>
      <c r="E445" s="88"/>
      <c r="F445" s="78" t="s">
        <v>1662</v>
      </c>
      <c r="G445" s="88"/>
      <c r="H445" s="15">
        <v>2306</v>
      </c>
      <c r="I445" s="213" t="s">
        <v>43</v>
      </c>
      <c r="J445" s="202" t="str">
        <f>IF(ISBLANK(INDEX('Policy Characteristics'!D:D,MATCH($C445,'Policy Characteristics'!$C:$C,0))),"",INDEX('Policy Characteristics'!D:D,MATCH($C445,'Policy Characteristics'!$C:$C,0)))</f>
        <v>Non BAU Mandated Capacity CCUS Retrofits</v>
      </c>
      <c r="K445" s="76" t="str">
        <f>IF(ISBLANK(INDEX('Policy Characteristics'!E:E,MATCH($C445,'Policy Characteristics'!$C:$C,0))),"",INDEX('Policy Characteristics'!E:E,MATCH($C445,'Policy Characteristics'!$C:$C,0)))</f>
        <v/>
      </c>
      <c r="L445" s="76">
        <f>IF(ISBLANK(INDEX('Policy Characteristics'!F:F,MATCH($C445,'Policy Characteristics'!$C:$C,0))),"",INDEX('Policy Characteristics'!F:F,MATCH($C445,'Policy Characteristics'!$C:$C,0)))</f>
        <v>0</v>
      </c>
      <c r="M445" s="76">
        <f>IF(ISBLANK(INDEX('Policy Characteristics'!G:G,MATCH($C445,'Policy Characteristics'!$C:$C,0))),"",INDEX('Policy Characteristics'!G:G,MATCH($C445,'Policy Characteristics'!$C:$C,0)))</f>
        <v>1</v>
      </c>
      <c r="N445" s="76">
        <f>IF(ISBLANK(INDEX('Policy Characteristics'!H:H,MATCH($C445,'Policy Characteristics'!$C:$C,0))),"",INDEX('Policy Characteristics'!H:H,MATCH($C445,'Policy Characteristics'!$C:$C,0)))</f>
        <v>1</v>
      </c>
      <c r="O445" s="76" t="str">
        <f>IF(ISBLANK(INDEX('Policy Characteristics'!I:I,MATCH($C445,'Policy Characteristics'!$C:$C,0))),"",INDEX('Policy Characteristics'!I:I,MATCH($C445,'Policy Characteristics'!$C:$C,0)))</f>
        <v>on/off</v>
      </c>
      <c r="P445" s="76" t="str">
        <f>IF(ISBLANK(INDEX('Policy Characteristics'!J:J,MATCH($C445,'Policy Characteristics'!$C:$C,0))),"",INDEX('Policy Characteristics'!J:J,MATCH($C445,'Policy Characteristics'!$C:$C,0)))</f>
        <v>**Description:** The business-as-usual case includes all planned CCUS retrofits (as modeled by the EPA for its latest Clean Air Act Section 111 regulations for power plants). Turning this policy lever on assumes those retrofits do not happen.</v>
      </c>
      <c r="Q445" s="76" t="str">
        <f>IF(ISBLANK(INDEX('Policy Characteristics'!K:K,MATCH($C445,'Policy Characteristics'!$C:$C,0))),"",INDEX('Policy Characteristics'!K:K,MATCH($C445,'Policy Characteristics'!$C:$C,0)))</f>
        <v/>
      </c>
      <c r="R445" s="76" t="str">
        <f>IF(ISBLANK(INDEX('Policy Characteristics'!L:L,MATCH($C445,'Policy Characteristics'!$C:$C,0))),"",INDEX('Policy Characteristics'!L:L,MATCH($C445,'Policy Characteristics'!$C:$C,0)))</f>
        <v/>
      </c>
    </row>
    <row r="446" spans="1:18" s="76" customFormat="1" x14ac:dyDescent="0.25">
      <c r="A446" s="76" t="str">
        <f>IF(ISBLANK(INDEX('Policy Characteristics'!A:A,MATCH($C446,'Policy Characteristics'!$C:$C,0))),"",INDEX('Policy Characteristics'!A:A,MATCH($C446,'Policy Characteristics'!$C:$C,0)))</f>
        <v>Electricity Supply</v>
      </c>
      <c r="B446" s="200" t="str">
        <f>IF(ISBLANK(INDEX('Policy Characteristics'!B:B,MATCH($C446,'Policy Characteristics'!$C:$C,0))),"",INDEX('Policy Characteristics'!B:B,MATCH($C446,'Policy Characteristics'!$C:$C,0)))</f>
        <v>Non BAU Mandated Capacity CCUS Retrofits</v>
      </c>
      <c r="C446" s="76" t="str">
        <f t="shared" si="18"/>
        <v>Boolean Use Non BAU Mandated Capacity Retrofit Schedule</v>
      </c>
      <c r="D446" s="78" t="s">
        <v>1658</v>
      </c>
      <c r="E446" s="88"/>
      <c r="F446" s="78" t="s">
        <v>1663</v>
      </c>
      <c r="G446" s="88"/>
      <c r="H446" s="15">
        <v>2307</v>
      </c>
      <c r="I446" s="213" t="s">
        <v>44</v>
      </c>
      <c r="J446" s="202" t="str">
        <f>IF(ISBLANK(INDEX('Policy Characteristics'!D:D,MATCH($C446,'Policy Characteristics'!$C:$C,0))),"",INDEX('Policy Characteristics'!D:D,MATCH($C446,'Policy Characteristics'!$C:$C,0)))</f>
        <v>Non BAU Mandated Capacity CCUS Retrofits</v>
      </c>
      <c r="K446" s="76" t="str">
        <f>IF(ISBLANK(INDEX('Policy Characteristics'!E:E,MATCH($C446,'Policy Characteristics'!$C:$C,0))),"",INDEX('Policy Characteristics'!E:E,MATCH($C446,'Policy Characteristics'!$C:$C,0)))</f>
        <v/>
      </c>
      <c r="L446" s="76">
        <f>IF(ISBLANK(INDEX('Policy Characteristics'!F:F,MATCH($C446,'Policy Characteristics'!$C:$C,0))),"",INDEX('Policy Characteristics'!F:F,MATCH($C446,'Policy Characteristics'!$C:$C,0)))</f>
        <v>0</v>
      </c>
      <c r="M446" s="76">
        <f>IF(ISBLANK(INDEX('Policy Characteristics'!G:G,MATCH($C446,'Policy Characteristics'!$C:$C,0))),"",INDEX('Policy Characteristics'!G:G,MATCH($C446,'Policy Characteristics'!$C:$C,0)))</f>
        <v>1</v>
      </c>
      <c r="N446" s="76">
        <f>IF(ISBLANK(INDEX('Policy Characteristics'!H:H,MATCH($C446,'Policy Characteristics'!$C:$C,0))),"",INDEX('Policy Characteristics'!H:H,MATCH($C446,'Policy Characteristics'!$C:$C,0)))</f>
        <v>1</v>
      </c>
      <c r="O446" s="76" t="str">
        <f>IF(ISBLANK(INDEX('Policy Characteristics'!I:I,MATCH($C446,'Policy Characteristics'!$C:$C,0))),"",INDEX('Policy Characteristics'!I:I,MATCH($C446,'Policy Characteristics'!$C:$C,0)))</f>
        <v>on/off</v>
      </c>
      <c r="P446" s="76" t="str">
        <f>IF(ISBLANK(INDEX('Policy Characteristics'!J:J,MATCH($C446,'Policy Characteristics'!$C:$C,0))),"",INDEX('Policy Characteristics'!J:J,MATCH($C446,'Policy Characteristics'!$C:$C,0)))</f>
        <v>**Description:** The business-as-usual case includes all planned CCUS retrofits (as modeled by the EPA for its latest Clean Air Act Section 111 regulations for power plants). Turning this policy lever on assumes those retrofits do not happen.</v>
      </c>
      <c r="Q446" s="76" t="str">
        <f>IF(ISBLANK(INDEX('Policy Characteristics'!K:K,MATCH($C446,'Policy Characteristics'!$C:$C,0))),"",INDEX('Policy Characteristics'!K:K,MATCH($C446,'Policy Characteristics'!$C:$C,0)))</f>
        <v/>
      </c>
      <c r="R446" s="76" t="str">
        <f>IF(ISBLANK(INDEX('Policy Characteristics'!L:L,MATCH($C446,'Policy Characteristics'!$C:$C,0))),"",INDEX('Policy Characteristics'!L:L,MATCH($C446,'Policy Characteristics'!$C:$C,0)))</f>
        <v/>
      </c>
    </row>
    <row r="447" spans="1:18" s="76" customFormat="1" x14ac:dyDescent="0.25">
      <c r="A447" s="76" t="str">
        <f>IF(ISBLANK(INDEX('Policy Characteristics'!A:A,MATCH($C447,'Policy Characteristics'!$C:$C,0))),"",INDEX('Policy Characteristics'!A:A,MATCH($C447,'Policy Characteristics'!$C:$C,0)))</f>
        <v>Electricity Supply</v>
      </c>
      <c r="B447" s="200" t="str">
        <f>IF(ISBLANK(INDEX('Policy Characteristics'!B:B,MATCH($C447,'Policy Characteristics'!$C:$C,0))),"",INDEX('Policy Characteristics'!B:B,MATCH($C447,'Policy Characteristics'!$C:$C,0)))</f>
        <v>Non BAU Mandated Capacity CCUS Retrofits</v>
      </c>
      <c r="C447" s="76" t="str">
        <f t="shared" si="18"/>
        <v>Boolean Use Non BAU Mandated Capacity Retrofit Schedule</v>
      </c>
      <c r="D447" s="78" t="s">
        <v>1659</v>
      </c>
      <c r="E447" s="88"/>
      <c r="F447" s="78" t="s">
        <v>1664</v>
      </c>
      <c r="G447" s="88"/>
      <c r="H447" s="15">
        <v>2308</v>
      </c>
      <c r="I447" s="213" t="s">
        <v>44</v>
      </c>
      <c r="J447" s="202" t="str">
        <f>IF(ISBLANK(INDEX('Policy Characteristics'!D:D,MATCH($C447,'Policy Characteristics'!$C:$C,0))),"",INDEX('Policy Characteristics'!D:D,MATCH($C447,'Policy Characteristics'!$C:$C,0)))</f>
        <v>Non BAU Mandated Capacity CCUS Retrofits</v>
      </c>
      <c r="K447" s="76" t="str">
        <f>IF(ISBLANK(INDEX('Policy Characteristics'!E:E,MATCH($C447,'Policy Characteristics'!$C:$C,0))),"",INDEX('Policy Characteristics'!E:E,MATCH($C447,'Policy Characteristics'!$C:$C,0)))</f>
        <v/>
      </c>
      <c r="L447" s="76">
        <f>IF(ISBLANK(INDEX('Policy Characteristics'!F:F,MATCH($C447,'Policy Characteristics'!$C:$C,0))),"",INDEX('Policy Characteristics'!F:F,MATCH($C447,'Policy Characteristics'!$C:$C,0)))</f>
        <v>0</v>
      </c>
      <c r="M447" s="76">
        <f>IF(ISBLANK(INDEX('Policy Characteristics'!G:G,MATCH($C447,'Policy Characteristics'!$C:$C,0))),"",INDEX('Policy Characteristics'!G:G,MATCH($C447,'Policy Characteristics'!$C:$C,0)))</f>
        <v>1</v>
      </c>
      <c r="N447" s="76">
        <f>IF(ISBLANK(INDEX('Policy Characteristics'!H:H,MATCH($C447,'Policy Characteristics'!$C:$C,0))),"",INDEX('Policy Characteristics'!H:H,MATCH($C447,'Policy Characteristics'!$C:$C,0)))</f>
        <v>1</v>
      </c>
      <c r="O447" s="76" t="str">
        <f>IF(ISBLANK(INDEX('Policy Characteristics'!I:I,MATCH($C447,'Policy Characteristics'!$C:$C,0))),"",INDEX('Policy Characteristics'!I:I,MATCH($C447,'Policy Characteristics'!$C:$C,0)))</f>
        <v>on/off</v>
      </c>
      <c r="P447" s="76" t="str">
        <f>IF(ISBLANK(INDEX('Policy Characteristics'!J:J,MATCH($C447,'Policy Characteristics'!$C:$C,0))),"",INDEX('Policy Characteristics'!J:J,MATCH($C447,'Policy Characteristics'!$C:$C,0)))</f>
        <v>**Description:** The business-as-usual case includes all planned CCUS retrofits (as modeled by the EPA for its latest Clean Air Act Section 111 regulations for power plants). Turning this policy lever on assumes those retrofits do not happen.</v>
      </c>
      <c r="Q447" s="76" t="str">
        <f>IF(ISBLANK(INDEX('Policy Characteristics'!K:K,MATCH($C447,'Policy Characteristics'!$C:$C,0))),"",INDEX('Policy Characteristics'!K:K,MATCH($C447,'Policy Characteristics'!$C:$C,0)))</f>
        <v/>
      </c>
      <c r="R447" s="76" t="str">
        <f>IF(ISBLANK(INDEX('Policy Characteristics'!L:L,MATCH($C447,'Policy Characteristics'!$C:$C,0))),"",INDEX('Policy Characteristics'!L:L,MATCH($C447,'Policy Characteristics'!$C:$C,0)))</f>
        <v/>
      </c>
    </row>
    <row r="448" spans="1:18" s="76" customFormat="1" x14ac:dyDescent="0.25">
      <c r="A448" s="76" t="str">
        <f>IF(ISBLANK(INDEX('Policy Characteristics'!A:A,MATCH($C448,'Policy Characteristics'!$C:$C,0))),"",INDEX('Policy Characteristics'!A:A,MATCH($C448,'Policy Characteristics'!$C:$C,0)))</f>
        <v>Electricity Supply</v>
      </c>
      <c r="B448" s="200" t="str">
        <f>IF(ISBLANK(INDEX('Policy Characteristics'!B:B,MATCH($C448,'Policy Characteristics'!$C:$C,0))),"",INDEX('Policy Characteristics'!B:B,MATCH($C448,'Policy Characteristics'!$C:$C,0)))</f>
        <v>Non BAU Mandated Capacity CCUS Retrofits</v>
      </c>
      <c r="C448" s="76" t="str">
        <f t="shared" si="18"/>
        <v>Boolean Use Non BAU Mandated Capacity Retrofit Schedule</v>
      </c>
      <c r="D448" s="78" t="s">
        <v>1660</v>
      </c>
      <c r="E448" s="88"/>
      <c r="F448" s="78" t="s">
        <v>1665</v>
      </c>
      <c r="G448" s="88"/>
      <c r="H448" s="15">
        <v>2309</v>
      </c>
      <c r="I448" s="213" t="s">
        <v>44</v>
      </c>
      <c r="J448" s="202" t="str">
        <f>IF(ISBLANK(INDEX('Policy Characteristics'!D:D,MATCH($C448,'Policy Characteristics'!$C:$C,0))),"",INDEX('Policy Characteristics'!D:D,MATCH($C448,'Policy Characteristics'!$C:$C,0)))</f>
        <v>Non BAU Mandated Capacity CCUS Retrofits</v>
      </c>
      <c r="K448" s="76" t="str">
        <f>IF(ISBLANK(INDEX('Policy Characteristics'!E:E,MATCH($C448,'Policy Characteristics'!$C:$C,0))),"",INDEX('Policy Characteristics'!E:E,MATCH($C448,'Policy Characteristics'!$C:$C,0)))</f>
        <v/>
      </c>
      <c r="L448" s="76">
        <f>IF(ISBLANK(INDEX('Policy Characteristics'!F:F,MATCH($C448,'Policy Characteristics'!$C:$C,0))),"",INDEX('Policy Characteristics'!F:F,MATCH($C448,'Policy Characteristics'!$C:$C,0)))</f>
        <v>0</v>
      </c>
      <c r="M448" s="76">
        <f>IF(ISBLANK(INDEX('Policy Characteristics'!G:G,MATCH($C448,'Policy Characteristics'!$C:$C,0))),"",INDEX('Policy Characteristics'!G:G,MATCH($C448,'Policy Characteristics'!$C:$C,0)))</f>
        <v>1</v>
      </c>
      <c r="N448" s="76">
        <f>IF(ISBLANK(INDEX('Policy Characteristics'!H:H,MATCH($C448,'Policy Characteristics'!$C:$C,0))),"",INDEX('Policy Characteristics'!H:H,MATCH($C448,'Policy Characteristics'!$C:$C,0)))</f>
        <v>1</v>
      </c>
      <c r="O448" s="76" t="str">
        <f>IF(ISBLANK(INDEX('Policy Characteristics'!I:I,MATCH($C448,'Policy Characteristics'!$C:$C,0))),"",INDEX('Policy Characteristics'!I:I,MATCH($C448,'Policy Characteristics'!$C:$C,0)))</f>
        <v>on/off</v>
      </c>
      <c r="P448" s="76" t="str">
        <f>IF(ISBLANK(INDEX('Policy Characteristics'!J:J,MATCH($C448,'Policy Characteristics'!$C:$C,0))),"",INDEX('Policy Characteristics'!J:J,MATCH($C448,'Policy Characteristics'!$C:$C,0)))</f>
        <v>**Description:** The business-as-usual case includes all planned CCUS retrofits (as modeled by the EPA for its latest Clean Air Act Section 111 regulations for power plants). Turning this policy lever on assumes those retrofits do not happen.</v>
      </c>
      <c r="Q448" s="76" t="str">
        <f>IF(ISBLANK(INDEX('Policy Characteristics'!K:K,MATCH($C448,'Policy Characteristics'!$C:$C,0))),"",INDEX('Policy Characteristics'!K:K,MATCH($C448,'Policy Characteristics'!$C:$C,0)))</f>
        <v/>
      </c>
      <c r="R448" s="76" t="str">
        <f>IF(ISBLANK(INDEX('Policy Characteristics'!L:L,MATCH($C448,'Policy Characteristics'!$C:$C,0))),"",INDEX('Policy Characteristics'!L:L,MATCH($C448,'Policy Characteristics'!$C:$C,0)))</f>
        <v/>
      </c>
    </row>
    <row r="449" spans="1:18" s="76" customFormat="1" x14ac:dyDescent="0.25">
      <c r="A449" s="76" t="str">
        <f>IF(ISBLANK(INDEX('Policy Characteristics'!A:A,MATCH($C449,'Policy Characteristics'!$C:$C,0))),"",INDEX('Policy Characteristics'!A:A,MATCH($C449,'Policy Characteristics'!$C:$C,0)))</f>
        <v>Electricity Supply</v>
      </c>
      <c r="B449" s="200" t="str">
        <f>IF(ISBLANK(INDEX('Policy Characteristics'!B:B,MATCH($C449,'Policy Characteristics'!$C:$C,0))),"",INDEX('Policy Characteristics'!B:B,MATCH($C449,'Policy Characteristics'!$C:$C,0)))</f>
        <v>Non BAU Mandated Capacity CCUS Retrofits</v>
      </c>
      <c r="C449" s="76" t="str">
        <f t="shared" si="18"/>
        <v>Boolean Use Non BAU Mandated Capacity Retrofit Schedule</v>
      </c>
      <c r="D449" s="78" t="s">
        <v>1661</v>
      </c>
      <c r="E449" s="88"/>
      <c r="F449" s="78" t="s">
        <v>1666</v>
      </c>
      <c r="G449" s="88"/>
      <c r="H449" s="15">
        <v>2310</v>
      </c>
      <c r="I449" s="213" t="s">
        <v>44</v>
      </c>
      <c r="J449" s="202" t="str">
        <f>IF(ISBLANK(INDEX('Policy Characteristics'!D:D,MATCH($C449,'Policy Characteristics'!$C:$C,0))),"",INDEX('Policy Characteristics'!D:D,MATCH($C449,'Policy Characteristics'!$C:$C,0)))</f>
        <v>Non BAU Mandated Capacity CCUS Retrofits</v>
      </c>
      <c r="K449" s="76" t="str">
        <f>IF(ISBLANK(INDEX('Policy Characteristics'!E:E,MATCH($C449,'Policy Characteristics'!$C:$C,0))),"",INDEX('Policy Characteristics'!E:E,MATCH($C449,'Policy Characteristics'!$C:$C,0)))</f>
        <v/>
      </c>
      <c r="L449" s="76">
        <f>IF(ISBLANK(INDEX('Policy Characteristics'!F:F,MATCH($C449,'Policy Characteristics'!$C:$C,0))),"",INDEX('Policy Characteristics'!F:F,MATCH($C449,'Policy Characteristics'!$C:$C,0)))</f>
        <v>0</v>
      </c>
      <c r="M449" s="76">
        <f>IF(ISBLANK(INDEX('Policy Characteristics'!G:G,MATCH($C449,'Policy Characteristics'!$C:$C,0))),"",INDEX('Policy Characteristics'!G:G,MATCH($C449,'Policy Characteristics'!$C:$C,0)))</f>
        <v>1</v>
      </c>
      <c r="N449" s="76">
        <f>IF(ISBLANK(INDEX('Policy Characteristics'!H:H,MATCH($C449,'Policy Characteristics'!$C:$C,0))),"",INDEX('Policy Characteristics'!H:H,MATCH($C449,'Policy Characteristics'!$C:$C,0)))</f>
        <v>1</v>
      </c>
      <c r="O449" s="76" t="str">
        <f>IF(ISBLANK(INDEX('Policy Characteristics'!I:I,MATCH($C449,'Policy Characteristics'!$C:$C,0))),"",INDEX('Policy Characteristics'!I:I,MATCH($C449,'Policy Characteristics'!$C:$C,0)))</f>
        <v>on/off</v>
      </c>
      <c r="P449" s="76" t="str">
        <f>IF(ISBLANK(INDEX('Policy Characteristics'!J:J,MATCH($C449,'Policy Characteristics'!$C:$C,0))),"",INDEX('Policy Characteristics'!J:J,MATCH($C449,'Policy Characteristics'!$C:$C,0)))</f>
        <v>**Description:** The business-as-usual case includes all planned CCUS retrofits (as modeled by the EPA for its latest Clean Air Act Section 111 regulations for power plants). Turning this policy lever on assumes those retrofits do not happen.</v>
      </c>
      <c r="Q449" s="76" t="str">
        <f>IF(ISBLANK(INDEX('Policy Characteristics'!K:K,MATCH($C449,'Policy Characteristics'!$C:$C,0))),"",INDEX('Policy Characteristics'!K:K,MATCH($C449,'Policy Characteristics'!$C:$C,0)))</f>
        <v/>
      </c>
      <c r="R449" s="76" t="str">
        <f>IF(ISBLANK(INDEX('Policy Characteristics'!L:L,MATCH($C449,'Policy Characteristics'!$C:$C,0))),"",INDEX('Policy Characteristics'!L:L,MATCH($C449,'Policy Characteristics'!$C:$C,0)))</f>
        <v/>
      </c>
    </row>
    <row r="450" spans="1:18" s="76" customFormat="1" x14ac:dyDescent="0.25">
      <c r="A450" s="76" t="str">
        <f>IF(ISBLANK(INDEX('Policy Characteristics'!A:A,MATCH($C450,'Policy Characteristics'!$C:$C,0))),"",INDEX('Policy Characteristics'!A:A,MATCH($C450,'Policy Characteristics'!$C:$C,0)))</f>
        <v>Electricity Supply</v>
      </c>
      <c r="B450" s="200" t="str">
        <f>IF(ISBLANK(INDEX('Policy Characteristics'!B:B,MATCH($C450,'Policy Characteristics'!$C:$C,0))),"",INDEX('Policy Characteristics'!B:B,MATCH($C450,'Policy Characteristics'!$C:$C,0)))</f>
        <v>Non BAU Mandated Capacity CCUS Retrofits</v>
      </c>
      <c r="C450" s="76" t="str">
        <f t="shared" si="18"/>
        <v>Boolean Use Non BAU Mandated Capacity Retrofit Schedule</v>
      </c>
      <c r="D450" s="78" t="s">
        <v>1748</v>
      </c>
      <c r="E450" s="88"/>
      <c r="F450" s="78" t="s">
        <v>1746</v>
      </c>
      <c r="G450" s="88"/>
      <c r="H450" s="15">
        <v>2311</v>
      </c>
      <c r="I450" s="213" t="s">
        <v>44</v>
      </c>
      <c r="J450" s="202" t="str">
        <f>IF(ISBLANK(INDEX('Policy Characteristics'!D:D,MATCH($C450,'Policy Characteristics'!$C:$C,0))),"",INDEX('Policy Characteristics'!D:D,MATCH($C450,'Policy Characteristics'!$C:$C,0)))</f>
        <v>Non BAU Mandated Capacity CCUS Retrofits</v>
      </c>
      <c r="K450" s="76" t="str">
        <f>IF(ISBLANK(INDEX('Policy Characteristics'!E:E,MATCH($C450,'Policy Characteristics'!$C:$C,0))),"",INDEX('Policy Characteristics'!E:E,MATCH($C450,'Policy Characteristics'!$C:$C,0)))</f>
        <v/>
      </c>
      <c r="L450" s="76">
        <f>IF(ISBLANK(INDEX('Policy Characteristics'!F:F,MATCH($C450,'Policy Characteristics'!$C:$C,0))),"",INDEX('Policy Characteristics'!F:F,MATCH($C450,'Policy Characteristics'!$C:$C,0)))</f>
        <v>0</v>
      </c>
      <c r="M450" s="76">
        <f>IF(ISBLANK(INDEX('Policy Characteristics'!G:G,MATCH($C450,'Policy Characteristics'!$C:$C,0))),"",INDEX('Policy Characteristics'!G:G,MATCH($C450,'Policy Characteristics'!$C:$C,0)))</f>
        <v>1</v>
      </c>
      <c r="N450" s="76">
        <f>IF(ISBLANK(INDEX('Policy Characteristics'!H:H,MATCH($C450,'Policy Characteristics'!$C:$C,0))),"",INDEX('Policy Characteristics'!H:H,MATCH($C450,'Policy Characteristics'!$C:$C,0)))</f>
        <v>1</v>
      </c>
      <c r="O450" s="76" t="str">
        <f>IF(ISBLANK(INDEX('Policy Characteristics'!I:I,MATCH($C450,'Policy Characteristics'!$C:$C,0))),"",INDEX('Policy Characteristics'!I:I,MATCH($C450,'Policy Characteristics'!$C:$C,0)))</f>
        <v>on/off</v>
      </c>
      <c r="P450" s="76" t="str">
        <f>IF(ISBLANK(INDEX('Policy Characteristics'!J:J,MATCH($C450,'Policy Characteristics'!$C:$C,0))),"",INDEX('Policy Characteristics'!J:J,MATCH($C450,'Policy Characteristics'!$C:$C,0)))</f>
        <v>**Description:** The business-as-usual case includes all planned CCUS retrofits (as modeled by the EPA for its latest Clean Air Act Section 111 regulations for power plants). Turning this policy lever on assumes those retrofits do not happen.</v>
      </c>
      <c r="Q450" s="76" t="str">
        <f>IF(ISBLANK(INDEX('Policy Characteristics'!K:K,MATCH($C450,'Policy Characteristics'!$C:$C,0))),"",INDEX('Policy Characteristics'!K:K,MATCH($C450,'Policy Characteristics'!$C:$C,0)))</f>
        <v/>
      </c>
      <c r="R450" s="76" t="str">
        <f>IF(ISBLANK(INDEX('Policy Characteristics'!L:L,MATCH($C450,'Policy Characteristics'!$C:$C,0))),"",INDEX('Policy Characteristics'!L:L,MATCH($C450,'Policy Characteristics'!$C:$C,0)))</f>
        <v/>
      </c>
    </row>
    <row r="451" spans="1:18" s="76" customFormat="1" x14ac:dyDescent="0.25">
      <c r="A451" s="76" t="str">
        <f>IF(ISBLANK(INDEX('Policy Characteristics'!A:A,MATCH($C451,'Policy Characteristics'!$C:$C,0))),"",INDEX('Policy Characteristics'!A:A,MATCH($C451,'Policy Characteristics'!$C:$C,0)))</f>
        <v>Electricity Supply</v>
      </c>
      <c r="B451" s="200" t="str">
        <f>IF(ISBLANK(INDEX('Policy Characteristics'!B:B,MATCH($C451,'Policy Characteristics'!$C:$C,0))),"",INDEX('Policy Characteristics'!B:B,MATCH($C451,'Policy Characteristics'!$C:$C,0)))</f>
        <v>Non BAU Mandated Capacity CCUS Retrofits</v>
      </c>
      <c r="C451" s="76" t="str">
        <f t="shared" si="18"/>
        <v>Boolean Use Non BAU Mandated Capacity Retrofit Schedule</v>
      </c>
      <c r="D451" s="78" t="s">
        <v>1749</v>
      </c>
      <c r="E451" s="88"/>
      <c r="F451" s="78" t="s">
        <v>1747</v>
      </c>
      <c r="G451" s="88"/>
      <c r="H451" s="15">
        <v>2312</v>
      </c>
      <c r="I451" s="213" t="s">
        <v>44</v>
      </c>
      <c r="J451" s="202" t="str">
        <f>IF(ISBLANK(INDEX('Policy Characteristics'!D:D,MATCH($C451,'Policy Characteristics'!$C:$C,0))),"",INDEX('Policy Characteristics'!D:D,MATCH($C451,'Policy Characteristics'!$C:$C,0)))</f>
        <v>Non BAU Mandated Capacity CCUS Retrofits</v>
      </c>
      <c r="K451" s="76" t="str">
        <f>IF(ISBLANK(INDEX('Policy Characteristics'!E:E,MATCH($C451,'Policy Characteristics'!$C:$C,0))),"",INDEX('Policy Characteristics'!E:E,MATCH($C451,'Policy Characteristics'!$C:$C,0)))</f>
        <v/>
      </c>
      <c r="L451" s="76">
        <f>IF(ISBLANK(INDEX('Policy Characteristics'!F:F,MATCH($C451,'Policy Characteristics'!$C:$C,0))),"",INDEX('Policy Characteristics'!F:F,MATCH($C451,'Policy Characteristics'!$C:$C,0)))</f>
        <v>0</v>
      </c>
      <c r="M451" s="76">
        <f>IF(ISBLANK(INDEX('Policy Characteristics'!G:G,MATCH($C451,'Policy Characteristics'!$C:$C,0))),"",INDEX('Policy Characteristics'!G:G,MATCH($C451,'Policy Characteristics'!$C:$C,0)))</f>
        <v>1</v>
      </c>
      <c r="N451" s="76">
        <f>IF(ISBLANK(INDEX('Policy Characteristics'!H:H,MATCH($C451,'Policy Characteristics'!$C:$C,0))),"",INDEX('Policy Characteristics'!H:H,MATCH($C451,'Policy Characteristics'!$C:$C,0)))</f>
        <v>1</v>
      </c>
      <c r="O451" s="76" t="str">
        <f>IF(ISBLANK(INDEX('Policy Characteristics'!I:I,MATCH($C451,'Policy Characteristics'!$C:$C,0))),"",INDEX('Policy Characteristics'!I:I,MATCH($C451,'Policy Characteristics'!$C:$C,0)))</f>
        <v>on/off</v>
      </c>
      <c r="P451" s="76" t="str">
        <f>IF(ISBLANK(INDEX('Policy Characteristics'!J:J,MATCH($C451,'Policy Characteristics'!$C:$C,0))),"",INDEX('Policy Characteristics'!J:J,MATCH($C451,'Policy Characteristics'!$C:$C,0)))</f>
        <v>**Description:** The business-as-usual case includes all planned CCUS retrofits (as modeled by the EPA for its latest Clean Air Act Section 111 regulations for power plants). Turning this policy lever on assumes those retrofits do not happen.</v>
      </c>
    </row>
    <row r="452" spans="1:18" s="143" customFormat="1" x14ac:dyDescent="0.25">
      <c r="A452" s="76" t="str">
        <f>IF(ISBLANK(INDEX('Policy Characteristics'!A:A,MATCH($C452,'Policy Characteristics'!$C:$C,0))),"",INDEX('Policy Characteristics'!A:A,MATCH($C452,'Policy Characteristics'!$C:$C,0)))</f>
        <v>Electricity Supply</v>
      </c>
      <c r="B452" s="200" t="str">
        <f>IF(ISBLANK(INDEX('Policy Characteristics'!B:B,MATCH($C452,'Policy Characteristics'!$C:$C,0))),"",INDEX('Policy Characteristics'!B:B,MATCH($C452,'Policy Characteristics'!$C:$C,0)))</f>
        <v>Change in Expected Power Plant Capacity Factor</v>
      </c>
      <c r="C452" t="s">
        <v>253</v>
      </c>
      <c r="D452" s="88" t="s">
        <v>445</v>
      </c>
      <c r="E452" s="88"/>
      <c r="F452" s="88" t="s">
        <v>444</v>
      </c>
      <c r="G452" s="78"/>
      <c r="H452" s="80">
        <v>652</v>
      </c>
      <c r="I452" s="201" t="s">
        <v>44</v>
      </c>
      <c r="J452" s="202" t="str">
        <f>IF(ISBLANK(INDEX('Policy Characteristics'!D:D,MATCH($C452,'Policy Characteristics'!$C:$C,0))),"",INDEX('Policy Characteristics'!D:D,MATCH($C452,'Policy Characteristics'!$C:$C,0)))</f>
        <v>Reduce Plant Downtime</v>
      </c>
      <c r="K452" s="76" t="str">
        <f>IF(ISBLANK(INDEX('Policy Characteristics'!E:E,MATCH($C452,'Policy Characteristics'!$C:$C,0))),"",INDEX('Policy Characteristics'!E:E,MATCH($C452,'Policy Characteristics'!$C:$C,0)))</f>
        <v>elec reduce plant downtime</v>
      </c>
      <c r="L452" s="205">
        <f>IF(ISBLANK(INDEX('Policy Characteristics'!F:F,MATCH($C452,'Policy Characteristics'!$C:$C,0))),"",INDEX('Policy Characteristics'!F:F,MATCH($C452,'Policy Characteristics'!$C:$C,0)))</f>
        <v>-0.3</v>
      </c>
      <c r="M452" s="205">
        <f>IF(ISBLANK(INDEX('Policy Characteristics'!G:G,MATCH($C452,'Policy Characteristics'!$C:$C,0))),"",INDEX('Policy Characteristics'!G:G,MATCH($C452,'Policy Characteristics'!$C:$C,0)))</f>
        <v>0.6</v>
      </c>
      <c r="N452" s="205">
        <f>IF(ISBLANK(INDEX('Policy Characteristics'!H:H,MATCH($C452,'Policy Characteristics'!$C:$C,0))),"",INDEX('Policy Characteristics'!H:H,MATCH($C452,'Policy Characteristics'!$C:$C,0)))</f>
        <v>0.01</v>
      </c>
      <c r="O452" s="76" t="str">
        <f>IF(ISBLANK(INDEX('Policy Characteristics'!I:I,MATCH($C452,'Policy Characteristics'!$C:$C,0))),"",INDEX('Policy Characteristics'!I:I,MATCH($C452,'Policy Characteristics'!$C:$C,0)))</f>
        <v>% reduction in downtime</v>
      </c>
      <c r="P452" s="76" t="str">
        <f>IF(ISBLANK(INDEX('Policy Characteristics'!J:J,MATCH($C452,'Policy Characteristics'!$C:$C,0))),"",INDEX('Policy Characteristics'!J:J,MATCH($C452,'Policy Characteristics'!$C:$C,0)))</f>
        <v>**Description:** This policy specifies the change in capacity factor (time spent generating power) for new natural gas combined cycle plants. This policy changes these plants' expected capacity factors, but it does not force them to be dispatched if it would be uneconomical to do so. A negative value implies a decrease in capacity factor relative to the Current Policies scenario. // **Guidance for setting values:** // **Natural Gas Combined Cycle:** As part of EPA's Clean Air Act Section 111 regulations for new power plants, natural gas combined cycle plants that operate more than 40 percent of the time must capture 90 percent of on-site emissions by 2032. This would effectively block new natural gas plants without CCS (which are tracked as a separate power plant type in the model). Therefore, we adjust the expected capacity factor for new combined cycle plants so that they would run at a maximum capacity factor of 40 percent starting in 2032.</v>
      </c>
      <c r="Q452" s="76" t="str">
        <f>IF(ISBLANK(INDEX('Policy Characteristics'!K:K,MATCH($C452,'Policy Characteristics'!$C:$C,0))),"",INDEX('Policy Characteristics'!K:K,MATCH($C452,'Policy Characteristics'!$C:$C,0)))</f>
        <v>electricity-sector-main.html#red-downtime</v>
      </c>
      <c r="R452" s="76" t="str">
        <f>IF(ISBLANK(INDEX('Policy Characteristics'!L:L,MATCH($C452,'Policy Characteristics'!$C:$C,0))),"",INDEX('Policy Characteristics'!L:L,MATCH($C452,'Policy Characteristics'!$C:$C,0)))</f>
        <v>reduce-downtime.html</v>
      </c>
    </row>
    <row r="453" spans="1:18" s="143" customFormat="1" x14ac:dyDescent="0.25">
      <c r="A453" s="76" t="str">
        <f>IF(ISBLANK(INDEX('Policy Characteristics'!A:A,MATCH($C453,'Policy Characteristics'!$C:$C,0))),"",INDEX('Policy Characteristics'!A:A,MATCH($C453,'Policy Characteristics'!$C:$C,0)))</f>
        <v>Electricity Supply</v>
      </c>
      <c r="B453" s="200" t="str">
        <f>IF(ISBLANK(INDEX('Policy Characteristics'!B:B,MATCH($C453,'Policy Characteristics'!$C:$C,0))),"",INDEX('Policy Characteristics'!B:B,MATCH($C453,'Policy Characteristics'!$C:$C,0)))</f>
        <v>Change in Expected Power Plant Capacity Factor</v>
      </c>
      <c r="C453" s="79" t="str">
        <f>$C$452</f>
        <v>Percentage Reduction in Plant Downtime</v>
      </c>
      <c r="D453" s="78" t="s">
        <v>1656</v>
      </c>
      <c r="E453" s="88"/>
      <c r="F453" s="78" t="s">
        <v>1597</v>
      </c>
      <c r="G453" s="78"/>
      <c r="H453" s="80">
        <v>654</v>
      </c>
      <c r="I453" s="201" t="s">
        <v>44</v>
      </c>
      <c r="J453" s="202" t="str">
        <f>IF(ISBLANK(INDEX('Policy Characteristics'!D:D,MATCH($C453,'Policy Characteristics'!$C:$C,0))),"",INDEX('Policy Characteristics'!D:D,MATCH($C453,'Policy Characteristics'!$C:$C,0)))</f>
        <v>Reduce Plant Downtime</v>
      </c>
      <c r="K453" s="76" t="str">
        <f>IF(ISBLANK(INDEX('Policy Characteristics'!E:E,MATCH($C453,'Policy Characteristics'!$C:$C,0))),"",INDEX('Policy Characteristics'!E:E,MATCH($C453,'Policy Characteristics'!$C:$C,0)))</f>
        <v>elec reduce plant downtime</v>
      </c>
      <c r="L453" s="205">
        <f>IF(ISBLANK(INDEX('Policy Characteristics'!F:F,MATCH($C453,'Policy Characteristics'!$C:$C,0))),"",INDEX('Policy Characteristics'!F:F,MATCH($C453,'Policy Characteristics'!$C:$C,0)))</f>
        <v>-0.3</v>
      </c>
      <c r="M453" s="205">
        <f>IF(ISBLANK(INDEX('Policy Characteristics'!G:G,MATCH($C453,'Policy Characteristics'!$C:$C,0))),"",INDEX('Policy Characteristics'!G:G,MATCH($C453,'Policy Characteristics'!$C:$C,0)))</f>
        <v>0.6</v>
      </c>
      <c r="N453" s="205">
        <f>IF(ISBLANK(INDEX('Policy Characteristics'!H:H,MATCH($C453,'Policy Characteristics'!$C:$C,0))),"",INDEX('Policy Characteristics'!H:H,MATCH($C453,'Policy Characteristics'!$C:$C,0)))</f>
        <v>0.01</v>
      </c>
      <c r="O453" s="76" t="str">
        <f>IF(ISBLANK(INDEX('Policy Characteristics'!I:I,MATCH($C453,'Policy Characteristics'!$C:$C,0))),"",INDEX('Policy Characteristics'!I:I,MATCH($C453,'Policy Characteristics'!$C:$C,0)))</f>
        <v>% reduction in downtime</v>
      </c>
      <c r="P453" s="76" t="str">
        <f>IF(ISBLANK(INDEX('Policy Characteristics'!J:J,MATCH($C453,'Policy Characteristics'!$C:$C,0))),"",INDEX('Policy Characteristics'!J:J,MATCH($C453,'Policy Characteristics'!$C:$C,0)))</f>
        <v>**Description:** This policy specifies the change in capacity factor (time spent generating power) for new natural gas combined cycle plants. This policy changes these plants' expected capacity factors, but it does not force them to be dispatched if it would be uneconomical to do so. A negative value implies a decrease in capacity factor relative to the Current Policies scenario. // **Guidance for setting values:** // **Natural Gas Combined Cycle:** As part of EPA's Clean Air Act Section 111 regulations for new power plants, natural gas combined cycle plants that operate more than 40 percent of the time must capture 90 percent of on-site emissions by 2032. This would effectively block new natural gas plants without CCS (which are tracked as a separate power plant type in the model). Therefore, we adjust the expected capacity factor for new combined cycle plants so that they would run at a maximum capacity factor of 40 percent starting in 2032.</v>
      </c>
      <c r="Q453" s="76" t="str">
        <f>IF(ISBLANK(INDEX('Policy Characteristics'!K:K,MATCH($C453,'Policy Characteristics'!$C:$C,0))),"",INDEX('Policy Characteristics'!K:K,MATCH($C453,'Policy Characteristics'!$C:$C,0)))</f>
        <v>electricity-sector-main.html#red-downtime</v>
      </c>
      <c r="R453" s="76" t="str">
        <f>IF(ISBLANK(INDEX('Policy Characteristics'!L:L,MATCH($C453,'Policy Characteristics'!$C:$C,0))),"",INDEX('Policy Characteristics'!L:L,MATCH($C453,'Policy Characteristics'!$C:$C,0)))</f>
        <v>reduce-downtime.html</v>
      </c>
    </row>
    <row r="454" spans="1:18" s="143" customFormat="1" x14ac:dyDescent="0.25">
      <c r="A454" s="76" t="str">
        <f>IF(ISBLANK(INDEX('Policy Characteristics'!A:A,MATCH($C454,'Policy Characteristics'!$C:$C,0))),"",INDEX('Policy Characteristics'!A:A,MATCH($C454,'Policy Characteristics'!$C:$C,0)))</f>
        <v>Electricity Supply</v>
      </c>
      <c r="B454" s="200" t="str">
        <f>IF(ISBLANK(INDEX('Policy Characteristics'!B:B,MATCH($C454,'Policy Characteristics'!$C:$C,0))),"",INDEX('Policy Characteristics'!B:B,MATCH($C454,'Policy Characteristics'!$C:$C,0)))</f>
        <v>Change in Expected Power Plant Capacity Factor</v>
      </c>
      <c r="C454" s="79" t="str">
        <f t="shared" ref="C454:C475" si="19">$C$452</f>
        <v>Percentage Reduction in Plant Downtime</v>
      </c>
      <c r="D454" s="78" t="s">
        <v>1657</v>
      </c>
      <c r="E454" s="88"/>
      <c r="F454" s="78" t="s">
        <v>1598</v>
      </c>
      <c r="G454" s="78"/>
      <c r="H454" s="80">
        <v>1781</v>
      </c>
      <c r="I454" s="201" t="s">
        <v>43</v>
      </c>
      <c r="J454" s="202" t="str">
        <f>IF(ISBLANK(INDEX('Policy Characteristics'!D:D,MATCH($C454,'Policy Characteristics'!$C:$C,0))),"",INDEX('Policy Characteristics'!D:D,MATCH($C454,'Policy Characteristics'!$C:$C,0)))</f>
        <v>Reduce Plant Downtime</v>
      </c>
      <c r="K454" s="76" t="str">
        <f>IF(ISBLANK(INDEX('Policy Characteristics'!E:E,MATCH($C454,'Policy Characteristics'!$C:$C,0))),"",INDEX('Policy Characteristics'!E:E,MATCH($C454,'Policy Characteristics'!$C:$C,0)))</f>
        <v>elec reduce plant downtime</v>
      </c>
      <c r="L454" s="205">
        <f>IF(ISBLANK(INDEX('Policy Characteristics'!F:F,MATCH($C454,'Policy Characteristics'!$C:$C,0))),"",INDEX('Policy Characteristics'!F:F,MATCH($C454,'Policy Characteristics'!$C:$C,0)))</f>
        <v>-0.3</v>
      </c>
      <c r="M454" s="205">
        <f>IF(ISBLANK(INDEX('Policy Characteristics'!G:G,MATCH($C454,'Policy Characteristics'!$C:$C,0))),"",INDEX('Policy Characteristics'!G:G,MATCH($C454,'Policy Characteristics'!$C:$C,0)))</f>
        <v>0.6</v>
      </c>
      <c r="N454" s="205">
        <f>IF(ISBLANK(INDEX('Policy Characteristics'!H:H,MATCH($C454,'Policy Characteristics'!$C:$C,0))),"",INDEX('Policy Characteristics'!H:H,MATCH($C454,'Policy Characteristics'!$C:$C,0)))</f>
        <v>0.01</v>
      </c>
      <c r="O454" s="76" t="str">
        <f>IF(ISBLANK(INDEX('Policy Characteristics'!I:I,MATCH($C454,'Policy Characteristics'!$C:$C,0))),"",INDEX('Policy Characteristics'!I:I,MATCH($C454,'Policy Characteristics'!$C:$C,0)))</f>
        <v>% reduction in downtime</v>
      </c>
      <c r="P454" s="76" t="str">
        <f>IF(ISBLANK(INDEX('Policy Characteristics'!J:J,MATCH($C454,'Policy Characteristics'!$C:$C,0))),"",INDEX('Policy Characteristics'!J:J,MATCH($C454,'Policy Characteristics'!$C:$C,0)))</f>
        <v>**Description:** This policy specifies the change in capacity factor (time spent generating power) for new natural gas combined cycle plants. This policy changes these plants' expected capacity factors, but it does not force them to be dispatched if it would be uneconomical to do so. A negative value implies a decrease in capacity factor relative to the Current Policies scenario. // **Guidance for setting values:** // **Natural Gas Combined Cycle:** As part of EPA's Clean Air Act Section 111 regulations for new power plants, natural gas combined cycle plants that operate more than 40 percent of the time must capture 90 percent of on-site emissions by 2032. This would effectively block new natural gas plants without CCS (which are tracked as a separate power plant type in the model). Therefore, we adjust the expected capacity factor for new combined cycle plants so that they would run at a maximum capacity factor of 40 percent starting in 2032.</v>
      </c>
      <c r="Q454" s="76" t="str">
        <f>IF(ISBLANK(INDEX('Policy Characteristics'!K:K,MATCH($C454,'Policy Characteristics'!$C:$C,0))),"",INDEX('Policy Characteristics'!K:K,MATCH($C454,'Policy Characteristics'!$C:$C,0)))</f>
        <v>electricity-sector-main.html#red-downtime</v>
      </c>
      <c r="R454" s="76" t="str">
        <f>IF(ISBLANK(INDEX('Policy Characteristics'!L:L,MATCH($C454,'Policy Characteristics'!$C:$C,0))),"",INDEX('Policy Characteristics'!L:L,MATCH($C454,'Policy Characteristics'!$C:$C,0)))</f>
        <v>reduce-downtime.html</v>
      </c>
    </row>
    <row r="455" spans="1:18" s="143" customFormat="1" x14ac:dyDescent="0.25">
      <c r="A455" s="76" t="str">
        <f>IF(ISBLANK(INDEX('Policy Characteristics'!A:A,MATCH($C455,'Policy Characteristics'!$C:$C,0))),"",INDEX('Policy Characteristics'!A:A,MATCH($C455,'Policy Characteristics'!$C:$C,0)))</f>
        <v>Electricity Supply</v>
      </c>
      <c r="B455" s="200" t="str">
        <f>IF(ISBLANK(INDEX('Policy Characteristics'!B:B,MATCH($C455,'Policy Characteristics'!$C:$C,0))),"",INDEX('Policy Characteristics'!B:B,MATCH($C455,'Policy Characteristics'!$C:$C,0)))</f>
        <v>Change in Expected Power Plant Capacity Factor</v>
      </c>
      <c r="C455" s="79" t="str">
        <f t="shared" si="19"/>
        <v>Percentage Reduction in Plant Downtime</v>
      </c>
      <c r="D455" s="78" t="s">
        <v>76</v>
      </c>
      <c r="E455" s="88"/>
      <c r="F455" s="78" t="s">
        <v>1667</v>
      </c>
      <c r="G455" s="78"/>
      <c r="H455" s="80">
        <v>657</v>
      </c>
      <c r="I455" s="201" t="s">
        <v>44</v>
      </c>
      <c r="J455" s="202" t="str">
        <f>IF(ISBLANK(INDEX('Policy Characteristics'!D:D,MATCH($C455,'Policy Characteristics'!$C:$C,0))),"",INDEX('Policy Characteristics'!D:D,MATCH($C455,'Policy Characteristics'!$C:$C,0)))</f>
        <v>Reduce Plant Downtime</v>
      </c>
      <c r="K455" s="76" t="str">
        <f>IF(ISBLANK(INDEX('Policy Characteristics'!E:E,MATCH($C455,'Policy Characteristics'!$C:$C,0))),"",INDEX('Policy Characteristics'!E:E,MATCH($C455,'Policy Characteristics'!$C:$C,0)))</f>
        <v>elec reduce plant downtime</v>
      </c>
      <c r="L455" s="205">
        <f>IF(ISBLANK(INDEX('Policy Characteristics'!F:F,MATCH($C455,'Policy Characteristics'!$C:$C,0))),"",INDEX('Policy Characteristics'!F:F,MATCH($C455,'Policy Characteristics'!$C:$C,0)))</f>
        <v>-0.3</v>
      </c>
      <c r="M455" s="205">
        <f>IF(ISBLANK(INDEX('Policy Characteristics'!G:G,MATCH($C455,'Policy Characteristics'!$C:$C,0))),"",INDEX('Policy Characteristics'!G:G,MATCH($C455,'Policy Characteristics'!$C:$C,0)))</f>
        <v>0.6</v>
      </c>
      <c r="N455" s="205">
        <f>IF(ISBLANK(INDEX('Policy Characteristics'!H:H,MATCH($C455,'Policy Characteristics'!$C:$C,0))),"",INDEX('Policy Characteristics'!H:H,MATCH($C455,'Policy Characteristics'!$C:$C,0)))</f>
        <v>0.01</v>
      </c>
      <c r="O455" s="76" t="str">
        <f>IF(ISBLANK(INDEX('Policy Characteristics'!I:I,MATCH($C455,'Policy Characteristics'!$C:$C,0))),"",INDEX('Policy Characteristics'!I:I,MATCH($C455,'Policy Characteristics'!$C:$C,0)))</f>
        <v>% reduction in downtime</v>
      </c>
      <c r="P455" s="76" t="str">
        <f>IF(ISBLANK(INDEX('Policy Characteristics'!J:J,MATCH($C455,'Policy Characteristics'!$C:$C,0))),"",INDEX('Policy Characteristics'!J:J,MATCH($C455,'Policy Characteristics'!$C:$C,0)))</f>
        <v>**Description:** This policy specifies the change in capacity factor (time spent generating power) for new natural gas combined cycle plants. This policy changes these plants' expected capacity factors, but it does not force them to be dispatched if it would be uneconomical to do so. A negative value implies a decrease in capacity factor relative to the Current Policies scenario. // **Guidance for setting values:** // **Natural Gas Combined Cycle:** As part of EPA's Clean Air Act Section 111 regulations for new power plants, natural gas combined cycle plants that operate more than 40 percent of the time must capture 90 percent of on-site emissions by 2032. This would effectively block new natural gas plants without CCS (which are tracked as a separate power plant type in the model). Therefore, we adjust the expected capacity factor for new combined cycle plants so that they would run at a maximum capacity factor of 40 percent starting in 2032.</v>
      </c>
      <c r="Q455" s="76" t="str">
        <f>IF(ISBLANK(INDEX('Policy Characteristics'!K:K,MATCH($C455,'Policy Characteristics'!$C:$C,0))),"",INDEX('Policy Characteristics'!K:K,MATCH($C455,'Policy Characteristics'!$C:$C,0)))</f>
        <v>electricity-sector-main.html#red-downtime</v>
      </c>
      <c r="R455" s="76" t="str">
        <f>IF(ISBLANK(INDEX('Policy Characteristics'!L:L,MATCH($C455,'Policy Characteristics'!$C:$C,0))),"",INDEX('Policy Characteristics'!L:L,MATCH($C455,'Policy Characteristics'!$C:$C,0)))</f>
        <v>reduce-downtime.html</v>
      </c>
    </row>
    <row r="456" spans="1:18" s="143" customFormat="1" x14ac:dyDescent="0.25">
      <c r="A456" s="76" t="str">
        <f>IF(ISBLANK(INDEX('Policy Characteristics'!A:A,MATCH($C456,'Policy Characteristics'!$C:$C,0))),"",INDEX('Policy Characteristics'!A:A,MATCH($C456,'Policy Characteristics'!$C:$C,0)))</f>
        <v>Electricity Supply</v>
      </c>
      <c r="B456" s="200" t="str">
        <f>IF(ISBLANK(INDEX('Policy Characteristics'!B:B,MATCH($C456,'Policy Characteristics'!$C:$C,0))),"",INDEX('Policy Characteristics'!B:B,MATCH($C456,'Policy Characteristics'!$C:$C,0)))</f>
        <v>Change in Expected Power Plant Capacity Factor</v>
      </c>
      <c r="C456" s="79" t="str">
        <f t="shared" si="19"/>
        <v>Percentage Reduction in Plant Downtime</v>
      </c>
      <c r="D456" s="78" t="s">
        <v>77</v>
      </c>
      <c r="E456" s="88"/>
      <c r="F456" s="78" t="s">
        <v>89</v>
      </c>
      <c r="G456" s="78"/>
      <c r="H456" s="80">
        <v>660</v>
      </c>
      <c r="I456" s="201" t="s">
        <v>44</v>
      </c>
      <c r="J456" s="202" t="str">
        <f>IF(ISBLANK(INDEX('Policy Characteristics'!D:D,MATCH($C456,'Policy Characteristics'!$C:$C,0))),"",INDEX('Policy Characteristics'!D:D,MATCH($C456,'Policy Characteristics'!$C:$C,0)))</f>
        <v>Reduce Plant Downtime</v>
      </c>
      <c r="K456" s="76" t="str">
        <f>IF(ISBLANK(INDEX('Policy Characteristics'!E:E,MATCH($C456,'Policy Characteristics'!$C:$C,0))),"",INDEX('Policy Characteristics'!E:E,MATCH($C456,'Policy Characteristics'!$C:$C,0)))</f>
        <v>elec reduce plant downtime</v>
      </c>
      <c r="L456" s="205">
        <f>IF(ISBLANK(INDEX('Policy Characteristics'!F:F,MATCH($C456,'Policy Characteristics'!$C:$C,0))),"",INDEX('Policy Characteristics'!F:F,MATCH($C456,'Policy Characteristics'!$C:$C,0)))</f>
        <v>-0.3</v>
      </c>
      <c r="M456" s="205">
        <f>IF(ISBLANK(INDEX('Policy Characteristics'!G:G,MATCH($C456,'Policy Characteristics'!$C:$C,0))),"",INDEX('Policy Characteristics'!G:G,MATCH($C456,'Policy Characteristics'!$C:$C,0)))</f>
        <v>0.6</v>
      </c>
      <c r="N456" s="205">
        <f>IF(ISBLANK(INDEX('Policy Characteristics'!H:H,MATCH($C456,'Policy Characteristics'!$C:$C,0))),"",INDEX('Policy Characteristics'!H:H,MATCH($C456,'Policy Characteristics'!$C:$C,0)))</f>
        <v>0.01</v>
      </c>
      <c r="O456" s="76" t="str">
        <f>IF(ISBLANK(INDEX('Policy Characteristics'!I:I,MATCH($C456,'Policy Characteristics'!$C:$C,0))),"",INDEX('Policy Characteristics'!I:I,MATCH($C456,'Policy Characteristics'!$C:$C,0)))</f>
        <v>% reduction in downtime</v>
      </c>
      <c r="P456" s="76" t="str">
        <f>IF(ISBLANK(INDEX('Policy Characteristics'!J:J,MATCH($C456,'Policy Characteristics'!$C:$C,0))),"",INDEX('Policy Characteristics'!J:J,MATCH($C456,'Policy Characteristics'!$C:$C,0)))</f>
        <v>**Description:** This policy specifies the change in capacity factor (time spent generating power) for new natural gas combined cycle plants. This policy changes these plants' expected capacity factors, but it does not force them to be dispatched if it would be uneconomical to do so. A negative value implies a decrease in capacity factor relative to the Current Policies scenario. // **Guidance for setting values:** // **Natural Gas Combined Cycle:** As part of EPA's Clean Air Act Section 111 regulations for new power plants, natural gas combined cycle plants that operate more than 40 percent of the time must capture 90 percent of on-site emissions by 2032. This would effectively block new natural gas plants without CCS (which are tracked as a separate power plant type in the model). Therefore, we adjust the expected capacity factor for new combined cycle plants so that they would run at a maximum capacity factor of 40 percent starting in 2032.</v>
      </c>
      <c r="Q456" s="76" t="str">
        <f>IF(ISBLANK(INDEX('Policy Characteristics'!K:K,MATCH($C456,'Policy Characteristics'!$C:$C,0))),"",INDEX('Policy Characteristics'!K:K,MATCH($C456,'Policy Characteristics'!$C:$C,0)))</f>
        <v>electricity-sector-main.html#red-downtime</v>
      </c>
      <c r="R456" s="76" t="str">
        <f>IF(ISBLANK(INDEX('Policy Characteristics'!L:L,MATCH($C456,'Policy Characteristics'!$C:$C,0))),"",INDEX('Policy Characteristics'!L:L,MATCH($C456,'Policy Characteristics'!$C:$C,0)))</f>
        <v>reduce-downtime.html</v>
      </c>
    </row>
    <row r="457" spans="1:18" s="143" customFormat="1" x14ac:dyDescent="0.25">
      <c r="A457" s="76" t="str">
        <f>IF(ISBLANK(INDEX('Policy Characteristics'!A:A,MATCH($C457,'Policy Characteristics'!$C:$C,0))),"",INDEX('Policy Characteristics'!A:A,MATCH($C457,'Policy Characteristics'!$C:$C,0)))</f>
        <v>Electricity Supply</v>
      </c>
      <c r="B457" s="200" t="str">
        <f>IF(ISBLANK(INDEX('Policy Characteristics'!B:B,MATCH($C457,'Policy Characteristics'!$C:$C,0))),"",INDEX('Policy Characteristics'!B:B,MATCH($C457,'Policy Characteristics'!$C:$C,0)))</f>
        <v>Change in Expected Power Plant Capacity Factor</v>
      </c>
      <c r="C457" s="79" t="str">
        <f t="shared" si="19"/>
        <v>Percentage Reduction in Plant Downtime</v>
      </c>
      <c r="D457" s="78" t="s">
        <v>446</v>
      </c>
      <c r="E457" s="88"/>
      <c r="F457" s="78" t="s">
        <v>449</v>
      </c>
      <c r="G457" s="78"/>
      <c r="H457" s="80">
        <v>143</v>
      </c>
      <c r="I457" s="201" t="s">
        <v>44</v>
      </c>
      <c r="J457" s="202" t="str">
        <f>IF(ISBLANK(INDEX('Policy Characteristics'!D:D,MATCH($C457,'Policy Characteristics'!$C:$C,0))),"",INDEX('Policy Characteristics'!D:D,MATCH($C457,'Policy Characteristics'!$C:$C,0)))</f>
        <v>Reduce Plant Downtime</v>
      </c>
      <c r="K457" s="76" t="str">
        <f>IF(ISBLANK(INDEX('Policy Characteristics'!E:E,MATCH($C457,'Policy Characteristics'!$C:$C,0))),"",INDEX('Policy Characteristics'!E:E,MATCH($C457,'Policy Characteristics'!$C:$C,0)))</f>
        <v>elec reduce plant downtime</v>
      </c>
      <c r="L457" s="205">
        <f>IF(ISBLANK(INDEX('Policy Characteristics'!F:F,MATCH($C457,'Policy Characteristics'!$C:$C,0))),"",INDEX('Policy Characteristics'!F:F,MATCH($C457,'Policy Characteristics'!$C:$C,0)))</f>
        <v>-0.3</v>
      </c>
      <c r="M457" s="205">
        <f>IF(ISBLANK(INDEX('Policy Characteristics'!G:G,MATCH($C457,'Policy Characteristics'!$C:$C,0))),"",INDEX('Policy Characteristics'!G:G,MATCH($C457,'Policy Characteristics'!$C:$C,0)))</f>
        <v>0.6</v>
      </c>
      <c r="N457" s="205">
        <f>IF(ISBLANK(INDEX('Policy Characteristics'!H:H,MATCH($C457,'Policy Characteristics'!$C:$C,0))),"",INDEX('Policy Characteristics'!H:H,MATCH($C457,'Policy Characteristics'!$C:$C,0)))</f>
        <v>0.01</v>
      </c>
      <c r="O457" s="76" t="str">
        <f>IF(ISBLANK(INDEX('Policy Characteristics'!I:I,MATCH($C457,'Policy Characteristics'!$C:$C,0))),"",INDEX('Policy Characteristics'!I:I,MATCH($C457,'Policy Characteristics'!$C:$C,0)))</f>
        <v>% reduction in downtime</v>
      </c>
      <c r="P457" s="76" t="str">
        <f>IF(ISBLANK(INDEX('Policy Characteristics'!J:J,MATCH($C457,'Policy Characteristics'!$C:$C,0))),"",INDEX('Policy Characteristics'!J:J,MATCH($C457,'Policy Characteristics'!$C:$C,0)))</f>
        <v>**Description:** This policy specifies the change in capacity factor (time spent generating power) for new natural gas combined cycle plants. This policy changes these plants' expected capacity factors, but it does not force them to be dispatched if it would be uneconomical to do so. A negative value implies a decrease in capacity factor relative to the Current Policies scenario. // **Guidance for setting values:** // **Natural Gas Combined Cycle:** As part of EPA's Clean Air Act Section 111 regulations for new power plants, natural gas combined cycle plants that operate more than 40 percent of the time must capture 90 percent of on-site emissions by 2032. This would effectively block new natural gas plants without CCS (which are tracked as a separate power plant type in the model). Therefore, we adjust the expected capacity factor for new combined cycle plants so that they would run at a maximum capacity factor of 40 percent starting in 2032.</v>
      </c>
      <c r="Q457" s="76" t="str">
        <f>IF(ISBLANK(INDEX('Policy Characteristics'!K:K,MATCH($C457,'Policy Characteristics'!$C:$C,0))),"",INDEX('Policy Characteristics'!K:K,MATCH($C457,'Policy Characteristics'!$C:$C,0)))</f>
        <v>electricity-sector-main.html#red-downtime</v>
      </c>
      <c r="R457" s="76" t="str">
        <f>IF(ISBLANK(INDEX('Policy Characteristics'!L:L,MATCH($C457,'Policy Characteristics'!$C:$C,0))),"",INDEX('Policy Characteristics'!L:L,MATCH($C457,'Policy Characteristics'!$C:$C,0)))</f>
        <v>reduce-downtime.html</v>
      </c>
    </row>
    <row r="458" spans="1:18" s="143" customFormat="1" x14ac:dyDescent="0.25">
      <c r="A458" s="76" t="str">
        <f>IF(ISBLANK(INDEX('Policy Characteristics'!A:A,MATCH($C458,'Policy Characteristics'!$C:$C,0))),"",INDEX('Policy Characteristics'!A:A,MATCH($C458,'Policy Characteristics'!$C:$C,0)))</f>
        <v>Electricity Supply</v>
      </c>
      <c r="B458" s="200" t="str">
        <f>IF(ISBLANK(INDEX('Policy Characteristics'!B:B,MATCH($C458,'Policy Characteristics'!$C:$C,0))),"",INDEX('Policy Characteristics'!B:B,MATCH($C458,'Policy Characteristics'!$C:$C,0)))</f>
        <v>Change in Expected Power Plant Capacity Factor</v>
      </c>
      <c r="C458" s="79" t="str">
        <f t="shared" si="19"/>
        <v>Percentage Reduction in Plant Downtime</v>
      </c>
      <c r="D458" s="78" t="s">
        <v>78</v>
      </c>
      <c r="E458" s="88"/>
      <c r="F458" s="78" t="s">
        <v>90</v>
      </c>
      <c r="G458" s="78"/>
      <c r="H458" s="80">
        <v>144</v>
      </c>
      <c r="I458" s="201" t="s">
        <v>44</v>
      </c>
      <c r="J458" s="202" t="str">
        <f>IF(ISBLANK(INDEX('Policy Characteristics'!D:D,MATCH($C458,'Policy Characteristics'!$C:$C,0))),"",INDEX('Policy Characteristics'!D:D,MATCH($C458,'Policy Characteristics'!$C:$C,0)))</f>
        <v>Reduce Plant Downtime</v>
      </c>
      <c r="K458" s="76" t="str">
        <f>IF(ISBLANK(INDEX('Policy Characteristics'!E:E,MATCH($C458,'Policy Characteristics'!$C:$C,0))),"",INDEX('Policy Characteristics'!E:E,MATCH($C458,'Policy Characteristics'!$C:$C,0)))</f>
        <v>elec reduce plant downtime</v>
      </c>
      <c r="L458" s="205">
        <f>IF(ISBLANK(INDEX('Policy Characteristics'!F:F,MATCH($C458,'Policy Characteristics'!$C:$C,0))),"",INDEX('Policy Characteristics'!F:F,MATCH($C458,'Policy Characteristics'!$C:$C,0)))</f>
        <v>-0.3</v>
      </c>
      <c r="M458" s="205">
        <f>IF(ISBLANK(INDEX('Policy Characteristics'!G:G,MATCH($C458,'Policy Characteristics'!$C:$C,0))),"",INDEX('Policy Characteristics'!G:G,MATCH($C458,'Policy Characteristics'!$C:$C,0)))</f>
        <v>0.6</v>
      </c>
      <c r="N458" s="205">
        <f>IF(ISBLANK(INDEX('Policy Characteristics'!H:H,MATCH($C458,'Policy Characteristics'!$C:$C,0))),"",INDEX('Policy Characteristics'!H:H,MATCH($C458,'Policy Characteristics'!$C:$C,0)))</f>
        <v>0.01</v>
      </c>
      <c r="O458" s="76" t="str">
        <f>IF(ISBLANK(INDEX('Policy Characteristics'!I:I,MATCH($C458,'Policy Characteristics'!$C:$C,0))),"",INDEX('Policy Characteristics'!I:I,MATCH($C458,'Policy Characteristics'!$C:$C,0)))</f>
        <v>% reduction in downtime</v>
      </c>
      <c r="P458" s="76" t="str">
        <f>IF(ISBLANK(INDEX('Policy Characteristics'!J:J,MATCH($C458,'Policy Characteristics'!$C:$C,0))),"",INDEX('Policy Characteristics'!J:J,MATCH($C458,'Policy Characteristics'!$C:$C,0)))</f>
        <v>**Description:** This policy specifies the change in capacity factor (time spent generating power) for new natural gas combined cycle plants. This policy changes these plants' expected capacity factors, but it does not force them to be dispatched if it would be uneconomical to do so. A negative value implies a decrease in capacity factor relative to the Current Policies scenario. // **Guidance for setting values:** // **Natural Gas Combined Cycle:** As part of EPA's Clean Air Act Section 111 regulations for new power plants, natural gas combined cycle plants that operate more than 40 percent of the time must capture 90 percent of on-site emissions by 2032. This would effectively block new natural gas plants without CCS (which are tracked as a separate power plant type in the model). Therefore, we adjust the expected capacity factor for new combined cycle plants so that they would run at a maximum capacity factor of 40 percent starting in 2032.</v>
      </c>
      <c r="Q458" s="76" t="str">
        <f>IF(ISBLANK(INDEX('Policy Characteristics'!K:K,MATCH($C458,'Policy Characteristics'!$C:$C,0))),"",INDEX('Policy Characteristics'!K:K,MATCH($C458,'Policy Characteristics'!$C:$C,0)))</f>
        <v>electricity-sector-main.html#red-downtime</v>
      </c>
      <c r="R458" s="76" t="str">
        <f>IF(ISBLANK(INDEX('Policy Characteristics'!L:L,MATCH($C458,'Policy Characteristics'!$C:$C,0))),"",INDEX('Policy Characteristics'!L:L,MATCH($C458,'Policy Characteristics'!$C:$C,0)))</f>
        <v>reduce-downtime.html</v>
      </c>
    </row>
    <row r="459" spans="1:18" s="143" customFormat="1" x14ac:dyDescent="0.25">
      <c r="A459" s="76" t="str">
        <f>IF(ISBLANK(INDEX('Policy Characteristics'!A:A,MATCH($C459,'Policy Characteristics'!$C:$C,0))),"",INDEX('Policy Characteristics'!A:A,MATCH($C459,'Policy Characteristics'!$C:$C,0)))</f>
        <v>Electricity Supply</v>
      </c>
      <c r="B459" s="200" t="str">
        <f>IF(ISBLANK(INDEX('Policy Characteristics'!B:B,MATCH($C459,'Policy Characteristics'!$C:$C,0))),"",INDEX('Policy Characteristics'!B:B,MATCH($C459,'Policy Characteristics'!$C:$C,0)))</f>
        <v>Change in Expected Power Plant Capacity Factor</v>
      </c>
      <c r="C459" s="79" t="str">
        <f t="shared" si="19"/>
        <v>Percentage Reduction in Plant Downtime</v>
      </c>
      <c r="D459" s="78" t="s">
        <v>79</v>
      </c>
      <c r="E459" s="88"/>
      <c r="F459" s="78" t="s">
        <v>91</v>
      </c>
      <c r="G459" s="78"/>
      <c r="H459" s="80">
        <v>667</v>
      </c>
      <c r="I459" s="201" t="s">
        <v>44</v>
      </c>
      <c r="J459" s="202" t="str">
        <f>IF(ISBLANK(INDEX('Policy Characteristics'!D:D,MATCH($C459,'Policy Characteristics'!$C:$C,0))),"",INDEX('Policy Characteristics'!D:D,MATCH($C459,'Policy Characteristics'!$C:$C,0)))</f>
        <v>Reduce Plant Downtime</v>
      </c>
      <c r="K459" s="76" t="str">
        <f>IF(ISBLANK(INDEX('Policy Characteristics'!E:E,MATCH($C459,'Policy Characteristics'!$C:$C,0))),"",INDEX('Policy Characteristics'!E:E,MATCH($C459,'Policy Characteristics'!$C:$C,0)))</f>
        <v>elec reduce plant downtime</v>
      </c>
      <c r="L459" s="205">
        <f>IF(ISBLANK(INDEX('Policy Characteristics'!F:F,MATCH($C459,'Policy Characteristics'!$C:$C,0))),"",INDEX('Policy Characteristics'!F:F,MATCH($C459,'Policy Characteristics'!$C:$C,0)))</f>
        <v>-0.3</v>
      </c>
      <c r="M459" s="205">
        <f>IF(ISBLANK(INDEX('Policy Characteristics'!G:G,MATCH($C459,'Policy Characteristics'!$C:$C,0))),"",INDEX('Policy Characteristics'!G:G,MATCH($C459,'Policy Characteristics'!$C:$C,0)))</f>
        <v>0.6</v>
      </c>
      <c r="N459" s="205">
        <f>IF(ISBLANK(INDEX('Policy Characteristics'!H:H,MATCH($C459,'Policy Characteristics'!$C:$C,0))),"",INDEX('Policy Characteristics'!H:H,MATCH($C459,'Policy Characteristics'!$C:$C,0)))</f>
        <v>0.01</v>
      </c>
      <c r="O459" s="76" t="str">
        <f>IF(ISBLANK(INDEX('Policy Characteristics'!I:I,MATCH($C459,'Policy Characteristics'!$C:$C,0))),"",INDEX('Policy Characteristics'!I:I,MATCH($C459,'Policy Characteristics'!$C:$C,0)))</f>
        <v>% reduction in downtime</v>
      </c>
      <c r="P459" s="76" t="str">
        <f>IF(ISBLANK(INDEX('Policy Characteristics'!J:J,MATCH($C459,'Policy Characteristics'!$C:$C,0))),"",INDEX('Policy Characteristics'!J:J,MATCH($C459,'Policy Characteristics'!$C:$C,0)))</f>
        <v>**Description:** This policy specifies the change in capacity factor (time spent generating power) for new natural gas combined cycle plants. This policy changes these plants' expected capacity factors, but it does not force them to be dispatched if it would be uneconomical to do so. A negative value implies a decrease in capacity factor relative to the Current Policies scenario. // **Guidance for setting values:** // **Natural Gas Combined Cycle:** As part of EPA's Clean Air Act Section 111 regulations for new power plants, natural gas combined cycle plants that operate more than 40 percent of the time must capture 90 percent of on-site emissions by 2032. This would effectively block new natural gas plants without CCS (which are tracked as a separate power plant type in the model). Therefore, we adjust the expected capacity factor for new combined cycle plants so that they would run at a maximum capacity factor of 40 percent starting in 2032.</v>
      </c>
      <c r="Q459" s="76" t="str">
        <f>IF(ISBLANK(INDEX('Policy Characteristics'!K:K,MATCH($C459,'Policy Characteristics'!$C:$C,0))),"",INDEX('Policy Characteristics'!K:K,MATCH($C459,'Policy Characteristics'!$C:$C,0)))</f>
        <v>electricity-sector-main.html#red-downtime</v>
      </c>
      <c r="R459" s="76" t="str">
        <f>IF(ISBLANK(INDEX('Policy Characteristics'!L:L,MATCH($C459,'Policy Characteristics'!$C:$C,0))),"",INDEX('Policy Characteristics'!L:L,MATCH($C459,'Policy Characteristics'!$C:$C,0)))</f>
        <v>reduce-downtime.html</v>
      </c>
    </row>
    <row r="460" spans="1:18" s="143" customFormat="1" x14ac:dyDescent="0.25">
      <c r="A460" s="76" t="str">
        <f>IF(ISBLANK(INDEX('Policy Characteristics'!A:A,MATCH($C460,'Policy Characteristics'!$C:$C,0))),"",INDEX('Policy Characteristics'!A:A,MATCH($C460,'Policy Characteristics'!$C:$C,0)))</f>
        <v>Electricity Supply</v>
      </c>
      <c r="B460" s="200" t="str">
        <f>IF(ISBLANK(INDEX('Policy Characteristics'!B:B,MATCH($C460,'Policy Characteristics'!$C:$C,0))),"",INDEX('Policy Characteristics'!B:B,MATCH($C460,'Policy Characteristics'!$C:$C,0)))</f>
        <v>Change in Expected Power Plant Capacity Factor</v>
      </c>
      <c r="C460" s="79" t="str">
        <f t="shared" si="19"/>
        <v>Percentage Reduction in Plant Downtime</v>
      </c>
      <c r="D460" s="78" t="s">
        <v>80</v>
      </c>
      <c r="E460" s="88"/>
      <c r="F460" s="78" t="s">
        <v>92</v>
      </c>
      <c r="G460" s="78"/>
      <c r="H460" s="80">
        <v>670</v>
      </c>
      <c r="I460" s="201" t="s">
        <v>44</v>
      </c>
      <c r="J460" s="202" t="str">
        <f>IF(ISBLANK(INDEX('Policy Characteristics'!D:D,MATCH($C460,'Policy Characteristics'!$C:$C,0))),"",INDEX('Policy Characteristics'!D:D,MATCH($C460,'Policy Characteristics'!$C:$C,0)))</f>
        <v>Reduce Plant Downtime</v>
      </c>
      <c r="K460" s="76" t="str">
        <f>IF(ISBLANK(INDEX('Policy Characteristics'!E:E,MATCH($C460,'Policy Characteristics'!$C:$C,0))),"",INDEX('Policy Characteristics'!E:E,MATCH($C460,'Policy Characteristics'!$C:$C,0)))</f>
        <v>elec reduce plant downtime</v>
      </c>
      <c r="L460" s="205">
        <f>IF(ISBLANK(INDEX('Policy Characteristics'!F:F,MATCH($C460,'Policy Characteristics'!$C:$C,0))),"",INDEX('Policy Characteristics'!F:F,MATCH($C460,'Policy Characteristics'!$C:$C,0)))</f>
        <v>-0.3</v>
      </c>
      <c r="M460" s="205">
        <f>IF(ISBLANK(INDEX('Policy Characteristics'!G:G,MATCH($C460,'Policy Characteristics'!$C:$C,0))),"",INDEX('Policy Characteristics'!G:G,MATCH($C460,'Policy Characteristics'!$C:$C,0)))</f>
        <v>0.6</v>
      </c>
      <c r="N460" s="205">
        <f>IF(ISBLANK(INDEX('Policy Characteristics'!H:H,MATCH($C460,'Policy Characteristics'!$C:$C,0))),"",INDEX('Policy Characteristics'!H:H,MATCH($C460,'Policy Characteristics'!$C:$C,0)))</f>
        <v>0.01</v>
      </c>
      <c r="O460" s="76" t="str">
        <f>IF(ISBLANK(INDEX('Policy Characteristics'!I:I,MATCH($C460,'Policy Characteristics'!$C:$C,0))),"",INDEX('Policy Characteristics'!I:I,MATCH($C460,'Policy Characteristics'!$C:$C,0)))</f>
        <v>% reduction in downtime</v>
      </c>
      <c r="P460" s="76" t="str">
        <f>IF(ISBLANK(INDEX('Policy Characteristics'!J:J,MATCH($C460,'Policy Characteristics'!$C:$C,0))),"",INDEX('Policy Characteristics'!J:J,MATCH($C460,'Policy Characteristics'!$C:$C,0)))</f>
        <v>**Description:** This policy specifies the change in capacity factor (time spent generating power) for new natural gas combined cycle plants. This policy changes these plants' expected capacity factors, but it does not force them to be dispatched if it would be uneconomical to do so. A negative value implies a decrease in capacity factor relative to the Current Policies scenario. // **Guidance for setting values:** // **Natural Gas Combined Cycle:** As part of EPA's Clean Air Act Section 111 regulations for new power plants, natural gas combined cycle plants that operate more than 40 percent of the time must capture 90 percent of on-site emissions by 2032. This would effectively block new natural gas plants without CCS (which are tracked as a separate power plant type in the model). Therefore, we adjust the expected capacity factor for new combined cycle plants so that they would run at a maximum capacity factor of 40 percent starting in 2032.</v>
      </c>
      <c r="Q460" s="76" t="str">
        <f>IF(ISBLANK(INDEX('Policy Characteristics'!K:K,MATCH($C460,'Policy Characteristics'!$C:$C,0))),"",INDEX('Policy Characteristics'!K:K,MATCH($C460,'Policy Characteristics'!$C:$C,0)))</f>
        <v>electricity-sector-main.html#red-downtime</v>
      </c>
      <c r="R460" s="76" t="str">
        <f>IF(ISBLANK(INDEX('Policy Characteristics'!L:L,MATCH($C460,'Policy Characteristics'!$C:$C,0))),"",INDEX('Policy Characteristics'!L:L,MATCH($C460,'Policy Characteristics'!$C:$C,0)))</f>
        <v>reduce-downtime.html</v>
      </c>
    </row>
    <row r="461" spans="1:18" s="143" customFormat="1" x14ac:dyDescent="0.25">
      <c r="A461" s="76" t="str">
        <f>IF(ISBLANK(INDEX('Policy Characteristics'!A:A,MATCH($C461,'Policy Characteristics'!$C:$C,0))),"",INDEX('Policy Characteristics'!A:A,MATCH($C461,'Policy Characteristics'!$C:$C,0)))</f>
        <v>Electricity Supply</v>
      </c>
      <c r="B461" s="200" t="str">
        <f>IF(ISBLANK(INDEX('Policy Characteristics'!B:B,MATCH($C461,'Policy Characteristics'!$C:$C,0))),"",INDEX('Policy Characteristics'!B:B,MATCH($C461,'Policy Characteristics'!$C:$C,0)))</f>
        <v>Change in Expected Power Plant Capacity Factor</v>
      </c>
      <c r="C461" s="79" t="str">
        <f t="shared" si="19"/>
        <v>Percentage Reduction in Plant Downtime</v>
      </c>
      <c r="D461" s="78" t="s">
        <v>668</v>
      </c>
      <c r="E461" s="88"/>
      <c r="F461" s="78" t="s">
        <v>434</v>
      </c>
      <c r="G461" s="78"/>
      <c r="H461" s="80">
        <v>673</v>
      </c>
      <c r="I461" s="201" t="s">
        <v>44</v>
      </c>
      <c r="J461" s="202" t="str">
        <f>IF(ISBLANK(INDEX('Policy Characteristics'!D:D,MATCH($C461,'Policy Characteristics'!$C:$C,0))),"",INDEX('Policy Characteristics'!D:D,MATCH($C461,'Policy Characteristics'!$C:$C,0)))</f>
        <v>Reduce Plant Downtime</v>
      </c>
      <c r="K461" s="76" t="str">
        <f>IF(ISBLANK(INDEX('Policy Characteristics'!E:E,MATCH($C461,'Policy Characteristics'!$C:$C,0))),"",INDEX('Policy Characteristics'!E:E,MATCH($C461,'Policy Characteristics'!$C:$C,0)))</f>
        <v>elec reduce plant downtime</v>
      </c>
      <c r="L461" s="205">
        <f>IF(ISBLANK(INDEX('Policy Characteristics'!F:F,MATCH($C461,'Policy Characteristics'!$C:$C,0))),"",INDEX('Policy Characteristics'!F:F,MATCH($C461,'Policy Characteristics'!$C:$C,0)))</f>
        <v>-0.3</v>
      </c>
      <c r="M461" s="205">
        <f>IF(ISBLANK(INDEX('Policy Characteristics'!G:G,MATCH($C461,'Policy Characteristics'!$C:$C,0))),"",INDEX('Policy Characteristics'!G:G,MATCH($C461,'Policy Characteristics'!$C:$C,0)))</f>
        <v>0.6</v>
      </c>
      <c r="N461" s="205">
        <f>IF(ISBLANK(INDEX('Policy Characteristics'!H:H,MATCH($C461,'Policy Characteristics'!$C:$C,0))),"",INDEX('Policy Characteristics'!H:H,MATCH($C461,'Policy Characteristics'!$C:$C,0)))</f>
        <v>0.01</v>
      </c>
      <c r="O461" s="76" t="str">
        <f>IF(ISBLANK(INDEX('Policy Characteristics'!I:I,MATCH($C461,'Policy Characteristics'!$C:$C,0))),"",INDEX('Policy Characteristics'!I:I,MATCH($C461,'Policy Characteristics'!$C:$C,0)))</f>
        <v>% reduction in downtime</v>
      </c>
      <c r="P461" s="76" t="str">
        <f>IF(ISBLANK(INDEX('Policy Characteristics'!J:J,MATCH($C461,'Policy Characteristics'!$C:$C,0))),"",INDEX('Policy Characteristics'!J:J,MATCH($C461,'Policy Characteristics'!$C:$C,0)))</f>
        <v>**Description:** This policy specifies the change in capacity factor (time spent generating power) for new natural gas combined cycle plants. This policy changes these plants' expected capacity factors, but it does not force them to be dispatched if it would be uneconomical to do so. A negative value implies a decrease in capacity factor relative to the Current Policies scenario. // **Guidance for setting values:** // **Natural Gas Combined Cycle:** As part of EPA's Clean Air Act Section 111 regulations for new power plants, natural gas combined cycle plants that operate more than 40 percent of the time must capture 90 percent of on-site emissions by 2032. This would effectively block new natural gas plants without CCS (which are tracked as a separate power plant type in the model). Therefore, we adjust the expected capacity factor for new combined cycle plants so that they would run at a maximum capacity factor of 40 percent starting in 2032.</v>
      </c>
      <c r="Q461" s="76" t="str">
        <f>IF(ISBLANK(INDEX('Policy Characteristics'!K:K,MATCH($C461,'Policy Characteristics'!$C:$C,0))),"",INDEX('Policy Characteristics'!K:K,MATCH($C461,'Policy Characteristics'!$C:$C,0)))</f>
        <v>electricity-sector-main.html#red-downtime</v>
      </c>
      <c r="R461" s="76" t="str">
        <f>IF(ISBLANK(INDEX('Policy Characteristics'!L:L,MATCH($C461,'Policy Characteristics'!$C:$C,0))),"",INDEX('Policy Characteristics'!L:L,MATCH($C461,'Policy Characteristics'!$C:$C,0)))</f>
        <v>reduce-downtime.html</v>
      </c>
    </row>
    <row r="462" spans="1:18" s="143" customFormat="1" x14ac:dyDescent="0.25">
      <c r="A462" s="76" t="str">
        <f>IF(ISBLANK(INDEX('Policy Characteristics'!A:A,MATCH($C462,'Policy Characteristics'!$C:$C,0))),"",INDEX('Policy Characteristics'!A:A,MATCH($C462,'Policy Characteristics'!$C:$C,0)))</f>
        <v>Electricity Supply</v>
      </c>
      <c r="B462" s="200" t="str">
        <f>IF(ISBLANK(INDEX('Policy Characteristics'!B:B,MATCH($C462,'Policy Characteristics'!$C:$C,0))),"",INDEX('Policy Characteristics'!B:B,MATCH($C462,'Policy Characteristics'!$C:$C,0)))</f>
        <v>Change in Expected Power Plant Capacity Factor</v>
      </c>
      <c r="C462" s="79" t="str">
        <f t="shared" si="19"/>
        <v>Percentage Reduction in Plant Downtime</v>
      </c>
      <c r="D462" s="78" t="s">
        <v>306</v>
      </c>
      <c r="E462" s="88"/>
      <c r="F462" s="78" t="s">
        <v>308</v>
      </c>
      <c r="G462" s="78"/>
      <c r="H462" s="80">
        <v>676</v>
      </c>
      <c r="I462" s="201" t="s">
        <v>44</v>
      </c>
      <c r="J462" s="202" t="str">
        <f>IF(ISBLANK(INDEX('Policy Characteristics'!D:D,MATCH($C462,'Policy Characteristics'!$C:$C,0))),"",INDEX('Policy Characteristics'!D:D,MATCH($C462,'Policy Characteristics'!$C:$C,0)))</f>
        <v>Reduce Plant Downtime</v>
      </c>
      <c r="K462" s="76" t="str">
        <f>IF(ISBLANK(INDEX('Policy Characteristics'!E:E,MATCH($C462,'Policy Characteristics'!$C:$C,0))),"",INDEX('Policy Characteristics'!E:E,MATCH($C462,'Policy Characteristics'!$C:$C,0)))</f>
        <v>elec reduce plant downtime</v>
      </c>
      <c r="L462" s="205">
        <f>IF(ISBLANK(INDEX('Policy Characteristics'!F:F,MATCH($C462,'Policy Characteristics'!$C:$C,0))),"",INDEX('Policy Characteristics'!F:F,MATCH($C462,'Policy Characteristics'!$C:$C,0)))</f>
        <v>-0.3</v>
      </c>
      <c r="M462" s="205">
        <f>IF(ISBLANK(INDEX('Policy Characteristics'!G:G,MATCH($C462,'Policy Characteristics'!$C:$C,0))),"",INDEX('Policy Characteristics'!G:G,MATCH($C462,'Policy Characteristics'!$C:$C,0)))</f>
        <v>0.6</v>
      </c>
      <c r="N462" s="205">
        <f>IF(ISBLANK(INDEX('Policy Characteristics'!H:H,MATCH($C462,'Policy Characteristics'!$C:$C,0))),"",INDEX('Policy Characteristics'!H:H,MATCH($C462,'Policy Characteristics'!$C:$C,0)))</f>
        <v>0.01</v>
      </c>
      <c r="O462" s="76" t="str">
        <f>IF(ISBLANK(INDEX('Policy Characteristics'!I:I,MATCH($C462,'Policy Characteristics'!$C:$C,0))),"",INDEX('Policy Characteristics'!I:I,MATCH($C462,'Policy Characteristics'!$C:$C,0)))</f>
        <v>% reduction in downtime</v>
      </c>
      <c r="P462" s="76" t="str">
        <f>IF(ISBLANK(INDEX('Policy Characteristics'!J:J,MATCH($C462,'Policy Characteristics'!$C:$C,0))),"",INDEX('Policy Characteristics'!J:J,MATCH($C462,'Policy Characteristics'!$C:$C,0)))</f>
        <v>**Description:** This policy specifies the change in capacity factor (time spent generating power) for new natural gas combined cycle plants. This policy changes these plants' expected capacity factors, but it does not force them to be dispatched if it would be uneconomical to do so. A negative value implies a decrease in capacity factor relative to the Current Policies scenario. // **Guidance for setting values:** // **Natural Gas Combined Cycle:** As part of EPA's Clean Air Act Section 111 regulations for new power plants, natural gas combined cycle plants that operate more than 40 percent of the time must capture 90 percent of on-site emissions by 2032. This would effectively block new natural gas plants without CCS (which are tracked as a separate power plant type in the model). Therefore, we adjust the expected capacity factor for new combined cycle plants so that they would run at a maximum capacity factor of 40 percent starting in 2032.</v>
      </c>
      <c r="Q462" s="76" t="str">
        <f>IF(ISBLANK(INDEX('Policy Characteristics'!K:K,MATCH($C462,'Policy Characteristics'!$C:$C,0))),"",INDEX('Policy Characteristics'!K:K,MATCH($C462,'Policy Characteristics'!$C:$C,0)))</f>
        <v>electricity-sector-main.html#red-downtime</v>
      </c>
      <c r="R462" s="76" t="str">
        <f>IF(ISBLANK(INDEX('Policy Characteristics'!L:L,MATCH($C462,'Policy Characteristics'!$C:$C,0))),"",INDEX('Policy Characteristics'!L:L,MATCH($C462,'Policy Characteristics'!$C:$C,0)))</f>
        <v>reduce-downtime.html</v>
      </c>
    </row>
    <row r="463" spans="1:18" s="143" customFormat="1" x14ac:dyDescent="0.25">
      <c r="A463" s="76" t="str">
        <f>IF(ISBLANK(INDEX('Policy Characteristics'!A:A,MATCH($C463,'Policy Characteristics'!$C:$C,0))),"",INDEX('Policy Characteristics'!A:A,MATCH($C463,'Policy Characteristics'!$C:$C,0)))</f>
        <v>Electricity Supply</v>
      </c>
      <c r="B463" s="200" t="str">
        <f>IF(ISBLANK(INDEX('Policy Characteristics'!B:B,MATCH($C463,'Policy Characteristics'!$C:$C,0))),"",INDEX('Policy Characteristics'!B:B,MATCH($C463,'Policy Characteristics'!$C:$C,0)))</f>
        <v>Change in Expected Power Plant Capacity Factor</v>
      </c>
      <c r="C463" s="79" t="str">
        <f t="shared" si="19"/>
        <v>Percentage Reduction in Plant Downtime</v>
      </c>
      <c r="D463" s="78" t="s">
        <v>307</v>
      </c>
      <c r="E463" s="88"/>
      <c r="F463" s="78" t="s">
        <v>309</v>
      </c>
      <c r="G463" s="78"/>
      <c r="H463" s="80">
        <v>679</v>
      </c>
      <c r="I463" s="201" t="s">
        <v>44</v>
      </c>
      <c r="J463" s="202" t="str">
        <f>IF(ISBLANK(INDEX('Policy Characteristics'!D:D,MATCH($C463,'Policy Characteristics'!$C:$C,0))),"",INDEX('Policy Characteristics'!D:D,MATCH($C463,'Policy Characteristics'!$C:$C,0)))</f>
        <v>Reduce Plant Downtime</v>
      </c>
      <c r="K463" s="76" t="str">
        <f>IF(ISBLANK(INDEX('Policy Characteristics'!E:E,MATCH($C463,'Policy Characteristics'!$C:$C,0))),"",INDEX('Policy Characteristics'!E:E,MATCH($C463,'Policy Characteristics'!$C:$C,0)))</f>
        <v>elec reduce plant downtime</v>
      </c>
      <c r="L463" s="205">
        <f>IF(ISBLANK(INDEX('Policy Characteristics'!F:F,MATCH($C463,'Policy Characteristics'!$C:$C,0))),"",INDEX('Policy Characteristics'!F:F,MATCH($C463,'Policy Characteristics'!$C:$C,0)))</f>
        <v>-0.3</v>
      </c>
      <c r="M463" s="205">
        <f>IF(ISBLANK(INDEX('Policy Characteristics'!G:G,MATCH($C463,'Policy Characteristics'!$C:$C,0))),"",INDEX('Policy Characteristics'!G:G,MATCH($C463,'Policy Characteristics'!$C:$C,0)))</f>
        <v>0.6</v>
      </c>
      <c r="N463" s="205">
        <f>IF(ISBLANK(INDEX('Policy Characteristics'!H:H,MATCH($C463,'Policy Characteristics'!$C:$C,0))),"",INDEX('Policy Characteristics'!H:H,MATCH($C463,'Policy Characteristics'!$C:$C,0)))</f>
        <v>0.01</v>
      </c>
      <c r="O463" s="76" t="str">
        <f>IF(ISBLANK(INDEX('Policy Characteristics'!I:I,MATCH($C463,'Policy Characteristics'!$C:$C,0))),"",INDEX('Policy Characteristics'!I:I,MATCH($C463,'Policy Characteristics'!$C:$C,0)))</f>
        <v>% reduction in downtime</v>
      </c>
      <c r="P463" s="76" t="str">
        <f>IF(ISBLANK(INDEX('Policy Characteristics'!J:J,MATCH($C463,'Policy Characteristics'!$C:$C,0))),"",INDEX('Policy Characteristics'!J:J,MATCH($C463,'Policy Characteristics'!$C:$C,0)))</f>
        <v>**Description:** This policy specifies the change in capacity factor (time spent generating power) for new natural gas combined cycle plants. This policy changes these plants' expected capacity factors, but it does not force them to be dispatched if it would be uneconomical to do so. A negative value implies a decrease in capacity factor relative to the Current Policies scenario. // **Guidance for setting values:** // **Natural Gas Combined Cycle:** As part of EPA's Clean Air Act Section 111 regulations for new power plants, natural gas combined cycle plants that operate more than 40 percent of the time must capture 90 percent of on-site emissions by 2032. This would effectively block new natural gas plants without CCS (which are tracked as a separate power plant type in the model). Therefore, we adjust the expected capacity factor for new combined cycle plants so that they would run at a maximum capacity factor of 40 percent starting in 2032.</v>
      </c>
      <c r="Q463" s="76" t="str">
        <f>IF(ISBLANK(INDEX('Policy Characteristics'!K:K,MATCH($C463,'Policy Characteristics'!$C:$C,0))),"",INDEX('Policy Characteristics'!K:K,MATCH($C463,'Policy Characteristics'!$C:$C,0)))</f>
        <v>electricity-sector-main.html#red-downtime</v>
      </c>
      <c r="R463" s="76" t="str">
        <f>IF(ISBLANK(INDEX('Policy Characteristics'!L:L,MATCH($C463,'Policy Characteristics'!$C:$C,0))),"",INDEX('Policy Characteristics'!L:L,MATCH($C463,'Policy Characteristics'!$C:$C,0)))</f>
        <v>reduce-downtime.html</v>
      </c>
    </row>
    <row r="464" spans="1:18" s="143" customFormat="1" x14ac:dyDescent="0.25">
      <c r="A464" s="76" t="str">
        <f>IF(ISBLANK(INDEX('Policy Characteristics'!A:A,MATCH($C464,'Policy Characteristics'!$C:$C,0))),"",INDEX('Policy Characteristics'!A:A,MATCH($C464,'Policy Characteristics'!$C:$C,0)))</f>
        <v>Electricity Supply</v>
      </c>
      <c r="B464" s="200" t="str">
        <f>IF(ISBLANK(INDEX('Policy Characteristics'!B:B,MATCH($C464,'Policy Characteristics'!$C:$C,0))),"",INDEX('Policy Characteristics'!B:B,MATCH($C464,'Policy Characteristics'!$C:$C,0)))</f>
        <v>Change in Expected Power Plant Capacity Factor</v>
      </c>
      <c r="C464" s="79" t="str">
        <f t="shared" si="19"/>
        <v>Percentage Reduction in Plant Downtime</v>
      </c>
      <c r="D464" s="78" t="s">
        <v>442</v>
      </c>
      <c r="E464" s="88"/>
      <c r="F464" s="78" t="s">
        <v>441</v>
      </c>
      <c r="G464" s="78"/>
      <c r="H464" s="80">
        <v>182</v>
      </c>
      <c r="I464" s="201" t="s">
        <v>44</v>
      </c>
      <c r="J464" s="202" t="str">
        <f>IF(ISBLANK(INDEX('Policy Characteristics'!D:D,MATCH($C464,'Policy Characteristics'!$C:$C,0))),"",INDEX('Policy Characteristics'!D:D,MATCH($C464,'Policy Characteristics'!$C:$C,0)))</f>
        <v>Reduce Plant Downtime</v>
      </c>
      <c r="K464" s="76" t="str">
        <f>IF(ISBLANK(INDEX('Policy Characteristics'!E:E,MATCH($C464,'Policy Characteristics'!$C:$C,0))),"",INDEX('Policy Characteristics'!E:E,MATCH($C464,'Policy Characteristics'!$C:$C,0)))</f>
        <v>elec reduce plant downtime</v>
      </c>
      <c r="L464" s="205">
        <f>IF(ISBLANK(INDEX('Policy Characteristics'!F:F,MATCH($C464,'Policy Characteristics'!$C:$C,0))),"",INDEX('Policy Characteristics'!F:F,MATCH($C464,'Policy Characteristics'!$C:$C,0)))</f>
        <v>-0.3</v>
      </c>
      <c r="M464" s="205">
        <f>IF(ISBLANK(INDEX('Policy Characteristics'!G:G,MATCH($C464,'Policy Characteristics'!$C:$C,0))),"",INDEX('Policy Characteristics'!G:G,MATCH($C464,'Policy Characteristics'!$C:$C,0)))</f>
        <v>0.6</v>
      </c>
      <c r="N464" s="205">
        <f>IF(ISBLANK(INDEX('Policy Characteristics'!H:H,MATCH($C464,'Policy Characteristics'!$C:$C,0))),"",INDEX('Policy Characteristics'!H:H,MATCH($C464,'Policy Characteristics'!$C:$C,0)))</f>
        <v>0.01</v>
      </c>
      <c r="O464" s="76" t="str">
        <f>IF(ISBLANK(INDEX('Policy Characteristics'!I:I,MATCH($C464,'Policy Characteristics'!$C:$C,0))),"",INDEX('Policy Characteristics'!I:I,MATCH($C464,'Policy Characteristics'!$C:$C,0)))</f>
        <v>% reduction in downtime</v>
      </c>
      <c r="P464" s="76" t="str">
        <f>IF(ISBLANK(INDEX('Policy Characteristics'!J:J,MATCH($C464,'Policy Characteristics'!$C:$C,0))),"",INDEX('Policy Characteristics'!J:J,MATCH($C464,'Policy Characteristics'!$C:$C,0)))</f>
        <v>**Description:** This policy specifies the change in capacity factor (time spent generating power) for new natural gas combined cycle plants. This policy changes these plants' expected capacity factors, but it does not force them to be dispatched if it would be uneconomical to do so. A negative value implies a decrease in capacity factor relative to the Current Policies scenario. // **Guidance for setting values:** // **Natural Gas Combined Cycle:** As part of EPA's Clean Air Act Section 111 regulations for new power plants, natural gas combined cycle plants that operate more than 40 percent of the time must capture 90 percent of on-site emissions by 2032. This would effectively block new natural gas plants without CCS (which are tracked as a separate power plant type in the model). Therefore, we adjust the expected capacity factor for new combined cycle plants so that they would run at a maximum capacity factor of 40 percent starting in 2032.</v>
      </c>
      <c r="Q464" s="76" t="str">
        <f>IF(ISBLANK(INDEX('Policy Characteristics'!K:K,MATCH($C464,'Policy Characteristics'!$C:$C,0))),"",INDEX('Policy Characteristics'!K:K,MATCH($C464,'Policy Characteristics'!$C:$C,0)))</f>
        <v>electricity-sector-main.html#red-downtime</v>
      </c>
      <c r="R464" s="76" t="str">
        <f>IF(ISBLANK(INDEX('Policy Characteristics'!L:L,MATCH($C464,'Policy Characteristics'!$C:$C,0))),"",INDEX('Policy Characteristics'!L:L,MATCH($C464,'Policy Characteristics'!$C:$C,0)))</f>
        <v>reduce-downtime.html</v>
      </c>
    </row>
    <row r="465" spans="1:18" s="143" customFormat="1" x14ac:dyDescent="0.25">
      <c r="A465" s="76" t="str">
        <f>IF(ISBLANK(INDEX('Policy Characteristics'!A:A,MATCH($C465,'Policy Characteristics'!$C:$C,0))),"",INDEX('Policy Characteristics'!A:A,MATCH($C465,'Policy Characteristics'!$C:$C,0)))</f>
        <v>Electricity Supply</v>
      </c>
      <c r="B465" s="200" t="str">
        <f>IF(ISBLANK(INDEX('Policy Characteristics'!B:B,MATCH($C465,'Policy Characteristics'!$C:$C,0))),"",INDEX('Policy Characteristics'!B:B,MATCH($C465,'Policy Characteristics'!$C:$C,0)))</f>
        <v>Change in Expected Power Plant Capacity Factor</v>
      </c>
      <c r="C465" s="79" t="str">
        <f t="shared" si="19"/>
        <v>Percentage Reduction in Plant Downtime</v>
      </c>
      <c r="D465" s="78" t="s">
        <v>451</v>
      </c>
      <c r="E465" s="88"/>
      <c r="F465" s="78" t="s">
        <v>452</v>
      </c>
      <c r="H465" s="80">
        <v>684</v>
      </c>
      <c r="I465" s="201" t="s">
        <v>44</v>
      </c>
      <c r="J465" s="202" t="str">
        <f>IF(ISBLANK(INDEX('Policy Characteristics'!D:D,MATCH($C465,'Policy Characteristics'!$C:$C,0))),"",INDEX('Policy Characteristics'!D:D,MATCH($C465,'Policy Characteristics'!$C:$C,0)))</f>
        <v>Reduce Plant Downtime</v>
      </c>
      <c r="K465" s="76" t="str">
        <f>IF(ISBLANK(INDEX('Policy Characteristics'!E:E,MATCH($C465,'Policy Characteristics'!$C:$C,0))),"",INDEX('Policy Characteristics'!E:E,MATCH($C465,'Policy Characteristics'!$C:$C,0)))</f>
        <v>elec reduce plant downtime</v>
      </c>
      <c r="L465" s="205">
        <f>IF(ISBLANK(INDEX('Policy Characteristics'!F:F,MATCH($C465,'Policy Characteristics'!$C:$C,0))),"",INDEX('Policy Characteristics'!F:F,MATCH($C465,'Policy Characteristics'!$C:$C,0)))</f>
        <v>-0.3</v>
      </c>
      <c r="M465" s="205">
        <f>IF(ISBLANK(INDEX('Policy Characteristics'!G:G,MATCH($C465,'Policy Characteristics'!$C:$C,0))),"",INDEX('Policy Characteristics'!G:G,MATCH($C465,'Policy Characteristics'!$C:$C,0)))</f>
        <v>0.6</v>
      </c>
      <c r="N465" s="205">
        <f>IF(ISBLANK(INDEX('Policy Characteristics'!H:H,MATCH($C465,'Policy Characteristics'!$C:$C,0))),"",INDEX('Policy Characteristics'!H:H,MATCH($C465,'Policy Characteristics'!$C:$C,0)))</f>
        <v>0.01</v>
      </c>
      <c r="O465" s="76" t="str">
        <f>IF(ISBLANK(INDEX('Policy Characteristics'!I:I,MATCH($C465,'Policy Characteristics'!$C:$C,0))),"",INDEX('Policy Characteristics'!I:I,MATCH($C465,'Policy Characteristics'!$C:$C,0)))</f>
        <v>% reduction in downtime</v>
      </c>
      <c r="P465" s="76" t="str">
        <f>IF(ISBLANK(INDEX('Policy Characteristics'!J:J,MATCH($C465,'Policy Characteristics'!$C:$C,0))),"",INDEX('Policy Characteristics'!J:J,MATCH($C465,'Policy Characteristics'!$C:$C,0)))</f>
        <v>**Description:** This policy specifies the change in capacity factor (time spent generating power) for new natural gas combined cycle plants. This policy changes these plants' expected capacity factors, but it does not force them to be dispatched if it would be uneconomical to do so. A negative value implies a decrease in capacity factor relative to the Current Policies scenario. // **Guidance for setting values:** // **Natural Gas Combined Cycle:** As part of EPA's Clean Air Act Section 111 regulations for new power plants, natural gas combined cycle plants that operate more than 40 percent of the time must capture 90 percent of on-site emissions by 2032. This would effectively block new natural gas plants without CCS (which are tracked as a separate power plant type in the model). Therefore, we adjust the expected capacity factor for new combined cycle plants so that they would run at a maximum capacity factor of 40 percent starting in 2032.</v>
      </c>
      <c r="Q465" s="76" t="str">
        <f>IF(ISBLANK(INDEX('Policy Characteristics'!K:K,MATCH($C465,'Policy Characteristics'!$C:$C,0))),"",INDEX('Policy Characteristics'!K:K,MATCH($C465,'Policy Characteristics'!$C:$C,0)))</f>
        <v>electricity-sector-main.html#red-downtime</v>
      </c>
      <c r="R465" s="76" t="str">
        <f>IF(ISBLANK(INDEX('Policy Characteristics'!L:L,MATCH($C465,'Policy Characteristics'!$C:$C,0))),"",INDEX('Policy Characteristics'!L:L,MATCH($C465,'Policy Characteristics'!$C:$C,0)))</f>
        <v>reduce-downtime.html</v>
      </c>
    </row>
    <row r="466" spans="1:18" s="143" customFormat="1" x14ac:dyDescent="0.25">
      <c r="A466" s="76" t="str">
        <f>IF(ISBLANK(INDEX('Policy Characteristics'!A:A,MATCH($C466,'Policy Characteristics'!$C:$C,0))),"",INDEX('Policy Characteristics'!A:A,MATCH($C466,'Policy Characteristics'!$C:$C,0)))</f>
        <v>Electricity Supply</v>
      </c>
      <c r="B466" s="200" t="str">
        <f>IF(ISBLANK(INDEX('Policy Characteristics'!B:B,MATCH($C466,'Policy Characteristics'!$C:$C,0))),"",INDEX('Policy Characteristics'!B:B,MATCH($C466,'Policy Characteristics'!$C:$C,0)))</f>
        <v>Change in Expected Power Plant Capacity Factor</v>
      </c>
      <c r="C466" s="79" t="str">
        <f t="shared" si="19"/>
        <v>Percentage Reduction in Plant Downtime</v>
      </c>
      <c r="D466" s="78" t="s">
        <v>988</v>
      </c>
      <c r="E466" s="88"/>
      <c r="F466" s="78" t="s">
        <v>712</v>
      </c>
      <c r="G466" s="78"/>
      <c r="H466" s="80">
        <v>687</v>
      </c>
      <c r="I466" s="201" t="s">
        <v>44</v>
      </c>
      <c r="J466" s="202" t="str">
        <f>IF(ISBLANK(INDEX('Policy Characteristics'!D:D,MATCH($C466,'Policy Characteristics'!$C:$C,0))),"",INDEX('Policy Characteristics'!D:D,MATCH($C466,'Policy Characteristics'!$C:$C,0)))</f>
        <v>Reduce Plant Downtime</v>
      </c>
      <c r="K466" s="76" t="str">
        <f>IF(ISBLANK(INDEX('Policy Characteristics'!E:E,MATCH($C466,'Policy Characteristics'!$C:$C,0))),"",INDEX('Policy Characteristics'!E:E,MATCH($C466,'Policy Characteristics'!$C:$C,0)))</f>
        <v>elec reduce plant downtime</v>
      </c>
      <c r="L466" s="205">
        <f>IF(ISBLANK(INDEX('Policy Characteristics'!F:F,MATCH($C466,'Policy Characteristics'!$C:$C,0))),"",INDEX('Policy Characteristics'!F:F,MATCH($C466,'Policy Characteristics'!$C:$C,0)))</f>
        <v>-0.3</v>
      </c>
      <c r="M466" s="205">
        <f>IF(ISBLANK(INDEX('Policy Characteristics'!G:G,MATCH($C466,'Policy Characteristics'!$C:$C,0))),"",INDEX('Policy Characteristics'!G:G,MATCH($C466,'Policy Characteristics'!$C:$C,0)))</f>
        <v>0.6</v>
      </c>
      <c r="N466" s="205">
        <f>IF(ISBLANK(INDEX('Policy Characteristics'!H:H,MATCH($C466,'Policy Characteristics'!$C:$C,0))),"",INDEX('Policy Characteristics'!H:H,MATCH($C466,'Policy Characteristics'!$C:$C,0)))</f>
        <v>0.01</v>
      </c>
      <c r="O466" s="76" t="str">
        <f>IF(ISBLANK(INDEX('Policy Characteristics'!I:I,MATCH($C466,'Policy Characteristics'!$C:$C,0))),"",INDEX('Policy Characteristics'!I:I,MATCH($C466,'Policy Characteristics'!$C:$C,0)))</f>
        <v>% reduction in downtime</v>
      </c>
      <c r="P466" s="76" t="str">
        <f>IF(ISBLANK(INDEX('Policy Characteristics'!J:J,MATCH($C466,'Policy Characteristics'!$C:$C,0))),"",INDEX('Policy Characteristics'!J:J,MATCH($C466,'Policy Characteristics'!$C:$C,0)))</f>
        <v>**Description:** This policy specifies the change in capacity factor (time spent generating power) for new natural gas combined cycle plants. This policy changes these plants' expected capacity factors, but it does not force them to be dispatched if it would be uneconomical to do so. A negative value implies a decrease in capacity factor relative to the Current Policies scenario. // **Guidance for setting values:** // **Natural Gas Combined Cycle:** As part of EPA's Clean Air Act Section 111 regulations for new power plants, natural gas combined cycle plants that operate more than 40 percent of the time must capture 90 percent of on-site emissions by 2032. This would effectively block new natural gas plants without CCS (which are tracked as a separate power plant type in the model). Therefore, we adjust the expected capacity factor for new combined cycle plants so that they would run at a maximum capacity factor of 40 percent starting in 2032.</v>
      </c>
      <c r="Q466" s="76" t="str">
        <f>IF(ISBLANK(INDEX('Policy Characteristics'!K:K,MATCH($C466,'Policy Characteristics'!$C:$C,0))),"",INDEX('Policy Characteristics'!K:K,MATCH($C466,'Policy Characteristics'!$C:$C,0)))</f>
        <v>electricity-sector-main.html#red-downtime</v>
      </c>
      <c r="R466" s="76" t="str">
        <f>IF(ISBLANK(INDEX('Policy Characteristics'!L:L,MATCH($C466,'Policy Characteristics'!$C:$C,0))),"",INDEX('Policy Characteristics'!L:L,MATCH($C466,'Policy Characteristics'!$C:$C,0)))</f>
        <v>reduce-downtime.html</v>
      </c>
    </row>
    <row r="467" spans="1:18" s="143" customFormat="1" x14ac:dyDescent="0.25">
      <c r="A467" s="76" t="str">
        <f>IF(ISBLANK(INDEX('Policy Characteristics'!A:A,MATCH($C467,'Policy Characteristics'!$C:$C,0))),"",INDEX('Policy Characteristics'!A:A,MATCH($C467,'Policy Characteristics'!$C:$C,0)))</f>
        <v>Electricity Supply</v>
      </c>
      <c r="B467" s="200" t="str">
        <f>IF(ISBLANK(INDEX('Policy Characteristics'!B:B,MATCH($C467,'Policy Characteristics'!$C:$C,0))),"",INDEX('Policy Characteristics'!B:B,MATCH($C467,'Policy Characteristics'!$C:$C,0)))</f>
        <v>Change in Expected Power Plant Capacity Factor</v>
      </c>
      <c r="C467" s="79" t="str">
        <f t="shared" si="19"/>
        <v>Percentage Reduction in Plant Downtime</v>
      </c>
      <c r="D467" s="78" t="s">
        <v>989</v>
      </c>
      <c r="E467" s="88"/>
      <c r="F467" s="78" t="s">
        <v>832</v>
      </c>
      <c r="G467" s="78"/>
      <c r="H467" s="80">
        <v>690</v>
      </c>
      <c r="I467" s="201" t="s">
        <v>44</v>
      </c>
      <c r="J467" s="202" t="str">
        <f>IF(ISBLANK(INDEX('Policy Characteristics'!D:D,MATCH($C467,'Policy Characteristics'!$C:$C,0))),"",INDEX('Policy Characteristics'!D:D,MATCH($C467,'Policy Characteristics'!$C:$C,0)))</f>
        <v>Reduce Plant Downtime</v>
      </c>
      <c r="K467" s="76" t="str">
        <f>IF(ISBLANK(INDEX('Policy Characteristics'!E:E,MATCH($C467,'Policy Characteristics'!$C:$C,0))),"",INDEX('Policy Characteristics'!E:E,MATCH($C467,'Policy Characteristics'!$C:$C,0)))</f>
        <v>elec reduce plant downtime</v>
      </c>
      <c r="L467" s="205">
        <f>IF(ISBLANK(INDEX('Policy Characteristics'!F:F,MATCH($C467,'Policy Characteristics'!$C:$C,0))),"",INDEX('Policy Characteristics'!F:F,MATCH($C467,'Policy Characteristics'!$C:$C,0)))</f>
        <v>-0.3</v>
      </c>
      <c r="M467" s="205">
        <f>IF(ISBLANK(INDEX('Policy Characteristics'!G:G,MATCH($C467,'Policy Characteristics'!$C:$C,0))),"",INDEX('Policy Characteristics'!G:G,MATCH($C467,'Policy Characteristics'!$C:$C,0)))</f>
        <v>0.6</v>
      </c>
      <c r="N467" s="205">
        <f>IF(ISBLANK(INDEX('Policy Characteristics'!H:H,MATCH($C467,'Policy Characteristics'!$C:$C,0))),"",INDEX('Policy Characteristics'!H:H,MATCH($C467,'Policy Characteristics'!$C:$C,0)))</f>
        <v>0.01</v>
      </c>
      <c r="O467" s="76" t="str">
        <f>IF(ISBLANK(INDEX('Policy Characteristics'!I:I,MATCH($C467,'Policy Characteristics'!$C:$C,0))),"",INDEX('Policy Characteristics'!I:I,MATCH($C467,'Policy Characteristics'!$C:$C,0)))</f>
        <v>% reduction in downtime</v>
      </c>
      <c r="P467" s="76" t="str">
        <f>IF(ISBLANK(INDEX('Policy Characteristics'!J:J,MATCH($C467,'Policy Characteristics'!$C:$C,0))),"",INDEX('Policy Characteristics'!J:J,MATCH($C467,'Policy Characteristics'!$C:$C,0)))</f>
        <v>**Description:** This policy specifies the change in capacity factor (time spent generating power) for new natural gas combined cycle plants. This policy changes these plants' expected capacity factors, but it does not force them to be dispatched if it would be uneconomical to do so. A negative value implies a decrease in capacity factor relative to the Current Policies scenario. // **Guidance for setting values:** // **Natural Gas Combined Cycle:** As part of EPA's Clean Air Act Section 111 regulations for new power plants, natural gas combined cycle plants that operate more than 40 percent of the time must capture 90 percent of on-site emissions by 2032. This would effectively block new natural gas plants without CCS (which are tracked as a separate power plant type in the model). Therefore, we adjust the expected capacity factor for new combined cycle plants so that they would run at a maximum capacity factor of 40 percent starting in 2032.</v>
      </c>
      <c r="Q467" s="76" t="str">
        <f>IF(ISBLANK(INDEX('Policy Characteristics'!K:K,MATCH($C467,'Policy Characteristics'!$C:$C,0))),"",INDEX('Policy Characteristics'!K:K,MATCH($C467,'Policy Characteristics'!$C:$C,0)))</f>
        <v>electricity-sector-main.html#red-downtime</v>
      </c>
      <c r="R467" s="76" t="str">
        <f>IF(ISBLANK(INDEX('Policy Characteristics'!L:L,MATCH($C467,'Policy Characteristics'!$C:$C,0))),"",INDEX('Policy Characteristics'!L:L,MATCH($C467,'Policy Characteristics'!$C:$C,0)))</f>
        <v>reduce-downtime.html</v>
      </c>
    </row>
    <row r="468" spans="1:18" s="143" customFormat="1" x14ac:dyDescent="0.25">
      <c r="A468" s="76" t="str">
        <f>IF(ISBLANK(INDEX('Policy Characteristics'!A:A,MATCH($C468,'Policy Characteristics'!$C:$C,0))),"",INDEX('Policy Characteristics'!A:A,MATCH($C468,'Policy Characteristics'!$C:$C,0)))</f>
        <v>Electricity Supply</v>
      </c>
      <c r="B468" s="200" t="str">
        <f>IF(ISBLANK(INDEX('Policy Characteristics'!B:B,MATCH($C468,'Policy Characteristics'!$C:$C,0))),"",INDEX('Policy Characteristics'!B:B,MATCH($C468,'Policy Characteristics'!$C:$C,0)))</f>
        <v>Change in Expected Power Plant Capacity Factor</v>
      </c>
      <c r="C468" s="79" t="str">
        <f t="shared" si="19"/>
        <v>Percentage Reduction in Plant Downtime</v>
      </c>
      <c r="D468" s="78" t="s">
        <v>990</v>
      </c>
      <c r="E468" s="88"/>
      <c r="F468" s="78" t="s">
        <v>714</v>
      </c>
      <c r="G468" s="78"/>
      <c r="H468" s="80">
        <v>1782</v>
      </c>
      <c r="I468" s="201" t="s">
        <v>44</v>
      </c>
      <c r="J468" s="202" t="str">
        <f>IF(ISBLANK(INDEX('Policy Characteristics'!D:D,MATCH($C468,'Policy Characteristics'!$C:$C,0))),"",INDEX('Policy Characteristics'!D:D,MATCH($C468,'Policy Characteristics'!$C:$C,0)))</f>
        <v>Reduce Plant Downtime</v>
      </c>
      <c r="K468" s="76" t="str">
        <f>IF(ISBLANK(INDEX('Policy Characteristics'!E:E,MATCH($C468,'Policy Characteristics'!$C:$C,0))),"",INDEX('Policy Characteristics'!E:E,MATCH($C468,'Policy Characteristics'!$C:$C,0)))</f>
        <v>elec reduce plant downtime</v>
      </c>
      <c r="L468" s="205">
        <f>IF(ISBLANK(INDEX('Policy Characteristics'!F:F,MATCH($C468,'Policy Characteristics'!$C:$C,0))),"",INDEX('Policy Characteristics'!F:F,MATCH($C468,'Policy Characteristics'!$C:$C,0)))</f>
        <v>-0.3</v>
      </c>
      <c r="M468" s="205">
        <f>IF(ISBLANK(INDEX('Policy Characteristics'!G:G,MATCH($C468,'Policy Characteristics'!$C:$C,0))),"",INDEX('Policy Characteristics'!G:G,MATCH($C468,'Policy Characteristics'!$C:$C,0)))</f>
        <v>0.6</v>
      </c>
      <c r="N468" s="205">
        <f>IF(ISBLANK(INDEX('Policy Characteristics'!H:H,MATCH($C468,'Policy Characteristics'!$C:$C,0))),"",INDEX('Policy Characteristics'!H:H,MATCH($C468,'Policy Characteristics'!$C:$C,0)))</f>
        <v>0.01</v>
      </c>
      <c r="O468" s="76" t="str">
        <f>IF(ISBLANK(INDEX('Policy Characteristics'!I:I,MATCH($C468,'Policy Characteristics'!$C:$C,0))),"",INDEX('Policy Characteristics'!I:I,MATCH($C468,'Policy Characteristics'!$C:$C,0)))</f>
        <v>% reduction in downtime</v>
      </c>
      <c r="P468" s="76" t="str">
        <f>IF(ISBLANK(INDEX('Policy Characteristics'!J:J,MATCH($C468,'Policy Characteristics'!$C:$C,0))),"",INDEX('Policy Characteristics'!J:J,MATCH($C468,'Policy Characteristics'!$C:$C,0)))</f>
        <v>**Description:** This policy specifies the change in capacity factor (time spent generating power) for new natural gas combined cycle plants. This policy changes these plants' expected capacity factors, but it does not force them to be dispatched if it would be uneconomical to do so. A negative value implies a decrease in capacity factor relative to the Current Policies scenario. // **Guidance for setting values:** // **Natural Gas Combined Cycle:** As part of EPA's Clean Air Act Section 111 regulations for new power plants, natural gas combined cycle plants that operate more than 40 percent of the time must capture 90 percent of on-site emissions by 2032. This would effectively block new natural gas plants without CCS (which are tracked as a separate power plant type in the model). Therefore, we adjust the expected capacity factor for new combined cycle plants so that they would run at a maximum capacity factor of 40 percent starting in 2032.</v>
      </c>
      <c r="Q468" s="76" t="str">
        <f>IF(ISBLANK(INDEX('Policy Characteristics'!K:K,MATCH($C468,'Policy Characteristics'!$C:$C,0))),"",INDEX('Policy Characteristics'!K:K,MATCH($C468,'Policy Characteristics'!$C:$C,0)))</f>
        <v>electricity-sector-main.html#red-downtime</v>
      </c>
      <c r="R468" s="76" t="str">
        <f>IF(ISBLANK(INDEX('Policy Characteristics'!L:L,MATCH($C468,'Policy Characteristics'!$C:$C,0))),"",INDEX('Policy Characteristics'!L:L,MATCH($C468,'Policy Characteristics'!$C:$C,0)))</f>
        <v>reduce-downtime.html</v>
      </c>
    </row>
    <row r="469" spans="1:18" s="143" customFormat="1" x14ac:dyDescent="0.25">
      <c r="A469" s="76" t="str">
        <f>IF(ISBLANK(INDEX('Policy Characteristics'!A:A,MATCH($C469,'Policy Characteristics'!$C:$C,0))),"",INDEX('Policy Characteristics'!A:A,MATCH($C469,'Policy Characteristics'!$C:$C,0)))</f>
        <v>Electricity Supply</v>
      </c>
      <c r="B469" s="200" t="str">
        <f>IF(ISBLANK(INDEX('Policy Characteristics'!B:B,MATCH($C469,'Policy Characteristics'!$C:$C,0))),"",INDEX('Policy Characteristics'!B:B,MATCH($C469,'Policy Characteristics'!$C:$C,0)))</f>
        <v>Change in Expected Power Plant Capacity Factor</v>
      </c>
      <c r="C469" s="79" t="str">
        <f t="shared" si="19"/>
        <v>Percentage Reduction in Plant Downtime</v>
      </c>
      <c r="D469" s="78" t="s">
        <v>1655</v>
      </c>
      <c r="E469" s="88"/>
      <c r="F469" s="78" t="s">
        <v>1662</v>
      </c>
      <c r="G469" s="78"/>
      <c r="H469" s="80">
        <v>1783</v>
      </c>
      <c r="I469" s="201" t="s">
        <v>44</v>
      </c>
      <c r="J469" s="202" t="str">
        <f>IF(ISBLANK(INDEX('Policy Characteristics'!D:D,MATCH($C469,'Policy Characteristics'!$C:$C,0))),"",INDEX('Policy Characteristics'!D:D,MATCH($C469,'Policy Characteristics'!$C:$C,0)))</f>
        <v>Reduce Plant Downtime</v>
      </c>
      <c r="K469" s="76" t="str">
        <f>IF(ISBLANK(INDEX('Policy Characteristics'!E:E,MATCH($C469,'Policy Characteristics'!$C:$C,0))),"",INDEX('Policy Characteristics'!E:E,MATCH($C469,'Policy Characteristics'!$C:$C,0)))</f>
        <v>elec reduce plant downtime</v>
      </c>
      <c r="L469" s="205">
        <f>IF(ISBLANK(INDEX('Policy Characteristics'!F:F,MATCH($C469,'Policy Characteristics'!$C:$C,0))),"",INDEX('Policy Characteristics'!F:F,MATCH($C469,'Policy Characteristics'!$C:$C,0)))</f>
        <v>-0.3</v>
      </c>
      <c r="M469" s="205">
        <f>IF(ISBLANK(INDEX('Policy Characteristics'!G:G,MATCH($C469,'Policy Characteristics'!$C:$C,0))),"",INDEX('Policy Characteristics'!G:G,MATCH($C469,'Policy Characteristics'!$C:$C,0)))</f>
        <v>0.6</v>
      </c>
      <c r="N469" s="205">
        <f>IF(ISBLANK(INDEX('Policy Characteristics'!H:H,MATCH($C469,'Policy Characteristics'!$C:$C,0))),"",INDEX('Policy Characteristics'!H:H,MATCH($C469,'Policy Characteristics'!$C:$C,0)))</f>
        <v>0.01</v>
      </c>
      <c r="O469" s="76" t="str">
        <f>IF(ISBLANK(INDEX('Policy Characteristics'!I:I,MATCH($C469,'Policy Characteristics'!$C:$C,0))),"",INDEX('Policy Characteristics'!I:I,MATCH($C469,'Policy Characteristics'!$C:$C,0)))</f>
        <v>% reduction in downtime</v>
      </c>
      <c r="P469" s="76" t="str">
        <f>IF(ISBLANK(INDEX('Policy Characteristics'!J:J,MATCH($C469,'Policy Characteristics'!$C:$C,0))),"",INDEX('Policy Characteristics'!J:J,MATCH($C469,'Policy Characteristics'!$C:$C,0)))</f>
        <v>**Description:** This policy specifies the change in capacity factor (time spent generating power) for new natural gas combined cycle plants. This policy changes these plants' expected capacity factors, but it does not force them to be dispatched if it would be uneconomical to do so. A negative value implies a decrease in capacity factor relative to the Current Policies scenario. // **Guidance for setting values:** // **Natural Gas Combined Cycle:** As part of EPA's Clean Air Act Section 111 regulations for new power plants, natural gas combined cycle plants that operate more than 40 percent of the time must capture 90 percent of on-site emissions by 2032. This would effectively block new natural gas plants without CCS (which are tracked as a separate power plant type in the model). Therefore, we adjust the expected capacity factor for new combined cycle plants so that they would run at a maximum capacity factor of 40 percent starting in 2032.</v>
      </c>
      <c r="Q469" s="76" t="str">
        <f>IF(ISBLANK(INDEX('Policy Characteristics'!K:K,MATCH($C469,'Policy Characteristics'!$C:$C,0))),"",INDEX('Policy Characteristics'!K:K,MATCH($C469,'Policy Characteristics'!$C:$C,0)))</f>
        <v>electricity-sector-main.html#red-downtime</v>
      </c>
      <c r="R469" s="76" t="str">
        <f>IF(ISBLANK(INDEX('Policy Characteristics'!L:L,MATCH($C469,'Policy Characteristics'!$C:$C,0))),"",INDEX('Policy Characteristics'!L:L,MATCH($C469,'Policy Characteristics'!$C:$C,0)))</f>
        <v>reduce-downtime.html</v>
      </c>
    </row>
    <row r="470" spans="1:18" s="143" customFormat="1" x14ac:dyDescent="0.25">
      <c r="A470" s="76" t="str">
        <f>IF(ISBLANK(INDEX('Policy Characteristics'!A:A,MATCH($C470,'Policy Characteristics'!$C:$C,0))),"",INDEX('Policy Characteristics'!A:A,MATCH($C470,'Policy Characteristics'!$C:$C,0)))</f>
        <v>Electricity Supply</v>
      </c>
      <c r="B470" s="200" t="str">
        <f>IF(ISBLANK(INDEX('Policy Characteristics'!B:B,MATCH($C470,'Policy Characteristics'!$C:$C,0))),"",INDEX('Policy Characteristics'!B:B,MATCH($C470,'Policy Characteristics'!$C:$C,0)))</f>
        <v>Change in Expected Power Plant Capacity Factor</v>
      </c>
      <c r="C470" s="79" t="str">
        <f t="shared" si="19"/>
        <v>Percentage Reduction in Plant Downtime</v>
      </c>
      <c r="D470" s="78" t="s">
        <v>1658</v>
      </c>
      <c r="E470" s="88"/>
      <c r="F470" s="78" t="s">
        <v>1663</v>
      </c>
      <c r="G470" s="78"/>
      <c r="H470" s="80">
        <v>1784</v>
      </c>
      <c r="I470" s="201" t="s">
        <v>44</v>
      </c>
      <c r="J470" s="202" t="str">
        <f>IF(ISBLANK(INDEX('Policy Characteristics'!D:D,MATCH($C470,'Policy Characteristics'!$C:$C,0))),"",INDEX('Policy Characteristics'!D:D,MATCH($C470,'Policy Characteristics'!$C:$C,0)))</f>
        <v>Reduce Plant Downtime</v>
      </c>
      <c r="K470" s="76" t="str">
        <f>IF(ISBLANK(INDEX('Policy Characteristics'!E:E,MATCH($C470,'Policy Characteristics'!$C:$C,0))),"",INDEX('Policy Characteristics'!E:E,MATCH($C470,'Policy Characteristics'!$C:$C,0)))</f>
        <v>elec reduce plant downtime</v>
      </c>
      <c r="L470" s="205">
        <f>IF(ISBLANK(INDEX('Policy Characteristics'!F:F,MATCH($C470,'Policy Characteristics'!$C:$C,0))),"",INDEX('Policy Characteristics'!F:F,MATCH($C470,'Policy Characteristics'!$C:$C,0)))</f>
        <v>-0.3</v>
      </c>
      <c r="M470" s="205">
        <f>IF(ISBLANK(INDEX('Policy Characteristics'!G:G,MATCH($C470,'Policy Characteristics'!$C:$C,0))),"",INDEX('Policy Characteristics'!G:G,MATCH($C470,'Policy Characteristics'!$C:$C,0)))</f>
        <v>0.6</v>
      </c>
      <c r="N470" s="205">
        <f>IF(ISBLANK(INDEX('Policy Characteristics'!H:H,MATCH($C470,'Policy Characteristics'!$C:$C,0))),"",INDEX('Policy Characteristics'!H:H,MATCH($C470,'Policy Characteristics'!$C:$C,0)))</f>
        <v>0.01</v>
      </c>
      <c r="O470" s="76" t="str">
        <f>IF(ISBLANK(INDEX('Policy Characteristics'!I:I,MATCH($C470,'Policy Characteristics'!$C:$C,0))),"",INDEX('Policy Characteristics'!I:I,MATCH($C470,'Policy Characteristics'!$C:$C,0)))</f>
        <v>% reduction in downtime</v>
      </c>
      <c r="P470" s="76" t="str">
        <f>IF(ISBLANK(INDEX('Policy Characteristics'!J:J,MATCH($C470,'Policy Characteristics'!$C:$C,0))),"",INDEX('Policy Characteristics'!J:J,MATCH($C470,'Policy Characteristics'!$C:$C,0)))</f>
        <v>**Description:** This policy specifies the change in capacity factor (time spent generating power) for new natural gas combined cycle plants. This policy changes these plants' expected capacity factors, but it does not force them to be dispatched if it would be uneconomical to do so. A negative value implies a decrease in capacity factor relative to the Current Policies scenario. // **Guidance for setting values:** // **Natural Gas Combined Cycle:** As part of EPA's Clean Air Act Section 111 regulations for new power plants, natural gas combined cycle plants that operate more than 40 percent of the time must capture 90 percent of on-site emissions by 2032. This would effectively block new natural gas plants without CCS (which are tracked as a separate power plant type in the model). Therefore, we adjust the expected capacity factor for new combined cycle plants so that they would run at a maximum capacity factor of 40 percent starting in 2032.</v>
      </c>
      <c r="Q470" s="76" t="str">
        <f>IF(ISBLANK(INDEX('Policy Characteristics'!K:K,MATCH($C470,'Policy Characteristics'!$C:$C,0))),"",INDEX('Policy Characteristics'!K:K,MATCH($C470,'Policy Characteristics'!$C:$C,0)))</f>
        <v>electricity-sector-main.html#red-downtime</v>
      </c>
      <c r="R470" s="76" t="str">
        <f>IF(ISBLANK(INDEX('Policy Characteristics'!L:L,MATCH($C470,'Policy Characteristics'!$C:$C,0))),"",INDEX('Policy Characteristics'!L:L,MATCH($C470,'Policy Characteristics'!$C:$C,0)))</f>
        <v>reduce-downtime.html</v>
      </c>
    </row>
    <row r="471" spans="1:18" s="143" customFormat="1" x14ac:dyDescent="0.25">
      <c r="A471" s="76" t="str">
        <f>IF(ISBLANK(INDEX('Policy Characteristics'!A:A,MATCH($C471,'Policy Characteristics'!$C:$C,0))),"",INDEX('Policy Characteristics'!A:A,MATCH($C471,'Policy Characteristics'!$C:$C,0)))</f>
        <v>Electricity Supply</v>
      </c>
      <c r="B471" s="200" t="str">
        <f>IF(ISBLANK(INDEX('Policy Characteristics'!B:B,MATCH($C471,'Policy Characteristics'!$C:$C,0))),"",INDEX('Policy Characteristics'!B:B,MATCH($C471,'Policy Characteristics'!$C:$C,0)))</f>
        <v>Change in Expected Power Plant Capacity Factor</v>
      </c>
      <c r="C471" s="79" t="str">
        <f t="shared" si="19"/>
        <v>Percentage Reduction in Plant Downtime</v>
      </c>
      <c r="D471" s="78" t="s">
        <v>1659</v>
      </c>
      <c r="E471" s="88"/>
      <c r="F471" s="78" t="s">
        <v>1664</v>
      </c>
      <c r="G471" s="78"/>
      <c r="H471" s="80">
        <v>1785</v>
      </c>
      <c r="I471" s="201" t="s">
        <v>44</v>
      </c>
      <c r="J471" s="202" t="str">
        <f>IF(ISBLANK(INDEX('Policy Characteristics'!D:D,MATCH($C471,'Policy Characteristics'!$C:$C,0))),"",INDEX('Policy Characteristics'!D:D,MATCH($C471,'Policy Characteristics'!$C:$C,0)))</f>
        <v>Reduce Plant Downtime</v>
      </c>
      <c r="K471" s="76" t="str">
        <f>IF(ISBLANK(INDEX('Policy Characteristics'!E:E,MATCH($C471,'Policy Characteristics'!$C:$C,0))),"",INDEX('Policy Characteristics'!E:E,MATCH($C471,'Policy Characteristics'!$C:$C,0)))</f>
        <v>elec reduce plant downtime</v>
      </c>
      <c r="L471" s="205">
        <f>IF(ISBLANK(INDEX('Policy Characteristics'!F:F,MATCH($C471,'Policy Characteristics'!$C:$C,0))),"",INDEX('Policy Characteristics'!F:F,MATCH($C471,'Policy Characteristics'!$C:$C,0)))</f>
        <v>-0.3</v>
      </c>
      <c r="M471" s="205">
        <f>IF(ISBLANK(INDEX('Policy Characteristics'!G:G,MATCH($C471,'Policy Characteristics'!$C:$C,0))),"",INDEX('Policy Characteristics'!G:G,MATCH($C471,'Policy Characteristics'!$C:$C,0)))</f>
        <v>0.6</v>
      </c>
      <c r="N471" s="205">
        <f>IF(ISBLANK(INDEX('Policy Characteristics'!H:H,MATCH($C471,'Policy Characteristics'!$C:$C,0))),"",INDEX('Policy Characteristics'!H:H,MATCH($C471,'Policy Characteristics'!$C:$C,0)))</f>
        <v>0.01</v>
      </c>
      <c r="O471" s="76" t="str">
        <f>IF(ISBLANK(INDEX('Policy Characteristics'!I:I,MATCH($C471,'Policy Characteristics'!$C:$C,0))),"",INDEX('Policy Characteristics'!I:I,MATCH($C471,'Policy Characteristics'!$C:$C,0)))</f>
        <v>% reduction in downtime</v>
      </c>
      <c r="P471" s="76" t="str">
        <f>IF(ISBLANK(INDEX('Policy Characteristics'!J:J,MATCH($C471,'Policy Characteristics'!$C:$C,0))),"",INDEX('Policy Characteristics'!J:J,MATCH($C471,'Policy Characteristics'!$C:$C,0)))</f>
        <v>**Description:** This policy specifies the change in capacity factor (time spent generating power) for new natural gas combined cycle plants. This policy changes these plants' expected capacity factors, but it does not force them to be dispatched if it would be uneconomical to do so. A negative value implies a decrease in capacity factor relative to the Current Policies scenario. // **Guidance for setting values:** // **Natural Gas Combined Cycle:** As part of EPA's Clean Air Act Section 111 regulations for new power plants, natural gas combined cycle plants that operate more than 40 percent of the time must capture 90 percent of on-site emissions by 2032. This would effectively block new natural gas plants without CCS (which are tracked as a separate power plant type in the model). Therefore, we adjust the expected capacity factor for new combined cycle plants so that they would run at a maximum capacity factor of 40 percent starting in 2032.</v>
      </c>
      <c r="Q471" s="76" t="str">
        <f>IF(ISBLANK(INDEX('Policy Characteristics'!K:K,MATCH($C471,'Policy Characteristics'!$C:$C,0))),"",INDEX('Policy Characteristics'!K:K,MATCH($C471,'Policy Characteristics'!$C:$C,0)))</f>
        <v>electricity-sector-main.html#red-downtime</v>
      </c>
      <c r="R471" s="76" t="str">
        <f>IF(ISBLANK(INDEX('Policy Characteristics'!L:L,MATCH($C471,'Policy Characteristics'!$C:$C,0))),"",INDEX('Policy Characteristics'!L:L,MATCH($C471,'Policy Characteristics'!$C:$C,0)))</f>
        <v>reduce-downtime.html</v>
      </c>
    </row>
    <row r="472" spans="1:18" s="143" customFormat="1" x14ac:dyDescent="0.25">
      <c r="A472" s="76" t="str">
        <f>IF(ISBLANK(INDEX('Policy Characteristics'!A:A,MATCH($C472,'Policy Characteristics'!$C:$C,0))),"",INDEX('Policy Characteristics'!A:A,MATCH($C472,'Policy Characteristics'!$C:$C,0)))</f>
        <v>Electricity Supply</v>
      </c>
      <c r="B472" s="200" t="str">
        <f>IF(ISBLANK(INDEX('Policy Characteristics'!B:B,MATCH($C472,'Policy Characteristics'!$C:$C,0))),"",INDEX('Policy Characteristics'!B:B,MATCH($C472,'Policy Characteristics'!$C:$C,0)))</f>
        <v>Change in Expected Power Plant Capacity Factor</v>
      </c>
      <c r="C472" s="79" t="str">
        <f t="shared" si="19"/>
        <v>Percentage Reduction in Plant Downtime</v>
      </c>
      <c r="D472" s="78" t="s">
        <v>1660</v>
      </c>
      <c r="E472" s="88"/>
      <c r="F472" s="78" t="s">
        <v>1665</v>
      </c>
      <c r="G472" s="78"/>
      <c r="H472" s="80">
        <v>1786</v>
      </c>
      <c r="I472" s="201" t="s">
        <v>44</v>
      </c>
      <c r="J472" s="202" t="str">
        <f>IF(ISBLANK(INDEX('Policy Characteristics'!D:D,MATCH($C472,'Policy Characteristics'!$C:$C,0))),"",INDEX('Policy Characteristics'!D:D,MATCH($C472,'Policy Characteristics'!$C:$C,0)))</f>
        <v>Reduce Plant Downtime</v>
      </c>
      <c r="K472" s="76" t="str">
        <f>IF(ISBLANK(INDEX('Policy Characteristics'!E:E,MATCH($C472,'Policy Characteristics'!$C:$C,0))),"",INDEX('Policy Characteristics'!E:E,MATCH($C472,'Policy Characteristics'!$C:$C,0)))</f>
        <v>elec reduce plant downtime</v>
      </c>
      <c r="L472" s="205">
        <f>IF(ISBLANK(INDEX('Policy Characteristics'!F:F,MATCH($C472,'Policy Characteristics'!$C:$C,0))),"",INDEX('Policy Characteristics'!F:F,MATCH($C472,'Policy Characteristics'!$C:$C,0)))</f>
        <v>-0.3</v>
      </c>
      <c r="M472" s="205">
        <f>IF(ISBLANK(INDEX('Policy Characteristics'!G:G,MATCH($C472,'Policy Characteristics'!$C:$C,0))),"",INDEX('Policy Characteristics'!G:G,MATCH($C472,'Policy Characteristics'!$C:$C,0)))</f>
        <v>0.6</v>
      </c>
      <c r="N472" s="205">
        <f>IF(ISBLANK(INDEX('Policy Characteristics'!H:H,MATCH($C472,'Policy Characteristics'!$C:$C,0))),"",INDEX('Policy Characteristics'!H:H,MATCH($C472,'Policy Characteristics'!$C:$C,0)))</f>
        <v>0.01</v>
      </c>
      <c r="O472" s="76" t="str">
        <f>IF(ISBLANK(INDEX('Policy Characteristics'!I:I,MATCH($C472,'Policy Characteristics'!$C:$C,0))),"",INDEX('Policy Characteristics'!I:I,MATCH($C472,'Policy Characteristics'!$C:$C,0)))</f>
        <v>% reduction in downtime</v>
      </c>
      <c r="P472" s="76" t="str">
        <f>IF(ISBLANK(INDEX('Policy Characteristics'!J:J,MATCH($C472,'Policy Characteristics'!$C:$C,0))),"",INDEX('Policy Characteristics'!J:J,MATCH($C472,'Policy Characteristics'!$C:$C,0)))</f>
        <v>**Description:** This policy specifies the change in capacity factor (time spent generating power) for new natural gas combined cycle plants. This policy changes these plants' expected capacity factors, but it does not force them to be dispatched if it would be uneconomical to do so. A negative value implies a decrease in capacity factor relative to the Current Policies scenario. // **Guidance for setting values:** // **Natural Gas Combined Cycle:** As part of EPA's Clean Air Act Section 111 regulations for new power plants, natural gas combined cycle plants that operate more than 40 percent of the time must capture 90 percent of on-site emissions by 2032. This would effectively block new natural gas plants without CCS (which are tracked as a separate power plant type in the model). Therefore, we adjust the expected capacity factor for new combined cycle plants so that they would run at a maximum capacity factor of 40 percent starting in 2032.</v>
      </c>
      <c r="Q472" s="76" t="str">
        <f>IF(ISBLANK(INDEX('Policy Characteristics'!K:K,MATCH($C472,'Policy Characteristics'!$C:$C,0))),"",INDEX('Policy Characteristics'!K:K,MATCH($C472,'Policy Characteristics'!$C:$C,0)))</f>
        <v>electricity-sector-main.html#red-downtime</v>
      </c>
      <c r="R472" s="76" t="str">
        <f>IF(ISBLANK(INDEX('Policy Characteristics'!L:L,MATCH($C472,'Policy Characteristics'!$C:$C,0))),"",INDEX('Policy Characteristics'!L:L,MATCH($C472,'Policy Characteristics'!$C:$C,0)))</f>
        <v>reduce-downtime.html</v>
      </c>
    </row>
    <row r="473" spans="1:18" s="143" customFormat="1" x14ac:dyDescent="0.25">
      <c r="A473" s="76" t="str">
        <f>IF(ISBLANK(INDEX('Policy Characteristics'!A:A,MATCH($C473,'Policy Characteristics'!$C:$C,0))),"",INDEX('Policy Characteristics'!A:A,MATCH($C473,'Policy Characteristics'!$C:$C,0)))</f>
        <v>Electricity Supply</v>
      </c>
      <c r="B473" s="200" t="str">
        <f>IF(ISBLANK(INDEX('Policy Characteristics'!B:B,MATCH($C473,'Policy Characteristics'!$C:$C,0))),"",INDEX('Policy Characteristics'!B:B,MATCH($C473,'Policy Characteristics'!$C:$C,0)))</f>
        <v>Change in Expected Power Plant Capacity Factor</v>
      </c>
      <c r="C473" s="79" t="str">
        <f t="shared" si="19"/>
        <v>Percentage Reduction in Plant Downtime</v>
      </c>
      <c r="D473" s="78" t="s">
        <v>1661</v>
      </c>
      <c r="E473" s="88"/>
      <c r="F473" s="78" t="s">
        <v>1666</v>
      </c>
      <c r="G473" s="78"/>
      <c r="H473" s="80">
        <v>1787</v>
      </c>
      <c r="I473" s="201" t="s">
        <v>44</v>
      </c>
      <c r="J473" s="202" t="str">
        <f>IF(ISBLANK(INDEX('Policy Characteristics'!D:D,MATCH($C473,'Policy Characteristics'!$C:$C,0))),"",INDEX('Policy Characteristics'!D:D,MATCH($C473,'Policy Characteristics'!$C:$C,0)))</f>
        <v>Reduce Plant Downtime</v>
      </c>
      <c r="K473" s="76" t="str">
        <f>IF(ISBLANK(INDEX('Policy Characteristics'!E:E,MATCH($C473,'Policy Characteristics'!$C:$C,0))),"",INDEX('Policy Characteristics'!E:E,MATCH($C473,'Policy Characteristics'!$C:$C,0)))</f>
        <v>elec reduce plant downtime</v>
      </c>
      <c r="L473" s="205">
        <f>IF(ISBLANK(INDEX('Policy Characteristics'!F:F,MATCH($C473,'Policy Characteristics'!$C:$C,0))),"",INDEX('Policy Characteristics'!F:F,MATCH($C473,'Policy Characteristics'!$C:$C,0)))</f>
        <v>-0.3</v>
      </c>
      <c r="M473" s="205">
        <f>IF(ISBLANK(INDEX('Policy Characteristics'!G:G,MATCH($C473,'Policy Characteristics'!$C:$C,0))),"",INDEX('Policy Characteristics'!G:G,MATCH($C473,'Policy Characteristics'!$C:$C,0)))</f>
        <v>0.6</v>
      </c>
      <c r="N473" s="205">
        <f>IF(ISBLANK(INDEX('Policy Characteristics'!H:H,MATCH($C473,'Policy Characteristics'!$C:$C,0))),"",INDEX('Policy Characteristics'!H:H,MATCH($C473,'Policy Characteristics'!$C:$C,0)))</f>
        <v>0.01</v>
      </c>
      <c r="O473" s="76" t="str">
        <f>IF(ISBLANK(INDEX('Policy Characteristics'!I:I,MATCH($C473,'Policy Characteristics'!$C:$C,0))),"",INDEX('Policy Characteristics'!I:I,MATCH($C473,'Policy Characteristics'!$C:$C,0)))</f>
        <v>% reduction in downtime</v>
      </c>
      <c r="P473" s="76" t="str">
        <f>IF(ISBLANK(INDEX('Policy Characteristics'!J:J,MATCH($C473,'Policy Characteristics'!$C:$C,0))),"",INDEX('Policy Characteristics'!J:J,MATCH($C473,'Policy Characteristics'!$C:$C,0)))</f>
        <v>**Description:** This policy specifies the change in capacity factor (time spent generating power) for new natural gas combined cycle plants. This policy changes these plants' expected capacity factors, but it does not force them to be dispatched if it would be uneconomical to do so. A negative value implies a decrease in capacity factor relative to the Current Policies scenario. // **Guidance for setting values:** // **Natural Gas Combined Cycle:** As part of EPA's Clean Air Act Section 111 regulations for new power plants, natural gas combined cycle plants that operate more than 40 percent of the time must capture 90 percent of on-site emissions by 2032. This would effectively block new natural gas plants without CCS (which are tracked as a separate power plant type in the model). Therefore, we adjust the expected capacity factor for new combined cycle plants so that they would run at a maximum capacity factor of 40 percent starting in 2032.</v>
      </c>
      <c r="Q473" s="76" t="str">
        <f>IF(ISBLANK(INDEX('Policy Characteristics'!K:K,MATCH($C473,'Policy Characteristics'!$C:$C,0))),"",INDEX('Policy Characteristics'!K:K,MATCH($C473,'Policy Characteristics'!$C:$C,0)))</f>
        <v>electricity-sector-main.html#red-downtime</v>
      </c>
      <c r="R473" s="76" t="str">
        <f>IF(ISBLANK(INDEX('Policy Characteristics'!L:L,MATCH($C473,'Policy Characteristics'!$C:$C,0))),"",INDEX('Policy Characteristics'!L:L,MATCH($C473,'Policy Characteristics'!$C:$C,0)))</f>
        <v>reduce-downtime.html</v>
      </c>
    </row>
    <row r="474" spans="1:18" s="143" customFormat="1" x14ac:dyDescent="0.25">
      <c r="A474" s="76" t="str">
        <f>IF(ISBLANK(INDEX('Policy Characteristics'!A:A,MATCH($C474,'Policy Characteristics'!$C:$C,0))),"",INDEX('Policy Characteristics'!A:A,MATCH($C474,'Policy Characteristics'!$C:$C,0)))</f>
        <v>Electricity Supply</v>
      </c>
      <c r="B474" s="200" t="str">
        <f>IF(ISBLANK(INDEX('Policy Characteristics'!B:B,MATCH($C474,'Policy Characteristics'!$C:$C,0))),"",INDEX('Policy Characteristics'!B:B,MATCH($C474,'Policy Characteristics'!$C:$C,0)))</f>
        <v>Change in Expected Power Plant Capacity Factor</v>
      </c>
      <c r="C474" s="79" t="str">
        <f t="shared" si="19"/>
        <v>Percentage Reduction in Plant Downtime</v>
      </c>
      <c r="D474" s="78" t="s">
        <v>1748</v>
      </c>
      <c r="E474" s="88"/>
      <c r="F474" s="78" t="s">
        <v>1746</v>
      </c>
      <c r="G474" s="78"/>
      <c r="H474" s="80">
        <v>1788</v>
      </c>
      <c r="I474" s="201" t="s">
        <v>44</v>
      </c>
      <c r="J474" s="202" t="str">
        <f>IF(ISBLANK(INDEX('Policy Characteristics'!D:D,MATCH($C474,'Policy Characteristics'!$C:$C,0))),"",INDEX('Policy Characteristics'!D:D,MATCH($C474,'Policy Characteristics'!$C:$C,0)))</f>
        <v>Reduce Plant Downtime</v>
      </c>
      <c r="K474" s="76" t="str">
        <f>IF(ISBLANK(INDEX('Policy Characteristics'!E:E,MATCH($C474,'Policy Characteristics'!$C:$C,0))),"",INDEX('Policy Characteristics'!E:E,MATCH($C474,'Policy Characteristics'!$C:$C,0)))</f>
        <v>elec reduce plant downtime</v>
      </c>
      <c r="L474" s="205">
        <f>IF(ISBLANK(INDEX('Policy Characteristics'!F:F,MATCH($C474,'Policy Characteristics'!$C:$C,0))),"",INDEX('Policy Characteristics'!F:F,MATCH($C474,'Policy Characteristics'!$C:$C,0)))</f>
        <v>-0.3</v>
      </c>
      <c r="M474" s="205">
        <f>IF(ISBLANK(INDEX('Policy Characteristics'!G:G,MATCH($C474,'Policy Characteristics'!$C:$C,0))),"",INDEX('Policy Characteristics'!G:G,MATCH($C474,'Policy Characteristics'!$C:$C,0)))</f>
        <v>0.6</v>
      </c>
      <c r="N474" s="205">
        <f>IF(ISBLANK(INDEX('Policy Characteristics'!H:H,MATCH($C474,'Policy Characteristics'!$C:$C,0))),"",INDEX('Policy Characteristics'!H:H,MATCH($C474,'Policy Characteristics'!$C:$C,0)))</f>
        <v>0.01</v>
      </c>
      <c r="O474" s="76" t="str">
        <f>IF(ISBLANK(INDEX('Policy Characteristics'!I:I,MATCH($C474,'Policy Characteristics'!$C:$C,0))),"",INDEX('Policy Characteristics'!I:I,MATCH($C474,'Policy Characteristics'!$C:$C,0)))</f>
        <v>% reduction in downtime</v>
      </c>
      <c r="P474" s="76" t="str">
        <f>IF(ISBLANK(INDEX('Policy Characteristics'!J:J,MATCH($C474,'Policy Characteristics'!$C:$C,0))),"",INDEX('Policy Characteristics'!J:J,MATCH($C474,'Policy Characteristics'!$C:$C,0)))</f>
        <v>**Description:** This policy specifies the change in capacity factor (time spent generating power) for new natural gas combined cycle plants. This policy changes these plants' expected capacity factors, but it does not force them to be dispatched if it would be uneconomical to do so. A negative value implies a decrease in capacity factor relative to the Current Policies scenario. // **Guidance for setting values:** // **Natural Gas Combined Cycle:** As part of EPA's Clean Air Act Section 111 regulations for new power plants, natural gas combined cycle plants that operate more than 40 percent of the time must capture 90 percent of on-site emissions by 2032. This would effectively block new natural gas plants without CCS (which are tracked as a separate power plant type in the model). Therefore, we adjust the expected capacity factor for new combined cycle plants so that they would run at a maximum capacity factor of 40 percent starting in 2032.</v>
      </c>
      <c r="Q474" s="76" t="str">
        <f>IF(ISBLANK(INDEX('Policy Characteristics'!K:K,MATCH($C474,'Policy Characteristics'!$C:$C,0))),"",INDEX('Policy Characteristics'!K:K,MATCH($C474,'Policy Characteristics'!$C:$C,0)))</f>
        <v>electricity-sector-main.html#red-downtime</v>
      </c>
      <c r="R474" s="76" t="str">
        <f>IF(ISBLANK(INDEX('Policy Characteristics'!L:L,MATCH($C474,'Policy Characteristics'!$C:$C,0))),"",INDEX('Policy Characteristics'!L:L,MATCH($C474,'Policy Characteristics'!$C:$C,0)))</f>
        <v>reduce-downtime.html</v>
      </c>
    </row>
    <row r="475" spans="1:18" s="143" customFormat="1" x14ac:dyDescent="0.25">
      <c r="A475" s="76" t="str">
        <f>IF(ISBLANK(INDEX('Policy Characteristics'!A:A,MATCH($C475,'Policy Characteristics'!$C:$C,0))),"",INDEX('Policy Characteristics'!A:A,MATCH($C475,'Policy Characteristics'!$C:$C,0)))</f>
        <v>Electricity Supply</v>
      </c>
      <c r="B475" s="200" t="str">
        <f>IF(ISBLANK(INDEX('Policy Characteristics'!B:B,MATCH($C475,'Policy Characteristics'!$C:$C,0))),"",INDEX('Policy Characteristics'!B:B,MATCH($C475,'Policy Characteristics'!$C:$C,0)))</f>
        <v>Change in Expected Power Plant Capacity Factor</v>
      </c>
      <c r="C475" s="79" t="str">
        <f t="shared" si="19"/>
        <v>Percentage Reduction in Plant Downtime</v>
      </c>
      <c r="D475" s="78" t="s">
        <v>1749</v>
      </c>
      <c r="E475" s="88"/>
      <c r="F475" s="78" t="s">
        <v>1747</v>
      </c>
      <c r="G475" s="78"/>
      <c r="H475" s="80">
        <v>2242</v>
      </c>
      <c r="I475" s="201" t="s">
        <v>44</v>
      </c>
      <c r="J475" s="202" t="str">
        <f>IF(ISBLANK(INDEX('Policy Characteristics'!D:D,MATCH($C475,'Policy Characteristics'!$C:$C,0))),"",INDEX('Policy Characteristics'!D:D,MATCH($C475,'Policy Characteristics'!$C:$C,0)))</f>
        <v>Reduce Plant Downtime</v>
      </c>
      <c r="K475" s="76" t="str">
        <f>IF(ISBLANK(INDEX('Policy Characteristics'!E:E,MATCH($C475,'Policy Characteristics'!$C:$C,0))),"",INDEX('Policy Characteristics'!E:E,MATCH($C475,'Policy Characteristics'!$C:$C,0)))</f>
        <v>elec reduce plant downtime</v>
      </c>
      <c r="L475" s="205">
        <f>IF(ISBLANK(INDEX('Policy Characteristics'!F:F,MATCH($C475,'Policy Characteristics'!$C:$C,0))),"",INDEX('Policy Characteristics'!F:F,MATCH($C475,'Policy Characteristics'!$C:$C,0)))</f>
        <v>-0.3</v>
      </c>
      <c r="M475" s="205">
        <f>IF(ISBLANK(INDEX('Policy Characteristics'!G:G,MATCH($C475,'Policy Characteristics'!$C:$C,0))),"",INDEX('Policy Characteristics'!G:G,MATCH($C475,'Policy Characteristics'!$C:$C,0)))</f>
        <v>0.6</v>
      </c>
      <c r="N475" s="205">
        <f>IF(ISBLANK(INDEX('Policy Characteristics'!H:H,MATCH($C475,'Policy Characteristics'!$C:$C,0))),"",INDEX('Policy Characteristics'!H:H,MATCH($C475,'Policy Characteristics'!$C:$C,0)))</f>
        <v>0.01</v>
      </c>
      <c r="O475" s="76" t="str">
        <f>IF(ISBLANK(INDEX('Policy Characteristics'!I:I,MATCH($C475,'Policy Characteristics'!$C:$C,0))),"",INDEX('Policy Characteristics'!I:I,MATCH($C475,'Policy Characteristics'!$C:$C,0)))</f>
        <v>% reduction in downtime</v>
      </c>
      <c r="P475" s="76" t="str">
        <f>IF(ISBLANK(INDEX('Policy Characteristics'!J:J,MATCH($C475,'Policy Characteristics'!$C:$C,0))),"",INDEX('Policy Characteristics'!J:J,MATCH($C475,'Policy Characteristics'!$C:$C,0)))</f>
        <v>**Description:** This policy specifies the change in capacity factor (time spent generating power) for new natural gas combined cycle plants. This policy changes these plants' expected capacity factors, but it does not force them to be dispatched if it would be uneconomical to do so. A negative value implies a decrease in capacity factor relative to the Current Policies scenario. // **Guidance for setting values:** // **Natural Gas Combined Cycle:** As part of EPA's Clean Air Act Section 111 regulations for new power plants, natural gas combined cycle plants that operate more than 40 percent of the time must capture 90 percent of on-site emissions by 2032. This would effectively block new natural gas plants without CCS (which are tracked as a separate power plant type in the model). Therefore, we adjust the expected capacity factor for new combined cycle plants so that they would run at a maximum capacity factor of 40 percent starting in 2032.</v>
      </c>
      <c r="Q475" s="76" t="str">
        <f>IF(ISBLANK(INDEX('Policy Characteristics'!K:K,MATCH($C475,'Policy Characteristics'!$C:$C,0))),"",INDEX('Policy Characteristics'!K:K,MATCH($C475,'Policy Characteristics'!$C:$C,0)))</f>
        <v>electricity-sector-main.html#red-downtime</v>
      </c>
      <c r="R475" s="76"/>
    </row>
    <row r="476" spans="1:18" s="143" customFormat="1" x14ac:dyDescent="0.25">
      <c r="A476" s="76" t="str">
        <f>IF(ISBLANK(INDEX('Policy Characteristics'!A:A,MATCH($C476,'Policy Characteristics'!$C:$C,0))),"",INDEX('Policy Characteristics'!A:A,MATCH($C476,'Policy Characteristics'!$C:$C,0)))</f>
        <v>Electricity Supply</v>
      </c>
      <c r="B476" s="200" t="str">
        <f>IF(ISBLANK(INDEX('Policy Characteristics'!B:B,MATCH($C476,'Policy Characteristics'!$C:$C,0))),"",INDEX('Policy Characteristics'!B:B,MATCH($C476,'Policy Characteristics'!$C:$C,0)))</f>
        <v>Reduce Soft Costs</v>
      </c>
      <c r="C476" s="80" t="s">
        <v>566</v>
      </c>
      <c r="D476" s="78" t="s">
        <v>446</v>
      </c>
      <c r="E476" s="78"/>
      <c r="F476" s="78" t="s">
        <v>449</v>
      </c>
      <c r="G476" s="78"/>
      <c r="H476" s="80">
        <v>194</v>
      </c>
      <c r="I476" s="201" t="s">
        <v>43</v>
      </c>
      <c r="J476" s="202" t="str">
        <f>IF(ISBLANK(INDEX('Policy Characteristics'!D:D,MATCH($C476,'Policy Characteristics'!$C:$C,0))),"",INDEX('Policy Characteristics'!D:D,MATCH($C476,'Policy Characteristics'!$C:$C,0)))</f>
        <v>Reduce Soft Costs</v>
      </c>
      <c r="K476" s="76" t="str">
        <f>IF(ISBLANK(INDEX('Policy Characteristics'!E:E,MATCH($C476,'Policy Characteristics'!$C:$C,0))),"",INDEX('Policy Characteristics'!E:E,MATCH($C476,'Policy Characteristics'!$C:$C,0)))</f>
        <v>elec reduce soft costs</v>
      </c>
      <c r="L476" s="205">
        <f>IF(ISBLANK(INDEX('Policy Characteristics'!F:F,MATCH($C476,'Policy Characteristics'!$C:$C,0))),"",INDEX('Policy Characteristics'!F:F,MATCH($C476,'Policy Characteristics'!$C:$C,0)))</f>
        <v>0</v>
      </c>
      <c r="M476" s="205">
        <f>IF(ISBLANK(INDEX('Policy Characteristics'!G:G,MATCH($C476,'Policy Characteristics'!$C:$C,0))),"",INDEX('Policy Characteristics'!G:G,MATCH($C476,'Policy Characteristics'!$C:$C,0)))</f>
        <v>0.9</v>
      </c>
      <c r="N476" s="205">
        <f>IF(ISBLANK(INDEX('Policy Characteristics'!H:H,MATCH($C476,'Policy Characteristics'!$C:$C,0))),"",INDEX('Policy Characteristics'!H:H,MATCH($C476,'Policy Characteristics'!$C:$C,0)))</f>
        <v>0.01</v>
      </c>
      <c r="O476" s="76" t="str">
        <f>IF(ISBLANK(INDEX('Policy Characteristics'!I:I,MATCH($C476,'Policy Characteristics'!$C:$C,0))),"",INDEX('Policy Characteristics'!I:I,MATCH($C476,'Policy Characteristics'!$C:$C,0)))</f>
        <v>% reduction in soft costs</v>
      </c>
      <c r="P476" s="76" t="str">
        <f>IF(ISBLANK(INDEX('Policy Characteristics'!J:J,MATCH($C476,'Policy Characteristics'!$C:$C,0))),"",INDEX('Policy Characteristics'!J:J,MATCH($C476,'Policy Characteristics'!$C:$C,0)))</f>
        <v>**Description:** This policy specifies a reduction in soft costs (costs for things other than capital equipment) for new plants of the selected type(s), such as the costs of permitting, financing, project management, assembly, etc. // **Guidance for setting values:** Costs of permitting and financing can be reduced by streamlining permitting processes, but some soft costs (such as labor) may be difficult to reduce via policy.  A value of 50% would be an aggressive soft cost reduction.</v>
      </c>
      <c r="Q476" s="76" t="str">
        <f>IF(ISBLANK(INDEX('Policy Characteristics'!K:K,MATCH($C476,'Policy Characteristics'!$C:$C,0))),"",INDEX('Policy Characteristics'!K:K,MATCH($C476,'Policy Characteristics'!$C:$C,0)))</f>
        <v>endogenous-learning.html#red-soft-costs</v>
      </c>
      <c r="R476" s="76" t="str">
        <f>IF(ISBLANK(INDEX('Policy Characteristics'!L:L,MATCH($C476,'Policy Characteristics'!$C:$C,0))),"",INDEX('Policy Characteristics'!L:L,MATCH($C476,'Policy Characteristics'!$C:$C,0)))</f>
        <v>reduce-soft-costs.html</v>
      </c>
    </row>
    <row r="477" spans="1:18" s="143" customFormat="1" x14ac:dyDescent="0.25">
      <c r="A477" s="76" t="str">
        <f>IF(ISBLANK(INDEX('Policy Characteristics'!A:A,MATCH($C477,'Policy Characteristics'!$C:$C,0))),"",INDEX('Policy Characteristics'!A:A,MATCH($C477,'Policy Characteristics'!$C:$C,0)))</f>
        <v>Electricity Supply</v>
      </c>
      <c r="B477" s="200" t="str">
        <f>IF(ISBLANK(INDEX('Policy Characteristics'!B:B,MATCH($C477,'Policy Characteristics'!$C:$C,0))),"",INDEX('Policy Characteristics'!B:B,MATCH($C477,'Policy Characteristics'!$C:$C,0)))</f>
        <v>Reduce Soft Costs</v>
      </c>
      <c r="C477" s="79" t="str">
        <f t="shared" ref="C477:C478" si="20">C$476</f>
        <v>Percent Reduction in Soft Costs of Capacity Construction</v>
      </c>
      <c r="D477" s="78" t="s">
        <v>78</v>
      </c>
      <c r="E477" s="78"/>
      <c r="F477" s="78" t="s">
        <v>90</v>
      </c>
      <c r="G477" s="78"/>
      <c r="H477" s="80">
        <v>195</v>
      </c>
      <c r="I477" s="201" t="s">
        <v>43</v>
      </c>
      <c r="J477" s="202" t="str">
        <f>IF(ISBLANK(INDEX('Policy Characteristics'!D:D,MATCH($C477,'Policy Characteristics'!$C:$C,0))),"",INDEX('Policy Characteristics'!D:D,MATCH($C477,'Policy Characteristics'!$C:$C,0)))</f>
        <v>Reduce Soft Costs</v>
      </c>
      <c r="K477" s="76" t="str">
        <f>IF(ISBLANK(INDEX('Policy Characteristics'!E:E,MATCH($C477,'Policy Characteristics'!$C:$C,0))),"",INDEX('Policy Characteristics'!E:E,MATCH($C477,'Policy Characteristics'!$C:$C,0)))</f>
        <v>elec reduce soft costs</v>
      </c>
      <c r="L477" s="205">
        <f>IF(ISBLANK(INDEX('Policy Characteristics'!F:F,MATCH($C477,'Policy Characteristics'!$C:$C,0))),"",INDEX('Policy Characteristics'!F:F,MATCH($C477,'Policy Characteristics'!$C:$C,0)))</f>
        <v>0</v>
      </c>
      <c r="M477" s="205">
        <f>IF(ISBLANK(INDEX('Policy Characteristics'!G:G,MATCH($C477,'Policy Characteristics'!$C:$C,0))),"",INDEX('Policy Characteristics'!G:G,MATCH($C477,'Policy Characteristics'!$C:$C,0)))</f>
        <v>0.9</v>
      </c>
      <c r="N477" s="205">
        <f>IF(ISBLANK(INDEX('Policy Characteristics'!H:H,MATCH($C477,'Policy Characteristics'!$C:$C,0))),"",INDEX('Policy Characteristics'!H:H,MATCH($C477,'Policy Characteristics'!$C:$C,0)))</f>
        <v>0.01</v>
      </c>
      <c r="O477" s="76" t="str">
        <f>IF(ISBLANK(INDEX('Policy Characteristics'!I:I,MATCH($C477,'Policy Characteristics'!$C:$C,0))),"",INDEX('Policy Characteristics'!I:I,MATCH($C477,'Policy Characteristics'!$C:$C,0)))</f>
        <v>% reduction in soft costs</v>
      </c>
      <c r="P477" s="76" t="str">
        <f>IF(ISBLANK(INDEX('Policy Characteristics'!J:J,MATCH($C477,'Policy Characteristics'!$C:$C,0))),"",INDEX('Policy Characteristics'!J:J,MATCH($C477,'Policy Characteristics'!$C:$C,0)))</f>
        <v>**Description:** This policy specifies a reduction in soft costs (costs for things other than capital equipment) for new plants of the selected type(s), such as the costs of permitting, financing, project management, assembly, etc. // **Guidance for setting values:** Costs of permitting and financing can be reduced by streamlining permitting processes, but some soft costs (such as labor) may be difficult to reduce via policy.  A value of 50% would be an aggressive soft cost reduction.</v>
      </c>
      <c r="Q477" s="76" t="str">
        <f>IF(ISBLANK(INDEX('Policy Characteristics'!K:K,MATCH($C477,'Policy Characteristics'!$C:$C,0))),"",INDEX('Policy Characteristics'!K:K,MATCH($C477,'Policy Characteristics'!$C:$C,0)))</f>
        <v>endogenous-learning.html#red-soft-costs</v>
      </c>
      <c r="R477" s="76" t="str">
        <f>IF(ISBLANK(INDEX('Policy Characteristics'!L:L,MATCH($C477,'Policy Characteristics'!$C:$C,0))),"",INDEX('Policy Characteristics'!L:L,MATCH($C477,'Policy Characteristics'!$C:$C,0)))</f>
        <v>reduce-soft-costs.html</v>
      </c>
    </row>
    <row r="478" spans="1:18" s="143" customFormat="1" x14ac:dyDescent="0.25">
      <c r="A478" s="76" t="str">
        <f>IF(ISBLANK(INDEX('Policy Characteristics'!A:A,MATCH($C478,'Policy Characteristics'!$C:$C,0))),"",INDEX('Policy Characteristics'!A:A,MATCH($C478,'Policy Characteristics'!$C:$C,0)))</f>
        <v>Electricity Supply</v>
      </c>
      <c r="B478" s="200" t="str">
        <f>IF(ISBLANK(INDEX('Policy Characteristics'!B:B,MATCH($C478,'Policy Characteristics'!$C:$C,0))),"",INDEX('Policy Characteristics'!B:B,MATCH($C478,'Policy Characteristics'!$C:$C,0)))</f>
        <v>Reduce Soft Costs</v>
      </c>
      <c r="C478" s="79" t="str">
        <f t="shared" si="20"/>
        <v>Percent Reduction in Soft Costs of Capacity Construction</v>
      </c>
      <c r="D478" s="78" t="s">
        <v>451</v>
      </c>
      <c r="E478" s="78"/>
      <c r="F478" s="78" t="s">
        <v>452</v>
      </c>
      <c r="G478" s="78"/>
      <c r="H478" s="80">
        <v>196</v>
      </c>
      <c r="I478" s="201" t="s">
        <v>43</v>
      </c>
      <c r="J478" s="202" t="str">
        <f>IF(ISBLANK(INDEX('Policy Characteristics'!D:D,MATCH($C478,'Policy Characteristics'!$C:$C,0))),"",INDEX('Policy Characteristics'!D:D,MATCH($C478,'Policy Characteristics'!$C:$C,0)))</f>
        <v>Reduce Soft Costs</v>
      </c>
      <c r="K478" s="76" t="str">
        <f>IF(ISBLANK(INDEX('Policy Characteristics'!E:E,MATCH($C478,'Policy Characteristics'!$C:$C,0))),"",INDEX('Policy Characteristics'!E:E,MATCH($C478,'Policy Characteristics'!$C:$C,0)))</f>
        <v>elec reduce soft costs</v>
      </c>
      <c r="L478" s="205">
        <f>IF(ISBLANK(INDEX('Policy Characteristics'!F:F,MATCH($C478,'Policy Characteristics'!$C:$C,0))),"",INDEX('Policy Characteristics'!F:F,MATCH($C478,'Policy Characteristics'!$C:$C,0)))</f>
        <v>0</v>
      </c>
      <c r="M478" s="205">
        <f>IF(ISBLANK(INDEX('Policy Characteristics'!G:G,MATCH($C478,'Policy Characteristics'!$C:$C,0))),"",INDEX('Policy Characteristics'!G:G,MATCH($C478,'Policy Characteristics'!$C:$C,0)))</f>
        <v>0.9</v>
      </c>
      <c r="N478" s="205">
        <f>IF(ISBLANK(INDEX('Policy Characteristics'!H:H,MATCH($C478,'Policy Characteristics'!$C:$C,0))),"",INDEX('Policy Characteristics'!H:H,MATCH($C478,'Policy Characteristics'!$C:$C,0)))</f>
        <v>0.01</v>
      </c>
      <c r="O478" s="76" t="str">
        <f>IF(ISBLANK(INDEX('Policy Characteristics'!I:I,MATCH($C478,'Policy Characteristics'!$C:$C,0))),"",INDEX('Policy Characteristics'!I:I,MATCH($C478,'Policy Characteristics'!$C:$C,0)))</f>
        <v>% reduction in soft costs</v>
      </c>
      <c r="P478" s="76" t="str">
        <f>IF(ISBLANK(INDEX('Policy Characteristics'!J:J,MATCH($C478,'Policy Characteristics'!$C:$C,0))),"",INDEX('Policy Characteristics'!J:J,MATCH($C478,'Policy Characteristics'!$C:$C,0)))</f>
        <v>**Description:** This policy specifies a reduction in soft costs (costs for things other than capital equipment) for new plants of the selected type(s), such as the costs of permitting, financing, project management, assembly, etc. // **Guidance for setting values:** Costs of permitting and financing can be reduced by streamlining permitting processes, but some soft costs (such as labor) may be difficult to reduce via policy.  A value of 50% would be an aggressive soft cost reduction.</v>
      </c>
      <c r="Q478" s="76" t="str">
        <f>IF(ISBLANK(INDEX('Policy Characteristics'!K:K,MATCH($C478,'Policy Characteristics'!$C:$C,0))),"",INDEX('Policy Characteristics'!K:K,MATCH($C478,'Policy Characteristics'!$C:$C,0)))</f>
        <v>endogenous-learning.html#red-soft-costs</v>
      </c>
      <c r="R478" s="76" t="str">
        <f>IF(ISBLANK(INDEX('Policy Characteristics'!L:L,MATCH($C478,'Policy Characteristics'!$C:$C,0))),"",INDEX('Policy Characteristics'!L:L,MATCH($C478,'Policy Characteristics'!$C:$C,0)))</f>
        <v>reduce-soft-costs.html</v>
      </c>
    </row>
    <row r="479" spans="1:18" s="143" customFormat="1" x14ac:dyDescent="0.25">
      <c r="A479" s="76" t="str">
        <f>IF(ISBLANK(INDEX('Policy Characteristics'!A:A,MATCH($C479,'Policy Characteristics'!$C:$C,0))),"",INDEX('Policy Characteristics'!A:A,MATCH($C479,'Policy Characteristics'!$C:$C,0)))</f>
        <v>Electricity Supply</v>
      </c>
      <c r="B479" s="200" t="str">
        <f>IF(ISBLANK(INDEX('Policy Characteristics'!B:B,MATCH($C479,'Policy Characteristics'!$C:$C,0))),"",INDEX('Policy Characteristics'!B:B,MATCH($C479,'Policy Characteristics'!$C:$C,0)))</f>
        <v>Reduce Transmission &amp; Distribution Losses</v>
      </c>
      <c r="C479" s="143" t="s">
        <v>279</v>
      </c>
      <c r="D479" s="78"/>
      <c r="E479" s="78"/>
      <c r="F479" s="78"/>
      <c r="G479" s="78"/>
      <c r="H479" s="80">
        <v>145</v>
      </c>
      <c r="I479" s="201" t="s">
        <v>43</v>
      </c>
      <c r="J479" s="202" t="str">
        <f>IF(ISBLANK(INDEX('Policy Characteristics'!D:D,MATCH($C479,'Policy Characteristics'!$C:$C,0))),"",INDEX('Policy Characteristics'!D:D,MATCH($C479,'Policy Characteristics'!$C:$C,0)))</f>
        <v>Reduce T&amp;D Losses</v>
      </c>
      <c r="K479" s="76" t="str">
        <f>IF(ISBLANK(INDEX('Policy Characteristics'!E:E,MATCH($C479,'Policy Characteristics'!$C:$C,0))),"",INDEX('Policy Characteristics'!E:E,MATCH($C479,'Policy Characteristics'!$C:$C,0)))</f>
        <v>elec avoid TND loss</v>
      </c>
      <c r="L479" s="205">
        <f>IF(ISBLANK(INDEX('Policy Characteristics'!F:F,MATCH($C479,'Policy Characteristics'!$C:$C,0))),"",INDEX('Policy Characteristics'!F:F,MATCH($C479,'Policy Characteristics'!$C:$C,0)))</f>
        <v>0</v>
      </c>
      <c r="M479" s="205">
        <f>IF(ISBLANK(INDEX('Policy Characteristics'!G:G,MATCH($C479,'Policy Characteristics'!$C:$C,0))),"",INDEX('Policy Characteristics'!G:G,MATCH($C479,'Policy Characteristics'!$C:$C,0)))</f>
        <v>0.4</v>
      </c>
      <c r="N479" s="205">
        <f>IF(ISBLANK(INDEX('Policy Characteristics'!H:H,MATCH($C479,'Policy Characteristics'!$C:$C,0))),"",INDEX('Policy Characteristics'!H:H,MATCH($C479,'Policy Characteristics'!$C:$C,0)))</f>
        <v>0.01</v>
      </c>
      <c r="O479" s="76" t="str">
        <f>IF(ISBLANK(INDEX('Policy Characteristics'!I:I,MATCH($C479,'Policy Characteristics'!$C:$C,0))),"",INDEX('Policy Characteristics'!I:I,MATCH($C479,'Policy Characteristics'!$C:$C,0)))</f>
        <v>% of losses avoided</v>
      </c>
      <c r="P479" s="76" t="str">
        <f>IF(ISBLANK(INDEX('Policy Characteristics'!J:J,MATCH($C479,'Policy Characteristics'!$C:$C,0))),"",INDEX('Policy Characteristics'!J:J,MATCH($C479,'Policy Characteristics'!$C:$C,0)))</f>
        <v>**Description:** This policy specifies the reduction in transmission and distribution losses that will be achieved by 2050. // **Guidance for setting values:** The U.S. has transmission and distribution losses of about 6%.  Germany, Japan, Finland, and the Netherlands have T&amp;D losses of around 4%.  Therefore, a 33% policy setting would cause the U.S. to match these countries' current level of T&amp;D losses by 2050.</v>
      </c>
      <c r="Q479" s="76" t="str">
        <f>IF(ISBLANK(INDEX('Policy Characteristics'!K:K,MATCH($C479,'Policy Characteristics'!$C:$C,0))),"",INDEX('Policy Characteristics'!K:K,MATCH($C479,'Policy Characteristics'!$C:$C,0)))</f>
        <v>electricity-sector-main.html#red-tnd-losses</v>
      </c>
      <c r="R479" s="76" t="str">
        <f>IF(ISBLANK(INDEX('Policy Characteristics'!L:L,MATCH($C479,'Policy Characteristics'!$C:$C,0))),"",INDEX('Policy Characteristics'!L:L,MATCH($C479,'Policy Characteristics'!$C:$C,0)))</f>
        <v>reduce-tnd-losses.html</v>
      </c>
    </row>
    <row r="480" spans="1:18" s="143" customFormat="1" x14ac:dyDescent="0.25">
      <c r="A480" s="76" t="str">
        <f>IF(ISBLANK(INDEX('Policy Characteristics'!A:A,MATCH($C480,'Policy Characteristics'!$C:$C,0))),"",INDEX('Policy Characteristics'!A:A,MATCH($C480,'Policy Characteristics'!$C:$C,0)))</f>
        <v>Electricity Supply</v>
      </c>
      <c r="B480" s="200" t="str">
        <f>IF(ISBLANK(INDEX('Policy Characteristics'!B:B,MATCH($C480,'Policy Characteristics'!$C:$C,0))),"",INDEX('Policy Characteristics'!B:B,MATCH($C480,'Policy Characteristics'!$C:$C,0)))</f>
        <v>Subsidy for Capacity Construction</v>
      </c>
      <c r="C480" s="143" t="s">
        <v>1028</v>
      </c>
      <c r="D480" s="88" t="s">
        <v>445</v>
      </c>
      <c r="E480" s="88"/>
      <c r="F480" s="88" t="s">
        <v>444</v>
      </c>
      <c r="G480" s="78"/>
      <c r="H480" s="80">
        <v>691</v>
      </c>
      <c r="I480" s="201" t="s">
        <v>44</v>
      </c>
      <c r="J480" s="202" t="str">
        <f>IF(ISBLANK(INDEX('Policy Characteristics'!D:D,MATCH($C480,'Policy Characteristics'!$C:$C,0))),"",INDEX('Policy Characteristics'!D:D,MATCH($C480,'Policy Characteristics'!$C:$C,0)))</f>
        <v>Subsidy for Capacity Construction</v>
      </c>
      <c r="K480" s="76" t="str">
        <f>IF(ISBLANK(INDEX('Policy Characteristics'!E:E,MATCH($C480,'Policy Characteristics'!$C:$C,0))),"",INDEX('Policy Characteristics'!E:E,MATCH($C480,'Policy Characteristics'!$C:$C,0)))</f>
        <v>elec capacity construction subsidy</v>
      </c>
      <c r="L480" s="205">
        <f>IF(ISBLANK(INDEX('Policy Characteristics'!F:F,MATCH($C480,'Policy Characteristics'!$C:$C,0))),"",INDEX('Policy Characteristics'!F:F,MATCH($C480,'Policy Characteristics'!$C:$C,0)))</f>
        <v>0</v>
      </c>
      <c r="M480" s="205">
        <f>IF(ISBLANK(INDEX('Policy Characteristics'!G:G,MATCH($C480,'Policy Characteristics'!$C:$C,0))),"",INDEX('Policy Characteristics'!G:G,MATCH($C480,'Policy Characteristics'!$C:$C,0)))</f>
        <v>0.95</v>
      </c>
      <c r="N480" s="205">
        <f>IF(ISBLANK(INDEX('Policy Characteristics'!H:H,MATCH($C480,'Policy Characteristics'!$C:$C,0))),"",INDEX('Policy Characteristics'!H:H,MATCH($C480,'Policy Characteristics'!$C:$C,0)))</f>
        <v>0.01</v>
      </c>
      <c r="O480" s="76" t="str">
        <f>IF(ISBLANK(INDEX('Policy Characteristics'!I:I,MATCH($C480,'Policy Characteristics'!$C:$C,0))),"",INDEX('Policy Characteristics'!I:I,MATCH($C480,'Policy Characteristics'!$C:$C,0)))</f>
        <v>% of construction cost</v>
      </c>
      <c r="P480" s="76" t="str">
        <f>IF(ISBLANK(INDEX('Policy Characteristics'!J:J,MATCH($C480,'Policy Characteristics'!$C:$C,0))),"",INDEX('Policy Characteristics'!J:J,MATCH($C480,'Policy Characteristics'!$C:$C,0)))</f>
        <v>**Description:** This policy is a subsidy paid by the government to electricity suppliers per unit of new capacity constructed.  This only applies to utilities, not distributed systems (such as rooftop solar). // **Guidance for setting values:** The U.S. provides clean electricity tax credits as part of the Inflation Reduction Act (IRA). Tax credits are claimed as either the Investment Tax Credit (per unit capacity) or Production Tax Credit (per unit electricity generation), depending on the plant type. The BAU assumes IRA tax credits will begin phasing out after the year 2036, when electricity sector emissions reach the target of 25% below 2022 levels. // **Nuclear:** The U.S. Federal Government has guaranteed billions of dollars of loans for the construction new nuclear plants and has funded billions of dollars of nuclear technology R&amp;D.  The construction of two new reactors at the Vogtle power plant, the only recently built nuclear energy project under construction in the U.S., received $12 billion in loan guarantees as of March 2019.  (Loan guarantees are not equivalent to subsidies dollar-for-dollar, but they lower the cost of construction by enabling the plant to access cheaper financing.) // **Solar Thermal:** We assume IRA tax credits of 41.6%, based on assumptions on which share of new plants qualify for various bonus credits. // **Biomass:** The U.S. Federal Government has collectively guaranteed billions of dollars of loans for the construction new biomass plants.    (Loan guarantees are not equivalent to subsidies dollar-for-dollar, but they lower the cost of construction by enabling the plant to access cheaper financing.) // **Geothermal:**  We assume IRA tax credits of 41.6%, based on assumptions on which share of new plants qualify for various bonus credits. // **Offshore Wind:**  We assume IRA tax credits of 41.6%, based on assumptions on which share of new plants qualify for various bonus credits.</v>
      </c>
      <c r="Q480" s="76" t="str">
        <f>IF(ISBLANK(INDEX('Policy Characteristics'!K:K,MATCH($C480,'Policy Characteristics'!$C:$C,0))),"",INDEX('Policy Characteristics'!K:K,MATCH($C480,'Policy Characteristics'!$C:$C,0)))</f>
        <v>electricity-sector-main.html#subsidies</v>
      </c>
      <c r="R480" s="76" t="str">
        <f>IF(ISBLANK(INDEX('Policy Characteristics'!L:L,MATCH($C480,'Policy Characteristics'!$C:$C,0))),"",INDEX('Policy Characteristics'!L:L,MATCH($C480,'Policy Characteristics'!$C:$C,0)))</f>
        <v/>
      </c>
    </row>
    <row r="481" spans="1:18" s="143" customFormat="1" x14ac:dyDescent="0.25">
      <c r="A481" s="76" t="str">
        <f>IF(ISBLANK(INDEX('Policy Characteristics'!A:A,MATCH($C481,'Policy Characteristics'!$C:$C,0))),"",INDEX('Policy Characteristics'!A:A,MATCH($C481,'Policy Characteristics'!$C:$C,0)))</f>
        <v>Electricity Supply</v>
      </c>
      <c r="B481" s="200" t="str">
        <f>IF(ISBLANK(INDEX('Policy Characteristics'!B:B,MATCH($C481,'Policy Characteristics'!$C:$C,0))),"",INDEX('Policy Characteristics'!B:B,MATCH($C481,'Policy Characteristics'!$C:$C,0)))</f>
        <v>Subsidy for Capacity Construction</v>
      </c>
      <c r="C481" s="79" t="str">
        <f>C$480</f>
        <v>Perc Subsidy for Elec Capacity Construction</v>
      </c>
      <c r="D481" s="78" t="s">
        <v>1656</v>
      </c>
      <c r="E481" s="88"/>
      <c r="F481" s="78" t="s">
        <v>1597</v>
      </c>
      <c r="G481" s="78"/>
      <c r="H481" s="80">
        <v>692</v>
      </c>
      <c r="I481" s="201" t="s">
        <v>44</v>
      </c>
      <c r="J481" s="202" t="str">
        <f>IF(ISBLANK(INDEX('Policy Characteristics'!D:D,MATCH($C481,'Policy Characteristics'!$C:$C,0))),"",INDEX('Policy Characteristics'!D:D,MATCH($C481,'Policy Characteristics'!$C:$C,0)))</f>
        <v>Subsidy for Capacity Construction</v>
      </c>
      <c r="K481" s="76" t="str">
        <f>IF(ISBLANK(INDEX('Policy Characteristics'!E:E,MATCH($C481,'Policy Characteristics'!$C:$C,0))),"",INDEX('Policy Characteristics'!E:E,MATCH($C481,'Policy Characteristics'!$C:$C,0)))</f>
        <v>elec capacity construction subsidy</v>
      </c>
      <c r="L481" s="205">
        <f>IF(ISBLANK(INDEX('Policy Characteristics'!F:F,MATCH($C481,'Policy Characteristics'!$C:$C,0))),"",INDEX('Policy Characteristics'!F:F,MATCH($C481,'Policy Characteristics'!$C:$C,0)))</f>
        <v>0</v>
      </c>
      <c r="M481" s="205">
        <f>IF(ISBLANK(INDEX('Policy Characteristics'!G:G,MATCH($C481,'Policy Characteristics'!$C:$C,0))),"",INDEX('Policy Characteristics'!G:G,MATCH($C481,'Policy Characteristics'!$C:$C,0)))</f>
        <v>0.95</v>
      </c>
      <c r="N481" s="205">
        <f>IF(ISBLANK(INDEX('Policy Characteristics'!H:H,MATCH($C481,'Policy Characteristics'!$C:$C,0))),"",INDEX('Policy Characteristics'!H:H,MATCH($C481,'Policy Characteristics'!$C:$C,0)))</f>
        <v>0.01</v>
      </c>
      <c r="O481" s="76" t="str">
        <f>IF(ISBLANK(INDEX('Policy Characteristics'!I:I,MATCH($C481,'Policy Characteristics'!$C:$C,0))),"",INDEX('Policy Characteristics'!I:I,MATCH($C481,'Policy Characteristics'!$C:$C,0)))</f>
        <v>% of construction cost</v>
      </c>
      <c r="P481" s="76" t="str">
        <f>IF(ISBLANK(INDEX('Policy Characteristics'!J:J,MATCH($C481,'Policy Characteristics'!$C:$C,0))),"",INDEX('Policy Characteristics'!J:J,MATCH($C481,'Policy Characteristics'!$C:$C,0)))</f>
        <v>**Description:** This policy is a subsidy paid by the government to electricity suppliers per unit of new capacity constructed.  This only applies to utilities, not distributed systems (such as rooftop solar). // **Guidance for setting values:** The U.S. provides clean electricity tax credits as part of the Inflation Reduction Act (IRA). Tax credits are claimed as either the Investment Tax Credit (per unit capacity) or Production Tax Credit (per unit electricity generation), depending on the plant type. The BAU assumes IRA tax credits will begin phasing out after the year 2036, when electricity sector emissions reach the target of 25% below 2022 levels. // **Nuclear:** The U.S. Federal Government has guaranteed billions of dollars of loans for the construction new nuclear plants and has funded billions of dollars of nuclear technology R&amp;D.  The construction of two new reactors at the Vogtle power plant, the only recently built nuclear energy project under construction in the U.S., received $12 billion in loan guarantees as of March 2019.  (Loan guarantees are not equivalent to subsidies dollar-for-dollar, but they lower the cost of construction by enabling the plant to access cheaper financing.) // **Solar Thermal:** We assume IRA tax credits of 41.6%, based on assumptions on which share of new plants qualify for various bonus credits. // **Biomass:** The U.S. Federal Government has collectively guaranteed billions of dollars of loans for the construction new biomass plants.    (Loan guarantees are not equivalent to subsidies dollar-for-dollar, but they lower the cost of construction by enabling the plant to access cheaper financing.) // **Geothermal:**  We assume IRA tax credits of 41.6%, based on assumptions on which share of new plants qualify for various bonus credits. // **Offshore Wind:**  We assume IRA tax credits of 41.6%, based on assumptions on which share of new plants qualify for various bonus credits.</v>
      </c>
      <c r="Q481" s="76" t="str">
        <f>IF(ISBLANK(INDEX('Policy Characteristics'!K:K,MATCH($C481,'Policy Characteristics'!$C:$C,0))),"",INDEX('Policy Characteristics'!K:K,MATCH($C481,'Policy Characteristics'!$C:$C,0)))</f>
        <v>electricity-sector-main.html#subsidies</v>
      </c>
      <c r="R481" s="76" t="str">
        <f>IF(ISBLANK(INDEX('Policy Characteristics'!L:L,MATCH($C481,'Policy Characteristics'!$C:$C,0))),"",INDEX('Policy Characteristics'!L:L,MATCH($C481,'Policy Characteristics'!$C:$C,0)))</f>
        <v/>
      </c>
    </row>
    <row r="482" spans="1:18" s="143" customFormat="1" x14ac:dyDescent="0.25">
      <c r="A482" s="76" t="str">
        <f>IF(ISBLANK(INDEX('Policy Characteristics'!A:A,MATCH($C482,'Policy Characteristics'!$C:$C,0))),"",INDEX('Policy Characteristics'!A:A,MATCH($C482,'Policy Characteristics'!$C:$C,0)))</f>
        <v>Electricity Supply</v>
      </c>
      <c r="B482" s="200" t="str">
        <f>IF(ISBLANK(INDEX('Policy Characteristics'!B:B,MATCH($C482,'Policy Characteristics'!$C:$C,0))),"",INDEX('Policy Characteristics'!B:B,MATCH($C482,'Policy Characteristics'!$C:$C,0)))</f>
        <v>Subsidy for Capacity Construction</v>
      </c>
      <c r="C482" s="79" t="str">
        <f t="shared" ref="C482:C503" si="21">C$480</f>
        <v>Perc Subsidy for Elec Capacity Construction</v>
      </c>
      <c r="D482" s="78" t="s">
        <v>1657</v>
      </c>
      <c r="E482" s="88"/>
      <c r="F482" s="78" t="s">
        <v>1598</v>
      </c>
      <c r="G482" s="78"/>
      <c r="H482" s="80">
        <v>1789</v>
      </c>
      <c r="I482" s="201" t="s">
        <v>44</v>
      </c>
      <c r="J482" s="202" t="str">
        <f>IF(ISBLANK(INDEX('Policy Characteristics'!D:D,MATCH($C482,'Policy Characteristics'!$C:$C,0))),"",INDEX('Policy Characteristics'!D:D,MATCH($C482,'Policy Characteristics'!$C:$C,0)))</f>
        <v>Subsidy for Capacity Construction</v>
      </c>
      <c r="K482" s="76" t="str">
        <f>IF(ISBLANK(INDEX('Policy Characteristics'!E:E,MATCH($C482,'Policy Characteristics'!$C:$C,0))),"",INDEX('Policy Characteristics'!E:E,MATCH($C482,'Policy Characteristics'!$C:$C,0)))</f>
        <v>elec capacity construction subsidy</v>
      </c>
      <c r="L482" s="205">
        <f>IF(ISBLANK(INDEX('Policy Characteristics'!F:F,MATCH($C482,'Policy Characteristics'!$C:$C,0))),"",INDEX('Policy Characteristics'!F:F,MATCH($C482,'Policy Characteristics'!$C:$C,0)))</f>
        <v>0</v>
      </c>
      <c r="M482" s="205">
        <f>IF(ISBLANK(INDEX('Policy Characteristics'!G:G,MATCH($C482,'Policy Characteristics'!$C:$C,0))),"",INDEX('Policy Characteristics'!G:G,MATCH($C482,'Policy Characteristics'!$C:$C,0)))</f>
        <v>0.95</v>
      </c>
      <c r="N482" s="205">
        <f>IF(ISBLANK(INDEX('Policy Characteristics'!H:H,MATCH($C482,'Policy Characteristics'!$C:$C,0))),"",INDEX('Policy Characteristics'!H:H,MATCH($C482,'Policy Characteristics'!$C:$C,0)))</f>
        <v>0.01</v>
      </c>
      <c r="O482" s="76" t="str">
        <f>IF(ISBLANK(INDEX('Policy Characteristics'!I:I,MATCH($C482,'Policy Characteristics'!$C:$C,0))),"",INDEX('Policy Characteristics'!I:I,MATCH($C482,'Policy Characteristics'!$C:$C,0)))</f>
        <v>% of construction cost</v>
      </c>
      <c r="P482" s="76" t="str">
        <f>IF(ISBLANK(INDEX('Policy Characteristics'!J:J,MATCH($C482,'Policy Characteristics'!$C:$C,0))),"",INDEX('Policy Characteristics'!J:J,MATCH($C482,'Policy Characteristics'!$C:$C,0)))</f>
        <v>**Description:** This policy is a subsidy paid by the government to electricity suppliers per unit of new capacity constructed.  This only applies to utilities, not distributed systems (such as rooftop solar). // **Guidance for setting values:** The U.S. provides clean electricity tax credits as part of the Inflation Reduction Act (IRA). Tax credits are claimed as either the Investment Tax Credit (per unit capacity) or Production Tax Credit (per unit electricity generation), depending on the plant type. The BAU assumes IRA tax credits will begin phasing out after the year 2036, when electricity sector emissions reach the target of 25% below 2022 levels. // **Nuclear:** The U.S. Federal Government has guaranteed billions of dollars of loans for the construction new nuclear plants and has funded billions of dollars of nuclear technology R&amp;D.  The construction of two new reactors at the Vogtle power plant, the only recently built nuclear energy project under construction in the U.S., received $12 billion in loan guarantees as of March 2019.  (Loan guarantees are not equivalent to subsidies dollar-for-dollar, but they lower the cost of construction by enabling the plant to access cheaper financing.) // **Solar Thermal:** We assume IRA tax credits of 41.6%, based on assumptions on which share of new plants qualify for various bonus credits. // **Biomass:** The U.S. Federal Government has collectively guaranteed billions of dollars of loans for the construction new biomass plants.    (Loan guarantees are not equivalent to subsidies dollar-for-dollar, but they lower the cost of construction by enabling the plant to access cheaper financing.) // **Geothermal:**  We assume IRA tax credits of 41.6%, based on assumptions on which share of new plants qualify for various bonus credits. // **Offshore Wind:**  We assume IRA tax credits of 41.6%, based on assumptions on which share of new plants qualify for various bonus credits.</v>
      </c>
      <c r="Q482" s="76" t="str">
        <f>IF(ISBLANK(INDEX('Policy Characteristics'!K:K,MATCH($C482,'Policy Characteristics'!$C:$C,0))),"",INDEX('Policy Characteristics'!K:K,MATCH($C482,'Policy Characteristics'!$C:$C,0)))</f>
        <v>electricity-sector-main.html#subsidies</v>
      </c>
      <c r="R482" s="76" t="str">
        <f>IF(ISBLANK(INDEX('Policy Characteristics'!L:L,MATCH($C482,'Policy Characteristics'!$C:$C,0))),"",INDEX('Policy Characteristics'!L:L,MATCH($C482,'Policy Characteristics'!$C:$C,0)))</f>
        <v/>
      </c>
    </row>
    <row r="483" spans="1:18" s="143" customFormat="1" x14ac:dyDescent="0.25">
      <c r="A483" s="76" t="str">
        <f>IF(ISBLANK(INDEX('Policy Characteristics'!A:A,MATCH($C483,'Policy Characteristics'!$C:$C,0))),"",INDEX('Policy Characteristics'!A:A,MATCH($C483,'Policy Characteristics'!$C:$C,0)))</f>
        <v>Electricity Supply</v>
      </c>
      <c r="B483" s="200" t="str">
        <f>IF(ISBLANK(INDEX('Policy Characteristics'!B:B,MATCH($C483,'Policy Characteristics'!$C:$C,0))),"",INDEX('Policy Characteristics'!B:B,MATCH($C483,'Policy Characteristics'!$C:$C,0)))</f>
        <v>Subsidy for Capacity Construction</v>
      </c>
      <c r="C483" s="79" t="str">
        <f t="shared" si="21"/>
        <v>Perc Subsidy for Elec Capacity Construction</v>
      </c>
      <c r="D483" s="78" t="s">
        <v>76</v>
      </c>
      <c r="E483" s="88"/>
      <c r="F483" s="78" t="s">
        <v>1667</v>
      </c>
      <c r="G483" s="78"/>
      <c r="H483" s="80">
        <v>517</v>
      </c>
      <c r="I483" s="201" t="s">
        <v>43</v>
      </c>
      <c r="J483" s="202" t="str">
        <f>IF(ISBLANK(INDEX('Policy Characteristics'!D:D,MATCH($C483,'Policy Characteristics'!$C:$C,0))),"",INDEX('Policy Characteristics'!D:D,MATCH($C483,'Policy Characteristics'!$C:$C,0)))</f>
        <v>Subsidy for Capacity Construction</v>
      </c>
      <c r="K483" s="76" t="str">
        <f>IF(ISBLANK(INDEX('Policy Characteristics'!E:E,MATCH($C483,'Policy Characteristics'!$C:$C,0))),"",INDEX('Policy Characteristics'!E:E,MATCH($C483,'Policy Characteristics'!$C:$C,0)))</f>
        <v>elec capacity construction subsidy</v>
      </c>
      <c r="L483" s="205">
        <f>IF(ISBLANK(INDEX('Policy Characteristics'!F:F,MATCH($C483,'Policy Characteristics'!$C:$C,0))),"",INDEX('Policy Characteristics'!F:F,MATCH($C483,'Policy Characteristics'!$C:$C,0)))</f>
        <v>0</v>
      </c>
      <c r="M483" s="205">
        <f>IF(ISBLANK(INDEX('Policy Characteristics'!G:G,MATCH($C483,'Policy Characteristics'!$C:$C,0))),"",INDEX('Policy Characteristics'!G:G,MATCH($C483,'Policy Characteristics'!$C:$C,0)))</f>
        <v>0.95</v>
      </c>
      <c r="N483" s="205">
        <f>IF(ISBLANK(INDEX('Policy Characteristics'!H:H,MATCH($C483,'Policy Characteristics'!$C:$C,0))),"",INDEX('Policy Characteristics'!H:H,MATCH($C483,'Policy Characteristics'!$C:$C,0)))</f>
        <v>0.01</v>
      </c>
      <c r="O483" s="76" t="str">
        <f>IF(ISBLANK(INDEX('Policy Characteristics'!I:I,MATCH($C483,'Policy Characteristics'!$C:$C,0))),"",INDEX('Policy Characteristics'!I:I,MATCH($C483,'Policy Characteristics'!$C:$C,0)))</f>
        <v>% of construction cost</v>
      </c>
      <c r="P483" s="76" t="str">
        <f>IF(ISBLANK(INDEX('Policy Characteristics'!J:J,MATCH($C483,'Policy Characteristics'!$C:$C,0))),"",INDEX('Policy Characteristics'!J:J,MATCH($C483,'Policy Characteristics'!$C:$C,0)))</f>
        <v>**Description:** This policy is a subsidy paid by the government to electricity suppliers per unit of new capacity constructed.  This only applies to utilities, not distributed systems (such as rooftop solar). // **Guidance for setting values:** The U.S. provides clean electricity tax credits as part of the Inflation Reduction Act (IRA). Tax credits are claimed as either the Investment Tax Credit (per unit capacity) or Production Tax Credit (per unit electricity generation), depending on the plant type. The BAU assumes IRA tax credits will begin phasing out after the year 2036, when electricity sector emissions reach the target of 25% below 2022 levels. // **Nuclear:** The U.S. Federal Government has guaranteed billions of dollars of loans for the construction new nuclear plants and has funded billions of dollars of nuclear technology R&amp;D.  The construction of two new reactors at the Vogtle power plant, the only recently built nuclear energy project under construction in the U.S., received $12 billion in loan guarantees as of March 2019.  (Loan guarantees are not equivalent to subsidies dollar-for-dollar, but they lower the cost of construction by enabling the plant to access cheaper financing.) // **Solar Thermal:** We assume IRA tax credits of 41.6%, based on assumptions on which share of new plants qualify for various bonus credits. // **Biomass:** The U.S. Federal Government has collectively guaranteed billions of dollars of loans for the construction new biomass plants.    (Loan guarantees are not equivalent to subsidies dollar-for-dollar, but they lower the cost of construction by enabling the plant to access cheaper financing.) // **Geothermal:**  We assume IRA tax credits of 41.6%, based on assumptions on which share of new plants qualify for various bonus credits. // **Offshore Wind:**  We assume IRA tax credits of 41.6%, based on assumptions on which share of new plants qualify for various bonus credits.</v>
      </c>
      <c r="Q483" s="76" t="str">
        <f>IF(ISBLANK(INDEX('Policy Characteristics'!K:K,MATCH($C483,'Policy Characteristics'!$C:$C,0))),"",INDEX('Policy Characteristics'!K:K,MATCH($C483,'Policy Characteristics'!$C:$C,0)))</f>
        <v>electricity-sector-main.html#subsidies</v>
      </c>
      <c r="R483" s="76" t="str">
        <f>IF(ISBLANK(INDEX('Policy Characteristics'!L:L,MATCH($C483,'Policy Characteristics'!$C:$C,0))),"",INDEX('Policy Characteristics'!L:L,MATCH($C483,'Policy Characteristics'!$C:$C,0)))</f>
        <v/>
      </c>
    </row>
    <row r="484" spans="1:18" s="143" customFormat="1" x14ac:dyDescent="0.25">
      <c r="A484" s="76" t="str">
        <f>IF(ISBLANK(INDEX('Policy Characteristics'!A:A,MATCH($C484,'Policy Characteristics'!$C:$C,0))),"",INDEX('Policy Characteristics'!A:A,MATCH($C484,'Policy Characteristics'!$C:$C,0)))</f>
        <v>Electricity Supply</v>
      </c>
      <c r="B484" s="200" t="str">
        <f>IF(ISBLANK(INDEX('Policy Characteristics'!B:B,MATCH($C484,'Policy Characteristics'!$C:$C,0))),"",INDEX('Policy Characteristics'!B:B,MATCH($C484,'Policy Characteristics'!$C:$C,0)))</f>
        <v>Subsidy for Capacity Construction</v>
      </c>
      <c r="C484" s="79" t="str">
        <f t="shared" si="21"/>
        <v>Perc Subsidy for Elec Capacity Construction</v>
      </c>
      <c r="D484" s="78" t="s">
        <v>77</v>
      </c>
      <c r="E484" s="88"/>
      <c r="F484" s="78" t="s">
        <v>89</v>
      </c>
      <c r="G484" s="78"/>
      <c r="H484" s="80">
        <v>693</v>
      </c>
      <c r="I484" s="201" t="s">
        <v>44</v>
      </c>
      <c r="J484" s="202" t="str">
        <f>IF(ISBLANK(INDEX('Policy Characteristics'!D:D,MATCH($C484,'Policy Characteristics'!$C:$C,0))),"",INDEX('Policy Characteristics'!D:D,MATCH($C484,'Policy Characteristics'!$C:$C,0)))</f>
        <v>Subsidy for Capacity Construction</v>
      </c>
      <c r="K484" s="76" t="str">
        <f>IF(ISBLANK(INDEX('Policy Characteristics'!E:E,MATCH($C484,'Policy Characteristics'!$C:$C,0))),"",INDEX('Policy Characteristics'!E:E,MATCH($C484,'Policy Characteristics'!$C:$C,0)))</f>
        <v>elec capacity construction subsidy</v>
      </c>
      <c r="L484" s="205">
        <f>IF(ISBLANK(INDEX('Policy Characteristics'!F:F,MATCH($C484,'Policy Characteristics'!$C:$C,0))),"",INDEX('Policy Characteristics'!F:F,MATCH($C484,'Policy Characteristics'!$C:$C,0)))</f>
        <v>0</v>
      </c>
      <c r="M484" s="205">
        <f>IF(ISBLANK(INDEX('Policy Characteristics'!G:G,MATCH($C484,'Policy Characteristics'!$C:$C,0))),"",INDEX('Policy Characteristics'!G:G,MATCH($C484,'Policy Characteristics'!$C:$C,0)))</f>
        <v>0.95</v>
      </c>
      <c r="N484" s="205">
        <f>IF(ISBLANK(INDEX('Policy Characteristics'!H:H,MATCH($C484,'Policy Characteristics'!$C:$C,0))),"",INDEX('Policy Characteristics'!H:H,MATCH($C484,'Policy Characteristics'!$C:$C,0)))</f>
        <v>0.01</v>
      </c>
      <c r="O484" s="76" t="str">
        <f>IF(ISBLANK(INDEX('Policy Characteristics'!I:I,MATCH($C484,'Policy Characteristics'!$C:$C,0))),"",INDEX('Policy Characteristics'!I:I,MATCH($C484,'Policy Characteristics'!$C:$C,0)))</f>
        <v>% of construction cost</v>
      </c>
      <c r="P484" s="76" t="str">
        <f>IF(ISBLANK(INDEX('Policy Characteristics'!J:J,MATCH($C484,'Policy Characteristics'!$C:$C,0))),"",INDEX('Policy Characteristics'!J:J,MATCH($C484,'Policy Characteristics'!$C:$C,0)))</f>
        <v>**Description:** This policy is a subsidy paid by the government to electricity suppliers per unit of new capacity constructed.  This only applies to utilities, not distributed systems (such as rooftop solar). // **Guidance for setting values:** The U.S. provides clean electricity tax credits as part of the Inflation Reduction Act (IRA). Tax credits are claimed as either the Investment Tax Credit (per unit capacity) or Production Tax Credit (per unit electricity generation), depending on the plant type. The BAU assumes IRA tax credits will begin phasing out after the year 2036, when electricity sector emissions reach the target of 25% below 2022 levels. // **Nuclear:** The U.S. Federal Government has guaranteed billions of dollars of loans for the construction new nuclear plants and has funded billions of dollars of nuclear technology R&amp;D.  The construction of two new reactors at the Vogtle power plant, the only recently built nuclear energy project under construction in the U.S., received $12 billion in loan guarantees as of March 2019.  (Loan guarantees are not equivalent to subsidies dollar-for-dollar, but they lower the cost of construction by enabling the plant to access cheaper financing.) // **Solar Thermal:** We assume IRA tax credits of 41.6%, based on assumptions on which share of new plants qualify for various bonus credits. // **Biomass:** The U.S. Federal Government has collectively guaranteed billions of dollars of loans for the construction new biomass plants.    (Loan guarantees are not equivalent to subsidies dollar-for-dollar, but they lower the cost of construction by enabling the plant to access cheaper financing.) // **Geothermal:**  We assume IRA tax credits of 41.6%, based on assumptions on which share of new plants qualify for various bonus credits. // **Offshore Wind:**  We assume IRA tax credits of 41.6%, based on assumptions on which share of new plants qualify for various bonus credits.</v>
      </c>
      <c r="Q484" s="76" t="str">
        <f>IF(ISBLANK(INDEX('Policy Characteristics'!K:K,MATCH($C484,'Policy Characteristics'!$C:$C,0))),"",INDEX('Policy Characteristics'!K:K,MATCH($C484,'Policy Characteristics'!$C:$C,0)))</f>
        <v>electricity-sector-main.html#subsidies</v>
      </c>
      <c r="R484" s="76" t="str">
        <f>IF(ISBLANK(INDEX('Policy Characteristics'!L:L,MATCH($C484,'Policy Characteristics'!$C:$C,0))),"",INDEX('Policy Characteristics'!L:L,MATCH($C484,'Policy Characteristics'!$C:$C,0)))</f>
        <v/>
      </c>
    </row>
    <row r="485" spans="1:18" s="143" customFormat="1" x14ac:dyDescent="0.25">
      <c r="A485" s="76" t="str">
        <f>IF(ISBLANK(INDEX('Policy Characteristics'!A:A,MATCH($C485,'Policy Characteristics'!$C:$C,0))),"",INDEX('Policy Characteristics'!A:A,MATCH($C485,'Policy Characteristics'!$C:$C,0)))</f>
        <v>Electricity Supply</v>
      </c>
      <c r="B485" s="200" t="str">
        <f>IF(ISBLANK(INDEX('Policy Characteristics'!B:B,MATCH($C485,'Policy Characteristics'!$C:$C,0))),"",INDEX('Policy Characteristics'!B:B,MATCH($C485,'Policy Characteristics'!$C:$C,0)))</f>
        <v>Subsidy for Capacity Construction</v>
      </c>
      <c r="C485" s="79" t="str">
        <f t="shared" si="21"/>
        <v>Perc Subsidy for Elec Capacity Construction</v>
      </c>
      <c r="D485" s="78" t="s">
        <v>446</v>
      </c>
      <c r="E485" s="88"/>
      <c r="F485" s="78" t="s">
        <v>449</v>
      </c>
      <c r="G485" s="78"/>
      <c r="H485" s="80">
        <v>518</v>
      </c>
      <c r="I485" s="201" t="s">
        <v>43</v>
      </c>
      <c r="J485" s="202" t="str">
        <f>IF(ISBLANK(INDEX('Policy Characteristics'!D:D,MATCH($C485,'Policy Characteristics'!$C:$C,0))),"",INDEX('Policy Characteristics'!D:D,MATCH($C485,'Policy Characteristics'!$C:$C,0)))</f>
        <v>Subsidy for Capacity Construction</v>
      </c>
      <c r="K485" s="76" t="str">
        <f>IF(ISBLANK(INDEX('Policy Characteristics'!E:E,MATCH($C485,'Policy Characteristics'!$C:$C,0))),"",INDEX('Policy Characteristics'!E:E,MATCH($C485,'Policy Characteristics'!$C:$C,0)))</f>
        <v>elec capacity construction subsidy</v>
      </c>
      <c r="L485" s="205">
        <f>IF(ISBLANK(INDEX('Policy Characteristics'!F:F,MATCH($C485,'Policy Characteristics'!$C:$C,0))),"",INDEX('Policy Characteristics'!F:F,MATCH($C485,'Policy Characteristics'!$C:$C,0)))</f>
        <v>0</v>
      </c>
      <c r="M485" s="205">
        <f>IF(ISBLANK(INDEX('Policy Characteristics'!G:G,MATCH($C485,'Policy Characteristics'!$C:$C,0))),"",INDEX('Policy Characteristics'!G:G,MATCH($C485,'Policy Characteristics'!$C:$C,0)))</f>
        <v>0.95</v>
      </c>
      <c r="N485" s="205">
        <f>IF(ISBLANK(INDEX('Policy Characteristics'!H:H,MATCH($C485,'Policy Characteristics'!$C:$C,0))),"",INDEX('Policy Characteristics'!H:H,MATCH($C485,'Policy Characteristics'!$C:$C,0)))</f>
        <v>0.01</v>
      </c>
      <c r="O485" s="76" t="str">
        <f>IF(ISBLANK(INDEX('Policy Characteristics'!I:I,MATCH($C485,'Policy Characteristics'!$C:$C,0))),"",INDEX('Policy Characteristics'!I:I,MATCH($C485,'Policy Characteristics'!$C:$C,0)))</f>
        <v>% of construction cost</v>
      </c>
      <c r="P485" s="76" t="str">
        <f>IF(ISBLANK(INDEX('Policy Characteristics'!J:J,MATCH($C485,'Policy Characteristics'!$C:$C,0))),"",INDEX('Policy Characteristics'!J:J,MATCH($C485,'Policy Characteristics'!$C:$C,0)))</f>
        <v>**Description:** This policy is a subsidy paid by the government to electricity suppliers per unit of new capacity constructed.  This only applies to utilities, not distributed systems (such as rooftop solar). // **Guidance for setting values:** The U.S. provides clean electricity tax credits as part of the Inflation Reduction Act (IRA). Tax credits are claimed as either the Investment Tax Credit (per unit capacity) or Production Tax Credit (per unit electricity generation), depending on the plant type. The BAU assumes IRA tax credits will begin phasing out after the year 2036, when electricity sector emissions reach the target of 25% below 2022 levels. // **Nuclear:** The U.S. Federal Government has guaranteed billions of dollars of loans for the construction new nuclear plants and has funded billions of dollars of nuclear technology R&amp;D.  The construction of two new reactors at the Vogtle power plant, the only recently built nuclear energy project under construction in the U.S., received $12 billion in loan guarantees as of March 2019.  (Loan guarantees are not equivalent to subsidies dollar-for-dollar, but they lower the cost of construction by enabling the plant to access cheaper financing.) // **Solar Thermal:** We assume IRA tax credits of 41.6%, based on assumptions on which share of new plants qualify for various bonus credits. // **Biomass:** The U.S. Federal Government has collectively guaranteed billions of dollars of loans for the construction new biomass plants.    (Loan guarantees are not equivalent to subsidies dollar-for-dollar, but they lower the cost of construction by enabling the plant to access cheaper financing.) // **Geothermal:**  We assume IRA tax credits of 41.6%, based on assumptions on which share of new plants qualify for various bonus credits. // **Offshore Wind:**  We assume IRA tax credits of 41.6%, based on assumptions on which share of new plants qualify for various bonus credits.</v>
      </c>
      <c r="Q485" s="76" t="str">
        <f>IF(ISBLANK(INDEX('Policy Characteristics'!K:K,MATCH($C485,'Policy Characteristics'!$C:$C,0))),"",INDEX('Policy Characteristics'!K:K,MATCH($C485,'Policy Characteristics'!$C:$C,0)))</f>
        <v>electricity-sector-main.html#subsidies</v>
      </c>
      <c r="R485" s="76" t="str">
        <f>IF(ISBLANK(INDEX('Policy Characteristics'!L:L,MATCH($C485,'Policy Characteristics'!$C:$C,0))),"",INDEX('Policy Characteristics'!L:L,MATCH($C485,'Policy Characteristics'!$C:$C,0)))</f>
        <v/>
      </c>
    </row>
    <row r="486" spans="1:18" s="143" customFormat="1" x14ac:dyDescent="0.25">
      <c r="A486" s="76" t="str">
        <f>IF(ISBLANK(INDEX('Policy Characteristics'!A:A,MATCH($C486,'Policy Characteristics'!$C:$C,0))),"",INDEX('Policy Characteristics'!A:A,MATCH($C486,'Policy Characteristics'!$C:$C,0)))</f>
        <v>Electricity Supply</v>
      </c>
      <c r="B486" s="200" t="str">
        <f>IF(ISBLANK(INDEX('Policy Characteristics'!B:B,MATCH($C486,'Policy Characteristics'!$C:$C,0))),"",INDEX('Policy Characteristics'!B:B,MATCH($C486,'Policy Characteristics'!$C:$C,0)))</f>
        <v>Subsidy for Capacity Construction</v>
      </c>
      <c r="C486" s="79" t="str">
        <f t="shared" si="21"/>
        <v>Perc Subsidy for Elec Capacity Construction</v>
      </c>
      <c r="D486" s="78" t="s">
        <v>78</v>
      </c>
      <c r="E486" s="88"/>
      <c r="F486" s="78" t="s">
        <v>90</v>
      </c>
      <c r="G486" s="78"/>
      <c r="H486" s="80">
        <v>519</v>
      </c>
      <c r="I486" s="201" t="s">
        <v>43</v>
      </c>
      <c r="J486" s="202" t="str">
        <f>IF(ISBLANK(INDEX('Policy Characteristics'!D:D,MATCH($C486,'Policy Characteristics'!$C:$C,0))),"",INDEX('Policy Characteristics'!D:D,MATCH($C486,'Policy Characteristics'!$C:$C,0)))</f>
        <v>Subsidy for Capacity Construction</v>
      </c>
      <c r="K486" s="76" t="str">
        <f>IF(ISBLANK(INDEX('Policy Characteristics'!E:E,MATCH($C486,'Policy Characteristics'!$C:$C,0))),"",INDEX('Policy Characteristics'!E:E,MATCH($C486,'Policy Characteristics'!$C:$C,0)))</f>
        <v>elec capacity construction subsidy</v>
      </c>
      <c r="L486" s="205">
        <f>IF(ISBLANK(INDEX('Policy Characteristics'!F:F,MATCH($C486,'Policy Characteristics'!$C:$C,0))),"",INDEX('Policy Characteristics'!F:F,MATCH($C486,'Policy Characteristics'!$C:$C,0)))</f>
        <v>0</v>
      </c>
      <c r="M486" s="205">
        <f>IF(ISBLANK(INDEX('Policy Characteristics'!G:G,MATCH($C486,'Policy Characteristics'!$C:$C,0))),"",INDEX('Policy Characteristics'!G:G,MATCH($C486,'Policy Characteristics'!$C:$C,0)))</f>
        <v>0.95</v>
      </c>
      <c r="N486" s="205">
        <f>IF(ISBLANK(INDEX('Policy Characteristics'!H:H,MATCH($C486,'Policy Characteristics'!$C:$C,0))),"",INDEX('Policy Characteristics'!H:H,MATCH($C486,'Policy Characteristics'!$C:$C,0)))</f>
        <v>0.01</v>
      </c>
      <c r="O486" s="76" t="str">
        <f>IF(ISBLANK(INDEX('Policy Characteristics'!I:I,MATCH($C486,'Policy Characteristics'!$C:$C,0))),"",INDEX('Policy Characteristics'!I:I,MATCH($C486,'Policy Characteristics'!$C:$C,0)))</f>
        <v>% of construction cost</v>
      </c>
      <c r="P486" s="76" t="str">
        <f>IF(ISBLANK(INDEX('Policy Characteristics'!J:J,MATCH($C486,'Policy Characteristics'!$C:$C,0))),"",INDEX('Policy Characteristics'!J:J,MATCH($C486,'Policy Characteristics'!$C:$C,0)))</f>
        <v>**Description:** This policy is a subsidy paid by the government to electricity suppliers per unit of new capacity constructed.  This only applies to utilities, not distributed systems (such as rooftop solar). // **Guidance for setting values:** The U.S. provides clean electricity tax credits as part of the Inflation Reduction Act (IRA). Tax credits are claimed as either the Investment Tax Credit (per unit capacity) or Production Tax Credit (per unit electricity generation), depending on the plant type. The BAU assumes IRA tax credits will begin phasing out after the year 2036, when electricity sector emissions reach the target of 25% below 2022 levels. // **Nuclear:** The U.S. Federal Government has guaranteed billions of dollars of loans for the construction new nuclear plants and has funded billions of dollars of nuclear technology R&amp;D.  The construction of two new reactors at the Vogtle power plant, the only recently built nuclear energy project under construction in the U.S., received $12 billion in loan guarantees as of March 2019.  (Loan guarantees are not equivalent to subsidies dollar-for-dollar, but they lower the cost of construction by enabling the plant to access cheaper financing.) // **Solar Thermal:** We assume IRA tax credits of 41.6%, based on assumptions on which share of new plants qualify for various bonus credits. // **Biomass:** The U.S. Federal Government has collectively guaranteed billions of dollars of loans for the construction new biomass plants.    (Loan guarantees are not equivalent to subsidies dollar-for-dollar, but they lower the cost of construction by enabling the plant to access cheaper financing.) // **Geothermal:**  We assume IRA tax credits of 41.6%, based on assumptions on which share of new plants qualify for various bonus credits. // **Offshore Wind:**  We assume IRA tax credits of 41.6%, based on assumptions on which share of new plants qualify for various bonus credits.</v>
      </c>
      <c r="Q486" s="76" t="str">
        <f>IF(ISBLANK(INDEX('Policy Characteristics'!K:K,MATCH($C486,'Policy Characteristics'!$C:$C,0))),"",INDEX('Policy Characteristics'!K:K,MATCH($C486,'Policy Characteristics'!$C:$C,0)))</f>
        <v>electricity-sector-main.html#subsidies</v>
      </c>
      <c r="R486" s="76" t="str">
        <f>IF(ISBLANK(INDEX('Policy Characteristics'!L:L,MATCH($C486,'Policy Characteristics'!$C:$C,0))),"",INDEX('Policy Characteristics'!L:L,MATCH($C486,'Policy Characteristics'!$C:$C,0)))</f>
        <v/>
      </c>
    </row>
    <row r="487" spans="1:18" s="143" customFormat="1" x14ac:dyDescent="0.25">
      <c r="A487" s="76" t="str">
        <f>IF(ISBLANK(INDEX('Policy Characteristics'!A:A,MATCH($C487,'Policy Characteristics'!$C:$C,0))),"",INDEX('Policy Characteristics'!A:A,MATCH($C487,'Policy Characteristics'!$C:$C,0)))</f>
        <v>Electricity Supply</v>
      </c>
      <c r="B487" s="200" t="str">
        <f>IF(ISBLANK(INDEX('Policy Characteristics'!B:B,MATCH($C487,'Policy Characteristics'!$C:$C,0))),"",INDEX('Policy Characteristics'!B:B,MATCH($C487,'Policy Characteristics'!$C:$C,0)))</f>
        <v>Subsidy for Capacity Construction</v>
      </c>
      <c r="C487" s="79" t="str">
        <f t="shared" si="21"/>
        <v>Perc Subsidy for Elec Capacity Construction</v>
      </c>
      <c r="D487" s="78" t="s">
        <v>79</v>
      </c>
      <c r="E487" s="88"/>
      <c r="F487" s="78" t="s">
        <v>91</v>
      </c>
      <c r="G487" s="78"/>
      <c r="H487" s="80">
        <v>520</v>
      </c>
      <c r="I487" s="201" t="s">
        <v>43</v>
      </c>
      <c r="J487" s="202" t="str">
        <f>IF(ISBLANK(INDEX('Policy Characteristics'!D:D,MATCH($C487,'Policy Characteristics'!$C:$C,0))),"",INDEX('Policy Characteristics'!D:D,MATCH($C487,'Policy Characteristics'!$C:$C,0)))</f>
        <v>Subsidy for Capacity Construction</v>
      </c>
      <c r="K487" s="76" t="str">
        <f>IF(ISBLANK(INDEX('Policy Characteristics'!E:E,MATCH($C487,'Policy Characteristics'!$C:$C,0))),"",INDEX('Policy Characteristics'!E:E,MATCH($C487,'Policy Characteristics'!$C:$C,0)))</f>
        <v>elec capacity construction subsidy</v>
      </c>
      <c r="L487" s="205">
        <f>IF(ISBLANK(INDEX('Policy Characteristics'!F:F,MATCH($C487,'Policy Characteristics'!$C:$C,0))),"",INDEX('Policy Characteristics'!F:F,MATCH($C487,'Policy Characteristics'!$C:$C,0)))</f>
        <v>0</v>
      </c>
      <c r="M487" s="205">
        <f>IF(ISBLANK(INDEX('Policy Characteristics'!G:G,MATCH($C487,'Policy Characteristics'!$C:$C,0))),"",INDEX('Policy Characteristics'!G:G,MATCH($C487,'Policy Characteristics'!$C:$C,0)))</f>
        <v>0.95</v>
      </c>
      <c r="N487" s="205">
        <f>IF(ISBLANK(INDEX('Policy Characteristics'!H:H,MATCH($C487,'Policy Characteristics'!$C:$C,0))),"",INDEX('Policy Characteristics'!H:H,MATCH($C487,'Policy Characteristics'!$C:$C,0)))</f>
        <v>0.01</v>
      </c>
      <c r="O487" s="76" t="str">
        <f>IF(ISBLANK(INDEX('Policy Characteristics'!I:I,MATCH($C487,'Policy Characteristics'!$C:$C,0))),"",INDEX('Policy Characteristics'!I:I,MATCH($C487,'Policy Characteristics'!$C:$C,0)))</f>
        <v>% of construction cost</v>
      </c>
      <c r="P487" s="76" t="str">
        <f>IF(ISBLANK(INDEX('Policy Characteristics'!J:J,MATCH($C487,'Policy Characteristics'!$C:$C,0))),"",INDEX('Policy Characteristics'!J:J,MATCH($C487,'Policy Characteristics'!$C:$C,0)))</f>
        <v>**Description:** This policy is a subsidy paid by the government to electricity suppliers per unit of new capacity constructed.  This only applies to utilities, not distributed systems (such as rooftop solar). // **Guidance for setting values:** The U.S. provides clean electricity tax credits as part of the Inflation Reduction Act (IRA). Tax credits are claimed as either the Investment Tax Credit (per unit capacity) or Production Tax Credit (per unit electricity generation), depending on the plant type. The BAU assumes IRA tax credits will begin phasing out after the year 2036, when electricity sector emissions reach the target of 25% below 2022 levels. // **Nuclear:** The U.S. Federal Government has guaranteed billions of dollars of loans for the construction new nuclear plants and has funded billions of dollars of nuclear technology R&amp;D.  The construction of two new reactors at the Vogtle power plant, the only recently built nuclear energy project under construction in the U.S., received $12 billion in loan guarantees as of March 2019.  (Loan guarantees are not equivalent to subsidies dollar-for-dollar, but they lower the cost of construction by enabling the plant to access cheaper financing.) // **Solar Thermal:** We assume IRA tax credits of 41.6%, based on assumptions on which share of new plants qualify for various bonus credits. // **Biomass:** The U.S. Federal Government has collectively guaranteed billions of dollars of loans for the construction new biomass plants.    (Loan guarantees are not equivalent to subsidies dollar-for-dollar, but they lower the cost of construction by enabling the plant to access cheaper financing.) // **Geothermal:**  We assume IRA tax credits of 41.6%, based on assumptions on which share of new plants qualify for various bonus credits. // **Offshore Wind:**  We assume IRA tax credits of 41.6%, based on assumptions on which share of new plants qualify for various bonus credits.</v>
      </c>
      <c r="Q487" s="76" t="str">
        <f>IF(ISBLANK(INDEX('Policy Characteristics'!K:K,MATCH($C487,'Policy Characteristics'!$C:$C,0))),"",INDEX('Policy Characteristics'!K:K,MATCH($C487,'Policy Characteristics'!$C:$C,0)))</f>
        <v>electricity-sector-main.html#subsidies</v>
      </c>
      <c r="R487" s="76" t="str">
        <f>IF(ISBLANK(INDEX('Policy Characteristics'!L:L,MATCH($C487,'Policy Characteristics'!$C:$C,0))),"",INDEX('Policy Characteristics'!L:L,MATCH($C487,'Policy Characteristics'!$C:$C,0)))</f>
        <v/>
      </c>
    </row>
    <row r="488" spans="1:18" s="143" customFormat="1" x14ac:dyDescent="0.25">
      <c r="A488" s="76" t="str">
        <f>IF(ISBLANK(INDEX('Policy Characteristics'!A:A,MATCH($C488,'Policy Characteristics'!$C:$C,0))),"",INDEX('Policy Characteristics'!A:A,MATCH($C488,'Policy Characteristics'!$C:$C,0)))</f>
        <v>Electricity Supply</v>
      </c>
      <c r="B488" s="200" t="str">
        <f>IF(ISBLANK(INDEX('Policy Characteristics'!B:B,MATCH($C488,'Policy Characteristics'!$C:$C,0))),"",INDEX('Policy Characteristics'!B:B,MATCH($C488,'Policy Characteristics'!$C:$C,0)))</f>
        <v>Subsidy for Capacity Construction</v>
      </c>
      <c r="C488" s="79" t="str">
        <f t="shared" si="21"/>
        <v>Perc Subsidy for Elec Capacity Construction</v>
      </c>
      <c r="D488" s="78" t="s">
        <v>80</v>
      </c>
      <c r="E488" s="88"/>
      <c r="F488" s="78" t="s">
        <v>92</v>
      </c>
      <c r="G488" s="78"/>
      <c r="H488" s="80">
        <v>521</v>
      </c>
      <c r="I488" s="201" t="s">
        <v>43</v>
      </c>
      <c r="J488" s="202" t="str">
        <f>IF(ISBLANK(INDEX('Policy Characteristics'!D:D,MATCH($C488,'Policy Characteristics'!$C:$C,0))),"",INDEX('Policy Characteristics'!D:D,MATCH($C488,'Policy Characteristics'!$C:$C,0)))</f>
        <v>Subsidy for Capacity Construction</v>
      </c>
      <c r="K488" s="76" t="str">
        <f>IF(ISBLANK(INDEX('Policy Characteristics'!E:E,MATCH($C488,'Policy Characteristics'!$C:$C,0))),"",INDEX('Policy Characteristics'!E:E,MATCH($C488,'Policy Characteristics'!$C:$C,0)))</f>
        <v>elec capacity construction subsidy</v>
      </c>
      <c r="L488" s="205">
        <f>IF(ISBLANK(INDEX('Policy Characteristics'!F:F,MATCH($C488,'Policy Characteristics'!$C:$C,0))),"",INDEX('Policy Characteristics'!F:F,MATCH($C488,'Policy Characteristics'!$C:$C,0)))</f>
        <v>0</v>
      </c>
      <c r="M488" s="205">
        <f>IF(ISBLANK(INDEX('Policy Characteristics'!G:G,MATCH($C488,'Policy Characteristics'!$C:$C,0))),"",INDEX('Policy Characteristics'!G:G,MATCH($C488,'Policy Characteristics'!$C:$C,0)))</f>
        <v>0.95</v>
      </c>
      <c r="N488" s="205">
        <f>IF(ISBLANK(INDEX('Policy Characteristics'!H:H,MATCH($C488,'Policy Characteristics'!$C:$C,0))),"",INDEX('Policy Characteristics'!H:H,MATCH($C488,'Policy Characteristics'!$C:$C,0)))</f>
        <v>0.01</v>
      </c>
      <c r="O488" s="76" t="str">
        <f>IF(ISBLANK(INDEX('Policy Characteristics'!I:I,MATCH($C488,'Policy Characteristics'!$C:$C,0))),"",INDEX('Policy Characteristics'!I:I,MATCH($C488,'Policy Characteristics'!$C:$C,0)))</f>
        <v>% of construction cost</v>
      </c>
      <c r="P488" s="76" t="str">
        <f>IF(ISBLANK(INDEX('Policy Characteristics'!J:J,MATCH($C488,'Policy Characteristics'!$C:$C,0))),"",INDEX('Policy Characteristics'!J:J,MATCH($C488,'Policy Characteristics'!$C:$C,0)))</f>
        <v>**Description:** This policy is a subsidy paid by the government to electricity suppliers per unit of new capacity constructed.  This only applies to utilities, not distributed systems (such as rooftop solar). // **Guidance for setting values:** The U.S. provides clean electricity tax credits as part of the Inflation Reduction Act (IRA). Tax credits are claimed as either the Investment Tax Credit (per unit capacity) or Production Tax Credit (per unit electricity generation), depending on the plant type. The BAU assumes IRA tax credits will begin phasing out after the year 2036, when electricity sector emissions reach the target of 25% below 2022 levels. // **Nuclear:** The U.S. Federal Government has guaranteed billions of dollars of loans for the construction new nuclear plants and has funded billions of dollars of nuclear technology R&amp;D.  The construction of two new reactors at the Vogtle power plant, the only recently built nuclear energy project under construction in the U.S., received $12 billion in loan guarantees as of March 2019.  (Loan guarantees are not equivalent to subsidies dollar-for-dollar, but they lower the cost of construction by enabling the plant to access cheaper financing.) // **Solar Thermal:** We assume IRA tax credits of 41.6%, based on assumptions on which share of new plants qualify for various bonus credits. // **Biomass:** The U.S. Federal Government has collectively guaranteed billions of dollars of loans for the construction new biomass plants.    (Loan guarantees are not equivalent to subsidies dollar-for-dollar, but they lower the cost of construction by enabling the plant to access cheaper financing.) // **Geothermal:**  We assume IRA tax credits of 41.6%, based on assumptions on which share of new plants qualify for various bonus credits. // **Offshore Wind:**  We assume IRA tax credits of 41.6%, based on assumptions on which share of new plants qualify for various bonus credits.</v>
      </c>
      <c r="Q488" s="76" t="str">
        <f>IF(ISBLANK(INDEX('Policy Characteristics'!K:K,MATCH($C488,'Policy Characteristics'!$C:$C,0))),"",INDEX('Policy Characteristics'!K:K,MATCH($C488,'Policy Characteristics'!$C:$C,0)))</f>
        <v>electricity-sector-main.html#subsidies</v>
      </c>
      <c r="R488" s="76" t="str">
        <f>IF(ISBLANK(INDEX('Policy Characteristics'!L:L,MATCH($C488,'Policy Characteristics'!$C:$C,0))),"",INDEX('Policy Characteristics'!L:L,MATCH($C488,'Policy Characteristics'!$C:$C,0)))</f>
        <v/>
      </c>
    </row>
    <row r="489" spans="1:18" s="143" customFormat="1" x14ac:dyDescent="0.25">
      <c r="A489" s="76" t="str">
        <f>IF(ISBLANK(INDEX('Policy Characteristics'!A:A,MATCH($C489,'Policy Characteristics'!$C:$C,0))),"",INDEX('Policy Characteristics'!A:A,MATCH($C489,'Policy Characteristics'!$C:$C,0)))</f>
        <v>Electricity Supply</v>
      </c>
      <c r="B489" s="200" t="str">
        <f>IF(ISBLANK(INDEX('Policy Characteristics'!B:B,MATCH($C489,'Policy Characteristics'!$C:$C,0))),"",INDEX('Policy Characteristics'!B:B,MATCH($C489,'Policy Characteristics'!$C:$C,0)))</f>
        <v>Subsidy for Capacity Construction</v>
      </c>
      <c r="C489" s="79" t="str">
        <f t="shared" si="21"/>
        <v>Perc Subsidy for Elec Capacity Construction</v>
      </c>
      <c r="D489" s="78" t="s">
        <v>668</v>
      </c>
      <c r="E489" s="88"/>
      <c r="F489" s="78" t="s">
        <v>434</v>
      </c>
      <c r="G489" s="78"/>
      <c r="H489" s="80">
        <v>1598</v>
      </c>
      <c r="I489" s="201" t="s">
        <v>43</v>
      </c>
      <c r="J489" s="202" t="str">
        <f>IF(ISBLANK(INDEX('Policy Characteristics'!D:D,MATCH($C489,'Policy Characteristics'!$C:$C,0))),"",INDEX('Policy Characteristics'!D:D,MATCH($C489,'Policy Characteristics'!$C:$C,0)))</f>
        <v>Subsidy for Capacity Construction</v>
      </c>
      <c r="K489" s="76" t="str">
        <f>IF(ISBLANK(INDEX('Policy Characteristics'!E:E,MATCH($C489,'Policy Characteristics'!$C:$C,0))),"",INDEX('Policy Characteristics'!E:E,MATCH($C489,'Policy Characteristics'!$C:$C,0)))</f>
        <v>elec capacity construction subsidy</v>
      </c>
      <c r="L489" s="205">
        <f>IF(ISBLANK(INDEX('Policy Characteristics'!F:F,MATCH($C489,'Policy Characteristics'!$C:$C,0))),"",INDEX('Policy Characteristics'!F:F,MATCH($C489,'Policy Characteristics'!$C:$C,0)))</f>
        <v>0</v>
      </c>
      <c r="M489" s="205">
        <f>IF(ISBLANK(INDEX('Policy Characteristics'!G:G,MATCH($C489,'Policy Characteristics'!$C:$C,0))),"",INDEX('Policy Characteristics'!G:G,MATCH($C489,'Policy Characteristics'!$C:$C,0)))</f>
        <v>0.95</v>
      </c>
      <c r="N489" s="205">
        <f>IF(ISBLANK(INDEX('Policy Characteristics'!H:H,MATCH($C489,'Policy Characteristics'!$C:$C,0))),"",INDEX('Policy Characteristics'!H:H,MATCH($C489,'Policy Characteristics'!$C:$C,0)))</f>
        <v>0.01</v>
      </c>
      <c r="O489" s="76" t="str">
        <f>IF(ISBLANK(INDEX('Policy Characteristics'!I:I,MATCH($C489,'Policy Characteristics'!$C:$C,0))),"",INDEX('Policy Characteristics'!I:I,MATCH($C489,'Policy Characteristics'!$C:$C,0)))</f>
        <v>% of construction cost</v>
      </c>
      <c r="P489" s="76" t="str">
        <f>IF(ISBLANK(INDEX('Policy Characteristics'!J:J,MATCH($C489,'Policy Characteristics'!$C:$C,0))),"",INDEX('Policy Characteristics'!J:J,MATCH($C489,'Policy Characteristics'!$C:$C,0)))</f>
        <v>**Description:** This policy is a subsidy paid by the government to electricity suppliers per unit of new capacity constructed.  This only applies to utilities, not distributed systems (such as rooftop solar). // **Guidance for setting values:** The U.S. provides clean electricity tax credits as part of the Inflation Reduction Act (IRA). Tax credits are claimed as either the Investment Tax Credit (per unit capacity) or Production Tax Credit (per unit electricity generation), depending on the plant type. The BAU assumes IRA tax credits will begin phasing out after the year 2036, when electricity sector emissions reach the target of 25% below 2022 levels. // **Nuclear:** The U.S. Federal Government has guaranteed billions of dollars of loans for the construction new nuclear plants and has funded billions of dollars of nuclear technology R&amp;D.  The construction of two new reactors at the Vogtle power plant, the only recently built nuclear energy project under construction in the U.S., received $12 billion in loan guarantees as of March 2019.  (Loan guarantees are not equivalent to subsidies dollar-for-dollar, but they lower the cost of construction by enabling the plant to access cheaper financing.) // **Solar Thermal:** We assume IRA tax credits of 41.6%, based on assumptions on which share of new plants qualify for various bonus credits. // **Biomass:** The U.S. Federal Government has collectively guaranteed billions of dollars of loans for the construction new biomass plants.    (Loan guarantees are not equivalent to subsidies dollar-for-dollar, but they lower the cost of construction by enabling the plant to access cheaper financing.) // **Geothermal:**  We assume IRA tax credits of 41.6%, based on assumptions on which share of new plants qualify for various bonus credits. // **Offshore Wind:**  We assume IRA tax credits of 41.6%, based on assumptions on which share of new plants qualify for various bonus credits.</v>
      </c>
      <c r="Q489" s="76" t="str">
        <f>IF(ISBLANK(INDEX('Policy Characteristics'!K:K,MATCH($C489,'Policy Characteristics'!$C:$C,0))),"",INDEX('Policy Characteristics'!K:K,MATCH($C489,'Policy Characteristics'!$C:$C,0)))</f>
        <v>electricity-sector-main.html#subsidies</v>
      </c>
      <c r="R489" s="76" t="str">
        <f>IF(ISBLANK(INDEX('Policy Characteristics'!L:L,MATCH($C489,'Policy Characteristics'!$C:$C,0))),"",INDEX('Policy Characteristics'!L:L,MATCH($C489,'Policy Characteristics'!$C:$C,0)))</f>
        <v/>
      </c>
    </row>
    <row r="490" spans="1:18" s="143" customFormat="1" x14ac:dyDescent="0.25">
      <c r="A490" s="76" t="str">
        <f>IF(ISBLANK(INDEX('Policy Characteristics'!A:A,MATCH($C490,'Policy Characteristics'!$C:$C,0))),"",INDEX('Policy Characteristics'!A:A,MATCH($C490,'Policy Characteristics'!$C:$C,0)))</f>
        <v>Electricity Supply</v>
      </c>
      <c r="B490" s="200" t="str">
        <f>IF(ISBLANK(INDEX('Policy Characteristics'!B:B,MATCH($C490,'Policy Characteristics'!$C:$C,0))),"",INDEX('Policy Characteristics'!B:B,MATCH($C490,'Policy Characteristics'!$C:$C,0)))</f>
        <v>Subsidy for Capacity Construction</v>
      </c>
      <c r="C490" s="79" t="str">
        <f t="shared" si="21"/>
        <v>Perc Subsidy for Elec Capacity Construction</v>
      </c>
      <c r="D490" s="78" t="s">
        <v>306</v>
      </c>
      <c r="E490" s="88"/>
      <c r="F490" s="78" t="s">
        <v>308</v>
      </c>
      <c r="G490" s="78"/>
      <c r="H490" s="80">
        <v>1599</v>
      </c>
      <c r="I490" s="201" t="s">
        <v>44</v>
      </c>
      <c r="J490" s="202" t="str">
        <f>IF(ISBLANK(INDEX('Policy Characteristics'!D:D,MATCH($C490,'Policy Characteristics'!$C:$C,0))),"",INDEX('Policy Characteristics'!D:D,MATCH($C490,'Policy Characteristics'!$C:$C,0)))</f>
        <v>Subsidy for Capacity Construction</v>
      </c>
      <c r="K490" s="76" t="str">
        <f>IF(ISBLANK(INDEX('Policy Characteristics'!E:E,MATCH($C490,'Policy Characteristics'!$C:$C,0))),"",INDEX('Policy Characteristics'!E:E,MATCH($C490,'Policy Characteristics'!$C:$C,0)))</f>
        <v>elec capacity construction subsidy</v>
      </c>
      <c r="L490" s="205">
        <f>IF(ISBLANK(INDEX('Policy Characteristics'!F:F,MATCH($C490,'Policy Characteristics'!$C:$C,0))),"",INDEX('Policy Characteristics'!F:F,MATCH($C490,'Policy Characteristics'!$C:$C,0)))</f>
        <v>0</v>
      </c>
      <c r="M490" s="205">
        <f>IF(ISBLANK(INDEX('Policy Characteristics'!G:G,MATCH($C490,'Policy Characteristics'!$C:$C,0))),"",INDEX('Policy Characteristics'!G:G,MATCH($C490,'Policy Characteristics'!$C:$C,0)))</f>
        <v>0.95</v>
      </c>
      <c r="N490" s="205">
        <f>IF(ISBLANK(INDEX('Policy Characteristics'!H:H,MATCH($C490,'Policy Characteristics'!$C:$C,0))),"",INDEX('Policy Characteristics'!H:H,MATCH($C490,'Policy Characteristics'!$C:$C,0)))</f>
        <v>0.01</v>
      </c>
      <c r="O490" s="76" t="str">
        <f>IF(ISBLANK(INDEX('Policy Characteristics'!I:I,MATCH($C490,'Policy Characteristics'!$C:$C,0))),"",INDEX('Policy Characteristics'!I:I,MATCH($C490,'Policy Characteristics'!$C:$C,0)))</f>
        <v>% of construction cost</v>
      </c>
      <c r="P490" s="76" t="str">
        <f>IF(ISBLANK(INDEX('Policy Characteristics'!J:J,MATCH($C490,'Policy Characteristics'!$C:$C,0))),"",INDEX('Policy Characteristics'!J:J,MATCH($C490,'Policy Characteristics'!$C:$C,0)))</f>
        <v>**Description:** This policy is a subsidy paid by the government to electricity suppliers per unit of new capacity constructed.  This only applies to utilities, not distributed systems (such as rooftop solar). // **Guidance for setting values:** The U.S. provides clean electricity tax credits as part of the Inflation Reduction Act (IRA). Tax credits are claimed as either the Investment Tax Credit (per unit capacity) or Production Tax Credit (per unit electricity generation), depending on the plant type. The BAU assumes IRA tax credits will begin phasing out after the year 2036, when electricity sector emissions reach the target of 25% below 2022 levels. // **Nuclear:** The U.S. Federal Government has guaranteed billions of dollars of loans for the construction new nuclear plants and has funded billions of dollars of nuclear technology R&amp;D.  The construction of two new reactors at the Vogtle power plant, the only recently built nuclear energy project under construction in the U.S., received $12 billion in loan guarantees as of March 2019.  (Loan guarantees are not equivalent to subsidies dollar-for-dollar, but they lower the cost of construction by enabling the plant to access cheaper financing.) // **Solar Thermal:** We assume IRA tax credits of 41.6%, based on assumptions on which share of new plants qualify for various bonus credits. // **Biomass:** The U.S. Federal Government has collectively guaranteed billions of dollars of loans for the construction new biomass plants.    (Loan guarantees are not equivalent to subsidies dollar-for-dollar, but they lower the cost of construction by enabling the plant to access cheaper financing.) // **Geothermal:**  We assume IRA tax credits of 41.6%, based on assumptions on which share of new plants qualify for various bonus credits. // **Offshore Wind:**  We assume IRA tax credits of 41.6%, based on assumptions on which share of new plants qualify for various bonus credits.</v>
      </c>
      <c r="Q490" s="76" t="str">
        <f>IF(ISBLANK(INDEX('Policy Characteristics'!K:K,MATCH($C490,'Policy Characteristics'!$C:$C,0))),"",INDEX('Policy Characteristics'!K:K,MATCH($C490,'Policy Characteristics'!$C:$C,0)))</f>
        <v>electricity-sector-main.html#subsidies</v>
      </c>
      <c r="R490" s="76" t="str">
        <f>IF(ISBLANK(INDEX('Policy Characteristics'!L:L,MATCH($C490,'Policy Characteristics'!$C:$C,0))),"",INDEX('Policy Characteristics'!L:L,MATCH($C490,'Policy Characteristics'!$C:$C,0)))</f>
        <v/>
      </c>
    </row>
    <row r="491" spans="1:18" s="143" customFormat="1" x14ac:dyDescent="0.25">
      <c r="A491" s="76" t="str">
        <f>IF(ISBLANK(INDEX('Policy Characteristics'!A:A,MATCH($C491,'Policy Characteristics'!$C:$C,0))),"",INDEX('Policy Characteristics'!A:A,MATCH($C491,'Policy Characteristics'!$C:$C,0)))</f>
        <v>Electricity Supply</v>
      </c>
      <c r="B491" s="200" t="str">
        <f>IF(ISBLANK(INDEX('Policy Characteristics'!B:B,MATCH($C491,'Policy Characteristics'!$C:$C,0))),"",INDEX('Policy Characteristics'!B:B,MATCH($C491,'Policy Characteristics'!$C:$C,0)))</f>
        <v>Subsidy for Capacity Construction</v>
      </c>
      <c r="C491" s="79" t="str">
        <f t="shared" si="21"/>
        <v>Perc Subsidy for Elec Capacity Construction</v>
      </c>
      <c r="D491" s="78" t="s">
        <v>307</v>
      </c>
      <c r="E491" s="88"/>
      <c r="F491" s="78" t="s">
        <v>309</v>
      </c>
      <c r="G491" s="78"/>
      <c r="H491" s="80">
        <v>1600</v>
      </c>
      <c r="I491" s="201" t="s">
        <v>44</v>
      </c>
      <c r="J491" s="202" t="str">
        <f>IF(ISBLANK(INDEX('Policy Characteristics'!D:D,MATCH($C491,'Policy Characteristics'!$C:$C,0))),"",INDEX('Policy Characteristics'!D:D,MATCH($C491,'Policy Characteristics'!$C:$C,0)))</f>
        <v>Subsidy for Capacity Construction</v>
      </c>
      <c r="K491" s="76" t="str">
        <f>IF(ISBLANK(INDEX('Policy Characteristics'!E:E,MATCH($C491,'Policy Characteristics'!$C:$C,0))),"",INDEX('Policy Characteristics'!E:E,MATCH($C491,'Policy Characteristics'!$C:$C,0)))</f>
        <v>elec capacity construction subsidy</v>
      </c>
      <c r="L491" s="205">
        <f>IF(ISBLANK(INDEX('Policy Characteristics'!F:F,MATCH($C491,'Policy Characteristics'!$C:$C,0))),"",INDEX('Policy Characteristics'!F:F,MATCH($C491,'Policy Characteristics'!$C:$C,0)))</f>
        <v>0</v>
      </c>
      <c r="M491" s="205">
        <f>IF(ISBLANK(INDEX('Policy Characteristics'!G:G,MATCH($C491,'Policy Characteristics'!$C:$C,0))),"",INDEX('Policy Characteristics'!G:G,MATCH($C491,'Policy Characteristics'!$C:$C,0)))</f>
        <v>0.95</v>
      </c>
      <c r="N491" s="205">
        <f>IF(ISBLANK(INDEX('Policy Characteristics'!H:H,MATCH($C491,'Policy Characteristics'!$C:$C,0))),"",INDEX('Policy Characteristics'!H:H,MATCH($C491,'Policy Characteristics'!$C:$C,0)))</f>
        <v>0.01</v>
      </c>
      <c r="O491" s="76" t="str">
        <f>IF(ISBLANK(INDEX('Policy Characteristics'!I:I,MATCH($C491,'Policy Characteristics'!$C:$C,0))),"",INDEX('Policy Characteristics'!I:I,MATCH($C491,'Policy Characteristics'!$C:$C,0)))</f>
        <v>% of construction cost</v>
      </c>
      <c r="P491" s="76" t="str">
        <f>IF(ISBLANK(INDEX('Policy Characteristics'!J:J,MATCH($C491,'Policy Characteristics'!$C:$C,0))),"",INDEX('Policy Characteristics'!J:J,MATCH($C491,'Policy Characteristics'!$C:$C,0)))</f>
        <v>**Description:** This policy is a subsidy paid by the government to electricity suppliers per unit of new capacity constructed.  This only applies to utilities, not distributed systems (such as rooftop solar). // **Guidance for setting values:** The U.S. provides clean electricity tax credits as part of the Inflation Reduction Act (IRA). Tax credits are claimed as either the Investment Tax Credit (per unit capacity) or Production Tax Credit (per unit electricity generation), depending on the plant type. The BAU assumes IRA tax credits will begin phasing out after the year 2036, when electricity sector emissions reach the target of 25% below 2022 levels. // **Nuclear:** The U.S. Federal Government has guaranteed billions of dollars of loans for the construction new nuclear plants and has funded billions of dollars of nuclear technology R&amp;D.  The construction of two new reactors at the Vogtle power plant, the only recently built nuclear energy project under construction in the U.S., received $12 billion in loan guarantees as of March 2019.  (Loan guarantees are not equivalent to subsidies dollar-for-dollar, but they lower the cost of construction by enabling the plant to access cheaper financing.) // **Solar Thermal:** We assume IRA tax credits of 41.6%, based on assumptions on which share of new plants qualify for various bonus credits. // **Biomass:** The U.S. Federal Government has collectively guaranteed billions of dollars of loans for the construction new biomass plants.    (Loan guarantees are not equivalent to subsidies dollar-for-dollar, but they lower the cost of construction by enabling the plant to access cheaper financing.) // **Geothermal:**  We assume IRA tax credits of 41.6%, based on assumptions on which share of new plants qualify for various bonus credits. // **Offshore Wind:**  We assume IRA tax credits of 41.6%, based on assumptions on which share of new plants qualify for various bonus credits.</v>
      </c>
      <c r="Q491" s="76" t="str">
        <f>IF(ISBLANK(INDEX('Policy Characteristics'!K:K,MATCH($C491,'Policy Characteristics'!$C:$C,0))),"",INDEX('Policy Characteristics'!K:K,MATCH($C491,'Policy Characteristics'!$C:$C,0)))</f>
        <v>electricity-sector-main.html#subsidies</v>
      </c>
      <c r="R491" s="76" t="str">
        <f>IF(ISBLANK(INDEX('Policy Characteristics'!L:L,MATCH($C491,'Policy Characteristics'!$C:$C,0))),"",INDEX('Policy Characteristics'!L:L,MATCH($C491,'Policy Characteristics'!$C:$C,0)))</f>
        <v/>
      </c>
    </row>
    <row r="492" spans="1:18" s="143" customFormat="1" x14ac:dyDescent="0.25">
      <c r="A492" s="76" t="str">
        <f>IF(ISBLANK(INDEX('Policy Characteristics'!A:A,MATCH($C492,'Policy Characteristics'!$C:$C,0))),"",INDEX('Policy Characteristics'!A:A,MATCH($C492,'Policy Characteristics'!$C:$C,0)))</f>
        <v>Electricity Supply</v>
      </c>
      <c r="B492" s="200" t="str">
        <f>IF(ISBLANK(INDEX('Policy Characteristics'!B:B,MATCH($C492,'Policy Characteristics'!$C:$C,0))),"",INDEX('Policy Characteristics'!B:B,MATCH($C492,'Policy Characteristics'!$C:$C,0)))</f>
        <v>Subsidy for Capacity Construction</v>
      </c>
      <c r="C492" s="79" t="str">
        <f t="shared" si="21"/>
        <v>Perc Subsidy for Elec Capacity Construction</v>
      </c>
      <c r="D492" s="78" t="s">
        <v>442</v>
      </c>
      <c r="E492" s="88"/>
      <c r="F492" s="78" t="s">
        <v>441</v>
      </c>
      <c r="G492" s="78"/>
      <c r="H492" s="80">
        <v>694</v>
      </c>
      <c r="I492" s="201" t="s">
        <v>44</v>
      </c>
      <c r="J492" s="202" t="str">
        <f>IF(ISBLANK(INDEX('Policy Characteristics'!D:D,MATCH($C492,'Policy Characteristics'!$C:$C,0))),"",INDEX('Policy Characteristics'!D:D,MATCH($C492,'Policy Characteristics'!$C:$C,0)))</f>
        <v>Subsidy for Capacity Construction</v>
      </c>
      <c r="K492" s="76" t="str">
        <f>IF(ISBLANK(INDEX('Policy Characteristics'!E:E,MATCH($C492,'Policy Characteristics'!$C:$C,0))),"",INDEX('Policy Characteristics'!E:E,MATCH($C492,'Policy Characteristics'!$C:$C,0)))</f>
        <v>elec capacity construction subsidy</v>
      </c>
      <c r="L492" s="205">
        <f>IF(ISBLANK(INDEX('Policy Characteristics'!F:F,MATCH($C492,'Policy Characteristics'!$C:$C,0))),"",INDEX('Policy Characteristics'!F:F,MATCH($C492,'Policy Characteristics'!$C:$C,0)))</f>
        <v>0</v>
      </c>
      <c r="M492" s="205">
        <f>IF(ISBLANK(INDEX('Policy Characteristics'!G:G,MATCH($C492,'Policy Characteristics'!$C:$C,0))),"",INDEX('Policy Characteristics'!G:G,MATCH($C492,'Policy Characteristics'!$C:$C,0)))</f>
        <v>0.95</v>
      </c>
      <c r="N492" s="205">
        <f>IF(ISBLANK(INDEX('Policy Characteristics'!H:H,MATCH($C492,'Policy Characteristics'!$C:$C,0))),"",INDEX('Policy Characteristics'!H:H,MATCH($C492,'Policy Characteristics'!$C:$C,0)))</f>
        <v>0.01</v>
      </c>
      <c r="O492" s="76" t="str">
        <f>IF(ISBLANK(INDEX('Policy Characteristics'!I:I,MATCH($C492,'Policy Characteristics'!$C:$C,0))),"",INDEX('Policy Characteristics'!I:I,MATCH($C492,'Policy Characteristics'!$C:$C,0)))</f>
        <v>% of construction cost</v>
      </c>
      <c r="P492" s="76" t="str">
        <f>IF(ISBLANK(INDEX('Policy Characteristics'!J:J,MATCH($C492,'Policy Characteristics'!$C:$C,0))),"",INDEX('Policy Characteristics'!J:J,MATCH($C492,'Policy Characteristics'!$C:$C,0)))</f>
        <v>**Description:** This policy is a subsidy paid by the government to electricity suppliers per unit of new capacity constructed.  This only applies to utilities, not distributed systems (such as rooftop solar). // **Guidance for setting values:** The U.S. provides clean electricity tax credits as part of the Inflation Reduction Act (IRA). Tax credits are claimed as either the Investment Tax Credit (per unit capacity) or Production Tax Credit (per unit electricity generation), depending on the plant type. The BAU assumes IRA tax credits will begin phasing out after the year 2036, when electricity sector emissions reach the target of 25% below 2022 levels. // **Nuclear:** The U.S. Federal Government has guaranteed billions of dollars of loans for the construction new nuclear plants and has funded billions of dollars of nuclear technology R&amp;D.  The construction of two new reactors at the Vogtle power plant, the only recently built nuclear energy project under construction in the U.S., received $12 billion in loan guarantees as of March 2019.  (Loan guarantees are not equivalent to subsidies dollar-for-dollar, but they lower the cost of construction by enabling the plant to access cheaper financing.) // **Solar Thermal:** We assume IRA tax credits of 41.6%, based on assumptions on which share of new plants qualify for various bonus credits. // **Biomass:** The U.S. Federal Government has collectively guaranteed billions of dollars of loans for the construction new biomass plants.    (Loan guarantees are not equivalent to subsidies dollar-for-dollar, but they lower the cost of construction by enabling the plant to access cheaper financing.) // **Geothermal:**  We assume IRA tax credits of 41.6%, based on assumptions on which share of new plants qualify for various bonus credits. // **Offshore Wind:**  We assume IRA tax credits of 41.6%, based on assumptions on which share of new plants qualify for various bonus credits.</v>
      </c>
      <c r="Q492" s="76" t="str">
        <f>IF(ISBLANK(INDEX('Policy Characteristics'!K:K,MATCH($C492,'Policy Characteristics'!$C:$C,0))),"",INDEX('Policy Characteristics'!K:K,MATCH($C492,'Policy Characteristics'!$C:$C,0)))</f>
        <v>electricity-sector-main.html#subsidies</v>
      </c>
      <c r="R492" s="76" t="str">
        <f>IF(ISBLANK(INDEX('Policy Characteristics'!L:L,MATCH($C492,'Policy Characteristics'!$C:$C,0))),"",INDEX('Policy Characteristics'!L:L,MATCH($C492,'Policy Characteristics'!$C:$C,0)))</f>
        <v/>
      </c>
    </row>
    <row r="493" spans="1:18" s="143" customFormat="1" x14ac:dyDescent="0.25">
      <c r="A493" s="76" t="str">
        <f>IF(ISBLANK(INDEX('Policy Characteristics'!A:A,MATCH($C493,'Policy Characteristics'!$C:$C,0))),"",INDEX('Policy Characteristics'!A:A,MATCH($C493,'Policy Characteristics'!$C:$C,0)))</f>
        <v>Electricity Supply</v>
      </c>
      <c r="B493" s="200" t="str">
        <f>IF(ISBLANK(INDEX('Policy Characteristics'!B:B,MATCH($C493,'Policy Characteristics'!$C:$C,0))),"",INDEX('Policy Characteristics'!B:B,MATCH($C493,'Policy Characteristics'!$C:$C,0)))</f>
        <v>Subsidy for Capacity Construction</v>
      </c>
      <c r="C493" s="79" t="str">
        <f t="shared" si="21"/>
        <v>Perc Subsidy for Elec Capacity Construction</v>
      </c>
      <c r="D493" s="78" t="s">
        <v>451</v>
      </c>
      <c r="E493" s="88"/>
      <c r="F493" s="78" t="s">
        <v>452</v>
      </c>
      <c r="H493" s="80">
        <v>522</v>
      </c>
      <c r="I493" s="201" t="s">
        <v>43</v>
      </c>
      <c r="J493" s="202" t="str">
        <f>IF(ISBLANK(INDEX('Policy Characteristics'!D:D,MATCH($C493,'Policy Characteristics'!$C:$C,0))),"",INDEX('Policy Characteristics'!D:D,MATCH($C493,'Policy Characteristics'!$C:$C,0)))</f>
        <v>Subsidy for Capacity Construction</v>
      </c>
      <c r="K493" s="76" t="str">
        <f>IF(ISBLANK(INDEX('Policy Characteristics'!E:E,MATCH($C493,'Policy Characteristics'!$C:$C,0))),"",INDEX('Policy Characteristics'!E:E,MATCH($C493,'Policy Characteristics'!$C:$C,0)))</f>
        <v>elec capacity construction subsidy</v>
      </c>
      <c r="L493" s="205">
        <f>IF(ISBLANK(INDEX('Policy Characteristics'!F:F,MATCH($C493,'Policy Characteristics'!$C:$C,0))),"",INDEX('Policy Characteristics'!F:F,MATCH($C493,'Policy Characteristics'!$C:$C,0)))</f>
        <v>0</v>
      </c>
      <c r="M493" s="205">
        <f>IF(ISBLANK(INDEX('Policy Characteristics'!G:G,MATCH($C493,'Policy Characteristics'!$C:$C,0))),"",INDEX('Policy Characteristics'!G:G,MATCH($C493,'Policy Characteristics'!$C:$C,0)))</f>
        <v>0.95</v>
      </c>
      <c r="N493" s="205">
        <f>IF(ISBLANK(INDEX('Policy Characteristics'!H:H,MATCH($C493,'Policy Characteristics'!$C:$C,0))),"",INDEX('Policy Characteristics'!H:H,MATCH($C493,'Policy Characteristics'!$C:$C,0)))</f>
        <v>0.01</v>
      </c>
      <c r="O493" s="76" t="str">
        <f>IF(ISBLANK(INDEX('Policy Characteristics'!I:I,MATCH($C493,'Policy Characteristics'!$C:$C,0))),"",INDEX('Policy Characteristics'!I:I,MATCH($C493,'Policy Characteristics'!$C:$C,0)))</f>
        <v>% of construction cost</v>
      </c>
      <c r="P493" s="76" t="str">
        <f>IF(ISBLANK(INDEX('Policy Characteristics'!J:J,MATCH($C493,'Policy Characteristics'!$C:$C,0))),"",INDEX('Policy Characteristics'!J:J,MATCH($C493,'Policy Characteristics'!$C:$C,0)))</f>
        <v>**Description:** This policy is a subsidy paid by the government to electricity suppliers per unit of new capacity constructed.  This only applies to utilities, not distributed systems (such as rooftop solar). // **Guidance for setting values:** The U.S. provides clean electricity tax credits as part of the Inflation Reduction Act (IRA). Tax credits are claimed as either the Investment Tax Credit (per unit capacity) or Production Tax Credit (per unit electricity generation), depending on the plant type. The BAU assumes IRA tax credits will begin phasing out after the year 2036, when electricity sector emissions reach the target of 25% below 2022 levels. // **Nuclear:** The U.S. Federal Government has guaranteed billions of dollars of loans for the construction new nuclear plants and has funded billions of dollars of nuclear technology R&amp;D.  The construction of two new reactors at the Vogtle power plant, the only recently built nuclear energy project under construction in the U.S., received $12 billion in loan guarantees as of March 2019.  (Loan guarantees are not equivalent to subsidies dollar-for-dollar, but they lower the cost of construction by enabling the plant to access cheaper financing.) // **Solar Thermal:** We assume IRA tax credits of 41.6%, based on assumptions on which share of new plants qualify for various bonus credits. // **Biomass:** The U.S. Federal Government has collectively guaranteed billions of dollars of loans for the construction new biomass plants.    (Loan guarantees are not equivalent to subsidies dollar-for-dollar, but they lower the cost of construction by enabling the plant to access cheaper financing.) // **Geothermal:**  We assume IRA tax credits of 41.6%, based on assumptions on which share of new plants qualify for various bonus credits. // **Offshore Wind:**  We assume IRA tax credits of 41.6%, based on assumptions on which share of new plants qualify for various bonus credits.</v>
      </c>
      <c r="Q493" s="76" t="str">
        <f>IF(ISBLANK(INDEX('Policy Characteristics'!K:K,MATCH($C493,'Policy Characteristics'!$C:$C,0))),"",INDEX('Policy Characteristics'!K:K,MATCH($C493,'Policy Characteristics'!$C:$C,0)))</f>
        <v>electricity-sector-main.html#subsidies</v>
      </c>
      <c r="R493" s="76" t="str">
        <f>IF(ISBLANK(INDEX('Policy Characteristics'!L:L,MATCH($C493,'Policy Characteristics'!$C:$C,0))),"",INDEX('Policy Characteristics'!L:L,MATCH($C493,'Policy Characteristics'!$C:$C,0)))</f>
        <v/>
      </c>
    </row>
    <row r="494" spans="1:18" s="143" customFormat="1" x14ac:dyDescent="0.25">
      <c r="A494" s="76" t="str">
        <f>IF(ISBLANK(INDEX('Policy Characteristics'!A:A,MATCH($C494,'Policy Characteristics'!$C:$C,0))),"",INDEX('Policy Characteristics'!A:A,MATCH($C494,'Policy Characteristics'!$C:$C,0)))</f>
        <v>Electricity Supply</v>
      </c>
      <c r="B494" s="200" t="str">
        <f>IF(ISBLANK(INDEX('Policy Characteristics'!B:B,MATCH($C494,'Policy Characteristics'!$C:$C,0))),"",INDEX('Policy Characteristics'!B:B,MATCH($C494,'Policy Characteristics'!$C:$C,0)))</f>
        <v>Subsidy for Capacity Construction</v>
      </c>
      <c r="C494" s="79" t="str">
        <f t="shared" si="21"/>
        <v>Perc Subsidy for Elec Capacity Construction</v>
      </c>
      <c r="D494" s="78" t="s">
        <v>988</v>
      </c>
      <c r="E494" s="88"/>
      <c r="F494" s="78" t="s">
        <v>712</v>
      </c>
      <c r="G494" s="78"/>
      <c r="H494" s="80">
        <v>695</v>
      </c>
      <c r="I494" s="201" t="s">
        <v>44</v>
      </c>
      <c r="J494" s="202" t="str">
        <f>IF(ISBLANK(INDEX('Policy Characteristics'!D:D,MATCH($C494,'Policy Characteristics'!$C:$C,0))),"",INDEX('Policy Characteristics'!D:D,MATCH($C494,'Policy Characteristics'!$C:$C,0)))</f>
        <v>Subsidy for Capacity Construction</v>
      </c>
      <c r="K494" s="76" t="str">
        <f>IF(ISBLANK(INDEX('Policy Characteristics'!E:E,MATCH($C494,'Policy Characteristics'!$C:$C,0))),"",INDEX('Policy Characteristics'!E:E,MATCH($C494,'Policy Characteristics'!$C:$C,0)))</f>
        <v>elec capacity construction subsidy</v>
      </c>
      <c r="L494" s="205">
        <f>IF(ISBLANK(INDEX('Policy Characteristics'!F:F,MATCH($C494,'Policy Characteristics'!$C:$C,0))),"",INDEX('Policy Characteristics'!F:F,MATCH($C494,'Policy Characteristics'!$C:$C,0)))</f>
        <v>0</v>
      </c>
      <c r="M494" s="205">
        <f>IF(ISBLANK(INDEX('Policy Characteristics'!G:G,MATCH($C494,'Policy Characteristics'!$C:$C,0))),"",INDEX('Policy Characteristics'!G:G,MATCH($C494,'Policy Characteristics'!$C:$C,0)))</f>
        <v>0.95</v>
      </c>
      <c r="N494" s="205">
        <f>IF(ISBLANK(INDEX('Policy Characteristics'!H:H,MATCH($C494,'Policy Characteristics'!$C:$C,0))),"",INDEX('Policy Characteristics'!H:H,MATCH($C494,'Policy Characteristics'!$C:$C,0)))</f>
        <v>0.01</v>
      </c>
      <c r="O494" s="76" t="str">
        <f>IF(ISBLANK(INDEX('Policy Characteristics'!I:I,MATCH($C494,'Policy Characteristics'!$C:$C,0))),"",INDEX('Policy Characteristics'!I:I,MATCH($C494,'Policy Characteristics'!$C:$C,0)))</f>
        <v>% of construction cost</v>
      </c>
      <c r="P494" s="76" t="str">
        <f>IF(ISBLANK(INDEX('Policy Characteristics'!J:J,MATCH($C494,'Policy Characteristics'!$C:$C,0))),"",INDEX('Policy Characteristics'!J:J,MATCH($C494,'Policy Characteristics'!$C:$C,0)))</f>
        <v>**Description:** This policy is a subsidy paid by the government to electricity suppliers per unit of new capacity constructed.  This only applies to utilities, not distributed systems (such as rooftop solar). // **Guidance for setting values:** The U.S. provides clean electricity tax credits as part of the Inflation Reduction Act (IRA). Tax credits are claimed as either the Investment Tax Credit (per unit capacity) or Production Tax Credit (per unit electricity generation), depending on the plant type. The BAU assumes IRA tax credits will begin phasing out after the year 2036, when electricity sector emissions reach the target of 25% below 2022 levels. // **Nuclear:** The U.S. Federal Government has guaranteed billions of dollars of loans for the construction new nuclear plants and has funded billions of dollars of nuclear technology R&amp;D.  The construction of two new reactors at the Vogtle power plant, the only recently built nuclear energy project under construction in the U.S., received $12 billion in loan guarantees as of March 2019.  (Loan guarantees are not equivalent to subsidies dollar-for-dollar, but they lower the cost of construction by enabling the plant to access cheaper financing.) // **Solar Thermal:** We assume IRA tax credits of 41.6%, based on assumptions on which share of new plants qualify for various bonus credits. // **Biomass:** The U.S. Federal Government has collectively guaranteed billions of dollars of loans for the construction new biomass plants.    (Loan guarantees are not equivalent to subsidies dollar-for-dollar, but they lower the cost of construction by enabling the plant to access cheaper financing.) // **Geothermal:**  We assume IRA tax credits of 41.6%, based on assumptions on which share of new plants qualify for various bonus credits. // **Offshore Wind:**  We assume IRA tax credits of 41.6%, based on assumptions on which share of new plants qualify for various bonus credits.</v>
      </c>
      <c r="Q494" s="76" t="str">
        <f>IF(ISBLANK(INDEX('Policy Characteristics'!K:K,MATCH($C494,'Policy Characteristics'!$C:$C,0))),"",INDEX('Policy Characteristics'!K:K,MATCH($C494,'Policy Characteristics'!$C:$C,0)))</f>
        <v>electricity-sector-main.html#subsidies</v>
      </c>
      <c r="R494" s="76" t="str">
        <f>IF(ISBLANK(INDEX('Policy Characteristics'!L:L,MATCH($C494,'Policy Characteristics'!$C:$C,0))),"",INDEX('Policy Characteristics'!L:L,MATCH($C494,'Policy Characteristics'!$C:$C,0)))</f>
        <v/>
      </c>
    </row>
    <row r="495" spans="1:18" s="143" customFormat="1" x14ac:dyDescent="0.25">
      <c r="A495" s="76" t="str">
        <f>IF(ISBLANK(INDEX('Policy Characteristics'!A:A,MATCH($C495,'Policy Characteristics'!$C:$C,0))),"",INDEX('Policy Characteristics'!A:A,MATCH($C495,'Policy Characteristics'!$C:$C,0)))</f>
        <v>Electricity Supply</v>
      </c>
      <c r="B495" s="200" t="str">
        <f>IF(ISBLANK(INDEX('Policy Characteristics'!B:B,MATCH($C495,'Policy Characteristics'!$C:$C,0))),"",INDEX('Policy Characteristics'!B:B,MATCH($C495,'Policy Characteristics'!$C:$C,0)))</f>
        <v>Subsidy for Capacity Construction</v>
      </c>
      <c r="C495" s="79" t="str">
        <f t="shared" si="21"/>
        <v>Perc Subsidy for Elec Capacity Construction</v>
      </c>
      <c r="D495" s="78" t="s">
        <v>989</v>
      </c>
      <c r="E495" s="88"/>
      <c r="F495" s="78" t="s">
        <v>832</v>
      </c>
      <c r="G495" s="78"/>
      <c r="H495" s="80">
        <v>696</v>
      </c>
      <c r="I495" s="201" t="s">
        <v>44</v>
      </c>
      <c r="J495" s="202" t="str">
        <f>IF(ISBLANK(INDEX('Policy Characteristics'!D:D,MATCH($C495,'Policy Characteristics'!$C:$C,0))),"",INDEX('Policy Characteristics'!D:D,MATCH($C495,'Policy Characteristics'!$C:$C,0)))</f>
        <v>Subsidy for Capacity Construction</v>
      </c>
      <c r="K495" s="76" t="str">
        <f>IF(ISBLANK(INDEX('Policy Characteristics'!E:E,MATCH($C495,'Policy Characteristics'!$C:$C,0))),"",INDEX('Policy Characteristics'!E:E,MATCH($C495,'Policy Characteristics'!$C:$C,0)))</f>
        <v>elec capacity construction subsidy</v>
      </c>
      <c r="L495" s="205">
        <f>IF(ISBLANK(INDEX('Policy Characteristics'!F:F,MATCH($C495,'Policy Characteristics'!$C:$C,0))),"",INDEX('Policy Characteristics'!F:F,MATCH($C495,'Policy Characteristics'!$C:$C,0)))</f>
        <v>0</v>
      </c>
      <c r="M495" s="205">
        <f>IF(ISBLANK(INDEX('Policy Characteristics'!G:G,MATCH($C495,'Policy Characteristics'!$C:$C,0))),"",INDEX('Policy Characteristics'!G:G,MATCH($C495,'Policy Characteristics'!$C:$C,0)))</f>
        <v>0.95</v>
      </c>
      <c r="N495" s="205">
        <f>IF(ISBLANK(INDEX('Policy Characteristics'!H:H,MATCH($C495,'Policy Characteristics'!$C:$C,0))),"",INDEX('Policy Characteristics'!H:H,MATCH($C495,'Policy Characteristics'!$C:$C,0)))</f>
        <v>0.01</v>
      </c>
      <c r="O495" s="76" t="str">
        <f>IF(ISBLANK(INDEX('Policy Characteristics'!I:I,MATCH($C495,'Policy Characteristics'!$C:$C,0))),"",INDEX('Policy Characteristics'!I:I,MATCH($C495,'Policy Characteristics'!$C:$C,0)))</f>
        <v>% of construction cost</v>
      </c>
      <c r="P495" s="76" t="str">
        <f>IF(ISBLANK(INDEX('Policy Characteristics'!J:J,MATCH($C495,'Policy Characteristics'!$C:$C,0))),"",INDEX('Policy Characteristics'!J:J,MATCH($C495,'Policy Characteristics'!$C:$C,0)))</f>
        <v>**Description:** This policy is a subsidy paid by the government to electricity suppliers per unit of new capacity constructed.  This only applies to utilities, not distributed systems (such as rooftop solar). // **Guidance for setting values:** The U.S. provides clean electricity tax credits as part of the Inflation Reduction Act (IRA). Tax credits are claimed as either the Investment Tax Credit (per unit capacity) or Production Tax Credit (per unit electricity generation), depending on the plant type. The BAU assumes IRA tax credits will begin phasing out after the year 2036, when electricity sector emissions reach the target of 25% below 2022 levels. // **Nuclear:** The U.S. Federal Government has guaranteed billions of dollars of loans for the construction new nuclear plants and has funded billions of dollars of nuclear technology R&amp;D.  The construction of two new reactors at the Vogtle power plant, the only recently built nuclear energy project under construction in the U.S., received $12 billion in loan guarantees as of March 2019.  (Loan guarantees are not equivalent to subsidies dollar-for-dollar, but they lower the cost of construction by enabling the plant to access cheaper financing.) // **Solar Thermal:** We assume IRA tax credits of 41.6%, based on assumptions on which share of new plants qualify for various bonus credits. // **Biomass:** The U.S. Federal Government has collectively guaranteed billions of dollars of loans for the construction new biomass plants.    (Loan guarantees are not equivalent to subsidies dollar-for-dollar, but they lower the cost of construction by enabling the plant to access cheaper financing.) // **Geothermal:**  We assume IRA tax credits of 41.6%, based on assumptions on which share of new plants qualify for various bonus credits. // **Offshore Wind:**  We assume IRA tax credits of 41.6%, based on assumptions on which share of new plants qualify for various bonus credits.</v>
      </c>
      <c r="Q495" s="76" t="str">
        <f>IF(ISBLANK(INDEX('Policy Characteristics'!K:K,MATCH($C495,'Policy Characteristics'!$C:$C,0))),"",INDEX('Policy Characteristics'!K:K,MATCH($C495,'Policy Characteristics'!$C:$C,0)))</f>
        <v>electricity-sector-main.html#subsidies</v>
      </c>
      <c r="R495" s="76" t="str">
        <f>IF(ISBLANK(INDEX('Policy Characteristics'!L:L,MATCH($C495,'Policy Characteristics'!$C:$C,0))),"",INDEX('Policy Characteristics'!L:L,MATCH($C495,'Policy Characteristics'!$C:$C,0)))</f>
        <v/>
      </c>
    </row>
    <row r="496" spans="1:18" s="143" customFormat="1" x14ac:dyDescent="0.25">
      <c r="A496" s="76" t="str">
        <f>IF(ISBLANK(INDEX('Policy Characteristics'!A:A,MATCH($C496,'Policy Characteristics'!$C:$C,0))),"",INDEX('Policy Characteristics'!A:A,MATCH($C496,'Policy Characteristics'!$C:$C,0)))</f>
        <v>Electricity Supply</v>
      </c>
      <c r="B496" s="200" t="str">
        <f>IF(ISBLANK(INDEX('Policy Characteristics'!B:B,MATCH($C496,'Policy Characteristics'!$C:$C,0))),"",INDEX('Policy Characteristics'!B:B,MATCH($C496,'Policy Characteristics'!$C:$C,0)))</f>
        <v>Subsidy for Capacity Construction</v>
      </c>
      <c r="C496" s="79" t="str">
        <f t="shared" si="21"/>
        <v>Perc Subsidy for Elec Capacity Construction</v>
      </c>
      <c r="D496" s="78" t="s">
        <v>990</v>
      </c>
      <c r="E496" s="88"/>
      <c r="F496" s="78" t="s">
        <v>714</v>
      </c>
      <c r="G496" s="78"/>
      <c r="H496" s="80">
        <v>697</v>
      </c>
      <c r="I496" s="201" t="s">
        <v>44</v>
      </c>
      <c r="J496" s="202" t="str">
        <f>IF(ISBLANK(INDEX('Policy Characteristics'!D:D,MATCH($C496,'Policy Characteristics'!$C:$C,0))),"",INDEX('Policy Characteristics'!D:D,MATCH($C496,'Policy Characteristics'!$C:$C,0)))</f>
        <v>Subsidy for Capacity Construction</v>
      </c>
      <c r="K496" s="76" t="str">
        <f>IF(ISBLANK(INDEX('Policy Characteristics'!E:E,MATCH($C496,'Policy Characteristics'!$C:$C,0))),"",INDEX('Policy Characteristics'!E:E,MATCH($C496,'Policy Characteristics'!$C:$C,0)))</f>
        <v>elec capacity construction subsidy</v>
      </c>
      <c r="L496" s="205">
        <f>IF(ISBLANK(INDEX('Policy Characteristics'!F:F,MATCH($C496,'Policy Characteristics'!$C:$C,0))),"",INDEX('Policy Characteristics'!F:F,MATCH($C496,'Policy Characteristics'!$C:$C,0)))</f>
        <v>0</v>
      </c>
      <c r="M496" s="205">
        <f>IF(ISBLANK(INDEX('Policy Characteristics'!G:G,MATCH($C496,'Policy Characteristics'!$C:$C,0))),"",INDEX('Policy Characteristics'!G:G,MATCH($C496,'Policy Characteristics'!$C:$C,0)))</f>
        <v>0.95</v>
      </c>
      <c r="N496" s="205">
        <f>IF(ISBLANK(INDEX('Policy Characteristics'!H:H,MATCH($C496,'Policy Characteristics'!$C:$C,0))),"",INDEX('Policy Characteristics'!H:H,MATCH($C496,'Policy Characteristics'!$C:$C,0)))</f>
        <v>0.01</v>
      </c>
      <c r="O496" s="76" t="str">
        <f>IF(ISBLANK(INDEX('Policy Characteristics'!I:I,MATCH($C496,'Policy Characteristics'!$C:$C,0))),"",INDEX('Policy Characteristics'!I:I,MATCH($C496,'Policy Characteristics'!$C:$C,0)))</f>
        <v>% of construction cost</v>
      </c>
      <c r="P496" s="76" t="str">
        <f>IF(ISBLANK(INDEX('Policy Characteristics'!J:J,MATCH($C496,'Policy Characteristics'!$C:$C,0))),"",INDEX('Policy Characteristics'!J:J,MATCH($C496,'Policy Characteristics'!$C:$C,0)))</f>
        <v>**Description:** This policy is a subsidy paid by the government to electricity suppliers per unit of new capacity constructed.  This only applies to utilities, not distributed systems (such as rooftop solar). // **Guidance for setting values:** The U.S. provides clean electricity tax credits as part of the Inflation Reduction Act (IRA). Tax credits are claimed as either the Investment Tax Credit (per unit capacity) or Production Tax Credit (per unit electricity generation), depending on the plant type. The BAU assumes IRA tax credits will begin phasing out after the year 2036, when electricity sector emissions reach the target of 25% below 2022 levels. // **Nuclear:** The U.S. Federal Government has guaranteed billions of dollars of loans for the construction new nuclear plants and has funded billions of dollars of nuclear technology R&amp;D.  The construction of two new reactors at the Vogtle power plant, the only recently built nuclear energy project under construction in the U.S., received $12 billion in loan guarantees as of March 2019.  (Loan guarantees are not equivalent to subsidies dollar-for-dollar, but they lower the cost of construction by enabling the plant to access cheaper financing.) // **Solar Thermal:** We assume IRA tax credits of 41.6%, based on assumptions on which share of new plants qualify for various bonus credits. // **Biomass:** The U.S. Federal Government has collectively guaranteed billions of dollars of loans for the construction new biomass plants.    (Loan guarantees are not equivalent to subsidies dollar-for-dollar, but they lower the cost of construction by enabling the plant to access cheaper financing.) // **Geothermal:**  We assume IRA tax credits of 41.6%, based on assumptions on which share of new plants qualify for various bonus credits. // **Offshore Wind:**  We assume IRA tax credits of 41.6%, based on assumptions on which share of new plants qualify for various bonus credits.</v>
      </c>
      <c r="Q496" s="76" t="str">
        <f>IF(ISBLANK(INDEX('Policy Characteristics'!K:K,MATCH($C496,'Policy Characteristics'!$C:$C,0))),"",INDEX('Policy Characteristics'!K:K,MATCH($C496,'Policy Characteristics'!$C:$C,0)))</f>
        <v>electricity-sector-main.html#subsidies</v>
      </c>
      <c r="R496" s="76" t="str">
        <f>IF(ISBLANK(INDEX('Policy Characteristics'!L:L,MATCH($C496,'Policy Characteristics'!$C:$C,0))),"",INDEX('Policy Characteristics'!L:L,MATCH($C496,'Policy Characteristics'!$C:$C,0)))</f>
        <v/>
      </c>
    </row>
    <row r="497" spans="1:19" s="143" customFormat="1" x14ac:dyDescent="0.25">
      <c r="A497" s="76" t="str">
        <f>IF(ISBLANK(INDEX('Policy Characteristics'!A:A,MATCH($C497,'Policy Characteristics'!$C:$C,0))),"",INDEX('Policy Characteristics'!A:A,MATCH($C497,'Policy Characteristics'!$C:$C,0)))</f>
        <v>Electricity Supply</v>
      </c>
      <c r="B497" s="200" t="str">
        <f>IF(ISBLANK(INDEX('Policy Characteristics'!B:B,MATCH($C497,'Policy Characteristics'!$C:$C,0))),"",INDEX('Policy Characteristics'!B:B,MATCH($C497,'Policy Characteristics'!$C:$C,0)))</f>
        <v>Subsidy for Capacity Construction</v>
      </c>
      <c r="C497" s="79" t="str">
        <f t="shared" si="21"/>
        <v>Perc Subsidy for Elec Capacity Construction</v>
      </c>
      <c r="D497" s="78" t="s">
        <v>1655</v>
      </c>
      <c r="E497" s="88"/>
      <c r="F497" s="78" t="s">
        <v>1662</v>
      </c>
      <c r="G497" s="78"/>
      <c r="H497" s="80">
        <v>1790</v>
      </c>
      <c r="I497" s="201" t="s">
        <v>43</v>
      </c>
      <c r="J497" s="202" t="str">
        <f>IF(ISBLANK(INDEX('Policy Characteristics'!D:D,MATCH($C497,'Policy Characteristics'!$C:$C,0))),"",INDEX('Policy Characteristics'!D:D,MATCH($C497,'Policy Characteristics'!$C:$C,0)))</f>
        <v>Subsidy for Capacity Construction</v>
      </c>
      <c r="K497" s="76" t="str">
        <f>IF(ISBLANK(INDEX('Policy Characteristics'!E:E,MATCH($C497,'Policy Characteristics'!$C:$C,0))),"",INDEX('Policy Characteristics'!E:E,MATCH($C497,'Policy Characteristics'!$C:$C,0)))</f>
        <v>elec capacity construction subsidy</v>
      </c>
      <c r="L497" s="205">
        <f>IF(ISBLANK(INDEX('Policy Characteristics'!F:F,MATCH($C497,'Policy Characteristics'!$C:$C,0))),"",INDEX('Policy Characteristics'!F:F,MATCH($C497,'Policy Characteristics'!$C:$C,0)))</f>
        <v>0</v>
      </c>
      <c r="M497" s="205">
        <f>IF(ISBLANK(INDEX('Policy Characteristics'!G:G,MATCH($C497,'Policy Characteristics'!$C:$C,0))),"",INDEX('Policy Characteristics'!G:G,MATCH($C497,'Policy Characteristics'!$C:$C,0)))</f>
        <v>0.95</v>
      </c>
      <c r="N497" s="205">
        <f>IF(ISBLANK(INDEX('Policy Characteristics'!H:H,MATCH($C497,'Policy Characteristics'!$C:$C,0))),"",INDEX('Policy Characteristics'!H:H,MATCH($C497,'Policy Characteristics'!$C:$C,0)))</f>
        <v>0.01</v>
      </c>
      <c r="O497" s="76" t="str">
        <f>IF(ISBLANK(INDEX('Policy Characteristics'!I:I,MATCH($C497,'Policy Characteristics'!$C:$C,0))),"",INDEX('Policy Characteristics'!I:I,MATCH($C497,'Policy Characteristics'!$C:$C,0)))</f>
        <v>% of construction cost</v>
      </c>
      <c r="P497" s="76" t="str">
        <f>IF(ISBLANK(INDEX('Policy Characteristics'!J:J,MATCH($C497,'Policy Characteristics'!$C:$C,0))),"",INDEX('Policy Characteristics'!J:J,MATCH($C497,'Policy Characteristics'!$C:$C,0)))</f>
        <v>**Description:** This policy is a subsidy paid by the government to electricity suppliers per unit of new capacity constructed.  This only applies to utilities, not distributed systems (such as rooftop solar). // **Guidance for setting values:** The U.S. provides clean electricity tax credits as part of the Inflation Reduction Act (IRA). Tax credits are claimed as either the Investment Tax Credit (per unit capacity) or Production Tax Credit (per unit electricity generation), depending on the plant type. The BAU assumes IRA tax credits will begin phasing out after the year 2036, when electricity sector emissions reach the target of 25% below 2022 levels. // **Nuclear:** The U.S. Federal Government has guaranteed billions of dollars of loans for the construction new nuclear plants and has funded billions of dollars of nuclear technology R&amp;D.  The construction of two new reactors at the Vogtle power plant, the only recently built nuclear energy project under construction in the U.S., received $12 billion in loan guarantees as of March 2019.  (Loan guarantees are not equivalent to subsidies dollar-for-dollar, but they lower the cost of construction by enabling the plant to access cheaper financing.) // **Solar Thermal:** We assume IRA tax credits of 41.6%, based on assumptions on which share of new plants qualify for various bonus credits. // **Biomass:** The U.S. Federal Government has collectively guaranteed billions of dollars of loans for the construction new biomass plants.    (Loan guarantees are not equivalent to subsidies dollar-for-dollar, but they lower the cost of construction by enabling the plant to access cheaper financing.) // **Geothermal:**  We assume IRA tax credits of 41.6%, based on assumptions on which share of new plants qualify for various bonus credits. // **Offshore Wind:**  We assume IRA tax credits of 41.6%, based on assumptions on which share of new plants qualify for various bonus credits.</v>
      </c>
      <c r="Q497" s="76" t="str">
        <f>IF(ISBLANK(INDEX('Policy Characteristics'!K:K,MATCH($C497,'Policy Characteristics'!$C:$C,0))),"",INDEX('Policy Characteristics'!K:K,MATCH($C497,'Policy Characteristics'!$C:$C,0)))</f>
        <v>electricity-sector-main.html#subsidies</v>
      </c>
      <c r="R497" s="76" t="str">
        <f>IF(ISBLANK(INDEX('Policy Characteristics'!L:L,MATCH($C497,'Policy Characteristics'!$C:$C,0))),"",INDEX('Policy Characteristics'!L:L,MATCH($C497,'Policy Characteristics'!$C:$C,0)))</f>
        <v/>
      </c>
    </row>
    <row r="498" spans="1:19" s="143" customFormat="1" x14ac:dyDescent="0.25">
      <c r="A498" s="76" t="str">
        <f>IF(ISBLANK(INDEX('Policy Characteristics'!A:A,MATCH($C498,'Policy Characteristics'!$C:$C,0))),"",INDEX('Policy Characteristics'!A:A,MATCH($C498,'Policy Characteristics'!$C:$C,0)))</f>
        <v>Electricity Supply</v>
      </c>
      <c r="B498" s="200" t="str">
        <f>IF(ISBLANK(INDEX('Policy Characteristics'!B:B,MATCH($C498,'Policy Characteristics'!$C:$C,0))),"",INDEX('Policy Characteristics'!B:B,MATCH($C498,'Policy Characteristics'!$C:$C,0)))</f>
        <v>Subsidy for Capacity Construction</v>
      </c>
      <c r="C498" s="79" t="str">
        <f t="shared" si="21"/>
        <v>Perc Subsidy for Elec Capacity Construction</v>
      </c>
      <c r="D498" s="78" t="s">
        <v>1658</v>
      </c>
      <c r="E498" s="88"/>
      <c r="F498" s="78" t="s">
        <v>1663</v>
      </c>
      <c r="G498" s="78"/>
      <c r="H498" s="80">
        <v>1791</v>
      </c>
      <c r="I498" s="201" t="s">
        <v>43</v>
      </c>
      <c r="J498" s="202" t="str">
        <f>IF(ISBLANK(INDEX('Policy Characteristics'!D:D,MATCH($C498,'Policy Characteristics'!$C:$C,0))),"",INDEX('Policy Characteristics'!D:D,MATCH($C498,'Policy Characteristics'!$C:$C,0)))</f>
        <v>Subsidy for Capacity Construction</v>
      </c>
      <c r="K498" s="76" t="str">
        <f>IF(ISBLANK(INDEX('Policy Characteristics'!E:E,MATCH($C498,'Policy Characteristics'!$C:$C,0))),"",INDEX('Policy Characteristics'!E:E,MATCH($C498,'Policy Characteristics'!$C:$C,0)))</f>
        <v>elec capacity construction subsidy</v>
      </c>
      <c r="L498" s="205">
        <f>IF(ISBLANK(INDEX('Policy Characteristics'!F:F,MATCH($C498,'Policy Characteristics'!$C:$C,0))),"",INDEX('Policy Characteristics'!F:F,MATCH($C498,'Policy Characteristics'!$C:$C,0)))</f>
        <v>0</v>
      </c>
      <c r="M498" s="205">
        <f>IF(ISBLANK(INDEX('Policy Characteristics'!G:G,MATCH($C498,'Policy Characteristics'!$C:$C,0))),"",INDEX('Policy Characteristics'!G:G,MATCH($C498,'Policy Characteristics'!$C:$C,0)))</f>
        <v>0.95</v>
      </c>
      <c r="N498" s="205">
        <f>IF(ISBLANK(INDEX('Policy Characteristics'!H:H,MATCH($C498,'Policy Characteristics'!$C:$C,0))),"",INDEX('Policy Characteristics'!H:H,MATCH($C498,'Policy Characteristics'!$C:$C,0)))</f>
        <v>0.01</v>
      </c>
      <c r="O498" s="76" t="str">
        <f>IF(ISBLANK(INDEX('Policy Characteristics'!I:I,MATCH($C498,'Policy Characteristics'!$C:$C,0))),"",INDEX('Policy Characteristics'!I:I,MATCH($C498,'Policy Characteristics'!$C:$C,0)))</f>
        <v>% of construction cost</v>
      </c>
      <c r="P498" s="76" t="str">
        <f>IF(ISBLANK(INDEX('Policy Characteristics'!J:J,MATCH($C498,'Policy Characteristics'!$C:$C,0))),"",INDEX('Policy Characteristics'!J:J,MATCH($C498,'Policy Characteristics'!$C:$C,0)))</f>
        <v>**Description:** This policy is a subsidy paid by the government to electricity suppliers per unit of new capacity constructed.  This only applies to utilities, not distributed systems (such as rooftop solar). // **Guidance for setting values:** The U.S. provides clean electricity tax credits as part of the Inflation Reduction Act (IRA). Tax credits are claimed as either the Investment Tax Credit (per unit capacity) or Production Tax Credit (per unit electricity generation), depending on the plant type. The BAU assumes IRA tax credits will begin phasing out after the year 2036, when electricity sector emissions reach the target of 25% below 2022 levels. // **Nuclear:** The U.S. Federal Government has guaranteed billions of dollars of loans for the construction new nuclear plants and has funded billions of dollars of nuclear technology R&amp;D.  The construction of two new reactors at the Vogtle power plant, the only recently built nuclear energy project under construction in the U.S., received $12 billion in loan guarantees as of March 2019.  (Loan guarantees are not equivalent to subsidies dollar-for-dollar, but they lower the cost of construction by enabling the plant to access cheaper financing.) // **Solar Thermal:** We assume IRA tax credits of 41.6%, based on assumptions on which share of new plants qualify for various bonus credits. // **Biomass:** The U.S. Federal Government has collectively guaranteed billions of dollars of loans for the construction new biomass plants.    (Loan guarantees are not equivalent to subsidies dollar-for-dollar, but they lower the cost of construction by enabling the plant to access cheaper financing.) // **Geothermal:**  We assume IRA tax credits of 41.6%, based on assumptions on which share of new plants qualify for various bonus credits. // **Offshore Wind:**  We assume IRA tax credits of 41.6%, based on assumptions on which share of new plants qualify for various bonus credits.</v>
      </c>
      <c r="Q498" s="76" t="str">
        <f>IF(ISBLANK(INDEX('Policy Characteristics'!K:K,MATCH($C498,'Policy Characteristics'!$C:$C,0))),"",INDEX('Policy Characteristics'!K:K,MATCH($C498,'Policy Characteristics'!$C:$C,0)))</f>
        <v>electricity-sector-main.html#subsidies</v>
      </c>
      <c r="R498" s="76" t="str">
        <f>IF(ISBLANK(INDEX('Policy Characteristics'!L:L,MATCH($C498,'Policy Characteristics'!$C:$C,0))),"",INDEX('Policy Characteristics'!L:L,MATCH($C498,'Policy Characteristics'!$C:$C,0)))</f>
        <v/>
      </c>
    </row>
    <row r="499" spans="1:19" s="143" customFormat="1" x14ac:dyDescent="0.25">
      <c r="A499" s="76" t="str">
        <f>IF(ISBLANK(INDEX('Policy Characteristics'!A:A,MATCH($C499,'Policy Characteristics'!$C:$C,0))),"",INDEX('Policy Characteristics'!A:A,MATCH($C499,'Policy Characteristics'!$C:$C,0)))</f>
        <v>Electricity Supply</v>
      </c>
      <c r="B499" s="200" t="str">
        <f>IF(ISBLANK(INDEX('Policy Characteristics'!B:B,MATCH($C499,'Policy Characteristics'!$C:$C,0))),"",INDEX('Policy Characteristics'!B:B,MATCH($C499,'Policy Characteristics'!$C:$C,0)))</f>
        <v>Subsidy for Capacity Construction</v>
      </c>
      <c r="C499" s="79" t="str">
        <f t="shared" si="21"/>
        <v>Perc Subsidy for Elec Capacity Construction</v>
      </c>
      <c r="D499" s="78" t="s">
        <v>1659</v>
      </c>
      <c r="E499" s="88"/>
      <c r="F499" s="78" t="s">
        <v>1664</v>
      </c>
      <c r="G499" s="78"/>
      <c r="H499" s="80">
        <v>1792</v>
      </c>
      <c r="I499" s="201" t="s">
        <v>43</v>
      </c>
      <c r="J499" s="202" t="str">
        <f>IF(ISBLANK(INDEX('Policy Characteristics'!D:D,MATCH($C499,'Policy Characteristics'!$C:$C,0))),"",INDEX('Policy Characteristics'!D:D,MATCH($C499,'Policy Characteristics'!$C:$C,0)))</f>
        <v>Subsidy for Capacity Construction</v>
      </c>
      <c r="K499" s="76" t="str">
        <f>IF(ISBLANK(INDEX('Policy Characteristics'!E:E,MATCH($C499,'Policy Characteristics'!$C:$C,0))),"",INDEX('Policy Characteristics'!E:E,MATCH($C499,'Policy Characteristics'!$C:$C,0)))</f>
        <v>elec capacity construction subsidy</v>
      </c>
      <c r="L499" s="205">
        <f>IF(ISBLANK(INDEX('Policy Characteristics'!F:F,MATCH($C499,'Policy Characteristics'!$C:$C,0))),"",INDEX('Policy Characteristics'!F:F,MATCH($C499,'Policy Characteristics'!$C:$C,0)))</f>
        <v>0</v>
      </c>
      <c r="M499" s="205">
        <f>IF(ISBLANK(INDEX('Policy Characteristics'!G:G,MATCH($C499,'Policy Characteristics'!$C:$C,0))),"",INDEX('Policy Characteristics'!G:G,MATCH($C499,'Policy Characteristics'!$C:$C,0)))</f>
        <v>0.95</v>
      </c>
      <c r="N499" s="205">
        <f>IF(ISBLANK(INDEX('Policy Characteristics'!H:H,MATCH($C499,'Policy Characteristics'!$C:$C,0))),"",INDEX('Policy Characteristics'!H:H,MATCH($C499,'Policy Characteristics'!$C:$C,0)))</f>
        <v>0.01</v>
      </c>
      <c r="O499" s="76" t="str">
        <f>IF(ISBLANK(INDEX('Policy Characteristics'!I:I,MATCH($C499,'Policy Characteristics'!$C:$C,0))),"",INDEX('Policy Characteristics'!I:I,MATCH($C499,'Policy Characteristics'!$C:$C,0)))</f>
        <v>% of construction cost</v>
      </c>
      <c r="P499" s="76" t="str">
        <f>IF(ISBLANK(INDEX('Policy Characteristics'!J:J,MATCH($C499,'Policy Characteristics'!$C:$C,0))),"",INDEX('Policy Characteristics'!J:J,MATCH($C499,'Policy Characteristics'!$C:$C,0)))</f>
        <v>**Description:** This policy is a subsidy paid by the government to electricity suppliers per unit of new capacity constructed.  This only applies to utilities, not distributed systems (such as rooftop solar). // **Guidance for setting values:** The U.S. provides clean electricity tax credits as part of the Inflation Reduction Act (IRA). Tax credits are claimed as either the Investment Tax Credit (per unit capacity) or Production Tax Credit (per unit electricity generation), depending on the plant type. The BAU assumes IRA tax credits will begin phasing out after the year 2036, when electricity sector emissions reach the target of 25% below 2022 levels. // **Nuclear:** The U.S. Federal Government has guaranteed billions of dollars of loans for the construction new nuclear plants and has funded billions of dollars of nuclear technology R&amp;D.  The construction of two new reactors at the Vogtle power plant, the only recently built nuclear energy project under construction in the U.S., received $12 billion in loan guarantees as of March 2019.  (Loan guarantees are not equivalent to subsidies dollar-for-dollar, but they lower the cost of construction by enabling the plant to access cheaper financing.) // **Solar Thermal:** We assume IRA tax credits of 41.6%, based on assumptions on which share of new plants qualify for various bonus credits. // **Biomass:** The U.S. Federal Government has collectively guaranteed billions of dollars of loans for the construction new biomass plants.    (Loan guarantees are not equivalent to subsidies dollar-for-dollar, but they lower the cost of construction by enabling the plant to access cheaper financing.) // **Geothermal:**  We assume IRA tax credits of 41.6%, based on assumptions on which share of new plants qualify for various bonus credits. // **Offshore Wind:**  We assume IRA tax credits of 41.6%, based on assumptions on which share of new plants qualify for various bonus credits.</v>
      </c>
      <c r="Q499" s="76" t="str">
        <f>IF(ISBLANK(INDEX('Policy Characteristics'!K:K,MATCH($C499,'Policy Characteristics'!$C:$C,0))),"",INDEX('Policy Characteristics'!K:K,MATCH($C499,'Policy Characteristics'!$C:$C,0)))</f>
        <v>electricity-sector-main.html#subsidies</v>
      </c>
      <c r="R499" s="76" t="str">
        <f>IF(ISBLANK(INDEX('Policy Characteristics'!L:L,MATCH($C499,'Policy Characteristics'!$C:$C,0))),"",INDEX('Policy Characteristics'!L:L,MATCH($C499,'Policy Characteristics'!$C:$C,0)))</f>
        <v/>
      </c>
    </row>
    <row r="500" spans="1:19" s="143" customFormat="1" x14ac:dyDescent="0.25">
      <c r="A500" s="76" t="str">
        <f>IF(ISBLANK(INDEX('Policy Characteristics'!A:A,MATCH($C500,'Policy Characteristics'!$C:$C,0))),"",INDEX('Policy Characteristics'!A:A,MATCH($C500,'Policy Characteristics'!$C:$C,0)))</f>
        <v>Electricity Supply</v>
      </c>
      <c r="B500" s="200" t="str">
        <f>IF(ISBLANK(INDEX('Policy Characteristics'!B:B,MATCH($C500,'Policy Characteristics'!$C:$C,0))),"",INDEX('Policy Characteristics'!B:B,MATCH($C500,'Policy Characteristics'!$C:$C,0)))</f>
        <v>Subsidy for Capacity Construction</v>
      </c>
      <c r="C500" s="79" t="str">
        <f t="shared" si="21"/>
        <v>Perc Subsidy for Elec Capacity Construction</v>
      </c>
      <c r="D500" s="78" t="s">
        <v>1660</v>
      </c>
      <c r="E500" s="88"/>
      <c r="F500" s="78" t="s">
        <v>1665</v>
      </c>
      <c r="G500" s="78"/>
      <c r="H500" s="80">
        <v>1793</v>
      </c>
      <c r="I500" s="201" t="s">
        <v>43</v>
      </c>
      <c r="J500" s="202" t="str">
        <f>IF(ISBLANK(INDEX('Policy Characteristics'!D:D,MATCH($C500,'Policy Characteristics'!$C:$C,0))),"",INDEX('Policy Characteristics'!D:D,MATCH($C500,'Policy Characteristics'!$C:$C,0)))</f>
        <v>Subsidy for Capacity Construction</v>
      </c>
      <c r="K500" s="76" t="str">
        <f>IF(ISBLANK(INDEX('Policy Characteristics'!E:E,MATCH($C500,'Policy Characteristics'!$C:$C,0))),"",INDEX('Policy Characteristics'!E:E,MATCH($C500,'Policy Characteristics'!$C:$C,0)))</f>
        <v>elec capacity construction subsidy</v>
      </c>
      <c r="L500" s="205">
        <f>IF(ISBLANK(INDEX('Policy Characteristics'!F:F,MATCH($C500,'Policy Characteristics'!$C:$C,0))),"",INDEX('Policy Characteristics'!F:F,MATCH($C500,'Policy Characteristics'!$C:$C,0)))</f>
        <v>0</v>
      </c>
      <c r="M500" s="205">
        <f>IF(ISBLANK(INDEX('Policy Characteristics'!G:G,MATCH($C500,'Policy Characteristics'!$C:$C,0))),"",INDEX('Policy Characteristics'!G:G,MATCH($C500,'Policy Characteristics'!$C:$C,0)))</f>
        <v>0.95</v>
      </c>
      <c r="N500" s="205">
        <f>IF(ISBLANK(INDEX('Policy Characteristics'!H:H,MATCH($C500,'Policy Characteristics'!$C:$C,0))),"",INDEX('Policy Characteristics'!H:H,MATCH($C500,'Policy Characteristics'!$C:$C,0)))</f>
        <v>0.01</v>
      </c>
      <c r="O500" s="76" t="str">
        <f>IF(ISBLANK(INDEX('Policy Characteristics'!I:I,MATCH($C500,'Policy Characteristics'!$C:$C,0))),"",INDEX('Policy Characteristics'!I:I,MATCH($C500,'Policy Characteristics'!$C:$C,0)))</f>
        <v>% of construction cost</v>
      </c>
      <c r="P500" s="76" t="str">
        <f>IF(ISBLANK(INDEX('Policy Characteristics'!J:J,MATCH($C500,'Policy Characteristics'!$C:$C,0))),"",INDEX('Policy Characteristics'!J:J,MATCH($C500,'Policy Characteristics'!$C:$C,0)))</f>
        <v>**Description:** This policy is a subsidy paid by the government to electricity suppliers per unit of new capacity constructed.  This only applies to utilities, not distributed systems (such as rooftop solar). // **Guidance for setting values:** The U.S. provides clean electricity tax credits as part of the Inflation Reduction Act (IRA). Tax credits are claimed as either the Investment Tax Credit (per unit capacity) or Production Tax Credit (per unit electricity generation), depending on the plant type. The BAU assumes IRA tax credits will begin phasing out after the year 2036, when electricity sector emissions reach the target of 25% below 2022 levels. // **Nuclear:** The U.S. Federal Government has guaranteed billions of dollars of loans for the construction new nuclear plants and has funded billions of dollars of nuclear technology R&amp;D.  The construction of two new reactors at the Vogtle power plant, the only recently built nuclear energy project under construction in the U.S., received $12 billion in loan guarantees as of March 2019.  (Loan guarantees are not equivalent to subsidies dollar-for-dollar, but they lower the cost of construction by enabling the plant to access cheaper financing.) // **Solar Thermal:** We assume IRA tax credits of 41.6%, based on assumptions on which share of new plants qualify for various bonus credits. // **Biomass:** The U.S. Federal Government has collectively guaranteed billions of dollars of loans for the construction new biomass plants.    (Loan guarantees are not equivalent to subsidies dollar-for-dollar, but they lower the cost of construction by enabling the plant to access cheaper financing.) // **Geothermal:**  We assume IRA tax credits of 41.6%, based on assumptions on which share of new plants qualify for various bonus credits. // **Offshore Wind:**  We assume IRA tax credits of 41.6%, based on assumptions on which share of new plants qualify for various bonus credits.</v>
      </c>
      <c r="Q500" s="76" t="str">
        <f>IF(ISBLANK(INDEX('Policy Characteristics'!K:K,MATCH($C500,'Policy Characteristics'!$C:$C,0))),"",INDEX('Policy Characteristics'!K:K,MATCH($C500,'Policy Characteristics'!$C:$C,0)))</f>
        <v>electricity-sector-main.html#subsidies</v>
      </c>
      <c r="R500" s="76" t="str">
        <f>IF(ISBLANK(INDEX('Policy Characteristics'!L:L,MATCH($C500,'Policy Characteristics'!$C:$C,0))),"",INDEX('Policy Characteristics'!L:L,MATCH($C500,'Policy Characteristics'!$C:$C,0)))</f>
        <v/>
      </c>
    </row>
    <row r="501" spans="1:19" s="143" customFormat="1" x14ac:dyDescent="0.25">
      <c r="A501" s="76" t="str">
        <f>IF(ISBLANK(INDEX('Policy Characteristics'!A:A,MATCH($C501,'Policy Characteristics'!$C:$C,0))),"",INDEX('Policy Characteristics'!A:A,MATCH($C501,'Policy Characteristics'!$C:$C,0)))</f>
        <v>Electricity Supply</v>
      </c>
      <c r="B501" s="200" t="str">
        <f>IF(ISBLANK(INDEX('Policy Characteristics'!B:B,MATCH($C501,'Policy Characteristics'!$C:$C,0))),"",INDEX('Policy Characteristics'!B:B,MATCH($C501,'Policy Characteristics'!$C:$C,0)))</f>
        <v>Subsidy for Capacity Construction</v>
      </c>
      <c r="C501" s="79" t="str">
        <f t="shared" si="21"/>
        <v>Perc Subsidy for Elec Capacity Construction</v>
      </c>
      <c r="D501" s="78" t="s">
        <v>1661</v>
      </c>
      <c r="E501" s="88"/>
      <c r="F501" s="78" t="s">
        <v>1666</v>
      </c>
      <c r="G501" s="78"/>
      <c r="H501" s="80">
        <v>1794</v>
      </c>
      <c r="I501" s="201" t="s">
        <v>43</v>
      </c>
      <c r="J501" s="202" t="str">
        <f>IF(ISBLANK(INDEX('Policy Characteristics'!D:D,MATCH($C501,'Policy Characteristics'!$C:$C,0))),"",INDEX('Policy Characteristics'!D:D,MATCH($C501,'Policy Characteristics'!$C:$C,0)))</f>
        <v>Subsidy for Capacity Construction</v>
      </c>
      <c r="K501" s="76" t="str">
        <f>IF(ISBLANK(INDEX('Policy Characteristics'!E:E,MATCH($C501,'Policy Characteristics'!$C:$C,0))),"",INDEX('Policy Characteristics'!E:E,MATCH($C501,'Policy Characteristics'!$C:$C,0)))</f>
        <v>elec capacity construction subsidy</v>
      </c>
      <c r="L501" s="205">
        <f>IF(ISBLANK(INDEX('Policy Characteristics'!F:F,MATCH($C501,'Policy Characteristics'!$C:$C,0))),"",INDEX('Policy Characteristics'!F:F,MATCH($C501,'Policy Characteristics'!$C:$C,0)))</f>
        <v>0</v>
      </c>
      <c r="M501" s="205">
        <f>IF(ISBLANK(INDEX('Policy Characteristics'!G:G,MATCH($C501,'Policy Characteristics'!$C:$C,0))),"",INDEX('Policy Characteristics'!G:G,MATCH($C501,'Policy Characteristics'!$C:$C,0)))</f>
        <v>0.95</v>
      </c>
      <c r="N501" s="205">
        <f>IF(ISBLANK(INDEX('Policy Characteristics'!H:H,MATCH($C501,'Policy Characteristics'!$C:$C,0))),"",INDEX('Policy Characteristics'!H:H,MATCH($C501,'Policy Characteristics'!$C:$C,0)))</f>
        <v>0.01</v>
      </c>
      <c r="O501" s="76" t="str">
        <f>IF(ISBLANK(INDEX('Policy Characteristics'!I:I,MATCH($C501,'Policy Characteristics'!$C:$C,0))),"",INDEX('Policy Characteristics'!I:I,MATCH($C501,'Policy Characteristics'!$C:$C,0)))</f>
        <v>% of construction cost</v>
      </c>
      <c r="P501" s="76" t="str">
        <f>IF(ISBLANK(INDEX('Policy Characteristics'!J:J,MATCH($C501,'Policy Characteristics'!$C:$C,0))),"",INDEX('Policy Characteristics'!J:J,MATCH($C501,'Policy Characteristics'!$C:$C,0)))</f>
        <v>**Description:** This policy is a subsidy paid by the government to electricity suppliers per unit of new capacity constructed.  This only applies to utilities, not distributed systems (such as rooftop solar). // **Guidance for setting values:** The U.S. provides clean electricity tax credits as part of the Inflation Reduction Act (IRA). Tax credits are claimed as either the Investment Tax Credit (per unit capacity) or Production Tax Credit (per unit electricity generation), depending on the plant type. The BAU assumes IRA tax credits will begin phasing out after the year 2036, when electricity sector emissions reach the target of 25% below 2022 levels. // **Nuclear:** The U.S. Federal Government has guaranteed billions of dollars of loans for the construction new nuclear plants and has funded billions of dollars of nuclear technology R&amp;D.  The construction of two new reactors at the Vogtle power plant, the only recently built nuclear energy project under construction in the U.S., received $12 billion in loan guarantees as of March 2019.  (Loan guarantees are not equivalent to subsidies dollar-for-dollar, but they lower the cost of construction by enabling the plant to access cheaper financing.) // **Solar Thermal:** We assume IRA tax credits of 41.6%, based on assumptions on which share of new plants qualify for various bonus credits. // **Biomass:** The U.S. Federal Government has collectively guaranteed billions of dollars of loans for the construction new biomass plants.    (Loan guarantees are not equivalent to subsidies dollar-for-dollar, but they lower the cost of construction by enabling the plant to access cheaper financing.) // **Geothermal:**  We assume IRA tax credits of 41.6%, based on assumptions on which share of new plants qualify for various bonus credits. // **Offshore Wind:**  We assume IRA tax credits of 41.6%, based on assumptions on which share of new plants qualify for various bonus credits.</v>
      </c>
      <c r="Q501" s="76" t="str">
        <f>IF(ISBLANK(INDEX('Policy Characteristics'!K:K,MATCH($C501,'Policy Characteristics'!$C:$C,0))),"",INDEX('Policy Characteristics'!K:K,MATCH($C501,'Policy Characteristics'!$C:$C,0)))</f>
        <v>electricity-sector-main.html#subsidies</v>
      </c>
      <c r="R501" s="76" t="str">
        <f>IF(ISBLANK(INDEX('Policy Characteristics'!L:L,MATCH($C501,'Policy Characteristics'!$C:$C,0))),"",INDEX('Policy Characteristics'!L:L,MATCH($C501,'Policy Characteristics'!$C:$C,0)))</f>
        <v/>
      </c>
    </row>
    <row r="502" spans="1:19" s="143" customFormat="1" x14ac:dyDescent="0.25">
      <c r="A502" s="76" t="str">
        <f>IF(ISBLANK(INDEX('Policy Characteristics'!A:A,MATCH($C502,'Policy Characteristics'!$C:$C,0))),"",INDEX('Policy Characteristics'!A:A,MATCH($C502,'Policy Characteristics'!$C:$C,0)))</f>
        <v>Electricity Supply</v>
      </c>
      <c r="B502" s="200" t="str">
        <f>IF(ISBLANK(INDEX('Policy Characteristics'!B:B,MATCH($C502,'Policy Characteristics'!$C:$C,0))),"",INDEX('Policy Characteristics'!B:B,MATCH($C502,'Policy Characteristics'!$C:$C,0)))</f>
        <v>Subsidy for Capacity Construction</v>
      </c>
      <c r="C502" s="79" t="str">
        <f t="shared" si="21"/>
        <v>Perc Subsidy for Elec Capacity Construction</v>
      </c>
      <c r="D502" s="78" t="s">
        <v>1748</v>
      </c>
      <c r="E502" s="88"/>
      <c r="F502" s="78" t="s">
        <v>1746</v>
      </c>
      <c r="G502" s="78"/>
      <c r="H502" s="80">
        <v>1795</v>
      </c>
      <c r="I502" s="201" t="s">
        <v>43</v>
      </c>
      <c r="J502" s="202" t="str">
        <f>IF(ISBLANK(INDEX('Policy Characteristics'!D:D,MATCH($C502,'Policy Characteristics'!$C:$C,0))),"",INDEX('Policy Characteristics'!D:D,MATCH($C502,'Policy Characteristics'!$C:$C,0)))</f>
        <v>Subsidy for Capacity Construction</v>
      </c>
      <c r="K502" s="76" t="str">
        <f>IF(ISBLANK(INDEX('Policy Characteristics'!E:E,MATCH($C502,'Policy Characteristics'!$C:$C,0))),"",INDEX('Policy Characteristics'!E:E,MATCH($C502,'Policy Characteristics'!$C:$C,0)))</f>
        <v>elec capacity construction subsidy</v>
      </c>
      <c r="L502" s="205">
        <f>IF(ISBLANK(INDEX('Policy Characteristics'!F:F,MATCH($C502,'Policy Characteristics'!$C:$C,0))),"",INDEX('Policy Characteristics'!F:F,MATCH($C502,'Policy Characteristics'!$C:$C,0)))</f>
        <v>0</v>
      </c>
      <c r="M502" s="205">
        <f>IF(ISBLANK(INDEX('Policy Characteristics'!G:G,MATCH($C502,'Policy Characteristics'!$C:$C,0))),"",INDEX('Policy Characteristics'!G:G,MATCH($C502,'Policy Characteristics'!$C:$C,0)))</f>
        <v>0.95</v>
      </c>
      <c r="N502" s="205">
        <f>IF(ISBLANK(INDEX('Policy Characteristics'!H:H,MATCH($C502,'Policy Characteristics'!$C:$C,0))),"",INDEX('Policy Characteristics'!H:H,MATCH($C502,'Policy Characteristics'!$C:$C,0)))</f>
        <v>0.01</v>
      </c>
      <c r="O502" s="76" t="str">
        <f>IF(ISBLANK(INDEX('Policy Characteristics'!I:I,MATCH($C502,'Policy Characteristics'!$C:$C,0))),"",INDEX('Policy Characteristics'!I:I,MATCH($C502,'Policy Characteristics'!$C:$C,0)))</f>
        <v>% of construction cost</v>
      </c>
      <c r="P502" s="76" t="str">
        <f>IF(ISBLANK(INDEX('Policy Characteristics'!J:J,MATCH($C502,'Policy Characteristics'!$C:$C,0))),"",INDEX('Policy Characteristics'!J:J,MATCH($C502,'Policy Characteristics'!$C:$C,0)))</f>
        <v>**Description:** This policy is a subsidy paid by the government to electricity suppliers per unit of new capacity constructed.  This only applies to utilities, not distributed systems (such as rooftop solar). // **Guidance for setting values:** The U.S. provides clean electricity tax credits as part of the Inflation Reduction Act (IRA). Tax credits are claimed as either the Investment Tax Credit (per unit capacity) or Production Tax Credit (per unit electricity generation), depending on the plant type. The BAU assumes IRA tax credits will begin phasing out after the year 2036, when electricity sector emissions reach the target of 25% below 2022 levels. // **Nuclear:** The U.S. Federal Government has guaranteed billions of dollars of loans for the construction new nuclear plants and has funded billions of dollars of nuclear technology R&amp;D.  The construction of two new reactors at the Vogtle power plant, the only recently built nuclear energy project under construction in the U.S., received $12 billion in loan guarantees as of March 2019.  (Loan guarantees are not equivalent to subsidies dollar-for-dollar, but they lower the cost of construction by enabling the plant to access cheaper financing.) // **Solar Thermal:** We assume IRA tax credits of 41.6%, based on assumptions on which share of new plants qualify for various bonus credits. // **Biomass:** The U.S. Federal Government has collectively guaranteed billions of dollars of loans for the construction new biomass plants.    (Loan guarantees are not equivalent to subsidies dollar-for-dollar, but they lower the cost of construction by enabling the plant to access cheaper financing.) // **Geothermal:**  We assume IRA tax credits of 41.6%, based on assumptions on which share of new plants qualify for various bonus credits. // **Offshore Wind:**  We assume IRA tax credits of 41.6%, based on assumptions on which share of new plants qualify for various bonus credits.</v>
      </c>
      <c r="Q502" s="76" t="str">
        <f>IF(ISBLANK(INDEX('Policy Characteristics'!K:K,MATCH($C502,'Policy Characteristics'!$C:$C,0))),"",INDEX('Policy Characteristics'!K:K,MATCH($C502,'Policy Characteristics'!$C:$C,0)))</f>
        <v>electricity-sector-main.html#subsidies</v>
      </c>
      <c r="R502" s="76" t="str">
        <f>IF(ISBLANK(INDEX('Policy Characteristics'!L:L,MATCH($C502,'Policy Characteristics'!$C:$C,0))),"",INDEX('Policy Characteristics'!L:L,MATCH($C502,'Policy Characteristics'!$C:$C,0)))</f>
        <v/>
      </c>
    </row>
    <row r="503" spans="1:19" s="143" customFormat="1" x14ac:dyDescent="0.25">
      <c r="A503" s="76" t="str">
        <f>IF(ISBLANK(INDEX('Policy Characteristics'!A:A,MATCH($C503,'Policy Characteristics'!$C:$C,0))),"",INDEX('Policy Characteristics'!A:A,MATCH($C503,'Policy Characteristics'!$C:$C,0)))</f>
        <v>Electricity Supply</v>
      </c>
      <c r="B503" s="200" t="str">
        <f>IF(ISBLANK(INDEX('Policy Characteristics'!B:B,MATCH($C503,'Policy Characteristics'!$C:$C,0))),"",INDEX('Policy Characteristics'!B:B,MATCH($C503,'Policy Characteristics'!$C:$C,0)))</f>
        <v>Subsidy for Capacity Construction</v>
      </c>
      <c r="C503" s="79" t="str">
        <f t="shared" si="21"/>
        <v>Perc Subsidy for Elec Capacity Construction</v>
      </c>
      <c r="D503" s="78" t="s">
        <v>1749</v>
      </c>
      <c r="E503" s="88"/>
      <c r="F503" s="78" t="s">
        <v>1747</v>
      </c>
      <c r="G503" s="78"/>
      <c r="H503" s="80">
        <v>2243</v>
      </c>
      <c r="I503" s="201" t="s">
        <v>43</v>
      </c>
      <c r="J503" s="202" t="str">
        <f>IF(ISBLANK(INDEX('Policy Characteristics'!D:D,MATCH($C503,'Policy Characteristics'!$C:$C,0))),"",INDEX('Policy Characteristics'!D:D,MATCH($C503,'Policy Characteristics'!$C:$C,0)))</f>
        <v>Subsidy for Capacity Construction</v>
      </c>
      <c r="K503" s="76" t="str">
        <f>IF(ISBLANK(INDEX('Policy Characteristics'!E:E,MATCH($C503,'Policy Characteristics'!$C:$C,0))),"",INDEX('Policy Characteristics'!E:E,MATCH($C503,'Policy Characteristics'!$C:$C,0)))</f>
        <v>elec capacity construction subsidy</v>
      </c>
      <c r="L503" s="205">
        <f>IF(ISBLANK(INDEX('Policy Characteristics'!F:F,MATCH($C503,'Policy Characteristics'!$C:$C,0))),"",INDEX('Policy Characteristics'!F:F,MATCH($C503,'Policy Characteristics'!$C:$C,0)))</f>
        <v>0</v>
      </c>
      <c r="M503" s="205">
        <f>IF(ISBLANK(INDEX('Policy Characteristics'!G:G,MATCH($C503,'Policy Characteristics'!$C:$C,0))),"",INDEX('Policy Characteristics'!G:G,MATCH($C503,'Policy Characteristics'!$C:$C,0)))</f>
        <v>0.95</v>
      </c>
      <c r="N503" s="205">
        <f>IF(ISBLANK(INDEX('Policy Characteristics'!H:H,MATCH($C503,'Policy Characteristics'!$C:$C,0))),"",INDEX('Policy Characteristics'!H:H,MATCH($C503,'Policy Characteristics'!$C:$C,0)))</f>
        <v>0.01</v>
      </c>
      <c r="O503" s="76" t="str">
        <f>IF(ISBLANK(INDEX('Policy Characteristics'!I:I,MATCH($C503,'Policy Characteristics'!$C:$C,0))),"",INDEX('Policy Characteristics'!I:I,MATCH($C503,'Policy Characteristics'!$C:$C,0)))</f>
        <v>% of construction cost</v>
      </c>
      <c r="P503" s="76" t="str">
        <f>IF(ISBLANK(INDEX('Policy Characteristics'!J:J,MATCH($C503,'Policy Characteristics'!$C:$C,0))),"",INDEX('Policy Characteristics'!J:J,MATCH($C503,'Policy Characteristics'!$C:$C,0)))</f>
        <v>**Description:** This policy is a subsidy paid by the government to electricity suppliers per unit of new capacity constructed.  This only applies to utilities, not distributed systems (such as rooftop solar). // **Guidance for setting values:** The U.S. provides clean electricity tax credits as part of the Inflation Reduction Act (IRA). Tax credits are claimed as either the Investment Tax Credit (per unit capacity) or Production Tax Credit (per unit electricity generation), depending on the plant type. The BAU assumes IRA tax credits will begin phasing out after the year 2036, when electricity sector emissions reach the target of 25% below 2022 levels. // **Nuclear:** The U.S. Federal Government has guaranteed billions of dollars of loans for the construction new nuclear plants and has funded billions of dollars of nuclear technology R&amp;D.  The construction of two new reactors at the Vogtle power plant, the only recently built nuclear energy project under construction in the U.S., received $12 billion in loan guarantees as of March 2019.  (Loan guarantees are not equivalent to subsidies dollar-for-dollar, but they lower the cost of construction by enabling the plant to access cheaper financing.) // **Solar Thermal:** We assume IRA tax credits of 41.6%, based on assumptions on which share of new plants qualify for various bonus credits. // **Biomass:** The U.S. Federal Government has collectively guaranteed billions of dollars of loans for the construction new biomass plants.    (Loan guarantees are not equivalent to subsidies dollar-for-dollar, but they lower the cost of construction by enabling the plant to access cheaper financing.) // **Geothermal:**  We assume IRA tax credits of 41.6%, based on assumptions on which share of new plants qualify for various bonus credits. // **Offshore Wind:**  We assume IRA tax credits of 41.6%, based on assumptions on which share of new plants qualify for various bonus credits.</v>
      </c>
      <c r="Q503" s="76" t="str">
        <f>IF(ISBLANK(INDEX('Policy Characteristics'!K:K,MATCH($C503,'Policy Characteristics'!$C:$C,0))),"",INDEX('Policy Characteristics'!K:K,MATCH($C503,'Policy Characteristics'!$C:$C,0)))</f>
        <v>electricity-sector-main.html#subsidies</v>
      </c>
      <c r="R503" s="76"/>
    </row>
    <row r="504" spans="1:19" s="76" customFormat="1" x14ac:dyDescent="0.25">
      <c r="A504" s="76" t="str">
        <f>IF(ISBLANK(INDEX('Policy Characteristics'!A:A,MATCH($C504,'Policy Characteristics'!$C:$C,0))),"",INDEX('Policy Characteristics'!A:A,MATCH($C504,'Policy Characteristics'!$C:$C,0)))</f>
        <v>Electricity Supply</v>
      </c>
      <c r="B504" s="200" t="str">
        <f>IF(ISBLANK(INDEX('Policy Characteristics'!B:B,MATCH($C504,'Policy Characteristics'!$C:$C,0))),"",INDEX('Policy Characteristics'!B:B,MATCH($C504,'Policy Characteristics'!$C:$C,0)))</f>
        <v>Subsidy for Electricity Production</v>
      </c>
      <c r="C504" t="s">
        <v>130</v>
      </c>
      <c r="D504" s="88" t="s">
        <v>445</v>
      </c>
      <c r="E504" s="88"/>
      <c r="F504" s="88" t="s">
        <v>444</v>
      </c>
      <c r="G504" s="78"/>
      <c r="H504" s="15">
        <v>1564</v>
      </c>
      <c r="I504" s="201" t="s">
        <v>44</v>
      </c>
      <c r="J504" s="202" t="str">
        <f>IF(ISBLANK(INDEX('Policy Characteristics'!D:D,MATCH($C504,'Policy Characteristics'!$C:$C,0))),"",INDEX('Policy Characteristics'!D:D,MATCH($C504,'Policy Characteristics'!$C:$C,0)))</f>
        <v>Subsidy for Electricity Production</v>
      </c>
      <c r="K504" s="76" t="str">
        <f>IF(ISBLANK(INDEX('Policy Characteristics'!E:E,MATCH($C504,'Policy Characteristics'!$C:$C,0))),"",INDEX('Policy Characteristics'!E:E,MATCH($C504,'Policy Characteristics'!$C:$C,0)))</f>
        <v>elec generation subsidy</v>
      </c>
      <c r="L504" s="76">
        <f>IF(ISBLANK(INDEX('Policy Characteristics'!F:F,MATCH($C504,'Policy Characteristics'!$C:$C,0))),"",INDEX('Policy Characteristics'!F:F,MATCH($C504,'Policy Characteristics'!$C:$C,0)))</f>
        <v>0</v>
      </c>
      <c r="M504" s="76">
        <f>IF(ISBLANK(INDEX('Policy Characteristics'!G:G,MATCH($C504,'Policy Characteristics'!$C:$C,0))),"",INDEX('Policy Characteristics'!G:G,MATCH($C504,'Policy Characteristics'!$C:$C,0)))</f>
        <v>60</v>
      </c>
      <c r="N504" s="76">
        <f>IF(ISBLANK(INDEX('Policy Characteristics'!H:H,MATCH($C504,'Policy Characteristics'!$C:$C,0))),"",INDEX('Policy Characteristics'!H:H,MATCH($C504,'Policy Characteristics'!$C:$C,0)))</f>
        <v>1</v>
      </c>
      <c r="O504" s="76" t="str">
        <f>IF(ISBLANK(INDEX('Policy Characteristics'!I:I,MATCH($C504,'Policy Characteristics'!$C:$C,0))),"",INDEX('Policy Characteristics'!I:I,MATCH($C504,'Policy Characteristics'!$C:$C,0)))</f>
        <v>$/MWh</v>
      </c>
      <c r="P504" s="76" t="str">
        <f>IF(ISBLANK(INDEX('Policy Characteristics'!J:J,MATCH($C504,'Policy Characteristics'!$C:$C,0))),"",INDEX('Policy Characteristics'!J:J,MATCH($C504,'Policy Characteristics'!$C:$C,0)))</f>
        <v>**Description:** This policy is a subsidy paid by the government to suppliers of electricity per unit of electricity generated from the selected plant type(s).This is in addition to subsidies that exist in the BAU scenario.  // **Guidance for setting values:** The U.S. provides clean electricity tax credits as part of the Inflation Reduction Act (IRA). The BAU assumes IRA tax credits will begin phasing out after the year 2039, when electricity sector emissions reach the target of 25% below 2022 levels. Tax credits are claimed as either the Investment Tax Credit (per unit capacity) or Production Tax Credit (per unit electricity generation), depending on the plant type. // Also note that the Energy Policy Simulator chooses which new power plants to build based on lifetime plant costs, and the PTC is only available for the first 10 years of a project. // **Nuclear:** We assume roughly $10/MWh worth of incentives for nuclear in our BAU as part of the IRA and the Infrastructure Investment and Jobs Act. // **Onshore Wind:** We assume IRA tax credits of roughly $20.50 per MWh, based on assumptions on which share of new plants qualify for various bonus credits. // **Solar PV:**  We assume IRA tax credits of roughly $24.50, based on assumptions on which share of new plants qualify for various bonus credits.</v>
      </c>
      <c r="Q504" s="76" t="str">
        <f>IF(ISBLANK(INDEX('Policy Characteristics'!K:K,MATCH($C504,'Policy Characteristics'!$C:$C,0))),"",INDEX('Policy Characteristics'!K:K,MATCH($C504,'Policy Characteristics'!$C:$C,0)))</f>
        <v>electricity-sector-main.html#subsidies</v>
      </c>
      <c r="R504" s="76" t="str">
        <f>IF(ISBLANK(INDEX('Policy Characteristics'!L:L,MATCH($C504,'Policy Characteristics'!$C:$C,0))),"",INDEX('Policy Characteristics'!L:L,MATCH($C504,'Policy Characteristics'!$C:$C,0)))</f>
        <v>subsidy-for-electricity-production.html</v>
      </c>
      <c r="S504" s="78"/>
    </row>
    <row r="505" spans="1:19" x14ac:dyDescent="0.25">
      <c r="A505" s="76" t="str">
        <f>IF(ISBLANK(INDEX('Policy Characteristics'!A:A,MATCH($C505,'Policy Characteristics'!$C:$C,0))),"",INDEX('Policy Characteristics'!A:A,MATCH($C505,'Policy Characteristics'!$C:$C,0)))</f>
        <v>Electricity Supply</v>
      </c>
      <c r="B505" s="200" t="str">
        <f>IF(ISBLANK(INDEX('Policy Characteristics'!B:B,MATCH($C505,'Policy Characteristics'!$C:$C,0))),"",INDEX('Policy Characteristics'!B:B,MATCH($C505,'Policy Characteristics'!$C:$C,0)))</f>
        <v>Subsidy for Electricity Production</v>
      </c>
      <c r="C505" s="76" t="str">
        <f t="shared" ref="C505:C527" si="22">$C$504</f>
        <v>Subsidy for Elec Production by Fuel</v>
      </c>
      <c r="D505" s="78" t="s">
        <v>1656</v>
      </c>
      <c r="E505" s="88"/>
      <c r="F505" s="78" t="s">
        <v>1597</v>
      </c>
      <c r="G505" s="78"/>
      <c r="H505" s="15">
        <v>1566</v>
      </c>
      <c r="I505" s="201" t="s">
        <v>44</v>
      </c>
      <c r="J505" s="202" t="str">
        <f>IF(ISBLANK(INDEX('Policy Characteristics'!D:D,MATCH($C505,'Policy Characteristics'!$C:$C,0))),"",INDEX('Policy Characteristics'!D:D,MATCH($C505,'Policy Characteristics'!$C:$C,0)))</f>
        <v>Subsidy for Electricity Production</v>
      </c>
      <c r="K505" s="76" t="str">
        <f>IF(ISBLANK(INDEX('Policy Characteristics'!E:E,MATCH($C505,'Policy Characteristics'!$C:$C,0))),"",INDEX('Policy Characteristics'!E:E,MATCH($C505,'Policy Characteristics'!$C:$C,0)))</f>
        <v>elec generation subsidy</v>
      </c>
      <c r="L505" s="76">
        <f>IF(ISBLANK(INDEX('Policy Characteristics'!F:F,MATCH($C505,'Policy Characteristics'!$C:$C,0))),"",INDEX('Policy Characteristics'!F:F,MATCH($C505,'Policy Characteristics'!$C:$C,0)))</f>
        <v>0</v>
      </c>
      <c r="M505" s="76">
        <f>IF(ISBLANK(INDEX('Policy Characteristics'!G:G,MATCH($C505,'Policy Characteristics'!$C:$C,0))),"",INDEX('Policy Characteristics'!G:G,MATCH($C505,'Policy Characteristics'!$C:$C,0)))</f>
        <v>60</v>
      </c>
      <c r="N505" s="76">
        <f>IF(ISBLANK(INDEX('Policy Characteristics'!H:H,MATCH($C505,'Policy Characteristics'!$C:$C,0))),"",INDEX('Policy Characteristics'!H:H,MATCH($C505,'Policy Characteristics'!$C:$C,0)))</f>
        <v>1</v>
      </c>
      <c r="O505" s="76" t="str">
        <f>IF(ISBLANK(INDEX('Policy Characteristics'!I:I,MATCH($C505,'Policy Characteristics'!$C:$C,0))),"",INDEX('Policy Characteristics'!I:I,MATCH($C505,'Policy Characteristics'!$C:$C,0)))</f>
        <v>$/MWh</v>
      </c>
      <c r="P505" s="76" t="str">
        <f>IF(ISBLANK(INDEX('Policy Characteristics'!J:J,MATCH($C505,'Policy Characteristics'!$C:$C,0))),"",INDEX('Policy Characteristics'!J:J,MATCH($C505,'Policy Characteristics'!$C:$C,0)))</f>
        <v>**Description:** This policy is a subsidy paid by the government to suppliers of electricity per unit of electricity generated from the selected plant type(s).This is in addition to subsidies that exist in the BAU scenario.  // **Guidance for setting values:** The U.S. provides clean electricity tax credits as part of the Inflation Reduction Act (IRA). The BAU assumes IRA tax credits will begin phasing out after the year 2039, when electricity sector emissions reach the target of 25% below 2022 levels. Tax credits are claimed as either the Investment Tax Credit (per unit capacity) or Production Tax Credit (per unit electricity generation), depending on the plant type. // Also note that the Energy Policy Simulator chooses which new power plants to build based on lifetime plant costs, and the PTC is only available for the first 10 years of a project. // **Nuclear:** We assume roughly $10/MWh worth of incentives for nuclear in our BAU as part of the IRA and the Infrastructure Investment and Jobs Act. // **Onshore Wind:** We assume IRA tax credits of roughly $20.50 per MWh, based on assumptions on which share of new plants qualify for various bonus credits. // **Solar PV:**  We assume IRA tax credits of roughly $24.50, based on assumptions on which share of new plants qualify for various bonus credits.</v>
      </c>
      <c r="Q505" s="76" t="str">
        <f>IF(ISBLANK(INDEX('Policy Characteristics'!K:K,MATCH($C505,'Policy Characteristics'!$C:$C,0))),"",INDEX('Policy Characteristics'!K:K,MATCH($C505,'Policy Characteristics'!$C:$C,0)))</f>
        <v>electricity-sector-main.html#subsidies</v>
      </c>
      <c r="R505" s="76" t="str">
        <f>IF(ISBLANK(INDEX('Policy Characteristics'!L:L,MATCH($C505,'Policy Characteristics'!$C:$C,0))),"",INDEX('Policy Characteristics'!L:L,MATCH($C505,'Policy Characteristics'!$C:$C,0)))</f>
        <v>subsidy-for-electricity-production.html</v>
      </c>
      <c r="S505" s="78"/>
    </row>
    <row r="506" spans="1:19" x14ac:dyDescent="0.25">
      <c r="A506" s="76" t="str">
        <f>IF(ISBLANK(INDEX('Policy Characteristics'!A:A,MATCH($C506,'Policy Characteristics'!$C:$C,0))),"",INDEX('Policy Characteristics'!A:A,MATCH($C506,'Policy Characteristics'!$C:$C,0)))</f>
        <v>Electricity Supply</v>
      </c>
      <c r="B506" s="200" t="str">
        <f>IF(ISBLANK(INDEX('Policy Characteristics'!B:B,MATCH($C506,'Policy Characteristics'!$C:$C,0))),"",INDEX('Policy Characteristics'!B:B,MATCH($C506,'Policy Characteristics'!$C:$C,0)))</f>
        <v>Subsidy for Electricity Production</v>
      </c>
      <c r="C506" s="76" t="str">
        <f t="shared" si="22"/>
        <v>Subsidy for Elec Production by Fuel</v>
      </c>
      <c r="D506" s="78" t="s">
        <v>1657</v>
      </c>
      <c r="E506" s="88"/>
      <c r="F506" s="78" t="s">
        <v>1598</v>
      </c>
      <c r="G506" s="78"/>
      <c r="H506" s="15">
        <v>1796</v>
      </c>
      <c r="I506" s="201" t="s">
        <v>44</v>
      </c>
      <c r="J506" s="202" t="str">
        <f>IF(ISBLANK(INDEX('Policy Characteristics'!D:D,MATCH($C506,'Policy Characteristics'!$C:$C,0))),"",INDEX('Policy Characteristics'!D:D,MATCH($C506,'Policy Characteristics'!$C:$C,0)))</f>
        <v>Subsidy for Electricity Production</v>
      </c>
      <c r="K506" s="76" t="str">
        <f>IF(ISBLANK(INDEX('Policy Characteristics'!E:E,MATCH($C506,'Policy Characteristics'!$C:$C,0))),"",INDEX('Policy Characteristics'!E:E,MATCH($C506,'Policy Characteristics'!$C:$C,0)))</f>
        <v>elec generation subsidy</v>
      </c>
      <c r="L506" s="76">
        <f>IF(ISBLANK(INDEX('Policy Characteristics'!F:F,MATCH($C506,'Policy Characteristics'!$C:$C,0))),"",INDEX('Policy Characteristics'!F:F,MATCH($C506,'Policy Characteristics'!$C:$C,0)))</f>
        <v>0</v>
      </c>
      <c r="M506" s="76">
        <f>IF(ISBLANK(INDEX('Policy Characteristics'!G:G,MATCH($C506,'Policy Characteristics'!$C:$C,0))),"",INDEX('Policy Characteristics'!G:G,MATCH($C506,'Policy Characteristics'!$C:$C,0)))</f>
        <v>60</v>
      </c>
      <c r="N506" s="76">
        <f>IF(ISBLANK(INDEX('Policy Characteristics'!H:H,MATCH($C506,'Policy Characteristics'!$C:$C,0))),"",INDEX('Policy Characteristics'!H:H,MATCH($C506,'Policy Characteristics'!$C:$C,0)))</f>
        <v>1</v>
      </c>
      <c r="O506" s="76" t="str">
        <f>IF(ISBLANK(INDEX('Policy Characteristics'!I:I,MATCH($C506,'Policy Characteristics'!$C:$C,0))),"",INDEX('Policy Characteristics'!I:I,MATCH($C506,'Policy Characteristics'!$C:$C,0)))</f>
        <v>$/MWh</v>
      </c>
      <c r="P506" s="76" t="str">
        <f>IF(ISBLANK(INDEX('Policy Characteristics'!J:J,MATCH($C506,'Policy Characteristics'!$C:$C,0))),"",INDEX('Policy Characteristics'!J:J,MATCH($C506,'Policy Characteristics'!$C:$C,0)))</f>
        <v>**Description:** This policy is a subsidy paid by the government to suppliers of electricity per unit of electricity generated from the selected plant type(s).This is in addition to subsidies that exist in the BAU scenario.  // **Guidance for setting values:** The U.S. provides clean electricity tax credits as part of the Inflation Reduction Act (IRA). The BAU assumes IRA tax credits will begin phasing out after the year 2039, when electricity sector emissions reach the target of 25% below 2022 levels. Tax credits are claimed as either the Investment Tax Credit (per unit capacity) or Production Tax Credit (per unit electricity generation), depending on the plant type. // Also note that the Energy Policy Simulator chooses which new power plants to build based on lifetime plant costs, and the PTC is only available for the first 10 years of a project. // **Nuclear:** We assume roughly $10/MWh worth of incentives for nuclear in our BAU as part of the IRA and the Infrastructure Investment and Jobs Act. // **Onshore Wind:** We assume IRA tax credits of roughly $20.50 per MWh, based on assumptions on which share of new plants qualify for various bonus credits. // **Solar PV:**  We assume IRA tax credits of roughly $24.50, based on assumptions on which share of new plants qualify for various bonus credits.</v>
      </c>
      <c r="Q506" s="76" t="str">
        <f>IF(ISBLANK(INDEX('Policy Characteristics'!K:K,MATCH($C506,'Policy Characteristics'!$C:$C,0))),"",INDEX('Policy Characteristics'!K:K,MATCH($C506,'Policy Characteristics'!$C:$C,0)))</f>
        <v>electricity-sector-main.html#subsidies</v>
      </c>
      <c r="R506" s="76" t="str">
        <f>IF(ISBLANK(INDEX('Policy Characteristics'!L:L,MATCH($C506,'Policy Characteristics'!$C:$C,0))),"",INDEX('Policy Characteristics'!L:L,MATCH($C506,'Policy Characteristics'!$C:$C,0)))</f>
        <v>subsidy-for-electricity-production.html</v>
      </c>
      <c r="S506" s="78"/>
    </row>
    <row r="507" spans="1:19" x14ac:dyDescent="0.25">
      <c r="A507" s="76" t="str">
        <f>IF(ISBLANK(INDEX('Policy Characteristics'!A:A,MATCH($C507,'Policy Characteristics'!$C:$C,0))),"",INDEX('Policy Characteristics'!A:A,MATCH($C507,'Policy Characteristics'!$C:$C,0)))</f>
        <v>Electricity Supply</v>
      </c>
      <c r="B507" s="200" t="str">
        <f>IF(ISBLANK(INDEX('Policy Characteristics'!B:B,MATCH($C507,'Policy Characteristics'!$C:$C,0))),"",INDEX('Policy Characteristics'!B:B,MATCH($C507,'Policy Characteristics'!$C:$C,0)))</f>
        <v>Subsidy for Electricity Production</v>
      </c>
      <c r="C507" s="76" t="str">
        <f t="shared" si="22"/>
        <v>Subsidy for Elec Production by Fuel</v>
      </c>
      <c r="D507" s="78" t="s">
        <v>76</v>
      </c>
      <c r="E507" s="88"/>
      <c r="F507" s="78" t="s">
        <v>1667</v>
      </c>
      <c r="G507" s="78"/>
      <c r="H507" s="15">
        <v>1568</v>
      </c>
      <c r="I507" s="213" t="s">
        <v>43</v>
      </c>
      <c r="J507" s="202" t="str">
        <f>IF(ISBLANK(INDEX('Policy Characteristics'!D:D,MATCH($C507,'Policy Characteristics'!$C:$C,0))),"",INDEX('Policy Characteristics'!D:D,MATCH($C507,'Policy Characteristics'!$C:$C,0)))</f>
        <v>Subsidy for Electricity Production</v>
      </c>
      <c r="K507" s="76" t="str">
        <f>IF(ISBLANK(INDEX('Policy Characteristics'!E:E,MATCH($C507,'Policy Characteristics'!$C:$C,0))),"",INDEX('Policy Characteristics'!E:E,MATCH($C507,'Policy Characteristics'!$C:$C,0)))</f>
        <v>elec generation subsidy</v>
      </c>
      <c r="L507" s="76">
        <f>IF(ISBLANK(INDEX('Policy Characteristics'!F:F,MATCH($C507,'Policy Characteristics'!$C:$C,0))),"",INDEX('Policy Characteristics'!F:F,MATCH($C507,'Policy Characteristics'!$C:$C,0)))</f>
        <v>0</v>
      </c>
      <c r="M507" s="76">
        <f>IF(ISBLANK(INDEX('Policy Characteristics'!G:G,MATCH($C507,'Policy Characteristics'!$C:$C,0))),"",INDEX('Policy Characteristics'!G:G,MATCH($C507,'Policy Characteristics'!$C:$C,0)))</f>
        <v>60</v>
      </c>
      <c r="N507" s="76">
        <f>IF(ISBLANK(INDEX('Policy Characteristics'!H:H,MATCH($C507,'Policy Characteristics'!$C:$C,0))),"",INDEX('Policy Characteristics'!H:H,MATCH($C507,'Policy Characteristics'!$C:$C,0)))</f>
        <v>1</v>
      </c>
      <c r="O507" s="76" t="str">
        <f>IF(ISBLANK(INDEX('Policy Characteristics'!I:I,MATCH($C507,'Policy Characteristics'!$C:$C,0))),"",INDEX('Policy Characteristics'!I:I,MATCH($C507,'Policy Characteristics'!$C:$C,0)))</f>
        <v>$/MWh</v>
      </c>
      <c r="P507" s="76" t="str">
        <f>IF(ISBLANK(INDEX('Policy Characteristics'!J:J,MATCH($C507,'Policy Characteristics'!$C:$C,0))),"",INDEX('Policy Characteristics'!J:J,MATCH($C507,'Policy Characteristics'!$C:$C,0)))</f>
        <v>**Description:** This policy is a subsidy paid by the government to suppliers of electricity per unit of electricity generated from the selected plant type(s).This is in addition to subsidies that exist in the BAU scenario.  // **Guidance for setting values:** The U.S. provides clean electricity tax credits as part of the Inflation Reduction Act (IRA). The BAU assumes IRA tax credits will begin phasing out after the year 2039, when electricity sector emissions reach the target of 25% below 2022 levels. Tax credits are claimed as either the Investment Tax Credit (per unit capacity) or Production Tax Credit (per unit electricity generation), depending on the plant type. // Also note that the Energy Policy Simulator chooses which new power plants to build based on lifetime plant costs, and the PTC is only available for the first 10 years of a project. // **Nuclear:** We assume roughly $10/MWh worth of incentives for nuclear in our BAU as part of the IRA and the Infrastructure Investment and Jobs Act. // **Onshore Wind:** We assume IRA tax credits of roughly $20.50 per MWh, based on assumptions on which share of new plants qualify for various bonus credits. // **Solar PV:**  We assume IRA tax credits of roughly $24.50, based on assumptions on which share of new plants qualify for various bonus credits.</v>
      </c>
      <c r="Q507" s="76" t="str">
        <f>IF(ISBLANK(INDEX('Policy Characteristics'!K:K,MATCH($C507,'Policy Characteristics'!$C:$C,0))),"",INDEX('Policy Characteristics'!K:K,MATCH($C507,'Policy Characteristics'!$C:$C,0)))</f>
        <v>electricity-sector-main.html#subsidies</v>
      </c>
      <c r="R507" s="76" t="str">
        <f>IF(ISBLANK(INDEX('Policy Characteristics'!L:L,MATCH($C507,'Policy Characteristics'!$C:$C,0))),"",INDEX('Policy Characteristics'!L:L,MATCH($C507,'Policy Characteristics'!$C:$C,0)))</f>
        <v>subsidy-for-electricity-production.html</v>
      </c>
      <c r="S507" s="78"/>
    </row>
    <row r="508" spans="1:19" x14ac:dyDescent="0.25">
      <c r="A508" s="76" t="str">
        <f>IF(ISBLANK(INDEX('Policy Characteristics'!A:A,MATCH($C508,'Policy Characteristics'!$C:$C,0))),"",INDEX('Policy Characteristics'!A:A,MATCH($C508,'Policy Characteristics'!$C:$C,0)))</f>
        <v>Electricity Supply</v>
      </c>
      <c r="B508" s="200" t="str">
        <f>IF(ISBLANK(INDEX('Policy Characteristics'!B:B,MATCH($C508,'Policy Characteristics'!$C:$C,0))),"",INDEX('Policy Characteristics'!B:B,MATCH($C508,'Policy Characteristics'!$C:$C,0)))</f>
        <v>Subsidy for Electricity Production</v>
      </c>
      <c r="C508" s="76" t="str">
        <f t="shared" si="22"/>
        <v>Subsidy for Elec Production by Fuel</v>
      </c>
      <c r="D508" s="78" t="s">
        <v>77</v>
      </c>
      <c r="E508" s="88"/>
      <c r="F508" s="78" t="s">
        <v>89</v>
      </c>
      <c r="G508" s="78"/>
      <c r="H508" s="15">
        <v>1570</v>
      </c>
      <c r="I508" s="213" t="s">
        <v>43</v>
      </c>
      <c r="J508" s="202" t="str">
        <f>IF(ISBLANK(INDEX('Policy Characteristics'!D:D,MATCH($C508,'Policy Characteristics'!$C:$C,0))),"",INDEX('Policy Characteristics'!D:D,MATCH($C508,'Policy Characteristics'!$C:$C,0)))</f>
        <v>Subsidy for Electricity Production</v>
      </c>
      <c r="K508" s="76" t="str">
        <f>IF(ISBLANK(INDEX('Policy Characteristics'!E:E,MATCH($C508,'Policy Characteristics'!$C:$C,0))),"",INDEX('Policy Characteristics'!E:E,MATCH($C508,'Policy Characteristics'!$C:$C,0)))</f>
        <v>elec generation subsidy</v>
      </c>
      <c r="L508" s="76">
        <f>IF(ISBLANK(INDEX('Policy Characteristics'!F:F,MATCH($C508,'Policy Characteristics'!$C:$C,0))),"",INDEX('Policy Characteristics'!F:F,MATCH($C508,'Policy Characteristics'!$C:$C,0)))</f>
        <v>0</v>
      </c>
      <c r="M508" s="76">
        <f>IF(ISBLANK(INDEX('Policy Characteristics'!G:G,MATCH($C508,'Policy Characteristics'!$C:$C,0))),"",INDEX('Policy Characteristics'!G:G,MATCH($C508,'Policy Characteristics'!$C:$C,0)))</f>
        <v>60</v>
      </c>
      <c r="N508" s="76">
        <f>IF(ISBLANK(INDEX('Policy Characteristics'!H:H,MATCH($C508,'Policy Characteristics'!$C:$C,0))),"",INDEX('Policy Characteristics'!H:H,MATCH($C508,'Policy Characteristics'!$C:$C,0)))</f>
        <v>1</v>
      </c>
      <c r="O508" s="76" t="str">
        <f>IF(ISBLANK(INDEX('Policy Characteristics'!I:I,MATCH($C508,'Policy Characteristics'!$C:$C,0))),"",INDEX('Policy Characteristics'!I:I,MATCH($C508,'Policy Characteristics'!$C:$C,0)))</f>
        <v>$/MWh</v>
      </c>
      <c r="P508" s="76" t="str">
        <f>IF(ISBLANK(INDEX('Policy Characteristics'!J:J,MATCH($C508,'Policy Characteristics'!$C:$C,0))),"",INDEX('Policy Characteristics'!J:J,MATCH($C508,'Policy Characteristics'!$C:$C,0)))</f>
        <v>**Description:** This policy is a subsidy paid by the government to suppliers of electricity per unit of electricity generated from the selected plant type(s).This is in addition to subsidies that exist in the BAU scenario.  // **Guidance for setting values:** The U.S. provides clean electricity tax credits as part of the Inflation Reduction Act (IRA). The BAU assumes IRA tax credits will begin phasing out after the year 2039, when electricity sector emissions reach the target of 25% below 2022 levels. Tax credits are claimed as either the Investment Tax Credit (per unit capacity) or Production Tax Credit (per unit electricity generation), depending on the plant type. // Also note that the Energy Policy Simulator chooses which new power plants to build based on lifetime plant costs, and the PTC is only available for the first 10 years of a project. // **Nuclear:** We assume roughly $10/MWh worth of incentives for nuclear in our BAU as part of the IRA and the Infrastructure Investment and Jobs Act. // **Onshore Wind:** We assume IRA tax credits of roughly $20.50 per MWh, based on assumptions on which share of new plants qualify for various bonus credits. // **Solar PV:**  We assume IRA tax credits of roughly $24.50, based on assumptions on which share of new plants qualify for various bonus credits.</v>
      </c>
      <c r="Q508" s="76" t="str">
        <f>IF(ISBLANK(INDEX('Policy Characteristics'!K:K,MATCH($C508,'Policy Characteristics'!$C:$C,0))),"",INDEX('Policy Characteristics'!K:K,MATCH($C508,'Policy Characteristics'!$C:$C,0)))</f>
        <v>electricity-sector-main.html#subsidies</v>
      </c>
      <c r="R508" s="76" t="str">
        <f>IF(ISBLANK(INDEX('Policy Characteristics'!L:L,MATCH($C508,'Policy Characteristics'!$C:$C,0))),"",INDEX('Policy Characteristics'!L:L,MATCH($C508,'Policy Characteristics'!$C:$C,0)))</f>
        <v>subsidy-for-electricity-production.html</v>
      </c>
      <c r="S508" s="78"/>
    </row>
    <row r="509" spans="1:19" x14ac:dyDescent="0.25">
      <c r="A509" s="76" t="str">
        <f>IF(ISBLANK(INDEX('Policy Characteristics'!A:A,MATCH($C509,'Policy Characteristics'!$C:$C,0))),"",INDEX('Policy Characteristics'!A:A,MATCH($C509,'Policy Characteristics'!$C:$C,0)))</f>
        <v>Electricity Supply</v>
      </c>
      <c r="B509" s="200" t="str">
        <f>IF(ISBLANK(INDEX('Policy Characteristics'!B:B,MATCH($C509,'Policy Characteristics'!$C:$C,0))),"",INDEX('Policy Characteristics'!B:B,MATCH($C509,'Policy Characteristics'!$C:$C,0)))</f>
        <v>Subsidy for Electricity Production</v>
      </c>
      <c r="C509" s="76" t="str">
        <f t="shared" si="22"/>
        <v>Subsidy for Elec Production by Fuel</v>
      </c>
      <c r="D509" s="78" t="s">
        <v>446</v>
      </c>
      <c r="E509" s="88"/>
      <c r="F509" s="78" t="s">
        <v>449</v>
      </c>
      <c r="G509" s="78"/>
      <c r="H509" s="15">
        <v>1572</v>
      </c>
      <c r="I509" s="213" t="s">
        <v>43</v>
      </c>
      <c r="J509" s="202" t="str">
        <f>IF(ISBLANK(INDEX('Policy Characteristics'!D:D,MATCH($C509,'Policy Characteristics'!$C:$C,0))),"",INDEX('Policy Characteristics'!D:D,MATCH($C509,'Policy Characteristics'!$C:$C,0)))</f>
        <v>Subsidy for Electricity Production</v>
      </c>
      <c r="K509" s="76" t="str">
        <f>IF(ISBLANK(INDEX('Policy Characteristics'!E:E,MATCH($C509,'Policy Characteristics'!$C:$C,0))),"",INDEX('Policy Characteristics'!E:E,MATCH($C509,'Policy Characteristics'!$C:$C,0)))</f>
        <v>elec generation subsidy</v>
      </c>
      <c r="L509" s="76">
        <f>IF(ISBLANK(INDEX('Policy Characteristics'!F:F,MATCH($C509,'Policy Characteristics'!$C:$C,0))),"",INDEX('Policy Characteristics'!F:F,MATCH($C509,'Policy Characteristics'!$C:$C,0)))</f>
        <v>0</v>
      </c>
      <c r="M509" s="76">
        <f>IF(ISBLANK(INDEX('Policy Characteristics'!G:G,MATCH($C509,'Policy Characteristics'!$C:$C,0))),"",INDEX('Policy Characteristics'!G:G,MATCH($C509,'Policy Characteristics'!$C:$C,0)))</f>
        <v>60</v>
      </c>
      <c r="N509" s="76">
        <f>IF(ISBLANK(INDEX('Policy Characteristics'!H:H,MATCH($C509,'Policy Characteristics'!$C:$C,0))),"",INDEX('Policy Characteristics'!H:H,MATCH($C509,'Policy Characteristics'!$C:$C,0)))</f>
        <v>1</v>
      </c>
      <c r="O509" s="76" t="str">
        <f>IF(ISBLANK(INDEX('Policy Characteristics'!I:I,MATCH($C509,'Policy Characteristics'!$C:$C,0))),"",INDEX('Policy Characteristics'!I:I,MATCH($C509,'Policy Characteristics'!$C:$C,0)))</f>
        <v>$/MWh</v>
      </c>
      <c r="P509" s="76" t="str">
        <f>IF(ISBLANK(INDEX('Policy Characteristics'!J:J,MATCH($C509,'Policy Characteristics'!$C:$C,0))),"",INDEX('Policy Characteristics'!J:J,MATCH($C509,'Policy Characteristics'!$C:$C,0)))</f>
        <v>**Description:** This policy is a subsidy paid by the government to suppliers of electricity per unit of electricity generated from the selected plant type(s).This is in addition to subsidies that exist in the BAU scenario.  // **Guidance for setting values:** The U.S. provides clean electricity tax credits as part of the Inflation Reduction Act (IRA). The BAU assumes IRA tax credits will begin phasing out after the year 2039, when electricity sector emissions reach the target of 25% below 2022 levels. Tax credits are claimed as either the Investment Tax Credit (per unit capacity) or Production Tax Credit (per unit electricity generation), depending on the plant type. // Also note that the Energy Policy Simulator chooses which new power plants to build based on lifetime plant costs, and the PTC is only available for the first 10 years of a project. // **Nuclear:** We assume roughly $10/MWh worth of incentives for nuclear in our BAU as part of the IRA and the Infrastructure Investment and Jobs Act. // **Onshore Wind:** We assume IRA tax credits of roughly $20.50 per MWh, based on assumptions on which share of new plants qualify for various bonus credits. // **Solar PV:**  We assume IRA tax credits of roughly $24.50, based on assumptions on which share of new plants qualify for various bonus credits.</v>
      </c>
      <c r="Q509" s="76" t="str">
        <f>IF(ISBLANK(INDEX('Policy Characteristics'!K:K,MATCH($C509,'Policy Characteristics'!$C:$C,0))),"",INDEX('Policy Characteristics'!K:K,MATCH($C509,'Policy Characteristics'!$C:$C,0)))</f>
        <v>electricity-sector-main.html#subsidies</v>
      </c>
      <c r="R509" s="76" t="str">
        <f>IF(ISBLANK(INDEX('Policy Characteristics'!L:L,MATCH($C509,'Policy Characteristics'!$C:$C,0))),"",INDEX('Policy Characteristics'!L:L,MATCH($C509,'Policy Characteristics'!$C:$C,0)))</f>
        <v>subsidy-for-electricity-production.html</v>
      </c>
      <c r="S509" s="78"/>
    </row>
    <row r="510" spans="1:19" x14ac:dyDescent="0.25">
      <c r="A510" s="76" t="str">
        <f>IF(ISBLANK(INDEX('Policy Characteristics'!A:A,MATCH($C510,'Policy Characteristics'!$C:$C,0))),"",INDEX('Policy Characteristics'!A:A,MATCH($C510,'Policy Characteristics'!$C:$C,0)))</f>
        <v>Electricity Supply</v>
      </c>
      <c r="B510" s="200" t="str">
        <f>IF(ISBLANK(INDEX('Policy Characteristics'!B:B,MATCH($C510,'Policy Characteristics'!$C:$C,0))),"",INDEX('Policy Characteristics'!B:B,MATCH($C510,'Policy Characteristics'!$C:$C,0)))</f>
        <v>Subsidy for Electricity Production</v>
      </c>
      <c r="C510" s="76" t="str">
        <f t="shared" si="22"/>
        <v>Subsidy for Elec Production by Fuel</v>
      </c>
      <c r="D510" s="78" t="s">
        <v>78</v>
      </c>
      <c r="E510" s="88"/>
      <c r="F510" s="78" t="s">
        <v>90</v>
      </c>
      <c r="G510" s="78"/>
      <c r="H510" s="15">
        <v>1574</v>
      </c>
      <c r="I510" s="213" t="s">
        <v>43</v>
      </c>
      <c r="J510" s="202" t="str">
        <f>IF(ISBLANK(INDEX('Policy Characteristics'!D:D,MATCH($C510,'Policy Characteristics'!$C:$C,0))),"",INDEX('Policy Characteristics'!D:D,MATCH($C510,'Policy Characteristics'!$C:$C,0)))</f>
        <v>Subsidy for Electricity Production</v>
      </c>
      <c r="K510" s="76" t="str">
        <f>IF(ISBLANK(INDEX('Policy Characteristics'!E:E,MATCH($C510,'Policy Characteristics'!$C:$C,0))),"",INDEX('Policy Characteristics'!E:E,MATCH($C510,'Policy Characteristics'!$C:$C,0)))</f>
        <v>elec generation subsidy</v>
      </c>
      <c r="L510" s="76">
        <f>IF(ISBLANK(INDEX('Policy Characteristics'!F:F,MATCH($C510,'Policy Characteristics'!$C:$C,0))),"",INDEX('Policy Characteristics'!F:F,MATCH($C510,'Policy Characteristics'!$C:$C,0)))</f>
        <v>0</v>
      </c>
      <c r="M510" s="76">
        <f>IF(ISBLANK(INDEX('Policy Characteristics'!G:G,MATCH($C510,'Policy Characteristics'!$C:$C,0))),"",INDEX('Policy Characteristics'!G:G,MATCH($C510,'Policy Characteristics'!$C:$C,0)))</f>
        <v>60</v>
      </c>
      <c r="N510" s="76">
        <f>IF(ISBLANK(INDEX('Policy Characteristics'!H:H,MATCH($C510,'Policy Characteristics'!$C:$C,0))),"",INDEX('Policy Characteristics'!H:H,MATCH($C510,'Policy Characteristics'!$C:$C,0)))</f>
        <v>1</v>
      </c>
      <c r="O510" s="76" t="str">
        <f>IF(ISBLANK(INDEX('Policy Characteristics'!I:I,MATCH($C510,'Policy Characteristics'!$C:$C,0))),"",INDEX('Policy Characteristics'!I:I,MATCH($C510,'Policy Characteristics'!$C:$C,0)))</f>
        <v>$/MWh</v>
      </c>
      <c r="P510" s="76" t="str">
        <f>IF(ISBLANK(INDEX('Policy Characteristics'!J:J,MATCH($C510,'Policy Characteristics'!$C:$C,0))),"",INDEX('Policy Characteristics'!J:J,MATCH($C510,'Policy Characteristics'!$C:$C,0)))</f>
        <v>**Description:** This policy is a subsidy paid by the government to suppliers of electricity per unit of electricity generated from the selected plant type(s).This is in addition to subsidies that exist in the BAU scenario.  // **Guidance for setting values:** The U.S. provides clean electricity tax credits as part of the Inflation Reduction Act (IRA). The BAU assumes IRA tax credits will begin phasing out after the year 2039, when electricity sector emissions reach the target of 25% below 2022 levels. Tax credits are claimed as either the Investment Tax Credit (per unit capacity) or Production Tax Credit (per unit electricity generation), depending on the plant type. // Also note that the Energy Policy Simulator chooses which new power plants to build based on lifetime plant costs, and the PTC is only available for the first 10 years of a project. // **Nuclear:** We assume roughly $10/MWh worth of incentives for nuclear in our BAU as part of the IRA and the Infrastructure Investment and Jobs Act. // **Onshore Wind:** We assume IRA tax credits of roughly $20.50 per MWh, based on assumptions on which share of new plants qualify for various bonus credits. // **Solar PV:**  We assume IRA tax credits of roughly $24.50, based on assumptions on which share of new plants qualify for various bonus credits.</v>
      </c>
      <c r="Q510" s="76" t="str">
        <f>IF(ISBLANK(INDEX('Policy Characteristics'!K:K,MATCH($C510,'Policy Characteristics'!$C:$C,0))),"",INDEX('Policy Characteristics'!K:K,MATCH($C510,'Policy Characteristics'!$C:$C,0)))</f>
        <v>electricity-sector-main.html#subsidies</v>
      </c>
      <c r="R510" s="76" t="str">
        <f>IF(ISBLANK(INDEX('Policy Characteristics'!L:L,MATCH($C510,'Policy Characteristics'!$C:$C,0))),"",INDEX('Policy Characteristics'!L:L,MATCH($C510,'Policy Characteristics'!$C:$C,0)))</f>
        <v>subsidy-for-electricity-production.html</v>
      </c>
      <c r="S510" s="78"/>
    </row>
    <row r="511" spans="1:19" x14ac:dyDescent="0.25">
      <c r="A511" s="76" t="str">
        <f>IF(ISBLANK(INDEX('Policy Characteristics'!A:A,MATCH($C511,'Policy Characteristics'!$C:$C,0))),"",INDEX('Policy Characteristics'!A:A,MATCH($C511,'Policy Characteristics'!$C:$C,0)))</f>
        <v>Electricity Supply</v>
      </c>
      <c r="B511" s="200" t="str">
        <f>IF(ISBLANK(INDEX('Policy Characteristics'!B:B,MATCH($C511,'Policy Characteristics'!$C:$C,0))),"",INDEX('Policy Characteristics'!B:B,MATCH($C511,'Policy Characteristics'!$C:$C,0)))</f>
        <v>Subsidy for Electricity Production</v>
      </c>
      <c r="C511" s="76" t="str">
        <f t="shared" si="22"/>
        <v>Subsidy for Elec Production by Fuel</v>
      </c>
      <c r="D511" s="78" t="s">
        <v>79</v>
      </c>
      <c r="E511" s="88"/>
      <c r="F511" s="78" t="s">
        <v>91</v>
      </c>
      <c r="G511" s="78"/>
      <c r="H511" s="15">
        <v>1576</v>
      </c>
      <c r="I511" s="213" t="s">
        <v>43</v>
      </c>
      <c r="J511" s="202" t="str">
        <f>IF(ISBLANK(INDEX('Policy Characteristics'!D:D,MATCH($C511,'Policy Characteristics'!$C:$C,0))),"",INDEX('Policy Characteristics'!D:D,MATCH($C511,'Policy Characteristics'!$C:$C,0)))</f>
        <v>Subsidy for Electricity Production</v>
      </c>
      <c r="K511" s="76" t="str">
        <f>IF(ISBLANK(INDEX('Policy Characteristics'!E:E,MATCH($C511,'Policy Characteristics'!$C:$C,0))),"",INDEX('Policy Characteristics'!E:E,MATCH($C511,'Policy Characteristics'!$C:$C,0)))</f>
        <v>elec generation subsidy</v>
      </c>
      <c r="L511" s="76">
        <f>IF(ISBLANK(INDEX('Policy Characteristics'!F:F,MATCH($C511,'Policy Characteristics'!$C:$C,0))),"",INDEX('Policy Characteristics'!F:F,MATCH($C511,'Policy Characteristics'!$C:$C,0)))</f>
        <v>0</v>
      </c>
      <c r="M511" s="76">
        <f>IF(ISBLANK(INDEX('Policy Characteristics'!G:G,MATCH($C511,'Policy Characteristics'!$C:$C,0))),"",INDEX('Policy Characteristics'!G:G,MATCH($C511,'Policy Characteristics'!$C:$C,0)))</f>
        <v>60</v>
      </c>
      <c r="N511" s="76">
        <f>IF(ISBLANK(INDEX('Policy Characteristics'!H:H,MATCH($C511,'Policy Characteristics'!$C:$C,0))),"",INDEX('Policy Characteristics'!H:H,MATCH($C511,'Policy Characteristics'!$C:$C,0)))</f>
        <v>1</v>
      </c>
      <c r="O511" s="76" t="str">
        <f>IF(ISBLANK(INDEX('Policy Characteristics'!I:I,MATCH($C511,'Policy Characteristics'!$C:$C,0))),"",INDEX('Policy Characteristics'!I:I,MATCH($C511,'Policy Characteristics'!$C:$C,0)))</f>
        <v>$/MWh</v>
      </c>
      <c r="P511" s="76" t="str">
        <f>IF(ISBLANK(INDEX('Policy Characteristics'!J:J,MATCH($C511,'Policy Characteristics'!$C:$C,0))),"",INDEX('Policy Characteristics'!J:J,MATCH($C511,'Policy Characteristics'!$C:$C,0)))</f>
        <v>**Description:** This policy is a subsidy paid by the government to suppliers of electricity per unit of electricity generated from the selected plant type(s).This is in addition to subsidies that exist in the BAU scenario.  // **Guidance for setting values:** The U.S. provides clean electricity tax credits as part of the Inflation Reduction Act (IRA). The BAU assumes IRA tax credits will begin phasing out after the year 2039, when electricity sector emissions reach the target of 25% below 2022 levels. Tax credits are claimed as either the Investment Tax Credit (per unit capacity) or Production Tax Credit (per unit electricity generation), depending on the plant type. // Also note that the Energy Policy Simulator chooses which new power plants to build based on lifetime plant costs, and the PTC is only available for the first 10 years of a project. // **Nuclear:** We assume roughly $10/MWh worth of incentives for nuclear in our BAU as part of the IRA and the Infrastructure Investment and Jobs Act. // **Onshore Wind:** We assume IRA tax credits of roughly $20.50 per MWh, based on assumptions on which share of new plants qualify for various bonus credits. // **Solar PV:**  We assume IRA tax credits of roughly $24.50, based on assumptions on which share of new plants qualify for various bonus credits.</v>
      </c>
      <c r="Q511" s="76" t="str">
        <f>IF(ISBLANK(INDEX('Policy Characteristics'!K:K,MATCH($C511,'Policy Characteristics'!$C:$C,0))),"",INDEX('Policy Characteristics'!K:K,MATCH($C511,'Policy Characteristics'!$C:$C,0)))</f>
        <v>electricity-sector-main.html#subsidies</v>
      </c>
      <c r="R511" s="76" t="str">
        <f>IF(ISBLANK(INDEX('Policy Characteristics'!L:L,MATCH($C511,'Policy Characteristics'!$C:$C,0))),"",INDEX('Policy Characteristics'!L:L,MATCH($C511,'Policy Characteristics'!$C:$C,0)))</f>
        <v>subsidy-for-electricity-production.html</v>
      </c>
      <c r="S511" s="78"/>
    </row>
    <row r="512" spans="1:19" x14ac:dyDescent="0.25">
      <c r="A512" s="76" t="str">
        <f>IF(ISBLANK(INDEX('Policy Characteristics'!A:A,MATCH($C512,'Policy Characteristics'!$C:$C,0))),"",INDEX('Policy Characteristics'!A:A,MATCH($C512,'Policy Characteristics'!$C:$C,0)))</f>
        <v>Electricity Supply</v>
      </c>
      <c r="B512" s="200" t="str">
        <f>IF(ISBLANK(INDEX('Policy Characteristics'!B:B,MATCH($C512,'Policy Characteristics'!$C:$C,0))),"",INDEX('Policy Characteristics'!B:B,MATCH($C512,'Policy Characteristics'!$C:$C,0)))</f>
        <v>Subsidy for Electricity Production</v>
      </c>
      <c r="C512" s="76" t="str">
        <f t="shared" si="22"/>
        <v>Subsidy for Elec Production by Fuel</v>
      </c>
      <c r="D512" s="78" t="s">
        <v>80</v>
      </c>
      <c r="E512" s="88"/>
      <c r="F512" s="78" t="s">
        <v>92</v>
      </c>
      <c r="G512" s="78"/>
      <c r="H512" s="15">
        <v>1578</v>
      </c>
      <c r="I512" s="213" t="s">
        <v>43</v>
      </c>
      <c r="J512" s="202" t="str">
        <f>IF(ISBLANK(INDEX('Policy Characteristics'!D:D,MATCH($C512,'Policy Characteristics'!$C:$C,0))),"",INDEX('Policy Characteristics'!D:D,MATCH($C512,'Policy Characteristics'!$C:$C,0)))</f>
        <v>Subsidy for Electricity Production</v>
      </c>
      <c r="K512" s="76" t="str">
        <f>IF(ISBLANK(INDEX('Policy Characteristics'!E:E,MATCH($C512,'Policy Characteristics'!$C:$C,0))),"",INDEX('Policy Characteristics'!E:E,MATCH($C512,'Policy Characteristics'!$C:$C,0)))</f>
        <v>elec generation subsidy</v>
      </c>
      <c r="L512" s="76">
        <f>IF(ISBLANK(INDEX('Policy Characteristics'!F:F,MATCH($C512,'Policy Characteristics'!$C:$C,0))),"",INDEX('Policy Characteristics'!F:F,MATCH($C512,'Policy Characteristics'!$C:$C,0)))</f>
        <v>0</v>
      </c>
      <c r="M512" s="76">
        <f>IF(ISBLANK(INDEX('Policy Characteristics'!G:G,MATCH($C512,'Policy Characteristics'!$C:$C,0))),"",INDEX('Policy Characteristics'!G:G,MATCH($C512,'Policy Characteristics'!$C:$C,0)))</f>
        <v>60</v>
      </c>
      <c r="N512" s="76">
        <f>IF(ISBLANK(INDEX('Policy Characteristics'!H:H,MATCH($C512,'Policy Characteristics'!$C:$C,0))),"",INDEX('Policy Characteristics'!H:H,MATCH($C512,'Policy Characteristics'!$C:$C,0)))</f>
        <v>1</v>
      </c>
      <c r="O512" s="76" t="str">
        <f>IF(ISBLANK(INDEX('Policy Characteristics'!I:I,MATCH($C512,'Policy Characteristics'!$C:$C,0))),"",INDEX('Policy Characteristics'!I:I,MATCH($C512,'Policy Characteristics'!$C:$C,0)))</f>
        <v>$/MWh</v>
      </c>
      <c r="P512" s="76" t="str">
        <f>IF(ISBLANK(INDEX('Policy Characteristics'!J:J,MATCH($C512,'Policy Characteristics'!$C:$C,0))),"",INDEX('Policy Characteristics'!J:J,MATCH($C512,'Policy Characteristics'!$C:$C,0)))</f>
        <v>**Description:** This policy is a subsidy paid by the government to suppliers of electricity per unit of electricity generated from the selected plant type(s).This is in addition to subsidies that exist in the BAU scenario.  // **Guidance for setting values:** The U.S. provides clean electricity tax credits as part of the Inflation Reduction Act (IRA). The BAU assumes IRA tax credits will begin phasing out after the year 2039, when electricity sector emissions reach the target of 25% below 2022 levels. Tax credits are claimed as either the Investment Tax Credit (per unit capacity) or Production Tax Credit (per unit electricity generation), depending on the plant type. // Also note that the Energy Policy Simulator chooses which new power plants to build based on lifetime plant costs, and the PTC is only available for the first 10 years of a project. // **Nuclear:** We assume roughly $10/MWh worth of incentives for nuclear in our BAU as part of the IRA and the Infrastructure Investment and Jobs Act. // **Onshore Wind:** We assume IRA tax credits of roughly $20.50 per MWh, based on assumptions on which share of new plants qualify for various bonus credits. // **Solar PV:**  We assume IRA tax credits of roughly $24.50, based on assumptions on which share of new plants qualify for various bonus credits.</v>
      </c>
      <c r="Q512" s="76" t="str">
        <f>IF(ISBLANK(INDEX('Policy Characteristics'!K:K,MATCH($C512,'Policy Characteristics'!$C:$C,0))),"",INDEX('Policy Characteristics'!K:K,MATCH($C512,'Policy Characteristics'!$C:$C,0)))</f>
        <v>electricity-sector-main.html#subsidies</v>
      </c>
      <c r="R512" s="76" t="str">
        <f>IF(ISBLANK(INDEX('Policy Characteristics'!L:L,MATCH($C512,'Policy Characteristics'!$C:$C,0))),"",INDEX('Policy Characteristics'!L:L,MATCH($C512,'Policy Characteristics'!$C:$C,0)))</f>
        <v>subsidy-for-electricity-production.html</v>
      </c>
      <c r="S512" s="78"/>
    </row>
    <row r="513" spans="1:19" x14ac:dyDescent="0.25">
      <c r="A513" s="76" t="str">
        <f>IF(ISBLANK(INDEX('Policy Characteristics'!A:A,MATCH($C513,'Policy Characteristics'!$C:$C,0))),"",INDEX('Policy Characteristics'!A:A,MATCH($C513,'Policy Characteristics'!$C:$C,0)))</f>
        <v>Electricity Supply</v>
      </c>
      <c r="B513" s="200" t="str">
        <f>IF(ISBLANK(INDEX('Policy Characteristics'!B:B,MATCH($C513,'Policy Characteristics'!$C:$C,0))),"",INDEX('Policy Characteristics'!B:B,MATCH($C513,'Policy Characteristics'!$C:$C,0)))</f>
        <v>Subsidy for Electricity Production</v>
      </c>
      <c r="C513" s="76" t="str">
        <f t="shared" si="22"/>
        <v>Subsidy for Elec Production by Fuel</v>
      </c>
      <c r="D513" s="78" t="s">
        <v>668</v>
      </c>
      <c r="E513" s="88"/>
      <c r="F513" s="78" t="s">
        <v>434</v>
      </c>
      <c r="G513" s="78"/>
      <c r="H513" s="15">
        <v>1591</v>
      </c>
      <c r="I513" s="213" t="s">
        <v>43</v>
      </c>
      <c r="J513" s="202" t="str">
        <f>IF(ISBLANK(INDEX('Policy Characteristics'!D:D,MATCH($C513,'Policy Characteristics'!$C:$C,0))),"",INDEX('Policy Characteristics'!D:D,MATCH($C513,'Policy Characteristics'!$C:$C,0)))</f>
        <v>Subsidy for Electricity Production</v>
      </c>
      <c r="K513" s="76" t="str">
        <f>IF(ISBLANK(INDEX('Policy Characteristics'!E:E,MATCH($C513,'Policy Characteristics'!$C:$C,0))),"",INDEX('Policy Characteristics'!E:E,MATCH($C513,'Policy Characteristics'!$C:$C,0)))</f>
        <v>elec generation subsidy</v>
      </c>
      <c r="L513" s="76">
        <f>IF(ISBLANK(INDEX('Policy Characteristics'!F:F,MATCH($C513,'Policy Characteristics'!$C:$C,0))),"",INDEX('Policy Characteristics'!F:F,MATCH($C513,'Policy Characteristics'!$C:$C,0)))</f>
        <v>0</v>
      </c>
      <c r="M513" s="76">
        <f>IF(ISBLANK(INDEX('Policy Characteristics'!G:G,MATCH($C513,'Policy Characteristics'!$C:$C,0))),"",INDEX('Policy Characteristics'!G:G,MATCH($C513,'Policy Characteristics'!$C:$C,0)))</f>
        <v>60</v>
      </c>
      <c r="N513" s="76">
        <f>IF(ISBLANK(INDEX('Policy Characteristics'!H:H,MATCH($C513,'Policy Characteristics'!$C:$C,0))),"",INDEX('Policy Characteristics'!H:H,MATCH($C513,'Policy Characteristics'!$C:$C,0)))</f>
        <v>1</v>
      </c>
      <c r="O513" s="76" t="str">
        <f>IF(ISBLANK(INDEX('Policy Characteristics'!I:I,MATCH($C513,'Policy Characteristics'!$C:$C,0))),"",INDEX('Policy Characteristics'!I:I,MATCH($C513,'Policy Characteristics'!$C:$C,0)))</f>
        <v>$/MWh</v>
      </c>
      <c r="P513" s="76" t="str">
        <f>IF(ISBLANK(INDEX('Policy Characteristics'!J:J,MATCH($C513,'Policy Characteristics'!$C:$C,0))),"",INDEX('Policy Characteristics'!J:J,MATCH($C513,'Policy Characteristics'!$C:$C,0)))</f>
        <v>**Description:** This policy is a subsidy paid by the government to suppliers of electricity per unit of electricity generated from the selected plant type(s).This is in addition to subsidies that exist in the BAU scenario.  // **Guidance for setting values:** The U.S. provides clean electricity tax credits as part of the Inflation Reduction Act (IRA). The BAU assumes IRA tax credits will begin phasing out after the year 2039, when electricity sector emissions reach the target of 25% below 2022 levels. Tax credits are claimed as either the Investment Tax Credit (per unit capacity) or Production Tax Credit (per unit electricity generation), depending on the plant type. // Also note that the Energy Policy Simulator chooses which new power plants to build based on lifetime plant costs, and the PTC is only available for the first 10 years of a project. // **Nuclear:** We assume roughly $10/MWh worth of incentives for nuclear in our BAU as part of the IRA and the Infrastructure Investment and Jobs Act. // **Onshore Wind:** We assume IRA tax credits of roughly $20.50 per MWh, based on assumptions on which share of new plants qualify for various bonus credits. // **Solar PV:**  We assume IRA tax credits of roughly $24.50, based on assumptions on which share of new plants qualify for various bonus credits.</v>
      </c>
      <c r="Q513" s="76" t="str">
        <f>IF(ISBLANK(INDEX('Policy Characteristics'!K:K,MATCH($C513,'Policy Characteristics'!$C:$C,0))),"",INDEX('Policy Characteristics'!K:K,MATCH($C513,'Policy Characteristics'!$C:$C,0)))</f>
        <v>electricity-sector-main.html#subsidies</v>
      </c>
      <c r="R513" s="76" t="str">
        <f>IF(ISBLANK(INDEX('Policy Characteristics'!L:L,MATCH($C513,'Policy Characteristics'!$C:$C,0))),"",INDEX('Policy Characteristics'!L:L,MATCH($C513,'Policy Characteristics'!$C:$C,0)))</f>
        <v>subsidy-for-electricity-production.html</v>
      </c>
      <c r="S513" s="78"/>
    </row>
    <row r="514" spans="1:19" x14ac:dyDescent="0.25">
      <c r="A514" s="76" t="str">
        <f>IF(ISBLANK(INDEX('Policy Characteristics'!A:A,MATCH($C514,'Policy Characteristics'!$C:$C,0))),"",INDEX('Policy Characteristics'!A:A,MATCH($C514,'Policy Characteristics'!$C:$C,0)))</f>
        <v>Electricity Supply</v>
      </c>
      <c r="B514" s="200" t="str">
        <f>IF(ISBLANK(INDEX('Policy Characteristics'!B:B,MATCH($C514,'Policy Characteristics'!$C:$C,0))),"",INDEX('Policy Characteristics'!B:B,MATCH($C514,'Policy Characteristics'!$C:$C,0)))</f>
        <v>Subsidy for Electricity Production</v>
      </c>
      <c r="C514" s="76" t="str">
        <f t="shared" si="22"/>
        <v>Subsidy for Elec Production by Fuel</v>
      </c>
      <c r="D514" s="78" t="s">
        <v>306</v>
      </c>
      <c r="E514" s="88"/>
      <c r="F514" s="78" t="s">
        <v>308</v>
      </c>
      <c r="G514" s="78"/>
      <c r="H514" s="15">
        <v>1594</v>
      </c>
      <c r="I514" s="201" t="s">
        <v>44</v>
      </c>
      <c r="J514" s="202" t="str">
        <f>IF(ISBLANK(INDEX('Policy Characteristics'!D:D,MATCH($C514,'Policy Characteristics'!$C:$C,0))),"",INDEX('Policy Characteristics'!D:D,MATCH($C514,'Policy Characteristics'!$C:$C,0)))</f>
        <v>Subsidy for Electricity Production</v>
      </c>
      <c r="K514" s="76" t="str">
        <f>IF(ISBLANK(INDEX('Policy Characteristics'!E:E,MATCH($C514,'Policy Characteristics'!$C:$C,0))),"",INDEX('Policy Characteristics'!E:E,MATCH($C514,'Policy Characteristics'!$C:$C,0)))</f>
        <v>elec generation subsidy</v>
      </c>
      <c r="L514" s="76">
        <f>IF(ISBLANK(INDEX('Policy Characteristics'!F:F,MATCH($C514,'Policy Characteristics'!$C:$C,0))),"",INDEX('Policy Characteristics'!F:F,MATCH($C514,'Policy Characteristics'!$C:$C,0)))</f>
        <v>0</v>
      </c>
      <c r="M514" s="76">
        <f>IF(ISBLANK(INDEX('Policy Characteristics'!G:G,MATCH($C514,'Policy Characteristics'!$C:$C,0))),"",INDEX('Policy Characteristics'!G:G,MATCH($C514,'Policy Characteristics'!$C:$C,0)))</f>
        <v>60</v>
      </c>
      <c r="N514" s="76">
        <f>IF(ISBLANK(INDEX('Policy Characteristics'!H:H,MATCH($C514,'Policy Characteristics'!$C:$C,0))),"",INDEX('Policy Characteristics'!H:H,MATCH($C514,'Policy Characteristics'!$C:$C,0)))</f>
        <v>1</v>
      </c>
      <c r="O514" s="76" t="str">
        <f>IF(ISBLANK(INDEX('Policy Characteristics'!I:I,MATCH($C514,'Policy Characteristics'!$C:$C,0))),"",INDEX('Policy Characteristics'!I:I,MATCH($C514,'Policy Characteristics'!$C:$C,0)))</f>
        <v>$/MWh</v>
      </c>
      <c r="P514" s="76" t="str">
        <f>IF(ISBLANK(INDEX('Policy Characteristics'!J:J,MATCH($C514,'Policy Characteristics'!$C:$C,0))),"",INDEX('Policy Characteristics'!J:J,MATCH($C514,'Policy Characteristics'!$C:$C,0)))</f>
        <v>**Description:** This policy is a subsidy paid by the government to suppliers of electricity per unit of electricity generated from the selected plant type(s).This is in addition to subsidies that exist in the BAU scenario.  // **Guidance for setting values:** The U.S. provides clean electricity tax credits as part of the Inflation Reduction Act (IRA). The BAU assumes IRA tax credits will begin phasing out after the year 2039, when electricity sector emissions reach the target of 25% below 2022 levels. Tax credits are claimed as either the Investment Tax Credit (per unit capacity) or Production Tax Credit (per unit electricity generation), depending on the plant type. // Also note that the Energy Policy Simulator chooses which new power plants to build based on lifetime plant costs, and the PTC is only available for the first 10 years of a project. // **Nuclear:** We assume roughly $10/MWh worth of incentives for nuclear in our BAU as part of the IRA and the Infrastructure Investment and Jobs Act. // **Onshore Wind:** We assume IRA tax credits of roughly $20.50 per MWh, based on assumptions on which share of new plants qualify for various bonus credits. // **Solar PV:**  We assume IRA tax credits of roughly $24.50, based on assumptions on which share of new plants qualify for various bonus credits.</v>
      </c>
      <c r="Q514" s="76" t="str">
        <f>IF(ISBLANK(INDEX('Policy Characteristics'!K:K,MATCH($C514,'Policy Characteristics'!$C:$C,0))),"",INDEX('Policy Characteristics'!K:K,MATCH($C514,'Policy Characteristics'!$C:$C,0)))</f>
        <v>electricity-sector-main.html#subsidies</v>
      </c>
      <c r="R514" s="76" t="str">
        <f>IF(ISBLANK(INDEX('Policy Characteristics'!L:L,MATCH($C514,'Policy Characteristics'!$C:$C,0))),"",INDEX('Policy Characteristics'!L:L,MATCH($C514,'Policy Characteristics'!$C:$C,0)))</f>
        <v>subsidy-for-electricity-production.html</v>
      </c>
      <c r="S514" s="78"/>
    </row>
    <row r="515" spans="1:19" x14ac:dyDescent="0.25">
      <c r="A515" s="76" t="str">
        <f>IF(ISBLANK(INDEX('Policy Characteristics'!A:A,MATCH($C515,'Policy Characteristics'!$C:$C,0))),"",INDEX('Policy Characteristics'!A:A,MATCH($C515,'Policy Characteristics'!$C:$C,0)))</f>
        <v>Electricity Supply</v>
      </c>
      <c r="B515" s="200" t="str">
        <f>IF(ISBLANK(INDEX('Policy Characteristics'!B:B,MATCH($C515,'Policy Characteristics'!$C:$C,0))),"",INDEX('Policy Characteristics'!B:B,MATCH($C515,'Policy Characteristics'!$C:$C,0)))</f>
        <v>Subsidy for Electricity Production</v>
      </c>
      <c r="C515" s="76" t="str">
        <f t="shared" si="22"/>
        <v>Subsidy for Elec Production by Fuel</v>
      </c>
      <c r="D515" s="78" t="s">
        <v>307</v>
      </c>
      <c r="E515" s="88"/>
      <c r="F515" s="78" t="s">
        <v>309</v>
      </c>
      <c r="G515" s="78"/>
      <c r="H515" s="15">
        <v>1597</v>
      </c>
      <c r="I515" s="201" t="s">
        <v>44</v>
      </c>
      <c r="J515" s="202" t="str">
        <f>IF(ISBLANK(INDEX('Policy Characteristics'!D:D,MATCH($C515,'Policy Characteristics'!$C:$C,0))),"",INDEX('Policy Characteristics'!D:D,MATCH($C515,'Policy Characteristics'!$C:$C,0)))</f>
        <v>Subsidy for Electricity Production</v>
      </c>
      <c r="K515" s="76" t="str">
        <f>IF(ISBLANK(INDEX('Policy Characteristics'!E:E,MATCH($C515,'Policy Characteristics'!$C:$C,0))),"",INDEX('Policy Characteristics'!E:E,MATCH($C515,'Policy Characteristics'!$C:$C,0)))</f>
        <v>elec generation subsidy</v>
      </c>
      <c r="L515" s="76">
        <f>IF(ISBLANK(INDEX('Policy Characteristics'!F:F,MATCH($C515,'Policy Characteristics'!$C:$C,0))),"",INDEX('Policy Characteristics'!F:F,MATCH($C515,'Policy Characteristics'!$C:$C,0)))</f>
        <v>0</v>
      </c>
      <c r="M515" s="76">
        <f>IF(ISBLANK(INDEX('Policy Characteristics'!G:G,MATCH($C515,'Policy Characteristics'!$C:$C,0))),"",INDEX('Policy Characteristics'!G:G,MATCH($C515,'Policy Characteristics'!$C:$C,0)))</f>
        <v>60</v>
      </c>
      <c r="N515" s="76">
        <f>IF(ISBLANK(INDEX('Policy Characteristics'!H:H,MATCH($C515,'Policy Characteristics'!$C:$C,0))),"",INDEX('Policy Characteristics'!H:H,MATCH($C515,'Policy Characteristics'!$C:$C,0)))</f>
        <v>1</v>
      </c>
      <c r="O515" s="76" t="str">
        <f>IF(ISBLANK(INDEX('Policy Characteristics'!I:I,MATCH($C515,'Policy Characteristics'!$C:$C,0))),"",INDEX('Policy Characteristics'!I:I,MATCH($C515,'Policy Characteristics'!$C:$C,0)))</f>
        <v>$/MWh</v>
      </c>
      <c r="P515" s="76" t="str">
        <f>IF(ISBLANK(INDEX('Policy Characteristics'!J:J,MATCH($C515,'Policy Characteristics'!$C:$C,0))),"",INDEX('Policy Characteristics'!J:J,MATCH($C515,'Policy Characteristics'!$C:$C,0)))</f>
        <v>**Description:** This policy is a subsidy paid by the government to suppliers of electricity per unit of electricity generated from the selected plant type(s).This is in addition to subsidies that exist in the BAU scenario.  // **Guidance for setting values:** The U.S. provides clean electricity tax credits as part of the Inflation Reduction Act (IRA). The BAU assumes IRA tax credits will begin phasing out after the year 2039, when electricity sector emissions reach the target of 25% below 2022 levels. Tax credits are claimed as either the Investment Tax Credit (per unit capacity) or Production Tax Credit (per unit electricity generation), depending on the plant type. // Also note that the Energy Policy Simulator chooses which new power plants to build based on lifetime plant costs, and the PTC is only available for the first 10 years of a project. // **Nuclear:** We assume roughly $10/MWh worth of incentives for nuclear in our BAU as part of the IRA and the Infrastructure Investment and Jobs Act. // **Onshore Wind:** We assume IRA tax credits of roughly $20.50 per MWh, based on assumptions on which share of new plants qualify for various bonus credits. // **Solar PV:**  We assume IRA tax credits of roughly $24.50, based on assumptions on which share of new plants qualify for various bonus credits.</v>
      </c>
      <c r="Q515" s="76" t="str">
        <f>IF(ISBLANK(INDEX('Policy Characteristics'!K:K,MATCH($C515,'Policy Characteristics'!$C:$C,0))),"",INDEX('Policy Characteristics'!K:K,MATCH($C515,'Policy Characteristics'!$C:$C,0)))</f>
        <v>electricity-sector-main.html#subsidies</v>
      </c>
      <c r="R515" s="76" t="str">
        <f>IF(ISBLANK(INDEX('Policy Characteristics'!L:L,MATCH($C515,'Policy Characteristics'!$C:$C,0))),"",INDEX('Policy Characteristics'!L:L,MATCH($C515,'Policy Characteristics'!$C:$C,0)))</f>
        <v>subsidy-for-electricity-production.html</v>
      </c>
      <c r="S515" s="78"/>
    </row>
    <row r="516" spans="1:19" x14ac:dyDescent="0.25">
      <c r="A516" s="76" t="str">
        <f>IF(ISBLANK(INDEX('Policy Characteristics'!A:A,MATCH($C516,'Policy Characteristics'!$C:$C,0))),"",INDEX('Policy Characteristics'!A:A,MATCH($C516,'Policy Characteristics'!$C:$C,0)))</f>
        <v>Electricity Supply</v>
      </c>
      <c r="B516" s="200" t="str">
        <f>IF(ISBLANK(INDEX('Policy Characteristics'!B:B,MATCH($C516,'Policy Characteristics'!$C:$C,0))),"",INDEX('Policy Characteristics'!B:B,MATCH($C516,'Policy Characteristics'!$C:$C,0)))</f>
        <v>Subsidy for Electricity Production</v>
      </c>
      <c r="C516" s="76" t="str">
        <f t="shared" si="22"/>
        <v>Subsidy for Elec Production by Fuel</v>
      </c>
      <c r="D516" s="78" t="s">
        <v>442</v>
      </c>
      <c r="E516" s="88"/>
      <c r="F516" s="78" t="s">
        <v>441</v>
      </c>
      <c r="G516" s="78"/>
      <c r="H516" s="15">
        <v>1580</v>
      </c>
      <c r="I516" s="201" t="s">
        <v>44</v>
      </c>
      <c r="J516" s="202" t="str">
        <f>IF(ISBLANK(INDEX('Policy Characteristics'!D:D,MATCH($C516,'Policy Characteristics'!$C:$C,0))),"",INDEX('Policy Characteristics'!D:D,MATCH($C516,'Policy Characteristics'!$C:$C,0)))</f>
        <v>Subsidy for Electricity Production</v>
      </c>
      <c r="K516" s="76" t="str">
        <f>IF(ISBLANK(INDEX('Policy Characteristics'!E:E,MATCH($C516,'Policy Characteristics'!$C:$C,0))),"",INDEX('Policy Characteristics'!E:E,MATCH($C516,'Policy Characteristics'!$C:$C,0)))</f>
        <v>elec generation subsidy</v>
      </c>
      <c r="L516" s="76">
        <f>IF(ISBLANK(INDEX('Policy Characteristics'!F:F,MATCH($C516,'Policy Characteristics'!$C:$C,0))),"",INDEX('Policy Characteristics'!F:F,MATCH($C516,'Policy Characteristics'!$C:$C,0)))</f>
        <v>0</v>
      </c>
      <c r="M516" s="76">
        <f>IF(ISBLANK(INDEX('Policy Characteristics'!G:G,MATCH($C516,'Policy Characteristics'!$C:$C,0))),"",INDEX('Policy Characteristics'!G:G,MATCH($C516,'Policy Characteristics'!$C:$C,0)))</f>
        <v>60</v>
      </c>
      <c r="N516" s="76">
        <f>IF(ISBLANK(INDEX('Policy Characteristics'!H:H,MATCH($C516,'Policy Characteristics'!$C:$C,0))),"",INDEX('Policy Characteristics'!H:H,MATCH($C516,'Policy Characteristics'!$C:$C,0)))</f>
        <v>1</v>
      </c>
      <c r="O516" s="76" t="str">
        <f>IF(ISBLANK(INDEX('Policy Characteristics'!I:I,MATCH($C516,'Policy Characteristics'!$C:$C,0))),"",INDEX('Policy Characteristics'!I:I,MATCH($C516,'Policy Characteristics'!$C:$C,0)))</f>
        <v>$/MWh</v>
      </c>
      <c r="P516" s="76" t="str">
        <f>IF(ISBLANK(INDEX('Policy Characteristics'!J:J,MATCH($C516,'Policy Characteristics'!$C:$C,0))),"",INDEX('Policy Characteristics'!J:J,MATCH($C516,'Policy Characteristics'!$C:$C,0)))</f>
        <v>**Description:** This policy is a subsidy paid by the government to suppliers of electricity per unit of electricity generated from the selected plant type(s).This is in addition to subsidies that exist in the BAU scenario.  // **Guidance for setting values:** The U.S. provides clean electricity tax credits as part of the Inflation Reduction Act (IRA). The BAU assumes IRA tax credits will begin phasing out after the year 2039, when electricity sector emissions reach the target of 25% below 2022 levels. Tax credits are claimed as either the Investment Tax Credit (per unit capacity) or Production Tax Credit (per unit electricity generation), depending on the plant type. // Also note that the Energy Policy Simulator chooses which new power plants to build based on lifetime plant costs, and the PTC is only available for the first 10 years of a project. // **Nuclear:** We assume roughly $10/MWh worth of incentives for nuclear in our BAU as part of the IRA and the Infrastructure Investment and Jobs Act. // **Onshore Wind:** We assume IRA tax credits of roughly $20.50 per MWh, based on assumptions on which share of new plants qualify for various bonus credits. // **Solar PV:**  We assume IRA tax credits of roughly $24.50, based on assumptions on which share of new plants qualify for various bonus credits.</v>
      </c>
      <c r="Q516" s="76" t="str">
        <f>IF(ISBLANK(INDEX('Policy Characteristics'!K:K,MATCH($C516,'Policy Characteristics'!$C:$C,0))),"",INDEX('Policy Characteristics'!K:K,MATCH($C516,'Policy Characteristics'!$C:$C,0)))</f>
        <v>electricity-sector-main.html#subsidies</v>
      </c>
      <c r="R516" s="76" t="str">
        <f>IF(ISBLANK(INDEX('Policy Characteristics'!L:L,MATCH($C516,'Policy Characteristics'!$C:$C,0))),"",INDEX('Policy Characteristics'!L:L,MATCH($C516,'Policy Characteristics'!$C:$C,0)))</f>
        <v>subsidy-for-electricity-production.html</v>
      </c>
      <c r="S516" s="78"/>
    </row>
    <row r="517" spans="1:19" x14ac:dyDescent="0.25">
      <c r="A517" s="76" t="str">
        <f>IF(ISBLANK(INDEX('Policy Characteristics'!A:A,MATCH($C517,'Policy Characteristics'!$C:$C,0))),"",INDEX('Policy Characteristics'!A:A,MATCH($C517,'Policy Characteristics'!$C:$C,0)))</f>
        <v>Electricity Supply</v>
      </c>
      <c r="B517" s="200" t="str">
        <f>IF(ISBLANK(INDEX('Policy Characteristics'!B:B,MATCH($C517,'Policy Characteristics'!$C:$C,0))),"",INDEX('Policy Characteristics'!B:B,MATCH($C517,'Policy Characteristics'!$C:$C,0)))</f>
        <v>Subsidy for Electricity Production</v>
      </c>
      <c r="C517" s="76" t="str">
        <f t="shared" si="22"/>
        <v>Subsidy for Elec Production by Fuel</v>
      </c>
      <c r="D517" s="78" t="s">
        <v>451</v>
      </c>
      <c r="E517" s="88"/>
      <c r="F517" s="78" t="s">
        <v>452</v>
      </c>
      <c r="G517" s="78"/>
      <c r="H517" s="15">
        <v>1582</v>
      </c>
      <c r="I517" s="213" t="s">
        <v>43</v>
      </c>
      <c r="J517" s="202" t="str">
        <f>IF(ISBLANK(INDEX('Policy Characteristics'!D:D,MATCH($C517,'Policy Characteristics'!$C:$C,0))),"",INDEX('Policy Characteristics'!D:D,MATCH($C517,'Policy Characteristics'!$C:$C,0)))</f>
        <v>Subsidy for Electricity Production</v>
      </c>
      <c r="K517" s="76" t="str">
        <f>IF(ISBLANK(INDEX('Policy Characteristics'!E:E,MATCH($C517,'Policy Characteristics'!$C:$C,0))),"",INDEX('Policy Characteristics'!E:E,MATCH($C517,'Policy Characteristics'!$C:$C,0)))</f>
        <v>elec generation subsidy</v>
      </c>
      <c r="L517" s="76">
        <f>IF(ISBLANK(INDEX('Policy Characteristics'!F:F,MATCH($C517,'Policy Characteristics'!$C:$C,0))),"",INDEX('Policy Characteristics'!F:F,MATCH($C517,'Policy Characteristics'!$C:$C,0)))</f>
        <v>0</v>
      </c>
      <c r="M517" s="76">
        <f>IF(ISBLANK(INDEX('Policy Characteristics'!G:G,MATCH($C517,'Policy Characteristics'!$C:$C,0))),"",INDEX('Policy Characteristics'!G:G,MATCH($C517,'Policy Characteristics'!$C:$C,0)))</f>
        <v>60</v>
      </c>
      <c r="N517" s="76">
        <f>IF(ISBLANK(INDEX('Policy Characteristics'!H:H,MATCH($C517,'Policy Characteristics'!$C:$C,0))),"",INDEX('Policy Characteristics'!H:H,MATCH($C517,'Policy Characteristics'!$C:$C,0)))</f>
        <v>1</v>
      </c>
      <c r="O517" s="76" t="str">
        <f>IF(ISBLANK(INDEX('Policy Characteristics'!I:I,MATCH($C517,'Policy Characteristics'!$C:$C,0))),"",INDEX('Policy Characteristics'!I:I,MATCH($C517,'Policy Characteristics'!$C:$C,0)))</f>
        <v>$/MWh</v>
      </c>
      <c r="P517" s="76" t="str">
        <f>IF(ISBLANK(INDEX('Policy Characteristics'!J:J,MATCH($C517,'Policy Characteristics'!$C:$C,0))),"",INDEX('Policy Characteristics'!J:J,MATCH($C517,'Policy Characteristics'!$C:$C,0)))</f>
        <v>**Description:** This policy is a subsidy paid by the government to suppliers of electricity per unit of electricity generated from the selected plant type(s).This is in addition to subsidies that exist in the BAU scenario.  // **Guidance for setting values:** The U.S. provides clean electricity tax credits as part of the Inflation Reduction Act (IRA). The BAU assumes IRA tax credits will begin phasing out after the year 2039, when electricity sector emissions reach the target of 25% below 2022 levels. Tax credits are claimed as either the Investment Tax Credit (per unit capacity) or Production Tax Credit (per unit electricity generation), depending on the plant type. // Also note that the Energy Policy Simulator chooses which new power plants to build based on lifetime plant costs, and the PTC is only available for the first 10 years of a project. // **Nuclear:** We assume roughly $10/MWh worth of incentives for nuclear in our BAU as part of the IRA and the Infrastructure Investment and Jobs Act. // **Onshore Wind:** We assume IRA tax credits of roughly $20.50 per MWh, based on assumptions on which share of new plants qualify for various bonus credits. // **Solar PV:**  We assume IRA tax credits of roughly $24.50, based on assumptions on which share of new plants qualify for various bonus credits.</v>
      </c>
      <c r="Q517" s="76" t="str">
        <f>IF(ISBLANK(INDEX('Policy Characteristics'!K:K,MATCH($C517,'Policy Characteristics'!$C:$C,0))),"",INDEX('Policy Characteristics'!K:K,MATCH($C517,'Policy Characteristics'!$C:$C,0)))</f>
        <v>electricity-sector-main.html#subsidies</v>
      </c>
      <c r="R517" s="76" t="str">
        <f>IF(ISBLANK(INDEX('Policy Characteristics'!L:L,MATCH($C517,'Policy Characteristics'!$C:$C,0))),"",INDEX('Policy Characteristics'!L:L,MATCH($C517,'Policy Characteristics'!$C:$C,0)))</f>
        <v>subsidy-for-electricity-production.html</v>
      </c>
      <c r="S517" s="78"/>
    </row>
    <row r="518" spans="1:19" x14ac:dyDescent="0.25">
      <c r="A518" s="76" t="str">
        <f>IF(ISBLANK(INDEX('Policy Characteristics'!A:A,MATCH($C518,'Policy Characteristics'!$C:$C,0))),"",INDEX('Policy Characteristics'!A:A,MATCH($C518,'Policy Characteristics'!$C:$C,0)))</f>
        <v>Electricity Supply</v>
      </c>
      <c r="B518" s="200" t="str">
        <f>IF(ISBLANK(INDEX('Policy Characteristics'!B:B,MATCH($C518,'Policy Characteristics'!$C:$C,0))),"",INDEX('Policy Characteristics'!B:B,MATCH($C518,'Policy Characteristics'!$C:$C,0)))</f>
        <v>Subsidy for Electricity Production</v>
      </c>
      <c r="C518" s="76" t="str">
        <f t="shared" si="22"/>
        <v>Subsidy for Elec Production by Fuel</v>
      </c>
      <c r="D518" s="78" t="s">
        <v>988</v>
      </c>
      <c r="E518" s="88"/>
      <c r="F518" s="78" t="s">
        <v>712</v>
      </c>
      <c r="G518" s="78"/>
      <c r="H518" s="15">
        <v>1584</v>
      </c>
      <c r="I518" s="201" t="s">
        <v>44</v>
      </c>
      <c r="J518" s="202" t="str">
        <f>IF(ISBLANK(INDEX('Policy Characteristics'!D:D,MATCH($C518,'Policy Characteristics'!$C:$C,0))),"",INDEX('Policy Characteristics'!D:D,MATCH($C518,'Policy Characteristics'!$C:$C,0)))</f>
        <v>Subsidy for Electricity Production</v>
      </c>
      <c r="K518" s="76" t="str">
        <f>IF(ISBLANK(INDEX('Policy Characteristics'!E:E,MATCH($C518,'Policy Characteristics'!$C:$C,0))),"",INDEX('Policy Characteristics'!E:E,MATCH($C518,'Policy Characteristics'!$C:$C,0)))</f>
        <v>elec generation subsidy</v>
      </c>
      <c r="L518" s="76">
        <f>IF(ISBLANK(INDEX('Policy Characteristics'!F:F,MATCH($C518,'Policy Characteristics'!$C:$C,0))),"",INDEX('Policy Characteristics'!F:F,MATCH($C518,'Policy Characteristics'!$C:$C,0)))</f>
        <v>0</v>
      </c>
      <c r="M518" s="76">
        <f>IF(ISBLANK(INDEX('Policy Characteristics'!G:G,MATCH($C518,'Policy Characteristics'!$C:$C,0))),"",INDEX('Policy Characteristics'!G:G,MATCH($C518,'Policy Characteristics'!$C:$C,0)))</f>
        <v>60</v>
      </c>
      <c r="N518" s="76">
        <f>IF(ISBLANK(INDEX('Policy Characteristics'!H:H,MATCH($C518,'Policy Characteristics'!$C:$C,0))),"",INDEX('Policy Characteristics'!H:H,MATCH($C518,'Policy Characteristics'!$C:$C,0)))</f>
        <v>1</v>
      </c>
      <c r="O518" s="76" t="str">
        <f>IF(ISBLANK(INDEX('Policy Characteristics'!I:I,MATCH($C518,'Policy Characteristics'!$C:$C,0))),"",INDEX('Policy Characteristics'!I:I,MATCH($C518,'Policy Characteristics'!$C:$C,0)))</f>
        <v>$/MWh</v>
      </c>
      <c r="P518" s="76" t="str">
        <f>IF(ISBLANK(INDEX('Policy Characteristics'!J:J,MATCH($C518,'Policy Characteristics'!$C:$C,0))),"",INDEX('Policy Characteristics'!J:J,MATCH($C518,'Policy Characteristics'!$C:$C,0)))</f>
        <v>**Description:** This policy is a subsidy paid by the government to suppliers of electricity per unit of electricity generated from the selected plant type(s).This is in addition to subsidies that exist in the BAU scenario.  // **Guidance for setting values:** The U.S. provides clean electricity tax credits as part of the Inflation Reduction Act (IRA). The BAU assumes IRA tax credits will begin phasing out after the year 2039, when electricity sector emissions reach the target of 25% below 2022 levels. Tax credits are claimed as either the Investment Tax Credit (per unit capacity) or Production Tax Credit (per unit electricity generation), depending on the plant type. // Also note that the Energy Policy Simulator chooses which new power plants to build based on lifetime plant costs, and the PTC is only available for the first 10 years of a project. // **Nuclear:** We assume roughly $10/MWh worth of incentives for nuclear in our BAU as part of the IRA and the Infrastructure Investment and Jobs Act. // **Onshore Wind:** We assume IRA tax credits of roughly $20.50 per MWh, based on assumptions on which share of new plants qualify for various bonus credits. // **Solar PV:**  We assume IRA tax credits of roughly $24.50, based on assumptions on which share of new plants qualify for various bonus credits.</v>
      </c>
      <c r="Q518" s="76" t="str">
        <f>IF(ISBLANK(INDEX('Policy Characteristics'!K:K,MATCH($C518,'Policy Characteristics'!$C:$C,0))),"",INDEX('Policy Characteristics'!K:K,MATCH($C518,'Policy Characteristics'!$C:$C,0)))</f>
        <v>electricity-sector-main.html#subsidies</v>
      </c>
      <c r="R518" s="76" t="str">
        <f>IF(ISBLANK(INDEX('Policy Characteristics'!L:L,MATCH($C518,'Policy Characteristics'!$C:$C,0))),"",INDEX('Policy Characteristics'!L:L,MATCH($C518,'Policy Characteristics'!$C:$C,0)))</f>
        <v>subsidy-for-electricity-production.html</v>
      </c>
      <c r="S518" s="78"/>
    </row>
    <row r="519" spans="1:19" x14ac:dyDescent="0.25">
      <c r="A519" s="76" t="str">
        <f>IF(ISBLANK(INDEX('Policy Characteristics'!A:A,MATCH($C519,'Policy Characteristics'!$C:$C,0))),"",INDEX('Policy Characteristics'!A:A,MATCH($C519,'Policy Characteristics'!$C:$C,0)))</f>
        <v>Electricity Supply</v>
      </c>
      <c r="B519" s="200" t="str">
        <f>IF(ISBLANK(INDEX('Policy Characteristics'!B:B,MATCH($C519,'Policy Characteristics'!$C:$C,0))),"",INDEX('Policy Characteristics'!B:B,MATCH($C519,'Policy Characteristics'!$C:$C,0)))</f>
        <v>Subsidy for Electricity Production</v>
      </c>
      <c r="C519" s="76" t="str">
        <f t="shared" si="22"/>
        <v>Subsidy for Elec Production by Fuel</v>
      </c>
      <c r="D519" s="78" t="s">
        <v>989</v>
      </c>
      <c r="E519" s="88"/>
      <c r="F519" s="78" t="s">
        <v>832</v>
      </c>
      <c r="G519" s="78"/>
      <c r="H519" s="15">
        <v>1586</v>
      </c>
      <c r="I519" s="201" t="s">
        <v>44</v>
      </c>
      <c r="J519" s="202" t="str">
        <f>IF(ISBLANK(INDEX('Policy Characteristics'!D:D,MATCH($C519,'Policy Characteristics'!$C:$C,0))),"",INDEX('Policy Characteristics'!D:D,MATCH($C519,'Policy Characteristics'!$C:$C,0)))</f>
        <v>Subsidy for Electricity Production</v>
      </c>
      <c r="K519" s="76" t="str">
        <f>IF(ISBLANK(INDEX('Policy Characteristics'!E:E,MATCH($C519,'Policy Characteristics'!$C:$C,0))),"",INDEX('Policy Characteristics'!E:E,MATCH($C519,'Policy Characteristics'!$C:$C,0)))</f>
        <v>elec generation subsidy</v>
      </c>
      <c r="L519" s="76">
        <f>IF(ISBLANK(INDEX('Policy Characteristics'!F:F,MATCH($C519,'Policy Characteristics'!$C:$C,0))),"",INDEX('Policy Characteristics'!F:F,MATCH($C519,'Policy Characteristics'!$C:$C,0)))</f>
        <v>0</v>
      </c>
      <c r="M519" s="76">
        <f>IF(ISBLANK(INDEX('Policy Characteristics'!G:G,MATCH($C519,'Policy Characteristics'!$C:$C,0))),"",INDEX('Policy Characteristics'!G:G,MATCH($C519,'Policy Characteristics'!$C:$C,0)))</f>
        <v>60</v>
      </c>
      <c r="N519" s="76">
        <f>IF(ISBLANK(INDEX('Policy Characteristics'!H:H,MATCH($C519,'Policy Characteristics'!$C:$C,0))),"",INDEX('Policy Characteristics'!H:H,MATCH($C519,'Policy Characteristics'!$C:$C,0)))</f>
        <v>1</v>
      </c>
      <c r="O519" s="76" t="str">
        <f>IF(ISBLANK(INDEX('Policy Characteristics'!I:I,MATCH($C519,'Policy Characteristics'!$C:$C,0))),"",INDEX('Policy Characteristics'!I:I,MATCH($C519,'Policy Characteristics'!$C:$C,0)))</f>
        <v>$/MWh</v>
      </c>
      <c r="P519" s="76" t="str">
        <f>IF(ISBLANK(INDEX('Policy Characteristics'!J:J,MATCH($C519,'Policy Characteristics'!$C:$C,0))),"",INDEX('Policy Characteristics'!J:J,MATCH($C519,'Policy Characteristics'!$C:$C,0)))</f>
        <v>**Description:** This policy is a subsidy paid by the government to suppliers of electricity per unit of electricity generated from the selected plant type(s).This is in addition to subsidies that exist in the BAU scenario.  // **Guidance for setting values:** The U.S. provides clean electricity tax credits as part of the Inflation Reduction Act (IRA). The BAU assumes IRA tax credits will begin phasing out after the year 2039, when electricity sector emissions reach the target of 25% below 2022 levels. Tax credits are claimed as either the Investment Tax Credit (per unit capacity) or Production Tax Credit (per unit electricity generation), depending on the plant type. // Also note that the Energy Policy Simulator chooses which new power plants to build based on lifetime plant costs, and the PTC is only available for the first 10 years of a project. // **Nuclear:** We assume roughly $10/MWh worth of incentives for nuclear in our BAU as part of the IRA and the Infrastructure Investment and Jobs Act. // **Onshore Wind:** We assume IRA tax credits of roughly $20.50 per MWh, based on assumptions on which share of new plants qualify for various bonus credits. // **Solar PV:**  We assume IRA tax credits of roughly $24.50, based on assumptions on which share of new plants qualify for various bonus credits.</v>
      </c>
      <c r="Q519" s="76" t="str">
        <f>IF(ISBLANK(INDEX('Policy Characteristics'!K:K,MATCH($C519,'Policy Characteristics'!$C:$C,0))),"",INDEX('Policy Characteristics'!K:K,MATCH($C519,'Policy Characteristics'!$C:$C,0)))</f>
        <v>electricity-sector-main.html#subsidies</v>
      </c>
      <c r="R519" s="76" t="str">
        <f>IF(ISBLANK(INDEX('Policy Characteristics'!L:L,MATCH($C519,'Policy Characteristics'!$C:$C,0))),"",INDEX('Policy Characteristics'!L:L,MATCH($C519,'Policy Characteristics'!$C:$C,0)))</f>
        <v>subsidy-for-electricity-production.html</v>
      </c>
      <c r="S519" s="78"/>
    </row>
    <row r="520" spans="1:19" x14ac:dyDescent="0.25">
      <c r="A520" s="76" t="str">
        <f>IF(ISBLANK(INDEX('Policy Characteristics'!A:A,MATCH($C520,'Policy Characteristics'!$C:$C,0))),"",INDEX('Policy Characteristics'!A:A,MATCH($C520,'Policy Characteristics'!$C:$C,0)))</f>
        <v>Electricity Supply</v>
      </c>
      <c r="B520" s="200" t="str">
        <f>IF(ISBLANK(INDEX('Policy Characteristics'!B:B,MATCH($C520,'Policy Characteristics'!$C:$C,0))),"",INDEX('Policy Characteristics'!B:B,MATCH($C520,'Policy Characteristics'!$C:$C,0)))</f>
        <v>Subsidy for Electricity Production</v>
      </c>
      <c r="C520" s="76" t="str">
        <f t="shared" si="22"/>
        <v>Subsidy for Elec Production by Fuel</v>
      </c>
      <c r="D520" s="78" t="s">
        <v>990</v>
      </c>
      <c r="E520" s="88"/>
      <c r="F520" s="78" t="s">
        <v>714</v>
      </c>
      <c r="G520" s="78"/>
      <c r="H520" s="15">
        <v>1588</v>
      </c>
      <c r="I520" s="201" t="s">
        <v>43</v>
      </c>
      <c r="J520" s="202" t="str">
        <f>IF(ISBLANK(INDEX('Policy Characteristics'!D:D,MATCH($C520,'Policy Characteristics'!$C:$C,0))),"",INDEX('Policy Characteristics'!D:D,MATCH($C520,'Policy Characteristics'!$C:$C,0)))</f>
        <v>Subsidy for Electricity Production</v>
      </c>
      <c r="K520" s="76" t="str">
        <f>IF(ISBLANK(INDEX('Policy Characteristics'!E:E,MATCH($C520,'Policy Characteristics'!$C:$C,0))),"",INDEX('Policy Characteristics'!E:E,MATCH($C520,'Policy Characteristics'!$C:$C,0)))</f>
        <v>elec generation subsidy</v>
      </c>
      <c r="L520" s="76">
        <f>IF(ISBLANK(INDEX('Policy Characteristics'!F:F,MATCH($C520,'Policy Characteristics'!$C:$C,0))),"",INDEX('Policy Characteristics'!F:F,MATCH($C520,'Policy Characteristics'!$C:$C,0)))</f>
        <v>0</v>
      </c>
      <c r="M520" s="76">
        <f>IF(ISBLANK(INDEX('Policy Characteristics'!G:G,MATCH($C520,'Policy Characteristics'!$C:$C,0))),"",INDEX('Policy Characteristics'!G:G,MATCH($C520,'Policy Characteristics'!$C:$C,0)))</f>
        <v>60</v>
      </c>
      <c r="N520" s="76">
        <f>IF(ISBLANK(INDEX('Policy Characteristics'!H:H,MATCH($C520,'Policy Characteristics'!$C:$C,0))),"",INDEX('Policy Characteristics'!H:H,MATCH($C520,'Policy Characteristics'!$C:$C,0)))</f>
        <v>1</v>
      </c>
      <c r="O520" s="76" t="str">
        <f>IF(ISBLANK(INDEX('Policy Characteristics'!I:I,MATCH($C520,'Policy Characteristics'!$C:$C,0))),"",INDEX('Policy Characteristics'!I:I,MATCH($C520,'Policy Characteristics'!$C:$C,0)))</f>
        <v>$/MWh</v>
      </c>
      <c r="P520" s="76" t="str">
        <f>IF(ISBLANK(INDEX('Policy Characteristics'!J:J,MATCH($C520,'Policy Characteristics'!$C:$C,0))),"",INDEX('Policy Characteristics'!J:J,MATCH($C520,'Policy Characteristics'!$C:$C,0)))</f>
        <v>**Description:** This policy is a subsidy paid by the government to suppliers of electricity per unit of electricity generated from the selected plant type(s).This is in addition to subsidies that exist in the BAU scenario.  // **Guidance for setting values:** The U.S. provides clean electricity tax credits as part of the Inflation Reduction Act (IRA). The BAU assumes IRA tax credits will begin phasing out after the year 2039, when electricity sector emissions reach the target of 25% below 2022 levels. Tax credits are claimed as either the Investment Tax Credit (per unit capacity) or Production Tax Credit (per unit electricity generation), depending on the plant type. // Also note that the Energy Policy Simulator chooses which new power plants to build based on lifetime plant costs, and the PTC is only available for the first 10 years of a project. // **Nuclear:** We assume roughly $10/MWh worth of incentives for nuclear in our BAU as part of the IRA and the Infrastructure Investment and Jobs Act. // **Onshore Wind:** We assume IRA tax credits of roughly $20.50 per MWh, based on assumptions on which share of new plants qualify for various bonus credits. // **Solar PV:**  We assume IRA tax credits of roughly $24.50, based on assumptions on which share of new plants qualify for various bonus credits.</v>
      </c>
      <c r="Q520" s="76" t="str">
        <f>IF(ISBLANK(INDEX('Policy Characteristics'!K:K,MATCH($C520,'Policy Characteristics'!$C:$C,0))),"",INDEX('Policy Characteristics'!K:K,MATCH($C520,'Policy Characteristics'!$C:$C,0)))</f>
        <v>electricity-sector-main.html#subsidies</v>
      </c>
      <c r="R520" s="76" t="str">
        <f>IF(ISBLANK(INDEX('Policy Characteristics'!L:L,MATCH($C520,'Policy Characteristics'!$C:$C,0))),"",INDEX('Policy Characteristics'!L:L,MATCH($C520,'Policy Characteristics'!$C:$C,0)))</f>
        <v>subsidy-for-electricity-production.html</v>
      </c>
      <c r="S520" s="78"/>
    </row>
    <row r="521" spans="1:19" x14ac:dyDescent="0.25">
      <c r="A521" s="76" t="str">
        <f>IF(ISBLANK(INDEX('Policy Characteristics'!A:A,MATCH($C521,'Policy Characteristics'!$C:$C,0))),"",INDEX('Policy Characteristics'!A:A,MATCH($C521,'Policy Characteristics'!$C:$C,0)))</f>
        <v>Electricity Supply</v>
      </c>
      <c r="B521" s="200" t="str">
        <f>IF(ISBLANK(INDEX('Policy Characteristics'!B:B,MATCH($C521,'Policy Characteristics'!$C:$C,0))),"",INDEX('Policy Characteristics'!B:B,MATCH($C521,'Policy Characteristics'!$C:$C,0)))</f>
        <v>Subsidy for Electricity Production</v>
      </c>
      <c r="C521" s="76" t="str">
        <f t="shared" si="22"/>
        <v>Subsidy for Elec Production by Fuel</v>
      </c>
      <c r="D521" s="78" t="s">
        <v>1655</v>
      </c>
      <c r="E521" s="88"/>
      <c r="F521" s="78" t="s">
        <v>1662</v>
      </c>
      <c r="G521" s="78"/>
      <c r="H521" s="15">
        <v>1797</v>
      </c>
      <c r="I521" s="201" t="s">
        <v>43</v>
      </c>
      <c r="J521" s="202" t="str">
        <f>IF(ISBLANK(INDEX('Policy Characteristics'!D:D,MATCH($C521,'Policy Characteristics'!$C:$C,0))),"",INDEX('Policy Characteristics'!D:D,MATCH($C521,'Policy Characteristics'!$C:$C,0)))</f>
        <v>Subsidy for Electricity Production</v>
      </c>
      <c r="K521" s="76" t="str">
        <f>IF(ISBLANK(INDEX('Policy Characteristics'!E:E,MATCH($C521,'Policy Characteristics'!$C:$C,0))),"",INDEX('Policy Characteristics'!E:E,MATCH($C521,'Policy Characteristics'!$C:$C,0)))</f>
        <v>elec generation subsidy</v>
      </c>
      <c r="L521" s="76">
        <f>IF(ISBLANK(INDEX('Policy Characteristics'!F:F,MATCH($C521,'Policy Characteristics'!$C:$C,0))),"",INDEX('Policy Characteristics'!F:F,MATCH($C521,'Policy Characteristics'!$C:$C,0)))</f>
        <v>0</v>
      </c>
      <c r="M521" s="76">
        <f>IF(ISBLANK(INDEX('Policy Characteristics'!G:G,MATCH($C521,'Policy Characteristics'!$C:$C,0))),"",INDEX('Policy Characteristics'!G:G,MATCH($C521,'Policy Characteristics'!$C:$C,0)))</f>
        <v>60</v>
      </c>
      <c r="N521" s="76">
        <f>IF(ISBLANK(INDEX('Policy Characteristics'!H:H,MATCH($C521,'Policy Characteristics'!$C:$C,0))),"",INDEX('Policy Characteristics'!H:H,MATCH($C521,'Policy Characteristics'!$C:$C,0)))</f>
        <v>1</v>
      </c>
      <c r="O521" s="76" t="str">
        <f>IF(ISBLANK(INDEX('Policy Characteristics'!I:I,MATCH($C521,'Policy Characteristics'!$C:$C,0))),"",INDEX('Policy Characteristics'!I:I,MATCH($C521,'Policy Characteristics'!$C:$C,0)))</f>
        <v>$/MWh</v>
      </c>
      <c r="P521" s="76" t="str">
        <f>IF(ISBLANK(INDEX('Policy Characteristics'!J:J,MATCH($C521,'Policy Characteristics'!$C:$C,0))),"",INDEX('Policy Characteristics'!J:J,MATCH($C521,'Policy Characteristics'!$C:$C,0)))</f>
        <v>**Description:** This policy is a subsidy paid by the government to suppliers of electricity per unit of electricity generated from the selected plant type(s).This is in addition to subsidies that exist in the BAU scenario.  // **Guidance for setting values:** The U.S. provides clean electricity tax credits as part of the Inflation Reduction Act (IRA). The BAU assumes IRA tax credits will begin phasing out after the year 2039, when electricity sector emissions reach the target of 25% below 2022 levels. Tax credits are claimed as either the Investment Tax Credit (per unit capacity) or Production Tax Credit (per unit electricity generation), depending on the plant type. // Also note that the Energy Policy Simulator chooses which new power plants to build based on lifetime plant costs, and the PTC is only available for the first 10 years of a project. // **Nuclear:** We assume roughly $10/MWh worth of incentives for nuclear in our BAU as part of the IRA and the Infrastructure Investment and Jobs Act. // **Onshore Wind:** We assume IRA tax credits of roughly $20.50 per MWh, based on assumptions on which share of new plants qualify for various bonus credits. // **Solar PV:**  We assume IRA tax credits of roughly $24.50, based on assumptions on which share of new plants qualify for various bonus credits.</v>
      </c>
      <c r="Q521" s="76" t="str">
        <f>IF(ISBLANK(INDEX('Policy Characteristics'!K:K,MATCH($C521,'Policy Characteristics'!$C:$C,0))),"",INDEX('Policy Characteristics'!K:K,MATCH($C521,'Policy Characteristics'!$C:$C,0)))</f>
        <v>electricity-sector-main.html#subsidies</v>
      </c>
      <c r="R521" s="76" t="str">
        <f>IF(ISBLANK(INDEX('Policy Characteristics'!L:L,MATCH($C521,'Policy Characteristics'!$C:$C,0))),"",INDEX('Policy Characteristics'!L:L,MATCH($C521,'Policy Characteristics'!$C:$C,0)))</f>
        <v>subsidy-for-electricity-production.html</v>
      </c>
      <c r="S521" s="78"/>
    </row>
    <row r="522" spans="1:19" x14ac:dyDescent="0.25">
      <c r="A522" s="76" t="str">
        <f>IF(ISBLANK(INDEX('Policy Characteristics'!A:A,MATCH($C522,'Policy Characteristics'!$C:$C,0))),"",INDEX('Policy Characteristics'!A:A,MATCH($C522,'Policy Characteristics'!$C:$C,0)))</f>
        <v>Electricity Supply</v>
      </c>
      <c r="B522" s="200" t="str">
        <f>IF(ISBLANK(INDEX('Policy Characteristics'!B:B,MATCH($C522,'Policy Characteristics'!$C:$C,0))),"",INDEX('Policy Characteristics'!B:B,MATCH($C522,'Policy Characteristics'!$C:$C,0)))</f>
        <v>Subsidy for Electricity Production</v>
      </c>
      <c r="C522" s="76" t="str">
        <f t="shared" si="22"/>
        <v>Subsidy for Elec Production by Fuel</v>
      </c>
      <c r="D522" s="78" t="s">
        <v>1658</v>
      </c>
      <c r="E522" s="88"/>
      <c r="F522" s="78" t="s">
        <v>1663</v>
      </c>
      <c r="G522" s="78"/>
      <c r="H522" s="15">
        <v>1798</v>
      </c>
      <c r="I522" s="201" t="s">
        <v>43</v>
      </c>
      <c r="J522" s="202" t="str">
        <f>IF(ISBLANK(INDEX('Policy Characteristics'!D:D,MATCH($C522,'Policy Characteristics'!$C:$C,0))),"",INDEX('Policy Characteristics'!D:D,MATCH($C522,'Policy Characteristics'!$C:$C,0)))</f>
        <v>Subsidy for Electricity Production</v>
      </c>
      <c r="K522" s="76" t="str">
        <f>IF(ISBLANK(INDEX('Policy Characteristics'!E:E,MATCH($C522,'Policy Characteristics'!$C:$C,0))),"",INDEX('Policy Characteristics'!E:E,MATCH($C522,'Policy Characteristics'!$C:$C,0)))</f>
        <v>elec generation subsidy</v>
      </c>
      <c r="L522" s="76">
        <f>IF(ISBLANK(INDEX('Policy Characteristics'!F:F,MATCH($C522,'Policy Characteristics'!$C:$C,0))),"",INDEX('Policy Characteristics'!F:F,MATCH($C522,'Policy Characteristics'!$C:$C,0)))</f>
        <v>0</v>
      </c>
      <c r="M522" s="76">
        <f>IF(ISBLANK(INDEX('Policy Characteristics'!G:G,MATCH($C522,'Policy Characteristics'!$C:$C,0))),"",INDEX('Policy Characteristics'!G:G,MATCH($C522,'Policy Characteristics'!$C:$C,0)))</f>
        <v>60</v>
      </c>
      <c r="N522" s="76">
        <f>IF(ISBLANK(INDEX('Policy Characteristics'!H:H,MATCH($C522,'Policy Characteristics'!$C:$C,0))),"",INDEX('Policy Characteristics'!H:H,MATCH($C522,'Policy Characteristics'!$C:$C,0)))</f>
        <v>1</v>
      </c>
      <c r="O522" s="76" t="str">
        <f>IF(ISBLANK(INDEX('Policy Characteristics'!I:I,MATCH($C522,'Policy Characteristics'!$C:$C,0))),"",INDEX('Policy Characteristics'!I:I,MATCH($C522,'Policy Characteristics'!$C:$C,0)))</f>
        <v>$/MWh</v>
      </c>
      <c r="P522" s="76" t="str">
        <f>IF(ISBLANK(INDEX('Policy Characteristics'!J:J,MATCH($C522,'Policy Characteristics'!$C:$C,0))),"",INDEX('Policy Characteristics'!J:J,MATCH($C522,'Policy Characteristics'!$C:$C,0)))</f>
        <v>**Description:** This policy is a subsidy paid by the government to suppliers of electricity per unit of electricity generated from the selected plant type(s).This is in addition to subsidies that exist in the BAU scenario.  // **Guidance for setting values:** The U.S. provides clean electricity tax credits as part of the Inflation Reduction Act (IRA). The BAU assumes IRA tax credits will begin phasing out after the year 2039, when electricity sector emissions reach the target of 25% below 2022 levels. Tax credits are claimed as either the Investment Tax Credit (per unit capacity) or Production Tax Credit (per unit electricity generation), depending on the plant type. // Also note that the Energy Policy Simulator chooses which new power plants to build based on lifetime plant costs, and the PTC is only available for the first 10 years of a project. // **Nuclear:** We assume roughly $10/MWh worth of incentives for nuclear in our BAU as part of the IRA and the Infrastructure Investment and Jobs Act. // **Onshore Wind:** We assume IRA tax credits of roughly $20.50 per MWh, based on assumptions on which share of new plants qualify for various bonus credits. // **Solar PV:**  We assume IRA tax credits of roughly $24.50, based on assumptions on which share of new plants qualify for various bonus credits.</v>
      </c>
      <c r="Q522" s="76" t="str">
        <f>IF(ISBLANK(INDEX('Policy Characteristics'!K:K,MATCH($C522,'Policy Characteristics'!$C:$C,0))),"",INDEX('Policy Characteristics'!K:K,MATCH($C522,'Policy Characteristics'!$C:$C,0)))</f>
        <v>electricity-sector-main.html#subsidies</v>
      </c>
      <c r="R522" s="76" t="str">
        <f>IF(ISBLANK(INDEX('Policy Characteristics'!L:L,MATCH($C522,'Policy Characteristics'!$C:$C,0))),"",INDEX('Policy Characteristics'!L:L,MATCH($C522,'Policy Characteristics'!$C:$C,0)))</f>
        <v>subsidy-for-electricity-production.html</v>
      </c>
      <c r="S522" s="78"/>
    </row>
    <row r="523" spans="1:19" x14ac:dyDescent="0.25">
      <c r="A523" s="76" t="str">
        <f>IF(ISBLANK(INDEX('Policy Characteristics'!A:A,MATCH($C523,'Policy Characteristics'!$C:$C,0))),"",INDEX('Policy Characteristics'!A:A,MATCH($C523,'Policy Characteristics'!$C:$C,0)))</f>
        <v>Electricity Supply</v>
      </c>
      <c r="B523" s="200" t="str">
        <f>IF(ISBLANK(INDEX('Policy Characteristics'!B:B,MATCH($C523,'Policy Characteristics'!$C:$C,0))),"",INDEX('Policy Characteristics'!B:B,MATCH($C523,'Policy Characteristics'!$C:$C,0)))</f>
        <v>Subsidy for Electricity Production</v>
      </c>
      <c r="C523" s="76" t="str">
        <f t="shared" si="22"/>
        <v>Subsidy for Elec Production by Fuel</v>
      </c>
      <c r="D523" s="78" t="s">
        <v>1659</v>
      </c>
      <c r="E523" s="88"/>
      <c r="F523" s="78" t="s">
        <v>1664</v>
      </c>
      <c r="G523" s="78"/>
      <c r="H523" s="15">
        <v>1799</v>
      </c>
      <c r="I523" s="201" t="s">
        <v>43</v>
      </c>
      <c r="J523" s="202" t="str">
        <f>IF(ISBLANK(INDEX('Policy Characteristics'!D:D,MATCH($C523,'Policy Characteristics'!$C:$C,0))),"",INDEX('Policy Characteristics'!D:D,MATCH($C523,'Policy Characteristics'!$C:$C,0)))</f>
        <v>Subsidy for Electricity Production</v>
      </c>
      <c r="K523" s="76" t="str">
        <f>IF(ISBLANK(INDEX('Policy Characteristics'!E:E,MATCH($C523,'Policy Characteristics'!$C:$C,0))),"",INDEX('Policy Characteristics'!E:E,MATCH($C523,'Policy Characteristics'!$C:$C,0)))</f>
        <v>elec generation subsidy</v>
      </c>
      <c r="L523" s="76">
        <f>IF(ISBLANK(INDEX('Policy Characteristics'!F:F,MATCH($C523,'Policy Characteristics'!$C:$C,0))),"",INDEX('Policy Characteristics'!F:F,MATCH($C523,'Policy Characteristics'!$C:$C,0)))</f>
        <v>0</v>
      </c>
      <c r="M523" s="76">
        <f>IF(ISBLANK(INDEX('Policy Characteristics'!G:G,MATCH($C523,'Policy Characteristics'!$C:$C,0))),"",INDEX('Policy Characteristics'!G:G,MATCH($C523,'Policy Characteristics'!$C:$C,0)))</f>
        <v>60</v>
      </c>
      <c r="N523" s="76">
        <f>IF(ISBLANK(INDEX('Policy Characteristics'!H:H,MATCH($C523,'Policy Characteristics'!$C:$C,0))),"",INDEX('Policy Characteristics'!H:H,MATCH($C523,'Policy Characteristics'!$C:$C,0)))</f>
        <v>1</v>
      </c>
      <c r="O523" s="76" t="str">
        <f>IF(ISBLANK(INDEX('Policy Characteristics'!I:I,MATCH($C523,'Policy Characteristics'!$C:$C,0))),"",INDEX('Policy Characteristics'!I:I,MATCH($C523,'Policy Characteristics'!$C:$C,0)))</f>
        <v>$/MWh</v>
      </c>
      <c r="P523" s="76" t="str">
        <f>IF(ISBLANK(INDEX('Policy Characteristics'!J:J,MATCH($C523,'Policy Characteristics'!$C:$C,0))),"",INDEX('Policy Characteristics'!J:J,MATCH($C523,'Policy Characteristics'!$C:$C,0)))</f>
        <v>**Description:** This policy is a subsidy paid by the government to suppliers of electricity per unit of electricity generated from the selected plant type(s).This is in addition to subsidies that exist in the BAU scenario.  // **Guidance for setting values:** The U.S. provides clean electricity tax credits as part of the Inflation Reduction Act (IRA). The BAU assumes IRA tax credits will begin phasing out after the year 2039, when electricity sector emissions reach the target of 25% below 2022 levels. Tax credits are claimed as either the Investment Tax Credit (per unit capacity) or Production Tax Credit (per unit electricity generation), depending on the plant type. // Also note that the Energy Policy Simulator chooses which new power plants to build based on lifetime plant costs, and the PTC is only available for the first 10 years of a project. // **Nuclear:** We assume roughly $10/MWh worth of incentives for nuclear in our BAU as part of the IRA and the Infrastructure Investment and Jobs Act. // **Onshore Wind:** We assume IRA tax credits of roughly $20.50 per MWh, based on assumptions on which share of new plants qualify for various bonus credits. // **Solar PV:**  We assume IRA tax credits of roughly $24.50, based on assumptions on which share of new plants qualify for various bonus credits.</v>
      </c>
      <c r="Q523" s="76" t="str">
        <f>IF(ISBLANK(INDEX('Policy Characteristics'!K:K,MATCH($C523,'Policy Characteristics'!$C:$C,0))),"",INDEX('Policy Characteristics'!K:K,MATCH($C523,'Policy Characteristics'!$C:$C,0)))</f>
        <v>electricity-sector-main.html#subsidies</v>
      </c>
      <c r="R523" s="76" t="str">
        <f>IF(ISBLANK(INDEX('Policy Characteristics'!L:L,MATCH($C523,'Policy Characteristics'!$C:$C,0))),"",INDEX('Policy Characteristics'!L:L,MATCH($C523,'Policy Characteristics'!$C:$C,0)))</f>
        <v>subsidy-for-electricity-production.html</v>
      </c>
      <c r="S523" s="78"/>
    </row>
    <row r="524" spans="1:19" x14ac:dyDescent="0.25">
      <c r="A524" s="76" t="str">
        <f>IF(ISBLANK(INDEX('Policy Characteristics'!A:A,MATCH($C524,'Policy Characteristics'!$C:$C,0))),"",INDEX('Policy Characteristics'!A:A,MATCH($C524,'Policy Characteristics'!$C:$C,0)))</f>
        <v>Electricity Supply</v>
      </c>
      <c r="B524" s="200" t="str">
        <f>IF(ISBLANK(INDEX('Policy Characteristics'!B:B,MATCH($C524,'Policy Characteristics'!$C:$C,0))),"",INDEX('Policy Characteristics'!B:B,MATCH($C524,'Policy Characteristics'!$C:$C,0)))</f>
        <v>Subsidy for Electricity Production</v>
      </c>
      <c r="C524" s="76" t="str">
        <f t="shared" si="22"/>
        <v>Subsidy for Elec Production by Fuel</v>
      </c>
      <c r="D524" s="78" t="s">
        <v>1660</v>
      </c>
      <c r="E524" s="88"/>
      <c r="F524" s="78" t="s">
        <v>1665</v>
      </c>
      <c r="G524" s="78"/>
      <c r="H524" s="15">
        <v>1800</v>
      </c>
      <c r="I524" s="201" t="s">
        <v>43</v>
      </c>
      <c r="J524" s="202" t="str">
        <f>IF(ISBLANK(INDEX('Policy Characteristics'!D:D,MATCH($C524,'Policy Characteristics'!$C:$C,0))),"",INDEX('Policy Characteristics'!D:D,MATCH($C524,'Policy Characteristics'!$C:$C,0)))</f>
        <v>Subsidy for Electricity Production</v>
      </c>
      <c r="K524" s="76" t="str">
        <f>IF(ISBLANK(INDEX('Policy Characteristics'!E:E,MATCH($C524,'Policy Characteristics'!$C:$C,0))),"",INDEX('Policy Characteristics'!E:E,MATCH($C524,'Policy Characteristics'!$C:$C,0)))</f>
        <v>elec generation subsidy</v>
      </c>
      <c r="L524" s="76">
        <f>IF(ISBLANK(INDEX('Policy Characteristics'!F:F,MATCH($C524,'Policy Characteristics'!$C:$C,0))),"",INDEX('Policy Characteristics'!F:F,MATCH($C524,'Policy Characteristics'!$C:$C,0)))</f>
        <v>0</v>
      </c>
      <c r="M524" s="76">
        <f>IF(ISBLANK(INDEX('Policy Characteristics'!G:G,MATCH($C524,'Policy Characteristics'!$C:$C,0))),"",INDEX('Policy Characteristics'!G:G,MATCH($C524,'Policy Characteristics'!$C:$C,0)))</f>
        <v>60</v>
      </c>
      <c r="N524" s="76">
        <f>IF(ISBLANK(INDEX('Policy Characteristics'!H:H,MATCH($C524,'Policy Characteristics'!$C:$C,0))),"",INDEX('Policy Characteristics'!H:H,MATCH($C524,'Policy Characteristics'!$C:$C,0)))</f>
        <v>1</v>
      </c>
      <c r="O524" s="76" t="str">
        <f>IF(ISBLANK(INDEX('Policy Characteristics'!I:I,MATCH($C524,'Policy Characteristics'!$C:$C,0))),"",INDEX('Policy Characteristics'!I:I,MATCH($C524,'Policy Characteristics'!$C:$C,0)))</f>
        <v>$/MWh</v>
      </c>
      <c r="P524" s="76" t="str">
        <f>IF(ISBLANK(INDEX('Policy Characteristics'!J:J,MATCH($C524,'Policy Characteristics'!$C:$C,0))),"",INDEX('Policy Characteristics'!J:J,MATCH($C524,'Policy Characteristics'!$C:$C,0)))</f>
        <v>**Description:** This policy is a subsidy paid by the government to suppliers of electricity per unit of electricity generated from the selected plant type(s).This is in addition to subsidies that exist in the BAU scenario.  // **Guidance for setting values:** The U.S. provides clean electricity tax credits as part of the Inflation Reduction Act (IRA). The BAU assumes IRA tax credits will begin phasing out after the year 2039, when electricity sector emissions reach the target of 25% below 2022 levels. Tax credits are claimed as either the Investment Tax Credit (per unit capacity) or Production Tax Credit (per unit electricity generation), depending on the plant type. // Also note that the Energy Policy Simulator chooses which new power plants to build based on lifetime plant costs, and the PTC is only available for the first 10 years of a project. // **Nuclear:** We assume roughly $10/MWh worth of incentives for nuclear in our BAU as part of the IRA and the Infrastructure Investment and Jobs Act. // **Onshore Wind:** We assume IRA tax credits of roughly $20.50 per MWh, based on assumptions on which share of new plants qualify for various bonus credits. // **Solar PV:**  We assume IRA tax credits of roughly $24.50, based on assumptions on which share of new plants qualify for various bonus credits.</v>
      </c>
      <c r="Q524" s="76" t="str">
        <f>IF(ISBLANK(INDEX('Policy Characteristics'!K:K,MATCH($C524,'Policy Characteristics'!$C:$C,0))),"",INDEX('Policy Characteristics'!K:K,MATCH($C524,'Policy Characteristics'!$C:$C,0)))</f>
        <v>electricity-sector-main.html#subsidies</v>
      </c>
      <c r="R524" s="76" t="str">
        <f>IF(ISBLANK(INDEX('Policy Characteristics'!L:L,MATCH($C524,'Policy Characteristics'!$C:$C,0))),"",INDEX('Policy Characteristics'!L:L,MATCH($C524,'Policy Characteristics'!$C:$C,0)))</f>
        <v>subsidy-for-electricity-production.html</v>
      </c>
      <c r="S524" s="78"/>
    </row>
    <row r="525" spans="1:19" x14ac:dyDescent="0.25">
      <c r="A525" s="76" t="str">
        <f>IF(ISBLANK(INDEX('Policy Characteristics'!A:A,MATCH($C525,'Policy Characteristics'!$C:$C,0))),"",INDEX('Policy Characteristics'!A:A,MATCH($C525,'Policy Characteristics'!$C:$C,0)))</f>
        <v>Electricity Supply</v>
      </c>
      <c r="B525" s="200" t="str">
        <f>IF(ISBLANK(INDEX('Policy Characteristics'!B:B,MATCH($C525,'Policy Characteristics'!$C:$C,0))),"",INDEX('Policy Characteristics'!B:B,MATCH($C525,'Policy Characteristics'!$C:$C,0)))</f>
        <v>Subsidy for Electricity Production</v>
      </c>
      <c r="C525" s="76" t="str">
        <f t="shared" si="22"/>
        <v>Subsidy for Elec Production by Fuel</v>
      </c>
      <c r="D525" s="78" t="s">
        <v>1661</v>
      </c>
      <c r="E525" s="88"/>
      <c r="F525" s="78" t="s">
        <v>1666</v>
      </c>
      <c r="G525" s="78"/>
      <c r="H525" s="15">
        <v>1801</v>
      </c>
      <c r="I525" s="201" t="s">
        <v>43</v>
      </c>
      <c r="J525" s="202" t="str">
        <f>IF(ISBLANK(INDEX('Policy Characteristics'!D:D,MATCH($C525,'Policy Characteristics'!$C:$C,0))),"",INDEX('Policy Characteristics'!D:D,MATCH($C525,'Policy Characteristics'!$C:$C,0)))</f>
        <v>Subsidy for Electricity Production</v>
      </c>
      <c r="K525" s="76" t="str">
        <f>IF(ISBLANK(INDEX('Policy Characteristics'!E:E,MATCH($C525,'Policy Characteristics'!$C:$C,0))),"",INDEX('Policy Characteristics'!E:E,MATCH($C525,'Policy Characteristics'!$C:$C,0)))</f>
        <v>elec generation subsidy</v>
      </c>
      <c r="L525" s="76">
        <f>IF(ISBLANK(INDEX('Policy Characteristics'!F:F,MATCH($C525,'Policy Characteristics'!$C:$C,0))),"",INDEX('Policy Characteristics'!F:F,MATCH($C525,'Policy Characteristics'!$C:$C,0)))</f>
        <v>0</v>
      </c>
      <c r="M525" s="76">
        <f>IF(ISBLANK(INDEX('Policy Characteristics'!G:G,MATCH($C525,'Policy Characteristics'!$C:$C,0))),"",INDEX('Policy Characteristics'!G:G,MATCH($C525,'Policy Characteristics'!$C:$C,0)))</f>
        <v>60</v>
      </c>
      <c r="N525" s="76">
        <f>IF(ISBLANK(INDEX('Policy Characteristics'!H:H,MATCH($C525,'Policy Characteristics'!$C:$C,0))),"",INDEX('Policy Characteristics'!H:H,MATCH($C525,'Policy Characteristics'!$C:$C,0)))</f>
        <v>1</v>
      </c>
      <c r="O525" s="76" t="str">
        <f>IF(ISBLANK(INDEX('Policy Characteristics'!I:I,MATCH($C525,'Policy Characteristics'!$C:$C,0))),"",INDEX('Policy Characteristics'!I:I,MATCH($C525,'Policy Characteristics'!$C:$C,0)))</f>
        <v>$/MWh</v>
      </c>
      <c r="P525" s="76" t="str">
        <f>IF(ISBLANK(INDEX('Policy Characteristics'!J:J,MATCH($C525,'Policy Characteristics'!$C:$C,0))),"",INDEX('Policy Characteristics'!J:J,MATCH($C525,'Policy Characteristics'!$C:$C,0)))</f>
        <v>**Description:** This policy is a subsidy paid by the government to suppliers of electricity per unit of electricity generated from the selected plant type(s).This is in addition to subsidies that exist in the BAU scenario.  // **Guidance for setting values:** The U.S. provides clean electricity tax credits as part of the Inflation Reduction Act (IRA). The BAU assumes IRA tax credits will begin phasing out after the year 2039, when electricity sector emissions reach the target of 25% below 2022 levels. Tax credits are claimed as either the Investment Tax Credit (per unit capacity) or Production Tax Credit (per unit electricity generation), depending on the plant type. // Also note that the Energy Policy Simulator chooses which new power plants to build based on lifetime plant costs, and the PTC is only available for the first 10 years of a project. // **Nuclear:** We assume roughly $10/MWh worth of incentives for nuclear in our BAU as part of the IRA and the Infrastructure Investment and Jobs Act. // **Onshore Wind:** We assume IRA tax credits of roughly $20.50 per MWh, based on assumptions on which share of new plants qualify for various bonus credits. // **Solar PV:**  We assume IRA tax credits of roughly $24.50, based on assumptions on which share of new plants qualify for various bonus credits.</v>
      </c>
      <c r="Q525" s="76" t="str">
        <f>IF(ISBLANK(INDEX('Policy Characteristics'!K:K,MATCH($C525,'Policy Characteristics'!$C:$C,0))),"",INDEX('Policy Characteristics'!K:K,MATCH($C525,'Policy Characteristics'!$C:$C,0)))</f>
        <v>electricity-sector-main.html#subsidies</v>
      </c>
      <c r="R525" s="76" t="str">
        <f>IF(ISBLANK(INDEX('Policy Characteristics'!L:L,MATCH($C525,'Policy Characteristics'!$C:$C,0))),"",INDEX('Policy Characteristics'!L:L,MATCH($C525,'Policy Characteristics'!$C:$C,0)))</f>
        <v>subsidy-for-electricity-production.html</v>
      </c>
      <c r="S525" s="78"/>
    </row>
    <row r="526" spans="1:19" x14ac:dyDescent="0.25">
      <c r="A526" s="76" t="str">
        <f>IF(ISBLANK(INDEX('Policy Characteristics'!A:A,MATCH($C526,'Policy Characteristics'!$C:$C,0))),"",INDEX('Policy Characteristics'!A:A,MATCH($C526,'Policy Characteristics'!$C:$C,0)))</f>
        <v>Electricity Supply</v>
      </c>
      <c r="B526" s="200" t="str">
        <f>IF(ISBLANK(INDEX('Policy Characteristics'!B:B,MATCH($C526,'Policy Characteristics'!$C:$C,0))),"",INDEX('Policy Characteristics'!B:B,MATCH($C526,'Policy Characteristics'!$C:$C,0)))</f>
        <v>Subsidy for Electricity Production</v>
      </c>
      <c r="C526" s="76" t="str">
        <f t="shared" si="22"/>
        <v>Subsidy for Elec Production by Fuel</v>
      </c>
      <c r="D526" s="78" t="s">
        <v>1748</v>
      </c>
      <c r="E526" s="88"/>
      <c r="F526" s="78" t="s">
        <v>1746</v>
      </c>
      <c r="G526" s="78"/>
      <c r="H526" s="15">
        <v>1802</v>
      </c>
      <c r="I526" s="201" t="s">
        <v>43</v>
      </c>
      <c r="J526" s="202" t="str">
        <f>IF(ISBLANK(INDEX('Policy Characteristics'!D:D,MATCH($C526,'Policy Characteristics'!$C:$C,0))),"",INDEX('Policy Characteristics'!D:D,MATCH($C526,'Policy Characteristics'!$C:$C,0)))</f>
        <v>Subsidy for Electricity Production</v>
      </c>
      <c r="K526" s="76" t="str">
        <f>IF(ISBLANK(INDEX('Policy Characteristics'!E:E,MATCH($C526,'Policy Characteristics'!$C:$C,0))),"",INDEX('Policy Characteristics'!E:E,MATCH($C526,'Policy Characteristics'!$C:$C,0)))</f>
        <v>elec generation subsidy</v>
      </c>
      <c r="L526" s="76">
        <f>IF(ISBLANK(INDEX('Policy Characteristics'!F:F,MATCH($C526,'Policy Characteristics'!$C:$C,0))),"",INDEX('Policy Characteristics'!F:F,MATCH($C526,'Policy Characteristics'!$C:$C,0)))</f>
        <v>0</v>
      </c>
      <c r="M526" s="76">
        <f>IF(ISBLANK(INDEX('Policy Characteristics'!G:G,MATCH($C526,'Policy Characteristics'!$C:$C,0))),"",INDEX('Policy Characteristics'!G:G,MATCH($C526,'Policy Characteristics'!$C:$C,0)))</f>
        <v>60</v>
      </c>
      <c r="N526" s="76">
        <f>IF(ISBLANK(INDEX('Policy Characteristics'!H:H,MATCH($C526,'Policy Characteristics'!$C:$C,0))),"",INDEX('Policy Characteristics'!H:H,MATCH($C526,'Policy Characteristics'!$C:$C,0)))</f>
        <v>1</v>
      </c>
      <c r="O526" s="76" t="str">
        <f>IF(ISBLANK(INDEX('Policy Characteristics'!I:I,MATCH($C526,'Policy Characteristics'!$C:$C,0))),"",INDEX('Policy Characteristics'!I:I,MATCH($C526,'Policy Characteristics'!$C:$C,0)))</f>
        <v>$/MWh</v>
      </c>
      <c r="P526" s="76" t="str">
        <f>IF(ISBLANK(INDEX('Policy Characteristics'!J:J,MATCH($C526,'Policy Characteristics'!$C:$C,0))),"",INDEX('Policy Characteristics'!J:J,MATCH($C526,'Policy Characteristics'!$C:$C,0)))</f>
        <v>**Description:** This policy is a subsidy paid by the government to suppliers of electricity per unit of electricity generated from the selected plant type(s).This is in addition to subsidies that exist in the BAU scenario.  // **Guidance for setting values:** The U.S. provides clean electricity tax credits as part of the Inflation Reduction Act (IRA). The BAU assumes IRA tax credits will begin phasing out after the year 2039, when electricity sector emissions reach the target of 25% below 2022 levels. Tax credits are claimed as either the Investment Tax Credit (per unit capacity) or Production Tax Credit (per unit electricity generation), depending on the plant type. // Also note that the Energy Policy Simulator chooses which new power plants to build based on lifetime plant costs, and the PTC is only available for the first 10 years of a project. // **Nuclear:** We assume roughly $10/MWh worth of incentives for nuclear in our BAU as part of the IRA and the Infrastructure Investment and Jobs Act. // **Onshore Wind:** We assume IRA tax credits of roughly $20.50 per MWh, based on assumptions on which share of new plants qualify for various bonus credits. // **Solar PV:**  We assume IRA tax credits of roughly $24.50, based on assumptions on which share of new plants qualify for various bonus credits.</v>
      </c>
      <c r="Q526" s="76" t="str">
        <f>IF(ISBLANK(INDEX('Policy Characteristics'!K:K,MATCH($C526,'Policy Characteristics'!$C:$C,0))),"",INDEX('Policy Characteristics'!K:K,MATCH($C526,'Policy Characteristics'!$C:$C,0)))</f>
        <v>electricity-sector-main.html#subsidies</v>
      </c>
      <c r="R526" s="76" t="str">
        <f>IF(ISBLANK(INDEX('Policy Characteristics'!L:L,MATCH($C526,'Policy Characteristics'!$C:$C,0))),"",INDEX('Policy Characteristics'!L:L,MATCH($C526,'Policy Characteristics'!$C:$C,0)))</f>
        <v>subsidy-for-electricity-production.html</v>
      </c>
      <c r="S526" s="78"/>
    </row>
    <row r="527" spans="1:19" x14ac:dyDescent="0.25">
      <c r="A527" s="76" t="str">
        <f>IF(ISBLANK(INDEX('Policy Characteristics'!A:A,MATCH($C527,'Policy Characteristics'!$C:$C,0))),"",INDEX('Policy Characteristics'!A:A,MATCH($C527,'Policy Characteristics'!$C:$C,0)))</f>
        <v>Electricity Supply</v>
      </c>
      <c r="B527" s="200" t="str">
        <f>IF(ISBLANK(INDEX('Policy Characteristics'!B:B,MATCH($C527,'Policy Characteristics'!$C:$C,0))),"",INDEX('Policy Characteristics'!B:B,MATCH($C527,'Policy Characteristics'!$C:$C,0)))</f>
        <v>Subsidy for Electricity Production</v>
      </c>
      <c r="C527" s="76" t="str">
        <f t="shared" si="22"/>
        <v>Subsidy for Elec Production by Fuel</v>
      </c>
      <c r="D527" s="78" t="s">
        <v>1749</v>
      </c>
      <c r="E527" s="88"/>
      <c r="F527" s="78" t="s">
        <v>1747</v>
      </c>
      <c r="G527" s="78"/>
      <c r="H527" s="15">
        <v>2244</v>
      </c>
      <c r="I527" s="201" t="s">
        <v>43</v>
      </c>
      <c r="J527" s="202" t="str">
        <f>IF(ISBLANK(INDEX('Policy Characteristics'!D:D,MATCH($C527,'Policy Characteristics'!$C:$C,0))),"",INDEX('Policy Characteristics'!D:D,MATCH($C527,'Policy Characteristics'!$C:$C,0)))</f>
        <v>Subsidy for Electricity Production</v>
      </c>
      <c r="K527" s="76" t="str">
        <f>IF(ISBLANK(INDEX('Policy Characteristics'!E:E,MATCH($C527,'Policy Characteristics'!$C:$C,0))),"",INDEX('Policy Characteristics'!E:E,MATCH($C527,'Policy Characteristics'!$C:$C,0)))</f>
        <v>elec generation subsidy</v>
      </c>
      <c r="L527" s="76">
        <f>IF(ISBLANK(INDEX('Policy Characteristics'!F:F,MATCH($C527,'Policy Characteristics'!$C:$C,0))),"",INDEX('Policy Characteristics'!F:F,MATCH($C527,'Policy Characteristics'!$C:$C,0)))</f>
        <v>0</v>
      </c>
      <c r="M527" s="76">
        <f>IF(ISBLANK(INDEX('Policy Characteristics'!G:G,MATCH($C527,'Policy Characteristics'!$C:$C,0))),"",INDEX('Policy Characteristics'!G:G,MATCH($C527,'Policy Characteristics'!$C:$C,0)))</f>
        <v>60</v>
      </c>
      <c r="N527" s="76">
        <f>IF(ISBLANK(INDEX('Policy Characteristics'!H:H,MATCH($C527,'Policy Characteristics'!$C:$C,0))),"",INDEX('Policy Characteristics'!H:H,MATCH($C527,'Policy Characteristics'!$C:$C,0)))</f>
        <v>1</v>
      </c>
      <c r="O527" s="76" t="str">
        <f>IF(ISBLANK(INDEX('Policy Characteristics'!I:I,MATCH($C527,'Policy Characteristics'!$C:$C,0))),"",INDEX('Policy Characteristics'!I:I,MATCH($C527,'Policy Characteristics'!$C:$C,0)))</f>
        <v>$/MWh</v>
      </c>
      <c r="P527" s="76" t="str">
        <f>IF(ISBLANK(INDEX('Policy Characteristics'!J:J,MATCH($C527,'Policy Characteristics'!$C:$C,0))),"",INDEX('Policy Characteristics'!J:J,MATCH($C527,'Policy Characteristics'!$C:$C,0)))</f>
        <v>**Description:** This policy is a subsidy paid by the government to suppliers of electricity per unit of electricity generated from the selected plant type(s).This is in addition to subsidies that exist in the BAU scenario.  // **Guidance for setting values:** The U.S. provides clean electricity tax credits as part of the Inflation Reduction Act (IRA). The BAU assumes IRA tax credits will begin phasing out after the year 2039, when electricity sector emissions reach the target of 25% below 2022 levels. Tax credits are claimed as either the Investment Tax Credit (per unit capacity) or Production Tax Credit (per unit electricity generation), depending on the plant type. // Also note that the Energy Policy Simulator chooses which new power plants to build based on lifetime plant costs, and the PTC is only available for the first 10 years of a project. // **Nuclear:** We assume roughly $10/MWh worth of incentives for nuclear in our BAU as part of the IRA and the Infrastructure Investment and Jobs Act. // **Onshore Wind:** We assume IRA tax credits of roughly $20.50 per MWh, based on assumptions on which share of new plants qualify for various bonus credits. // **Solar PV:**  We assume IRA tax credits of roughly $24.50, based on assumptions on which share of new plants qualify for various bonus credits.</v>
      </c>
      <c r="Q527" s="76" t="str">
        <f>IF(ISBLANK(INDEX('Policy Characteristics'!K:K,MATCH($C527,'Policy Characteristics'!$C:$C,0))),"",INDEX('Policy Characteristics'!K:K,MATCH($C527,'Policy Characteristics'!$C:$C,0)))</f>
        <v>electricity-sector-main.html#subsidies</v>
      </c>
      <c r="R527" s="76"/>
      <c r="S527" s="78"/>
    </row>
    <row r="528" spans="1:19" x14ac:dyDescent="0.25">
      <c r="A528" s="76" t="str">
        <f>IF(ISBLANK(INDEX('Policy Characteristics'!A:A,MATCH($C528,'Policy Characteristics'!$C:$C,0))),"",INDEX('Policy Characteristics'!A:A,MATCH($C528,'Policy Characteristics'!$C:$C,0)))</f>
        <v>Electricity Supply</v>
      </c>
      <c r="B528" s="200" t="str">
        <f>IF(ISBLANK(INDEX('Policy Characteristics'!B:B,MATCH($C528,'Policy Characteristics'!$C:$C,0))),"",INDEX('Policy Characteristics'!B:B,MATCH($C528,'Policy Characteristics'!$C:$C,0)))</f>
        <v>Use EVs for Grid Balancing</v>
      </c>
      <c r="C528" t="s">
        <v>1741</v>
      </c>
      <c r="D528" s="78"/>
      <c r="E528" s="88"/>
      <c r="F528" s="78"/>
      <c r="G528" s="78"/>
      <c r="H528" s="15">
        <v>2235</v>
      </c>
      <c r="I528" s="201" t="s">
        <v>43</v>
      </c>
      <c r="J528" s="202" t="str">
        <f>IF(ISBLANK(INDEX('Policy Characteristics'!D:D,MATCH($C528,'Policy Characteristics'!$C:$C,0))),"",INDEX('Policy Characteristics'!D:D,MATCH($C528,'Policy Characteristics'!$C:$C,0)))</f>
        <v>EVs for Grid Balancing</v>
      </c>
      <c r="K528" s="76" t="str">
        <f>IF(ISBLANK(INDEX('Policy Characteristics'!E:E,MATCH($C528,'Policy Characteristics'!$C:$C,0))),"",INDEX('Policy Characteristics'!E:E,MATCH($C528,'Policy Characteristics'!$C:$C,0)))</f>
        <v>elec use EVs for grid balancing</v>
      </c>
      <c r="L528" s="203">
        <f>IF(ISBLANK(INDEX('Policy Characteristics'!F:F,MATCH($C528,'Policy Characteristics'!$C:$C,0))),"",INDEX('Policy Characteristics'!F:F,MATCH($C528,'Policy Characteristics'!$C:$C,0)))</f>
        <v>0</v>
      </c>
      <c r="M528" s="203">
        <f>IF(ISBLANK(INDEX('Policy Characteristics'!G:G,MATCH($C528,'Policy Characteristics'!$C:$C,0))),"",INDEX('Policy Characteristics'!G:G,MATCH($C528,'Policy Characteristics'!$C:$C,0)))</f>
        <v>1</v>
      </c>
      <c r="N528" s="203">
        <f>IF(ISBLANK(INDEX('Policy Characteristics'!H:H,MATCH($C528,'Policy Characteristics'!$C:$C,0))),"",INDEX('Policy Characteristics'!H:H,MATCH($C528,'Policy Characteristics'!$C:$C,0)))</f>
        <v>0.01</v>
      </c>
      <c r="O528" s="76" t="str">
        <f>IF(ISBLANK(INDEX('Policy Characteristics'!I:I,MATCH($C528,'Policy Characteristics'!$C:$C,0))),"",INDEX('Policy Characteristics'!I:I,MATCH($C528,'Policy Characteristics'!$C:$C,0)))</f>
        <v>% of EVs used</v>
      </c>
      <c r="P528" s="76" t="str">
        <f>IF(ISBLANK(INDEX('Policy Characteristics'!J:J,MATCH($C528,'Policy Characteristics'!$C:$C,0))),"",INDEX('Policy Characteristics'!J:J,MATCH($C528,'Policy Characteristics'!$C:$C,0)))</f>
        <v>**Description:** This policy increases the share of EVs that are used to assist in grid balancing on an average day.  This means the EV is connected to the grid during the hours when demand-shifting would be helpful (hours of net peak load) and can pause its charging or, ideally, can partially discharge its battery during these hours to help provide electricity to the grid.  // **Guidance for setting values:** Today, EVs generally are not used to help with grid balancing, and EVs and chargers may not have the capability to send electricity in the reverse direction to supply the grid (and have suitable safety cut-off systems to prevent energizing the grid when utilities intentionally shut it down to do repairs and maintenance).  Automatically changing the hours when an EV charges (but not discharging to support the grid) is technologically easier but provides less support to the grid.</v>
      </c>
      <c r="Q528" s="76" t="str">
        <f>IF(ISBLANK(INDEX('Policy Characteristics'!K:K,MATCH($C528,'Policy Characteristics'!$C:$C,0))),"",INDEX('Policy Characteristics'!K:K,MATCH($C528,'Policy Characteristics'!$C:$C,0)))</f>
        <v/>
      </c>
      <c r="R528" s="76" t="str">
        <f>IF(ISBLANK(INDEX('Policy Characteristics'!L:L,MATCH($C528,'Policy Characteristics'!$C:$C,0))),"",INDEX('Policy Characteristics'!L:L,MATCH($C528,'Policy Characteristics'!$C:$C,0)))</f>
        <v/>
      </c>
      <c r="S528" s="78"/>
    </row>
    <row r="529" spans="1:19" x14ac:dyDescent="0.25">
      <c r="A529" s="76" t="str">
        <f>IF(ISBLANK(INDEX('Policy Characteristics'!A:A,MATCH($C529,'Policy Characteristics'!$C:$C,0))),"",INDEX('Policy Characteristics'!A:A,MATCH($C529,'Policy Characteristics'!$C:$C,0)))</f>
        <v>Electricity Supply</v>
      </c>
      <c r="B529" s="200" t="str">
        <f>IF(ISBLANK(INDEX('Policy Characteristics'!B:B,MATCH($C529,'Policy Characteristics'!$C:$C,0))),"",INDEX('Policy Characteristics'!B:B,MATCH($C529,'Policy Characteristics'!$C:$C,0)))</f>
        <v>Subsidy for Grid Battery Production</v>
      </c>
      <c r="C529" t="s">
        <v>2588</v>
      </c>
      <c r="D529" s="78"/>
      <c r="E529" s="88"/>
      <c r="F529" s="78"/>
      <c r="G529" s="78"/>
      <c r="H529" s="15">
        <v>2769</v>
      </c>
      <c r="I529" s="201" t="s">
        <v>43</v>
      </c>
      <c r="J529" s="202" t="str">
        <f>IF(ISBLANK(INDEX('Policy Characteristics'!D:D,MATCH($C529,'Policy Characteristics'!$C:$C,0))),"",INDEX('Policy Characteristics'!D:D,MATCH($C529,'Policy Characteristics'!$C:$C,0)))</f>
        <v>Grid Battery Subsidy</v>
      </c>
      <c r="K529" s="76" t="str">
        <f>IF(ISBLANK(INDEX('Policy Characteristics'!E:E,MATCH($C529,'Policy Characteristics'!$C:$C,0))),"",INDEX('Policy Characteristics'!E:E,MATCH($C529,'Policy Characteristics'!$C:$C,0)))</f>
        <v>elec battery production subsidy</v>
      </c>
      <c r="L529" s="76">
        <f>IF(ISBLANK(INDEX('Policy Characteristics'!F:F,MATCH($C529,'Policy Characteristics'!$C:$C,0))),"",INDEX('Policy Characteristics'!F:F,MATCH($C529,'Policy Characteristics'!$C:$C,0)))</f>
        <v>-100</v>
      </c>
      <c r="M529" s="76">
        <f>IF(ISBLANK(INDEX('Policy Characteristics'!G:G,MATCH($C529,'Policy Characteristics'!$C:$C,0))),"",INDEX('Policy Characteristics'!G:G,MATCH($C529,'Policy Characteristics'!$C:$C,0)))</f>
        <v>100</v>
      </c>
      <c r="N529" s="76">
        <f>IF(ISBLANK(INDEX('Policy Characteristics'!H:H,MATCH($C529,'Policy Characteristics'!$C:$C,0))),"",INDEX('Policy Characteristics'!H:H,MATCH($C529,'Policy Characteristics'!$C:$C,0)))</f>
        <v>5</v>
      </c>
      <c r="O529" s="76" t="str">
        <f>IF(ISBLANK(INDEX('Policy Characteristics'!I:I,MATCH($C529,'Policy Characteristics'!$C:$C,0))),"",INDEX('Policy Characteristics'!I:I,MATCH($C529,'Policy Characteristics'!$C:$C,0)))</f>
        <v>$/kWh</v>
      </c>
      <c r="P529" s="76" t="str">
        <f>IF(ISBLANK(INDEX('Policy Characteristics'!J:J,MATCH($C529,'Policy Characteristics'!$C:$C,0))),"",INDEX('Policy Characteristics'!J:J,MATCH($C529,'Policy Characteristics'!$C:$C,0)))</f>
        <v>**Description:** This policy provides a subsidy in units of dollar per kilowatt-hour of battery capacity produced by manufacturers. This is in addition to subsidies that exist in the BAU scenario. A negative value implies a tax or removal of subsidies.  // **Guidance for setting values:** The BAU scenario has a $45/kWh production credit provided to manufacturers reflecting the Inflation Reduction Act's 45X tax credit.</v>
      </c>
      <c r="Q529" s="76" t="str">
        <f>IF(ISBLANK(INDEX('Policy Characteristics'!K:K,MATCH($C529,'Policy Characteristics'!$C:$C,0))),"",INDEX('Policy Characteristics'!K:K,MATCH($C529,'Policy Characteristics'!$C:$C,0)))</f>
        <v/>
      </c>
      <c r="R529" s="76" t="str">
        <f>IF(ISBLANK(INDEX('Policy Characteristics'!L:L,MATCH($C529,'Policy Characteristics'!$C:$C,0))),"",INDEX('Policy Characteristics'!L:L,MATCH($C529,'Policy Characteristics'!$C:$C,0)))</f>
        <v/>
      </c>
      <c r="S529" s="78"/>
    </row>
    <row r="530" spans="1:19" x14ac:dyDescent="0.25">
      <c r="A530" s="76" t="str">
        <f>IF(ISBLANK(INDEX('Policy Characteristics'!A:A,MATCH($C530,'Policy Characteristics'!$C:$C,0))),"",INDEX('Policy Characteristics'!A:A,MATCH($C530,'Policy Characteristics'!$C:$C,0)))</f>
        <v>Electricity Supply</v>
      </c>
      <c r="B530" s="200" t="str">
        <f>IF(ISBLANK(INDEX('Policy Characteristics'!B:B,MATCH($C530,'Policy Characteristics'!$C:$C,0))),"",INDEX('Policy Characteristics'!B:B,MATCH($C530,'Policy Characteristics'!$C:$C,0)))</f>
        <v>Subsidy for Grid Battery Output</v>
      </c>
      <c r="C530" t="s">
        <v>1794</v>
      </c>
      <c r="D530" s="78"/>
      <c r="E530" s="88"/>
      <c r="F530" s="78"/>
      <c r="G530" s="78"/>
      <c r="H530" s="15">
        <v>2258</v>
      </c>
      <c r="I530" s="201" t="s">
        <v>43</v>
      </c>
      <c r="J530" s="202" t="str">
        <f>IF(ISBLANK(INDEX('Policy Characteristics'!D:D,MATCH($C530,'Policy Characteristics'!$C:$C,0))),"",INDEX('Policy Characteristics'!D:D,MATCH($C530,'Policy Characteristics'!$C:$C,0)))</f>
        <v>Grid Battery Subsidy</v>
      </c>
      <c r="K530" s="76" t="str">
        <f>IF(ISBLANK(INDEX('Policy Characteristics'!E:E,MATCH($C530,'Policy Characteristics'!$C:$C,0))),"",INDEX('Policy Characteristics'!E:E,MATCH($C530,'Policy Characteristics'!$C:$C,0)))</f>
        <v>elec battery subsidy per output</v>
      </c>
      <c r="L530" s="76">
        <f>IF(ISBLANK(INDEX('Policy Characteristics'!F:F,MATCH($C530,'Policy Characteristics'!$C:$C,0))),"",INDEX('Policy Characteristics'!F:F,MATCH($C530,'Policy Characteristics'!$C:$C,0)))</f>
        <v>-100</v>
      </c>
      <c r="M530" s="76">
        <f>IF(ISBLANK(INDEX('Policy Characteristics'!G:G,MATCH($C530,'Policy Characteristics'!$C:$C,0))),"",INDEX('Policy Characteristics'!G:G,MATCH($C530,'Policy Characteristics'!$C:$C,0)))</f>
        <v>100</v>
      </c>
      <c r="N530" s="76">
        <f>IF(ISBLANK(INDEX('Policy Characteristics'!H:H,MATCH($C530,'Policy Characteristics'!$C:$C,0))),"",INDEX('Policy Characteristics'!H:H,MATCH($C530,'Policy Characteristics'!$C:$C,0)))</f>
        <v>5</v>
      </c>
      <c r="O530" s="76" t="str">
        <f>IF(ISBLANK(INDEX('Policy Characteristics'!I:I,MATCH($C530,'Policy Characteristics'!$C:$C,0))),"",INDEX('Policy Characteristics'!I:I,MATCH($C530,'Policy Characteristics'!$C:$C,0)))</f>
        <v>$ / MWh</v>
      </c>
      <c r="P530" s="76" t="str">
        <f>IF(ISBLANK(INDEX('Policy Characteristics'!J:J,MATCH($C530,'Policy Characteristics'!$C:$C,0))),"",INDEX('Policy Characteristics'!J:J,MATCH($C530,'Policy Characteristics'!$C:$C,0)))</f>
        <v>**Description:** This policy provides a subsidy in units of dollar per megawatt-hour electricity supplied to the grid, additional to any BAU subsidies. A negative value implies a tax or removal of subsidies.  // **Guidance for setting values:** The BAU case has grid batteries claiming the Subsidy for Grid Battery Capacity, not a subsidy per unit output.</v>
      </c>
      <c r="Q530" s="76" t="str">
        <f>IF(ISBLANK(INDEX('Policy Characteristics'!K:K,MATCH($C530,'Policy Characteristics'!$C:$C,0))),"",INDEX('Policy Characteristics'!K:K,MATCH($C530,'Policy Characteristics'!$C:$C,0)))</f>
        <v/>
      </c>
      <c r="R530" s="76"/>
      <c r="S530" s="78"/>
    </row>
    <row r="531" spans="1:19" x14ac:dyDescent="0.25">
      <c r="A531" s="76" t="str">
        <f>IF(ISBLANK(INDEX('Policy Characteristics'!A:A,MATCH($C531,'Policy Characteristics'!$C:$C,0))),"",INDEX('Policy Characteristics'!A:A,MATCH($C531,'Policy Characteristics'!$C:$C,0)))</f>
        <v>Electricity Supply</v>
      </c>
      <c r="B531" s="200" t="str">
        <f>IF(ISBLANK(INDEX('Policy Characteristics'!B:B,MATCH($C531,'Policy Characteristics'!$C:$C,0))),"",INDEX('Policy Characteristics'!B:B,MATCH($C531,'Policy Characteristics'!$C:$C,0)))</f>
        <v>Subsidy for Grid Battery Capacity</v>
      </c>
      <c r="C531" t="s">
        <v>1798</v>
      </c>
      <c r="D531" s="78"/>
      <c r="E531" s="88"/>
      <c r="F531" s="78"/>
      <c r="G531" s="78"/>
      <c r="H531" s="15">
        <v>2259</v>
      </c>
      <c r="I531" s="201" t="s">
        <v>43</v>
      </c>
      <c r="J531" s="202" t="str">
        <f>IF(ISBLANK(INDEX('Policy Characteristics'!D:D,MATCH($C531,'Policy Characteristics'!$C:$C,0))),"",INDEX('Policy Characteristics'!D:D,MATCH($C531,'Policy Characteristics'!$C:$C,0)))</f>
        <v>Grid Battery Subsidy</v>
      </c>
      <c r="K531" s="76" t="str">
        <f>IF(ISBLANK(INDEX('Policy Characteristics'!E:E,MATCH($C531,'Policy Characteristics'!$C:$C,0))),"",INDEX('Policy Characteristics'!E:E,MATCH($C531,'Policy Characteristics'!$C:$C,0)))</f>
        <v>elec battery construction subsidy</v>
      </c>
      <c r="L531" s="203">
        <f>IF(ISBLANK(INDEX('Policy Characteristics'!F:F,MATCH($C531,'Policy Characteristics'!$C:$C,0))),"",INDEX('Policy Characteristics'!F:F,MATCH($C531,'Policy Characteristics'!$C:$C,0)))</f>
        <v>-1</v>
      </c>
      <c r="M531" s="203">
        <f>IF(ISBLANK(INDEX('Policy Characteristics'!G:G,MATCH($C531,'Policy Characteristics'!$C:$C,0))),"",INDEX('Policy Characteristics'!G:G,MATCH($C531,'Policy Characteristics'!$C:$C,0)))</f>
        <v>1</v>
      </c>
      <c r="N531" s="203">
        <f>IF(ISBLANK(INDEX('Policy Characteristics'!H:H,MATCH($C531,'Policy Characteristics'!$C:$C,0))),"",INDEX('Policy Characteristics'!H:H,MATCH($C531,'Policy Characteristics'!$C:$C,0)))</f>
        <v>0.01</v>
      </c>
      <c r="O531" s="76" t="str">
        <f>IF(ISBLANK(INDEX('Policy Characteristics'!I:I,MATCH($C531,'Policy Characteristics'!$C:$C,0))),"",INDEX('Policy Characteristics'!I:I,MATCH($C531,'Policy Characteristics'!$C:$C,0)))</f>
        <v>% of capital costs</v>
      </c>
      <c r="P531" s="76" t="str">
        <f>IF(ISBLANK(INDEX('Policy Characteristics'!J:J,MATCH($C531,'Policy Characteristics'!$C:$C,0))),"",INDEX('Policy Characteristics'!J:J,MATCH($C531,'Policy Characteristics'!$C:$C,0)))</f>
        <v>**Description:** This policy subsidizes a percentage of grid battery capacity costs, additional to any BAU capacity construction subsidies. A negative value implies a tax or removal of subsidies. // **Guidance for setting values:** The BAU scenario assumes IRA tax credits of 41.6%, based on assumptions on which share of new projects qualify for various bonus credits.</v>
      </c>
      <c r="Q531" s="76" t="str">
        <f>IF(ISBLANK(INDEX('Policy Characteristics'!K:K,MATCH($C531,'Policy Characteristics'!$C:$C,0))),"",INDEX('Policy Characteristics'!K:K,MATCH($C531,'Policy Characteristics'!$C:$C,0)))</f>
        <v/>
      </c>
      <c r="R531" s="76"/>
      <c r="S531" s="78"/>
    </row>
    <row r="532" spans="1:19" x14ac:dyDescent="0.25">
      <c r="A532" s="76" t="str">
        <f>IF(ISBLANK(INDEX('Policy Characteristics'!A:A,MATCH($C532,'Policy Characteristics'!$C:$C,0))),"",INDEX('Policy Characteristics'!A:A,MATCH($C532,'Policy Characteristics'!$C:$C,0)))</f>
        <v>Electricity Supply</v>
      </c>
      <c r="B532" s="200" t="str">
        <f>IF(ISBLANK(INDEX('Policy Characteristics'!B:B,MATCH($C532,'Policy Characteristics'!$C:$C,0))),"",INDEX('Policy Characteristics'!B:B,MATCH($C532,'Policy Characteristics'!$C:$C,0)))</f>
        <v>Electricity CCS Subsidy</v>
      </c>
      <c r="C532" t="s">
        <v>1804</v>
      </c>
      <c r="D532" s="88" t="s">
        <v>445</v>
      </c>
      <c r="F532" s="88" t="s">
        <v>444</v>
      </c>
      <c r="H532" s="15">
        <v>2260</v>
      </c>
      <c r="I532" t="s">
        <v>44</v>
      </c>
      <c r="J532" s="202" t="str">
        <f>IF(ISBLANK(INDEX('Policy Characteristics'!D:D,MATCH($C532,'Policy Characteristics'!$C:$C,0))),"",INDEX('Policy Characteristics'!D:D,MATCH($C532,'Policy Characteristics'!$C:$C,0)))</f>
        <v>Electricity CCS Subsidy</v>
      </c>
      <c r="K532" s="76" t="str">
        <f>IF(ISBLANK(INDEX('Policy Characteristics'!E:E,MATCH($C532,'Policy Characteristics'!$C:$C,0))),"",INDEX('Policy Characteristics'!E:E,MATCH($C532,'Policy Characteristics'!$C:$C,0)))</f>
        <v>elec CCS subsidy</v>
      </c>
      <c r="L532" s="203">
        <f>IF(ISBLANK(INDEX('Policy Characteristics'!F:F,MATCH($C532,'Policy Characteristics'!$C:$C,0))),"",INDEX('Policy Characteristics'!F:F,MATCH($C532,'Policy Characteristics'!$C:$C,0)))</f>
        <v>-100</v>
      </c>
      <c r="M532" s="203">
        <f>IF(ISBLANK(INDEX('Policy Characteristics'!G:G,MATCH($C532,'Policy Characteristics'!$C:$C,0))),"",INDEX('Policy Characteristics'!G:G,MATCH($C532,'Policy Characteristics'!$C:$C,0)))</f>
        <v>100</v>
      </c>
      <c r="N532" s="203">
        <f>IF(ISBLANK(INDEX('Policy Characteristics'!H:H,MATCH($C532,'Policy Characteristics'!$C:$C,0))),"",INDEX('Policy Characteristics'!H:H,MATCH($C532,'Policy Characteristics'!$C:$C,0)))</f>
        <v>5</v>
      </c>
      <c r="O532" s="76" t="str">
        <f>IF(ISBLANK(INDEX('Policy Characteristics'!I:I,MATCH($C532,'Policy Characteristics'!$C:$C,0))),"",INDEX('Policy Characteristics'!I:I,MATCH($C532,'Policy Characteristics'!$C:$C,0)))</f>
        <v>$ / metric ton CO2e</v>
      </c>
      <c r="P532" s="76" t="str">
        <f>IF(ISBLANK(INDEX('Policy Characteristics'!J:J,MATCH($C532,'Policy Characteristics'!$C:$C,0))),"",INDEX('Policy Characteristics'!J:J,MATCH($C532,'Policy Characteristics'!$C:$C,0)))</f>
        <v>**Description:** This policy provides a dollar per metric ton CO2e subsidy, additional to any BAU subsidies.  A negative value implies a tax or removal of subsidies. // **Guidance for setting values:** The 45Q tax credits provide $85 per metric ton CO2e stored, which is included in the BAU case.</v>
      </c>
      <c r="R532"/>
    </row>
    <row r="533" spans="1:19" x14ac:dyDescent="0.25">
      <c r="A533" s="76" t="str">
        <f>IF(ISBLANK(INDEX('Policy Characteristics'!A:A,MATCH($C533,'Policy Characteristics'!$C:$C,0))),"",INDEX('Policy Characteristics'!A:A,MATCH($C533,'Policy Characteristics'!$C:$C,0)))</f>
        <v>Electricity Supply</v>
      </c>
      <c r="B533" s="200" t="str">
        <f>IF(ISBLANK(INDEX('Policy Characteristics'!B:B,MATCH($C533,'Policy Characteristics'!$C:$C,0))),"",INDEX('Policy Characteristics'!B:B,MATCH($C533,'Policy Characteristics'!$C:$C,0)))</f>
        <v>Electricity CCS Subsidy</v>
      </c>
      <c r="C533" s="76" t="str">
        <f>$C$532</f>
        <v>Additional Subsidy for Elec CCS</v>
      </c>
      <c r="D533" s="78" t="s">
        <v>1656</v>
      </c>
      <c r="F533" s="78" t="s">
        <v>1597</v>
      </c>
      <c r="H533" s="15">
        <v>2261</v>
      </c>
      <c r="I533" t="s">
        <v>44</v>
      </c>
      <c r="J533" s="202" t="str">
        <f>IF(ISBLANK(INDEX('Policy Characteristics'!D:D,MATCH($C533,'Policy Characteristics'!$C:$C,0))),"",INDEX('Policy Characteristics'!D:D,MATCH($C533,'Policy Characteristics'!$C:$C,0)))</f>
        <v>Electricity CCS Subsidy</v>
      </c>
      <c r="K533" s="76" t="str">
        <f>IF(ISBLANK(INDEX('Policy Characteristics'!E:E,MATCH($C533,'Policy Characteristics'!$C:$C,0))),"",INDEX('Policy Characteristics'!E:E,MATCH($C533,'Policy Characteristics'!$C:$C,0)))</f>
        <v>elec CCS subsidy</v>
      </c>
      <c r="L533" s="203">
        <f>IF(ISBLANK(INDEX('Policy Characteristics'!F:F,MATCH($C533,'Policy Characteristics'!$C:$C,0))),"",INDEX('Policy Characteristics'!F:F,MATCH($C533,'Policy Characteristics'!$C:$C,0)))</f>
        <v>-100</v>
      </c>
      <c r="M533" s="203">
        <f>IF(ISBLANK(INDEX('Policy Characteristics'!G:G,MATCH($C533,'Policy Characteristics'!$C:$C,0))),"",INDEX('Policy Characteristics'!G:G,MATCH($C533,'Policy Characteristics'!$C:$C,0)))</f>
        <v>100</v>
      </c>
      <c r="N533" s="203">
        <f>IF(ISBLANK(INDEX('Policy Characteristics'!H:H,MATCH($C533,'Policy Characteristics'!$C:$C,0))),"",INDEX('Policy Characteristics'!H:H,MATCH($C533,'Policy Characteristics'!$C:$C,0)))</f>
        <v>5</v>
      </c>
      <c r="O533" s="76" t="str">
        <f>IF(ISBLANK(INDEX('Policy Characteristics'!I:I,MATCH($C533,'Policy Characteristics'!$C:$C,0))),"",INDEX('Policy Characteristics'!I:I,MATCH($C533,'Policy Characteristics'!$C:$C,0)))</f>
        <v>$ / metric ton CO2e</v>
      </c>
      <c r="P533" s="76" t="str">
        <f>IF(ISBLANK(INDEX('Policy Characteristics'!J:J,MATCH($C533,'Policy Characteristics'!$C:$C,0))),"",INDEX('Policy Characteristics'!J:J,MATCH($C533,'Policy Characteristics'!$C:$C,0)))</f>
        <v>**Description:** This policy provides a dollar per metric ton CO2e subsidy, additional to any BAU subsidies.  A negative value implies a tax or removal of subsidies. // **Guidance for setting values:** The 45Q tax credits provide $85 per metric ton CO2e stored, which is included in the BAU case.</v>
      </c>
      <c r="R533"/>
    </row>
    <row r="534" spans="1:19" x14ac:dyDescent="0.25">
      <c r="A534" s="76" t="str">
        <f>IF(ISBLANK(INDEX('Policy Characteristics'!A:A,MATCH($C534,'Policy Characteristics'!$C:$C,0))),"",INDEX('Policy Characteristics'!A:A,MATCH($C534,'Policy Characteristics'!$C:$C,0)))</f>
        <v>Electricity Supply</v>
      </c>
      <c r="B534" s="200" t="str">
        <f>IF(ISBLANK(INDEX('Policy Characteristics'!B:B,MATCH($C534,'Policy Characteristics'!$C:$C,0))),"",INDEX('Policy Characteristics'!B:B,MATCH($C534,'Policy Characteristics'!$C:$C,0)))</f>
        <v>Electricity CCS Subsidy</v>
      </c>
      <c r="C534" s="76" t="str">
        <f t="shared" ref="C534:C555" si="23">$C$532</f>
        <v>Additional Subsidy for Elec CCS</v>
      </c>
      <c r="D534" s="78" t="s">
        <v>1657</v>
      </c>
      <c r="F534" s="78" t="s">
        <v>1598</v>
      </c>
      <c r="H534" s="15">
        <v>2262</v>
      </c>
      <c r="I534" t="s">
        <v>44</v>
      </c>
      <c r="J534" s="202" t="str">
        <f>IF(ISBLANK(INDEX('Policy Characteristics'!D:D,MATCH($C534,'Policy Characteristics'!$C:$C,0))),"",INDEX('Policy Characteristics'!D:D,MATCH($C534,'Policy Characteristics'!$C:$C,0)))</f>
        <v>Electricity CCS Subsidy</v>
      </c>
      <c r="K534" s="76" t="str">
        <f>IF(ISBLANK(INDEX('Policy Characteristics'!E:E,MATCH($C534,'Policy Characteristics'!$C:$C,0))),"",INDEX('Policy Characteristics'!E:E,MATCH($C534,'Policy Characteristics'!$C:$C,0)))</f>
        <v>elec CCS subsidy</v>
      </c>
      <c r="L534" s="203">
        <f>IF(ISBLANK(INDEX('Policy Characteristics'!F:F,MATCH($C534,'Policy Characteristics'!$C:$C,0))),"",INDEX('Policy Characteristics'!F:F,MATCH($C534,'Policy Characteristics'!$C:$C,0)))</f>
        <v>-100</v>
      </c>
      <c r="M534" s="203">
        <f>IF(ISBLANK(INDEX('Policy Characteristics'!G:G,MATCH($C534,'Policy Characteristics'!$C:$C,0))),"",INDEX('Policy Characteristics'!G:G,MATCH($C534,'Policy Characteristics'!$C:$C,0)))</f>
        <v>100</v>
      </c>
      <c r="N534" s="203">
        <f>IF(ISBLANK(INDEX('Policy Characteristics'!H:H,MATCH($C534,'Policy Characteristics'!$C:$C,0))),"",INDEX('Policy Characteristics'!H:H,MATCH($C534,'Policy Characteristics'!$C:$C,0)))</f>
        <v>5</v>
      </c>
      <c r="O534" s="76" t="str">
        <f>IF(ISBLANK(INDEX('Policy Characteristics'!I:I,MATCH($C534,'Policy Characteristics'!$C:$C,0))),"",INDEX('Policy Characteristics'!I:I,MATCH($C534,'Policy Characteristics'!$C:$C,0)))</f>
        <v>$ / metric ton CO2e</v>
      </c>
      <c r="P534" s="76" t="str">
        <f>IF(ISBLANK(INDEX('Policy Characteristics'!J:J,MATCH($C534,'Policy Characteristics'!$C:$C,0))),"",INDEX('Policy Characteristics'!J:J,MATCH($C534,'Policy Characteristics'!$C:$C,0)))</f>
        <v>**Description:** This policy provides a dollar per metric ton CO2e subsidy, additional to any BAU subsidies.  A negative value implies a tax or removal of subsidies. // **Guidance for setting values:** The 45Q tax credits provide $85 per metric ton CO2e stored, which is included in the BAU case.</v>
      </c>
      <c r="R534"/>
    </row>
    <row r="535" spans="1:19" x14ac:dyDescent="0.25">
      <c r="A535" s="76" t="str">
        <f>IF(ISBLANK(INDEX('Policy Characteristics'!A:A,MATCH($C535,'Policy Characteristics'!$C:$C,0))),"",INDEX('Policy Characteristics'!A:A,MATCH($C535,'Policy Characteristics'!$C:$C,0)))</f>
        <v>Electricity Supply</v>
      </c>
      <c r="B535" s="200" t="str">
        <f>IF(ISBLANK(INDEX('Policy Characteristics'!B:B,MATCH($C535,'Policy Characteristics'!$C:$C,0))),"",INDEX('Policy Characteristics'!B:B,MATCH($C535,'Policy Characteristics'!$C:$C,0)))</f>
        <v>Electricity CCS Subsidy</v>
      </c>
      <c r="C535" s="76" t="str">
        <f t="shared" si="23"/>
        <v>Additional Subsidy for Elec CCS</v>
      </c>
      <c r="D535" s="78" t="s">
        <v>76</v>
      </c>
      <c r="F535" s="78" t="s">
        <v>1667</v>
      </c>
      <c r="H535" s="15">
        <v>2263</v>
      </c>
      <c r="I535" t="s">
        <v>44</v>
      </c>
      <c r="J535" s="202" t="str">
        <f>IF(ISBLANK(INDEX('Policy Characteristics'!D:D,MATCH($C535,'Policy Characteristics'!$C:$C,0))),"",INDEX('Policy Characteristics'!D:D,MATCH($C535,'Policy Characteristics'!$C:$C,0)))</f>
        <v>Electricity CCS Subsidy</v>
      </c>
      <c r="K535" s="76" t="str">
        <f>IF(ISBLANK(INDEX('Policy Characteristics'!E:E,MATCH($C535,'Policy Characteristics'!$C:$C,0))),"",INDEX('Policy Characteristics'!E:E,MATCH($C535,'Policy Characteristics'!$C:$C,0)))</f>
        <v>elec CCS subsidy</v>
      </c>
      <c r="L535" s="203">
        <f>IF(ISBLANK(INDEX('Policy Characteristics'!F:F,MATCH($C535,'Policy Characteristics'!$C:$C,0))),"",INDEX('Policy Characteristics'!F:F,MATCH($C535,'Policy Characteristics'!$C:$C,0)))</f>
        <v>-100</v>
      </c>
      <c r="M535" s="203">
        <f>IF(ISBLANK(INDEX('Policy Characteristics'!G:G,MATCH($C535,'Policy Characteristics'!$C:$C,0))),"",INDEX('Policy Characteristics'!G:G,MATCH($C535,'Policy Characteristics'!$C:$C,0)))</f>
        <v>100</v>
      </c>
      <c r="N535" s="203">
        <f>IF(ISBLANK(INDEX('Policy Characteristics'!H:H,MATCH($C535,'Policy Characteristics'!$C:$C,0))),"",INDEX('Policy Characteristics'!H:H,MATCH($C535,'Policy Characteristics'!$C:$C,0)))</f>
        <v>5</v>
      </c>
      <c r="O535" s="76" t="str">
        <f>IF(ISBLANK(INDEX('Policy Characteristics'!I:I,MATCH($C535,'Policy Characteristics'!$C:$C,0))),"",INDEX('Policy Characteristics'!I:I,MATCH($C535,'Policy Characteristics'!$C:$C,0)))</f>
        <v>$ / metric ton CO2e</v>
      </c>
      <c r="P535" s="76" t="str">
        <f>IF(ISBLANK(INDEX('Policy Characteristics'!J:J,MATCH($C535,'Policy Characteristics'!$C:$C,0))),"",INDEX('Policy Characteristics'!J:J,MATCH($C535,'Policy Characteristics'!$C:$C,0)))</f>
        <v>**Description:** This policy provides a dollar per metric ton CO2e subsidy, additional to any BAU subsidies.  A negative value implies a tax or removal of subsidies. // **Guidance for setting values:** The 45Q tax credits provide $85 per metric ton CO2e stored, which is included in the BAU case.</v>
      </c>
      <c r="R535"/>
    </row>
    <row r="536" spans="1:19" x14ac:dyDescent="0.25">
      <c r="A536" s="76" t="str">
        <f>IF(ISBLANK(INDEX('Policy Characteristics'!A:A,MATCH($C536,'Policy Characteristics'!$C:$C,0))),"",INDEX('Policy Characteristics'!A:A,MATCH($C536,'Policy Characteristics'!$C:$C,0)))</f>
        <v>Electricity Supply</v>
      </c>
      <c r="B536" s="200" t="str">
        <f>IF(ISBLANK(INDEX('Policy Characteristics'!B:B,MATCH($C536,'Policy Characteristics'!$C:$C,0))),"",INDEX('Policy Characteristics'!B:B,MATCH($C536,'Policy Characteristics'!$C:$C,0)))</f>
        <v>Electricity CCS Subsidy</v>
      </c>
      <c r="C536" s="76" t="str">
        <f t="shared" si="23"/>
        <v>Additional Subsidy for Elec CCS</v>
      </c>
      <c r="D536" s="78" t="s">
        <v>77</v>
      </c>
      <c r="F536" s="78" t="s">
        <v>89</v>
      </c>
      <c r="H536" s="15">
        <v>2264</v>
      </c>
      <c r="I536" t="s">
        <v>44</v>
      </c>
      <c r="J536" s="202" t="str">
        <f>IF(ISBLANK(INDEX('Policy Characteristics'!D:D,MATCH($C536,'Policy Characteristics'!$C:$C,0))),"",INDEX('Policy Characteristics'!D:D,MATCH($C536,'Policy Characteristics'!$C:$C,0)))</f>
        <v>Electricity CCS Subsidy</v>
      </c>
      <c r="K536" s="76" t="str">
        <f>IF(ISBLANK(INDEX('Policy Characteristics'!E:E,MATCH($C536,'Policy Characteristics'!$C:$C,0))),"",INDEX('Policy Characteristics'!E:E,MATCH($C536,'Policy Characteristics'!$C:$C,0)))</f>
        <v>elec CCS subsidy</v>
      </c>
      <c r="L536" s="203">
        <f>IF(ISBLANK(INDEX('Policy Characteristics'!F:F,MATCH($C536,'Policy Characteristics'!$C:$C,0))),"",INDEX('Policy Characteristics'!F:F,MATCH($C536,'Policy Characteristics'!$C:$C,0)))</f>
        <v>-100</v>
      </c>
      <c r="M536" s="203">
        <f>IF(ISBLANK(INDEX('Policy Characteristics'!G:G,MATCH($C536,'Policy Characteristics'!$C:$C,0))),"",INDEX('Policy Characteristics'!G:G,MATCH($C536,'Policy Characteristics'!$C:$C,0)))</f>
        <v>100</v>
      </c>
      <c r="N536" s="203">
        <f>IF(ISBLANK(INDEX('Policy Characteristics'!H:H,MATCH($C536,'Policy Characteristics'!$C:$C,0))),"",INDEX('Policy Characteristics'!H:H,MATCH($C536,'Policy Characteristics'!$C:$C,0)))</f>
        <v>5</v>
      </c>
      <c r="O536" s="76" t="str">
        <f>IF(ISBLANK(INDEX('Policy Characteristics'!I:I,MATCH($C536,'Policy Characteristics'!$C:$C,0))),"",INDEX('Policy Characteristics'!I:I,MATCH($C536,'Policy Characteristics'!$C:$C,0)))</f>
        <v>$ / metric ton CO2e</v>
      </c>
      <c r="P536" s="76" t="str">
        <f>IF(ISBLANK(INDEX('Policy Characteristics'!J:J,MATCH($C536,'Policy Characteristics'!$C:$C,0))),"",INDEX('Policy Characteristics'!J:J,MATCH($C536,'Policy Characteristics'!$C:$C,0)))</f>
        <v>**Description:** This policy provides a dollar per metric ton CO2e subsidy, additional to any BAU subsidies.  A negative value implies a tax or removal of subsidies. // **Guidance for setting values:** The 45Q tax credits provide $85 per metric ton CO2e stored, which is included in the BAU case.</v>
      </c>
      <c r="R536"/>
    </row>
    <row r="537" spans="1:19" x14ac:dyDescent="0.25">
      <c r="A537" s="76" t="str">
        <f>IF(ISBLANK(INDEX('Policy Characteristics'!A:A,MATCH($C537,'Policy Characteristics'!$C:$C,0))),"",INDEX('Policy Characteristics'!A:A,MATCH($C537,'Policy Characteristics'!$C:$C,0)))</f>
        <v>Electricity Supply</v>
      </c>
      <c r="B537" s="200" t="str">
        <f>IF(ISBLANK(INDEX('Policy Characteristics'!B:B,MATCH($C537,'Policy Characteristics'!$C:$C,0))),"",INDEX('Policy Characteristics'!B:B,MATCH($C537,'Policy Characteristics'!$C:$C,0)))</f>
        <v>Electricity CCS Subsidy</v>
      </c>
      <c r="C537" s="76" t="str">
        <f t="shared" si="23"/>
        <v>Additional Subsidy for Elec CCS</v>
      </c>
      <c r="D537" s="78" t="s">
        <v>446</v>
      </c>
      <c r="F537" s="78" t="s">
        <v>449</v>
      </c>
      <c r="H537" s="15">
        <v>2265</v>
      </c>
      <c r="I537" t="s">
        <v>44</v>
      </c>
      <c r="J537" s="202" t="str">
        <f>IF(ISBLANK(INDEX('Policy Characteristics'!D:D,MATCH($C537,'Policy Characteristics'!$C:$C,0))),"",INDEX('Policy Characteristics'!D:D,MATCH($C537,'Policy Characteristics'!$C:$C,0)))</f>
        <v>Electricity CCS Subsidy</v>
      </c>
      <c r="K537" s="76" t="str">
        <f>IF(ISBLANK(INDEX('Policy Characteristics'!E:E,MATCH($C537,'Policy Characteristics'!$C:$C,0))),"",INDEX('Policy Characteristics'!E:E,MATCH($C537,'Policy Characteristics'!$C:$C,0)))</f>
        <v>elec CCS subsidy</v>
      </c>
      <c r="L537" s="203">
        <f>IF(ISBLANK(INDEX('Policy Characteristics'!F:F,MATCH($C537,'Policy Characteristics'!$C:$C,0))),"",INDEX('Policy Characteristics'!F:F,MATCH($C537,'Policy Characteristics'!$C:$C,0)))</f>
        <v>-100</v>
      </c>
      <c r="M537" s="203">
        <f>IF(ISBLANK(INDEX('Policy Characteristics'!G:G,MATCH($C537,'Policy Characteristics'!$C:$C,0))),"",INDEX('Policy Characteristics'!G:G,MATCH($C537,'Policy Characteristics'!$C:$C,0)))</f>
        <v>100</v>
      </c>
      <c r="N537" s="203">
        <f>IF(ISBLANK(INDEX('Policy Characteristics'!H:H,MATCH($C537,'Policy Characteristics'!$C:$C,0))),"",INDEX('Policy Characteristics'!H:H,MATCH($C537,'Policy Characteristics'!$C:$C,0)))</f>
        <v>5</v>
      </c>
      <c r="O537" s="76" t="str">
        <f>IF(ISBLANK(INDEX('Policy Characteristics'!I:I,MATCH($C537,'Policy Characteristics'!$C:$C,0))),"",INDEX('Policy Characteristics'!I:I,MATCH($C537,'Policy Characteristics'!$C:$C,0)))</f>
        <v>$ / metric ton CO2e</v>
      </c>
      <c r="P537" s="76" t="str">
        <f>IF(ISBLANK(INDEX('Policy Characteristics'!J:J,MATCH($C537,'Policy Characteristics'!$C:$C,0))),"",INDEX('Policy Characteristics'!J:J,MATCH($C537,'Policy Characteristics'!$C:$C,0)))</f>
        <v>**Description:** This policy provides a dollar per metric ton CO2e subsidy, additional to any BAU subsidies.  A negative value implies a tax or removal of subsidies. // **Guidance for setting values:** The 45Q tax credits provide $85 per metric ton CO2e stored, which is included in the BAU case.</v>
      </c>
      <c r="R537"/>
    </row>
    <row r="538" spans="1:19" x14ac:dyDescent="0.25">
      <c r="A538" s="76" t="str">
        <f>IF(ISBLANK(INDEX('Policy Characteristics'!A:A,MATCH($C538,'Policy Characteristics'!$C:$C,0))),"",INDEX('Policy Characteristics'!A:A,MATCH($C538,'Policy Characteristics'!$C:$C,0)))</f>
        <v>Electricity Supply</v>
      </c>
      <c r="B538" s="200" t="str">
        <f>IF(ISBLANK(INDEX('Policy Characteristics'!B:B,MATCH($C538,'Policy Characteristics'!$C:$C,0))),"",INDEX('Policy Characteristics'!B:B,MATCH($C538,'Policy Characteristics'!$C:$C,0)))</f>
        <v>Electricity CCS Subsidy</v>
      </c>
      <c r="C538" s="76" t="str">
        <f t="shared" si="23"/>
        <v>Additional Subsidy for Elec CCS</v>
      </c>
      <c r="D538" s="78" t="s">
        <v>78</v>
      </c>
      <c r="F538" s="78" t="s">
        <v>90</v>
      </c>
      <c r="H538" s="15">
        <v>2266</v>
      </c>
      <c r="I538" t="s">
        <v>44</v>
      </c>
      <c r="J538" s="202" t="str">
        <f>IF(ISBLANK(INDEX('Policy Characteristics'!D:D,MATCH($C538,'Policy Characteristics'!$C:$C,0))),"",INDEX('Policy Characteristics'!D:D,MATCH($C538,'Policy Characteristics'!$C:$C,0)))</f>
        <v>Electricity CCS Subsidy</v>
      </c>
      <c r="K538" s="76" t="str">
        <f>IF(ISBLANK(INDEX('Policy Characteristics'!E:E,MATCH($C538,'Policy Characteristics'!$C:$C,0))),"",INDEX('Policy Characteristics'!E:E,MATCH($C538,'Policy Characteristics'!$C:$C,0)))</f>
        <v>elec CCS subsidy</v>
      </c>
      <c r="L538" s="203">
        <f>IF(ISBLANK(INDEX('Policy Characteristics'!F:F,MATCH($C538,'Policy Characteristics'!$C:$C,0))),"",INDEX('Policy Characteristics'!F:F,MATCH($C538,'Policy Characteristics'!$C:$C,0)))</f>
        <v>-100</v>
      </c>
      <c r="M538" s="203">
        <f>IF(ISBLANK(INDEX('Policy Characteristics'!G:G,MATCH($C538,'Policy Characteristics'!$C:$C,0))),"",INDEX('Policy Characteristics'!G:G,MATCH($C538,'Policy Characteristics'!$C:$C,0)))</f>
        <v>100</v>
      </c>
      <c r="N538" s="203">
        <f>IF(ISBLANK(INDEX('Policy Characteristics'!H:H,MATCH($C538,'Policy Characteristics'!$C:$C,0))),"",INDEX('Policy Characteristics'!H:H,MATCH($C538,'Policy Characteristics'!$C:$C,0)))</f>
        <v>5</v>
      </c>
      <c r="O538" s="76" t="str">
        <f>IF(ISBLANK(INDEX('Policy Characteristics'!I:I,MATCH($C538,'Policy Characteristics'!$C:$C,0))),"",INDEX('Policy Characteristics'!I:I,MATCH($C538,'Policy Characteristics'!$C:$C,0)))</f>
        <v>$ / metric ton CO2e</v>
      </c>
      <c r="P538" s="76" t="str">
        <f>IF(ISBLANK(INDEX('Policy Characteristics'!J:J,MATCH($C538,'Policy Characteristics'!$C:$C,0))),"",INDEX('Policy Characteristics'!J:J,MATCH($C538,'Policy Characteristics'!$C:$C,0)))</f>
        <v>**Description:** This policy provides a dollar per metric ton CO2e subsidy, additional to any BAU subsidies.  A negative value implies a tax or removal of subsidies. // **Guidance for setting values:** The 45Q tax credits provide $85 per metric ton CO2e stored, which is included in the BAU case.</v>
      </c>
      <c r="R538"/>
    </row>
    <row r="539" spans="1:19" x14ac:dyDescent="0.25">
      <c r="A539" s="76" t="str">
        <f>IF(ISBLANK(INDEX('Policy Characteristics'!A:A,MATCH($C539,'Policy Characteristics'!$C:$C,0))),"",INDEX('Policy Characteristics'!A:A,MATCH($C539,'Policy Characteristics'!$C:$C,0)))</f>
        <v>Electricity Supply</v>
      </c>
      <c r="B539" s="200" t="str">
        <f>IF(ISBLANK(INDEX('Policy Characteristics'!B:B,MATCH($C539,'Policy Characteristics'!$C:$C,0))),"",INDEX('Policy Characteristics'!B:B,MATCH($C539,'Policy Characteristics'!$C:$C,0)))</f>
        <v>Electricity CCS Subsidy</v>
      </c>
      <c r="C539" s="76" t="str">
        <f t="shared" si="23"/>
        <v>Additional Subsidy for Elec CCS</v>
      </c>
      <c r="D539" s="78" t="s">
        <v>79</v>
      </c>
      <c r="F539" s="78" t="s">
        <v>91</v>
      </c>
      <c r="H539" s="15">
        <v>2267</v>
      </c>
      <c r="I539" t="s">
        <v>44</v>
      </c>
      <c r="J539" s="202" t="str">
        <f>IF(ISBLANK(INDEX('Policy Characteristics'!D:D,MATCH($C539,'Policy Characteristics'!$C:$C,0))),"",INDEX('Policy Characteristics'!D:D,MATCH($C539,'Policy Characteristics'!$C:$C,0)))</f>
        <v>Electricity CCS Subsidy</v>
      </c>
      <c r="K539" s="76" t="str">
        <f>IF(ISBLANK(INDEX('Policy Characteristics'!E:E,MATCH($C539,'Policy Characteristics'!$C:$C,0))),"",INDEX('Policy Characteristics'!E:E,MATCH($C539,'Policy Characteristics'!$C:$C,0)))</f>
        <v>elec CCS subsidy</v>
      </c>
      <c r="L539" s="203">
        <f>IF(ISBLANK(INDEX('Policy Characteristics'!F:F,MATCH($C539,'Policy Characteristics'!$C:$C,0))),"",INDEX('Policy Characteristics'!F:F,MATCH($C539,'Policy Characteristics'!$C:$C,0)))</f>
        <v>-100</v>
      </c>
      <c r="M539" s="203">
        <f>IF(ISBLANK(INDEX('Policy Characteristics'!G:G,MATCH($C539,'Policy Characteristics'!$C:$C,0))),"",INDEX('Policy Characteristics'!G:G,MATCH($C539,'Policy Characteristics'!$C:$C,0)))</f>
        <v>100</v>
      </c>
      <c r="N539" s="203">
        <f>IF(ISBLANK(INDEX('Policy Characteristics'!H:H,MATCH($C539,'Policy Characteristics'!$C:$C,0))),"",INDEX('Policy Characteristics'!H:H,MATCH($C539,'Policy Characteristics'!$C:$C,0)))</f>
        <v>5</v>
      </c>
      <c r="O539" s="76" t="str">
        <f>IF(ISBLANK(INDEX('Policy Characteristics'!I:I,MATCH($C539,'Policy Characteristics'!$C:$C,0))),"",INDEX('Policy Characteristics'!I:I,MATCH($C539,'Policy Characteristics'!$C:$C,0)))</f>
        <v>$ / metric ton CO2e</v>
      </c>
      <c r="P539" s="76" t="str">
        <f>IF(ISBLANK(INDEX('Policy Characteristics'!J:J,MATCH($C539,'Policy Characteristics'!$C:$C,0))),"",INDEX('Policy Characteristics'!J:J,MATCH($C539,'Policy Characteristics'!$C:$C,0)))</f>
        <v>**Description:** This policy provides a dollar per metric ton CO2e subsidy, additional to any BAU subsidies.  A negative value implies a tax or removal of subsidies. // **Guidance for setting values:** The 45Q tax credits provide $85 per metric ton CO2e stored, which is included in the BAU case.</v>
      </c>
      <c r="R539"/>
    </row>
    <row r="540" spans="1:19" x14ac:dyDescent="0.25">
      <c r="A540" s="76" t="str">
        <f>IF(ISBLANK(INDEX('Policy Characteristics'!A:A,MATCH($C540,'Policy Characteristics'!$C:$C,0))),"",INDEX('Policy Characteristics'!A:A,MATCH($C540,'Policy Characteristics'!$C:$C,0)))</f>
        <v>Electricity Supply</v>
      </c>
      <c r="B540" s="200" t="str">
        <f>IF(ISBLANK(INDEX('Policy Characteristics'!B:B,MATCH($C540,'Policy Characteristics'!$C:$C,0))),"",INDEX('Policy Characteristics'!B:B,MATCH($C540,'Policy Characteristics'!$C:$C,0)))</f>
        <v>Electricity CCS Subsidy</v>
      </c>
      <c r="C540" s="76" t="str">
        <f t="shared" si="23"/>
        <v>Additional Subsidy for Elec CCS</v>
      </c>
      <c r="D540" s="78" t="s">
        <v>80</v>
      </c>
      <c r="F540" s="78" t="s">
        <v>92</v>
      </c>
      <c r="H540" s="15">
        <v>2268</v>
      </c>
      <c r="I540" t="s">
        <v>44</v>
      </c>
      <c r="J540" s="202" t="str">
        <f>IF(ISBLANK(INDEX('Policy Characteristics'!D:D,MATCH($C540,'Policy Characteristics'!$C:$C,0))),"",INDEX('Policy Characteristics'!D:D,MATCH($C540,'Policy Characteristics'!$C:$C,0)))</f>
        <v>Electricity CCS Subsidy</v>
      </c>
      <c r="K540" s="76" t="str">
        <f>IF(ISBLANK(INDEX('Policy Characteristics'!E:E,MATCH($C540,'Policy Characteristics'!$C:$C,0))),"",INDEX('Policy Characteristics'!E:E,MATCH($C540,'Policy Characteristics'!$C:$C,0)))</f>
        <v>elec CCS subsidy</v>
      </c>
      <c r="L540" s="203">
        <f>IF(ISBLANK(INDEX('Policy Characteristics'!F:F,MATCH($C540,'Policy Characteristics'!$C:$C,0))),"",INDEX('Policy Characteristics'!F:F,MATCH($C540,'Policy Characteristics'!$C:$C,0)))</f>
        <v>-100</v>
      </c>
      <c r="M540" s="203">
        <f>IF(ISBLANK(INDEX('Policy Characteristics'!G:G,MATCH($C540,'Policy Characteristics'!$C:$C,0))),"",INDEX('Policy Characteristics'!G:G,MATCH($C540,'Policy Characteristics'!$C:$C,0)))</f>
        <v>100</v>
      </c>
      <c r="N540" s="203">
        <f>IF(ISBLANK(INDEX('Policy Characteristics'!H:H,MATCH($C540,'Policy Characteristics'!$C:$C,0))),"",INDEX('Policy Characteristics'!H:H,MATCH($C540,'Policy Characteristics'!$C:$C,0)))</f>
        <v>5</v>
      </c>
      <c r="O540" s="76" t="str">
        <f>IF(ISBLANK(INDEX('Policy Characteristics'!I:I,MATCH($C540,'Policy Characteristics'!$C:$C,0))),"",INDEX('Policy Characteristics'!I:I,MATCH($C540,'Policy Characteristics'!$C:$C,0)))</f>
        <v>$ / metric ton CO2e</v>
      </c>
      <c r="P540" s="76" t="str">
        <f>IF(ISBLANK(INDEX('Policy Characteristics'!J:J,MATCH($C540,'Policy Characteristics'!$C:$C,0))),"",INDEX('Policy Characteristics'!J:J,MATCH($C540,'Policy Characteristics'!$C:$C,0)))</f>
        <v>**Description:** This policy provides a dollar per metric ton CO2e subsidy, additional to any BAU subsidies.  A negative value implies a tax or removal of subsidies. // **Guidance for setting values:** The 45Q tax credits provide $85 per metric ton CO2e stored, which is included in the BAU case.</v>
      </c>
      <c r="R540"/>
    </row>
    <row r="541" spans="1:19" x14ac:dyDescent="0.25">
      <c r="A541" s="76" t="str">
        <f>IF(ISBLANK(INDEX('Policy Characteristics'!A:A,MATCH($C541,'Policy Characteristics'!$C:$C,0))),"",INDEX('Policy Characteristics'!A:A,MATCH($C541,'Policy Characteristics'!$C:$C,0)))</f>
        <v>Electricity Supply</v>
      </c>
      <c r="B541" s="200" t="str">
        <f>IF(ISBLANK(INDEX('Policy Characteristics'!B:B,MATCH($C541,'Policy Characteristics'!$C:$C,0))),"",INDEX('Policy Characteristics'!B:B,MATCH($C541,'Policy Characteristics'!$C:$C,0)))</f>
        <v>Electricity CCS Subsidy</v>
      </c>
      <c r="C541" s="76" t="str">
        <f t="shared" si="23"/>
        <v>Additional Subsidy for Elec CCS</v>
      </c>
      <c r="D541" s="78" t="s">
        <v>668</v>
      </c>
      <c r="F541" s="78" t="s">
        <v>434</v>
      </c>
      <c r="H541" s="15">
        <v>2269</v>
      </c>
      <c r="I541" t="s">
        <v>44</v>
      </c>
      <c r="J541" s="202" t="str">
        <f>IF(ISBLANK(INDEX('Policy Characteristics'!D:D,MATCH($C541,'Policy Characteristics'!$C:$C,0))),"",INDEX('Policy Characteristics'!D:D,MATCH($C541,'Policy Characteristics'!$C:$C,0)))</f>
        <v>Electricity CCS Subsidy</v>
      </c>
      <c r="K541" s="76" t="str">
        <f>IF(ISBLANK(INDEX('Policy Characteristics'!E:E,MATCH($C541,'Policy Characteristics'!$C:$C,0))),"",INDEX('Policy Characteristics'!E:E,MATCH($C541,'Policy Characteristics'!$C:$C,0)))</f>
        <v>elec CCS subsidy</v>
      </c>
      <c r="L541" s="203">
        <f>IF(ISBLANK(INDEX('Policy Characteristics'!F:F,MATCH($C541,'Policy Characteristics'!$C:$C,0))),"",INDEX('Policy Characteristics'!F:F,MATCH($C541,'Policy Characteristics'!$C:$C,0)))</f>
        <v>-100</v>
      </c>
      <c r="M541" s="203">
        <f>IF(ISBLANK(INDEX('Policy Characteristics'!G:G,MATCH($C541,'Policy Characteristics'!$C:$C,0))),"",INDEX('Policy Characteristics'!G:G,MATCH($C541,'Policy Characteristics'!$C:$C,0)))</f>
        <v>100</v>
      </c>
      <c r="N541" s="203">
        <f>IF(ISBLANK(INDEX('Policy Characteristics'!H:H,MATCH($C541,'Policy Characteristics'!$C:$C,0))),"",INDEX('Policy Characteristics'!H:H,MATCH($C541,'Policy Characteristics'!$C:$C,0)))</f>
        <v>5</v>
      </c>
      <c r="O541" s="76" t="str">
        <f>IF(ISBLANK(INDEX('Policy Characteristics'!I:I,MATCH($C541,'Policy Characteristics'!$C:$C,0))),"",INDEX('Policy Characteristics'!I:I,MATCH($C541,'Policy Characteristics'!$C:$C,0)))</f>
        <v>$ / metric ton CO2e</v>
      </c>
      <c r="P541" s="76" t="str">
        <f>IF(ISBLANK(INDEX('Policy Characteristics'!J:J,MATCH($C541,'Policy Characteristics'!$C:$C,0))),"",INDEX('Policy Characteristics'!J:J,MATCH($C541,'Policy Characteristics'!$C:$C,0)))</f>
        <v>**Description:** This policy provides a dollar per metric ton CO2e subsidy, additional to any BAU subsidies.  A negative value implies a tax or removal of subsidies. // **Guidance for setting values:** The 45Q tax credits provide $85 per metric ton CO2e stored, which is included in the BAU case.</v>
      </c>
      <c r="R541"/>
    </row>
    <row r="542" spans="1:19" x14ac:dyDescent="0.25">
      <c r="A542" s="76" t="str">
        <f>IF(ISBLANK(INDEX('Policy Characteristics'!A:A,MATCH($C542,'Policy Characteristics'!$C:$C,0))),"",INDEX('Policy Characteristics'!A:A,MATCH($C542,'Policy Characteristics'!$C:$C,0)))</f>
        <v>Electricity Supply</v>
      </c>
      <c r="B542" s="200" t="str">
        <f>IF(ISBLANK(INDEX('Policy Characteristics'!B:B,MATCH($C542,'Policy Characteristics'!$C:$C,0))),"",INDEX('Policy Characteristics'!B:B,MATCH($C542,'Policy Characteristics'!$C:$C,0)))</f>
        <v>Electricity CCS Subsidy</v>
      </c>
      <c r="C542" s="76" t="str">
        <f t="shared" si="23"/>
        <v>Additional Subsidy for Elec CCS</v>
      </c>
      <c r="D542" s="78" t="s">
        <v>306</v>
      </c>
      <c r="F542" s="78" t="s">
        <v>308</v>
      </c>
      <c r="H542" s="15">
        <v>2270</v>
      </c>
      <c r="I542" t="s">
        <v>44</v>
      </c>
      <c r="J542" s="202" t="str">
        <f>IF(ISBLANK(INDEX('Policy Characteristics'!D:D,MATCH($C542,'Policy Characteristics'!$C:$C,0))),"",INDEX('Policy Characteristics'!D:D,MATCH($C542,'Policy Characteristics'!$C:$C,0)))</f>
        <v>Electricity CCS Subsidy</v>
      </c>
      <c r="K542" s="76" t="str">
        <f>IF(ISBLANK(INDEX('Policy Characteristics'!E:E,MATCH($C542,'Policy Characteristics'!$C:$C,0))),"",INDEX('Policy Characteristics'!E:E,MATCH($C542,'Policy Characteristics'!$C:$C,0)))</f>
        <v>elec CCS subsidy</v>
      </c>
      <c r="L542" s="203">
        <f>IF(ISBLANK(INDEX('Policy Characteristics'!F:F,MATCH($C542,'Policy Characteristics'!$C:$C,0))),"",INDEX('Policy Characteristics'!F:F,MATCH($C542,'Policy Characteristics'!$C:$C,0)))</f>
        <v>-100</v>
      </c>
      <c r="M542" s="203">
        <f>IF(ISBLANK(INDEX('Policy Characteristics'!G:G,MATCH($C542,'Policy Characteristics'!$C:$C,0))),"",INDEX('Policy Characteristics'!G:G,MATCH($C542,'Policy Characteristics'!$C:$C,0)))</f>
        <v>100</v>
      </c>
      <c r="N542" s="203">
        <f>IF(ISBLANK(INDEX('Policy Characteristics'!H:H,MATCH($C542,'Policy Characteristics'!$C:$C,0))),"",INDEX('Policy Characteristics'!H:H,MATCH($C542,'Policy Characteristics'!$C:$C,0)))</f>
        <v>5</v>
      </c>
      <c r="O542" s="76" t="str">
        <f>IF(ISBLANK(INDEX('Policy Characteristics'!I:I,MATCH($C542,'Policy Characteristics'!$C:$C,0))),"",INDEX('Policy Characteristics'!I:I,MATCH($C542,'Policy Characteristics'!$C:$C,0)))</f>
        <v>$ / metric ton CO2e</v>
      </c>
      <c r="P542" s="76" t="str">
        <f>IF(ISBLANK(INDEX('Policy Characteristics'!J:J,MATCH($C542,'Policy Characteristics'!$C:$C,0))),"",INDEX('Policy Characteristics'!J:J,MATCH($C542,'Policy Characteristics'!$C:$C,0)))</f>
        <v>**Description:** This policy provides a dollar per metric ton CO2e subsidy, additional to any BAU subsidies.  A negative value implies a tax or removal of subsidies. // **Guidance for setting values:** The 45Q tax credits provide $85 per metric ton CO2e stored, which is included in the BAU case.</v>
      </c>
      <c r="R542"/>
    </row>
    <row r="543" spans="1:19" x14ac:dyDescent="0.25">
      <c r="A543" s="76" t="str">
        <f>IF(ISBLANK(INDEX('Policy Characteristics'!A:A,MATCH($C543,'Policy Characteristics'!$C:$C,0))),"",INDEX('Policy Characteristics'!A:A,MATCH($C543,'Policy Characteristics'!$C:$C,0)))</f>
        <v>Electricity Supply</v>
      </c>
      <c r="B543" s="200" t="str">
        <f>IF(ISBLANK(INDEX('Policy Characteristics'!B:B,MATCH($C543,'Policy Characteristics'!$C:$C,0))),"",INDEX('Policy Characteristics'!B:B,MATCH($C543,'Policy Characteristics'!$C:$C,0)))</f>
        <v>Electricity CCS Subsidy</v>
      </c>
      <c r="C543" s="76" t="str">
        <f t="shared" si="23"/>
        <v>Additional Subsidy for Elec CCS</v>
      </c>
      <c r="D543" s="78" t="s">
        <v>307</v>
      </c>
      <c r="F543" s="78" t="s">
        <v>309</v>
      </c>
      <c r="H543" s="15">
        <v>2271</v>
      </c>
      <c r="I543" t="s">
        <v>44</v>
      </c>
      <c r="J543" s="202" t="str">
        <f>IF(ISBLANK(INDEX('Policy Characteristics'!D:D,MATCH($C543,'Policy Characteristics'!$C:$C,0))),"",INDEX('Policy Characteristics'!D:D,MATCH($C543,'Policy Characteristics'!$C:$C,0)))</f>
        <v>Electricity CCS Subsidy</v>
      </c>
      <c r="K543" s="76" t="str">
        <f>IF(ISBLANK(INDEX('Policy Characteristics'!E:E,MATCH($C543,'Policy Characteristics'!$C:$C,0))),"",INDEX('Policy Characteristics'!E:E,MATCH($C543,'Policy Characteristics'!$C:$C,0)))</f>
        <v>elec CCS subsidy</v>
      </c>
      <c r="L543" s="203">
        <f>IF(ISBLANK(INDEX('Policy Characteristics'!F:F,MATCH($C543,'Policy Characteristics'!$C:$C,0))),"",INDEX('Policy Characteristics'!F:F,MATCH($C543,'Policy Characteristics'!$C:$C,0)))</f>
        <v>-100</v>
      </c>
      <c r="M543" s="203">
        <f>IF(ISBLANK(INDEX('Policy Characteristics'!G:G,MATCH($C543,'Policy Characteristics'!$C:$C,0))),"",INDEX('Policy Characteristics'!G:G,MATCH($C543,'Policy Characteristics'!$C:$C,0)))</f>
        <v>100</v>
      </c>
      <c r="N543" s="203">
        <f>IF(ISBLANK(INDEX('Policy Characteristics'!H:H,MATCH($C543,'Policy Characteristics'!$C:$C,0))),"",INDEX('Policy Characteristics'!H:H,MATCH($C543,'Policy Characteristics'!$C:$C,0)))</f>
        <v>5</v>
      </c>
      <c r="O543" s="76" t="str">
        <f>IF(ISBLANK(INDEX('Policy Characteristics'!I:I,MATCH($C543,'Policy Characteristics'!$C:$C,0))),"",INDEX('Policy Characteristics'!I:I,MATCH($C543,'Policy Characteristics'!$C:$C,0)))</f>
        <v>$ / metric ton CO2e</v>
      </c>
      <c r="P543" s="76" t="str">
        <f>IF(ISBLANK(INDEX('Policy Characteristics'!J:J,MATCH($C543,'Policy Characteristics'!$C:$C,0))),"",INDEX('Policy Characteristics'!J:J,MATCH($C543,'Policy Characteristics'!$C:$C,0)))</f>
        <v>**Description:** This policy provides a dollar per metric ton CO2e subsidy, additional to any BAU subsidies.  A negative value implies a tax or removal of subsidies. // **Guidance for setting values:** The 45Q tax credits provide $85 per metric ton CO2e stored, which is included in the BAU case.</v>
      </c>
      <c r="R543"/>
    </row>
    <row r="544" spans="1:19" x14ac:dyDescent="0.25">
      <c r="A544" s="76" t="str">
        <f>IF(ISBLANK(INDEX('Policy Characteristics'!A:A,MATCH($C544,'Policy Characteristics'!$C:$C,0))),"",INDEX('Policy Characteristics'!A:A,MATCH($C544,'Policy Characteristics'!$C:$C,0)))</f>
        <v>Electricity Supply</v>
      </c>
      <c r="B544" s="200" t="str">
        <f>IF(ISBLANK(INDEX('Policy Characteristics'!B:B,MATCH($C544,'Policy Characteristics'!$C:$C,0))),"",INDEX('Policy Characteristics'!B:B,MATCH($C544,'Policy Characteristics'!$C:$C,0)))</f>
        <v>Electricity CCS Subsidy</v>
      </c>
      <c r="C544" s="76" t="str">
        <f t="shared" si="23"/>
        <v>Additional Subsidy for Elec CCS</v>
      </c>
      <c r="D544" s="78" t="s">
        <v>442</v>
      </c>
      <c r="F544" s="78" t="s">
        <v>441</v>
      </c>
      <c r="H544" s="15">
        <v>2272</v>
      </c>
      <c r="I544" t="s">
        <v>44</v>
      </c>
      <c r="J544" s="202" t="str">
        <f>IF(ISBLANK(INDEX('Policy Characteristics'!D:D,MATCH($C544,'Policy Characteristics'!$C:$C,0))),"",INDEX('Policy Characteristics'!D:D,MATCH($C544,'Policy Characteristics'!$C:$C,0)))</f>
        <v>Electricity CCS Subsidy</v>
      </c>
      <c r="K544" s="76" t="str">
        <f>IF(ISBLANK(INDEX('Policy Characteristics'!E:E,MATCH($C544,'Policy Characteristics'!$C:$C,0))),"",INDEX('Policy Characteristics'!E:E,MATCH($C544,'Policy Characteristics'!$C:$C,0)))</f>
        <v>elec CCS subsidy</v>
      </c>
      <c r="L544" s="203">
        <f>IF(ISBLANK(INDEX('Policy Characteristics'!F:F,MATCH($C544,'Policy Characteristics'!$C:$C,0))),"",INDEX('Policy Characteristics'!F:F,MATCH($C544,'Policy Characteristics'!$C:$C,0)))</f>
        <v>-100</v>
      </c>
      <c r="M544" s="203">
        <f>IF(ISBLANK(INDEX('Policy Characteristics'!G:G,MATCH($C544,'Policy Characteristics'!$C:$C,0))),"",INDEX('Policy Characteristics'!G:G,MATCH($C544,'Policy Characteristics'!$C:$C,0)))</f>
        <v>100</v>
      </c>
      <c r="N544" s="203">
        <f>IF(ISBLANK(INDEX('Policy Characteristics'!H:H,MATCH($C544,'Policy Characteristics'!$C:$C,0))),"",INDEX('Policy Characteristics'!H:H,MATCH($C544,'Policy Characteristics'!$C:$C,0)))</f>
        <v>5</v>
      </c>
      <c r="O544" s="76" t="str">
        <f>IF(ISBLANK(INDEX('Policy Characteristics'!I:I,MATCH($C544,'Policy Characteristics'!$C:$C,0))),"",INDEX('Policy Characteristics'!I:I,MATCH($C544,'Policy Characteristics'!$C:$C,0)))</f>
        <v>$ / metric ton CO2e</v>
      </c>
      <c r="P544" s="76" t="str">
        <f>IF(ISBLANK(INDEX('Policy Characteristics'!J:J,MATCH($C544,'Policy Characteristics'!$C:$C,0))),"",INDEX('Policy Characteristics'!J:J,MATCH($C544,'Policy Characteristics'!$C:$C,0)))</f>
        <v>**Description:** This policy provides a dollar per metric ton CO2e subsidy, additional to any BAU subsidies.  A negative value implies a tax or removal of subsidies. // **Guidance for setting values:** The 45Q tax credits provide $85 per metric ton CO2e stored, which is included in the BAU case.</v>
      </c>
      <c r="R544"/>
    </row>
    <row r="545" spans="1:18" x14ac:dyDescent="0.25">
      <c r="A545" s="76" t="str">
        <f>IF(ISBLANK(INDEX('Policy Characteristics'!A:A,MATCH($C545,'Policy Characteristics'!$C:$C,0))),"",INDEX('Policy Characteristics'!A:A,MATCH($C545,'Policy Characteristics'!$C:$C,0)))</f>
        <v>Electricity Supply</v>
      </c>
      <c r="B545" s="200" t="str">
        <f>IF(ISBLANK(INDEX('Policy Characteristics'!B:B,MATCH($C545,'Policy Characteristics'!$C:$C,0))),"",INDEX('Policy Characteristics'!B:B,MATCH($C545,'Policy Characteristics'!$C:$C,0)))</f>
        <v>Electricity CCS Subsidy</v>
      </c>
      <c r="C545" s="76" t="str">
        <f t="shared" si="23"/>
        <v>Additional Subsidy for Elec CCS</v>
      </c>
      <c r="D545" s="78" t="s">
        <v>451</v>
      </c>
      <c r="F545" s="78" t="s">
        <v>452</v>
      </c>
      <c r="H545" s="15">
        <v>2273</v>
      </c>
      <c r="I545" t="s">
        <v>44</v>
      </c>
      <c r="J545" s="202" t="str">
        <f>IF(ISBLANK(INDEX('Policy Characteristics'!D:D,MATCH($C545,'Policy Characteristics'!$C:$C,0))),"",INDEX('Policy Characteristics'!D:D,MATCH($C545,'Policy Characteristics'!$C:$C,0)))</f>
        <v>Electricity CCS Subsidy</v>
      </c>
      <c r="K545" s="76" t="str">
        <f>IF(ISBLANK(INDEX('Policy Characteristics'!E:E,MATCH($C545,'Policy Characteristics'!$C:$C,0))),"",INDEX('Policy Characteristics'!E:E,MATCH($C545,'Policy Characteristics'!$C:$C,0)))</f>
        <v>elec CCS subsidy</v>
      </c>
      <c r="L545" s="203">
        <f>IF(ISBLANK(INDEX('Policy Characteristics'!F:F,MATCH($C545,'Policy Characteristics'!$C:$C,0))),"",INDEX('Policy Characteristics'!F:F,MATCH($C545,'Policy Characteristics'!$C:$C,0)))</f>
        <v>-100</v>
      </c>
      <c r="M545" s="203">
        <f>IF(ISBLANK(INDEX('Policy Characteristics'!G:G,MATCH($C545,'Policy Characteristics'!$C:$C,0))),"",INDEX('Policy Characteristics'!G:G,MATCH($C545,'Policy Characteristics'!$C:$C,0)))</f>
        <v>100</v>
      </c>
      <c r="N545" s="203">
        <f>IF(ISBLANK(INDEX('Policy Characteristics'!H:H,MATCH($C545,'Policy Characteristics'!$C:$C,0))),"",INDEX('Policy Characteristics'!H:H,MATCH($C545,'Policy Characteristics'!$C:$C,0)))</f>
        <v>5</v>
      </c>
      <c r="O545" s="76" t="str">
        <f>IF(ISBLANK(INDEX('Policy Characteristics'!I:I,MATCH($C545,'Policy Characteristics'!$C:$C,0))),"",INDEX('Policy Characteristics'!I:I,MATCH($C545,'Policy Characteristics'!$C:$C,0)))</f>
        <v>$ / metric ton CO2e</v>
      </c>
      <c r="P545" s="76" t="str">
        <f>IF(ISBLANK(INDEX('Policy Characteristics'!J:J,MATCH($C545,'Policy Characteristics'!$C:$C,0))),"",INDEX('Policy Characteristics'!J:J,MATCH($C545,'Policy Characteristics'!$C:$C,0)))</f>
        <v>**Description:** This policy provides a dollar per metric ton CO2e subsidy, additional to any BAU subsidies.  A negative value implies a tax or removal of subsidies. // **Guidance for setting values:** The 45Q tax credits provide $85 per metric ton CO2e stored, which is included in the BAU case.</v>
      </c>
      <c r="R545"/>
    </row>
    <row r="546" spans="1:18" x14ac:dyDescent="0.25">
      <c r="A546" s="76" t="str">
        <f>IF(ISBLANK(INDEX('Policy Characteristics'!A:A,MATCH($C546,'Policy Characteristics'!$C:$C,0))),"",INDEX('Policy Characteristics'!A:A,MATCH($C546,'Policy Characteristics'!$C:$C,0)))</f>
        <v>Electricity Supply</v>
      </c>
      <c r="B546" s="200" t="str">
        <f>IF(ISBLANK(INDEX('Policy Characteristics'!B:B,MATCH($C546,'Policy Characteristics'!$C:$C,0))),"",INDEX('Policy Characteristics'!B:B,MATCH($C546,'Policy Characteristics'!$C:$C,0)))</f>
        <v>Electricity CCS Subsidy</v>
      </c>
      <c r="C546" s="76" t="str">
        <f t="shared" si="23"/>
        <v>Additional Subsidy for Elec CCS</v>
      </c>
      <c r="D546" s="78" t="s">
        <v>988</v>
      </c>
      <c r="F546" s="78" t="s">
        <v>712</v>
      </c>
      <c r="H546" s="15">
        <v>2274</v>
      </c>
      <c r="I546" t="s">
        <v>44</v>
      </c>
      <c r="J546" s="202" t="str">
        <f>IF(ISBLANK(INDEX('Policy Characteristics'!D:D,MATCH($C546,'Policy Characteristics'!$C:$C,0))),"",INDEX('Policy Characteristics'!D:D,MATCH($C546,'Policy Characteristics'!$C:$C,0)))</f>
        <v>Electricity CCS Subsidy</v>
      </c>
      <c r="K546" s="76" t="str">
        <f>IF(ISBLANK(INDEX('Policy Characteristics'!E:E,MATCH($C546,'Policy Characteristics'!$C:$C,0))),"",INDEX('Policy Characteristics'!E:E,MATCH($C546,'Policy Characteristics'!$C:$C,0)))</f>
        <v>elec CCS subsidy</v>
      </c>
      <c r="L546" s="203">
        <f>IF(ISBLANK(INDEX('Policy Characteristics'!F:F,MATCH($C546,'Policy Characteristics'!$C:$C,0))),"",INDEX('Policy Characteristics'!F:F,MATCH($C546,'Policy Characteristics'!$C:$C,0)))</f>
        <v>-100</v>
      </c>
      <c r="M546" s="203">
        <f>IF(ISBLANK(INDEX('Policy Characteristics'!G:G,MATCH($C546,'Policy Characteristics'!$C:$C,0))),"",INDEX('Policy Characteristics'!G:G,MATCH($C546,'Policy Characteristics'!$C:$C,0)))</f>
        <v>100</v>
      </c>
      <c r="N546" s="203">
        <f>IF(ISBLANK(INDEX('Policy Characteristics'!H:H,MATCH($C546,'Policy Characteristics'!$C:$C,0))),"",INDEX('Policy Characteristics'!H:H,MATCH($C546,'Policy Characteristics'!$C:$C,0)))</f>
        <v>5</v>
      </c>
      <c r="O546" s="76" t="str">
        <f>IF(ISBLANK(INDEX('Policy Characteristics'!I:I,MATCH($C546,'Policy Characteristics'!$C:$C,0))),"",INDEX('Policy Characteristics'!I:I,MATCH($C546,'Policy Characteristics'!$C:$C,0)))</f>
        <v>$ / metric ton CO2e</v>
      </c>
      <c r="P546" s="76" t="str">
        <f>IF(ISBLANK(INDEX('Policy Characteristics'!J:J,MATCH($C546,'Policy Characteristics'!$C:$C,0))),"",INDEX('Policy Characteristics'!J:J,MATCH($C546,'Policy Characteristics'!$C:$C,0)))</f>
        <v>**Description:** This policy provides a dollar per metric ton CO2e subsidy, additional to any BAU subsidies.  A negative value implies a tax or removal of subsidies. // **Guidance for setting values:** The 45Q tax credits provide $85 per metric ton CO2e stored, which is included in the BAU case.</v>
      </c>
      <c r="R546"/>
    </row>
    <row r="547" spans="1:18" x14ac:dyDescent="0.25">
      <c r="A547" s="76" t="str">
        <f>IF(ISBLANK(INDEX('Policy Characteristics'!A:A,MATCH($C547,'Policy Characteristics'!$C:$C,0))),"",INDEX('Policy Characteristics'!A:A,MATCH($C547,'Policy Characteristics'!$C:$C,0)))</f>
        <v>Electricity Supply</v>
      </c>
      <c r="B547" s="200" t="str">
        <f>IF(ISBLANK(INDEX('Policy Characteristics'!B:B,MATCH($C547,'Policy Characteristics'!$C:$C,0))),"",INDEX('Policy Characteristics'!B:B,MATCH($C547,'Policy Characteristics'!$C:$C,0)))</f>
        <v>Electricity CCS Subsidy</v>
      </c>
      <c r="C547" s="76" t="str">
        <f t="shared" si="23"/>
        <v>Additional Subsidy for Elec CCS</v>
      </c>
      <c r="D547" s="78" t="s">
        <v>989</v>
      </c>
      <c r="F547" s="78" t="s">
        <v>832</v>
      </c>
      <c r="H547" s="15">
        <v>2275</v>
      </c>
      <c r="I547" t="s">
        <v>44</v>
      </c>
      <c r="J547" s="202" t="str">
        <f>IF(ISBLANK(INDEX('Policy Characteristics'!D:D,MATCH($C547,'Policy Characteristics'!$C:$C,0))),"",INDEX('Policy Characteristics'!D:D,MATCH($C547,'Policy Characteristics'!$C:$C,0)))</f>
        <v>Electricity CCS Subsidy</v>
      </c>
      <c r="K547" s="76" t="str">
        <f>IF(ISBLANK(INDEX('Policy Characteristics'!E:E,MATCH($C547,'Policy Characteristics'!$C:$C,0))),"",INDEX('Policy Characteristics'!E:E,MATCH($C547,'Policy Characteristics'!$C:$C,0)))</f>
        <v>elec CCS subsidy</v>
      </c>
      <c r="L547" s="203">
        <f>IF(ISBLANK(INDEX('Policy Characteristics'!F:F,MATCH($C547,'Policy Characteristics'!$C:$C,0))),"",INDEX('Policy Characteristics'!F:F,MATCH($C547,'Policy Characteristics'!$C:$C,0)))</f>
        <v>-100</v>
      </c>
      <c r="M547" s="203">
        <f>IF(ISBLANK(INDEX('Policy Characteristics'!G:G,MATCH($C547,'Policy Characteristics'!$C:$C,0))),"",INDEX('Policy Characteristics'!G:G,MATCH($C547,'Policy Characteristics'!$C:$C,0)))</f>
        <v>100</v>
      </c>
      <c r="N547" s="203">
        <f>IF(ISBLANK(INDEX('Policy Characteristics'!H:H,MATCH($C547,'Policy Characteristics'!$C:$C,0))),"",INDEX('Policy Characteristics'!H:H,MATCH($C547,'Policy Characteristics'!$C:$C,0)))</f>
        <v>5</v>
      </c>
      <c r="O547" s="76" t="str">
        <f>IF(ISBLANK(INDEX('Policy Characteristics'!I:I,MATCH($C547,'Policy Characteristics'!$C:$C,0))),"",INDEX('Policy Characteristics'!I:I,MATCH($C547,'Policy Characteristics'!$C:$C,0)))</f>
        <v>$ / metric ton CO2e</v>
      </c>
      <c r="P547" s="76" t="str">
        <f>IF(ISBLANK(INDEX('Policy Characteristics'!J:J,MATCH($C547,'Policy Characteristics'!$C:$C,0))),"",INDEX('Policy Characteristics'!J:J,MATCH($C547,'Policy Characteristics'!$C:$C,0)))</f>
        <v>**Description:** This policy provides a dollar per metric ton CO2e subsidy, additional to any BAU subsidies.  A negative value implies a tax or removal of subsidies. // **Guidance for setting values:** The 45Q tax credits provide $85 per metric ton CO2e stored, which is included in the BAU case.</v>
      </c>
      <c r="R547"/>
    </row>
    <row r="548" spans="1:18" x14ac:dyDescent="0.25">
      <c r="A548" s="76" t="str">
        <f>IF(ISBLANK(INDEX('Policy Characteristics'!A:A,MATCH($C548,'Policy Characteristics'!$C:$C,0))),"",INDEX('Policy Characteristics'!A:A,MATCH($C548,'Policy Characteristics'!$C:$C,0)))</f>
        <v>Electricity Supply</v>
      </c>
      <c r="B548" s="200" t="str">
        <f>IF(ISBLANK(INDEX('Policy Characteristics'!B:B,MATCH($C548,'Policy Characteristics'!$C:$C,0))),"",INDEX('Policy Characteristics'!B:B,MATCH($C548,'Policy Characteristics'!$C:$C,0)))</f>
        <v>Electricity CCS Subsidy</v>
      </c>
      <c r="C548" s="76" t="str">
        <f t="shared" si="23"/>
        <v>Additional Subsidy for Elec CCS</v>
      </c>
      <c r="D548" s="78" t="s">
        <v>990</v>
      </c>
      <c r="F548" s="78" t="s">
        <v>714</v>
      </c>
      <c r="H548" s="15">
        <v>2276</v>
      </c>
      <c r="I548" t="s">
        <v>44</v>
      </c>
      <c r="J548" s="202" t="str">
        <f>IF(ISBLANK(INDEX('Policy Characteristics'!D:D,MATCH($C548,'Policy Characteristics'!$C:$C,0))),"",INDEX('Policy Characteristics'!D:D,MATCH($C548,'Policy Characteristics'!$C:$C,0)))</f>
        <v>Electricity CCS Subsidy</v>
      </c>
      <c r="K548" s="76" t="str">
        <f>IF(ISBLANK(INDEX('Policy Characteristics'!E:E,MATCH($C548,'Policy Characteristics'!$C:$C,0))),"",INDEX('Policy Characteristics'!E:E,MATCH($C548,'Policy Characteristics'!$C:$C,0)))</f>
        <v>elec CCS subsidy</v>
      </c>
      <c r="L548" s="203">
        <f>IF(ISBLANK(INDEX('Policy Characteristics'!F:F,MATCH($C548,'Policy Characteristics'!$C:$C,0))),"",INDEX('Policy Characteristics'!F:F,MATCH($C548,'Policy Characteristics'!$C:$C,0)))</f>
        <v>-100</v>
      </c>
      <c r="M548" s="203">
        <f>IF(ISBLANK(INDEX('Policy Characteristics'!G:G,MATCH($C548,'Policy Characteristics'!$C:$C,0))),"",INDEX('Policy Characteristics'!G:G,MATCH($C548,'Policy Characteristics'!$C:$C,0)))</f>
        <v>100</v>
      </c>
      <c r="N548" s="203">
        <f>IF(ISBLANK(INDEX('Policy Characteristics'!H:H,MATCH($C548,'Policy Characteristics'!$C:$C,0))),"",INDEX('Policy Characteristics'!H:H,MATCH($C548,'Policy Characteristics'!$C:$C,0)))</f>
        <v>5</v>
      </c>
      <c r="O548" s="76" t="str">
        <f>IF(ISBLANK(INDEX('Policy Characteristics'!I:I,MATCH($C548,'Policy Characteristics'!$C:$C,0))),"",INDEX('Policy Characteristics'!I:I,MATCH($C548,'Policy Characteristics'!$C:$C,0)))</f>
        <v>$ / metric ton CO2e</v>
      </c>
      <c r="P548" s="76" t="str">
        <f>IF(ISBLANK(INDEX('Policy Characteristics'!J:J,MATCH($C548,'Policy Characteristics'!$C:$C,0))),"",INDEX('Policy Characteristics'!J:J,MATCH($C548,'Policy Characteristics'!$C:$C,0)))</f>
        <v>**Description:** This policy provides a dollar per metric ton CO2e subsidy, additional to any BAU subsidies.  A negative value implies a tax or removal of subsidies. // **Guidance for setting values:** The 45Q tax credits provide $85 per metric ton CO2e stored, which is included in the BAU case.</v>
      </c>
      <c r="R548"/>
    </row>
    <row r="549" spans="1:18" x14ac:dyDescent="0.25">
      <c r="A549" s="76" t="str">
        <f>IF(ISBLANK(INDEX('Policy Characteristics'!A:A,MATCH($C549,'Policy Characteristics'!$C:$C,0))),"",INDEX('Policy Characteristics'!A:A,MATCH($C549,'Policy Characteristics'!$C:$C,0)))</f>
        <v>Electricity Supply</v>
      </c>
      <c r="B549" s="200" t="str">
        <f>IF(ISBLANK(INDEX('Policy Characteristics'!B:B,MATCH($C549,'Policy Characteristics'!$C:$C,0))),"",INDEX('Policy Characteristics'!B:B,MATCH($C549,'Policy Characteristics'!$C:$C,0)))</f>
        <v>Electricity CCS Subsidy</v>
      </c>
      <c r="C549" s="76" t="str">
        <f t="shared" si="23"/>
        <v>Additional Subsidy for Elec CCS</v>
      </c>
      <c r="D549" s="78" t="s">
        <v>1655</v>
      </c>
      <c r="F549" s="78" t="s">
        <v>1662</v>
      </c>
      <c r="H549" s="15">
        <v>2277</v>
      </c>
      <c r="I549" t="s">
        <v>43</v>
      </c>
      <c r="J549" s="202" t="str">
        <f>IF(ISBLANK(INDEX('Policy Characteristics'!D:D,MATCH($C549,'Policy Characteristics'!$C:$C,0))),"",INDEX('Policy Characteristics'!D:D,MATCH($C549,'Policy Characteristics'!$C:$C,0)))</f>
        <v>Electricity CCS Subsidy</v>
      </c>
      <c r="K549" s="76" t="str">
        <f>IF(ISBLANK(INDEX('Policy Characteristics'!E:E,MATCH($C549,'Policy Characteristics'!$C:$C,0))),"",INDEX('Policy Characteristics'!E:E,MATCH($C549,'Policy Characteristics'!$C:$C,0)))</f>
        <v>elec CCS subsidy</v>
      </c>
      <c r="L549" s="203">
        <f>IF(ISBLANK(INDEX('Policy Characteristics'!F:F,MATCH($C549,'Policy Characteristics'!$C:$C,0))),"",INDEX('Policy Characteristics'!F:F,MATCH($C549,'Policy Characteristics'!$C:$C,0)))</f>
        <v>-100</v>
      </c>
      <c r="M549" s="203">
        <f>IF(ISBLANK(INDEX('Policy Characteristics'!G:G,MATCH($C549,'Policy Characteristics'!$C:$C,0))),"",INDEX('Policy Characteristics'!G:G,MATCH($C549,'Policy Characteristics'!$C:$C,0)))</f>
        <v>100</v>
      </c>
      <c r="N549" s="203">
        <f>IF(ISBLANK(INDEX('Policy Characteristics'!H:H,MATCH($C549,'Policy Characteristics'!$C:$C,0))),"",INDEX('Policy Characteristics'!H:H,MATCH($C549,'Policy Characteristics'!$C:$C,0)))</f>
        <v>5</v>
      </c>
      <c r="O549" s="76" t="str">
        <f>IF(ISBLANK(INDEX('Policy Characteristics'!I:I,MATCH($C549,'Policy Characteristics'!$C:$C,0))),"",INDEX('Policy Characteristics'!I:I,MATCH($C549,'Policy Characteristics'!$C:$C,0)))</f>
        <v>$ / metric ton CO2e</v>
      </c>
      <c r="P549" s="76" t="str">
        <f>IF(ISBLANK(INDEX('Policy Characteristics'!J:J,MATCH($C549,'Policy Characteristics'!$C:$C,0))),"",INDEX('Policy Characteristics'!J:J,MATCH($C549,'Policy Characteristics'!$C:$C,0)))</f>
        <v>**Description:** This policy provides a dollar per metric ton CO2e subsidy, additional to any BAU subsidies.  A negative value implies a tax or removal of subsidies. // **Guidance for setting values:** The 45Q tax credits provide $85 per metric ton CO2e stored, which is included in the BAU case.</v>
      </c>
      <c r="R549"/>
    </row>
    <row r="550" spans="1:18" x14ac:dyDescent="0.25">
      <c r="A550" s="76" t="str">
        <f>IF(ISBLANK(INDEX('Policy Characteristics'!A:A,MATCH($C550,'Policy Characteristics'!$C:$C,0))),"",INDEX('Policy Characteristics'!A:A,MATCH($C550,'Policy Characteristics'!$C:$C,0)))</f>
        <v>Electricity Supply</v>
      </c>
      <c r="B550" s="200" t="str">
        <f>IF(ISBLANK(INDEX('Policy Characteristics'!B:B,MATCH($C550,'Policy Characteristics'!$C:$C,0))),"",INDEX('Policy Characteristics'!B:B,MATCH($C550,'Policy Characteristics'!$C:$C,0)))</f>
        <v>Electricity CCS Subsidy</v>
      </c>
      <c r="C550" s="76" t="str">
        <f t="shared" si="23"/>
        <v>Additional Subsidy for Elec CCS</v>
      </c>
      <c r="D550" s="78" t="s">
        <v>1658</v>
      </c>
      <c r="F550" s="78" t="s">
        <v>1663</v>
      </c>
      <c r="H550" s="15">
        <v>2278</v>
      </c>
      <c r="I550" t="s">
        <v>43</v>
      </c>
      <c r="J550" s="202" t="str">
        <f>IF(ISBLANK(INDEX('Policy Characteristics'!D:D,MATCH($C550,'Policy Characteristics'!$C:$C,0))),"",INDEX('Policy Characteristics'!D:D,MATCH($C550,'Policy Characteristics'!$C:$C,0)))</f>
        <v>Electricity CCS Subsidy</v>
      </c>
      <c r="K550" s="76" t="str">
        <f>IF(ISBLANK(INDEX('Policy Characteristics'!E:E,MATCH($C550,'Policy Characteristics'!$C:$C,0))),"",INDEX('Policy Characteristics'!E:E,MATCH($C550,'Policy Characteristics'!$C:$C,0)))</f>
        <v>elec CCS subsidy</v>
      </c>
      <c r="L550" s="203">
        <f>IF(ISBLANK(INDEX('Policy Characteristics'!F:F,MATCH($C550,'Policy Characteristics'!$C:$C,0))),"",INDEX('Policy Characteristics'!F:F,MATCH($C550,'Policy Characteristics'!$C:$C,0)))</f>
        <v>-100</v>
      </c>
      <c r="M550" s="203">
        <f>IF(ISBLANK(INDEX('Policy Characteristics'!G:G,MATCH($C550,'Policy Characteristics'!$C:$C,0))),"",INDEX('Policy Characteristics'!G:G,MATCH($C550,'Policy Characteristics'!$C:$C,0)))</f>
        <v>100</v>
      </c>
      <c r="N550" s="203">
        <f>IF(ISBLANK(INDEX('Policy Characteristics'!H:H,MATCH($C550,'Policy Characteristics'!$C:$C,0))),"",INDEX('Policy Characteristics'!H:H,MATCH($C550,'Policy Characteristics'!$C:$C,0)))</f>
        <v>5</v>
      </c>
      <c r="O550" s="76" t="str">
        <f>IF(ISBLANK(INDEX('Policy Characteristics'!I:I,MATCH($C550,'Policy Characteristics'!$C:$C,0))),"",INDEX('Policy Characteristics'!I:I,MATCH($C550,'Policy Characteristics'!$C:$C,0)))</f>
        <v>$ / metric ton CO2e</v>
      </c>
      <c r="P550" s="76" t="str">
        <f>IF(ISBLANK(INDEX('Policy Characteristics'!J:J,MATCH($C550,'Policy Characteristics'!$C:$C,0))),"",INDEX('Policy Characteristics'!J:J,MATCH($C550,'Policy Characteristics'!$C:$C,0)))</f>
        <v>**Description:** This policy provides a dollar per metric ton CO2e subsidy, additional to any BAU subsidies.  A negative value implies a tax or removal of subsidies. // **Guidance for setting values:** The 45Q tax credits provide $85 per metric ton CO2e stored, which is included in the BAU case.</v>
      </c>
      <c r="R550"/>
    </row>
    <row r="551" spans="1:18" x14ac:dyDescent="0.25">
      <c r="A551" s="76" t="str">
        <f>IF(ISBLANK(INDEX('Policy Characteristics'!A:A,MATCH($C551,'Policy Characteristics'!$C:$C,0))),"",INDEX('Policy Characteristics'!A:A,MATCH($C551,'Policy Characteristics'!$C:$C,0)))</f>
        <v>Electricity Supply</v>
      </c>
      <c r="B551" s="200" t="str">
        <f>IF(ISBLANK(INDEX('Policy Characteristics'!B:B,MATCH($C551,'Policy Characteristics'!$C:$C,0))),"",INDEX('Policy Characteristics'!B:B,MATCH($C551,'Policy Characteristics'!$C:$C,0)))</f>
        <v>Electricity CCS Subsidy</v>
      </c>
      <c r="C551" s="76" t="str">
        <f t="shared" si="23"/>
        <v>Additional Subsidy for Elec CCS</v>
      </c>
      <c r="D551" s="78" t="s">
        <v>1659</v>
      </c>
      <c r="F551" s="78" t="s">
        <v>1664</v>
      </c>
      <c r="H551" s="15">
        <v>2279</v>
      </c>
      <c r="I551" t="s">
        <v>43</v>
      </c>
      <c r="J551" s="202" t="str">
        <f>IF(ISBLANK(INDEX('Policy Characteristics'!D:D,MATCH($C551,'Policy Characteristics'!$C:$C,0))),"",INDEX('Policy Characteristics'!D:D,MATCH($C551,'Policy Characteristics'!$C:$C,0)))</f>
        <v>Electricity CCS Subsidy</v>
      </c>
      <c r="K551" s="76" t="str">
        <f>IF(ISBLANK(INDEX('Policy Characteristics'!E:E,MATCH($C551,'Policy Characteristics'!$C:$C,0))),"",INDEX('Policy Characteristics'!E:E,MATCH($C551,'Policy Characteristics'!$C:$C,0)))</f>
        <v>elec CCS subsidy</v>
      </c>
      <c r="L551" s="203">
        <f>IF(ISBLANK(INDEX('Policy Characteristics'!F:F,MATCH($C551,'Policy Characteristics'!$C:$C,0))),"",INDEX('Policy Characteristics'!F:F,MATCH($C551,'Policy Characteristics'!$C:$C,0)))</f>
        <v>-100</v>
      </c>
      <c r="M551" s="203">
        <f>IF(ISBLANK(INDEX('Policy Characteristics'!G:G,MATCH($C551,'Policy Characteristics'!$C:$C,0))),"",INDEX('Policy Characteristics'!G:G,MATCH($C551,'Policy Characteristics'!$C:$C,0)))</f>
        <v>100</v>
      </c>
      <c r="N551" s="203">
        <f>IF(ISBLANK(INDEX('Policy Characteristics'!H:H,MATCH($C551,'Policy Characteristics'!$C:$C,0))),"",INDEX('Policy Characteristics'!H:H,MATCH($C551,'Policy Characteristics'!$C:$C,0)))</f>
        <v>5</v>
      </c>
      <c r="O551" s="76" t="str">
        <f>IF(ISBLANK(INDEX('Policy Characteristics'!I:I,MATCH($C551,'Policy Characteristics'!$C:$C,0))),"",INDEX('Policy Characteristics'!I:I,MATCH($C551,'Policy Characteristics'!$C:$C,0)))</f>
        <v>$ / metric ton CO2e</v>
      </c>
      <c r="P551" s="76" t="str">
        <f>IF(ISBLANK(INDEX('Policy Characteristics'!J:J,MATCH($C551,'Policy Characteristics'!$C:$C,0))),"",INDEX('Policy Characteristics'!J:J,MATCH($C551,'Policy Characteristics'!$C:$C,0)))</f>
        <v>**Description:** This policy provides a dollar per metric ton CO2e subsidy, additional to any BAU subsidies.  A negative value implies a tax or removal of subsidies. // **Guidance for setting values:** The 45Q tax credits provide $85 per metric ton CO2e stored, which is included in the BAU case.</v>
      </c>
      <c r="R551"/>
    </row>
    <row r="552" spans="1:18" x14ac:dyDescent="0.25">
      <c r="A552" s="76" t="str">
        <f>IF(ISBLANK(INDEX('Policy Characteristics'!A:A,MATCH($C552,'Policy Characteristics'!$C:$C,0))),"",INDEX('Policy Characteristics'!A:A,MATCH($C552,'Policy Characteristics'!$C:$C,0)))</f>
        <v>Electricity Supply</v>
      </c>
      <c r="B552" s="200" t="str">
        <f>IF(ISBLANK(INDEX('Policy Characteristics'!B:B,MATCH($C552,'Policy Characteristics'!$C:$C,0))),"",INDEX('Policy Characteristics'!B:B,MATCH($C552,'Policy Characteristics'!$C:$C,0)))</f>
        <v>Electricity CCS Subsidy</v>
      </c>
      <c r="C552" s="76" t="str">
        <f t="shared" si="23"/>
        <v>Additional Subsidy for Elec CCS</v>
      </c>
      <c r="D552" s="78" t="s">
        <v>1660</v>
      </c>
      <c r="F552" s="78" t="s">
        <v>1665</v>
      </c>
      <c r="H552" s="15">
        <v>2280</v>
      </c>
      <c r="I552" t="s">
        <v>43</v>
      </c>
      <c r="J552" s="202" t="str">
        <f>IF(ISBLANK(INDEX('Policy Characteristics'!D:D,MATCH($C552,'Policy Characteristics'!$C:$C,0))),"",INDEX('Policy Characteristics'!D:D,MATCH($C552,'Policy Characteristics'!$C:$C,0)))</f>
        <v>Electricity CCS Subsidy</v>
      </c>
      <c r="K552" s="76" t="str">
        <f>IF(ISBLANK(INDEX('Policy Characteristics'!E:E,MATCH($C552,'Policy Characteristics'!$C:$C,0))),"",INDEX('Policy Characteristics'!E:E,MATCH($C552,'Policy Characteristics'!$C:$C,0)))</f>
        <v>elec CCS subsidy</v>
      </c>
      <c r="L552" s="203">
        <f>IF(ISBLANK(INDEX('Policy Characteristics'!F:F,MATCH($C552,'Policy Characteristics'!$C:$C,0))),"",INDEX('Policy Characteristics'!F:F,MATCH($C552,'Policy Characteristics'!$C:$C,0)))</f>
        <v>-100</v>
      </c>
      <c r="M552" s="203">
        <f>IF(ISBLANK(INDEX('Policy Characteristics'!G:G,MATCH($C552,'Policy Characteristics'!$C:$C,0))),"",INDEX('Policy Characteristics'!G:G,MATCH($C552,'Policy Characteristics'!$C:$C,0)))</f>
        <v>100</v>
      </c>
      <c r="N552" s="203">
        <f>IF(ISBLANK(INDEX('Policy Characteristics'!H:H,MATCH($C552,'Policy Characteristics'!$C:$C,0))),"",INDEX('Policy Characteristics'!H:H,MATCH($C552,'Policy Characteristics'!$C:$C,0)))</f>
        <v>5</v>
      </c>
      <c r="O552" s="76" t="str">
        <f>IF(ISBLANK(INDEX('Policy Characteristics'!I:I,MATCH($C552,'Policy Characteristics'!$C:$C,0))),"",INDEX('Policy Characteristics'!I:I,MATCH($C552,'Policy Characteristics'!$C:$C,0)))</f>
        <v>$ / metric ton CO2e</v>
      </c>
      <c r="P552" s="76" t="str">
        <f>IF(ISBLANK(INDEX('Policy Characteristics'!J:J,MATCH($C552,'Policy Characteristics'!$C:$C,0))),"",INDEX('Policy Characteristics'!J:J,MATCH($C552,'Policy Characteristics'!$C:$C,0)))</f>
        <v>**Description:** This policy provides a dollar per metric ton CO2e subsidy, additional to any BAU subsidies.  A negative value implies a tax or removal of subsidies. // **Guidance for setting values:** The 45Q tax credits provide $85 per metric ton CO2e stored, which is included in the BAU case.</v>
      </c>
      <c r="R552"/>
    </row>
    <row r="553" spans="1:18" x14ac:dyDescent="0.25">
      <c r="A553" s="76" t="str">
        <f>IF(ISBLANK(INDEX('Policy Characteristics'!A:A,MATCH($C553,'Policy Characteristics'!$C:$C,0))),"",INDEX('Policy Characteristics'!A:A,MATCH($C553,'Policy Characteristics'!$C:$C,0)))</f>
        <v>Electricity Supply</v>
      </c>
      <c r="B553" s="200" t="str">
        <f>IF(ISBLANK(INDEX('Policy Characteristics'!B:B,MATCH($C553,'Policy Characteristics'!$C:$C,0))),"",INDEX('Policy Characteristics'!B:B,MATCH($C553,'Policy Characteristics'!$C:$C,0)))</f>
        <v>Electricity CCS Subsidy</v>
      </c>
      <c r="C553" s="76" t="str">
        <f t="shared" si="23"/>
        <v>Additional Subsidy for Elec CCS</v>
      </c>
      <c r="D553" s="78" t="s">
        <v>1661</v>
      </c>
      <c r="F553" s="78" t="s">
        <v>1666</v>
      </c>
      <c r="H553" s="15">
        <v>2281</v>
      </c>
      <c r="I553" t="s">
        <v>44</v>
      </c>
      <c r="J553" s="202" t="str">
        <f>IF(ISBLANK(INDEX('Policy Characteristics'!D:D,MATCH($C553,'Policy Characteristics'!$C:$C,0))),"",INDEX('Policy Characteristics'!D:D,MATCH($C553,'Policy Characteristics'!$C:$C,0)))</f>
        <v>Electricity CCS Subsidy</v>
      </c>
      <c r="K553" s="76" t="str">
        <f>IF(ISBLANK(INDEX('Policy Characteristics'!E:E,MATCH($C553,'Policy Characteristics'!$C:$C,0))),"",INDEX('Policy Characteristics'!E:E,MATCH($C553,'Policy Characteristics'!$C:$C,0)))</f>
        <v>elec CCS subsidy</v>
      </c>
      <c r="L553" s="203">
        <f>IF(ISBLANK(INDEX('Policy Characteristics'!F:F,MATCH($C553,'Policy Characteristics'!$C:$C,0))),"",INDEX('Policy Characteristics'!F:F,MATCH($C553,'Policy Characteristics'!$C:$C,0)))</f>
        <v>-100</v>
      </c>
      <c r="M553" s="203">
        <f>IF(ISBLANK(INDEX('Policy Characteristics'!G:G,MATCH($C553,'Policy Characteristics'!$C:$C,0))),"",INDEX('Policy Characteristics'!G:G,MATCH($C553,'Policy Characteristics'!$C:$C,0)))</f>
        <v>100</v>
      </c>
      <c r="N553" s="203">
        <f>IF(ISBLANK(INDEX('Policy Characteristics'!H:H,MATCH($C553,'Policy Characteristics'!$C:$C,0))),"",INDEX('Policy Characteristics'!H:H,MATCH($C553,'Policy Characteristics'!$C:$C,0)))</f>
        <v>5</v>
      </c>
      <c r="O553" s="76" t="str">
        <f>IF(ISBLANK(INDEX('Policy Characteristics'!I:I,MATCH($C553,'Policy Characteristics'!$C:$C,0))),"",INDEX('Policy Characteristics'!I:I,MATCH($C553,'Policy Characteristics'!$C:$C,0)))</f>
        <v>$ / metric ton CO2e</v>
      </c>
      <c r="P553" s="76" t="str">
        <f>IF(ISBLANK(INDEX('Policy Characteristics'!J:J,MATCH($C553,'Policy Characteristics'!$C:$C,0))),"",INDEX('Policy Characteristics'!J:J,MATCH($C553,'Policy Characteristics'!$C:$C,0)))</f>
        <v>**Description:** This policy provides a dollar per metric ton CO2e subsidy, additional to any BAU subsidies.  A negative value implies a tax or removal of subsidies. // **Guidance for setting values:** The 45Q tax credits provide $85 per metric ton CO2e stored, which is included in the BAU case.</v>
      </c>
      <c r="R553"/>
    </row>
    <row r="554" spans="1:18" x14ac:dyDescent="0.25">
      <c r="A554" s="76" t="str">
        <f>IF(ISBLANK(INDEX('Policy Characteristics'!A:A,MATCH($C554,'Policy Characteristics'!$C:$C,0))),"",INDEX('Policy Characteristics'!A:A,MATCH($C554,'Policy Characteristics'!$C:$C,0)))</f>
        <v>Electricity Supply</v>
      </c>
      <c r="B554" s="200" t="str">
        <f>IF(ISBLANK(INDEX('Policy Characteristics'!B:B,MATCH($C554,'Policy Characteristics'!$C:$C,0))),"",INDEX('Policy Characteristics'!B:B,MATCH($C554,'Policy Characteristics'!$C:$C,0)))</f>
        <v>Electricity CCS Subsidy</v>
      </c>
      <c r="C554" s="76" t="str">
        <f t="shared" si="23"/>
        <v>Additional Subsidy for Elec CCS</v>
      </c>
      <c r="D554" s="78" t="s">
        <v>1748</v>
      </c>
      <c r="F554" s="78" t="s">
        <v>1746</v>
      </c>
      <c r="H554" s="15">
        <v>2282</v>
      </c>
      <c r="I554" t="s">
        <v>44</v>
      </c>
      <c r="J554" s="202" t="str">
        <f>IF(ISBLANK(INDEX('Policy Characteristics'!D:D,MATCH($C554,'Policy Characteristics'!$C:$C,0))),"",INDEX('Policy Characteristics'!D:D,MATCH($C554,'Policy Characteristics'!$C:$C,0)))</f>
        <v>Electricity CCS Subsidy</v>
      </c>
      <c r="K554" s="76" t="str">
        <f>IF(ISBLANK(INDEX('Policy Characteristics'!E:E,MATCH($C554,'Policy Characteristics'!$C:$C,0))),"",INDEX('Policy Characteristics'!E:E,MATCH($C554,'Policy Characteristics'!$C:$C,0)))</f>
        <v>elec CCS subsidy</v>
      </c>
      <c r="L554" s="203">
        <f>IF(ISBLANK(INDEX('Policy Characteristics'!F:F,MATCH($C554,'Policy Characteristics'!$C:$C,0))),"",INDEX('Policy Characteristics'!F:F,MATCH($C554,'Policy Characteristics'!$C:$C,0)))</f>
        <v>-100</v>
      </c>
      <c r="M554" s="203">
        <f>IF(ISBLANK(INDEX('Policy Characteristics'!G:G,MATCH($C554,'Policy Characteristics'!$C:$C,0))),"",INDEX('Policy Characteristics'!G:G,MATCH($C554,'Policy Characteristics'!$C:$C,0)))</f>
        <v>100</v>
      </c>
      <c r="N554" s="203">
        <f>IF(ISBLANK(INDEX('Policy Characteristics'!H:H,MATCH($C554,'Policy Characteristics'!$C:$C,0))),"",INDEX('Policy Characteristics'!H:H,MATCH($C554,'Policy Characteristics'!$C:$C,0)))</f>
        <v>5</v>
      </c>
      <c r="O554" s="76" t="str">
        <f>IF(ISBLANK(INDEX('Policy Characteristics'!I:I,MATCH($C554,'Policy Characteristics'!$C:$C,0))),"",INDEX('Policy Characteristics'!I:I,MATCH($C554,'Policy Characteristics'!$C:$C,0)))</f>
        <v>$ / metric ton CO2e</v>
      </c>
      <c r="P554" s="76" t="str">
        <f>IF(ISBLANK(INDEX('Policy Characteristics'!J:J,MATCH($C554,'Policy Characteristics'!$C:$C,0))),"",INDEX('Policy Characteristics'!J:J,MATCH($C554,'Policy Characteristics'!$C:$C,0)))</f>
        <v>**Description:** This policy provides a dollar per metric ton CO2e subsidy, additional to any BAU subsidies.  A negative value implies a tax or removal of subsidies. // **Guidance for setting values:** The 45Q tax credits provide $85 per metric ton CO2e stored, which is included in the BAU case.</v>
      </c>
      <c r="R554"/>
    </row>
    <row r="555" spans="1:18" x14ac:dyDescent="0.25">
      <c r="A555" s="76" t="str">
        <f>IF(ISBLANK(INDEX('Policy Characteristics'!A:A,MATCH($C555,'Policy Characteristics'!$C:$C,0))),"",INDEX('Policy Characteristics'!A:A,MATCH($C555,'Policy Characteristics'!$C:$C,0)))</f>
        <v>Electricity Supply</v>
      </c>
      <c r="B555" s="200" t="str">
        <f>IF(ISBLANK(INDEX('Policy Characteristics'!B:B,MATCH($C555,'Policy Characteristics'!$C:$C,0))),"",INDEX('Policy Characteristics'!B:B,MATCH($C555,'Policy Characteristics'!$C:$C,0)))</f>
        <v>Electricity CCS Subsidy</v>
      </c>
      <c r="C555" s="76" t="str">
        <f t="shared" si="23"/>
        <v>Additional Subsidy for Elec CCS</v>
      </c>
      <c r="D555" s="78" t="s">
        <v>1749</v>
      </c>
      <c r="F555" s="78" t="s">
        <v>1747</v>
      </c>
      <c r="H555" s="15">
        <v>2283</v>
      </c>
      <c r="I555" t="s">
        <v>44</v>
      </c>
      <c r="J555" s="202" t="str">
        <f>IF(ISBLANK(INDEX('Policy Characteristics'!D:D,MATCH($C555,'Policy Characteristics'!$C:$C,0))),"",INDEX('Policy Characteristics'!D:D,MATCH($C555,'Policy Characteristics'!$C:$C,0)))</f>
        <v>Electricity CCS Subsidy</v>
      </c>
      <c r="K555" s="76" t="str">
        <f>IF(ISBLANK(INDEX('Policy Characteristics'!E:E,MATCH($C555,'Policy Characteristics'!$C:$C,0))),"",INDEX('Policy Characteristics'!E:E,MATCH($C555,'Policy Characteristics'!$C:$C,0)))</f>
        <v>elec CCS subsidy</v>
      </c>
      <c r="L555" s="203">
        <f>IF(ISBLANK(INDEX('Policy Characteristics'!F:F,MATCH($C555,'Policy Characteristics'!$C:$C,0))),"",INDEX('Policy Characteristics'!F:F,MATCH($C555,'Policy Characteristics'!$C:$C,0)))</f>
        <v>-100</v>
      </c>
      <c r="M555" s="203">
        <f>IF(ISBLANK(INDEX('Policy Characteristics'!G:G,MATCH($C555,'Policy Characteristics'!$C:$C,0))),"",INDEX('Policy Characteristics'!G:G,MATCH($C555,'Policy Characteristics'!$C:$C,0)))</f>
        <v>100</v>
      </c>
      <c r="N555" s="203">
        <f>IF(ISBLANK(INDEX('Policy Characteristics'!H:H,MATCH($C555,'Policy Characteristics'!$C:$C,0))),"",INDEX('Policy Characteristics'!H:H,MATCH($C555,'Policy Characteristics'!$C:$C,0)))</f>
        <v>5</v>
      </c>
      <c r="O555" s="76" t="str">
        <f>IF(ISBLANK(INDEX('Policy Characteristics'!I:I,MATCH($C555,'Policy Characteristics'!$C:$C,0))),"",INDEX('Policy Characteristics'!I:I,MATCH($C555,'Policy Characteristics'!$C:$C,0)))</f>
        <v>$ / metric ton CO2e</v>
      </c>
      <c r="P555" s="76" t="str">
        <f>IF(ISBLANK(INDEX('Policy Characteristics'!J:J,MATCH($C555,'Policy Characteristics'!$C:$C,0))),"",INDEX('Policy Characteristics'!J:J,MATCH($C555,'Policy Characteristics'!$C:$C,0)))</f>
        <v>**Description:** This policy provides a dollar per metric ton CO2e subsidy, additional to any BAU subsidies.  A negative value implies a tax or removal of subsidies. // **Guidance for setting values:** The 45Q tax credits provide $85 per metric ton CO2e stored, which is included in the BAU case.</v>
      </c>
      <c r="R555"/>
    </row>
    <row r="556" spans="1:18" s="156" customFormat="1" x14ac:dyDescent="0.25">
      <c r="A556" s="156" t="str">
        <f>IF(ISBLANK(INDEX('Policy Characteristics'!A:A,MATCH($C556,'Policy Characteristics'!$C:$C,0))),"",INDEX('Policy Characteristics'!A:A,MATCH($C556,'Policy Characteristics'!$C:$C,0)))</f>
        <v>Electricity Supply</v>
      </c>
      <c r="B556" s="157" t="str">
        <f>IF(ISBLANK(INDEX('Policy Characteristics'!B:B,MATCH($C556,'Policy Characteristics'!$C:$C,0))),"",INDEX('Policy Characteristics'!B:B,MATCH($C556,'Policy Characteristics'!$C:$C,0)))</f>
        <v>Non BAU RPS Qualifying Resources</v>
      </c>
      <c r="C556" s="58" t="s">
        <v>356</v>
      </c>
      <c r="D556" s="114"/>
      <c r="E556" s="114"/>
      <c r="F556" s="114"/>
      <c r="G556" s="114"/>
      <c r="H556" s="158">
        <v>649</v>
      </c>
      <c r="I556" s="159" t="s">
        <v>2433</v>
      </c>
      <c r="J556" s="160" t="s">
        <v>1360</v>
      </c>
      <c r="K556" s="156" t="str">
        <f>IF(ISBLANK(INDEX('Policy Characteristics'!E:E,MATCH($C556,'Policy Characteristics'!$C:$C,0))),"",INDEX('Policy Characteristics'!E:E,MATCH($C556,'Policy Characteristics'!$C:$C,0)))</f>
        <v>elec non BAU RPS qualifying resources</v>
      </c>
      <c r="L556" s="161">
        <f>IF(ISBLANK(INDEX('Policy Characteristics'!F:F,MATCH($C556,'Policy Characteristics'!$C:$C,0))),"",INDEX('Policy Characteristics'!F:F,MATCH($C556,'Policy Characteristics'!$C:$C,0)))</f>
        <v>0</v>
      </c>
      <c r="M556" s="161">
        <f>IF(ISBLANK(INDEX('Policy Characteristics'!G:G,MATCH($C556,'Policy Characteristics'!$C:$C,0))),"",INDEX('Policy Characteristics'!G:G,MATCH($C556,'Policy Characteristics'!$C:$C,0)))</f>
        <v>1</v>
      </c>
      <c r="N556" s="161">
        <f>IF(ISBLANK(INDEX('Policy Characteristics'!H:H,MATCH($C556,'Policy Characteristics'!$C:$C,0))),"",INDEX('Policy Characteristics'!H:H,MATCH($C556,'Policy Characteristics'!$C:$C,0)))</f>
        <v>1</v>
      </c>
      <c r="O556" s="156" t="str">
        <f>IF(ISBLANK(INDEX('Policy Characteristics'!I:I,MATCH($C556,'Policy Characteristics'!$C:$C,0))),"",INDEX('Policy Characteristics'!I:I,MATCH($C556,'Policy Characteristics'!$C:$C,0)))</f>
        <v>on/off</v>
      </c>
      <c r="P556" s="156" t="str">
        <f>IF(ISBLANK(INDEX('Policy Characteristics'!J:J,MATCH($C556,'Policy Characteristics'!$C:$C,0))),"",INDEX('Policy Characteristics'!J:J,MATCH($C556,'Policy Characteristics'!$C:$C,0)))</f>
        <v>**Description:** This policy expands the definitions for qualifying carbon-free sources to include: nuclear, hydro, wind, solar, biomass, geothermal, municipal solid waste, carbon capture and storage, and hydrogen.//</v>
      </c>
      <c r="Q556" s="156" t="str">
        <f>IF(ISBLANK(INDEX('Policy Characteristics'!K:K,MATCH($C556,'Policy Characteristics'!$C:$C,0))),"",INDEX('Policy Characteristics'!K:K,MATCH($C556,'Policy Characteristics'!$C:$C,0)))</f>
        <v/>
      </c>
    </row>
    <row r="557" spans="1:18" s="58" customFormat="1" x14ac:dyDescent="0.25">
      <c r="A557" s="156" t="str">
        <f>IF(ISBLANK(INDEX('Policy Characteristics'!A:A,MATCH($C557,'Policy Characteristics'!$C:$C,0))),"",INDEX('Policy Characteristics'!A:A,MATCH($C557,'Policy Characteristics'!$C:$C,0)))</f>
        <v>Industry</v>
      </c>
      <c r="B557" s="157" t="str">
        <f>IF(ISBLANK(INDEX('Policy Characteristics'!B:B,MATCH($C557,'Policy Characteristics'!$C:$C,0))),"",INDEX('Policy Characteristics'!B:B,MATCH($C557,'Policy Characteristics'!$C:$C,0)))</f>
        <v>Buy In-Region Products</v>
      </c>
      <c r="C557" s="58" t="s">
        <v>1411</v>
      </c>
      <c r="D557" s="114" t="s">
        <v>1300</v>
      </c>
      <c r="E557" s="214"/>
      <c r="F557" s="58" t="s">
        <v>1325</v>
      </c>
      <c r="G557" s="114"/>
      <c r="H557" s="158">
        <v>1537</v>
      </c>
      <c r="I557" s="159" t="s">
        <v>2434</v>
      </c>
      <c r="J557" s="160" t="str">
        <f>IF(ISBLANK(INDEX('Policy Characteristics'!D:D,MATCH($C557,'Policy Characteristics'!$C:$C,0))),"",INDEX('Policy Characteristics'!D:D,MATCH($C557,'Policy Characteristics'!$C:$C,0)))</f>
        <v>Buy In-Region Products</v>
      </c>
      <c r="K557" s="156" t="str">
        <f>IF(ISBLANK(INDEX('Policy Characteristics'!E:E,MATCH($C557,'Policy Characteristics'!$C:$C,0))),"",INDEX('Policy Characteristics'!E:E,MATCH($C557,'Policy Characteristics'!$C:$C,0)))</f>
        <v>indst buy in region outputs</v>
      </c>
      <c r="L557" s="215">
        <f>IF(ISBLANK(INDEX('Policy Characteristics'!F:F,MATCH($C557,'Policy Characteristics'!$C:$C,0))),"",INDEX('Policy Characteristics'!F:F,MATCH($C557,'Policy Characteristics'!$C:$C,0)))</f>
        <v>0</v>
      </c>
      <c r="M557" s="215">
        <f>IF(ISBLANK(INDEX('Policy Characteristics'!G:G,MATCH($C557,'Policy Characteristics'!$C:$C,0))),"",INDEX('Policy Characteristics'!G:G,MATCH($C557,'Policy Characteristics'!$C:$C,0)))</f>
        <v>0.5</v>
      </c>
      <c r="N557" s="215">
        <f>IF(ISBLANK(INDEX('Policy Characteristics'!H:H,MATCH($C557,'Policy Characteristics'!$C:$C,0))),"",INDEX('Policy Characteristics'!H:H,MATCH($C557,'Policy Characteristics'!$C:$C,0)))</f>
        <v>0.01</v>
      </c>
      <c r="O557" s="156" t="str">
        <f>IF(ISBLANK(INDEX('Policy Characteristics'!I:I,MATCH($C557,'Policy Characteristics'!$C:$C,0))),"",INDEX('Policy Characteristics'!I:I,MATCH($C557,'Policy Characteristics'!$C:$C,0)))</f>
        <v>% of imports shifted</v>
      </c>
      <c r="P557" s="156" t="str">
        <f>IF(ISBLANK(INDEX('Policy Characteristics'!J:J,MATCH($C557,'Policy Characteristics'!$C:$C,0))),"",INDEX('Policy Characteristics'!J:J,MATCH($C557,'Policy Characteristics'!$C:$C,0)))</f>
        <v>**Description:** This policy increases the extent to which the selected industry's products are supplied by producers within the modeled region.  // **Guidance for setting values:** The lever specifies the percentage of imported products (in the BAU case) that are shifted to domestic suppliers (in the policy case). For example, suppose buyers within the modeled region purchase 60% of their road vehicles from domestic automakers and 40% from automakers outside the modeled region.  If this policy lever is applied to the "Road Vehicles" industry with a 50% setting, buyers will obtain 80% of their road vehicles from domestic automakers and 20% from automakers outside the modeled region. // **Implementation Note:** This policy reduces imports. In reality, other regions might retaliate by restricting their own purchases of goods produced by the modeled region. However, the EPS only considers policies within the modeled region, so the Buy In-Region Products policy does not affect export levels (i.e., other countries/regions are assumed not to retaliate).</v>
      </c>
      <c r="Q557" s="156" t="str">
        <f>IF(ISBLANK(INDEX('Policy Characteristics'!K:K,MATCH($C557,'Policy Characteristics'!$C:$C,0))),"",INDEX('Policy Characteristics'!K:K,MATCH($C557,'Policy Characteristics'!$C:$C,0)))</f>
        <v/>
      </c>
      <c r="R557" s="156" t="str">
        <f>IF(ISBLANK(INDEX('Policy Characteristics'!L:L,MATCH($C557,'Policy Characteristics'!$C:$C,0))),"",INDEX('Policy Characteristics'!L:L,MATCH($C557,'Policy Characteristics'!$C:$C,0)))</f>
        <v/>
      </c>
    </row>
    <row r="558" spans="1:18" s="58" customFormat="1" x14ac:dyDescent="0.25">
      <c r="A558" s="156" t="str">
        <f>IF(ISBLANK(INDEX('Policy Characteristics'!A:A,MATCH($C558,'Policy Characteristics'!$C:$C,0))),"",INDEX('Policy Characteristics'!A:A,MATCH($C558,'Policy Characteristics'!$C:$C,0)))</f>
        <v>Industry</v>
      </c>
      <c r="B558" s="157" t="str">
        <f>IF(ISBLANK(INDEX('Policy Characteristics'!B:B,MATCH($C558,'Policy Characteristics'!$C:$C,0))),"",INDEX('Policy Characteristics'!B:B,MATCH($C558,'Policy Characteristics'!$C:$C,0)))</f>
        <v>Buy In-Region Products</v>
      </c>
      <c r="C558" s="156" t="str">
        <f>C$557</f>
        <v>Fraction of Imported Industrial Outputs Shifted to In Region Suppliers</v>
      </c>
      <c r="D558" s="214" t="s">
        <v>1301</v>
      </c>
      <c r="E558" s="214"/>
      <c r="F558" s="58" t="s">
        <v>999</v>
      </c>
      <c r="G558" s="216"/>
      <c r="H558" s="158">
        <v>1538</v>
      </c>
      <c r="I558" s="159" t="s">
        <v>2434</v>
      </c>
      <c r="J558" s="160" t="str">
        <f>IF(ISBLANK(INDEX('Policy Characteristics'!D:D,MATCH($C558,'Policy Characteristics'!$C:$C,0))),"",INDEX('Policy Characteristics'!D:D,MATCH($C558,'Policy Characteristics'!$C:$C,0)))</f>
        <v>Buy In-Region Products</v>
      </c>
      <c r="K558" s="156" t="str">
        <f>IF(ISBLANK(INDEX('Policy Characteristics'!E:E,MATCH($C558,'Policy Characteristics'!$C:$C,0))),"",INDEX('Policy Characteristics'!E:E,MATCH($C558,'Policy Characteristics'!$C:$C,0)))</f>
        <v>indst buy in region outputs</v>
      </c>
      <c r="L558" s="215">
        <f>IF(ISBLANK(INDEX('Policy Characteristics'!F:F,MATCH($C558,'Policy Characteristics'!$C:$C,0))),"",INDEX('Policy Characteristics'!F:F,MATCH($C558,'Policy Characteristics'!$C:$C,0)))</f>
        <v>0</v>
      </c>
      <c r="M558" s="215">
        <f>IF(ISBLANK(INDEX('Policy Characteristics'!G:G,MATCH($C558,'Policy Characteristics'!$C:$C,0))),"",INDEX('Policy Characteristics'!G:G,MATCH($C558,'Policy Characteristics'!$C:$C,0)))</f>
        <v>0.5</v>
      </c>
      <c r="N558" s="215">
        <f>IF(ISBLANK(INDEX('Policy Characteristics'!H:H,MATCH($C558,'Policy Characteristics'!$C:$C,0))),"",INDEX('Policy Characteristics'!H:H,MATCH($C558,'Policy Characteristics'!$C:$C,0)))</f>
        <v>0.01</v>
      </c>
      <c r="O558" s="156" t="str">
        <f>IF(ISBLANK(INDEX('Policy Characteristics'!I:I,MATCH($C558,'Policy Characteristics'!$C:$C,0))),"",INDEX('Policy Characteristics'!I:I,MATCH($C558,'Policy Characteristics'!$C:$C,0)))</f>
        <v>% of imports shifted</v>
      </c>
      <c r="P558" s="156" t="str">
        <f>IF(ISBLANK(INDEX('Policy Characteristics'!J:J,MATCH($C558,'Policy Characteristics'!$C:$C,0))),"",INDEX('Policy Characteristics'!J:J,MATCH($C558,'Policy Characteristics'!$C:$C,0)))</f>
        <v>**Description:** This policy increases the extent to which the selected industry's products are supplied by producers within the modeled region.  // **Guidance for setting values:** The lever specifies the percentage of imported products (in the BAU case) that are shifted to domestic suppliers (in the policy case). For example, suppose buyers within the modeled region purchase 60% of their road vehicles from domestic automakers and 40% from automakers outside the modeled region.  If this policy lever is applied to the "Road Vehicles" industry with a 50% setting, buyers will obtain 80% of their road vehicles from domestic automakers and 20% from automakers outside the modeled region. // **Implementation Note:** This policy reduces imports. In reality, other regions might retaliate by restricting their own purchases of goods produced by the modeled region. However, the EPS only considers policies within the modeled region, so the Buy In-Region Products policy does not affect export levels (i.e., other countries/regions are assumed not to retaliate).</v>
      </c>
      <c r="Q558" s="156" t="str">
        <f>IF(ISBLANK(INDEX('Policy Characteristics'!K:K,MATCH($C558,'Policy Characteristics'!$C:$C,0))),"",INDEX('Policy Characteristics'!K:K,MATCH($C558,'Policy Characteristics'!$C:$C,0)))</f>
        <v/>
      </c>
      <c r="R558" s="156" t="str">
        <f>IF(ISBLANK(INDEX('Policy Characteristics'!L:L,MATCH($C558,'Policy Characteristics'!$C:$C,0))),"",INDEX('Policy Characteristics'!L:L,MATCH($C558,'Policy Characteristics'!$C:$C,0)))</f>
        <v/>
      </c>
    </row>
    <row r="559" spans="1:18" s="58" customFormat="1" x14ac:dyDescent="0.25">
      <c r="A559" s="156" t="str">
        <f>IF(ISBLANK(INDEX('Policy Characteristics'!A:A,MATCH($C559,'Policy Characteristics'!$C:$C,0))),"",INDEX('Policy Characteristics'!A:A,MATCH($C559,'Policy Characteristics'!$C:$C,0)))</f>
        <v>Industry</v>
      </c>
      <c r="B559" s="157" t="str">
        <f>IF(ISBLANK(INDEX('Policy Characteristics'!B:B,MATCH($C559,'Policy Characteristics'!$C:$C,0))),"",INDEX('Policy Characteristics'!B:B,MATCH($C559,'Policy Characteristics'!$C:$C,0)))</f>
        <v>Buy In-Region Products</v>
      </c>
      <c r="C559" s="156" t="str">
        <f t="shared" ref="C559:C581" si="24">C$557</f>
        <v>Fraction of Imported Industrial Outputs Shifted to In Region Suppliers</v>
      </c>
      <c r="D559" s="214" t="s">
        <v>1302</v>
      </c>
      <c r="E559" s="214"/>
      <c r="F559" s="58" t="s">
        <v>1266</v>
      </c>
      <c r="G559" s="216"/>
      <c r="H559" s="158">
        <v>1539</v>
      </c>
      <c r="I559" s="159" t="s">
        <v>2434</v>
      </c>
      <c r="J559" s="160" t="str">
        <f>IF(ISBLANK(INDEX('Policy Characteristics'!D:D,MATCH($C559,'Policy Characteristics'!$C:$C,0))),"",INDEX('Policy Characteristics'!D:D,MATCH($C559,'Policy Characteristics'!$C:$C,0)))</f>
        <v>Buy In-Region Products</v>
      </c>
      <c r="K559" s="156" t="str">
        <f>IF(ISBLANK(INDEX('Policy Characteristics'!E:E,MATCH($C559,'Policy Characteristics'!$C:$C,0))),"",INDEX('Policy Characteristics'!E:E,MATCH($C559,'Policy Characteristics'!$C:$C,0)))</f>
        <v>indst buy in region outputs</v>
      </c>
      <c r="L559" s="215">
        <f>IF(ISBLANK(INDEX('Policy Characteristics'!F:F,MATCH($C559,'Policy Characteristics'!$C:$C,0))),"",INDEX('Policy Characteristics'!F:F,MATCH($C559,'Policy Characteristics'!$C:$C,0)))</f>
        <v>0</v>
      </c>
      <c r="M559" s="215">
        <f>IF(ISBLANK(INDEX('Policy Characteristics'!G:G,MATCH($C559,'Policy Characteristics'!$C:$C,0))),"",INDEX('Policy Characteristics'!G:G,MATCH($C559,'Policy Characteristics'!$C:$C,0)))</f>
        <v>0.5</v>
      </c>
      <c r="N559" s="215">
        <f>IF(ISBLANK(INDEX('Policy Characteristics'!H:H,MATCH($C559,'Policy Characteristics'!$C:$C,0))),"",INDEX('Policy Characteristics'!H:H,MATCH($C559,'Policy Characteristics'!$C:$C,0)))</f>
        <v>0.01</v>
      </c>
      <c r="O559" s="156" t="str">
        <f>IF(ISBLANK(INDEX('Policy Characteristics'!I:I,MATCH($C559,'Policy Characteristics'!$C:$C,0))),"",INDEX('Policy Characteristics'!I:I,MATCH($C559,'Policy Characteristics'!$C:$C,0)))</f>
        <v>% of imports shifted</v>
      </c>
      <c r="P559" s="156" t="str">
        <f>IF(ISBLANK(INDEX('Policy Characteristics'!J:J,MATCH($C559,'Policy Characteristics'!$C:$C,0))),"",INDEX('Policy Characteristics'!J:J,MATCH($C559,'Policy Characteristics'!$C:$C,0)))</f>
        <v>**Description:** This policy increases the extent to which the selected industry's products are supplied by producers within the modeled region.  // **Guidance for setting values:** The lever specifies the percentage of imported products (in the BAU case) that are shifted to domestic suppliers (in the policy case). For example, suppose buyers within the modeled region purchase 60% of their road vehicles from domestic automakers and 40% from automakers outside the modeled region.  If this policy lever is applied to the "Road Vehicles" industry with a 50% setting, buyers will obtain 80% of their road vehicles from domestic automakers and 20% from automakers outside the modeled region. // **Implementation Note:** This policy reduces imports. In reality, other regions might retaliate by restricting their own purchases of goods produced by the modeled region. However, the EPS only considers policies within the modeled region, so the Buy In-Region Products policy does not affect export levels (i.e., other countries/regions are assumed not to retaliate).</v>
      </c>
      <c r="Q559" s="156" t="str">
        <f>IF(ISBLANK(INDEX('Policy Characteristics'!K:K,MATCH($C559,'Policy Characteristics'!$C:$C,0))),"",INDEX('Policy Characteristics'!K:K,MATCH($C559,'Policy Characteristics'!$C:$C,0)))</f>
        <v/>
      </c>
      <c r="R559" s="156" t="str">
        <f>IF(ISBLANK(INDEX('Policy Characteristics'!L:L,MATCH($C559,'Policy Characteristics'!$C:$C,0))),"",INDEX('Policy Characteristics'!L:L,MATCH($C559,'Policy Characteristics'!$C:$C,0)))</f>
        <v/>
      </c>
    </row>
    <row r="560" spans="1:18" s="58" customFormat="1" x14ac:dyDescent="0.25">
      <c r="A560" s="156" t="str">
        <f>IF(ISBLANK(INDEX('Policy Characteristics'!A:A,MATCH($C560,'Policy Characteristics'!$C:$C,0))),"",INDEX('Policy Characteristics'!A:A,MATCH($C560,'Policy Characteristics'!$C:$C,0)))</f>
        <v>Industry</v>
      </c>
      <c r="B560" s="157" t="str">
        <f>IF(ISBLANK(INDEX('Policy Characteristics'!B:B,MATCH($C560,'Policy Characteristics'!$C:$C,0))),"",INDEX('Policy Characteristics'!B:B,MATCH($C560,'Policy Characteristics'!$C:$C,0)))</f>
        <v>Buy In-Region Products</v>
      </c>
      <c r="C560" s="156" t="str">
        <f t="shared" si="24"/>
        <v>Fraction of Imported Industrial Outputs Shifted to In Region Suppliers</v>
      </c>
      <c r="D560" s="214" t="s">
        <v>1303</v>
      </c>
      <c r="E560" s="214"/>
      <c r="F560" s="58" t="s">
        <v>1267</v>
      </c>
      <c r="G560" s="216"/>
      <c r="H560" s="158">
        <v>1540</v>
      </c>
      <c r="I560" s="159" t="s">
        <v>2434</v>
      </c>
      <c r="J560" s="160" t="str">
        <f>IF(ISBLANK(INDEX('Policy Characteristics'!D:D,MATCH($C560,'Policy Characteristics'!$C:$C,0))),"",INDEX('Policy Characteristics'!D:D,MATCH($C560,'Policy Characteristics'!$C:$C,0)))</f>
        <v>Buy In-Region Products</v>
      </c>
      <c r="K560" s="156" t="str">
        <f>IF(ISBLANK(INDEX('Policy Characteristics'!E:E,MATCH($C560,'Policy Characteristics'!$C:$C,0))),"",INDEX('Policy Characteristics'!E:E,MATCH($C560,'Policy Characteristics'!$C:$C,0)))</f>
        <v>indst buy in region outputs</v>
      </c>
      <c r="L560" s="215">
        <f>IF(ISBLANK(INDEX('Policy Characteristics'!F:F,MATCH($C560,'Policy Characteristics'!$C:$C,0))),"",INDEX('Policy Characteristics'!F:F,MATCH($C560,'Policy Characteristics'!$C:$C,0)))</f>
        <v>0</v>
      </c>
      <c r="M560" s="215">
        <f>IF(ISBLANK(INDEX('Policy Characteristics'!G:G,MATCH($C560,'Policy Characteristics'!$C:$C,0))),"",INDEX('Policy Characteristics'!G:G,MATCH($C560,'Policy Characteristics'!$C:$C,0)))</f>
        <v>0.5</v>
      </c>
      <c r="N560" s="215">
        <f>IF(ISBLANK(INDEX('Policy Characteristics'!H:H,MATCH($C560,'Policy Characteristics'!$C:$C,0))),"",INDEX('Policy Characteristics'!H:H,MATCH($C560,'Policy Characteristics'!$C:$C,0)))</f>
        <v>0.01</v>
      </c>
      <c r="O560" s="156" t="str">
        <f>IF(ISBLANK(INDEX('Policy Characteristics'!I:I,MATCH($C560,'Policy Characteristics'!$C:$C,0))),"",INDEX('Policy Characteristics'!I:I,MATCH($C560,'Policy Characteristics'!$C:$C,0)))</f>
        <v>% of imports shifted</v>
      </c>
      <c r="P560" s="156" t="str">
        <f>IF(ISBLANK(INDEX('Policy Characteristics'!J:J,MATCH($C560,'Policy Characteristics'!$C:$C,0))),"",INDEX('Policy Characteristics'!J:J,MATCH($C560,'Policy Characteristics'!$C:$C,0)))</f>
        <v>**Description:** This policy increases the extent to which the selected industry's products are supplied by producers within the modeled region.  // **Guidance for setting values:** The lever specifies the percentage of imported products (in the BAU case) that are shifted to domestic suppliers (in the policy case). For example, suppose buyers within the modeled region purchase 60% of their road vehicles from domestic automakers and 40% from automakers outside the modeled region.  If this policy lever is applied to the "Road Vehicles" industry with a 50% setting, buyers will obtain 80% of their road vehicles from domestic automakers and 20% from automakers outside the modeled region. // **Implementation Note:** This policy reduces imports. In reality, other regions might retaliate by restricting their own purchases of goods produced by the modeled region. However, the EPS only considers policies within the modeled region, so the Buy In-Region Products policy does not affect export levels (i.e., other countries/regions are assumed not to retaliate).</v>
      </c>
      <c r="Q560" s="156" t="str">
        <f>IF(ISBLANK(INDEX('Policy Characteristics'!K:K,MATCH($C560,'Policy Characteristics'!$C:$C,0))),"",INDEX('Policy Characteristics'!K:K,MATCH($C560,'Policy Characteristics'!$C:$C,0)))</f>
        <v/>
      </c>
      <c r="R560" s="156" t="str">
        <f>IF(ISBLANK(INDEX('Policy Characteristics'!L:L,MATCH($C560,'Policy Characteristics'!$C:$C,0))),"",INDEX('Policy Characteristics'!L:L,MATCH($C560,'Policy Characteristics'!$C:$C,0)))</f>
        <v/>
      </c>
    </row>
    <row r="561" spans="1:18" s="58" customFormat="1" x14ac:dyDescent="0.25">
      <c r="A561" s="156" t="str">
        <f>IF(ISBLANK(INDEX('Policy Characteristics'!A:A,MATCH($C561,'Policy Characteristics'!$C:$C,0))),"",INDEX('Policy Characteristics'!A:A,MATCH($C561,'Policy Characteristics'!$C:$C,0)))</f>
        <v>Industry</v>
      </c>
      <c r="B561" s="157" t="str">
        <f>IF(ISBLANK(INDEX('Policy Characteristics'!B:B,MATCH($C561,'Policy Characteristics'!$C:$C,0))),"",INDEX('Policy Characteristics'!B:B,MATCH($C561,'Policy Characteristics'!$C:$C,0)))</f>
        <v>Buy In-Region Products</v>
      </c>
      <c r="C561" s="156" t="str">
        <f t="shared" si="24"/>
        <v>Fraction of Imported Industrial Outputs Shifted to In Region Suppliers</v>
      </c>
      <c r="D561" s="214" t="s">
        <v>1304</v>
      </c>
      <c r="E561" s="214"/>
      <c r="F561" s="58" t="s">
        <v>1268</v>
      </c>
      <c r="G561" s="216"/>
      <c r="H561" s="158">
        <v>1541</v>
      </c>
      <c r="I561" s="159" t="s">
        <v>2434</v>
      </c>
      <c r="J561" s="160" t="str">
        <f>IF(ISBLANK(INDEX('Policy Characteristics'!D:D,MATCH($C561,'Policy Characteristics'!$C:$C,0))),"",INDEX('Policy Characteristics'!D:D,MATCH($C561,'Policy Characteristics'!$C:$C,0)))</f>
        <v>Buy In-Region Products</v>
      </c>
      <c r="K561" s="156" t="str">
        <f>IF(ISBLANK(INDEX('Policy Characteristics'!E:E,MATCH($C561,'Policy Characteristics'!$C:$C,0))),"",INDEX('Policy Characteristics'!E:E,MATCH($C561,'Policy Characteristics'!$C:$C,0)))</f>
        <v>indst buy in region outputs</v>
      </c>
      <c r="L561" s="215">
        <f>IF(ISBLANK(INDEX('Policy Characteristics'!F:F,MATCH($C561,'Policy Characteristics'!$C:$C,0))),"",INDEX('Policy Characteristics'!F:F,MATCH($C561,'Policy Characteristics'!$C:$C,0)))</f>
        <v>0</v>
      </c>
      <c r="M561" s="215">
        <f>IF(ISBLANK(INDEX('Policy Characteristics'!G:G,MATCH($C561,'Policy Characteristics'!$C:$C,0))),"",INDEX('Policy Characteristics'!G:G,MATCH($C561,'Policy Characteristics'!$C:$C,0)))</f>
        <v>0.5</v>
      </c>
      <c r="N561" s="215">
        <f>IF(ISBLANK(INDEX('Policy Characteristics'!H:H,MATCH($C561,'Policy Characteristics'!$C:$C,0))),"",INDEX('Policy Characteristics'!H:H,MATCH($C561,'Policy Characteristics'!$C:$C,0)))</f>
        <v>0.01</v>
      </c>
      <c r="O561" s="156" t="str">
        <f>IF(ISBLANK(INDEX('Policy Characteristics'!I:I,MATCH($C561,'Policy Characteristics'!$C:$C,0))),"",INDEX('Policy Characteristics'!I:I,MATCH($C561,'Policy Characteristics'!$C:$C,0)))</f>
        <v>% of imports shifted</v>
      </c>
      <c r="P561" s="156" t="str">
        <f>IF(ISBLANK(INDEX('Policy Characteristics'!J:J,MATCH($C561,'Policy Characteristics'!$C:$C,0))),"",INDEX('Policy Characteristics'!J:J,MATCH($C561,'Policy Characteristics'!$C:$C,0)))</f>
        <v>**Description:** This policy increases the extent to which the selected industry's products are supplied by producers within the modeled region.  // **Guidance for setting values:** The lever specifies the percentage of imported products (in the BAU case) that are shifted to domestic suppliers (in the policy case). For example, suppose buyers within the modeled region purchase 60% of their road vehicles from domestic automakers and 40% from automakers outside the modeled region.  If this policy lever is applied to the "Road Vehicles" industry with a 50% setting, buyers will obtain 80% of their road vehicles from domestic automakers and 20% from automakers outside the modeled region. // **Implementation Note:** This policy reduces imports. In reality, other regions might retaliate by restricting their own purchases of goods produced by the modeled region. However, the EPS only considers policies within the modeled region, so the Buy In-Region Products policy does not affect export levels (i.e., other countries/regions are assumed not to retaliate).</v>
      </c>
      <c r="Q561" s="156" t="str">
        <f>IF(ISBLANK(INDEX('Policy Characteristics'!K:K,MATCH($C561,'Policy Characteristics'!$C:$C,0))),"",INDEX('Policy Characteristics'!K:K,MATCH($C561,'Policy Characteristics'!$C:$C,0)))</f>
        <v/>
      </c>
      <c r="R561" s="156" t="str">
        <f>IF(ISBLANK(INDEX('Policy Characteristics'!L:L,MATCH($C561,'Policy Characteristics'!$C:$C,0))),"",INDEX('Policy Characteristics'!L:L,MATCH($C561,'Policy Characteristics'!$C:$C,0)))</f>
        <v/>
      </c>
    </row>
    <row r="562" spans="1:18" s="58" customFormat="1" x14ac:dyDescent="0.25">
      <c r="A562" s="156" t="str">
        <f>IF(ISBLANK(INDEX('Policy Characteristics'!A:A,MATCH($C562,'Policy Characteristics'!$C:$C,0))),"",INDEX('Policy Characteristics'!A:A,MATCH($C562,'Policy Characteristics'!$C:$C,0)))</f>
        <v>Industry</v>
      </c>
      <c r="B562" s="157" t="str">
        <f>IF(ISBLANK(INDEX('Policy Characteristics'!B:B,MATCH($C562,'Policy Characteristics'!$C:$C,0))),"",INDEX('Policy Characteristics'!B:B,MATCH($C562,'Policy Characteristics'!$C:$C,0)))</f>
        <v>Buy In-Region Products</v>
      </c>
      <c r="C562" s="156" t="str">
        <f t="shared" si="24"/>
        <v>Fraction of Imported Industrial Outputs Shifted to In Region Suppliers</v>
      </c>
      <c r="D562" s="214" t="s">
        <v>1305</v>
      </c>
      <c r="E562" s="214"/>
      <c r="F562" s="58" t="s">
        <v>1269</v>
      </c>
      <c r="G562" s="216"/>
      <c r="H562" s="158">
        <v>1542</v>
      </c>
      <c r="I562" s="159" t="s">
        <v>2434</v>
      </c>
      <c r="J562" s="160" t="str">
        <f>IF(ISBLANK(INDEX('Policy Characteristics'!D:D,MATCH($C562,'Policy Characteristics'!$C:$C,0))),"",INDEX('Policy Characteristics'!D:D,MATCH($C562,'Policy Characteristics'!$C:$C,0)))</f>
        <v>Buy In-Region Products</v>
      </c>
      <c r="K562" s="156" t="str">
        <f>IF(ISBLANK(INDEX('Policy Characteristics'!E:E,MATCH($C562,'Policy Characteristics'!$C:$C,0))),"",INDEX('Policy Characteristics'!E:E,MATCH($C562,'Policy Characteristics'!$C:$C,0)))</f>
        <v>indst buy in region outputs</v>
      </c>
      <c r="L562" s="215">
        <f>IF(ISBLANK(INDEX('Policy Characteristics'!F:F,MATCH($C562,'Policy Characteristics'!$C:$C,0))),"",INDEX('Policy Characteristics'!F:F,MATCH($C562,'Policy Characteristics'!$C:$C,0)))</f>
        <v>0</v>
      </c>
      <c r="M562" s="215">
        <f>IF(ISBLANK(INDEX('Policy Characteristics'!G:G,MATCH($C562,'Policy Characteristics'!$C:$C,0))),"",INDEX('Policy Characteristics'!G:G,MATCH($C562,'Policy Characteristics'!$C:$C,0)))</f>
        <v>0.5</v>
      </c>
      <c r="N562" s="215">
        <f>IF(ISBLANK(INDEX('Policy Characteristics'!H:H,MATCH($C562,'Policy Characteristics'!$C:$C,0))),"",INDEX('Policy Characteristics'!H:H,MATCH($C562,'Policy Characteristics'!$C:$C,0)))</f>
        <v>0.01</v>
      </c>
      <c r="O562" s="156" t="str">
        <f>IF(ISBLANK(INDEX('Policy Characteristics'!I:I,MATCH($C562,'Policy Characteristics'!$C:$C,0))),"",INDEX('Policy Characteristics'!I:I,MATCH($C562,'Policy Characteristics'!$C:$C,0)))</f>
        <v>% of imports shifted</v>
      </c>
      <c r="P562" s="156" t="str">
        <f>IF(ISBLANK(INDEX('Policy Characteristics'!J:J,MATCH($C562,'Policy Characteristics'!$C:$C,0))),"",INDEX('Policy Characteristics'!J:J,MATCH($C562,'Policy Characteristics'!$C:$C,0)))</f>
        <v>**Description:** This policy increases the extent to which the selected industry's products are supplied by producers within the modeled region.  // **Guidance for setting values:** The lever specifies the percentage of imported products (in the BAU case) that are shifted to domestic suppliers (in the policy case). For example, suppose buyers within the modeled region purchase 60% of their road vehicles from domestic automakers and 40% from automakers outside the modeled region.  If this policy lever is applied to the "Road Vehicles" industry with a 50% setting, buyers will obtain 80% of their road vehicles from domestic automakers and 20% from automakers outside the modeled region. // **Implementation Note:** This policy reduces imports. In reality, other regions might retaliate by restricting their own purchases of goods produced by the modeled region. However, the EPS only considers policies within the modeled region, so the Buy In-Region Products policy does not affect export levels (i.e., other countries/regions are assumed not to retaliate).</v>
      </c>
      <c r="Q562" s="156" t="str">
        <f>IF(ISBLANK(INDEX('Policy Characteristics'!K:K,MATCH($C562,'Policy Characteristics'!$C:$C,0))),"",INDEX('Policy Characteristics'!K:K,MATCH($C562,'Policy Characteristics'!$C:$C,0)))</f>
        <v/>
      </c>
      <c r="R562" s="156" t="str">
        <f>IF(ISBLANK(INDEX('Policy Characteristics'!L:L,MATCH($C562,'Policy Characteristics'!$C:$C,0))),"",INDEX('Policy Characteristics'!L:L,MATCH($C562,'Policy Characteristics'!$C:$C,0)))</f>
        <v/>
      </c>
    </row>
    <row r="563" spans="1:18" s="58" customFormat="1" x14ac:dyDescent="0.25">
      <c r="A563" s="156" t="str">
        <f>IF(ISBLANK(INDEX('Policy Characteristics'!A:A,MATCH($C563,'Policy Characteristics'!$C:$C,0))),"",INDEX('Policy Characteristics'!A:A,MATCH($C563,'Policy Characteristics'!$C:$C,0)))</f>
        <v>Industry</v>
      </c>
      <c r="B563" s="157" t="str">
        <f>IF(ISBLANK(INDEX('Policy Characteristics'!B:B,MATCH($C563,'Policy Characteristics'!$C:$C,0))),"",INDEX('Policy Characteristics'!B:B,MATCH($C563,'Policy Characteristics'!$C:$C,0)))</f>
        <v>Buy In-Region Products</v>
      </c>
      <c r="C563" s="156" t="str">
        <f t="shared" si="24"/>
        <v>Fraction of Imported Industrial Outputs Shifted to In Region Suppliers</v>
      </c>
      <c r="D563" s="214" t="s">
        <v>1306</v>
      </c>
      <c r="E563" s="214"/>
      <c r="F563" s="58" t="s">
        <v>1270</v>
      </c>
      <c r="G563" s="216"/>
      <c r="H563" s="158">
        <v>1543</v>
      </c>
      <c r="I563" s="159" t="s">
        <v>2434</v>
      </c>
      <c r="J563" s="160" t="str">
        <f>IF(ISBLANK(INDEX('Policy Characteristics'!D:D,MATCH($C563,'Policy Characteristics'!$C:$C,0))),"",INDEX('Policy Characteristics'!D:D,MATCH($C563,'Policy Characteristics'!$C:$C,0)))</f>
        <v>Buy In-Region Products</v>
      </c>
      <c r="K563" s="156" t="str">
        <f>IF(ISBLANK(INDEX('Policy Characteristics'!E:E,MATCH($C563,'Policy Characteristics'!$C:$C,0))),"",INDEX('Policy Characteristics'!E:E,MATCH($C563,'Policy Characteristics'!$C:$C,0)))</f>
        <v>indst buy in region outputs</v>
      </c>
      <c r="L563" s="215">
        <f>IF(ISBLANK(INDEX('Policy Characteristics'!F:F,MATCH($C563,'Policy Characteristics'!$C:$C,0))),"",INDEX('Policy Characteristics'!F:F,MATCH($C563,'Policy Characteristics'!$C:$C,0)))</f>
        <v>0</v>
      </c>
      <c r="M563" s="215">
        <f>IF(ISBLANK(INDEX('Policy Characteristics'!G:G,MATCH($C563,'Policy Characteristics'!$C:$C,0))),"",INDEX('Policy Characteristics'!G:G,MATCH($C563,'Policy Characteristics'!$C:$C,0)))</f>
        <v>0.5</v>
      </c>
      <c r="N563" s="215">
        <f>IF(ISBLANK(INDEX('Policy Characteristics'!H:H,MATCH($C563,'Policy Characteristics'!$C:$C,0))),"",INDEX('Policy Characteristics'!H:H,MATCH($C563,'Policy Characteristics'!$C:$C,0)))</f>
        <v>0.01</v>
      </c>
      <c r="O563" s="156" t="str">
        <f>IF(ISBLANK(INDEX('Policy Characteristics'!I:I,MATCH($C563,'Policy Characteristics'!$C:$C,0))),"",INDEX('Policy Characteristics'!I:I,MATCH($C563,'Policy Characteristics'!$C:$C,0)))</f>
        <v>% of imports shifted</v>
      </c>
      <c r="P563" s="156" t="str">
        <f>IF(ISBLANK(INDEX('Policy Characteristics'!J:J,MATCH($C563,'Policy Characteristics'!$C:$C,0))),"",INDEX('Policy Characteristics'!J:J,MATCH($C563,'Policy Characteristics'!$C:$C,0)))</f>
        <v>**Description:** This policy increases the extent to which the selected industry's products are supplied by producers within the modeled region.  // **Guidance for setting values:** The lever specifies the percentage of imported products (in the BAU case) that are shifted to domestic suppliers (in the policy case). For example, suppose buyers within the modeled region purchase 60% of their road vehicles from domestic automakers and 40% from automakers outside the modeled region.  If this policy lever is applied to the "Road Vehicles" industry with a 50% setting, buyers will obtain 80% of their road vehicles from domestic automakers and 20% from automakers outside the modeled region. // **Implementation Note:** This policy reduces imports. In reality, other regions might retaliate by restricting their own purchases of goods produced by the modeled region. However, the EPS only considers policies within the modeled region, so the Buy In-Region Products policy does not affect export levels (i.e., other countries/regions are assumed not to retaliate).</v>
      </c>
      <c r="Q563" s="156" t="str">
        <f>IF(ISBLANK(INDEX('Policy Characteristics'!K:K,MATCH($C563,'Policy Characteristics'!$C:$C,0))),"",INDEX('Policy Characteristics'!K:K,MATCH($C563,'Policy Characteristics'!$C:$C,0)))</f>
        <v/>
      </c>
      <c r="R563" s="156" t="str">
        <f>IF(ISBLANK(INDEX('Policy Characteristics'!L:L,MATCH($C563,'Policy Characteristics'!$C:$C,0))),"",INDEX('Policy Characteristics'!L:L,MATCH($C563,'Policy Characteristics'!$C:$C,0)))</f>
        <v/>
      </c>
    </row>
    <row r="564" spans="1:18" s="58" customFormat="1" x14ac:dyDescent="0.25">
      <c r="A564" s="156" t="str">
        <f>IF(ISBLANK(INDEX('Policy Characteristics'!A:A,MATCH($C564,'Policy Characteristics'!$C:$C,0))),"",INDEX('Policy Characteristics'!A:A,MATCH($C564,'Policy Characteristics'!$C:$C,0)))</f>
        <v>Industry</v>
      </c>
      <c r="B564" s="157" t="str">
        <f>IF(ISBLANK(INDEX('Policy Characteristics'!B:B,MATCH($C564,'Policy Characteristics'!$C:$C,0))),"",INDEX('Policy Characteristics'!B:B,MATCH($C564,'Policy Characteristics'!$C:$C,0)))</f>
        <v>Buy In-Region Products</v>
      </c>
      <c r="C564" s="156" t="str">
        <f t="shared" si="24"/>
        <v>Fraction of Imported Industrial Outputs Shifted to In Region Suppliers</v>
      </c>
      <c r="D564" s="214" t="s">
        <v>1307</v>
      </c>
      <c r="E564" s="214"/>
      <c r="F564" s="58" t="s">
        <v>1271</v>
      </c>
      <c r="G564" s="216"/>
      <c r="H564" s="158">
        <v>1544</v>
      </c>
      <c r="I564" s="159" t="s">
        <v>2434</v>
      </c>
      <c r="J564" s="160" t="str">
        <f>IF(ISBLANK(INDEX('Policy Characteristics'!D:D,MATCH($C564,'Policy Characteristics'!$C:$C,0))),"",INDEX('Policy Characteristics'!D:D,MATCH($C564,'Policy Characteristics'!$C:$C,0)))</f>
        <v>Buy In-Region Products</v>
      </c>
      <c r="K564" s="156" t="str">
        <f>IF(ISBLANK(INDEX('Policy Characteristics'!E:E,MATCH($C564,'Policy Characteristics'!$C:$C,0))),"",INDEX('Policy Characteristics'!E:E,MATCH($C564,'Policy Characteristics'!$C:$C,0)))</f>
        <v>indst buy in region outputs</v>
      </c>
      <c r="L564" s="215">
        <f>IF(ISBLANK(INDEX('Policy Characteristics'!F:F,MATCH($C564,'Policy Characteristics'!$C:$C,0))),"",INDEX('Policy Characteristics'!F:F,MATCH($C564,'Policy Characteristics'!$C:$C,0)))</f>
        <v>0</v>
      </c>
      <c r="M564" s="215">
        <f>IF(ISBLANK(INDEX('Policy Characteristics'!G:G,MATCH($C564,'Policy Characteristics'!$C:$C,0))),"",INDEX('Policy Characteristics'!G:G,MATCH($C564,'Policy Characteristics'!$C:$C,0)))</f>
        <v>0.5</v>
      </c>
      <c r="N564" s="215">
        <f>IF(ISBLANK(INDEX('Policy Characteristics'!H:H,MATCH($C564,'Policy Characteristics'!$C:$C,0))),"",INDEX('Policy Characteristics'!H:H,MATCH($C564,'Policy Characteristics'!$C:$C,0)))</f>
        <v>0.01</v>
      </c>
      <c r="O564" s="156" t="str">
        <f>IF(ISBLANK(INDEX('Policy Characteristics'!I:I,MATCH($C564,'Policy Characteristics'!$C:$C,0))),"",INDEX('Policy Characteristics'!I:I,MATCH($C564,'Policy Characteristics'!$C:$C,0)))</f>
        <v>% of imports shifted</v>
      </c>
      <c r="P564" s="156" t="str">
        <f>IF(ISBLANK(INDEX('Policy Characteristics'!J:J,MATCH($C564,'Policy Characteristics'!$C:$C,0))),"",INDEX('Policy Characteristics'!J:J,MATCH($C564,'Policy Characteristics'!$C:$C,0)))</f>
        <v>**Description:** This policy increases the extent to which the selected industry's products are supplied by producers within the modeled region.  // **Guidance for setting values:** The lever specifies the percentage of imported products (in the BAU case) that are shifted to domestic suppliers (in the policy case). For example, suppose buyers within the modeled region purchase 60% of their road vehicles from domestic automakers and 40% from automakers outside the modeled region.  If this policy lever is applied to the "Road Vehicles" industry with a 50% setting, buyers will obtain 80% of their road vehicles from domestic automakers and 20% from automakers outside the modeled region. // **Implementation Note:** This policy reduces imports. In reality, other regions might retaliate by restricting their own purchases of goods produced by the modeled region. However, the EPS only considers policies within the modeled region, so the Buy In-Region Products policy does not affect export levels (i.e., other countries/regions are assumed not to retaliate).</v>
      </c>
      <c r="Q564" s="156" t="str">
        <f>IF(ISBLANK(INDEX('Policy Characteristics'!K:K,MATCH($C564,'Policy Characteristics'!$C:$C,0))),"",INDEX('Policy Characteristics'!K:K,MATCH($C564,'Policy Characteristics'!$C:$C,0)))</f>
        <v/>
      </c>
      <c r="R564" s="156" t="str">
        <f>IF(ISBLANK(INDEX('Policy Characteristics'!L:L,MATCH($C564,'Policy Characteristics'!$C:$C,0))),"",INDEX('Policy Characteristics'!L:L,MATCH($C564,'Policy Characteristics'!$C:$C,0)))</f>
        <v/>
      </c>
    </row>
    <row r="565" spans="1:18" s="58" customFormat="1" x14ac:dyDescent="0.25">
      <c r="A565" s="156" t="str">
        <f>IF(ISBLANK(INDEX('Policy Characteristics'!A:A,MATCH($C565,'Policy Characteristics'!$C:$C,0))),"",INDEX('Policy Characteristics'!A:A,MATCH($C565,'Policy Characteristics'!$C:$C,0)))</f>
        <v>Industry</v>
      </c>
      <c r="B565" s="157" t="str">
        <f>IF(ISBLANK(INDEX('Policy Characteristics'!B:B,MATCH($C565,'Policy Characteristics'!$C:$C,0))),"",INDEX('Policy Characteristics'!B:B,MATCH($C565,'Policy Characteristics'!$C:$C,0)))</f>
        <v>Buy In-Region Products</v>
      </c>
      <c r="C565" s="156" t="str">
        <f t="shared" si="24"/>
        <v>Fraction of Imported Industrial Outputs Shifted to In Region Suppliers</v>
      </c>
      <c r="D565" s="214" t="s">
        <v>1308</v>
      </c>
      <c r="E565" s="214"/>
      <c r="F565" s="58" t="s">
        <v>1272</v>
      </c>
      <c r="G565" s="216"/>
      <c r="H565" s="158">
        <v>1545</v>
      </c>
      <c r="I565" s="159" t="s">
        <v>2434</v>
      </c>
      <c r="J565" s="160" t="str">
        <f>IF(ISBLANK(INDEX('Policy Characteristics'!D:D,MATCH($C565,'Policy Characteristics'!$C:$C,0))),"",INDEX('Policy Characteristics'!D:D,MATCH($C565,'Policy Characteristics'!$C:$C,0)))</f>
        <v>Buy In-Region Products</v>
      </c>
      <c r="K565" s="156" t="str">
        <f>IF(ISBLANK(INDEX('Policy Characteristics'!E:E,MATCH($C565,'Policy Characteristics'!$C:$C,0))),"",INDEX('Policy Characteristics'!E:E,MATCH($C565,'Policy Characteristics'!$C:$C,0)))</f>
        <v>indst buy in region outputs</v>
      </c>
      <c r="L565" s="215">
        <f>IF(ISBLANK(INDEX('Policy Characteristics'!F:F,MATCH($C565,'Policy Characteristics'!$C:$C,0))),"",INDEX('Policy Characteristics'!F:F,MATCH($C565,'Policy Characteristics'!$C:$C,0)))</f>
        <v>0</v>
      </c>
      <c r="M565" s="215">
        <f>IF(ISBLANK(INDEX('Policy Characteristics'!G:G,MATCH($C565,'Policy Characteristics'!$C:$C,0))),"",INDEX('Policy Characteristics'!G:G,MATCH($C565,'Policy Characteristics'!$C:$C,0)))</f>
        <v>0.5</v>
      </c>
      <c r="N565" s="215">
        <f>IF(ISBLANK(INDEX('Policy Characteristics'!H:H,MATCH($C565,'Policy Characteristics'!$C:$C,0))),"",INDEX('Policy Characteristics'!H:H,MATCH($C565,'Policy Characteristics'!$C:$C,0)))</f>
        <v>0.01</v>
      </c>
      <c r="O565" s="156" t="str">
        <f>IF(ISBLANK(INDEX('Policy Characteristics'!I:I,MATCH($C565,'Policy Characteristics'!$C:$C,0))),"",INDEX('Policy Characteristics'!I:I,MATCH($C565,'Policy Characteristics'!$C:$C,0)))</f>
        <v>% of imports shifted</v>
      </c>
      <c r="P565" s="156" t="str">
        <f>IF(ISBLANK(INDEX('Policy Characteristics'!J:J,MATCH($C565,'Policy Characteristics'!$C:$C,0))),"",INDEX('Policy Characteristics'!J:J,MATCH($C565,'Policy Characteristics'!$C:$C,0)))</f>
        <v>**Description:** This policy increases the extent to which the selected industry's products are supplied by producers within the modeled region.  // **Guidance for setting values:** The lever specifies the percentage of imported products (in the BAU case) that are shifted to domestic suppliers (in the policy case). For example, suppose buyers within the modeled region purchase 60% of their road vehicles from domestic automakers and 40% from automakers outside the modeled region.  If this policy lever is applied to the "Road Vehicles" industry with a 50% setting, buyers will obtain 80% of their road vehicles from domestic automakers and 20% from automakers outside the modeled region. // **Implementation Note:** This policy reduces imports. In reality, other regions might retaliate by restricting their own purchases of goods produced by the modeled region. However, the EPS only considers policies within the modeled region, so the Buy In-Region Products policy does not affect export levels (i.e., other countries/regions are assumed not to retaliate).</v>
      </c>
      <c r="Q565" s="156" t="str">
        <f>IF(ISBLANK(INDEX('Policy Characteristics'!K:K,MATCH($C565,'Policy Characteristics'!$C:$C,0))),"",INDEX('Policy Characteristics'!K:K,MATCH($C565,'Policy Characteristics'!$C:$C,0)))</f>
        <v/>
      </c>
      <c r="R565" s="156" t="str">
        <f>IF(ISBLANK(INDEX('Policy Characteristics'!L:L,MATCH($C565,'Policy Characteristics'!$C:$C,0))),"",INDEX('Policy Characteristics'!L:L,MATCH($C565,'Policy Characteristics'!$C:$C,0)))</f>
        <v/>
      </c>
    </row>
    <row r="566" spans="1:18" s="58" customFormat="1" x14ac:dyDescent="0.25">
      <c r="A566" s="156" t="str">
        <f>IF(ISBLANK(INDEX('Policy Characteristics'!A:A,MATCH($C566,'Policy Characteristics'!$C:$C,0))),"",INDEX('Policy Characteristics'!A:A,MATCH($C566,'Policy Characteristics'!$C:$C,0)))</f>
        <v>Industry</v>
      </c>
      <c r="B566" s="157" t="str">
        <f>IF(ISBLANK(INDEX('Policy Characteristics'!B:B,MATCH($C566,'Policy Characteristics'!$C:$C,0))),"",INDEX('Policy Characteristics'!B:B,MATCH($C566,'Policy Characteristics'!$C:$C,0)))</f>
        <v>Buy In-Region Products</v>
      </c>
      <c r="C566" s="156" t="str">
        <f t="shared" si="24"/>
        <v>Fraction of Imported Industrial Outputs Shifted to In Region Suppliers</v>
      </c>
      <c r="D566" s="214" t="s">
        <v>1309</v>
      </c>
      <c r="E566" s="214"/>
      <c r="F566" s="58" t="s">
        <v>819</v>
      </c>
      <c r="G566" s="216"/>
      <c r="H566" s="158">
        <v>1546</v>
      </c>
      <c r="I566" s="159" t="s">
        <v>2434</v>
      </c>
      <c r="J566" s="160" t="str">
        <f>IF(ISBLANK(INDEX('Policy Characteristics'!D:D,MATCH($C566,'Policy Characteristics'!$C:$C,0))),"",INDEX('Policy Characteristics'!D:D,MATCH($C566,'Policy Characteristics'!$C:$C,0)))</f>
        <v>Buy In-Region Products</v>
      </c>
      <c r="K566" s="156" t="str">
        <f>IF(ISBLANK(INDEX('Policy Characteristics'!E:E,MATCH($C566,'Policy Characteristics'!$C:$C,0))),"",INDEX('Policy Characteristics'!E:E,MATCH($C566,'Policy Characteristics'!$C:$C,0)))</f>
        <v>indst buy in region outputs</v>
      </c>
      <c r="L566" s="215">
        <f>IF(ISBLANK(INDEX('Policy Characteristics'!F:F,MATCH($C566,'Policy Characteristics'!$C:$C,0))),"",INDEX('Policy Characteristics'!F:F,MATCH($C566,'Policy Characteristics'!$C:$C,0)))</f>
        <v>0</v>
      </c>
      <c r="M566" s="215">
        <f>IF(ISBLANK(INDEX('Policy Characteristics'!G:G,MATCH($C566,'Policy Characteristics'!$C:$C,0))),"",INDEX('Policy Characteristics'!G:G,MATCH($C566,'Policy Characteristics'!$C:$C,0)))</f>
        <v>0.5</v>
      </c>
      <c r="N566" s="215">
        <f>IF(ISBLANK(INDEX('Policy Characteristics'!H:H,MATCH($C566,'Policy Characteristics'!$C:$C,0))),"",INDEX('Policy Characteristics'!H:H,MATCH($C566,'Policy Characteristics'!$C:$C,0)))</f>
        <v>0.01</v>
      </c>
      <c r="O566" s="156" t="str">
        <f>IF(ISBLANK(INDEX('Policy Characteristics'!I:I,MATCH($C566,'Policy Characteristics'!$C:$C,0))),"",INDEX('Policy Characteristics'!I:I,MATCH($C566,'Policy Characteristics'!$C:$C,0)))</f>
        <v>% of imports shifted</v>
      </c>
      <c r="P566" s="156" t="str">
        <f>IF(ISBLANK(INDEX('Policy Characteristics'!J:J,MATCH($C566,'Policy Characteristics'!$C:$C,0))),"",INDEX('Policy Characteristics'!J:J,MATCH($C566,'Policy Characteristics'!$C:$C,0)))</f>
        <v>**Description:** This policy increases the extent to which the selected industry's products are supplied by producers within the modeled region.  // **Guidance for setting values:** The lever specifies the percentage of imported products (in the BAU case) that are shifted to domestic suppliers (in the policy case). For example, suppose buyers within the modeled region purchase 60% of their road vehicles from domestic automakers and 40% from automakers outside the modeled region.  If this policy lever is applied to the "Road Vehicles" industry with a 50% setting, buyers will obtain 80% of their road vehicles from domestic automakers and 20% from automakers outside the modeled region. // **Implementation Note:** This policy reduces imports. In reality, other regions might retaliate by restricting their own purchases of goods produced by the modeled region. However, the EPS only considers policies within the modeled region, so the Buy In-Region Products policy does not affect export levels (i.e., other countries/regions are assumed not to retaliate).</v>
      </c>
      <c r="Q566" s="156" t="str">
        <f>IF(ISBLANK(INDEX('Policy Characteristics'!K:K,MATCH($C566,'Policy Characteristics'!$C:$C,0))),"",INDEX('Policy Characteristics'!K:K,MATCH($C566,'Policy Characteristics'!$C:$C,0)))</f>
        <v/>
      </c>
      <c r="R566" s="156" t="str">
        <f>IF(ISBLANK(INDEX('Policy Characteristics'!L:L,MATCH($C566,'Policy Characteristics'!$C:$C,0))),"",INDEX('Policy Characteristics'!L:L,MATCH($C566,'Policy Characteristics'!$C:$C,0)))</f>
        <v/>
      </c>
    </row>
    <row r="567" spans="1:18" s="58" customFormat="1" x14ac:dyDescent="0.25">
      <c r="A567" s="156" t="str">
        <f>IF(ISBLANK(INDEX('Policy Characteristics'!A:A,MATCH($C567,'Policy Characteristics'!$C:$C,0))),"",INDEX('Policy Characteristics'!A:A,MATCH($C567,'Policy Characteristics'!$C:$C,0)))</f>
        <v>Industry</v>
      </c>
      <c r="B567" s="157" t="str">
        <f>IF(ISBLANK(INDEX('Policy Characteristics'!B:B,MATCH($C567,'Policy Characteristics'!$C:$C,0))),"",INDEX('Policy Characteristics'!B:B,MATCH($C567,'Policy Characteristics'!$C:$C,0)))</f>
        <v>Buy In-Region Products</v>
      </c>
      <c r="C567" s="156" t="str">
        <f t="shared" si="24"/>
        <v>Fraction of Imported Industrial Outputs Shifted to In Region Suppliers</v>
      </c>
      <c r="D567" s="214" t="s">
        <v>1310</v>
      </c>
      <c r="E567" s="214"/>
      <c r="F567" s="58" t="s">
        <v>1273</v>
      </c>
      <c r="G567" s="216"/>
      <c r="H567" s="158">
        <v>1547</v>
      </c>
      <c r="I567" s="159" t="s">
        <v>2434</v>
      </c>
      <c r="J567" s="160" t="str">
        <f>IF(ISBLANK(INDEX('Policy Characteristics'!D:D,MATCH($C567,'Policy Characteristics'!$C:$C,0))),"",INDEX('Policy Characteristics'!D:D,MATCH($C567,'Policy Characteristics'!$C:$C,0)))</f>
        <v>Buy In-Region Products</v>
      </c>
      <c r="K567" s="156" t="str">
        <f>IF(ISBLANK(INDEX('Policy Characteristics'!E:E,MATCH($C567,'Policy Characteristics'!$C:$C,0))),"",INDEX('Policy Characteristics'!E:E,MATCH($C567,'Policy Characteristics'!$C:$C,0)))</f>
        <v>indst buy in region outputs</v>
      </c>
      <c r="L567" s="215">
        <f>IF(ISBLANK(INDEX('Policy Characteristics'!F:F,MATCH($C567,'Policy Characteristics'!$C:$C,0))),"",INDEX('Policy Characteristics'!F:F,MATCH($C567,'Policy Characteristics'!$C:$C,0)))</f>
        <v>0</v>
      </c>
      <c r="M567" s="215">
        <f>IF(ISBLANK(INDEX('Policy Characteristics'!G:G,MATCH($C567,'Policy Characteristics'!$C:$C,0))),"",INDEX('Policy Characteristics'!G:G,MATCH($C567,'Policy Characteristics'!$C:$C,0)))</f>
        <v>0.5</v>
      </c>
      <c r="N567" s="215">
        <f>IF(ISBLANK(INDEX('Policy Characteristics'!H:H,MATCH($C567,'Policy Characteristics'!$C:$C,0))),"",INDEX('Policy Characteristics'!H:H,MATCH($C567,'Policy Characteristics'!$C:$C,0)))</f>
        <v>0.01</v>
      </c>
      <c r="O567" s="156" t="str">
        <f>IF(ISBLANK(INDEX('Policy Characteristics'!I:I,MATCH($C567,'Policy Characteristics'!$C:$C,0))),"",INDEX('Policy Characteristics'!I:I,MATCH($C567,'Policy Characteristics'!$C:$C,0)))</f>
        <v>% of imports shifted</v>
      </c>
      <c r="P567" s="156" t="str">
        <f>IF(ISBLANK(INDEX('Policy Characteristics'!J:J,MATCH($C567,'Policy Characteristics'!$C:$C,0))),"",INDEX('Policy Characteristics'!J:J,MATCH($C567,'Policy Characteristics'!$C:$C,0)))</f>
        <v>**Description:** This policy increases the extent to which the selected industry's products are supplied by producers within the modeled region.  // **Guidance for setting values:** The lever specifies the percentage of imported products (in the BAU case) that are shifted to domestic suppliers (in the policy case). For example, suppose buyers within the modeled region purchase 60% of their road vehicles from domestic automakers and 40% from automakers outside the modeled region.  If this policy lever is applied to the "Road Vehicles" industry with a 50% setting, buyers will obtain 80% of their road vehicles from domestic automakers and 20% from automakers outside the modeled region. // **Implementation Note:** This policy reduces imports. In reality, other regions might retaliate by restricting their own purchases of goods produced by the modeled region. However, the EPS only considers policies within the modeled region, so the Buy In-Region Products policy does not affect export levels (i.e., other countries/regions are assumed not to retaliate).</v>
      </c>
      <c r="Q567" s="156" t="str">
        <f>IF(ISBLANK(INDEX('Policy Characteristics'!K:K,MATCH($C567,'Policy Characteristics'!$C:$C,0))),"",INDEX('Policy Characteristics'!K:K,MATCH($C567,'Policy Characteristics'!$C:$C,0)))</f>
        <v/>
      </c>
      <c r="R567" s="156" t="str">
        <f>IF(ISBLANK(INDEX('Policy Characteristics'!L:L,MATCH($C567,'Policy Characteristics'!$C:$C,0))),"",INDEX('Policy Characteristics'!L:L,MATCH($C567,'Policy Characteristics'!$C:$C,0)))</f>
        <v/>
      </c>
    </row>
    <row r="568" spans="1:18" s="58" customFormat="1" x14ac:dyDescent="0.25">
      <c r="A568" s="156" t="str">
        <f>IF(ISBLANK(INDEX('Policy Characteristics'!A:A,MATCH($C568,'Policy Characteristics'!$C:$C,0))),"",INDEX('Policy Characteristics'!A:A,MATCH($C568,'Policy Characteristics'!$C:$C,0)))</f>
        <v>Industry</v>
      </c>
      <c r="B568" s="157" t="str">
        <f>IF(ISBLANK(INDEX('Policy Characteristics'!B:B,MATCH($C568,'Policy Characteristics'!$C:$C,0))),"",INDEX('Policy Characteristics'!B:B,MATCH($C568,'Policy Characteristics'!$C:$C,0)))</f>
        <v>Buy In-Region Products</v>
      </c>
      <c r="C568" s="156" t="str">
        <f t="shared" si="24"/>
        <v>Fraction of Imported Industrial Outputs Shifted to In Region Suppliers</v>
      </c>
      <c r="D568" s="214" t="s">
        <v>1311</v>
      </c>
      <c r="E568" s="214"/>
      <c r="F568" s="58" t="s">
        <v>1274</v>
      </c>
      <c r="G568" s="216"/>
      <c r="H568" s="158">
        <v>1548</v>
      </c>
      <c r="I568" s="159" t="s">
        <v>2434</v>
      </c>
      <c r="J568" s="160" t="str">
        <f>IF(ISBLANK(INDEX('Policy Characteristics'!D:D,MATCH($C568,'Policy Characteristics'!$C:$C,0))),"",INDEX('Policy Characteristics'!D:D,MATCH($C568,'Policy Characteristics'!$C:$C,0)))</f>
        <v>Buy In-Region Products</v>
      </c>
      <c r="K568" s="156" t="str">
        <f>IF(ISBLANK(INDEX('Policy Characteristics'!E:E,MATCH($C568,'Policy Characteristics'!$C:$C,0))),"",INDEX('Policy Characteristics'!E:E,MATCH($C568,'Policy Characteristics'!$C:$C,0)))</f>
        <v>indst buy in region outputs</v>
      </c>
      <c r="L568" s="215">
        <f>IF(ISBLANK(INDEX('Policy Characteristics'!F:F,MATCH($C568,'Policy Characteristics'!$C:$C,0))),"",INDEX('Policy Characteristics'!F:F,MATCH($C568,'Policy Characteristics'!$C:$C,0)))</f>
        <v>0</v>
      </c>
      <c r="M568" s="215">
        <f>IF(ISBLANK(INDEX('Policy Characteristics'!G:G,MATCH($C568,'Policy Characteristics'!$C:$C,0))),"",INDEX('Policy Characteristics'!G:G,MATCH($C568,'Policy Characteristics'!$C:$C,0)))</f>
        <v>0.5</v>
      </c>
      <c r="N568" s="215">
        <f>IF(ISBLANK(INDEX('Policy Characteristics'!H:H,MATCH($C568,'Policy Characteristics'!$C:$C,0))),"",INDEX('Policy Characteristics'!H:H,MATCH($C568,'Policy Characteristics'!$C:$C,0)))</f>
        <v>0.01</v>
      </c>
      <c r="O568" s="156" t="str">
        <f>IF(ISBLANK(INDEX('Policy Characteristics'!I:I,MATCH($C568,'Policy Characteristics'!$C:$C,0))),"",INDEX('Policy Characteristics'!I:I,MATCH($C568,'Policy Characteristics'!$C:$C,0)))</f>
        <v>% of imports shifted</v>
      </c>
      <c r="P568" s="156" t="str">
        <f>IF(ISBLANK(INDEX('Policy Characteristics'!J:J,MATCH($C568,'Policy Characteristics'!$C:$C,0))),"",INDEX('Policy Characteristics'!J:J,MATCH($C568,'Policy Characteristics'!$C:$C,0)))</f>
        <v>**Description:** This policy increases the extent to which the selected industry's products are supplied by producers within the modeled region.  // **Guidance for setting values:** The lever specifies the percentage of imported products (in the BAU case) that are shifted to domestic suppliers (in the policy case). For example, suppose buyers within the modeled region purchase 60% of their road vehicles from domestic automakers and 40% from automakers outside the modeled region.  If this policy lever is applied to the "Road Vehicles" industry with a 50% setting, buyers will obtain 80% of their road vehicles from domestic automakers and 20% from automakers outside the modeled region. // **Implementation Note:** This policy reduces imports. In reality, other regions might retaliate by restricting their own purchases of goods produced by the modeled region. However, the EPS only considers policies within the modeled region, so the Buy In-Region Products policy does not affect export levels (i.e., other countries/regions are assumed not to retaliate).</v>
      </c>
      <c r="Q568" s="156" t="str">
        <f>IF(ISBLANK(INDEX('Policy Characteristics'!K:K,MATCH($C568,'Policy Characteristics'!$C:$C,0))),"",INDEX('Policy Characteristics'!K:K,MATCH($C568,'Policy Characteristics'!$C:$C,0)))</f>
        <v/>
      </c>
      <c r="R568" s="156" t="str">
        <f>IF(ISBLANK(INDEX('Policy Characteristics'!L:L,MATCH($C568,'Policy Characteristics'!$C:$C,0))),"",INDEX('Policy Characteristics'!L:L,MATCH($C568,'Policy Characteristics'!$C:$C,0)))</f>
        <v/>
      </c>
    </row>
    <row r="569" spans="1:18" s="58" customFormat="1" x14ac:dyDescent="0.25">
      <c r="A569" s="156" t="str">
        <f>IF(ISBLANK(INDEX('Policy Characteristics'!A:A,MATCH($C569,'Policy Characteristics'!$C:$C,0))),"",INDEX('Policy Characteristics'!A:A,MATCH($C569,'Policy Characteristics'!$C:$C,0)))</f>
        <v>Industry</v>
      </c>
      <c r="B569" s="157" t="str">
        <f>IF(ISBLANK(INDEX('Policy Characteristics'!B:B,MATCH($C569,'Policy Characteristics'!$C:$C,0))),"",INDEX('Policy Characteristics'!B:B,MATCH($C569,'Policy Characteristics'!$C:$C,0)))</f>
        <v>Buy In-Region Products</v>
      </c>
      <c r="C569" s="156" t="str">
        <f t="shared" si="24"/>
        <v>Fraction of Imported Industrial Outputs Shifted to In Region Suppliers</v>
      </c>
      <c r="D569" s="214" t="s">
        <v>1312</v>
      </c>
      <c r="E569" s="214"/>
      <c r="F569" s="58" t="s">
        <v>1275</v>
      </c>
      <c r="G569" s="216"/>
      <c r="H569" s="158">
        <v>1549</v>
      </c>
      <c r="I569" s="159" t="s">
        <v>2434</v>
      </c>
      <c r="J569" s="160" t="str">
        <f>IF(ISBLANK(INDEX('Policy Characteristics'!D:D,MATCH($C569,'Policy Characteristics'!$C:$C,0))),"",INDEX('Policy Characteristics'!D:D,MATCH($C569,'Policy Characteristics'!$C:$C,0)))</f>
        <v>Buy In-Region Products</v>
      </c>
      <c r="K569" s="156" t="str">
        <f>IF(ISBLANK(INDEX('Policy Characteristics'!E:E,MATCH($C569,'Policy Characteristics'!$C:$C,0))),"",INDEX('Policy Characteristics'!E:E,MATCH($C569,'Policy Characteristics'!$C:$C,0)))</f>
        <v>indst buy in region outputs</v>
      </c>
      <c r="L569" s="215">
        <f>IF(ISBLANK(INDEX('Policy Characteristics'!F:F,MATCH($C569,'Policy Characteristics'!$C:$C,0))),"",INDEX('Policy Characteristics'!F:F,MATCH($C569,'Policy Characteristics'!$C:$C,0)))</f>
        <v>0</v>
      </c>
      <c r="M569" s="215">
        <f>IF(ISBLANK(INDEX('Policy Characteristics'!G:G,MATCH($C569,'Policy Characteristics'!$C:$C,0))),"",INDEX('Policy Characteristics'!G:G,MATCH($C569,'Policy Characteristics'!$C:$C,0)))</f>
        <v>0.5</v>
      </c>
      <c r="N569" s="215">
        <f>IF(ISBLANK(INDEX('Policy Characteristics'!H:H,MATCH($C569,'Policy Characteristics'!$C:$C,0))),"",INDEX('Policy Characteristics'!H:H,MATCH($C569,'Policy Characteristics'!$C:$C,0)))</f>
        <v>0.01</v>
      </c>
      <c r="O569" s="156" t="str">
        <f>IF(ISBLANK(INDEX('Policy Characteristics'!I:I,MATCH($C569,'Policy Characteristics'!$C:$C,0))),"",INDEX('Policy Characteristics'!I:I,MATCH($C569,'Policy Characteristics'!$C:$C,0)))</f>
        <v>% of imports shifted</v>
      </c>
      <c r="P569" s="156" t="str">
        <f>IF(ISBLANK(INDEX('Policy Characteristics'!J:J,MATCH($C569,'Policy Characteristics'!$C:$C,0))),"",INDEX('Policy Characteristics'!J:J,MATCH($C569,'Policy Characteristics'!$C:$C,0)))</f>
        <v>**Description:** This policy increases the extent to which the selected industry's products are supplied by producers within the modeled region.  // **Guidance for setting values:** The lever specifies the percentage of imported products (in the BAU case) that are shifted to domestic suppliers (in the policy case). For example, suppose buyers within the modeled region purchase 60% of their road vehicles from domestic automakers and 40% from automakers outside the modeled region.  If this policy lever is applied to the "Road Vehicles" industry with a 50% setting, buyers will obtain 80% of their road vehicles from domestic automakers and 20% from automakers outside the modeled region. // **Implementation Note:** This policy reduces imports. In reality, other regions might retaliate by restricting their own purchases of goods produced by the modeled region. However, the EPS only considers policies within the modeled region, so the Buy In-Region Products policy does not affect export levels (i.e., other countries/regions are assumed not to retaliate).</v>
      </c>
      <c r="Q569" s="156" t="str">
        <f>IF(ISBLANK(INDEX('Policy Characteristics'!K:K,MATCH($C569,'Policy Characteristics'!$C:$C,0))),"",INDEX('Policy Characteristics'!K:K,MATCH($C569,'Policy Characteristics'!$C:$C,0)))</f>
        <v/>
      </c>
      <c r="R569" s="156" t="str">
        <f>IF(ISBLANK(INDEX('Policy Characteristics'!L:L,MATCH($C569,'Policy Characteristics'!$C:$C,0))),"",INDEX('Policy Characteristics'!L:L,MATCH($C569,'Policy Characteristics'!$C:$C,0)))</f>
        <v/>
      </c>
    </row>
    <row r="570" spans="1:18" s="58" customFormat="1" x14ac:dyDescent="0.25">
      <c r="A570" s="156" t="str">
        <f>IF(ISBLANK(INDEX('Policy Characteristics'!A:A,MATCH($C570,'Policy Characteristics'!$C:$C,0))),"",INDEX('Policy Characteristics'!A:A,MATCH($C570,'Policy Characteristics'!$C:$C,0)))</f>
        <v>Industry</v>
      </c>
      <c r="B570" s="157" t="str">
        <f>IF(ISBLANK(INDEX('Policy Characteristics'!B:B,MATCH($C570,'Policy Characteristics'!$C:$C,0))),"",INDEX('Policy Characteristics'!B:B,MATCH($C570,'Policy Characteristics'!$C:$C,0)))</f>
        <v>Buy In-Region Products</v>
      </c>
      <c r="C570" s="156" t="str">
        <f t="shared" si="24"/>
        <v>Fraction of Imported Industrial Outputs Shifted to In Region Suppliers</v>
      </c>
      <c r="D570" s="214" t="s">
        <v>1313</v>
      </c>
      <c r="E570" s="214"/>
      <c r="F570" s="58" t="s">
        <v>820</v>
      </c>
      <c r="G570" s="216"/>
      <c r="H570" s="158">
        <v>1550</v>
      </c>
      <c r="I570" s="159" t="s">
        <v>2434</v>
      </c>
      <c r="J570" s="160" t="str">
        <f>IF(ISBLANK(INDEX('Policy Characteristics'!D:D,MATCH($C570,'Policy Characteristics'!$C:$C,0))),"",INDEX('Policy Characteristics'!D:D,MATCH($C570,'Policy Characteristics'!$C:$C,0)))</f>
        <v>Buy In-Region Products</v>
      </c>
      <c r="K570" s="156" t="str">
        <f>IF(ISBLANK(INDEX('Policy Characteristics'!E:E,MATCH($C570,'Policy Characteristics'!$C:$C,0))),"",INDEX('Policy Characteristics'!E:E,MATCH($C570,'Policy Characteristics'!$C:$C,0)))</f>
        <v>indst buy in region outputs</v>
      </c>
      <c r="L570" s="215">
        <f>IF(ISBLANK(INDEX('Policy Characteristics'!F:F,MATCH($C570,'Policy Characteristics'!$C:$C,0))),"",INDEX('Policy Characteristics'!F:F,MATCH($C570,'Policy Characteristics'!$C:$C,0)))</f>
        <v>0</v>
      </c>
      <c r="M570" s="215">
        <f>IF(ISBLANK(INDEX('Policy Characteristics'!G:G,MATCH($C570,'Policy Characteristics'!$C:$C,0))),"",INDEX('Policy Characteristics'!G:G,MATCH($C570,'Policy Characteristics'!$C:$C,0)))</f>
        <v>0.5</v>
      </c>
      <c r="N570" s="215">
        <f>IF(ISBLANK(INDEX('Policy Characteristics'!H:H,MATCH($C570,'Policy Characteristics'!$C:$C,0))),"",INDEX('Policy Characteristics'!H:H,MATCH($C570,'Policy Characteristics'!$C:$C,0)))</f>
        <v>0.01</v>
      </c>
      <c r="O570" s="156" t="str">
        <f>IF(ISBLANK(INDEX('Policy Characteristics'!I:I,MATCH($C570,'Policy Characteristics'!$C:$C,0))),"",INDEX('Policy Characteristics'!I:I,MATCH($C570,'Policy Characteristics'!$C:$C,0)))</f>
        <v>% of imports shifted</v>
      </c>
      <c r="P570" s="156" t="str">
        <f>IF(ISBLANK(INDEX('Policy Characteristics'!J:J,MATCH($C570,'Policy Characteristics'!$C:$C,0))),"",INDEX('Policy Characteristics'!J:J,MATCH($C570,'Policy Characteristics'!$C:$C,0)))</f>
        <v>**Description:** This policy increases the extent to which the selected industry's products are supplied by producers within the modeled region.  // **Guidance for setting values:** The lever specifies the percentage of imported products (in the BAU case) that are shifted to domestic suppliers (in the policy case). For example, suppose buyers within the modeled region purchase 60% of their road vehicles from domestic automakers and 40% from automakers outside the modeled region.  If this policy lever is applied to the "Road Vehicles" industry with a 50% setting, buyers will obtain 80% of their road vehicles from domestic automakers and 20% from automakers outside the modeled region. // **Implementation Note:** This policy reduces imports. In reality, other regions might retaliate by restricting their own purchases of goods produced by the modeled region. However, the EPS only considers policies within the modeled region, so the Buy In-Region Products policy does not affect export levels (i.e., other countries/regions are assumed not to retaliate).</v>
      </c>
      <c r="Q570" s="156" t="str">
        <f>IF(ISBLANK(INDEX('Policy Characteristics'!K:K,MATCH($C570,'Policy Characteristics'!$C:$C,0))),"",INDEX('Policy Characteristics'!K:K,MATCH($C570,'Policy Characteristics'!$C:$C,0)))</f>
        <v/>
      </c>
      <c r="R570" s="156" t="str">
        <f>IF(ISBLANK(INDEX('Policy Characteristics'!L:L,MATCH($C570,'Policy Characteristics'!$C:$C,0))),"",INDEX('Policy Characteristics'!L:L,MATCH($C570,'Policy Characteristics'!$C:$C,0)))</f>
        <v/>
      </c>
    </row>
    <row r="571" spans="1:18" s="58" customFormat="1" x14ac:dyDescent="0.25">
      <c r="A571" s="156" t="str">
        <f>IF(ISBLANK(INDEX('Policy Characteristics'!A:A,MATCH($C571,'Policy Characteristics'!$C:$C,0))),"",INDEX('Policy Characteristics'!A:A,MATCH($C571,'Policy Characteristics'!$C:$C,0)))</f>
        <v>Industry</v>
      </c>
      <c r="B571" s="157" t="str">
        <f>IF(ISBLANK(INDEX('Policy Characteristics'!B:B,MATCH($C571,'Policy Characteristics'!$C:$C,0))),"",INDEX('Policy Characteristics'!B:B,MATCH($C571,'Policy Characteristics'!$C:$C,0)))</f>
        <v>Buy In-Region Products</v>
      </c>
      <c r="C571" s="156" t="str">
        <f t="shared" si="24"/>
        <v>Fraction of Imported Industrial Outputs Shifted to In Region Suppliers</v>
      </c>
      <c r="D571" s="214" t="s">
        <v>1314</v>
      </c>
      <c r="E571" s="214"/>
      <c r="F571" s="58" t="s">
        <v>1276</v>
      </c>
      <c r="G571" s="216"/>
      <c r="H571" s="158">
        <v>1551</v>
      </c>
      <c r="I571" s="159" t="s">
        <v>2434</v>
      </c>
      <c r="J571" s="160" t="str">
        <f>IF(ISBLANK(INDEX('Policy Characteristics'!D:D,MATCH($C571,'Policy Characteristics'!$C:$C,0))),"",INDEX('Policy Characteristics'!D:D,MATCH($C571,'Policy Characteristics'!$C:$C,0)))</f>
        <v>Buy In-Region Products</v>
      </c>
      <c r="K571" s="156" t="str">
        <f>IF(ISBLANK(INDEX('Policy Characteristics'!E:E,MATCH($C571,'Policy Characteristics'!$C:$C,0))),"",INDEX('Policy Characteristics'!E:E,MATCH($C571,'Policy Characteristics'!$C:$C,0)))</f>
        <v>indst buy in region outputs</v>
      </c>
      <c r="L571" s="215">
        <f>IF(ISBLANK(INDEX('Policy Characteristics'!F:F,MATCH($C571,'Policy Characteristics'!$C:$C,0))),"",INDEX('Policy Characteristics'!F:F,MATCH($C571,'Policy Characteristics'!$C:$C,0)))</f>
        <v>0</v>
      </c>
      <c r="M571" s="215">
        <f>IF(ISBLANK(INDEX('Policy Characteristics'!G:G,MATCH($C571,'Policy Characteristics'!$C:$C,0))),"",INDEX('Policy Characteristics'!G:G,MATCH($C571,'Policy Characteristics'!$C:$C,0)))</f>
        <v>0.5</v>
      </c>
      <c r="N571" s="215">
        <f>IF(ISBLANK(INDEX('Policy Characteristics'!H:H,MATCH($C571,'Policy Characteristics'!$C:$C,0))),"",INDEX('Policy Characteristics'!H:H,MATCH($C571,'Policy Characteristics'!$C:$C,0)))</f>
        <v>0.01</v>
      </c>
      <c r="O571" s="156" t="str">
        <f>IF(ISBLANK(INDEX('Policy Characteristics'!I:I,MATCH($C571,'Policy Characteristics'!$C:$C,0))),"",INDEX('Policy Characteristics'!I:I,MATCH($C571,'Policy Characteristics'!$C:$C,0)))</f>
        <v>% of imports shifted</v>
      </c>
      <c r="P571" s="156" t="str">
        <f>IF(ISBLANK(INDEX('Policy Characteristics'!J:J,MATCH($C571,'Policy Characteristics'!$C:$C,0))),"",INDEX('Policy Characteristics'!J:J,MATCH($C571,'Policy Characteristics'!$C:$C,0)))</f>
        <v>**Description:** This policy increases the extent to which the selected industry's products are supplied by producers within the modeled region.  // **Guidance for setting values:** The lever specifies the percentage of imported products (in the BAU case) that are shifted to domestic suppliers (in the policy case). For example, suppose buyers within the modeled region purchase 60% of their road vehicles from domestic automakers and 40% from automakers outside the modeled region.  If this policy lever is applied to the "Road Vehicles" industry with a 50% setting, buyers will obtain 80% of their road vehicles from domestic automakers and 20% from automakers outside the modeled region. // **Implementation Note:** This policy reduces imports. In reality, other regions might retaliate by restricting their own purchases of goods produced by the modeled region. However, the EPS only considers policies within the modeled region, so the Buy In-Region Products policy does not affect export levels (i.e., other countries/regions are assumed not to retaliate).</v>
      </c>
      <c r="Q571" s="156" t="str">
        <f>IF(ISBLANK(INDEX('Policy Characteristics'!K:K,MATCH($C571,'Policy Characteristics'!$C:$C,0))),"",INDEX('Policy Characteristics'!K:K,MATCH($C571,'Policy Characteristics'!$C:$C,0)))</f>
        <v/>
      </c>
      <c r="R571" s="156" t="str">
        <f>IF(ISBLANK(INDEX('Policy Characteristics'!L:L,MATCH($C571,'Policy Characteristics'!$C:$C,0))),"",INDEX('Policy Characteristics'!L:L,MATCH($C571,'Policy Characteristics'!$C:$C,0)))</f>
        <v/>
      </c>
    </row>
    <row r="572" spans="1:18" s="58" customFormat="1" x14ac:dyDescent="0.25">
      <c r="A572" s="156" t="str">
        <f>IF(ISBLANK(INDEX('Policy Characteristics'!A:A,MATCH($C572,'Policy Characteristics'!$C:$C,0))),"",INDEX('Policy Characteristics'!A:A,MATCH($C572,'Policy Characteristics'!$C:$C,0)))</f>
        <v>Industry</v>
      </c>
      <c r="B572" s="157" t="str">
        <f>IF(ISBLANK(INDEX('Policy Characteristics'!B:B,MATCH($C572,'Policy Characteristics'!$C:$C,0))),"",INDEX('Policy Characteristics'!B:B,MATCH($C572,'Policy Characteristics'!$C:$C,0)))</f>
        <v>Buy In-Region Products</v>
      </c>
      <c r="C572" s="156" t="str">
        <f t="shared" si="24"/>
        <v>Fraction of Imported Industrial Outputs Shifted to In Region Suppliers</v>
      </c>
      <c r="D572" s="214" t="s">
        <v>1315</v>
      </c>
      <c r="E572" s="214"/>
      <c r="F572" s="58" t="s">
        <v>1277</v>
      </c>
      <c r="G572" s="216"/>
      <c r="H572" s="158">
        <v>1552</v>
      </c>
      <c r="I572" s="159" t="s">
        <v>2434</v>
      </c>
      <c r="J572" s="160" t="str">
        <f>IF(ISBLANK(INDEX('Policy Characteristics'!D:D,MATCH($C572,'Policy Characteristics'!$C:$C,0))),"",INDEX('Policy Characteristics'!D:D,MATCH($C572,'Policy Characteristics'!$C:$C,0)))</f>
        <v>Buy In-Region Products</v>
      </c>
      <c r="K572" s="156" t="str">
        <f>IF(ISBLANK(INDEX('Policy Characteristics'!E:E,MATCH($C572,'Policy Characteristics'!$C:$C,0))),"",INDEX('Policy Characteristics'!E:E,MATCH($C572,'Policy Characteristics'!$C:$C,0)))</f>
        <v>indst buy in region outputs</v>
      </c>
      <c r="L572" s="215">
        <f>IF(ISBLANK(INDEX('Policy Characteristics'!F:F,MATCH($C572,'Policy Characteristics'!$C:$C,0))),"",INDEX('Policy Characteristics'!F:F,MATCH($C572,'Policy Characteristics'!$C:$C,0)))</f>
        <v>0</v>
      </c>
      <c r="M572" s="215">
        <f>IF(ISBLANK(INDEX('Policy Characteristics'!G:G,MATCH($C572,'Policy Characteristics'!$C:$C,0))),"",INDEX('Policy Characteristics'!G:G,MATCH($C572,'Policy Characteristics'!$C:$C,0)))</f>
        <v>0.5</v>
      </c>
      <c r="N572" s="215">
        <f>IF(ISBLANK(INDEX('Policy Characteristics'!H:H,MATCH($C572,'Policy Characteristics'!$C:$C,0))),"",INDEX('Policy Characteristics'!H:H,MATCH($C572,'Policy Characteristics'!$C:$C,0)))</f>
        <v>0.01</v>
      </c>
      <c r="O572" s="156" t="str">
        <f>IF(ISBLANK(INDEX('Policy Characteristics'!I:I,MATCH($C572,'Policy Characteristics'!$C:$C,0))),"",INDEX('Policy Characteristics'!I:I,MATCH($C572,'Policy Characteristics'!$C:$C,0)))</f>
        <v>% of imports shifted</v>
      </c>
      <c r="P572" s="156" t="str">
        <f>IF(ISBLANK(INDEX('Policy Characteristics'!J:J,MATCH($C572,'Policy Characteristics'!$C:$C,0))),"",INDEX('Policy Characteristics'!J:J,MATCH($C572,'Policy Characteristics'!$C:$C,0)))</f>
        <v>**Description:** This policy increases the extent to which the selected industry's products are supplied by producers within the modeled region.  // **Guidance for setting values:** The lever specifies the percentage of imported products (in the BAU case) that are shifted to domestic suppliers (in the policy case). For example, suppose buyers within the modeled region purchase 60% of their road vehicles from domestic automakers and 40% from automakers outside the modeled region.  If this policy lever is applied to the "Road Vehicles" industry with a 50% setting, buyers will obtain 80% of their road vehicles from domestic automakers and 20% from automakers outside the modeled region. // **Implementation Note:** This policy reduces imports. In reality, other regions might retaliate by restricting their own purchases of goods produced by the modeled region. However, the EPS only considers policies within the modeled region, so the Buy In-Region Products policy does not affect export levels (i.e., other countries/regions are assumed not to retaliate).</v>
      </c>
      <c r="Q572" s="156" t="str">
        <f>IF(ISBLANK(INDEX('Policy Characteristics'!K:K,MATCH($C572,'Policy Characteristics'!$C:$C,0))),"",INDEX('Policy Characteristics'!K:K,MATCH($C572,'Policy Characteristics'!$C:$C,0)))</f>
        <v/>
      </c>
      <c r="R572" s="156" t="str">
        <f>IF(ISBLANK(INDEX('Policy Characteristics'!L:L,MATCH($C572,'Policy Characteristics'!$C:$C,0))),"",INDEX('Policy Characteristics'!L:L,MATCH($C572,'Policy Characteristics'!$C:$C,0)))</f>
        <v/>
      </c>
    </row>
    <row r="573" spans="1:18" s="58" customFormat="1" x14ac:dyDescent="0.25">
      <c r="A573" s="156" t="str">
        <f>IF(ISBLANK(INDEX('Policy Characteristics'!A:A,MATCH($C573,'Policy Characteristics'!$C:$C,0))),"",INDEX('Policy Characteristics'!A:A,MATCH($C573,'Policy Characteristics'!$C:$C,0)))</f>
        <v>Industry</v>
      </c>
      <c r="B573" s="157" t="str">
        <f>IF(ISBLANK(INDEX('Policy Characteristics'!B:B,MATCH($C573,'Policy Characteristics'!$C:$C,0))),"",INDEX('Policy Characteristics'!B:B,MATCH($C573,'Policy Characteristics'!$C:$C,0)))</f>
        <v>Buy In-Region Products</v>
      </c>
      <c r="C573" s="156" t="str">
        <f t="shared" si="24"/>
        <v>Fraction of Imported Industrial Outputs Shifted to In Region Suppliers</v>
      </c>
      <c r="D573" s="214" t="s">
        <v>1316</v>
      </c>
      <c r="E573" s="214"/>
      <c r="F573" s="58" t="s">
        <v>1278</v>
      </c>
      <c r="G573" s="216"/>
      <c r="H573" s="158">
        <v>1553</v>
      </c>
      <c r="I573" s="159" t="s">
        <v>2434</v>
      </c>
      <c r="J573" s="160" t="str">
        <f>IF(ISBLANK(INDEX('Policy Characteristics'!D:D,MATCH($C573,'Policy Characteristics'!$C:$C,0))),"",INDEX('Policy Characteristics'!D:D,MATCH($C573,'Policy Characteristics'!$C:$C,0)))</f>
        <v>Buy In-Region Products</v>
      </c>
      <c r="K573" s="156" t="str">
        <f>IF(ISBLANK(INDEX('Policy Characteristics'!E:E,MATCH($C573,'Policy Characteristics'!$C:$C,0))),"",INDEX('Policy Characteristics'!E:E,MATCH($C573,'Policy Characteristics'!$C:$C,0)))</f>
        <v>indst buy in region outputs</v>
      </c>
      <c r="L573" s="215">
        <f>IF(ISBLANK(INDEX('Policy Characteristics'!F:F,MATCH($C573,'Policy Characteristics'!$C:$C,0))),"",INDEX('Policy Characteristics'!F:F,MATCH($C573,'Policy Characteristics'!$C:$C,0)))</f>
        <v>0</v>
      </c>
      <c r="M573" s="215">
        <f>IF(ISBLANK(INDEX('Policy Characteristics'!G:G,MATCH($C573,'Policy Characteristics'!$C:$C,0))),"",INDEX('Policy Characteristics'!G:G,MATCH($C573,'Policy Characteristics'!$C:$C,0)))</f>
        <v>0.5</v>
      </c>
      <c r="N573" s="215">
        <f>IF(ISBLANK(INDEX('Policy Characteristics'!H:H,MATCH($C573,'Policy Characteristics'!$C:$C,0))),"",INDEX('Policy Characteristics'!H:H,MATCH($C573,'Policy Characteristics'!$C:$C,0)))</f>
        <v>0.01</v>
      </c>
      <c r="O573" s="156" t="str">
        <f>IF(ISBLANK(INDEX('Policy Characteristics'!I:I,MATCH($C573,'Policy Characteristics'!$C:$C,0))),"",INDEX('Policy Characteristics'!I:I,MATCH($C573,'Policy Characteristics'!$C:$C,0)))</f>
        <v>% of imports shifted</v>
      </c>
      <c r="P573" s="156" t="str">
        <f>IF(ISBLANK(INDEX('Policy Characteristics'!J:J,MATCH($C573,'Policy Characteristics'!$C:$C,0))),"",INDEX('Policy Characteristics'!J:J,MATCH($C573,'Policy Characteristics'!$C:$C,0)))</f>
        <v>**Description:** This policy increases the extent to which the selected industry's products are supplied by producers within the modeled region.  // **Guidance for setting values:** The lever specifies the percentage of imported products (in the BAU case) that are shifted to domestic suppliers (in the policy case). For example, suppose buyers within the modeled region purchase 60% of their road vehicles from domestic automakers and 40% from automakers outside the modeled region.  If this policy lever is applied to the "Road Vehicles" industry with a 50% setting, buyers will obtain 80% of their road vehicles from domestic automakers and 20% from automakers outside the modeled region. // **Implementation Note:** This policy reduces imports. In reality, other regions might retaliate by restricting their own purchases of goods produced by the modeled region. However, the EPS only considers policies within the modeled region, so the Buy In-Region Products policy does not affect export levels (i.e., other countries/regions are assumed not to retaliate).</v>
      </c>
      <c r="Q573" s="156" t="str">
        <f>IF(ISBLANK(INDEX('Policy Characteristics'!K:K,MATCH($C573,'Policy Characteristics'!$C:$C,0))),"",INDEX('Policy Characteristics'!K:K,MATCH($C573,'Policy Characteristics'!$C:$C,0)))</f>
        <v/>
      </c>
      <c r="R573" s="156" t="str">
        <f>IF(ISBLANK(INDEX('Policy Characteristics'!L:L,MATCH($C573,'Policy Characteristics'!$C:$C,0))),"",INDEX('Policy Characteristics'!L:L,MATCH($C573,'Policy Characteristics'!$C:$C,0)))</f>
        <v/>
      </c>
    </row>
    <row r="574" spans="1:18" s="58" customFormat="1" x14ac:dyDescent="0.25">
      <c r="A574" s="156" t="str">
        <f>IF(ISBLANK(INDEX('Policy Characteristics'!A:A,MATCH($C574,'Policy Characteristics'!$C:$C,0))),"",INDEX('Policy Characteristics'!A:A,MATCH($C574,'Policy Characteristics'!$C:$C,0)))</f>
        <v>Industry</v>
      </c>
      <c r="B574" s="157" t="str">
        <f>IF(ISBLANK(INDEX('Policy Characteristics'!B:B,MATCH($C574,'Policy Characteristics'!$C:$C,0))),"",INDEX('Policy Characteristics'!B:B,MATCH($C574,'Policy Characteristics'!$C:$C,0)))</f>
        <v>Buy In-Region Products</v>
      </c>
      <c r="C574" s="156" t="str">
        <f t="shared" si="24"/>
        <v>Fraction of Imported Industrial Outputs Shifted to In Region Suppliers</v>
      </c>
      <c r="D574" s="214" t="s">
        <v>1317</v>
      </c>
      <c r="E574" s="214"/>
      <c r="F574" s="58" t="s">
        <v>1279</v>
      </c>
      <c r="G574" s="216"/>
      <c r="H574" s="158">
        <v>1554</v>
      </c>
      <c r="I574" s="159" t="s">
        <v>2434</v>
      </c>
      <c r="J574" s="160" t="str">
        <f>IF(ISBLANK(INDEX('Policy Characteristics'!D:D,MATCH($C574,'Policy Characteristics'!$C:$C,0))),"",INDEX('Policy Characteristics'!D:D,MATCH($C574,'Policy Characteristics'!$C:$C,0)))</f>
        <v>Buy In-Region Products</v>
      </c>
      <c r="K574" s="156" t="str">
        <f>IF(ISBLANK(INDEX('Policy Characteristics'!E:E,MATCH($C574,'Policy Characteristics'!$C:$C,0))),"",INDEX('Policy Characteristics'!E:E,MATCH($C574,'Policy Characteristics'!$C:$C,0)))</f>
        <v>indst buy in region outputs</v>
      </c>
      <c r="L574" s="215">
        <f>IF(ISBLANK(INDEX('Policy Characteristics'!F:F,MATCH($C574,'Policy Characteristics'!$C:$C,0))),"",INDEX('Policy Characteristics'!F:F,MATCH($C574,'Policy Characteristics'!$C:$C,0)))</f>
        <v>0</v>
      </c>
      <c r="M574" s="215">
        <f>IF(ISBLANK(INDEX('Policy Characteristics'!G:G,MATCH($C574,'Policy Characteristics'!$C:$C,0))),"",INDEX('Policy Characteristics'!G:G,MATCH($C574,'Policy Characteristics'!$C:$C,0)))</f>
        <v>0.5</v>
      </c>
      <c r="N574" s="215">
        <f>IF(ISBLANK(INDEX('Policy Characteristics'!H:H,MATCH($C574,'Policy Characteristics'!$C:$C,0))),"",INDEX('Policy Characteristics'!H:H,MATCH($C574,'Policy Characteristics'!$C:$C,0)))</f>
        <v>0.01</v>
      </c>
      <c r="O574" s="156" t="str">
        <f>IF(ISBLANK(INDEX('Policy Characteristics'!I:I,MATCH($C574,'Policy Characteristics'!$C:$C,0))),"",INDEX('Policy Characteristics'!I:I,MATCH($C574,'Policy Characteristics'!$C:$C,0)))</f>
        <v>% of imports shifted</v>
      </c>
      <c r="P574" s="156" t="str">
        <f>IF(ISBLANK(INDEX('Policy Characteristics'!J:J,MATCH($C574,'Policy Characteristics'!$C:$C,0))),"",INDEX('Policy Characteristics'!J:J,MATCH($C574,'Policy Characteristics'!$C:$C,0)))</f>
        <v>**Description:** This policy increases the extent to which the selected industry's products are supplied by producers within the modeled region.  // **Guidance for setting values:** The lever specifies the percentage of imported products (in the BAU case) that are shifted to domestic suppliers (in the policy case). For example, suppose buyers within the modeled region purchase 60% of their road vehicles from domestic automakers and 40% from automakers outside the modeled region.  If this policy lever is applied to the "Road Vehicles" industry with a 50% setting, buyers will obtain 80% of their road vehicles from domestic automakers and 20% from automakers outside the modeled region. // **Implementation Note:** This policy reduces imports. In reality, other regions might retaliate by restricting their own purchases of goods produced by the modeled region. However, the EPS only considers policies within the modeled region, so the Buy In-Region Products policy does not affect export levels (i.e., other countries/regions are assumed not to retaliate).</v>
      </c>
      <c r="Q574" s="156" t="str">
        <f>IF(ISBLANK(INDEX('Policy Characteristics'!K:K,MATCH($C574,'Policy Characteristics'!$C:$C,0))),"",INDEX('Policy Characteristics'!K:K,MATCH($C574,'Policy Characteristics'!$C:$C,0)))</f>
        <v/>
      </c>
      <c r="R574" s="156" t="str">
        <f>IF(ISBLANK(INDEX('Policy Characteristics'!L:L,MATCH($C574,'Policy Characteristics'!$C:$C,0))),"",INDEX('Policy Characteristics'!L:L,MATCH($C574,'Policy Characteristics'!$C:$C,0)))</f>
        <v/>
      </c>
    </row>
    <row r="575" spans="1:18" s="58" customFormat="1" x14ac:dyDescent="0.25">
      <c r="A575" s="156" t="str">
        <f>IF(ISBLANK(INDEX('Policy Characteristics'!A:A,MATCH($C575,'Policy Characteristics'!$C:$C,0))),"",INDEX('Policy Characteristics'!A:A,MATCH($C575,'Policy Characteristics'!$C:$C,0)))</f>
        <v>Industry</v>
      </c>
      <c r="B575" s="157" t="str">
        <f>IF(ISBLANK(INDEX('Policy Characteristics'!B:B,MATCH($C575,'Policy Characteristics'!$C:$C,0))),"",INDEX('Policy Characteristics'!B:B,MATCH($C575,'Policy Characteristics'!$C:$C,0)))</f>
        <v>Buy In-Region Products</v>
      </c>
      <c r="C575" s="156" t="str">
        <f t="shared" si="24"/>
        <v>Fraction of Imported Industrial Outputs Shifted to In Region Suppliers</v>
      </c>
      <c r="D575" s="214" t="s">
        <v>1318</v>
      </c>
      <c r="E575" s="214"/>
      <c r="F575" s="58" t="s">
        <v>1280</v>
      </c>
      <c r="G575" s="216"/>
      <c r="H575" s="158">
        <v>1555</v>
      </c>
      <c r="I575" s="159" t="s">
        <v>2434</v>
      </c>
      <c r="J575" s="160" t="str">
        <f>IF(ISBLANK(INDEX('Policy Characteristics'!D:D,MATCH($C575,'Policy Characteristics'!$C:$C,0))),"",INDEX('Policy Characteristics'!D:D,MATCH($C575,'Policy Characteristics'!$C:$C,0)))</f>
        <v>Buy In-Region Products</v>
      </c>
      <c r="K575" s="156" t="str">
        <f>IF(ISBLANK(INDEX('Policy Characteristics'!E:E,MATCH($C575,'Policy Characteristics'!$C:$C,0))),"",INDEX('Policy Characteristics'!E:E,MATCH($C575,'Policy Characteristics'!$C:$C,0)))</f>
        <v>indst buy in region outputs</v>
      </c>
      <c r="L575" s="215">
        <f>IF(ISBLANK(INDEX('Policy Characteristics'!F:F,MATCH($C575,'Policy Characteristics'!$C:$C,0))),"",INDEX('Policy Characteristics'!F:F,MATCH($C575,'Policy Characteristics'!$C:$C,0)))</f>
        <v>0</v>
      </c>
      <c r="M575" s="215">
        <f>IF(ISBLANK(INDEX('Policy Characteristics'!G:G,MATCH($C575,'Policy Characteristics'!$C:$C,0))),"",INDEX('Policy Characteristics'!G:G,MATCH($C575,'Policy Characteristics'!$C:$C,0)))</f>
        <v>0.5</v>
      </c>
      <c r="N575" s="215">
        <f>IF(ISBLANK(INDEX('Policy Characteristics'!H:H,MATCH($C575,'Policy Characteristics'!$C:$C,0))),"",INDEX('Policy Characteristics'!H:H,MATCH($C575,'Policy Characteristics'!$C:$C,0)))</f>
        <v>0.01</v>
      </c>
      <c r="O575" s="156" t="str">
        <f>IF(ISBLANK(INDEX('Policy Characteristics'!I:I,MATCH($C575,'Policy Characteristics'!$C:$C,0))),"",INDEX('Policy Characteristics'!I:I,MATCH($C575,'Policy Characteristics'!$C:$C,0)))</f>
        <v>% of imports shifted</v>
      </c>
      <c r="P575" s="156" t="str">
        <f>IF(ISBLANK(INDEX('Policy Characteristics'!J:J,MATCH($C575,'Policy Characteristics'!$C:$C,0))),"",INDEX('Policy Characteristics'!J:J,MATCH($C575,'Policy Characteristics'!$C:$C,0)))</f>
        <v>**Description:** This policy increases the extent to which the selected industry's products are supplied by producers within the modeled region.  // **Guidance for setting values:** The lever specifies the percentage of imported products (in the BAU case) that are shifted to domestic suppliers (in the policy case). For example, suppose buyers within the modeled region purchase 60% of their road vehicles from domestic automakers and 40% from automakers outside the modeled region.  If this policy lever is applied to the "Road Vehicles" industry with a 50% setting, buyers will obtain 80% of their road vehicles from domestic automakers and 20% from automakers outside the modeled region. // **Implementation Note:** This policy reduces imports. In reality, other regions might retaliate by restricting their own purchases of goods produced by the modeled region. However, the EPS only considers policies within the modeled region, so the Buy In-Region Products policy does not affect export levels (i.e., other countries/regions are assumed not to retaliate).</v>
      </c>
      <c r="Q575" s="156" t="str">
        <f>IF(ISBLANK(INDEX('Policy Characteristics'!K:K,MATCH($C575,'Policy Characteristics'!$C:$C,0))),"",INDEX('Policy Characteristics'!K:K,MATCH($C575,'Policy Characteristics'!$C:$C,0)))</f>
        <v/>
      </c>
      <c r="R575" s="156" t="str">
        <f>IF(ISBLANK(INDEX('Policy Characteristics'!L:L,MATCH($C575,'Policy Characteristics'!$C:$C,0))),"",INDEX('Policy Characteristics'!L:L,MATCH($C575,'Policy Characteristics'!$C:$C,0)))</f>
        <v/>
      </c>
    </row>
    <row r="576" spans="1:18" s="58" customFormat="1" x14ac:dyDescent="0.25">
      <c r="A576" s="156" t="str">
        <f>IF(ISBLANK(INDEX('Policy Characteristics'!A:A,MATCH($C576,'Policy Characteristics'!$C:$C,0))),"",INDEX('Policy Characteristics'!A:A,MATCH($C576,'Policy Characteristics'!$C:$C,0)))</f>
        <v>Industry</v>
      </c>
      <c r="B576" s="157" t="str">
        <f>IF(ISBLANK(INDEX('Policy Characteristics'!B:B,MATCH($C576,'Policy Characteristics'!$C:$C,0))),"",INDEX('Policy Characteristics'!B:B,MATCH($C576,'Policy Characteristics'!$C:$C,0)))</f>
        <v>Buy In-Region Products</v>
      </c>
      <c r="C576" s="156" t="str">
        <f t="shared" si="24"/>
        <v>Fraction of Imported Industrial Outputs Shifted to In Region Suppliers</v>
      </c>
      <c r="D576" s="214" t="s">
        <v>1319</v>
      </c>
      <c r="E576" s="214"/>
      <c r="F576" s="58" t="s">
        <v>1281</v>
      </c>
      <c r="G576" s="216"/>
      <c r="H576" s="158">
        <v>1556</v>
      </c>
      <c r="I576" s="159" t="s">
        <v>2434</v>
      </c>
      <c r="J576" s="160" t="str">
        <f>IF(ISBLANK(INDEX('Policy Characteristics'!D:D,MATCH($C576,'Policy Characteristics'!$C:$C,0))),"",INDEX('Policy Characteristics'!D:D,MATCH($C576,'Policy Characteristics'!$C:$C,0)))</f>
        <v>Buy In-Region Products</v>
      </c>
      <c r="K576" s="156" t="str">
        <f>IF(ISBLANK(INDEX('Policy Characteristics'!E:E,MATCH($C576,'Policy Characteristics'!$C:$C,0))),"",INDEX('Policy Characteristics'!E:E,MATCH($C576,'Policy Characteristics'!$C:$C,0)))</f>
        <v>indst buy in region outputs</v>
      </c>
      <c r="L576" s="215">
        <f>IF(ISBLANK(INDEX('Policy Characteristics'!F:F,MATCH($C576,'Policy Characteristics'!$C:$C,0))),"",INDEX('Policy Characteristics'!F:F,MATCH($C576,'Policy Characteristics'!$C:$C,0)))</f>
        <v>0</v>
      </c>
      <c r="M576" s="215">
        <f>IF(ISBLANK(INDEX('Policy Characteristics'!G:G,MATCH($C576,'Policy Characteristics'!$C:$C,0))),"",INDEX('Policy Characteristics'!G:G,MATCH($C576,'Policy Characteristics'!$C:$C,0)))</f>
        <v>0.5</v>
      </c>
      <c r="N576" s="215">
        <f>IF(ISBLANK(INDEX('Policy Characteristics'!H:H,MATCH($C576,'Policy Characteristics'!$C:$C,0))),"",INDEX('Policy Characteristics'!H:H,MATCH($C576,'Policy Characteristics'!$C:$C,0)))</f>
        <v>0.01</v>
      </c>
      <c r="O576" s="156" t="str">
        <f>IF(ISBLANK(INDEX('Policy Characteristics'!I:I,MATCH($C576,'Policy Characteristics'!$C:$C,0))),"",INDEX('Policy Characteristics'!I:I,MATCH($C576,'Policy Characteristics'!$C:$C,0)))</f>
        <v>% of imports shifted</v>
      </c>
      <c r="P576" s="156" t="str">
        <f>IF(ISBLANK(INDEX('Policy Characteristics'!J:J,MATCH($C576,'Policy Characteristics'!$C:$C,0))),"",INDEX('Policy Characteristics'!J:J,MATCH($C576,'Policy Characteristics'!$C:$C,0)))</f>
        <v>**Description:** This policy increases the extent to which the selected industry's products are supplied by producers within the modeled region.  // **Guidance for setting values:** The lever specifies the percentage of imported products (in the BAU case) that are shifted to domestic suppliers (in the policy case). For example, suppose buyers within the modeled region purchase 60% of their road vehicles from domestic automakers and 40% from automakers outside the modeled region.  If this policy lever is applied to the "Road Vehicles" industry with a 50% setting, buyers will obtain 80% of their road vehicles from domestic automakers and 20% from automakers outside the modeled region. // **Implementation Note:** This policy reduces imports. In reality, other regions might retaliate by restricting their own purchases of goods produced by the modeled region. However, the EPS only considers policies within the modeled region, so the Buy In-Region Products policy does not affect export levels (i.e., other countries/regions are assumed not to retaliate).</v>
      </c>
      <c r="Q576" s="156" t="str">
        <f>IF(ISBLANK(INDEX('Policy Characteristics'!K:K,MATCH($C576,'Policy Characteristics'!$C:$C,0))),"",INDEX('Policy Characteristics'!K:K,MATCH($C576,'Policy Characteristics'!$C:$C,0)))</f>
        <v/>
      </c>
      <c r="R576" s="156" t="str">
        <f>IF(ISBLANK(INDEX('Policy Characteristics'!L:L,MATCH($C576,'Policy Characteristics'!$C:$C,0))),"",INDEX('Policy Characteristics'!L:L,MATCH($C576,'Policy Characteristics'!$C:$C,0)))</f>
        <v/>
      </c>
    </row>
    <row r="577" spans="1:18" s="58" customFormat="1" x14ac:dyDescent="0.25">
      <c r="A577" s="156" t="str">
        <f>IF(ISBLANK(INDEX('Policy Characteristics'!A:A,MATCH($C577,'Policy Characteristics'!$C:$C,0))),"",INDEX('Policy Characteristics'!A:A,MATCH($C577,'Policy Characteristics'!$C:$C,0)))</f>
        <v>Industry</v>
      </c>
      <c r="B577" s="157" t="str">
        <f>IF(ISBLANK(INDEX('Policy Characteristics'!B:B,MATCH($C577,'Policy Characteristics'!$C:$C,0))),"",INDEX('Policy Characteristics'!B:B,MATCH($C577,'Policy Characteristics'!$C:$C,0)))</f>
        <v>Buy In-Region Products</v>
      </c>
      <c r="C577" s="156" t="str">
        <f t="shared" si="24"/>
        <v>Fraction of Imported Industrial Outputs Shifted to In Region Suppliers</v>
      </c>
      <c r="D577" s="214" t="s">
        <v>1320</v>
      </c>
      <c r="E577" s="214"/>
      <c r="F577" s="58" t="s">
        <v>1282</v>
      </c>
      <c r="G577" s="216"/>
      <c r="H577" s="158">
        <v>1557</v>
      </c>
      <c r="I577" s="159" t="s">
        <v>2434</v>
      </c>
      <c r="J577" s="160" t="str">
        <f>IF(ISBLANK(INDEX('Policy Characteristics'!D:D,MATCH($C577,'Policy Characteristics'!$C:$C,0))),"",INDEX('Policy Characteristics'!D:D,MATCH($C577,'Policy Characteristics'!$C:$C,0)))</f>
        <v>Buy In-Region Products</v>
      </c>
      <c r="K577" s="156" t="str">
        <f>IF(ISBLANK(INDEX('Policy Characteristics'!E:E,MATCH($C577,'Policy Characteristics'!$C:$C,0))),"",INDEX('Policy Characteristics'!E:E,MATCH($C577,'Policy Characteristics'!$C:$C,0)))</f>
        <v>indst buy in region outputs</v>
      </c>
      <c r="L577" s="215">
        <f>IF(ISBLANK(INDEX('Policy Characteristics'!F:F,MATCH($C577,'Policy Characteristics'!$C:$C,0))),"",INDEX('Policy Characteristics'!F:F,MATCH($C577,'Policy Characteristics'!$C:$C,0)))</f>
        <v>0</v>
      </c>
      <c r="M577" s="215">
        <f>IF(ISBLANK(INDEX('Policy Characteristics'!G:G,MATCH($C577,'Policy Characteristics'!$C:$C,0))),"",INDEX('Policy Characteristics'!G:G,MATCH($C577,'Policy Characteristics'!$C:$C,0)))</f>
        <v>0.5</v>
      </c>
      <c r="N577" s="215">
        <f>IF(ISBLANK(INDEX('Policy Characteristics'!H:H,MATCH($C577,'Policy Characteristics'!$C:$C,0))),"",INDEX('Policy Characteristics'!H:H,MATCH($C577,'Policy Characteristics'!$C:$C,0)))</f>
        <v>0.01</v>
      </c>
      <c r="O577" s="156" t="str">
        <f>IF(ISBLANK(INDEX('Policy Characteristics'!I:I,MATCH($C577,'Policy Characteristics'!$C:$C,0))),"",INDEX('Policy Characteristics'!I:I,MATCH($C577,'Policy Characteristics'!$C:$C,0)))</f>
        <v>% of imports shifted</v>
      </c>
      <c r="P577" s="156" t="str">
        <f>IF(ISBLANK(INDEX('Policy Characteristics'!J:J,MATCH($C577,'Policy Characteristics'!$C:$C,0))),"",INDEX('Policy Characteristics'!J:J,MATCH($C577,'Policy Characteristics'!$C:$C,0)))</f>
        <v>**Description:** This policy increases the extent to which the selected industry's products are supplied by producers within the modeled region.  // **Guidance for setting values:** The lever specifies the percentage of imported products (in the BAU case) that are shifted to domestic suppliers (in the policy case). For example, suppose buyers within the modeled region purchase 60% of their road vehicles from domestic automakers and 40% from automakers outside the modeled region.  If this policy lever is applied to the "Road Vehicles" industry with a 50% setting, buyers will obtain 80% of their road vehicles from domestic automakers and 20% from automakers outside the modeled region. // **Implementation Note:** This policy reduces imports. In reality, other regions might retaliate by restricting their own purchases of goods produced by the modeled region. However, the EPS only considers policies within the modeled region, so the Buy In-Region Products policy does not affect export levels (i.e., other countries/regions are assumed not to retaliate).</v>
      </c>
      <c r="Q577" s="156" t="str">
        <f>IF(ISBLANK(INDEX('Policy Characteristics'!K:K,MATCH($C577,'Policy Characteristics'!$C:$C,0))),"",INDEX('Policy Characteristics'!K:K,MATCH($C577,'Policy Characteristics'!$C:$C,0)))</f>
        <v/>
      </c>
      <c r="R577" s="156" t="str">
        <f>IF(ISBLANK(INDEX('Policy Characteristics'!L:L,MATCH($C577,'Policy Characteristics'!$C:$C,0))),"",INDEX('Policy Characteristics'!L:L,MATCH($C577,'Policy Characteristics'!$C:$C,0)))</f>
        <v/>
      </c>
    </row>
    <row r="578" spans="1:18" s="58" customFormat="1" x14ac:dyDescent="0.25">
      <c r="A578" s="156" t="str">
        <f>IF(ISBLANK(INDEX('Policy Characteristics'!A:A,MATCH($C578,'Policy Characteristics'!$C:$C,0))),"",INDEX('Policy Characteristics'!A:A,MATCH($C578,'Policy Characteristics'!$C:$C,0)))</f>
        <v>Industry</v>
      </c>
      <c r="B578" s="157" t="str">
        <f>IF(ISBLANK(INDEX('Policy Characteristics'!B:B,MATCH($C578,'Policy Characteristics'!$C:$C,0))),"",INDEX('Policy Characteristics'!B:B,MATCH($C578,'Policy Characteristics'!$C:$C,0)))</f>
        <v>Buy In-Region Products</v>
      </c>
      <c r="C578" s="156" t="str">
        <f t="shared" si="24"/>
        <v>Fraction of Imported Industrial Outputs Shifted to In Region Suppliers</v>
      </c>
      <c r="D578" s="214" t="s">
        <v>1321</v>
      </c>
      <c r="E578" s="214"/>
      <c r="F578" s="58" t="s">
        <v>1283</v>
      </c>
      <c r="G578" s="216"/>
      <c r="H578" s="158">
        <v>1558</v>
      </c>
      <c r="I578" s="159" t="s">
        <v>2434</v>
      </c>
      <c r="J578" s="160" t="str">
        <f>IF(ISBLANK(INDEX('Policy Characteristics'!D:D,MATCH($C578,'Policy Characteristics'!$C:$C,0))),"",INDEX('Policy Characteristics'!D:D,MATCH($C578,'Policy Characteristics'!$C:$C,0)))</f>
        <v>Buy In-Region Products</v>
      </c>
      <c r="K578" s="156" t="str">
        <f>IF(ISBLANK(INDEX('Policy Characteristics'!E:E,MATCH($C578,'Policy Characteristics'!$C:$C,0))),"",INDEX('Policy Characteristics'!E:E,MATCH($C578,'Policy Characteristics'!$C:$C,0)))</f>
        <v>indst buy in region outputs</v>
      </c>
      <c r="L578" s="215">
        <f>IF(ISBLANK(INDEX('Policy Characteristics'!F:F,MATCH($C578,'Policy Characteristics'!$C:$C,0))),"",INDEX('Policy Characteristics'!F:F,MATCH($C578,'Policy Characteristics'!$C:$C,0)))</f>
        <v>0</v>
      </c>
      <c r="M578" s="215">
        <f>IF(ISBLANK(INDEX('Policy Characteristics'!G:G,MATCH($C578,'Policy Characteristics'!$C:$C,0))),"",INDEX('Policy Characteristics'!G:G,MATCH($C578,'Policy Characteristics'!$C:$C,0)))</f>
        <v>0.5</v>
      </c>
      <c r="N578" s="215">
        <f>IF(ISBLANK(INDEX('Policy Characteristics'!H:H,MATCH($C578,'Policy Characteristics'!$C:$C,0))),"",INDEX('Policy Characteristics'!H:H,MATCH($C578,'Policy Characteristics'!$C:$C,0)))</f>
        <v>0.01</v>
      </c>
      <c r="O578" s="156" t="str">
        <f>IF(ISBLANK(INDEX('Policy Characteristics'!I:I,MATCH($C578,'Policy Characteristics'!$C:$C,0))),"",INDEX('Policy Characteristics'!I:I,MATCH($C578,'Policy Characteristics'!$C:$C,0)))</f>
        <v>% of imports shifted</v>
      </c>
      <c r="P578" s="156" t="str">
        <f>IF(ISBLANK(INDEX('Policy Characteristics'!J:J,MATCH($C578,'Policy Characteristics'!$C:$C,0))),"",INDEX('Policy Characteristics'!J:J,MATCH($C578,'Policy Characteristics'!$C:$C,0)))</f>
        <v>**Description:** This policy increases the extent to which the selected industry's products are supplied by producers within the modeled region.  // **Guidance for setting values:** The lever specifies the percentage of imported products (in the BAU case) that are shifted to domestic suppliers (in the policy case). For example, suppose buyers within the modeled region purchase 60% of their road vehicles from domestic automakers and 40% from automakers outside the modeled region.  If this policy lever is applied to the "Road Vehicles" industry with a 50% setting, buyers will obtain 80% of their road vehicles from domestic automakers and 20% from automakers outside the modeled region. // **Implementation Note:** This policy reduces imports. In reality, other regions might retaliate by restricting their own purchases of goods produced by the modeled region. However, the EPS only considers policies within the modeled region, so the Buy In-Region Products policy does not affect export levels (i.e., other countries/regions are assumed not to retaliate).</v>
      </c>
      <c r="Q578" s="156" t="str">
        <f>IF(ISBLANK(INDEX('Policy Characteristics'!K:K,MATCH($C578,'Policy Characteristics'!$C:$C,0))),"",INDEX('Policy Characteristics'!K:K,MATCH($C578,'Policy Characteristics'!$C:$C,0)))</f>
        <v/>
      </c>
      <c r="R578" s="156" t="str">
        <f>IF(ISBLANK(INDEX('Policy Characteristics'!L:L,MATCH($C578,'Policy Characteristics'!$C:$C,0))),"",INDEX('Policy Characteristics'!L:L,MATCH($C578,'Policy Characteristics'!$C:$C,0)))</f>
        <v/>
      </c>
    </row>
    <row r="579" spans="1:18" s="58" customFormat="1" x14ac:dyDescent="0.25">
      <c r="A579" s="156" t="str">
        <f>IF(ISBLANK(INDEX('Policy Characteristics'!A:A,MATCH($C579,'Policy Characteristics'!$C:$C,0))),"",INDEX('Policy Characteristics'!A:A,MATCH($C579,'Policy Characteristics'!$C:$C,0)))</f>
        <v>Industry</v>
      </c>
      <c r="B579" s="157" t="str">
        <f>IF(ISBLANK(INDEX('Policy Characteristics'!B:B,MATCH($C579,'Policy Characteristics'!$C:$C,0))),"",INDEX('Policy Characteristics'!B:B,MATCH($C579,'Policy Characteristics'!$C:$C,0)))</f>
        <v>Buy In-Region Products</v>
      </c>
      <c r="C579" s="156" t="str">
        <f t="shared" si="24"/>
        <v>Fraction of Imported Industrial Outputs Shifted to In Region Suppliers</v>
      </c>
      <c r="D579" s="214" t="s">
        <v>1322</v>
      </c>
      <c r="E579" s="214"/>
      <c r="F579" s="58" t="s">
        <v>1284</v>
      </c>
      <c r="G579" s="216"/>
      <c r="H579" s="158">
        <v>1559</v>
      </c>
      <c r="I579" s="159" t="s">
        <v>2434</v>
      </c>
      <c r="J579" s="160" t="str">
        <f>IF(ISBLANK(INDEX('Policy Characteristics'!D:D,MATCH($C579,'Policy Characteristics'!$C:$C,0))),"",INDEX('Policy Characteristics'!D:D,MATCH($C579,'Policy Characteristics'!$C:$C,0)))</f>
        <v>Buy In-Region Products</v>
      </c>
      <c r="K579" s="156" t="str">
        <f>IF(ISBLANK(INDEX('Policy Characteristics'!E:E,MATCH($C579,'Policy Characteristics'!$C:$C,0))),"",INDEX('Policy Characteristics'!E:E,MATCH($C579,'Policy Characteristics'!$C:$C,0)))</f>
        <v>indst buy in region outputs</v>
      </c>
      <c r="L579" s="215">
        <f>IF(ISBLANK(INDEX('Policy Characteristics'!F:F,MATCH($C579,'Policy Characteristics'!$C:$C,0))),"",INDEX('Policy Characteristics'!F:F,MATCH($C579,'Policy Characteristics'!$C:$C,0)))</f>
        <v>0</v>
      </c>
      <c r="M579" s="215">
        <f>IF(ISBLANK(INDEX('Policy Characteristics'!G:G,MATCH($C579,'Policy Characteristics'!$C:$C,0))),"",INDEX('Policy Characteristics'!G:G,MATCH($C579,'Policy Characteristics'!$C:$C,0)))</f>
        <v>0.5</v>
      </c>
      <c r="N579" s="215">
        <f>IF(ISBLANK(INDEX('Policy Characteristics'!H:H,MATCH($C579,'Policy Characteristics'!$C:$C,0))),"",INDEX('Policy Characteristics'!H:H,MATCH($C579,'Policy Characteristics'!$C:$C,0)))</f>
        <v>0.01</v>
      </c>
      <c r="O579" s="156" t="str">
        <f>IF(ISBLANK(INDEX('Policy Characteristics'!I:I,MATCH($C579,'Policy Characteristics'!$C:$C,0))),"",INDEX('Policy Characteristics'!I:I,MATCH($C579,'Policy Characteristics'!$C:$C,0)))</f>
        <v>% of imports shifted</v>
      </c>
      <c r="P579" s="156" t="str">
        <f>IF(ISBLANK(INDEX('Policy Characteristics'!J:J,MATCH($C579,'Policy Characteristics'!$C:$C,0))),"",INDEX('Policy Characteristics'!J:J,MATCH($C579,'Policy Characteristics'!$C:$C,0)))</f>
        <v>**Description:** This policy increases the extent to which the selected industry's products are supplied by producers within the modeled region.  // **Guidance for setting values:** The lever specifies the percentage of imported products (in the BAU case) that are shifted to domestic suppliers (in the policy case). For example, suppose buyers within the modeled region purchase 60% of their road vehicles from domestic automakers and 40% from automakers outside the modeled region.  If this policy lever is applied to the "Road Vehicles" industry with a 50% setting, buyers will obtain 80% of their road vehicles from domestic automakers and 20% from automakers outside the modeled region. // **Implementation Note:** This policy reduces imports. In reality, other regions might retaliate by restricting their own purchases of goods produced by the modeled region. However, the EPS only considers policies within the modeled region, so the Buy In-Region Products policy does not affect export levels (i.e., other countries/regions are assumed not to retaliate).</v>
      </c>
      <c r="Q579" s="156" t="str">
        <f>IF(ISBLANK(INDEX('Policy Characteristics'!K:K,MATCH($C579,'Policy Characteristics'!$C:$C,0))),"",INDEX('Policy Characteristics'!K:K,MATCH($C579,'Policy Characteristics'!$C:$C,0)))</f>
        <v/>
      </c>
      <c r="R579" s="156" t="str">
        <f>IF(ISBLANK(INDEX('Policy Characteristics'!L:L,MATCH($C579,'Policy Characteristics'!$C:$C,0))),"",INDEX('Policy Characteristics'!L:L,MATCH($C579,'Policy Characteristics'!$C:$C,0)))</f>
        <v/>
      </c>
    </row>
    <row r="580" spans="1:18" s="58" customFormat="1" x14ac:dyDescent="0.25">
      <c r="A580" s="156" t="str">
        <f>IF(ISBLANK(INDEX('Policy Characteristics'!A:A,MATCH($C580,'Policy Characteristics'!$C:$C,0))),"",INDEX('Policy Characteristics'!A:A,MATCH($C580,'Policy Characteristics'!$C:$C,0)))</f>
        <v>Industry</v>
      </c>
      <c r="B580" s="157" t="str">
        <f>IF(ISBLANK(INDEX('Policy Characteristics'!B:B,MATCH($C580,'Policy Characteristics'!$C:$C,0))),"",INDEX('Policy Characteristics'!B:B,MATCH($C580,'Policy Characteristics'!$C:$C,0)))</f>
        <v>Buy In-Region Products</v>
      </c>
      <c r="C580" s="156" t="str">
        <f t="shared" si="24"/>
        <v>Fraction of Imported Industrial Outputs Shifted to In Region Suppliers</v>
      </c>
      <c r="D580" s="214" t="s">
        <v>1323</v>
      </c>
      <c r="E580" s="214"/>
      <c r="F580" s="58" t="s">
        <v>1326</v>
      </c>
      <c r="G580" s="216"/>
      <c r="H580" s="158">
        <v>1560</v>
      </c>
      <c r="I580" s="159" t="s">
        <v>2434</v>
      </c>
      <c r="J580" s="160" t="str">
        <f>IF(ISBLANK(INDEX('Policy Characteristics'!D:D,MATCH($C580,'Policy Characteristics'!$C:$C,0))),"",INDEX('Policy Characteristics'!D:D,MATCH($C580,'Policy Characteristics'!$C:$C,0)))</f>
        <v>Buy In-Region Products</v>
      </c>
      <c r="K580" s="156" t="str">
        <f>IF(ISBLANK(INDEX('Policy Characteristics'!E:E,MATCH($C580,'Policy Characteristics'!$C:$C,0))),"",INDEX('Policy Characteristics'!E:E,MATCH($C580,'Policy Characteristics'!$C:$C,0)))</f>
        <v>indst buy in region outputs</v>
      </c>
      <c r="L580" s="215">
        <f>IF(ISBLANK(INDEX('Policy Characteristics'!F:F,MATCH($C580,'Policy Characteristics'!$C:$C,0))),"",INDEX('Policy Characteristics'!F:F,MATCH($C580,'Policy Characteristics'!$C:$C,0)))</f>
        <v>0</v>
      </c>
      <c r="M580" s="215">
        <f>IF(ISBLANK(INDEX('Policy Characteristics'!G:G,MATCH($C580,'Policy Characteristics'!$C:$C,0))),"",INDEX('Policy Characteristics'!G:G,MATCH($C580,'Policy Characteristics'!$C:$C,0)))</f>
        <v>0.5</v>
      </c>
      <c r="N580" s="215">
        <f>IF(ISBLANK(INDEX('Policy Characteristics'!H:H,MATCH($C580,'Policy Characteristics'!$C:$C,0))),"",INDEX('Policy Characteristics'!H:H,MATCH($C580,'Policy Characteristics'!$C:$C,0)))</f>
        <v>0.01</v>
      </c>
      <c r="O580" s="156" t="str">
        <f>IF(ISBLANK(INDEX('Policy Characteristics'!I:I,MATCH($C580,'Policy Characteristics'!$C:$C,0))),"",INDEX('Policy Characteristics'!I:I,MATCH($C580,'Policy Characteristics'!$C:$C,0)))</f>
        <v>% of imports shifted</v>
      </c>
      <c r="P580" s="156" t="str">
        <f>IF(ISBLANK(INDEX('Policy Characteristics'!J:J,MATCH($C580,'Policy Characteristics'!$C:$C,0))),"",INDEX('Policy Characteristics'!J:J,MATCH($C580,'Policy Characteristics'!$C:$C,0)))</f>
        <v>**Description:** This policy increases the extent to which the selected industry's products are supplied by producers within the modeled region.  // **Guidance for setting values:** The lever specifies the percentage of imported products (in the BAU case) that are shifted to domestic suppliers (in the policy case). For example, suppose buyers within the modeled region purchase 60% of their road vehicles from domestic automakers and 40% from automakers outside the modeled region.  If this policy lever is applied to the "Road Vehicles" industry with a 50% setting, buyers will obtain 80% of their road vehicles from domestic automakers and 20% from automakers outside the modeled region. // **Implementation Note:** This policy reduces imports. In reality, other regions might retaliate by restricting their own purchases of goods produced by the modeled region. However, the EPS only considers policies within the modeled region, so the Buy In-Region Products policy does not affect export levels (i.e., other countries/regions are assumed not to retaliate).</v>
      </c>
      <c r="Q580" s="156" t="str">
        <f>IF(ISBLANK(INDEX('Policy Characteristics'!K:K,MATCH($C580,'Policy Characteristics'!$C:$C,0))),"",INDEX('Policy Characteristics'!K:K,MATCH($C580,'Policy Characteristics'!$C:$C,0)))</f>
        <v/>
      </c>
      <c r="R580" s="156" t="str">
        <f>IF(ISBLANK(INDEX('Policy Characteristics'!L:L,MATCH($C580,'Policy Characteristics'!$C:$C,0))),"",INDEX('Policy Characteristics'!L:L,MATCH($C580,'Policy Characteristics'!$C:$C,0)))</f>
        <v/>
      </c>
    </row>
    <row r="581" spans="1:18" s="58" customFormat="1" x14ac:dyDescent="0.25">
      <c r="A581" s="156" t="str">
        <f>IF(ISBLANK(INDEX('Policy Characteristics'!A:A,MATCH($C581,'Policy Characteristics'!$C:$C,0))),"",INDEX('Policy Characteristics'!A:A,MATCH($C581,'Policy Characteristics'!$C:$C,0)))</f>
        <v>Industry</v>
      </c>
      <c r="B581" s="157" t="str">
        <f>IF(ISBLANK(INDEX('Policy Characteristics'!B:B,MATCH($C581,'Policy Characteristics'!$C:$C,0))),"",INDEX('Policy Characteristics'!B:B,MATCH($C581,'Policy Characteristics'!$C:$C,0)))</f>
        <v>Buy In-Region Products</v>
      </c>
      <c r="C581" s="156" t="str">
        <f t="shared" si="24"/>
        <v>Fraction of Imported Industrial Outputs Shifted to In Region Suppliers</v>
      </c>
      <c r="D581" s="214" t="s">
        <v>1324</v>
      </c>
      <c r="E581" s="214"/>
      <c r="F581" s="58" t="s">
        <v>1285</v>
      </c>
      <c r="G581" s="216"/>
      <c r="H581" s="158">
        <v>1561</v>
      </c>
      <c r="I581" s="159" t="s">
        <v>2434</v>
      </c>
      <c r="J581" s="160" t="str">
        <f>IF(ISBLANK(INDEX('Policy Characteristics'!D:D,MATCH($C581,'Policy Characteristics'!$C:$C,0))),"",INDEX('Policy Characteristics'!D:D,MATCH($C581,'Policy Characteristics'!$C:$C,0)))</f>
        <v>Buy In-Region Products</v>
      </c>
      <c r="K581" s="156" t="str">
        <f>IF(ISBLANK(INDEX('Policy Characteristics'!E:E,MATCH($C581,'Policy Characteristics'!$C:$C,0))),"",INDEX('Policy Characteristics'!E:E,MATCH($C581,'Policy Characteristics'!$C:$C,0)))</f>
        <v>indst buy in region outputs</v>
      </c>
      <c r="L581" s="215">
        <f>IF(ISBLANK(INDEX('Policy Characteristics'!F:F,MATCH($C581,'Policy Characteristics'!$C:$C,0))),"",INDEX('Policy Characteristics'!F:F,MATCH($C581,'Policy Characteristics'!$C:$C,0)))</f>
        <v>0</v>
      </c>
      <c r="M581" s="215">
        <f>IF(ISBLANK(INDEX('Policy Characteristics'!G:G,MATCH($C581,'Policy Characteristics'!$C:$C,0))),"",INDEX('Policy Characteristics'!G:G,MATCH($C581,'Policy Characteristics'!$C:$C,0)))</f>
        <v>0.5</v>
      </c>
      <c r="N581" s="215">
        <f>IF(ISBLANK(INDEX('Policy Characteristics'!H:H,MATCH($C581,'Policy Characteristics'!$C:$C,0))),"",INDEX('Policy Characteristics'!H:H,MATCH($C581,'Policy Characteristics'!$C:$C,0)))</f>
        <v>0.01</v>
      </c>
      <c r="O581" s="156" t="str">
        <f>IF(ISBLANK(INDEX('Policy Characteristics'!I:I,MATCH($C581,'Policy Characteristics'!$C:$C,0))),"",INDEX('Policy Characteristics'!I:I,MATCH($C581,'Policy Characteristics'!$C:$C,0)))</f>
        <v>% of imports shifted</v>
      </c>
      <c r="P581" s="156" t="str">
        <f>IF(ISBLANK(INDEX('Policy Characteristics'!J:J,MATCH($C581,'Policy Characteristics'!$C:$C,0))),"",INDEX('Policy Characteristics'!J:J,MATCH($C581,'Policy Characteristics'!$C:$C,0)))</f>
        <v>**Description:** This policy increases the extent to which the selected industry's products are supplied by producers within the modeled region.  // **Guidance for setting values:** The lever specifies the percentage of imported products (in the BAU case) that are shifted to domestic suppliers (in the policy case). For example, suppose buyers within the modeled region purchase 60% of their road vehicles from domestic automakers and 40% from automakers outside the modeled region.  If this policy lever is applied to the "Road Vehicles" industry with a 50% setting, buyers will obtain 80% of their road vehicles from domestic automakers and 20% from automakers outside the modeled region. // **Implementation Note:** This policy reduces imports. In reality, other regions might retaliate by restricting their own purchases of goods produced by the modeled region. However, the EPS only considers policies within the modeled region, so the Buy In-Region Products policy does not affect export levels (i.e., other countries/regions are assumed not to retaliate).</v>
      </c>
      <c r="Q581" s="156" t="str">
        <f>IF(ISBLANK(INDEX('Policy Characteristics'!K:K,MATCH($C581,'Policy Characteristics'!$C:$C,0))),"",INDEX('Policy Characteristics'!K:K,MATCH($C581,'Policy Characteristics'!$C:$C,0)))</f>
        <v/>
      </c>
      <c r="R581" s="156" t="str">
        <f>IF(ISBLANK(INDEX('Policy Characteristics'!L:L,MATCH($C581,'Policy Characteristics'!$C:$C,0))),"",INDEX('Policy Characteristics'!L:L,MATCH($C581,'Policy Characteristics'!$C:$C,0)))</f>
        <v/>
      </c>
    </row>
    <row r="582" spans="1:18" x14ac:dyDescent="0.25">
      <c r="A582" s="76" t="str">
        <f>IF(ISBLANK(INDEX('Policy Characteristics'!A:A,MATCH($C582,'Policy Characteristics'!$C:$C,0))),"",INDEX('Policy Characteristics'!A:A,MATCH($C582,'Policy Characteristics'!$C:$C,0)))</f>
        <v>Industry</v>
      </c>
      <c r="B582" s="200" t="str">
        <f>IF(ISBLANK(INDEX('Policy Characteristics'!B:B,MATCH($C582,'Policy Characteristics'!$C:$C,0))),"",INDEX('Policy Characteristics'!B:B,MATCH($C582,'Policy Characteristics'!$C:$C,0)))</f>
        <v>Carbon Capture and Sequestration</v>
      </c>
      <c r="C582" t="s">
        <v>1260</v>
      </c>
      <c r="D582" s="88" t="s">
        <v>1300</v>
      </c>
      <c r="E582" s="78" t="s">
        <v>1262</v>
      </c>
      <c r="F582" t="s">
        <v>1325</v>
      </c>
      <c r="G582" s="88" t="s">
        <v>1263</v>
      </c>
      <c r="H582" s="15">
        <v>908</v>
      </c>
      <c r="I582" s="201" t="s">
        <v>44</v>
      </c>
      <c r="J582" s="202" t="str">
        <f>IF(ISBLANK(INDEX('Policy Characteristics'!D:D,MATCH($C582,'Policy Characteristics'!$C:$C,0))),"",INDEX('Policy Characteristics'!D:D,MATCH($C582,'Policy Characteristics'!$C:$C,0)))</f>
        <v>Industry CCS</v>
      </c>
      <c r="K582" s="76" t="str">
        <f>IF(ISBLANK(INDEX('Policy Characteristics'!E:E,MATCH($C582,'Policy Characteristics'!$C:$C,0))),"",INDEX('Policy Characteristics'!E:E,MATCH($C582,'Policy Characteristics'!$C:$C,0)))</f>
        <v>indst CCS</v>
      </c>
      <c r="L582" s="205">
        <f>IF(ISBLANK(INDEX('Policy Characteristics'!F:F,MATCH($C582,'Policy Characteristics'!$C:$C,0))),"",INDEX('Policy Characteristics'!F:F,MATCH($C582,'Policy Characteristics'!$C:$C,0)))</f>
        <v>0</v>
      </c>
      <c r="M582" s="205">
        <f>IF(ISBLANK(INDEX('Policy Characteristics'!G:G,MATCH($C582,'Policy Characteristics'!$C:$C,0))),"",INDEX('Policy Characteristics'!G:G,MATCH($C582,'Policy Characteristics'!$C:$C,0)))</f>
        <v>1</v>
      </c>
      <c r="N582" s="205">
        <f>IF(ISBLANK(INDEX('Policy Characteristics'!H:H,MATCH($C582,'Policy Characteristics'!$C:$C,0))),"",INDEX('Policy Characteristics'!H:H,MATCH($C582,'Policy Characteristics'!$C:$C,0)))</f>
        <v>0.01</v>
      </c>
      <c r="O582" s="76" t="str">
        <f>IF(ISBLANK(INDEX('Policy Characteristics'!I:I,MATCH($C582,'Policy Characteristics'!$C:$C,0))),"",INDEX('Policy Characteristics'!I:I,MATCH($C582,'Policy Characteristics'!$C:$C,0)))</f>
        <v>% of CO2 captured</v>
      </c>
      <c r="P582" s="76" t="str">
        <f>IF(ISBLANK(INDEX('Policy Characteristics'!J:J,MATCH($C582,'Policy Characteristics'!$C:$C,0))),"",INDEX('Policy Characteristics'!J:J,MATCH($C582,'Policy Characteristics'!$C:$C,0)))</f>
        <v>**Description:** This policy specifies the fraction of CO2 emissions from industry that is captured and stored, above the amount predicted in the BAUlscenario. // **Guidance for setting values:** Very few CCS-equipped industrial facilities exist today, so in a scenario where industry does not transition to clean energy, a value over 20% is likely very optimistic.  However, in scenarios in which industry mostly or entirely transitions to clean energy (i.e. due to other policies, such as industrial fuel switching and industrial energy efficiency), CCS settings as high as 100% (to capture the small amount of residual CO2 emissions, such as process CO2 from the cement industry) may be very feasible.</v>
      </c>
      <c r="Q582" s="76" t="str">
        <f>IF(ISBLANK(INDEX('Policy Characteristics'!K:K,MATCH($C582,'Policy Characteristics'!$C:$C,0))),"",INDEX('Policy Characteristics'!K:K,MATCH($C582,'Policy Characteristics'!$C:$C,0)))</f>
        <v>ccs.html#ccs</v>
      </c>
      <c r="R582" s="76" t="str">
        <f>IF(ISBLANK(INDEX('Policy Characteristics'!L:L,MATCH($C582,'Policy Characteristics'!$C:$C,0))),"",INDEX('Policy Characteristics'!L:L,MATCH($C582,'Policy Characteristics'!$C:$C,0)))</f>
        <v>carbon-capture-and-sequestration.html</v>
      </c>
    </row>
    <row r="583" spans="1:18" x14ac:dyDescent="0.25">
      <c r="A583" s="76" t="str">
        <f>IF(ISBLANK(INDEX('Policy Characteristics'!A:A,MATCH($C583,'Policy Characteristics'!$C:$C,0))),"",INDEX('Policy Characteristics'!A:A,MATCH($C583,'Policy Characteristics'!$C:$C,0)))</f>
        <v>Industry</v>
      </c>
      <c r="B583" s="200" t="str">
        <f>IF(ISBLANK(INDEX('Policy Characteristics'!B:B,MATCH($C583,'Policy Characteristics'!$C:$C,0))),"",INDEX('Policy Characteristics'!B:B,MATCH($C583,'Policy Characteristics'!$C:$C,0)))</f>
        <v>Carbon Capture and Sequestration</v>
      </c>
      <c r="C583" s="76" t="str">
        <f t="shared" ref="C583:C631" si="25">C$582</f>
        <v>Industry Sector Fraction of Potential Additional CCS Achieved</v>
      </c>
      <c r="D583" s="88" t="s">
        <v>1300</v>
      </c>
      <c r="E583" s="78" t="s">
        <v>772</v>
      </c>
      <c r="F583" t="s">
        <v>1325</v>
      </c>
      <c r="G583" s="88" t="s">
        <v>1264</v>
      </c>
      <c r="H583" s="15">
        <v>909</v>
      </c>
      <c r="I583" s="201" t="s">
        <v>44</v>
      </c>
      <c r="J583" s="202" t="str">
        <f>IF(ISBLANK(INDEX('Policy Characteristics'!D:D,MATCH($C583,'Policy Characteristics'!$C:$C,0))),"",INDEX('Policy Characteristics'!D:D,MATCH($C583,'Policy Characteristics'!$C:$C,0)))</f>
        <v>Industry CCS</v>
      </c>
      <c r="K583" s="76" t="str">
        <f>IF(ISBLANK(INDEX('Policy Characteristics'!E:E,MATCH($C583,'Policy Characteristics'!$C:$C,0))),"",INDEX('Policy Characteristics'!E:E,MATCH($C583,'Policy Characteristics'!$C:$C,0)))</f>
        <v>indst CCS</v>
      </c>
      <c r="L583" s="205">
        <f>IF(ISBLANK(INDEX('Policy Characteristics'!F:F,MATCH($C583,'Policy Characteristics'!$C:$C,0))),"",INDEX('Policy Characteristics'!F:F,MATCH($C583,'Policy Characteristics'!$C:$C,0)))</f>
        <v>0</v>
      </c>
      <c r="M583" s="205">
        <f>IF(ISBLANK(INDEX('Policy Characteristics'!G:G,MATCH($C583,'Policy Characteristics'!$C:$C,0))),"",INDEX('Policy Characteristics'!G:G,MATCH($C583,'Policy Characteristics'!$C:$C,0)))</f>
        <v>1</v>
      </c>
      <c r="N583" s="205">
        <f>IF(ISBLANK(INDEX('Policy Characteristics'!H:H,MATCH($C583,'Policy Characteristics'!$C:$C,0))),"",INDEX('Policy Characteristics'!H:H,MATCH($C583,'Policy Characteristics'!$C:$C,0)))</f>
        <v>0.01</v>
      </c>
      <c r="O583" s="76" t="str">
        <f>IF(ISBLANK(INDEX('Policy Characteristics'!I:I,MATCH($C583,'Policy Characteristics'!$C:$C,0))),"",INDEX('Policy Characteristics'!I:I,MATCH($C583,'Policy Characteristics'!$C:$C,0)))</f>
        <v>% of CO2 captured</v>
      </c>
      <c r="P583" s="76" t="str">
        <f>IF(ISBLANK(INDEX('Policy Characteristics'!J:J,MATCH($C583,'Policy Characteristics'!$C:$C,0))),"",INDEX('Policy Characteristics'!J:J,MATCH($C583,'Policy Characteristics'!$C:$C,0)))</f>
        <v>**Description:** This policy specifies the fraction of CO2 emissions from industry that is captured and stored, above the amount predicted in the BAUlscenario. // **Guidance for setting values:** Very few CCS-equipped industrial facilities exist today, so in a scenario where industry does not transition to clean energy, a value over 20% is likely very optimistic.  However, in scenarios in which industry mostly or entirely transitions to clean energy (i.e. due to other policies, such as industrial fuel switching and industrial energy efficiency), CCS settings as high as 100% (to capture the small amount of residual CO2 emissions, such as process CO2 from the cement industry) may be very feasible.</v>
      </c>
      <c r="Q583" s="76" t="str">
        <f>IF(ISBLANK(INDEX('Policy Characteristics'!K:K,MATCH($C583,'Policy Characteristics'!$C:$C,0))),"",INDEX('Policy Characteristics'!K:K,MATCH($C583,'Policy Characteristics'!$C:$C,0)))</f>
        <v>ccs.html#ccs</v>
      </c>
      <c r="R583" s="76" t="str">
        <f>IF(ISBLANK(INDEX('Policy Characteristics'!L:L,MATCH($C583,'Policy Characteristics'!$C:$C,0))),"",INDEX('Policy Characteristics'!L:L,MATCH($C583,'Policy Characteristics'!$C:$C,0)))</f>
        <v>carbon-capture-and-sequestration.html</v>
      </c>
    </row>
    <row r="584" spans="1:18" x14ac:dyDescent="0.25">
      <c r="A584" s="76" t="str">
        <f>IF(ISBLANK(INDEX('Policy Characteristics'!A:A,MATCH($C584,'Policy Characteristics'!$C:$C,0))),"",INDEX('Policy Characteristics'!A:A,MATCH($C584,'Policy Characteristics'!$C:$C,0)))</f>
        <v>Industry</v>
      </c>
      <c r="B584" s="200" t="str">
        <f>IF(ISBLANK(INDEX('Policy Characteristics'!B:B,MATCH($C584,'Policy Characteristics'!$C:$C,0))),"",INDEX('Policy Characteristics'!B:B,MATCH($C584,'Policy Characteristics'!$C:$C,0)))</f>
        <v>Carbon Capture and Sequestration</v>
      </c>
      <c r="C584" s="76" t="str">
        <f t="shared" si="25"/>
        <v>Industry Sector Fraction of Potential Additional CCS Achieved</v>
      </c>
      <c r="D584" s="78" t="s">
        <v>1301</v>
      </c>
      <c r="E584" s="78" t="s">
        <v>1262</v>
      </c>
      <c r="F584" t="s">
        <v>999</v>
      </c>
      <c r="G584" s="88" t="s">
        <v>1263</v>
      </c>
      <c r="H584" s="15">
        <v>910</v>
      </c>
      <c r="I584" s="201" t="s">
        <v>44</v>
      </c>
      <c r="J584" s="202" t="str">
        <f>IF(ISBLANK(INDEX('Policy Characteristics'!D:D,MATCH($C584,'Policy Characteristics'!$C:$C,0))),"",INDEX('Policy Characteristics'!D:D,MATCH($C584,'Policy Characteristics'!$C:$C,0)))</f>
        <v>Industry CCS</v>
      </c>
      <c r="K584" s="76" t="str">
        <f>IF(ISBLANK(INDEX('Policy Characteristics'!E:E,MATCH($C584,'Policy Characteristics'!$C:$C,0))),"",INDEX('Policy Characteristics'!E:E,MATCH($C584,'Policy Characteristics'!$C:$C,0)))</f>
        <v>indst CCS</v>
      </c>
      <c r="L584" s="205">
        <f>IF(ISBLANK(INDEX('Policy Characteristics'!F:F,MATCH($C584,'Policy Characteristics'!$C:$C,0))),"",INDEX('Policy Characteristics'!F:F,MATCH($C584,'Policy Characteristics'!$C:$C,0)))</f>
        <v>0</v>
      </c>
      <c r="M584" s="205">
        <f>IF(ISBLANK(INDEX('Policy Characteristics'!G:G,MATCH($C584,'Policy Characteristics'!$C:$C,0))),"",INDEX('Policy Characteristics'!G:G,MATCH($C584,'Policy Characteristics'!$C:$C,0)))</f>
        <v>1</v>
      </c>
      <c r="N584" s="205">
        <f>IF(ISBLANK(INDEX('Policy Characteristics'!H:H,MATCH($C584,'Policy Characteristics'!$C:$C,0))),"",INDEX('Policy Characteristics'!H:H,MATCH($C584,'Policy Characteristics'!$C:$C,0)))</f>
        <v>0.01</v>
      </c>
      <c r="O584" s="76" t="str">
        <f>IF(ISBLANK(INDEX('Policy Characteristics'!I:I,MATCH($C584,'Policy Characteristics'!$C:$C,0))),"",INDEX('Policy Characteristics'!I:I,MATCH($C584,'Policy Characteristics'!$C:$C,0)))</f>
        <v>% of CO2 captured</v>
      </c>
      <c r="P584" s="76" t="str">
        <f>IF(ISBLANK(INDEX('Policy Characteristics'!J:J,MATCH($C584,'Policy Characteristics'!$C:$C,0))),"",INDEX('Policy Characteristics'!J:J,MATCH($C584,'Policy Characteristics'!$C:$C,0)))</f>
        <v>**Description:** This policy specifies the fraction of CO2 emissions from industry that is captured and stored, above the amount predicted in the BAUlscenario. // **Guidance for setting values:** Very few CCS-equipped industrial facilities exist today, so in a scenario where industry does not transition to clean energy, a value over 20% is likely very optimistic.  However, in scenarios in which industry mostly or entirely transitions to clean energy (i.e. due to other policies, such as industrial fuel switching and industrial energy efficiency), CCS settings as high as 100% (to capture the small amount of residual CO2 emissions, such as process CO2 from the cement industry) may be very feasible.</v>
      </c>
      <c r="Q584" s="76" t="str">
        <f>IF(ISBLANK(INDEX('Policy Characteristics'!K:K,MATCH($C584,'Policy Characteristics'!$C:$C,0))),"",INDEX('Policy Characteristics'!K:K,MATCH($C584,'Policy Characteristics'!$C:$C,0)))</f>
        <v>ccs.html#ccs</v>
      </c>
      <c r="R584" s="76" t="str">
        <f>IF(ISBLANK(INDEX('Policy Characteristics'!L:L,MATCH($C584,'Policy Characteristics'!$C:$C,0))),"",INDEX('Policy Characteristics'!L:L,MATCH($C584,'Policy Characteristics'!$C:$C,0)))</f>
        <v>carbon-capture-and-sequestration.html</v>
      </c>
    </row>
    <row r="585" spans="1:18" x14ac:dyDescent="0.25">
      <c r="A585" s="76" t="str">
        <f>IF(ISBLANK(INDEX('Policy Characteristics'!A:A,MATCH($C585,'Policy Characteristics'!$C:$C,0))),"",INDEX('Policy Characteristics'!A:A,MATCH($C585,'Policy Characteristics'!$C:$C,0)))</f>
        <v>Industry</v>
      </c>
      <c r="B585" s="200" t="str">
        <f>IF(ISBLANK(INDEX('Policy Characteristics'!B:B,MATCH($C585,'Policy Characteristics'!$C:$C,0))),"",INDEX('Policy Characteristics'!B:B,MATCH($C585,'Policy Characteristics'!$C:$C,0)))</f>
        <v>Carbon Capture and Sequestration</v>
      </c>
      <c r="C585" s="76" t="str">
        <f t="shared" si="25"/>
        <v>Industry Sector Fraction of Potential Additional CCS Achieved</v>
      </c>
      <c r="D585" s="78" t="s">
        <v>1301</v>
      </c>
      <c r="E585" s="78" t="s">
        <v>772</v>
      </c>
      <c r="F585" t="s">
        <v>999</v>
      </c>
      <c r="G585" s="88" t="s">
        <v>1264</v>
      </c>
      <c r="H585" s="15">
        <v>911</v>
      </c>
      <c r="I585" s="201" t="s">
        <v>44</v>
      </c>
      <c r="J585" s="202" t="str">
        <f>IF(ISBLANK(INDEX('Policy Characteristics'!D:D,MATCH($C585,'Policy Characteristics'!$C:$C,0))),"",INDEX('Policy Characteristics'!D:D,MATCH($C585,'Policy Characteristics'!$C:$C,0)))</f>
        <v>Industry CCS</v>
      </c>
      <c r="K585" s="76" t="str">
        <f>IF(ISBLANK(INDEX('Policy Characteristics'!E:E,MATCH($C585,'Policy Characteristics'!$C:$C,0))),"",INDEX('Policy Characteristics'!E:E,MATCH($C585,'Policy Characteristics'!$C:$C,0)))</f>
        <v>indst CCS</v>
      </c>
      <c r="L585" s="205">
        <f>IF(ISBLANK(INDEX('Policy Characteristics'!F:F,MATCH($C585,'Policy Characteristics'!$C:$C,0))),"",INDEX('Policy Characteristics'!F:F,MATCH($C585,'Policy Characteristics'!$C:$C,0)))</f>
        <v>0</v>
      </c>
      <c r="M585" s="205">
        <f>IF(ISBLANK(INDEX('Policy Characteristics'!G:G,MATCH($C585,'Policy Characteristics'!$C:$C,0))),"",INDEX('Policy Characteristics'!G:G,MATCH($C585,'Policy Characteristics'!$C:$C,0)))</f>
        <v>1</v>
      </c>
      <c r="N585" s="205">
        <f>IF(ISBLANK(INDEX('Policy Characteristics'!H:H,MATCH($C585,'Policy Characteristics'!$C:$C,0))),"",INDEX('Policy Characteristics'!H:H,MATCH($C585,'Policy Characteristics'!$C:$C,0)))</f>
        <v>0.01</v>
      </c>
      <c r="O585" s="76" t="str">
        <f>IF(ISBLANK(INDEX('Policy Characteristics'!I:I,MATCH($C585,'Policy Characteristics'!$C:$C,0))),"",INDEX('Policy Characteristics'!I:I,MATCH($C585,'Policy Characteristics'!$C:$C,0)))</f>
        <v>% of CO2 captured</v>
      </c>
      <c r="P585" s="76" t="str">
        <f>IF(ISBLANK(INDEX('Policy Characteristics'!J:J,MATCH($C585,'Policy Characteristics'!$C:$C,0))),"",INDEX('Policy Characteristics'!J:J,MATCH($C585,'Policy Characteristics'!$C:$C,0)))</f>
        <v>**Description:** This policy specifies the fraction of CO2 emissions from industry that is captured and stored, above the amount predicted in the BAUlscenario. // **Guidance for setting values:** Very few CCS-equipped industrial facilities exist today, so in a scenario where industry does not transition to clean energy, a value over 20% is likely very optimistic.  However, in scenarios in which industry mostly or entirely transitions to clean energy (i.e. due to other policies, such as industrial fuel switching and industrial energy efficiency), CCS settings as high as 100% (to capture the small amount of residual CO2 emissions, such as process CO2 from the cement industry) may be very feasible.</v>
      </c>
      <c r="Q585" s="76" t="str">
        <f>IF(ISBLANK(INDEX('Policy Characteristics'!K:K,MATCH($C585,'Policy Characteristics'!$C:$C,0))),"",INDEX('Policy Characteristics'!K:K,MATCH($C585,'Policy Characteristics'!$C:$C,0)))</f>
        <v>ccs.html#ccs</v>
      </c>
      <c r="R585" s="76" t="str">
        <f>IF(ISBLANK(INDEX('Policy Characteristics'!L:L,MATCH($C585,'Policy Characteristics'!$C:$C,0))),"",INDEX('Policy Characteristics'!L:L,MATCH($C585,'Policy Characteristics'!$C:$C,0)))</f>
        <v>carbon-capture-and-sequestration.html</v>
      </c>
    </row>
    <row r="586" spans="1:18" x14ac:dyDescent="0.25">
      <c r="A586" s="76" t="str">
        <f>IF(ISBLANK(INDEX('Policy Characteristics'!A:A,MATCH($C586,'Policy Characteristics'!$C:$C,0))),"",INDEX('Policy Characteristics'!A:A,MATCH($C586,'Policy Characteristics'!$C:$C,0)))</f>
        <v>Industry</v>
      </c>
      <c r="B586" s="200" t="str">
        <f>IF(ISBLANK(INDEX('Policy Characteristics'!B:B,MATCH($C586,'Policy Characteristics'!$C:$C,0))),"",INDEX('Policy Characteristics'!B:B,MATCH($C586,'Policy Characteristics'!$C:$C,0)))</f>
        <v>Carbon Capture and Sequestration</v>
      </c>
      <c r="C586" s="76" t="str">
        <f t="shared" si="25"/>
        <v>Industry Sector Fraction of Potential Additional CCS Achieved</v>
      </c>
      <c r="D586" s="78" t="s">
        <v>1302</v>
      </c>
      <c r="E586" s="78" t="s">
        <v>1262</v>
      </c>
      <c r="F586" t="s">
        <v>1266</v>
      </c>
      <c r="G586" s="88" t="s">
        <v>1263</v>
      </c>
      <c r="H586" s="15">
        <v>912</v>
      </c>
      <c r="I586" s="201" t="s">
        <v>44</v>
      </c>
      <c r="J586" s="202" t="str">
        <f>IF(ISBLANK(INDEX('Policy Characteristics'!D:D,MATCH($C586,'Policy Characteristics'!$C:$C,0))),"",INDEX('Policy Characteristics'!D:D,MATCH($C586,'Policy Characteristics'!$C:$C,0)))</f>
        <v>Industry CCS</v>
      </c>
      <c r="K586" s="76" t="str">
        <f>IF(ISBLANK(INDEX('Policy Characteristics'!E:E,MATCH($C586,'Policy Characteristics'!$C:$C,0))),"",INDEX('Policy Characteristics'!E:E,MATCH($C586,'Policy Characteristics'!$C:$C,0)))</f>
        <v>indst CCS</v>
      </c>
      <c r="L586" s="205">
        <f>IF(ISBLANK(INDEX('Policy Characteristics'!F:F,MATCH($C586,'Policy Characteristics'!$C:$C,0))),"",INDEX('Policy Characteristics'!F:F,MATCH($C586,'Policy Characteristics'!$C:$C,0)))</f>
        <v>0</v>
      </c>
      <c r="M586" s="205">
        <f>IF(ISBLANK(INDEX('Policy Characteristics'!G:G,MATCH($C586,'Policy Characteristics'!$C:$C,0))),"",INDEX('Policy Characteristics'!G:G,MATCH($C586,'Policy Characteristics'!$C:$C,0)))</f>
        <v>1</v>
      </c>
      <c r="N586" s="205">
        <f>IF(ISBLANK(INDEX('Policy Characteristics'!H:H,MATCH($C586,'Policy Characteristics'!$C:$C,0))),"",INDEX('Policy Characteristics'!H:H,MATCH($C586,'Policy Characteristics'!$C:$C,0)))</f>
        <v>0.01</v>
      </c>
      <c r="O586" s="76" t="str">
        <f>IF(ISBLANK(INDEX('Policy Characteristics'!I:I,MATCH($C586,'Policy Characteristics'!$C:$C,0))),"",INDEX('Policy Characteristics'!I:I,MATCH($C586,'Policy Characteristics'!$C:$C,0)))</f>
        <v>% of CO2 captured</v>
      </c>
      <c r="P586" s="76" t="str">
        <f>IF(ISBLANK(INDEX('Policy Characteristics'!J:J,MATCH($C586,'Policy Characteristics'!$C:$C,0))),"",INDEX('Policy Characteristics'!J:J,MATCH($C586,'Policy Characteristics'!$C:$C,0)))</f>
        <v>**Description:** This policy specifies the fraction of CO2 emissions from industry that is captured and stored, above the amount predicted in the BAUlscenario. // **Guidance for setting values:** Very few CCS-equipped industrial facilities exist today, so in a scenario where industry does not transition to clean energy, a value over 20% is likely very optimistic.  However, in scenarios in which industry mostly or entirely transitions to clean energy (i.e. due to other policies, such as industrial fuel switching and industrial energy efficiency), CCS settings as high as 100% (to capture the small amount of residual CO2 emissions, such as process CO2 from the cement industry) may be very feasible.</v>
      </c>
      <c r="Q586" s="76" t="str">
        <f>IF(ISBLANK(INDEX('Policy Characteristics'!K:K,MATCH($C586,'Policy Characteristics'!$C:$C,0))),"",INDEX('Policy Characteristics'!K:K,MATCH($C586,'Policy Characteristics'!$C:$C,0)))</f>
        <v>ccs.html#ccs</v>
      </c>
      <c r="R586" s="76" t="str">
        <f>IF(ISBLANK(INDEX('Policy Characteristics'!L:L,MATCH($C586,'Policy Characteristics'!$C:$C,0))),"",INDEX('Policy Characteristics'!L:L,MATCH($C586,'Policy Characteristics'!$C:$C,0)))</f>
        <v>carbon-capture-and-sequestration.html</v>
      </c>
    </row>
    <row r="587" spans="1:18" x14ac:dyDescent="0.25">
      <c r="A587" s="76" t="str">
        <f>IF(ISBLANK(INDEX('Policy Characteristics'!A:A,MATCH($C587,'Policy Characteristics'!$C:$C,0))),"",INDEX('Policy Characteristics'!A:A,MATCH($C587,'Policy Characteristics'!$C:$C,0)))</f>
        <v>Industry</v>
      </c>
      <c r="B587" s="200" t="str">
        <f>IF(ISBLANK(INDEX('Policy Characteristics'!B:B,MATCH($C587,'Policy Characteristics'!$C:$C,0))),"",INDEX('Policy Characteristics'!B:B,MATCH($C587,'Policy Characteristics'!$C:$C,0)))</f>
        <v>Carbon Capture and Sequestration</v>
      </c>
      <c r="C587" s="76" t="str">
        <f t="shared" si="25"/>
        <v>Industry Sector Fraction of Potential Additional CCS Achieved</v>
      </c>
      <c r="D587" s="78" t="s">
        <v>1302</v>
      </c>
      <c r="E587" s="78" t="s">
        <v>772</v>
      </c>
      <c r="F587" t="s">
        <v>1266</v>
      </c>
      <c r="G587" s="88" t="s">
        <v>1264</v>
      </c>
      <c r="H587" s="15">
        <v>913</v>
      </c>
      <c r="I587" s="201" t="s">
        <v>44</v>
      </c>
      <c r="J587" s="202" t="str">
        <f>IF(ISBLANK(INDEX('Policy Characteristics'!D:D,MATCH($C587,'Policy Characteristics'!$C:$C,0))),"",INDEX('Policy Characteristics'!D:D,MATCH($C587,'Policy Characteristics'!$C:$C,0)))</f>
        <v>Industry CCS</v>
      </c>
      <c r="K587" s="76" t="str">
        <f>IF(ISBLANK(INDEX('Policy Characteristics'!E:E,MATCH($C587,'Policy Characteristics'!$C:$C,0))),"",INDEX('Policy Characteristics'!E:E,MATCH($C587,'Policy Characteristics'!$C:$C,0)))</f>
        <v>indst CCS</v>
      </c>
      <c r="L587" s="205">
        <f>IF(ISBLANK(INDEX('Policy Characteristics'!F:F,MATCH($C587,'Policy Characteristics'!$C:$C,0))),"",INDEX('Policy Characteristics'!F:F,MATCH($C587,'Policy Characteristics'!$C:$C,0)))</f>
        <v>0</v>
      </c>
      <c r="M587" s="205">
        <f>IF(ISBLANK(INDEX('Policy Characteristics'!G:G,MATCH($C587,'Policy Characteristics'!$C:$C,0))),"",INDEX('Policy Characteristics'!G:G,MATCH($C587,'Policy Characteristics'!$C:$C,0)))</f>
        <v>1</v>
      </c>
      <c r="N587" s="205">
        <f>IF(ISBLANK(INDEX('Policy Characteristics'!H:H,MATCH($C587,'Policy Characteristics'!$C:$C,0))),"",INDEX('Policy Characteristics'!H:H,MATCH($C587,'Policy Characteristics'!$C:$C,0)))</f>
        <v>0.01</v>
      </c>
      <c r="O587" s="76" t="str">
        <f>IF(ISBLANK(INDEX('Policy Characteristics'!I:I,MATCH($C587,'Policy Characteristics'!$C:$C,0))),"",INDEX('Policy Characteristics'!I:I,MATCH($C587,'Policy Characteristics'!$C:$C,0)))</f>
        <v>% of CO2 captured</v>
      </c>
      <c r="P587" s="76" t="str">
        <f>IF(ISBLANK(INDEX('Policy Characteristics'!J:J,MATCH($C587,'Policy Characteristics'!$C:$C,0))),"",INDEX('Policy Characteristics'!J:J,MATCH($C587,'Policy Characteristics'!$C:$C,0)))</f>
        <v>**Description:** This policy specifies the fraction of CO2 emissions from industry that is captured and stored, above the amount predicted in the BAUlscenario. // **Guidance for setting values:** Very few CCS-equipped industrial facilities exist today, so in a scenario where industry does not transition to clean energy, a value over 20% is likely very optimistic.  However, in scenarios in which industry mostly or entirely transitions to clean energy (i.e. due to other policies, such as industrial fuel switching and industrial energy efficiency), CCS settings as high as 100% (to capture the small amount of residual CO2 emissions, such as process CO2 from the cement industry) may be very feasible.</v>
      </c>
      <c r="Q587" s="76" t="str">
        <f>IF(ISBLANK(INDEX('Policy Characteristics'!K:K,MATCH($C587,'Policy Characteristics'!$C:$C,0))),"",INDEX('Policy Characteristics'!K:K,MATCH($C587,'Policy Characteristics'!$C:$C,0)))</f>
        <v>ccs.html#ccs</v>
      </c>
      <c r="R587" s="76" t="str">
        <f>IF(ISBLANK(INDEX('Policy Characteristics'!L:L,MATCH($C587,'Policy Characteristics'!$C:$C,0))),"",INDEX('Policy Characteristics'!L:L,MATCH($C587,'Policy Characteristics'!$C:$C,0)))</f>
        <v>carbon-capture-and-sequestration.html</v>
      </c>
    </row>
    <row r="588" spans="1:18" x14ac:dyDescent="0.25">
      <c r="A588" s="76" t="str">
        <f>IF(ISBLANK(INDEX('Policy Characteristics'!A:A,MATCH($C588,'Policy Characteristics'!$C:$C,0))),"",INDEX('Policy Characteristics'!A:A,MATCH($C588,'Policy Characteristics'!$C:$C,0)))</f>
        <v>Industry</v>
      </c>
      <c r="B588" s="200" t="str">
        <f>IF(ISBLANK(INDEX('Policy Characteristics'!B:B,MATCH($C588,'Policy Characteristics'!$C:$C,0))),"",INDEX('Policy Characteristics'!B:B,MATCH($C588,'Policy Characteristics'!$C:$C,0)))</f>
        <v>Carbon Capture and Sequestration</v>
      </c>
      <c r="C588" s="76" t="str">
        <f t="shared" si="25"/>
        <v>Industry Sector Fraction of Potential Additional CCS Achieved</v>
      </c>
      <c r="D588" s="78" t="s">
        <v>1303</v>
      </c>
      <c r="E588" s="78" t="s">
        <v>1262</v>
      </c>
      <c r="F588" t="s">
        <v>1267</v>
      </c>
      <c r="G588" s="88" t="s">
        <v>1263</v>
      </c>
      <c r="H588" s="15">
        <v>914</v>
      </c>
      <c r="I588" s="201" t="s">
        <v>44</v>
      </c>
      <c r="J588" s="202" t="str">
        <f>IF(ISBLANK(INDEX('Policy Characteristics'!D:D,MATCH($C588,'Policy Characteristics'!$C:$C,0))),"",INDEX('Policy Characteristics'!D:D,MATCH($C588,'Policy Characteristics'!$C:$C,0)))</f>
        <v>Industry CCS</v>
      </c>
      <c r="K588" s="76" t="str">
        <f>IF(ISBLANK(INDEX('Policy Characteristics'!E:E,MATCH($C588,'Policy Characteristics'!$C:$C,0))),"",INDEX('Policy Characteristics'!E:E,MATCH($C588,'Policy Characteristics'!$C:$C,0)))</f>
        <v>indst CCS</v>
      </c>
      <c r="L588" s="205">
        <f>IF(ISBLANK(INDEX('Policy Characteristics'!F:F,MATCH($C588,'Policy Characteristics'!$C:$C,0))),"",INDEX('Policy Characteristics'!F:F,MATCH($C588,'Policy Characteristics'!$C:$C,0)))</f>
        <v>0</v>
      </c>
      <c r="M588" s="205">
        <f>IF(ISBLANK(INDEX('Policy Characteristics'!G:G,MATCH($C588,'Policy Characteristics'!$C:$C,0))),"",INDEX('Policy Characteristics'!G:G,MATCH($C588,'Policy Characteristics'!$C:$C,0)))</f>
        <v>1</v>
      </c>
      <c r="N588" s="205">
        <f>IF(ISBLANK(INDEX('Policy Characteristics'!H:H,MATCH($C588,'Policy Characteristics'!$C:$C,0))),"",INDEX('Policy Characteristics'!H:H,MATCH($C588,'Policy Characteristics'!$C:$C,0)))</f>
        <v>0.01</v>
      </c>
      <c r="O588" s="76" t="str">
        <f>IF(ISBLANK(INDEX('Policy Characteristics'!I:I,MATCH($C588,'Policy Characteristics'!$C:$C,0))),"",INDEX('Policy Characteristics'!I:I,MATCH($C588,'Policy Characteristics'!$C:$C,0)))</f>
        <v>% of CO2 captured</v>
      </c>
      <c r="P588" s="76" t="str">
        <f>IF(ISBLANK(INDEX('Policy Characteristics'!J:J,MATCH($C588,'Policy Characteristics'!$C:$C,0))),"",INDEX('Policy Characteristics'!J:J,MATCH($C588,'Policy Characteristics'!$C:$C,0)))</f>
        <v>**Description:** This policy specifies the fraction of CO2 emissions from industry that is captured and stored, above the amount predicted in the BAUlscenario. // **Guidance for setting values:** Very few CCS-equipped industrial facilities exist today, so in a scenario where industry does not transition to clean energy, a value over 20% is likely very optimistic.  However, in scenarios in which industry mostly or entirely transitions to clean energy (i.e. due to other policies, such as industrial fuel switching and industrial energy efficiency), CCS settings as high as 100% (to capture the small amount of residual CO2 emissions, such as process CO2 from the cement industry) may be very feasible.</v>
      </c>
      <c r="Q588" s="76" t="str">
        <f>IF(ISBLANK(INDEX('Policy Characteristics'!K:K,MATCH($C588,'Policy Characteristics'!$C:$C,0))),"",INDEX('Policy Characteristics'!K:K,MATCH($C588,'Policy Characteristics'!$C:$C,0)))</f>
        <v>ccs.html#ccs</v>
      </c>
      <c r="R588" s="76" t="str">
        <f>IF(ISBLANK(INDEX('Policy Characteristics'!L:L,MATCH($C588,'Policy Characteristics'!$C:$C,0))),"",INDEX('Policy Characteristics'!L:L,MATCH($C588,'Policy Characteristics'!$C:$C,0)))</f>
        <v>carbon-capture-and-sequestration.html</v>
      </c>
    </row>
    <row r="589" spans="1:18" x14ac:dyDescent="0.25">
      <c r="A589" s="76" t="str">
        <f>IF(ISBLANK(INDEX('Policy Characteristics'!A:A,MATCH($C589,'Policy Characteristics'!$C:$C,0))),"",INDEX('Policy Characteristics'!A:A,MATCH($C589,'Policy Characteristics'!$C:$C,0)))</f>
        <v>Industry</v>
      </c>
      <c r="B589" s="200" t="str">
        <f>IF(ISBLANK(INDEX('Policy Characteristics'!B:B,MATCH($C589,'Policy Characteristics'!$C:$C,0))),"",INDEX('Policy Characteristics'!B:B,MATCH($C589,'Policy Characteristics'!$C:$C,0)))</f>
        <v>Carbon Capture and Sequestration</v>
      </c>
      <c r="C589" s="76" t="str">
        <f t="shared" si="25"/>
        <v>Industry Sector Fraction of Potential Additional CCS Achieved</v>
      </c>
      <c r="D589" s="78" t="s">
        <v>1303</v>
      </c>
      <c r="E589" s="78" t="s">
        <v>772</v>
      </c>
      <c r="F589" t="s">
        <v>1267</v>
      </c>
      <c r="G589" s="88" t="s">
        <v>1264</v>
      </c>
      <c r="H589" s="15">
        <v>915</v>
      </c>
      <c r="I589" s="201" t="s">
        <v>44</v>
      </c>
      <c r="J589" s="202" t="str">
        <f>IF(ISBLANK(INDEX('Policy Characteristics'!D:D,MATCH($C589,'Policy Characteristics'!$C:$C,0))),"",INDEX('Policy Characteristics'!D:D,MATCH($C589,'Policy Characteristics'!$C:$C,0)))</f>
        <v>Industry CCS</v>
      </c>
      <c r="K589" s="76" t="str">
        <f>IF(ISBLANK(INDEX('Policy Characteristics'!E:E,MATCH($C589,'Policy Characteristics'!$C:$C,0))),"",INDEX('Policy Characteristics'!E:E,MATCH($C589,'Policy Characteristics'!$C:$C,0)))</f>
        <v>indst CCS</v>
      </c>
      <c r="L589" s="205">
        <f>IF(ISBLANK(INDEX('Policy Characteristics'!F:F,MATCH($C589,'Policy Characteristics'!$C:$C,0))),"",INDEX('Policy Characteristics'!F:F,MATCH($C589,'Policy Characteristics'!$C:$C,0)))</f>
        <v>0</v>
      </c>
      <c r="M589" s="205">
        <f>IF(ISBLANK(INDEX('Policy Characteristics'!G:G,MATCH($C589,'Policy Characteristics'!$C:$C,0))),"",INDEX('Policy Characteristics'!G:G,MATCH($C589,'Policy Characteristics'!$C:$C,0)))</f>
        <v>1</v>
      </c>
      <c r="N589" s="205">
        <f>IF(ISBLANK(INDEX('Policy Characteristics'!H:H,MATCH($C589,'Policy Characteristics'!$C:$C,0))),"",INDEX('Policy Characteristics'!H:H,MATCH($C589,'Policy Characteristics'!$C:$C,0)))</f>
        <v>0.01</v>
      </c>
      <c r="O589" s="76" t="str">
        <f>IF(ISBLANK(INDEX('Policy Characteristics'!I:I,MATCH($C589,'Policy Characteristics'!$C:$C,0))),"",INDEX('Policy Characteristics'!I:I,MATCH($C589,'Policy Characteristics'!$C:$C,0)))</f>
        <v>% of CO2 captured</v>
      </c>
      <c r="P589" s="76" t="str">
        <f>IF(ISBLANK(INDEX('Policy Characteristics'!J:J,MATCH($C589,'Policy Characteristics'!$C:$C,0))),"",INDEX('Policy Characteristics'!J:J,MATCH($C589,'Policy Characteristics'!$C:$C,0)))</f>
        <v>**Description:** This policy specifies the fraction of CO2 emissions from industry that is captured and stored, above the amount predicted in the BAUlscenario. // **Guidance for setting values:** Very few CCS-equipped industrial facilities exist today, so in a scenario where industry does not transition to clean energy, a value over 20% is likely very optimistic.  However, in scenarios in which industry mostly or entirely transitions to clean energy (i.e. due to other policies, such as industrial fuel switching and industrial energy efficiency), CCS settings as high as 100% (to capture the small amount of residual CO2 emissions, such as process CO2 from the cement industry) may be very feasible.</v>
      </c>
      <c r="Q589" s="76" t="str">
        <f>IF(ISBLANK(INDEX('Policy Characteristics'!K:K,MATCH($C589,'Policy Characteristics'!$C:$C,0))),"",INDEX('Policy Characteristics'!K:K,MATCH($C589,'Policy Characteristics'!$C:$C,0)))</f>
        <v>ccs.html#ccs</v>
      </c>
      <c r="R589" s="76" t="str">
        <f>IF(ISBLANK(INDEX('Policy Characteristics'!L:L,MATCH($C589,'Policy Characteristics'!$C:$C,0))),"",INDEX('Policy Characteristics'!L:L,MATCH($C589,'Policy Characteristics'!$C:$C,0)))</f>
        <v>carbon-capture-and-sequestration.html</v>
      </c>
    </row>
    <row r="590" spans="1:18" x14ac:dyDescent="0.25">
      <c r="A590" s="76" t="str">
        <f>IF(ISBLANK(INDEX('Policy Characteristics'!A:A,MATCH($C590,'Policy Characteristics'!$C:$C,0))),"",INDEX('Policy Characteristics'!A:A,MATCH($C590,'Policy Characteristics'!$C:$C,0)))</f>
        <v>Industry</v>
      </c>
      <c r="B590" s="200" t="str">
        <f>IF(ISBLANK(INDEX('Policy Characteristics'!B:B,MATCH($C590,'Policy Characteristics'!$C:$C,0))),"",INDEX('Policy Characteristics'!B:B,MATCH($C590,'Policy Characteristics'!$C:$C,0)))</f>
        <v>Carbon Capture and Sequestration</v>
      </c>
      <c r="C590" s="76" t="str">
        <f t="shared" si="25"/>
        <v>Industry Sector Fraction of Potential Additional CCS Achieved</v>
      </c>
      <c r="D590" s="78" t="s">
        <v>1304</v>
      </c>
      <c r="E590" s="78" t="s">
        <v>1262</v>
      </c>
      <c r="F590" t="s">
        <v>1268</v>
      </c>
      <c r="G590" s="88" t="s">
        <v>1263</v>
      </c>
      <c r="H590" s="15">
        <v>916</v>
      </c>
      <c r="I590" s="213" t="s">
        <v>43</v>
      </c>
      <c r="J590" s="202" t="str">
        <f>IF(ISBLANK(INDEX('Policy Characteristics'!D:D,MATCH($C590,'Policy Characteristics'!$C:$C,0))),"",INDEX('Policy Characteristics'!D:D,MATCH($C590,'Policy Characteristics'!$C:$C,0)))</f>
        <v>Industry CCS</v>
      </c>
      <c r="K590" s="76" t="str">
        <f>IF(ISBLANK(INDEX('Policy Characteristics'!E:E,MATCH($C590,'Policy Characteristics'!$C:$C,0))),"",INDEX('Policy Characteristics'!E:E,MATCH($C590,'Policy Characteristics'!$C:$C,0)))</f>
        <v>indst CCS</v>
      </c>
      <c r="L590" s="205">
        <f>IF(ISBLANK(INDEX('Policy Characteristics'!F:F,MATCH($C590,'Policy Characteristics'!$C:$C,0))),"",INDEX('Policy Characteristics'!F:F,MATCH($C590,'Policy Characteristics'!$C:$C,0)))</f>
        <v>0</v>
      </c>
      <c r="M590" s="205">
        <f>IF(ISBLANK(INDEX('Policy Characteristics'!G:G,MATCH($C590,'Policy Characteristics'!$C:$C,0))),"",INDEX('Policy Characteristics'!G:G,MATCH($C590,'Policy Characteristics'!$C:$C,0)))</f>
        <v>1</v>
      </c>
      <c r="N590" s="205">
        <f>IF(ISBLANK(INDEX('Policy Characteristics'!H:H,MATCH($C590,'Policy Characteristics'!$C:$C,0))),"",INDEX('Policy Characteristics'!H:H,MATCH($C590,'Policy Characteristics'!$C:$C,0)))</f>
        <v>0.01</v>
      </c>
      <c r="O590" s="76" t="str">
        <f>IF(ISBLANK(INDEX('Policy Characteristics'!I:I,MATCH($C590,'Policy Characteristics'!$C:$C,0))),"",INDEX('Policy Characteristics'!I:I,MATCH($C590,'Policy Characteristics'!$C:$C,0)))</f>
        <v>% of CO2 captured</v>
      </c>
      <c r="P590" s="76" t="str">
        <f>IF(ISBLANK(INDEX('Policy Characteristics'!J:J,MATCH($C590,'Policy Characteristics'!$C:$C,0))),"",INDEX('Policy Characteristics'!J:J,MATCH($C590,'Policy Characteristics'!$C:$C,0)))</f>
        <v>**Description:** This policy specifies the fraction of CO2 emissions from industry that is captured and stored, above the amount predicted in the BAUlscenario. // **Guidance for setting values:** Very few CCS-equipped industrial facilities exist today, so in a scenario where industry does not transition to clean energy, a value over 20% is likely very optimistic.  However, in scenarios in which industry mostly or entirely transitions to clean energy (i.e. due to other policies, such as industrial fuel switching and industrial energy efficiency), CCS settings as high as 100% (to capture the small amount of residual CO2 emissions, such as process CO2 from the cement industry) may be very feasible.</v>
      </c>
      <c r="Q590" s="76" t="str">
        <f>IF(ISBLANK(INDEX('Policy Characteristics'!K:K,MATCH($C590,'Policy Characteristics'!$C:$C,0))),"",INDEX('Policy Characteristics'!K:K,MATCH($C590,'Policy Characteristics'!$C:$C,0)))</f>
        <v>ccs.html#ccs</v>
      </c>
      <c r="R590" s="76" t="str">
        <f>IF(ISBLANK(INDEX('Policy Characteristics'!L:L,MATCH($C590,'Policy Characteristics'!$C:$C,0))),"",INDEX('Policy Characteristics'!L:L,MATCH($C590,'Policy Characteristics'!$C:$C,0)))</f>
        <v>carbon-capture-and-sequestration.html</v>
      </c>
    </row>
    <row r="591" spans="1:18" x14ac:dyDescent="0.25">
      <c r="A591" s="76" t="str">
        <f>IF(ISBLANK(INDEX('Policy Characteristics'!A:A,MATCH($C591,'Policy Characteristics'!$C:$C,0))),"",INDEX('Policy Characteristics'!A:A,MATCH($C591,'Policy Characteristics'!$C:$C,0)))</f>
        <v>Industry</v>
      </c>
      <c r="B591" s="200" t="str">
        <f>IF(ISBLANK(INDEX('Policy Characteristics'!B:B,MATCH($C591,'Policy Characteristics'!$C:$C,0))),"",INDEX('Policy Characteristics'!B:B,MATCH($C591,'Policy Characteristics'!$C:$C,0)))</f>
        <v>Carbon Capture and Sequestration</v>
      </c>
      <c r="C591" s="76" t="str">
        <f t="shared" si="25"/>
        <v>Industry Sector Fraction of Potential Additional CCS Achieved</v>
      </c>
      <c r="D591" s="78" t="s">
        <v>1304</v>
      </c>
      <c r="E591" s="78" t="s">
        <v>772</v>
      </c>
      <c r="F591" t="s">
        <v>1268</v>
      </c>
      <c r="G591" s="88" t="s">
        <v>1264</v>
      </c>
      <c r="H591" s="15">
        <v>917</v>
      </c>
      <c r="I591" s="201" t="s">
        <v>44</v>
      </c>
      <c r="J591" s="202" t="str">
        <f>IF(ISBLANK(INDEX('Policy Characteristics'!D:D,MATCH($C591,'Policy Characteristics'!$C:$C,0))),"",INDEX('Policy Characteristics'!D:D,MATCH($C591,'Policy Characteristics'!$C:$C,0)))</f>
        <v>Industry CCS</v>
      </c>
      <c r="K591" s="76" t="str">
        <f>IF(ISBLANK(INDEX('Policy Characteristics'!E:E,MATCH($C591,'Policy Characteristics'!$C:$C,0))),"",INDEX('Policy Characteristics'!E:E,MATCH($C591,'Policy Characteristics'!$C:$C,0)))</f>
        <v>indst CCS</v>
      </c>
      <c r="L591" s="205">
        <f>IF(ISBLANK(INDEX('Policy Characteristics'!F:F,MATCH($C591,'Policy Characteristics'!$C:$C,0))),"",INDEX('Policy Characteristics'!F:F,MATCH($C591,'Policy Characteristics'!$C:$C,0)))</f>
        <v>0</v>
      </c>
      <c r="M591" s="205">
        <f>IF(ISBLANK(INDEX('Policy Characteristics'!G:G,MATCH($C591,'Policy Characteristics'!$C:$C,0))),"",INDEX('Policy Characteristics'!G:G,MATCH($C591,'Policy Characteristics'!$C:$C,0)))</f>
        <v>1</v>
      </c>
      <c r="N591" s="205">
        <f>IF(ISBLANK(INDEX('Policy Characteristics'!H:H,MATCH($C591,'Policy Characteristics'!$C:$C,0))),"",INDEX('Policy Characteristics'!H:H,MATCH($C591,'Policy Characteristics'!$C:$C,0)))</f>
        <v>0.01</v>
      </c>
      <c r="O591" s="76" t="str">
        <f>IF(ISBLANK(INDEX('Policy Characteristics'!I:I,MATCH($C591,'Policy Characteristics'!$C:$C,0))),"",INDEX('Policy Characteristics'!I:I,MATCH($C591,'Policy Characteristics'!$C:$C,0)))</f>
        <v>% of CO2 captured</v>
      </c>
      <c r="P591" s="76" t="str">
        <f>IF(ISBLANK(INDEX('Policy Characteristics'!J:J,MATCH($C591,'Policy Characteristics'!$C:$C,0))),"",INDEX('Policy Characteristics'!J:J,MATCH($C591,'Policy Characteristics'!$C:$C,0)))</f>
        <v>**Description:** This policy specifies the fraction of CO2 emissions from industry that is captured and stored, above the amount predicted in the BAUlscenario. // **Guidance for setting values:** Very few CCS-equipped industrial facilities exist today, so in a scenario where industry does not transition to clean energy, a value over 20% is likely very optimistic.  However, in scenarios in which industry mostly or entirely transitions to clean energy (i.e. due to other policies, such as industrial fuel switching and industrial energy efficiency), CCS settings as high as 100% (to capture the small amount of residual CO2 emissions, such as process CO2 from the cement industry) may be very feasible.</v>
      </c>
      <c r="Q591" s="76" t="str">
        <f>IF(ISBLANK(INDEX('Policy Characteristics'!K:K,MATCH($C591,'Policy Characteristics'!$C:$C,0))),"",INDEX('Policy Characteristics'!K:K,MATCH($C591,'Policy Characteristics'!$C:$C,0)))</f>
        <v>ccs.html#ccs</v>
      </c>
      <c r="R591" s="76" t="str">
        <f>IF(ISBLANK(INDEX('Policy Characteristics'!L:L,MATCH($C591,'Policy Characteristics'!$C:$C,0))),"",INDEX('Policy Characteristics'!L:L,MATCH($C591,'Policy Characteristics'!$C:$C,0)))</f>
        <v>carbon-capture-and-sequestration.html</v>
      </c>
    </row>
    <row r="592" spans="1:18" x14ac:dyDescent="0.25">
      <c r="A592" s="76" t="str">
        <f>IF(ISBLANK(INDEX('Policy Characteristics'!A:A,MATCH($C592,'Policy Characteristics'!$C:$C,0))),"",INDEX('Policy Characteristics'!A:A,MATCH($C592,'Policy Characteristics'!$C:$C,0)))</f>
        <v>Industry</v>
      </c>
      <c r="B592" s="200" t="str">
        <f>IF(ISBLANK(INDEX('Policy Characteristics'!B:B,MATCH($C592,'Policy Characteristics'!$C:$C,0))),"",INDEX('Policy Characteristics'!B:B,MATCH($C592,'Policy Characteristics'!$C:$C,0)))</f>
        <v>Carbon Capture and Sequestration</v>
      </c>
      <c r="C592" s="76" t="str">
        <f t="shared" si="25"/>
        <v>Industry Sector Fraction of Potential Additional CCS Achieved</v>
      </c>
      <c r="D592" s="78" t="s">
        <v>1305</v>
      </c>
      <c r="E592" s="78" t="s">
        <v>1262</v>
      </c>
      <c r="F592" t="s">
        <v>1269</v>
      </c>
      <c r="G592" s="88" t="s">
        <v>1263</v>
      </c>
      <c r="H592" s="15">
        <v>918</v>
      </c>
      <c r="I592" s="213" t="s">
        <v>43</v>
      </c>
      <c r="J592" s="202" t="str">
        <f>IF(ISBLANK(INDEX('Policy Characteristics'!D:D,MATCH($C592,'Policy Characteristics'!$C:$C,0))),"",INDEX('Policy Characteristics'!D:D,MATCH($C592,'Policy Characteristics'!$C:$C,0)))</f>
        <v>Industry CCS</v>
      </c>
      <c r="K592" s="76" t="str">
        <f>IF(ISBLANK(INDEX('Policy Characteristics'!E:E,MATCH($C592,'Policy Characteristics'!$C:$C,0))),"",INDEX('Policy Characteristics'!E:E,MATCH($C592,'Policy Characteristics'!$C:$C,0)))</f>
        <v>indst CCS</v>
      </c>
      <c r="L592" s="205">
        <f>IF(ISBLANK(INDEX('Policy Characteristics'!F:F,MATCH($C592,'Policy Characteristics'!$C:$C,0))),"",INDEX('Policy Characteristics'!F:F,MATCH($C592,'Policy Characteristics'!$C:$C,0)))</f>
        <v>0</v>
      </c>
      <c r="M592" s="205">
        <f>IF(ISBLANK(INDEX('Policy Characteristics'!G:G,MATCH($C592,'Policy Characteristics'!$C:$C,0))),"",INDEX('Policy Characteristics'!G:G,MATCH($C592,'Policy Characteristics'!$C:$C,0)))</f>
        <v>1</v>
      </c>
      <c r="N592" s="205">
        <f>IF(ISBLANK(INDEX('Policy Characteristics'!H:H,MATCH($C592,'Policy Characteristics'!$C:$C,0))),"",INDEX('Policy Characteristics'!H:H,MATCH($C592,'Policy Characteristics'!$C:$C,0)))</f>
        <v>0.01</v>
      </c>
      <c r="O592" s="76" t="str">
        <f>IF(ISBLANK(INDEX('Policy Characteristics'!I:I,MATCH($C592,'Policy Characteristics'!$C:$C,0))),"",INDEX('Policy Characteristics'!I:I,MATCH($C592,'Policy Characteristics'!$C:$C,0)))</f>
        <v>% of CO2 captured</v>
      </c>
      <c r="P592" s="76" t="str">
        <f>IF(ISBLANK(INDEX('Policy Characteristics'!J:J,MATCH($C592,'Policy Characteristics'!$C:$C,0))),"",INDEX('Policy Characteristics'!J:J,MATCH($C592,'Policy Characteristics'!$C:$C,0)))</f>
        <v>**Description:** This policy specifies the fraction of CO2 emissions from industry that is captured and stored, above the amount predicted in the BAUlscenario. // **Guidance for setting values:** Very few CCS-equipped industrial facilities exist today, so in a scenario where industry does not transition to clean energy, a value over 20% is likely very optimistic.  However, in scenarios in which industry mostly or entirely transitions to clean energy (i.e. due to other policies, such as industrial fuel switching and industrial energy efficiency), CCS settings as high as 100% (to capture the small amount of residual CO2 emissions, such as process CO2 from the cement industry) may be very feasible.</v>
      </c>
      <c r="Q592" s="76" t="str">
        <f>IF(ISBLANK(INDEX('Policy Characteristics'!K:K,MATCH($C592,'Policy Characteristics'!$C:$C,0))),"",INDEX('Policy Characteristics'!K:K,MATCH($C592,'Policy Characteristics'!$C:$C,0)))</f>
        <v>ccs.html#ccs</v>
      </c>
      <c r="R592" s="76" t="str">
        <f>IF(ISBLANK(INDEX('Policy Characteristics'!L:L,MATCH($C592,'Policy Characteristics'!$C:$C,0))),"",INDEX('Policy Characteristics'!L:L,MATCH($C592,'Policy Characteristics'!$C:$C,0)))</f>
        <v>carbon-capture-and-sequestration.html</v>
      </c>
    </row>
    <row r="593" spans="1:18" x14ac:dyDescent="0.25">
      <c r="A593" s="76" t="str">
        <f>IF(ISBLANK(INDEX('Policy Characteristics'!A:A,MATCH($C593,'Policy Characteristics'!$C:$C,0))),"",INDEX('Policy Characteristics'!A:A,MATCH($C593,'Policy Characteristics'!$C:$C,0)))</f>
        <v>Industry</v>
      </c>
      <c r="B593" s="200" t="str">
        <f>IF(ISBLANK(INDEX('Policy Characteristics'!B:B,MATCH($C593,'Policy Characteristics'!$C:$C,0))),"",INDEX('Policy Characteristics'!B:B,MATCH($C593,'Policy Characteristics'!$C:$C,0)))</f>
        <v>Carbon Capture and Sequestration</v>
      </c>
      <c r="C593" s="76" t="str">
        <f t="shared" si="25"/>
        <v>Industry Sector Fraction of Potential Additional CCS Achieved</v>
      </c>
      <c r="D593" s="78" t="s">
        <v>1305</v>
      </c>
      <c r="E593" s="78" t="s">
        <v>772</v>
      </c>
      <c r="F593" t="s">
        <v>1269</v>
      </c>
      <c r="G593" s="88" t="s">
        <v>1264</v>
      </c>
      <c r="H593" s="15">
        <v>919</v>
      </c>
      <c r="I593" s="201" t="s">
        <v>44</v>
      </c>
      <c r="J593" s="202" t="str">
        <f>IF(ISBLANK(INDEX('Policy Characteristics'!D:D,MATCH($C593,'Policy Characteristics'!$C:$C,0))),"",INDEX('Policy Characteristics'!D:D,MATCH($C593,'Policy Characteristics'!$C:$C,0)))</f>
        <v>Industry CCS</v>
      </c>
      <c r="K593" s="76" t="str">
        <f>IF(ISBLANK(INDEX('Policy Characteristics'!E:E,MATCH($C593,'Policy Characteristics'!$C:$C,0))),"",INDEX('Policy Characteristics'!E:E,MATCH($C593,'Policy Characteristics'!$C:$C,0)))</f>
        <v>indst CCS</v>
      </c>
      <c r="L593" s="205">
        <f>IF(ISBLANK(INDEX('Policy Characteristics'!F:F,MATCH($C593,'Policy Characteristics'!$C:$C,0))),"",INDEX('Policy Characteristics'!F:F,MATCH($C593,'Policy Characteristics'!$C:$C,0)))</f>
        <v>0</v>
      </c>
      <c r="M593" s="205">
        <f>IF(ISBLANK(INDEX('Policy Characteristics'!G:G,MATCH($C593,'Policy Characteristics'!$C:$C,0))),"",INDEX('Policy Characteristics'!G:G,MATCH($C593,'Policy Characteristics'!$C:$C,0)))</f>
        <v>1</v>
      </c>
      <c r="N593" s="205">
        <f>IF(ISBLANK(INDEX('Policy Characteristics'!H:H,MATCH($C593,'Policy Characteristics'!$C:$C,0))),"",INDEX('Policy Characteristics'!H:H,MATCH($C593,'Policy Characteristics'!$C:$C,0)))</f>
        <v>0.01</v>
      </c>
      <c r="O593" s="76" t="str">
        <f>IF(ISBLANK(INDEX('Policy Characteristics'!I:I,MATCH($C593,'Policy Characteristics'!$C:$C,0))),"",INDEX('Policy Characteristics'!I:I,MATCH($C593,'Policy Characteristics'!$C:$C,0)))</f>
        <v>% of CO2 captured</v>
      </c>
      <c r="P593" s="76" t="str">
        <f>IF(ISBLANK(INDEX('Policy Characteristics'!J:J,MATCH($C593,'Policy Characteristics'!$C:$C,0))),"",INDEX('Policy Characteristics'!J:J,MATCH($C593,'Policy Characteristics'!$C:$C,0)))</f>
        <v>**Description:** This policy specifies the fraction of CO2 emissions from industry that is captured and stored, above the amount predicted in the BAUlscenario. // **Guidance for setting values:** Very few CCS-equipped industrial facilities exist today, so in a scenario where industry does not transition to clean energy, a value over 20% is likely very optimistic.  However, in scenarios in which industry mostly or entirely transitions to clean energy (i.e. due to other policies, such as industrial fuel switching and industrial energy efficiency), CCS settings as high as 100% (to capture the small amount of residual CO2 emissions, such as process CO2 from the cement industry) may be very feasible.</v>
      </c>
      <c r="Q593" s="76" t="str">
        <f>IF(ISBLANK(INDEX('Policy Characteristics'!K:K,MATCH($C593,'Policy Characteristics'!$C:$C,0))),"",INDEX('Policy Characteristics'!K:K,MATCH($C593,'Policy Characteristics'!$C:$C,0)))</f>
        <v>ccs.html#ccs</v>
      </c>
      <c r="R593" s="76" t="str">
        <f>IF(ISBLANK(INDEX('Policy Characteristics'!L:L,MATCH($C593,'Policy Characteristics'!$C:$C,0))),"",INDEX('Policy Characteristics'!L:L,MATCH($C593,'Policy Characteristics'!$C:$C,0)))</f>
        <v>carbon-capture-and-sequestration.html</v>
      </c>
    </row>
    <row r="594" spans="1:18" x14ac:dyDescent="0.25">
      <c r="A594" s="76" t="str">
        <f>IF(ISBLANK(INDEX('Policy Characteristics'!A:A,MATCH($C594,'Policy Characteristics'!$C:$C,0))),"",INDEX('Policy Characteristics'!A:A,MATCH($C594,'Policy Characteristics'!$C:$C,0)))</f>
        <v>Industry</v>
      </c>
      <c r="B594" s="200" t="str">
        <f>IF(ISBLANK(INDEX('Policy Characteristics'!B:B,MATCH($C594,'Policy Characteristics'!$C:$C,0))),"",INDEX('Policy Characteristics'!B:B,MATCH($C594,'Policy Characteristics'!$C:$C,0)))</f>
        <v>Carbon Capture and Sequestration</v>
      </c>
      <c r="C594" s="76" t="str">
        <f t="shared" si="25"/>
        <v>Industry Sector Fraction of Potential Additional CCS Achieved</v>
      </c>
      <c r="D594" s="78" t="s">
        <v>1306</v>
      </c>
      <c r="E594" s="78" t="s">
        <v>1262</v>
      </c>
      <c r="F594" t="s">
        <v>1270</v>
      </c>
      <c r="G594" s="88" t="s">
        <v>1263</v>
      </c>
      <c r="H594" s="15">
        <v>920</v>
      </c>
      <c r="I594" s="213" t="s">
        <v>43</v>
      </c>
      <c r="J594" s="202" t="str">
        <f>IF(ISBLANK(INDEX('Policy Characteristics'!D:D,MATCH($C594,'Policy Characteristics'!$C:$C,0))),"",INDEX('Policy Characteristics'!D:D,MATCH($C594,'Policy Characteristics'!$C:$C,0)))</f>
        <v>Industry CCS</v>
      </c>
      <c r="K594" s="76" t="str">
        <f>IF(ISBLANK(INDEX('Policy Characteristics'!E:E,MATCH($C594,'Policy Characteristics'!$C:$C,0))),"",INDEX('Policy Characteristics'!E:E,MATCH($C594,'Policy Characteristics'!$C:$C,0)))</f>
        <v>indst CCS</v>
      </c>
      <c r="L594" s="205">
        <f>IF(ISBLANK(INDEX('Policy Characteristics'!F:F,MATCH($C594,'Policy Characteristics'!$C:$C,0))),"",INDEX('Policy Characteristics'!F:F,MATCH($C594,'Policy Characteristics'!$C:$C,0)))</f>
        <v>0</v>
      </c>
      <c r="M594" s="205">
        <f>IF(ISBLANK(INDEX('Policy Characteristics'!G:G,MATCH($C594,'Policy Characteristics'!$C:$C,0))),"",INDEX('Policy Characteristics'!G:G,MATCH($C594,'Policy Characteristics'!$C:$C,0)))</f>
        <v>1</v>
      </c>
      <c r="N594" s="205">
        <f>IF(ISBLANK(INDEX('Policy Characteristics'!H:H,MATCH($C594,'Policy Characteristics'!$C:$C,0))),"",INDEX('Policy Characteristics'!H:H,MATCH($C594,'Policy Characteristics'!$C:$C,0)))</f>
        <v>0.01</v>
      </c>
      <c r="O594" s="76" t="str">
        <f>IF(ISBLANK(INDEX('Policy Characteristics'!I:I,MATCH($C594,'Policy Characteristics'!$C:$C,0))),"",INDEX('Policy Characteristics'!I:I,MATCH($C594,'Policy Characteristics'!$C:$C,0)))</f>
        <v>% of CO2 captured</v>
      </c>
      <c r="P594" s="76" t="str">
        <f>IF(ISBLANK(INDEX('Policy Characteristics'!J:J,MATCH($C594,'Policy Characteristics'!$C:$C,0))),"",INDEX('Policy Characteristics'!J:J,MATCH($C594,'Policy Characteristics'!$C:$C,0)))</f>
        <v>**Description:** This policy specifies the fraction of CO2 emissions from industry that is captured and stored, above the amount predicted in the BAUlscenario. // **Guidance for setting values:** Very few CCS-equipped industrial facilities exist today, so in a scenario where industry does not transition to clean energy, a value over 20% is likely very optimistic.  However, in scenarios in which industry mostly or entirely transitions to clean energy (i.e. due to other policies, such as industrial fuel switching and industrial energy efficiency), CCS settings as high as 100% (to capture the small amount of residual CO2 emissions, such as process CO2 from the cement industry) may be very feasible.</v>
      </c>
      <c r="Q594" s="76" t="str">
        <f>IF(ISBLANK(INDEX('Policy Characteristics'!K:K,MATCH($C594,'Policy Characteristics'!$C:$C,0))),"",INDEX('Policy Characteristics'!K:K,MATCH($C594,'Policy Characteristics'!$C:$C,0)))</f>
        <v>ccs.html#ccs</v>
      </c>
      <c r="R594" s="76" t="str">
        <f>IF(ISBLANK(INDEX('Policy Characteristics'!L:L,MATCH($C594,'Policy Characteristics'!$C:$C,0))),"",INDEX('Policy Characteristics'!L:L,MATCH($C594,'Policy Characteristics'!$C:$C,0)))</f>
        <v>carbon-capture-and-sequestration.html</v>
      </c>
    </row>
    <row r="595" spans="1:18" x14ac:dyDescent="0.25">
      <c r="A595" s="76" t="str">
        <f>IF(ISBLANK(INDEX('Policy Characteristics'!A:A,MATCH($C595,'Policy Characteristics'!$C:$C,0))),"",INDEX('Policy Characteristics'!A:A,MATCH($C595,'Policy Characteristics'!$C:$C,0)))</f>
        <v>Industry</v>
      </c>
      <c r="B595" s="200" t="str">
        <f>IF(ISBLANK(INDEX('Policy Characteristics'!B:B,MATCH($C595,'Policy Characteristics'!$C:$C,0))),"",INDEX('Policy Characteristics'!B:B,MATCH($C595,'Policy Characteristics'!$C:$C,0)))</f>
        <v>Carbon Capture and Sequestration</v>
      </c>
      <c r="C595" s="76" t="str">
        <f t="shared" si="25"/>
        <v>Industry Sector Fraction of Potential Additional CCS Achieved</v>
      </c>
      <c r="D595" s="78" t="s">
        <v>1306</v>
      </c>
      <c r="E595" s="78" t="s">
        <v>772</v>
      </c>
      <c r="F595" t="s">
        <v>1270</v>
      </c>
      <c r="G595" s="88" t="s">
        <v>1264</v>
      </c>
      <c r="H595" s="15">
        <v>921</v>
      </c>
      <c r="I595" s="201" t="s">
        <v>44</v>
      </c>
      <c r="J595" s="202" t="str">
        <f>IF(ISBLANK(INDEX('Policy Characteristics'!D:D,MATCH($C595,'Policy Characteristics'!$C:$C,0))),"",INDEX('Policy Characteristics'!D:D,MATCH($C595,'Policy Characteristics'!$C:$C,0)))</f>
        <v>Industry CCS</v>
      </c>
      <c r="K595" s="76" t="str">
        <f>IF(ISBLANK(INDEX('Policy Characteristics'!E:E,MATCH($C595,'Policy Characteristics'!$C:$C,0))),"",INDEX('Policy Characteristics'!E:E,MATCH($C595,'Policy Characteristics'!$C:$C,0)))</f>
        <v>indst CCS</v>
      </c>
      <c r="L595" s="205">
        <f>IF(ISBLANK(INDEX('Policy Characteristics'!F:F,MATCH($C595,'Policy Characteristics'!$C:$C,0))),"",INDEX('Policy Characteristics'!F:F,MATCH($C595,'Policy Characteristics'!$C:$C,0)))</f>
        <v>0</v>
      </c>
      <c r="M595" s="205">
        <f>IF(ISBLANK(INDEX('Policy Characteristics'!G:G,MATCH($C595,'Policy Characteristics'!$C:$C,0))),"",INDEX('Policy Characteristics'!G:G,MATCH($C595,'Policy Characteristics'!$C:$C,0)))</f>
        <v>1</v>
      </c>
      <c r="N595" s="205">
        <f>IF(ISBLANK(INDEX('Policy Characteristics'!H:H,MATCH($C595,'Policy Characteristics'!$C:$C,0))),"",INDEX('Policy Characteristics'!H:H,MATCH($C595,'Policy Characteristics'!$C:$C,0)))</f>
        <v>0.01</v>
      </c>
      <c r="O595" s="76" t="str">
        <f>IF(ISBLANK(INDEX('Policy Characteristics'!I:I,MATCH($C595,'Policy Characteristics'!$C:$C,0))),"",INDEX('Policy Characteristics'!I:I,MATCH($C595,'Policy Characteristics'!$C:$C,0)))</f>
        <v>% of CO2 captured</v>
      </c>
      <c r="P595" s="76" t="str">
        <f>IF(ISBLANK(INDEX('Policy Characteristics'!J:J,MATCH($C595,'Policy Characteristics'!$C:$C,0))),"",INDEX('Policy Characteristics'!J:J,MATCH($C595,'Policy Characteristics'!$C:$C,0)))</f>
        <v>**Description:** This policy specifies the fraction of CO2 emissions from industry that is captured and stored, above the amount predicted in the BAUlscenario. // **Guidance for setting values:** Very few CCS-equipped industrial facilities exist today, so in a scenario where industry does not transition to clean energy, a value over 20% is likely very optimistic.  However, in scenarios in which industry mostly or entirely transitions to clean energy (i.e. due to other policies, such as industrial fuel switching and industrial energy efficiency), CCS settings as high as 100% (to capture the small amount of residual CO2 emissions, such as process CO2 from the cement industry) may be very feasible.</v>
      </c>
      <c r="Q595" s="76" t="str">
        <f>IF(ISBLANK(INDEX('Policy Characteristics'!K:K,MATCH($C595,'Policy Characteristics'!$C:$C,0))),"",INDEX('Policy Characteristics'!K:K,MATCH($C595,'Policy Characteristics'!$C:$C,0)))</f>
        <v>ccs.html#ccs</v>
      </c>
      <c r="R595" s="76" t="str">
        <f>IF(ISBLANK(INDEX('Policy Characteristics'!L:L,MATCH($C595,'Policy Characteristics'!$C:$C,0))),"",INDEX('Policy Characteristics'!L:L,MATCH($C595,'Policy Characteristics'!$C:$C,0)))</f>
        <v>carbon-capture-and-sequestration.html</v>
      </c>
    </row>
    <row r="596" spans="1:18" x14ac:dyDescent="0.25">
      <c r="A596" s="76" t="str">
        <f>IF(ISBLANK(INDEX('Policy Characteristics'!A:A,MATCH($C596,'Policy Characteristics'!$C:$C,0))),"",INDEX('Policy Characteristics'!A:A,MATCH($C596,'Policy Characteristics'!$C:$C,0)))</f>
        <v>Industry</v>
      </c>
      <c r="B596" s="200" t="str">
        <f>IF(ISBLANK(INDEX('Policy Characteristics'!B:B,MATCH($C596,'Policy Characteristics'!$C:$C,0))),"",INDEX('Policy Characteristics'!B:B,MATCH($C596,'Policy Characteristics'!$C:$C,0)))</f>
        <v>Carbon Capture and Sequestration</v>
      </c>
      <c r="C596" s="76" t="str">
        <f t="shared" si="25"/>
        <v>Industry Sector Fraction of Potential Additional CCS Achieved</v>
      </c>
      <c r="D596" s="78" t="s">
        <v>1307</v>
      </c>
      <c r="E596" s="78" t="s">
        <v>1262</v>
      </c>
      <c r="F596" t="s">
        <v>1271</v>
      </c>
      <c r="G596" s="88" t="s">
        <v>1263</v>
      </c>
      <c r="H596" s="15">
        <v>922</v>
      </c>
      <c r="I596" s="213" t="s">
        <v>43</v>
      </c>
      <c r="J596" s="202" t="str">
        <f>IF(ISBLANK(INDEX('Policy Characteristics'!D:D,MATCH($C596,'Policy Characteristics'!$C:$C,0))),"",INDEX('Policy Characteristics'!D:D,MATCH($C596,'Policy Characteristics'!$C:$C,0)))</f>
        <v>Industry CCS</v>
      </c>
      <c r="K596" s="76" t="str">
        <f>IF(ISBLANK(INDEX('Policy Characteristics'!E:E,MATCH($C596,'Policy Characteristics'!$C:$C,0))),"",INDEX('Policy Characteristics'!E:E,MATCH($C596,'Policy Characteristics'!$C:$C,0)))</f>
        <v>indst CCS</v>
      </c>
      <c r="L596" s="205">
        <f>IF(ISBLANK(INDEX('Policy Characteristics'!F:F,MATCH($C596,'Policy Characteristics'!$C:$C,0))),"",INDEX('Policy Characteristics'!F:F,MATCH($C596,'Policy Characteristics'!$C:$C,0)))</f>
        <v>0</v>
      </c>
      <c r="M596" s="205">
        <f>IF(ISBLANK(INDEX('Policy Characteristics'!G:G,MATCH($C596,'Policy Characteristics'!$C:$C,0))),"",INDEX('Policy Characteristics'!G:G,MATCH($C596,'Policy Characteristics'!$C:$C,0)))</f>
        <v>1</v>
      </c>
      <c r="N596" s="205">
        <f>IF(ISBLANK(INDEX('Policy Characteristics'!H:H,MATCH($C596,'Policy Characteristics'!$C:$C,0))),"",INDEX('Policy Characteristics'!H:H,MATCH($C596,'Policy Characteristics'!$C:$C,0)))</f>
        <v>0.01</v>
      </c>
      <c r="O596" s="76" t="str">
        <f>IF(ISBLANK(INDEX('Policy Characteristics'!I:I,MATCH($C596,'Policy Characteristics'!$C:$C,0))),"",INDEX('Policy Characteristics'!I:I,MATCH($C596,'Policy Characteristics'!$C:$C,0)))</f>
        <v>% of CO2 captured</v>
      </c>
      <c r="P596" s="76" t="str">
        <f>IF(ISBLANK(INDEX('Policy Characteristics'!J:J,MATCH($C596,'Policy Characteristics'!$C:$C,0))),"",INDEX('Policy Characteristics'!J:J,MATCH($C596,'Policy Characteristics'!$C:$C,0)))</f>
        <v>**Description:** This policy specifies the fraction of CO2 emissions from industry that is captured and stored, above the amount predicted in the BAUlscenario. // **Guidance for setting values:** Very few CCS-equipped industrial facilities exist today, so in a scenario where industry does not transition to clean energy, a value over 20% is likely very optimistic.  However, in scenarios in which industry mostly or entirely transitions to clean energy (i.e. due to other policies, such as industrial fuel switching and industrial energy efficiency), CCS settings as high as 100% (to capture the small amount of residual CO2 emissions, such as process CO2 from the cement industry) may be very feasible.</v>
      </c>
      <c r="Q596" s="76" t="str">
        <f>IF(ISBLANK(INDEX('Policy Characteristics'!K:K,MATCH($C596,'Policy Characteristics'!$C:$C,0))),"",INDEX('Policy Characteristics'!K:K,MATCH($C596,'Policy Characteristics'!$C:$C,0)))</f>
        <v>ccs.html#ccs</v>
      </c>
      <c r="R596" s="76" t="str">
        <f>IF(ISBLANK(INDEX('Policy Characteristics'!L:L,MATCH($C596,'Policy Characteristics'!$C:$C,0))),"",INDEX('Policy Characteristics'!L:L,MATCH($C596,'Policy Characteristics'!$C:$C,0)))</f>
        <v>carbon-capture-and-sequestration.html</v>
      </c>
    </row>
    <row r="597" spans="1:18" x14ac:dyDescent="0.25">
      <c r="A597" s="76" t="str">
        <f>IF(ISBLANK(INDEX('Policy Characteristics'!A:A,MATCH($C597,'Policy Characteristics'!$C:$C,0))),"",INDEX('Policy Characteristics'!A:A,MATCH($C597,'Policy Characteristics'!$C:$C,0)))</f>
        <v>Industry</v>
      </c>
      <c r="B597" s="200" t="str">
        <f>IF(ISBLANK(INDEX('Policy Characteristics'!B:B,MATCH($C597,'Policy Characteristics'!$C:$C,0))),"",INDEX('Policy Characteristics'!B:B,MATCH($C597,'Policy Characteristics'!$C:$C,0)))</f>
        <v>Carbon Capture and Sequestration</v>
      </c>
      <c r="C597" s="76" t="str">
        <f t="shared" si="25"/>
        <v>Industry Sector Fraction of Potential Additional CCS Achieved</v>
      </c>
      <c r="D597" s="78" t="s">
        <v>1307</v>
      </c>
      <c r="E597" s="78" t="s">
        <v>772</v>
      </c>
      <c r="F597" t="s">
        <v>1271</v>
      </c>
      <c r="G597" s="88" t="s">
        <v>1264</v>
      </c>
      <c r="H597" s="15">
        <v>923</v>
      </c>
      <c r="I597" s="201" t="s">
        <v>44</v>
      </c>
      <c r="J597" s="202" t="str">
        <f>IF(ISBLANK(INDEX('Policy Characteristics'!D:D,MATCH($C597,'Policy Characteristics'!$C:$C,0))),"",INDEX('Policy Characteristics'!D:D,MATCH($C597,'Policy Characteristics'!$C:$C,0)))</f>
        <v>Industry CCS</v>
      </c>
      <c r="K597" s="76" t="str">
        <f>IF(ISBLANK(INDEX('Policy Characteristics'!E:E,MATCH($C597,'Policy Characteristics'!$C:$C,0))),"",INDEX('Policy Characteristics'!E:E,MATCH($C597,'Policy Characteristics'!$C:$C,0)))</f>
        <v>indst CCS</v>
      </c>
      <c r="L597" s="205">
        <f>IF(ISBLANK(INDEX('Policy Characteristics'!F:F,MATCH($C597,'Policy Characteristics'!$C:$C,0))),"",INDEX('Policy Characteristics'!F:F,MATCH($C597,'Policy Characteristics'!$C:$C,0)))</f>
        <v>0</v>
      </c>
      <c r="M597" s="205">
        <f>IF(ISBLANK(INDEX('Policy Characteristics'!G:G,MATCH($C597,'Policy Characteristics'!$C:$C,0))),"",INDEX('Policy Characteristics'!G:G,MATCH($C597,'Policy Characteristics'!$C:$C,0)))</f>
        <v>1</v>
      </c>
      <c r="N597" s="205">
        <f>IF(ISBLANK(INDEX('Policy Characteristics'!H:H,MATCH($C597,'Policy Characteristics'!$C:$C,0))),"",INDEX('Policy Characteristics'!H:H,MATCH($C597,'Policy Characteristics'!$C:$C,0)))</f>
        <v>0.01</v>
      </c>
      <c r="O597" s="76" t="str">
        <f>IF(ISBLANK(INDEX('Policy Characteristics'!I:I,MATCH($C597,'Policy Characteristics'!$C:$C,0))),"",INDEX('Policy Characteristics'!I:I,MATCH($C597,'Policy Characteristics'!$C:$C,0)))</f>
        <v>% of CO2 captured</v>
      </c>
      <c r="P597" s="76" t="str">
        <f>IF(ISBLANK(INDEX('Policy Characteristics'!J:J,MATCH($C597,'Policy Characteristics'!$C:$C,0))),"",INDEX('Policy Characteristics'!J:J,MATCH($C597,'Policy Characteristics'!$C:$C,0)))</f>
        <v>**Description:** This policy specifies the fraction of CO2 emissions from industry that is captured and stored, above the amount predicted in the BAUlscenario. // **Guidance for setting values:** Very few CCS-equipped industrial facilities exist today, so in a scenario where industry does not transition to clean energy, a value over 20% is likely very optimistic.  However, in scenarios in which industry mostly or entirely transitions to clean energy (i.e. due to other policies, such as industrial fuel switching and industrial energy efficiency), CCS settings as high as 100% (to capture the small amount of residual CO2 emissions, such as process CO2 from the cement industry) may be very feasible.</v>
      </c>
      <c r="Q597" s="76" t="str">
        <f>IF(ISBLANK(INDEX('Policy Characteristics'!K:K,MATCH($C597,'Policy Characteristics'!$C:$C,0))),"",INDEX('Policy Characteristics'!K:K,MATCH($C597,'Policy Characteristics'!$C:$C,0)))</f>
        <v>ccs.html#ccs</v>
      </c>
      <c r="R597" s="76" t="str">
        <f>IF(ISBLANK(INDEX('Policy Characteristics'!L:L,MATCH($C597,'Policy Characteristics'!$C:$C,0))),"",INDEX('Policy Characteristics'!L:L,MATCH($C597,'Policy Characteristics'!$C:$C,0)))</f>
        <v>carbon-capture-and-sequestration.html</v>
      </c>
    </row>
    <row r="598" spans="1:18" x14ac:dyDescent="0.25">
      <c r="A598" s="76" t="str">
        <f>IF(ISBLANK(INDEX('Policy Characteristics'!A:A,MATCH($C598,'Policy Characteristics'!$C:$C,0))),"",INDEX('Policy Characteristics'!A:A,MATCH($C598,'Policy Characteristics'!$C:$C,0)))</f>
        <v>Industry</v>
      </c>
      <c r="B598" s="200" t="str">
        <f>IF(ISBLANK(INDEX('Policy Characteristics'!B:B,MATCH($C598,'Policy Characteristics'!$C:$C,0))),"",INDEX('Policy Characteristics'!B:B,MATCH($C598,'Policy Characteristics'!$C:$C,0)))</f>
        <v>Carbon Capture and Sequestration</v>
      </c>
      <c r="C598" s="76" t="str">
        <f t="shared" si="25"/>
        <v>Industry Sector Fraction of Potential Additional CCS Achieved</v>
      </c>
      <c r="D598" s="78" t="s">
        <v>1308</v>
      </c>
      <c r="E598" s="78" t="s">
        <v>1262</v>
      </c>
      <c r="F598" t="s">
        <v>1272</v>
      </c>
      <c r="G598" s="88" t="s">
        <v>1263</v>
      </c>
      <c r="H598" s="15">
        <v>924</v>
      </c>
      <c r="I598" s="213" t="s">
        <v>43</v>
      </c>
      <c r="J598" s="202" t="str">
        <f>IF(ISBLANK(INDEX('Policy Characteristics'!D:D,MATCH($C598,'Policy Characteristics'!$C:$C,0))),"",INDEX('Policy Characteristics'!D:D,MATCH($C598,'Policy Characteristics'!$C:$C,0)))</f>
        <v>Industry CCS</v>
      </c>
      <c r="K598" s="76" t="str">
        <f>IF(ISBLANK(INDEX('Policy Characteristics'!E:E,MATCH($C598,'Policy Characteristics'!$C:$C,0))),"",INDEX('Policy Characteristics'!E:E,MATCH($C598,'Policy Characteristics'!$C:$C,0)))</f>
        <v>indst CCS</v>
      </c>
      <c r="L598" s="205">
        <f>IF(ISBLANK(INDEX('Policy Characteristics'!F:F,MATCH($C598,'Policy Characteristics'!$C:$C,0))),"",INDEX('Policy Characteristics'!F:F,MATCH($C598,'Policy Characteristics'!$C:$C,0)))</f>
        <v>0</v>
      </c>
      <c r="M598" s="205">
        <f>IF(ISBLANK(INDEX('Policy Characteristics'!G:G,MATCH($C598,'Policy Characteristics'!$C:$C,0))),"",INDEX('Policy Characteristics'!G:G,MATCH($C598,'Policy Characteristics'!$C:$C,0)))</f>
        <v>1</v>
      </c>
      <c r="N598" s="205">
        <f>IF(ISBLANK(INDEX('Policy Characteristics'!H:H,MATCH($C598,'Policy Characteristics'!$C:$C,0))),"",INDEX('Policy Characteristics'!H:H,MATCH($C598,'Policy Characteristics'!$C:$C,0)))</f>
        <v>0.01</v>
      </c>
      <c r="O598" s="76" t="str">
        <f>IF(ISBLANK(INDEX('Policy Characteristics'!I:I,MATCH($C598,'Policy Characteristics'!$C:$C,0))),"",INDEX('Policy Characteristics'!I:I,MATCH($C598,'Policy Characteristics'!$C:$C,0)))</f>
        <v>% of CO2 captured</v>
      </c>
      <c r="P598" s="76" t="str">
        <f>IF(ISBLANK(INDEX('Policy Characteristics'!J:J,MATCH($C598,'Policy Characteristics'!$C:$C,0))),"",INDEX('Policy Characteristics'!J:J,MATCH($C598,'Policy Characteristics'!$C:$C,0)))</f>
        <v>**Description:** This policy specifies the fraction of CO2 emissions from industry that is captured and stored, above the amount predicted in the BAUlscenario. // **Guidance for setting values:** Very few CCS-equipped industrial facilities exist today, so in a scenario where industry does not transition to clean energy, a value over 20% is likely very optimistic.  However, in scenarios in which industry mostly or entirely transitions to clean energy (i.e. due to other policies, such as industrial fuel switching and industrial energy efficiency), CCS settings as high as 100% (to capture the small amount of residual CO2 emissions, such as process CO2 from the cement industry) may be very feasible.</v>
      </c>
      <c r="Q598" s="76" t="str">
        <f>IF(ISBLANK(INDEX('Policy Characteristics'!K:K,MATCH($C598,'Policy Characteristics'!$C:$C,0))),"",INDEX('Policy Characteristics'!K:K,MATCH($C598,'Policy Characteristics'!$C:$C,0)))</f>
        <v>ccs.html#ccs</v>
      </c>
      <c r="R598" s="76" t="str">
        <f>IF(ISBLANK(INDEX('Policy Characteristics'!L:L,MATCH($C598,'Policy Characteristics'!$C:$C,0))),"",INDEX('Policy Characteristics'!L:L,MATCH($C598,'Policy Characteristics'!$C:$C,0)))</f>
        <v>carbon-capture-and-sequestration.html</v>
      </c>
    </row>
    <row r="599" spans="1:18" x14ac:dyDescent="0.25">
      <c r="A599" s="76" t="str">
        <f>IF(ISBLANK(INDEX('Policy Characteristics'!A:A,MATCH($C599,'Policy Characteristics'!$C:$C,0))),"",INDEX('Policy Characteristics'!A:A,MATCH($C599,'Policy Characteristics'!$C:$C,0)))</f>
        <v>Industry</v>
      </c>
      <c r="B599" s="200" t="str">
        <f>IF(ISBLANK(INDEX('Policy Characteristics'!B:B,MATCH($C599,'Policy Characteristics'!$C:$C,0))),"",INDEX('Policy Characteristics'!B:B,MATCH($C599,'Policy Characteristics'!$C:$C,0)))</f>
        <v>Carbon Capture and Sequestration</v>
      </c>
      <c r="C599" s="76" t="str">
        <f t="shared" si="25"/>
        <v>Industry Sector Fraction of Potential Additional CCS Achieved</v>
      </c>
      <c r="D599" s="78" t="s">
        <v>1308</v>
      </c>
      <c r="E599" s="78" t="s">
        <v>772</v>
      </c>
      <c r="F599" t="s">
        <v>1272</v>
      </c>
      <c r="G599" s="88" t="s">
        <v>1264</v>
      </c>
      <c r="H599" s="15">
        <v>925</v>
      </c>
      <c r="I599" s="201" t="s">
        <v>43</v>
      </c>
      <c r="J599" s="202" t="str">
        <f>IF(ISBLANK(INDEX('Policy Characteristics'!D:D,MATCH($C599,'Policy Characteristics'!$C:$C,0))),"",INDEX('Policy Characteristics'!D:D,MATCH($C599,'Policy Characteristics'!$C:$C,0)))</f>
        <v>Industry CCS</v>
      </c>
      <c r="K599" s="76" t="str">
        <f>IF(ISBLANK(INDEX('Policy Characteristics'!E:E,MATCH($C599,'Policy Characteristics'!$C:$C,0))),"",INDEX('Policy Characteristics'!E:E,MATCH($C599,'Policy Characteristics'!$C:$C,0)))</f>
        <v>indst CCS</v>
      </c>
      <c r="L599" s="205">
        <f>IF(ISBLANK(INDEX('Policy Characteristics'!F:F,MATCH($C599,'Policy Characteristics'!$C:$C,0))),"",INDEX('Policy Characteristics'!F:F,MATCH($C599,'Policy Characteristics'!$C:$C,0)))</f>
        <v>0</v>
      </c>
      <c r="M599" s="205">
        <f>IF(ISBLANK(INDEX('Policy Characteristics'!G:G,MATCH($C599,'Policy Characteristics'!$C:$C,0))),"",INDEX('Policy Characteristics'!G:G,MATCH($C599,'Policy Characteristics'!$C:$C,0)))</f>
        <v>1</v>
      </c>
      <c r="N599" s="205">
        <f>IF(ISBLANK(INDEX('Policy Characteristics'!H:H,MATCH($C599,'Policy Characteristics'!$C:$C,0))),"",INDEX('Policy Characteristics'!H:H,MATCH($C599,'Policy Characteristics'!$C:$C,0)))</f>
        <v>0.01</v>
      </c>
      <c r="O599" s="76" t="str">
        <f>IF(ISBLANK(INDEX('Policy Characteristics'!I:I,MATCH($C599,'Policy Characteristics'!$C:$C,0))),"",INDEX('Policy Characteristics'!I:I,MATCH($C599,'Policy Characteristics'!$C:$C,0)))</f>
        <v>% of CO2 captured</v>
      </c>
      <c r="P599" s="76" t="str">
        <f>IF(ISBLANK(INDEX('Policy Characteristics'!J:J,MATCH($C599,'Policy Characteristics'!$C:$C,0))),"",INDEX('Policy Characteristics'!J:J,MATCH($C599,'Policy Characteristics'!$C:$C,0)))</f>
        <v>**Description:** This policy specifies the fraction of CO2 emissions from industry that is captured and stored, above the amount predicted in the BAUlscenario. // **Guidance for setting values:** Very few CCS-equipped industrial facilities exist today, so in a scenario where industry does not transition to clean energy, a value over 20% is likely very optimistic.  However, in scenarios in which industry mostly or entirely transitions to clean energy (i.e. due to other policies, such as industrial fuel switching and industrial energy efficiency), CCS settings as high as 100% (to capture the small amount of residual CO2 emissions, such as process CO2 from the cement industry) may be very feasible.</v>
      </c>
      <c r="Q599" s="76" t="str">
        <f>IF(ISBLANK(INDEX('Policy Characteristics'!K:K,MATCH($C599,'Policy Characteristics'!$C:$C,0))),"",INDEX('Policy Characteristics'!K:K,MATCH($C599,'Policy Characteristics'!$C:$C,0)))</f>
        <v>ccs.html#ccs</v>
      </c>
      <c r="R599" s="76" t="str">
        <f>IF(ISBLANK(INDEX('Policy Characteristics'!L:L,MATCH($C599,'Policy Characteristics'!$C:$C,0))),"",INDEX('Policy Characteristics'!L:L,MATCH($C599,'Policy Characteristics'!$C:$C,0)))</f>
        <v>carbon-capture-and-sequestration.html</v>
      </c>
    </row>
    <row r="600" spans="1:18" x14ac:dyDescent="0.25">
      <c r="A600" s="76" t="str">
        <f>IF(ISBLANK(INDEX('Policy Characteristics'!A:A,MATCH($C600,'Policy Characteristics'!$C:$C,0))),"",INDEX('Policy Characteristics'!A:A,MATCH($C600,'Policy Characteristics'!$C:$C,0)))</f>
        <v>Industry</v>
      </c>
      <c r="B600" s="200" t="str">
        <f>IF(ISBLANK(INDEX('Policy Characteristics'!B:B,MATCH($C600,'Policy Characteristics'!$C:$C,0))),"",INDEX('Policy Characteristics'!B:B,MATCH($C600,'Policy Characteristics'!$C:$C,0)))</f>
        <v>Carbon Capture and Sequestration</v>
      </c>
      <c r="C600" s="76" t="str">
        <f t="shared" si="25"/>
        <v>Industry Sector Fraction of Potential Additional CCS Achieved</v>
      </c>
      <c r="D600" s="78" t="s">
        <v>1309</v>
      </c>
      <c r="E600" s="78" t="s">
        <v>1262</v>
      </c>
      <c r="F600" t="s">
        <v>819</v>
      </c>
      <c r="G600" s="88" t="s">
        <v>1263</v>
      </c>
      <c r="H600" s="15">
        <v>926</v>
      </c>
      <c r="I600" s="213" t="s">
        <v>43</v>
      </c>
      <c r="J600" s="202" t="str">
        <f>IF(ISBLANK(INDEX('Policy Characteristics'!D:D,MATCH($C600,'Policy Characteristics'!$C:$C,0))),"",INDEX('Policy Characteristics'!D:D,MATCH($C600,'Policy Characteristics'!$C:$C,0)))</f>
        <v>Industry CCS</v>
      </c>
      <c r="K600" s="76" t="str">
        <f>IF(ISBLANK(INDEX('Policy Characteristics'!E:E,MATCH($C600,'Policy Characteristics'!$C:$C,0))),"",INDEX('Policy Characteristics'!E:E,MATCH($C600,'Policy Characteristics'!$C:$C,0)))</f>
        <v>indst CCS</v>
      </c>
      <c r="L600" s="205">
        <f>IF(ISBLANK(INDEX('Policy Characteristics'!F:F,MATCH($C600,'Policy Characteristics'!$C:$C,0))),"",INDEX('Policy Characteristics'!F:F,MATCH($C600,'Policy Characteristics'!$C:$C,0)))</f>
        <v>0</v>
      </c>
      <c r="M600" s="205">
        <f>IF(ISBLANK(INDEX('Policy Characteristics'!G:G,MATCH($C600,'Policy Characteristics'!$C:$C,0))),"",INDEX('Policy Characteristics'!G:G,MATCH($C600,'Policy Characteristics'!$C:$C,0)))</f>
        <v>1</v>
      </c>
      <c r="N600" s="205">
        <f>IF(ISBLANK(INDEX('Policy Characteristics'!H:H,MATCH($C600,'Policy Characteristics'!$C:$C,0))),"",INDEX('Policy Characteristics'!H:H,MATCH($C600,'Policy Characteristics'!$C:$C,0)))</f>
        <v>0.01</v>
      </c>
      <c r="O600" s="76" t="str">
        <f>IF(ISBLANK(INDEX('Policy Characteristics'!I:I,MATCH($C600,'Policy Characteristics'!$C:$C,0))),"",INDEX('Policy Characteristics'!I:I,MATCH($C600,'Policy Characteristics'!$C:$C,0)))</f>
        <v>% of CO2 captured</v>
      </c>
      <c r="P600" s="76" t="str">
        <f>IF(ISBLANK(INDEX('Policy Characteristics'!J:J,MATCH($C600,'Policy Characteristics'!$C:$C,0))),"",INDEX('Policy Characteristics'!J:J,MATCH($C600,'Policy Characteristics'!$C:$C,0)))</f>
        <v>**Description:** This policy specifies the fraction of CO2 emissions from industry that is captured and stored, above the amount predicted in the BAUlscenario. // **Guidance for setting values:** Very few CCS-equipped industrial facilities exist today, so in a scenario where industry does not transition to clean energy, a value over 20% is likely very optimistic.  However, in scenarios in which industry mostly or entirely transitions to clean energy (i.e. due to other policies, such as industrial fuel switching and industrial energy efficiency), CCS settings as high as 100% (to capture the small amount of residual CO2 emissions, such as process CO2 from the cement industry) may be very feasible.</v>
      </c>
      <c r="Q600" s="76" t="str">
        <f>IF(ISBLANK(INDEX('Policy Characteristics'!K:K,MATCH($C600,'Policy Characteristics'!$C:$C,0))),"",INDEX('Policy Characteristics'!K:K,MATCH($C600,'Policy Characteristics'!$C:$C,0)))</f>
        <v>ccs.html#ccs</v>
      </c>
      <c r="R600" s="76" t="str">
        <f>IF(ISBLANK(INDEX('Policy Characteristics'!L:L,MATCH($C600,'Policy Characteristics'!$C:$C,0))),"",INDEX('Policy Characteristics'!L:L,MATCH($C600,'Policy Characteristics'!$C:$C,0)))</f>
        <v>carbon-capture-and-sequestration.html</v>
      </c>
    </row>
    <row r="601" spans="1:18" x14ac:dyDescent="0.25">
      <c r="A601" s="76" t="str">
        <f>IF(ISBLANK(INDEX('Policy Characteristics'!A:A,MATCH($C601,'Policy Characteristics'!$C:$C,0))),"",INDEX('Policy Characteristics'!A:A,MATCH($C601,'Policy Characteristics'!$C:$C,0)))</f>
        <v>Industry</v>
      </c>
      <c r="B601" s="200" t="str">
        <f>IF(ISBLANK(INDEX('Policy Characteristics'!B:B,MATCH($C601,'Policy Characteristics'!$C:$C,0))),"",INDEX('Policy Characteristics'!B:B,MATCH($C601,'Policy Characteristics'!$C:$C,0)))</f>
        <v>Carbon Capture and Sequestration</v>
      </c>
      <c r="C601" s="76" t="str">
        <f t="shared" si="25"/>
        <v>Industry Sector Fraction of Potential Additional CCS Achieved</v>
      </c>
      <c r="D601" s="78" t="s">
        <v>1309</v>
      </c>
      <c r="E601" s="78" t="s">
        <v>772</v>
      </c>
      <c r="F601" t="s">
        <v>819</v>
      </c>
      <c r="G601" s="88" t="s">
        <v>1264</v>
      </c>
      <c r="H601" s="15">
        <v>927</v>
      </c>
      <c r="I601" s="213" t="s">
        <v>43</v>
      </c>
      <c r="J601" s="202" t="str">
        <f>IF(ISBLANK(INDEX('Policy Characteristics'!D:D,MATCH($C601,'Policy Characteristics'!$C:$C,0))),"",INDEX('Policy Characteristics'!D:D,MATCH($C601,'Policy Characteristics'!$C:$C,0)))</f>
        <v>Industry CCS</v>
      </c>
      <c r="K601" s="76" t="str">
        <f>IF(ISBLANK(INDEX('Policy Characteristics'!E:E,MATCH($C601,'Policy Characteristics'!$C:$C,0))),"",INDEX('Policy Characteristics'!E:E,MATCH($C601,'Policy Characteristics'!$C:$C,0)))</f>
        <v>indst CCS</v>
      </c>
      <c r="L601" s="205">
        <f>IF(ISBLANK(INDEX('Policy Characteristics'!F:F,MATCH($C601,'Policy Characteristics'!$C:$C,0))),"",INDEX('Policy Characteristics'!F:F,MATCH($C601,'Policy Characteristics'!$C:$C,0)))</f>
        <v>0</v>
      </c>
      <c r="M601" s="205">
        <f>IF(ISBLANK(INDEX('Policy Characteristics'!G:G,MATCH($C601,'Policy Characteristics'!$C:$C,0))),"",INDEX('Policy Characteristics'!G:G,MATCH($C601,'Policy Characteristics'!$C:$C,0)))</f>
        <v>1</v>
      </c>
      <c r="N601" s="205">
        <f>IF(ISBLANK(INDEX('Policy Characteristics'!H:H,MATCH($C601,'Policy Characteristics'!$C:$C,0))),"",INDEX('Policy Characteristics'!H:H,MATCH($C601,'Policy Characteristics'!$C:$C,0)))</f>
        <v>0.01</v>
      </c>
      <c r="O601" s="76" t="str">
        <f>IF(ISBLANK(INDEX('Policy Characteristics'!I:I,MATCH($C601,'Policy Characteristics'!$C:$C,0))),"",INDEX('Policy Characteristics'!I:I,MATCH($C601,'Policy Characteristics'!$C:$C,0)))</f>
        <v>% of CO2 captured</v>
      </c>
      <c r="P601" s="76" t="str">
        <f>IF(ISBLANK(INDEX('Policy Characteristics'!J:J,MATCH($C601,'Policy Characteristics'!$C:$C,0))),"",INDEX('Policy Characteristics'!J:J,MATCH($C601,'Policy Characteristics'!$C:$C,0)))</f>
        <v>**Description:** This policy specifies the fraction of CO2 emissions from industry that is captured and stored, above the amount predicted in the BAUlscenario. // **Guidance for setting values:** Very few CCS-equipped industrial facilities exist today, so in a scenario where industry does not transition to clean energy, a value over 20% is likely very optimistic.  However, in scenarios in which industry mostly or entirely transitions to clean energy (i.e. due to other policies, such as industrial fuel switching and industrial energy efficiency), CCS settings as high as 100% (to capture the small amount of residual CO2 emissions, such as process CO2 from the cement industry) may be very feasible.</v>
      </c>
      <c r="Q601" s="76" t="str">
        <f>IF(ISBLANK(INDEX('Policy Characteristics'!K:K,MATCH($C601,'Policy Characteristics'!$C:$C,0))),"",INDEX('Policy Characteristics'!K:K,MATCH($C601,'Policy Characteristics'!$C:$C,0)))</f>
        <v>ccs.html#ccs</v>
      </c>
      <c r="R601" s="76" t="str">
        <f>IF(ISBLANK(INDEX('Policy Characteristics'!L:L,MATCH($C601,'Policy Characteristics'!$C:$C,0))),"",INDEX('Policy Characteristics'!L:L,MATCH($C601,'Policy Characteristics'!$C:$C,0)))</f>
        <v>carbon-capture-and-sequestration.html</v>
      </c>
    </row>
    <row r="602" spans="1:18" x14ac:dyDescent="0.25">
      <c r="A602" s="76" t="str">
        <f>IF(ISBLANK(INDEX('Policy Characteristics'!A:A,MATCH($C602,'Policy Characteristics'!$C:$C,0))),"",INDEX('Policy Characteristics'!A:A,MATCH($C602,'Policy Characteristics'!$C:$C,0)))</f>
        <v>Industry</v>
      </c>
      <c r="B602" s="200" t="str">
        <f>IF(ISBLANK(INDEX('Policy Characteristics'!B:B,MATCH($C602,'Policy Characteristics'!$C:$C,0))),"",INDEX('Policy Characteristics'!B:B,MATCH($C602,'Policy Characteristics'!$C:$C,0)))</f>
        <v>Carbon Capture and Sequestration</v>
      </c>
      <c r="C602" s="76" t="str">
        <f t="shared" si="25"/>
        <v>Industry Sector Fraction of Potential Additional CCS Achieved</v>
      </c>
      <c r="D602" s="78" t="s">
        <v>1310</v>
      </c>
      <c r="E602" s="78" t="s">
        <v>1262</v>
      </c>
      <c r="F602" t="s">
        <v>1273</v>
      </c>
      <c r="G602" s="88" t="s">
        <v>1263</v>
      </c>
      <c r="H602" s="15">
        <v>928</v>
      </c>
      <c r="I602" s="213" t="s">
        <v>43</v>
      </c>
      <c r="J602" s="202" t="str">
        <f>IF(ISBLANK(INDEX('Policy Characteristics'!D:D,MATCH($C602,'Policy Characteristics'!$C:$C,0))),"",INDEX('Policy Characteristics'!D:D,MATCH($C602,'Policy Characteristics'!$C:$C,0)))</f>
        <v>Industry CCS</v>
      </c>
      <c r="K602" s="76" t="str">
        <f>IF(ISBLANK(INDEX('Policy Characteristics'!E:E,MATCH($C602,'Policy Characteristics'!$C:$C,0))),"",INDEX('Policy Characteristics'!E:E,MATCH($C602,'Policy Characteristics'!$C:$C,0)))</f>
        <v>indst CCS</v>
      </c>
      <c r="L602" s="205">
        <f>IF(ISBLANK(INDEX('Policy Characteristics'!F:F,MATCH($C602,'Policy Characteristics'!$C:$C,0))),"",INDEX('Policy Characteristics'!F:F,MATCH($C602,'Policy Characteristics'!$C:$C,0)))</f>
        <v>0</v>
      </c>
      <c r="M602" s="205">
        <f>IF(ISBLANK(INDEX('Policy Characteristics'!G:G,MATCH($C602,'Policy Characteristics'!$C:$C,0))),"",INDEX('Policy Characteristics'!G:G,MATCH($C602,'Policy Characteristics'!$C:$C,0)))</f>
        <v>1</v>
      </c>
      <c r="N602" s="205">
        <f>IF(ISBLANK(INDEX('Policy Characteristics'!H:H,MATCH($C602,'Policy Characteristics'!$C:$C,0))),"",INDEX('Policy Characteristics'!H:H,MATCH($C602,'Policy Characteristics'!$C:$C,0)))</f>
        <v>0.01</v>
      </c>
      <c r="O602" s="76" t="str">
        <f>IF(ISBLANK(INDEX('Policy Characteristics'!I:I,MATCH($C602,'Policy Characteristics'!$C:$C,0))),"",INDEX('Policy Characteristics'!I:I,MATCH($C602,'Policy Characteristics'!$C:$C,0)))</f>
        <v>% of CO2 captured</v>
      </c>
      <c r="P602" s="76" t="str">
        <f>IF(ISBLANK(INDEX('Policy Characteristics'!J:J,MATCH($C602,'Policy Characteristics'!$C:$C,0))),"",INDEX('Policy Characteristics'!J:J,MATCH($C602,'Policy Characteristics'!$C:$C,0)))</f>
        <v>**Description:** This policy specifies the fraction of CO2 emissions from industry that is captured and stored, above the amount predicted in the BAUlscenario. // **Guidance for setting values:** Very few CCS-equipped industrial facilities exist today, so in a scenario where industry does not transition to clean energy, a value over 20% is likely very optimistic.  However, in scenarios in which industry mostly or entirely transitions to clean energy (i.e. due to other policies, such as industrial fuel switching and industrial energy efficiency), CCS settings as high as 100% (to capture the small amount of residual CO2 emissions, such as process CO2 from the cement industry) may be very feasible.</v>
      </c>
      <c r="Q602" s="76" t="str">
        <f>IF(ISBLANK(INDEX('Policy Characteristics'!K:K,MATCH($C602,'Policy Characteristics'!$C:$C,0))),"",INDEX('Policy Characteristics'!K:K,MATCH($C602,'Policy Characteristics'!$C:$C,0)))</f>
        <v>ccs.html#ccs</v>
      </c>
      <c r="R602" s="76" t="str">
        <f>IF(ISBLANK(INDEX('Policy Characteristics'!L:L,MATCH($C602,'Policy Characteristics'!$C:$C,0))),"",INDEX('Policy Characteristics'!L:L,MATCH($C602,'Policy Characteristics'!$C:$C,0)))</f>
        <v>carbon-capture-and-sequestration.html</v>
      </c>
    </row>
    <row r="603" spans="1:18" x14ac:dyDescent="0.25">
      <c r="A603" s="76" t="str">
        <f>IF(ISBLANK(INDEX('Policy Characteristics'!A:A,MATCH($C603,'Policy Characteristics'!$C:$C,0))),"",INDEX('Policy Characteristics'!A:A,MATCH($C603,'Policy Characteristics'!$C:$C,0)))</f>
        <v>Industry</v>
      </c>
      <c r="B603" s="200" t="str">
        <f>IF(ISBLANK(INDEX('Policy Characteristics'!B:B,MATCH($C603,'Policy Characteristics'!$C:$C,0))),"",INDEX('Policy Characteristics'!B:B,MATCH($C603,'Policy Characteristics'!$C:$C,0)))</f>
        <v>Carbon Capture and Sequestration</v>
      </c>
      <c r="C603" s="76" t="str">
        <f t="shared" si="25"/>
        <v>Industry Sector Fraction of Potential Additional CCS Achieved</v>
      </c>
      <c r="D603" s="78" t="s">
        <v>1310</v>
      </c>
      <c r="E603" s="78" t="s">
        <v>772</v>
      </c>
      <c r="F603" t="s">
        <v>1273</v>
      </c>
      <c r="G603" s="88" t="s">
        <v>1264</v>
      </c>
      <c r="H603" s="15">
        <v>929</v>
      </c>
      <c r="I603" s="201" t="s">
        <v>44</v>
      </c>
      <c r="J603" s="202" t="str">
        <f>IF(ISBLANK(INDEX('Policy Characteristics'!D:D,MATCH($C603,'Policy Characteristics'!$C:$C,0))),"",INDEX('Policy Characteristics'!D:D,MATCH($C603,'Policy Characteristics'!$C:$C,0)))</f>
        <v>Industry CCS</v>
      </c>
      <c r="K603" s="76" t="str">
        <f>IF(ISBLANK(INDEX('Policy Characteristics'!E:E,MATCH($C603,'Policy Characteristics'!$C:$C,0))),"",INDEX('Policy Characteristics'!E:E,MATCH($C603,'Policy Characteristics'!$C:$C,0)))</f>
        <v>indst CCS</v>
      </c>
      <c r="L603" s="205">
        <f>IF(ISBLANK(INDEX('Policy Characteristics'!F:F,MATCH($C603,'Policy Characteristics'!$C:$C,0))),"",INDEX('Policy Characteristics'!F:F,MATCH($C603,'Policy Characteristics'!$C:$C,0)))</f>
        <v>0</v>
      </c>
      <c r="M603" s="205">
        <f>IF(ISBLANK(INDEX('Policy Characteristics'!G:G,MATCH($C603,'Policy Characteristics'!$C:$C,0))),"",INDEX('Policy Characteristics'!G:G,MATCH($C603,'Policy Characteristics'!$C:$C,0)))</f>
        <v>1</v>
      </c>
      <c r="N603" s="205">
        <f>IF(ISBLANK(INDEX('Policy Characteristics'!H:H,MATCH($C603,'Policy Characteristics'!$C:$C,0))),"",INDEX('Policy Characteristics'!H:H,MATCH($C603,'Policy Characteristics'!$C:$C,0)))</f>
        <v>0.01</v>
      </c>
      <c r="O603" s="76" t="str">
        <f>IF(ISBLANK(INDEX('Policy Characteristics'!I:I,MATCH($C603,'Policy Characteristics'!$C:$C,0))),"",INDEX('Policy Characteristics'!I:I,MATCH($C603,'Policy Characteristics'!$C:$C,0)))</f>
        <v>% of CO2 captured</v>
      </c>
      <c r="P603" s="76" t="str">
        <f>IF(ISBLANK(INDEX('Policy Characteristics'!J:J,MATCH($C603,'Policy Characteristics'!$C:$C,0))),"",INDEX('Policy Characteristics'!J:J,MATCH($C603,'Policy Characteristics'!$C:$C,0)))</f>
        <v>**Description:** This policy specifies the fraction of CO2 emissions from industry that is captured and stored, above the amount predicted in the BAUlscenario. // **Guidance for setting values:** Very few CCS-equipped industrial facilities exist today, so in a scenario where industry does not transition to clean energy, a value over 20% is likely very optimistic.  However, in scenarios in which industry mostly or entirely transitions to clean energy (i.e. due to other policies, such as industrial fuel switching and industrial energy efficiency), CCS settings as high as 100% (to capture the small amount of residual CO2 emissions, such as process CO2 from the cement industry) may be very feasible.</v>
      </c>
      <c r="Q603" s="76" t="str">
        <f>IF(ISBLANK(INDEX('Policy Characteristics'!K:K,MATCH($C603,'Policy Characteristics'!$C:$C,0))),"",INDEX('Policy Characteristics'!K:K,MATCH($C603,'Policy Characteristics'!$C:$C,0)))</f>
        <v>ccs.html#ccs</v>
      </c>
      <c r="R603" s="76" t="str">
        <f>IF(ISBLANK(INDEX('Policy Characteristics'!L:L,MATCH($C603,'Policy Characteristics'!$C:$C,0))),"",INDEX('Policy Characteristics'!L:L,MATCH($C603,'Policy Characteristics'!$C:$C,0)))</f>
        <v>carbon-capture-and-sequestration.html</v>
      </c>
    </row>
    <row r="604" spans="1:18" x14ac:dyDescent="0.25">
      <c r="A604" s="76" t="str">
        <f>IF(ISBLANK(INDEX('Policy Characteristics'!A:A,MATCH($C604,'Policy Characteristics'!$C:$C,0))),"",INDEX('Policy Characteristics'!A:A,MATCH($C604,'Policy Characteristics'!$C:$C,0)))</f>
        <v>Industry</v>
      </c>
      <c r="B604" s="200" t="str">
        <f>IF(ISBLANK(INDEX('Policy Characteristics'!B:B,MATCH($C604,'Policy Characteristics'!$C:$C,0))),"",INDEX('Policy Characteristics'!B:B,MATCH($C604,'Policy Characteristics'!$C:$C,0)))</f>
        <v>Carbon Capture and Sequestration</v>
      </c>
      <c r="C604" s="76" t="str">
        <f t="shared" si="25"/>
        <v>Industry Sector Fraction of Potential Additional CCS Achieved</v>
      </c>
      <c r="D604" s="78" t="s">
        <v>1311</v>
      </c>
      <c r="E604" s="78" t="s">
        <v>1262</v>
      </c>
      <c r="F604" t="s">
        <v>1274</v>
      </c>
      <c r="G604" s="88" t="s">
        <v>1263</v>
      </c>
      <c r="H604" s="15">
        <v>930</v>
      </c>
      <c r="I604" s="213" t="s">
        <v>43</v>
      </c>
      <c r="J604" s="202" t="str">
        <f>IF(ISBLANK(INDEX('Policy Characteristics'!D:D,MATCH($C604,'Policy Characteristics'!$C:$C,0))),"",INDEX('Policy Characteristics'!D:D,MATCH($C604,'Policy Characteristics'!$C:$C,0)))</f>
        <v>Industry CCS</v>
      </c>
      <c r="K604" s="76" t="str">
        <f>IF(ISBLANK(INDEX('Policy Characteristics'!E:E,MATCH($C604,'Policy Characteristics'!$C:$C,0))),"",INDEX('Policy Characteristics'!E:E,MATCH($C604,'Policy Characteristics'!$C:$C,0)))</f>
        <v>indst CCS</v>
      </c>
      <c r="L604" s="205">
        <f>IF(ISBLANK(INDEX('Policy Characteristics'!F:F,MATCH($C604,'Policy Characteristics'!$C:$C,0))),"",INDEX('Policy Characteristics'!F:F,MATCH($C604,'Policy Characteristics'!$C:$C,0)))</f>
        <v>0</v>
      </c>
      <c r="M604" s="205">
        <f>IF(ISBLANK(INDEX('Policy Characteristics'!G:G,MATCH($C604,'Policy Characteristics'!$C:$C,0))),"",INDEX('Policy Characteristics'!G:G,MATCH($C604,'Policy Characteristics'!$C:$C,0)))</f>
        <v>1</v>
      </c>
      <c r="N604" s="205">
        <f>IF(ISBLANK(INDEX('Policy Characteristics'!H:H,MATCH($C604,'Policy Characteristics'!$C:$C,0))),"",INDEX('Policy Characteristics'!H:H,MATCH($C604,'Policy Characteristics'!$C:$C,0)))</f>
        <v>0.01</v>
      </c>
      <c r="O604" s="76" t="str">
        <f>IF(ISBLANK(INDEX('Policy Characteristics'!I:I,MATCH($C604,'Policy Characteristics'!$C:$C,0))),"",INDEX('Policy Characteristics'!I:I,MATCH($C604,'Policy Characteristics'!$C:$C,0)))</f>
        <v>% of CO2 captured</v>
      </c>
      <c r="P604" s="76" t="str">
        <f>IF(ISBLANK(INDEX('Policy Characteristics'!J:J,MATCH($C604,'Policy Characteristics'!$C:$C,0))),"",INDEX('Policy Characteristics'!J:J,MATCH($C604,'Policy Characteristics'!$C:$C,0)))</f>
        <v>**Description:** This policy specifies the fraction of CO2 emissions from industry that is captured and stored, above the amount predicted in the BAUlscenario. // **Guidance for setting values:** Very few CCS-equipped industrial facilities exist today, so in a scenario where industry does not transition to clean energy, a value over 20% is likely very optimistic.  However, in scenarios in which industry mostly or entirely transitions to clean energy (i.e. due to other policies, such as industrial fuel switching and industrial energy efficiency), CCS settings as high as 100% (to capture the small amount of residual CO2 emissions, such as process CO2 from the cement industry) may be very feasible.</v>
      </c>
      <c r="Q604" s="76" t="str">
        <f>IF(ISBLANK(INDEX('Policy Characteristics'!K:K,MATCH($C604,'Policy Characteristics'!$C:$C,0))),"",INDEX('Policy Characteristics'!K:K,MATCH($C604,'Policy Characteristics'!$C:$C,0)))</f>
        <v>ccs.html#ccs</v>
      </c>
      <c r="R604" s="76" t="str">
        <f>IF(ISBLANK(INDEX('Policy Characteristics'!L:L,MATCH($C604,'Policy Characteristics'!$C:$C,0))),"",INDEX('Policy Characteristics'!L:L,MATCH($C604,'Policy Characteristics'!$C:$C,0)))</f>
        <v>carbon-capture-and-sequestration.html</v>
      </c>
    </row>
    <row r="605" spans="1:18" x14ac:dyDescent="0.25">
      <c r="A605" s="76" t="str">
        <f>IF(ISBLANK(INDEX('Policy Characteristics'!A:A,MATCH($C605,'Policy Characteristics'!$C:$C,0))),"",INDEX('Policy Characteristics'!A:A,MATCH($C605,'Policy Characteristics'!$C:$C,0)))</f>
        <v>Industry</v>
      </c>
      <c r="B605" s="200" t="str">
        <f>IF(ISBLANK(INDEX('Policy Characteristics'!B:B,MATCH($C605,'Policy Characteristics'!$C:$C,0))),"",INDEX('Policy Characteristics'!B:B,MATCH($C605,'Policy Characteristics'!$C:$C,0)))</f>
        <v>Carbon Capture and Sequestration</v>
      </c>
      <c r="C605" s="76" t="str">
        <f t="shared" si="25"/>
        <v>Industry Sector Fraction of Potential Additional CCS Achieved</v>
      </c>
      <c r="D605" s="78" t="s">
        <v>1311</v>
      </c>
      <c r="E605" s="78" t="s">
        <v>772</v>
      </c>
      <c r="F605" t="s">
        <v>1274</v>
      </c>
      <c r="G605" s="88" t="s">
        <v>1264</v>
      </c>
      <c r="H605" s="15">
        <v>931</v>
      </c>
      <c r="I605" s="201" t="s">
        <v>44</v>
      </c>
      <c r="J605" s="202" t="str">
        <f>IF(ISBLANK(INDEX('Policy Characteristics'!D:D,MATCH($C605,'Policy Characteristics'!$C:$C,0))),"",INDEX('Policy Characteristics'!D:D,MATCH($C605,'Policy Characteristics'!$C:$C,0)))</f>
        <v>Industry CCS</v>
      </c>
      <c r="K605" s="76" t="str">
        <f>IF(ISBLANK(INDEX('Policy Characteristics'!E:E,MATCH($C605,'Policy Characteristics'!$C:$C,0))),"",INDEX('Policy Characteristics'!E:E,MATCH($C605,'Policy Characteristics'!$C:$C,0)))</f>
        <v>indst CCS</v>
      </c>
      <c r="L605" s="205">
        <f>IF(ISBLANK(INDEX('Policy Characteristics'!F:F,MATCH($C605,'Policy Characteristics'!$C:$C,0))),"",INDEX('Policy Characteristics'!F:F,MATCH($C605,'Policy Characteristics'!$C:$C,0)))</f>
        <v>0</v>
      </c>
      <c r="M605" s="205">
        <f>IF(ISBLANK(INDEX('Policy Characteristics'!G:G,MATCH($C605,'Policy Characteristics'!$C:$C,0))),"",INDEX('Policy Characteristics'!G:G,MATCH($C605,'Policy Characteristics'!$C:$C,0)))</f>
        <v>1</v>
      </c>
      <c r="N605" s="205">
        <f>IF(ISBLANK(INDEX('Policy Characteristics'!H:H,MATCH($C605,'Policy Characteristics'!$C:$C,0))),"",INDEX('Policy Characteristics'!H:H,MATCH($C605,'Policy Characteristics'!$C:$C,0)))</f>
        <v>0.01</v>
      </c>
      <c r="O605" s="76" t="str">
        <f>IF(ISBLANK(INDEX('Policy Characteristics'!I:I,MATCH($C605,'Policy Characteristics'!$C:$C,0))),"",INDEX('Policy Characteristics'!I:I,MATCH($C605,'Policy Characteristics'!$C:$C,0)))</f>
        <v>% of CO2 captured</v>
      </c>
      <c r="P605" s="76" t="str">
        <f>IF(ISBLANK(INDEX('Policy Characteristics'!J:J,MATCH($C605,'Policy Characteristics'!$C:$C,0))),"",INDEX('Policy Characteristics'!J:J,MATCH($C605,'Policy Characteristics'!$C:$C,0)))</f>
        <v>**Description:** This policy specifies the fraction of CO2 emissions from industry that is captured and stored, above the amount predicted in the BAUlscenario. // **Guidance for setting values:** Very few CCS-equipped industrial facilities exist today, so in a scenario where industry does not transition to clean energy, a value over 20% is likely very optimistic.  However, in scenarios in which industry mostly or entirely transitions to clean energy (i.e. due to other policies, such as industrial fuel switching and industrial energy efficiency), CCS settings as high as 100% (to capture the small amount of residual CO2 emissions, such as process CO2 from the cement industry) may be very feasible.</v>
      </c>
      <c r="Q605" s="76" t="str">
        <f>IF(ISBLANK(INDEX('Policy Characteristics'!K:K,MATCH($C605,'Policy Characteristics'!$C:$C,0))),"",INDEX('Policy Characteristics'!K:K,MATCH($C605,'Policy Characteristics'!$C:$C,0)))</f>
        <v>ccs.html#ccs</v>
      </c>
      <c r="R605" s="76" t="str">
        <f>IF(ISBLANK(INDEX('Policy Characteristics'!L:L,MATCH($C605,'Policy Characteristics'!$C:$C,0))),"",INDEX('Policy Characteristics'!L:L,MATCH($C605,'Policy Characteristics'!$C:$C,0)))</f>
        <v>carbon-capture-and-sequestration.html</v>
      </c>
    </row>
    <row r="606" spans="1:18" x14ac:dyDescent="0.25">
      <c r="A606" s="76" t="str">
        <f>IF(ISBLANK(INDEX('Policy Characteristics'!A:A,MATCH($C606,'Policy Characteristics'!$C:$C,0))),"",INDEX('Policy Characteristics'!A:A,MATCH($C606,'Policy Characteristics'!$C:$C,0)))</f>
        <v>Industry</v>
      </c>
      <c r="B606" s="200" t="str">
        <f>IF(ISBLANK(INDEX('Policy Characteristics'!B:B,MATCH($C606,'Policy Characteristics'!$C:$C,0))),"",INDEX('Policy Characteristics'!B:B,MATCH($C606,'Policy Characteristics'!$C:$C,0)))</f>
        <v>Carbon Capture and Sequestration</v>
      </c>
      <c r="C606" s="76" t="str">
        <f t="shared" si="25"/>
        <v>Industry Sector Fraction of Potential Additional CCS Achieved</v>
      </c>
      <c r="D606" s="78" t="s">
        <v>1312</v>
      </c>
      <c r="E606" s="78" t="s">
        <v>1262</v>
      </c>
      <c r="F606" t="s">
        <v>1275</v>
      </c>
      <c r="G606" s="88" t="s">
        <v>1263</v>
      </c>
      <c r="H606" s="15">
        <v>932</v>
      </c>
      <c r="I606" s="213" t="s">
        <v>43</v>
      </c>
      <c r="J606" s="202" t="str">
        <f>IF(ISBLANK(INDEX('Policy Characteristics'!D:D,MATCH($C606,'Policy Characteristics'!$C:$C,0))),"",INDEX('Policy Characteristics'!D:D,MATCH($C606,'Policy Characteristics'!$C:$C,0)))</f>
        <v>Industry CCS</v>
      </c>
      <c r="K606" s="76" t="str">
        <f>IF(ISBLANK(INDEX('Policy Characteristics'!E:E,MATCH($C606,'Policy Characteristics'!$C:$C,0))),"",INDEX('Policy Characteristics'!E:E,MATCH($C606,'Policy Characteristics'!$C:$C,0)))</f>
        <v>indst CCS</v>
      </c>
      <c r="L606" s="205">
        <f>IF(ISBLANK(INDEX('Policy Characteristics'!F:F,MATCH($C606,'Policy Characteristics'!$C:$C,0))),"",INDEX('Policy Characteristics'!F:F,MATCH($C606,'Policy Characteristics'!$C:$C,0)))</f>
        <v>0</v>
      </c>
      <c r="M606" s="205">
        <f>IF(ISBLANK(INDEX('Policy Characteristics'!G:G,MATCH($C606,'Policy Characteristics'!$C:$C,0))),"",INDEX('Policy Characteristics'!G:G,MATCH($C606,'Policy Characteristics'!$C:$C,0)))</f>
        <v>1</v>
      </c>
      <c r="N606" s="205">
        <f>IF(ISBLANK(INDEX('Policy Characteristics'!H:H,MATCH($C606,'Policy Characteristics'!$C:$C,0))),"",INDEX('Policy Characteristics'!H:H,MATCH($C606,'Policy Characteristics'!$C:$C,0)))</f>
        <v>0.01</v>
      </c>
      <c r="O606" s="76" t="str">
        <f>IF(ISBLANK(INDEX('Policy Characteristics'!I:I,MATCH($C606,'Policy Characteristics'!$C:$C,0))),"",INDEX('Policy Characteristics'!I:I,MATCH($C606,'Policy Characteristics'!$C:$C,0)))</f>
        <v>% of CO2 captured</v>
      </c>
      <c r="P606" s="76" t="str">
        <f>IF(ISBLANK(INDEX('Policy Characteristics'!J:J,MATCH($C606,'Policy Characteristics'!$C:$C,0))),"",INDEX('Policy Characteristics'!J:J,MATCH($C606,'Policy Characteristics'!$C:$C,0)))</f>
        <v>**Description:** This policy specifies the fraction of CO2 emissions from industry that is captured and stored, above the amount predicted in the BAUlscenario. // **Guidance for setting values:** Very few CCS-equipped industrial facilities exist today, so in a scenario where industry does not transition to clean energy, a value over 20% is likely very optimistic.  However, in scenarios in which industry mostly or entirely transitions to clean energy (i.e. due to other policies, such as industrial fuel switching and industrial energy efficiency), CCS settings as high as 100% (to capture the small amount of residual CO2 emissions, such as process CO2 from the cement industry) may be very feasible.</v>
      </c>
      <c r="Q606" s="76" t="str">
        <f>IF(ISBLANK(INDEX('Policy Characteristics'!K:K,MATCH($C606,'Policy Characteristics'!$C:$C,0))),"",INDEX('Policy Characteristics'!K:K,MATCH($C606,'Policy Characteristics'!$C:$C,0)))</f>
        <v>ccs.html#ccs</v>
      </c>
      <c r="R606" s="76" t="str">
        <f>IF(ISBLANK(INDEX('Policy Characteristics'!L:L,MATCH($C606,'Policy Characteristics'!$C:$C,0))),"",INDEX('Policy Characteristics'!L:L,MATCH($C606,'Policy Characteristics'!$C:$C,0)))</f>
        <v>carbon-capture-and-sequestration.html</v>
      </c>
    </row>
    <row r="607" spans="1:18" x14ac:dyDescent="0.25">
      <c r="A607" s="76" t="str">
        <f>IF(ISBLANK(INDEX('Policy Characteristics'!A:A,MATCH($C607,'Policy Characteristics'!$C:$C,0))),"",INDEX('Policy Characteristics'!A:A,MATCH($C607,'Policy Characteristics'!$C:$C,0)))</f>
        <v>Industry</v>
      </c>
      <c r="B607" s="200" t="str">
        <f>IF(ISBLANK(INDEX('Policy Characteristics'!B:B,MATCH($C607,'Policy Characteristics'!$C:$C,0))),"",INDEX('Policy Characteristics'!B:B,MATCH($C607,'Policy Characteristics'!$C:$C,0)))</f>
        <v>Carbon Capture and Sequestration</v>
      </c>
      <c r="C607" s="76" t="str">
        <f t="shared" si="25"/>
        <v>Industry Sector Fraction of Potential Additional CCS Achieved</v>
      </c>
      <c r="D607" s="78" t="s">
        <v>1312</v>
      </c>
      <c r="E607" s="78" t="s">
        <v>772</v>
      </c>
      <c r="F607" t="s">
        <v>1275</v>
      </c>
      <c r="G607" s="88" t="s">
        <v>1264</v>
      </c>
      <c r="H607" s="15">
        <v>933</v>
      </c>
      <c r="I607" s="213" t="s">
        <v>43</v>
      </c>
      <c r="J607" s="202" t="str">
        <f>IF(ISBLANK(INDEX('Policy Characteristics'!D:D,MATCH($C607,'Policy Characteristics'!$C:$C,0))),"",INDEX('Policy Characteristics'!D:D,MATCH($C607,'Policy Characteristics'!$C:$C,0)))</f>
        <v>Industry CCS</v>
      </c>
      <c r="K607" s="76" t="str">
        <f>IF(ISBLANK(INDEX('Policy Characteristics'!E:E,MATCH($C607,'Policy Characteristics'!$C:$C,0))),"",INDEX('Policy Characteristics'!E:E,MATCH($C607,'Policy Characteristics'!$C:$C,0)))</f>
        <v>indst CCS</v>
      </c>
      <c r="L607" s="205">
        <f>IF(ISBLANK(INDEX('Policy Characteristics'!F:F,MATCH($C607,'Policy Characteristics'!$C:$C,0))),"",INDEX('Policy Characteristics'!F:F,MATCH($C607,'Policy Characteristics'!$C:$C,0)))</f>
        <v>0</v>
      </c>
      <c r="M607" s="205">
        <f>IF(ISBLANK(INDEX('Policy Characteristics'!G:G,MATCH($C607,'Policy Characteristics'!$C:$C,0))),"",INDEX('Policy Characteristics'!G:G,MATCH($C607,'Policy Characteristics'!$C:$C,0)))</f>
        <v>1</v>
      </c>
      <c r="N607" s="205">
        <f>IF(ISBLANK(INDEX('Policy Characteristics'!H:H,MATCH($C607,'Policy Characteristics'!$C:$C,0))),"",INDEX('Policy Characteristics'!H:H,MATCH($C607,'Policy Characteristics'!$C:$C,0)))</f>
        <v>0.01</v>
      </c>
      <c r="O607" s="76" t="str">
        <f>IF(ISBLANK(INDEX('Policy Characteristics'!I:I,MATCH($C607,'Policy Characteristics'!$C:$C,0))),"",INDEX('Policy Characteristics'!I:I,MATCH($C607,'Policy Characteristics'!$C:$C,0)))</f>
        <v>% of CO2 captured</v>
      </c>
      <c r="P607" s="76" t="str">
        <f>IF(ISBLANK(INDEX('Policy Characteristics'!J:J,MATCH($C607,'Policy Characteristics'!$C:$C,0))),"",INDEX('Policy Characteristics'!J:J,MATCH($C607,'Policy Characteristics'!$C:$C,0)))</f>
        <v>**Description:** This policy specifies the fraction of CO2 emissions from industry that is captured and stored, above the amount predicted in the BAUlscenario. // **Guidance for setting values:** Very few CCS-equipped industrial facilities exist today, so in a scenario where industry does not transition to clean energy, a value over 20% is likely very optimistic.  However, in scenarios in which industry mostly or entirely transitions to clean energy (i.e. due to other policies, such as industrial fuel switching and industrial energy efficiency), CCS settings as high as 100% (to capture the small amount of residual CO2 emissions, such as process CO2 from the cement industry) may be very feasible.</v>
      </c>
      <c r="Q607" s="76" t="str">
        <f>IF(ISBLANK(INDEX('Policy Characteristics'!K:K,MATCH($C607,'Policy Characteristics'!$C:$C,0))),"",INDEX('Policy Characteristics'!K:K,MATCH($C607,'Policy Characteristics'!$C:$C,0)))</f>
        <v>ccs.html#ccs</v>
      </c>
      <c r="R607" s="76" t="str">
        <f>IF(ISBLANK(INDEX('Policy Characteristics'!L:L,MATCH($C607,'Policy Characteristics'!$C:$C,0))),"",INDEX('Policy Characteristics'!L:L,MATCH($C607,'Policy Characteristics'!$C:$C,0)))</f>
        <v>carbon-capture-and-sequestration.html</v>
      </c>
    </row>
    <row r="608" spans="1:18" x14ac:dyDescent="0.25">
      <c r="A608" s="76" t="str">
        <f>IF(ISBLANK(INDEX('Policy Characteristics'!A:A,MATCH($C608,'Policy Characteristics'!$C:$C,0))),"",INDEX('Policy Characteristics'!A:A,MATCH($C608,'Policy Characteristics'!$C:$C,0)))</f>
        <v>Industry</v>
      </c>
      <c r="B608" s="200" t="str">
        <f>IF(ISBLANK(INDEX('Policy Characteristics'!B:B,MATCH($C608,'Policy Characteristics'!$C:$C,0))),"",INDEX('Policy Characteristics'!B:B,MATCH($C608,'Policy Characteristics'!$C:$C,0)))</f>
        <v>Carbon Capture and Sequestration</v>
      </c>
      <c r="C608" s="76" t="str">
        <f t="shared" si="25"/>
        <v>Industry Sector Fraction of Potential Additional CCS Achieved</v>
      </c>
      <c r="D608" s="78" t="s">
        <v>1313</v>
      </c>
      <c r="E608" s="78" t="s">
        <v>1262</v>
      </c>
      <c r="F608" t="s">
        <v>820</v>
      </c>
      <c r="G608" s="88" t="s">
        <v>1263</v>
      </c>
      <c r="H608" s="15">
        <v>934</v>
      </c>
      <c r="I608" s="213" t="s">
        <v>43</v>
      </c>
      <c r="J608" s="202" t="str">
        <f>IF(ISBLANK(INDEX('Policy Characteristics'!D:D,MATCH($C608,'Policy Characteristics'!$C:$C,0))),"",INDEX('Policy Characteristics'!D:D,MATCH($C608,'Policy Characteristics'!$C:$C,0)))</f>
        <v>Industry CCS</v>
      </c>
      <c r="K608" s="76" t="str">
        <f>IF(ISBLANK(INDEX('Policy Characteristics'!E:E,MATCH($C608,'Policy Characteristics'!$C:$C,0))),"",INDEX('Policy Characteristics'!E:E,MATCH($C608,'Policy Characteristics'!$C:$C,0)))</f>
        <v>indst CCS</v>
      </c>
      <c r="L608" s="205">
        <f>IF(ISBLANK(INDEX('Policy Characteristics'!F:F,MATCH($C608,'Policy Characteristics'!$C:$C,0))),"",INDEX('Policy Characteristics'!F:F,MATCH($C608,'Policy Characteristics'!$C:$C,0)))</f>
        <v>0</v>
      </c>
      <c r="M608" s="205">
        <f>IF(ISBLANK(INDEX('Policy Characteristics'!G:G,MATCH($C608,'Policy Characteristics'!$C:$C,0))),"",INDEX('Policy Characteristics'!G:G,MATCH($C608,'Policy Characteristics'!$C:$C,0)))</f>
        <v>1</v>
      </c>
      <c r="N608" s="205">
        <f>IF(ISBLANK(INDEX('Policy Characteristics'!H:H,MATCH($C608,'Policy Characteristics'!$C:$C,0))),"",INDEX('Policy Characteristics'!H:H,MATCH($C608,'Policy Characteristics'!$C:$C,0)))</f>
        <v>0.01</v>
      </c>
      <c r="O608" s="76" t="str">
        <f>IF(ISBLANK(INDEX('Policy Characteristics'!I:I,MATCH($C608,'Policy Characteristics'!$C:$C,0))),"",INDEX('Policy Characteristics'!I:I,MATCH($C608,'Policy Characteristics'!$C:$C,0)))</f>
        <v>% of CO2 captured</v>
      </c>
      <c r="P608" s="76" t="str">
        <f>IF(ISBLANK(INDEX('Policy Characteristics'!J:J,MATCH($C608,'Policy Characteristics'!$C:$C,0))),"",INDEX('Policy Characteristics'!J:J,MATCH($C608,'Policy Characteristics'!$C:$C,0)))</f>
        <v>**Description:** This policy specifies the fraction of CO2 emissions from industry that is captured and stored, above the amount predicted in the BAUlscenario. // **Guidance for setting values:** Very few CCS-equipped industrial facilities exist today, so in a scenario where industry does not transition to clean energy, a value over 20% is likely very optimistic.  However, in scenarios in which industry mostly or entirely transitions to clean energy (i.e. due to other policies, such as industrial fuel switching and industrial energy efficiency), CCS settings as high as 100% (to capture the small amount of residual CO2 emissions, such as process CO2 from the cement industry) may be very feasible.</v>
      </c>
      <c r="Q608" s="76" t="str">
        <f>IF(ISBLANK(INDEX('Policy Characteristics'!K:K,MATCH($C608,'Policy Characteristics'!$C:$C,0))),"",INDEX('Policy Characteristics'!K:K,MATCH($C608,'Policy Characteristics'!$C:$C,0)))</f>
        <v>ccs.html#ccs</v>
      </c>
      <c r="R608" s="76" t="str">
        <f>IF(ISBLANK(INDEX('Policy Characteristics'!L:L,MATCH($C608,'Policy Characteristics'!$C:$C,0))),"",INDEX('Policy Characteristics'!L:L,MATCH($C608,'Policy Characteristics'!$C:$C,0)))</f>
        <v>carbon-capture-and-sequestration.html</v>
      </c>
    </row>
    <row r="609" spans="1:18" x14ac:dyDescent="0.25">
      <c r="A609" s="76" t="str">
        <f>IF(ISBLANK(INDEX('Policy Characteristics'!A:A,MATCH($C609,'Policy Characteristics'!$C:$C,0))),"",INDEX('Policy Characteristics'!A:A,MATCH($C609,'Policy Characteristics'!$C:$C,0)))</f>
        <v>Industry</v>
      </c>
      <c r="B609" s="200" t="str">
        <f>IF(ISBLANK(INDEX('Policy Characteristics'!B:B,MATCH($C609,'Policy Characteristics'!$C:$C,0))),"",INDEX('Policy Characteristics'!B:B,MATCH($C609,'Policy Characteristics'!$C:$C,0)))</f>
        <v>Carbon Capture and Sequestration</v>
      </c>
      <c r="C609" s="76" t="str">
        <f t="shared" si="25"/>
        <v>Industry Sector Fraction of Potential Additional CCS Achieved</v>
      </c>
      <c r="D609" s="78" t="s">
        <v>1313</v>
      </c>
      <c r="E609" s="78" t="s">
        <v>772</v>
      </c>
      <c r="F609" t="s">
        <v>820</v>
      </c>
      <c r="G609" s="88" t="s">
        <v>1264</v>
      </c>
      <c r="H609" s="15">
        <v>935</v>
      </c>
      <c r="I609" s="213" t="s">
        <v>43</v>
      </c>
      <c r="J609" s="202" t="str">
        <f>IF(ISBLANK(INDEX('Policy Characteristics'!D:D,MATCH($C609,'Policy Characteristics'!$C:$C,0))),"",INDEX('Policy Characteristics'!D:D,MATCH($C609,'Policy Characteristics'!$C:$C,0)))</f>
        <v>Industry CCS</v>
      </c>
      <c r="K609" s="76" t="str">
        <f>IF(ISBLANK(INDEX('Policy Characteristics'!E:E,MATCH($C609,'Policy Characteristics'!$C:$C,0))),"",INDEX('Policy Characteristics'!E:E,MATCH($C609,'Policy Characteristics'!$C:$C,0)))</f>
        <v>indst CCS</v>
      </c>
      <c r="L609" s="205">
        <f>IF(ISBLANK(INDEX('Policy Characteristics'!F:F,MATCH($C609,'Policy Characteristics'!$C:$C,0))),"",INDEX('Policy Characteristics'!F:F,MATCH($C609,'Policy Characteristics'!$C:$C,0)))</f>
        <v>0</v>
      </c>
      <c r="M609" s="205">
        <f>IF(ISBLANK(INDEX('Policy Characteristics'!G:G,MATCH($C609,'Policy Characteristics'!$C:$C,0))),"",INDEX('Policy Characteristics'!G:G,MATCH($C609,'Policy Characteristics'!$C:$C,0)))</f>
        <v>1</v>
      </c>
      <c r="N609" s="205">
        <f>IF(ISBLANK(INDEX('Policy Characteristics'!H:H,MATCH($C609,'Policy Characteristics'!$C:$C,0))),"",INDEX('Policy Characteristics'!H:H,MATCH($C609,'Policy Characteristics'!$C:$C,0)))</f>
        <v>0.01</v>
      </c>
      <c r="O609" s="76" t="str">
        <f>IF(ISBLANK(INDEX('Policy Characteristics'!I:I,MATCH($C609,'Policy Characteristics'!$C:$C,0))),"",INDEX('Policy Characteristics'!I:I,MATCH($C609,'Policy Characteristics'!$C:$C,0)))</f>
        <v>% of CO2 captured</v>
      </c>
      <c r="P609" s="76" t="str">
        <f>IF(ISBLANK(INDEX('Policy Characteristics'!J:J,MATCH($C609,'Policy Characteristics'!$C:$C,0))),"",INDEX('Policy Characteristics'!J:J,MATCH($C609,'Policy Characteristics'!$C:$C,0)))</f>
        <v>**Description:** This policy specifies the fraction of CO2 emissions from industry that is captured and stored, above the amount predicted in the BAUlscenario. // **Guidance for setting values:** Very few CCS-equipped industrial facilities exist today, so in a scenario where industry does not transition to clean energy, a value over 20% is likely very optimistic.  However, in scenarios in which industry mostly or entirely transitions to clean energy (i.e. due to other policies, such as industrial fuel switching and industrial energy efficiency), CCS settings as high as 100% (to capture the small amount of residual CO2 emissions, such as process CO2 from the cement industry) may be very feasible.</v>
      </c>
      <c r="Q609" s="76" t="str">
        <f>IF(ISBLANK(INDEX('Policy Characteristics'!K:K,MATCH($C609,'Policy Characteristics'!$C:$C,0))),"",INDEX('Policy Characteristics'!K:K,MATCH($C609,'Policy Characteristics'!$C:$C,0)))</f>
        <v>ccs.html#ccs</v>
      </c>
      <c r="R609" s="76" t="str">
        <f>IF(ISBLANK(INDEX('Policy Characteristics'!L:L,MATCH($C609,'Policy Characteristics'!$C:$C,0))),"",INDEX('Policy Characteristics'!L:L,MATCH($C609,'Policy Characteristics'!$C:$C,0)))</f>
        <v>carbon-capture-and-sequestration.html</v>
      </c>
    </row>
    <row r="610" spans="1:18" x14ac:dyDescent="0.25">
      <c r="A610" s="76" t="str">
        <f>IF(ISBLANK(INDEX('Policy Characteristics'!A:A,MATCH($C610,'Policy Characteristics'!$C:$C,0))),"",INDEX('Policy Characteristics'!A:A,MATCH($C610,'Policy Characteristics'!$C:$C,0)))</f>
        <v>Industry</v>
      </c>
      <c r="B610" s="200" t="str">
        <f>IF(ISBLANK(INDEX('Policy Characteristics'!B:B,MATCH($C610,'Policy Characteristics'!$C:$C,0))),"",INDEX('Policy Characteristics'!B:B,MATCH($C610,'Policy Characteristics'!$C:$C,0)))</f>
        <v>Carbon Capture and Sequestration</v>
      </c>
      <c r="C610" s="76" t="str">
        <f t="shared" si="25"/>
        <v>Industry Sector Fraction of Potential Additional CCS Achieved</v>
      </c>
      <c r="D610" s="78" t="s">
        <v>1314</v>
      </c>
      <c r="E610" s="78" t="s">
        <v>1262</v>
      </c>
      <c r="F610" t="s">
        <v>1276</v>
      </c>
      <c r="G610" s="88" t="s">
        <v>1263</v>
      </c>
      <c r="H610" s="15">
        <v>936</v>
      </c>
      <c r="I610" s="213" t="s">
        <v>43</v>
      </c>
      <c r="J610" s="202" t="str">
        <f>IF(ISBLANK(INDEX('Policy Characteristics'!D:D,MATCH($C610,'Policy Characteristics'!$C:$C,0))),"",INDEX('Policy Characteristics'!D:D,MATCH($C610,'Policy Characteristics'!$C:$C,0)))</f>
        <v>Industry CCS</v>
      </c>
      <c r="K610" s="76" t="str">
        <f>IF(ISBLANK(INDEX('Policy Characteristics'!E:E,MATCH($C610,'Policy Characteristics'!$C:$C,0))),"",INDEX('Policy Characteristics'!E:E,MATCH($C610,'Policy Characteristics'!$C:$C,0)))</f>
        <v>indst CCS</v>
      </c>
      <c r="L610" s="205">
        <f>IF(ISBLANK(INDEX('Policy Characteristics'!F:F,MATCH($C610,'Policy Characteristics'!$C:$C,0))),"",INDEX('Policy Characteristics'!F:F,MATCH($C610,'Policy Characteristics'!$C:$C,0)))</f>
        <v>0</v>
      </c>
      <c r="M610" s="205">
        <f>IF(ISBLANK(INDEX('Policy Characteristics'!G:G,MATCH($C610,'Policy Characteristics'!$C:$C,0))),"",INDEX('Policy Characteristics'!G:G,MATCH($C610,'Policy Characteristics'!$C:$C,0)))</f>
        <v>1</v>
      </c>
      <c r="N610" s="205">
        <f>IF(ISBLANK(INDEX('Policy Characteristics'!H:H,MATCH($C610,'Policy Characteristics'!$C:$C,0))),"",INDEX('Policy Characteristics'!H:H,MATCH($C610,'Policy Characteristics'!$C:$C,0)))</f>
        <v>0.01</v>
      </c>
      <c r="O610" s="76" t="str">
        <f>IF(ISBLANK(INDEX('Policy Characteristics'!I:I,MATCH($C610,'Policy Characteristics'!$C:$C,0))),"",INDEX('Policy Characteristics'!I:I,MATCH($C610,'Policy Characteristics'!$C:$C,0)))</f>
        <v>% of CO2 captured</v>
      </c>
      <c r="P610" s="76" t="str">
        <f>IF(ISBLANK(INDEX('Policy Characteristics'!J:J,MATCH($C610,'Policy Characteristics'!$C:$C,0))),"",INDEX('Policy Characteristics'!J:J,MATCH($C610,'Policy Characteristics'!$C:$C,0)))</f>
        <v>**Description:** This policy specifies the fraction of CO2 emissions from industry that is captured and stored, above the amount predicted in the BAUlscenario. // **Guidance for setting values:** Very few CCS-equipped industrial facilities exist today, so in a scenario where industry does not transition to clean energy, a value over 20% is likely very optimistic.  However, in scenarios in which industry mostly or entirely transitions to clean energy (i.e. due to other policies, such as industrial fuel switching and industrial energy efficiency), CCS settings as high as 100% (to capture the small amount of residual CO2 emissions, such as process CO2 from the cement industry) may be very feasible.</v>
      </c>
      <c r="Q610" s="76" t="str">
        <f>IF(ISBLANK(INDEX('Policy Characteristics'!K:K,MATCH($C610,'Policy Characteristics'!$C:$C,0))),"",INDEX('Policy Characteristics'!K:K,MATCH($C610,'Policy Characteristics'!$C:$C,0)))</f>
        <v>ccs.html#ccs</v>
      </c>
      <c r="R610" s="76" t="str">
        <f>IF(ISBLANK(INDEX('Policy Characteristics'!L:L,MATCH($C610,'Policy Characteristics'!$C:$C,0))),"",INDEX('Policy Characteristics'!L:L,MATCH($C610,'Policy Characteristics'!$C:$C,0)))</f>
        <v>carbon-capture-and-sequestration.html</v>
      </c>
    </row>
    <row r="611" spans="1:18" x14ac:dyDescent="0.25">
      <c r="A611" s="76" t="str">
        <f>IF(ISBLANK(INDEX('Policy Characteristics'!A:A,MATCH($C611,'Policy Characteristics'!$C:$C,0))),"",INDEX('Policy Characteristics'!A:A,MATCH($C611,'Policy Characteristics'!$C:$C,0)))</f>
        <v>Industry</v>
      </c>
      <c r="B611" s="200" t="str">
        <f>IF(ISBLANK(INDEX('Policy Characteristics'!B:B,MATCH($C611,'Policy Characteristics'!$C:$C,0))),"",INDEX('Policy Characteristics'!B:B,MATCH($C611,'Policy Characteristics'!$C:$C,0)))</f>
        <v>Carbon Capture and Sequestration</v>
      </c>
      <c r="C611" s="76" t="str">
        <f t="shared" si="25"/>
        <v>Industry Sector Fraction of Potential Additional CCS Achieved</v>
      </c>
      <c r="D611" s="78" t="s">
        <v>1314</v>
      </c>
      <c r="E611" s="78" t="s">
        <v>772</v>
      </c>
      <c r="F611" t="s">
        <v>1276</v>
      </c>
      <c r="G611" s="88" t="s">
        <v>1264</v>
      </c>
      <c r="H611" s="15">
        <v>937</v>
      </c>
      <c r="I611" s="201" t="s">
        <v>44</v>
      </c>
      <c r="J611" s="202" t="str">
        <f>IF(ISBLANK(INDEX('Policy Characteristics'!D:D,MATCH($C611,'Policy Characteristics'!$C:$C,0))),"",INDEX('Policy Characteristics'!D:D,MATCH($C611,'Policy Characteristics'!$C:$C,0)))</f>
        <v>Industry CCS</v>
      </c>
      <c r="K611" s="76" t="str">
        <f>IF(ISBLANK(INDEX('Policy Characteristics'!E:E,MATCH($C611,'Policy Characteristics'!$C:$C,0))),"",INDEX('Policy Characteristics'!E:E,MATCH($C611,'Policy Characteristics'!$C:$C,0)))</f>
        <v>indst CCS</v>
      </c>
      <c r="L611" s="205">
        <f>IF(ISBLANK(INDEX('Policy Characteristics'!F:F,MATCH($C611,'Policy Characteristics'!$C:$C,0))),"",INDEX('Policy Characteristics'!F:F,MATCH($C611,'Policy Characteristics'!$C:$C,0)))</f>
        <v>0</v>
      </c>
      <c r="M611" s="205">
        <f>IF(ISBLANK(INDEX('Policy Characteristics'!G:G,MATCH($C611,'Policy Characteristics'!$C:$C,0))),"",INDEX('Policy Characteristics'!G:G,MATCH($C611,'Policy Characteristics'!$C:$C,0)))</f>
        <v>1</v>
      </c>
      <c r="N611" s="205">
        <f>IF(ISBLANK(INDEX('Policy Characteristics'!H:H,MATCH($C611,'Policy Characteristics'!$C:$C,0))),"",INDEX('Policy Characteristics'!H:H,MATCH($C611,'Policy Characteristics'!$C:$C,0)))</f>
        <v>0.01</v>
      </c>
      <c r="O611" s="76" t="str">
        <f>IF(ISBLANK(INDEX('Policy Characteristics'!I:I,MATCH($C611,'Policy Characteristics'!$C:$C,0))),"",INDEX('Policy Characteristics'!I:I,MATCH($C611,'Policy Characteristics'!$C:$C,0)))</f>
        <v>% of CO2 captured</v>
      </c>
      <c r="P611" s="76" t="str">
        <f>IF(ISBLANK(INDEX('Policy Characteristics'!J:J,MATCH($C611,'Policy Characteristics'!$C:$C,0))),"",INDEX('Policy Characteristics'!J:J,MATCH($C611,'Policy Characteristics'!$C:$C,0)))</f>
        <v>**Description:** This policy specifies the fraction of CO2 emissions from industry that is captured and stored, above the amount predicted in the BAUlscenario. // **Guidance for setting values:** Very few CCS-equipped industrial facilities exist today, so in a scenario where industry does not transition to clean energy, a value over 20% is likely very optimistic.  However, in scenarios in which industry mostly or entirely transitions to clean energy (i.e. due to other policies, such as industrial fuel switching and industrial energy efficiency), CCS settings as high as 100% (to capture the small amount of residual CO2 emissions, such as process CO2 from the cement industry) may be very feasible.</v>
      </c>
      <c r="Q611" s="76" t="str">
        <f>IF(ISBLANK(INDEX('Policy Characteristics'!K:K,MATCH($C611,'Policy Characteristics'!$C:$C,0))),"",INDEX('Policy Characteristics'!K:K,MATCH($C611,'Policy Characteristics'!$C:$C,0)))</f>
        <v>ccs.html#ccs</v>
      </c>
      <c r="R611" s="76" t="str">
        <f>IF(ISBLANK(INDEX('Policy Characteristics'!L:L,MATCH($C611,'Policy Characteristics'!$C:$C,0))),"",INDEX('Policy Characteristics'!L:L,MATCH($C611,'Policy Characteristics'!$C:$C,0)))</f>
        <v>carbon-capture-and-sequestration.html</v>
      </c>
    </row>
    <row r="612" spans="1:18" x14ac:dyDescent="0.25">
      <c r="A612" s="76" t="str">
        <f>IF(ISBLANK(INDEX('Policy Characteristics'!A:A,MATCH($C612,'Policy Characteristics'!$C:$C,0))),"",INDEX('Policy Characteristics'!A:A,MATCH($C612,'Policy Characteristics'!$C:$C,0)))</f>
        <v>Industry</v>
      </c>
      <c r="B612" s="200" t="str">
        <f>IF(ISBLANK(INDEX('Policy Characteristics'!B:B,MATCH($C612,'Policy Characteristics'!$C:$C,0))),"",INDEX('Policy Characteristics'!B:B,MATCH($C612,'Policy Characteristics'!$C:$C,0)))</f>
        <v>Carbon Capture and Sequestration</v>
      </c>
      <c r="C612" s="76" t="str">
        <f t="shared" si="25"/>
        <v>Industry Sector Fraction of Potential Additional CCS Achieved</v>
      </c>
      <c r="D612" s="78" t="s">
        <v>1315</v>
      </c>
      <c r="E612" s="78" t="s">
        <v>1262</v>
      </c>
      <c r="F612" t="s">
        <v>1277</v>
      </c>
      <c r="G612" s="88" t="s">
        <v>1263</v>
      </c>
      <c r="H612" s="15">
        <v>938</v>
      </c>
      <c r="I612" s="213" t="s">
        <v>43</v>
      </c>
      <c r="J612" s="202" t="str">
        <f>IF(ISBLANK(INDEX('Policy Characteristics'!D:D,MATCH($C612,'Policy Characteristics'!$C:$C,0))),"",INDEX('Policy Characteristics'!D:D,MATCH($C612,'Policy Characteristics'!$C:$C,0)))</f>
        <v>Industry CCS</v>
      </c>
      <c r="K612" s="76" t="str">
        <f>IF(ISBLANK(INDEX('Policy Characteristics'!E:E,MATCH($C612,'Policy Characteristics'!$C:$C,0))),"",INDEX('Policy Characteristics'!E:E,MATCH($C612,'Policy Characteristics'!$C:$C,0)))</f>
        <v>indst CCS</v>
      </c>
      <c r="L612" s="205">
        <f>IF(ISBLANK(INDEX('Policy Characteristics'!F:F,MATCH($C612,'Policy Characteristics'!$C:$C,0))),"",INDEX('Policy Characteristics'!F:F,MATCH($C612,'Policy Characteristics'!$C:$C,0)))</f>
        <v>0</v>
      </c>
      <c r="M612" s="205">
        <f>IF(ISBLANK(INDEX('Policy Characteristics'!G:G,MATCH($C612,'Policy Characteristics'!$C:$C,0))),"",INDEX('Policy Characteristics'!G:G,MATCH($C612,'Policy Characteristics'!$C:$C,0)))</f>
        <v>1</v>
      </c>
      <c r="N612" s="205">
        <f>IF(ISBLANK(INDEX('Policy Characteristics'!H:H,MATCH($C612,'Policy Characteristics'!$C:$C,0))),"",INDEX('Policy Characteristics'!H:H,MATCH($C612,'Policy Characteristics'!$C:$C,0)))</f>
        <v>0.01</v>
      </c>
      <c r="O612" s="76" t="str">
        <f>IF(ISBLANK(INDEX('Policy Characteristics'!I:I,MATCH($C612,'Policy Characteristics'!$C:$C,0))),"",INDEX('Policy Characteristics'!I:I,MATCH($C612,'Policy Characteristics'!$C:$C,0)))</f>
        <v>% of CO2 captured</v>
      </c>
      <c r="P612" s="76" t="str">
        <f>IF(ISBLANK(INDEX('Policy Characteristics'!J:J,MATCH($C612,'Policy Characteristics'!$C:$C,0))),"",INDEX('Policy Characteristics'!J:J,MATCH($C612,'Policy Characteristics'!$C:$C,0)))</f>
        <v>**Description:** This policy specifies the fraction of CO2 emissions from industry that is captured and stored, above the amount predicted in the BAUlscenario. // **Guidance for setting values:** Very few CCS-equipped industrial facilities exist today, so in a scenario where industry does not transition to clean energy, a value over 20% is likely very optimistic.  However, in scenarios in which industry mostly or entirely transitions to clean energy (i.e. due to other policies, such as industrial fuel switching and industrial energy efficiency), CCS settings as high as 100% (to capture the small amount of residual CO2 emissions, such as process CO2 from the cement industry) may be very feasible.</v>
      </c>
      <c r="Q612" s="76" t="str">
        <f>IF(ISBLANK(INDEX('Policy Characteristics'!K:K,MATCH($C612,'Policy Characteristics'!$C:$C,0))),"",INDEX('Policy Characteristics'!K:K,MATCH($C612,'Policy Characteristics'!$C:$C,0)))</f>
        <v>ccs.html#ccs</v>
      </c>
      <c r="R612" s="76" t="str">
        <f>IF(ISBLANK(INDEX('Policy Characteristics'!L:L,MATCH($C612,'Policy Characteristics'!$C:$C,0))),"",INDEX('Policy Characteristics'!L:L,MATCH($C612,'Policy Characteristics'!$C:$C,0)))</f>
        <v>carbon-capture-and-sequestration.html</v>
      </c>
    </row>
    <row r="613" spans="1:18" x14ac:dyDescent="0.25">
      <c r="A613" s="76" t="str">
        <f>IF(ISBLANK(INDEX('Policy Characteristics'!A:A,MATCH($C613,'Policy Characteristics'!$C:$C,0))),"",INDEX('Policy Characteristics'!A:A,MATCH($C613,'Policy Characteristics'!$C:$C,0)))</f>
        <v>Industry</v>
      </c>
      <c r="B613" s="200" t="str">
        <f>IF(ISBLANK(INDEX('Policy Characteristics'!B:B,MATCH($C613,'Policy Characteristics'!$C:$C,0))),"",INDEX('Policy Characteristics'!B:B,MATCH($C613,'Policy Characteristics'!$C:$C,0)))</f>
        <v>Carbon Capture and Sequestration</v>
      </c>
      <c r="C613" s="76" t="str">
        <f t="shared" si="25"/>
        <v>Industry Sector Fraction of Potential Additional CCS Achieved</v>
      </c>
      <c r="D613" s="78" t="s">
        <v>1315</v>
      </c>
      <c r="E613" s="78" t="s">
        <v>772</v>
      </c>
      <c r="F613" t="s">
        <v>1277</v>
      </c>
      <c r="G613" s="88" t="s">
        <v>1264</v>
      </c>
      <c r="H613" s="15">
        <v>939</v>
      </c>
      <c r="I613" s="201" t="s">
        <v>44</v>
      </c>
      <c r="J613" s="202" t="str">
        <f>IF(ISBLANK(INDEX('Policy Characteristics'!D:D,MATCH($C613,'Policy Characteristics'!$C:$C,0))),"",INDEX('Policy Characteristics'!D:D,MATCH($C613,'Policy Characteristics'!$C:$C,0)))</f>
        <v>Industry CCS</v>
      </c>
      <c r="K613" s="76" t="str">
        <f>IF(ISBLANK(INDEX('Policy Characteristics'!E:E,MATCH($C613,'Policy Characteristics'!$C:$C,0))),"",INDEX('Policy Characteristics'!E:E,MATCH($C613,'Policy Characteristics'!$C:$C,0)))</f>
        <v>indst CCS</v>
      </c>
      <c r="L613" s="205">
        <f>IF(ISBLANK(INDEX('Policy Characteristics'!F:F,MATCH($C613,'Policy Characteristics'!$C:$C,0))),"",INDEX('Policy Characteristics'!F:F,MATCH($C613,'Policy Characteristics'!$C:$C,0)))</f>
        <v>0</v>
      </c>
      <c r="M613" s="205">
        <f>IF(ISBLANK(INDEX('Policy Characteristics'!G:G,MATCH($C613,'Policy Characteristics'!$C:$C,0))),"",INDEX('Policy Characteristics'!G:G,MATCH($C613,'Policy Characteristics'!$C:$C,0)))</f>
        <v>1</v>
      </c>
      <c r="N613" s="205">
        <f>IF(ISBLANK(INDEX('Policy Characteristics'!H:H,MATCH($C613,'Policy Characteristics'!$C:$C,0))),"",INDEX('Policy Characteristics'!H:H,MATCH($C613,'Policy Characteristics'!$C:$C,0)))</f>
        <v>0.01</v>
      </c>
      <c r="O613" s="76" t="str">
        <f>IF(ISBLANK(INDEX('Policy Characteristics'!I:I,MATCH($C613,'Policy Characteristics'!$C:$C,0))),"",INDEX('Policy Characteristics'!I:I,MATCH($C613,'Policy Characteristics'!$C:$C,0)))</f>
        <v>% of CO2 captured</v>
      </c>
      <c r="P613" s="76" t="str">
        <f>IF(ISBLANK(INDEX('Policy Characteristics'!J:J,MATCH($C613,'Policy Characteristics'!$C:$C,0))),"",INDEX('Policy Characteristics'!J:J,MATCH($C613,'Policy Characteristics'!$C:$C,0)))</f>
        <v>**Description:** This policy specifies the fraction of CO2 emissions from industry that is captured and stored, above the amount predicted in the BAUlscenario. // **Guidance for setting values:** Very few CCS-equipped industrial facilities exist today, so in a scenario where industry does not transition to clean energy, a value over 20% is likely very optimistic.  However, in scenarios in which industry mostly or entirely transitions to clean energy (i.e. due to other policies, such as industrial fuel switching and industrial energy efficiency), CCS settings as high as 100% (to capture the small amount of residual CO2 emissions, such as process CO2 from the cement industry) may be very feasible.</v>
      </c>
      <c r="Q613" s="76" t="str">
        <f>IF(ISBLANK(INDEX('Policy Characteristics'!K:K,MATCH($C613,'Policy Characteristics'!$C:$C,0))),"",INDEX('Policy Characteristics'!K:K,MATCH($C613,'Policy Characteristics'!$C:$C,0)))</f>
        <v>ccs.html#ccs</v>
      </c>
      <c r="R613" s="76" t="str">
        <f>IF(ISBLANK(INDEX('Policy Characteristics'!L:L,MATCH($C613,'Policy Characteristics'!$C:$C,0))),"",INDEX('Policy Characteristics'!L:L,MATCH($C613,'Policy Characteristics'!$C:$C,0)))</f>
        <v>carbon-capture-and-sequestration.html</v>
      </c>
    </row>
    <row r="614" spans="1:18" x14ac:dyDescent="0.25">
      <c r="A614" s="76" t="str">
        <f>IF(ISBLANK(INDEX('Policy Characteristics'!A:A,MATCH($C614,'Policy Characteristics'!$C:$C,0))),"",INDEX('Policy Characteristics'!A:A,MATCH($C614,'Policy Characteristics'!$C:$C,0)))</f>
        <v>Industry</v>
      </c>
      <c r="B614" s="200" t="str">
        <f>IF(ISBLANK(INDEX('Policy Characteristics'!B:B,MATCH($C614,'Policy Characteristics'!$C:$C,0))),"",INDEX('Policy Characteristics'!B:B,MATCH($C614,'Policy Characteristics'!$C:$C,0)))</f>
        <v>Carbon Capture and Sequestration</v>
      </c>
      <c r="C614" s="76" t="str">
        <f t="shared" si="25"/>
        <v>Industry Sector Fraction of Potential Additional CCS Achieved</v>
      </c>
      <c r="D614" s="78" t="s">
        <v>1316</v>
      </c>
      <c r="E614" s="78" t="s">
        <v>1262</v>
      </c>
      <c r="F614" t="s">
        <v>1278</v>
      </c>
      <c r="G614" s="88" t="s">
        <v>1263</v>
      </c>
      <c r="H614" s="15">
        <v>940</v>
      </c>
      <c r="I614" s="213" t="s">
        <v>43</v>
      </c>
      <c r="J614" s="202" t="str">
        <f>IF(ISBLANK(INDEX('Policy Characteristics'!D:D,MATCH($C614,'Policy Characteristics'!$C:$C,0))),"",INDEX('Policy Characteristics'!D:D,MATCH($C614,'Policy Characteristics'!$C:$C,0)))</f>
        <v>Industry CCS</v>
      </c>
      <c r="K614" s="76" t="str">
        <f>IF(ISBLANK(INDEX('Policy Characteristics'!E:E,MATCH($C614,'Policy Characteristics'!$C:$C,0))),"",INDEX('Policy Characteristics'!E:E,MATCH($C614,'Policy Characteristics'!$C:$C,0)))</f>
        <v>indst CCS</v>
      </c>
      <c r="L614" s="205">
        <f>IF(ISBLANK(INDEX('Policy Characteristics'!F:F,MATCH($C614,'Policy Characteristics'!$C:$C,0))),"",INDEX('Policy Characteristics'!F:F,MATCH($C614,'Policy Characteristics'!$C:$C,0)))</f>
        <v>0</v>
      </c>
      <c r="M614" s="205">
        <f>IF(ISBLANK(INDEX('Policy Characteristics'!G:G,MATCH($C614,'Policy Characteristics'!$C:$C,0))),"",INDEX('Policy Characteristics'!G:G,MATCH($C614,'Policy Characteristics'!$C:$C,0)))</f>
        <v>1</v>
      </c>
      <c r="N614" s="205">
        <f>IF(ISBLANK(INDEX('Policy Characteristics'!H:H,MATCH($C614,'Policy Characteristics'!$C:$C,0))),"",INDEX('Policy Characteristics'!H:H,MATCH($C614,'Policy Characteristics'!$C:$C,0)))</f>
        <v>0.01</v>
      </c>
      <c r="O614" s="76" t="str">
        <f>IF(ISBLANK(INDEX('Policy Characteristics'!I:I,MATCH($C614,'Policy Characteristics'!$C:$C,0))),"",INDEX('Policy Characteristics'!I:I,MATCH($C614,'Policy Characteristics'!$C:$C,0)))</f>
        <v>% of CO2 captured</v>
      </c>
      <c r="P614" s="76" t="str">
        <f>IF(ISBLANK(INDEX('Policy Characteristics'!J:J,MATCH($C614,'Policy Characteristics'!$C:$C,0))),"",INDEX('Policy Characteristics'!J:J,MATCH($C614,'Policy Characteristics'!$C:$C,0)))</f>
        <v>**Description:** This policy specifies the fraction of CO2 emissions from industry that is captured and stored, above the amount predicted in the BAUlscenario. // **Guidance for setting values:** Very few CCS-equipped industrial facilities exist today, so in a scenario where industry does not transition to clean energy, a value over 20% is likely very optimistic.  However, in scenarios in which industry mostly or entirely transitions to clean energy (i.e. due to other policies, such as industrial fuel switching and industrial energy efficiency), CCS settings as high as 100% (to capture the small amount of residual CO2 emissions, such as process CO2 from the cement industry) may be very feasible.</v>
      </c>
      <c r="Q614" s="76" t="str">
        <f>IF(ISBLANK(INDEX('Policy Characteristics'!K:K,MATCH($C614,'Policy Characteristics'!$C:$C,0))),"",INDEX('Policy Characteristics'!K:K,MATCH($C614,'Policy Characteristics'!$C:$C,0)))</f>
        <v>ccs.html#ccs</v>
      </c>
      <c r="R614" s="76" t="str">
        <f>IF(ISBLANK(INDEX('Policy Characteristics'!L:L,MATCH($C614,'Policy Characteristics'!$C:$C,0))),"",INDEX('Policy Characteristics'!L:L,MATCH($C614,'Policy Characteristics'!$C:$C,0)))</f>
        <v>carbon-capture-and-sequestration.html</v>
      </c>
    </row>
    <row r="615" spans="1:18" x14ac:dyDescent="0.25">
      <c r="A615" s="76" t="str">
        <f>IF(ISBLANK(INDEX('Policy Characteristics'!A:A,MATCH($C615,'Policy Characteristics'!$C:$C,0))),"",INDEX('Policy Characteristics'!A:A,MATCH($C615,'Policy Characteristics'!$C:$C,0)))</f>
        <v>Industry</v>
      </c>
      <c r="B615" s="200" t="str">
        <f>IF(ISBLANK(INDEX('Policy Characteristics'!B:B,MATCH($C615,'Policy Characteristics'!$C:$C,0))),"",INDEX('Policy Characteristics'!B:B,MATCH($C615,'Policy Characteristics'!$C:$C,0)))</f>
        <v>Carbon Capture and Sequestration</v>
      </c>
      <c r="C615" s="76" t="str">
        <f t="shared" si="25"/>
        <v>Industry Sector Fraction of Potential Additional CCS Achieved</v>
      </c>
      <c r="D615" s="78" t="s">
        <v>1316</v>
      </c>
      <c r="E615" s="78" t="s">
        <v>772</v>
      </c>
      <c r="F615" t="s">
        <v>1278</v>
      </c>
      <c r="G615" s="88" t="s">
        <v>1264</v>
      </c>
      <c r="H615" s="15">
        <v>941</v>
      </c>
      <c r="I615" s="201" t="s">
        <v>44</v>
      </c>
      <c r="J615" s="202" t="str">
        <f>IF(ISBLANK(INDEX('Policy Characteristics'!D:D,MATCH($C615,'Policy Characteristics'!$C:$C,0))),"",INDEX('Policy Characteristics'!D:D,MATCH($C615,'Policy Characteristics'!$C:$C,0)))</f>
        <v>Industry CCS</v>
      </c>
      <c r="K615" s="76" t="str">
        <f>IF(ISBLANK(INDEX('Policy Characteristics'!E:E,MATCH($C615,'Policy Characteristics'!$C:$C,0))),"",INDEX('Policy Characteristics'!E:E,MATCH($C615,'Policy Characteristics'!$C:$C,0)))</f>
        <v>indst CCS</v>
      </c>
      <c r="L615" s="205">
        <f>IF(ISBLANK(INDEX('Policy Characteristics'!F:F,MATCH($C615,'Policy Characteristics'!$C:$C,0))),"",INDEX('Policy Characteristics'!F:F,MATCH($C615,'Policy Characteristics'!$C:$C,0)))</f>
        <v>0</v>
      </c>
      <c r="M615" s="205">
        <f>IF(ISBLANK(INDEX('Policy Characteristics'!G:G,MATCH($C615,'Policy Characteristics'!$C:$C,0))),"",INDEX('Policy Characteristics'!G:G,MATCH($C615,'Policy Characteristics'!$C:$C,0)))</f>
        <v>1</v>
      </c>
      <c r="N615" s="205">
        <f>IF(ISBLANK(INDEX('Policy Characteristics'!H:H,MATCH($C615,'Policy Characteristics'!$C:$C,0))),"",INDEX('Policy Characteristics'!H:H,MATCH($C615,'Policy Characteristics'!$C:$C,0)))</f>
        <v>0.01</v>
      </c>
      <c r="O615" s="76" t="str">
        <f>IF(ISBLANK(INDEX('Policy Characteristics'!I:I,MATCH($C615,'Policy Characteristics'!$C:$C,0))),"",INDEX('Policy Characteristics'!I:I,MATCH($C615,'Policy Characteristics'!$C:$C,0)))</f>
        <v>% of CO2 captured</v>
      </c>
      <c r="P615" s="76" t="str">
        <f>IF(ISBLANK(INDEX('Policy Characteristics'!J:J,MATCH($C615,'Policy Characteristics'!$C:$C,0))),"",INDEX('Policy Characteristics'!J:J,MATCH($C615,'Policy Characteristics'!$C:$C,0)))</f>
        <v>**Description:** This policy specifies the fraction of CO2 emissions from industry that is captured and stored, above the amount predicted in the BAUlscenario. // **Guidance for setting values:** Very few CCS-equipped industrial facilities exist today, so in a scenario where industry does not transition to clean energy, a value over 20% is likely very optimistic.  However, in scenarios in which industry mostly or entirely transitions to clean energy (i.e. due to other policies, such as industrial fuel switching and industrial energy efficiency), CCS settings as high as 100% (to capture the small amount of residual CO2 emissions, such as process CO2 from the cement industry) may be very feasible.</v>
      </c>
      <c r="Q615" s="76" t="str">
        <f>IF(ISBLANK(INDEX('Policy Characteristics'!K:K,MATCH($C615,'Policy Characteristics'!$C:$C,0))),"",INDEX('Policy Characteristics'!K:K,MATCH($C615,'Policy Characteristics'!$C:$C,0)))</f>
        <v>ccs.html#ccs</v>
      </c>
      <c r="R615" s="76" t="str">
        <f>IF(ISBLANK(INDEX('Policy Characteristics'!L:L,MATCH($C615,'Policy Characteristics'!$C:$C,0))),"",INDEX('Policy Characteristics'!L:L,MATCH($C615,'Policy Characteristics'!$C:$C,0)))</f>
        <v>carbon-capture-and-sequestration.html</v>
      </c>
    </row>
    <row r="616" spans="1:18" x14ac:dyDescent="0.25">
      <c r="A616" s="76" t="str">
        <f>IF(ISBLANK(INDEX('Policy Characteristics'!A:A,MATCH($C616,'Policy Characteristics'!$C:$C,0))),"",INDEX('Policy Characteristics'!A:A,MATCH($C616,'Policy Characteristics'!$C:$C,0)))</f>
        <v>Industry</v>
      </c>
      <c r="B616" s="200" t="str">
        <f>IF(ISBLANK(INDEX('Policy Characteristics'!B:B,MATCH($C616,'Policy Characteristics'!$C:$C,0))),"",INDEX('Policy Characteristics'!B:B,MATCH($C616,'Policy Characteristics'!$C:$C,0)))</f>
        <v>Carbon Capture and Sequestration</v>
      </c>
      <c r="C616" s="76" t="str">
        <f t="shared" si="25"/>
        <v>Industry Sector Fraction of Potential Additional CCS Achieved</v>
      </c>
      <c r="D616" s="78" t="s">
        <v>1317</v>
      </c>
      <c r="E616" s="78" t="s">
        <v>1262</v>
      </c>
      <c r="F616" t="s">
        <v>1279</v>
      </c>
      <c r="G616" s="88" t="s">
        <v>1263</v>
      </c>
      <c r="H616" s="15">
        <v>942</v>
      </c>
      <c r="I616" s="213" t="s">
        <v>43</v>
      </c>
      <c r="J616" s="202" t="str">
        <f>IF(ISBLANK(INDEX('Policy Characteristics'!D:D,MATCH($C616,'Policy Characteristics'!$C:$C,0))),"",INDEX('Policy Characteristics'!D:D,MATCH($C616,'Policy Characteristics'!$C:$C,0)))</f>
        <v>Industry CCS</v>
      </c>
      <c r="K616" s="76" t="str">
        <f>IF(ISBLANK(INDEX('Policy Characteristics'!E:E,MATCH($C616,'Policy Characteristics'!$C:$C,0))),"",INDEX('Policy Characteristics'!E:E,MATCH($C616,'Policy Characteristics'!$C:$C,0)))</f>
        <v>indst CCS</v>
      </c>
      <c r="L616" s="205">
        <f>IF(ISBLANK(INDEX('Policy Characteristics'!F:F,MATCH($C616,'Policy Characteristics'!$C:$C,0))),"",INDEX('Policy Characteristics'!F:F,MATCH($C616,'Policy Characteristics'!$C:$C,0)))</f>
        <v>0</v>
      </c>
      <c r="M616" s="205">
        <f>IF(ISBLANK(INDEX('Policy Characteristics'!G:G,MATCH($C616,'Policy Characteristics'!$C:$C,0))),"",INDEX('Policy Characteristics'!G:G,MATCH($C616,'Policy Characteristics'!$C:$C,0)))</f>
        <v>1</v>
      </c>
      <c r="N616" s="205">
        <f>IF(ISBLANK(INDEX('Policy Characteristics'!H:H,MATCH($C616,'Policy Characteristics'!$C:$C,0))),"",INDEX('Policy Characteristics'!H:H,MATCH($C616,'Policy Characteristics'!$C:$C,0)))</f>
        <v>0.01</v>
      </c>
      <c r="O616" s="76" t="str">
        <f>IF(ISBLANK(INDEX('Policy Characteristics'!I:I,MATCH($C616,'Policy Characteristics'!$C:$C,0))),"",INDEX('Policy Characteristics'!I:I,MATCH($C616,'Policy Characteristics'!$C:$C,0)))</f>
        <v>% of CO2 captured</v>
      </c>
      <c r="P616" s="76" t="str">
        <f>IF(ISBLANK(INDEX('Policy Characteristics'!J:J,MATCH($C616,'Policy Characteristics'!$C:$C,0))),"",INDEX('Policy Characteristics'!J:J,MATCH($C616,'Policy Characteristics'!$C:$C,0)))</f>
        <v>**Description:** This policy specifies the fraction of CO2 emissions from industry that is captured and stored, above the amount predicted in the BAUlscenario. // **Guidance for setting values:** Very few CCS-equipped industrial facilities exist today, so in a scenario where industry does not transition to clean energy, a value over 20% is likely very optimistic.  However, in scenarios in which industry mostly or entirely transitions to clean energy (i.e. due to other policies, such as industrial fuel switching and industrial energy efficiency), CCS settings as high as 100% (to capture the small amount of residual CO2 emissions, such as process CO2 from the cement industry) may be very feasible.</v>
      </c>
      <c r="Q616" s="76" t="str">
        <f>IF(ISBLANK(INDEX('Policy Characteristics'!K:K,MATCH($C616,'Policy Characteristics'!$C:$C,0))),"",INDEX('Policy Characteristics'!K:K,MATCH($C616,'Policy Characteristics'!$C:$C,0)))</f>
        <v>ccs.html#ccs</v>
      </c>
      <c r="R616" s="76" t="str">
        <f>IF(ISBLANK(INDEX('Policy Characteristics'!L:L,MATCH($C616,'Policy Characteristics'!$C:$C,0))),"",INDEX('Policy Characteristics'!L:L,MATCH($C616,'Policy Characteristics'!$C:$C,0)))</f>
        <v>carbon-capture-and-sequestration.html</v>
      </c>
    </row>
    <row r="617" spans="1:18" x14ac:dyDescent="0.25">
      <c r="A617" s="76" t="str">
        <f>IF(ISBLANK(INDEX('Policy Characteristics'!A:A,MATCH($C617,'Policy Characteristics'!$C:$C,0))),"",INDEX('Policy Characteristics'!A:A,MATCH($C617,'Policy Characteristics'!$C:$C,0)))</f>
        <v>Industry</v>
      </c>
      <c r="B617" s="200" t="str">
        <f>IF(ISBLANK(INDEX('Policy Characteristics'!B:B,MATCH($C617,'Policy Characteristics'!$C:$C,0))),"",INDEX('Policy Characteristics'!B:B,MATCH($C617,'Policy Characteristics'!$C:$C,0)))</f>
        <v>Carbon Capture and Sequestration</v>
      </c>
      <c r="C617" s="76" t="str">
        <f t="shared" si="25"/>
        <v>Industry Sector Fraction of Potential Additional CCS Achieved</v>
      </c>
      <c r="D617" s="78" t="s">
        <v>1317</v>
      </c>
      <c r="E617" s="78" t="s">
        <v>772</v>
      </c>
      <c r="F617" t="s">
        <v>1279</v>
      </c>
      <c r="G617" s="88" t="s">
        <v>1264</v>
      </c>
      <c r="H617" s="15">
        <v>943</v>
      </c>
      <c r="I617" s="201" t="s">
        <v>44</v>
      </c>
      <c r="J617" s="202" t="str">
        <f>IF(ISBLANK(INDEX('Policy Characteristics'!D:D,MATCH($C617,'Policy Characteristics'!$C:$C,0))),"",INDEX('Policy Characteristics'!D:D,MATCH($C617,'Policy Characteristics'!$C:$C,0)))</f>
        <v>Industry CCS</v>
      </c>
      <c r="K617" s="76" t="str">
        <f>IF(ISBLANK(INDEX('Policy Characteristics'!E:E,MATCH($C617,'Policy Characteristics'!$C:$C,0))),"",INDEX('Policy Characteristics'!E:E,MATCH($C617,'Policy Characteristics'!$C:$C,0)))</f>
        <v>indst CCS</v>
      </c>
      <c r="L617" s="205">
        <f>IF(ISBLANK(INDEX('Policy Characteristics'!F:F,MATCH($C617,'Policy Characteristics'!$C:$C,0))),"",INDEX('Policy Characteristics'!F:F,MATCH($C617,'Policy Characteristics'!$C:$C,0)))</f>
        <v>0</v>
      </c>
      <c r="M617" s="205">
        <f>IF(ISBLANK(INDEX('Policy Characteristics'!G:G,MATCH($C617,'Policy Characteristics'!$C:$C,0))),"",INDEX('Policy Characteristics'!G:G,MATCH($C617,'Policy Characteristics'!$C:$C,0)))</f>
        <v>1</v>
      </c>
      <c r="N617" s="205">
        <f>IF(ISBLANK(INDEX('Policy Characteristics'!H:H,MATCH($C617,'Policy Characteristics'!$C:$C,0))),"",INDEX('Policy Characteristics'!H:H,MATCH($C617,'Policy Characteristics'!$C:$C,0)))</f>
        <v>0.01</v>
      </c>
      <c r="O617" s="76" t="str">
        <f>IF(ISBLANK(INDEX('Policy Characteristics'!I:I,MATCH($C617,'Policy Characteristics'!$C:$C,0))),"",INDEX('Policy Characteristics'!I:I,MATCH($C617,'Policy Characteristics'!$C:$C,0)))</f>
        <v>% of CO2 captured</v>
      </c>
      <c r="P617" s="76" t="str">
        <f>IF(ISBLANK(INDEX('Policy Characteristics'!J:J,MATCH($C617,'Policy Characteristics'!$C:$C,0))),"",INDEX('Policy Characteristics'!J:J,MATCH($C617,'Policy Characteristics'!$C:$C,0)))</f>
        <v>**Description:** This policy specifies the fraction of CO2 emissions from industry that is captured and stored, above the amount predicted in the BAUlscenario. // **Guidance for setting values:** Very few CCS-equipped industrial facilities exist today, so in a scenario where industry does not transition to clean energy, a value over 20% is likely very optimistic.  However, in scenarios in which industry mostly or entirely transitions to clean energy (i.e. due to other policies, such as industrial fuel switching and industrial energy efficiency), CCS settings as high as 100% (to capture the small amount of residual CO2 emissions, such as process CO2 from the cement industry) may be very feasible.</v>
      </c>
      <c r="Q617" s="76" t="str">
        <f>IF(ISBLANK(INDEX('Policy Characteristics'!K:K,MATCH($C617,'Policy Characteristics'!$C:$C,0))),"",INDEX('Policy Characteristics'!K:K,MATCH($C617,'Policy Characteristics'!$C:$C,0)))</f>
        <v>ccs.html#ccs</v>
      </c>
      <c r="R617" s="76" t="str">
        <f>IF(ISBLANK(INDEX('Policy Characteristics'!L:L,MATCH($C617,'Policy Characteristics'!$C:$C,0))),"",INDEX('Policy Characteristics'!L:L,MATCH($C617,'Policy Characteristics'!$C:$C,0)))</f>
        <v>carbon-capture-and-sequestration.html</v>
      </c>
    </row>
    <row r="618" spans="1:18" x14ac:dyDescent="0.25">
      <c r="A618" s="76" t="str">
        <f>IF(ISBLANK(INDEX('Policy Characteristics'!A:A,MATCH($C618,'Policy Characteristics'!$C:$C,0))),"",INDEX('Policy Characteristics'!A:A,MATCH($C618,'Policy Characteristics'!$C:$C,0)))</f>
        <v>Industry</v>
      </c>
      <c r="B618" s="200" t="str">
        <f>IF(ISBLANK(INDEX('Policy Characteristics'!B:B,MATCH($C618,'Policy Characteristics'!$C:$C,0))),"",INDEX('Policy Characteristics'!B:B,MATCH($C618,'Policy Characteristics'!$C:$C,0)))</f>
        <v>Carbon Capture and Sequestration</v>
      </c>
      <c r="C618" s="76" t="str">
        <f t="shared" si="25"/>
        <v>Industry Sector Fraction of Potential Additional CCS Achieved</v>
      </c>
      <c r="D618" s="78" t="s">
        <v>1318</v>
      </c>
      <c r="E618" s="78" t="s">
        <v>1262</v>
      </c>
      <c r="F618" t="s">
        <v>1280</v>
      </c>
      <c r="G618" s="88" t="s">
        <v>1263</v>
      </c>
      <c r="H618" s="15">
        <v>944</v>
      </c>
      <c r="I618" s="213" t="s">
        <v>43</v>
      </c>
      <c r="J618" s="202" t="str">
        <f>IF(ISBLANK(INDEX('Policy Characteristics'!D:D,MATCH($C618,'Policy Characteristics'!$C:$C,0))),"",INDEX('Policy Characteristics'!D:D,MATCH($C618,'Policy Characteristics'!$C:$C,0)))</f>
        <v>Industry CCS</v>
      </c>
      <c r="K618" s="76" t="str">
        <f>IF(ISBLANK(INDEX('Policy Characteristics'!E:E,MATCH($C618,'Policy Characteristics'!$C:$C,0))),"",INDEX('Policy Characteristics'!E:E,MATCH($C618,'Policy Characteristics'!$C:$C,0)))</f>
        <v>indst CCS</v>
      </c>
      <c r="L618" s="205">
        <f>IF(ISBLANK(INDEX('Policy Characteristics'!F:F,MATCH($C618,'Policy Characteristics'!$C:$C,0))),"",INDEX('Policy Characteristics'!F:F,MATCH($C618,'Policy Characteristics'!$C:$C,0)))</f>
        <v>0</v>
      </c>
      <c r="M618" s="205">
        <f>IF(ISBLANK(INDEX('Policy Characteristics'!G:G,MATCH($C618,'Policy Characteristics'!$C:$C,0))),"",INDEX('Policy Characteristics'!G:G,MATCH($C618,'Policy Characteristics'!$C:$C,0)))</f>
        <v>1</v>
      </c>
      <c r="N618" s="205">
        <f>IF(ISBLANK(INDEX('Policy Characteristics'!H:H,MATCH($C618,'Policy Characteristics'!$C:$C,0))),"",INDEX('Policy Characteristics'!H:H,MATCH($C618,'Policy Characteristics'!$C:$C,0)))</f>
        <v>0.01</v>
      </c>
      <c r="O618" s="76" t="str">
        <f>IF(ISBLANK(INDEX('Policy Characteristics'!I:I,MATCH($C618,'Policy Characteristics'!$C:$C,0))),"",INDEX('Policy Characteristics'!I:I,MATCH($C618,'Policy Characteristics'!$C:$C,0)))</f>
        <v>% of CO2 captured</v>
      </c>
      <c r="P618" s="76" t="str">
        <f>IF(ISBLANK(INDEX('Policy Characteristics'!J:J,MATCH($C618,'Policy Characteristics'!$C:$C,0))),"",INDEX('Policy Characteristics'!J:J,MATCH($C618,'Policy Characteristics'!$C:$C,0)))</f>
        <v>**Description:** This policy specifies the fraction of CO2 emissions from industry that is captured and stored, above the amount predicted in the BAUlscenario. // **Guidance for setting values:** Very few CCS-equipped industrial facilities exist today, so in a scenario where industry does not transition to clean energy, a value over 20% is likely very optimistic.  However, in scenarios in which industry mostly or entirely transitions to clean energy (i.e. due to other policies, such as industrial fuel switching and industrial energy efficiency), CCS settings as high as 100% (to capture the small amount of residual CO2 emissions, such as process CO2 from the cement industry) may be very feasible.</v>
      </c>
      <c r="Q618" s="76" t="str">
        <f>IF(ISBLANK(INDEX('Policy Characteristics'!K:K,MATCH($C618,'Policy Characteristics'!$C:$C,0))),"",INDEX('Policy Characteristics'!K:K,MATCH($C618,'Policy Characteristics'!$C:$C,0)))</f>
        <v>ccs.html#ccs</v>
      </c>
      <c r="R618" s="76" t="str">
        <f>IF(ISBLANK(INDEX('Policy Characteristics'!L:L,MATCH($C618,'Policy Characteristics'!$C:$C,0))),"",INDEX('Policy Characteristics'!L:L,MATCH($C618,'Policy Characteristics'!$C:$C,0)))</f>
        <v>carbon-capture-and-sequestration.html</v>
      </c>
    </row>
    <row r="619" spans="1:18" x14ac:dyDescent="0.25">
      <c r="A619" s="76" t="str">
        <f>IF(ISBLANK(INDEX('Policy Characteristics'!A:A,MATCH($C619,'Policy Characteristics'!$C:$C,0))),"",INDEX('Policy Characteristics'!A:A,MATCH($C619,'Policy Characteristics'!$C:$C,0)))</f>
        <v>Industry</v>
      </c>
      <c r="B619" s="200" t="str">
        <f>IF(ISBLANK(INDEX('Policy Characteristics'!B:B,MATCH($C619,'Policy Characteristics'!$C:$C,0))),"",INDEX('Policy Characteristics'!B:B,MATCH($C619,'Policy Characteristics'!$C:$C,0)))</f>
        <v>Carbon Capture and Sequestration</v>
      </c>
      <c r="C619" s="76" t="str">
        <f t="shared" si="25"/>
        <v>Industry Sector Fraction of Potential Additional CCS Achieved</v>
      </c>
      <c r="D619" s="78" t="s">
        <v>1318</v>
      </c>
      <c r="E619" s="78" t="s">
        <v>772</v>
      </c>
      <c r="F619" t="s">
        <v>1280</v>
      </c>
      <c r="G619" s="88" t="s">
        <v>1264</v>
      </c>
      <c r="H619" s="15">
        <v>945</v>
      </c>
      <c r="I619" s="201" t="s">
        <v>44</v>
      </c>
      <c r="J619" s="202" t="str">
        <f>IF(ISBLANK(INDEX('Policy Characteristics'!D:D,MATCH($C619,'Policy Characteristics'!$C:$C,0))),"",INDEX('Policy Characteristics'!D:D,MATCH($C619,'Policy Characteristics'!$C:$C,0)))</f>
        <v>Industry CCS</v>
      </c>
      <c r="K619" s="76" t="str">
        <f>IF(ISBLANK(INDEX('Policy Characteristics'!E:E,MATCH($C619,'Policy Characteristics'!$C:$C,0))),"",INDEX('Policy Characteristics'!E:E,MATCH($C619,'Policy Characteristics'!$C:$C,0)))</f>
        <v>indst CCS</v>
      </c>
      <c r="L619" s="205">
        <f>IF(ISBLANK(INDEX('Policy Characteristics'!F:F,MATCH($C619,'Policy Characteristics'!$C:$C,0))),"",INDEX('Policy Characteristics'!F:F,MATCH($C619,'Policy Characteristics'!$C:$C,0)))</f>
        <v>0</v>
      </c>
      <c r="M619" s="205">
        <f>IF(ISBLANK(INDEX('Policy Characteristics'!G:G,MATCH($C619,'Policy Characteristics'!$C:$C,0))),"",INDEX('Policy Characteristics'!G:G,MATCH($C619,'Policy Characteristics'!$C:$C,0)))</f>
        <v>1</v>
      </c>
      <c r="N619" s="205">
        <f>IF(ISBLANK(INDEX('Policy Characteristics'!H:H,MATCH($C619,'Policy Characteristics'!$C:$C,0))),"",INDEX('Policy Characteristics'!H:H,MATCH($C619,'Policy Characteristics'!$C:$C,0)))</f>
        <v>0.01</v>
      </c>
      <c r="O619" s="76" t="str">
        <f>IF(ISBLANK(INDEX('Policy Characteristics'!I:I,MATCH($C619,'Policy Characteristics'!$C:$C,0))),"",INDEX('Policy Characteristics'!I:I,MATCH($C619,'Policy Characteristics'!$C:$C,0)))</f>
        <v>% of CO2 captured</v>
      </c>
      <c r="P619" s="76" t="str">
        <f>IF(ISBLANK(INDEX('Policy Characteristics'!J:J,MATCH($C619,'Policy Characteristics'!$C:$C,0))),"",INDEX('Policy Characteristics'!J:J,MATCH($C619,'Policy Characteristics'!$C:$C,0)))</f>
        <v>**Description:** This policy specifies the fraction of CO2 emissions from industry that is captured and stored, above the amount predicted in the BAUlscenario. // **Guidance for setting values:** Very few CCS-equipped industrial facilities exist today, so in a scenario where industry does not transition to clean energy, a value over 20% is likely very optimistic.  However, in scenarios in which industry mostly or entirely transitions to clean energy (i.e. due to other policies, such as industrial fuel switching and industrial energy efficiency), CCS settings as high as 100% (to capture the small amount of residual CO2 emissions, such as process CO2 from the cement industry) may be very feasible.</v>
      </c>
      <c r="Q619" s="76" t="str">
        <f>IF(ISBLANK(INDEX('Policy Characteristics'!K:K,MATCH($C619,'Policy Characteristics'!$C:$C,0))),"",INDEX('Policy Characteristics'!K:K,MATCH($C619,'Policy Characteristics'!$C:$C,0)))</f>
        <v>ccs.html#ccs</v>
      </c>
      <c r="R619" s="76" t="str">
        <f>IF(ISBLANK(INDEX('Policy Characteristics'!L:L,MATCH($C619,'Policy Characteristics'!$C:$C,0))),"",INDEX('Policy Characteristics'!L:L,MATCH($C619,'Policy Characteristics'!$C:$C,0)))</f>
        <v>carbon-capture-and-sequestration.html</v>
      </c>
    </row>
    <row r="620" spans="1:18" x14ac:dyDescent="0.25">
      <c r="A620" s="76" t="str">
        <f>IF(ISBLANK(INDEX('Policy Characteristics'!A:A,MATCH($C620,'Policy Characteristics'!$C:$C,0))),"",INDEX('Policy Characteristics'!A:A,MATCH($C620,'Policy Characteristics'!$C:$C,0)))</f>
        <v>Industry</v>
      </c>
      <c r="B620" s="200" t="str">
        <f>IF(ISBLANK(INDEX('Policy Characteristics'!B:B,MATCH($C620,'Policy Characteristics'!$C:$C,0))),"",INDEX('Policy Characteristics'!B:B,MATCH($C620,'Policy Characteristics'!$C:$C,0)))</f>
        <v>Carbon Capture and Sequestration</v>
      </c>
      <c r="C620" s="76" t="str">
        <f t="shared" si="25"/>
        <v>Industry Sector Fraction of Potential Additional CCS Achieved</v>
      </c>
      <c r="D620" s="78" t="s">
        <v>1319</v>
      </c>
      <c r="E620" s="78" t="s">
        <v>1262</v>
      </c>
      <c r="F620" t="s">
        <v>1281</v>
      </c>
      <c r="G620" s="88" t="s">
        <v>1263</v>
      </c>
      <c r="H620" s="15">
        <v>946</v>
      </c>
      <c r="I620" s="213" t="s">
        <v>43</v>
      </c>
      <c r="J620" s="202" t="str">
        <f>IF(ISBLANK(INDEX('Policy Characteristics'!D:D,MATCH($C620,'Policy Characteristics'!$C:$C,0))),"",INDEX('Policy Characteristics'!D:D,MATCH($C620,'Policy Characteristics'!$C:$C,0)))</f>
        <v>Industry CCS</v>
      </c>
      <c r="K620" s="76" t="str">
        <f>IF(ISBLANK(INDEX('Policy Characteristics'!E:E,MATCH($C620,'Policy Characteristics'!$C:$C,0))),"",INDEX('Policy Characteristics'!E:E,MATCH($C620,'Policy Characteristics'!$C:$C,0)))</f>
        <v>indst CCS</v>
      </c>
      <c r="L620" s="205">
        <f>IF(ISBLANK(INDEX('Policy Characteristics'!F:F,MATCH($C620,'Policy Characteristics'!$C:$C,0))),"",INDEX('Policy Characteristics'!F:F,MATCH($C620,'Policy Characteristics'!$C:$C,0)))</f>
        <v>0</v>
      </c>
      <c r="M620" s="205">
        <f>IF(ISBLANK(INDEX('Policy Characteristics'!G:G,MATCH($C620,'Policy Characteristics'!$C:$C,0))),"",INDEX('Policy Characteristics'!G:G,MATCH($C620,'Policy Characteristics'!$C:$C,0)))</f>
        <v>1</v>
      </c>
      <c r="N620" s="205">
        <f>IF(ISBLANK(INDEX('Policy Characteristics'!H:H,MATCH($C620,'Policy Characteristics'!$C:$C,0))),"",INDEX('Policy Characteristics'!H:H,MATCH($C620,'Policy Characteristics'!$C:$C,0)))</f>
        <v>0.01</v>
      </c>
      <c r="O620" s="76" t="str">
        <f>IF(ISBLANK(INDEX('Policy Characteristics'!I:I,MATCH($C620,'Policy Characteristics'!$C:$C,0))),"",INDEX('Policy Characteristics'!I:I,MATCH($C620,'Policy Characteristics'!$C:$C,0)))</f>
        <v>% of CO2 captured</v>
      </c>
      <c r="P620" s="76" t="str">
        <f>IF(ISBLANK(INDEX('Policy Characteristics'!J:J,MATCH($C620,'Policy Characteristics'!$C:$C,0))),"",INDEX('Policy Characteristics'!J:J,MATCH($C620,'Policy Characteristics'!$C:$C,0)))</f>
        <v>**Description:** This policy specifies the fraction of CO2 emissions from industry that is captured and stored, above the amount predicted in the BAUlscenario. // **Guidance for setting values:** Very few CCS-equipped industrial facilities exist today, so in a scenario where industry does not transition to clean energy, a value over 20% is likely very optimistic.  However, in scenarios in which industry mostly or entirely transitions to clean energy (i.e. due to other policies, such as industrial fuel switching and industrial energy efficiency), CCS settings as high as 100% (to capture the small amount of residual CO2 emissions, such as process CO2 from the cement industry) may be very feasible.</v>
      </c>
      <c r="Q620" s="76" t="str">
        <f>IF(ISBLANK(INDEX('Policy Characteristics'!K:K,MATCH($C620,'Policy Characteristics'!$C:$C,0))),"",INDEX('Policy Characteristics'!K:K,MATCH($C620,'Policy Characteristics'!$C:$C,0)))</f>
        <v>ccs.html#ccs</v>
      </c>
      <c r="R620" s="76" t="str">
        <f>IF(ISBLANK(INDEX('Policy Characteristics'!L:L,MATCH($C620,'Policy Characteristics'!$C:$C,0))),"",INDEX('Policy Characteristics'!L:L,MATCH($C620,'Policy Characteristics'!$C:$C,0)))</f>
        <v>carbon-capture-and-sequestration.html</v>
      </c>
    </row>
    <row r="621" spans="1:18" x14ac:dyDescent="0.25">
      <c r="A621" s="76" t="str">
        <f>IF(ISBLANK(INDEX('Policy Characteristics'!A:A,MATCH($C621,'Policy Characteristics'!$C:$C,0))),"",INDEX('Policy Characteristics'!A:A,MATCH($C621,'Policy Characteristics'!$C:$C,0)))</f>
        <v>Industry</v>
      </c>
      <c r="B621" s="200" t="str">
        <f>IF(ISBLANK(INDEX('Policy Characteristics'!B:B,MATCH($C621,'Policy Characteristics'!$C:$C,0))),"",INDEX('Policy Characteristics'!B:B,MATCH($C621,'Policy Characteristics'!$C:$C,0)))</f>
        <v>Carbon Capture and Sequestration</v>
      </c>
      <c r="C621" s="76" t="str">
        <f t="shared" si="25"/>
        <v>Industry Sector Fraction of Potential Additional CCS Achieved</v>
      </c>
      <c r="D621" s="78" t="s">
        <v>1319</v>
      </c>
      <c r="E621" s="78" t="s">
        <v>772</v>
      </c>
      <c r="F621" t="s">
        <v>1281</v>
      </c>
      <c r="G621" s="88" t="s">
        <v>1264</v>
      </c>
      <c r="H621" s="15">
        <v>947</v>
      </c>
      <c r="I621" s="201" t="s">
        <v>44</v>
      </c>
      <c r="J621" s="202" t="str">
        <f>IF(ISBLANK(INDEX('Policy Characteristics'!D:D,MATCH($C621,'Policy Characteristics'!$C:$C,0))),"",INDEX('Policy Characteristics'!D:D,MATCH($C621,'Policy Characteristics'!$C:$C,0)))</f>
        <v>Industry CCS</v>
      </c>
      <c r="K621" s="76" t="str">
        <f>IF(ISBLANK(INDEX('Policy Characteristics'!E:E,MATCH($C621,'Policy Characteristics'!$C:$C,0))),"",INDEX('Policy Characteristics'!E:E,MATCH($C621,'Policy Characteristics'!$C:$C,0)))</f>
        <v>indst CCS</v>
      </c>
      <c r="L621" s="205">
        <f>IF(ISBLANK(INDEX('Policy Characteristics'!F:F,MATCH($C621,'Policy Characteristics'!$C:$C,0))),"",INDEX('Policy Characteristics'!F:F,MATCH($C621,'Policy Characteristics'!$C:$C,0)))</f>
        <v>0</v>
      </c>
      <c r="M621" s="205">
        <f>IF(ISBLANK(INDEX('Policy Characteristics'!G:G,MATCH($C621,'Policy Characteristics'!$C:$C,0))),"",INDEX('Policy Characteristics'!G:G,MATCH($C621,'Policy Characteristics'!$C:$C,0)))</f>
        <v>1</v>
      </c>
      <c r="N621" s="205">
        <f>IF(ISBLANK(INDEX('Policy Characteristics'!H:H,MATCH($C621,'Policy Characteristics'!$C:$C,0))),"",INDEX('Policy Characteristics'!H:H,MATCH($C621,'Policy Characteristics'!$C:$C,0)))</f>
        <v>0.01</v>
      </c>
      <c r="O621" s="76" t="str">
        <f>IF(ISBLANK(INDEX('Policy Characteristics'!I:I,MATCH($C621,'Policy Characteristics'!$C:$C,0))),"",INDEX('Policy Characteristics'!I:I,MATCH($C621,'Policy Characteristics'!$C:$C,0)))</f>
        <v>% of CO2 captured</v>
      </c>
      <c r="P621" s="76" t="str">
        <f>IF(ISBLANK(INDEX('Policy Characteristics'!J:J,MATCH($C621,'Policy Characteristics'!$C:$C,0))),"",INDEX('Policy Characteristics'!J:J,MATCH($C621,'Policy Characteristics'!$C:$C,0)))</f>
        <v>**Description:** This policy specifies the fraction of CO2 emissions from industry that is captured and stored, above the amount predicted in the BAUlscenario. // **Guidance for setting values:** Very few CCS-equipped industrial facilities exist today, so in a scenario where industry does not transition to clean energy, a value over 20% is likely very optimistic.  However, in scenarios in which industry mostly or entirely transitions to clean energy (i.e. due to other policies, such as industrial fuel switching and industrial energy efficiency), CCS settings as high as 100% (to capture the small amount of residual CO2 emissions, such as process CO2 from the cement industry) may be very feasible.</v>
      </c>
      <c r="Q621" s="76" t="str">
        <f>IF(ISBLANK(INDEX('Policy Characteristics'!K:K,MATCH($C621,'Policy Characteristics'!$C:$C,0))),"",INDEX('Policy Characteristics'!K:K,MATCH($C621,'Policy Characteristics'!$C:$C,0)))</f>
        <v>ccs.html#ccs</v>
      </c>
      <c r="R621" s="76" t="str">
        <f>IF(ISBLANK(INDEX('Policy Characteristics'!L:L,MATCH($C621,'Policy Characteristics'!$C:$C,0))),"",INDEX('Policy Characteristics'!L:L,MATCH($C621,'Policy Characteristics'!$C:$C,0)))</f>
        <v>carbon-capture-and-sequestration.html</v>
      </c>
    </row>
    <row r="622" spans="1:18" x14ac:dyDescent="0.25">
      <c r="A622" s="76" t="str">
        <f>IF(ISBLANK(INDEX('Policy Characteristics'!A:A,MATCH($C622,'Policy Characteristics'!$C:$C,0))),"",INDEX('Policy Characteristics'!A:A,MATCH($C622,'Policy Characteristics'!$C:$C,0)))</f>
        <v>Industry</v>
      </c>
      <c r="B622" s="200" t="str">
        <f>IF(ISBLANK(INDEX('Policy Characteristics'!B:B,MATCH($C622,'Policy Characteristics'!$C:$C,0))),"",INDEX('Policy Characteristics'!B:B,MATCH($C622,'Policy Characteristics'!$C:$C,0)))</f>
        <v>Carbon Capture and Sequestration</v>
      </c>
      <c r="C622" s="76" t="str">
        <f t="shared" si="25"/>
        <v>Industry Sector Fraction of Potential Additional CCS Achieved</v>
      </c>
      <c r="D622" s="78" t="s">
        <v>1320</v>
      </c>
      <c r="E622" s="78" t="s">
        <v>1262</v>
      </c>
      <c r="F622" t="s">
        <v>1282</v>
      </c>
      <c r="G622" s="88" t="s">
        <v>1263</v>
      </c>
      <c r="H622" s="15">
        <v>948</v>
      </c>
      <c r="I622" s="213" t="s">
        <v>43</v>
      </c>
      <c r="J622" s="202" t="str">
        <f>IF(ISBLANK(INDEX('Policy Characteristics'!D:D,MATCH($C622,'Policy Characteristics'!$C:$C,0))),"",INDEX('Policy Characteristics'!D:D,MATCH($C622,'Policy Characteristics'!$C:$C,0)))</f>
        <v>Industry CCS</v>
      </c>
      <c r="K622" s="76" t="str">
        <f>IF(ISBLANK(INDEX('Policy Characteristics'!E:E,MATCH($C622,'Policy Characteristics'!$C:$C,0))),"",INDEX('Policy Characteristics'!E:E,MATCH($C622,'Policy Characteristics'!$C:$C,0)))</f>
        <v>indst CCS</v>
      </c>
      <c r="L622" s="205">
        <f>IF(ISBLANK(INDEX('Policy Characteristics'!F:F,MATCH($C622,'Policy Characteristics'!$C:$C,0))),"",INDEX('Policy Characteristics'!F:F,MATCH($C622,'Policy Characteristics'!$C:$C,0)))</f>
        <v>0</v>
      </c>
      <c r="M622" s="205">
        <f>IF(ISBLANK(INDEX('Policy Characteristics'!G:G,MATCH($C622,'Policy Characteristics'!$C:$C,0))),"",INDEX('Policy Characteristics'!G:G,MATCH($C622,'Policy Characteristics'!$C:$C,0)))</f>
        <v>1</v>
      </c>
      <c r="N622" s="205">
        <f>IF(ISBLANK(INDEX('Policy Characteristics'!H:H,MATCH($C622,'Policy Characteristics'!$C:$C,0))),"",INDEX('Policy Characteristics'!H:H,MATCH($C622,'Policy Characteristics'!$C:$C,0)))</f>
        <v>0.01</v>
      </c>
      <c r="O622" s="76" t="str">
        <f>IF(ISBLANK(INDEX('Policy Characteristics'!I:I,MATCH($C622,'Policy Characteristics'!$C:$C,0))),"",INDEX('Policy Characteristics'!I:I,MATCH($C622,'Policy Characteristics'!$C:$C,0)))</f>
        <v>% of CO2 captured</v>
      </c>
      <c r="P622" s="76" t="str">
        <f>IF(ISBLANK(INDEX('Policy Characteristics'!J:J,MATCH($C622,'Policy Characteristics'!$C:$C,0))),"",INDEX('Policy Characteristics'!J:J,MATCH($C622,'Policy Characteristics'!$C:$C,0)))</f>
        <v>**Description:** This policy specifies the fraction of CO2 emissions from industry that is captured and stored, above the amount predicted in the BAUlscenario. // **Guidance for setting values:** Very few CCS-equipped industrial facilities exist today, so in a scenario where industry does not transition to clean energy, a value over 20% is likely very optimistic.  However, in scenarios in which industry mostly or entirely transitions to clean energy (i.e. due to other policies, such as industrial fuel switching and industrial energy efficiency), CCS settings as high as 100% (to capture the small amount of residual CO2 emissions, such as process CO2 from the cement industry) may be very feasible.</v>
      </c>
      <c r="Q622" s="76" t="str">
        <f>IF(ISBLANK(INDEX('Policy Characteristics'!K:K,MATCH($C622,'Policy Characteristics'!$C:$C,0))),"",INDEX('Policy Characteristics'!K:K,MATCH($C622,'Policy Characteristics'!$C:$C,0)))</f>
        <v>ccs.html#ccs</v>
      </c>
      <c r="R622" s="76" t="str">
        <f>IF(ISBLANK(INDEX('Policy Characteristics'!L:L,MATCH($C622,'Policy Characteristics'!$C:$C,0))),"",INDEX('Policy Characteristics'!L:L,MATCH($C622,'Policy Characteristics'!$C:$C,0)))</f>
        <v>carbon-capture-and-sequestration.html</v>
      </c>
    </row>
    <row r="623" spans="1:18" x14ac:dyDescent="0.25">
      <c r="A623" s="76" t="str">
        <f>IF(ISBLANK(INDEX('Policy Characteristics'!A:A,MATCH($C623,'Policy Characteristics'!$C:$C,0))),"",INDEX('Policy Characteristics'!A:A,MATCH($C623,'Policy Characteristics'!$C:$C,0)))</f>
        <v>Industry</v>
      </c>
      <c r="B623" s="200" t="str">
        <f>IF(ISBLANK(INDEX('Policy Characteristics'!B:B,MATCH($C623,'Policy Characteristics'!$C:$C,0))),"",INDEX('Policy Characteristics'!B:B,MATCH($C623,'Policy Characteristics'!$C:$C,0)))</f>
        <v>Carbon Capture and Sequestration</v>
      </c>
      <c r="C623" s="76" t="str">
        <f t="shared" si="25"/>
        <v>Industry Sector Fraction of Potential Additional CCS Achieved</v>
      </c>
      <c r="D623" s="78" t="s">
        <v>1320</v>
      </c>
      <c r="E623" s="78" t="s">
        <v>772</v>
      </c>
      <c r="F623" t="s">
        <v>1282</v>
      </c>
      <c r="G623" s="88" t="s">
        <v>1264</v>
      </c>
      <c r="H623" s="15">
        <v>949</v>
      </c>
      <c r="I623" s="201" t="s">
        <v>44</v>
      </c>
      <c r="J623" s="202" t="str">
        <f>IF(ISBLANK(INDEX('Policy Characteristics'!D:D,MATCH($C623,'Policy Characteristics'!$C:$C,0))),"",INDEX('Policy Characteristics'!D:D,MATCH($C623,'Policy Characteristics'!$C:$C,0)))</f>
        <v>Industry CCS</v>
      </c>
      <c r="K623" s="76" t="str">
        <f>IF(ISBLANK(INDEX('Policy Characteristics'!E:E,MATCH($C623,'Policy Characteristics'!$C:$C,0))),"",INDEX('Policy Characteristics'!E:E,MATCH($C623,'Policy Characteristics'!$C:$C,0)))</f>
        <v>indst CCS</v>
      </c>
      <c r="L623" s="205">
        <f>IF(ISBLANK(INDEX('Policy Characteristics'!F:F,MATCH($C623,'Policy Characteristics'!$C:$C,0))),"",INDEX('Policy Characteristics'!F:F,MATCH($C623,'Policy Characteristics'!$C:$C,0)))</f>
        <v>0</v>
      </c>
      <c r="M623" s="205">
        <f>IF(ISBLANK(INDEX('Policy Characteristics'!G:G,MATCH($C623,'Policy Characteristics'!$C:$C,0))),"",INDEX('Policy Characteristics'!G:G,MATCH($C623,'Policy Characteristics'!$C:$C,0)))</f>
        <v>1</v>
      </c>
      <c r="N623" s="205">
        <f>IF(ISBLANK(INDEX('Policy Characteristics'!H:H,MATCH($C623,'Policy Characteristics'!$C:$C,0))),"",INDEX('Policy Characteristics'!H:H,MATCH($C623,'Policy Characteristics'!$C:$C,0)))</f>
        <v>0.01</v>
      </c>
      <c r="O623" s="76" t="str">
        <f>IF(ISBLANK(INDEX('Policy Characteristics'!I:I,MATCH($C623,'Policy Characteristics'!$C:$C,0))),"",INDEX('Policy Characteristics'!I:I,MATCH($C623,'Policy Characteristics'!$C:$C,0)))</f>
        <v>% of CO2 captured</v>
      </c>
      <c r="P623" s="76" t="str">
        <f>IF(ISBLANK(INDEX('Policy Characteristics'!J:J,MATCH($C623,'Policy Characteristics'!$C:$C,0))),"",INDEX('Policy Characteristics'!J:J,MATCH($C623,'Policy Characteristics'!$C:$C,0)))</f>
        <v>**Description:** This policy specifies the fraction of CO2 emissions from industry that is captured and stored, above the amount predicted in the BAUlscenario. // **Guidance for setting values:** Very few CCS-equipped industrial facilities exist today, so in a scenario where industry does not transition to clean energy, a value over 20% is likely very optimistic.  However, in scenarios in which industry mostly or entirely transitions to clean energy (i.e. due to other policies, such as industrial fuel switching and industrial energy efficiency), CCS settings as high as 100% (to capture the small amount of residual CO2 emissions, such as process CO2 from the cement industry) may be very feasible.</v>
      </c>
      <c r="Q623" s="76" t="str">
        <f>IF(ISBLANK(INDEX('Policy Characteristics'!K:K,MATCH($C623,'Policy Characteristics'!$C:$C,0))),"",INDEX('Policy Characteristics'!K:K,MATCH($C623,'Policy Characteristics'!$C:$C,0)))</f>
        <v>ccs.html#ccs</v>
      </c>
      <c r="R623" s="76" t="str">
        <f>IF(ISBLANK(INDEX('Policy Characteristics'!L:L,MATCH($C623,'Policy Characteristics'!$C:$C,0))),"",INDEX('Policy Characteristics'!L:L,MATCH($C623,'Policy Characteristics'!$C:$C,0)))</f>
        <v>carbon-capture-and-sequestration.html</v>
      </c>
    </row>
    <row r="624" spans="1:18" x14ac:dyDescent="0.25">
      <c r="A624" s="76" t="str">
        <f>IF(ISBLANK(INDEX('Policy Characteristics'!A:A,MATCH($C624,'Policy Characteristics'!$C:$C,0))),"",INDEX('Policy Characteristics'!A:A,MATCH($C624,'Policy Characteristics'!$C:$C,0)))</f>
        <v>Industry</v>
      </c>
      <c r="B624" s="200" t="str">
        <f>IF(ISBLANK(INDEX('Policy Characteristics'!B:B,MATCH($C624,'Policy Characteristics'!$C:$C,0))),"",INDEX('Policy Characteristics'!B:B,MATCH($C624,'Policy Characteristics'!$C:$C,0)))</f>
        <v>Carbon Capture and Sequestration</v>
      </c>
      <c r="C624" s="76" t="str">
        <f t="shared" si="25"/>
        <v>Industry Sector Fraction of Potential Additional CCS Achieved</v>
      </c>
      <c r="D624" s="78" t="s">
        <v>1321</v>
      </c>
      <c r="E624" s="78" t="s">
        <v>1262</v>
      </c>
      <c r="F624" t="s">
        <v>1283</v>
      </c>
      <c r="G624" s="88" t="s">
        <v>1263</v>
      </c>
      <c r="H624" s="15">
        <v>950</v>
      </c>
      <c r="I624" s="213" t="s">
        <v>43</v>
      </c>
      <c r="J624" s="202" t="str">
        <f>IF(ISBLANK(INDEX('Policy Characteristics'!D:D,MATCH($C624,'Policy Characteristics'!$C:$C,0))),"",INDEX('Policy Characteristics'!D:D,MATCH($C624,'Policy Characteristics'!$C:$C,0)))</f>
        <v>Industry CCS</v>
      </c>
      <c r="K624" s="76" t="str">
        <f>IF(ISBLANK(INDEX('Policy Characteristics'!E:E,MATCH($C624,'Policy Characteristics'!$C:$C,0))),"",INDEX('Policy Characteristics'!E:E,MATCH($C624,'Policy Characteristics'!$C:$C,0)))</f>
        <v>indst CCS</v>
      </c>
      <c r="L624" s="205">
        <f>IF(ISBLANK(INDEX('Policy Characteristics'!F:F,MATCH($C624,'Policy Characteristics'!$C:$C,0))),"",INDEX('Policy Characteristics'!F:F,MATCH($C624,'Policy Characteristics'!$C:$C,0)))</f>
        <v>0</v>
      </c>
      <c r="M624" s="205">
        <f>IF(ISBLANK(INDEX('Policy Characteristics'!G:G,MATCH($C624,'Policy Characteristics'!$C:$C,0))),"",INDEX('Policy Characteristics'!G:G,MATCH($C624,'Policy Characteristics'!$C:$C,0)))</f>
        <v>1</v>
      </c>
      <c r="N624" s="205">
        <f>IF(ISBLANK(INDEX('Policy Characteristics'!H:H,MATCH($C624,'Policy Characteristics'!$C:$C,0))),"",INDEX('Policy Characteristics'!H:H,MATCH($C624,'Policy Characteristics'!$C:$C,0)))</f>
        <v>0.01</v>
      </c>
      <c r="O624" s="76" t="str">
        <f>IF(ISBLANK(INDEX('Policy Characteristics'!I:I,MATCH($C624,'Policy Characteristics'!$C:$C,0))),"",INDEX('Policy Characteristics'!I:I,MATCH($C624,'Policy Characteristics'!$C:$C,0)))</f>
        <v>% of CO2 captured</v>
      </c>
      <c r="P624" s="76" t="str">
        <f>IF(ISBLANK(INDEX('Policy Characteristics'!J:J,MATCH($C624,'Policy Characteristics'!$C:$C,0))),"",INDEX('Policy Characteristics'!J:J,MATCH($C624,'Policy Characteristics'!$C:$C,0)))</f>
        <v>**Description:** This policy specifies the fraction of CO2 emissions from industry that is captured and stored, above the amount predicted in the BAUlscenario. // **Guidance for setting values:** Very few CCS-equipped industrial facilities exist today, so in a scenario where industry does not transition to clean energy, a value over 20% is likely very optimistic.  However, in scenarios in which industry mostly or entirely transitions to clean energy (i.e. due to other policies, such as industrial fuel switching and industrial energy efficiency), CCS settings as high as 100% (to capture the small amount of residual CO2 emissions, such as process CO2 from the cement industry) may be very feasible.</v>
      </c>
      <c r="Q624" s="76" t="str">
        <f>IF(ISBLANK(INDEX('Policy Characteristics'!K:K,MATCH($C624,'Policy Characteristics'!$C:$C,0))),"",INDEX('Policy Characteristics'!K:K,MATCH($C624,'Policy Characteristics'!$C:$C,0)))</f>
        <v>ccs.html#ccs</v>
      </c>
      <c r="R624" s="76" t="str">
        <f>IF(ISBLANK(INDEX('Policy Characteristics'!L:L,MATCH($C624,'Policy Characteristics'!$C:$C,0))),"",INDEX('Policy Characteristics'!L:L,MATCH($C624,'Policy Characteristics'!$C:$C,0)))</f>
        <v>carbon-capture-and-sequestration.html</v>
      </c>
    </row>
    <row r="625" spans="1:18" x14ac:dyDescent="0.25">
      <c r="A625" s="76" t="str">
        <f>IF(ISBLANK(INDEX('Policy Characteristics'!A:A,MATCH($C625,'Policy Characteristics'!$C:$C,0))),"",INDEX('Policy Characteristics'!A:A,MATCH($C625,'Policy Characteristics'!$C:$C,0)))</f>
        <v>Industry</v>
      </c>
      <c r="B625" s="200" t="str">
        <f>IF(ISBLANK(INDEX('Policy Characteristics'!B:B,MATCH($C625,'Policy Characteristics'!$C:$C,0))),"",INDEX('Policy Characteristics'!B:B,MATCH($C625,'Policy Characteristics'!$C:$C,0)))</f>
        <v>Carbon Capture and Sequestration</v>
      </c>
      <c r="C625" s="76" t="str">
        <f t="shared" si="25"/>
        <v>Industry Sector Fraction of Potential Additional CCS Achieved</v>
      </c>
      <c r="D625" s="78" t="s">
        <v>1321</v>
      </c>
      <c r="E625" s="78" t="s">
        <v>772</v>
      </c>
      <c r="F625" t="s">
        <v>1283</v>
      </c>
      <c r="G625" s="88" t="s">
        <v>1264</v>
      </c>
      <c r="H625" s="15">
        <v>951</v>
      </c>
      <c r="I625" s="201" t="s">
        <v>44</v>
      </c>
      <c r="J625" s="202" t="str">
        <f>IF(ISBLANK(INDEX('Policy Characteristics'!D:D,MATCH($C625,'Policy Characteristics'!$C:$C,0))),"",INDEX('Policy Characteristics'!D:D,MATCH($C625,'Policy Characteristics'!$C:$C,0)))</f>
        <v>Industry CCS</v>
      </c>
      <c r="K625" s="76" t="str">
        <f>IF(ISBLANK(INDEX('Policy Characteristics'!E:E,MATCH($C625,'Policy Characteristics'!$C:$C,0))),"",INDEX('Policy Characteristics'!E:E,MATCH($C625,'Policy Characteristics'!$C:$C,0)))</f>
        <v>indst CCS</v>
      </c>
      <c r="L625" s="205">
        <f>IF(ISBLANK(INDEX('Policy Characteristics'!F:F,MATCH($C625,'Policy Characteristics'!$C:$C,0))),"",INDEX('Policy Characteristics'!F:F,MATCH($C625,'Policy Characteristics'!$C:$C,0)))</f>
        <v>0</v>
      </c>
      <c r="M625" s="205">
        <f>IF(ISBLANK(INDEX('Policy Characteristics'!G:G,MATCH($C625,'Policy Characteristics'!$C:$C,0))),"",INDEX('Policy Characteristics'!G:G,MATCH($C625,'Policy Characteristics'!$C:$C,0)))</f>
        <v>1</v>
      </c>
      <c r="N625" s="205">
        <f>IF(ISBLANK(INDEX('Policy Characteristics'!H:H,MATCH($C625,'Policy Characteristics'!$C:$C,0))),"",INDEX('Policy Characteristics'!H:H,MATCH($C625,'Policy Characteristics'!$C:$C,0)))</f>
        <v>0.01</v>
      </c>
      <c r="O625" s="76" t="str">
        <f>IF(ISBLANK(INDEX('Policy Characteristics'!I:I,MATCH($C625,'Policy Characteristics'!$C:$C,0))),"",INDEX('Policy Characteristics'!I:I,MATCH($C625,'Policy Characteristics'!$C:$C,0)))</f>
        <v>% of CO2 captured</v>
      </c>
      <c r="P625" s="76" t="str">
        <f>IF(ISBLANK(INDEX('Policy Characteristics'!J:J,MATCH($C625,'Policy Characteristics'!$C:$C,0))),"",INDEX('Policy Characteristics'!J:J,MATCH($C625,'Policy Characteristics'!$C:$C,0)))</f>
        <v>**Description:** This policy specifies the fraction of CO2 emissions from industry that is captured and stored, above the amount predicted in the BAUlscenario. // **Guidance for setting values:** Very few CCS-equipped industrial facilities exist today, so in a scenario where industry does not transition to clean energy, a value over 20% is likely very optimistic.  However, in scenarios in which industry mostly or entirely transitions to clean energy (i.e. due to other policies, such as industrial fuel switching and industrial energy efficiency), CCS settings as high as 100% (to capture the small amount of residual CO2 emissions, such as process CO2 from the cement industry) may be very feasible.</v>
      </c>
      <c r="Q625" s="76" t="str">
        <f>IF(ISBLANK(INDEX('Policy Characteristics'!K:K,MATCH($C625,'Policy Characteristics'!$C:$C,0))),"",INDEX('Policy Characteristics'!K:K,MATCH($C625,'Policy Characteristics'!$C:$C,0)))</f>
        <v>ccs.html#ccs</v>
      </c>
      <c r="R625" s="76" t="str">
        <f>IF(ISBLANK(INDEX('Policy Characteristics'!L:L,MATCH($C625,'Policy Characteristics'!$C:$C,0))),"",INDEX('Policy Characteristics'!L:L,MATCH($C625,'Policy Characteristics'!$C:$C,0)))</f>
        <v>carbon-capture-and-sequestration.html</v>
      </c>
    </row>
    <row r="626" spans="1:18" x14ac:dyDescent="0.25">
      <c r="A626" s="76" t="str">
        <f>IF(ISBLANK(INDEX('Policy Characteristics'!A:A,MATCH($C626,'Policy Characteristics'!$C:$C,0))),"",INDEX('Policy Characteristics'!A:A,MATCH($C626,'Policy Characteristics'!$C:$C,0)))</f>
        <v>Industry</v>
      </c>
      <c r="B626" s="200" t="str">
        <f>IF(ISBLANK(INDEX('Policy Characteristics'!B:B,MATCH($C626,'Policy Characteristics'!$C:$C,0))),"",INDEX('Policy Characteristics'!B:B,MATCH($C626,'Policy Characteristics'!$C:$C,0)))</f>
        <v>Carbon Capture and Sequestration</v>
      </c>
      <c r="C626" s="76" t="str">
        <f t="shared" si="25"/>
        <v>Industry Sector Fraction of Potential Additional CCS Achieved</v>
      </c>
      <c r="D626" s="78" t="s">
        <v>1322</v>
      </c>
      <c r="E626" s="78" t="s">
        <v>1262</v>
      </c>
      <c r="F626" t="s">
        <v>1284</v>
      </c>
      <c r="G626" s="88" t="s">
        <v>1263</v>
      </c>
      <c r="H626" s="15">
        <v>952</v>
      </c>
      <c r="I626" s="213" t="s">
        <v>43</v>
      </c>
      <c r="J626" s="202" t="str">
        <f>IF(ISBLANK(INDEX('Policy Characteristics'!D:D,MATCH($C626,'Policy Characteristics'!$C:$C,0))),"",INDEX('Policy Characteristics'!D:D,MATCH($C626,'Policy Characteristics'!$C:$C,0)))</f>
        <v>Industry CCS</v>
      </c>
      <c r="K626" s="76" t="str">
        <f>IF(ISBLANK(INDEX('Policy Characteristics'!E:E,MATCH($C626,'Policy Characteristics'!$C:$C,0))),"",INDEX('Policy Characteristics'!E:E,MATCH($C626,'Policy Characteristics'!$C:$C,0)))</f>
        <v>indst CCS</v>
      </c>
      <c r="L626" s="205">
        <f>IF(ISBLANK(INDEX('Policy Characteristics'!F:F,MATCH($C626,'Policy Characteristics'!$C:$C,0))),"",INDEX('Policy Characteristics'!F:F,MATCH($C626,'Policy Characteristics'!$C:$C,0)))</f>
        <v>0</v>
      </c>
      <c r="M626" s="205">
        <f>IF(ISBLANK(INDEX('Policy Characteristics'!G:G,MATCH($C626,'Policy Characteristics'!$C:$C,0))),"",INDEX('Policy Characteristics'!G:G,MATCH($C626,'Policy Characteristics'!$C:$C,0)))</f>
        <v>1</v>
      </c>
      <c r="N626" s="205">
        <f>IF(ISBLANK(INDEX('Policy Characteristics'!H:H,MATCH($C626,'Policy Characteristics'!$C:$C,0))),"",INDEX('Policy Characteristics'!H:H,MATCH($C626,'Policy Characteristics'!$C:$C,0)))</f>
        <v>0.01</v>
      </c>
      <c r="O626" s="76" t="str">
        <f>IF(ISBLANK(INDEX('Policy Characteristics'!I:I,MATCH($C626,'Policy Characteristics'!$C:$C,0))),"",INDEX('Policy Characteristics'!I:I,MATCH($C626,'Policy Characteristics'!$C:$C,0)))</f>
        <v>% of CO2 captured</v>
      </c>
      <c r="P626" s="76" t="str">
        <f>IF(ISBLANK(INDEX('Policy Characteristics'!J:J,MATCH($C626,'Policy Characteristics'!$C:$C,0))),"",INDEX('Policy Characteristics'!J:J,MATCH($C626,'Policy Characteristics'!$C:$C,0)))</f>
        <v>**Description:** This policy specifies the fraction of CO2 emissions from industry that is captured and stored, above the amount predicted in the BAUlscenario. // **Guidance for setting values:** Very few CCS-equipped industrial facilities exist today, so in a scenario where industry does not transition to clean energy, a value over 20% is likely very optimistic.  However, in scenarios in which industry mostly or entirely transitions to clean energy (i.e. due to other policies, such as industrial fuel switching and industrial energy efficiency), CCS settings as high as 100% (to capture the small amount of residual CO2 emissions, such as process CO2 from the cement industry) may be very feasible.</v>
      </c>
      <c r="Q626" s="76" t="str">
        <f>IF(ISBLANK(INDEX('Policy Characteristics'!K:K,MATCH($C626,'Policy Characteristics'!$C:$C,0))),"",INDEX('Policy Characteristics'!K:K,MATCH($C626,'Policy Characteristics'!$C:$C,0)))</f>
        <v>ccs.html#ccs</v>
      </c>
      <c r="R626" s="76" t="str">
        <f>IF(ISBLANK(INDEX('Policy Characteristics'!L:L,MATCH($C626,'Policy Characteristics'!$C:$C,0))),"",INDEX('Policy Characteristics'!L:L,MATCH($C626,'Policy Characteristics'!$C:$C,0)))</f>
        <v>carbon-capture-and-sequestration.html</v>
      </c>
    </row>
    <row r="627" spans="1:18" x14ac:dyDescent="0.25">
      <c r="A627" s="76" t="str">
        <f>IF(ISBLANK(INDEX('Policy Characteristics'!A:A,MATCH($C627,'Policy Characteristics'!$C:$C,0))),"",INDEX('Policy Characteristics'!A:A,MATCH($C627,'Policy Characteristics'!$C:$C,0)))</f>
        <v>Industry</v>
      </c>
      <c r="B627" s="200" t="str">
        <f>IF(ISBLANK(INDEX('Policy Characteristics'!B:B,MATCH($C627,'Policy Characteristics'!$C:$C,0))),"",INDEX('Policy Characteristics'!B:B,MATCH($C627,'Policy Characteristics'!$C:$C,0)))</f>
        <v>Carbon Capture and Sequestration</v>
      </c>
      <c r="C627" s="76" t="str">
        <f t="shared" si="25"/>
        <v>Industry Sector Fraction of Potential Additional CCS Achieved</v>
      </c>
      <c r="D627" s="78" t="s">
        <v>1322</v>
      </c>
      <c r="E627" s="78" t="s">
        <v>772</v>
      </c>
      <c r="F627" t="s">
        <v>1284</v>
      </c>
      <c r="G627" s="88" t="s">
        <v>1264</v>
      </c>
      <c r="H627" s="15">
        <v>953</v>
      </c>
      <c r="I627" s="201" t="s">
        <v>43</v>
      </c>
      <c r="J627" s="202" t="str">
        <f>IF(ISBLANK(INDEX('Policy Characteristics'!D:D,MATCH($C627,'Policy Characteristics'!$C:$C,0))),"",INDEX('Policy Characteristics'!D:D,MATCH($C627,'Policy Characteristics'!$C:$C,0)))</f>
        <v>Industry CCS</v>
      </c>
      <c r="K627" s="76" t="str">
        <f>IF(ISBLANK(INDEX('Policy Characteristics'!E:E,MATCH($C627,'Policy Characteristics'!$C:$C,0))),"",INDEX('Policy Characteristics'!E:E,MATCH($C627,'Policy Characteristics'!$C:$C,0)))</f>
        <v>indst CCS</v>
      </c>
      <c r="L627" s="205">
        <f>IF(ISBLANK(INDEX('Policy Characteristics'!F:F,MATCH($C627,'Policy Characteristics'!$C:$C,0))),"",INDEX('Policy Characteristics'!F:F,MATCH($C627,'Policy Characteristics'!$C:$C,0)))</f>
        <v>0</v>
      </c>
      <c r="M627" s="205">
        <f>IF(ISBLANK(INDEX('Policy Characteristics'!G:G,MATCH($C627,'Policy Characteristics'!$C:$C,0))),"",INDEX('Policy Characteristics'!G:G,MATCH($C627,'Policy Characteristics'!$C:$C,0)))</f>
        <v>1</v>
      </c>
      <c r="N627" s="205">
        <f>IF(ISBLANK(INDEX('Policy Characteristics'!H:H,MATCH($C627,'Policy Characteristics'!$C:$C,0))),"",INDEX('Policy Characteristics'!H:H,MATCH($C627,'Policy Characteristics'!$C:$C,0)))</f>
        <v>0.01</v>
      </c>
      <c r="O627" s="76" t="str">
        <f>IF(ISBLANK(INDEX('Policy Characteristics'!I:I,MATCH($C627,'Policy Characteristics'!$C:$C,0))),"",INDEX('Policy Characteristics'!I:I,MATCH($C627,'Policy Characteristics'!$C:$C,0)))</f>
        <v>% of CO2 captured</v>
      </c>
      <c r="P627" s="76" t="str">
        <f>IF(ISBLANK(INDEX('Policy Characteristics'!J:J,MATCH($C627,'Policy Characteristics'!$C:$C,0))),"",INDEX('Policy Characteristics'!J:J,MATCH($C627,'Policy Characteristics'!$C:$C,0)))</f>
        <v>**Description:** This policy specifies the fraction of CO2 emissions from industry that is captured and stored, above the amount predicted in the BAUlscenario. // **Guidance for setting values:** Very few CCS-equipped industrial facilities exist today, so in a scenario where industry does not transition to clean energy, a value over 20% is likely very optimistic.  However, in scenarios in which industry mostly or entirely transitions to clean energy (i.e. due to other policies, such as industrial fuel switching and industrial energy efficiency), CCS settings as high as 100% (to capture the small amount of residual CO2 emissions, such as process CO2 from the cement industry) may be very feasible.</v>
      </c>
      <c r="Q627" s="76" t="str">
        <f>IF(ISBLANK(INDEX('Policy Characteristics'!K:K,MATCH($C627,'Policy Characteristics'!$C:$C,0))),"",INDEX('Policy Characteristics'!K:K,MATCH($C627,'Policy Characteristics'!$C:$C,0)))</f>
        <v>ccs.html#ccs</v>
      </c>
      <c r="R627" s="76" t="str">
        <f>IF(ISBLANK(INDEX('Policy Characteristics'!L:L,MATCH($C627,'Policy Characteristics'!$C:$C,0))),"",INDEX('Policy Characteristics'!L:L,MATCH($C627,'Policy Characteristics'!$C:$C,0)))</f>
        <v>carbon-capture-and-sequestration.html</v>
      </c>
    </row>
    <row r="628" spans="1:18" x14ac:dyDescent="0.25">
      <c r="A628" s="76" t="str">
        <f>IF(ISBLANK(INDEX('Policy Characteristics'!A:A,MATCH($C628,'Policy Characteristics'!$C:$C,0))),"",INDEX('Policy Characteristics'!A:A,MATCH($C628,'Policy Characteristics'!$C:$C,0)))</f>
        <v>Industry</v>
      </c>
      <c r="B628" s="200" t="str">
        <f>IF(ISBLANK(INDEX('Policy Characteristics'!B:B,MATCH($C628,'Policy Characteristics'!$C:$C,0))),"",INDEX('Policy Characteristics'!B:B,MATCH($C628,'Policy Characteristics'!$C:$C,0)))</f>
        <v>Carbon Capture and Sequestration</v>
      </c>
      <c r="C628" s="76" t="str">
        <f t="shared" si="25"/>
        <v>Industry Sector Fraction of Potential Additional CCS Achieved</v>
      </c>
      <c r="D628" s="78" t="s">
        <v>1323</v>
      </c>
      <c r="E628" s="78" t="s">
        <v>1262</v>
      </c>
      <c r="F628" t="s">
        <v>1326</v>
      </c>
      <c r="G628" s="88" t="s">
        <v>1263</v>
      </c>
      <c r="H628" s="15">
        <v>954</v>
      </c>
      <c r="I628" s="201" t="s">
        <v>44</v>
      </c>
      <c r="J628" s="202" t="str">
        <f>IF(ISBLANK(INDEX('Policy Characteristics'!D:D,MATCH($C628,'Policy Characteristics'!$C:$C,0))),"",INDEX('Policy Characteristics'!D:D,MATCH($C628,'Policy Characteristics'!$C:$C,0)))</f>
        <v>Industry CCS</v>
      </c>
      <c r="K628" s="76" t="str">
        <f>IF(ISBLANK(INDEX('Policy Characteristics'!E:E,MATCH($C628,'Policy Characteristics'!$C:$C,0))),"",INDEX('Policy Characteristics'!E:E,MATCH($C628,'Policy Characteristics'!$C:$C,0)))</f>
        <v>indst CCS</v>
      </c>
      <c r="L628" s="205">
        <f>IF(ISBLANK(INDEX('Policy Characteristics'!F:F,MATCH($C628,'Policy Characteristics'!$C:$C,0))),"",INDEX('Policy Characteristics'!F:F,MATCH($C628,'Policy Characteristics'!$C:$C,0)))</f>
        <v>0</v>
      </c>
      <c r="M628" s="205">
        <f>IF(ISBLANK(INDEX('Policy Characteristics'!G:G,MATCH($C628,'Policy Characteristics'!$C:$C,0))),"",INDEX('Policy Characteristics'!G:G,MATCH($C628,'Policy Characteristics'!$C:$C,0)))</f>
        <v>1</v>
      </c>
      <c r="N628" s="205">
        <f>IF(ISBLANK(INDEX('Policy Characteristics'!H:H,MATCH($C628,'Policy Characteristics'!$C:$C,0))),"",INDEX('Policy Characteristics'!H:H,MATCH($C628,'Policy Characteristics'!$C:$C,0)))</f>
        <v>0.01</v>
      </c>
      <c r="O628" s="76" t="str">
        <f>IF(ISBLANK(INDEX('Policy Characteristics'!I:I,MATCH($C628,'Policy Characteristics'!$C:$C,0))),"",INDEX('Policy Characteristics'!I:I,MATCH($C628,'Policy Characteristics'!$C:$C,0)))</f>
        <v>% of CO2 captured</v>
      </c>
      <c r="P628" s="76" t="str">
        <f>IF(ISBLANK(INDEX('Policy Characteristics'!J:J,MATCH($C628,'Policy Characteristics'!$C:$C,0))),"",INDEX('Policy Characteristics'!J:J,MATCH($C628,'Policy Characteristics'!$C:$C,0)))</f>
        <v>**Description:** This policy specifies the fraction of CO2 emissions from industry that is captured and stored, above the amount predicted in the BAUlscenario. // **Guidance for setting values:** Very few CCS-equipped industrial facilities exist today, so in a scenario where industry does not transition to clean energy, a value over 20% is likely very optimistic.  However, in scenarios in which industry mostly or entirely transitions to clean energy (i.e. due to other policies, such as industrial fuel switching and industrial energy efficiency), CCS settings as high as 100% (to capture the small amount of residual CO2 emissions, such as process CO2 from the cement industry) may be very feasible.</v>
      </c>
      <c r="Q628" s="76" t="str">
        <f>IF(ISBLANK(INDEX('Policy Characteristics'!K:K,MATCH($C628,'Policy Characteristics'!$C:$C,0))),"",INDEX('Policy Characteristics'!K:K,MATCH($C628,'Policy Characteristics'!$C:$C,0)))</f>
        <v>ccs.html#ccs</v>
      </c>
      <c r="R628" s="76" t="str">
        <f>IF(ISBLANK(INDEX('Policy Characteristics'!L:L,MATCH($C628,'Policy Characteristics'!$C:$C,0))),"",INDEX('Policy Characteristics'!L:L,MATCH($C628,'Policy Characteristics'!$C:$C,0)))</f>
        <v>carbon-capture-and-sequestration.html</v>
      </c>
    </row>
    <row r="629" spans="1:18" x14ac:dyDescent="0.25">
      <c r="A629" s="76" t="str">
        <f>IF(ISBLANK(INDEX('Policy Characteristics'!A:A,MATCH($C629,'Policy Characteristics'!$C:$C,0))),"",INDEX('Policy Characteristics'!A:A,MATCH($C629,'Policy Characteristics'!$C:$C,0)))</f>
        <v>Industry</v>
      </c>
      <c r="B629" s="200" t="str">
        <f>IF(ISBLANK(INDEX('Policy Characteristics'!B:B,MATCH($C629,'Policy Characteristics'!$C:$C,0))),"",INDEX('Policy Characteristics'!B:B,MATCH($C629,'Policy Characteristics'!$C:$C,0)))</f>
        <v>Carbon Capture and Sequestration</v>
      </c>
      <c r="C629" s="76" t="str">
        <f t="shared" si="25"/>
        <v>Industry Sector Fraction of Potential Additional CCS Achieved</v>
      </c>
      <c r="D629" s="78" t="s">
        <v>1323</v>
      </c>
      <c r="E629" s="78" t="s">
        <v>772</v>
      </c>
      <c r="F629" t="s">
        <v>1326</v>
      </c>
      <c r="G629" s="88" t="s">
        <v>1264</v>
      </c>
      <c r="H629" s="15">
        <v>955</v>
      </c>
      <c r="I629" s="201" t="s">
        <v>44</v>
      </c>
      <c r="J629" s="202" t="str">
        <f>IF(ISBLANK(INDEX('Policy Characteristics'!D:D,MATCH($C629,'Policy Characteristics'!$C:$C,0))),"",INDEX('Policy Characteristics'!D:D,MATCH($C629,'Policy Characteristics'!$C:$C,0)))</f>
        <v>Industry CCS</v>
      </c>
      <c r="K629" s="76" t="str">
        <f>IF(ISBLANK(INDEX('Policy Characteristics'!E:E,MATCH($C629,'Policy Characteristics'!$C:$C,0))),"",INDEX('Policy Characteristics'!E:E,MATCH($C629,'Policy Characteristics'!$C:$C,0)))</f>
        <v>indst CCS</v>
      </c>
      <c r="L629" s="205">
        <f>IF(ISBLANK(INDEX('Policy Characteristics'!F:F,MATCH($C629,'Policy Characteristics'!$C:$C,0))),"",INDEX('Policy Characteristics'!F:F,MATCH($C629,'Policy Characteristics'!$C:$C,0)))</f>
        <v>0</v>
      </c>
      <c r="M629" s="205">
        <f>IF(ISBLANK(INDEX('Policy Characteristics'!G:G,MATCH($C629,'Policy Characteristics'!$C:$C,0))),"",INDEX('Policy Characteristics'!G:G,MATCH($C629,'Policy Characteristics'!$C:$C,0)))</f>
        <v>1</v>
      </c>
      <c r="N629" s="205">
        <f>IF(ISBLANK(INDEX('Policy Characteristics'!H:H,MATCH($C629,'Policy Characteristics'!$C:$C,0))),"",INDEX('Policy Characteristics'!H:H,MATCH($C629,'Policy Characteristics'!$C:$C,0)))</f>
        <v>0.01</v>
      </c>
      <c r="O629" s="76" t="str">
        <f>IF(ISBLANK(INDEX('Policy Characteristics'!I:I,MATCH($C629,'Policy Characteristics'!$C:$C,0))),"",INDEX('Policy Characteristics'!I:I,MATCH($C629,'Policy Characteristics'!$C:$C,0)))</f>
        <v>% of CO2 captured</v>
      </c>
      <c r="P629" s="76" t="str">
        <f>IF(ISBLANK(INDEX('Policy Characteristics'!J:J,MATCH($C629,'Policy Characteristics'!$C:$C,0))),"",INDEX('Policy Characteristics'!J:J,MATCH($C629,'Policy Characteristics'!$C:$C,0)))</f>
        <v>**Description:** This policy specifies the fraction of CO2 emissions from industry that is captured and stored, above the amount predicted in the BAUlscenario. // **Guidance for setting values:** Very few CCS-equipped industrial facilities exist today, so in a scenario where industry does not transition to clean energy, a value over 20% is likely very optimistic.  However, in scenarios in which industry mostly or entirely transitions to clean energy (i.e. due to other policies, such as industrial fuel switching and industrial energy efficiency), CCS settings as high as 100% (to capture the small amount of residual CO2 emissions, such as process CO2 from the cement industry) may be very feasible.</v>
      </c>
      <c r="Q629" s="76" t="str">
        <f>IF(ISBLANK(INDEX('Policy Characteristics'!K:K,MATCH($C629,'Policy Characteristics'!$C:$C,0))),"",INDEX('Policy Characteristics'!K:K,MATCH($C629,'Policy Characteristics'!$C:$C,0)))</f>
        <v>ccs.html#ccs</v>
      </c>
      <c r="R629" s="76" t="str">
        <f>IF(ISBLANK(INDEX('Policy Characteristics'!L:L,MATCH($C629,'Policy Characteristics'!$C:$C,0))),"",INDEX('Policy Characteristics'!L:L,MATCH($C629,'Policy Characteristics'!$C:$C,0)))</f>
        <v>carbon-capture-and-sequestration.html</v>
      </c>
    </row>
    <row r="630" spans="1:18" x14ac:dyDescent="0.25">
      <c r="A630" s="76" t="str">
        <f>IF(ISBLANK(INDEX('Policy Characteristics'!A:A,MATCH($C630,'Policy Characteristics'!$C:$C,0))),"",INDEX('Policy Characteristics'!A:A,MATCH($C630,'Policy Characteristics'!$C:$C,0)))</f>
        <v>Industry</v>
      </c>
      <c r="B630" s="200" t="str">
        <f>IF(ISBLANK(INDEX('Policy Characteristics'!B:B,MATCH($C630,'Policy Characteristics'!$C:$C,0))),"",INDEX('Policy Characteristics'!B:B,MATCH($C630,'Policy Characteristics'!$C:$C,0)))</f>
        <v>Carbon Capture and Sequestration</v>
      </c>
      <c r="C630" s="76" t="str">
        <f t="shared" si="25"/>
        <v>Industry Sector Fraction of Potential Additional CCS Achieved</v>
      </c>
      <c r="D630" s="78" t="s">
        <v>1324</v>
      </c>
      <c r="E630" s="78" t="s">
        <v>1262</v>
      </c>
      <c r="F630" t="s">
        <v>1285</v>
      </c>
      <c r="G630" s="88" t="s">
        <v>1263</v>
      </c>
      <c r="H630" s="15">
        <v>956</v>
      </c>
      <c r="I630" s="201" t="s">
        <v>44</v>
      </c>
      <c r="J630" s="202" t="str">
        <f>IF(ISBLANK(INDEX('Policy Characteristics'!D:D,MATCH($C630,'Policy Characteristics'!$C:$C,0))),"",INDEX('Policy Characteristics'!D:D,MATCH($C630,'Policy Characteristics'!$C:$C,0)))</f>
        <v>Industry CCS</v>
      </c>
      <c r="K630" s="76" t="str">
        <f>IF(ISBLANK(INDEX('Policy Characteristics'!E:E,MATCH($C630,'Policy Characteristics'!$C:$C,0))),"",INDEX('Policy Characteristics'!E:E,MATCH($C630,'Policy Characteristics'!$C:$C,0)))</f>
        <v>indst CCS</v>
      </c>
      <c r="L630" s="205">
        <f>IF(ISBLANK(INDEX('Policy Characteristics'!F:F,MATCH($C630,'Policy Characteristics'!$C:$C,0))),"",INDEX('Policy Characteristics'!F:F,MATCH($C630,'Policy Characteristics'!$C:$C,0)))</f>
        <v>0</v>
      </c>
      <c r="M630" s="205">
        <f>IF(ISBLANK(INDEX('Policy Characteristics'!G:G,MATCH($C630,'Policy Characteristics'!$C:$C,0))),"",INDEX('Policy Characteristics'!G:G,MATCH($C630,'Policy Characteristics'!$C:$C,0)))</f>
        <v>1</v>
      </c>
      <c r="N630" s="205">
        <f>IF(ISBLANK(INDEX('Policy Characteristics'!H:H,MATCH($C630,'Policy Characteristics'!$C:$C,0))),"",INDEX('Policy Characteristics'!H:H,MATCH($C630,'Policy Characteristics'!$C:$C,0)))</f>
        <v>0.01</v>
      </c>
      <c r="O630" s="76" t="str">
        <f>IF(ISBLANK(INDEX('Policy Characteristics'!I:I,MATCH($C630,'Policy Characteristics'!$C:$C,0))),"",INDEX('Policy Characteristics'!I:I,MATCH($C630,'Policy Characteristics'!$C:$C,0)))</f>
        <v>% of CO2 captured</v>
      </c>
      <c r="P630" s="76" t="str">
        <f>IF(ISBLANK(INDEX('Policy Characteristics'!J:J,MATCH($C630,'Policy Characteristics'!$C:$C,0))),"",INDEX('Policy Characteristics'!J:J,MATCH($C630,'Policy Characteristics'!$C:$C,0)))</f>
        <v>**Description:** This policy specifies the fraction of CO2 emissions from industry that is captured and stored, above the amount predicted in the BAUlscenario. // **Guidance for setting values:** Very few CCS-equipped industrial facilities exist today, so in a scenario where industry does not transition to clean energy, a value over 20% is likely very optimistic.  However, in scenarios in which industry mostly or entirely transitions to clean energy (i.e. due to other policies, such as industrial fuel switching and industrial energy efficiency), CCS settings as high as 100% (to capture the small amount of residual CO2 emissions, such as process CO2 from the cement industry) may be very feasible.</v>
      </c>
      <c r="Q630" s="76" t="str">
        <f>IF(ISBLANK(INDEX('Policy Characteristics'!K:K,MATCH($C630,'Policy Characteristics'!$C:$C,0))),"",INDEX('Policy Characteristics'!K:K,MATCH($C630,'Policy Characteristics'!$C:$C,0)))</f>
        <v>ccs.html#ccs</v>
      </c>
      <c r="R630" s="76" t="str">
        <f>IF(ISBLANK(INDEX('Policy Characteristics'!L:L,MATCH($C630,'Policy Characteristics'!$C:$C,0))),"",INDEX('Policy Characteristics'!L:L,MATCH($C630,'Policy Characteristics'!$C:$C,0)))</f>
        <v>carbon-capture-and-sequestration.html</v>
      </c>
    </row>
    <row r="631" spans="1:18" x14ac:dyDescent="0.25">
      <c r="A631" s="76" t="str">
        <f>IF(ISBLANK(INDEX('Policy Characteristics'!A:A,MATCH($C631,'Policy Characteristics'!$C:$C,0))),"",INDEX('Policy Characteristics'!A:A,MATCH($C631,'Policy Characteristics'!$C:$C,0)))</f>
        <v>Industry</v>
      </c>
      <c r="B631" s="200" t="str">
        <f>IF(ISBLANK(INDEX('Policy Characteristics'!B:B,MATCH($C631,'Policy Characteristics'!$C:$C,0))),"",INDEX('Policy Characteristics'!B:B,MATCH($C631,'Policy Characteristics'!$C:$C,0)))</f>
        <v>Carbon Capture and Sequestration</v>
      </c>
      <c r="C631" s="76" t="str">
        <f t="shared" si="25"/>
        <v>Industry Sector Fraction of Potential Additional CCS Achieved</v>
      </c>
      <c r="D631" s="78" t="s">
        <v>1324</v>
      </c>
      <c r="E631" s="78" t="s">
        <v>772</v>
      </c>
      <c r="F631" t="s">
        <v>1285</v>
      </c>
      <c r="G631" s="88" t="s">
        <v>1264</v>
      </c>
      <c r="H631" s="15">
        <v>957</v>
      </c>
      <c r="I631" s="201" t="s">
        <v>44</v>
      </c>
      <c r="J631" s="202" t="str">
        <f>IF(ISBLANK(INDEX('Policy Characteristics'!D:D,MATCH($C631,'Policy Characteristics'!$C:$C,0))),"",INDEX('Policy Characteristics'!D:D,MATCH($C631,'Policy Characteristics'!$C:$C,0)))</f>
        <v>Industry CCS</v>
      </c>
      <c r="K631" s="76" t="str">
        <f>IF(ISBLANK(INDEX('Policy Characteristics'!E:E,MATCH($C631,'Policy Characteristics'!$C:$C,0))),"",INDEX('Policy Characteristics'!E:E,MATCH($C631,'Policy Characteristics'!$C:$C,0)))</f>
        <v>indst CCS</v>
      </c>
      <c r="L631" s="205">
        <f>IF(ISBLANK(INDEX('Policy Characteristics'!F:F,MATCH($C631,'Policy Characteristics'!$C:$C,0))),"",INDEX('Policy Characteristics'!F:F,MATCH($C631,'Policy Characteristics'!$C:$C,0)))</f>
        <v>0</v>
      </c>
      <c r="M631" s="205">
        <f>IF(ISBLANK(INDEX('Policy Characteristics'!G:G,MATCH($C631,'Policy Characteristics'!$C:$C,0))),"",INDEX('Policy Characteristics'!G:G,MATCH($C631,'Policy Characteristics'!$C:$C,0)))</f>
        <v>1</v>
      </c>
      <c r="N631" s="205">
        <f>IF(ISBLANK(INDEX('Policy Characteristics'!H:H,MATCH($C631,'Policy Characteristics'!$C:$C,0))),"",INDEX('Policy Characteristics'!H:H,MATCH($C631,'Policy Characteristics'!$C:$C,0)))</f>
        <v>0.01</v>
      </c>
      <c r="O631" s="76" t="str">
        <f>IF(ISBLANK(INDEX('Policy Characteristics'!I:I,MATCH($C631,'Policy Characteristics'!$C:$C,0))),"",INDEX('Policy Characteristics'!I:I,MATCH($C631,'Policy Characteristics'!$C:$C,0)))</f>
        <v>% of CO2 captured</v>
      </c>
      <c r="P631" s="76" t="str">
        <f>IF(ISBLANK(INDEX('Policy Characteristics'!J:J,MATCH($C631,'Policy Characteristics'!$C:$C,0))),"",INDEX('Policy Characteristics'!J:J,MATCH($C631,'Policy Characteristics'!$C:$C,0)))</f>
        <v>**Description:** This policy specifies the fraction of CO2 emissions from industry that is captured and stored, above the amount predicted in the BAUlscenario. // **Guidance for setting values:** Very few CCS-equipped industrial facilities exist today, so in a scenario where industry does not transition to clean energy, a value over 20% is likely very optimistic.  However, in scenarios in which industry mostly or entirely transitions to clean energy (i.e. due to other policies, such as industrial fuel switching and industrial energy efficiency), CCS settings as high as 100% (to capture the small amount of residual CO2 emissions, such as process CO2 from the cement industry) may be very feasible.</v>
      </c>
      <c r="Q631" s="76" t="str">
        <f>IF(ISBLANK(INDEX('Policy Characteristics'!K:K,MATCH($C631,'Policy Characteristics'!$C:$C,0))),"",INDEX('Policy Characteristics'!K:K,MATCH($C631,'Policy Characteristics'!$C:$C,0)))</f>
        <v>ccs.html#ccs</v>
      </c>
      <c r="R631" s="76" t="str">
        <f>IF(ISBLANK(INDEX('Policy Characteristics'!L:L,MATCH($C631,'Policy Characteristics'!$C:$C,0))),"",INDEX('Policy Characteristics'!L:L,MATCH($C631,'Policy Characteristics'!$C:$C,0)))</f>
        <v>carbon-capture-and-sequestration.html</v>
      </c>
    </row>
    <row r="632" spans="1:18" x14ac:dyDescent="0.25">
      <c r="A632" s="76" t="str">
        <f>IF(ISBLANK(INDEX('Policy Characteristics'!A:A,MATCH($C632,'Policy Characteristics'!$C:$C,0))),"",INDEX('Policy Characteristics'!A:A,MATCH($C632,'Policy Characteristics'!$C:$C,0)))</f>
        <v>Industry</v>
      </c>
      <c r="B632" s="200" t="str">
        <f>IF(ISBLANK(INDEX('Policy Characteristics'!B:B,MATCH($C632,'Policy Characteristics'!$C:$C,0))),"",INDEX('Policy Characteristics'!B:B,MATCH($C632,'Policy Characteristics'!$C:$C,0)))</f>
        <v>Non BAU Industry CCS Subsidy</v>
      </c>
      <c r="C632" t="s">
        <v>1947</v>
      </c>
      <c r="D632" s="88" t="s">
        <v>1300</v>
      </c>
      <c r="E632" s="78"/>
      <c r="F632" t="s">
        <v>1325</v>
      </c>
      <c r="H632" s="15">
        <v>2723</v>
      </c>
      <c r="I632" s="213" t="s">
        <v>43</v>
      </c>
      <c r="J632" s="202" t="str">
        <f>IF(ISBLANK(INDEX('Policy Characteristics'!D:D,MATCH($C632,'Policy Characteristics'!$C:$C,0))),"",INDEX('Policy Characteristics'!D:D,MATCH($C632,'Policy Characteristics'!$C:$C,0)))</f>
        <v>Industry CCS</v>
      </c>
      <c r="K632" s="76" t="str">
        <f>IF(ISBLANK(INDEX('Policy Characteristics'!E:E,MATCH($C632,'Policy Characteristics'!$C:$C,0))),"",INDEX('Policy Characteristics'!E:E,MATCH($C632,'Policy Characteristics'!$C:$C,0)))</f>
        <v>indst non BAU CCS</v>
      </c>
      <c r="L632" s="205">
        <f>IF(ISBLANK(INDEX('Policy Characteristics'!F:F,MATCH($C632,'Policy Characteristics'!$C:$C,0))),"",INDEX('Policy Characteristics'!F:F,MATCH($C632,'Policy Characteristics'!$C:$C,0)))</f>
        <v>0</v>
      </c>
      <c r="M632" s="205">
        <f>IF(ISBLANK(INDEX('Policy Characteristics'!G:G,MATCH($C632,'Policy Characteristics'!$C:$C,0))),"",INDEX('Policy Characteristics'!G:G,MATCH($C632,'Policy Characteristics'!$C:$C,0)))</f>
        <v>1</v>
      </c>
      <c r="N632" s="205">
        <f>IF(ISBLANK(INDEX('Policy Characteristics'!H:H,MATCH($C632,'Policy Characteristics'!$C:$C,0))),"",INDEX('Policy Characteristics'!H:H,MATCH($C632,'Policy Characteristics'!$C:$C,0)))</f>
        <v>1</v>
      </c>
      <c r="O632" s="76" t="str">
        <f>IF(ISBLANK(INDEX('Policy Characteristics'!I:I,MATCH($C632,'Policy Characteristics'!$C:$C,0))),"",INDEX('Policy Characteristics'!I:I,MATCH($C632,'Policy Characteristics'!$C:$C,0)))</f>
        <v>on/off</v>
      </c>
      <c r="P632" s="76" t="str">
        <f>IF(ISBLANK(INDEX('Policy Characteristics'!J:J,MATCH($C632,'Policy Characteristics'!$C:$C,0))),"",INDEX('Policy Characteristics'!J:J,MATCH($C632,'Policy Characteristics'!$C:$C,0)))</f>
        <v xml:space="preserve">**Description:** This policy allows users to model the emissions and cash flow impacts of a non-BAU industry CCS subsidy. For the United States, this lever is set up to test the impacts of removing all CCS subsidies flowing to industry from the BAU scenario. // **Guidance for setting values:** The United States currently offers 45Q tax credits through 2032 for CCS. Enabling this lever will remove those credits and the amount of CO2 sequestration they are estimated to incentivize. </v>
      </c>
      <c r="Q632" s="76" t="str">
        <f>IF(ISBLANK(INDEX('Policy Characteristics'!K:K,MATCH($C632,'Policy Characteristics'!$C:$C,0))),"",INDEX('Policy Characteristics'!K:K,MATCH($C632,'Policy Characteristics'!$C:$C,0)))</f>
        <v>ccs.html#ccs</v>
      </c>
      <c r="R632" s="76" t="str">
        <f>IF(ISBLANK(INDEX('Policy Characteristics'!L:L,MATCH($C632,'Policy Characteristics'!$C:$C,0))),"",INDEX('Policy Characteristics'!L:L,MATCH($C632,'Policy Characteristics'!$C:$C,0)))</f>
        <v>carbon-capture-and-sequestration.html</v>
      </c>
    </row>
    <row r="633" spans="1:18" x14ac:dyDescent="0.25">
      <c r="A633" s="76" t="str">
        <f>IF(ISBLANK(INDEX('Policy Characteristics'!A:A,MATCH($C633,'Policy Characteristics'!$C:$C,0))),"",INDEX('Policy Characteristics'!A:A,MATCH($C633,'Policy Characteristics'!$C:$C,0)))</f>
        <v>Industry</v>
      </c>
      <c r="B633" s="200" t="str">
        <f>IF(ISBLANK(INDEX('Policy Characteristics'!B:B,MATCH($C633,'Policy Characteristics'!$C:$C,0))),"",INDEX('Policy Characteristics'!B:B,MATCH($C633,'Policy Characteristics'!$C:$C,0)))</f>
        <v>Non BAU Industry CCS Subsidy</v>
      </c>
      <c r="C633" s="76" t="str">
        <f>$C$632</f>
        <v>Boolean Use Non BAU Industry CCS Subsidies</v>
      </c>
      <c r="D633" s="78" t="s">
        <v>1301</v>
      </c>
      <c r="E633" s="78"/>
      <c r="F633" t="s">
        <v>999</v>
      </c>
      <c r="H633" s="15">
        <v>2724</v>
      </c>
      <c r="I633" s="213" t="s">
        <v>43</v>
      </c>
      <c r="J633" s="202" t="str">
        <f>IF(ISBLANK(INDEX('Policy Characteristics'!D:D,MATCH($C633,'Policy Characteristics'!$C:$C,0))),"",INDEX('Policy Characteristics'!D:D,MATCH($C633,'Policy Characteristics'!$C:$C,0)))</f>
        <v>Industry CCS</v>
      </c>
      <c r="K633" s="76" t="str">
        <f>IF(ISBLANK(INDEX('Policy Characteristics'!E:E,MATCH($C633,'Policy Characteristics'!$C:$C,0))),"",INDEX('Policy Characteristics'!E:E,MATCH($C633,'Policy Characteristics'!$C:$C,0)))</f>
        <v>indst non BAU CCS</v>
      </c>
      <c r="L633" s="205">
        <f>IF(ISBLANK(INDEX('Policy Characteristics'!F:F,MATCH($C633,'Policy Characteristics'!$C:$C,0))),"",INDEX('Policy Characteristics'!F:F,MATCH($C633,'Policy Characteristics'!$C:$C,0)))</f>
        <v>0</v>
      </c>
      <c r="M633" s="205">
        <f>IF(ISBLANK(INDEX('Policy Characteristics'!G:G,MATCH($C633,'Policy Characteristics'!$C:$C,0))),"",INDEX('Policy Characteristics'!G:G,MATCH($C633,'Policy Characteristics'!$C:$C,0)))</f>
        <v>1</v>
      </c>
      <c r="N633" s="205">
        <f>IF(ISBLANK(INDEX('Policy Characteristics'!H:H,MATCH($C633,'Policy Characteristics'!$C:$C,0))),"",INDEX('Policy Characteristics'!H:H,MATCH($C633,'Policy Characteristics'!$C:$C,0)))</f>
        <v>1</v>
      </c>
      <c r="O633" s="76" t="str">
        <f>IF(ISBLANK(INDEX('Policy Characteristics'!I:I,MATCH($C633,'Policy Characteristics'!$C:$C,0))),"",INDEX('Policy Characteristics'!I:I,MATCH($C633,'Policy Characteristics'!$C:$C,0)))</f>
        <v>on/off</v>
      </c>
      <c r="P633" s="76" t="str">
        <f>IF(ISBLANK(INDEX('Policy Characteristics'!J:J,MATCH($C633,'Policy Characteristics'!$C:$C,0))),"",INDEX('Policy Characteristics'!J:J,MATCH($C633,'Policy Characteristics'!$C:$C,0)))</f>
        <v xml:space="preserve">**Description:** This policy allows users to model the emissions and cash flow impacts of a non-BAU industry CCS subsidy. For the United States, this lever is set up to test the impacts of removing all CCS subsidies flowing to industry from the BAU scenario. // **Guidance for setting values:** The United States currently offers 45Q tax credits through 2032 for CCS. Enabling this lever will remove those credits and the amount of CO2 sequestration they are estimated to incentivize. </v>
      </c>
      <c r="Q633" s="76" t="str">
        <f>IF(ISBLANK(INDEX('Policy Characteristics'!K:K,MATCH($C633,'Policy Characteristics'!$C:$C,0))),"",INDEX('Policy Characteristics'!K:K,MATCH($C633,'Policy Characteristics'!$C:$C,0)))</f>
        <v>ccs.html#ccs</v>
      </c>
      <c r="R633" s="76" t="str">
        <f>IF(ISBLANK(INDEX('Policy Characteristics'!L:L,MATCH($C633,'Policy Characteristics'!$C:$C,0))),"",INDEX('Policy Characteristics'!L:L,MATCH($C633,'Policy Characteristics'!$C:$C,0)))</f>
        <v>carbon-capture-and-sequestration.html</v>
      </c>
    </row>
    <row r="634" spans="1:18" x14ac:dyDescent="0.25">
      <c r="A634" s="76" t="str">
        <f>IF(ISBLANK(INDEX('Policy Characteristics'!A:A,MATCH($C634,'Policy Characteristics'!$C:$C,0))),"",INDEX('Policy Characteristics'!A:A,MATCH($C634,'Policy Characteristics'!$C:$C,0)))</f>
        <v>Industry</v>
      </c>
      <c r="B634" s="200" t="str">
        <f>IF(ISBLANK(INDEX('Policy Characteristics'!B:B,MATCH($C634,'Policy Characteristics'!$C:$C,0))),"",INDEX('Policy Characteristics'!B:B,MATCH($C634,'Policy Characteristics'!$C:$C,0)))</f>
        <v>Non BAU Industry CCS Subsidy</v>
      </c>
      <c r="C634" s="76" t="str">
        <f t="shared" ref="C634:C656" si="26">$C$632</f>
        <v>Boolean Use Non BAU Industry CCS Subsidies</v>
      </c>
      <c r="D634" s="78" t="s">
        <v>1302</v>
      </c>
      <c r="E634" s="78"/>
      <c r="F634" t="s">
        <v>1266</v>
      </c>
      <c r="H634" s="15">
        <v>2725</v>
      </c>
      <c r="I634" s="213" t="s">
        <v>43</v>
      </c>
      <c r="J634" s="202" t="str">
        <f>IF(ISBLANK(INDEX('Policy Characteristics'!D:D,MATCH($C634,'Policy Characteristics'!$C:$C,0))),"",INDEX('Policy Characteristics'!D:D,MATCH($C634,'Policy Characteristics'!$C:$C,0)))</f>
        <v>Industry CCS</v>
      </c>
      <c r="K634" s="76" t="str">
        <f>IF(ISBLANK(INDEX('Policy Characteristics'!E:E,MATCH($C634,'Policy Characteristics'!$C:$C,0))),"",INDEX('Policy Characteristics'!E:E,MATCH($C634,'Policy Characteristics'!$C:$C,0)))</f>
        <v>indst non BAU CCS</v>
      </c>
      <c r="L634" s="205">
        <f>IF(ISBLANK(INDEX('Policy Characteristics'!F:F,MATCH($C634,'Policy Characteristics'!$C:$C,0))),"",INDEX('Policy Characteristics'!F:F,MATCH($C634,'Policy Characteristics'!$C:$C,0)))</f>
        <v>0</v>
      </c>
      <c r="M634" s="205">
        <f>IF(ISBLANK(INDEX('Policy Characteristics'!G:G,MATCH($C634,'Policy Characteristics'!$C:$C,0))),"",INDEX('Policy Characteristics'!G:G,MATCH($C634,'Policy Characteristics'!$C:$C,0)))</f>
        <v>1</v>
      </c>
      <c r="N634" s="205">
        <f>IF(ISBLANK(INDEX('Policy Characteristics'!H:H,MATCH($C634,'Policy Characteristics'!$C:$C,0))),"",INDEX('Policy Characteristics'!H:H,MATCH($C634,'Policy Characteristics'!$C:$C,0)))</f>
        <v>1</v>
      </c>
      <c r="O634" s="76" t="str">
        <f>IF(ISBLANK(INDEX('Policy Characteristics'!I:I,MATCH($C634,'Policy Characteristics'!$C:$C,0))),"",INDEX('Policy Characteristics'!I:I,MATCH($C634,'Policy Characteristics'!$C:$C,0)))</f>
        <v>on/off</v>
      </c>
      <c r="P634" s="76" t="str">
        <f>IF(ISBLANK(INDEX('Policy Characteristics'!J:J,MATCH($C634,'Policy Characteristics'!$C:$C,0))),"",INDEX('Policy Characteristics'!J:J,MATCH($C634,'Policy Characteristics'!$C:$C,0)))</f>
        <v xml:space="preserve">**Description:** This policy allows users to model the emissions and cash flow impacts of a non-BAU industry CCS subsidy. For the United States, this lever is set up to test the impacts of removing all CCS subsidies flowing to industry from the BAU scenario. // **Guidance for setting values:** The United States currently offers 45Q tax credits through 2032 for CCS. Enabling this lever will remove those credits and the amount of CO2 sequestration they are estimated to incentivize. </v>
      </c>
      <c r="Q634" s="76" t="str">
        <f>IF(ISBLANK(INDEX('Policy Characteristics'!K:K,MATCH($C634,'Policy Characteristics'!$C:$C,0))),"",INDEX('Policy Characteristics'!K:K,MATCH($C634,'Policy Characteristics'!$C:$C,0)))</f>
        <v>ccs.html#ccs</v>
      </c>
      <c r="R634" s="76" t="str">
        <f>IF(ISBLANK(INDEX('Policy Characteristics'!L:L,MATCH($C634,'Policy Characteristics'!$C:$C,0))),"",INDEX('Policy Characteristics'!L:L,MATCH($C634,'Policy Characteristics'!$C:$C,0)))</f>
        <v>carbon-capture-and-sequestration.html</v>
      </c>
    </row>
    <row r="635" spans="1:18" x14ac:dyDescent="0.25">
      <c r="A635" s="76" t="str">
        <f>IF(ISBLANK(INDEX('Policy Characteristics'!A:A,MATCH($C635,'Policy Characteristics'!$C:$C,0))),"",INDEX('Policy Characteristics'!A:A,MATCH($C635,'Policy Characteristics'!$C:$C,0)))</f>
        <v>Industry</v>
      </c>
      <c r="B635" s="200" t="str">
        <f>IF(ISBLANK(INDEX('Policy Characteristics'!B:B,MATCH($C635,'Policy Characteristics'!$C:$C,0))),"",INDEX('Policy Characteristics'!B:B,MATCH($C635,'Policy Characteristics'!$C:$C,0)))</f>
        <v>Non BAU Industry CCS Subsidy</v>
      </c>
      <c r="C635" s="76" t="str">
        <f t="shared" si="26"/>
        <v>Boolean Use Non BAU Industry CCS Subsidies</v>
      </c>
      <c r="D635" s="78" t="s">
        <v>1303</v>
      </c>
      <c r="E635" s="78"/>
      <c r="F635" t="s">
        <v>1267</v>
      </c>
      <c r="H635" s="15">
        <v>2726</v>
      </c>
      <c r="I635" s="213" t="s">
        <v>43</v>
      </c>
      <c r="J635" s="202" t="str">
        <f>IF(ISBLANK(INDEX('Policy Characteristics'!D:D,MATCH($C635,'Policy Characteristics'!$C:$C,0))),"",INDEX('Policy Characteristics'!D:D,MATCH($C635,'Policy Characteristics'!$C:$C,0)))</f>
        <v>Industry CCS</v>
      </c>
      <c r="K635" s="76" t="str">
        <f>IF(ISBLANK(INDEX('Policy Characteristics'!E:E,MATCH($C635,'Policy Characteristics'!$C:$C,0))),"",INDEX('Policy Characteristics'!E:E,MATCH($C635,'Policy Characteristics'!$C:$C,0)))</f>
        <v>indst non BAU CCS</v>
      </c>
      <c r="L635" s="205">
        <f>IF(ISBLANK(INDEX('Policy Characteristics'!F:F,MATCH($C635,'Policy Characteristics'!$C:$C,0))),"",INDEX('Policy Characteristics'!F:F,MATCH($C635,'Policy Characteristics'!$C:$C,0)))</f>
        <v>0</v>
      </c>
      <c r="M635" s="205">
        <f>IF(ISBLANK(INDEX('Policy Characteristics'!G:G,MATCH($C635,'Policy Characteristics'!$C:$C,0))),"",INDEX('Policy Characteristics'!G:G,MATCH($C635,'Policy Characteristics'!$C:$C,0)))</f>
        <v>1</v>
      </c>
      <c r="N635" s="205">
        <f>IF(ISBLANK(INDEX('Policy Characteristics'!H:H,MATCH($C635,'Policy Characteristics'!$C:$C,0))),"",INDEX('Policy Characteristics'!H:H,MATCH($C635,'Policy Characteristics'!$C:$C,0)))</f>
        <v>1</v>
      </c>
      <c r="O635" s="76" t="str">
        <f>IF(ISBLANK(INDEX('Policy Characteristics'!I:I,MATCH($C635,'Policy Characteristics'!$C:$C,0))),"",INDEX('Policy Characteristics'!I:I,MATCH($C635,'Policy Characteristics'!$C:$C,0)))</f>
        <v>on/off</v>
      </c>
      <c r="P635" s="76" t="str">
        <f>IF(ISBLANK(INDEX('Policy Characteristics'!J:J,MATCH($C635,'Policy Characteristics'!$C:$C,0))),"",INDEX('Policy Characteristics'!J:J,MATCH($C635,'Policy Characteristics'!$C:$C,0)))</f>
        <v xml:space="preserve">**Description:** This policy allows users to model the emissions and cash flow impacts of a non-BAU industry CCS subsidy. For the United States, this lever is set up to test the impacts of removing all CCS subsidies flowing to industry from the BAU scenario. // **Guidance for setting values:** The United States currently offers 45Q tax credits through 2032 for CCS. Enabling this lever will remove those credits and the amount of CO2 sequestration they are estimated to incentivize. </v>
      </c>
      <c r="Q635" s="76" t="str">
        <f>IF(ISBLANK(INDEX('Policy Characteristics'!K:K,MATCH($C635,'Policy Characteristics'!$C:$C,0))),"",INDEX('Policy Characteristics'!K:K,MATCH($C635,'Policy Characteristics'!$C:$C,0)))</f>
        <v>ccs.html#ccs</v>
      </c>
      <c r="R635" s="76" t="str">
        <f>IF(ISBLANK(INDEX('Policy Characteristics'!L:L,MATCH($C635,'Policy Characteristics'!$C:$C,0))),"",INDEX('Policy Characteristics'!L:L,MATCH($C635,'Policy Characteristics'!$C:$C,0)))</f>
        <v>carbon-capture-and-sequestration.html</v>
      </c>
    </row>
    <row r="636" spans="1:18" x14ac:dyDescent="0.25">
      <c r="A636" s="76" t="str">
        <f>IF(ISBLANK(INDEX('Policy Characteristics'!A:A,MATCH($C636,'Policy Characteristics'!$C:$C,0))),"",INDEX('Policy Characteristics'!A:A,MATCH($C636,'Policy Characteristics'!$C:$C,0)))</f>
        <v>Industry</v>
      </c>
      <c r="B636" s="200" t="str">
        <f>IF(ISBLANK(INDEX('Policy Characteristics'!B:B,MATCH($C636,'Policy Characteristics'!$C:$C,0))),"",INDEX('Policy Characteristics'!B:B,MATCH($C636,'Policy Characteristics'!$C:$C,0)))</f>
        <v>Non BAU Industry CCS Subsidy</v>
      </c>
      <c r="C636" s="76" t="str">
        <f t="shared" si="26"/>
        <v>Boolean Use Non BAU Industry CCS Subsidies</v>
      </c>
      <c r="D636" s="78" t="s">
        <v>1304</v>
      </c>
      <c r="E636" s="78"/>
      <c r="F636" t="s">
        <v>1268</v>
      </c>
      <c r="H636" s="15">
        <v>2727</v>
      </c>
      <c r="I636" s="213" t="s">
        <v>43</v>
      </c>
      <c r="J636" s="202" t="str">
        <f>IF(ISBLANK(INDEX('Policy Characteristics'!D:D,MATCH($C636,'Policy Characteristics'!$C:$C,0))),"",INDEX('Policy Characteristics'!D:D,MATCH($C636,'Policy Characteristics'!$C:$C,0)))</f>
        <v>Industry CCS</v>
      </c>
      <c r="K636" s="76" t="str">
        <f>IF(ISBLANK(INDEX('Policy Characteristics'!E:E,MATCH($C636,'Policy Characteristics'!$C:$C,0))),"",INDEX('Policy Characteristics'!E:E,MATCH($C636,'Policy Characteristics'!$C:$C,0)))</f>
        <v>indst non BAU CCS</v>
      </c>
      <c r="L636" s="205">
        <f>IF(ISBLANK(INDEX('Policy Characteristics'!F:F,MATCH($C636,'Policy Characteristics'!$C:$C,0))),"",INDEX('Policy Characteristics'!F:F,MATCH($C636,'Policy Characteristics'!$C:$C,0)))</f>
        <v>0</v>
      </c>
      <c r="M636" s="205">
        <f>IF(ISBLANK(INDEX('Policy Characteristics'!G:G,MATCH($C636,'Policy Characteristics'!$C:$C,0))),"",INDEX('Policy Characteristics'!G:G,MATCH($C636,'Policy Characteristics'!$C:$C,0)))</f>
        <v>1</v>
      </c>
      <c r="N636" s="205">
        <f>IF(ISBLANK(INDEX('Policy Characteristics'!H:H,MATCH($C636,'Policy Characteristics'!$C:$C,0))),"",INDEX('Policy Characteristics'!H:H,MATCH($C636,'Policy Characteristics'!$C:$C,0)))</f>
        <v>1</v>
      </c>
      <c r="O636" s="76" t="str">
        <f>IF(ISBLANK(INDEX('Policy Characteristics'!I:I,MATCH($C636,'Policy Characteristics'!$C:$C,0))),"",INDEX('Policy Characteristics'!I:I,MATCH($C636,'Policy Characteristics'!$C:$C,0)))</f>
        <v>on/off</v>
      </c>
      <c r="P636" s="76" t="str">
        <f>IF(ISBLANK(INDEX('Policy Characteristics'!J:J,MATCH($C636,'Policy Characteristics'!$C:$C,0))),"",INDEX('Policy Characteristics'!J:J,MATCH($C636,'Policy Characteristics'!$C:$C,0)))</f>
        <v xml:space="preserve">**Description:** This policy allows users to model the emissions and cash flow impacts of a non-BAU industry CCS subsidy. For the United States, this lever is set up to test the impacts of removing all CCS subsidies flowing to industry from the BAU scenario. // **Guidance for setting values:** The United States currently offers 45Q tax credits through 2032 for CCS. Enabling this lever will remove those credits and the amount of CO2 sequestration they are estimated to incentivize. </v>
      </c>
      <c r="Q636" s="76" t="str">
        <f>IF(ISBLANK(INDEX('Policy Characteristics'!K:K,MATCH($C636,'Policy Characteristics'!$C:$C,0))),"",INDEX('Policy Characteristics'!K:K,MATCH($C636,'Policy Characteristics'!$C:$C,0)))</f>
        <v>ccs.html#ccs</v>
      </c>
      <c r="R636" s="76" t="str">
        <f>IF(ISBLANK(INDEX('Policy Characteristics'!L:L,MATCH($C636,'Policy Characteristics'!$C:$C,0))),"",INDEX('Policy Characteristics'!L:L,MATCH($C636,'Policy Characteristics'!$C:$C,0)))</f>
        <v>carbon-capture-and-sequestration.html</v>
      </c>
    </row>
    <row r="637" spans="1:18" x14ac:dyDescent="0.25">
      <c r="A637" s="76" t="str">
        <f>IF(ISBLANK(INDEX('Policy Characteristics'!A:A,MATCH($C637,'Policy Characteristics'!$C:$C,0))),"",INDEX('Policy Characteristics'!A:A,MATCH($C637,'Policy Characteristics'!$C:$C,0)))</f>
        <v>Industry</v>
      </c>
      <c r="B637" s="200" t="str">
        <f>IF(ISBLANK(INDEX('Policy Characteristics'!B:B,MATCH($C637,'Policy Characteristics'!$C:$C,0))),"",INDEX('Policy Characteristics'!B:B,MATCH($C637,'Policy Characteristics'!$C:$C,0)))</f>
        <v>Non BAU Industry CCS Subsidy</v>
      </c>
      <c r="C637" s="76" t="str">
        <f t="shared" si="26"/>
        <v>Boolean Use Non BAU Industry CCS Subsidies</v>
      </c>
      <c r="D637" s="78" t="s">
        <v>1305</v>
      </c>
      <c r="E637" s="78"/>
      <c r="F637" t="s">
        <v>1269</v>
      </c>
      <c r="H637" s="15">
        <v>2728</v>
      </c>
      <c r="I637" s="213" t="s">
        <v>43</v>
      </c>
      <c r="J637" s="202" t="str">
        <f>IF(ISBLANK(INDEX('Policy Characteristics'!D:D,MATCH($C637,'Policy Characteristics'!$C:$C,0))),"",INDEX('Policy Characteristics'!D:D,MATCH($C637,'Policy Characteristics'!$C:$C,0)))</f>
        <v>Industry CCS</v>
      </c>
      <c r="K637" s="76" t="str">
        <f>IF(ISBLANK(INDEX('Policy Characteristics'!E:E,MATCH($C637,'Policy Characteristics'!$C:$C,0))),"",INDEX('Policy Characteristics'!E:E,MATCH($C637,'Policy Characteristics'!$C:$C,0)))</f>
        <v>indst non BAU CCS</v>
      </c>
      <c r="L637" s="205">
        <f>IF(ISBLANK(INDEX('Policy Characteristics'!F:F,MATCH($C637,'Policy Characteristics'!$C:$C,0))),"",INDEX('Policy Characteristics'!F:F,MATCH($C637,'Policy Characteristics'!$C:$C,0)))</f>
        <v>0</v>
      </c>
      <c r="M637" s="205">
        <f>IF(ISBLANK(INDEX('Policy Characteristics'!G:G,MATCH($C637,'Policy Characteristics'!$C:$C,0))),"",INDEX('Policy Characteristics'!G:G,MATCH($C637,'Policy Characteristics'!$C:$C,0)))</f>
        <v>1</v>
      </c>
      <c r="N637" s="205">
        <f>IF(ISBLANK(INDEX('Policy Characteristics'!H:H,MATCH($C637,'Policy Characteristics'!$C:$C,0))),"",INDEX('Policy Characteristics'!H:H,MATCH($C637,'Policy Characteristics'!$C:$C,0)))</f>
        <v>1</v>
      </c>
      <c r="O637" s="76" t="str">
        <f>IF(ISBLANK(INDEX('Policy Characteristics'!I:I,MATCH($C637,'Policy Characteristics'!$C:$C,0))),"",INDEX('Policy Characteristics'!I:I,MATCH($C637,'Policy Characteristics'!$C:$C,0)))</f>
        <v>on/off</v>
      </c>
      <c r="P637" s="76" t="str">
        <f>IF(ISBLANK(INDEX('Policy Characteristics'!J:J,MATCH($C637,'Policy Characteristics'!$C:$C,0))),"",INDEX('Policy Characteristics'!J:J,MATCH($C637,'Policy Characteristics'!$C:$C,0)))</f>
        <v xml:space="preserve">**Description:** This policy allows users to model the emissions and cash flow impacts of a non-BAU industry CCS subsidy. For the United States, this lever is set up to test the impacts of removing all CCS subsidies flowing to industry from the BAU scenario. // **Guidance for setting values:** The United States currently offers 45Q tax credits through 2032 for CCS. Enabling this lever will remove those credits and the amount of CO2 sequestration they are estimated to incentivize. </v>
      </c>
      <c r="Q637" s="76" t="str">
        <f>IF(ISBLANK(INDEX('Policy Characteristics'!K:K,MATCH($C637,'Policy Characteristics'!$C:$C,0))),"",INDEX('Policy Characteristics'!K:K,MATCH($C637,'Policy Characteristics'!$C:$C,0)))</f>
        <v>ccs.html#ccs</v>
      </c>
      <c r="R637" s="76" t="str">
        <f>IF(ISBLANK(INDEX('Policy Characteristics'!L:L,MATCH($C637,'Policy Characteristics'!$C:$C,0))),"",INDEX('Policy Characteristics'!L:L,MATCH($C637,'Policy Characteristics'!$C:$C,0)))</f>
        <v>carbon-capture-and-sequestration.html</v>
      </c>
    </row>
    <row r="638" spans="1:18" x14ac:dyDescent="0.25">
      <c r="A638" s="76" t="str">
        <f>IF(ISBLANK(INDEX('Policy Characteristics'!A:A,MATCH($C638,'Policy Characteristics'!$C:$C,0))),"",INDEX('Policy Characteristics'!A:A,MATCH($C638,'Policy Characteristics'!$C:$C,0)))</f>
        <v>Industry</v>
      </c>
      <c r="B638" s="200" t="str">
        <f>IF(ISBLANK(INDEX('Policy Characteristics'!B:B,MATCH($C638,'Policy Characteristics'!$C:$C,0))),"",INDEX('Policy Characteristics'!B:B,MATCH($C638,'Policy Characteristics'!$C:$C,0)))</f>
        <v>Non BAU Industry CCS Subsidy</v>
      </c>
      <c r="C638" s="76" t="str">
        <f t="shared" si="26"/>
        <v>Boolean Use Non BAU Industry CCS Subsidies</v>
      </c>
      <c r="D638" s="78" t="s">
        <v>1306</v>
      </c>
      <c r="E638" s="78"/>
      <c r="F638" t="s">
        <v>1270</v>
      </c>
      <c r="H638" s="15">
        <v>2729</v>
      </c>
      <c r="I638" s="213" t="s">
        <v>43</v>
      </c>
      <c r="J638" s="202" t="str">
        <f>IF(ISBLANK(INDEX('Policy Characteristics'!D:D,MATCH($C638,'Policy Characteristics'!$C:$C,0))),"",INDEX('Policy Characteristics'!D:D,MATCH($C638,'Policy Characteristics'!$C:$C,0)))</f>
        <v>Industry CCS</v>
      </c>
      <c r="K638" s="76" t="str">
        <f>IF(ISBLANK(INDEX('Policy Characteristics'!E:E,MATCH($C638,'Policy Characteristics'!$C:$C,0))),"",INDEX('Policy Characteristics'!E:E,MATCH($C638,'Policy Characteristics'!$C:$C,0)))</f>
        <v>indst non BAU CCS</v>
      </c>
      <c r="L638" s="205">
        <f>IF(ISBLANK(INDEX('Policy Characteristics'!F:F,MATCH($C638,'Policy Characteristics'!$C:$C,0))),"",INDEX('Policy Characteristics'!F:F,MATCH($C638,'Policy Characteristics'!$C:$C,0)))</f>
        <v>0</v>
      </c>
      <c r="M638" s="205">
        <f>IF(ISBLANK(INDEX('Policy Characteristics'!G:G,MATCH($C638,'Policy Characteristics'!$C:$C,0))),"",INDEX('Policy Characteristics'!G:G,MATCH($C638,'Policy Characteristics'!$C:$C,0)))</f>
        <v>1</v>
      </c>
      <c r="N638" s="205">
        <f>IF(ISBLANK(INDEX('Policy Characteristics'!H:H,MATCH($C638,'Policy Characteristics'!$C:$C,0))),"",INDEX('Policy Characteristics'!H:H,MATCH($C638,'Policy Characteristics'!$C:$C,0)))</f>
        <v>1</v>
      </c>
      <c r="O638" s="76" t="str">
        <f>IF(ISBLANK(INDEX('Policy Characteristics'!I:I,MATCH($C638,'Policy Characteristics'!$C:$C,0))),"",INDEX('Policy Characteristics'!I:I,MATCH($C638,'Policy Characteristics'!$C:$C,0)))</f>
        <v>on/off</v>
      </c>
      <c r="P638" s="76" t="str">
        <f>IF(ISBLANK(INDEX('Policy Characteristics'!J:J,MATCH($C638,'Policy Characteristics'!$C:$C,0))),"",INDEX('Policy Characteristics'!J:J,MATCH($C638,'Policy Characteristics'!$C:$C,0)))</f>
        <v xml:space="preserve">**Description:** This policy allows users to model the emissions and cash flow impacts of a non-BAU industry CCS subsidy. For the United States, this lever is set up to test the impacts of removing all CCS subsidies flowing to industry from the BAU scenario. // **Guidance for setting values:** The United States currently offers 45Q tax credits through 2032 for CCS. Enabling this lever will remove those credits and the amount of CO2 sequestration they are estimated to incentivize. </v>
      </c>
      <c r="Q638" s="76" t="str">
        <f>IF(ISBLANK(INDEX('Policy Characteristics'!K:K,MATCH($C638,'Policy Characteristics'!$C:$C,0))),"",INDEX('Policy Characteristics'!K:K,MATCH($C638,'Policy Characteristics'!$C:$C,0)))</f>
        <v>ccs.html#ccs</v>
      </c>
      <c r="R638" s="76" t="str">
        <f>IF(ISBLANK(INDEX('Policy Characteristics'!L:L,MATCH($C638,'Policy Characteristics'!$C:$C,0))),"",INDEX('Policy Characteristics'!L:L,MATCH($C638,'Policy Characteristics'!$C:$C,0)))</f>
        <v>carbon-capture-and-sequestration.html</v>
      </c>
    </row>
    <row r="639" spans="1:18" x14ac:dyDescent="0.25">
      <c r="A639" s="76" t="str">
        <f>IF(ISBLANK(INDEX('Policy Characteristics'!A:A,MATCH($C639,'Policy Characteristics'!$C:$C,0))),"",INDEX('Policy Characteristics'!A:A,MATCH($C639,'Policy Characteristics'!$C:$C,0)))</f>
        <v>Industry</v>
      </c>
      <c r="B639" s="200" t="str">
        <f>IF(ISBLANK(INDEX('Policy Characteristics'!B:B,MATCH($C639,'Policy Characteristics'!$C:$C,0))),"",INDEX('Policy Characteristics'!B:B,MATCH($C639,'Policy Characteristics'!$C:$C,0)))</f>
        <v>Non BAU Industry CCS Subsidy</v>
      </c>
      <c r="C639" s="76" t="str">
        <f t="shared" si="26"/>
        <v>Boolean Use Non BAU Industry CCS Subsidies</v>
      </c>
      <c r="D639" s="78" t="s">
        <v>1307</v>
      </c>
      <c r="E639" s="78"/>
      <c r="F639" t="s">
        <v>1271</v>
      </c>
      <c r="H639" s="15">
        <v>2730</v>
      </c>
      <c r="I639" s="213" t="s">
        <v>43</v>
      </c>
      <c r="J639" s="202" t="str">
        <f>IF(ISBLANK(INDEX('Policy Characteristics'!D:D,MATCH($C639,'Policy Characteristics'!$C:$C,0))),"",INDEX('Policy Characteristics'!D:D,MATCH($C639,'Policy Characteristics'!$C:$C,0)))</f>
        <v>Industry CCS</v>
      </c>
      <c r="K639" s="76" t="str">
        <f>IF(ISBLANK(INDEX('Policy Characteristics'!E:E,MATCH($C639,'Policy Characteristics'!$C:$C,0))),"",INDEX('Policy Characteristics'!E:E,MATCH($C639,'Policy Characteristics'!$C:$C,0)))</f>
        <v>indst non BAU CCS</v>
      </c>
      <c r="L639" s="205">
        <f>IF(ISBLANK(INDEX('Policy Characteristics'!F:F,MATCH($C639,'Policy Characteristics'!$C:$C,0))),"",INDEX('Policy Characteristics'!F:F,MATCH($C639,'Policy Characteristics'!$C:$C,0)))</f>
        <v>0</v>
      </c>
      <c r="M639" s="205">
        <f>IF(ISBLANK(INDEX('Policy Characteristics'!G:G,MATCH($C639,'Policy Characteristics'!$C:$C,0))),"",INDEX('Policy Characteristics'!G:G,MATCH($C639,'Policy Characteristics'!$C:$C,0)))</f>
        <v>1</v>
      </c>
      <c r="N639" s="205">
        <f>IF(ISBLANK(INDEX('Policy Characteristics'!H:H,MATCH($C639,'Policy Characteristics'!$C:$C,0))),"",INDEX('Policy Characteristics'!H:H,MATCH($C639,'Policy Characteristics'!$C:$C,0)))</f>
        <v>1</v>
      </c>
      <c r="O639" s="76" t="str">
        <f>IF(ISBLANK(INDEX('Policy Characteristics'!I:I,MATCH($C639,'Policy Characteristics'!$C:$C,0))),"",INDEX('Policy Characteristics'!I:I,MATCH($C639,'Policy Characteristics'!$C:$C,0)))</f>
        <v>on/off</v>
      </c>
      <c r="P639" s="76" t="str">
        <f>IF(ISBLANK(INDEX('Policy Characteristics'!J:J,MATCH($C639,'Policy Characteristics'!$C:$C,0))),"",INDEX('Policy Characteristics'!J:J,MATCH($C639,'Policy Characteristics'!$C:$C,0)))</f>
        <v xml:space="preserve">**Description:** This policy allows users to model the emissions and cash flow impacts of a non-BAU industry CCS subsidy. For the United States, this lever is set up to test the impacts of removing all CCS subsidies flowing to industry from the BAU scenario. // **Guidance for setting values:** The United States currently offers 45Q tax credits through 2032 for CCS. Enabling this lever will remove those credits and the amount of CO2 sequestration they are estimated to incentivize. </v>
      </c>
      <c r="Q639" s="76" t="str">
        <f>IF(ISBLANK(INDEX('Policy Characteristics'!K:K,MATCH($C639,'Policy Characteristics'!$C:$C,0))),"",INDEX('Policy Characteristics'!K:K,MATCH($C639,'Policy Characteristics'!$C:$C,0)))</f>
        <v>ccs.html#ccs</v>
      </c>
      <c r="R639" s="76" t="str">
        <f>IF(ISBLANK(INDEX('Policy Characteristics'!L:L,MATCH($C639,'Policy Characteristics'!$C:$C,0))),"",INDEX('Policy Characteristics'!L:L,MATCH($C639,'Policy Characteristics'!$C:$C,0)))</f>
        <v>carbon-capture-and-sequestration.html</v>
      </c>
    </row>
    <row r="640" spans="1:18" x14ac:dyDescent="0.25">
      <c r="A640" s="76" t="str">
        <f>IF(ISBLANK(INDEX('Policy Characteristics'!A:A,MATCH($C640,'Policy Characteristics'!$C:$C,0))),"",INDEX('Policy Characteristics'!A:A,MATCH($C640,'Policy Characteristics'!$C:$C,0)))</f>
        <v>Industry</v>
      </c>
      <c r="B640" s="200" t="str">
        <f>IF(ISBLANK(INDEX('Policy Characteristics'!B:B,MATCH($C640,'Policy Characteristics'!$C:$C,0))),"",INDEX('Policy Characteristics'!B:B,MATCH($C640,'Policy Characteristics'!$C:$C,0)))</f>
        <v>Non BAU Industry CCS Subsidy</v>
      </c>
      <c r="C640" s="76" t="str">
        <f t="shared" si="26"/>
        <v>Boolean Use Non BAU Industry CCS Subsidies</v>
      </c>
      <c r="D640" s="78" t="s">
        <v>1308</v>
      </c>
      <c r="E640" s="78"/>
      <c r="F640" t="s">
        <v>1272</v>
      </c>
      <c r="H640" s="15">
        <v>2731</v>
      </c>
      <c r="I640" s="213" t="s">
        <v>43</v>
      </c>
      <c r="J640" s="202" t="str">
        <f>IF(ISBLANK(INDEX('Policy Characteristics'!D:D,MATCH($C640,'Policy Characteristics'!$C:$C,0))),"",INDEX('Policy Characteristics'!D:D,MATCH($C640,'Policy Characteristics'!$C:$C,0)))</f>
        <v>Industry CCS</v>
      </c>
      <c r="K640" s="76" t="str">
        <f>IF(ISBLANK(INDEX('Policy Characteristics'!E:E,MATCH($C640,'Policy Characteristics'!$C:$C,0))),"",INDEX('Policy Characteristics'!E:E,MATCH($C640,'Policy Characteristics'!$C:$C,0)))</f>
        <v>indst non BAU CCS</v>
      </c>
      <c r="L640" s="205">
        <f>IF(ISBLANK(INDEX('Policy Characteristics'!F:F,MATCH($C640,'Policy Characteristics'!$C:$C,0))),"",INDEX('Policy Characteristics'!F:F,MATCH($C640,'Policy Characteristics'!$C:$C,0)))</f>
        <v>0</v>
      </c>
      <c r="M640" s="205">
        <f>IF(ISBLANK(INDEX('Policy Characteristics'!G:G,MATCH($C640,'Policy Characteristics'!$C:$C,0))),"",INDEX('Policy Characteristics'!G:G,MATCH($C640,'Policy Characteristics'!$C:$C,0)))</f>
        <v>1</v>
      </c>
      <c r="N640" s="205">
        <f>IF(ISBLANK(INDEX('Policy Characteristics'!H:H,MATCH($C640,'Policy Characteristics'!$C:$C,0))),"",INDEX('Policy Characteristics'!H:H,MATCH($C640,'Policy Characteristics'!$C:$C,0)))</f>
        <v>1</v>
      </c>
      <c r="O640" s="76" t="str">
        <f>IF(ISBLANK(INDEX('Policy Characteristics'!I:I,MATCH($C640,'Policy Characteristics'!$C:$C,0))),"",INDEX('Policy Characteristics'!I:I,MATCH($C640,'Policy Characteristics'!$C:$C,0)))</f>
        <v>on/off</v>
      </c>
      <c r="P640" s="76" t="str">
        <f>IF(ISBLANK(INDEX('Policy Characteristics'!J:J,MATCH($C640,'Policy Characteristics'!$C:$C,0))),"",INDEX('Policy Characteristics'!J:J,MATCH($C640,'Policy Characteristics'!$C:$C,0)))</f>
        <v xml:space="preserve">**Description:** This policy allows users to model the emissions and cash flow impacts of a non-BAU industry CCS subsidy. For the United States, this lever is set up to test the impacts of removing all CCS subsidies flowing to industry from the BAU scenario. // **Guidance for setting values:** The United States currently offers 45Q tax credits through 2032 for CCS. Enabling this lever will remove those credits and the amount of CO2 sequestration they are estimated to incentivize. </v>
      </c>
      <c r="Q640" s="76" t="str">
        <f>IF(ISBLANK(INDEX('Policy Characteristics'!K:K,MATCH($C640,'Policy Characteristics'!$C:$C,0))),"",INDEX('Policy Characteristics'!K:K,MATCH($C640,'Policy Characteristics'!$C:$C,0)))</f>
        <v>ccs.html#ccs</v>
      </c>
      <c r="R640" s="76" t="str">
        <f>IF(ISBLANK(INDEX('Policy Characteristics'!L:L,MATCH($C640,'Policy Characteristics'!$C:$C,0))),"",INDEX('Policy Characteristics'!L:L,MATCH($C640,'Policy Characteristics'!$C:$C,0)))</f>
        <v>carbon-capture-and-sequestration.html</v>
      </c>
    </row>
    <row r="641" spans="1:18" x14ac:dyDescent="0.25">
      <c r="A641" s="76" t="str">
        <f>IF(ISBLANK(INDEX('Policy Characteristics'!A:A,MATCH($C641,'Policy Characteristics'!$C:$C,0))),"",INDEX('Policy Characteristics'!A:A,MATCH($C641,'Policy Characteristics'!$C:$C,0)))</f>
        <v>Industry</v>
      </c>
      <c r="B641" s="200" t="str">
        <f>IF(ISBLANK(INDEX('Policy Characteristics'!B:B,MATCH($C641,'Policy Characteristics'!$C:$C,0))),"",INDEX('Policy Characteristics'!B:B,MATCH($C641,'Policy Characteristics'!$C:$C,0)))</f>
        <v>Non BAU Industry CCS Subsidy</v>
      </c>
      <c r="C641" s="76" t="str">
        <f t="shared" si="26"/>
        <v>Boolean Use Non BAU Industry CCS Subsidies</v>
      </c>
      <c r="D641" s="78" t="s">
        <v>1309</v>
      </c>
      <c r="E641" s="78"/>
      <c r="F641" t="s">
        <v>819</v>
      </c>
      <c r="H641" s="15">
        <v>2732</v>
      </c>
      <c r="I641" s="213" t="s">
        <v>43</v>
      </c>
      <c r="J641" s="202" t="str">
        <f>IF(ISBLANK(INDEX('Policy Characteristics'!D:D,MATCH($C641,'Policy Characteristics'!$C:$C,0))),"",INDEX('Policy Characteristics'!D:D,MATCH($C641,'Policy Characteristics'!$C:$C,0)))</f>
        <v>Industry CCS</v>
      </c>
      <c r="K641" s="76" t="str">
        <f>IF(ISBLANK(INDEX('Policy Characteristics'!E:E,MATCH($C641,'Policy Characteristics'!$C:$C,0))),"",INDEX('Policy Characteristics'!E:E,MATCH($C641,'Policy Characteristics'!$C:$C,0)))</f>
        <v>indst non BAU CCS</v>
      </c>
      <c r="L641" s="205">
        <f>IF(ISBLANK(INDEX('Policy Characteristics'!F:F,MATCH($C641,'Policy Characteristics'!$C:$C,0))),"",INDEX('Policy Characteristics'!F:F,MATCH($C641,'Policy Characteristics'!$C:$C,0)))</f>
        <v>0</v>
      </c>
      <c r="M641" s="205">
        <f>IF(ISBLANK(INDEX('Policy Characteristics'!G:G,MATCH($C641,'Policy Characteristics'!$C:$C,0))),"",INDEX('Policy Characteristics'!G:G,MATCH($C641,'Policy Characteristics'!$C:$C,0)))</f>
        <v>1</v>
      </c>
      <c r="N641" s="205">
        <f>IF(ISBLANK(INDEX('Policy Characteristics'!H:H,MATCH($C641,'Policy Characteristics'!$C:$C,0))),"",INDEX('Policy Characteristics'!H:H,MATCH($C641,'Policy Characteristics'!$C:$C,0)))</f>
        <v>1</v>
      </c>
      <c r="O641" s="76" t="str">
        <f>IF(ISBLANK(INDEX('Policy Characteristics'!I:I,MATCH($C641,'Policy Characteristics'!$C:$C,0))),"",INDEX('Policy Characteristics'!I:I,MATCH($C641,'Policy Characteristics'!$C:$C,0)))</f>
        <v>on/off</v>
      </c>
      <c r="P641" s="76" t="str">
        <f>IF(ISBLANK(INDEX('Policy Characteristics'!J:J,MATCH($C641,'Policy Characteristics'!$C:$C,0))),"",INDEX('Policy Characteristics'!J:J,MATCH($C641,'Policy Characteristics'!$C:$C,0)))</f>
        <v xml:space="preserve">**Description:** This policy allows users to model the emissions and cash flow impacts of a non-BAU industry CCS subsidy. For the United States, this lever is set up to test the impacts of removing all CCS subsidies flowing to industry from the BAU scenario. // **Guidance for setting values:** The United States currently offers 45Q tax credits through 2032 for CCS. Enabling this lever will remove those credits and the amount of CO2 sequestration they are estimated to incentivize. </v>
      </c>
      <c r="Q641" s="76" t="str">
        <f>IF(ISBLANK(INDEX('Policy Characteristics'!K:K,MATCH($C641,'Policy Characteristics'!$C:$C,0))),"",INDEX('Policy Characteristics'!K:K,MATCH($C641,'Policy Characteristics'!$C:$C,0)))</f>
        <v>ccs.html#ccs</v>
      </c>
      <c r="R641" s="76" t="str">
        <f>IF(ISBLANK(INDEX('Policy Characteristics'!L:L,MATCH($C641,'Policy Characteristics'!$C:$C,0))),"",INDEX('Policy Characteristics'!L:L,MATCH($C641,'Policy Characteristics'!$C:$C,0)))</f>
        <v>carbon-capture-and-sequestration.html</v>
      </c>
    </row>
    <row r="642" spans="1:18" x14ac:dyDescent="0.25">
      <c r="A642" s="76" t="str">
        <f>IF(ISBLANK(INDEX('Policy Characteristics'!A:A,MATCH($C642,'Policy Characteristics'!$C:$C,0))),"",INDEX('Policy Characteristics'!A:A,MATCH($C642,'Policy Characteristics'!$C:$C,0)))</f>
        <v>Industry</v>
      </c>
      <c r="B642" s="200" t="str">
        <f>IF(ISBLANK(INDEX('Policy Characteristics'!B:B,MATCH($C642,'Policy Characteristics'!$C:$C,0))),"",INDEX('Policy Characteristics'!B:B,MATCH($C642,'Policy Characteristics'!$C:$C,0)))</f>
        <v>Non BAU Industry CCS Subsidy</v>
      </c>
      <c r="C642" s="76" t="str">
        <f t="shared" si="26"/>
        <v>Boolean Use Non BAU Industry CCS Subsidies</v>
      </c>
      <c r="D642" s="78" t="s">
        <v>1310</v>
      </c>
      <c r="E642" s="78"/>
      <c r="F642" t="s">
        <v>1273</v>
      </c>
      <c r="H642" s="15">
        <v>2733</v>
      </c>
      <c r="I642" s="213" t="s">
        <v>43</v>
      </c>
      <c r="J642" s="202" t="str">
        <f>IF(ISBLANK(INDEX('Policy Characteristics'!D:D,MATCH($C642,'Policy Characteristics'!$C:$C,0))),"",INDEX('Policy Characteristics'!D:D,MATCH($C642,'Policy Characteristics'!$C:$C,0)))</f>
        <v>Industry CCS</v>
      </c>
      <c r="K642" s="76" t="str">
        <f>IF(ISBLANK(INDEX('Policy Characteristics'!E:E,MATCH($C642,'Policy Characteristics'!$C:$C,0))),"",INDEX('Policy Characteristics'!E:E,MATCH($C642,'Policy Characteristics'!$C:$C,0)))</f>
        <v>indst non BAU CCS</v>
      </c>
      <c r="L642" s="205">
        <f>IF(ISBLANK(INDEX('Policy Characteristics'!F:F,MATCH($C642,'Policy Characteristics'!$C:$C,0))),"",INDEX('Policy Characteristics'!F:F,MATCH($C642,'Policy Characteristics'!$C:$C,0)))</f>
        <v>0</v>
      </c>
      <c r="M642" s="205">
        <f>IF(ISBLANK(INDEX('Policy Characteristics'!G:G,MATCH($C642,'Policy Characteristics'!$C:$C,0))),"",INDEX('Policy Characteristics'!G:G,MATCH($C642,'Policy Characteristics'!$C:$C,0)))</f>
        <v>1</v>
      </c>
      <c r="N642" s="205">
        <f>IF(ISBLANK(INDEX('Policy Characteristics'!H:H,MATCH($C642,'Policy Characteristics'!$C:$C,0))),"",INDEX('Policy Characteristics'!H:H,MATCH($C642,'Policy Characteristics'!$C:$C,0)))</f>
        <v>1</v>
      </c>
      <c r="O642" s="76" t="str">
        <f>IF(ISBLANK(INDEX('Policy Characteristics'!I:I,MATCH($C642,'Policy Characteristics'!$C:$C,0))),"",INDEX('Policy Characteristics'!I:I,MATCH($C642,'Policy Characteristics'!$C:$C,0)))</f>
        <v>on/off</v>
      </c>
      <c r="P642" s="76" t="str">
        <f>IF(ISBLANK(INDEX('Policy Characteristics'!J:J,MATCH($C642,'Policy Characteristics'!$C:$C,0))),"",INDEX('Policy Characteristics'!J:J,MATCH($C642,'Policy Characteristics'!$C:$C,0)))</f>
        <v xml:space="preserve">**Description:** This policy allows users to model the emissions and cash flow impacts of a non-BAU industry CCS subsidy. For the United States, this lever is set up to test the impacts of removing all CCS subsidies flowing to industry from the BAU scenario. // **Guidance for setting values:** The United States currently offers 45Q tax credits through 2032 for CCS. Enabling this lever will remove those credits and the amount of CO2 sequestration they are estimated to incentivize. </v>
      </c>
      <c r="Q642" s="76" t="str">
        <f>IF(ISBLANK(INDEX('Policy Characteristics'!K:K,MATCH($C642,'Policy Characteristics'!$C:$C,0))),"",INDEX('Policy Characteristics'!K:K,MATCH($C642,'Policy Characteristics'!$C:$C,0)))</f>
        <v>ccs.html#ccs</v>
      </c>
      <c r="R642" s="76" t="str">
        <f>IF(ISBLANK(INDEX('Policy Characteristics'!L:L,MATCH($C642,'Policy Characteristics'!$C:$C,0))),"",INDEX('Policy Characteristics'!L:L,MATCH($C642,'Policy Characteristics'!$C:$C,0)))</f>
        <v>carbon-capture-and-sequestration.html</v>
      </c>
    </row>
    <row r="643" spans="1:18" x14ac:dyDescent="0.25">
      <c r="A643" s="76" t="str">
        <f>IF(ISBLANK(INDEX('Policy Characteristics'!A:A,MATCH($C643,'Policy Characteristics'!$C:$C,0))),"",INDEX('Policy Characteristics'!A:A,MATCH($C643,'Policy Characteristics'!$C:$C,0)))</f>
        <v>Industry</v>
      </c>
      <c r="B643" s="200" t="str">
        <f>IF(ISBLANK(INDEX('Policy Characteristics'!B:B,MATCH($C643,'Policy Characteristics'!$C:$C,0))),"",INDEX('Policy Characteristics'!B:B,MATCH($C643,'Policy Characteristics'!$C:$C,0)))</f>
        <v>Non BAU Industry CCS Subsidy</v>
      </c>
      <c r="C643" s="76" t="str">
        <f t="shared" si="26"/>
        <v>Boolean Use Non BAU Industry CCS Subsidies</v>
      </c>
      <c r="D643" s="78" t="s">
        <v>1311</v>
      </c>
      <c r="E643" s="78"/>
      <c r="F643" t="s">
        <v>1274</v>
      </c>
      <c r="H643" s="15">
        <v>2734</v>
      </c>
      <c r="I643" s="213" t="s">
        <v>43</v>
      </c>
      <c r="J643" s="202" t="str">
        <f>IF(ISBLANK(INDEX('Policy Characteristics'!D:D,MATCH($C643,'Policy Characteristics'!$C:$C,0))),"",INDEX('Policy Characteristics'!D:D,MATCH($C643,'Policy Characteristics'!$C:$C,0)))</f>
        <v>Industry CCS</v>
      </c>
      <c r="K643" s="76" t="str">
        <f>IF(ISBLANK(INDEX('Policy Characteristics'!E:E,MATCH($C643,'Policy Characteristics'!$C:$C,0))),"",INDEX('Policy Characteristics'!E:E,MATCH($C643,'Policy Characteristics'!$C:$C,0)))</f>
        <v>indst non BAU CCS</v>
      </c>
      <c r="L643" s="205">
        <f>IF(ISBLANK(INDEX('Policy Characteristics'!F:F,MATCH($C643,'Policy Characteristics'!$C:$C,0))),"",INDEX('Policy Characteristics'!F:F,MATCH($C643,'Policy Characteristics'!$C:$C,0)))</f>
        <v>0</v>
      </c>
      <c r="M643" s="205">
        <f>IF(ISBLANK(INDEX('Policy Characteristics'!G:G,MATCH($C643,'Policy Characteristics'!$C:$C,0))),"",INDEX('Policy Characteristics'!G:G,MATCH($C643,'Policy Characteristics'!$C:$C,0)))</f>
        <v>1</v>
      </c>
      <c r="N643" s="205">
        <f>IF(ISBLANK(INDEX('Policy Characteristics'!H:H,MATCH($C643,'Policy Characteristics'!$C:$C,0))),"",INDEX('Policy Characteristics'!H:H,MATCH($C643,'Policy Characteristics'!$C:$C,0)))</f>
        <v>1</v>
      </c>
      <c r="O643" s="76" t="str">
        <f>IF(ISBLANK(INDEX('Policy Characteristics'!I:I,MATCH($C643,'Policy Characteristics'!$C:$C,0))),"",INDEX('Policy Characteristics'!I:I,MATCH($C643,'Policy Characteristics'!$C:$C,0)))</f>
        <v>on/off</v>
      </c>
      <c r="P643" s="76" t="str">
        <f>IF(ISBLANK(INDEX('Policy Characteristics'!J:J,MATCH($C643,'Policy Characteristics'!$C:$C,0))),"",INDEX('Policy Characteristics'!J:J,MATCH($C643,'Policy Characteristics'!$C:$C,0)))</f>
        <v xml:space="preserve">**Description:** This policy allows users to model the emissions and cash flow impacts of a non-BAU industry CCS subsidy. For the United States, this lever is set up to test the impacts of removing all CCS subsidies flowing to industry from the BAU scenario. // **Guidance for setting values:** The United States currently offers 45Q tax credits through 2032 for CCS. Enabling this lever will remove those credits and the amount of CO2 sequestration they are estimated to incentivize. </v>
      </c>
      <c r="Q643" s="76" t="str">
        <f>IF(ISBLANK(INDEX('Policy Characteristics'!K:K,MATCH($C643,'Policy Characteristics'!$C:$C,0))),"",INDEX('Policy Characteristics'!K:K,MATCH($C643,'Policy Characteristics'!$C:$C,0)))</f>
        <v>ccs.html#ccs</v>
      </c>
      <c r="R643" s="76" t="str">
        <f>IF(ISBLANK(INDEX('Policy Characteristics'!L:L,MATCH($C643,'Policy Characteristics'!$C:$C,0))),"",INDEX('Policy Characteristics'!L:L,MATCH($C643,'Policy Characteristics'!$C:$C,0)))</f>
        <v>carbon-capture-and-sequestration.html</v>
      </c>
    </row>
    <row r="644" spans="1:18" x14ac:dyDescent="0.25">
      <c r="A644" s="76" t="str">
        <f>IF(ISBLANK(INDEX('Policy Characteristics'!A:A,MATCH($C644,'Policy Characteristics'!$C:$C,0))),"",INDEX('Policy Characteristics'!A:A,MATCH($C644,'Policy Characteristics'!$C:$C,0)))</f>
        <v>Industry</v>
      </c>
      <c r="B644" s="200" t="str">
        <f>IF(ISBLANK(INDEX('Policy Characteristics'!B:B,MATCH($C644,'Policy Characteristics'!$C:$C,0))),"",INDEX('Policy Characteristics'!B:B,MATCH($C644,'Policy Characteristics'!$C:$C,0)))</f>
        <v>Non BAU Industry CCS Subsidy</v>
      </c>
      <c r="C644" s="76" t="str">
        <f t="shared" si="26"/>
        <v>Boolean Use Non BAU Industry CCS Subsidies</v>
      </c>
      <c r="D644" s="78" t="s">
        <v>1312</v>
      </c>
      <c r="E644" s="78"/>
      <c r="F644" t="s">
        <v>1275</v>
      </c>
      <c r="H644" s="15">
        <v>2735</v>
      </c>
      <c r="I644" s="213" t="s">
        <v>43</v>
      </c>
      <c r="J644" s="202" t="str">
        <f>IF(ISBLANK(INDEX('Policy Characteristics'!D:D,MATCH($C644,'Policy Characteristics'!$C:$C,0))),"",INDEX('Policy Characteristics'!D:D,MATCH($C644,'Policy Characteristics'!$C:$C,0)))</f>
        <v>Industry CCS</v>
      </c>
      <c r="K644" s="76" t="str">
        <f>IF(ISBLANK(INDEX('Policy Characteristics'!E:E,MATCH($C644,'Policy Characteristics'!$C:$C,0))),"",INDEX('Policy Characteristics'!E:E,MATCH($C644,'Policy Characteristics'!$C:$C,0)))</f>
        <v>indst non BAU CCS</v>
      </c>
      <c r="L644" s="205">
        <f>IF(ISBLANK(INDEX('Policy Characteristics'!F:F,MATCH($C644,'Policy Characteristics'!$C:$C,0))),"",INDEX('Policy Characteristics'!F:F,MATCH($C644,'Policy Characteristics'!$C:$C,0)))</f>
        <v>0</v>
      </c>
      <c r="M644" s="205">
        <f>IF(ISBLANK(INDEX('Policy Characteristics'!G:G,MATCH($C644,'Policy Characteristics'!$C:$C,0))),"",INDEX('Policy Characteristics'!G:G,MATCH($C644,'Policy Characteristics'!$C:$C,0)))</f>
        <v>1</v>
      </c>
      <c r="N644" s="205">
        <f>IF(ISBLANK(INDEX('Policy Characteristics'!H:H,MATCH($C644,'Policy Characteristics'!$C:$C,0))),"",INDEX('Policy Characteristics'!H:H,MATCH($C644,'Policy Characteristics'!$C:$C,0)))</f>
        <v>1</v>
      </c>
      <c r="O644" s="76" t="str">
        <f>IF(ISBLANK(INDEX('Policy Characteristics'!I:I,MATCH($C644,'Policy Characteristics'!$C:$C,0))),"",INDEX('Policy Characteristics'!I:I,MATCH($C644,'Policy Characteristics'!$C:$C,0)))</f>
        <v>on/off</v>
      </c>
      <c r="P644" s="76" t="str">
        <f>IF(ISBLANK(INDEX('Policy Characteristics'!J:J,MATCH($C644,'Policy Characteristics'!$C:$C,0))),"",INDEX('Policy Characteristics'!J:J,MATCH($C644,'Policy Characteristics'!$C:$C,0)))</f>
        <v xml:space="preserve">**Description:** This policy allows users to model the emissions and cash flow impacts of a non-BAU industry CCS subsidy. For the United States, this lever is set up to test the impacts of removing all CCS subsidies flowing to industry from the BAU scenario. // **Guidance for setting values:** The United States currently offers 45Q tax credits through 2032 for CCS. Enabling this lever will remove those credits and the amount of CO2 sequestration they are estimated to incentivize. </v>
      </c>
      <c r="Q644" s="76" t="str">
        <f>IF(ISBLANK(INDEX('Policy Characteristics'!K:K,MATCH($C644,'Policy Characteristics'!$C:$C,0))),"",INDEX('Policy Characteristics'!K:K,MATCH($C644,'Policy Characteristics'!$C:$C,0)))</f>
        <v>ccs.html#ccs</v>
      </c>
      <c r="R644" s="76" t="str">
        <f>IF(ISBLANK(INDEX('Policy Characteristics'!L:L,MATCH($C644,'Policy Characteristics'!$C:$C,0))),"",INDEX('Policy Characteristics'!L:L,MATCH($C644,'Policy Characteristics'!$C:$C,0)))</f>
        <v>carbon-capture-and-sequestration.html</v>
      </c>
    </row>
    <row r="645" spans="1:18" x14ac:dyDescent="0.25">
      <c r="A645" s="76" t="str">
        <f>IF(ISBLANK(INDEX('Policy Characteristics'!A:A,MATCH($C645,'Policy Characteristics'!$C:$C,0))),"",INDEX('Policy Characteristics'!A:A,MATCH($C645,'Policy Characteristics'!$C:$C,0)))</f>
        <v>Industry</v>
      </c>
      <c r="B645" s="200" t="str">
        <f>IF(ISBLANK(INDEX('Policy Characteristics'!B:B,MATCH($C645,'Policy Characteristics'!$C:$C,0))),"",INDEX('Policy Characteristics'!B:B,MATCH($C645,'Policy Characteristics'!$C:$C,0)))</f>
        <v>Non BAU Industry CCS Subsidy</v>
      </c>
      <c r="C645" s="76" t="str">
        <f t="shared" si="26"/>
        <v>Boolean Use Non BAU Industry CCS Subsidies</v>
      </c>
      <c r="D645" s="78" t="s">
        <v>1313</v>
      </c>
      <c r="E645" s="78"/>
      <c r="F645" t="s">
        <v>820</v>
      </c>
      <c r="H645" s="15">
        <v>2736</v>
      </c>
      <c r="I645" s="213" t="s">
        <v>43</v>
      </c>
      <c r="J645" s="202" t="str">
        <f>IF(ISBLANK(INDEX('Policy Characteristics'!D:D,MATCH($C645,'Policy Characteristics'!$C:$C,0))),"",INDEX('Policy Characteristics'!D:D,MATCH($C645,'Policy Characteristics'!$C:$C,0)))</f>
        <v>Industry CCS</v>
      </c>
      <c r="K645" s="76" t="str">
        <f>IF(ISBLANK(INDEX('Policy Characteristics'!E:E,MATCH($C645,'Policy Characteristics'!$C:$C,0))),"",INDEX('Policy Characteristics'!E:E,MATCH($C645,'Policy Characteristics'!$C:$C,0)))</f>
        <v>indst non BAU CCS</v>
      </c>
      <c r="L645" s="205">
        <f>IF(ISBLANK(INDEX('Policy Characteristics'!F:F,MATCH($C645,'Policy Characteristics'!$C:$C,0))),"",INDEX('Policy Characteristics'!F:F,MATCH($C645,'Policy Characteristics'!$C:$C,0)))</f>
        <v>0</v>
      </c>
      <c r="M645" s="205">
        <f>IF(ISBLANK(INDEX('Policy Characteristics'!G:G,MATCH($C645,'Policy Characteristics'!$C:$C,0))),"",INDEX('Policy Characteristics'!G:G,MATCH($C645,'Policy Characteristics'!$C:$C,0)))</f>
        <v>1</v>
      </c>
      <c r="N645" s="205">
        <f>IF(ISBLANK(INDEX('Policy Characteristics'!H:H,MATCH($C645,'Policy Characteristics'!$C:$C,0))),"",INDEX('Policy Characteristics'!H:H,MATCH($C645,'Policy Characteristics'!$C:$C,0)))</f>
        <v>1</v>
      </c>
      <c r="O645" s="76" t="str">
        <f>IF(ISBLANK(INDEX('Policy Characteristics'!I:I,MATCH($C645,'Policy Characteristics'!$C:$C,0))),"",INDEX('Policy Characteristics'!I:I,MATCH($C645,'Policy Characteristics'!$C:$C,0)))</f>
        <v>on/off</v>
      </c>
      <c r="P645" s="76" t="str">
        <f>IF(ISBLANK(INDEX('Policy Characteristics'!J:J,MATCH($C645,'Policy Characteristics'!$C:$C,0))),"",INDEX('Policy Characteristics'!J:J,MATCH($C645,'Policy Characteristics'!$C:$C,0)))</f>
        <v xml:space="preserve">**Description:** This policy allows users to model the emissions and cash flow impacts of a non-BAU industry CCS subsidy. For the United States, this lever is set up to test the impacts of removing all CCS subsidies flowing to industry from the BAU scenario. // **Guidance for setting values:** The United States currently offers 45Q tax credits through 2032 for CCS. Enabling this lever will remove those credits and the amount of CO2 sequestration they are estimated to incentivize. </v>
      </c>
      <c r="Q645" s="76" t="str">
        <f>IF(ISBLANK(INDEX('Policy Characteristics'!K:K,MATCH($C645,'Policy Characteristics'!$C:$C,0))),"",INDEX('Policy Characteristics'!K:K,MATCH($C645,'Policy Characteristics'!$C:$C,0)))</f>
        <v>ccs.html#ccs</v>
      </c>
      <c r="R645" s="76" t="str">
        <f>IF(ISBLANK(INDEX('Policy Characteristics'!L:L,MATCH($C645,'Policy Characteristics'!$C:$C,0))),"",INDEX('Policy Characteristics'!L:L,MATCH($C645,'Policy Characteristics'!$C:$C,0)))</f>
        <v>carbon-capture-and-sequestration.html</v>
      </c>
    </row>
    <row r="646" spans="1:18" x14ac:dyDescent="0.25">
      <c r="A646" s="76" t="str">
        <f>IF(ISBLANK(INDEX('Policy Characteristics'!A:A,MATCH($C646,'Policy Characteristics'!$C:$C,0))),"",INDEX('Policy Characteristics'!A:A,MATCH($C646,'Policy Characteristics'!$C:$C,0)))</f>
        <v>Industry</v>
      </c>
      <c r="B646" s="200" t="str">
        <f>IF(ISBLANK(INDEX('Policy Characteristics'!B:B,MATCH($C646,'Policy Characteristics'!$C:$C,0))),"",INDEX('Policy Characteristics'!B:B,MATCH($C646,'Policy Characteristics'!$C:$C,0)))</f>
        <v>Non BAU Industry CCS Subsidy</v>
      </c>
      <c r="C646" s="76" t="str">
        <f t="shared" si="26"/>
        <v>Boolean Use Non BAU Industry CCS Subsidies</v>
      </c>
      <c r="D646" s="78" t="s">
        <v>1314</v>
      </c>
      <c r="E646" s="78"/>
      <c r="F646" t="s">
        <v>1276</v>
      </c>
      <c r="H646" s="15">
        <v>2737</v>
      </c>
      <c r="I646" s="213" t="s">
        <v>43</v>
      </c>
      <c r="J646" s="202" t="str">
        <f>IF(ISBLANK(INDEX('Policy Characteristics'!D:D,MATCH($C646,'Policy Characteristics'!$C:$C,0))),"",INDEX('Policy Characteristics'!D:D,MATCH($C646,'Policy Characteristics'!$C:$C,0)))</f>
        <v>Industry CCS</v>
      </c>
      <c r="K646" s="76" t="str">
        <f>IF(ISBLANK(INDEX('Policy Characteristics'!E:E,MATCH($C646,'Policy Characteristics'!$C:$C,0))),"",INDEX('Policy Characteristics'!E:E,MATCH($C646,'Policy Characteristics'!$C:$C,0)))</f>
        <v>indst non BAU CCS</v>
      </c>
      <c r="L646" s="205">
        <f>IF(ISBLANK(INDEX('Policy Characteristics'!F:F,MATCH($C646,'Policy Characteristics'!$C:$C,0))),"",INDEX('Policy Characteristics'!F:F,MATCH($C646,'Policy Characteristics'!$C:$C,0)))</f>
        <v>0</v>
      </c>
      <c r="M646" s="205">
        <f>IF(ISBLANK(INDEX('Policy Characteristics'!G:G,MATCH($C646,'Policy Characteristics'!$C:$C,0))),"",INDEX('Policy Characteristics'!G:G,MATCH($C646,'Policy Characteristics'!$C:$C,0)))</f>
        <v>1</v>
      </c>
      <c r="N646" s="205">
        <f>IF(ISBLANK(INDEX('Policy Characteristics'!H:H,MATCH($C646,'Policy Characteristics'!$C:$C,0))),"",INDEX('Policy Characteristics'!H:H,MATCH($C646,'Policy Characteristics'!$C:$C,0)))</f>
        <v>1</v>
      </c>
      <c r="O646" s="76" t="str">
        <f>IF(ISBLANK(INDEX('Policy Characteristics'!I:I,MATCH($C646,'Policy Characteristics'!$C:$C,0))),"",INDEX('Policy Characteristics'!I:I,MATCH($C646,'Policy Characteristics'!$C:$C,0)))</f>
        <v>on/off</v>
      </c>
      <c r="P646" s="76" t="str">
        <f>IF(ISBLANK(INDEX('Policy Characteristics'!J:J,MATCH($C646,'Policy Characteristics'!$C:$C,0))),"",INDEX('Policy Characteristics'!J:J,MATCH($C646,'Policy Characteristics'!$C:$C,0)))</f>
        <v xml:space="preserve">**Description:** This policy allows users to model the emissions and cash flow impacts of a non-BAU industry CCS subsidy. For the United States, this lever is set up to test the impacts of removing all CCS subsidies flowing to industry from the BAU scenario. // **Guidance for setting values:** The United States currently offers 45Q tax credits through 2032 for CCS. Enabling this lever will remove those credits and the amount of CO2 sequestration they are estimated to incentivize. </v>
      </c>
      <c r="Q646" s="76" t="str">
        <f>IF(ISBLANK(INDEX('Policy Characteristics'!K:K,MATCH($C646,'Policy Characteristics'!$C:$C,0))),"",INDEX('Policy Characteristics'!K:K,MATCH($C646,'Policy Characteristics'!$C:$C,0)))</f>
        <v>ccs.html#ccs</v>
      </c>
      <c r="R646" s="76" t="str">
        <f>IF(ISBLANK(INDEX('Policy Characteristics'!L:L,MATCH($C646,'Policy Characteristics'!$C:$C,0))),"",INDEX('Policy Characteristics'!L:L,MATCH($C646,'Policy Characteristics'!$C:$C,0)))</f>
        <v>carbon-capture-and-sequestration.html</v>
      </c>
    </row>
    <row r="647" spans="1:18" x14ac:dyDescent="0.25">
      <c r="A647" s="76" t="str">
        <f>IF(ISBLANK(INDEX('Policy Characteristics'!A:A,MATCH($C647,'Policy Characteristics'!$C:$C,0))),"",INDEX('Policy Characteristics'!A:A,MATCH($C647,'Policy Characteristics'!$C:$C,0)))</f>
        <v>Industry</v>
      </c>
      <c r="B647" s="200" t="str">
        <f>IF(ISBLANK(INDEX('Policy Characteristics'!B:B,MATCH($C647,'Policy Characteristics'!$C:$C,0))),"",INDEX('Policy Characteristics'!B:B,MATCH($C647,'Policy Characteristics'!$C:$C,0)))</f>
        <v>Non BAU Industry CCS Subsidy</v>
      </c>
      <c r="C647" s="76" t="str">
        <f t="shared" si="26"/>
        <v>Boolean Use Non BAU Industry CCS Subsidies</v>
      </c>
      <c r="D647" s="78" t="s">
        <v>1315</v>
      </c>
      <c r="E647" s="78"/>
      <c r="F647" t="s">
        <v>1277</v>
      </c>
      <c r="H647" s="15">
        <v>2738</v>
      </c>
      <c r="I647" s="213" t="s">
        <v>43</v>
      </c>
      <c r="J647" s="202" t="str">
        <f>IF(ISBLANK(INDEX('Policy Characteristics'!D:D,MATCH($C647,'Policy Characteristics'!$C:$C,0))),"",INDEX('Policy Characteristics'!D:D,MATCH($C647,'Policy Characteristics'!$C:$C,0)))</f>
        <v>Industry CCS</v>
      </c>
      <c r="K647" s="76" t="str">
        <f>IF(ISBLANK(INDEX('Policy Characteristics'!E:E,MATCH($C647,'Policy Characteristics'!$C:$C,0))),"",INDEX('Policy Characteristics'!E:E,MATCH($C647,'Policy Characteristics'!$C:$C,0)))</f>
        <v>indst non BAU CCS</v>
      </c>
      <c r="L647" s="205">
        <f>IF(ISBLANK(INDEX('Policy Characteristics'!F:F,MATCH($C647,'Policy Characteristics'!$C:$C,0))),"",INDEX('Policy Characteristics'!F:F,MATCH($C647,'Policy Characteristics'!$C:$C,0)))</f>
        <v>0</v>
      </c>
      <c r="M647" s="205">
        <f>IF(ISBLANK(INDEX('Policy Characteristics'!G:G,MATCH($C647,'Policy Characteristics'!$C:$C,0))),"",INDEX('Policy Characteristics'!G:G,MATCH($C647,'Policy Characteristics'!$C:$C,0)))</f>
        <v>1</v>
      </c>
      <c r="N647" s="205">
        <f>IF(ISBLANK(INDEX('Policy Characteristics'!H:H,MATCH($C647,'Policy Characteristics'!$C:$C,0))),"",INDEX('Policy Characteristics'!H:H,MATCH($C647,'Policy Characteristics'!$C:$C,0)))</f>
        <v>1</v>
      </c>
      <c r="O647" s="76" t="str">
        <f>IF(ISBLANK(INDEX('Policy Characteristics'!I:I,MATCH($C647,'Policy Characteristics'!$C:$C,0))),"",INDEX('Policy Characteristics'!I:I,MATCH($C647,'Policy Characteristics'!$C:$C,0)))</f>
        <v>on/off</v>
      </c>
      <c r="P647" s="76" t="str">
        <f>IF(ISBLANK(INDEX('Policy Characteristics'!J:J,MATCH($C647,'Policy Characteristics'!$C:$C,0))),"",INDEX('Policy Characteristics'!J:J,MATCH($C647,'Policy Characteristics'!$C:$C,0)))</f>
        <v xml:space="preserve">**Description:** This policy allows users to model the emissions and cash flow impacts of a non-BAU industry CCS subsidy. For the United States, this lever is set up to test the impacts of removing all CCS subsidies flowing to industry from the BAU scenario. // **Guidance for setting values:** The United States currently offers 45Q tax credits through 2032 for CCS. Enabling this lever will remove those credits and the amount of CO2 sequestration they are estimated to incentivize. </v>
      </c>
      <c r="Q647" s="76" t="str">
        <f>IF(ISBLANK(INDEX('Policy Characteristics'!K:K,MATCH($C647,'Policy Characteristics'!$C:$C,0))),"",INDEX('Policy Characteristics'!K:K,MATCH($C647,'Policy Characteristics'!$C:$C,0)))</f>
        <v>ccs.html#ccs</v>
      </c>
      <c r="R647" s="76" t="str">
        <f>IF(ISBLANK(INDEX('Policy Characteristics'!L:L,MATCH($C647,'Policy Characteristics'!$C:$C,0))),"",INDEX('Policy Characteristics'!L:L,MATCH($C647,'Policy Characteristics'!$C:$C,0)))</f>
        <v>carbon-capture-and-sequestration.html</v>
      </c>
    </row>
    <row r="648" spans="1:18" x14ac:dyDescent="0.25">
      <c r="A648" s="76" t="str">
        <f>IF(ISBLANK(INDEX('Policy Characteristics'!A:A,MATCH($C648,'Policy Characteristics'!$C:$C,0))),"",INDEX('Policy Characteristics'!A:A,MATCH($C648,'Policy Characteristics'!$C:$C,0)))</f>
        <v>Industry</v>
      </c>
      <c r="B648" s="200" t="str">
        <f>IF(ISBLANK(INDEX('Policy Characteristics'!B:B,MATCH($C648,'Policy Characteristics'!$C:$C,0))),"",INDEX('Policy Characteristics'!B:B,MATCH($C648,'Policy Characteristics'!$C:$C,0)))</f>
        <v>Non BAU Industry CCS Subsidy</v>
      </c>
      <c r="C648" s="76" t="str">
        <f t="shared" si="26"/>
        <v>Boolean Use Non BAU Industry CCS Subsidies</v>
      </c>
      <c r="D648" s="78" t="s">
        <v>1316</v>
      </c>
      <c r="E648" s="78"/>
      <c r="F648" t="s">
        <v>1278</v>
      </c>
      <c r="H648" s="15">
        <v>2739</v>
      </c>
      <c r="I648" s="213" t="s">
        <v>43</v>
      </c>
      <c r="J648" s="202" t="str">
        <f>IF(ISBLANK(INDEX('Policy Characteristics'!D:D,MATCH($C648,'Policy Characteristics'!$C:$C,0))),"",INDEX('Policy Characteristics'!D:D,MATCH($C648,'Policy Characteristics'!$C:$C,0)))</f>
        <v>Industry CCS</v>
      </c>
      <c r="K648" s="76" t="str">
        <f>IF(ISBLANK(INDEX('Policy Characteristics'!E:E,MATCH($C648,'Policy Characteristics'!$C:$C,0))),"",INDEX('Policy Characteristics'!E:E,MATCH($C648,'Policy Characteristics'!$C:$C,0)))</f>
        <v>indst non BAU CCS</v>
      </c>
      <c r="L648" s="205">
        <f>IF(ISBLANK(INDEX('Policy Characteristics'!F:F,MATCH($C648,'Policy Characteristics'!$C:$C,0))),"",INDEX('Policy Characteristics'!F:F,MATCH($C648,'Policy Characteristics'!$C:$C,0)))</f>
        <v>0</v>
      </c>
      <c r="M648" s="205">
        <f>IF(ISBLANK(INDEX('Policy Characteristics'!G:G,MATCH($C648,'Policy Characteristics'!$C:$C,0))),"",INDEX('Policy Characteristics'!G:G,MATCH($C648,'Policy Characteristics'!$C:$C,0)))</f>
        <v>1</v>
      </c>
      <c r="N648" s="205">
        <f>IF(ISBLANK(INDEX('Policy Characteristics'!H:H,MATCH($C648,'Policy Characteristics'!$C:$C,0))),"",INDEX('Policy Characteristics'!H:H,MATCH($C648,'Policy Characteristics'!$C:$C,0)))</f>
        <v>1</v>
      </c>
      <c r="O648" s="76" t="str">
        <f>IF(ISBLANK(INDEX('Policy Characteristics'!I:I,MATCH($C648,'Policy Characteristics'!$C:$C,0))),"",INDEX('Policy Characteristics'!I:I,MATCH($C648,'Policy Characteristics'!$C:$C,0)))</f>
        <v>on/off</v>
      </c>
      <c r="P648" s="76" t="str">
        <f>IF(ISBLANK(INDEX('Policy Characteristics'!J:J,MATCH($C648,'Policy Characteristics'!$C:$C,0))),"",INDEX('Policy Characteristics'!J:J,MATCH($C648,'Policy Characteristics'!$C:$C,0)))</f>
        <v xml:space="preserve">**Description:** This policy allows users to model the emissions and cash flow impacts of a non-BAU industry CCS subsidy. For the United States, this lever is set up to test the impacts of removing all CCS subsidies flowing to industry from the BAU scenario. // **Guidance for setting values:** The United States currently offers 45Q tax credits through 2032 for CCS. Enabling this lever will remove those credits and the amount of CO2 sequestration they are estimated to incentivize. </v>
      </c>
      <c r="Q648" s="76" t="str">
        <f>IF(ISBLANK(INDEX('Policy Characteristics'!K:K,MATCH($C648,'Policy Characteristics'!$C:$C,0))),"",INDEX('Policy Characteristics'!K:K,MATCH($C648,'Policy Characteristics'!$C:$C,0)))</f>
        <v>ccs.html#ccs</v>
      </c>
      <c r="R648" s="76" t="str">
        <f>IF(ISBLANK(INDEX('Policy Characteristics'!L:L,MATCH($C648,'Policy Characteristics'!$C:$C,0))),"",INDEX('Policy Characteristics'!L:L,MATCH($C648,'Policy Characteristics'!$C:$C,0)))</f>
        <v>carbon-capture-and-sequestration.html</v>
      </c>
    </row>
    <row r="649" spans="1:18" x14ac:dyDescent="0.25">
      <c r="A649" s="76" t="str">
        <f>IF(ISBLANK(INDEX('Policy Characteristics'!A:A,MATCH($C649,'Policy Characteristics'!$C:$C,0))),"",INDEX('Policy Characteristics'!A:A,MATCH($C649,'Policy Characteristics'!$C:$C,0)))</f>
        <v>Industry</v>
      </c>
      <c r="B649" s="200" t="str">
        <f>IF(ISBLANK(INDEX('Policy Characteristics'!B:B,MATCH($C649,'Policy Characteristics'!$C:$C,0))),"",INDEX('Policy Characteristics'!B:B,MATCH($C649,'Policy Characteristics'!$C:$C,0)))</f>
        <v>Non BAU Industry CCS Subsidy</v>
      </c>
      <c r="C649" s="76" t="str">
        <f t="shared" si="26"/>
        <v>Boolean Use Non BAU Industry CCS Subsidies</v>
      </c>
      <c r="D649" s="78" t="s">
        <v>1317</v>
      </c>
      <c r="E649" s="78"/>
      <c r="F649" t="s">
        <v>1279</v>
      </c>
      <c r="H649" s="15">
        <v>2740</v>
      </c>
      <c r="I649" s="213" t="s">
        <v>43</v>
      </c>
      <c r="J649" s="202" t="str">
        <f>IF(ISBLANK(INDEX('Policy Characteristics'!D:D,MATCH($C649,'Policy Characteristics'!$C:$C,0))),"",INDEX('Policy Characteristics'!D:D,MATCH($C649,'Policy Characteristics'!$C:$C,0)))</f>
        <v>Industry CCS</v>
      </c>
      <c r="K649" s="76" t="str">
        <f>IF(ISBLANK(INDEX('Policy Characteristics'!E:E,MATCH($C649,'Policy Characteristics'!$C:$C,0))),"",INDEX('Policy Characteristics'!E:E,MATCH($C649,'Policy Characteristics'!$C:$C,0)))</f>
        <v>indst non BAU CCS</v>
      </c>
      <c r="L649" s="205">
        <f>IF(ISBLANK(INDEX('Policy Characteristics'!F:F,MATCH($C649,'Policy Characteristics'!$C:$C,0))),"",INDEX('Policy Characteristics'!F:F,MATCH($C649,'Policy Characteristics'!$C:$C,0)))</f>
        <v>0</v>
      </c>
      <c r="M649" s="205">
        <f>IF(ISBLANK(INDEX('Policy Characteristics'!G:G,MATCH($C649,'Policy Characteristics'!$C:$C,0))),"",INDEX('Policy Characteristics'!G:G,MATCH($C649,'Policy Characteristics'!$C:$C,0)))</f>
        <v>1</v>
      </c>
      <c r="N649" s="205">
        <f>IF(ISBLANK(INDEX('Policy Characteristics'!H:H,MATCH($C649,'Policy Characteristics'!$C:$C,0))),"",INDEX('Policy Characteristics'!H:H,MATCH($C649,'Policy Characteristics'!$C:$C,0)))</f>
        <v>1</v>
      </c>
      <c r="O649" s="76" t="str">
        <f>IF(ISBLANK(INDEX('Policy Characteristics'!I:I,MATCH($C649,'Policy Characteristics'!$C:$C,0))),"",INDEX('Policy Characteristics'!I:I,MATCH($C649,'Policy Characteristics'!$C:$C,0)))</f>
        <v>on/off</v>
      </c>
      <c r="P649" s="76" t="str">
        <f>IF(ISBLANK(INDEX('Policy Characteristics'!J:J,MATCH($C649,'Policy Characteristics'!$C:$C,0))),"",INDEX('Policy Characteristics'!J:J,MATCH($C649,'Policy Characteristics'!$C:$C,0)))</f>
        <v xml:space="preserve">**Description:** This policy allows users to model the emissions and cash flow impacts of a non-BAU industry CCS subsidy. For the United States, this lever is set up to test the impacts of removing all CCS subsidies flowing to industry from the BAU scenario. // **Guidance for setting values:** The United States currently offers 45Q tax credits through 2032 for CCS. Enabling this lever will remove those credits and the amount of CO2 sequestration they are estimated to incentivize. </v>
      </c>
      <c r="Q649" s="76" t="str">
        <f>IF(ISBLANK(INDEX('Policy Characteristics'!K:K,MATCH($C649,'Policy Characteristics'!$C:$C,0))),"",INDEX('Policy Characteristics'!K:K,MATCH($C649,'Policy Characteristics'!$C:$C,0)))</f>
        <v>ccs.html#ccs</v>
      </c>
      <c r="R649" s="76" t="str">
        <f>IF(ISBLANK(INDEX('Policy Characteristics'!L:L,MATCH($C649,'Policy Characteristics'!$C:$C,0))),"",INDEX('Policy Characteristics'!L:L,MATCH($C649,'Policy Characteristics'!$C:$C,0)))</f>
        <v>carbon-capture-and-sequestration.html</v>
      </c>
    </row>
    <row r="650" spans="1:18" x14ac:dyDescent="0.25">
      <c r="A650" s="76" t="str">
        <f>IF(ISBLANK(INDEX('Policy Characteristics'!A:A,MATCH($C650,'Policy Characteristics'!$C:$C,0))),"",INDEX('Policy Characteristics'!A:A,MATCH($C650,'Policy Characteristics'!$C:$C,0)))</f>
        <v>Industry</v>
      </c>
      <c r="B650" s="200" t="str">
        <f>IF(ISBLANK(INDEX('Policy Characteristics'!B:B,MATCH($C650,'Policy Characteristics'!$C:$C,0))),"",INDEX('Policy Characteristics'!B:B,MATCH($C650,'Policy Characteristics'!$C:$C,0)))</f>
        <v>Non BAU Industry CCS Subsidy</v>
      </c>
      <c r="C650" s="76" t="str">
        <f t="shared" si="26"/>
        <v>Boolean Use Non BAU Industry CCS Subsidies</v>
      </c>
      <c r="D650" s="78" t="s">
        <v>1318</v>
      </c>
      <c r="E650" s="78"/>
      <c r="F650" t="s">
        <v>1280</v>
      </c>
      <c r="H650" s="15">
        <v>2741</v>
      </c>
      <c r="I650" s="213" t="s">
        <v>43</v>
      </c>
      <c r="J650" s="202" t="str">
        <f>IF(ISBLANK(INDEX('Policy Characteristics'!D:D,MATCH($C650,'Policy Characteristics'!$C:$C,0))),"",INDEX('Policy Characteristics'!D:D,MATCH($C650,'Policy Characteristics'!$C:$C,0)))</f>
        <v>Industry CCS</v>
      </c>
      <c r="K650" s="76" t="str">
        <f>IF(ISBLANK(INDEX('Policy Characteristics'!E:E,MATCH($C650,'Policy Characteristics'!$C:$C,0))),"",INDEX('Policy Characteristics'!E:E,MATCH($C650,'Policy Characteristics'!$C:$C,0)))</f>
        <v>indst non BAU CCS</v>
      </c>
      <c r="L650" s="205">
        <f>IF(ISBLANK(INDEX('Policy Characteristics'!F:F,MATCH($C650,'Policy Characteristics'!$C:$C,0))),"",INDEX('Policy Characteristics'!F:F,MATCH($C650,'Policy Characteristics'!$C:$C,0)))</f>
        <v>0</v>
      </c>
      <c r="M650" s="205">
        <f>IF(ISBLANK(INDEX('Policy Characteristics'!G:G,MATCH($C650,'Policy Characteristics'!$C:$C,0))),"",INDEX('Policy Characteristics'!G:G,MATCH($C650,'Policy Characteristics'!$C:$C,0)))</f>
        <v>1</v>
      </c>
      <c r="N650" s="205">
        <f>IF(ISBLANK(INDEX('Policy Characteristics'!H:H,MATCH($C650,'Policy Characteristics'!$C:$C,0))),"",INDEX('Policy Characteristics'!H:H,MATCH($C650,'Policy Characteristics'!$C:$C,0)))</f>
        <v>1</v>
      </c>
      <c r="O650" s="76" t="str">
        <f>IF(ISBLANK(INDEX('Policy Characteristics'!I:I,MATCH($C650,'Policy Characteristics'!$C:$C,0))),"",INDEX('Policy Characteristics'!I:I,MATCH($C650,'Policy Characteristics'!$C:$C,0)))</f>
        <v>on/off</v>
      </c>
      <c r="P650" s="76" t="str">
        <f>IF(ISBLANK(INDEX('Policy Characteristics'!J:J,MATCH($C650,'Policy Characteristics'!$C:$C,0))),"",INDEX('Policy Characteristics'!J:J,MATCH($C650,'Policy Characteristics'!$C:$C,0)))</f>
        <v xml:space="preserve">**Description:** This policy allows users to model the emissions and cash flow impacts of a non-BAU industry CCS subsidy. For the United States, this lever is set up to test the impacts of removing all CCS subsidies flowing to industry from the BAU scenario. // **Guidance for setting values:** The United States currently offers 45Q tax credits through 2032 for CCS. Enabling this lever will remove those credits and the amount of CO2 sequestration they are estimated to incentivize. </v>
      </c>
      <c r="Q650" s="76" t="str">
        <f>IF(ISBLANK(INDEX('Policy Characteristics'!K:K,MATCH($C650,'Policy Characteristics'!$C:$C,0))),"",INDEX('Policy Characteristics'!K:K,MATCH($C650,'Policy Characteristics'!$C:$C,0)))</f>
        <v>ccs.html#ccs</v>
      </c>
      <c r="R650" s="76" t="str">
        <f>IF(ISBLANK(INDEX('Policy Characteristics'!L:L,MATCH($C650,'Policy Characteristics'!$C:$C,0))),"",INDEX('Policy Characteristics'!L:L,MATCH($C650,'Policy Characteristics'!$C:$C,0)))</f>
        <v>carbon-capture-and-sequestration.html</v>
      </c>
    </row>
    <row r="651" spans="1:18" x14ac:dyDescent="0.25">
      <c r="A651" s="76" t="str">
        <f>IF(ISBLANK(INDEX('Policy Characteristics'!A:A,MATCH($C651,'Policy Characteristics'!$C:$C,0))),"",INDEX('Policy Characteristics'!A:A,MATCH($C651,'Policy Characteristics'!$C:$C,0)))</f>
        <v>Industry</v>
      </c>
      <c r="B651" s="200" t="str">
        <f>IF(ISBLANK(INDEX('Policy Characteristics'!B:B,MATCH($C651,'Policy Characteristics'!$C:$C,0))),"",INDEX('Policy Characteristics'!B:B,MATCH($C651,'Policy Characteristics'!$C:$C,0)))</f>
        <v>Non BAU Industry CCS Subsidy</v>
      </c>
      <c r="C651" s="76" t="str">
        <f t="shared" si="26"/>
        <v>Boolean Use Non BAU Industry CCS Subsidies</v>
      </c>
      <c r="D651" s="78" t="s">
        <v>1319</v>
      </c>
      <c r="E651" s="78"/>
      <c r="F651" t="s">
        <v>1281</v>
      </c>
      <c r="H651" s="15">
        <v>2742</v>
      </c>
      <c r="I651" s="213" t="s">
        <v>43</v>
      </c>
      <c r="J651" s="202" t="str">
        <f>IF(ISBLANK(INDEX('Policy Characteristics'!D:D,MATCH($C651,'Policy Characteristics'!$C:$C,0))),"",INDEX('Policy Characteristics'!D:D,MATCH($C651,'Policy Characteristics'!$C:$C,0)))</f>
        <v>Industry CCS</v>
      </c>
      <c r="K651" s="76" t="str">
        <f>IF(ISBLANK(INDEX('Policy Characteristics'!E:E,MATCH($C651,'Policy Characteristics'!$C:$C,0))),"",INDEX('Policy Characteristics'!E:E,MATCH($C651,'Policy Characteristics'!$C:$C,0)))</f>
        <v>indst non BAU CCS</v>
      </c>
      <c r="L651" s="205">
        <f>IF(ISBLANK(INDEX('Policy Characteristics'!F:F,MATCH($C651,'Policy Characteristics'!$C:$C,0))),"",INDEX('Policy Characteristics'!F:F,MATCH($C651,'Policy Characteristics'!$C:$C,0)))</f>
        <v>0</v>
      </c>
      <c r="M651" s="205">
        <f>IF(ISBLANK(INDEX('Policy Characteristics'!G:G,MATCH($C651,'Policy Characteristics'!$C:$C,0))),"",INDEX('Policy Characteristics'!G:G,MATCH($C651,'Policy Characteristics'!$C:$C,0)))</f>
        <v>1</v>
      </c>
      <c r="N651" s="205">
        <f>IF(ISBLANK(INDEX('Policy Characteristics'!H:H,MATCH($C651,'Policy Characteristics'!$C:$C,0))),"",INDEX('Policy Characteristics'!H:H,MATCH($C651,'Policy Characteristics'!$C:$C,0)))</f>
        <v>1</v>
      </c>
      <c r="O651" s="76" t="str">
        <f>IF(ISBLANK(INDEX('Policy Characteristics'!I:I,MATCH($C651,'Policy Characteristics'!$C:$C,0))),"",INDEX('Policy Characteristics'!I:I,MATCH($C651,'Policy Characteristics'!$C:$C,0)))</f>
        <v>on/off</v>
      </c>
      <c r="P651" s="76" t="str">
        <f>IF(ISBLANK(INDEX('Policy Characteristics'!J:J,MATCH($C651,'Policy Characteristics'!$C:$C,0))),"",INDEX('Policy Characteristics'!J:J,MATCH($C651,'Policy Characteristics'!$C:$C,0)))</f>
        <v xml:space="preserve">**Description:** This policy allows users to model the emissions and cash flow impacts of a non-BAU industry CCS subsidy. For the United States, this lever is set up to test the impacts of removing all CCS subsidies flowing to industry from the BAU scenario. // **Guidance for setting values:** The United States currently offers 45Q tax credits through 2032 for CCS. Enabling this lever will remove those credits and the amount of CO2 sequestration they are estimated to incentivize. </v>
      </c>
      <c r="Q651" s="76" t="str">
        <f>IF(ISBLANK(INDEX('Policy Characteristics'!K:K,MATCH($C651,'Policy Characteristics'!$C:$C,0))),"",INDEX('Policy Characteristics'!K:K,MATCH($C651,'Policy Characteristics'!$C:$C,0)))</f>
        <v>ccs.html#ccs</v>
      </c>
      <c r="R651" s="76" t="str">
        <f>IF(ISBLANK(INDEX('Policy Characteristics'!L:L,MATCH($C651,'Policy Characteristics'!$C:$C,0))),"",INDEX('Policy Characteristics'!L:L,MATCH($C651,'Policy Characteristics'!$C:$C,0)))</f>
        <v>carbon-capture-and-sequestration.html</v>
      </c>
    </row>
    <row r="652" spans="1:18" x14ac:dyDescent="0.25">
      <c r="A652" s="76" t="str">
        <f>IF(ISBLANK(INDEX('Policy Characteristics'!A:A,MATCH($C652,'Policy Characteristics'!$C:$C,0))),"",INDEX('Policy Characteristics'!A:A,MATCH($C652,'Policy Characteristics'!$C:$C,0)))</f>
        <v>Industry</v>
      </c>
      <c r="B652" s="200" t="str">
        <f>IF(ISBLANK(INDEX('Policy Characteristics'!B:B,MATCH($C652,'Policy Characteristics'!$C:$C,0))),"",INDEX('Policy Characteristics'!B:B,MATCH($C652,'Policy Characteristics'!$C:$C,0)))</f>
        <v>Non BAU Industry CCS Subsidy</v>
      </c>
      <c r="C652" s="76" t="str">
        <f t="shared" si="26"/>
        <v>Boolean Use Non BAU Industry CCS Subsidies</v>
      </c>
      <c r="D652" s="78" t="s">
        <v>1320</v>
      </c>
      <c r="E652" s="78"/>
      <c r="F652" t="s">
        <v>1282</v>
      </c>
      <c r="H652" s="15">
        <v>2743</v>
      </c>
      <c r="I652" s="213" t="s">
        <v>43</v>
      </c>
      <c r="J652" s="202" t="str">
        <f>IF(ISBLANK(INDEX('Policy Characteristics'!D:D,MATCH($C652,'Policy Characteristics'!$C:$C,0))),"",INDEX('Policy Characteristics'!D:D,MATCH($C652,'Policy Characteristics'!$C:$C,0)))</f>
        <v>Industry CCS</v>
      </c>
      <c r="K652" s="76" t="str">
        <f>IF(ISBLANK(INDEX('Policy Characteristics'!E:E,MATCH($C652,'Policy Characteristics'!$C:$C,0))),"",INDEX('Policy Characteristics'!E:E,MATCH($C652,'Policy Characteristics'!$C:$C,0)))</f>
        <v>indst non BAU CCS</v>
      </c>
      <c r="L652" s="205">
        <f>IF(ISBLANK(INDEX('Policy Characteristics'!F:F,MATCH($C652,'Policy Characteristics'!$C:$C,0))),"",INDEX('Policy Characteristics'!F:F,MATCH($C652,'Policy Characteristics'!$C:$C,0)))</f>
        <v>0</v>
      </c>
      <c r="M652" s="205">
        <f>IF(ISBLANK(INDEX('Policy Characteristics'!G:G,MATCH($C652,'Policy Characteristics'!$C:$C,0))),"",INDEX('Policy Characteristics'!G:G,MATCH($C652,'Policy Characteristics'!$C:$C,0)))</f>
        <v>1</v>
      </c>
      <c r="N652" s="205">
        <f>IF(ISBLANK(INDEX('Policy Characteristics'!H:H,MATCH($C652,'Policy Characteristics'!$C:$C,0))),"",INDEX('Policy Characteristics'!H:H,MATCH($C652,'Policy Characteristics'!$C:$C,0)))</f>
        <v>1</v>
      </c>
      <c r="O652" s="76" t="str">
        <f>IF(ISBLANK(INDEX('Policy Characteristics'!I:I,MATCH($C652,'Policy Characteristics'!$C:$C,0))),"",INDEX('Policy Characteristics'!I:I,MATCH($C652,'Policy Characteristics'!$C:$C,0)))</f>
        <v>on/off</v>
      </c>
      <c r="P652" s="76" t="str">
        <f>IF(ISBLANK(INDEX('Policy Characteristics'!J:J,MATCH($C652,'Policy Characteristics'!$C:$C,0))),"",INDEX('Policy Characteristics'!J:J,MATCH($C652,'Policy Characteristics'!$C:$C,0)))</f>
        <v xml:space="preserve">**Description:** This policy allows users to model the emissions and cash flow impacts of a non-BAU industry CCS subsidy. For the United States, this lever is set up to test the impacts of removing all CCS subsidies flowing to industry from the BAU scenario. // **Guidance for setting values:** The United States currently offers 45Q tax credits through 2032 for CCS. Enabling this lever will remove those credits and the amount of CO2 sequestration they are estimated to incentivize. </v>
      </c>
      <c r="Q652" s="76" t="str">
        <f>IF(ISBLANK(INDEX('Policy Characteristics'!K:K,MATCH($C652,'Policy Characteristics'!$C:$C,0))),"",INDEX('Policy Characteristics'!K:K,MATCH($C652,'Policy Characteristics'!$C:$C,0)))</f>
        <v>ccs.html#ccs</v>
      </c>
      <c r="R652" s="76" t="str">
        <f>IF(ISBLANK(INDEX('Policy Characteristics'!L:L,MATCH($C652,'Policy Characteristics'!$C:$C,0))),"",INDEX('Policy Characteristics'!L:L,MATCH($C652,'Policy Characteristics'!$C:$C,0)))</f>
        <v>carbon-capture-and-sequestration.html</v>
      </c>
    </row>
    <row r="653" spans="1:18" x14ac:dyDescent="0.25">
      <c r="A653" s="76" t="str">
        <f>IF(ISBLANK(INDEX('Policy Characteristics'!A:A,MATCH($C653,'Policy Characteristics'!$C:$C,0))),"",INDEX('Policy Characteristics'!A:A,MATCH($C653,'Policy Characteristics'!$C:$C,0)))</f>
        <v>Industry</v>
      </c>
      <c r="B653" s="200" t="str">
        <f>IF(ISBLANK(INDEX('Policy Characteristics'!B:B,MATCH($C653,'Policy Characteristics'!$C:$C,0))),"",INDEX('Policy Characteristics'!B:B,MATCH($C653,'Policy Characteristics'!$C:$C,0)))</f>
        <v>Non BAU Industry CCS Subsidy</v>
      </c>
      <c r="C653" s="76" t="str">
        <f t="shared" si="26"/>
        <v>Boolean Use Non BAU Industry CCS Subsidies</v>
      </c>
      <c r="D653" s="78" t="s">
        <v>1321</v>
      </c>
      <c r="E653" s="78"/>
      <c r="F653" t="s">
        <v>1283</v>
      </c>
      <c r="H653" s="15">
        <v>2744</v>
      </c>
      <c r="I653" s="213" t="s">
        <v>43</v>
      </c>
      <c r="J653" s="202" t="str">
        <f>IF(ISBLANK(INDEX('Policy Characteristics'!D:D,MATCH($C653,'Policy Characteristics'!$C:$C,0))),"",INDEX('Policy Characteristics'!D:D,MATCH($C653,'Policy Characteristics'!$C:$C,0)))</f>
        <v>Industry CCS</v>
      </c>
      <c r="K653" s="76" t="str">
        <f>IF(ISBLANK(INDEX('Policy Characteristics'!E:E,MATCH($C653,'Policy Characteristics'!$C:$C,0))),"",INDEX('Policy Characteristics'!E:E,MATCH($C653,'Policy Characteristics'!$C:$C,0)))</f>
        <v>indst non BAU CCS</v>
      </c>
      <c r="L653" s="205">
        <f>IF(ISBLANK(INDEX('Policy Characteristics'!F:F,MATCH($C653,'Policy Characteristics'!$C:$C,0))),"",INDEX('Policy Characteristics'!F:F,MATCH($C653,'Policy Characteristics'!$C:$C,0)))</f>
        <v>0</v>
      </c>
      <c r="M653" s="205">
        <f>IF(ISBLANK(INDEX('Policy Characteristics'!G:G,MATCH($C653,'Policy Characteristics'!$C:$C,0))),"",INDEX('Policy Characteristics'!G:G,MATCH($C653,'Policy Characteristics'!$C:$C,0)))</f>
        <v>1</v>
      </c>
      <c r="N653" s="205">
        <f>IF(ISBLANK(INDEX('Policy Characteristics'!H:H,MATCH($C653,'Policy Characteristics'!$C:$C,0))),"",INDEX('Policy Characteristics'!H:H,MATCH($C653,'Policy Characteristics'!$C:$C,0)))</f>
        <v>1</v>
      </c>
      <c r="O653" s="76" t="str">
        <f>IF(ISBLANK(INDEX('Policy Characteristics'!I:I,MATCH($C653,'Policy Characteristics'!$C:$C,0))),"",INDEX('Policy Characteristics'!I:I,MATCH($C653,'Policy Characteristics'!$C:$C,0)))</f>
        <v>on/off</v>
      </c>
      <c r="P653" s="76" t="str">
        <f>IF(ISBLANK(INDEX('Policy Characteristics'!J:J,MATCH($C653,'Policy Characteristics'!$C:$C,0))),"",INDEX('Policy Characteristics'!J:J,MATCH($C653,'Policy Characteristics'!$C:$C,0)))</f>
        <v xml:space="preserve">**Description:** This policy allows users to model the emissions and cash flow impacts of a non-BAU industry CCS subsidy. For the United States, this lever is set up to test the impacts of removing all CCS subsidies flowing to industry from the BAU scenario. // **Guidance for setting values:** The United States currently offers 45Q tax credits through 2032 for CCS. Enabling this lever will remove those credits and the amount of CO2 sequestration they are estimated to incentivize. </v>
      </c>
      <c r="Q653" s="76" t="str">
        <f>IF(ISBLANK(INDEX('Policy Characteristics'!K:K,MATCH($C653,'Policy Characteristics'!$C:$C,0))),"",INDEX('Policy Characteristics'!K:K,MATCH($C653,'Policy Characteristics'!$C:$C,0)))</f>
        <v>ccs.html#ccs</v>
      </c>
      <c r="R653" s="76" t="str">
        <f>IF(ISBLANK(INDEX('Policy Characteristics'!L:L,MATCH($C653,'Policy Characteristics'!$C:$C,0))),"",INDEX('Policy Characteristics'!L:L,MATCH($C653,'Policy Characteristics'!$C:$C,0)))</f>
        <v>carbon-capture-and-sequestration.html</v>
      </c>
    </row>
    <row r="654" spans="1:18" x14ac:dyDescent="0.25">
      <c r="A654" s="76" t="str">
        <f>IF(ISBLANK(INDEX('Policy Characteristics'!A:A,MATCH($C654,'Policy Characteristics'!$C:$C,0))),"",INDEX('Policy Characteristics'!A:A,MATCH($C654,'Policy Characteristics'!$C:$C,0)))</f>
        <v>Industry</v>
      </c>
      <c r="B654" s="200" t="str">
        <f>IF(ISBLANK(INDEX('Policy Characteristics'!B:B,MATCH($C654,'Policy Characteristics'!$C:$C,0))),"",INDEX('Policy Characteristics'!B:B,MATCH($C654,'Policy Characteristics'!$C:$C,0)))</f>
        <v>Non BAU Industry CCS Subsidy</v>
      </c>
      <c r="C654" s="76" t="str">
        <f t="shared" si="26"/>
        <v>Boolean Use Non BAU Industry CCS Subsidies</v>
      </c>
      <c r="D654" s="78" t="s">
        <v>1322</v>
      </c>
      <c r="E654" s="78"/>
      <c r="F654" t="s">
        <v>1284</v>
      </c>
      <c r="H654" s="15">
        <v>2745</v>
      </c>
      <c r="I654" s="213" t="s">
        <v>43</v>
      </c>
      <c r="J654" s="202" t="str">
        <f>IF(ISBLANK(INDEX('Policy Characteristics'!D:D,MATCH($C654,'Policy Characteristics'!$C:$C,0))),"",INDEX('Policy Characteristics'!D:D,MATCH($C654,'Policy Characteristics'!$C:$C,0)))</f>
        <v>Industry CCS</v>
      </c>
      <c r="K654" s="76" t="str">
        <f>IF(ISBLANK(INDEX('Policy Characteristics'!E:E,MATCH($C654,'Policy Characteristics'!$C:$C,0))),"",INDEX('Policy Characteristics'!E:E,MATCH($C654,'Policy Characteristics'!$C:$C,0)))</f>
        <v>indst non BAU CCS</v>
      </c>
      <c r="L654" s="205">
        <f>IF(ISBLANK(INDEX('Policy Characteristics'!F:F,MATCH($C654,'Policy Characteristics'!$C:$C,0))),"",INDEX('Policy Characteristics'!F:F,MATCH($C654,'Policy Characteristics'!$C:$C,0)))</f>
        <v>0</v>
      </c>
      <c r="M654" s="205">
        <f>IF(ISBLANK(INDEX('Policy Characteristics'!G:G,MATCH($C654,'Policy Characteristics'!$C:$C,0))),"",INDEX('Policy Characteristics'!G:G,MATCH($C654,'Policy Characteristics'!$C:$C,0)))</f>
        <v>1</v>
      </c>
      <c r="N654" s="205">
        <f>IF(ISBLANK(INDEX('Policy Characteristics'!H:H,MATCH($C654,'Policy Characteristics'!$C:$C,0))),"",INDEX('Policy Characteristics'!H:H,MATCH($C654,'Policy Characteristics'!$C:$C,0)))</f>
        <v>1</v>
      </c>
      <c r="O654" s="76" t="str">
        <f>IF(ISBLANK(INDEX('Policy Characteristics'!I:I,MATCH($C654,'Policy Characteristics'!$C:$C,0))),"",INDEX('Policy Characteristics'!I:I,MATCH($C654,'Policy Characteristics'!$C:$C,0)))</f>
        <v>on/off</v>
      </c>
      <c r="P654" s="76" t="str">
        <f>IF(ISBLANK(INDEX('Policy Characteristics'!J:J,MATCH($C654,'Policy Characteristics'!$C:$C,0))),"",INDEX('Policy Characteristics'!J:J,MATCH($C654,'Policy Characteristics'!$C:$C,0)))</f>
        <v xml:space="preserve">**Description:** This policy allows users to model the emissions and cash flow impacts of a non-BAU industry CCS subsidy. For the United States, this lever is set up to test the impacts of removing all CCS subsidies flowing to industry from the BAU scenario. // **Guidance for setting values:** The United States currently offers 45Q tax credits through 2032 for CCS. Enabling this lever will remove those credits and the amount of CO2 sequestration they are estimated to incentivize. </v>
      </c>
      <c r="Q654" s="76" t="str">
        <f>IF(ISBLANK(INDEX('Policy Characteristics'!K:K,MATCH($C654,'Policy Characteristics'!$C:$C,0))),"",INDEX('Policy Characteristics'!K:K,MATCH($C654,'Policy Characteristics'!$C:$C,0)))</f>
        <v>ccs.html#ccs</v>
      </c>
      <c r="R654" s="76" t="str">
        <f>IF(ISBLANK(INDEX('Policy Characteristics'!L:L,MATCH($C654,'Policy Characteristics'!$C:$C,0))),"",INDEX('Policy Characteristics'!L:L,MATCH($C654,'Policy Characteristics'!$C:$C,0)))</f>
        <v>carbon-capture-and-sequestration.html</v>
      </c>
    </row>
    <row r="655" spans="1:18" x14ac:dyDescent="0.25">
      <c r="A655" s="76" t="str">
        <f>IF(ISBLANK(INDEX('Policy Characteristics'!A:A,MATCH($C655,'Policy Characteristics'!$C:$C,0))),"",INDEX('Policy Characteristics'!A:A,MATCH($C655,'Policy Characteristics'!$C:$C,0)))</f>
        <v>Industry</v>
      </c>
      <c r="B655" s="200" t="str">
        <f>IF(ISBLANK(INDEX('Policy Characteristics'!B:B,MATCH($C655,'Policy Characteristics'!$C:$C,0))),"",INDEX('Policy Characteristics'!B:B,MATCH($C655,'Policy Characteristics'!$C:$C,0)))</f>
        <v>Non BAU Industry CCS Subsidy</v>
      </c>
      <c r="C655" s="76" t="str">
        <f t="shared" si="26"/>
        <v>Boolean Use Non BAU Industry CCS Subsidies</v>
      </c>
      <c r="D655" s="78" t="s">
        <v>1323</v>
      </c>
      <c r="E655" s="78"/>
      <c r="F655" t="s">
        <v>1326</v>
      </c>
      <c r="H655" s="15">
        <v>2746</v>
      </c>
      <c r="I655" s="213" t="s">
        <v>43</v>
      </c>
      <c r="J655" s="202" t="str">
        <f>IF(ISBLANK(INDEX('Policy Characteristics'!D:D,MATCH($C655,'Policy Characteristics'!$C:$C,0))),"",INDEX('Policy Characteristics'!D:D,MATCH($C655,'Policy Characteristics'!$C:$C,0)))</f>
        <v>Industry CCS</v>
      </c>
      <c r="K655" s="76" t="str">
        <f>IF(ISBLANK(INDEX('Policy Characteristics'!E:E,MATCH($C655,'Policy Characteristics'!$C:$C,0))),"",INDEX('Policy Characteristics'!E:E,MATCH($C655,'Policy Characteristics'!$C:$C,0)))</f>
        <v>indst non BAU CCS</v>
      </c>
      <c r="L655" s="205">
        <f>IF(ISBLANK(INDEX('Policy Characteristics'!F:F,MATCH($C655,'Policy Characteristics'!$C:$C,0))),"",INDEX('Policy Characteristics'!F:F,MATCH($C655,'Policy Characteristics'!$C:$C,0)))</f>
        <v>0</v>
      </c>
      <c r="M655" s="205">
        <f>IF(ISBLANK(INDEX('Policy Characteristics'!G:G,MATCH($C655,'Policy Characteristics'!$C:$C,0))),"",INDEX('Policy Characteristics'!G:G,MATCH($C655,'Policy Characteristics'!$C:$C,0)))</f>
        <v>1</v>
      </c>
      <c r="N655" s="205">
        <f>IF(ISBLANK(INDEX('Policy Characteristics'!H:H,MATCH($C655,'Policy Characteristics'!$C:$C,0))),"",INDEX('Policy Characteristics'!H:H,MATCH($C655,'Policy Characteristics'!$C:$C,0)))</f>
        <v>1</v>
      </c>
      <c r="O655" s="76" t="str">
        <f>IF(ISBLANK(INDEX('Policy Characteristics'!I:I,MATCH($C655,'Policy Characteristics'!$C:$C,0))),"",INDEX('Policy Characteristics'!I:I,MATCH($C655,'Policy Characteristics'!$C:$C,0)))</f>
        <v>on/off</v>
      </c>
      <c r="P655" s="76" t="str">
        <f>IF(ISBLANK(INDEX('Policy Characteristics'!J:J,MATCH($C655,'Policy Characteristics'!$C:$C,0))),"",INDEX('Policy Characteristics'!J:J,MATCH($C655,'Policy Characteristics'!$C:$C,0)))</f>
        <v xml:space="preserve">**Description:** This policy allows users to model the emissions and cash flow impacts of a non-BAU industry CCS subsidy. For the United States, this lever is set up to test the impacts of removing all CCS subsidies flowing to industry from the BAU scenario. // **Guidance for setting values:** The United States currently offers 45Q tax credits through 2032 for CCS. Enabling this lever will remove those credits and the amount of CO2 sequestration they are estimated to incentivize. </v>
      </c>
      <c r="Q655" s="76" t="str">
        <f>IF(ISBLANK(INDEX('Policy Characteristics'!K:K,MATCH($C655,'Policy Characteristics'!$C:$C,0))),"",INDEX('Policy Characteristics'!K:K,MATCH($C655,'Policy Characteristics'!$C:$C,0)))</f>
        <v>ccs.html#ccs</v>
      </c>
      <c r="R655" s="76" t="str">
        <f>IF(ISBLANK(INDEX('Policy Characteristics'!L:L,MATCH($C655,'Policy Characteristics'!$C:$C,0))),"",INDEX('Policy Characteristics'!L:L,MATCH($C655,'Policy Characteristics'!$C:$C,0)))</f>
        <v>carbon-capture-and-sequestration.html</v>
      </c>
    </row>
    <row r="656" spans="1:18" x14ac:dyDescent="0.25">
      <c r="A656" s="76" t="str">
        <f>IF(ISBLANK(INDEX('Policy Characteristics'!A:A,MATCH($C656,'Policy Characteristics'!$C:$C,0))),"",INDEX('Policy Characteristics'!A:A,MATCH($C656,'Policy Characteristics'!$C:$C,0)))</f>
        <v>Industry</v>
      </c>
      <c r="B656" s="200" t="str">
        <f>IF(ISBLANK(INDEX('Policy Characteristics'!B:B,MATCH($C656,'Policy Characteristics'!$C:$C,0))),"",INDEX('Policy Characteristics'!B:B,MATCH($C656,'Policy Characteristics'!$C:$C,0)))</f>
        <v>Non BAU Industry CCS Subsidy</v>
      </c>
      <c r="C656" s="76" t="str">
        <f t="shared" si="26"/>
        <v>Boolean Use Non BAU Industry CCS Subsidies</v>
      </c>
      <c r="D656" s="78" t="s">
        <v>1324</v>
      </c>
      <c r="E656" s="78"/>
      <c r="F656" t="s">
        <v>1285</v>
      </c>
      <c r="H656" s="15">
        <v>2747</v>
      </c>
      <c r="I656" s="213" t="s">
        <v>43</v>
      </c>
      <c r="J656" s="202" t="str">
        <f>IF(ISBLANK(INDEX('Policy Characteristics'!D:D,MATCH($C656,'Policy Characteristics'!$C:$C,0))),"",INDEX('Policy Characteristics'!D:D,MATCH($C656,'Policy Characteristics'!$C:$C,0)))</f>
        <v>Industry CCS</v>
      </c>
      <c r="K656" s="76" t="str">
        <f>IF(ISBLANK(INDEX('Policy Characteristics'!E:E,MATCH($C656,'Policy Characteristics'!$C:$C,0))),"",INDEX('Policy Characteristics'!E:E,MATCH($C656,'Policy Characteristics'!$C:$C,0)))</f>
        <v>indst non BAU CCS</v>
      </c>
      <c r="L656" s="205">
        <f>IF(ISBLANK(INDEX('Policy Characteristics'!F:F,MATCH($C656,'Policy Characteristics'!$C:$C,0))),"",INDEX('Policy Characteristics'!F:F,MATCH($C656,'Policy Characteristics'!$C:$C,0)))</f>
        <v>0</v>
      </c>
      <c r="M656" s="205">
        <f>IF(ISBLANK(INDEX('Policy Characteristics'!G:G,MATCH($C656,'Policy Characteristics'!$C:$C,0))),"",INDEX('Policy Characteristics'!G:G,MATCH($C656,'Policy Characteristics'!$C:$C,0)))</f>
        <v>1</v>
      </c>
      <c r="N656" s="205">
        <f>IF(ISBLANK(INDEX('Policy Characteristics'!H:H,MATCH($C656,'Policy Characteristics'!$C:$C,0))),"",INDEX('Policy Characteristics'!H:H,MATCH($C656,'Policy Characteristics'!$C:$C,0)))</f>
        <v>1</v>
      </c>
      <c r="O656" s="76" t="str">
        <f>IF(ISBLANK(INDEX('Policy Characteristics'!I:I,MATCH($C656,'Policy Characteristics'!$C:$C,0))),"",INDEX('Policy Characteristics'!I:I,MATCH($C656,'Policy Characteristics'!$C:$C,0)))</f>
        <v>on/off</v>
      </c>
      <c r="P656" s="76" t="str">
        <f>IF(ISBLANK(INDEX('Policy Characteristics'!J:J,MATCH($C656,'Policy Characteristics'!$C:$C,0))),"",INDEX('Policy Characteristics'!J:J,MATCH($C656,'Policy Characteristics'!$C:$C,0)))</f>
        <v xml:space="preserve">**Description:** This policy allows users to model the emissions and cash flow impacts of a non-BAU industry CCS subsidy. For the United States, this lever is set up to test the impacts of removing all CCS subsidies flowing to industry from the BAU scenario. // **Guidance for setting values:** The United States currently offers 45Q tax credits through 2032 for CCS. Enabling this lever will remove those credits and the amount of CO2 sequestration they are estimated to incentivize. </v>
      </c>
      <c r="Q656" s="76" t="str">
        <f>IF(ISBLANK(INDEX('Policy Characteristics'!K:K,MATCH($C656,'Policy Characteristics'!$C:$C,0))),"",INDEX('Policy Characteristics'!K:K,MATCH($C656,'Policy Characteristics'!$C:$C,0)))</f>
        <v>ccs.html#ccs</v>
      </c>
      <c r="R656" s="76" t="str">
        <f>IF(ISBLANK(INDEX('Policy Characteristics'!L:L,MATCH($C656,'Policy Characteristics'!$C:$C,0))),"",INDEX('Policy Characteristics'!L:L,MATCH($C656,'Policy Characteristics'!$C:$C,0)))</f>
        <v>carbon-capture-and-sequestration.html</v>
      </c>
    </row>
    <row r="657" spans="1:18" x14ac:dyDescent="0.25">
      <c r="A657" s="76" t="str">
        <f>IF(ISBLANK(INDEX('Policy Characteristics'!A:A,MATCH($C657,'Policy Characteristics'!$C:$C,0))),"",INDEX('Policy Characteristics'!A:A,MATCH($C657,'Policy Characteristics'!$C:$C,0)))</f>
        <v>Industry</v>
      </c>
      <c r="B657" s="200" t="str">
        <f>IF(ISBLANK(INDEX('Policy Characteristics'!B:B,MATCH($C657,'Policy Characteristics'!$C:$C,0))),"",INDEX('Policy Characteristics'!B:B,MATCH($C657,'Policy Characteristics'!$C:$C,0)))</f>
        <v>Cement Clinker Substitution</v>
      </c>
      <c r="C657" t="s">
        <v>1008</v>
      </c>
      <c r="D657" s="88"/>
      <c r="E657" s="88"/>
      <c r="F657" s="88"/>
      <c r="G657" s="88"/>
      <c r="H657" s="15">
        <v>43</v>
      </c>
      <c r="I657" s="213" t="s">
        <v>43</v>
      </c>
      <c r="J657" s="202" t="str">
        <f>IF(ISBLANK(INDEX('Policy Characteristics'!D:D,MATCH($C657,'Policy Characteristics'!$C:$C,0))),"",INDEX('Policy Characteristics'!D:D,MATCH($C657,'Policy Characteristics'!$C:$C,0)))</f>
        <v>Cement Clinker Substitution</v>
      </c>
      <c r="K657" s="76" t="str">
        <f>IF(ISBLANK(INDEX('Policy Characteristics'!E:E,MATCH($C657,'Policy Characteristics'!$C:$C,0))),"",INDEX('Policy Characteristics'!E:E,MATCH($C657,'Policy Characteristics'!$C:$C,0)))</f>
        <v>indst cement measures</v>
      </c>
      <c r="L657" s="205">
        <f>IF(ISBLANK(INDEX('Policy Characteristics'!F:F,MATCH($C657,'Policy Characteristics'!$C:$C,0))),"",INDEX('Policy Characteristics'!F:F,MATCH($C657,'Policy Characteristics'!$C:$C,0)))</f>
        <v>0</v>
      </c>
      <c r="M657" s="205">
        <f>IF(ISBLANK(INDEX('Policy Characteristics'!G:G,MATCH($C657,'Policy Characteristics'!$C:$C,0))),"",INDEX('Policy Characteristics'!G:G,MATCH($C657,'Policy Characteristics'!$C:$C,0)))</f>
        <v>1</v>
      </c>
      <c r="N657" s="205">
        <f>IF(ISBLANK(INDEX('Policy Characteristics'!H:H,MATCH($C657,'Policy Characteristics'!$C:$C,0))),"",INDEX('Policy Characteristics'!H:H,MATCH($C657,'Policy Characteristics'!$C:$C,0)))</f>
        <v>0.01</v>
      </c>
      <c r="O657" s="76" t="str">
        <f>IF(ISBLANK(INDEX('Policy Characteristics'!I:I,MATCH($C657,'Policy Characteristics'!$C:$C,0))),"",INDEX('Policy Characteristics'!I:I,MATCH($C657,'Policy Characteristics'!$C:$C,0)))</f>
        <v>% of potential achieved</v>
      </c>
      <c r="P657" s="76" t="str">
        <f>IF(ISBLANK(INDEX('Policy Characteristics'!J:J,MATCH($C657,'Policy Characteristics'!$C:$C,0))),"",INDEX('Policy Characteristics'!J:J,MATCH($C657,'Policy Characteristics'!$C:$C,0)))</f>
        <v>**Description:** This policy reduces CO2 emissions from the cement industry by substituting other inputs, such as fly ash, for a portion of the clinker in cement. // **Guidance for setting values:**  If this policy is fully implemented, the share of clinker in cement is reduced to 60%.</v>
      </c>
      <c r="Q657" s="76" t="str">
        <f>IF(ISBLANK(INDEX('Policy Characteristics'!K:K,MATCH($C657,'Policy Characteristics'!$C:$C,0))),"",INDEX('Policy Characteristics'!K:K,MATCH($C657,'Policy Characteristics'!$C:$C,0)))</f>
        <v>industry-ag-main.html#clinker</v>
      </c>
      <c r="R657" s="76" t="str">
        <f>IF(ISBLANK(INDEX('Policy Characteristics'!L:L,MATCH($C657,'Policy Characteristics'!$C:$C,0))),"",INDEX('Policy Characteristics'!L:L,MATCH($C657,'Policy Characteristics'!$C:$C,0)))</f>
        <v>cement-clinker-substitution.html</v>
      </c>
    </row>
    <row r="658" spans="1:18" s="76" customFormat="1" x14ac:dyDescent="0.25">
      <c r="A658" s="76" t="str">
        <f>IF(ISBLANK(INDEX('Policy Characteristics'!A:A,MATCH($C658,'Policy Characteristics'!$C:$C,0))),"",INDEX('Policy Characteristics'!A:A,MATCH($C658,'Policy Characteristics'!$C:$C,0)))</f>
        <v>Industry</v>
      </c>
      <c r="B658" s="200" t="str">
        <f>IF(ISBLANK(INDEX('Policy Characteristics'!B:B,MATCH($C658,'Policy Characteristics'!$C:$C,0))),"",INDEX('Policy Characteristics'!B:B,MATCH($C658,'Policy Characteristics'!$C:$C,0)))</f>
        <v>Cogeneration and Waste Heat Recovery</v>
      </c>
      <c r="C658" t="s">
        <v>280</v>
      </c>
      <c r="D658" s="88"/>
      <c r="E658" s="88"/>
      <c r="F658" s="88"/>
      <c r="G658" s="88"/>
      <c r="H658" s="15">
        <v>44</v>
      </c>
      <c r="I658" s="213" t="s">
        <v>43</v>
      </c>
      <c r="J658" s="202" t="str">
        <f>IF(ISBLANK(INDEX('Policy Characteristics'!D:D,MATCH($C658,'Policy Characteristics'!$C:$C,0))),"",INDEX('Policy Characteristics'!D:D,MATCH($C658,'Policy Characteristics'!$C:$C,0)))</f>
        <v>Cogeneration and Waste Heat Recovery</v>
      </c>
      <c r="K658" s="76" t="str">
        <f>IF(ISBLANK(INDEX('Policy Characteristics'!E:E,MATCH($C658,'Policy Characteristics'!$C:$C,0))),"",INDEX('Policy Characteristics'!E:E,MATCH($C658,'Policy Characteristics'!$C:$C,0)))</f>
        <v>indst CHP</v>
      </c>
      <c r="L658" s="205">
        <f>IF(ISBLANK(INDEX('Policy Characteristics'!F:F,MATCH($C658,'Policy Characteristics'!$C:$C,0))),"",INDEX('Policy Characteristics'!F:F,MATCH($C658,'Policy Characteristics'!$C:$C,0)))</f>
        <v>0</v>
      </c>
      <c r="M658" s="205">
        <f>IF(ISBLANK(INDEX('Policy Characteristics'!G:G,MATCH($C658,'Policy Characteristics'!$C:$C,0))),"",INDEX('Policy Characteristics'!G:G,MATCH($C658,'Policy Characteristics'!$C:$C,0)))</f>
        <v>1</v>
      </c>
      <c r="N658" s="205">
        <f>IF(ISBLANK(INDEX('Policy Characteristics'!H:H,MATCH($C658,'Policy Characteristics'!$C:$C,0))),"",INDEX('Policy Characteristics'!H:H,MATCH($C658,'Policy Characteristics'!$C:$C,0)))</f>
        <v>0.01</v>
      </c>
      <c r="O658" s="76" t="str">
        <f>IF(ISBLANK(INDEX('Policy Characteristics'!I:I,MATCH($C658,'Policy Characteristics'!$C:$C,0))),"",INDEX('Policy Characteristics'!I:I,MATCH($C658,'Policy Characteristics'!$C:$C,0)))</f>
        <v>% of potential achieved</v>
      </c>
      <c r="P658" s="76" t="str">
        <f>IF(ISBLANK(INDEX('Policy Characteristics'!J:J,MATCH($C658,'Policy Characteristics'!$C:$C,0))),"",INDEX('Policy Characteristics'!J:J,MATCH($C658,'Policy Characteristics'!$C:$C,0)))</f>
        <v>**Description:** This policy reduces fuel consumption in the industry sector by increasing the use of cogeneration (also known as combined heat and power) and recovery of waste heat (to perform useful work). // **Guidance for setting values:** If this policy is fully implemented, fuel use is reduced by 7.9% for all industries in 2050.</v>
      </c>
      <c r="Q658" s="76" t="str">
        <f>IF(ISBLANK(INDEX('Policy Characteristics'!K:K,MATCH($C658,'Policy Characteristics'!$C:$C,0))),"",INDEX('Policy Characteristics'!K:K,MATCH($C658,'Policy Characteristics'!$C:$C,0)))</f>
        <v>industry-ag-main.html#cogen</v>
      </c>
      <c r="R658" s="76" t="str">
        <f>IF(ISBLANK(INDEX('Policy Characteristics'!L:L,MATCH($C658,'Policy Characteristics'!$C:$C,0))),"",INDEX('Policy Characteristics'!L:L,MATCH($C658,'Policy Characteristics'!$C:$C,0)))</f>
        <v>cogeneration-and-waste-heat-recovery.html</v>
      </c>
    </row>
    <row r="659" spans="1:18" s="76" customFormat="1" x14ac:dyDescent="0.25">
      <c r="A659" s="76" t="str">
        <f>IF(ISBLANK(INDEX('Policy Characteristics'!A:A,MATCH($C659,'Policy Characteristics'!$C:$C,0))),"",INDEX('Policy Characteristics'!A:A,MATCH($C659,'Policy Characteristics'!$C:$C,0)))</f>
        <v>Industry</v>
      </c>
      <c r="B659" s="200" t="str">
        <f>IF(ISBLANK(INDEX('Policy Characteristics'!B:B,MATCH($C659,'Policy Characteristics'!$C:$C,0))),"",INDEX('Policy Characteristics'!B:B,MATCH($C659,'Policy Characteristics'!$C:$C,0)))</f>
        <v>Early Retirement of Industrial Facilities</v>
      </c>
      <c r="C659" t="s">
        <v>58</v>
      </c>
      <c r="D659" s="88"/>
      <c r="E659" s="88"/>
      <c r="F659" s="88"/>
      <c r="G659" s="88"/>
      <c r="H659" s="15">
        <v>45</v>
      </c>
      <c r="I659" s="213" t="s">
        <v>43</v>
      </c>
      <c r="J659" s="202" t="str">
        <f>IF(ISBLANK(INDEX('Policy Characteristics'!D:D,MATCH($C659,'Policy Characteristics'!$C:$C,0))),"",INDEX('Policy Characteristics'!D:D,MATCH($C659,'Policy Characteristics'!$C:$C,0)))</f>
        <v>Early Retirement of Industrial Facilities</v>
      </c>
      <c r="K659" s="76" t="str">
        <f>IF(ISBLANK(INDEX('Policy Characteristics'!E:E,MATCH($C659,'Policy Characteristics'!$C:$C,0))),"",INDEX('Policy Characteristics'!E:E,MATCH($C659,'Policy Characteristics'!$C:$C,0)))</f>
        <v>indst early retirement</v>
      </c>
      <c r="L659" s="205">
        <f>IF(ISBLANK(INDEX('Policy Characteristics'!F:F,MATCH($C659,'Policy Characteristics'!$C:$C,0))),"",INDEX('Policy Characteristics'!F:F,MATCH($C659,'Policy Characteristics'!$C:$C,0)))</f>
        <v>0</v>
      </c>
      <c r="M659" s="205">
        <f>IF(ISBLANK(INDEX('Policy Characteristics'!G:G,MATCH($C659,'Policy Characteristics'!$C:$C,0))),"",INDEX('Policy Characteristics'!G:G,MATCH($C659,'Policy Characteristics'!$C:$C,0)))</f>
        <v>1</v>
      </c>
      <c r="N659" s="205">
        <f>IF(ISBLANK(INDEX('Policy Characteristics'!H:H,MATCH($C659,'Policy Characteristics'!$C:$C,0))),"",INDEX('Policy Characteristics'!H:H,MATCH($C659,'Policy Characteristics'!$C:$C,0)))</f>
        <v>0.01</v>
      </c>
      <c r="O659" s="76" t="str">
        <f>IF(ISBLANK(INDEX('Policy Characteristics'!I:I,MATCH($C659,'Policy Characteristics'!$C:$C,0))),"",INDEX('Policy Characteristics'!I:I,MATCH($C659,'Policy Characteristics'!$C:$C,0)))</f>
        <v>% of potential achieved</v>
      </c>
      <c r="P659" s="76" t="str">
        <f>IF(ISBLANK(INDEX('Policy Characteristics'!J:J,MATCH($C659,'Policy Characteristics'!$C:$C,0))),"",INDEX('Policy Characteristics'!J:J,MATCH($C659,'Policy Characteristics'!$C:$C,0)))</f>
        <v>**Description:** This policy reduces fuel consumption in the industry sector by retiring older, inefficient industrial facilities sooner than they otherwise would retire.  This policy does not affect demand for industrial products, so it is assumed that any facilities retired under this policy are replaced by new facilities or increased output from existing facilities in the same year. // **Guidance for setting values:** If this policy is fully implemented, fuel use is reduced for most industries between 2% and 9% in 2050.</v>
      </c>
      <c r="Q659" s="76" t="str">
        <f>IF(ISBLANK(INDEX('Policy Characteristics'!K:K,MATCH($C659,'Policy Characteristics'!$C:$C,0))),"",INDEX('Policy Characteristics'!K:K,MATCH($C659,'Policy Characteristics'!$C:$C,0)))</f>
        <v>industry-ag-main.html#early-ret</v>
      </c>
      <c r="R659" s="76" t="str">
        <f>IF(ISBLANK(INDEX('Policy Characteristics'!L:L,MATCH($C659,'Policy Characteristics'!$C:$C,0))),"",INDEX('Policy Characteristics'!L:L,MATCH($C659,'Policy Characteristics'!$C:$C,0)))</f>
        <v>early-retirement-of-industrial-facilities.html</v>
      </c>
    </row>
    <row r="660" spans="1:18" x14ac:dyDescent="0.25">
      <c r="A660" s="76" t="str">
        <f>IF(ISBLANK(INDEX('Policy Characteristics'!A:A,MATCH($C660,'Policy Characteristics'!$C:$C,0))),"",INDEX('Policy Characteristics'!A:A,MATCH($C660,'Policy Characteristics'!$C:$C,0)))</f>
        <v>Industry</v>
      </c>
      <c r="B660" s="200" t="str">
        <f>IF(ISBLANK(INDEX('Policy Characteristics'!B:B,MATCH($C660,'Policy Characteristics'!$C:$C,0))),"",INDEX('Policy Characteristics'!B:B,MATCH($C660,'Policy Characteristics'!$C:$C,0)))</f>
        <v>Electrification</v>
      </c>
      <c r="C660" t="s">
        <v>1705</v>
      </c>
      <c r="D660" s="88" t="s">
        <v>1300</v>
      </c>
      <c r="E660" t="s">
        <v>1682</v>
      </c>
      <c r="F660" t="s">
        <v>1325</v>
      </c>
      <c r="G660" s="88" t="s">
        <v>1689</v>
      </c>
      <c r="H660" s="15">
        <v>1834</v>
      </c>
      <c r="I660" s="213" t="s">
        <v>43</v>
      </c>
      <c r="J660" s="202" t="str">
        <f>IF(ISBLANK(INDEX('Policy Characteristics'!D:D,MATCH($C660,'Policy Characteristics'!$C:$C,0))),"",INDEX('Policy Characteristics'!D:D,MATCH($C660,'Policy Characteristics'!$C:$C,0)))</f>
        <v>Electrification</v>
      </c>
      <c r="K660" s="76" t="str">
        <f>IF(ISBLANK(INDEX('Policy Characteristics'!E:E,MATCH($C660,'Policy Characteristics'!$C:$C,0))),"",INDEX('Policy Characteristics'!E:E,MATCH($C660,'Policy Characteristics'!$C:$C,0)))</f>
        <v>indst shift to electricity</v>
      </c>
      <c r="L660" s="205">
        <f>IF(ISBLANK(INDEX('Policy Characteristics'!F:F,MATCH($C660,'Policy Characteristics'!$C:$C,0))),"",INDEX('Policy Characteristics'!F:F,MATCH($C660,'Policy Characteristics'!$C:$C,0)))</f>
        <v>0</v>
      </c>
      <c r="M660" s="205">
        <f>IF(ISBLANK(INDEX('Policy Characteristics'!G:G,MATCH($C660,'Policy Characteristics'!$C:$C,0))),"",INDEX('Policy Characteristics'!G:G,MATCH($C660,'Policy Characteristics'!$C:$C,0)))</f>
        <v>1</v>
      </c>
      <c r="N660" s="205">
        <f>IF(ISBLANK(INDEX('Policy Characteristics'!H:H,MATCH($C660,'Policy Characteristics'!$C:$C,0))),"",INDEX('Policy Characteristics'!H:H,MATCH($C660,'Policy Characteristics'!$C:$C,0)))</f>
        <v>0.01</v>
      </c>
      <c r="O660" s="76" t="str">
        <f>IF(ISBLANK(INDEX('Policy Characteristics'!I:I,MATCH($C660,'Policy Characteristics'!$C:$C,0))),"",INDEX('Policy Characteristics'!I:I,MATCH($C660,'Policy Characteristics'!$C:$C,0)))</f>
        <v>% of fuel shifted</v>
      </c>
      <c r="P660" s="76" t="str">
        <f>IF(ISBLANK(INDEX('Policy Characteristics'!J:J,MATCH($C660,'Policy Characteristics'!$C:$C,0))),"",INDEX('Policy Characteristics'!J:J,MATCH($C660,'Policy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660" s="76" t="str">
        <f>IF(ISBLANK(INDEX('Policy Characteristics'!K:K,MATCH($C660,'Policy Characteristics'!$C:$C,0))),"",INDEX('Policy Characteristics'!K:K,MATCH($C660,'Policy Characteristics'!$C:$C,0)))</f>
        <v>industry-ag-main.html#fuel-switching</v>
      </c>
      <c r="R660" s="76" t="str">
        <f>IF(ISBLANK(INDEX('Policy Characteristics'!L:L,MATCH($C660,'Policy Characteristics'!$C:$C,0))),"",INDEX('Policy Characteristics'!L:L,MATCH($C660,'Policy Characteristics'!$C:$C,0)))</f>
        <v>industry-elec-and-hydrogen.html</v>
      </c>
    </row>
    <row r="661" spans="1:18" x14ac:dyDescent="0.25">
      <c r="A661" s="76" t="str">
        <f>IF(ISBLANK(INDEX('Policy Characteristics'!A:A,MATCH($C661,'Policy Characteristics'!$C:$C,0))),"",INDEX('Policy Characteristics'!A:A,MATCH($C661,'Policy Characteristics'!$C:$C,0)))</f>
        <v>Industry</v>
      </c>
      <c r="B661" s="200" t="str">
        <f>IF(ISBLANK(INDEX('Policy Characteristics'!B:B,MATCH($C661,'Policy Characteristics'!$C:$C,0))),"",INDEX('Policy Characteristics'!B:B,MATCH($C661,'Policy Characteristics'!$C:$C,0)))</f>
        <v>Electrification</v>
      </c>
      <c r="C661" s="76" t="str">
        <f t="shared" ref="C661:C724" si="27">C$660</f>
        <v>Fraction of Eligible Industrial Energy Use Shifted to Electricity</v>
      </c>
      <c r="D661" s="88" t="s">
        <v>1300</v>
      </c>
      <c r="E661" t="s">
        <v>1683</v>
      </c>
      <c r="F661" t="s">
        <v>1325</v>
      </c>
      <c r="G661" s="88" t="s">
        <v>1690</v>
      </c>
      <c r="H661" s="15">
        <v>1835</v>
      </c>
      <c r="I661" s="213" t="s">
        <v>43</v>
      </c>
      <c r="J661" s="202" t="str">
        <f>IF(ISBLANK(INDEX('Policy Characteristics'!D:D,MATCH($C661,'Policy Characteristics'!$C:$C,0))),"",INDEX('Policy Characteristics'!D:D,MATCH($C661,'Policy Characteristics'!$C:$C,0)))</f>
        <v>Electrification</v>
      </c>
      <c r="K661" s="76" t="str">
        <f>IF(ISBLANK(INDEX('Policy Characteristics'!E:E,MATCH($C661,'Policy Characteristics'!$C:$C,0))),"",INDEX('Policy Characteristics'!E:E,MATCH($C661,'Policy Characteristics'!$C:$C,0)))</f>
        <v>indst shift to electricity</v>
      </c>
      <c r="L661" s="205">
        <f>IF(ISBLANK(INDEX('Policy Characteristics'!F:F,MATCH($C661,'Policy Characteristics'!$C:$C,0))),"",INDEX('Policy Characteristics'!F:F,MATCH($C661,'Policy Characteristics'!$C:$C,0)))</f>
        <v>0</v>
      </c>
      <c r="M661" s="205">
        <f>IF(ISBLANK(INDEX('Policy Characteristics'!G:G,MATCH($C661,'Policy Characteristics'!$C:$C,0))),"",INDEX('Policy Characteristics'!G:G,MATCH($C661,'Policy Characteristics'!$C:$C,0)))</f>
        <v>1</v>
      </c>
      <c r="N661" s="205">
        <f>IF(ISBLANK(INDEX('Policy Characteristics'!H:H,MATCH($C661,'Policy Characteristics'!$C:$C,0))),"",INDEX('Policy Characteristics'!H:H,MATCH($C661,'Policy Characteristics'!$C:$C,0)))</f>
        <v>0.01</v>
      </c>
      <c r="O661" s="76" t="str">
        <f>IF(ISBLANK(INDEX('Policy Characteristics'!I:I,MATCH($C661,'Policy Characteristics'!$C:$C,0))),"",INDEX('Policy Characteristics'!I:I,MATCH($C661,'Policy Characteristics'!$C:$C,0)))</f>
        <v>% of fuel shifted</v>
      </c>
      <c r="P661" s="76" t="str">
        <f>IF(ISBLANK(INDEX('Policy Characteristics'!J:J,MATCH($C661,'Policy Characteristics'!$C:$C,0))),"",INDEX('Policy Characteristics'!J:J,MATCH($C661,'Policy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661" s="76" t="str">
        <f>IF(ISBLANK(INDEX('Policy Characteristics'!K:K,MATCH($C661,'Policy Characteristics'!$C:$C,0))),"",INDEX('Policy Characteristics'!K:K,MATCH($C661,'Policy Characteristics'!$C:$C,0)))</f>
        <v>industry-ag-main.html#fuel-switching</v>
      </c>
      <c r="R661" s="76" t="str">
        <f>IF(ISBLANK(INDEX('Policy Characteristics'!L:L,MATCH($C661,'Policy Characteristics'!$C:$C,0))),"",INDEX('Policy Characteristics'!L:L,MATCH($C661,'Policy Characteristics'!$C:$C,0)))</f>
        <v>industry-elec-and-hydrogen.html</v>
      </c>
    </row>
    <row r="662" spans="1:18" x14ac:dyDescent="0.25">
      <c r="A662" s="76" t="str">
        <f>IF(ISBLANK(INDEX('Policy Characteristics'!A:A,MATCH($C662,'Policy Characteristics'!$C:$C,0))),"",INDEX('Policy Characteristics'!A:A,MATCH($C662,'Policy Characteristics'!$C:$C,0)))</f>
        <v>Industry</v>
      </c>
      <c r="B662" s="200" t="str">
        <f>IF(ISBLANK(INDEX('Policy Characteristics'!B:B,MATCH($C662,'Policy Characteristics'!$C:$C,0))),"",INDEX('Policy Characteristics'!B:B,MATCH($C662,'Policy Characteristics'!$C:$C,0)))</f>
        <v>Electrification</v>
      </c>
      <c r="C662" s="76" t="str">
        <f t="shared" si="27"/>
        <v>Fraction of Eligible Industrial Energy Use Shifted to Electricity</v>
      </c>
      <c r="D662" s="88" t="s">
        <v>1300</v>
      </c>
      <c r="E662" t="s">
        <v>1684</v>
      </c>
      <c r="F662" t="s">
        <v>1325</v>
      </c>
      <c r="G662" s="88" t="s">
        <v>1691</v>
      </c>
      <c r="H662" s="15">
        <v>1836</v>
      </c>
      <c r="I662" s="213" t="s">
        <v>43</v>
      </c>
      <c r="J662" s="202" t="str">
        <f>IF(ISBLANK(INDEX('Policy Characteristics'!D:D,MATCH($C662,'Policy Characteristics'!$C:$C,0))),"",INDEX('Policy Characteristics'!D:D,MATCH($C662,'Policy Characteristics'!$C:$C,0)))</f>
        <v>Electrification</v>
      </c>
      <c r="K662" s="76" t="str">
        <f>IF(ISBLANK(INDEX('Policy Characteristics'!E:E,MATCH($C662,'Policy Characteristics'!$C:$C,0))),"",INDEX('Policy Characteristics'!E:E,MATCH($C662,'Policy Characteristics'!$C:$C,0)))</f>
        <v>indst shift to electricity</v>
      </c>
      <c r="L662" s="205">
        <f>IF(ISBLANK(INDEX('Policy Characteristics'!F:F,MATCH($C662,'Policy Characteristics'!$C:$C,0))),"",INDEX('Policy Characteristics'!F:F,MATCH($C662,'Policy Characteristics'!$C:$C,0)))</f>
        <v>0</v>
      </c>
      <c r="M662" s="205">
        <f>IF(ISBLANK(INDEX('Policy Characteristics'!G:G,MATCH($C662,'Policy Characteristics'!$C:$C,0))),"",INDEX('Policy Characteristics'!G:G,MATCH($C662,'Policy Characteristics'!$C:$C,0)))</f>
        <v>1</v>
      </c>
      <c r="N662" s="205">
        <f>IF(ISBLANK(INDEX('Policy Characteristics'!H:H,MATCH($C662,'Policy Characteristics'!$C:$C,0))),"",INDEX('Policy Characteristics'!H:H,MATCH($C662,'Policy Characteristics'!$C:$C,0)))</f>
        <v>0.01</v>
      </c>
      <c r="O662" s="76" t="str">
        <f>IF(ISBLANK(INDEX('Policy Characteristics'!I:I,MATCH($C662,'Policy Characteristics'!$C:$C,0))),"",INDEX('Policy Characteristics'!I:I,MATCH($C662,'Policy Characteristics'!$C:$C,0)))</f>
        <v>% of fuel shifted</v>
      </c>
      <c r="P662" s="76" t="str">
        <f>IF(ISBLANK(INDEX('Policy Characteristics'!J:J,MATCH($C662,'Policy Characteristics'!$C:$C,0))),"",INDEX('Policy Characteristics'!J:J,MATCH($C662,'Policy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662" s="76" t="str">
        <f>IF(ISBLANK(INDEX('Policy Characteristics'!K:K,MATCH($C662,'Policy Characteristics'!$C:$C,0))),"",INDEX('Policy Characteristics'!K:K,MATCH($C662,'Policy Characteristics'!$C:$C,0)))</f>
        <v>industry-ag-main.html#fuel-switching</v>
      </c>
      <c r="R662" s="76" t="str">
        <f>IF(ISBLANK(INDEX('Policy Characteristics'!L:L,MATCH($C662,'Policy Characteristics'!$C:$C,0))),"",INDEX('Policy Characteristics'!L:L,MATCH($C662,'Policy Characteristics'!$C:$C,0)))</f>
        <v>industry-elec-and-hydrogen.html</v>
      </c>
    </row>
    <row r="663" spans="1:18" x14ac:dyDescent="0.25">
      <c r="A663" s="76" t="str">
        <f>IF(ISBLANK(INDEX('Policy Characteristics'!A:A,MATCH($C663,'Policy Characteristics'!$C:$C,0))),"",INDEX('Policy Characteristics'!A:A,MATCH($C663,'Policy Characteristics'!$C:$C,0)))</f>
        <v>Industry</v>
      </c>
      <c r="B663" s="200" t="str">
        <f>IF(ISBLANK(INDEX('Policy Characteristics'!B:B,MATCH($C663,'Policy Characteristics'!$C:$C,0))),"",INDEX('Policy Characteristics'!B:B,MATCH($C663,'Policy Characteristics'!$C:$C,0)))</f>
        <v>Electrification</v>
      </c>
      <c r="C663" s="76" t="str">
        <f t="shared" si="27"/>
        <v>Fraction of Eligible Industrial Energy Use Shifted to Electricity</v>
      </c>
      <c r="D663" s="88" t="s">
        <v>1300</v>
      </c>
      <c r="E663" t="s">
        <v>1685</v>
      </c>
      <c r="F663" t="s">
        <v>1325</v>
      </c>
      <c r="G663" s="88" t="s">
        <v>1692</v>
      </c>
      <c r="H663" s="15">
        <v>1837</v>
      </c>
      <c r="I663" s="213" t="s">
        <v>43</v>
      </c>
      <c r="J663" s="202" t="str">
        <f>IF(ISBLANK(INDEX('Policy Characteristics'!D:D,MATCH($C663,'Policy Characteristics'!$C:$C,0))),"",INDEX('Policy Characteristics'!D:D,MATCH($C663,'Policy Characteristics'!$C:$C,0)))</f>
        <v>Electrification</v>
      </c>
      <c r="K663" s="76" t="str">
        <f>IF(ISBLANK(INDEX('Policy Characteristics'!E:E,MATCH($C663,'Policy Characteristics'!$C:$C,0))),"",INDEX('Policy Characteristics'!E:E,MATCH($C663,'Policy Characteristics'!$C:$C,0)))</f>
        <v>indst shift to electricity</v>
      </c>
      <c r="L663" s="205">
        <f>IF(ISBLANK(INDEX('Policy Characteristics'!F:F,MATCH($C663,'Policy Characteristics'!$C:$C,0))),"",INDEX('Policy Characteristics'!F:F,MATCH($C663,'Policy Characteristics'!$C:$C,0)))</f>
        <v>0</v>
      </c>
      <c r="M663" s="205">
        <f>IF(ISBLANK(INDEX('Policy Characteristics'!G:G,MATCH($C663,'Policy Characteristics'!$C:$C,0))),"",INDEX('Policy Characteristics'!G:G,MATCH($C663,'Policy Characteristics'!$C:$C,0)))</f>
        <v>1</v>
      </c>
      <c r="N663" s="205">
        <f>IF(ISBLANK(INDEX('Policy Characteristics'!H:H,MATCH($C663,'Policy Characteristics'!$C:$C,0))),"",INDEX('Policy Characteristics'!H:H,MATCH($C663,'Policy Characteristics'!$C:$C,0)))</f>
        <v>0.01</v>
      </c>
      <c r="O663" s="76" t="str">
        <f>IF(ISBLANK(INDEX('Policy Characteristics'!I:I,MATCH($C663,'Policy Characteristics'!$C:$C,0))),"",INDEX('Policy Characteristics'!I:I,MATCH($C663,'Policy Characteristics'!$C:$C,0)))</f>
        <v>% of fuel shifted</v>
      </c>
      <c r="P663" s="76" t="str">
        <f>IF(ISBLANK(INDEX('Policy Characteristics'!J:J,MATCH($C663,'Policy Characteristics'!$C:$C,0))),"",INDEX('Policy Characteristics'!J:J,MATCH($C663,'Policy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663" s="76" t="str">
        <f>IF(ISBLANK(INDEX('Policy Characteristics'!K:K,MATCH($C663,'Policy Characteristics'!$C:$C,0))),"",INDEX('Policy Characteristics'!K:K,MATCH($C663,'Policy Characteristics'!$C:$C,0)))</f>
        <v>industry-ag-main.html#fuel-switching</v>
      </c>
      <c r="R663" s="76" t="str">
        <f>IF(ISBLANK(INDEX('Policy Characteristics'!L:L,MATCH($C663,'Policy Characteristics'!$C:$C,0))),"",INDEX('Policy Characteristics'!L:L,MATCH($C663,'Policy Characteristics'!$C:$C,0)))</f>
        <v>industry-elec-and-hydrogen.html</v>
      </c>
    </row>
    <row r="664" spans="1:18" x14ac:dyDescent="0.25">
      <c r="A664" s="76" t="str">
        <f>IF(ISBLANK(INDEX('Policy Characteristics'!A:A,MATCH($C664,'Policy Characteristics'!$C:$C,0))),"",INDEX('Policy Characteristics'!A:A,MATCH($C664,'Policy Characteristics'!$C:$C,0)))</f>
        <v>Industry</v>
      </c>
      <c r="B664" s="200" t="str">
        <f>IF(ISBLANK(INDEX('Policy Characteristics'!B:B,MATCH($C664,'Policy Characteristics'!$C:$C,0))),"",INDEX('Policy Characteristics'!B:B,MATCH($C664,'Policy Characteristics'!$C:$C,0)))</f>
        <v>Electrification</v>
      </c>
      <c r="C664" s="76" t="str">
        <f t="shared" si="27"/>
        <v>Fraction of Eligible Industrial Energy Use Shifted to Electricity</v>
      </c>
      <c r="D664" s="88" t="s">
        <v>1300</v>
      </c>
      <c r="E664" t="s">
        <v>1686</v>
      </c>
      <c r="F664" t="s">
        <v>1325</v>
      </c>
      <c r="G664" s="88" t="s">
        <v>1693</v>
      </c>
      <c r="H664" s="15">
        <v>1838</v>
      </c>
      <c r="I664" s="213" t="s">
        <v>43</v>
      </c>
      <c r="J664" s="202" t="str">
        <f>IF(ISBLANK(INDEX('Policy Characteristics'!D:D,MATCH($C664,'Policy Characteristics'!$C:$C,0))),"",INDEX('Policy Characteristics'!D:D,MATCH($C664,'Policy Characteristics'!$C:$C,0)))</f>
        <v>Electrification</v>
      </c>
      <c r="K664" s="76" t="str">
        <f>IF(ISBLANK(INDEX('Policy Characteristics'!E:E,MATCH($C664,'Policy Characteristics'!$C:$C,0))),"",INDEX('Policy Characteristics'!E:E,MATCH($C664,'Policy Characteristics'!$C:$C,0)))</f>
        <v>indst shift to electricity</v>
      </c>
      <c r="L664" s="205">
        <f>IF(ISBLANK(INDEX('Policy Characteristics'!F:F,MATCH($C664,'Policy Characteristics'!$C:$C,0))),"",INDEX('Policy Characteristics'!F:F,MATCH($C664,'Policy Characteristics'!$C:$C,0)))</f>
        <v>0</v>
      </c>
      <c r="M664" s="205">
        <f>IF(ISBLANK(INDEX('Policy Characteristics'!G:G,MATCH($C664,'Policy Characteristics'!$C:$C,0))),"",INDEX('Policy Characteristics'!G:G,MATCH($C664,'Policy Characteristics'!$C:$C,0)))</f>
        <v>1</v>
      </c>
      <c r="N664" s="205">
        <f>IF(ISBLANK(INDEX('Policy Characteristics'!H:H,MATCH($C664,'Policy Characteristics'!$C:$C,0))),"",INDEX('Policy Characteristics'!H:H,MATCH($C664,'Policy Characteristics'!$C:$C,0)))</f>
        <v>0.01</v>
      </c>
      <c r="O664" s="76" t="str">
        <f>IF(ISBLANK(INDEX('Policy Characteristics'!I:I,MATCH($C664,'Policy Characteristics'!$C:$C,0))),"",INDEX('Policy Characteristics'!I:I,MATCH($C664,'Policy Characteristics'!$C:$C,0)))</f>
        <v>% of fuel shifted</v>
      </c>
      <c r="P664" s="76" t="str">
        <f>IF(ISBLANK(INDEX('Policy Characteristics'!J:J,MATCH($C664,'Policy Characteristics'!$C:$C,0))),"",INDEX('Policy Characteristics'!J:J,MATCH($C664,'Policy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664" s="76" t="str">
        <f>IF(ISBLANK(INDEX('Policy Characteristics'!K:K,MATCH($C664,'Policy Characteristics'!$C:$C,0))),"",INDEX('Policy Characteristics'!K:K,MATCH($C664,'Policy Characteristics'!$C:$C,0)))</f>
        <v>industry-ag-main.html#fuel-switching</v>
      </c>
      <c r="R664" s="76" t="str">
        <f>IF(ISBLANK(INDEX('Policy Characteristics'!L:L,MATCH($C664,'Policy Characteristics'!$C:$C,0))),"",INDEX('Policy Characteristics'!L:L,MATCH($C664,'Policy Characteristics'!$C:$C,0)))</f>
        <v>industry-elec-and-hydrogen.html</v>
      </c>
    </row>
    <row r="665" spans="1:18" x14ac:dyDescent="0.25">
      <c r="A665" s="76" t="str">
        <f>IF(ISBLANK(INDEX('Policy Characteristics'!A:A,MATCH($C665,'Policy Characteristics'!$C:$C,0))),"",INDEX('Policy Characteristics'!A:A,MATCH($C665,'Policy Characteristics'!$C:$C,0)))</f>
        <v>Industry</v>
      </c>
      <c r="B665" s="200" t="str">
        <f>IF(ISBLANK(INDEX('Policy Characteristics'!B:B,MATCH($C665,'Policy Characteristics'!$C:$C,0))),"",INDEX('Policy Characteristics'!B:B,MATCH($C665,'Policy Characteristics'!$C:$C,0)))</f>
        <v>Electrification</v>
      </c>
      <c r="C665" s="76" t="str">
        <f t="shared" si="27"/>
        <v>Fraction of Eligible Industrial Energy Use Shifted to Electricity</v>
      </c>
      <c r="D665" s="88" t="s">
        <v>1300</v>
      </c>
      <c r="E665" t="s">
        <v>1687</v>
      </c>
      <c r="F665" t="s">
        <v>1325</v>
      </c>
      <c r="G665" s="88" t="s">
        <v>1694</v>
      </c>
      <c r="H665" s="15">
        <v>1839</v>
      </c>
      <c r="I665" s="213" t="s">
        <v>43</v>
      </c>
      <c r="J665" s="202" t="str">
        <f>IF(ISBLANK(INDEX('Policy Characteristics'!D:D,MATCH($C665,'Policy Characteristics'!$C:$C,0))),"",INDEX('Policy Characteristics'!D:D,MATCH($C665,'Policy Characteristics'!$C:$C,0)))</f>
        <v>Electrification</v>
      </c>
      <c r="K665" s="76" t="str">
        <f>IF(ISBLANK(INDEX('Policy Characteristics'!E:E,MATCH($C665,'Policy Characteristics'!$C:$C,0))),"",INDEX('Policy Characteristics'!E:E,MATCH($C665,'Policy Characteristics'!$C:$C,0)))</f>
        <v>indst shift to electricity</v>
      </c>
      <c r="L665" s="205">
        <f>IF(ISBLANK(INDEX('Policy Characteristics'!F:F,MATCH($C665,'Policy Characteristics'!$C:$C,0))),"",INDEX('Policy Characteristics'!F:F,MATCH($C665,'Policy Characteristics'!$C:$C,0)))</f>
        <v>0</v>
      </c>
      <c r="M665" s="205">
        <f>IF(ISBLANK(INDEX('Policy Characteristics'!G:G,MATCH($C665,'Policy Characteristics'!$C:$C,0))),"",INDEX('Policy Characteristics'!G:G,MATCH($C665,'Policy Characteristics'!$C:$C,0)))</f>
        <v>1</v>
      </c>
      <c r="N665" s="205">
        <f>IF(ISBLANK(INDEX('Policy Characteristics'!H:H,MATCH($C665,'Policy Characteristics'!$C:$C,0))),"",INDEX('Policy Characteristics'!H:H,MATCH($C665,'Policy Characteristics'!$C:$C,0)))</f>
        <v>0.01</v>
      </c>
      <c r="O665" s="76" t="str">
        <f>IF(ISBLANK(INDEX('Policy Characteristics'!I:I,MATCH($C665,'Policy Characteristics'!$C:$C,0))),"",INDEX('Policy Characteristics'!I:I,MATCH($C665,'Policy Characteristics'!$C:$C,0)))</f>
        <v>% of fuel shifted</v>
      </c>
      <c r="P665" s="76" t="str">
        <f>IF(ISBLANK(INDEX('Policy Characteristics'!J:J,MATCH($C665,'Policy Characteristics'!$C:$C,0))),"",INDEX('Policy Characteristics'!J:J,MATCH($C665,'Policy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665" s="76" t="str">
        <f>IF(ISBLANK(INDEX('Policy Characteristics'!K:K,MATCH($C665,'Policy Characteristics'!$C:$C,0))),"",INDEX('Policy Characteristics'!K:K,MATCH($C665,'Policy Characteristics'!$C:$C,0)))</f>
        <v>industry-ag-main.html#fuel-switching</v>
      </c>
      <c r="R665" s="76" t="str">
        <f>IF(ISBLANK(INDEX('Policy Characteristics'!L:L,MATCH($C665,'Policy Characteristics'!$C:$C,0))),"",INDEX('Policy Characteristics'!L:L,MATCH($C665,'Policy Characteristics'!$C:$C,0)))</f>
        <v>industry-elec-and-hydrogen.html</v>
      </c>
    </row>
    <row r="666" spans="1:18" x14ac:dyDescent="0.25">
      <c r="A666" s="76" t="str">
        <f>IF(ISBLANK(INDEX('Policy Characteristics'!A:A,MATCH($C666,'Policy Characteristics'!$C:$C,0))),"",INDEX('Policy Characteristics'!A:A,MATCH($C666,'Policy Characteristics'!$C:$C,0)))</f>
        <v>Industry</v>
      </c>
      <c r="B666" s="200" t="str">
        <f>IF(ISBLANK(INDEX('Policy Characteristics'!B:B,MATCH($C666,'Policy Characteristics'!$C:$C,0))),"",INDEX('Policy Characteristics'!B:B,MATCH($C666,'Policy Characteristics'!$C:$C,0)))</f>
        <v>Electrification</v>
      </c>
      <c r="C666" s="76" t="str">
        <f t="shared" si="27"/>
        <v>Fraction of Eligible Industrial Energy Use Shifted to Electricity</v>
      </c>
      <c r="D666" s="88" t="s">
        <v>1300</v>
      </c>
      <c r="E666" t="s">
        <v>1688</v>
      </c>
      <c r="F666" t="s">
        <v>1325</v>
      </c>
      <c r="G666" s="88" t="s">
        <v>1695</v>
      </c>
      <c r="H666" s="15">
        <v>1840</v>
      </c>
      <c r="I666" s="213" t="s">
        <v>43</v>
      </c>
      <c r="J666" s="202" t="str">
        <f>IF(ISBLANK(INDEX('Policy Characteristics'!D:D,MATCH($C666,'Policy Characteristics'!$C:$C,0))),"",INDEX('Policy Characteristics'!D:D,MATCH($C666,'Policy Characteristics'!$C:$C,0)))</f>
        <v>Electrification</v>
      </c>
      <c r="K666" s="76" t="str">
        <f>IF(ISBLANK(INDEX('Policy Characteristics'!E:E,MATCH($C666,'Policy Characteristics'!$C:$C,0))),"",INDEX('Policy Characteristics'!E:E,MATCH($C666,'Policy Characteristics'!$C:$C,0)))</f>
        <v>indst shift to electricity</v>
      </c>
      <c r="L666" s="205">
        <f>IF(ISBLANK(INDEX('Policy Characteristics'!F:F,MATCH($C666,'Policy Characteristics'!$C:$C,0))),"",INDEX('Policy Characteristics'!F:F,MATCH($C666,'Policy Characteristics'!$C:$C,0)))</f>
        <v>0</v>
      </c>
      <c r="M666" s="205">
        <f>IF(ISBLANK(INDEX('Policy Characteristics'!G:G,MATCH($C666,'Policy Characteristics'!$C:$C,0))),"",INDEX('Policy Characteristics'!G:G,MATCH($C666,'Policy Characteristics'!$C:$C,0)))</f>
        <v>1</v>
      </c>
      <c r="N666" s="205">
        <f>IF(ISBLANK(INDEX('Policy Characteristics'!H:H,MATCH($C666,'Policy Characteristics'!$C:$C,0))),"",INDEX('Policy Characteristics'!H:H,MATCH($C666,'Policy Characteristics'!$C:$C,0)))</f>
        <v>0.01</v>
      </c>
      <c r="O666" s="76" t="str">
        <f>IF(ISBLANK(INDEX('Policy Characteristics'!I:I,MATCH($C666,'Policy Characteristics'!$C:$C,0))),"",INDEX('Policy Characteristics'!I:I,MATCH($C666,'Policy Characteristics'!$C:$C,0)))</f>
        <v>% of fuel shifted</v>
      </c>
      <c r="P666" s="76" t="str">
        <f>IF(ISBLANK(INDEX('Policy Characteristics'!J:J,MATCH($C666,'Policy Characteristics'!$C:$C,0))),"",INDEX('Policy Characteristics'!J:J,MATCH($C666,'Policy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666" s="76" t="str">
        <f>IF(ISBLANK(INDEX('Policy Characteristics'!K:K,MATCH($C666,'Policy Characteristics'!$C:$C,0))),"",INDEX('Policy Characteristics'!K:K,MATCH($C666,'Policy Characteristics'!$C:$C,0)))</f>
        <v>industry-ag-main.html#fuel-switching</v>
      </c>
      <c r="R666" s="76" t="str">
        <f>IF(ISBLANK(INDEX('Policy Characteristics'!L:L,MATCH($C666,'Policy Characteristics'!$C:$C,0))),"",INDEX('Policy Characteristics'!L:L,MATCH($C666,'Policy Characteristics'!$C:$C,0)))</f>
        <v>industry-elec-and-hydrogen.html</v>
      </c>
    </row>
    <row r="667" spans="1:18" x14ac:dyDescent="0.25">
      <c r="A667" s="76" t="str">
        <f>IF(ISBLANK(INDEX('Policy Characteristics'!A:A,MATCH($C667,'Policy Characteristics'!$C:$C,0))),"",INDEX('Policy Characteristics'!A:A,MATCH($C667,'Policy Characteristics'!$C:$C,0)))</f>
        <v>Industry</v>
      </c>
      <c r="B667" s="200" t="str">
        <f>IF(ISBLANK(INDEX('Policy Characteristics'!B:B,MATCH($C667,'Policy Characteristics'!$C:$C,0))),"",INDEX('Policy Characteristics'!B:B,MATCH($C667,'Policy Characteristics'!$C:$C,0)))</f>
        <v>Electrification</v>
      </c>
      <c r="C667" s="76" t="str">
        <f t="shared" si="27"/>
        <v>Fraction of Eligible Industrial Energy Use Shifted to Electricity</v>
      </c>
      <c r="D667" s="88" t="s">
        <v>1300</v>
      </c>
      <c r="E667" t="s">
        <v>1824</v>
      </c>
      <c r="F667" t="s">
        <v>1325</v>
      </c>
      <c r="G667" s="88" t="s">
        <v>1824</v>
      </c>
      <c r="H667" s="15">
        <v>1841</v>
      </c>
      <c r="I667" s="213" t="s">
        <v>43</v>
      </c>
      <c r="J667" s="202" t="str">
        <f>IF(ISBLANK(INDEX('Policy Characteristics'!D:D,MATCH($C667,'Policy Characteristics'!$C:$C,0))),"",INDEX('Policy Characteristics'!D:D,MATCH($C667,'Policy Characteristics'!$C:$C,0)))</f>
        <v>Electrification</v>
      </c>
      <c r="K667" s="76" t="str">
        <f>IF(ISBLANK(INDEX('Policy Characteristics'!E:E,MATCH($C667,'Policy Characteristics'!$C:$C,0))),"",INDEX('Policy Characteristics'!E:E,MATCH($C667,'Policy Characteristics'!$C:$C,0)))</f>
        <v>indst shift to electricity</v>
      </c>
      <c r="L667" s="205">
        <f>IF(ISBLANK(INDEX('Policy Characteristics'!F:F,MATCH($C667,'Policy Characteristics'!$C:$C,0))),"",INDEX('Policy Characteristics'!F:F,MATCH($C667,'Policy Characteristics'!$C:$C,0)))</f>
        <v>0</v>
      </c>
      <c r="M667" s="205">
        <f>IF(ISBLANK(INDEX('Policy Characteristics'!G:G,MATCH($C667,'Policy Characteristics'!$C:$C,0))),"",INDEX('Policy Characteristics'!G:G,MATCH($C667,'Policy Characteristics'!$C:$C,0)))</f>
        <v>1</v>
      </c>
      <c r="N667" s="205">
        <f>IF(ISBLANK(INDEX('Policy Characteristics'!H:H,MATCH($C667,'Policy Characteristics'!$C:$C,0))),"",INDEX('Policy Characteristics'!H:H,MATCH($C667,'Policy Characteristics'!$C:$C,0)))</f>
        <v>0.01</v>
      </c>
      <c r="O667" s="76" t="str">
        <f>IF(ISBLANK(INDEX('Policy Characteristics'!I:I,MATCH($C667,'Policy Characteristics'!$C:$C,0))),"",INDEX('Policy Characteristics'!I:I,MATCH($C667,'Policy Characteristics'!$C:$C,0)))</f>
        <v>% of fuel shifted</v>
      </c>
      <c r="P667" s="76" t="str">
        <f>IF(ISBLANK(INDEX('Policy Characteristics'!J:J,MATCH($C667,'Policy Characteristics'!$C:$C,0))),"",INDEX('Policy Characteristics'!J:J,MATCH($C667,'Policy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667" s="76" t="str">
        <f>IF(ISBLANK(INDEX('Policy Characteristics'!K:K,MATCH($C667,'Policy Characteristics'!$C:$C,0))),"",INDEX('Policy Characteristics'!K:K,MATCH($C667,'Policy Characteristics'!$C:$C,0)))</f>
        <v>industry-ag-main.html#fuel-switching</v>
      </c>
      <c r="R667" s="76" t="str">
        <f>IF(ISBLANK(INDEX('Policy Characteristics'!L:L,MATCH($C667,'Policy Characteristics'!$C:$C,0))),"",INDEX('Policy Characteristics'!L:L,MATCH($C667,'Policy Characteristics'!$C:$C,0)))</f>
        <v>industry-elec-and-hydrogen.html</v>
      </c>
    </row>
    <row r="668" spans="1:18" x14ac:dyDescent="0.25">
      <c r="A668" s="76" t="str">
        <f>IF(ISBLANK(INDEX('Policy Characteristics'!A:A,MATCH($C668,'Policy Characteristics'!$C:$C,0))),"",INDEX('Policy Characteristics'!A:A,MATCH($C668,'Policy Characteristics'!$C:$C,0)))</f>
        <v>Industry</v>
      </c>
      <c r="B668" s="200" t="str">
        <f>IF(ISBLANK(INDEX('Policy Characteristics'!B:B,MATCH($C668,'Policy Characteristics'!$C:$C,0))),"",INDEX('Policy Characteristics'!B:B,MATCH($C668,'Policy Characteristics'!$C:$C,0)))</f>
        <v>Electrification</v>
      </c>
      <c r="C668" s="76" t="str">
        <f t="shared" si="27"/>
        <v>Fraction of Eligible Industrial Energy Use Shifted to Electricity</v>
      </c>
      <c r="D668" s="78" t="s">
        <v>1301</v>
      </c>
      <c r="E668" t="s">
        <v>1682</v>
      </c>
      <c r="F668" t="s">
        <v>999</v>
      </c>
      <c r="G668" s="88" t="s">
        <v>1689</v>
      </c>
      <c r="H668" s="15">
        <v>1842</v>
      </c>
      <c r="I668" s="213" t="s">
        <v>43</v>
      </c>
      <c r="J668" s="202" t="str">
        <f>IF(ISBLANK(INDEX('Policy Characteristics'!D:D,MATCH($C668,'Policy Characteristics'!$C:$C,0))),"",INDEX('Policy Characteristics'!D:D,MATCH($C668,'Policy Characteristics'!$C:$C,0)))</f>
        <v>Electrification</v>
      </c>
      <c r="K668" s="76" t="str">
        <f>IF(ISBLANK(INDEX('Policy Characteristics'!E:E,MATCH($C668,'Policy Characteristics'!$C:$C,0))),"",INDEX('Policy Characteristics'!E:E,MATCH($C668,'Policy Characteristics'!$C:$C,0)))</f>
        <v>indst shift to electricity</v>
      </c>
      <c r="L668" s="205">
        <f>IF(ISBLANK(INDEX('Policy Characteristics'!F:F,MATCH($C668,'Policy Characteristics'!$C:$C,0))),"",INDEX('Policy Characteristics'!F:F,MATCH($C668,'Policy Characteristics'!$C:$C,0)))</f>
        <v>0</v>
      </c>
      <c r="M668" s="205">
        <f>IF(ISBLANK(INDEX('Policy Characteristics'!G:G,MATCH($C668,'Policy Characteristics'!$C:$C,0))),"",INDEX('Policy Characteristics'!G:G,MATCH($C668,'Policy Characteristics'!$C:$C,0)))</f>
        <v>1</v>
      </c>
      <c r="N668" s="205">
        <f>IF(ISBLANK(INDEX('Policy Characteristics'!H:H,MATCH($C668,'Policy Characteristics'!$C:$C,0))),"",INDEX('Policy Characteristics'!H:H,MATCH($C668,'Policy Characteristics'!$C:$C,0)))</f>
        <v>0.01</v>
      </c>
      <c r="O668" s="76" t="str">
        <f>IF(ISBLANK(INDEX('Policy Characteristics'!I:I,MATCH($C668,'Policy Characteristics'!$C:$C,0))),"",INDEX('Policy Characteristics'!I:I,MATCH($C668,'Policy Characteristics'!$C:$C,0)))</f>
        <v>% of fuel shifted</v>
      </c>
      <c r="P668" s="76" t="str">
        <f>IF(ISBLANK(INDEX('Policy Characteristics'!J:J,MATCH($C668,'Policy Characteristics'!$C:$C,0))),"",INDEX('Policy Characteristics'!J:J,MATCH($C668,'Policy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668" s="76" t="str">
        <f>IF(ISBLANK(INDEX('Policy Characteristics'!K:K,MATCH($C668,'Policy Characteristics'!$C:$C,0))),"",INDEX('Policy Characteristics'!K:K,MATCH($C668,'Policy Characteristics'!$C:$C,0)))</f>
        <v>industry-ag-main.html#fuel-switching</v>
      </c>
      <c r="R668" s="76" t="str">
        <f>IF(ISBLANK(INDEX('Policy Characteristics'!L:L,MATCH($C668,'Policy Characteristics'!$C:$C,0))),"",INDEX('Policy Characteristics'!L:L,MATCH($C668,'Policy Characteristics'!$C:$C,0)))</f>
        <v>industry-elec-and-hydrogen.html</v>
      </c>
    </row>
    <row r="669" spans="1:18" x14ac:dyDescent="0.25">
      <c r="A669" s="76" t="str">
        <f>IF(ISBLANK(INDEX('Policy Characteristics'!A:A,MATCH($C669,'Policy Characteristics'!$C:$C,0))),"",INDEX('Policy Characteristics'!A:A,MATCH($C669,'Policy Characteristics'!$C:$C,0)))</f>
        <v>Industry</v>
      </c>
      <c r="B669" s="200" t="str">
        <f>IF(ISBLANK(INDEX('Policy Characteristics'!B:B,MATCH($C669,'Policy Characteristics'!$C:$C,0))),"",INDEX('Policy Characteristics'!B:B,MATCH($C669,'Policy Characteristics'!$C:$C,0)))</f>
        <v>Electrification</v>
      </c>
      <c r="C669" s="76" t="str">
        <f t="shared" si="27"/>
        <v>Fraction of Eligible Industrial Energy Use Shifted to Electricity</v>
      </c>
      <c r="D669" s="78" t="s">
        <v>1301</v>
      </c>
      <c r="E669" t="s">
        <v>1683</v>
      </c>
      <c r="F669" t="s">
        <v>999</v>
      </c>
      <c r="G669" s="88" t="s">
        <v>1690</v>
      </c>
      <c r="H669" s="15">
        <v>1843</v>
      </c>
      <c r="I669" s="213" t="s">
        <v>43</v>
      </c>
      <c r="J669" s="202" t="str">
        <f>IF(ISBLANK(INDEX('Policy Characteristics'!D:D,MATCH($C669,'Policy Characteristics'!$C:$C,0))),"",INDEX('Policy Characteristics'!D:D,MATCH($C669,'Policy Characteristics'!$C:$C,0)))</f>
        <v>Electrification</v>
      </c>
      <c r="K669" s="76" t="str">
        <f>IF(ISBLANK(INDEX('Policy Characteristics'!E:E,MATCH($C669,'Policy Characteristics'!$C:$C,0))),"",INDEX('Policy Characteristics'!E:E,MATCH($C669,'Policy Characteristics'!$C:$C,0)))</f>
        <v>indst shift to electricity</v>
      </c>
      <c r="L669" s="205">
        <f>IF(ISBLANK(INDEX('Policy Characteristics'!F:F,MATCH($C669,'Policy Characteristics'!$C:$C,0))),"",INDEX('Policy Characteristics'!F:F,MATCH($C669,'Policy Characteristics'!$C:$C,0)))</f>
        <v>0</v>
      </c>
      <c r="M669" s="205">
        <f>IF(ISBLANK(INDEX('Policy Characteristics'!G:G,MATCH($C669,'Policy Characteristics'!$C:$C,0))),"",INDEX('Policy Characteristics'!G:G,MATCH($C669,'Policy Characteristics'!$C:$C,0)))</f>
        <v>1</v>
      </c>
      <c r="N669" s="205">
        <f>IF(ISBLANK(INDEX('Policy Characteristics'!H:H,MATCH($C669,'Policy Characteristics'!$C:$C,0))),"",INDEX('Policy Characteristics'!H:H,MATCH($C669,'Policy Characteristics'!$C:$C,0)))</f>
        <v>0.01</v>
      </c>
      <c r="O669" s="76" t="str">
        <f>IF(ISBLANK(INDEX('Policy Characteristics'!I:I,MATCH($C669,'Policy Characteristics'!$C:$C,0))),"",INDEX('Policy Characteristics'!I:I,MATCH($C669,'Policy Characteristics'!$C:$C,0)))</f>
        <v>% of fuel shifted</v>
      </c>
      <c r="P669" s="76" t="str">
        <f>IF(ISBLANK(INDEX('Policy Characteristics'!J:J,MATCH($C669,'Policy Characteristics'!$C:$C,0))),"",INDEX('Policy Characteristics'!J:J,MATCH($C669,'Policy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669" s="76" t="str">
        <f>IF(ISBLANK(INDEX('Policy Characteristics'!K:K,MATCH($C669,'Policy Characteristics'!$C:$C,0))),"",INDEX('Policy Characteristics'!K:K,MATCH($C669,'Policy Characteristics'!$C:$C,0)))</f>
        <v>industry-ag-main.html#fuel-switching</v>
      </c>
      <c r="R669" s="76" t="str">
        <f>IF(ISBLANK(INDEX('Policy Characteristics'!L:L,MATCH($C669,'Policy Characteristics'!$C:$C,0))),"",INDEX('Policy Characteristics'!L:L,MATCH($C669,'Policy Characteristics'!$C:$C,0)))</f>
        <v>industry-elec-and-hydrogen.html</v>
      </c>
    </row>
    <row r="670" spans="1:18" x14ac:dyDescent="0.25">
      <c r="A670" s="76" t="str">
        <f>IF(ISBLANK(INDEX('Policy Characteristics'!A:A,MATCH($C670,'Policy Characteristics'!$C:$C,0))),"",INDEX('Policy Characteristics'!A:A,MATCH($C670,'Policy Characteristics'!$C:$C,0)))</f>
        <v>Industry</v>
      </c>
      <c r="B670" s="200" t="str">
        <f>IF(ISBLANK(INDEX('Policy Characteristics'!B:B,MATCH($C670,'Policy Characteristics'!$C:$C,0))),"",INDEX('Policy Characteristics'!B:B,MATCH($C670,'Policy Characteristics'!$C:$C,0)))</f>
        <v>Electrification</v>
      </c>
      <c r="C670" s="76" t="str">
        <f t="shared" si="27"/>
        <v>Fraction of Eligible Industrial Energy Use Shifted to Electricity</v>
      </c>
      <c r="D670" s="78" t="s">
        <v>1301</v>
      </c>
      <c r="E670" t="s">
        <v>1684</v>
      </c>
      <c r="F670" t="s">
        <v>999</v>
      </c>
      <c r="G670" s="88" t="s">
        <v>1691</v>
      </c>
      <c r="H670" s="15">
        <v>1844</v>
      </c>
      <c r="I670" s="213" t="s">
        <v>43</v>
      </c>
      <c r="J670" s="202" t="str">
        <f>IF(ISBLANK(INDEX('Policy Characteristics'!D:D,MATCH($C670,'Policy Characteristics'!$C:$C,0))),"",INDEX('Policy Characteristics'!D:D,MATCH($C670,'Policy Characteristics'!$C:$C,0)))</f>
        <v>Electrification</v>
      </c>
      <c r="K670" s="76" t="str">
        <f>IF(ISBLANK(INDEX('Policy Characteristics'!E:E,MATCH($C670,'Policy Characteristics'!$C:$C,0))),"",INDEX('Policy Characteristics'!E:E,MATCH($C670,'Policy Characteristics'!$C:$C,0)))</f>
        <v>indst shift to electricity</v>
      </c>
      <c r="L670" s="205">
        <f>IF(ISBLANK(INDEX('Policy Characteristics'!F:F,MATCH($C670,'Policy Characteristics'!$C:$C,0))),"",INDEX('Policy Characteristics'!F:F,MATCH($C670,'Policy Characteristics'!$C:$C,0)))</f>
        <v>0</v>
      </c>
      <c r="M670" s="205">
        <f>IF(ISBLANK(INDEX('Policy Characteristics'!G:G,MATCH($C670,'Policy Characteristics'!$C:$C,0))),"",INDEX('Policy Characteristics'!G:G,MATCH($C670,'Policy Characteristics'!$C:$C,0)))</f>
        <v>1</v>
      </c>
      <c r="N670" s="205">
        <f>IF(ISBLANK(INDEX('Policy Characteristics'!H:H,MATCH($C670,'Policy Characteristics'!$C:$C,0))),"",INDEX('Policy Characteristics'!H:H,MATCH($C670,'Policy Characteristics'!$C:$C,0)))</f>
        <v>0.01</v>
      </c>
      <c r="O670" s="76" t="str">
        <f>IF(ISBLANK(INDEX('Policy Characteristics'!I:I,MATCH($C670,'Policy Characteristics'!$C:$C,0))),"",INDEX('Policy Characteristics'!I:I,MATCH($C670,'Policy Characteristics'!$C:$C,0)))</f>
        <v>% of fuel shifted</v>
      </c>
      <c r="P670" s="76" t="str">
        <f>IF(ISBLANK(INDEX('Policy Characteristics'!J:J,MATCH($C670,'Policy Characteristics'!$C:$C,0))),"",INDEX('Policy Characteristics'!J:J,MATCH($C670,'Policy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670" s="76" t="str">
        <f>IF(ISBLANK(INDEX('Policy Characteristics'!K:K,MATCH($C670,'Policy Characteristics'!$C:$C,0))),"",INDEX('Policy Characteristics'!K:K,MATCH($C670,'Policy Characteristics'!$C:$C,0)))</f>
        <v>industry-ag-main.html#fuel-switching</v>
      </c>
      <c r="R670" s="76" t="str">
        <f>IF(ISBLANK(INDEX('Policy Characteristics'!L:L,MATCH($C670,'Policy Characteristics'!$C:$C,0))),"",INDEX('Policy Characteristics'!L:L,MATCH($C670,'Policy Characteristics'!$C:$C,0)))</f>
        <v>industry-elec-and-hydrogen.html</v>
      </c>
    </row>
    <row r="671" spans="1:18" x14ac:dyDescent="0.25">
      <c r="A671" s="76" t="str">
        <f>IF(ISBLANK(INDEX('Policy Characteristics'!A:A,MATCH($C671,'Policy Characteristics'!$C:$C,0))),"",INDEX('Policy Characteristics'!A:A,MATCH($C671,'Policy Characteristics'!$C:$C,0)))</f>
        <v>Industry</v>
      </c>
      <c r="B671" s="200" t="str">
        <f>IF(ISBLANK(INDEX('Policy Characteristics'!B:B,MATCH($C671,'Policy Characteristics'!$C:$C,0))),"",INDEX('Policy Characteristics'!B:B,MATCH($C671,'Policy Characteristics'!$C:$C,0)))</f>
        <v>Electrification</v>
      </c>
      <c r="C671" s="76" t="str">
        <f t="shared" si="27"/>
        <v>Fraction of Eligible Industrial Energy Use Shifted to Electricity</v>
      </c>
      <c r="D671" s="78" t="s">
        <v>1301</v>
      </c>
      <c r="E671" t="s">
        <v>1685</v>
      </c>
      <c r="F671" t="s">
        <v>999</v>
      </c>
      <c r="G671" s="88" t="s">
        <v>1692</v>
      </c>
      <c r="H671" s="15">
        <v>1845</v>
      </c>
      <c r="I671" s="213" t="s">
        <v>43</v>
      </c>
      <c r="J671" s="202" t="str">
        <f>IF(ISBLANK(INDEX('Policy Characteristics'!D:D,MATCH($C671,'Policy Characteristics'!$C:$C,0))),"",INDEX('Policy Characteristics'!D:D,MATCH($C671,'Policy Characteristics'!$C:$C,0)))</f>
        <v>Electrification</v>
      </c>
      <c r="K671" s="76" t="str">
        <f>IF(ISBLANK(INDEX('Policy Characteristics'!E:E,MATCH($C671,'Policy Characteristics'!$C:$C,0))),"",INDEX('Policy Characteristics'!E:E,MATCH($C671,'Policy Characteristics'!$C:$C,0)))</f>
        <v>indst shift to electricity</v>
      </c>
      <c r="L671" s="205">
        <f>IF(ISBLANK(INDEX('Policy Characteristics'!F:F,MATCH($C671,'Policy Characteristics'!$C:$C,0))),"",INDEX('Policy Characteristics'!F:F,MATCH($C671,'Policy Characteristics'!$C:$C,0)))</f>
        <v>0</v>
      </c>
      <c r="M671" s="205">
        <f>IF(ISBLANK(INDEX('Policy Characteristics'!G:G,MATCH($C671,'Policy Characteristics'!$C:$C,0))),"",INDEX('Policy Characteristics'!G:G,MATCH($C671,'Policy Characteristics'!$C:$C,0)))</f>
        <v>1</v>
      </c>
      <c r="N671" s="205">
        <f>IF(ISBLANK(INDEX('Policy Characteristics'!H:H,MATCH($C671,'Policy Characteristics'!$C:$C,0))),"",INDEX('Policy Characteristics'!H:H,MATCH($C671,'Policy Characteristics'!$C:$C,0)))</f>
        <v>0.01</v>
      </c>
      <c r="O671" s="76" t="str">
        <f>IF(ISBLANK(INDEX('Policy Characteristics'!I:I,MATCH($C671,'Policy Characteristics'!$C:$C,0))),"",INDEX('Policy Characteristics'!I:I,MATCH($C671,'Policy Characteristics'!$C:$C,0)))</f>
        <v>% of fuel shifted</v>
      </c>
      <c r="P671" s="76" t="str">
        <f>IF(ISBLANK(INDEX('Policy Characteristics'!J:J,MATCH($C671,'Policy Characteristics'!$C:$C,0))),"",INDEX('Policy Characteristics'!J:J,MATCH($C671,'Policy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671" s="76" t="str">
        <f>IF(ISBLANK(INDEX('Policy Characteristics'!K:K,MATCH($C671,'Policy Characteristics'!$C:$C,0))),"",INDEX('Policy Characteristics'!K:K,MATCH($C671,'Policy Characteristics'!$C:$C,0)))</f>
        <v>industry-ag-main.html#fuel-switching</v>
      </c>
      <c r="R671" s="76" t="str">
        <f>IF(ISBLANK(INDEX('Policy Characteristics'!L:L,MATCH($C671,'Policy Characteristics'!$C:$C,0))),"",INDEX('Policy Characteristics'!L:L,MATCH($C671,'Policy Characteristics'!$C:$C,0)))</f>
        <v>industry-elec-and-hydrogen.html</v>
      </c>
    </row>
    <row r="672" spans="1:18" x14ac:dyDescent="0.25">
      <c r="A672" s="76" t="str">
        <f>IF(ISBLANK(INDEX('Policy Characteristics'!A:A,MATCH($C672,'Policy Characteristics'!$C:$C,0))),"",INDEX('Policy Characteristics'!A:A,MATCH($C672,'Policy Characteristics'!$C:$C,0)))</f>
        <v>Industry</v>
      </c>
      <c r="B672" s="200" t="str">
        <f>IF(ISBLANK(INDEX('Policy Characteristics'!B:B,MATCH($C672,'Policy Characteristics'!$C:$C,0))),"",INDEX('Policy Characteristics'!B:B,MATCH($C672,'Policy Characteristics'!$C:$C,0)))</f>
        <v>Electrification</v>
      </c>
      <c r="C672" s="76" t="str">
        <f t="shared" si="27"/>
        <v>Fraction of Eligible Industrial Energy Use Shifted to Electricity</v>
      </c>
      <c r="D672" s="78" t="s">
        <v>1301</v>
      </c>
      <c r="E672" t="s">
        <v>1686</v>
      </c>
      <c r="F672" t="s">
        <v>999</v>
      </c>
      <c r="G672" s="88" t="s">
        <v>1693</v>
      </c>
      <c r="H672" s="15">
        <v>1846</v>
      </c>
      <c r="I672" s="213" t="s">
        <v>43</v>
      </c>
      <c r="J672" s="202" t="str">
        <f>IF(ISBLANK(INDEX('Policy Characteristics'!D:D,MATCH($C672,'Policy Characteristics'!$C:$C,0))),"",INDEX('Policy Characteristics'!D:D,MATCH($C672,'Policy Characteristics'!$C:$C,0)))</f>
        <v>Electrification</v>
      </c>
      <c r="K672" s="76" t="str">
        <f>IF(ISBLANK(INDEX('Policy Characteristics'!E:E,MATCH($C672,'Policy Characteristics'!$C:$C,0))),"",INDEX('Policy Characteristics'!E:E,MATCH($C672,'Policy Characteristics'!$C:$C,0)))</f>
        <v>indst shift to electricity</v>
      </c>
      <c r="L672" s="205">
        <f>IF(ISBLANK(INDEX('Policy Characteristics'!F:F,MATCH($C672,'Policy Characteristics'!$C:$C,0))),"",INDEX('Policy Characteristics'!F:F,MATCH($C672,'Policy Characteristics'!$C:$C,0)))</f>
        <v>0</v>
      </c>
      <c r="M672" s="205">
        <f>IF(ISBLANK(INDEX('Policy Characteristics'!G:G,MATCH($C672,'Policy Characteristics'!$C:$C,0))),"",INDEX('Policy Characteristics'!G:G,MATCH($C672,'Policy Characteristics'!$C:$C,0)))</f>
        <v>1</v>
      </c>
      <c r="N672" s="205">
        <f>IF(ISBLANK(INDEX('Policy Characteristics'!H:H,MATCH($C672,'Policy Characteristics'!$C:$C,0))),"",INDEX('Policy Characteristics'!H:H,MATCH($C672,'Policy Characteristics'!$C:$C,0)))</f>
        <v>0.01</v>
      </c>
      <c r="O672" s="76" t="str">
        <f>IF(ISBLANK(INDEX('Policy Characteristics'!I:I,MATCH($C672,'Policy Characteristics'!$C:$C,0))),"",INDEX('Policy Characteristics'!I:I,MATCH($C672,'Policy Characteristics'!$C:$C,0)))</f>
        <v>% of fuel shifted</v>
      </c>
      <c r="P672" s="76" t="str">
        <f>IF(ISBLANK(INDEX('Policy Characteristics'!J:J,MATCH($C672,'Policy Characteristics'!$C:$C,0))),"",INDEX('Policy Characteristics'!J:J,MATCH($C672,'Policy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672" s="76" t="str">
        <f>IF(ISBLANK(INDEX('Policy Characteristics'!K:K,MATCH($C672,'Policy Characteristics'!$C:$C,0))),"",INDEX('Policy Characteristics'!K:K,MATCH($C672,'Policy Characteristics'!$C:$C,0)))</f>
        <v>industry-ag-main.html#fuel-switching</v>
      </c>
      <c r="R672" s="76" t="str">
        <f>IF(ISBLANK(INDEX('Policy Characteristics'!L:L,MATCH($C672,'Policy Characteristics'!$C:$C,0))),"",INDEX('Policy Characteristics'!L:L,MATCH($C672,'Policy Characteristics'!$C:$C,0)))</f>
        <v>industry-elec-and-hydrogen.html</v>
      </c>
    </row>
    <row r="673" spans="1:18" x14ac:dyDescent="0.25">
      <c r="A673" s="76" t="str">
        <f>IF(ISBLANK(INDEX('Policy Characteristics'!A:A,MATCH($C673,'Policy Characteristics'!$C:$C,0))),"",INDEX('Policy Characteristics'!A:A,MATCH($C673,'Policy Characteristics'!$C:$C,0)))</f>
        <v>Industry</v>
      </c>
      <c r="B673" s="200" t="str">
        <f>IF(ISBLANK(INDEX('Policy Characteristics'!B:B,MATCH($C673,'Policy Characteristics'!$C:$C,0))),"",INDEX('Policy Characteristics'!B:B,MATCH($C673,'Policy Characteristics'!$C:$C,0)))</f>
        <v>Electrification</v>
      </c>
      <c r="C673" s="76" t="str">
        <f t="shared" si="27"/>
        <v>Fraction of Eligible Industrial Energy Use Shifted to Electricity</v>
      </c>
      <c r="D673" s="78" t="s">
        <v>1301</v>
      </c>
      <c r="E673" t="s">
        <v>1687</v>
      </c>
      <c r="F673" t="s">
        <v>999</v>
      </c>
      <c r="G673" s="88" t="s">
        <v>1694</v>
      </c>
      <c r="H673" s="15">
        <v>1847</v>
      </c>
      <c r="I673" s="213" t="s">
        <v>43</v>
      </c>
      <c r="J673" s="202" t="str">
        <f>IF(ISBLANK(INDEX('Policy Characteristics'!D:D,MATCH($C673,'Policy Characteristics'!$C:$C,0))),"",INDEX('Policy Characteristics'!D:D,MATCH($C673,'Policy Characteristics'!$C:$C,0)))</f>
        <v>Electrification</v>
      </c>
      <c r="K673" s="76" t="str">
        <f>IF(ISBLANK(INDEX('Policy Characteristics'!E:E,MATCH($C673,'Policy Characteristics'!$C:$C,0))),"",INDEX('Policy Characteristics'!E:E,MATCH($C673,'Policy Characteristics'!$C:$C,0)))</f>
        <v>indst shift to electricity</v>
      </c>
      <c r="L673" s="205">
        <f>IF(ISBLANK(INDEX('Policy Characteristics'!F:F,MATCH($C673,'Policy Characteristics'!$C:$C,0))),"",INDEX('Policy Characteristics'!F:F,MATCH($C673,'Policy Characteristics'!$C:$C,0)))</f>
        <v>0</v>
      </c>
      <c r="M673" s="205">
        <f>IF(ISBLANK(INDEX('Policy Characteristics'!G:G,MATCH($C673,'Policy Characteristics'!$C:$C,0))),"",INDEX('Policy Characteristics'!G:G,MATCH($C673,'Policy Characteristics'!$C:$C,0)))</f>
        <v>1</v>
      </c>
      <c r="N673" s="205">
        <f>IF(ISBLANK(INDEX('Policy Characteristics'!H:H,MATCH($C673,'Policy Characteristics'!$C:$C,0))),"",INDEX('Policy Characteristics'!H:H,MATCH($C673,'Policy Characteristics'!$C:$C,0)))</f>
        <v>0.01</v>
      </c>
      <c r="O673" s="76" t="str">
        <f>IF(ISBLANK(INDEX('Policy Characteristics'!I:I,MATCH($C673,'Policy Characteristics'!$C:$C,0))),"",INDEX('Policy Characteristics'!I:I,MATCH($C673,'Policy Characteristics'!$C:$C,0)))</f>
        <v>% of fuel shifted</v>
      </c>
      <c r="P673" s="76" t="str">
        <f>IF(ISBLANK(INDEX('Policy Characteristics'!J:J,MATCH($C673,'Policy Characteristics'!$C:$C,0))),"",INDEX('Policy Characteristics'!J:J,MATCH($C673,'Policy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673" s="76" t="str">
        <f>IF(ISBLANK(INDEX('Policy Characteristics'!K:K,MATCH($C673,'Policy Characteristics'!$C:$C,0))),"",INDEX('Policy Characteristics'!K:K,MATCH($C673,'Policy Characteristics'!$C:$C,0)))</f>
        <v>industry-ag-main.html#fuel-switching</v>
      </c>
      <c r="R673" s="76" t="str">
        <f>IF(ISBLANK(INDEX('Policy Characteristics'!L:L,MATCH($C673,'Policy Characteristics'!$C:$C,0))),"",INDEX('Policy Characteristics'!L:L,MATCH($C673,'Policy Characteristics'!$C:$C,0)))</f>
        <v>industry-elec-and-hydrogen.html</v>
      </c>
    </row>
    <row r="674" spans="1:18" x14ac:dyDescent="0.25">
      <c r="A674" s="76" t="str">
        <f>IF(ISBLANK(INDEX('Policy Characteristics'!A:A,MATCH($C674,'Policy Characteristics'!$C:$C,0))),"",INDEX('Policy Characteristics'!A:A,MATCH($C674,'Policy Characteristics'!$C:$C,0)))</f>
        <v>Industry</v>
      </c>
      <c r="B674" s="200" t="str">
        <f>IF(ISBLANK(INDEX('Policy Characteristics'!B:B,MATCH($C674,'Policy Characteristics'!$C:$C,0))),"",INDEX('Policy Characteristics'!B:B,MATCH($C674,'Policy Characteristics'!$C:$C,0)))</f>
        <v>Electrification</v>
      </c>
      <c r="C674" s="76" t="str">
        <f t="shared" si="27"/>
        <v>Fraction of Eligible Industrial Energy Use Shifted to Electricity</v>
      </c>
      <c r="D674" s="78" t="s">
        <v>1301</v>
      </c>
      <c r="E674" t="s">
        <v>1688</v>
      </c>
      <c r="F674" t="s">
        <v>999</v>
      </c>
      <c r="G674" s="88" t="s">
        <v>1695</v>
      </c>
      <c r="H674" s="15">
        <v>1848</v>
      </c>
      <c r="I674" s="213" t="s">
        <v>43</v>
      </c>
      <c r="J674" s="202" t="str">
        <f>IF(ISBLANK(INDEX('Policy Characteristics'!D:D,MATCH($C674,'Policy Characteristics'!$C:$C,0))),"",INDEX('Policy Characteristics'!D:D,MATCH($C674,'Policy Characteristics'!$C:$C,0)))</f>
        <v>Electrification</v>
      </c>
      <c r="K674" s="76" t="str">
        <f>IF(ISBLANK(INDEX('Policy Characteristics'!E:E,MATCH($C674,'Policy Characteristics'!$C:$C,0))),"",INDEX('Policy Characteristics'!E:E,MATCH($C674,'Policy Characteristics'!$C:$C,0)))</f>
        <v>indst shift to electricity</v>
      </c>
      <c r="L674" s="205">
        <f>IF(ISBLANK(INDEX('Policy Characteristics'!F:F,MATCH($C674,'Policy Characteristics'!$C:$C,0))),"",INDEX('Policy Characteristics'!F:F,MATCH($C674,'Policy Characteristics'!$C:$C,0)))</f>
        <v>0</v>
      </c>
      <c r="M674" s="205">
        <f>IF(ISBLANK(INDEX('Policy Characteristics'!G:G,MATCH($C674,'Policy Characteristics'!$C:$C,0))),"",INDEX('Policy Characteristics'!G:G,MATCH($C674,'Policy Characteristics'!$C:$C,0)))</f>
        <v>1</v>
      </c>
      <c r="N674" s="205">
        <f>IF(ISBLANK(INDEX('Policy Characteristics'!H:H,MATCH($C674,'Policy Characteristics'!$C:$C,0))),"",INDEX('Policy Characteristics'!H:H,MATCH($C674,'Policy Characteristics'!$C:$C,0)))</f>
        <v>0.01</v>
      </c>
      <c r="O674" s="76" t="str">
        <f>IF(ISBLANK(INDEX('Policy Characteristics'!I:I,MATCH($C674,'Policy Characteristics'!$C:$C,0))),"",INDEX('Policy Characteristics'!I:I,MATCH($C674,'Policy Characteristics'!$C:$C,0)))</f>
        <v>% of fuel shifted</v>
      </c>
      <c r="P674" s="76" t="str">
        <f>IF(ISBLANK(INDEX('Policy Characteristics'!J:J,MATCH($C674,'Policy Characteristics'!$C:$C,0))),"",INDEX('Policy Characteristics'!J:J,MATCH($C674,'Policy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674" s="76" t="str">
        <f>IF(ISBLANK(INDEX('Policy Characteristics'!K:K,MATCH($C674,'Policy Characteristics'!$C:$C,0))),"",INDEX('Policy Characteristics'!K:K,MATCH($C674,'Policy Characteristics'!$C:$C,0)))</f>
        <v>industry-ag-main.html#fuel-switching</v>
      </c>
      <c r="R674" s="76" t="str">
        <f>IF(ISBLANK(INDEX('Policy Characteristics'!L:L,MATCH($C674,'Policy Characteristics'!$C:$C,0))),"",INDEX('Policy Characteristics'!L:L,MATCH($C674,'Policy Characteristics'!$C:$C,0)))</f>
        <v>industry-elec-and-hydrogen.html</v>
      </c>
    </row>
    <row r="675" spans="1:18" x14ac:dyDescent="0.25">
      <c r="A675" s="76" t="str">
        <f>IF(ISBLANK(INDEX('Policy Characteristics'!A:A,MATCH($C675,'Policy Characteristics'!$C:$C,0))),"",INDEX('Policy Characteristics'!A:A,MATCH($C675,'Policy Characteristics'!$C:$C,0)))</f>
        <v>Industry</v>
      </c>
      <c r="B675" s="200" t="str">
        <f>IF(ISBLANK(INDEX('Policy Characteristics'!B:B,MATCH($C675,'Policy Characteristics'!$C:$C,0))),"",INDEX('Policy Characteristics'!B:B,MATCH($C675,'Policy Characteristics'!$C:$C,0)))</f>
        <v>Electrification</v>
      </c>
      <c r="C675" s="76" t="str">
        <f t="shared" si="27"/>
        <v>Fraction of Eligible Industrial Energy Use Shifted to Electricity</v>
      </c>
      <c r="D675" s="78" t="s">
        <v>1301</v>
      </c>
      <c r="E675" t="s">
        <v>1824</v>
      </c>
      <c r="F675" t="s">
        <v>999</v>
      </c>
      <c r="G675" s="88" t="s">
        <v>1824</v>
      </c>
      <c r="H675" s="15">
        <v>1849</v>
      </c>
      <c r="I675" s="213" t="s">
        <v>43</v>
      </c>
      <c r="J675" s="202" t="str">
        <f>IF(ISBLANK(INDEX('Policy Characteristics'!D:D,MATCH($C675,'Policy Characteristics'!$C:$C,0))),"",INDEX('Policy Characteristics'!D:D,MATCH($C675,'Policy Characteristics'!$C:$C,0)))</f>
        <v>Electrification</v>
      </c>
      <c r="K675" s="76" t="str">
        <f>IF(ISBLANK(INDEX('Policy Characteristics'!E:E,MATCH($C675,'Policy Characteristics'!$C:$C,0))),"",INDEX('Policy Characteristics'!E:E,MATCH($C675,'Policy Characteristics'!$C:$C,0)))</f>
        <v>indst shift to electricity</v>
      </c>
      <c r="L675" s="205">
        <f>IF(ISBLANK(INDEX('Policy Characteristics'!F:F,MATCH($C675,'Policy Characteristics'!$C:$C,0))),"",INDEX('Policy Characteristics'!F:F,MATCH($C675,'Policy Characteristics'!$C:$C,0)))</f>
        <v>0</v>
      </c>
      <c r="M675" s="205">
        <f>IF(ISBLANK(INDEX('Policy Characteristics'!G:G,MATCH($C675,'Policy Characteristics'!$C:$C,0))),"",INDEX('Policy Characteristics'!G:G,MATCH($C675,'Policy Characteristics'!$C:$C,0)))</f>
        <v>1</v>
      </c>
      <c r="N675" s="205">
        <f>IF(ISBLANK(INDEX('Policy Characteristics'!H:H,MATCH($C675,'Policy Characteristics'!$C:$C,0))),"",INDEX('Policy Characteristics'!H:H,MATCH($C675,'Policy Characteristics'!$C:$C,0)))</f>
        <v>0.01</v>
      </c>
      <c r="O675" s="76" t="str">
        <f>IF(ISBLANK(INDEX('Policy Characteristics'!I:I,MATCH($C675,'Policy Characteristics'!$C:$C,0))),"",INDEX('Policy Characteristics'!I:I,MATCH($C675,'Policy Characteristics'!$C:$C,0)))</f>
        <v>% of fuel shifted</v>
      </c>
      <c r="P675" s="76" t="str">
        <f>IF(ISBLANK(INDEX('Policy Characteristics'!J:J,MATCH($C675,'Policy Characteristics'!$C:$C,0))),"",INDEX('Policy Characteristics'!J:J,MATCH($C675,'Policy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675" s="76" t="str">
        <f>IF(ISBLANK(INDEX('Policy Characteristics'!K:K,MATCH($C675,'Policy Characteristics'!$C:$C,0))),"",INDEX('Policy Characteristics'!K:K,MATCH($C675,'Policy Characteristics'!$C:$C,0)))</f>
        <v>industry-ag-main.html#fuel-switching</v>
      </c>
      <c r="R675" s="76" t="str">
        <f>IF(ISBLANK(INDEX('Policy Characteristics'!L:L,MATCH($C675,'Policy Characteristics'!$C:$C,0))),"",INDEX('Policy Characteristics'!L:L,MATCH($C675,'Policy Characteristics'!$C:$C,0)))</f>
        <v>industry-elec-and-hydrogen.html</v>
      </c>
    </row>
    <row r="676" spans="1:18" x14ac:dyDescent="0.25">
      <c r="A676" s="76" t="str">
        <f>IF(ISBLANK(INDEX('Policy Characteristics'!A:A,MATCH($C676,'Policy Characteristics'!$C:$C,0))),"",INDEX('Policy Characteristics'!A:A,MATCH($C676,'Policy Characteristics'!$C:$C,0)))</f>
        <v>Industry</v>
      </c>
      <c r="B676" s="200" t="str">
        <f>IF(ISBLANK(INDEX('Policy Characteristics'!B:B,MATCH($C676,'Policy Characteristics'!$C:$C,0))),"",INDEX('Policy Characteristics'!B:B,MATCH($C676,'Policy Characteristics'!$C:$C,0)))</f>
        <v>Electrification</v>
      </c>
      <c r="C676" s="76" t="str">
        <f t="shared" si="27"/>
        <v>Fraction of Eligible Industrial Energy Use Shifted to Electricity</v>
      </c>
      <c r="D676" s="78" t="s">
        <v>1302</v>
      </c>
      <c r="E676" t="s">
        <v>1682</v>
      </c>
      <c r="F676" t="s">
        <v>1266</v>
      </c>
      <c r="G676" s="88" t="s">
        <v>1689</v>
      </c>
      <c r="H676" s="15">
        <v>1850</v>
      </c>
      <c r="I676" s="213" t="s">
        <v>43</v>
      </c>
      <c r="J676" s="202" t="str">
        <f>IF(ISBLANK(INDEX('Policy Characteristics'!D:D,MATCH($C676,'Policy Characteristics'!$C:$C,0))),"",INDEX('Policy Characteristics'!D:D,MATCH($C676,'Policy Characteristics'!$C:$C,0)))</f>
        <v>Electrification</v>
      </c>
      <c r="K676" s="76" t="str">
        <f>IF(ISBLANK(INDEX('Policy Characteristics'!E:E,MATCH($C676,'Policy Characteristics'!$C:$C,0))),"",INDEX('Policy Characteristics'!E:E,MATCH($C676,'Policy Characteristics'!$C:$C,0)))</f>
        <v>indst shift to electricity</v>
      </c>
      <c r="L676" s="205">
        <f>IF(ISBLANK(INDEX('Policy Characteristics'!F:F,MATCH($C676,'Policy Characteristics'!$C:$C,0))),"",INDEX('Policy Characteristics'!F:F,MATCH($C676,'Policy Characteristics'!$C:$C,0)))</f>
        <v>0</v>
      </c>
      <c r="M676" s="205">
        <f>IF(ISBLANK(INDEX('Policy Characteristics'!G:G,MATCH($C676,'Policy Characteristics'!$C:$C,0))),"",INDEX('Policy Characteristics'!G:G,MATCH($C676,'Policy Characteristics'!$C:$C,0)))</f>
        <v>1</v>
      </c>
      <c r="N676" s="205">
        <f>IF(ISBLANK(INDEX('Policy Characteristics'!H:H,MATCH($C676,'Policy Characteristics'!$C:$C,0))),"",INDEX('Policy Characteristics'!H:H,MATCH($C676,'Policy Characteristics'!$C:$C,0)))</f>
        <v>0.01</v>
      </c>
      <c r="O676" s="76" t="str">
        <f>IF(ISBLANK(INDEX('Policy Characteristics'!I:I,MATCH($C676,'Policy Characteristics'!$C:$C,0))),"",INDEX('Policy Characteristics'!I:I,MATCH($C676,'Policy Characteristics'!$C:$C,0)))</f>
        <v>% of fuel shifted</v>
      </c>
      <c r="P676" s="76" t="str">
        <f>IF(ISBLANK(INDEX('Policy Characteristics'!J:J,MATCH($C676,'Policy Characteristics'!$C:$C,0))),"",INDEX('Policy Characteristics'!J:J,MATCH($C676,'Policy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676" s="76" t="str">
        <f>IF(ISBLANK(INDEX('Policy Characteristics'!K:K,MATCH($C676,'Policy Characteristics'!$C:$C,0))),"",INDEX('Policy Characteristics'!K:K,MATCH($C676,'Policy Characteristics'!$C:$C,0)))</f>
        <v>industry-ag-main.html#fuel-switching</v>
      </c>
      <c r="R676" s="76" t="str">
        <f>IF(ISBLANK(INDEX('Policy Characteristics'!L:L,MATCH($C676,'Policy Characteristics'!$C:$C,0))),"",INDEX('Policy Characteristics'!L:L,MATCH($C676,'Policy Characteristics'!$C:$C,0)))</f>
        <v>industry-elec-and-hydrogen.html</v>
      </c>
    </row>
    <row r="677" spans="1:18" x14ac:dyDescent="0.25">
      <c r="A677" s="76" t="str">
        <f>IF(ISBLANK(INDEX('Policy Characteristics'!A:A,MATCH($C677,'Policy Characteristics'!$C:$C,0))),"",INDEX('Policy Characteristics'!A:A,MATCH($C677,'Policy Characteristics'!$C:$C,0)))</f>
        <v>Industry</v>
      </c>
      <c r="B677" s="200" t="str">
        <f>IF(ISBLANK(INDEX('Policy Characteristics'!B:B,MATCH($C677,'Policy Characteristics'!$C:$C,0))),"",INDEX('Policy Characteristics'!B:B,MATCH($C677,'Policy Characteristics'!$C:$C,0)))</f>
        <v>Electrification</v>
      </c>
      <c r="C677" s="76" t="str">
        <f t="shared" si="27"/>
        <v>Fraction of Eligible Industrial Energy Use Shifted to Electricity</v>
      </c>
      <c r="D677" s="78" t="s">
        <v>1302</v>
      </c>
      <c r="E677" t="s">
        <v>1683</v>
      </c>
      <c r="F677" t="s">
        <v>1266</v>
      </c>
      <c r="G677" s="88" t="s">
        <v>1690</v>
      </c>
      <c r="H677" s="15">
        <v>1851</v>
      </c>
      <c r="I677" s="213" t="s">
        <v>43</v>
      </c>
      <c r="J677" s="202" t="str">
        <f>IF(ISBLANK(INDEX('Policy Characteristics'!D:D,MATCH($C677,'Policy Characteristics'!$C:$C,0))),"",INDEX('Policy Characteristics'!D:D,MATCH($C677,'Policy Characteristics'!$C:$C,0)))</f>
        <v>Electrification</v>
      </c>
      <c r="K677" s="76" t="str">
        <f>IF(ISBLANK(INDEX('Policy Characteristics'!E:E,MATCH($C677,'Policy Characteristics'!$C:$C,0))),"",INDEX('Policy Characteristics'!E:E,MATCH($C677,'Policy Characteristics'!$C:$C,0)))</f>
        <v>indst shift to electricity</v>
      </c>
      <c r="L677" s="205">
        <f>IF(ISBLANK(INDEX('Policy Characteristics'!F:F,MATCH($C677,'Policy Characteristics'!$C:$C,0))),"",INDEX('Policy Characteristics'!F:F,MATCH($C677,'Policy Characteristics'!$C:$C,0)))</f>
        <v>0</v>
      </c>
      <c r="M677" s="205">
        <f>IF(ISBLANK(INDEX('Policy Characteristics'!G:G,MATCH($C677,'Policy Characteristics'!$C:$C,0))),"",INDEX('Policy Characteristics'!G:G,MATCH($C677,'Policy Characteristics'!$C:$C,0)))</f>
        <v>1</v>
      </c>
      <c r="N677" s="205">
        <f>IF(ISBLANK(INDEX('Policy Characteristics'!H:H,MATCH($C677,'Policy Characteristics'!$C:$C,0))),"",INDEX('Policy Characteristics'!H:H,MATCH($C677,'Policy Characteristics'!$C:$C,0)))</f>
        <v>0.01</v>
      </c>
      <c r="O677" s="76" t="str">
        <f>IF(ISBLANK(INDEX('Policy Characteristics'!I:I,MATCH($C677,'Policy Characteristics'!$C:$C,0))),"",INDEX('Policy Characteristics'!I:I,MATCH($C677,'Policy Characteristics'!$C:$C,0)))</f>
        <v>% of fuel shifted</v>
      </c>
      <c r="P677" s="76" t="str">
        <f>IF(ISBLANK(INDEX('Policy Characteristics'!J:J,MATCH($C677,'Policy Characteristics'!$C:$C,0))),"",INDEX('Policy Characteristics'!J:J,MATCH($C677,'Policy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677" s="76" t="str">
        <f>IF(ISBLANK(INDEX('Policy Characteristics'!K:K,MATCH($C677,'Policy Characteristics'!$C:$C,0))),"",INDEX('Policy Characteristics'!K:K,MATCH($C677,'Policy Characteristics'!$C:$C,0)))</f>
        <v>industry-ag-main.html#fuel-switching</v>
      </c>
      <c r="R677" s="76" t="str">
        <f>IF(ISBLANK(INDEX('Policy Characteristics'!L:L,MATCH($C677,'Policy Characteristics'!$C:$C,0))),"",INDEX('Policy Characteristics'!L:L,MATCH($C677,'Policy Characteristics'!$C:$C,0)))</f>
        <v>industry-elec-and-hydrogen.html</v>
      </c>
    </row>
    <row r="678" spans="1:18" x14ac:dyDescent="0.25">
      <c r="A678" s="76" t="str">
        <f>IF(ISBLANK(INDEX('Policy Characteristics'!A:A,MATCH($C678,'Policy Characteristics'!$C:$C,0))),"",INDEX('Policy Characteristics'!A:A,MATCH($C678,'Policy Characteristics'!$C:$C,0)))</f>
        <v>Industry</v>
      </c>
      <c r="B678" s="200" t="str">
        <f>IF(ISBLANK(INDEX('Policy Characteristics'!B:B,MATCH($C678,'Policy Characteristics'!$C:$C,0))),"",INDEX('Policy Characteristics'!B:B,MATCH($C678,'Policy Characteristics'!$C:$C,0)))</f>
        <v>Electrification</v>
      </c>
      <c r="C678" s="76" t="str">
        <f t="shared" si="27"/>
        <v>Fraction of Eligible Industrial Energy Use Shifted to Electricity</v>
      </c>
      <c r="D678" s="78" t="s">
        <v>1302</v>
      </c>
      <c r="E678" t="s">
        <v>1684</v>
      </c>
      <c r="F678" t="s">
        <v>1266</v>
      </c>
      <c r="G678" s="88" t="s">
        <v>1691</v>
      </c>
      <c r="H678" s="15">
        <v>1852</v>
      </c>
      <c r="I678" s="213" t="s">
        <v>43</v>
      </c>
      <c r="J678" s="202" t="str">
        <f>IF(ISBLANK(INDEX('Policy Characteristics'!D:D,MATCH($C678,'Policy Characteristics'!$C:$C,0))),"",INDEX('Policy Characteristics'!D:D,MATCH($C678,'Policy Characteristics'!$C:$C,0)))</f>
        <v>Electrification</v>
      </c>
      <c r="K678" s="76" t="str">
        <f>IF(ISBLANK(INDEX('Policy Characteristics'!E:E,MATCH($C678,'Policy Characteristics'!$C:$C,0))),"",INDEX('Policy Characteristics'!E:E,MATCH($C678,'Policy Characteristics'!$C:$C,0)))</f>
        <v>indst shift to electricity</v>
      </c>
      <c r="L678" s="205">
        <f>IF(ISBLANK(INDEX('Policy Characteristics'!F:F,MATCH($C678,'Policy Characteristics'!$C:$C,0))),"",INDEX('Policy Characteristics'!F:F,MATCH($C678,'Policy Characteristics'!$C:$C,0)))</f>
        <v>0</v>
      </c>
      <c r="M678" s="205">
        <f>IF(ISBLANK(INDEX('Policy Characteristics'!G:G,MATCH($C678,'Policy Characteristics'!$C:$C,0))),"",INDEX('Policy Characteristics'!G:G,MATCH($C678,'Policy Characteristics'!$C:$C,0)))</f>
        <v>1</v>
      </c>
      <c r="N678" s="205">
        <f>IF(ISBLANK(INDEX('Policy Characteristics'!H:H,MATCH($C678,'Policy Characteristics'!$C:$C,0))),"",INDEX('Policy Characteristics'!H:H,MATCH($C678,'Policy Characteristics'!$C:$C,0)))</f>
        <v>0.01</v>
      </c>
      <c r="O678" s="76" t="str">
        <f>IF(ISBLANK(INDEX('Policy Characteristics'!I:I,MATCH($C678,'Policy Characteristics'!$C:$C,0))),"",INDEX('Policy Characteristics'!I:I,MATCH($C678,'Policy Characteristics'!$C:$C,0)))</f>
        <v>% of fuel shifted</v>
      </c>
      <c r="P678" s="76" t="str">
        <f>IF(ISBLANK(INDEX('Policy Characteristics'!J:J,MATCH($C678,'Policy Characteristics'!$C:$C,0))),"",INDEX('Policy Characteristics'!J:J,MATCH($C678,'Policy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678" s="76" t="str">
        <f>IF(ISBLANK(INDEX('Policy Characteristics'!K:K,MATCH($C678,'Policy Characteristics'!$C:$C,0))),"",INDEX('Policy Characteristics'!K:K,MATCH($C678,'Policy Characteristics'!$C:$C,0)))</f>
        <v>industry-ag-main.html#fuel-switching</v>
      </c>
      <c r="R678" s="76" t="str">
        <f>IF(ISBLANK(INDEX('Policy Characteristics'!L:L,MATCH($C678,'Policy Characteristics'!$C:$C,0))),"",INDEX('Policy Characteristics'!L:L,MATCH($C678,'Policy Characteristics'!$C:$C,0)))</f>
        <v>industry-elec-and-hydrogen.html</v>
      </c>
    </row>
    <row r="679" spans="1:18" x14ac:dyDescent="0.25">
      <c r="A679" s="76" t="str">
        <f>IF(ISBLANK(INDEX('Policy Characteristics'!A:A,MATCH($C679,'Policy Characteristics'!$C:$C,0))),"",INDEX('Policy Characteristics'!A:A,MATCH($C679,'Policy Characteristics'!$C:$C,0)))</f>
        <v>Industry</v>
      </c>
      <c r="B679" s="200" t="str">
        <f>IF(ISBLANK(INDEX('Policy Characteristics'!B:B,MATCH($C679,'Policy Characteristics'!$C:$C,0))),"",INDEX('Policy Characteristics'!B:B,MATCH($C679,'Policy Characteristics'!$C:$C,0)))</f>
        <v>Electrification</v>
      </c>
      <c r="C679" s="76" t="str">
        <f t="shared" si="27"/>
        <v>Fraction of Eligible Industrial Energy Use Shifted to Electricity</v>
      </c>
      <c r="D679" s="78" t="s">
        <v>1302</v>
      </c>
      <c r="E679" t="s">
        <v>1685</v>
      </c>
      <c r="F679" t="s">
        <v>1266</v>
      </c>
      <c r="G679" s="88" t="s">
        <v>1692</v>
      </c>
      <c r="H679" s="15">
        <v>1853</v>
      </c>
      <c r="I679" s="213" t="s">
        <v>43</v>
      </c>
      <c r="J679" s="202" t="str">
        <f>IF(ISBLANK(INDEX('Policy Characteristics'!D:D,MATCH($C679,'Policy Characteristics'!$C:$C,0))),"",INDEX('Policy Characteristics'!D:D,MATCH($C679,'Policy Characteristics'!$C:$C,0)))</f>
        <v>Electrification</v>
      </c>
      <c r="K679" s="76" t="str">
        <f>IF(ISBLANK(INDEX('Policy Characteristics'!E:E,MATCH($C679,'Policy Characteristics'!$C:$C,0))),"",INDEX('Policy Characteristics'!E:E,MATCH($C679,'Policy Characteristics'!$C:$C,0)))</f>
        <v>indst shift to electricity</v>
      </c>
      <c r="L679" s="205">
        <f>IF(ISBLANK(INDEX('Policy Characteristics'!F:F,MATCH($C679,'Policy Characteristics'!$C:$C,0))),"",INDEX('Policy Characteristics'!F:F,MATCH($C679,'Policy Characteristics'!$C:$C,0)))</f>
        <v>0</v>
      </c>
      <c r="M679" s="205">
        <f>IF(ISBLANK(INDEX('Policy Characteristics'!G:G,MATCH($C679,'Policy Characteristics'!$C:$C,0))),"",INDEX('Policy Characteristics'!G:G,MATCH($C679,'Policy Characteristics'!$C:$C,0)))</f>
        <v>1</v>
      </c>
      <c r="N679" s="205">
        <f>IF(ISBLANK(INDEX('Policy Characteristics'!H:H,MATCH($C679,'Policy Characteristics'!$C:$C,0))),"",INDEX('Policy Characteristics'!H:H,MATCH($C679,'Policy Characteristics'!$C:$C,0)))</f>
        <v>0.01</v>
      </c>
      <c r="O679" s="76" t="str">
        <f>IF(ISBLANK(INDEX('Policy Characteristics'!I:I,MATCH($C679,'Policy Characteristics'!$C:$C,0))),"",INDEX('Policy Characteristics'!I:I,MATCH($C679,'Policy Characteristics'!$C:$C,0)))</f>
        <v>% of fuel shifted</v>
      </c>
      <c r="P679" s="76" t="str">
        <f>IF(ISBLANK(INDEX('Policy Characteristics'!J:J,MATCH($C679,'Policy Characteristics'!$C:$C,0))),"",INDEX('Policy Characteristics'!J:J,MATCH($C679,'Policy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679" s="76" t="str">
        <f>IF(ISBLANK(INDEX('Policy Characteristics'!K:K,MATCH($C679,'Policy Characteristics'!$C:$C,0))),"",INDEX('Policy Characteristics'!K:K,MATCH($C679,'Policy Characteristics'!$C:$C,0)))</f>
        <v>industry-ag-main.html#fuel-switching</v>
      </c>
      <c r="R679" s="76" t="str">
        <f>IF(ISBLANK(INDEX('Policy Characteristics'!L:L,MATCH($C679,'Policy Characteristics'!$C:$C,0))),"",INDEX('Policy Characteristics'!L:L,MATCH($C679,'Policy Characteristics'!$C:$C,0)))</f>
        <v>industry-elec-and-hydrogen.html</v>
      </c>
    </row>
    <row r="680" spans="1:18" x14ac:dyDescent="0.25">
      <c r="A680" s="76" t="str">
        <f>IF(ISBLANK(INDEX('Policy Characteristics'!A:A,MATCH($C680,'Policy Characteristics'!$C:$C,0))),"",INDEX('Policy Characteristics'!A:A,MATCH($C680,'Policy Characteristics'!$C:$C,0)))</f>
        <v>Industry</v>
      </c>
      <c r="B680" s="200" t="str">
        <f>IF(ISBLANK(INDEX('Policy Characteristics'!B:B,MATCH($C680,'Policy Characteristics'!$C:$C,0))),"",INDEX('Policy Characteristics'!B:B,MATCH($C680,'Policy Characteristics'!$C:$C,0)))</f>
        <v>Electrification</v>
      </c>
      <c r="C680" s="76" t="str">
        <f t="shared" si="27"/>
        <v>Fraction of Eligible Industrial Energy Use Shifted to Electricity</v>
      </c>
      <c r="D680" s="78" t="s">
        <v>1302</v>
      </c>
      <c r="E680" t="s">
        <v>1686</v>
      </c>
      <c r="F680" t="s">
        <v>1266</v>
      </c>
      <c r="G680" s="88" t="s">
        <v>1693</v>
      </c>
      <c r="H680" s="15">
        <v>1854</v>
      </c>
      <c r="I680" s="213" t="s">
        <v>43</v>
      </c>
      <c r="J680" s="202" t="str">
        <f>IF(ISBLANK(INDEX('Policy Characteristics'!D:D,MATCH($C680,'Policy Characteristics'!$C:$C,0))),"",INDEX('Policy Characteristics'!D:D,MATCH($C680,'Policy Characteristics'!$C:$C,0)))</f>
        <v>Electrification</v>
      </c>
      <c r="K680" s="76" t="str">
        <f>IF(ISBLANK(INDEX('Policy Characteristics'!E:E,MATCH($C680,'Policy Characteristics'!$C:$C,0))),"",INDEX('Policy Characteristics'!E:E,MATCH($C680,'Policy Characteristics'!$C:$C,0)))</f>
        <v>indst shift to electricity</v>
      </c>
      <c r="L680" s="205">
        <f>IF(ISBLANK(INDEX('Policy Characteristics'!F:F,MATCH($C680,'Policy Characteristics'!$C:$C,0))),"",INDEX('Policy Characteristics'!F:F,MATCH($C680,'Policy Characteristics'!$C:$C,0)))</f>
        <v>0</v>
      </c>
      <c r="M680" s="205">
        <f>IF(ISBLANK(INDEX('Policy Characteristics'!G:G,MATCH($C680,'Policy Characteristics'!$C:$C,0))),"",INDEX('Policy Characteristics'!G:G,MATCH($C680,'Policy Characteristics'!$C:$C,0)))</f>
        <v>1</v>
      </c>
      <c r="N680" s="205">
        <f>IF(ISBLANK(INDEX('Policy Characteristics'!H:H,MATCH($C680,'Policy Characteristics'!$C:$C,0))),"",INDEX('Policy Characteristics'!H:H,MATCH($C680,'Policy Characteristics'!$C:$C,0)))</f>
        <v>0.01</v>
      </c>
      <c r="O680" s="76" t="str">
        <f>IF(ISBLANK(INDEX('Policy Characteristics'!I:I,MATCH($C680,'Policy Characteristics'!$C:$C,0))),"",INDEX('Policy Characteristics'!I:I,MATCH($C680,'Policy Characteristics'!$C:$C,0)))</f>
        <v>% of fuel shifted</v>
      </c>
      <c r="P680" s="76" t="str">
        <f>IF(ISBLANK(INDEX('Policy Characteristics'!J:J,MATCH($C680,'Policy Characteristics'!$C:$C,0))),"",INDEX('Policy Characteristics'!J:J,MATCH($C680,'Policy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680" s="76" t="str">
        <f>IF(ISBLANK(INDEX('Policy Characteristics'!K:K,MATCH($C680,'Policy Characteristics'!$C:$C,0))),"",INDEX('Policy Characteristics'!K:K,MATCH($C680,'Policy Characteristics'!$C:$C,0)))</f>
        <v>industry-ag-main.html#fuel-switching</v>
      </c>
      <c r="R680" s="76" t="str">
        <f>IF(ISBLANK(INDEX('Policy Characteristics'!L:L,MATCH($C680,'Policy Characteristics'!$C:$C,0))),"",INDEX('Policy Characteristics'!L:L,MATCH($C680,'Policy Characteristics'!$C:$C,0)))</f>
        <v>industry-elec-and-hydrogen.html</v>
      </c>
    </row>
    <row r="681" spans="1:18" x14ac:dyDescent="0.25">
      <c r="A681" s="76" t="str">
        <f>IF(ISBLANK(INDEX('Policy Characteristics'!A:A,MATCH($C681,'Policy Characteristics'!$C:$C,0))),"",INDEX('Policy Characteristics'!A:A,MATCH($C681,'Policy Characteristics'!$C:$C,0)))</f>
        <v>Industry</v>
      </c>
      <c r="B681" s="200" t="str">
        <f>IF(ISBLANK(INDEX('Policy Characteristics'!B:B,MATCH($C681,'Policy Characteristics'!$C:$C,0))),"",INDEX('Policy Characteristics'!B:B,MATCH($C681,'Policy Characteristics'!$C:$C,0)))</f>
        <v>Electrification</v>
      </c>
      <c r="C681" s="76" t="str">
        <f t="shared" si="27"/>
        <v>Fraction of Eligible Industrial Energy Use Shifted to Electricity</v>
      </c>
      <c r="D681" s="78" t="s">
        <v>1302</v>
      </c>
      <c r="E681" t="s">
        <v>1687</v>
      </c>
      <c r="F681" t="s">
        <v>1266</v>
      </c>
      <c r="G681" s="88" t="s">
        <v>1694</v>
      </c>
      <c r="H681" s="15">
        <v>1855</v>
      </c>
      <c r="I681" s="213" t="s">
        <v>43</v>
      </c>
      <c r="J681" s="202" t="str">
        <f>IF(ISBLANK(INDEX('Policy Characteristics'!D:D,MATCH($C681,'Policy Characteristics'!$C:$C,0))),"",INDEX('Policy Characteristics'!D:D,MATCH($C681,'Policy Characteristics'!$C:$C,0)))</f>
        <v>Electrification</v>
      </c>
      <c r="K681" s="76" t="str">
        <f>IF(ISBLANK(INDEX('Policy Characteristics'!E:E,MATCH($C681,'Policy Characteristics'!$C:$C,0))),"",INDEX('Policy Characteristics'!E:E,MATCH($C681,'Policy Characteristics'!$C:$C,0)))</f>
        <v>indst shift to electricity</v>
      </c>
      <c r="L681" s="205">
        <f>IF(ISBLANK(INDEX('Policy Characteristics'!F:F,MATCH($C681,'Policy Characteristics'!$C:$C,0))),"",INDEX('Policy Characteristics'!F:F,MATCH($C681,'Policy Characteristics'!$C:$C,0)))</f>
        <v>0</v>
      </c>
      <c r="M681" s="205">
        <f>IF(ISBLANK(INDEX('Policy Characteristics'!G:G,MATCH($C681,'Policy Characteristics'!$C:$C,0))),"",INDEX('Policy Characteristics'!G:G,MATCH($C681,'Policy Characteristics'!$C:$C,0)))</f>
        <v>1</v>
      </c>
      <c r="N681" s="205">
        <f>IF(ISBLANK(INDEX('Policy Characteristics'!H:H,MATCH($C681,'Policy Characteristics'!$C:$C,0))),"",INDEX('Policy Characteristics'!H:H,MATCH($C681,'Policy Characteristics'!$C:$C,0)))</f>
        <v>0.01</v>
      </c>
      <c r="O681" s="76" t="str">
        <f>IF(ISBLANK(INDEX('Policy Characteristics'!I:I,MATCH($C681,'Policy Characteristics'!$C:$C,0))),"",INDEX('Policy Characteristics'!I:I,MATCH($C681,'Policy Characteristics'!$C:$C,0)))</f>
        <v>% of fuel shifted</v>
      </c>
      <c r="P681" s="76" t="str">
        <f>IF(ISBLANK(INDEX('Policy Characteristics'!J:J,MATCH($C681,'Policy Characteristics'!$C:$C,0))),"",INDEX('Policy Characteristics'!J:J,MATCH($C681,'Policy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681" s="76" t="str">
        <f>IF(ISBLANK(INDEX('Policy Characteristics'!K:K,MATCH($C681,'Policy Characteristics'!$C:$C,0))),"",INDEX('Policy Characteristics'!K:K,MATCH($C681,'Policy Characteristics'!$C:$C,0)))</f>
        <v>industry-ag-main.html#fuel-switching</v>
      </c>
      <c r="R681" s="76" t="str">
        <f>IF(ISBLANK(INDEX('Policy Characteristics'!L:L,MATCH($C681,'Policy Characteristics'!$C:$C,0))),"",INDEX('Policy Characteristics'!L:L,MATCH($C681,'Policy Characteristics'!$C:$C,0)))</f>
        <v>industry-elec-and-hydrogen.html</v>
      </c>
    </row>
    <row r="682" spans="1:18" x14ac:dyDescent="0.25">
      <c r="A682" s="76" t="str">
        <f>IF(ISBLANK(INDEX('Policy Characteristics'!A:A,MATCH($C682,'Policy Characteristics'!$C:$C,0))),"",INDEX('Policy Characteristics'!A:A,MATCH($C682,'Policy Characteristics'!$C:$C,0)))</f>
        <v>Industry</v>
      </c>
      <c r="B682" s="200" t="str">
        <f>IF(ISBLANK(INDEX('Policy Characteristics'!B:B,MATCH($C682,'Policy Characteristics'!$C:$C,0))),"",INDEX('Policy Characteristics'!B:B,MATCH($C682,'Policy Characteristics'!$C:$C,0)))</f>
        <v>Electrification</v>
      </c>
      <c r="C682" s="76" t="str">
        <f t="shared" si="27"/>
        <v>Fraction of Eligible Industrial Energy Use Shifted to Electricity</v>
      </c>
      <c r="D682" s="78" t="s">
        <v>1302</v>
      </c>
      <c r="E682" t="s">
        <v>1688</v>
      </c>
      <c r="F682" t="s">
        <v>1266</v>
      </c>
      <c r="G682" s="88" t="s">
        <v>1695</v>
      </c>
      <c r="H682" s="15">
        <v>1856</v>
      </c>
      <c r="I682" s="213" t="s">
        <v>43</v>
      </c>
      <c r="J682" s="202" t="str">
        <f>IF(ISBLANK(INDEX('Policy Characteristics'!D:D,MATCH($C682,'Policy Characteristics'!$C:$C,0))),"",INDEX('Policy Characteristics'!D:D,MATCH($C682,'Policy Characteristics'!$C:$C,0)))</f>
        <v>Electrification</v>
      </c>
      <c r="K682" s="76" t="str">
        <f>IF(ISBLANK(INDEX('Policy Characteristics'!E:E,MATCH($C682,'Policy Characteristics'!$C:$C,0))),"",INDEX('Policy Characteristics'!E:E,MATCH($C682,'Policy Characteristics'!$C:$C,0)))</f>
        <v>indst shift to electricity</v>
      </c>
      <c r="L682" s="205">
        <f>IF(ISBLANK(INDEX('Policy Characteristics'!F:F,MATCH($C682,'Policy Characteristics'!$C:$C,0))),"",INDEX('Policy Characteristics'!F:F,MATCH($C682,'Policy Characteristics'!$C:$C,0)))</f>
        <v>0</v>
      </c>
      <c r="M682" s="205">
        <f>IF(ISBLANK(INDEX('Policy Characteristics'!G:G,MATCH($C682,'Policy Characteristics'!$C:$C,0))),"",INDEX('Policy Characteristics'!G:G,MATCH($C682,'Policy Characteristics'!$C:$C,0)))</f>
        <v>1</v>
      </c>
      <c r="N682" s="205">
        <f>IF(ISBLANK(INDEX('Policy Characteristics'!H:H,MATCH($C682,'Policy Characteristics'!$C:$C,0))),"",INDEX('Policy Characteristics'!H:H,MATCH($C682,'Policy Characteristics'!$C:$C,0)))</f>
        <v>0.01</v>
      </c>
      <c r="O682" s="76" t="str">
        <f>IF(ISBLANK(INDEX('Policy Characteristics'!I:I,MATCH($C682,'Policy Characteristics'!$C:$C,0))),"",INDEX('Policy Characteristics'!I:I,MATCH($C682,'Policy Characteristics'!$C:$C,0)))</f>
        <v>% of fuel shifted</v>
      </c>
      <c r="P682" s="76" t="str">
        <f>IF(ISBLANK(INDEX('Policy Characteristics'!J:J,MATCH($C682,'Policy Characteristics'!$C:$C,0))),"",INDEX('Policy Characteristics'!J:J,MATCH($C682,'Policy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682" s="76" t="str">
        <f>IF(ISBLANK(INDEX('Policy Characteristics'!K:K,MATCH($C682,'Policy Characteristics'!$C:$C,0))),"",INDEX('Policy Characteristics'!K:K,MATCH($C682,'Policy Characteristics'!$C:$C,0)))</f>
        <v>industry-ag-main.html#fuel-switching</v>
      </c>
      <c r="R682" s="76" t="str">
        <f>IF(ISBLANK(INDEX('Policy Characteristics'!L:L,MATCH($C682,'Policy Characteristics'!$C:$C,0))),"",INDEX('Policy Characteristics'!L:L,MATCH($C682,'Policy Characteristics'!$C:$C,0)))</f>
        <v>industry-elec-and-hydrogen.html</v>
      </c>
    </row>
    <row r="683" spans="1:18" x14ac:dyDescent="0.25">
      <c r="A683" s="76" t="str">
        <f>IF(ISBLANK(INDEX('Policy Characteristics'!A:A,MATCH($C683,'Policy Characteristics'!$C:$C,0))),"",INDEX('Policy Characteristics'!A:A,MATCH($C683,'Policy Characteristics'!$C:$C,0)))</f>
        <v>Industry</v>
      </c>
      <c r="B683" s="200" t="str">
        <f>IF(ISBLANK(INDEX('Policy Characteristics'!B:B,MATCH($C683,'Policy Characteristics'!$C:$C,0))),"",INDEX('Policy Characteristics'!B:B,MATCH($C683,'Policy Characteristics'!$C:$C,0)))</f>
        <v>Electrification</v>
      </c>
      <c r="C683" s="76" t="str">
        <f t="shared" si="27"/>
        <v>Fraction of Eligible Industrial Energy Use Shifted to Electricity</v>
      </c>
      <c r="D683" s="78" t="s">
        <v>1302</v>
      </c>
      <c r="E683" t="s">
        <v>1824</v>
      </c>
      <c r="F683" t="s">
        <v>1266</v>
      </c>
      <c r="G683" s="88" t="s">
        <v>1824</v>
      </c>
      <c r="H683" s="15">
        <v>1857</v>
      </c>
      <c r="I683" s="213" t="s">
        <v>43</v>
      </c>
      <c r="J683" s="202" t="str">
        <f>IF(ISBLANK(INDEX('Policy Characteristics'!D:D,MATCH($C683,'Policy Characteristics'!$C:$C,0))),"",INDEX('Policy Characteristics'!D:D,MATCH($C683,'Policy Characteristics'!$C:$C,0)))</f>
        <v>Electrification</v>
      </c>
      <c r="K683" s="76" t="str">
        <f>IF(ISBLANK(INDEX('Policy Characteristics'!E:E,MATCH($C683,'Policy Characteristics'!$C:$C,0))),"",INDEX('Policy Characteristics'!E:E,MATCH($C683,'Policy Characteristics'!$C:$C,0)))</f>
        <v>indst shift to electricity</v>
      </c>
      <c r="L683" s="205">
        <f>IF(ISBLANK(INDEX('Policy Characteristics'!F:F,MATCH($C683,'Policy Characteristics'!$C:$C,0))),"",INDEX('Policy Characteristics'!F:F,MATCH($C683,'Policy Characteristics'!$C:$C,0)))</f>
        <v>0</v>
      </c>
      <c r="M683" s="205">
        <f>IF(ISBLANK(INDEX('Policy Characteristics'!G:G,MATCH($C683,'Policy Characteristics'!$C:$C,0))),"",INDEX('Policy Characteristics'!G:G,MATCH($C683,'Policy Characteristics'!$C:$C,0)))</f>
        <v>1</v>
      </c>
      <c r="N683" s="205">
        <f>IF(ISBLANK(INDEX('Policy Characteristics'!H:H,MATCH($C683,'Policy Characteristics'!$C:$C,0))),"",INDEX('Policy Characteristics'!H:H,MATCH($C683,'Policy Characteristics'!$C:$C,0)))</f>
        <v>0.01</v>
      </c>
      <c r="O683" s="76" t="str">
        <f>IF(ISBLANK(INDEX('Policy Characteristics'!I:I,MATCH($C683,'Policy Characteristics'!$C:$C,0))),"",INDEX('Policy Characteristics'!I:I,MATCH($C683,'Policy Characteristics'!$C:$C,0)))</f>
        <v>% of fuel shifted</v>
      </c>
      <c r="P683" s="76" t="str">
        <f>IF(ISBLANK(INDEX('Policy Characteristics'!J:J,MATCH($C683,'Policy Characteristics'!$C:$C,0))),"",INDEX('Policy Characteristics'!J:J,MATCH($C683,'Policy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683" s="76" t="str">
        <f>IF(ISBLANK(INDEX('Policy Characteristics'!K:K,MATCH($C683,'Policy Characteristics'!$C:$C,0))),"",INDEX('Policy Characteristics'!K:K,MATCH($C683,'Policy Characteristics'!$C:$C,0)))</f>
        <v>industry-ag-main.html#fuel-switching</v>
      </c>
      <c r="R683" s="76" t="str">
        <f>IF(ISBLANK(INDEX('Policy Characteristics'!L:L,MATCH($C683,'Policy Characteristics'!$C:$C,0))),"",INDEX('Policy Characteristics'!L:L,MATCH($C683,'Policy Characteristics'!$C:$C,0)))</f>
        <v>industry-elec-and-hydrogen.html</v>
      </c>
    </row>
    <row r="684" spans="1:18" x14ac:dyDescent="0.25">
      <c r="A684" s="76" t="str">
        <f>IF(ISBLANK(INDEX('Policy Characteristics'!A:A,MATCH($C684,'Policy Characteristics'!$C:$C,0))),"",INDEX('Policy Characteristics'!A:A,MATCH($C684,'Policy Characteristics'!$C:$C,0)))</f>
        <v>Industry</v>
      </c>
      <c r="B684" s="200" t="str">
        <f>IF(ISBLANK(INDEX('Policy Characteristics'!B:B,MATCH($C684,'Policy Characteristics'!$C:$C,0))),"",INDEX('Policy Characteristics'!B:B,MATCH($C684,'Policy Characteristics'!$C:$C,0)))</f>
        <v>Electrification</v>
      </c>
      <c r="C684" s="76" t="str">
        <f t="shared" si="27"/>
        <v>Fraction of Eligible Industrial Energy Use Shifted to Electricity</v>
      </c>
      <c r="D684" s="78" t="s">
        <v>1303</v>
      </c>
      <c r="E684" t="s">
        <v>1682</v>
      </c>
      <c r="F684" t="s">
        <v>1267</v>
      </c>
      <c r="G684" s="88" t="s">
        <v>1689</v>
      </c>
      <c r="H684" s="15">
        <v>1858</v>
      </c>
      <c r="I684" s="213" t="s">
        <v>43</v>
      </c>
      <c r="J684" s="202" t="str">
        <f>IF(ISBLANK(INDEX('Policy Characteristics'!D:D,MATCH($C684,'Policy Characteristics'!$C:$C,0))),"",INDEX('Policy Characteristics'!D:D,MATCH($C684,'Policy Characteristics'!$C:$C,0)))</f>
        <v>Electrification</v>
      </c>
      <c r="K684" s="76" t="str">
        <f>IF(ISBLANK(INDEX('Policy Characteristics'!E:E,MATCH($C684,'Policy Characteristics'!$C:$C,0))),"",INDEX('Policy Characteristics'!E:E,MATCH($C684,'Policy Characteristics'!$C:$C,0)))</f>
        <v>indst shift to electricity</v>
      </c>
      <c r="L684" s="205">
        <f>IF(ISBLANK(INDEX('Policy Characteristics'!F:F,MATCH($C684,'Policy Characteristics'!$C:$C,0))),"",INDEX('Policy Characteristics'!F:F,MATCH($C684,'Policy Characteristics'!$C:$C,0)))</f>
        <v>0</v>
      </c>
      <c r="M684" s="205">
        <f>IF(ISBLANK(INDEX('Policy Characteristics'!G:G,MATCH($C684,'Policy Characteristics'!$C:$C,0))),"",INDEX('Policy Characteristics'!G:G,MATCH($C684,'Policy Characteristics'!$C:$C,0)))</f>
        <v>1</v>
      </c>
      <c r="N684" s="205">
        <f>IF(ISBLANK(INDEX('Policy Characteristics'!H:H,MATCH($C684,'Policy Characteristics'!$C:$C,0))),"",INDEX('Policy Characteristics'!H:H,MATCH($C684,'Policy Characteristics'!$C:$C,0)))</f>
        <v>0.01</v>
      </c>
      <c r="O684" s="76" t="str">
        <f>IF(ISBLANK(INDEX('Policy Characteristics'!I:I,MATCH($C684,'Policy Characteristics'!$C:$C,0))),"",INDEX('Policy Characteristics'!I:I,MATCH($C684,'Policy Characteristics'!$C:$C,0)))</f>
        <v>% of fuel shifted</v>
      </c>
      <c r="P684" s="76" t="str">
        <f>IF(ISBLANK(INDEX('Policy Characteristics'!J:J,MATCH($C684,'Policy Characteristics'!$C:$C,0))),"",INDEX('Policy Characteristics'!J:J,MATCH($C684,'Policy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684" s="76" t="str">
        <f>IF(ISBLANK(INDEX('Policy Characteristics'!K:K,MATCH($C684,'Policy Characteristics'!$C:$C,0))),"",INDEX('Policy Characteristics'!K:K,MATCH($C684,'Policy Characteristics'!$C:$C,0)))</f>
        <v>industry-ag-main.html#fuel-switching</v>
      </c>
      <c r="R684" s="76" t="str">
        <f>IF(ISBLANK(INDEX('Policy Characteristics'!L:L,MATCH($C684,'Policy Characteristics'!$C:$C,0))),"",INDEX('Policy Characteristics'!L:L,MATCH($C684,'Policy Characteristics'!$C:$C,0)))</f>
        <v>industry-elec-and-hydrogen.html</v>
      </c>
    </row>
    <row r="685" spans="1:18" x14ac:dyDescent="0.25">
      <c r="A685" s="76" t="str">
        <f>IF(ISBLANK(INDEX('Policy Characteristics'!A:A,MATCH($C685,'Policy Characteristics'!$C:$C,0))),"",INDEX('Policy Characteristics'!A:A,MATCH($C685,'Policy Characteristics'!$C:$C,0)))</f>
        <v>Industry</v>
      </c>
      <c r="B685" s="200" t="str">
        <f>IF(ISBLANK(INDEX('Policy Characteristics'!B:B,MATCH($C685,'Policy Characteristics'!$C:$C,0))),"",INDEX('Policy Characteristics'!B:B,MATCH($C685,'Policy Characteristics'!$C:$C,0)))</f>
        <v>Electrification</v>
      </c>
      <c r="C685" s="76" t="str">
        <f t="shared" si="27"/>
        <v>Fraction of Eligible Industrial Energy Use Shifted to Electricity</v>
      </c>
      <c r="D685" s="78" t="s">
        <v>1303</v>
      </c>
      <c r="E685" t="s">
        <v>1683</v>
      </c>
      <c r="F685" t="s">
        <v>1267</v>
      </c>
      <c r="G685" s="88" t="s">
        <v>1690</v>
      </c>
      <c r="H685" s="15">
        <v>1859</v>
      </c>
      <c r="I685" s="213" t="s">
        <v>43</v>
      </c>
      <c r="J685" s="202" t="str">
        <f>IF(ISBLANK(INDEX('Policy Characteristics'!D:D,MATCH($C685,'Policy Characteristics'!$C:$C,0))),"",INDEX('Policy Characteristics'!D:D,MATCH($C685,'Policy Characteristics'!$C:$C,0)))</f>
        <v>Electrification</v>
      </c>
      <c r="K685" s="76" t="str">
        <f>IF(ISBLANK(INDEX('Policy Characteristics'!E:E,MATCH($C685,'Policy Characteristics'!$C:$C,0))),"",INDEX('Policy Characteristics'!E:E,MATCH($C685,'Policy Characteristics'!$C:$C,0)))</f>
        <v>indst shift to electricity</v>
      </c>
      <c r="L685" s="205">
        <f>IF(ISBLANK(INDEX('Policy Characteristics'!F:F,MATCH($C685,'Policy Characteristics'!$C:$C,0))),"",INDEX('Policy Characteristics'!F:F,MATCH($C685,'Policy Characteristics'!$C:$C,0)))</f>
        <v>0</v>
      </c>
      <c r="M685" s="205">
        <f>IF(ISBLANK(INDEX('Policy Characteristics'!G:G,MATCH($C685,'Policy Characteristics'!$C:$C,0))),"",INDEX('Policy Characteristics'!G:G,MATCH($C685,'Policy Characteristics'!$C:$C,0)))</f>
        <v>1</v>
      </c>
      <c r="N685" s="205">
        <f>IF(ISBLANK(INDEX('Policy Characteristics'!H:H,MATCH($C685,'Policy Characteristics'!$C:$C,0))),"",INDEX('Policy Characteristics'!H:H,MATCH($C685,'Policy Characteristics'!$C:$C,0)))</f>
        <v>0.01</v>
      </c>
      <c r="O685" s="76" t="str">
        <f>IF(ISBLANK(INDEX('Policy Characteristics'!I:I,MATCH($C685,'Policy Characteristics'!$C:$C,0))),"",INDEX('Policy Characteristics'!I:I,MATCH($C685,'Policy Characteristics'!$C:$C,0)))</f>
        <v>% of fuel shifted</v>
      </c>
      <c r="P685" s="76" t="str">
        <f>IF(ISBLANK(INDEX('Policy Characteristics'!J:J,MATCH($C685,'Policy Characteristics'!$C:$C,0))),"",INDEX('Policy Characteristics'!J:J,MATCH($C685,'Policy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685" s="76" t="str">
        <f>IF(ISBLANK(INDEX('Policy Characteristics'!K:K,MATCH($C685,'Policy Characteristics'!$C:$C,0))),"",INDEX('Policy Characteristics'!K:K,MATCH($C685,'Policy Characteristics'!$C:$C,0)))</f>
        <v>industry-ag-main.html#fuel-switching</v>
      </c>
      <c r="R685" s="76" t="str">
        <f>IF(ISBLANK(INDEX('Policy Characteristics'!L:L,MATCH($C685,'Policy Characteristics'!$C:$C,0))),"",INDEX('Policy Characteristics'!L:L,MATCH($C685,'Policy Characteristics'!$C:$C,0)))</f>
        <v>industry-elec-and-hydrogen.html</v>
      </c>
    </row>
    <row r="686" spans="1:18" x14ac:dyDescent="0.25">
      <c r="A686" s="76" t="str">
        <f>IF(ISBLANK(INDEX('Policy Characteristics'!A:A,MATCH($C686,'Policy Characteristics'!$C:$C,0))),"",INDEX('Policy Characteristics'!A:A,MATCH($C686,'Policy Characteristics'!$C:$C,0)))</f>
        <v>Industry</v>
      </c>
      <c r="B686" s="200" t="str">
        <f>IF(ISBLANK(INDEX('Policy Characteristics'!B:B,MATCH($C686,'Policy Characteristics'!$C:$C,0))),"",INDEX('Policy Characteristics'!B:B,MATCH($C686,'Policy Characteristics'!$C:$C,0)))</f>
        <v>Electrification</v>
      </c>
      <c r="C686" s="76" t="str">
        <f t="shared" si="27"/>
        <v>Fraction of Eligible Industrial Energy Use Shifted to Electricity</v>
      </c>
      <c r="D686" s="78" t="s">
        <v>1303</v>
      </c>
      <c r="E686" t="s">
        <v>1684</v>
      </c>
      <c r="F686" t="s">
        <v>1267</v>
      </c>
      <c r="G686" s="88" t="s">
        <v>1691</v>
      </c>
      <c r="H686" s="15">
        <v>1860</v>
      </c>
      <c r="I686" s="213" t="s">
        <v>43</v>
      </c>
      <c r="J686" s="202" t="str">
        <f>IF(ISBLANK(INDEX('Policy Characteristics'!D:D,MATCH($C686,'Policy Characteristics'!$C:$C,0))),"",INDEX('Policy Characteristics'!D:D,MATCH($C686,'Policy Characteristics'!$C:$C,0)))</f>
        <v>Electrification</v>
      </c>
      <c r="K686" s="76" t="str">
        <f>IF(ISBLANK(INDEX('Policy Characteristics'!E:E,MATCH($C686,'Policy Characteristics'!$C:$C,0))),"",INDEX('Policy Characteristics'!E:E,MATCH($C686,'Policy Characteristics'!$C:$C,0)))</f>
        <v>indst shift to electricity</v>
      </c>
      <c r="L686" s="205">
        <f>IF(ISBLANK(INDEX('Policy Characteristics'!F:F,MATCH($C686,'Policy Characteristics'!$C:$C,0))),"",INDEX('Policy Characteristics'!F:F,MATCH($C686,'Policy Characteristics'!$C:$C,0)))</f>
        <v>0</v>
      </c>
      <c r="M686" s="205">
        <f>IF(ISBLANK(INDEX('Policy Characteristics'!G:G,MATCH($C686,'Policy Characteristics'!$C:$C,0))),"",INDEX('Policy Characteristics'!G:G,MATCH($C686,'Policy Characteristics'!$C:$C,0)))</f>
        <v>1</v>
      </c>
      <c r="N686" s="205">
        <f>IF(ISBLANK(INDEX('Policy Characteristics'!H:H,MATCH($C686,'Policy Characteristics'!$C:$C,0))),"",INDEX('Policy Characteristics'!H:H,MATCH($C686,'Policy Characteristics'!$C:$C,0)))</f>
        <v>0.01</v>
      </c>
      <c r="O686" s="76" t="str">
        <f>IF(ISBLANK(INDEX('Policy Characteristics'!I:I,MATCH($C686,'Policy Characteristics'!$C:$C,0))),"",INDEX('Policy Characteristics'!I:I,MATCH($C686,'Policy Characteristics'!$C:$C,0)))</f>
        <v>% of fuel shifted</v>
      </c>
      <c r="P686" s="76" t="str">
        <f>IF(ISBLANK(INDEX('Policy Characteristics'!J:J,MATCH($C686,'Policy Characteristics'!$C:$C,0))),"",INDEX('Policy Characteristics'!J:J,MATCH($C686,'Policy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686" s="76" t="str">
        <f>IF(ISBLANK(INDEX('Policy Characteristics'!K:K,MATCH($C686,'Policy Characteristics'!$C:$C,0))),"",INDEX('Policy Characteristics'!K:K,MATCH($C686,'Policy Characteristics'!$C:$C,0)))</f>
        <v>industry-ag-main.html#fuel-switching</v>
      </c>
      <c r="R686" s="76" t="str">
        <f>IF(ISBLANK(INDEX('Policy Characteristics'!L:L,MATCH($C686,'Policy Characteristics'!$C:$C,0))),"",INDEX('Policy Characteristics'!L:L,MATCH($C686,'Policy Characteristics'!$C:$C,0)))</f>
        <v>industry-elec-and-hydrogen.html</v>
      </c>
    </row>
    <row r="687" spans="1:18" x14ac:dyDescent="0.25">
      <c r="A687" s="76" t="str">
        <f>IF(ISBLANK(INDEX('Policy Characteristics'!A:A,MATCH($C687,'Policy Characteristics'!$C:$C,0))),"",INDEX('Policy Characteristics'!A:A,MATCH($C687,'Policy Characteristics'!$C:$C,0)))</f>
        <v>Industry</v>
      </c>
      <c r="B687" s="200" t="str">
        <f>IF(ISBLANK(INDEX('Policy Characteristics'!B:B,MATCH($C687,'Policy Characteristics'!$C:$C,0))),"",INDEX('Policy Characteristics'!B:B,MATCH($C687,'Policy Characteristics'!$C:$C,0)))</f>
        <v>Electrification</v>
      </c>
      <c r="C687" s="76" t="str">
        <f t="shared" si="27"/>
        <v>Fraction of Eligible Industrial Energy Use Shifted to Electricity</v>
      </c>
      <c r="D687" s="78" t="s">
        <v>1303</v>
      </c>
      <c r="E687" t="s">
        <v>1685</v>
      </c>
      <c r="F687" t="s">
        <v>1267</v>
      </c>
      <c r="G687" s="88" t="s">
        <v>1692</v>
      </c>
      <c r="H687" s="15">
        <v>1861</v>
      </c>
      <c r="I687" s="213" t="s">
        <v>43</v>
      </c>
      <c r="J687" s="202" t="str">
        <f>IF(ISBLANK(INDEX('Policy Characteristics'!D:D,MATCH($C687,'Policy Characteristics'!$C:$C,0))),"",INDEX('Policy Characteristics'!D:D,MATCH($C687,'Policy Characteristics'!$C:$C,0)))</f>
        <v>Electrification</v>
      </c>
      <c r="K687" s="76" t="str">
        <f>IF(ISBLANK(INDEX('Policy Characteristics'!E:E,MATCH($C687,'Policy Characteristics'!$C:$C,0))),"",INDEX('Policy Characteristics'!E:E,MATCH($C687,'Policy Characteristics'!$C:$C,0)))</f>
        <v>indst shift to electricity</v>
      </c>
      <c r="L687" s="205">
        <f>IF(ISBLANK(INDEX('Policy Characteristics'!F:F,MATCH($C687,'Policy Characteristics'!$C:$C,0))),"",INDEX('Policy Characteristics'!F:F,MATCH($C687,'Policy Characteristics'!$C:$C,0)))</f>
        <v>0</v>
      </c>
      <c r="M687" s="205">
        <f>IF(ISBLANK(INDEX('Policy Characteristics'!G:G,MATCH($C687,'Policy Characteristics'!$C:$C,0))),"",INDEX('Policy Characteristics'!G:G,MATCH($C687,'Policy Characteristics'!$C:$C,0)))</f>
        <v>1</v>
      </c>
      <c r="N687" s="205">
        <f>IF(ISBLANK(INDEX('Policy Characteristics'!H:H,MATCH($C687,'Policy Characteristics'!$C:$C,0))),"",INDEX('Policy Characteristics'!H:H,MATCH($C687,'Policy Characteristics'!$C:$C,0)))</f>
        <v>0.01</v>
      </c>
      <c r="O687" s="76" t="str">
        <f>IF(ISBLANK(INDEX('Policy Characteristics'!I:I,MATCH($C687,'Policy Characteristics'!$C:$C,0))),"",INDEX('Policy Characteristics'!I:I,MATCH($C687,'Policy Characteristics'!$C:$C,0)))</f>
        <v>% of fuel shifted</v>
      </c>
      <c r="P687" s="76" t="str">
        <f>IF(ISBLANK(INDEX('Policy Characteristics'!J:J,MATCH($C687,'Policy Characteristics'!$C:$C,0))),"",INDEX('Policy Characteristics'!J:J,MATCH($C687,'Policy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687" s="76" t="str">
        <f>IF(ISBLANK(INDEX('Policy Characteristics'!K:K,MATCH($C687,'Policy Characteristics'!$C:$C,0))),"",INDEX('Policy Characteristics'!K:K,MATCH($C687,'Policy Characteristics'!$C:$C,0)))</f>
        <v>industry-ag-main.html#fuel-switching</v>
      </c>
      <c r="R687" s="76" t="str">
        <f>IF(ISBLANK(INDEX('Policy Characteristics'!L:L,MATCH($C687,'Policy Characteristics'!$C:$C,0))),"",INDEX('Policy Characteristics'!L:L,MATCH($C687,'Policy Characteristics'!$C:$C,0)))</f>
        <v>industry-elec-and-hydrogen.html</v>
      </c>
    </row>
    <row r="688" spans="1:18" x14ac:dyDescent="0.25">
      <c r="A688" s="76" t="str">
        <f>IF(ISBLANK(INDEX('Policy Characteristics'!A:A,MATCH($C688,'Policy Characteristics'!$C:$C,0))),"",INDEX('Policy Characteristics'!A:A,MATCH($C688,'Policy Characteristics'!$C:$C,0)))</f>
        <v>Industry</v>
      </c>
      <c r="B688" s="200" t="str">
        <f>IF(ISBLANK(INDEX('Policy Characteristics'!B:B,MATCH($C688,'Policy Characteristics'!$C:$C,0))),"",INDEX('Policy Characteristics'!B:B,MATCH($C688,'Policy Characteristics'!$C:$C,0)))</f>
        <v>Electrification</v>
      </c>
      <c r="C688" s="76" t="str">
        <f t="shared" si="27"/>
        <v>Fraction of Eligible Industrial Energy Use Shifted to Electricity</v>
      </c>
      <c r="D688" s="78" t="s">
        <v>1303</v>
      </c>
      <c r="E688" t="s">
        <v>1686</v>
      </c>
      <c r="F688" t="s">
        <v>1267</v>
      </c>
      <c r="G688" s="88" t="s">
        <v>1693</v>
      </c>
      <c r="H688" s="15">
        <v>1862</v>
      </c>
      <c r="I688" s="213" t="s">
        <v>43</v>
      </c>
      <c r="J688" s="202" t="str">
        <f>IF(ISBLANK(INDEX('Policy Characteristics'!D:D,MATCH($C688,'Policy Characteristics'!$C:$C,0))),"",INDEX('Policy Characteristics'!D:D,MATCH($C688,'Policy Characteristics'!$C:$C,0)))</f>
        <v>Electrification</v>
      </c>
      <c r="K688" s="76" t="str">
        <f>IF(ISBLANK(INDEX('Policy Characteristics'!E:E,MATCH($C688,'Policy Characteristics'!$C:$C,0))),"",INDEX('Policy Characteristics'!E:E,MATCH($C688,'Policy Characteristics'!$C:$C,0)))</f>
        <v>indst shift to electricity</v>
      </c>
      <c r="L688" s="205">
        <f>IF(ISBLANK(INDEX('Policy Characteristics'!F:F,MATCH($C688,'Policy Characteristics'!$C:$C,0))),"",INDEX('Policy Characteristics'!F:F,MATCH($C688,'Policy Characteristics'!$C:$C,0)))</f>
        <v>0</v>
      </c>
      <c r="M688" s="205">
        <f>IF(ISBLANK(INDEX('Policy Characteristics'!G:G,MATCH($C688,'Policy Characteristics'!$C:$C,0))),"",INDEX('Policy Characteristics'!G:G,MATCH($C688,'Policy Characteristics'!$C:$C,0)))</f>
        <v>1</v>
      </c>
      <c r="N688" s="205">
        <f>IF(ISBLANK(INDEX('Policy Characteristics'!H:H,MATCH($C688,'Policy Characteristics'!$C:$C,0))),"",INDEX('Policy Characteristics'!H:H,MATCH($C688,'Policy Characteristics'!$C:$C,0)))</f>
        <v>0.01</v>
      </c>
      <c r="O688" s="76" t="str">
        <f>IF(ISBLANK(INDEX('Policy Characteristics'!I:I,MATCH($C688,'Policy Characteristics'!$C:$C,0))),"",INDEX('Policy Characteristics'!I:I,MATCH($C688,'Policy Characteristics'!$C:$C,0)))</f>
        <v>% of fuel shifted</v>
      </c>
      <c r="P688" s="76" t="str">
        <f>IF(ISBLANK(INDEX('Policy Characteristics'!J:J,MATCH($C688,'Policy Characteristics'!$C:$C,0))),"",INDEX('Policy Characteristics'!J:J,MATCH($C688,'Policy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688" s="76" t="str">
        <f>IF(ISBLANK(INDEX('Policy Characteristics'!K:K,MATCH($C688,'Policy Characteristics'!$C:$C,0))),"",INDEX('Policy Characteristics'!K:K,MATCH($C688,'Policy Characteristics'!$C:$C,0)))</f>
        <v>industry-ag-main.html#fuel-switching</v>
      </c>
      <c r="R688" s="76" t="str">
        <f>IF(ISBLANK(INDEX('Policy Characteristics'!L:L,MATCH($C688,'Policy Characteristics'!$C:$C,0))),"",INDEX('Policy Characteristics'!L:L,MATCH($C688,'Policy Characteristics'!$C:$C,0)))</f>
        <v>industry-elec-and-hydrogen.html</v>
      </c>
    </row>
    <row r="689" spans="1:18" x14ac:dyDescent="0.25">
      <c r="A689" s="76" t="str">
        <f>IF(ISBLANK(INDEX('Policy Characteristics'!A:A,MATCH($C689,'Policy Characteristics'!$C:$C,0))),"",INDEX('Policy Characteristics'!A:A,MATCH($C689,'Policy Characteristics'!$C:$C,0)))</f>
        <v>Industry</v>
      </c>
      <c r="B689" s="200" t="str">
        <f>IF(ISBLANK(INDEX('Policy Characteristics'!B:B,MATCH($C689,'Policy Characteristics'!$C:$C,0))),"",INDEX('Policy Characteristics'!B:B,MATCH($C689,'Policy Characteristics'!$C:$C,0)))</f>
        <v>Electrification</v>
      </c>
      <c r="C689" s="76" t="str">
        <f t="shared" si="27"/>
        <v>Fraction of Eligible Industrial Energy Use Shifted to Electricity</v>
      </c>
      <c r="D689" s="78" t="s">
        <v>1303</v>
      </c>
      <c r="E689" t="s">
        <v>1687</v>
      </c>
      <c r="F689" t="s">
        <v>1267</v>
      </c>
      <c r="G689" s="88" t="s">
        <v>1694</v>
      </c>
      <c r="H689" s="15">
        <v>1863</v>
      </c>
      <c r="I689" s="213" t="s">
        <v>43</v>
      </c>
      <c r="J689" s="202" t="str">
        <f>IF(ISBLANK(INDEX('Policy Characteristics'!D:D,MATCH($C689,'Policy Characteristics'!$C:$C,0))),"",INDEX('Policy Characteristics'!D:D,MATCH($C689,'Policy Characteristics'!$C:$C,0)))</f>
        <v>Electrification</v>
      </c>
      <c r="K689" s="76" t="str">
        <f>IF(ISBLANK(INDEX('Policy Characteristics'!E:E,MATCH($C689,'Policy Characteristics'!$C:$C,0))),"",INDEX('Policy Characteristics'!E:E,MATCH($C689,'Policy Characteristics'!$C:$C,0)))</f>
        <v>indst shift to electricity</v>
      </c>
      <c r="L689" s="205">
        <f>IF(ISBLANK(INDEX('Policy Characteristics'!F:F,MATCH($C689,'Policy Characteristics'!$C:$C,0))),"",INDEX('Policy Characteristics'!F:F,MATCH($C689,'Policy Characteristics'!$C:$C,0)))</f>
        <v>0</v>
      </c>
      <c r="M689" s="205">
        <f>IF(ISBLANK(INDEX('Policy Characteristics'!G:G,MATCH($C689,'Policy Characteristics'!$C:$C,0))),"",INDEX('Policy Characteristics'!G:G,MATCH($C689,'Policy Characteristics'!$C:$C,0)))</f>
        <v>1</v>
      </c>
      <c r="N689" s="205">
        <f>IF(ISBLANK(INDEX('Policy Characteristics'!H:H,MATCH($C689,'Policy Characteristics'!$C:$C,0))),"",INDEX('Policy Characteristics'!H:H,MATCH($C689,'Policy Characteristics'!$C:$C,0)))</f>
        <v>0.01</v>
      </c>
      <c r="O689" s="76" t="str">
        <f>IF(ISBLANK(INDEX('Policy Characteristics'!I:I,MATCH($C689,'Policy Characteristics'!$C:$C,0))),"",INDEX('Policy Characteristics'!I:I,MATCH($C689,'Policy Characteristics'!$C:$C,0)))</f>
        <v>% of fuel shifted</v>
      </c>
      <c r="P689" s="76" t="str">
        <f>IF(ISBLANK(INDEX('Policy Characteristics'!J:J,MATCH($C689,'Policy Characteristics'!$C:$C,0))),"",INDEX('Policy Characteristics'!J:J,MATCH($C689,'Policy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689" s="76" t="str">
        <f>IF(ISBLANK(INDEX('Policy Characteristics'!K:K,MATCH($C689,'Policy Characteristics'!$C:$C,0))),"",INDEX('Policy Characteristics'!K:K,MATCH($C689,'Policy Characteristics'!$C:$C,0)))</f>
        <v>industry-ag-main.html#fuel-switching</v>
      </c>
      <c r="R689" s="76" t="str">
        <f>IF(ISBLANK(INDEX('Policy Characteristics'!L:L,MATCH($C689,'Policy Characteristics'!$C:$C,0))),"",INDEX('Policy Characteristics'!L:L,MATCH($C689,'Policy Characteristics'!$C:$C,0)))</f>
        <v>industry-elec-and-hydrogen.html</v>
      </c>
    </row>
    <row r="690" spans="1:18" x14ac:dyDescent="0.25">
      <c r="A690" s="76" t="str">
        <f>IF(ISBLANK(INDEX('Policy Characteristics'!A:A,MATCH($C690,'Policy Characteristics'!$C:$C,0))),"",INDEX('Policy Characteristics'!A:A,MATCH($C690,'Policy Characteristics'!$C:$C,0)))</f>
        <v>Industry</v>
      </c>
      <c r="B690" s="200" t="str">
        <f>IF(ISBLANK(INDEX('Policy Characteristics'!B:B,MATCH($C690,'Policy Characteristics'!$C:$C,0))),"",INDEX('Policy Characteristics'!B:B,MATCH($C690,'Policy Characteristics'!$C:$C,0)))</f>
        <v>Electrification</v>
      </c>
      <c r="C690" s="76" t="str">
        <f t="shared" si="27"/>
        <v>Fraction of Eligible Industrial Energy Use Shifted to Electricity</v>
      </c>
      <c r="D690" s="78" t="s">
        <v>1303</v>
      </c>
      <c r="E690" t="s">
        <v>1688</v>
      </c>
      <c r="F690" t="s">
        <v>1267</v>
      </c>
      <c r="G690" s="88" t="s">
        <v>1695</v>
      </c>
      <c r="H690" s="15">
        <v>1864</v>
      </c>
      <c r="I690" s="213" t="s">
        <v>43</v>
      </c>
      <c r="J690" s="202" t="str">
        <f>IF(ISBLANK(INDEX('Policy Characteristics'!D:D,MATCH($C690,'Policy Characteristics'!$C:$C,0))),"",INDEX('Policy Characteristics'!D:D,MATCH($C690,'Policy Characteristics'!$C:$C,0)))</f>
        <v>Electrification</v>
      </c>
      <c r="K690" s="76" t="str">
        <f>IF(ISBLANK(INDEX('Policy Characteristics'!E:E,MATCH($C690,'Policy Characteristics'!$C:$C,0))),"",INDEX('Policy Characteristics'!E:E,MATCH($C690,'Policy Characteristics'!$C:$C,0)))</f>
        <v>indst shift to electricity</v>
      </c>
      <c r="L690" s="205">
        <f>IF(ISBLANK(INDEX('Policy Characteristics'!F:F,MATCH($C690,'Policy Characteristics'!$C:$C,0))),"",INDEX('Policy Characteristics'!F:F,MATCH($C690,'Policy Characteristics'!$C:$C,0)))</f>
        <v>0</v>
      </c>
      <c r="M690" s="205">
        <f>IF(ISBLANK(INDEX('Policy Characteristics'!G:G,MATCH($C690,'Policy Characteristics'!$C:$C,0))),"",INDEX('Policy Characteristics'!G:G,MATCH($C690,'Policy Characteristics'!$C:$C,0)))</f>
        <v>1</v>
      </c>
      <c r="N690" s="205">
        <f>IF(ISBLANK(INDEX('Policy Characteristics'!H:H,MATCH($C690,'Policy Characteristics'!$C:$C,0))),"",INDEX('Policy Characteristics'!H:H,MATCH($C690,'Policy Characteristics'!$C:$C,0)))</f>
        <v>0.01</v>
      </c>
      <c r="O690" s="76" t="str">
        <f>IF(ISBLANK(INDEX('Policy Characteristics'!I:I,MATCH($C690,'Policy Characteristics'!$C:$C,0))),"",INDEX('Policy Characteristics'!I:I,MATCH($C690,'Policy Characteristics'!$C:$C,0)))</f>
        <v>% of fuel shifted</v>
      </c>
      <c r="P690" s="76" t="str">
        <f>IF(ISBLANK(INDEX('Policy Characteristics'!J:J,MATCH($C690,'Policy Characteristics'!$C:$C,0))),"",INDEX('Policy Characteristics'!J:J,MATCH($C690,'Policy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690" s="76" t="str">
        <f>IF(ISBLANK(INDEX('Policy Characteristics'!K:K,MATCH($C690,'Policy Characteristics'!$C:$C,0))),"",INDEX('Policy Characteristics'!K:K,MATCH($C690,'Policy Characteristics'!$C:$C,0)))</f>
        <v>industry-ag-main.html#fuel-switching</v>
      </c>
      <c r="R690" s="76" t="str">
        <f>IF(ISBLANK(INDEX('Policy Characteristics'!L:L,MATCH($C690,'Policy Characteristics'!$C:$C,0))),"",INDEX('Policy Characteristics'!L:L,MATCH($C690,'Policy Characteristics'!$C:$C,0)))</f>
        <v>industry-elec-and-hydrogen.html</v>
      </c>
    </row>
    <row r="691" spans="1:18" x14ac:dyDescent="0.25">
      <c r="A691" s="76" t="str">
        <f>IF(ISBLANK(INDEX('Policy Characteristics'!A:A,MATCH($C691,'Policy Characteristics'!$C:$C,0))),"",INDEX('Policy Characteristics'!A:A,MATCH($C691,'Policy Characteristics'!$C:$C,0)))</f>
        <v>Industry</v>
      </c>
      <c r="B691" s="200" t="str">
        <f>IF(ISBLANK(INDEX('Policy Characteristics'!B:B,MATCH($C691,'Policy Characteristics'!$C:$C,0))),"",INDEX('Policy Characteristics'!B:B,MATCH($C691,'Policy Characteristics'!$C:$C,0)))</f>
        <v>Electrification</v>
      </c>
      <c r="C691" s="76" t="str">
        <f t="shared" si="27"/>
        <v>Fraction of Eligible Industrial Energy Use Shifted to Electricity</v>
      </c>
      <c r="D691" s="78" t="s">
        <v>1303</v>
      </c>
      <c r="E691" t="s">
        <v>1824</v>
      </c>
      <c r="F691" t="s">
        <v>1267</v>
      </c>
      <c r="G691" s="88" t="s">
        <v>1824</v>
      </c>
      <c r="H691" s="15">
        <v>1865</v>
      </c>
      <c r="I691" s="213" t="s">
        <v>43</v>
      </c>
      <c r="J691" s="202" t="str">
        <f>IF(ISBLANK(INDEX('Policy Characteristics'!D:D,MATCH($C691,'Policy Characteristics'!$C:$C,0))),"",INDEX('Policy Characteristics'!D:D,MATCH($C691,'Policy Characteristics'!$C:$C,0)))</f>
        <v>Electrification</v>
      </c>
      <c r="K691" s="76" t="str">
        <f>IF(ISBLANK(INDEX('Policy Characteristics'!E:E,MATCH($C691,'Policy Characteristics'!$C:$C,0))),"",INDEX('Policy Characteristics'!E:E,MATCH($C691,'Policy Characteristics'!$C:$C,0)))</f>
        <v>indst shift to electricity</v>
      </c>
      <c r="L691" s="205">
        <f>IF(ISBLANK(INDEX('Policy Characteristics'!F:F,MATCH($C691,'Policy Characteristics'!$C:$C,0))),"",INDEX('Policy Characteristics'!F:F,MATCH($C691,'Policy Characteristics'!$C:$C,0)))</f>
        <v>0</v>
      </c>
      <c r="M691" s="205">
        <f>IF(ISBLANK(INDEX('Policy Characteristics'!G:G,MATCH($C691,'Policy Characteristics'!$C:$C,0))),"",INDEX('Policy Characteristics'!G:G,MATCH($C691,'Policy Characteristics'!$C:$C,0)))</f>
        <v>1</v>
      </c>
      <c r="N691" s="205">
        <f>IF(ISBLANK(INDEX('Policy Characteristics'!H:H,MATCH($C691,'Policy Characteristics'!$C:$C,0))),"",INDEX('Policy Characteristics'!H:H,MATCH($C691,'Policy Characteristics'!$C:$C,0)))</f>
        <v>0.01</v>
      </c>
      <c r="O691" s="76" t="str">
        <f>IF(ISBLANK(INDEX('Policy Characteristics'!I:I,MATCH($C691,'Policy Characteristics'!$C:$C,0))),"",INDEX('Policy Characteristics'!I:I,MATCH($C691,'Policy Characteristics'!$C:$C,0)))</f>
        <v>% of fuel shifted</v>
      </c>
      <c r="P691" s="76" t="str">
        <f>IF(ISBLANK(INDEX('Policy Characteristics'!J:J,MATCH($C691,'Policy Characteristics'!$C:$C,0))),"",INDEX('Policy Characteristics'!J:J,MATCH($C691,'Policy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691" s="76" t="str">
        <f>IF(ISBLANK(INDEX('Policy Characteristics'!K:K,MATCH($C691,'Policy Characteristics'!$C:$C,0))),"",INDEX('Policy Characteristics'!K:K,MATCH($C691,'Policy Characteristics'!$C:$C,0)))</f>
        <v>industry-ag-main.html#fuel-switching</v>
      </c>
      <c r="R691" s="76" t="str">
        <f>IF(ISBLANK(INDEX('Policy Characteristics'!L:L,MATCH($C691,'Policy Characteristics'!$C:$C,0))),"",INDEX('Policy Characteristics'!L:L,MATCH($C691,'Policy Characteristics'!$C:$C,0)))</f>
        <v>industry-elec-and-hydrogen.html</v>
      </c>
    </row>
    <row r="692" spans="1:18" x14ac:dyDescent="0.25">
      <c r="A692" s="76" t="str">
        <f>IF(ISBLANK(INDEX('Policy Characteristics'!A:A,MATCH($C692,'Policy Characteristics'!$C:$C,0))),"",INDEX('Policy Characteristics'!A:A,MATCH($C692,'Policy Characteristics'!$C:$C,0)))</f>
        <v>Industry</v>
      </c>
      <c r="B692" s="200" t="str">
        <f>IF(ISBLANK(INDEX('Policy Characteristics'!B:B,MATCH($C692,'Policy Characteristics'!$C:$C,0))),"",INDEX('Policy Characteristics'!B:B,MATCH($C692,'Policy Characteristics'!$C:$C,0)))</f>
        <v>Electrification</v>
      </c>
      <c r="C692" s="76" t="str">
        <f t="shared" si="27"/>
        <v>Fraction of Eligible Industrial Energy Use Shifted to Electricity</v>
      </c>
      <c r="D692" s="78" t="s">
        <v>1304</v>
      </c>
      <c r="E692" t="s">
        <v>1682</v>
      </c>
      <c r="F692" t="s">
        <v>1268</v>
      </c>
      <c r="G692" s="88" t="s">
        <v>1689</v>
      </c>
      <c r="H692" s="15">
        <v>1866</v>
      </c>
      <c r="I692" s="213" t="s">
        <v>43</v>
      </c>
      <c r="J692" s="202" t="str">
        <f>IF(ISBLANK(INDEX('Policy Characteristics'!D:D,MATCH($C692,'Policy Characteristics'!$C:$C,0))),"",INDEX('Policy Characteristics'!D:D,MATCH($C692,'Policy Characteristics'!$C:$C,0)))</f>
        <v>Electrification</v>
      </c>
      <c r="K692" s="76" t="str">
        <f>IF(ISBLANK(INDEX('Policy Characteristics'!E:E,MATCH($C692,'Policy Characteristics'!$C:$C,0))),"",INDEX('Policy Characteristics'!E:E,MATCH($C692,'Policy Characteristics'!$C:$C,0)))</f>
        <v>indst shift to electricity</v>
      </c>
      <c r="L692" s="205">
        <f>IF(ISBLANK(INDEX('Policy Characteristics'!F:F,MATCH($C692,'Policy Characteristics'!$C:$C,0))),"",INDEX('Policy Characteristics'!F:F,MATCH($C692,'Policy Characteristics'!$C:$C,0)))</f>
        <v>0</v>
      </c>
      <c r="M692" s="205">
        <f>IF(ISBLANK(INDEX('Policy Characteristics'!G:G,MATCH($C692,'Policy Characteristics'!$C:$C,0))),"",INDEX('Policy Characteristics'!G:G,MATCH($C692,'Policy Characteristics'!$C:$C,0)))</f>
        <v>1</v>
      </c>
      <c r="N692" s="205">
        <f>IF(ISBLANK(INDEX('Policy Characteristics'!H:H,MATCH($C692,'Policy Characteristics'!$C:$C,0))),"",INDEX('Policy Characteristics'!H:H,MATCH($C692,'Policy Characteristics'!$C:$C,0)))</f>
        <v>0.01</v>
      </c>
      <c r="O692" s="76" t="str">
        <f>IF(ISBLANK(INDEX('Policy Characteristics'!I:I,MATCH($C692,'Policy Characteristics'!$C:$C,0))),"",INDEX('Policy Characteristics'!I:I,MATCH($C692,'Policy Characteristics'!$C:$C,0)))</f>
        <v>% of fuel shifted</v>
      </c>
      <c r="P692" s="76" t="str">
        <f>IF(ISBLANK(INDEX('Policy Characteristics'!J:J,MATCH($C692,'Policy Characteristics'!$C:$C,0))),"",INDEX('Policy Characteristics'!J:J,MATCH($C692,'Policy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692" s="76" t="str">
        <f>IF(ISBLANK(INDEX('Policy Characteristics'!K:K,MATCH($C692,'Policy Characteristics'!$C:$C,0))),"",INDEX('Policy Characteristics'!K:K,MATCH($C692,'Policy Characteristics'!$C:$C,0)))</f>
        <v>industry-ag-main.html#fuel-switching</v>
      </c>
      <c r="R692" s="76" t="str">
        <f>IF(ISBLANK(INDEX('Policy Characteristics'!L:L,MATCH($C692,'Policy Characteristics'!$C:$C,0))),"",INDEX('Policy Characteristics'!L:L,MATCH($C692,'Policy Characteristics'!$C:$C,0)))</f>
        <v>industry-elec-and-hydrogen.html</v>
      </c>
    </row>
    <row r="693" spans="1:18" x14ac:dyDescent="0.25">
      <c r="A693" s="76" t="str">
        <f>IF(ISBLANK(INDEX('Policy Characteristics'!A:A,MATCH($C693,'Policy Characteristics'!$C:$C,0))),"",INDEX('Policy Characteristics'!A:A,MATCH($C693,'Policy Characteristics'!$C:$C,0)))</f>
        <v>Industry</v>
      </c>
      <c r="B693" s="200" t="str">
        <f>IF(ISBLANK(INDEX('Policy Characteristics'!B:B,MATCH($C693,'Policy Characteristics'!$C:$C,0))),"",INDEX('Policy Characteristics'!B:B,MATCH($C693,'Policy Characteristics'!$C:$C,0)))</f>
        <v>Electrification</v>
      </c>
      <c r="C693" s="76" t="str">
        <f t="shared" si="27"/>
        <v>Fraction of Eligible Industrial Energy Use Shifted to Electricity</v>
      </c>
      <c r="D693" s="78" t="s">
        <v>1304</v>
      </c>
      <c r="E693" t="s">
        <v>1683</v>
      </c>
      <c r="F693" t="s">
        <v>1268</v>
      </c>
      <c r="G693" s="88" t="s">
        <v>1690</v>
      </c>
      <c r="H693" s="15">
        <v>1867</v>
      </c>
      <c r="I693" s="213" t="s">
        <v>43</v>
      </c>
      <c r="J693" s="202" t="str">
        <f>IF(ISBLANK(INDEX('Policy Characteristics'!D:D,MATCH($C693,'Policy Characteristics'!$C:$C,0))),"",INDEX('Policy Characteristics'!D:D,MATCH($C693,'Policy Characteristics'!$C:$C,0)))</f>
        <v>Electrification</v>
      </c>
      <c r="K693" s="76" t="str">
        <f>IF(ISBLANK(INDEX('Policy Characteristics'!E:E,MATCH($C693,'Policy Characteristics'!$C:$C,0))),"",INDEX('Policy Characteristics'!E:E,MATCH($C693,'Policy Characteristics'!$C:$C,0)))</f>
        <v>indst shift to electricity</v>
      </c>
      <c r="L693" s="205">
        <f>IF(ISBLANK(INDEX('Policy Characteristics'!F:F,MATCH($C693,'Policy Characteristics'!$C:$C,0))),"",INDEX('Policy Characteristics'!F:F,MATCH($C693,'Policy Characteristics'!$C:$C,0)))</f>
        <v>0</v>
      </c>
      <c r="M693" s="205">
        <f>IF(ISBLANK(INDEX('Policy Characteristics'!G:G,MATCH($C693,'Policy Characteristics'!$C:$C,0))),"",INDEX('Policy Characteristics'!G:G,MATCH($C693,'Policy Characteristics'!$C:$C,0)))</f>
        <v>1</v>
      </c>
      <c r="N693" s="205">
        <f>IF(ISBLANK(INDEX('Policy Characteristics'!H:H,MATCH($C693,'Policy Characteristics'!$C:$C,0))),"",INDEX('Policy Characteristics'!H:H,MATCH($C693,'Policy Characteristics'!$C:$C,0)))</f>
        <v>0.01</v>
      </c>
      <c r="O693" s="76" t="str">
        <f>IF(ISBLANK(INDEX('Policy Characteristics'!I:I,MATCH($C693,'Policy Characteristics'!$C:$C,0))),"",INDEX('Policy Characteristics'!I:I,MATCH($C693,'Policy Characteristics'!$C:$C,0)))</f>
        <v>% of fuel shifted</v>
      </c>
      <c r="P693" s="76" t="str">
        <f>IF(ISBLANK(INDEX('Policy Characteristics'!J:J,MATCH($C693,'Policy Characteristics'!$C:$C,0))),"",INDEX('Policy Characteristics'!J:J,MATCH($C693,'Policy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693" s="76" t="str">
        <f>IF(ISBLANK(INDEX('Policy Characteristics'!K:K,MATCH($C693,'Policy Characteristics'!$C:$C,0))),"",INDEX('Policy Characteristics'!K:K,MATCH($C693,'Policy Characteristics'!$C:$C,0)))</f>
        <v>industry-ag-main.html#fuel-switching</v>
      </c>
      <c r="R693" s="76" t="str">
        <f>IF(ISBLANK(INDEX('Policy Characteristics'!L:L,MATCH($C693,'Policy Characteristics'!$C:$C,0))),"",INDEX('Policy Characteristics'!L:L,MATCH($C693,'Policy Characteristics'!$C:$C,0)))</f>
        <v>industry-elec-and-hydrogen.html</v>
      </c>
    </row>
    <row r="694" spans="1:18" x14ac:dyDescent="0.25">
      <c r="A694" s="76" t="str">
        <f>IF(ISBLANK(INDEX('Policy Characteristics'!A:A,MATCH($C694,'Policy Characteristics'!$C:$C,0))),"",INDEX('Policy Characteristics'!A:A,MATCH($C694,'Policy Characteristics'!$C:$C,0)))</f>
        <v>Industry</v>
      </c>
      <c r="B694" s="200" t="str">
        <f>IF(ISBLANK(INDEX('Policy Characteristics'!B:B,MATCH($C694,'Policy Characteristics'!$C:$C,0))),"",INDEX('Policy Characteristics'!B:B,MATCH($C694,'Policy Characteristics'!$C:$C,0)))</f>
        <v>Electrification</v>
      </c>
      <c r="C694" s="76" t="str">
        <f t="shared" si="27"/>
        <v>Fraction of Eligible Industrial Energy Use Shifted to Electricity</v>
      </c>
      <c r="D694" s="78" t="s">
        <v>1304</v>
      </c>
      <c r="E694" t="s">
        <v>1684</v>
      </c>
      <c r="F694" t="s">
        <v>1268</v>
      </c>
      <c r="G694" s="88" t="s">
        <v>1691</v>
      </c>
      <c r="H694" s="15">
        <v>1868</v>
      </c>
      <c r="I694" s="213" t="s">
        <v>43</v>
      </c>
      <c r="J694" s="202" t="str">
        <f>IF(ISBLANK(INDEX('Policy Characteristics'!D:D,MATCH($C694,'Policy Characteristics'!$C:$C,0))),"",INDEX('Policy Characteristics'!D:D,MATCH($C694,'Policy Characteristics'!$C:$C,0)))</f>
        <v>Electrification</v>
      </c>
      <c r="K694" s="76" t="str">
        <f>IF(ISBLANK(INDEX('Policy Characteristics'!E:E,MATCH($C694,'Policy Characteristics'!$C:$C,0))),"",INDEX('Policy Characteristics'!E:E,MATCH($C694,'Policy Characteristics'!$C:$C,0)))</f>
        <v>indst shift to electricity</v>
      </c>
      <c r="L694" s="205">
        <f>IF(ISBLANK(INDEX('Policy Characteristics'!F:F,MATCH($C694,'Policy Characteristics'!$C:$C,0))),"",INDEX('Policy Characteristics'!F:F,MATCH($C694,'Policy Characteristics'!$C:$C,0)))</f>
        <v>0</v>
      </c>
      <c r="M694" s="205">
        <f>IF(ISBLANK(INDEX('Policy Characteristics'!G:G,MATCH($C694,'Policy Characteristics'!$C:$C,0))),"",INDEX('Policy Characteristics'!G:G,MATCH($C694,'Policy Characteristics'!$C:$C,0)))</f>
        <v>1</v>
      </c>
      <c r="N694" s="205">
        <f>IF(ISBLANK(INDEX('Policy Characteristics'!H:H,MATCH($C694,'Policy Characteristics'!$C:$C,0))),"",INDEX('Policy Characteristics'!H:H,MATCH($C694,'Policy Characteristics'!$C:$C,0)))</f>
        <v>0.01</v>
      </c>
      <c r="O694" s="76" t="str">
        <f>IF(ISBLANK(INDEX('Policy Characteristics'!I:I,MATCH($C694,'Policy Characteristics'!$C:$C,0))),"",INDEX('Policy Characteristics'!I:I,MATCH($C694,'Policy Characteristics'!$C:$C,0)))</f>
        <v>% of fuel shifted</v>
      </c>
      <c r="P694" s="76" t="str">
        <f>IF(ISBLANK(INDEX('Policy Characteristics'!J:J,MATCH($C694,'Policy Characteristics'!$C:$C,0))),"",INDEX('Policy Characteristics'!J:J,MATCH($C694,'Policy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694" s="76" t="str">
        <f>IF(ISBLANK(INDEX('Policy Characteristics'!K:K,MATCH($C694,'Policy Characteristics'!$C:$C,0))),"",INDEX('Policy Characteristics'!K:K,MATCH($C694,'Policy Characteristics'!$C:$C,0)))</f>
        <v>industry-ag-main.html#fuel-switching</v>
      </c>
      <c r="R694" s="76" t="str">
        <f>IF(ISBLANK(INDEX('Policy Characteristics'!L:L,MATCH($C694,'Policy Characteristics'!$C:$C,0))),"",INDEX('Policy Characteristics'!L:L,MATCH($C694,'Policy Characteristics'!$C:$C,0)))</f>
        <v>industry-elec-and-hydrogen.html</v>
      </c>
    </row>
    <row r="695" spans="1:18" x14ac:dyDescent="0.25">
      <c r="A695" s="76" t="str">
        <f>IF(ISBLANK(INDEX('Policy Characteristics'!A:A,MATCH($C695,'Policy Characteristics'!$C:$C,0))),"",INDEX('Policy Characteristics'!A:A,MATCH($C695,'Policy Characteristics'!$C:$C,0)))</f>
        <v>Industry</v>
      </c>
      <c r="B695" s="200" t="str">
        <f>IF(ISBLANK(INDEX('Policy Characteristics'!B:B,MATCH($C695,'Policy Characteristics'!$C:$C,0))),"",INDEX('Policy Characteristics'!B:B,MATCH($C695,'Policy Characteristics'!$C:$C,0)))</f>
        <v>Electrification</v>
      </c>
      <c r="C695" s="76" t="str">
        <f t="shared" si="27"/>
        <v>Fraction of Eligible Industrial Energy Use Shifted to Electricity</v>
      </c>
      <c r="D695" s="78" t="s">
        <v>1304</v>
      </c>
      <c r="E695" t="s">
        <v>1685</v>
      </c>
      <c r="F695" t="s">
        <v>1268</v>
      </c>
      <c r="G695" s="88" t="s">
        <v>1692</v>
      </c>
      <c r="H695" s="15">
        <v>1869</v>
      </c>
      <c r="I695" s="213" t="s">
        <v>43</v>
      </c>
      <c r="J695" s="202" t="str">
        <f>IF(ISBLANK(INDEX('Policy Characteristics'!D:D,MATCH($C695,'Policy Characteristics'!$C:$C,0))),"",INDEX('Policy Characteristics'!D:D,MATCH($C695,'Policy Characteristics'!$C:$C,0)))</f>
        <v>Electrification</v>
      </c>
      <c r="K695" s="76" t="str">
        <f>IF(ISBLANK(INDEX('Policy Characteristics'!E:E,MATCH($C695,'Policy Characteristics'!$C:$C,0))),"",INDEX('Policy Characteristics'!E:E,MATCH($C695,'Policy Characteristics'!$C:$C,0)))</f>
        <v>indst shift to electricity</v>
      </c>
      <c r="L695" s="205">
        <f>IF(ISBLANK(INDEX('Policy Characteristics'!F:F,MATCH($C695,'Policy Characteristics'!$C:$C,0))),"",INDEX('Policy Characteristics'!F:F,MATCH($C695,'Policy Characteristics'!$C:$C,0)))</f>
        <v>0</v>
      </c>
      <c r="M695" s="205">
        <f>IF(ISBLANK(INDEX('Policy Characteristics'!G:G,MATCH($C695,'Policy Characteristics'!$C:$C,0))),"",INDEX('Policy Characteristics'!G:G,MATCH($C695,'Policy Characteristics'!$C:$C,0)))</f>
        <v>1</v>
      </c>
      <c r="N695" s="205">
        <f>IF(ISBLANK(INDEX('Policy Characteristics'!H:H,MATCH($C695,'Policy Characteristics'!$C:$C,0))),"",INDEX('Policy Characteristics'!H:H,MATCH($C695,'Policy Characteristics'!$C:$C,0)))</f>
        <v>0.01</v>
      </c>
      <c r="O695" s="76" t="str">
        <f>IF(ISBLANK(INDEX('Policy Characteristics'!I:I,MATCH($C695,'Policy Characteristics'!$C:$C,0))),"",INDEX('Policy Characteristics'!I:I,MATCH($C695,'Policy Characteristics'!$C:$C,0)))</f>
        <v>% of fuel shifted</v>
      </c>
      <c r="P695" s="76" t="str">
        <f>IF(ISBLANK(INDEX('Policy Characteristics'!J:J,MATCH($C695,'Policy Characteristics'!$C:$C,0))),"",INDEX('Policy Characteristics'!J:J,MATCH($C695,'Policy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695" s="76" t="str">
        <f>IF(ISBLANK(INDEX('Policy Characteristics'!K:K,MATCH($C695,'Policy Characteristics'!$C:$C,0))),"",INDEX('Policy Characteristics'!K:K,MATCH($C695,'Policy Characteristics'!$C:$C,0)))</f>
        <v>industry-ag-main.html#fuel-switching</v>
      </c>
      <c r="R695" s="76" t="str">
        <f>IF(ISBLANK(INDEX('Policy Characteristics'!L:L,MATCH($C695,'Policy Characteristics'!$C:$C,0))),"",INDEX('Policy Characteristics'!L:L,MATCH($C695,'Policy Characteristics'!$C:$C,0)))</f>
        <v>industry-elec-and-hydrogen.html</v>
      </c>
    </row>
    <row r="696" spans="1:18" x14ac:dyDescent="0.25">
      <c r="A696" s="76" t="str">
        <f>IF(ISBLANK(INDEX('Policy Characteristics'!A:A,MATCH($C696,'Policy Characteristics'!$C:$C,0))),"",INDEX('Policy Characteristics'!A:A,MATCH($C696,'Policy Characteristics'!$C:$C,0)))</f>
        <v>Industry</v>
      </c>
      <c r="B696" s="200" t="str">
        <f>IF(ISBLANK(INDEX('Policy Characteristics'!B:B,MATCH($C696,'Policy Characteristics'!$C:$C,0))),"",INDEX('Policy Characteristics'!B:B,MATCH($C696,'Policy Characteristics'!$C:$C,0)))</f>
        <v>Electrification</v>
      </c>
      <c r="C696" s="76" t="str">
        <f t="shared" si="27"/>
        <v>Fraction of Eligible Industrial Energy Use Shifted to Electricity</v>
      </c>
      <c r="D696" s="78" t="s">
        <v>1304</v>
      </c>
      <c r="E696" t="s">
        <v>1686</v>
      </c>
      <c r="F696" t="s">
        <v>1268</v>
      </c>
      <c r="G696" s="88" t="s">
        <v>1693</v>
      </c>
      <c r="H696" s="15">
        <v>1870</v>
      </c>
      <c r="I696" s="213" t="s">
        <v>43</v>
      </c>
      <c r="J696" s="202" t="str">
        <f>IF(ISBLANK(INDEX('Policy Characteristics'!D:D,MATCH($C696,'Policy Characteristics'!$C:$C,0))),"",INDEX('Policy Characteristics'!D:D,MATCH($C696,'Policy Characteristics'!$C:$C,0)))</f>
        <v>Electrification</v>
      </c>
      <c r="K696" s="76" t="str">
        <f>IF(ISBLANK(INDEX('Policy Characteristics'!E:E,MATCH($C696,'Policy Characteristics'!$C:$C,0))),"",INDEX('Policy Characteristics'!E:E,MATCH($C696,'Policy Characteristics'!$C:$C,0)))</f>
        <v>indst shift to electricity</v>
      </c>
      <c r="L696" s="205">
        <f>IF(ISBLANK(INDEX('Policy Characteristics'!F:F,MATCH($C696,'Policy Characteristics'!$C:$C,0))),"",INDEX('Policy Characteristics'!F:F,MATCH($C696,'Policy Characteristics'!$C:$C,0)))</f>
        <v>0</v>
      </c>
      <c r="M696" s="205">
        <f>IF(ISBLANK(INDEX('Policy Characteristics'!G:G,MATCH($C696,'Policy Characteristics'!$C:$C,0))),"",INDEX('Policy Characteristics'!G:G,MATCH($C696,'Policy Characteristics'!$C:$C,0)))</f>
        <v>1</v>
      </c>
      <c r="N696" s="205">
        <f>IF(ISBLANK(INDEX('Policy Characteristics'!H:H,MATCH($C696,'Policy Characteristics'!$C:$C,0))),"",INDEX('Policy Characteristics'!H:H,MATCH($C696,'Policy Characteristics'!$C:$C,0)))</f>
        <v>0.01</v>
      </c>
      <c r="O696" s="76" t="str">
        <f>IF(ISBLANK(INDEX('Policy Characteristics'!I:I,MATCH($C696,'Policy Characteristics'!$C:$C,0))),"",INDEX('Policy Characteristics'!I:I,MATCH($C696,'Policy Characteristics'!$C:$C,0)))</f>
        <v>% of fuel shifted</v>
      </c>
      <c r="P696" s="76" t="str">
        <f>IF(ISBLANK(INDEX('Policy Characteristics'!J:J,MATCH($C696,'Policy Characteristics'!$C:$C,0))),"",INDEX('Policy Characteristics'!J:J,MATCH($C696,'Policy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696" s="76" t="str">
        <f>IF(ISBLANK(INDEX('Policy Characteristics'!K:K,MATCH($C696,'Policy Characteristics'!$C:$C,0))),"",INDEX('Policy Characteristics'!K:K,MATCH($C696,'Policy Characteristics'!$C:$C,0)))</f>
        <v>industry-ag-main.html#fuel-switching</v>
      </c>
      <c r="R696" s="76" t="str">
        <f>IF(ISBLANK(INDEX('Policy Characteristics'!L:L,MATCH($C696,'Policy Characteristics'!$C:$C,0))),"",INDEX('Policy Characteristics'!L:L,MATCH($C696,'Policy Characteristics'!$C:$C,0)))</f>
        <v>industry-elec-and-hydrogen.html</v>
      </c>
    </row>
    <row r="697" spans="1:18" x14ac:dyDescent="0.25">
      <c r="A697" s="76" t="str">
        <f>IF(ISBLANK(INDEX('Policy Characteristics'!A:A,MATCH($C697,'Policy Characteristics'!$C:$C,0))),"",INDEX('Policy Characteristics'!A:A,MATCH($C697,'Policy Characteristics'!$C:$C,0)))</f>
        <v>Industry</v>
      </c>
      <c r="B697" s="200" t="str">
        <f>IF(ISBLANK(INDEX('Policy Characteristics'!B:B,MATCH($C697,'Policy Characteristics'!$C:$C,0))),"",INDEX('Policy Characteristics'!B:B,MATCH($C697,'Policy Characteristics'!$C:$C,0)))</f>
        <v>Electrification</v>
      </c>
      <c r="C697" s="76" t="str">
        <f t="shared" si="27"/>
        <v>Fraction of Eligible Industrial Energy Use Shifted to Electricity</v>
      </c>
      <c r="D697" s="78" t="s">
        <v>1304</v>
      </c>
      <c r="E697" t="s">
        <v>1687</v>
      </c>
      <c r="F697" t="s">
        <v>1268</v>
      </c>
      <c r="G697" s="88" t="s">
        <v>1694</v>
      </c>
      <c r="H697" s="15">
        <v>1871</v>
      </c>
      <c r="I697" s="213" t="s">
        <v>43</v>
      </c>
      <c r="J697" s="202" t="str">
        <f>IF(ISBLANK(INDEX('Policy Characteristics'!D:D,MATCH($C697,'Policy Characteristics'!$C:$C,0))),"",INDEX('Policy Characteristics'!D:D,MATCH($C697,'Policy Characteristics'!$C:$C,0)))</f>
        <v>Electrification</v>
      </c>
      <c r="K697" s="76" t="str">
        <f>IF(ISBLANK(INDEX('Policy Characteristics'!E:E,MATCH($C697,'Policy Characteristics'!$C:$C,0))),"",INDEX('Policy Characteristics'!E:E,MATCH($C697,'Policy Characteristics'!$C:$C,0)))</f>
        <v>indst shift to electricity</v>
      </c>
      <c r="L697" s="205">
        <f>IF(ISBLANK(INDEX('Policy Characteristics'!F:F,MATCH($C697,'Policy Characteristics'!$C:$C,0))),"",INDEX('Policy Characteristics'!F:F,MATCH($C697,'Policy Characteristics'!$C:$C,0)))</f>
        <v>0</v>
      </c>
      <c r="M697" s="205">
        <f>IF(ISBLANK(INDEX('Policy Characteristics'!G:G,MATCH($C697,'Policy Characteristics'!$C:$C,0))),"",INDEX('Policy Characteristics'!G:G,MATCH($C697,'Policy Characteristics'!$C:$C,0)))</f>
        <v>1</v>
      </c>
      <c r="N697" s="205">
        <f>IF(ISBLANK(INDEX('Policy Characteristics'!H:H,MATCH($C697,'Policy Characteristics'!$C:$C,0))),"",INDEX('Policy Characteristics'!H:H,MATCH($C697,'Policy Characteristics'!$C:$C,0)))</f>
        <v>0.01</v>
      </c>
      <c r="O697" s="76" t="str">
        <f>IF(ISBLANK(INDEX('Policy Characteristics'!I:I,MATCH($C697,'Policy Characteristics'!$C:$C,0))),"",INDEX('Policy Characteristics'!I:I,MATCH($C697,'Policy Characteristics'!$C:$C,0)))</f>
        <v>% of fuel shifted</v>
      </c>
      <c r="P697" s="76" t="str">
        <f>IF(ISBLANK(INDEX('Policy Characteristics'!J:J,MATCH($C697,'Policy Characteristics'!$C:$C,0))),"",INDEX('Policy Characteristics'!J:J,MATCH($C697,'Policy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697" s="76" t="str">
        <f>IF(ISBLANK(INDEX('Policy Characteristics'!K:K,MATCH($C697,'Policy Characteristics'!$C:$C,0))),"",INDEX('Policy Characteristics'!K:K,MATCH($C697,'Policy Characteristics'!$C:$C,0)))</f>
        <v>industry-ag-main.html#fuel-switching</v>
      </c>
      <c r="R697" s="76" t="str">
        <f>IF(ISBLANK(INDEX('Policy Characteristics'!L:L,MATCH($C697,'Policy Characteristics'!$C:$C,0))),"",INDEX('Policy Characteristics'!L:L,MATCH($C697,'Policy Characteristics'!$C:$C,0)))</f>
        <v>industry-elec-and-hydrogen.html</v>
      </c>
    </row>
    <row r="698" spans="1:18" x14ac:dyDescent="0.25">
      <c r="A698" s="76" t="str">
        <f>IF(ISBLANK(INDEX('Policy Characteristics'!A:A,MATCH($C698,'Policy Characteristics'!$C:$C,0))),"",INDEX('Policy Characteristics'!A:A,MATCH($C698,'Policy Characteristics'!$C:$C,0)))</f>
        <v>Industry</v>
      </c>
      <c r="B698" s="200" t="str">
        <f>IF(ISBLANK(INDEX('Policy Characteristics'!B:B,MATCH($C698,'Policy Characteristics'!$C:$C,0))),"",INDEX('Policy Characteristics'!B:B,MATCH($C698,'Policy Characteristics'!$C:$C,0)))</f>
        <v>Electrification</v>
      </c>
      <c r="C698" s="76" t="str">
        <f t="shared" si="27"/>
        <v>Fraction of Eligible Industrial Energy Use Shifted to Electricity</v>
      </c>
      <c r="D698" s="78" t="s">
        <v>1304</v>
      </c>
      <c r="E698" t="s">
        <v>1688</v>
      </c>
      <c r="F698" t="s">
        <v>1268</v>
      </c>
      <c r="G698" s="88" t="s">
        <v>1695</v>
      </c>
      <c r="H698" s="15">
        <v>1872</v>
      </c>
      <c r="I698" s="213" t="s">
        <v>43</v>
      </c>
      <c r="J698" s="202" t="str">
        <f>IF(ISBLANK(INDEX('Policy Characteristics'!D:D,MATCH($C698,'Policy Characteristics'!$C:$C,0))),"",INDEX('Policy Characteristics'!D:D,MATCH($C698,'Policy Characteristics'!$C:$C,0)))</f>
        <v>Electrification</v>
      </c>
      <c r="K698" s="76" t="str">
        <f>IF(ISBLANK(INDEX('Policy Characteristics'!E:E,MATCH($C698,'Policy Characteristics'!$C:$C,0))),"",INDEX('Policy Characteristics'!E:E,MATCH($C698,'Policy Characteristics'!$C:$C,0)))</f>
        <v>indst shift to electricity</v>
      </c>
      <c r="L698" s="205">
        <f>IF(ISBLANK(INDEX('Policy Characteristics'!F:F,MATCH($C698,'Policy Characteristics'!$C:$C,0))),"",INDEX('Policy Characteristics'!F:F,MATCH($C698,'Policy Characteristics'!$C:$C,0)))</f>
        <v>0</v>
      </c>
      <c r="M698" s="205">
        <f>IF(ISBLANK(INDEX('Policy Characteristics'!G:G,MATCH($C698,'Policy Characteristics'!$C:$C,0))),"",INDEX('Policy Characteristics'!G:G,MATCH($C698,'Policy Characteristics'!$C:$C,0)))</f>
        <v>1</v>
      </c>
      <c r="N698" s="205">
        <f>IF(ISBLANK(INDEX('Policy Characteristics'!H:H,MATCH($C698,'Policy Characteristics'!$C:$C,0))),"",INDEX('Policy Characteristics'!H:H,MATCH($C698,'Policy Characteristics'!$C:$C,0)))</f>
        <v>0.01</v>
      </c>
      <c r="O698" s="76" t="str">
        <f>IF(ISBLANK(INDEX('Policy Characteristics'!I:I,MATCH($C698,'Policy Characteristics'!$C:$C,0))),"",INDEX('Policy Characteristics'!I:I,MATCH($C698,'Policy Characteristics'!$C:$C,0)))</f>
        <v>% of fuel shifted</v>
      </c>
      <c r="P698" s="76" t="str">
        <f>IF(ISBLANK(INDEX('Policy Characteristics'!J:J,MATCH($C698,'Policy Characteristics'!$C:$C,0))),"",INDEX('Policy Characteristics'!J:J,MATCH($C698,'Policy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698" s="76" t="str">
        <f>IF(ISBLANK(INDEX('Policy Characteristics'!K:K,MATCH($C698,'Policy Characteristics'!$C:$C,0))),"",INDEX('Policy Characteristics'!K:K,MATCH($C698,'Policy Characteristics'!$C:$C,0)))</f>
        <v>industry-ag-main.html#fuel-switching</v>
      </c>
      <c r="R698" s="76" t="str">
        <f>IF(ISBLANK(INDEX('Policy Characteristics'!L:L,MATCH($C698,'Policy Characteristics'!$C:$C,0))),"",INDEX('Policy Characteristics'!L:L,MATCH($C698,'Policy Characteristics'!$C:$C,0)))</f>
        <v>industry-elec-and-hydrogen.html</v>
      </c>
    </row>
    <row r="699" spans="1:18" x14ac:dyDescent="0.25">
      <c r="A699" s="76" t="str">
        <f>IF(ISBLANK(INDEX('Policy Characteristics'!A:A,MATCH($C699,'Policy Characteristics'!$C:$C,0))),"",INDEX('Policy Characteristics'!A:A,MATCH($C699,'Policy Characteristics'!$C:$C,0)))</f>
        <v>Industry</v>
      </c>
      <c r="B699" s="200" t="str">
        <f>IF(ISBLANK(INDEX('Policy Characteristics'!B:B,MATCH($C699,'Policy Characteristics'!$C:$C,0))),"",INDEX('Policy Characteristics'!B:B,MATCH($C699,'Policy Characteristics'!$C:$C,0)))</f>
        <v>Electrification</v>
      </c>
      <c r="C699" s="76" t="str">
        <f t="shared" si="27"/>
        <v>Fraction of Eligible Industrial Energy Use Shifted to Electricity</v>
      </c>
      <c r="D699" s="78" t="s">
        <v>1304</v>
      </c>
      <c r="E699" t="s">
        <v>1824</v>
      </c>
      <c r="F699" t="s">
        <v>1268</v>
      </c>
      <c r="G699" s="88" t="s">
        <v>1824</v>
      </c>
      <c r="H699" s="15">
        <v>1873</v>
      </c>
      <c r="I699" s="213" t="s">
        <v>43</v>
      </c>
      <c r="J699" s="202" t="str">
        <f>IF(ISBLANK(INDEX('Policy Characteristics'!D:D,MATCH($C699,'Policy Characteristics'!$C:$C,0))),"",INDEX('Policy Characteristics'!D:D,MATCH($C699,'Policy Characteristics'!$C:$C,0)))</f>
        <v>Electrification</v>
      </c>
      <c r="K699" s="76" t="str">
        <f>IF(ISBLANK(INDEX('Policy Characteristics'!E:E,MATCH($C699,'Policy Characteristics'!$C:$C,0))),"",INDEX('Policy Characteristics'!E:E,MATCH($C699,'Policy Characteristics'!$C:$C,0)))</f>
        <v>indst shift to electricity</v>
      </c>
      <c r="L699" s="205">
        <f>IF(ISBLANK(INDEX('Policy Characteristics'!F:F,MATCH($C699,'Policy Characteristics'!$C:$C,0))),"",INDEX('Policy Characteristics'!F:F,MATCH($C699,'Policy Characteristics'!$C:$C,0)))</f>
        <v>0</v>
      </c>
      <c r="M699" s="205">
        <f>IF(ISBLANK(INDEX('Policy Characteristics'!G:G,MATCH($C699,'Policy Characteristics'!$C:$C,0))),"",INDEX('Policy Characteristics'!G:G,MATCH($C699,'Policy Characteristics'!$C:$C,0)))</f>
        <v>1</v>
      </c>
      <c r="N699" s="205">
        <f>IF(ISBLANK(INDEX('Policy Characteristics'!H:H,MATCH($C699,'Policy Characteristics'!$C:$C,0))),"",INDEX('Policy Characteristics'!H:H,MATCH($C699,'Policy Characteristics'!$C:$C,0)))</f>
        <v>0.01</v>
      </c>
      <c r="O699" s="76" t="str">
        <f>IF(ISBLANK(INDEX('Policy Characteristics'!I:I,MATCH($C699,'Policy Characteristics'!$C:$C,0))),"",INDEX('Policy Characteristics'!I:I,MATCH($C699,'Policy Characteristics'!$C:$C,0)))</f>
        <v>% of fuel shifted</v>
      </c>
      <c r="P699" s="76" t="str">
        <f>IF(ISBLANK(INDEX('Policy Characteristics'!J:J,MATCH($C699,'Policy Characteristics'!$C:$C,0))),"",INDEX('Policy Characteristics'!J:J,MATCH($C699,'Policy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699" s="76" t="str">
        <f>IF(ISBLANK(INDEX('Policy Characteristics'!K:K,MATCH($C699,'Policy Characteristics'!$C:$C,0))),"",INDEX('Policy Characteristics'!K:K,MATCH($C699,'Policy Characteristics'!$C:$C,0)))</f>
        <v>industry-ag-main.html#fuel-switching</v>
      </c>
      <c r="R699" s="76" t="str">
        <f>IF(ISBLANK(INDEX('Policy Characteristics'!L:L,MATCH($C699,'Policy Characteristics'!$C:$C,0))),"",INDEX('Policy Characteristics'!L:L,MATCH($C699,'Policy Characteristics'!$C:$C,0)))</f>
        <v>industry-elec-and-hydrogen.html</v>
      </c>
    </row>
    <row r="700" spans="1:18" x14ac:dyDescent="0.25">
      <c r="A700" s="76" t="str">
        <f>IF(ISBLANK(INDEX('Policy Characteristics'!A:A,MATCH($C700,'Policy Characteristics'!$C:$C,0))),"",INDEX('Policy Characteristics'!A:A,MATCH($C700,'Policy Characteristics'!$C:$C,0)))</f>
        <v>Industry</v>
      </c>
      <c r="B700" s="200" t="str">
        <f>IF(ISBLANK(INDEX('Policy Characteristics'!B:B,MATCH($C700,'Policy Characteristics'!$C:$C,0))),"",INDEX('Policy Characteristics'!B:B,MATCH($C700,'Policy Characteristics'!$C:$C,0)))</f>
        <v>Electrification</v>
      </c>
      <c r="C700" s="76" t="str">
        <f t="shared" si="27"/>
        <v>Fraction of Eligible Industrial Energy Use Shifted to Electricity</v>
      </c>
      <c r="D700" s="78" t="s">
        <v>1305</v>
      </c>
      <c r="E700" t="s">
        <v>1682</v>
      </c>
      <c r="F700" t="s">
        <v>1269</v>
      </c>
      <c r="G700" s="88" t="s">
        <v>1689</v>
      </c>
      <c r="H700" s="15">
        <v>1874</v>
      </c>
      <c r="I700" s="213" t="s">
        <v>43</v>
      </c>
      <c r="J700" s="202" t="str">
        <f>IF(ISBLANK(INDEX('Policy Characteristics'!D:D,MATCH($C700,'Policy Characteristics'!$C:$C,0))),"",INDEX('Policy Characteristics'!D:D,MATCH($C700,'Policy Characteristics'!$C:$C,0)))</f>
        <v>Electrification</v>
      </c>
      <c r="K700" s="76" t="str">
        <f>IF(ISBLANK(INDEX('Policy Characteristics'!E:E,MATCH($C700,'Policy Characteristics'!$C:$C,0))),"",INDEX('Policy Characteristics'!E:E,MATCH($C700,'Policy Characteristics'!$C:$C,0)))</f>
        <v>indst shift to electricity</v>
      </c>
      <c r="L700" s="205">
        <f>IF(ISBLANK(INDEX('Policy Characteristics'!F:F,MATCH($C700,'Policy Characteristics'!$C:$C,0))),"",INDEX('Policy Characteristics'!F:F,MATCH($C700,'Policy Characteristics'!$C:$C,0)))</f>
        <v>0</v>
      </c>
      <c r="M700" s="205">
        <f>IF(ISBLANK(INDEX('Policy Characteristics'!G:G,MATCH($C700,'Policy Characteristics'!$C:$C,0))),"",INDEX('Policy Characteristics'!G:G,MATCH($C700,'Policy Characteristics'!$C:$C,0)))</f>
        <v>1</v>
      </c>
      <c r="N700" s="205">
        <f>IF(ISBLANK(INDEX('Policy Characteristics'!H:H,MATCH($C700,'Policy Characteristics'!$C:$C,0))),"",INDEX('Policy Characteristics'!H:H,MATCH($C700,'Policy Characteristics'!$C:$C,0)))</f>
        <v>0.01</v>
      </c>
      <c r="O700" s="76" t="str">
        <f>IF(ISBLANK(INDEX('Policy Characteristics'!I:I,MATCH($C700,'Policy Characteristics'!$C:$C,0))),"",INDEX('Policy Characteristics'!I:I,MATCH($C700,'Policy Characteristics'!$C:$C,0)))</f>
        <v>% of fuel shifted</v>
      </c>
      <c r="P700" s="76" t="str">
        <f>IF(ISBLANK(INDEX('Policy Characteristics'!J:J,MATCH($C700,'Policy Characteristics'!$C:$C,0))),"",INDEX('Policy Characteristics'!J:J,MATCH($C700,'Policy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700" s="76" t="str">
        <f>IF(ISBLANK(INDEX('Policy Characteristics'!K:K,MATCH($C700,'Policy Characteristics'!$C:$C,0))),"",INDEX('Policy Characteristics'!K:K,MATCH($C700,'Policy Characteristics'!$C:$C,0)))</f>
        <v>industry-ag-main.html#fuel-switching</v>
      </c>
      <c r="R700" s="76" t="str">
        <f>IF(ISBLANK(INDEX('Policy Characteristics'!L:L,MATCH($C700,'Policy Characteristics'!$C:$C,0))),"",INDEX('Policy Characteristics'!L:L,MATCH($C700,'Policy Characteristics'!$C:$C,0)))</f>
        <v>industry-elec-and-hydrogen.html</v>
      </c>
    </row>
    <row r="701" spans="1:18" x14ac:dyDescent="0.25">
      <c r="A701" s="76" t="str">
        <f>IF(ISBLANK(INDEX('Policy Characteristics'!A:A,MATCH($C701,'Policy Characteristics'!$C:$C,0))),"",INDEX('Policy Characteristics'!A:A,MATCH($C701,'Policy Characteristics'!$C:$C,0)))</f>
        <v>Industry</v>
      </c>
      <c r="B701" s="200" t="str">
        <f>IF(ISBLANK(INDEX('Policy Characteristics'!B:B,MATCH($C701,'Policy Characteristics'!$C:$C,0))),"",INDEX('Policy Characteristics'!B:B,MATCH($C701,'Policy Characteristics'!$C:$C,0)))</f>
        <v>Electrification</v>
      </c>
      <c r="C701" s="76" t="str">
        <f t="shared" si="27"/>
        <v>Fraction of Eligible Industrial Energy Use Shifted to Electricity</v>
      </c>
      <c r="D701" s="78" t="s">
        <v>1305</v>
      </c>
      <c r="E701" t="s">
        <v>1683</v>
      </c>
      <c r="F701" t="s">
        <v>1269</v>
      </c>
      <c r="G701" s="88" t="s">
        <v>1690</v>
      </c>
      <c r="H701" s="15">
        <v>1875</v>
      </c>
      <c r="I701" s="213" t="s">
        <v>43</v>
      </c>
      <c r="J701" s="202" t="str">
        <f>IF(ISBLANK(INDEX('Policy Characteristics'!D:D,MATCH($C701,'Policy Characteristics'!$C:$C,0))),"",INDEX('Policy Characteristics'!D:D,MATCH($C701,'Policy Characteristics'!$C:$C,0)))</f>
        <v>Electrification</v>
      </c>
      <c r="K701" s="76" t="str">
        <f>IF(ISBLANK(INDEX('Policy Characteristics'!E:E,MATCH($C701,'Policy Characteristics'!$C:$C,0))),"",INDEX('Policy Characteristics'!E:E,MATCH($C701,'Policy Characteristics'!$C:$C,0)))</f>
        <v>indst shift to electricity</v>
      </c>
      <c r="L701" s="205">
        <f>IF(ISBLANK(INDEX('Policy Characteristics'!F:F,MATCH($C701,'Policy Characteristics'!$C:$C,0))),"",INDEX('Policy Characteristics'!F:F,MATCH($C701,'Policy Characteristics'!$C:$C,0)))</f>
        <v>0</v>
      </c>
      <c r="M701" s="205">
        <f>IF(ISBLANK(INDEX('Policy Characteristics'!G:G,MATCH($C701,'Policy Characteristics'!$C:$C,0))),"",INDEX('Policy Characteristics'!G:G,MATCH($C701,'Policy Characteristics'!$C:$C,0)))</f>
        <v>1</v>
      </c>
      <c r="N701" s="205">
        <f>IF(ISBLANK(INDEX('Policy Characteristics'!H:H,MATCH($C701,'Policy Characteristics'!$C:$C,0))),"",INDEX('Policy Characteristics'!H:H,MATCH($C701,'Policy Characteristics'!$C:$C,0)))</f>
        <v>0.01</v>
      </c>
      <c r="O701" s="76" t="str">
        <f>IF(ISBLANK(INDEX('Policy Characteristics'!I:I,MATCH($C701,'Policy Characteristics'!$C:$C,0))),"",INDEX('Policy Characteristics'!I:I,MATCH($C701,'Policy Characteristics'!$C:$C,0)))</f>
        <v>% of fuel shifted</v>
      </c>
      <c r="P701" s="76" t="str">
        <f>IF(ISBLANK(INDEX('Policy Characteristics'!J:J,MATCH($C701,'Policy Characteristics'!$C:$C,0))),"",INDEX('Policy Characteristics'!J:J,MATCH($C701,'Policy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701" s="76" t="str">
        <f>IF(ISBLANK(INDEX('Policy Characteristics'!K:K,MATCH($C701,'Policy Characteristics'!$C:$C,0))),"",INDEX('Policy Characteristics'!K:K,MATCH($C701,'Policy Characteristics'!$C:$C,0)))</f>
        <v>industry-ag-main.html#fuel-switching</v>
      </c>
      <c r="R701" s="76" t="str">
        <f>IF(ISBLANK(INDEX('Policy Characteristics'!L:L,MATCH($C701,'Policy Characteristics'!$C:$C,0))),"",INDEX('Policy Characteristics'!L:L,MATCH($C701,'Policy Characteristics'!$C:$C,0)))</f>
        <v>industry-elec-and-hydrogen.html</v>
      </c>
    </row>
    <row r="702" spans="1:18" x14ac:dyDescent="0.25">
      <c r="A702" s="76" t="str">
        <f>IF(ISBLANK(INDEX('Policy Characteristics'!A:A,MATCH($C702,'Policy Characteristics'!$C:$C,0))),"",INDEX('Policy Characteristics'!A:A,MATCH($C702,'Policy Characteristics'!$C:$C,0)))</f>
        <v>Industry</v>
      </c>
      <c r="B702" s="200" t="str">
        <f>IF(ISBLANK(INDEX('Policy Characteristics'!B:B,MATCH($C702,'Policy Characteristics'!$C:$C,0))),"",INDEX('Policy Characteristics'!B:B,MATCH($C702,'Policy Characteristics'!$C:$C,0)))</f>
        <v>Electrification</v>
      </c>
      <c r="C702" s="76" t="str">
        <f t="shared" si="27"/>
        <v>Fraction of Eligible Industrial Energy Use Shifted to Electricity</v>
      </c>
      <c r="D702" s="78" t="s">
        <v>1305</v>
      </c>
      <c r="E702" t="s">
        <v>1684</v>
      </c>
      <c r="F702" t="s">
        <v>1269</v>
      </c>
      <c r="G702" s="88" t="s">
        <v>1691</v>
      </c>
      <c r="H702" s="15">
        <v>1876</v>
      </c>
      <c r="I702" s="213" t="s">
        <v>43</v>
      </c>
      <c r="J702" s="202" t="str">
        <f>IF(ISBLANK(INDEX('Policy Characteristics'!D:D,MATCH($C702,'Policy Characteristics'!$C:$C,0))),"",INDEX('Policy Characteristics'!D:D,MATCH($C702,'Policy Characteristics'!$C:$C,0)))</f>
        <v>Electrification</v>
      </c>
      <c r="K702" s="76" t="str">
        <f>IF(ISBLANK(INDEX('Policy Characteristics'!E:E,MATCH($C702,'Policy Characteristics'!$C:$C,0))),"",INDEX('Policy Characteristics'!E:E,MATCH($C702,'Policy Characteristics'!$C:$C,0)))</f>
        <v>indst shift to electricity</v>
      </c>
      <c r="L702" s="205">
        <f>IF(ISBLANK(INDEX('Policy Characteristics'!F:F,MATCH($C702,'Policy Characteristics'!$C:$C,0))),"",INDEX('Policy Characteristics'!F:F,MATCH($C702,'Policy Characteristics'!$C:$C,0)))</f>
        <v>0</v>
      </c>
      <c r="M702" s="205">
        <f>IF(ISBLANK(INDEX('Policy Characteristics'!G:G,MATCH($C702,'Policy Characteristics'!$C:$C,0))),"",INDEX('Policy Characteristics'!G:G,MATCH($C702,'Policy Characteristics'!$C:$C,0)))</f>
        <v>1</v>
      </c>
      <c r="N702" s="205">
        <f>IF(ISBLANK(INDEX('Policy Characteristics'!H:H,MATCH($C702,'Policy Characteristics'!$C:$C,0))),"",INDEX('Policy Characteristics'!H:H,MATCH($C702,'Policy Characteristics'!$C:$C,0)))</f>
        <v>0.01</v>
      </c>
      <c r="O702" s="76" t="str">
        <f>IF(ISBLANK(INDEX('Policy Characteristics'!I:I,MATCH($C702,'Policy Characteristics'!$C:$C,0))),"",INDEX('Policy Characteristics'!I:I,MATCH($C702,'Policy Characteristics'!$C:$C,0)))</f>
        <v>% of fuel shifted</v>
      </c>
      <c r="P702" s="76" t="str">
        <f>IF(ISBLANK(INDEX('Policy Characteristics'!J:J,MATCH($C702,'Policy Characteristics'!$C:$C,0))),"",INDEX('Policy Characteristics'!J:J,MATCH($C702,'Policy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702" s="76" t="str">
        <f>IF(ISBLANK(INDEX('Policy Characteristics'!K:K,MATCH($C702,'Policy Characteristics'!$C:$C,0))),"",INDEX('Policy Characteristics'!K:K,MATCH($C702,'Policy Characteristics'!$C:$C,0)))</f>
        <v>industry-ag-main.html#fuel-switching</v>
      </c>
      <c r="R702" s="76" t="str">
        <f>IF(ISBLANK(INDEX('Policy Characteristics'!L:L,MATCH($C702,'Policy Characteristics'!$C:$C,0))),"",INDEX('Policy Characteristics'!L:L,MATCH($C702,'Policy Characteristics'!$C:$C,0)))</f>
        <v>industry-elec-and-hydrogen.html</v>
      </c>
    </row>
    <row r="703" spans="1:18" x14ac:dyDescent="0.25">
      <c r="A703" s="76" t="str">
        <f>IF(ISBLANK(INDEX('Policy Characteristics'!A:A,MATCH($C703,'Policy Characteristics'!$C:$C,0))),"",INDEX('Policy Characteristics'!A:A,MATCH($C703,'Policy Characteristics'!$C:$C,0)))</f>
        <v>Industry</v>
      </c>
      <c r="B703" s="200" t="str">
        <f>IF(ISBLANK(INDEX('Policy Characteristics'!B:B,MATCH($C703,'Policy Characteristics'!$C:$C,0))),"",INDEX('Policy Characteristics'!B:B,MATCH($C703,'Policy Characteristics'!$C:$C,0)))</f>
        <v>Electrification</v>
      </c>
      <c r="C703" s="76" t="str">
        <f t="shared" si="27"/>
        <v>Fraction of Eligible Industrial Energy Use Shifted to Electricity</v>
      </c>
      <c r="D703" s="78" t="s">
        <v>1305</v>
      </c>
      <c r="E703" t="s">
        <v>1685</v>
      </c>
      <c r="F703" t="s">
        <v>1269</v>
      </c>
      <c r="G703" s="88" t="s">
        <v>1692</v>
      </c>
      <c r="H703" s="15">
        <v>1877</v>
      </c>
      <c r="I703" s="213" t="s">
        <v>43</v>
      </c>
      <c r="J703" s="202" t="str">
        <f>IF(ISBLANK(INDEX('Policy Characteristics'!D:D,MATCH($C703,'Policy Characteristics'!$C:$C,0))),"",INDEX('Policy Characteristics'!D:D,MATCH($C703,'Policy Characteristics'!$C:$C,0)))</f>
        <v>Electrification</v>
      </c>
      <c r="K703" s="76" t="str">
        <f>IF(ISBLANK(INDEX('Policy Characteristics'!E:E,MATCH($C703,'Policy Characteristics'!$C:$C,0))),"",INDEX('Policy Characteristics'!E:E,MATCH($C703,'Policy Characteristics'!$C:$C,0)))</f>
        <v>indst shift to electricity</v>
      </c>
      <c r="L703" s="205">
        <f>IF(ISBLANK(INDEX('Policy Characteristics'!F:F,MATCH($C703,'Policy Characteristics'!$C:$C,0))),"",INDEX('Policy Characteristics'!F:F,MATCH($C703,'Policy Characteristics'!$C:$C,0)))</f>
        <v>0</v>
      </c>
      <c r="M703" s="205">
        <f>IF(ISBLANK(INDEX('Policy Characteristics'!G:G,MATCH($C703,'Policy Characteristics'!$C:$C,0))),"",INDEX('Policy Characteristics'!G:G,MATCH($C703,'Policy Characteristics'!$C:$C,0)))</f>
        <v>1</v>
      </c>
      <c r="N703" s="205">
        <f>IF(ISBLANK(INDEX('Policy Characteristics'!H:H,MATCH($C703,'Policy Characteristics'!$C:$C,0))),"",INDEX('Policy Characteristics'!H:H,MATCH($C703,'Policy Characteristics'!$C:$C,0)))</f>
        <v>0.01</v>
      </c>
      <c r="O703" s="76" t="str">
        <f>IF(ISBLANK(INDEX('Policy Characteristics'!I:I,MATCH($C703,'Policy Characteristics'!$C:$C,0))),"",INDEX('Policy Characteristics'!I:I,MATCH($C703,'Policy Characteristics'!$C:$C,0)))</f>
        <v>% of fuel shifted</v>
      </c>
      <c r="P703" s="76" t="str">
        <f>IF(ISBLANK(INDEX('Policy Characteristics'!J:J,MATCH($C703,'Policy Characteristics'!$C:$C,0))),"",INDEX('Policy Characteristics'!J:J,MATCH($C703,'Policy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703" s="76" t="str">
        <f>IF(ISBLANK(INDEX('Policy Characteristics'!K:K,MATCH($C703,'Policy Characteristics'!$C:$C,0))),"",INDEX('Policy Characteristics'!K:K,MATCH($C703,'Policy Characteristics'!$C:$C,0)))</f>
        <v>industry-ag-main.html#fuel-switching</v>
      </c>
      <c r="R703" s="76" t="str">
        <f>IF(ISBLANK(INDEX('Policy Characteristics'!L:L,MATCH($C703,'Policy Characteristics'!$C:$C,0))),"",INDEX('Policy Characteristics'!L:L,MATCH($C703,'Policy Characteristics'!$C:$C,0)))</f>
        <v>industry-elec-and-hydrogen.html</v>
      </c>
    </row>
    <row r="704" spans="1:18" x14ac:dyDescent="0.25">
      <c r="A704" s="76" t="str">
        <f>IF(ISBLANK(INDEX('Policy Characteristics'!A:A,MATCH($C704,'Policy Characteristics'!$C:$C,0))),"",INDEX('Policy Characteristics'!A:A,MATCH($C704,'Policy Characteristics'!$C:$C,0)))</f>
        <v>Industry</v>
      </c>
      <c r="B704" s="200" t="str">
        <f>IF(ISBLANK(INDEX('Policy Characteristics'!B:B,MATCH($C704,'Policy Characteristics'!$C:$C,0))),"",INDEX('Policy Characteristics'!B:B,MATCH($C704,'Policy Characteristics'!$C:$C,0)))</f>
        <v>Electrification</v>
      </c>
      <c r="C704" s="76" t="str">
        <f t="shared" si="27"/>
        <v>Fraction of Eligible Industrial Energy Use Shifted to Electricity</v>
      </c>
      <c r="D704" s="78" t="s">
        <v>1305</v>
      </c>
      <c r="E704" t="s">
        <v>1686</v>
      </c>
      <c r="F704" t="s">
        <v>1269</v>
      </c>
      <c r="G704" s="88" t="s">
        <v>1693</v>
      </c>
      <c r="H704" s="15">
        <v>1878</v>
      </c>
      <c r="I704" s="213" t="s">
        <v>43</v>
      </c>
      <c r="J704" s="202" t="str">
        <f>IF(ISBLANK(INDEX('Policy Characteristics'!D:D,MATCH($C704,'Policy Characteristics'!$C:$C,0))),"",INDEX('Policy Characteristics'!D:D,MATCH($C704,'Policy Characteristics'!$C:$C,0)))</f>
        <v>Electrification</v>
      </c>
      <c r="K704" s="76" t="str">
        <f>IF(ISBLANK(INDEX('Policy Characteristics'!E:E,MATCH($C704,'Policy Characteristics'!$C:$C,0))),"",INDEX('Policy Characteristics'!E:E,MATCH($C704,'Policy Characteristics'!$C:$C,0)))</f>
        <v>indst shift to electricity</v>
      </c>
      <c r="L704" s="205">
        <f>IF(ISBLANK(INDEX('Policy Characteristics'!F:F,MATCH($C704,'Policy Characteristics'!$C:$C,0))),"",INDEX('Policy Characteristics'!F:F,MATCH($C704,'Policy Characteristics'!$C:$C,0)))</f>
        <v>0</v>
      </c>
      <c r="M704" s="205">
        <f>IF(ISBLANK(INDEX('Policy Characteristics'!G:G,MATCH($C704,'Policy Characteristics'!$C:$C,0))),"",INDEX('Policy Characteristics'!G:G,MATCH($C704,'Policy Characteristics'!$C:$C,0)))</f>
        <v>1</v>
      </c>
      <c r="N704" s="205">
        <f>IF(ISBLANK(INDEX('Policy Characteristics'!H:H,MATCH($C704,'Policy Characteristics'!$C:$C,0))),"",INDEX('Policy Characteristics'!H:H,MATCH($C704,'Policy Characteristics'!$C:$C,0)))</f>
        <v>0.01</v>
      </c>
      <c r="O704" s="76" t="str">
        <f>IF(ISBLANK(INDEX('Policy Characteristics'!I:I,MATCH($C704,'Policy Characteristics'!$C:$C,0))),"",INDEX('Policy Characteristics'!I:I,MATCH($C704,'Policy Characteristics'!$C:$C,0)))</f>
        <v>% of fuel shifted</v>
      </c>
      <c r="P704" s="76" t="str">
        <f>IF(ISBLANK(INDEX('Policy Characteristics'!J:J,MATCH($C704,'Policy Characteristics'!$C:$C,0))),"",INDEX('Policy Characteristics'!J:J,MATCH($C704,'Policy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704" s="76" t="str">
        <f>IF(ISBLANK(INDEX('Policy Characteristics'!K:K,MATCH($C704,'Policy Characteristics'!$C:$C,0))),"",INDEX('Policy Characteristics'!K:K,MATCH($C704,'Policy Characteristics'!$C:$C,0)))</f>
        <v>industry-ag-main.html#fuel-switching</v>
      </c>
      <c r="R704" s="76" t="str">
        <f>IF(ISBLANK(INDEX('Policy Characteristics'!L:L,MATCH($C704,'Policy Characteristics'!$C:$C,0))),"",INDEX('Policy Characteristics'!L:L,MATCH($C704,'Policy Characteristics'!$C:$C,0)))</f>
        <v>industry-elec-and-hydrogen.html</v>
      </c>
    </row>
    <row r="705" spans="1:18" x14ac:dyDescent="0.25">
      <c r="A705" s="76" t="str">
        <f>IF(ISBLANK(INDEX('Policy Characteristics'!A:A,MATCH($C705,'Policy Characteristics'!$C:$C,0))),"",INDEX('Policy Characteristics'!A:A,MATCH($C705,'Policy Characteristics'!$C:$C,0)))</f>
        <v>Industry</v>
      </c>
      <c r="B705" s="200" t="str">
        <f>IF(ISBLANK(INDEX('Policy Characteristics'!B:B,MATCH($C705,'Policy Characteristics'!$C:$C,0))),"",INDEX('Policy Characteristics'!B:B,MATCH($C705,'Policy Characteristics'!$C:$C,0)))</f>
        <v>Electrification</v>
      </c>
      <c r="C705" s="76" t="str">
        <f t="shared" si="27"/>
        <v>Fraction of Eligible Industrial Energy Use Shifted to Electricity</v>
      </c>
      <c r="D705" s="78" t="s">
        <v>1305</v>
      </c>
      <c r="E705" t="s">
        <v>1687</v>
      </c>
      <c r="F705" t="s">
        <v>1269</v>
      </c>
      <c r="G705" s="88" t="s">
        <v>1694</v>
      </c>
      <c r="H705" s="15">
        <v>1879</v>
      </c>
      <c r="I705" s="213" t="s">
        <v>43</v>
      </c>
      <c r="J705" s="202" t="str">
        <f>IF(ISBLANK(INDEX('Policy Characteristics'!D:D,MATCH($C705,'Policy Characteristics'!$C:$C,0))),"",INDEX('Policy Characteristics'!D:D,MATCH($C705,'Policy Characteristics'!$C:$C,0)))</f>
        <v>Electrification</v>
      </c>
      <c r="K705" s="76" t="str">
        <f>IF(ISBLANK(INDEX('Policy Characteristics'!E:E,MATCH($C705,'Policy Characteristics'!$C:$C,0))),"",INDEX('Policy Characteristics'!E:E,MATCH($C705,'Policy Characteristics'!$C:$C,0)))</f>
        <v>indst shift to electricity</v>
      </c>
      <c r="L705" s="205">
        <f>IF(ISBLANK(INDEX('Policy Characteristics'!F:F,MATCH($C705,'Policy Characteristics'!$C:$C,0))),"",INDEX('Policy Characteristics'!F:F,MATCH($C705,'Policy Characteristics'!$C:$C,0)))</f>
        <v>0</v>
      </c>
      <c r="M705" s="205">
        <f>IF(ISBLANK(INDEX('Policy Characteristics'!G:G,MATCH($C705,'Policy Characteristics'!$C:$C,0))),"",INDEX('Policy Characteristics'!G:G,MATCH($C705,'Policy Characteristics'!$C:$C,0)))</f>
        <v>1</v>
      </c>
      <c r="N705" s="205">
        <f>IF(ISBLANK(INDEX('Policy Characteristics'!H:H,MATCH($C705,'Policy Characteristics'!$C:$C,0))),"",INDEX('Policy Characteristics'!H:H,MATCH($C705,'Policy Characteristics'!$C:$C,0)))</f>
        <v>0.01</v>
      </c>
      <c r="O705" s="76" t="str">
        <f>IF(ISBLANK(INDEX('Policy Characteristics'!I:I,MATCH($C705,'Policy Characteristics'!$C:$C,0))),"",INDEX('Policy Characteristics'!I:I,MATCH($C705,'Policy Characteristics'!$C:$C,0)))</f>
        <v>% of fuel shifted</v>
      </c>
      <c r="P705" s="76" t="str">
        <f>IF(ISBLANK(INDEX('Policy Characteristics'!J:J,MATCH($C705,'Policy Characteristics'!$C:$C,0))),"",INDEX('Policy Characteristics'!J:J,MATCH($C705,'Policy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705" s="76" t="str">
        <f>IF(ISBLANK(INDEX('Policy Characteristics'!K:K,MATCH($C705,'Policy Characteristics'!$C:$C,0))),"",INDEX('Policy Characteristics'!K:K,MATCH($C705,'Policy Characteristics'!$C:$C,0)))</f>
        <v>industry-ag-main.html#fuel-switching</v>
      </c>
      <c r="R705" s="76" t="str">
        <f>IF(ISBLANK(INDEX('Policy Characteristics'!L:L,MATCH($C705,'Policy Characteristics'!$C:$C,0))),"",INDEX('Policy Characteristics'!L:L,MATCH($C705,'Policy Characteristics'!$C:$C,0)))</f>
        <v>industry-elec-and-hydrogen.html</v>
      </c>
    </row>
    <row r="706" spans="1:18" x14ac:dyDescent="0.25">
      <c r="A706" s="76" t="str">
        <f>IF(ISBLANK(INDEX('Policy Characteristics'!A:A,MATCH($C706,'Policy Characteristics'!$C:$C,0))),"",INDEX('Policy Characteristics'!A:A,MATCH($C706,'Policy Characteristics'!$C:$C,0)))</f>
        <v>Industry</v>
      </c>
      <c r="B706" s="200" t="str">
        <f>IF(ISBLANK(INDEX('Policy Characteristics'!B:B,MATCH($C706,'Policy Characteristics'!$C:$C,0))),"",INDEX('Policy Characteristics'!B:B,MATCH($C706,'Policy Characteristics'!$C:$C,0)))</f>
        <v>Electrification</v>
      </c>
      <c r="C706" s="76" t="str">
        <f t="shared" si="27"/>
        <v>Fraction of Eligible Industrial Energy Use Shifted to Electricity</v>
      </c>
      <c r="D706" s="78" t="s">
        <v>1305</v>
      </c>
      <c r="E706" t="s">
        <v>1688</v>
      </c>
      <c r="F706" t="s">
        <v>1269</v>
      </c>
      <c r="G706" s="88" t="s">
        <v>1695</v>
      </c>
      <c r="H706" s="15">
        <v>1880</v>
      </c>
      <c r="I706" s="213" t="s">
        <v>43</v>
      </c>
      <c r="J706" s="202" t="str">
        <f>IF(ISBLANK(INDEX('Policy Characteristics'!D:D,MATCH($C706,'Policy Characteristics'!$C:$C,0))),"",INDEX('Policy Characteristics'!D:D,MATCH($C706,'Policy Characteristics'!$C:$C,0)))</f>
        <v>Electrification</v>
      </c>
      <c r="K706" s="76" t="str">
        <f>IF(ISBLANK(INDEX('Policy Characteristics'!E:E,MATCH($C706,'Policy Characteristics'!$C:$C,0))),"",INDEX('Policy Characteristics'!E:E,MATCH($C706,'Policy Characteristics'!$C:$C,0)))</f>
        <v>indst shift to electricity</v>
      </c>
      <c r="L706" s="205">
        <f>IF(ISBLANK(INDEX('Policy Characteristics'!F:F,MATCH($C706,'Policy Characteristics'!$C:$C,0))),"",INDEX('Policy Characteristics'!F:F,MATCH($C706,'Policy Characteristics'!$C:$C,0)))</f>
        <v>0</v>
      </c>
      <c r="M706" s="205">
        <f>IF(ISBLANK(INDEX('Policy Characteristics'!G:G,MATCH($C706,'Policy Characteristics'!$C:$C,0))),"",INDEX('Policy Characteristics'!G:G,MATCH($C706,'Policy Characteristics'!$C:$C,0)))</f>
        <v>1</v>
      </c>
      <c r="N706" s="205">
        <f>IF(ISBLANK(INDEX('Policy Characteristics'!H:H,MATCH($C706,'Policy Characteristics'!$C:$C,0))),"",INDEX('Policy Characteristics'!H:H,MATCH($C706,'Policy Characteristics'!$C:$C,0)))</f>
        <v>0.01</v>
      </c>
      <c r="O706" s="76" t="str">
        <f>IF(ISBLANK(INDEX('Policy Characteristics'!I:I,MATCH($C706,'Policy Characteristics'!$C:$C,0))),"",INDEX('Policy Characteristics'!I:I,MATCH($C706,'Policy Characteristics'!$C:$C,0)))</f>
        <v>% of fuel shifted</v>
      </c>
      <c r="P706" s="76" t="str">
        <f>IF(ISBLANK(INDEX('Policy Characteristics'!J:J,MATCH($C706,'Policy Characteristics'!$C:$C,0))),"",INDEX('Policy Characteristics'!J:J,MATCH($C706,'Policy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706" s="76" t="str">
        <f>IF(ISBLANK(INDEX('Policy Characteristics'!K:K,MATCH($C706,'Policy Characteristics'!$C:$C,0))),"",INDEX('Policy Characteristics'!K:K,MATCH($C706,'Policy Characteristics'!$C:$C,0)))</f>
        <v>industry-ag-main.html#fuel-switching</v>
      </c>
      <c r="R706" s="76" t="str">
        <f>IF(ISBLANK(INDEX('Policy Characteristics'!L:L,MATCH($C706,'Policy Characteristics'!$C:$C,0))),"",INDEX('Policy Characteristics'!L:L,MATCH($C706,'Policy Characteristics'!$C:$C,0)))</f>
        <v>industry-elec-and-hydrogen.html</v>
      </c>
    </row>
    <row r="707" spans="1:18" x14ac:dyDescent="0.25">
      <c r="A707" s="76" t="str">
        <f>IF(ISBLANK(INDEX('Policy Characteristics'!A:A,MATCH($C707,'Policy Characteristics'!$C:$C,0))),"",INDEX('Policy Characteristics'!A:A,MATCH($C707,'Policy Characteristics'!$C:$C,0)))</f>
        <v>Industry</v>
      </c>
      <c r="B707" s="200" t="str">
        <f>IF(ISBLANK(INDEX('Policy Characteristics'!B:B,MATCH($C707,'Policy Characteristics'!$C:$C,0))),"",INDEX('Policy Characteristics'!B:B,MATCH($C707,'Policy Characteristics'!$C:$C,0)))</f>
        <v>Electrification</v>
      </c>
      <c r="C707" s="76" t="str">
        <f t="shared" si="27"/>
        <v>Fraction of Eligible Industrial Energy Use Shifted to Electricity</v>
      </c>
      <c r="D707" s="78" t="s">
        <v>1305</v>
      </c>
      <c r="E707" t="s">
        <v>1824</v>
      </c>
      <c r="F707" t="s">
        <v>1269</v>
      </c>
      <c r="G707" s="88" t="s">
        <v>1824</v>
      </c>
      <c r="H707" s="15">
        <v>1881</v>
      </c>
      <c r="I707" s="213" t="s">
        <v>43</v>
      </c>
      <c r="J707" s="202" t="str">
        <f>IF(ISBLANK(INDEX('Policy Characteristics'!D:D,MATCH($C707,'Policy Characteristics'!$C:$C,0))),"",INDEX('Policy Characteristics'!D:D,MATCH($C707,'Policy Characteristics'!$C:$C,0)))</f>
        <v>Electrification</v>
      </c>
      <c r="K707" s="76" t="str">
        <f>IF(ISBLANK(INDEX('Policy Characteristics'!E:E,MATCH($C707,'Policy Characteristics'!$C:$C,0))),"",INDEX('Policy Characteristics'!E:E,MATCH($C707,'Policy Characteristics'!$C:$C,0)))</f>
        <v>indst shift to electricity</v>
      </c>
      <c r="L707" s="205">
        <f>IF(ISBLANK(INDEX('Policy Characteristics'!F:F,MATCH($C707,'Policy Characteristics'!$C:$C,0))),"",INDEX('Policy Characteristics'!F:F,MATCH($C707,'Policy Characteristics'!$C:$C,0)))</f>
        <v>0</v>
      </c>
      <c r="M707" s="205">
        <f>IF(ISBLANK(INDEX('Policy Characteristics'!G:G,MATCH($C707,'Policy Characteristics'!$C:$C,0))),"",INDEX('Policy Characteristics'!G:G,MATCH($C707,'Policy Characteristics'!$C:$C,0)))</f>
        <v>1</v>
      </c>
      <c r="N707" s="205">
        <f>IF(ISBLANK(INDEX('Policy Characteristics'!H:H,MATCH($C707,'Policy Characteristics'!$C:$C,0))),"",INDEX('Policy Characteristics'!H:H,MATCH($C707,'Policy Characteristics'!$C:$C,0)))</f>
        <v>0.01</v>
      </c>
      <c r="O707" s="76" t="str">
        <f>IF(ISBLANK(INDEX('Policy Characteristics'!I:I,MATCH($C707,'Policy Characteristics'!$C:$C,0))),"",INDEX('Policy Characteristics'!I:I,MATCH($C707,'Policy Characteristics'!$C:$C,0)))</f>
        <v>% of fuel shifted</v>
      </c>
      <c r="P707" s="76" t="str">
        <f>IF(ISBLANK(INDEX('Policy Characteristics'!J:J,MATCH($C707,'Policy Characteristics'!$C:$C,0))),"",INDEX('Policy Characteristics'!J:J,MATCH($C707,'Policy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707" s="76" t="str">
        <f>IF(ISBLANK(INDEX('Policy Characteristics'!K:K,MATCH($C707,'Policy Characteristics'!$C:$C,0))),"",INDEX('Policy Characteristics'!K:K,MATCH($C707,'Policy Characteristics'!$C:$C,0)))</f>
        <v>industry-ag-main.html#fuel-switching</v>
      </c>
      <c r="R707" s="76" t="str">
        <f>IF(ISBLANK(INDEX('Policy Characteristics'!L:L,MATCH($C707,'Policy Characteristics'!$C:$C,0))),"",INDEX('Policy Characteristics'!L:L,MATCH($C707,'Policy Characteristics'!$C:$C,0)))</f>
        <v>industry-elec-and-hydrogen.html</v>
      </c>
    </row>
    <row r="708" spans="1:18" x14ac:dyDescent="0.25">
      <c r="A708" s="76" t="str">
        <f>IF(ISBLANK(INDEX('Policy Characteristics'!A:A,MATCH($C708,'Policy Characteristics'!$C:$C,0))),"",INDEX('Policy Characteristics'!A:A,MATCH($C708,'Policy Characteristics'!$C:$C,0)))</f>
        <v>Industry</v>
      </c>
      <c r="B708" s="200" t="str">
        <f>IF(ISBLANK(INDEX('Policy Characteristics'!B:B,MATCH($C708,'Policy Characteristics'!$C:$C,0))),"",INDEX('Policy Characteristics'!B:B,MATCH($C708,'Policy Characteristics'!$C:$C,0)))</f>
        <v>Electrification</v>
      </c>
      <c r="C708" s="76" t="str">
        <f t="shared" si="27"/>
        <v>Fraction of Eligible Industrial Energy Use Shifted to Electricity</v>
      </c>
      <c r="D708" s="78" t="s">
        <v>1306</v>
      </c>
      <c r="E708" t="s">
        <v>1682</v>
      </c>
      <c r="F708" t="s">
        <v>1270</v>
      </c>
      <c r="G708" s="88" t="s">
        <v>1689</v>
      </c>
      <c r="H708" s="15">
        <v>1882</v>
      </c>
      <c r="I708" s="213" t="s">
        <v>43</v>
      </c>
      <c r="J708" s="202" t="str">
        <f>IF(ISBLANK(INDEX('Policy Characteristics'!D:D,MATCH($C708,'Policy Characteristics'!$C:$C,0))),"",INDEX('Policy Characteristics'!D:D,MATCH($C708,'Policy Characteristics'!$C:$C,0)))</f>
        <v>Electrification</v>
      </c>
      <c r="K708" s="76" t="str">
        <f>IF(ISBLANK(INDEX('Policy Characteristics'!E:E,MATCH($C708,'Policy Characteristics'!$C:$C,0))),"",INDEX('Policy Characteristics'!E:E,MATCH($C708,'Policy Characteristics'!$C:$C,0)))</f>
        <v>indst shift to electricity</v>
      </c>
      <c r="L708" s="205">
        <f>IF(ISBLANK(INDEX('Policy Characteristics'!F:F,MATCH($C708,'Policy Characteristics'!$C:$C,0))),"",INDEX('Policy Characteristics'!F:F,MATCH($C708,'Policy Characteristics'!$C:$C,0)))</f>
        <v>0</v>
      </c>
      <c r="M708" s="205">
        <f>IF(ISBLANK(INDEX('Policy Characteristics'!G:G,MATCH($C708,'Policy Characteristics'!$C:$C,0))),"",INDEX('Policy Characteristics'!G:G,MATCH($C708,'Policy Characteristics'!$C:$C,0)))</f>
        <v>1</v>
      </c>
      <c r="N708" s="205">
        <f>IF(ISBLANK(INDEX('Policy Characteristics'!H:H,MATCH($C708,'Policy Characteristics'!$C:$C,0))),"",INDEX('Policy Characteristics'!H:H,MATCH($C708,'Policy Characteristics'!$C:$C,0)))</f>
        <v>0.01</v>
      </c>
      <c r="O708" s="76" t="str">
        <f>IF(ISBLANK(INDEX('Policy Characteristics'!I:I,MATCH($C708,'Policy Characteristics'!$C:$C,0))),"",INDEX('Policy Characteristics'!I:I,MATCH($C708,'Policy Characteristics'!$C:$C,0)))</f>
        <v>% of fuel shifted</v>
      </c>
      <c r="P708" s="76" t="str">
        <f>IF(ISBLANK(INDEX('Policy Characteristics'!J:J,MATCH($C708,'Policy Characteristics'!$C:$C,0))),"",INDEX('Policy Characteristics'!J:J,MATCH($C708,'Policy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708" s="76" t="str">
        <f>IF(ISBLANK(INDEX('Policy Characteristics'!K:K,MATCH($C708,'Policy Characteristics'!$C:$C,0))),"",INDEX('Policy Characteristics'!K:K,MATCH($C708,'Policy Characteristics'!$C:$C,0)))</f>
        <v>industry-ag-main.html#fuel-switching</v>
      </c>
      <c r="R708" s="76" t="str">
        <f>IF(ISBLANK(INDEX('Policy Characteristics'!L:L,MATCH($C708,'Policy Characteristics'!$C:$C,0))),"",INDEX('Policy Characteristics'!L:L,MATCH($C708,'Policy Characteristics'!$C:$C,0)))</f>
        <v>industry-elec-and-hydrogen.html</v>
      </c>
    </row>
    <row r="709" spans="1:18" x14ac:dyDescent="0.25">
      <c r="A709" s="76" t="str">
        <f>IF(ISBLANK(INDEX('Policy Characteristics'!A:A,MATCH($C709,'Policy Characteristics'!$C:$C,0))),"",INDEX('Policy Characteristics'!A:A,MATCH($C709,'Policy Characteristics'!$C:$C,0)))</f>
        <v>Industry</v>
      </c>
      <c r="B709" s="200" t="str">
        <f>IF(ISBLANK(INDEX('Policy Characteristics'!B:B,MATCH($C709,'Policy Characteristics'!$C:$C,0))),"",INDEX('Policy Characteristics'!B:B,MATCH($C709,'Policy Characteristics'!$C:$C,0)))</f>
        <v>Electrification</v>
      </c>
      <c r="C709" s="76" t="str">
        <f t="shared" si="27"/>
        <v>Fraction of Eligible Industrial Energy Use Shifted to Electricity</v>
      </c>
      <c r="D709" s="78" t="s">
        <v>1306</v>
      </c>
      <c r="E709" t="s">
        <v>1683</v>
      </c>
      <c r="F709" t="s">
        <v>1270</v>
      </c>
      <c r="G709" s="88" t="s">
        <v>1690</v>
      </c>
      <c r="H709" s="15">
        <v>1883</v>
      </c>
      <c r="I709" s="213" t="s">
        <v>43</v>
      </c>
      <c r="J709" s="202" t="str">
        <f>IF(ISBLANK(INDEX('Policy Characteristics'!D:D,MATCH($C709,'Policy Characteristics'!$C:$C,0))),"",INDEX('Policy Characteristics'!D:D,MATCH($C709,'Policy Characteristics'!$C:$C,0)))</f>
        <v>Electrification</v>
      </c>
      <c r="K709" s="76" t="str">
        <f>IF(ISBLANK(INDEX('Policy Characteristics'!E:E,MATCH($C709,'Policy Characteristics'!$C:$C,0))),"",INDEX('Policy Characteristics'!E:E,MATCH($C709,'Policy Characteristics'!$C:$C,0)))</f>
        <v>indst shift to electricity</v>
      </c>
      <c r="L709" s="205">
        <f>IF(ISBLANK(INDEX('Policy Characteristics'!F:F,MATCH($C709,'Policy Characteristics'!$C:$C,0))),"",INDEX('Policy Characteristics'!F:F,MATCH($C709,'Policy Characteristics'!$C:$C,0)))</f>
        <v>0</v>
      </c>
      <c r="M709" s="205">
        <f>IF(ISBLANK(INDEX('Policy Characteristics'!G:G,MATCH($C709,'Policy Characteristics'!$C:$C,0))),"",INDEX('Policy Characteristics'!G:G,MATCH($C709,'Policy Characteristics'!$C:$C,0)))</f>
        <v>1</v>
      </c>
      <c r="N709" s="205">
        <f>IF(ISBLANK(INDEX('Policy Characteristics'!H:H,MATCH($C709,'Policy Characteristics'!$C:$C,0))),"",INDEX('Policy Characteristics'!H:H,MATCH($C709,'Policy Characteristics'!$C:$C,0)))</f>
        <v>0.01</v>
      </c>
      <c r="O709" s="76" t="str">
        <f>IF(ISBLANK(INDEX('Policy Characteristics'!I:I,MATCH($C709,'Policy Characteristics'!$C:$C,0))),"",INDEX('Policy Characteristics'!I:I,MATCH($C709,'Policy Characteristics'!$C:$C,0)))</f>
        <v>% of fuel shifted</v>
      </c>
      <c r="P709" s="76" t="str">
        <f>IF(ISBLANK(INDEX('Policy Characteristics'!J:J,MATCH($C709,'Policy Characteristics'!$C:$C,0))),"",INDEX('Policy Characteristics'!J:J,MATCH($C709,'Policy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709" s="76" t="str">
        <f>IF(ISBLANK(INDEX('Policy Characteristics'!K:K,MATCH($C709,'Policy Characteristics'!$C:$C,0))),"",INDEX('Policy Characteristics'!K:K,MATCH($C709,'Policy Characteristics'!$C:$C,0)))</f>
        <v>industry-ag-main.html#fuel-switching</v>
      </c>
      <c r="R709" s="76" t="str">
        <f>IF(ISBLANK(INDEX('Policy Characteristics'!L:L,MATCH($C709,'Policy Characteristics'!$C:$C,0))),"",INDEX('Policy Characteristics'!L:L,MATCH($C709,'Policy Characteristics'!$C:$C,0)))</f>
        <v>industry-elec-and-hydrogen.html</v>
      </c>
    </row>
    <row r="710" spans="1:18" x14ac:dyDescent="0.25">
      <c r="A710" s="76" t="str">
        <f>IF(ISBLANK(INDEX('Policy Characteristics'!A:A,MATCH($C710,'Policy Characteristics'!$C:$C,0))),"",INDEX('Policy Characteristics'!A:A,MATCH($C710,'Policy Characteristics'!$C:$C,0)))</f>
        <v>Industry</v>
      </c>
      <c r="B710" s="200" t="str">
        <f>IF(ISBLANK(INDEX('Policy Characteristics'!B:B,MATCH($C710,'Policy Characteristics'!$C:$C,0))),"",INDEX('Policy Characteristics'!B:B,MATCH($C710,'Policy Characteristics'!$C:$C,0)))</f>
        <v>Electrification</v>
      </c>
      <c r="C710" s="76" t="str">
        <f t="shared" si="27"/>
        <v>Fraction of Eligible Industrial Energy Use Shifted to Electricity</v>
      </c>
      <c r="D710" s="78" t="s">
        <v>1306</v>
      </c>
      <c r="E710" t="s">
        <v>1684</v>
      </c>
      <c r="F710" t="s">
        <v>1270</v>
      </c>
      <c r="G710" s="88" t="s">
        <v>1691</v>
      </c>
      <c r="H710" s="15">
        <v>1884</v>
      </c>
      <c r="I710" s="213" t="s">
        <v>43</v>
      </c>
      <c r="J710" s="202" t="str">
        <f>IF(ISBLANK(INDEX('Policy Characteristics'!D:D,MATCH($C710,'Policy Characteristics'!$C:$C,0))),"",INDEX('Policy Characteristics'!D:D,MATCH($C710,'Policy Characteristics'!$C:$C,0)))</f>
        <v>Electrification</v>
      </c>
      <c r="K710" s="76" t="str">
        <f>IF(ISBLANK(INDEX('Policy Characteristics'!E:E,MATCH($C710,'Policy Characteristics'!$C:$C,0))),"",INDEX('Policy Characteristics'!E:E,MATCH($C710,'Policy Characteristics'!$C:$C,0)))</f>
        <v>indst shift to electricity</v>
      </c>
      <c r="L710" s="205">
        <f>IF(ISBLANK(INDEX('Policy Characteristics'!F:F,MATCH($C710,'Policy Characteristics'!$C:$C,0))),"",INDEX('Policy Characteristics'!F:F,MATCH($C710,'Policy Characteristics'!$C:$C,0)))</f>
        <v>0</v>
      </c>
      <c r="M710" s="205">
        <f>IF(ISBLANK(INDEX('Policy Characteristics'!G:G,MATCH($C710,'Policy Characteristics'!$C:$C,0))),"",INDEX('Policy Characteristics'!G:G,MATCH($C710,'Policy Characteristics'!$C:$C,0)))</f>
        <v>1</v>
      </c>
      <c r="N710" s="205">
        <f>IF(ISBLANK(INDEX('Policy Characteristics'!H:H,MATCH($C710,'Policy Characteristics'!$C:$C,0))),"",INDEX('Policy Characteristics'!H:H,MATCH($C710,'Policy Characteristics'!$C:$C,0)))</f>
        <v>0.01</v>
      </c>
      <c r="O710" s="76" t="str">
        <f>IF(ISBLANK(INDEX('Policy Characteristics'!I:I,MATCH($C710,'Policy Characteristics'!$C:$C,0))),"",INDEX('Policy Characteristics'!I:I,MATCH($C710,'Policy Characteristics'!$C:$C,0)))</f>
        <v>% of fuel shifted</v>
      </c>
      <c r="P710" s="76" t="str">
        <f>IF(ISBLANK(INDEX('Policy Characteristics'!J:J,MATCH($C710,'Policy Characteristics'!$C:$C,0))),"",INDEX('Policy Characteristics'!J:J,MATCH($C710,'Policy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710" s="76" t="str">
        <f>IF(ISBLANK(INDEX('Policy Characteristics'!K:K,MATCH($C710,'Policy Characteristics'!$C:$C,0))),"",INDEX('Policy Characteristics'!K:K,MATCH($C710,'Policy Characteristics'!$C:$C,0)))</f>
        <v>industry-ag-main.html#fuel-switching</v>
      </c>
      <c r="R710" s="76" t="str">
        <f>IF(ISBLANK(INDEX('Policy Characteristics'!L:L,MATCH($C710,'Policy Characteristics'!$C:$C,0))),"",INDEX('Policy Characteristics'!L:L,MATCH($C710,'Policy Characteristics'!$C:$C,0)))</f>
        <v>industry-elec-and-hydrogen.html</v>
      </c>
    </row>
    <row r="711" spans="1:18" x14ac:dyDescent="0.25">
      <c r="A711" s="76" t="str">
        <f>IF(ISBLANK(INDEX('Policy Characteristics'!A:A,MATCH($C711,'Policy Characteristics'!$C:$C,0))),"",INDEX('Policy Characteristics'!A:A,MATCH($C711,'Policy Characteristics'!$C:$C,0)))</f>
        <v>Industry</v>
      </c>
      <c r="B711" s="200" t="str">
        <f>IF(ISBLANK(INDEX('Policy Characteristics'!B:B,MATCH($C711,'Policy Characteristics'!$C:$C,0))),"",INDEX('Policy Characteristics'!B:B,MATCH($C711,'Policy Characteristics'!$C:$C,0)))</f>
        <v>Electrification</v>
      </c>
      <c r="C711" s="76" t="str">
        <f t="shared" si="27"/>
        <v>Fraction of Eligible Industrial Energy Use Shifted to Electricity</v>
      </c>
      <c r="D711" s="78" t="s">
        <v>1306</v>
      </c>
      <c r="E711" t="s">
        <v>1685</v>
      </c>
      <c r="F711" t="s">
        <v>1270</v>
      </c>
      <c r="G711" s="88" t="s">
        <v>1692</v>
      </c>
      <c r="H711" s="15">
        <v>1885</v>
      </c>
      <c r="I711" s="213" t="s">
        <v>43</v>
      </c>
      <c r="J711" s="202" t="str">
        <f>IF(ISBLANK(INDEX('Policy Characteristics'!D:D,MATCH($C711,'Policy Characteristics'!$C:$C,0))),"",INDEX('Policy Characteristics'!D:D,MATCH($C711,'Policy Characteristics'!$C:$C,0)))</f>
        <v>Electrification</v>
      </c>
      <c r="K711" s="76" t="str">
        <f>IF(ISBLANK(INDEX('Policy Characteristics'!E:E,MATCH($C711,'Policy Characteristics'!$C:$C,0))),"",INDEX('Policy Characteristics'!E:E,MATCH($C711,'Policy Characteristics'!$C:$C,0)))</f>
        <v>indst shift to electricity</v>
      </c>
      <c r="L711" s="205">
        <f>IF(ISBLANK(INDEX('Policy Characteristics'!F:F,MATCH($C711,'Policy Characteristics'!$C:$C,0))),"",INDEX('Policy Characteristics'!F:F,MATCH($C711,'Policy Characteristics'!$C:$C,0)))</f>
        <v>0</v>
      </c>
      <c r="M711" s="205">
        <f>IF(ISBLANK(INDEX('Policy Characteristics'!G:G,MATCH($C711,'Policy Characteristics'!$C:$C,0))),"",INDEX('Policy Characteristics'!G:G,MATCH($C711,'Policy Characteristics'!$C:$C,0)))</f>
        <v>1</v>
      </c>
      <c r="N711" s="205">
        <f>IF(ISBLANK(INDEX('Policy Characteristics'!H:H,MATCH($C711,'Policy Characteristics'!$C:$C,0))),"",INDEX('Policy Characteristics'!H:H,MATCH($C711,'Policy Characteristics'!$C:$C,0)))</f>
        <v>0.01</v>
      </c>
      <c r="O711" s="76" t="str">
        <f>IF(ISBLANK(INDEX('Policy Characteristics'!I:I,MATCH($C711,'Policy Characteristics'!$C:$C,0))),"",INDEX('Policy Characteristics'!I:I,MATCH($C711,'Policy Characteristics'!$C:$C,0)))</f>
        <v>% of fuel shifted</v>
      </c>
      <c r="P711" s="76" t="str">
        <f>IF(ISBLANK(INDEX('Policy Characteristics'!J:J,MATCH($C711,'Policy Characteristics'!$C:$C,0))),"",INDEX('Policy Characteristics'!J:J,MATCH($C711,'Policy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711" s="76" t="str">
        <f>IF(ISBLANK(INDEX('Policy Characteristics'!K:K,MATCH($C711,'Policy Characteristics'!$C:$C,0))),"",INDEX('Policy Characteristics'!K:K,MATCH($C711,'Policy Characteristics'!$C:$C,0)))</f>
        <v>industry-ag-main.html#fuel-switching</v>
      </c>
      <c r="R711" s="76" t="str">
        <f>IF(ISBLANK(INDEX('Policy Characteristics'!L:L,MATCH($C711,'Policy Characteristics'!$C:$C,0))),"",INDEX('Policy Characteristics'!L:L,MATCH($C711,'Policy Characteristics'!$C:$C,0)))</f>
        <v>industry-elec-and-hydrogen.html</v>
      </c>
    </row>
    <row r="712" spans="1:18" x14ac:dyDescent="0.25">
      <c r="A712" s="76" t="str">
        <f>IF(ISBLANK(INDEX('Policy Characteristics'!A:A,MATCH($C712,'Policy Characteristics'!$C:$C,0))),"",INDEX('Policy Characteristics'!A:A,MATCH($C712,'Policy Characteristics'!$C:$C,0)))</f>
        <v>Industry</v>
      </c>
      <c r="B712" s="200" t="str">
        <f>IF(ISBLANK(INDEX('Policy Characteristics'!B:B,MATCH($C712,'Policy Characteristics'!$C:$C,0))),"",INDEX('Policy Characteristics'!B:B,MATCH($C712,'Policy Characteristics'!$C:$C,0)))</f>
        <v>Electrification</v>
      </c>
      <c r="C712" s="76" t="str">
        <f t="shared" si="27"/>
        <v>Fraction of Eligible Industrial Energy Use Shifted to Electricity</v>
      </c>
      <c r="D712" s="78" t="s">
        <v>1306</v>
      </c>
      <c r="E712" t="s">
        <v>1686</v>
      </c>
      <c r="F712" t="s">
        <v>1270</v>
      </c>
      <c r="G712" s="88" t="s">
        <v>1693</v>
      </c>
      <c r="H712" s="15">
        <v>1886</v>
      </c>
      <c r="I712" s="213" t="s">
        <v>43</v>
      </c>
      <c r="J712" s="202" t="str">
        <f>IF(ISBLANK(INDEX('Policy Characteristics'!D:D,MATCH($C712,'Policy Characteristics'!$C:$C,0))),"",INDEX('Policy Characteristics'!D:D,MATCH($C712,'Policy Characteristics'!$C:$C,0)))</f>
        <v>Electrification</v>
      </c>
      <c r="K712" s="76" t="str">
        <f>IF(ISBLANK(INDEX('Policy Characteristics'!E:E,MATCH($C712,'Policy Characteristics'!$C:$C,0))),"",INDEX('Policy Characteristics'!E:E,MATCH($C712,'Policy Characteristics'!$C:$C,0)))</f>
        <v>indst shift to electricity</v>
      </c>
      <c r="L712" s="205">
        <f>IF(ISBLANK(INDEX('Policy Characteristics'!F:F,MATCH($C712,'Policy Characteristics'!$C:$C,0))),"",INDEX('Policy Characteristics'!F:F,MATCH($C712,'Policy Characteristics'!$C:$C,0)))</f>
        <v>0</v>
      </c>
      <c r="M712" s="205">
        <f>IF(ISBLANK(INDEX('Policy Characteristics'!G:G,MATCH($C712,'Policy Characteristics'!$C:$C,0))),"",INDEX('Policy Characteristics'!G:G,MATCH($C712,'Policy Characteristics'!$C:$C,0)))</f>
        <v>1</v>
      </c>
      <c r="N712" s="205">
        <f>IF(ISBLANK(INDEX('Policy Characteristics'!H:H,MATCH($C712,'Policy Characteristics'!$C:$C,0))),"",INDEX('Policy Characteristics'!H:H,MATCH($C712,'Policy Characteristics'!$C:$C,0)))</f>
        <v>0.01</v>
      </c>
      <c r="O712" s="76" t="str">
        <f>IF(ISBLANK(INDEX('Policy Characteristics'!I:I,MATCH($C712,'Policy Characteristics'!$C:$C,0))),"",INDEX('Policy Characteristics'!I:I,MATCH($C712,'Policy Characteristics'!$C:$C,0)))</f>
        <v>% of fuel shifted</v>
      </c>
      <c r="P712" s="76" t="str">
        <f>IF(ISBLANK(INDEX('Policy Characteristics'!J:J,MATCH($C712,'Policy Characteristics'!$C:$C,0))),"",INDEX('Policy Characteristics'!J:J,MATCH($C712,'Policy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712" s="76" t="str">
        <f>IF(ISBLANK(INDEX('Policy Characteristics'!K:K,MATCH($C712,'Policy Characteristics'!$C:$C,0))),"",INDEX('Policy Characteristics'!K:K,MATCH($C712,'Policy Characteristics'!$C:$C,0)))</f>
        <v>industry-ag-main.html#fuel-switching</v>
      </c>
      <c r="R712" s="76" t="str">
        <f>IF(ISBLANK(INDEX('Policy Characteristics'!L:L,MATCH($C712,'Policy Characteristics'!$C:$C,0))),"",INDEX('Policy Characteristics'!L:L,MATCH($C712,'Policy Characteristics'!$C:$C,0)))</f>
        <v>industry-elec-and-hydrogen.html</v>
      </c>
    </row>
    <row r="713" spans="1:18" x14ac:dyDescent="0.25">
      <c r="A713" s="76" t="str">
        <f>IF(ISBLANK(INDEX('Policy Characteristics'!A:A,MATCH($C713,'Policy Characteristics'!$C:$C,0))),"",INDEX('Policy Characteristics'!A:A,MATCH($C713,'Policy Characteristics'!$C:$C,0)))</f>
        <v>Industry</v>
      </c>
      <c r="B713" s="200" t="str">
        <f>IF(ISBLANK(INDEX('Policy Characteristics'!B:B,MATCH($C713,'Policy Characteristics'!$C:$C,0))),"",INDEX('Policy Characteristics'!B:B,MATCH($C713,'Policy Characteristics'!$C:$C,0)))</f>
        <v>Electrification</v>
      </c>
      <c r="C713" s="76" t="str">
        <f t="shared" si="27"/>
        <v>Fraction of Eligible Industrial Energy Use Shifted to Electricity</v>
      </c>
      <c r="D713" s="78" t="s">
        <v>1306</v>
      </c>
      <c r="E713" t="s">
        <v>1687</v>
      </c>
      <c r="F713" t="s">
        <v>1270</v>
      </c>
      <c r="G713" s="88" t="s">
        <v>1694</v>
      </c>
      <c r="H713" s="15">
        <v>1887</v>
      </c>
      <c r="I713" s="213" t="s">
        <v>43</v>
      </c>
      <c r="J713" s="202" t="str">
        <f>IF(ISBLANK(INDEX('Policy Characteristics'!D:D,MATCH($C713,'Policy Characteristics'!$C:$C,0))),"",INDEX('Policy Characteristics'!D:D,MATCH($C713,'Policy Characteristics'!$C:$C,0)))</f>
        <v>Electrification</v>
      </c>
      <c r="K713" s="76" t="str">
        <f>IF(ISBLANK(INDEX('Policy Characteristics'!E:E,MATCH($C713,'Policy Characteristics'!$C:$C,0))),"",INDEX('Policy Characteristics'!E:E,MATCH($C713,'Policy Characteristics'!$C:$C,0)))</f>
        <v>indst shift to electricity</v>
      </c>
      <c r="L713" s="205">
        <f>IF(ISBLANK(INDEX('Policy Characteristics'!F:F,MATCH($C713,'Policy Characteristics'!$C:$C,0))),"",INDEX('Policy Characteristics'!F:F,MATCH($C713,'Policy Characteristics'!$C:$C,0)))</f>
        <v>0</v>
      </c>
      <c r="M713" s="205">
        <f>IF(ISBLANK(INDEX('Policy Characteristics'!G:G,MATCH($C713,'Policy Characteristics'!$C:$C,0))),"",INDEX('Policy Characteristics'!G:G,MATCH($C713,'Policy Characteristics'!$C:$C,0)))</f>
        <v>1</v>
      </c>
      <c r="N713" s="205">
        <f>IF(ISBLANK(INDEX('Policy Characteristics'!H:H,MATCH($C713,'Policy Characteristics'!$C:$C,0))),"",INDEX('Policy Characteristics'!H:H,MATCH($C713,'Policy Characteristics'!$C:$C,0)))</f>
        <v>0.01</v>
      </c>
      <c r="O713" s="76" t="str">
        <f>IF(ISBLANK(INDEX('Policy Characteristics'!I:I,MATCH($C713,'Policy Characteristics'!$C:$C,0))),"",INDEX('Policy Characteristics'!I:I,MATCH($C713,'Policy Characteristics'!$C:$C,0)))</f>
        <v>% of fuel shifted</v>
      </c>
      <c r="P713" s="76" t="str">
        <f>IF(ISBLANK(INDEX('Policy Characteristics'!J:J,MATCH($C713,'Policy Characteristics'!$C:$C,0))),"",INDEX('Policy Characteristics'!J:J,MATCH($C713,'Policy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713" s="76" t="str">
        <f>IF(ISBLANK(INDEX('Policy Characteristics'!K:K,MATCH($C713,'Policy Characteristics'!$C:$C,0))),"",INDEX('Policy Characteristics'!K:K,MATCH($C713,'Policy Characteristics'!$C:$C,0)))</f>
        <v>industry-ag-main.html#fuel-switching</v>
      </c>
      <c r="R713" s="76" t="str">
        <f>IF(ISBLANK(INDEX('Policy Characteristics'!L:L,MATCH($C713,'Policy Characteristics'!$C:$C,0))),"",INDEX('Policy Characteristics'!L:L,MATCH($C713,'Policy Characteristics'!$C:$C,0)))</f>
        <v>industry-elec-and-hydrogen.html</v>
      </c>
    </row>
    <row r="714" spans="1:18" x14ac:dyDescent="0.25">
      <c r="A714" s="76" t="str">
        <f>IF(ISBLANK(INDEX('Policy Characteristics'!A:A,MATCH($C714,'Policy Characteristics'!$C:$C,0))),"",INDEX('Policy Characteristics'!A:A,MATCH($C714,'Policy Characteristics'!$C:$C,0)))</f>
        <v>Industry</v>
      </c>
      <c r="B714" s="200" t="str">
        <f>IF(ISBLANK(INDEX('Policy Characteristics'!B:B,MATCH($C714,'Policy Characteristics'!$C:$C,0))),"",INDEX('Policy Characteristics'!B:B,MATCH($C714,'Policy Characteristics'!$C:$C,0)))</f>
        <v>Electrification</v>
      </c>
      <c r="C714" s="76" t="str">
        <f t="shared" si="27"/>
        <v>Fraction of Eligible Industrial Energy Use Shifted to Electricity</v>
      </c>
      <c r="D714" s="78" t="s">
        <v>1306</v>
      </c>
      <c r="E714" t="s">
        <v>1688</v>
      </c>
      <c r="F714" t="s">
        <v>1270</v>
      </c>
      <c r="G714" s="88" t="s">
        <v>1695</v>
      </c>
      <c r="H714" s="15">
        <v>1888</v>
      </c>
      <c r="I714" s="213" t="s">
        <v>43</v>
      </c>
      <c r="J714" s="202" t="str">
        <f>IF(ISBLANK(INDEX('Policy Characteristics'!D:D,MATCH($C714,'Policy Characteristics'!$C:$C,0))),"",INDEX('Policy Characteristics'!D:D,MATCH($C714,'Policy Characteristics'!$C:$C,0)))</f>
        <v>Electrification</v>
      </c>
      <c r="K714" s="76" t="str">
        <f>IF(ISBLANK(INDEX('Policy Characteristics'!E:E,MATCH($C714,'Policy Characteristics'!$C:$C,0))),"",INDEX('Policy Characteristics'!E:E,MATCH($C714,'Policy Characteristics'!$C:$C,0)))</f>
        <v>indst shift to electricity</v>
      </c>
      <c r="L714" s="205">
        <f>IF(ISBLANK(INDEX('Policy Characteristics'!F:F,MATCH($C714,'Policy Characteristics'!$C:$C,0))),"",INDEX('Policy Characteristics'!F:F,MATCH($C714,'Policy Characteristics'!$C:$C,0)))</f>
        <v>0</v>
      </c>
      <c r="M714" s="205">
        <f>IF(ISBLANK(INDEX('Policy Characteristics'!G:G,MATCH($C714,'Policy Characteristics'!$C:$C,0))),"",INDEX('Policy Characteristics'!G:G,MATCH($C714,'Policy Characteristics'!$C:$C,0)))</f>
        <v>1</v>
      </c>
      <c r="N714" s="205">
        <f>IF(ISBLANK(INDEX('Policy Characteristics'!H:H,MATCH($C714,'Policy Characteristics'!$C:$C,0))),"",INDEX('Policy Characteristics'!H:H,MATCH($C714,'Policy Characteristics'!$C:$C,0)))</f>
        <v>0.01</v>
      </c>
      <c r="O714" s="76" t="str">
        <f>IF(ISBLANK(INDEX('Policy Characteristics'!I:I,MATCH($C714,'Policy Characteristics'!$C:$C,0))),"",INDEX('Policy Characteristics'!I:I,MATCH($C714,'Policy Characteristics'!$C:$C,0)))</f>
        <v>% of fuel shifted</v>
      </c>
      <c r="P714" s="76" t="str">
        <f>IF(ISBLANK(INDEX('Policy Characteristics'!J:J,MATCH($C714,'Policy Characteristics'!$C:$C,0))),"",INDEX('Policy Characteristics'!J:J,MATCH($C714,'Policy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714" s="76" t="str">
        <f>IF(ISBLANK(INDEX('Policy Characteristics'!K:K,MATCH($C714,'Policy Characteristics'!$C:$C,0))),"",INDEX('Policy Characteristics'!K:K,MATCH($C714,'Policy Characteristics'!$C:$C,0)))</f>
        <v>industry-ag-main.html#fuel-switching</v>
      </c>
      <c r="R714" s="76" t="str">
        <f>IF(ISBLANK(INDEX('Policy Characteristics'!L:L,MATCH($C714,'Policy Characteristics'!$C:$C,0))),"",INDEX('Policy Characteristics'!L:L,MATCH($C714,'Policy Characteristics'!$C:$C,0)))</f>
        <v>industry-elec-and-hydrogen.html</v>
      </c>
    </row>
    <row r="715" spans="1:18" x14ac:dyDescent="0.25">
      <c r="A715" s="76" t="str">
        <f>IF(ISBLANK(INDEX('Policy Characteristics'!A:A,MATCH($C715,'Policy Characteristics'!$C:$C,0))),"",INDEX('Policy Characteristics'!A:A,MATCH($C715,'Policy Characteristics'!$C:$C,0)))</f>
        <v>Industry</v>
      </c>
      <c r="B715" s="200" t="str">
        <f>IF(ISBLANK(INDEX('Policy Characteristics'!B:B,MATCH($C715,'Policy Characteristics'!$C:$C,0))),"",INDEX('Policy Characteristics'!B:B,MATCH($C715,'Policy Characteristics'!$C:$C,0)))</f>
        <v>Electrification</v>
      </c>
      <c r="C715" s="76" t="str">
        <f t="shared" si="27"/>
        <v>Fraction of Eligible Industrial Energy Use Shifted to Electricity</v>
      </c>
      <c r="D715" s="78" t="s">
        <v>1306</v>
      </c>
      <c r="E715" t="s">
        <v>1824</v>
      </c>
      <c r="F715" t="s">
        <v>1270</v>
      </c>
      <c r="G715" s="88" t="s">
        <v>1824</v>
      </c>
      <c r="H715" s="15">
        <v>1889</v>
      </c>
      <c r="I715" s="213" t="s">
        <v>43</v>
      </c>
      <c r="J715" s="202" t="str">
        <f>IF(ISBLANK(INDEX('Policy Characteristics'!D:D,MATCH($C715,'Policy Characteristics'!$C:$C,0))),"",INDEX('Policy Characteristics'!D:D,MATCH($C715,'Policy Characteristics'!$C:$C,0)))</f>
        <v>Electrification</v>
      </c>
      <c r="K715" s="76" t="str">
        <f>IF(ISBLANK(INDEX('Policy Characteristics'!E:E,MATCH($C715,'Policy Characteristics'!$C:$C,0))),"",INDEX('Policy Characteristics'!E:E,MATCH($C715,'Policy Characteristics'!$C:$C,0)))</f>
        <v>indst shift to electricity</v>
      </c>
      <c r="L715" s="205">
        <f>IF(ISBLANK(INDEX('Policy Characteristics'!F:F,MATCH($C715,'Policy Characteristics'!$C:$C,0))),"",INDEX('Policy Characteristics'!F:F,MATCH($C715,'Policy Characteristics'!$C:$C,0)))</f>
        <v>0</v>
      </c>
      <c r="M715" s="205">
        <f>IF(ISBLANK(INDEX('Policy Characteristics'!G:G,MATCH($C715,'Policy Characteristics'!$C:$C,0))),"",INDEX('Policy Characteristics'!G:G,MATCH($C715,'Policy Characteristics'!$C:$C,0)))</f>
        <v>1</v>
      </c>
      <c r="N715" s="205">
        <f>IF(ISBLANK(INDEX('Policy Characteristics'!H:H,MATCH($C715,'Policy Characteristics'!$C:$C,0))),"",INDEX('Policy Characteristics'!H:H,MATCH($C715,'Policy Characteristics'!$C:$C,0)))</f>
        <v>0.01</v>
      </c>
      <c r="O715" s="76" t="str">
        <f>IF(ISBLANK(INDEX('Policy Characteristics'!I:I,MATCH($C715,'Policy Characteristics'!$C:$C,0))),"",INDEX('Policy Characteristics'!I:I,MATCH($C715,'Policy Characteristics'!$C:$C,0)))</f>
        <v>% of fuel shifted</v>
      </c>
      <c r="P715" s="76" t="str">
        <f>IF(ISBLANK(INDEX('Policy Characteristics'!J:J,MATCH($C715,'Policy Characteristics'!$C:$C,0))),"",INDEX('Policy Characteristics'!J:J,MATCH($C715,'Policy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715" s="76" t="str">
        <f>IF(ISBLANK(INDEX('Policy Characteristics'!K:K,MATCH($C715,'Policy Characteristics'!$C:$C,0))),"",INDEX('Policy Characteristics'!K:K,MATCH($C715,'Policy Characteristics'!$C:$C,0)))</f>
        <v>industry-ag-main.html#fuel-switching</v>
      </c>
      <c r="R715" s="76" t="str">
        <f>IF(ISBLANK(INDEX('Policy Characteristics'!L:L,MATCH($C715,'Policy Characteristics'!$C:$C,0))),"",INDEX('Policy Characteristics'!L:L,MATCH($C715,'Policy Characteristics'!$C:$C,0)))</f>
        <v>industry-elec-and-hydrogen.html</v>
      </c>
    </row>
    <row r="716" spans="1:18" x14ac:dyDescent="0.25">
      <c r="A716" s="76" t="str">
        <f>IF(ISBLANK(INDEX('Policy Characteristics'!A:A,MATCH($C716,'Policy Characteristics'!$C:$C,0))),"",INDEX('Policy Characteristics'!A:A,MATCH($C716,'Policy Characteristics'!$C:$C,0)))</f>
        <v>Industry</v>
      </c>
      <c r="B716" s="200" t="str">
        <f>IF(ISBLANK(INDEX('Policy Characteristics'!B:B,MATCH($C716,'Policy Characteristics'!$C:$C,0))),"",INDEX('Policy Characteristics'!B:B,MATCH($C716,'Policy Characteristics'!$C:$C,0)))</f>
        <v>Electrification</v>
      </c>
      <c r="C716" s="76" t="str">
        <f t="shared" si="27"/>
        <v>Fraction of Eligible Industrial Energy Use Shifted to Electricity</v>
      </c>
      <c r="D716" s="78" t="s">
        <v>1307</v>
      </c>
      <c r="E716" t="s">
        <v>1682</v>
      </c>
      <c r="F716" t="s">
        <v>1271</v>
      </c>
      <c r="G716" s="88" t="s">
        <v>1689</v>
      </c>
      <c r="H716" s="15">
        <v>1890</v>
      </c>
      <c r="I716" s="213" t="s">
        <v>43</v>
      </c>
      <c r="J716" s="202" t="str">
        <f>IF(ISBLANK(INDEX('Policy Characteristics'!D:D,MATCH($C716,'Policy Characteristics'!$C:$C,0))),"",INDEX('Policy Characteristics'!D:D,MATCH($C716,'Policy Characteristics'!$C:$C,0)))</f>
        <v>Electrification</v>
      </c>
      <c r="K716" s="76" t="str">
        <f>IF(ISBLANK(INDEX('Policy Characteristics'!E:E,MATCH($C716,'Policy Characteristics'!$C:$C,0))),"",INDEX('Policy Characteristics'!E:E,MATCH($C716,'Policy Characteristics'!$C:$C,0)))</f>
        <v>indst shift to electricity</v>
      </c>
      <c r="L716" s="205">
        <f>IF(ISBLANK(INDEX('Policy Characteristics'!F:F,MATCH($C716,'Policy Characteristics'!$C:$C,0))),"",INDEX('Policy Characteristics'!F:F,MATCH($C716,'Policy Characteristics'!$C:$C,0)))</f>
        <v>0</v>
      </c>
      <c r="M716" s="205">
        <f>IF(ISBLANK(INDEX('Policy Characteristics'!G:G,MATCH($C716,'Policy Characteristics'!$C:$C,0))),"",INDEX('Policy Characteristics'!G:G,MATCH($C716,'Policy Characteristics'!$C:$C,0)))</f>
        <v>1</v>
      </c>
      <c r="N716" s="205">
        <f>IF(ISBLANK(INDEX('Policy Characteristics'!H:H,MATCH($C716,'Policy Characteristics'!$C:$C,0))),"",INDEX('Policy Characteristics'!H:H,MATCH($C716,'Policy Characteristics'!$C:$C,0)))</f>
        <v>0.01</v>
      </c>
      <c r="O716" s="76" t="str">
        <f>IF(ISBLANK(INDEX('Policy Characteristics'!I:I,MATCH($C716,'Policy Characteristics'!$C:$C,0))),"",INDEX('Policy Characteristics'!I:I,MATCH($C716,'Policy Characteristics'!$C:$C,0)))</f>
        <v>% of fuel shifted</v>
      </c>
      <c r="P716" s="76" t="str">
        <f>IF(ISBLANK(INDEX('Policy Characteristics'!J:J,MATCH($C716,'Policy Characteristics'!$C:$C,0))),"",INDEX('Policy Characteristics'!J:J,MATCH($C716,'Policy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716" s="76" t="str">
        <f>IF(ISBLANK(INDEX('Policy Characteristics'!K:K,MATCH($C716,'Policy Characteristics'!$C:$C,0))),"",INDEX('Policy Characteristics'!K:K,MATCH($C716,'Policy Characteristics'!$C:$C,0)))</f>
        <v>industry-ag-main.html#fuel-switching</v>
      </c>
      <c r="R716" s="76" t="str">
        <f>IF(ISBLANK(INDEX('Policy Characteristics'!L:L,MATCH($C716,'Policy Characteristics'!$C:$C,0))),"",INDEX('Policy Characteristics'!L:L,MATCH($C716,'Policy Characteristics'!$C:$C,0)))</f>
        <v>industry-elec-and-hydrogen.html</v>
      </c>
    </row>
    <row r="717" spans="1:18" x14ac:dyDescent="0.25">
      <c r="A717" s="76" t="str">
        <f>IF(ISBLANK(INDEX('Policy Characteristics'!A:A,MATCH($C717,'Policy Characteristics'!$C:$C,0))),"",INDEX('Policy Characteristics'!A:A,MATCH($C717,'Policy Characteristics'!$C:$C,0)))</f>
        <v>Industry</v>
      </c>
      <c r="B717" s="200" t="str">
        <f>IF(ISBLANK(INDEX('Policy Characteristics'!B:B,MATCH($C717,'Policy Characteristics'!$C:$C,0))),"",INDEX('Policy Characteristics'!B:B,MATCH($C717,'Policy Characteristics'!$C:$C,0)))</f>
        <v>Electrification</v>
      </c>
      <c r="C717" s="76" t="str">
        <f t="shared" si="27"/>
        <v>Fraction of Eligible Industrial Energy Use Shifted to Electricity</v>
      </c>
      <c r="D717" s="78" t="s">
        <v>1307</v>
      </c>
      <c r="E717" t="s">
        <v>1683</v>
      </c>
      <c r="F717" t="s">
        <v>1271</v>
      </c>
      <c r="G717" s="88" t="s">
        <v>1690</v>
      </c>
      <c r="H717" s="15">
        <v>1891</v>
      </c>
      <c r="I717" s="213" t="s">
        <v>43</v>
      </c>
      <c r="J717" s="202" t="str">
        <f>IF(ISBLANK(INDEX('Policy Characteristics'!D:D,MATCH($C717,'Policy Characteristics'!$C:$C,0))),"",INDEX('Policy Characteristics'!D:D,MATCH($C717,'Policy Characteristics'!$C:$C,0)))</f>
        <v>Electrification</v>
      </c>
      <c r="K717" s="76" t="str">
        <f>IF(ISBLANK(INDEX('Policy Characteristics'!E:E,MATCH($C717,'Policy Characteristics'!$C:$C,0))),"",INDEX('Policy Characteristics'!E:E,MATCH($C717,'Policy Characteristics'!$C:$C,0)))</f>
        <v>indst shift to electricity</v>
      </c>
      <c r="L717" s="205">
        <f>IF(ISBLANK(INDEX('Policy Characteristics'!F:F,MATCH($C717,'Policy Characteristics'!$C:$C,0))),"",INDEX('Policy Characteristics'!F:F,MATCH($C717,'Policy Characteristics'!$C:$C,0)))</f>
        <v>0</v>
      </c>
      <c r="M717" s="205">
        <f>IF(ISBLANK(INDEX('Policy Characteristics'!G:G,MATCH($C717,'Policy Characteristics'!$C:$C,0))),"",INDEX('Policy Characteristics'!G:G,MATCH($C717,'Policy Characteristics'!$C:$C,0)))</f>
        <v>1</v>
      </c>
      <c r="N717" s="205">
        <f>IF(ISBLANK(INDEX('Policy Characteristics'!H:H,MATCH($C717,'Policy Characteristics'!$C:$C,0))),"",INDEX('Policy Characteristics'!H:H,MATCH($C717,'Policy Characteristics'!$C:$C,0)))</f>
        <v>0.01</v>
      </c>
      <c r="O717" s="76" t="str">
        <f>IF(ISBLANK(INDEX('Policy Characteristics'!I:I,MATCH($C717,'Policy Characteristics'!$C:$C,0))),"",INDEX('Policy Characteristics'!I:I,MATCH($C717,'Policy Characteristics'!$C:$C,0)))</f>
        <v>% of fuel shifted</v>
      </c>
      <c r="P717" s="76" t="str">
        <f>IF(ISBLANK(INDEX('Policy Characteristics'!J:J,MATCH($C717,'Policy Characteristics'!$C:$C,0))),"",INDEX('Policy Characteristics'!J:J,MATCH($C717,'Policy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717" s="76" t="str">
        <f>IF(ISBLANK(INDEX('Policy Characteristics'!K:K,MATCH($C717,'Policy Characteristics'!$C:$C,0))),"",INDEX('Policy Characteristics'!K:K,MATCH($C717,'Policy Characteristics'!$C:$C,0)))</f>
        <v>industry-ag-main.html#fuel-switching</v>
      </c>
      <c r="R717" s="76" t="str">
        <f>IF(ISBLANK(INDEX('Policy Characteristics'!L:L,MATCH($C717,'Policy Characteristics'!$C:$C,0))),"",INDEX('Policy Characteristics'!L:L,MATCH($C717,'Policy Characteristics'!$C:$C,0)))</f>
        <v>industry-elec-and-hydrogen.html</v>
      </c>
    </row>
    <row r="718" spans="1:18" x14ac:dyDescent="0.25">
      <c r="A718" s="76" t="str">
        <f>IF(ISBLANK(INDEX('Policy Characteristics'!A:A,MATCH($C718,'Policy Characteristics'!$C:$C,0))),"",INDEX('Policy Characteristics'!A:A,MATCH($C718,'Policy Characteristics'!$C:$C,0)))</f>
        <v>Industry</v>
      </c>
      <c r="B718" s="200" t="str">
        <f>IF(ISBLANK(INDEX('Policy Characteristics'!B:B,MATCH($C718,'Policy Characteristics'!$C:$C,0))),"",INDEX('Policy Characteristics'!B:B,MATCH($C718,'Policy Characteristics'!$C:$C,0)))</f>
        <v>Electrification</v>
      </c>
      <c r="C718" s="76" t="str">
        <f t="shared" si="27"/>
        <v>Fraction of Eligible Industrial Energy Use Shifted to Electricity</v>
      </c>
      <c r="D718" s="78" t="s">
        <v>1307</v>
      </c>
      <c r="E718" t="s">
        <v>1684</v>
      </c>
      <c r="F718" t="s">
        <v>1271</v>
      </c>
      <c r="G718" s="88" t="s">
        <v>1691</v>
      </c>
      <c r="H718" s="15">
        <v>1892</v>
      </c>
      <c r="I718" s="213" t="s">
        <v>43</v>
      </c>
      <c r="J718" s="202" t="str">
        <f>IF(ISBLANK(INDEX('Policy Characteristics'!D:D,MATCH($C718,'Policy Characteristics'!$C:$C,0))),"",INDEX('Policy Characteristics'!D:D,MATCH($C718,'Policy Characteristics'!$C:$C,0)))</f>
        <v>Electrification</v>
      </c>
      <c r="K718" s="76" t="str">
        <f>IF(ISBLANK(INDEX('Policy Characteristics'!E:E,MATCH($C718,'Policy Characteristics'!$C:$C,0))),"",INDEX('Policy Characteristics'!E:E,MATCH($C718,'Policy Characteristics'!$C:$C,0)))</f>
        <v>indst shift to electricity</v>
      </c>
      <c r="L718" s="205">
        <f>IF(ISBLANK(INDEX('Policy Characteristics'!F:F,MATCH($C718,'Policy Characteristics'!$C:$C,0))),"",INDEX('Policy Characteristics'!F:F,MATCH($C718,'Policy Characteristics'!$C:$C,0)))</f>
        <v>0</v>
      </c>
      <c r="M718" s="205">
        <f>IF(ISBLANK(INDEX('Policy Characteristics'!G:G,MATCH($C718,'Policy Characteristics'!$C:$C,0))),"",INDEX('Policy Characteristics'!G:G,MATCH($C718,'Policy Characteristics'!$C:$C,0)))</f>
        <v>1</v>
      </c>
      <c r="N718" s="205">
        <f>IF(ISBLANK(INDEX('Policy Characteristics'!H:H,MATCH($C718,'Policy Characteristics'!$C:$C,0))),"",INDEX('Policy Characteristics'!H:H,MATCH($C718,'Policy Characteristics'!$C:$C,0)))</f>
        <v>0.01</v>
      </c>
      <c r="O718" s="76" t="str">
        <f>IF(ISBLANK(INDEX('Policy Characteristics'!I:I,MATCH($C718,'Policy Characteristics'!$C:$C,0))),"",INDEX('Policy Characteristics'!I:I,MATCH($C718,'Policy Characteristics'!$C:$C,0)))</f>
        <v>% of fuel shifted</v>
      </c>
      <c r="P718" s="76" t="str">
        <f>IF(ISBLANK(INDEX('Policy Characteristics'!J:J,MATCH($C718,'Policy Characteristics'!$C:$C,0))),"",INDEX('Policy Characteristics'!J:J,MATCH($C718,'Policy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718" s="76" t="str">
        <f>IF(ISBLANK(INDEX('Policy Characteristics'!K:K,MATCH($C718,'Policy Characteristics'!$C:$C,0))),"",INDEX('Policy Characteristics'!K:K,MATCH($C718,'Policy Characteristics'!$C:$C,0)))</f>
        <v>industry-ag-main.html#fuel-switching</v>
      </c>
      <c r="R718" s="76" t="str">
        <f>IF(ISBLANK(INDEX('Policy Characteristics'!L:L,MATCH($C718,'Policy Characteristics'!$C:$C,0))),"",INDEX('Policy Characteristics'!L:L,MATCH($C718,'Policy Characteristics'!$C:$C,0)))</f>
        <v>industry-elec-and-hydrogen.html</v>
      </c>
    </row>
    <row r="719" spans="1:18" x14ac:dyDescent="0.25">
      <c r="A719" s="76" t="str">
        <f>IF(ISBLANK(INDEX('Policy Characteristics'!A:A,MATCH($C719,'Policy Characteristics'!$C:$C,0))),"",INDEX('Policy Characteristics'!A:A,MATCH($C719,'Policy Characteristics'!$C:$C,0)))</f>
        <v>Industry</v>
      </c>
      <c r="B719" s="200" t="str">
        <f>IF(ISBLANK(INDEX('Policy Characteristics'!B:B,MATCH($C719,'Policy Characteristics'!$C:$C,0))),"",INDEX('Policy Characteristics'!B:B,MATCH($C719,'Policy Characteristics'!$C:$C,0)))</f>
        <v>Electrification</v>
      </c>
      <c r="C719" s="76" t="str">
        <f t="shared" si="27"/>
        <v>Fraction of Eligible Industrial Energy Use Shifted to Electricity</v>
      </c>
      <c r="D719" s="78" t="s">
        <v>1307</v>
      </c>
      <c r="E719" t="s">
        <v>1685</v>
      </c>
      <c r="F719" t="s">
        <v>1271</v>
      </c>
      <c r="G719" s="88" t="s">
        <v>1692</v>
      </c>
      <c r="H719" s="15">
        <v>1893</v>
      </c>
      <c r="I719" s="213" t="s">
        <v>43</v>
      </c>
      <c r="J719" s="202" t="str">
        <f>IF(ISBLANK(INDEX('Policy Characteristics'!D:D,MATCH($C719,'Policy Characteristics'!$C:$C,0))),"",INDEX('Policy Characteristics'!D:D,MATCH($C719,'Policy Characteristics'!$C:$C,0)))</f>
        <v>Electrification</v>
      </c>
      <c r="K719" s="76" t="str">
        <f>IF(ISBLANK(INDEX('Policy Characteristics'!E:E,MATCH($C719,'Policy Characteristics'!$C:$C,0))),"",INDEX('Policy Characteristics'!E:E,MATCH($C719,'Policy Characteristics'!$C:$C,0)))</f>
        <v>indst shift to electricity</v>
      </c>
      <c r="L719" s="205">
        <f>IF(ISBLANK(INDEX('Policy Characteristics'!F:F,MATCH($C719,'Policy Characteristics'!$C:$C,0))),"",INDEX('Policy Characteristics'!F:F,MATCH($C719,'Policy Characteristics'!$C:$C,0)))</f>
        <v>0</v>
      </c>
      <c r="M719" s="205">
        <f>IF(ISBLANK(INDEX('Policy Characteristics'!G:G,MATCH($C719,'Policy Characteristics'!$C:$C,0))),"",INDEX('Policy Characteristics'!G:G,MATCH($C719,'Policy Characteristics'!$C:$C,0)))</f>
        <v>1</v>
      </c>
      <c r="N719" s="205">
        <f>IF(ISBLANK(INDEX('Policy Characteristics'!H:H,MATCH($C719,'Policy Characteristics'!$C:$C,0))),"",INDEX('Policy Characteristics'!H:H,MATCH($C719,'Policy Characteristics'!$C:$C,0)))</f>
        <v>0.01</v>
      </c>
      <c r="O719" s="76" t="str">
        <f>IF(ISBLANK(INDEX('Policy Characteristics'!I:I,MATCH($C719,'Policy Characteristics'!$C:$C,0))),"",INDEX('Policy Characteristics'!I:I,MATCH($C719,'Policy Characteristics'!$C:$C,0)))</f>
        <v>% of fuel shifted</v>
      </c>
      <c r="P719" s="76" t="str">
        <f>IF(ISBLANK(INDEX('Policy Characteristics'!J:J,MATCH($C719,'Policy Characteristics'!$C:$C,0))),"",INDEX('Policy Characteristics'!J:J,MATCH($C719,'Policy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719" s="76" t="str">
        <f>IF(ISBLANK(INDEX('Policy Characteristics'!K:K,MATCH($C719,'Policy Characteristics'!$C:$C,0))),"",INDEX('Policy Characteristics'!K:K,MATCH($C719,'Policy Characteristics'!$C:$C,0)))</f>
        <v>industry-ag-main.html#fuel-switching</v>
      </c>
      <c r="R719" s="76" t="str">
        <f>IF(ISBLANK(INDEX('Policy Characteristics'!L:L,MATCH($C719,'Policy Characteristics'!$C:$C,0))),"",INDEX('Policy Characteristics'!L:L,MATCH($C719,'Policy Characteristics'!$C:$C,0)))</f>
        <v>industry-elec-and-hydrogen.html</v>
      </c>
    </row>
    <row r="720" spans="1:18" x14ac:dyDescent="0.25">
      <c r="A720" s="76" t="str">
        <f>IF(ISBLANK(INDEX('Policy Characteristics'!A:A,MATCH($C720,'Policy Characteristics'!$C:$C,0))),"",INDEX('Policy Characteristics'!A:A,MATCH($C720,'Policy Characteristics'!$C:$C,0)))</f>
        <v>Industry</v>
      </c>
      <c r="B720" s="200" t="str">
        <f>IF(ISBLANK(INDEX('Policy Characteristics'!B:B,MATCH($C720,'Policy Characteristics'!$C:$C,0))),"",INDEX('Policy Characteristics'!B:B,MATCH($C720,'Policy Characteristics'!$C:$C,0)))</f>
        <v>Electrification</v>
      </c>
      <c r="C720" s="76" t="str">
        <f t="shared" si="27"/>
        <v>Fraction of Eligible Industrial Energy Use Shifted to Electricity</v>
      </c>
      <c r="D720" s="78" t="s">
        <v>1307</v>
      </c>
      <c r="E720" t="s">
        <v>1686</v>
      </c>
      <c r="F720" t="s">
        <v>1271</v>
      </c>
      <c r="G720" s="88" t="s">
        <v>1693</v>
      </c>
      <c r="H720" s="15">
        <v>1894</v>
      </c>
      <c r="I720" s="213" t="s">
        <v>43</v>
      </c>
      <c r="J720" s="202" t="str">
        <f>IF(ISBLANK(INDEX('Policy Characteristics'!D:D,MATCH($C720,'Policy Characteristics'!$C:$C,0))),"",INDEX('Policy Characteristics'!D:D,MATCH($C720,'Policy Characteristics'!$C:$C,0)))</f>
        <v>Electrification</v>
      </c>
      <c r="K720" s="76" t="str">
        <f>IF(ISBLANK(INDEX('Policy Characteristics'!E:E,MATCH($C720,'Policy Characteristics'!$C:$C,0))),"",INDEX('Policy Characteristics'!E:E,MATCH($C720,'Policy Characteristics'!$C:$C,0)))</f>
        <v>indst shift to electricity</v>
      </c>
      <c r="L720" s="205">
        <f>IF(ISBLANK(INDEX('Policy Characteristics'!F:F,MATCH($C720,'Policy Characteristics'!$C:$C,0))),"",INDEX('Policy Characteristics'!F:F,MATCH($C720,'Policy Characteristics'!$C:$C,0)))</f>
        <v>0</v>
      </c>
      <c r="M720" s="205">
        <f>IF(ISBLANK(INDEX('Policy Characteristics'!G:G,MATCH($C720,'Policy Characteristics'!$C:$C,0))),"",INDEX('Policy Characteristics'!G:G,MATCH($C720,'Policy Characteristics'!$C:$C,0)))</f>
        <v>1</v>
      </c>
      <c r="N720" s="205">
        <f>IF(ISBLANK(INDEX('Policy Characteristics'!H:H,MATCH($C720,'Policy Characteristics'!$C:$C,0))),"",INDEX('Policy Characteristics'!H:H,MATCH($C720,'Policy Characteristics'!$C:$C,0)))</f>
        <v>0.01</v>
      </c>
      <c r="O720" s="76" t="str">
        <f>IF(ISBLANK(INDEX('Policy Characteristics'!I:I,MATCH($C720,'Policy Characteristics'!$C:$C,0))),"",INDEX('Policy Characteristics'!I:I,MATCH($C720,'Policy Characteristics'!$C:$C,0)))</f>
        <v>% of fuel shifted</v>
      </c>
      <c r="P720" s="76" t="str">
        <f>IF(ISBLANK(INDEX('Policy Characteristics'!J:J,MATCH($C720,'Policy Characteristics'!$C:$C,0))),"",INDEX('Policy Characteristics'!J:J,MATCH($C720,'Policy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720" s="76" t="str">
        <f>IF(ISBLANK(INDEX('Policy Characteristics'!K:K,MATCH($C720,'Policy Characteristics'!$C:$C,0))),"",INDEX('Policy Characteristics'!K:K,MATCH($C720,'Policy Characteristics'!$C:$C,0)))</f>
        <v>industry-ag-main.html#fuel-switching</v>
      </c>
      <c r="R720" s="76" t="str">
        <f>IF(ISBLANK(INDEX('Policy Characteristics'!L:L,MATCH($C720,'Policy Characteristics'!$C:$C,0))),"",INDEX('Policy Characteristics'!L:L,MATCH($C720,'Policy Characteristics'!$C:$C,0)))</f>
        <v>industry-elec-and-hydrogen.html</v>
      </c>
    </row>
    <row r="721" spans="1:18" x14ac:dyDescent="0.25">
      <c r="A721" s="76" t="str">
        <f>IF(ISBLANK(INDEX('Policy Characteristics'!A:A,MATCH($C721,'Policy Characteristics'!$C:$C,0))),"",INDEX('Policy Characteristics'!A:A,MATCH($C721,'Policy Characteristics'!$C:$C,0)))</f>
        <v>Industry</v>
      </c>
      <c r="B721" s="200" t="str">
        <f>IF(ISBLANK(INDEX('Policy Characteristics'!B:B,MATCH($C721,'Policy Characteristics'!$C:$C,0))),"",INDEX('Policy Characteristics'!B:B,MATCH($C721,'Policy Characteristics'!$C:$C,0)))</f>
        <v>Electrification</v>
      </c>
      <c r="C721" s="76" t="str">
        <f t="shared" si="27"/>
        <v>Fraction of Eligible Industrial Energy Use Shifted to Electricity</v>
      </c>
      <c r="D721" s="78" t="s">
        <v>1307</v>
      </c>
      <c r="E721" t="s">
        <v>1687</v>
      </c>
      <c r="F721" t="s">
        <v>1271</v>
      </c>
      <c r="G721" s="88" t="s">
        <v>1694</v>
      </c>
      <c r="H721" s="15">
        <v>1895</v>
      </c>
      <c r="I721" s="213" t="s">
        <v>43</v>
      </c>
      <c r="J721" s="202" t="str">
        <f>IF(ISBLANK(INDEX('Policy Characteristics'!D:D,MATCH($C721,'Policy Characteristics'!$C:$C,0))),"",INDEX('Policy Characteristics'!D:D,MATCH($C721,'Policy Characteristics'!$C:$C,0)))</f>
        <v>Electrification</v>
      </c>
      <c r="K721" s="76" t="str">
        <f>IF(ISBLANK(INDEX('Policy Characteristics'!E:E,MATCH($C721,'Policy Characteristics'!$C:$C,0))),"",INDEX('Policy Characteristics'!E:E,MATCH($C721,'Policy Characteristics'!$C:$C,0)))</f>
        <v>indst shift to electricity</v>
      </c>
      <c r="L721" s="205">
        <f>IF(ISBLANK(INDEX('Policy Characteristics'!F:F,MATCH($C721,'Policy Characteristics'!$C:$C,0))),"",INDEX('Policy Characteristics'!F:F,MATCH($C721,'Policy Characteristics'!$C:$C,0)))</f>
        <v>0</v>
      </c>
      <c r="M721" s="205">
        <f>IF(ISBLANK(INDEX('Policy Characteristics'!G:G,MATCH($C721,'Policy Characteristics'!$C:$C,0))),"",INDEX('Policy Characteristics'!G:G,MATCH($C721,'Policy Characteristics'!$C:$C,0)))</f>
        <v>1</v>
      </c>
      <c r="N721" s="205">
        <f>IF(ISBLANK(INDEX('Policy Characteristics'!H:H,MATCH($C721,'Policy Characteristics'!$C:$C,0))),"",INDEX('Policy Characteristics'!H:H,MATCH($C721,'Policy Characteristics'!$C:$C,0)))</f>
        <v>0.01</v>
      </c>
      <c r="O721" s="76" t="str">
        <f>IF(ISBLANK(INDEX('Policy Characteristics'!I:I,MATCH($C721,'Policy Characteristics'!$C:$C,0))),"",INDEX('Policy Characteristics'!I:I,MATCH($C721,'Policy Characteristics'!$C:$C,0)))</f>
        <v>% of fuel shifted</v>
      </c>
      <c r="P721" s="76" t="str">
        <f>IF(ISBLANK(INDEX('Policy Characteristics'!J:J,MATCH($C721,'Policy Characteristics'!$C:$C,0))),"",INDEX('Policy Characteristics'!J:J,MATCH($C721,'Policy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721" s="76" t="str">
        <f>IF(ISBLANK(INDEX('Policy Characteristics'!K:K,MATCH($C721,'Policy Characteristics'!$C:$C,0))),"",INDEX('Policy Characteristics'!K:K,MATCH($C721,'Policy Characteristics'!$C:$C,0)))</f>
        <v>industry-ag-main.html#fuel-switching</v>
      </c>
      <c r="R721" s="76" t="str">
        <f>IF(ISBLANK(INDEX('Policy Characteristics'!L:L,MATCH($C721,'Policy Characteristics'!$C:$C,0))),"",INDEX('Policy Characteristics'!L:L,MATCH($C721,'Policy Characteristics'!$C:$C,0)))</f>
        <v>industry-elec-and-hydrogen.html</v>
      </c>
    </row>
    <row r="722" spans="1:18" x14ac:dyDescent="0.25">
      <c r="A722" s="76" t="str">
        <f>IF(ISBLANK(INDEX('Policy Characteristics'!A:A,MATCH($C722,'Policy Characteristics'!$C:$C,0))),"",INDEX('Policy Characteristics'!A:A,MATCH($C722,'Policy Characteristics'!$C:$C,0)))</f>
        <v>Industry</v>
      </c>
      <c r="B722" s="200" t="str">
        <f>IF(ISBLANK(INDEX('Policy Characteristics'!B:B,MATCH($C722,'Policy Characteristics'!$C:$C,0))),"",INDEX('Policy Characteristics'!B:B,MATCH($C722,'Policy Characteristics'!$C:$C,0)))</f>
        <v>Electrification</v>
      </c>
      <c r="C722" s="76" t="str">
        <f t="shared" si="27"/>
        <v>Fraction of Eligible Industrial Energy Use Shifted to Electricity</v>
      </c>
      <c r="D722" s="78" t="s">
        <v>1307</v>
      </c>
      <c r="E722" t="s">
        <v>1688</v>
      </c>
      <c r="F722" t="s">
        <v>1271</v>
      </c>
      <c r="G722" s="88" t="s">
        <v>1695</v>
      </c>
      <c r="H722" s="15">
        <v>1896</v>
      </c>
      <c r="I722" s="213" t="s">
        <v>43</v>
      </c>
      <c r="J722" s="202" t="str">
        <f>IF(ISBLANK(INDEX('Policy Characteristics'!D:D,MATCH($C722,'Policy Characteristics'!$C:$C,0))),"",INDEX('Policy Characteristics'!D:D,MATCH($C722,'Policy Characteristics'!$C:$C,0)))</f>
        <v>Electrification</v>
      </c>
      <c r="K722" s="76" t="str">
        <f>IF(ISBLANK(INDEX('Policy Characteristics'!E:E,MATCH($C722,'Policy Characteristics'!$C:$C,0))),"",INDEX('Policy Characteristics'!E:E,MATCH($C722,'Policy Characteristics'!$C:$C,0)))</f>
        <v>indst shift to electricity</v>
      </c>
      <c r="L722" s="205">
        <f>IF(ISBLANK(INDEX('Policy Characteristics'!F:F,MATCH($C722,'Policy Characteristics'!$C:$C,0))),"",INDEX('Policy Characteristics'!F:F,MATCH($C722,'Policy Characteristics'!$C:$C,0)))</f>
        <v>0</v>
      </c>
      <c r="M722" s="205">
        <f>IF(ISBLANK(INDEX('Policy Characteristics'!G:G,MATCH($C722,'Policy Characteristics'!$C:$C,0))),"",INDEX('Policy Characteristics'!G:G,MATCH($C722,'Policy Characteristics'!$C:$C,0)))</f>
        <v>1</v>
      </c>
      <c r="N722" s="205">
        <f>IF(ISBLANK(INDEX('Policy Characteristics'!H:H,MATCH($C722,'Policy Characteristics'!$C:$C,0))),"",INDEX('Policy Characteristics'!H:H,MATCH($C722,'Policy Characteristics'!$C:$C,0)))</f>
        <v>0.01</v>
      </c>
      <c r="O722" s="76" t="str">
        <f>IF(ISBLANK(INDEX('Policy Characteristics'!I:I,MATCH($C722,'Policy Characteristics'!$C:$C,0))),"",INDEX('Policy Characteristics'!I:I,MATCH($C722,'Policy Characteristics'!$C:$C,0)))</f>
        <v>% of fuel shifted</v>
      </c>
      <c r="P722" s="76" t="str">
        <f>IF(ISBLANK(INDEX('Policy Characteristics'!J:J,MATCH($C722,'Policy Characteristics'!$C:$C,0))),"",INDEX('Policy Characteristics'!J:J,MATCH($C722,'Policy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722" s="76" t="str">
        <f>IF(ISBLANK(INDEX('Policy Characteristics'!K:K,MATCH($C722,'Policy Characteristics'!$C:$C,0))),"",INDEX('Policy Characteristics'!K:K,MATCH($C722,'Policy Characteristics'!$C:$C,0)))</f>
        <v>industry-ag-main.html#fuel-switching</v>
      </c>
      <c r="R722" s="76" t="str">
        <f>IF(ISBLANK(INDEX('Policy Characteristics'!L:L,MATCH($C722,'Policy Characteristics'!$C:$C,0))),"",INDEX('Policy Characteristics'!L:L,MATCH($C722,'Policy Characteristics'!$C:$C,0)))</f>
        <v>industry-elec-and-hydrogen.html</v>
      </c>
    </row>
    <row r="723" spans="1:18" x14ac:dyDescent="0.25">
      <c r="A723" s="76" t="str">
        <f>IF(ISBLANK(INDEX('Policy Characteristics'!A:A,MATCH($C723,'Policy Characteristics'!$C:$C,0))),"",INDEX('Policy Characteristics'!A:A,MATCH($C723,'Policy Characteristics'!$C:$C,0)))</f>
        <v>Industry</v>
      </c>
      <c r="B723" s="200" t="str">
        <f>IF(ISBLANK(INDEX('Policy Characteristics'!B:B,MATCH($C723,'Policy Characteristics'!$C:$C,0))),"",INDEX('Policy Characteristics'!B:B,MATCH($C723,'Policy Characteristics'!$C:$C,0)))</f>
        <v>Electrification</v>
      </c>
      <c r="C723" s="76" t="str">
        <f t="shared" si="27"/>
        <v>Fraction of Eligible Industrial Energy Use Shifted to Electricity</v>
      </c>
      <c r="D723" s="78" t="s">
        <v>1307</v>
      </c>
      <c r="E723" t="s">
        <v>1824</v>
      </c>
      <c r="F723" t="s">
        <v>1271</v>
      </c>
      <c r="G723" s="88" t="s">
        <v>1824</v>
      </c>
      <c r="H723" s="15">
        <v>1897</v>
      </c>
      <c r="I723" s="213" t="s">
        <v>43</v>
      </c>
      <c r="J723" s="202" t="str">
        <f>IF(ISBLANK(INDEX('Policy Characteristics'!D:D,MATCH($C723,'Policy Characteristics'!$C:$C,0))),"",INDEX('Policy Characteristics'!D:D,MATCH($C723,'Policy Characteristics'!$C:$C,0)))</f>
        <v>Electrification</v>
      </c>
      <c r="K723" s="76" t="str">
        <f>IF(ISBLANK(INDEX('Policy Characteristics'!E:E,MATCH($C723,'Policy Characteristics'!$C:$C,0))),"",INDEX('Policy Characteristics'!E:E,MATCH($C723,'Policy Characteristics'!$C:$C,0)))</f>
        <v>indst shift to electricity</v>
      </c>
      <c r="L723" s="205">
        <f>IF(ISBLANK(INDEX('Policy Characteristics'!F:F,MATCH($C723,'Policy Characteristics'!$C:$C,0))),"",INDEX('Policy Characteristics'!F:F,MATCH($C723,'Policy Characteristics'!$C:$C,0)))</f>
        <v>0</v>
      </c>
      <c r="M723" s="205">
        <f>IF(ISBLANK(INDEX('Policy Characteristics'!G:G,MATCH($C723,'Policy Characteristics'!$C:$C,0))),"",INDEX('Policy Characteristics'!G:G,MATCH($C723,'Policy Characteristics'!$C:$C,0)))</f>
        <v>1</v>
      </c>
      <c r="N723" s="205">
        <f>IF(ISBLANK(INDEX('Policy Characteristics'!H:H,MATCH($C723,'Policy Characteristics'!$C:$C,0))),"",INDEX('Policy Characteristics'!H:H,MATCH($C723,'Policy Characteristics'!$C:$C,0)))</f>
        <v>0.01</v>
      </c>
      <c r="O723" s="76" t="str">
        <f>IF(ISBLANK(INDEX('Policy Characteristics'!I:I,MATCH($C723,'Policy Characteristics'!$C:$C,0))),"",INDEX('Policy Characteristics'!I:I,MATCH($C723,'Policy Characteristics'!$C:$C,0)))</f>
        <v>% of fuel shifted</v>
      </c>
      <c r="P723" s="76" t="str">
        <f>IF(ISBLANK(INDEX('Policy Characteristics'!J:J,MATCH($C723,'Policy Characteristics'!$C:$C,0))),"",INDEX('Policy Characteristics'!J:J,MATCH($C723,'Policy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723" s="76" t="str">
        <f>IF(ISBLANK(INDEX('Policy Characteristics'!K:K,MATCH($C723,'Policy Characteristics'!$C:$C,0))),"",INDEX('Policy Characteristics'!K:K,MATCH($C723,'Policy Characteristics'!$C:$C,0)))</f>
        <v>industry-ag-main.html#fuel-switching</v>
      </c>
      <c r="R723" s="76" t="str">
        <f>IF(ISBLANK(INDEX('Policy Characteristics'!L:L,MATCH($C723,'Policy Characteristics'!$C:$C,0))),"",INDEX('Policy Characteristics'!L:L,MATCH($C723,'Policy Characteristics'!$C:$C,0)))</f>
        <v>industry-elec-and-hydrogen.html</v>
      </c>
    </row>
    <row r="724" spans="1:18" x14ac:dyDescent="0.25">
      <c r="A724" s="76" t="str">
        <f>IF(ISBLANK(INDEX('Policy Characteristics'!A:A,MATCH($C724,'Policy Characteristics'!$C:$C,0))),"",INDEX('Policy Characteristics'!A:A,MATCH($C724,'Policy Characteristics'!$C:$C,0)))</f>
        <v>Industry</v>
      </c>
      <c r="B724" s="200" t="str">
        <f>IF(ISBLANK(INDEX('Policy Characteristics'!B:B,MATCH($C724,'Policy Characteristics'!$C:$C,0))),"",INDEX('Policy Characteristics'!B:B,MATCH($C724,'Policy Characteristics'!$C:$C,0)))</f>
        <v>Electrification</v>
      </c>
      <c r="C724" s="76" t="str">
        <f t="shared" si="27"/>
        <v>Fraction of Eligible Industrial Energy Use Shifted to Electricity</v>
      </c>
      <c r="D724" s="78" t="s">
        <v>1308</v>
      </c>
      <c r="E724" t="s">
        <v>1682</v>
      </c>
      <c r="F724" t="s">
        <v>1272</v>
      </c>
      <c r="G724" s="88" t="s">
        <v>1689</v>
      </c>
      <c r="H724" s="15">
        <v>1898</v>
      </c>
      <c r="I724" s="213" t="s">
        <v>43</v>
      </c>
      <c r="J724" s="202" t="str">
        <f>IF(ISBLANK(INDEX('Policy Characteristics'!D:D,MATCH($C724,'Policy Characteristics'!$C:$C,0))),"",INDEX('Policy Characteristics'!D:D,MATCH($C724,'Policy Characteristics'!$C:$C,0)))</f>
        <v>Electrification</v>
      </c>
      <c r="K724" s="76" t="str">
        <f>IF(ISBLANK(INDEX('Policy Characteristics'!E:E,MATCH($C724,'Policy Characteristics'!$C:$C,0))),"",INDEX('Policy Characteristics'!E:E,MATCH($C724,'Policy Characteristics'!$C:$C,0)))</f>
        <v>indst shift to electricity</v>
      </c>
      <c r="L724" s="205">
        <f>IF(ISBLANK(INDEX('Policy Characteristics'!F:F,MATCH($C724,'Policy Characteristics'!$C:$C,0))),"",INDEX('Policy Characteristics'!F:F,MATCH($C724,'Policy Characteristics'!$C:$C,0)))</f>
        <v>0</v>
      </c>
      <c r="M724" s="205">
        <f>IF(ISBLANK(INDEX('Policy Characteristics'!G:G,MATCH($C724,'Policy Characteristics'!$C:$C,0))),"",INDEX('Policy Characteristics'!G:G,MATCH($C724,'Policy Characteristics'!$C:$C,0)))</f>
        <v>1</v>
      </c>
      <c r="N724" s="205">
        <f>IF(ISBLANK(INDEX('Policy Characteristics'!H:H,MATCH($C724,'Policy Characteristics'!$C:$C,0))),"",INDEX('Policy Characteristics'!H:H,MATCH($C724,'Policy Characteristics'!$C:$C,0)))</f>
        <v>0.01</v>
      </c>
      <c r="O724" s="76" t="str">
        <f>IF(ISBLANK(INDEX('Policy Characteristics'!I:I,MATCH($C724,'Policy Characteristics'!$C:$C,0))),"",INDEX('Policy Characteristics'!I:I,MATCH($C724,'Policy Characteristics'!$C:$C,0)))</f>
        <v>% of fuel shifted</v>
      </c>
      <c r="P724" s="76" t="str">
        <f>IF(ISBLANK(INDEX('Policy Characteristics'!J:J,MATCH($C724,'Policy Characteristics'!$C:$C,0))),"",INDEX('Policy Characteristics'!J:J,MATCH($C724,'Policy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724" s="76" t="str">
        <f>IF(ISBLANK(INDEX('Policy Characteristics'!K:K,MATCH($C724,'Policy Characteristics'!$C:$C,0))),"",INDEX('Policy Characteristics'!K:K,MATCH($C724,'Policy Characteristics'!$C:$C,0)))</f>
        <v>industry-ag-main.html#fuel-switching</v>
      </c>
      <c r="R724" s="76" t="str">
        <f>IF(ISBLANK(INDEX('Policy Characteristics'!L:L,MATCH($C724,'Policy Characteristics'!$C:$C,0))),"",INDEX('Policy Characteristics'!L:L,MATCH($C724,'Policy Characteristics'!$C:$C,0)))</f>
        <v>industry-elec-and-hydrogen.html</v>
      </c>
    </row>
    <row r="725" spans="1:18" x14ac:dyDescent="0.25">
      <c r="A725" s="76" t="str">
        <f>IF(ISBLANK(INDEX('Policy Characteristics'!A:A,MATCH($C725,'Policy Characteristics'!$C:$C,0))),"",INDEX('Policy Characteristics'!A:A,MATCH($C725,'Policy Characteristics'!$C:$C,0)))</f>
        <v>Industry</v>
      </c>
      <c r="B725" s="200" t="str">
        <f>IF(ISBLANK(INDEX('Policy Characteristics'!B:B,MATCH($C725,'Policy Characteristics'!$C:$C,0))),"",INDEX('Policy Characteristics'!B:B,MATCH($C725,'Policy Characteristics'!$C:$C,0)))</f>
        <v>Electrification</v>
      </c>
      <c r="C725" s="76" t="str">
        <f t="shared" ref="C725:C788" si="28">C$660</f>
        <v>Fraction of Eligible Industrial Energy Use Shifted to Electricity</v>
      </c>
      <c r="D725" s="78" t="s">
        <v>1308</v>
      </c>
      <c r="E725" t="s">
        <v>1683</v>
      </c>
      <c r="F725" t="s">
        <v>1272</v>
      </c>
      <c r="G725" s="88" t="s">
        <v>1690</v>
      </c>
      <c r="H725" s="15">
        <v>1899</v>
      </c>
      <c r="I725" s="213" t="s">
        <v>43</v>
      </c>
      <c r="J725" s="202" t="str">
        <f>IF(ISBLANK(INDEX('Policy Characteristics'!D:D,MATCH($C725,'Policy Characteristics'!$C:$C,0))),"",INDEX('Policy Characteristics'!D:D,MATCH($C725,'Policy Characteristics'!$C:$C,0)))</f>
        <v>Electrification</v>
      </c>
      <c r="K725" s="76" t="str">
        <f>IF(ISBLANK(INDEX('Policy Characteristics'!E:E,MATCH($C725,'Policy Characteristics'!$C:$C,0))),"",INDEX('Policy Characteristics'!E:E,MATCH($C725,'Policy Characteristics'!$C:$C,0)))</f>
        <v>indst shift to electricity</v>
      </c>
      <c r="L725" s="205">
        <f>IF(ISBLANK(INDEX('Policy Characteristics'!F:F,MATCH($C725,'Policy Characteristics'!$C:$C,0))),"",INDEX('Policy Characteristics'!F:F,MATCH($C725,'Policy Characteristics'!$C:$C,0)))</f>
        <v>0</v>
      </c>
      <c r="M725" s="205">
        <f>IF(ISBLANK(INDEX('Policy Characteristics'!G:G,MATCH($C725,'Policy Characteristics'!$C:$C,0))),"",INDEX('Policy Characteristics'!G:G,MATCH($C725,'Policy Characteristics'!$C:$C,0)))</f>
        <v>1</v>
      </c>
      <c r="N725" s="205">
        <f>IF(ISBLANK(INDEX('Policy Characteristics'!H:H,MATCH($C725,'Policy Characteristics'!$C:$C,0))),"",INDEX('Policy Characteristics'!H:H,MATCH($C725,'Policy Characteristics'!$C:$C,0)))</f>
        <v>0.01</v>
      </c>
      <c r="O725" s="76" t="str">
        <f>IF(ISBLANK(INDEX('Policy Characteristics'!I:I,MATCH($C725,'Policy Characteristics'!$C:$C,0))),"",INDEX('Policy Characteristics'!I:I,MATCH($C725,'Policy Characteristics'!$C:$C,0)))</f>
        <v>% of fuel shifted</v>
      </c>
      <c r="P725" s="76" t="str">
        <f>IF(ISBLANK(INDEX('Policy Characteristics'!J:J,MATCH($C725,'Policy Characteristics'!$C:$C,0))),"",INDEX('Policy Characteristics'!J:J,MATCH($C725,'Policy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725" s="76" t="str">
        <f>IF(ISBLANK(INDEX('Policy Characteristics'!K:K,MATCH($C725,'Policy Characteristics'!$C:$C,0))),"",INDEX('Policy Characteristics'!K:K,MATCH($C725,'Policy Characteristics'!$C:$C,0)))</f>
        <v>industry-ag-main.html#fuel-switching</v>
      </c>
      <c r="R725" s="76" t="str">
        <f>IF(ISBLANK(INDEX('Policy Characteristics'!L:L,MATCH($C725,'Policy Characteristics'!$C:$C,0))),"",INDEX('Policy Characteristics'!L:L,MATCH($C725,'Policy Characteristics'!$C:$C,0)))</f>
        <v>industry-elec-and-hydrogen.html</v>
      </c>
    </row>
    <row r="726" spans="1:18" x14ac:dyDescent="0.25">
      <c r="A726" s="76" t="str">
        <f>IF(ISBLANK(INDEX('Policy Characteristics'!A:A,MATCH($C726,'Policy Characteristics'!$C:$C,0))),"",INDEX('Policy Characteristics'!A:A,MATCH($C726,'Policy Characteristics'!$C:$C,0)))</f>
        <v>Industry</v>
      </c>
      <c r="B726" s="200" t="str">
        <f>IF(ISBLANK(INDEX('Policy Characteristics'!B:B,MATCH($C726,'Policy Characteristics'!$C:$C,0))),"",INDEX('Policy Characteristics'!B:B,MATCH($C726,'Policy Characteristics'!$C:$C,0)))</f>
        <v>Electrification</v>
      </c>
      <c r="C726" s="76" t="str">
        <f t="shared" si="28"/>
        <v>Fraction of Eligible Industrial Energy Use Shifted to Electricity</v>
      </c>
      <c r="D726" s="78" t="s">
        <v>1308</v>
      </c>
      <c r="E726" t="s">
        <v>1684</v>
      </c>
      <c r="F726" t="s">
        <v>1272</v>
      </c>
      <c r="G726" s="88" t="s">
        <v>1691</v>
      </c>
      <c r="H726" s="15">
        <v>1900</v>
      </c>
      <c r="I726" s="213" t="s">
        <v>43</v>
      </c>
      <c r="J726" s="202" t="str">
        <f>IF(ISBLANK(INDEX('Policy Characteristics'!D:D,MATCH($C726,'Policy Characteristics'!$C:$C,0))),"",INDEX('Policy Characteristics'!D:D,MATCH($C726,'Policy Characteristics'!$C:$C,0)))</f>
        <v>Electrification</v>
      </c>
      <c r="K726" s="76" t="str">
        <f>IF(ISBLANK(INDEX('Policy Characteristics'!E:E,MATCH($C726,'Policy Characteristics'!$C:$C,0))),"",INDEX('Policy Characteristics'!E:E,MATCH($C726,'Policy Characteristics'!$C:$C,0)))</f>
        <v>indst shift to electricity</v>
      </c>
      <c r="L726" s="205">
        <f>IF(ISBLANK(INDEX('Policy Characteristics'!F:F,MATCH($C726,'Policy Characteristics'!$C:$C,0))),"",INDEX('Policy Characteristics'!F:F,MATCH($C726,'Policy Characteristics'!$C:$C,0)))</f>
        <v>0</v>
      </c>
      <c r="M726" s="205">
        <f>IF(ISBLANK(INDEX('Policy Characteristics'!G:G,MATCH($C726,'Policy Characteristics'!$C:$C,0))),"",INDEX('Policy Characteristics'!G:G,MATCH($C726,'Policy Characteristics'!$C:$C,0)))</f>
        <v>1</v>
      </c>
      <c r="N726" s="205">
        <f>IF(ISBLANK(INDEX('Policy Characteristics'!H:H,MATCH($C726,'Policy Characteristics'!$C:$C,0))),"",INDEX('Policy Characteristics'!H:H,MATCH($C726,'Policy Characteristics'!$C:$C,0)))</f>
        <v>0.01</v>
      </c>
      <c r="O726" s="76" t="str">
        <f>IF(ISBLANK(INDEX('Policy Characteristics'!I:I,MATCH($C726,'Policy Characteristics'!$C:$C,0))),"",INDEX('Policy Characteristics'!I:I,MATCH($C726,'Policy Characteristics'!$C:$C,0)))</f>
        <v>% of fuel shifted</v>
      </c>
      <c r="P726" s="76" t="str">
        <f>IF(ISBLANK(INDEX('Policy Characteristics'!J:J,MATCH($C726,'Policy Characteristics'!$C:$C,0))),"",INDEX('Policy Characteristics'!J:J,MATCH($C726,'Policy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726" s="76" t="str">
        <f>IF(ISBLANK(INDEX('Policy Characteristics'!K:K,MATCH($C726,'Policy Characteristics'!$C:$C,0))),"",INDEX('Policy Characteristics'!K:K,MATCH($C726,'Policy Characteristics'!$C:$C,0)))</f>
        <v>industry-ag-main.html#fuel-switching</v>
      </c>
      <c r="R726" s="76" t="str">
        <f>IF(ISBLANK(INDEX('Policy Characteristics'!L:L,MATCH($C726,'Policy Characteristics'!$C:$C,0))),"",INDEX('Policy Characteristics'!L:L,MATCH($C726,'Policy Characteristics'!$C:$C,0)))</f>
        <v>industry-elec-and-hydrogen.html</v>
      </c>
    </row>
    <row r="727" spans="1:18" x14ac:dyDescent="0.25">
      <c r="A727" s="76" t="str">
        <f>IF(ISBLANK(INDEX('Policy Characteristics'!A:A,MATCH($C727,'Policy Characteristics'!$C:$C,0))),"",INDEX('Policy Characteristics'!A:A,MATCH($C727,'Policy Characteristics'!$C:$C,0)))</f>
        <v>Industry</v>
      </c>
      <c r="B727" s="200" t="str">
        <f>IF(ISBLANK(INDEX('Policy Characteristics'!B:B,MATCH($C727,'Policy Characteristics'!$C:$C,0))),"",INDEX('Policy Characteristics'!B:B,MATCH($C727,'Policy Characteristics'!$C:$C,0)))</f>
        <v>Electrification</v>
      </c>
      <c r="C727" s="76" t="str">
        <f t="shared" si="28"/>
        <v>Fraction of Eligible Industrial Energy Use Shifted to Electricity</v>
      </c>
      <c r="D727" s="78" t="s">
        <v>1308</v>
      </c>
      <c r="E727" t="s">
        <v>1685</v>
      </c>
      <c r="F727" t="s">
        <v>1272</v>
      </c>
      <c r="G727" s="88" t="s">
        <v>1692</v>
      </c>
      <c r="H727" s="15">
        <v>1901</v>
      </c>
      <c r="I727" s="213" t="s">
        <v>43</v>
      </c>
      <c r="J727" s="202" t="str">
        <f>IF(ISBLANK(INDEX('Policy Characteristics'!D:D,MATCH($C727,'Policy Characteristics'!$C:$C,0))),"",INDEX('Policy Characteristics'!D:D,MATCH($C727,'Policy Characteristics'!$C:$C,0)))</f>
        <v>Electrification</v>
      </c>
      <c r="K727" s="76" t="str">
        <f>IF(ISBLANK(INDEX('Policy Characteristics'!E:E,MATCH($C727,'Policy Characteristics'!$C:$C,0))),"",INDEX('Policy Characteristics'!E:E,MATCH($C727,'Policy Characteristics'!$C:$C,0)))</f>
        <v>indst shift to electricity</v>
      </c>
      <c r="L727" s="205">
        <f>IF(ISBLANK(INDEX('Policy Characteristics'!F:F,MATCH($C727,'Policy Characteristics'!$C:$C,0))),"",INDEX('Policy Characteristics'!F:F,MATCH($C727,'Policy Characteristics'!$C:$C,0)))</f>
        <v>0</v>
      </c>
      <c r="M727" s="205">
        <f>IF(ISBLANK(INDEX('Policy Characteristics'!G:G,MATCH($C727,'Policy Characteristics'!$C:$C,0))),"",INDEX('Policy Characteristics'!G:G,MATCH($C727,'Policy Characteristics'!$C:$C,0)))</f>
        <v>1</v>
      </c>
      <c r="N727" s="205">
        <f>IF(ISBLANK(INDEX('Policy Characteristics'!H:H,MATCH($C727,'Policy Characteristics'!$C:$C,0))),"",INDEX('Policy Characteristics'!H:H,MATCH($C727,'Policy Characteristics'!$C:$C,0)))</f>
        <v>0.01</v>
      </c>
      <c r="O727" s="76" t="str">
        <f>IF(ISBLANK(INDEX('Policy Characteristics'!I:I,MATCH($C727,'Policy Characteristics'!$C:$C,0))),"",INDEX('Policy Characteristics'!I:I,MATCH($C727,'Policy Characteristics'!$C:$C,0)))</f>
        <v>% of fuel shifted</v>
      </c>
      <c r="P727" s="76" t="str">
        <f>IF(ISBLANK(INDEX('Policy Characteristics'!J:J,MATCH($C727,'Policy Characteristics'!$C:$C,0))),"",INDEX('Policy Characteristics'!J:J,MATCH($C727,'Policy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727" s="76" t="str">
        <f>IF(ISBLANK(INDEX('Policy Characteristics'!K:K,MATCH($C727,'Policy Characteristics'!$C:$C,0))),"",INDEX('Policy Characteristics'!K:K,MATCH($C727,'Policy Characteristics'!$C:$C,0)))</f>
        <v>industry-ag-main.html#fuel-switching</v>
      </c>
      <c r="R727" s="76" t="str">
        <f>IF(ISBLANK(INDEX('Policy Characteristics'!L:L,MATCH($C727,'Policy Characteristics'!$C:$C,0))),"",INDEX('Policy Characteristics'!L:L,MATCH($C727,'Policy Characteristics'!$C:$C,0)))</f>
        <v>industry-elec-and-hydrogen.html</v>
      </c>
    </row>
    <row r="728" spans="1:18" x14ac:dyDescent="0.25">
      <c r="A728" s="76" t="str">
        <f>IF(ISBLANK(INDEX('Policy Characteristics'!A:A,MATCH($C728,'Policy Characteristics'!$C:$C,0))),"",INDEX('Policy Characteristics'!A:A,MATCH($C728,'Policy Characteristics'!$C:$C,0)))</f>
        <v>Industry</v>
      </c>
      <c r="B728" s="200" t="str">
        <f>IF(ISBLANK(INDEX('Policy Characteristics'!B:B,MATCH($C728,'Policy Characteristics'!$C:$C,0))),"",INDEX('Policy Characteristics'!B:B,MATCH($C728,'Policy Characteristics'!$C:$C,0)))</f>
        <v>Electrification</v>
      </c>
      <c r="C728" s="76" t="str">
        <f t="shared" si="28"/>
        <v>Fraction of Eligible Industrial Energy Use Shifted to Electricity</v>
      </c>
      <c r="D728" s="78" t="s">
        <v>1308</v>
      </c>
      <c r="E728" t="s">
        <v>1686</v>
      </c>
      <c r="F728" t="s">
        <v>1272</v>
      </c>
      <c r="G728" s="88" t="s">
        <v>1693</v>
      </c>
      <c r="H728" s="15">
        <v>1902</v>
      </c>
      <c r="I728" s="213" t="s">
        <v>43</v>
      </c>
      <c r="J728" s="202" t="str">
        <f>IF(ISBLANK(INDEX('Policy Characteristics'!D:D,MATCH($C728,'Policy Characteristics'!$C:$C,0))),"",INDEX('Policy Characteristics'!D:D,MATCH($C728,'Policy Characteristics'!$C:$C,0)))</f>
        <v>Electrification</v>
      </c>
      <c r="K728" s="76" t="str">
        <f>IF(ISBLANK(INDEX('Policy Characteristics'!E:E,MATCH($C728,'Policy Characteristics'!$C:$C,0))),"",INDEX('Policy Characteristics'!E:E,MATCH($C728,'Policy Characteristics'!$C:$C,0)))</f>
        <v>indst shift to electricity</v>
      </c>
      <c r="L728" s="205">
        <f>IF(ISBLANK(INDEX('Policy Characteristics'!F:F,MATCH($C728,'Policy Characteristics'!$C:$C,0))),"",INDEX('Policy Characteristics'!F:F,MATCH($C728,'Policy Characteristics'!$C:$C,0)))</f>
        <v>0</v>
      </c>
      <c r="M728" s="205">
        <f>IF(ISBLANK(INDEX('Policy Characteristics'!G:G,MATCH($C728,'Policy Characteristics'!$C:$C,0))),"",INDEX('Policy Characteristics'!G:G,MATCH($C728,'Policy Characteristics'!$C:$C,0)))</f>
        <v>1</v>
      </c>
      <c r="N728" s="205">
        <f>IF(ISBLANK(INDEX('Policy Characteristics'!H:H,MATCH($C728,'Policy Characteristics'!$C:$C,0))),"",INDEX('Policy Characteristics'!H:H,MATCH($C728,'Policy Characteristics'!$C:$C,0)))</f>
        <v>0.01</v>
      </c>
      <c r="O728" s="76" t="str">
        <f>IF(ISBLANK(INDEX('Policy Characteristics'!I:I,MATCH($C728,'Policy Characteristics'!$C:$C,0))),"",INDEX('Policy Characteristics'!I:I,MATCH($C728,'Policy Characteristics'!$C:$C,0)))</f>
        <v>% of fuel shifted</v>
      </c>
      <c r="P728" s="76" t="str">
        <f>IF(ISBLANK(INDEX('Policy Characteristics'!J:J,MATCH($C728,'Policy Characteristics'!$C:$C,0))),"",INDEX('Policy Characteristics'!J:J,MATCH($C728,'Policy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728" s="76" t="str">
        <f>IF(ISBLANK(INDEX('Policy Characteristics'!K:K,MATCH($C728,'Policy Characteristics'!$C:$C,0))),"",INDEX('Policy Characteristics'!K:K,MATCH($C728,'Policy Characteristics'!$C:$C,0)))</f>
        <v>industry-ag-main.html#fuel-switching</v>
      </c>
      <c r="R728" s="76" t="str">
        <f>IF(ISBLANK(INDEX('Policy Characteristics'!L:L,MATCH($C728,'Policy Characteristics'!$C:$C,0))),"",INDEX('Policy Characteristics'!L:L,MATCH($C728,'Policy Characteristics'!$C:$C,0)))</f>
        <v>industry-elec-and-hydrogen.html</v>
      </c>
    </row>
    <row r="729" spans="1:18" x14ac:dyDescent="0.25">
      <c r="A729" s="76" t="str">
        <f>IF(ISBLANK(INDEX('Policy Characteristics'!A:A,MATCH($C729,'Policy Characteristics'!$C:$C,0))),"",INDEX('Policy Characteristics'!A:A,MATCH($C729,'Policy Characteristics'!$C:$C,0)))</f>
        <v>Industry</v>
      </c>
      <c r="B729" s="200" t="str">
        <f>IF(ISBLANK(INDEX('Policy Characteristics'!B:B,MATCH($C729,'Policy Characteristics'!$C:$C,0))),"",INDEX('Policy Characteristics'!B:B,MATCH($C729,'Policy Characteristics'!$C:$C,0)))</f>
        <v>Electrification</v>
      </c>
      <c r="C729" s="76" t="str">
        <f t="shared" si="28"/>
        <v>Fraction of Eligible Industrial Energy Use Shifted to Electricity</v>
      </c>
      <c r="D729" s="78" t="s">
        <v>1308</v>
      </c>
      <c r="E729" t="s">
        <v>1687</v>
      </c>
      <c r="F729" t="s">
        <v>1272</v>
      </c>
      <c r="G729" s="88" t="s">
        <v>1694</v>
      </c>
      <c r="H729" s="15">
        <v>1903</v>
      </c>
      <c r="I729" s="213" t="s">
        <v>43</v>
      </c>
      <c r="J729" s="202" t="str">
        <f>IF(ISBLANK(INDEX('Policy Characteristics'!D:D,MATCH($C729,'Policy Characteristics'!$C:$C,0))),"",INDEX('Policy Characteristics'!D:D,MATCH($C729,'Policy Characteristics'!$C:$C,0)))</f>
        <v>Electrification</v>
      </c>
      <c r="K729" s="76" t="str">
        <f>IF(ISBLANK(INDEX('Policy Characteristics'!E:E,MATCH($C729,'Policy Characteristics'!$C:$C,0))),"",INDEX('Policy Characteristics'!E:E,MATCH($C729,'Policy Characteristics'!$C:$C,0)))</f>
        <v>indst shift to electricity</v>
      </c>
      <c r="L729" s="205">
        <f>IF(ISBLANK(INDEX('Policy Characteristics'!F:F,MATCH($C729,'Policy Characteristics'!$C:$C,0))),"",INDEX('Policy Characteristics'!F:F,MATCH($C729,'Policy Characteristics'!$C:$C,0)))</f>
        <v>0</v>
      </c>
      <c r="M729" s="205">
        <f>IF(ISBLANK(INDEX('Policy Characteristics'!G:G,MATCH($C729,'Policy Characteristics'!$C:$C,0))),"",INDEX('Policy Characteristics'!G:G,MATCH($C729,'Policy Characteristics'!$C:$C,0)))</f>
        <v>1</v>
      </c>
      <c r="N729" s="205">
        <f>IF(ISBLANK(INDEX('Policy Characteristics'!H:H,MATCH($C729,'Policy Characteristics'!$C:$C,0))),"",INDEX('Policy Characteristics'!H:H,MATCH($C729,'Policy Characteristics'!$C:$C,0)))</f>
        <v>0.01</v>
      </c>
      <c r="O729" s="76" t="str">
        <f>IF(ISBLANK(INDEX('Policy Characteristics'!I:I,MATCH($C729,'Policy Characteristics'!$C:$C,0))),"",INDEX('Policy Characteristics'!I:I,MATCH($C729,'Policy Characteristics'!$C:$C,0)))</f>
        <v>% of fuel shifted</v>
      </c>
      <c r="P729" s="76" t="str">
        <f>IF(ISBLANK(INDEX('Policy Characteristics'!J:J,MATCH($C729,'Policy Characteristics'!$C:$C,0))),"",INDEX('Policy Characteristics'!J:J,MATCH($C729,'Policy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729" s="76" t="str">
        <f>IF(ISBLANK(INDEX('Policy Characteristics'!K:K,MATCH($C729,'Policy Characteristics'!$C:$C,0))),"",INDEX('Policy Characteristics'!K:K,MATCH($C729,'Policy Characteristics'!$C:$C,0)))</f>
        <v>industry-ag-main.html#fuel-switching</v>
      </c>
      <c r="R729" s="76" t="str">
        <f>IF(ISBLANK(INDEX('Policy Characteristics'!L:L,MATCH($C729,'Policy Characteristics'!$C:$C,0))),"",INDEX('Policy Characteristics'!L:L,MATCH($C729,'Policy Characteristics'!$C:$C,0)))</f>
        <v>industry-elec-and-hydrogen.html</v>
      </c>
    </row>
    <row r="730" spans="1:18" x14ac:dyDescent="0.25">
      <c r="A730" s="76" t="str">
        <f>IF(ISBLANK(INDEX('Policy Characteristics'!A:A,MATCH($C730,'Policy Characteristics'!$C:$C,0))),"",INDEX('Policy Characteristics'!A:A,MATCH($C730,'Policy Characteristics'!$C:$C,0)))</f>
        <v>Industry</v>
      </c>
      <c r="B730" s="200" t="str">
        <f>IF(ISBLANK(INDEX('Policy Characteristics'!B:B,MATCH($C730,'Policy Characteristics'!$C:$C,0))),"",INDEX('Policy Characteristics'!B:B,MATCH($C730,'Policy Characteristics'!$C:$C,0)))</f>
        <v>Electrification</v>
      </c>
      <c r="C730" s="76" t="str">
        <f t="shared" si="28"/>
        <v>Fraction of Eligible Industrial Energy Use Shifted to Electricity</v>
      </c>
      <c r="D730" s="78" t="s">
        <v>1308</v>
      </c>
      <c r="E730" t="s">
        <v>1688</v>
      </c>
      <c r="F730" t="s">
        <v>1272</v>
      </c>
      <c r="G730" s="88" t="s">
        <v>1695</v>
      </c>
      <c r="H730" s="15">
        <v>1904</v>
      </c>
      <c r="I730" s="213" t="s">
        <v>43</v>
      </c>
      <c r="J730" s="202" t="str">
        <f>IF(ISBLANK(INDEX('Policy Characteristics'!D:D,MATCH($C730,'Policy Characteristics'!$C:$C,0))),"",INDEX('Policy Characteristics'!D:D,MATCH($C730,'Policy Characteristics'!$C:$C,0)))</f>
        <v>Electrification</v>
      </c>
      <c r="K730" s="76" t="str">
        <f>IF(ISBLANK(INDEX('Policy Characteristics'!E:E,MATCH($C730,'Policy Characteristics'!$C:$C,0))),"",INDEX('Policy Characteristics'!E:E,MATCH($C730,'Policy Characteristics'!$C:$C,0)))</f>
        <v>indst shift to electricity</v>
      </c>
      <c r="L730" s="205">
        <f>IF(ISBLANK(INDEX('Policy Characteristics'!F:F,MATCH($C730,'Policy Characteristics'!$C:$C,0))),"",INDEX('Policy Characteristics'!F:F,MATCH($C730,'Policy Characteristics'!$C:$C,0)))</f>
        <v>0</v>
      </c>
      <c r="M730" s="205">
        <f>IF(ISBLANK(INDEX('Policy Characteristics'!G:G,MATCH($C730,'Policy Characteristics'!$C:$C,0))),"",INDEX('Policy Characteristics'!G:G,MATCH($C730,'Policy Characteristics'!$C:$C,0)))</f>
        <v>1</v>
      </c>
      <c r="N730" s="205">
        <f>IF(ISBLANK(INDEX('Policy Characteristics'!H:H,MATCH($C730,'Policy Characteristics'!$C:$C,0))),"",INDEX('Policy Characteristics'!H:H,MATCH($C730,'Policy Characteristics'!$C:$C,0)))</f>
        <v>0.01</v>
      </c>
      <c r="O730" s="76" t="str">
        <f>IF(ISBLANK(INDEX('Policy Characteristics'!I:I,MATCH($C730,'Policy Characteristics'!$C:$C,0))),"",INDEX('Policy Characteristics'!I:I,MATCH($C730,'Policy Characteristics'!$C:$C,0)))</f>
        <v>% of fuel shifted</v>
      </c>
      <c r="P730" s="76" t="str">
        <f>IF(ISBLANK(INDEX('Policy Characteristics'!J:J,MATCH($C730,'Policy Characteristics'!$C:$C,0))),"",INDEX('Policy Characteristics'!J:J,MATCH($C730,'Policy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730" s="76" t="str">
        <f>IF(ISBLANK(INDEX('Policy Characteristics'!K:K,MATCH($C730,'Policy Characteristics'!$C:$C,0))),"",INDEX('Policy Characteristics'!K:K,MATCH($C730,'Policy Characteristics'!$C:$C,0)))</f>
        <v>industry-ag-main.html#fuel-switching</v>
      </c>
      <c r="R730" s="76" t="str">
        <f>IF(ISBLANK(INDEX('Policy Characteristics'!L:L,MATCH($C730,'Policy Characteristics'!$C:$C,0))),"",INDEX('Policy Characteristics'!L:L,MATCH($C730,'Policy Characteristics'!$C:$C,0)))</f>
        <v>industry-elec-and-hydrogen.html</v>
      </c>
    </row>
    <row r="731" spans="1:18" x14ac:dyDescent="0.25">
      <c r="A731" s="76" t="str">
        <f>IF(ISBLANK(INDEX('Policy Characteristics'!A:A,MATCH($C731,'Policy Characteristics'!$C:$C,0))),"",INDEX('Policy Characteristics'!A:A,MATCH($C731,'Policy Characteristics'!$C:$C,0)))</f>
        <v>Industry</v>
      </c>
      <c r="B731" s="200" t="str">
        <f>IF(ISBLANK(INDEX('Policy Characteristics'!B:B,MATCH($C731,'Policy Characteristics'!$C:$C,0))),"",INDEX('Policy Characteristics'!B:B,MATCH($C731,'Policy Characteristics'!$C:$C,0)))</f>
        <v>Electrification</v>
      </c>
      <c r="C731" s="76" t="str">
        <f t="shared" si="28"/>
        <v>Fraction of Eligible Industrial Energy Use Shifted to Electricity</v>
      </c>
      <c r="D731" s="78" t="s">
        <v>1308</v>
      </c>
      <c r="E731" t="s">
        <v>1824</v>
      </c>
      <c r="F731" t="s">
        <v>1272</v>
      </c>
      <c r="G731" s="88" t="s">
        <v>1824</v>
      </c>
      <c r="H731" s="15">
        <v>1905</v>
      </c>
      <c r="I731" s="213" t="s">
        <v>43</v>
      </c>
      <c r="J731" s="202" t="str">
        <f>IF(ISBLANK(INDEX('Policy Characteristics'!D:D,MATCH($C731,'Policy Characteristics'!$C:$C,0))),"",INDEX('Policy Characteristics'!D:D,MATCH($C731,'Policy Characteristics'!$C:$C,0)))</f>
        <v>Electrification</v>
      </c>
      <c r="K731" s="76" t="str">
        <f>IF(ISBLANK(INDEX('Policy Characteristics'!E:E,MATCH($C731,'Policy Characteristics'!$C:$C,0))),"",INDEX('Policy Characteristics'!E:E,MATCH($C731,'Policy Characteristics'!$C:$C,0)))</f>
        <v>indst shift to electricity</v>
      </c>
      <c r="L731" s="205">
        <f>IF(ISBLANK(INDEX('Policy Characteristics'!F:F,MATCH($C731,'Policy Characteristics'!$C:$C,0))),"",INDEX('Policy Characteristics'!F:F,MATCH($C731,'Policy Characteristics'!$C:$C,0)))</f>
        <v>0</v>
      </c>
      <c r="M731" s="205">
        <f>IF(ISBLANK(INDEX('Policy Characteristics'!G:G,MATCH($C731,'Policy Characteristics'!$C:$C,0))),"",INDEX('Policy Characteristics'!G:G,MATCH($C731,'Policy Characteristics'!$C:$C,0)))</f>
        <v>1</v>
      </c>
      <c r="N731" s="205">
        <f>IF(ISBLANK(INDEX('Policy Characteristics'!H:H,MATCH($C731,'Policy Characteristics'!$C:$C,0))),"",INDEX('Policy Characteristics'!H:H,MATCH($C731,'Policy Characteristics'!$C:$C,0)))</f>
        <v>0.01</v>
      </c>
      <c r="O731" s="76" t="str">
        <f>IF(ISBLANK(INDEX('Policy Characteristics'!I:I,MATCH($C731,'Policy Characteristics'!$C:$C,0))),"",INDEX('Policy Characteristics'!I:I,MATCH($C731,'Policy Characteristics'!$C:$C,0)))</f>
        <v>% of fuel shifted</v>
      </c>
      <c r="P731" s="76" t="str">
        <f>IF(ISBLANK(INDEX('Policy Characteristics'!J:J,MATCH($C731,'Policy Characteristics'!$C:$C,0))),"",INDEX('Policy Characteristics'!J:J,MATCH($C731,'Policy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731" s="76" t="str">
        <f>IF(ISBLANK(INDEX('Policy Characteristics'!K:K,MATCH($C731,'Policy Characteristics'!$C:$C,0))),"",INDEX('Policy Characteristics'!K:K,MATCH($C731,'Policy Characteristics'!$C:$C,0)))</f>
        <v>industry-ag-main.html#fuel-switching</v>
      </c>
      <c r="R731" s="76" t="str">
        <f>IF(ISBLANK(INDEX('Policy Characteristics'!L:L,MATCH($C731,'Policy Characteristics'!$C:$C,0))),"",INDEX('Policy Characteristics'!L:L,MATCH($C731,'Policy Characteristics'!$C:$C,0)))</f>
        <v>industry-elec-and-hydrogen.html</v>
      </c>
    </row>
    <row r="732" spans="1:18" x14ac:dyDescent="0.25">
      <c r="A732" s="76" t="str">
        <f>IF(ISBLANK(INDEX('Policy Characteristics'!A:A,MATCH($C732,'Policy Characteristics'!$C:$C,0))),"",INDEX('Policy Characteristics'!A:A,MATCH($C732,'Policy Characteristics'!$C:$C,0)))</f>
        <v>Industry</v>
      </c>
      <c r="B732" s="200" t="str">
        <f>IF(ISBLANK(INDEX('Policy Characteristics'!B:B,MATCH($C732,'Policy Characteristics'!$C:$C,0))),"",INDEX('Policy Characteristics'!B:B,MATCH($C732,'Policy Characteristics'!$C:$C,0)))</f>
        <v>Electrification</v>
      </c>
      <c r="C732" s="76" t="str">
        <f t="shared" si="28"/>
        <v>Fraction of Eligible Industrial Energy Use Shifted to Electricity</v>
      </c>
      <c r="D732" s="78" t="s">
        <v>1309</v>
      </c>
      <c r="E732" t="s">
        <v>1682</v>
      </c>
      <c r="F732" t="s">
        <v>819</v>
      </c>
      <c r="G732" s="88" t="s">
        <v>1689</v>
      </c>
      <c r="H732" s="15">
        <v>1906</v>
      </c>
      <c r="I732" s="213" t="s">
        <v>43</v>
      </c>
      <c r="J732" s="202" t="str">
        <f>IF(ISBLANK(INDEX('Policy Characteristics'!D:D,MATCH($C732,'Policy Characteristics'!$C:$C,0))),"",INDEX('Policy Characteristics'!D:D,MATCH($C732,'Policy Characteristics'!$C:$C,0)))</f>
        <v>Electrification</v>
      </c>
      <c r="K732" s="76" t="str">
        <f>IF(ISBLANK(INDEX('Policy Characteristics'!E:E,MATCH($C732,'Policy Characteristics'!$C:$C,0))),"",INDEX('Policy Characteristics'!E:E,MATCH($C732,'Policy Characteristics'!$C:$C,0)))</f>
        <v>indst shift to electricity</v>
      </c>
      <c r="L732" s="205">
        <f>IF(ISBLANK(INDEX('Policy Characteristics'!F:F,MATCH($C732,'Policy Characteristics'!$C:$C,0))),"",INDEX('Policy Characteristics'!F:F,MATCH($C732,'Policy Characteristics'!$C:$C,0)))</f>
        <v>0</v>
      </c>
      <c r="M732" s="205">
        <f>IF(ISBLANK(INDEX('Policy Characteristics'!G:G,MATCH($C732,'Policy Characteristics'!$C:$C,0))),"",INDEX('Policy Characteristics'!G:G,MATCH($C732,'Policy Characteristics'!$C:$C,0)))</f>
        <v>1</v>
      </c>
      <c r="N732" s="205">
        <f>IF(ISBLANK(INDEX('Policy Characteristics'!H:H,MATCH($C732,'Policy Characteristics'!$C:$C,0))),"",INDEX('Policy Characteristics'!H:H,MATCH($C732,'Policy Characteristics'!$C:$C,0)))</f>
        <v>0.01</v>
      </c>
      <c r="O732" s="76" t="str">
        <f>IF(ISBLANK(INDEX('Policy Characteristics'!I:I,MATCH($C732,'Policy Characteristics'!$C:$C,0))),"",INDEX('Policy Characteristics'!I:I,MATCH($C732,'Policy Characteristics'!$C:$C,0)))</f>
        <v>% of fuel shifted</v>
      </c>
      <c r="P732" s="76" t="str">
        <f>IF(ISBLANK(INDEX('Policy Characteristics'!J:J,MATCH($C732,'Policy Characteristics'!$C:$C,0))),"",INDEX('Policy Characteristics'!J:J,MATCH($C732,'Policy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732" s="76" t="str">
        <f>IF(ISBLANK(INDEX('Policy Characteristics'!K:K,MATCH($C732,'Policy Characteristics'!$C:$C,0))),"",INDEX('Policy Characteristics'!K:K,MATCH($C732,'Policy Characteristics'!$C:$C,0)))</f>
        <v>industry-ag-main.html#fuel-switching</v>
      </c>
      <c r="R732" s="76" t="str">
        <f>IF(ISBLANK(INDEX('Policy Characteristics'!L:L,MATCH($C732,'Policy Characteristics'!$C:$C,0))),"",INDEX('Policy Characteristics'!L:L,MATCH($C732,'Policy Characteristics'!$C:$C,0)))</f>
        <v>industry-elec-and-hydrogen.html</v>
      </c>
    </row>
    <row r="733" spans="1:18" x14ac:dyDescent="0.25">
      <c r="A733" s="76" t="str">
        <f>IF(ISBLANK(INDEX('Policy Characteristics'!A:A,MATCH($C733,'Policy Characteristics'!$C:$C,0))),"",INDEX('Policy Characteristics'!A:A,MATCH($C733,'Policy Characteristics'!$C:$C,0)))</f>
        <v>Industry</v>
      </c>
      <c r="B733" s="200" t="str">
        <f>IF(ISBLANK(INDEX('Policy Characteristics'!B:B,MATCH($C733,'Policy Characteristics'!$C:$C,0))),"",INDEX('Policy Characteristics'!B:B,MATCH($C733,'Policy Characteristics'!$C:$C,0)))</f>
        <v>Electrification</v>
      </c>
      <c r="C733" s="76" t="str">
        <f t="shared" si="28"/>
        <v>Fraction of Eligible Industrial Energy Use Shifted to Electricity</v>
      </c>
      <c r="D733" s="78" t="s">
        <v>1309</v>
      </c>
      <c r="E733" t="s">
        <v>1683</v>
      </c>
      <c r="F733" t="s">
        <v>819</v>
      </c>
      <c r="G733" s="88" t="s">
        <v>1690</v>
      </c>
      <c r="H733" s="15">
        <v>1907</v>
      </c>
      <c r="I733" s="213" t="s">
        <v>43</v>
      </c>
      <c r="J733" s="202" t="str">
        <f>IF(ISBLANK(INDEX('Policy Characteristics'!D:D,MATCH($C733,'Policy Characteristics'!$C:$C,0))),"",INDEX('Policy Characteristics'!D:D,MATCH($C733,'Policy Characteristics'!$C:$C,0)))</f>
        <v>Electrification</v>
      </c>
      <c r="K733" s="76" t="str">
        <f>IF(ISBLANK(INDEX('Policy Characteristics'!E:E,MATCH($C733,'Policy Characteristics'!$C:$C,0))),"",INDEX('Policy Characteristics'!E:E,MATCH($C733,'Policy Characteristics'!$C:$C,0)))</f>
        <v>indst shift to electricity</v>
      </c>
      <c r="L733" s="205">
        <f>IF(ISBLANK(INDEX('Policy Characteristics'!F:F,MATCH($C733,'Policy Characteristics'!$C:$C,0))),"",INDEX('Policy Characteristics'!F:F,MATCH($C733,'Policy Characteristics'!$C:$C,0)))</f>
        <v>0</v>
      </c>
      <c r="M733" s="205">
        <f>IF(ISBLANK(INDEX('Policy Characteristics'!G:G,MATCH($C733,'Policy Characteristics'!$C:$C,0))),"",INDEX('Policy Characteristics'!G:G,MATCH($C733,'Policy Characteristics'!$C:$C,0)))</f>
        <v>1</v>
      </c>
      <c r="N733" s="205">
        <f>IF(ISBLANK(INDEX('Policy Characteristics'!H:H,MATCH($C733,'Policy Characteristics'!$C:$C,0))),"",INDEX('Policy Characteristics'!H:H,MATCH($C733,'Policy Characteristics'!$C:$C,0)))</f>
        <v>0.01</v>
      </c>
      <c r="O733" s="76" t="str">
        <f>IF(ISBLANK(INDEX('Policy Characteristics'!I:I,MATCH($C733,'Policy Characteristics'!$C:$C,0))),"",INDEX('Policy Characteristics'!I:I,MATCH($C733,'Policy Characteristics'!$C:$C,0)))</f>
        <v>% of fuel shifted</v>
      </c>
      <c r="P733" s="76" t="str">
        <f>IF(ISBLANK(INDEX('Policy Characteristics'!J:J,MATCH($C733,'Policy Characteristics'!$C:$C,0))),"",INDEX('Policy Characteristics'!J:J,MATCH($C733,'Policy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733" s="76" t="str">
        <f>IF(ISBLANK(INDEX('Policy Characteristics'!K:K,MATCH($C733,'Policy Characteristics'!$C:$C,0))),"",INDEX('Policy Characteristics'!K:K,MATCH($C733,'Policy Characteristics'!$C:$C,0)))</f>
        <v>industry-ag-main.html#fuel-switching</v>
      </c>
      <c r="R733" s="76" t="str">
        <f>IF(ISBLANK(INDEX('Policy Characteristics'!L:L,MATCH($C733,'Policy Characteristics'!$C:$C,0))),"",INDEX('Policy Characteristics'!L:L,MATCH($C733,'Policy Characteristics'!$C:$C,0)))</f>
        <v>industry-elec-and-hydrogen.html</v>
      </c>
    </row>
    <row r="734" spans="1:18" x14ac:dyDescent="0.25">
      <c r="A734" s="76" t="str">
        <f>IF(ISBLANK(INDEX('Policy Characteristics'!A:A,MATCH($C734,'Policy Characteristics'!$C:$C,0))),"",INDEX('Policy Characteristics'!A:A,MATCH($C734,'Policy Characteristics'!$C:$C,0)))</f>
        <v>Industry</v>
      </c>
      <c r="B734" s="200" t="str">
        <f>IF(ISBLANK(INDEX('Policy Characteristics'!B:B,MATCH($C734,'Policy Characteristics'!$C:$C,0))),"",INDEX('Policy Characteristics'!B:B,MATCH($C734,'Policy Characteristics'!$C:$C,0)))</f>
        <v>Electrification</v>
      </c>
      <c r="C734" s="76" t="str">
        <f t="shared" si="28"/>
        <v>Fraction of Eligible Industrial Energy Use Shifted to Electricity</v>
      </c>
      <c r="D734" s="78" t="s">
        <v>1309</v>
      </c>
      <c r="E734" t="s">
        <v>1684</v>
      </c>
      <c r="F734" t="s">
        <v>819</v>
      </c>
      <c r="G734" s="88" t="s">
        <v>1691</v>
      </c>
      <c r="H734" s="15">
        <v>1908</v>
      </c>
      <c r="I734" s="213" t="s">
        <v>43</v>
      </c>
      <c r="J734" s="202" t="str">
        <f>IF(ISBLANK(INDEX('Policy Characteristics'!D:D,MATCH($C734,'Policy Characteristics'!$C:$C,0))),"",INDEX('Policy Characteristics'!D:D,MATCH($C734,'Policy Characteristics'!$C:$C,0)))</f>
        <v>Electrification</v>
      </c>
      <c r="K734" s="76" t="str">
        <f>IF(ISBLANK(INDEX('Policy Characteristics'!E:E,MATCH($C734,'Policy Characteristics'!$C:$C,0))),"",INDEX('Policy Characteristics'!E:E,MATCH($C734,'Policy Characteristics'!$C:$C,0)))</f>
        <v>indst shift to electricity</v>
      </c>
      <c r="L734" s="205">
        <f>IF(ISBLANK(INDEX('Policy Characteristics'!F:F,MATCH($C734,'Policy Characteristics'!$C:$C,0))),"",INDEX('Policy Characteristics'!F:F,MATCH($C734,'Policy Characteristics'!$C:$C,0)))</f>
        <v>0</v>
      </c>
      <c r="M734" s="205">
        <f>IF(ISBLANK(INDEX('Policy Characteristics'!G:G,MATCH($C734,'Policy Characteristics'!$C:$C,0))),"",INDEX('Policy Characteristics'!G:G,MATCH($C734,'Policy Characteristics'!$C:$C,0)))</f>
        <v>1</v>
      </c>
      <c r="N734" s="205">
        <f>IF(ISBLANK(INDEX('Policy Characteristics'!H:H,MATCH($C734,'Policy Characteristics'!$C:$C,0))),"",INDEX('Policy Characteristics'!H:H,MATCH($C734,'Policy Characteristics'!$C:$C,0)))</f>
        <v>0.01</v>
      </c>
      <c r="O734" s="76" t="str">
        <f>IF(ISBLANK(INDEX('Policy Characteristics'!I:I,MATCH($C734,'Policy Characteristics'!$C:$C,0))),"",INDEX('Policy Characteristics'!I:I,MATCH($C734,'Policy Characteristics'!$C:$C,0)))</f>
        <v>% of fuel shifted</v>
      </c>
      <c r="P734" s="76" t="str">
        <f>IF(ISBLANK(INDEX('Policy Characteristics'!J:J,MATCH($C734,'Policy Characteristics'!$C:$C,0))),"",INDEX('Policy Characteristics'!J:J,MATCH($C734,'Policy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734" s="76" t="str">
        <f>IF(ISBLANK(INDEX('Policy Characteristics'!K:K,MATCH($C734,'Policy Characteristics'!$C:$C,0))),"",INDEX('Policy Characteristics'!K:K,MATCH($C734,'Policy Characteristics'!$C:$C,0)))</f>
        <v>industry-ag-main.html#fuel-switching</v>
      </c>
      <c r="R734" s="76" t="str">
        <f>IF(ISBLANK(INDEX('Policy Characteristics'!L:L,MATCH($C734,'Policy Characteristics'!$C:$C,0))),"",INDEX('Policy Characteristics'!L:L,MATCH($C734,'Policy Characteristics'!$C:$C,0)))</f>
        <v>industry-elec-and-hydrogen.html</v>
      </c>
    </row>
    <row r="735" spans="1:18" x14ac:dyDescent="0.25">
      <c r="A735" s="76" t="str">
        <f>IF(ISBLANK(INDEX('Policy Characteristics'!A:A,MATCH($C735,'Policy Characteristics'!$C:$C,0))),"",INDEX('Policy Characteristics'!A:A,MATCH($C735,'Policy Characteristics'!$C:$C,0)))</f>
        <v>Industry</v>
      </c>
      <c r="B735" s="200" t="str">
        <f>IF(ISBLANK(INDEX('Policy Characteristics'!B:B,MATCH($C735,'Policy Characteristics'!$C:$C,0))),"",INDEX('Policy Characteristics'!B:B,MATCH($C735,'Policy Characteristics'!$C:$C,0)))</f>
        <v>Electrification</v>
      </c>
      <c r="C735" s="76" t="str">
        <f t="shared" si="28"/>
        <v>Fraction of Eligible Industrial Energy Use Shifted to Electricity</v>
      </c>
      <c r="D735" s="78" t="s">
        <v>1309</v>
      </c>
      <c r="E735" t="s">
        <v>1685</v>
      </c>
      <c r="F735" t="s">
        <v>819</v>
      </c>
      <c r="G735" s="88" t="s">
        <v>1692</v>
      </c>
      <c r="H735" s="15">
        <v>1909</v>
      </c>
      <c r="I735" s="213" t="s">
        <v>43</v>
      </c>
      <c r="J735" s="202" t="str">
        <f>IF(ISBLANK(INDEX('Policy Characteristics'!D:D,MATCH($C735,'Policy Characteristics'!$C:$C,0))),"",INDEX('Policy Characteristics'!D:D,MATCH($C735,'Policy Characteristics'!$C:$C,0)))</f>
        <v>Electrification</v>
      </c>
      <c r="K735" s="76" t="str">
        <f>IF(ISBLANK(INDEX('Policy Characteristics'!E:E,MATCH($C735,'Policy Characteristics'!$C:$C,0))),"",INDEX('Policy Characteristics'!E:E,MATCH($C735,'Policy Characteristics'!$C:$C,0)))</f>
        <v>indst shift to electricity</v>
      </c>
      <c r="L735" s="205">
        <f>IF(ISBLANK(INDEX('Policy Characteristics'!F:F,MATCH($C735,'Policy Characteristics'!$C:$C,0))),"",INDEX('Policy Characteristics'!F:F,MATCH($C735,'Policy Characteristics'!$C:$C,0)))</f>
        <v>0</v>
      </c>
      <c r="M735" s="205">
        <f>IF(ISBLANK(INDEX('Policy Characteristics'!G:G,MATCH($C735,'Policy Characteristics'!$C:$C,0))),"",INDEX('Policy Characteristics'!G:G,MATCH($C735,'Policy Characteristics'!$C:$C,0)))</f>
        <v>1</v>
      </c>
      <c r="N735" s="205">
        <f>IF(ISBLANK(INDEX('Policy Characteristics'!H:H,MATCH($C735,'Policy Characteristics'!$C:$C,0))),"",INDEX('Policy Characteristics'!H:H,MATCH($C735,'Policy Characteristics'!$C:$C,0)))</f>
        <v>0.01</v>
      </c>
      <c r="O735" s="76" t="str">
        <f>IF(ISBLANK(INDEX('Policy Characteristics'!I:I,MATCH($C735,'Policy Characteristics'!$C:$C,0))),"",INDEX('Policy Characteristics'!I:I,MATCH($C735,'Policy Characteristics'!$C:$C,0)))</f>
        <v>% of fuel shifted</v>
      </c>
      <c r="P735" s="76" t="str">
        <f>IF(ISBLANK(INDEX('Policy Characteristics'!J:J,MATCH($C735,'Policy Characteristics'!$C:$C,0))),"",INDEX('Policy Characteristics'!J:J,MATCH($C735,'Policy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735" s="76" t="str">
        <f>IF(ISBLANK(INDEX('Policy Characteristics'!K:K,MATCH($C735,'Policy Characteristics'!$C:$C,0))),"",INDEX('Policy Characteristics'!K:K,MATCH($C735,'Policy Characteristics'!$C:$C,0)))</f>
        <v>industry-ag-main.html#fuel-switching</v>
      </c>
      <c r="R735" s="76" t="str">
        <f>IF(ISBLANK(INDEX('Policy Characteristics'!L:L,MATCH($C735,'Policy Characteristics'!$C:$C,0))),"",INDEX('Policy Characteristics'!L:L,MATCH($C735,'Policy Characteristics'!$C:$C,0)))</f>
        <v>industry-elec-and-hydrogen.html</v>
      </c>
    </row>
    <row r="736" spans="1:18" x14ac:dyDescent="0.25">
      <c r="A736" s="76" t="str">
        <f>IF(ISBLANK(INDEX('Policy Characteristics'!A:A,MATCH($C736,'Policy Characteristics'!$C:$C,0))),"",INDEX('Policy Characteristics'!A:A,MATCH($C736,'Policy Characteristics'!$C:$C,0)))</f>
        <v>Industry</v>
      </c>
      <c r="B736" s="200" t="str">
        <f>IF(ISBLANK(INDEX('Policy Characteristics'!B:B,MATCH($C736,'Policy Characteristics'!$C:$C,0))),"",INDEX('Policy Characteristics'!B:B,MATCH($C736,'Policy Characteristics'!$C:$C,0)))</f>
        <v>Electrification</v>
      </c>
      <c r="C736" s="76" t="str">
        <f t="shared" si="28"/>
        <v>Fraction of Eligible Industrial Energy Use Shifted to Electricity</v>
      </c>
      <c r="D736" s="78" t="s">
        <v>1309</v>
      </c>
      <c r="E736" t="s">
        <v>1686</v>
      </c>
      <c r="F736" t="s">
        <v>819</v>
      </c>
      <c r="G736" s="88" t="s">
        <v>1693</v>
      </c>
      <c r="H736" s="15">
        <v>1910</v>
      </c>
      <c r="I736" s="213" t="s">
        <v>43</v>
      </c>
      <c r="J736" s="202" t="str">
        <f>IF(ISBLANK(INDEX('Policy Characteristics'!D:D,MATCH($C736,'Policy Characteristics'!$C:$C,0))),"",INDEX('Policy Characteristics'!D:D,MATCH($C736,'Policy Characteristics'!$C:$C,0)))</f>
        <v>Electrification</v>
      </c>
      <c r="K736" s="76" t="str">
        <f>IF(ISBLANK(INDEX('Policy Characteristics'!E:E,MATCH($C736,'Policy Characteristics'!$C:$C,0))),"",INDEX('Policy Characteristics'!E:E,MATCH($C736,'Policy Characteristics'!$C:$C,0)))</f>
        <v>indst shift to electricity</v>
      </c>
      <c r="L736" s="205">
        <f>IF(ISBLANK(INDEX('Policy Characteristics'!F:F,MATCH($C736,'Policy Characteristics'!$C:$C,0))),"",INDEX('Policy Characteristics'!F:F,MATCH($C736,'Policy Characteristics'!$C:$C,0)))</f>
        <v>0</v>
      </c>
      <c r="M736" s="205">
        <f>IF(ISBLANK(INDEX('Policy Characteristics'!G:G,MATCH($C736,'Policy Characteristics'!$C:$C,0))),"",INDEX('Policy Characteristics'!G:G,MATCH($C736,'Policy Characteristics'!$C:$C,0)))</f>
        <v>1</v>
      </c>
      <c r="N736" s="205">
        <f>IF(ISBLANK(INDEX('Policy Characteristics'!H:H,MATCH($C736,'Policy Characteristics'!$C:$C,0))),"",INDEX('Policy Characteristics'!H:H,MATCH($C736,'Policy Characteristics'!$C:$C,0)))</f>
        <v>0.01</v>
      </c>
      <c r="O736" s="76" t="str">
        <f>IF(ISBLANK(INDEX('Policy Characteristics'!I:I,MATCH($C736,'Policy Characteristics'!$C:$C,0))),"",INDEX('Policy Characteristics'!I:I,MATCH($C736,'Policy Characteristics'!$C:$C,0)))</f>
        <v>% of fuel shifted</v>
      </c>
      <c r="P736" s="76" t="str">
        <f>IF(ISBLANK(INDEX('Policy Characteristics'!J:J,MATCH($C736,'Policy Characteristics'!$C:$C,0))),"",INDEX('Policy Characteristics'!J:J,MATCH($C736,'Policy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736" s="76" t="str">
        <f>IF(ISBLANK(INDEX('Policy Characteristics'!K:K,MATCH($C736,'Policy Characteristics'!$C:$C,0))),"",INDEX('Policy Characteristics'!K:K,MATCH($C736,'Policy Characteristics'!$C:$C,0)))</f>
        <v>industry-ag-main.html#fuel-switching</v>
      </c>
      <c r="R736" s="76" t="str">
        <f>IF(ISBLANK(INDEX('Policy Characteristics'!L:L,MATCH($C736,'Policy Characteristics'!$C:$C,0))),"",INDEX('Policy Characteristics'!L:L,MATCH($C736,'Policy Characteristics'!$C:$C,0)))</f>
        <v>industry-elec-and-hydrogen.html</v>
      </c>
    </row>
    <row r="737" spans="1:18" x14ac:dyDescent="0.25">
      <c r="A737" s="76" t="str">
        <f>IF(ISBLANK(INDEX('Policy Characteristics'!A:A,MATCH($C737,'Policy Characteristics'!$C:$C,0))),"",INDEX('Policy Characteristics'!A:A,MATCH($C737,'Policy Characteristics'!$C:$C,0)))</f>
        <v>Industry</v>
      </c>
      <c r="B737" s="200" t="str">
        <f>IF(ISBLANK(INDEX('Policy Characteristics'!B:B,MATCH($C737,'Policy Characteristics'!$C:$C,0))),"",INDEX('Policy Characteristics'!B:B,MATCH($C737,'Policy Characteristics'!$C:$C,0)))</f>
        <v>Electrification</v>
      </c>
      <c r="C737" s="76" t="str">
        <f t="shared" si="28"/>
        <v>Fraction of Eligible Industrial Energy Use Shifted to Electricity</v>
      </c>
      <c r="D737" s="78" t="s">
        <v>1309</v>
      </c>
      <c r="E737" t="s">
        <v>1687</v>
      </c>
      <c r="F737" t="s">
        <v>819</v>
      </c>
      <c r="G737" s="88" t="s">
        <v>1694</v>
      </c>
      <c r="H737" s="15">
        <v>1911</v>
      </c>
      <c r="I737" s="213" t="s">
        <v>43</v>
      </c>
      <c r="J737" s="202" t="str">
        <f>IF(ISBLANK(INDEX('Policy Characteristics'!D:D,MATCH($C737,'Policy Characteristics'!$C:$C,0))),"",INDEX('Policy Characteristics'!D:D,MATCH($C737,'Policy Characteristics'!$C:$C,0)))</f>
        <v>Electrification</v>
      </c>
      <c r="K737" s="76" t="str">
        <f>IF(ISBLANK(INDEX('Policy Characteristics'!E:E,MATCH($C737,'Policy Characteristics'!$C:$C,0))),"",INDEX('Policy Characteristics'!E:E,MATCH($C737,'Policy Characteristics'!$C:$C,0)))</f>
        <v>indst shift to electricity</v>
      </c>
      <c r="L737" s="205">
        <f>IF(ISBLANK(INDEX('Policy Characteristics'!F:F,MATCH($C737,'Policy Characteristics'!$C:$C,0))),"",INDEX('Policy Characteristics'!F:F,MATCH($C737,'Policy Characteristics'!$C:$C,0)))</f>
        <v>0</v>
      </c>
      <c r="M737" s="205">
        <f>IF(ISBLANK(INDEX('Policy Characteristics'!G:G,MATCH($C737,'Policy Characteristics'!$C:$C,0))),"",INDEX('Policy Characteristics'!G:G,MATCH($C737,'Policy Characteristics'!$C:$C,0)))</f>
        <v>1</v>
      </c>
      <c r="N737" s="205">
        <f>IF(ISBLANK(INDEX('Policy Characteristics'!H:H,MATCH($C737,'Policy Characteristics'!$C:$C,0))),"",INDEX('Policy Characteristics'!H:H,MATCH($C737,'Policy Characteristics'!$C:$C,0)))</f>
        <v>0.01</v>
      </c>
      <c r="O737" s="76" t="str">
        <f>IF(ISBLANK(INDEX('Policy Characteristics'!I:I,MATCH($C737,'Policy Characteristics'!$C:$C,0))),"",INDEX('Policy Characteristics'!I:I,MATCH($C737,'Policy Characteristics'!$C:$C,0)))</f>
        <v>% of fuel shifted</v>
      </c>
      <c r="P737" s="76" t="str">
        <f>IF(ISBLANK(INDEX('Policy Characteristics'!J:J,MATCH($C737,'Policy Characteristics'!$C:$C,0))),"",INDEX('Policy Characteristics'!J:J,MATCH($C737,'Policy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737" s="76" t="str">
        <f>IF(ISBLANK(INDEX('Policy Characteristics'!K:K,MATCH($C737,'Policy Characteristics'!$C:$C,0))),"",INDEX('Policy Characteristics'!K:K,MATCH($C737,'Policy Characteristics'!$C:$C,0)))</f>
        <v>industry-ag-main.html#fuel-switching</v>
      </c>
      <c r="R737" s="76" t="str">
        <f>IF(ISBLANK(INDEX('Policy Characteristics'!L:L,MATCH($C737,'Policy Characteristics'!$C:$C,0))),"",INDEX('Policy Characteristics'!L:L,MATCH($C737,'Policy Characteristics'!$C:$C,0)))</f>
        <v>industry-elec-and-hydrogen.html</v>
      </c>
    </row>
    <row r="738" spans="1:18" x14ac:dyDescent="0.25">
      <c r="A738" s="76" t="str">
        <f>IF(ISBLANK(INDEX('Policy Characteristics'!A:A,MATCH($C738,'Policy Characteristics'!$C:$C,0))),"",INDEX('Policy Characteristics'!A:A,MATCH($C738,'Policy Characteristics'!$C:$C,0)))</f>
        <v>Industry</v>
      </c>
      <c r="B738" s="200" t="str">
        <f>IF(ISBLANK(INDEX('Policy Characteristics'!B:B,MATCH($C738,'Policy Characteristics'!$C:$C,0))),"",INDEX('Policy Characteristics'!B:B,MATCH($C738,'Policy Characteristics'!$C:$C,0)))</f>
        <v>Electrification</v>
      </c>
      <c r="C738" s="76" t="str">
        <f t="shared" si="28"/>
        <v>Fraction of Eligible Industrial Energy Use Shifted to Electricity</v>
      </c>
      <c r="D738" s="78" t="s">
        <v>1309</v>
      </c>
      <c r="E738" t="s">
        <v>1688</v>
      </c>
      <c r="F738" t="s">
        <v>819</v>
      </c>
      <c r="G738" s="88" t="s">
        <v>1695</v>
      </c>
      <c r="H738" s="15">
        <v>1912</v>
      </c>
      <c r="I738" s="213" t="s">
        <v>43</v>
      </c>
      <c r="J738" s="202" t="str">
        <f>IF(ISBLANK(INDEX('Policy Characteristics'!D:D,MATCH($C738,'Policy Characteristics'!$C:$C,0))),"",INDEX('Policy Characteristics'!D:D,MATCH($C738,'Policy Characteristics'!$C:$C,0)))</f>
        <v>Electrification</v>
      </c>
      <c r="K738" s="76" t="str">
        <f>IF(ISBLANK(INDEX('Policy Characteristics'!E:E,MATCH($C738,'Policy Characteristics'!$C:$C,0))),"",INDEX('Policy Characteristics'!E:E,MATCH($C738,'Policy Characteristics'!$C:$C,0)))</f>
        <v>indst shift to electricity</v>
      </c>
      <c r="L738" s="205">
        <f>IF(ISBLANK(INDEX('Policy Characteristics'!F:F,MATCH($C738,'Policy Characteristics'!$C:$C,0))),"",INDEX('Policy Characteristics'!F:F,MATCH($C738,'Policy Characteristics'!$C:$C,0)))</f>
        <v>0</v>
      </c>
      <c r="M738" s="205">
        <f>IF(ISBLANK(INDEX('Policy Characteristics'!G:G,MATCH($C738,'Policy Characteristics'!$C:$C,0))),"",INDEX('Policy Characteristics'!G:G,MATCH($C738,'Policy Characteristics'!$C:$C,0)))</f>
        <v>1</v>
      </c>
      <c r="N738" s="205">
        <f>IF(ISBLANK(INDEX('Policy Characteristics'!H:H,MATCH($C738,'Policy Characteristics'!$C:$C,0))),"",INDEX('Policy Characteristics'!H:H,MATCH($C738,'Policy Characteristics'!$C:$C,0)))</f>
        <v>0.01</v>
      </c>
      <c r="O738" s="76" t="str">
        <f>IF(ISBLANK(INDEX('Policy Characteristics'!I:I,MATCH($C738,'Policy Characteristics'!$C:$C,0))),"",INDEX('Policy Characteristics'!I:I,MATCH($C738,'Policy Characteristics'!$C:$C,0)))</f>
        <v>% of fuel shifted</v>
      </c>
      <c r="P738" s="76" t="str">
        <f>IF(ISBLANK(INDEX('Policy Characteristics'!J:J,MATCH($C738,'Policy Characteristics'!$C:$C,0))),"",INDEX('Policy Characteristics'!J:J,MATCH($C738,'Policy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738" s="76" t="str">
        <f>IF(ISBLANK(INDEX('Policy Characteristics'!K:K,MATCH($C738,'Policy Characteristics'!$C:$C,0))),"",INDEX('Policy Characteristics'!K:K,MATCH($C738,'Policy Characteristics'!$C:$C,0)))</f>
        <v>industry-ag-main.html#fuel-switching</v>
      </c>
      <c r="R738" s="76" t="str">
        <f>IF(ISBLANK(INDEX('Policy Characteristics'!L:L,MATCH($C738,'Policy Characteristics'!$C:$C,0))),"",INDEX('Policy Characteristics'!L:L,MATCH($C738,'Policy Characteristics'!$C:$C,0)))</f>
        <v>industry-elec-and-hydrogen.html</v>
      </c>
    </row>
    <row r="739" spans="1:18" x14ac:dyDescent="0.25">
      <c r="A739" s="76" t="str">
        <f>IF(ISBLANK(INDEX('Policy Characteristics'!A:A,MATCH($C739,'Policy Characteristics'!$C:$C,0))),"",INDEX('Policy Characteristics'!A:A,MATCH($C739,'Policy Characteristics'!$C:$C,0)))</f>
        <v>Industry</v>
      </c>
      <c r="B739" s="200" t="str">
        <f>IF(ISBLANK(INDEX('Policy Characteristics'!B:B,MATCH($C739,'Policy Characteristics'!$C:$C,0))),"",INDEX('Policy Characteristics'!B:B,MATCH($C739,'Policy Characteristics'!$C:$C,0)))</f>
        <v>Electrification</v>
      </c>
      <c r="C739" s="76" t="str">
        <f t="shared" si="28"/>
        <v>Fraction of Eligible Industrial Energy Use Shifted to Electricity</v>
      </c>
      <c r="D739" s="78" t="s">
        <v>1309</v>
      </c>
      <c r="E739" t="s">
        <v>1824</v>
      </c>
      <c r="F739" t="s">
        <v>819</v>
      </c>
      <c r="G739" s="88" t="s">
        <v>1824</v>
      </c>
      <c r="H739" s="15">
        <v>1913</v>
      </c>
      <c r="I739" s="213" t="s">
        <v>43</v>
      </c>
      <c r="J739" s="202" t="str">
        <f>IF(ISBLANK(INDEX('Policy Characteristics'!D:D,MATCH($C739,'Policy Characteristics'!$C:$C,0))),"",INDEX('Policy Characteristics'!D:D,MATCH($C739,'Policy Characteristics'!$C:$C,0)))</f>
        <v>Electrification</v>
      </c>
      <c r="K739" s="76" t="str">
        <f>IF(ISBLANK(INDEX('Policy Characteristics'!E:E,MATCH($C739,'Policy Characteristics'!$C:$C,0))),"",INDEX('Policy Characteristics'!E:E,MATCH($C739,'Policy Characteristics'!$C:$C,0)))</f>
        <v>indst shift to electricity</v>
      </c>
      <c r="L739" s="205">
        <f>IF(ISBLANK(INDEX('Policy Characteristics'!F:F,MATCH($C739,'Policy Characteristics'!$C:$C,0))),"",INDEX('Policy Characteristics'!F:F,MATCH($C739,'Policy Characteristics'!$C:$C,0)))</f>
        <v>0</v>
      </c>
      <c r="M739" s="205">
        <f>IF(ISBLANK(INDEX('Policy Characteristics'!G:G,MATCH($C739,'Policy Characteristics'!$C:$C,0))),"",INDEX('Policy Characteristics'!G:G,MATCH($C739,'Policy Characteristics'!$C:$C,0)))</f>
        <v>1</v>
      </c>
      <c r="N739" s="205">
        <f>IF(ISBLANK(INDEX('Policy Characteristics'!H:H,MATCH($C739,'Policy Characteristics'!$C:$C,0))),"",INDEX('Policy Characteristics'!H:H,MATCH($C739,'Policy Characteristics'!$C:$C,0)))</f>
        <v>0.01</v>
      </c>
      <c r="O739" s="76" t="str">
        <f>IF(ISBLANK(INDEX('Policy Characteristics'!I:I,MATCH($C739,'Policy Characteristics'!$C:$C,0))),"",INDEX('Policy Characteristics'!I:I,MATCH($C739,'Policy Characteristics'!$C:$C,0)))</f>
        <v>% of fuel shifted</v>
      </c>
      <c r="P739" s="76" t="str">
        <f>IF(ISBLANK(INDEX('Policy Characteristics'!J:J,MATCH($C739,'Policy Characteristics'!$C:$C,0))),"",INDEX('Policy Characteristics'!J:J,MATCH($C739,'Policy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739" s="76" t="str">
        <f>IF(ISBLANK(INDEX('Policy Characteristics'!K:K,MATCH($C739,'Policy Characteristics'!$C:$C,0))),"",INDEX('Policy Characteristics'!K:K,MATCH($C739,'Policy Characteristics'!$C:$C,0)))</f>
        <v>industry-ag-main.html#fuel-switching</v>
      </c>
      <c r="R739" s="76" t="str">
        <f>IF(ISBLANK(INDEX('Policy Characteristics'!L:L,MATCH($C739,'Policy Characteristics'!$C:$C,0))),"",INDEX('Policy Characteristics'!L:L,MATCH($C739,'Policy Characteristics'!$C:$C,0)))</f>
        <v>industry-elec-and-hydrogen.html</v>
      </c>
    </row>
    <row r="740" spans="1:18" x14ac:dyDescent="0.25">
      <c r="A740" s="76" t="str">
        <f>IF(ISBLANK(INDEX('Policy Characteristics'!A:A,MATCH($C740,'Policy Characteristics'!$C:$C,0))),"",INDEX('Policy Characteristics'!A:A,MATCH($C740,'Policy Characteristics'!$C:$C,0)))</f>
        <v>Industry</v>
      </c>
      <c r="B740" s="200" t="str">
        <f>IF(ISBLANK(INDEX('Policy Characteristics'!B:B,MATCH($C740,'Policy Characteristics'!$C:$C,0))),"",INDEX('Policy Characteristics'!B:B,MATCH($C740,'Policy Characteristics'!$C:$C,0)))</f>
        <v>Electrification</v>
      </c>
      <c r="C740" s="76" t="str">
        <f t="shared" si="28"/>
        <v>Fraction of Eligible Industrial Energy Use Shifted to Electricity</v>
      </c>
      <c r="D740" s="78" t="s">
        <v>1310</v>
      </c>
      <c r="E740" t="s">
        <v>1682</v>
      </c>
      <c r="F740" t="s">
        <v>1273</v>
      </c>
      <c r="G740" s="88" t="s">
        <v>1689</v>
      </c>
      <c r="H740" s="15">
        <v>1914</v>
      </c>
      <c r="I740" s="213" t="s">
        <v>43</v>
      </c>
      <c r="J740" s="202" t="str">
        <f>IF(ISBLANK(INDEX('Policy Characteristics'!D:D,MATCH($C740,'Policy Characteristics'!$C:$C,0))),"",INDEX('Policy Characteristics'!D:D,MATCH($C740,'Policy Characteristics'!$C:$C,0)))</f>
        <v>Electrification</v>
      </c>
      <c r="K740" s="76" t="str">
        <f>IF(ISBLANK(INDEX('Policy Characteristics'!E:E,MATCH($C740,'Policy Characteristics'!$C:$C,0))),"",INDEX('Policy Characteristics'!E:E,MATCH($C740,'Policy Characteristics'!$C:$C,0)))</f>
        <v>indst shift to electricity</v>
      </c>
      <c r="L740" s="205">
        <f>IF(ISBLANK(INDEX('Policy Characteristics'!F:F,MATCH($C740,'Policy Characteristics'!$C:$C,0))),"",INDEX('Policy Characteristics'!F:F,MATCH($C740,'Policy Characteristics'!$C:$C,0)))</f>
        <v>0</v>
      </c>
      <c r="M740" s="205">
        <f>IF(ISBLANK(INDEX('Policy Characteristics'!G:G,MATCH($C740,'Policy Characteristics'!$C:$C,0))),"",INDEX('Policy Characteristics'!G:G,MATCH($C740,'Policy Characteristics'!$C:$C,0)))</f>
        <v>1</v>
      </c>
      <c r="N740" s="205">
        <f>IF(ISBLANK(INDEX('Policy Characteristics'!H:H,MATCH($C740,'Policy Characteristics'!$C:$C,0))),"",INDEX('Policy Characteristics'!H:H,MATCH($C740,'Policy Characteristics'!$C:$C,0)))</f>
        <v>0.01</v>
      </c>
      <c r="O740" s="76" t="str">
        <f>IF(ISBLANK(INDEX('Policy Characteristics'!I:I,MATCH($C740,'Policy Characteristics'!$C:$C,0))),"",INDEX('Policy Characteristics'!I:I,MATCH($C740,'Policy Characteristics'!$C:$C,0)))</f>
        <v>% of fuel shifted</v>
      </c>
      <c r="P740" s="76" t="str">
        <f>IF(ISBLANK(INDEX('Policy Characteristics'!J:J,MATCH($C740,'Policy Characteristics'!$C:$C,0))),"",INDEX('Policy Characteristics'!J:J,MATCH($C740,'Policy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740" s="76" t="str">
        <f>IF(ISBLANK(INDEX('Policy Characteristics'!K:K,MATCH($C740,'Policy Characteristics'!$C:$C,0))),"",INDEX('Policy Characteristics'!K:K,MATCH($C740,'Policy Characteristics'!$C:$C,0)))</f>
        <v>industry-ag-main.html#fuel-switching</v>
      </c>
      <c r="R740" s="76" t="str">
        <f>IF(ISBLANK(INDEX('Policy Characteristics'!L:L,MATCH($C740,'Policy Characteristics'!$C:$C,0))),"",INDEX('Policy Characteristics'!L:L,MATCH($C740,'Policy Characteristics'!$C:$C,0)))</f>
        <v>industry-elec-and-hydrogen.html</v>
      </c>
    </row>
    <row r="741" spans="1:18" x14ac:dyDescent="0.25">
      <c r="A741" s="76" t="str">
        <f>IF(ISBLANK(INDEX('Policy Characteristics'!A:A,MATCH($C741,'Policy Characteristics'!$C:$C,0))),"",INDEX('Policy Characteristics'!A:A,MATCH($C741,'Policy Characteristics'!$C:$C,0)))</f>
        <v>Industry</v>
      </c>
      <c r="B741" s="200" t="str">
        <f>IF(ISBLANK(INDEX('Policy Characteristics'!B:B,MATCH($C741,'Policy Characteristics'!$C:$C,0))),"",INDEX('Policy Characteristics'!B:B,MATCH($C741,'Policy Characteristics'!$C:$C,0)))</f>
        <v>Electrification</v>
      </c>
      <c r="C741" s="76" t="str">
        <f t="shared" si="28"/>
        <v>Fraction of Eligible Industrial Energy Use Shifted to Electricity</v>
      </c>
      <c r="D741" s="78" t="s">
        <v>1310</v>
      </c>
      <c r="E741" t="s">
        <v>1683</v>
      </c>
      <c r="F741" t="s">
        <v>1273</v>
      </c>
      <c r="G741" s="88" t="s">
        <v>1690</v>
      </c>
      <c r="H741" s="15">
        <v>1915</v>
      </c>
      <c r="I741" s="213" t="s">
        <v>43</v>
      </c>
      <c r="J741" s="202" t="str">
        <f>IF(ISBLANK(INDEX('Policy Characteristics'!D:D,MATCH($C741,'Policy Characteristics'!$C:$C,0))),"",INDEX('Policy Characteristics'!D:D,MATCH($C741,'Policy Characteristics'!$C:$C,0)))</f>
        <v>Electrification</v>
      </c>
      <c r="K741" s="76" t="str">
        <f>IF(ISBLANK(INDEX('Policy Characteristics'!E:E,MATCH($C741,'Policy Characteristics'!$C:$C,0))),"",INDEX('Policy Characteristics'!E:E,MATCH($C741,'Policy Characteristics'!$C:$C,0)))</f>
        <v>indst shift to electricity</v>
      </c>
      <c r="L741" s="205">
        <f>IF(ISBLANK(INDEX('Policy Characteristics'!F:F,MATCH($C741,'Policy Characteristics'!$C:$C,0))),"",INDEX('Policy Characteristics'!F:F,MATCH($C741,'Policy Characteristics'!$C:$C,0)))</f>
        <v>0</v>
      </c>
      <c r="M741" s="205">
        <f>IF(ISBLANK(INDEX('Policy Characteristics'!G:G,MATCH($C741,'Policy Characteristics'!$C:$C,0))),"",INDEX('Policy Characteristics'!G:G,MATCH($C741,'Policy Characteristics'!$C:$C,0)))</f>
        <v>1</v>
      </c>
      <c r="N741" s="205">
        <f>IF(ISBLANK(INDEX('Policy Characteristics'!H:H,MATCH($C741,'Policy Characteristics'!$C:$C,0))),"",INDEX('Policy Characteristics'!H:H,MATCH($C741,'Policy Characteristics'!$C:$C,0)))</f>
        <v>0.01</v>
      </c>
      <c r="O741" s="76" t="str">
        <f>IF(ISBLANK(INDEX('Policy Characteristics'!I:I,MATCH($C741,'Policy Characteristics'!$C:$C,0))),"",INDEX('Policy Characteristics'!I:I,MATCH($C741,'Policy Characteristics'!$C:$C,0)))</f>
        <v>% of fuel shifted</v>
      </c>
      <c r="P741" s="76" t="str">
        <f>IF(ISBLANK(INDEX('Policy Characteristics'!J:J,MATCH($C741,'Policy Characteristics'!$C:$C,0))),"",INDEX('Policy Characteristics'!J:J,MATCH($C741,'Policy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741" s="76" t="str">
        <f>IF(ISBLANK(INDEX('Policy Characteristics'!K:K,MATCH($C741,'Policy Characteristics'!$C:$C,0))),"",INDEX('Policy Characteristics'!K:K,MATCH($C741,'Policy Characteristics'!$C:$C,0)))</f>
        <v>industry-ag-main.html#fuel-switching</v>
      </c>
      <c r="R741" s="76" t="str">
        <f>IF(ISBLANK(INDEX('Policy Characteristics'!L:L,MATCH($C741,'Policy Characteristics'!$C:$C,0))),"",INDEX('Policy Characteristics'!L:L,MATCH($C741,'Policy Characteristics'!$C:$C,0)))</f>
        <v>industry-elec-and-hydrogen.html</v>
      </c>
    </row>
    <row r="742" spans="1:18" x14ac:dyDescent="0.25">
      <c r="A742" s="76" t="str">
        <f>IF(ISBLANK(INDEX('Policy Characteristics'!A:A,MATCH($C742,'Policy Characteristics'!$C:$C,0))),"",INDEX('Policy Characteristics'!A:A,MATCH($C742,'Policy Characteristics'!$C:$C,0)))</f>
        <v>Industry</v>
      </c>
      <c r="B742" s="200" t="str">
        <f>IF(ISBLANK(INDEX('Policy Characteristics'!B:B,MATCH($C742,'Policy Characteristics'!$C:$C,0))),"",INDEX('Policy Characteristics'!B:B,MATCH($C742,'Policy Characteristics'!$C:$C,0)))</f>
        <v>Electrification</v>
      </c>
      <c r="C742" s="76" t="str">
        <f t="shared" si="28"/>
        <v>Fraction of Eligible Industrial Energy Use Shifted to Electricity</v>
      </c>
      <c r="D742" s="78" t="s">
        <v>1310</v>
      </c>
      <c r="E742" t="s">
        <v>1684</v>
      </c>
      <c r="F742" t="s">
        <v>1273</v>
      </c>
      <c r="G742" s="88" t="s">
        <v>1691</v>
      </c>
      <c r="H742" s="15">
        <v>1916</v>
      </c>
      <c r="I742" s="213" t="s">
        <v>43</v>
      </c>
      <c r="J742" s="202" t="str">
        <f>IF(ISBLANK(INDEX('Policy Characteristics'!D:D,MATCH($C742,'Policy Characteristics'!$C:$C,0))),"",INDEX('Policy Characteristics'!D:D,MATCH($C742,'Policy Characteristics'!$C:$C,0)))</f>
        <v>Electrification</v>
      </c>
      <c r="K742" s="76" t="str">
        <f>IF(ISBLANK(INDEX('Policy Characteristics'!E:E,MATCH($C742,'Policy Characteristics'!$C:$C,0))),"",INDEX('Policy Characteristics'!E:E,MATCH($C742,'Policy Characteristics'!$C:$C,0)))</f>
        <v>indst shift to electricity</v>
      </c>
      <c r="L742" s="205">
        <f>IF(ISBLANK(INDEX('Policy Characteristics'!F:F,MATCH($C742,'Policy Characteristics'!$C:$C,0))),"",INDEX('Policy Characteristics'!F:F,MATCH($C742,'Policy Characteristics'!$C:$C,0)))</f>
        <v>0</v>
      </c>
      <c r="M742" s="205">
        <f>IF(ISBLANK(INDEX('Policy Characteristics'!G:G,MATCH($C742,'Policy Characteristics'!$C:$C,0))),"",INDEX('Policy Characteristics'!G:G,MATCH($C742,'Policy Characteristics'!$C:$C,0)))</f>
        <v>1</v>
      </c>
      <c r="N742" s="205">
        <f>IF(ISBLANK(INDEX('Policy Characteristics'!H:H,MATCH($C742,'Policy Characteristics'!$C:$C,0))),"",INDEX('Policy Characteristics'!H:H,MATCH($C742,'Policy Characteristics'!$C:$C,0)))</f>
        <v>0.01</v>
      </c>
      <c r="O742" s="76" t="str">
        <f>IF(ISBLANK(INDEX('Policy Characteristics'!I:I,MATCH($C742,'Policy Characteristics'!$C:$C,0))),"",INDEX('Policy Characteristics'!I:I,MATCH($C742,'Policy Characteristics'!$C:$C,0)))</f>
        <v>% of fuel shifted</v>
      </c>
      <c r="P742" s="76" t="str">
        <f>IF(ISBLANK(INDEX('Policy Characteristics'!J:J,MATCH($C742,'Policy Characteristics'!$C:$C,0))),"",INDEX('Policy Characteristics'!J:J,MATCH($C742,'Policy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742" s="76" t="str">
        <f>IF(ISBLANK(INDEX('Policy Characteristics'!K:K,MATCH($C742,'Policy Characteristics'!$C:$C,0))),"",INDEX('Policy Characteristics'!K:K,MATCH($C742,'Policy Characteristics'!$C:$C,0)))</f>
        <v>industry-ag-main.html#fuel-switching</v>
      </c>
      <c r="R742" s="76" t="str">
        <f>IF(ISBLANK(INDEX('Policy Characteristics'!L:L,MATCH($C742,'Policy Characteristics'!$C:$C,0))),"",INDEX('Policy Characteristics'!L:L,MATCH($C742,'Policy Characteristics'!$C:$C,0)))</f>
        <v>industry-elec-and-hydrogen.html</v>
      </c>
    </row>
    <row r="743" spans="1:18" x14ac:dyDescent="0.25">
      <c r="A743" s="76" t="str">
        <f>IF(ISBLANK(INDEX('Policy Characteristics'!A:A,MATCH($C743,'Policy Characteristics'!$C:$C,0))),"",INDEX('Policy Characteristics'!A:A,MATCH($C743,'Policy Characteristics'!$C:$C,0)))</f>
        <v>Industry</v>
      </c>
      <c r="B743" s="200" t="str">
        <f>IF(ISBLANK(INDEX('Policy Characteristics'!B:B,MATCH($C743,'Policy Characteristics'!$C:$C,0))),"",INDEX('Policy Characteristics'!B:B,MATCH($C743,'Policy Characteristics'!$C:$C,0)))</f>
        <v>Electrification</v>
      </c>
      <c r="C743" s="76" t="str">
        <f t="shared" si="28"/>
        <v>Fraction of Eligible Industrial Energy Use Shifted to Electricity</v>
      </c>
      <c r="D743" s="78" t="s">
        <v>1310</v>
      </c>
      <c r="E743" t="s">
        <v>1685</v>
      </c>
      <c r="F743" t="s">
        <v>1273</v>
      </c>
      <c r="G743" s="88" t="s">
        <v>1692</v>
      </c>
      <c r="H743" s="15">
        <v>1917</v>
      </c>
      <c r="I743" s="213" t="s">
        <v>43</v>
      </c>
      <c r="J743" s="202" t="str">
        <f>IF(ISBLANK(INDEX('Policy Characteristics'!D:D,MATCH($C743,'Policy Characteristics'!$C:$C,0))),"",INDEX('Policy Characteristics'!D:D,MATCH($C743,'Policy Characteristics'!$C:$C,0)))</f>
        <v>Electrification</v>
      </c>
      <c r="K743" s="76" t="str">
        <f>IF(ISBLANK(INDEX('Policy Characteristics'!E:E,MATCH($C743,'Policy Characteristics'!$C:$C,0))),"",INDEX('Policy Characteristics'!E:E,MATCH($C743,'Policy Characteristics'!$C:$C,0)))</f>
        <v>indst shift to electricity</v>
      </c>
      <c r="L743" s="205">
        <f>IF(ISBLANK(INDEX('Policy Characteristics'!F:F,MATCH($C743,'Policy Characteristics'!$C:$C,0))),"",INDEX('Policy Characteristics'!F:F,MATCH($C743,'Policy Characteristics'!$C:$C,0)))</f>
        <v>0</v>
      </c>
      <c r="M743" s="205">
        <f>IF(ISBLANK(INDEX('Policy Characteristics'!G:G,MATCH($C743,'Policy Characteristics'!$C:$C,0))),"",INDEX('Policy Characteristics'!G:G,MATCH($C743,'Policy Characteristics'!$C:$C,0)))</f>
        <v>1</v>
      </c>
      <c r="N743" s="205">
        <f>IF(ISBLANK(INDEX('Policy Characteristics'!H:H,MATCH($C743,'Policy Characteristics'!$C:$C,0))),"",INDEX('Policy Characteristics'!H:H,MATCH($C743,'Policy Characteristics'!$C:$C,0)))</f>
        <v>0.01</v>
      </c>
      <c r="O743" s="76" t="str">
        <f>IF(ISBLANK(INDEX('Policy Characteristics'!I:I,MATCH($C743,'Policy Characteristics'!$C:$C,0))),"",INDEX('Policy Characteristics'!I:I,MATCH($C743,'Policy Characteristics'!$C:$C,0)))</f>
        <v>% of fuel shifted</v>
      </c>
      <c r="P743" s="76" t="str">
        <f>IF(ISBLANK(INDEX('Policy Characteristics'!J:J,MATCH($C743,'Policy Characteristics'!$C:$C,0))),"",INDEX('Policy Characteristics'!J:J,MATCH($C743,'Policy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743" s="76" t="str">
        <f>IF(ISBLANK(INDEX('Policy Characteristics'!K:K,MATCH($C743,'Policy Characteristics'!$C:$C,0))),"",INDEX('Policy Characteristics'!K:K,MATCH($C743,'Policy Characteristics'!$C:$C,0)))</f>
        <v>industry-ag-main.html#fuel-switching</v>
      </c>
      <c r="R743" s="76" t="str">
        <f>IF(ISBLANK(INDEX('Policy Characteristics'!L:L,MATCH($C743,'Policy Characteristics'!$C:$C,0))),"",INDEX('Policy Characteristics'!L:L,MATCH($C743,'Policy Characteristics'!$C:$C,0)))</f>
        <v>industry-elec-and-hydrogen.html</v>
      </c>
    </row>
    <row r="744" spans="1:18" x14ac:dyDescent="0.25">
      <c r="A744" s="76" t="str">
        <f>IF(ISBLANK(INDEX('Policy Characteristics'!A:A,MATCH($C744,'Policy Characteristics'!$C:$C,0))),"",INDEX('Policy Characteristics'!A:A,MATCH($C744,'Policy Characteristics'!$C:$C,0)))</f>
        <v>Industry</v>
      </c>
      <c r="B744" s="200" t="str">
        <f>IF(ISBLANK(INDEX('Policy Characteristics'!B:B,MATCH($C744,'Policy Characteristics'!$C:$C,0))),"",INDEX('Policy Characteristics'!B:B,MATCH($C744,'Policy Characteristics'!$C:$C,0)))</f>
        <v>Electrification</v>
      </c>
      <c r="C744" s="76" t="str">
        <f t="shared" si="28"/>
        <v>Fraction of Eligible Industrial Energy Use Shifted to Electricity</v>
      </c>
      <c r="D744" s="78" t="s">
        <v>1310</v>
      </c>
      <c r="E744" t="s">
        <v>1686</v>
      </c>
      <c r="F744" t="s">
        <v>1273</v>
      </c>
      <c r="G744" s="88" t="s">
        <v>1693</v>
      </c>
      <c r="H744" s="15">
        <v>1918</v>
      </c>
      <c r="I744" s="213" t="s">
        <v>43</v>
      </c>
      <c r="J744" s="202" t="str">
        <f>IF(ISBLANK(INDEX('Policy Characteristics'!D:D,MATCH($C744,'Policy Characteristics'!$C:$C,0))),"",INDEX('Policy Characteristics'!D:D,MATCH($C744,'Policy Characteristics'!$C:$C,0)))</f>
        <v>Electrification</v>
      </c>
      <c r="K744" s="76" t="str">
        <f>IF(ISBLANK(INDEX('Policy Characteristics'!E:E,MATCH($C744,'Policy Characteristics'!$C:$C,0))),"",INDEX('Policy Characteristics'!E:E,MATCH($C744,'Policy Characteristics'!$C:$C,0)))</f>
        <v>indst shift to electricity</v>
      </c>
      <c r="L744" s="205">
        <f>IF(ISBLANK(INDEX('Policy Characteristics'!F:F,MATCH($C744,'Policy Characteristics'!$C:$C,0))),"",INDEX('Policy Characteristics'!F:F,MATCH($C744,'Policy Characteristics'!$C:$C,0)))</f>
        <v>0</v>
      </c>
      <c r="M744" s="205">
        <f>IF(ISBLANK(INDEX('Policy Characteristics'!G:G,MATCH($C744,'Policy Characteristics'!$C:$C,0))),"",INDEX('Policy Characteristics'!G:G,MATCH($C744,'Policy Characteristics'!$C:$C,0)))</f>
        <v>1</v>
      </c>
      <c r="N744" s="205">
        <f>IF(ISBLANK(INDEX('Policy Characteristics'!H:H,MATCH($C744,'Policy Characteristics'!$C:$C,0))),"",INDEX('Policy Characteristics'!H:H,MATCH($C744,'Policy Characteristics'!$C:$C,0)))</f>
        <v>0.01</v>
      </c>
      <c r="O744" s="76" t="str">
        <f>IF(ISBLANK(INDEX('Policy Characteristics'!I:I,MATCH($C744,'Policy Characteristics'!$C:$C,0))),"",INDEX('Policy Characteristics'!I:I,MATCH($C744,'Policy Characteristics'!$C:$C,0)))</f>
        <v>% of fuel shifted</v>
      </c>
      <c r="P744" s="76" t="str">
        <f>IF(ISBLANK(INDEX('Policy Characteristics'!J:J,MATCH($C744,'Policy Characteristics'!$C:$C,0))),"",INDEX('Policy Characteristics'!J:J,MATCH($C744,'Policy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744" s="76" t="str">
        <f>IF(ISBLANK(INDEX('Policy Characteristics'!K:K,MATCH($C744,'Policy Characteristics'!$C:$C,0))),"",INDEX('Policy Characteristics'!K:K,MATCH($C744,'Policy Characteristics'!$C:$C,0)))</f>
        <v>industry-ag-main.html#fuel-switching</v>
      </c>
      <c r="R744" s="76" t="str">
        <f>IF(ISBLANK(INDEX('Policy Characteristics'!L:L,MATCH($C744,'Policy Characteristics'!$C:$C,0))),"",INDEX('Policy Characteristics'!L:L,MATCH($C744,'Policy Characteristics'!$C:$C,0)))</f>
        <v>industry-elec-and-hydrogen.html</v>
      </c>
    </row>
    <row r="745" spans="1:18" x14ac:dyDescent="0.25">
      <c r="A745" s="76" t="str">
        <f>IF(ISBLANK(INDEX('Policy Characteristics'!A:A,MATCH($C745,'Policy Characteristics'!$C:$C,0))),"",INDEX('Policy Characteristics'!A:A,MATCH($C745,'Policy Characteristics'!$C:$C,0)))</f>
        <v>Industry</v>
      </c>
      <c r="B745" s="200" t="str">
        <f>IF(ISBLANK(INDEX('Policy Characteristics'!B:B,MATCH($C745,'Policy Characteristics'!$C:$C,0))),"",INDEX('Policy Characteristics'!B:B,MATCH($C745,'Policy Characteristics'!$C:$C,0)))</f>
        <v>Electrification</v>
      </c>
      <c r="C745" s="76" t="str">
        <f t="shared" si="28"/>
        <v>Fraction of Eligible Industrial Energy Use Shifted to Electricity</v>
      </c>
      <c r="D745" s="78" t="s">
        <v>1310</v>
      </c>
      <c r="E745" t="s">
        <v>1687</v>
      </c>
      <c r="F745" t="s">
        <v>1273</v>
      </c>
      <c r="G745" s="88" t="s">
        <v>1694</v>
      </c>
      <c r="H745" s="15">
        <v>1919</v>
      </c>
      <c r="I745" s="213" t="s">
        <v>43</v>
      </c>
      <c r="J745" s="202" t="str">
        <f>IF(ISBLANK(INDEX('Policy Characteristics'!D:D,MATCH($C745,'Policy Characteristics'!$C:$C,0))),"",INDEX('Policy Characteristics'!D:D,MATCH($C745,'Policy Characteristics'!$C:$C,0)))</f>
        <v>Electrification</v>
      </c>
      <c r="K745" s="76" t="str">
        <f>IF(ISBLANK(INDEX('Policy Characteristics'!E:E,MATCH($C745,'Policy Characteristics'!$C:$C,0))),"",INDEX('Policy Characteristics'!E:E,MATCH($C745,'Policy Characteristics'!$C:$C,0)))</f>
        <v>indst shift to electricity</v>
      </c>
      <c r="L745" s="205">
        <f>IF(ISBLANK(INDEX('Policy Characteristics'!F:F,MATCH($C745,'Policy Characteristics'!$C:$C,0))),"",INDEX('Policy Characteristics'!F:F,MATCH($C745,'Policy Characteristics'!$C:$C,0)))</f>
        <v>0</v>
      </c>
      <c r="M745" s="205">
        <f>IF(ISBLANK(INDEX('Policy Characteristics'!G:G,MATCH($C745,'Policy Characteristics'!$C:$C,0))),"",INDEX('Policy Characteristics'!G:G,MATCH($C745,'Policy Characteristics'!$C:$C,0)))</f>
        <v>1</v>
      </c>
      <c r="N745" s="205">
        <f>IF(ISBLANK(INDEX('Policy Characteristics'!H:H,MATCH($C745,'Policy Characteristics'!$C:$C,0))),"",INDEX('Policy Characteristics'!H:H,MATCH($C745,'Policy Characteristics'!$C:$C,0)))</f>
        <v>0.01</v>
      </c>
      <c r="O745" s="76" t="str">
        <f>IF(ISBLANK(INDEX('Policy Characteristics'!I:I,MATCH($C745,'Policy Characteristics'!$C:$C,0))),"",INDEX('Policy Characteristics'!I:I,MATCH($C745,'Policy Characteristics'!$C:$C,0)))</f>
        <v>% of fuel shifted</v>
      </c>
      <c r="P745" s="76" t="str">
        <f>IF(ISBLANK(INDEX('Policy Characteristics'!J:J,MATCH($C745,'Policy Characteristics'!$C:$C,0))),"",INDEX('Policy Characteristics'!J:J,MATCH($C745,'Policy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745" s="76" t="str">
        <f>IF(ISBLANK(INDEX('Policy Characteristics'!K:K,MATCH($C745,'Policy Characteristics'!$C:$C,0))),"",INDEX('Policy Characteristics'!K:K,MATCH($C745,'Policy Characteristics'!$C:$C,0)))</f>
        <v>industry-ag-main.html#fuel-switching</v>
      </c>
      <c r="R745" s="76" t="str">
        <f>IF(ISBLANK(INDEX('Policy Characteristics'!L:L,MATCH($C745,'Policy Characteristics'!$C:$C,0))),"",INDEX('Policy Characteristics'!L:L,MATCH($C745,'Policy Characteristics'!$C:$C,0)))</f>
        <v>industry-elec-and-hydrogen.html</v>
      </c>
    </row>
    <row r="746" spans="1:18" x14ac:dyDescent="0.25">
      <c r="A746" s="76" t="str">
        <f>IF(ISBLANK(INDEX('Policy Characteristics'!A:A,MATCH($C746,'Policy Characteristics'!$C:$C,0))),"",INDEX('Policy Characteristics'!A:A,MATCH($C746,'Policy Characteristics'!$C:$C,0)))</f>
        <v>Industry</v>
      </c>
      <c r="B746" s="200" t="str">
        <f>IF(ISBLANK(INDEX('Policy Characteristics'!B:B,MATCH($C746,'Policy Characteristics'!$C:$C,0))),"",INDEX('Policy Characteristics'!B:B,MATCH($C746,'Policy Characteristics'!$C:$C,0)))</f>
        <v>Electrification</v>
      </c>
      <c r="C746" s="76" t="str">
        <f t="shared" si="28"/>
        <v>Fraction of Eligible Industrial Energy Use Shifted to Electricity</v>
      </c>
      <c r="D746" s="78" t="s">
        <v>1310</v>
      </c>
      <c r="E746" t="s">
        <v>1688</v>
      </c>
      <c r="F746" t="s">
        <v>1273</v>
      </c>
      <c r="G746" s="88" t="s">
        <v>1695</v>
      </c>
      <c r="H746" s="15">
        <v>1920</v>
      </c>
      <c r="I746" s="213" t="s">
        <v>43</v>
      </c>
      <c r="J746" s="202" t="str">
        <f>IF(ISBLANK(INDEX('Policy Characteristics'!D:D,MATCH($C746,'Policy Characteristics'!$C:$C,0))),"",INDEX('Policy Characteristics'!D:D,MATCH($C746,'Policy Characteristics'!$C:$C,0)))</f>
        <v>Electrification</v>
      </c>
      <c r="K746" s="76" t="str">
        <f>IF(ISBLANK(INDEX('Policy Characteristics'!E:E,MATCH($C746,'Policy Characteristics'!$C:$C,0))),"",INDEX('Policy Characteristics'!E:E,MATCH($C746,'Policy Characteristics'!$C:$C,0)))</f>
        <v>indst shift to electricity</v>
      </c>
      <c r="L746" s="205">
        <f>IF(ISBLANK(INDEX('Policy Characteristics'!F:F,MATCH($C746,'Policy Characteristics'!$C:$C,0))),"",INDEX('Policy Characteristics'!F:F,MATCH($C746,'Policy Characteristics'!$C:$C,0)))</f>
        <v>0</v>
      </c>
      <c r="M746" s="205">
        <f>IF(ISBLANK(INDEX('Policy Characteristics'!G:G,MATCH($C746,'Policy Characteristics'!$C:$C,0))),"",INDEX('Policy Characteristics'!G:G,MATCH($C746,'Policy Characteristics'!$C:$C,0)))</f>
        <v>1</v>
      </c>
      <c r="N746" s="205">
        <f>IF(ISBLANK(INDEX('Policy Characteristics'!H:H,MATCH($C746,'Policy Characteristics'!$C:$C,0))),"",INDEX('Policy Characteristics'!H:H,MATCH($C746,'Policy Characteristics'!$C:$C,0)))</f>
        <v>0.01</v>
      </c>
      <c r="O746" s="76" t="str">
        <f>IF(ISBLANK(INDEX('Policy Characteristics'!I:I,MATCH($C746,'Policy Characteristics'!$C:$C,0))),"",INDEX('Policy Characteristics'!I:I,MATCH($C746,'Policy Characteristics'!$C:$C,0)))</f>
        <v>% of fuel shifted</v>
      </c>
      <c r="P746" s="76" t="str">
        <f>IF(ISBLANK(INDEX('Policy Characteristics'!J:J,MATCH($C746,'Policy Characteristics'!$C:$C,0))),"",INDEX('Policy Characteristics'!J:J,MATCH($C746,'Policy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746" s="76" t="str">
        <f>IF(ISBLANK(INDEX('Policy Characteristics'!K:K,MATCH($C746,'Policy Characteristics'!$C:$C,0))),"",INDEX('Policy Characteristics'!K:K,MATCH($C746,'Policy Characteristics'!$C:$C,0)))</f>
        <v>industry-ag-main.html#fuel-switching</v>
      </c>
      <c r="R746" s="76" t="str">
        <f>IF(ISBLANK(INDEX('Policy Characteristics'!L:L,MATCH($C746,'Policy Characteristics'!$C:$C,0))),"",INDEX('Policy Characteristics'!L:L,MATCH($C746,'Policy Characteristics'!$C:$C,0)))</f>
        <v>industry-elec-and-hydrogen.html</v>
      </c>
    </row>
    <row r="747" spans="1:18" x14ac:dyDescent="0.25">
      <c r="A747" s="76" t="str">
        <f>IF(ISBLANK(INDEX('Policy Characteristics'!A:A,MATCH($C747,'Policy Characteristics'!$C:$C,0))),"",INDEX('Policy Characteristics'!A:A,MATCH($C747,'Policy Characteristics'!$C:$C,0)))</f>
        <v>Industry</v>
      </c>
      <c r="B747" s="200" t="str">
        <f>IF(ISBLANK(INDEX('Policy Characteristics'!B:B,MATCH($C747,'Policy Characteristics'!$C:$C,0))),"",INDEX('Policy Characteristics'!B:B,MATCH($C747,'Policy Characteristics'!$C:$C,0)))</f>
        <v>Electrification</v>
      </c>
      <c r="C747" s="76" t="str">
        <f t="shared" si="28"/>
        <v>Fraction of Eligible Industrial Energy Use Shifted to Electricity</v>
      </c>
      <c r="D747" s="78" t="s">
        <v>1310</v>
      </c>
      <c r="E747" t="s">
        <v>1824</v>
      </c>
      <c r="F747" t="s">
        <v>1273</v>
      </c>
      <c r="G747" s="88" t="s">
        <v>1824</v>
      </c>
      <c r="H747" s="15">
        <v>1921</v>
      </c>
      <c r="I747" s="213" t="s">
        <v>43</v>
      </c>
      <c r="J747" s="202" t="str">
        <f>IF(ISBLANK(INDEX('Policy Characteristics'!D:D,MATCH($C747,'Policy Characteristics'!$C:$C,0))),"",INDEX('Policy Characteristics'!D:D,MATCH($C747,'Policy Characteristics'!$C:$C,0)))</f>
        <v>Electrification</v>
      </c>
      <c r="K747" s="76" t="str">
        <f>IF(ISBLANK(INDEX('Policy Characteristics'!E:E,MATCH($C747,'Policy Characteristics'!$C:$C,0))),"",INDEX('Policy Characteristics'!E:E,MATCH($C747,'Policy Characteristics'!$C:$C,0)))</f>
        <v>indst shift to electricity</v>
      </c>
      <c r="L747" s="205">
        <f>IF(ISBLANK(INDEX('Policy Characteristics'!F:F,MATCH($C747,'Policy Characteristics'!$C:$C,0))),"",INDEX('Policy Characteristics'!F:F,MATCH($C747,'Policy Characteristics'!$C:$C,0)))</f>
        <v>0</v>
      </c>
      <c r="M747" s="205">
        <f>IF(ISBLANK(INDEX('Policy Characteristics'!G:G,MATCH($C747,'Policy Characteristics'!$C:$C,0))),"",INDEX('Policy Characteristics'!G:G,MATCH($C747,'Policy Characteristics'!$C:$C,0)))</f>
        <v>1</v>
      </c>
      <c r="N747" s="205">
        <f>IF(ISBLANK(INDEX('Policy Characteristics'!H:H,MATCH($C747,'Policy Characteristics'!$C:$C,0))),"",INDEX('Policy Characteristics'!H:H,MATCH($C747,'Policy Characteristics'!$C:$C,0)))</f>
        <v>0.01</v>
      </c>
      <c r="O747" s="76" t="str">
        <f>IF(ISBLANK(INDEX('Policy Characteristics'!I:I,MATCH($C747,'Policy Characteristics'!$C:$C,0))),"",INDEX('Policy Characteristics'!I:I,MATCH($C747,'Policy Characteristics'!$C:$C,0)))</f>
        <v>% of fuel shifted</v>
      </c>
      <c r="P747" s="76" t="str">
        <f>IF(ISBLANK(INDEX('Policy Characteristics'!J:J,MATCH($C747,'Policy Characteristics'!$C:$C,0))),"",INDEX('Policy Characteristics'!J:J,MATCH($C747,'Policy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747" s="76" t="str">
        <f>IF(ISBLANK(INDEX('Policy Characteristics'!K:K,MATCH($C747,'Policy Characteristics'!$C:$C,0))),"",INDEX('Policy Characteristics'!K:K,MATCH($C747,'Policy Characteristics'!$C:$C,0)))</f>
        <v>industry-ag-main.html#fuel-switching</v>
      </c>
      <c r="R747" s="76" t="str">
        <f>IF(ISBLANK(INDEX('Policy Characteristics'!L:L,MATCH($C747,'Policy Characteristics'!$C:$C,0))),"",INDEX('Policy Characteristics'!L:L,MATCH($C747,'Policy Characteristics'!$C:$C,0)))</f>
        <v>industry-elec-and-hydrogen.html</v>
      </c>
    </row>
    <row r="748" spans="1:18" x14ac:dyDescent="0.25">
      <c r="A748" s="76" t="str">
        <f>IF(ISBLANK(INDEX('Policy Characteristics'!A:A,MATCH($C748,'Policy Characteristics'!$C:$C,0))),"",INDEX('Policy Characteristics'!A:A,MATCH($C748,'Policy Characteristics'!$C:$C,0)))</f>
        <v>Industry</v>
      </c>
      <c r="B748" s="200" t="str">
        <f>IF(ISBLANK(INDEX('Policy Characteristics'!B:B,MATCH($C748,'Policy Characteristics'!$C:$C,0))),"",INDEX('Policy Characteristics'!B:B,MATCH($C748,'Policy Characteristics'!$C:$C,0)))</f>
        <v>Electrification</v>
      </c>
      <c r="C748" s="76" t="str">
        <f t="shared" si="28"/>
        <v>Fraction of Eligible Industrial Energy Use Shifted to Electricity</v>
      </c>
      <c r="D748" s="78" t="s">
        <v>1311</v>
      </c>
      <c r="E748" t="s">
        <v>1682</v>
      </c>
      <c r="F748" t="s">
        <v>1274</v>
      </c>
      <c r="G748" s="88" t="s">
        <v>1689</v>
      </c>
      <c r="H748" s="15">
        <v>1922</v>
      </c>
      <c r="I748" s="213" t="s">
        <v>43</v>
      </c>
      <c r="J748" s="202" t="str">
        <f>IF(ISBLANK(INDEX('Policy Characteristics'!D:D,MATCH($C748,'Policy Characteristics'!$C:$C,0))),"",INDEX('Policy Characteristics'!D:D,MATCH($C748,'Policy Characteristics'!$C:$C,0)))</f>
        <v>Electrification</v>
      </c>
      <c r="K748" s="76" t="str">
        <f>IF(ISBLANK(INDEX('Policy Characteristics'!E:E,MATCH($C748,'Policy Characteristics'!$C:$C,0))),"",INDEX('Policy Characteristics'!E:E,MATCH($C748,'Policy Characteristics'!$C:$C,0)))</f>
        <v>indst shift to electricity</v>
      </c>
      <c r="L748" s="205">
        <f>IF(ISBLANK(INDEX('Policy Characteristics'!F:F,MATCH($C748,'Policy Characteristics'!$C:$C,0))),"",INDEX('Policy Characteristics'!F:F,MATCH($C748,'Policy Characteristics'!$C:$C,0)))</f>
        <v>0</v>
      </c>
      <c r="M748" s="205">
        <f>IF(ISBLANK(INDEX('Policy Characteristics'!G:G,MATCH($C748,'Policy Characteristics'!$C:$C,0))),"",INDEX('Policy Characteristics'!G:G,MATCH($C748,'Policy Characteristics'!$C:$C,0)))</f>
        <v>1</v>
      </c>
      <c r="N748" s="205">
        <f>IF(ISBLANK(INDEX('Policy Characteristics'!H:H,MATCH($C748,'Policy Characteristics'!$C:$C,0))),"",INDEX('Policy Characteristics'!H:H,MATCH($C748,'Policy Characteristics'!$C:$C,0)))</f>
        <v>0.01</v>
      </c>
      <c r="O748" s="76" t="str">
        <f>IF(ISBLANK(INDEX('Policy Characteristics'!I:I,MATCH($C748,'Policy Characteristics'!$C:$C,0))),"",INDEX('Policy Characteristics'!I:I,MATCH($C748,'Policy Characteristics'!$C:$C,0)))</f>
        <v>% of fuel shifted</v>
      </c>
      <c r="P748" s="76" t="str">
        <f>IF(ISBLANK(INDEX('Policy Characteristics'!J:J,MATCH($C748,'Policy Characteristics'!$C:$C,0))),"",INDEX('Policy Characteristics'!J:J,MATCH($C748,'Policy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748" s="76" t="str">
        <f>IF(ISBLANK(INDEX('Policy Characteristics'!K:K,MATCH($C748,'Policy Characteristics'!$C:$C,0))),"",INDEX('Policy Characteristics'!K:K,MATCH($C748,'Policy Characteristics'!$C:$C,0)))</f>
        <v>industry-ag-main.html#fuel-switching</v>
      </c>
      <c r="R748" s="76" t="str">
        <f>IF(ISBLANK(INDEX('Policy Characteristics'!L:L,MATCH($C748,'Policy Characteristics'!$C:$C,0))),"",INDEX('Policy Characteristics'!L:L,MATCH($C748,'Policy Characteristics'!$C:$C,0)))</f>
        <v>industry-elec-and-hydrogen.html</v>
      </c>
    </row>
    <row r="749" spans="1:18" x14ac:dyDescent="0.25">
      <c r="A749" s="76" t="str">
        <f>IF(ISBLANK(INDEX('Policy Characteristics'!A:A,MATCH($C749,'Policy Characteristics'!$C:$C,0))),"",INDEX('Policy Characteristics'!A:A,MATCH($C749,'Policy Characteristics'!$C:$C,0)))</f>
        <v>Industry</v>
      </c>
      <c r="B749" s="200" t="str">
        <f>IF(ISBLANK(INDEX('Policy Characteristics'!B:B,MATCH($C749,'Policy Characteristics'!$C:$C,0))),"",INDEX('Policy Characteristics'!B:B,MATCH($C749,'Policy Characteristics'!$C:$C,0)))</f>
        <v>Electrification</v>
      </c>
      <c r="C749" s="76" t="str">
        <f t="shared" si="28"/>
        <v>Fraction of Eligible Industrial Energy Use Shifted to Electricity</v>
      </c>
      <c r="D749" s="78" t="s">
        <v>1311</v>
      </c>
      <c r="E749" t="s">
        <v>1683</v>
      </c>
      <c r="F749" t="s">
        <v>1274</v>
      </c>
      <c r="G749" s="88" t="s">
        <v>1690</v>
      </c>
      <c r="H749" s="15">
        <v>1923</v>
      </c>
      <c r="I749" s="213" t="s">
        <v>43</v>
      </c>
      <c r="J749" s="202" t="str">
        <f>IF(ISBLANK(INDEX('Policy Characteristics'!D:D,MATCH($C749,'Policy Characteristics'!$C:$C,0))),"",INDEX('Policy Characteristics'!D:D,MATCH($C749,'Policy Characteristics'!$C:$C,0)))</f>
        <v>Electrification</v>
      </c>
      <c r="K749" s="76" t="str">
        <f>IF(ISBLANK(INDEX('Policy Characteristics'!E:E,MATCH($C749,'Policy Characteristics'!$C:$C,0))),"",INDEX('Policy Characteristics'!E:E,MATCH($C749,'Policy Characteristics'!$C:$C,0)))</f>
        <v>indst shift to electricity</v>
      </c>
      <c r="L749" s="205">
        <f>IF(ISBLANK(INDEX('Policy Characteristics'!F:F,MATCH($C749,'Policy Characteristics'!$C:$C,0))),"",INDEX('Policy Characteristics'!F:F,MATCH($C749,'Policy Characteristics'!$C:$C,0)))</f>
        <v>0</v>
      </c>
      <c r="M749" s="205">
        <f>IF(ISBLANK(INDEX('Policy Characteristics'!G:G,MATCH($C749,'Policy Characteristics'!$C:$C,0))),"",INDEX('Policy Characteristics'!G:G,MATCH($C749,'Policy Characteristics'!$C:$C,0)))</f>
        <v>1</v>
      </c>
      <c r="N749" s="205">
        <f>IF(ISBLANK(INDEX('Policy Characteristics'!H:H,MATCH($C749,'Policy Characteristics'!$C:$C,0))),"",INDEX('Policy Characteristics'!H:H,MATCH($C749,'Policy Characteristics'!$C:$C,0)))</f>
        <v>0.01</v>
      </c>
      <c r="O749" s="76" t="str">
        <f>IF(ISBLANK(INDEX('Policy Characteristics'!I:I,MATCH($C749,'Policy Characteristics'!$C:$C,0))),"",INDEX('Policy Characteristics'!I:I,MATCH($C749,'Policy Characteristics'!$C:$C,0)))</f>
        <v>% of fuel shifted</v>
      </c>
      <c r="P749" s="76" t="str">
        <f>IF(ISBLANK(INDEX('Policy Characteristics'!J:J,MATCH($C749,'Policy Characteristics'!$C:$C,0))),"",INDEX('Policy Characteristics'!J:J,MATCH($C749,'Policy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749" s="76" t="str">
        <f>IF(ISBLANK(INDEX('Policy Characteristics'!K:K,MATCH($C749,'Policy Characteristics'!$C:$C,0))),"",INDEX('Policy Characteristics'!K:K,MATCH($C749,'Policy Characteristics'!$C:$C,0)))</f>
        <v>industry-ag-main.html#fuel-switching</v>
      </c>
      <c r="R749" s="76" t="str">
        <f>IF(ISBLANK(INDEX('Policy Characteristics'!L:L,MATCH($C749,'Policy Characteristics'!$C:$C,0))),"",INDEX('Policy Characteristics'!L:L,MATCH($C749,'Policy Characteristics'!$C:$C,0)))</f>
        <v>industry-elec-and-hydrogen.html</v>
      </c>
    </row>
    <row r="750" spans="1:18" x14ac:dyDescent="0.25">
      <c r="A750" s="76" t="str">
        <f>IF(ISBLANK(INDEX('Policy Characteristics'!A:A,MATCH($C750,'Policy Characteristics'!$C:$C,0))),"",INDEX('Policy Characteristics'!A:A,MATCH($C750,'Policy Characteristics'!$C:$C,0)))</f>
        <v>Industry</v>
      </c>
      <c r="B750" s="200" t="str">
        <f>IF(ISBLANK(INDEX('Policy Characteristics'!B:B,MATCH($C750,'Policy Characteristics'!$C:$C,0))),"",INDEX('Policy Characteristics'!B:B,MATCH($C750,'Policy Characteristics'!$C:$C,0)))</f>
        <v>Electrification</v>
      </c>
      <c r="C750" s="76" t="str">
        <f t="shared" si="28"/>
        <v>Fraction of Eligible Industrial Energy Use Shifted to Electricity</v>
      </c>
      <c r="D750" s="78" t="s">
        <v>1311</v>
      </c>
      <c r="E750" t="s">
        <v>1684</v>
      </c>
      <c r="F750" t="s">
        <v>1274</v>
      </c>
      <c r="G750" s="88" t="s">
        <v>1691</v>
      </c>
      <c r="H750" s="15">
        <v>1924</v>
      </c>
      <c r="I750" s="213" t="s">
        <v>43</v>
      </c>
      <c r="J750" s="202" t="str">
        <f>IF(ISBLANK(INDEX('Policy Characteristics'!D:D,MATCH($C750,'Policy Characteristics'!$C:$C,0))),"",INDEX('Policy Characteristics'!D:D,MATCH($C750,'Policy Characteristics'!$C:$C,0)))</f>
        <v>Electrification</v>
      </c>
      <c r="K750" s="76" t="str">
        <f>IF(ISBLANK(INDEX('Policy Characteristics'!E:E,MATCH($C750,'Policy Characteristics'!$C:$C,0))),"",INDEX('Policy Characteristics'!E:E,MATCH($C750,'Policy Characteristics'!$C:$C,0)))</f>
        <v>indst shift to electricity</v>
      </c>
      <c r="L750" s="205">
        <f>IF(ISBLANK(INDEX('Policy Characteristics'!F:F,MATCH($C750,'Policy Characteristics'!$C:$C,0))),"",INDEX('Policy Characteristics'!F:F,MATCH($C750,'Policy Characteristics'!$C:$C,0)))</f>
        <v>0</v>
      </c>
      <c r="M750" s="205">
        <f>IF(ISBLANK(INDEX('Policy Characteristics'!G:G,MATCH($C750,'Policy Characteristics'!$C:$C,0))),"",INDEX('Policy Characteristics'!G:G,MATCH($C750,'Policy Characteristics'!$C:$C,0)))</f>
        <v>1</v>
      </c>
      <c r="N750" s="205">
        <f>IF(ISBLANK(INDEX('Policy Characteristics'!H:H,MATCH($C750,'Policy Characteristics'!$C:$C,0))),"",INDEX('Policy Characteristics'!H:H,MATCH($C750,'Policy Characteristics'!$C:$C,0)))</f>
        <v>0.01</v>
      </c>
      <c r="O750" s="76" t="str">
        <f>IF(ISBLANK(INDEX('Policy Characteristics'!I:I,MATCH($C750,'Policy Characteristics'!$C:$C,0))),"",INDEX('Policy Characteristics'!I:I,MATCH($C750,'Policy Characteristics'!$C:$C,0)))</f>
        <v>% of fuel shifted</v>
      </c>
      <c r="P750" s="76" t="str">
        <f>IF(ISBLANK(INDEX('Policy Characteristics'!J:J,MATCH($C750,'Policy Characteristics'!$C:$C,0))),"",INDEX('Policy Characteristics'!J:J,MATCH($C750,'Policy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750" s="76" t="str">
        <f>IF(ISBLANK(INDEX('Policy Characteristics'!K:K,MATCH($C750,'Policy Characteristics'!$C:$C,0))),"",INDEX('Policy Characteristics'!K:K,MATCH($C750,'Policy Characteristics'!$C:$C,0)))</f>
        <v>industry-ag-main.html#fuel-switching</v>
      </c>
      <c r="R750" s="76" t="str">
        <f>IF(ISBLANK(INDEX('Policy Characteristics'!L:L,MATCH($C750,'Policy Characteristics'!$C:$C,0))),"",INDEX('Policy Characteristics'!L:L,MATCH($C750,'Policy Characteristics'!$C:$C,0)))</f>
        <v>industry-elec-and-hydrogen.html</v>
      </c>
    </row>
    <row r="751" spans="1:18" x14ac:dyDescent="0.25">
      <c r="A751" s="76" t="str">
        <f>IF(ISBLANK(INDEX('Policy Characteristics'!A:A,MATCH($C751,'Policy Characteristics'!$C:$C,0))),"",INDEX('Policy Characteristics'!A:A,MATCH($C751,'Policy Characteristics'!$C:$C,0)))</f>
        <v>Industry</v>
      </c>
      <c r="B751" s="200" t="str">
        <f>IF(ISBLANK(INDEX('Policy Characteristics'!B:B,MATCH($C751,'Policy Characteristics'!$C:$C,0))),"",INDEX('Policy Characteristics'!B:B,MATCH($C751,'Policy Characteristics'!$C:$C,0)))</f>
        <v>Electrification</v>
      </c>
      <c r="C751" s="76" t="str">
        <f t="shared" si="28"/>
        <v>Fraction of Eligible Industrial Energy Use Shifted to Electricity</v>
      </c>
      <c r="D751" s="78" t="s">
        <v>1311</v>
      </c>
      <c r="E751" t="s">
        <v>1685</v>
      </c>
      <c r="F751" t="s">
        <v>1274</v>
      </c>
      <c r="G751" s="88" t="s">
        <v>1692</v>
      </c>
      <c r="H751" s="15">
        <v>1925</v>
      </c>
      <c r="I751" s="213" t="s">
        <v>43</v>
      </c>
      <c r="J751" s="202" t="str">
        <f>IF(ISBLANK(INDEX('Policy Characteristics'!D:D,MATCH($C751,'Policy Characteristics'!$C:$C,0))),"",INDEX('Policy Characteristics'!D:D,MATCH($C751,'Policy Characteristics'!$C:$C,0)))</f>
        <v>Electrification</v>
      </c>
      <c r="K751" s="76" t="str">
        <f>IF(ISBLANK(INDEX('Policy Characteristics'!E:E,MATCH($C751,'Policy Characteristics'!$C:$C,0))),"",INDEX('Policy Characteristics'!E:E,MATCH($C751,'Policy Characteristics'!$C:$C,0)))</f>
        <v>indst shift to electricity</v>
      </c>
      <c r="L751" s="205">
        <f>IF(ISBLANK(INDEX('Policy Characteristics'!F:F,MATCH($C751,'Policy Characteristics'!$C:$C,0))),"",INDEX('Policy Characteristics'!F:F,MATCH($C751,'Policy Characteristics'!$C:$C,0)))</f>
        <v>0</v>
      </c>
      <c r="M751" s="205">
        <f>IF(ISBLANK(INDEX('Policy Characteristics'!G:G,MATCH($C751,'Policy Characteristics'!$C:$C,0))),"",INDEX('Policy Characteristics'!G:G,MATCH($C751,'Policy Characteristics'!$C:$C,0)))</f>
        <v>1</v>
      </c>
      <c r="N751" s="205">
        <f>IF(ISBLANK(INDEX('Policy Characteristics'!H:H,MATCH($C751,'Policy Characteristics'!$C:$C,0))),"",INDEX('Policy Characteristics'!H:H,MATCH($C751,'Policy Characteristics'!$C:$C,0)))</f>
        <v>0.01</v>
      </c>
      <c r="O751" s="76" t="str">
        <f>IF(ISBLANK(INDEX('Policy Characteristics'!I:I,MATCH($C751,'Policy Characteristics'!$C:$C,0))),"",INDEX('Policy Characteristics'!I:I,MATCH($C751,'Policy Characteristics'!$C:$C,0)))</f>
        <v>% of fuel shifted</v>
      </c>
      <c r="P751" s="76" t="str">
        <f>IF(ISBLANK(INDEX('Policy Characteristics'!J:J,MATCH($C751,'Policy Characteristics'!$C:$C,0))),"",INDEX('Policy Characteristics'!J:J,MATCH($C751,'Policy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751" s="76" t="str">
        <f>IF(ISBLANK(INDEX('Policy Characteristics'!K:K,MATCH($C751,'Policy Characteristics'!$C:$C,0))),"",INDEX('Policy Characteristics'!K:K,MATCH($C751,'Policy Characteristics'!$C:$C,0)))</f>
        <v>industry-ag-main.html#fuel-switching</v>
      </c>
      <c r="R751" s="76" t="str">
        <f>IF(ISBLANK(INDEX('Policy Characteristics'!L:L,MATCH($C751,'Policy Characteristics'!$C:$C,0))),"",INDEX('Policy Characteristics'!L:L,MATCH($C751,'Policy Characteristics'!$C:$C,0)))</f>
        <v>industry-elec-and-hydrogen.html</v>
      </c>
    </row>
    <row r="752" spans="1:18" x14ac:dyDescent="0.25">
      <c r="A752" s="76" t="str">
        <f>IF(ISBLANK(INDEX('Policy Characteristics'!A:A,MATCH($C752,'Policy Characteristics'!$C:$C,0))),"",INDEX('Policy Characteristics'!A:A,MATCH($C752,'Policy Characteristics'!$C:$C,0)))</f>
        <v>Industry</v>
      </c>
      <c r="B752" s="200" t="str">
        <f>IF(ISBLANK(INDEX('Policy Characteristics'!B:B,MATCH($C752,'Policy Characteristics'!$C:$C,0))),"",INDEX('Policy Characteristics'!B:B,MATCH($C752,'Policy Characteristics'!$C:$C,0)))</f>
        <v>Electrification</v>
      </c>
      <c r="C752" s="76" t="str">
        <f t="shared" si="28"/>
        <v>Fraction of Eligible Industrial Energy Use Shifted to Electricity</v>
      </c>
      <c r="D752" s="78" t="s">
        <v>1311</v>
      </c>
      <c r="E752" t="s">
        <v>1686</v>
      </c>
      <c r="F752" t="s">
        <v>1274</v>
      </c>
      <c r="G752" s="88" t="s">
        <v>1693</v>
      </c>
      <c r="H752" s="15">
        <v>1926</v>
      </c>
      <c r="I752" s="213" t="s">
        <v>43</v>
      </c>
      <c r="J752" s="202" t="str">
        <f>IF(ISBLANK(INDEX('Policy Characteristics'!D:D,MATCH($C752,'Policy Characteristics'!$C:$C,0))),"",INDEX('Policy Characteristics'!D:D,MATCH($C752,'Policy Characteristics'!$C:$C,0)))</f>
        <v>Electrification</v>
      </c>
      <c r="K752" s="76" t="str">
        <f>IF(ISBLANK(INDEX('Policy Characteristics'!E:E,MATCH($C752,'Policy Characteristics'!$C:$C,0))),"",INDEX('Policy Characteristics'!E:E,MATCH($C752,'Policy Characteristics'!$C:$C,0)))</f>
        <v>indst shift to electricity</v>
      </c>
      <c r="L752" s="205">
        <f>IF(ISBLANK(INDEX('Policy Characteristics'!F:F,MATCH($C752,'Policy Characteristics'!$C:$C,0))),"",INDEX('Policy Characteristics'!F:F,MATCH($C752,'Policy Characteristics'!$C:$C,0)))</f>
        <v>0</v>
      </c>
      <c r="M752" s="205">
        <f>IF(ISBLANK(INDEX('Policy Characteristics'!G:G,MATCH($C752,'Policy Characteristics'!$C:$C,0))),"",INDEX('Policy Characteristics'!G:G,MATCH($C752,'Policy Characteristics'!$C:$C,0)))</f>
        <v>1</v>
      </c>
      <c r="N752" s="205">
        <f>IF(ISBLANK(INDEX('Policy Characteristics'!H:H,MATCH($C752,'Policy Characteristics'!$C:$C,0))),"",INDEX('Policy Characteristics'!H:H,MATCH($C752,'Policy Characteristics'!$C:$C,0)))</f>
        <v>0.01</v>
      </c>
      <c r="O752" s="76" t="str">
        <f>IF(ISBLANK(INDEX('Policy Characteristics'!I:I,MATCH($C752,'Policy Characteristics'!$C:$C,0))),"",INDEX('Policy Characteristics'!I:I,MATCH($C752,'Policy Characteristics'!$C:$C,0)))</f>
        <v>% of fuel shifted</v>
      </c>
      <c r="P752" s="76" t="str">
        <f>IF(ISBLANK(INDEX('Policy Characteristics'!J:J,MATCH($C752,'Policy Characteristics'!$C:$C,0))),"",INDEX('Policy Characteristics'!J:J,MATCH($C752,'Policy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752" s="76" t="str">
        <f>IF(ISBLANK(INDEX('Policy Characteristics'!K:K,MATCH($C752,'Policy Characteristics'!$C:$C,0))),"",INDEX('Policy Characteristics'!K:K,MATCH($C752,'Policy Characteristics'!$C:$C,0)))</f>
        <v>industry-ag-main.html#fuel-switching</v>
      </c>
      <c r="R752" s="76" t="str">
        <f>IF(ISBLANK(INDEX('Policy Characteristics'!L:L,MATCH($C752,'Policy Characteristics'!$C:$C,0))),"",INDEX('Policy Characteristics'!L:L,MATCH($C752,'Policy Characteristics'!$C:$C,0)))</f>
        <v>industry-elec-and-hydrogen.html</v>
      </c>
    </row>
    <row r="753" spans="1:18" x14ac:dyDescent="0.25">
      <c r="A753" s="76" t="str">
        <f>IF(ISBLANK(INDEX('Policy Characteristics'!A:A,MATCH($C753,'Policy Characteristics'!$C:$C,0))),"",INDEX('Policy Characteristics'!A:A,MATCH($C753,'Policy Characteristics'!$C:$C,0)))</f>
        <v>Industry</v>
      </c>
      <c r="B753" s="200" t="str">
        <f>IF(ISBLANK(INDEX('Policy Characteristics'!B:B,MATCH($C753,'Policy Characteristics'!$C:$C,0))),"",INDEX('Policy Characteristics'!B:B,MATCH($C753,'Policy Characteristics'!$C:$C,0)))</f>
        <v>Electrification</v>
      </c>
      <c r="C753" s="76" t="str">
        <f t="shared" si="28"/>
        <v>Fraction of Eligible Industrial Energy Use Shifted to Electricity</v>
      </c>
      <c r="D753" s="78" t="s">
        <v>1311</v>
      </c>
      <c r="E753" t="s">
        <v>1687</v>
      </c>
      <c r="F753" t="s">
        <v>1274</v>
      </c>
      <c r="G753" s="88" t="s">
        <v>1694</v>
      </c>
      <c r="H753" s="15">
        <v>1927</v>
      </c>
      <c r="I753" s="213" t="s">
        <v>43</v>
      </c>
      <c r="J753" s="202" t="str">
        <f>IF(ISBLANK(INDEX('Policy Characteristics'!D:D,MATCH($C753,'Policy Characteristics'!$C:$C,0))),"",INDEX('Policy Characteristics'!D:D,MATCH($C753,'Policy Characteristics'!$C:$C,0)))</f>
        <v>Electrification</v>
      </c>
      <c r="K753" s="76" t="str">
        <f>IF(ISBLANK(INDEX('Policy Characteristics'!E:E,MATCH($C753,'Policy Characteristics'!$C:$C,0))),"",INDEX('Policy Characteristics'!E:E,MATCH($C753,'Policy Characteristics'!$C:$C,0)))</f>
        <v>indst shift to electricity</v>
      </c>
      <c r="L753" s="205">
        <f>IF(ISBLANK(INDEX('Policy Characteristics'!F:F,MATCH($C753,'Policy Characteristics'!$C:$C,0))),"",INDEX('Policy Characteristics'!F:F,MATCH($C753,'Policy Characteristics'!$C:$C,0)))</f>
        <v>0</v>
      </c>
      <c r="M753" s="205">
        <f>IF(ISBLANK(INDEX('Policy Characteristics'!G:G,MATCH($C753,'Policy Characteristics'!$C:$C,0))),"",INDEX('Policy Characteristics'!G:G,MATCH($C753,'Policy Characteristics'!$C:$C,0)))</f>
        <v>1</v>
      </c>
      <c r="N753" s="205">
        <f>IF(ISBLANK(INDEX('Policy Characteristics'!H:H,MATCH($C753,'Policy Characteristics'!$C:$C,0))),"",INDEX('Policy Characteristics'!H:H,MATCH($C753,'Policy Characteristics'!$C:$C,0)))</f>
        <v>0.01</v>
      </c>
      <c r="O753" s="76" t="str">
        <f>IF(ISBLANK(INDEX('Policy Characteristics'!I:I,MATCH($C753,'Policy Characteristics'!$C:$C,0))),"",INDEX('Policy Characteristics'!I:I,MATCH($C753,'Policy Characteristics'!$C:$C,0)))</f>
        <v>% of fuel shifted</v>
      </c>
      <c r="P753" s="76" t="str">
        <f>IF(ISBLANK(INDEX('Policy Characteristics'!J:J,MATCH($C753,'Policy Characteristics'!$C:$C,0))),"",INDEX('Policy Characteristics'!J:J,MATCH($C753,'Policy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753" s="76" t="str">
        <f>IF(ISBLANK(INDEX('Policy Characteristics'!K:K,MATCH($C753,'Policy Characteristics'!$C:$C,0))),"",INDEX('Policy Characteristics'!K:K,MATCH($C753,'Policy Characteristics'!$C:$C,0)))</f>
        <v>industry-ag-main.html#fuel-switching</v>
      </c>
      <c r="R753" s="76" t="str">
        <f>IF(ISBLANK(INDEX('Policy Characteristics'!L:L,MATCH($C753,'Policy Characteristics'!$C:$C,0))),"",INDEX('Policy Characteristics'!L:L,MATCH($C753,'Policy Characteristics'!$C:$C,0)))</f>
        <v>industry-elec-and-hydrogen.html</v>
      </c>
    </row>
    <row r="754" spans="1:18" x14ac:dyDescent="0.25">
      <c r="A754" s="76" t="str">
        <f>IF(ISBLANK(INDEX('Policy Characteristics'!A:A,MATCH($C754,'Policy Characteristics'!$C:$C,0))),"",INDEX('Policy Characteristics'!A:A,MATCH($C754,'Policy Characteristics'!$C:$C,0)))</f>
        <v>Industry</v>
      </c>
      <c r="B754" s="200" t="str">
        <f>IF(ISBLANK(INDEX('Policy Characteristics'!B:B,MATCH($C754,'Policy Characteristics'!$C:$C,0))),"",INDEX('Policy Characteristics'!B:B,MATCH($C754,'Policy Characteristics'!$C:$C,0)))</f>
        <v>Electrification</v>
      </c>
      <c r="C754" s="76" t="str">
        <f t="shared" si="28"/>
        <v>Fraction of Eligible Industrial Energy Use Shifted to Electricity</v>
      </c>
      <c r="D754" s="78" t="s">
        <v>1311</v>
      </c>
      <c r="E754" t="s">
        <v>1688</v>
      </c>
      <c r="F754" t="s">
        <v>1274</v>
      </c>
      <c r="G754" s="88" t="s">
        <v>1695</v>
      </c>
      <c r="H754" s="15">
        <v>1928</v>
      </c>
      <c r="I754" s="213" t="s">
        <v>43</v>
      </c>
      <c r="J754" s="202" t="str">
        <f>IF(ISBLANK(INDEX('Policy Characteristics'!D:D,MATCH($C754,'Policy Characteristics'!$C:$C,0))),"",INDEX('Policy Characteristics'!D:D,MATCH($C754,'Policy Characteristics'!$C:$C,0)))</f>
        <v>Electrification</v>
      </c>
      <c r="K754" s="76" t="str">
        <f>IF(ISBLANK(INDEX('Policy Characteristics'!E:E,MATCH($C754,'Policy Characteristics'!$C:$C,0))),"",INDEX('Policy Characteristics'!E:E,MATCH($C754,'Policy Characteristics'!$C:$C,0)))</f>
        <v>indst shift to electricity</v>
      </c>
      <c r="L754" s="205">
        <f>IF(ISBLANK(INDEX('Policy Characteristics'!F:F,MATCH($C754,'Policy Characteristics'!$C:$C,0))),"",INDEX('Policy Characteristics'!F:F,MATCH($C754,'Policy Characteristics'!$C:$C,0)))</f>
        <v>0</v>
      </c>
      <c r="M754" s="205">
        <f>IF(ISBLANK(INDEX('Policy Characteristics'!G:G,MATCH($C754,'Policy Characteristics'!$C:$C,0))),"",INDEX('Policy Characteristics'!G:G,MATCH($C754,'Policy Characteristics'!$C:$C,0)))</f>
        <v>1</v>
      </c>
      <c r="N754" s="205">
        <f>IF(ISBLANK(INDEX('Policy Characteristics'!H:H,MATCH($C754,'Policy Characteristics'!$C:$C,0))),"",INDEX('Policy Characteristics'!H:H,MATCH($C754,'Policy Characteristics'!$C:$C,0)))</f>
        <v>0.01</v>
      </c>
      <c r="O754" s="76" t="str">
        <f>IF(ISBLANK(INDEX('Policy Characteristics'!I:I,MATCH($C754,'Policy Characteristics'!$C:$C,0))),"",INDEX('Policy Characteristics'!I:I,MATCH($C754,'Policy Characteristics'!$C:$C,0)))</f>
        <v>% of fuel shifted</v>
      </c>
      <c r="P754" s="76" t="str">
        <f>IF(ISBLANK(INDEX('Policy Characteristics'!J:J,MATCH($C754,'Policy Characteristics'!$C:$C,0))),"",INDEX('Policy Characteristics'!J:J,MATCH($C754,'Policy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754" s="76" t="str">
        <f>IF(ISBLANK(INDEX('Policy Characteristics'!K:K,MATCH($C754,'Policy Characteristics'!$C:$C,0))),"",INDEX('Policy Characteristics'!K:K,MATCH($C754,'Policy Characteristics'!$C:$C,0)))</f>
        <v>industry-ag-main.html#fuel-switching</v>
      </c>
      <c r="R754" s="76" t="str">
        <f>IF(ISBLANK(INDEX('Policy Characteristics'!L:L,MATCH($C754,'Policy Characteristics'!$C:$C,0))),"",INDEX('Policy Characteristics'!L:L,MATCH($C754,'Policy Characteristics'!$C:$C,0)))</f>
        <v>industry-elec-and-hydrogen.html</v>
      </c>
    </row>
    <row r="755" spans="1:18" x14ac:dyDescent="0.25">
      <c r="A755" s="76" t="str">
        <f>IF(ISBLANK(INDEX('Policy Characteristics'!A:A,MATCH($C755,'Policy Characteristics'!$C:$C,0))),"",INDEX('Policy Characteristics'!A:A,MATCH($C755,'Policy Characteristics'!$C:$C,0)))</f>
        <v>Industry</v>
      </c>
      <c r="B755" s="200" t="str">
        <f>IF(ISBLANK(INDEX('Policy Characteristics'!B:B,MATCH($C755,'Policy Characteristics'!$C:$C,0))),"",INDEX('Policy Characteristics'!B:B,MATCH($C755,'Policy Characteristics'!$C:$C,0)))</f>
        <v>Electrification</v>
      </c>
      <c r="C755" s="76" t="str">
        <f t="shared" si="28"/>
        <v>Fraction of Eligible Industrial Energy Use Shifted to Electricity</v>
      </c>
      <c r="D755" s="78" t="s">
        <v>1311</v>
      </c>
      <c r="E755" t="s">
        <v>1824</v>
      </c>
      <c r="F755" t="s">
        <v>1274</v>
      </c>
      <c r="G755" s="88" t="s">
        <v>1824</v>
      </c>
      <c r="H755" s="15">
        <v>1929</v>
      </c>
      <c r="I755" s="213" t="s">
        <v>43</v>
      </c>
      <c r="J755" s="202" t="str">
        <f>IF(ISBLANK(INDEX('Policy Characteristics'!D:D,MATCH($C755,'Policy Characteristics'!$C:$C,0))),"",INDEX('Policy Characteristics'!D:D,MATCH($C755,'Policy Characteristics'!$C:$C,0)))</f>
        <v>Electrification</v>
      </c>
      <c r="K755" s="76" t="str">
        <f>IF(ISBLANK(INDEX('Policy Characteristics'!E:E,MATCH($C755,'Policy Characteristics'!$C:$C,0))),"",INDEX('Policy Characteristics'!E:E,MATCH($C755,'Policy Characteristics'!$C:$C,0)))</f>
        <v>indst shift to electricity</v>
      </c>
      <c r="L755" s="205">
        <f>IF(ISBLANK(INDEX('Policy Characteristics'!F:F,MATCH($C755,'Policy Characteristics'!$C:$C,0))),"",INDEX('Policy Characteristics'!F:F,MATCH($C755,'Policy Characteristics'!$C:$C,0)))</f>
        <v>0</v>
      </c>
      <c r="M755" s="205">
        <f>IF(ISBLANK(INDEX('Policy Characteristics'!G:G,MATCH($C755,'Policy Characteristics'!$C:$C,0))),"",INDEX('Policy Characteristics'!G:G,MATCH($C755,'Policy Characteristics'!$C:$C,0)))</f>
        <v>1</v>
      </c>
      <c r="N755" s="205">
        <f>IF(ISBLANK(INDEX('Policy Characteristics'!H:H,MATCH($C755,'Policy Characteristics'!$C:$C,0))),"",INDEX('Policy Characteristics'!H:H,MATCH($C755,'Policy Characteristics'!$C:$C,0)))</f>
        <v>0.01</v>
      </c>
      <c r="O755" s="76" t="str">
        <f>IF(ISBLANK(INDEX('Policy Characteristics'!I:I,MATCH($C755,'Policy Characteristics'!$C:$C,0))),"",INDEX('Policy Characteristics'!I:I,MATCH($C755,'Policy Characteristics'!$C:$C,0)))</f>
        <v>% of fuel shifted</v>
      </c>
      <c r="P755" s="76" t="str">
        <f>IF(ISBLANK(INDEX('Policy Characteristics'!J:J,MATCH($C755,'Policy Characteristics'!$C:$C,0))),"",INDEX('Policy Characteristics'!J:J,MATCH($C755,'Policy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755" s="76" t="str">
        <f>IF(ISBLANK(INDEX('Policy Characteristics'!K:K,MATCH($C755,'Policy Characteristics'!$C:$C,0))),"",INDEX('Policy Characteristics'!K:K,MATCH($C755,'Policy Characteristics'!$C:$C,0)))</f>
        <v>industry-ag-main.html#fuel-switching</v>
      </c>
      <c r="R755" s="76" t="str">
        <f>IF(ISBLANK(INDEX('Policy Characteristics'!L:L,MATCH($C755,'Policy Characteristics'!$C:$C,0))),"",INDEX('Policy Characteristics'!L:L,MATCH($C755,'Policy Characteristics'!$C:$C,0)))</f>
        <v>industry-elec-and-hydrogen.html</v>
      </c>
    </row>
    <row r="756" spans="1:18" x14ac:dyDescent="0.25">
      <c r="A756" s="76" t="str">
        <f>IF(ISBLANK(INDEX('Policy Characteristics'!A:A,MATCH($C756,'Policy Characteristics'!$C:$C,0))),"",INDEX('Policy Characteristics'!A:A,MATCH($C756,'Policy Characteristics'!$C:$C,0)))</f>
        <v>Industry</v>
      </c>
      <c r="B756" s="200" t="str">
        <f>IF(ISBLANK(INDEX('Policy Characteristics'!B:B,MATCH($C756,'Policy Characteristics'!$C:$C,0))),"",INDEX('Policy Characteristics'!B:B,MATCH($C756,'Policy Characteristics'!$C:$C,0)))</f>
        <v>Electrification</v>
      </c>
      <c r="C756" s="76" t="str">
        <f t="shared" si="28"/>
        <v>Fraction of Eligible Industrial Energy Use Shifted to Electricity</v>
      </c>
      <c r="D756" s="78" t="s">
        <v>1312</v>
      </c>
      <c r="E756" t="s">
        <v>1682</v>
      </c>
      <c r="F756" t="s">
        <v>1275</v>
      </c>
      <c r="G756" s="88" t="s">
        <v>1689</v>
      </c>
      <c r="H756" s="15">
        <v>1930</v>
      </c>
      <c r="I756" s="213" t="s">
        <v>43</v>
      </c>
      <c r="J756" s="202" t="str">
        <f>IF(ISBLANK(INDEX('Policy Characteristics'!D:D,MATCH($C756,'Policy Characteristics'!$C:$C,0))),"",INDEX('Policy Characteristics'!D:D,MATCH($C756,'Policy Characteristics'!$C:$C,0)))</f>
        <v>Electrification</v>
      </c>
      <c r="K756" s="76" t="str">
        <f>IF(ISBLANK(INDEX('Policy Characteristics'!E:E,MATCH($C756,'Policy Characteristics'!$C:$C,0))),"",INDEX('Policy Characteristics'!E:E,MATCH($C756,'Policy Characteristics'!$C:$C,0)))</f>
        <v>indst shift to electricity</v>
      </c>
      <c r="L756" s="205">
        <f>IF(ISBLANK(INDEX('Policy Characteristics'!F:F,MATCH($C756,'Policy Characteristics'!$C:$C,0))),"",INDEX('Policy Characteristics'!F:F,MATCH($C756,'Policy Characteristics'!$C:$C,0)))</f>
        <v>0</v>
      </c>
      <c r="M756" s="205">
        <f>IF(ISBLANK(INDEX('Policy Characteristics'!G:G,MATCH($C756,'Policy Characteristics'!$C:$C,0))),"",INDEX('Policy Characteristics'!G:G,MATCH($C756,'Policy Characteristics'!$C:$C,0)))</f>
        <v>1</v>
      </c>
      <c r="N756" s="205">
        <f>IF(ISBLANK(INDEX('Policy Characteristics'!H:H,MATCH($C756,'Policy Characteristics'!$C:$C,0))),"",INDEX('Policy Characteristics'!H:H,MATCH($C756,'Policy Characteristics'!$C:$C,0)))</f>
        <v>0.01</v>
      </c>
      <c r="O756" s="76" t="str">
        <f>IF(ISBLANK(INDEX('Policy Characteristics'!I:I,MATCH($C756,'Policy Characteristics'!$C:$C,0))),"",INDEX('Policy Characteristics'!I:I,MATCH($C756,'Policy Characteristics'!$C:$C,0)))</f>
        <v>% of fuel shifted</v>
      </c>
      <c r="P756" s="76" t="str">
        <f>IF(ISBLANK(INDEX('Policy Characteristics'!J:J,MATCH($C756,'Policy Characteristics'!$C:$C,0))),"",INDEX('Policy Characteristics'!J:J,MATCH($C756,'Policy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756" s="76" t="str">
        <f>IF(ISBLANK(INDEX('Policy Characteristics'!K:K,MATCH($C756,'Policy Characteristics'!$C:$C,0))),"",INDEX('Policy Characteristics'!K:K,MATCH($C756,'Policy Characteristics'!$C:$C,0)))</f>
        <v>industry-ag-main.html#fuel-switching</v>
      </c>
      <c r="R756" s="76" t="str">
        <f>IF(ISBLANK(INDEX('Policy Characteristics'!L:L,MATCH($C756,'Policy Characteristics'!$C:$C,0))),"",INDEX('Policy Characteristics'!L:L,MATCH($C756,'Policy Characteristics'!$C:$C,0)))</f>
        <v>industry-elec-and-hydrogen.html</v>
      </c>
    </row>
    <row r="757" spans="1:18" x14ac:dyDescent="0.25">
      <c r="A757" s="76" t="str">
        <f>IF(ISBLANK(INDEX('Policy Characteristics'!A:A,MATCH($C757,'Policy Characteristics'!$C:$C,0))),"",INDEX('Policy Characteristics'!A:A,MATCH($C757,'Policy Characteristics'!$C:$C,0)))</f>
        <v>Industry</v>
      </c>
      <c r="B757" s="200" t="str">
        <f>IF(ISBLANK(INDEX('Policy Characteristics'!B:B,MATCH($C757,'Policy Characteristics'!$C:$C,0))),"",INDEX('Policy Characteristics'!B:B,MATCH($C757,'Policy Characteristics'!$C:$C,0)))</f>
        <v>Electrification</v>
      </c>
      <c r="C757" s="76" t="str">
        <f t="shared" si="28"/>
        <v>Fraction of Eligible Industrial Energy Use Shifted to Electricity</v>
      </c>
      <c r="D757" s="78" t="s">
        <v>1312</v>
      </c>
      <c r="E757" t="s">
        <v>1683</v>
      </c>
      <c r="F757" t="s">
        <v>1275</v>
      </c>
      <c r="G757" s="88" t="s">
        <v>1690</v>
      </c>
      <c r="H757" s="15">
        <v>1931</v>
      </c>
      <c r="I757" s="213" t="s">
        <v>43</v>
      </c>
      <c r="J757" s="202" t="str">
        <f>IF(ISBLANK(INDEX('Policy Characteristics'!D:D,MATCH($C757,'Policy Characteristics'!$C:$C,0))),"",INDEX('Policy Characteristics'!D:D,MATCH($C757,'Policy Characteristics'!$C:$C,0)))</f>
        <v>Electrification</v>
      </c>
      <c r="K757" s="76" t="str">
        <f>IF(ISBLANK(INDEX('Policy Characteristics'!E:E,MATCH($C757,'Policy Characteristics'!$C:$C,0))),"",INDEX('Policy Characteristics'!E:E,MATCH($C757,'Policy Characteristics'!$C:$C,0)))</f>
        <v>indst shift to electricity</v>
      </c>
      <c r="L757" s="205">
        <f>IF(ISBLANK(INDEX('Policy Characteristics'!F:F,MATCH($C757,'Policy Characteristics'!$C:$C,0))),"",INDEX('Policy Characteristics'!F:F,MATCH($C757,'Policy Characteristics'!$C:$C,0)))</f>
        <v>0</v>
      </c>
      <c r="M757" s="205">
        <f>IF(ISBLANK(INDEX('Policy Characteristics'!G:G,MATCH($C757,'Policy Characteristics'!$C:$C,0))),"",INDEX('Policy Characteristics'!G:G,MATCH($C757,'Policy Characteristics'!$C:$C,0)))</f>
        <v>1</v>
      </c>
      <c r="N757" s="205">
        <f>IF(ISBLANK(INDEX('Policy Characteristics'!H:H,MATCH($C757,'Policy Characteristics'!$C:$C,0))),"",INDEX('Policy Characteristics'!H:H,MATCH($C757,'Policy Characteristics'!$C:$C,0)))</f>
        <v>0.01</v>
      </c>
      <c r="O757" s="76" t="str">
        <f>IF(ISBLANK(INDEX('Policy Characteristics'!I:I,MATCH($C757,'Policy Characteristics'!$C:$C,0))),"",INDEX('Policy Characteristics'!I:I,MATCH($C757,'Policy Characteristics'!$C:$C,0)))</f>
        <v>% of fuel shifted</v>
      </c>
      <c r="P757" s="76" t="str">
        <f>IF(ISBLANK(INDEX('Policy Characteristics'!J:J,MATCH($C757,'Policy Characteristics'!$C:$C,0))),"",INDEX('Policy Characteristics'!J:J,MATCH($C757,'Policy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757" s="76" t="str">
        <f>IF(ISBLANK(INDEX('Policy Characteristics'!K:K,MATCH($C757,'Policy Characteristics'!$C:$C,0))),"",INDEX('Policy Characteristics'!K:K,MATCH($C757,'Policy Characteristics'!$C:$C,0)))</f>
        <v>industry-ag-main.html#fuel-switching</v>
      </c>
      <c r="R757" s="76" t="str">
        <f>IF(ISBLANK(INDEX('Policy Characteristics'!L:L,MATCH($C757,'Policy Characteristics'!$C:$C,0))),"",INDEX('Policy Characteristics'!L:L,MATCH($C757,'Policy Characteristics'!$C:$C,0)))</f>
        <v>industry-elec-and-hydrogen.html</v>
      </c>
    </row>
    <row r="758" spans="1:18" x14ac:dyDescent="0.25">
      <c r="A758" s="76" t="str">
        <f>IF(ISBLANK(INDEX('Policy Characteristics'!A:A,MATCH($C758,'Policy Characteristics'!$C:$C,0))),"",INDEX('Policy Characteristics'!A:A,MATCH($C758,'Policy Characteristics'!$C:$C,0)))</f>
        <v>Industry</v>
      </c>
      <c r="B758" s="200" t="str">
        <f>IF(ISBLANK(INDEX('Policy Characteristics'!B:B,MATCH($C758,'Policy Characteristics'!$C:$C,0))),"",INDEX('Policy Characteristics'!B:B,MATCH($C758,'Policy Characteristics'!$C:$C,0)))</f>
        <v>Electrification</v>
      </c>
      <c r="C758" s="76" t="str">
        <f t="shared" si="28"/>
        <v>Fraction of Eligible Industrial Energy Use Shifted to Electricity</v>
      </c>
      <c r="D758" s="78" t="s">
        <v>1312</v>
      </c>
      <c r="E758" t="s">
        <v>1684</v>
      </c>
      <c r="F758" t="s">
        <v>1275</v>
      </c>
      <c r="G758" s="88" t="s">
        <v>1691</v>
      </c>
      <c r="H758" s="15">
        <v>1932</v>
      </c>
      <c r="I758" s="213" t="s">
        <v>43</v>
      </c>
      <c r="J758" s="202" t="str">
        <f>IF(ISBLANK(INDEX('Policy Characteristics'!D:D,MATCH($C758,'Policy Characteristics'!$C:$C,0))),"",INDEX('Policy Characteristics'!D:D,MATCH($C758,'Policy Characteristics'!$C:$C,0)))</f>
        <v>Electrification</v>
      </c>
      <c r="K758" s="76" t="str">
        <f>IF(ISBLANK(INDEX('Policy Characteristics'!E:E,MATCH($C758,'Policy Characteristics'!$C:$C,0))),"",INDEX('Policy Characteristics'!E:E,MATCH($C758,'Policy Characteristics'!$C:$C,0)))</f>
        <v>indst shift to electricity</v>
      </c>
      <c r="L758" s="205">
        <f>IF(ISBLANK(INDEX('Policy Characteristics'!F:F,MATCH($C758,'Policy Characteristics'!$C:$C,0))),"",INDEX('Policy Characteristics'!F:F,MATCH($C758,'Policy Characteristics'!$C:$C,0)))</f>
        <v>0</v>
      </c>
      <c r="M758" s="205">
        <f>IF(ISBLANK(INDEX('Policy Characteristics'!G:G,MATCH($C758,'Policy Characteristics'!$C:$C,0))),"",INDEX('Policy Characteristics'!G:G,MATCH($C758,'Policy Characteristics'!$C:$C,0)))</f>
        <v>1</v>
      </c>
      <c r="N758" s="205">
        <f>IF(ISBLANK(INDEX('Policy Characteristics'!H:H,MATCH($C758,'Policy Characteristics'!$C:$C,0))),"",INDEX('Policy Characteristics'!H:H,MATCH($C758,'Policy Characteristics'!$C:$C,0)))</f>
        <v>0.01</v>
      </c>
      <c r="O758" s="76" t="str">
        <f>IF(ISBLANK(INDEX('Policy Characteristics'!I:I,MATCH($C758,'Policy Characteristics'!$C:$C,0))),"",INDEX('Policy Characteristics'!I:I,MATCH($C758,'Policy Characteristics'!$C:$C,0)))</f>
        <v>% of fuel shifted</v>
      </c>
      <c r="P758" s="76" t="str">
        <f>IF(ISBLANK(INDEX('Policy Characteristics'!J:J,MATCH($C758,'Policy Characteristics'!$C:$C,0))),"",INDEX('Policy Characteristics'!J:J,MATCH($C758,'Policy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758" s="76" t="str">
        <f>IF(ISBLANK(INDEX('Policy Characteristics'!K:K,MATCH($C758,'Policy Characteristics'!$C:$C,0))),"",INDEX('Policy Characteristics'!K:K,MATCH($C758,'Policy Characteristics'!$C:$C,0)))</f>
        <v>industry-ag-main.html#fuel-switching</v>
      </c>
      <c r="R758" s="76" t="str">
        <f>IF(ISBLANK(INDEX('Policy Characteristics'!L:L,MATCH($C758,'Policy Characteristics'!$C:$C,0))),"",INDEX('Policy Characteristics'!L:L,MATCH($C758,'Policy Characteristics'!$C:$C,0)))</f>
        <v>industry-elec-and-hydrogen.html</v>
      </c>
    </row>
    <row r="759" spans="1:18" x14ac:dyDescent="0.25">
      <c r="A759" s="76" t="str">
        <f>IF(ISBLANK(INDEX('Policy Characteristics'!A:A,MATCH($C759,'Policy Characteristics'!$C:$C,0))),"",INDEX('Policy Characteristics'!A:A,MATCH($C759,'Policy Characteristics'!$C:$C,0)))</f>
        <v>Industry</v>
      </c>
      <c r="B759" s="200" t="str">
        <f>IF(ISBLANK(INDEX('Policy Characteristics'!B:B,MATCH($C759,'Policy Characteristics'!$C:$C,0))),"",INDEX('Policy Characteristics'!B:B,MATCH($C759,'Policy Characteristics'!$C:$C,0)))</f>
        <v>Electrification</v>
      </c>
      <c r="C759" s="76" t="str">
        <f t="shared" si="28"/>
        <v>Fraction of Eligible Industrial Energy Use Shifted to Electricity</v>
      </c>
      <c r="D759" s="78" t="s">
        <v>1312</v>
      </c>
      <c r="E759" t="s">
        <v>1685</v>
      </c>
      <c r="F759" t="s">
        <v>1275</v>
      </c>
      <c r="G759" s="88" t="s">
        <v>1692</v>
      </c>
      <c r="H759" s="15">
        <v>1933</v>
      </c>
      <c r="I759" s="213" t="s">
        <v>43</v>
      </c>
      <c r="J759" s="202" t="str">
        <f>IF(ISBLANK(INDEX('Policy Characteristics'!D:D,MATCH($C759,'Policy Characteristics'!$C:$C,0))),"",INDEX('Policy Characteristics'!D:D,MATCH($C759,'Policy Characteristics'!$C:$C,0)))</f>
        <v>Electrification</v>
      </c>
      <c r="K759" s="76" t="str">
        <f>IF(ISBLANK(INDEX('Policy Characteristics'!E:E,MATCH($C759,'Policy Characteristics'!$C:$C,0))),"",INDEX('Policy Characteristics'!E:E,MATCH($C759,'Policy Characteristics'!$C:$C,0)))</f>
        <v>indst shift to electricity</v>
      </c>
      <c r="L759" s="205">
        <f>IF(ISBLANK(INDEX('Policy Characteristics'!F:F,MATCH($C759,'Policy Characteristics'!$C:$C,0))),"",INDEX('Policy Characteristics'!F:F,MATCH($C759,'Policy Characteristics'!$C:$C,0)))</f>
        <v>0</v>
      </c>
      <c r="M759" s="205">
        <f>IF(ISBLANK(INDEX('Policy Characteristics'!G:G,MATCH($C759,'Policy Characteristics'!$C:$C,0))),"",INDEX('Policy Characteristics'!G:G,MATCH($C759,'Policy Characteristics'!$C:$C,0)))</f>
        <v>1</v>
      </c>
      <c r="N759" s="205">
        <f>IF(ISBLANK(INDEX('Policy Characteristics'!H:H,MATCH($C759,'Policy Characteristics'!$C:$C,0))),"",INDEX('Policy Characteristics'!H:H,MATCH($C759,'Policy Characteristics'!$C:$C,0)))</f>
        <v>0.01</v>
      </c>
      <c r="O759" s="76" t="str">
        <f>IF(ISBLANK(INDEX('Policy Characteristics'!I:I,MATCH($C759,'Policy Characteristics'!$C:$C,0))),"",INDEX('Policy Characteristics'!I:I,MATCH($C759,'Policy Characteristics'!$C:$C,0)))</f>
        <v>% of fuel shifted</v>
      </c>
      <c r="P759" s="76" t="str">
        <f>IF(ISBLANK(INDEX('Policy Characteristics'!J:J,MATCH($C759,'Policy Characteristics'!$C:$C,0))),"",INDEX('Policy Characteristics'!J:J,MATCH($C759,'Policy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759" s="76" t="str">
        <f>IF(ISBLANK(INDEX('Policy Characteristics'!K:K,MATCH($C759,'Policy Characteristics'!$C:$C,0))),"",INDEX('Policy Characteristics'!K:K,MATCH($C759,'Policy Characteristics'!$C:$C,0)))</f>
        <v>industry-ag-main.html#fuel-switching</v>
      </c>
      <c r="R759" s="76" t="str">
        <f>IF(ISBLANK(INDEX('Policy Characteristics'!L:L,MATCH($C759,'Policy Characteristics'!$C:$C,0))),"",INDEX('Policy Characteristics'!L:L,MATCH($C759,'Policy Characteristics'!$C:$C,0)))</f>
        <v>industry-elec-and-hydrogen.html</v>
      </c>
    </row>
    <row r="760" spans="1:18" x14ac:dyDescent="0.25">
      <c r="A760" s="76" t="str">
        <f>IF(ISBLANK(INDEX('Policy Characteristics'!A:A,MATCH($C760,'Policy Characteristics'!$C:$C,0))),"",INDEX('Policy Characteristics'!A:A,MATCH($C760,'Policy Characteristics'!$C:$C,0)))</f>
        <v>Industry</v>
      </c>
      <c r="B760" s="200" t="str">
        <f>IF(ISBLANK(INDEX('Policy Characteristics'!B:B,MATCH($C760,'Policy Characteristics'!$C:$C,0))),"",INDEX('Policy Characteristics'!B:B,MATCH($C760,'Policy Characteristics'!$C:$C,0)))</f>
        <v>Electrification</v>
      </c>
      <c r="C760" s="76" t="str">
        <f t="shared" si="28"/>
        <v>Fraction of Eligible Industrial Energy Use Shifted to Electricity</v>
      </c>
      <c r="D760" s="78" t="s">
        <v>1312</v>
      </c>
      <c r="E760" t="s">
        <v>1686</v>
      </c>
      <c r="F760" t="s">
        <v>1275</v>
      </c>
      <c r="G760" s="88" t="s">
        <v>1693</v>
      </c>
      <c r="H760" s="15">
        <v>1934</v>
      </c>
      <c r="I760" s="213" t="s">
        <v>43</v>
      </c>
      <c r="J760" s="202" t="str">
        <f>IF(ISBLANK(INDEX('Policy Characteristics'!D:D,MATCH($C760,'Policy Characteristics'!$C:$C,0))),"",INDEX('Policy Characteristics'!D:D,MATCH($C760,'Policy Characteristics'!$C:$C,0)))</f>
        <v>Electrification</v>
      </c>
      <c r="K760" s="76" t="str">
        <f>IF(ISBLANK(INDEX('Policy Characteristics'!E:E,MATCH($C760,'Policy Characteristics'!$C:$C,0))),"",INDEX('Policy Characteristics'!E:E,MATCH($C760,'Policy Characteristics'!$C:$C,0)))</f>
        <v>indst shift to electricity</v>
      </c>
      <c r="L760" s="205">
        <f>IF(ISBLANK(INDEX('Policy Characteristics'!F:F,MATCH($C760,'Policy Characteristics'!$C:$C,0))),"",INDEX('Policy Characteristics'!F:F,MATCH($C760,'Policy Characteristics'!$C:$C,0)))</f>
        <v>0</v>
      </c>
      <c r="M760" s="205">
        <f>IF(ISBLANK(INDEX('Policy Characteristics'!G:G,MATCH($C760,'Policy Characteristics'!$C:$C,0))),"",INDEX('Policy Characteristics'!G:G,MATCH($C760,'Policy Characteristics'!$C:$C,0)))</f>
        <v>1</v>
      </c>
      <c r="N760" s="205">
        <f>IF(ISBLANK(INDEX('Policy Characteristics'!H:H,MATCH($C760,'Policy Characteristics'!$C:$C,0))),"",INDEX('Policy Characteristics'!H:H,MATCH($C760,'Policy Characteristics'!$C:$C,0)))</f>
        <v>0.01</v>
      </c>
      <c r="O760" s="76" t="str">
        <f>IF(ISBLANK(INDEX('Policy Characteristics'!I:I,MATCH($C760,'Policy Characteristics'!$C:$C,0))),"",INDEX('Policy Characteristics'!I:I,MATCH($C760,'Policy Characteristics'!$C:$C,0)))</f>
        <v>% of fuel shifted</v>
      </c>
      <c r="P760" s="76" t="str">
        <f>IF(ISBLANK(INDEX('Policy Characteristics'!J:J,MATCH($C760,'Policy Characteristics'!$C:$C,0))),"",INDEX('Policy Characteristics'!J:J,MATCH($C760,'Policy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760" s="76" t="str">
        <f>IF(ISBLANK(INDEX('Policy Characteristics'!K:K,MATCH($C760,'Policy Characteristics'!$C:$C,0))),"",INDEX('Policy Characteristics'!K:K,MATCH($C760,'Policy Characteristics'!$C:$C,0)))</f>
        <v>industry-ag-main.html#fuel-switching</v>
      </c>
      <c r="R760" s="76" t="str">
        <f>IF(ISBLANK(INDEX('Policy Characteristics'!L:L,MATCH($C760,'Policy Characteristics'!$C:$C,0))),"",INDEX('Policy Characteristics'!L:L,MATCH($C760,'Policy Characteristics'!$C:$C,0)))</f>
        <v>industry-elec-and-hydrogen.html</v>
      </c>
    </row>
    <row r="761" spans="1:18" x14ac:dyDescent="0.25">
      <c r="A761" s="76" t="str">
        <f>IF(ISBLANK(INDEX('Policy Characteristics'!A:A,MATCH($C761,'Policy Characteristics'!$C:$C,0))),"",INDEX('Policy Characteristics'!A:A,MATCH($C761,'Policy Characteristics'!$C:$C,0)))</f>
        <v>Industry</v>
      </c>
      <c r="B761" s="200" t="str">
        <f>IF(ISBLANK(INDEX('Policy Characteristics'!B:B,MATCH($C761,'Policy Characteristics'!$C:$C,0))),"",INDEX('Policy Characteristics'!B:B,MATCH($C761,'Policy Characteristics'!$C:$C,0)))</f>
        <v>Electrification</v>
      </c>
      <c r="C761" s="76" t="str">
        <f t="shared" si="28"/>
        <v>Fraction of Eligible Industrial Energy Use Shifted to Electricity</v>
      </c>
      <c r="D761" s="78" t="s">
        <v>1312</v>
      </c>
      <c r="E761" t="s">
        <v>1687</v>
      </c>
      <c r="F761" t="s">
        <v>1275</v>
      </c>
      <c r="G761" s="88" t="s">
        <v>1694</v>
      </c>
      <c r="H761" s="15">
        <v>1935</v>
      </c>
      <c r="I761" s="213" t="s">
        <v>43</v>
      </c>
      <c r="J761" s="202" t="str">
        <f>IF(ISBLANK(INDEX('Policy Characteristics'!D:D,MATCH($C761,'Policy Characteristics'!$C:$C,0))),"",INDEX('Policy Characteristics'!D:D,MATCH($C761,'Policy Characteristics'!$C:$C,0)))</f>
        <v>Electrification</v>
      </c>
      <c r="K761" s="76" t="str">
        <f>IF(ISBLANK(INDEX('Policy Characteristics'!E:E,MATCH($C761,'Policy Characteristics'!$C:$C,0))),"",INDEX('Policy Characteristics'!E:E,MATCH($C761,'Policy Characteristics'!$C:$C,0)))</f>
        <v>indst shift to electricity</v>
      </c>
      <c r="L761" s="205">
        <f>IF(ISBLANK(INDEX('Policy Characteristics'!F:F,MATCH($C761,'Policy Characteristics'!$C:$C,0))),"",INDEX('Policy Characteristics'!F:F,MATCH($C761,'Policy Characteristics'!$C:$C,0)))</f>
        <v>0</v>
      </c>
      <c r="M761" s="205">
        <f>IF(ISBLANK(INDEX('Policy Characteristics'!G:G,MATCH($C761,'Policy Characteristics'!$C:$C,0))),"",INDEX('Policy Characteristics'!G:G,MATCH($C761,'Policy Characteristics'!$C:$C,0)))</f>
        <v>1</v>
      </c>
      <c r="N761" s="205">
        <f>IF(ISBLANK(INDEX('Policy Characteristics'!H:H,MATCH($C761,'Policy Characteristics'!$C:$C,0))),"",INDEX('Policy Characteristics'!H:H,MATCH($C761,'Policy Characteristics'!$C:$C,0)))</f>
        <v>0.01</v>
      </c>
      <c r="O761" s="76" t="str">
        <f>IF(ISBLANK(INDEX('Policy Characteristics'!I:I,MATCH($C761,'Policy Characteristics'!$C:$C,0))),"",INDEX('Policy Characteristics'!I:I,MATCH($C761,'Policy Characteristics'!$C:$C,0)))</f>
        <v>% of fuel shifted</v>
      </c>
      <c r="P761" s="76" t="str">
        <f>IF(ISBLANK(INDEX('Policy Characteristics'!J:J,MATCH($C761,'Policy Characteristics'!$C:$C,0))),"",INDEX('Policy Characteristics'!J:J,MATCH($C761,'Policy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761" s="76" t="str">
        <f>IF(ISBLANK(INDEX('Policy Characteristics'!K:K,MATCH($C761,'Policy Characteristics'!$C:$C,0))),"",INDEX('Policy Characteristics'!K:K,MATCH($C761,'Policy Characteristics'!$C:$C,0)))</f>
        <v>industry-ag-main.html#fuel-switching</v>
      </c>
      <c r="R761" s="76" t="str">
        <f>IF(ISBLANK(INDEX('Policy Characteristics'!L:L,MATCH($C761,'Policy Characteristics'!$C:$C,0))),"",INDEX('Policy Characteristics'!L:L,MATCH($C761,'Policy Characteristics'!$C:$C,0)))</f>
        <v>industry-elec-and-hydrogen.html</v>
      </c>
    </row>
    <row r="762" spans="1:18" x14ac:dyDescent="0.25">
      <c r="A762" s="76" t="str">
        <f>IF(ISBLANK(INDEX('Policy Characteristics'!A:A,MATCH($C762,'Policy Characteristics'!$C:$C,0))),"",INDEX('Policy Characteristics'!A:A,MATCH($C762,'Policy Characteristics'!$C:$C,0)))</f>
        <v>Industry</v>
      </c>
      <c r="B762" s="200" t="str">
        <f>IF(ISBLANK(INDEX('Policy Characteristics'!B:B,MATCH($C762,'Policy Characteristics'!$C:$C,0))),"",INDEX('Policy Characteristics'!B:B,MATCH($C762,'Policy Characteristics'!$C:$C,0)))</f>
        <v>Electrification</v>
      </c>
      <c r="C762" s="76" t="str">
        <f t="shared" si="28"/>
        <v>Fraction of Eligible Industrial Energy Use Shifted to Electricity</v>
      </c>
      <c r="D762" s="78" t="s">
        <v>1312</v>
      </c>
      <c r="E762" t="s">
        <v>1688</v>
      </c>
      <c r="F762" t="s">
        <v>1275</v>
      </c>
      <c r="G762" s="88" t="s">
        <v>1695</v>
      </c>
      <c r="H762" s="15">
        <v>1936</v>
      </c>
      <c r="I762" s="213" t="s">
        <v>43</v>
      </c>
      <c r="J762" s="202" t="str">
        <f>IF(ISBLANK(INDEX('Policy Characteristics'!D:D,MATCH($C762,'Policy Characteristics'!$C:$C,0))),"",INDEX('Policy Characteristics'!D:D,MATCH($C762,'Policy Characteristics'!$C:$C,0)))</f>
        <v>Electrification</v>
      </c>
      <c r="K762" s="76" t="str">
        <f>IF(ISBLANK(INDEX('Policy Characteristics'!E:E,MATCH($C762,'Policy Characteristics'!$C:$C,0))),"",INDEX('Policy Characteristics'!E:E,MATCH($C762,'Policy Characteristics'!$C:$C,0)))</f>
        <v>indst shift to electricity</v>
      </c>
      <c r="L762" s="205">
        <f>IF(ISBLANK(INDEX('Policy Characteristics'!F:F,MATCH($C762,'Policy Characteristics'!$C:$C,0))),"",INDEX('Policy Characteristics'!F:F,MATCH($C762,'Policy Characteristics'!$C:$C,0)))</f>
        <v>0</v>
      </c>
      <c r="M762" s="205">
        <f>IF(ISBLANK(INDEX('Policy Characteristics'!G:G,MATCH($C762,'Policy Characteristics'!$C:$C,0))),"",INDEX('Policy Characteristics'!G:G,MATCH($C762,'Policy Characteristics'!$C:$C,0)))</f>
        <v>1</v>
      </c>
      <c r="N762" s="205">
        <f>IF(ISBLANK(INDEX('Policy Characteristics'!H:H,MATCH($C762,'Policy Characteristics'!$C:$C,0))),"",INDEX('Policy Characteristics'!H:H,MATCH($C762,'Policy Characteristics'!$C:$C,0)))</f>
        <v>0.01</v>
      </c>
      <c r="O762" s="76" t="str">
        <f>IF(ISBLANK(INDEX('Policy Characteristics'!I:I,MATCH($C762,'Policy Characteristics'!$C:$C,0))),"",INDEX('Policy Characteristics'!I:I,MATCH($C762,'Policy Characteristics'!$C:$C,0)))</f>
        <v>% of fuel shifted</v>
      </c>
      <c r="P762" s="76" t="str">
        <f>IF(ISBLANK(INDEX('Policy Characteristics'!J:J,MATCH($C762,'Policy Characteristics'!$C:$C,0))),"",INDEX('Policy Characteristics'!J:J,MATCH($C762,'Policy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762" s="76" t="str">
        <f>IF(ISBLANK(INDEX('Policy Characteristics'!K:K,MATCH($C762,'Policy Characteristics'!$C:$C,0))),"",INDEX('Policy Characteristics'!K:K,MATCH($C762,'Policy Characteristics'!$C:$C,0)))</f>
        <v>industry-ag-main.html#fuel-switching</v>
      </c>
      <c r="R762" s="76" t="str">
        <f>IF(ISBLANK(INDEX('Policy Characteristics'!L:L,MATCH($C762,'Policy Characteristics'!$C:$C,0))),"",INDEX('Policy Characteristics'!L:L,MATCH($C762,'Policy Characteristics'!$C:$C,0)))</f>
        <v>industry-elec-and-hydrogen.html</v>
      </c>
    </row>
    <row r="763" spans="1:18" x14ac:dyDescent="0.25">
      <c r="A763" s="76" t="str">
        <f>IF(ISBLANK(INDEX('Policy Characteristics'!A:A,MATCH($C763,'Policy Characteristics'!$C:$C,0))),"",INDEX('Policy Characteristics'!A:A,MATCH($C763,'Policy Characteristics'!$C:$C,0)))</f>
        <v>Industry</v>
      </c>
      <c r="B763" s="200" t="str">
        <f>IF(ISBLANK(INDEX('Policy Characteristics'!B:B,MATCH($C763,'Policy Characteristics'!$C:$C,0))),"",INDEX('Policy Characteristics'!B:B,MATCH($C763,'Policy Characteristics'!$C:$C,0)))</f>
        <v>Electrification</v>
      </c>
      <c r="C763" s="76" t="str">
        <f t="shared" si="28"/>
        <v>Fraction of Eligible Industrial Energy Use Shifted to Electricity</v>
      </c>
      <c r="D763" s="78" t="s">
        <v>1312</v>
      </c>
      <c r="E763" t="s">
        <v>1824</v>
      </c>
      <c r="F763" t="s">
        <v>1275</v>
      </c>
      <c r="G763" s="88" t="s">
        <v>1824</v>
      </c>
      <c r="H763" s="15">
        <v>1937</v>
      </c>
      <c r="I763" s="213" t="s">
        <v>43</v>
      </c>
      <c r="J763" s="202" t="str">
        <f>IF(ISBLANK(INDEX('Policy Characteristics'!D:D,MATCH($C763,'Policy Characteristics'!$C:$C,0))),"",INDEX('Policy Characteristics'!D:D,MATCH($C763,'Policy Characteristics'!$C:$C,0)))</f>
        <v>Electrification</v>
      </c>
      <c r="K763" s="76" t="str">
        <f>IF(ISBLANK(INDEX('Policy Characteristics'!E:E,MATCH($C763,'Policy Characteristics'!$C:$C,0))),"",INDEX('Policy Characteristics'!E:E,MATCH($C763,'Policy Characteristics'!$C:$C,0)))</f>
        <v>indst shift to electricity</v>
      </c>
      <c r="L763" s="205">
        <f>IF(ISBLANK(INDEX('Policy Characteristics'!F:F,MATCH($C763,'Policy Characteristics'!$C:$C,0))),"",INDEX('Policy Characteristics'!F:F,MATCH($C763,'Policy Characteristics'!$C:$C,0)))</f>
        <v>0</v>
      </c>
      <c r="M763" s="205">
        <f>IF(ISBLANK(INDEX('Policy Characteristics'!G:G,MATCH($C763,'Policy Characteristics'!$C:$C,0))),"",INDEX('Policy Characteristics'!G:G,MATCH($C763,'Policy Characteristics'!$C:$C,0)))</f>
        <v>1</v>
      </c>
      <c r="N763" s="205">
        <f>IF(ISBLANK(INDEX('Policy Characteristics'!H:H,MATCH($C763,'Policy Characteristics'!$C:$C,0))),"",INDEX('Policy Characteristics'!H:H,MATCH($C763,'Policy Characteristics'!$C:$C,0)))</f>
        <v>0.01</v>
      </c>
      <c r="O763" s="76" t="str">
        <f>IF(ISBLANK(INDEX('Policy Characteristics'!I:I,MATCH($C763,'Policy Characteristics'!$C:$C,0))),"",INDEX('Policy Characteristics'!I:I,MATCH($C763,'Policy Characteristics'!$C:$C,0)))</f>
        <v>% of fuel shifted</v>
      </c>
      <c r="P763" s="76" t="str">
        <f>IF(ISBLANK(INDEX('Policy Characteristics'!J:J,MATCH($C763,'Policy Characteristics'!$C:$C,0))),"",INDEX('Policy Characteristics'!J:J,MATCH($C763,'Policy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763" s="76" t="str">
        <f>IF(ISBLANK(INDEX('Policy Characteristics'!K:K,MATCH($C763,'Policy Characteristics'!$C:$C,0))),"",INDEX('Policy Characteristics'!K:K,MATCH($C763,'Policy Characteristics'!$C:$C,0)))</f>
        <v>industry-ag-main.html#fuel-switching</v>
      </c>
      <c r="R763" s="76" t="str">
        <f>IF(ISBLANK(INDEX('Policy Characteristics'!L:L,MATCH($C763,'Policy Characteristics'!$C:$C,0))),"",INDEX('Policy Characteristics'!L:L,MATCH($C763,'Policy Characteristics'!$C:$C,0)))</f>
        <v>industry-elec-and-hydrogen.html</v>
      </c>
    </row>
    <row r="764" spans="1:18" x14ac:dyDescent="0.25">
      <c r="A764" s="76" t="str">
        <f>IF(ISBLANK(INDEX('Policy Characteristics'!A:A,MATCH($C764,'Policy Characteristics'!$C:$C,0))),"",INDEX('Policy Characteristics'!A:A,MATCH($C764,'Policy Characteristics'!$C:$C,0)))</f>
        <v>Industry</v>
      </c>
      <c r="B764" s="200" t="str">
        <f>IF(ISBLANK(INDEX('Policy Characteristics'!B:B,MATCH($C764,'Policy Characteristics'!$C:$C,0))),"",INDEX('Policy Characteristics'!B:B,MATCH($C764,'Policy Characteristics'!$C:$C,0)))</f>
        <v>Electrification</v>
      </c>
      <c r="C764" s="76" t="str">
        <f t="shared" si="28"/>
        <v>Fraction of Eligible Industrial Energy Use Shifted to Electricity</v>
      </c>
      <c r="D764" s="78" t="s">
        <v>1313</v>
      </c>
      <c r="E764" t="s">
        <v>1682</v>
      </c>
      <c r="F764" t="s">
        <v>820</v>
      </c>
      <c r="G764" s="88" t="s">
        <v>1689</v>
      </c>
      <c r="H764" s="15">
        <v>1938</v>
      </c>
      <c r="I764" s="213" t="s">
        <v>43</v>
      </c>
      <c r="J764" s="202" t="str">
        <f>IF(ISBLANK(INDEX('Policy Characteristics'!D:D,MATCH($C764,'Policy Characteristics'!$C:$C,0))),"",INDEX('Policy Characteristics'!D:D,MATCH($C764,'Policy Characteristics'!$C:$C,0)))</f>
        <v>Electrification</v>
      </c>
      <c r="K764" s="76" t="str">
        <f>IF(ISBLANK(INDEX('Policy Characteristics'!E:E,MATCH($C764,'Policy Characteristics'!$C:$C,0))),"",INDEX('Policy Characteristics'!E:E,MATCH($C764,'Policy Characteristics'!$C:$C,0)))</f>
        <v>indst shift to electricity</v>
      </c>
      <c r="L764" s="205">
        <f>IF(ISBLANK(INDEX('Policy Characteristics'!F:F,MATCH($C764,'Policy Characteristics'!$C:$C,0))),"",INDEX('Policy Characteristics'!F:F,MATCH($C764,'Policy Characteristics'!$C:$C,0)))</f>
        <v>0</v>
      </c>
      <c r="M764" s="205">
        <f>IF(ISBLANK(INDEX('Policy Characteristics'!G:G,MATCH($C764,'Policy Characteristics'!$C:$C,0))),"",INDEX('Policy Characteristics'!G:G,MATCH($C764,'Policy Characteristics'!$C:$C,0)))</f>
        <v>1</v>
      </c>
      <c r="N764" s="205">
        <f>IF(ISBLANK(INDEX('Policy Characteristics'!H:H,MATCH($C764,'Policy Characteristics'!$C:$C,0))),"",INDEX('Policy Characteristics'!H:H,MATCH($C764,'Policy Characteristics'!$C:$C,0)))</f>
        <v>0.01</v>
      </c>
      <c r="O764" s="76" t="str">
        <f>IF(ISBLANK(INDEX('Policy Characteristics'!I:I,MATCH($C764,'Policy Characteristics'!$C:$C,0))),"",INDEX('Policy Characteristics'!I:I,MATCH($C764,'Policy Characteristics'!$C:$C,0)))</f>
        <v>% of fuel shifted</v>
      </c>
      <c r="P764" s="76" t="str">
        <f>IF(ISBLANK(INDEX('Policy Characteristics'!J:J,MATCH($C764,'Policy Characteristics'!$C:$C,0))),"",INDEX('Policy Characteristics'!J:J,MATCH($C764,'Policy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764" s="76" t="str">
        <f>IF(ISBLANK(INDEX('Policy Characteristics'!K:K,MATCH($C764,'Policy Characteristics'!$C:$C,0))),"",INDEX('Policy Characteristics'!K:K,MATCH($C764,'Policy Characteristics'!$C:$C,0)))</f>
        <v>industry-ag-main.html#fuel-switching</v>
      </c>
      <c r="R764" s="76" t="str">
        <f>IF(ISBLANK(INDEX('Policy Characteristics'!L:L,MATCH($C764,'Policy Characteristics'!$C:$C,0))),"",INDEX('Policy Characteristics'!L:L,MATCH($C764,'Policy Characteristics'!$C:$C,0)))</f>
        <v>industry-elec-and-hydrogen.html</v>
      </c>
    </row>
    <row r="765" spans="1:18" x14ac:dyDescent="0.25">
      <c r="A765" s="76" t="str">
        <f>IF(ISBLANK(INDEX('Policy Characteristics'!A:A,MATCH($C765,'Policy Characteristics'!$C:$C,0))),"",INDEX('Policy Characteristics'!A:A,MATCH($C765,'Policy Characteristics'!$C:$C,0)))</f>
        <v>Industry</v>
      </c>
      <c r="B765" s="200" t="str">
        <f>IF(ISBLANK(INDEX('Policy Characteristics'!B:B,MATCH($C765,'Policy Characteristics'!$C:$C,0))),"",INDEX('Policy Characteristics'!B:B,MATCH($C765,'Policy Characteristics'!$C:$C,0)))</f>
        <v>Electrification</v>
      </c>
      <c r="C765" s="76" t="str">
        <f t="shared" si="28"/>
        <v>Fraction of Eligible Industrial Energy Use Shifted to Electricity</v>
      </c>
      <c r="D765" s="78" t="s">
        <v>1313</v>
      </c>
      <c r="E765" t="s">
        <v>1683</v>
      </c>
      <c r="F765" t="s">
        <v>820</v>
      </c>
      <c r="G765" s="88" t="s">
        <v>1690</v>
      </c>
      <c r="H765" s="15">
        <v>1939</v>
      </c>
      <c r="I765" s="213" t="s">
        <v>43</v>
      </c>
      <c r="J765" s="202" t="str">
        <f>IF(ISBLANK(INDEX('Policy Characteristics'!D:D,MATCH($C765,'Policy Characteristics'!$C:$C,0))),"",INDEX('Policy Characteristics'!D:D,MATCH($C765,'Policy Characteristics'!$C:$C,0)))</f>
        <v>Electrification</v>
      </c>
      <c r="K765" s="76" t="str">
        <f>IF(ISBLANK(INDEX('Policy Characteristics'!E:E,MATCH($C765,'Policy Characteristics'!$C:$C,0))),"",INDEX('Policy Characteristics'!E:E,MATCH($C765,'Policy Characteristics'!$C:$C,0)))</f>
        <v>indst shift to electricity</v>
      </c>
      <c r="L765" s="205">
        <f>IF(ISBLANK(INDEX('Policy Characteristics'!F:F,MATCH($C765,'Policy Characteristics'!$C:$C,0))),"",INDEX('Policy Characteristics'!F:F,MATCH($C765,'Policy Characteristics'!$C:$C,0)))</f>
        <v>0</v>
      </c>
      <c r="M765" s="205">
        <f>IF(ISBLANK(INDEX('Policy Characteristics'!G:G,MATCH($C765,'Policy Characteristics'!$C:$C,0))),"",INDEX('Policy Characteristics'!G:G,MATCH($C765,'Policy Characteristics'!$C:$C,0)))</f>
        <v>1</v>
      </c>
      <c r="N765" s="205">
        <f>IF(ISBLANK(INDEX('Policy Characteristics'!H:H,MATCH($C765,'Policy Characteristics'!$C:$C,0))),"",INDEX('Policy Characteristics'!H:H,MATCH($C765,'Policy Characteristics'!$C:$C,0)))</f>
        <v>0.01</v>
      </c>
      <c r="O765" s="76" t="str">
        <f>IF(ISBLANK(INDEX('Policy Characteristics'!I:I,MATCH($C765,'Policy Characteristics'!$C:$C,0))),"",INDEX('Policy Characteristics'!I:I,MATCH($C765,'Policy Characteristics'!$C:$C,0)))</f>
        <v>% of fuel shifted</v>
      </c>
      <c r="P765" s="76" t="str">
        <f>IF(ISBLANK(INDEX('Policy Characteristics'!J:J,MATCH($C765,'Policy Characteristics'!$C:$C,0))),"",INDEX('Policy Characteristics'!J:J,MATCH($C765,'Policy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765" s="76" t="str">
        <f>IF(ISBLANK(INDEX('Policy Characteristics'!K:K,MATCH($C765,'Policy Characteristics'!$C:$C,0))),"",INDEX('Policy Characteristics'!K:K,MATCH($C765,'Policy Characteristics'!$C:$C,0)))</f>
        <v>industry-ag-main.html#fuel-switching</v>
      </c>
      <c r="R765" s="76" t="str">
        <f>IF(ISBLANK(INDEX('Policy Characteristics'!L:L,MATCH($C765,'Policy Characteristics'!$C:$C,0))),"",INDEX('Policy Characteristics'!L:L,MATCH($C765,'Policy Characteristics'!$C:$C,0)))</f>
        <v>industry-elec-and-hydrogen.html</v>
      </c>
    </row>
    <row r="766" spans="1:18" x14ac:dyDescent="0.25">
      <c r="A766" s="76" t="str">
        <f>IF(ISBLANK(INDEX('Policy Characteristics'!A:A,MATCH($C766,'Policy Characteristics'!$C:$C,0))),"",INDEX('Policy Characteristics'!A:A,MATCH($C766,'Policy Characteristics'!$C:$C,0)))</f>
        <v>Industry</v>
      </c>
      <c r="B766" s="200" t="str">
        <f>IF(ISBLANK(INDEX('Policy Characteristics'!B:B,MATCH($C766,'Policy Characteristics'!$C:$C,0))),"",INDEX('Policy Characteristics'!B:B,MATCH($C766,'Policy Characteristics'!$C:$C,0)))</f>
        <v>Electrification</v>
      </c>
      <c r="C766" s="76" t="str">
        <f t="shared" si="28"/>
        <v>Fraction of Eligible Industrial Energy Use Shifted to Electricity</v>
      </c>
      <c r="D766" s="78" t="s">
        <v>1313</v>
      </c>
      <c r="E766" t="s">
        <v>1684</v>
      </c>
      <c r="F766" t="s">
        <v>820</v>
      </c>
      <c r="G766" s="88" t="s">
        <v>1691</v>
      </c>
      <c r="H766" s="15">
        <v>1940</v>
      </c>
      <c r="I766" s="213" t="s">
        <v>43</v>
      </c>
      <c r="J766" s="202" t="str">
        <f>IF(ISBLANK(INDEX('Policy Characteristics'!D:D,MATCH($C766,'Policy Characteristics'!$C:$C,0))),"",INDEX('Policy Characteristics'!D:D,MATCH($C766,'Policy Characteristics'!$C:$C,0)))</f>
        <v>Electrification</v>
      </c>
      <c r="K766" s="76" t="str">
        <f>IF(ISBLANK(INDEX('Policy Characteristics'!E:E,MATCH($C766,'Policy Characteristics'!$C:$C,0))),"",INDEX('Policy Characteristics'!E:E,MATCH($C766,'Policy Characteristics'!$C:$C,0)))</f>
        <v>indst shift to electricity</v>
      </c>
      <c r="L766" s="205">
        <f>IF(ISBLANK(INDEX('Policy Characteristics'!F:F,MATCH($C766,'Policy Characteristics'!$C:$C,0))),"",INDEX('Policy Characteristics'!F:F,MATCH($C766,'Policy Characteristics'!$C:$C,0)))</f>
        <v>0</v>
      </c>
      <c r="M766" s="205">
        <f>IF(ISBLANK(INDEX('Policy Characteristics'!G:G,MATCH($C766,'Policy Characteristics'!$C:$C,0))),"",INDEX('Policy Characteristics'!G:G,MATCH($C766,'Policy Characteristics'!$C:$C,0)))</f>
        <v>1</v>
      </c>
      <c r="N766" s="205">
        <f>IF(ISBLANK(INDEX('Policy Characteristics'!H:H,MATCH($C766,'Policy Characteristics'!$C:$C,0))),"",INDEX('Policy Characteristics'!H:H,MATCH($C766,'Policy Characteristics'!$C:$C,0)))</f>
        <v>0.01</v>
      </c>
      <c r="O766" s="76" t="str">
        <f>IF(ISBLANK(INDEX('Policy Characteristics'!I:I,MATCH($C766,'Policy Characteristics'!$C:$C,0))),"",INDEX('Policy Characteristics'!I:I,MATCH($C766,'Policy Characteristics'!$C:$C,0)))</f>
        <v>% of fuel shifted</v>
      </c>
      <c r="P766" s="76" t="str">
        <f>IF(ISBLANK(INDEX('Policy Characteristics'!J:J,MATCH($C766,'Policy Characteristics'!$C:$C,0))),"",INDEX('Policy Characteristics'!J:J,MATCH($C766,'Policy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766" s="76" t="str">
        <f>IF(ISBLANK(INDEX('Policy Characteristics'!K:K,MATCH($C766,'Policy Characteristics'!$C:$C,0))),"",INDEX('Policy Characteristics'!K:K,MATCH($C766,'Policy Characteristics'!$C:$C,0)))</f>
        <v>industry-ag-main.html#fuel-switching</v>
      </c>
      <c r="R766" s="76" t="str">
        <f>IF(ISBLANK(INDEX('Policy Characteristics'!L:L,MATCH($C766,'Policy Characteristics'!$C:$C,0))),"",INDEX('Policy Characteristics'!L:L,MATCH($C766,'Policy Characteristics'!$C:$C,0)))</f>
        <v>industry-elec-and-hydrogen.html</v>
      </c>
    </row>
    <row r="767" spans="1:18" x14ac:dyDescent="0.25">
      <c r="A767" s="76" t="str">
        <f>IF(ISBLANK(INDEX('Policy Characteristics'!A:A,MATCH($C767,'Policy Characteristics'!$C:$C,0))),"",INDEX('Policy Characteristics'!A:A,MATCH($C767,'Policy Characteristics'!$C:$C,0)))</f>
        <v>Industry</v>
      </c>
      <c r="B767" s="200" t="str">
        <f>IF(ISBLANK(INDEX('Policy Characteristics'!B:B,MATCH($C767,'Policy Characteristics'!$C:$C,0))),"",INDEX('Policy Characteristics'!B:B,MATCH($C767,'Policy Characteristics'!$C:$C,0)))</f>
        <v>Electrification</v>
      </c>
      <c r="C767" s="76" t="str">
        <f t="shared" si="28"/>
        <v>Fraction of Eligible Industrial Energy Use Shifted to Electricity</v>
      </c>
      <c r="D767" s="78" t="s">
        <v>1313</v>
      </c>
      <c r="E767" t="s">
        <v>1685</v>
      </c>
      <c r="F767" t="s">
        <v>820</v>
      </c>
      <c r="G767" s="88" t="s">
        <v>1692</v>
      </c>
      <c r="H767" s="15">
        <v>1941</v>
      </c>
      <c r="I767" s="213" t="s">
        <v>43</v>
      </c>
      <c r="J767" s="202" t="str">
        <f>IF(ISBLANK(INDEX('Policy Characteristics'!D:D,MATCH($C767,'Policy Characteristics'!$C:$C,0))),"",INDEX('Policy Characteristics'!D:D,MATCH($C767,'Policy Characteristics'!$C:$C,0)))</f>
        <v>Electrification</v>
      </c>
      <c r="K767" s="76" t="str">
        <f>IF(ISBLANK(INDEX('Policy Characteristics'!E:E,MATCH($C767,'Policy Characteristics'!$C:$C,0))),"",INDEX('Policy Characteristics'!E:E,MATCH($C767,'Policy Characteristics'!$C:$C,0)))</f>
        <v>indst shift to electricity</v>
      </c>
      <c r="L767" s="205">
        <f>IF(ISBLANK(INDEX('Policy Characteristics'!F:F,MATCH($C767,'Policy Characteristics'!$C:$C,0))),"",INDEX('Policy Characteristics'!F:F,MATCH($C767,'Policy Characteristics'!$C:$C,0)))</f>
        <v>0</v>
      </c>
      <c r="M767" s="205">
        <f>IF(ISBLANK(INDEX('Policy Characteristics'!G:G,MATCH($C767,'Policy Characteristics'!$C:$C,0))),"",INDEX('Policy Characteristics'!G:G,MATCH($C767,'Policy Characteristics'!$C:$C,0)))</f>
        <v>1</v>
      </c>
      <c r="N767" s="205">
        <f>IF(ISBLANK(INDEX('Policy Characteristics'!H:H,MATCH($C767,'Policy Characteristics'!$C:$C,0))),"",INDEX('Policy Characteristics'!H:H,MATCH($C767,'Policy Characteristics'!$C:$C,0)))</f>
        <v>0.01</v>
      </c>
      <c r="O767" s="76" t="str">
        <f>IF(ISBLANK(INDEX('Policy Characteristics'!I:I,MATCH($C767,'Policy Characteristics'!$C:$C,0))),"",INDEX('Policy Characteristics'!I:I,MATCH($C767,'Policy Characteristics'!$C:$C,0)))</f>
        <v>% of fuel shifted</v>
      </c>
      <c r="P767" s="76" t="str">
        <f>IF(ISBLANK(INDEX('Policy Characteristics'!J:J,MATCH($C767,'Policy Characteristics'!$C:$C,0))),"",INDEX('Policy Characteristics'!J:J,MATCH($C767,'Policy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767" s="76" t="str">
        <f>IF(ISBLANK(INDEX('Policy Characteristics'!K:K,MATCH($C767,'Policy Characteristics'!$C:$C,0))),"",INDEX('Policy Characteristics'!K:K,MATCH($C767,'Policy Characteristics'!$C:$C,0)))</f>
        <v>industry-ag-main.html#fuel-switching</v>
      </c>
      <c r="R767" s="76" t="str">
        <f>IF(ISBLANK(INDEX('Policy Characteristics'!L:L,MATCH($C767,'Policy Characteristics'!$C:$C,0))),"",INDEX('Policy Characteristics'!L:L,MATCH($C767,'Policy Characteristics'!$C:$C,0)))</f>
        <v>industry-elec-and-hydrogen.html</v>
      </c>
    </row>
    <row r="768" spans="1:18" x14ac:dyDescent="0.25">
      <c r="A768" s="76" t="str">
        <f>IF(ISBLANK(INDEX('Policy Characteristics'!A:A,MATCH($C768,'Policy Characteristics'!$C:$C,0))),"",INDEX('Policy Characteristics'!A:A,MATCH($C768,'Policy Characteristics'!$C:$C,0)))</f>
        <v>Industry</v>
      </c>
      <c r="B768" s="200" t="str">
        <f>IF(ISBLANK(INDEX('Policy Characteristics'!B:B,MATCH($C768,'Policy Characteristics'!$C:$C,0))),"",INDEX('Policy Characteristics'!B:B,MATCH($C768,'Policy Characteristics'!$C:$C,0)))</f>
        <v>Electrification</v>
      </c>
      <c r="C768" s="76" t="str">
        <f t="shared" si="28"/>
        <v>Fraction of Eligible Industrial Energy Use Shifted to Electricity</v>
      </c>
      <c r="D768" s="78" t="s">
        <v>1313</v>
      </c>
      <c r="E768" t="s">
        <v>1686</v>
      </c>
      <c r="F768" t="s">
        <v>820</v>
      </c>
      <c r="G768" s="88" t="s">
        <v>1693</v>
      </c>
      <c r="H768" s="15">
        <v>1942</v>
      </c>
      <c r="I768" s="213" t="s">
        <v>43</v>
      </c>
      <c r="J768" s="202" t="str">
        <f>IF(ISBLANK(INDEX('Policy Characteristics'!D:D,MATCH($C768,'Policy Characteristics'!$C:$C,0))),"",INDEX('Policy Characteristics'!D:D,MATCH($C768,'Policy Characteristics'!$C:$C,0)))</f>
        <v>Electrification</v>
      </c>
      <c r="K768" s="76" t="str">
        <f>IF(ISBLANK(INDEX('Policy Characteristics'!E:E,MATCH($C768,'Policy Characteristics'!$C:$C,0))),"",INDEX('Policy Characteristics'!E:E,MATCH($C768,'Policy Characteristics'!$C:$C,0)))</f>
        <v>indst shift to electricity</v>
      </c>
      <c r="L768" s="205">
        <f>IF(ISBLANK(INDEX('Policy Characteristics'!F:F,MATCH($C768,'Policy Characteristics'!$C:$C,0))),"",INDEX('Policy Characteristics'!F:F,MATCH($C768,'Policy Characteristics'!$C:$C,0)))</f>
        <v>0</v>
      </c>
      <c r="M768" s="205">
        <f>IF(ISBLANK(INDEX('Policy Characteristics'!G:G,MATCH($C768,'Policy Characteristics'!$C:$C,0))),"",INDEX('Policy Characteristics'!G:G,MATCH($C768,'Policy Characteristics'!$C:$C,0)))</f>
        <v>1</v>
      </c>
      <c r="N768" s="205">
        <f>IF(ISBLANK(INDEX('Policy Characteristics'!H:H,MATCH($C768,'Policy Characteristics'!$C:$C,0))),"",INDEX('Policy Characteristics'!H:H,MATCH($C768,'Policy Characteristics'!$C:$C,0)))</f>
        <v>0.01</v>
      </c>
      <c r="O768" s="76" t="str">
        <f>IF(ISBLANK(INDEX('Policy Characteristics'!I:I,MATCH($C768,'Policy Characteristics'!$C:$C,0))),"",INDEX('Policy Characteristics'!I:I,MATCH($C768,'Policy Characteristics'!$C:$C,0)))</f>
        <v>% of fuel shifted</v>
      </c>
      <c r="P768" s="76" t="str">
        <f>IF(ISBLANK(INDEX('Policy Characteristics'!J:J,MATCH($C768,'Policy Characteristics'!$C:$C,0))),"",INDEX('Policy Characteristics'!J:J,MATCH($C768,'Policy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768" s="76" t="str">
        <f>IF(ISBLANK(INDEX('Policy Characteristics'!K:K,MATCH($C768,'Policy Characteristics'!$C:$C,0))),"",INDEX('Policy Characteristics'!K:K,MATCH($C768,'Policy Characteristics'!$C:$C,0)))</f>
        <v>industry-ag-main.html#fuel-switching</v>
      </c>
      <c r="R768" s="76" t="str">
        <f>IF(ISBLANK(INDEX('Policy Characteristics'!L:L,MATCH($C768,'Policy Characteristics'!$C:$C,0))),"",INDEX('Policy Characteristics'!L:L,MATCH($C768,'Policy Characteristics'!$C:$C,0)))</f>
        <v>industry-elec-and-hydrogen.html</v>
      </c>
    </row>
    <row r="769" spans="1:18" x14ac:dyDescent="0.25">
      <c r="A769" s="76" t="str">
        <f>IF(ISBLANK(INDEX('Policy Characteristics'!A:A,MATCH($C769,'Policy Characteristics'!$C:$C,0))),"",INDEX('Policy Characteristics'!A:A,MATCH($C769,'Policy Characteristics'!$C:$C,0)))</f>
        <v>Industry</v>
      </c>
      <c r="B769" s="200" t="str">
        <f>IF(ISBLANK(INDEX('Policy Characteristics'!B:B,MATCH($C769,'Policy Characteristics'!$C:$C,0))),"",INDEX('Policy Characteristics'!B:B,MATCH($C769,'Policy Characteristics'!$C:$C,0)))</f>
        <v>Electrification</v>
      </c>
      <c r="C769" s="76" t="str">
        <f t="shared" si="28"/>
        <v>Fraction of Eligible Industrial Energy Use Shifted to Electricity</v>
      </c>
      <c r="D769" s="78" t="s">
        <v>1313</v>
      </c>
      <c r="E769" t="s">
        <v>1687</v>
      </c>
      <c r="F769" t="s">
        <v>820</v>
      </c>
      <c r="G769" s="88" t="s">
        <v>1694</v>
      </c>
      <c r="H769" s="15">
        <v>1943</v>
      </c>
      <c r="I769" s="213" t="s">
        <v>43</v>
      </c>
      <c r="J769" s="202" t="str">
        <f>IF(ISBLANK(INDEX('Policy Characteristics'!D:D,MATCH($C769,'Policy Characteristics'!$C:$C,0))),"",INDEX('Policy Characteristics'!D:D,MATCH($C769,'Policy Characteristics'!$C:$C,0)))</f>
        <v>Electrification</v>
      </c>
      <c r="K769" s="76" t="str">
        <f>IF(ISBLANK(INDEX('Policy Characteristics'!E:E,MATCH($C769,'Policy Characteristics'!$C:$C,0))),"",INDEX('Policy Characteristics'!E:E,MATCH($C769,'Policy Characteristics'!$C:$C,0)))</f>
        <v>indst shift to electricity</v>
      </c>
      <c r="L769" s="205">
        <f>IF(ISBLANK(INDEX('Policy Characteristics'!F:F,MATCH($C769,'Policy Characteristics'!$C:$C,0))),"",INDEX('Policy Characteristics'!F:F,MATCH($C769,'Policy Characteristics'!$C:$C,0)))</f>
        <v>0</v>
      </c>
      <c r="M769" s="205">
        <f>IF(ISBLANK(INDEX('Policy Characteristics'!G:G,MATCH($C769,'Policy Characteristics'!$C:$C,0))),"",INDEX('Policy Characteristics'!G:G,MATCH($C769,'Policy Characteristics'!$C:$C,0)))</f>
        <v>1</v>
      </c>
      <c r="N769" s="205">
        <f>IF(ISBLANK(INDEX('Policy Characteristics'!H:H,MATCH($C769,'Policy Characteristics'!$C:$C,0))),"",INDEX('Policy Characteristics'!H:H,MATCH($C769,'Policy Characteristics'!$C:$C,0)))</f>
        <v>0.01</v>
      </c>
      <c r="O769" s="76" t="str">
        <f>IF(ISBLANK(INDEX('Policy Characteristics'!I:I,MATCH($C769,'Policy Characteristics'!$C:$C,0))),"",INDEX('Policy Characteristics'!I:I,MATCH($C769,'Policy Characteristics'!$C:$C,0)))</f>
        <v>% of fuel shifted</v>
      </c>
      <c r="P769" s="76" t="str">
        <f>IF(ISBLANK(INDEX('Policy Characteristics'!J:J,MATCH($C769,'Policy Characteristics'!$C:$C,0))),"",INDEX('Policy Characteristics'!J:J,MATCH($C769,'Policy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769" s="76" t="str">
        <f>IF(ISBLANK(INDEX('Policy Characteristics'!K:K,MATCH($C769,'Policy Characteristics'!$C:$C,0))),"",INDEX('Policy Characteristics'!K:K,MATCH($C769,'Policy Characteristics'!$C:$C,0)))</f>
        <v>industry-ag-main.html#fuel-switching</v>
      </c>
      <c r="R769" s="76" t="str">
        <f>IF(ISBLANK(INDEX('Policy Characteristics'!L:L,MATCH($C769,'Policy Characteristics'!$C:$C,0))),"",INDEX('Policy Characteristics'!L:L,MATCH($C769,'Policy Characteristics'!$C:$C,0)))</f>
        <v>industry-elec-and-hydrogen.html</v>
      </c>
    </row>
    <row r="770" spans="1:18" x14ac:dyDescent="0.25">
      <c r="A770" s="76" t="str">
        <f>IF(ISBLANK(INDEX('Policy Characteristics'!A:A,MATCH($C770,'Policy Characteristics'!$C:$C,0))),"",INDEX('Policy Characteristics'!A:A,MATCH($C770,'Policy Characteristics'!$C:$C,0)))</f>
        <v>Industry</v>
      </c>
      <c r="B770" s="200" t="str">
        <f>IF(ISBLANK(INDEX('Policy Characteristics'!B:B,MATCH($C770,'Policy Characteristics'!$C:$C,0))),"",INDEX('Policy Characteristics'!B:B,MATCH($C770,'Policy Characteristics'!$C:$C,0)))</f>
        <v>Electrification</v>
      </c>
      <c r="C770" s="76" t="str">
        <f t="shared" si="28"/>
        <v>Fraction of Eligible Industrial Energy Use Shifted to Electricity</v>
      </c>
      <c r="D770" s="78" t="s">
        <v>1313</v>
      </c>
      <c r="E770" t="s">
        <v>1688</v>
      </c>
      <c r="F770" t="s">
        <v>820</v>
      </c>
      <c r="G770" s="88" t="s">
        <v>1695</v>
      </c>
      <c r="H770" s="15">
        <v>1944</v>
      </c>
      <c r="I770" s="213" t="s">
        <v>43</v>
      </c>
      <c r="J770" s="202" t="str">
        <f>IF(ISBLANK(INDEX('Policy Characteristics'!D:D,MATCH($C770,'Policy Characteristics'!$C:$C,0))),"",INDEX('Policy Characteristics'!D:D,MATCH($C770,'Policy Characteristics'!$C:$C,0)))</f>
        <v>Electrification</v>
      </c>
      <c r="K770" s="76" t="str">
        <f>IF(ISBLANK(INDEX('Policy Characteristics'!E:E,MATCH($C770,'Policy Characteristics'!$C:$C,0))),"",INDEX('Policy Characteristics'!E:E,MATCH($C770,'Policy Characteristics'!$C:$C,0)))</f>
        <v>indst shift to electricity</v>
      </c>
      <c r="L770" s="205">
        <f>IF(ISBLANK(INDEX('Policy Characteristics'!F:F,MATCH($C770,'Policy Characteristics'!$C:$C,0))),"",INDEX('Policy Characteristics'!F:F,MATCH($C770,'Policy Characteristics'!$C:$C,0)))</f>
        <v>0</v>
      </c>
      <c r="M770" s="205">
        <f>IF(ISBLANK(INDEX('Policy Characteristics'!G:G,MATCH($C770,'Policy Characteristics'!$C:$C,0))),"",INDEX('Policy Characteristics'!G:G,MATCH($C770,'Policy Characteristics'!$C:$C,0)))</f>
        <v>1</v>
      </c>
      <c r="N770" s="205">
        <f>IF(ISBLANK(INDEX('Policy Characteristics'!H:H,MATCH($C770,'Policy Characteristics'!$C:$C,0))),"",INDEX('Policy Characteristics'!H:H,MATCH($C770,'Policy Characteristics'!$C:$C,0)))</f>
        <v>0.01</v>
      </c>
      <c r="O770" s="76" t="str">
        <f>IF(ISBLANK(INDEX('Policy Characteristics'!I:I,MATCH($C770,'Policy Characteristics'!$C:$C,0))),"",INDEX('Policy Characteristics'!I:I,MATCH($C770,'Policy Characteristics'!$C:$C,0)))</f>
        <v>% of fuel shifted</v>
      </c>
      <c r="P770" s="76" t="str">
        <f>IF(ISBLANK(INDEX('Policy Characteristics'!J:J,MATCH($C770,'Policy Characteristics'!$C:$C,0))),"",INDEX('Policy Characteristics'!J:J,MATCH($C770,'Policy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770" s="76" t="str">
        <f>IF(ISBLANK(INDEX('Policy Characteristics'!K:K,MATCH($C770,'Policy Characteristics'!$C:$C,0))),"",INDEX('Policy Characteristics'!K:K,MATCH($C770,'Policy Characteristics'!$C:$C,0)))</f>
        <v>industry-ag-main.html#fuel-switching</v>
      </c>
      <c r="R770" s="76" t="str">
        <f>IF(ISBLANK(INDEX('Policy Characteristics'!L:L,MATCH($C770,'Policy Characteristics'!$C:$C,0))),"",INDEX('Policy Characteristics'!L:L,MATCH($C770,'Policy Characteristics'!$C:$C,0)))</f>
        <v>industry-elec-and-hydrogen.html</v>
      </c>
    </row>
    <row r="771" spans="1:18" x14ac:dyDescent="0.25">
      <c r="A771" s="76" t="str">
        <f>IF(ISBLANK(INDEX('Policy Characteristics'!A:A,MATCH($C771,'Policy Characteristics'!$C:$C,0))),"",INDEX('Policy Characteristics'!A:A,MATCH($C771,'Policy Characteristics'!$C:$C,0)))</f>
        <v>Industry</v>
      </c>
      <c r="B771" s="200" t="str">
        <f>IF(ISBLANK(INDEX('Policy Characteristics'!B:B,MATCH($C771,'Policy Characteristics'!$C:$C,0))),"",INDEX('Policy Characteristics'!B:B,MATCH($C771,'Policy Characteristics'!$C:$C,0)))</f>
        <v>Electrification</v>
      </c>
      <c r="C771" s="76" t="str">
        <f t="shared" si="28"/>
        <v>Fraction of Eligible Industrial Energy Use Shifted to Electricity</v>
      </c>
      <c r="D771" s="78" t="s">
        <v>1313</v>
      </c>
      <c r="E771" t="s">
        <v>1824</v>
      </c>
      <c r="F771" t="s">
        <v>820</v>
      </c>
      <c r="G771" s="88" t="s">
        <v>1824</v>
      </c>
      <c r="H771" s="15">
        <v>1945</v>
      </c>
      <c r="I771" s="213" t="s">
        <v>43</v>
      </c>
      <c r="J771" s="202" t="str">
        <f>IF(ISBLANK(INDEX('Policy Characteristics'!D:D,MATCH($C771,'Policy Characteristics'!$C:$C,0))),"",INDEX('Policy Characteristics'!D:D,MATCH($C771,'Policy Characteristics'!$C:$C,0)))</f>
        <v>Electrification</v>
      </c>
      <c r="K771" s="76" t="str">
        <f>IF(ISBLANK(INDEX('Policy Characteristics'!E:E,MATCH($C771,'Policy Characteristics'!$C:$C,0))),"",INDEX('Policy Characteristics'!E:E,MATCH($C771,'Policy Characteristics'!$C:$C,0)))</f>
        <v>indst shift to electricity</v>
      </c>
      <c r="L771" s="205">
        <f>IF(ISBLANK(INDEX('Policy Characteristics'!F:F,MATCH($C771,'Policy Characteristics'!$C:$C,0))),"",INDEX('Policy Characteristics'!F:F,MATCH($C771,'Policy Characteristics'!$C:$C,0)))</f>
        <v>0</v>
      </c>
      <c r="M771" s="205">
        <f>IF(ISBLANK(INDEX('Policy Characteristics'!G:G,MATCH($C771,'Policy Characteristics'!$C:$C,0))),"",INDEX('Policy Characteristics'!G:G,MATCH($C771,'Policy Characteristics'!$C:$C,0)))</f>
        <v>1</v>
      </c>
      <c r="N771" s="205">
        <f>IF(ISBLANK(INDEX('Policy Characteristics'!H:H,MATCH($C771,'Policy Characteristics'!$C:$C,0))),"",INDEX('Policy Characteristics'!H:H,MATCH($C771,'Policy Characteristics'!$C:$C,0)))</f>
        <v>0.01</v>
      </c>
      <c r="O771" s="76" t="str">
        <f>IF(ISBLANK(INDEX('Policy Characteristics'!I:I,MATCH($C771,'Policy Characteristics'!$C:$C,0))),"",INDEX('Policy Characteristics'!I:I,MATCH($C771,'Policy Characteristics'!$C:$C,0)))</f>
        <v>% of fuel shifted</v>
      </c>
      <c r="P771" s="76" t="str">
        <f>IF(ISBLANK(INDEX('Policy Characteristics'!J:J,MATCH($C771,'Policy Characteristics'!$C:$C,0))),"",INDEX('Policy Characteristics'!J:J,MATCH($C771,'Policy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771" s="76" t="str">
        <f>IF(ISBLANK(INDEX('Policy Characteristics'!K:K,MATCH($C771,'Policy Characteristics'!$C:$C,0))),"",INDEX('Policy Characteristics'!K:K,MATCH($C771,'Policy Characteristics'!$C:$C,0)))</f>
        <v>industry-ag-main.html#fuel-switching</v>
      </c>
      <c r="R771" s="76" t="str">
        <f>IF(ISBLANK(INDEX('Policy Characteristics'!L:L,MATCH($C771,'Policy Characteristics'!$C:$C,0))),"",INDEX('Policy Characteristics'!L:L,MATCH($C771,'Policy Characteristics'!$C:$C,0)))</f>
        <v>industry-elec-and-hydrogen.html</v>
      </c>
    </row>
    <row r="772" spans="1:18" x14ac:dyDescent="0.25">
      <c r="A772" s="76" t="str">
        <f>IF(ISBLANK(INDEX('Policy Characteristics'!A:A,MATCH($C772,'Policy Characteristics'!$C:$C,0))),"",INDEX('Policy Characteristics'!A:A,MATCH($C772,'Policy Characteristics'!$C:$C,0)))</f>
        <v>Industry</v>
      </c>
      <c r="B772" s="200" t="str">
        <f>IF(ISBLANK(INDEX('Policy Characteristics'!B:B,MATCH($C772,'Policy Characteristics'!$C:$C,0))),"",INDEX('Policy Characteristics'!B:B,MATCH($C772,'Policy Characteristics'!$C:$C,0)))</f>
        <v>Electrification</v>
      </c>
      <c r="C772" s="76" t="str">
        <f t="shared" si="28"/>
        <v>Fraction of Eligible Industrial Energy Use Shifted to Electricity</v>
      </c>
      <c r="D772" s="78" t="s">
        <v>1314</v>
      </c>
      <c r="E772" t="s">
        <v>1682</v>
      </c>
      <c r="F772" t="s">
        <v>1276</v>
      </c>
      <c r="G772" s="88" t="s">
        <v>1689</v>
      </c>
      <c r="H772" s="15">
        <v>1946</v>
      </c>
      <c r="I772" s="213" t="s">
        <v>43</v>
      </c>
      <c r="J772" s="202" t="str">
        <f>IF(ISBLANK(INDEX('Policy Characteristics'!D:D,MATCH($C772,'Policy Characteristics'!$C:$C,0))),"",INDEX('Policy Characteristics'!D:D,MATCH($C772,'Policy Characteristics'!$C:$C,0)))</f>
        <v>Electrification</v>
      </c>
      <c r="K772" s="76" t="str">
        <f>IF(ISBLANK(INDEX('Policy Characteristics'!E:E,MATCH($C772,'Policy Characteristics'!$C:$C,0))),"",INDEX('Policy Characteristics'!E:E,MATCH($C772,'Policy Characteristics'!$C:$C,0)))</f>
        <v>indst shift to electricity</v>
      </c>
      <c r="L772" s="205">
        <f>IF(ISBLANK(INDEX('Policy Characteristics'!F:F,MATCH($C772,'Policy Characteristics'!$C:$C,0))),"",INDEX('Policy Characteristics'!F:F,MATCH($C772,'Policy Characteristics'!$C:$C,0)))</f>
        <v>0</v>
      </c>
      <c r="M772" s="205">
        <f>IF(ISBLANK(INDEX('Policy Characteristics'!G:G,MATCH($C772,'Policy Characteristics'!$C:$C,0))),"",INDEX('Policy Characteristics'!G:G,MATCH($C772,'Policy Characteristics'!$C:$C,0)))</f>
        <v>1</v>
      </c>
      <c r="N772" s="205">
        <f>IF(ISBLANK(INDEX('Policy Characteristics'!H:H,MATCH($C772,'Policy Characteristics'!$C:$C,0))),"",INDEX('Policy Characteristics'!H:H,MATCH($C772,'Policy Characteristics'!$C:$C,0)))</f>
        <v>0.01</v>
      </c>
      <c r="O772" s="76" t="str">
        <f>IF(ISBLANK(INDEX('Policy Characteristics'!I:I,MATCH($C772,'Policy Characteristics'!$C:$C,0))),"",INDEX('Policy Characteristics'!I:I,MATCH($C772,'Policy Characteristics'!$C:$C,0)))</f>
        <v>% of fuel shifted</v>
      </c>
      <c r="P772" s="76" t="str">
        <f>IF(ISBLANK(INDEX('Policy Characteristics'!J:J,MATCH($C772,'Policy Characteristics'!$C:$C,0))),"",INDEX('Policy Characteristics'!J:J,MATCH($C772,'Policy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772" s="76" t="str">
        <f>IF(ISBLANK(INDEX('Policy Characteristics'!K:K,MATCH($C772,'Policy Characteristics'!$C:$C,0))),"",INDEX('Policy Characteristics'!K:K,MATCH($C772,'Policy Characteristics'!$C:$C,0)))</f>
        <v>industry-ag-main.html#fuel-switching</v>
      </c>
      <c r="R772" s="76" t="str">
        <f>IF(ISBLANK(INDEX('Policy Characteristics'!L:L,MATCH($C772,'Policy Characteristics'!$C:$C,0))),"",INDEX('Policy Characteristics'!L:L,MATCH($C772,'Policy Characteristics'!$C:$C,0)))</f>
        <v>industry-elec-and-hydrogen.html</v>
      </c>
    </row>
    <row r="773" spans="1:18" x14ac:dyDescent="0.25">
      <c r="A773" s="76" t="str">
        <f>IF(ISBLANK(INDEX('Policy Characteristics'!A:A,MATCH($C773,'Policy Characteristics'!$C:$C,0))),"",INDEX('Policy Characteristics'!A:A,MATCH($C773,'Policy Characteristics'!$C:$C,0)))</f>
        <v>Industry</v>
      </c>
      <c r="B773" s="200" t="str">
        <f>IF(ISBLANK(INDEX('Policy Characteristics'!B:B,MATCH($C773,'Policy Characteristics'!$C:$C,0))),"",INDEX('Policy Characteristics'!B:B,MATCH($C773,'Policy Characteristics'!$C:$C,0)))</f>
        <v>Electrification</v>
      </c>
      <c r="C773" s="76" t="str">
        <f t="shared" si="28"/>
        <v>Fraction of Eligible Industrial Energy Use Shifted to Electricity</v>
      </c>
      <c r="D773" s="78" t="s">
        <v>1314</v>
      </c>
      <c r="E773" t="s">
        <v>1683</v>
      </c>
      <c r="F773" t="s">
        <v>1276</v>
      </c>
      <c r="G773" s="88" t="s">
        <v>1690</v>
      </c>
      <c r="H773" s="15">
        <v>1947</v>
      </c>
      <c r="I773" s="213" t="s">
        <v>43</v>
      </c>
      <c r="J773" s="202" t="str">
        <f>IF(ISBLANK(INDEX('Policy Characteristics'!D:D,MATCH($C773,'Policy Characteristics'!$C:$C,0))),"",INDEX('Policy Characteristics'!D:D,MATCH($C773,'Policy Characteristics'!$C:$C,0)))</f>
        <v>Electrification</v>
      </c>
      <c r="K773" s="76" t="str">
        <f>IF(ISBLANK(INDEX('Policy Characteristics'!E:E,MATCH($C773,'Policy Characteristics'!$C:$C,0))),"",INDEX('Policy Characteristics'!E:E,MATCH($C773,'Policy Characteristics'!$C:$C,0)))</f>
        <v>indst shift to electricity</v>
      </c>
      <c r="L773" s="205">
        <f>IF(ISBLANK(INDEX('Policy Characteristics'!F:F,MATCH($C773,'Policy Characteristics'!$C:$C,0))),"",INDEX('Policy Characteristics'!F:F,MATCH($C773,'Policy Characteristics'!$C:$C,0)))</f>
        <v>0</v>
      </c>
      <c r="M773" s="205">
        <f>IF(ISBLANK(INDEX('Policy Characteristics'!G:G,MATCH($C773,'Policy Characteristics'!$C:$C,0))),"",INDEX('Policy Characteristics'!G:G,MATCH($C773,'Policy Characteristics'!$C:$C,0)))</f>
        <v>1</v>
      </c>
      <c r="N773" s="205">
        <f>IF(ISBLANK(INDEX('Policy Characteristics'!H:H,MATCH($C773,'Policy Characteristics'!$C:$C,0))),"",INDEX('Policy Characteristics'!H:H,MATCH($C773,'Policy Characteristics'!$C:$C,0)))</f>
        <v>0.01</v>
      </c>
      <c r="O773" s="76" t="str">
        <f>IF(ISBLANK(INDEX('Policy Characteristics'!I:I,MATCH($C773,'Policy Characteristics'!$C:$C,0))),"",INDEX('Policy Characteristics'!I:I,MATCH($C773,'Policy Characteristics'!$C:$C,0)))</f>
        <v>% of fuel shifted</v>
      </c>
      <c r="P773" s="76" t="str">
        <f>IF(ISBLANK(INDEX('Policy Characteristics'!J:J,MATCH($C773,'Policy Characteristics'!$C:$C,0))),"",INDEX('Policy Characteristics'!J:J,MATCH($C773,'Policy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773" s="76" t="str">
        <f>IF(ISBLANK(INDEX('Policy Characteristics'!K:K,MATCH($C773,'Policy Characteristics'!$C:$C,0))),"",INDEX('Policy Characteristics'!K:K,MATCH($C773,'Policy Characteristics'!$C:$C,0)))</f>
        <v>industry-ag-main.html#fuel-switching</v>
      </c>
      <c r="R773" s="76" t="str">
        <f>IF(ISBLANK(INDEX('Policy Characteristics'!L:L,MATCH($C773,'Policy Characteristics'!$C:$C,0))),"",INDEX('Policy Characteristics'!L:L,MATCH($C773,'Policy Characteristics'!$C:$C,0)))</f>
        <v>industry-elec-and-hydrogen.html</v>
      </c>
    </row>
    <row r="774" spans="1:18" x14ac:dyDescent="0.25">
      <c r="A774" s="76" t="str">
        <f>IF(ISBLANK(INDEX('Policy Characteristics'!A:A,MATCH($C774,'Policy Characteristics'!$C:$C,0))),"",INDEX('Policy Characteristics'!A:A,MATCH($C774,'Policy Characteristics'!$C:$C,0)))</f>
        <v>Industry</v>
      </c>
      <c r="B774" s="200" t="str">
        <f>IF(ISBLANK(INDEX('Policy Characteristics'!B:B,MATCH($C774,'Policy Characteristics'!$C:$C,0))),"",INDEX('Policy Characteristics'!B:B,MATCH($C774,'Policy Characteristics'!$C:$C,0)))</f>
        <v>Electrification</v>
      </c>
      <c r="C774" s="76" t="str">
        <f t="shared" si="28"/>
        <v>Fraction of Eligible Industrial Energy Use Shifted to Electricity</v>
      </c>
      <c r="D774" s="78" t="s">
        <v>1314</v>
      </c>
      <c r="E774" t="s">
        <v>1684</v>
      </c>
      <c r="F774" t="s">
        <v>1276</v>
      </c>
      <c r="G774" s="88" t="s">
        <v>1691</v>
      </c>
      <c r="H774" s="15">
        <v>1948</v>
      </c>
      <c r="I774" s="213" t="s">
        <v>43</v>
      </c>
      <c r="J774" s="202" t="str">
        <f>IF(ISBLANK(INDEX('Policy Characteristics'!D:D,MATCH($C774,'Policy Characteristics'!$C:$C,0))),"",INDEX('Policy Characteristics'!D:D,MATCH($C774,'Policy Characteristics'!$C:$C,0)))</f>
        <v>Electrification</v>
      </c>
      <c r="K774" s="76" t="str">
        <f>IF(ISBLANK(INDEX('Policy Characteristics'!E:E,MATCH($C774,'Policy Characteristics'!$C:$C,0))),"",INDEX('Policy Characteristics'!E:E,MATCH($C774,'Policy Characteristics'!$C:$C,0)))</f>
        <v>indst shift to electricity</v>
      </c>
      <c r="L774" s="205">
        <f>IF(ISBLANK(INDEX('Policy Characteristics'!F:F,MATCH($C774,'Policy Characteristics'!$C:$C,0))),"",INDEX('Policy Characteristics'!F:F,MATCH($C774,'Policy Characteristics'!$C:$C,0)))</f>
        <v>0</v>
      </c>
      <c r="M774" s="205">
        <f>IF(ISBLANK(INDEX('Policy Characteristics'!G:G,MATCH($C774,'Policy Characteristics'!$C:$C,0))),"",INDEX('Policy Characteristics'!G:G,MATCH($C774,'Policy Characteristics'!$C:$C,0)))</f>
        <v>1</v>
      </c>
      <c r="N774" s="205">
        <f>IF(ISBLANK(INDEX('Policy Characteristics'!H:H,MATCH($C774,'Policy Characteristics'!$C:$C,0))),"",INDEX('Policy Characteristics'!H:H,MATCH($C774,'Policy Characteristics'!$C:$C,0)))</f>
        <v>0.01</v>
      </c>
      <c r="O774" s="76" t="str">
        <f>IF(ISBLANK(INDEX('Policy Characteristics'!I:I,MATCH($C774,'Policy Characteristics'!$C:$C,0))),"",INDEX('Policy Characteristics'!I:I,MATCH($C774,'Policy Characteristics'!$C:$C,0)))</f>
        <v>% of fuel shifted</v>
      </c>
      <c r="P774" s="76" t="str">
        <f>IF(ISBLANK(INDEX('Policy Characteristics'!J:J,MATCH($C774,'Policy Characteristics'!$C:$C,0))),"",INDEX('Policy Characteristics'!J:J,MATCH($C774,'Policy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774" s="76" t="str">
        <f>IF(ISBLANK(INDEX('Policy Characteristics'!K:K,MATCH($C774,'Policy Characteristics'!$C:$C,0))),"",INDEX('Policy Characteristics'!K:K,MATCH($C774,'Policy Characteristics'!$C:$C,0)))</f>
        <v>industry-ag-main.html#fuel-switching</v>
      </c>
      <c r="R774" s="76" t="str">
        <f>IF(ISBLANK(INDEX('Policy Characteristics'!L:L,MATCH($C774,'Policy Characteristics'!$C:$C,0))),"",INDEX('Policy Characteristics'!L:L,MATCH($C774,'Policy Characteristics'!$C:$C,0)))</f>
        <v>industry-elec-and-hydrogen.html</v>
      </c>
    </row>
    <row r="775" spans="1:18" x14ac:dyDescent="0.25">
      <c r="A775" s="76" t="str">
        <f>IF(ISBLANK(INDEX('Policy Characteristics'!A:A,MATCH($C775,'Policy Characteristics'!$C:$C,0))),"",INDEX('Policy Characteristics'!A:A,MATCH($C775,'Policy Characteristics'!$C:$C,0)))</f>
        <v>Industry</v>
      </c>
      <c r="B775" s="200" t="str">
        <f>IF(ISBLANK(INDEX('Policy Characteristics'!B:B,MATCH($C775,'Policy Characteristics'!$C:$C,0))),"",INDEX('Policy Characteristics'!B:B,MATCH($C775,'Policy Characteristics'!$C:$C,0)))</f>
        <v>Electrification</v>
      </c>
      <c r="C775" s="76" t="str">
        <f t="shared" si="28"/>
        <v>Fraction of Eligible Industrial Energy Use Shifted to Electricity</v>
      </c>
      <c r="D775" s="78" t="s">
        <v>1314</v>
      </c>
      <c r="E775" t="s">
        <v>1685</v>
      </c>
      <c r="F775" t="s">
        <v>1276</v>
      </c>
      <c r="G775" s="88" t="s">
        <v>1692</v>
      </c>
      <c r="H775" s="15">
        <v>1949</v>
      </c>
      <c r="I775" s="213" t="s">
        <v>43</v>
      </c>
      <c r="J775" s="202" t="str">
        <f>IF(ISBLANK(INDEX('Policy Characteristics'!D:D,MATCH($C775,'Policy Characteristics'!$C:$C,0))),"",INDEX('Policy Characteristics'!D:D,MATCH($C775,'Policy Characteristics'!$C:$C,0)))</f>
        <v>Electrification</v>
      </c>
      <c r="K775" s="76" t="str">
        <f>IF(ISBLANK(INDEX('Policy Characteristics'!E:E,MATCH($C775,'Policy Characteristics'!$C:$C,0))),"",INDEX('Policy Characteristics'!E:E,MATCH($C775,'Policy Characteristics'!$C:$C,0)))</f>
        <v>indst shift to electricity</v>
      </c>
      <c r="L775" s="205">
        <f>IF(ISBLANK(INDEX('Policy Characteristics'!F:F,MATCH($C775,'Policy Characteristics'!$C:$C,0))),"",INDEX('Policy Characteristics'!F:F,MATCH($C775,'Policy Characteristics'!$C:$C,0)))</f>
        <v>0</v>
      </c>
      <c r="M775" s="205">
        <f>IF(ISBLANK(INDEX('Policy Characteristics'!G:G,MATCH($C775,'Policy Characteristics'!$C:$C,0))),"",INDEX('Policy Characteristics'!G:G,MATCH($C775,'Policy Characteristics'!$C:$C,0)))</f>
        <v>1</v>
      </c>
      <c r="N775" s="205">
        <f>IF(ISBLANK(INDEX('Policy Characteristics'!H:H,MATCH($C775,'Policy Characteristics'!$C:$C,0))),"",INDEX('Policy Characteristics'!H:H,MATCH($C775,'Policy Characteristics'!$C:$C,0)))</f>
        <v>0.01</v>
      </c>
      <c r="O775" s="76" t="str">
        <f>IF(ISBLANK(INDEX('Policy Characteristics'!I:I,MATCH($C775,'Policy Characteristics'!$C:$C,0))),"",INDEX('Policy Characteristics'!I:I,MATCH($C775,'Policy Characteristics'!$C:$C,0)))</f>
        <v>% of fuel shifted</v>
      </c>
      <c r="P775" s="76" t="str">
        <f>IF(ISBLANK(INDEX('Policy Characteristics'!J:J,MATCH($C775,'Policy Characteristics'!$C:$C,0))),"",INDEX('Policy Characteristics'!J:J,MATCH($C775,'Policy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775" s="76" t="str">
        <f>IF(ISBLANK(INDEX('Policy Characteristics'!K:K,MATCH($C775,'Policy Characteristics'!$C:$C,0))),"",INDEX('Policy Characteristics'!K:K,MATCH($C775,'Policy Characteristics'!$C:$C,0)))</f>
        <v>industry-ag-main.html#fuel-switching</v>
      </c>
      <c r="R775" s="76" t="str">
        <f>IF(ISBLANK(INDEX('Policy Characteristics'!L:L,MATCH($C775,'Policy Characteristics'!$C:$C,0))),"",INDEX('Policy Characteristics'!L:L,MATCH($C775,'Policy Characteristics'!$C:$C,0)))</f>
        <v>industry-elec-and-hydrogen.html</v>
      </c>
    </row>
    <row r="776" spans="1:18" x14ac:dyDescent="0.25">
      <c r="A776" s="76" t="str">
        <f>IF(ISBLANK(INDEX('Policy Characteristics'!A:A,MATCH($C776,'Policy Characteristics'!$C:$C,0))),"",INDEX('Policy Characteristics'!A:A,MATCH($C776,'Policy Characteristics'!$C:$C,0)))</f>
        <v>Industry</v>
      </c>
      <c r="B776" s="200" t="str">
        <f>IF(ISBLANK(INDEX('Policy Characteristics'!B:B,MATCH($C776,'Policy Characteristics'!$C:$C,0))),"",INDEX('Policy Characteristics'!B:B,MATCH($C776,'Policy Characteristics'!$C:$C,0)))</f>
        <v>Electrification</v>
      </c>
      <c r="C776" s="76" t="str">
        <f t="shared" si="28"/>
        <v>Fraction of Eligible Industrial Energy Use Shifted to Electricity</v>
      </c>
      <c r="D776" s="78" t="s">
        <v>1314</v>
      </c>
      <c r="E776" t="s">
        <v>1686</v>
      </c>
      <c r="F776" t="s">
        <v>1276</v>
      </c>
      <c r="G776" s="88" t="s">
        <v>1693</v>
      </c>
      <c r="H776" s="15">
        <v>1950</v>
      </c>
      <c r="I776" s="213" t="s">
        <v>43</v>
      </c>
      <c r="J776" s="202" t="str">
        <f>IF(ISBLANK(INDEX('Policy Characteristics'!D:D,MATCH($C776,'Policy Characteristics'!$C:$C,0))),"",INDEX('Policy Characteristics'!D:D,MATCH($C776,'Policy Characteristics'!$C:$C,0)))</f>
        <v>Electrification</v>
      </c>
      <c r="K776" s="76" t="str">
        <f>IF(ISBLANK(INDEX('Policy Characteristics'!E:E,MATCH($C776,'Policy Characteristics'!$C:$C,0))),"",INDEX('Policy Characteristics'!E:E,MATCH($C776,'Policy Characteristics'!$C:$C,0)))</f>
        <v>indst shift to electricity</v>
      </c>
      <c r="L776" s="205">
        <f>IF(ISBLANK(INDEX('Policy Characteristics'!F:F,MATCH($C776,'Policy Characteristics'!$C:$C,0))),"",INDEX('Policy Characteristics'!F:F,MATCH($C776,'Policy Characteristics'!$C:$C,0)))</f>
        <v>0</v>
      </c>
      <c r="M776" s="205">
        <f>IF(ISBLANK(INDEX('Policy Characteristics'!G:G,MATCH($C776,'Policy Characteristics'!$C:$C,0))),"",INDEX('Policy Characteristics'!G:G,MATCH($C776,'Policy Characteristics'!$C:$C,0)))</f>
        <v>1</v>
      </c>
      <c r="N776" s="205">
        <f>IF(ISBLANK(INDEX('Policy Characteristics'!H:H,MATCH($C776,'Policy Characteristics'!$C:$C,0))),"",INDEX('Policy Characteristics'!H:H,MATCH($C776,'Policy Characteristics'!$C:$C,0)))</f>
        <v>0.01</v>
      </c>
      <c r="O776" s="76" t="str">
        <f>IF(ISBLANK(INDEX('Policy Characteristics'!I:I,MATCH($C776,'Policy Characteristics'!$C:$C,0))),"",INDEX('Policy Characteristics'!I:I,MATCH($C776,'Policy Characteristics'!$C:$C,0)))</f>
        <v>% of fuel shifted</v>
      </c>
      <c r="P776" s="76" t="str">
        <f>IF(ISBLANK(INDEX('Policy Characteristics'!J:J,MATCH($C776,'Policy Characteristics'!$C:$C,0))),"",INDEX('Policy Characteristics'!J:J,MATCH($C776,'Policy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776" s="76" t="str">
        <f>IF(ISBLANK(INDEX('Policy Characteristics'!K:K,MATCH($C776,'Policy Characteristics'!$C:$C,0))),"",INDEX('Policy Characteristics'!K:K,MATCH($C776,'Policy Characteristics'!$C:$C,0)))</f>
        <v>industry-ag-main.html#fuel-switching</v>
      </c>
      <c r="R776" s="76" t="str">
        <f>IF(ISBLANK(INDEX('Policy Characteristics'!L:L,MATCH($C776,'Policy Characteristics'!$C:$C,0))),"",INDEX('Policy Characteristics'!L:L,MATCH($C776,'Policy Characteristics'!$C:$C,0)))</f>
        <v>industry-elec-and-hydrogen.html</v>
      </c>
    </row>
    <row r="777" spans="1:18" x14ac:dyDescent="0.25">
      <c r="A777" s="76" t="str">
        <f>IF(ISBLANK(INDEX('Policy Characteristics'!A:A,MATCH($C777,'Policy Characteristics'!$C:$C,0))),"",INDEX('Policy Characteristics'!A:A,MATCH($C777,'Policy Characteristics'!$C:$C,0)))</f>
        <v>Industry</v>
      </c>
      <c r="B777" s="200" t="str">
        <f>IF(ISBLANK(INDEX('Policy Characteristics'!B:B,MATCH($C777,'Policy Characteristics'!$C:$C,0))),"",INDEX('Policy Characteristics'!B:B,MATCH($C777,'Policy Characteristics'!$C:$C,0)))</f>
        <v>Electrification</v>
      </c>
      <c r="C777" s="76" t="str">
        <f t="shared" si="28"/>
        <v>Fraction of Eligible Industrial Energy Use Shifted to Electricity</v>
      </c>
      <c r="D777" s="78" t="s">
        <v>1314</v>
      </c>
      <c r="E777" t="s">
        <v>1687</v>
      </c>
      <c r="F777" t="s">
        <v>1276</v>
      </c>
      <c r="G777" s="88" t="s">
        <v>1694</v>
      </c>
      <c r="H777" s="15">
        <v>1951</v>
      </c>
      <c r="I777" s="213" t="s">
        <v>43</v>
      </c>
      <c r="J777" s="202" t="str">
        <f>IF(ISBLANK(INDEX('Policy Characteristics'!D:D,MATCH($C777,'Policy Characteristics'!$C:$C,0))),"",INDEX('Policy Characteristics'!D:D,MATCH($C777,'Policy Characteristics'!$C:$C,0)))</f>
        <v>Electrification</v>
      </c>
      <c r="K777" s="76" t="str">
        <f>IF(ISBLANK(INDEX('Policy Characteristics'!E:E,MATCH($C777,'Policy Characteristics'!$C:$C,0))),"",INDEX('Policy Characteristics'!E:E,MATCH($C777,'Policy Characteristics'!$C:$C,0)))</f>
        <v>indst shift to electricity</v>
      </c>
      <c r="L777" s="205">
        <f>IF(ISBLANK(INDEX('Policy Characteristics'!F:F,MATCH($C777,'Policy Characteristics'!$C:$C,0))),"",INDEX('Policy Characteristics'!F:F,MATCH($C777,'Policy Characteristics'!$C:$C,0)))</f>
        <v>0</v>
      </c>
      <c r="M777" s="205">
        <f>IF(ISBLANK(INDEX('Policy Characteristics'!G:G,MATCH($C777,'Policy Characteristics'!$C:$C,0))),"",INDEX('Policy Characteristics'!G:G,MATCH($C777,'Policy Characteristics'!$C:$C,0)))</f>
        <v>1</v>
      </c>
      <c r="N777" s="205">
        <f>IF(ISBLANK(INDEX('Policy Characteristics'!H:H,MATCH($C777,'Policy Characteristics'!$C:$C,0))),"",INDEX('Policy Characteristics'!H:H,MATCH($C777,'Policy Characteristics'!$C:$C,0)))</f>
        <v>0.01</v>
      </c>
      <c r="O777" s="76" t="str">
        <f>IF(ISBLANK(INDEX('Policy Characteristics'!I:I,MATCH($C777,'Policy Characteristics'!$C:$C,0))),"",INDEX('Policy Characteristics'!I:I,MATCH($C777,'Policy Characteristics'!$C:$C,0)))</f>
        <v>% of fuel shifted</v>
      </c>
      <c r="P777" s="76" t="str">
        <f>IF(ISBLANK(INDEX('Policy Characteristics'!J:J,MATCH($C777,'Policy Characteristics'!$C:$C,0))),"",INDEX('Policy Characteristics'!J:J,MATCH($C777,'Policy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777" s="76" t="str">
        <f>IF(ISBLANK(INDEX('Policy Characteristics'!K:K,MATCH($C777,'Policy Characteristics'!$C:$C,0))),"",INDEX('Policy Characteristics'!K:K,MATCH($C777,'Policy Characteristics'!$C:$C,0)))</f>
        <v>industry-ag-main.html#fuel-switching</v>
      </c>
      <c r="R777" s="76" t="str">
        <f>IF(ISBLANK(INDEX('Policy Characteristics'!L:L,MATCH($C777,'Policy Characteristics'!$C:$C,0))),"",INDEX('Policy Characteristics'!L:L,MATCH($C777,'Policy Characteristics'!$C:$C,0)))</f>
        <v>industry-elec-and-hydrogen.html</v>
      </c>
    </row>
    <row r="778" spans="1:18" x14ac:dyDescent="0.25">
      <c r="A778" s="76" t="str">
        <f>IF(ISBLANK(INDEX('Policy Characteristics'!A:A,MATCH($C778,'Policy Characteristics'!$C:$C,0))),"",INDEX('Policy Characteristics'!A:A,MATCH($C778,'Policy Characteristics'!$C:$C,0)))</f>
        <v>Industry</v>
      </c>
      <c r="B778" s="200" t="str">
        <f>IF(ISBLANK(INDEX('Policy Characteristics'!B:B,MATCH($C778,'Policy Characteristics'!$C:$C,0))),"",INDEX('Policy Characteristics'!B:B,MATCH($C778,'Policy Characteristics'!$C:$C,0)))</f>
        <v>Electrification</v>
      </c>
      <c r="C778" s="76" t="str">
        <f t="shared" si="28"/>
        <v>Fraction of Eligible Industrial Energy Use Shifted to Electricity</v>
      </c>
      <c r="D778" s="78" t="s">
        <v>1314</v>
      </c>
      <c r="E778" t="s">
        <v>1688</v>
      </c>
      <c r="F778" t="s">
        <v>1276</v>
      </c>
      <c r="G778" s="88" t="s">
        <v>1695</v>
      </c>
      <c r="H778" s="15">
        <v>1952</v>
      </c>
      <c r="I778" s="213" t="s">
        <v>43</v>
      </c>
      <c r="J778" s="202" t="str">
        <f>IF(ISBLANK(INDEX('Policy Characteristics'!D:D,MATCH($C778,'Policy Characteristics'!$C:$C,0))),"",INDEX('Policy Characteristics'!D:D,MATCH($C778,'Policy Characteristics'!$C:$C,0)))</f>
        <v>Electrification</v>
      </c>
      <c r="K778" s="76" t="str">
        <f>IF(ISBLANK(INDEX('Policy Characteristics'!E:E,MATCH($C778,'Policy Characteristics'!$C:$C,0))),"",INDEX('Policy Characteristics'!E:E,MATCH($C778,'Policy Characteristics'!$C:$C,0)))</f>
        <v>indst shift to electricity</v>
      </c>
      <c r="L778" s="205">
        <f>IF(ISBLANK(INDEX('Policy Characteristics'!F:F,MATCH($C778,'Policy Characteristics'!$C:$C,0))),"",INDEX('Policy Characteristics'!F:F,MATCH($C778,'Policy Characteristics'!$C:$C,0)))</f>
        <v>0</v>
      </c>
      <c r="M778" s="205">
        <f>IF(ISBLANK(INDEX('Policy Characteristics'!G:G,MATCH($C778,'Policy Characteristics'!$C:$C,0))),"",INDEX('Policy Characteristics'!G:G,MATCH($C778,'Policy Characteristics'!$C:$C,0)))</f>
        <v>1</v>
      </c>
      <c r="N778" s="205">
        <f>IF(ISBLANK(INDEX('Policy Characteristics'!H:H,MATCH($C778,'Policy Characteristics'!$C:$C,0))),"",INDEX('Policy Characteristics'!H:H,MATCH($C778,'Policy Characteristics'!$C:$C,0)))</f>
        <v>0.01</v>
      </c>
      <c r="O778" s="76" t="str">
        <f>IF(ISBLANK(INDEX('Policy Characteristics'!I:I,MATCH($C778,'Policy Characteristics'!$C:$C,0))),"",INDEX('Policy Characteristics'!I:I,MATCH($C778,'Policy Characteristics'!$C:$C,0)))</f>
        <v>% of fuel shifted</v>
      </c>
      <c r="P778" s="76" t="str">
        <f>IF(ISBLANK(INDEX('Policy Characteristics'!J:J,MATCH($C778,'Policy Characteristics'!$C:$C,0))),"",INDEX('Policy Characteristics'!J:J,MATCH($C778,'Policy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778" s="76" t="str">
        <f>IF(ISBLANK(INDEX('Policy Characteristics'!K:K,MATCH($C778,'Policy Characteristics'!$C:$C,0))),"",INDEX('Policy Characteristics'!K:K,MATCH($C778,'Policy Characteristics'!$C:$C,0)))</f>
        <v>industry-ag-main.html#fuel-switching</v>
      </c>
      <c r="R778" s="76" t="str">
        <f>IF(ISBLANK(INDEX('Policy Characteristics'!L:L,MATCH($C778,'Policy Characteristics'!$C:$C,0))),"",INDEX('Policy Characteristics'!L:L,MATCH($C778,'Policy Characteristics'!$C:$C,0)))</f>
        <v>industry-elec-and-hydrogen.html</v>
      </c>
    </row>
    <row r="779" spans="1:18" x14ac:dyDescent="0.25">
      <c r="A779" s="76" t="str">
        <f>IF(ISBLANK(INDEX('Policy Characteristics'!A:A,MATCH($C779,'Policy Characteristics'!$C:$C,0))),"",INDEX('Policy Characteristics'!A:A,MATCH($C779,'Policy Characteristics'!$C:$C,0)))</f>
        <v>Industry</v>
      </c>
      <c r="B779" s="200" t="str">
        <f>IF(ISBLANK(INDEX('Policy Characteristics'!B:B,MATCH($C779,'Policy Characteristics'!$C:$C,0))),"",INDEX('Policy Characteristics'!B:B,MATCH($C779,'Policy Characteristics'!$C:$C,0)))</f>
        <v>Electrification</v>
      </c>
      <c r="C779" s="76" t="str">
        <f t="shared" si="28"/>
        <v>Fraction of Eligible Industrial Energy Use Shifted to Electricity</v>
      </c>
      <c r="D779" s="78" t="s">
        <v>1314</v>
      </c>
      <c r="E779" t="s">
        <v>1824</v>
      </c>
      <c r="F779" t="s">
        <v>1276</v>
      </c>
      <c r="G779" s="88" t="s">
        <v>1824</v>
      </c>
      <c r="H779" s="15">
        <v>1953</v>
      </c>
      <c r="I779" s="213" t="s">
        <v>43</v>
      </c>
      <c r="J779" s="202" t="str">
        <f>IF(ISBLANK(INDEX('Policy Characteristics'!D:D,MATCH($C779,'Policy Characteristics'!$C:$C,0))),"",INDEX('Policy Characteristics'!D:D,MATCH($C779,'Policy Characteristics'!$C:$C,0)))</f>
        <v>Electrification</v>
      </c>
      <c r="K779" s="76" t="str">
        <f>IF(ISBLANK(INDEX('Policy Characteristics'!E:E,MATCH($C779,'Policy Characteristics'!$C:$C,0))),"",INDEX('Policy Characteristics'!E:E,MATCH($C779,'Policy Characteristics'!$C:$C,0)))</f>
        <v>indst shift to electricity</v>
      </c>
      <c r="L779" s="205">
        <f>IF(ISBLANK(INDEX('Policy Characteristics'!F:F,MATCH($C779,'Policy Characteristics'!$C:$C,0))),"",INDEX('Policy Characteristics'!F:F,MATCH($C779,'Policy Characteristics'!$C:$C,0)))</f>
        <v>0</v>
      </c>
      <c r="M779" s="205">
        <f>IF(ISBLANK(INDEX('Policy Characteristics'!G:G,MATCH($C779,'Policy Characteristics'!$C:$C,0))),"",INDEX('Policy Characteristics'!G:G,MATCH($C779,'Policy Characteristics'!$C:$C,0)))</f>
        <v>1</v>
      </c>
      <c r="N779" s="205">
        <f>IF(ISBLANK(INDEX('Policy Characteristics'!H:H,MATCH($C779,'Policy Characteristics'!$C:$C,0))),"",INDEX('Policy Characteristics'!H:H,MATCH($C779,'Policy Characteristics'!$C:$C,0)))</f>
        <v>0.01</v>
      </c>
      <c r="O779" s="76" t="str">
        <f>IF(ISBLANK(INDEX('Policy Characteristics'!I:I,MATCH($C779,'Policy Characteristics'!$C:$C,0))),"",INDEX('Policy Characteristics'!I:I,MATCH($C779,'Policy Characteristics'!$C:$C,0)))</f>
        <v>% of fuel shifted</v>
      </c>
      <c r="P779" s="76" t="str">
        <f>IF(ISBLANK(INDEX('Policy Characteristics'!J:J,MATCH($C779,'Policy Characteristics'!$C:$C,0))),"",INDEX('Policy Characteristics'!J:J,MATCH($C779,'Policy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779" s="76" t="str">
        <f>IF(ISBLANK(INDEX('Policy Characteristics'!K:K,MATCH($C779,'Policy Characteristics'!$C:$C,0))),"",INDEX('Policy Characteristics'!K:K,MATCH($C779,'Policy Characteristics'!$C:$C,0)))</f>
        <v>industry-ag-main.html#fuel-switching</v>
      </c>
      <c r="R779" s="76" t="str">
        <f>IF(ISBLANK(INDEX('Policy Characteristics'!L:L,MATCH($C779,'Policy Characteristics'!$C:$C,0))),"",INDEX('Policy Characteristics'!L:L,MATCH($C779,'Policy Characteristics'!$C:$C,0)))</f>
        <v>industry-elec-and-hydrogen.html</v>
      </c>
    </row>
    <row r="780" spans="1:18" x14ac:dyDescent="0.25">
      <c r="A780" s="76" t="str">
        <f>IF(ISBLANK(INDEX('Policy Characteristics'!A:A,MATCH($C780,'Policy Characteristics'!$C:$C,0))),"",INDEX('Policy Characteristics'!A:A,MATCH($C780,'Policy Characteristics'!$C:$C,0)))</f>
        <v>Industry</v>
      </c>
      <c r="B780" s="200" t="str">
        <f>IF(ISBLANK(INDEX('Policy Characteristics'!B:B,MATCH($C780,'Policy Characteristics'!$C:$C,0))),"",INDEX('Policy Characteristics'!B:B,MATCH($C780,'Policy Characteristics'!$C:$C,0)))</f>
        <v>Electrification</v>
      </c>
      <c r="C780" s="76" t="str">
        <f t="shared" si="28"/>
        <v>Fraction of Eligible Industrial Energy Use Shifted to Electricity</v>
      </c>
      <c r="D780" s="78" t="s">
        <v>1315</v>
      </c>
      <c r="E780" t="s">
        <v>1682</v>
      </c>
      <c r="F780" t="s">
        <v>1277</v>
      </c>
      <c r="G780" s="88" t="s">
        <v>1689</v>
      </c>
      <c r="H780" s="15">
        <v>1954</v>
      </c>
      <c r="I780" s="213" t="s">
        <v>43</v>
      </c>
      <c r="J780" s="202" t="str">
        <f>IF(ISBLANK(INDEX('Policy Characteristics'!D:D,MATCH($C780,'Policy Characteristics'!$C:$C,0))),"",INDEX('Policy Characteristics'!D:D,MATCH($C780,'Policy Characteristics'!$C:$C,0)))</f>
        <v>Electrification</v>
      </c>
      <c r="K780" s="76" t="str">
        <f>IF(ISBLANK(INDEX('Policy Characteristics'!E:E,MATCH($C780,'Policy Characteristics'!$C:$C,0))),"",INDEX('Policy Characteristics'!E:E,MATCH($C780,'Policy Characteristics'!$C:$C,0)))</f>
        <v>indst shift to electricity</v>
      </c>
      <c r="L780" s="205">
        <f>IF(ISBLANK(INDEX('Policy Characteristics'!F:F,MATCH($C780,'Policy Characteristics'!$C:$C,0))),"",INDEX('Policy Characteristics'!F:F,MATCH($C780,'Policy Characteristics'!$C:$C,0)))</f>
        <v>0</v>
      </c>
      <c r="M780" s="205">
        <f>IF(ISBLANK(INDEX('Policy Characteristics'!G:G,MATCH($C780,'Policy Characteristics'!$C:$C,0))),"",INDEX('Policy Characteristics'!G:G,MATCH($C780,'Policy Characteristics'!$C:$C,0)))</f>
        <v>1</v>
      </c>
      <c r="N780" s="205">
        <f>IF(ISBLANK(INDEX('Policy Characteristics'!H:H,MATCH($C780,'Policy Characteristics'!$C:$C,0))),"",INDEX('Policy Characteristics'!H:H,MATCH($C780,'Policy Characteristics'!$C:$C,0)))</f>
        <v>0.01</v>
      </c>
      <c r="O780" s="76" t="str">
        <f>IF(ISBLANK(INDEX('Policy Characteristics'!I:I,MATCH($C780,'Policy Characteristics'!$C:$C,0))),"",INDEX('Policy Characteristics'!I:I,MATCH($C780,'Policy Characteristics'!$C:$C,0)))</f>
        <v>% of fuel shifted</v>
      </c>
      <c r="P780" s="76" t="str">
        <f>IF(ISBLANK(INDEX('Policy Characteristics'!J:J,MATCH($C780,'Policy Characteristics'!$C:$C,0))),"",INDEX('Policy Characteristics'!J:J,MATCH($C780,'Policy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780" s="76" t="str">
        <f>IF(ISBLANK(INDEX('Policy Characteristics'!K:K,MATCH($C780,'Policy Characteristics'!$C:$C,0))),"",INDEX('Policy Characteristics'!K:K,MATCH($C780,'Policy Characteristics'!$C:$C,0)))</f>
        <v>industry-ag-main.html#fuel-switching</v>
      </c>
      <c r="R780" s="76" t="str">
        <f>IF(ISBLANK(INDEX('Policy Characteristics'!L:L,MATCH($C780,'Policy Characteristics'!$C:$C,0))),"",INDEX('Policy Characteristics'!L:L,MATCH($C780,'Policy Characteristics'!$C:$C,0)))</f>
        <v>industry-elec-and-hydrogen.html</v>
      </c>
    </row>
    <row r="781" spans="1:18" x14ac:dyDescent="0.25">
      <c r="A781" s="76" t="str">
        <f>IF(ISBLANK(INDEX('Policy Characteristics'!A:A,MATCH($C781,'Policy Characteristics'!$C:$C,0))),"",INDEX('Policy Characteristics'!A:A,MATCH($C781,'Policy Characteristics'!$C:$C,0)))</f>
        <v>Industry</v>
      </c>
      <c r="B781" s="200" t="str">
        <f>IF(ISBLANK(INDEX('Policy Characteristics'!B:B,MATCH($C781,'Policy Characteristics'!$C:$C,0))),"",INDEX('Policy Characteristics'!B:B,MATCH($C781,'Policy Characteristics'!$C:$C,0)))</f>
        <v>Electrification</v>
      </c>
      <c r="C781" s="76" t="str">
        <f t="shared" si="28"/>
        <v>Fraction of Eligible Industrial Energy Use Shifted to Electricity</v>
      </c>
      <c r="D781" s="78" t="s">
        <v>1315</v>
      </c>
      <c r="E781" t="s">
        <v>1683</v>
      </c>
      <c r="F781" t="s">
        <v>1277</v>
      </c>
      <c r="G781" s="88" t="s">
        <v>1690</v>
      </c>
      <c r="H781" s="15">
        <v>1955</v>
      </c>
      <c r="I781" s="213" t="s">
        <v>43</v>
      </c>
      <c r="J781" s="202" t="str">
        <f>IF(ISBLANK(INDEX('Policy Characteristics'!D:D,MATCH($C781,'Policy Characteristics'!$C:$C,0))),"",INDEX('Policy Characteristics'!D:D,MATCH($C781,'Policy Characteristics'!$C:$C,0)))</f>
        <v>Electrification</v>
      </c>
      <c r="K781" s="76" t="str">
        <f>IF(ISBLANK(INDEX('Policy Characteristics'!E:E,MATCH($C781,'Policy Characteristics'!$C:$C,0))),"",INDEX('Policy Characteristics'!E:E,MATCH($C781,'Policy Characteristics'!$C:$C,0)))</f>
        <v>indst shift to electricity</v>
      </c>
      <c r="L781" s="205">
        <f>IF(ISBLANK(INDEX('Policy Characteristics'!F:F,MATCH($C781,'Policy Characteristics'!$C:$C,0))),"",INDEX('Policy Characteristics'!F:F,MATCH($C781,'Policy Characteristics'!$C:$C,0)))</f>
        <v>0</v>
      </c>
      <c r="M781" s="205">
        <f>IF(ISBLANK(INDEX('Policy Characteristics'!G:G,MATCH($C781,'Policy Characteristics'!$C:$C,0))),"",INDEX('Policy Characteristics'!G:G,MATCH($C781,'Policy Characteristics'!$C:$C,0)))</f>
        <v>1</v>
      </c>
      <c r="N781" s="205">
        <f>IF(ISBLANK(INDEX('Policy Characteristics'!H:H,MATCH($C781,'Policy Characteristics'!$C:$C,0))),"",INDEX('Policy Characteristics'!H:H,MATCH($C781,'Policy Characteristics'!$C:$C,0)))</f>
        <v>0.01</v>
      </c>
      <c r="O781" s="76" t="str">
        <f>IF(ISBLANK(INDEX('Policy Characteristics'!I:I,MATCH($C781,'Policy Characteristics'!$C:$C,0))),"",INDEX('Policy Characteristics'!I:I,MATCH($C781,'Policy Characteristics'!$C:$C,0)))</f>
        <v>% of fuel shifted</v>
      </c>
      <c r="P781" s="76" t="str">
        <f>IF(ISBLANK(INDEX('Policy Characteristics'!J:J,MATCH($C781,'Policy Characteristics'!$C:$C,0))),"",INDEX('Policy Characteristics'!J:J,MATCH($C781,'Policy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781" s="76" t="str">
        <f>IF(ISBLANK(INDEX('Policy Characteristics'!K:K,MATCH($C781,'Policy Characteristics'!$C:$C,0))),"",INDEX('Policy Characteristics'!K:K,MATCH($C781,'Policy Characteristics'!$C:$C,0)))</f>
        <v>industry-ag-main.html#fuel-switching</v>
      </c>
      <c r="R781" s="76" t="str">
        <f>IF(ISBLANK(INDEX('Policy Characteristics'!L:L,MATCH($C781,'Policy Characteristics'!$C:$C,0))),"",INDEX('Policy Characteristics'!L:L,MATCH($C781,'Policy Characteristics'!$C:$C,0)))</f>
        <v>industry-elec-and-hydrogen.html</v>
      </c>
    </row>
    <row r="782" spans="1:18" x14ac:dyDescent="0.25">
      <c r="A782" s="76" t="str">
        <f>IF(ISBLANK(INDEX('Policy Characteristics'!A:A,MATCH($C782,'Policy Characteristics'!$C:$C,0))),"",INDEX('Policy Characteristics'!A:A,MATCH($C782,'Policy Characteristics'!$C:$C,0)))</f>
        <v>Industry</v>
      </c>
      <c r="B782" s="200" t="str">
        <f>IF(ISBLANK(INDEX('Policy Characteristics'!B:B,MATCH($C782,'Policy Characteristics'!$C:$C,0))),"",INDEX('Policy Characteristics'!B:B,MATCH($C782,'Policy Characteristics'!$C:$C,0)))</f>
        <v>Electrification</v>
      </c>
      <c r="C782" s="76" t="str">
        <f t="shared" si="28"/>
        <v>Fraction of Eligible Industrial Energy Use Shifted to Electricity</v>
      </c>
      <c r="D782" s="78" t="s">
        <v>1315</v>
      </c>
      <c r="E782" t="s">
        <v>1684</v>
      </c>
      <c r="F782" t="s">
        <v>1277</v>
      </c>
      <c r="G782" s="88" t="s">
        <v>1691</v>
      </c>
      <c r="H782" s="15">
        <v>1956</v>
      </c>
      <c r="I782" s="213" t="s">
        <v>43</v>
      </c>
      <c r="J782" s="202" t="str">
        <f>IF(ISBLANK(INDEX('Policy Characteristics'!D:D,MATCH($C782,'Policy Characteristics'!$C:$C,0))),"",INDEX('Policy Characteristics'!D:D,MATCH($C782,'Policy Characteristics'!$C:$C,0)))</f>
        <v>Electrification</v>
      </c>
      <c r="K782" s="76" t="str">
        <f>IF(ISBLANK(INDEX('Policy Characteristics'!E:E,MATCH($C782,'Policy Characteristics'!$C:$C,0))),"",INDEX('Policy Characteristics'!E:E,MATCH($C782,'Policy Characteristics'!$C:$C,0)))</f>
        <v>indst shift to electricity</v>
      </c>
      <c r="L782" s="205">
        <f>IF(ISBLANK(INDEX('Policy Characteristics'!F:F,MATCH($C782,'Policy Characteristics'!$C:$C,0))),"",INDEX('Policy Characteristics'!F:F,MATCH($C782,'Policy Characteristics'!$C:$C,0)))</f>
        <v>0</v>
      </c>
      <c r="M782" s="205">
        <f>IF(ISBLANK(INDEX('Policy Characteristics'!G:G,MATCH($C782,'Policy Characteristics'!$C:$C,0))),"",INDEX('Policy Characteristics'!G:G,MATCH($C782,'Policy Characteristics'!$C:$C,0)))</f>
        <v>1</v>
      </c>
      <c r="N782" s="205">
        <f>IF(ISBLANK(INDEX('Policy Characteristics'!H:H,MATCH($C782,'Policy Characteristics'!$C:$C,0))),"",INDEX('Policy Characteristics'!H:H,MATCH($C782,'Policy Characteristics'!$C:$C,0)))</f>
        <v>0.01</v>
      </c>
      <c r="O782" s="76" t="str">
        <f>IF(ISBLANK(INDEX('Policy Characteristics'!I:I,MATCH($C782,'Policy Characteristics'!$C:$C,0))),"",INDEX('Policy Characteristics'!I:I,MATCH($C782,'Policy Characteristics'!$C:$C,0)))</f>
        <v>% of fuel shifted</v>
      </c>
      <c r="P782" s="76" t="str">
        <f>IF(ISBLANK(INDEX('Policy Characteristics'!J:J,MATCH($C782,'Policy Characteristics'!$C:$C,0))),"",INDEX('Policy Characteristics'!J:J,MATCH($C782,'Policy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782" s="76" t="str">
        <f>IF(ISBLANK(INDEX('Policy Characteristics'!K:K,MATCH($C782,'Policy Characteristics'!$C:$C,0))),"",INDEX('Policy Characteristics'!K:K,MATCH($C782,'Policy Characteristics'!$C:$C,0)))</f>
        <v>industry-ag-main.html#fuel-switching</v>
      </c>
      <c r="R782" s="76" t="str">
        <f>IF(ISBLANK(INDEX('Policy Characteristics'!L:L,MATCH($C782,'Policy Characteristics'!$C:$C,0))),"",INDEX('Policy Characteristics'!L:L,MATCH($C782,'Policy Characteristics'!$C:$C,0)))</f>
        <v>industry-elec-and-hydrogen.html</v>
      </c>
    </row>
    <row r="783" spans="1:18" x14ac:dyDescent="0.25">
      <c r="A783" s="76" t="str">
        <f>IF(ISBLANK(INDEX('Policy Characteristics'!A:A,MATCH($C783,'Policy Characteristics'!$C:$C,0))),"",INDEX('Policy Characteristics'!A:A,MATCH($C783,'Policy Characteristics'!$C:$C,0)))</f>
        <v>Industry</v>
      </c>
      <c r="B783" s="200" t="str">
        <f>IF(ISBLANK(INDEX('Policy Characteristics'!B:B,MATCH($C783,'Policy Characteristics'!$C:$C,0))),"",INDEX('Policy Characteristics'!B:B,MATCH($C783,'Policy Characteristics'!$C:$C,0)))</f>
        <v>Electrification</v>
      </c>
      <c r="C783" s="76" t="str">
        <f t="shared" si="28"/>
        <v>Fraction of Eligible Industrial Energy Use Shifted to Electricity</v>
      </c>
      <c r="D783" s="78" t="s">
        <v>1315</v>
      </c>
      <c r="E783" t="s">
        <v>1685</v>
      </c>
      <c r="F783" t="s">
        <v>1277</v>
      </c>
      <c r="G783" s="88" t="s">
        <v>1692</v>
      </c>
      <c r="H783" s="15">
        <v>1957</v>
      </c>
      <c r="I783" s="213" t="s">
        <v>43</v>
      </c>
      <c r="J783" s="202" t="str">
        <f>IF(ISBLANK(INDEX('Policy Characteristics'!D:D,MATCH($C783,'Policy Characteristics'!$C:$C,0))),"",INDEX('Policy Characteristics'!D:D,MATCH($C783,'Policy Characteristics'!$C:$C,0)))</f>
        <v>Electrification</v>
      </c>
      <c r="K783" s="76" t="str">
        <f>IF(ISBLANK(INDEX('Policy Characteristics'!E:E,MATCH($C783,'Policy Characteristics'!$C:$C,0))),"",INDEX('Policy Characteristics'!E:E,MATCH($C783,'Policy Characteristics'!$C:$C,0)))</f>
        <v>indst shift to electricity</v>
      </c>
      <c r="L783" s="205">
        <f>IF(ISBLANK(INDEX('Policy Characteristics'!F:F,MATCH($C783,'Policy Characteristics'!$C:$C,0))),"",INDEX('Policy Characteristics'!F:F,MATCH($C783,'Policy Characteristics'!$C:$C,0)))</f>
        <v>0</v>
      </c>
      <c r="M783" s="205">
        <f>IF(ISBLANK(INDEX('Policy Characteristics'!G:G,MATCH($C783,'Policy Characteristics'!$C:$C,0))),"",INDEX('Policy Characteristics'!G:G,MATCH($C783,'Policy Characteristics'!$C:$C,0)))</f>
        <v>1</v>
      </c>
      <c r="N783" s="205">
        <f>IF(ISBLANK(INDEX('Policy Characteristics'!H:H,MATCH($C783,'Policy Characteristics'!$C:$C,0))),"",INDEX('Policy Characteristics'!H:H,MATCH($C783,'Policy Characteristics'!$C:$C,0)))</f>
        <v>0.01</v>
      </c>
      <c r="O783" s="76" t="str">
        <f>IF(ISBLANK(INDEX('Policy Characteristics'!I:I,MATCH($C783,'Policy Characteristics'!$C:$C,0))),"",INDEX('Policy Characteristics'!I:I,MATCH($C783,'Policy Characteristics'!$C:$C,0)))</f>
        <v>% of fuel shifted</v>
      </c>
      <c r="P783" s="76" t="str">
        <f>IF(ISBLANK(INDEX('Policy Characteristics'!J:J,MATCH($C783,'Policy Characteristics'!$C:$C,0))),"",INDEX('Policy Characteristics'!J:J,MATCH($C783,'Policy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783" s="76" t="str">
        <f>IF(ISBLANK(INDEX('Policy Characteristics'!K:K,MATCH($C783,'Policy Characteristics'!$C:$C,0))),"",INDEX('Policy Characteristics'!K:K,MATCH($C783,'Policy Characteristics'!$C:$C,0)))</f>
        <v>industry-ag-main.html#fuel-switching</v>
      </c>
      <c r="R783" s="76" t="str">
        <f>IF(ISBLANK(INDEX('Policy Characteristics'!L:L,MATCH($C783,'Policy Characteristics'!$C:$C,0))),"",INDEX('Policy Characteristics'!L:L,MATCH($C783,'Policy Characteristics'!$C:$C,0)))</f>
        <v>industry-elec-and-hydrogen.html</v>
      </c>
    </row>
    <row r="784" spans="1:18" x14ac:dyDescent="0.25">
      <c r="A784" s="76" t="str">
        <f>IF(ISBLANK(INDEX('Policy Characteristics'!A:A,MATCH($C784,'Policy Characteristics'!$C:$C,0))),"",INDEX('Policy Characteristics'!A:A,MATCH($C784,'Policy Characteristics'!$C:$C,0)))</f>
        <v>Industry</v>
      </c>
      <c r="B784" s="200" t="str">
        <f>IF(ISBLANK(INDEX('Policy Characteristics'!B:B,MATCH($C784,'Policy Characteristics'!$C:$C,0))),"",INDEX('Policy Characteristics'!B:B,MATCH($C784,'Policy Characteristics'!$C:$C,0)))</f>
        <v>Electrification</v>
      </c>
      <c r="C784" s="76" t="str">
        <f t="shared" si="28"/>
        <v>Fraction of Eligible Industrial Energy Use Shifted to Electricity</v>
      </c>
      <c r="D784" s="78" t="s">
        <v>1315</v>
      </c>
      <c r="E784" t="s">
        <v>1686</v>
      </c>
      <c r="F784" t="s">
        <v>1277</v>
      </c>
      <c r="G784" s="88" t="s">
        <v>1693</v>
      </c>
      <c r="H784" s="15">
        <v>1958</v>
      </c>
      <c r="I784" s="213" t="s">
        <v>43</v>
      </c>
      <c r="J784" s="202" t="str">
        <f>IF(ISBLANK(INDEX('Policy Characteristics'!D:D,MATCH($C784,'Policy Characteristics'!$C:$C,0))),"",INDEX('Policy Characteristics'!D:D,MATCH($C784,'Policy Characteristics'!$C:$C,0)))</f>
        <v>Electrification</v>
      </c>
      <c r="K784" s="76" t="str">
        <f>IF(ISBLANK(INDEX('Policy Characteristics'!E:E,MATCH($C784,'Policy Characteristics'!$C:$C,0))),"",INDEX('Policy Characteristics'!E:E,MATCH($C784,'Policy Characteristics'!$C:$C,0)))</f>
        <v>indst shift to electricity</v>
      </c>
      <c r="L784" s="205">
        <f>IF(ISBLANK(INDEX('Policy Characteristics'!F:F,MATCH($C784,'Policy Characteristics'!$C:$C,0))),"",INDEX('Policy Characteristics'!F:F,MATCH($C784,'Policy Characteristics'!$C:$C,0)))</f>
        <v>0</v>
      </c>
      <c r="M784" s="205">
        <f>IF(ISBLANK(INDEX('Policy Characteristics'!G:G,MATCH($C784,'Policy Characteristics'!$C:$C,0))),"",INDEX('Policy Characteristics'!G:G,MATCH($C784,'Policy Characteristics'!$C:$C,0)))</f>
        <v>1</v>
      </c>
      <c r="N784" s="205">
        <f>IF(ISBLANK(INDEX('Policy Characteristics'!H:H,MATCH($C784,'Policy Characteristics'!$C:$C,0))),"",INDEX('Policy Characteristics'!H:H,MATCH($C784,'Policy Characteristics'!$C:$C,0)))</f>
        <v>0.01</v>
      </c>
      <c r="O784" s="76" t="str">
        <f>IF(ISBLANK(INDEX('Policy Characteristics'!I:I,MATCH($C784,'Policy Characteristics'!$C:$C,0))),"",INDEX('Policy Characteristics'!I:I,MATCH($C784,'Policy Characteristics'!$C:$C,0)))</f>
        <v>% of fuel shifted</v>
      </c>
      <c r="P784" s="76" t="str">
        <f>IF(ISBLANK(INDEX('Policy Characteristics'!J:J,MATCH($C784,'Policy Characteristics'!$C:$C,0))),"",INDEX('Policy Characteristics'!J:J,MATCH($C784,'Policy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784" s="76" t="str">
        <f>IF(ISBLANK(INDEX('Policy Characteristics'!K:K,MATCH($C784,'Policy Characteristics'!$C:$C,0))),"",INDEX('Policy Characteristics'!K:K,MATCH($C784,'Policy Characteristics'!$C:$C,0)))</f>
        <v>industry-ag-main.html#fuel-switching</v>
      </c>
      <c r="R784" s="76" t="str">
        <f>IF(ISBLANK(INDEX('Policy Characteristics'!L:L,MATCH($C784,'Policy Characteristics'!$C:$C,0))),"",INDEX('Policy Characteristics'!L:L,MATCH($C784,'Policy Characteristics'!$C:$C,0)))</f>
        <v>industry-elec-and-hydrogen.html</v>
      </c>
    </row>
    <row r="785" spans="1:18" x14ac:dyDescent="0.25">
      <c r="A785" s="76" t="str">
        <f>IF(ISBLANK(INDEX('Policy Characteristics'!A:A,MATCH($C785,'Policy Characteristics'!$C:$C,0))),"",INDEX('Policy Characteristics'!A:A,MATCH($C785,'Policy Characteristics'!$C:$C,0)))</f>
        <v>Industry</v>
      </c>
      <c r="B785" s="200" t="str">
        <f>IF(ISBLANK(INDEX('Policy Characteristics'!B:B,MATCH($C785,'Policy Characteristics'!$C:$C,0))),"",INDEX('Policy Characteristics'!B:B,MATCH($C785,'Policy Characteristics'!$C:$C,0)))</f>
        <v>Electrification</v>
      </c>
      <c r="C785" s="76" t="str">
        <f t="shared" si="28"/>
        <v>Fraction of Eligible Industrial Energy Use Shifted to Electricity</v>
      </c>
      <c r="D785" s="78" t="s">
        <v>1315</v>
      </c>
      <c r="E785" t="s">
        <v>1687</v>
      </c>
      <c r="F785" t="s">
        <v>1277</v>
      </c>
      <c r="G785" s="88" t="s">
        <v>1694</v>
      </c>
      <c r="H785" s="15">
        <v>1959</v>
      </c>
      <c r="I785" s="213" t="s">
        <v>43</v>
      </c>
      <c r="J785" s="202" t="str">
        <f>IF(ISBLANK(INDEX('Policy Characteristics'!D:D,MATCH($C785,'Policy Characteristics'!$C:$C,0))),"",INDEX('Policy Characteristics'!D:D,MATCH($C785,'Policy Characteristics'!$C:$C,0)))</f>
        <v>Electrification</v>
      </c>
      <c r="K785" s="76" t="str">
        <f>IF(ISBLANK(INDEX('Policy Characteristics'!E:E,MATCH($C785,'Policy Characteristics'!$C:$C,0))),"",INDEX('Policy Characteristics'!E:E,MATCH($C785,'Policy Characteristics'!$C:$C,0)))</f>
        <v>indst shift to electricity</v>
      </c>
      <c r="L785" s="205">
        <f>IF(ISBLANK(INDEX('Policy Characteristics'!F:F,MATCH($C785,'Policy Characteristics'!$C:$C,0))),"",INDEX('Policy Characteristics'!F:F,MATCH($C785,'Policy Characteristics'!$C:$C,0)))</f>
        <v>0</v>
      </c>
      <c r="M785" s="205">
        <f>IF(ISBLANK(INDEX('Policy Characteristics'!G:G,MATCH($C785,'Policy Characteristics'!$C:$C,0))),"",INDEX('Policy Characteristics'!G:G,MATCH($C785,'Policy Characteristics'!$C:$C,0)))</f>
        <v>1</v>
      </c>
      <c r="N785" s="205">
        <f>IF(ISBLANK(INDEX('Policy Characteristics'!H:H,MATCH($C785,'Policy Characteristics'!$C:$C,0))),"",INDEX('Policy Characteristics'!H:H,MATCH($C785,'Policy Characteristics'!$C:$C,0)))</f>
        <v>0.01</v>
      </c>
      <c r="O785" s="76" t="str">
        <f>IF(ISBLANK(INDEX('Policy Characteristics'!I:I,MATCH($C785,'Policy Characteristics'!$C:$C,0))),"",INDEX('Policy Characteristics'!I:I,MATCH($C785,'Policy Characteristics'!$C:$C,0)))</f>
        <v>% of fuel shifted</v>
      </c>
      <c r="P785" s="76" t="str">
        <f>IF(ISBLANK(INDEX('Policy Characteristics'!J:J,MATCH($C785,'Policy Characteristics'!$C:$C,0))),"",INDEX('Policy Characteristics'!J:J,MATCH($C785,'Policy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785" s="76" t="str">
        <f>IF(ISBLANK(INDEX('Policy Characteristics'!K:K,MATCH($C785,'Policy Characteristics'!$C:$C,0))),"",INDEX('Policy Characteristics'!K:K,MATCH($C785,'Policy Characteristics'!$C:$C,0)))</f>
        <v>industry-ag-main.html#fuel-switching</v>
      </c>
      <c r="R785" s="76" t="str">
        <f>IF(ISBLANK(INDEX('Policy Characteristics'!L:L,MATCH($C785,'Policy Characteristics'!$C:$C,0))),"",INDEX('Policy Characteristics'!L:L,MATCH($C785,'Policy Characteristics'!$C:$C,0)))</f>
        <v>industry-elec-and-hydrogen.html</v>
      </c>
    </row>
    <row r="786" spans="1:18" x14ac:dyDescent="0.25">
      <c r="A786" s="76" t="str">
        <f>IF(ISBLANK(INDEX('Policy Characteristics'!A:A,MATCH($C786,'Policy Characteristics'!$C:$C,0))),"",INDEX('Policy Characteristics'!A:A,MATCH($C786,'Policy Characteristics'!$C:$C,0)))</f>
        <v>Industry</v>
      </c>
      <c r="B786" s="200" t="str">
        <f>IF(ISBLANK(INDEX('Policy Characteristics'!B:B,MATCH($C786,'Policy Characteristics'!$C:$C,0))),"",INDEX('Policy Characteristics'!B:B,MATCH($C786,'Policy Characteristics'!$C:$C,0)))</f>
        <v>Electrification</v>
      </c>
      <c r="C786" s="76" t="str">
        <f t="shared" si="28"/>
        <v>Fraction of Eligible Industrial Energy Use Shifted to Electricity</v>
      </c>
      <c r="D786" s="78" t="s">
        <v>1315</v>
      </c>
      <c r="E786" t="s">
        <v>1688</v>
      </c>
      <c r="F786" t="s">
        <v>1277</v>
      </c>
      <c r="G786" s="88" t="s">
        <v>1695</v>
      </c>
      <c r="H786" s="15">
        <v>1960</v>
      </c>
      <c r="I786" s="213" t="s">
        <v>43</v>
      </c>
      <c r="J786" s="202" t="str">
        <f>IF(ISBLANK(INDEX('Policy Characteristics'!D:D,MATCH($C786,'Policy Characteristics'!$C:$C,0))),"",INDEX('Policy Characteristics'!D:D,MATCH($C786,'Policy Characteristics'!$C:$C,0)))</f>
        <v>Electrification</v>
      </c>
      <c r="K786" s="76" t="str">
        <f>IF(ISBLANK(INDEX('Policy Characteristics'!E:E,MATCH($C786,'Policy Characteristics'!$C:$C,0))),"",INDEX('Policy Characteristics'!E:E,MATCH($C786,'Policy Characteristics'!$C:$C,0)))</f>
        <v>indst shift to electricity</v>
      </c>
      <c r="L786" s="205">
        <f>IF(ISBLANK(INDEX('Policy Characteristics'!F:F,MATCH($C786,'Policy Characteristics'!$C:$C,0))),"",INDEX('Policy Characteristics'!F:F,MATCH($C786,'Policy Characteristics'!$C:$C,0)))</f>
        <v>0</v>
      </c>
      <c r="M786" s="205">
        <f>IF(ISBLANK(INDEX('Policy Characteristics'!G:G,MATCH($C786,'Policy Characteristics'!$C:$C,0))),"",INDEX('Policy Characteristics'!G:G,MATCH($C786,'Policy Characteristics'!$C:$C,0)))</f>
        <v>1</v>
      </c>
      <c r="N786" s="205">
        <f>IF(ISBLANK(INDEX('Policy Characteristics'!H:H,MATCH($C786,'Policy Characteristics'!$C:$C,0))),"",INDEX('Policy Characteristics'!H:H,MATCH($C786,'Policy Characteristics'!$C:$C,0)))</f>
        <v>0.01</v>
      </c>
      <c r="O786" s="76" t="str">
        <f>IF(ISBLANK(INDEX('Policy Characteristics'!I:I,MATCH($C786,'Policy Characteristics'!$C:$C,0))),"",INDEX('Policy Characteristics'!I:I,MATCH($C786,'Policy Characteristics'!$C:$C,0)))</f>
        <v>% of fuel shifted</v>
      </c>
      <c r="P786" s="76" t="str">
        <f>IF(ISBLANK(INDEX('Policy Characteristics'!J:J,MATCH($C786,'Policy Characteristics'!$C:$C,0))),"",INDEX('Policy Characteristics'!J:J,MATCH($C786,'Policy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786" s="76" t="str">
        <f>IF(ISBLANK(INDEX('Policy Characteristics'!K:K,MATCH($C786,'Policy Characteristics'!$C:$C,0))),"",INDEX('Policy Characteristics'!K:K,MATCH($C786,'Policy Characteristics'!$C:$C,0)))</f>
        <v>industry-ag-main.html#fuel-switching</v>
      </c>
      <c r="R786" s="76" t="str">
        <f>IF(ISBLANK(INDEX('Policy Characteristics'!L:L,MATCH($C786,'Policy Characteristics'!$C:$C,0))),"",INDEX('Policy Characteristics'!L:L,MATCH($C786,'Policy Characteristics'!$C:$C,0)))</f>
        <v>industry-elec-and-hydrogen.html</v>
      </c>
    </row>
    <row r="787" spans="1:18" x14ac:dyDescent="0.25">
      <c r="A787" s="76" t="str">
        <f>IF(ISBLANK(INDEX('Policy Characteristics'!A:A,MATCH($C787,'Policy Characteristics'!$C:$C,0))),"",INDEX('Policy Characteristics'!A:A,MATCH($C787,'Policy Characteristics'!$C:$C,0)))</f>
        <v>Industry</v>
      </c>
      <c r="B787" s="200" t="str">
        <f>IF(ISBLANK(INDEX('Policy Characteristics'!B:B,MATCH($C787,'Policy Characteristics'!$C:$C,0))),"",INDEX('Policy Characteristics'!B:B,MATCH($C787,'Policy Characteristics'!$C:$C,0)))</f>
        <v>Electrification</v>
      </c>
      <c r="C787" s="76" t="str">
        <f t="shared" si="28"/>
        <v>Fraction of Eligible Industrial Energy Use Shifted to Electricity</v>
      </c>
      <c r="D787" s="78" t="s">
        <v>1315</v>
      </c>
      <c r="E787" t="s">
        <v>1824</v>
      </c>
      <c r="F787" t="s">
        <v>1277</v>
      </c>
      <c r="G787" s="88" t="s">
        <v>1824</v>
      </c>
      <c r="H787" s="15">
        <v>1961</v>
      </c>
      <c r="I787" s="213" t="s">
        <v>43</v>
      </c>
      <c r="J787" s="202" t="str">
        <f>IF(ISBLANK(INDEX('Policy Characteristics'!D:D,MATCH($C787,'Policy Characteristics'!$C:$C,0))),"",INDEX('Policy Characteristics'!D:D,MATCH($C787,'Policy Characteristics'!$C:$C,0)))</f>
        <v>Electrification</v>
      </c>
      <c r="K787" s="76" t="str">
        <f>IF(ISBLANK(INDEX('Policy Characteristics'!E:E,MATCH($C787,'Policy Characteristics'!$C:$C,0))),"",INDEX('Policy Characteristics'!E:E,MATCH($C787,'Policy Characteristics'!$C:$C,0)))</f>
        <v>indst shift to electricity</v>
      </c>
      <c r="L787" s="205">
        <f>IF(ISBLANK(INDEX('Policy Characteristics'!F:F,MATCH($C787,'Policy Characteristics'!$C:$C,0))),"",INDEX('Policy Characteristics'!F:F,MATCH($C787,'Policy Characteristics'!$C:$C,0)))</f>
        <v>0</v>
      </c>
      <c r="M787" s="205">
        <f>IF(ISBLANK(INDEX('Policy Characteristics'!G:G,MATCH($C787,'Policy Characteristics'!$C:$C,0))),"",INDEX('Policy Characteristics'!G:G,MATCH($C787,'Policy Characteristics'!$C:$C,0)))</f>
        <v>1</v>
      </c>
      <c r="N787" s="205">
        <f>IF(ISBLANK(INDEX('Policy Characteristics'!H:H,MATCH($C787,'Policy Characteristics'!$C:$C,0))),"",INDEX('Policy Characteristics'!H:H,MATCH($C787,'Policy Characteristics'!$C:$C,0)))</f>
        <v>0.01</v>
      </c>
      <c r="O787" s="76" t="str">
        <f>IF(ISBLANK(INDEX('Policy Characteristics'!I:I,MATCH($C787,'Policy Characteristics'!$C:$C,0))),"",INDEX('Policy Characteristics'!I:I,MATCH($C787,'Policy Characteristics'!$C:$C,0)))</f>
        <v>% of fuel shifted</v>
      </c>
      <c r="P787" s="76" t="str">
        <f>IF(ISBLANK(INDEX('Policy Characteristics'!J:J,MATCH($C787,'Policy Characteristics'!$C:$C,0))),"",INDEX('Policy Characteristics'!J:J,MATCH($C787,'Policy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787" s="76" t="str">
        <f>IF(ISBLANK(INDEX('Policy Characteristics'!K:K,MATCH($C787,'Policy Characteristics'!$C:$C,0))),"",INDEX('Policy Characteristics'!K:K,MATCH($C787,'Policy Characteristics'!$C:$C,0)))</f>
        <v>industry-ag-main.html#fuel-switching</v>
      </c>
      <c r="R787" s="76" t="str">
        <f>IF(ISBLANK(INDEX('Policy Characteristics'!L:L,MATCH($C787,'Policy Characteristics'!$C:$C,0))),"",INDEX('Policy Characteristics'!L:L,MATCH($C787,'Policy Characteristics'!$C:$C,0)))</f>
        <v>industry-elec-and-hydrogen.html</v>
      </c>
    </row>
    <row r="788" spans="1:18" x14ac:dyDescent="0.25">
      <c r="A788" s="76" t="str">
        <f>IF(ISBLANK(INDEX('Policy Characteristics'!A:A,MATCH($C788,'Policy Characteristics'!$C:$C,0))),"",INDEX('Policy Characteristics'!A:A,MATCH($C788,'Policy Characteristics'!$C:$C,0)))</f>
        <v>Industry</v>
      </c>
      <c r="B788" s="200" t="str">
        <f>IF(ISBLANK(INDEX('Policy Characteristics'!B:B,MATCH($C788,'Policy Characteristics'!$C:$C,0))),"",INDEX('Policy Characteristics'!B:B,MATCH($C788,'Policy Characteristics'!$C:$C,0)))</f>
        <v>Electrification</v>
      </c>
      <c r="C788" s="76" t="str">
        <f t="shared" si="28"/>
        <v>Fraction of Eligible Industrial Energy Use Shifted to Electricity</v>
      </c>
      <c r="D788" s="78" t="s">
        <v>1316</v>
      </c>
      <c r="E788" t="s">
        <v>1682</v>
      </c>
      <c r="F788" t="s">
        <v>1278</v>
      </c>
      <c r="G788" s="88" t="s">
        <v>1689</v>
      </c>
      <c r="H788" s="15">
        <v>1962</v>
      </c>
      <c r="I788" s="213" t="s">
        <v>43</v>
      </c>
      <c r="J788" s="202" t="str">
        <f>IF(ISBLANK(INDEX('Policy Characteristics'!D:D,MATCH($C788,'Policy Characteristics'!$C:$C,0))),"",INDEX('Policy Characteristics'!D:D,MATCH($C788,'Policy Characteristics'!$C:$C,0)))</f>
        <v>Electrification</v>
      </c>
      <c r="K788" s="76" t="str">
        <f>IF(ISBLANK(INDEX('Policy Characteristics'!E:E,MATCH($C788,'Policy Characteristics'!$C:$C,0))),"",INDEX('Policy Characteristics'!E:E,MATCH($C788,'Policy Characteristics'!$C:$C,0)))</f>
        <v>indst shift to electricity</v>
      </c>
      <c r="L788" s="205">
        <f>IF(ISBLANK(INDEX('Policy Characteristics'!F:F,MATCH($C788,'Policy Characteristics'!$C:$C,0))),"",INDEX('Policy Characteristics'!F:F,MATCH($C788,'Policy Characteristics'!$C:$C,0)))</f>
        <v>0</v>
      </c>
      <c r="M788" s="205">
        <f>IF(ISBLANK(INDEX('Policy Characteristics'!G:G,MATCH($C788,'Policy Characteristics'!$C:$C,0))),"",INDEX('Policy Characteristics'!G:G,MATCH($C788,'Policy Characteristics'!$C:$C,0)))</f>
        <v>1</v>
      </c>
      <c r="N788" s="205">
        <f>IF(ISBLANK(INDEX('Policy Characteristics'!H:H,MATCH($C788,'Policy Characteristics'!$C:$C,0))),"",INDEX('Policy Characteristics'!H:H,MATCH($C788,'Policy Characteristics'!$C:$C,0)))</f>
        <v>0.01</v>
      </c>
      <c r="O788" s="76" t="str">
        <f>IF(ISBLANK(INDEX('Policy Characteristics'!I:I,MATCH($C788,'Policy Characteristics'!$C:$C,0))),"",INDEX('Policy Characteristics'!I:I,MATCH($C788,'Policy Characteristics'!$C:$C,0)))</f>
        <v>% of fuel shifted</v>
      </c>
      <c r="P788" s="76" t="str">
        <f>IF(ISBLANK(INDEX('Policy Characteristics'!J:J,MATCH($C788,'Policy Characteristics'!$C:$C,0))),"",INDEX('Policy Characteristics'!J:J,MATCH($C788,'Policy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788" s="76" t="str">
        <f>IF(ISBLANK(INDEX('Policy Characteristics'!K:K,MATCH($C788,'Policy Characteristics'!$C:$C,0))),"",INDEX('Policy Characteristics'!K:K,MATCH($C788,'Policy Characteristics'!$C:$C,0)))</f>
        <v>industry-ag-main.html#fuel-switching</v>
      </c>
      <c r="R788" s="76" t="str">
        <f>IF(ISBLANK(INDEX('Policy Characteristics'!L:L,MATCH($C788,'Policy Characteristics'!$C:$C,0))),"",INDEX('Policy Characteristics'!L:L,MATCH($C788,'Policy Characteristics'!$C:$C,0)))</f>
        <v>industry-elec-and-hydrogen.html</v>
      </c>
    </row>
    <row r="789" spans="1:18" x14ac:dyDescent="0.25">
      <c r="A789" s="76" t="str">
        <f>IF(ISBLANK(INDEX('Policy Characteristics'!A:A,MATCH($C789,'Policy Characteristics'!$C:$C,0))),"",INDEX('Policy Characteristics'!A:A,MATCH($C789,'Policy Characteristics'!$C:$C,0)))</f>
        <v>Industry</v>
      </c>
      <c r="B789" s="200" t="str">
        <f>IF(ISBLANK(INDEX('Policy Characteristics'!B:B,MATCH($C789,'Policy Characteristics'!$C:$C,0))),"",INDEX('Policy Characteristics'!B:B,MATCH($C789,'Policy Characteristics'!$C:$C,0)))</f>
        <v>Electrification</v>
      </c>
      <c r="C789" s="76" t="str">
        <f t="shared" ref="C789:C852" si="29">C$660</f>
        <v>Fraction of Eligible Industrial Energy Use Shifted to Electricity</v>
      </c>
      <c r="D789" s="78" t="s">
        <v>1316</v>
      </c>
      <c r="E789" t="s">
        <v>1683</v>
      </c>
      <c r="F789" t="s">
        <v>1278</v>
      </c>
      <c r="G789" s="88" t="s">
        <v>1690</v>
      </c>
      <c r="H789" s="15">
        <v>1963</v>
      </c>
      <c r="I789" s="213" t="s">
        <v>43</v>
      </c>
      <c r="J789" s="202" t="str">
        <f>IF(ISBLANK(INDEX('Policy Characteristics'!D:D,MATCH($C789,'Policy Characteristics'!$C:$C,0))),"",INDEX('Policy Characteristics'!D:D,MATCH($C789,'Policy Characteristics'!$C:$C,0)))</f>
        <v>Electrification</v>
      </c>
      <c r="K789" s="76" t="str">
        <f>IF(ISBLANK(INDEX('Policy Characteristics'!E:E,MATCH($C789,'Policy Characteristics'!$C:$C,0))),"",INDEX('Policy Characteristics'!E:E,MATCH($C789,'Policy Characteristics'!$C:$C,0)))</f>
        <v>indst shift to electricity</v>
      </c>
      <c r="L789" s="205">
        <f>IF(ISBLANK(INDEX('Policy Characteristics'!F:F,MATCH($C789,'Policy Characteristics'!$C:$C,0))),"",INDEX('Policy Characteristics'!F:F,MATCH($C789,'Policy Characteristics'!$C:$C,0)))</f>
        <v>0</v>
      </c>
      <c r="M789" s="205">
        <f>IF(ISBLANK(INDEX('Policy Characteristics'!G:G,MATCH($C789,'Policy Characteristics'!$C:$C,0))),"",INDEX('Policy Characteristics'!G:G,MATCH($C789,'Policy Characteristics'!$C:$C,0)))</f>
        <v>1</v>
      </c>
      <c r="N789" s="205">
        <f>IF(ISBLANK(INDEX('Policy Characteristics'!H:H,MATCH($C789,'Policy Characteristics'!$C:$C,0))),"",INDEX('Policy Characteristics'!H:H,MATCH($C789,'Policy Characteristics'!$C:$C,0)))</f>
        <v>0.01</v>
      </c>
      <c r="O789" s="76" t="str">
        <f>IF(ISBLANK(INDEX('Policy Characteristics'!I:I,MATCH($C789,'Policy Characteristics'!$C:$C,0))),"",INDEX('Policy Characteristics'!I:I,MATCH($C789,'Policy Characteristics'!$C:$C,0)))</f>
        <v>% of fuel shifted</v>
      </c>
      <c r="P789" s="76" t="str">
        <f>IF(ISBLANK(INDEX('Policy Characteristics'!J:J,MATCH($C789,'Policy Characteristics'!$C:$C,0))),"",INDEX('Policy Characteristics'!J:J,MATCH($C789,'Policy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789" s="76" t="str">
        <f>IF(ISBLANK(INDEX('Policy Characteristics'!K:K,MATCH($C789,'Policy Characteristics'!$C:$C,0))),"",INDEX('Policy Characteristics'!K:K,MATCH($C789,'Policy Characteristics'!$C:$C,0)))</f>
        <v>industry-ag-main.html#fuel-switching</v>
      </c>
      <c r="R789" s="76" t="str">
        <f>IF(ISBLANK(INDEX('Policy Characteristics'!L:L,MATCH($C789,'Policy Characteristics'!$C:$C,0))),"",INDEX('Policy Characteristics'!L:L,MATCH($C789,'Policy Characteristics'!$C:$C,0)))</f>
        <v>industry-elec-and-hydrogen.html</v>
      </c>
    </row>
    <row r="790" spans="1:18" x14ac:dyDescent="0.25">
      <c r="A790" s="76" t="str">
        <f>IF(ISBLANK(INDEX('Policy Characteristics'!A:A,MATCH($C790,'Policy Characteristics'!$C:$C,0))),"",INDEX('Policy Characteristics'!A:A,MATCH($C790,'Policy Characteristics'!$C:$C,0)))</f>
        <v>Industry</v>
      </c>
      <c r="B790" s="200" t="str">
        <f>IF(ISBLANK(INDEX('Policy Characteristics'!B:B,MATCH($C790,'Policy Characteristics'!$C:$C,0))),"",INDEX('Policy Characteristics'!B:B,MATCH($C790,'Policy Characteristics'!$C:$C,0)))</f>
        <v>Electrification</v>
      </c>
      <c r="C790" s="76" t="str">
        <f t="shared" si="29"/>
        <v>Fraction of Eligible Industrial Energy Use Shifted to Electricity</v>
      </c>
      <c r="D790" s="78" t="s">
        <v>1316</v>
      </c>
      <c r="E790" t="s">
        <v>1684</v>
      </c>
      <c r="F790" t="s">
        <v>1278</v>
      </c>
      <c r="G790" s="88" t="s">
        <v>1691</v>
      </c>
      <c r="H790" s="15">
        <v>1964</v>
      </c>
      <c r="I790" s="213" t="s">
        <v>43</v>
      </c>
      <c r="J790" s="202" t="str">
        <f>IF(ISBLANK(INDEX('Policy Characteristics'!D:D,MATCH($C790,'Policy Characteristics'!$C:$C,0))),"",INDEX('Policy Characteristics'!D:D,MATCH($C790,'Policy Characteristics'!$C:$C,0)))</f>
        <v>Electrification</v>
      </c>
      <c r="K790" s="76" t="str">
        <f>IF(ISBLANK(INDEX('Policy Characteristics'!E:E,MATCH($C790,'Policy Characteristics'!$C:$C,0))),"",INDEX('Policy Characteristics'!E:E,MATCH($C790,'Policy Characteristics'!$C:$C,0)))</f>
        <v>indst shift to electricity</v>
      </c>
      <c r="L790" s="205">
        <f>IF(ISBLANK(INDEX('Policy Characteristics'!F:F,MATCH($C790,'Policy Characteristics'!$C:$C,0))),"",INDEX('Policy Characteristics'!F:F,MATCH($C790,'Policy Characteristics'!$C:$C,0)))</f>
        <v>0</v>
      </c>
      <c r="M790" s="205">
        <f>IF(ISBLANK(INDEX('Policy Characteristics'!G:G,MATCH($C790,'Policy Characteristics'!$C:$C,0))),"",INDEX('Policy Characteristics'!G:G,MATCH($C790,'Policy Characteristics'!$C:$C,0)))</f>
        <v>1</v>
      </c>
      <c r="N790" s="205">
        <f>IF(ISBLANK(INDEX('Policy Characteristics'!H:H,MATCH($C790,'Policy Characteristics'!$C:$C,0))),"",INDEX('Policy Characteristics'!H:H,MATCH($C790,'Policy Characteristics'!$C:$C,0)))</f>
        <v>0.01</v>
      </c>
      <c r="O790" s="76" t="str">
        <f>IF(ISBLANK(INDEX('Policy Characteristics'!I:I,MATCH($C790,'Policy Characteristics'!$C:$C,0))),"",INDEX('Policy Characteristics'!I:I,MATCH($C790,'Policy Characteristics'!$C:$C,0)))</f>
        <v>% of fuel shifted</v>
      </c>
      <c r="P790" s="76" t="str">
        <f>IF(ISBLANK(INDEX('Policy Characteristics'!J:J,MATCH($C790,'Policy Characteristics'!$C:$C,0))),"",INDEX('Policy Characteristics'!J:J,MATCH($C790,'Policy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790" s="76" t="str">
        <f>IF(ISBLANK(INDEX('Policy Characteristics'!K:K,MATCH($C790,'Policy Characteristics'!$C:$C,0))),"",INDEX('Policy Characteristics'!K:K,MATCH($C790,'Policy Characteristics'!$C:$C,0)))</f>
        <v>industry-ag-main.html#fuel-switching</v>
      </c>
      <c r="R790" s="76" t="str">
        <f>IF(ISBLANK(INDEX('Policy Characteristics'!L:L,MATCH($C790,'Policy Characteristics'!$C:$C,0))),"",INDEX('Policy Characteristics'!L:L,MATCH($C790,'Policy Characteristics'!$C:$C,0)))</f>
        <v>industry-elec-and-hydrogen.html</v>
      </c>
    </row>
    <row r="791" spans="1:18" x14ac:dyDescent="0.25">
      <c r="A791" s="76" t="str">
        <f>IF(ISBLANK(INDEX('Policy Characteristics'!A:A,MATCH($C791,'Policy Characteristics'!$C:$C,0))),"",INDEX('Policy Characteristics'!A:A,MATCH($C791,'Policy Characteristics'!$C:$C,0)))</f>
        <v>Industry</v>
      </c>
      <c r="B791" s="200" t="str">
        <f>IF(ISBLANK(INDEX('Policy Characteristics'!B:B,MATCH($C791,'Policy Characteristics'!$C:$C,0))),"",INDEX('Policy Characteristics'!B:B,MATCH($C791,'Policy Characteristics'!$C:$C,0)))</f>
        <v>Electrification</v>
      </c>
      <c r="C791" s="76" t="str">
        <f t="shared" si="29"/>
        <v>Fraction of Eligible Industrial Energy Use Shifted to Electricity</v>
      </c>
      <c r="D791" s="78" t="s">
        <v>1316</v>
      </c>
      <c r="E791" t="s">
        <v>1685</v>
      </c>
      <c r="F791" t="s">
        <v>1278</v>
      </c>
      <c r="G791" s="88" t="s">
        <v>1692</v>
      </c>
      <c r="H791" s="15">
        <v>1965</v>
      </c>
      <c r="I791" s="213" t="s">
        <v>43</v>
      </c>
      <c r="J791" s="202" t="str">
        <f>IF(ISBLANK(INDEX('Policy Characteristics'!D:D,MATCH($C791,'Policy Characteristics'!$C:$C,0))),"",INDEX('Policy Characteristics'!D:D,MATCH($C791,'Policy Characteristics'!$C:$C,0)))</f>
        <v>Electrification</v>
      </c>
      <c r="K791" s="76" t="str">
        <f>IF(ISBLANK(INDEX('Policy Characteristics'!E:E,MATCH($C791,'Policy Characteristics'!$C:$C,0))),"",INDEX('Policy Characteristics'!E:E,MATCH($C791,'Policy Characteristics'!$C:$C,0)))</f>
        <v>indst shift to electricity</v>
      </c>
      <c r="L791" s="205">
        <f>IF(ISBLANK(INDEX('Policy Characteristics'!F:F,MATCH($C791,'Policy Characteristics'!$C:$C,0))),"",INDEX('Policy Characteristics'!F:F,MATCH($C791,'Policy Characteristics'!$C:$C,0)))</f>
        <v>0</v>
      </c>
      <c r="M791" s="205">
        <f>IF(ISBLANK(INDEX('Policy Characteristics'!G:G,MATCH($C791,'Policy Characteristics'!$C:$C,0))),"",INDEX('Policy Characteristics'!G:G,MATCH($C791,'Policy Characteristics'!$C:$C,0)))</f>
        <v>1</v>
      </c>
      <c r="N791" s="205">
        <f>IF(ISBLANK(INDEX('Policy Characteristics'!H:H,MATCH($C791,'Policy Characteristics'!$C:$C,0))),"",INDEX('Policy Characteristics'!H:H,MATCH($C791,'Policy Characteristics'!$C:$C,0)))</f>
        <v>0.01</v>
      </c>
      <c r="O791" s="76" t="str">
        <f>IF(ISBLANK(INDEX('Policy Characteristics'!I:I,MATCH($C791,'Policy Characteristics'!$C:$C,0))),"",INDEX('Policy Characteristics'!I:I,MATCH($C791,'Policy Characteristics'!$C:$C,0)))</f>
        <v>% of fuel shifted</v>
      </c>
      <c r="P791" s="76" t="str">
        <f>IF(ISBLANK(INDEX('Policy Characteristics'!J:J,MATCH($C791,'Policy Characteristics'!$C:$C,0))),"",INDEX('Policy Characteristics'!J:J,MATCH($C791,'Policy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791" s="76" t="str">
        <f>IF(ISBLANK(INDEX('Policy Characteristics'!K:K,MATCH($C791,'Policy Characteristics'!$C:$C,0))),"",INDEX('Policy Characteristics'!K:K,MATCH($C791,'Policy Characteristics'!$C:$C,0)))</f>
        <v>industry-ag-main.html#fuel-switching</v>
      </c>
      <c r="R791" s="76" t="str">
        <f>IF(ISBLANK(INDEX('Policy Characteristics'!L:L,MATCH($C791,'Policy Characteristics'!$C:$C,0))),"",INDEX('Policy Characteristics'!L:L,MATCH($C791,'Policy Characteristics'!$C:$C,0)))</f>
        <v>industry-elec-and-hydrogen.html</v>
      </c>
    </row>
    <row r="792" spans="1:18" x14ac:dyDescent="0.25">
      <c r="A792" s="76" t="str">
        <f>IF(ISBLANK(INDEX('Policy Characteristics'!A:A,MATCH($C792,'Policy Characteristics'!$C:$C,0))),"",INDEX('Policy Characteristics'!A:A,MATCH($C792,'Policy Characteristics'!$C:$C,0)))</f>
        <v>Industry</v>
      </c>
      <c r="B792" s="200" t="str">
        <f>IF(ISBLANK(INDEX('Policy Characteristics'!B:B,MATCH($C792,'Policy Characteristics'!$C:$C,0))),"",INDEX('Policy Characteristics'!B:B,MATCH($C792,'Policy Characteristics'!$C:$C,0)))</f>
        <v>Electrification</v>
      </c>
      <c r="C792" s="76" t="str">
        <f t="shared" si="29"/>
        <v>Fraction of Eligible Industrial Energy Use Shifted to Electricity</v>
      </c>
      <c r="D792" s="78" t="s">
        <v>1316</v>
      </c>
      <c r="E792" t="s">
        <v>1686</v>
      </c>
      <c r="F792" t="s">
        <v>1278</v>
      </c>
      <c r="G792" s="88" t="s">
        <v>1693</v>
      </c>
      <c r="H792" s="15">
        <v>1966</v>
      </c>
      <c r="I792" s="213" t="s">
        <v>43</v>
      </c>
      <c r="J792" s="202" t="str">
        <f>IF(ISBLANK(INDEX('Policy Characteristics'!D:D,MATCH($C792,'Policy Characteristics'!$C:$C,0))),"",INDEX('Policy Characteristics'!D:D,MATCH($C792,'Policy Characteristics'!$C:$C,0)))</f>
        <v>Electrification</v>
      </c>
      <c r="K792" s="76" t="str">
        <f>IF(ISBLANK(INDEX('Policy Characteristics'!E:E,MATCH($C792,'Policy Characteristics'!$C:$C,0))),"",INDEX('Policy Characteristics'!E:E,MATCH($C792,'Policy Characteristics'!$C:$C,0)))</f>
        <v>indst shift to electricity</v>
      </c>
      <c r="L792" s="205">
        <f>IF(ISBLANK(INDEX('Policy Characteristics'!F:F,MATCH($C792,'Policy Characteristics'!$C:$C,0))),"",INDEX('Policy Characteristics'!F:F,MATCH($C792,'Policy Characteristics'!$C:$C,0)))</f>
        <v>0</v>
      </c>
      <c r="M792" s="205">
        <f>IF(ISBLANK(INDEX('Policy Characteristics'!G:G,MATCH($C792,'Policy Characteristics'!$C:$C,0))),"",INDEX('Policy Characteristics'!G:G,MATCH($C792,'Policy Characteristics'!$C:$C,0)))</f>
        <v>1</v>
      </c>
      <c r="N792" s="205">
        <f>IF(ISBLANK(INDEX('Policy Characteristics'!H:H,MATCH($C792,'Policy Characteristics'!$C:$C,0))),"",INDEX('Policy Characteristics'!H:H,MATCH($C792,'Policy Characteristics'!$C:$C,0)))</f>
        <v>0.01</v>
      </c>
      <c r="O792" s="76" t="str">
        <f>IF(ISBLANK(INDEX('Policy Characteristics'!I:I,MATCH($C792,'Policy Characteristics'!$C:$C,0))),"",INDEX('Policy Characteristics'!I:I,MATCH($C792,'Policy Characteristics'!$C:$C,0)))</f>
        <v>% of fuel shifted</v>
      </c>
      <c r="P792" s="76" t="str">
        <f>IF(ISBLANK(INDEX('Policy Characteristics'!J:J,MATCH($C792,'Policy Characteristics'!$C:$C,0))),"",INDEX('Policy Characteristics'!J:J,MATCH($C792,'Policy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792" s="76" t="str">
        <f>IF(ISBLANK(INDEX('Policy Characteristics'!K:K,MATCH($C792,'Policy Characteristics'!$C:$C,0))),"",INDEX('Policy Characteristics'!K:K,MATCH($C792,'Policy Characteristics'!$C:$C,0)))</f>
        <v>industry-ag-main.html#fuel-switching</v>
      </c>
      <c r="R792" s="76" t="str">
        <f>IF(ISBLANK(INDEX('Policy Characteristics'!L:L,MATCH($C792,'Policy Characteristics'!$C:$C,0))),"",INDEX('Policy Characteristics'!L:L,MATCH($C792,'Policy Characteristics'!$C:$C,0)))</f>
        <v>industry-elec-and-hydrogen.html</v>
      </c>
    </row>
    <row r="793" spans="1:18" x14ac:dyDescent="0.25">
      <c r="A793" s="76" t="str">
        <f>IF(ISBLANK(INDEX('Policy Characteristics'!A:A,MATCH($C793,'Policy Characteristics'!$C:$C,0))),"",INDEX('Policy Characteristics'!A:A,MATCH($C793,'Policy Characteristics'!$C:$C,0)))</f>
        <v>Industry</v>
      </c>
      <c r="B793" s="200" t="str">
        <f>IF(ISBLANK(INDEX('Policy Characteristics'!B:B,MATCH($C793,'Policy Characteristics'!$C:$C,0))),"",INDEX('Policy Characteristics'!B:B,MATCH($C793,'Policy Characteristics'!$C:$C,0)))</f>
        <v>Electrification</v>
      </c>
      <c r="C793" s="76" t="str">
        <f t="shared" si="29"/>
        <v>Fraction of Eligible Industrial Energy Use Shifted to Electricity</v>
      </c>
      <c r="D793" s="78" t="s">
        <v>1316</v>
      </c>
      <c r="E793" t="s">
        <v>1687</v>
      </c>
      <c r="F793" t="s">
        <v>1278</v>
      </c>
      <c r="G793" s="88" t="s">
        <v>1694</v>
      </c>
      <c r="H793" s="15">
        <v>1967</v>
      </c>
      <c r="I793" s="213" t="s">
        <v>43</v>
      </c>
      <c r="J793" s="202" t="str">
        <f>IF(ISBLANK(INDEX('Policy Characteristics'!D:D,MATCH($C793,'Policy Characteristics'!$C:$C,0))),"",INDEX('Policy Characteristics'!D:D,MATCH($C793,'Policy Characteristics'!$C:$C,0)))</f>
        <v>Electrification</v>
      </c>
      <c r="K793" s="76" t="str">
        <f>IF(ISBLANK(INDEX('Policy Characteristics'!E:E,MATCH($C793,'Policy Characteristics'!$C:$C,0))),"",INDEX('Policy Characteristics'!E:E,MATCH($C793,'Policy Characteristics'!$C:$C,0)))</f>
        <v>indst shift to electricity</v>
      </c>
      <c r="L793" s="205">
        <f>IF(ISBLANK(INDEX('Policy Characteristics'!F:F,MATCH($C793,'Policy Characteristics'!$C:$C,0))),"",INDEX('Policy Characteristics'!F:F,MATCH($C793,'Policy Characteristics'!$C:$C,0)))</f>
        <v>0</v>
      </c>
      <c r="M793" s="205">
        <f>IF(ISBLANK(INDEX('Policy Characteristics'!G:G,MATCH($C793,'Policy Characteristics'!$C:$C,0))),"",INDEX('Policy Characteristics'!G:G,MATCH($C793,'Policy Characteristics'!$C:$C,0)))</f>
        <v>1</v>
      </c>
      <c r="N793" s="205">
        <f>IF(ISBLANK(INDEX('Policy Characteristics'!H:H,MATCH($C793,'Policy Characteristics'!$C:$C,0))),"",INDEX('Policy Characteristics'!H:H,MATCH($C793,'Policy Characteristics'!$C:$C,0)))</f>
        <v>0.01</v>
      </c>
      <c r="O793" s="76" t="str">
        <f>IF(ISBLANK(INDEX('Policy Characteristics'!I:I,MATCH($C793,'Policy Characteristics'!$C:$C,0))),"",INDEX('Policy Characteristics'!I:I,MATCH($C793,'Policy Characteristics'!$C:$C,0)))</f>
        <v>% of fuel shifted</v>
      </c>
      <c r="P793" s="76" t="str">
        <f>IF(ISBLANK(INDEX('Policy Characteristics'!J:J,MATCH($C793,'Policy Characteristics'!$C:$C,0))),"",INDEX('Policy Characteristics'!J:J,MATCH($C793,'Policy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793" s="76" t="str">
        <f>IF(ISBLANK(INDEX('Policy Characteristics'!K:K,MATCH($C793,'Policy Characteristics'!$C:$C,0))),"",INDEX('Policy Characteristics'!K:K,MATCH($C793,'Policy Characteristics'!$C:$C,0)))</f>
        <v>industry-ag-main.html#fuel-switching</v>
      </c>
      <c r="R793" s="76" t="str">
        <f>IF(ISBLANK(INDEX('Policy Characteristics'!L:L,MATCH($C793,'Policy Characteristics'!$C:$C,0))),"",INDEX('Policy Characteristics'!L:L,MATCH($C793,'Policy Characteristics'!$C:$C,0)))</f>
        <v>industry-elec-and-hydrogen.html</v>
      </c>
    </row>
    <row r="794" spans="1:18" x14ac:dyDescent="0.25">
      <c r="A794" s="76" t="str">
        <f>IF(ISBLANK(INDEX('Policy Characteristics'!A:A,MATCH($C794,'Policy Characteristics'!$C:$C,0))),"",INDEX('Policy Characteristics'!A:A,MATCH($C794,'Policy Characteristics'!$C:$C,0)))</f>
        <v>Industry</v>
      </c>
      <c r="B794" s="200" t="str">
        <f>IF(ISBLANK(INDEX('Policy Characteristics'!B:B,MATCH($C794,'Policy Characteristics'!$C:$C,0))),"",INDEX('Policy Characteristics'!B:B,MATCH($C794,'Policy Characteristics'!$C:$C,0)))</f>
        <v>Electrification</v>
      </c>
      <c r="C794" s="76" t="str">
        <f t="shared" si="29"/>
        <v>Fraction of Eligible Industrial Energy Use Shifted to Electricity</v>
      </c>
      <c r="D794" s="78" t="s">
        <v>1316</v>
      </c>
      <c r="E794" t="s">
        <v>1688</v>
      </c>
      <c r="F794" t="s">
        <v>1278</v>
      </c>
      <c r="G794" s="88" t="s">
        <v>1695</v>
      </c>
      <c r="H794" s="15">
        <v>1968</v>
      </c>
      <c r="I794" s="213" t="s">
        <v>43</v>
      </c>
      <c r="J794" s="202" t="str">
        <f>IF(ISBLANK(INDEX('Policy Characteristics'!D:D,MATCH($C794,'Policy Characteristics'!$C:$C,0))),"",INDEX('Policy Characteristics'!D:D,MATCH($C794,'Policy Characteristics'!$C:$C,0)))</f>
        <v>Electrification</v>
      </c>
      <c r="K794" s="76" t="str">
        <f>IF(ISBLANK(INDEX('Policy Characteristics'!E:E,MATCH($C794,'Policy Characteristics'!$C:$C,0))),"",INDEX('Policy Characteristics'!E:E,MATCH($C794,'Policy Characteristics'!$C:$C,0)))</f>
        <v>indst shift to electricity</v>
      </c>
      <c r="L794" s="205">
        <f>IF(ISBLANK(INDEX('Policy Characteristics'!F:F,MATCH($C794,'Policy Characteristics'!$C:$C,0))),"",INDEX('Policy Characteristics'!F:F,MATCH($C794,'Policy Characteristics'!$C:$C,0)))</f>
        <v>0</v>
      </c>
      <c r="M794" s="205">
        <f>IF(ISBLANK(INDEX('Policy Characteristics'!G:G,MATCH($C794,'Policy Characteristics'!$C:$C,0))),"",INDEX('Policy Characteristics'!G:G,MATCH($C794,'Policy Characteristics'!$C:$C,0)))</f>
        <v>1</v>
      </c>
      <c r="N794" s="205">
        <f>IF(ISBLANK(INDEX('Policy Characteristics'!H:H,MATCH($C794,'Policy Characteristics'!$C:$C,0))),"",INDEX('Policy Characteristics'!H:H,MATCH($C794,'Policy Characteristics'!$C:$C,0)))</f>
        <v>0.01</v>
      </c>
      <c r="O794" s="76" t="str">
        <f>IF(ISBLANK(INDEX('Policy Characteristics'!I:I,MATCH($C794,'Policy Characteristics'!$C:$C,0))),"",INDEX('Policy Characteristics'!I:I,MATCH($C794,'Policy Characteristics'!$C:$C,0)))</f>
        <v>% of fuel shifted</v>
      </c>
      <c r="P794" s="76" t="str">
        <f>IF(ISBLANK(INDEX('Policy Characteristics'!J:J,MATCH($C794,'Policy Characteristics'!$C:$C,0))),"",INDEX('Policy Characteristics'!J:J,MATCH($C794,'Policy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794" s="76" t="str">
        <f>IF(ISBLANK(INDEX('Policy Characteristics'!K:K,MATCH($C794,'Policy Characteristics'!$C:$C,0))),"",INDEX('Policy Characteristics'!K:K,MATCH($C794,'Policy Characteristics'!$C:$C,0)))</f>
        <v>industry-ag-main.html#fuel-switching</v>
      </c>
      <c r="R794" s="76" t="str">
        <f>IF(ISBLANK(INDEX('Policy Characteristics'!L:L,MATCH($C794,'Policy Characteristics'!$C:$C,0))),"",INDEX('Policy Characteristics'!L:L,MATCH($C794,'Policy Characteristics'!$C:$C,0)))</f>
        <v>industry-elec-and-hydrogen.html</v>
      </c>
    </row>
    <row r="795" spans="1:18" x14ac:dyDescent="0.25">
      <c r="A795" s="76" t="str">
        <f>IF(ISBLANK(INDEX('Policy Characteristics'!A:A,MATCH($C795,'Policy Characteristics'!$C:$C,0))),"",INDEX('Policy Characteristics'!A:A,MATCH($C795,'Policy Characteristics'!$C:$C,0)))</f>
        <v>Industry</v>
      </c>
      <c r="B795" s="200" t="str">
        <f>IF(ISBLANK(INDEX('Policy Characteristics'!B:B,MATCH($C795,'Policy Characteristics'!$C:$C,0))),"",INDEX('Policy Characteristics'!B:B,MATCH($C795,'Policy Characteristics'!$C:$C,0)))</f>
        <v>Electrification</v>
      </c>
      <c r="C795" s="76" t="str">
        <f t="shared" si="29"/>
        <v>Fraction of Eligible Industrial Energy Use Shifted to Electricity</v>
      </c>
      <c r="D795" s="78" t="s">
        <v>1316</v>
      </c>
      <c r="E795" t="s">
        <v>1824</v>
      </c>
      <c r="F795" t="s">
        <v>1278</v>
      </c>
      <c r="G795" s="88" t="s">
        <v>1824</v>
      </c>
      <c r="H795" s="15">
        <v>1969</v>
      </c>
      <c r="I795" s="213" t="s">
        <v>43</v>
      </c>
      <c r="J795" s="202" t="str">
        <f>IF(ISBLANK(INDEX('Policy Characteristics'!D:D,MATCH($C795,'Policy Characteristics'!$C:$C,0))),"",INDEX('Policy Characteristics'!D:D,MATCH($C795,'Policy Characteristics'!$C:$C,0)))</f>
        <v>Electrification</v>
      </c>
      <c r="K795" s="76" t="str">
        <f>IF(ISBLANK(INDEX('Policy Characteristics'!E:E,MATCH($C795,'Policy Characteristics'!$C:$C,0))),"",INDEX('Policy Characteristics'!E:E,MATCH($C795,'Policy Characteristics'!$C:$C,0)))</f>
        <v>indst shift to electricity</v>
      </c>
      <c r="L795" s="205">
        <f>IF(ISBLANK(INDEX('Policy Characteristics'!F:F,MATCH($C795,'Policy Characteristics'!$C:$C,0))),"",INDEX('Policy Characteristics'!F:F,MATCH($C795,'Policy Characteristics'!$C:$C,0)))</f>
        <v>0</v>
      </c>
      <c r="M795" s="205">
        <f>IF(ISBLANK(INDEX('Policy Characteristics'!G:G,MATCH($C795,'Policy Characteristics'!$C:$C,0))),"",INDEX('Policy Characteristics'!G:G,MATCH($C795,'Policy Characteristics'!$C:$C,0)))</f>
        <v>1</v>
      </c>
      <c r="N795" s="205">
        <f>IF(ISBLANK(INDEX('Policy Characteristics'!H:H,MATCH($C795,'Policy Characteristics'!$C:$C,0))),"",INDEX('Policy Characteristics'!H:H,MATCH($C795,'Policy Characteristics'!$C:$C,0)))</f>
        <v>0.01</v>
      </c>
      <c r="O795" s="76" t="str">
        <f>IF(ISBLANK(INDEX('Policy Characteristics'!I:I,MATCH($C795,'Policy Characteristics'!$C:$C,0))),"",INDEX('Policy Characteristics'!I:I,MATCH($C795,'Policy Characteristics'!$C:$C,0)))</f>
        <v>% of fuel shifted</v>
      </c>
      <c r="P795" s="76" t="str">
        <f>IF(ISBLANK(INDEX('Policy Characteristics'!J:J,MATCH($C795,'Policy Characteristics'!$C:$C,0))),"",INDEX('Policy Characteristics'!J:J,MATCH($C795,'Policy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795" s="76" t="str">
        <f>IF(ISBLANK(INDEX('Policy Characteristics'!K:K,MATCH($C795,'Policy Characteristics'!$C:$C,0))),"",INDEX('Policy Characteristics'!K:K,MATCH($C795,'Policy Characteristics'!$C:$C,0)))</f>
        <v>industry-ag-main.html#fuel-switching</v>
      </c>
      <c r="R795" s="76" t="str">
        <f>IF(ISBLANK(INDEX('Policy Characteristics'!L:L,MATCH($C795,'Policy Characteristics'!$C:$C,0))),"",INDEX('Policy Characteristics'!L:L,MATCH($C795,'Policy Characteristics'!$C:$C,0)))</f>
        <v>industry-elec-and-hydrogen.html</v>
      </c>
    </row>
    <row r="796" spans="1:18" x14ac:dyDescent="0.25">
      <c r="A796" s="76" t="str">
        <f>IF(ISBLANK(INDEX('Policy Characteristics'!A:A,MATCH($C796,'Policy Characteristics'!$C:$C,0))),"",INDEX('Policy Characteristics'!A:A,MATCH($C796,'Policy Characteristics'!$C:$C,0)))</f>
        <v>Industry</v>
      </c>
      <c r="B796" s="200" t="str">
        <f>IF(ISBLANK(INDEX('Policy Characteristics'!B:B,MATCH($C796,'Policy Characteristics'!$C:$C,0))),"",INDEX('Policy Characteristics'!B:B,MATCH($C796,'Policy Characteristics'!$C:$C,0)))</f>
        <v>Electrification</v>
      </c>
      <c r="C796" s="76" t="str">
        <f t="shared" si="29"/>
        <v>Fraction of Eligible Industrial Energy Use Shifted to Electricity</v>
      </c>
      <c r="D796" s="78" t="s">
        <v>1317</v>
      </c>
      <c r="E796" t="s">
        <v>1682</v>
      </c>
      <c r="F796" t="s">
        <v>1279</v>
      </c>
      <c r="G796" s="88" t="s">
        <v>1689</v>
      </c>
      <c r="H796" s="15">
        <v>1970</v>
      </c>
      <c r="I796" s="213" t="s">
        <v>43</v>
      </c>
      <c r="J796" s="202" t="str">
        <f>IF(ISBLANK(INDEX('Policy Characteristics'!D:D,MATCH($C796,'Policy Characteristics'!$C:$C,0))),"",INDEX('Policy Characteristics'!D:D,MATCH($C796,'Policy Characteristics'!$C:$C,0)))</f>
        <v>Electrification</v>
      </c>
      <c r="K796" s="76" t="str">
        <f>IF(ISBLANK(INDEX('Policy Characteristics'!E:E,MATCH($C796,'Policy Characteristics'!$C:$C,0))),"",INDEX('Policy Characteristics'!E:E,MATCH($C796,'Policy Characteristics'!$C:$C,0)))</f>
        <v>indst shift to electricity</v>
      </c>
      <c r="L796" s="205">
        <f>IF(ISBLANK(INDEX('Policy Characteristics'!F:F,MATCH($C796,'Policy Characteristics'!$C:$C,0))),"",INDEX('Policy Characteristics'!F:F,MATCH($C796,'Policy Characteristics'!$C:$C,0)))</f>
        <v>0</v>
      </c>
      <c r="M796" s="205">
        <f>IF(ISBLANK(INDEX('Policy Characteristics'!G:G,MATCH($C796,'Policy Characteristics'!$C:$C,0))),"",INDEX('Policy Characteristics'!G:G,MATCH($C796,'Policy Characteristics'!$C:$C,0)))</f>
        <v>1</v>
      </c>
      <c r="N796" s="205">
        <f>IF(ISBLANK(INDEX('Policy Characteristics'!H:H,MATCH($C796,'Policy Characteristics'!$C:$C,0))),"",INDEX('Policy Characteristics'!H:H,MATCH($C796,'Policy Characteristics'!$C:$C,0)))</f>
        <v>0.01</v>
      </c>
      <c r="O796" s="76" t="str">
        <f>IF(ISBLANK(INDEX('Policy Characteristics'!I:I,MATCH($C796,'Policy Characteristics'!$C:$C,0))),"",INDEX('Policy Characteristics'!I:I,MATCH($C796,'Policy Characteristics'!$C:$C,0)))</f>
        <v>% of fuel shifted</v>
      </c>
      <c r="P796" s="76" t="str">
        <f>IF(ISBLANK(INDEX('Policy Characteristics'!J:J,MATCH($C796,'Policy Characteristics'!$C:$C,0))),"",INDEX('Policy Characteristics'!J:J,MATCH($C796,'Policy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796" s="76" t="str">
        <f>IF(ISBLANK(INDEX('Policy Characteristics'!K:K,MATCH($C796,'Policy Characteristics'!$C:$C,0))),"",INDEX('Policy Characteristics'!K:K,MATCH($C796,'Policy Characteristics'!$C:$C,0)))</f>
        <v>industry-ag-main.html#fuel-switching</v>
      </c>
      <c r="R796" s="76" t="str">
        <f>IF(ISBLANK(INDEX('Policy Characteristics'!L:L,MATCH($C796,'Policy Characteristics'!$C:$C,0))),"",INDEX('Policy Characteristics'!L:L,MATCH($C796,'Policy Characteristics'!$C:$C,0)))</f>
        <v>industry-elec-and-hydrogen.html</v>
      </c>
    </row>
    <row r="797" spans="1:18" x14ac:dyDescent="0.25">
      <c r="A797" s="76" t="str">
        <f>IF(ISBLANK(INDEX('Policy Characteristics'!A:A,MATCH($C797,'Policy Characteristics'!$C:$C,0))),"",INDEX('Policy Characteristics'!A:A,MATCH($C797,'Policy Characteristics'!$C:$C,0)))</f>
        <v>Industry</v>
      </c>
      <c r="B797" s="200" t="str">
        <f>IF(ISBLANK(INDEX('Policy Characteristics'!B:B,MATCH($C797,'Policy Characteristics'!$C:$C,0))),"",INDEX('Policy Characteristics'!B:B,MATCH($C797,'Policy Characteristics'!$C:$C,0)))</f>
        <v>Electrification</v>
      </c>
      <c r="C797" s="76" t="str">
        <f t="shared" si="29"/>
        <v>Fraction of Eligible Industrial Energy Use Shifted to Electricity</v>
      </c>
      <c r="D797" s="78" t="s">
        <v>1317</v>
      </c>
      <c r="E797" t="s">
        <v>1683</v>
      </c>
      <c r="F797" t="s">
        <v>1279</v>
      </c>
      <c r="G797" s="88" t="s">
        <v>1690</v>
      </c>
      <c r="H797" s="15">
        <v>1971</v>
      </c>
      <c r="I797" s="213" t="s">
        <v>43</v>
      </c>
      <c r="J797" s="202" t="str">
        <f>IF(ISBLANK(INDEX('Policy Characteristics'!D:D,MATCH($C797,'Policy Characteristics'!$C:$C,0))),"",INDEX('Policy Characteristics'!D:D,MATCH($C797,'Policy Characteristics'!$C:$C,0)))</f>
        <v>Electrification</v>
      </c>
      <c r="K797" s="76" t="str">
        <f>IF(ISBLANK(INDEX('Policy Characteristics'!E:E,MATCH($C797,'Policy Characteristics'!$C:$C,0))),"",INDEX('Policy Characteristics'!E:E,MATCH($C797,'Policy Characteristics'!$C:$C,0)))</f>
        <v>indst shift to electricity</v>
      </c>
      <c r="L797" s="205">
        <f>IF(ISBLANK(INDEX('Policy Characteristics'!F:F,MATCH($C797,'Policy Characteristics'!$C:$C,0))),"",INDEX('Policy Characteristics'!F:F,MATCH($C797,'Policy Characteristics'!$C:$C,0)))</f>
        <v>0</v>
      </c>
      <c r="M797" s="205">
        <f>IF(ISBLANK(INDEX('Policy Characteristics'!G:G,MATCH($C797,'Policy Characteristics'!$C:$C,0))),"",INDEX('Policy Characteristics'!G:G,MATCH($C797,'Policy Characteristics'!$C:$C,0)))</f>
        <v>1</v>
      </c>
      <c r="N797" s="205">
        <f>IF(ISBLANK(INDEX('Policy Characteristics'!H:H,MATCH($C797,'Policy Characteristics'!$C:$C,0))),"",INDEX('Policy Characteristics'!H:H,MATCH($C797,'Policy Characteristics'!$C:$C,0)))</f>
        <v>0.01</v>
      </c>
      <c r="O797" s="76" t="str">
        <f>IF(ISBLANK(INDEX('Policy Characteristics'!I:I,MATCH($C797,'Policy Characteristics'!$C:$C,0))),"",INDEX('Policy Characteristics'!I:I,MATCH($C797,'Policy Characteristics'!$C:$C,0)))</f>
        <v>% of fuel shifted</v>
      </c>
      <c r="P797" s="76" t="str">
        <f>IF(ISBLANK(INDEX('Policy Characteristics'!J:J,MATCH($C797,'Policy Characteristics'!$C:$C,0))),"",INDEX('Policy Characteristics'!J:J,MATCH($C797,'Policy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797" s="76" t="str">
        <f>IF(ISBLANK(INDEX('Policy Characteristics'!K:K,MATCH($C797,'Policy Characteristics'!$C:$C,0))),"",INDEX('Policy Characteristics'!K:K,MATCH($C797,'Policy Characteristics'!$C:$C,0)))</f>
        <v>industry-ag-main.html#fuel-switching</v>
      </c>
      <c r="R797" s="76" t="str">
        <f>IF(ISBLANK(INDEX('Policy Characteristics'!L:L,MATCH($C797,'Policy Characteristics'!$C:$C,0))),"",INDEX('Policy Characteristics'!L:L,MATCH($C797,'Policy Characteristics'!$C:$C,0)))</f>
        <v>industry-elec-and-hydrogen.html</v>
      </c>
    </row>
    <row r="798" spans="1:18" x14ac:dyDescent="0.25">
      <c r="A798" s="76" t="str">
        <f>IF(ISBLANK(INDEX('Policy Characteristics'!A:A,MATCH($C798,'Policy Characteristics'!$C:$C,0))),"",INDEX('Policy Characteristics'!A:A,MATCH($C798,'Policy Characteristics'!$C:$C,0)))</f>
        <v>Industry</v>
      </c>
      <c r="B798" s="200" t="str">
        <f>IF(ISBLANK(INDEX('Policy Characteristics'!B:B,MATCH($C798,'Policy Characteristics'!$C:$C,0))),"",INDEX('Policy Characteristics'!B:B,MATCH($C798,'Policy Characteristics'!$C:$C,0)))</f>
        <v>Electrification</v>
      </c>
      <c r="C798" s="76" t="str">
        <f t="shared" si="29"/>
        <v>Fraction of Eligible Industrial Energy Use Shifted to Electricity</v>
      </c>
      <c r="D798" s="78" t="s">
        <v>1317</v>
      </c>
      <c r="E798" t="s">
        <v>1684</v>
      </c>
      <c r="F798" t="s">
        <v>1279</v>
      </c>
      <c r="G798" s="88" t="s">
        <v>1691</v>
      </c>
      <c r="H798" s="15">
        <v>1972</v>
      </c>
      <c r="I798" s="213" t="s">
        <v>43</v>
      </c>
      <c r="J798" s="202" t="str">
        <f>IF(ISBLANK(INDEX('Policy Characteristics'!D:D,MATCH($C798,'Policy Characteristics'!$C:$C,0))),"",INDEX('Policy Characteristics'!D:D,MATCH($C798,'Policy Characteristics'!$C:$C,0)))</f>
        <v>Electrification</v>
      </c>
      <c r="K798" s="76" t="str">
        <f>IF(ISBLANK(INDEX('Policy Characteristics'!E:E,MATCH($C798,'Policy Characteristics'!$C:$C,0))),"",INDEX('Policy Characteristics'!E:E,MATCH($C798,'Policy Characteristics'!$C:$C,0)))</f>
        <v>indst shift to electricity</v>
      </c>
      <c r="L798" s="205">
        <f>IF(ISBLANK(INDEX('Policy Characteristics'!F:F,MATCH($C798,'Policy Characteristics'!$C:$C,0))),"",INDEX('Policy Characteristics'!F:F,MATCH($C798,'Policy Characteristics'!$C:$C,0)))</f>
        <v>0</v>
      </c>
      <c r="M798" s="205">
        <f>IF(ISBLANK(INDEX('Policy Characteristics'!G:G,MATCH($C798,'Policy Characteristics'!$C:$C,0))),"",INDEX('Policy Characteristics'!G:G,MATCH($C798,'Policy Characteristics'!$C:$C,0)))</f>
        <v>1</v>
      </c>
      <c r="N798" s="205">
        <f>IF(ISBLANK(INDEX('Policy Characteristics'!H:H,MATCH($C798,'Policy Characteristics'!$C:$C,0))),"",INDEX('Policy Characteristics'!H:H,MATCH($C798,'Policy Characteristics'!$C:$C,0)))</f>
        <v>0.01</v>
      </c>
      <c r="O798" s="76" t="str">
        <f>IF(ISBLANK(INDEX('Policy Characteristics'!I:I,MATCH($C798,'Policy Characteristics'!$C:$C,0))),"",INDEX('Policy Characteristics'!I:I,MATCH($C798,'Policy Characteristics'!$C:$C,0)))</f>
        <v>% of fuel shifted</v>
      </c>
      <c r="P798" s="76" t="str">
        <f>IF(ISBLANK(INDEX('Policy Characteristics'!J:J,MATCH($C798,'Policy Characteristics'!$C:$C,0))),"",INDEX('Policy Characteristics'!J:J,MATCH($C798,'Policy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798" s="76" t="str">
        <f>IF(ISBLANK(INDEX('Policy Characteristics'!K:K,MATCH($C798,'Policy Characteristics'!$C:$C,0))),"",INDEX('Policy Characteristics'!K:K,MATCH($C798,'Policy Characteristics'!$C:$C,0)))</f>
        <v>industry-ag-main.html#fuel-switching</v>
      </c>
      <c r="R798" s="76" t="str">
        <f>IF(ISBLANK(INDEX('Policy Characteristics'!L:L,MATCH($C798,'Policy Characteristics'!$C:$C,0))),"",INDEX('Policy Characteristics'!L:L,MATCH($C798,'Policy Characteristics'!$C:$C,0)))</f>
        <v>industry-elec-and-hydrogen.html</v>
      </c>
    </row>
    <row r="799" spans="1:18" x14ac:dyDescent="0.25">
      <c r="A799" s="76" t="str">
        <f>IF(ISBLANK(INDEX('Policy Characteristics'!A:A,MATCH($C799,'Policy Characteristics'!$C:$C,0))),"",INDEX('Policy Characteristics'!A:A,MATCH($C799,'Policy Characteristics'!$C:$C,0)))</f>
        <v>Industry</v>
      </c>
      <c r="B799" s="200" t="str">
        <f>IF(ISBLANK(INDEX('Policy Characteristics'!B:B,MATCH($C799,'Policy Characteristics'!$C:$C,0))),"",INDEX('Policy Characteristics'!B:B,MATCH($C799,'Policy Characteristics'!$C:$C,0)))</f>
        <v>Electrification</v>
      </c>
      <c r="C799" s="76" t="str">
        <f t="shared" si="29"/>
        <v>Fraction of Eligible Industrial Energy Use Shifted to Electricity</v>
      </c>
      <c r="D799" s="78" t="s">
        <v>1317</v>
      </c>
      <c r="E799" t="s">
        <v>1685</v>
      </c>
      <c r="F799" t="s">
        <v>1279</v>
      </c>
      <c r="G799" s="88" t="s">
        <v>1692</v>
      </c>
      <c r="H799" s="15">
        <v>1973</v>
      </c>
      <c r="I799" s="213" t="s">
        <v>43</v>
      </c>
      <c r="J799" s="202" t="str">
        <f>IF(ISBLANK(INDEX('Policy Characteristics'!D:D,MATCH($C799,'Policy Characteristics'!$C:$C,0))),"",INDEX('Policy Characteristics'!D:D,MATCH($C799,'Policy Characteristics'!$C:$C,0)))</f>
        <v>Electrification</v>
      </c>
      <c r="K799" s="76" t="str">
        <f>IF(ISBLANK(INDEX('Policy Characteristics'!E:E,MATCH($C799,'Policy Characteristics'!$C:$C,0))),"",INDEX('Policy Characteristics'!E:E,MATCH($C799,'Policy Characteristics'!$C:$C,0)))</f>
        <v>indst shift to electricity</v>
      </c>
      <c r="L799" s="205">
        <f>IF(ISBLANK(INDEX('Policy Characteristics'!F:F,MATCH($C799,'Policy Characteristics'!$C:$C,0))),"",INDEX('Policy Characteristics'!F:F,MATCH($C799,'Policy Characteristics'!$C:$C,0)))</f>
        <v>0</v>
      </c>
      <c r="M799" s="205">
        <f>IF(ISBLANK(INDEX('Policy Characteristics'!G:G,MATCH($C799,'Policy Characteristics'!$C:$C,0))),"",INDEX('Policy Characteristics'!G:G,MATCH($C799,'Policy Characteristics'!$C:$C,0)))</f>
        <v>1</v>
      </c>
      <c r="N799" s="205">
        <f>IF(ISBLANK(INDEX('Policy Characteristics'!H:H,MATCH($C799,'Policy Characteristics'!$C:$C,0))),"",INDEX('Policy Characteristics'!H:H,MATCH($C799,'Policy Characteristics'!$C:$C,0)))</f>
        <v>0.01</v>
      </c>
      <c r="O799" s="76" t="str">
        <f>IF(ISBLANK(INDEX('Policy Characteristics'!I:I,MATCH($C799,'Policy Characteristics'!$C:$C,0))),"",INDEX('Policy Characteristics'!I:I,MATCH($C799,'Policy Characteristics'!$C:$C,0)))</f>
        <v>% of fuel shifted</v>
      </c>
      <c r="P799" s="76" t="str">
        <f>IF(ISBLANK(INDEX('Policy Characteristics'!J:J,MATCH($C799,'Policy Characteristics'!$C:$C,0))),"",INDEX('Policy Characteristics'!J:J,MATCH($C799,'Policy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799" s="76" t="str">
        <f>IF(ISBLANK(INDEX('Policy Characteristics'!K:K,MATCH($C799,'Policy Characteristics'!$C:$C,0))),"",INDEX('Policy Characteristics'!K:K,MATCH($C799,'Policy Characteristics'!$C:$C,0)))</f>
        <v>industry-ag-main.html#fuel-switching</v>
      </c>
      <c r="R799" s="76" t="str">
        <f>IF(ISBLANK(INDEX('Policy Characteristics'!L:L,MATCH($C799,'Policy Characteristics'!$C:$C,0))),"",INDEX('Policy Characteristics'!L:L,MATCH($C799,'Policy Characteristics'!$C:$C,0)))</f>
        <v>industry-elec-and-hydrogen.html</v>
      </c>
    </row>
    <row r="800" spans="1:18" x14ac:dyDescent="0.25">
      <c r="A800" s="76" t="str">
        <f>IF(ISBLANK(INDEX('Policy Characteristics'!A:A,MATCH($C800,'Policy Characteristics'!$C:$C,0))),"",INDEX('Policy Characteristics'!A:A,MATCH($C800,'Policy Characteristics'!$C:$C,0)))</f>
        <v>Industry</v>
      </c>
      <c r="B800" s="200" t="str">
        <f>IF(ISBLANK(INDEX('Policy Characteristics'!B:B,MATCH($C800,'Policy Characteristics'!$C:$C,0))),"",INDEX('Policy Characteristics'!B:B,MATCH($C800,'Policy Characteristics'!$C:$C,0)))</f>
        <v>Electrification</v>
      </c>
      <c r="C800" s="76" t="str">
        <f t="shared" si="29"/>
        <v>Fraction of Eligible Industrial Energy Use Shifted to Electricity</v>
      </c>
      <c r="D800" s="78" t="s">
        <v>1317</v>
      </c>
      <c r="E800" t="s">
        <v>1686</v>
      </c>
      <c r="F800" t="s">
        <v>1279</v>
      </c>
      <c r="G800" s="88" t="s">
        <v>1693</v>
      </c>
      <c r="H800" s="15">
        <v>1974</v>
      </c>
      <c r="I800" s="213" t="s">
        <v>43</v>
      </c>
      <c r="J800" s="202" t="str">
        <f>IF(ISBLANK(INDEX('Policy Characteristics'!D:D,MATCH($C800,'Policy Characteristics'!$C:$C,0))),"",INDEX('Policy Characteristics'!D:D,MATCH($C800,'Policy Characteristics'!$C:$C,0)))</f>
        <v>Electrification</v>
      </c>
      <c r="K800" s="76" t="str">
        <f>IF(ISBLANK(INDEX('Policy Characteristics'!E:E,MATCH($C800,'Policy Characteristics'!$C:$C,0))),"",INDEX('Policy Characteristics'!E:E,MATCH($C800,'Policy Characteristics'!$C:$C,0)))</f>
        <v>indst shift to electricity</v>
      </c>
      <c r="L800" s="205">
        <f>IF(ISBLANK(INDEX('Policy Characteristics'!F:F,MATCH($C800,'Policy Characteristics'!$C:$C,0))),"",INDEX('Policy Characteristics'!F:F,MATCH($C800,'Policy Characteristics'!$C:$C,0)))</f>
        <v>0</v>
      </c>
      <c r="M800" s="205">
        <f>IF(ISBLANK(INDEX('Policy Characteristics'!G:G,MATCH($C800,'Policy Characteristics'!$C:$C,0))),"",INDEX('Policy Characteristics'!G:G,MATCH($C800,'Policy Characteristics'!$C:$C,0)))</f>
        <v>1</v>
      </c>
      <c r="N800" s="205">
        <f>IF(ISBLANK(INDEX('Policy Characteristics'!H:H,MATCH($C800,'Policy Characteristics'!$C:$C,0))),"",INDEX('Policy Characteristics'!H:H,MATCH($C800,'Policy Characteristics'!$C:$C,0)))</f>
        <v>0.01</v>
      </c>
      <c r="O800" s="76" t="str">
        <f>IF(ISBLANK(INDEX('Policy Characteristics'!I:I,MATCH($C800,'Policy Characteristics'!$C:$C,0))),"",INDEX('Policy Characteristics'!I:I,MATCH($C800,'Policy Characteristics'!$C:$C,0)))</f>
        <v>% of fuel shifted</v>
      </c>
      <c r="P800" s="76" t="str">
        <f>IF(ISBLANK(INDEX('Policy Characteristics'!J:J,MATCH($C800,'Policy Characteristics'!$C:$C,0))),"",INDEX('Policy Characteristics'!J:J,MATCH($C800,'Policy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800" s="76" t="str">
        <f>IF(ISBLANK(INDEX('Policy Characteristics'!K:K,MATCH($C800,'Policy Characteristics'!$C:$C,0))),"",INDEX('Policy Characteristics'!K:K,MATCH($C800,'Policy Characteristics'!$C:$C,0)))</f>
        <v>industry-ag-main.html#fuel-switching</v>
      </c>
      <c r="R800" s="76" t="str">
        <f>IF(ISBLANK(INDEX('Policy Characteristics'!L:L,MATCH($C800,'Policy Characteristics'!$C:$C,0))),"",INDEX('Policy Characteristics'!L:L,MATCH($C800,'Policy Characteristics'!$C:$C,0)))</f>
        <v>industry-elec-and-hydrogen.html</v>
      </c>
    </row>
    <row r="801" spans="1:18" x14ac:dyDescent="0.25">
      <c r="A801" s="76" t="str">
        <f>IF(ISBLANK(INDEX('Policy Characteristics'!A:A,MATCH($C801,'Policy Characteristics'!$C:$C,0))),"",INDEX('Policy Characteristics'!A:A,MATCH($C801,'Policy Characteristics'!$C:$C,0)))</f>
        <v>Industry</v>
      </c>
      <c r="B801" s="200" t="str">
        <f>IF(ISBLANK(INDEX('Policy Characteristics'!B:B,MATCH($C801,'Policy Characteristics'!$C:$C,0))),"",INDEX('Policy Characteristics'!B:B,MATCH($C801,'Policy Characteristics'!$C:$C,0)))</f>
        <v>Electrification</v>
      </c>
      <c r="C801" s="76" t="str">
        <f t="shared" si="29"/>
        <v>Fraction of Eligible Industrial Energy Use Shifted to Electricity</v>
      </c>
      <c r="D801" s="78" t="s">
        <v>1317</v>
      </c>
      <c r="E801" t="s">
        <v>1687</v>
      </c>
      <c r="F801" t="s">
        <v>1279</v>
      </c>
      <c r="G801" s="88" t="s">
        <v>1694</v>
      </c>
      <c r="H801" s="15">
        <v>1975</v>
      </c>
      <c r="I801" s="213" t="s">
        <v>43</v>
      </c>
      <c r="J801" s="202" t="str">
        <f>IF(ISBLANK(INDEX('Policy Characteristics'!D:D,MATCH($C801,'Policy Characteristics'!$C:$C,0))),"",INDEX('Policy Characteristics'!D:D,MATCH($C801,'Policy Characteristics'!$C:$C,0)))</f>
        <v>Electrification</v>
      </c>
      <c r="K801" s="76" t="str">
        <f>IF(ISBLANK(INDEX('Policy Characteristics'!E:E,MATCH($C801,'Policy Characteristics'!$C:$C,0))),"",INDEX('Policy Characteristics'!E:E,MATCH($C801,'Policy Characteristics'!$C:$C,0)))</f>
        <v>indst shift to electricity</v>
      </c>
      <c r="L801" s="205">
        <f>IF(ISBLANK(INDEX('Policy Characteristics'!F:F,MATCH($C801,'Policy Characteristics'!$C:$C,0))),"",INDEX('Policy Characteristics'!F:F,MATCH($C801,'Policy Characteristics'!$C:$C,0)))</f>
        <v>0</v>
      </c>
      <c r="M801" s="205">
        <f>IF(ISBLANK(INDEX('Policy Characteristics'!G:G,MATCH($C801,'Policy Characteristics'!$C:$C,0))),"",INDEX('Policy Characteristics'!G:G,MATCH($C801,'Policy Characteristics'!$C:$C,0)))</f>
        <v>1</v>
      </c>
      <c r="N801" s="205">
        <f>IF(ISBLANK(INDEX('Policy Characteristics'!H:H,MATCH($C801,'Policy Characteristics'!$C:$C,0))),"",INDEX('Policy Characteristics'!H:H,MATCH($C801,'Policy Characteristics'!$C:$C,0)))</f>
        <v>0.01</v>
      </c>
      <c r="O801" s="76" t="str">
        <f>IF(ISBLANK(INDEX('Policy Characteristics'!I:I,MATCH($C801,'Policy Characteristics'!$C:$C,0))),"",INDEX('Policy Characteristics'!I:I,MATCH($C801,'Policy Characteristics'!$C:$C,0)))</f>
        <v>% of fuel shifted</v>
      </c>
      <c r="P801" s="76" t="str">
        <f>IF(ISBLANK(INDEX('Policy Characteristics'!J:J,MATCH($C801,'Policy Characteristics'!$C:$C,0))),"",INDEX('Policy Characteristics'!J:J,MATCH($C801,'Policy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801" s="76" t="str">
        <f>IF(ISBLANK(INDEX('Policy Characteristics'!K:K,MATCH($C801,'Policy Characteristics'!$C:$C,0))),"",INDEX('Policy Characteristics'!K:K,MATCH($C801,'Policy Characteristics'!$C:$C,0)))</f>
        <v>industry-ag-main.html#fuel-switching</v>
      </c>
      <c r="R801" s="76" t="str">
        <f>IF(ISBLANK(INDEX('Policy Characteristics'!L:L,MATCH($C801,'Policy Characteristics'!$C:$C,0))),"",INDEX('Policy Characteristics'!L:L,MATCH($C801,'Policy Characteristics'!$C:$C,0)))</f>
        <v>industry-elec-and-hydrogen.html</v>
      </c>
    </row>
    <row r="802" spans="1:18" x14ac:dyDescent="0.25">
      <c r="A802" s="76" t="str">
        <f>IF(ISBLANK(INDEX('Policy Characteristics'!A:A,MATCH($C802,'Policy Characteristics'!$C:$C,0))),"",INDEX('Policy Characteristics'!A:A,MATCH($C802,'Policy Characteristics'!$C:$C,0)))</f>
        <v>Industry</v>
      </c>
      <c r="B802" s="200" t="str">
        <f>IF(ISBLANK(INDEX('Policy Characteristics'!B:B,MATCH($C802,'Policy Characteristics'!$C:$C,0))),"",INDEX('Policy Characteristics'!B:B,MATCH($C802,'Policy Characteristics'!$C:$C,0)))</f>
        <v>Electrification</v>
      </c>
      <c r="C802" s="76" t="str">
        <f t="shared" si="29"/>
        <v>Fraction of Eligible Industrial Energy Use Shifted to Electricity</v>
      </c>
      <c r="D802" s="78" t="s">
        <v>1317</v>
      </c>
      <c r="E802" t="s">
        <v>1688</v>
      </c>
      <c r="F802" t="s">
        <v>1279</v>
      </c>
      <c r="G802" s="88" t="s">
        <v>1695</v>
      </c>
      <c r="H802" s="15">
        <v>1976</v>
      </c>
      <c r="I802" s="213" t="s">
        <v>43</v>
      </c>
      <c r="J802" s="202" t="str">
        <f>IF(ISBLANK(INDEX('Policy Characteristics'!D:D,MATCH($C802,'Policy Characteristics'!$C:$C,0))),"",INDEX('Policy Characteristics'!D:D,MATCH($C802,'Policy Characteristics'!$C:$C,0)))</f>
        <v>Electrification</v>
      </c>
      <c r="K802" s="76" t="str">
        <f>IF(ISBLANK(INDEX('Policy Characteristics'!E:E,MATCH($C802,'Policy Characteristics'!$C:$C,0))),"",INDEX('Policy Characteristics'!E:E,MATCH($C802,'Policy Characteristics'!$C:$C,0)))</f>
        <v>indst shift to electricity</v>
      </c>
      <c r="L802" s="205">
        <f>IF(ISBLANK(INDEX('Policy Characteristics'!F:F,MATCH($C802,'Policy Characteristics'!$C:$C,0))),"",INDEX('Policy Characteristics'!F:F,MATCH($C802,'Policy Characteristics'!$C:$C,0)))</f>
        <v>0</v>
      </c>
      <c r="M802" s="205">
        <f>IF(ISBLANK(INDEX('Policy Characteristics'!G:G,MATCH($C802,'Policy Characteristics'!$C:$C,0))),"",INDEX('Policy Characteristics'!G:G,MATCH($C802,'Policy Characteristics'!$C:$C,0)))</f>
        <v>1</v>
      </c>
      <c r="N802" s="205">
        <f>IF(ISBLANK(INDEX('Policy Characteristics'!H:H,MATCH($C802,'Policy Characteristics'!$C:$C,0))),"",INDEX('Policy Characteristics'!H:H,MATCH($C802,'Policy Characteristics'!$C:$C,0)))</f>
        <v>0.01</v>
      </c>
      <c r="O802" s="76" t="str">
        <f>IF(ISBLANK(INDEX('Policy Characteristics'!I:I,MATCH($C802,'Policy Characteristics'!$C:$C,0))),"",INDEX('Policy Characteristics'!I:I,MATCH($C802,'Policy Characteristics'!$C:$C,0)))</f>
        <v>% of fuel shifted</v>
      </c>
      <c r="P802" s="76" t="str">
        <f>IF(ISBLANK(INDEX('Policy Characteristics'!J:J,MATCH($C802,'Policy Characteristics'!$C:$C,0))),"",INDEX('Policy Characteristics'!J:J,MATCH($C802,'Policy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802" s="76" t="str">
        <f>IF(ISBLANK(INDEX('Policy Characteristics'!K:K,MATCH($C802,'Policy Characteristics'!$C:$C,0))),"",INDEX('Policy Characteristics'!K:K,MATCH($C802,'Policy Characteristics'!$C:$C,0)))</f>
        <v>industry-ag-main.html#fuel-switching</v>
      </c>
      <c r="R802" s="76" t="str">
        <f>IF(ISBLANK(INDEX('Policy Characteristics'!L:L,MATCH($C802,'Policy Characteristics'!$C:$C,0))),"",INDEX('Policy Characteristics'!L:L,MATCH($C802,'Policy Characteristics'!$C:$C,0)))</f>
        <v>industry-elec-and-hydrogen.html</v>
      </c>
    </row>
    <row r="803" spans="1:18" x14ac:dyDescent="0.25">
      <c r="A803" s="76" t="str">
        <f>IF(ISBLANK(INDEX('Policy Characteristics'!A:A,MATCH($C803,'Policy Characteristics'!$C:$C,0))),"",INDEX('Policy Characteristics'!A:A,MATCH($C803,'Policy Characteristics'!$C:$C,0)))</f>
        <v>Industry</v>
      </c>
      <c r="B803" s="200" t="str">
        <f>IF(ISBLANK(INDEX('Policy Characteristics'!B:B,MATCH($C803,'Policy Characteristics'!$C:$C,0))),"",INDEX('Policy Characteristics'!B:B,MATCH($C803,'Policy Characteristics'!$C:$C,0)))</f>
        <v>Electrification</v>
      </c>
      <c r="C803" s="76" t="str">
        <f t="shared" si="29"/>
        <v>Fraction of Eligible Industrial Energy Use Shifted to Electricity</v>
      </c>
      <c r="D803" s="78" t="s">
        <v>1317</v>
      </c>
      <c r="E803" t="s">
        <v>1824</v>
      </c>
      <c r="F803" t="s">
        <v>1279</v>
      </c>
      <c r="G803" s="88" t="s">
        <v>1824</v>
      </c>
      <c r="H803" s="15">
        <v>1977</v>
      </c>
      <c r="I803" s="213" t="s">
        <v>43</v>
      </c>
      <c r="J803" s="202" t="str">
        <f>IF(ISBLANK(INDEX('Policy Characteristics'!D:D,MATCH($C803,'Policy Characteristics'!$C:$C,0))),"",INDEX('Policy Characteristics'!D:D,MATCH($C803,'Policy Characteristics'!$C:$C,0)))</f>
        <v>Electrification</v>
      </c>
      <c r="K803" s="76" t="str">
        <f>IF(ISBLANK(INDEX('Policy Characteristics'!E:E,MATCH($C803,'Policy Characteristics'!$C:$C,0))),"",INDEX('Policy Characteristics'!E:E,MATCH($C803,'Policy Characteristics'!$C:$C,0)))</f>
        <v>indst shift to electricity</v>
      </c>
      <c r="L803" s="205">
        <f>IF(ISBLANK(INDEX('Policy Characteristics'!F:F,MATCH($C803,'Policy Characteristics'!$C:$C,0))),"",INDEX('Policy Characteristics'!F:F,MATCH($C803,'Policy Characteristics'!$C:$C,0)))</f>
        <v>0</v>
      </c>
      <c r="M803" s="205">
        <f>IF(ISBLANK(INDEX('Policy Characteristics'!G:G,MATCH($C803,'Policy Characteristics'!$C:$C,0))),"",INDEX('Policy Characteristics'!G:G,MATCH($C803,'Policy Characteristics'!$C:$C,0)))</f>
        <v>1</v>
      </c>
      <c r="N803" s="205">
        <f>IF(ISBLANK(INDEX('Policy Characteristics'!H:H,MATCH($C803,'Policy Characteristics'!$C:$C,0))),"",INDEX('Policy Characteristics'!H:H,MATCH($C803,'Policy Characteristics'!$C:$C,0)))</f>
        <v>0.01</v>
      </c>
      <c r="O803" s="76" t="str">
        <f>IF(ISBLANK(INDEX('Policy Characteristics'!I:I,MATCH($C803,'Policy Characteristics'!$C:$C,0))),"",INDEX('Policy Characteristics'!I:I,MATCH($C803,'Policy Characteristics'!$C:$C,0)))</f>
        <v>% of fuel shifted</v>
      </c>
      <c r="P803" s="76" t="str">
        <f>IF(ISBLANK(INDEX('Policy Characteristics'!J:J,MATCH($C803,'Policy Characteristics'!$C:$C,0))),"",INDEX('Policy Characteristics'!J:J,MATCH($C803,'Policy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803" s="76" t="str">
        <f>IF(ISBLANK(INDEX('Policy Characteristics'!K:K,MATCH($C803,'Policy Characteristics'!$C:$C,0))),"",INDEX('Policy Characteristics'!K:K,MATCH($C803,'Policy Characteristics'!$C:$C,0)))</f>
        <v>industry-ag-main.html#fuel-switching</v>
      </c>
      <c r="R803" s="76" t="str">
        <f>IF(ISBLANK(INDEX('Policy Characteristics'!L:L,MATCH($C803,'Policy Characteristics'!$C:$C,0))),"",INDEX('Policy Characteristics'!L:L,MATCH($C803,'Policy Characteristics'!$C:$C,0)))</f>
        <v>industry-elec-and-hydrogen.html</v>
      </c>
    </row>
    <row r="804" spans="1:18" x14ac:dyDescent="0.25">
      <c r="A804" s="76" t="str">
        <f>IF(ISBLANK(INDEX('Policy Characteristics'!A:A,MATCH($C804,'Policy Characteristics'!$C:$C,0))),"",INDEX('Policy Characteristics'!A:A,MATCH($C804,'Policy Characteristics'!$C:$C,0)))</f>
        <v>Industry</v>
      </c>
      <c r="B804" s="200" t="str">
        <f>IF(ISBLANK(INDEX('Policy Characteristics'!B:B,MATCH($C804,'Policy Characteristics'!$C:$C,0))),"",INDEX('Policy Characteristics'!B:B,MATCH($C804,'Policy Characteristics'!$C:$C,0)))</f>
        <v>Electrification</v>
      </c>
      <c r="C804" s="76" t="str">
        <f t="shared" si="29"/>
        <v>Fraction of Eligible Industrial Energy Use Shifted to Electricity</v>
      </c>
      <c r="D804" s="78" t="s">
        <v>1318</v>
      </c>
      <c r="E804" t="s">
        <v>1682</v>
      </c>
      <c r="F804" t="s">
        <v>1280</v>
      </c>
      <c r="G804" s="88" t="s">
        <v>1689</v>
      </c>
      <c r="H804" s="15">
        <v>1978</v>
      </c>
      <c r="I804" s="213" t="s">
        <v>43</v>
      </c>
      <c r="J804" s="202" t="str">
        <f>IF(ISBLANK(INDEX('Policy Characteristics'!D:D,MATCH($C804,'Policy Characteristics'!$C:$C,0))),"",INDEX('Policy Characteristics'!D:D,MATCH($C804,'Policy Characteristics'!$C:$C,0)))</f>
        <v>Electrification</v>
      </c>
      <c r="K804" s="76" t="str">
        <f>IF(ISBLANK(INDEX('Policy Characteristics'!E:E,MATCH($C804,'Policy Characteristics'!$C:$C,0))),"",INDEX('Policy Characteristics'!E:E,MATCH($C804,'Policy Characteristics'!$C:$C,0)))</f>
        <v>indst shift to electricity</v>
      </c>
      <c r="L804" s="205">
        <f>IF(ISBLANK(INDEX('Policy Characteristics'!F:F,MATCH($C804,'Policy Characteristics'!$C:$C,0))),"",INDEX('Policy Characteristics'!F:F,MATCH($C804,'Policy Characteristics'!$C:$C,0)))</f>
        <v>0</v>
      </c>
      <c r="M804" s="205">
        <f>IF(ISBLANK(INDEX('Policy Characteristics'!G:G,MATCH($C804,'Policy Characteristics'!$C:$C,0))),"",INDEX('Policy Characteristics'!G:G,MATCH($C804,'Policy Characteristics'!$C:$C,0)))</f>
        <v>1</v>
      </c>
      <c r="N804" s="205">
        <f>IF(ISBLANK(INDEX('Policy Characteristics'!H:H,MATCH($C804,'Policy Characteristics'!$C:$C,0))),"",INDEX('Policy Characteristics'!H:H,MATCH($C804,'Policy Characteristics'!$C:$C,0)))</f>
        <v>0.01</v>
      </c>
      <c r="O804" s="76" t="str">
        <f>IF(ISBLANK(INDEX('Policy Characteristics'!I:I,MATCH($C804,'Policy Characteristics'!$C:$C,0))),"",INDEX('Policy Characteristics'!I:I,MATCH($C804,'Policy Characteristics'!$C:$C,0)))</f>
        <v>% of fuel shifted</v>
      </c>
      <c r="P804" s="76" t="str">
        <f>IF(ISBLANK(INDEX('Policy Characteristics'!J:J,MATCH($C804,'Policy Characteristics'!$C:$C,0))),"",INDEX('Policy Characteristics'!J:J,MATCH($C804,'Policy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804" s="76" t="str">
        <f>IF(ISBLANK(INDEX('Policy Characteristics'!K:K,MATCH($C804,'Policy Characteristics'!$C:$C,0))),"",INDEX('Policy Characteristics'!K:K,MATCH($C804,'Policy Characteristics'!$C:$C,0)))</f>
        <v>industry-ag-main.html#fuel-switching</v>
      </c>
      <c r="R804" s="76" t="str">
        <f>IF(ISBLANK(INDEX('Policy Characteristics'!L:L,MATCH($C804,'Policy Characteristics'!$C:$C,0))),"",INDEX('Policy Characteristics'!L:L,MATCH($C804,'Policy Characteristics'!$C:$C,0)))</f>
        <v>industry-elec-and-hydrogen.html</v>
      </c>
    </row>
    <row r="805" spans="1:18" x14ac:dyDescent="0.25">
      <c r="A805" s="76" t="str">
        <f>IF(ISBLANK(INDEX('Policy Characteristics'!A:A,MATCH($C805,'Policy Characteristics'!$C:$C,0))),"",INDEX('Policy Characteristics'!A:A,MATCH($C805,'Policy Characteristics'!$C:$C,0)))</f>
        <v>Industry</v>
      </c>
      <c r="B805" s="200" t="str">
        <f>IF(ISBLANK(INDEX('Policy Characteristics'!B:B,MATCH($C805,'Policy Characteristics'!$C:$C,0))),"",INDEX('Policy Characteristics'!B:B,MATCH($C805,'Policy Characteristics'!$C:$C,0)))</f>
        <v>Electrification</v>
      </c>
      <c r="C805" s="76" t="str">
        <f t="shared" si="29"/>
        <v>Fraction of Eligible Industrial Energy Use Shifted to Electricity</v>
      </c>
      <c r="D805" s="78" t="s">
        <v>1318</v>
      </c>
      <c r="E805" t="s">
        <v>1683</v>
      </c>
      <c r="F805" t="s">
        <v>1280</v>
      </c>
      <c r="G805" s="88" t="s">
        <v>1690</v>
      </c>
      <c r="H805" s="15">
        <v>1979</v>
      </c>
      <c r="I805" s="213" t="s">
        <v>43</v>
      </c>
      <c r="J805" s="202" t="str">
        <f>IF(ISBLANK(INDEX('Policy Characteristics'!D:D,MATCH($C805,'Policy Characteristics'!$C:$C,0))),"",INDEX('Policy Characteristics'!D:D,MATCH($C805,'Policy Characteristics'!$C:$C,0)))</f>
        <v>Electrification</v>
      </c>
      <c r="K805" s="76" t="str">
        <f>IF(ISBLANK(INDEX('Policy Characteristics'!E:E,MATCH($C805,'Policy Characteristics'!$C:$C,0))),"",INDEX('Policy Characteristics'!E:E,MATCH($C805,'Policy Characteristics'!$C:$C,0)))</f>
        <v>indst shift to electricity</v>
      </c>
      <c r="L805" s="205">
        <f>IF(ISBLANK(INDEX('Policy Characteristics'!F:F,MATCH($C805,'Policy Characteristics'!$C:$C,0))),"",INDEX('Policy Characteristics'!F:F,MATCH($C805,'Policy Characteristics'!$C:$C,0)))</f>
        <v>0</v>
      </c>
      <c r="M805" s="205">
        <f>IF(ISBLANK(INDEX('Policy Characteristics'!G:G,MATCH($C805,'Policy Characteristics'!$C:$C,0))),"",INDEX('Policy Characteristics'!G:G,MATCH($C805,'Policy Characteristics'!$C:$C,0)))</f>
        <v>1</v>
      </c>
      <c r="N805" s="205">
        <f>IF(ISBLANK(INDEX('Policy Characteristics'!H:H,MATCH($C805,'Policy Characteristics'!$C:$C,0))),"",INDEX('Policy Characteristics'!H:H,MATCH($C805,'Policy Characteristics'!$C:$C,0)))</f>
        <v>0.01</v>
      </c>
      <c r="O805" s="76" t="str">
        <f>IF(ISBLANK(INDEX('Policy Characteristics'!I:I,MATCH($C805,'Policy Characteristics'!$C:$C,0))),"",INDEX('Policy Characteristics'!I:I,MATCH($C805,'Policy Characteristics'!$C:$C,0)))</f>
        <v>% of fuel shifted</v>
      </c>
      <c r="P805" s="76" t="str">
        <f>IF(ISBLANK(INDEX('Policy Characteristics'!J:J,MATCH($C805,'Policy Characteristics'!$C:$C,0))),"",INDEX('Policy Characteristics'!J:J,MATCH($C805,'Policy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805" s="76" t="str">
        <f>IF(ISBLANK(INDEX('Policy Characteristics'!K:K,MATCH($C805,'Policy Characteristics'!$C:$C,0))),"",INDEX('Policy Characteristics'!K:K,MATCH($C805,'Policy Characteristics'!$C:$C,0)))</f>
        <v>industry-ag-main.html#fuel-switching</v>
      </c>
      <c r="R805" s="76" t="str">
        <f>IF(ISBLANK(INDEX('Policy Characteristics'!L:L,MATCH($C805,'Policy Characteristics'!$C:$C,0))),"",INDEX('Policy Characteristics'!L:L,MATCH($C805,'Policy Characteristics'!$C:$C,0)))</f>
        <v>industry-elec-and-hydrogen.html</v>
      </c>
    </row>
    <row r="806" spans="1:18" x14ac:dyDescent="0.25">
      <c r="A806" s="76" t="str">
        <f>IF(ISBLANK(INDEX('Policy Characteristics'!A:A,MATCH($C806,'Policy Characteristics'!$C:$C,0))),"",INDEX('Policy Characteristics'!A:A,MATCH($C806,'Policy Characteristics'!$C:$C,0)))</f>
        <v>Industry</v>
      </c>
      <c r="B806" s="200" t="str">
        <f>IF(ISBLANK(INDEX('Policy Characteristics'!B:B,MATCH($C806,'Policy Characteristics'!$C:$C,0))),"",INDEX('Policy Characteristics'!B:B,MATCH($C806,'Policy Characteristics'!$C:$C,0)))</f>
        <v>Electrification</v>
      </c>
      <c r="C806" s="76" t="str">
        <f t="shared" si="29"/>
        <v>Fraction of Eligible Industrial Energy Use Shifted to Electricity</v>
      </c>
      <c r="D806" s="78" t="s">
        <v>1318</v>
      </c>
      <c r="E806" t="s">
        <v>1684</v>
      </c>
      <c r="F806" t="s">
        <v>1280</v>
      </c>
      <c r="G806" s="88" t="s">
        <v>1691</v>
      </c>
      <c r="H806" s="15">
        <v>1980</v>
      </c>
      <c r="I806" s="213" t="s">
        <v>43</v>
      </c>
      <c r="J806" s="202" t="str">
        <f>IF(ISBLANK(INDEX('Policy Characteristics'!D:D,MATCH($C806,'Policy Characteristics'!$C:$C,0))),"",INDEX('Policy Characteristics'!D:D,MATCH($C806,'Policy Characteristics'!$C:$C,0)))</f>
        <v>Electrification</v>
      </c>
      <c r="K806" s="76" t="str">
        <f>IF(ISBLANK(INDEX('Policy Characteristics'!E:E,MATCH($C806,'Policy Characteristics'!$C:$C,0))),"",INDEX('Policy Characteristics'!E:E,MATCH($C806,'Policy Characteristics'!$C:$C,0)))</f>
        <v>indst shift to electricity</v>
      </c>
      <c r="L806" s="205">
        <f>IF(ISBLANK(INDEX('Policy Characteristics'!F:F,MATCH($C806,'Policy Characteristics'!$C:$C,0))),"",INDEX('Policy Characteristics'!F:F,MATCH($C806,'Policy Characteristics'!$C:$C,0)))</f>
        <v>0</v>
      </c>
      <c r="M806" s="205">
        <f>IF(ISBLANK(INDEX('Policy Characteristics'!G:G,MATCH($C806,'Policy Characteristics'!$C:$C,0))),"",INDEX('Policy Characteristics'!G:G,MATCH($C806,'Policy Characteristics'!$C:$C,0)))</f>
        <v>1</v>
      </c>
      <c r="N806" s="205">
        <f>IF(ISBLANK(INDEX('Policy Characteristics'!H:H,MATCH($C806,'Policy Characteristics'!$C:$C,0))),"",INDEX('Policy Characteristics'!H:H,MATCH($C806,'Policy Characteristics'!$C:$C,0)))</f>
        <v>0.01</v>
      </c>
      <c r="O806" s="76" t="str">
        <f>IF(ISBLANK(INDEX('Policy Characteristics'!I:I,MATCH($C806,'Policy Characteristics'!$C:$C,0))),"",INDEX('Policy Characteristics'!I:I,MATCH($C806,'Policy Characteristics'!$C:$C,0)))</f>
        <v>% of fuel shifted</v>
      </c>
      <c r="P806" s="76" t="str">
        <f>IF(ISBLANK(INDEX('Policy Characteristics'!J:J,MATCH($C806,'Policy Characteristics'!$C:$C,0))),"",INDEX('Policy Characteristics'!J:J,MATCH($C806,'Policy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806" s="76" t="str">
        <f>IF(ISBLANK(INDEX('Policy Characteristics'!K:K,MATCH($C806,'Policy Characteristics'!$C:$C,0))),"",INDEX('Policy Characteristics'!K:K,MATCH($C806,'Policy Characteristics'!$C:$C,0)))</f>
        <v>industry-ag-main.html#fuel-switching</v>
      </c>
      <c r="R806" s="76" t="str">
        <f>IF(ISBLANK(INDEX('Policy Characteristics'!L:L,MATCH($C806,'Policy Characteristics'!$C:$C,0))),"",INDEX('Policy Characteristics'!L:L,MATCH($C806,'Policy Characteristics'!$C:$C,0)))</f>
        <v>industry-elec-and-hydrogen.html</v>
      </c>
    </row>
    <row r="807" spans="1:18" x14ac:dyDescent="0.25">
      <c r="A807" s="76" t="str">
        <f>IF(ISBLANK(INDEX('Policy Characteristics'!A:A,MATCH($C807,'Policy Characteristics'!$C:$C,0))),"",INDEX('Policy Characteristics'!A:A,MATCH($C807,'Policy Characteristics'!$C:$C,0)))</f>
        <v>Industry</v>
      </c>
      <c r="B807" s="200" t="str">
        <f>IF(ISBLANK(INDEX('Policy Characteristics'!B:B,MATCH($C807,'Policy Characteristics'!$C:$C,0))),"",INDEX('Policy Characteristics'!B:B,MATCH($C807,'Policy Characteristics'!$C:$C,0)))</f>
        <v>Electrification</v>
      </c>
      <c r="C807" s="76" t="str">
        <f t="shared" si="29"/>
        <v>Fraction of Eligible Industrial Energy Use Shifted to Electricity</v>
      </c>
      <c r="D807" s="78" t="s">
        <v>1318</v>
      </c>
      <c r="E807" t="s">
        <v>1685</v>
      </c>
      <c r="F807" t="s">
        <v>1280</v>
      </c>
      <c r="G807" s="88" t="s">
        <v>1692</v>
      </c>
      <c r="H807" s="15">
        <v>1981</v>
      </c>
      <c r="I807" s="213" t="s">
        <v>43</v>
      </c>
      <c r="J807" s="202" t="str">
        <f>IF(ISBLANK(INDEX('Policy Characteristics'!D:D,MATCH($C807,'Policy Characteristics'!$C:$C,0))),"",INDEX('Policy Characteristics'!D:D,MATCH($C807,'Policy Characteristics'!$C:$C,0)))</f>
        <v>Electrification</v>
      </c>
      <c r="K807" s="76" t="str">
        <f>IF(ISBLANK(INDEX('Policy Characteristics'!E:E,MATCH($C807,'Policy Characteristics'!$C:$C,0))),"",INDEX('Policy Characteristics'!E:E,MATCH($C807,'Policy Characteristics'!$C:$C,0)))</f>
        <v>indst shift to electricity</v>
      </c>
      <c r="L807" s="205">
        <f>IF(ISBLANK(INDEX('Policy Characteristics'!F:F,MATCH($C807,'Policy Characteristics'!$C:$C,0))),"",INDEX('Policy Characteristics'!F:F,MATCH($C807,'Policy Characteristics'!$C:$C,0)))</f>
        <v>0</v>
      </c>
      <c r="M807" s="205">
        <f>IF(ISBLANK(INDEX('Policy Characteristics'!G:G,MATCH($C807,'Policy Characteristics'!$C:$C,0))),"",INDEX('Policy Characteristics'!G:G,MATCH($C807,'Policy Characteristics'!$C:$C,0)))</f>
        <v>1</v>
      </c>
      <c r="N807" s="205">
        <f>IF(ISBLANK(INDEX('Policy Characteristics'!H:H,MATCH($C807,'Policy Characteristics'!$C:$C,0))),"",INDEX('Policy Characteristics'!H:H,MATCH($C807,'Policy Characteristics'!$C:$C,0)))</f>
        <v>0.01</v>
      </c>
      <c r="O807" s="76" t="str">
        <f>IF(ISBLANK(INDEX('Policy Characteristics'!I:I,MATCH($C807,'Policy Characteristics'!$C:$C,0))),"",INDEX('Policy Characteristics'!I:I,MATCH($C807,'Policy Characteristics'!$C:$C,0)))</f>
        <v>% of fuel shifted</v>
      </c>
      <c r="P807" s="76" t="str">
        <f>IF(ISBLANK(INDEX('Policy Characteristics'!J:J,MATCH($C807,'Policy Characteristics'!$C:$C,0))),"",INDEX('Policy Characteristics'!J:J,MATCH($C807,'Policy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807" s="76" t="str">
        <f>IF(ISBLANK(INDEX('Policy Characteristics'!K:K,MATCH($C807,'Policy Characteristics'!$C:$C,0))),"",INDEX('Policy Characteristics'!K:K,MATCH($C807,'Policy Characteristics'!$C:$C,0)))</f>
        <v>industry-ag-main.html#fuel-switching</v>
      </c>
      <c r="R807" s="76" t="str">
        <f>IF(ISBLANK(INDEX('Policy Characteristics'!L:L,MATCH($C807,'Policy Characteristics'!$C:$C,0))),"",INDEX('Policy Characteristics'!L:L,MATCH($C807,'Policy Characteristics'!$C:$C,0)))</f>
        <v>industry-elec-and-hydrogen.html</v>
      </c>
    </row>
    <row r="808" spans="1:18" x14ac:dyDescent="0.25">
      <c r="A808" s="76" t="str">
        <f>IF(ISBLANK(INDEX('Policy Characteristics'!A:A,MATCH($C808,'Policy Characteristics'!$C:$C,0))),"",INDEX('Policy Characteristics'!A:A,MATCH($C808,'Policy Characteristics'!$C:$C,0)))</f>
        <v>Industry</v>
      </c>
      <c r="B808" s="200" t="str">
        <f>IF(ISBLANK(INDEX('Policy Characteristics'!B:B,MATCH($C808,'Policy Characteristics'!$C:$C,0))),"",INDEX('Policy Characteristics'!B:B,MATCH($C808,'Policy Characteristics'!$C:$C,0)))</f>
        <v>Electrification</v>
      </c>
      <c r="C808" s="76" t="str">
        <f t="shared" si="29"/>
        <v>Fraction of Eligible Industrial Energy Use Shifted to Electricity</v>
      </c>
      <c r="D808" s="78" t="s">
        <v>1318</v>
      </c>
      <c r="E808" t="s">
        <v>1686</v>
      </c>
      <c r="F808" t="s">
        <v>1280</v>
      </c>
      <c r="G808" s="88" t="s">
        <v>1693</v>
      </c>
      <c r="H808" s="15">
        <v>1982</v>
      </c>
      <c r="I808" s="213" t="s">
        <v>43</v>
      </c>
      <c r="J808" s="202" t="str">
        <f>IF(ISBLANK(INDEX('Policy Characteristics'!D:D,MATCH($C808,'Policy Characteristics'!$C:$C,0))),"",INDEX('Policy Characteristics'!D:D,MATCH($C808,'Policy Characteristics'!$C:$C,0)))</f>
        <v>Electrification</v>
      </c>
      <c r="K808" s="76" t="str">
        <f>IF(ISBLANK(INDEX('Policy Characteristics'!E:E,MATCH($C808,'Policy Characteristics'!$C:$C,0))),"",INDEX('Policy Characteristics'!E:E,MATCH($C808,'Policy Characteristics'!$C:$C,0)))</f>
        <v>indst shift to electricity</v>
      </c>
      <c r="L808" s="205">
        <f>IF(ISBLANK(INDEX('Policy Characteristics'!F:F,MATCH($C808,'Policy Characteristics'!$C:$C,0))),"",INDEX('Policy Characteristics'!F:F,MATCH($C808,'Policy Characteristics'!$C:$C,0)))</f>
        <v>0</v>
      </c>
      <c r="M808" s="205">
        <f>IF(ISBLANK(INDEX('Policy Characteristics'!G:G,MATCH($C808,'Policy Characteristics'!$C:$C,0))),"",INDEX('Policy Characteristics'!G:G,MATCH($C808,'Policy Characteristics'!$C:$C,0)))</f>
        <v>1</v>
      </c>
      <c r="N808" s="205">
        <f>IF(ISBLANK(INDEX('Policy Characteristics'!H:H,MATCH($C808,'Policy Characteristics'!$C:$C,0))),"",INDEX('Policy Characteristics'!H:H,MATCH($C808,'Policy Characteristics'!$C:$C,0)))</f>
        <v>0.01</v>
      </c>
      <c r="O808" s="76" t="str">
        <f>IF(ISBLANK(INDEX('Policy Characteristics'!I:I,MATCH($C808,'Policy Characteristics'!$C:$C,0))),"",INDEX('Policy Characteristics'!I:I,MATCH($C808,'Policy Characteristics'!$C:$C,0)))</f>
        <v>% of fuel shifted</v>
      </c>
      <c r="P808" s="76" t="str">
        <f>IF(ISBLANK(INDEX('Policy Characteristics'!J:J,MATCH($C808,'Policy Characteristics'!$C:$C,0))),"",INDEX('Policy Characteristics'!J:J,MATCH($C808,'Policy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808" s="76" t="str">
        <f>IF(ISBLANK(INDEX('Policy Characteristics'!K:K,MATCH($C808,'Policy Characteristics'!$C:$C,0))),"",INDEX('Policy Characteristics'!K:K,MATCH($C808,'Policy Characteristics'!$C:$C,0)))</f>
        <v>industry-ag-main.html#fuel-switching</v>
      </c>
      <c r="R808" s="76" t="str">
        <f>IF(ISBLANK(INDEX('Policy Characteristics'!L:L,MATCH($C808,'Policy Characteristics'!$C:$C,0))),"",INDEX('Policy Characteristics'!L:L,MATCH($C808,'Policy Characteristics'!$C:$C,0)))</f>
        <v>industry-elec-and-hydrogen.html</v>
      </c>
    </row>
    <row r="809" spans="1:18" x14ac:dyDescent="0.25">
      <c r="A809" s="76" t="str">
        <f>IF(ISBLANK(INDEX('Policy Characteristics'!A:A,MATCH($C809,'Policy Characteristics'!$C:$C,0))),"",INDEX('Policy Characteristics'!A:A,MATCH($C809,'Policy Characteristics'!$C:$C,0)))</f>
        <v>Industry</v>
      </c>
      <c r="B809" s="200" t="str">
        <f>IF(ISBLANK(INDEX('Policy Characteristics'!B:B,MATCH($C809,'Policy Characteristics'!$C:$C,0))),"",INDEX('Policy Characteristics'!B:B,MATCH($C809,'Policy Characteristics'!$C:$C,0)))</f>
        <v>Electrification</v>
      </c>
      <c r="C809" s="76" t="str">
        <f t="shared" si="29"/>
        <v>Fraction of Eligible Industrial Energy Use Shifted to Electricity</v>
      </c>
      <c r="D809" s="78" t="s">
        <v>1318</v>
      </c>
      <c r="E809" t="s">
        <v>1687</v>
      </c>
      <c r="F809" t="s">
        <v>1280</v>
      </c>
      <c r="G809" s="88" t="s">
        <v>1694</v>
      </c>
      <c r="H809" s="15">
        <v>1983</v>
      </c>
      <c r="I809" s="213" t="s">
        <v>43</v>
      </c>
      <c r="J809" s="202" t="str">
        <f>IF(ISBLANK(INDEX('Policy Characteristics'!D:D,MATCH($C809,'Policy Characteristics'!$C:$C,0))),"",INDEX('Policy Characteristics'!D:D,MATCH($C809,'Policy Characteristics'!$C:$C,0)))</f>
        <v>Electrification</v>
      </c>
      <c r="K809" s="76" t="str">
        <f>IF(ISBLANK(INDEX('Policy Characteristics'!E:E,MATCH($C809,'Policy Characteristics'!$C:$C,0))),"",INDEX('Policy Characteristics'!E:E,MATCH($C809,'Policy Characteristics'!$C:$C,0)))</f>
        <v>indst shift to electricity</v>
      </c>
      <c r="L809" s="205">
        <f>IF(ISBLANK(INDEX('Policy Characteristics'!F:F,MATCH($C809,'Policy Characteristics'!$C:$C,0))),"",INDEX('Policy Characteristics'!F:F,MATCH($C809,'Policy Characteristics'!$C:$C,0)))</f>
        <v>0</v>
      </c>
      <c r="M809" s="205">
        <f>IF(ISBLANK(INDEX('Policy Characteristics'!G:G,MATCH($C809,'Policy Characteristics'!$C:$C,0))),"",INDEX('Policy Characteristics'!G:G,MATCH($C809,'Policy Characteristics'!$C:$C,0)))</f>
        <v>1</v>
      </c>
      <c r="N809" s="205">
        <f>IF(ISBLANK(INDEX('Policy Characteristics'!H:H,MATCH($C809,'Policy Characteristics'!$C:$C,0))),"",INDEX('Policy Characteristics'!H:H,MATCH($C809,'Policy Characteristics'!$C:$C,0)))</f>
        <v>0.01</v>
      </c>
      <c r="O809" s="76" t="str">
        <f>IF(ISBLANK(INDEX('Policy Characteristics'!I:I,MATCH($C809,'Policy Characteristics'!$C:$C,0))),"",INDEX('Policy Characteristics'!I:I,MATCH($C809,'Policy Characteristics'!$C:$C,0)))</f>
        <v>% of fuel shifted</v>
      </c>
      <c r="P809" s="76" t="str">
        <f>IF(ISBLANK(INDEX('Policy Characteristics'!J:J,MATCH($C809,'Policy Characteristics'!$C:$C,0))),"",INDEX('Policy Characteristics'!J:J,MATCH($C809,'Policy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809" s="76" t="str">
        <f>IF(ISBLANK(INDEX('Policy Characteristics'!K:K,MATCH($C809,'Policy Characteristics'!$C:$C,0))),"",INDEX('Policy Characteristics'!K:K,MATCH($C809,'Policy Characteristics'!$C:$C,0)))</f>
        <v>industry-ag-main.html#fuel-switching</v>
      </c>
      <c r="R809" s="76" t="str">
        <f>IF(ISBLANK(INDEX('Policy Characteristics'!L:L,MATCH($C809,'Policy Characteristics'!$C:$C,0))),"",INDEX('Policy Characteristics'!L:L,MATCH($C809,'Policy Characteristics'!$C:$C,0)))</f>
        <v>industry-elec-and-hydrogen.html</v>
      </c>
    </row>
    <row r="810" spans="1:18" x14ac:dyDescent="0.25">
      <c r="A810" s="76" t="str">
        <f>IF(ISBLANK(INDEX('Policy Characteristics'!A:A,MATCH($C810,'Policy Characteristics'!$C:$C,0))),"",INDEX('Policy Characteristics'!A:A,MATCH($C810,'Policy Characteristics'!$C:$C,0)))</f>
        <v>Industry</v>
      </c>
      <c r="B810" s="200" t="str">
        <f>IF(ISBLANK(INDEX('Policy Characteristics'!B:B,MATCH($C810,'Policy Characteristics'!$C:$C,0))),"",INDEX('Policy Characteristics'!B:B,MATCH($C810,'Policy Characteristics'!$C:$C,0)))</f>
        <v>Electrification</v>
      </c>
      <c r="C810" s="76" t="str">
        <f t="shared" si="29"/>
        <v>Fraction of Eligible Industrial Energy Use Shifted to Electricity</v>
      </c>
      <c r="D810" s="78" t="s">
        <v>1318</v>
      </c>
      <c r="E810" t="s">
        <v>1688</v>
      </c>
      <c r="F810" t="s">
        <v>1280</v>
      </c>
      <c r="G810" s="88" t="s">
        <v>1695</v>
      </c>
      <c r="H810" s="15">
        <v>1984</v>
      </c>
      <c r="I810" s="213" t="s">
        <v>43</v>
      </c>
      <c r="J810" s="202" t="str">
        <f>IF(ISBLANK(INDEX('Policy Characteristics'!D:D,MATCH($C810,'Policy Characteristics'!$C:$C,0))),"",INDEX('Policy Characteristics'!D:D,MATCH($C810,'Policy Characteristics'!$C:$C,0)))</f>
        <v>Electrification</v>
      </c>
      <c r="K810" s="76" t="str">
        <f>IF(ISBLANK(INDEX('Policy Characteristics'!E:E,MATCH($C810,'Policy Characteristics'!$C:$C,0))),"",INDEX('Policy Characteristics'!E:E,MATCH($C810,'Policy Characteristics'!$C:$C,0)))</f>
        <v>indst shift to electricity</v>
      </c>
      <c r="L810" s="205">
        <f>IF(ISBLANK(INDEX('Policy Characteristics'!F:F,MATCH($C810,'Policy Characteristics'!$C:$C,0))),"",INDEX('Policy Characteristics'!F:F,MATCH($C810,'Policy Characteristics'!$C:$C,0)))</f>
        <v>0</v>
      </c>
      <c r="M810" s="205">
        <f>IF(ISBLANK(INDEX('Policy Characteristics'!G:G,MATCH($C810,'Policy Characteristics'!$C:$C,0))),"",INDEX('Policy Characteristics'!G:G,MATCH($C810,'Policy Characteristics'!$C:$C,0)))</f>
        <v>1</v>
      </c>
      <c r="N810" s="205">
        <f>IF(ISBLANK(INDEX('Policy Characteristics'!H:H,MATCH($C810,'Policy Characteristics'!$C:$C,0))),"",INDEX('Policy Characteristics'!H:H,MATCH($C810,'Policy Characteristics'!$C:$C,0)))</f>
        <v>0.01</v>
      </c>
      <c r="O810" s="76" t="str">
        <f>IF(ISBLANK(INDEX('Policy Characteristics'!I:I,MATCH($C810,'Policy Characteristics'!$C:$C,0))),"",INDEX('Policy Characteristics'!I:I,MATCH($C810,'Policy Characteristics'!$C:$C,0)))</f>
        <v>% of fuel shifted</v>
      </c>
      <c r="P810" s="76" t="str">
        <f>IF(ISBLANK(INDEX('Policy Characteristics'!J:J,MATCH($C810,'Policy Characteristics'!$C:$C,0))),"",INDEX('Policy Characteristics'!J:J,MATCH($C810,'Policy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810" s="76" t="str">
        <f>IF(ISBLANK(INDEX('Policy Characteristics'!K:K,MATCH($C810,'Policy Characteristics'!$C:$C,0))),"",INDEX('Policy Characteristics'!K:K,MATCH($C810,'Policy Characteristics'!$C:$C,0)))</f>
        <v>industry-ag-main.html#fuel-switching</v>
      </c>
      <c r="R810" s="76" t="str">
        <f>IF(ISBLANK(INDEX('Policy Characteristics'!L:L,MATCH($C810,'Policy Characteristics'!$C:$C,0))),"",INDEX('Policy Characteristics'!L:L,MATCH($C810,'Policy Characteristics'!$C:$C,0)))</f>
        <v>industry-elec-and-hydrogen.html</v>
      </c>
    </row>
    <row r="811" spans="1:18" x14ac:dyDescent="0.25">
      <c r="A811" s="76" t="str">
        <f>IF(ISBLANK(INDEX('Policy Characteristics'!A:A,MATCH($C811,'Policy Characteristics'!$C:$C,0))),"",INDEX('Policy Characteristics'!A:A,MATCH($C811,'Policy Characteristics'!$C:$C,0)))</f>
        <v>Industry</v>
      </c>
      <c r="B811" s="200" t="str">
        <f>IF(ISBLANK(INDEX('Policy Characteristics'!B:B,MATCH($C811,'Policy Characteristics'!$C:$C,0))),"",INDEX('Policy Characteristics'!B:B,MATCH($C811,'Policy Characteristics'!$C:$C,0)))</f>
        <v>Electrification</v>
      </c>
      <c r="C811" s="76" t="str">
        <f t="shared" si="29"/>
        <v>Fraction of Eligible Industrial Energy Use Shifted to Electricity</v>
      </c>
      <c r="D811" s="78" t="s">
        <v>1318</v>
      </c>
      <c r="E811" t="s">
        <v>1824</v>
      </c>
      <c r="F811" t="s">
        <v>1280</v>
      </c>
      <c r="G811" s="88" t="s">
        <v>1824</v>
      </c>
      <c r="H811" s="15">
        <v>1985</v>
      </c>
      <c r="I811" s="213" t="s">
        <v>43</v>
      </c>
      <c r="J811" s="202" t="str">
        <f>IF(ISBLANK(INDEX('Policy Characteristics'!D:D,MATCH($C811,'Policy Characteristics'!$C:$C,0))),"",INDEX('Policy Characteristics'!D:D,MATCH($C811,'Policy Characteristics'!$C:$C,0)))</f>
        <v>Electrification</v>
      </c>
      <c r="K811" s="76" t="str">
        <f>IF(ISBLANK(INDEX('Policy Characteristics'!E:E,MATCH($C811,'Policy Characteristics'!$C:$C,0))),"",INDEX('Policy Characteristics'!E:E,MATCH($C811,'Policy Characteristics'!$C:$C,0)))</f>
        <v>indst shift to electricity</v>
      </c>
      <c r="L811" s="205">
        <f>IF(ISBLANK(INDEX('Policy Characteristics'!F:F,MATCH($C811,'Policy Characteristics'!$C:$C,0))),"",INDEX('Policy Characteristics'!F:F,MATCH($C811,'Policy Characteristics'!$C:$C,0)))</f>
        <v>0</v>
      </c>
      <c r="M811" s="205">
        <f>IF(ISBLANK(INDEX('Policy Characteristics'!G:G,MATCH($C811,'Policy Characteristics'!$C:$C,0))),"",INDEX('Policy Characteristics'!G:G,MATCH($C811,'Policy Characteristics'!$C:$C,0)))</f>
        <v>1</v>
      </c>
      <c r="N811" s="205">
        <f>IF(ISBLANK(INDEX('Policy Characteristics'!H:H,MATCH($C811,'Policy Characteristics'!$C:$C,0))),"",INDEX('Policy Characteristics'!H:H,MATCH($C811,'Policy Characteristics'!$C:$C,0)))</f>
        <v>0.01</v>
      </c>
      <c r="O811" s="76" t="str">
        <f>IF(ISBLANK(INDEX('Policy Characteristics'!I:I,MATCH($C811,'Policy Characteristics'!$C:$C,0))),"",INDEX('Policy Characteristics'!I:I,MATCH($C811,'Policy Characteristics'!$C:$C,0)))</f>
        <v>% of fuel shifted</v>
      </c>
      <c r="P811" s="76" t="str">
        <f>IF(ISBLANK(INDEX('Policy Characteristics'!J:J,MATCH($C811,'Policy Characteristics'!$C:$C,0))),"",INDEX('Policy Characteristics'!J:J,MATCH($C811,'Policy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811" s="76" t="str">
        <f>IF(ISBLANK(INDEX('Policy Characteristics'!K:K,MATCH($C811,'Policy Characteristics'!$C:$C,0))),"",INDEX('Policy Characteristics'!K:K,MATCH($C811,'Policy Characteristics'!$C:$C,0)))</f>
        <v>industry-ag-main.html#fuel-switching</v>
      </c>
      <c r="R811" s="76" t="str">
        <f>IF(ISBLANK(INDEX('Policy Characteristics'!L:L,MATCH($C811,'Policy Characteristics'!$C:$C,0))),"",INDEX('Policy Characteristics'!L:L,MATCH($C811,'Policy Characteristics'!$C:$C,0)))</f>
        <v>industry-elec-and-hydrogen.html</v>
      </c>
    </row>
    <row r="812" spans="1:18" x14ac:dyDescent="0.25">
      <c r="A812" s="76" t="str">
        <f>IF(ISBLANK(INDEX('Policy Characteristics'!A:A,MATCH($C812,'Policy Characteristics'!$C:$C,0))),"",INDEX('Policy Characteristics'!A:A,MATCH($C812,'Policy Characteristics'!$C:$C,0)))</f>
        <v>Industry</v>
      </c>
      <c r="B812" s="200" t="str">
        <f>IF(ISBLANK(INDEX('Policy Characteristics'!B:B,MATCH($C812,'Policy Characteristics'!$C:$C,0))),"",INDEX('Policy Characteristics'!B:B,MATCH($C812,'Policy Characteristics'!$C:$C,0)))</f>
        <v>Electrification</v>
      </c>
      <c r="C812" s="76" t="str">
        <f t="shared" si="29"/>
        <v>Fraction of Eligible Industrial Energy Use Shifted to Electricity</v>
      </c>
      <c r="D812" s="78" t="s">
        <v>1319</v>
      </c>
      <c r="E812" t="s">
        <v>1682</v>
      </c>
      <c r="F812" t="s">
        <v>1281</v>
      </c>
      <c r="G812" s="88" t="s">
        <v>1689</v>
      </c>
      <c r="H812" s="15">
        <v>1986</v>
      </c>
      <c r="I812" s="213" t="s">
        <v>43</v>
      </c>
      <c r="J812" s="202" t="str">
        <f>IF(ISBLANK(INDEX('Policy Characteristics'!D:D,MATCH($C812,'Policy Characteristics'!$C:$C,0))),"",INDEX('Policy Characteristics'!D:D,MATCH($C812,'Policy Characteristics'!$C:$C,0)))</f>
        <v>Electrification</v>
      </c>
      <c r="K812" s="76" t="str">
        <f>IF(ISBLANK(INDEX('Policy Characteristics'!E:E,MATCH($C812,'Policy Characteristics'!$C:$C,0))),"",INDEX('Policy Characteristics'!E:E,MATCH($C812,'Policy Characteristics'!$C:$C,0)))</f>
        <v>indst shift to electricity</v>
      </c>
      <c r="L812" s="205">
        <f>IF(ISBLANK(INDEX('Policy Characteristics'!F:F,MATCH($C812,'Policy Characteristics'!$C:$C,0))),"",INDEX('Policy Characteristics'!F:F,MATCH($C812,'Policy Characteristics'!$C:$C,0)))</f>
        <v>0</v>
      </c>
      <c r="M812" s="205">
        <f>IF(ISBLANK(INDEX('Policy Characteristics'!G:G,MATCH($C812,'Policy Characteristics'!$C:$C,0))),"",INDEX('Policy Characteristics'!G:G,MATCH($C812,'Policy Characteristics'!$C:$C,0)))</f>
        <v>1</v>
      </c>
      <c r="N812" s="205">
        <f>IF(ISBLANK(INDEX('Policy Characteristics'!H:H,MATCH($C812,'Policy Characteristics'!$C:$C,0))),"",INDEX('Policy Characteristics'!H:H,MATCH($C812,'Policy Characteristics'!$C:$C,0)))</f>
        <v>0.01</v>
      </c>
      <c r="O812" s="76" t="str">
        <f>IF(ISBLANK(INDEX('Policy Characteristics'!I:I,MATCH($C812,'Policy Characteristics'!$C:$C,0))),"",INDEX('Policy Characteristics'!I:I,MATCH($C812,'Policy Characteristics'!$C:$C,0)))</f>
        <v>% of fuel shifted</v>
      </c>
      <c r="P812" s="76" t="str">
        <f>IF(ISBLANK(INDEX('Policy Characteristics'!J:J,MATCH($C812,'Policy Characteristics'!$C:$C,0))),"",INDEX('Policy Characteristics'!J:J,MATCH($C812,'Policy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812" s="76" t="str">
        <f>IF(ISBLANK(INDEX('Policy Characteristics'!K:K,MATCH($C812,'Policy Characteristics'!$C:$C,0))),"",INDEX('Policy Characteristics'!K:K,MATCH($C812,'Policy Characteristics'!$C:$C,0)))</f>
        <v>industry-ag-main.html#fuel-switching</v>
      </c>
      <c r="R812" s="76" t="str">
        <f>IF(ISBLANK(INDEX('Policy Characteristics'!L:L,MATCH($C812,'Policy Characteristics'!$C:$C,0))),"",INDEX('Policy Characteristics'!L:L,MATCH($C812,'Policy Characteristics'!$C:$C,0)))</f>
        <v>industry-elec-and-hydrogen.html</v>
      </c>
    </row>
    <row r="813" spans="1:18" x14ac:dyDescent="0.25">
      <c r="A813" s="76" t="str">
        <f>IF(ISBLANK(INDEX('Policy Characteristics'!A:A,MATCH($C813,'Policy Characteristics'!$C:$C,0))),"",INDEX('Policy Characteristics'!A:A,MATCH($C813,'Policy Characteristics'!$C:$C,0)))</f>
        <v>Industry</v>
      </c>
      <c r="B813" s="200" t="str">
        <f>IF(ISBLANK(INDEX('Policy Characteristics'!B:B,MATCH($C813,'Policy Characteristics'!$C:$C,0))),"",INDEX('Policy Characteristics'!B:B,MATCH($C813,'Policy Characteristics'!$C:$C,0)))</f>
        <v>Electrification</v>
      </c>
      <c r="C813" s="76" t="str">
        <f t="shared" si="29"/>
        <v>Fraction of Eligible Industrial Energy Use Shifted to Electricity</v>
      </c>
      <c r="D813" s="78" t="s">
        <v>1319</v>
      </c>
      <c r="E813" t="s">
        <v>1683</v>
      </c>
      <c r="F813" t="s">
        <v>1281</v>
      </c>
      <c r="G813" s="88" t="s">
        <v>1690</v>
      </c>
      <c r="H813" s="15">
        <v>1987</v>
      </c>
      <c r="I813" s="213" t="s">
        <v>43</v>
      </c>
      <c r="J813" s="202" t="str">
        <f>IF(ISBLANK(INDEX('Policy Characteristics'!D:D,MATCH($C813,'Policy Characteristics'!$C:$C,0))),"",INDEX('Policy Characteristics'!D:D,MATCH($C813,'Policy Characteristics'!$C:$C,0)))</f>
        <v>Electrification</v>
      </c>
      <c r="K813" s="76" t="str">
        <f>IF(ISBLANK(INDEX('Policy Characteristics'!E:E,MATCH($C813,'Policy Characteristics'!$C:$C,0))),"",INDEX('Policy Characteristics'!E:E,MATCH($C813,'Policy Characteristics'!$C:$C,0)))</f>
        <v>indst shift to electricity</v>
      </c>
      <c r="L813" s="205">
        <f>IF(ISBLANK(INDEX('Policy Characteristics'!F:F,MATCH($C813,'Policy Characteristics'!$C:$C,0))),"",INDEX('Policy Characteristics'!F:F,MATCH($C813,'Policy Characteristics'!$C:$C,0)))</f>
        <v>0</v>
      </c>
      <c r="M813" s="205">
        <f>IF(ISBLANK(INDEX('Policy Characteristics'!G:G,MATCH($C813,'Policy Characteristics'!$C:$C,0))),"",INDEX('Policy Characteristics'!G:G,MATCH($C813,'Policy Characteristics'!$C:$C,0)))</f>
        <v>1</v>
      </c>
      <c r="N813" s="205">
        <f>IF(ISBLANK(INDEX('Policy Characteristics'!H:H,MATCH($C813,'Policy Characteristics'!$C:$C,0))),"",INDEX('Policy Characteristics'!H:H,MATCH($C813,'Policy Characteristics'!$C:$C,0)))</f>
        <v>0.01</v>
      </c>
      <c r="O813" s="76" t="str">
        <f>IF(ISBLANK(INDEX('Policy Characteristics'!I:I,MATCH($C813,'Policy Characteristics'!$C:$C,0))),"",INDEX('Policy Characteristics'!I:I,MATCH($C813,'Policy Characteristics'!$C:$C,0)))</f>
        <v>% of fuel shifted</v>
      </c>
      <c r="P813" s="76" t="str">
        <f>IF(ISBLANK(INDEX('Policy Characteristics'!J:J,MATCH($C813,'Policy Characteristics'!$C:$C,0))),"",INDEX('Policy Characteristics'!J:J,MATCH($C813,'Policy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813" s="76" t="str">
        <f>IF(ISBLANK(INDEX('Policy Characteristics'!K:K,MATCH($C813,'Policy Characteristics'!$C:$C,0))),"",INDEX('Policy Characteristics'!K:K,MATCH($C813,'Policy Characteristics'!$C:$C,0)))</f>
        <v>industry-ag-main.html#fuel-switching</v>
      </c>
      <c r="R813" s="76" t="str">
        <f>IF(ISBLANK(INDEX('Policy Characteristics'!L:L,MATCH($C813,'Policy Characteristics'!$C:$C,0))),"",INDEX('Policy Characteristics'!L:L,MATCH($C813,'Policy Characteristics'!$C:$C,0)))</f>
        <v>industry-elec-and-hydrogen.html</v>
      </c>
    </row>
    <row r="814" spans="1:18" x14ac:dyDescent="0.25">
      <c r="A814" s="76" t="str">
        <f>IF(ISBLANK(INDEX('Policy Characteristics'!A:A,MATCH($C814,'Policy Characteristics'!$C:$C,0))),"",INDEX('Policy Characteristics'!A:A,MATCH($C814,'Policy Characteristics'!$C:$C,0)))</f>
        <v>Industry</v>
      </c>
      <c r="B814" s="200" t="str">
        <f>IF(ISBLANK(INDEX('Policy Characteristics'!B:B,MATCH($C814,'Policy Characteristics'!$C:$C,0))),"",INDEX('Policy Characteristics'!B:B,MATCH($C814,'Policy Characteristics'!$C:$C,0)))</f>
        <v>Electrification</v>
      </c>
      <c r="C814" s="76" t="str">
        <f t="shared" si="29"/>
        <v>Fraction of Eligible Industrial Energy Use Shifted to Electricity</v>
      </c>
      <c r="D814" s="78" t="s">
        <v>1319</v>
      </c>
      <c r="E814" t="s">
        <v>1684</v>
      </c>
      <c r="F814" t="s">
        <v>1281</v>
      </c>
      <c r="G814" s="88" t="s">
        <v>1691</v>
      </c>
      <c r="H814" s="15">
        <v>1988</v>
      </c>
      <c r="I814" s="213" t="s">
        <v>43</v>
      </c>
      <c r="J814" s="202" t="str">
        <f>IF(ISBLANK(INDEX('Policy Characteristics'!D:D,MATCH($C814,'Policy Characteristics'!$C:$C,0))),"",INDEX('Policy Characteristics'!D:D,MATCH($C814,'Policy Characteristics'!$C:$C,0)))</f>
        <v>Electrification</v>
      </c>
      <c r="K814" s="76" t="str">
        <f>IF(ISBLANK(INDEX('Policy Characteristics'!E:E,MATCH($C814,'Policy Characteristics'!$C:$C,0))),"",INDEX('Policy Characteristics'!E:E,MATCH($C814,'Policy Characteristics'!$C:$C,0)))</f>
        <v>indst shift to electricity</v>
      </c>
      <c r="L814" s="205">
        <f>IF(ISBLANK(INDEX('Policy Characteristics'!F:F,MATCH($C814,'Policy Characteristics'!$C:$C,0))),"",INDEX('Policy Characteristics'!F:F,MATCH($C814,'Policy Characteristics'!$C:$C,0)))</f>
        <v>0</v>
      </c>
      <c r="M814" s="205">
        <f>IF(ISBLANK(INDEX('Policy Characteristics'!G:G,MATCH($C814,'Policy Characteristics'!$C:$C,0))),"",INDEX('Policy Characteristics'!G:G,MATCH($C814,'Policy Characteristics'!$C:$C,0)))</f>
        <v>1</v>
      </c>
      <c r="N814" s="205">
        <f>IF(ISBLANK(INDEX('Policy Characteristics'!H:H,MATCH($C814,'Policy Characteristics'!$C:$C,0))),"",INDEX('Policy Characteristics'!H:H,MATCH($C814,'Policy Characteristics'!$C:$C,0)))</f>
        <v>0.01</v>
      </c>
      <c r="O814" s="76" t="str">
        <f>IF(ISBLANK(INDEX('Policy Characteristics'!I:I,MATCH($C814,'Policy Characteristics'!$C:$C,0))),"",INDEX('Policy Characteristics'!I:I,MATCH($C814,'Policy Characteristics'!$C:$C,0)))</f>
        <v>% of fuel shifted</v>
      </c>
      <c r="P814" s="76" t="str">
        <f>IF(ISBLANK(INDEX('Policy Characteristics'!J:J,MATCH($C814,'Policy Characteristics'!$C:$C,0))),"",INDEX('Policy Characteristics'!J:J,MATCH($C814,'Policy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814" s="76" t="str">
        <f>IF(ISBLANK(INDEX('Policy Characteristics'!K:K,MATCH($C814,'Policy Characteristics'!$C:$C,0))),"",INDEX('Policy Characteristics'!K:K,MATCH($C814,'Policy Characteristics'!$C:$C,0)))</f>
        <v>industry-ag-main.html#fuel-switching</v>
      </c>
      <c r="R814" s="76" t="str">
        <f>IF(ISBLANK(INDEX('Policy Characteristics'!L:L,MATCH($C814,'Policy Characteristics'!$C:$C,0))),"",INDEX('Policy Characteristics'!L:L,MATCH($C814,'Policy Characteristics'!$C:$C,0)))</f>
        <v>industry-elec-and-hydrogen.html</v>
      </c>
    </row>
    <row r="815" spans="1:18" x14ac:dyDescent="0.25">
      <c r="A815" s="76" t="str">
        <f>IF(ISBLANK(INDEX('Policy Characteristics'!A:A,MATCH($C815,'Policy Characteristics'!$C:$C,0))),"",INDEX('Policy Characteristics'!A:A,MATCH($C815,'Policy Characteristics'!$C:$C,0)))</f>
        <v>Industry</v>
      </c>
      <c r="B815" s="200" t="str">
        <f>IF(ISBLANK(INDEX('Policy Characteristics'!B:B,MATCH($C815,'Policy Characteristics'!$C:$C,0))),"",INDEX('Policy Characteristics'!B:B,MATCH($C815,'Policy Characteristics'!$C:$C,0)))</f>
        <v>Electrification</v>
      </c>
      <c r="C815" s="76" t="str">
        <f t="shared" si="29"/>
        <v>Fraction of Eligible Industrial Energy Use Shifted to Electricity</v>
      </c>
      <c r="D815" s="78" t="s">
        <v>1319</v>
      </c>
      <c r="E815" t="s">
        <v>1685</v>
      </c>
      <c r="F815" t="s">
        <v>1281</v>
      </c>
      <c r="G815" s="88" t="s">
        <v>1692</v>
      </c>
      <c r="H815" s="15">
        <v>1989</v>
      </c>
      <c r="I815" s="213" t="s">
        <v>43</v>
      </c>
      <c r="J815" s="202" t="str">
        <f>IF(ISBLANK(INDEX('Policy Characteristics'!D:D,MATCH($C815,'Policy Characteristics'!$C:$C,0))),"",INDEX('Policy Characteristics'!D:D,MATCH($C815,'Policy Characteristics'!$C:$C,0)))</f>
        <v>Electrification</v>
      </c>
      <c r="K815" s="76" t="str">
        <f>IF(ISBLANK(INDEX('Policy Characteristics'!E:E,MATCH($C815,'Policy Characteristics'!$C:$C,0))),"",INDEX('Policy Characteristics'!E:E,MATCH($C815,'Policy Characteristics'!$C:$C,0)))</f>
        <v>indst shift to electricity</v>
      </c>
      <c r="L815" s="205">
        <f>IF(ISBLANK(INDEX('Policy Characteristics'!F:F,MATCH($C815,'Policy Characteristics'!$C:$C,0))),"",INDEX('Policy Characteristics'!F:F,MATCH($C815,'Policy Characteristics'!$C:$C,0)))</f>
        <v>0</v>
      </c>
      <c r="M815" s="205">
        <f>IF(ISBLANK(INDEX('Policy Characteristics'!G:G,MATCH($C815,'Policy Characteristics'!$C:$C,0))),"",INDEX('Policy Characteristics'!G:G,MATCH($C815,'Policy Characteristics'!$C:$C,0)))</f>
        <v>1</v>
      </c>
      <c r="N815" s="205">
        <f>IF(ISBLANK(INDEX('Policy Characteristics'!H:H,MATCH($C815,'Policy Characteristics'!$C:$C,0))),"",INDEX('Policy Characteristics'!H:H,MATCH($C815,'Policy Characteristics'!$C:$C,0)))</f>
        <v>0.01</v>
      </c>
      <c r="O815" s="76" t="str">
        <f>IF(ISBLANK(INDEX('Policy Characteristics'!I:I,MATCH($C815,'Policy Characteristics'!$C:$C,0))),"",INDEX('Policy Characteristics'!I:I,MATCH($C815,'Policy Characteristics'!$C:$C,0)))</f>
        <v>% of fuel shifted</v>
      </c>
      <c r="P815" s="76" t="str">
        <f>IF(ISBLANK(INDEX('Policy Characteristics'!J:J,MATCH($C815,'Policy Characteristics'!$C:$C,0))),"",INDEX('Policy Characteristics'!J:J,MATCH($C815,'Policy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815" s="76" t="str">
        <f>IF(ISBLANK(INDEX('Policy Characteristics'!K:K,MATCH($C815,'Policy Characteristics'!$C:$C,0))),"",INDEX('Policy Characteristics'!K:K,MATCH($C815,'Policy Characteristics'!$C:$C,0)))</f>
        <v>industry-ag-main.html#fuel-switching</v>
      </c>
      <c r="R815" s="76" t="str">
        <f>IF(ISBLANK(INDEX('Policy Characteristics'!L:L,MATCH($C815,'Policy Characteristics'!$C:$C,0))),"",INDEX('Policy Characteristics'!L:L,MATCH($C815,'Policy Characteristics'!$C:$C,0)))</f>
        <v>industry-elec-and-hydrogen.html</v>
      </c>
    </row>
    <row r="816" spans="1:18" x14ac:dyDescent="0.25">
      <c r="A816" s="76" t="str">
        <f>IF(ISBLANK(INDEX('Policy Characteristics'!A:A,MATCH($C816,'Policy Characteristics'!$C:$C,0))),"",INDEX('Policy Characteristics'!A:A,MATCH($C816,'Policy Characteristics'!$C:$C,0)))</f>
        <v>Industry</v>
      </c>
      <c r="B816" s="200" t="str">
        <f>IF(ISBLANK(INDEX('Policy Characteristics'!B:B,MATCH($C816,'Policy Characteristics'!$C:$C,0))),"",INDEX('Policy Characteristics'!B:B,MATCH($C816,'Policy Characteristics'!$C:$C,0)))</f>
        <v>Electrification</v>
      </c>
      <c r="C816" s="76" t="str">
        <f t="shared" si="29"/>
        <v>Fraction of Eligible Industrial Energy Use Shifted to Electricity</v>
      </c>
      <c r="D816" s="78" t="s">
        <v>1319</v>
      </c>
      <c r="E816" t="s">
        <v>1686</v>
      </c>
      <c r="F816" t="s">
        <v>1281</v>
      </c>
      <c r="G816" s="88" t="s">
        <v>1693</v>
      </c>
      <c r="H816" s="15">
        <v>1990</v>
      </c>
      <c r="I816" s="213" t="s">
        <v>43</v>
      </c>
      <c r="J816" s="202" t="str">
        <f>IF(ISBLANK(INDEX('Policy Characteristics'!D:D,MATCH($C816,'Policy Characteristics'!$C:$C,0))),"",INDEX('Policy Characteristics'!D:D,MATCH($C816,'Policy Characteristics'!$C:$C,0)))</f>
        <v>Electrification</v>
      </c>
      <c r="K816" s="76" t="str">
        <f>IF(ISBLANK(INDEX('Policy Characteristics'!E:E,MATCH($C816,'Policy Characteristics'!$C:$C,0))),"",INDEX('Policy Characteristics'!E:E,MATCH($C816,'Policy Characteristics'!$C:$C,0)))</f>
        <v>indst shift to electricity</v>
      </c>
      <c r="L816" s="205">
        <f>IF(ISBLANK(INDEX('Policy Characteristics'!F:F,MATCH($C816,'Policy Characteristics'!$C:$C,0))),"",INDEX('Policy Characteristics'!F:F,MATCH($C816,'Policy Characteristics'!$C:$C,0)))</f>
        <v>0</v>
      </c>
      <c r="M816" s="205">
        <f>IF(ISBLANK(INDEX('Policy Characteristics'!G:G,MATCH($C816,'Policy Characteristics'!$C:$C,0))),"",INDEX('Policy Characteristics'!G:G,MATCH($C816,'Policy Characteristics'!$C:$C,0)))</f>
        <v>1</v>
      </c>
      <c r="N816" s="205">
        <f>IF(ISBLANK(INDEX('Policy Characteristics'!H:H,MATCH($C816,'Policy Characteristics'!$C:$C,0))),"",INDEX('Policy Characteristics'!H:H,MATCH($C816,'Policy Characteristics'!$C:$C,0)))</f>
        <v>0.01</v>
      </c>
      <c r="O816" s="76" t="str">
        <f>IF(ISBLANK(INDEX('Policy Characteristics'!I:I,MATCH($C816,'Policy Characteristics'!$C:$C,0))),"",INDEX('Policy Characteristics'!I:I,MATCH($C816,'Policy Characteristics'!$C:$C,0)))</f>
        <v>% of fuel shifted</v>
      </c>
      <c r="P816" s="76" t="str">
        <f>IF(ISBLANK(INDEX('Policy Characteristics'!J:J,MATCH($C816,'Policy Characteristics'!$C:$C,0))),"",INDEX('Policy Characteristics'!J:J,MATCH($C816,'Policy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816" s="76" t="str">
        <f>IF(ISBLANK(INDEX('Policy Characteristics'!K:K,MATCH($C816,'Policy Characteristics'!$C:$C,0))),"",INDEX('Policy Characteristics'!K:K,MATCH($C816,'Policy Characteristics'!$C:$C,0)))</f>
        <v>industry-ag-main.html#fuel-switching</v>
      </c>
      <c r="R816" s="76" t="str">
        <f>IF(ISBLANK(INDEX('Policy Characteristics'!L:L,MATCH($C816,'Policy Characteristics'!$C:$C,0))),"",INDEX('Policy Characteristics'!L:L,MATCH($C816,'Policy Characteristics'!$C:$C,0)))</f>
        <v>industry-elec-and-hydrogen.html</v>
      </c>
    </row>
    <row r="817" spans="1:18" x14ac:dyDescent="0.25">
      <c r="A817" s="76" t="str">
        <f>IF(ISBLANK(INDEX('Policy Characteristics'!A:A,MATCH($C817,'Policy Characteristics'!$C:$C,0))),"",INDEX('Policy Characteristics'!A:A,MATCH($C817,'Policy Characteristics'!$C:$C,0)))</f>
        <v>Industry</v>
      </c>
      <c r="B817" s="200" t="str">
        <f>IF(ISBLANK(INDEX('Policy Characteristics'!B:B,MATCH($C817,'Policy Characteristics'!$C:$C,0))),"",INDEX('Policy Characteristics'!B:B,MATCH($C817,'Policy Characteristics'!$C:$C,0)))</f>
        <v>Electrification</v>
      </c>
      <c r="C817" s="76" t="str">
        <f t="shared" si="29"/>
        <v>Fraction of Eligible Industrial Energy Use Shifted to Electricity</v>
      </c>
      <c r="D817" s="78" t="s">
        <v>1319</v>
      </c>
      <c r="E817" t="s">
        <v>1687</v>
      </c>
      <c r="F817" t="s">
        <v>1281</v>
      </c>
      <c r="G817" s="88" t="s">
        <v>1694</v>
      </c>
      <c r="H817" s="15">
        <v>1991</v>
      </c>
      <c r="I817" s="213" t="s">
        <v>43</v>
      </c>
      <c r="J817" s="202" t="str">
        <f>IF(ISBLANK(INDEX('Policy Characteristics'!D:D,MATCH($C817,'Policy Characteristics'!$C:$C,0))),"",INDEX('Policy Characteristics'!D:D,MATCH($C817,'Policy Characteristics'!$C:$C,0)))</f>
        <v>Electrification</v>
      </c>
      <c r="K817" s="76" t="str">
        <f>IF(ISBLANK(INDEX('Policy Characteristics'!E:E,MATCH($C817,'Policy Characteristics'!$C:$C,0))),"",INDEX('Policy Characteristics'!E:E,MATCH($C817,'Policy Characteristics'!$C:$C,0)))</f>
        <v>indst shift to electricity</v>
      </c>
      <c r="L817" s="205">
        <f>IF(ISBLANK(INDEX('Policy Characteristics'!F:F,MATCH($C817,'Policy Characteristics'!$C:$C,0))),"",INDEX('Policy Characteristics'!F:F,MATCH($C817,'Policy Characteristics'!$C:$C,0)))</f>
        <v>0</v>
      </c>
      <c r="M817" s="205">
        <f>IF(ISBLANK(INDEX('Policy Characteristics'!G:G,MATCH($C817,'Policy Characteristics'!$C:$C,0))),"",INDEX('Policy Characteristics'!G:G,MATCH($C817,'Policy Characteristics'!$C:$C,0)))</f>
        <v>1</v>
      </c>
      <c r="N817" s="205">
        <f>IF(ISBLANK(INDEX('Policy Characteristics'!H:H,MATCH($C817,'Policy Characteristics'!$C:$C,0))),"",INDEX('Policy Characteristics'!H:H,MATCH($C817,'Policy Characteristics'!$C:$C,0)))</f>
        <v>0.01</v>
      </c>
      <c r="O817" s="76" t="str">
        <f>IF(ISBLANK(INDEX('Policy Characteristics'!I:I,MATCH($C817,'Policy Characteristics'!$C:$C,0))),"",INDEX('Policy Characteristics'!I:I,MATCH($C817,'Policy Characteristics'!$C:$C,0)))</f>
        <v>% of fuel shifted</v>
      </c>
      <c r="P817" s="76" t="str">
        <f>IF(ISBLANK(INDEX('Policy Characteristics'!J:J,MATCH($C817,'Policy Characteristics'!$C:$C,0))),"",INDEX('Policy Characteristics'!J:J,MATCH($C817,'Policy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817" s="76" t="str">
        <f>IF(ISBLANK(INDEX('Policy Characteristics'!K:K,MATCH($C817,'Policy Characteristics'!$C:$C,0))),"",INDEX('Policy Characteristics'!K:K,MATCH($C817,'Policy Characteristics'!$C:$C,0)))</f>
        <v>industry-ag-main.html#fuel-switching</v>
      </c>
      <c r="R817" s="76" t="str">
        <f>IF(ISBLANK(INDEX('Policy Characteristics'!L:L,MATCH($C817,'Policy Characteristics'!$C:$C,0))),"",INDEX('Policy Characteristics'!L:L,MATCH($C817,'Policy Characteristics'!$C:$C,0)))</f>
        <v>industry-elec-and-hydrogen.html</v>
      </c>
    </row>
    <row r="818" spans="1:18" x14ac:dyDescent="0.25">
      <c r="A818" s="76" t="str">
        <f>IF(ISBLANK(INDEX('Policy Characteristics'!A:A,MATCH($C818,'Policy Characteristics'!$C:$C,0))),"",INDEX('Policy Characteristics'!A:A,MATCH($C818,'Policy Characteristics'!$C:$C,0)))</f>
        <v>Industry</v>
      </c>
      <c r="B818" s="200" t="str">
        <f>IF(ISBLANK(INDEX('Policy Characteristics'!B:B,MATCH($C818,'Policy Characteristics'!$C:$C,0))),"",INDEX('Policy Characteristics'!B:B,MATCH($C818,'Policy Characteristics'!$C:$C,0)))</f>
        <v>Electrification</v>
      </c>
      <c r="C818" s="76" t="str">
        <f t="shared" si="29"/>
        <v>Fraction of Eligible Industrial Energy Use Shifted to Electricity</v>
      </c>
      <c r="D818" s="78" t="s">
        <v>1319</v>
      </c>
      <c r="E818" t="s">
        <v>1688</v>
      </c>
      <c r="F818" t="s">
        <v>1281</v>
      </c>
      <c r="G818" s="88" t="s">
        <v>1695</v>
      </c>
      <c r="H818" s="15">
        <v>1992</v>
      </c>
      <c r="I818" s="213" t="s">
        <v>43</v>
      </c>
      <c r="J818" s="202" t="str">
        <f>IF(ISBLANK(INDEX('Policy Characteristics'!D:D,MATCH($C818,'Policy Characteristics'!$C:$C,0))),"",INDEX('Policy Characteristics'!D:D,MATCH($C818,'Policy Characteristics'!$C:$C,0)))</f>
        <v>Electrification</v>
      </c>
      <c r="K818" s="76" t="str">
        <f>IF(ISBLANK(INDEX('Policy Characteristics'!E:E,MATCH($C818,'Policy Characteristics'!$C:$C,0))),"",INDEX('Policy Characteristics'!E:E,MATCH($C818,'Policy Characteristics'!$C:$C,0)))</f>
        <v>indst shift to electricity</v>
      </c>
      <c r="L818" s="205">
        <f>IF(ISBLANK(INDEX('Policy Characteristics'!F:F,MATCH($C818,'Policy Characteristics'!$C:$C,0))),"",INDEX('Policy Characteristics'!F:F,MATCH($C818,'Policy Characteristics'!$C:$C,0)))</f>
        <v>0</v>
      </c>
      <c r="M818" s="205">
        <f>IF(ISBLANK(INDEX('Policy Characteristics'!G:G,MATCH($C818,'Policy Characteristics'!$C:$C,0))),"",INDEX('Policy Characteristics'!G:G,MATCH($C818,'Policy Characteristics'!$C:$C,0)))</f>
        <v>1</v>
      </c>
      <c r="N818" s="205">
        <f>IF(ISBLANK(INDEX('Policy Characteristics'!H:H,MATCH($C818,'Policy Characteristics'!$C:$C,0))),"",INDEX('Policy Characteristics'!H:H,MATCH($C818,'Policy Characteristics'!$C:$C,0)))</f>
        <v>0.01</v>
      </c>
      <c r="O818" s="76" t="str">
        <f>IF(ISBLANK(INDEX('Policy Characteristics'!I:I,MATCH($C818,'Policy Characteristics'!$C:$C,0))),"",INDEX('Policy Characteristics'!I:I,MATCH($C818,'Policy Characteristics'!$C:$C,0)))</f>
        <v>% of fuel shifted</v>
      </c>
      <c r="P818" s="76" t="str">
        <f>IF(ISBLANK(INDEX('Policy Characteristics'!J:J,MATCH($C818,'Policy Characteristics'!$C:$C,0))),"",INDEX('Policy Characteristics'!J:J,MATCH($C818,'Policy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818" s="76" t="str">
        <f>IF(ISBLANK(INDEX('Policy Characteristics'!K:K,MATCH($C818,'Policy Characteristics'!$C:$C,0))),"",INDEX('Policy Characteristics'!K:K,MATCH($C818,'Policy Characteristics'!$C:$C,0)))</f>
        <v>industry-ag-main.html#fuel-switching</v>
      </c>
      <c r="R818" s="76" t="str">
        <f>IF(ISBLANK(INDEX('Policy Characteristics'!L:L,MATCH($C818,'Policy Characteristics'!$C:$C,0))),"",INDEX('Policy Characteristics'!L:L,MATCH($C818,'Policy Characteristics'!$C:$C,0)))</f>
        <v>industry-elec-and-hydrogen.html</v>
      </c>
    </row>
    <row r="819" spans="1:18" x14ac:dyDescent="0.25">
      <c r="A819" s="76" t="str">
        <f>IF(ISBLANK(INDEX('Policy Characteristics'!A:A,MATCH($C819,'Policy Characteristics'!$C:$C,0))),"",INDEX('Policy Characteristics'!A:A,MATCH($C819,'Policy Characteristics'!$C:$C,0)))</f>
        <v>Industry</v>
      </c>
      <c r="B819" s="200" t="str">
        <f>IF(ISBLANK(INDEX('Policy Characteristics'!B:B,MATCH($C819,'Policy Characteristics'!$C:$C,0))),"",INDEX('Policy Characteristics'!B:B,MATCH($C819,'Policy Characteristics'!$C:$C,0)))</f>
        <v>Electrification</v>
      </c>
      <c r="C819" s="76" t="str">
        <f t="shared" si="29"/>
        <v>Fraction of Eligible Industrial Energy Use Shifted to Electricity</v>
      </c>
      <c r="D819" s="78" t="s">
        <v>1319</v>
      </c>
      <c r="E819" t="s">
        <v>1824</v>
      </c>
      <c r="F819" t="s">
        <v>1281</v>
      </c>
      <c r="G819" s="88" t="s">
        <v>1824</v>
      </c>
      <c r="H819" s="15">
        <v>1993</v>
      </c>
      <c r="I819" s="213" t="s">
        <v>43</v>
      </c>
      <c r="J819" s="202" t="str">
        <f>IF(ISBLANK(INDEX('Policy Characteristics'!D:D,MATCH($C819,'Policy Characteristics'!$C:$C,0))),"",INDEX('Policy Characteristics'!D:D,MATCH($C819,'Policy Characteristics'!$C:$C,0)))</f>
        <v>Electrification</v>
      </c>
      <c r="K819" s="76" t="str">
        <f>IF(ISBLANK(INDEX('Policy Characteristics'!E:E,MATCH($C819,'Policy Characteristics'!$C:$C,0))),"",INDEX('Policy Characteristics'!E:E,MATCH($C819,'Policy Characteristics'!$C:$C,0)))</f>
        <v>indst shift to electricity</v>
      </c>
      <c r="L819" s="205">
        <f>IF(ISBLANK(INDEX('Policy Characteristics'!F:F,MATCH($C819,'Policy Characteristics'!$C:$C,0))),"",INDEX('Policy Characteristics'!F:F,MATCH($C819,'Policy Characteristics'!$C:$C,0)))</f>
        <v>0</v>
      </c>
      <c r="M819" s="205">
        <f>IF(ISBLANK(INDEX('Policy Characteristics'!G:G,MATCH($C819,'Policy Characteristics'!$C:$C,0))),"",INDEX('Policy Characteristics'!G:G,MATCH($C819,'Policy Characteristics'!$C:$C,0)))</f>
        <v>1</v>
      </c>
      <c r="N819" s="205">
        <f>IF(ISBLANK(INDEX('Policy Characteristics'!H:H,MATCH($C819,'Policy Characteristics'!$C:$C,0))),"",INDEX('Policy Characteristics'!H:H,MATCH($C819,'Policy Characteristics'!$C:$C,0)))</f>
        <v>0.01</v>
      </c>
      <c r="O819" s="76" t="str">
        <f>IF(ISBLANK(INDEX('Policy Characteristics'!I:I,MATCH($C819,'Policy Characteristics'!$C:$C,0))),"",INDEX('Policy Characteristics'!I:I,MATCH($C819,'Policy Characteristics'!$C:$C,0)))</f>
        <v>% of fuel shifted</v>
      </c>
      <c r="P819" s="76" t="str">
        <f>IF(ISBLANK(INDEX('Policy Characteristics'!J:J,MATCH($C819,'Policy Characteristics'!$C:$C,0))),"",INDEX('Policy Characteristics'!J:J,MATCH($C819,'Policy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819" s="76" t="str">
        <f>IF(ISBLANK(INDEX('Policy Characteristics'!K:K,MATCH($C819,'Policy Characteristics'!$C:$C,0))),"",INDEX('Policy Characteristics'!K:K,MATCH($C819,'Policy Characteristics'!$C:$C,0)))</f>
        <v>industry-ag-main.html#fuel-switching</v>
      </c>
      <c r="R819" s="76" t="str">
        <f>IF(ISBLANK(INDEX('Policy Characteristics'!L:L,MATCH($C819,'Policy Characteristics'!$C:$C,0))),"",INDEX('Policy Characteristics'!L:L,MATCH($C819,'Policy Characteristics'!$C:$C,0)))</f>
        <v>industry-elec-and-hydrogen.html</v>
      </c>
    </row>
    <row r="820" spans="1:18" x14ac:dyDescent="0.25">
      <c r="A820" s="76" t="str">
        <f>IF(ISBLANK(INDEX('Policy Characteristics'!A:A,MATCH($C820,'Policy Characteristics'!$C:$C,0))),"",INDEX('Policy Characteristics'!A:A,MATCH($C820,'Policy Characteristics'!$C:$C,0)))</f>
        <v>Industry</v>
      </c>
      <c r="B820" s="200" t="str">
        <f>IF(ISBLANK(INDEX('Policy Characteristics'!B:B,MATCH($C820,'Policy Characteristics'!$C:$C,0))),"",INDEX('Policy Characteristics'!B:B,MATCH($C820,'Policy Characteristics'!$C:$C,0)))</f>
        <v>Electrification</v>
      </c>
      <c r="C820" s="76" t="str">
        <f t="shared" si="29"/>
        <v>Fraction of Eligible Industrial Energy Use Shifted to Electricity</v>
      </c>
      <c r="D820" s="78" t="s">
        <v>1320</v>
      </c>
      <c r="E820" t="s">
        <v>1682</v>
      </c>
      <c r="F820" t="s">
        <v>1282</v>
      </c>
      <c r="G820" s="88" t="s">
        <v>1689</v>
      </c>
      <c r="H820" s="15">
        <v>1994</v>
      </c>
      <c r="I820" s="213" t="s">
        <v>43</v>
      </c>
      <c r="J820" s="202" t="str">
        <f>IF(ISBLANK(INDEX('Policy Characteristics'!D:D,MATCH($C820,'Policy Characteristics'!$C:$C,0))),"",INDEX('Policy Characteristics'!D:D,MATCH($C820,'Policy Characteristics'!$C:$C,0)))</f>
        <v>Electrification</v>
      </c>
      <c r="K820" s="76" t="str">
        <f>IF(ISBLANK(INDEX('Policy Characteristics'!E:E,MATCH($C820,'Policy Characteristics'!$C:$C,0))),"",INDEX('Policy Characteristics'!E:E,MATCH($C820,'Policy Characteristics'!$C:$C,0)))</f>
        <v>indst shift to electricity</v>
      </c>
      <c r="L820" s="205">
        <f>IF(ISBLANK(INDEX('Policy Characteristics'!F:F,MATCH($C820,'Policy Characteristics'!$C:$C,0))),"",INDEX('Policy Characteristics'!F:F,MATCH($C820,'Policy Characteristics'!$C:$C,0)))</f>
        <v>0</v>
      </c>
      <c r="M820" s="205">
        <f>IF(ISBLANK(INDEX('Policy Characteristics'!G:G,MATCH($C820,'Policy Characteristics'!$C:$C,0))),"",INDEX('Policy Characteristics'!G:G,MATCH($C820,'Policy Characteristics'!$C:$C,0)))</f>
        <v>1</v>
      </c>
      <c r="N820" s="205">
        <f>IF(ISBLANK(INDEX('Policy Characteristics'!H:H,MATCH($C820,'Policy Characteristics'!$C:$C,0))),"",INDEX('Policy Characteristics'!H:H,MATCH($C820,'Policy Characteristics'!$C:$C,0)))</f>
        <v>0.01</v>
      </c>
      <c r="O820" s="76" t="str">
        <f>IF(ISBLANK(INDEX('Policy Characteristics'!I:I,MATCH($C820,'Policy Characteristics'!$C:$C,0))),"",INDEX('Policy Characteristics'!I:I,MATCH($C820,'Policy Characteristics'!$C:$C,0)))</f>
        <v>% of fuel shifted</v>
      </c>
      <c r="P820" s="76" t="str">
        <f>IF(ISBLANK(INDEX('Policy Characteristics'!J:J,MATCH($C820,'Policy Characteristics'!$C:$C,0))),"",INDEX('Policy Characteristics'!J:J,MATCH($C820,'Policy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820" s="76" t="str">
        <f>IF(ISBLANK(INDEX('Policy Characteristics'!K:K,MATCH($C820,'Policy Characteristics'!$C:$C,0))),"",INDEX('Policy Characteristics'!K:K,MATCH($C820,'Policy Characteristics'!$C:$C,0)))</f>
        <v>industry-ag-main.html#fuel-switching</v>
      </c>
      <c r="R820" s="76" t="str">
        <f>IF(ISBLANK(INDEX('Policy Characteristics'!L:L,MATCH($C820,'Policy Characteristics'!$C:$C,0))),"",INDEX('Policy Characteristics'!L:L,MATCH($C820,'Policy Characteristics'!$C:$C,0)))</f>
        <v>industry-elec-and-hydrogen.html</v>
      </c>
    </row>
    <row r="821" spans="1:18" x14ac:dyDescent="0.25">
      <c r="A821" s="76" t="str">
        <f>IF(ISBLANK(INDEX('Policy Characteristics'!A:A,MATCH($C821,'Policy Characteristics'!$C:$C,0))),"",INDEX('Policy Characteristics'!A:A,MATCH($C821,'Policy Characteristics'!$C:$C,0)))</f>
        <v>Industry</v>
      </c>
      <c r="B821" s="200" t="str">
        <f>IF(ISBLANK(INDEX('Policy Characteristics'!B:B,MATCH($C821,'Policy Characteristics'!$C:$C,0))),"",INDEX('Policy Characteristics'!B:B,MATCH($C821,'Policy Characteristics'!$C:$C,0)))</f>
        <v>Electrification</v>
      </c>
      <c r="C821" s="76" t="str">
        <f t="shared" si="29"/>
        <v>Fraction of Eligible Industrial Energy Use Shifted to Electricity</v>
      </c>
      <c r="D821" s="78" t="s">
        <v>1320</v>
      </c>
      <c r="E821" t="s">
        <v>1683</v>
      </c>
      <c r="F821" t="s">
        <v>1282</v>
      </c>
      <c r="G821" s="88" t="s">
        <v>1690</v>
      </c>
      <c r="H821" s="15">
        <v>1995</v>
      </c>
      <c r="I821" s="213" t="s">
        <v>43</v>
      </c>
      <c r="J821" s="202" t="str">
        <f>IF(ISBLANK(INDEX('Policy Characteristics'!D:D,MATCH($C821,'Policy Characteristics'!$C:$C,0))),"",INDEX('Policy Characteristics'!D:D,MATCH($C821,'Policy Characteristics'!$C:$C,0)))</f>
        <v>Electrification</v>
      </c>
      <c r="K821" s="76" t="str">
        <f>IF(ISBLANK(INDEX('Policy Characteristics'!E:E,MATCH($C821,'Policy Characteristics'!$C:$C,0))),"",INDEX('Policy Characteristics'!E:E,MATCH($C821,'Policy Characteristics'!$C:$C,0)))</f>
        <v>indst shift to electricity</v>
      </c>
      <c r="L821" s="205">
        <f>IF(ISBLANK(INDEX('Policy Characteristics'!F:F,MATCH($C821,'Policy Characteristics'!$C:$C,0))),"",INDEX('Policy Characteristics'!F:F,MATCH($C821,'Policy Characteristics'!$C:$C,0)))</f>
        <v>0</v>
      </c>
      <c r="M821" s="205">
        <f>IF(ISBLANK(INDEX('Policy Characteristics'!G:G,MATCH($C821,'Policy Characteristics'!$C:$C,0))),"",INDEX('Policy Characteristics'!G:G,MATCH($C821,'Policy Characteristics'!$C:$C,0)))</f>
        <v>1</v>
      </c>
      <c r="N821" s="205">
        <f>IF(ISBLANK(INDEX('Policy Characteristics'!H:H,MATCH($C821,'Policy Characteristics'!$C:$C,0))),"",INDEX('Policy Characteristics'!H:H,MATCH($C821,'Policy Characteristics'!$C:$C,0)))</f>
        <v>0.01</v>
      </c>
      <c r="O821" s="76" t="str">
        <f>IF(ISBLANK(INDEX('Policy Characteristics'!I:I,MATCH($C821,'Policy Characteristics'!$C:$C,0))),"",INDEX('Policy Characteristics'!I:I,MATCH($C821,'Policy Characteristics'!$C:$C,0)))</f>
        <v>% of fuel shifted</v>
      </c>
      <c r="P821" s="76" t="str">
        <f>IF(ISBLANK(INDEX('Policy Characteristics'!J:J,MATCH($C821,'Policy Characteristics'!$C:$C,0))),"",INDEX('Policy Characteristics'!J:J,MATCH($C821,'Policy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821" s="76" t="str">
        <f>IF(ISBLANK(INDEX('Policy Characteristics'!K:K,MATCH($C821,'Policy Characteristics'!$C:$C,0))),"",INDEX('Policy Characteristics'!K:K,MATCH($C821,'Policy Characteristics'!$C:$C,0)))</f>
        <v>industry-ag-main.html#fuel-switching</v>
      </c>
      <c r="R821" s="76" t="str">
        <f>IF(ISBLANK(INDEX('Policy Characteristics'!L:L,MATCH($C821,'Policy Characteristics'!$C:$C,0))),"",INDEX('Policy Characteristics'!L:L,MATCH($C821,'Policy Characteristics'!$C:$C,0)))</f>
        <v>industry-elec-and-hydrogen.html</v>
      </c>
    </row>
    <row r="822" spans="1:18" x14ac:dyDescent="0.25">
      <c r="A822" s="76" t="str">
        <f>IF(ISBLANK(INDEX('Policy Characteristics'!A:A,MATCH($C822,'Policy Characteristics'!$C:$C,0))),"",INDEX('Policy Characteristics'!A:A,MATCH($C822,'Policy Characteristics'!$C:$C,0)))</f>
        <v>Industry</v>
      </c>
      <c r="B822" s="200" t="str">
        <f>IF(ISBLANK(INDEX('Policy Characteristics'!B:B,MATCH($C822,'Policy Characteristics'!$C:$C,0))),"",INDEX('Policy Characteristics'!B:B,MATCH($C822,'Policy Characteristics'!$C:$C,0)))</f>
        <v>Electrification</v>
      </c>
      <c r="C822" s="76" t="str">
        <f t="shared" si="29"/>
        <v>Fraction of Eligible Industrial Energy Use Shifted to Electricity</v>
      </c>
      <c r="D822" s="78" t="s">
        <v>1320</v>
      </c>
      <c r="E822" t="s">
        <v>1684</v>
      </c>
      <c r="F822" t="s">
        <v>1282</v>
      </c>
      <c r="G822" s="88" t="s">
        <v>1691</v>
      </c>
      <c r="H822" s="15">
        <v>1996</v>
      </c>
      <c r="I822" s="213" t="s">
        <v>43</v>
      </c>
      <c r="J822" s="202" t="str">
        <f>IF(ISBLANK(INDEX('Policy Characteristics'!D:D,MATCH($C822,'Policy Characteristics'!$C:$C,0))),"",INDEX('Policy Characteristics'!D:D,MATCH($C822,'Policy Characteristics'!$C:$C,0)))</f>
        <v>Electrification</v>
      </c>
      <c r="K822" s="76" t="str">
        <f>IF(ISBLANK(INDEX('Policy Characteristics'!E:E,MATCH($C822,'Policy Characteristics'!$C:$C,0))),"",INDEX('Policy Characteristics'!E:E,MATCH($C822,'Policy Characteristics'!$C:$C,0)))</f>
        <v>indst shift to electricity</v>
      </c>
      <c r="L822" s="205">
        <f>IF(ISBLANK(INDEX('Policy Characteristics'!F:F,MATCH($C822,'Policy Characteristics'!$C:$C,0))),"",INDEX('Policy Characteristics'!F:F,MATCH($C822,'Policy Characteristics'!$C:$C,0)))</f>
        <v>0</v>
      </c>
      <c r="M822" s="205">
        <f>IF(ISBLANK(INDEX('Policy Characteristics'!G:G,MATCH($C822,'Policy Characteristics'!$C:$C,0))),"",INDEX('Policy Characteristics'!G:G,MATCH($C822,'Policy Characteristics'!$C:$C,0)))</f>
        <v>1</v>
      </c>
      <c r="N822" s="205">
        <f>IF(ISBLANK(INDEX('Policy Characteristics'!H:H,MATCH($C822,'Policy Characteristics'!$C:$C,0))),"",INDEX('Policy Characteristics'!H:H,MATCH($C822,'Policy Characteristics'!$C:$C,0)))</f>
        <v>0.01</v>
      </c>
      <c r="O822" s="76" t="str">
        <f>IF(ISBLANK(INDEX('Policy Characteristics'!I:I,MATCH($C822,'Policy Characteristics'!$C:$C,0))),"",INDEX('Policy Characteristics'!I:I,MATCH($C822,'Policy Characteristics'!$C:$C,0)))</f>
        <v>% of fuel shifted</v>
      </c>
      <c r="P822" s="76" t="str">
        <f>IF(ISBLANK(INDEX('Policy Characteristics'!J:J,MATCH($C822,'Policy Characteristics'!$C:$C,0))),"",INDEX('Policy Characteristics'!J:J,MATCH($C822,'Policy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822" s="76" t="str">
        <f>IF(ISBLANK(INDEX('Policy Characteristics'!K:K,MATCH($C822,'Policy Characteristics'!$C:$C,0))),"",INDEX('Policy Characteristics'!K:K,MATCH($C822,'Policy Characteristics'!$C:$C,0)))</f>
        <v>industry-ag-main.html#fuel-switching</v>
      </c>
      <c r="R822" s="76" t="str">
        <f>IF(ISBLANK(INDEX('Policy Characteristics'!L:L,MATCH($C822,'Policy Characteristics'!$C:$C,0))),"",INDEX('Policy Characteristics'!L:L,MATCH($C822,'Policy Characteristics'!$C:$C,0)))</f>
        <v>industry-elec-and-hydrogen.html</v>
      </c>
    </row>
    <row r="823" spans="1:18" x14ac:dyDescent="0.25">
      <c r="A823" s="76" t="str">
        <f>IF(ISBLANK(INDEX('Policy Characteristics'!A:A,MATCH($C823,'Policy Characteristics'!$C:$C,0))),"",INDEX('Policy Characteristics'!A:A,MATCH($C823,'Policy Characteristics'!$C:$C,0)))</f>
        <v>Industry</v>
      </c>
      <c r="B823" s="200" t="str">
        <f>IF(ISBLANK(INDEX('Policy Characteristics'!B:B,MATCH($C823,'Policy Characteristics'!$C:$C,0))),"",INDEX('Policy Characteristics'!B:B,MATCH($C823,'Policy Characteristics'!$C:$C,0)))</f>
        <v>Electrification</v>
      </c>
      <c r="C823" s="76" t="str">
        <f t="shared" si="29"/>
        <v>Fraction of Eligible Industrial Energy Use Shifted to Electricity</v>
      </c>
      <c r="D823" s="78" t="s">
        <v>1320</v>
      </c>
      <c r="E823" t="s">
        <v>1685</v>
      </c>
      <c r="F823" t="s">
        <v>1282</v>
      </c>
      <c r="G823" s="88" t="s">
        <v>1692</v>
      </c>
      <c r="H823" s="15">
        <v>1997</v>
      </c>
      <c r="I823" s="213" t="s">
        <v>43</v>
      </c>
      <c r="J823" s="202" t="str">
        <f>IF(ISBLANK(INDEX('Policy Characteristics'!D:D,MATCH($C823,'Policy Characteristics'!$C:$C,0))),"",INDEX('Policy Characteristics'!D:D,MATCH($C823,'Policy Characteristics'!$C:$C,0)))</f>
        <v>Electrification</v>
      </c>
      <c r="K823" s="76" t="str">
        <f>IF(ISBLANK(INDEX('Policy Characteristics'!E:E,MATCH($C823,'Policy Characteristics'!$C:$C,0))),"",INDEX('Policy Characteristics'!E:E,MATCH($C823,'Policy Characteristics'!$C:$C,0)))</f>
        <v>indst shift to electricity</v>
      </c>
      <c r="L823" s="205">
        <f>IF(ISBLANK(INDEX('Policy Characteristics'!F:F,MATCH($C823,'Policy Characteristics'!$C:$C,0))),"",INDEX('Policy Characteristics'!F:F,MATCH($C823,'Policy Characteristics'!$C:$C,0)))</f>
        <v>0</v>
      </c>
      <c r="M823" s="205">
        <f>IF(ISBLANK(INDEX('Policy Characteristics'!G:G,MATCH($C823,'Policy Characteristics'!$C:$C,0))),"",INDEX('Policy Characteristics'!G:G,MATCH($C823,'Policy Characteristics'!$C:$C,0)))</f>
        <v>1</v>
      </c>
      <c r="N823" s="205">
        <f>IF(ISBLANK(INDEX('Policy Characteristics'!H:H,MATCH($C823,'Policy Characteristics'!$C:$C,0))),"",INDEX('Policy Characteristics'!H:H,MATCH($C823,'Policy Characteristics'!$C:$C,0)))</f>
        <v>0.01</v>
      </c>
      <c r="O823" s="76" t="str">
        <f>IF(ISBLANK(INDEX('Policy Characteristics'!I:I,MATCH($C823,'Policy Characteristics'!$C:$C,0))),"",INDEX('Policy Characteristics'!I:I,MATCH($C823,'Policy Characteristics'!$C:$C,0)))</f>
        <v>% of fuel shifted</v>
      </c>
      <c r="P823" s="76" t="str">
        <f>IF(ISBLANK(INDEX('Policy Characteristics'!J:J,MATCH($C823,'Policy Characteristics'!$C:$C,0))),"",INDEX('Policy Characteristics'!J:J,MATCH($C823,'Policy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823" s="76" t="str">
        <f>IF(ISBLANK(INDEX('Policy Characteristics'!K:K,MATCH($C823,'Policy Characteristics'!$C:$C,0))),"",INDEX('Policy Characteristics'!K:K,MATCH($C823,'Policy Characteristics'!$C:$C,0)))</f>
        <v>industry-ag-main.html#fuel-switching</v>
      </c>
      <c r="R823" s="76" t="str">
        <f>IF(ISBLANK(INDEX('Policy Characteristics'!L:L,MATCH($C823,'Policy Characteristics'!$C:$C,0))),"",INDEX('Policy Characteristics'!L:L,MATCH($C823,'Policy Characteristics'!$C:$C,0)))</f>
        <v>industry-elec-and-hydrogen.html</v>
      </c>
    </row>
    <row r="824" spans="1:18" x14ac:dyDescent="0.25">
      <c r="A824" s="76" t="str">
        <f>IF(ISBLANK(INDEX('Policy Characteristics'!A:A,MATCH($C824,'Policy Characteristics'!$C:$C,0))),"",INDEX('Policy Characteristics'!A:A,MATCH($C824,'Policy Characteristics'!$C:$C,0)))</f>
        <v>Industry</v>
      </c>
      <c r="B824" s="200" t="str">
        <f>IF(ISBLANK(INDEX('Policy Characteristics'!B:B,MATCH($C824,'Policy Characteristics'!$C:$C,0))),"",INDEX('Policy Characteristics'!B:B,MATCH($C824,'Policy Characteristics'!$C:$C,0)))</f>
        <v>Electrification</v>
      </c>
      <c r="C824" s="76" t="str">
        <f t="shared" si="29"/>
        <v>Fraction of Eligible Industrial Energy Use Shifted to Electricity</v>
      </c>
      <c r="D824" s="78" t="s">
        <v>1320</v>
      </c>
      <c r="E824" t="s">
        <v>1686</v>
      </c>
      <c r="F824" t="s">
        <v>1282</v>
      </c>
      <c r="G824" s="88" t="s">
        <v>1693</v>
      </c>
      <c r="H824" s="15">
        <v>1998</v>
      </c>
      <c r="I824" s="213" t="s">
        <v>43</v>
      </c>
      <c r="J824" s="202" t="str">
        <f>IF(ISBLANK(INDEX('Policy Characteristics'!D:D,MATCH($C824,'Policy Characteristics'!$C:$C,0))),"",INDEX('Policy Characteristics'!D:D,MATCH($C824,'Policy Characteristics'!$C:$C,0)))</f>
        <v>Electrification</v>
      </c>
      <c r="K824" s="76" t="str">
        <f>IF(ISBLANK(INDEX('Policy Characteristics'!E:E,MATCH($C824,'Policy Characteristics'!$C:$C,0))),"",INDEX('Policy Characteristics'!E:E,MATCH($C824,'Policy Characteristics'!$C:$C,0)))</f>
        <v>indst shift to electricity</v>
      </c>
      <c r="L824" s="205">
        <f>IF(ISBLANK(INDEX('Policy Characteristics'!F:F,MATCH($C824,'Policy Characteristics'!$C:$C,0))),"",INDEX('Policy Characteristics'!F:F,MATCH($C824,'Policy Characteristics'!$C:$C,0)))</f>
        <v>0</v>
      </c>
      <c r="M824" s="205">
        <f>IF(ISBLANK(INDEX('Policy Characteristics'!G:G,MATCH($C824,'Policy Characteristics'!$C:$C,0))),"",INDEX('Policy Characteristics'!G:G,MATCH($C824,'Policy Characteristics'!$C:$C,0)))</f>
        <v>1</v>
      </c>
      <c r="N824" s="205">
        <f>IF(ISBLANK(INDEX('Policy Characteristics'!H:H,MATCH($C824,'Policy Characteristics'!$C:$C,0))),"",INDEX('Policy Characteristics'!H:H,MATCH($C824,'Policy Characteristics'!$C:$C,0)))</f>
        <v>0.01</v>
      </c>
      <c r="O824" s="76" t="str">
        <f>IF(ISBLANK(INDEX('Policy Characteristics'!I:I,MATCH($C824,'Policy Characteristics'!$C:$C,0))),"",INDEX('Policy Characteristics'!I:I,MATCH($C824,'Policy Characteristics'!$C:$C,0)))</f>
        <v>% of fuel shifted</v>
      </c>
      <c r="P824" s="76" t="str">
        <f>IF(ISBLANK(INDEX('Policy Characteristics'!J:J,MATCH($C824,'Policy Characteristics'!$C:$C,0))),"",INDEX('Policy Characteristics'!J:J,MATCH($C824,'Policy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824" s="76" t="str">
        <f>IF(ISBLANK(INDEX('Policy Characteristics'!K:K,MATCH($C824,'Policy Characteristics'!$C:$C,0))),"",INDEX('Policy Characteristics'!K:K,MATCH($C824,'Policy Characteristics'!$C:$C,0)))</f>
        <v>industry-ag-main.html#fuel-switching</v>
      </c>
      <c r="R824" s="76" t="str">
        <f>IF(ISBLANK(INDEX('Policy Characteristics'!L:L,MATCH($C824,'Policy Characteristics'!$C:$C,0))),"",INDEX('Policy Characteristics'!L:L,MATCH($C824,'Policy Characteristics'!$C:$C,0)))</f>
        <v>industry-elec-and-hydrogen.html</v>
      </c>
    </row>
    <row r="825" spans="1:18" x14ac:dyDescent="0.25">
      <c r="A825" s="76" t="str">
        <f>IF(ISBLANK(INDEX('Policy Characteristics'!A:A,MATCH($C825,'Policy Characteristics'!$C:$C,0))),"",INDEX('Policy Characteristics'!A:A,MATCH($C825,'Policy Characteristics'!$C:$C,0)))</f>
        <v>Industry</v>
      </c>
      <c r="B825" s="200" t="str">
        <f>IF(ISBLANK(INDEX('Policy Characteristics'!B:B,MATCH($C825,'Policy Characteristics'!$C:$C,0))),"",INDEX('Policy Characteristics'!B:B,MATCH($C825,'Policy Characteristics'!$C:$C,0)))</f>
        <v>Electrification</v>
      </c>
      <c r="C825" s="76" t="str">
        <f t="shared" si="29"/>
        <v>Fraction of Eligible Industrial Energy Use Shifted to Electricity</v>
      </c>
      <c r="D825" s="78" t="s">
        <v>1320</v>
      </c>
      <c r="E825" t="s">
        <v>1687</v>
      </c>
      <c r="F825" t="s">
        <v>1282</v>
      </c>
      <c r="G825" s="88" t="s">
        <v>1694</v>
      </c>
      <c r="H825" s="15">
        <v>1999</v>
      </c>
      <c r="I825" s="213" t="s">
        <v>43</v>
      </c>
      <c r="J825" s="202" t="str">
        <f>IF(ISBLANK(INDEX('Policy Characteristics'!D:D,MATCH($C825,'Policy Characteristics'!$C:$C,0))),"",INDEX('Policy Characteristics'!D:D,MATCH($C825,'Policy Characteristics'!$C:$C,0)))</f>
        <v>Electrification</v>
      </c>
      <c r="K825" s="76" t="str">
        <f>IF(ISBLANK(INDEX('Policy Characteristics'!E:E,MATCH($C825,'Policy Characteristics'!$C:$C,0))),"",INDEX('Policy Characteristics'!E:E,MATCH($C825,'Policy Characteristics'!$C:$C,0)))</f>
        <v>indst shift to electricity</v>
      </c>
      <c r="L825" s="205">
        <f>IF(ISBLANK(INDEX('Policy Characteristics'!F:F,MATCH($C825,'Policy Characteristics'!$C:$C,0))),"",INDEX('Policy Characteristics'!F:F,MATCH($C825,'Policy Characteristics'!$C:$C,0)))</f>
        <v>0</v>
      </c>
      <c r="M825" s="205">
        <f>IF(ISBLANK(INDEX('Policy Characteristics'!G:G,MATCH($C825,'Policy Characteristics'!$C:$C,0))),"",INDEX('Policy Characteristics'!G:G,MATCH($C825,'Policy Characteristics'!$C:$C,0)))</f>
        <v>1</v>
      </c>
      <c r="N825" s="205">
        <f>IF(ISBLANK(INDEX('Policy Characteristics'!H:H,MATCH($C825,'Policy Characteristics'!$C:$C,0))),"",INDEX('Policy Characteristics'!H:H,MATCH($C825,'Policy Characteristics'!$C:$C,0)))</f>
        <v>0.01</v>
      </c>
      <c r="O825" s="76" t="str">
        <f>IF(ISBLANK(INDEX('Policy Characteristics'!I:I,MATCH($C825,'Policy Characteristics'!$C:$C,0))),"",INDEX('Policy Characteristics'!I:I,MATCH($C825,'Policy Characteristics'!$C:$C,0)))</f>
        <v>% of fuel shifted</v>
      </c>
      <c r="P825" s="76" t="str">
        <f>IF(ISBLANK(INDEX('Policy Characteristics'!J:J,MATCH($C825,'Policy Characteristics'!$C:$C,0))),"",INDEX('Policy Characteristics'!J:J,MATCH($C825,'Policy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825" s="76" t="str">
        <f>IF(ISBLANK(INDEX('Policy Characteristics'!K:K,MATCH($C825,'Policy Characteristics'!$C:$C,0))),"",INDEX('Policy Characteristics'!K:K,MATCH($C825,'Policy Characteristics'!$C:$C,0)))</f>
        <v>industry-ag-main.html#fuel-switching</v>
      </c>
      <c r="R825" s="76" t="str">
        <f>IF(ISBLANK(INDEX('Policy Characteristics'!L:L,MATCH($C825,'Policy Characteristics'!$C:$C,0))),"",INDEX('Policy Characteristics'!L:L,MATCH($C825,'Policy Characteristics'!$C:$C,0)))</f>
        <v>industry-elec-and-hydrogen.html</v>
      </c>
    </row>
    <row r="826" spans="1:18" x14ac:dyDescent="0.25">
      <c r="A826" s="76" t="str">
        <f>IF(ISBLANK(INDEX('Policy Characteristics'!A:A,MATCH($C826,'Policy Characteristics'!$C:$C,0))),"",INDEX('Policy Characteristics'!A:A,MATCH($C826,'Policy Characteristics'!$C:$C,0)))</f>
        <v>Industry</v>
      </c>
      <c r="B826" s="200" t="str">
        <f>IF(ISBLANK(INDEX('Policy Characteristics'!B:B,MATCH($C826,'Policy Characteristics'!$C:$C,0))),"",INDEX('Policy Characteristics'!B:B,MATCH($C826,'Policy Characteristics'!$C:$C,0)))</f>
        <v>Electrification</v>
      </c>
      <c r="C826" s="76" t="str">
        <f t="shared" si="29"/>
        <v>Fraction of Eligible Industrial Energy Use Shifted to Electricity</v>
      </c>
      <c r="D826" s="78" t="s">
        <v>1320</v>
      </c>
      <c r="E826" t="s">
        <v>1688</v>
      </c>
      <c r="F826" t="s">
        <v>1282</v>
      </c>
      <c r="G826" s="88" t="s">
        <v>1695</v>
      </c>
      <c r="H826" s="15">
        <v>2000</v>
      </c>
      <c r="I826" s="213" t="s">
        <v>43</v>
      </c>
      <c r="J826" s="202" t="str">
        <f>IF(ISBLANK(INDEX('Policy Characteristics'!D:D,MATCH($C826,'Policy Characteristics'!$C:$C,0))),"",INDEX('Policy Characteristics'!D:D,MATCH($C826,'Policy Characteristics'!$C:$C,0)))</f>
        <v>Electrification</v>
      </c>
      <c r="K826" s="76" t="str">
        <f>IF(ISBLANK(INDEX('Policy Characteristics'!E:E,MATCH($C826,'Policy Characteristics'!$C:$C,0))),"",INDEX('Policy Characteristics'!E:E,MATCH($C826,'Policy Characteristics'!$C:$C,0)))</f>
        <v>indst shift to electricity</v>
      </c>
      <c r="L826" s="205">
        <f>IF(ISBLANK(INDEX('Policy Characteristics'!F:F,MATCH($C826,'Policy Characteristics'!$C:$C,0))),"",INDEX('Policy Characteristics'!F:F,MATCH($C826,'Policy Characteristics'!$C:$C,0)))</f>
        <v>0</v>
      </c>
      <c r="M826" s="205">
        <f>IF(ISBLANK(INDEX('Policy Characteristics'!G:G,MATCH($C826,'Policy Characteristics'!$C:$C,0))),"",INDEX('Policy Characteristics'!G:G,MATCH($C826,'Policy Characteristics'!$C:$C,0)))</f>
        <v>1</v>
      </c>
      <c r="N826" s="205">
        <f>IF(ISBLANK(INDEX('Policy Characteristics'!H:H,MATCH($C826,'Policy Characteristics'!$C:$C,0))),"",INDEX('Policy Characteristics'!H:H,MATCH($C826,'Policy Characteristics'!$C:$C,0)))</f>
        <v>0.01</v>
      </c>
      <c r="O826" s="76" t="str">
        <f>IF(ISBLANK(INDEX('Policy Characteristics'!I:I,MATCH($C826,'Policy Characteristics'!$C:$C,0))),"",INDEX('Policy Characteristics'!I:I,MATCH($C826,'Policy Characteristics'!$C:$C,0)))</f>
        <v>% of fuel shifted</v>
      </c>
      <c r="P826" s="76" t="str">
        <f>IF(ISBLANK(INDEX('Policy Characteristics'!J:J,MATCH($C826,'Policy Characteristics'!$C:$C,0))),"",INDEX('Policy Characteristics'!J:J,MATCH($C826,'Policy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826" s="76" t="str">
        <f>IF(ISBLANK(INDEX('Policy Characteristics'!K:K,MATCH($C826,'Policy Characteristics'!$C:$C,0))),"",INDEX('Policy Characteristics'!K:K,MATCH($C826,'Policy Characteristics'!$C:$C,0)))</f>
        <v>industry-ag-main.html#fuel-switching</v>
      </c>
      <c r="R826" s="76" t="str">
        <f>IF(ISBLANK(INDEX('Policy Characteristics'!L:L,MATCH($C826,'Policy Characteristics'!$C:$C,0))),"",INDEX('Policy Characteristics'!L:L,MATCH($C826,'Policy Characteristics'!$C:$C,0)))</f>
        <v>industry-elec-and-hydrogen.html</v>
      </c>
    </row>
    <row r="827" spans="1:18" x14ac:dyDescent="0.25">
      <c r="A827" s="76" t="str">
        <f>IF(ISBLANK(INDEX('Policy Characteristics'!A:A,MATCH($C827,'Policy Characteristics'!$C:$C,0))),"",INDEX('Policy Characteristics'!A:A,MATCH($C827,'Policy Characteristics'!$C:$C,0)))</f>
        <v>Industry</v>
      </c>
      <c r="B827" s="200" t="str">
        <f>IF(ISBLANK(INDEX('Policy Characteristics'!B:B,MATCH($C827,'Policy Characteristics'!$C:$C,0))),"",INDEX('Policy Characteristics'!B:B,MATCH($C827,'Policy Characteristics'!$C:$C,0)))</f>
        <v>Electrification</v>
      </c>
      <c r="C827" s="76" t="str">
        <f t="shared" si="29"/>
        <v>Fraction of Eligible Industrial Energy Use Shifted to Electricity</v>
      </c>
      <c r="D827" s="78" t="s">
        <v>1320</v>
      </c>
      <c r="E827" t="s">
        <v>1824</v>
      </c>
      <c r="F827" t="s">
        <v>1282</v>
      </c>
      <c r="G827" s="88" t="s">
        <v>1824</v>
      </c>
      <c r="H827" s="15">
        <v>2001</v>
      </c>
      <c r="I827" s="213" t="s">
        <v>43</v>
      </c>
      <c r="J827" s="202" t="str">
        <f>IF(ISBLANK(INDEX('Policy Characteristics'!D:D,MATCH($C827,'Policy Characteristics'!$C:$C,0))),"",INDEX('Policy Characteristics'!D:D,MATCH($C827,'Policy Characteristics'!$C:$C,0)))</f>
        <v>Electrification</v>
      </c>
      <c r="K827" s="76" t="str">
        <f>IF(ISBLANK(INDEX('Policy Characteristics'!E:E,MATCH($C827,'Policy Characteristics'!$C:$C,0))),"",INDEX('Policy Characteristics'!E:E,MATCH($C827,'Policy Characteristics'!$C:$C,0)))</f>
        <v>indst shift to electricity</v>
      </c>
      <c r="L827" s="205">
        <f>IF(ISBLANK(INDEX('Policy Characteristics'!F:F,MATCH($C827,'Policy Characteristics'!$C:$C,0))),"",INDEX('Policy Characteristics'!F:F,MATCH($C827,'Policy Characteristics'!$C:$C,0)))</f>
        <v>0</v>
      </c>
      <c r="M827" s="205">
        <f>IF(ISBLANK(INDEX('Policy Characteristics'!G:G,MATCH($C827,'Policy Characteristics'!$C:$C,0))),"",INDEX('Policy Characteristics'!G:G,MATCH($C827,'Policy Characteristics'!$C:$C,0)))</f>
        <v>1</v>
      </c>
      <c r="N827" s="205">
        <f>IF(ISBLANK(INDEX('Policy Characteristics'!H:H,MATCH($C827,'Policy Characteristics'!$C:$C,0))),"",INDEX('Policy Characteristics'!H:H,MATCH($C827,'Policy Characteristics'!$C:$C,0)))</f>
        <v>0.01</v>
      </c>
      <c r="O827" s="76" t="str">
        <f>IF(ISBLANK(INDEX('Policy Characteristics'!I:I,MATCH($C827,'Policy Characteristics'!$C:$C,0))),"",INDEX('Policy Characteristics'!I:I,MATCH($C827,'Policy Characteristics'!$C:$C,0)))</f>
        <v>% of fuel shifted</v>
      </c>
      <c r="P827" s="76" t="str">
        <f>IF(ISBLANK(INDEX('Policy Characteristics'!J:J,MATCH($C827,'Policy Characteristics'!$C:$C,0))),"",INDEX('Policy Characteristics'!J:J,MATCH($C827,'Policy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827" s="76" t="str">
        <f>IF(ISBLANK(INDEX('Policy Characteristics'!K:K,MATCH($C827,'Policy Characteristics'!$C:$C,0))),"",INDEX('Policy Characteristics'!K:K,MATCH($C827,'Policy Characteristics'!$C:$C,0)))</f>
        <v>industry-ag-main.html#fuel-switching</v>
      </c>
      <c r="R827" s="76" t="str">
        <f>IF(ISBLANK(INDEX('Policy Characteristics'!L:L,MATCH($C827,'Policy Characteristics'!$C:$C,0))),"",INDEX('Policy Characteristics'!L:L,MATCH($C827,'Policy Characteristics'!$C:$C,0)))</f>
        <v>industry-elec-and-hydrogen.html</v>
      </c>
    </row>
    <row r="828" spans="1:18" x14ac:dyDescent="0.25">
      <c r="A828" s="76" t="str">
        <f>IF(ISBLANK(INDEX('Policy Characteristics'!A:A,MATCH($C828,'Policy Characteristics'!$C:$C,0))),"",INDEX('Policy Characteristics'!A:A,MATCH($C828,'Policy Characteristics'!$C:$C,0)))</f>
        <v>Industry</v>
      </c>
      <c r="B828" s="200" t="str">
        <f>IF(ISBLANK(INDEX('Policy Characteristics'!B:B,MATCH($C828,'Policy Characteristics'!$C:$C,0))),"",INDEX('Policy Characteristics'!B:B,MATCH($C828,'Policy Characteristics'!$C:$C,0)))</f>
        <v>Electrification</v>
      </c>
      <c r="C828" s="76" t="str">
        <f t="shared" si="29"/>
        <v>Fraction of Eligible Industrial Energy Use Shifted to Electricity</v>
      </c>
      <c r="D828" s="78" t="s">
        <v>1321</v>
      </c>
      <c r="E828" t="s">
        <v>1682</v>
      </c>
      <c r="F828" t="s">
        <v>1283</v>
      </c>
      <c r="G828" s="88" t="s">
        <v>1689</v>
      </c>
      <c r="H828" s="15">
        <v>2002</v>
      </c>
      <c r="I828" s="213" t="s">
        <v>43</v>
      </c>
      <c r="J828" s="202" t="str">
        <f>IF(ISBLANK(INDEX('Policy Characteristics'!D:D,MATCH($C828,'Policy Characteristics'!$C:$C,0))),"",INDEX('Policy Characteristics'!D:D,MATCH($C828,'Policy Characteristics'!$C:$C,0)))</f>
        <v>Electrification</v>
      </c>
      <c r="K828" s="76" t="str">
        <f>IF(ISBLANK(INDEX('Policy Characteristics'!E:E,MATCH($C828,'Policy Characteristics'!$C:$C,0))),"",INDEX('Policy Characteristics'!E:E,MATCH($C828,'Policy Characteristics'!$C:$C,0)))</f>
        <v>indst shift to electricity</v>
      </c>
      <c r="L828" s="205">
        <f>IF(ISBLANK(INDEX('Policy Characteristics'!F:F,MATCH($C828,'Policy Characteristics'!$C:$C,0))),"",INDEX('Policy Characteristics'!F:F,MATCH($C828,'Policy Characteristics'!$C:$C,0)))</f>
        <v>0</v>
      </c>
      <c r="M828" s="205">
        <f>IF(ISBLANK(INDEX('Policy Characteristics'!G:G,MATCH($C828,'Policy Characteristics'!$C:$C,0))),"",INDEX('Policy Characteristics'!G:G,MATCH($C828,'Policy Characteristics'!$C:$C,0)))</f>
        <v>1</v>
      </c>
      <c r="N828" s="205">
        <f>IF(ISBLANK(INDEX('Policy Characteristics'!H:H,MATCH($C828,'Policy Characteristics'!$C:$C,0))),"",INDEX('Policy Characteristics'!H:H,MATCH($C828,'Policy Characteristics'!$C:$C,0)))</f>
        <v>0.01</v>
      </c>
      <c r="O828" s="76" t="str">
        <f>IF(ISBLANK(INDEX('Policy Characteristics'!I:I,MATCH($C828,'Policy Characteristics'!$C:$C,0))),"",INDEX('Policy Characteristics'!I:I,MATCH($C828,'Policy Characteristics'!$C:$C,0)))</f>
        <v>% of fuel shifted</v>
      </c>
      <c r="P828" s="76" t="str">
        <f>IF(ISBLANK(INDEX('Policy Characteristics'!J:J,MATCH($C828,'Policy Characteristics'!$C:$C,0))),"",INDEX('Policy Characteristics'!J:J,MATCH($C828,'Policy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828" s="76" t="str">
        <f>IF(ISBLANK(INDEX('Policy Characteristics'!K:K,MATCH($C828,'Policy Characteristics'!$C:$C,0))),"",INDEX('Policy Characteristics'!K:K,MATCH($C828,'Policy Characteristics'!$C:$C,0)))</f>
        <v>industry-ag-main.html#fuel-switching</v>
      </c>
      <c r="R828" s="76" t="str">
        <f>IF(ISBLANK(INDEX('Policy Characteristics'!L:L,MATCH($C828,'Policy Characteristics'!$C:$C,0))),"",INDEX('Policy Characteristics'!L:L,MATCH($C828,'Policy Characteristics'!$C:$C,0)))</f>
        <v>industry-elec-and-hydrogen.html</v>
      </c>
    </row>
    <row r="829" spans="1:18" x14ac:dyDescent="0.25">
      <c r="A829" s="76" t="str">
        <f>IF(ISBLANK(INDEX('Policy Characteristics'!A:A,MATCH($C829,'Policy Characteristics'!$C:$C,0))),"",INDEX('Policy Characteristics'!A:A,MATCH($C829,'Policy Characteristics'!$C:$C,0)))</f>
        <v>Industry</v>
      </c>
      <c r="B829" s="200" t="str">
        <f>IF(ISBLANK(INDEX('Policy Characteristics'!B:B,MATCH($C829,'Policy Characteristics'!$C:$C,0))),"",INDEX('Policy Characteristics'!B:B,MATCH($C829,'Policy Characteristics'!$C:$C,0)))</f>
        <v>Electrification</v>
      </c>
      <c r="C829" s="76" t="str">
        <f t="shared" si="29"/>
        <v>Fraction of Eligible Industrial Energy Use Shifted to Electricity</v>
      </c>
      <c r="D829" s="78" t="s">
        <v>1321</v>
      </c>
      <c r="E829" t="s">
        <v>1683</v>
      </c>
      <c r="F829" t="s">
        <v>1283</v>
      </c>
      <c r="G829" s="88" t="s">
        <v>1690</v>
      </c>
      <c r="H829" s="15">
        <v>2003</v>
      </c>
      <c r="I829" s="213" t="s">
        <v>43</v>
      </c>
      <c r="J829" s="202" t="str">
        <f>IF(ISBLANK(INDEX('Policy Characteristics'!D:D,MATCH($C829,'Policy Characteristics'!$C:$C,0))),"",INDEX('Policy Characteristics'!D:D,MATCH($C829,'Policy Characteristics'!$C:$C,0)))</f>
        <v>Electrification</v>
      </c>
      <c r="K829" s="76" t="str">
        <f>IF(ISBLANK(INDEX('Policy Characteristics'!E:E,MATCH($C829,'Policy Characteristics'!$C:$C,0))),"",INDEX('Policy Characteristics'!E:E,MATCH($C829,'Policy Characteristics'!$C:$C,0)))</f>
        <v>indst shift to electricity</v>
      </c>
      <c r="L829" s="205">
        <f>IF(ISBLANK(INDEX('Policy Characteristics'!F:F,MATCH($C829,'Policy Characteristics'!$C:$C,0))),"",INDEX('Policy Characteristics'!F:F,MATCH($C829,'Policy Characteristics'!$C:$C,0)))</f>
        <v>0</v>
      </c>
      <c r="M829" s="205">
        <f>IF(ISBLANK(INDEX('Policy Characteristics'!G:G,MATCH($C829,'Policy Characteristics'!$C:$C,0))),"",INDEX('Policy Characteristics'!G:G,MATCH($C829,'Policy Characteristics'!$C:$C,0)))</f>
        <v>1</v>
      </c>
      <c r="N829" s="205">
        <f>IF(ISBLANK(INDEX('Policy Characteristics'!H:H,MATCH($C829,'Policy Characteristics'!$C:$C,0))),"",INDEX('Policy Characteristics'!H:H,MATCH($C829,'Policy Characteristics'!$C:$C,0)))</f>
        <v>0.01</v>
      </c>
      <c r="O829" s="76" t="str">
        <f>IF(ISBLANK(INDEX('Policy Characteristics'!I:I,MATCH($C829,'Policy Characteristics'!$C:$C,0))),"",INDEX('Policy Characteristics'!I:I,MATCH($C829,'Policy Characteristics'!$C:$C,0)))</f>
        <v>% of fuel shifted</v>
      </c>
      <c r="P829" s="76" t="str">
        <f>IF(ISBLANK(INDEX('Policy Characteristics'!J:J,MATCH($C829,'Policy Characteristics'!$C:$C,0))),"",INDEX('Policy Characteristics'!J:J,MATCH($C829,'Policy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829" s="76" t="str">
        <f>IF(ISBLANK(INDEX('Policy Characteristics'!K:K,MATCH($C829,'Policy Characteristics'!$C:$C,0))),"",INDEX('Policy Characteristics'!K:K,MATCH($C829,'Policy Characteristics'!$C:$C,0)))</f>
        <v>industry-ag-main.html#fuel-switching</v>
      </c>
      <c r="R829" s="76" t="str">
        <f>IF(ISBLANK(INDEX('Policy Characteristics'!L:L,MATCH($C829,'Policy Characteristics'!$C:$C,0))),"",INDEX('Policy Characteristics'!L:L,MATCH($C829,'Policy Characteristics'!$C:$C,0)))</f>
        <v>industry-elec-and-hydrogen.html</v>
      </c>
    </row>
    <row r="830" spans="1:18" x14ac:dyDescent="0.25">
      <c r="A830" s="76" t="str">
        <f>IF(ISBLANK(INDEX('Policy Characteristics'!A:A,MATCH($C830,'Policy Characteristics'!$C:$C,0))),"",INDEX('Policy Characteristics'!A:A,MATCH($C830,'Policy Characteristics'!$C:$C,0)))</f>
        <v>Industry</v>
      </c>
      <c r="B830" s="200" t="str">
        <f>IF(ISBLANK(INDEX('Policy Characteristics'!B:B,MATCH($C830,'Policy Characteristics'!$C:$C,0))),"",INDEX('Policy Characteristics'!B:B,MATCH($C830,'Policy Characteristics'!$C:$C,0)))</f>
        <v>Electrification</v>
      </c>
      <c r="C830" s="76" t="str">
        <f t="shared" si="29"/>
        <v>Fraction of Eligible Industrial Energy Use Shifted to Electricity</v>
      </c>
      <c r="D830" s="78" t="s">
        <v>1321</v>
      </c>
      <c r="E830" t="s">
        <v>1684</v>
      </c>
      <c r="F830" t="s">
        <v>1283</v>
      </c>
      <c r="G830" s="88" t="s">
        <v>1691</v>
      </c>
      <c r="H830" s="15">
        <v>2004</v>
      </c>
      <c r="I830" s="213" t="s">
        <v>43</v>
      </c>
      <c r="J830" s="202" t="str">
        <f>IF(ISBLANK(INDEX('Policy Characteristics'!D:D,MATCH($C830,'Policy Characteristics'!$C:$C,0))),"",INDEX('Policy Characteristics'!D:D,MATCH($C830,'Policy Characteristics'!$C:$C,0)))</f>
        <v>Electrification</v>
      </c>
      <c r="K830" s="76" t="str">
        <f>IF(ISBLANK(INDEX('Policy Characteristics'!E:E,MATCH($C830,'Policy Characteristics'!$C:$C,0))),"",INDEX('Policy Characteristics'!E:E,MATCH($C830,'Policy Characteristics'!$C:$C,0)))</f>
        <v>indst shift to electricity</v>
      </c>
      <c r="L830" s="205">
        <f>IF(ISBLANK(INDEX('Policy Characteristics'!F:F,MATCH($C830,'Policy Characteristics'!$C:$C,0))),"",INDEX('Policy Characteristics'!F:F,MATCH($C830,'Policy Characteristics'!$C:$C,0)))</f>
        <v>0</v>
      </c>
      <c r="M830" s="205">
        <f>IF(ISBLANK(INDEX('Policy Characteristics'!G:G,MATCH($C830,'Policy Characteristics'!$C:$C,0))),"",INDEX('Policy Characteristics'!G:G,MATCH($C830,'Policy Characteristics'!$C:$C,0)))</f>
        <v>1</v>
      </c>
      <c r="N830" s="205">
        <f>IF(ISBLANK(INDEX('Policy Characteristics'!H:H,MATCH($C830,'Policy Characteristics'!$C:$C,0))),"",INDEX('Policy Characteristics'!H:H,MATCH($C830,'Policy Characteristics'!$C:$C,0)))</f>
        <v>0.01</v>
      </c>
      <c r="O830" s="76" t="str">
        <f>IF(ISBLANK(INDEX('Policy Characteristics'!I:I,MATCH($C830,'Policy Characteristics'!$C:$C,0))),"",INDEX('Policy Characteristics'!I:I,MATCH($C830,'Policy Characteristics'!$C:$C,0)))</f>
        <v>% of fuel shifted</v>
      </c>
      <c r="P830" s="76" t="str">
        <f>IF(ISBLANK(INDEX('Policy Characteristics'!J:J,MATCH($C830,'Policy Characteristics'!$C:$C,0))),"",INDEX('Policy Characteristics'!J:J,MATCH($C830,'Policy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830" s="76" t="str">
        <f>IF(ISBLANK(INDEX('Policy Characteristics'!K:K,MATCH($C830,'Policy Characteristics'!$C:$C,0))),"",INDEX('Policy Characteristics'!K:K,MATCH($C830,'Policy Characteristics'!$C:$C,0)))</f>
        <v>industry-ag-main.html#fuel-switching</v>
      </c>
      <c r="R830" s="76" t="str">
        <f>IF(ISBLANK(INDEX('Policy Characteristics'!L:L,MATCH($C830,'Policy Characteristics'!$C:$C,0))),"",INDEX('Policy Characteristics'!L:L,MATCH($C830,'Policy Characteristics'!$C:$C,0)))</f>
        <v>industry-elec-and-hydrogen.html</v>
      </c>
    </row>
    <row r="831" spans="1:18" x14ac:dyDescent="0.25">
      <c r="A831" s="76" t="str">
        <f>IF(ISBLANK(INDEX('Policy Characteristics'!A:A,MATCH($C831,'Policy Characteristics'!$C:$C,0))),"",INDEX('Policy Characteristics'!A:A,MATCH($C831,'Policy Characteristics'!$C:$C,0)))</f>
        <v>Industry</v>
      </c>
      <c r="B831" s="200" t="str">
        <f>IF(ISBLANK(INDEX('Policy Characteristics'!B:B,MATCH($C831,'Policy Characteristics'!$C:$C,0))),"",INDEX('Policy Characteristics'!B:B,MATCH($C831,'Policy Characteristics'!$C:$C,0)))</f>
        <v>Electrification</v>
      </c>
      <c r="C831" s="76" t="str">
        <f t="shared" si="29"/>
        <v>Fraction of Eligible Industrial Energy Use Shifted to Electricity</v>
      </c>
      <c r="D831" s="78" t="s">
        <v>1321</v>
      </c>
      <c r="E831" t="s">
        <v>1685</v>
      </c>
      <c r="F831" t="s">
        <v>1283</v>
      </c>
      <c r="G831" s="88" t="s">
        <v>1692</v>
      </c>
      <c r="H831" s="15">
        <v>2005</v>
      </c>
      <c r="I831" s="213" t="s">
        <v>43</v>
      </c>
      <c r="J831" s="202" t="str">
        <f>IF(ISBLANK(INDEX('Policy Characteristics'!D:D,MATCH($C831,'Policy Characteristics'!$C:$C,0))),"",INDEX('Policy Characteristics'!D:D,MATCH($C831,'Policy Characteristics'!$C:$C,0)))</f>
        <v>Electrification</v>
      </c>
      <c r="K831" s="76" t="str">
        <f>IF(ISBLANK(INDEX('Policy Characteristics'!E:E,MATCH($C831,'Policy Characteristics'!$C:$C,0))),"",INDEX('Policy Characteristics'!E:E,MATCH($C831,'Policy Characteristics'!$C:$C,0)))</f>
        <v>indst shift to electricity</v>
      </c>
      <c r="L831" s="205">
        <f>IF(ISBLANK(INDEX('Policy Characteristics'!F:F,MATCH($C831,'Policy Characteristics'!$C:$C,0))),"",INDEX('Policy Characteristics'!F:F,MATCH($C831,'Policy Characteristics'!$C:$C,0)))</f>
        <v>0</v>
      </c>
      <c r="M831" s="205">
        <f>IF(ISBLANK(INDEX('Policy Characteristics'!G:G,MATCH($C831,'Policy Characteristics'!$C:$C,0))),"",INDEX('Policy Characteristics'!G:G,MATCH($C831,'Policy Characteristics'!$C:$C,0)))</f>
        <v>1</v>
      </c>
      <c r="N831" s="205">
        <f>IF(ISBLANK(INDEX('Policy Characteristics'!H:H,MATCH($C831,'Policy Characteristics'!$C:$C,0))),"",INDEX('Policy Characteristics'!H:H,MATCH($C831,'Policy Characteristics'!$C:$C,0)))</f>
        <v>0.01</v>
      </c>
      <c r="O831" s="76" t="str">
        <f>IF(ISBLANK(INDEX('Policy Characteristics'!I:I,MATCH($C831,'Policy Characteristics'!$C:$C,0))),"",INDEX('Policy Characteristics'!I:I,MATCH($C831,'Policy Characteristics'!$C:$C,0)))</f>
        <v>% of fuel shifted</v>
      </c>
      <c r="P831" s="76" t="str">
        <f>IF(ISBLANK(INDEX('Policy Characteristics'!J:J,MATCH($C831,'Policy Characteristics'!$C:$C,0))),"",INDEX('Policy Characteristics'!J:J,MATCH($C831,'Policy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831" s="76" t="str">
        <f>IF(ISBLANK(INDEX('Policy Characteristics'!K:K,MATCH($C831,'Policy Characteristics'!$C:$C,0))),"",INDEX('Policy Characteristics'!K:K,MATCH($C831,'Policy Characteristics'!$C:$C,0)))</f>
        <v>industry-ag-main.html#fuel-switching</v>
      </c>
      <c r="R831" s="76" t="str">
        <f>IF(ISBLANK(INDEX('Policy Characteristics'!L:L,MATCH($C831,'Policy Characteristics'!$C:$C,0))),"",INDEX('Policy Characteristics'!L:L,MATCH($C831,'Policy Characteristics'!$C:$C,0)))</f>
        <v>industry-elec-and-hydrogen.html</v>
      </c>
    </row>
    <row r="832" spans="1:18" x14ac:dyDescent="0.25">
      <c r="A832" s="76" t="str">
        <f>IF(ISBLANK(INDEX('Policy Characteristics'!A:A,MATCH($C832,'Policy Characteristics'!$C:$C,0))),"",INDEX('Policy Characteristics'!A:A,MATCH($C832,'Policy Characteristics'!$C:$C,0)))</f>
        <v>Industry</v>
      </c>
      <c r="B832" s="200" t="str">
        <f>IF(ISBLANK(INDEX('Policy Characteristics'!B:B,MATCH($C832,'Policy Characteristics'!$C:$C,0))),"",INDEX('Policy Characteristics'!B:B,MATCH($C832,'Policy Characteristics'!$C:$C,0)))</f>
        <v>Electrification</v>
      </c>
      <c r="C832" s="76" t="str">
        <f t="shared" si="29"/>
        <v>Fraction of Eligible Industrial Energy Use Shifted to Electricity</v>
      </c>
      <c r="D832" s="78" t="s">
        <v>1321</v>
      </c>
      <c r="E832" t="s">
        <v>1686</v>
      </c>
      <c r="F832" t="s">
        <v>1283</v>
      </c>
      <c r="G832" s="88" t="s">
        <v>1693</v>
      </c>
      <c r="H832" s="15">
        <v>2006</v>
      </c>
      <c r="I832" s="213" t="s">
        <v>43</v>
      </c>
      <c r="J832" s="202" t="str">
        <f>IF(ISBLANK(INDEX('Policy Characteristics'!D:D,MATCH($C832,'Policy Characteristics'!$C:$C,0))),"",INDEX('Policy Characteristics'!D:D,MATCH($C832,'Policy Characteristics'!$C:$C,0)))</f>
        <v>Electrification</v>
      </c>
      <c r="K832" s="76" t="str">
        <f>IF(ISBLANK(INDEX('Policy Characteristics'!E:E,MATCH($C832,'Policy Characteristics'!$C:$C,0))),"",INDEX('Policy Characteristics'!E:E,MATCH($C832,'Policy Characteristics'!$C:$C,0)))</f>
        <v>indst shift to electricity</v>
      </c>
      <c r="L832" s="205">
        <f>IF(ISBLANK(INDEX('Policy Characteristics'!F:F,MATCH($C832,'Policy Characteristics'!$C:$C,0))),"",INDEX('Policy Characteristics'!F:F,MATCH($C832,'Policy Characteristics'!$C:$C,0)))</f>
        <v>0</v>
      </c>
      <c r="M832" s="205">
        <f>IF(ISBLANK(INDEX('Policy Characteristics'!G:G,MATCH($C832,'Policy Characteristics'!$C:$C,0))),"",INDEX('Policy Characteristics'!G:G,MATCH($C832,'Policy Characteristics'!$C:$C,0)))</f>
        <v>1</v>
      </c>
      <c r="N832" s="205">
        <f>IF(ISBLANK(INDEX('Policy Characteristics'!H:H,MATCH($C832,'Policy Characteristics'!$C:$C,0))),"",INDEX('Policy Characteristics'!H:H,MATCH($C832,'Policy Characteristics'!$C:$C,0)))</f>
        <v>0.01</v>
      </c>
      <c r="O832" s="76" t="str">
        <f>IF(ISBLANK(INDEX('Policy Characteristics'!I:I,MATCH($C832,'Policy Characteristics'!$C:$C,0))),"",INDEX('Policy Characteristics'!I:I,MATCH($C832,'Policy Characteristics'!$C:$C,0)))</f>
        <v>% of fuel shifted</v>
      </c>
      <c r="P832" s="76" t="str">
        <f>IF(ISBLANK(INDEX('Policy Characteristics'!J:J,MATCH($C832,'Policy Characteristics'!$C:$C,0))),"",INDEX('Policy Characteristics'!J:J,MATCH($C832,'Policy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832" s="76" t="str">
        <f>IF(ISBLANK(INDEX('Policy Characteristics'!K:K,MATCH($C832,'Policy Characteristics'!$C:$C,0))),"",INDEX('Policy Characteristics'!K:K,MATCH($C832,'Policy Characteristics'!$C:$C,0)))</f>
        <v>industry-ag-main.html#fuel-switching</v>
      </c>
      <c r="R832" s="76" t="str">
        <f>IF(ISBLANK(INDEX('Policy Characteristics'!L:L,MATCH($C832,'Policy Characteristics'!$C:$C,0))),"",INDEX('Policy Characteristics'!L:L,MATCH($C832,'Policy Characteristics'!$C:$C,0)))</f>
        <v>industry-elec-and-hydrogen.html</v>
      </c>
    </row>
    <row r="833" spans="1:18" x14ac:dyDescent="0.25">
      <c r="A833" s="76" t="str">
        <f>IF(ISBLANK(INDEX('Policy Characteristics'!A:A,MATCH($C833,'Policy Characteristics'!$C:$C,0))),"",INDEX('Policy Characteristics'!A:A,MATCH($C833,'Policy Characteristics'!$C:$C,0)))</f>
        <v>Industry</v>
      </c>
      <c r="B833" s="200" t="str">
        <f>IF(ISBLANK(INDEX('Policy Characteristics'!B:B,MATCH($C833,'Policy Characteristics'!$C:$C,0))),"",INDEX('Policy Characteristics'!B:B,MATCH($C833,'Policy Characteristics'!$C:$C,0)))</f>
        <v>Electrification</v>
      </c>
      <c r="C833" s="76" t="str">
        <f t="shared" si="29"/>
        <v>Fraction of Eligible Industrial Energy Use Shifted to Electricity</v>
      </c>
      <c r="D833" s="78" t="s">
        <v>1321</v>
      </c>
      <c r="E833" t="s">
        <v>1687</v>
      </c>
      <c r="F833" t="s">
        <v>1283</v>
      </c>
      <c r="G833" s="88" t="s">
        <v>1694</v>
      </c>
      <c r="H833" s="15">
        <v>2007</v>
      </c>
      <c r="I833" s="213" t="s">
        <v>43</v>
      </c>
      <c r="J833" s="202" t="str">
        <f>IF(ISBLANK(INDEX('Policy Characteristics'!D:D,MATCH($C833,'Policy Characteristics'!$C:$C,0))),"",INDEX('Policy Characteristics'!D:D,MATCH($C833,'Policy Characteristics'!$C:$C,0)))</f>
        <v>Electrification</v>
      </c>
      <c r="K833" s="76" t="str">
        <f>IF(ISBLANK(INDEX('Policy Characteristics'!E:E,MATCH($C833,'Policy Characteristics'!$C:$C,0))),"",INDEX('Policy Characteristics'!E:E,MATCH($C833,'Policy Characteristics'!$C:$C,0)))</f>
        <v>indst shift to electricity</v>
      </c>
      <c r="L833" s="205">
        <f>IF(ISBLANK(INDEX('Policy Characteristics'!F:F,MATCH($C833,'Policy Characteristics'!$C:$C,0))),"",INDEX('Policy Characteristics'!F:F,MATCH($C833,'Policy Characteristics'!$C:$C,0)))</f>
        <v>0</v>
      </c>
      <c r="M833" s="205">
        <f>IF(ISBLANK(INDEX('Policy Characteristics'!G:G,MATCH($C833,'Policy Characteristics'!$C:$C,0))),"",INDEX('Policy Characteristics'!G:G,MATCH($C833,'Policy Characteristics'!$C:$C,0)))</f>
        <v>1</v>
      </c>
      <c r="N833" s="205">
        <f>IF(ISBLANK(INDEX('Policy Characteristics'!H:H,MATCH($C833,'Policy Characteristics'!$C:$C,0))),"",INDEX('Policy Characteristics'!H:H,MATCH($C833,'Policy Characteristics'!$C:$C,0)))</f>
        <v>0.01</v>
      </c>
      <c r="O833" s="76" t="str">
        <f>IF(ISBLANK(INDEX('Policy Characteristics'!I:I,MATCH($C833,'Policy Characteristics'!$C:$C,0))),"",INDEX('Policy Characteristics'!I:I,MATCH($C833,'Policy Characteristics'!$C:$C,0)))</f>
        <v>% of fuel shifted</v>
      </c>
      <c r="P833" s="76" t="str">
        <f>IF(ISBLANK(INDEX('Policy Characteristics'!J:J,MATCH($C833,'Policy Characteristics'!$C:$C,0))),"",INDEX('Policy Characteristics'!J:J,MATCH($C833,'Policy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833" s="76" t="str">
        <f>IF(ISBLANK(INDEX('Policy Characteristics'!K:K,MATCH($C833,'Policy Characteristics'!$C:$C,0))),"",INDEX('Policy Characteristics'!K:K,MATCH($C833,'Policy Characteristics'!$C:$C,0)))</f>
        <v>industry-ag-main.html#fuel-switching</v>
      </c>
      <c r="R833" s="76" t="str">
        <f>IF(ISBLANK(INDEX('Policy Characteristics'!L:L,MATCH($C833,'Policy Characteristics'!$C:$C,0))),"",INDEX('Policy Characteristics'!L:L,MATCH($C833,'Policy Characteristics'!$C:$C,0)))</f>
        <v>industry-elec-and-hydrogen.html</v>
      </c>
    </row>
    <row r="834" spans="1:18" x14ac:dyDescent="0.25">
      <c r="A834" s="76" t="str">
        <f>IF(ISBLANK(INDEX('Policy Characteristics'!A:A,MATCH($C834,'Policy Characteristics'!$C:$C,0))),"",INDEX('Policy Characteristics'!A:A,MATCH($C834,'Policy Characteristics'!$C:$C,0)))</f>
        <v>Industry</v>
      </c>
      <c r="B834" s="200" t="str">
        <f>IF(ISBLANK(INDEX('Policy Characteristics'!B:B,MATCH($C834,'Policy Characteristics'!$C:$C,0))),"",INDEX('Policy Characteristics'!B:B,MATCH($C834,'Policy Characteristics'!$C:$C,0)))</f>
        <v>Electrification</v>
      </c>
      <c r="C834" s="76" t="str">
        <f t="shared" si="29"/>
        <v>Fraction of Eligible Industrial Energy Use Shifted to Electricity</v>
      </c>
      <c r="D834" s="78" t="s">
        <v>1321</v>
      </c>
      <c r="E834" t="s">
        <v>1688</v>
      </c>
      <c r="F834" t="s">
        <v>1283</v>
      </c>
      <c r="G834" s="88" t="s">
        <v>1695</v>
      </c>
      <c r="H834" s="15">
        <v>2008</v>
      </c>
      <c r="I834" s="213" t="s">
        <v>43</v>
      </c>
      <c r="J834" s="202" t="str">
        <f>IF(ISBLANK(INDEX('Policy Characteristics'!D:D,MATCH($C834,'Policy Characteristics'!$C:$C,0))),"",INDEX('Policy Characteristics'!D:D,MATCH($C834,'Policy Characteristics'!$C:$C,0)))</f>
        <v>Electrification</v>
      </c>
      <c r="K834" s="76" t="str">
        <f>IF(ISBLANK(INDEX('Policy Characteristics'!E:E,MATCH($C834,'Policy Characteristics'!$C:$C,0))),"",INDEX('Policy Characteristics'!E:E,MATCH($C834,'Policy Characteristics'!$C:$C,0)))</f>
        <v>indst shift to electricity</v>
      </c>
      <c r="L834" s="205">
        <f>IF(ISBLANK(INDEX('Policy Characteristics'!F:F,MATCH($C834,'Policy Characteristics'!$C:$C,0))),"",INDEX('Policy Characteristics'!F:F,MATCH($C834,'Policy Characteristics'!$C:$C,0)))</f>
        <v>0</v>
      </c>
      <c r="M834" s="205">
        <f>IF(ISBLANK(INDEX('Policy Characteristics'!G:G,MATCH($C834,'Policy Characteristics'!$C:$C,0))),"",INDEX('Policy Characteristics'!G:G,MATCH($C834,'Policy Characteristics'!$C:$C,0)))</f>
        <v>1</v>
      </c>
      <c r="N834" s="205">
        <f>IF(ISBLANK(INDEX('Policy Characteristics'!H:H,MATCH($C834,'Policy Characteristics'!$C:$C,0))),"",INDEX('Policy Characteristics'!H:H,MATCH($C834,'Policy Characteristics'!$C:$C,0)))</f>
        <v>0.01</v>
      </c>
      <c r="O834" s="76" t="str">
        <f>IF(ISBLANK(INDEX('Policy Characteristics'!I:I,MATCH($C834,'Policy Characteristics'!$C:$C,0))),"",INDEX('Policy Characteristics'!I:I,MATCH($C834,'Policy Characteristics'!$C:$C,0)))</f>
        <v>% of fuel shifted</v>
      </c>
      <c r="P834" s="76" t="str">
        <f>IF(ISBLANK(INDEX('Policy Characteristics'!J:J,MATCH($C834,'Policy Characteristics'!$C:$C,0))),"",INDEX('Policy Characteristics'!J:J,MATCH($C834,'Policy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834" s="76" t="str">
        <f>IF(ISBLANK(INDEX('Policy Characteristics'!K:K,MATCH($C834,'Policy Characteristics'!$C:$C,0))),"",INDEX('Policy Characteristics'!K:K,MATCH($C834,'Policy Characteristics'!$C:$C,0)))</f>
        <v>industry-ag-main.html#fuel-switching</v>
      </c>
      <c r="R834" s="76" t="str">
        <f>IF(ISBLANK(INDEX('Policy Characteristics'!L:L,MATCH($C834,'Policy Characteristics'!$C:$C,0))),"",INDEX('Policy Characteristics'!L:L,MATCH($C834,'Policy Characteristics'!$C:$C,0)))</f>
        <v>industry-elec-and-hydrogen.html</v>
      </c>
    </row>
    <row r="835" spans="1:18" x14ac:dyDescent="0.25">
      <c r="A835" s="76" t="str">
        <f>IF(ISBLANK(INDEX('Policy Characteristics'!A:A,MATCH($C835,'Policy Characteristics'!$C:$C,0))),"",INDEX('Policy Characteristics'!A:A,MATCH($C835,'Policy Characteristics'!$C:$C,0)))</f>
        <v>Industry</v>
      </c>
      <c r="B835" s="200" t="str">
        <f>IF(ISBLANK(INDEX('Policy Characteristics'!B:B,MATCH($C835,'Policy Characteristics'!$C:$C,0))),"",INDEX('Policy Characteristics'!B:B,MATCH($C835,'Policy Characteristics'!$C:$C,0)))</f>
        <v>Electrification</v>
      </c>
      <c r="C835" s="76" t="str">
        <f t="shared" si="29"/>
        <v>Fraction of Eligible Industrial Energy Use Shifted to Electricity</v>
      </c>
      <c r="D835" s="78" t="s">
        <v>1321</v>
      </c>
      <c r="E835" t="s">
        <v>1824</v>
      </c>
      <c r="F835" t="s">
        <v>1283</v>
      </c>
      <c r="G835" s="88" t="s">
        <v>1824</v>
      </c>
      <c r="H835" s="15">
        <v>2009</v>
      </c>
      <c r="I835" s="213" t="s">
        <v>43</v>
      </c>
      <c r="J835" s="202" t="str">
        <f>IF(ISBLANK(INDEX('Policy Characteristics'!D:D,MATCH($C835,'Policy Characteristics'!$C:$C,0))),"",INDEX('Policy Characteristics'!D:D,MATCH($C835,'Policy Characteristics'!$C:$C,0)))</f>
        <v>Electrification</v>
      </c>
      <c r="K835" s="76" t="str">
        <f>IF(ISBLANK(INDEX('Policy Characteristics'!E:E,MATCH($C835,'Policy Characteristics'!$C:$C,0))),"",INDEX('Policy Characteristics'!E:E,MATCH($C835,'Policy Characteristics'!$C:$C,0)))</f>
        <v>indst shift to electricity</v>
      </c>
      <c r="L835" s="205">
        <f>IF(ISBLANK(INDEX('Policy Characteristics'!F:F,MATCH($C835,'Policy Characteristics'!$C:$C,0))),"",INDEX('Policy Characteristics'!F:F,MATCH($C835,'Policy Characteristics'!$C:$C,0)))</f>
        <v>0</v>
      </c>
      <c r="M835" s="205">
        <f>IF(ISBLANK(INDEX('Policy Characteristics'!G:G,MATCH($C835,'Policy Characteristics'!$C:$C,0))),"",INDEX('Policy Characteristics'!G:G,MATCH($C835,'Policy Characteristics'!$C:$C,0)))</f>
        <v>1</v>
      </c>
      <c r="N835" s="205">
        <f>IF(ISBLANK(INDEX('Policy Characteristics'!H:H,MATCH($C835,'Policy Characteristics'!$C:$C,0))),"",INDEX('Policy Characteristics'!H:H,MATCH($C835,'Policy Characteristics'!$C:$C,0)))</f>
        <v>0.01</v>
      </c>
      <c r="O835" s="76" t="str">
        <f>IF(ISBLANK(INDEX('Policy Characteristics'!I:I,MATCH($C835,'Policy Characteristics'!$C:$C,0))),"",INDEX('Policy Characteristics'!I:I,MATCH($C835,'Policy Characteristics'!$C:$C,0)))</f>
        <v>% of fuel shifted</v>
      </c>
      <c r="P835" s="76" t="str">
        <f>IF(ISBLANK(INDEX('Policy Characteristics'!J:J,MATCH($C835,'Policy Characteristics'!$C:$C,0))),"",INDEX('Policy Characteristics'!J:J,MATCH($C835,'Policy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835" s="76" t="str">
        <f>IF(ISBLANK(INDEX('Policy Characteristics'!K:K,MATCH($C835,'Policy Characteristics'!$C:$C,0))),"",INDEX('Policy Characteristics'!K:K,MATCH($C835,'Policy Characteristics'!$C:$C,0)))</f>
        <v>industry-ag-main.html#fuel-switching</v>
      </c>
      <c r="R835" s="76" t="str">
        <f>IF(ISBLANK(INDEX('Policy Characteristics'!L:L,MATCH($C835,'Policy Characteristics'!$C:$C,0))),"",INDEX('Policy Characteristics'!L:L,MATCH($C835,'Policy Characteristics'!$C:$C,0)))</f>
        <v>industry-elec-and-hydrogen.html</v>
      </c>
    </row>
    <row r="836" spans="1:18" x14ac:dyDescent="0.25">
      <c r="A836" s="76" t="str">
        <f>IF(ISBLANK(INDEX('Policy Characteristics'!A:A,MATCH($C836,'Policy Characteristics'!$C:$C,0))),"",INDEX('Policy Characteristics'!A:A,MATCH($C836,'Policy Characteristics'!$C:$C,0)))</f>
        <v>Industry</v>
      </c>
      <c r="B836" s="200" t="str">
        <f>IF(ISBLANK(INDEX('Policy Characteristics'!B:B,MATCH($C836,'Policy Characteristics'!$C:$C,0))),"",INDEX('Policy Characteristics'!B:B,MATCH($C836,'Policy Characteristics'!$C:$C,0)))</f>
        <v>Electrification</v>
      </c>
      <c r="C836" s="76" t="str">
        <f t="shared" si="29"/>
        <v>Fraction of Eligible Industrial Energy Use Shifted to Electricity</v>
      </c>
      <c r="D836" s="78" t="s">
        <v>1322</v>
      </c>
      <c r="E836" t="s">
        <v>1682</v>
      </c>
      <c r="F836" t="s">
        <v>1284</v>
      </c>
      <c r="G836" s="88" t="s">
        <v>1689</v>
      </c>
      <c r="H836" s="15">
        <v>2010</v>
      </c>
      <c r="I836" s="213" t="s">
        <v>43</v>
      </c>
      <c r="J836" s="202" t="str">
        <f>IF(ISBLANK(INDEX('Policy Characteristics'!D:D,MATCH($C836,'Policy Characteristics'!$C:$C,0))),"",INDEX('Policy Characteristics'!D:D,MATCH($C836,'Policy Characteristics'!$C:$C,0)))</f>
        <v>Electrification</v>
      </c>
      <c r="K836" s="76" t="str">
        <f>IF(ISBLANK(INDEX('Policy Characteristics'!E:E,MATCH($C836,'Policy Characteristics'!$C:$C,0))),"",INDEX('Policy Characteristics'!E:E,MATCH($C836,'Policy Characteristics'!$C:$C,0)))</f>
        <v>indst shift to electricity</v>
      </c>
      <c r="L836" s="205">
        <f>IF(ISBLANK(INDEX('Policy Characteristics'!F:F,MATCH($C836,'Policy Characteristics'!$C:$C,0))),"",INDEX('Policy Characteristics'!F:F,MATCH($C836,'Policy Characteristics'!$C:$C,0)))</f>
        <v>0</v>
      </c>
      <c r="M836" s="205">
        <f>IF(ISBLANK(INDEX('Policy Characteristics'!G:G,MATCH($C836,'Policy Characteristics'!$C:$C,0))),"",INDEX('Policy Characteristics'!G:G,MATCH($C836,'Policy Characteristics'!$C:$C,0)))</f>
        <v>1</v>
      </c>
      <c r="N836" s="205">
        <f>IF(ISBLANK(INDEX('Policy Characteristics'!H:H,MATCH($C836,'Policy Characteristics'!$C:$C,0))),"",INDEX('Policy Characteristics'!H:H,MATCH($C836,'Policy Characteristics'!$C:$C,0)))</f>
        <v>0.01</v>
      </c>
      <c r="O836" s="76" t="str">
        <f>IF(ISBLANK(INDEX('Policy Characteristics'!I:I,MATCH($C836,'Policy Characteristics'!$C:$C,0))),"",INDEX('Policy Characteristics'!I:I,MATCH($C836,'Policy Characteristics'!$C:$C,0)))</f>
        <v>% of fuel shifted</v>
      </c>
      <c r="P836" s="76" t="str">
        <f>IF(ISBLANK(INDEX('Policy Characteristics'!J:J,MATCH($C836,'Policy Characteristics'!$C:$C,0))),"",INDEX('Policy Characteristics'!J:J,MATCH($C836,'Policy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836" s="76" t="str">
        <f>IF(ISBLANK(INDEX('Policy Characteristics'!K:K,MATCH($C836,'Policy Characteristics'!$C:$C,0))),"",INDEX('Policy Characteristics'!K:K,MATCH($C836,'Policy Characteristics'!$C:$C,0)))</f>
        <v>industry-ag-main.html#fuel-switching</v>
      </c>
      <c r="R836" s="76" t="str">
        <f>IF(ISBLANK(INDEX('Policy Characteristics'!L:L,MATCH($C836,'Policy Characteristics'!$C:$C,0))),"",INDEX('Policy Characteristics'!L:L,MATCH($C836,'Policy Characteristics'!$C:$C,0)))</f>
        <v>industry-elec-and-hydrogen.html</v>
      </c>
    </row>
    <row r="837" spans="1:18" x14ac:dyDescent="0.25">
      <c r="A837" s="76" t="str">
        <f>IF(ISBLANK(INDEX('Policy Characteristics'!A:A,MATCH($C837,'Policy Characteristics'!$C:$C,0))),"",INDEX('Policy Characteristics'!A:A,MATCH($C837,'Policy Characteristics'!$C:$C,0)))</f>
        <v>Industry</v>
      </c>
      <c r="B837" s="200" t="str">
        <f>IF(ISBLANK(INDEX('Policy Characteristics'!B:B,MATCH($C837,'Policy Characteristics'!$C:$C,0))),"",INDEX('Policy Characteristics'!B:B,MATCH($C837,'Policy Characteristics'!$C:$C,0)))</f>
        <v>Electrification</v>
      </c>
      <c r="C837" s="76" t="str">
        <f t="shared" si="29"/>
        <v>Fraction of Eligible Industrial Energy Use Shifted to Electricity</v>
      </c>
      <c r="D837" s="78" t="s">
        <v>1322</v>
      </c>
      <c r="E837" t="s">
        <v>1683</v>
      </c>
      <c r="F837" t="s">
        <v>1284</v>
      </c>
      <c r="G837" s="88" t="s">
        <v>1690</v>
      </c>
      <c r="H837" s="15">
        <v>2011</v>
      </c>
      <c r="I837" s="213" t="s">
        <v>43</v>
      </c>
      <c r="J837" s="202" t="str">
        <f>IF(ISBLANK(INDEX('Policy Characteristics'!D:D,MATCH($C837,'Policy Characteristics'!$C:$C,0))),"",INDEX('Policy Characteristics'!D:D,MATCH($C837,'Policy Characteristics'!$C:$C,0)))</f>
        <v>Electrification</v>
      </c>
      <c r="K837" s="76" t="str">
        <f>IF(ISBLANK(INDEX('Policy Characteristics'!E:E,MATCH($C837,'Policy Characteristics'!$C:$C,0))),"",INDEX('Policy Characteristics'!E:E,MATCH($C837,'Policy Characteristics'!$C:$C,0)))</f>
        <v>indst shift to electricity</v>
      </c>
      <c r="L837" s="205">
        <f>IF(ISBLANK(INDEX('Policy Characteristics'!F:F,MATCH($C837,'Policy Characteristics'!$C:$C,0))),"",INDEX('Policy Characteristics'!F:F,MATCH($C837,'Policy Characteristics'!$C:$C,0)))</f>
        <v>0</v>
      </c>
      <c r="M837" s="205">
        <f>IF(ISBLANK(INDEX('Policy Characteristics'!G:G,MATCH($C837,'Policy Characteristics'!$C:$C,0))),"",INDEX('Policy Characteristics'!G:G,MATCH($C837,'Policy Characteristics'!$C:$C,0)))</f>
        <v>1</v>
      </c>
      <c r="N837" s="205">
        <f>IF(ISBLANK(INDEX('Policy Characteristics'!H:H,MATCH($C837,'Policy Characteristics'!$C:$C,0))),"",INDEX('Policy Characteristics'!H:H,MATCH($C837,'Policy Characteristics'!$C:$C,0)))</f>
        <v>0.01</v>
      </c>
      <c r="O837" s="76" t="str">
        <f>IF(ISBLANK(INDEX('Policy Characteristics'!I:I,MATCH($C837,'Policy Characteristics'!$C:$C,0))),"",INDEX('Policy Characteristics'!I:I,MATCH($C837,'Policy Characteristics'!$C:$C,0)))</f>
        <v>% of fuel shifted</v>
      </c>
      <c r="P837" s="76" t="str">
        <f>IF(ISBLANK(INDEX('Policy Characteristics'!J:J,MATCH($C837,'Policy Characteristics'!$C:$C,0))),"",INDEX('Policy Characteristics'!J:J,MATCH($C837,'Policy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837" s="76" t="str">
        <f>IF(ISBLANK(INDEX('Policy Characteristics'!K:K,MATCH($C837,'Policy Characteristics'!$C:$C,0))),"",INDEX('Policy Characteristics'!K:K,MATCH($C837,'Policy Characteristics'!$C:$C,0)))</f>
        <v>industry-ag-main.html#fuel-switching</v>
      </c>
      <c r="R837" s="76" t="str">
        <f>IF(ISBLANK(INDEX('Policy Characteristics'!L:L,MATCH($C837,'Policy Characteristics'!$C:$C,0))),"",INDEX('Policy Characteristics'!L:L,MATCH($C837,'Policy Characteristics'!$C:$C,0)))</f>
        <v>industry-elec-and-hydrogen.html</v>
      </c>
    </row>
    <row r="838" spans="1:18" x14ac:dyDescent="0.25">
      <c r="A838" s="76" t="str">
        <f>IF(ISBLANK(INDEX('Policy Characteristics'!A:A,MATCH($C838,'Policy Characteristics'!$C:$C,0))),"",INDEX('Policy Characteristics'!A:A,MATCH($C838,'Policy Characteristics'!$C:$C,0)))</f>
        <v>Industry</v>
      </c>
      <c r="B838" s="200" t="str">
        <f>IF(ISBLANK(INDEX('Policy Characteristics'!B:B,MATCH($C838,'Policy Characteristics'!$C:$C,0))),"",INDEX('Policy Characteristics'!B:B,MATCH($C838,'Policy Characteristics'!$C:$C,0)))</f>
        <v>Electrification</v>
      </c>
      <c r="C838" s="76" t="str">
        <f t="shared" si="29"/>
        <v>Fraction of Eligible Industrial Energy Use Shifted to Electricity</v>
      </c>
      <c r="D838" s="78" t="s">
        <v>1322</v>
      </c>
      <c r="E838" t="s">
        <v>1684</v>
      </c>
      <c r="F838" t="s">
        <v>1284</v>
      </c>
      <c r="G838" s="88" t="s">
        <v>1691</v>
      </c>
      <c r="H838" s="15">
        <v>2012</v>
      </c>
      <c r="I838" s="213" t="s">
        <v>43</v>
      </c>
      <c r="J838" s="202" t="str">
        <f>IF(ISBLANK(INDEX('Policy Characteristics'!D:D,MATCH($C838,'Policy Characteristics'!$C:$C,0))),"",INDEX('Policy Characteristics'!D:D,MATCH($C838,'Policy Characteristics'!$C:$C,0)))</f>
        <v>Electrification</v>
      </c>
      <c r="K838" s="76" t="str">
        <f>IF(ISBLANK(INDEX('Policy Characteristics'!E:E,MATCH($C838,'Policy Characteristics'!$C:$C,0))),"",INDEX('Policy Characteristics'!E:E,MATCH($C838,'Policy Characteristics'!$C:$C,0)))</f>
        <v>indst shift to electricity</v>
      </c>
      <c r="L838" s="205">
        <f>IF(ISBLANK(INDEX('Policy Characteristics'!F:F,MATCH($C838,'Policy Characteristics'!$C:$C,0))),"",INDEX('Policy Characteristics'!F:F,MATCH($C838,'Policy Characteristics'!$C:$C,0)))</f>
        <v>0</v>
      </c>
      <c r="M838" s="205">
        <f>IF(ISBLANK(INDEX('Policy Characteristics'!G:G,MATCH($C838,'Policy Characteristics'!$C:$C,0))),"",INDEX('Policy Characteristics'!G:G,MATCH($C838,'Policy Characteristics'!$C:$C,0)))</f>
        <v>1</v>
      </c>
      <c r="N838" s="205">
        <f>IF(ISBLANK(INDEX('Policy Characteristics'!H:H,MATCH($C838,'Policy Characteristics'!$C:$C,0))),"",INDEX('Policy Characteristics'!H:H,MATCH($C838,'Policy Characteristics'!$C:$C,0)))</f>
        <v>0.01</v>
      </c>
      <c r="O838" s="76" t="str">
        <f>IF(ISBLANK(INDEX('Policy Characteristics'!I:I,MATCH($C838,'Policy Characteristics'!$C:$C,0))),"",INDEX('Policy Characteristics'!I:I,MATCH($C838,'Policy Characteristics'!$C:$C,0)))</f>
        <v>% of fuel shifted</v>
      </c>
      <c r="P838" s="76" t="str">
        <f>IF(ISBLANK(INDEX('Policy Characteristics'!J:J,MATCH($C838,'Policy Characteristics'!$C:$C,0))),"",INDEX('Policy Characteristics'!J:J,MATCH($C838,'Policy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838" s="76" t="str">
        <f>IF(ISBLANK(INDEX('Policy Characteristics'!K:K,MATCH($C838,'Policy Characteristics'!$C:$C,0))),"",INDEX('Policy Characteristics'!K:K,MATCH($C838,'Policy Characteristics'!$C:$C,0)))</f>
        <v>industry-ag-main.html#fuel-switching</v>
      </c>
      <c r="R838" s="76" t="str">
        <f>IF(ISBLANK(INDEX('Policy Characteristics'!L:L,MATCH($C838,'Policy Characteristics'!$C:$C,0))),"",INDEX('Policy Characteristics'!L:L,MATCH($C838,'Policy Characteristics'!$C:$C,0)))</f>
        <v>industry-elec-and-hydrogen.html</v>
      </c>
    </row>
    <row r="839" spans="1:18" x14ac:dyDescent="0.25">
      <c r="A839" s="76" t="str">
        <f>IF(ISBLANK(INDEX('Policy Characteristics'!A:A,MATCH($C839,'Policy Characteristics'!$C:$C,0))),"",INDEX('Policy Characteristics'!A:A,MATCH($C839,'Policy Characteristics'!$C:$C,0)))</f>
        <v>Industry</v>
      </c>
      <c r="B839" s="200" t="str">
        <f>IF(ISBLANK(INDEX('Policy Characteristics'!B:B,MATCH($C839,'Policy Characteristics'!$C:$C,0))),"",INDEX('Policy Characteristics'!B:B,MATCH($C839,'Policy Characteristics'!$C:$C,0)))</f>
        <v>Electrification</v>
      </c>
      <c r="C839" s="76" t="str">
        <f t="shared" si="29"/>
        <v>Fraction of Eligible Industrial Energy Use Shifted to Electricity</v>
      </c>
      <c r="D839" s="78" t="s">
        <v>1322</v>
      </c>
      <c r="E839" t="s">
        <v>1685</v>
      </c>
      <c r="F839" t="s">
        <v>1284</v>
      </c>
      <c r="G839" s="88" t="s">
        <v>1692</v>
      </c>
      <c r="H839" s="15">
        <v>2013</v>
      </c>
      <c r="I839" s="213" t="s">
        <v>43</v>
      </c>
      <c r="J839" s="202" t="str">
        <f>IF(ISBLANK(INDEX('Policy Characteristics'!D:D,MATCH($C839,'Policy Characteristics'!$C:$C,0))),"",INDEX('Policy Characteristics'!D:D,MATCH($C839,'Policy Characteristics'!$C:$C,0)))</f>
        <v>Electrification</v>
      </c>
      <c r="K839" s="76" t="str">
        <f>IF(ISBLANK(INDEX('Policy Characteristics'!E:E,MATCH($C839,'Policy Characteristics'!$C:$C,0))),"",INDEX('Policy Characteristics'!E:E,MATCH($C839,'Policy Characteristics'!$C:$C,0)))</f>
        <v>indst shift to electricity</v>
      </c>
      <c r="L839" s="205">
        <f>IF(ISBLANK(INDEX('Policy Characteristics'!F:F,MATCH($C839,'Policy Characteristics'!$C:$C,0))),"",INDEX('Policy Characteristics'!F:F,MATCH($C839,'Policy Characteristics'!$C:$C,0)))</f>
        <v>0</v>
      </c>
      <c r="M839" s="205">
        <f>IF(ISBLANK(INDEX('Policy Characteristics'!G:G,MATCH($C839,'Policy Characteristics'!$C:$C,0))),"",INDEX('Policy Characteristics'!G:G,MATCH($C839,'Policy Characteristics'!$C:$C,0)))</f>
        <v>1</v>
      </c>
      <c r="N839" s="205">
        <f>IF(ISBLANK(INDEX('Policy Characteristics'!H:H,MATCH($C839,'Policy Characteristics'!$C:$C,0))),"",INDEX('Policy Characteristics'!H:H,MATCH($C839,'Policy Characteristics'!$C:$C,0)))</f>
        <v>0.01</v>
      </c>
      <c r="O839" s="76" t="str">
        <f>IF(ISBLANK(INDEX('Policy Characteristics'!I:I,MATCH($C839,'Policy Characteristics'!$C:$C,0))),"",INDEX('Policy Characteristics'!I:I,MATCH($C839,'Policy Characteristics'!$C:$C,0)))</f>
        <v>% of fuel shifted</v>
      </c>
      <c r="P839" s="76" t="str">
        <f>IF(ISBLANK(INDEX('Policy Characteristics'!J:J,MATCH($C839,'Policy Characteristics'!$C:$C,0))),"",INDEX('Policy Characteristics'!J:J,MATCH($C839,'Policy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839" s="76" t="str">
        <f>IF(ISBLANK(INDEX('Policy Characteristics'!K:K,MATCH($C839,'Policy Characteristics'!$C:$C,0))),"",INDEX('Policy Characteristics'!K:K,MATCH($C839,'Policy Characteristics'!$C:$C,0)))</f>
        <v>industry-ag-main.html#fuel-switching</v>
      </c>
      <c r="R839" s="76" t="str">
        <f>IF(ISBLANK(INDEX('Policy Characteristics'!L:L,MATCH($C839,'Policy Characteristics'!$C:$C,0))),"",INDEX('Policy Characteristics'!L:L,MATCH($C839,'Policy Characteristics'!$C:$C,0)))</f>
        <v>industry-elec-and-hydrogen.html</v>
      </c>
    </row>
    <row r="840" spans="1:18" x14ac:dyDescent="0.25">
      <c r="A840" s="76" t="str">
        <f>IF(ISBLANK(INDEX('Policy Characteristics'!A:A,MATCH($C840,'Policy Characteristics'!$C:$C,0))),"",INDEX('Policy Characteristics'!A:A,MATCH($C840,'Policy Characteristics'!$C:$C,0)))</f>
        <v>Industry</v>
      </c>
      <c r="B840" s="200" t="str">
        <f>IF(ISBLANK(INDEX('Policy Characteristics'!B:B,MATCH($C840,'Policy Characteristics'!$C:$C,0))),"",INDEX('Policy Characteristics'!B:B,MATCH($C840,'Policy Characteristics'!$C:$C,0)))</f>
        <v>Electrification</v>
      </c>
      <c r="C840" s="76" t="str">
        <f t="shared" si="29"/>
        <v>Fraction of Eligible Industrial Energy Use Shifted to Electricity</v>
      </c>
      <c r="D840" s="78" t="s">
        <v>1322</v>
      </c>
      <c r="E840" t="s">
        <v>1686</v>
      </c>
      <c r="F840" t="s">
        <v>1284</v>
      </c>
      <c r="G840" s="88" t="s">
        <v>1693</v>
      </c>
      <c r="H840" s="15">
        <v>2014</v>
      </c>
      <c r="I840" s="213" t="s">
        <v>43</v>
      </c>
      <c r="J840" s="202" t="str">
        <f>IF(ISBLANK(INDEX('Policy Characteristics'!D:D,MATCH($C840,'Policy Characteristics'!$C:$C,0))),"",INDEX('Policy Characteristics'!D:D,MATCH($C840,'Policy Characteristics'!$C:$C,0)))</f>
        <v>Electrification</v>
      </c>
      <c r="K840" s="76" t="str">
        <f>IF(ISBLANK(INDEX('Policy Characteristics'!E:E,MATCH($C840,'Policy Characteristics'!$C:$C,0))),"",INDEX('Policy Characteristics'!E:E,MATCH($C840,'Policy Characteristics'!$C:$C,0)))</f>
        <v>indst shift to electricity</v>
      </c>
      <c r="L840" s="205">
        <f>IF(ISBLANK(INDEX('Policy Characteristics'!F:F,MATCH($C840,'Policy Characteristics'!$C:$C,0))),"",INDEX('Policy Characteristics'!F:F,MATCH($C840,'Policy Characteristics'!$C:$C,0)))</f>
        <v>0</v>
      </c>
      <c r="M840" s="205">
        <f>IF(ISBLANK(INDEX('Policy Characteristics'!G:G,MATCH($C840,'Policy Characteristics'!$C:$C,0))),"",INDEX('Policy Characteristics'!G:G,MATCH($C840,'Policy Characteristics'!$C:$C,0)))</f>
        <v>1</v>
      </c>
      <c r="N840" s="205">
        <f>IF(ISBLANK(INDEX('Policy Characteristics'!H:H,MATCH($C840,'Policy Characteristics'!$C:$C,0))),"",INDEX('Policy Characteristics'!H:H,MATCH($C840,'Policy Characteristics'!$C:$C,0)))</f>
        <v>0.01</v>
      </c>
      <c r="O840" s="76" t="str">
        <f>IF(ISBLANK(INDEX('Policy Characteristics'!I:I,MATCH($C840,'Policy Characteristics'!$C:$C,0))),"",INDEX('Policy Characteristics'!I:I,MATCH($C840,'Policy Characteristics'!$C:$C,0)))</f>
        <v>% of fuel shifted</v>
      </c>
      <c r="P840" s="76" t="str">
        <f>IF(ISBLANK(INDEX('Policy Characteristics'!J:J,MATCH($C840,'Policy Characteristics'!$C:$C,0))),"",INDEX('Policy Characteristics'!J:J,MATCH($C840,'Policy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840" s="76" t="str">
        <f>IF(ISBLANK(INDEX('Policy Characteristics'!K:K,MATCH($C840,'Policy Characteristics'!$C:$C,0))),"",INDEX('Policy Characteristics'!K:K,MATCH($C840,'Policy Characteristics'!$C:$C,0)))</f>
        <v>industry-ag-main.html#fuel-switching</v>
      </c>
      <c r="R840" s="76" t="str">
        <f>IF(ISBLANK(INDEX('Policy Characteristics'!L:L,MATCH($C840,'Policy Characteristics'!$C:$C,0))),"",INDEX('Policy Characteristics'!L:L,MATCH($C840,'Policy Characteristics'!$C:$C,0)))</f>
        <v>industry-elec-and-hydrogen.html</v>
      </c>
    </row>
    <row r="841" spans="1:18" x14ac:dyDescent="0.25">
      <c r="A841" s="76" t="str">
        <f>IF(ISBLANK(INDEX('Policy Characteristics'!A:A,MATCH($C841,'Policy Characteristics'!$C:$C,0))),"",INDEX('Policy Characteristics'!A:A,MATCH($C841,'Policy Characteristics'!$C:$C,0)))</f>
        <v>Industry</v>
      </c>
      <c r="B841" s="200" t="str">
        <f>IF(ISBLANK(INDEX('Policy Characteristics'!B:B,MATCH($C841,'Policy Characteristics'!$C:$C,0))),"",INDEX('Policy Characteristics'!B:B,MATCH($C841,'Policy Characteristics'!$C:$C,0)))</f>
        <v>Electrification</v>
      </c>
      <c r="C841" s="76" t="str">
        <f t="shared" si="29"/>
        <v>Fraction of Eligible Industrial Energy Use Shifted to Electricity</v>
      </c>
      <c r="D841" s="78" t="s">
        <v>1322</v>
      </c>
      <c r="E841" t="s">
        <v>1687</v>
      </c>
      <c r="F841" t="s">
        <v>1284</v>
      </c>
      <c r="G841" s="88" t="s">
        <v>1694</v>
      </c>
      <c r="H841" s="15">
        <v>2015</v>
      </c>
      <c r="I841" s="213" t="s">
        <v>43</v>
      </c>
      <c r="J841" s="202" t="str">
        <f>IF(ISBLANK(INDEX('Policy Characteristics'!D:D,MATCH($C841,'Policy Characteristics'!$C:$C,0))),"",INDEX('Policy Characteristics'!D:D,MATCH($C841,'Policy Characteristics'!$C:$C,0)))</f>
        <v>Electrification</v>
      </c>
      <c r="K841" s="76" t="str">
        <f>IF(ISBLANK(INDEX('Policy Characteristics'!E:E,MATCH($C841,'Policy Characteristics'!$C:$C,0))),"",INDEX('Policy Characteristics'!E:E,MATCH($C841,'Policy Characteristics'!$C:$C,0)))</f>
        <v>indst shift to electricity</v>
      </c>
      <c r="L841" s="205">
        <f>IF(ISBLANK(INDEX('Policy Characteristics'!F:F,MATCH($C841,'Policy Characteristics'!$C:$C,0))),"",INDEX('Policy Characteristics'!F:F,MATCH($C841,'Policy Characteristics'!$C:$C,0)))</f>
        <v>0</v>
      </c>
      <c r="M841" s="205">
        <f>IF(ISBLANK(INDEX('Policy Characteristics'!G:G,MATCH($C841,'Policy Characteristics'!$C:$C,0))),"",INDEX('Policy Characteristics'!G:G,MATCH($C841,'Policy Characteristics'!$C:$C,0)))</f>
        <v>1</v>
      </c>
      <c r="N841" s="205">
        <f>IF(ISBLANK(INDEX('Policy Characteristics'!H:H,MATCH($C841,'Policy Characteristics'!$C:$C,0))),"",INDEX('Policy Characteristics'!H:H,MATCH($C841,'Policy Characteristics'!$C:$C,0)))</f>
        <v>0.01</v>
      </c>
      <c r="O841" s="76" t="str">
        <f>IF(ISBLANK(INDEX('Policy Characteristics'!I:I,MATCH($C841,'Policy Characteristics'!$C:$C,0))),"",INDEX('Policy Characteristics'!I:I,MATCH($C841,'Policy Characteristics'!$C:$C,0)))</f>
        <v>% of fuel shifted</v>
      </c>
      <c r="P841" s="76" t="str">
        <f>IF(ISBLANK(INDEX('Policy Characteristics'!J:J,MATCH($C841,'Policy Characteristics'!$C:$C,0))),"",INDEX('Policy Characteristics'!J:J,MATCH($C841,'Policy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841" s="76" t="str">
        <f>IF(ISBLANK(INDEX('Policy Characteristics'!K:K,MATCH($C841,'Policy Characteristics'!$C:$C,0))),"",INDEX('Policy Characteristics'!K:K,MATCH($C841,'Policy Characteristics'!$C:$C,0)))</f>
        <v>industry-ag-main.html#fuel-switching</v>
      </c>
      <c r="R841" s="76" t="str">
        <f>IF(ISBLANK(INDEX('Policy Characteristics'!L:L,MATCH($C841,'Policy Characteristics'!$C:$C,0))),"",INDEX('Policy Characteristics'!L:L,MATCH($C841,'Policy Characteristics'!$C:$C,0)))</f>
        <v>industry-elec-and-hydrogen.html</v>
      </c>
    </row>
    <row r="842" spans="1:18" x14ac:dyDescent="0.25">
      <c r="A842" s="76" t="str">
        <f>IF(ISBLANK(INDEX('Policy Characteristics'!A:A,MATCH($C842,'Policy Characteristics'!$C:$C,0))),"",INDEX('Policy Characteristics'!A:A,MATCH($C842,'Policy Characteristics'!$C:$C,0)))</f>
        <v>Industry</v>
      </c>
      <c r="B842" s="200" t="str">
        <f>IF(ISBLANK(INDEX('Policy Characteristics'!B:B,MATCH($C842,'Policy Characteristics'!$C:$C,0))),"",INDEX('Policy Characteristics'!B:B,MATCH($C842,'Policy Characteristics'!$C:$C,0)))</f>
        <v>Electrification</v>
      </c>
      <c r="C842" s="76" t="str">
        <f t="shared" si="29"/>
        <v>Fraction of Eligible Industrial Energy Use Shifted to Electricity</v>
      </c>
      <c r="D842" s="78" t="s">
        <v>1322</v>
      </c>
      <c r="E842" t="s">
        <v>1688</v>
      </c>
      <c r="F842" t="s">
        <v>1284</v>
      </c>
      <c r="G842" s="88" t="s">
        <v>1695</v>
      </c>
      <c r="H842" s="15">
        <v>2016</v>
      </c>
      <c r="I842" s="213" t="s">
        <v>43</v>
      </c>
      <c r="J842" s="202" t="str">
        <f>IF(ISBLANK(INDEX('Policy Characteristics'!D:D,MATCH($C842,'Policy Characteristics'!$C:$C,0))),"",INDEX('Policy Characteristics'!D:D,MATCH($C842,'Policy Characteristics'!$C:$C,0)))</f>
        <v>Electrification</v>
      </c>
      <c r="K842" s="76" t="str">
        <f>IF(ISBLANK(INDEX('Policy Characteristics'!E:E,MATCH($C842,'Policy Characteristics'!$C:$C,0))),"",INDEX('Policy Characteristics'!E:E,MATCH($C842,'Policy Characteristics'!$C:$C,0)))</f>
        <v>indst shift to electricity</v>
      </c>
      <c r="L842" s="205">
        <f>IF(ISBLANK(INDEX('Policy Characteristics'!F:F,MATCH($C842,'Policy Characteristics'!$C:$C,0))),"",INDEX('Policy Characteristics'!F:F,MATCH($C842,'Policy Characteristics'!$C:$C,0)))</f>
        <v>0</v>
      </c>
      <c r="M842" s="205">
        <f>IF(ISBLANK(INDEX('Policy Characteristics'!G:G,MATCH($C842,'Policy Characteristics'!$C:$C,0))),"",INDEX('Policy Characteristics'!G:G,MATCH($C842,'Policy Characteristics'!$C:$C,0)))</f>
        <v>1</v>
      </c>
      <c r="N842" s="205">
        <f>IF(ISBLANK(INDEX('Policy Characteristics'!H:H,MATCH($C842,'Policy Characteristics'!$C:$C,0))),"",INDEX('Policy Characteristics'!H:H,MATCH($C842,'Policy Characteristics'!$C:$C,0)))</f>
        <v>0.01</v>
      </c>
      <c r="O842" s="76" t="str">
        <f>IF(ISBLANK(INDEX('Policy Characteristics'!I:I,MATCH($C842,'Policy Characteristics'!$C:$C,0))),"",INDEX('Policy Characteristics'!I:I,MATCH($C842,'Policy Characteristics'!$C:$C,0)))</f>
        <v>% of fuel shifted</v>
      </c>
      <c r="P842" s="76" t="str">
        <f>IF(ISBLANK(INDEX('Policy Characteristics'!J:J,MATCH($C842,'Policy Characteristics'!$C:$C,0))),"",INDEX('Policy Characteristics'!J:J,MATCH($C842,'Policy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842" s="76" t="str">
        <f>IF(ISBLANK(INDEX('Policy Characteristics'!K:K,MATCH($C842,'Policy Characteristics'!$C:$C,0))),"",INDEX('Policy Characteristics'!K:K,MATCH($C842,'Policy Characteristics'!$C:$C,0)))</f>
        <v>industry-ag-main.html#fuel-switching</v>
      </c>
      <c r="R842" s="76" t="str">
        <f>IF(ISBLANK(INDEX('Policy Characteristics'!L:L,MATCH($C842,'Policy Characteristics'!$C:$C,0))),"",INDEX('Policy Characteristics'!L:L,MATCH($C842,'Policy Characteristics'!$C:$C,0)))</f>
        <v>industry-elec-and-hydrogen.html</v>
      </c>
    </row>
    <row r="843" spans="1:18" x14ac:dyDescent="0.25">
      <c r="A843" s="76" t="str">
        <f>IF(ISBLANK(INDEX('Policy Characteristics'!A:A,MATCH($C843,'Policy Characteristics'!$C:$C,0))),"",INDEX('Policy Characteristics'!A:A,MATCH($C843,'Policy Characteristics'!$C:$C,0)))</f>
        <v>Industry</v>
      </c>
      <c r="B843" s="200" t="str">
        <f>IF(ISBLANK(INDEX('Policy Characteristics'!B:B,MATCH($C843,'Policy Characteristics'!$C:$C,0))),"",INDEX('Policy Characteristics'!B:B,MATCH($C843,'Policy Characteristics'!$C:$C,0)))</f>
        <v>Electrification</v>
      </c>
      <c r="C843" s="76" t="str">
        <f t="shared" si="29"/>
        <v>Fraction of Eligible Industrial Energy Use Shifted to Electricity</v>
      </c>
      <c r="D843" s="78" t="s">
        <v>1322</v>
      </c>
      <c r="E843" t="s">
        <v>1824</v>
      </c>
      <c r="F843" t="s">
        <v>1284</v>
      </c>
      <c r="G843" s="88" t="s">
        <v>1824</v>
      </c>
      <c r="H843" s="15">
        <v>2017</v>
      </c>
      <c r="I843" s="213" t="s">
        <v>43</v>
      </c>
      <c r="J843" s="202" t="str">
        <f>IF(ISBLANK(INDEX('Policy Characteristics'!D:D,MATCH($C843,'Policy Characteristics'!$C:$C,0))),"",INDEX('Policy Characteristics'!D:D,MATCH($C843,'Policy Characteristics'!$C:$C,0)))</f>
        <v>Electrification</v>
      </c>
      <c r="K843" s="76" t="str">
        <f>IF(ISBLANK(INDEX('Policy Characteristics'!E:E,MATCH($C843,'Policy Characteristics'!$C:$C,0))),"",INDEX('Policy Characteristics'!E:E,MATCH($C843,'Policy Characteristics'!$C:$C,0)))</f>
        <v>indst shift to electricity</v>
      </c>
      <c r="L843" s="205">
        <f>IF(ISBLANK(INDEX('Policy Characteristics'!F:F,MATCH($C843,'Policy Characteristics'!$C:$C,0))),"",INDEX('Policy Characteristics'!F:F,MATCH($C843,'Policy Characteristics'!$C:$C,0)))</f>
        <v>0</v>
      </c>
      <c r="M843" s="205">
        <f>IF(ISBLANK(INDEX('Policy Characteristics'!G:G,MATCH($C843,'Policy Characteristics'!$C:$C,0))),"",INDEX('Policy Characteristics'!G:G,MATCH($C843,'Policy Characteristics'!$C:$C,0)))</f>
        <v>1</v>
      </c>
      <c r="N843" s="205">
        <f>IF(ISBLANK(INDEX('Policy Characteristics'!H:H,MATCH($C843,'Policy Characteristics'!$C:$C,0))),"",INDEX('Policy Characteristics'!H:H,MATCH($C843,'Policy Characteristics'!$C:$C,0)))</f>
        <v>0.01</v>
      </c>
      <c r="O843" s="76" t="str">
        <f>IF(ISBLANK(INDEX('Policy Characteristics'!I:I,MATCH($C843,'Policy Characteristics'!$C:$C,0))),"",INDEX('Policy Characteristics'!I:I,MATCH($C843,'Policy Characteristics'!$C:$C,0)))</f>
        <v>% of fuel shifted</v>
      </c>
      <c r="P843" s="76" t="str">
        <f>IF(ISBLANK(INDEX('Policy Characteristics'!J:J,MATCH($C843,'Policy Characteristics'!$C:$C,0))),"",INDEX('Policy Characteristics'!J:J,MATCH($C843,'Policy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843" s="76" t="str">
        <f>IF(ISBLANK(INDEX('Policy Characteristics'!K:K,MATCH($C843,'Policy Characteristics'!$C:$C,0))),"",INDEX('Policy Characteristics'!K:K,MATCH($C843,'Policy Characteristics'!$C:$C,0)))</f>
        <v>industry-ag-main.html#fuel-switching</v>
      </c>
      <c r="R843" s="76" t="str">
        <f>IF(ISBLANK(INDEX('Policy Characteristics'!L:L,MATCH($C843,'Policy Characteristics'!$C:$C,0))),"",INDEX('Policy Characteristics'!L:L,MATCH($C843,'Policy Characteristics'!$C:$C,0)))</f>
        <v>industry-elec-and-hydrogen.html</v>
      </c>
    </row>
    <row r="844" spans="1:18" x14ac:dyDescent="0.25">
      <c r="A844" s="76" t="str">
        <f>IF(ISBLANK(INDEX('Policy Characteristics'!A:A,MATCH($C844,'Policy Characteristics'!$C:$C,0))),"",INDEX('Policy Characteristics'!A:A,MATCH($C844,'Policy Characteristics'!$C:$C,0)))</f>
        <v>Industry</v>
      </c>
      <c r="B844" s="200" t="str">
        <f>IF(ISBLANK(INDEX('Policy Characteristics'!B:B,MATCH($C844,'Policy Characteristics'!$C:$C,0))),"",INDEX('Policy Characteristics'!B:B,MATCH($C844,'Policy Characteristics'!$C:$C,0)))</f>
        <v>Electrification</v>
      </c>
      <c r="C844" s="76" t="str">
        <f t="shared" si="29"/>
        <v>Fraction of Eligible Industrial Energy Use Shifted to Electricity</v>
      </c>
      <c r="D844" s="78" t="s">
        <v>1323</v>
      </c>
      <c r="E844" t="s">
        <v>1682</v>
      </c>
      <c r="F844" t="s">
        <v>1326</v>
      </c>
      <c r="G844" s="88" t="s">
        <v>1689</v>
      </c>
      <c r="H844" s="15">
        <v>2018</v>
      </c>
      <c r="I844" s="213" t="s">
        <v>43</v>
      </c>
      <c r="J844" s="202" t="str">
        <f>IF(ISBLANK(INDEX('Policy Characteristics'!D:D,MATCH($C844,'Policy Characteristics'!$C:$C,0))),"",INDEX('Policy Characteristics'!D:D,MATCH($C844,'Policy Characteristics'!$C:$C,0)))</f>
        <v>Electrification</v>
      </c>
      <c r="K844" s="76" t="str">
        <f>IF(ISBLANK(INDEX('Policy Characteristics'!E:E,MATCH($C844,'Policy Characteristics'!$C:$C,0))),"",INDEX('Policy Characteristics'!E:E,MATCH($C844,'Policy Characteristics'!$C:$C,0)))</f>
        <v>indst shift to electricity</v>
      </c>
      <c r="L844" s="205">
        <f>IF(ISBLANK(INDEX('Policy Characteristics'!F:F,MATCH($C844,'Policy Characteristics'!$C:$C,0))),"",INDEX('Policy Characteristics'!F:F,MATCH($C844,'Policy Characteristics'!$C:$C,0)))</f>
        <v>0</v>
      </c>
      <c r="M844" s="205">
        <f>IF(ISBLANK(INDEX('Policy Characteristics'!G:G,MATCH($C844,'Policy Characteristics'!$C:$C,0))),"",INDEX('Policy Characteristics'!G:G,MATCH($C844,'Policy Characteristics'!$C:$C,0)))</f>
        <v>1</v>
      </c>
      <c r="N844" s="205">
        <f>IF(ISBLANK(INDEX('Policy Characteristics'!H:H,MATCH($C844,'Policy Characteristics'!$C:$C,0))),"",INDEX('Policy Characteristics'!H:H,MATCH($C844,'Policy Characteristics'!$C:$C,0)))</f>
        <v>0.01</v>
      </c>
      <c r="O844" s="76" t="str">
        <f>IF(ISBLANK(INDEX('Policy Characteristics'!I:I,MATCH($C844,'Policy Characteristics'!$C:$C,0))),"",INDEX('Policy Characteristics'!I:I,MATCH($C844,'Policy Characteristics'!$C:$C,0)))</f>
        <v>% of fuel shifted</v>
      </c>
      <c r="P844" s="76" t="str">
        <f>IF(ISBLANK(INDEX('Policy Characteristics'!J:J,MATCH($C844,'Policy Characteristics'!$C:$C,0))),"",INDEX('Policy Characteristics'!J:J,MATCH($C844,'Policy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844" s="76" t="str">
        <f>IF(ISBLANK(INDEX('Policy Characteristics'!K:K,MATCH($C844,'Policy Characteristics'!$C:$C,0))),"",INDEX('Policy Characteristics'!K:K,MATCH($C844,'Policy Characteristics'!$C:$C,0)))</f>
        <v>industry-ag-main.html#fuel-switching</v>
      </c>
      <c r="R844" s="76" t="str">
        <f>IF(ISBLANK(INDEX('Policy Characteristics'!L:L,MATCH($C844,'Policy Characteristics'!$C:$C,0))),"",INDEX('Policy Characteristics'!L:L,MATCH($C844,'Policy Characteristics'!$C:$C,0)))</f>
        <v>industry-elec-and-hydrogen.html</v>
      </c>
    </row>
    <row r="845" spans="1:18" x14ac:dyDescent="0.25">
      <c r="A845" s="76" t="str">
        <f>IF(ISBLANK(INDEX('Policy Characteristics'!A:A,MATCH($C845,'Policy Characteristics'!$C:$C,0))),"",INDEX('Policy Characteristics'!A:A,MATCH($C845,'Policy Characteristics'!$C:$C,0)))</f>
        <v>Industry</v>
      </c>
      <c r="B845" s="200" t="str">
        <f>IF(ISBLANK(INDEX('Policy Characteristics'!B:B,MATCH($C845,'Policy Characteristics'!$C:$C,0))),"",INDEX('Policy Characteristics'!B:B,MATCH($C845,'Policy Characteristics'!$C:$C,0)))</f>
        <v>Electrification</v>
      </c>
      <c r="C845" s="76" t="str">
        <f t="shared" si="29"/>
        <v>Fraction of Eligible Industrial Energy Use Shifted to Electricity</v>
      </c>
      <c r="D845" s="78" t="s">
        <v>1323</v>
      </c>
      <c r="E845" t="s">
        <v>1683</v>
      </c>
      <c r="F845" t="s">
        <v>1326</v>
      </c>
      <c r="G845" s="88" t="s">
        <v>1690</v>
      </c>
      <c r="H845" s="15">
        <v>2019</v>
      </c>
      <c r="I845" s="213" t="s">
        <v>43</v>
      </c>
      <c r="J845" s="202" t="str">
        <f>IF(ISBLANK(INDEX('Policy Characteristics'!D:D,MATCH($C845,'Policy Characteristics'!$C:$C,0))),"",INDEX('Policy Characteristics'!D:D,MATCH($C845,'Policy Characteristics'!$C:$C,0)))</f>
        <v>Electrification</v>
      </c>
      <c r="K845" s="76" t="str">
        <f>IF(ISBLANK(INDEX('Policy Characteristics'!E:E,MATCH($C845,'Policy Characteristics'!$C:$C,0))),"",INDEX('Policy Characteristics'!E:E,MATCH($C845,'Policy Characteristics'!$C:$C,0)))</f>
        <v>indst shift to electricity</v>
      </c>
      <c r="L845" s="205">
        <f>IF(ISBLANK(INDEX('Policy Characteristics'!F:F,MATCH($C845,'Policy Characteristics'!$C:$C,0))),"",INDEX('Policy Characteristics'!F:F,MATCH($C845,'Policy Characteristics'!$C:$C,0)))</f>
        <v>0</v>
      </c>
      <c r="M845" s="205">
        <f>IF(ISBLANK(INDEX('Policy Characteristics'!G:G,MATCH($C845,'Policy Characteristics'!$C:$C,0))),"",INDEX('Policy Characteristics'!G:G,MATCH($C845,'Policy Characteristics'!$C:$C,0)))</f>
        <v>1</v>
      </c>
      <c r="N845" s="205">
        <f>IF(ISBLANK(INDEX('Policy Characteristics'!H:H,MATCH($C845,'Policy Characteristics'!$C:$C,0))),"",INDEX('Policy Characteristics'!H:H,MATCH($C845,'Policy Characteristics'!$C:$C,0)))</f>
        <v>0.01</v>
      </c>
      <c r="O845" s="76" t="str">
        <f>IF(ISBLANK(INDEX('Policy Characteristics'!I:I,MATCH($C845,'Policy Characteristics'!$C:$C,0))),"",INDEX('Policy Characteristics'!I:I,MATCH($C845,'Policy Characteristics'!$C:$C,0)))</f>
        <v>% of fuel shifted</v>
      </c>
      <c r="P845" s="76" t="str">
        <f>IF(ISBLANK(INDEX('Policy Characteristics'!J:J,MATCH($C845,'Policy Characteristics'!$C:$C,0))),"",INDEX('Policy Characteristics'!J:J,MATCH($C845,'Policy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845" s="76" t="str">
        <f>IF(ISBLANK(INDEX('Policy Characteristics'!K:K,MATCH($C845,'Policy Characteristics'!$C:$C,0))),"",INDEX('Policy Characteristics'!K:K,MATCH($C845,'Policy Characteristics'!$C:$C,0)))</f>
        <v>industry-ag-main.html#fuel-switching</v>
      </c>
      <c r="R845" s="76" t="str">
        <f>IF(ISBLANK(INDEX('Policy Characteristics'!L:L,MATCH($C845,'Policy Characteristics'!$C:$C,0))),"",INDEX('Policy Characteristics'!L:L,MATCH($C845,'Policy Characteristics'!$C:$C,0)))</f>
        <v>industry-elec-and-hydrogen.html</v>
      </c>
    </row>
    <row r="846" spans="1:18" x14ac:dyDescent="0.25">
      <c r="A846" s="76" t="str">
        <f>IF(ISBLANK(INDEX('Policy Characteristics'!A:A,MATCH($C846,'Policy Characteristics'!$C:$C,0))),"",INDEX('Policy Characteristics'!A:A,MATCH($C846,'Policy Characteristics'!$C:$C,0)))</f>
        <v>Industry</v>
      </c>
      <c r="B846" s="200" t="str">
        <f>IF(ISBLANK(INDEX('Policy Characteristics'!B:B,MATCH($C846,'Policy Characteristics'!$C:$C,0))),"",INDEX('Policy Characteristics'!B:B,MATCH($C846,'Policy Characteristics'!$C:$C,0)))</f>
        <v>Electrification</v>
      </c>
      <c r="C846" s="76" t="str">
        <f t="shared" si="29"/>
        <v>Fraction of Eligible Industrial Energy Use Shifted to Electricity</v>
      </c>
      <c r="D846" s="78" t="s">
        <v>1323</v>
      </c>
      <c r="E846" t="s">
        <v>1684</v>
      </c>
      <c r="F846" t="s">
        <v>1326</v>
      </c>
      <c r="G846" s="88" t="s">
        <v>1691</v>
      </c>
      <c r="H846" s="15">
        <v>2020</v>
      </c>
      <c r="I846" s="213" t="s">
        <v>43</v>
      </c>
      <c r="J846" s="202" t="str">
        <f>IF(ISBLANK(INDEX('Policy Characteristics'!D:D,MATCH($C846,'Policy Characteristics'!$C:$C,0))),"",INDEX('Policy Characteristics'!D:D,MATCH($C846,'Policy Characteristics'!$C:$C,0)))</f>
        <v>Electrification</v>
      </c>
      <c r="K846" s="76" t="str">
        <f>IF(ISBLANK(INDEX('Policy Characteristics'!E:E,MATCH($C846,'Policy Characteristics'!$C:$C,0))),"",INDEX('Policy Characteristics'!E:E,MATCH($C846,'Policy Characteristics'!$C:$C,0)))</f>
        <v>indst shift to electricity</v>
      </c>
      <c r="L846" s="205">
        <f>IF(ISBLANK(INDEX('Policy Characteristics'!F:F,MATCH($C846,'Policy Characteristics'!$C:$C,0))),"",INDEX('Policy Characteristics'!F:F,MATCH($C846,'Policy Characteristics'!$C:$C,0)))</f>
        <v>0</v>
      </c>
      <c r="M846" s="205">
        <f>IF(ISBLANK(INDEX('Policy Characteristics'!G:G,MATCH($C846,'Policy Characteristics'!$C:$C,0))),"",INDEX('Policy Characteristics'!G:G,MATCH($C846,'Policy Characteristics'!$C:$C,0)))</f>
        <v>1</v>
      </c>
      <c r="N846" s="205">
        <f>IF(ISBLANK(INDEX('Policy Characteristics'!H:H,MATCH($C846,'Policy Characteristics'!$C:$C,0))),"",INDEX('Policy Characteristics'!H:H,MATCH($C846,'Policy Characteristics'!$C:$C,0)))</f>
        <v>0.01</v>
      </c>
      <c r="O846" s="76" t="str">
        <f>IF(ISBLANK(INDEX('Policy Characteristics'!I:I,MATCH($C846,'Policy Characteristics'!$C:$C,0))),"",INDEX('Policy Characteristics'!I:I,MATCH($C846,'Policy Characteristics'!$C:$C,0)))</f>
        <v>% of fuel shifted</v>
      </c>
      <c r="P846" s="76" t="str">
        <f>IF(ISBLANK(INDEX('Policy Characteristics'!J:J,MATCH($C846,'Policy Characteristics'!$C:$C,0))),"",INDEX('Policy Characteristics'!J:J,MATCH($C846,'Policy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846" s="76" t="str">
        <f>IF(ISBLANK(INDEX('Policy Characteristics'!K:K,MATCH($C846,'Policy Characteristics'!$C:$C,0))),"",INDEX('Policy Characteristics'!K:K,MATCH($C846,'Policy Characteristics'!$C:$C,0)))</f>
        <v>industry-ag-main.html#fuel-switching</v>
      </c>
      <c r="R846" s="76" t="str">
        <f>IF(ISBLANK(INDEX('Policy Characteristics'!L:L,MATCH($C846,'Policy Characteristics'!$C:$C,0))),"",INDEX('Policy Characteristics'!L:L,MATCH($C846,'Policy Characteristics'!$C:$C,0)))</f>
        <v>industry-elec-and-hydrogen.html</v>
      </c>
    </row>
    <row r="847" spans="1:18" x14ac:dyDescent="0.25">
      <c r="A847" s="76" t="str">
        <f>IF(ISBLANK(INDEX('Policy Characteristics'!A:A,MATCH($C847,'Policy Characteristics'!$C:$C,0))),"",INDEX('Policy Characteristics'!A:A,MATCH($C847,'Policy Characteristics'!$C:$C,0)))</f>
        <v>Industry</v>
      </c>
      <c r="B847" s="200" t="str">
        <f>IF(ISBLANK(INDEX('Policy Characteristics'!B:B,MATCH($C847,'Policy Characteristics'!$C:$C,0))),"",INDEX('Policy Characteristics'!B:B,MATCH($C847,'Policy Characteristics'!$C:$C,0)))</f>
        <v>Electrification</v>
      </c>
      <c r="C847" s="76" t="str">
        <f t="shared" si="29"/>
        <v>Fraction of Eligible Industrial Energy Use Shifted to Electricity</v>
      </c>
      <c r="D847" s="78" t="s">
        <v>1323</v>
      </c>
      <c r="E847" t="s">
        <v>1685</v>
      </c>
      <c r="F847" t="s">
        <v>1326</v>
      </c>
      <c r="G847" s="88" t="s">
        <v>1692</v>
      </c>
      <c r="H847" s="15">
        <v>2021</v>
      </c>
      <c r="I847" s="213" t="s">
        <v>43</v>
      </c>
      <c r="J847" s="202" t="str">
        <f>IF(ISBLANK(INDEX('Policy Characteristics'!D:D,MATCH($C847,'Policy Characteristics'!$C:$C,0))),"",INDEX('Policy Characteristics'!D:D,MATCH($C847,'Policy Characteristics'!$C:$C,0)))</f>
        <v>Electrification</v>
      </c>
      <c r="K847" s="76" t="str">
        <f>IF(ISBLANK(INDEX('Policy Characteristics'!E:E,MATCH($C847,'Policy Characteristics'!$C:$C,0))),"",INDEX('Policy Characteristics'!E:E,MATCH($C847,'Policy Characteristics'!$C:$C,0)))</f>
        <v>indst shift to electricity</v>
      </c>
      <c r="L847" s="205">
        <f>IF(ISBLANK(INDEX('Policy Characteristics'!F:F,MATCH($C847,'Policy Characteristics'!$C:$C,0))),"",INDEX('Policy Characteristics'!F:F,MATCH($C847,'Policy Characteristics'!$C:$C,0)))</f>
        <v>0</v>
      </c>
      <c r="M847" s="205">
        <f>IF(ISBLANK(INDEX('Policy Characteristics'!G:G,MATCH($C847,'Policy Characteristics'!$C:$C,0))),"",INDEX('Policy Characteristics'!G:G,MATCH($C847,'Policy Characteristics'!$C:$C,0)))</f>
        <v>1</v>
      </c>
      <c r="N847" s="205">
        <f>IF(ISBLANK(INDEX('Policy Characteristics'!H:H,MATCH($C847,'Policy Characteristics'!$C:$C,0))),"",INDEX('Policy Characteristics'!H:H,MATCH($C847,'Policy Characteristics'!$C:$C,0)))</f>
        <v>0.01</v>
      </c>
      <c r="O847" s="76" t="str">
        <f>IF(ISBLANK(INDEX('Policy Characteristics'!I:I,MATCH($C847,'Policy Characteristics'!$C:$C,0))),"",INDEX('Policy Characteristics'!I:I,MATCH($C847,'Policy Characteristics'!$C:$C,0)))</f>
        <v>% of fuel shifted</v>
      </c>
      <c r="P847" s="76" t="str">
        <f>IF(ISBLANK(INDEX('Policy Characteristics'!J:J,MATCH($C847,'Policy Characteristics'!$C:$C,0))),"",INDEX('Policy Characteristics'!J:J,MATCH($C847,'Policy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847" s="76" t="str">
        <f>IF(ISBLANK(INDEX('Policy Characteristics'!K:K,MATCH($C847,'Policy Characteristics'!$C:$C,0))),"",INDEX('Policy Characteristics'!K:K,MATCH($C847,'Policy Characteristics'!$C:$C,0)))</f>
        <v>industry-ag-main.html#fuel-switching</v>
      </c>
      <c r="R847" s="76" t="str">
        <f>IF(ISBLANK(INDEX('Policy Characteristics'!L:L,MATCH($C847,'Policy Characteristics'!$C:$C,0))),"",INDEX('Policy Characteristics'!L:L,MATCH($C847,'Policy Characteristics'!$C:$C,0)))</f>
        <v>industry-elec-and-hydrogen.html</v>
      </c>
    </row>
    <row r="848" spans="1:18" x14ac:dyDescent="0.25">
      <c r="A848" s="76" t="str">
        <f>IF(ISBLANK(INDEX('Policy Characteristics'!A:A,MATCH($C848,'Policy Characteristics'!$C:$C,0))),"",INDEX('Policy Characteristics'!A:A,MATCH($C848,'Policy Characteristics'!$C:$C,0)))</f>
        <v>Industry</v>
      </c>
      <c r="B848" s="200" t="str">
        <f>IF(ISBLANK(INDEX('Policy Characteristics'!B:B,MATCH($C848,'Policy Characteristics'!$C:$C,0))),"",INDEX('Policy Characteristics'!B:B,MATCH($C848,'Policy Characteristics'!$C:$C,0)))</f>
        <v>Electrification</v>
      </c>
      <c r="C848" s="76" t="str">
        <f t="shared" si="29"/>
        <v>Fraction of Eligible Industrial Energy Use Shifted to Electricity</v>
      </c>
      <c r="D848" s="78" t="s">
        <v>1323</v>
      </c>
      <c r="E848" t="s">
        <v>1686</v>
      </c>
      <c r="F848" t="s">
        <v>1326</v>
      </c>
      <c r="G848" s="88" t="s">
        <v>1693</v>
      </c>
      <c r="H848" s="15">
        <v>2022</v>
      </c>
      <c r="I848" s="213" t="s">
        <v>43</v>
      </c>
      <c r="J848" s="202" t="str">
        <f>IF(ISBLANK(INDEX('Policy Characteristics'!D:D,MATCH($C848,'Policy Characteristics'!$C:$C,0))),"",INDEX('Policy Characteristics'!D:D,MATCH($C848,'Policy Characteristics'!$C:$C,0)))</f>
        <v>Electrification</v>
      </c>
      <c r="K848" s="76" t="str">
        <f>IF(ISBLANK(INDEX('Policy Characteristics'!E:E,MATCH($C848,'Policy Characteristics'!$C:$C,0))),"",INDEX('Policy Characteristics'!E:E,MATCH($C848,'Policy Characteristics'!$C:$C,0)))</f>
        <v>indst shift to electricity</v>
      </c>
      <c r="L848" s="205">
        <f>IF(ISBLANK(INDEX('Policy Characteristics'!F:F,MATCH($C848,'Policy Characteristics'!$C:$C,0))),"",INDEX('Policy Characteristics'!F:F,MATCH($C848,'Policy Characteristics'!$C:$C,0)))</f>
        <v>0</v>
      </c>
      <c r="M848" s="205">
        <f>IF(ISBLANK(INDEX('Policy Characteristics'!G:G,MATCH($C848,'Policy Characteristics'!$C:$C,0))),"",INDEX('Policy Characteristics'!G:G,MATCH($C848,'Policy Characteristics'!$C:$C,0)))</f>
        <v>1</v>
      </c>
      <c r="N848" s="205">
        <f>IF(ISBLANK(INDEX('Policy Characteristics'!H:H,MATCH($C848,'Policy Characteristics'!$C:$C,0))),"",INDEX('Policy Characteristics'!H:H,MATCH($C848,'Policy Characteristics'!$C:$C,0)))</f>
        <v>0.01</v>
      </c>
      <c r="O848" s="76" t="str">
        <f>IF(ISBLANK(INDEX('Policy Characteristics'!I:I,MATCH($C848,'Policy Characteristics'!$C:$C,0))),"",INDEX('Policy Characteristics'!I:I,MATCH($C848,'Policy Characteristics'!$C:$C,0)))</f>
        <v>% of fuel shifted</v>
      </c>
      <c r="P848" s="76" t="str">
        <f>IF(ISBLANK(INDEX('Policy Characteristics'!J:J,MATCH($C848,'Policy Characteristics'!$C:$C,0))),"",INDEX('Policy Characteristics'!J:J,MATCH($C848,'Policy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848" s="76" t="str">
        <f>IF(ISBLANK(INDEX('Policy Characteristics'!K:K,MATCH($C848,'Policy Characteristics'!$C:$C,0))),"",INDEX('Policy Characteristics'!K:K,MATCH($C848,'Policy Characteristics'!$C:$C,0)))</f>
        <v>industry-ag-main.html#fuel-switching</v>
      </c>
      <c r="R848" s="76" t="str">
        <f>IF(ISBLANK(INDEX('Policy Characteristics'!L:L,MATCH($C848,'Policy Characteristics'!$C:$C,0))),"",INDEX('Policy Characteristics'!L:L,MATCH($C848,'Policy Characteristics'!$C:$C,0)))</f>
        <v>industry-elec-and-hydrogen.html</v>
      </c>
    </row>
    <row r="849" spans="1:18" x14ac:dyDescent="0.25">
      <c r="A849" s="76" t="str">
        <f>IF(ISBLANK(INDEX('Policy Characteristics'!A:A,MATCH($C849,'Policy Characteristics'!$C:$C,0))),"",INDEX('Policy Characteristics'!A:A,MATCH($C849,'Policy Characteristics'!$C:$C,0)))</f>
        <v>Industry</v>
      </c>
      <c r="B849" s="200" t="str">
        <f>IF(ISBLANK(INDEX('Policy Characteristics'!B:B,MATCH($C849,'Policy Characteristics'!$C:$C,0))),"",INDEX('Policy Characteristics'!B:B,MATCH($C849,'Policy Characteristics'!$C:$C,0)))</f>
        <v>Electrification</v>
      </c>
      <c r="C849" s="76" t="str">
        <f t="shared" si="29"/>
        <v>Fraction of Eligible Industrial Energy Use Shifted to Electricity</v>
      </c>
      <c r="D849" s="78" t="s">
        <v>1323</v>
      </c>
      <c r="E849" t="s">
        <v>1687</v>
      </c>
      <c r="F849" t="s">
        <v>1326</v>
      </c>
      <c r="G849" s="88" t="s">
        <v>1694</v>
      </c>
      <c r="H849" s="15">
        <v>2023</v>
      </c>
      <c r="I849" s="213" t="s">
        <v>43</v>
      </c>
      <c r="J849" s="202" t="str">
        <f>IF(ISBLANK(INDEX('Policy Characteristics'!D:D,MATCH($C849,'Policy Characteristics'!$C:$C,0))),"",INDEX('Policy Characteristics'!D:D,MATCH($C849,'Policy Characteristics'!$C:$C,0)))</f>
        <v>Electrification</v>
      </c>
      <c r="K849" s="76" t="str">
        <f>IF(ISBLANK(INDEX('Policy Characteristics'!E:E,MATCH($C849,'Policy Characteristics'!$C:$C,0))),"",INDEX('Policy Characteristics'!E:E,MATCH($C849,'Policy Characteristics'!$C:$C,0)))</f>
        <v>indst shift to electricity</v>
      </c>
      <c r="L849" s="205">
        <f>IF(ISBLANK(INDEX('Policy Characteristics'!F:F,MATCH($C849,'Policy Characteristics'!$C:$C,0))),"",INDEX('Policy Characteristics'!F:F,MATCH($C849,'Policy Characteristics'!$C:$C,0)))</f>
        <v>0</v>
      </c>
      <c r="M849" s="205">
        <f>IF(ISBLANK(INDEX('Policy Characteristics'!G:G,MATCH($C849,'Policy Characteristics'!$C:$C,0))),"",INDEX('Policy Characteristics'!G:G,MATCH($C849,'Policy Characteristics'!$C:$C,0)))</f>
        <v>1</v>
      </c>
      <c r="N849" s="205">
        <f>IF(ISBLANK(INDEX('Policy Characteristics'!H:H,MATCH($C849,'Policy Characteristics'!$C:$C,0))),"",INDEX('Policy Characteristics'!H:H,MATCH($C849,'Policy Characteristics'!$C:$C,0)))</f>
        <v>0.01</v>
      </c>
      <c r="O849" s="76" t="str">
        <f>IF(ISBLANK(INDEX('Policy Characteristics'!I:I,MATCH($C849,'Policy Characteristics'!$C:$C,0))),"",INDEX('Policy Characteristics'!I:I,MATCH($C849,'Policy Characteristics'!$C:$C,0)))</f>
        <v>% of fuel shifted</v>
      </c>
      <c r="P849" s="76" t="str">
        <f>IF(ISBLANK(INDEX('Policy Characteristics'!J:J,MATCH($C849,'Policy Characteristics'!$C:$C,0))),"",INDEX('Policy Characteristics'!J:J,MATCH($C849,'Policy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849" s="76" t="str">
        <f>IF(ISBLANK(INDEX('Policy Characteristics'!K:K,MATCH($C849,'Policy Characteristics'!$C:$C,0))),"",INDEX('Policy Characteristics'!K:K,MATCH($C849,'Policy Characteristics'!$C:$C,0)))</f>
        <v>industry-ag-main.html#fuel-switching</v>
      </c>
      <c r="R849" s="76" t="str">
        <f>IF(ISBLANK(INDEX('Policy Characteristics'!L:L,MATCH($C849,'Policy Characteristics'!$C:$C,0))),"",INDEX('Policy Characteristics'!L:L,MATCH($C849,'Policy Characteristics'!$C:$C,0)))</f>
        <v>industry-elec-and-hydrogen.html</v>
      </c>
    </row>
    <row r="850" spans="1:18" x14ac:dyDescent="0.25">
      <c r="A850" s="76" t="str">
        <f>IF(ISBLANK(INDEX('Policy Characteristics'!A:A,MATCH($C850,'Policy Characteristics'!$C:$C,0))),"",INDEX('Policy Characteristics'!A:A,MATCH($C850,'Policy Characteristics'!$C:$C,0)))</f>
        <v>Industry</v>
      </c>
      <c r="B850" s="200" t="str">
        <f>IF(ISBLANK(INDEX('Policy Characteristics'!B:B,MATCH($C850,'Policy Characteristics'!$C:$C,0))),"",INDEX('Policy Characteristics'!B:B,MATCH($C850,'Policy Characteristics'!$C:$C,0)))</f>
        <v>Electrification</v>
      </c>
      <c r="C850" s="76" t="str">
        <f t="shared" si="29"/>
        <v>Fraction of Eligible Industrial Energy Use Shifted to Electricity</v>
      </c>
      <c r="D850" s="78" t="s">
        <v>1323</v>
      </c>
      <c r="E850" t="s">
        <v>1688</v>
      </c>
      <c r="F850" t="s">
        <v>1326</v>
      </c>
      <c r="G850" s="88" t="s">
        <v>1695</v>
      </c>
      <c r="H850" s="15">
        <v>2024</v>
      </c>
      <c r="I850" s="213" t="s">
        <v>43</v>
      </c>
      <c r="J850" s="202" t="str">
        <f>IF(ISBLANK(INDEX('Policy Characteristics'!D:D,MATCH($C850,'Policy Characteristics'!$C:$C,0))),"",INDEX('Policy Characteristics'!D:D,MATCH($C850,'Policy Characteristics'!$C:$C,0)))</f>
        <v>Electrification</v>
      </c>
      <c r="K850" s="76" t="str">
        <f>IF(ISBLANK(INDEX('Policy Characteristics'!E:E,MATCH($C850,'Policy Characteristics'!$C:$C,0))),"",INDEX('Policy Characteristics'!E:E,MATCH($C850,'Policy Characteristics'!$C:$C,0)))</f>
        <v>indst shift to electricity</v>
      </c>
      <c r="L850" s="205">
        <f>IF(ISBLANK(INDEX('Policy Characteristics'!F:F,MATCH($C850,'Policy Characteristics'!$C:$C,0))),"",INDEX('Policy Characteristics'!F:F,MATCH($C850,'Policy Characteristics'!$C:$C,0)))</f>
        <v>0</v>
      </c>
      <c r="M850" s="205">
        <f>IF(ISBLANK(INDEX('Policy Characteristics'!G:G,MATCH($C850,'Policy Characteristics'!$C:$C,0))),"",INDEX('Policy Characteristics'!G:G,MATCH($C850,'Policy Characteristics'!$C:$C,0)))</f>
        <v>1</v>
      </c>
      <c r="N850" s="205">
        <f>IF(ISBLANK(INDEX('Policy Characteristics'!H:H,MATCH($C850,'Policy Characteristics'!$C:$C,0))),"",INDEX('Policy Characteristics'!H:H,MATCH($C850,'Policy Characteristics'!$C:$C,0)))</f>
        <v>0.01</v>
      </c>
      <c r="O850" s="76" t="str">
        <f>IF(ISBLANK(INDEX('Policy Characteristics'!I:I,MATCH($C850,'Policy Characteristics'!$C:$C,0))),"",INDEX('Policy Characteristics'!I:I,MATCH($C850,'Policy Characteristics'!$C:$C,0)))</f>
        <v>% of fuel shifted</v>
      </c>
      <c r="P850" s="76" t="str">
        <f>IF(ISBLANK(INDEX('Policy Characteristics'!J:J,MATCH($C850,'Policy Characteristics'!$C:$C,0))),"",INDEX('Policy Characteristics'!J:J,MATCH($C850,'Policy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850" s="76" t="str">
        <f>IF(ISBLANK(INDEX('Policy Characteristics'!K:K,MATCH($C850,'Policy Characteristics'!$C:$C,0))),"",INDEX('Policy Characteristics'!K:K,MATCH($C850,'Policy Characteristics'!$C:$C,0)))</f>
        <v>industry-ag-main.html#fuel-switching</v>
      </c>
      <c r="R850" s="76" t="str">
        <f>IF(ISBLANK(INDEX('Policy Characteristics'!L:L,MATCH($C850,'Policy Characteristics'!$C:$C,0))),"",INDEX('Policy Characteristics'!L:L,MATCH($C850,'Policy Characteristics'!$C:$C,0)))</f>
        <v>industry-elec-and-hydrogen.html</v>
      </c>
    </row>
    <row r="851" spans="1:18" x14ac:dyDescent="0.25">
      <c r="A851" s="76" t="str">
        <f>IF(ISBLANK(INDEX('Policy Characteristics'!A:A,MATCH($C851,'Policy Characteristics'!$C:$C,0))),"",INDEX('Policy Characteristics'!A:A,MATCH($C851,'Policy Characteristics'!$C:$C,0)))</f>
        <v>Industry</v>
      </c>
      <c r="B851" s="200" t="str">
        <f>IF(ISBLANK(INDEX('Policy Characteristics'!B:B,MATCH($C851,'Policy Characteristics'!$C:$C,0))),"",INDEX('Policy Characteristics'!B:B,MATCH($C851,'Policy Characteristics'!$C:$C,0)))</f>
        <v>Electrification</v>
      </c>
      <c r="C851" s="76" t="str">
        <f t="shared" si="29"/>
        <v>Fraction of Eligible Industrial Energy Use Shifted to Electricity</v>
      </c>
      <c r="D851" s="78" t="s">
        <v>1323</v>
      </c>
      <c r="E851" t="s">
        <v>1824</v>
      </c>
      <c r="F851" t="s">
        <v>1326</v>
      </c>
      <c r="G851" s="88" t="s">
        <v>1824</v>
      </c>
      <c r="H851" s="15">
        <v>2025</v>
      </c>
      <c r="I851" s="213" t="s">
        <v>43</v>
      </c>
      <c r="J851" s="202" t="str">
        <f>IF(ISBLANK(INDEX('Policy Characteristics'!D:D,MATCH($C851,'Policy Characteristics'!$C:$C,0))),"",INDEX('Policy Characteristics'!D:D,MATCH($C851,'Policy Characteristics'!$C:$C,0)))</f>
        <v>Electrification</v>
      </c>
      <c r="K851" s="76" t="str">
        <f>IF(ISBLANK(INDEX('Policy Characteristics'!E:E,MATCH($C851,'Policy Characteristics'!$C:$C,0))),"",INDEX('Policy Characteristics'!E:E,MATCH($C851,'Policy Characteristics'!$C:$C,0)))</f>
        <v>indst shift to electricity</v>
      </c>
      <c r="L851" s="205">
        <f>IF(ISBLANK(INDEX('Policy Characteristics'!F:F,MATCH($C851,'Policy Characteristics'!$C:$C,0))),"",INDEX('Policy Characteristics'!F:F,MATCH($C851,'Policy Characteristics'!$C:$C,0)))</f>
        <v>0</v>
      </c>
      <c r="M851" s="205">
        <f>IF(ISBLANK(INDEX('Policy Characteristics'!G:G,MATCH($C851,'Policy Characteristics'!$C:$C,0))),"",INDEX('Policy Characteristics'!G:G,MATCH($C851,'Policy Characteristics'!$C:$C,0)))</f>
        <v>1</v>
      </c>
      <c r="N851" s="205">
        <f>IF(ISBLANK(INDEX('Policy Characteristics'!H:H,MATCH($C851,'Policy Characteristics'!$C:$C,0))),"",INDEX('Policy Characteristics'!H:H,MATCH($C851,'Policy Characteristics'!$C:$C,0)))</f>
        <v>0.01</v>
      </c>
      <c r="O851" s="76" t="str">
        <f>IF(ISBLANK(INDEX('Policy Characteristics'!I:I,MATCH($C851,'Policy Characteristics'!$C:$C,0))),"",INDEX('Policy Characteristics'!I:I,MATCH($C851,'Policy Characteristics'!$C:$C,0)))</f>
        <v>% of fuel shifted</v>
      </c>
      <c r="P851" s="76" t="str">
        <f>IF(ISBLANK(INDEX('Policy Characteristics'!J:J,MATCH($C851,'Policy Characteristics'!$C:$C,0))),"",INDEX('Policy Characteristics'!J:J,MATCH($C851,'Policy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851" s="76" t="str">
        <f>IF(ISBLANK(INDEX('Policy Characteristics'!K:K,MATCH($C851,'Policy Characteristics'!$C:$C,0))),"",INDEX('Policy Characteristics'!K:K,MATCH($C851,'Policy Characteristics'!$C:$C,0)))</f>
        <v>industry-ag-main.html#fuel-switching</v>
      </c>
      <c r="R851" s="76" t="str">
        <f>IF(ISBLANK(INDEX('Policy Characteristics'!L:L,MATCH($C851,'Policy Characteristics'!$C:$C,0))),"",INDEX('Policy Characteristics'!L:L,MATCH($C851,'Policy Characteristics'!$C:$C,0)))</f>
        <v>industry-elec-and-hydrogen.html</v>
      </c>
    </row>
    <row r="852" spans="1:18" x14ac:dyDescent="0.25">
      <c r="A852" s="76" t="str">
        <f>IF(ISBLANK(INDEX('Policy Characteristics'!A:A,MATCH($C852,'Policy Characteristics'!$C:$C,0))),"",INDEX('Policy Characteristics'!A:A,MATCH($C852,'Policy Characteristics'!$C:$C,0)))</f>
        <v>Industry</v>
      </c>
      <c r="B852" s="200" t="str">
        <f>IF(ISBLANK(INDEX('Policy Characteristics'!B:B,MATCH($C852,'Policy Characteristics'!$C:$C,0))),"",INDEX('Policy Characteristics'!B:B,MATCH($C852,'Policy Characteristics'!$C:$C,0)))</f>
        <v>Electrification</v>
      </c>
      <c r="C852" s="76" t="str">
        <f t="shared" si="29"/>
        <v>Fraction of Eligible Industrial Energy Use Shifted to Electricity</v>
      </c>
      <c r="D852" s="78" t="s">
        <v>1324</v>
      </c>
      <c r="E852" t="s">
        <v>1682</v>
      </c>
      <c r="F852" t="s">
        <v>1285</v>
      </c>
      <c r="G852" s="88" t="s">
        <v>1689</v>
      </c>
      <c r="H852" s="15">
        <v>2026</v>
      </c>
      <c r="I852" s="213" t="s">
        <v>43</v>
      </c>
      <c r="J852" s="202" t="str">
        <f>IF(ISBLANK(INDEX('Policy Characteristics'!D:D,MATCH($C852,'Policy Characteristics'!$C:$C,0))),"",INDEX('Policy Characteristics'!D:D,MATCH($C852,'Policy Characteristics'!$C:$C,0)))</f>
        <v>Electrification</v>
      </c>
      <c r="K852" s="76" t="str">
        <f>IF(ISBLANK(INDEX('Policy Characteristics'!E:E,MATCH($C852,'Policy Characteristics'!$C:$C,0))),"",INDEX('Policy Characteristics'!E:E,MATCH($C852,'Policy Characteristics'!$C:$C,0)))</f>
        <v>indst shift to electricity</v>
      </c>
      <c r="L852" s="205">
        <f>IF(ISBLANK(INDEX('Policy Characteristics'!F:F,MATCH($C852,'Policy Characteristics'!$C:$C,0))),"",INDEX('Policy Characteristics'!F:F,MATCH($C852,'Policy Characteristics'!$C:$C,0)))</f>
        <v>0</v>
      </c>
      <c r="M852" s="205">
        <f>IF(ISBLANK(INDEX('Policy Characteristics'!G:G,MATCH($C852,'Policy Characteristics'!$C:$C,0))),"",INDEX('Policy Characteristics'!G:G,MATCH($C852,'Policy Characteristics'!$C:$C,0)))</f>
        <v>1</v>
      </c>
      <c r="N852" s="205">
        <f>IF(ISBLANK(INDEX('Policy Characteristics'!H:H,MATCH($C852,'Policy Characteristics'!$C:$C,0))),"",INDEX('Policy Characteristics'!H:H,MATCH($C852,'Policy Characteristics'!$C:$C,0)))</f>
        <v>0.01</v>
      </c>
      <c r="O852" s="76" t="str">
        <f>IF(ISBLANK(INDEX('Policy Characteristics'!I:I,MATCH($C852,'Policy Characteristics'!$C:$C,0))),"",INDEX('Policy Characteristics'!I:I,MATCH($C852,'Policy Characteristics'!$C:$C,0)))</f>
        <v>% of fuel shifted</v>
      </c>
      <c r="P852" s="76" t="str">
        <f>IF(ISBLANK(INDEX('Policy Characteristics'!J:J,MATCH($C852,'Policy Characteristics'!$C:$C,0))),"",INDEX('Policy Characteristics'!J:J,MATCH($C852,'Policy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852" s="76" t="str">
        <f>IF(ISBLANK(INDEX('Policy Characteristics'!K:K,MATCH($C852,'Policy Characteristics'!$C:$C,0))),"",INDEX('Policy Characteristics'!K:K,MATCH($C852,'Policy Characteristics'!$C:$C,0)))</f>
        <v>industry-ag-main.html#fuel-switching</v>
      </c>
      <c r="R852" s="76" t="str">
        <f>IF(ISBLANK(INDEX('Policy Characteristics'!L:L,MATCH($C852,'Policy Characteristics'!$C:$C,0))),"",INDEX('Policy Characteristics'!L:L,MATCH($C852,'Policy Characteristics'!$C:$C,0)))</f>
        <v>industry-elec-and-hydrogen.html</v>
      </c>
    </row>
    <row r="853" spans="1:18" x14ac:dyDescent="0.25">
      <c r="A853" s="76" t="str">
        <f>IF(ISBLANK(INDEX('Policy Characteristics'!A:A,MATCH($C853,'Policy Characteristics'!$C:$C,0))),"",INDEX('Policy Characteristics'!A:A,MATCH($C853,'Policy Characteristics'!$C:$C,0)))</f>
        <v>Industry</v>
      </c>
      <c r="B853" s="200" t="str">
        <f>IF(ISBLANK(INDEX('Policy Characteristics'!B:B,MATCH($C853,'Policy Characteristics'!$C:$C,0))),"",INDEX('Policy Characteristics'!B:B,MATCH($C853,'Policy Characteristics'!$C:$C,0)))</f>
        <v>Electrification</v>
      </c>
      <c r="C853" s="76" t="str">
        <f t="shared" ref="C853:C859" si="30">C$660</f>
        <v>Fraction of Eligible Industrial Energy Use Shifted to Electricity</v>
      </c>
      <c r="D853" s="78" t="s">
        <v>1324</v>
      </c>
      <c r="E853" t="s">
        <v>1683</v>
      </c>
      <c r="F853" t="s">
        <v>1285</v>
      </c>
      <c r="G853" s="88" t="s">
        <v>1690</v>
      </c>
      <c r="H853" s="15">
        <v>2027</v>
      </c>
      <c r="I853" s="213" t="s">
        <v>43</v>
      </c>
      <c r="J853" s="202" t="str">
        <f>IF(ISBLANK(INDEX('Policy Characteristics'!D:D,MATCH($C853,'Policy Characteristics'!$C:$C,0))),"",INDEX('Policy Characteristics'!D:D,MATCH($C853,'Policy Characteristics'!$C:$C,0)))</f>
        <v>Electrification</v>
      </c>
      <c r="K853" s="76" t="str">
        <f>IF(ISBLANK(INDEX('Policy Characteristics'!E:E,MATCH($C853,'Policy Characteristics'!$C:$C,0))),"",INDEX('Policy Characteristics'!E:E,MATCH($C853,'Policy Characteristics'!$C:$C,0)))</f>
        <v>indst shift to electricity</v>
      </c>
      <c r="L853" s="205">
        <f>IF(ISBLANK(INDEX('Policy Characteristics'!F:F,MATCH($C853,'Policy Characteristics'!$C:$C,0))),"",INDEX('Policy Characteristics'!F:F,MATCH($C853,'Policy Characteristics'!$C:$C,0)))</f>
        <v>0</v>
      </c>
      <c r="M853" s="205">
        <f>IF(ISBLANK(INDEX('Policy Characteristics'!G:G,MATCH($C853,'Policy Characteristics'!$C:$C,0))),"",INDEX('Policy Characteristics'!G:G,MATCH($C853,'Policy Characteristics'!$C:$C,0)))</f>
        <v>1</v>
      </c>
      <c r="N853" s="205">
        <f>IF(ISBLANK(INDEX('Policy Characteristics'!H:H,MATCH($C853,'Policy Characteristics'!$C:$C,0))),"",INDEX('Policy Characteristics'!H:H,MATCH($C853,'Policy Characteristics'!$C:$C,0)))</f>
        <v>0.01</v>
      </c>
      <c r="O853" s="76" t="str">
        <f>IF(ISBLANK(INDEX('Policy Characteristics'!I:I,MATCH($C853,'Policy Characteristics'!$C:$C,0))),"",INDEX('Policy Characteristics'!I:I,MATCH($C853,'Policy Characteristics'!$C:$C,0)))</f>
        <v>% of fuel shifted</v>
      </c>
      <c r="P853" s="76" t="str">
        <f>IF(ISBLANK(INDEX('Policy Characteristics'!J:J,MATCH($C853,'Policy Characteristics'!$C:$C,0))),"",INDEX('Policy Characteristics'!J:J,MATCH($C853,'Policy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853" s="76" t="str">
        <f>IF(ISBLANK(INDEX('Policy Characteristics'!K:K,MATCH($C853,'Policy Characteristics'!$C:$C,0))),"",INDEX('Policy Characteristics'!K:K,MATCH($C853,'Policy Characteristics'!$C:$C,0)))</f>
        <v>industry-ag-main.html#fuel-switching</v>
      </c>
      <c r="R853" s="76" t="str">
        <f>IF(ISBLANK(INDEX('Policy Characteristics'!L:L,MATCH($C853,'Policy Characteristics'!$C:$C,0))),"",INDEX('Policy Characteristics'!L:L,MATCH($C853,'Policy Characteristics'!$C:$C,0)))</f>
        <v>industry-elec-and-hydrogen.html</v>
      </c>
    </row>
    <row r="854" spans="1:18" x14ac:dyDescent="0.25">
      <c r="A854" s="76" t="str">
        <f>IF(ISBLANK(INDEX('Policy Characteristics'!A:A,MATCH($C854,'Policy Characteristics'!$C:$C,0))),"",INDEX('Policy Characteristics'!A:A,MATCH($C854,'Policy Characteristics'!$C:$C,0)))</f>
        <v>Industry</v>
      </c>
      <c r="B854" s="200" t="str">
        <f>IF(ISBLANK(INDEX('Policy Characteristics'!B:B,MATCH($C854,'Policy Characteristics'!$C:$C,0))),"",INDEX('Policy Characteristics'!B:B,MATCH($C854,'Policy Characteristics'!$C:$C,0)))</f>
        <v>Electrification</v>
      </c>
      <c r="C854" s="76" t="str">
        <f t="shared" si="30"/>
        <v>Fraction of Eligible Industrial Energy Use Shifted to Electricity</v>
      </c>
      <c r="D854" s="78" t="s">
        <v>1324</v>
      </c>
      <c r="E854" t="s">
        <v>1684</v>
      </c>
      <c r="F854" t="s">
        <v>1285</v>
      </c>
      <c r="G854" s="88" t="s">
        <v>1691</v>
      </c>
      <c r="H854" s="15">
        <v>2028</v>
      </c>
      <c r="I854" s="213" t="s">
        <v>43</v>
      </c>
      <c r="J854" s="202" t="str">
        <f>IF(ISBLANK(INDEX('Policy Characteristics'!D:D,MATCH($C854,'Policy Characteristics'!$C:$C,0))),"",INDEX('Policy Characteristics'!D:D,MATCH($C854,'Policy Characteristics'!$C:$C,0)))</f>
        <v>Electrification</v>
      </c>
      <c r="K854" s="76" t="str">
        <f>IF(ISBLANK(INDEX('Policy Characteristics'!E:E,MATCH($C854,'Policy Characteristics'!$C:$C,0))),"",INDEX('Policy Characteristics'!E:E,MATCH($C854,'Policy Characteristics'!$C:$C,0)))</f>
        <v>indst shift to electricity</v>
      </c>
      <c r="L854" s="205">
        <f>IF(ISBLANK(INDEX('Policy Characteristics'!F:F,MATCH($C854,'Policy Characteristics'!$C:$C,0))),"",INDEX('Policy Characteristics'!F:F,MATCH($C854,'Policy Characteristics'!$C:$C,0)))</f>
        <v>0</v>
      </c>
      <c r="M854" s="205">
        <f>IF(ISBLANK(INDEX('Policy Characteristics'!G:G,MATCH($C854,'Policy Characteristics'!$C:$C,0))),"",INDEX('Policy Characteristics'!G:G,MATCH($C854,'Policy Characteristics'!$C:$C,0)))</f>
        <v>1</v>
      </c>
      <c r="N854" s="205">
        <f>IF(ISBLANK(INDEX('Policy Characteristics'!H:H,MATCH($C854,'Policy Characteristics'!$C:$C,0))),"",INDEX('Policy Characteristics'!H:H,MATCH($C854,'Policy Characteristics'!$C:$C,0)))</f>
        <v>0.01</v>
      </c>
      <c r="O854" s="76" t="str">
        <f>IF(ISBLANK(INDEX('Policy Characteristics'!I:I,MATCH($C854,'Policy Characteristics'!$C:$C,0))),"",INDEX('Policy Characteristics'!I:I,MATCH($C854,'Policy Characteristics'!$C:$C,0)))</f>
        <v>% of fuel shifted</v>
      </c>
      <c r="P854" s="76" t="str">
        <f>IF(ISBLANK(INDEX('Policy Characteristics'!J:J,MATCH($C854,'Policy Characteristics'!$C:$C,0))),"",INDEX('Policy Characteristics'!J:J,MATCH($C854,'Policy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854" s="76" t="str">
        <f>IF(ISBLANK(INDEX('Policy Characteristics'!K:K,MATCH($C854,'Policy Characteristics'!$C:$C,0))),"",INDEX('Policy Characteristics'!K:K,MATCH($C854,'Policy Characteristics'!$C:$C,0)))</f>
        <v>industry-ag-main.html#fuel-switching</v>
      </c>
      <c r="R854" s="76" t="str">
        <f>IF(ISBLANK(INDEX('Policy Characteristics'!L:L,MATCH($C854,'Policy Characteristics'!$C:$C,0))),"",INDEX('Policy Characteristics'!L:L,MATCH($C854,'Policy Characteristics'!$C:$C,0)))</f>
        <v>industry-elec-and-hydrogen.html</v>
      </c>
    </row>
    <row r="855" spans="1:18" x14ac:dyDescent="0.25">
      <c r="A855" s="76" t="str">
        <f>IF(ISBLANK(INDEX('Policy Characteristics'!A:A,MATCH($C855,'Policy Characteristics'!$C:$C,0))),"",INDEX('Policy Characteristics'!A:A,MATCH($C855,'Policy Characteristics'!$C:$C,0)))</f>
        <v>Industry</v>
      </c>
      <c r="B855" s="200" t="str">
        <f>IF(ISBLANK(INDEX('Policy Characteristics'!B:B,MATCH($C855,'Policy Characteristics'!$C:$C,0))),"",INDEX('Policy Characteristics'!B:B,MATCH($C855,'Policy Characteristics'!$C:$C,0)))</f>
        <v>Electrification</v>
      </c>
      <c r="C855" s="76" t="str">
        <f t="shared" si="30"/>
        <v>Fraction of Eligible Industrial Energy Use Shifted to Electricity</v>
      </c>
      <c r="D855" s="78" t="s">
        <v>1324</v>
      </c>
      <c r="E855" t="s">
        <v>1685</v>
      </c>
      <c r="F855" t="s">
        <v>1285</v>
      </c>
      <c r="G855" s="88" t="s">
        <v>1692</v>
      </c>
      <c r="H855" s="15">
        <v>2029</v>
      </c>
      <c r="I855" s="213" t="s">
        <v>43</v>
      </c>
      <c r="J855" s="202" t="str">
        <f>IF(ISBLANK(INDEX('Policy Characteristics'!D:D,MATCH($C855,'Policy Characteristics'!$C:$C,0))),"",INDEX('Policy Characteristics'!D:D,MATCH($C855,'Policy Characteristics'!$C:$C,0)))</f>
        <v>Electrification</v>
      </c>
      <c r="K855" s="76" t="str">
        <f>IF(ISBLANK(INDEX('Policy Characteristics'!E:E,MATCH($C855,'Policy Characteristics'!$C:$C,0))),"",INDEX('Policy Characteristics'!E:E,MATCH($C855,'Policy Characteristics'!$C:$C,0)))</f>
        <v>indst shift to electricity</v>
      </c>
      <c r="L855" s="205">
        <f>IF(ISBLANK(INDEX('Policy Characteristics'!F:F,MATCH($C855,'Policy Characteristics'!$C:$C,0))),"",INDEX('Policy Characteristics'!F:F,MATCH($C855,'Policy Characteristics'!$C:$C,0)))</f>
        <v>0</v>
      </c>
      <c r="M855" s="205">
        <f>IF(ISBLANK(INDEX('Policy Characteristics'!G:G,MATCH($C855,'Policy Characteristics'!$C:$C,0))),"",INDEX('Policy Characteristics'!G:G,MATCH($C855,'Policy Characteristics'!$C:$C,0)))</f>
        <v>1</v>
      </c>
      <c r="N855" s="205">
        <f>IF(ISBLANK(INDEX('Policy Characteristics'!H:H,MATCH($C855,'Policy Characteristics'!$C:$C,0))),"",INDEX('Policy Characteristics'!H:H,MATCH($C855,'Policy Characteristics'!$C:$C,0)))</f>
        <v>0.01</v>
      </c>
      <c r="O855" s="76" t="str">
        <f>IF(ISBLANK(INDEX('Policy Characteristics'!I:I,MATCH($C855,'Policy Characteristics'!$C:$C,0))),"",INDEX('Policy Characteristics'!I:I,MATCH($C855,'Policy Characteristics'!$C:$C,0)))</f>
        <v>% of fuel shifted</v>
      </c>
      <c r="P855" s="76" t="str">
        <f>IF(ISBLANK(INDEX('Policy Characteristics'!J:J,MATCH($C855,'Policy Characteristics'!$C:$C,0))),"",INDEX('Policy Characteristics'!J:J,MATCH($C855,'Policy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855" s="76" t="str">
        <f>IF(ISBLANK(INDEX('Policy Characteristics'!K:K,MATCH($C855,'Policy Characteristics'!$C:$C,0))),"",INDEX('Policy Characteristics'!K:K,MATCH($C855,'Policy Characteristics'!$C:$C,0)))</f>
        <v>industry-ag-main.html#fuel-switching</v>
      </c>
      <c r="R855" s="76" t="str">
        <f>IF(ISBLANK(INDEX('Policy Characteristics'!L:L,MATCH($C855,'Policy Characteristics'!$C:$C,0))),"",INDEX('Policy Characteristics'!L:L,MATCH($C855,'Policy Characteristics'!$C:$C,0)))</f>
        <v>industry-elec-and-hydrogen.html</v>
      </c>
    </row>
    <row r="856" spans="1:18" x14ac:dyDescent="0.25">
      <c r="A856" s="76" t="str">
        <f>IF(ISBLANK(INDEX('Policy Characteristics'!A:A,MATCH($C856,'Policy Characteristics'!$C:$C,0))),"",INDEX('Policy Characteristics'!A:A,MATCH($C856,'Policy Characteristics'!$C:$C,0)))</f>
        <v>Industry</v>
      </c>
      <c r="B856" s="200" t="str">
        <f>IF(ISBLANK(INDEX('Policy Characteristics'!B:B,MATCH($C856,'Policy Characteristics'!$C:$C,0))),"",INDEX('Policy Characteristics'!B:B,MATCH($C856,'Policy Characteristics'!$C:$C,0)))</f>
        <v>Electrification</v>
      </c>
      <c r="C856" s="76" t="str">
        <f t="shared" si="30"/>
        <v>Fraction of Eligible Industrial Energy Use Shifted to Electricity</v>
      </c>
      <c r="D856" s="78" t="s">
        <v>1324</v>
      </c>
      <c r="E856" t="s">
        <v>1686</v>
      </c>
      <c r="F856" t="s">
        <v>1285</v>
      </c>
      <c r="G856" s="88" t="s">
        <v>1693</v>
      </c>
      <c r="H856" s="15">
        <v>2030</v>
      </c>
      <c r="I856" s="213" t="s">
        <v>43</v>
      </c>
      <c r="J856" s="202" t="str">
        <f>IF(ISBLANK(INDEX('Policy Characteristics'!D:D,MATCH($C856,'Policy Characteristics'!$C:$C,0))),"",INDEX('Policy Characteristics'!D:D,MATCH($C856,'Policy Characteristics'!$C:$C,0)))</f>
        <v>Electrification</v>
      </c>
      <c r="K856" s="76" t="str">
        <f>IF(ISBLANK(INDEX('Policy Characteristics'!E:E,MATCH($C856,'Policy Characteristics'!$C:$C,0))),"",INDEX('Policy Characteristics'!E:E,MATCH($C856,'Policy Characteristics'!$C:$C,0)))</f>
        <v>indst shift to electricity</v>
      </c>
      <c r="L856" s="205">
        <f>IF(ISBLANK(INDEX('Policy Characteristics'!F:F,MATCH($C856,'Policy Characteristics'!$C:$C,0))),"",INDEX('Policy Characteristics'!F:F,MATCH($C856,'Policy Characteristics'!$C:$C,0)))</f>
        <v>0</v>
      </c>
      <c r="M856" s="205">
        <f>IF(ISBLANK(INDEX('Policy Characteristics'!G:G,MATCH($C856,'Policy Characteristics'!$C:$C,0))),"",INDEX('Policy Characteristics'!G:G,MATCH($C856,'Policy Characteristics'!$C:$C,0)))</f>
        <v>1</v>
      </c>
      <c r="N856" s="205">
        <f>IF(ISBLANK(INDEX('Policy Characteristics'!H:H,MATCH($C856,'Policy Characteristics'!$C:$C,0))),"",INDEX('Policy Characteristics'!H:H,MATCH($C856,'Policy Characteristics'!$C:$C,0)))</f>
        <v>0.01</v>
      </c>
      <c r="O856" s="76" t="str">
        <f>IF(ISBLANK(INDEX('Policy Characteristics'!I:I,MATCH($C856,'Policy Characteristics'!$C:$C,0))),"",INDEX('Policy Characteristics'!I:I,MATCH($C856,'Policy Characteristics'!$C:$C,0)))</f>
        <v>% of fuel shifted</v>
      </c>
      <c r="P856" s="76" t="str">
        <f>IF(ISBLANK(INDEX('Policy Characteristics'!J:J,MATCH($C856,'Policy Characteristics'!$C:$C,0))),"",INDEX('Policy Characteristics'!J:J,MATCH($C856,'Policy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856" s="76" t="str">
        <f>IF(ISBLANK(INDEX('Policy Characteristics'!K:K,MATCH($C856,'Policy Characteristics'!$C:$C,0))),"",INDEX('Policy Characteristics'!K:K,MATCH($C856,'Policy Characteristics'!$C:$C,0)))</f>
        <v>industry-ag-main.html#fuel-switching</v>
      </c>
      <c r="R856" s="76" t="str">
        <f>IF(ISBLANK(INDEX('Policy Characteristics'!L:L,MATCH($C856,'Policy Characteristics'!$C:$C,0))),"",INDEX('Policy Characteristics'!L:L,MATCH($C856,'Policy Characteristics'!$C:$C,0)))</f>
        <v>industry-elec-and-hydrogen.html</v>
      </c>
    </row>
    <row r="857" spans="1:18" x14ac:dyDescent="0.25">
      <c r="A857" s="76" t="str">
        <f>IF(ISBLANK(INDEX('Policy Characteristics'!A:A,MATCH($C857,'Policy Characteristics'!$C:$C,0))),"",INDEX('Policy Characteristics'!A:A,MATCH($C857,'Policy Characteristics'!$C:$C,0)))</f>
        <v>Industry</v>
      </c>
      <c r="B857" s="200" t="str">
        <f>IF(ISBLANK(INDEX('Policy Characteristics'!B:B,MATCH($C857,'Policy Characteristics'!$C:$C,0))),"",INDEX('Policy Characteristics'!B:B,MATCH($C857,'Policy Characteristics'!$C:$C,0)))</f>
        <v>Electrification</v>
      </c>
      <c r="C857" s="76" t="str">
        <f t="shared" si="30"/>
        <v>Fraction of Eligible Industrial Energy Use Shifted to Electricity</v>
      </c>
      <c r="D857" s="78" t="s">
        <v>1324</v>
      </c>
      <c r="E857" t="s">
        <v>1687</v>
      </c>
      <c r="F857" t="s">
        <v>1285</v>
      </c>
      <c r="G857" s="88" t="s">
        <v>1694</v>
      </c>
      <c r="H857" s="15">
        <v>2031</v>
      </c>
      <c r="I857" s="213" t="s">
        <v>43</v>
      </c>
      <c r="J857" s="202" t="str">
        <f>IF(ISBLANK(INDEX('Policy Characteristics'!D:D,MATCH($C857,'Policy Characteristics'!$C:$C,0))),"",INDEX('Policy Characteristics'!D:D,MATCH($C857,'Policy Characteristics'!$C:$C,0)))</f>
        <v>Electrification</v>
      </c>
      <c r="K857" s="76" t="str">
        <f>IF(ISBLANK(INDEX('Policy Characteristics'!E:E,MATCH($C857,'Policy Characteristics'!$C:$C,0))),"",INDEX('Policy Characteristics'!E:E,MATCH($C857,'Policy Characteristics'!$C:$C,0)))</f>
        <v>indst shift to electricity</v>
      </c>
      <c r="L857" s="205">
        <f>IF(ISBLANK(INDEX('Policy Characteristics'!F:F,MATCH($C857,'Policy Characteristics'!$C:$C,0))),"",INDEX('Policy Characteristics'!F:F,MATCH($C857,'Policy Characteristics'!$C:$C,0)))</f>
        <v>0</v>
      </c>
      <c r="M857" s="205">
        <f>IF(ISBLANK(INDEX('Policy Characteristics'!G:G,MATCH($C857,'Policy Characteristics'!$C:$C,0))),"",INDEX('Policy Characteristics'!G:G,MATCH($C857,'Policy Characteristics'!$C:$C,0)))</f>
        <v>1</v>
      </c>
      <c r="N857" s="205">
        <f>IF(ISBLANK(INDEX('Policy Characteristics'!H:H,MATCH($C857,'Policy Characteristics'!$C:$C,0))),"",INDEX('Policy Characteristics'!H:H,MATCH($C857,'Policy Characteristics'!$C:$C,0)))</f>
        <v>0.01</v>
      </c>
      <c r="O857" s="76" t="str">
        <f>IF(ISBLANK(INDEX('Policy Characteristics'!I:I,MATCH($C857,'Policy Characteristics'!$C:$C,0))),"",INDEX('Policy Characteristics'!I:I,MATCH($C857,'Policy Characteristics'!$C:$C,0)))</f>
        <v>% of fuel shifted</v>
      </c>
      <c r="P857" s="76" t="str">
        <f>IF(ISBLANK(INDEX('Policy Characteristics'!J:J,MATCH($C857,'Policy Characteristics'!$C:$C,0))),"",INDEX('Policy Characteristics'!J:J,MATCH($C857,'Policy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857" s="76" t="str">
        <f>IF(ISBLANK(INDEX('Policy Characteristics'!K:K,MATCH($C857,'Policy Characteristics'!$C:$C,0))),"",INDEX('Policy Characteristics'!K:K,MATCH($C857,'Policy Characteristics'!$C:$C,0)))</f>
        <v>industry-ag-main.html#fuel-switching</v>
      </c>
      <c r="R857" s="76" t="str">
        <f>IF(ISBLANK(INDEX('Policy Characteristics'!L:L,MATCH($C857,'Policy Characteristics'!$C:$C,0))),"",INDEX('Policy Characteristics'!L:L,MATCH($C857,'Policy Characteristics'!$C:$C,0)))</f>
        <v>industry-elec-and-hydrogen.html</v>
      </c>
    </row>
    <row r="858" spans="1:18" x14ac:dyDescent="0.25">
      <c r="A858" s="76" t="str">
        <f>IF(ISBLANK(INDEX('Policy Characteristics'!A:A,MATCH($C858,'Policy Characteristics'!$C:$C,0))),"",INDEX('Policy Characteristics'!A:A,MATCH($C858,'Policy Characteristics'!$C:$C,0)))</f>
        <v>Industry</v>
      </c>
      <c r="B858" s="200" t="str">
        <f>IF(ISBLANK(INDEX('Policy Characteristics'!B:B,MATCH($C858,'Policy Characteristics'!$C:$C,0))),"",INDEX('Policy Characteristics'!B:B,MATCH($C858,'Policy Characteristics'!$C:$C,0)))</f>
        <v>Electrification</v>
      </c>
      <c r="C858" s="76" t="str">
        <f t="shared" si="30"/>
        <v>Fraction of Eligible Industrial Energy Use Shifted to Electricity</v>
      </c>
      <c r="D858" s="78" t="s">
        <v>1324</v>
      </c>
      <c r="E858" t="s">
        <v>1688</v>
      </c>
      <c r="F858" t="s">
        <v>1285</v>
      </c>
      <c r="G858" s="88" t="s">
        <v>1695</v>
      </c>
      <c r="H858" s="15">
        <v>2032</v>
      </c>
      <c r="I858" s="213" t="s">
        <v>43</v>
      </c>
      <c r="J858" s="202" t="str">
        <f>IF(ISBLANK(INDEX('Policy Characteristics'!D:D,MATCH($C858,'Policy Characteristics'!$C:$C,0))),"",INDEX('Policy Characteristics'!D:D,MATCH($C858,'Policy Characteristics'!$C:$C,0)))</f>
        <v>Electrification</v>
      </c>
      <c r="K858" s="76" t="str">
        <f>IF(ISBLANK(INDEX('Policy Characteristics'!E:E,MATCH($C858,'Policy Characteristics'!$C:$C,0))),"",INDEX('Policy Characteristics'!E:E,MATCH($C858,'Policy Characteristics'!$C:$C,0)))</f>
        <v>indst shift to electricity</v>
      </c>
      <c r="L858" s="205">
        <f>IF(ISBLANK(INDEX('Policy Characteristics'!F:F,MATCH($C858,'Policy Characteristics'!$C:$C,0))),"",INDEX('Policy Characteristics'!F:F,MATCH($C858,'Policy Characteristics'!$C:$C,0)))</f>
        <v>0</v>
      </c>
      <c r="M858" s="205">
        <f>IF(ISBLANK(INDEX('Policy Characteristics'!G:G,MATCH($C858,'Policy Characteristics'!$C:$C,0))),"",INDEX('Policy Characteristics'!G:G,MATCH($C858,'Policy Characteristics'!$C:$C,0)))</f>
        <v>1</v>
      </c>
      <c r="N858" s="205">
        <f>IF(ISBLANK(INDEX('Policy Characteristics'!H:H,MATCH($C858,'Policy Characteristics'!$C:$C,0))),"",INDEX('Policy Characteristics'!H:H,MATCH($C858,'Policy Characteristics'!$C:$C,0)))</f>
        <v>0.01</v>
      </c>
      <c r="O858" s="76" t="str">
        <f>IF(ISBLANK(INDEX('Policy Characteristics'!I:I,MATCH($C858,'Policy Characteristics'!$C:$C,0))),"",INDEX('Policy Characteristics'!I:I,MATCH($C858,'Policy Characteristics'!$C:$C,0)))</f>
        <v>% of fuel shifted</v>
      </c>
      <c r="P858" s="76" t="str">
        <f>IF(ISBLANK(INDEX('Policy Characteristics'!J:J,MATCH($C858,'Policy Characteristics'!$C:$C,0))),"",INDEX('Policy Characteristics'!J:J,MATCH($C858,'Policy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858" s="76" t="str">
        <f>IF(ISBLANK(INDEX('Policy Characteristics'!K:K,MATCH($C858,'Policy Characteristics'!$C:$C,0))),"",INDEX('Policy Characteristics'!K:K,MATCH($C858,'Policy Characteristics'!$C:$C,0)))</f>
        <v>industry-ag-main.html#fuel-switching</v>
      </c>
      <c r="R858" s="76" t="str">
        <f>IF(ISBLANK(INDEX('Policy Characteristics'!L:L,MATCH($C858,'Policy Characteristics'!$C:$C,0))),"",INDEX('Policy Characteristics'!L:L,MATCH($C858,'Policy Characteristics'!$C:$C,0)))</f>
        <v>industry-elec-and-hydrogen.html</v>
      </c>
    </row>
    <row r="859" spans="1:18" x14ac:dyDescent="0.25">
      <c r="A859" s="76" t="str">
        <f>IF(ISBLANK(INDEX('Policy Characteristics'!A:A,MATCH($C859,'Policy Characteristics'!$C:$C,0))),"",INDEX('Policy Characteristics'!A:A,MATCH($C859,'Policy Characteristics'!$C:$C,0)))</f>
        <v>Industry</v>
      </c>
      <c r="B859" s="200" t="str">
        <f>IF(ISBLANK(INDEX('Policy Characteristics'!B:B,MATCH($C859,'Policy Characteristics'!$C:$C,0))),"",INDEX('Policy Characteristics'!B:B,MATCH($C859,'Policy Characteristics'!$C:$C,0)))</f>
        <v>Electrification</v>
      </c>
      <c r="C859" s="76" t="str">
        <f t="shared" si="30"/>
        <v>Fraction of Eligible Industrial Energy Use Shifted to Electricity</v>
      </c>
      <c r="D859" s="78" t="s">
        <v>1324</v>
      </c>
      <c r="E859" t="s">
        <v>1824</v>
      </c>
      <c r="F859" t="s">
        <v>1285</v>
      </c>
      <c r="G859" s="88" t="s">
        <v>1824</v>
      </c>
      <c r="H859" s="15">
        <v>2033</v>
      </c>
      <c r="I859" s="213" t="s">
        <v>43</v>
      </c>
      <c r="J859" s="202" t="str">
        <f>IF(ISBLANK(INDEX('Policy Characteristics'!D:D,MATCH($C859,'Policy Characteristics'!$C:$C,0))),"",INDEX('Policy Characteristics'!D:D,MATCH($C859,'Policy Characteristics'!$C:$C,0)))</f>
        <v>Electrification</v>
      </c>
      <c r="K859" s="76" t="str">
        <f>IF(ISBLANK(INDEX('Policy Characteristics'!E:E,MATCH($C859,'Policy Characteristics'!$C:$C,0))),"",INDEX('Policy Characteristics'!E:E,MATCH($C859,'Policy Characteristics'!$C:$C,0)))</f>
        <v>indst shift to electricity</v>
      </c>
      <c r="L859" s="205">
        <f>IF(ISBLANK(INDEX('Policy Characteristics'!F:F,MATCH($C859,'Policy Characteristics'!$C:$C,0))),"",INDEX('Policy Characteristics'!F:F,MATCH($C859,'Policy Characteristics'!$C:$C,0)))</f>
        <v>0</v>
      </c>
      <c r="M859" s="205">
        <f>IF(ISBLANK(INDEX('Policy Characteristics'!G:G,MATCH($C859,'Policy Characteristics'!$C:$C,0))),"",INDEX('Policy Characteristics'!G:G,MATCH($C859,'Policy Characteristics'!$C:$C,0)))</f>
        <v>1</v>
      </c>
      <c r="N859" s="205">
        <f>IF(ISBLANK(INDEX('Policy Characteristics'!H:H,MATCH($C859,'Policy Characteristics'!$C:$C,0))),"",INDEX('Policy Characteristics'!H:H,MATCH($C859,'Policy Characteristics'!$C:$C,0)))</f>
        <v>0.01</v>
      </c>
      <c r="O859" s="76" t="str">
        <f>IF(ISBLANK(INDEX('Policy Characteristics'!I:I,MATCH($C859,'Policy Characteristics'!$C:$C,0))),"",INDEX('Policy Characteristics'!I:I,MATCH($C859,'Policy Characteristics'!$C:$C,0)))</f>
        <v>% of fuel shifted</v>
      </c>
      <c r="P859" s="76" t="str">
        <f>IF(ISBLANK(INDEX('Policy Characteristics'!J:J,MATCH($C859,'Policy Characteristics'!$C:$C,0))),"",INDEX('Policy Characteristics'!J:J,MATCH($C859,'Policy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859" s="76" t="str">
        <f>IF(ISBLANK(INDEX('Policy Characteristics'!K:K,MATCH($C859,'Policy Characteristics'!$C:$C,0))),"",INDEX('Policy Characteristics'!K:K,MATCH($C859,'Policy Characteristics'!$C:$C,0)))</f>
        <v>industry-ag-main.html#fuel-switching</v>
      </c>
      <c r="R859" s="76" t="str">
        <f>IF(ISBLANK(INDEX('Policy Characteristics'!L:L,MATCH($C859,'Policy Characteristics'!$C:$C,0))),"",INDEX('Policy Characteristics'!L:L,MATCH($C859,'Policy Characteristics'!$C:$C,0)))</f>
        <v>industry-elec-and-hydrogen.html</v>
      </c>
    </row>
    <row r="860" spans="1:18" s="143" customFormat="1" x14ac:dyDescent="0.25">
      <c r="A860" s="76" t="str">
        <f>IF(ISBLANK(INDEX('Policy Characteristics'!A:A,MATCH($C860,'Policy Characteristics'!$C:$C,0))),"",INDEX('Policy Characteristics'!A:A,MATCH($C860,'Policy Characteristics'!$C:$C,0)))</f>
        <v>Industry</v>
      </c>
      <c r="B860" s="200" t="str">
        <f>IF(ISBLANK(INDEX('Policy Characteristics'!B:B,MATCH($C860,'Policy Characteristics'!$C:$C,0))),"",INDEX('Policy Characteristics'!B:B,MATCH($C860,'Policy Characteristics'!$C:$C,0)))</f>
        <v>F-Gas Substitution</v>
      </c>
      <c r="C860" s="143" t="s">
        <v>1016</v>
      </c>
      <c r="D860" s="78"/>
      <c r="E860" s="78"/>
      <c r="F860" s="78"/>
      <c r="G860" s="78"/>
      <c r="H860" s="80">
        <v>58</v>
      </c>
      <c r="I860" s="213" t="s">
        <v>43</v>
      </c>
      <c r="J860" s="202" t="str">
        <f>IF(ISBLANK(INDEX('Policy Characteristics'!D:D,MATCH($C860,'Policy Characteristics'!$C:$C,0))),"",INDEX('Policy Characteristics'!D:D,MATCH($C860,'Policy Characteristics'!$C:$C,0)))</f>
        <v>F-gas Measures</v>
      </c>
      <c r="K860" s="76" t="str">
        <f>IF(ISBLANK(INDEX('Policy Characteristics'!E:E,MATCH($C860,'Policy Characteristics'!$C:$C,0))),"",INDEX('Policy Characteristics'!E:E,MATCH($C860,'Policy Characteristics'!$C:$C,0)))</f>
        <v>indst f gas substitution</v>
      </c>
      <c r="L860" s="205">
        <f>IF(ISBLANK(INDEX('Policy Characteristics'!F:F,MATCH($C860,'Policy Characteristics'!$C:$C,0))),"",INDEX('Policy Characteristics'!F:F,MATCH($C860,'Policy Characteristics'!$C:$C,0)))</f>
        <v>0</v>
      </c>
      <c r="M860" s="205">
        <f>IF(ISBLANK(INDEX('Policy Characteristics'!G:G,MATCH($C860,'Policy Characteristics'!$C:$C,0))),"",INDEX('Policy Characteristics'!G:G,MATCH($C860,'Policy Characteristics'!$C:$C,0)))</f>
        <v>1</v>
      </c>
      <c r="N860" s="205">
        <f>IF(ISBLANK(INDEX('Policy Characteristics'!H:H,MATCH($C860,'Policy Characteristics'!$C:$C,0))),"",INDEX('Policy Characteristics'!H:H,MATCH($C860,'Policy Characteristics'!$C:$C,0)))</f>
        <v>0.01</v>
      </c>
      <c r="O860" s="76" t="str">
        <f>IF(ISBLANK(INDEX('Policy Characteristics'!I:I,MATCH($C860,'Policy Characteristics'!$C:$C,0))),"",INDEX('Policy Characteristics'!I:I,MATCH($C860,'Policy Characteristics'!$C:$C,0)))</f>
        <v>% of potential achieved</v>
      </c>
      <c r="P860" s="76" t="str">
        <f>IF(ISBLANK(INDEX('Policy Characteristics'!J:J,MATCH($C860,'Policy Characteristics'!$C:$C,0))),"",INDEX('Policy Characteristics'!J:J,MATCH($C860,'Policy Characteristics'!$C:$C,0)))</f>
        <v>**Description:** This policy reduces emissions of high-GWP, fluorinated gases (F-gases) from the industry sector by substituting less-harmful chemicals. // **Guidance for setting values:** The production and consumption of f-gases are limited in the U.S. by the American Innovation and Manufacturing (AIM) Act, which is incorporated in the BAU. Therefore, the U.S. model reflects limited additional abatement potential. If this policy is fully implemented, F-gas emissions in 2050 are reduced by 27%.</v>
      </c>
      <c r="Q860" s="76" t="str">
        <f>IF(ISBLANK(INDEX('Policy Characteristics'!K:K,MATCH($C860,'Policy Characteristics'!$C:$C,0))),"",INDEX('Policy Characteristics'!K:K,MATCH($C860,'Policy Characteristics'!$C:$C,0)))</f>
        <v>industry-ag-main.html#avoid-f-gases</v>
      </c>
      <c r="R860" s="76" t="str">
        <f>IF(ISBLANK(INDEX('Policy Characteristics'!L:L,MATCH($C860,'Policy Characteristics'!$C:$C,0))),"",INDEX('Policy Characteristics'!L:L,MATCH($C860,'Policy Characteristics'!$C:$C,0)))</f>
        <v>avoid-f-gases.html</v>
      </c>
    </row>
    <row r="861" spans="1:18" s="143" customFormat="1" x14ac:dyDescent="0.25">
      <c r="A861" s="76" t="str">
        <f>IF(ISBLANK(INDEX('Policy Characteristics'!A:A,MATCH($C861,'Policy Characteristics'!$C:$C,0))),"",INDEX('Policy Characteristics'!A:A,MATCH($C861,'Policy Characteristics'!$C:$C,0)))</f>
        <v>Industry</v>
      </c>
      <c r="B861" s="200" t="str">
        <f>IF(ISBLANK(INDEX('Policy Characteristics'!B:B,MATCH($C861,'Policy Characteristics'!$C:$C,0))),"",INDEX('Policy Characteristics'!B:B,MATCH($C861,'Policy Characteristics'!$C:$C,0)))</f>
        <v>F-Gas Destruction</v>
      </c>
      <c r="C861" s="143" t="s">
        <v>1017</v>
      </c>
      <c r="D861" s="78"/>
      <c r="E861" s="78"/>
      <c r="F861" s="78"/>
      <c r="G861" s="78"/>
      <c r="H861" s="80">
        <v>510</v>
      </c>
      <c r="I861" s="213" t="s">
        <v>43</v>
      </c>
      <c r="J861" s="202" t="str">
        <f>IF(ISBLANK(INDEX('Policy Characteristics'!D:D,MATCH($C861,'Policy Characteristics'!$C:$C,0))),"",INDEX('Policy Characteristics'!D:D,MATCH($C861,'Policy Characteristics'!$C:$C,0)))</f>
        <v>F-gas Measures</v>
      </c>
      <c r="K861" s="76" t="str">
        <f>IF(ISBLANK(INDEX('Policy Characteristics'!E:E,MATCH($C861,'Policy Characteristics'!$C:$C,0))),"",INDEX('Policy Characteristics'!E:E,MATCH($C861,'Policy Characteristics'!$C:$C,0)))</f>
        <v>indst f gas destruction</v>
      </c>
      <c r="L861" s="205">
        <f>IF(ISBLANK(INDEX('Policy Characteristics'!F:F,MATCH($C861,'Policy Characteristics'!$C:$C,0))),"",INDEX('Policy Characteristics'!F:F,MATCH($C861,'Policy Characteristics'!$C:$C,0)))</f>
        <v>0</v>
      </c>
      <c r="M861" s="205">
        <f>IF(ISBLANK(INDEX('Policy Characteristics'!G:G,MATCH($C861,'Policy Characteristics'!$C:$C,0))),"",INDEX('Policy Characteristics'!G:G,MATCH($C861,'Policy Characteristics'!$C:$C,0)))</f>
        <v>1</v>
      </c>
      <c r="N861" s="205">
        <f>IF(ISBLANK(INDEX('Policy Characteristics'!H:H,MATCH($C861,'Policy Characteristics'!$C:$C,0))),"",INDEX('Policy Characteristics'!H:H,MATCH($C861,'Policy Characteristics'!$C:$C,0)))</f>
        <v>0.01</v>
      </c>
      <c r="O861" s="76" t="str">
        <f>IF(ISBLANK(INDEX('Policy Characteristics'!I:I,MATCH($C861,'Policy Characteristics'!$C:$C,0))),"",INDEX('Policy Characteristics'!I:I,MATCH($C861,'Policy Characteristics'!$C:$C,0)))</f>
        <v>% of potential achieved</v>
      </c>
      <c r="P861" s="76" t="str">
        <f>IF(ISBLANK(INDEX('Policy Characteristics'!J:J,MATCH($C861,'Policy Characteristics'!$C:$C,0))),"",INDEX('Policy Characteristics'!J:J,MATCH($C861,'Policy Characteristics'!$C:$C,0)))</f>
        <v>**Description:** This policy reduces emissions of high-GWP, fluorinated gases (F-gases) from the industry sector by destroying F-gases created as byproducts during the creation of desired products. // **Guidance for setting values:** The production and consumption of f-gases are limited in the U.S. by the American Innovation and Manufacturing (AIM) Act, which is incorporated in the BAU. Therefore, the U.S. model reflects limited additional abatement potential. If this policy is fully implemented, F-gas emissions in 2050 are reduced by 1%.</v>
      </c>
      <c r="Q861" s="76" t="str">
        <f>IF(ISBLANK(INDEX('Policy Characteristics'!K:K,MATCH($C861,'Policy Characteristics'!$C:$C,0))),"",INDEX('Policy Characteristics'!K:K,MATCH($C861,'Policy Characteristics'!$C:$C,0)))</f>
        <v>industry-ag-main.html#avoid-f-gases</v>
      </c>
      <c r="R861" s="76" t="str">
        <f>IF(ISBLANK(INDEX('Policy Characteristics'!L:L,MATCH($C861,'Policy Characteristics'!$C:$C,0))),"",INDEX('Policy Characteristics'!L:L,MATCH($C861,'Policy Characteristics'!$C:$C,0)))</f>
        <v>avoid-f-gases.html</v>
      </c>
    </row>
    <row r="862" spans="1:18" s="143" customFormat="1" x14ac:dyDescent="0.25">
      <c r="A862" s="76" t="str">
        <f>IF(ISBLANK(INDEX('Policy Characteristics'!A:A,MATCH($C862,'Policy Characteristics'!$C:$C,0))),"",INDEX('Policy Characteristics'!A:A,MATCH($C862,'Policy Characteristics'!$C:$C,0)))</f>
        <v>Industry</v>
      </c>
      <c r="B862" s="200" t="str">
        <f>IF(ISBLANK(INDEX('Policy Characteristics'!B:B,MATCH($C862,'Policy Characteristics'!$C:$C,0))),"",INDEX('Policy Characteristics'!B:B,MATCH($C862,'Policy Characteristics'!$C:$C,0)))</f>
        <v>F-Gas Recovery</v>
      </c>
      <c r="C862" s="143" t="s">
        <v>1018</v>
      </c>
      <c r="D862" s="78"/>
      <c r="E862" s="78"/>
      <c r="F862" s="78"/>
      <c r="G862" s="78"/>
      <c r="H862" s="80">
        <v>511</v>
      </c>
      <c r="I862" s="213" t="s">
        <v>43</v>
      </c>
      <c r="J862" s="202" t="str">
        <f>IF(ISBLANK(INDEX('Policy Characteristics'!D:D,MATCH($C862,'Policy Characteristics'!$C:$C,0))),"",INDEX('Policy Characteristics'!D:D,MATCH($C862,'Policy Characteristics'!$C:$C,0)))</f>
        <v>F-gas Measures</v>
      </c>
      <c r="K862" s="76" t="str">
        <f>IF(ISBLANK(INDEX('Policy Characteristics'!E:E,MATCH($C862,'Policy Characteristics'!$C:$C,0))),"",INDEX('Policy Characteristics'!E:E,MATCH($C862,'Policy Characteristics'!$C:$C,0)))</f>
        <v>indst f gas recovery</v>
      </c>
      <c r="L862" s="205">
        <f>IF(ISBLANK(INDEX('Policy Characteristics'!F:F,MATCH($C862,'Policy Characteristics'!$C:$C,0))),"",INDEX('Policy Characteristics'!F:F,MATCH($C862,'Policy Characteristics'!$C:$C,0)))</f>
        <v>0</v>
      </c>
      <c r="M862" s="205">
        <f>IF(ISBLANK(INDEX('Policy Characteristics'!G:G,MATCH($C862,'Policy Characteristics'!$C:$C,0))),"",INDEX('Policy Characteristics'!G:G,MATCH($C862,'Policy Characteristics'!$C:$C,0)))</f>
        <v>1</v>
      </c>
      <c r="N862" s="205">
        <f>IF(ISBLANK(INDEX('Policy Characteristics'!H:H,MATCH($C862,'Policy Characteristics'!$C:$C,0))),"",INDEX('Policy Characteristics'!H:H,MATCH($C862,'Policy Characteristics'!$C:$C,0)))</f>
        <v>0.01</v>
      </c>
      <c r="O862" s="76" t="str">
        <f>IF(ISBLANK(INDEX('Policy Characteristics'!I:I,MATCH($C862,'Policy Characteristics'!$C:$C,0))),"",INDEX('Policy Characteristics'!I:I,MATCH($C862,'Policy Characteristics'!$C:$C,0)))</f>
        <v>% of potential achieved</v>
      </c>
      <c r="P862" s="76" t="str">
        <f>IF(ISBLANK(INDEX('Policy Characteristics'!J:J,MATCH($C862,'Policy Characteristics'!$C:$C,0))),"",INDEX('Policy Characteristics'!J:J,MATCH($C862,'Policy Characteristics'!$C:$C,0)))</f>
        <v>**Description:** This policy reduces emissions of high-GWP, fluorinated gases (F-gases) by recovering F-gases from equipment at the end of its service life and destroying or recycling those F-gases. // **Guidance for setting values:** The production and consumption of f-gases are limited in the U.S. by the American Innovation and Manufacturing (AIM) Act, which is incorporated in the BAU. Therefore, the U.S. model reflects limited additional abatement potential. If this policy is fully implemented, F-gas emissions in 2050 are reduced by 2%.</v>
      </c>
      <c r="Q862" s="76" t="str">
        <f>IF(ISBLANK(INDEX('Policy Characteristics'!K:K,MATCH($C862,'Policy Characteristics'!$C:$C,0))),"",INDEX('Policy Characteristics'!K:K,MATCH($C862,'Policy Characteristics'!$C:$C,0)))</f>
        <v>industry-ag-main.html#avoid-f-gases</v>
      </c>
      <c r="R862" s="76" t="str">
        <f>IF(ISBLANK(INDEX('Policy Characteristics'!L:L,MATCH($C862,'Policy Characteristics'!$C:$C,0))),"",INDEX('Policy Characteristics'!L:L,MATCH($C862,'Policy Characteristics'!$C:$C,0)))</f>
        <v>avoid-f-gases.html</v>
      </c>
    </row>
    <row r="863" spans="1:18" s="143" customFormat="1" x14ac:dyDescent="0.25">
      <c r="A863" s="76" t="str">
        <f>IF(ISBLANK(INDEX('Policy Characteristics'!A:A,MATCH($C863,'Policy Characteristics'!$C:$C,0))),"",INDEX('Policy Characteristics'!A:A,MATCH($C863,'Policy Characteristics'!$C:$C,0)))</f>
        <v>Industry</v>
      </c>
      <c r="B863" s="200" t="str">
        <f>IF(ISBLANK(INDEX('Policy Characteristics'!B:B,MATCH($C863,'Policy Characteristics'!$C:$C,0))),"",INDEX('Policy Characteristics'!B:B,MATCH($C863,'Policy Characteristics'!$C:$C,0)))</f>
        <v>F-Gas Eqpt. Maintenance &amp; Retrofits</v>
      </c>
      <c r="C863" s="143" t="s">
        <v>1019</v>
      </c>
      <c r="D863" s="78" t="s">
        <v>1309</v>
      </c>
      <c r="E863" s="78"/>
      <c r="F863" t="s">
        <v>819</v>
      </c>
      <c r="G863" s="78"/>
      <c r="H863" s="80">
        <v>512</v>
      </c>
      <c r="I863" s="213" t="s">
        <v>43</v>
      </c>
      <c r="J863" s="202" t="str">
        <f>IF(ISBLANK(INDEX('Policy Characteristics'!D:D,MATCH($C863,'Policy Characteristics'!$C:$C,0))),"",INDEX('Policy Characteristics'!D:D,MATCH($C863,'Policy Characteristics'!$C:$C,0)))</f>
        <v>F-gas Measures</v>
      </c>
      <c r="K863" s="76" t="str">
        <f>IF(ISBLANK(INDEX('Policy Characteristics'!E:E,MATCH($C863,'Policy Characteristics'!$C:$C,0))),"",INDEX('Policy Characteristics'!E:E,MATCH($C863,'Policy Characteristics'!$C:$C,0)))</f>
        <v>indst f gas inspct maint retrofit</v>
      </c>
      <c r="L863" s="205">
        <f>IF(ISBLANK(INDEX('Policy Characteristics'!F:F,MATCH($C863,'Policy Characteristics'!$C:$C,0))),"",INDEX('Policy Characteristics'!F:F,MATCH($C863,'Policy Characteristics'!$C:$C,0)))</f>
        <v>0</v>
      </c>
      <c r="M863" s="205">
        <f>IF(ISBLANK(INDEX('Policy Characteristics'!G:G,MATCH($C863,'Policy Characteristics'!$C:$C,0))),"",INDEX('Policy Characteristics'!G:G,MATCH($C863,'Policy Characteristics'!$C:$C,0)))</f>
        <v>1</v>
      </c>
      <c r="N863" s="205">
        <f>IF(ISBLANK(INDEX('Policy Characteristics'!H:H,MATCH($C863,'Policy Characteristics'!$C:$C,0))),"",INDEX('Policy Characteristics'!H:H,MATCH($C863,'Policy Characteristics'!$C:$C,0)))</f>
        <v>0.01</v>
      </c>
      <c r="O863" s="76" t="str">
        <f>IF(ISBLANK(INDEX('Policy Characteristics'!I:I,MATCH($C863,'Policy Characteristics'!$C:$C,0))),"",INDEX('Policy Characteristics'!I:I,MATCH($C863,'Policy Characteristics'!$C:$C,0)))</f>
        <v>% of potential achieved</v>
      </c>
      <c r="P863" s="76" t="str">
        <f>IF(ISBLANK(INDEX('Policy Characteristics'!J:J,MATCH($C863,'Policy Characteristics'!$C:$C,0))),"",INDEX('Policy Characteristics'!J:J,MATCH($C863,'Policy Characteristics'!$C:$C,0)))</f>
        <v>**Description:** This policy reduces emissions of high-GWP, fluorinated gases (F-gases) from the industry sector by reducing leakage and losses through improved inspections, maintenance, and retrofitting of equipment. // **Guidance for setting values:** The production and consumption of f-gases are limited in the U.S. by the American Innovation and Manufacturing (AIM) Act, which is incorporated in the BAU. Therefore, the U.S. model reflects limited additional abatement potential. If this policy is fully implemented, F-gas emissions in 2050 are reduced by less than 1%.</v>
      </c>
      <c r="Q863" s="76" t="str">
        <f>IF(ISBLANK(INDEX('Policy Characteristics'!K:K,MATCH($C863,'Policy Characteristics'!$C:$C,0))),"",INDEX('Policy Characteristics'!K:K,MATCH($C863,'Policy Characteristics'!$C:$C,0)))</f>
        <v>industry-ag-main.html#avoid-f-gases</v>
      </c>
      <c r="R863" s="76" t="str">
        <f>IF(ISBLANK(INDEX('Policy Characteristics'!L:L,MATCH($C863,'Policy Characteristics'!$C:$C,0))),"",INDEX('Policy Characteristics'!L:L,MATCH($C863,'Policy Characteristics'!$C:$C,0)))</f>
        <v>avoid-f-gases.html</v>
      </c>
    </row>
    <row r="864" spans="1:18" s="143" customFormat="1" x14ac:dyDescent="0.25">
      <c r="A864" s="76" t="str">
        <f>IF(ISBLANK(INDEX('Policy Characteristics'!A:A,MATCH($C864,'Policy Characteristics'!$C:$C,0))),"",INDEX('Policy Characteristics'!A:A,MATCH($C864,'Policy Characteristics'!$C:$C,0)))</f>
        <v>Industry</v>
      </c>
      <c r="B864" s="200" t="str">
        <f>IF(ISBLANK(INDEX('Policy Characteristics'!B:B,MATCH($C864,'Policy Characteristics'!$C:$C,0))),"",INDEX('Policy Characteristics'!B:B,MATCH($C864,'Policy Characteristics'!$C:$C,0)))</f>
        <v>F-Gas Eqpt. Maintenance &amp; Retrofits</v>
      </c>
      <c r="C864" s="143" t="s">
        <v>1019</v>
      </c>
      <c r="D864" s="78" t="s">
        <v>1314</v>
      </c>
      <c r="E864" s="78"/>
      <c r="F864" t="s">
        <v>1276</v>
      </c>
      <c r="G864" s="78"/>
      <c r="H864" s="80">
        <v>1653</v>
      </c>
      <c r="I864" s="213" t="s">
        <v>43</v>
      </c>
      <c r="J864" s="202" t="str">
        <f>IF(ISBLANK(INDEX('Policy Characteristics'!D:D,MATCH($C864,'Policy Characteristics'!$C:$C,0))),"",INDEX('Policy Characteristics'!D:D,MATCH($C864,'Policy Characteristics'!$C:$C,0)))</f>
        <v>F-gas Measures</v>
      </c>
      <c r="K864" s="76" t="str">
        <f>IF(ISBLANK(INDEX('Policy Characteristics'!E:E,MATCH($C864,'Policy Characteristics'!$C:$C,0))),"",INDEX('Policy Characteristics'!E:E,MATCH($C864,'Policy Characteristics'!$C:$C,0)))</f>
        <v>indst f gas inspct maint retrofit</v>
      </c>
      <c r="L864" s="205">
        <f>IF(ISBLANK(INDEX('Policy Characteristics'!F:F,MATCH($C864,'Policy Characteristics'!$C:$C,0))),"",INDEX('Policy Characteristics'!F:F,MATCH($C864,'Policy Characteristics'!$C:$C,0)))</f>
        <v>0</v>
      </c>
      <c r="M864" s="205">
        <f>IF(ISBLANK(INDEX('Policy Characteristics'!G:G,MATCH($C864,'Policy Characteristics'!$C:$C,0))),"",INDEX('Policy Characteristics'!G:G,MATCH($C864,'Policy Characteristics'!$C:$C,0)))</f>
        <v>1</v>
      </c>
      <c r="N864" s="205">
        <f>IF(ISBLANK(INDEX('Policy Characteristics'!H:H,MATCH($C864,'Policy Characteristics'!$C:$C,0))),"",INDEX('Policy Characteristics'!H:H,MATCH($C864,'Policy Characteristics'!$C:$C,0)))</f>
        <v>0.01</v>
      </c>
      <c r="O864" s="76" t="str">
        <f>IF(ISBLANK(INDEX('Policy Characteristics'!I:I,MATCH($C864,'Policy Characteristics'!$C:$C,0))),"",INDEX('Policy Characteristics'!I:I,MATCH($C864,'Policy Characteristics'!$C:$C,0)))</f>
        <v>% of potential achieved</v>
      </c>
      <c r="P864" s="76" t="str">
        <f>IF(ISBLANK(INDEX('Policy Characteristics'!J:J,MATCH($C864,'Policy Characteristics'!$C:$C,0))),"",INDEX('Policy Characteristics'!J:J,MATCH($C864,'Policy Characteristics'!$C:$C,0)))</f>
        <v>**Description:** This policy reduces emissions of high-GWP, fluorinated gases (F-gases) from the industry sector by reducing leakage and losses through improved inspections, maintenance, and retrofitting of equipment. // **Guidance for setting values:** The production and consumption of f-gases are limited in the U.S. by the American Innovation and Manufacturing (AIM) Act, which is incorporated in the BAU. Therefore, the U.S. model reflects limited additional abatement potential. If this policy is fully implemented, F-gas emissions in 2050 are reduced by less than 1%.</v>
      </c>
      <c r="Q864" s="76" t="str">
        <f>IF(ISBLANK(INDEX('Policy Characteristics'!K:K,MATCH($C864,'Policy Characteristics'!$C:$C,0))),"",INDEX('Policy Characteristics'!K:K,MATCH($C864,'Policy Characteristics'!$C:$C,0)))</f>
        <v>industry-ag-main.html#avoid-f-gases</v>
      </c>
      <c r="R864" s="76" t="str">
        <f>IF(ISBLANK(INDEX('Policy Characteristics'!L:L,MATCH($C864,'Policy Characteristics'!$C:$C,0))),"",INDEX('Policy Characteristics'!L:L,MATCH($C864,'Policy Characteristics'!$C:$C,0)))</f>
        <v>avoid-f-gases.html</v>
      </c>
    </row>
    <row r="865" spans="1:18" s="143" customFormat="1" x14ac:dyDescent="0.25">
      <c r="A865" s="76" t="str">
        <f>IF(ISBLANK(INDEX('Policy Characteristics'!A:A,MATCH($C865,'Policy Characteristics'!$C:$C,0))),"",INDEX('Policy Characteristics'!A:A,MATCH($C865,'Policy Characteristics'!$C:$C,0)))</f>
        <v>Industry</v>
      </c>
      <c r="B865" s="200" t="str">
        <f>IF(ISBLANK(INDEX('Policy Characteristics'!B:B,MATCH($C865,'Policy Characteristics'!$C:$C,0))),"",INDEX('Policy Characteristics'!B:B,MATCH($C865,'Policy Characteristics'!$C:$C,0)))</f>
        <v>Feedstock Shifting</v>
      </c>
      <c r="C865" t="s">
        <v>1925</v>
      </c>
      <c r="D865" s="88" t="s">
        <v>1300</v>
      </c>
      <c r="E865" s="88" t="s">
        <v>642</v>
      </c>
      <c r="F865" t="s">
        <v>1325</v>
      </c>
      <c r="G865" s="88" t="s">
        <v>648</v>
      </c>
      <c r="H865" s="80">
        <v>2460</v>
      </c>
      <c r="I865" s="213" t="s">
        <v>44</v>
      </c>
      <c r="J865" s="202" t="str">
        <f>IF(ISBLANK(INDEX('Policy Characteristics'!D:D,MATCH($C865,'Policy Characteristics'!$C:$C,0))),"",INDEX('Policy Characteristics'!D:D,MATCH($C865,'Policy Characteristics'!$C:$C,0)))</f>
        <v>Feedstock Shifting</v>
      </c>
      <c r="K865" s="76" t="str">
        <f>IF(ISBLANK(INDEX('Policy Characteristics'!E:E,MATCH($C865,'Policy Characteristics'!$C:$C,0))),"",INDEX('Policy Characteristics'!E:E,MATCH($C865,'Policy Characteristics'!$C:$C,0)))</f>
        <v>indst feedstock shifting</v>
      </c>
      <c r="L865" s="205">
        <f>IF(ISBLANK(INDEX('Policy Characteristics'!F:F,MATCH($C865,'Policy Characteristics'!$C:$C,0))),"",INDEX('Policy Characteristics'!F:F,MATCH($C865,'Policy Characteristics'!$C:$C,0)))</f>
        <v>0</v>
      </c>
      <c r="M865" s="205">
        <f>IF(ISBLANK(INDEX('Policy Characteristics'!G:G,MATCH($C865,'Policy Characteristics'!$C:$C,0))),"",INDEX('Policy Characteristics'!G:G,MATCH($C865,'Policy Characteristics'!$C:$C,0)))</f>
        <v>1</v>
      </c>
      <c r="N865" s="205">
        <f>IF(ISBLANK(INDEX('Policy Characteristics'!H:H,MATCH($C865,'Policy Characteristics'!$C:$C,0))),"",INDEX('Policy Characteristics'!H:H,MATCH($C865,'Policy Characteristics'!$C:$C,0)))</f>
        <v>0.01</v>
      </c>
      <c r="O865" s="76" t="str">
        <f>IF(ISBLANK(INDEX('Policy Characteristics'!I:I,MATCH($C865,'Policy Characteristics'!$C:$C,0))),"",INDEX('Policy Characteristics'!I:I,MATCH($C865,'Policy Characteristics'!$C:$C,0)))</f>
        <v>% of potential achieved</v>
      </c>
      <c r="P865" s="76" t="str">
        <f>IF(ISBLANK(INDEX('Policy Characteristics'!J:J,MATCH($C865,'Policy Characteristics'!$C:$C,0))),"",INDEX('Policy Characteristics'!J:J,MATCH($C865,'Policy Characteristics'!$C:$C,0)))</f>
        <v xml:space="preserve">**Description:** This policy shifts the use of fossil-fuel feedstocks to hydrogen. The production method for this new hydrogen demand can be shifted wiht the Fraction of Hydrogen Production Pathways Shifted lever.  // **Guidance for setting values (Chemicals):** Approximately 52 percent of natural gas consumed as a chemical feedstock globally goes to producing ammonia and methanol. These pathways can be replaced with green electrolytic hydrogen to eliminate process emissions associated with production. // **Guidance for setting values (Iron &amp; Steel):** Coal is the most significant feedstock used in the steel industry, largely for reducing iron ore in blast furnaces. A transition from the traditional steelmaking route (blast furnace-basic oxygen furnace) to alternatives (like hydrogen-based direct reduced iron with electric arc furnaces) can be represented by pairing this lever with electrification of industrial heat. </v>
      </c>
      <c r="Q865" s="76" t="str">
        <f>IF(ISBLANK(INDEX('Policy Characteristics'!K:K,MATCH($C865,'Policy Characteristics'!$C:$C,0))),"",INDEX('Policy Characteristics'!K:K,MATCH($C865,'Policy Characteristics'!$C:$C,0)))</f>
        <v/>
      </c>
      <c r="R865" s="76" t="str">
        <f>IF(ISBLANK(INDEX('Policy Characteristics'!L:L,MATCH($C865,'Policy Characteristics'!$C:$C,0))),"",INDEX('Policy Characteristics'!L:L,MATCH($C865,'Policy Characteristics'!$C:$C,0)))</f>
        <v/>
      </c>
    </row>
    <row r="866" spans="1:18" s="143" customFormat="1" x14ac:dyDescent="0.25">
      <c r="A866" s="76" t="str">
        <f>IF(ISBLANK(INDEX('Policy Characteristics'!A:A,MATCH($C866,'Policy Characteristics'!$C:$C,0))),"",INDEX('Policy Characteristics'!A:A,MATCH($C866,'Policy Characteristics'!$C:$C,0)))</f>
        <v>Industry</v>
      </c>
      <c r="B866" s="200" t="str">
        <f>IF(ISBLANK(INDEX('Policy Characteristics'!B:B,MATCH($C866,'Policy Characteristics'!$C:$C,0))),"",INDEX('Policy Characteristics'!B:B,MATCH($C866,'Policy Characteristics'!$C:$C,0)))</f>
        <v>Feedstock Shifting</v>
      </c>
      <c r="C866" s="76" t="str">
        <f>C$865</f>
        <v>Fraction of Feedstock Shifted</v>
      </c>
      <c r="D866" s="88" t="s">
        <v>1300</v>
      </c>
      <c r="E866" s="88" t="s">
        <v>643</v>
      </c>
      <c r="F866" t="s">
        <v>1325</v>
      </c>
      <c r="G866" s="88" t="s">
        <v>651</v>
      </c>
      <c r="H866" s="80">
        <v>2461</v>
      </c>
      <c r="I866" s="213" t="s">
        <v>44</v>
      </c>
      <c r="J866" s="202" t="str">
        <f>IF(ISBLANK(INDEX('Policy Characteristics'!D:D,MATCH($C866,'Policy Characteristics'!$C:$C,0))),"",INDEX('Policy Characteristics'!D:D,MATCH($C866,'Policy Characteristics'!$C:$C,0)))</f>
        <v>Feedstock Shifting</v>
      </c>
      <c r="K866" s="76" t="str">
        <f>IF(ISBLANK(INDEX('Policy Characteristics'!E:E,MATCH($C866,'Policy Characteristics'!$C:$C,0))),"",INDEX('Policy Characteristics'!E:E,MATCH($C866,'Policy Characteristics'!$C:$C,0)))</f>
        <v>indst feedstock shifting</v>
      </c>
      <c r="L866" s="205">
        <f>IF(ISBLANK(INDEX('Policy Characteristics'!F:F,MATCH($C866,'Policy Characteristics'!$C:$C,0))),"",INDEX('Policy Characteristics'!F:F,MATCH($C866,'Policy Characteristics'!$C:$C,0)))</f>
        <v>0</v>
      </c>
      <c r="M866" s="205">
        <f>IF(ISBLANK(INDEX('Policy Characteristics'!G:G,MATCH($C866,'Policy Characteristics'!$C:$C,0))),"",INDEX('Policy Characteristics'!G:G,MATCH($C866,'Policy Characteristics'!$C:$C,0)))</f>
        <v>1</v>
      </c>
      <c r="N866" s="205">
        <f>IF(ISBLANK(INDEX('Policy Characteristics'!H:H,MATCH($C866,'Policy Characteristics'!$C:$C,0))),"",INDEX('Policy Characteristics'!H:H,MATCH($C866,'Policy Characteristics'!$C:$C,0)))</f>
        <v>0.01</v>
      </c>
      <c r="O866" s="76" t="str">
        <f>IF(ISBLANK(INDEX('Policy Characteristics'!I:I,MATCH($C866,'Policy Characteristics'!$C:$C,0))),"",INDEX('Policy Characteristics'!I:I,MATCH($C866,'Policy Characteristics'!$C:$C,0)))</f>
        <v>% of potential achieved</v>
      </c>
      <c r="P866" s="76" t="str">
        <f>IF(ISBLANK(INDEX('Policy Characteristics'!J:J,MATCH($C866,'Policy Characteristics'!$C:$C,0))),"",INDEX('Policy Characteristics'!J:J,MATCH($C866,'Policy Characteristics'!$C:$C,0)))</f>
        <v xml:space="preserve">**Description:** This policy shifts the use of fossil-fuel feedstocks to hydrogen. The production method for this new hydrogen demand can be shifted wiht the Fraction of Hydrogen Production Pathways Shifted lever.  // **Guidance for setting values (Chemicals):** Approximately 52 percent of natural gas consumed as a chemical feedstock globally goes to producing ammonia and methanol. These pathways can be replaced with green electrolytic hydrogen to eliminate process emissions associated with production. // **Guidance for setting values (Iron &amp; Steel):** Coal is the most significant feedstock used in the steel industry, largely for reducing iron ore in blast furnaces. A transition from the traditional steelmaking route (blast furnace-basic oxygen furnace) to alternatives (like hydrogen-based direct reduced iron with electric arc furnaces) can be represented by pairing this lever with electrification of industrial heat. </v>
      </c>
      <c r="Q866" s="76" t="str">
        <f>IF(ISBLANK(INDEX('Policy Characteristics'!K:K,MATCH($C866,'Policy Characteristics'!$C:$C,0))),"",INDEX('Policy Characteristics'!K:K,MATCH($C866,'Policy Characteristics'!$C:$C,0)))</f>
        <v/>
      </c>
      <c r="R866" s="76" t="str">
        <f>IF(ISBLANK(INDEX('Policy Characteristics'!L:L,MATCH($C866,'Policy Characteristics'!$C:$C,0))),"",INDEX('Policy Characteristics'!L:L,MATCH($C866,'Policy Characteristics'!$C:$C,0)))</f>
        <v/>
      </c>
    </row>
    <row r="867" spans="1:18" s="143" customFormat="1" x14ac:dyDescent="0.25">
      <c r="A867" s="76" t="str">
        <f>IF(ISBLANK(INDEX('Policy Characteristics'!A:A,MATCH($C867,'Policy Characteristics'!$C:$C,0))),"",INDEX('Policy Characteristics'!A:A,MATCH($C867,'Policy Characteristics'!$C:$C,0)))</f>
        <v>Industry</v>
      </c>
      <c r="B867" s="200" t="str">
        <f>IF(ISBLANK(INDEX('Policy Characteristics'!B:B,MATCH($C867,'Policy Characteristics'!$C:$C,0))),"",INDEX('Policy Characteristics'!B:B,MATCH($C867,'Policy Characteristics'!$C:$C,0)))</f>
        <v>Feedstock Shifting</v>
      </c>
      <c r="C867" s="76" t="str">
        <f t="shared" ref="C867:C930" si="31">C$865</f>
        <v>Fraction of Feedstock Shifted</v>
      </c>
      <c r="D867" s="88" t="s">
        <v>1300</v>
      </c>
      <c r="E867" s="88" t="s">
        <v>644</v>
      </c>
      <c r="F867" t="s">
        <v>1325</v>
      </c>
      <c r="G867" s="88" t="s">
        <v>652</v>
      </c>
      <c r="H867" s="80">
        <v>2462</v>
      </c>
      <c r="I867" s="213" t="s">
        <v>44</v>
      </c>
      <c r="J867" s="202" t="str">
        <f>IF(ISBLANK(INDEX('Policy Characteristics'!D:D,MATCH($C867,'Policy Characteristics'!$C:$C,0))),"",INDEX('Policy Characteristics'!D:D,MATCH($C867,'Policy Characteristics'!$C:$C,0)))</f>
        <v>Feedstock Shifting</v>
      </c>
      <c r="K867" s="76" t="str">
        <f>IF(ISBLANK(INDEX('Policy Characteristics'!E:E,MATCH($C867,'Policy Characteristics'!$C:$C,0))),"",INDEX('Policy Characteristics'!E:E,MATCH($C867,'Policy Characteristics'!$C:$C,0)))</f>
        <v>indst feedstock shifting</v>
      </c>
      <c r="L867" s="205">
        <f>IF(ISBLANK(INDEX('Policy Characteristics'!F:F,MATCH($C867,'Policy Characteristics'!$C:$C,0))),"",INDEX('Policy Characteristics'!F:F,MATCH($C867,'Policy Characteristics'!$C:$C,0)))</f>
        <v>0</v>
      </c>
      <c r="M867" s="205">
        <f>IF(ISBLANK(INDEX('Policy Characteristics'!G:G,MATCH($C867,'Policy Characteristics'!$C:$C,0))),"",INDEX('Policy Characteristics'!G:G,MATCH($C867,'Policy Characteristics'!$C:$C,0)))</f>
        <v>1</v>
      </c>
      <c r="N867" s="205">
        <f>IF(ISBLANK(INDEX('Policy Characteristics'!H:H,MATCH($C867,'Policy Characteristics'!$C:$C,0))),"",INDEX('Policy Characteristics'!H:H,MATCH($C867,'Policy Characteristics'!$C:$C,0)))</f>
        <v>0.01</v>
      </c>
      <c r="O867" s="76" t="str">
        <f>IF(ISBLANK(INDEX('Policy Characteristics'!I:I,MATCH($C867,'Policy Characteristics'!$C:$C,0))),"",INDEX('Policy Characteristics'!I:I,MATCH($C867,'Policy Characteristics'!$C:$C,0)))</f>
        <v>% of potential achieved</v>
      </c>
      <c r="P867" s="76" t="str">
        <f>IF(ISBLANK(INDEX('Policy Characteristics'!J:J,MATCH($C867,'Policy Characteristics'!$C:$C,0))),"",INDEX('Policy Characteristics'!J:J,MATCH($C867,'Policy Characteristics'!$C:$C,0)))</f>
        <v xml:space="preserve">**Description:** This policy shifts the use of fossil-fuel feedstocks to hydrogen. The production method for this new hydrogen demand can be shifted wiht the Fraction of Hydrogen Production Pathways Shifted lever.  // **Guidance for setting values (Chemicals):** Approximately 52 percent of natural gas consumed as a chemical feedstock globally goes to producing ammonia and methanol. These pathways can be replaced with green electrolytic hydrogen to eliminate process emissions associated with production. // **Guidance for setting values (Iron &amp; Steel):** Coal is the most significant feedstock used in the steel industry, largely for reducing iron ore in blast furnaces. A transition from the traditional steelmaking route (blast furnace-basic oxygen furnace) to alternatives (like hydrogen-based direct reduced iron with electric arc furnaces) can be represented by pairing this lever with electrification of industrial heat. </v>
      </c>
      <c r="Q867" s="76" t="str">
        <f>IF(ISBLANK(INDEX('Policy Characteristics'!K:K,MATCH($C867,'Policy Characteristics'!$C:$C,0))),"",INDEX('Policy Characteristics'!K:K,MATCH($C867,'Policy Characteristics'!$C:$C,0)))</f>
        <v/>
      </c>
      <c r="R867" s="76" t="str">
        <f>IF(ISBLANK(INDEX('Policy Characteristics'!L:L,MATCH($C867,'Policy Characteristics'!$C:$C,0))),"",INDEX('Policy Characteristics'!L:L,MATCH($C867,'Policy Characteristics'!$C:$C,0)))</f>
        <v/>
      </c>
    </row>
    <row r="868" spans="1:18" s="143" customFormat="1" x14ac:dyDescent="0.25">
      <c r="A868" s="76" t="str">
        <f>IF(ISBLANK(INDEX('Policy Characteristics'!A:A,MATCH($C868,'Policy Characteristics'!$C:$C,0))),"",INDEX('Policy Characteristics'!A:A,MATCH($C868,'Policy Characteristics'!$C:$C,0)))</f>
        <v>Industry</v>
      </c>
      <c r="B868" s="200" t="str">
        <f>IF(ISBLANK(INDEX('Policy Characteristics'!B:B,MATCH($C868,'Policy Characteristics'!$C:$C,0))),"",INDEX('Policy Characteristics'!B:B,MATCH($C868,'Policy Characteristics'!$C:$C,0)))</f>
        <v>Feedstock Shifting</v>
      </c>
      <c r="C868" s="76" t="str">
        <f t="shared" si="31"/>
        <v>Fraction of Feedstock Shifted</v>
      </c>
      <c r="D868" s="88" t="s">
        <v>1300</v>
      </c>
      <c r="E868" s="88" t="s">
        <v>645</v>
      </c>
      <c r="F868" t="s">
        <v>1325</v>
      </c>
      <c r="G868" s="88" t="s">
        <v>649</v>
      </c>
      <c r="H868" s="80">
        <v>2463</v>
      </c>
      <c r="I868" s="213" t="s">
        <v>44</v>
      </c>
      <c r="J868" s="202" t="str">
        <f>IF(ISBLANK(INDEX('Policy Characteristics'!D:D,MATCH($C868,'Policy Characteristics'!$C:$C,0))),"",INDEX('Policy Characteristics'!D:D,MATCH($C868,'Policy Characteristics'!$C:$C,0)))</f>
        <v>Feedstock Shifting</v>
      </c>
      <c r="K868" s="76" t="str">
        <f>IF(ISBLANK(INDEX('Policy Characteristics'!E:E,MATCH($C868,'Policy Characteristics'!$C:$C,0))),"",INDEX('Policy Characteristics'!E:E,MATCH($C868,'Policy Characteristics'!$C:$C,0)))</f>
        <v>indst feedstock shifting</v>
      </c>
      <c r="L868" s="205">
        <f>IF(ISBLANK(INDEX('Policy Characteristics'!F:F,MATCH($C868,'Policy Characteristics'!$C:$C,0))),"",INDEX('Policy Characteristics'!F:F,MATCH($C868,'Policy Characteristics'!$C:$C,0)))</f>
        <v>0</v>
      </c>
      <c r="M868" s="205">
        <f>IF(ISBLANK(INDEX('Policy Characteristics'!G:G,MATCH($C868,'Policy Characteristics'!$C:$C,0))),"",INDEX('Policy Characteristics'!G:G,MATCH($C868,'Policy Characteristics'!$C:$C,0)))</f>
        <v>1</v>
      </c>
      <c r="N868" s="205">
        <f>IF(ISBLANK(INDEX('Policy Characteristics'!H:H,MATCH($C868,'Policy Characteristics'!$C:$C,0))),"",INDEX('Policy Characteristics'!H:H,MATCH($C868,'Policy Characteristics'!$C:$C,0)))</f>
        <v>0.01</v>
      </c>
      <c r="O868" s="76" t="str">
        <f>IF(ISBLANK(INDEX('Policy Characteristics'!I:I,MATCH($C868,'Policy Characteristics'!$C:$C,0))),"",INDEX('Policy Characteristics'!I:I,MATCH($C868,'Policy Characteristics'!$C:$C,0)))</f>
        <v>% of potential achieved</v>
      </c>
      <c r="P868" s="76" t="str">
        <f>IF(ISBLANK(INDEX('Policy Characteristics'!J:J,MATCH($C868,'Policy Characteristics'!$C:$C,0))),"",INDEX('Policy Characteristics'!J:J,MATCH($C868,'Policy Characteristics'!$C:$C,0)))</f>
        <v xml:space="preserve">**Description:** This policy shifts the use of fossil-fuel feedstocks to hydrogen. The production method for this new hydrogen demand can be shifted wiht the Fraction of Hydrogen Production Pathways Shifted lever.  // **Guidance for setting values (Chemicals):** Approximately 52 percent of natural gas consumed as a chemical feedstock globally goes to producing ammonia and methanol. These pathways can be replaced with green electrolytic hydrogen to eliminate process emissions associated with production. // **Guidance for setting values (Iron &amp; Steel):** Coal is the most significant feedstock used in the steel industry, largely for reducing iron ore in blast furnaces. A transition from the traditional steelmaking route (blast furnace-basic oxygen furnace) to alternatives (like hydrogen-based direct reduced iron with electric arc furnaces) can be represented by pairing this lever with electrification of industrial heat. </v>
      </c>
      <c r="Q868" s="76" t="str">
        <f>IF(ISBLANK(INDEX('Policy Characteristics'!K:K,MATCH($C868,'Policy Characteristics'!$C:$C,0))),"",INDEX('Policy Characteristics'!K:K,MATCH($C868,'Policy Characteristics'!$C:$C,0)))</f>
        <v/>
      </c>
      <c r="R868" s="76" t="str">
        <f>IF(ISBLANK(INDEX('Policy Characteristics'!L:L,MATCH($C868,'Policy Characteristics'!$C:$C,0))),"",INDEX('Policy Characteristics'!L:L,MATCH($C868,'Policy Characteristics'!$C:$C,0)))</f>
        <v/>
      </c>
    </row>
    <row r="869" spans="1:18" s="143" customFormat="1" x14ac:dyDescent="0.25">
      <c r="A869" s="76" t="str">
        <f>IF(ISBLANK(INDEX('Policy Characteristics'!A:A,MATCH($C869,'Policy Characteristics'!$C:$C,0))),"",INDEX('Policy Characteristics'!A:A,MATCH($C869,'Policy Characteristics'!$C:$C,0)))</f>
        <v>Industry</v>
      </c>
      <c r="B869" s="200" t="str">
        <f>IF(ISBLANK(INDEX('Policy Characteristics'!B:B,MATCH($C869,'Policy Characteristics'!$C:$C,0))),"",INDEX('Policy Characteristics'!B:B,MATCH($C869,'Policy Characteristics'!$C:$C,0)))</f>
        <v>Feedstock Shifting</v>
      </c>
      <c r="C869" s="76" t="str">
        <f t="shared" si="31"/>
        <v>Fraction of Feedstock Shifted</v>
      </c>
      <c r="D869" s="88" t="s">
        <v>1300</v>
      </c>
      <c r="E869" s="88" t="s">
        <v>646</v>
      </c>
      <c r="F869" t="s">
        <v>1325</v>
      </c>
      <c r="G869" s="88" t="s">
        <v>650</v>
      </c>
      <c r="H869" s="80">
        <v>2464</v>
      </c>
      <c r="I869" s="213" t="s">
        <v>44</v>
      </c>
      <c r="J869" s="202" t="str">
        <f>IF(ISBLANK(INDEX('Policy Characteristics'!D:D,MATCH($C869,'Policy Characteristics'!$C:$C,0))),"",INDEX('Policy Characteristics'!D:D,MATCH($C869,'Policy Characteristics'!$C:$C,0)))</f>
        <v>Feedstock Shifting</v>
      </c>
      <c r="K869" s="76" t="str">
        <f>IF(ISBLANK(INDEX('Policy Characteristics'!E:E,MATCH($C869,'Policy Characteristics'!$C:$C,0))),"",INDEX('Policy Characteristics'!E:E,MATCH($C869,'Policy Characteristics'!$C:$C,0)))</f>
        <v>indst feedstock shifting</v>
      </c>
      <c r="L869" s="205">
        <f>IF(ISBLANK(INDEX('Policy Characteristics'!F:F,MATCH($C869,'Policy Characteristics'!$C:$C,0))),"",INDEX('Policy Characteristics'!F:F,MATCH($C869,'Policy Characteristics'!$C:$C,0)))</f>
        <v>0</v>
      </c>
      <c r="M869" s="205">
        <f>IF(ISBLANK(INDEX('Policy Characteristics'!G:G,MATCH($C869,'Policy Characteristics'!$C:$C,0))),"",INDEX('Policy Characteristics'!G:G,MATCH($C869,'Policy Characteristics'!$C:$C,0)))</f>
        <v>1</v>
      </c>
      <c r="N869" s="205">
        <f>IF(ISBLANK(INDEX('Policy Characteristics'!H:H,MATCH($C869,'Policy Characteristics'!$C:$C,0))),"",INDEX('Policy Characteristics'!H:H,MATCH($C869,'Policy Characteristics'!$C:$C,0)))</f>
        <v>0.01</v>
      </c>
      <c r="O869" s="76" t="str">
        <f>IF(ISBLANK(INDEX('Policy Characteristics'!I:I,MATCH($C869,'Policy Characteristics'!$C:$C,0))),"",INDEX('Policy Characteristics'!I:I,MATCH($C869,'Policy Characteristics'!$C:$C,0)))</f>
        <v>% of potential achieved</v>
      </c>
      <c r="P869" s="76" t="str">
        <f>IF(ISBLANK(INDEX('Policy Characteristics'!J:J,MATCH($C869,'Policy Characteristics'!$C:$C,0))),"",INDEX('Policy Characteristics'!J:J,MATCH($C869,'Policy Characteristics'!$C:$C,0)))</f>
        <v xml:space="preserve">**Description:** This policy shifts the use of fossil-fuel feedstocks to hydrogen. The production method for this new hydrogen demand can be shifted wiht the Fraction of Hydrogen Production Pathways Shifted lever.  // **Guidance for setting values (Chemicals):** Approximately 52 percent of natural gas consumed as a chemical feedstock globally goes to producing ammonia and methanol. These pathways can be replaced with green electrolytic hydrogen to eliminate process emissions associated with production. // **Guidance for setting values (Iron &amp; Steel):** Coal is the most significant feedstock used in the steel industry, largely for reducing iron ore in blast furnaces. A transition from the traditional steelmaking route (blast furnace-basic oxygen furnace) to alternatives (like hydrogen-based direct reduced iron with electric arc furnaces) can be represented by pairing this lever with electrification of industrial heat. </v>
      </c>
      <c r="Q869" s="76" t="str">
        <f>IF(ISBLANK(INDEX('Policy Characteristics'!K:K,MATCH($C869,'Policy Characteristics'!$C:$C,0))),"",INDEX('Policy Characteristics'!K:K,MATCH($C869,'Policy Characteristics'!$C:$C,0)))</f>
        <v/>
      </c>
      <c r="R869" s="76" t="str">
        <f>IF(ISBLANK(INDEX('Policy Characteristics'!L:L,MATCH($C869,'Policy Characteristics'!$C:$C,0))),"",INDEX('Policy Characteristics'!L:L,MATCH($C869,'Policy Characteristics'!$C:$C,0)))</f>
        <v/>
      </c>
    </row>
    <row r="870" spans="1:18" s="143" customFormat="1" x14ac:dyDescent="0.25">
      <c r="A870" s="76" t="str">
        <f>IF(ISBLANK(INDEX('Policy Characteristics'!A:A,MATCH($C870,'Policy Characteristics'!$C:$C,0))),"",INDEX('Policy Characteristics'!A:A,MATCH($C870,'Policy Characteristics'!$C:$C,0)))</f>
        <v>Industry</v>
      </c>
      <c r="B870" s="200" t="str">
        <f>IF(ISBLANK(INDEX('Policy Characteristics'!B:B,MATCH($C870,'Policy Characteristics'!$C:$C,0))),"",INDEX('Policy Characteristics'!B:B,MATCH($C870,'Policy Characteristics'!$C:$C,0)))</f>
        <v>Feedstock Shifting</v>
      </c>
      <c r="C870" s="76" t="str">
        <f t="shared" si="31"/>
        <v>Fraction of Feedstock Shifted</v>
      </c>
      <c r="D870" s="88" t="s">
        <v>1300</v>
      </c>
      <c r="E870" s="88" t="s">
        <v>647</v>
      </c>
      <c r="F870" t="s">
        <v>1325</v>
      </c>
      <c r="G870" s="88" t="s">
        <v>653</v>
      </c>
      <c r="H870" s="80">
        <v>2465</v>
      </c>
      <c r="I870" s="213" t="s">
        <v>44</v>
      </c>
      <c r="J870" s="202" t="str">
        <f>IF(ISBLANK(INDEX('Policy Characteristics'!D:D,MATCH($C870,'Policy Characteristics'!$C:$C,0))),"",INDEX('Policy Characteristics'!D:D,MATCH($C870,'Policy Characteristics'!$C:$C,0)))</f>
        <v>Feedstock Shifting</v>
      </c>
      <c r="K870" s="76" t="str">
        <f>IF(ISBLANK(INDEX('Policy Characteristics'!E:E,MATCH($C870,'Policy Characteristics'!$C:$C,0))),"",INDEX('Policy Characteristics'!E:E,MATCH($C870,'Policy Characteristics'!$C:$C,0)))</f>
        <v>indst feedstock shifting</v>
      </c>
      <c r="L870" s="205">
        <f>IF(ISBLANK(INDEX('Policy Characteristics'!F:F,MATCH($C870,'Policy Characteristics'!$C:$C,0))),"",INDEX('Policy Characteristics'!F:F,MATCH($C870,'Policy Characteristics'!$C:$C,0)))</f>
        <v>0</v>
      </c>
      <c r="M870" s="205">
        <f>IF(ISBLANK(INDEX('Policy Characteristics'!G:G,MATCH($C870,'Policy Characteristics'!$C:$C,0))),"",INDEX('Policy Characteristics'!G:G,MATCH($C870,'Policy Characteristics'!$C:$C,0)))</f>
        <v>1</v>
      </c>
      <c r="N870" s="205">
        <f>IF(ISBLANK(INDEX('Policy Characteristics'!H:H,MATCH($C870,'Policy Characteristics'!$C:$C,0))),"",INDEX('Policy Characteristics'!H:H,MATCH($C870,'Policy Characteristics'!$C:$C,0)))</f>
        <v>0.01</v>
      </c>
      <c r="O870" s="76" t="str">
        <f>IF(ISBLANK(INDEX('Policy Characteristics'!I:I,MATCH($C870,'Policy Characteristics'!$C:$C,0))),"",INDEX('Policy Characteristics'!I:I,MATCH($C870,'Policy Characteristics'!$C:$C,0)))</f>
        <v>% of potential achieved</v>
      </c>
      <c r="P870" s="76" t="str">
        <f>IF(ISBLANK(INDEX('Policy Characteristics'!J:J,MATCH($C870,'Policy Characteristics'!$C:$C,0))),"",INDEX('Policy Characteristics'!J:J,MATCH($C870,'Policy Characteristics'!$C:$C,0)))</f>
        <v xml:space="preserve">**Description:** This policy shifts the use of fossil-fuel feedstocks to hydrogen. The production method for this new hydrogen demand can be shifted wiht the Fraction of Hydrogen Production Pathways Shifted lever.  // **Guidance for setting values (Chemicals):** Approximately 52 percent of natural gas consumed as a chemical feedstock globally goes to producing ammonia and methanol. These pathways can be replaced with green electrolytic hydrogen to eliminate process emissions associated with production. // **Guidance for setting values (Iron &amp; Steel):** Coal is the most significant feedstock used in the steel industry, largely for reducing iron ore in blast furnaces. A transition from the traditional steelmaking route (blast furnace-basic oxygen furnace) to alternatives (like hydrogen-based direct reduced iron with electric arc furnaces) can be represented by pairing this lever with electrification of industrial heat. </v>
      </c>
      <c r="Q870" s="76" t="str">
        <f>IF(ISBLANK(INDEX('Policy Characteristics'!K:K,MATCH($C870,'Policy Characteristics'!$C:$C,0))),"",INDEX('Policy Characteristics'!K:K,MATCH($C870,'Policy Characteristics'!$C:$C,0)))</f>
        <v/>
      </c>
      <c r="R870" s="76" t="str">
        <f>IF(ISBLANK(INDEX('Policy Characteristics'!L:L,MATCH($C870,'Policy Characteristics'!$C:$C,0))),"",INDEX('Policy Characteristics'!L:L,MATCH($C870,'Policy Characteristics'!$C:$C,0)))</f>
        <v/>
      </c>
    </row>
    <row r="871" spans="1:18" s="143" customFormat="1" x14ac:dyDescent="0.25">
      <c r="A871" s="76" t="str">
        <f>IF(ISBLANK(INDEX('Policy Characteristics'!A:A,MATCH($C871,'Policy Characteristics'!$C:$C,0))),"",INDEX('Policy Characteristics'!A:A,MATCH($C871,'Policy Characteristics'!$C:$C,0)))</f>
        <v>Industry</v>
      </c>
      <c r="B871" s="200" t="str">
        <f>IF(ISBLANK(INDEX('Policy Characteristics'!B:B,MATCH($C871,'Policy Characteristics'!$C:$C,0))),"",INDEX('Policy Characteristics'!B:B,MATCH($C871,'Policy Characteristics'!$C:$C,0)))</f>
        <v>Feedstock Shifting</v>
      </c>
      <c r="C871" s="76" t="str">
        <f t="shared" si="31"/>
        <v>Fraction of Feedstock Shifted</v>
      </c>
      <c r="D871" s="88" t="s">
        <v>1300</v>
      </c>
      <c r="E871" s="88" t="s">
        <v>946</v>
      </c>
      <c r="F871" t="s">
        <v>1325</v>
      </c>
      <c r="G871" s="88" t="s">
        <v>949</v>
      </c>
      <c r="H871" s="80">
        <v>2466</v>
      </c>
      <c r="I871" s="213" t="s">
        <v>44</v>
      </c>
      <c r="J871" s="202" t="str">
        <f>IF(ISBLANK(INDEX('Policy Characteristics'!D:D,MATCH($C871,'Policy Characteristics'!$C:$C,0))),"",INDEX('Policy Characteristics'!D:D,MATCH($C871,'Policy Characteristics'!$C:$C,0)))</f>
        <v>Feedstock Shifting</v>
      </c>
      <c r="K871" s="76" t="str">
        <f>IF(ISBLANK(INDEX('Policy Characteristics'!E:E,MATCH($C871,'Policy Characteristics'!$C:$C,0))),"",INDEX('Policy Characteristics'!E:E,MATCH($C871,'Policy Characteristics'!$C:$C,0)))</f>
        <v>indst feedstock shifting</v>
      </c>
      <c r="L871" s="205">
        <f>IF(ISBLANK(INDEX('Policy Characteristics'!F:F,MATCH($C871,'Policy Characteristics'!$C:$C,0))),"",INDEX('Policy Characteristics'!F:F,MATCH($C871,'Policy Characteristics'!$C:$C,0)))</f>
        <v>0</v>
      </c>
      <c r="M871" s="205">
        <f>IF(ISBLANK(INDEX('Policy Characteristics'!G:G,MATCH($C871,'Policy Characteristics'!$C:$C,0))),"",INDEX('Policy Characteristics'!G:G,MATCH($C871,'Policy Characteristics'!$C:$C,0)))</f>
        <v>1</v>
      </c>
      <c r="N871" s="205">
        <f>IF(ISBLANK(INDEX('Policy Characteristics'!H:H,MATCH($C871,'Policy Characteristics'!$C:$C,0))),"",INDEX('Policy Characteristics'!H:H,MATCH($C871,'Policy Characteristics'!$C:$C,0)))</f>
        <v>0.01</v>
      </c>
      <c r="O871" s="76" t="str">
        <f>IF(ISBLANK(INDEX('Policy Characteristics'!I:I,MATCH($C871,'Policy Characteristics'!$C:$C,0))),"",INDEX('Policy Characteristics'!I:I,MATCH($C871,'Policy Characteristics'!$C:$C,0)))</f>
        <v>% of potential achieved</v>
      </c>
      <c r="P871" s="76" t="str">
        <f>IF(ISBLANK(INDEX('Policy Characteristics'!J:J,MATCH($C871,'Policy Characteristics'!$C:$C,0))),"",INDEX('Policy Characteristics'!J:J,MATCH($C871,'Policy Characteristics'!$C:$C,0)))</f>
        <v xml:space="preserve">**Description:** This policy shifts the use of fossil-fuel feedstocks to hydrogen. The production method for this new hydrogen demand can be shifted wiht the Fraction of Hydrogen Production Pathways Shifted lever.  // **Guidance for setting values (Chemicals):** Approximately 52 percent of natural gas consumed as a chemical feedstock globally goes to producing ammonia and methanol. These pathways can be replaced with green electrolytic hydrogen to eliminate process emissions associated with production. // **Guidance for setting values (Iron &amp; Steel):** Coal is the most significant feedstock used in the steel industry, largely for reducing iron ore in blast furnaces. A transition from the traditional steelmaking route (blast furnace-basic oxygen furnace) to alternatives (like hydrogen-based direct reduced iron with electric arc furnaces) can be represented by pairing this lever with electrification of industrial heat. </v>
      </c>
      <c r="Q871" s="76" t="str">
        <f>IF(ISBLANK(INDEX('Policy Characteristics'!K:K,MATCH($C871,'Policy Characteristics'!$C:$C,0))),"",INDEX('Policy Characteristics'!K:K,MATCH($C871,'Policy Characteristics'!$C:$C,0)))</f>
        <v/>
      </c>
      <c r="R871" s="76" t="str">
        <f>IF(ISBLANK(INDEX('Policy Characteristics'!L:L,MATCH($C871,'Policy Characteristics'!$C:$C,0))),"",INDEX('Policy Characteristics'!L:L,MATCH($C871,'Policy Characteristics'!$C:$C,0)))</f>
        <v/>
      </c>
    </row>
    <row r="872" spans="1:18" s="143" customFormat="1" x14ac:dyDescent="0.25">
      <c r="A872" s="76" t="str">
        <f>IF(ISBLANK(INDEX('Policy Characteristics'!A:A,MATCH($C872,'Policy Characteristics'!$C:$C,0))),"",INDEX('Policy Characteristics'!A:A,MATCH($C872,'Policy Characteristics'!$C:$C,0)))</f>
        <v>Industry</v>
      </c>
      <c r="B872" s="200" t="str">
        <f>IF(ISBLANK(INDEX('Policy Characteristics'!B:B,MATCH($C872,'Policy Characteristics'!$C:$C,0))),"",INDEX('Policy Characteristics'!B:B,MATCH($C872,'Policy Characteristics'!$C:$C,0)))</f>
        <v>Feedstock Shifting</v>
      </c>
      <c r="C872" s="76" t="str">
        <f t="shared" si="31"/>
        <v>Fraction of Feedstock Shifted</v>
      </c>
      <c r="D872" s="88" t="s">
        <v>1300</v>
      </c>
      <c r="E872" s="88" t="s">
        <v>947</v>
      </c>
      <c r="F872" t="s">
        <v>1325</v>
      </c>
      <c r="G872" s="88" t="s">
        <v>951</v>
      </c>
      <c r="H872" s="80">
        <v>2467</v>
      </c>
      <c r="I872" s="213" t="s">
        <v>44</v>
      </c>
      <c r="J872" s="202" t="str">
        <f>IF(ISBLANK(INDEX('Policy Characteristics'!D:D,MATCH($C872,'Policy Characteristics'!$C:$C,0))),"",INDEX('Policy Characteristics'!D:D,MATCH($C872,'Policy Characteristics'!$C:$C,0)))</f>
        <v>Feedstock Shifting</v>
      </c>
      <c r="K872" s="76" t="str">
        <f>IF(ISBLANK(INDEX('Policy Characteristics'!E:E,MATCH($C872,'Policy Characteristics'!$C:$C,0))),"",INDEX('Policy Characteristics'!E:E,MATCH($C872,'Policy Characteristics'!$C:$C,0)))</f>
        <v>indst feedstock shifting</v>
      </c>
      <c r="L872" s="205">
        <f>IF(ISBLANK(INDEX('Policy Characteristics'!F:F,MATCH($C872,'Policy Characteristics'!$C:$C,0))),"",INDEX('Policy Characteristics'!F:F,MATCH($C872,'Policy Characteristics'!$C:$C,0)))</f>
        <v>0</v>
      </c>
      <c r="M872" s="205">
        <f>IF(ISBLANK(INDEX('Policy Characteristics'!G:G,MATCH($C872,'Policy Characteristics'!$C:$C,0))),"",INDEX('Policy Characteristics'!G:G,MATCH($C872,'Policy Characteristics'!$C:$C,0)))</f>
        <v>1</v>
      </c>
      <c r="N872" s="205">
        <f>IF(ISBLANK(INDEX('Policy Characteristics'!H:H,MATCH($C872,'Policy Characteristics'!$C:$C,0))),"",INDEX('Policy Characteristics'!H:H,MATCH($C872,'Policy Characteristics'!$C:$C,0)))</f>
        <v>0.01</v>
      </c>
      <c r="O872" s="76" t="str">
        <f>IF(ISBLANK(INDEX('Policy Characteristics'!I:I,MATCH($C872,'Policy Characteristics'!$C:$C,0))),"",INDEX('Policy Characteristics'!I:I,MATCH($C872,'Policy Characteristics'!$C:$C,0)))</f>
        <v>% of potential achieved</v>
      </c>
      <c r="P872" s="76" t="str">
        <f>IF(ISBLANK(INDEX('Policy Characteristics'!J:J,MATCH($C872,'Policy Characteristics'!$C:$C,0))),"",INDEX('Policy Characteristics'!J:J,MATCH($C872,'Policy Characteristics'!$C:$C,0)))</f>
        <v xml:space="preserve">**Description:** This policy shifts the use of fossil-fuel feedstocks to hydrogen. The production method for this new hydrogen demand can be shifted wiht the Fraction of Hydrogen Production Pathways Shifted lever.  // **Guidance for setting values (Chemicals):** Approximately 52 percent of natural gas consumed as a chemical feedstock globally goes to producing ammonia and methanol. These pathways can be replaced with green electrolytic hydrogen to eliminate process emissions associated with production. // **Guidance for setting values (Iron &amp; Steel):** Coal is the most significant feedstock used in the steel industry, largely for reducing iron ore in blast furnaces. A transition from the traditional steelmaking route (blast furnace-basic oxygen furnace) to alternatives (like hydrogen-based direct reduced iron with electric arc furnaces) can be represented by pairing this lever with electrification of industrial heat. </v>
      </c>
      <c r="Q872" s="76" t="str">
        <f>IF(ISBLANK(INDEX('Policy Characteristics'!K:K,MATCH($C872,'Policy Characteristics'!$C:$C,0))),"",INDEX('Policy Characteristics'!K:K,MATCH($C872,'Policy Characteristics'!$C:$C,0)))</f>
        <v/>
      </c>
      <c r="R872" s="76" t="str">
        <f>IF(ISBLANK(INDEX('Policy Characteristics'!L:L,MATCH($C872,'Policy Characteristics'!$C:$C,0))),"",INDEX('Policy Characteristics'!L:L,MATCH($C872,'Policy Characteristics'!$C:$C,0)))</f>
        <v/>
      </c>
    </row>
    <row r="873" spans="1:18" s="143" customFormat="1" x14ac:dyDescent="0.25">
      <c r="A873" s="76" t="str">
        <f>IF(ISBLANK(INDEX('Policy Characteristics'!A:A,MATCH($C873,'Policy Characteristics'!$C:$C,0))),"",INDEX('Policy Characteristics'!A:A,MATCH($C873,'Policy Characteristics'!$C:$C,0)))</f>
        <v>Industry</v>
      </c>
      <c r="B873" s="200" t="str">
        <f>IF(ISBLANK(INDEX('Policy Characteristics'!B:B,MATCH($C873,'Policy Characteristics'!$C:$C,0))),"",INDEX('Policy Characteristics'!B:B,MATCH($C873,'Policy Characteristics'!$C:$C,0)))</f>
        <v>Feedstock Shifting</v>
      </c>
      <c r="C873" s="76" t="str">
        <f t="shared" si="31"/>
        <v>Fraction of Feedstock Shifted</v>
      </c>
      <c r="D873" s="88" t="s">
        <v>1300</v>
      </c>
      <c r="E873" s="88" t="s">
        <v>948</v>
      </c>
      <c r="F873" t="s">
        <v>1325</v>
      </c>
      <c r="G873" s="88" t="s">
        <v>952</v>
      </c>
      <c r="H873" s="80">
        <v>2468</v>
      </c>
      <c r="I873" s="213" t="s">
        <v>44</v>
      </c>
      <c r="J873" s="202" t="str">
        <f>IF(ISBLANK(INDEX('Policy Characteristics'!D:D,MATCH($C873,'Policy Characteristics'!$C:$C,0))),"",INDEX('Policy Characteristics'!D:D,MATCH($C873,'Policy Characteristics'!$C:$C,0)))</f>
        <v>Feedstock Shifting</v>
      </c>
      <c r="K873" s="76" t="str">
        <f>IF(ISBLANK(INDEX('Policy Characteristics'!E:E,MATCH($C873,'Policy Characteristics'!$C:$C,0))),"",INDEX('Policy Characteristics'!E:E,MATCH($C873,'Policy Characteristics'!$C:$C,0)))</f>
        <v>indst feedstock shifting</v>
      </c>
      <c r="L873" s="205">
        <f>IF(ISBLANK(INDEX('Policy Characteristics'!F:F,MATCH($C873,'Policy Characteristics'!$C:$C,0))),"",INDEX('Policy Characteristics'!F:F,MATCH($C873,'Policy Characteristics'!$C:$C,0)))</f>
        <v>0</v>
      </c>
      <c r="M873" s="205">
        <f>IF(ISBLANK(INDEX('Policy Characteristics'!G:G,MATCH($C873,'Policy Characteristics'!$C:$C,0))),"",INDEX('Policy Characteristics'!G:G,MATCH($C873,'Policy Characteristics'!$C:$C,0)))</f>
        <v>1</v>
      </c>
      <c r="N873" s="205">
        <f>IF(ISBLANK(INDEX('Policy Characteristics'!H:H,MATCH($C873,'Policy Characteristics'!$C:$C,0))),"",INDEX('Policy Characteristics'!H:H,MATCH($C873,'Policy Characteristics'!$C:$C,0)))</f>
        <v>0.01</v>
      </c>
      <c r="O873" s="76" t="str">
        <f>IF(ISBLANK(INDEX('Policy Characteristics'!I:I,MATCH($C873,'Policy Characteristics'!$C:$C,0))),"",INDEX('Policy Characteristics'!I:I,MATCH($C873,'Policy Characteristics'!$C:$C,0)))</f>
        <v>% of potential achieved</v>
      </c>
      <c r="P873" s="76" t="str">
        <f>IF(ISBLANK(INDEX('Policy Characteristics'!J:J,MATCH($C873,'Policy Characteristics'!$C:$C,0))),"",INDEX('Policy Characteristics'!J:J,MATCH($C873,'Policy Characteristics'!$C:$C,0)))</f>
        <v xml:space="preserve">**Description:** This policy shifts the use of fossil-fuel feedstocks to hydrogen. The production method for this new hydrogen demand can be shifted wiht the Fraction of Hydrogen Production Pathways Shifted lever.  // **Guidance for setting values (Chemicals):** Approximately 52 percent of natural gas consumed as a chemical feedstock globally goes to producing ammonia and methanol. These pathways can be replaced with green electrolytic hydrogen to eliminate process emissions associated with production. // **Guidance for setting values (Iron &amp; Steel):** Coal is the most significant feedstock used in the steel industry, largely for reducing iron ore in blast furnaces. A transition from the traditional steelmaking route (blast furnace-basic oxygen furnace) to alternatives (like hydrogen-based direct reduced iron with electric arc furnaces) can be represented by pairing this lever with electrification of industrial heat. </v>
      </c>
      <c r="Q873" s="76" t="str">
        <f>IF(ISBLANK(INDEX('Policy Characteristics'!K:K,MATCH($C873,'Policy Characteristics'!$C:$C,0))),"",INDEX('Policy Characteristics'!K:K,MATCH($C873,'Policy Characteristics'!$C:$C,0)))</f>
        <v/>
      </c>
      <c r="R873" s="76" t="str">
        <f>IF(ISBLANK(INDEX('Policy Characteristics'!L:L,MATCH($C873,'Policy Characteristics'!$C:$C,0))),"",INDEX('Policy Characteristics'!L:L,MATCH($C873,'Policy Characteristics'!$C:$C,0)))</f>
        <v/>
      </c>
    </row>
    <row r="874" spans="1:18" s="143" customFormat="1" x14ac:dyDescent="0.25">
      <c r="A874" s="76" t="str">
        <f>IF(ISBLANK(INDEX('Policy Characteristics'!A:A,MATCH($C874,'Policy Characteristics'!$C:$C,0))),"",INDEX('Policy Characteristics'!A:A,MATCH($C874,'Policy Characteristics'!$C:$C,0)))</f>
        <v>Industry</v>
      </c>
      <c r="B874" s="200" t="str">
        <f>IF(ISBLANK(INDEX('Policy Characteristics'!B:B,MATCH($C874,'Policy Characteristics'!$C:$C,0))),"",INDEX('Policy Characteristics'!B:B,MATCH($C874,'Policy Characteristics'!$C:$C,0)))</f>
        <v>Feedstock Shifting</v>
      </c>
      <c r="C874" s="76" t="str">
        <f t="shared" si="31"/>
        <v>Fraction of Feedstock Shifted</v>
      </c>
      <c r="D874" s="88" t="s">
        <v>1300</v>
      </c>
      <c r="E874" s="88" t="s">
        <v>945</v>
      </c>
      <c r="F874" t="s">
        <v>1325</v>
      </c>
      <c r="G874" s="88" t="s">
        <v>950</v>
      </c>
      <c r="H874" s="80">
        <v>2469</v>
      </c>
      <c r="I874" s="213" t="s">
        <v>44</v>
      </c>
      <c r="J874" s="202" t="str">
        <f>IF(ISBLANK(INDEX('Policy Characteristics'!D:D,MATCH($C874,'Policy Characteristics'!$C:$C,0))),"",INDEX('Policy Characteristics'!D:D,MATCH($C874,'Policy Characteristics'!$C:$C,0)))</f>
        <v>Feedstock Shifting</v>
      </c>
      <c r="K874" s="76" t="str">
        <f>IF(ISBLANK(INDEX('Policy Characteristics'!E:E,MATCH($C874,'Policy Characteristics'!$C:$C,0))),"",INDEX('Policy Characteristics'!E:E,MATCH($C874,'Policy Characteristics'!$C:$C,0)))</f>
        <v>indst feedstock shifting</v>
      </c>
      <c r="L874" s="205">
        <f>IF(ISBLANK(INDEX('Policy Characteristics'!F:F,MATCH($C874,'Policy Characteristics'!$C:$C,0))),"",INDEX('Policy Characteristics'!F:F,MATCH($C874,'Policy Characteristics'!$C:$C,0)))</f>
        <v>0</v>
      </c>
      <c r="M874" s="205">
        <f>IF(ISBLANK(INDEX('Policy Characteristics'!G:G,MATCH($C874,'Policy Characteristics'!$C:$C,0))),"",INDEX('Policy Characteristics'!G:G,MATCH($C874,'Policy Characteristics'!$C:$C,0)))</f>
        <v>1</v>
      </c>
      <c r="N874" s="205">
        <f>IF(ISBLANK(INDEX('Policy Characteristics'!H:H,MATCH($C874,'Policy Characteristics'!$C:$C,0))),"",INDEX('Policy Characteristics'!H:H,MATCH($C874,'Policy Characteristics'!$C:$C,0)))</f>
        <v>0.01</v>
      </c>
      <c r="O874" s="76" t="str">
        <f>IF(ISBLANK(INDEX('Policy Characteristics'!I:I,MATCH($C874,'Policy Characteristics'!$C:$C,0))),"",INDEX('Policy Characteristics'!I:I,MATCH($C874,'Policy Characteristics'!$C:$C,0)))</f>
        <v>% of potential achieved</v>
      </c>
      <c r="P874" s="76" t="str">
        <f>IF(ISBLANK(INDEX('Policy Characteristics'!J:J,MATCH($C874,'Policy Characteristics'!$C:$C,0))),"",INDEX('Policy Characteristics'!J:J,MATCH($C874,'Policy Characteristics'!$C:$C,0)))</f>
        <v xml:space="preserve">**Description:** This policy shifts the use of fossil-fuel feedstocks to hydrogen. The production method for this new hydrogen demand can be shifted wiht the Fraction of Hydrogen Production Pathways Shifted lever.  // **Guidance for setting values (Chemicals):** Approximately 52 percent of natural gas consumed as a chemical feedstock globally goes to producing ammonia and methanol. These pathways can be replaced with green electrolytic hydrogen to eliminate process emissions associated with production. // **Guidance for setting values (Iron &amp; Steel):** Coal is the most significant feedstock used in the steel industry, largely for reducing iron ore in blast furnaces. A transition from the traditional steelmaking route (blast furnace-basic oxygen furnace) to alternatives (like hydrogen-based direct reduced iron with electric arc furnaces) can be represented by pairing this lever with electrification of industrial heat. </v>
      </c>
      <c r="Q874" s="76" t="str">
        <f>IF(ISBLANK(INDEX('Policy Characteristics'!K:K,MATCH($C874,'Policy Characteristics'!$C:$C,0))),"",INDEX('Policy Characteristics'!K:K,MATCH($C874,'Policy Characteristics'!$C:$C,0)))</f>
        <v/>
      </c>
      <c r="R874" s="76" t="str">
        <f>IF(ISBLANK(INDEX('Policy Characteristics'!L:L,MATCH($C874,'Policy Characteristics'!$C:$C,0))),"",INDEX('Policy Characteristics'!L:L,MATCH($C874,'Policy Characteristics'!$C:$C,0)))</f>
        <v/>
      </c>
    </row>
    <row r="875" spans="1:18" s="143" customFormat="1" x14ac:dyDescent="0.25">
      <c r="A875" s="76" t="str">
        <f>IF(ISBLANK(INDEX('Policy Characteristics'!A:A,MATCH($C875,'Policy Characteristics'!$C:$C,0))),"",INDEX('Policy Characteristics'!A:A,MATCH($C875,'Policy Characteristics'!$C:$C,0)))</f>
        <v>Industry</v>
      </c>
      <c r="B875" s="200" t="str">
        <f>IF(ISBLANK(INDEX('Policy Characteristics'!B:B,MATCH($C875,'Policy Characteristics'!$C:$C,0))),"",INDEX('Policy Characteristics'!B:B,MATCH($C875,'Policy Characteristics'!$C:$C,0)))</f>
        <v>Feedstock Shifting</v>
      </c>
      <c r="C875" s="76" t="str">
        <f t="shared" si="31"/>
        <v>Fraction of Feedstock Shifted</v>
      </c>
      <c r="D875" s="78" t="s">
        <v>1301</v>
      </c>
      <c r="E875" s="88" t="s">
        <v>642</v>
      </c>
      <c r="F875" t="s">
        <v>999</v>
      </c>
      <c r="G875" s="88" t="s">
        <v>648</v>
      </c>
      <c r="H875" s="80">
        <v>2470</v>
      </c>
      <c r="I875" s="213" t="s">
        <v>44</v>
      </c>
      <c r="J875" s="202" t="str">
        <f>IF(ISBLANK(INDEX('Policy Characteristics'!D:D,MATCH($C875,'Policy Characteristics'!$C:$C,0))),"",INDEX('Policy Characteristics'!D:D,MATCH($C875,'Policy Characteristics'!$C:$C,0)))</f>
        <v>Feedstock Shifting</v>
      </c>
      <c r="K875" s="76" t="str">
        <f>IF(ISBLANK(INDEX('Policy Characteristics'!E:E,MATCH($C875,'Policy Characteristics'!$C:$C,0))),"",INDEX('Policy Characteristics'!E:E,MATCH($C875,'Policy Characteristics'!$C:$C,0)))</f>
        <v>indst feedstock shifting</v>
      </c>
      <c r="L875" s="205">
        <f>IF(ISBLANK(INDEX('Policy Characteristics'!F:F,MATCH($C875,'Policy Characteristics'!$C:$C,0))),"",INDEX('Policy Characteristics'!F:F,MATCH($C875,'Policy Characteristics'!$C:$C,0)))</f>
        <v>0</v>
      </c>
      <c r="M875" s="205">
        <f>IF(ISBLANK(INDEX('Policy Characteristics'!G:G,MATCH($C875,'Policy Characteristics'!$C:$C,0))),"",INDEX('Policy Characteristics'!G:G,MATCH($C875,'Policy Characteristics'!$C:$C,0)))</f>
        <v>1</v>
      </c>
      <c r="N875" s="205">
        <f>IF(ISBLANK(INDEX('Policy Characteristics'!H:H,MATCH($C875,'Policy Characteristics'!$C:$C,0))),"",INDEX('Policy Characteristics'!H:H,MATCH($C875,'Policy Characteristics'!$C:$C,0)))</f>
        <v>0.01</v>
      </c>
      <c r="O875" s="76" t="str">
        <f>IF(ISBLANK(INDEX('Policy Characteristics'!I:I,MATCH($C875,'Policy Characteristics'!$C:$C,0))),"",INDEX('Policy Characteristics'!I:I,MATCH($C875,'Policy Characteristics'!$C:$C,0)))</f>
        <v>% of potential achieved</v>
      </c>
      <c r="P875" s="76" t="str">
        <f>IF(ISBLANK(INDEX('Policy Characteristics'!J:J,MATCH($C875,'Policy Characteristics'!$C:$C,0))),"",INDEX('Policy Characteristics'!J:J,MATCH($C875,'Policy Characteristics'!$C:$C,0)))</f>
        <v xml:space="preserve">**Description:** This policy shifts the use of fossil-fuel feedstocks to hydrogen. The production method for this new hydrogen demand can be shifted wiht the Fraction of Hydrogen Production Pathways Shifted lever.  // **Guidance for setting values (Chemicals):** Approximately 52 percent of natural gas consumed as a chemical feedstock globally goes to producing ammonia and methanol. These pathways can be replaced with green electrolytic hydrogen to eliminate process emissions associated with production. // **Guidance for setting values (Iron &amp; Steel):** Coal is the most significant feedstock used in the steel industry, largely for reducing iron ore in blast furnaces. A transition from the traditional steelmaking route (blast furnace-basic oxygen furnace) to alternatives (like hydrogen-based direct reduced iron with electric arc furnaces) can be represented by pairing this lever with electrification of industrial heat. </v>
      </c>
      <c r="Q875" s="76" t="str">
        <f>IF(ISBLANK(INDEX('Policy Characteristics'!K:K,MATCH($C875,'Policy Characteristics'!$C:$C,0))),"",INDEX('Policy Characteristics'!K:K,MATCH($C875,'Policy Characteristics'!$C:$C,0)))</f>
        <v/>
      </c>
      <c r="R875" s="76" t="str">
        <f>IF(ISBLANK(INDEX('Policy Characteristics'!L:L,MATCH($C875,'Policy Characteristics'!$C:$C,0))),"",INDEX('Policy Characteristics'!L:L,MATCH($C875,'Policy Characteristics'!$C:$C,0)))</f>
        <v/>
      </c>
    </row>
    <row r="876" spans="1:18" s="143" customFormat="1" x14ac:dyDescent="0.25">
      <c r="A876" s="76" t="str">
        <f>IF(ISBLANK(INDEX('Policy Characteristics'!A:A,MATCH($C876,'Policy Characteristics'!$C:$C,0))),"",INDEX('Policy Characteristics'!A:A,MATCH($C876,'Policy Characteristics'!$C:$C,0)))</f>
        <v>Industry</v>
      </c>
      <c r="B876" s="200" t="str">
        <f>IF(ISBLANK(INDEX('Policy Characteristics'!B:B,MATCH($C876,'Policy Characteristics'!$C:$C,0))),"",INDEX('Policy Characteristics'!B:B,MATCH($C876,'Policy Characteristics'!$C:$C,0)))</f>
        <v>Feedstock Shifting</v>
      </c>
      <c r="C876" s="76" t="str">
        <f t="shared" si="31"/>
        <v>Fraction of Feedstock Shifted</v>
      </c>
      <c r="D876" s="78" t="s">
        <v>1301</v>
      </c>
      <c r="E876" s="88" t="s">
        <v>643</v>
      </c>
      <c r="F876" t="s">
        <v>999</v>
      </c>
      <c r="G876" s="88" t="s">
        <v>651</v>
      </c>
      <c r="H876" s="80">
        <v>2471</v>
      </c>
      <c r="I876" s="213" t="s">
        <v>44</v>
      </c>
      <c r="J876" s="202" t="str">
        <f>IF(ISBLANK(INDEX('Policy Characteristics'!D:D,MATCH($C876,'Policy Characteristics'!$C:$C,0))),"",INDEX('Policy Characteristics'!D:D,MATCH($C876,'Policy Characteristics'!$C:$C,0)))</f>
        <v>Feedstock Shifting</v>
      </c>
      <c r="K876" s="76" t="str">
        <f>IF(ISBLANK(INDEX('Policy Characteristics'!E:E,MATCH($C876,'Policy Characteristics'!$C:$C,0))),"",INDEX('Policy Characteristics'!E:E,MATCH($C876,'Policy Characteristics'!$C:$C,0)))</f>
        <v>indst feedstock shifting</v>
      </c>
      <c r="L876" s="205">
        <f>IF(ISBLANK(INDEX('Policy Characteristics'!F:F,MATCH($C876,'Policy Characteristics'!$C:$C,0))),"",INDEX('Policy Characteristics'!F:F,MATCH($C876,'Policy Characteristics'!$C:$C,0)))</f>
        <v>0</v>
      </c>
      <c r="M876" s="205">
        <f>IF(ISBLANK(INDEX('Policy Characteristics'!G:G,MATCH($C876,'Policy Characteristics'!$C:$C,0))),"",INDEX('Policy Characteristics'!G:G,MATCH($C876,'Policy Characteristics'!$C:$C,0)))</f>
        <v>1</v>
      </c>
      <c r="N876" s="205">
        <f>IF(ISBLANK(INDEX('Policy Characteristics'!H:H,MATCH($C876,'Policy Characteristics'!$C:$C,0))),"",INDEX('Policy Characteristics'!H:H,MATCH($C876,'Policy Characteristics'!$C:$C,0)))</f>
        <v>0.01</v>
      </c>
      <c r="O876" s="76" t="str">
        <f>IF(ISBLANK(INDEX('Policy Characteristics'!I:I,MATCH($C876,'Policy Characteristics'!$C:$C,0))),"",INDEX('Policy Characteristics'!I:I,MATCH($C876,'Policy Characteristics'!$C:$C,0)))</f>
        <v>% of potential achieved</v>
      </c>
      <c r="P876" s="76" t="str">
        <f>IF(ISBLANK(INDEX('Policy Characteristics'!J:J,MATCH($C876,'Policy Characteristics'!$C:$C,0))),"",INDEX('Policy Characteristics'!J:J,MATCH($C876,'Policy Characteristics'!$C:$C,0)))</f>
        <v xml:space="preserve">**Description:** This policy shifts the use of fossil-fuel feedstocks to hydrogen. The production method for this new hydrogen demand can be shifted wiht the Fraction of Hydrogen Production Pathways Shifted lever.  // **Guidance for setting values (Chemicals):** Approximately 52 percent of natural gas consumed as a chemical feedstock globally goes to producing ammonia and methanol. These pathways can be replaced with green electrolytic hydrogen to eliminate process emissions associated with production. // **Guidance for setting values (Iron &amp; Steel):** Coal is the most significant feedstock used in the steel industry, largely for reducing iron ore in blast furnaces. A transition from the traditional steelmaking route (blast furnace-basic oxygen furnace) to alternatives (like hydrogen-based direct reduced iron with electric arc furnaces) can be represented by pairing this lever with electrification of industrial heat. </v>
      </c>
      <c r="Q876" s="76" t="str">
        <f>IF(ISBLANK(INDEX('Policy Characteristics'!K:K,MATCH($C876,'Policy Characteristics'!$C:$C,0))),"",INDEX('Policy Characteristics'!K:K,MATCH($C876,'Policy Characteristics'!$C:$C,0)))</f>
        <v/>
      </c>
      <c r="R876" s="76" t="str">
        <f>IF(ISBLANK(INDEX('Policy Characteristics'!L:L,MATCH($C876,'Policy Characteristics'!$C:$C,0))),"",INDEX('Policy Characteristics'!L:L,MATCH($C876,'Policy Characteristics'!$C:$C,0)))</f>
        <v/>
      </c>
    </row>
    <row r="877" spans="1:18" s="143" customFormat="1" x14ac:dyDescent="0.25">
      <c r="A877" s="76" t="str">
        <f>IF(ISBLANK(INDEX('Policy Characteristics'!A:A,MATCH($C877,'Policy Characteristics'!$C:$C,0))),"",INDEX('Policy Characteristics'!A:A,MATCH($C877,'Policy Characteristics'!$C:$C,0)))</f>
        <v>Industry</v>
      </c>
      <c r="B877" s="200" t="str">
        <f>IF(ISBLANK(INDEX('Policy Characteristics'!B:B,MATCH($C877,'Policy Characteristics'!$C:$C,0))),"",INDEX('Policy Characteristics'!B:B,MATCH($C877,'Policy Characteristics'!$C:$C,0)))</f>
        <v>Feedstock Shifting</v>
      </c>
      <c r="C877" s="76" t="str">
        <f t="shared" si="31"/>
        <v>Fraction of Feedstock Shifted</v>
      </c>
      <c r="D877" s="78" t="s">
        <v>1301</v>
      </c>
      <c r="E877" s="88" t="s">
        <v>644</v>
      </c>
      <c r="F877" t="s">
        <v>999</v>
      </c>
      <c r="G877" s="88" t="s">
        <v>652</v>
      </c>
      <c r="H877" s="80">
        <v>2472</v>
      </c>
      <c r="I877" s="213" t="s">
        <v>44</v>
      </c>
      <c r="J877" s="202" t="str">
        <f>IF(ISBLANK(INDEX('Policy Characteristics'!D:D,MATCH($C877,'Policy Characteristics'!$C:$C,0))),"",INDEX('Policy Characteristics'!D:D,MATCH($C877,'Policy Characteristics'!$C:$C,0)))</f>
        <v>Feedstock Shifting</v>
      </c>
      <c r="K877" s="76" t="str">
        <f>IF(ISBLANK(INDEX('Policy Characteristics'!E:E,MATCH($C877,'Policy Characteristics'!$C:$C,0))),"",INDEX('Policy Characteristics'!E:E,MATCH($C877,'Policy Characteristics'!$C:$C,0)))</f>
        <v>indst feedstock shifting</v>
      </c>
      <c r="L877" s="205">
        <f>IF(ISBLANK(INDEX('Policy Characteristics'!F:F,MATCH($C877,'Policy Characteristics'!$C:$C,0))),"",INDEX('Policy Characteristics'!F:F,MATCH($C877,'Policy Characteristics'!$C:$C,0)))</f>
        <v>0</v>
      </c>
      <c r="M877" s="205">
        <f>IF(ISBLANK(INDEX('Policy Characteristics'!G:G,MATCH($C877,'Policy Characteristics'!$C:$C,0))),"",INDEX('Policy Characteristics'!G:G,MATCH($C877,'Policy Characteristics'!$C:$C,0)))</f>
        <v>1</v>
      </c>
      <c r="N877" s="205">
        <f>IF(ISBLANK(INDEX('Policy Characteristics'!H:H,MATCH($C877,'Policy Characteristics'!$C:$C,0))),"",INDEX('Policy Characteristics'!H:H,MATCH($C877,'Policy Characteristics'!$C:$C,0)))</f>
        <v>0.01</v>
      </c>
      <c r="O877" s="76" t="str">
        <f>IF(ISBLANK(INDEX('Policy Characteristics'!I:I,MATCH($C877,'Policy Characteristics'!$C:$C,0))),"",INDEX('Policy Characteristics'!I:I,MATCH($C877,'Policy Characteristics'!$C:$C,0)))</f>
        <v>% of potential achieved</v>
      </c>
      <c r="P877" s="76" t="str">
        <f>IF(ISBLANK(INDEX('Policy Characteristics'!J:J,MATCH($C877,'Policy Characteristics'!$C:$C,0))),"",INDEX('Policy Characteristics'!J:J,MATCH($C877,'Policy Characteristics'!$C:$C,0)))</f>
        <v xml:space="preserve">**Description:** This policy shifts the use of fossil-fuel feedstocks to hydrogen. The production method for this new hydrogen demand can be shifted wiht the Fraction of Hydrogen Production Pathways Shifted lever.  // **Guidance for setting values (Chemicals):** Approximately 52 percent of natural gas consumed as a chemical feedstock globally goes to producing ammonia and methanol. These pathways can be replaced with green electrolytic hydrogen to eliminate process emissions associated with production. // **Guidance for setting values (Iron &amp; Steel):** Coal is the most significant feedstock used in the steel industry, largely for reducing iron ore in blast furnaces. A transition from the traditional steelmaking route (blast furnace-basic oxygen furnace) to alternatives (like hydrogen-based direct reduced iron with electric arc furnaces) can be represented by pairing this lever with electrification of industrial heat. </v>
      </c>
      <c r="Q877" s="76" t="str">
        <f>IF(ISBLANK(INDEX('Policy Characteristics'!K:K,MATCH($C877,'Policy Characteristics'!$C:$C,0))),"",INDEX('Policy Characteristics'!K:K,MATCH($C877,'Policy Characteristics'!$C:$C,0)))</f>
        <v/>
      </c>
      <c r="R877" s="76" t="str">
        <f>IF(ISBLANK(INDEX('Policy Characteristics'!L:L,MATCH($C877,'Policy Characteristics'!$C:$C,0))),"",INDEX('Policy Characteristics'!L:L,MATCH($C877,'Policy Characteristics'!$C:$C,0)))</f>
        <v/>
      </c>
    </row>
    <row r="878" spans="1:18" s="143" customFormat="1" x14ac:dyDescent="0.25">
      <c r="A878" s="76" t="str">
        <f>IF(ISBLANK(INDEX('Policy Characteristics'!A:A,MATCH($C878,'Policy Characteristics'!$C:$C,0))),"",INDEX('Policy Characteristics'!A:A,MATCH($C878,'Policy Characteristics'!$C:$C,0)))</f>
        <v>Industry</v>
      </c>
      <c r="B878" s="200" t="str">
        <f>IF(ISBLANK(INDEX('Policy Characteristics'!B:B,MATCH($C878,'Policy Characteristics'!$C:$C,0))),"",INDEX('Policy Characteristics'!B:B,MATCH($C878,'Policy Characteristics'!$C:$C,0)))</f>
        <v>Feedstock Shifting</v>
      </c>
      <c r="C878" s="76" t="str">
        <f t="shared" si="31"/>
        <v>Fraction of Feedstock Shifted</v>
      </c>
      <c r="D878" s="78" t="s">
        <v>1301</v>
      </c>
      <c r="E878" s="88" t="s">
        <v>645</v>
      </c>
      <c r="F878" t="s">
        <v>999</v>
      </c>
      <c r="G878" s="88" t="s">
        <v>649</v>
      </c>
      <c r="H878" s="80">
        <v>2473</v>
      </c>
      <c r="I878" s="213" t="s">
        <v>44</v>
      </c>
      <c r="J878" s="202" t="str">
        <f>IF(ISBLANK(INDEX('Policy Characteristics'!D:D,MATCH($C878,'Policy Characteristics'!$C:$C,0))),"",INDEX('Policy Characteristics'!D:D,MATCH($C878,'Policy Characteristics'!$C:$C,0)))</f>
        <v>Feedstock Shifting</v>
      </c>
      <c r="K878" s="76" t="str">
        <f>IF(ISBLANK(INDEX('Policy Characteristics'!E:E,MATCH($C878,'Policy Characteristics'!$C:$C,0))),"",INDEX('Policy Characteristics'!E:E,MATCH($C878,'Policy Characteristics'!$C:$C,0)))</f>
        <v>indst feedstock shifting</v>
      </c>
      <c r="L878" s="205">
        <f>IF(ISBLANK(INDEX('Policy Characteristics'!F:F,MATCH($C878,'Policy Characteristics'!$C:$C,0))),"",INDEX('Policy Characteristics'!F:F,MATCH($C878,'Policy Characteristics'!$C:$C,0)))</f>
        <v>0</v>
      </c>
      <c r="M878" s="205">
        <f>IF(ISBLANK(INDEX('Policy Characteristics'!G:G,MATCH($C878,'Policy Characteristics'!$C:$C,0))),"",INDEX('Policy Characteristics'!G:G,MATCH($C878,'Policy Characteristics'!$C:$C,0)))</f>
        <v>1</v>
      </c>
      <c r="N878" s="205">
        <f>IF(ISBLANK(INDEX('Policy Characteristics'!H:H,MATCH($C878,'Policy Characteristics'!$C:$C,0))),"",INDEX('Policy Characteristics'!H:H,MATCH($C878,'Policy Characteristics'!$C:$C,0)))</f>
        <v>0.01</v>
      </c>
      <c r="O878" s="76" t="str">
        <f>IF(ISBLANK(INDEX('Policy Characteristics'!I:I,MATCH($C878,'Policy Characteristics'!$C:$C,0))),"",INDEX('Policy Characteristics'!I:I,MATCH($C878,'Policy Characteristics'!$C:$C,0)))</f>
        <v>% of potential achieved</v>
      </c>
      <c r="P878" s="76" t="str">
        <f>IF(ISBLANK(INDEX('Policy Characteristics'!J:J,MATCH($C878,'Policy Characteristics'!$C:$C,0))),"",INDEX('Policy Characteristics'!J:J,MATCH($C878,'Policy Characteristics'!$C:$C,0)))</f>
        <v xml:space="preserve">**Description:** This policy shifts the use of fossil-fuel feedstocks to hydrogen. The production method for this new hydrogen demand can be shifted wiht the Fraction of Hydrogen Production Pathways Shifted lever.  // **Guidance for setting values (Chemicals):** Approximately 52 percent of natural gas consumed as a chemical feedstock globally goes to producing ammonia and methanol. These pathways can be replaced with green electrolytic hydrogen to eliminate process emissions associated with production. // **Guidance for setting values (Iron &amp; Steel):** Coal is the most significant feedstock used in the steel industry, largely for reducing iron ore in blast furnaces. A transition from the traditional steelmaking route (blast furnace-basic oxygen furnace) to alternatives (like hydrogen-based direct reduced iron with electric arc furnaces) can be represented by pairing this lever with electrification of industrial heat. </v>
      </c>
      <c r="Q878" s="76" t="str">
        <f>IF(ISBLANK(INDEX('Policy Characteristics'!K:K,MATCH($C878,'Policy Characteristics'!$C:$C,0))),"",INDEX('Policy Characteristics'!K:K,MATCH($C878,'Policy Characteristics'!$C:$C,0)))</f>
        <v/>
      </c>
      <c r="R878" s="76" t="str">
        <f>IF(ISBLANK(INDEX('Policy Characteristics'!L:L,MATCH($C878,'Policy Characteristics'!$C:$C,0))),"",INDEX('Policy Characteristics'!L:L,MATCH($C878,'Policy Characteristics'!$C:$C,0)))</f>
        <v/>
      </c>
    </row>
    <row r="879" spans="1:18" s="143" customFormat="1" x14ac:dyDescent="0.25">
      <c r="A879" s="76" t="str">
        <f>IF(ISBLANK(INDEX('Policy Characteristics'!A:A,MATCH($C879,'Policy Characteristics'!$C:$C,0))),"",INDEX('Policy Characteristics'!A:A,MATCH($C879,'Policy Characteristics'!$C:$C,0)))</f>
        <v>Industry</v>
      </c>
      <c r="B879" s="200" t="str">
        <f>IF(ISBLANK(INDEX('Policy Characteristics'!B:B,MATCH($C879,'Policy Characteristics'!$C:$C,0))),"",INDEX('Policy Characteristics'!B:B,MATCH($C879,'Policy Characteristics'!$C:$C,0)))</f>
        <v>Feedstock Shifting</v>
      </c>
      <c r="C879" s="76" t="str">
        <f t="shared" si="31"/>
        <v>Fraction of Feedstock Shifted</v>
      </c>
      <c r="D879" s="78" t="s">
        <v>1301</v>
      </c>
      <c r="E879" s="88" t="s">
        <v>646</v>
      </c>
      <c r="F879" t="s">
        <v>999</v>
      </c>
      <c r="G879" s="88" t="s">
        <v>650</v>
      </c>
      <c r="H879" s="80">
        <v>2474</v>
      </c>
      <c r="I879" s="213" t="s">
        <v>44</v>
      </c>
      <c r="J879" s="202" t="str">
        <f>IF(ISBLANK(INDEX('Policy Characteristics'!D:D,MATCH($C879,'Policy Characteristics'!$C:$C,0))),"",INDEX('Policy Characteristics'!D:D,MATCH($C879,'Policy Characteristics'!$C:$C,0)))</f>
        <v>Feedstock Shifting</v>
      </c>
      <c r="K879" s="76" t="str">
        <f>IF(ISBLANK(INDEX('Policy Characteristics'!E:E,MATCH($C879,'Policy Characteristics'!$C:$C,0))),"",INDEX('Policy Characteristics'!E:E,MATCH($C879,'Policy Characteristics'!$C:$C,0)))</f>
        <v>indst feedstock shifting</v>
      </c>
      <c r="L879" s="205">
        <f>IF(ISBLANK(INDEX('Policy Characteristics'!F:F,MATCH($C879,'Policy Characteristics'!$C:$C,0))),"",INDEX('Policy Characteristics'!F:F,MATCH($C879,'Policy Characteristics'!$C:$C,0)))</f>
        <v>0</v>
      </c>
      <c r="M879" s="205">
        <f>IF(ISBLANK(INDEX('Policy Characteristics'!G:G,MATCH($C879,'Policy Characteristics'!$C:$C,0))),"",INDEX('Policy Characteristics'!G:G,MATCH($C879,'Policy Characteristics'!$C:$C,0)))</f>
        <v>1</v>
      </c>
      <c r="N879" s="205">
        <f>IF(ISBLANK(INDEX('Policy Characteristics'!H:H,MATCH($C879,'Policy Characteristics'!$C:$C,0))),"",INDEX('Policy Characteristics'!H:H,MATCH($C879,'Policy Characteristics'!$C:$C,0)))</f>
        <v>0.01</v>
      </c>
      <c r="O879" s="76" t="str">
        <f>IF(ISBLANK(INDEX('Policy Characteristics'!I:I,MATCH($C879,'Policy Characteristics'!$C:$C,0))),"",INDEX('Policy Characteristics'!I:I,MATCH($C879,'Policy Characteristics'!$C:$C,0)))</f>
        <v>% of potential achieved</v>
      </c>
      <c r="P879" s="76" t="str">
        <f>IF(ISBLANK(INDEX('Policy Characteristics'!J:J,MATCH($C879,'Policy Characteristics'!$C:$C,0))),"",INDEX('Policy Characteristics'!J:J,MATCH($C879,'Policy Characteristics'!$C:$C,0)))</f>
        <v xml:space="preserve">**Description:** This policy shifts the use of fossil-fuel feedstocks to hydrogen. The production method for this new hydrogen demand can be shifted wiht the Fraction of Hydrogen Production Pathways Shifted lever.  // **Guidance for setting values (Chemicals):** Approximately 52 percent of natural gas consumed as a chemical feedstock globally goes to producing ammonia and methanol. These pathways can be replaced with green electrolytic hydrogen to eliminate process emissions associated with production. // **Guidance for setting values (Iron &amp; Steel):** Coal is the most significant feedstock used in the steel industry, largely for reducing iron ore in blast furnaces. A transition from the traditional steelmaking route (blast furnace-basic oxygen furnace) to alternatives (like hydrogen-based direct reduced iron with electric arc furnaces) can be represented by pairing this lever with electrification of industrial heat. </v>
      </c>
      <c r="Q879" s="76" t="str">
        <f>IF(ISBLANK(INDEX('Policy Characteristics'!K:K,MATCH($C879,'Policy Characteristics'!$C:$C,0))),"",INDEX('Policy Characteristics'!K:K,MATCH($C879,'Policy Characteristics'!$C:$C,0)))</f>
        <v/>
      </c>
      <c r="R879" s="76" t="str">
        <f>IF(ISBLANK(INDEX('Policy Characteristics'!L:L,MATCH($C879,'Policy Characteristics'!$C:$C,0))),"",INDEX('Policy Characteristics'!L:L,MATCH($C879,'Policy Characteristics'!$C:$C,0)))</f>
        <v/>
      </c>
    </row>
    <row r="880" spans="1:18" s="143" customFormat="1" x14ac:dyDescent="0.25">
      <c r="A880" s="76" t="str">
        <f>IF(ISBLANK(INDEX('Policy Characteristics'!A:A,MATCH($C880,'Policy Characteristics'!$C:$C,0))),"",INDEX('Policy Characteristics'!A:A,MATCH($C880,'Policy Characteristics'!$C:$C,0)))</f>
        <v>Industry</v>
      </c>
      <c r="B880" s="200" t="str">
        <f>IF(ISBLANK(INDEX('Policy Characteristics'!B:B,MATCH($C880,'Policy Characteristics'!$C:$C,0))),"",INDEX('Policy Characteristics'!B:B,MATCH($C880,'Policy Characteristics'!$C:$C,0)))</f>
        <v>Feedstock Shifting</v>
      </c>
      <c r="C880" s="76" t="str">
        <f t="shared" si="31"/>
        <v>Fraction of Feedstock Shifted</v>
      </c>
      <c r="D880" s="78" t="s">
        <v>1301</v>
      </c>
      <c r="E880" s="88" t="s">
        <v>647</v>
      </c>
      <c r="F880" t="s">
        <v>999</v>
      </c>
      <c r="G880" s="88" t="s">
        <v>653</v>
      </c>
      <c r="H880" s="80">
        <v>2475</v>
      </c>
      <c r="I880" s="213" t="s">
        <v>44</v>
      </c>
      <c r="J880" s="202" t="str">
        <f>IF(ISBLANK(INDEX('Policy Characteristics'!D:D,MATCH($C880,'Policy Characteristics'!$C:$C,0))),"",INDEX('Policy Characteristics'!D:D,MATCH($C880,'Policy Characteristics'!$C:$C,0)))</f>
        <v>Feedstock Shifting</v>
      </c>
      <c r="K880" s="76" t="str">
        <f>IF(ISBLANK(INDEX('Policy Characteristics'!E:E,MATCH($C880,'Policy Characteristics'!$C:$C,0))),"",INDEX('Policy Characteristics'!E:E,MATCH($C880,'Policy Characteristics'!$C:$C,0)))</f>
        <v>indst feedstock shifting</v>
      </c>
      <c r="L880" s="205">
        <f>IF(ISBLANK(INDEX('Policy Characteristics'!F:F,MATCH($C880,'Policy Characteristics'!$C:$C,0))),"",INDEX('Policy Characteristics'!F:F,MATCH($C880,'Policy Characteristics'!$C:$C,0)))</f>
        <v>0</v>
      </c>
      <c r="M880" s="205">
        <f>IF(ISBLANK(INDEX('Policy Characteristics'!G:G,MATCH($C880,'Policy Characteristics'!$C:$C,0))),"",INDEX('Policy Characteristics'!G:G,MATCH($C880,'Policy Characteristics'!$C:$C,0)))</f>
        <v>1</v>
      </c>
      <c r="N880" s="205">
        <f>IF(ISBLANK(INDEX('Policy Characteristics'!H:H,MATCH($C880,'Policy Characteristics'!$C:$C,0))),"",INDEX('Policy Characteristics'!H:H,MATCH($C880,'Policy Characteristics'!$C:$C,0)))</f>
        <v>0.01</v>
      </c>
      <c r="O880" s="76" t="str">
        <f>IF(ISBLANK(INDEX('Policy Characteristics'!I:I,MATCH($C880,'Policy Characteristics'!$C:$C,0))),"",INDEX('Policy Characteristics'!I:I,MATCH($C880,'Policy Characteristics'!$C:$C,0)))</f>
        <v>% of potential achieved</v>
      </c>
      <c r="P880" s="76" t="str">
        <f>IF(ISBLANK(INDEX('Policy Characteristics'!J:J,MATCH($C880,'Policy Characteristics'!$C:$C,0))),"",INDEX('Policy Characteristics'!J:J,MATCH($C880,'Policy Characteristics'!$C:$C,0)))</f>
        <v xml:space="preserve">**Description:** This policy shifts the use of fossil-fuel feedstocks to hydrogen. The production method for this new hydrogen demand can be shifted wiht the Fraction of Hydrogen Production Pathways Shifted lever.  // **Guidance for setting values (Chemicals):** Approximately 52 percent of natural gas consumed as a chemical feedstock globally goes to producing ammonia and methanol. These pathways can be replaced with green electrolytic hydrogen to eliminate process emissions associated with production. // **Guidance for setting values (Iron &amp; Steel):** Coal is the most significant feedstock used in the steel industry, largely for reducing iron ore in blast furnaces. A transition from the traditional steelmaking route (blast furnace-basic oxygen furnace) to alternatives (like hydrogen-based direct reduced iron with electric arc furnaces) can be represented by pairing this lever with electrification of industrial heat. </v>
      </c>
      <c r="Q880" s="76" t="str">
        <f>IF(ISBLANK(INDEX('Policy Characteristics'!K:K,MATCH($C880,'Policy Characteristics'!$C:$C,0))),"",INDEX('Policy Characteristics'!K:K,MATCH($C880,'Policy Characteristics'!$C:$C,0)))</f>
        <v/>
      </c>
      <c r="R880" s="76" t="str">
        <f>IF(ISBLANK(INDEX('Policy Characteristics'!L:L,MATCH($C880,'Policy Characteristics'!$C:$C,0))),"",INDEX('Policy Characteristics'!L:L,MATCH($C880,'Policy Characteristics'!$C:$C,0)))</f>
        <v/>
      </c>
    </row>
    <row r="881" spans="1:18" s="143" customFormat="1" x14ac:dyDescent="0.25">
      <c r="A881" s="76" t="str">
        <f>IF(ISBLANK(INDEX('Policy Characteristics'!A:A,MATCH($C881,'Policy Characteristics'!$C:$C,0))),"",INDEX('Policy Characteristics'!A:A,MATCH($C881,'Policy Characteristics'!$C:$C,0)))</f>
        <v>Industry</v>
      </c>
      <c r="B881" s="200" t="str">
        <f>IF(ISBLANK(INDEX('Policy Characteristics'!B:B,MATCH($C881,'Policy Characteristics'!$C:$C,0))),"",INDEX('Policy Characteristics'!B:B,MATCH($C881,'Policy Characteristics'!$C:$C,0)))</f>
        <v>Feedstock Shifting</v>
      </c>
      <c r="C881" s="76" t="str">
        <f t="shared" si="31"/>
        <v>Fraction of Feedstock Shifted</v>
      </c>
      <c r="D881" s="78" t="s">
        <v>1301</v>
      </c>
      <c r="E881" s="88" t="s">
        <v>946</v>
      </c>
      <c r="F881" t="s">
        <v>999</v>
      </c>
      <c r="G881" s="88" t="s">
        <v>949</v>
      </c>
      <c r="H881" s="80">
        <v>2476</v>
      </c>
      <c r="I881" s="213" t="s">
        <v>44</v>
      </c>
      <c r="J881" s="202" t="str">
        <f>IF(ISBLANK(INDEX('Policy Characteristics'!D:D,MATCH($C881,'Policy Characteristics'!$C:$C,0))),"",INDEX('Policy Characteristics'!D:D,MATCH($C881,'Policy Characteristics'!$C:$C,0)))</f>
        <v>Feedstock Shifting</v>
      </c>
      <c r="K881" s="76" t="str">
        <f>IF(ISBLANK(INDEX('Policy Characteristics'!E:E,MATCH($C881,'Policy Characteristics'!$C:$C,0))),"",INDEX('Policy Characteristics'!E:E,MATCH($C881,'Policy Characteristics'!$C:$C,0)))</f>
        <v>indst feedstock shifting</v>
      </c>
      <c r="L881" s="205">
        <f>IF(ISBLANK(INDEX('Policy Characteristics'!F:F,MATCH($C881,'Policy Characteristics'!$C:$C,0))),"",INDEX('Policy Characteristics'!F:F,MATCH($C881,'Policy Characteristics'!$C:$C,0)))</f>
        <v>0</v>
      </c>
      <c r="M881" s="205">
        <f>IF(ISBLANK(INDEX('Policy Characteristics'!G:G,MATCH($C881,'Policy Characteristics'!$C:$C,0))),"",INDEX('Policy Characteristics'!G:G,MATCH($C881,'Policy Characteristics'!$C:$C,0)))</f>
        <v>1</v>
      </c>
      <c r="N881" s="205">
        <f>IF(ISBLANK(INDEX('Policy Characteristics'!H:H,MATCH($C881,'Policy Characteristics'!$C:$C,0))),"",INDEX('Policy Characteristics'!H:H,MATCH($C881,'Policy Characteristics'!$C:$C,0)))</f>
        <v>0.01</v>
      </c>
      <c r="O881" s="76" t="str">
        <f>IF(ISBLANK(INDEX('Policy Characteristics'!I:I,MATCH($C881,'Policy Characteristics'!$C:$C,0))),"",INDEX('Policy Characteristics'!I:I,MATCH($C881,'Policy Characteristics'!$C:$C,0)))</f>
        <v>% of potential achieved</v>
      </c>
      <c r="P881" s="76" t="str">
        <f>IF(ISBLANK(INDEX('Policy Characteristics'!J:J,MATCH($C881,'Policy Characteristics'!$C:$C,0))),"",INDEX('Policy Characteristics'!J:J,MATCH($C881,'Policy Characteristics'!$C:$C,0)))</f>
        <v xml:space="preserve">**Description:** This policy shifts the use of fossil-fuel feedstocks to hydrogen. The production method for this new hydrogen demand can be shifted wiht the Fraction of Hydrogen Production Pathways Shifted lever.  // **Guidance for setting values (Chemicals):** Approximately 52 percent of natural gas consumed as a chemical feedstock globally goes to producing ammonia and methanol. These pathways can be replaced with green electrolytic hydrogen to eliminate process emissions associated with production. // **Guidance for setting values (Iron &amp; Steel):** Coal is the most significant feedstock used in the steel industry, largely for reducing iron ore in blast furnaces. A transition from the traditional steelmaking route (blast furnace-basic oxygen furnace) to alternatives (like hydrogen-based direct reduced iron with electric arc furnaces) can be represented by pairing this lever with electrification of industrial heat. </v>
      </c>
      <c r="Q881" s="76" t="str">
        <f>IF(ISBLANK(INDEX('Policy Characteristics'!K:K,MATCH($C881,'Policy Characteristics'!$C:$C,0))),"",INDEX('Policy Characteristics'!K:K,MATCH($C881,'Policy Characteristics'!$C:$C,0)))</f>
        <v/>
      </c>
      <c r="R881" s="76" t="str">
        <f>IF(ISBLANK(INDEX('Policy Characteristics'!L:L,MATCH($C881,'Policy Characteristics'!$C:$C,0))),"",INDEX('Policy Characteristics'!L:L,MATCH($C881,'Policy Characteristics'!$C:$C,0)))</f>
        <v/>
      </c>
    </row>
    <row r="882" spans="1:18" s="143" customFormat="1" x14ac:dyDescent="0.25">
      <c r="A882" s="76" t="str">
        <f>IF(ISBLANK(INDEX('Policy Characteristics'!A:A,MATCH($C882,'Policy Characteristics'!$C:$C,0))),"",INDEX('Policy Characteristics'!A:A,MATCH($C882,'Policy Characteristics'!$C:$C,0)))</f>
        <v>Industry</v>
      </c>
      <c r="B882" s="200" t="str">
        <f>IF(ISBLANK(INDEX('Policy Characteristics'!B:B,MATCH($C882,'Policy Characteristics'!$C:$C,0))),"",INDEX('Policy Characteristics'!B:B,MATCH($C882,'Policy Characteristics'!$C:$C,0)))</f>
        <v>Feedstock Shifting</v>
      </c>
      <c r="C882" s="76" t="str">
        <f t="shared" si="31"/>
        <v>Fraction of Feedstock Shifted</v>
      </c>
      <c r="D882" s="78" t="s">
        <v>1301</v>
      </c>
      <c r="E882" s="88" t="s">
        <v>947</v>
      </c>
      <c r="F882" t="s">
        <v>999</v>
      </c>
      <c r="G882" s="88" t="s">
        <v>951</v>
      </c>
      <c r="H882" s="80">
        <v>2477</v>
      </c>
      <c r="I882" s="213" t="s">
        <v>44</v>
      </c>
      <c r="J882" s="202" t="str">
        <f>IF(ISBLANK(INDEX('Policy Characteristics'!D:D,MATCH($C882,'Policy Characteristics'!$C:$C,0))),"",INDEX('Policy Characteristics'!D:D,MATCH($C882,'Policy Characteristics'!$C:$C,0)))</f>
        <v>Feedstock Shifting</v>
      </c>
      <c r="K882" s="76" t="str">
        <f>IF(ISBLANK(INDEX('Policy Characteristics'!E:E,MATCH($C882,'Policy Characteristics'!$C:$C,0))),"",INDEX('Policy Characteristics'!E:E,MATCH($C882,'Policy Characteristics'!$C:$C,0)))</f>
        <v>indst feedstock shifting</v>
      </c>
      <c r="L882" s="205">
        <f>IF(ISBLANK(INDEX('Policy Characteristics'!F:F,MATCH($C882,'Policy Characteristics'!$C:$C,0))),"",INDEX('Policy Characteristics'!F:F,MATCH($C882,'Policy Characteristics'!$C:$C,0)))</f>
        <v>0</v>
      </c>
      <c r="M882" s="205">
        <f>IF(ISBLANK(INDEX('Policy Characteristics'!G:G,MATCH($C882,'Policy Characteristics'!$C:$C,0))),"",INDEX('Policy Characteristics'!G:G,MATCH($C882,'Policy Characteristics'!$C:$C,0)))</f>
        <v>1</v>
      </c>
      <c r="N882" s="205">
        <f>IF(ISBLANK(INDEX('Policy Characteristics'!H:H,MATCH($C882,'Policy Characteristics'!$C:$C,0))),"",INDEX('Policy Characteristics'!H:H,MATCH($C882,'Policy Characteristics'!$C:$C,0)))</f>
        <v>0.01</v>
      </c>
      <c r="O882" s="76" t="str">
        <f>IF(ISBLANK(INDEX('Policy Characteristics'!I:I,MATCH($C882,'Policy Characteristics'!$C:$C,0))),"",INDEX('Policy Characteristics'!I:I,MATCH($C882,'Policy Characteristics'!$C:$C,0)))</f>
        <v>% of potential achieved</v>
      </c>
      <c r="P882" s="76" t="str">
        <f>IF(ISBLANK(INDEX('Policy Characteristics'!J:J,MATCH($C882,'Policy Characteristics'!$C:$C,0))),"",INDEX('Policy Characteristics'!J:J,MATCH($C882,'Policy Characteristics'!$C:$C,0)))</f>
        <v xml:space="preserve">**Description:** This policy shifts the use of fossil-fuel feedstocks to hydrogen. The production method for this new hydrogen demand can be shifted wiht the Fraction of Hydrogen Production Pathways Shifted lever.  // **Guidance for setting values (Chemicals):** Approximately 52 percent of natural gas consumed as a chemical feedstock globally goes to producing ammonia and methanol. These pathways can be replaced with green electrolytic hydrogen to eliminate process emissions associated with production. // **Guidance for setting values (Iron &amp; Steel):** Coal is the most significant feedstock used in the steel industry, largely for reducing iron ore in blast furnaces. A transition from the traditional steelmaking route (blast furnace-basic oxygen furnace) to alternatives (like hydrogen-based direct reduced iron with electric arc furnaces) can be represented by pairing this lever with electrification of industrial heat. </v>
      </c>
      <c r="Q882" s="76" t="str">
        <f>IF(ISBLANK(INDEX('Policy Characteristics'!K:K,MATCH($C882,'Policy Characteristics'!$C:$C,0))),"",INDEX('Policy Characteristics'!K:K,MATCH($C882,'Policy Characteristics'!$C:$C,0)))</f>
        <v/>
      </c>
      <c r="R882" s="76" t="str">
        <f>IF(ISBLANK(INDEX('Policy Characteristics'!L:L,MATCH($C882,'Policy Characteristics'!$C:$C,0))),"",INDEX('Policy Characteristics'!L:L,MATCH($C882,'Policy Characteristics'!$C:$C,0)))</f>
        <v/>
      </c>
    </row>
    <row r="883" spans="1:18" s="143" customFormat="1" x14ac:dyDescent="0.25">
      <c r="A883" s="76" t="str">
        <f>IF(ISBLANK(INDEX('Policy Characteristics'!A:A,MATCH($C883,'Policy Characteristics'!$C:$C,0))),"",INDEX('Policy Characteristics'!A:A,MATCH($C883,'Policy Characteristics'!$C:$C,0)))</f>
        <v>Industry</v>
      </c>
      <c r="B883" s="200" t="str">
        <f>IF(ISBLANK(INDEX('Policy Characteristics'!B:B,MATCH($C883,'Policy Characteristics'!$C:$C,0))),"",INDEX('Policy Characteristics'!B:B,MATCH($C883,'Policy Characteristics'!$C:$C,0)))</f>
        <v>Feedstock Shifting</v>
      </c>
      <c r="C883" s="76" t="str">
        <f t="shared" si="31"/>
        <v>Fraction of Feedstock Shifted</v>
      </c>
      <c r="D883" s="78" t="s">
        <v>1301</v>
      </c>
      <c r="E883" s="88" t="s">
        <v>948</v>
      </c>
      <c r="F883" t="s">
        <v>999</v>
      </c>
      <c r="G883" s="88" t="s">
        <v>952</v>
      </c>
      <c r="H883" s="80">
        <v>2478</v>
      </c>
      <c r="I883" s="213" t="s">
        <v>44</v>
      </c>
      <c r="J883" s="202" t="str">
        <f>IF(ISBLANK(INDEX('Policy Characteristics'!D:D,MATCH($C883,'Policy Characteristics'!$C:$C,0))),"",INDEX('Policy Characteristics'!D:D,MATCH($C883,'Policy Characteristics'!$C:$C,0)))</f>
        <v>Feedstock Shifting</v>
      </c>
      <c r="K883" s="76" t="str">
        <f>IF(ISBLANK(INDEX('Policy Characteristics'!E:E,MATCH($C883,'Policy Characteristics'!$C:$C,0))),"",INDEX('Policy Characteristics'!E:E,MATCH($C883,'Policy Characteristics'!$C:$C,0)))</f>
        <v>indst feedstock shifting</v>
      </c>
      <c r="L883" s="205">
        <f>IF(ISBLANK(INDEX('Policy Characteristics'!F:F,MATCH($C883,'Policy Characteristics'!$C:$C,0))),"",INDEX('Policy Characteristics'!F:F,MATCH($C883,'Policy Characteristics'!$C:$C,0)))</f>
        <v>0</v>
      </c>
      <c r="M883" s="205">
        <f>IF(ISBLANK(INDEX('Policy Characteristics'!G:G,MATCH($C883,'Policy Characteristics'!$C:$C,0))),"",INDEX('Policy Characteristics'!G:G,MATCH($C883,'Policy Characteristics'!$C:$C,0)))</f>
        <v>1</v>
      </c>
      <c r="N883" s="205">
        <f>IF(ISBLANK(INDEX('Policy Characteristics'!H:H,MATCH($C883,'Policy Characteristics'!$C:$C,0))),"",INDEX('Policy Characteristics'!H:H,MATCH($C883,'Policy Characteristics'!$C:$C,0)))</f>
        <v>0.01</v>
      </c>
      <c r="O883" s="76" t="str">
        <f>IF(ISBLANK(INDEX('Policy Characteristics'!I:I,MATCH($C883,'Policy Characteristics'!$C:$C,0))),"",INDEX('Policy Characteristics'!I:I,MATCH($C883,'Policy Characteristics'!$C:$C,0)))</f>
        <v>% of potential achieved</v>
      </c>
      <c r="P883" s="76" t="str">
        <f>IF(ISBLANK(INDEX('Policy Characteristics'!J:J,MATCH($C883,'Policy Characteristics'!$C:$C,0))),"",INDEX('Policy Characteristics'!J:J,MATCH($C883,'Policy Characteristics'!$C:$C,0)))</f>
        <v xml:space="preserve">**Description:** This policy shifts the use of fossil-fuel feedstocks to hydrogen. The production method for this new hydrogen demand can be shifted wiht the Fraction of Hydrogen Production Pathways Shifted lever.  // **Guidance for setting values (Chemicals):** Approximately 52 percent of natural gas consumed as a chemical feedstock globally goes to producing ammonia and methanol. These pathways can be replaced with green electrolytic hydrogen to eliminate process emissions associated with production. // **Guidance for setting values (Iron &amp; Steel):** Coal is the most significant feedstock used in the steel industry, largely for reducing iron ore in blast furnaces. A transition from the traditional steelmaking route (blast furnace-basic oxygen furnace) to alternatives (like hydrogen-based direct reduced iron with electric arc furnaces) can be represented by pairing this lever with electrification of industrial heat. </v>
      </c>
      <c r="Q883" s="76" t="str">
        <f>IF(ISBLANK(INDEX('Policy Characteristics'!K:K,MATCH($C883,'Policy Characteristics'!$C:$C,0))),"",INDEX('Policy Characteristics'!K:K,MATCH($C883,'Policy Characteristics'!$C:$C,0)))</f>
        <v/>
      </c>
      <c r="R883" s="76" t="str">
        <f>IF(ISBLANK(INDEX('Policy Characteristics'!L:L,MATCH($C883,'Policy Characteristics'!$C:$C,0))),"",INDEX('Policy Characteristics'!L:L,MATCH($C883,'Policy Characteristics'!$C:$C,0)))</f>
        <v/>
      </c>
    </row>
    <row r="884" spans="1:18" s="143" customFormat="1" x14ac:dyDescent="0.25">
      <c r="A884" s="76" t="str">
        <f>IF(ISBLANK(INDEX('Policy Characteristics'!A:A,MATCH($C884,'Policy Characteristics'!$C:$C,0))),"",INDEX('Policy Characteristics'!A:A,MATCH($C884,'Policy Characteristics'!$C:$C,0)))</f>
        <v>Industry</v>
      </c>
      <c r="B884" s="200" t="str">
        <f>IF(ISBLANK(INDEX('Policy Characteristics'!B:B,MATCH($C884,'Policy Characteristics'!$C:$C,0))),"",INDEX('Policy Characteristics'!B:B,MATCH($C884,'Policy Characteristics'!$C:$C,0)))</f>
        <v>Feedstock Shifting</v>
      </c>
      <c r="C884" s="76" t="str">
        <f t="shared" si="31"/>
        <v>Fraction of Feedstock Shifted</v>
      </c>
      <c r="D884" s="78" t="s">
        <v>1301</v>
      </c>
      <c r="E884" s="88" t="s">
        <v>945</v>
      </c>
      <c r="F884" t="s">
        <v>999</v>
      </c>
      <c r="G884" s="88" t="s">
        <v>950</v>
      </c>
      <c r="H884" s="80">
        <v>2479</v>
      </c>
      <c r="I884" s="213" t="s">
        <v>44</v>
      </c>
      <c r="J884" s="202" t="str">
        <f>IF(ISBLANK(INDEX('Policy Characteristics'!D:D,MATCH($C884,'Policy Characteristics'!$C:$C,0))),"",INDEX('Policy Characteristics'!D:D,MATCH($C884,'Policy Characteristics'!$C:$C,0)))</f>
        <v>Feedstock Shifting</v>
      </c>
      <c r="K884" s="76" t="str">
        <f>IF(ISBLANK(INDEX('Policy Characteristics'!E:E,MATCH($C884,'Policy Characteristics'!$C:$C,0))),"",INDEX('Policy Characteristics'!E:E,MATCH($C884,'Policy Characteristics'!$C:$C,0)))</f>
        <v>indst feedstock shifting</v>
      </c>
      <c r="L884" s="205">
        <f>IF(ISBLANK(INDEX('Policy Characteristics'!F:F,MATCH($C884,'Policy Characteristics'!$C:$C,0))),"",INDEX('Policy Characteristics'!F:F,MATCH($C884,'Policy Characteristics'!$C:$C,0)))</f>
        <v>0</v>
      </c>
      <c r="M884" s="205">
        <f>IF(ISBLANK(INDEX('Policy Characteristics'!G:G,MATCH($C884,'Policy Characteristics'!$C:$C,0))),"",INDEX('Policy Characteristics'!G:G,MATCH($C884,'Policy Characteristics'!$C:$C,0)))</f>
        <v>1</v>
      </c>
      <c r="N884" s="205">
        <f>IF(ISBLANK(INDEX('Policy Characteristics'!H:H,MATCH($C884,'Policy Characteristics'!$C:$C,0))),"",INDEX('Policy Characteristics'!H:H,MATCH($C884,'Policy Characteristics'!$C:$C,0)))</f>
        <v>0.01</v>
      </c>
      <c r="O884" s="76" t="str">
        <f>IF(ISBLANK(INDEX('Policy Characteristics'!I:I,MATCH($C884,'Policy Characteristics'!$C:$C,0))),"",INDEX('Policy Characteristics'!I:I,MATCH($C884,'Policy Characteristics'!$C:$C,0)))</f>
        <v>% of potential achieved</v>
      </c>
      <c r="P884" s="76" t="str">
        <f>IF(ISBLANK(INDEX('Policy Characteristics'!J:J,MATCH($C884,'Policy Characteristics'!$C:$C,0))),"",INDEX('Policy Characteristics'!J:J,MATCH($C884,'Policy Characteristics'!$C:$C,0)))</f>
        <v xml:space="preserve">**Description:** This policy shifts the use of fossil-fuel feedstocks to hydrogen. The production method for this new hydrogen demand can be shifted wiht the Fraction of Hydrogen Production Pathways Shifted lever.  // **Guidance for setting values (Chemicals):** Approximately 52 percent of natural gas consumed as a chemical feedstock globally goes to producing ammonia and methanol. These pathways can be replaced with green electrolytic hydrogen to eliminate process emissions associated with production. // **Guidance for setting values (Iron &amp; Steel):** Coal is the most significant feedstock used in the steel industry, largely for reducing iron ore in blast furnaces. A transition from the traditional steelmaking route (blast furnace-basic oxygen furnace) to alternatives (like hydrogen-based direct reduced iron with electric arc furnaces) can be represented by pairing this lever with electrification of industrial heat. </v>
      </c>
      <c r="Q884" s="76" t="str">
        <f>IF(ISBLANK(INDEX('Policy Characteristics'!K:K,MATCH($C884,'Policy Characteristics'!$C:$C,0))),"",INDEX('Policy Characteristics'!K:K,MATCH($C884,'Policy Characteristics'!$C:$C,0)))</f>
        <v/>
      </c>
      <c r="R884" s="76" t="str">
        <f>IF(ISBLANK(INDEX('Policy Characteristics'!L:L,MATCH($C884,'Policy Characteristics'!$C:$C,0))),"",INDEX('Policy Characteristics'!L:L,MATCH($C884,'Policy Characteristics'!$C:$C,0)))</f>
        <v/>
      </c>
    </row>
    <row r="885" spans="1:18" s="143" customFormat="1" x14ac:dyDescent="0.25">
      <c r="A885" s="76" t="str">
        <f>IF(ISBLANK(INDEX('Policy Characteristics'!A:A,MATCH($C885,'Policy Characteristics'!$C:$C,0))),"",INDEX('Policy Characteristics'!A:A,MATCH($C885,'Policy Characteristics'!$C:$C,0)))</f>
        <v>Industry</v>
      </c>
      <c r="B885" s="200" t="str">
        <f>IF(ISBLANK(INDEX('Policy Characteristics'!B:B,MATCH($C885,'Policy Characteristics'!$C:$C,0))),"",INDEX('Policy Characteristics'!B:B,MATCH($C885,'Policy Characteristics'!$C:$C,0)))</f>
        <v>Feedstock Shifting</v>
      </c>
      <c r="C885" s="76" t="str">
        <f t="shared" si="31"/>
        <v>Fraction of Feedstock Shifted</v>
      </c>
      <c r="D885" s="78" t="s">
        <v>1302</v>
      </c>
      <c r="E885" s="88" t="s">
        <v>642</v>
      </c>
      <c r="F885" t="s">
        <v>1266</v>
      </c>
      <c r="G885" s="88" t="s">
        <v>648</v>
      </c>
      <c r="H885" s="80">
        <v>2480</v>
      </c>
      <c r="I885" s="213" t="s">
        <v>44</v>
      </c>
      <c r="J885" s="202" t="str">
        <f>IF(ISBLANK(INDEX('Policy Characteristics'!D:D,MATCH($C885,'Policy Characteristics'!$C:$C,0))),"",INDEX('Policy Characteristics'!D:D,MATCH($C885,'Policy Characteristics'!$C:$C,0)))</f>
        <v>Feedstock Shifting</v>
      </c>
      <c r="K885" s="76" t="str">
        <f>IF(ISBLANK(INDEX('Policy Characteristics'!E:E,MATCH($C885,'Policy Characteristics'!$C:$C,0))),"",INDEX('Policy Characteristics'!E:E,MATCH($C885,'Policy Characteristics'!$C:$C,0)))</f>
        <v>indst feedstock shifting</v>
      </c>
      <c r="L885" s="205">
        <f>IF(ISBLANK(INDEX('Policy Characteristics'!F:F,MATCH($C885,'Policy Characteristics'!$C:$C,0))),"",INDEX('Policy Characteristics'!F:F,MATCH($C885,'Policy Characteristics'!$C:$C,0)))</f>
        <v>0</v>
      </c>
      <c r="M885" s="205">
        <f>IF(ISBLANK(INDEX('Policy Characteristics'!G:G,MATCH($C885,'Policy Characteristics'!$C:$C,0))),"",INDEX('Policy Characteristics'!G:G,MATCH($C885,'Policy Characteristics'!$C:$C,0)))</f>
        <v>1</v>
      </c>
      <c r="N885" s="205">
        <f>IF(ISBLANK(INDEX('Policy Characteristics'!H:H,MATCH($C885,'Policy Characteristics'!$C:$C,0))),"",INDEX('Policy Characteristics'!H:H,MATCH($C885,'Policy Characteristics'!$C:$C,0)))</f>
        <v>0.01</v>
      </c>
      <c r="O885" s="76" t="str">
        <f>IF(ISBLANK(INDEX('Policy Characteristics'!I:I,MATCH($C885,'Policy Characteristics'!$C:$C,0))),"",INDEX('Policy Characteristics'!I:I,MATCH($C885,'Policy Characteristics'!$C:$C,0)))</f>
        <v>% of potential achieved</v>
      </c>
      <c r="P885" s="76" t="str">
        <f>IF(ISBLANK(INDEX('Policy Characteristics'!J:J,MATCH($C885,'Policy Characteristics'!$C:$C,0))),"",INDEX('Policy Characteristics'!J:J,MATCH($C885,'Policy Characteristics'!$C:$C,0)))</f>
        <v xml:space="preserve">**Description:** This policy shifts the use of fossil-fuel feedstocks to hydrogen. The production method for this new hydrogen demand can be shifted wiht the Fraction of Hydrogen Production Pathways Shifted lever.  // **Guidance for setting values (Chemicals):** Approximately 52 percent of natural gas consumed as a chemical feedstock globally goes to producing ammonia and methanol. These pathways can be replaced with green electrolytic hydrogen to eliminate process emissions associated with production. // **Guidance for setting values (Iron &amp; Steel):** Coal is the most significant feedstock used in the steel industry, largely for reducing iron ore in blast furnaces. A transition from the traditional steelmaking route (blast furnace-basic oxygen furnace) to alternatives (like hydrogen-based direct reduced iron with electric arc furnaces) can be represented by pairing this lever with electrification of industrial heat. </v>
      </c>
      <c r="Q885" s="76" t="str">
        <f>IF(ISBLANK(INDEX('Policy Characteristics'!K:K,MATCH($C885,'Policy Characteristics'!$C:$C,0))),"",INDEX('Policy Characteristics'!K:K,MATCH($C885,'Policy Characteristics'!$C:$C,0)))</f>
        <v/>
      </c>
      <c r="R885" s="76" t="str">
        <f>IF(ISBLANK(INDEX('Policy Characteristics'!L:L,MATCH($C885,'Policy Characteristics'!$C:$C,0))),"",INDEX('Policy Characteristics'!L:L,MATCH($C885,'Policy Characteristics'!$C:$C,0)))</f>
        <v/>
      </c>
    </row>
    <row r="886" spans="1:18" s="143" customFormat="1" x14ac:dyDescent="0.25">
      <c r="A886" s="76" t="str">
        <f>IF(ISBLANK(INDEX('Policy Characteristics'!A:A,MATCH($C886,'Policy Characteristics'!$C:$C,0))),"",INDEX('Policy Characteristics'!A:A,MATCH($C886,'Policy Characteristics'!$C:$C,0)))</f>
        <v>Industry</v>
      </c>
      <c r="B886" s="200" t="str">
        <f>IF(ISBLANK(INDEX('Policy Characteristics'!B:B,MATCH($C886,'Policy Characteristics'!$C:$C,0))),"",INDEX('Policy Characteristics'!B:B,MATCH($C886,'Policy Characteristics'!$C:$C,0)))</f>
        <v>Feedstock Shifting</v>
      </c>
      <c r="C886" s="76" t="str">
        <f t="shared" si="31"/>
        <v>Fraction of Feedstock Shifted</v>
      </c>
      <c r="D886" s="78" t="s">
        <v>1302</v>
      </c>
      <c r="E886" s="88" t="s">
        <v>643</v>
      </c>
      <c r="F886" t="s">
        <v>1266</v>
      </c>
      <c r="G886" s="88" t="s">
        <v>651</v>
      </c>
      <c r="H886" s="80">
        <v>2481</v>
      </c>
      <c r="I886" s="213" t="s">
        <v>44</v>
      </c>
      <c r="J886" s="202" t="str">
        <f>IF(ISBLANK(INDEX('Policy Characteristics'!D:D,MATCH($C886,'Policy Characteristics'!$C:$C,0))),"",INDEX('Policy Characteristics'!D:D,MATCH($C886,'Policy Characteristics'!$C:$C,0)))</f>
        <v>Feedstock Shifting</v>
      </c>
      <c r="K886" s="76" t="str">
        <f>IF(ISBLANK(INDEX('Policy Characteristics'!E:E,MATCH($C886,'Policy Characteristics'!$C:$C,0))),"",INDEX('Policy Characteristics'!E:E,MATCH($C886,'Policy Characteristics'!$C:$C,0)))</f>
        <v>indst feedstock shifting</v>
      </c>
      <c r="L886" s="205">
        <f>IF(ISBLANK(INDEX('Policy Characteristics'!F:F,MATCH($C886,'Policy Characteristics'!$C:$C,0))),"",INDEX('Policy Characteristics'!F:F,MATCH($C886,'Policy Characteristics'!$C:$C,0)))</f>
        <v>0</v>
      </c>
      <c r="M886" s="205">
        <f>IF(ISBLANK(INDEX('Policy Characteristics'!G:G,MATCH($C886,'Policy Characteristics'!$C:$C,0))),"",INDEX('Policy Characteristics'!G:G,MATCH($C886,'Policy Characteristics'!$C:$C,0)))</f>
        <v>1</v>
      </c>
      <c r="N886" s="205">
        <f>IF(ISBLANK(INDEX('Policy Characteristics'!H:H,MATCH($C886,'Policy Characteristics'!$C:$C,0))),"",INDEX('Policy Characteristics'!H:H,MATCH($C886,'Policy Characteristics'!$C:$C,0)))</f>
        <v>0.01</v>
      </c>
      <c r="O886" s="76" t="str">
        <f>IF(ISBLANK(INDEX('Policy Characteristics'!I:I,MATCH($C886,'Policy Characteristics'!$C:$C,0))),"",INDEX('Policy Characteristics'!I:I,MATCH($C886,'Policy Characteristics'!$C:$C,0)))</f>
        <v>% of potential achieved</v>
      </c>
      <c r="P886" s="76" t="str">
        <f>IF(ISBLANK(INDEX('Policy Characteristics'!J:J,MATCH($C886,'Policy Characteristics'!$C:$C,0))),"",INDEX('Policy Characteristics'!J:J,MATCH($C886,'Policy Characteristics'!$C:$C,0)))</f>
        <v xml:space="preserve">**Description:** This policy shifts the use of fossil-fuel feedstocks to hydrogen. The production method for this new hydrogen demand can be shifted wiht the Fraction of Hydrogen Production Pathways Shifted lever.  // **Guidance for setting values (Chemicals):** Approximately 52 percent of natural gas consumed as a chemical feedstock globally goes to producing ammonia and methanol. These pathways can be replaced with green electrolytic hydrogen to eliminate process emissions associated with production. // **Guidance for setting values (Iron &amp; Steel):** Coal is the most significant feedstock used in the steel industry, largely for reducing iron ore in blast furnaces. A transition from the traditional steelmaking route (blast furnace-basic oxygen furnace) to alternatives (like hydrogen-based direct reduced iron with electric arc furnaces) can be represented by pairing this lever with electrification of industrial heat. </v>
      </c>
      <c r="Q886" s="76" t="str">
        <f>IF(ISBLANK(INDEX('Policy Characteristics'!K:K,MATCH($C886,'Policy Characteristics'!$C:$C,0))),"",INDEX('Policy Characteristics'!K:K,MATCH($C886,'Policy Characteristics'!$C:$C,0)))</f>
        <v/>
      </c>
      <c r="R886" s="76" t="str">
        <f>IF(ISBLANK(INDEX('Policy Characteristics'!L:L,MATCH($C886,'Policy Characteristics'!$C:$C,0))),"",INDEX('Policy Characteristics'!L:L,MATCH($C886,'Policy Characteristics'!$C:$C,0)))</f>
        <v/>
      </c>
    </row>
    <row r="887" spans="1:18" s="143" customFormat="1" x14ac:dyDescent="0.25">
      <c r="A887" s="76" t="str">
        <f>IF(ISBLANK(INDEX('Policy Characteristics'!A:A,MATCH($C887,'Policy Characteristics'!$C:$C,0))),"",INDEX('Policy Characteristics'!A:A,MATCH($C887,'Policy Characteristics'!$C:$C,0)))</f>
        <v>Industry</v>
      </c>
      <c r="B887" s="200" t="str">
        <f>IF(ISBLANK(INDEX('Policy Characteristics'!B:B,MATCH($C887,'Policy Characteristics'!$C:$C,0))),"",INDEX('Policy Characteristics'!B:B,MATCH($C887,'Policy Characteristics'!$C:$C,0)))</f>
        <v>Feedstock Shifting</v>
      </c>
      <c r="C887" s="76" t="str">
        <f t="shared" si="31"/>
        <v>Fraction of Feedstock Shifted</v>
      </c>
      <c r="D887" s="78" t="s">
        <v>1302</v>
      </c>
      <c r="E887" s="88" t="s">
        <v>644</v>
      </c>
      <c r="F887" t="s">
        <v>1266</v>
      </c>
      <c r="G887" s="88" t="s">
        <v>652</v>
      </c>
      <c r="H887" s="80">
        <v>2482</v>
      </c>
      <c r="I887" s="213" t="s">
        <v>44</v>
      </c>
      <c r="J887" s="202" t="str">
        <f>IF(ISBLANK(INDEX('Policy Characteristics'!D:D,MATCH($C887,'Policy Characteristics'!$C:$C,0))),"",INDEX('Policy Characteristics'!D:D,MATCH($C887,'Policy Characteristics'!$C:$C,0)))</f>
        <v>Feedstock Shifting</v>
      </c>
      <c r="K887" s="76" t="str">
        <f>IF(ISBLANK(INDEX('Policy Characteristics'!E:E,MATCH($C887,'Policy Characteristics'!$C:$C,0))),"",INDEX('Policy Characteristics'!E:E,MATCH($C887,'Policy Characteristics'!$C:$C,0)))</f>
        <v>indst feedstock shifting</v>
      </c>
      <c r="L887" s="205">
        <f>IF(ISBLANK(INDEX('Policy Characteristics'!F:F,MATCH($C887,'Policy Characteristics'!$C:$C,0))),"",INDEX('Policy Characteristics'!F:F,MATCH($C887,'Policy Characteristics'!$C:$C,0)))</f>
        <v>0</v>
      </c>
      <c r="M887" s="205">
        <f>IF(ISBLANK(INDEX('Policy Characteristics'!G:G,MATCH($C887,'Policy Characteristics'!$C:$C,0))),"",INDEX('Policy Characteristics'!G:G,MATCH($C887,'Policy Characteristics'!$C:$C,0)))</f>
        <v>1</v>
      </c>
      <c r="N887" s="205">
        <f>IF(ISBLANK(INDEX('Policy Characteristics'!H:H,MATCH($C887,'Policy Characteristics'!$C:$C,0))),"",INDEX('Policy Characteristics'!H:H,MATCH($C887,'Policy Characteristics'!$C:$C,0)))</f>
        <v>0.01</v>
      </c>
      <c r="O887" s="76" t="str">
        <f>IF(ISBLANK(INDEX('Policy Characteristics'!I:I,MATCH($C887,'Policy Characteristics'!$C:$C,0))),"",INDEX('Policy Characteristics'!I:I,MATCH($C887,'Policy Characteristics'!$C:$C,0)))</f>
        <v>% of potential achieved</v>
      </c>
      <c r="P887" s="76" t="str">
        <f>IF(ISBLANK(INDEX('Policy Characteristics'!J:J,MATCH($C887,'Policy Characteristics'!$C:$C,0))),"",INDEX('Policy Characteristics'!J:J,MATCH($C887,'Policy Characteristics'!$C:$C,0)))</f>
        <v xml:space="preserve">**Description:** This policy shifts the use of fossil-fuel feedstocks to hydrogen. The production method for this new hydrogen demand can be shifted wiht the Fraction of Hydrogen Production Pathways Shifted lever.  // **Guidance for setting values (Chemicals):** Approximately 52 percent of natural gas consumed as a chemical feedstock globally goes to producing ammonia and methanol. These pathways can be replaced with green electrolytic hydrogen to eliminate process emissions associated with production. // **Guidance for setting values (Iron &amp; Steel):** Coal is the most significant feedstock used in the steel industry, largely for reducing iron ore in blast furnaces. A transition from the traditional steelmaking route (blast furnace-basic oxygen furnace) to alternatives (like hydrogen-based direct reduced iron with electric arc furnaces) can be represented by pairing this lever with electrification of industrial heat. </v>
      </c>
      <c r="Q887" s="76" t="str">
        <f>IF(ISBLANK(INDEX('Policy Characteristics'!K:K,MATCH($C887,'Policy Characteristics'!$C:$C,0))),"",INDEX('Policy Characteristics'!K:K,MATCH($C887,'Policy Characteristics'!$C:$C,0)))</f>
        <v/>
      </c>
      <c r="R887" s="76" t="str">
        <f>IF(ISBLANK(INDEX('Policy Characteristics'!L:L,MATCH($C887,'Policy Characteristics'!$C:$C,0))),"",INDEX('Policy Characteristics'!L:L,MATCH($C887,'Policy Characteristics'!$C:$C,0)))</f>
        <v/>
      </c>
    </row>
    <row r="888" spans="1:18" s="143" customFormat="1" x14ac:dyDescent="0.25">
      <c r="A888" s="76" t="str">
        <f>IF(ISBLANK(INDEX('Policy Characteristics'!A:A,MATCH($C888,'Policy Characteristics'!$C:$C,0))),"",INDEX('Policy Characteristics'!A:A,MATCH($C888,'Policy Characteristics'!$C:$C,0)))</f>
        <v>Industry</v>
      </c>
      <c r="B888" s="200" t="str">
        <f>IF(ISBLANK(INDEX('Policy Characteristics'!B:B,MATCH($C888,'Policy Characteristics'!$C:$C,0))),"",INDEX('Policy Characteristics'!B:B,MATCH($C888,'Policy Characteristics'!$C:$C,0)))</f>
        <v>Feedstock Shifting</v>
      </c>
      <c r="C888" s="76" t="str">
        <f t="shared" si="31"/>
        <v>Fraction of Feedstock Shifted</v>
      </c>
      <c r="D888" s="78" t="s">
        <v>1302</v>
      </c>
      <c r="E888" s="88" t="s">
        <v>645</v>
      </c>
      <c r="F888" t="s">
        <v>1266</v>
      </c>
      <c r="G888" s="88" t="s">
        <v>649</v>
      </c>
      <c r="H888" s="80">
        <v>2483</v>
      </c>
      <c r="I888" s="213" t="s">
        <v>44</v>
      </c>
      <c r="J888" s="202" t="str">
        <f>IF(ISBLANK(INDEX('Policy Characteristics'!D:D,MATCH($C888,'Policy Characteristics'!$C:$C,0))),"",INDEX('Policy Characteristics'!D:D,MATCH($C888,'Policy Characteristics'!$C:$C,0)))</f>
        <v>Feedstock Shifting</v>
      </c>
      <c r="K888" s="76" t="str">
        <f>IF(ISBLANK(INDEX('Policy Characteristics'!E:E,MATCH($C888,'Policy Characteristics'!$C:$C,0))),"",INDEX('Policy Characteristics'!E:E,MATCH($C888,'Policy Characteristics'!$C:$C,0)))</f>
        <v>indst feedstock shifting</v>
      </c>
      <c r="L888" s="205">
        <f>IF(ISBLANK(INDEX('Policy Characteristics'!F:F,MATCH($C888,'Policy Characteristics'!$C:$C,0))),"",INDEX('Policy Characteristics'!F:F,MATCH($C888,'Policy Characteristics'!$C:$C,0)))</f>
        <v>0</v>
      </c>
      <c r="M888" s="205">
        <f>IF(ISBLANK(INDEX('Policy Characteristics'!G:G,MATCH($C888,'Policy Characteristics'!$C:$C,0))),"",INDEX('Policy Characteristics'!G:G,MATCH($C888,'Policy Characteristics'!$C:$C,0)))</f>
        <v>1</v>
      </c>
      <c r="N888" s="205">
        <f>IF(ISBLANK(INDEX('Policy Characteristics'!H:H,MATCH($C888,'Policy Characteristics'!$C:$C,0))),"",INDEX('Policy Characteristics'!H:H,MATCH($C888,'Policy Characteristics'!$C:$C,0)))</f>
        <v>0.01</v>
      </c>
      <c r="O888" s="76" t="str">
        <f>IF(ISBLANK(INDEX('Policy Characteristics'!I:I,MATCH($C888,'Policy Characteristics'!$C:$C,0))),"",INDEX('Policy Characteristics'!I:I,MATCH($C888,'Policy Characteristics'!$C:$C,0)))</f>
        <v>% of potential achieved</v>
      </c>
      <c r="P888" s="76" t="str">
        <f>IF(ISBLANK(INDEX('Policy Characteristics'!J:J,MATCH($C888,'Policy Characteristics'!$C:$C,0))),"",INDEX('Policy Characteristics'!J:J,MATCH($C888,'Policy Characteristics'!$C:$C,0)))</f>
        <v xml:space="preserve">**Description:** This policy shifts the use of fossil-fuel feedstocks to hydrogen. The production method for this new hydrogen demand can be shifted wiht the Fraction of Hydrogen Production Pathways Shifted lever.  // **Guidance for setting values (Chemicals):** Approximately 52 percent of natural gas consumed as a chemical feedstock globally goes to producing ammonia and methanol. These pathways can be replaced with green electrolytic hydrogen to eliminate process emissions associated with production. // **Guidance for setting values (Iron &amp; Steel):** Coal is the most significant feedstock used in the steel industry, largely for reducing iron ore in blast furnaces. A transition from the traditional steelmaking route (blast furnace-basic oxygen furnace) to alternatives (like hydrogen-based direct reduced iron with electric arc furnaces) can be represented by pairing this lever with electrification of industrial heat. </v>
      </c>
      <c r="Q888" s="76" t="str">
        <f>IF(ISBLANK(INDEX('Policy Characteristics'!K:K,MATCH($C888,'Policy Characteristics'!$C:$C,0))),"",INDEX('Policy Characteristics'!K:K,MATCH($C888,'Policy Characteristics'!$C:$C,0)))</f>
        <v/>
      </c>
      <c r="R888" s="76" t="str">
        <f>IF(ISBLANK(INDEX('Policy Characteristics'!L:L,MATCH($C888,'Policy Characteristics'!$C:$C,0))),"",INDEX('Policy Characteristics'!L:L,MATCH($C888,'Policy Characteristics'!$C:$C,0)))</f>
        <v/>
      </c>
    </row>
    <row r="889" spans="1:18" s="143" customFormat="1" x14ac:dyDescent="0.25">
      <c r="A889" s="76" t="str">
        <f>IF(ISBLANK(INDEX('Policy Characteristics'!A:A,MATCH($C889,'Policy Characteristics'!$C:$C,0))),"",INDEX('Policy Characteristics'!A:A,MATCH($C889,'Policy Characteristics'!$C:$C,0)))</f>
        <v>Industry</v>
      </c>
      <c r="B889" s="200" t="str">
        <f>IF(ISBLANK(INDEX('Policy Characteristics'!B:B,MATCH($C889,'Policy Characteristics'!$C:$C,0))),"",INDEX('Policy Characteristics'!B:B,MATCH($C889,'Policy Characteristics'!$C:$C,0)))</f>
        <v>Feedstock Shifting</v>
      </c>
      <c r="C889" s="76" t="str">
        <f t="shared" si="31"/>
        <v>Fraction of Feedstock Shifted</v>
      </c>
      <c r="D889" s="78" t="s">
        <v>1302</v>
      </c>
      <c r="E889" s="88" t="s">
        <v>646</v>
      </c>
      <c r="F889" t="s">
        <v>1266</v>
      </c>
      <c r="G889" s="88" t="s">
        <v>650</v>
      </c>
      <c r="H889" s="80">
        <v>2484</v>
      </c>
      <c r="I889" s="213" t="s">
        <v>44</v>
      </c>
      <c r="J889" s="202" t="str">
        <f>IF(ISBLANK(INDEX('Policy Characteristics'!D:D,MATCH($C889,'Policy Characteristics'!$C:$C,0))),"",INDEX('Policy Characteristics'!D:D,MATCH($C889,'Policy Characteristics'!$C:$C,0)))</f>
        <v>Feedstock Shifting</v>
      </c>
      <c r="K889" s="76" t="str">
        <f>IF(ISBLANK(INDEX('Policy Characteristics'!E:E,MATCH($C889,'Policy Characteristics'!$C:$C,0))),"",INDEX('Policy Characteristics'!E:E,MATCH($C889,'Policy Characteristics'!$C:$C,0)))</f>
        <v>indst feedstock shifting</v>
      </c>
      <c r="L889" s="205">
        <f>IF(ISBLANK(INDEX('Policy Characteristics'!F:F,MATCH($C889,'Policy Characteristics'!$C:$C,0))),"",INDEX('Policy Characteristics'!F:F,MATCH($C889,'Policy Characteristics'!$C:$C,0)))</f>
        <v>0</v>
      </c>
      <c r="M889" s="205">
        <f>IF(ISBLANK(INDEX('Policy Characteristics'!G:G,MATCH($C889,'Policy Characteristics'!$C:$C,0))),"",INDEX('Policy Characteristics'!G:G,MATCH($C889,'Policy Characteristics'!$C:$C,0)))</f>
        <v>1</v>
      </c>
      <c r="N889" s="205">
        <f>IF(ISBLANK(INDEX('Policy Characteristics'!H:H,MATCH($C889,'Policy Characteristics'!$C:$C,0))),"",INDEX('Policy Characteristics'!H:H,MATCH($C889,'Policy Characteristics'!$C:$C,0)))</f>
        <v>0.01</v>
      </c>
      <c r="O889" s="76" t="str">
        <f>IF(ISBLANK(INDEX('Policy Characteristics'!I:I,MATCH($C889,'Policy Characteristics'!$C:$C,0))),"",INDEX('Policy Characteristics'!I:I,MATCH($C889,'Policy Characteristics'!$C:$C,0)))</f>
        <v>% of potential achieved</v>
      </c>
      <c r="P889" s="76" t="str">
        <f>IF(ISBLANK(INDEX('Policy Characteristics'!J:J,MATCH($C889,'Policy Characteristics'!$C:$C,0))),"",INDEX('Policy Characteristics'!J:J,MATCH($C889,'Policy Characteristics'!$C:$C,0)))</f>
        <v xml:space="preserve">**Description:** This policy shifts the use of fossil-fuel feedstocks to hydrogen. The production method for this new hydrogen demand can be shifted wiht the Fraction of Hydrogen Production Pathways Shifted lever.  // **Guidance for setting values (Chemicals):** Approximately 52 percent of natural gas consumed as a chemical feedstock globally goes to producing ammonia and methanol. These pathways can be replaced with green electrolytic hydrogen to eliminate process emissions associated with production. // **Guidance for setting values (Iron &amp; Steel):** Coal is the most significant feedstock used in the steel industry, largely for reducing iron ore in blast furnaces. A transition from the traditional steelmaking route (blast furnace-basic oxygen furnace) to alternatives (like hydrogen-based direct reduced iron with electric arc furnaces) can be represented by pairing this lever with electrification of industrial heat. </v>
      </c>
      <c r="Q889" s="76" t="str">
        <f>IF(ISBLANK(INDEX('Policy Characteristics'!K:K,MATCH($C889,'Policy Characteristics'!$C:$C,0))),"",INDEX('Policy Characteristics'!K:K,MATCH($C889,'Policy Characteristics'!$C:$C,0)))</f>
        <v/>
      </c>
      <c r="R889" s="76" t="str">
        <f>IF(ISBLANK(INDEX('Policy Characteristics'!L:L,MATCH($C889,'Policy Characteristics'!$C:$C,0))),"",INDEX('Policy Characteristics'!L:L,MATCH($C889,'Policy Characteristics'!$C:$C,0)))</f>
        <v/>
      </c>
    </row>
    <row r="890" spans="1:18" s="143" customFormat="1" x14ac:dyDescent="0.25">
      <c r="A890" s="76" t="str">
        <f>IF(ISBLANK(INDEX('Policy Characteristics'!A:A,MATCH($C890,'Policy Characteristics'!$C:$C,0))),"",INDEX('Policy Characteristics'!A:A,MATCH($C890,'Policy Characteristics'!$C:$C,0)))</f>
        <v>Industry</v>
      </c>
      <c r="B890" s="200" t="str">
        <f>IF(ISBLANK(INDEX('Policy Characteristics'!B:B,MATCH($C890,'Policy Characteristics'!$C:$C,0))),"",INDEX('Policy Characteristics'!B:B,MATCH($C890,'Policy Characteristics'!$C:$C,0)))</f>
        <v>Feedstock Shifting</v>
      </c>
      <c r="C890" s="76" t="str">
        <f t="shared" si="31"/>
        <v>Fraction of Feedstock Shifted</v>
      </c>
      <c r="D890" s="78" t="s">
        <v>1302</v>
      </c>
      <c r="E890" s="88" t="s">
        <v>647</v>
      </c>
      <c r="F890" t="s">
        <v>1266</v>
      </c>
      <c r="G890" s="88" t="s">
        <v>653</v>
      </c>
      <c r="H890" s="80">
        <v>2485</v>
      </c>
      <c r="I890" s="213" t="s">
        <v>44</v>
      </c>
      <c r="J890" s="202" t="str">
        <f>IF(ISBLANK(INDEX('Policy Characteristics'!D:D,MATCH($C890,'Policy Characteristics'!$C:$C,0))),"",INDEX('Policy Characteristics'!D:D,MATCH($C890,'Policy Characteristics'!$C:$C,0)))</f>
        <v>Feedstock Shifting</v>
      </c>
      <c r="K890" s="76" t="str">
        <f>IF(ISBLANK(INDEX('Policy Characteristics'!E:E,MATCH($C890,'Policy Characteristics'!$C:$C,0))),"",INDEX('Policy Characteristics'!E:E,MATCH($C890,'Policy Characteristics'!$C:$C,0)))</f>
        <v>indst feedstock shifting</v>
      </c>
      <c r="L890" s="205">
        <f>IF(ISBLANK(INDEX('Policy Characteristics'!F:F,MATCH($C890,'Policy Characteristics'!$C:$C,0))),"",INDEX('Policy Characteristics'!F:F,MATCH($C890,'Policy Characteristics'!$C:$C,0)))</f>
        <v>0</v>
      </c>
      <c r="M890" s="205">
        <f>IF(ISBLANK(INDEX('Policy Characteristics'!G:G,MATCH($C890,'Policy Characteristics'!$C:$C,0))),"",INDEX('Policy Characteristics'!G:G,MATCH($C890,'Policy Characteristics'!$C:$C,0)))</f>
        <v>1</v>
      </c>
      <c r="N890" s="205">
        <f>IF(ISBLANK(INDEX('Policy Characteristics'!H:H,MATCH($C890,'Policy Characteristics'!$C:$C,0))),"",INDEX('Policy Characteristics'!H:H,MATCH($C890,'Policy Characteristics'!$C:$C,0)))</f>
        <v>0.01</v>
      </c>
      <c r="O890" s="76" t="str">
        <f>IF(ISBLANK(INDEX('Policy Characteristics'!I:I,MATCH($C890,'Policy Characteristics'!$C:$C,0))),"",INDEX('Policy Characteristics'!I:I,MATCH($C890,'Policy Characteristics'!$C:$C,0)))</f>
        <v>% of potential achieved</v>
      </c>
      <c r="P890" s="76" t="str">
        <f>IF(ISBLANK(INDEX('Policy Characteristics'!J:J,MATCH($C890,'Policy Characteristics'!$C:$C,0))),"",INDEX('Policy Characteristics'!J:J,MATCH($C890,'Policy Characteristics'!$C:$C,0)))</f>
        <v xml:space="preserve">**Description:** This policy shifts the use of fossil-fuel feedstocks to hydrogen. The production method for this new hydrogen demand can be shifted wiht the Fraction of Hydrogen Production Pathways Shifted lever.  // **Guidance for setting values (Chemicals):** Approximately 52 percent of natural gas consumed as a chemical feedstock globally goes to producing ammonia and methanol. These pathways can be replaced with green electrolytic hydrogen to eliminate process emissions associated with production. // **Guidance for setting values (Iron &amp; Steel):** Coal is the most significant feedstock used in the steel industry, largely for reducing iron ore in blast furnaces. A transition from the traditional steelmaking route (blast furnace-basic oxygen furnace) to alternatives (like hydrogen-based direct reduced iron with electric arc furnaces) can be represented by pairing this lever with electrification of industrial heat. </v>
      </c>
      <c r="Q890" s="76" t="str">
        <f>IF(ISBLANK(INDEX('Policy Characteristics'!K:K,MATCH($C890,'Policy Characteristics'!$C:$C,0))),"",INDEX('Policy Characteristics'!K:K,MATCH($C890,'Policy Characteristics'!$C:$C,0)))</f>
        <v/>
      </c>
      <c r="R890" s="76" t="str">
        <f>IF(ISBLANK(INDEX('Policy Characteristics'!L:L,MATCH($C890,'Policy Characteristics'!$C:$C,0))),"",INDEX('Policy Characteristics'!L:L,MATCH($C890,'Policy Characteristics'!$C:$C,0)))</f>
        <v/>
      </c>
    </row>
    <row r="891" spans="1:18" s="143" customFormat="1" x14ac:dyDescent="0.25">
      <c r="A891" s="76" t="str">
        <f>IF(ISBLANK(INDEX('Policy Characteristics'!A:A,MATCH($C891,'Policy Characteristics'!$C:$C,0))),"",INDEX('Policy Characteristics'!A:A,MATCH($C891,'Policy Characteristics'!$C:$C,0)))</f>
        <v>Industry</v>
      </c>
      <c r="B891" s="200" t="str">
        <f>IF(ISBLANK(INDEX('Policy Characteristics'!B:B,MATCH($C891,'Policy Characteristics'!$C:$C,0))),"",INDEX('Policy Characteristics'!B:B,MATCH($C891,'Policy Characteristics'!$C:$C,0)))</f>
        <v>Feedstock Shifting</v>
      </c>
      <c r="C891" s="76" t="str">
        <f t="shared" si="31"/>
        <v>Fraction of Feedstock Shifted</v>
      </c>
      <c r="D891" s="78" t="s">
        <v>1302</v>
      </c>
      <c r="E891" s="88" t="s">
        <v>946</v>
      </c>
      <c r="F891" t="s">
        <v>1266</v>
      </c>
      <c r="G891" s="88" t="s">
        <v>949</v>
      </c>
      <c r="H891" s="80">
        <v>2486</v>
      </c>
      <c r="I891" s="213" t="s">
        <v>44</v>
      </c>
      <c r="J891" s="202" t="str">
        <f>IF(ISBLANK(INDEX('Policy Characteristics'!D:D,MATCH($C891,'Policy Characteristics'!$C:$C,0))),"",INDEX('Policy Characteristics'!D:D,MATCH($C891,'Policy Characteristics'!$C:$C,0)))</f>
        <v>Feedstock Shifting</v>
      </c>
      <c r="K891" s="76" t="str">
        <f>IF(ISBLANK(INDEX('Policy Characteristics'!E:E,MATCH($C891,'Policy Characteristics'!$C:$C,0))),"",INDEX('Policy Characteristics'!E:E,MATCH($C891,'Policy Characteristics'!$C:$C,0)))</f>
        <v>indst feedstock shifting</v>
      </c>
      <c r="L891" s="205">
        <f>IF(ISBLANK(INDEX('Policy Characteristics'!F:F,MATCH($C891,'Policy Characteristics'!$C:$C,0))),"",INDEX('Policy Characteristics'!F:F,MATCH($C891,'Policy Characteristics'!$C:$C,0)))</f>
        <v>0</v>
      </c>
      <c r="M891" s="205">
        <f>IF(ISBLANK(INDEX('Policy Characteristics'!G:G,MATCH($C891,'Policy Characteristics'!$C:$C,0))),"",INDEX('Policy Characteristics'!G:G,MATCH($C891,'Policy Characteristics'!$C:$C,0)))</f>
        <v>1</v>
      </c>
      <c r="N891" s="205">
        <f>IF(ISBLANK(INDEX('Policy Characteristics'!H:H,MATCH($C891,'Policy Characteristics'!$C:$C,0))),"",INDEX('Policy Characteristics'!H:H,MATCH($C891,'Policy Characteristics'!$C:$C,0)))</f>
        <v>0.01</v>
      </c>
      <c r="O891" s="76" t="str">
        <f>IF(ISBLANK(INDEX('Policy Characteristics'!I:I,MATCH($C891,'Policy Characteristics'!$C:$C,0))),"",INDEX('Policy Characteristics'!I:I,MATCH($C891,'Policy Characteristics'!$C:$C,0)))</f>
        <v>% of potential achieved</v>
      </c>
      <c r="P891" s="76" t="str">
        <f>IF(ISBLANK(INDEX('Policy Characteristics'!J:J,MATCH($C891,'Policy Characteristics'!$C:$C,0))),"",INDEX('Policy Characteristics'!J:J,MATCH($C891,'Policy Characteristics'!$C:$C,0)))</f>
        <v xml:space="preserve">**Description:** This policy shifts the use of fossil-fuel feedstocks to hydrogen. The production method for this new hydrogen demand can be shifted wiht the Fraction of Hydrogen Production Pathways Shifted lever.  // **Guidance for setting values (Chemicals):** Approximately 52 percent of natural gas consumed as a chemical feedstock globally goes to producing ammonia and methanol. These pathways can be replaced with green electrolytic hydrogen to eliminate process emissions associated with production. // **Guidance for setting values (Iron &amp; Steel):** Coal is the most significant feedstock used in the steel industry, largely for reducing iron ore in blast furnaces. A transition from the traditional steelmaking route (blast furnace-basic oxygen furnace) to alternatives (like hydrogen-based direct reduced iron with electric arc furnaces) can be represented by pairing this lever with electrification of industrial heat. </v>
      </c>
      <c r="Q891" s="76" t="str">
        <f>IF(ISBLANK(INDEX('Policy Characteristics'!K:K,MATCH($C891,'Policy Characteristics'!$C:$C,0))),"",INDEX('Policy Characteristics'!K:K,MATCH($C891,'Policy Characteristics'!$C:$C,0)))</f>
        <v/>
      </c>
      <c r="R891" s="76" t="str">
        <f>IF(ISBLANK(INDEX('Policy Characteristics'!L:L,MATCH($C891,'Policy Characteristics'!$C:$C,0))),"",INDEX('Policy Characteristics'!L:L,MATCH($C891,'Policy Characteristics'!$C:$C,0)))</f>
        <v/>
      </c>
    </row>
    <row r="892" spans="1:18" s="143" customFormat="1" x14ac:dyDescent="0.25">
      <c r="A892" s="76" t="str">
        <f>IF(ISBLANK(INDEX('Policy Characteristics'!A:A,MATCH($C892,'Policy Characteristics'!$C:$C,0))),"",INDEX('Policy Characteristics'!A:A,MATCH($C892,'Policy Characteristics'!$C:$C,0)))</f>
        <v>Industry</v>
      </c>
      <c r="B892" s="200" t="str">
        <f>IF(ISBLANK(INDEX('Policy Characteristics'!B:B,MATCH($C892,'Policy Characteristics'!$C:$C,0))),"",INDEX('Policy Characteristics'!B:B,MATCH($C892,'Policy Characteristics'!$C:$C,0)))</f>
        <v>Feedstock Shifting</v>
      </c>
      <c r="C892" s="76" t="str">
        <f t="shared" si="31"/>
        <v>Fraction of Feedstock Shifted</v>
      </c>
      <c r="D892" s="78" t="s">
        <v>1302</v>
      </c>
      <c r="E892" s="88" t="s">
        <v>947</v>
      </c>
      <c r="F892" t="s">
        <v>1266</v>
      </c>
      <c r="G892" s="88" t="s">
        <v>951</v>
      </c>
      <c r="H892" s="80">
        <v>2487</v>
      </c>
      <c r="I892" s="213" t="s">
        <v>44</v>
      </c>
      <c r="J892" s="202" t="str">
        <f>IF(ISBLANK(INDEX('Policy Characteristics'!D:D,MATCH($C892,'Policy Characteristics'!$C:$C,0))),"",INDEX('Policy Characteristics'!D:D,MATCH($C892,'Policy Characteristics'!$C:$C,0)))</f>
        <v>Feedstock Shifting</v>
      </c>
      <c r="K892" s="76" t="str">
        <f>IF(ISBLANK(INDEX('Policy Characteristics'!E:E,MATCH($C892,'Policy Characteristics'!$C:$C,0))),"",INDEX('Policy Characteristics'!E:E,MATCH($C892,'Policy Characteristics'!$C:$C,0)))</f>
        <v>indst feedstock shifting</v>
      </c>
      <c r="L892" s="205">
        <f>IF(ISBLANK(INDEX('Policy Characteristics'!F:F,MATCH($C892,'Policy Characteristics'!$C:$C,0))),"",INDEX('Policy Characteristics'!F:F,MATCH($C892,'Policy Characteristics'!$C:$C,0)))</f>
        <v>0</v>
      </c>
      <c r="M892" s="205">
        <f>IF(ISBLANK(INDEX('Policy Characteristics'!G:G,MATCH($C892,'Policy Characteristics'!$C:$C,0))),"",INDEX('Policy Characteristics'!G:G,MATCH($C892,'Policy Characteristics'!$C:$C,0)))</f>
        <v>1</v>
      </c>
      <c r="N892" s="205">
        <f>IF(ISBLANK(INDEX('Policy Characteristics'!H:H,MATCH($C892,'Policy Characteristics'!$C:$C,0))),"",INDEX('Policy Characteristics'!H:H,MATCH($C892,'Policy Characteristics'!$C:$C,0)))</f>
        <v>0.01</v>
      </c>
      <c r="O892" s="76" t="str">
        <f>IF(ISBLANK(INDEX('Policy Characteristics'!I:I,MATCH($C892,'Policy Characteristics'!$C:$C,0))),"",INDEX('Policy Characteristics'!I:I,MATCH($C892,'Policy Characteristics'!$C:$C,0)))</f>
        <v>% of potential achieved</v>
      </c>
      <c r="P892" s="76" t="str">
        <f>IF(ISBLANK(INDEX('Policy Characteristics'!J:J,MATCH($C892,'Policy Characteristics'!$C:$C,0))),"",INDEX('Policy Characteristics'!J:J,MATCH($C892,'Policy Characteristics'!$C:$C,0)))</f>
        <v xml:space="preserve">**Description:** This policy shifts the use of fossil-fuel feedstocks to hydrogen. The production method for this new hydrogen demand can be shifted wiht the Fraction of Hydrogen Production Pathways Shifted lever.  // **Guidance for setting values (Chemicals):** Approximately 52 percent of natural gas consumed as a chemical feedstock globally goes to producing ammonia and methanol. These pathways can be replaced with green electrolytic hydrogen to eliminate process emissions associated with production. // **Guidance for setting values (Iron &amp; Steel):** Coal is the most significant feedstock used in the steel industry, largely for reducing iron ore in blast furnaces. A transition from the traditional steelmaking route (blast furnace-basic oxygen furnace) to alternatives (like hydrogen-based direct reduced iron with electric arc furnaces) can be represented by pairing this lever with electrification of industrial heat. </v>
      </c>
      <c r="Q892" s="76" t="str">
        <f>IF(ISBLANK(INDEX('Policy Characteristics'!K:K,MATCH($C892,'Policy Characteristics'!$C:$C,0))),"",INDEX('Policy Characteristics'!K:K,MATCH($C892,'Policy Characteristics'!$C:$C,0)))</f>
        <v/>
      </c>
      <c r="R892" s="76" t="str">
        <f>IF(ISBLANK(INDEX('Policy Characteristics'!L:L,MATCH($C892,'Policy Characteristics'!$C:$C,0))),"",INDEX('Policy Characteristics'!L:L,MATCH($C892,'Policy Characteristics'!$C:$C,0)))</f>
        <v/>
      </c>
    </row>
    <row r="893" spans="1:18" s="143" customFormat="1" x14ac:dyDescent="0.25">
      <c r="A893" s="76" t="str">
        <f>IF(ISBLANK(INDEX('Policy Characteristics'!A:A,MATCH($C893,'Policy Characteristics'!$C:$C,0))),"",INDEX('Policy Characteristics'!A:A,MATCH($C893,'Policy Characteristics'!$C:$C,0)))</f>
        <v>Industry</v>
      </c>
      <c r="B893" s="200" t="str">
        <f>IF(ISBLANK(INDEX('Policy Characteristics'!B:B,MATCH($C893,'Policy Characteristics'!$C:$C,0))),"",INDEX('Policy Characteristics'!B:B,MATCH($C893,'Policy Characteristics'!$C:$C,0)))</f>
        <v>Feedstock Shifting</v>
      </c>
      <c r="C893" s="76" t="str">
        <f t="shared" si="31"/>
        <v>Fraction of Feedstock Shifted</v>
      </c>
      <c r="D893" s="78" t="s">
        <v>1302</v>
      </c>
      <c r="E893" s="88" t="s">
        <v>948</v>
      </c>
      <c r="F893" t="s">
        <v>1266</v>
      </c>
      <c r="G893" s="88" t="s">
        <v>952</v>
      </c>
      <c r="H893" s="80">
        <v>2488</v>
      </c>
      <c r="I893" s="213" t="s">
        <v>44</v>
      </c>
      <c r="J893" s="202" t="str">
        <f>IF(ISBLANK(INDEX('Policy Characteristics'!D:D,MATCH($C893,'Policy Characteristics'!$C:$C,0))),"",INDEX('Policy Characteristics'!D:D,MATCH($C893,'Policy Characteristics'!$C:$C,0)))</f>
        <v>Feedstock Shifting</v>
      </c>
      <c r="K893" s="76" t="str">
        <f>IF(ISBLANK(INDEX('Policy Characteristics'!E:E,MATCH($C893,'Policy Characteristics'!$C:$C,0))),"",INDEX('Policy Characteristics'!E:E,MATCH($C893,'Policy Characteristics'!$C:$C,0)))</f>
        <v>indst feedstock shifting</v>
      </c>
      <c r="L893" s="205">
        <f>IF(ISBLANK(INDEX('Policy Characteristics'!F:F,MATCH($C893,'Policy Characteristics'!$C:$C,0))),"",INDEX('Policy Characteristics'!F:F,MATCH($C893,'Policy Characteristics'!$C:$C,0)))</f>
        <v>0</v>
      </c>
      <c r="M893" s="205">
        <f>IF(ISBLANK(INDEX('Policy Characteristics'!G:G,MATCH($C893,'Policy Characteristics'!$C:$C,0))),"",INDEX('Policy Characteristics'!G:G,MATCH($C893,'Policy Characteristics'!$C:$C,0)))</f>
        <v>1</v>
      </c>
      <c r="N893" s="205">
        <f>IF(ISBLANK(INDEX('Policy Characteristics'!H:H,MATCH($C893,'Policy Characteristics'!$C:$C,0))),"",INDEX('Policy Characteristics'!H:H,MATCH($C893,'Policy Characteristics'!$C:$C,0)))</f>
        <v>0.01</v>
      </c>
      <c r="O893" s="76" t="str">
        <f>IF(ISBLANK(INDEX('Policy Characteristics'!I:I,MATCH($C893,'Policy Characteristics'!$C:$C,0))),"",INDEX('Policy Characteristics'!I:I,MATCH($C893,'Policy Characteristics'!$C:$C,0)))</f>
        <v>% of potential achieved</v>
      </c>
      <c r="P893" s="76" t="str">
        <f>IF(ISBLANK(INDEX('Policy Characteristics'!J:J,MATCH($C893,'Policy Characteristics'!$C:$C,0))),"",INDEX('Policy Characteristics'!J:J,MATCH($C893,'Policy Characteristics'!$C:$C,0)))</f>
        <v xml:space="preserve">**Description:** This policy shifts the use of fossil-fuel feedstocks to hydrogen. The production method for this new hydrogen demand can be shifted wiht the Fraction of Hydrogen Production Pathways Shifted lever.  // **Guidance for setting values (Chemicals):** Approximately 52 percent of natural gas consumed as a chemical feedstock globally goes to producing ammonia and methanol. These pathways can be replaced with green electrolytic hydrogen to eliminate process emissions associated with production. // **Guidance for setting values (Iron &amp; Steel):** Coal is the most significant feedstock used in the steel industry, largely for reducing iron ore in blast furnaces. A transition from the traditional steelmaking route (blast furnace-basic oxygen furnace) to alternatives (like hydrogen-based direct reduced iron with electric arc furnaces) can be represented by pairing this lever with electrification of industrial heat. </v>
      </c>
      <c r="Q893" s="76" t="str">
        <f>IF(ISBLANK(INDEX('Policy Characteristics'!K:K,MATCH($C893,'Policy Characteristics'!$C:$C,0))),"",INDEX('Policy Characteristics'!K:K,MATCH($C893,'Policy Characteristics'!$C:$C,0)))</f>
        <v/>
      </c>
      <c r="R893" s="76" t="str">
        <f>IF(ISBLANK(INDEX('Policy Characteristics'!L:L,MATCH($C893,'Policy Characteristics'!$C:$C,0))),"",INDEX('Policy Characteristics'!L:L,MATCH($C893,'Policy Characteristics'!$C:$C,0)))</f>
        <v/>
      </c>
    </row>
    <row r="894" spans="1:18" s="143" customFormat="1" x14ac:dyDescent="0.25">
      <c r="A894" s="76" t="str">
        <f>IF(ISBLANK(INDEX('Policy Characteristics'!A:A,MATCH($C894,'Policy Characteristics'!$C:$C,0))),"",INDEX('Policy Characteristics'!A:A,MATCH($C894,'Policy Characteristics'!$C:$C,0)))</f>
        <v>Industry</v>
      </c>
      <c r="B894" s="200" t="str">
        <f>IF(ISBLANK(INDEX('Policy Characteristics'!B:B,MATCH($C894,'Policy Characteristics'!$C:$C,0))),"",INDEX('Policy Characteristics'!B:B,MATCH($C894,'Policy Characteristics'!$C:$C,0)))</f>
        <v>Feedstock Shifting</v>
      </c>
      <c r="C894" s="76" t="str">
        <f t="shared" si="31"/>
        <v>Fraction of Feedstock Shifted</v>
      </c>
      <c r="D894" s="78" t="s">
        <v>1302</v>
      </c>
      <c r="E894" s="88" t="s">
        <v>945</v>
      </c>
      <c r="F894" t="s">
        <v>1266</v>
      </c>
      <c r="G894" s="88" t="s">
        <v>950</v>
      </c>
      <c r="H894" s="80">
        <v>2489</v>
      </c>
      <c r="I894" s="213" t="s">
        <v>44</v>
      </c>
      <c r="J894" s="202" t="str">
        <f>IF(ISBLANK(INDEX('Policy Characteristics'!D:D,MATCH($C894,'Policy Characteristics'!$C:$C,0))),"",INDEX('Policy Characteristics'!D:D,MATCH($C894,'Policy Characteristics'!$C:$C,0)))</f>
        <v>Feedstock Shifting</v>
      </c>
      <c r="K894" s="76" t="str">
        <f>IF(ISBLANK(INDEX('Policy Characteristics'!E:E,MATCH($C894,'Policy Characteristics'!$C:$C,0))),"",INDEX('Policy Characteristics'!E:E,MATCH($C894,'Policy Characteristics'!$C:$C,0)))</f>
        <v>indst feedstock shifting</v>
      </c>
      <c r="L894" s="205">
        <f>IF(ISBLANK(INDEX('Policy Characteristics'!F:F,MATCH($C894,'Policy Characteristics'!$C:$C,0))),"",INDEX('Policy Characteristics'!F:F,MATCH($C894,'Policy Characteristics'!$C:$C,0)))</f>
        <v>0</v>
      </c>
      <c r="M894" s="205">
        <f>IF(ISBLANK(INDEX('Policy Characteristics'!G:G,MATCH($C894,'Policy Characteristics'!$C:$C,0))),"",INDEX('Policy Characteristics'!G:G,MATCH($C894,'Policy Characteristics'!$C:$C,0)))</f>
        <v>1</v>
      </c>
      <c r="N894" s="205">
        <f>IF(ISBLANK(INDEX('Policy Characteristics'!H:H,MATCH($C894,'Policy Characteristics'!$C:$C,0))),"",INDEX('Policy Characteristics'!H:H,MATCH($C894,'Policy Characteristics'!$C:$C,0)))</f>
        <v>0.01</v>
      </c>
      <c r="O894" s="76" t="str">
        <f>IF(ISBLANK(INDEX('Policy Characteristics'!I:I,MATCH($C894,'Policy Characteristics'!$C:$C,0))),"",INDEX('Policy Characteristics'!I:I,MATCH($C894,'Policy Characteristics'!$C:$C,0)))</f>
        <v>% of potential achieved</v>
      </c>
      <c r="P894" s="76" t="str">
        <f>IF(ISBLANK(INDEX('Policy Characteristics'!J:J,MATCH($C894,'Policy Characteristics'!$C:$C,0))),"",INDEX('Policy Characteristics'!J:J,MATCH($C894,'Policy Characteristics'!$C:$C,0)))</f>
        <v xml:space="preserve">**Description:** This policy shifts the use of fossil-fuel feedstocks to hydrogen. The production method for this new hydrogen demand can be shifted wiht the Fraction of Hydrogen Production Pathways Shifted lever.  // **Guidance for setting values (Chemicals):** Approximately 52 percent of natural gas consumed as a chemical feedstock globally goes to producing ammonia and methanol. These pathways can be replaced with green electrolytic hydrogen to eliminate process emissions associated with production. // **Guidance for setting values (Iron &amp; Steel):** Coal is the most significant feedstock used in the steel industry, largely for reducing iron ore in blast furnaces. A transition from the traditional steelmaking route (blast furnace-basic oxygen furnace) to alternatives (like hydrogen-based direct reduced iron with electric arc furnaces) can be represented by pairing this lever with electrification of industrial heat. </v>
      </c>
      <c r="Q894" s="76" t="str">
        <f>IF(ISBLANK(INDEX('Policy Characteristics'!K:K,MATCH($C894,'Policy Characteristics'!$C:$C,0))),"",INDEX('Policy Characteristics'!K:K,MATCH($C894,'Policy Characteristics'!$C:$C,0)))</f>
        <v/>
      </c>
      <c r="R894" s="76" t="str">
        <f>IF(ISBLANK(INDEX('Policy Characteristics'!L:L,MATCH($C894,'Policy Characteristics'!$C:$C,0))),"",INDEX('Policy Characteristics'!L:L,MATCH($C894,'Policy Characteristics'!$C:$C,0)))</f>
        <v/>
      </c>
    </row>
    <row r="895" spans="1:18" s="143" customFormat="1" x14ac:dyDescent="0.25">
      <c r="A895" s="76" t="str">
        <f>IF(ISBLANK(INDEX('Policy Characteristics'!A:A,MATCH($C895,'Policy Characteristics'!$C:$C,0))),"",INDEX('Policy Characteristics'!A:A,MATCH($C895,'Policy Characteristics'!$C:$C,0)))</f>
        <v>Industry</v>
      </c>
      <c r="B895" s="200" t="str">
        <f>IF(ISBLANK(INDEX('Policy Characteristics'!B:B,MATCH($C895,'Policy Characteristics'!$C:$C,0))),"",INDEX('Policy Characteristics'!B:B,MATCH($C895,'Policy Characteristics'!$C:$C,0)))</f>
        <v>Feedstock Shifting</v>
      </c>
      <c r="C895" s="76" t="str">
        <f t="shared" si="31"/>
        <v>Fraction of Feedstock Shifted</v>
      </c>
      <c r="D895" s="78" t="s">
        <v>1303</v>
      </c>
      <c r="E895" s="88" t="s">
        <v>642</v>
      </c>
      <c r="F895" t="s">
        <v>1267</v>
      </c>
      <c r="G895" s="88" t="s">
        <v>648</v>
      </c>
      <c r="H895" s="80">
        <v>2490</v>
      </c>
      <c r="I895" s="213" t="s">
        <v>44</v>
      </c>
      <c r="J895" s="202" t="str">
        <f>IF(ISBLANK(INDEX('Policy Characteristics'!D:D,MATCH($C895,'Policy Characteristics'!$C:$C,0))),"",INDEX('Policy Characteristics'!D:D,MATCH($C895,'Policy Characteristics'!$C:$C,0)))</f>
        <v>Feedstock Shifting</v>
      </c>
      <c r="K895" s="76" t="str">
        <f>IF(ISBLANK(INDEX('Policy Characteristics'!E:E,MATCH($C895,'Policy Characteristics'!$C:$C,0))),"",INDEX('Policy Characteristics'!E:E,MATCH($C895,'Policy Characteristics'!$C:$C,0)))</f>
        <v>indst feedstock shifting</v>
      </c>
      <c r="L895" s="205">
        <f>IF(ISBLANK(INDEX('Policy Characteristics'!F:F,MATCH($C895,'Policy Characteristics'!$C:$C,0))),"",INDEX('Policy Characteristics'!F:F,MATCH($C895,'Policy Characteristics'!$C:$C,0)))</f>
        <v>0</v>
      </c>
      <c r="M895" s="205">
        <f>IF(ISBLANK(INDEX('Policy Characteristics'!G:G,MATCH($C895,'Policy Characteristics'!$C:$C,0))),"",INDEX('Policy Characteristics'!G:G,MATCH($C895,'Policy Characteristics'!$C:$C,0)))</f>
        <v>1</v>
      </c>
      <c r="N895" s="205">
        <f>IF(ISBLANK(INDEX('Policy Characteristics'!H:H,MATCH($C895,'Policy Characteristics'!$C:$C,0))),"",INDEX('Policy Characteristics'!H:H,MATCH($C895,'Policy Characteristics'!$C:$C,0)))</f>
        <v>0.01</v>
      </c>
      <c r="O895" s="76" t="str">
        <f>IF(ISBLANK(INDEX('Policy Characteristics'!I:I,MATCH($C895,'Policy Characteristics'!$C:$C,0))),"",INDEX('Policy Characteristics'!I:I,MATCH($C895,'Policy Characteristics'!$C:$C,0)))</f>
        <v>% of potential achieved</v>
      </c>
      <c r="P895" s="76" t="str">
        <f>IF(ISBLANK(INDEX('Policy Characteristics'!J:J,MATCH($C895,'Policy Characteristics'!$C:$C,0))),"",INDEX('Policy Characteristics'!J:J,MATCH($C895,'Policy Characteristics'!$C:$C,0)))</f>
        <v xml:space="preserve">**Description:** This policy shifts the use of fossil-fuel feedstocks to hydrogen. The production method for this new hydrogen demand can be shifted wiht the Fraction of Hydrogen Production Pathways Shifted lever.  // **Guidance for setting values (Chemicals):** Approximately 52 percent of natural gas consumed as a chemical feedstock globally goes to producing ammonia and methanol. These pathways can be replaced with green electrolytic hydrogen to eliminate process emissions associated with production. // **Guidance for setting values (Iron &amp; Steel):** Coal is the most significant feedstock used in the steel industry, largely for reducing iron ore in blast furnaces. A transition from the traditional steelmaking route (blast furnace-basic oxygen furnace) to alternatives (like hydrogen-based direct reduced iron with electric arc furnaces) can be represented by pairing this lever with electrification of industrial heat. </v>
      </c>
      <c r="Q895" s="76" t="str">
        <f>IF(ISBLANK(INDEX('Policy Characteristics'!K:K,MATCH($C895,'Policy Characteristics'!$C:$C,0))),"",INDEX('Policy Characteristics'!K:K,MATCH($C895,'Policy Characteristics'!$C:$C,0)))</f>
        <v/>
      </c>
      <c r="R895" s="76" t="str">
        <f>IF(ISBLANK(INDEX('Policy Characteristics'!L:L,MATCH($C895,'Policy Characteristics'!$C:$C,0))),"",INDEX('Policy Characteristics'!L:L,MATCH($C895,'Policy Characteristics'!$C:$C,0)))</f>
        <v/>
      </c>
    </row>
    <row r="896" spans="1:18" s="143" customFormat="1" x14ac:dyDescent="0.25">
      <c r="A896" s="76" t="str">
        <f>IF(ISBLANK(INDEX('Policy Characteristics'!A:A,MATCH($C896,'Policy Characteristics'!$C:$C,0))),"",INDEX('Policy Characteristics'!A:A,MATCH($C896,'Policy Characteristics'!$C:$C,0)))</f>
        <v>Industry</v>
      </c>
      <c r="B896" s="200" t="str">
        <f>IF(ISBLANK(INDEX('Policy Characteristics'!B:B,MATCH($C896,'Policy Characteristics'!$C:$C,0))),"",INDEX('Policy Characteristics'!B:B,MATCH($C896,'Policy Characteristics'!$C:$C,0)))</f>
        <v>Feedstock Shifting</v>
      </c>
      <c r="C896" s="76" t="str">
        <f t="shared" si="31"/>
        <v>Fraction of Feedstock Shifted</v>
      </c>
      <c r="D896" s="78" t="s">
        <v>1303</v>
      </c>
      <c r="E896" s="88" t="s">
        <v>643</v>
      </c>
      <c r="F896" t="s">
        <v>1267</v>
      </c>
      <c r="G896" s="88" t="s">
        <v>651</v>
      </c>
      <c r="H896" s="80">
        <v>2491</v>
      </c>
      <c r="I896" s="213" t="s">
        <v>44</v>
      </c>
      <c r="J896" s="202" t="str">
        <f>IF(ISBLANK(INDEX('Policy Characteristics'!D:D,MATCH($C896,'Policy Characteristics'!$C:$C,0))),"",INDEX('Policy Characteristics'!D:D,MATCH($C896,'Policy Characteristics'!$C:$C,0)))</f>
        <v>Feedstock Shifting</v>
      </c>
      <c r="K896" s="76" t="str">
        <f>IF(ISBLANK(INDEX('Policy Characteristics'!E:E,MATCH($C896,'Policy Characteristics'!$C:$C,0))),"",INDEX('Policy Characteristics'!E:E,MATCH($C896,'Policy Characteristics'!$C:$C,0)))</f>
        <v>indst feedstock shifting</v>
      </c>
      <c r="L896" s="205">
        <f>IF(ISBLANK(INDEX('Policy Characteristics'!F:F,MATCH($C896,'Policy Characteristics'!$C:$C,0))),"",INDEX('Policy Characteristics'!F:F,MATCH($C896,'Policy Characteristics'!$C:$C,0)))</f>
        <v>0</v>
      </c>
      <c r="M896" s="205">
        <f>IF(ISBLANK(INDEX('Policy Characteristics'!G:G,MATCH($C896,'Policy Characteristics'!$C:$C,0))),"",INDEX('Policy Characteristics'!G:G,MATCH($C896,'Policy Characteristics'!$C:$C,0)))</f>
        <v>1</v>
      </c>
      <c r="N896" s="205">
        <f>IF(ISBLANK(INDEX('Policy Characteristics'!H:H,MATCH($C896,'Policy Characteristics'!$C:$C,0))),"",INDEX('Policy Characteristics'!H:H,MATCH($C896,'Policy Characteristics'!$C:$C,0)))</f>
        <v>0.01</v>
      </c>
      <c r="O896" s="76" t="str">
        <f>IF(ISBLANK(INDEX('Policy Characteristics'!I:I,MATCH($C896,'Policy Characteristics'!$C:$C,0))),"",INDEX('Policy Characteristics'!I:I,MATCH($C896,'Policy Characteristics'!$C:$C,0)))</f>
        <v>% of potential achieved</v>
      </c>
      <c r="P896" s="76" t="str">
        <f>IF(ISBLANK(INDEX('Policy Characteristics'!J:J,MATCH($C896,'Policy Characteristics'!$C:$C,0))),"",INDEX('Policy Characteristics'!J:J,MATCH($C896,'Policy Characteristics'!$C:$C,0)))</f>
        <v xml:space="preserve">**Description:** This policy shifts the use of fossil-fuel feedstocks to hydrogen. The production method for this new hydrogen demand can be shifted wiht the Fraction of Hydrogen Production Pathways Shifted lever.  // **Guidance for setting values (Chemicals):** Approximately 52 percent of natural gas consumed as a chemical feedstock globally goes to producing ammonia and methanol. These pathways can be replaced with green electrolytic hydrogen to eliminate process emissions associated with production. // **Guidance for setting values (Iron &amp; Steel):** Coal is the most significant feedstock used in the steel industry, largely for reducing iron ore in blast furnaces. A transition from the traditional steelmaking route (blast furnace-basic oxygen furnace) to alternatives (like hydrogen-based direct reduced iron with electric arc furnaces) can be represented by pairing this lever with electrification of industrial heat. </v>
      </c>
      <c r="Q896" s="76" t="str">
        <f>IF(ISBLANK(INDEX('Policy Characteristics'!K:K,MATCH($C896,'Policy Characteristics'!$C:$C,0))),"",INDEX('Policy Characteristics'!K:K,MATCH($C896,'Policy Characteristics'!$C:$C,0)))</f>
        <v/>
      </c>
      <c r="R896" s="76" t="str">
        <f>IF(ISBLANK(INDEX('Policy Characteristics'!L:L,MATCH($C896,'Policy Characteristics'!$C:$C,0))),"",INDEX('Policy Characteristics'!L:L,MATCH($C896,'Policy Characteristics'!$C:$C,0)))</f>
        <v/>
      </c>
    </row>
    <row r="897" spans="1:18" s="143" customFormat="1" x14ac:dyDescent="0.25">
      <c r="A897" s="76" t="str">
        <f>IF(ISBLANK(INDEX('Policy Characteristics'!A:A,MATCH($C897,'Policy Characteristics'!$C:$C,0))),"",INDEX('Policy Characteristics'!A:A,MATCH($C897,'Policy Characteristics'!$C:$C,0)))</f>
        <v>Industry</v>
      </c>
      <c r="B897" s="200" t="str">
        <f>IF(ISBLANK(INDEX('Policy Characteristics'!B:B,MATCH($C897,'Policy Characteristics'!$C:$C,0))),"",INDEX('Policy Characteristics'!B:B,MATCH($C897,'Policy Characteristics'!$C:$C,0)))</f>
        <v>Feedstock Shifting</v>
      </c>
      <c r="C897" s="76" t="str">
        <f t="shared" si="31"/>
        <v>Fraction of Feedstock Shifted</v>
      </c>
      <c r="D897" s="78" t="s">
        <v>1303</v>
      </c>
      <c r="E897" s="88" t="s">
        <v>644</v>
      </c>
      <c r="F897" t="s">
        <v>1267</v>
      </c>
      <c r="G897" s="88" t="s">
        <v>652</v>
      </c>
      <c r="H897" s="80">
        <v>2492</v>
      </c>
      <c r="I897" s="213" t="s">
        <v>44</v>
      </c>
      <c r="J897" s="202" t="str">
        <f>IF(ISBLANK(INDEX('Policy Characteristics'!D:D,MATCH($C897,'Policy Characteristics'!$C:$C,0))),"",INDEX('Policy Characteristics'!D:D,MATCH($C897,'Policy Characteristics'!$C:$C,0)))</f>
        <v>Feedstock Shifting</v>
      </c>
      <c r="K897" s="76" t="str">
        <f>IF(ISBLANK(INDEX('Policy Characteristics'!E:E,MATCH($C897,'Policy Characteristics'!$C:$C,0))),"",INDEX('Policy Characteristics'!E:E,MATCH($C897,'Policy Characteristics'!$C:$C,0)))</f>
        <v>indst feedstock shifting</v>
      </c>
      <c r="L897" s="205">
        <f>IF(ISBLANK(INDEX('Policy Characteristics'!F:F,MATCH($C897,'Policy Characteristics'!$C:$C,0))),"",INDEX('Policy Characteristics'!F:F,MATCH($C897,'Policy Characteristics'!$C:$C,0)))</f>
        <v>0</v>
      </c>
      <c r="M897" s="205">
        <f>IF(ISBLANK(INDEX('Policy Characteristics'!G:G,MATCH($C897,'Policy Characteristics'!$C:$C,0))),"",INDEX('Policy Characteristics'!G:G,MATCH($C897,'Policy Characteristics'!$C:$C,0)))</f>
        <v>1</v>
      </c>
      <c r="N897" s="205">
        <f>IF(ISBLANK(INDEX('Policy Characteristics'!H:H,MATCH($C897,'Policy Characteristics'!$C:$C,0))),"",INDEX('Policy Characteristics'!H:H,MATCH($C897,'Policy Characteristics'!$C:$C,0)))</f>
        <v>0.01</v>
      </c>
      <c r="O897" s="76" t="str">
        <f>IF(ISBLANK(INDEX('Policy Characteristics'!I:I,MATCH($C897,'Policy Characteristics'!$C:$C,0))),"",INDEX('Policy Characteristics'!I:I,MATCH($C897,'Policy Characteristics'!$C:$C,0)))</f>
        <v>% of potential achieved</v>
      </c>
      <c r="P897" s="76" t="str">
        <f>IF(ISBLANK(INDEX('Policy Characteristics'!J:J,MATCH($C897,'Policy Characteristics'!$C:$C,0))),"",INDEX('Policy Characteristics'!J:J,MATCH($C897,'Policy Characteristics'!$C:$C,0)))</f>
        <v xml:space="preserve">**Description:** This policy shifts the use of fossil-fuel feedstocks to hydrogen. The production method for this new hydrogen demand can be shifted wiht the Fraction of Hydrogen Production Pathways Shifted lever.  // **Guidance for setting values (Chemicals):** Approximately 52 percent of natural gas consumed as a chemical feedstock globally goes to producing ammonia and methanol. These pathways can be replaced with green electrolytic hydrogen to eliminate process emissions associated with production. // **Guidance for setting values (Iron &amp; Steel):** Coal is the most significant feedstock used in the steel industry, largely for reducing iron ore in blast furnaces. A transition from the traditional steelmaking route (blast furnace-basic oxygen furnace) to alternatives (like hydrogen-based direct reduced iron with electric arc furnaces) can be represented by pairing this lever with electrification of industrial heat. </v>
      </c>
      <c r="Q897" s="76" t="str">
        <f>IF(ISBLANK(INDEX('Policy Characteristics'!K:K,MATCH($C897,'Policy Characteristics'!$C:$C,0))),"",INDEX('Policy Characteristics'!K:K,MATCH($C897,'Policy Characteristics'!$C:$C,0)))</f>
        <v/>
      </c>
      <c r="R897" s="76" t="str">
        <f>IF(ISBLANK(INDEX('Policy Characteristics'!L:L,MATCH($C897,'Policy Characteristics'!$C:$C,0))),"",INDEX('Policy Characteristics'!L:L,MATCH($C897,'Policy Characteristics'!$C:$C,0)))</f>
        <v/>
      </c>
    </row>
    <row r="898" spans="1:18" s="143" customFormat="1" x14ac:dyDescent="0.25">
      <c r="A898" s="76" t="str">
        <f>IF(ISBLANK(INDEX('Policy Characteristics'!A:A,MATCH($C898,'Policy Characteristics'!$C:$C,0))),"",INDEX('Policy Characteristics'!A:A,MATCH($C898,'Policy Characteristics'!$C:$C,0)))</f>
        <v>Industry</v>
      </c>
      <c r="B898" s="200" t="str">
        <f>IF(ISBLANK(INDEX('Policy Characteristics'!B:B,MATCH($C898,'Policy Characteristics'!$C:$C,0))),"",INDEX('Policy Characteristics'!B:B,MATCH($C898,'Policy Characteristics'!$C:$C,0)))</f>
        <v>Feedstock Shifting</v>
      </c>
      <c r="C898" s="76" t="str">
        <f t="shared" si="31"/>
        <v>Fraction of Feedstock Shifted</v>
      </c>
      <c r="D898" s="78" t="s">
        <v>1303</v>
      </c>
      <c r="E898" s="88" t="s">
        <v>645</v>
      </c>
      <c r="F898" t="s">
        <v>1267</v>
      </c>
      <c r="G898" s="88" t="s">
        <v>649</v>
      </c>
      <c r="H898" s="80">
        <v>2493</v>
      </c>
      <c r="I898" s="213" t="s">
        <v>44</v>
      </c>
      <c r="J898" s="202" t="str">
        <f>IF(ISBLANK(INDEX('Policy Characteristics'!D:D,MATCH($C898,'Policy Characteristics'!$C:$C,0))),"",INDEX('Policy Characteristics'!D:D,MATCH($C898,'Policy Characteristics'!$C:$C,0)))</f>
        <v>Feedstock Shifting</v>
      </c>
      <c r="K898" s="76" t="str">
        <f>IF(ISBLANK(INDEX('Policy Characteristics'!E:E,MATCH($C898,'Policy Characteristics'!$C:$C,0))),"",INDEX('Policy Characteristics'!E:E,MATCH($C898,'Policy Characteristics'!$C:$C,0)))</f>
        <v>indst feedstock shifting</v>
      </c>
      <c r="L898" s="205">
        <f>IF(ISBLANK(INDEX('Policy Characteristics'!F:F,MATCH($C898,'Policy Characteristics'!$C:$C,0))),"",INDEX('Policy Characteristics'!F:F,MATCH($C898,'Policy Characteristics'!$C:$C,0)))</f>
        <v>0</v>
      </c>
      <c r="M898" s="205">
        <f>IF(ISBLANK(INDEX('Policy Characteristics'!G:G,MATCH($C898,'Policy Characteristics'!$C:$C,0))),"",INDEX('Policy Characteristics'!G:G,MATCH($C898,'Policy Characteristics'!$C:$C,0)))</f>
        <v>1</v>
      </c>
      <c r="N898" s="205">
        <f>IF(ISBLANK(INDEX('Policy Characteristics'!H:H,MATCH($C898,'Policy Characteristics'!$C:$C,0))),"",INDEX('Policy Characteristics'!H:H,MATCH($C898,'Policy Characteristics'!$C:$C,0)))</f>
        <v>0.01</v>
      </c>
      <c r="O898" s="76" t="str">
        <f>IF(ISBLANK(INDEX('Policy Characteristics'!I:I,MATCH($C898,'Policy Characteristics'!$C:$C,0))),"",INDEX('Policy Characteristics'!I:I,MATCH($C898,'Policy Characteristics'!$C:$C,0)))</f>
        <v>% of potential achieved</v>
      </c>
      <c r="P898" s="76" t="str">
        <f>IF(ISBLANK(INDEX('Policy Characteristics'!J:J,MATCH($C898,'Policy Characteristics'!$C:$C,0))),"",INDEX('Policy Characteristics'!J:J,MATCH($C898,'Policy Characteristics'!$C:$C,0)))</f>
        <v xml:space="preserve">**Description:** This policy shifts the use of fossil-fuel feedstocks to hydrogen. The production method for this new hydrogen demand can be shifted wiht the Fraction of Hydrogen Production Pathways Shifted lever.  // **Guidance for setting values (Chemicals):** Approximately 52 percent of natural gas consumed as a chemical feedstock globally goes to producing ammonia and methanol. These pathways can be replaced with green electrolytic hydrogen to eliminate process emissions associated with production. // **Guidance for setting values (Iron &amp; Steel):** Coal is the most significant feedstock used in the steel industry, largely for reducing iron ore in blast furnaces. A transition from the traditional steelmaking route (blast furnace-basic oxygen furnace) to alternatives (like hydrogen-based direct reduced iron with electric arc furnaces) can be represented by pairing this lever with electrification of industrial heat. </v>
      </c>
      <c r="Q898" s="76" t="str">
        <f>IF(ISBLANK(INDEX('Policy Characteristics'!K:K,MATCH($C898,'Policy Characteristics'!$C:$C,0))),"",INDEX('Policy Characteristics'!K:K,MATCH($C898,'Policy Characteristics'!$C:$C,0)))</f>
        <v/>
      </c>
      <c r="R898" s="76" t="str">
        <f>IF(ISBLANK(INDEX('Policy Characteristics'!L:L,MATCH($C898,'Policy Characteristics'!$C:$C,0))),"",INDEX('Policy Characteristics'!L:L,MATCH($C898,'Policy Characteristics'!$C:$C,0)))</f>
        <v/>
      </c>
    </row>
    <row r="899" spans="1:18" s="143" customFormat="1" x14ac:dyDescent="0.25">
      <c r="A899" s="76" t="str">
        <f>IF(ISBLANK(INDEX('Policy Characteristics'!A:A,MATCH($C899,'Policy Characteristics'!$C:$C,0))),"",INDEX('Policy Characteristics'!A:A,MATCH($C899,'Policy Characteristics'!$C:$C,0)))</f>
        <v>Industry</v>
      </c>
      <c r="B899" s="200" t="str">
        <f>IF(ISBLANK(INDEX('Policy Characteristics'!B:B,MATCH($C899,'Policy Characteristics'!$C:$C,0))),"",INDEX('Policy Characteristics'!B:B,MATCH($C899,'Policy Characteristics'!$C:$C,0)))</f>
        <v>Feedstock Shifting</v>
      </c>
      <c r="C899" s="76" t="str">
        <f t="shared" si="31"/>
        <v>Fraction of Feedstock Shifted</v>
      </c>
      <c r="D899" s="78" t="s">
        <v>1303</v>
      </c>
      <c r="E899" s="88" t="s">
        <v>646</v>
      </c>
      <c r="F899" t="s">
        <v>1267</v>
      </c>
      <c r="G899" s="88" t="s">
        <v>650</v>
      </c>
      <c r="H899" s="80">
        <v>2494</v>
      </c>
      <c r="I899" s="213" t="s">
        <v>44</v>
      </c>
      <c r="J899" s="202" t="str">
        <f>IF(ISBLANK(INDEX('Policy Characteristics'!D:D,MATCH($C899,'Policy Characteristics'!$C:$C,0))),"",INDEX('Policy Characteristics'!D:D,MATCH($C899,'Policy Characteristics'!$C:$C,0)))</f>
        <v>Feedstock Shifting</v>
      </c>
      <c r="K899" s="76" t="str">
        <f>IF(ISBLANK(INDEX('Policy Characteristics'!E:E,MATCH($C899,'Policy Characteristics'!$C:$C,0))),"",INDEX('Policy Characteristics'!E:E,MATCH($C899,'Policy Characteristics'!$C:$C,0)))</f>
        <v>indst feedstock shifting</v>
      </c>
      <c r="L899" s="205">
        <f>IF(ISBLANK(INDEX('Policy Characteristics'!F:F,MATCH($C899,'Policy Characteristics'!$C:$C,0))),"",INDEX('Policy Characteristics'!F:F,MATCH($C899,'Policy Characteristics'!$C:$C,0)))</f>
        <v>0</v>
      </c>
      <c r="M899" s="205">
        <f>IF(ISBLANK(INDEX('Policy Characteristics'!G:G,MATCH($C899,'Policy Characteristics'!$C:$C,0))),"",INDEX('Policy Characteristics'!G:G,MATCH($C899,'Policy Characteristics'!$C:$C,0)))</f>
        <v>1</v>
      </c>
      <c r="N899" s="205">
        <f>IF(ISBLANK(INDEX('Policy Characteristics'!H:H,MATCH($C899,'Policy Characteristics'!$C:$C,0))),"",INDEX('Policy Characteristics'!H:H,MATCH($C899,'Policy Characteristics'!$C:$C,0)))</f>
        <v>0.01</v>
      </c>
      <c r="O899" s="76" t="str">
        <f>IF(ISBLANK(INDEX('Policy Characteristics'!I:I,MATCH($C899,'Policy Characteristics'!$C:$C,0))),"",INDEX('Policy Characteristics'!I:I,MATCH($C899,'Policy Characteristics'!$C:$C,0)))</f>
        <v>% of potential achieved</v>
      </c>
      <c r="P899" s="76" t="str">
        <f>IF(ISBLANK(INDEX('Policy Characteristics'!J:J,MATCH($C899,'Policy Characteristics'!$C:$C,0))),"",INDEX('Policy Characteristics'!J:J,MATCH($C899,'Policy Characteristics'!$C:$C,0)))</f>
        <v xml:space="preserve">**Description:** This policy shifts the use of fossil-fuel feedstocks to hydrogen. The production method for this new hydrogen demand can be shifted wiht the Fraction of Hydrogen Production Pathways Shifted lever.  // **Guidance for setting values (Chemicals):** Approximately 52 percent of natural gas consumed as a chemical feedstock globally goes to producing ammonia and methanol. These pathways can be replaced with green electrolytic hydrogen to eliminate process emissions associated with production. // **Guidance for setting values (Iron &amp; Steel):** Coal is the most significant feedstock used in the steel industry, largely for reducing iron ore in blast furnaces. A transition from the traditional steelmaking route (blast furnace-basic oxygen furnace) to alternatives (like hydrogen-based direct reduced iron with electric arc furnaces) can be represented by pairing this lever with electrification of industrial heat. </v>
      </c>
      <c r="Q899" s="76" t="str">
        <f>IF(ISBLANK(INDEX('Policy Characteristics'!K:K,MATCH($C899,'Policy Characteristics'!$C:$C,0))),"",INDEX('Policy Characteristics'!K:K,MATCH($C899,'Policy Characteristics'!$C:$C,0)))</f>
        <v/>
      </c>
      <c r="R899" s="76" t="str">
        <f>IF(ISBLANK(INDEX('Policy Characteristics'!L:L,MATCH($C899,'Policy Characteristics'!$C:$C,0))),"",INDEX('Policy Characteristics'!L:L,MATCH($C899,'Policy Characteristics'!$C:$C,0)))</f>
        <v/>
      </c>
    </row>
    <row r="900" spans="1:18" s="143" customFormat="1" x14ac:dyDescent="0.25">
      <c r="A900" s="76" t="str">
        <f>IF(ISBLANK(INDEX('Policy Characteristics'!A:A,MATCH($C900,'Policy Characteristics'!$C:$C,0))),"",INDEX('Policy Characteristics'!A:A,MATCH($C900,'Policy Characteristics'!$C:$C,0)))</f>
        <v>Industry</v>
      </c>
      <c r="B900" s="200" t="str">
        <f>IF(ISBLANK(INDEX('Policy Characteristics'!B:B,MATCH($C900,'Policy Characteristics'!$C:$C,0))),"",INDEX('Policy Characteristics'!B:B,MATCH($C900,'Policy Characteristics'!$C:$C,0)))</f>
        <v>Feedstock Shifting</v>
      </c>
      <c r="C900" s="76" t="str">
        <f t="shared" si="31"/>
        <v>Fraction of Feedstock Shifted</v>
      </c>
      <c r="D900" s="78" t="s">
        <v>1303</v>
      </c>
      <c r="E900" s="88" t="s">
        <v>647</v>
      </c>
      <c r="F900" t="s">
        <v>1267</v>
      </c>
      <c r="G900" s="88" t="s">
        <v>653</v>
      </c>
      <c r="H900" s="80">
        <v>2495</v>
      </c>
      <c r="I900" s="213" t="s">
        <v>44</v>
      </c>
      <c r="J900" s="202" t="str">
        <f>IF(ISBLANK(INDEX('Policy Characteristics'!D:D,MATCH($C900,'Policy Characteristics'!$C:$C,0))),"",INDEX('Policy Characteristics'!D:D,MATCH($C900,'Policy Characteristics'!$C:$C,0)))</f>
        <v>Feedstock Shifting</v>
      </c>
      <c r="K900" s="76" t="str">
        <f>IF(ISBLANK(INDEX('Policy Characteristics'!E:E,MATCH($C900,'Policy Characteristics'!$C:$C,0))),"",INDEX('Policy Characteristics'!E:E,MATCH($C900,'Policy Characteristics'!$C:$C,0)))</f>
        <v>indst feedstock shifting</v>
      </c>
      <c r="L900" s="205">
        <f>IF(ISBLANK(INDEX('Policy Characteristics'!F:F,MATCH($C900,'Policy Characteristics'!$C:$C,0))),"",INDEX('Policy Characteristics'!F:F,MATCH($C900,'Policy Characteristics'!$C:$C,0)))</f>
        <v>0</v>
      </c>
      <c r="M900" s="205">
        <f>IF(ISBLANK(INDEX('Policy Characteristics'!G:G,MATCH($C900,'Policy Characteristics'!$C:$C,0))),"",INDEX('Policy Characteristics'!G:G,MATCH($C900,'Policy Characteristics'!$C:$C,0)))</f>
        <v>1</v>
      </c>
      <c r="N900" s="205">
        <f>IF(ISBLANK(INDEX('Policy Characteristics'!H:H,MATCH($C900,'Policy Characteristics'!$C:$C,0))),"",INDEX('Policy Characteristics'!H:H,MATCH($C900,'Policy Characteristics'!$C:$C,0)))</f>
        <v>0.01</v>
      </c>
      <c r="O900" s="76" t="str">
        <f>IF(ISBLANK(INDEX('Policy Characteristics'!I:I,MATCH($C900,'Policy Characteristics'!$C:$C,0))),"",INDEX('Policy Characteristics'!I:I,MATCH($C900,'Policy Characteristics'!$C:$C,0)))</f>
        <v>% of potential achieved</v>
      </c>
      <c r="P900" s="76" t="str">
        <f>IF(ISBLANK(INDEX('Policy Characteristics'!J:J,MATCH($C900,'Policy Characteristics'!$C:$C,0))),"",INDEX('Policy Characteristics'!J:J,MATCH($C900,'Policy Characteristics'!$C:$C,0)))</f>
        <v xml:space="preserve">**Description:** This policy shifts the use of fossil-fuel feedstocks to hydrogen. The production method for this new hydrogen demand can be shifted wiht the Fraction of Hydrogen Production Pathways Shifted lever.  // **Guidance for setting values (Chemicals):** Approximately 52 percent of natural gas consumed as a chemical feedstock globally goes to producing ammonia and methanol. These pathways can be replaced with green electrolytic hydrogen to eliminate process emissions associated with production. // **Guidance for setting values (Iron &amp; Steel):** Coal is the most significant feedstock used in the steel industry, largely for reducing iron ore in blast furnaces. A transition from the traditional steelmaking route (blast furnace-basic oxygen furnace) to alternatives (like hydrogen-based direct reduced iron with electric arc furnaces) can be represented by pairing this lever with electrification of industrial heat. </v>
      </c>
      <c r="Q900" s="76" t="str">
        <f>IF(ISBLANK(INDEX('Policy Characteristics'!K:K,MATCH($C900,'Policy Characteristics'!$C:$C,0))),"",INDEX('Policy Characteristics'!K:K,MATCH($C900,'Policy Characteristics'!$C:$C,0)))</f>
        <v/>
      </c>
      <c r="R900" s="76" t="str">
        <f>IF(ISBLANK(INDEX('Policy Characteristics'!L:L,MATCH($C900,'Policy Characteristics'!$C:$C,0))),"",INDEX('Policy Characteristics'!L:L,MATCH($C900,'Policy Characteristics'!$C:$C,0)))</f>
        <v/>
      </c>
    </row>
    <row r="901" spans="1:18" s="143" customFormat="1" x14ac:dyDescent="0.25">
      <c r="A901" s="76" t="str">
        <f>IF(ISBLANK(INDEX('Policy Characteristics'!A:A,MATCH($C901,'Policy Characteristics'!$C:$C,0))),"",INDEX('Policy Characteristics'!A:A,MATCH($C901,'Policy Characteristics'!$C:$C,0)))</f>
        <v>Industry</v>
      </c>
      <c r="B901" s="200" t="str">
        <f>IF(ISBLANK(INDEX('Policy Characteristics'!B:B,MATCH($C901,'Policy Characteristics'!$C:$C,0))),"",INDEX('Policy Characteristics'!B:B,MATCH($C901,'Policy Characteristics'!$C:$C,0)))</f>
        <v>Feedstock Shifting</v>
      </c>
      <c r="C901" s="76" t="str">
        <f t="shared" si="31"/>
        <v>Fraction of Feedstock Shifted</v>
      </c>
      <c r="D901" s="78" t="s">
        <v>1303</v>
      </c>
      <c r="E901" s="88" t="s">
        <v>946</v>
      </c>
      <c r="F901" t="s">
        <v>1267</v>
      </c>
      <c r="G901" s="88" t="s">
        <v>949</v>
      </c>
      <c r="H901" s="80">
        <v>2496</v>
      </c>
      <c r="I901" s="213" t="s">
        <v>44</v>
      </c>
      <c r="J901" s="202" t="str">
        <f>IF(ISBLANK(INDEX('Policy Characteristics'!D:D,MATCH($C901,'Policy Characteristics'!$C:$C,0))),"",INDEX('Policy Characteristics'!D:D,MATCH($C901,'Policy Characteristics'!$C:$C,0)))</f>
        <v>Feedstock Shifting</v>
      </c>
      <c r="K901" s="76" t="str">
        <f>IF(ISBLANK(INDEX('Policy Characteristics'!E:E,MATCH($C901,'Policy Characteristics'!$C:$C,0))),"",INDEX('Policy Characteristics'!E:E,MATCH($C901,'Policy Characteristics'!$C:$C,0)))</f>
        <v>indst feedstock shifting</v>
      </c>
      <c r="L901" s="205">
        <f>IF(ISBLANK(INDEX('Policy Characteristics'!F:F,MATCH($C901,'Policy Characteristics'!$C:$C,0))),"",INDEX('Policy Characteristics'!F:F,MATCH($C901,'Policy Characteristics'!$C:$C,0)))</f>
        <v>0</v>
      </c>
      <c r="M901" s="205">
        <f>IF(ISBLANK(INDEX('Policy Characteristics'!G:G,MATCH($C901,'Policy Characteristics'!$C:$C,0))),"",INDEX('Policy Characteristics'!G:G,MATCH($C901,'Policy Characteristics'!$C:$C,0)))</f>
        <v>1</v>
      </c>
      <c r="N901" s="205">
        <f>IF(ISBLANK(INDEX('Policy Characteristics'!H:H,MATCH($C901,'Policy Characteristics'!$C:$C,0))),"",INDEX('Policy Characteristics'!H:H,MATCH($C901,'Policy Characteristics'!$C:$C,0)))</f>
        <v>0.01</v>
      </c>
      <c r="O901" s="76" t="str">
        <f>IF(ISBLANK(INDEX('Policy Characteristics'!I:I,MATCH($C901,'Policy Characteristics'!$C:$C,0))),"",INDEX('Policy Characteristics'!I:I,MATCH($C901,'Policy Characteristics'!$C:$C,0)))</f>
        <v>% of potential achieved</v>
      </c>
      <c r="P901" s="76" t="str">
        <f>IF(ISBLANK(INDEX('Policy Characteristics'!J:J,MATCH($C901,'Policy Characteristics'!$C:$C,0))),"",INDEX('Policy Characteristics'!J:J,MATCH($C901,'Policy Characteristics'!$C:$C,0)))</f>
        <v xml:space="preserve">**Description:** This policy shifts the use of fossil-fuel feedstocks to hydrogen. The production method for this new hydrogen demand can be shifted wiht the Fraction of Hydrogen Production Pathways Shifted lever.  // **Guidance for setting values (Chemicals):** Approximately 52 percent of natural gas consumed as a chemical feedstock globally goes to producing ammonia and methanol. These pathways can be replaced with green electrolytic hydrogen to eliminate process emissions associated with production. // **Guidance for setting values (Iron &amp; Steel):** Coal is the most significant feedstock used in the steel industry, largely for reducing iron ore in blast furnaces. A transition from the traditional steelmaking route (blast furnace-basic oxygen furnace) to alternatives (like hydrogen-based direct reduced iron with electric arc furnaces) can be represented by pairing this lever with electrification of industrial heat. </v>
      </c>
      <c r="Q901" s="76" t="str">
        <f>IF(ISBLANK(INDEX('Policy Characteristics'!K:K,MATCH($C901,'Policy Characteristics'!$C:$C,0))),"",INDEX('Policy Characteristics'!K:K,MATCH($C901,'Policy Characteristics'!$C:$C,0)))</f>
        <v/>
      </c>
      <c r="R901" s="76" t="str">
        <f>IF(ISBLANK(INDEX('Policy Characteristics'!L:L,MATCH($C901,'Policy Characteristics'!$C:$C,0))),"",INDEX('Policy Characteristics'!L:L,MATCH($C901,'Policy Characteristics'!$C:$C,0)))</f>
        <v/>
      </c>
    </row>
    <row r="902" spans="1:18" s="143" customFormat="1" x14ac:dyDescent="0.25">
      <c r="A902" s="76" t="str">
        <f>IF(ISBLANK(INDEX('Policy Characteristics'!A:A,MATCH($C902,'Policy Characteristics'!$C:$C,0))),"",INDEX('Policy Characteristics'!A:A,MATCH($C902,'Policy Characteristics'!$C:$C,0)))</f>
        <v>Industry</v>
      </c>
      <c r="B902" s="200" t="str">
        <f>IF(ISBLANK(INDEX('Policy Characteristics'!B:B,MATCH($C902,'Policy Characteristics'!$C:$C,0))),"",INDEX('Policy Characteristics'!B:B,MATCH($C902,'Policy Characteristics'!$C:$C,0)))</f>
        <v>Feedstock Shifting</v>
      </c>
      <c r="C902" s="76" t="str">
        <f t="shared" si="31"/>
        <v>Fraction of Feedstock Shifted</v>
      </c>
      <c r="D902" s="78" t="s">
        <v>1303</v>
      </c>
      <c r="E902" s="88" t="s">
        <v>947</v>
      </c>
      <c r="F902" t="s">
        <v>1267</v>
      </c>
      <c r="G902" s="88" t="s">
        <v>951</v>
      </c>
      <c r="H902" s="80">
        <v>2497</v>
      </c>
      <c r="I902" s="213" t="s">
        <v>44</v>
      </c>
      <c r="J902" s="202" t="str">
        <f>IF(ISBLANK(INDEX('Policy Characteristics'!D:D,MATCH($C902,'Policy Characteristics'!$C:$C,0))),"",INDEX('Policy Characteristics'!D:D,MATCH($C902,'Policy Characteristics'!$C:$C,0)))</f>
        <v>Feedstock Shifting</v>
      </c>
      <c r="K902" s="76" t="str">
        <f>IF(ISBLANK(INDEX('Policy Characteristics'!E:E,MATCH($C902,'Policy Characteristics'!$C:$C,0))),"",INDEX('Policy Characteristics'!E:E,MATCH($C902,'Policy Characteristics'!$C:$C,0)))</f>
        <v>indst feedstock shifting</v>
      </c>
      <c r="L902" s="205">
        <f>IF(ISBLANK(INDEX('Policy Characteristics'!F:F,MATCH($C902,'Policy Characteristics'!$C:$C,0))),"",INDEX('Policy Characteristics'!F:F,MATCH($C902,'Policy Characteristics'!$C:$C,0)))</f>
        <v>0</v>
      </c>
      <c r="M902" s="205">
        <f>IF(ISBLANK(INDEX('Policy Characteristics'!G:G,MATCH($C902,'Policy Characteristics'!$C:$C,0))),"",INDEX('Policy Characteristics'!G:G,MATCH($C902,'Policy Characteristics'!$C:$C,0)))</f>
        <v>1</v>
      </c>
      <c r="N902" s="205">
        <f>IF(ISBLANK(INDEX('Policy Characteristics'!H:H,MATCH($C902,'Policy Characteristics'!$C:$C,0))),"",INDEX('Policy Characteristics'!H:H,MATCH($C902,'Policy Characteristics'!$C:$C,0)))</f>
        <v>0.01</v>
      </c>
      <c r="O902" s="76" t="str">
        <f>IF(ISBLANK(INDEX('Policy Characteristics'!I:I,MATCH($C902,'Policy Characteristics'!$C:$C,0))),"",INDEX('Policy Characteristics'!I:I,MATCH($C902,'Policy Characteristics'!$C:$C,0)))</f>
        <v>% of potential achieved</v>
      </c>
      <c r="P902" s="76" t="str">
        <f>IF(ISBLANK(INDEX('Policy Characteristics'!J:J,MATCH($C902,'Policy Characteristics'!$C:$C,0))),"",INDEX('Policy Characteristics'!J:J,MATCH($C902,'Policy Characteristics'!$C:$C,0)))</f>
        <v xml:space="preserve">**Description:** This policy shifts the use of fossil-fuel feedstocks to hydrogen. The production method for this new hydrogen demand can be shifted wiht the Fraction of Hydrogen Production Pathways Shifted lever.  // **Guidance for setting values (Chemicals):** Approximately 52 percent of natural gas consumed as a chemical feedstock globally goes to producing ammonia and methanol. These pathways can be replaced with green electrolytic hydrogen to eliminate process emissions associated with production. // **Guidance for setting values (Iron &amp; Steel):** Coal is the most significant feedstock used in the steel industry, largely for reducing iron ore in blast furnaces. A transition from the traditional steelmaking route (blast furnace-basic oxygen furnace) to alternatives (like hydrogen-based direct reduced iron with electric arc furnaces) can be represented by pairing this lever with electrification of industrial heat. </v>
      </c>
      <c r="Q902" s="76" t="str">
        <f>IF(ISBLANK(INDEX('Policy Characteristics'!K:K,MATCH($C902,'Policy Characteristics'!$C:$C,0))),"",INDEX('Policy Characteristics'!K:K,MATCH($C902,'Policy Characteristics'!$C:$C,0)))</f>
        <v/>
      </c>
      <c r="R902" s="76" t="str">
        <f>IF(ISBLANK(INDEX('Policy Characteristics'!L:L,MATCH($C902,'Policy Characteristics'!$C:$C,0))),"",INDEX('Policy Characteristics'!L:L,MATCH($C902,'Policy Characteristics'!$C:$C,0)))</f>
        <v/>
      </c>
    </row>
    <row r="903" spans="1:18" s="143" customFormat="1" x14ac:dyDescent="0.25">
      <c r="A903" s="76" t="str">
        <f>IF(ISBLANK(INDEX('Policy Characteristics'!A:A,MATCH($C903,'Policy Characteristics'!$C:$C,0))),"",INDEX('Policy Characteristics'!A:A,MATCH($C903,'Policy Characteristics'!$C:$C,0)))</f>
        <v>Industry</v>
      </c>
      <c r="B903" s="200" t="str">
        <f>IF(ISBLANK(INDEX('Policy Characteristics'!B:B,MATCH($C903,'Policy Characteristics'!$C:$C,0))),"",INDEX('Policy Characteristics'!B:B,MATCH($C903,'Policy Characteristics'!$C:$C,0)))</f>
        <v>Feedstock Shifting</v>
      </c>
      <c r="C903" s="76" t="str">
        <f t="shared" si="31"/>
        <v>Fraction of Feedstock Shifted</v>
      </c>
      <c r="D903" s="78" t="s">
        <v>1303</v>
      </c>
      <c r="E903" s="88" t="s">
        <v>948</v>
      </c>
      <c r="F903" t="s">
        <v>1267</v>
      </c>
      <c r="G903" s="88" t="s">
        <v>952</v>
      </c>
      <c r="H903" s="80">
        <v>2498</v>
      </c>
      <c r="I903" s="213" t="s">
        <v>44</v>
      </c>
      <c r="J903" s="202" t="str">
        <f>IF(ISBLANK(INDEX('Policy Characteristics'!D:D,MATCH($C903,'Policy Characteristics'!$C:$C,0))),"",INDEX('Policy Characteristics'!D:D,MATCH($C903,'Policy Characteristics'!$C:$C,0)))</f>
        <v>Feedstock Shifting</v>
      </c>
      <c r="K903" s="76" t="str">
        <f>IF(ISBLANK(INDEX('Policy Characteristics'!E:E,MATCH($C903,'Policy Characteristics'!$C:$C,0))),"",INDEX('Policy Characteristics'!E:E,MATCH($C903,'Policy Characteristics'!$C:$C,0)))</f>
        <v>indst feedstock shifting</v>
      </c>
      <c r="L903" s="205">
        <f>IF(ISBLANK(INDEX('Policy Characteristics'!F:F,MATCH($C903,'Policy Characteristics'!$C:$C,0))),"",INDEX('Policy Characteristics'!F:F,MATCH($C903,'Policy Characteristics'!$C:$C,0)))</f>
        <v>0</v>
      </c>
      <c r="M903" s="205">
        <f>IF(ISBLANK(INDEX('Policy Characteristics'!G:G,MATCH($C903,'Policy Characteristics'!$C:$C,0))),"",INDEX('Policy Characteristics'!G:G,MATCH($C903,'Policy Characteristics'!$C:$C,0)))</f>
        <v>1</v>
      </c>
      <c r="N903" s="205">
        <f>IF(ISBLANK(INDEX('Policy Characteristics'!H:H,MATCH($C903,'Policy Characteristics'!$C:$C,0))),"",INDEX('Policy Characteristics'!H:H,MATCH($C903,'Policy Characteristics'!$C:$C,0)))</f>
        <v>0.01</v>
      </c>
      <c r="O903" s="76" t="str">
        <f>IF(ISBLANK(INDEX('Policy Characteristics'!I:I,MATCH($C903,'Policy Characteristics'!$C:$C,0))),"",INDEX('Policy Characteristics'!I:I,MATCH($C903,'Policy Characteristics'!$C:$C,0)))</f>
        <v>% of potential achieved</v>
      </c>
      <c r="P903" s="76" t="str">
        <f>IF(ISBLANK(INDEX('Policy Characteristics'!J:J,MATCH($C903,'Policy Characteristics'!$C:$C,0))),"",INDEX('Policy Characteristics'!J:J,MATCH($C903,'Policy Characteristics'!$C:$C,0)))</f>
        <v xml:space="preserve">**Description:** This policy shifts the use of fossil-fuel feedstocks to hydrogen. The production method for this new hydrogen demand can be shifted wiht the Fraction of Hydrogen Production Pathways Shifted lever.  // **Guidance for setting values (Chemicals):** Approximately 52 percent of natural gas consumed as a chemical feedstock globally goes to producing ammonia and methanol. These pathways can be replaced with green electrolytic hydrogen to eliminate process emissions associated with production. // **Guidance for setting values (Iron &amp; Steel):** Coal is the most significant feedstock used in the steel industry, largely for reducing iron ore in blast furnaces. A transition from the traditional steelmaking route (blast furnace-basic oxygen furnace) to alternatives (like hydrogen-based direct reduced iron with electric arc furnaces) can be represented by pairing this lever with electrification of industrial heat. </v>
      </c>
      <c r="Q903" s="76" t="str">
        <f>IF(ISBLANK(INDEX('Policy Characteristics'!K:K,MATCH($C903,'Policy Characteristics'!$C:$C,0))),"",INDEX('Policy Characteristics'!K:K,MATCH($C903,'Policy Characteristics'!$C:$C,0)))</f>
        <v/>
      </c>
      <c r="R903" s="76" t="str">
        <f>IF(ISBLANK(INDEX('Policy Characteristics'!L:L,MATCH($C903,'Policy Characteristics'!$C:$C,0))),"",INDEX('Policy Characteristics'!L:L,MATCH($C903,'Policy Characteristics'!$C:$C,0)))</f>
        <v/>
      </c>
    </row>
    <row r="904" spans="1:18" s="143" customFormat="1" x14ac:dyDescent="0.25">
      <c r="A904" s="76" t="str">
        <f>IF(ISBLANK(INDEX('Policy Characteristics'!A:A,MATCH($C904,'Policy Characteristics'!$C:$C,0))),"",INDEX('Policy Characteristics'!A:A,MATCH($C904,'Policy Characteristics'!$C:$C,0)))</f>
        <v>Industry</v>
      </c>
      <c r="B904" s="200" t="str">
        <f>IF(ISBLANK(INDEX('Policy Characteristics'!B:B,MATCH($C904,'Policy Characteristics'!$C:$C,0))),"",INDEX('Policy Characteristics'!B:B,MATCH($C904,'Policy Characteristics'!$C:$C,0)))</f>
        <v>Feedstock Shifting</v>
      </c>
      <c r="C904" s="76" t="str">
        <f t="shared" si="31"/>
        <v>Fraction of Feedstock Shifted</v>
      </c>
      <c r="D904" s="78" t="s">
        <v>1303</v>
      </c>
      <c r="E904" s="88" t="s">
        <v>945</v>
      </c>
      <c r="F904" t="s">
        <v>1267</v>
      </c>
      <c r="G904" s="88" t="s">
        <v>950</v>
      </c>
      <c r="H904" s="80">
        <v>2499</v>
      </c>
      <c r="I904" s="213" t="s">
        <v>44</v>
      </c>
      <c r="J904" s="202" t="str">
        <f>IF(ISBLANK(INDEX('Policy Characteristics'!D:D,MATCH($C904,'Policy Characteristics'!$C:$C,0))),"",INDEX('Policy Characteristics'!D:D,MATCH($C904,'Policy Characteristics'!$C:$C,0)))</f>
        <v>Feedstock Shifting</v>
      </c>
      <c r="K904" s="76" t="str">
        <f>IF(ISBLANK(INDEX('Policy Characteristics'!E:E,MATCH($C904,'Policy Characteristics'!$C:$C,0))),"",INDEX('Policy Characteristics'!E:E,MATCH($C904,'Policy Characteristics'!$C:$C,0)))</f>
        <v>indst feedstock shifting</v>
      </c>
      <c r="L904" s="205">
        <f>IF(ISBLANK(INDEX('Policy Characteristics'!F:F,MATCH($C904,'Policy Characteristics'!$C:$C,0))),"",INDEX('Policy Characteristics'!F:F,MATCH($C904,'Policy Characteristics'!$C:$C,0)))</f>
        <v>0</v>
      </c>
      <c r="M904" s="205">
        <f>IF(ISBLANK(INDEX('Policy Characteristics'!G:G,MATCH($C904,'Policy Characteristics'!$C:$C,0))),"",INDEX('Policy Characteristics'!G:G,MATCH($C904,'Policy Characteristics'!$C:$C,0)))</f>
        <v>1</v>
      </c>
      <c r="N904" s="205">
        <f>IF(ISBLANK(INDEX('Policy Characteristics'!H:H,MATCH($C904,'Policy Characteristics'!$C:$C,0))),"",INDEX('Policy Characteristics'!H:H,MATCH($C904,'Policy Characteristics'!$C:$C,0)))</f>
        <v>0.01</v>
      </c>
      <c r="O904" s="76" t="str">
        <f>IF(ISBLANK(INDEX('Policy Characteristics'!I:I,MATCH($C904,'Policy Characteristics'!$C:$C,0))),"",INDEX('Policy Characteristics'!I:I,MATCH($C904,'Policy Characteristics'!$C:$C,0)))</f>
        <v>% of potential achieved</v>
      </c>
      <c r="P904" s="76" t="str">
        <f>IF(ISBLANK(INDEX('Policy Characteristics'!J:J,MATCH($C904,'Policy Characteristics'!$C:$C,0))),"",INDEX('Policy Characteristics'!J:J,MATCH($C904,'Policy Characteristics'!$C:$C,0)))</f>
        <v xml:space="preserve">**Description:** This policy shifts the use of fossil-fuel feedstocks to hydrogen. The production method for this new hydrogen demand can be shifted wiht the Fraction of Hydrogen Production Pathways Shifted lever.  // **Guidance for setting values (Chemicals):** Approximately 52 percent of natural gas consumed as a chemical feedstock globally goes to producing ammonia and methanol. These pathways can be replaced with green electrolytic hydrogen to eliminate process emissions associated with production. // **Guidance for setting values (Iron &amp; Steel):** Coal is the most significant feedstock used in the steel industry, largely for reducing iron ore in blast furnaces. A transition from the traditional steelmaking route (blast furnace-basic oxygen furnace) to alternatives (like hydrogen-based direct reduced iron with electric arc furnaces) can be represented by pairing this lever with electrification of industrial heat. </v>
      </c>
      <c r="Q904" s="76" t="str">
        <f>IF(ISBLANK(INDEX('Policy Characteristics'!K:K,MATCH($C904,'Policy Characteristics'!$C:$C,0))),"",INDEX('Policy Characteristics'!K:K,MATCH($C904,'Policy Characteristics'!$C:$C,0)))</f>
        <v/>
      </c>
      <c r="R904" s="76" t="str">
        <f>IF(ISBLANK(INDEX('Policy Characteristics'!L:L,MATCH($C904,'Policy Characteristics'!$C:$C,0))),"",INDEX('Policy Characteristics'!L:L,MATCH($C904,'Policy Characteristics'!$C:$C,0)))</f>
        <v/>
      </c>
    </row>
    <row r="905" spans="1:18" s="143" customFormat="1" x14ac:dyDescent="0.25">
      <c r="A905" s="76" t="str">
        <f>IF(ISBLANK(INDEX('Policy Characteristics'!A:A,MATCH($C905,'Policy Characteristics'!$C:$C,0))),"",INDEX('Policy Characteristics'!A:A,MATCH($C905,'Policy Characteristics'!$C:$C,0)))</f>
        <v>Industry</v>
      </c>
      <c r="B905" s="200" t="str">
        <f>IF(ISBLANK(INDEX('Policy Characteristics'!B:B,MATCH($C905,'Policy Characteristics'!$C:$C,0))),"",INDEX('Policy Characteristics'!B:B,MATCH($C905,'Policy Characteristics'!$C:$C,0)))</f>
        <v>Feedstock Shifting</v>
      </c>
      <c r="C905" s="76" t="str">
        <f t="shared" si="31"/>
        <v>Fraction of Feedstock Shifted</v>
      </c>
      <c r="D905" s="78" t="s">
        <v>1304</v>
      </c>
      <c r="E905" s="88" t="s">
        <v>642</v>
      </c>
      <c r="F905" t="s">
        <v>1268</v>
      </c>
      <c r="G905" s="88" t="s">
        <v>648</v>
      </c>
      <c r="H905" s="80">
        <v>2500</v>
      </c>
      <c r="I905" s="213" t="s">
        <v>44</v>
      </c>
      <c r="J905" s="202" t="str">
        <f>IF(ISBLANK(INDEX('Policy Characteristics'!D:D,MATCH($C905,'Policy Characteristics'!$C:$C,0))),"",INDEX('Policy Characteristics'!D:D,MATCH($C905,'Policy Characteristics'!$C:$C,0)))</f>
        <v>Feedstock Shifting</v>
      </c>
      <c r="K905" s="76" t="str">
        <f>IF(ISBLANK(INDEX('Policy Characteristics'!E:E,MATCH($C905,'Policy Characteristics'!$C:$C,0))),"",INDEX('Policy Characteristics'!E:E,MATCH($C905,'Policy Characteristics'!$C:$C,0)))</f>
        <v>indst feedstock shifting</v>
      </c>
      <c r="L905" s="205">
        <f>IF(ISBLANK(INDEX('Policy Characteristics'!F:F,MATCH($C905,'Policy Characteristics'!$C:$C,0))),"",INDEX('Policy Characteristics'!F:F,MATCH($C905,'Policy Characteristics'!$C:$C,0)))</f>
        <v>0</v>
      </c>
      <c r="M905" s="205">
        <f>IF(ISBLANK(INDEX('Policy Characteristics'!G:G,MATCH($C905,'Policy Characteristics'!$C:$C,0))),"",INDEX('Policy Characteristics'!G:G,MATCH($C905,'Policy Characteristics'!$C:$C,0)))</f>
        <v>1</v>
      </c>
      <c r="N905" s="205">
        <f>IF(ISBLANK(INDEX('Policy Characteristics'!H:H,MATCH($C905,'Policy Characteristics'!$C:$C,0))),"",INDEX('Policy Characteristics'!H:H,MATCH($C905,'Policy Characteristics'!$C:$C,0)))</f>
        <v>0.01</v>
      </c>
      <c r="O905" s="76" t="str">
        <f>IF(ISBLANK(INDEX('Policy Characteristics'!I:I,MATCH($C905,'Policy Characteristics'!$C:$C,0))),"",INDEX('Policy Characteristics'!I:I,MATCH($C905,'Policy Characteristics'!$C:$C,0)))</f>
        <v>% of potential achieved</v>
      </c>
      <c r="P905" s="76" t="str">
        <f>IF(ISBLANK(INDEX('Policy Characteristics'!J:J,MATCH($C905,'Policy Characteristics'!$C:$C,0))),"",INDEX('Policy Characteristics'!J:J,MATCH($C905,'Policy Characteristics'!$C:$C,0)))</f>
        <v xml:space="preserve">**Description:** This policy shifts the use of fossil-fuel feedstocks to hydrogen. The production method for this new hydrogen demand can be shifted wiht the Fraction of Hydrogen Production Pathways Shifted lever.  // **Guidance for setting values (Chemicals):** Approximately 52 percent of natural gas consumed as a chemical feedstock globally goes to producing ammonia and methanol. These pathways can be replaced with green electrolytic hydrogen to eliminate process emissions associated with production. // **Guidance for setting values (Iron &amp; Steel):** Coal is the most significant feedstock used in the steel industry, largely for reducing iron ore in blast furnaces. A transition from the traditional steelmaking route (blast furnace-basic oxygen furnace) to alternatives (like hydrogen-based direct reduced iron with electric arc furnaces) can be represented by pairing this lever with electrification of industrial heat. </v>
      </c>
      <c r="Q905" s="76" t="str">
        <f>IF(ISBLANK(INDEX('Policy Characteristics'!K:K,MATCH($C905,'Policy Characteristics'!$C:$C,0))),"",INDEX('Policy Characteristics'!K:K,MATCH($C905,'Policy Characteristics'!$C:$C,0)))</f>
        <v/>
      </c>
      <c r="R905" s="76" t="str">
        <f>IF(ISBLANK(INDEX('Policy Characteristics'!L:L,MATCH($C905,'Policy Characteristics'!$C:$C,0))),"",INDEX('Policy Characteristics'!L:L,MATCH($C905,'Policy Characteristics'!$C:$C,0)))</f>
        <v/>
      </c>
    </row>
    <row r="906" spans="1:18" s="143" customFormat="1" x14ac:dyDescent="0.25">
      <c r="A906" s="76" t="str">
        <f>IF(ISBLANK(INDEX('Policy Characteristics'!A:A,MATCH($C906,'Policy Characteristics'!$C:$C,0))),"",INDEX('Policy Characteristics'!A:A,MATCH($C906,'Policy Characteristics'!$C:$C,0)))</f>
        <v>Industry</v>
      </c>
      <c r="B906" s="200" t="str">
        <f>IF(ISBLANK(INDEX('Policy Characteristics'!B:B,MATCH($C906,'Policy Characteristics'!$C:$C,0))),"",INDEX('Policy Characteristics'!B:B,MATCH($C906,'Policy Characteristics'!$C:$C,0)))</f>
        <v>Feedstock Shifting</v>
      </c>
      <c r="C906" s="76" t="str">
        <f t="shared" si="31"/>
        <v>Fraction of Feedstock Shifted</v>
      </c>
      <c r="D906" s="78" t="s">
        <v>1304</v>
      </c>
      <c r="E906" s="88" t="s">
        <v>643</v>
      </c>
      <c r="F906" t="s">
        <v>1268</v>
      </c>
      <c r="G906" s="88" t="s">
        <v>651</v>
      </c>
      <c r="H906" s="80">
        <v>2501</v>
      </c>
      <c r="I906" s="213" t="s">
        <v>44</v>
      </c>
      <c r="J906" s="202" t="str">
        <f>IF(ISBLANK(INDEX('Policy Characteristics'!D:D,MATCH($C906,'Policy Characteristics'!$C:$C,0))),"",INDEX('Policy Characteristics'!D:D,MATCH($C906,'Policy Characteristics'!$C:$C,0)))</f>
        <v>Feedstock Shifting</v>
      </c>
      <c r="K906" s="76" t="str">
        <f>IF(ISBLANK(INDEX('Policy Characteristics'!E:E,MATCH($C906,'Policy Characteristics'!$C:$C,0))),"",INDEX('Policy Characteristics'!E:E,MATCH($C906,'Policy Characteristics'!$C:$C,0)))</f>
        <v>indst feedstock shifting</v>
      </c>
      <c r="L906" s="205">
        <f>IF(ISBLANK(INDEX('Policy Characteristics'!F:F,MATCH($C906,'Policy Characteristics'!$C:$C,0))),"",INDEX('Policy Characteristics'!F:F,MATCH($C906,'Policy Characteristics'!$C:$C,0)))</f>
        <v>0</v>
      </c>
      <c r="M906" s="205">
        <f>IF(ISBLANK(INDEX('Policy Characteristics'!G:G,MATCH($C906,'Policy Characteristics'!$C:$C,0))),"",INDEX('Policy Characteristics'!G:G,MATCH($C906,'Policy Characteristics'!$C:$C,0)))</f>
        <v>1</v>
      </c>
      <c r="N906" s="205">
        <f>IF(ISBLANK(INDEX('Policy Characteristics'!H:H,MATCH($C906,'Policy Characteristics'!$C:$C,0))),"",INDEX('Policy Characteristics'!H:H,MATCH($C906,'Policy Characteristics'!$C:$C,0)))</f>
        <v>0.01</v>
      </c>
      <c r="O906" s="76" t="str">
        <f>IF(ISBLANK(INDEX('Policy Characteristics'!I:I,MATCH($C906,'Policy Characteristics'!$C:$C,0))),"",INDEX('Policy Characteristics'!I:I,MATCH($C906,'Policy Characteristics'!$C:$C,0)))</f>
        <v>% of potential achieved</v>
      </c>
      <c r="P906" s="76" t="str">
        <f>IF(ISBLANK(INDEX('Policy Characteristics'!J:J,MATCH($C906,'Policy Characteristics'!$C:$C,0))),"",INDEX('Policy Characteristics'!J:J,MATCH($C906,'Policy Characteristics'!$C:$C,0)))</f>
        <v xml:space="preserve">**Description:** This policy shifts the use of fossil-fuel feedstocks to hydrogen. The production method for this new hydrogen demand can be shifted wiht the Fraction of Hydrogen Production Pathways Shifted lever.  // **Guidance for setting values (Chemicals):** Approximately 52 percent of natural gas consumed as a chemical feedstock globally goes to producing ammonia and methanol. These pathways can be replaced with green electrolytic hydrogen to eliminate process emissions associated with production. // **Guidance for setting values (Iron &amp; Steel):** Coal is the most significant feedstock used in the steel industry, largely for reducing iron ore in blast furnaces. A transition from the traditional steelmaking route (blast furnace-basic oxygen furnace) to alternatives (like hydrogen-based direct reduced iron with electric arc furnaces) can be represented by pairing this lever with electrification of industrial heat. </v>
      </c>
      <c r="Q906" s="76" t="str">
        <f>IF(ISBLANK(INDEX('Policy Characteristics'!K:K,MATCH($C906,'Policy Characteristics'!$C:$C,0))),"",INDEX('Policy Characteristics'!K:K,MATCH($C906,'Policy Characteristics'!$C:$C,0)))</f>
        <v/>
      </c>
      <c r="R906" s="76" t="str">
        <f>IF(ISBLANK(INDEX('Policy Characteristics'!L:L,MATCH($C906,'Policy Characteristics'!$C:$C,0))),"",INDEX('Policy Characteristics'!L:L,MATCH($C906,'Policy Characteristics'!$C:$C,0)))</f>
        <v/>
      </c>
    </row>
    <row r="907" spans="1:18" s="143" customFormat="1" x14ac:dyDescent="0.25">
      <c r="A907" s="76" t="str">
        <f>IF(ISBLANK(INDEX('Policy Characteristics'!A:A,MATCH($C907,'Policy Characteristics'!$C:$C,0))),"",INDEX('Policy Characteristics'!A:A,MATCH($C907,'Policy Characteristics'!$C:$C,0)))</f>
        <v>Industry</v>
      </c>
      <c r="B907" s="200" t="str">
        <f>IF(ISBLANK(INDEX('Policy Characteristics'!B:B,MATCH($C907,'Policy Characteristics'!$C:$C,0))),"",INDEX('Policy Characteristics'!B:B,MATCH($C907,'Policy Characteristics'!$C:$C,0)))</f>
        <v>Feedstock Shifting</v>
      </c>
      <c r="C907" s="76" t="str">
        <f t="shared" si="31"/>
        <v>Fraction of Feedstock Shifted</v>
      </c>
      <c r="D907" s="78" t="s">
        <v>1304</v>
      </c>
      <c r="E907" s="88" t="s">
        <v>644</v>
      </c>
      <c r="F907" t="s">
        <v>1268</v>
      </c>
      <c r="G907" s="88" t="s">
        <v>652</v>
      </c>
      <c r="H907" s="80">
        <v>2502</v>
      </c>
      <c r="I907" s="213" t="s">
        <v>44</v>
      </c>
      <c r="J907" s="202" t="str">
        <f>IF(ISBLANK(INDEX('Policy Characteristics'!D:D,MATCH($C907,'Policy Characteristics'!$C:$C,0))),"",INDEX('Policy Characteristics'!D:D,MATCH($C907,'Policy Characteristics'!$C:$C,0)))</f>
        <v>Feedstock Shifting</v>
      </c>
      <c r="K907" s="76" t="str">
        <f>IF(ISBLANK(INDEX('Policy Characteristics'!E:E,MATCH($C907,'Policy Characteristics'!$C:$C,0))),"",INDEX('Policy Characteristics'!E:E,MATCH($C907,'Policy Characteristics'!$C:$C,0)))</f>
        <v>indst feedstock shifting</v>
      </c>
      <c r="L907" s="205">
        <f>IF(ISBLANK(INDEX('Policy Characteristics'!F:F,MATCH($C907,'Policy Characteristics'!$C:$C,0))),"",INDEX('Policy Characteristics'!F:F,MATCH($C907,'Policy Characteristics'!$C:$C,0)))</f>
        <v>0</v>
      </c>
      <c r="M907" s="205">
        <f>IF(ISBLANK(INDEX('Policy Characteristics'!G:G,MATCH($C907,'Policy Characteristics'!$C:$C,0))),"",INDEX('Policy Characteristics'!G:G,MATCH($C907,'Policy Characteristics'!$C:$C,0)))</f>
        <v>1</v>
      </c>
      <c r="N907" s="205">
        <f>IF(ISBLANK(INDEX('Policy Characteristics'!H:H,MATCH($C907,'Policy Characteristics'!$C:$C,0))),"",INDEX('Policy Characteristics'!H:H,MATCH($C907,'Policy Characteristics'!$C:$C,0)))</f>
        <v>0.01</v>
      </c>
      <c r="O907" s="76" t="str">
        <f>IF(ISBLANK(INDEX('Policy Characteristics'!I:I,MATCH($C907,'Policy Characteristics'!$C:$C,0))),"",INDEX('Policy Characteristics'!I:I,MATCH($C907,'Policy Characteristics'!$C:$C,0)))</f>
        <v>% of potential achieved</v>
      </c>
      <c r="P907" s="76" t="str">
        <f>IF(ISBLANK(INDEX('Policy Characteristics'!J:J,MATCH($C907,'Policy Characteristics'!$C:$C,0))),"",INDEX('Policy Characteristics'!J:J,MATCH($C907,'Policy Characteristics'!$C:$C,0)))</f>
        <v xml:space="preserve">**Description:** This policy shifts the use of fossil-fuel feedstocks to hydrogen. The production method for this new hydrogen demand can be shifted wiht the Fraction of Hydrogen Production Pathways Shifted lever.  // **Guidance for setting values (Chemicals):** Approximately 52 percent of natural gas consumed as a chemical feedstock globally goes to producing ammonia and methanol. These pathways can be replaced with green electrolytic hydrogen to eliminate process emissions associated with production. // **Guidance for setting values (Iron &amp; Steel):** Coal is the most significant feedstock used in the steel industry, largely for reducing iron ore in blast furnaces. A transition from the traditional steelmaking route (blast furnace-basic oxygen furnace) to alternatives (like hydrogen-based direct reduced iron with electric arc furnaces) can be represented by pairing this lever with electrification of industrial heat. </v>
      </c>
      <c r="Q907" s="76" t="str">
        <f>IF(ISBLANK(INDEX('Policy Characteristics'!K:K,MATCH($C907,'Policy Characteristics'!$C:$C,0))),"",INDEX('Policy Characteristics'!K:K,MATCH($C907,'Policy Characteristics'!$C:$C,0)))</f>
        <v/>
      </c>
      <c r="R907" s="76" t="str">
        <f>IF(ISBLANK(INDEX('Policy Characteristics'!L:L,MATCH($C907,'Policy Characteristics'!$C:$C,0))),"",INDEX('Policy Characteristics'!L:L,MATCH($C907,'Policy Characteristics'!$C:$C,0)))</f>
        <v/>
      </c>
    </row>
    <row r="908" spans="1:18" s="143" customFormat="1" x14ac:dyDescent="0.25">
      <c r="A908" s="76" t="str">
        <f>IF(ISBLANK(INDEX('Policy Characteristics'!A:A,MATCH($C908,'Policy Characteristics'!$C:$C,0))),"",INDEX('Policy Characteristics'!A:A,MATCH($C908,'Policy Characteristics'!$C:$C,0)))</f>
        <v>Industry</v>
      </c>
      <c r="B908" s="200" t="str">
        <f>IF(ISBLANK(INDEX('Policy Characteristics'!B:B,MATCH($C908,'Policy Characteristics'!$C:$C,0))),"",INDEX('Policy Characteristics'!B:B,MATCH($C908,'Policy Characteristics'!$C:$C,0)))</f>
        <v>Feedstock Shifting</v>
      </c>
      <c r="C908" s="76" t="str">
        <f t="shared" si="31"/>
        <v>Fraction of Feedstock Shifted</v>
      </c>
      <c r="D908" s="78" t="s">
        <v>1304</v>
      </c>
      <c r="E908" s="88" t="s">
        <v>645</v>
      </c>
      <c r="F908" t="s">
        <v>1268</v>
      </c>
      <c r="G908" s="88" t="s">
        <v>649</v>
      </c>
      <c r="H908" s="80">
        <v>2503</v>
      </c>
      <c r="I908" s="213" t="s">
        <v>44</v>
      </c>
      <c r="J908" s="202" t="str">
        <f>IF(ISBLANK(INDEX('Policy Characteristics'!D:D,MATCH($C908,'Policy Characteristics'!$C:$C,0))),"",INDEX('Policy Characteristics'!D:D,MATCH($C908,'Policy Characteristics'!$C:$C,0)))</f>
        <v>Feedstock Shifting</v>
      </c>
      <c r="K908" s="76" t="str">
        <f>IF(ISBLANK(INDEX('Policy Characteristics'!E:E,MATCH($C908,'Policy Characteristics'!$C:$C,0))),"",INDEX('Policy Characteristics'!E:E,MATCH($C908,'Policy Characteristics'!$C:$C,0)))</f>
        <v>indst feedstock shifting</v>
      </c>
      <c r="L908" s="205">
        <f>IF(ISBLANK(INDEX('Policy Characteristics'!F:F,MATCH($C908,'Policy Characteristics'!$C:$C,0))),"",INDEX('Policy Characteristics'!F:F,MATCH($C908,'Policy Characteristics'!$C:$C,0)))</f>
        <v>0</v>
      </c>
      <c r="M908" s="205">
        <f>IF(ISBLANK(INDEX('Policy Characteristics'!G:G,MATCH($C908,'Policy Characteristics'!$C:$C,0))),"",INDEX('Policy Characteristics'!G:G,MATCH($C908,'Policy Characteristics'!$C:$C,0)))</f>
        <v>1</v>
      </c>
      <c r="N908" s="205">
        <f>IF(ISBLANK(INDEX('Policy Characteristics'!H:H,MATCH($C908,'Policy Characteristics'!$C:$C,0))),"",INDEX('Policy Characteristics'!H:H,MATCH($C908,'Policy Characteristics'!$C:$C,0)))</f>
        <v>0.01</v>
      </c>
      <c r="O908" s="76" t="str">
        <f>IF(ISBLANK(INDEX('Policy Characteristics'!I:I,MATCH($C908,'Policy Characteristics'!$C:$C,0))),"",INDEX('Policy Characteristics'!I:I,MATCH($C908,'Policy Characteristics'!$C:$C,0)))</f>
        <v>% of potential achieved</v>
      </c>
      <c r="P908" s="76" t="str">
        <f>IF(ISBLANK(INDEX('Policy Characteristics'!J:J,MATCH($C908,'Policy Characteristics'!$C:$C,0))),"",INDEX('Policy Characteristics'!J:J,MATCH($C908,'Policy Characteristics'!$C:$C,0)))</f>
        <v xml:space="preserve">**Description:** This policy shifts the use of fossil-fuel feedstocks to hydrogen. The production method for this new hydrogen demand can be shifted wiht the Fraction of Hydrogen Production Pathways Shifted lever.  // **Guidance for setting values (Chemicals):** Approximately 52 percent of natural gas consumed as a chemical feedstock globally goes to producing ammonia and methanol. These pathways can be replaced with green electrolytic hydrogen to eliminate process emissions associated with production. // **Guidance for setting values (Iron &amp; Steel):** Coal is the most significant feedstock used in the steel industry, largely for reducing iron ore in blast furnaces. A transition from the traditional steelmaking route (blast furnace-basic oxygen furnace) to alternatives (like hydrogen-based direct reduced iron with electric arc furnaces) can be represented by pairing this lever with electrification of industrial heat. </v>
      </c>
      <c r="Q908" s="76" t="str">
        <f>IF(ISBLANK(INDEX('Policy Characteristics'!K:K,MATCH($C908,'Policy Characteristics'!$C:$C,0))),"",INDEX('Policy Characteristics'!K:K,MATCH($C908,'Policy Characteristics'!$C:$C,0)))</f>
        <v/>
      </c>
      <c r="R908" s="76" t="str">
        <f>IF(ISBLANK(INDEX('Policy Characteristics'!L:L,MATCH($C908,'Policy Characteristics'!$C:$C,0))),"",INDEX('Policy Characteristics'!L:L,MATCH($C908,'Policy Characteristics'!$C:$C,0)))</f>
        <v/>
      </c>
    </row>
    <row r="909" spans="1:18" s="143" customFormat="1" x14ac:dyDescent="0.25">
      <c r="A909" s="76" t="str">
        <f>IF(ISBLANK(INDEX('Policy Characteristics'!A:A,MATCH($C909,'Policy Characteristics'!$C:$C,0))),"",INDEX('Policy Characteristics'!A:A,MATCH($C909,'Policy Characteristics'!$C:$C,0)))</f>
        <v>Industry</v>
      </c>
      <c r="B909" s="200" t="str">
        <f>IF(ISBLANK(INDEX('Policy Characteristics'!B:B,MATCH($C909,'Policy Characteristics'!$C:$C,0))),"",INDEX('Policy Characteristics'!B:B,MATCH($C909,'Policy Characteristics'!$C:$C,0)))</f>
        <v>Feedstock Shifting</v>
      </c>
      <c r="C909" s="76" t="str">
        <f t="shared" si="31"/>
        <v>Fraction of Feedstock Shifted</v>
      </c>
      <c r="D909" s="78" t="s">
        <v>1304</v>
      </c>
      <c r="E909" s="88" t="s">
        <v>646</v>
      </c>
      <c r="F909" t="s">
        <v>1268</v>
      </c>
      <c r="G909" s="88" t="s">
        <v>650</v>
      </c>
      <c r="H909" s="80">
        <v>2504</v>
      </c>
      <c r="I909" s="213" t="s">
        <v>44</v>
      </c>
      <c r="J909" s="202" t="str">
        <f>IF(ISBLANK(INDEX('Policy Characteristics'!D:D,MATCH($C909,'Policy Characteristics'!$C:$C,0))),"",INDEX('Policy Characteristics'!D:D,MATCH($C909,'Policy Characteristics'!$C:$C,0)))</f>
        <v>Feedstock Shifting</v>
      </c>
      <c r="K909" s="76" t="str">
        <f>IF(ISBLANK(INDEX('Policy Characteristics'!E:E,MATCH($C909,'Policy Characteristics'!$C:$C,0))),"",INDEX('Policy Characteristics'!E:E,MATCH($C909,'Policy Characteristics'!$C:$C,0)))</f>
        <v>indst feedstock shifting</v>
      </c>
      <c r="L909" s="205">
        <f>IF(ISBLANK(INDEX('Policy Characteristics'!F:F,MATCH($C909,'Policy Characteristics'!$C:$C,0))),"",INDEX('Policy Characteristics'!F:F,MATCH($C909,'Policy Characteristics'!$C:$C,0)))</f>
        <v>0</v>
      </c>
      <c r="M909" s="205">
        <f>IF(ISBLANK(INDEX('Policy Characteristics'!G:G,MATCH($C909,'Policy Characteristics'!$C:$C,0))),"",INDEX('Policy Characteristics'!G:G,MATCH($C909,'Policy Characteristics'!$C:$C,0)))</f>
        <v>1</v>
      </c>
      <c r="N909" s="205">
        <f>IF(ISBLANK(INDEX('Policy Characteristics'!H:H,MATCH($C909,'Policy Characteristics'!$C:$C,0))),"",INDEX('Policy Characteristics'!H:H,MATCH($C909,'Policy Characteristics'!$C:$C,0)))</f>
        <v>0.01</v>
      </c>
      <c r="O909" s="76" t="str">
        <f>IF(ISBLANK(INDEX('Policy Characteristics'!I:I,MATCH($C909,'Policy Characteristics'!$C:$C,0))),"",INDEX('Policy Characteristics'!I:I,MATCH($C909,'Policy Characteristics'!$C:$C,0)))</f>
        <v>% of potential achieved</v>
      </c>
      <c r="P909" s="76" t="str">
        <f>IF(ISBLANK(INDEX('Policy Characteristics'!J:J,MATCH($C909,'Policy Characteristics'!$C:$C,0))),"",INDEX('Policy Characteristics'!J:J,MATCH($C909,'Policy Characteristics'!$C:$C,0)))</f>
        <v xml:space="preserve">**Description:** This policy shifts the use of fossil-fuel feedstocks to hydrogen. The production method for this new hydrogen demand can be shifted wiht the Fraction of Hydrogen Production Pathways Shifted lever.  // **Guidance for setting values (Chemicals):** Approximately 52 percent of natural gas consumed as a chemical feedstock globally goes to producing ammonia and methanol. These pathways can be replaced with green electrolytic hydrogen to eliminate process emissions associated with production. // **Guidance for setting values (Iron &amp; Steel):** Coal is the most significant feedstock used in the steel industry, largely for reducing iron ore in blast furnaces. A transition from the traditional steelmaking route (blast furnace-basic oxygen furnace) to alternatives (like hydrogen-based direct reduced iron with electric arc furnaces) can be represented by pairing this lever with electrification of industrial heat. </v>
      </c>
      <c r="Q909" s="76" t="str">
        <f>IF(ISBLANK(INDEX('Policy Characteristics'!K:K,MATCH($C909,'Policy Characteristics'!$C:$C,0))),"",INDEX('Policy Characteristics'!K:K,MATCH($C909,'Policy Characteristics'!$C:$C,0)))</f>
        <v/>
      </c>
      <c r="R909" s="76" t="str">
        <f>IF(ISBLANK(INDEX('Policy Characteristics'!L:L,MATCH($C909,'Policy Characteristics'!$C:$C,0))),"",INDEX('Policy Characteristics'!L:L,MATCH($C909,'Policy Characteristics'!$C:$C,0)))</f>
        <v/>
      </c>
    </row>
    <row r="910" spans="1:18" s="143" customFormat="1" x14ac:dyDescent="0.25">
      <c r="A910" s="76" t="str">
        <f>IF(ISBLANK(INDEX('Policy Characteristics'!A:A,MATCH($C910,'Policy Characteristics'!$C:$C,0))),"",INDEX('Policy Characteristics'!A:A,MATCH($C910,'Policy Characteristics'!$C:$C,0)))</f>
        <v>Industry</v>
      </c>
      <c r="B910" s="200" t="str">
        <f>IF(ISBLANK(INDEX('Policy Characteristics'!B:B,MATCH($C910,'Policy Characteristics'!$C:$C,0))),"",INDEX('Policy Characteristics'!B:B,MATCH($C910,'Policy Characteristics'!$C:$C,0)))</f>
        <v>Feedstock Shifting</v>
      </c>
      <c r="C910" s="76" t="str">
        <f t="shared" si="31"/>
        <v>Fraction of Feedstock Shifted</v>
      </c>
      <c r="D910" s="78" t="s">
        <v>1304</v>
      </c>
      <c r="E910" s="88" t="s">
        <v>647</v>
      </c>
      <c r="F910" t="s">
        <v>1268</v>
      </c>
      <c r="G910" s="88" t="s">
        <v>653</v>
      </c>
      <c r="H910" s="80">
        <v>2505</v>
      </c>
      <c r="I910" s="213" t="s">
        <v>44</v>
      </c>
      <c r="J910" s="202" t="str">
        <f>IF(ISBLANK(INDEX('Policy Characteristics'!D:D,MATCH($C910,'Policy Characteristics'!$C:$C,0))),"",INDEX('Policy Characteristics'!D:D,MATCH($C910,'Policy Characteristics'!$C:$C,0)))</f>
        <v>Feedstock Shifting</v>
      </c>
      <c r="K910" s="76" t="str">
        <f>IF(ISBLANK(INDEX('Policy Characteristics'!E:E,MATCH($C910,'Policy Characteristics'!$C:$C,0))),"",INDEX('Policy Characteristics'!E:E,MATCH($C910,'Policy Characteristics'!$C:$C,0)))</f>
        <v>indst feedstock shifting</v>
      </c>
      <c r="L910" s="205">
        <f>IF(ISBLANK(INDEX('Policy Characteristics'!F:F,MATCH($C910,'Policy Characteristics'!$C:$C,0))),"",INDEX('Policy Characteristics'!F:F,MATCH($C910,'Policy Characteristics'!$C:$C,0)))</f>
        <v>0</v>
      </c>
      <c r="M910" s="205">
        <f>IF(ISBLANK(INDEX('Policy Characteristics'!G:G,MATCH($C910,'Policy Characteristics'!$C:$C,0))),"",INDEX('Policy Characteristics'!G:G,MATCH($C910,'Policy Characteristics'!$C:$C,0)))</f>
        <v>1</v>
      </c>
      <c r="N910" s="205">
        <f>IF(ISBLANK(INDEX('Policy Characteristics'!H:H,MATCH($C910,'Policy Characteristics'!$C:$C,0))),"",INDEX('Policy Characteristics'!H:H,MATCH($C910,'Policy Characteristics'!$C:$C,0)))</f>
        <v>0.01</v>
      </c>
      <c r="O910" s="76" t="str">
        <f>IF(ISBLANK(INDEX('Policy Characteristics'!I:I,MATCH($C910,'Policy Characteristics'!$C:$C,0))),"",INDEX('Policy Characteristics'!I:I,MATCH($C910,'Policy Characteristics'!$C:$C,0)))</f>
        <v>% of potential achieved</v>
      </c>
      <c r="P910" s="76" t="str">
        <f>IF(ISBLANK(INDEX('Policy Characteristics'!J:J,MATCH($C910,'Policy Characteristics'!$C:$C,0))),"",INDEX('Policy Characteristics'!J:J,MATCH($C910,'Policy Characteristics'!$C:$C,0)))</f>
        <v xml:space="preserve">**Description:** This policy shifts the use of fossil-fuel feedstocks to hydrogen. The production method for this new hydrogen demand can be shifted wiht the Fraction of Hydrogen Production Pathways Shifted lever.  // **Guidance for setting values (Chemicals):** Approximately 52 percent of natural gas consumed as a chemical feedstock globally goes to producing ammonia and methanol. These pathways can be replaced with green electrolytic hydrogen to eliminate process emissions associated with production. // **Guidance for setting values (Iron &amp; Steel):** Coal is the most significant feedstock used in the steel industry, largely for reducing iron ore in blast furnaces. A transition from the traditional steelmaking route (blast furnace-basic oxygen furnace) to alternatives (like hydrogen-based direct reduced iron with electric arc furnaces) can be represented by pairing this lever with electrification of industrial heat. </v>
      </c>
      <c r="Q910" s="76" t="str">
        <f>IF(ISBLANK(INDEX('Policy Characteristics'!K:K,MATCH($C910,'Policy Characteristics'!$C:$C,0))),"",INDEX('Policy Characteristics'!K:K,MATCH($C910,'Policy Characteristics'!$C:$C,0)))</f>
        <v/>
      </c>
      <c r="R910" s="76" t="str">
        <f>IF(ISBLANK(INDEX('Policy Characteristics'!L:L,MATCH($C910,'Policy Characteristics'!$C:$C,0))),"",INDEX('Policy Characteristics'!L:L,MATCH($C910,'Policy Characteristics'!$C:$C,0)))</f>
        <v/>
      </c>
    </row>
    <row r="911" spans="1:18" s="143" customFormat="1" x14ac:dyDescent="0.25">
      <c r="A911" s="76" t="str">
        <f>IF(ISBLANK(INDEX('Policy Characteristics'!A:A,MATCH($C911,'Policy Characteristics'!$C:$C,0))),"",INDEX('Policy Characteristics'!A:A,MATCH($C911,'Policy Characteristics'!$C:$C,0)))</f>
        <v>Industry</v>
      </c>
      <c r="B911" s="200" t="str">
        <f>IF(ISBLANK(INDEX('Policy Characteristics'!B:B,MATCH($C911,'Policy Characteristics'!$C:$C,0))),"",INDEX('Policy Characteristics'!B:B,MATCH($C911,'Policy Characteristics'!$C:$C,0)))</f>
        <v>Feedstock Shifting</v>
      </c>
      <c r="C911" s="76" t="str">
        <f t="shared" si="31"/>
        <v>Fraction of Feedstock Shifted</v>
      </c>
      <c r="D911" s="78" t="s">
        <v>1304</v>
      </c>
      <c r="E911" s="88" t="s">
        <v>946</v>
      </c>
      <c r="F911" t="s">
        <v>1268</v>
      </c>
      <c r="G911" s="88" t="s">
        <v>949</v>
      </c>
      <c r="H911" s="80">
        <v>2506</v>
      </c>
      <c r="I911" s="213" t="s">
        <v>44</v>
      </c>
      <c r="J911" s="202" t="str">
        <f>IF(ISBLANK(INDEX('Policy Characteristics'!D:D,MATCH($C911,'Policy Characteristics'!$C:$C,0))),"",INDEX('Policy Characteristics'!D:D,MATCH($C911,'Policy Characteristics'!$C:$C,0)))</f>
        <v>Feedstock Shifting</v>
      </c>
      <c r="K911" s="76" t="str">
        <f>IF(ISBLANK(INDEX('Policy Characteristics'!E:E,MATCH($C911,'Policy Characteristics'!$C:$C,0))),"",INDEX('Policy Characteristics'!E:E,MATCH($C911,'Policy Characteristics'!$C:$C,0)))</f>
        <v>indst feedstock shifting</v>
      </c>
      <c r="L911" s="205">
        <f>IF(ISBLANK(INDEX('Policy Characteristics'!F:F,MATCH($C911,'Policy Characteristics'!$C:$C,0))),"",INDEX('Policy Characteristics'!F:F,MATCH($C911,'Policy Characteristics'!$C:$C,0)))</f>
        <v>0</v>
      </c>
      <c r="M911" s="205">
        <f>IF(ISBLANK(INDEX('Policy Characteristics'!G:G,MATCH($C911,'Policy Characteristics'!$C:$C,0))),"",INDEX('Policy Characteristics'!G:G,MATCH($C911,'Policy Characteristics'!$C:$C,0)))</f>
        <v>1</v>
      </c>
      <c r="N911" s="205">
        <f>IF(ISBLANK(INDEX('Policy Characteristics'!H:H,MATCH($C911,'Policy Characteristics'!$C:$C,0))),"",INDEX('Policy Characteristics'!H:H,MATCH($C911,'Policy Characteristics'!$C:$C,0)))</f>
        <v>0.01</v>
      </c>
      <c r="O911" s="76" t="str">
        <f>IF(ISBLANK(INDEX('Policy Characteristics'!I:I,MATCH($C911,'Policy Characteristics'!$C:$C,0))),"",INDEX('Policy Characteristics'!I:I,MATCH($C911,'Policy Characteristics'!$C:$C,0)))</f>
        <v>% of potential achieved</v>
      </c>
      <c r="P911" s="76" t="str">
        <f>IF(ISBLANK(INDEX('Policy Characteristics'!J:J,MATCH($C911,'Policy Characteristics'!$C:$C,0))),"",INDEX('Policy Characteristics'!J:J,MATCH($C911,'Policy Characteristics'!$C:$C,0)))</f>
        <v xml:space="preserve">**Description:** This policy shifts the use of fossil-fuel feedstocks to hydrogen. The production method for this new hydrogen demand can be shifted wiht the Fraction of Hydrogen Production Pathways Shifted lever.  // **Guidance for setting values (Chemicals):** Approximately 52 percent of natural gas consumed as a chemical feedstock globally goes to producing ammonia and methanol. These pathways can be replaced with green electrolytic hydrogen to eliminate process emissions associated with production. // **Guidance for setting values (Iron &amp; Steel):** Coal is the most significant feedstock used in the steel industry, largely for reducing iron ore in blast furnaces. A transition from the traditional steelmaking route (blast furnace-basic oxygen furnace) to alternatives (like hydrogen-based direct reduced iron with electric arc furnaces) can be represented by pairing this lever with electrification of industrial heat. </v>
      </c>
      <c r="Q911" s="76" t="str">
        <f>IF(ISBLANK(INDEX('Policy Characteristics'!K:K,MATCH($C911,'Policy Characteristics'!$C:$C,0))),"",INDEX('Policy Characteristics'!K:K,MATCH($C911,'Policy Characteristics'!$C:$C,0)))</f>
        <v/>
      </c>
      <c r="R911" s="76" t="str">
        <f>IF(ISBLANK(INDEX('Policy Characteristics'!L:L,MATCH($C911,'Policy Characteristics'!$C:$C,0))),"",INDEX('Policy Characteristics'!L:L,MATCH($C911,'Policy Characteristics'!$C:$C,0)))</f>
        <v/>
      </c>
    </row>
    <row r="912" spans="1:18" s="143" customFormat="1" x14ac:dyDescent="0.25">
      <c r="A912" s="76" t="str">
        <f>IF(ISBLANK(INDEX('Policy Characteristics'!A:A,MATCH($C912,'Policy Characteristics'!$C:$C,0))),"",INDEX('Policy Characteristics'!A:A,MATCH($C912,'Policy Characteristics'!$C:$C,0)))</f>
        <v>Industry</v>
      </c>
      <c r="B912" s="200" t="str">
        <f>IF(ISBLANK(INDEX('Policy Characteristics'!B:B,MATCH($C912,'Policy Characteristics'!$C:$C,0))),"",INDEX('Policy Characteristics'!B:B,MATCH($C912,'Policy Characteristics'!$C:$C,0)))</f>
        <v>Feedstock Shifting</v>
      </c>
      <c r="C912" s="76" t="str">
        <f t="shared" si="31"/>
        <v>Fraction of Feedstock Shifted</v>
      </c>
      <c r="D912" s="78" t="s">
        <v>1304</v>
      </c>
      <c r="E912" s="88" t="s">
        <v>947</v>
      </c>
      <c r="F912" t="s">
        <v>1268</v>
      </c>
      <c r="G912" s="88" t="s">
        <v>951</v>
      </c>
      <c r="H912" s="80">
        <v>2507</v>
      </c>
      <c r="I912" s="213" t="s">
        <v>44</v>
      </c>
      <c r="J912" s="202" t="str">
        <f>IF(ISBLANK(INDEX('Policy Characteristics'!D:D,MATCH($C912,'Policy Characteristics'!$C:$C,0))),"",INDEX('Policy Characteristics'!D:D,MATCH($C912,'Policy Characteristics'!$C:$C,0)))</f>
        <v>Feedstock Shifting</v>
      </c>
      <c r="K912" s="76" t="str">
        <f>IF(ISBLANK(INDEX('Policy Characteristics'!E:E,MATCH($C912,'Policy Characteristics'!$C:$C,0))),"",INDEX('Policy Characteristics'!E:E,MATCH($C912,'Policy Characteristics'!$C:$C,0)))</f>
        <v>indst feedstock shifting</v>
      </c>
      <c r="L912" s="205">
        <f>IF(ISBLANK(INDEX('Policy Characteristics'!F:F,MATCH($C912,'Policy Characteristics'!$C:$C,0))),"",INDEX('Policy Characteristics'!F:F,MATCH($C912,'Policy Characteristics'!$C:$C,0)))</f>
        <v>0</v>
      </c>
      <c r="M912" s="205">
        <f>IF(ISBLANK(INDEX('Policy Characteristics'!G:G,MATCH($C912,'Policy Characteristics'!$C:$C,0))),"",INDEX('Policy Characteristics'!G:G,MATCH($C912,'Policy Characteristics'!$C:$C,0)))</f>
        <v>1</v>
      </c>
      <c r="N912" s="205">
        <f>IF(ISBLANK(INDEX('Policy Characteristics'!H:H,MATCH($C912,'Policy Characteristics'!$C:$C,0))),"",INDEX('Policy Characteristics'!H:H,MATCH($C912,'Policy Characteristics'!$C:$C,0)))</f>
        <v>0.01</v>
      </c>
      <c r="O912" s="76" t="str">
        <f>IF(ISBLANK(INDEX('Policy Characteristics'!I:I,MATCH($C912,'Policy Characteristics'!$C:$C,0))),"",INDEX('Policy Characteristics'!I:I,MATCH($C912,'Policy Characteristics'!$C:$C,0)))</f>
        <v>% of potential achieved</v>
      </c>
      <c r="P912" s="76" t="str">
        <f>IF(ISBLANK(INDEX('Policy Characteristics'!J:J,MATCH($C912,'Policy Characteristics'!$C:$C,0))),"",INDEX('Policy Characteristics'!J:J,MATCH($C912,'Policy Characteristics'!$C:$C,0)))</f>
        <v xml:space="preserve">**Description:** This policy shifts the use of fossil-fuel feedstocks to hydrogen. The production method for this new hydrogen demand can be shifted wiht the Fraction of Hydrogen Production Pathways Shifted lever.  // **Guidance for setting values (Chemicals):** Approximately 52 percent of natural gas consumed as a chemical feedstock globally goes to producing ammonia and methanol. These pathways can be replaced with green electrolytic hydrogen to eliminate process emissions associated with production. // **Guidance for setting values (Iron &amp; Steel):** Coal is the most significant feedstock used in the steel industry, largely for reducing iron ore in blast furnaces. A transition from the traditional steelmaking route (blast furnace-basic oxygen furnace) to alternatives (like hydrogen-based direct reduced iron with electric arc furnaces) can be represented by pairing this lever with electrification of industrial heat. </v>
      </c>
      <c r="Q912" s="76" t="str">
        <f>IF(ISBLANK(INDEX('Policy Characteristics'!K:K,MATCH($C912,'Policy Characteristics'!$C:$C,0))),"",INDEX('Policy Characteristics'!K:K,MATCH($C912,'Policy Characteristics'!$C:$C,0)))</f>
        <v/>
      </c>
      <c r="R912" s="76" t="str">
        <f>IF(ISBLANK(INDEX('Policy Characteristics'!L:L,MATCH($C912,'Policy Characteristics'!$C:$C,0))),"",INDEX('Policy Characteristics'!L:L,MATCH($C912,'Policy Characteristics'!$C:$C,0)))</f>
        <v/>
      </c>
    </row>
    <row r="913" spans="1:18" s="143" customFormat="1" x14ac:dyDescent="0.25">
      <c r="A913" s="76" t="str">
        <f>IF(ISBLANK(INDEX('Policy Characteristics'!A:A,MATCH($C913,'Policy Characteristics'!$C:$C,0))),"",INDEX('Policy Characteristics'!A:A,MATCH($C913,'Policy Characteristics'!$C:$C,0)))</f>
        <v>Industry</v>
      </c>
      <c r="B913" s="200" t="str">
        <f>IF(ISBLANK(INDEX('Policy Characteristics'!B:B,MATCH($C913,'Policy Characteristics'!$C:$C,0))),"",INDEX('Policy Characteristics'!B:B,MATCH($C913,'Policy Characteristics'!$C:$C,0)))</f>
        <v>Feedstock Shifting</v>
      </c>
      <c r="C913" s="76" t="str">
        <f t="shared" si="31"/>
        <v>Fraction of Feedstock Shifted</v>
      </c>
      <c r="D913" s="78" t="s">
        <v>1304</v>
      </c>
      <c r="E913" s="88" t="s">
        <v>948</v>
      </c>
      <c r="F913" t="s">
        <v>1268</v>
      </c>
      <c r="G913" s="88" t="s">
        <v>952</v>
      </c>
      <c r="H913" s="80">
        <v>2508</v>
      </c>
      <c r="I913" s="213" t="s">
        <v>44</v>
      </c>
      <c r="J913" s="202" t="str">
        <f>IF(ISBLANK(INDEX('Policy Characteristics'!D:D,MATCH($C913,'Policy Characteristics'!$C:$C,0))),"",INDEX('Policy Characteristics'!D:D,MATCH($C913,'Policy Characteristics'!$C:$C,0)))</f>
        <v>Feedstock Shifting</v>
      </c>
      <c r="K913" s="76" t="str">
        <f>IF(ISBLANK(INDEX('Policy Characteristics'!E:E,MATCH($C913,'Policy Characteristics'!$C:$C,0))),"",INDEX('Policy Characteristics'!E:E,MATCH($C913,'Policy Characteristics'!$C:$C,0)))</f>
        <v>indst feedstock shifting</v>
      </c>
      <c r="L913" s="205">
        <f>IF(ISBLANK(INDEX('Policy Characteristics'!F:F,MATCH($C913,'Policy Characteristics'!$C:$C,0))),"",INDEX('Policy Characteristics'!F:F,MATCH($C913,'Policy Characteristics'!$C:$C,0)))</f>
        <v>0</v>
      </c>
      <c r="M913" s="205">
        <f>IF(ISBLANK(INDEX('Policy Characteristics'!G:G,MATCH($C913,'Policy Characteristics'!$C:$C,0))),"",INDEX('Policy Characteristics'!G:G,MATCH($C913,'Policy Characteristics'!$C:$C,0)))</f>
        <v>1</v>
      </c>
      <c r="N913" s="205">
        <f>IF(ISBLANK(INDEX('Policy Characteristics'!H:H,MATCH($C913,'Policy Characteristics'!$C:$C,0))),"",INDEX('Policy Characteristics'!H:H,MATCH($C913,'Policy Characteristics'!$C:$C,0)))</f>
        <v>0.01</v>
      </c>
      <c r="O913" s="76" t="str">
        <f>IF(ISBLANK(INDEX('Policy Characteristics'!I:I,MATCH($C913,'Policy Characteristics'!$C:$C,0))),"",INDEX('Policy Characteristics'!I:I,MATCH($C913,'Policy Characteristics'!$C:$C,0)))</f>
        <v>% of potential achieved</v>
      </c>
      <c r="P913" s="76" t="str">
        <f>IF(ISBLANK(INDEX('Policy Characteristics'!J:J,MATCH($C913,'Policy Characteristics'!$C:$C,0))),"",INDEX('Policy Characteristics'!J:J,MATCH($C913,'Policy Characteristics'!$C:$C,0)))</f>
        <v xml:space="preserve">**Description:** This policy shifts the use of fossil-fuel feedstocks to hydrogen. The production method for this new hydrogen demand can be shifted wiht the Fraction of Hydrogen Production Pathways Shifted lever.  // **Guidance for setting values (Chemicals):** Approximately 52 percent of natural gas consumed as a chemical feedstock globally goes to producing ammonia and methanol. These pathways can be replaced with green electrolytic hydrogen to eliminate process emissions associated with production. // **Guidance for setting values (Iron &amp; Steel):** Coal is the most significant feedstock used in the steel industry, largely for reducing iron ore in blast furnaces. A transition from the traditional steelmaking route (blast furnace-basic oxygen furnace) to alternatives (like hydrogen-based direct reduced iron with electric arc furnaces) can be represented by pairing this lever with electrification of industrial heat. </v>
      </c>
      <c r="Q913" s="76" t="str">
        <f>IF(ISBLANK(INDEX('Policy Characteristics'!K:K,MATCH($C913,'Policy Characteristics'!$C:$C,0))),"",INDEX('Policy Characteristics'!K:K,MATCH($C913,'Policy Characteristics'!$C:$C,0)))</f>
        <v/>
      </c>
      <c r="R913" s="76" t="str">
        <f>IF(ISBLANK(INDEX('Policy Characteristics'!L:L,MATCH($C913,'Policy Characteristics'!$C:$C,0))),"",INDEX('Policy Characteristics'!L:L,MATCH($C913,'Policy Characteristics'!$C:$C,0)))</f>
        <v/>
      </c>
    </row>
    <row r="914" spans="1:18" s="143" customFormat="1" x14ac:dyDescent="0.25">
      <c r="A914" s="76" t="str">
        <f>IF(ISBLANK(INDEX('Policy Characteristics'!A:A,MATCH($C914,'Policy Characteristics'!$C:$C,0))),"",INDEX('Policy Characteristics'!A:A,MATCH($C914,'Policy Characteristics'!$C:$C,0)))</f>
        <v>Industry</v>
      </c>
      <c r="B914" s="200" t="str">
        <f>IF(ISBLANK(INDEX('Policy Characteristics'!B:B,MATCH($C914,'Policy Characteristics'!$C:$C,0))),"",INDEX('Policy Characteristics'!B:B,MATCH($C914,'Policy Characteristics'!$C:$C,0)))</f>
        <v>Feedstock Shifting</v>
      </c>
      <c r="C914" s="76" t="str">
        <f t="shared" si="31"/>
        <v>Fraction of Feedstock Shifted</v>
      </c>
      <c r="D914" s="78" t="s">
        <v>1304</v>
      </c>
      <c r="E914" s="88" t="s">
        <v>945</v>
      </c>
      <c r="F914" t="s">
        <v>1268</v>
      </c>
      <c r="G914" s="88" t="s">
        <v>950</v>
      </c>
      <c r="H914" s="80">
        <v>2509</v>
      </c>
      <c r="I914" s="213" t="s">
        <v>44</v>
      </c>
      <c r="J914" s="202" t="str">
        <f>IF(ISBLANK(INDEX('Policy Characteristics'!D:D,MATCH($C914,'Policy Characteristics'!$C:$C,0))),"",INDEX('Policy Characteristics'!D:D,MATCH($C914,'Policy Characteristics'!$C:$C,0)))</f>
        <v>Feedstock Shifting</v>
      </c>
      <c r="K914" s="76" t="str">
        <f>IF(ISBLANK(INDEX('Policy Characteristics'!E:E,MATCH($C914,'Policy Characteristics'!$C:$C,0))),"",INDEX('Policy Characteristics'!E:E,MATCH($C914,'Policy Characteristics'!$C:$C,0)))</f>
        <v>indst feedstock shifting</v>
      </c>
      <c r="L914" s="205">
        <f>IF(ISBLANK(INDEX('Policy Characteristics'!F:F,MATCH($C914,'Policy Characteristics'!$C:$C,0))),"",INDEX('Policy Characteristics'!F:F,MATCH($C914,'Policy Characteristics'!$C:$C,0)))</f>
        <v>0</v>
      </c>
      <c r="M914" s="205">
        <f>IF(ISBLANK(INDEX('Policy Characteristics'!G:G,MATCH($C914,'Policy Characteristics'!$C:$C,0))),"",INDEX('Policy Characteristics'!G:G,MATCH($C914,'Policy Characteristics'!$C:$C,0)))</f>
        <v>1</v>
      </c>
      <c r="N914" s="205">
        <f>IF(ISBLANK(INDEX('Policy Characteristics'!H:H,MATCH($C914,'Policy Characteristics'!$C:$C,0))),"",INDEX('Policy Characteristics'!H:H,MATCH($C914,'Policy Characteristics'!$C:$C,0)))</f>
        <v>0.01</v>
      </c>
      <c r="O914" s="76" t="str">
        <f>IF(ISBLANK(INDEX('Policy Characteristics'!I:I,MATCH($C914,'Policy Characteristics'!$C:$C,0))),"",INDEX('Policy Characteristics'!I:I,MATCH($C914,'Policy Characteristics'!$C:$C,0)))</f>
        <v>% of potential achieved</v>
      </c>
      <c r="P914" s="76" t="str">
        <f>IF(ISBLANK(INDEX('Policy Characteristics'!J:J,MATCH($C914,'Policy Characteristics'!$C:$C,0))),"",INDEX('Policy Characteristics'!J:J,MATCH($C914,'Policy Characteristics'!$C:$C,0)))</f>
        <v xml:space="preserve">**Description:** This policy shifts the use of fossil-fuel feedstocks to hydrogen. The production method for this new hydrogen demand can be shifted wiht the Fraction of Hydrogen Production Pathways Shifted lever.  // **Guidance for setting values (Chemicals):** Approximately 52 percent of natural gas consumed as a chemical feedstock globally goes to producing ammonia and methanol. These pathways can be replaced with green electrolytic hydrogen to eliminate process emissions associated with production. // **Guidance for setting values (Iron &amp; Steel):** Coal is the most significant feedstock used in the steel industry, largely for reducing iron ore in blast furnaces. A transition from the traditional steelmaking route (blast furnace-basic oxygen furnace) to alternatives (like hydrogen-based direct reduced iron with electric arc furnaces) can be represented by pairing this lever with electrification of industrial heat. </v>
      </c>
      <c r="Q914" s="76" t="str">
        <f>IF(ISBLANK(INDEX('Policy Characteristics'!K:K,MATCH($C914,'Policy Characteristics'!$C:$C,0))),"",INDEX('Policy Characteristics'!K:K,MATCH($C914,'Policy Characteristics'!$C:$C,0)))</f>
        <v/>
      </c>
      <c r="R914" s="76" t="str">
        <f>IF(ISBLANK(INDEX('Policy Characteristics'!L:L,MATCH($C914,'Policy Characteristics'!$C:$C,0))),"",INDEX('Policy Characteristics'!L:L,MATCH($C914,'Policy Characteristics'!$C:$C,0)))</f>
        <v/>
      </c>
    </row>
    <row r="915" spans="1:18" s="143" customFormat="1" x14ac:dyDescent="0.25">
      <c r="A915" s="76" t="str">
        <f>IF(ISBLANK(INDEX('Policy Characteristics'!A:A,MATCH($C915,'Policy Characteristics'!$C:$C,0))),"",INDEX('Policy Characteristics'!A:A,MATCH($C915,'Policy Characteristics'!$C:$C,0)))</f>
        <v>Industry</v>
      </c>
      <c r="B915" s="200" t="str">
        <f>IF(ISBLANK(INDEX('Policy Characteristics'!B:B,MATCH($C915,'Policy Characteristics'!$C:$C,0))),"",INDEX('Policy Characteristics'!B:B,MATCH($C915,'Policy Characteristics'!$C:$C,0)))</f>
        <v>Feedstock Shifting</v>
      </c>
      <c r="C915" s="76" t="str">
        <f t="shared" si="31"/>
        <v>Fraction of Feedstock Shifted</v>
      </c>
      <c r="D915" s="78" t="s">
        <v>1305</v>
      </c>
      <c r="E915" s="88" t="s">
        <v>642</v>
      </c>
      <c r="F915" t="s">
        <v>1269</v>
      </c>
      <c r="G915" s="88" t="s">
        <v>648</v>
      </c>
      <c r="H915" s="80">
        <v>2510</v>
      </c>
      <c r="I915" s="213" t="s">
        <v>44</v>
      </c>
      <c r="J915" s="202" t="str">
        <f>IF(ISBLANK(INDEX('Policy Characteristics'!D:D,MATCH($C915,'Policy Characteristics'!$C:$C,0))),"",INDEX('Policy Characteristics'!D:D,MATCH($C915,'Policy Characteristics'!$C:$C,0)))</f>
        <v>Feedstock Shifting</v>
      </c>
      <c r="K915" s="76" t="str">
        <f>IF(ISBLANK(INDEX('Policy Characteristics'!E:E,MATCH($C915,'Policy Characteristics'!$C:$C,0))),"",INDEX('Policy Characteristics'!E:E,MATCH($C915,'Policy Characteristics'!$C:$C,0)))</f>
        <v>indst feedstock shifting</v>
      </c>
      <c r="L915" s="205">
        <f>IF(ISBLANK(INDEX('Policy Characteristics'!F:F,MATCH($C915,'Policy Characteristics'!$C:$C,0))),"",INDEX('Policy Characteristics'!F:F,MATCH($C915,'Policy Characteristics'!$C:$C,0)))</f>
        <v>0</v>
      </c>
      <c r="M915" s="205">
        <f>IF(ISBLANK(INDEX('Policy Characteristics'!G:G,MATCH($C915,'Policy Characteristics'!$C:$C,0))),"",INDEX('Policy Characteristics'!G:G,MATCH($C915,'Policy Characteristics'!$C:$C,0)))</f>
        <v>1</v>
      </c>
      <c r="N915" s="205">
        <f>IF(ISBLANK(INDEX('Policy Characteristics'!H:H,MATCH($C915,'Policy Characteristics'!$C:$C,0))),"",INDEX('Policy Characteristics'!H:H,MATCH($C915,'Policy Characteristics'!$C:$C,0)))</f>
        <v>0.01</v>
      </c>
      <c r="O915" s="76" t="str">
        <f>IF(ISBLANK(INDEX('Policy Characteristics'!I:I,MATCH($C915,'Policy Characteristics'!$C:$C,0))),"",INDEX('Policy Characteristics'!I:I,MATCH($C915,'Policy Characteristics'!$C:$C,0)))</f>
        <v>% of potential achieved</v>
      </c>
      <c r="P915" s="76" t="str">
        <f>IF(ISBLANK(INDEX('Policy Characteristics'!J:J,MATCH($C915,'Policy Characteristics'!$C:$C,0))),"",INDEX('Policy Characteristics'!J:J,MATCH($C915,'Policy Characteristics'!$C:$C,0)))</f>
        <v xml:space="preserve">**Description:** This policy shifts the use of fossil-fuel feedstocks to hydrogen. The production method for this new hydrogen demand can be shifted wiht the Fraction of Hydrogen Production Pathways Shifted lever.  // **Guidance for setting values (Chemicals):** Approximately 52 percent of natural gas consumed as a chemical feedstock globally goes to producing ammonia and methanol. These pathways can be replaced with green electrolytic hydrogen to eliminate process emissions associated with production. // **Guidance for setting values (Iron &amp; Steel):** Coal is the most significant feedstock used in the steel industry, largely for reducing iron ore in blast furnaces. A transition from the traditional steelmaking route (blast furnace-basic oxygen furnace) to alternatives (like hydrogen-based direct reduced iron with electric arc furnaces) can be represented by pairing this lever with electrification of industrial heat. </v>
      </c>
      <c r="Q915" s="76" t="str">
        <f>IF(ISBLANK(INDEX('Policy Characteristics'!K:K,MATCH($C915,'Policy Characteristics'!$C:$C,0))),"",INDEX('Policy Characteristics'!K:K,MATCH($C915,'Policy Characteristics'!$C:$C,0)))</f>
        <v/>
      </c>
      <c r="R915" s="76" t="str">
        <f>IF(ISBLANK(INDEX('Policy Characteristics'!L:L,MATCH($C915,'Policy Characteristics'!$C:$C,0))),"",INDEX('Policy Characteristics'!L:L,MATCH($C915,'Policy Characteristics'!$C:$C,0)))</f>
        <v/>
      </c>
    </row>
    <row r="916" spans="1:18" s="143" customFormat="1" x14ac:dyDescent="0.25">
      <c r="A916" s="76" t="str">
        <f>IF(ISBLANK(INDEX('Policy Characteristics'!A:A,MATCH($C916,'Policy Characteristics'!$C:$C,0))),"",INDEX('Policy Characteristics'!A:A,MATCH($C916,'Policy Characteristics'!$C:$C,0)))</f>
        <v>Industry</v>
      </c>
      <c r="B916" s="200" t="str">
        <f>IF(ISBLANK(INDEX('Policy Characteristics'!B:B,MATCH($C916,'Policy Characteristics'!$C:$C,0))),"",INDEX('Policy Characteristics'!B:B,MATCH($C916,'Policy Characteristics'!$C:$C,0)))</f>
        <v>Feedstock Shifting</v>
      </c>
      <c r="C916" s="76" t="str">
        <f t="shared" si="31"/>
        <v>Fraction of Feedstock Shifted</v>
      </c>
      <c r="D916" s="78" t="s">
        <v>1305</v>
      </c>
      <c r="E916" s="88" t="s">
        <v>643</v>
      </c>
      <c r="F916" t="s">
        <v>1269</v>
      </c>
      <c r="G916" s="88" t="s">
        <v>651</v>
      </c>
      <c r="H916" s="80">
        <v>2511</v>
      </c>
      <c r="I916" s="213" t="s">
        <v>44</v>
      </c>
      <c r="J916" s="202" t="str">
        <f>IF(ISBLANK(INDEX('Policy Characteristics'!D:D,MATCH($C916,'Policy Characteristics'!$C:$C,0))),"",INDEX('Policy Characteristics'!D:D,MATCH($C916,'Policy Characteristics'!$C:$C,0)))</f>
        <v>Feedstock Shifting</v>
      </c>
      <c r="K916" s="76" t="str">
        <f>IF(ISBLANK(INDEX('Policy Characteristics'!E:E,MATCH($C916,'Policy Characteristics'!$C:$C,0))),"",INDEX('Policy Characteristics'!E:E,MATCH($C916,'Policy Characteristics'!$C:$C,0)))</f>
        <v>indst feedstock shifting</v>
      </c>
      <c r="L916" s="205">
        <f>IF(ISBLANK(INDEX('Policy Characteristics'!F:F,MATCH($C916,'Policy Characteristics'!$C:$C,0))),"",INDEX('Policy Characteristics'!F:F,MATCH($C916,'Policy Characteristics'!$C:$C,0)))</f>
        <v>0</v>
      </c>
      <c r="M916" s="205">
        <f>IF(ISBLANK(INDEX('Policy Characteristics'!G:G,MATCH($C916,'Policy Characteristics'!$C:$C,0))),"",INDEX('Policy Characteristics'!G:G,MATCH($C916,'Policy Characteristics'!$C:$C,0)))</f>
        <v>1</v>
      </c>
      <c r="N916" s="205">
        <f>IF(ISBLANK(INDEX('Policy Characteristics'!H:H,MATCH($C916,'Policy Characteristics'!$C:$C,0))),"",INDEX('Policy Characteristics'!H:H,MATCH($C916,'Policy Characteristics'!$C:$C,0)))</f>
        <v>0.01</v>
      </c>
      <c r="O916" s="76" t="str">
        <f>IF(ISBLANK(INDEX('Policy Characteristics'!I:I,MATCH($C916,'Policy Characteristics'!$C:$C,0))),"",INDEX('Policy Characteristics'!I:I,MATCH($C916,'Policy Characteristics'!$C:$C,0)))</f>
        <v>% of potential achieved</v>
      </c>
      <c r="P916" s="76" t="str">
        <f>IF(ISBLANK(INDEX('Policy Characteristics'!J:J,MATCH($C916,'Policy Characteristics'!$C:$C,0))),"",INDEX('Policy Characteristics'!J:J,MATCH($C916,'Policy Characteristics'!$C:$C,0)))</f>
        <v xml:space="preserve">**Description:** This policy shifts the use of fossil-fuel feedstocks to hydrogen. The production method for this new hydrogen demand can be shifted wiht the Fraction of Hydrogen Production Pathways Shifted lever.  // **Guidance for setting values (Chemicals):** Approximately 52 percent of natural gas consumed as a chemical feedstock globally goes to producing ammonia and methanol. These pathways can be replaced with green electrolytic hydrogen to eliminate process emissions associated with production. // **Guidance for setting values (Iron &amp; Steel):** Coal is the most significant feedstock used in the steel industry, largely for reducing iron ore in blast furnaces. A transition from the traditional steelmaking route (blast furnace-basic oxygen furnace) to alternatives (like hydrogen-based direct reduced iron with electric arc furnaces) can be represented by pairing this lever with electrification of industrial heat. </v>
      </c>
      <c r="Q916" s="76" t="str">
        <f>IF(ISBLANK(INDEX('Policy Characteristics'!K:K,MATCH($C916,'Policy Characteristics'!$C:$C,0))),"",INDEX('Policy Characteristics'!K:K,MATCH($C916,'Policy Characteristics'!$C:$C,0)))</f>
        <v/>
      </c>
      <c r="R916" s="76" t="str">
        <f>IF(ISBLANK(INDEX('Policy Characteristics'!L:L,MATCH($C916,'Policy Characteristics'!$C:$C,0))),"",INDEX('Policy Characteristics'!L:L,MATCH($C916,'Policy Characteristics'!$C:$C,0)))</f>
        <v/>
      </c>
    </row>
    <row r="917" spans="1:18" s="143" customFormat="1" x14ac:dyDescent="0.25">
      <c r="A917" s="76" t="str">
        <f>IF(ISBLANK(INDEX('Policy Characteristics'!A:A,MATCH($C917,'Policy Characteristics'!$C:$C,0))),"",INDEX('Policy Characteristics'!A:A,MATCH($C917,'Policy Characteristics'!$C:$C,0)))</f>
        <v>Industry</v>
      </c>
      <c r="B917" s="200" t="str">
        <f>IF(ISBLANK(INDEX('Policy Characteristics'!B:B,MATCH($C917,'Policy Characteristics'!$C:$C,0))),"",INDEX('Policy Characteristics'!B:B,MATCH($C917,'Policy Characteristics'!$C:$C,0)))</f>
        <v>Feedstock Shifting</v>
      </c>
      <c r="C917" s="76" t="str">
        <f t="shared" si="31"/>
        <v>Fraction of Feedstock Shifted</v>
      </c>
      <c r="D917" s="78" t="s">
        <v>1305</v>
      </c>
      <c r="E917" s="88" t="s">
        <v>644</v>
      </c>
      <c r="F917" t="s">
        <v>1269</v>
      </c>
      <c r="G917" s="88" t="s">
        <v>652</v>
      </c>
      <c r="H917" s="80">
        <v>2512</v>
      </c>
      <c r="I917" s="213" t="s">
        <v>44</v>
      </c>
      <c r="J917" s="202" t="str">
        <f>IF(ISBLANK(INDEX('Policy Characteristics'!D:D,MATCH($C917,'Policy Characteristics'!$C:$C,0))),"",INDEX('Policy Characteristics'!D:D,MATCH($C917,'Policy Characteristics'!$C:$C,0)))</f>
        <v>Feedstock Shifting</v>
      </c>
      <c r="K917" s="76" t="str">
        <f>IF(ISBLANK(INDEX('Policy Characteristics'!E:E,MATCH($C917,'Policy Characteristics'!$C:$C,0))),"",INDEX('Policy Characteristics'!E:E,MATCH($C917,'Policy Characteristics'!$C:$C,0)))</f>
        <v>indst feedstock shifting</v>
      </c>
      <c r="L917" s="205">
        <f>IF(ISBLANK(INDEX('Policy Characteristics'!F:F,MATCH($C917,'Policy Characteristics'!$C:$C,0))),"",INDEX('Policy Characteristics'!F:F,MATCH($C917,'Policy Characteristics'!$C:$C,0)))</f>
        <v>0</v>
      </c>
      <c r="M917" s="205">
        <f>IF(ISBLANK(INDEX('Policy Characteristics'!G:G,MATCH($C917,'Policy Characteristics'!$C:$C,0))),"",INDEX('Policy Characteristics'!G:G,MATCH($C917,'Policy Characteristics'!$C:$C,0)))</f>
        <v>1</v>
      </c>
      <c r="N917" s="205">
        <f>IF(ISBLANK(INDEX('Policy Characteristics'!H:H,MATCH($C917,'Policy Characteristics'!$C:$C,0))),"",INDEX('Policy Characteristics'!H:H,MATCH($C917,'Policy Characteristics'!$C:$C,0)))</f>
        <v>0.01</v>
      </c>
      <c r="O917" s="76" t="str">
        <f>IF(ISBLANK(INDEX('Policy Characteristics'!I:I,MATCH($C917,'Policy Characteristics'!$C:$C,0))),"",INDEX('Policy Characteristics'!I:I,MATCH($C917,'Policy Characteristics'!$C:$C,0)))</f>
        <v>% of potential achieved</v>
      </c>
      <c r="P917" s="76" t="str">
        <f>IF(ISBLANK(INDEX('Policy Characteristics'!J:J,MATCH($C917,'Policy Characteristics'!$C:$C,0))),"",INDEX('Policy Characteristics'!J:J,MATCH($C917,'Policy Characteristics'!$C:$C,0)))</f>
        <v xml:space="preserve">**Description:** This policy shifts the use of fossil-fuel feedstocks to hydrogen. The production method for this new hydrogen demand can be shifted wiht the Fraction of Hydrogen Production Pathways Shifted lever.  // **Guidance for setting values (Chemicals):** Approximately 52 percent of natural gas consumed as a chemical feedstock globally goes to producing ammonia and methanol. These pathways can be replaced with green electrolytic hydrogen to eliminate process emissions associated with production. // **Guidance for setting values (Iron &amp; Steel):** Coal is the most significant feedstock used in the steel industry, largely for reducing iron ore in blast furnaces. A transition from the traditional steelmaking route (blast furnace-basic oxygen furnace) to alternatives (like hydrogen-based direct reduced iron with electric arc furnaces) can be represented by pairing this lever with electrification of industrial heat. </v>
      </c>
      <c r="Q917" s="76" t="str">
        <f>IF(ISBLANK(INDEX('Policy Characteristics'!K:K,MATCH($C917,'Policy Characteristics'!$C:$C,0))),"",INDEX('Policy Characteristics'!K:K,MATCH($C917,'Policy Characteristics'!$C:$C,0)))</f>
        <v/>
      </c>
      <c r="R917" s="76" t="str">
        <f>IF(ISBLANK(INDEX('Policy Characteristics'!L:L,MATCH($C917,'Policy Characteristics'!$C:$C,0))),"",INDEX('Policy Characteristics'!L:L,MATCH($C917,'Policy Characteristics'!$C:$C,0)))</f>
        <v/>
      </c>
    </row>
    <row r="918" spans="1:18" s="143" customFormat="1" x14ac:dyDescent="0.25">
      <c r="A918" s="76" t="str">
        <f>IF(ISBLANK(INDEX('Policy Characteristics'!A:A,MATCH($C918,'Policy Characteristics'!$C:$C,0))),"",INDEX('Policy Characteristics'!A:A,MATCH($C918,'Policy Characteristics'!$C:$C,0)))</f>
        <v>Industry</v>
      </c>
      <c r="B918" s="200" t="str">
        <f>IF(ISBLANK(INDEX('Policy Characteristics'!B:B,MATCH($C918,'Policy Characteristics'!$C:$C,0))),"",INDEX('Policy Characteristics'!B:B,MATCH($C918,'Policy Characteristics'!$C:$C,0)))</f>
        <v>Feedstock Shifting</v>
      </c>
      <c r="C918" s="76" t="str">
        <f t="shared" si="31"/>
        <v>Fraction of Feedstock Shifted</v>
      </c>
      <c r="D918" s="78" t="s">
        <v>1305</v>
      </c>
      <c r="E918" s="88" t="s">
        <v>645</v>
      </c>
      <c r="F918" t="s">
        <v>1269</v>
      </c>
      <c r="G918" s="88" t="s">
        <v>649</v>
      </c>
      <c r="H918" s="80">
        <v>2513</v>
      </c>
      <c r="I918" s="213" t="s">
        <v>44</v>
      </c>
      <c r="J918" s="202" t="str">
        <f>IF(ISBLANK(INDEX('Policy Characteristics'!D:D,MATCH($C918,'Policy Characteristics'!$C:$C,0))),"",INDEX('Policy Characteristics'!D:D,MATCH($C918,'Policy Characteristics'!$C:$C,0)))</f>
        <v>Feedstock Shifting</v>
      </c>
      <c r="K918" s="76" t="str">
        <f>IF(ISBLANK(INDEX('Policy Characteristics'!E:E,MATCH($C918,'Policy Characteristics'!$C:$C,0))),"",INDEX('Policy Characteristics'!E:E,MATCH($C918,'Policy Characteristics'!$C:$C,0)))</f>
        <v>indst feedstock shifting</v>
      </c>
      <c r="L918" s="205">
        <f>IF(ISBLANK(INDEX('Policy Characteristics'!F:F,MATCH($C918,'Policy Characteristics'!$C:$C,0))),"",INDEX('Policy Characteristics'!F:F,MATCH($C918,'Policy Characteristics'!$C:$C,0)))</f>
        <v>0</v>
      </c>
      <c r="M918" s="205">
        <f>IF(ISBLANK(INDEX('Policy Characteristics'!G:G,MATCH($C918,'Policy Characteristics'!$C:$C,0))),"",INDEX('Policy Characteristics'!G:G,MATCH($C918,'Policy Characteristics'!$C:$C,0)))</f>
        <v>1</v>
      </c>
      <c r="N918" s="205">
        <f>IF(ISBLANK(INDEX('Policy Characteristics'!H:H,MATCH($C918,'Policy Characteristics'!$C:$C,0))),"",INDEX('Policy Characteristics'!H:H,MATCH($C918,'Policy Characteristics'!$C:$C,0)))</f>
        <v>0.01</v>
      </c>
      <c r="O918" s="76" t="str">
        <f>IF(ISBLANK(INDEX('Policy Characteristics'!I:I,MATCH($C918,'Policy Characteristics'!$C:$C,0))),"",INDEX('Policy Characteristics'!I:I,MATCH($C918,'Policy Characteristics'!$C:$C,0)))</f>
        <v>% of potential achieved</v>
      </c>
      <c r="P918" s="76" t="str">
        <f>IF(ISBLANK(INDEX('Policy Characteristics'!J:J,MATCH($C918,'Policy Characteristics'!$C:$C,0))),"",INDEX('Policy Characteristics'!J:J,MATCH($C918,'Policy Characteristics'!$C:$C,0)))</f>
        <v xml:space="preserve">**Description:** This policy shifts the use of fossil-fuel feedstocks to hydrogen. The production method for this new hydrogen demand can be shifted wiht the Fraction of Hydrogen Production Pathways Shifted lever.  // **Guidance for setting values (Chemicals):** Approximately 52 percent of natural gas consumed as a chemical feedstock globally goes to producing ammonia and methanol. These pathways can be replaced with green electrolytic hydrogen to eliminate process emissions associated with production. // **Guidance for setting values (Iron &amp; Steel):** Coal is the most significant feedstock used in the steel industry, largely for reducing iron ore in blast furnaces. A transition from the traditional steelmaking route (blast furnace-basic oxygen furnace) to alternatives (like hydrogen-based direct reduced iron with electric arc furnaces) can be represented by pairing this lever with electrification of industrial heat. </v>
      </c>
      <c r="Q918" s="76" t="str">
        <f>IF(ISBLANK(INDEX('Policy Characteristics'!K:K,MATCH($C918,'Policy Characteristics'!$C:$C,0))),"",INDEX('Policy Characteristics'!K:K,MATCH($C918,'Policy Characteristics'!$C:$C,0)))</f>
        <v/>
      </c>
      <c r="R918" s="76" t="str">
        <f>IF(ISBLANK(INDEX('Policy Characteristics'!L:L,MATCH($C918,'Policy Characteristics'!$C:$C,0))),"",INDEX('Policy Characteristics'!L:L,MATCH($C918,'Policy Characteristics'!$C:$C,0)))</f>
        <v/>
      </c>
    </row>
    <row r="919" spans="1:18" s="143" customFormat="1" x14ac:dyDescent="0.25">
      <c r="A919" s="76" t="str">
        <f>IF(ISBLANK(INDEX('Policy Characteristics'!A:A,MATCH($C919,'Policy Characteristics'!$C:$C,0))),"",INDEX('Policy Characteristics'!A:A,MATCH($C919,'Policy Characteristics'!$C:$C,0)))</f>
        <v>Industry</v>
      </c>
      <c r="B919" s="200" t="str">
        <f>IF(ISBLANK(INDEX('Policy Characteristics'!B:B,MATCH($C919,'Policy Characteristics'!$C:$C,0))),"",INDEX('Policy Characteristics'!B:B,MATCH($C919,'Policy Characteristics'!$C:$C,0)))</f>
        <v>Feedstock Shifting</v>
      </c>
      <c r="C919" s="76" t="str">
        <f t="shared" si="31"/>
        <v>Fraction of Feedstock Shifted</v>
      </c>
      <c r="D919" s="78" t="s">
        <v>1305</v>
      </c>
      <c r="E919" s="88" t="s">
        <v>646</v>
      </c>
      <c r="F919" t="s">
        <v>1269</v>
      </c>
      <c r="G919" s="88" t="s">
        <v>650</v>
      </c>
      <c r="H919" s="80">
        <v>2514</v>
      </c>
      <c r="I919" s="213" t="s">
        <v>44</v>
      </c>
      <c r="J919" s="202" t="str">
        <f>IF(ISBLANK(INDEX('Policy Characteristics'!D:D,MATCH($C919,'Policy Characteristics'!$C:$C,0))),"",INDEX('Policy Characteristics'!D:D,MATCH($C919,'Policy Characteristics'!$C:$C,0)))</f>
        <v>Feedstock Shifting</v>
      </c>
      <c r="K919" s="76" t="str">
        <f>IF(ISBLANK(INDEX('Policy Characteristics'!E:E,MATCH($C919,'Policy Characteristics'!$C:$C,0))),"",INDEX('Policy Characteristics'!E:E,MATCH($C919,'Policy Characteristics'!$C:$C,0)))</f>
        <v>indst feedstock shifting</v>
      </c>
      <c r="L919" s="205">
        <f>IF(ISBLANK(INDEX('Policy Characteristics'!F:F,MATCH($C919,'Policy Characteristics'!$C:$C,0))),"",INDEX('Policy Characteristics'!F:F,MATCH($C919,'Policy Characteristics'!$C:$C,0)))</f>
        <v>0</v>
      </c>
      <c r="M919" s="205">
        <f>IF(ISBLANK(INDEX('Policy Characteristics'!G:G,MATCH($C919,'Policy Characteristics'!$C:$C,0))),"",INDEX('Policy Characteristics'!G:G,MATCH($C919,'Policy Characteristics'!$C:$C,0)))</f>
        <v>1</v>
      </c>
      <c r="N919" s="205">
        <f>IF(ISBLANK(INDEX('Policy Characteristics'!H:H,MATCH($C919,'Policy Characteristics'!$C:$C,0))),"",INDEX('Policy Characteristics'!H:H,MATCH($C919,'Policy Characteristics'!$C:$C,0)))</f>
        <v>0.01</v>
      </c>
      <c r="O919" s="76" t="str">
        <f>IF(ISBLANK(INDEX('Policy Characteristics'!I:I,MATCH($C919,'Policy Characteristics'!$C:$C,0))),"",INDEX('Policy Characteristics'!I:I,MATCH($C919,'Policy Characteristics'!$C:$C,0)))</f>
        <v>% of potential achieved</v>
      </c>
      <c r="P919" s="76" t="str">
        <f>IF(ISBLANK(INDEX('Policy Characteristics'!J:J,MATCH($C919,'Policy Characteristics'!$C:$C,0))),"",INDEX('Policy Characteristics'!J:J,MATCH($C919,'Policy Characteristics'!$C:$C,0)))</f>
        <v xml:space="preserve">**Description:** This policy shifts the use of fossil-fuel feedstocks to hydrogen. The production method for this new hydrogen demand can be shifted wiht the Fraction of Hydrogen Production Pathways Shifted lever.  // **Guidance for setting values (Chemicals):** Approximately 52 percent of natural gas consumed as a chemical feedstock globally goes to producing ammonia and methanol. These pathways can be replaced with green electrolytic hydrogen to eliminate process emissions associated with production. // **Guidance for setting values (Iron &amp; Steel):** Coal is the most significant feedstock used in the steel industry, largely for reducing iron ore in blast furnaces. A transition from the traditional steelmaking route (blast furnace-basic oxygen furnace) to alternatives (like hydrogen-based direct reduced iron with electric arc furnaces) can be represented by pairing this lever with electrification of industrial heat. </v>
      </c>
      <c r="Q919" s="76" t="str">
        <f>IF(ISBLANK(INDEX('Policy Characteristics'!K:K,MATCH($C919,'Policy Characteristics'!$C:$C,0))),"",INDEX('Policy Characteristics'!K:K,MATCH($C919,'Policy Characteristics'!$C:$C,0)))</f>
        <v/>
      </c>
      <c r="R919" s="76" t="str">
        <f>IF(ISBLANK(INDEX('Policy Characteristics'!L:L,MATCH($C919,'Policy Characteristics'!$C:$C,0))),"",INDEX('Policy Characteristics'!L:L,MATCH($C919,'Policy Characteristics'!$C:$C,0)))</f>
        <v/>
      </c>
    </row>
    <row r="920" spans="1:18" s="143" customFormat="1" x14ac:dyDescent="0.25">
      <c r="A920" s="76" t="str">
        <f>IF(ISBLANK(INDEX('Policy Characteristics'!A:A,MATCH($C920,'Policy Characteristics'!$C:$C,0))),"",INDEX('Policy Characteristics'!A:A,MATCH($C920,'Policy Characteristics'!$C:$C,0)))</f>
        <v>Industry</v>
      </c>
      <c r="B920" s="200" t="str">
        <f>IF(ISBLANK(INDEX('Policy Characteristics'!B:B,MATCH($C920,'Policy Characteristics'!$C:$C,0))),"",INDEX('Policy Characteristics'!B:B,MATCH($C920,'Policy Characteristics'!$C:$C,0)))</f>
        <v>Feedstock Shifting</v>
      </c>
      <c r="C920" s="76" t="str">
        <f t="shared" si="31"/>
        <v>Fraction of Feedstock Shifted</v>
      </c>
      <c r="D920" s="78" t="s">
        <v>1305</v>
      </c>
      <c r="E920" s="88" t="s">
        <v>647</v>
      </c>
      <c r="F920" t="s">
        <v>1269</v>
      </c>
      <c r="G920" s="88" t="s">
        <v>653</v>
      </c>
      <c r="H920" s="80">
        <v>2515</v>
      </c>
      <c r="I920" s="213" t="s">
        <v>44</v>
      </c>
      <c r="J920" s="202" t="str">
        <f>IF(ISBLANK(INDEX('Policy Characteristics'!D:D,MATCH($C920,'Policy Characteristics'!$C:$C,0))),"",INDEX('Policy Characteristics'!D:D,MATCH($C920,'Policy Characteristics'!$C:$C,0)))</f>
        <v>Feedstock Shifting</v>
      </c>
      <c r="K920" s="76" t="str">
        <f>IF(ISBLANK(INDEX('Policy Characteristics'!E:E,MATCH($C920,'Policy Characteristics'!$C:$C,0))),"",INDEX('Policy Characteristics'!E:E,MATCH($C920,'Policy Characteristics'!$C:$C,0)))</f>
        <v>indst feedstock shifting</v>
      </c>
      <c r="L920" s="205">
        <f>IF(ISBLANK(INDEX('Policy Characteristics'!F:F,MATCH($C920,'Policy Characteristics'!$C:$C,0))),"",INDEX('Policy Characteristics'!F:F,MATCH($C920,'Policy Characteristics'!$C:$C,0)))</f>
        <v>0</v>
      </c>
      <c r="M920" s="205">
        <f>IF(ISBLANK(INDEX('Policy Characteristics'!G:G,MATCH($C920,'Policy Characteristics'!$C:$C,0))),"",INDEX('Policy Characteristics'!G:G,MATCH($C920,'Policy Characteristics'!$C:$C,0)))</f>
        <v>1</v>
      </c>
      <c r="N920" s="205">
        <f>IF(ISBLANK(INDEX('Policy Characteristics'!H:H,MATCH($C920,'Policy Characteristics'!$C:$C,0))),"",INDEX('Policy Characteristics'!H:H,MATCH($C920,'Policy Characteristics'!$C:$C,0)))</f>
        <v>0.01</v>
      </c>
      <c r="O920" s="76" t="str">
        <f>IF(ISBLANK(INDEX('Policy Characteristics'!I:I,MATCH($C920,'Policy Characteristics'!$C:$C,0))),"",INDEX('Policy Characteristics'!I:I,MATCH($C920,'Policy Characteristics'!$C:$C,0)))</f>
        <v>% of potential achieved</v>
      </c>
      <c r="P920" s="76" t="str">
        <f>IF(ISBLANK(INDEX('Policy Characteristics'!J:J,MATCH($C920,'Policy Characteristics'!$C:$C,0))),"",INDEX('Policy Characteristics'!J:J,MATCH($C920,'Policy Characteristics'!$C:$C,0)))</f>
        <v xml:space="preserve">**Description:** This policy shifts the use of fossil-fuel feedstocks to hydrogen. The production method for this new hydrogen demand can be shifted wiht the Fraction of Hydrogen Production Pathways Shifted lever.  // **Guidance for setting values (Chemicals):** Approximately 52 percent of natural gas consumed as a chemical feedstock globally goes to producing ammonia and methanol. These pathways can be replaced with green electrolytic hydrogen to eliminate process emissions associated with production. // **Guidance for setting values (Iron &amp; Steel):** Coal is the most significant feedstock used in the steel industry, largely for reducing iron ore in blast furnaces. A transition from the traditional steelmaking route (blast furnace-basic oxygen furnace) to alternatives (like hydrogen-based direct reduced iron with electric arc furnaces) can be represented by pairing this lever with electrification of industrial heat. </v>
      </c>
      <c r="Q920" s="76" t="str">
        <f>IF(ISBLANK(INDEX('Policy Characteristics'!K:K,MATCH($C920,'Policy Characteristics'!$C:$C,0))),"",INDEX('Policy Characteristics'!K:K,MATCH($C920,'Policy Characteristics'!$C:$C,0)))</f>
        <v/>
      </c>
      <c r="R920" s="76" t="str">
        <f>IF(ISBLANK(INDEX('Policy Characteristics'!L:L,MATCH($C920,'Policy Characteristics'!$C:$C,0))),"",INDEX('Policy Characteristics'!L:L,MATCH($C920,'Policy Characteristics'!$C:$C,0)))</f>
        <v/>
      </c>
    </row>
    <row r="921" spans="1:18" s="143" customFormat="1" x14ac:dyDescent="0.25">
      <c r="A921" s="76" t="str">
        <f>IF(ISBLANK(INDEX('Policy Characteristics'!A:A,MATCH($C921,'Policy Characteristics'!$C:$C,0))),"",INDEX('Policy Characteristics'!A:A,MATCH($C921,'Policy Characteristics'!$C:$C,0)))</f>
        <v>Industry</v>
      </c>
      <c r="B921" s="200" t="str">
        <f>IF(ISBLANK(INDEX('Policy Characteristics'!B:B,MATCH($C921,'Policy Characteristics'!$C:$C,0))),"",INDEX('Policy Characteristics'!B:B,MATCH($C921,'Policy Characteristics'!$C:$C,0)))</f>
        <v>Feedstock Shifting</v>
      </c>
      <c r="C921" s="76" t="str">
        <f t="shared" si="31"/>
        <v>Fraction of Feedstock Shifted</v>
      </c>
      <c r="D921" s="78" t="s">
        <v>1305</v>
      </c>
      <c r="E921" s="88" t="s">
        <v>946</v>
      </c>
      <c r="F921" t="s">
        <v>1269</v>
      </c>
      <c r="G921" s="88" t="s">
        <v>949</v>
      </c>
      <c r="H921" s="80">
        <v>2516</v>
      </c>
      <c r="I921" s="213" t="s">
        <v>44</v>
      </c>
      <c r="J921" s="202" t="str">
        <f>IF(ISBLANK(INDEX('Policy Characteristics'!D:D,MATCH($C921,'Policy Characteristics'!$C:$C,0))),"",INDEX('Policy Characteristics'!D:D,MATCH($C921,'Policy Characteristics'!$C:$C,0)))</f>
        <v>Feedstock Shifting</v>
      </c>
      <c r="K921" s="76" t="str">
        <f>IF(ISBLANK(INDEX('Policy Characteristics'!E:E,MATCH($C921,'Policy Characteristics'!$C:$C,0))),"",INDEX('Policy Characteristics'!E:E,MATCH($C921,'Policy Characteristics'!$C:$C,0)))</f>
        <v>indst feedstock shifting</v>
      </c>
      <c r="L921" s="205">
        <f>IF(ISBLANK(INDEX('Policy Characteristics'!F:F,MATCH($C921,'Policy Characteristics'!$C:$C,0))),"",INDEX('Policy Characteristics'!F:F,MATCH($C921,'Policy Characteristics'!$C:$C,0)))</f>
        <v>0</v>
      </c>
      <c r="M921" s="205">
        <f>IF(ISBLANK(INDEX('Policy Characteristics'!G:G,MATCH($C921,'Policy Characteristics'!$C:$C,0))),"",INDEX('Policy Characteristics'!G:G,MATCH($C921,'Policy Characteristics'!$C:$C,0)))</f>
        <v>1</v>
      </c>
      <c r="N921" s="205">
        <f>IF(ISBLANK(INDEX('Policy Characteristics'!H:H,MATCH($C921,'Policy Characteristics'!$C:$C,0))),"",INDEX('Policy Characteristics'!H:H,MATCH($C921,'Policy Characteristics'!$C:$C,0)))</f>
        <v>0.01</v>
      </c>
      <c r="O921" s="76" t="str">
        <f>IF(ISBLANK(INDEX('Policy Characteristics'!I:I,MATCH($C921,'Policy Characteristics'!$C:$C,0))),"",INDEX('Policy Characteristics'!I:I,MATCH($C921,'Policy Characteristics'!$C:$C,0)))</f>
        <v>% of potential achieved</v>
      </c>
      <c r="P921" s="76" t="str">
        <f>IF(ISBLANK(INDEX('Policy Characteristics'!J:J,MATCH($C921,'Policy Characteristics'!$C:$C,0))),"",INDEX('Policy Characteristics'!J:J,MATCH($C921,'Policy Characteristics'!$C:$C,0)))</f>
        <v xml:space="preserve">**Description:** This policy shifts the use of fossil-fuel feedstocks to hydrogen. The production method for this new hydrogen demand can be shifted wiht the Fraction of Hydrogen Production Pathways Shifted lever.  // **Guidance for setting values (Chemicals):** Approximately 52 percent of natural gas consumed as a chemical feedstock globally goes to producing ammonia and methanol. These pathways can be replaced with green electrolytic hydrogen to eliminate process emissions associated with production. // **Guidance for setting values (Iron &amp; Steel):** Coal is the most significant feedstock used in the steel industry, largely for reducing iron ore in blast furnaces. A transition from the traditional steelmaking route (blast furnace-basic oxygen furnace) to alternatives (like hydrogen-based direct reduced iron with electric arc furnaces) can be represented by pairing this lever with electrification of industrial heat. </v>
      </c>
      <c r="Q921" s="76" t="str">
        <f>IF(ISBLANK(INDEX('Policy Characteristics'!K:K,MATCH($C921,'Policy Characteristics'!$C:$C,0))),"",INDEX('Policy Characteristics'!K:K,MATCH($C921,'Policy Characteristics'!$C:$C,0)))</f>
        <v/>
      </c>
      <c r="R921" s="76" t="str">
        <f>IF(ISBLANK(INDEX('Policy Characteristics'!L:L,MATCH($C921,'Policy Characteristics'!$C:$C,0))),"",INDEX('Policy Characteristics'!L:L,MATCH($C921,'Policy Characteristics'!$C:$C,0)))</f>
        <v/>
      </c>
    </row>
    <row r="922" spans="1:18" s="143" customFormat="1" x14ac:dyDescent="0.25">
      <c r="A922" s="76" t="str">
        <f>IF(ISBLANK(INDEX('Policy Characteristics'!A:A,MATCH($C922,'Policy Characteristics'!$C:$C,0))),"",INDEX('Policy Characteristics'!A:A,MATCH($C922,'Policy Characteristics'!$C:$C,0)))</f>
        <v>Industry</v>
      </c>
      <c r="B922" s="200" t="str">
        <f>IF(ISBLANK(INDEX('Policy Characteristics'!B:B,MATCH($C922,'Policy Characteristics'!$C:$C,0))),"",INDEX('Policy Characteristics'!B:B,MATCH($C922,'Policy Characteristics'!$C:$C,0)))</f>
        <v>Feedstock Shifting</v>
      </c>
      <c r="C922" s="76" t="str">
        <f t="shared" si="31"/>
        <v>Fraction of Feedstock Shifted</v>
      </c>
      <c r="D922" s="78" t="s">
        <v>1305</v>
      </c>
      <c r="E922" s="88" t="s">
        <v>947</v>
      </c>
      <c r="F922" t="s">
        <v>1269</v>
      </c>
      <c r="G922" s="88" t="s">
        <v>951</v>
      </c>
      <c r="H922" s="80">
        <v>2517</v>
      </c>
      <c r="I922" s="213" t="s">
        <v>44</v>
      </c>
      <c r="J922" s="202" t="str">
        <f>IF(ISBLANK(INDEX('Policy Characteristics'!D:D,MATCH($C922,'Policy Characteristics'!$C:$C,0))),"",INDEX('Policy Characteristics'!D:D,MATCH($C922,'Policy Characteristics'!$C:$C,0)))</f>
        <v>Feedstock Shifting</v>
      </c>
      <c r="K922" s="76" t="str">
        <f>IF(ISBLANK(INDEX('Policy Characteristics'!E:E,MATCH($C922,'Policy Characteristics'!$C:$C,0))),"",INDEX('Policy Characteristics'!E:E,MATCH($C922,'Policy Characteristics'!$C:$C,0)))</f>
        <v>indst feedstock shifting</v>
      </c>
      <c r="L922" s="205">
        <f>IF(ISBLANK(INDEX('Policy Characteristics'!F:F,MATCH($C922,'Policy Characteristics'!$C:$C,0))),"",INDEX('Policy Characteristics'!F:F,MATCH($C922,'Policy Characteristics'!$C:$C,0)))</f>
        <v>0</v>
      </c>
      <c r="M922" s="205">
        <f>IF(ISBLANK(INDEX('Policy Characteristics'!G:G,MATCH($C922,'Policy Characteristics'!$C:$C,0))),"",INDEX('Policy Characteristics'!G:G,MATCH($C922,'Policy Characteristics'!$C:$C,0)))</f>
        <v>1</v>
      </c>
      <c r="N922" s="205">
        <f>IF(ISBLANK(INDEX('Policy Characteristics'!H:H,MATCH($C922,'Policy Characteristics'!$C:$C,0))),"",INDEX('Policy Characteristics'!H:H,MATCH($C922,'Policy Characteristics'!$C:$C,0)))</f>
        <v>0.01</v>
      </c>
      <c r="O922" s="76" t="str">
        <f>IF(ISBLANK(INDEX('Policy Characteristics'!I:I,MATCH($C922,'Policy Characteristics'!$C:$C,0))),"",INDEX('Policy Characteristics'!I:I,MATCH($C922,'Policy Characteristics'!$C:$C,0)))</f>
        <v>% of potential achieved</v>
      </c>
      <c r="P922" s="76" t="str">
        <f>IF(ISBLANK(INDEX('Policy Characteristics'!J:J,MATCH($C922,'Policy Characteristics'!$C:$C,0))),"",INDEX('Policy Characteristics'!J:J,MATCH($C922,'Policy Characteristics'!$C:$C,0)))</f>
        <v xml:space="preserve">**Description:** This policy shifts the use of fossil-fuel feedstocks to hydrogen. The production method for this new hydrogen demand can be shifted wiht the Fraction of Hydrogen Production Pathways Shifted lever.  // **Guidance for setting values (Chemicals):** Approximately 52 percent of natural gas consumed as a chemical feedstock globally goes to producing ammonia and methanol. These pathways can be replaced with green electrolytic hydrogen to eliminate process emissions associated with production. // **Guidance for setting values (Iron &amp; Steel):** Coal is the most significant feedstock used in the steel industry, largely for reducing iron ore in blast furnaces. A transition from the traditional steelmaking route (blast furnace-basic oxygen furnace) to alternatives (like hydrogen-based direct reduced iron with electric arc furnaces) can be represented by pairing this lever with electrification of industrial heat. </v>
      </c>
      <c r="Q922" s="76" t="str">
        <f>IF(ISBLANK(INDEX('Policy Characteristics'!K:K,MATCH($C922,'Policy Characteristics'!$C:$C,0))),"",INDEX('Policy Characteristics'!K:K,MATCH($C922,'Policy Characteristics'!$C:$C,0)))</f>
        <v/>
      </c>
      <c r="R922" s="76" t="str">
        <f>IF(ISBLANK(INDEX('Policy Characteristics'!L:L,MATCH($C922,'Policy Characteristics'!$C:$C,0))),"",INDEX('Policy Characteristics'!L:L,MATCH($C922,'Policy Characteristics'!$C:$C,0)))</f>
        <v/>
      </c>
    </row>
    <row r="923" spans="1:18" s="143" customFormat="1" x14ac:dyDescent="0.25">
      <c r="A923" s="76" t="str">
        <f>IF(ISBLANK(INDEX('Policy Characteristics'!A:A,MATCH($C923,'Policy Characteristics'!$C:$C,0))),"",INDEX('Policy Characteristics'!A:A,MATCH($C923,'Policy Characteristics'!$C:$C,0)))</f>
        <v>Industry</v>
      </c>
      <c r="B923" s="200" t="str">
        <f>IF(ISBLANK(INDEX('Policy Characteristics'!B:B,MATCH($C923,'Policy Characteristics'!$C:$C,0))),"",INDEX('Policy Characteristics'!B:B,MATCH($C923,'Policy Characteristics'!$C:$C,0)))</f>
        <v>Feedstock Shifting</v>
      </c>
      <c r="C923" s="76" t="str">
        <f t="shared" si="31"/>
        <v>Fraction of Feedstock Shifted</v>
      </c>
      <c r="D923" s="78" t="s">
        <v>1305</v>
      </c>
      <c r="E923" s="88" t="s">
        <v>948</v>
      </c>
      <c r="F923" t="s">
        <v>1269</v>
      </c>
      <c r="G923" s="88" t="s">
        <v>952</v>
      </c>
      <c r="H923" s="80">
        <v>2518</v>
      </c>
      <c r="I923" s="213" t="s">
        <v>44</v>
      </c>
      <c r="J923" s="202" t="str">
        <f>IF(ISBLANK(INDEX('Policy Characteristics'!D:D,MATCH($C923,'Policy Characteristics'!$C:$C,0))),"",INDEX('Policy Characteristics'!D:D,MATCH($C923,'Policy Characteristics'!$C:$C,0)))</f>
        <v>Feedstock Shifting</v>
      </c>
      <c r="K923" s="76" t="str">
        <f>IF(ISBLANK(INDEX('Policy Characteristics'!E:E,MATCH($C923,'Policy Characteristics'!$C:$C,0))),"",INDEX('Policy Characteristics'!E:E,MATCH($C923,'Policy Characteristics'!$C:$C,0)))</f>
        <v>indst feedstock shifting</v>
      </c>
      <c r="L923" s="205">
        <f>IF(ISBLANK(INDEX('Policy Characteristics'!F:F,MATCH($C923,'Policy Characteristics'!$C:$C,0))),"",INDEX('Policy Characteristics'!F:F,MATCH($C923,'Policy Characteristics'!$C:$C,0)))</f>
        <v>0</v>
      </c>
      <c r="M923" s="205">
        <f>IF(ISBLANK(INDEX('Policy Characteristics'!G:G,MATCH($C923,'Policy Characteristics'!$C:$C,0))),"",INDEX('Policy Characteristics'!G:G,MATCH($C923,'Policy Characteristics'!$C:$C,0)))</f>
        <v>1</v>
      </c>
      <c r="N923" s="205">
        <f>IF(ISBLANK(INDEX('Policy Characteristics'!H:H,MATCH($C923,'Policy Characteristics'!$C:$C,0))),"",INDEX('Policy Characteristics'!H:H,MATCH($C923,'Policy Characteristics'!$C:$C,0)))</f>
        <v>0.01</v>
      </c>
      <c r="O923" s="76" t="str">
        <f>IF(ISBLANK(INDEX('Policy Characteristics'!I:I,MATCH($C923,'Policy Characteristics'!$C:$C,0))),"",INDEX('Policy Characteristics'!I:I,MATCH($C923,'Policy Characteristics'!$C:$C,0)))</f>
        <v>% of potential achieved</v>
      </c>
      <c r="P923" s="76" t="str">
        <f>IF(ISBLANK(INDEX('Policy Characteristics'!J:J,MATCH($C923,'Policy Characteristics'!$C:$C,0))),"",INDEX('Policy Characteristics'!J:J,MATCH($C923,'Policy Characteristics'!$C:$C,0)))</f>
        <v xml:space="preserve">**Description:** This policy shifts the use of fossil-fuel feedstocks to hydrogen. The production method for this new hydrogen demand can be shifted wiht the Fraction of Hydrogen Production Pathways Shifted lever.  // **Guidance for setting values (Chemicals):** Approximately 52 percent of natural gas consumed as a chemical feedstock globally goes to producing ammonia and methanol. These pathways can be replaced with green electrolytic hydrogen to eliminate process emissions associated with production. // **Guidance for setting values (Iron &amp; Steel):** Coal is the most significant feedstock used in the steel industry, largely for reducing iron ore in blast furnaces. A transition from the traditional steelmaking route (blast furnace-basic oxygen furnace) to alternatives (like hydrogen-based direct reduced iron with electric arc furnaces) can be represented by pairing this lever with electrification of industrial heat. </v>
      </c>
      <c r="Q923" s="76" t="str">
        <f>IF(ISBLANK(INDEX('Policy Characteristics'!K:K,MATCH($C923,'Policy Characteristics'!$C:$C,0))),"",INDEX('Policy Characteristics'!K:K,MATCH($C923,'Policy Characteristics'!$C:$C,0)))</f>
        <v/>
      </c>
      <c r="R923" s="76" t="str">
        <f>IF(ISBLANK(INDEX('Policy Characteristics'!L:L,MATCH($C923,'Policy Characteristics'!$C:$C,0))),"",INDEX('Policy Characteristics'!L:L,MATCH($C923,'Policy Characteristics'!$C:$C,0)))</f>
        <v/>
      </c>
    </row>
    <row r="924" spans="1:18" s="143" customFormat="1" x14ac:dyDescent="0.25">
      <c r="A924" s="76" t="str">
        <f>IF(ISBLANK(INDEX('Policy Characteristics'!A:A,MATCH($C924,'Policy Characteristics'!$C:$C,0))),"",INDEX('Policy Characteristics'!A:A,MATCH($C924,'Policy Characteristics'!$C:$C,0)))</f>
        <v>Industry</v>
      </c>
      <c r="B924" s="200" t="str">
        <f>IF(ISBLANK(INDEX('Policy Characteristics'!B:B,MATCH($C924,'Policy Characteristics'!$C:$C,0))),"",INDEX('Policy Characteristics'!B:B,MATCH($C924,'Policy Characteristics'!$C:$C,0)))</f>
        <v>Feedstock Shifting</v>
      </c>
      <c r="C924" s="76" t="str">
        <f t="shared" si="31"/>
        <v>Fraction of Feedstock Shifted</v>
      </c>
      <c r="D924" s="78" t="s">
        <v>1305</v>
      </c>
      <c r="E924" s="88" t="s">
        <v>945</v>
      </c>
      <c r="F924" t="s">
        <v>1269</v>
      </c>
      <c r="G924" s="88" t="s">
        <v>950</v>
      </c>
      <c r="H924" s="80">
        <v>2519</v>
      </c>
      <c r="I924" s="213" t="s">
        <v>44</v>
      </c>
      <c r="J924" s="202" t="str">
        <f>IF(ISBLANK(INDEX('Policy Characteristics'!D:D,MATCH($C924,'Policy Characteristics'!$C:$C,0))),"",INDEX('Policy Characteristics'!D:D,MATCH($C924,'Policy Characteristics'!$C:$C,0)))</f>
        <v>Feedstock Shifting</v>
      </c>
      <c r="K924" s="76" t="str">
        <f>IF(ISBLANK(INDEX('Policy Characteristics'!E:E,MATCH($C924,'Policy Characteristics'!$C:$C,0))),"",INDEX('Policy Characteristics'!E:E,MATCH($C924,'Policy Characteristics'!$C:$C,0)))</f>
        <v>indst feedstock shifting</v>
      </c>
      <c r="L924" s="205">
        <f>IF(ISBLANK(INDEX('Policy Characteristics'!F:F,MATCH($C924,'Policy Characteristics'!$C:$C,0))),"",INDEX('Policy Characteristics'!F:F,MATCH($C924,'Policy Characteristics'!$C:$C,0)))</f>
        <v>0</v>
      </c>
      <c r="M924" s="205">
        <f>IF(ISBLANK(INDEX('Policy Characteristics'!G:G,MATCH($C924,'Policy Characteristics'!$C:$C,0))),"",INDEX('Policy Characteristics'!G:G,MATCH($C924,'Policy Characteristics'!$C:$C,0)))</f>
        <v>1</v>
      </c>
      <c r="N924" s="205">
        <f>IF(ISBLANK(INDEX('Policy Characteristics'!H:H,MATCH($C924,'Policy Characteristics'!$C:$C,0))),"",INDEX('Policy Characteristics'!H:H,MATCH($C924,'Policy Characteristics'!$C:$C,0)))</f>
        <v>0.01</v>
      </c>
      <c r="O924" s="76" t="str">
        <f>IF(ISBLANK(INDEX('Policy Characteristics'!I:I,MATCH($C924,'Policy Characteristics'!$C:$C,0))),"",INDEX('Policy Characteristics'!I:I,MATCH($C924,'Policy Characteristics'!$C:$C,0)))</f>
        <v>% of potential achieved</v>
      </c>
      <c r="P924" s="76" t="str">
        <f>IF(ISBLANK(INDEX('Policy Characteristics'!J:J,MATCH($C924,'Policy Characteristics'!$C:$C,0))),"",INDEX('Policy Characteristics'!J:J,MATCH($C924,'Policy Characteristics'!$C:$C,0)))</f>
        <v xml:space="preserve">**Description:** This policy shifts the use of fossil-fuel feedstocks to hydrogen. The production method for this new hydrogen demand can be shifted wiht the Fraction of Hydrogen Production Pathways Shifted lever.  // **Guidance for setting values (Chemicals):** Approximately 52 percent of natural gas consumed as a chemical feedstock globally goes to producing ammonia and methanol. These pathways can be replaced with green electrolytic hydrogen to eliminate process emissions associated with production. // **Guidance for setting values (Iron &amp; Steel):** Coal is the most significant feedstock used in the steel industry, largely for reducing iron ore in blast furnaces. A transition from the traditional steelmaking route (blast furnace-basic oxygen furnace) to alternatives (like hydrogen-based direct reduced iron with electric arc furnaces) can be represented by pairing this lever with electrification of industrial heat. </v>
      </c>
      <c r="Q924" s="76" t="str">
        <f>IF(ISBLANK(INDEX('Policy Characteristics'!K:K,MATCH($C924,'Policy Characteristics'!$C:$C,0))),"",INDEX('Policy Characteristics'!K:K,MATCH($C924,'Policy Characteristics'!$C:$C,0)))</f>
        <v/>
      </c>
      <c r="R924" s="76" t="str">
        <f>IF(ISBLANK(INDEX('Policy Characteristics'!L:L,MATCH($C924,'Policy Characteristics'!$C:$C,0))),"",INDEX('Policy Characteristics'!L:L,MATCH($C924,'Policy Characteristics'!$C:$C,0)))</f>
        <v/>
      </c>
    </row>
    <row r="925" spans="1:18" s="143" customFormat="1" x14ac:dyDescent="0.25">
      <c r="A925" s="76" t="str">
        <f>IF(ISBLANK(INDEX('Policy Characteristics'!A:A,MATCH($C925,'Policy Characteristics'!$C:$C,0))),"",INDEX('Policy Characteristics'!A:A,MATCH($C925,'Policy Characteristics'!$C:$C,0)))</f>
        <v>Industry</v>
      </c>
      <c r="B925" s="200" t="str">
        <f>IF(ISBLANK(INDEX('Policy Characteristics'!B:B,MATCH($C925,'Policy Characteristics'!$C:$C,0))),"",INDEX('Policy Characteristics'!B:B,MATCH($C925,'Policy Characteristics'!$C:$C,0)))</f>
        <v>Feedstock Shifting</v>
      </c>
      <c r="C925" s="76" t="str">
        <f t="shared" si="31"/>
        <v>Fraction of Feedstock Shifted</v>
      </c>
      <c r="D925" s="78" t="s">
        <v>1306</v>
      </c>
      <c r="E925" s="88" t="s">
        <v>642</v>
      </c>
      <c r="F925" t="s">
        <v>1270</v>
      </c>
      <c r="G925" s="88" t="s">
        <v>648</v>
      </c>
      <c r="H925" s="80">
        <v>2520</v>
      </c>
      <c r="I925" s="213" t="s">
        <v>44</v>
      </c>
      <c r="J925" s="202" t="str">
        <f>IF(ISBLANK(INDEX('Policy Characteristics'!D:D,MATCH($C925,'Policy Characteristics'!$C:$C,0))),"",INDEX('Policy Characteristics'!D:D,MATCH($C925,'Policy Characteristics'!$C:$C,0)))</f>
        <v>Feedstock Shifting</v>
      </c>
      <c r="K925" s="76" t="str">
        <f>IF(ISBLANK(INDEX('Policy Characteristics'!E:E,MATCH($C925,'Policy Characteristics'!$C:$C,0))),"",INDEX('Policy Characteristics'!E:E,MATCH($C925,'Policy Characteristics'!$C:$C,0)))</f>
        <v>indst feedstock shifting</v>
      </c>
      <c r="L925" s="205">
        <f>IF(ISBLANK(INDEX('Policy Characteristics'!F:F,MATCH($C925,'Policy Characteristics'!$C:$C,0))),"",INDEX('Policy Characteristics'!F:F,MATCH($C925,'Policy Characteristics'!$C:$C,0)))</f>
        <v>0</v>
      </c>
      <c r="M925" s="205">
        <f>IF(ISBLANK(INDEX('Policy Characteristics'!G:G,MATCH($C925,'Policy Characteristics'!$C:$C,0))),"",INDEX('Policy Characteristics'!G:G,MATCH($C925,'Policy Characteristics'!$C:$C,0)))</f>
        <v>1</v>
      </c>
      <c r="N925" s="205">
        <f>IF(ISBLANK(INDEX('Policy Characteristics'!H:H,MATCH($C925,'Policy Characteristics'!$C:$C,0))),"",INDEX('Policy Characteristics'!H:H,MATCH($C925,'Policy Characteristics'!$C:$C,0)))</f>
        <v>0.01</v>
      </c>
      <c r="O925" s="76" t="str">
        <f>IF(ISBLANK(INDEX('Policy Characteristics'!I:I,MATCH($C925,'Policy Characteristics'!$C:$C,0))),"",INDEX('Policy Characteristics'!I:I,MATCH($C925,'Policy Characteristics'!$C:$C,0)))</f>
        <v>% of potential achieved</v>
      </c>
      <c r="P925" s="76" t="str">
        <f>IF(ISBLANK(INDEX('Policy Characteristics'!J:J,MATCH($C925,'Policy Characteristics'!$C:$C,0))),"",INDEX('Policy Characteristics'!J:J,MATCH($C925,'Policy Characteristics'!$C:$C,0)))</f>
        <v xml:space="preserve">**Description:** This policy shifts the use of fossil-fuel feedstocks to hydrogen. The production method for this new hydrogen demand can be shifted wiht the Fraction of Hydrogen Production Pathways Shifted lever.  // **Guidance for setting values (Chemicals):** Approximately 52 percent of natural gas consumed as a chemical feedstock globally goes to producing ammonia and methanol. These pathways can be replaced with green electrolytic hydrogen to eliminate process emissions associated with production. // **Guidance for setting values (Iron &amp; Steel):** Coal is the most significant feedstock used in the steel industry, largely for reducing iron ore in blast furnaces. A transition from the traditional steelmaking route (blast furnace-basic oxygen furnace) to alternatives (like hydrogen-based direct reduced iron with electric arc furnaces) can be represented by pairing this lever with electrification of industrial heat. </v>
      </c>
      <c r="Q925" s="76" t="str">
        <f>IF(ISBLANK(INDEX('Policy Characteristics'!K:K,MATCH($C925,'Policy Characteristics'!$C:$C,0))),"",INDEX('Policy Characteristics'!K:K,MATCH($C925,'Policy Characteristics'!$C:$C,0)))</f>
        <v/>
      </c>
      <c r="R925" s="76" t="str">
        <f>IF(ISBLANK(INDEX('Policy Characteristics'!L:L,MATCH($C925,'Policy Characteristics'!$C:$C,0))),"",INDEX('Policy Characteristics'!L:L,MATCH($C925,'Policy Characteristics'!$C:$C,0)))</f>
        <v/>
      </c>
    </row>
    <row r="926" spans="1:18" s="143" customFormat="1" x14ac:dyDescent="0.25">
      <c r="A926" s="76" t="str">
        <f>IF(ISBLANK(INDEX('Policy Characteristics'!A:A,MATCH($C926,'Policy Characteristics'!$C:$C,0))),"",INDEX('Policy Characteristics'!A:A,MATCH($C926,'Policy Characteristics'!$C:$C,0)))</f>
        <v>Industry</v>
      </c>
      <c r="B926" s="200" t="str">
        <f>IF(ISBLANK(INDEX('Policy Characteristics'!B:B,MATCH($C926,'Policy Characteristics'!$C:$C,0))),"",INDEX('Policy Characteristics'!B:B,MATCH($C926,'Policy Characteristics'!$C:$C,0)))</f>
        <v>Feedstock Shifting</v>
      </c>
      <c r="C926" s="76" t="str">
        <f t="shared" si="31"/>
        <v>Fraction of Feedstock Shifted</v>
      </c>
      <c r="D926" s="78" t="s">
        <v>1306</v>
      </c>
      <c r="E926" s="88" t="s">
        <v>643</v>
      </c>
      <c r="F926" t="s">
        <v>1270</v>
      </c>
      <c r="G926" s="88" t="s">
        <v>651</v>
      </c>
      <c r="H926" s="80">
        <v>2521</v>
      </c>
      <c r="I926" s="213" t="s">
        <v>44</v>
      </c>
      <c r="J926" s="202" t="str">
        <f>IF(ISBLANK(INDEX('Policy Characteristics'!D:D,MATCH($C926,'Policy Characteristics'!$C:$C,0))),"",INDEX('Policy Characteristics'!D:D,MATCH($C926,'Policy Characteristics'!$C:$C,0)))</f>
        <v>Feedstock Shifting</v>
      </c>
      <c r="K926" s="76" t="str">
        <f>IF(ISBLANK(INDEX('Policy Characteristics'!E:E,MATCH($C926,'Policy Characteristics'!$C:$C,0))),"",INDEX('Policy Characteristics'!E:E,MATCH($C926,'Policy Characteristics'!$C:$C,0)))</f>
        <v>indst feedstock shifting</v>
      </c>
      <c r="L926" s="205">
        <f>IF(ISBLANK(INDEX('Policy Characteristics'!F:F,MATCH($C926,'Policy Characteristics'!$C:$C,0))),"",INDEX('Policy Characteristics'!F:F,MATCH($C926,'Policy Characteristics'!$C:$C,0)))</f>
        <v>0</v>
      </c>
      <c r="M926" s="205">
        <f>IF(ISBLANK(INDEX('Policy Characteristics'!G:G,MATCH($C926,'Policy Characteristics'!$C:$C,0))),"",INDEX('Policy Characteristics'!G:G,MATCH($C926,'Policy Characteristics'!$C:$C,0)))</f>
        <v>1</v>
      </c>
      <c r="N926" s="205">
        <f>IF(ISBLANK(INDEX('Policy Characteristics'!H:H,MATCH($C926,'Policy Characteristics'!$C:$C,0))),"",INDEX('Policy Characteristics'!H:H,MATCH($C926,'Policy Characteristics'!$C:$C,0)))</f>
        <v>0.01</v>
      </c>
      <c r="O926" s="76" t="str">
        <f>IF(ISBLANK(INDEX('Policy Characteristics'!I:I,MATCH($C926,'Policy Characteristics'!$C:$C,0))),"",INDEX('Policy Characteristics'!I:I,MATCH($C926,'Policy Characteristics'!$C:$C,0)))</f>
        <v>% of potential achieved</v>
      </c>
      <c r="P926" s="76" t="str">
        <f>IF(ISBLANK(INDEX('Policy Characteristics'!J:J,MATCH($C926,'Policy Characteristics'!$C:$C,0))),"",INDEX('Policy Characteristics'!J:J,MATCH($C926,'Policy Characteristics'!$C:$C,0)))</f>
        <v xml:space="preserve">**Description:** This policy shifts the use of fossil-fuel feedstocks to hydrogen. The production method for this new hydrogen demand can be shifted wiht the Fraction of Hydrogen Production Pathways Shifted lever.  // **Guidance for setting values (Chemicals):** Approximately 52 percent of natural gas consumed as a chemical feedstock globally goes to producing ammonia and methanol. These pathways can be replaced with green electrolytic hydrogen to eliminate process emissions associated with production. // **Guidance for setting values (Iron &amp; Steel):** Coal is the most significant feedstock used in the steel industry, largely for reducing iron ore in blast furnaces. A transition from the traditional steelmaking route (blast furnace-basic oxygen furnace) to alternatives (like hydrogen-based direct reduced iron with electric arc furnaces) can be represented by pairing this lever with electrification of industrial heat. </v>
      </c>
      <c r="Q926" s="76" t="str">
        <f>IF(ISBLANK(INDEX('Policy Characteristics'!K:K,MATCH($C926,'Policy Characteristics'!$C:$C,0))),"",INDEX('Policy Characteristics'!K:K,MATCH($C926,'Policy Characteristics'!$C:$C,0)))</f>
        <v/>
      </c>
      <c r="R926" s="76" t="str">
        <f>IF(ISBLANK(INDEX('Policy Characteristics'!L:L,MATCH($C926,'Policy Characteristics'!$C:$C,0))),"",INDEX('Policy Characteristics'!L:L,MATCH($C926,'Policy Characteristics'!$C:$C,0)))</f>
        <v/>
      </c>
    </row>
    <row r="927" spans="1:18" s="143" customFormat="1" x14ac:dyDescent="0.25">
      <c r="A927" s="76" t="str">
        <f>IF(ISBLANK(INDEX('Policy Characteristics'!A:A,MATCH($C927,'Policy Characteristics'!$C:$C,0))),"",INDEX('Policy Characteristics'!A:A,MATCH($C927,'Policy Characteristics'!$C:$C,0)))</f>
        <v>Industry</v>
      </c>
      <c r="B927" s="200" t="str">
        <f>IF(ISBLANK(INDEX('Policy Characteristics'!B:B,MATCH($C927,'Policy Characteristics'!$C:$C,0))),"",INDEX('Policy Characteristics'!B:B,MATCH($C927,'Policy Characteristics'!$C:$C,0)))</f>
        <v>Feedstock Shifting</v>
      </c>
      <c r="C927" s="76" t="str">
        <f t="shared" si="31"/>
        <v>Fraction of Feedstock Shifted</v>
      </c>
      <c r="D927" s="78" t="s">
        <v>1306</v>
      </c>
      <c r="E927" s="88" t="s">
        <v>644</v>
      </c>
      <c r="F927" t="s">
        <v>1270</v>
      </c>
      <c r="G927" s="88" t="s">
        <v>652</v>
      </c>
      <c r="H927" s="80">
        <v>2522</v>
      </c>
      <c r="I927" s="213" t="s">
        <v>44</v>
      </c>
      <c r="J927" s="202" t="str">
        <f>IF(ISBLANK(INDEX('Policy Characteristics'!D:D,MATCH($C927,'Policy Characteristics'!$C:$C,0))),"",INDEX('Policy Characteristics'!D:D,MATCH($C927,'Policy Characteristics'!$C:$C,0)))</f>
        <v>Feedstock Shifting</v>
      </c>
      <c r="K927" s="76" t="str">
        <f>IF(ISBLANK(INDEX('Policy Characteristics'!E:E,MATCH($C927,'Policy Characteristics'!$C:$C,0))),"",INDEX('Policy Characteristics'!E:E,MATCH($C927,'Policy Characteristics'!$C:$C,0)))</f>
        <v>indst feedstock shifting</v>
      </c>
      <c r="L927" s="205">
        <f>IF(ISBLANK(INDEX('Policy Characteristics'!F:F,MATCH($C927,'Policy Characteristics'!$C:$C,0))),"",INDEX('Policy Characteristics'!F:F,MATCH($C927,'Policy Characteristics'!$C:$C,0)))</f>
        <v>0</v>
      </c>
      <c r="M927" s="205">
        <f>IF(ISBLANK(INDEX('Policy Characteristics'!G:G,MATCH($C927,'Policy Characteristics'!$C:$C,0))),"",INDEX('Policy Characteristics'!G:G,MATCH($C927,'Policy Characteristics'!$C:$C,0)))</f>
        <v>1</v>
      </c>
      <c r="N927" s="205">
        <f>IF(ISBLANK(INDEX('Policy Characteristics'!H:H,MATCH($C927,'Policy Characteristics'!$C:$C,0))),"",INDEX('Policy Characteristics'!H:H,MATCH($C927,'Policy Characteristics'!$C:$C,0)))</f>
        <v>0.01</v>
      </c>
      <c r="O927" s="76" t="str">
        <f>IF(ISBLANK(INDEX('Policy Characteristics'!I:I,MATCH($C927,'Policy Characteristics'!$C:$C,0))),"",INDEX('Policy Characteristics'!I:I,MATCH($C927,'Policy Characteristics'!$C:$C,0)))</f>
        <v>% of potential achieved</v>
      </c>
      <c r="P927" s="76" t="str">
        <f>IF(ISBLANK(INDEX('Policy Characteristics'!J:J,MATCH($C927,'Policy Characteristics'!$C:$C,0))),"",INDEX('Policy Characteristics'!J:J,MATCH($C927,'Policy Characteristics'!$C:$C,0)))</f>
        <v xml:space="preserve">**Description:** This policy shifts the use of fossil-fuel feedstocks to hydrogen. The production method for this new hydrogen demand can be shifted wiht the Fraction of Hydrogen Production Pathways Shifted lever.  // **Guidance for setting values (Chemicals):** Approximately 52 percent of natural gas consumed as a chemical feedstock globally goes to producing ammonia and methanol. These pathways can be replaced with green electrolytic hydrogen to eliminate process emissions associated with production. // **Guidance for setting values (Iron &amp; Steel):** Coal is the most significant feedstock used in the steel industry, largely for reducing iron ore in blast furnaces. A transition from the traditional steelmaking route (blast furnace-basic oxygen furnace) to alternatives (like hydrogen-based direct reduced iron with electric arc furnaces) can be represented by pairing this lever with electrification of industrial heat. </v>
      </c>
      <c r="Q927" s="76" t="str">
        <f>IF(ISBLANK(INDEX('Policy Characteristics'!K:K,MATCH($C927,'Policy Characteristics'!$C:$C,0))),"",INDEX('Policy Characteristics'!K:K,MATCH($C927,'Policy Characteristics'!$C:$C,0)))</f>
        <v/>
      </c>
      <c r="R927" s="76" t="str">
        <f>IF(ISBLANK(INDEX('Policy Characteristics'!L:L,MATCH($C927,'Policy Characteristics'!$C:$C,0))),"",INDEX('Policy Characteristics'!L:L,MATCH($C927,'Policy Characteristics'!$C:$C,0)))</f>
        <v/>
      </c>
    </row>
    <row r="928" spans="1:18" s="143" customFormat="1" x14ac:dyDescent="0.25">
      <c r="A928" s="76" t="str">
        <f>IF(ISBLANK(INDEX('Policy Characteristics'!A:A,MATCH($C928,'Policy Characteristics'!$C:$C,0))),"",INDEX('Policy Characteristics'!A:A,MATCH($C928,'Policy Characteristics'!$C:$C,0)))</f>
        <v>Industry</v>
      </c>
      <c r="B928" s="200" t="str">
        <f>IF(ISBLANK(INDEX('Policy Characteristics'!B:B,MATCH($C928,'Policy Characteristics'!$C:$C,0))),"",INDEX('Policy Characteristics'!B:B,MATCH($C928,'Policy Characteristics'!$C:$C,0)))</f>
        <v>Feedstock Shifting</v>
      </c>
      <c r="C928" s="76" t="str">
        <f t="shared" si="31"/>
        <v>Fraction of Feedstock Shifted</v>
      </c>
      <c r="D928" s="78" t="s">
        <v>1306</v>
      </c>
      <c r="E928" s="88" t="s">
        <v>645</v>
      </c>
      <c r="F928" t="s">
        <v>1270</v>
      </c>
      <c r="G928" s="88" t="s">
        <v>649</v>
      </c>
      <c r="H928" s="80">
        <v>2523</v>
      </c>
      <c r="I928" s="213" t="s">
        <v>44</v>
      </c>
      <c r="J928" s="202" t="str">
        <f>IF(ISBLANK(INDEX('Policy Characteristics'!D:D,MATCH($C928,'Policy Characteristics'!$C:$C,0))),"",INDEX('Policy Characteristics'!D:D,MATCH($C928,'Policy Characteristics'!$C:$C,0)))</f>
        <v>Feedstock Shifting</v>
      </c>
      <c r="K928" s="76" t="str">
        <f>IF(ISBLANK(INDEX('Policy Characteristics'!E:E,MATCH($C928,'Policy Characteristics'!$C:$C,0))),"",INDEX('Policy Characteristics'!E:E,MATCH($C928,'Policy Characteristics'!$C:$C,0)))</f>
        <v>indst feedstock shifting</v>
      </c>
      <c r="L928" s="205">
        <f>IF(ISBLANK(INDEX('Policy Characteristics'!F:F,MATCH($C928,'Policy Characteristics'!$C:$C,0))),"",INDEX('Policy Characteristics'!F:F,MATCH($C928,'Policy Characteristics'!$C:$C,0)))</f>
        <v>0</v>
      </c>
      <c r="M928" s="205">
        <f>IF(ISBLANK(INDEX('Policy Characteristics'!G:G,MATCH($C928,'Policy Characteristics'!$C:$C,0))),"",INDEX('Policy Characteristics'!G:G,MATCH($C928,'Policy Characteristics'!$C:$C,0)))</f>
        <v>1</v>
      </c>
      <c r="N928" s="205">
        <f>IF(ISBLANK(INDEX('Policy Characteristics'!H:H,MATCH($C928,'Policy Characteristics'!$C:$C,0))),"",INDEX('Policy Characteristics'!H:H,MATCH($C928,'Policy Characteristics'!$C:$C,0)))</f>
        <v>0.01</v>
      </c>
      <c r="O928" s="76" t="str">
        <f>IF(ISBLANK(INDEX('Policy Characteristics'!I:I,MATCH($C928,'Policy Characteristics'!$C:$C,0))),"",INDEX('Policy Characteristics'!I:I,MATCH($C928,'Policy Characteristics'!$C:$C,0)))</f>
        <v>% of potential achieved</v>
      </c>
      <c r="P928" s="76" t="str">
        <f>IF(ISBLANK(INDEX('Policy Characteristics'!J:J,MATCH($C928,'Policy Characteristics'!$C:$C,0))),"",INDEX('Policy Characteristics'!J:J,MATCH($C928,'Policy Characteristics'!$C:$C,0)))</f>
        <v xml:space="preserve">**Description:** This policy shifts the use of fossil-fuel feedstocks to hydrogen. The production method for this new hydrogen demand can be shifted wiht the Fraction of Hydrogen Production Pathways Shifted lever.  // **Guidance for setting values (Chemicals):** Approximately 52 percent of natural gas consumed as a chemical feedstock globally goes to producing ammonia and methanol. These pathways can be replaced with green electrolytic hydrogen to eliminate process emissions associated with production. // **Guidance for setting values (Iron &amp; Steel):** Coal is the most significant feedstock used in the steel industry, largely for reducing iron ore in blast furnaces. A transition from the traditional steelmaking route (blast furnace-basic oxygen furnace) to alternatives (like hydrogen-based direct reduced iron with electric arc furnaces) can be represented by pairing this lever with electrification of industrial heat. </v>
      </c>
      <c r="Q928" s="76" t="str">
        <f>IF(ISBLANK(INDEX('Policy Characteristics'!K:K,MATCH($C928,'Policy Characteristics'!$C:$C,0))),"",INDEX('Policy Characteristics'!K:K,MATCH($C928,'Policy Characteristics'!$C:$C,0)))</f>
        <v/>
      </c>
      <c r="R928" s="76" t="str">
        <f>IF(ISBLANK(INDEX('Policy Characteristics'!L:L,MATCH($C928,'Policy Characteristics'!$C:$C,0))),"",INDEX('Policy Characteristics'!L:L,MATCH($C928,'Policy Characteristics'!$C:$C,0)))</f>
        <v/>
      </c>
    </row>
    <row r="929" spans="1:18" s="143" customFormat="1" x14ac:dyDescent="0.25">
      <c r="A929" s="76" t="str">
        <f>IF(ISBLANK(INDEX('Policy Characteristics'!A:A,MATCH($C929,'Policy Characteristics'!$C:$C,0))),"",INDEX('Policy Characteristics'!A:A,MATCH($C929,'Policy Characteristics'!$C:$C,0)))</f>
        <v>Industry</v>
      </c>
      <c r="B929" s="200" t="str">
        <f>IF(ISBLANK(INDEX('Policy Characteristics'!B:B,MATCH($C929,'Policy Characteristics'!$C:$C,0))),"",INDEX('Policy Characteristics'!B:B,MATCH($C929,'Policy Characteristics'!$C:$C,0)))</f>
        <v>Feedstock Shifting</v>
      </c>
      <c r="C929" s="76" t="str">
        <f t="shared" si="31"/>
        <v>Fraction of Feedstock Shifted</v>
      </c>
      <c r="D929" s="78" t="s">
        <v>1306</v>
      </c>
      <c r="E929" s="88" t="s">
        <v>646</v>
      </c>
      <c r="F929" t="s">
        <v>1270</v>
      </c>
      <c r="G929" s="88" t="s">
        <v>650</v>
      </c>
      <c r="H929" s="80">
        <v>2524</v>
      </c>
      <c r="I929" s="213" t="s">
        <v>44</v>
      </c>
      <c r="J929" s="202" t="str">
        <f>IF(ISBLANK(INDEX('Policy Characteristics'!D:D,MATCH($C929,'Policy Characteristics'!$C:$C,0))),"",INDEX('Policy Characteristics'!D:D,MATCH($C929,'Policy Characteristics'!$C:$C,0)))</f>
        <v>Feedstock Shifting</v>
      </c>
      <c r="K929" s="76" t="str">
        <f>IF(ISBLANK(INDEX('Policy Characteristics'!E:E,MATCH($C929,'Policy Characteristics'!$C:$C,0))),"",INDEX('Policy Characteristics'!E:E,MATCH($C929,'Policy Characteristics'!$C:$C,0)))</f>
        <v>indst feedstock shifting</v>
      </c>
      <c r="L929" s="205">
        <f>IF(ISBLANK(INDEX('Policy Characteristics'!F:F,MATCH($C929,'Policy Characteristics'!$C:$C,0))),"",INDEX('Policy Characteristics'!F:F,MATCH($C929,'Policy Characteristics'!$C:$C,0)))</f>
        <v>0</v>
      </c>
      <c r="M929" s="205">
        <f>IF(ISBLANK(INDEX('Policy Characteristics'!G:G,MATCH($C929,'Policy Characteristics'!$C:$C,0))),"",INDEX('Policy Characteristics'!G:G,MATCH($C929,'Policy Characteristics'!$C:$C,0)))</f>
        <v>1</v>
      </c>
      <c r="N929" s="205">
        <f>IF(ISBLANK(INDEX('Policy Characteristics'!H:H,MATCH($C929,'Policy Characteristics'!$C:$C,0))),"",INDEX('Policy Characteristics'!H:H,MATCH($C929,'Policy Characteristics'!$C:$C,0)))</f>
        <v>0.01</v>
      </c>
      <c r="O929" s="76" t="str">
        <f>IF(ISBLANK(INDEX('Policy Characteristics'!I:I,MATCH($C929,'Policy Characteristics'!$C:$C,0))),"",INDEX('Policy Characteristics'!I:I,MATCH($C929,'Policy Characteristics'!$C:$C,0)))</f>
        <v>% of potential achieved</v>
      </c>
      <c r="P929" s="76" t="str">
        <f>IF(ISBLANK(INDEX('Policy Characteristics'!J:J,MATCH($C929,'Policy Characteristics'!$C:$C,0))),"",INDEX('Policy Characteristics'!J:J,MATCH($C929,'Policy Characteristics'!$C:$C,0)))</f>
        <v xml:space="preserve">**Description:** This policy shifts the use of fossil-fuel feedstocks to hydrogen. The production method for this new hydrogen demand can be shifted wiht the Fraction of Hydrogen Production Pathways Shifted lever.  // **Guidance for setting values (Chemicals):** Approximately 52 percent of natural gas consumed as a chemical feedstock globally goes to producing ammonia and methanol. These pathways can be replaced with green electrolytic hydrogen to eliminate process emissions associated with production. // **Guidance for setting values (Iron &amp; Steel):** Coal is the most significant feedstock used in the steel industry, largely for reducing iron ore in blast furnaces. A transition from the traditional steelmaking route (blast furnace-basic oxygen furnace) to alternatives (like hydrogen-based direct reduced iron with electric arc furnaces) can be represented by pairing this lever with electrification of industrial heat. </v>
      </c>
      <c r="Q929" s="76" t="str">
        <f>IF(ISBLANK(INDEX('Policy Characteristics'!K:K,MATCH($C929,'Policy Characteristics'!$C:$C,0))),"",INDEX('Policy Characteristics'!K:K,MATCH($C929,'Policy Characteristics'!$C:$C,0)))</f>
        <v/>
      </c>
      <c r="R929" s="76" t="str">
        <f>IF(ISBLANK(INDEX('Policy Characteristics'!L:L,MATCH($C929,'Policy Characteristics'!$C:$C,0))),"",INDEX('Policy Characteristics'!L:L,MATCH($C929,'Policy Characteristics'!$C:$C,0)))</f>
        <v/>
      </c>
    </row>
    <row r="930" spans="1:18" s="143" customFormat="1" x14ac:dyDescent="0.25">
      <c r="A930" s="76" t="str">
        <f>IF(ISBLANK(INDEX('Policy Characteristics'!A:A,MATCH($C930,'Policy Characteristics'!$C:$C,0))),"",INDEX('Policy Characteristics'!A:A,MATCH($C930,'Policy Characteristics'!$C:$C,0)))</f>
        <v>Industry</v>
      </c>
      <c r="B930" s="200" t="str">
        <f>IF(ISBLANK(INDEX('Policy Characteristics'!B:B,MATCH($C930,'Policy Characteristics'!$C:$C,0))),"",INDEX('Policy Characteristics'!B:B,MATCH($C930,'Policy Characteristics'!$C:$C,0)))</f>
        <v>Feedstock Shifting</v>
      </c>
      <c r="C930" s="76" t="str">
        <f t="shared" si="31"/>
        <v>Fraction of Feedstock Shifted</v>
      </c>
      <c r="D930" s="78" t="s">
        <v>1306</v>
      </c>
      <c r="E930" s="88" t="s">
        <v>647</v>
      </c>
      <c r="F930" t="s">
        <v>1270</v>
      </c>
      <c r="G930" s="88" t="s">
        <v>653</v>
      </c>
      <c r="H930" s="80">
        <v>2525</v>
      </c>
      <c r="I930" s="213" t="s">
        <v>44</v>
      </c>
      <c r="J930" s="202" t="str">
        <f>IF(ISBLANK(INDEX('Policy Characteristics'!D:D,MATCH($C930,'Policy Characteristics'!$C:$C,0))),"",INDEX('Policy Characteristics'!D:D,MATCH($C930,'Policy Characteristics'!$C:$C,0)))</f>
        <v>Feedstock Shifting</v>
      </c>
      <c r="K930" s="76" t="str">
        <f>IF(ISBLANK(INDEX('Policy Characteristics'!E:E,MATCH($C930,'Policy Characteristics'!$C:$C,0))),"",INDEX('Policy Characteristics'!E:E,MATCH($C930,'Policy Characteristics'!$C:$C,0)))</f>
        <v>indst feedstock shifting</v>
      </c>
      <c r="L930" s="205">
        <f>IF(ISBLANK(INDEX('Policy Characteristics'!F:F,MATCH($C930,'Policy Characteristics'!$C:$C,0))),"",INDEX('Policy Characteristics'!F:F,MATCH($C930,'Policy Characteristics'!$C:$C,0)))</f>
        <v>0</v>
      </c>
      <c r="M930" s="205">
        <f>IF(ISBLANK(INDEX('Policy Characteristics'!G:G,MATCH($C930,'Policy Characteristics'!$C:$C,0))),"",INDEX('Policy Characteristics'!G:G,MATCH($C930,'Policy Characteristics'!$C:$C,0)))</f>
        <v>1</v>
      </c>
      <c r="N930" s="205">
        <f>IF(ISBLANK(INDEX('Policy Characteristics'!H:H,MATCH($C930,'Policy Characteristics'!$C:$C,0))),"",INDEX('Policy Characteristics'!H:H,MATCH($C930,'Policy Characteristics'!$C:$C,0)))</f>
        <v>0.01</v>
      </c>
      <c r="O930" s="76" t="str">
        <f>IF(ISBLANK(INDEX('Policy Characteristics'!I:I,MATCH($C930,'Policy Characteristics'!$C:$C,0))),"",INDEX('Policy Characteristics'!I:I,MATCH($C930,'Policy Characteristics'!$C:$C,0)))</f>
        <v>% of potential achieved</v>
      </c>
      <c r="P930" s="76" t="str">
        <f>IF(ISBLANK(INDEX('Policy Characteristics'!J:J,MATCH($C930,'Policy Characteristics'!$C:$C,0))),"",INDEX('Policy Characteristics'!J:J,MATCH($C930,'Policy Characteristics'!$C:$C,0)))</f>
        <v xml:space="preserve">**Description:** This policy shifts the use of fossil-fuel feedstocks to hydrogen. The production method for this new hydrogen demand can be shifted wiht the Fraction of Hydrogen Production Pathways Shifted lever.  // **Guidance for setting values (Chemicals):** Approximately 52 percent of natural gas consumed as a chemical feedstock globally goes to producing ammonia and methanol. These pathways can be replaced with green electrolytic hydrogen to eliminate process emissions associated with production. // **Guidance for setting values (Iron &amp; Steel):** Coal is the most significant feedstock used in the steel industry, largely for reducing iron ore in blast furnaces. A transition from the traditional steelmaking route (blast furnace-basic oxygen furnace) to alternatives (like hydrogen-based direct reduced iron with electric arc furnaces) can be represented by pairing this lever with electrification of industrial heat. </v>
      </c>
      <c r="Q930" s="76" t="str">
        <f>IF(ISBLANK(INDEX('Policy Characteristics'!K:K,MATCH($C930,'Policy Characteristics'!$C:$C,0))),"",INDEX('Policy Characteristics'!K:K,MATCH($C930,'Policy Characteristics'!$C:$C,0)))</f>
        <v/>
      </c>
      <c r="R930" s="76" t="str">
        <f>IF(ISBLANK(INDEX('Policy Characteristics'!L:L,MATCH($C930,'Policy Characteristics'!$C:$C,0))),"",INDEX('Policy Characteristics'!L:L,MATCH($C930,'Policy Characteristics'!$C:$C,0)))</f>
        <v/>
      </c>
    </row>
    <row r="931" spans="1:18" s="143" customFormat="1" x14ac:dyDescent="0.25">
      <c r="A931" s="76" t="str">
        <f>IF(ISBLANK(INDEX('Policy Characteristics'!A:A,MATCH($C931,'Policy Characteristics'!$C:$C,0))),"",INDEX('Policy Characteristics'!A:A,MATCH($C931,'Policy Characteristics'!$C:$C,0)))</f>
        <v>Industry</v>
      </c>
      <c r="B931" s="200" t="str">
        <f>IF(ISBLANK(INDEX('Policy Characteristics'!B:B,MATCH($C931,'Policy Characteristics'!$C:$C,0))),"",INDEX('Policy Characteristics'!B:B,MATCH($C931,'Policy Characteristics'!$C:$C,0)))</f>
        <v>Feedstock Shifting</v>
      </c>
      <c r="C931" s="76" t="str">
        <f t="shared" ref="C931:C994" si="32">C$865</f>
        <v>Fraction of Feedstock Shifted</v>
      </c>
      <c r="D931" s="78" t="s">
        <v>1306</v>
      </c>
      <c r="E931" s="88" t="s">
        <v>946</v>
      </c>
      <c r="F931" t="s">
        <v>1270</v>
      </c>
      <c r="G931" s="88" t="s">
        <v>949</v>
      </c>
      <c r="H931" s="80">
        <v>2526</v>
      </c>
      <c r="I931" s="213" t="s">
        <v>44</v>
      </c>
      <c r="J931" s="202" t="str">
        <f>IF(ISBLANK(INDEX('Policy Characteristics'!D:D,MATCH($C931,'Policy Characteristics'!$C:$C,0))),"",INDEX('Policy Characteristics'!D:D,MATCH($C931,'Policy Characteristics'!$C:$C,0)))</f>
        <v>Feedstock Shifting</v>
      </c>
      <c r="K931" s="76" t="str">
        <f>IF(ISBLANK(INDEX('Policy Characteristics'!E:E,MATCH($C931,'Policy Characteristics'!$C:$C,0))),"",INDEX('Policy Characteristics'!E:E,MATCH($C931,'Policy Characteristics'!$C:$C,0)))</f>
        <v>indst feedstock shifting</v>
      </c>
      <c r="L931" s="205">
        <f>IF(ISBLANK(INDEX('Policy Characteristics'!F:F,MATCH($C931,'Policy Characteristics'!$C:$C,0))),"",INDEX('Policy Characteristics'!F:F,MATCH($C931,'Policy Characteristics'!$C:$C,0)))</f>
        <v>0</v>
      </c>
      <c r="M931" s="205">
        <f>IF(ISBLANK(INDEX('Policy Characteristics'!G:G,MATCH($C931,'Policy Characteristics'!$C:$C,0))),"",INDEX('Policy Characteristics'!G:G,MATCH($C931,'Policy Characteristics'!$C:$C,0)))</f>
        <v>1</v>
      </c>
      <c r="N931" s="205">
        <f>IF(ISBLANK(INDEX('Policy Characteristics'!H:H,MATCH($C931,'Policy Characteristics'!$C:$C,0))),"",INDEX('Policy Characteristics'!H:H,MATCH($C931,'Policy Characteristics'!$C:$C,0)))</f>
        <v>0.01</v>
      </c>
      <c r="O931" s="76" t="str">
        <f>IF(ISBLANK(INDEX('Policy Characteristics'!I:I,MATCH($C931,'Policy Characteristics'!$C:$C,0))),"",INDEX('Policy Characteristics'!I:I,MATCH($C931,'Policy Characteristics'!$C:$C,0)))</f>
        <v>% of potential achieved</v>
      </c>
      <c r="P931" s="76" t="str">
        <f>IF(ISBLANK(INDEX('Policy Characteristics'!J:J,MATCH($C931,'Policy Characteristics'!$C:$C,0))),"",INDEX('Policy Characteristics'!J:J,MATCH($C931,'Policy Characteristics'!$C:$C,0)))</f>
        <v xml:space="preserve">**Description:** This policy shifts the use of fossil-fuel feedstocks to hydrogen. The production method for this new hydrogen demand can be shifted wiht the Fraction of Hydrogen Production Pathways Shifted lever.  // **Guidance for setting values (Chemicals):** Approximately 52 percent of natural gas consumed as a chemical feedstock globally goes to producing ammonia and methanol. These pathways can be replaced with green electrolytic hydrogen to eliminate process emissions associated with production. // **Guidance for setting values (Iron &amp; Steel):** Coal is the most significant feedstock used in the steel industry, largely for reducing iron ore in blast furnaces. A transition from the traditional steelmaking route (blast furnace-basic oxygen furnace) to alternatives (like hydrogen-based direct reduced iron with electric arc furnaces) can be represented by pairing this lever with electrification of industrial heat. </v>
      </c>
      <c r="Q931" s="76" t="str">
        <f>IF(ISBLANK(INDEX('Policy Characteristics'!K:K,MATCH($C931,'Policy Characteristics'!$C:$C,0))),"",INDEX('Policy Characteristics'!K:K,MATCH($C931,'Policy Characteristics'!$C:$C,0)))</f>
        <v/>
      </c>
      <c r="R931" s="76" t="str">
        <f>IF(ISBLANK(INDEX('Policy Characteristics'!L:L,MATCH($C931,'Policy Characteristics'!$C:$C,0))),"",INDEX('Policy Characteristics'!L:L,MATCH($C931,'Policy Characteristics'!$C:$C,0)))</f>
        <v/>
      </c>
    </row>
    <row r="932" spans="1:18" s="143" customFormat="1" x14ac:dyDescent="0.25">
      <c r="A932" s="76" t="str">
        <f>IF(ISBLANK(INDEX('Policy Characteristics'!A:A,MATCH($C932,'Policy Characteristics'!$C:$C,0))),"",INDEX('Policy Characteristics'!A:A,MATCH($C932,'Policy Characteristics'!$C:$C,0)))</f>
        <v>Industry</v>
      </c>
      <c r="B932" s="200" t="str">
        <f>IF(ISBLANK(INDEX('Policy Characteristics'!B:B,MATCH($C932,'Policy Characteristics'!$C:$C,0))),"",INDEX('Policy Characteristics'!B:B,MATCH($C932,'Policy Characteristics'!$C:$C,0)))</f>
        <v>Feedstock Shifting</v>
      </c>
      <c r="C932" s="76" t="str">
        <f t="shared" si="32"/>
        <v>Fraction of Feedstock Shifted</v>
      </c>
      <c r="D932" s="78" t="s">
        <v>1306</v>
      </c>
      <c r="E932" s="88" t="s">
        <v>947</v>
      </c>
      <c r="F932" t="s">
        <v>1270</v>
      </c>
      <c r="G932" s="88" t="s">
        <v>951</v>
      </c>
      <c r="H932" s="80">
        <v>2527</v>
      </c>
      <c r="I932" s="213" t="s">
        <v>44</v>
      </c>
      <c r="J932" s="202" t="str">
        <f>IF(ISBLANK(INDEX('Policy Characteristics'!D:D,MATCH($C932,'Policy Characteristics'!$C:$C,0))),"",INDEX('Policy Characteristics'!D:D,MATCH($C932,'Policy Characteristics'!$C:$C,0)))</f>
        <v>Feedstock Shifting</v>
      </c>
      <c r="K932" s="76" t="str">
        <f>IF(ISBLANK(INDEX('Policy Characteristics'!E:E,MATCH($C932,'Policy Characteristics'!$C:$C,0))),"",INDEX('Policy Characteristics'!E:E,MATCH($C932,'Policy Characteristics'!$C:$C,0)))</f>
        <v>indst feedstock shifting</v>
      </c>
      <c r="L932" s="205">
        <f>IF(ISBLANK(INDEX('Policy Characteristics'!F:F,MATCH($C932,'Policy Characteristics'!$C:$C,0))),"",INDEX('Policy Characteristics'!F:F,MATCH($C932,'Policy Characteristics'!$C:$C,0)))</f>
        <v>0</v>
      </c>
      <c r="M932" s="205">
        <f>IF(ISBLANK(INDEX('Policy Characteristics'!G:G,MATCH($C932,'Policy Characteristics'!$C:$C,0))),"",INDEX('Policy Characteristics'!G:G,MATCH($C932,'Policy Characteristics'!$C:$C,0)))</f>
        <v>1</v>
      </c>
      <c r="N932" s="205">
        <f>IF(ISBLANK(INDEX('Policy Characteristics'!H:H,MATCH($C932,'Policy Characteristics'!$C:$C,0))),"",INDEX('Policy Characteristics'!H:H,MATCH($C932,'Policy Characteristics'!$C:$C,0)))</f>
        <v>0.01</v>
      </c>
      <c r="O932" s="76" t="str">
        <f>IF(ISBLANK(INDEX('Policy Characteristics'!I:I,MATCH($C932,'Policy Characteristics'!$C:$C,0))),"",INDEX('Policy Characteristics'!I:I,MATCH($C932,'Policy Characteristics'!$C:$C,0)))</f>
        <v>% of potential achieved</v>
      </c>
      <c r="P932" s="76" t="str">
        <f>IF(ISBLANK(INDEX('Policy Characteristics'!J:J,MATCH($C932,'Policy Characteristics'!$C:$C,0))),"",INDEX('Policy Characteristics'!J:J,MATCH($C932,'Policy Characteristics'!$C:$C,0)))</f>
        <v xml:space="preserve">**Description:** This policy shifts the use of fossil-fuel feedstocks to hydrogen. The production method for this new hydrogen demand can be shifted wiht the Fraction of Hydrogen Production Pathways Shifted lever.  // **Guidance for setting values (Chemicals):** Approximately 52 percent of natural gas consumed as a chemical feedstock globally goes to producing ammonia and methanol. These pathways can be replaced with green electrolytic hydrogen to eliminate process emissions associated with production. // **Guidance for setting values (Iron &amp; Steel):** Coal is the most significant feedstock used in the steel industry, largely for reducing iron ore in blast furnaces. A transition from the traditional steelmaking route (blast furnace-basic oxygen furnace) to alternatives (like hydrogen-based direct reduced iron with electric arc furnaces) can be represented by pairing this lever with electrification of industrial heat. </v>
      </c>
      <c r="Q932" s="76" t="str">
        <f>IF(ISBLANK(INDEX('Policy Characteristics'!K:K,MATCH($C932,'Policy Characteristics'!$C:$C,0))),"",INDEX('Policy Characteristics'!K:K,MATCH($C932,'Policy Characteristics'!$C:$C,0)))</f>
        <v/>
      </c>
      <c r="R932" s="76" t="str">
        <f>IF(ISBLANK(INDEX('Policy Characteristics'!L:L,MATCH($C932,'Policy Characteristics'!$C:$C,0))),"",INDEX('Policy Characteristics'!L:L,MATCH($C932,'Policy Characteristics'!$C:$C,0)))</f>
        <v/>
      </c>
    </row>
    <row r="933" spans="1:18" s="143" customFormat="1" x14ac:dyDescent="0.25">
      <c r="A933" s="76" t="str">
        <f>IF(ISBLANK(INDEX('Policy Characteristics'!A:A,MATCH($C933,'Policy Characteristics'!$C:$C,0))),"",INDEX('Policy Characteristics'!A:A,MATCH($C933,'Policy Characteristics'!$C:$C,0)))</f>
        <v>Industry</v>
      </c>
      <c r="B933" s="200" t="str">
        <f>IF(ISBLANK(INDEX('Policy Characteristics'!B:B,MATCH($C933,'Policy Characteristics'!$C:$C,0))),"",INDEX('Policy Characteristics'!B:B,MATCH($C933,'Policy Characteristics'!$C:$C,0)))</f>
        <v>Feedstock Shifting</v>
      </c>
      <c r="C933" s="76" t="str">
        <f t="shared" si="32"/>
        <v>Fraction of Feedstock Shifted</v>
      </c>
      <c r="D933" s="78" t="s">
        <v>1306</v>
      </c>
      <c r="E933" s="88" t="s">
        <v>948</v>
      </c>
      <c r="F933" t="s">
        <v>1270</v>
      </c>
      <c r="G933" s="88" t="s">
        <v>952</v>
      </c>
      <c r="H933" s="80">
        <v>2528</v>
      </c>
      <c r="I933" s="213" t="s">
        <v>44</v>
      </c>
      <c r="J933" s="202" t="str">
        <f>IF(ISBLANK(INDEX('Policy Characteristics'!D:D,MATCH($C933,'Policy Characteristics'!$C:$C,0))),"",INDEX('Policy Characteristics'!D:D,MATCH($C933,'Policy Characteristics'!$C:$C,0)))</f>
        <v>Feedstock Shifting</v>
      </c>
      <c r="K933" s="76" t="str">
        <f>IF(ISBLANK(INDEX('Policy Characteristics'!E:E,MATCH($C933,'Policy Characteristics'!$C:$C,0))),"",INDEX('Policy Characteristics'!E:E,MATCH($C933,'Policy Characteristics'!$C:$C,0)))</f>
        <v>indst feedstock shifting</v>
      </c>
      <c r="L933" s="205">
        <f>IF(ISBLANK(INDEX('Policy Characteristics'!F:F,MATCH($C933,'Policy Characteristics'!$C:$C,0))),"",INDEX('Policy Characteristics'!F:F,MATCH($C933,'Policy Characteristics'!$C:$C,0)))</f>
        <v>0</v>
      </c>
      <c r="M933" s="205">
        <f>IF(ISBLANK(INDEX('Policy Characteristics'!G:G,MATCH($C933,'Policy Characteristics'!$C:$C,0))),"",INDEX('Policy Characteristics'!G:G,MATCH($C933,'Policy Characteristics'!$C:$C,0)))</f>
        <v>1</v>
      </c>
      <c r="N933" s="205">
        <f>IF(ISBLANK(INDEX('Policy Characteristics'!H:H,MATCH($C933,'Policy Characteristics'!$C:$C,0))),"",INDEX('Policy Characteristics'!H:H,MATCH($C933,'Policy Characteristics'!$C:$C,0)))</f>
        <v>0.01</v>
      </c>
      <c r="O933" s="76" t="str">
        <f>IF(ISBLANK(INDEX('Policy Characteristics'!I:I,MATCH($C933,'Policy Characteristics'!$C:$C,0))),"",INDEX('Policy Characteristics'!I:I,MATCH($C933,'Policy Characteristics'!$C:$C,0)))</f>
        <v>% of potential achieved</v>
      </c>
      <c r="P933" s="76" t="str">
        <f>IF(ISBLANK(INDEX('Policy Characteristics'!J:J,MATCH($C933,'Policy Characteristics'!$C:$C,0))),"",INDEX('Policy Characteristics'!J:J,MATCH($C933,'Policy Characteristics'!$C:$C,0)))</f>
        <v xml:space="preserve">**Description:** This policy shifts the use of fossil-fuel feedstocks to hydrogen. The production method for this new hydrogen demand can be shifted wiht the Fraction of Hydrogen Production Pathways Shifted lever.  // **Guidance for setting values (Chemicals):** Approximately 52 percent of natural gas consumed as a chemical feedstock globally goes to producing ammonia and methanol. These pathways can be replaced with green electrolytic hydrogen to eliminate process emissions associated with production. // **Guidance for setting values (Iron &amp; Steel):** Coal is the most significant feedstock used in the steel industry, largely for reducing iron ore in blast furnaces. A transition from the traditional steelmaking route (blast furnace-basic oxygen furnace) to alternatives (like hydrogen-based direct reduced iron with electric arc furnaces) can be represented by pairing this lever with electrification of industrial heat. </v>
      </c>
      <c r="Q933" s="76" t="str">
        <f>IF(ISBLANK(INDEX('Policy Characteristics'!K:K,MATCH($C933,'Policy Characteristics'!$C:$C,0))),"",INDEX('Policy Characteristics'!K:K,MATCH($C933,'Policy Characteristics'!$C:$C,0)))</f>
        <v/>
      </c>
      <c r="R933" s="76" t="str">
        <f>IF(ISBLANK(INDEX('Policy Characteristics'!L:L,MATCH($C933,'Policy Characteristics'!$C:$C,0))),"",INDEX('Policy Characteristics'!L:L,MATCH($C933,'Policy Characteristics'!$C:$C,0)))</f>
        <v/>
      </c>
    </row>
    <row r="934" spans="1:18" s="143" customFormat="1" x14ac:dyDescent="0.25">
      <c r="A934" s="76" t="str">
        <f>IF(ISBLANK(INDEX('Policy Characteristics'!A:A,MATCH($C934,'Policy Characteristics'!$C:$C,0))),"",INDEX('Policy Characteristics'!A:A,MATCH($C934,'Policy Characteristics'!$C:$C,0)))</f>
        <v>Industry</v>
      </c>
      <c r="B934" s="200" t="str">
        <f>IF(ISBLANK(INDEX('Policy Characteristics'!B:B,MATCH($C934,'Policy Characteristics'!$C:$C,0))),"",INDEX('Policy Characteristics'!B:B,MATCH($C934,'Policy Characteristics'!$C:$C,0)))</f>
        <v>Feedstock Shifting</v>
      </c>
      <c r="C934" s="76" t="str">
        <f t="shared" si="32"/>
        <v>Fraction of Feedstock Shifted</v>
      </c>
      <c r="D934" s="78" t="s">
        <v>1306</v>
      </c>
      <c r="E934" s="88" t="s">
        <v>945</v>
      </c>
      <c r="F934" t="s">
        <v>1270</v>
      </c>
      <c r="G934" s="88" t="s">
        <v>950</v>
      </c>
      <c r="H934" s="80">
        <v>2529</v>
      </c>
      <c r="I934" s="213" t="s">
        <v>44</v>
      </c>
      <c r="J934" s="202" t="str">
        <f>IF(ISBLANK(INDEX('Policy Characteristics'!D:D,MATCH($C934,'Policy Characteristics'!$C:$C,0))),"",INDEX('Policy Characteristics'!D:D,MATCH($C934,'Policy Characteristics'!$C:$C,0)))</f>
        <v>Feedstock Shifting</v>
      </c>
      <c r="K934" s="76" t="str">
        <f>IF(ISBLANK(INDEX('Policy Characteristics'!E:E,MATCH($C934,'Policy Characteristics'!$C:$C,0))),"",INDEX('Policy Characteristics'!E:E,MATCH($C934,'Policy Characteristics'!$C:$C,0)))</f>
        <v>indst feedstock shifting</v>
      </c>
      <c r="L934" s="205">
        <f>IF(ISBLANK(INDEX('Policy Characteristics'!F:F,MATCH($C934,'Policy Characteristics'!$C:$C,0))),"",INDEX('Policy Characteristics'!F:F,MATCH($C934,'Policy Characteristics'!$C:$C,0)))</f>
        <v>0</v>
      </c>
      <c r="M934" s="205">
        <f>IF(ISBLANK(INDEX('Policy Characteristics'!G:G,MATCH($C934,'Policy Characteristics'!$C:$C,0))),"",INDEX('Policy Characteristics'!G:G,MATCH($C934,'Policy Characteristics'!$C:$C,0)))</f>
        <v>1</v>
      </c>
      <c r="N934" s="205">
        <f>IF(ISBLANK(INDEX('Policy Characteristics'!H:H,MATCH($C934,'Policy Characteristics'!$C:$C,0))),"",INDEX('Policy Characteristics'!H:H,MATCH($C934,'Policy Characteristics'!$C:$C,0)))</f>
        <v>0.01</v>
      </c>
      <c r="O934" s="76" t="str">
        <f>IF(ISBLANK(INDEX('Policy Characteristics'!I:I,MATCH($C934,'Policy Characteristics'!$C:$C,0))),"",INDEX('Policy Characteristics'!I:I,MATCH($C934,'Policy Characteristics'!$C:$C,0)))</f>
        <v>% of potential achieved</v>
      </c>
      <c r="P934" s="76" t="str">
        <f>IF(ISBLANK(INDEX('Policy Characteristics'!J:J,MATCH($C934,'Policy Characteristics'!$C:$C,0))),"",INDEX('Policy Characteristics'!J:J,MATCH($C934,'Policy Characteristics'!$C:$C,0)))</f>
        <v xml:space="preserve">**Description:** This policy shifts the use of fossil-fuel feedstocks to hydrogen. The production method for this new hydrogen demand can be shifted wiht the Fraction of Hydrogen Production Pathways Shifted lever.  // **Guidance for setting values (Chemicals):** Approximately 52 percent of natural gas consumed as a chemical feedstock globally goes to producing ammonia and methanol. These pathways can be replaced with green electrolytic hydrogen to eliminate process emissions associated with production. // **Guidance for setting values (Iron &amp; Steel):** Coal is the most significant feedstock used in the steel industry, largely for reducing iron ore in blast furnaces. A transition from the traditional steelmaking route (blast furnace-basic oxygen furnace) to alternatives (like hydrogen-based direct reduced iron with electric arc furnaces) can be represented by pairing this lever with electrification of industrial heat. </v>
      </c>
      <c r="Q934" s="76" t="str">
        <f>IF(ISBLANK(INDEX('Policy Characteristics'!K:K,MATCH($C934,'Policy Characteristics'!$C:$C,0))),"",INDEX('Policy Characteristics'!K:K,MATCH($C934,'Policy Characteristics'!$C:$C,0)))</f>
        <v/>
      </c>
      <c r="R934" s="76" t="str">
        <f>IF(ISBLANK(INDEX('Policy Characteristics'!L:L,MATCH($C934,'Policy Characteristics'!$C:$C,0))),"",INDEX('Policy Characteristics'!L:L,MATCH($C934,'Policy Characteristics'!$C:$C,0)))</f>
        <v/>
      </c>
    </row>
    <row r="935" spans="1:18" s="143" customFormat="1" x14ac:dyDescent="0.25">
      <c r="A935" s="76" t="str">
        <f>IF(ISBLANK(INDEX('Policy Characteristics'!A:A,MATCH($C935,'Policy Characteristics'!$C:$C,0))),"",INDEX('Policy Characteristics'!A:A,MATCH($C935,'Policy Characteristics'!$C:$C,0)))</f>
        <v>Industry</v>
      </c>
      <c r="B935" s="200" t="str">
        <f>IF(ISBLANK(INDEX('Policy Characteristics'!B:B,MATCH($C935,'Policy Characteristics'!$C:$C,0))),"",INDEX('Policy Characteristics'!B:B,MATCH($C935,'Policy Characteristics'!$C:$C,0)))</f>
        <v>Feedstock Shifting</v>
      </c>
      <c r="C935" s="76" t="str">
        <f t="shared" si="32"/>
        <v>Fraction of Feedstock Shifted</v>
      </c>
      <c r="D935" s="78" t="s">
        <v>1307</v>
      </c>
      <c r="E935" s="88" t="s">
        <v>642</v>
      </c>
      <c r="F935" t="s">
        <v>1271</v>
      </c>
      <c r="G935" s="88" t="s">
        <v>648</v>
      </c>
      <c r="H935" s="80">
        <v>2530</v>
      </c>
      <c r="I935" s="213" t="s">
        <v>44</v>
      </c>
      <c r="J935" s="202" t="str">
        <f>IF(ISBLANK(INDEX('Policy Characteristics'!D:D,MATCH($C935,'Policy Characteristics'!$C:$C,0))),"",INDEX('Policy Characteristics'!D:D,MATCH($C935,'Policy Characteristics'!$C:$C,0)))</f>
        <v>Feedstock Shifting</v>
      </c>
      <c r="K935" s="76" t="str">
        <f>IF(ISBLANK(INDEX('Policy Characteristics'!E:E,MATCH($C935,'Policy Characteristics'!$C:$C,0))),"",INDEX('Policy Characteristics'!E:E,MATCH($C935,'Policy Characteristics'!$C:$C,0)))</f>
        <v>indst feedstock shifting</v>
      </c>
      <c r="L935" s="205">
        <f>IF(ISBLANK(INDEX('Policy Characteristics'!F:F,MATCH($C935,'Policy Characteristics'!$C:$C,0))),"",INDEX('Policy Characteristics'!F:F,MATCH($C935,'Policy Characteristics'!$C:$C,0)))</f>
        <v>0</v>
      </c>
      <c r="M935" s="205">
        <f>IF(ISBLANK(INDEX('Policy Characteristics'!G:G,MATCH($C935,'Policy Characteristics'!$C:$C,0))),"",INDEX('Policy Characteristics'!G:G,MATCH($C935,'Policy Characteristics'!$C:$C,0)))</f>
        <v>1</v>
      </c>
      <c r="N935" s="205">
        <f>IF(ISBLANK(INDEX('Policy Characteristics'!H:H,MATCH($C935,'Policy Characteristics'!$C:$C,0))),"",INDEX('Policy Characteristics'!H:H,MATCH($C935,'Policy Characteristics'!$C:$C,0)))</f>
        <v>0.01</v>
      </c>
      <c r="O935" s="76" t="str">
        <f>IF(ISBLANK(INDEX('Policy Characteristics'!I:I,MATCH($C935,'Policy Characteristics'!$C:$C,0))),"",INDEX('Policy Characteristics'!I:I,MATCH($C935,'Policy Characteristics'!$C:$C,0)))</f>
        <v>% of potential achieved</v>
      </c>
      <c r="P935" s="76" t="str">
        <f>IF(ISBLANK(INDEX('Policy Characteristics'!J:J,MATCH($C935,'Policy Characteristics'!$C:$C,0))),"",INDEX('Policy Characteristics'!J:J,MATCH($C935,'Policy Characteristics'!$C:$C,0)))</f>
        <v xml:space="preserve">**Description:** This policy shifts the use of fossil-fuel feedstocks to hydrogen. The production method for this new hydrogen demand can be shifted wiht the Fraction of Hydrogen Production Pathways Shifted lever.  // **Guidance for setting values (Chemicals):** Approximately 52 percent of natural gas consumed as a chemical feedstock globally goes to producing ammonia and methanol. These pathways can be replaced with green electrolytic hydrogen to eliminate process emissions associated with production. // **Guidance for setting values (Iron &amp; Steel):** Coal is the most significant feedstock used in the steel industry, largely for reducing iron ore in blast furnaces. A transition from the traditional steelmaking route (blast furnace-basic oxygen furnace) to alternatives (like hydrogen-based direct reduced iron with electric arc furnaces) can be represented by pairing this lever with electrification of industrial heat. </v>
      </c>
      <c r="Q935" s="76" t="str">
        <f>IF(ISBLANK(INDEX('Policy Characteristics'!K:K,MATCH($C935,'Policy Characteristics'!$C:$C,0))),"",INDEX('Policy Characteristics'!K:K,MATCH($C935,'Policy Characteristics'!$C:$C,0)))</f>
        <v/>
      </c>
      <c r="R935" s="76" t="str">
        <f>IF(ISBLANK(INDEX('Policy Characteristics'!L:L,MATCH($C935,'Policy Characteristics'!$C:$C,0))),"",INDEX('Policy Characteristics'!L:L,MATCH($C935,'Policy Characteristics'!$C:$C,0)))</f>
        <v/>
      </c>
    </row>
    <row r="936" spans="1:18" s="143" customFormat="1" x14ac:dyDescent="0.25">
      <c r="A936" s="76" t="str">
        <f>IF(ISBLANK(INDEX('Policy Characteristics'!A:A,MATCH($C936,'Policy Characteristics'!$C:$C,0))),"",INDEX('Policy Characteristics'!A:A,MATCH($C936,'Policy Characteristics'!$C:$C,0)))</f>
        <v>Industry</v>
      </c>
      <c r="B936" s="200" t="str">
        <f>IF(ISBLANK(INDEX('Policy Characteristics'!B:B,MATCH($C936,'Policy Characteristics'!$C:$C,0))),"",INDEX('Policy Characteristics'!B:B,MATCH($C936,'Policy Characteristics'!$C:$C,0)))</f>
        <v>Feedstock Shifting</v>
      </c>
      <c r="C936" s="76" t="str">
        <f t="shared" si="32"/>
        <v>Fraction of Feedstock Shifted</v>
      </c>
      <c r="D936" s="78" t="s">
        <v>1307</v>
      </c>
      <c r="E936" s="88" t="s">
        <v>643</v>
      </c>
      <c r="F936" t="s">
        <v>1271</v>
      </c>
      <c r="G936" s="88" t="s">
        <v>651</v>
      </c>
      <c r="H936" s="80">
        <v>2531</v>
      </c>
      <c r="I936" s="213" t="s">
        <v>44</v>
      </c>
      <c r="J936" s="202" t="str">
        <f>IF(ISBLANK(INDEX('Policy Characteristics'!D:D,MATCH($C936,'Policy Characteristics'!$C:$C,0))),"",INDEX('Policy Characteristics'!D:D,MATCH($C936,'Policy Characteristics'!$C:$C,0)))</f>
        <v>Feedstock Shifting</v>
      </c>
      <c r="K936" s="76" t="str">
        <f>IF(ISBLANK(INDEX('Policy Characteristics'!E:E,MATCH($C936,'Policy Characteristics'!$C:$C,0))),"",INDEX('Policy Characteristics'!E:E,MATCH($C936,'Policy Characteristics'!$C:$C,0)))</f>
        <v>indst feedstock shifting</v>
      </c>
      <c r="L936" s="205">
        <f>IF(ISBLANK(INDEX('Policy Characteristics'!F:F,MATCH($C936,'Policy Characteristics'!$C:$C,0))),"",INDEX('Policy Characteristics'!F:F,MATCH($C936,'Policy Characteristics'!$C:$C,0)))</f>
        <v>0</v>
      </c>
      <c r="M936" s="205">
        <f>IF(ISBLANK(INDEX('Policy Characteristics'!G:G,MATCH($C936,'Policy Characteristics'!$C:$C,0))),"",INDEX('Policy Characteristics'!G:G,MATCH($C936,'Policy Characteristics'!$C:$C,0)))</f>
        <v>1</v>
      </c>
      <c r="N936" s="205">
        <f>IF(ISBLANK(INDEX('Policy Characteristics'!H:H,MATCH($C936,'Policy Characteristics'!$C:$C,0))),"",INDEX('Policy Characteristics'!H:H,MATCH($C936,'Policy Characteristics'!$C:$C,0)))</f>
        <v>0.01</v>
      </c>
      <c r="O936" s="76" t="str">
        <f>IF(ISBLANK(INDEX('Policy Characteristics'!I:I,MATCH($C936,'Policy Characteristics'!$C:$C,0))),"",INDEX('Policy Characteristics'!I:I,MATCH($C936,'Policy Characteristics'!$C:$C,0)))</f>
        <v>% of potential achieved</v>
      </c>
      <c r="P936" s="76" t="str">
        <f>IF(ISBLANK(INDEX('Policy Characteristics'!J:J,MATCH($C936,'Policy Characteristics'!$C:$C,0))),"",INDEX('Policy Characteristics'!J:J,MATCH($C936,'Policy Characteristics'!$C:$C,0)))</f>
        <v xml:space="preserve">**Description:** This policy shifts the use of fossil-fuel feedstocks to hydrogen. The production method for this new hydrogen demand can be shifted wiht the Fraction of Hydrogen Production Pathways Shifted lever.  // **Guidance for setting values (Chemicals):** Approximately 52 percent of natural gas consumed as a chemical feedstock globally goes to producing ammonia and methanol. These pathways can be replaced with green electrolytic hydrogen to eliminate process emissions associated with production. // **Guidance for setting values (Iron &amp; Steel):** Coal is the most significant feedstock used in the steel industry, largely for reducing iron ore in blast furnaces. A transition from the traditional steelmaking route (blast furnace-basic oxygen furnace) to alternatives (like hydrogen-based direct reduced iron with electric arc furnaces) can be represented by pairing this lever with electrification of industrial heat. </v>
      </c>
      <c r="Q936" s="76" t="str">
        <f>IF(ISBLANK(INDEX('Policy Characteristics'!K:K,MATCH($C936,'Policy Characteristics'!$C:$C,0))),"",INDEX('Policy Characteristics'!K:K,MATCH($C936,'Policy Characteristics'!$C:$C,0)))</f>
        <v/>
      </c>
      <c r="R936" s="76" t="str">
        <f>IF(ISBLANK(INDEX('Policy Characteristics'!L:L,MATCH($C936,'Policy Characteristics'!$C:$C,0))),"",INDEX('Policy Characteristics'!L:L,MATCH($C936,'Policy Characteristics'!$C:$C,0)))</f>
        <v/>
      </c>
    </row>
    <row r="937" spans="1:18" s="143" customFormat="1" x14ac:dyDescent="0.25">
      <c r="A937" s="76" t="str">
        <f>IF(ISBLANK(INDEX('Policy Characteristics'!A:A,MATCH($C937,'Policy Characteristics'!$C:$C,0))),"",INDEX('Policy Characteristics'!A:A,MATCH($C937,'Policy Characteristics'!$C:$C,0)))</f>
        <v>Industry</v>
      </c>
      <c r="B937" s="200" t="str">
        <f>IF(ISBLANK(INDEX('Policy Characteristics'!B:B,MATCH($C937,'Policy Characteristics'!$C:$C,0))),"",INDEX('Policy Characteristics'!B:B,MATCH($C937,'Policy Characteristics'!$C:$C,0)))</f>
        <v>Feedstock Shifting</v>
      </c>
      <c r="C937" s="76" t="str">
        <f t="shared" si="32"/>
        <v>Fraction of Feedstock Shifted</v>
      </c>
      <c r="D937" s="78" t="s">
        <v>1307</v>
      </c>
      <c r="E937" s="88" t="s">
        <v>644</v>
      </c>
      <c r="F937" t="s">
        <v>1271</v>
      </c>
      <c r="G937" s="88" t="s">
        <v>652</v>
      </c>
      <c r="H937" s="80">
        <v>2532</v>
      </c>
      <c r="I937" s="213" t="s">
        <v>44</v>
      </c>
      <c r="J937" s="202" t="str">
        <f>IF(ISBLANK(INDEX('Policy Characteristics'!D:D,MATCH($C937,'Policy Characteristics'!$C:$C,0))),"",INDEX('Policy Characteristics'!D:D,MATCH($C937,'Policy Characteristics'!$C:$C,0)))</f>
        <v>Feedstock Shifting</v>
      </c>
      <c r="K937" s="76" t="str">
        <f>IF(ISBLANK(INDEX('Policy Characteristics'!E:E,MATCH($C937,'Policy Characteristics'!$C:$C,0))),"",INDEX('Policy Characteristics'!E:E,MATCH($C937,'Policy Characteristics'!$C:$C,0)))</f>
        <v>indst feedstock shifting</v>
      </c>
      <c r="L937" s="205">
        <f>IF(ISBLANK(INDEX('Policy Characteristics'!F:F,MATCH($C937,'Policy Characteristics'!$C:$C,0))),"",INDEX('Policy Characteristics'!F:F,MATCH($C937,'Policy Characteristics'!$C:$C,0)))</f>
        <v>0</v>
      </c>
      <c r="M937" s="205">
        <f>IF(ISBLANK(INDEX('Policy Characteristics'!G:G,MATCH($C937,'Policy Characteristics'!$C:$C,0))),"",INDEX('Policy Characteristics'!G:G,MATCH($C937,'Policy Characteristics'!$C:$C,0)))</f>
        <v>1</v>
      </c>
      <c r="N937" s="205">
        <f>IF(ISBLANK(INDEX('Policy Characteristics'!H:H,MATCH($C937,'Policy Characteristics'!$C:$C,0))),"",INDEX('Policy Characteristics'!H:H,MATCH($C937,'Policy Characteristics'!$C:$C,0)))</f>
        <v>0.01</v>
      </c>
      <c r="O937" s="76" t="str">
        <f>IF(ISBLANK(INDEX('Policy Characteristics'!I:I,MATCH($C937,'Policy Characteristics'!$C:$C,0))),"",INDEX('Policy Characteristics'!I:I,MATCH($C937,'Policy Characteristics'!$C:$C,0)))</f>
        <v>% of potential achieved</v>
      </c>
      <c r="P937" s="76" t="str">
        <f>IF(ISBLANK(INDEX('Policy Characteristics'!J:J,MATCH($C937,'Policy Characteristics'!$C:$C,0))),"",INDEX('Policy Characteristics'!J:J,MATCH($C937,'Policy Characteristics'!$C:$C,0)))</f>
        <v xml:space="preserve">**Description:** This policy shifts the use of fossil-fuel feedstocks to hydrogen. The production method for this new hydrogen demand can be shifted wiht the Fraction of Hydrogen Production Pathways Shifted lever.  // **Guidance for setting values (Chemicals):** Approximately 52 percent of natural gas consumed as a chemical feedstock globally goes to producing ammonia and methanol. These pathways can be replaced with green electrolytic hydrogen to eliminate process emissions associated with production. // **Guidance for setting values (Iron &amp; Steel):** Coal is the most significant feedstock used in the steel industry, largely for reducing iron ore in blast furnaces. A transition from the traditional steelmaking route (blast furnace-basic oxygen furnace) to alternatives (like hydrogen-based direct reduced iron with electric arc furnaces) can be represented by pairing this lever with electrification of industrial heat. </v>
      </c>
      <c r="Q937" s="76" t="str">
        <f>IF(ISBLANK(INDEX('Policy Characteristics'!K:K,MATCH($C937,'Policy Characteristics'!$C:$C,0))),"",INDEX('Policy Characteristics'!K:K,MATCH($C937,'Policy Characteristics'!$C:$C,0)))</f>
        <v/>
      </c>
      <c r="R937" s="76" t="str">
        <f>IF(ISBLANK(INDEX('Policy Characteristics'!L:L,MATCH($C937,'Policy Characteristics'!$C:$C,0))),"",INDEX('Policy Characteristics'!L:L,MATCH($C937,'Policy Characteristics'!$C:$C,0)))</f>
        <v/>
      </c>
    </row>
    <row r="938" spans="1:18" s="143" customFormat="1" x14ac:dyDescent="0.25">
      <c r="A938" s="76" t="str">
        <f>IF(ISBLANK(INDEX('Policy Characteristics'!A:A,MATCH($C938,'Policy Characteristics'!$C:$C,0))),"",INDEX('Policy Characteristics'!A:A,MATCH($C938,'Policy Characteristics'!$C:$C,0)))</f>
        <v>Industry</v>
      </c>
      <c r="B938" s="200" t="str">
        <f>IF(ISBLANK(INDEX('Policy Characteristics'!B:B,MATCH($C938,'Policy Characteristics'!$C:$C,0))),"",INDEX('Policy Characteristics'!B:B,MATCH($C938,'Policy Characteristics'!$C:$C,0)))</f>
        <v>Feedstock Shifting</v>
      </c>
      <c r="C938" s="76" t="str">
        <f t="shared" si="32"/>
        <v>Fraction of Feedstock Shifted</v>
      </c>
      <c r="D938" s="78" t="s">
        <v>1307</v>
      </c>
      <c r="E938" s="88" t="s">
        <v>645</v>
      </c>
      <c r="F938" t="s">
        <v>1271</v>
      </c>
      <c r="G938" s="88" t="s">
        <v>649</v>
      </c>
      <c r="H938" s="80">
        <v>2533</v>
      </c>
      <c r="I938" s="213" t="s">
        <v>44</v>
      </c>
      <c r="J938" s="202" t="str">
        <f>IF(ISBLANK(INDEX('Policy Characteristics'!D:D,MATCH($C938,'Policy Characteristics'!$C:$C,0))),"",INDEX('Policy Characteristics'!D:D,MATCH($C938,'Policy Characteristics'!$C:$C,0)))</f>
        <v>Feedstock Shifting</v>
      </c>
      <c r="K938" s="76" t="str">
        <f>IF(ISBLANK(INDEX('Policy Characteristics'!E:E,MATCH($C938,'Policy Characteristics'!$C:$C,0))),"",INDEX('Policy Characteristics'!E:E,MATCH($C938,'Policy Characteristics'!$C:$C,0)))</f>
        <v>indst feedstock shifting</v>
      </c>
      <c r="L938" s="205">
        <f>IF(ISBLANK(INDEX('Policy Characteristics'!F:F,MATCH($C938,'Policy Characteristics'!$C:$C,0))),"",INDEX('Policy Characteristics'!F:F,MATCH($C938,'Policy Characteristics'!$C:$C,0)))</f>
        <v>0</v>
      </c>
      <c r="M938" s="205">
        <f>IF(ISBLANK(INDEX('Policy Characteristics'!G:G,MATCH($C938,'Policy Characteristics'!$C:$C,0))),"",INDEX('Policy Characteristics'!G:G,MATCH($C938,'Policy Characteristics'!$C:$C,0)))</f>
        <v>1</v>
      </c>
      <c r="N938" s="205">
        <f>IF(ISBLANK(INDEX('Policy Characteristics'!H:H,MATCH($C938,'Policy Characteristics'!$C:$C,0))),"",INDEX('Policy Characteristics'!H:H,MATCH($C938,'Policy Characteristics'!$C:$C,0)))</f>
        <v>0.01</v>
      </c>
      <c r="O938" s="76" t="str">
        <f>IF(ISBLANK(INDEX('Policy Characteristics'!I:I,MATCH($C938,'Policy Characteristics'!$C:$C,0))),"",INDEX('Policy Characteristics'!I:I,MATCH($C938,'Policy Characteristics'!$C:$C,0)))</f>
        <v>% of potential achieved</v>
      </c>
      <c r="P938" s="76" t="str">
        <f>IF(ISBLANK(INDEX('Policy Characteristics'!J:J,MATCH($C938,'Policy Characteristics'!$C:$C,0))),"",INDEX('Policy Characteristics'!J:J,MATCH($C938,'Policy Characteristics'!$C:$C,0)))</f>
        <v xml:space="preserve">**Description:** This policy shifts the use of fossil-fuel feedstocks to hydrogen. The production method for this new hydrogen demand can be shifted wiht the Fraction of Hydrogen Production Pathways Shifted lever.  // **Guidance for setting values (Chemicals):** Approximately 52 percent of natural gas consumed as a chemical feedstock globally goes to producing ammonia and methanol. These pathways can be replaced with green electrolytic hydrogen to eliminate process emissions associated with production. // **Guidance for setting values (Iron &amp; Steel):** Coal is the most significant feedstock used in the steel industry, largely for reducing iron ore in blast furnaces. A transition from the traditional steelmaking route (blast furnace-basic oxygen furnace) to alternatives (like hydrogen-based direct reduced iron with electric arc furnaces) can be represented by pairing this lever with electrification of industrial heat. </v>
      </c>
      <c r="Q938" s="76" t="str">
        <f>IF(ISBLANK(INDEX('Policy Characteristics'!K:K,MATCH($C938,'Policy Characteristics'!$C:$C,0))),"",INDEX('Policy Characteristics'!K:K,MATCH($C938,'Policy Characteristics'!$C:$C,0)))</f>
        <v/>
      </c>
      <c r="R938" s="76" t="str">
        <f>IF(ISBLANK(INDEX('Policy Characteristics'!L:L,MATCH($C938,'Policy Characteristics'!$C:$C,0))),"",INDEX('Policy Characteristics'!L:L,MATCH($C938,'Policy Characteristics'!$C:$C,0)))</f>
        <v/>
      </c>
    </row>
    <row r="939" spans="1:18" s="143" customFormat="1" x14ac:dyDescent="0.25">
      <c r="A939" s="76" t="str">
        <f>IF(ISBLANK(INDEX('Policy Characteristics'!A:A,MATCH($C939,'Policy Characteristics'!$C:$C,0))),"",INDEX('Policy Characteristics'!A:A,MATCH($C939,'Policy Characteristics'!$C:$C,0)))</f>
        <v>Industry</v>
      </c>
      <c r="B939" s="200" t="str">
        <f>IF(ISBLANK(INDEX('Policy Characteristics'!B:B,MATCH($C939,'Policy Characteristics'!$C:$C,0))),"",INDEX('Policy Characteristics'!B:B,MATCH($C939,'Policy Characteristics'!$C:$C,0)))</f>
        <v>Feedstock Shifting</v>
      </c>
      <c r="C939" s="76" t="str">
        <f t="shared" si="32"/>
        <v>Fraction of Feedstock Shifted</v>
      </c>
      <c r="D939" s="78" t="s">
        <v>1307</v>
      </c>
      <c r="E939" s="88" t="s">
        <v>646</v>
      </c>
      <c r="F939" t="s">
        <v>1271</v>
      </c>
      <c r="G939" s="88" t="s">
        <v>650</v>
      </c>
      <c r="H939" s="80">
        <v>2534</v>
      </c>
      <c r="I939" s="213" t="s">
        <v>44</v>
      </c>
      <c r="J939" s="202" t="str">
        <f>IF(ISBLANK(INDEX('Policy Characteristics'!D:D,MATCH($C939,'Policy Characteristics'!$C:$C,0))),"",INDEX('Policy Characteristics'!D:D,MATCH($C939,'Policy Characteristics'!$C:$C,0)))</f>
        <v>Feedstock Shifting</v>
      </c>
      <c r="K939" s="76" t="str">
        <f>IF(ISBLANK(INDEX('Policy Characteristics'!E:E,MATCH($C939,'Policy Characteristics'!$C:$C,0))),"",INDEX('Policy Characteristics'!E:E,MATCH($C939,'Policy Characteristics'!$C:$C,0)))</f>
        <v>indst feedstock shifting</v>
      </c>
      <c r="L939" s="205">
        <f>IF(ISBLANK(INDEX('Policy Characteristics'!F:F,MATCH($C939,'Policy Characteristics'!$C:$C,0))),"",INDEX('Policy Characteristics'!F:F,MATCH($C939,'Policy Characteristics'!$C:$C,0)))</f>
        <v>0</v>
      </c>
      <c r="M939" s="205">
        <f>IF(ISBLANK(INDEX('Policy Characteristics'!G:G,MATCH($C939,'Policy Characteristics'!$C:$C,0))),"",INDEX('Policy Characteristics'!G:G,MATCH($C939,'Policy Characteristics'!$C:$C,0)))</f>
        <v>1</v>
      </c>
      <c r="N939" s="205">
        <f>IF(ISBLANK(INDEX('Policy Characteristics'!H:H,MATCH($C939,'Policy Characteristics'!$C:$C,0))),"",INDEX('Policy Characteristics'!H:H,MATCH($C939,'Policy Characteristics'!$C:$C,0)))</f>
        <v>0.01</v>
      </c>
      <c r="O939" s="76" t="str">
        <f>IF(ISBLANK(INDEX('Policy Characteristics'!I:I,MATCH($C939,'Policy Characteristics'!$C:$C,0))),"",INDEX('Policy Characteristics'!I:I,MATCH($C939,'Policy Characteristics'!$C:$C,0)))</f>
        <v>% of potential achieved</v>
      </c>
      <c r="P939" s="76" t="str">
        <f>IF(ISBLANK(INDEX('Policy Characteristics'!J:J,MATCH($C939,'Policy Characteristics'!$C:$C,0))),"",INDEX('Policy Characteristics'!J:J,MATCH($C939,'Policy Characteristics'!$C:$C,0)))</f>
        <v xml:space="preserve">**Description:** This policy shifts the use of fossil-fuel feedstocks to hydrogen. The production method for this new hydrogen demand can be shifted wiht the Fraction of Hydrogen Production Pathways Shifted lever.  // **Guidance for setting values (Chemicals):** Approximately 52 percent of natural gas consumed as a chemical feedstock globally goes to producing ammonia and methanol. These pathways can be replaced with green electrolytic hydrogen to eliminate process emissions associated with production. // **Guidance for setting values (Iron &amp; Steel):** Coal is the most significant feedstock used in the steel industry, largely for reducing iron ore in blast furnaces. A transition from the traditional steelmaking route (blast furnace-basic oxygen furnace) to alternatives (like hydrogen-based direct reduced iron with electric arc furnaces) can be represented by pairing this lever with electrification of industrial heat. </v>
      </c>
      <c r="Q939" s="76" t="str">
        <f>IF(ISBLANK(INDEX('Policy Characteristics'!K:K,MATCH($C939,'Policy Characteristics'!$C:$C,0))),"",INDEX('Policy Characteristics'!K:K,MATCH($C939,'Policy Characteristics'!$C:$C,0)))</f>
        <v/>
      </c>
      <c r="R939" s="76" t="str">
        <f>IF(ISBLANK(INDEX('Policy Characteristics'!L:L,MATCH($C939,'Policy Characteristics'!$C:$C,0))),"",INDEX('Policy Characteristics'!L:L,MATCH($C939,'Policy Characteristics'!$C:$C,0)))</f>
        <v/>
      </c>
    </row>
    <row r="940" spans="1:18" s="143" customFormat="1" x14ac:dyDescent="0.25">
      <c r="A940" s="76" t="str">
        <f>IF(ISBLANK(INDEX('Policy Characteristics'!A:A,MATCH($C940,'Policy Characteristics'!$C:$C,0))),"",INDEX('Policy Characteristics'!A:A,MATCH($C940,'Policy Characteristics'!$C:$C,0)))</f>
        <v>Industry</v>
      </c>
      <c r="B940" s="200" t="str">
        <f>IF(ISBLANK(INDEX('Policy Characteristics'!B:B,MATCH($C940,'Policy Characteristics'!$C:$C,0))),"",INDEX('Policy Characteristics'!B:B,MATCH($C940,'Policy Characteristics'!$C:$C,0)))</f>
        <v>Feedstock Shifting</v>
      </c>
      <c r="C940" s="76" t="str">
        <f t="shared" si="32"/>
        <v>Fraction of Feedstock Shifted</v>
      </c>
      <c r="D940" s="78" t="s">
        <v>1307</v>
      </c>
      <c r="E940" s="88" t="s">
        <v>647</v>
      </c>
      <c r="F940" t="s">
        <v>1271</v>
      </c>
      <c r="G940" s="88" t="s">
        <v>653</v>
      </c>
      <c r="H940" s="80">
        <v>2535</v>
      </c>
      <c r="I940" s="213" t="s">
        <v>44</v>
      </c>
      <c r="J940" s="202" t="str">
        <f>IF(ISBLANK(INDEX('Policy Characteristics'!D:D,MATCH($C940,'Policy Characteristics'!$C:$C,0))),"",INDEX('Policy Characteristics'!D:D,MATCH($C940,'Policy Characteristics'!$C:$C,0)))</f>
        <v>Feedstock Shifting</v>
      </c>
      <c r="K940" s="76" t="str">
        <f>IF(ISBLANK(INDEX('Policy Characteristics'!E:E,MATCH($C940,'Policy Characteristics'!$C:$C,0))),"",INDEX('Policy Characteristics'!E:E,MATCH($C940,'Policy Characteristics'!$C:$C,0)))</f>
        <v>indst feedstock shifting</v>
      </c>
      <c r="L940" s="205">
        <f>IF(ISBLANK(INDEX('Policy Characteristics'!F:F,MATCH($C940,'Policy Characteristics'!$C:$C,0))),"",INDEX('Policy Characteristics'!F:F,MATCH($C940,'Policy Characteristics'!$C:$C,0)))</f>
        <v>0</v>
      </c>
      <c r="M940" s="205">
        <f>IF(ISBLANK(INDEX('Policy Characteristics'!G:G,MATCH($C940,'Policy Characteristics'!$C:$C,0))),"",INDEX('Policy Characteristics'!G:G,MATCH($C940,'Policy Characteristics'!$C:$C,0)))</f>
        <v>1</v>
      </c>
      <c r="N940" s="205">
        <f>IF(ISBLANK(INDEX('Policy Characteristics'!H:H,MATCH($C940,'Policy Characteristics'!$C:$C,0))),"",INDEX('Policy Characteristics'!H:H,MATCH($C940,'Policy Characteristics'!$C:$C,0)))</f>
        <v>0.01</v>
      </c>
      <c r="O940" s="76" t="str">
        <f>IF(ISBLANK(INDEX('Policy Characteristics'!I:I,MATCH($C940,'Policy Characteristics'!$C:$C,0))),"",INDEX('Policy Characteristics'!I:I,MATCH($C940,'Policy Characteristics'!$C:$C,0)))</f>
        <v>% of potential achieved</v>
      </c>
      <c r="P940" s="76" t="str">
        <f>IF(ISBLANK(INDEX('Policy Characteristics'!J:J,MATCH($C940,'Policy Characteristics'!$C:$C,0))),"",INDEX('Policy Characteristics'!J:J,MATCH($C940,'Policy Characteristics'!$C:$C,0)))</f>
        <v xml:space="preserve">**Description:** This policy shifts the use of fossil-fuel feedstocks to hydrogen. The production method for this new hydrogen demand can be shifted wiht the Fraction of Hydrogen Production Pathways Shifted lever.  // **Guidance for setting values (Chemicals):** Approximately 52 percent of natural gas consumed as a chemical feedstock globally goes to producing ammonia and methanol. These pathways can be replaced with green electrolytic hydrogen to eliminate process emissions associated with production. // **Guidance for setting values (Iron &amp; Steel):** Coal is the most significant feedstock used in the steel industry, largely for reducing iron ore in blast furnaces. A transition from the traditional steelmaking route (blast furnace-basic oxygen furnace) to alternatives (like hydrogen-based direct reduced iron with electric arc furnaces) can be represented by pairing this lever with electrification of industrial heat. </v>
      </c>
      <c r="Q940" s="76" t="str">
        <f>IF(ISBLANK(INDEX('Policy Characteristics'!K:K,MATCH($C940,'Policy Characteristics'!$C:$C,0))),"",INDEX('Policy Characteristics'!K:K,MATCH($C940,'Policy Characteristics'!$C:$C,0)))</f>
        <v/>
      </c>
      <c r="R940" s="76" t="str">
        <f>IF(ISBLANK(INDEX('Policy Characteristics'!L:L,MATCH($C940,'Policy Characteristics'!$C:$C,0))),"",INDEX('Policy Characteristics'!L:L,MATCH($C940,'Policy Characteristics'!$C:$C,0)))</f>
        <v/>
      </c>
    </row>
    <row r="941" spans="1:18" s="143" customFormat="1" x14ac:dyDescent="0.25">
      <c r="A941" s="76" t="str">
        <f>IF(ISBLANK(INDEX('Policy Characteristics'!A:A,MATCH($C941,'Policy Characteristics'!$C:$C,0))),"",INDEX('Policy Characteristics'!A:A,MATCH($C941,'Policy Characteristics'!$C:$C,0)))</f>
        <v>Industry</v>
      </c>
      <c r="B941" s="200" t="str">
        <f>IF(ISBLANK(INDEX('Policy Characteristics'!B:B,MATCH($C941,'Policy Characteristics'!$C:$C,0))),"",INDEX('Policy Characteristics'!B:B,MATCH($C941,'Policy Characteristics'!$C:$C,0)))</f>
        <v>Feedstock Shifting</v>
      </c>
      <c r="C941" s="76" t="str">
        <f t="shared" si="32"/>
        <v>Fraction of Feedstock Shifted</v>
      </c>
      <c r="D941" s="78" t="s">
        <v>1307</v>
      </c>
      <c r="E941" s="88" t="s">
        <v>946</v>
      </c>
      <c r="F941" t="s">
        <v>1271</v>
      </c>
      <c r="G941" s="88" t="s">
        <v>949</v>
      </c>
      <c r="H941" s="80">
        <v>2536</v>
      </c>
      <c r="I941" s="213" t="s">
        <v>44</v>
      </c>
      <c r="J941" s="202" t="str">
        <f>IF(ISBLANK(INDEX('Policy Characteristics'!D:D,MATCH($C941,'Policy Characteristics'!$C:$C,0))),"",INDEX('Policy Characteristics'!D:D,MATCH($C941,'Policy Characteristics'!$C:$C,0)))</f>
        <v>Feedstock Shifting</v>
      </c>
      <c r="K941" s="76" t="str">
        <f>IF(ISBLANK(INDEX('Policy Characteristics'!E:E,MATCH($C941,'Policy Characteristics'!$C:$C,0))),"",INDEX('Policy Characteristics'!E:E,MATCH($C941,'Policy Characteristics'!$C:$C,0)))</f>
        <v>indst feedstock shifting</v>
      </c>
      <c r="L941" s="205">
        <f>IF(ISBLANK(INDEX('Policy Characteristics'!F:F,MATCH($C941,'Policy Characteristics'!$C:$C,0))),"",INDEX('Policy Characteristics'!F:F,MATCH($C941,'Policy Characteristics'!$C:$C,0)))</f>
        <v>0</v>
      </c>
      <c r="M941" s="205">
        <f>IF(ISBLANK(INDEX('Policy Characteristics'!G:G,MATCH($C941,'Policy Characteristics'!$C:$C,0))),"",INDEX('Policy Characteristics'!G:G,MATCH($C941,'Policy Characteristics'!$C:$C,0)))</f>
        <v>1</v>
      </c>
      <c r="N941" s="205">
        <f>IF(ISBLANK(INDEX('Policy Characteristics'!H:H,MATCH($C941,'Policy Characteristics'!$C:$C,0))),"",INDEX('Policy Characteristics'!H:H,MATCH($C941,'Policy Characteristics'!$C:$C,0)))</f>
        <v>0.01</v>
      </c>
      <c r="O941" s="76" t="str">
        <f>IF(ISBLANK(INDEX('Policy Characteristics'!I:I,MATCH($C941,'Policy Characteristics'!$C:$C,0))),"",INDEX('Policy Characteristics'!I:I,MATCH($C941,'Policy Characteristics'!$C:$C,0)))</f>
        <v>% of potential achieved</v>
      </c>
      <c r="P941" s="76" t="str">
        <f>IF(ISBLANK(INDEX('Policy Characteristics'!J:J,MATCH($C941,'Policy Characteristics'!$C:$C,0))),"",INDEX('Policy Characteristics'!J:J,MATCH($C941,'Policy Characteristics'!$C:$C,0)))</f>
        <v xml:space="preserve">**Description:** This policy shifts the use of fossil-fuel feedstocks to hydrogen. The production method for this new hydrogen demand can be shifted wiht the Fraction of Hydrogen Production Pathways Shifted lever.  // **Guidance for setting values (Chemicals):** Approximately 52 percent of natural gas consumed as a chemical feedstock globally goes to producing ammonia and methanol. These pathways can be replaced with green electrolytic hydrogen to eliminate process emissions associated with production. // **Guidance for setting values (Iron &amp; Steel):** Coal is the most significant feedstock used in the steel industry, largely for reducing iron ore in blast furnaces. A transition from the traditional steelmaking route (blast furnace-basic oxygen furnace) to alternatives (like hydrogen-based direct reduced iron with electric arc furnaces) can be represented by pairing this lever with electrification of industrial heat. </v>
      </c>
      <c r="Q941" s="76" t="str">
        <f>IF(ISBLANK(INDEX('Policy Characteristics'!K:K,MATCH($C941,'Policy Characteristics'!$C:$C,0))),"",INDEX('Policy Characteristics'!K:K,MATCH($C941,'Policy Characteristics'!$C:$C,0)))</f>
        <v/>
      </c>
      <c r="R941" s="76" t="str">
        <f>IF(ISBLANK(INDEX('Policy Characteristics'!L:L,MATCH($C941,'Policy Characteristics'!$C:$C,0))),"",INDEX('Policy Characteristics'!L:L,MATCH($C941,'Policy Characteristics'!$C:$C,0)))</f>
        <v/>
      </c>
    </row>
    <row r="942" spans="1:18" s="143" customFormat="1" x14ac:dyDescent="0.25">
      <c r="A942" s="76" t="str">
        <f>IF(ISBLANK(INDEX('Policy Characteristics'!A:A,MATCH($C942,'Policy Characteristics'!$C:$C,0))),"",INDEX('Policy Characteristics'!A:A,MATCH($C942,'Policy Characteristics'!$C:$C,0)))</f>
        <v>Industry</v>
      </c>
      <c r="B942" s="200" t="str">
        <f>IF(ISBLANK(INDEX('Policy Characteristics'!B:B,MATCH($C942,'Policy Characteristics'!$C:$C,0))),"",INDEX('Policy Characteristics'!B:B,MATCH($C942,'Policy Characteristics'!$C:$C,0)))</f>
        <v>Feedstock Shifting</v>
      </c>
      <c r="C942" s="76" t="str">
        <f t="shared" si="32"/>
        <v>Fraction of Feedstock Shifted</v>
      </c>
      <c r="D942" s="78" t="s">
        <v>1307</v>
      </c>
      <c r="E942" s="88" t="s">
        <v>947</v>
      </c>
      <c r="F942" t="s">
        <v>1271</v>
      </c>
      <c r="G942" s="88" t="s">
        <v>951</v>
      </c>
      <c r="H942" s="80">
        <v>2537</v>
      </c>
      <c r="I942" s="213" t="s">
        <v>44</v>
      </c>
      <c r="J942" s="202" t="str">
        <f>IF(ISBLANK(INDEX('Policy Characteristics'!D:D,MATCH($C942,'Policy Characteristics'!$C:$C,0))),"",INDEX('Policy Characteristics'!D:D,MATCH($C942,'Policy Characteristics'!$C:$C,0)))</f>
        <v>Feedstock Shifting</v>
      </c>
      <c r="K942" s="76" t="str">
        <f>IF(ISBLANK(INDEX('Policy Characteristics'!E:E,MATCH($C942,'Policy Characteristics'!$C:$C,0))),"",INDEX('Policy Characteristics'!E:E,MATCH($C942,'Policy Characteristics'!$C:$C,0)))</f>
        <v>indst feedstock shifting</v>
      </c>
      <c r="L942" s="205">
        <f>IF(ISBLANK(INDEX('Policy Characteristics'!F:F,MATCH($C942,'Policy Characteristics'!$C:$C,0))),"",INDEX('Policy Characteristics'!F:F,MATCH($C942,'Policy Characteristics'!$C:$C,0)))</f>
        <v>0</v>
      </c>
      <c r="M942" s="205">
        <f>IF(ISBLANK(INDEX('Policy Characteristics'!G:G,MATCH($C942,'Policy Characteristics'!$C:$C,0))),"",INDEX('Policy Characteristics'!G:G,MATCH($C942,'Policy Characteristics'!$C:$C,0)))</f>
        <v>1</v>
      </c>
      <c r="N942" s="205">
        <f>IF(ISBLANK(INDEX('Policy Characteristics'!H:H,MATCH($C942,'Policy Characteristics'!$C:$C,0))),"",INDEX('Policy Characteristics'!H:H,MATCH($C942,'Policy Characteristics'!$C:$C,0)))</f>
        <v>0.01</v>
      </c>
      <c r="O942" s="76" t="str">
        <f>IF(ISBLANK(INDEX('Policy Characteristics'!I:I,MATCH($C942,'Policy Characteristics'!$C:$C,0))),"",INDEX('Policy Characteristics'!I:I,MATCH($C942,'Policy Characteristics'!$C:$C,0)))</f>
        <v>% of potential achieved</v>
      </c>
      <c r="P942" s="76" t="str">
        <f>IF(ISBLANK(INDEX('Policy Characteristics'!J:J,MATCH($C942,'Policy Characteristics'!$C:$C,0))),"",INDEX('Policy Characteristics'!J:J,MATCH($C942,'Policy Characteristics'!$C:$C,0)))</f>
        <v xml:space="preserve">**Description:** This policy shifts the use of fossil-fuel feedstocks to hydrogen. The production method for this new hydrogen demand can be shifted wiht the Fraction of Hydrogen Production Pathways Shifted lever.  // **Guidance for setting values (Chemicals):** Approximately 52 percent of natural gas consumed as a chemical feedstock globally goes to producing ammonia and methanol. These pathways can be replaced with green electrolytic hydrogen to eliminate process emissions associated with production. // **Guidance for setting values (Iron &amp; Steel):** Coal is the most significant feedstock used in the steel industry, largely for reducing iron ore in blast furnaces. A transition from the traditional steelmaking route (blast furnace-basic oxygen furnace) to alternatives (like hydrogen-based direct reduced iron with electric arc furnaces) can be represented by pairing this lever with electrification of industrial heat. </v>
      </c>
      <c r="Q942" s="76" t="str">
        <f>IF(ISBLANK(INDEX('Policy Characteristics'!K:K,MATCH($C942,'Policy Characteristics'!$C:$C,0))),"",INDEX('Policy Characteristics'!K:K,MATCH($C942,'Policy Characteristics'!$C:$C,0)))</f>
        <v/>
      </c>
      <c r="R942" s="76" t="str">
        <f>IF(ISBLANK(INDEX('Policy Characteristics'!L:L,MATCH($C942,'Policy Characteristics'!$C:$C,0))),"",INDEX('Policy Characteristics'!L:L,MATCH($C942,'Policy Characteristics'!$C:$C,0)))</f>
        <v/>
      </c>
    </row>
    <row r="943" spans="1:18" s="143" customFormat="1" x14ac:dyDescent="0.25">
      <c r="A943" s="76" t="str">
        <f>IF(ISBLANK(INDEX('Policy Characteristics'!A:A,MATCH($C943,'Policy Characteristics'!$C:$C,0))),"",INDEX('Policy Characteristics'!A:A,MATCH($C943,'Policy Characteristics'!$C:$C,0)))</f>
        <v>Industry</v>
      </c>
      <c r="B943" s="200" t="str">
        <f>IF(ISBLANK(INDEX('Policy Characteristics'!B:B,MATCH($C943,'Policy Characteristics'!$C:$C,0))),"",INDEX('Policy Characteristics'!B:B,MATCH($C943,'Policy Characteristics'!$C:$C,0)))</f>
        <v>Feedstock Shifting</v>
      </c>
      <c r="C943" s="76" t="str">
        <f t="shared" si="32"/>
        <v>Fraction of Feedstock Shifted</v>
      </c>
      <c r="D943" s="78" t="s">
        <v>1307</v>
      </c>
      <c r="E943" s="88" t="s">
        <v>948</v>
      </c>
      <c r="F943" t="s">
        <v>1271</v>
      </c>
      <c r="G943" s="88" t="s">
        <v>952</v>
      </c>
      <c r="H943" s="80">
        <v>2538</v>
      </c>
      <c r="I943" s="213" t="s">
        <v>44</v>
      </c>
      <c r="J943" s="202" t="str">
        <f>IF(ISBLANK(INDEX('Policy Characteristics'!D:D,MATCH($C943,'Policy Characteristics'!$C:$C,0))),"",INDEX('Policy Characteristics'!D:D,MATCH($C943,'Policy Characteristics'!$C:$C,0)))</f>
        <v>Feedstock Shifting</v>
      </c>
      <c r="K943" s="76" t="str">
        <f>IF(ISBLANK(INDEX('Policy Characteristics'!E:E,MATCH($C943,'Policy Characteristics'!$C:$C,0))),"",INDEX('Policy Characteristics'!E:E,MATCH($C943,'Policy Characteristics'!$C:$C,0)))</f>
        <v>indst feedstock shifting</v>
      </c>
      <c r="L943" s="205">
        <f>IF(ISBLANK(INDEX('Policy Characteristics'!F:F,MATCH($C943,'Policy Characteristics'!$C:$C,0))),"",INDEX('Policy Characteristics'!F:F,MATCH($C943,'Policy Characteristics'!$C:$C,0)))</f>
        <v>0</v>
      </c>
      <c r="M943" s="205">
        <f>IF(ISBLANK(INDEX('Policy Characteristics'!G:G,MATCH($C943,'Policy Characteristics'!$C:$C,0))),"",INDEX('Policy Characteristics'!G:G,MATCH($C943,'Policy Characteristics'!$C:$C,0)))</f>
        <v>1</v>
      </c>
      <c r="N943" s="205">
        <f>IF(ISBLANK(INDEX('Policy Characteristics'!H:H,MATCH($C943,'Policy Characteristics'!$C:$C,0))),"",INDEX('Policy Characteristics'!H:H,MATCH($C943,'Policy Characteristics'!$C:$C,0)))</f>
        <v>0.01</v>
      </c>
      <c r="O943" s="76" t="str">
        <f>IF(ISBLANK(INDEX('Policy Characteristics'!I:I,MATCH($C943,'Policy Characteristics'!$C:$C,0))),"",INDEX('Policy Characteristics'!I:I,MATCH($C943,'Policy Characteristics'!$C:$C,0)))</f>
        <v>% of potential achieved</v>
      </c>
      <c r="P943" s="76" t="str">
        <f>IF(ISBLANK(INDEX('Policy Characteristics'!J:J,MATCH($C943,'Policy Characteristics'!$C:$C,0))),"",INDEX('Policy Characteristics'!J:J,MATCH($C943,'Policy Characteristics'!$C:$C,0)))</f>
        <v xml:space="preserve">**Description:** This policy shifts the use of fossil-fuel feedstocks to hydrogen. The production method for this new hydrogen demand can be shifted wiht the Fraction of Hydrogen Production Pathways Shifted lever.  // **Guidance for setting values (Chemicals):** Approximately 52 percent of natural gas consumed as a chemical feedstock globally goes to producing ammonia and methanol. These pathways can be replaced with green electrolytic hydrogen to eliminate process emissions associated with production. // **Guidance for setting values (Iron &amp; Steel):** Coal is the most significant feedstock used in the steel industry, largely for reducing iron ore in blast furnaces. A transition from the traditional steelmaking route (blast furnace-basic oxygen furnace) to alternatives (like hydrogen-based direct reduced iron with electric arc furnaces) can be represented by pairing this lever with electrification of industrial heat. </v>
      </c>
      <c r="Q943" s="76" t="str">
        <f>IF(ISBLANK(INDEX('Policy Characteristics'!K:K,MATCH($C943,'Policy Characteristics'!$C:$C,0))),"",INDEX('Policy Characteristics'!K:K,MATCH($C943,'Policy Characteristics'!$C:$C,0)))</f>
        <v/>
      </c>
      <c r="R943" s="76" t="str">
        <f>IF(ISBLANK(INDEX('Policy Characteristics'!L:L,MATCH($C943,'Policy Characteristics'!$C:$C,0))),"",INDEX('Policy Characteristics'!L:L,MATCH($C943,'Policy Characteristics'!$C:$C,0)))</f>
        <v/>
      </c>
    </row>
    <row r="944" spans="1:18" s="143" customFormat="1" x14ac:dyDescent="0.25">
      <c r="A944" s="76" t="str">
        <f>IF(ISBLANK(INDEX('Policy Characteristics'!A:A,MATCH($C944,'Policy Characteristics'!$C:$C,0))),"",INDEX('Policy Characteristics'!A:A,MATCH($C944,'Policy Characteristics'!$C:$C,0)))</f>
        <v>Industry</v>
      </c>
      <c r="B944" s="200" t="str">
        <f>IF(ISBLANK(INDEX('Policy Characteristics'!B:B,MATCH($C944,'Policy Characteristics'!$C:$C,0))),"",INDEX('Policy Characteristics'!B:B,MATCH($C944,'Policy Characteristics'!$C:$C,0)))</f>
        <v>Feedstock Shifting</v>
      </c>
      <c r="C944" s="76" t="str">
        <f t="shared" si="32"/>
        <v>Fraction of Feedstock Shifted</v>
      </c>
      <c r="D944" s="78" t="s">
        <v>1307</v>
      </c>
      <c r="E944" s="88" t="s">
        <v>945</v>
      </c>
      <c r="F944" t="s">
        <v>1271</v>
      </c>
      <c r="G944" s="88" t="s">
        <v>950</v>
      </c>
      <c r="H944" s="80">
        <v>2539</v>
      </c>
      <c r="I944" s="213" t="s">
        <v>44</v>
      </c>
      <c r="J944" s="202" t="str">
        <f>IF(ISBLANK(INDEX('Policy Characteristics'!D:D,MATCH($C944,'Policy Characteristics'!$C:$C,0))),"",INDEX('Policy Characteristics'!D:D,MATCH($C944,'Policy Characteristics'!$C:$C,0)))</f>
        <v>Feedstock Shifting</v>
      </c>
      <c r="K944" s="76" t="str">
        <f>IF(ISBLANK(INDEX('Policy Characteristics'!E:E,MATCH($C944,'Policy Characteristics'!$C:$C,0))),"",INDEX('Policy Characteristics'!E:E,MATCH($C944,'Policy Characteristics'!$C:$C,0)))</f>
        <v>indst feedstock shifting</v>
      </c>
      <c r="L944" s="205">
        <f>IF(ISBLANK(INDEX('Policy Characteristics'!F:F,MATCH($C944,'Policy Characteristics'!$C:$C,0))),"",INDEX('Policy Characteristics'!F:F,MATCH($C944,'Policy Characteristics'!$C:$C,0)))</f>
        <v>0</v>
      </c>
      <c r="M944" s="205">
        <f>IF(ISBLANK(INDEX('Policy Characteristics'!G:G,MATCH($C944,'Policy Characteristics'!$C:$C,0))),"",INDEX('Policy Characteristics'!G:G,MATCH($C944,'Policy Characteristics'!$C:$C,0)))</f>
        <v>1</v>
      </c>
      <c r="N944" s="205">
        <f>IF(ISBLANK(INDEX('Policy Characteristics'!H:H,MATCH($C944,'Policy Characteristics'!$C:$C,0))),"",INDEX('Policy Characteristics'!H:H,MATCH($C944,'Policy Characteristics'!$C:$C,0)))</f>
        <v>0.01</v>
      </c>
      <c r="O944" s="76" t="str">
        <f>IF(ISBLANK(INDEX('Policy Characteristics'!I:I,MATCH($C944,'Policy Characteristics'!$C:$C,0))),"",INDEX('Policy Characteristics'!I:I,MATCH($C944,'Policy Characteristics'!$C:$C,0)))</f>
        <v>% of potential achieved</v>
      </c>
      <c r="P944" s="76" t="str">
        <f>IF(ISBLANK(INDEX('Policy Characteristics'!J:J,MATCH($C944,'Policy Characteristics'!$C:$C,0))),"",INDEX('Policy Characteristics'!J:J,MATCH($C944,'Policy Characteristics'!$C:$C,0)))</f>
        <v xml:space="preserve">**Description:** This policy shifts the use of fossil-fuel feedstocks to hydrogen. The production method for this new hydrogen demand can be shifted wiht the Fraction of Hydrogen Production Pathways Shifted lever.  // **Guidance for setting values (Chemicals):** Approximately 52 percent of natural gas consumed as a chemical feedstock globally goes to producing ammonia and methanol. These pathways can be replaced with green electrolytic hydrogen to eliminate process emissions associated with production. // **Guidance for setting values (Iron &amp; Steel):** Coal is the most significant feedstock used in the steel industry, largely for reducing iron ore in blast furnaces. A transition from the traditional steelmaking route (blast furnace-basic oxygen furnace) to alternatives (like hydrogen-based direct reduced iron with electric arc furnaces) can be represented by pairing this lever with electrification of industrial heat. </v>
      </c>
      <c r="Q944" s="76" t="str">
        <f>IF(ISBLANK(INDEX('Policy Characteristics'!K:K,MATCH($C944,'Policy Characteristics'!$C:$C,0))),"",INDEX('Policy Characteristics'!K:K,MATCH($C944,'Policy Characteristics'!$C:$C,0)))</f>
        <v/>
      </c>
      <c r="R944" s="76" t="str">
        <f>IF(ISBLANK(INDEX('Policy Characteristics'!L:L,MATCH($C944,'Policy Characteristics'!$C:$C,0))),"",INDEX('Policy Characteristics'!L:L,MATCH($C944,'Policy Characteristics'!$C:$C,0)))</f>
        <v/>
      </c>
    </row>
    <row r="945" spans="1:18" s="143" customFormat="1" x14ac:dyDescent="0.25">
      <c r="A945" s="76" t="str">
        <f>IF(ISBLANK(INDEX('Policy Characteristics'!A:A,MATCH($C945,'Policy Characteristics'!$C:$C,0))),"",INDEX('Policy Characteristics'!A:A,MATCH($C945,'Policy Characteristics'!$C:$C,0)))</f>
        <v>Industry</v>
      </c>
      <c r="B945" s="200" t="str">
        <f>IF(ISBLANK(INDEX('Policy Characteristics'!B:B,MATCH($C945,'Policy Characteristics'!$C:$C,0))),"",INDEX('Policy Characteristics'!B:B,MATCH($C945,'Policy Characteristics'!$C:$C,0)))</f>
        <v>Feedstock Shifting</v>
      </c>
      <c r="C945" s="76" t="str">
        <f t="shared" si="32"/>
        <v>Fraction of Feedstock Shifted</v>
      </c>
      <c r="D945" s="78" t="s">
        <v>1308</v>
      </c>
      <c r="E945" s="88" t="s">
        <v>642</v>
      </c>
      <c r="F945" t="s">
        <v>1272</v>
      </c>
      <c r="G945" s="88" t="s">
        <v>648</v>
      </c>
      <c r="H945" s="80">
        <v>2540</v>
      </c>
      <c r="I945" s="213" t="s">
        <v>44</v>
      </c>
      <c r="J945" s="202" t="str">
        <f>IF(ISBLANK(INDEX('Policy Characteristics'!D:D,MATCH($C945,'Policy Characteristics'!$C:$C,0))),"",INDEX('Policy Characteristics'!D:D,MATCH($C945,'Policy Characteristics'!$C:$C,0)))</f>
        <v>Feedstock Shifting</v>
      </c>
      <c r="K945" s="76" t="str">
        <f>IF(ISBLANK(INDEX('Policy Characteristics'!E:E,MATCH($C945,'Policy Characteristics'!$C:$C,0))),"",INDEX('Policy Characteristics'!E:E,MATCH($C945,'Policy Characteristics'!$C:$C,0)))</f>
        <v>indst feedstock shifting</v>
      </c>
      <c r="L945" s="205">
        <f>IF(ISBLANK(INDEX('Policy Characteristics'!F:F,MATCH($C945,'Policy Characteristics'!$C:$C,0))),"",INDEX('Policy Characteristics'!F:F,MATCH($C945,'Policy Characteristics'!$C:$C,0)))</f>
        <v>0</v>
      </c>
      <c r="M945" s="205">
        <f>IF(ISBLANK(INDEX('Policy Characteristics'!G:G,MATCH($C945,'Policy Characteristics'!$C:$C,0))),"",INDEX('Policy Characteristics'!G:G,MATCH($C945,'Policy Characteristics'!$C:$C,0)))</f>
        <v>1</v>
      </c>
      <c r="N945" s="205">
        <f>IF(ISBLANK(INDEX('Policy Characteristics'!H:H,MATCH($C945,'Policy Characteristics'!$C:$C,0))),"",INDEX('Policy Characteristics'!H:H,MATCH($C945,'Policy Characteristics'!$C:$C,0)))</f>
        <v>0.01</v>
      </c>
      <c r="O945" s="76" t="str">
        <f>IF(ISBLANK(INDEX('Policy Characteristics'!I:I,MATCH($C945,'Policy Characteristics'!$C:$C,0))),"",INDEX('Policy Characteristics'!I:I,MATCH($C945,'Policy Characteristics'!$C:$C,0)))</f>
        <v>% of potential achieved</v>
      </c>
      <c r="P945" s="76" t="str">
        <f>IF(ISBLANK(INDEX('Policy Characteristics'!J:J,MATCH($C945,'Policy Characteristics'!$C:$C,0))),"",INDEX('Policy Characteristics'!J:J,MATCH($C945,'Policy Characteristics'!$C:$C,0)))</f>
        <v xml:space="preserve">**Description:** This policy shifts the use of fossil-fuel feedstocks to hydrogen. The production method for this new hydrogen demand can be shifted wiht the Fraction of Hydrogen Production Pathways Shifted lever.  // **Guidance for setting values (Chemicals):** Approximately 52 percent of natural gas consumed as a chemical feedstock globally goes to producing ammonia and methanol. These pathways can be replaced with green electrolytic hydrogen to eliminate process emissions associated with production. // **Guidance for setting values (Iron &amp; Steel):** Coal is the most significant feedstock used in the steel industry, largely for reducing iron ore in blast furnaces. A transition from the traditional steelmaking route (blast furnace-basic oxygen furnace) to alternatives (like hydrogen-based direct reduced iron with electric arc furnaces) can be represented by pairing this lever with electrification of industrial heat. </v>
      </c>
      <c r="Q945" s="76" t="str">
        <f>IF(ISBLANK(INDEX('Policy Characteristics'!K:K,MATCH($C945,'Policy Characteristics'!$C:$C,0))),"",INDEX('Policy Characteristics'!K:K,MATCH($C945,'Policy Characteristics'!$C:$C,0)))</f>
        <v/>
      </c>
      <c r="R945" s="76" t="str">
        <f>IF(ISBLANK(INDEX('Policy Characteristics'!L:L,MATCH($C945,'Policy Characteristics'!$C:$C,0))),"",INDEX('Policy Characteristics'!L:L,MATCH($C945,'Policy Characteristics'!$C:$C,0)))</f>
        <v/>
      </c>
    </row>
    <row r="946" spans="1:18" s="143" customFormat="1" x14ac:dyDescent="0.25">
      <c r="A946" s="76" t="str">
        <f>IF(ISBLANK(INDEX('Policy Characteristics'!A:A,MATCH($C946,'Policy Characteristics'!$C:$C,0))),"",INDEX('Policy Characteristics'!A:A,MATCH($C946,'Policy Characteristics'!$C:$C,0)))</f>
        <v>Industry</v>
      </c>
      <c r="B946" s="200" t="str">
        <f>IF(ISBLANK(INDEX('Policy Characteristics'!B:B,MATCH($C946,'Policy Characteristics'!$C:$C,0))),"",INDEX('Policy Characteristics'!B:B,MATCH($C946,'Policy Characteristics'!$C:$C,0)))</f>
        <v>Feedstock Shifting</v>
      </c>
      <c r="C946" s="76" t="str">
        <f t="shared" si="32"/>
        <v>Fraction of Feedstock Shifted</v>
      </c>
      <c r="D946" s="78" t="s">
        <v>1308</v>
      </c>
      <c r="E946" s="88" t="s">
        <v>643</v>
      </c>
      <c r="F946" t="s">
        <v>1272</v>
      </c>
      <c r="G946" s="88" t="s">
        <v>651</v>
      </c>
      <c r="H946" s="80">
        <v>2541</v>
      </c>
      <c r="I946" s="213" t="s">
        <v>44</v>
      </c>
      <c r="J946" s="202" t="str">
        <f>IF(ISBLANK(INDEX('Policy Characteristics'!D:D,MATCH($C946,'Policy Characteristics'!$C:$C,0))),"",INDEX('Policy Characteristics'!D:D,MATCH($C946,'Policy Characteristics'!$C:$C,0)))</f>
        <v>Feedstock Shifting</v>
      </c>
      <c r="K946" s="76" t="str">
        <f>IF(ISBLANK(INDEX('Policy Characteristics'!E:E,MATCH($C946,'Policy Characteristics'!$C:$C,0))),"",INDEX('Policy Characteristics'!E:E,MATCH($C946,'Policy Characteristics'!$C:$C,0)))</f>
        <v>indst feedstock shifting</v>
      </c>
      <c r="L946" s="205">
        <f>IF(ISBLANK(INDEX('Policy Characteristics'!F:F,MATCH($C946,'Policy Characteristics'!$C:$C,0))),"",INDEX('Policy Characteristics'!F:F,MATCH($C946,'Policy Characteristics'!$C:$C,0)))</f>
        <v>0</v>
      </c>
      <c r="M946" s="205">
        <f>IF(ISBLANK(INDEX('Policy Characteristics'!G:G,MATCH($C946,'Policy Characteristics'!$C:$C,0))),"",INDEX('Policy Characteristics'!G:G,MATCH($C946,'Policy Characteristics'!$C:$C,0)))</f>
        <v>1</v>
      </c>
      <c r="N946" s="205">
        <f>IF(ISBLANK(INDEX('Policy Characteristics'!H:H,MATCH($C946,'Policy Characteristics'!$C:$C,0))),"",INDEX('Policy Characteristics'!H:H,MATCH($C946,'Policy Characteristics'!$C:$C,0)))</f>
        <v>0.01</v>
      </c>
      <c r="O946" s="76" t="str">
        <f>IF(ISBLANK(INDEX('Policy Characteristics'!I:I,MATCH($C946,'Policy Characteristics'!$C:$C,0))),"",INDEX('Policy Characteristics'!I:I,MATCH($C946,'Policy Characteristics'!$C:$C,0)))</f>
        <v>% of potential achieved</v>
      </c>
      <c r="P946" s="76" t="str">
        <f>IF(ISBLANK(INDEX('Policy Characteristics'!J:J,MATCH($C946,'Policy Characteristics'!$C:$C,0))),"",INDEX('Policy Characteristics'!J:J,MATCH($C946,'Policy Characteristics'!$C:$C,0)))</f>
        <v xml:space="preserve">**Description:** This policy shifts the use of fossil-fuel feedstocks to hydrogen. The production method for this new hydrogen demand can be shifted wiht the Fraction of Hydrogen Production Pathways Shifted lever.  // **Guidance for setting values (Chemicals):** Approximately 52 percent of natural gas consumed as a chemical feedstock globally goes to producing ammonia and methanol. These pathways can be replaced with green electrolytic hydrogen to eliminate process emissions associated with production. // **Guidance for setting values (Iron &amp; Steel):** Coal is the most significant feedstock used in the steel industry, largely for reducing iron ore in blast furnaces. A transition from the traditional steelmaking route (blast furnace-basic oxygen furnace) to alternatives (like hydrogen-based direct reduced iron with electric arc furnaces) can be represented by pairing this lever with electrification of industrial heat. </v>
      </c>
      <c r="Q946" s="76" t="str">
        <f>IF(ISBLANK(INDEX('Policy Characteristics'!K:K,MATCH($C946,'Policy Characteristics'!$C:$C,0))),"",INDEX('Policy Characteristics'!K:K,MATCH($C946,'Policy Characteristics'!$C:$C,0)))</f>
        <v/>
      </c>
      <c r="R946" s="76" t="str">
        <f>IF(ISBLANK(INDEX('Policy Characteristics'!L:L,MATCH($C946,'Policy Characteristics'!$C:$C,0))),"",INDEX('Policy Characteristics'!L:L,MATCH($C946,'Policy Characteristics'!$C:$C,0)))</f>
        <v/>
      </c>
    </row>
    <row r="947" spans="1:18" s="143" customFormat="1" x14ac:dyDescent="0.25">
      <c r="A947" s="76" t="str">
        <f>IF(ISBLANK(INDEX('Policy Characteristics'!A:A,MATCH($C947,'Policy Characteristics'!$C:$C,0))),"",INDEX('Policy Characteristics'!A:A,MATCH($C947,'Policy Characteristics'!$C:$C,0)))</f>
        <v>Industry</v>
      </c>
      <c r="B947" s="200" t="str">
        <f>IF(ISBLANK(INDEX('Policy Characteristics'!B:B,MATCH($C947,'Policy Characteristics'!$C:$C,0))),"",INDEX('Policy Characteristics'!B:B,MATCH($C947,'Policy Characteristics'!$C:$C,0)))</f>
        <v>Feedstock Shifting</v>
      </c>
      <c r="C947" s="76" t="str">
        <f t="shared" si="32"/>
        <v>Fraction of Feedstock Shifted</v>
      </c>
      <c r="D947" s="78" t="s">
        <v>1308</v>
      </c>
      <c r="E947" s="88" t="s">
        <v>644</v>
      </c>
      <c r="F947" t="s">
        <v>1272</v>
      </c>
      <c r="G947" s="88" t="s">
        <v>652</v>
      </c>
      <c r="H947" s="80">
        <v>2542</v>
      </c>
      <c r="I947" s="213" t="s">
        <v>43</v>
      </c>
      <c r="J947" s="202" t="str">
        <f>IF(ISBLANK(INDEX('Policy Characteristics'!D:D,MATCH($C947,'Policy Characteristics'!$C:$C,0))),"",INDEX('Policy Characteristics'!D:D,MATCH($C947,'Policy Characteristics'!$C:$C,0)))</f>
        <v>Feedstock Shifting</v>
      </c>
      <c r="K947" s="76" t="str">
        <f>IF(ISBLANK(INDEX('Policy Characteristics'!E:E,MATCH($C947,'Policy Characteristics'!$C:$C,0))),"",INDEX('Policy Characteristics'!E:E,MATCH($C947,'Policy Characteristics'!$C:$C,0)))</f>
        <v>indst feedstock shifting</v>
      </c>
      <c r="L947" s="205">
        <f>IF(ISBLANK(INDEX('Policy Characteristics'!F:F,MATCH($C947,'Policy Characteristics'!$C:$C,0))),"",INDEX('Policy Characteristics'!F:F,MATCH($C947,'Policy Characteristics'!$C:$C,0)))</f>
        <v>0</v>
      </c>
      <c r="M947" s="205">
        <f>IF(ISBLANK(INDEX('Policy Characteristics'!G:G,MATCH($C947,'Policy Characteristics'!$C:$C,0))),"",INDEX('Policy Characteristics'!G:G,MATCH($C947,'Policy Characteristics'!$C:$C,0)))</f>
        <v>1</v>
      </c>
      <c r="N947" s="205">
        <f>IF(ISBLANK(INDEX('Policy Characteristics'!H:H,MATCH($C947,'Policy Characteristics'!$C:$C,0))),"",INDEX('Policy Characteristics'!H:H,MATCH($C947,'Policy Characteristics'!$C:$C,0)))</f>
        <v>0.01</v>
      </c>
      <c r="O947" s="76" t="str">
        <f>IF(ISBLANK(INDEX('Policy Characteristics'!I:I,MATCH($C947,'Policy Characteristics'!$C:$C,0))),"",INDEX('Policy Characteristics'!I:I,MATCH($C947,'Policy Characteristics'!$C:$C,0)))</f>
        <v>% of potential achieved</v>
      </c>
      <c r="P947" s="76" t="str">
        <f>IF(ISBLANK(INDEX('Policy Characteristics'!J:J,MATCH($C947,'Policy Characteristics'!$C:$C,0))),"",INDEX('Policy Characteristics'!J:J,MATCH($C947,'Policy Characteristics'!$C:$C,0)))</f>
        <v xml:space="preserve">**Description:** This policy shifts the use of fossil-fuel feedstocks to hydrogen. The production method for this new hydrogen demand can be shifted wiht the Fraction of Hydrogen Production Pathways Shifted lever.  // **Guidance for setting values (Chemicals):** Approximately 52 percent of natural gas consumed as a chemical feedstock globally goes to producing ammonia and methanol. These pathways can be replaced with green electrolytic hydrogen to eliminate process emissions associated with production. // **Guidance for setting values (Iron &amp; Steel):** Coal is the most significant feedstock used in the steel industry, largely for reducing iron ore in blast furnaces. A transition from the traditional steelmaking route (blast furnace-basic oxygen furnace) to alternatives (like hydrogen-based direct reduced iron with electric arc furnaces) can be represented by pairing this lever with electrification of industrial heat. </v>
      </c>
      <c r="Q947" s="76" t="str">
        <f>IF(ISBLANK(INDEX('Policy Characteristics'!K:K,MATCH($C947,'Policy Characteristics'!$C:$C,0))),"",INDEX('Policy Characteristics'!K:K,MATCH($C947,'Policy Characteristics'!$C:$C,0)))</f>
        <v/>
      </c>
      <c r="R947" s="76" t="str">
        <f>IF(ISBLANK(INDEX('Policy Characteristics'!L:L,MATCH($C947,'Policy Characteristics'!$C:$C,0))),"",INDEX('Policy Characteristics'!L:L,MATCH($C947,'Policy Characteristics'!$C:$C,0)))</f>
        <v/>
      </c>
    </row>
    <row r="948" spans="1:18" s="143" customFormat="1" x14ac:dyDescent="0.25">
      <c r="A948" s="76" t="str">
        <f>IF(ISBLANK(INDEX('Policy Characteristics'!A:A,MATCH($C948,'Policy Characteristics'!$C:$C,0))),"",INDEX('Policy Characteristics'!A:A,MATCH($C948,'Policy Characteristics'!$C:$C,0)))</f>
        <v>Industry</v>
      </c>
      <c r="B948" s="200" t="str">
        <f>IF(ISBLANK(INDEX('Policy Characteristics'!B:B,MATCH($C948,'Policy Characteristics'!$C:$C,0))),"",INDEX('Policy Characteristics'!B:B,MATCH($C948,'Policy Characteristics'!$C:$C,0)))</f>
        <v>Feedstock Shifting</v>
      </c>
      <c r="C948" s="76" t="str">
        <f t="shared" si="32"/>
        <v>Fraction of Feedstock Shifted</v>
      </c>
      <c r="D948" s="78" t="s">
        <v>1308</v>
      </c>
      <c r="E948" s="88" t="s">
        <v>645</v>
      </c>
      <c r="F948" t="s">
        <v>1272</v>
      </c>
      <c r="G948" s="88" t="s">
        <v>649</v>
      </c>
      <c r="H948" s="80">
        <v>2543</v>
      </c>
      <c r="I948" s="213" t="s">
        <v>44</v>
      </c>
      <c r="J948" s="202" t="str">
        <f>IF(ISBLANK(INDEX('Policy Characteristics'!D:D,MATCH($C948,'Policy Characteristics'!$C:$C,0))),"",INDEX('Policy Characteristics'!D:D,MATCH($C948,'Policy Characteristics'!$C:$C,0)))</f>
        <v>Feedstock Shifting</v>
      </c>
      <c r="K948" s="76" t="str">
        <f>IF(ISBLANK(INDEX('Policy Characteristics'!E:E,MATCH($C948,'Policy Characteristics'!$C:$C,0))),"",INDEX('Policy Characteristics'!E:E,MATCH($C948,'Policy Characteristics'!$C:$C,0)))</f>
        <v>indst feedstock shifting</v>
      </c>
      <c r="L948" s="205">
        <f>IF(ISBLANK(INDEX('Policy Characteristics'!F:F,MATCH($C948,'Policy Characteristics'!$C:$C,0))),"",INDEX('Policy Characteristics'!F:F,MATCH($C948,'Policy Characteristics'!$C:$C,0)))</f>
        <v>0</v>
      </c>
      <c r="M948" s="205">
        <f>IF(ISBLANK(INDEX('Policy Characteristics'!G:G,MATCH($C948,'Policy Characteristics'!$C:$C,0))),"",INDEX('Policy Characteristics'!G:G,MATCH($C948,'Policy Characteristics'!$C:$C,0)))</f>
        <v>1</v>
      </c>
      <c r="N948" s="205">
        <f>IF(ISBLANK(INDEX('Policy Characteristics'!H:H,MATCH($C948,'Policy Characteristics'!$C:$C,0))),"",INDEX('Policy Characteristics'!H:H,MATCH($C948,'Policy Characteristics'!$C:$C,0)))</f>
        <v>0.01</v>
      </c>
      <c r="O948" s="76" t="str">
        <f>IF(ISBLANK(INDEX('Policy Characteristics'!I:I,MATCH($C948,'Policy Characteristics'!$C:$C,0))),"",INDEX('Policy Characteristics'!I:I,MATCH($C948,'Policy Characteristics'!$C:$C,0)))</f>
        <v>% of potential achieved</v>
      </c>
      <c r="P948" s="76" t="str">
        <f>IF(ISBLANK(INDEX('Policy Characteristics'!J:J,MATCH($C948,'Policy Characteristics'!$C:$C,0))),"",INDEX('Policy Characteristics'!J:J,MATCH($C948,'Policy Characteristics'!$C:$C,0)))</f>
        <v xml:space="preserve">**Description:** This policy shifts the use of fossil-fuel feedstocks to hydrogen. The production method for this new hydrogen demand can be shifted wiht the Fraction of Hydrogen Production Pathways Shifted lever.  // **Guidance for setting values (Chemicals):** Approximately 52 percent of natural gas consumed as a chemical feedstock globally goes to producing ammonia and methanol. These pathways can be replaced with green electrolytic hydrogen to eliminate process emissions associated with production. // **Guidance for setting values (Iron &amp; Steel):** Coal is the most significant feedstock used in the steel industry, largely for reducing iron ore in blast furnaces. A transition from the traditional steelmaking route (blast furnace-basic oxygen furnace) to alternatives (like hydrogen-based direct reduced iron with electric arc furnaces) can be represented by pairing this lever with electrification of industrial heat. </v>
      </c>
      <c r="Q948" s="76" t="str">
        <f>IF(ISBLANK(INDEX('Policy Characteristics'!K:K,MATCH($C948,'Policy Characteristics'!$C:$C,0))),"",INDEX('Policy Characteristics'!K:K,MATCH($C948,'Policy Characteristics'!$C:$C,0)))</f>
        <v/>
      </c>
      <c r="R948" s="76" t="str">
        <f>IF(ISBLANK(INDEX('Policy Characteristics'!L:L,MATCH($C948,'Policy Characteristics'!$C:$C,0))),"",INDEX('Policy Characteristics'!L:L,MATCH($C948,'Policy Characteristics'!$C:$C,0)))</f>
        <v/>
      </c>
    </row>
    <row r="949" spans="1:18" s="143" customFormat="1" x14ac:dyDescent="0.25">
      <c r="A949" s="76" t="str">
        <f>IF(ISBLANK(INDEX('Policy Characteristics'!A:A,MATCH($C949,'Policy Characteristics'!$C:$C,0))),"",INDEX('Policy Characteristics'!A:A,MATCH($C949,'Policy Characteristics'!$C:$C,0)))</f>
        <v>Industry</v>
      </c>
      <c r="B949" s="200" t="str">
        <f>IF(ISBLANK(INDEX('Policy Characteristics'!B:B,MATCH($C949,'Policy Characteristics'!$C:$C,0))),"",INDEX('Policy Characteristics'!B:B,MATCH($C949,'Policy Characteristics'!$C:$C,0)))</f>
        <v>Feedstock Shifting</v>
      </c>
      <c r="C949" s="76" t="str">
        <f t="shared" si="32"/>
        <v>Fraction of Feedstock Shifted</v>
      </c>
      <c r="D949" s="78" t="s">
        <v>1308</v>
      </c>
      <c r="E949" s="88" t="s">
        <v>646</v>
      </c>
      <c r="F949" t="s">
        <v>1272</v>
      </c>
      <c r="G949" s="88" t="s">
        <v>650</v>
      </c>
      <c r="H949" s="80">
        <v>2544</v>
      </c>
      <c r="I949" s="213" t="s">
        <v>44</v>
      </c>
      <c r="J949" s="202" t="str">
        <f>IF(ISBLANK(INDEX('Policy Characteristics'!D:D,MATCH($C949,'Policy Characteristics'!$C:$C,0))),"",INDEX('Policy Characteristics'!D:D,MATCH($C949,'Policy Characteristics'!$C:$C,0)))</f>
        <v>Feedstock Shifting</v>
      </c>
      <c r="K949" s="76" t="str">
        <f>IF(ISBLANK(INDEX('Policy Characteristics'!E:E,MATCH($C949,'Policy Characteristics'!$C:$C,0))),"",INDEX('Policy Characteristics'!E:E,MATCH($C949,'Policy Characteristics'!$C:$C,0)))</f>
        <v>indst feedstock shifting</v>
      </c>
      <c r="L949" s="205">
        <f>IF(ISBLANK(INDEX('Policy Characteristics'!F:F,MATCH($C949,'Policy Characteristics'!$C:$C,0))),"",INDEX('Policy Characteristics'!F:F,MATCH($C949,'Policy Characteristics'!$C:$C,0)))</f>
        <v>0</v>
      </c>
      <c r="M949" s="205">
        <f>IF(ISBLANK(INDEX('Policy Characteristics'!G:G,MATCH($C949,'Policy Characteristics'!$C:$C,0))),"",INDEX('Policy Characteristics'!G:G,MATCH($C949,'Policy Characteristics'!$C:$C,0)))</f>
        <v>1</v>
      </c>
      <c r="N949" s="205">
        <f>IF(ISBLANK(INDEX('Policy Characteristics'!H:H,MATCH($C949,'Policy Characteristics'!$C:$C,0))),"",INDEX('Policy Characteristics'!H:H,MATCH($C949,'Policy Characteristics'!$C:$C,0)))</f>
        <v>0.01</v>
      </c>
      <c r="O949" s="76" t="str">
        <f>IF(ISBLANK(INDEX('Policy Characteristics'!I:I,MATCH($C949,'Policy Characteristics'!$C:$C,0))),"",INDEX('Policy Characteristics'!I:I,MATCH($C949,'Policy Characteristics'!$C:$C,0)))</f>
        <v>% of potential achieved</v>
      </c>
      <c r="P949" s="76" t="str">
        <f>IF(ISBLANK(INDEX('Policy Characteristics'!J:J,MATCH($C949,'Policy Characteristics'!$C:$C,0))),"",INDEX('Policy Characteristics'!J:J,MATCH($C949,'Policy Characteristics'!$C:$C,0)))</f>
        <v xml:space="preserve">**Description:** This policy shifts the use of fossil-fuel feedstocks to hydrogen. The production method for this new hydrogen demand can be shifted wiht the Fraction of Hydrogen Production Pathways Shifted lever.  // **Guidance for setting values (Chemicals):** Approximately 52 percent of natural gas consumed as a chemical feedstock globally goes to producing ammonia and methanol. These pathways can be replaced with green electrolytic hydrogen to eliminate process emissions associated with production. // **Guidance for setting values (Iron &amp; Steel):** Coal is the most significant feedstock used in the steel industry, largely for reducing iron ore in blast furnaces. A transition from the traditional steelmaking route (blast furnace-basic oxygen furnace) to alternatives (like hydrogen-based direct reduced iron with electric arc furnaces) can be represented by pairing this lever with electrification of industrial heat. </v>
      </c>
      <c r="Q949" s="76" t="str">
        <f>IF(ISBLANK(INDEX('Policy Characteristics'!K:K,MATCH($C949,'Policy Characteristics'!$C:$C,0))),"",INDEX('Policy Characteristics'!K:K,MATCH($C949,'Policy Characteristics'!$C:$C,0)))</f>
        <v/>
      </c>
      <c r="R949" s="76" t="str">
        <f>IF(ISBLANK(INDEX('Policy Characteristics'!L:L,MATCH($C949,'Policy Characteristics'!$C:$C,0))),"",INDEX('Policy Characteristics'!L:L,MATCH($C949,'Policy Characteristics'!$C:$C,0)))</f>
        <v/>
      </c>
    </row>
    <row r="950" spans="1:18" s="143" customFormat="1" x14ac:dyDescent="0.25">
      <c r="A950" s="76" t="str">
        <f>IF(ISBLANK(INDEX('Policy Characteristics'!A:A,MATCH($C950,'Policy Characteristics'!$C:$C,0))),"",INDEX('Policy Characteristics'!A:A,MATCH($C950,'Policy Characteristics'!$C:$C,0)))</f>
        <v>Industry</v>
      </c>
      <c r="B950" s="200" t="str">
        <f>IF(ISBLANK(INDEX('Policy Characteristics'!B:B,MATCH($C950,'Policy Characteristics'!$C:$C,0))),"",INDEX('Policy Characteristics'!B:B,MATCH($C950,'Policy Characteristics'!$C:$C,0)))</f>
        <v>Feedstock Shifting</v>
      </c>
      <c r="C950" s="76" t="str">
        <f t="shared" si="32"/>
        <v>Fraction of Feedstock Shifted</v>
      </c>
      <c r="D950" s="78" t="s">
        <v>1308</v>
      </c>
      <c r="E950" s="88" t="s">
        <v>647</v>
      </c>
      <c r="F950" t="s">
        <v>1272</v>
      </c>
      <c r="G950" s="88" t="s">
        <v>653</v>
      </c>
      <c r="H950" s="80">
        <v>2545</v>
      </c>
      <c r="I950" s="213" t="s">
        <v>44</v>
      </c>
      <c r="J950" s="202" t="str">
        <f>IF(ISBLANK(INDEX('Policy Characteristics'!D:D,MATCH($C950,'Policy Characteristics'!$C:$C,0))),"",INDEX('Policy Characteristics'!D:D,MATCH($C950,'Policy Characteristics'!$C:$C,0)))</f>
        <v>Feedstock Shifting</v>
      </c>
      <c r="K950" s="76" t="str">
        <f>IF(ISBLANK(INDEX('Policy Characteristics'!E:E,MATCH($C950,'Policy Characteristics'!$C:$C,0))),"",INDEX('Policy Characteristics'!E:E,MATCH($C950,'Policy Characteristics'!$C:$C,0)))</f>
        <v>indst feedstock shifting</v>
      </c>
      <c r="L950" s="205">
        <f>IF(ISBLANK(INDEX('Policy Characteristics'!F:F,MATCH($C950,'Policy Characteristics'!$C:$C,0))),"",INDEX('Policy Characteristics'!F:F,MATCH($C950,'Policy Characteristics'!$C:$C,0)))</f>
        <v>0</v>
      </c>
      <c r="M950" s="205">
        <f>IF(ISBLANK(INDEX('Policy Characteristics'!G:G,MATCH($C950,'Policy Characteristics'!$C:$C,0))),"",INDEX('Policy Characteristics'!G:G,MATCH($C950,'Policy Characteristics'!$C:$C,0)))</f>
        <v>1</v>
      </c>
      <c r="N950" s="205">
        <f>IF(ISBLANK(INDEX('Policy Characteristics'!H:H,MATCH($C950,'Policy Characteristics'!$C:$C,0))),"",INDEX('Policy Characteristics'!H:H,MATCH($C950,'Policy Characteristics'!$C:$C,0)))</f>
        <v>0.01</v>
      </c>
      <c r="O950" s="76" t="str">
        <f>IF(ISBLANK(INDEX('Policy Characteristics'!I:I,MATCH($C950,'Policy Characteristics'!$C:$C,0))),"",INDEX('Policy Characteristics'!I:I,MATCH($C950,'Policy Characteristics'!$C:$C,0)))</f>
        <v>% of potential achieved</v>
      </c>
      <c r="P950" s="76" t="str">
        <f>IF(ISBLANK(INDEX('Policy Characteristics'!J:J,MATCH($C950,'Policy Characteristics'!$C:$C,0))),"",INDEX('Policy Characteristics'!J:J,MATCH($C950,'Policy Characteristics'!$C:$C,0)))</f>
        <v xml:space="preserve">**Description:** This policy shifts the use of fossil-fuel feedstocks to hydrogen. The production method for this new hydrogen demand can be shifted wiht the Fraction of Hydrogen Production Pathways Shifted lever.  // **Guidance for setting values (Chemicals):** Approximately 52 percent of natural gas consumed as a chemical feedstock globally goes to producing ammonia and methanol. These pathways can be replaced with green electrolytic hydrogen to eliminate process emissions associated with production. // **Guidance for setting values (Iron &amp; Steel):** Coal is the most significant feedstock used in the steel industry, largely for reducing iron ore in blast furnaces. A transition from the traditional steelmaking route (blast furnace-basic oxygen furnace) to alternatives (like hydrogen-based direct reduced iron with electric arc furnaces) can be represented by pairing this lever with electrification of industrial heat. </v>
      </c>
      <c r="Q950" s="76" t="str">
        <f>IF(ISBLANK(INDEX('Policy Characteristics'!K:K,MATCH($C950,'Policy Characteristics'!$C:$C,0))),"",INDEX('Policy Characteristics'!K:K,MATCH($C950,'Policy Characteristics'!$C:$C,0)))</f>
        <v/>
      </c>
      <c r="R950" s="76" t="str">
        <f>IF(ISBLANK(INDEX('Policy Characteristics'!L:L,MATCH($C950,'Policy Characteristics'!$C:$C,0))),"",INDEX('Policy Characteristics'!L:L,MATCH($C950,'Policy Characteristics'!$C:$C,0)))</f>
        <v/>
      </c>
    </row>
    <row r="951" spans="1:18" s="143" customFormat="1" x14ac:dyDescent="0.25">
      <c r="A951" s="76" t="str">
        <f>IF(ISBLANK(INDEX('Policy Characteristics'!A:A,MATCH($C951,'Policy Characteristics'!$C:$C,0))),"",INDEX('Policy Characteristics'!A:A,MATCH($C951,'Policy Characteristics'!$C:$C,0)))</f>
        <v>Industry</v>
      </c>
      <c r="B951" s="200" t="str">
        <f>IF(ISBLANK(INDEX('Policy Characteristics'!B:B,MATCH($C951,'Policy Characteristics'!$C:$C,0))),"",INDEX('Policy Characteristics'!B:B,MATCH($C951,'Policy Characteristics'!$C:$C,0)))</f>
        <v>Feedstock Shifting</v>
      </c>
      <c r="C951" s="76" t="str">
        <f t="shared" si="32"/>
        <v>Fraction of Feedstock Shifted</v>
      </c>
      <c r="D951" s="78" t="s">
        <v>1308</v>
      </c>
      <c r="E951" s="88" t="s">
        <v>946</v>
      </c>
      <c r="F951" t="s">
        <v>1272</v>
      </c>
      <c r="G951" s="88" t="s">
        <v>949</v>
      </c>
      <c r="H951" s="80">
        <v>2546</v>
      </c>
      <c r="I951" s="213" t="s">
        <v>44</v>
      </c>
      <c r="J951" s="202" t="str">
        <f>IF(ISBLANK(INDEX('Policy Characteristics'!D:D,MATCH($C951,'Policy Characteristics'!$C:$C,0))),"",INDEX('Policy Characteristics'!D:D,MATCH($C951,'Policy Characteristics'!$C:$C,0)))</f>
        <v>Feedstock Shifting</v>
      </c>
      <c r="K951" s="76" t="str">
        <f>IF(ISBLANK(INDEX('Policy Characteristics'!E:E,MATCH($C951,'Policy Characteristics'!$C:$C,0))),"",INDEX('Policy Characteristics'!E:E,MATCH($C951,'Policy Characteristics'!$C:$C,0)))</f>
        <v>indst feedstock shifting</v>
      </c>
      <c r="L951" s="205">
        <f>IF(ISBLANK(INDEX('Policy Characteristics'!F:F,MATCH($C951,'Policy Characteristics'!$C:$C,0))),"",INDEX('Policy Characteristics'!F:F,MATCH($C951,'Policy Characteristics'!$C:$C,0)))</f>
        <v>0</v>
      </c>
      <c r="M951" s="205">
        <f>IF(ISBLANK(INDEX('Policy Characteristics'!G:G,MATCH($C951,'Policy Characteristics'!$C:$C,0))),"",INDEX('Policy Characteristics'!G:G,MATCH($C951,'Policy Characteristics'!$C:$C,0)))</f>
        <v>1</v>
      </c>
      <c r="N951" s="205">
        <f>IF(ISBLANK(INDEX('Policy Characteristics'!H:H,MATCH($C951,'Policy Characteristics'!$C:$C,0))),"",INDEX('Policy Characteristics'!H:H,MATCH($C951,'Policy Characteristics'!$C:$C,0)))</f>
        <v>0.01</v>
      </c>
      <c r="O951" s="76" t="str">
        <f>IF(ISBLANK(INDEX('Policy Characteristics'!I:I,MATCH($C951,'Policy Characteristics'!$C:$C,0))),"",INDEX('Policy Characteristics'!I:I,MATCH($C951,'Policy Characteristics'!$C:$C,0)))</f>
        <v>% of potential achieved</v>
      </c>
      <c r="P951" s="76" t="str">
        <f>IF(ISBLANK(INDEX('Policy Characteristics'!J:J,MATCH($C951,'Policy Characteristics'!$C:$C,0))),"",INDEX('Policy Characteristics'!J:J,MATCH($C951,'Policy Characteristics'!$C:$C,0)))</f>
        <v xml:space="preserve">**Description:** This policy shifts the use of fossil-fuel feedstocks to hydrogen. The production method for this new hydrogen demand can be shifted wiht the Fraction of Hydrogen Production Pathways Shifted lever.  // **Guidance for setting values (Chemicals):** Approximately 52 percent of natural gas consumed as a chemical feedstock globally goes to producing ammonia and methanol. These pathways can be replaced with green electrolytic hydrogen to eliminate process emissions associated with production. // **Guidance for setting values (Iron &amp; Steel):** Coal is the most significant feedstock used in the steel industry, largely for reducing iron ore in blast furnaces. A transition from the traditional steelmaking route (blast furnace-basic oxygen furnace) to alternatives (like hydrogen-based direct reduced iron with electric arc furnaces) can be represented by pairing this lever with electrification of industrial heat. </v>
      </c>
      <c r="Q951" s="76" t="str">
        <f>IF(ISBLANK(INDEX('Policy Characteristics'!K:K,MATCH($C951,'Policy Characteristics'!$C:$C,0))),"",INDEX('Policy Characteristics'!K:K,MATCH($C951,'Policy Characteristics'!$C:$C,0)))</f>
        <v/>
      </c>
      <c r="R951" s="76" t="str">
        <f>IF(ISBLANK(INDEX('Policy Characteristics'!L:L,MATCH($C951,'Policy Characteristics'!$C:$C,0))),"",INDEX('Policy Characteristics'!L:L,MATCH($C951,'Policy Characteristics'!$C:$C,0)))</f>
        <v/>
      </c>
    </row>
    <row r="952" spans="1:18" s="143" customFormat="1" x14ac:dyDescent="0.25">
      <c r="A952" s="76" t="str">
        <f>IF(ISBLANK(INDEX('Policy Characteristics'!A:A,MATCH($C952,'Policy Characteristics'!$C:$C,0))),"",INDEX('Policy Characteristics'!A:A,MATCH($C952,'Policy Characteristics'!$C:$C,0)))</f>
        <v>Industry</v>
      </c>
      <c r="B952" s="200" t="str">
        <f>IF(ISBLANK(INDEX('Policy Characteristics'!B:B,MATCH($C952,'Policy Characteristics'!$C:$C,0))),"",INDEX('Policy Characteristics'!B:B,MATCH($C952,'Policy Characteristics'!$C:$C,0)))</f>
        <v>Feedstock Shifting</v>
      </c>
      <c r="C952" s="76" t="str">
        <f t="shared" si="32"/>
        <v>Fraction of Feedstock Shifted</v>
      </c>
      <c r="D952" s="78" t="s">
        <v>1308</v>
      </c>
      <c r="E952" s="88" t="s">
        <v>947</v>
      </c>
      <c r="F952" t="s">
        <v>1272</v>
      </c>
      <c r="G952" s="88" t="s">
        <v>951</v>
      </c>
      <c r="H952" s="80">
        <v>2547</v>
      </c>
      <c r="I952" s="213" t="s">
        <v>44</v>
      </c>
      <c r="J952" s="202" t="str">
        <f>IF(ISBLANK(INDEX('Policy Characteristics'!D:D,MATCH($C952,'Policy Characteristics'!$C:$C,0))),"",INDEX('Policy Characteristics'!D:D,MATCH($C952,'Policy Characteristics'!$C:$C,0)))</f>
        <v>Feedstock Shifting</v>
      </c>
      <c r="K952" s="76" t="str">
        <f>IF(ISBLANK(INDEX('Policy Characteristics'!E:E,MATCH($C952,'Policy Characteristics'!$C:$C,0))),"",INDEX('Policy Characteristics'!E:E,MATCH($C952,'Policy Characteristics'!$C:$C,0)))</f>
        <v>indst feedstock shifting</v>
      </c>
      <c r="L952" s="205">
        <f>IF(ISBLANK(INDEX('Policy Characteristics'!F:F,MATCH($C952,'Policy Characteristics'!$C:$C,0))),"",INDEX('Policy Characteristics'!F:F,MATCH($C952,'Policy Characteristics'!$C:$C,0)))</f>
        <v>0</v>
      </c>
      <c r="M952" s="205">
        <f>IF(ISBLANK(INDEX('Policy Characteristics'!G:G,MATCH($C952,'Policy Characteristics'!$C:$C,0))),"",INDEX('Policy Characteristics'!G:G,MATCH($C952,'Policy Characteristics'!$C:$C,0)))</f>
        <v>1</v>
      </c>
      <c r="N952" s="205">
        <f>IF(ISBLANK(INDEX('Policy Characteristics'!H:H,MATCH($C952,'Policy Characteristics'!$C:$C,0))),"",INDEX('Policy Characteristics'!H:H,MATCH($C952,'Policy Characteristics'!$C:$C,0)))</f>
        <v>0.01</v>
      </c>
      <c r="O952" s="76" t="str">
        <f>IF(ISBLANK(INDEX('Policy Characteristics'!I:I,MATCH($C952,'Policy Characteristics'!$C:$C,0))),"",INDEX('Policy Characteristics'!I:I,MATCH($C952,'Policy Characteristics'!$C:$C,0)))</f>
        <v>% of potential achieved</v>
      </c>
      <c r="P952" s="76" t="str">
        <f>IF(ISBLANK(INDEX('Policy Characteristics'!J:J,MATCH($C952,'Policy Characteristics'!$C:$C,0))),"",INDEX('Policy Characteristics'!J:J,MATCH($C952,'Policy Characteristics'!$C:$C,0)))</f>
        <v xml:space="preserve">**Description:** This policy shifts the use of fossil-fuel feedstocks to hydrogen. The production method for this new hydrogen demand can be shifted wiht the Fraction of Hydrogen Production Pathways Shifted lever.  // **Guidance for setting values (Chemicals):** Approximately 52 percent of natural gas consumed as a chemical feedstock globally goes to producing ammonia and methanol. These pathways can be replaced with green electrolytic hydrogen to eliminate process emissions associated with production. // **Guidance for setting values (Iron &amp; Steel):** Coal is the most significant feedstock used in the steel industry, largely for reducing iron ore in blast furnaces. A transition from the traditional steelmaking route (blast furnace-basic oxygen furnace) to alternatives (like hydrogen-based direct reduced iron with electric arc furnaces) can be represented by pairing this lever with electrification of industrial heat. </v>
      </c>
      <c r="Q952" s="76" t="str">
        <f>IF(ISBLANK(INDEX('Policy Characteristics'!K:K,MATCH($C952,'Policy Characteristics'!$C:$C,0))),"",INDEX('Policy Characteristics'!K:K,MATCH($C952,'Policy Characteristics'!$C:$C,0)))</f>
        <v/>
      </c>
      <c r="R952" s="76" t="str">
        <f>IF(ISBLANK(INDEX('Policy Characteristics'!L:L,MATCH($C952,'Policy Characteristics'!$C:$C,0))),"",INDEX('Policy Characteristics'!L:L,MATCH($C952,'Policy Characteristics'!$C:$C,0)))</f>
        <v/>
      </c>
    </row>
    <row r="953" spans="1:18" s="143" customFormat="1" x14ac:dyDescent="0.25">
      <c r="A953" s="76" t="str">
        <f>IF(ISBLANK(INDEX('Policy Characteristics'!A:A,MATCH($C953,'Policy Characteristics'!$C:$C,0))),"",INDEX('Policy Characteristics'!A:A,MATCH($C953,'Policy Characteristics'!$C:$C,0)))</f>
        <v>Industry</v>
      </c>
      <c r="B953" s="200" t="str">
        <f>IF(ISBLANK(INDEX('Policy Characteristics'!B:B,MATCH($C953,'Policy Characteristics'!$C:$C,0))),"",INDEX('Policy Characteristics'!B:B,MATCH($C953,'Policy Characteristics'!$C:$C,0)))</f>
        <v>Feedstock Shifting</v>
      </c>
      <c r="C953" s="76" t="str">
        <f t="shared" si="32"/>
        <v>Fraction of Feedstock Shifted</v>
      </c>
      <c r="D953" s="78" t="s">
        <v>1308</v>
      </c>
      <c r="E953" s="88" t="s">
        <v>948</v>
      </c>
      <c r="F953" t="s">
        <v>1272</v>
      </c>
      <c r="G953" s="88" t="s">
        <v>952</v>
      </c>
      <c r="H953" s="80">
        <v>2548</v>
      </c>
      <c r="I953" s="213" t="s">
        <v>44</v>
      </c>
      <c r="J953" s="202" t="str">
        <f>IF(ISBLANK(INDEX('Policy Characteristics'!D:D,MATCH($C953,'Policy Characteristics'!$C:$C,0))),"",INDEX('Policy Characteristics'!D:D,MATCH($C953,'Policy Characteristics'!$C:$C,0)))</f>
        <v>Feedstock Shifting</v>
      </c>
      <c r="K953" s="76" t="str">
        <f>IF(ISBLANK(INDEX('Policy Characteristics'!E:E,MATCH($C953,'Policy Characteristics'!$C:$C,0))),"",INDEX('Policy Characteristics'!E:E,MATCH($C953,'Policy Characteristics'!$C:$C,0)))</f>
        <v>indst feedstock shifting</v>
      </c>
      <c r="L953" s="205">
        <f>IF(ISBLANK(INDEX('Policy Characteristics'!F:F,MATCH($C953,'Policy Characteristics'!$C:$C,0))),"",INDEX('Policy Characteristics'!F:F,MATCH($C953,'Policy Characteristics'!$C:$C,0)))</f>
        <v>0</v>
      </c>
      <c r="M953" s="205">
        <f>IF(ISBLANK(INDEX('Policy Characteristics'!G:G,MATCH($C953,'Policy Characteristics'!$C:$C,0))),"",INDEX('Policy Characteristics'!G:G,MATCH($C953,'Policy Characteristics'!$C:$C,0)))</f>
        <v>1</v>
      </c>
      <c r="N953" s="205">
        <f>IF(ISBLANK(INDEX('Policy Characteristics'!H:H,MATCH($C953,'Policy Characteristics'!$C:$C,0))),"",INDEX('Policy Characteristics'!H:H,MATCH($C953,'Policy Characteristics'!$C:$C,0)))</f>
        <v>0.01</v>
      </c>
      <c r="O953" s="76" t="str">
        <f>IF(ISBLANK(INDEX('Policy Characteristics'!I:I,MATCH($C953,'Policy Characteristics'!$C:$C,0))),"",INDEX('Policy Characteristics'!I:I,MATCH($C953,'Policy Characteristics'!$C:$C,0)))</f>
        <v>% of potential achieved</v>
      </c>
      <c r="P953" s="76" t="str">
        <f>IF(ISBLANK(INDEX('Policy Characteristics'!J:J,MATCH($C953,'Policy Characteristics'!$C:$C,0))),"",INDEX('Policy Characteristics'!J:J,MATCH($C953,'Policy Characteristics'!$C:$C,0)))</f>
        <v xml:space="preserve">**Description:** This policy shifts the use of fossil-fuel feedstocks to hydrogen. The production method for this new hydrogen demand can be shifted wiht the Fraction of Hydrogen Production Pathways Shifted lever.  // **Guidance for setting values (Chemicals):** Approximately 52 percent of natural gas consumed as a chemical feedstock globally goes to producing ammonia and methanol. These pathways can be replaced with green electrolytic hydrogen to eliminate process emissions associated with production. // **Guidance for setting values (Iron &amp; Steel):** Coal is the most significant feedstock used in the steel industry, largely for reducing iron ore in blast furnaces. A transition from the traditional steelmaking route (blast furnace-basic oxygen furnace) to alternatives (like hydrogen-based direct reduced iron with electric arc furnaces) can be represented by pairing this lever with electrification of industrial heat. </v>
      </c>
      <c r="Q953" s="76" t="str">
        <f>IF(ISBLANK(INDEX('Policy Characteristics'!K:K,MATCH($C953,'Policy Characteristics'!$C:$C,0))),"",INDEX('Policy Characteristics'!K:K,MATCH($C953,'Policy Characteristics'!$C:$C,0)))</f>
        <v/>
      </c>
      <c r="R953" s="76" t="str">
        <f>IF(ISBLANK(INDEX('Policy Characteristics'!L:L,MATCH($C953,'Policy Characteristics'!$C:$C,0))),"",INDEX('Policy Characteristics'!L:L,MATCH($C953,'Policy Characteristics'!$C:$C,0)))</f>
        <v/>
      </c>
    </row>
    <row r="954" spans="1:18" s="143" customFormat="1" x14ac:dyDescent="0.25">
      <c r="A954" s="76" t="str">
        <f>IF(ISBLANK(INDEX('Policy Characteristics'!A:A,MATCH($C954,'Policy Characteristics'!$C:$C,0))),"",INDEX('Policy Characteristics'!A:A,MATCH($C954,'Policy Characteristics'!$C:$C,0)))</f>
        <v>Industry</v>
      </c>
      <c r="B954" s="200" t="str">
        <f>IF(ISBLANK(INDEX('Policy Characteristics'!B:B,MATCH($C954,'Policy Characteristics'!$C:$C,0))),"",INDEX('Policy Characteristics'!B:B,MATCH($C954,'Policy Characteristics'!$C:$C,0)))</f>
        <v>Feedstock Shifting</v>
      </c>
      <c r="C954" s="76" t="str">
        <f t="shared" si="32"/>
        <v>Fraction of Feedstock Shifted</v>
      </c>
      <c r="D954" s="78" t="s">
        <v>1308</v>
      </c>
      <c r="E954" s="88" t="s">
        <v>945</v>
      </c>
      <c r="F954" t="s">
        <v>1272</v>
      </c>
      <c r="G954" s="88" t="s">
        <v>950</v>
      </c>
      <c r="H954" s="80">
        <v>2549</v>
      </c>
      <c r="I954" s="213" t="s">
        <v>44</v>
      </c>
      <c r="J954" s="202" t="str">
        <f>IF(ISBLANK(INDEX('Policy Characteristics'!D:D,MATCH($C954,'Policy Characteristics'!$C:$C,0))),"",INDEX('Policy Characteristics'!D:D,MATCH($C954,'Policy Characteristics'!$C:$C,0)))</f>
        <v>Feedstock Shifting</v>
      </c>
      <c r="K954" s="76" t="str">
        <f>IF(ISBLANK(INDEX('Policy Characteristics'!E:E,MATCH($C954,'Policy Characteristics'!$C:$C,0))),"",INDEX('Policy Characteristics'!E:E,MATCH($C954,'Policy Characteristics'!$C:$C,0)))</f>
        <v>indst feedstock shifting</v>
      </c>
      <c r="L954" s="205">
        <f>IF(ISBLANK(INDEX('Policy Characteristics'!F:F,MATCH($C954,'Policy Characteristics'!$C:$C,0))),"",INDEX('Policy Characteristics'!F:F,MATCH($C954,'Policy Characteristics'!$C:$C,0)))</f>
        <v>0</v>
      </c>
      <c r="M954" s="205">
        <f>IF(ISBLANK(INDEX('Policy Characteristics'!G:G,MATCH($C954,'Policy Characteristics'!$C:$C,0))),"",INDEX('Policy Characteristics'!G:G,MATCH($C954,'Policy Characteristics'!$C:$C,0)))</f>
        <v>1</v>
      </c>
      <c r="N954" s="205">
        <f>IF(ISBLANK(INDEX('Policy Characteristics'!H:H,MATCH($C954,'Policy Characteristics'!$C:$C,0))),"",INDEX('Policy Characteristics'!H:H,MATCH($C954,'Policy Characteristics'!$C:$C,0)))</f>
        <v>0.01</v>
      </c>
      <c r="O954" s="76" t="str">
        <f>IF(ISBLANK(INDEX('Policy Characteristics'!I:I,MATCH($C954,'Policy Characteristics'!$C:$C,0))),"",INDEX('Policy Characteristics'!I:I,MATCH($C954,'Policy Characteristics'!$C:$C,0)))</f>
        <v>% of potential achieved</v>
      </c>
      <c r="P954" s="76" t="str">
        <f>IF(ISBLANK(INDEX('Policy Characteristics'!J:J,MATCH($C954,'Policy Characteristics'!$C:$C,0))),"",INDEX('Policy Characteristics'!J:J,MATCH($C954,'Policy Characteristics'!$C:$C,0)))</f>
        <v xml:space="preserve">**Description:** This policy shifts the use of fossil-fuel feedstocks to hydrogen. The production method for this new hydrogen demand can be shifted wiht the Fraction of Hydrogen Production Pathways Shifted lever.  // **Guidance for setting values (Chemicals):** Approximately 52 percent of natural gas consumed as a chemical feedstock globally goes to producing ammonia and methanol. These pathways can be replaced with green electrolytic hydrogen to eliminate process emissions associated with production. // **Guidance for setting values (Iron &amp; Steel):** Coal is the most significant feedstock used in the steel industry, largely for reducing iron ore in blast furnaces. A transition from the traditional steelmaking route (blast furnace-basic oxygen furnace) to alternatives (like hydrogen-based direct reduced iron with electric arc furnaces) can be represented by pairing this lever with electrification of industrial heat. </v>
      </c>
      <c r="Q954" s="76" t="str">
        <f>IF(ISBLANK(INDEX('Policy Characteristics'!K:K,MATCH($C954,'Policy Characteristics'!$C:$C,0))),"",INDEX('Policy Characteristics'!K:K,MATCH($C954,'Policy Characteristics'!$C:$C,0)))</f>
        <v/>
      </c>
      <c r="R954" s="76" t="str">
        <f>IF(ISBLANK(INDEX('Policy Characteristics'!L:L,MATCH($C954,'Policy Characteristics'!$C:$C,0))),"",INDEX('Policy Characteristics'!L:L,MATCH($C954,'Policy Characteristics'!$C:$C,0)))</f>
        <v/>
      </c>
    </row>
    <row r="955" spans="1:18" s="143" customFormat="1" x14ac:dyDescent="0.25">
      <c r="A955" s="76" t="str">
        <f>IF(ISBLANK(INDEX('Policy Characteristics'!A:A,MATCH($C955,'Policy Characteristics'!$C:$C,0))),"",INDEX('Policy Characteristics'!A:A,MATCH($C955,'Policy Characteristics'!$C:$C,0)))</f>
        <v>Industry</v>
      </c>
      <c r="B955" s="200" t="str">
        <f>IF(ISBLANK(INDEX('Policy Characteristics'!B:B,MATCH($C955,'Policy Characteristics'!$C:$C,0))),"",INDEX('Policy Characteristics'!B:B,MATCH($C955,'Policy Characteristics'!$C:$C,0)))</f>
        <v>Feedstock Shifting</v>
      </c>
      <c r="C955" s="76" t="str">
        <f t="shared" si="32"/>
        <v>Fraction of Feedstock Shifted</v>
      </c>
      <c r="D955" s="78" t="s">
        <v>1309</v>
      </c>
      <c r="E955" s="88" t="s">
        <v>642</v>
      </c>
      <c r="F955" t="s">
        <v>819</v>
      </c>
      <c r="G955" s="88" t="s">
        <v>648</v>
      </c>
      <c r="H955" s="80">
        <v>2550</v>
      </c>
      <c r="I955" s="213" t="s">
        <v>44</v>
      </c>
      <c r="J955" s="202" t="str">
        <f>IF(ISBLANK(INDEX('Policy Characteristics'!D:D,MATCH($C955,'Policy Characteristics'!$C:$C,0))),"",INDEX('Policy Characteristics'!D:D,MATCH($C955,'Policy Characteristics'!$C:$C,0)))</f>
        <v>Feedstock Shifting</v>
      </c>
      <c r="K955" s="76" t="str">
        <f>IF(ISBLANK(INDEX('Policy Characteristics'!E:E,MATCH($C955,'Policy Characteristics'!$C:$C,0))),"",INDEX('Policy Characteristics'!E:E,MATCH($C955,'Policy Characteristics'!$C:$C,0)))</f>
        <v>indst feedstock shifting</v>
      </c>
      <c r="L955" s="205">
        <f>IF(ISBLANK(INDEX('Policy Characteristics'!F:F,MATCH($C955,'Policy Characteristics'!$C:$C,0))),"",INDEX('Policy Characteristics'!F:F,MATCH($C955,'Policy Characteristics'!$C:$C,0)))</f>
        <v>0</v>
      </c>
      <c r="M955" s="205">
        <f>IF(ISBLANK(INDEX('Policy Characteristics'!G:G,MATCH($C955,'Policy Characteristics'!$C:$C,0))),"",INDEX('Policy Characteristics'!G:G,MATCH($C955,'Policy Characteristics'!$C:$C,0)))</f>
        <v>1</v>
      </c>
      <c r="N955" s="205">
        <f>IF(ISBLANK(INDEX('Policy Characteristics'!H:H,MATCH($C955,'Policy Characteristics'!$C:$C,0))),"",INDEX('Policy Characteristics'!H:H,MATCH($C955,'Policy Characteristics'!$C:$C,0)))</f>
        <v>0.01</v>
      </c>
      <c r="O955" s="76" t="str">
        <f>IF(ISBLANK(INDEX('Policy Characteristics'!I:I,MATCH($C955,'Policy Characteristics'!$C:$C,0))),"",INDEX('Policy Characteristics'!I:I,MATCH($C955,'Policy Characteristics'!$C:$C,0)))</f>
        <v>% of potential achieved</v>
      </c>
      <c r="P955" s="76" t="str">
        <f>IF(ISBLANK(INDEX('Policy Characteristics'!J:J,MATCH($C955,'Policy Characteristics'!$C:$C,0))),"",INDEX('Policy Characteristics'!J:J,MATCH($C955,'Policy Characteristics'!$C:$C,0)))</f>
        <v xml:space="preserve">**Description:** This policy shifts the use of fossil-fuel feedstocks to hydrogen. The production method for this new hydrogen demand can be shifted wiht the Fraction of Hydrogen Production Pathways Shifted lever.  // **Guidance for setting values (Chemicals):** Approximately 52 percent of natural gas consumed as a chemical feedstock globally goes to producing ammonia and methanol. These pathways can be replaced with green electrolytic hydrogen to eliminate process emissions associated with production. // **Guidance for setting values (Iron &amp; Steel):** Coal is the most significant feedstock used in the steel industry, largely for reducing iron ore in blast furnaces. A transition from the traditional steelmaking route (blast furnace-basic oxygen furnace) to alternatives (like hydrogen-based direct reduced iron with electric arc furnaces) can be represented by pairing this lever with electrification of industrial heat. </v>
      </c>
      <c r="Q955" s="76" t="str">
        <f>IF(ISBLANK(INDEX('Policy Characteristics'!K:K,MATCH($C955,'Policy Characteristics'!$C:$C,0))),"",INDEX('Policy Characteristics'!K:K,MATCH($C955,'Policy Characteristics'!$C:$C,0)))</f>
        <v/>
      </c>
      <c r="R955" s="76" t="str">
        <f>IF(ISBLANK(INDEX('Policy Characteristics'!L:L,MATCH($C955,'Policy Characteristics'!$C:$C,0))),"",INDEX('Policy Characteristics'!L:L,MATCH($C955,'Policy Characteristics'!$C:$C,0)))</f>
        <v/>
      </c>
    </row>
    <row r="956" spans="1:18" s="143" customFormat="1" x14ac:dyDescent="0.25">
      <c r="A956" s="76" t="str">
        <f>IF(ISBLANK(INDEX('Policy Characteristics'!A:A,MATCH($C956,'Policy Characteristics'!$C:$C,0))),"",INDEX('Policy Characteristics'!A:A,MATCH($C956,'Policy Characteristics'!$C:$C,0)))</f>
        <v>Industry</v>
      </c>
      <c r="B956" s="200" t="str">
        <f>IF(ISBLANK(INDEX('Policy Characteristics'!B:B,MATCH($C956,'Policy Characteristics'!$C:$C,0))),"",INDEX('Policy Characteristics'!B:B,MATCH($C956,'Policy Characteristics'!$C:$C,0)))</f>
        <v>Feedstock Shifting</v>
      </c>
      <c r="C956" s="76" t="str">
        <f t="shared" si="32"/>
        <v>Fraction of Feedstock Shifted</v>
      </c>
      <c r="D956" s="78" t="s">
        <v>1309</v>
      </c>
      <c r="E956" s="88" t="s">
        <v>643</v>
      </c>
      <c r="F956" t="s">
        <v>819</v>
      </c>
      <c r="G956" s="88" t="s">
        <v>651</v>
      </c>
      <c r="H956" s="80">
        <v>2551</v>
      </c>
      <c r="I956" s="213" t="s">
        <v>44</v>
      </c>
      <c r="J956" s="202" t="str">
        <f>IF(ISBLANK(INDEX('Policy Characteristics'!D:D,MATCH($C956,'Policy Characteristics'!$C:$C,0))),"",INDEX('Policy Characteristics'!D:D,MATCH($C956,'Policy Characteristics'!$C:$C,0)))</f>
        <v>Feedstock Shifting</v>
      </c>
      <c r="K956" s="76" t="str">
        <f>IF(ISBLANK(INDEX('Policy Characteristics'!E:E,MATCH($C956,'Policy Characteristics'!$C:$C,0))),"",INDEX('Policy Characteristics'!E:E,MATCH($C956,'Policy Characteristics'!$C:$C,0)))</f>
        <v>indst feedstock shifting</v>
      </c>
      <c r="L956" s="205">
        <f>IF(ISBLANK(INDEX('Policy Characteristics'!F:F,MATCH($C956,'Policy Characteristics'!$C:$C,0))),"",INDEX('Policy Characteristics'!F:F,MATCH($C956,'Policy Characteristics'!$C:$C,0)))</f>
        <v>0</v>
      </c>
      <c r="M956" s="205">
        <f>IF(ISBLANK(INDEX('Policy Characteristics'!G:G,MATCH($C956,'Policy Characteristics'!$C:$C,0))),"",INDEX('Policy Characteristics'!G:G,MATCH($C956,'Policy Characteristics'!$C:$C,0)))</f>
        <v>1</v>
      </c>
      <c r="N956" s="205">
        <f>IF(ISBLANK(INDEX('Policy Characteristics'!H:H,MATCH($C956,'Policy Characteristics'!$C:$C,0))),"",INDEX('Policy Characteristics'!H:H,MATCH($C956,'Policy Characteristics'!$C:$C,0)))</f>
        <v>0.01</v>
      </c>
      <c r="O956" s="76" t="str">
        <f>IF(ISBLANK(INDEX('Policy Characteristics'!I:I,MATCH($C956,'Policy Characteristics'!$C:$C,0))),"",INDEX('Policy Characteristics'!I:I,MATCH($C956,'Policy Characteristics'!$C:$C,0)))</f>
        <v>% of potential achieved</v>
      </c>
      <c r="P956" s="76" t="str">
        <f>IF(ISBLANK(INDEX('Policy Characteristics'!J:J,MATCH($C956,'Policy Characteristics'!$C:$C,0))),"",INDEX('Policy Characteristics'!J:J,MATCH($C956,'Policy Characteristics'!$C:$C,0)))</f>
        <v xml:space="preserve">**Description:** This policy shifts the use of fossil-fuel feedstocks to hydrogen. The production method for this new hydrogen demand can be shifted wiht the Fraction of Hydrogen Production Pathways Shifted lever.  // **Guidance for setting values (Chemicals):** Approximately 52 percent of natural gas consumed as a chemical feedstock globally goes to producing ammonia and methanol. These pathways can be replaced with green electrolytic hydrogen to eliminate process emissions associated with production. // **Guidance for setting values (Iron &amp; Steel):** Coal is the most significant feedstock used in the steel industry, largely for reducing iron ore in blast furnaces. A transition from the traditional steelmaking route (blast furnace-basic oxygen furnace) to alternatives (like hydrogen-based direct reduced iron with electric arc furnaces) can be represented by pairing this lever with electrification of industrial heat. </v>
      </c>
      <c r="Q956" s="76" t="str">
        <f>IF(ISBLANK(INDEX('Policy Characteristics'!K:K,MATCH($C956,'Policy Characteristics'!$C:$C,0))),"",INDEX('Policy Characteristics'!K:K,MATCH($C956,'Policy Characteristics'!$C:$C,0)))</f>
        <v/>
      </c>
      <c r="R956" s="76" t="str">
        <f>IF(ISBLANK(INDEX('Policy Characteristics'!L:L,MATCH($C956,'Policy Characteristics'!$C:$C,0))),"",INDEX('Policy Characteristics'!L:L,MATCH($C956,'Policy Characteristics'!$C:$C,0)))</f>
        <v/>
      </c>
    </row>
    <row r="957" spans="1:18" s="143" customFormat="1" x14ac:dyDescent="0.25">
      <c r="A957" s="76" t="str">
        <f>IF(ISBLANK(INDEX('Policy Characteristics'!A:A,MATCH($C957,'Policy Characteristics'!$C:$C,0))),"",INDEX('Policy Characteristics'!A:A,MATCH($C957,'Policy Characteristics'!$C:$C,0)))</f>
        <v>Industry</v>
      </c>
      <c r="B957" s="200" t="str">
        <f>IF(ISBLANK(INDEX('Policy Characteristics'!B:B,MATCH($C957,'Policy Characteristics'!$C:$C,0))),"",INDEX('Policy Characteristics'!B:B,MATCH($C957,'Policy Characteristics'!$C:$C,0)))</f>
        <v>Feedstock Shifting</v>
      </c>
      <c r="C957" s="76" t="str">
        <f t="shared" si="32"/>
        <v>Fraction of Feedstock Shifted</v>
      </c>
      <c r="D957" s="78" t="s">
        <v>1309</v>
      </c>
      <c r="E957" s="88" t="s">
        <v>644</v>
      </c>
      <c r="F957" t="s">
        <v>819</v>
      </c>
      <c r="G957" s="88" t="s">
        <v>652</v>
      </c>
      <c r="H957" s="80">
        <v>2552</v>
      </c>
      <c r="I957" s="213" t="s">
        <v>43</v>
      </c>
      <c r="J957" s="202" t="str">
        <f>IF(ISBLANK(INDEX('Policy Characteristics'!D:D,MATCH($C957,'Policy Characteristics'!$C:$C,0))),"",INDEX('Policy Characteristics'!D:D,MATCH($C957,'Policy Characteristics'!$C:$C,0)))</f>
        <v>Feedstock Shifting</v>
      </c>
      <c r="K957" s="76" t="str">
        <f>IF(ISBLANK(INDEX('Policy Characteristics'!E:E,MATCH($C957,'Policy Characteristics'!$C:$C,0))),"",INDEX('Policy Characteristics'!E:E,MATCH($C957,'Policy Characteristics'!$C:$C,0)))</f>
        <v>indst feedstock shifting</v>
      </c>
      <c r="L957" s="205">
        <f>IF(ISBLANK(INDEX('Policy Characteristics'!F:F,MATCH($C957,'Policy Characteristics'!$C:$C,0))),"",INDEX('Policy Characteristics'!F:F,MATCH($C957,'Policy Characteristics'!$C:$C,0)))</f>
        <v>0</v>
      </c>
      <c r="M957" s="205">
        <f>IF(ISBLANK(INDEX('Policy Characteristics'!G:G,MATCH($C957,'Policy Characteristics'!$C:$C,0))),"",INDEX('Policy Characteristics'!G:G,MATCH($C957,'Policy Characteristics'!$C:$C,0)))</f>
        <v>1</v>
      </c>
      <c r="N957" s="205">
        <f>IF(ISBLANK(INDEX('Policy Characteristics'!H:H,MATCH($C957,'Policy Characteristics'!$C:$C,0))),"",INDEX('Policy Characteristics'!H:H,MATCH($C957,'Policy Characteristics'!$C:$C,0)))</f>
        <v>0.01</v>
      </c>
      <c r="O957" s="76" t="str">
        <f>IF(ISBLANK(INDEX('Policy Characteristics'!I:I,MATCH($C957,'Policy Characteristics'!$C:$C,0))),"",INDEX('Policy Characteristics'!I:I,MATCH($C957,'Policy Characteristics'!$C:$C,0)))</f>
        <v>% of potential achieved</v>
      </c>
      <c r="P957" s="76" t="str">
        <f>IF(ISBLANK(INDEX('Policy Characteristics'!J:J,MATCH($C957,'Policy Characteristics'!$C:$C,0))),"",INDEX('Policy Characteristics'!J:J,MATCH($C957,'Policy Characteristics'!$C:$C,0)))</f>
        <v xml:space="preserve">**Description:** This policy shifts the use of fossil-fuel feedstocks to hydrogen. The production method for this new hydrogen demand can be shifted wiht the Fraction of Hydrogen Production Pathways Shifted lever.  // **Guidance for setting values (Chemicals):** Approximately 52 percent of natural gas consumed as a chemical feedstock globally goes to producing ammonia and methanol. These pathways can be replaced with green electrolytic hydrogen to eliminate process emissions associated with production. // **Guidance for setting values (Iron &amp; Steel):** Coal is the most significant feedstock used in the steel industry, largely for reducing iron ore in blast furnaces. A transition from the traditional steelmaking route (blast furnace-basic oxygen furnace) to alternatives (like hydrogen-based direct reduced iron with electric arc furnaces) can be represented by pairing this lever with electrification of industrial heat. </v>
      </c>
      <c r="Q957" s="76" t="str">
        <f>IF(ISBLANK(INDEX('Policy Characteristics'!K:K,MATCH($C957,'Policy Characteristics'!$C:$C,0))),"",INDEX('Policy Characteristics'!K:K,MATCH($C957,'Policy Characteristics'!$C:$C,0)))</f>
        <v/>
      </c>
      <c r="R957" s="76" t="str">
        <f>IF(ISBLANK(INDEX('Policy Characteristics'!L:L,MATCH($C957,'Policy Characteristics'!$C:$C,0))),"",INDEX('Policy Characteristics'!L:L,MATCH($C957,'Policy Characteristics'!$C:$C,0)))</f>
        <v/>
      </c>
    </row>
    <row r="958" spans="1:18" s="143" customFormat="1" x14ac:dyDescent="0.25">
      <c r="A958" s="76" t="str">
        <f>IF(ISBLANK(INDEX('Policy Characteristics'!A:A,MATCH($C958,'Policy Characteristics'!$C:$C,0))),"",INDEX('Policy Characteristics'!A:A,MATCH($C958,'Policy Characteristics'!$C:$C,0)))</f>
        <v>Industry</v>
      </c>
      <c r="B958" s="200" t="str">
        <f>IF(ISBLANK(INDEX('Policy Characteristics'!B:B,MATCH($C958,'Policy Characteristics'!$C:$C,0))),"",INDEX('Policy Characteristics'!B:B,MATCH($C958,'Policy Characteristics'!$C:$C,0)))</f>
        <v>Feedstock Shifting</v>
      </c>
      <c r="C958" s="76" t="str">
        <f t="shared" si="32"/>
        <v>Fraction of Feedstock Shifted</v>
      </c>
      <c r="D958" s="78" t="s">
        <v>1309</v>
      </c>
      <c r="E958" s="88" t="s">
        <v>645</v>
      </c>
      <c r="F958" t="s">
        <v>819</v>
      </c>
      <c r="G958" s="88" t="s">
        <v>649</v>
      </c>
      <c r="H958" s="80">
        <v>2553</v>
      </c>
      <c r="I958" s="213" t="s">
        <v>44</v>
      </c>
      <c r="J958" s="202" t="str">
        <f>IF(ISBLANK(INDEX('Policy Characteristics'!D:D,MATCH($C958,'Policy Characteristics'!$C:$C,0))),"",INDEX('Policy Characteristics'!D:D,MATCH($C958,'Policy Characteristics'!$C:$C,0)))</f>
        <v>Feedstock Shifting</v>
      </c>
      <c r="K958" s="76" t="str">
        <f>IF(ISBLANK(INDEX('Policy Characteristics'!E:E,MATCH($C958,'Policy Characteristics'!$C:$C,0))),"",INDEX('Policy Characteristics'!E:E,MATCH($C958,'Policy Characteristics'!$C:$C,0)))</f>
        <v>indst feedstock shifting</v>
      </c>
      <c r="L958" s="205">
        <f>IF(ISBLANK(INDEX('Policy Characteristics'!F:F,MATCH($C958,'Policy Characteristics'!$C:$C,0))),"",INDEX('Policy Characteristics'!F:F,MATCH($C958,'Policy Characteristics'!$C:$C,0)))</f>
        <v>0</v>
      </c>
      <c r="M958" s="205">
        <f>IF(ISBLANK(INDEX('Policy Characteristics'!G:G,MATCH($C958,'Policy Characteristics'!$C:$C,0))),"",INDEX('Policy Characteristics'!G:G,MATCH($C958,'Policy Characteristics'!$C:$C,0)))</f>
        <v>1</v>
      </c>
      <c r="N958" s="205">
        <f>IF(ISBLANK(INDEX('Policy Characteristics'!H:H,MATCH($C958,'Policy Characteristics'!$C:$C,0))),"",INDEX('Policy Characteristics'!H:H,MATCH($C958,'Policy Characteristics'!$C:$C,0)))</f>
        <v>0.01</v>
      </c>
      <c r="O958" s="76" t="str">
        <f>IF(ISBLANK(INDEX('Policy Characteristics'!I:I,MATCH($C958,'Policy Characteristics'!$C:$C,0))),"",INDEX('Policy Characteristics'!I:I,MATCH($C958,'Policy Characteristics'!$C:$C,0)))</f>
        <v>% of potential achieved</v>
      </c>
      <c r="P958" s="76" t="str">
        <f>IF(ISBLANK(INDEX('Policy Characteristics'!J:J,MATCH($C958,'Policy Characteristics'!$C:$C,0))),"",INDEX('Policy Characteristics'!J:J,MATCH($C958,'Policy Characteristics'!$C:$C,0)))</f>
        <v xml:space="preserve">**Description:** This policy shifts the use of fossil-fuel feedstocks to hydrogen. The production method for this new hydrogen demand can be shifted wiht the Fraction of Hydrogen Production Pathways Shifted lever.  // **Guidance for setting values (Chemicals):** Approximately 52 percent of natural gas consumed as a chemical feedstock globally goes to producing ammonia and methanol. These pathways can be replaced with green electrolytic hydrogen to eliminate process emissions associated with production. // **Guidance for setting values (Iron &amp; Steel):** Coal is the most significant feedstock used in the steel industry, largely for reducing iron ore in blast furnaces. A transition from the traditional steelmaking route (blast furnace-basic oxygen furnace) to alternatives (like hydrogen-based direct reduced iron with electric arc furnaces) can be represented by pairing this lever with electrification of industrial heat. </v>
      </c>
      <c r="Q958" s="76" t="str">
        <f>IF(ISBLANK(INDEX('Policy Characteristics'!K:K,MATCH($C958,'Policy Characteristics'!$C:$C,0))),"",INDEX('Policy Characteristics'!K:K,MATCH($C958,'Policy Characteristics'!$C:$C,0)))</f>
        <v/>
      </c>
      <c r="R958" s="76" t="str">
        <f>IF(ISBLANK(INDEX('Policy Characteristics'!L:L,MATCH($C958,'Policy Characteristics'!$C:$C,0))),"",INDEX('Policy Characteristics'!L:L,MATCH($C958,'Policy Characteristics'!$C:$C,0)))</f>
        <v/>
      </c>
    </row>
    <row r="959" spans="1:18" s="143" customFormat="1" x14ac:dyDescent="0.25">
      <c r="A959" s="76" t="str">
        <f>IF(ISBLANK(INDEX('Policy Characteristics'!A:A,MATCH($C959,'Policy Characteristics'!$C:$C,0))),"",INDEX('Policy Characteristics'!A:A,MATCH($C959,'Policy Characteristics'!$C:$C,0)))</f>
        <v>Industry</v>
      </c>
      <c r="B959" s="200" t="str">
        <f>IF(ISBLANK(INDEX('Policy Characteristics'!B:B,MATCH($C959,'Policy Characteristics'!$C:$C,0))),"",INDEX('Policy Characteristics'!B:B,MATCH($C959,'Policy Characteristics'!$C:$C,0)))</f>
        <v>Feedstock Shifting</v>
      </c>
      <c r="C959" s="76" t="str">
        <f t="shared" si="32"/>
        <v>Fraction of Feedstock Shifted</v>
      </c>
      <c r="D959" s="78" t="s">
        <v>1309</v>
      </c>
      <c r="E959" s="88" t="s">
        <v>646</v>
      </c>
      <c r="F959" t="s">
        <v>819</v>
      </c>
      <c r="G959" s="88" t="s">
        <v>650</v>
      </c>
      <c r="H959" s="80">
        <v>2554</v>
      </c>
      <c r="I959" s="213" t="s">
        <v>44</v>
      </c>
      <c r="J959" s="202" t="str">
        <f>IF(ISBLANK(INDEX('Policy Characteristics'!D:D,MATCH($C959,'Policy Characteristics'!$C:$C,0))),"",INDEX('Policy Characteristics'!D:D,MATCH($C959,'Policy Characteristics'!$C:$C,0)))</f>
        <v>Feedstock Shifting</v>
      </c>
      <c r="K959" s="76" t="str">
        <f>IF(ISBLANK(INDEX('Policy Characteristics'!E:E,MATCH($C959,'Policy Characteristics'!$C:$C,0))),"",INDEX('Policy Characteristics'!E:E,MATCH($C959,'Policy Characteristics'!$C:$C,0)))</f>
        <v>indst feedstock shifting</v>
      </c>
      <c r="L959" s="205">
        <f>IF(ISBLANK(INDEX('Policy Characteristics'!F:F,MATCH($C959,'Policy Characteristics'!$C:$C,0))),"",INDEX('Policy Characteristics'!F:F,MATCH($C959,'Policy Characteristics'!$C:$C,0)))</f>
        <v>0</v>
      </c>
      <c r="M959" s="205">
        <f>IF(ISBLANK(INDEX('Policy Characteristics'!G:G,MATCH($C959,'Policy Characteristics'!$C:$C,0))),"",INDEX('Policy Characteristics'!G:G,MATCH($C959,'Policy Characteristics'!$C:$C,0)))</f>
        <v>1</v>
      </c>
      <c r="N959" s="205">
        <f>IF(ISBLANK(INDEX('Policy Characteristics'!H:H,MATCH($C959,'Policy Characteristics'!$C:$C,0))),"",INDEX('Policy Characteristics'!H:H,MATCH($C959,'Policy Characteristics'!$C:$C,0)))</f>
        <v>0.01</v>
      </c>
      <c r="O959" s="76" t="str">
        <f>IF(ISBLANK(INDEX('Policy Characteristics'!I:I,MATCH($C959,'Policy Characteristics'!$C:$C,0))),"",INDEX('Policy Characteristics'!I:I,MATCH($C959,'Policy Characteristics'!$C:$C,0)))</f>
        <v>% of potential achieved</v>
      </c>
      <c r="P959" s="76" t="str">
        <f>IF(ISBLANK(INDEX('Policy Characteristics'!J:J,MATCH($C959,'Policy Characteristics'!$C:$C,0))),"",INDEX('Policy Characteristics'!J:J,MATCH($C959,'Policy Characteristics'!$C:$C,0)))</f>
        <v xml:space="preserve">**Description:** This policy shifts the use of fossil-fuel feedstocks to hydrogen. The production method for this new hydrogen demand can be shifted wiht the Fraction of Hydrogen Production Pathways Shifted lever.  // **Guidance for setting values (Chemicals):** Approximately 52 percent of natural gas consumed as a chemical feedstock globally goes to producing ammonia and methanol. These pathways can be replaced with green electrolytic hydrogen to eliminate process emissions associated with production. // **Guidance for setting values (Iron &amp; Steel):** Coal is the most significant feedstock used in the steel industry, largely for reducing iron ore in blast furnaces. A transition from the traditional steelmaking route (blast furnace-basic oxygen furnace) to alternatives (like hydrogen-based direct reduced iron with electric arc furnaces) can be represented by pairing this lever with electrification of industrial heat. </v>
      </c>
      <c r="Q959" s="76" t="str">
        <f>IF(ISBLANK(INDEX('Policy Characteristics'!K:K,MATCH($C959,'Policy Characteristics'!$C:$C,0))),"",INDEX('Policy Characteristics'!K:K,MATCH($C959,'Policy Characteristics'!$C:$C,0)))</f>
        <v/>
      </c>
      <c r="R959" s="76" t="str">
        <f>IF(ISBLANK(INDEX('Policy Characteristics'!L:L,MATCH($C959,'Policy Characteristics'!$C:$C,0))),"",INDEX('Policy Characteristics'!L:L,MATCH($C959,'Policy Characteristics'!$C:$C,0)))</f>
        <v/>
      </c>
    </row>
    <row r="960" spans="1:18" s="143" customFormat="1" x14ac:dyDescent="0.25">
      <c r="A960" s="76" t="str">
        <f>IF(ISBLANK(INDEX('Policy Characteristics'!A:A,MATCH($C960,'Policy Characteristics'!$C:$C,0))),"",INDEX('Policy Characteristics'!A:A,MATCH($C960,'Policy Characteristics'!$C:$C,0)))</f>
        <v>Industry</v>
      </c>
      <c r="B960" s="200" t="str">
        <f>IF(ISBLANK(INDEX('Policy Characteristics'!B:B,MATCH($C960,'Policy Characteristics'!$C:$C,0))),"",INDEX('Policy Characteristics'!B:B,MATCH($C960,'Policy Characteristics'!$C:$C,0)))</f>
        <v>Feedstock Shifting</v>
      </c>
      <c r="C960" s="76" t="str">
        <f t="shared" si="32"/>
        <v>Fraction of Feedstock Shifted</v>
      </c>
      <c r="D960" s="78" t="s">
        <v>1309</v>
      </c>
      <c r="E960" s="88" t="s">
        <v>647</v>
      </c>
      <c r="F960" t="s">
        <v>819</v>
      </c>
      <c r="G960" s="88" t="s">
        <v>653</v>
      </c>
      <c r="H960" s="80">
        <v>2555</v>
      </c>
      <c r="I960" s="213" t="s">
        <v>44</v>
      </c>
      <c r="J960" s="202" t="str">
        <f>IF(ISBLANK(INDEX('Policy Characteristics'!D:D,MATCH($C960,'Policy Characteristics'!$C:$C,0))),"",INDEX('Policy Characteristics'!D:D,MATCH($C960,'Policy Characteristics'!$C:$C,0)))</f>
        <v>Feedstock Shifting</v>
      </c>
      <c r="K960" s="76" t="str">
        <f>IF(ISBLANK(INDEX('Policy Characteristics'!E:E,MATCH($C960,'Policy Characteristics'!$C:$C,0))),"",INDEX('Policy Characteristics'!E:E,MATCH($C960,'Policy Characteristics'!$C:$C,0)))</f>
        <v>indst feedstock shifting</v>
      </c>
      <c r="L960" s="205">
        <f>IF(ISBLANK(INDEX('Policy Characteristics'!F:F,MATCH($C960,'Policy Characteristics'!$C:$C,0))),"",INDEX('Policy Characteristics'!F:F,MATCH($C960,'Policy Characteristics'!$C:$C,0)))</f>
        <v>0</v>
      </c>
      <c r="M960" s="205">
        <f>IF(ISBLANK(INDEX('Policy Characteristics'!G:G,MATCH($C960,'Policy Characteristics'!$C:$C,0))),"",INDEX('Policy Characteristics'!G:G,MATCH($C960,'Policy Characteristics'!$C:$C,0)))</f>
        <v>1</v>
      </c>
      <c r="N960" s="205">
        <f>IF(ISBLANK(INDEX('Policy Characteristics'!H:H,MATCH($C960,'Policy Characteristics'!$C:$C,0))),"",INDEX('Policy Characteristics'!H:H,MATCH($C960,'Policy Characteristics'!$C:$C,0)))</f>
        <v>0.01</v>
      </c>
      <c r="O960" s="76" t="str">
        <f>IF(ISBLANK(INDEX('Policy Characteristics'!I:I,MATCH($C960,'Policy Characteristics'!$C:$C,0))),"",INDEX('Policy Characteristics'!I:I,MATCH($C960,'Policy Characteristics'!$C:$C,0)))</f>
        <v>% of potential achieved</v>
      </c>
      <c r="P960" s="76" t="str">
        <f>IF(ISBLANK(INDEX('Policy Characteristics'!J:J,MATCH($C960,'Policy Characteristics'!$C:$C,0))),"",INDEX('Policy Characteristics'!J:J,MATCH($C960,'Policy Characteristics'!$C:$C,0)))</f>
        <v xml:space="preserve">**Description:** This policy shifts the use of fossil-fuel feedstocks to hydrogen. The production method for this new hydrogen demand can be shifted wiht the Fraction of Hydrogen Production Pathways Shifted lever.  // **Guidance for setting values (Chemicals):** Approximately 52 percent of natural gas consumed as a chemical feedstock globally goes to producing ammonia and methanol. These pathways can be replaced with green electrolytic hydrogen to eliminate process emissions associated with production. // **Guidance for setting values (Iron &amp; Steel):** Coal is the most significant feedstock used in the steel industry, largely for reducing iron ore in blast furnaces. A transition from the traditional steelmaking route (blast furnace-basic oxygen furnace) to alternatives (like hydrogen-based direct reduced iron with electric arc furnaces) can be represented by pairing this lever with electrification of industrial heat. </v>
      </c>
      <c r="Q960" s="76" t="str">
        <f>IF(ISBLANK(INDEX('Policy Characteristics'!K:K,MATCH($C960,'Policy Characteristics'!$C:$C,0))),"",INDEX('Policy Characteristics'!K:K,MATCH($C960,'Policy Characteristics'!$C:$C,0)))</f>
        <v/>
      </c>
      <c r="R960" s="76" t="str">
        <f>IF(ISBLANK(INDEX('Policy Characteristics'!L:L,MATCH($C960,'Policy Characteristics'!$C:$C,0))),"",INDEX('Policy Characteristics'!L:L,MATCH($C960,'Policy Characteristics'!$C:$C,0)))</f>
        <v/>
      </c>
    </row>
    <row r="961" spans="1:18" s="143" customFormat="1" x14ac:dyDescent="0.25">
      <c r="A961" s="76" t="str">
        <f>IF(ISBLANK(INDEX('Policy Characteristics'!A:A,MATCH($C961,'Policy Characteristics'!$C:$C,0))),"",INDEX('Policy Characteristics'!A:A,MATCH($C961,'Policy Characteristics'!$C:$C,0)))</f>
        <v>Industry</v>
      </c>
      <c r="B961" s="200" t="str">
        <f>IF(ISBLANK(INDEX('Policy Characteristics'!B:B,MATCH($C961,'Policy Characteristics'!$C:$C,0))),"",INDEX('Policy Characteristics'!B:B,MATCH($C961,'Policy Characteristics'!$C:$C,0)))</f>
        <v>Feedstock Shifting</v>
      </c>
      <c r="C961" s="76" t="str">
        <f t="shared" si="32"/>
        <v>Fraction of Feedstock Shifted</v>
      </c>
      <c r="D961" s="78" t="s">
        <v>1309</v>
      </c>
      <c r="E961" s="88" t="s">
        <v>946</v>
      </c>
      <c r="F961" t="s">
        <v>819</v>
      </c>
      <c r="G961" s="88" t="s">
        <v>949</v>
      </c>
      <c r="H961" s="80">
        <v>2556</v>
      </c>
      <c r="I961" s="213" t="s">
        <v>44</v>
      </c>
      <c r="J961" s="202" t="str">
        <f>IF(ISBLANK(INDEX('Policy Characteristics'!D:D,MATCH($C961,'Policy Characteristics'!$C:$C,0))),"",INDEX('Policy Characteristics'!D:D,MATCH($C961,'Policy Characteristics'!$C:$C,0)))</f>
        <v>Feedstock Shifting</v>
      </c>
      <c r="K961" s="76" t="str">
        <f>IF(ISBLANK(INDEX('Policy Characteristics'!E:E,MATCH($C961,'Policy Characteristics'!$C:$C,0))),"",INDEX('Policy Characteristics'!E:E,MATCH($C961,'Policy Characteristics'!$C:$C,0)))</f>
        <v>indst feedstock shifting</v>
      </c>
      <c r="L961" s="205">
        <f>IF(ISBLANK(INDEX('Policy Characteristics'!F:F,MATCH($C961,'Policy Characteristics'!$C:$C,0))),"",INDEX('Policy Characteristics'!F:F,MATCH($C961,'Policy Characteristics'!$C:$C,0)))</f>
        <v>0</v>
      </c>
      <c r="M961" s="205">
        <f>IF(ISBLANK(INDEX('Policy Characteristics'!G:G,MATCH($C961,'Policy Characteristics'!$C:$C,0))),"",INDEX('Policy Characteristics'!G:G,MATCH($C961,'Policy Characteristics'!$C:$C,0)))</f>
        <v>1</v>
      </c>
      <c r="N961" s="205">
        <f>IF(ISBLANK(INDEX('Policy Characteristics'!H:H,MATCH($C961,'Policy Characteristics'!$C:$C,0))),"",INDEX('Policy Characteristics'!H:H,MATCH($C961,'Policy Characteristics'!$C:$C,0)))</f>
        <v>0.01</v>
      </c>
      <c r="O961" s="76" t="str">
        <f>IF(ISBLANK(INDEX('Policy Characteristics'!I:I,MATCH($C961,'Policy Characteristics'!$C:$C,0))),"",INDEX('Policy Characteristics'!I:I,MATCH($C961,'Policy Characteristics'!$C:$C,0)))</f>
        <v>% of potential achieved</v>
      </c>
      <c r="P961" s="76" t="str">
        <f>IF(ISBLANK(INDEX('Policy Characteristics'!J:J,MATCH($C961,'Policy Characteristics'!$C:$C,0))),"",INDEX('Policy Characteristics'!J:J,MATCH($C961,'Policy Characteristics'!$C:$C,0)))</f>
        <v xml:space="preserve">**Description:** This policy shifts the use of fossil-fuel feedstocks to hydrogen. The production method for this new hydrogen demand can be shifted wiht the Fraction of Hydrogen Production Pathways Shifted lever.  // **Guidance for setting values (Chemicals):** Approximately 52 percent of natural gas consumed as a chemical feedstock globally goes to producing ammonia and methanol. These pathways can be replaced with green electrolytic hydrogen to eliminate process emissions associated with production. // **Guidance for setting values (Iron &amp; Steel):** Coal is the most significant feedstock used in the steel industry, largely for reducing iron ore in blast furnaces. A transition from the traditional steelmaking route (blast furnace-basic oxygen furnace) to alternatives (like hydrogen-based direct reduced iron with electric arc furnaces) can be represented by pairing this lever with electrification of industrial heat. </v>
      </c>
      <c r="Q961" s="76" t="str">
        <f>IF(ISBLANK(INDEX('Policy Characteristics'!K:K,MATCH($C961,'Policy Characteristics'!$C:$C,0))),"",INDEX('Policy Characteristics'!K:K,MATCH($C961,'Policy Characteristics'!$C:$C,0)))</f>
        <v/>
      </c>
      <c r="R961" s="76" t="str">
        <f>IF(ISBLANK(INDEX('Policy Characteristics'!L:L,MATCH($C961,'Policy Characteristics'!$C:$C,0))),"",INDEX('Policy Characteristics'!L:L,MATCH($C961,'Policy Characteristics'!$C:$C,0)))</f>
        <v/>
      </c>
    </row>
    <row r="962" spans="1:18" s="143" customFormat="1" x14ac:dyDescent="0.25">
      <c r="A962" s="76" t="str">
        <f>IF(ISBLANK(INDEX('Policy Characteristics'!A:A,MATCH($C962,'Policy Characteristics'!$C:$C,0))),"",INDEX('Policy Characteristics'!A:A,MATCH($C962,'Policy Characteristics'!$C:$C,0)))</f>
        <v>Industry</v>
      </c>
      <c r="B962" s="200" t="str">
        <f>IF(ISBLANK(INDEX('Policy Characteristics'!B:B,MATCH($C962,'Policy Characteristics'!$C:$C,0))),"",INDEX('Policy Characteristics'!B:B,MATCH($C962,'Policy Characteristics'!$C:$C,0)))</f>
        <v>Feedstock Shifting</v>
      </c>
      <c r="C962" s="76" t="str">
        <f t="shared" si="32"/>
        <v>Fraction of Feedstock Shifted</v>
      </c>
      <c r="D962" s="78" t="s">
        <v>1309</v>
      </c>
      <c r="E962" s="88" t="s">
        <v>947</v>
      </c>
      <c r="F962" t="s">
        <v>819</v>
      </c>
      <c r="G962" s="88" t="s">
        <v>951</v>
      </c>
      <c r="H962" s="80">
        <v>2557</v>
      </c>
      <c r="I962" s="213" t="s">
        <v>44</v>
      </c>
      <c r="J962" s="202" t="str">
        <f>IF(ISBLANK(INDEX('Policy Characteristics'!D:D,MATCH($C962,'Policy Characteristics'!$C:$C,0))),"",INDEX('Policy Characteristics'!D:D,MATCH($C962,'Policy Characteristics'!$C:$C,0)))</f>
        <v>Feedstock Shifting</v>
      </c>
      <c r="K962" s="76" t="str">
        <f>IF(ISBLANK(INDEX('Policy Characteristics'!E:E,MATCH($C962,'Policy Characteristics'!$C:$C,0))),"",INDEX('Policy Characteristics'!E:E,MATCH($C962,'Policy Characteristics'!$C:$C,0)))</f>
        <v>indst feedstock shifting</v>
      </c>
      <c r="L962" s="205">
        <f>IF(ISBLANK(INDEX('Policy Characteristics'!F:F,MATCH($C962,'Policy Characteristics'!$C:$C,0))),"",INDEX('Policy Characteristics'!F:F,MATCH($C962,'Policy Characteristics'!$C:$C,0)))</f>
        <v>0</v>
      </c>
      <c r="M962" s="205">
        <f>IF(ISBLANK(INDEX('Policy Characteristics'!G:G,MATCH($C962,'Policy Characteristics'!$C:$C,0))),"",INDEX('Policy Characteristics'!G:G,MATCH($C962,'Policy Characteristics'!$C:$C,0)))</f>
        <v>1</v>
      </c>
      <c r="N962" s="205">
        <f>IF(ISBLANK(INDEX('Policy Characteristics'!H:H,MATCH($C962,'Policy Characteristics'!$C:$C,0))),"",INDEX('Policy Characteristics'!H:H,MATCH($C962,'Policy Characteristics'!$C:$C,0)))</f>
        <v>0.01</v>
      </c>
      <c r="O962" s="76" t="str">
        <f>IF(ISBLANK(INDEX('Policy Characteristics'!I:I,MATCH($C962,'Policy Characteristics'!$C:$C,0))),"",INDEX('Policy Characteristics'!I:I,MATCH($C962,'Policy Characteristics'!$C:$C,0)))</f>
        <v>% of potential achieved</v>
      </c>
      <c r="P962" s="76" t="str">
        <f>IF(ISBLANK(INDEX('Policy Characteristics'!J:J,MATCH($C962,'Policy Characteristics'!$C:$C,0))),"",INDEX('Policy Characteristics'!J:J,MATCH($C962,'Policy Characteristics'!$C:$C,0)))</f>
        <v xml:space="preserve">**Description:** This policy shifts the use of fossil-fuel feedstocks to hydrogen. The production method for this new hydrogen demand can be shifted wiht the Fraction of Hydrogen Production Pathways Shifted lever.  // **Guidance for setting values (Chemicals):** Approximately 52 percent of natural gas consumed as a chemical feedstock globally goes to producing ammonia and methanol. These pathways can be replaced with green electrolytic hydrogen to eliminate process emissions associated with production. // **Guidance for setting values (Iron &amp; Steel):** Coal is the most significant feedstock used in the steel industry, largely for reducing iron ore in blast furnaces. A transition from the traditional steelmaking route (blast furnace-basic oxygen furnace) to alternatives (like hydrogen-based direct reduced iron with electric arc furnaces) can be represented by pairing this lever with electrification of industrial heat. </v>
      </c>
      <c r="Q962" s="76" t="str">
        <f>IF(ISBLANK(INDEX('Policy Characteristics'!K:K,MATCH($C962,'Policy Characteristics'!$C:$C,0))),"",INDEX('Policy Characteristics'!K:K,MATCH($C962,'Policy Characteristics'!$C:$C,0)))</f>
        <v/>
      </c>
      <c r="R962" s="76" t="str">
        <f>IF(ISBLANK(INDEX('Policy Characteristics'!L:L,MATCH($C962,'Policy Characteristics'!$C:$C,0))),"",INDEX('Policy Characteristics'!L:L,MATCH($C962,'Policy Characteristics'!$C:$C,0)))</f>
        <v/>
      </c>
    </row>
    <row r="963" spans="1:18" s="143" customFormat="1" x14ac:dyDescent="0.25">
      <c r="A963" s="76" t="str">
        <f>IF(ISBLANK(INDEX('Policy Characteristics'!A:A,MATCH($C963,'Policy Characteristics'!$C:$C,0))),"",INDEX('Policy Characteristics'!A:A,MATCH($C963,'Policy Characteristics'!$C:$C,0)))</f>
        <v>Industry</v>
      </c>
      <c r="B963" s="200" t="str">
        <f>IF(ISBLANK(INDEX('Policy Characteristics'!B:B,MATCH($C963,'Policy Characteristics'!$C:$C,0))),"",INDEX('Policy Characteristics'!B:B,MATCH($C963,'Policy Characteristics'!$C:$C,0)))</f>
        <v>Feedstock Shifting</v>
      </c>
      <c r="C963" s="76" t="str">
        <f t="shared" si="32"/>
        <v>Fraction of Feedstock Shifted</v>
      </c>
      <c r="D963" s="78" t="s">
        <v>1309</v>
      </c>
      <c r="E963" s="88" t="s">
        <v>948</v>
      </c>
      <c r="F963" t="s">
        <v>819</v>
      </c>
      <c r="G963" s="88" t="s">
        <v>952</v>
      </c>
      <c r="H963" s="80">
        <v>2558</v>
      </c>
      <c r="I963" s="213" t="s">
        <v>44</v>
      </c>
      <c r="J963" s="202" t="str">
        <f>IF(ISBLANK(INDEX('Policy Characteristics'!D:D,MATCH($C963,'Policy Characteristics'!$C:$C,0))),"",INDEX('Policy Characteristics'!D:D,MATCH($C963,'Policy Characteristics'!$C:$C,0)))</f>
        <v>Feedstock Shifting</v>
      </c>
      <c r="K963" s="76" t="str">
        <f>IF(ISBLANK(INDEX('Policy Characteristics'!E:E,MATCH($C963,'Policy Characteristics'!$C:$C,0))),"",INDEX('Policy Characteristics'!E:E,MATCH($C963,'Policy Characteristics'!$C:$C,0)))</f>
        <v>indst feedstock shifting</v>
      </c>
      <c r="L963" s="205">
        <f>IF(ISBLANK(INDEX('Policy Characteristics'!F:F,MATCH($C963,'Policy Characteristics'!$C:$C,0))),"",INDEX('Policy Characteristics'!F:F,MATCH($C963,'Policy Characteristics'!$C:$C,0)))</f>
        <v>0</v>
      </c>
      <c r="M963" s="205">
        <f>IF(ISBLANK(INDEX('Policy Characteristics'!G:G,MATCH($C963,'Policy Characteristics'!$C:$C,0))),"",INDEX('Policy Characteristics'!G:G,MATCH($C963,'Policy Characteristics'!$C:$C,0)))</f>
        <v>1</v>
      </c>
      <c r="N963" s="205">
        <f>IF(ISBLANK(INDEX('Policy Characteristics'!H:H,MATCH($C963,'Policy Characteristics'!$C:$C,0))),"",INDEX('Policy Characteristics'!H:H,MATCH($C963,'Policy Characteristics'!$C:$C,0)))</f>
        <v>0.01</v>
      </c>
      <c r="O963" s="76" t="str">
        <f>IF(ISBLANK(INDEX('Policy Characteristics'!I:I,MATCH($C963,'Policy Characteristics'!$C:$C,0))),"",INDEX('Policy Characteristics'!I:I,MATCH($C963,'Policy Characteristics'!$C:$C,0)))</f>
        <v>% of potential achieved</v>
      </c>
      <c r="P963" s="76" t="str">
        <f>IF(ISBLANK(INDEX('Policy Characteristics'!J:J,MATCH($C963,'Policy Characteristics'!$C:$C,0))),"",INDEX('Policy Characteristics'!J:J,MATCH($C963,'Policy Characteristics'!$C:$C,0)))</f>
        <v xml:space="preserve">**Description:** This policy shifts the use of fossil-fuel feedstocks to hydrogen. The production method for this new hydrogen demand can be shifted wiht the Fraction of Hydrogen Production Pathways Shifted lever.  // **Guidance for setting values (Chemicals):** Approximately 52 percent of natural gas consumed as a chemical feedstock globally goes to producing ammonia and methanol. These pathways can be replaced with green electrolytic hydrogen to eliminate process emissions associated with production. // **Guidance for setting values (Iron &amp; Steel):** Coal is the most significant feedstock used in the steel industry, largely for reducing iron ore in blast furnaces. A transition from the traditional steelmaking route (blast furnace-basic oxygen furnace) to alternatives (like hydrogen-based direct reduced iron with electric arc furnaces) can be represented by pairing this lever with electrification of industrial heat. </v>
      </c>
      <c r="Q963" s="76" t="str">
        <f>IF(ISBLANK(INDEX('Policy Characteristics'!K:K,MATCH($C963,'Policy Characteristics'!$C:$C,0))),"",INDEX('Policy Characteristics'!K:K,MATCH($C963,'Policy Characteristics'!$C:$C,0)))</f>
        <v/>
      </c>
      <c r="R963" s="76" t="str">
        <f>IF(ISBLANK(INDEX('Policy Characteristics'!L:L,MATCH($C963,'Policy Characteristics'!$C:$C,0))),"",INDEX('Policy Characteristics'!L:L,MATCH($C963,'Policy Characteristics'!$C:$C,0)))</f>
        <v/>
      </c>
    </row>
    <row r="964" spans="1:18" s="143" customFormat="1" x14ac:dyDescent="0.25">
      <c r="A964" s="76" t="str">
        <f>IF(ISBLANK(INDEX('Policy Characteristics'!A:A,MATCH($C964,'Policy Characteristics'!$C:$C,0))),"",INDEX('Policy Characteristics'!A:A,MATCH($C964,'Policy Characteristics'!$C:$C,0)))</f>
        <v>Industry</v>
      </c>
      <c r="B964" s="200" t="str">
        <f>IF(ISBLANK(INDEX('Policy Characteristics'!B:B,MATCH($C964,'Policy Characteristics'!$C:$C,0))),"",INDEX('Policy Characteristics'!B:B,MATCH($C964,'Policy Characteristics'!$C:$C,0)))</f>
        <v>Feedstock Shifting</v>
      </c>
      <c r="C964" s="76" t="str">
        <f t="shared" si="32"/>
        <v>Fraction of Feedstock Shifted</v>
      </c>
      <c r="D964" s="78" t="s">
        <v>1309</v>
      </c>
      <c r="E964" s="88" t="s">
        <v>945</v>
      </c>
      <c r="F964" t="s">
        <v>819</v>
      </c>
      <c r="G964" s="88" t="s">
        <v>950</v>
      </c>
      <c r="H964" s="80">
        <v>2559</v>
      </c>
      <c r="I964" s="213" t="s">
        <v>44</v>
      </c>
      <c r="J964" s="202" t="str">
        <f>IF(ISBLANK(INDEX('Policy Characteristics'!D:D,MATCH($C964,'Policy Characteristics'!$C:$C,0))),"",INDEX('Policy Characteristics'!D:D,MATCH($C964,'Policy Characteristics'!$C:$C,0)))</f>
        <v>Feedstock Shifting</v>
      </c>
      <c r="K964" s="76" t="str">
        <f>IF(ISBLANK(INDEX('Policy Characteristics'!E:E,MATCH($C964,'Policy Characteristics'!$C:$C,0))),"",INDEX('Policy Characteristics'!E:E,MATCH($C964,'Policy Characteristics'!$C:$C,0)))</f>
        <v>indst feedstock shifting</v>
      </c>
      <c r="L964" s="205">
        <f>IF(ISBLANK(INDEX('Policy Characteristics'!F:F,MATCH($C964,'Policy Characteristics'!$C:$C,0))),"",INDEX('Policy Characteristics'!F:F,MATCH($C964,'Policy Characteristics'!$C:$C,0)))</f>
        <v>0</v>
      </c>
      <c r="M964" s="205">
        <f>IF(ISBLANK(INDEX('Policy Characteristics'!G:G,MATCH($C964,'Policy Characteristics'!$C:$C,0))),"",INDEX('Policy Characteristics'!G:G,MATCH($C964,'Policy Characteristics'!$C:$C,0)))</f>
        <v>1</v>
      </c>
      <c r="N964" s="205">
        <f>IF(ISBLANK(INDEX('Policy Characteristics'!H:H,MATCH($C964,'Policy Characteristics'!$C:$C,0))),"",INDEX('Policy Characteristics'!H:H,MATCH($C964,'Policy Characteristics'!$C:$C,0)))</f>
        <v>0.01</v>
      </c>
      <c r="O964" s="76" t="str">
        <f>IF(ISBLANK(INDEX('Policy Characteristics'!I:I,MATCH($C964,'Policy Characteristics'!$C:$C,0))),"",INDEX('Policy Characteristics'!I:I,MATCH($C964,'Policy Characteristics'!$C:$C,0)))</f>
        <v>% of potential achieved</v>
      </c>
      <c r="P964" s="76" t="str">
        <f>IF(ISBLANK(INDEX('Policy Characteristics'!J:J,MATCH($C964,'Policy Characteristics'!$C:$C,0))),"",INDEX('Policy Characteristics'!J:J,MATCH($C964,'Policy Characteristics'!$C:$C,0)))</f>
        <v xml:space="preserve">**Description:** This policy shifts the use of fossil-fuel feedstocks to hydrogen. The production method for this new hydrogen demand can be shifted wiht the Fraction of Hydrogen Production Pathways Shifted lever.  // **Guidance for setting values (Chemicals):** Approximately 52 percent of natural gas consumed as a chemical feedstock globally goes to producing ammonia and methanol. These pathways can be replaced with green electrolytic hydrogen to eliminate process emissions associated with production. // **Guidance for setting values (Iron &amp; Steel):** Coal is the most significant feedstock used in the steel industry, largely for reducing iron ore in blast furnaces. A transition from the traditional steelmaking route (blast furnace-basic oxygen furnace) to alternatives (like hydrogen-based direct reduced iron with electric arc furnaces) can be represented by pairing this lever with electrification of industrial heat. </v>
      </c>
      <c r="Q964" s="76" t="str">
        <f>IF(ISBLANK(INDEX('Policy Characteristics'!K:K,MATCH($C964,'Policy Characteristics'!$C:$C,0))),"",INDEX('Policy Characteristics'!K:K,MATCH($C964,'Policy Characteristics'!$C:$C,0)))</f>
        <v/>
      </c>
      <c r="R964" s="76" t="str">
        <f>IF(ISBLANK(INDEX('Policy Characteristics'!L:L,MATCH($C964,'Policy Characteristics'!$C:$C,0))),"",INDEX('Policy Characteristics'!L:L,MATCH($C964,'Policy Characteristics'!$C:$C,0)))</f>
        <v/>
      </c>
    </row>
    <row r="965" spans="1:18" s="143" customFormat="1" x14ac:dyDescent="0.25">
      <c r="A965" s="76" t="str">
        <f>IF(ISBLANK(INDEX('Policy Characteristics'!A:A,MATCH($C965,'Policy Characteristics'!$C:$C,0))),"",INDEX('Policy Characteristics'!A:A,MATCH($C965,'Policy Characteristics'!$C:$C,0)))</f>
        <v>Industry</v>
      </c>
      <c r="B965" s="200" t="str">
        <f>IF(ISBLANK(INDEX('Policy Characteristics'!B:B,MATCH($C965,'Policy Characteristics'!$C:$C,0))),"",INDEX('Policy Characteristics'!B:B,MATCH($C965,'Policy Characteristics'!$C:$C,0)))</f>
        <v>Feedstock Shifting</v>
      </c>
      <c r="C965" s="76" t="str">
        <f t="shared" si="32"/>
        <v>Fraction of Feedstock Shifted</v>
      </c>
      <c r="D965" s="78" t="s">
        <v>1310</v>
      </c>
      <c r="E965" s="88" t="s">
        <v>642</v>
      </c>
      <c r="F965" t="s">
        <v>1273</v>
      </c>
      <c r="G965" s="88" t="s">
        <v>648</v>
      </c>
      <c r="H965" s="80">
        <v>2560</v>
      </c>
      <c r="I965" s="213" t="s">
        <v>44</v>
      </c>
      <c r="J965" s="202" t="str">
        <f>IF(ISBLANK(INDEX('Policy Characteristics'!D:D,MATCH($C965,'Policy Characteristics'!$C:$C,0))),"",INDEX('Policy Characteristics'!D:D,MATCH($C965,'Policy Characteristics'!$C:$C,0)))</f>
        <v>Feedstock Shifting</v>
      </c>
      <c r="K965" s="76" t="str">
        <f>IF(ISBLANK(INDEX('Policy Characteristics'!E:E,MATCH($C965,'Policy Characteristics'!$C:$C,0))),"",INDEX('Policy Characteristics'!E:E,MATCH($C965,'Policy Characteristics'!$C:$C,0)))</f>
        <v>indst feedstock shifting</v>
      </c>
      <c r="L965" s="205">
        <f>IF(ISBLANK(INDEX('Policy Characteristics'!F:F,MATCH($C965,'Policy Characteristics'!$C:$C,0))),"",INDEX('Policy Characteristics'!F:F,MATCH($C965,'Policy Characteristics'!$C:$C,0)))</f>
        <v>0</v>
      </c>
      <c r="M965" s="205">
        <f>IF(ISBLANK(INDEX('Policy Characteristics'!G:G,MATCH($C965,'Policy Characteristics'!$C:$C,0))),"",INDEX('Policy Characteristics'!G:G,MATCH($C965,'Policy Characteristics'!$C:$C,0)))</f>
        <v>1</v>
      </c>
      <c r="N965" s="205">
        <f>IF(ISBLANK(INDEX('Policy Characteristics'!H:H,MATCH($C965,'Policy Characteristics'!$C:$C,0))),"",INDEX('Policy Characteristics'!H:H,MATCH($C965,'Policy Characteristics'!$C:$C,0)))</f>
        <v>0.01</v>
      </c>
      <c r="O965" s="76" t="str">
        <f>IF(ISBLANK(INDEX('Policy Characteristics'!I:I,MATCH($C965,'Policy Characteristics'!$C:$C,0))),"",INDEX('Policy Characteristics'!I:I,MATCH($C965,'Policy Characteristics'!$C:$C,0)))</f>
        <v>% of potential achieved</v>
      </c>
      <c r="P965" s="76" t="str">
        <f>IF(ISBLANK(INDEX('Policy Characteristics'!J:J,MATCH($C965,'Policy Characteristics'!$C:$C,0))),"",INDEX('Policy Characteristics'!J:J,MATCH($C965,'Policy Characteristics'!$C:$C,0)))</f>
        <v xml:space="preserve">**Description:** This policy shifts the use of fossil-fuel feedstocks to hydrogen. The production method for this new hydrogen demand can be shifted wiht the Fraction of Hydrogen Production Pathways Shifted lever.  // **Guidance for setting values (Chemicals):** Approximately 52 percent of natural gas consumed as a chemical feedstock globally goes to producing ammonia and methanol. These pathways can be replaced with green electrolytic hydrogen to eliminate process emissions associated with production. // **Guidance for setting values (Iron &amp; Steel):** Coal is the most significant feedstock used in the steel industry, largely for reducing iron ore in blast furnaces. A transition from the traditional steelmaking route (blast furnace-basic oxygen furnace) to alternatives (like hydrogen-based direct reduced iron with electric arc furnaces) can be represented by pairing this lever with electrification of industrial heat. </v>
      </c>
      <c r="Q965" s="76" t="str">
        <f>IF(ISBLANK(INDEX('Policy Characteristics'!K:K,MATCH($C965,'Policy Characteristics'!$C:$C,0))),"",INDEX('Policy Characteristics'!K:K,MATCH($C965,'Policy Characteristics'!$C:$C,0)))</f>
        <v/>
      </c>
      <c r="R965" s="76" t="str">
        <f>IF(ISBLANK(INDEX('Policy Characteristics'!L:L,MATCH($C965,'Policy Characteristics'!$C:$C,0))),"",INDEX('Policy Characteristics'!L:L,MATCH($C965,'Policy Characteristics'!$C:$C,0)))</f>
        <v/>
      </c>
    </row>
    <row r="966" spans="1:18" s="143" customFormat="1" x14ac:dyDescent="0.25">
      <c r="A966" s="76" t="str">
        <f>IF(ISBLANK(INDEX('Policy Characteristics'!A:A,MATCH($C966,'Policy Characteristics'!$C:$C,0))),"",INDEX('Policy Characteristics'!A:A,MATCH($C966,'Policy Characteristics'!$C:$C,0)))</f>
        <v>Industry</v>
      </c>
      <c r="B966" s="200" t="str">
        <f>IF(ISBLANK(INDEX('Policy Characteristics'!B:B,MATCH($C966,'Policy Characteristics'!$C:$C,0))),"",INDEX('Policy Characteristics'!B:B,MATCH($C966,'Policy Characteristics'!$C:$C,0)))</f>
        <v>Feedstock Shifting</v>
      </c>
      <c r="C966" s="76" t="str">
        <f t="shared" si="32"/>
        <v>Fraction of Feedstock Shifted</v>
      </c>
      <c r="D966" s="78" t="s">
        <v>1310</v>
      </c>
      <c r="E966" s="88" t="s">
        <v>643</v>
      </c>
      <c r="F966" t="s">
        <v>1273</v>
      </c>
      <c r="G966" s="88" t="s">
        <v>651</v>
      </c>
      <c r="H966" s="80">
        <v>2561</v>
      </c>
      <c r="I966" s="213" t="s">
        <v>44</v>
      </c>
      <c r="J966" s="202" t="str">
        <f>IF(ISBLANK(INDEX('Policy Characteristics'!D:D,MATCH($C966,'Policy Characteristics'!$C:$C,0))),"",INDEX('Policy Characteristics'!D:D,MATCH($C966,'Policy Characteristics'!$C:$C,0)))</f>
        <v>Feedstock Shifting</v>
      </c>
      <c r="K966" s="76" t="str">
        <f>IF(ISBLANK(INDEX('Policy Characteristics'!E:E,MATCH($C966,'Policy Characteristics'!$C:$C,0))),"",INDEX('Policy Characteristics'!E:E,MATCH($C966,'Policy Characteristics'!$C:$C,0)))</f>
        <v>indst feedstock shifting</v>
      </c>
      <c r="L966" s="205">
        <f>IF(ISBLANK(INDEX('Policy Characteristics'!F:F,MATCH($C966,'Policy Characteristics'!$C:$C,0))),"",INDEX('Policy Characteristics'!F:F,MATCH($C966,'Policy Characteristics'!$C:$C,0)))</f>
        <v>0</v>
      </c>
      <c r="M966" s="205">
        <f>IF(ISBLANK(INDEX('Policy Characteristics'!G:G,MATCH($C966,'Policy Characteristics'!$C:$C,0))),"",INDEX('Policy Characteristics'!G:G,MATCH($C966,'Policy Characteristics'!$C:$C,0)))</f>
        <v>1</v>
      </c>
      <c r="N966" s="205">
        <f>IF(ISBLANK(INDEX('Policy Characteristics'!H:H,MATCH($C966,'Policy Characteristics'!$C:$C,0))),"",INDEX('Policy Characteristics'!H:H,MATCH($C966,'Policy Characteristics'!$C:$C,0)))</f>
        <v>0.01</v>
      </c>
      <c r="O966" s="76" t="str">
        <f>IF(ISBLANK(INDEX('Policy Characteristics'!I:I,MATCH($C966,'Policy Characteristics'!$C:$C,0))),"",INDEX('Policy Characteristics'!I:I,MATCH($C966,'Policy Characteristics'!$C:$C,0)))</f>
        <v>% of potential achieved</v>
      </c>
      <c r="P966" s="76" t="str">
        <f>IF(ISBLANK(INDEX('Policy Characteristics'!J:J,MATCH($C966,'Policy Characteristics'!$C:$C,0))),"",INDEX('Policy Characteristics'!J:J,MATCH($C966,'Policy Characteristics'!$C:$C,0)))</f>
        <v xml:space="preserve">**Description:** This policy shifts the use of fossil-fuel feedstocks to hydrogen. The production method for this new hydrogen demand can be shifted wiht the Fraction of Hydrogen Production Pathways Shifted lever.  // **Guidance for setting values (Chemicals):** Approximately 52 percent of natural gas consumed as a chemical feedstock globally goes to producing ammonia and methanol. These pathways can be replaced with green electrolytic hydrogen to eliminate process emissions associated with production. // **Guidance for setting values (Iron &amp; Steel):** Coal is the most significant feedstock used in the steel industry, largely for reducing iron ore in blast furnaces. A transition from the traditional steelmaking route (blast furnace-basic oxygen furnace) to alternatives (like hydrogen-based direct reduced iron with electric arc furnaces) can be represented by pairing this lever with electrification of industrial heat. </v>
      </c>
      <c r="Q966" s="76" t="str">
        <f>IF(ISBLANK(INDEX('Policy Characteristics'!K:K,MATCH($C966,'Policy Characteristics'!$C:$C,0))),"",INDEX('Policy Characteristics'!K:K,MATCH($C966,'Policy Characteristics'!$C:$C,0)))</f>
        <v/>
      </c>
      <c r="R966" s="76" t="str">
        <f>IF(ISBLANK(INDEX('Policy Characteristics'!L:L,MATCH($C966,'Policy Characteristics'!$C:$C,0))),"",INDEX('Policy Characteristics'!L:L,MATCH($C966,'Policy Characteristics'!$C:$C,0)))</f>
        <v/>
      </c>
    </row>
    <row r="967" spans="1:18" s="143" customFormat="1" x14ac:dyDescent="0.25">
      <c r="A967" s="76" t="str">
        <f>IF(ISBLANK(INDEX('Policy Characteristics'!A:A,MATCH($C967,'Policy Characteristics'!$C:$C,0))),"",INDEX('Policy Characteristics'!A:A,MATCH($C967,'Policy Characteristics'!$C:$C,0)))</f>
        <v>Industry</v>
      </c>
      <c r="B967" s="200" t="str">
        <f>IF(ISBLANK(INDEX('Policy Characteristics'!B:B,MATCH($C967,'Policy Characteristics'!$C:$C,0))),"",INDEX('Policy Characteristics'!B:B,MATCH($C967,'Policy Characteristics'!$C:$C,0)))</f>
        <v>Feedstock Shifting</v>
      </c>
      <c r="C967" s="76" t="str">
        <f t="shared" si="32"/>
        <v>Fraction of Feedstock Shifted</v>
      </c>
      <c r="D967" s="78" t="s">
        <v>1310</v>
      </c>
      <c r="E967" s="88" t="s">
        <v>644</v>
      </c>
      <c r="F967" t="s">
        <v>1273</v>
      </c>
      <c r="G967" s="88" t="s">
        <v>652</v>
      </c>
      <c r="H967" s="80">
        <v>2562</v>
      </c>
      <c r="I967" s="213" t="s">
        <v>44</v>
      </c>
      <c r="J967" s="202" t="str">
        <f>IF(ISBLANK(INDEX('Policy Characteristics'!D:D,MATCH($C967,'Policy Characteristics'!$C:$C,0))),"",INDEX('Policy Characteristics'!D:D,MATCH($C967,'Policy Characteristics'!$C:$C,0)))</f>
        <v>Feedstock Shifting</v>
      </c>
      <c r="K967" s="76" t="str">
        <f>IF(ISBLANK(INDEX('Policy Characteristics'!E:E,MATCH($C967,'Policy Characteristics'!$C:$C,0))),"",INDEX('Policy Characteristics'!E:E,MATCH($C967,'Policy Characteristics'!$C:$C,0)))</f>
        <v>indst feedstock shifting</v>
      </c>
      <c r="L967" s="205">
        <f>IF(ISBLANK(INDEX('Policy Characteristics'!F:F,MATCH($C967,'Policy Characteristics'!$C:$C,0))),"",INDEX('Policy Characteristics'!F:F,MATCH($C967,'Policy Characteristics'!$C:$C,0)))</f>
        <v>0</v>
      </c>
      <c r="M967" s="205">
        <f>IF(ISBLANK(INDEX('Policy Characteristics'!G:G,MATCH($C967,'Policy Characteristics'!$C:$C,0))),"",INDEX('Policy Characteristics'!G:G,MATCH($C967,'Policy Characteristics'!$C:$C,0)))</f>
        <v>1</v>
      </c>
      <c r="N967" s="205">
        <f>IF(ISBLANK(INDEX('Policy Characteristics'!H:H,MATCH($C967,'Policy Characteristics'!$C:$C,0))),"",INDEX('Policy Characteristics'!H:H,MATCH($C967,'Policy Characteristics'!$C:$C,0)))</f>
        <v>0.01</v>
      </c>
      <c r="O967" s="76" t="str">
        <f>IF(ISBLANK(INDEX('Policy Characteristics'!I:I,MATCH($C967,'Policy Characteristics'!$C:$C,0))),"",INDEX('Policy Characteristics'!I:I,MATCH($C967,'Policy Characteristics'!$C:$C,0)))</f>
        <v>% of potential achieved</v>
      </c>
      <c r="P967" s="76" t="str">
        <f>IF(ISBLANK(INDEX('Policy Characteristics'!J:J,MATCH($C967,'Policy Characteristics'!$C:$C,0))),"",INDEX('Policy Characteristics'!J:J,MATCH($C967,'Policy Characteristics'!$C:$C,0)))</f>
        <v xml:space="preserve">**Description:** This policy shifts the use of fossil-fuel feedstocks to hydrogen. The production method for this new hydrogen demand can be shifted wiht the Fraction of Hydrogen Production Pathways Shifted lever.  // **Guidance for setting values (Chemicals):** Approximately 52 percent of natural gas consumed as a chemical feedstock globally goes to producing ammonia and methanol. These pathways can be replaced with green electrolytic hydrogen to eliminate process emissions associated with production. // **Guidance for setting values (Iron &amp; Steel):** Coal is the most significant feedstock used in the steel industry, largely for reducing iron ore in blast furnaces. A transition from the traditional steelmaking route (blast furnace-basic oxygen furnace) to alternatives (like hydrogen-based direct reduced iron with electric arc furnaces) can be represented by pairing this lever with electrification of industrial heat. </v>
      </c>
      <c r="Q967" s="76" t="str">
        <f>IF(ISBLANK(INDEX('Policy Characteristics'!K:K,MATCH($C967,'Policy Characteristics'!$C:$C,0))),"",INDEX('Policy Characteristics'!K:K,MATCH($C967,'Policy Characteristics'!$C:$C,0)))</f>
        <v/>
      </c>
      <c r="R967" s="76" t="str">
        <f>IF(ISBLANK(INDEX('Policy Characteristics'!L:L,MATCH($C967,'Policy Characteristics'!$C:$C,0))),"",INDEX('Policy Characteristics'!L:L,MATCH($C967,'Policy Characteristics'!$C:$C,0)))</f>
        <v/>
      </c>
    </row>
    <row r="968" spans="1:18" s="143" customFormat="1" x14ac:dyDescent="0.25">
      <c r="A968" s="76" t="str">
        <f>IF(ISBLANK(INDEX('Policy Characteristics'!A:A,MATCH($C968,'Policy Characteristics'!$C:$C,0))),"",INDEX('Policy Characteristics'!A:A,MATCH($C968,'Policy Characteristics'!$C:$C,0)))</f>
        <v>Industry</v>
      </c>
      <c r="B968" s="200" t="str">
        <f>IF(ISBLANK(INDEX('Policy Characteristics'!B:B,MATCH($C968,'Policy Characteristics'!$C:$C,0))),"",INDEX('Policy Characteristics'!B:B,MATCH($C968,'Policy Characteristics'!$C:$C,0)))</f>
        <v>Feedstock Shifting</v>
      </c>
      <c r="C968" s="76" t="str">
        <f t="shared" si="32"/>
        <v>Fraction of Feedstock Shifted</v>
      </c>
      <c r="D968" s="78" t="s">
        <v>1310</v>
      </c>
      <c r="E968" s="88" t="s">
        <v>645</v>
      </c>
      <c r="F968" t="s">
        <v>1273</v>
      </c>
      <c r="G968" s="88" t="s">
        <v>649</v>
      </c>
      <c r="H968" s="80">
        <v>2563</v>
      </c>
      <c r="I968" s="213" t="s">
        <v>44</v>
      </c>
      <c r="J968" s="202" t="str">
        <f>IF(ISBLANK(INDEX('Policy Characteristics'!D:D,MATCH($C968,'Policy Characteristics'!$C:$C,0))),"",INDEX('Policy Characteristics'!D:D,MATCH($C968,'Policy Characteristics'!$C:$C,0)))</f>
        <v>Feedstock Shifting</v>
      </c>
      <c r="K968" s="76" t="str">
        <f>IF(ISBLANK(INDEX('Policy Characteristics'!E:E,MATCH($C968,'Policy Characteristics'!$C:$C,0))),"",INDEX('Policy Characteristics'!E:E,MATCH($C968,'Policy Characteristics'!$C:$C,0)))</f>
        <v>indst feedstock shifting</v>
      </c>
      <c r="L968" s="205">
        <f>IF(ISBLANK(INDEX('Policy Characteristics'!F:F,MATCH($C968,'Policy Characteristics'!$C:$C,0))),"",INDEX('Policy Characteristics'!F:F,MATCH($C968,'Policy Characteristics'!$C:$C,0)))</f>
        <v>0</v>
      </c>
      <c r="M968" s="205">
        <f>IF(ISBLANK(INDEX('Policy Characteristics'!G:G,MATCH($C968,'Policy Characteristics'!$C:$C,0))),"",INDEX('Policy Characteristics'!G:G,MATCH($C968,'Policy Characteristics'!$C:$C,0)))</f>
        <v>1</v>
      </c>
      <c r="N968" s="205">
        <f>IF(ISBLANK(INDEX('Policy Characteristics'!H:H,MATCH($C968,'Policy Characteristics'!$C:$C,0))),"",INDEX('Policy Characteristics'!H:H,MATCH($C968,'Policy Characteristics'!$C:$C,0)))</f>
        <v>0.01</v>
      </c>
      <c r="O968" s="76" t="str">
        <f>IF(ISBLANK(INDEX('Policy Characteristics'!I:I,MATCH($C968,'Policy Characteristics'!$C:$C,0))),"",INDEX('Policy Characteristics'!I:I,MATCH($C968,'Policy Characteristics'!$C:$C,0)))</f>
        <v>% of potential achieved</v>
      </c>
      <c r="P968" s="76" t="str">
        <f>IF(ISBLANK(INDEX('Policy Characteristics'!J:J,MATCH($C968,'Policy Characteristics'!$C:$C,0))),"",INDEX('Policy Characteristics'!J:J,MATCH($C968,'Policy Characteristics'!$C:$C,0)))</f>
        <v xml:space="preserve">**Description:** This policy shifts the use of fossil-fuel feedstocks to hydrogen. The production method for this new hydrogen demand can be shifted wiht the Fraction of Hydrogen Production Pathways Shifted lever.  // **Guidance for setting values (Chemicals):** Approximately 52 percent of natural gas consumed as a chemical feedstock globally goes to producing ammonia and methanol. These pathways can be replaced with green electrolytic hydrogen to eliminate process emissions associated with production. // **Guidance for setting values (Iron &amp; Steel):** Coal is the most significant feedstock used in the steel industry, largely for reducing iron ore in blast furnaces. A transition from the traditional steelmaking route (blast furnace-basic oxygen furnace) to alternatives (like hydrogen-based direct reduced iron with electric arc furnaces) can be represented by pairing this lever with electrification of industrial heat. </v>
      </c>
      <c r="Q968" s="76" t="str">
        <f>IF(ISBLANK(INDEX('Policy Characteristics'!K:K,MATCH($C968,'Policy Characteristics'!$C:$C,0))),"",INDEX('Policy Characteristics'!K:K,MATCH($C968,'Policy Characteristics'!$C:$C,0)))</f>
        <v/>
      </c>
      <c r="R968" s="76" t="str">
        <f>IF(ISBLANK(INDEX('Policy Characteristics'!L:L,MATCH($C968,'Policy Characteristics'!$C:$C,0))),"",INDEX('Policy Characteristics'!L:L,MATCH($C968,'Policy Characteristics'!$C:$C,0)))</f>
        <v/>
      </c>
    </row>
    <row r="969" spans="1:18" s="143" customFormat="1" x14ac:dyDescent="0.25">
      <c r="A969" s="76" t="str">
        <f>IF(ISBLANK(INDEX('Policy Characteristics'!A:A,MATCH($C969,'Policy Characteristics'!$C:$C,0))),"",INDEX('Policy Characteristics'!A:A,MATCH($C969,'Policy Characteristics'!$C:$C,0)))</f>
        <v>Industry</v>
      </c>
      <c r="B969" s="200" t="str">
        <f>IF(ISBLANK(INDEX('Policy Characteristics'!B:B,MATCH($C969,'Policy Characteristics'!$C:$C,0))),"",INDEX('Policy Characteristics'!B:B,MATCH($C969,'Policy Characteristics'!$C:$C,0)))</f>
        <v>Feedstock Shifting</v>
      </c>
      <c r="C969" s="76" t="str">
        <f t="shared" si="32"/>
        <v>Fraction of Feedstock Shifted</v>
      </c>
      <c r="D969" s="78" t="s">
        <v>1310</v>
      </c>
      <c r="E969" s="88" t="s">
        <v>646</v>
      </c>
      <c r="F969" t="s">
        <v>1273</v>
      </c>
      <c r="G969" s="88" t="s">
        <v>650</v>
      </c>
      <c r="H969" s="80">
        <v>2564</v>
      </c>
      <c r="I969" s="213" t="s">
        <v>44</v>
      </c>
      <c r="J969" s="202" t="str">
        <f>IF(ISBLANK(INDEX('Policy Characteristics'!D:D,MATCH($C969,'Policy Characteristics'!$C:$C,0))),"",INDEX('Policy Characteristics'!D:D,MATCH($C969,'Policy Characteristics'!$C:$C,0)))</f>
        <v>Feedstock Shifting</v>
      </c>
      <c r="K969" s="76" t="str">
        <f>IF(ISBLANK(INDEX('Policy Characteristics'!E:E,MATCH($C969,'Policy Characteristics'!$C:$C,0))),"",INDEX('Policy Characteristics'!E:E,MATCH($C969,'Policy Characteristics'!$C:$C,0)))</f>
        <v>indst feedstock shifting</v>
      </c>
      <c r="L969" s="205">
        <f>IF(ISBLANK(INDEX('Policy Characteristics'!F:F,MATCH($C969,'Policy Characteristics'!$C:$C,0))),"",INDEX('Policy Characteristics'!F:F,MATCH($C969,'Policy Characteristics'!$C:$C,0)))</f>
        <v>0</v>
      </c>
      <c r="M969" s="205">
        <f>IF(ISBLANK(INDEX('Policy Characteristics'!G:G,MATCH($C969,'Policy Characteristics'!$C:$C,0))),"",INDEX('Policy Characteristics'!G:G,MATCH($C969,'Policy Characteristics'!$C:$C,0)))</f>
        <v>1</v>
      </c>
      <c r="N969" s="205">
        <f>IF(ISBLANK(INDEX('Policy Characteristics'!H:H,MATCH($C969,'Policy Characteristics'!$C:$C,0))),"",INDEX('Policy Characteristics'!H:H,MATCH($C969,'Policy Characteristics'!$C:$C,0)))</f>
        <v>0.01</v>
      </c>
      <c r="O969" s="76" t="str">
        <f>IF(ISBLANK(INDEX('Policy Characteristics'!I:I,MATCH($C969,'Policy Characteristics'!$C:$C,0))),"",INDEX('Policy Characteristics'!I:I,MATCH($C969,'Policy Characteristics'!$C:$C,0)))</f>
        <v>% of potential achieved</v>
      </c>
      <c r="P969" s="76" t="str">
        <f>IF(ISBLANK(INDEX('Policy Characteristics'!J:J,MATCH($C969,'Policy Characteristics'!$C:$C,0))),"",INDEX('Policy Characteristics'!J:J,MATCH($C969,'Policy Characteristics'!$C:$C,0)))</f>
        <v xml:space="preserve">**Description:** This policy shifts the use of fossil-fuel feedstocks to hydrogen. The production method for this new hydrogen demand can be shifted wiht the Fraction of Hydrogen Production Pathways Shifted lever.  // **Guidance for setting values (Chemicals):** Approximately 52 percent of natural gas consumed as a chemical feedstock globally goes to producing ammonia and methanol. These pathways can be replaced with green electrolytic hydrogen to eliminate process emissions associated with production. // **Guidance for setting values (Iron &amp; Steel):** Coal is the most significant feedstock used in the steel industry, largely for reducing iron ore in blast furnaces. A transition from the traditional steelmaking route (blast furnace-basic oxygen furnace) to alternatives (like hydrogen-based direct reduced iron with electric arc furnaces) can be represented by pairing this lever with electrification of industrial heat. </v>
      </c>
      <c r="Q969" s="76" t="str">
        <f>IF(ISBLANK(INDEX('Policy Characteristics'!K:K,MATCH($C969,'Policy Characteristics'!$C:$C,0))),"",INDEX('Policy Characteristics'!K:K,MATCH($C969,'Policy Characteristics'!$C:$C,0)))</f>
        <v/>
      </c>
      <c r="R969" s="76" t="str">
        <f>IF(ISBLANK(INDEX('Policy Characteristics'!L:L,MATCH($C969,'Policy Characteristics'!$C:$C,0))),"",INDEX('Policy Characteristics'!L:L,MATCH($C969,'Policy Characteristics'!$C:$C,0)))</f>
        <v/>
      </c>
    </row>
    <row r="970" spans="1:18" s="143" customFormat="1" x14ac:dyDescent="0.25">
      <c r="A970" s="76" t="str">
        <f>IF(ISBLANK(INDEX('Policy Characteristics'!A:A,MATCH($C970,'Policy Characteristics'!$C:$C,0))),"",INDEX('Policy Characteristics'!A:A,MATCH($C970,'Policy Characteristics'!$C:$C,0)))</f>
        <v>Industry</v>
      </c>
      <c r="B970" s="200" t="str">
        <f>IF(ISBLANK(INDEX('Policy Characteristics'!B:B,MATCH($C970,'Policy Characteristics'!$C:$C,0))),"",INDEX('Policy Characteristics'!B:B,MATCH($C970,'Policy Characteristics'!$C:$C,0)))</f>
        <v>Feedstock Shifting</v>
      </c>
      <c r="C970" s="76" t="str">
        <f t="shared" si="32"/>
        <v>Fraction of Feedstock Shifted</v>
      </c>
      <c r="D970" s="78" t="s">
        <v>1310</v>
      </c>
      <c r="E970" s="88" t="s">
        <v>647</v>
      </c>
      <c r="F970" t="s">
        <v>1273</v>
      </c>
      <c r="G970" s="88" t="s">
        <v>653</v>
      </c>
      <c r="H970" s="80">
        <v>2565</v>
      </c>
      <c r="I970" s="213" t="s">
        <v>44</v>
      </c>
      <c r="J970" s="202" t="str">
        <f>IF(ISBLANK(INDEX('Policy Characteristics'!D:D,MATCH($C970,'Policy Characteristics'!$C:$C,0))),"",INDEX('Policy Characteristics'!D:D,MATCH($C970,'Policy Characteristics'!$C:$C,0)))</f>
        <v>Feedstock Shifting</v>
      </c>
      <c r="K970" s="76" t="str">
        <f>IF(ISBLANK(INDEX('Policy Characteristics'!E:E,MATCH($C970,'Policy Characteristics'!$C:$C,0))),"",INDEX('Policy Characteristics'!E:E,MATCH($C970,'Policy Characteristics'!$C:$C,0)))</f>
        <v>indst feedstock shifting</v>
      </c>
      <c r="L970" s="205">
        <f>IF(ISBLANK(INDEX('Policy Characteristics'!F:F,MATCH($C970,'Policy Characteristics'!$C:$C,0))),"",INDEX('Policy Characteristics'!F:F,MATCH($C970,'Policy Characteristics'!$C:$C,0)))</f>
        <v>0</v>
      </c>
      <c r="M970" s="205">
        <f>IF(ISBLANK(INDEX('Policy Characteristics'!G:G,MATCH($C970,'Policy Characteristics'!$C:$C,0))),"",INDEX('Policy Characteristics'!G:G,MATCH($C970,'Policy Characteristics'!$C:$C,0)))</f>
        <v>1</v>
      </c>
      <c r="N970" s="205">
        <f>IF(ISBLANK(INDEX('Policy Characteristics'!H:H,MATCH($C970,'Policy Characteristics'!$C:$C,0))),"",INDEX('Policy Characteristics'!H:H,MATCH($C970,'Policy Characteristics'!$C:$C,0)))</f>
        <v>0.01</v>
      </c>
      <c r="O970" s="76" t="str">
        <f>IF(ISBLANK(INDEX('Policy Characteristics'!I:I,MATCH($C970,'Policy Characteristics'!$C:$C,0))),"",INDEX('Policy Characteristics'!I:I,MATCH($C970,'Policy Characteristics'!$C:$C,0)))</f>
        <v>% of potential achieved</v>
      </c>
      <c r="P970" s="76" t="str">
        <f>IF(ISBLANK(INDEX('Policy Characteristics'!J:J,MATCH($C970,'Policy Characteristics'!$C:$C,0))),"",INDEX('Policy Characteristics'!J:J,MATCH($C970,'Policy Characteristics'!$C:$C,0)))</f>
        <v xml:space="preserve">**Description:** This policy shifts the use of fossil-fuel feedstocks to hydrogen. The production method for this new hydrogen demand can be shifted wiht the Fraction of Hydrogen Production Pathways Shifted lever.  // **Guidance for setting values (Chemicals):** Approximately 52 percent of natural gas consumed as a chemical feedstock globally goes to producing ammonia and methanol. These pathways can be replaced with green electrolytic hydrogen to eliminate process emissions associated with production. // **Guidance for setting values (Iron &amp; Steel):** Coal is the most significant feedstock used in the steel industry, largely for reducing iron ore in blast furnaces. A transition from the traditional steelmaking route (blast furnace-basic oxygen furnace) to alternatives (like hydrogen-based direct reduced iron with electric arc furnaces) can be represented by pairing this lever with electrification of industrial heat. </v>
      </c>
      <c r="Q970" s="76" t="str">
        <f>IF(ISBLANK(INDEX('Policy Characteristics'!K:K,MATCH($C970,'Policy Characteristics'!$C:$C,0))),"",INDEX('Policy Characteristics'!K:K,MATCH($C970,'Policy Characteristics'!$C:$C,0)))</f>
        <v/>
      </c>
      <c r="R970" s="76" t="str">
        <f>IF(ISBLANK(INDEX('Policy Characteristics'!L:L,MATCH($C970,'Policy Characteristics'!$C:$C,0))),"",INDEX('Policy Characteristics'!L:L,MATCH($C970,'Policy Characteristics'!$C:$C,0)))</f>
        <v/>
      </c>
    </row>
    <row r="971" spans="1:18" s="143" customFormat="1" x14ac:dyDescent="0.25">
      <c r="A971" s="76" t="str">
        <f>IF(ISBLANK(INDEX('Policy Characteristics'!A:A,MATCH($C971,'Policy Characteristics'!$C:$C,0))),"",INDEX('Policy Characteristics'!A:A,MATCH($C971,'Policy Characteristics'!$C:$C,0)))</f>
        <v>Industry</v>
      </c>
      <c r="B971" s="200" t="str">
        <f>IF(ISBLANK(INDEX('Policy Characteristics'!B:B,MATCH($C971,'Policy Characteristics'!$C:$C,0))),"",INDEX('Policy Characteristics'!B:B,MATCH($C971,'Policy Characteristics'!$C:$C,0)))</f>
        <v>Feedstock Shifting</v>
      </c>
      <c r="C971" s="76" t="str">
        <f t="shared" si="32"/>
        <v>Fraction of Feedstock Shifted</v>
      </c>
      <c r="D971" s="78" t="s">
        <v>1310</v>
      </c>
      <c r="E971" s="88" t="s">
        <v>946</v>
      </c>
      <c r="F971" t="s">
        <v>1273</v>
      </c>
      <c r="G971" s="88" t="s">
        <v>949</v>
      </c>
      <c r="H971" s="80">
        <v>2566</v>
      </c>
      <c r="I971" s="213" t="s">
        <v>44</v>
      </c>
      <c r="J971" s="202" t="str">
        <f>IF(ISBLANK(INDEX('Policy Characteristics'!D:D,MATCH($C971,'Policy Characteristics'!$C:$C,0))),"",INDEX('Policy Characteristics'!D:D,MATCH($C971,'Policy Characteristics'!$C:$C,0)))</f>
        <v>Feedstock Shifting</v>
      </c>
      <c r="K971" s="76" t="str">
        <f>IF(ISBLANK(INDEX('Policy Characteristics'!E:E,MATCH($C971,'Policy Characteristics'!$C:$C,0))),"",INDEX('Policy Characteristics'!E:E,MATCH($C971,'Policy Characteristics'!$C:$C,0)))</f>
        <v>indst feedstock shifting</v>
      </c>
      <c r="L971" s="205">
        <f>IF(ISBLANK(INDEX('Policy Characteristics'!F:F,MATCH($C971,'Policy Characteristics'!$C:$C,0))),"",INDEX('Policy Characteristics'!F:F,MATCH($C971,'Policy Characteristics'!$C:$C,0)))</f>
        <v>0</v>
      </c>
      <c r="M971" s="205">
        <f>IF(ISBLANK(INDEX('Policy Characteristics'!G:G,MATCH($C971,'Policy Characteristics'!$C:$C,0))),"",INDEX('Policy Characteristics'!G:G,MATCH($C971,'Policy Characteristics'!$C:$C,0)))</f>
        <v>1</v>
      </c>
      <c r="N971" s="205">
        <f>IF(ISBLANK(INDEX('Policy Characteristics'!H:H,MATCH($C971,'Policy Characteristics'!$C:$C,0))),"",INDEX('Policy Characteristics'!H:H,MATCH($C971,'Policy Characteristics'!$C:$C,0)))</f>
        <v>0.01</v>
      </c>
      <c r="O971" s="76" t="str">
        <f>IF(ISBLANK(INDEX('Policy Characteristics'!I:I,MATCH($C971,'Policy Characteristics'!$C:$C,0))),"",INDEX('Policy Characteristics'!I:I,MATCH($C971,'Policy Characteristics'!$C:$C,0)))</f>
        <v>% of potential achieved</v>
      </c>
      <c r="P971" s="76" t="str">
        <f>IF(ISBLANK(INDEX('Policy Characteristics'!J:J,MATCH($C971,'Policy Characteristics'!$C:$C,0))),"",INDEX('Policy Characteristics'!J:J,MATCH($C971,'Policy Characteristics'!$C:$C,0)))</f>
        <v xml:space="preserve">**Description:** This policy shifts the use of fossil-fuel feedstocks to hydrogen. The production method for this new hydrogen demand can be shifted wiht the Fraction of Hydrogen Production Pathways Shifted lever.  // **Guidance for setting values (Chemicals):** Approximately 52 percent of natural gas consumed as a chemical feedstock globally goes to producing ammonia and methanol. These pathways can be replaced with green electrolytic hydrogen to eliminate process emissions associated with production. // **Guidance for setting values (Iron &amp; Steel):** Coal is the most significant feedstock used in the steel industry, largely for reducing iron ore in blast furnaces. A transition from the traditional steelmaking route (blast furnace-basic oxygen furnace) to alternatives (like hydrogen-based direct reduced iron with electric arc furnaces) can be represented by pairing this lever with electrification of industrial heat. </v>
      </c>
      <c r="Q971" s="76" t="str">
        <f>IF(ISBLANK(INDEX('Policy Characteristics'!K:K,MATCH($C971,'Policy Characteristics'!$C:$C,0))),"",INDEX('Policy Characteristics'!K:K,MATCH($C971,'Policy Characteristics'!$C:$C,0)))</f>
        <v/>
      </c>
      <c r="R971" s="76" t="str">
        <f>IF(ISBLANK(INDEX('Policy Characteristics'!L:L,MATCH($C971,'Policy Characteristics'!$C:$C,0))),"",INDEX('Policy Characteristics'!L:L,MATCH($C971,'Policy Characteristics'!$C:$C,0)))</f>
        <v/>
      </c>
    </row>
    <row r="972" spans="1:18" s="143" customFormat="1" x14ac:dyDescent="0.25">
      <c r="A972" s="76" t="str">
        <f>IF(ISBLANK(INDEX('Policy Characteristics'!A:A,MATCH($C972,'Policy Characteristics'!$C:$C,0))),"",INDEX('Policy Characteristics'!A:A,MATCH($C972,'Policy Characteristics'!$C:$C,0)))</f>
        <v>Industry</v>
      </c>
      <c r="B972" s="200" t="str">
        <f>IF(ISBLANK(INDEX('Policy Characteristics'!B:B,MATCH($C972,'Policy Characteristics'!$C:$C,0))),"",INDEX('Policy Characteristics'!B:B,MATCH($C972,'Policy Characteristics'!$C:$C,0)))</f>
        <v>Feedstock Shifting</v>
      </c>
      <c r="C972" s="76" t="str">
        <f t="shared" si="32"/>
        <v>Fraction of Feedstock Shifted</v>
      </c>
      <c r="D972" s="78" t="s">
        <v>1310</v>
      </c>
      <c r="E972" s="88" t="s">
        <v>947</v>
      </c>
      <c r="F972" t="s">
        <v>1273</v>
      </c>
      <c r="G972" s="88" t="s">
        <v>951</v>
      </c>
      <c r="H972" s="80">
        <v>2567</v>
      </c>
      <c r="I972" s="213" t="s">
        <v>44</v>
      </c>
      <c r="J972" s="202" t="str">
        <f>IF(ISBLANK(INDEX('Policy Characteristics'!D:D,MATCH($C972,'Policy Characteristics'!$C:$C,0))),"",INDEX('Policy Characteristics'!D:D,MATCH($C972,'Policy Characteristics'!$C:$C,0)))</f>
        <v>Feedstock Shifting</v>
      </c>
      <c r="K972" s="76" t="str">
        <f>IF(ISBLANK(INDEX('Policy Characteristics'!E:E,MATCH($C972,'Policy Characteristics'!$C:$C,0))),"",INDEX('Policy Characteristics'!E:E,MATCH($C972,'Policy Characteristics'!$C:$C,0)))</f>
        <v>indst feedstock shifting</v>
      </c>
      <c r="L972" s="205">
        <f>IF(ISBLANK(INDEX('Policy Characteristics'!F:F,MATCH($C972,'Policy Characteristics'!$C:$C,0))),"",INDEX('Policy Characteristics'!F:F,MATCH($C972,'Policy Characteristics'!$C:$C,0)))</f>
        <v>0</v>
      </c>
      <c r="M972" s="205">
        <f>IF(ISBLANK(INDEX('Policy Characteristics'!G:G,MATCH($C972,'Policy Characteristics'!$C:$C,0))),"",INDEX('Policy Characteristics'!G:G,MATCH($C972,'Policy Characteristics'!$C:$C,0)))</f>
        <v>1</v>
      </c>
      <c r="N972" s="205">
        <f>IF(ISBLANK(INDEX('Policy Characteristics'!H:H,MATCH($C972,'Policy Characteristics'!$C:$C,0))),"",INDEX('Policy Characteristics'!H:H,MATCH($C972,'Policy Characteristics'!$C:$C,0)))</f>
        <v>0.01</v>
      </c>
      <c r="O972" s="76" t="str">
        <f>IF(ISBLANK(INDEX('Policy Characteristics'!I:I,MATCH($C972,'Policy Characteristics'!$C:$C,0))),"",INDEX('Policy Characteristics'!I:I,MATCH($C972,'Policy Characteristics'!$C:$C,0)))</f>
        <v>% of potential achieved</v>
      </c>
      <c r="P972" s="76" t="str">
        <f>IF(ISBLANK(INDEX('Policy Characteristics'!J:J,MATCH($C972,'Policy Characteristics'!$C:$C,0))),"",INDEX('Policy Characteristics'!J:J,MATCH($C972,'Policy Characteristics'!$C:$C,0)))</f>
        <v xml:space="preserve">**Description:** This policy shifts the use of fossil-fuel feedstocks to hydrogen. The production method for this new hydrogen demand can be shifted wiht the Fraction of Hydrogen Production Pathways Shifted lever.  // **Guidance for setting values (Chemicals):** Approximately 52 percent of natural gas consumed as a chemical feedstock globally goes to producing ammonia and methanol. These pathways can be replaced with green electrolytic hydrogen to eliminate process emissions associated with production. // **Guidance for setting values (Iron &amp; Steel):** Coal is the most significant feedstock used in the steel industry, largely for reducing iron ore in blast furnaces. A transition from the traditional steelmaking route (blast furnace-basic oxygen furnace) to alternatives (like hydrogen-based direct reduced iron with electric arc furnaces) can be represented by pairing this lever with electrification of industrial heat. </v>
      </c>
      <c r="Q972" s="76" t="str">
        <f>IF(ISBLANK(INDEX('Policy Characteristics'!K:K,MATCH($C972,'Policy Characteristics'!$C:$C,0))),"",INDEX('Policy Characteristics'!K:K,MATCH($C972,'Policy Characteristics'!$C:$C,0)))</f>
        <v/>
      </c>
      <c r="R972" s="76" t="str">
        <f>IF(ISBLANK(INDEX('Policy Characteristics'!L:L,MATCH($C972,'Policy Characteristics'!$C:$C,0))),"",INDEX('Policy Characteristics'!L:L,MATCH($C972,'Policy Characteristics'!$C:$C,0)))</f>
        <v/>
      </c>
    </row>
    <row r="973" spans="1:18" s="143" customFormat="1" x14ac:dyDescent="0.25">
      <c r="A973" s="76" t="str">
        <f>IF(ISBLANK(INDEX('Policy Characteristics'!A:A,MATCH($C973,'Policy Characteristics'!$C:$C,0))),"",INDEX('Policy Characteristics'!A:A,MATCH($C973,'Policy Characteristics'!$C:$C,0)))</f>
        <v>Industry</v>
      </c>
      <c r="B973" s="200" t="str">
        <f>IF(ISBLANK(INDEX('Policy Characteristics'!B:B,MATCH($C973,'Policy Characteristics'!$C:$C,0))),"",INDEX('Policy Characteristics'!B:B,MATCH($C973,'Policy Characteristics'!$C:$C,0)))</f>
        <v>Feedstock Shifting</v>
      </c>
      <c r="C973" s="76" t="str">
        <f t="shared" si="32"/>
        <v>Fraction of Feedstock Shifted</v>
      </c>
      <c r="D973" s="78" t="s">
        <v>1310</v>
      </c>
      <c r="E973" s="88" t="s">
        <v>948</v>
      </c>
      <c r="F973" t="s">
        <v>1273</v>
      </c>
      <c r="G973" s="88" t="s">
        <v>952</v>
      </c>
      <c r="H973" s="80">
        <v>2568</v>
      </c>
      <c r="I973" s="213" t="s">
        <v>44</v>
      </c>
      <c r="J973" s="202" t="str">
        <f>IF(ISBLANK(INDEX('Policy Characteristics'!D:D,MATCH($C973,'Policy Characteristics'!$C:$C,0))),"",INDEX('Policy Characteristics'!D:D,MATCH($C973,'Policy Characteristics'!$C:$C,0)))</f>
        <v>Feedstock Shifting</v>
      </c>
      <c r="K973" s="76" t="str">
        <f>IF(ISBLANK(INDEX('Policy Characteristics'!E:E,MATCH($C973,'Policy Characteristics'!$C:$C,0))),"",INDEX('Policy Characteristics'!E:E,MATCH($C973,'Policy Characteristics'!$C:$C,0)))</f>
        <v>indst feedstock shifting</v>
      </c>
      <c r="L973" s="205">
        <f>IF(ISBLANK(INDEX('Policy Characteristics'!F:F,MATCH($C973,'Policy Characteristics'!$C:$C,0))),"",INDEX('Policy Characteristics'!F:F,MATCH($C973,'Policy Characteristics'!$C:$C,0)))</f>
        <v>0</v>
      </c>
      <c r="M973" s="205">
        <f>IF(ISBLANK(INDEX('Policy Characteristics'!G:G,MATCH($C973,'Policy Characteristics'!$C:$C,0))),"",INDEX('Policy Characteristics'!G:G,MATCH($C973,'Policy Characteristics'!$C:$C,0)))</f>
        <v>1</v>
      </c>
      <c r="N973" s="205">
        <f>IF(ISBLANK(INDEX('Policy Characteristics'!H:H,MATCH($C973,'Policy Characteristics'!$C:$C,0))),"",INDEX('Policy Characteristics'!H:H,MATCH($C973,'Policy Characteristics'!$C:$C,0)))</f>
        <v>0.01</v>
      </c>
      <c r="O973" s="76" t="str">
        <f>IF(ISBLANK(INDEX('Policy Characteristics'!I:I,MATCH($C973,'Policy Characteristics'!$C:$C,0))),"",INDEX('Policy Characteristics'!I:I,MATCH($C973,'Policy Characteristics'!$C:$C,0)))</f>
        <v>% of potential achieved</v>
      </c>
      <c r="P973" s="76" t="str">
        <f>IF(ISBLANK(INDEX('Policy Characteristics'!J:J,MATCH($C973,'Policy Characteristics'!$C:$C,0))),"",INDEX('Policy Characteristics'!J:J,MATCH($C973,'Policy Characteristics'!$C:$C,0)))</f>
        <v xml:space="preserve">**Description:** This policy shifts the use of fossil-fuel feedstocks to hydrogen. The production method for this new hydrogen demand can be shifted wiht the Fraction of Hydrogen Production Pathways Shifted lever.  // **Guidance for setting values (Chemicals):** Approximately 52 percent of natural gas consumed as a chemical feedstock globally goes to producing ammonia and methanol. These pathways can be replaced with green electrolytic hydrogen to eliminate process emissions associated with production. // **Guidance for setting values (Iron &amp; Steel):** Coal is the most significant feedstock used in the steel industry, largely for reducing iron ore in blast furnaces. A transition from the traditional steelmaking route (blast furnace-basic oxygen furnace) to alternatives (like hydrogen-based direct reduced iron with electric arc furnaces) can be represented by pairing this lever with electrification of industrial heat. </v>
      </c>
      <c r="Q973" s="76" t="str">
        <f>IF(ISBLANK(INDEX('Policy Characteristics'!K:K,MATCH($C973,'Policy Characteristics'!$C:$C,0))),"",INDEX('Policy Characteristics'!K:K,MATCH($C973,'Policy Characteristics'!$C:$C,0)))</f>
        <v/>
      </c>
      <c r="R973" s="76" t="str">
        <f>IF(ISBLANK(INDEX('Policy Characteristics'!L:L,MATCH($C973,'Policy Characteristics'!$C:$C,0))),"",INDEX('Policy Characteristics'!L:L,MATCH($C973,'Policy Characteristics'!$C:$C,0)))</f>
        <v/>
      </c>
    </row>
    <row r="974" spans="1:18" s="143" customFormat="1" x14ac:dyDescent="0.25">
      <c r="A974" s="76" t="str">
        <f>IF(ISBLANK(INDEX('Policy Characteristics'!A:A,MATCH($C974,'Policy Characteristics'!$C:$C,0))),"",INDEX('Policy Characteristics'!A:A,MATCH($C974,'Policy Characteristics'!$C:$C,0)))</f>
        <v>Industry</v>
      </c>
      <c r="B974" s="200" t="str">
        <f>IF(ISBLANK(INDEX('Policy Characteristics'!B:B,MATCH($C974,'Policy Characteristics'!$C:$C,0))),"",INDEX('Policy Characteristics'!B:B,MATCH($C974,'Policy Characteristics'!$C:$C,0)))</f>
        <v>Feedstock Shifting</v>
      </c>
      <c r="C974" s="76" t="str">
        <f t="shared" si="32"/>
        <v>Fraction of Feedstock Shifted</v>
      </c>
      <c r="D974" s="78" t="s">
        <v>1310</v>
      </c>
      <c r="E974" s="88" t="s">
        <v>945</v>
      </c>
      <c r="F974" t="s">
        <v>1273</v>
      </c>
      <c r="G974" s="88" t="s">
        <v>950</v>
      </c>
      <c r="H974" s="80">
        <v>2569</v>
      </c>
      <c r="I974" s="213" t="s">
        <v>44</v>
      </c>
      <c r="J974" s="202" t="str">
        <f>IF(ISBLANK(INDEX('Policy Characteristics'!D:D,MATCH($C974,'Policy Characteristics'!$C:$C,0))),"",INDEX('Policy Characteristics'!D:D,MATCH($C974,'Policy Characteristics'!$C:$C,0)))</f>
        <v>Feedstock Shifting</v>
      </c>
      <c r="K974" s="76" t="str">
        <f>IF(ISBLANK(INDEX('Policy Characteristics'!E:E,MATCH($C974,'Policy Characteristics'!$C:$C,0))),"",INDEX('Policy Characteristics'!E:E,MATCH($C974,'Policy Characteristics'!$C:$C,0)))</f>
        <v>indst feedstock shifting</v>
      </c>
      <c r="L974" s="205">
        <f>IF(ISBLANK(INDEX('Policy Characteristics'!F:F,MATCH($C974,'Policy Characteristics'!$C:$C,0))),"",INDEX('Policy Characteristics'!F:F,MATCH($C974,'Policy Characteristics'!$C:$C,0)))</f>
        <v>0</v>
      </c>
      <c r="M974" s="205">
        <f>IF(ISBLANK(INDEX('Policy Characteristics'!G:G,MATCH($C974,'Policy Characteristics'!$C:$C,0))),"",INDEX('Policy Characteristics'!G:G,MATCH($C974,'Policy Characteristics'!$C:$C,0)))</f>
        <v>1</v>
      </c>
      <c r="N974" s="205">
        <f>IF(ISBLANK(INDEX('Policy Characteristics'!H:H,MATCH($C974,'Policy Characteristics'!$C:$C,0))),"",INDEX('Policy Characteristics'!H:H,MATCH($C974,'Policy Characteristics'!$C:$C,0)))</f>
        <v>0.01</v>
      </c>
      <c r="O974" s="76" t="str">
        <f>IF(ISBLANK(INDEX('Policy Characteristics'!I:I,MATCH($C974,'Policy Characteristics'!$C:$C,0))),"",INDEX('Policy Characteristics'!I:I,MATCH($C974,'Policy Characteristics'!$C:$C,0)))</f>
        <v>% of potential achieved</v>
      </c>
      <c r="P974" s="76" t="str">
        <f>IF(ISBLANK(INDEX('Policy Characteristics'!J:J,MATCH($C974,'Policy Characteristics'!$C:$C,0))),"",INDEX('Policy Characteristics'!J:J,MATCH($C974,'Policy Characteristics'!$C:$C,0)))</f>
        <v xml:space="preserve">**Description:** This policy shifts the use of fossil-fuel feedstocks to hydrogen. The production method for this new hydrogen demand can be shifted wiht the Fraction of Hydrogen Production Pathways Shifted lever.  // **Guidance for setting values (Chemicals):** Approximately 52 percent of natural gas consumed as a chemical feedstock globally goes to producing ammonia and methanol. These pathways can be replaced with green electrolytic hydrogen to eliminate process emissions associated with production. // **Guidance for setting values (Iron &amp; Steel):** Coal is the most significant feedstock used in the steel industry, largely for reducing iron ore in blast furnaces. A transition from the traditional steelmaking route (blast furnace-basic oxygen furnace) to alternatives (like hydrogen-based direct reduced iron with electric arc furnaces) can be represented by pairing this lever with electrification of industrial heat. </v>
      </c>
      <c r="Q974" s="76" t="str">
        <f>IF(ISBLANK(INDEX('Policy Characteristics'!K:K,MATCH($C974,'Policy Characteristics'!$C:$C,0))),"",INDEX('Policy Characteristics'!K:K,MATCH($C974,'Policy Characteristics'!$C:$C,0)))</f>
        <v/>
      </c>
      <c r="R974" s="76" t="str">
        <f>IF(ISBLANK(INDEX('Policy Characteristics'!L:L,MATCH($C974,'Policy Characteristics'!$C:$C,0))),"",INDEX('Policy Characteristics'!L:L,MATCH($C974,'Policy Characteristics'!$C:$C,0)))</f>
        <v/>
      </c>
    </row>
    <row r="975" spans="1:18" s="143" customFormat="1" x14ac:dyDescent="0.25">
      <c r="A975" s="76" t="str">
        <f>IF(ISBLANK(INDEX('Policy Characteristics'!A:A,MATCH($C975,'Policy Characteristics'!$C:$C,0))),"",INDEX('Policy Characteristics'!A:A,MATCH($C975,'Policy Characteristics'!$C:$C,0)))</f>
        <v>Industry</v>
      </c>
      <c r="B975" s="200" t="str">
        <f>IF(ISBLANK(INDEX('Policy Characteristics'!B:B,MATCH($C975,'Policy Characteristics'!$C:$C,0))),"",INDEX('Policy Characteristics'!B:B,MATCH($C975,'Policy Characteristics'!$C:$C,0)))</f>
        <v>Feedstock Shifting</v>
      </c>
      <c r="C975" s="76" t="str">
        <f t="shared" si="32"/>
        <v>Fraction of Feedstock Shifted</v>
      </c>
      <c r="D975" s="78" t="s">
        <v>1311</v>
      </c>
      <c r="E975" s="88" t="s">
        <v>642</v>
      </c>
      <c r="F975" t="s">
        <v>1274</v>
      </c>
      <c r="G975" s="88" t="s">
        <v>648</v>
      </c>
      <c r="H975" s="80">
        <v>2570</v>
      </c>
      <c r="I975" s="213" t="s">
        <v>44</v>
      </c>
      <c r="J975" s="202" t="str">
        <f>IF(ISBLANK(INDEX('Policy Characteristics'!D:D,MATCH($C975,'Policy Characteristics'!$C:$C,0))),"",INDEX('Policy Characteristics'!D:D,MATCH($C975,'Policy Characteristics'!$C:$C,0)))</f>
        <v>Feedstock Shifting</v>
      </c>
      <c r="K975" s="76" t="str">
        <f>IF(ISBLANK(INDEX('Policy Characteristics'!E:E,MATCH($C975,'Policy Characteristics'!$C:$C,0))),"",INDEX('Policy Characteristics'!E:E,MATCH($C975,'Policy Characteristics'!$C:$C,0)))</f>
        <v>indst feedstock shifting</v>
      </c>
      <c r="L975" s="205">
        <f>IF(ISBLANK(INDEX('Policy Characteristics'!F:F,MATCH($C975,'Policy Characteristics'!$C:$C,0))),"",INDEX('Policy Characteristics'!F:F,MATCH($C975,'Policy Characteristics'!$C:$C,0)))</f>
        <v>0</v>
      </c>
      <c r="M975" s="205">
        <f>IF(ISBLANK(INDEX('Policy Characteristics'!G:G,MATCH($C975,'Policy Characteristics'!$C:$C,0))),"",INDEX('Policy Characteristics'!G:G,MATCH($C975,'Policy Characteristics'!$C:$C,0)))</f>
        <v>1</v>
      </c>
      <c r="N975" s="205">
        <f>IF(ISBLANK(INDEX('Policy Characteristics'!H:H,MATCH($C975,'Policy Characteristics'!$C:$C,0))),"",INDEX('Policy Characteristics'!H:H,MATCH($C975,'Policy Characteristics'!$C:$C,0)))</f>
        <v>0.01</v>
      </c>
      <c r="O975" s="76" t="str">
        <f>IF(ISBLANK(INDEX('Policy Characteristics'!I:I,MATCH($C975,'Policy Characteristics'!$C:$C,0))),"",INDEX('Policy Characteristics'!I:I,MATCH($C975,'Policy Characteristics'!$C:$C,0)))</f>
        <v>% of potential achieved</v>
      </c>
      <c r="P975" s="76" t="str">
        <f>IF(ISBLANK(INDEX('Policy Characteristics'!J:J,MATCH($C975,'Policy Characteristics'!$C:$C,0))),"",INDEX('Policy Characteristics'!J:J,MATCH($C975,'Policy Characteristics'!$C:$C,0)))</f>
        <v xml:space="preserve">**Description:** This policy shifts the use of fossil-fuel feedstocks to hydrogen. The production method for this new hydrogen demand can be shifted wiht the Fraction of Hydrogen Production Pathways Shifted lever.  // **Guidance for setting values (Chemicals):** Approximately 52 percent of natural gas consumed as a chemical feedstock globally goes to producing ammonia and methanol. These pathways can be replaced with green electrolytic hydrogen to eliminate process emissions associated with production. // **Guidance for setting values (Iron &amp; Steel):** Coal is the most significant feedstock used in the steel industry, largely for reducing iron ore in blast furnaces. A transition from the traditional steelmaking route (blast furnace-basic oxygen furnace) to alternatives (like hydrogen-based direct reduced iron with electric arc furnaces) can be represented by pairing this lever with electrification of industrial heat. </v>
      </c>
      <c r="Q975" s="76" t="str">
        <f>IF(ISBLANK(INDEX('Policy Characteristics'!K:K,MATCH($C975,'Policy Characteristics'!$C:$C,0))),"",INDEX('Policy Characteristics'!K:K,MATCH($C975,'Policy Characteristics'!$C:$C,0)))</f>
        <v/>
      </c>
      <c r="R975" s="76" t="str">
        <f>IF(ISBLANK(INDEX('Policy Characteristics'!L:L,MATCH($C975,'Policy Characteristics'!$C:$C,0))),"",INDEX('Policy Characteristics'!L:L,MATCH($C975,'Policy Characteristics'!$C:$C,0)))</f>
        <v/>
      </c>
    </row>
    <row r="976" spans="1:18" s="143" customFormat="1" x14ac:dyDescent="0.25">
      <c r="A976" s="76" t="str">
        <f>IF(ISBLANK(INDEX('Policy Characteristics'!A:A,MATCH($C976,'Policy Characteristics'!$C:$C,0))),"",INDEX('Policy Characteristics'!A:A,MATCH($C976,'Policy Characteristics'!$C:$C,0)))</f>
        <v>Industry</v>
      </c>
      <c r="B976" s="200" t="str">
        <f>IF(ISBLANK(INDEX('Policy Characteristics'!B:B,MATCH($C976,'Policy Characteristics'!$C:$C,0))),"",INDEX('Policy Characteristics'!B:B,MATCH($C976,'Policy Characteristics'!$C:$C,0)))</f>
        <v>Feedstock Shifting</v>
      </c>
      <c r="C976" s="76" t="str">
        <f t="shared" si="32"/>
        <v>Fraction of Feedstock Shifted</v>
      </c>
      <c r="D976" s="78" t="s">
        <v>1311</v>
      </c>
      <c r="E976" s="88" t="s">
        <v>643</v>
      </c>
      <c r="F976" t="s">
        <v>1274</v>
      </c>
      <c r="G976" s="88" t="s">
        <v>651</v>
      </c>
      <c r="H976" s="80">
        <v>2571</v>
      </c>
      <c r="I976" s="213" t="s">
        <v>44</v>
      </c>
      <c r="J976" s="202" t="str">
        <f>IF(ISBLANK(INDEX('Policy Characteristics'!D:D,MATCH($C976,'Policy Characteristics'!$C:$C,0))),"",INDEX('Policy Characteristics'!D:D,MATCH($C976,'Policy Characteristics'!$C:$C,0)))</f>
        <v>Feedstock Shifting</v>
      </c>
      <c r="K976" s="76" t="str">
        <f>IF(ISBLANK(INDEX('Policy Characteristics'!E:E,MATCH($C976,'Policy Characteristics'!$C:$C,0))),"",INDEX('Policy Characteristics'!E:E,MATCH($C976,'Policy Characteristics'!$C:$C,0)))</f>
        <v>indst feedstock shifting</v>
      </c>
      <c r="L976" s="205">
        <f>IF(ISBLANK(INDEX('Policy Characteristics'!F:F,MATCH($C976,'Policy Characteristics'!$C:$C,0))),"",INDEX('Policy Characteristics'!F:F,MATCH($C976,'Policy Characteristics'!$C:$C,0)))</f>
        <v>0</v>
      </c>
      <c r="M976" s="205">
        <f>IF(ISBLANK(INDEX('Policy Characteristics'!G:G,MATCH($C976,'Policy Characteristics'!$C:$C,0))),"",INDEX('Policy Characteristics'!G:G,MATCH($C976,'Policy Characteristics'!$C:$C,0)))</f>
        <v>1</v>
      </c>
      <c r="N976" s="205">
        <f>IF(ISBLANK(INDEX('Policy Characteristics'!H:H,MATCH($C976,'Policy Characteristics'!$C:$C,0))),"",INDEX('Policy Characteristics'!H:H,MATCH($C976,'Policy Characteristics'!$C:$C,0)))</f>
        <v>0.01</v>
      </c>
      <c r="O976" s="76" t="str">
        <f>IF(ISBLANK(INDEX('Policy Characteristics'!I:I,MATCH($C976,'Policy Characteristics'!$C:$C,0))),"",INDEX('Policy Characteristics'!I:I,MATCH($C976,'Policy Characteristics'!$C:$C,0)))</f>
        <v>% of potential achieved</v>
      </c>
      <c r="P976" s="76" t="str">
        <f>IF(ISBLANK(INDEX('Policy Characteristics'!J:J,MATCH($C976,'Policy Characteristics'!$C:$C,0))),"",INDEX('Policy Characteristics'!J:J,MATCH($C976,'Policy Characteristics'!$C:$C,0)))</f>
        <v xml:space="preserve">**Description:** This policy shifts the use of fossil-fuel feedstocks to hydrogen. The production method for this new hydrogen demand can be shifted wiht the Fraction of Hydrogen Production Pathways Shifted lever.  // **Guidance for setting values (Chemicals):** Approximately 52 percent of natural gas consumed as a chemical feedstock globally goes to producing ammonia and methanol. These pathways can be replaced with green electrolytic hydrogen to eliminate process emissions associated with production. // **Guidance for setting values (Iron &amp; Steel):** Coal is the most significant feedstock used in the steel industry, largely for reducing iron ore in blast furnaces. A transition from the traditional steelmaking route (blast furnace-basic oxygen furnace) to alternatives (like hydrogen-based direct reduced iron with electric arc furnaces) can be represented by pairing this lever with electrification of industrial heat. </v>
      </c>
      <c r="Q976" s="76" t="str">
        <f>IF(ISBLANK(INDEX('Policy Characteristics'!K:K,MATCH($C976,'Policy Characteristics'!$C:$C,0))),"",INDEX('Policy Characteristics'!K:K,MATCH($C976,'Policy Characteristics'!$C:$C,0)))</f>
        <v/>
      </c>
      <c r="R976" s="76" t="str">
        <f>IF(ISBLANK(INDEX('Policy Characteristics'!L:L,MATCH($C976,'Policy Characteristics'!$C:$C,0))),"",INDEX('Policy Characteristics'!L:L,MATCH($C976,'Policy Characteristics'!$C:$C,0)))</f>
        <v/>
      </c>
    </row>
    <row r="977" spans="1:18" s="143" customFormat="1" x14ac:dyDescent="0.25">
      <c r="A977" s="76" t="str">
        <f>IF(ISBLANK(INDEX('Policy Characteristics'!A:A,MATCH($C977,'Policy Characteristics'!$C:$C,0))),"",INDEX('Policy Characteristics'!A:A,MATCH($C977,'Policy Characteristics'!$C:$C,0)))</f>
        <v>Industry</v>
      </c>
      <c r="B977" s="200" t="str">
        <f>IF(ISBLANK(INDEX('Policy Characteristics'!B:B,MATCH($C977,'Policy Characteristics'!$C:$C,0))),"",INDEX('Policy Characteristics'!B:B,MATCH($C977,'Policy Characteristics'!$C:$C,0)))</f>
        <v>Feedstock Shifting</v>
      </c>
      <c r="C977" s="76" t="str">
        <f t="shared" si="32"/>
        <v>Fraction of Feedstock Shifted</v>
      </c>
      <c r="D977" s="78" t="s">
        <v>1311</v>
      </c>
      <c r="E977" s="88" t="s">
        <v>644</v>
      </c>
      <c r="F977" t="s">
        <v>1274</v>
      </c>
      <c r="G977" s="88" t="s">
        <v>652</v>
      </c>
      <c r="H977" s="80">
        <v>2572</v>
      </c>
      <c r="I977" s="213" t="s">
        <v>44</v>
      </c>
      <c r="J977" s="202" t="str">
        <f>IF(ISBLANK(INDEX('Policy Characteristics'!D:D,MATCH($C977,'Policy Characteristics'!$C:$C,0))),"",INDEX('Policy Characteristics'!D:D,MATCH($C977,'Policy Characteristics'!$C:$C,0)))</f>
        <v>Feedstock Shifting</v>
      </c>
      <c r="K977" s="76" t="str">
        <f>IF(ISBLANK(INDEX('Policy Characteristics'!E:E,MATCH($C977,'Policy Characteristics'!$C:$C,0))),"",INDEX('Policy Characteristics'!E:E,MATCH($C977,'Policy Characteristics'!$C:$C,0)))</f>
        <v>indst feedstock shifting</v>
      </c>
      <c r="L977" s="205">
        <f>IF(ISBLANK(INDEX('Policy Characteristics'!F:F,MATCH($C977,'Policy Characteristics'!$C:$C,0))),"",INDEX('Policy Characteristics'!F:F,MATCH($C977,'Policy Characteristics'!$C:$C,0)))</f>
        <v>0</v>
      </c>
      <c r="M977" s="205">
        <f>IF(ISBLANK(INDEX('Policy Characteristics'!G:G,MATCH($C977,'Policy Characteristics'!$C:$C,0))),"",INDEX('Policy Characteristics'!G:G,MATCH($C977,'Policy Characteristics'!$C:$C,0)))</f>
        <v>1</v>
      </c>
      <c r="N977" s="205">
        <f>IF(ISBLANK(INDEX('Policy Characteristics'!H:H,MATCH($C977,'Policy Characteristics'!$C:$C,0))),"",INDEX('Policy Characteristics'!H:H,MATCH($C977,'Policy Characteristics'!$C:$C,0)))</f>
        <v>0.01</v>
      </c>
      <c r="O977" s="76" t="str">
        <f>IF(ISBLANK(INDEX('Policy Characteristics'!I:I,MATCH($C977,'Policy Characteristics'!$C:$C,0))),"",INDEX('Policy Characteristics'!I:I,MATCH($C977,'Policy Characteristics'!$C:$C,0)))</f>
        <v>% of potential achieved</v>
      </c>
      <c r="P977" s="76" t="str">
        <f>IF(ISBLANK(INDEX('Policy Characteristics'!J:J,MATCH($C977,'Policy Characteristics'!$C:$C,0))),"",INDEX('Policy Characteristics'!J:J,MATCH($C977,'Policy Characteristics'!$C:$C,0)))</f>
        <v xml:space="preserve">**Description:** This policy shifts the use of fossil-fuel feedstocks to hydrogen. The production method for this new hydrogen demand can be shifted wiht the Fraction of Hydrogen Production Pathways Shifted lever.  // **Guidance for setting values (Chemicals):** Approximately 52 percent of natural gas consumed as a chemical feedstock globally goes to producing ammonia and methanol. These pathways can be replaced with green electrolytic hydrogen to eliminate process emissions associated with production. // **Guidance for setting values (Iron &amp; Steel):** Coal is the most significant feedstock used in the steel industry, largely for reducing iron ore in blast furnaces. A transition from the traditional steelmaking route (blast furnace-basic oxygen furnace) to alternatives (like hydrogen-based direct reduced iron with electric arc furnaces) can be represented by pairing this lever with electrification of industrial heat. </v>
      </c>
      <c r="Q977" s="76" t="str">
        <f>IF(ISBLANK(INDEX('Policy Characteristics'!K:K,MATCH($C977,'Policy Characteristics'!$C:$C,0))),"",INDEX('Policy Characteristics'!K:K,MATCH($C977,'Policy Characteristics'!$C:$C,0)))</f>
        <v/>
      </c>
      <c r="R977" s="76" t="str">
        <f>IF(ISBLANK(INDEX('Policy Characteristics'!L:L,MATCH($C977,'Policy Characteristics'!$C:$C,0))),"",INDEX('Policy Characteristics'!L:L,MATCH($C977,'Policy Characteristics'!$C:$C,0)))</f>
        <v/>
      </c>
    </row>
    <row r="978" spans="1:18" s="143" customFormat="1" x14ac:dyDescent="0.25">
      <c r="A978" s="76" t="str">
        <f>IF(ISBLANK(INDEX('Policy Characteristics'!A:A,MATCH($C978,'Policy Characteristics'!$C:$C,0))),"",INDEX('Policy Characteristics'!A:A,MATCH($C978,'Policy Characteristics'!$C:$C,0)))</f>
        <v>Industry</v>
      </c>
      <c r="B978" s="200" t="str">
        <f>IF(ISBLANK(INDEX('Policy Characteristics'!B:B,MATCH($C978,'Policy Characteristics'!$C:$C,0))),"",INDEX('Policy Characteristics'!B:B,MATCH($C978,'Policy Characteristics'!$C:$C,0)))</f>
        <v>Feedstock Shifting</v>
      </c>
      <c r="C978" s="76" t="str">
        <f t="shared" si="32"/>
        <v>Fraction of Feedstock Shifted</v>
      </c>
      <c r="D978" s="78" t="s">
        <v>1311</v>
      </c>
      <c r="E978" s="88" t="s">
        <v>645</v>
      </c>
      <c r="F978" t="s">
        <v>1274</v>
      </c>
      <c r="G978" s="88" t="s">
        <v>649</v>
      </c>
      <c r="H978" s="80">
        <v>2573</v>
      </c>
      <c r="I978" s="213" t="s">
        <v>44</v>
      </c>
      <c r="J978" s="202" t="str">
        <f>IF(ISBLANK(INDEX('Policy Characteristics'!D:D,MATCH($C978,'Policy Characteristics'!$C:$C,0))),"",INDEX('Policy Characteristics'!D:D,MATCH($C978,'Policy Characteristics'!$C:$C,0)))</f>
        <v>Feedstock Shifting</v>
      </c>
      <c r="K978" s="76" t="str">
        <f>IF(ISBLANK(INDEX('Policy Characteristics'!E:E,MATCH($C978,'Policy Characteristics'!$C:$C,0))),"",INDEX('Policy Characteristics'!E:E,MATCH($C978,'Policy Characteristics'!$C:$C,0)))</f>
        <v>indst feedstock shifting</v>
      </c>
      <c r="L978" s="205">
        <f>IF(ISBLANK(INDEX('Policy Characteristics'!F:F,MATCH($C978,'Policy Characteristics'!$C:$C,0))),"",INDEX('Policy Characteristics'!F:F,MATCH($C978,'Policy Characteristics'!$C:$C,0)))</f>
        <v>0</v>
      </c>
      <c r="M978" s="205">
        <f>IF(ISBLANK(INDEX('Policy Characteristics'!G:G,MATCH($C978,'Policy Characteristics'!$C:$C,0))),"",INDEX('Policy Characteristics'!G:G,MATCH($C978,'Policy Characteristics'!$C:$C,0)))</f>
        <v>1</v>
      </c>
      <c r="N978" s="205">
        <f>IF(ISBLANK(INDEX('Policy Characteristics'!H:H,MATCH($C978,'Policy Characteristics'!$C:$C,0))),"",INDEX('Policy Characteristics'!H:H,MATCH($C978,'Policy Characteristics'!$C:$C,0)))</f>
        <v>0.01</v>
      </c>
      <c r="O978" s="76" t="str">
        <f>IF(ISBLANK(INDEX('Policy Characteristics'!I:I,MATCH($C978,'Policy Characteristics'!$C:$C,0))),"",INDEX('Policy Characteristics'!I:I,MATCH($C978,'Policy Characteristics'!$C:$C,0)))</f>
        <v>% of potential achieved</v>
      </c>
      <c r="P978" s="76" t="str">
        <f>IF(ISBLANK(INDEX('Policy Characteristics'!J:J,MATCH($C978,'Policy Characteristics'!$C:$C,0))),"",INDEX('Policy Characteristics'!J:J,MATCH($C978,'Policy Characteristics'!$C:$C,0)))</f>
        <v xml:space="preserve">**Description:** This policy shifts the use of fossil-fuel feedstocks to hydrogen. The production method for this new hydrogen demand can be shifted wiht the Fraction of Hydrogen Production Pathways Shifted lever.  // **Guidance for setting values (Chemicals):** Approximately 52 percent of natural gas consumed as a chemical feedstock globally goes to producing ammonia and methanol. These pathways can be replaced with green electrolytic hydrogen to eliminate process emissions associated with production. // **Guidance for setting values (Iron &amp; Steel):** Coal is the most significant feedstock used in the steel industry, largely for reducing iron ore in blast furnaces. A transition from the traditional steelmaking route (blast furnace-basic oxygen furnace) to alternatives (like hydrogen-based direct reduced iron with electric arc furnaces) can be represented by pairing this lever with electrification of industrial heat. </v>
      </c>
      <c r="Q978" s="76" t="str">
        <f>IF(ISBLANK(INDEX('Policy Characteristics'!K:K,MATCH($C978,'Policy Characteristics'!$C:$C,0))),"",INDEX('Policy Characteristics'!K:K,MATCH($C978,'Policy Characteristics'!$C:$C,0)))</f>
        <v/>
      </c>
      <c r="R978" s="76" t="str">
        <f>IF(ISBLANK(INDEX('Policy Characteristics'!L:L,MATCH($C978,'Policy Characteristics'!$C:$C,0))),"",INDEX('Policy Characteristics'!L:L,MATCH($C978,'Policy Characteristics'!$C:$C,0)))</f>
        <v/>
      </c>
    </row>
    <row r="979" spans="1:18" s="143" customFormat="1" x14ac:dyDescent="0.25">
      <c r="A979" s="76" t="str">
        <f>IF(ISBLANK(INDEX('Policy Characteristics'!A:A,MATCH($C979,'Policy Characteristics'!$C:$C,0))),"",INDEX('Policy Characteristics'!A:A,MATCH($C979,'Policy Characteristics'!$C:$C,0)))</f>
        <v>Industry</v>
      </c>
      <c r="B979" s="200" t="str">
        <f>IF(ISBLANK(INDEX('Policy Characteristics'!B:B,MATCH($C979,'Policy Characteristics'!$C:$C,0))),"",INDEX('Policy Characteristics'!B:B,MATCH($C979,'Policy Characteristics'!$C:$C,0)))</f>
        <v>Feedstock Shifting</v>
      </c>
      <c r="C979" s="76" t="str">
        <f t="shared" si="32"/>
        <v>Fraction of Feedstock Shifted</v>
      </c>
      <c r="D979" s="78" t="s">
        <v>1311</v>
      </c>
      <c r="E979" s="88" t="s">
        <v>646</v>
      </c>
      <c r="F979" t="s">
        <v>1274</v>
      </c>
      <c r="G979" s="88" t="s">
        <v>650</v>
      </c>
      <c r="H979" s="80">
        <v>2574</v>
      </c>
      <c r="I979" s="213" t="s">
        <v>44</v>
      </c>
      <c r="J979" s="202" t="str">
        <f>IF(ISBLANK(INDEX('Policy Characteristics'!D:D,MATCH($C979,'Policy Characteristics'!$C:$C,0))),"",INDEX('Policy Characteristics'!D:D,MATCH($C979,'Policy Characteristics'!$C:$C,0)))</f>
        <v>Feedstock Shifting</v>
      </c>
      <c r="K979" s="76" t="str">
        <f>IF(ISBLANK(INDEX('Policy Characteristics'!E:E,MATCH($C979,'Policy Characteristics'!$C:$C,0))),"",INDEX('Policy Characteristics'!E:E,MATCH($C979,'Policy Characteristics'!$C:$C,0)))</f>
        <v>indst feedstock shifting</v>
      </c>
      <c r="L979" s="205">
        <f>IF(ISBLANK(INDEX('Policy Characteristics'!F:F,MATCH($C979,'Policy Characteristics'!$C:$C,0))),"",INDEX('Policy Characteristics'!F:F,MATCH($C979,'Policy Characteristics'!$C:$C,0)))</f>
        <v>0</v>
      </c>
      <c r="M979" s="205">
        <f>IF(ISBLANK(INDEX('Policy Characteristics'!G:G,MATCH($C979,'Policy Characteristics'!$C:$C,0))),"",INDEX('Policy Characteristics'!G:G,MATCH($C979,'Policy Characteristics'!$C:$C,0)))</f>
        <v>1</v>
      </c>
      <c r="N979" s="205">
        <f>IF(ISBLANK(INDEX('Policy Characteristics'!H:H,MATCH($C979,'Policy Characteristics'!$C:$C,0))),"",INDEX('Policy Characteristics'!H:H,MATCH($C979,'Policy Characteristics'!$C:$C,0)))</f>
        <v>0.01</v>
      </c>
      <c r="O979" s="76" t="str">
        <f>IF(ISBLANK(INDEX('Policy Characteristics'!I:I,MATCH($C979,'Policy Characteristics'!$C:$C,0))),"",INDEX('Policy Characteristics'!I:I,MATCH($C979,'Policy Characteristics'!$C:$C,0)))</f>
        <v>% of potential achieved</v>
      </c>
      <c r="P979" s="76" t="str">
        <f>IF(ISBLANK(INDEX('Policy Characteristics'!J:J,MATCH($C979,'Policy Characteristics'!$C:$C,0))),"",INDEX('Policy Characteristics'!J:J,MATCH($C979,'Policy Characteristics'!$C:$C,0)))</f>
        <v xml:space="preserve">**Description:** This policy shifts the use of fossil-fuel feedstocks to hydrogen. The production method for this new hydrogen demand can be shifted wiht the Fraction of Hydrogen Production Pathways Shifted lever.  // **Guidance for setting values (Chemicals):** Approximately 52 percent of natural gas consumed as a chemical feedstock globally goes to producing ammonia and methanol. These pathways can be replaced with green electrolytic hydrogen to eliminate process emissions associated with production. // **Guidance for setting values (Iron &amp; Steel):** Coal is the most significant feedstock used in the steel industry, largely for reducing iron ore in blast furnaces. A transition from the traditional steelmaking route (blast furnace-basic oxygen furnace) to alternatives (like hydrogen-based direct reduced iron with electric arc furnaces) can be represented by pairing this lever with electrification of industrial heat. </v>
      </c>
      <c r="Q979" s="76" t="str">
        <f>IF(ISBLANK(INDEX('Policy Characteristics'!K:K,MATCH($C979,'Policy Characteristics'!$C:$C,0))),"",INDEX('Policy Characteristics'!K:K,MATCH($C979,'Policy Characteristics'!$C:$C,0)))</f>
        <v/>
      </c>
      <c r="R979" s="76" t="str">
        <f>IF(ISBLANK(INDEX('Policy Characteristics'!L:L,MATCH($C979,'Policy Characteristics'!$C:$C,0))),"",INDEX('Policy Characteristics'!L:L,MATCH($C979,'Policy Characteristics'!$C:$C,0)))</f>
        <v/>
      </c>
    </row>
    <row r="980" spans="1:18" s="143" customFormat="1" x14ac:dyDescent="0.25">
      <c r="A980" s="76" t="str">
        <f>IF(ISBLANK(INDEX('Policy Characteristics'!A:A,MATCH($C980,'Policy Characteristics'!$C:$C,0))),"",INDEX('Policy Characteristics'!A:A,MATCH($C980,'Policy Characteristics'!$C:$C,0)))</f>
        <v>Industry</v>
      </c>
      <c r="B980" s="200" t="str">
        <f>IF(ISBLANK(INDEX('Policy Characteristics'!B:B,MATCH($C980,'Policy Characteristics'!$C:$C,0))),"",INDEX('Policy Characteristics'!B:B,MATCH($C980,'Policy Characteristics'!$C:$C,0)))</f>
        <v>Feedstock Shifting</v>
      </c>
      <c r="C980" s="76" t="str">
        <f t="shared" si="32"/>
        <v>Fraction of Feedstock Shifted</v>
      </c>
      <c r="D980" s="78" t="s">
        <v>1311</v>
      </c>
      <c r="E980" s="88" t="s">
        <v>647</v>
      </c>
      <c r="F980" t="s">
        <v>1274</v>
      </c>
      <c r="G980" s="88" t="s">
        <v>653</v>
      </c>
      <c r="H980" s="80">
        <v>2575</v>
      </c>
      <c r="I980" s="213" t="s">
        <v>44</v>
      </c>
      <c r="J980" s="202" t="str">
        <f>IF(ISBLANK(INDEX('Policy Characteristics'!D:D,MATCH($C980,'Policy Characteristics'!$C:$C,0))),"",INDEX('Policy Characteristics'!D:D,MATCH($C980,'Policy Characteristics'!$C:$C,0)))</f>
        <v>Feedstock Shifting</v>
      </c>
      <c r="K980" s="76" t="str">
        <f>IF(ISBLANK(INDEX('Policy Characteristics'!E:E,MATCH($C980,'Policy Characteristics'!$C:$C,0))),"",INDEX('Policy Characteristics'!E:E,MATCH($C980,'Policy Characteristics'!$C:$C,0)))</f>
        <v>indst feedstock shifting</v>
      </c>
      <c r="L980" s="205">
        <f>IF(ISBLANK(INDEX('Policy Characteristics'!F:F,MATCH($C980,'Policy Characteristics'!$C:$C,0))),"",INDEX('Policy Characteristics'!F:F,MATCH($C980,'Policy Characteristics'!$C:$C,0)))</f>
        <v>0</v>
      </c>
      <c r="M980" s="205">
        <f>IF(ISBLANK(INDEX('Policy Characteristics'!G:G,MATCH($C980,'Policy Characteristics'!$C:$C,0))),"",INDEX('Policy Characteristics'!G:G,MATCH($C980,'Policy Characteristics'!$C:$C,0)))</f>
        <v>1</v>
      </c>
      <c r="N980" s="205">
        <f>IF(ISBLANK(INDEX('Policy Characteristics'!H:H,MATCH($C980,'Policy Characteristics'!$C:$C,0))),"",INDEX('Policy Characteristics'!H:H,MATCH($C980,'Policy Characteristics'!$C:$C,0)))</f>
        <v>0.01</v>
      </c>
      <c r="O980" s="76" t="str">
        <f>IF(ISBLANK(INDEX('Policy Characteristics'!I:I,MATCH($C980,'Policy Characteristics'!$C:$C,0))),"",INDEX('Policy Characteristics'!I:I,MATCH($C980,'Policy Characteristics'!$C:$C,0)))</f>
        <v>% of potential achieved</v>
      </c>
      <c r="P980" s="76" t="str">
        <f>IF(ISBLANK(INDEX('Policy Characteristics'!J:J,MATCH($C980,'Policy Characteristics'!$C:$C,0))),"",INDEX('Policy Characteristics'!J:J,MATCH($C980,'Policy Characteristics'!$C:$C,0)))</f>
        <v xml:space="preserve">**Description:** This policy shifts the use of fossil-fuel feedstocks to hydrogen. The production method for this new hydrogen demand can be shifted wiht the Fraction of Hydrogen Production Pathways Shifted lever.  // **Guidance for setting values (Chemicals):** Approximately 52 percent of natural gas consumed as a chemical feedstock globally goes to producing ammonia and methanol. These pathways can be replaced with green electrolytic hydrogen to eliminate process emissions associated with production. // **Guidance for setting values (Iron &amp; Steel):** Coal is the most significant feedstock used in the steel industry, largely for reducing iron ore in blast furnaces. A transition from the traditional steelmaking route (blast furnace-basic oxygen furnace) to alternatives (like hydrogen-based direct reduced iron with electric arc furnaces) can be represented by pairing this lever with electrification of industrial heat. </v>
      </c>
      <c r="Q980" s="76" t="str">
        <f>IF(ISBLANK(INDEX('Policy Characteristics'!K:K,MATCH($C980,'Policy Characteristics'!$C:$C,0))),"",INDEX('Policy Characteristics'!K:K,MATCH($C980,'Policy Characteristics'!$C:$C,0)))</f>
        <v/>
      </c>
      <c r="R980" s="76" t="str">
        <f>IF(ISBLANK(INDEX('Policy Characteristics'!L:L,MATCH($C980,'Policy Characteristics'!$C:$C,0))),"",INDEX('Policy Characteristics'!L:L,MATCH($C980,'Policy Characteristics'!$C:$C,0)))</f>
        <v/>
      </c>
    </row>
    <row r="981" spans="1:18" s="143" customFormat="1" x14ac:dyDescent="0.25">
      <c r="A981" s="76" t="str">
        <f>IF(ISBLANK(INDEX('Policy Characteristics'!A:A,MATCH($C981,'Policy Characteristics'!$C:$C,0))),"",INDEX('Policy Characteristics'!A:A,MATCH($C981,'Policy Characteristics'!$C:$C,0)))</f>
        <v>Industry</v>
      </c>
      <c r="B981" s="200" t="str">
        <f>IF(ISBLANK(INDEX('Policy Characteristics'!B:B,MATCH($C981,'Policy Characteristics'!$C:$C,0))),"",INDEX('Policy Characteristics'!B:B,MATCH($C981,'Policy Characteristics'!$C:$C,0)))</f>
        <v>Feedstock Shifting</v>
      </c>
      <c r="C981" s="76" t="str">
        <f t="shared" si="32"/>
        <v>Fraction of Feedstock Shifted</v>
      </c>
      <c r="D981" s="78" t="s">
        <v>1311</v>
      </c>
      <c r="E981" s="88" t="s">
        <v>946</v>
      </c>
      <c r="F981" t="s">
        <v>1274</v>
      </c>
      <c r="G981" s="88" t="s">
        <v>949</v>
      </c>
      <c r="H981" s="80">
        <v>2576</v>
      </c>
      <c r="I981" s="213" t="s">
        <v>44</v>
      </c>
      <c r="J981" s="202" t="str">
        <f>IF(ISBLANK(INDEX('Policy Characteristics'!D:D,MATCH($C981,'Policy Characteristics'!$C:$C,0))),"",INDEX('Policy Characteristics'!D:D,MATCH($C981,'Policy Characteristics'!$C:$C,0)))</f>
        <v>Feedstock Shifting</v>
      </c>
      <c r="K981" s="76" t="str">
        <f>IF(ISBLANK(INDEX('Policy Characteristics'!E:E,MATCH($C981,'Policy Characteristics'!$C:$C,0))),"",INDEX('Policy Characteristics'!E:E,MATCH($C981,'Policy Characteristics'!$C:$C,0)))</f>
        <v>indst feedstock shifting</v>
      </c>
      <c r="L981" s="205">
        <f>IF(ISBLANK(INDEX('Policy Characteristics'!F:F,MATCH($C981,'Policy Characteristics'!$C:$C,0))),"",INDEX('Policy Characteristics'!F:F,MATCH($C981,'Policy Characteristics'!$C:$C,0)))</f>
        <v>0</v>
      </c>
      <c r="M981" s="205">
        <f>IF(ISBLANK(INDEX('Policy Characteristics'!G:G,MATCH($C981,'Policy Characteristics'!$C:$C,0))),"",INDEX('Policy Characteristics'!G:G,MATCH($C981,'Policy Characteristics'!$C:$C,0)))</f>
        <v>1</v>
      </c>
      <c r="N981" s="205">
        <f>IF(ISBLANK(INDEX('Policy Characteristics'!H:H,MATCH($C981,'Policy Characteristics'!$C:$C,0))),"",INDEX('Policy Characteristics'!H:H,MATCH($C981,'Policy Characteristics'!$C:$C,0)))</f>
        <v>0.01</v>
      </c>
      <c r="O981" s="76" t="str">
        <f>IF(ISBLANK(INDEX('Policy Characteristics'!I:I,MATCH($C981,'Policy Characteristics'!$C:$C,0))),"",INDEX('Policy Characteristics'!I:I,MATCH($C981,'Policy Characteristics'!$C:$C,0)))</f>
        <v>% of potential achieved</v>
      </c>
      <c r="P981" s="76" t="str">
        <f>IF(ISBLANK(INDEX('Policy Characteristics'!J:J,MATCH($C981,'Policy Characteristics'!$C:$C,0))),"",INDEX('Policy Characteristics'!J:J,MATCH($C981,'Policy Characteristics'!$C:$C,0)))</f>
        <v xml:space="preserve">**Description:** This policy shifts the use of fossil-fuel feedstocks to hydrogen. The production method for this new hydrogen demand can be shifted wiht the Fraction of Hydrogen Production Pathways Shifted lever.  // **Guidance for setting values (Chemicals):** Approximately 52 percent of natural gas consumed as a chemical feedstock globally goes to producing ammonia and methanol. These pathways can be replaced with green electrolytic hydrogen to eliminate process emissions associated with production. // **Guidance for setting values (Iron &amp; Steel):** Coal is the most significant feedstock used in the steel industry, largely for reducing iron ore in blast furnaces. A transition from the traditional steelmaking route (blast furnace-basic oxygen furnace) to alternatives (like hydrogen-based direct reduced iron with electric arc furnaces) can be represented by pairing this lever with electrification of industrial heat. </v>
      </c>
      <c r="Q981" s="76" t="str">
        <f>IF(ISBLANK(INDEX('Policy Characteristics'!K:K,MATCH($C981,'Policy Characteristics'!$C:$C,0))),"",INDEX('Policy Characteristics'!K:K,MATCH($C981,'Policy Characteristics'!$C:$C,0)))</f>
        <v/>
      </c>
      <c r="R981" s="76" t="str">
        <f>IF(ISBLANK(INDEX('Policy Characteristics'!L:L,MATCH($C981,'Policy Characteristics'!$C:$C,0))),"",INDEX('Policy Characteristics'!L:L,MATCH($C981,'Policy Characteristics'!$C:$C,0)))</f>
        <v/>
      </c>
    </row>
    <row r="982" spans="1:18" s="143" customFormat="1" x14ac:dyDescent="0.25">
      <c r="A982" s="76" t="str">
        <f>IF(ISBLANK(INDEX('Policy Characteristics'!A:A,MATCH($C982,'Policy Characteristics'!$C:$C,0))),"",INDEX('Policy Characteristics'!A:A,MATCH($C982,'Policy Characteristics'!$C:$C,0)))</f>
        <v>Industry</v>
      </c>
      <c r="B982" s="200" t="str">
        <f>IF(ISBLANK(INDEX('Policy Characteristics'!B:B,MATCH($C982,'Policy Characteristics'!$C:$C,0))),"",INDEX('Policy Characteristics'!B:B,MATCH($C982,'Policy Characteristics'!$C:$C,0)))</f>
        <v>Feedstock Shifting</v>
      </c>
      <c r="C982" s="76" t="str">
        <f t="shared" si="32"/>
        <v>Fraction of Feedstock Shifted</v>
      </c>
      <c r="D982" s="78" t="s">
        <v>1311</v>
      </c>
      <c r="E982" s="88" t="s">
        <v>947</v>
      </c>
      <c r="F982" t="s">
        <v>1274</v>
      </c>
      <c r="G982" s="88" t="s">
        <v>951</v>
      </c>
      <c r="H982" s="80">
        <v>2577</v>
      </c>
      <c r="I982" s="213" t="s">
        <v>44</v>
      </c>
      <c r="J982" s="202" t="str">
        <f>IF(ISBLANK(INDEX('Policy Characteristics'!D:D,MATCH($C982,'Policy Characteristics'!$C:$C,0))),"",INDEX('Policy Characteristics'!D:D,MATCH($C982,'Policy Characteristics'!$C:$C,0)))</f>
        <v>Feedstock Shifting</v>
      </c>
      <c r="K982" s="76" t="str">
        <f>IF(ISBLANK(INDEX('Policy Characteristics'!E:E,MATCH($C982,'Policy Characteristics'!$C:$C,0))),"",INDEX('Policy Characteristics'!E:E,MATCH($C982,'Policy Characteristics'!$C:$C,0)))</f>
        <v>indst feedstock shifting</v>
      </c>
      <c r="L982" s="205">
        <f>IF(ISBLANK(INDEX('Policy Characteristics'!F:F,MATCH($C982,'Policy Characteristics'!$C:$C,0))),"",INDEX('Policy Characteristics'!F:F,MATCH($C982,'Policy Characteristics'!$C:$C,0)))</f>
        <v>0</v>
      </c>
      <c r="M982" s="205">
        <f>IF(ISBLANK(INDEX('Policy Characteristics'!G:G,MATCH($C982,'Policy Characteristics'!$C:$C,0))),"",INDEX('Policy Characteristics'!G:G,MATCH($C982,'Policy Characteristics'!$C:$C,0)))</f>
        <v>1</v>
      </c>
      <c r="N982" s="205">
        <f>IF(ISBLANK(INDEX('Policy Characteristics'!H:H,MATCH($C982,'Policy Characteristics'!$C:$C,0))),"",INDEX('Policy Characteristics'!H:H,MATCH($C982,'Policy Characteristics'!$C:$C,0)))</f>
        <v>0.01</v>
      </c>
      <c r="O982" s="76" t="str">
        <f>IF(ISBLANK(INDEX('Policy Characteristics'!I:I,MATCH($C982,'Policy Characteristics'!$C:$C,0))),"",INDEX('Policy Characteristics'!I:I,MATCH($C982,'Policy Characteristics'!$C:$C,0)))</f>
        <v>% of potential achieved</v>
      </c>
      <c r="P982" s="76" t="str">
        <f>IF(ISBLANK(INDEX('Policy Characteristics'!J:J,MATCH($C982,'Policy Characteristics'!$C:$C,0))),"",INDEX('Policy Characteristics'!J:J,MATCH($C982,'Policy Characteristics'!$C:$C,0)))</f>
        <v xml:space="preserve">**Description:** This policy shifts the use of fossil-fuel feedstocks to hydrogen. The production method for this new hydrogen demand can be shifted wiht the Fraction of Hydrogen Production Pathways Shifted lever.  // **Guidance for setting values (Chemicals):** Approximately 52 percent of natural gas consumed as a chemical feedstock globally goes to producing ammonia and methanol. These pathways can be replaced with green electrolytic hydrogen to eliminate process emissions associated with production. // **Guidance for setting values (Iron &amp; Steel):** Coal is the most significant feedstock used in the steel industry, largely for reducing iron ore in blast furnaces. A transition from the traditional steelmaking route (blast furnace-basic oxygen furnace) to alternatives (like hydrogen-based direct reduced iron with electric arc furnaces) can be represented by pairing this lever with electrification of industrial heat. </v>
      </c>
      <c r="Q982" s="76" t="str">
        <f>IF(ISBLANK(INDEX('Policy Characteristics'!K:K,MATCH($C982,'Policy Characteristics'!$C:$C,0))),"",INDEX('Policy Characteristics'!K:K,MATCH($C982,'Policy Characteristics'!$C:$C,0)))</f>
        <v/>
      </c>
      <c r="R982" s="76" t="str">
        <f>IF(ISBLANK(INDEX('Policy Characteristics'!L:L,MATCH($C982,'Policy Characteristics'!$C:$C,0))),"",INDEX('Policy Characteristics'!L:L,MATCH($C982,'Policy Characteristics'!$C:$C,0)))</f>
        <v/>
      </c>
    </row>
    <row r="983" spans="1:18" s="143" customFormat="1" x14ac:dyDescent="0.25">
      <c r="A983" s="76" t="str">
        <f>IF(ISBLANK(INDEX('Policy Characteristics'!A:A,MATCH($C983,'Policy Characteristics'!$C:$C,0))),"",INDEX('Policy Characteristics'!A:A,MATCH($C983,'Policy Characteristics'!$C:$C,0)))</f>
        <v>Industry</v>
      </c>
      <c r="B983" s="200" t="str">
        <f>IF(ISBLANK(INDEX('Policy Characteristics'!B:B,MATCH($C983,'Policy Characteristics'!$C:$C,0))),"",INDEX('Policy Characteristics'!B:B,MATCH($C983,'Policy Characteristics'!$C:$C,0)))</f>
        <v>Feedstock Shifting</v>
      </c>
      <c r="C983" s="76" t="str">
        <f t="shared" si="32"/>
        <v>Fraction of Feedstock Shifted</v>
      </c>
      <c r="D983" s="78" t="s">
        <v>1311</v>
      </c>
      <c r="E983" s="88" t="s">
        <v>948</v>
      </c>
      <c r="F983" t="s">
        <v>1274</v>
      </c>
      <c r="G983" s="88" t="s">
        <v>952</v>
      </c>
      <c r="H983" s="80">
        <v>2578</v>
      </c>
      <c r="I983" s="213" t="s">
        <v>44</v>
      </c>
      <c r="J983" s="202" t="str">
        <f>IF(ISBLANK(INDEX('Policy Characteristics'!D:D,MATCH($C983,'Policy Characteristics'!$C:$C,0))),"",INDEX('Policy Characteristics'!D:D,MATCH($C983,'Policy Characteristics'!$C:$C,0)))</f>
        <v>Feedstock Shifting</v>
      </c>
      <c r="K983" s="76" t="str">
        <f>IF(ISBLANK(INDEX('Policy Characteristics'!E:E,MATCH($C983,'Policy Characteristics'!$C:$C,0))),"",INDEX('Policy Characteristics'!E:E,MATCH($C983,'Policy Characteristics'!$C:$C,0)))</f>
        <v>indst feedstock shifting</v>
      </c>
      <c r="L983" s="205">
        <f>IF(ISBLANK(INDEX('Policy Characteristics'!F:F,MATCH($C983,'Policy Characteristics'!$C:$C,0))),"",INDEX('Policy Characteristics'!F:F,MATCH($C983,'Policy Characteristics'!$C:$C,0)))</f>
        <v>0</v>
      </c>
      <c r="M983" s="205">
        <f>IF(ISBLANK(INDEX('Policy Characteristics'!G:G,MATCH($C983,'Policy Characteristics'!$C:$C,0))),"",INDEX('Policy Characteristics'!G:G,MATCH($C983,'Policy Characteristics'!$C:$C,0)))</f>
        <v>1</v>
      </c>
      <c r="N983" s="205">
        <f>IF(ISBLANK(INDEX('Policy Characteristics'!H:H,MATCH($C983,'Policy Characteristics'!$C:$C,0))),"",INDEX('Policy Characteristics'!H:H,MATCH($C983,'Policy Characteristics'!$C:$C,0)))</f>
        <v>0.01</v>
      </c>
      <c r="O983" s="76" t="str">
        <f>IF(ISBLANK(INDEX('Policy Characteristics'!I:I,MATCH($C983,'Policy Characteristics'!$C:$C,0))),"",INDEX('Policy Characteristics'!I:I,MATCH($C983,'Policy Characteristics'!$C:$C,0)))</f>
        <v>% of potential achieved</v>
      </c>
      <c r="P983" s="76" t="str">
        <f>IF(ISBLANK(INDEX('Policy Characteristics'!J:J,MATCH($C983,'Policy Characteristics'!$C:$C,0))),"",INDEX('Policy Characteristics'!J:J,MATCH($C983,'Policy Characteristics'!$C:$C,0)))</f>
        <v xml:space="preserve">**Description:** This policy shifts the use of fossil-fuel feedstocks to hydrogen. The production method for this new hydrogen demand can be shifted wiht the Fraction of Hydrogen Production Pathways Shifted lever.  // **Guidance for setting values (Chemicals):** Approximately 52 percent of natural gas consumed as a chemical feedstock globally goes to producing ammonia and methanol. These pathways can be replaced with green electrolytic hydrogen to eliminate process emissions associated with production. // **Guidance for setting values (Iron &amp; Steel):** Coal is the most significant feedstock used in the steel industry, largely for reducing iron ore in blast furnaces. A transition from the traditional steelmaking route (blast furnace-basic oxygen furnace) to alternatives (like hydrogen-based direct reduced iron with electric arc furnaces) can be represented by pairing this lever with electrification of industrial heat. </v>
      </c>
      <c r="Q983" s="76" t="str">
        <f>IF(ISBLANK(INDEX('Policy Characteristics'!K:K,MATCH($C983,'Policy Characteristics'!$C:$C,0))),"",INDEX('Policy Characteristics'!K:K,MATCH($C983,'Policy Characteristics'!$C:$C,0)))</f>
        <v/>
      </c>
      <c r="R983" s="76" t="str">
        <f>IF(ISBLANK(INDEX('Policy Characteristics'!L:L,MATCH($C983,'Policy Characteristics'!$C:$C,0))),"",INDEX('Policy Characteristics'!L:L,MATCH($C983,'Policy Characteristics'!$C:$C,0)))</f>
        <v/>
      </c>
    </row>
    <row r="984" spans="1:18" s="143" customFormat="1" x14ac:dyDescent="0.25">
      <c r="A984" s="76" t="str">
        <f>IF(ISBLANK(INDEX('Policy Characteristics'!A:A,MATCH($C984,'Policy Characteristics'!$C:$C,0))),"",INDEX('Policy Characteristics'!A:A,MATCH($C984,'Policy Characteristics'!$C:$C,0)))</f>
        <v>Industry</v>
      </c>
      <c r="B984" s="200" t="str">
        <f>IF(ISBLANK(INDEX('Policy Characteristics'!B:B,MATCH($C984,'Policy Characteristics'!$C:$C,0))),"",INDEX('Policy Characteristics'!B:B,MATCH($C984,'Policy Characteristics'!$C:$C,0)))</f>
        <v>Feedstock Shifting</v>
      </c>
      <c r="C984" s="76" t="str">
        <f t="shared" si="32"/>
        <v>Fraction of Feedstock Shifted</v>
      </c>
      <c r="D984" s="78" t="s">
        <v>1311</v>
      </c>
      <c r="E984" s="88" t="s">
        <v>945</v>
      </c>
      <c r="F984" t="s">
        <v>1274</v>
      </c>
      <c r="G984" s="88" t="s">
        <v>950</v>
      </c>
      <c r="H984" s="80">
        <v>2579</v>
      </c>
      <c r="I984" s="213" t="s">
        <v>44</v>
      </c>
      <c r="J984" s="202" t="str">
        <f>IF(ISBLANK(INDEX('Policy Characteristics'!D:D,MATCH($C984,'Policy Characteristics'!$C:$C,0))),"",INDEX('Policy Characteristics'!D:D,MATCH($C984,'Policy Characteristics'!$C:$C,0)))</f>
        <v>Feedstock Shifting</v>
      </c>
      <c r="K984" s="76" t="str">
        <f>IF(ISBLANK(INDEX('Policy Characteristics'!E:E,MATCH($C984,'Policy Characteristics'!$C:$C,0))),"",INDEX('Policy Characteristics'!E:E,MATCH($C984,'Policy Characteristics'!$C:$C,0)))</f>
        <v>indst feedstock shifting</v>
      </c>
      <c r="L984" s="205">
        <f>IF(ISBLANK(INDEX('Policy Characteristics'!F:F,MATCH($C984,'Policy Characteristics'!$C:$C,0))),"",INDEX('Policy Characteristics'!F:F,MATCH($C984,'Policy Characteristics'!$C:$C,0)))</f>
        <v>0</v>
      </c>
      <c r="M984" s="205">
        <f>IF(ISBLANK(INDEX('Policy Characteristics'!G:G,MATCH($C984,'Policy Characteristics'!$C:$C,0))),"",INDEX('Policy Characteristics'!G:G,MATCH($C984,'Policy Characteristics'!$C:$C,0)))</f>
        <v>1</v>
      </c>
      <c r="N984" s="205">
        <f>IF(ISBLANK(INDEX('Policy Characteristics'!H:H,MATCH($C984,'Policy Characteristics'!$C:$C,0))),"",INDEX('Policy Characteristics'!H:H,MATCH($C984,'Policy Characteristics'!$C:$C,0)))</f>
        <v>0.01</v>
      </c>
      <c r="O984" s="76" t="str">
        <f>IF(ISBLANK(INDEX('Policy Characteristics'!I:I,MATCH($C984,'Policy Characteristics'!$C:$C,0))),"",INDEX('Policy Characteristics'!I:I,MATCH($C984,'Policy Characteristics'!$C:$C,0)))</f>
        <v>% of potential achieved</v>
      </c>
      <c r="P984" s="76" t="str">
        <f>IF(ISBLANK(INDEX('Policy Characteristics'!J:J,MATCH($C984,'Policy Characteristics'!$C:$C,0))),"",INDEX('Policy Characteristics'!J:J,MATCH($C984,'Policy Characteristics'!$C:$C,0)))</f>
        <v xml:space="preserve">**Description:** This policy shifts the use of fossil-fuel feedstocks to hydrogen. The production method for this new hydrogen demand can be shifted wiht the Fraction of Hydrogen Production Pathways Shifted lever.  // **Guidance for setting values (Chemicals):** Approximately 52 percent of natural gas consumed as a chemical feedstock globally goes to producing ammonia and methanol. These pathways can be replaced with green electrolytic hydrogen to eliminate process emissions associated with production. // **Guidance for setting values (Iron &amp; Steel):** Coal is the most significant feedstock used in the steel industry, largely for reducing iron ore in blast furnaces. A transition from the traditional steelmaking route (blast furnace-basic oxygen furnace) to alternatives (like hydrogen-based direct reduced iron with electric arc furnaces) can be represented by pairing this lever with electrification of industrial heat. </v>
      </c>
      <c r="Q984" s="76" t="str">
        <f>IF(ISBLANK(INDEX('Policy Characteristics'!K:K,MATCH($C984,'Policy Characteristics'!$C:$C,0))),"",INDEX('Policy Characteristics'!K:K,MATCH($C984,'Policy Characteristics'!$C:$C,0)))</f>
        <v/>
      </c>
      <c r="R984" s="76" t="str">
        <f>IF(ISBLANK(INDEX('Policy Characteristics'!L:L,MATCH($C984,'Policy Characteristics'!$C:$C,0))),"",INDEX('Policy Characteristics'!L:L,MATCH($C984,'Policy Characteristics'!$C:$C,0)))</f>
        <v/>
      </c>
    </row>
    <row r="985" spans="1:18" s="143" customFormat="1" x14ac:dyDescent="0.25">
      <c r="A985" s="76" t="str">
        <f>IF(ISBLANK(INDEX('Policy Characteristics'!A:A,MATCH($C985,'Policy Characteristics'!$C:$C,0))),"",INDEX('Policy Characteristics'!A:A,MATCH($C985,'Policy Characteristics'!$C:$C,0)))</f>
        <v>Industry</v>
      </c>
      <c r="B985" s="200" t="str">
        <f>IF(ISBLANK(INDEX('Policy Characteristics'!B:B,MATCH($C985,'Policy Characteristics'!$C:$C,0))),"",INDEX('Policy Characteristics'!B:B,MATCH($C985,'Policy Characteristics'!$C:$C,0)))</f>
        <v>Feedstock Shifting</v>
      </c>
      <c r="C985" s="76" t="str">
        <f t="shared" si="32"/>
        <v>Fraction of Feedstock Shifted</v>
      </c>
      <c r="D985" s="78" t="s">
        <v>1312</v>
      </c>
      <c r="E985" s="88" t="s">
        <v>642</v>
      </c>
      <c r="F985" t="s">
        <v>1275</v>
      </c>
      <c r="G985" s="88" t="s">
        <v>648</v>
      </c>
      <c r="H985" s="80">
        <v>2580</v>
      </c>
      <c r="I985" s="213" t="s">
        <v>44</v>
      </c>
      <c r="J985" s="202" t="str">
        <f>IF(ISBLANK(INDEX('Policy Characteristics'!D:D,MATCH($C985,'Policy Characteristics'!$C:$C,0))),"",INDEX('Policy Characteristics'!D:D,MATCH($C985,'Policy Characteristics'!$C:$C,0)))</f>
        <v>Feedstock Shifting</v>
      </c>
      <c r="K985" s="76" t="str">
        <f>IF(ISBLANK(INDEX('Policy Characteristics'!E:E,MATCH($C985,'Policy Characteristics'!$C:$C,0))),"",INDEX('Policy Characteristics'!E:E,MATCH($C985,'Policy Characteristics'!$C:$C,0)))</f>
        <v>indst feedstock shifting</v>
      </c>
      <c r="L985" s="205">
        <f>IF(ISBLANK(INDEX('Policy Characteristics'!F:F,MATCH($C985,'Policy Characteristics'!$C:$C,0))),"",INDEX('Policy Characteristics'!F:F,MATCH($C985,'Policy Characteristics'!$C:$C,0)))</f>
        <v>0</v>
      </c>
      <c r="M985" s="205">
        <f>IF(ISBLANK(INDEX('Policy Characteristics'!G:G,MATCH($C985,'Policy Characteristics'!$C:$C,0))),"",INDEX('Policy Characteristics'!G:G,MATCH($C985,'Policy Characteristics'!$C:$C,0)))</f>
        <v>1</v>
      </c>
      <c r="N985" s="205">
        <f>IF(ISBLANK(INDEX('Policy Characteristics'!H:H,MATCH($C985,'Policy Characteristics'!$C:$C,0))),"",INDEX('Policy Characteristics'!H:H,MATCH($C985,'Policy Characteristics'!$C:$C,0)))</f>
        <v>0.01</v>
      </c>
      <c r="O985" s="76" t="str">
        <f>IF(ISBLANK(INDEX('Policy Characteristics'!I:I,MATCH($C985,'Policy Characteristics'!$C:$C,0))),"",INDEX('Policy Characteristics'!I:I,MATCH($C985,'Policy Characteristics'!$C:$C,0)))</f>
        <v>% of potential achieved</v>
      </c>
      <c r="P985" s="76" t="str">
        <f>IF(ISBLANK(INDEX('Policy Characteristics'!J:J,MATCH($C985,'Policy Characteristics'!$C:$C,0))),"",INDEX('Policy Characteristics'!J:J,MATCH($C985,'Policy Characteristics'!$C:$C,0)))</f>
        <v xml:space="preserve">**Description:** This policy shifts the use of fossil-fuel feedstocks to hydrogen. The production method for this new hydrogen demand can be shifted wiht the Fraction of Hydrogen Production Pathways Shifted lever.  // **Guidance for setting values (Chemicals):** Approximately 52 percent of natural gas consumed as a chemical feedstock globally goes to producing ammonia and methanol. These pathways can be replaced with green electrolytic hydrogen to eliminate process emissions associated with production. // **Guidance for setting values (Iron &amp; Steel):** Coal is the most significant feedstock used in the steel industry, largely for reducing iron ore in blast furnaces. A transition from the traditional steelmaking route (blast furnace-basic oxygen furnace) to alternatives (like hydrogen-based direct reduced iron with electric arc furnaces) can be represented by pairing this lever with electrification of industrial heat. </v>
      </c>
      <c r="Q985" s="76" t="str">
        <f>IF(ISBLANK(INDEX('Policy Characteristics'!K:K,MATCH($C985,'Policy Characteristics'!$C:$C,0))),"",INDEX('Policy Characteristics'!K:K,MATCH($C985,'Policy Characteristics'!$C:$C,0)))</f>
        <v/>
      </c>
      <c r="R985" s="76" t="str">
        <f>IF(ISBLANK(INDEX('Policy Characteristics'!L:L,MATCH($C985,'Policy Characteristics'!$C:$C,0))),"",INDEX('Policy Characteristics'!L:L,MATCH($C985,'Policy Characteristics'!$C:$C,0)))</f>
        <v/>
      </c>
    </row>
    <row r="986" spans="1:18" s="143" customFormat="1" x14ac:dyDescent="0.25">
      <c r="A986" s="76" t="str">
        <f>IF(ISBLANK(INDEX('Policy Characteristics'!A:A,MATCH($C986,'Policy Characteristics'!$C:$C,0))),"",INDEX('Policy Characteristics'!A:A,MATCH($C986,'Policy Characteristics'!$C:$C,0)))</f>
        <v>Industry</v>
      </c>
      <c r="B986" s="200" t="str">
        <f>IF(ISBLANK(INDEX('Policy Characteristics'!B:B,MATCH($C986,'Policy Characteristics'!$C:$C,0))),"",INDEX('Policy Characteristics'!B:B,MATCH($C986,'Policy Characteristics'!$C:$C,0)))</f>
        <v>Feedstock Shifting</v>
      </c>
      <c r="C986" s="76" t="str">
        <f t="shared" si="32"/>
        <v>Fraction of Feedstock Shifted</v>
      </c>
      <c r="D986" s="78" t="s">
        <v>1312</v>
      </c>
      <c r="E986" s="88" t="s">
        <v>643</v>
      </c>
      <c r="F986" t="s">
        <v>1275</v>
      </c>
      <c r="G986" s="88" t="s">
        <v>651</v>
      </c>
      <c r="H986" s="80">
        <v>2581</v>
      </c>
      <c r="I986" s="213" t="s">
        <v>44</v>
      </c>
      <c r="J986" s="202" t="str">
        <f>IF(ISBLANK(INDEX('Policy Characteristics'!D:D,MATCH($C986,'Policy Characteristics'!$C:$C,0))),"",INDEX('Policy Characteristics'!D:D,MATCH($C986,'Policy Characteristics'!$C:$C,0)))</f>
        <v>Feedstock Shifting</v>
      </c>
      <c r="K986" s="76" t="str">
        <f>IF(ISBLANK(INDEX('Policy Characteristics'!E:E,MATCH($C986,'Policy Characteristics'!$C:$C,0))),"",INDEX('Policy Characteristics'!E:E,MATCH($C986,'Policy Characteristics'!$C:$C,0)))</f>
        <v>indst feedstock shifting</v>
      </c>
      <c r="L986" s="205">
        <f>IF(ISBLANK(INDEX('Policy Characteristics'!F:F,MATCH($C986,'Policy Characteristics'!$C:$C,0))),"",INDEX('Policy Characteristics'!F:F,MATCH($C986,'Policy Characteristics'!$C:$C,0)))</f>
        <v>0</v>
      </c>
      <c r="M986" s="205">
        <f>IF(ISBLANK(INDEX('Policy Characteristics'!G:G,MATCH($C986,'Policy Characteristics'!$C:$C,0))),"",INDEX('Policy Characteristics'!G:G,MATCH($C986,'Policy Characteristics'!$C:$C,0)))</f>
        <v>1</v>
      </c>
      <c r="N986" s="205">
        <f>IF(ISBLANK(INDEX('Policy Characteristics'!H:H,MATCH($C986,'Policy Characteristics'!$C:$C,0))),"",INDEX('Policy Characteristics'!H:H,MATCH($C986,'Policy Characteristics'!$C:$C,0)))</f>
        <v>0.01</v>
      </c>
      <c r="O986" s="76" t="str">
        <f>IF(ISBLANK(INDEX('Policy Characteristics'!I:I,MATCH($C986,'Policy Characteristics'!$C:$C,0))),"",INDEX('Policy Characteristics'!I:I,MATCH($C986,'Policy Characteristics'!$C:$C,0)))</f>
        <v>% of potential achieved</v>
      </c>
      <c r="P986" s="76" t="str">
        <f>IF(ISBLANK(INDEX('Policy Characteristics'!J:J,MATCH($C986,'Policy Characteristics'!$C:$C,0))),"",INDEX('Policy Characteristics'!J:J,MATCH($C986,'Policy Characteristics'!$C:$C,0)))</f>
        <v xml:space="preserve">**Description:** This policy shifts the use of fossil-fuel feedstocks to hydrogen. The production method for this new hydrogen demand can be shifted wiht the Fraction of Hydrogen Production Pathways Shifted lever.  // **Guidance for setting values (Chemicals):** Approximately 52 percent of natural gas consumed as a chemical feedstock globally goes to producing ammonia and methanol. These pathways can be replaced with green electrolytic hydrogen to eliminate process emissions associated with production. // **Guidance for setting values (Iron &amp; Steel):** Coal is the most significant feedstock used in the steel industry, largely for reducing iron ore in blast furnaces. A transition from the traditional steelmaking route (blast furnace-basic oxygen furnace) to alternatives (like hydrogen-based direct reduced iron with electric arc furnaces) can be represented by pairing this lever with electrification of industrial heat. </v>
      </c>
      <c r="Q986" s="76" t="str">
        <f>IF(ISBLANK(INDEX('Policy Characteristics'!K:K,MATCH($C986,'Policy Characteristics'!$C:$C,0))),"",INDEX('Policy Characteristics'!K:K,MATCH($C986,'Policy Characteristics'!$C:$C,0)))</f>
        <v/>
      </c>
      <c r="R986" s="76" t="str">
        <f>IF(ISBLANK(INDEX('Policy Characteristics'!L:L,MATCH($C986,'Policy Characteristics'!$C:$C,0))),"",INDEX('Policy Characteristics'!L:L,MATCH($C986,'Policy Characteristics'!$C:$C,0)))</f>
        <v/>
      </c>
    </row>
    <row r="987" spans="1:18" s="143" customFormat="1" x14ac:dyDescent="0.25">
      <c r="A987" s="76" t="str">
        <f>IF(ISBLANK(INDEX('Policy Characteristics'!A:A,MATCH($C987,'Policy Characteristics'!$C:$C,0))),"",INDEX('Policy Characteristics'!A:A,MATCH($C987,'Policy Characteristics'!$C:$C,0)))</f>
        <v>Industry</v>
      </c>
      <c r="B987" s="200" t="str">
        <f>IF(ISBLANK(INDEX('Policy Characteristics'!B:B,MATCH($C987,'Policy Characteristics'!$C:$C,0))),"",INDEX('Policy Characteristics'!B:B,MATCH($C987,'Policy Characteristics'!$C:$C,0)))</f>
        <v>Feedstock Shifting</v>
      </c>
      <c r="C987" s="76" t="str">
        <f t="shared" si="32"/>
        <v>Fraction of Feedstock Shifted</v>
      </c>
      <c r="D987" s="78" t="s">
        <v>1312</v>
      </c>
      <c r="E987" s="88" t="s">
        <v>644</v>
      </c>
      <c r="F987" t="s">
        <v>1275</v>
      </c>
      <c r="G987" s="88" t="s">
        <v>652</v>
      </c>
      <c r="H987" s="80">
        <v>2582</v>
      </c>
      <c r="I987" s="213" t="s">
        <v>44</v>
      </c>
      <c r="J987" s="202" t="str">
        <f>IF(ISBLANK(INDEX('Policy Characteristics'!D:D,MATCH($C987,'Policy Characteristics'!$C:$C,0))),"",INDEX('Policy Characteristics'!D:D,MATCH($C987,'Policy Characteristics'!$C:$C,0)))</f>
        <v>Feedstock Shifting</v>
      </c>
      <c r="K987" s="76" t="str">
        <f>IF(ISBLANK(INDEX('Policy Characteristics'!E:E,MATCH($C987,'Policy Characteristics'!$C:$C,0))),"",INDEX('Policy Characteristics'!E:E,MATCH($C987,'Policy Characteristics'!$C:$C,0)))</f>
        <v>indst feedstock shifting</v>
      </c>
      <c r="L987" s="205">
        <f>IF(ISBLANK(INDEX('Policy Characteristics'!F:F,MATCH($C987,'Policy Characteristics'!$C:$C,0))),"",INDEX('Policy Characteristics'!F:F,MATCH($C987,'Policy Characteristics'!$C:$C,0)))</f>
        <v>0</v>
      </c>
      <c r="M987" s="205">
        <f>IF(ISBLANK(INDEX('Policy Characteristics'!G:G,MATCH($C987,'Policy Characteristics'!$C:$C,0))),"",INDEX('Policy Characteristics'!G:G,MATCH($C987,'Policy Characteristics'!$C:$C,0)))</f>
        <v>1</v>
      </c>
      <c r="N987" s="205">
        <f>IF(ISBLANK(INDEX('Policy Characteristics'!H:H,MATCH($C987,'Policy Characteristics'!$C:$C,0))),"",INDEX('Policy Characteristics'!H:H,MATCH($C987,'Policy Characteristics'!$C:$C,0)))</f>
        <v>0.01</v>
      </c>
      <c r="O987" s="76" t="str">
        <f>IF(ISBLANK(INDEX('Policy Characteristics'!I:I,MATCH($C987,'Policy Characteristics'!$C:$C,0))),"",INDEX('Policy Characteristics'!I:I,MATCH($C987,'Policy Characteristics'!$C:$C,0)))</f>
        <v>% of potential achieved</v>
      </c>
      <c r="P987" s="76" t="str">
        <f>IF(ISBLANK(INDEX('Policy Characteristics'!J:J,MATCH($C987,'Policy Characteristics'!$C:$C,0))),"",INDEX('Policy Characteristics'!J:J,MATCH($C987,'Policy Characteristics'!$C:$C,0)))</f>
        <v xml:space="preserve">**Description:** This policy shifts the use of fossil-fuel feedstocks to hydrogen. The production method for this new hydrogen demand can be shifted wiht the Fraction of Hydrogen Production Pathways Shifted lever.  // **Guidance for setting values (Chemicals):** Approximately 52 percent of natural gas consumed as a chemical feedstock globally goes to producing ammonia and methanol. These pathways can be replaced with green electrolytic hydrogen to eliminate process emissions associated with production. // **Guidance for setting values (Iron &amp; Steel):** Coal is the most significant feedstock used in the steel industry, largely for reducing iron ore in blast furnaces. A transition from the traditional steelmaking route (blast furnace-basic oxygen furnace) to alternatives (like hydrogen-based direct reduced iron with electric arc furnaces) can be represented by pairing this lever with electrification of industrial heat. </v>
      </c>
      <c r="Q987" s="76" t="str">
        <f>IF(ISBLANK(INDEX('Policy Characteristics'!K:K,MATCH($C987,'Policy Characteristics'!$C:$C,0))),"",INDEX('Policy Characteristics'!K:K,MATCH($C987,'Policy Characteristics'!$C:$C,0)))</f>
        <v/>
      </c>
      <c r="R987" s="76" t="str">
        <f>IF(ISBLANK(INDEX('Policy Characteristics'!L:L,MATCH($C987,'Policy Characteristics'!$C:$C,0))),"",INDEX('Policy Characteristics'!L:L,MATCH($C987,'Policy Characteristics'!$C:$C,0)))</f>
        <v/>
      </c>
    </row>
    <row r="988" spans="1:18" s="143" customFormat="1" x14ac:dyDescent="0.25">
      <c r="A988" s="76" t="str">
        <f>IF(ISBLANK(INDEX('Policy Characteristics'!A:A,MATCH($C988,'Policy Characteristics'!$C:$C,0))),"",INDEX('Policy Characteristics'!A:A,MATCH($C988,'Policy Characteristics'!$C:$C,0)))</f>
        <v>Industry</v>
      </c>
      <c r="B988" s="200" t="str">
        <f>IF(ISBLANK(INDEX('Policy Characteristics'!B:B,MATCH($C988,'Policy Characteristics'!$C:$C,0))),"",INDEX('Policy Characteristics'!B:B,MATCH($C988,'Policy Characteristics'!$C:$C,0)))</f>
        <v>Feedstock Shifting</v>
      </c>
      <c r="C988" s="76" t="str">
        <f t="shared" si="32"/>
        <v>Fraction of Feedstock Shifted</v>
      </c>
      <c r="D988" s="78" t="s">
        <v>1312</v>
      </c>
      <c r="E988" s="88" t="s">
        <v>645</v>
      </c>
      <c r="F988" t="s">
        <v>1275</v>
      </c>
      <c r="G988" s="88" t="s">
        <v>649</v>
      </c>
      <c r="H988" s="80">
        <v>2583</v>
      </c>
      <c r="I988" s="213" t="s">
        <v>44</v>
      </c>
      <c r="J988" s="202" t="str">
        <f>IF(ISBLANK(INDEX('Policy Characteristics'!D:D,MATCH($C988,'Policy Characteristics'!$C:$C,0))),"",INDEX('Policy Characteristics'!D:D,MATCH($C988,'Policy Characteristics'!$C:$C,0)))</f>
        <v>Feedstock Shifting</v>
      </c>
      <c r="K988" s="76" t="str">
        <f>IF(ISBLANK(INDEX('Policy Characteristics'!E:E,MATCH($C988,'Policy Characteristics'!$C:$C,0))),"",INDEX('Policy Characteristics'!E:E,MATCH($C988,'Policy Characteristics'!$C:$C,0)))</f>
        <v>indst feedstock shifting</v>
      </c>
      <c r="L988" s="205">
        <f>IF(ISBLANK(INDEX('Policy Characteristics'!F:F,MATCH($C988,'Policy Characteristics'!$C:$C,0))),"",INDEX('Policy Characteristics'!F:F,MATCH($C988,'Policy Characteristics'!$C:$C,0)))</f>
        <v>0</v>
      </c>
      <c r="M988" s="205">
        <f>IF(ISBLANK(INDEX('Policy Characteristics'!G:G,MATCH($C988,'Policy Characteristics'!$C:$C,0))),"",INDEX('Policy Characteristics'!G:G,MATCH($C988,'Policy Characteristics'!$C:$C,0)))</f>
        <v>1</v>
      </c>
      <c r="N988" s="205">
        <f>IF(ISBLANK(INDEX('Policy Characteristics'!H:H,MATCH($C988,'Policy Characteristics'!$C:$C,0))),"",INDEX('Policy Characteristics'!H:H,MATCH($C988,'Policy Characteristics'!$C:$C,0)))</f>
        <v>0.01</v>
      </c>
      <c r="O988" s="76" t="str">
        <f>IF(ISBLANK(INDEX('Policy Characteristics'!I:I,MATCH($C988,'Policy Characteristics'!$C:$C,0))),"",INDEX('Policy Characteristics'!I:I,MATCH($C988,'Policy Characteristics'!$C:$C,0)))</f>
        <v>% of potential achieved</v>
      </c>
      <c r="P988" s="76" t="str">
        <f>IF(ISBLANK(INDEX('Policy Characteristics'!J:J,MATCH($C988,'Policy Characteristics'!$C:$C,0))),"",INDEX('Policy Characteristics'!J:J,MATCH($C988,'Policy Characteristics'!$C:$C,0)))</f>
        <v xml:space="preserve">**Description:** This policy shifts the use of fossil-fuel feedstocks to hydrogen. The production method for this new hydrogen demand can be shifted wiht the Fraction of Hydrogen Production Pathways Shifted lever.  // **Guidance for setting values (Chemicals):** Approximately 52 percent of natural gas consumed as a chemical feedstock globally goes to producing ammonia and methanol. These pathways can be replaced with green electrolytic hydrogen to eliminate process emissions associated with production. // **Guidance for setting values (Iron &amp; Steel):** Coal is the most significant feedstock used in the steel industry, largely for reducing iron ore in blast furnaces. A transition from the traditional steelmaking route (blast furnace-basic oxygen furnace) to alternatives (like hydrogen-based direct reduced iron with electric arc furnaces) can be represented by pairing this lever with electrification of industrial heat. </v>
      </c>
      <c r="Q988" s="76" t="str">
        <f>IF(ISBLANK(INDEX('Policy Characteristics'!K:K,MATCH($C988,'Policy Characteristics'!$C:$C,0))),"",INDEX('Policy Characteristics'!K:K,MATCH($C988,'Policy Characteristics'!$C:$C,0)))</f>
        <v/>
      </c>
      <c r="R988" s="76" t="str">
        <f>IF(ISBLANK(INDEX('Policy Characteristics'!L:L,MATCH($C988,'Policy Characteristics'!$C:$C,0))),"",INDEX('Policy Characteristics'!L:L,MATCH($C988,'Policy Characteristics'!$C:$C,0)))</f>
        <v/>
      </c>
    </row>
    <row r="989" spans="1:18" s="143" customFormat="1" x14ac:dyDescent="0.25">
      <c r="A989" s="76" t="str">
        <f>IF(ISBLANK(INDEX('Policy Characteristics'!A:A,MATCH($C989,'Policy Characteristics'!$C:$C,0))),"",INDEX('Policy Characteristics'!A:A,MATCH($C989,'Policy Characteristics'!$C:$C,0)))</f>
        <v>Industry</v>
      </c>
      <c r="B989" s="200" t="str">
        <f>IF(ISBLANK(INDEX('Policy Characteristics'!B:B,MATCH($C989,'Policy Characteristics'!$C:$C,0))),"",INDEX('Policy Characteristics'!B:B,MATCH($C989,'Policy Characteristics'!$C:$C,0)))</f>
        <v>Feedstock Shifting</v>
      </c>
      <c r="C989" s="76" t="str">
        <f t="shared" si="32"/>
        <v>Fraction of Feedstock Shifted</v>
      </c>
      <c r="D989" s="78" t="s">
        <v>1312</v>
      </c>
      <c r="E989" s="88" t="s">
        <v>646</v>
      </c>
      <c r="F989" t="s">
        <v>1275</v>
      </c>
      <c r="G989" s="88" t="s">
        <v>650</v>
      </c>
      <c r="H989" s="80">
        <v>2584</v>
      </c>
      <c r="I989" s="213" t="s">
        <v>44</v>
      </c>
      <c r="J989" s="202" t="str">
        <f>IF(ISBLANK(INDEX('Policy Characteristics'!D:D,MATCH($C989,'Policy Characteristics'!$C:$C,0))),"",INDEX('Policy Characteristics'!D:D,MATCH($C989,'Policy Characteristics'!$C:$C,0)))</f>
        <v>Feedstock Shifting</v>
      </c>
      <c r="K989" s="76" t="str">
        <f>IF(ISBLANK(INDEX('Policy Characteristics'!E:E,MATCH($C989,'Policy Characteristics'!$C:$C,0))),"",INDEX('Policy Characteristics'!E:E,MATCH($C989,'Policy Characteristics'!$C:$C,0)))</f>
        <v>indst feedstock shifting</v>
      </c>
      <c r="L989" s="205">
        <f>IF(ISBLANK(INDEX('Policy Characteristics'!F:F,MATCH($C989,'Policy Characteristics'!$C:$C,0))),"",INDEX('Policy Characteristics'!F:F,MATCH($C989,'Policy Characteristics'!$C:$C,0)))</f>
        <v>0</v>
      </c>
      <c r="M989" s="205">
        <f>IF(ISBLANK(INDEX('Policy Characteristics'!G:G,MATCH($C989,'Policy Characteristics'!$C:$C,0))),"",INDEX('Policy Characteristics'!G:G,MATCH($C989,'Policy Characteristics'!$C:$C,0)))</f>
        <v>1</v>
      </c>
      <c r="N989" s="205">
        <f>IF(ISBLANK(INDEX('Policy Characteristics'!H:H,MATCH($C989,'Policy Characteristics'!$C:$C,0))),"",INDEX('Policy Characteristics'!H:H,MATCH($C989,'Policy Characteristics'!$C:$C,0)))</f>
        <v>0.01</v>
      </c>
      <c r="O989" s="76" t="str">
        <f>IF(ISBLANK(INDEX('Policy Characteristics'!I:I,MATCH($C989,'Policy Characteristics'!$C:$C,0))),"",INDEX('Policy Characteristics'!I:I,MATCH($C989,'Policy Characteristics'!$C:$C,0)))</f>
        <v>% of potential achieved</v>
      </c>
      <c r="P989" s="76" t="str">
        <f>IF(ISBLANK(INDEX('Policy Characteristics'!J:J,MATCH($C989,'Policy Characteristics'!$C:$C,0))),"",INDEX('Policy Characteristics'!J:J,MATCH($C989,'Policy Characteristics'!$C:$C,0)))</f>
        <v xml:space="preserve">**Description:** This policy shifts the use of fossil-fuel feedstocks to hydrogen. The production method for this new hydrogen demand can be shifted wiht the Fraction of Hydrogen Production Pathways Shifted lever.  // **Guidance for setting values (Chemicals):** Approximately 52 percent of natural gas consumed as a chemical feedstock globally goes to producing ammonia and methanol. These pathways can be replaced with green electrolytic hydrogen to eliminate process emissions associated with production. // **Guidance for setting values (Iron &amp; Steel):** Coal is the most significant feedstock used in the steel industry, largely for reducing iron ore in blast furnaces. A transition from the traditional steelmaking route (blast furnace-basic oxygen furnace) to alternatives (like hydrogen-based direct reduced iron with electric arc furnaces) can be represented by pairing this lever with electrification of industrial heat. </v>
      </c>
      <c r="Q989" s="76" t="str">
        <f>IF(ISBLANK(INDEX('Policy Characteristics'!K:K,MATCH($C989,'Policy Characteristics'!$C:$C,0))),"",INDEX('Policy Characteristics'!K:K,MATCH($C989,'Policy Characteristics'!$C:$C,0)))</f>
        <v/>
      </c>
      <c r="R989" s="76" t="str">
        <f>IF(ISBLANK(INDEX('Policy Characteristics'!L:L,MATCH($C989,'Policy Characteristics'!$C:$C,0))),"",INDEX('Policy Characteristics'!L:L,MATCH($C989,'Policy Characteristics'!$C:$C,0)))</f>
        <v/>
      </c>
    </row>
    <row r="990" spans="1:18" s="143" customFormat="1" x14ac:dyDescent="0.25">
      <c r="A990" s="76" t="str">
        <f>IF(ISBLANK(INDEX('Policy Characteristics'!A:A,MATCH($C990,'Policy Characteristics'!$C:$C,0))),"",INDEX('Policy Characteristics'!A:A,MATCH($C990,'Policy Characteristics'!$C:$C,0)))</f>
        <v>Industry</v>
      </c>
      <c r="B990" s="200" t="str">
        <f>IF(ISBLANK(INDEX('Policy Characteristics'!B:B,MATCH($C990,'Policy Characteristics'!$C:$C,0))),"",INDEX('Policy Characteristics'!B:B,MATCH($C990,'Policy Characteristics'!$C:$C,0)))</f>
        <v>Feedstock Shifting</v>
      </c>
      <c r="C990" s="76" t="str">
        <f t="shared" si="32"/>
        <v>Fraction of Feedstock Shifted</v>
      </c>
      <c r="D990" s="78" t="s">
        <v>1312</v>
      </c>
      <c r="E990" s="88" t="s">
        <v>647</v>
      </c>
      <c r="F990" t="s">
        <v>1275</v>
      </c>
      <c r="G990" s="88" t="s">
        <v>653</v>
      </c>
      <c r="H990" s="80">
        <v>2585</v>
      </c>
      <c r="I990" s="213" t="s">
        <v>44</v>
      </c>
      <c r="J990" s="202" t="str">
        <f>IF(ISBLANK(INDEX('Policy Characteristics'!D:D,MATCH($C990,'Policy Characteristics'!$C:$C,0))),"",INDEX('Policy Characteristics'!D:D,MATCH($C990,'Policy Characteristics'!$C:$C,0)))</f>
        <v>Feedstock Shifting</v>
      </c>
      <c r="K990" s="76" t="str">
        <f>IF(ISBLANK(INDEX('Policy Characteristics'!E:E,MATCH($C990,'Policy Characteristics'!$C:$C,0))),"",INDEX('Policy Characteristics'!E:E,MATCH($C990,'Policy Characteristics'!$C:$C,0)))</f>
        <v>indst feedstock shifting</v>
      </c>
      <c r="L990" s="205">
        <f>IF(ISBLANK(INDEX('Policy Characteristics'!F:F,MATCH($C990,'Policy Characteristics'!$C:$C,0))),"",INDEX('Policy Characteristics'!F:F,MATCH($C990,'Policy Characteristics'!$C:$C,0)))</f>
        <v>0</v>
      </c>
      <c r="M990" s="205">
        <f>IF(ISBLANK(INDEX('Policy Characteristics'!G:G,MATCH($C990,'Policy Characteristics'!$C:$C,0))),"",INDEX('Policy Characteristics'!G:G,MATCH($C990,'Policy Characteristics'!$C:$C,0)))</f>
        <v>1</v>
      </c>
      <c r="N990" s="205">
        <f>IF(ISBLANK(INDEX('Policy Characteristics'!H:H,MATCH($C990,'Policy Characteristics'!$C:$C,0))),"",INDEX('Policy Characteristics'!H:H,MATCH($C990,'Policy Characteristics'!$C:$C,0)))</f>
        <v>0.01</v>
      </c>
      <c r="O990" s="76" t="str">
        <f>IF(ISBLANK(INDEX('Policy Characteristics'!I:I,MATCH($C990,'Policy Characteristics'!$C:$C,0))),"",INDEX('Policy Characteristics'!I:I,MATCH($C990,'Policy Characteristics'!$C:$C,0)))</f>
        <v>% of potential achieved</v>
      </c>
      <c r="P990" s="76" t="str">
        <f>IF(ISBLANK(INDEX('Policy Characteristics'!J:J,MATCH($C990,'Policy Characteristics'!$C:$C,0))),"",INDEX('Policy Characteristics'!J:J,MATCH($C990,'Policy Characteristics'!$C:$C,0)))</f>
        <v xml:space="preserve">**Description:** This policy shifts the use of fossil-fuel feedstocks to hydrogen. The production method for this new hydrogen demand can be shifted wiht the Fraction of Hydrogen Production Pathways Shifted lever.  // **Guidance for setting values (Chemicals):** Approximately 52 percent of natural gas consumed as a chemical feedstock globally goes to producing ammonia and methanol. These pathways can be replaced with green electrolytic hydrogen to eliminate process emissions associated with production. // **Guidance for setting values (Iron &amp; Steel):** Coal is the most significant feedstock used in the steel industry, largely for reducing iron ore in blast furnaces. A transition from the traditional steelmaking route (blast furnace-basic oxygen furnace) to alternatives (like hydrogen-based direct reduced iron with electric arc furnaces) can be represented by pairing this lever with electrification of industrial heat. </v>
      </c>
      <c r="Q990" s="76" t="str">
        <f>IF(ISBLANK(INDEX('Policy Characteristics'!K:K,MATCH($C990,'Policy Characteristics'!$C:$C,0))),"",INDEX('Policy Characteristics'!K:K,MATCH($C990,'Policy Characteristics'!$C:$C,0)))</f>
        <v/>
      </c>
      <c r="R990" s="76" t="str">
        <f>IF(ISBLANK(INDEX('Policy Characteristics'!L:L,MATCH($C990,'Policy Characteristics'!$C:$C,0))),"",INDEX('Policy Characteristics'!L:L,MATCH($C990,'Policy Characteristics'!$C:$C,0)))</f>
        <v/>
      </c>
    </row>
    <row r="991" spans="1:18" s="143" customFormat="1" x14ac:dyDescent="0.25">
      <c r="A991" s="76" t="str">
        <f>IF(ISBLANK(INDEX('Policy Characteristics'!A:A,MATCH($C991,'Policy Characteristics'!$C:$C,0))),"",INDEX('Policy Characteristics'!A:A,MATCH($C991,'Policy Characteristics'!$C:$C,0)))</f>
        <v>Industry</v>
      </c>
      <c r="B991" s="200" t="str">
        <f>IF(ISBLANK(INDEX('Policy Characteristics'!B:B,MATCH($C991,'Policy Characteristics'!$C:$C,0))),"",INDEX('Policy Characteristics'!B:B,MATCH($C991,'Policy Characteristics'!$C:$C,0)))</f>
        <v>Feedstock Shifting</v>
      </c>
      <c r="C991" s="76" t="str">
        <f t="shared" si="32"/>
        <v>Fraction of Feedstock Shifted</v>
      </c>
      <c r="D991" s="78" t="s">
        <v>1312</v>
      </c>
      <c r="E991" s="88" t="s">
        <v>946</v>
      </c>
      <c r="F991" t="s">
        <v>1275</v>
      </c>
      <c r="G991" s="88" t="s">
        <v>949</v>
      </c>
      <c r="H991" s="80">
        <v>2586</v>
      </c>
      <c r="I991" s="213" t="s">
        <v>44</v>
      </c>
      <c r="J991" s="202" t="str">
        <f>IF(ISBLANK(INDEX('Policy Characteristics'!D:D,MATCH($C991,'Policy Characteristics'!$C:$C,0))),"",INDEX('Policy Characteristics'!D:D,MATCH($C991,'Policy Characteristics'!$C:$C,0)))</f>
        <v>Feedstock Shifting</v>
      </c>
      <c r="K991" s="76" t="str">
        <f>IF(ISBLANK(INDEX('Policy Characteristics'!E:E,MATCH($C991,'Policy Characteristics'!$C:$C,0))),"",INDEX('Policy Characteristics'!E:E,MATCH($C991,'Policy Characteristics'!$C:$C,0)))</f>
        <v>indst feedstock shifting</v>
      </c>
      <c r="L991" s="205">
        <f>IF(ISBLANK(INDEX('Policy Characteristics'!F:F,MATCH($C991,'Policy Characteristics'!$C:$C,0))),"",INDEX('Policy Characteristics'!F:F,MATCH($C991,'Policy Characteristics'!$C:$C,0)))</f>
        <v>0</v>
      </c>
      <c r="M991" s="205">
        <f>IF(ISBLANK(INDEX('Policy Characteristics'!G:G,MATCH($C991,'Policy Characteristics'!$C:$C,0))),"",INDEX('Policy Characteristics'!G:G,MATCH($C991,'Policy Characteristics'!$C:$C,0)))</f>
        <v>1</v>
      </c>
      <c r="N991" s="205">
        <f>IF(ISBLANK(INDEX('Policy Characteristics'!H:H,MATCH($C991,'Policy Characteristics'!$C:$C,0))),"",INDEX('Policy Characteristics'!H:H,MATCH($C991,'Policy Characteristics'!$C:$C,0)))</f>
        <v>0.01</v>
      </c>
      <c r="O991" s="76" t="str">
        <f>IF(ISBLANK(INDEX('Policy Characteristics'!I:I,MATCH($C991,'Policy Characteristics'!$C:$C,0))),"",INDEX('Policy Characteristics'!I:I,MATCH($C991,'Policy Characteristics'!$C:$C,0)))</f>
        <v>% of potential achieved</v>
      </c>
      <c r="P991" s="76" t="str">
        <f>IF(ISBLANK(INDEX('Policy Characteristics'!J:J,MATCH($C991,'Policy Characteristics'!$C:$C,0))),"",INDEX('Policy Characteristics'!J:J,MATCH($C991,'Policy Characteristics'!$C:$C,0)))</f>
        <v xml:space="preserve">**Description:** This policy shifts the use of fossil-fuel feedstocks to hydrogen. The production method for this new hydrogen demand can be shifted wiht the Fraction of Hydrogen Production Pathways Shifted lever.  // **Guidance for setting values (Chemicals):** Approximately 52 percent of natural gas consumed as a chemical feedstock globally goes to producing ammonia and methanol. These pathways can be replaced with green electrolytic hydrogen to eliminate process emissions associated with production. // **Guidance for setting values (Iron &amp; Steel):** Coal is the most significant feedstock used in the steel industry, largely for reducing iron ore in blast furnaces. A transition from the traditional steelmaking route (blast furnace-basic oxygen furnace) to alternatives (like hydrogen-based direct reduced iron with electric arc furnaces) can be represented by pairing this lever with electrification of industrial heat. </v>
      </c>
      <c r="Q991" s="76" t="str">
        <f>IF(ISBLANK(INDEX('Policy Characteristics'!K:K,MATCH($C991,'Policy Characteristics'!$C:$C,0))),"",INDEX('Policy Characteristics'!K:K,MATCH($C991,'Policy Characteristics'!$C:$C,0)))</f>
        <v/>
      </c>
      <c r="R991" s="76" t="str">
        <f>IF(ISBLANK(INDEX('Policy Characteristics'!L:L,MATCH($C991,'Policy Characteristics'!$C:$C,0))),"",INDEX('Policy Characteristics'!L:L,MATCH($C991,'Policy Characteristics'!$C:$C,0)))</f>
        <v/>
      </c>
    </row>
    <row r="992" spans="1:18" s="143" customFormat="1" x14ac:dyDescent="0.25">
      <c r="A992" s="76" t="str">
        <f>IF(ISBLANK(INDEX('Policy Characteristics'!A:A,MATCH($C992,'Policy Characteristics'!$C:$C,0))),"",INDEX('Policy Characteristics'!A:A,MATCH($C992,'Policy Characteristics'!$C:$C,0)))</f>
        <v>Industry</v>
      </c>
      <c r="B992" s="200" t="str">
        <f>IF(ISBLANK(INDEX('Policy Characteristics'!B:B,MATCH($C992,'Policy Characteristics'!$C:$C,0))),"",INDEX('Policy Characteristics'!B:B,MATCH($C992,'Policy Characteristics'!$C:$C,0)))</f>
        <v>Feedstock Shifting</v>
      </c>
      <c r="C992" s="76" t="str">
        <f t="shared" si="32"/>
        <v>Fraction of Feedstock Shifted</v>
      </c>
      <c r="D992" s="78" t="s">
        <v>1312</v>
      </c>
      <c r="E992" s="88" t="s">
        <v>947</v>
      </c>
      <c r="F992" t="s">
        <v>1275</v>
      </c>
      <c r="G992" s="88" t="s">
        <v>951</v>
      </c>
      <c r="H992" s="80">
        <v>2587</v>
      </c>
      <c r="I992" s="213" t="s">
        <v>44</v>
      </c>
      <c r="J992" s="202" t="str">
        <f>IF(ISBLANK(INDEX('Policy Characteristics'!D:D,MATCH($C992,'Policy Characteristics'!$C:$C,0))),"",INDEX('Policy Characteristics'!D:D,MATCH($C992,'Policy Characteristics'!$C:$C,0)))</f>
        <v>Feedstock Shifting</v>
      </c>
      <c r="K992" s="76" t="str">
        <f>IF(ISBLANK(INDEX('Policy Characteristics'!E:E,MATCH($C992,'Policy Characteristics'!$C:$C,0))),"",INDEX('Policy Characteristics'!E:E,MATCH($C992,'Policy Characteristics'!$C:$C,0)))</f>
        <v>indst feedstock shifting</v>
      </c>
      <c r="L992" s="205">
        <f>IF(ISBLANK(INDEX('Policy Characteristics'!F:F,MATCH($C992,'Policy Characteristics'!$C:$C,0))),"",INDEX('Policy Characteristics'!F:F,MATCH($C992,'Policy Characteristics'!$C:$C,0)))</f>
        <v>0</v>
      </c>
      <c r="M992" s="205">
        <f>IF(ISBLANK(INDEX('Policy Characteristics'!G:G,MATCH($C992,'Policy Characteristics'!$C:$C,0))),"",INDEX('Policy Characteristics'!G:G,MATCH($C992,'Policy Characteristics'!$C:$C,0)))</f>
        <v>1</v>
      </c>
      <c r="N992" s="205">
        <f>IF(ISBLANK(INDEX('Policy Characteristics'!H:H,MATCH($C992,'Policy Characteristics'!$C:$C,0))),"",INDEX('Policy Characteristics'!H:H,MATCH($C992,'Policy Characteristics'!$C:$C,0)))</f>
        <v>0.01</v>
      </c>
      <c r="O992" s="76" t="str">
        <f>IF(ISBLANK(INDEX('Policy Characteristics'!I:I,MATCH($C992,'Policy Characteristics'!$C:$C,0))),"",INDEX('Policy Characteristics'!I:I,MATCH($C992,'Policy Characteristics'!$C:$C,0)))</f>
        <v>% of potential achieved</v>
      </c>
      <c r="P992" s="76" t="str">
        <f>IF(ISBLANK(INDEX('Policy Characteristics'!J:J,MATCH($C992,'Policy Characteristics'!$C:$C,0))),"",INDEX('Policy Characteristics'!J:J,MATCH($C992,'Policy Characteristics'!$C:$C,0)))</f>
        <v xml:space="preserve">**Description:** This policy shifts the use of fossil-fuel feedstocks to hydrogen. The production method for this new hydrogen demand can be shifted wiht the Fraction of Hydrogen Production Pathways Shifted lever.  // **Guidance for setting values (Chemicals):** Approximately 52 percent of natural gas consumed as a chemical feedstock globally goes to producing ammonia and methanol. These pathways can be replaced with green electrolytic hydrogen to eliminate process emissions associated with production. // **Guidance for setting values (Iron &amp; Steel):** Coal is the most significant feedstock used in the steel industry, largely for reducing iron ore in blast furnaces. A transition from the traditional steelmaking route (blast furnace-basic oxygen furnace) to alternatives (like hydrogen-based direct reduced iron with electric arc furnaces) can be represented by pairing this lever with electrification of industrial heat. </v>
      </c>
      <c r="Q992" s="76" t="str">
        <f>IF(ISBLANK(INDEX('Policy Characteristics'!K:K,MATCH($C992,'Policy Characteristics'!$C:$C,0))),"",INDEX('Policy Characteristics'!K:K,MATCH($C992,'Policy Characteristics'!$C:$C,0)))</f>
        <v/>
      </c>
      <c r="R992" s="76" t="str">
        <f>IF(ISBLANK(INDEX('Policy Characteristics'!L:L,MATCH($C992,'Policy Characteristics'!$C:$C,0))),"",INDEX('Policy Characteristics'!L:L,MATCH($C992,'Policy Characteristics'!$C:$C,0)))</f>
        <v/>
      </c>
    </row>
    <row r="993" spans="1:18" s="143" customFormat="1" x14ac:dyDescent="0.25">
      <c r="A993" s="76" t="str">
        <f>IF(ISBLANK(INDEX('Policy Characteristics'!A:A,MATCH($C993,'Policy Characteristics'!$C:$C,0))),"",INDEX('Policy Characteristics'!A:A,MATCH($C993,'Policy Characteristics'!$C:$C,0)))</f>
        <v>Industry</v>
      </c>
      <c r="B993" s="200" t="str">
        <f>IF(ISBLANK(INDEX('Policy Characteristics'!B:B,MATCH($C993,'Policy Characteristics'!$C:$C,0))),"",INDEX('Policy Characteristics'!B:B,MATCH($C993,'Policy Characteristics'!$C:$C,0)))</f>
        <v>Feedstock Shifting</v>
      </c>
      <c r="C993" s="76" t="str">
        <f t="shared" si="32"/>
        <v>Fraction of Feedstock Shifted</v>
      </c>
      <c r="D993" s="78" t="s">
        <v>1312</v>
      </c>
      <c r="E993" s="88" t="s">
        <v>948</v>
      </c>
      <c r="F993" t="s">
        <v>1275</v>
      </c>
      <c r="G993" s="88" t="s">
        <v>952</v>
      </c>
      <c r="H993" s="80">
        <v>2588</v>
      </c>
      <c r="I993" s="213" t="s">
        <v>44</v>
      </c>
      <c r="J993" s="202" t="str">
        <f>IF(ISBLANK(INDEX('Policy Characteristics'!D:D,MATCH($C993,'Policy Characteristics'!$C:$C,0))),"",INDEX('Policy Characteristics'!D:D,MATCH($C993,'Policy Characteristics'!$C:$C,0)))</f>
        <v>Feedstock Shifting</v>
      </c>
      <c r="K993" s="76" t="str">
        <f>IF(ISBLANK(INDEX('Policy Characteristics'!E:E,MATCH($C993,'Policy Characteristics'!$C:$C,0))),"",INDEX('Policy Characteristics'!E:E,MATCH($C993,'Policy Characteristics'!$C:$C,0)))</f>
        <v>indst feedstock shifting</v>
      </c>
      <c r="L993" s="205">
        <f>IF(ISBLANK(INDEX('Policy Characteristics'!F:F,MATCH($C993,'Policy Characteristics'!$C:$C,0))),"",INDEX('Policy Characteristics'!F:F,MATCH($C993,'Policy Characteristics'!$C:$C,0)))</f>
        <v>0</v>
      </c>
      <c r="M993" s="205">
        <f>IF(ISBLANK(INDEX('Policy Characteristics'!G:G,MATCH($C993,'Policy Characteristics'!$C:$C,0))),"",INDEX('Policy Characteristics'!G:G,MATCH($C993,'Policy Characteristics'!$C:$C,0)))</f>
        <v>1</v>
      </c>
      <c r="N993" s="205">
        <f>IF(ISBLANK(INDEX('Policy Characteristics'!H:H,MATCH($C993,'Policy Characteristics'!$C:$C,0))),"",INDEX('Policy Characteristics'!H:H,MATCH($C993,'Policy Characteristics'!$C:$C,0)))</f>
        <v>0.01</v>
      </c>
      <c r="O993" s="76" t="str">
        <f>IF(ISBLANK(INDEX('Policy Characteristics'!I:I,MATCH($C993,'Policy Characteristics'!$C:$C,0))),"",INDEX('Policy Characteristics'!I:I,MATCH($C993,'Policy Characteristics'!$C:$C,0)))</f>
        <v>% of potential achieved</v>
      </c>
      <c r="P993" s="76" t="str">
        <f>IF(ISBLANK(INDEX('Policy Characteristics'!J:J,MATCH($C993,'Policy Characteristics'!$C:$C,0))),"",INDEX('Policy Characteristics'!J:J,MATCH($C993,'Policy Characteristics'!$C:$C,0)))</f>
        <v xml:space="preserve">**Description:** This policy shifts the use of fossil-fuel feedstocks to hydrogen. The production method for this new hydrogen demand can be shifted wiht the Fraction of Hydrogen Production Pathways Shifted lever.  // **Guidance for setting values (Chemicals):** Approximately 52 percent of natural gas consumed as a chemical feedstock globally goes to producing ammonia and methanol. These pathways can be replaced with green electrolytic hydrogen to eliminate process emissions associated with production. // **Guidance for setting values (Iron &amp; Steel):** Coal is the most significant feedstock used in the steel industry, largely for reducing iron ore in blast furnaces. A transition from the traditional steelmaking route (blast furnace-basic oxygen furnace) to alternatives (like hydrogen-based direct reduced iron with electric arc furnaces) can be represented by pairing this lever with electrification of industrial heat. </v>
      </c>
      <c r="Q993" s="76" t="str">
        <f>IF(ISBLANK(INDEX('Policy Characteristics'!K:K,MATCH($C993,'Policy Characteristics'!$C:$C,0))),"",INDEX('Policy Characteristics'!K:K,MATCH($C993,'Policy Characteristics'!$C:$C,0)))</f>
        <v/>
      </c>
      <c r="R993" s="76" t="str">
        <f>IF(ISBLANK(INDEX('Policy Characteristics'!L:L,MATCH($C993,'Policy Characteristics'!$C:$C,0))),"",INDEX('Policy Characteristics'!L:L,MATCH($C993,'Policy Characteristics'!$C:$C,0)))</f>
        <v/>
      </c>
    </row>
    <row r="994" spans="1:18" s="143" customFormat="1" x14ac:dyDescent="0.25">
      <c r="A994" s="76" t="str">
        <f>IF(ISBLANK(INDEX('Policy Characteristics'!A:A,MATCH($C994,'Policy Characteristics'!$C:$C,0))),"",INDEX('Policy Characteristics'!A:A,MATCH($C994,'Policy Characteristics'!$C:$C,0)))</f>
        <v>Industry</v>
      </c>
      <c r="B994" s="200" t="str">
        <f>IF(ISBLANK(INDEX('Policy Characteristics'!B:B,MATCH($C994,'Policy Characteristics'!$C:$C,0))),"",INDEX('Policy Characteristics'!B:B,MATCH($C994,'Policy Characteristics'!$C:$C,0)))</f>
        <v>Feedstock Shifting</v>
      </c>
      <c r="C994" s="76" t="str">
        <f t="shared" si="32"/>
        <v>Fraction of Feedstock Shifted</v>
      </c>
      <c r="D994" s="78" t="s">
        <v>1312</v>
      </c>
      <c r="E994" s="88" t="s">
        <v>945</v>
      </c>
      <c r="F994" t="s">
        <v>1275</v>
      </c>
      <c r="G994" s="88" t="s">
        <v>950</v>
      </c>
      <c r="H994" s="80">
        <v>2589</v>
      </c>
      <c r="I994" s="213" t="s">
        <v>44</v>
      </c>
      <c r="J994" s="202" t="str">
        <f>IF(ISBLANK(INDEX('Policy Characteristics'!D:D,MATCH($C994,'Policy Characteristics'!$C:$C,0))),"",INDEX('Policy Characteristics'!D:D,MATCH($C994,'Policy Characteristics'!$C:$C,0)))</f>
        <v>Feedstock Shifting</v>
      </c>
      <c r="K994" s="76" t="str">
        <f>IF(ISBLANK(INDEX('Policy Characteristics'!E:E,MATCH($C994,'Policy Characteristics'!$C:$C,0))),"",INDEX('Policy Characteristics'!E:E,MATCH($C994,'Policy Characteristics'!$C:$C,0)))</f>
        <v>indst feedstock shifting</v>
      </c>
      <c r="L994" s="205">
        <f>IF(ISBLANK(INDEX('Policy Characteristics'!F:F,MATCH($C994,'Policy Characteristics'!$C:$C,0))),"",INDEX('Policy Characteristics'!F:F,MATCH($C994,'Policy Characteristics'!$C:$C,0)))</f>
        <v>0</v>
      </c>
      <c r="M994" s="205">
        <f>IF(ISBLANK(INDEX('Policy Characteristics'!G:G,MATCH($C994,'Policy Characteristics'!$C:$C,0))),"",INDEX('Policy Characteristics'!G:G,MATCH($C994,'Policy Characteristics'!$C:$C,0)))</f>
        <v>1</v>
      </c>
      <c r="N994" s="205">
        <f>IF(ISBLANK(INDEX('Policy Characteristics'!H:H,MATCH($C994,'Policy Characteristics'!$C:$C,0))),"",INDEX('Policy Characteristics'!H:H,MATCH($C994,'Policy Characteristics'!$C:$C,0)))</f>
        <v>0.01</v>
      </c>
      <c r="O994" s="76" t="str">
        <f>IF(ISBLANK(INDEX('Policy Characteristics'!I:I,MATCH($C994,'Policy Characteristics'!$C:$C,0))),"",INDEX('Policy Characteristics'!I:I,MATCH($C994,'Policy Characteristics'!$C:$C,0)))</f>
        <v>% of potential achieved</v>
      </c>
      <c r="P994" s="76" t="str">
        <f>IF(ISBLANK(INDEX('Policy Characteristics'!J:J,MATCH($C994,'Policy Characteristics'!$C:$C,0))),"",INDEX('Policy Characteristics'!J:J,MATCH($C994,'Policy Characteristics'!$C:$C,0)))</f>
        <v xml:space="preserve">**Description:** This policy shifts the use of fossil-fuel feedstocks to hydrogen. The production method for this new hydrogen demand can be shifted wiht the Fraction of Hydrogen Production Pathways Shifted lever.  // **Guidance for setting values (Chemicals):** Approximately 52 percent of natural gas consumed as a chemical feedstock globally goes to producing ammonia and methanol. These pathways can be replaced with green electrolytic hydrogen to eliminate process emissions associated with production. // **Guidance for setting values (Iron &amp; Steel):** Coal is the most significant feedstock used in the steel industry, largely for reducing iron ore in blast furnaces. A transition from the traditional steelmaking route (blast furnace-basic oxygen furnace) to alternatives (like hydrogen-based direct reduced iron with electric arc furnaces) can be represented by pairing this lever with electrification of industrial heat. </v>
      </c>
      <c r="Q994" s="76" t="str">
        <f>IF(ISBLANK(INDEX('Policy Characteristics'!K:K,MATCH($C994,'Policy Characteristics'!$C:$C,0))),"",INDEX('Policy Characteristics'!K:K,MATCH($C994,'Policy Characteristics'!$C:$C,0)))</f>
        <v/>
      </c>
      <c r="R994" s="76" t="str">
        <f>IF(ISBLANK(INDEX('Policy Characteristics'!L:L,MATCH($C994,'Policy Characteristics'!$C:$C,0))),"",INDEX('Policy Characteristics'!L:L,MATCH($C994,'Policy Characteristics'!$C:$C,0)))</f>
        <v/>
      </c>
    </row>
    <row r="995" spans="1:18" s="143" customFormat="1" x14ac:dyDescent="0.25">
      <c r="A995" s="76" t="str">
        <f>IF(ISBLANK(INDEX('Policy Characteristics'!A:A,MATCH($C995,'Policy Characteristics'!$C:$C,0))),"",INDEX('Policy Characteristics'!A:A,MATCH($C995,'Policy Characteristics'!$C:$C,0)))</f>
        <v>Industry</v>
      </c>
      <c r="B995" s="200" t="str">
        <f>IF(ISBLANK(INDEX('Policy Characteristics'!B:B,MATCH($C995,'Policy Characteristics'!$C:$C,0))),"",INDEX('Policy Characteristics'!B:B,MATCH($C995,'Policy Characteristics'!$C:$C,0)))</f>
        <v>Feedstock Shifting</v>
      </c>
      <c r="C995" s="76" t="str">
        <f t="shared" ref="C995:C1058" si="33">C$865</f>
        <v>Fraction of Feedstock Shifted</v>
      </c>
      <c r="D995" s="78" t="s">
        <v>1313</v>
      </c>
      <c r="E995" s="88" t="s">
        <v>642</v>
      </c>
      <c r="F995" t="s">
        <v>820</v>
      </c>
      <c r="G995" s="88" t="s">
        <v>648</v>
      </c>
      <c r="H995" s="80">
        <v>2590</v>
      </c>
      <c r="I995" s="213" t="s">
        <v>44</v>
      </c>
      <c r="J995" s="202" t="str">
        <f>IF(ISBLANK(INDEX('Policy Characteristics'!D:D,MATCH($C995,'Policy Characteristics'!$C:$C,0))),"",INDEX('Policy Characteristics'!D:D,MATCH($C995,'Policy Characteristics'!$C:$C,0)))</f>
        <v>Feedstock Shifting</v>
      </c>
      <c r="K995" s="76" t="str">
        <f>IF(ISBLANK(INDEX('Policy Characteristics'!E:E,MATCH($C995,'Policy Characteristics'!$C:$C,0))),"",INDEX('Policy Characteristics'!E:E,MATCH($C995,'Policy Characteristics'!$C:$C,0)))</f>
        <v>indst feedstock shifting</v>
      </c>
      <c r="L995" s="205">
        <f>IF(ISBLANK(INDEX('Policy Characteristics'!F:F,MATCH($C995,'Policy Characteristics'!$C:$C,0))),"",INDEX('Policy Characteristics'!F:F,MATCH($C995,'Policy Characteristics'!$C:$C,0)))</f>
        <v>0</v>
      </c>
      <c r="M995" s="205">
        <f>IF(ISBLANK(INDEX('Policy Characteristics'!G:G,MATCH($C995,'Policy Characteristics'!$C:$C,0))),"",INDEX('Policy Characteristics'!G:G,MATCH($C995,'Policy Characteristics'!$C:$C,0)))</f>
        <v>1</v>
      </c>
      <c r="N995" s="205">
        <f>IF(ISBLANK(INDEX('Policy Characteristics'!H:H,MATCH($C995,'Policy Characteristics'!$C:$C,0))),"",INDEX('Policy Characteristics'!H:H,MATCH($C995,'Policy Characteristics'!$C:$C,0)))</f>
        <v>0.01</v>
      </c>
      <c r="O995" s="76" t="str">
        <f>IF(ISBLANK(INDEX('Policy Characteristics'!I:I,MATCH($C995,'Policy Characteristics'!$C:$C,0))),"",INDEX('Policy Characteristics'!I:I,MATCH($C995,'Policy Characteristics'!$C:$C,0)))</f>
        <v>% of potential achieved</v>
      </c>
      <c r="P995" s="76" t="str">
        <f>IF(ISBLANK(INDEX('Policy Characteristics'!J:J,MATCH($C995,'Policy Characteristics'!$C:$C,0))),"",INDEX('Policy Characteristics'!J:J,MATCH($C995,'Policy Characteristics'!$C:$C,0)))</f>
        <v xml:space="preserve">**Description:** This policy shifts the use of fossil-fuel feedstocks to hydrogen. The production method for this new hydrogen demand can be shifted wiht the Fraction of Hydrogen Production Pathways Shifted lever.  // **Guidance for setting values (Chemicals):** Approximately 52 percent of natural gas consumed as a chemical feedstock globally goes to producing ammonia and methanol. These pathways can be replaced with green electrolytic hydrogen to eliminate process emissions associated with production. // **Guidance for setting values (Iron &amp; Steel):** Coal is the most significant feedstock used in the steel industry, largely for reducing iron ore in blast furnaces. A transition from the traditional steelmaking route (blast furnace-basic oxygen furnace) to alternatives (like hydrogen-based direct reduced iron with electric arc furnaces) can be represented by pairing this lever with electrification of industrial heat. </v>
      </c>
      <c r="Q995" s="76" t="str">
        <f>IF(ISBLANK(INDEX('Policy Characteristics'!K:K,MATCH($C995,'Policy Characteristics'!$C:$C,0))),"",INDEX('Policy Characteristics'!K:K,MATCH($C995,'Policy Characteristics'!$C:$C,0)))</f>
        <v/>
      </c>
      <c r="R995" s="76" t="str">
        <f>IF(ISBLANK(INDEX('Policy Characteristics'!L:L,MATCH($C995,'Policy Characteristics'!$C:$C,0))),"",INDEX('Policy Characteristics'!L:L,MATCH($C995,'Policy Characteristics'!$C:$C,0)))</f>
        <v/>
      </c>
    </row>
    <row r="996" spans="1:18" s="143" customFormat="1" x14ac:dyDescent="0.25">
      <c r="A996" s="76" t="str">
        <f>IF(ISBLANK(INDEX('Policy Characteristics'!A:A,MATCH($C996,'Policy Characteristics'!$C:$C,0))),"",INDEX('Policy Characteristics'!A:A,MATCH($C996,'Policy Characteristics'!$C:$C,0)))</f>
        <v>Industry</v>
      </c>
      <c r="B996" s="200" t="str">
        <f>IF(ISBLANK(INDEX('Policy Characteristics'!B:B,MATCH($C996,'Policy Characteristics'!$C:$C,0))),"",INDEX('Policy Characteristics'!B:B,MATCH($C996,'Policy Characteristics'!$C:$C,0)))</f>
        <v>Feedstock Shifting</v>
      </c>
      <c r="C996" s="76" t="str">
        <f t="shared" si="33"/>
        <v>Fraction of Feedstock Shifted</v>
      </c>
      <c r="D996" s="78" t="s">
        <v>1313</v>
      </c>
      <c r="E996" s="88" t="s">
        <v>643</v>
      </c>
      <c r="F996" t="s">
        <v>820</v>
      </c>
      <c r="G996" s="88" t="s">
        <v>651</v>
      </c>
      <c r="H996" s="80">
        <v>2591</v>
      </c>
      <c r="I996" s="213" t="s">
        <v>43</v>
      </c>
      <c r="J996" s="202" t="str">
        <f>IF(ISBLANK(INDEX('Policy Characteristics'!D:D,MATCH($C996,'Policy Characteristics'!$C:$C,0))),"",INDEX('Policy Characteristics'!D:D,MATCH($C996,'Policy Characteristics'!$C:$C,0)))</f>
        <v>Feedstock Shifting</v>
      </c>
      <c r="K996" s="76" t="str">
        <f>IF(ISBLANK(INDEX('Policy Characteristics'!E:E,MATCH($C996,'Policy Characteristics'!$C:$C,0))),"",INDEX('Policy Characteristics'!E:E,MATCH($C996,'Policy Characteristics'!$C:$C,0)))</f>
        <v>indst feedstock shifting</v>
      </c>
      <c r="L996" s="205">
        <f>IF(ISBLANK(INDEX('Policy Characteristics'!F:F,MATCH($C996,'Policy Characteristics'!$C:$C,0))),"",INDEX('Policy Characteristics'!F:F,MATCH($C996,'Policy Characteristics'!$C:$C,0)))</f>
        <v>0</v>
      </c>
      <c r="M996" s="205">
        <f>IF(ISBLANK(INDEX('Policy Characteristics'!G:G,MATCH($C996,'Policy Characteristics'!$C:$C,0))),"",INDEX('Policy Characteristics'!G:G,MATCH($C996,'Policy Characteristics'!$C:$C,0)))</f>
        <v>1</v>
      </c>
      <c r="N996" s="205">
        <f>IF(ISBLANK(INDEX('Policy Characteristics'!H:H,MATCH($C996,'Policy Characteristics'!$C:$C,0))),"",INDEX('Policy Characteristics'!H:H,MATCH($C996,'Policy Characteristics'!$C:$C,0)))</f>
        <v>0.01</v>
      </c>
      <c r="O996" s="76" t="str">
        <f>IF(ISBLANK(INDEX('Policy Characteristics'!I:I,MATCH($C996,'Policy Characteristics'!$C:$C,0))),"",INDEX('Policy Characteristics'!I:I,MATCH($C996,'Policy Characteristics'!$C:$C,0)))</f>
        <v>% of potential achieved</v>
      </c>
      <c r="P996" s="76" t="str">
        <f>IF(ISBLANK(INDEX('Policy Characteristics'!J:J,MATCH($C996,'Policy Characteristics'!$C:$C,0))),"",INDEX('Policy Characteristics'!J:J,MATCH($C996,'Policy Characteristics'!$C:$C,0)))</f>
        <v xml:space="preserve">**Description:** This policy shifts the use of fossil-fuel feedstocks to hydrogen. The production method for this new hydrogen demand can be shifted wiht the Fraction of Hydrogen Production Pathways Shifted lever.  // **Guidance for setting values (Chemicals):** Approximately 52 percent of natural gas consumed as a chemical feedstock globally goes to producing ammonia and methanol. These pathways can be replaced with green electrolytic hydrogen to eliminate process emissions associated with production. // **Guidance for setting values (Iron &amp; Steel):** Coal is the most significant feedstock used in the steel industry, largely for reducing iron ore in blast furnaces. A transition from the traditional steelmaking route (blast furnace-basic oxygen furnace) to alternatives (like hydrogen-based direct reduced iron with electric arc furnaces) can be represented by pairing this lever with electrification of industrial heat. </v>
      </c>
      <c r="Q996" s="76" t="str">
        <f>IF(ISBLANK(INDEX('Policy Characteristics'!K:K,MATCH($C996,'Policy Characteristics'!$C:$C,0))),"",INDEX('Policy Characteristics'!K:K,MATCH($C996,'Policy Characteristics'!$C:$C,0)))</f>
        <v/>
      </c>
      <c r="R996" s="76" t="str">
        <f>IF(ISBLANK(INDEX('Policy Characteristics'!L:L,MATCH($C996,'Policy Characteristics'!$C:$C,0))),"",INDEX('Policy Characteristics'!L:L,MATCH($C996,'Policy Characteristics'!$C:$C,0)))</f>
        <v/>
      </c>
    </row>
    <row r="997" spans="1:18" s="143" customFormat="1" x14ac:dyDescent="0.25">
      <c r="A997" s="76" t="str">
        <f>IF(ISBLANK(INDEX('Policy Characteristics'!A:A,MATCH($C997,'Policy Characteristics'!$C:$C,0))),"",INDEX('Policy Characteristics'!A:A,MATCH($C997,'Policy Characteristics'!$C:$C,0)))</f>
        <v>Industry</v>
      </c>
      <c r="B997" s="200" t="str">
        <f>IF(ISBLANK(INDEX('Policy Characteristics'!B:B,MATCH($C997,'Policy Characteristics'!$C:$C,0))),"",INDEX('Policy Characteristics'!B:B,MATCH($C997,'Policy Characteristics'!$C:$C,0)))</f>
        <v>Feedstock Shifting</v>
      </c>
      <c r="C997" s="76" t="str">
        <f t="shared" si="33"/>
        <v>Fraction of Feedstock Shifted</v>
      </c>
      <c r="D997" s="78" t="s">
        <v>1313</v>
      </c>
      <c r="E997" s="88" t="s">
        <v>644</v>
      </c>
      <c r="F997" t="s">
        <v>820</v>
      </c>
      <c r="G997" s="88" t="s">
        <v>652</v>
      </c>
      <c r="H997" s="80">
        <v>2592</v>
      </c>
      <c r="I997" s="213" t="s">
        <v>43</v>
      </c>
      <c r="J997" s="202" t="str">
        <f>IF(ISBLANK(INDEX('Policy Characteristics'!D:D,MATCH($C997,'Policy Characteristics'!$C:$C,0))),"",INDEX('Policy Characteristics'!D:D,MATCH($C997,'Policy Characteristics'!$C:$C,0)))</f>
        <v>Feedstock Shifting</v>
      </c>
      <c r="K997" s="76" t="str">
        <f>IF(ISBLANK(INDEX('Policy Characteristics'!E:E,MATCH($C997,'Policy Characteristics'!$C:$C,0))),"",INDEX('Policy Characteristics'!E:E,MATCH($C997,'Policy Characteristics'!$C:$C,0)))</f>
        <v>indst feedstock shifting</v>
      </c>
      <c r="L997" s="205">
        <f>IF(ISBLANK(INDEX('Policy Characteristics'!F:F,MATCH($C997,'Policy Characteristics'!$C:$C,0))),"",INDEX('Policy Characteristics'!F:F,MATCH($C997,'Policy Characteristics'!$C:$C,0)))</f>
        <v>0</v>
      </c>
      <c r="M997" s="205">
        <f>IF(ISBLANK(INDEX('Policy Characteristics'!G:G,MATCH($C997,'Policy Characteristics'!$C:$C,0))),"",INDEX('Policy Characteristics'!G:G,MATCH($C997,'Policy Characteristics'!$C:$C,0)))</f>
        <v>1</v>
      </c>
      <c r="N997" s="205">
        <f>IF(ISBLANK(INDEX('Policy Characteristics'!H:H,MATCH($C997,'Policy Characteristics'!$C:$C,0))),"",INDEX('Policy Characteristics'!H:H,MATCH($C997,'Policy Characteristics'!$C:$C,0)))</f>
        <v>0.01</v>
      </c>
      <c r="O997" s="76" t="str">
        <f>IF(ISBLANK(INDEX('Policy Characteristics'!I:I,MATCH($C997,'Policy Characteristics'!$C:$C,0))),"",INDEX('Policy Characteristics'!I:I,MATCH($C997,'Policy Characteristics'!$C:$C,0)))</f>
        <v>% of potential achieved</v>
      </c>
      <c r="P997" s="76" t="str">
        <f>IF(ISBLANK(INDEX('Policy Characteristics'!J:J,MATCH($C997,'Policy Characteristics'!$C:$C,0))),"",INDEX('Policy Characteristics'!J:J,MATCH($C997,'Policy Characteristics'!$C:$C,0)))</f>
        <v xml:space="preserve">**Description:** This policy shifts the use of fossil-fuel feedstocks to hydrogen. The production method for this new hydrogen demand can be shifted wiht the Fraction of Hydrogen Production Pathways Shifted lever.  // **Guidance for setting values (Chemicals):** Approximately 52 percent of natural gas consumed as a chemical feedstock globally goes to producing ammonia and methanol. These pathways can be replaced with green electrolytic hydrogen to eliminate process emissions associated with production. // **Guidance for setting values (Iron &amp; Steel):** Coal is the most significant feedstock used in the steel industry, largely for reducing iron ore in blast furnaces. A transition from the traditional steelmaking route (blast furnace-basic oxygen furnace) to alternatives (like hydrogen-based direct reduced iron with electric arc furnaces) can be represented by pairing this lever with electrification of industrial heat. </v>
      </c>
      <c r="Q997" s="76" t="str">
        <f>IF(ISBLANK(INDEX('Policy Characteristics'!K:K,MATCH($C997,'Policy Characteristics'!$C:$C,0))),"",INDEX('Policy Characteristics'!K:K,MATCH($C997,'Policy Characteristics'!$C:$C,0)))</f>
        <v/>
      </c>
      <c r="R997" s="76" t="str">
        <f>IF(ISBLANK(INDEX('Policy Characteristics'!L:L,MATCH($C997,'Policy Characteristics'!$C:$C,0))),"",INDEX('Policy Characteristics'!L:L,MATCH($C997,'Policy Characteristics'!$C:$C,0)))</f>
        <v/>
      </c>
    </row>
    <row r="998" spans="1:18" s="143" customFormat="1" x14ac:dyDescent="0.25">
      <c r="A998" s="76" t="str">
        <f>IF(ISBLANK(INDEX('Policy Characteristics'!A:A,MATCH($C998,'Policy Characteristics'!$C:$C,0))),"",INDEX('Policy Characteristics'!A:A,MATCH($C998,'Policy Characteristics'!$C:$C,0)))</f>
        <v>Industry</v>
      </c>
      <c r="B998" s="200" t="str">
        <f>IF(ISBLANK(INDEX('Policy Characteristics'!B:B,MATCH($C998,'Policy Characteristics'!$C:$C,0))),"",INDEX('Policy Characteristics'!B:B,MATCH($C998,'Policy Characteristics'!$C:$C,0)))</f>
        <v>Feedstock Shifting</v>
      </c>
      <c r="C998" s="76" t="str">
        <f t="shared" si="33"/>
        <v>Fraction of Feedstock Shifted</v>
      </c>
      <c r="D998" s="78" t="s">
        <v>1313</v>
      </c>
      <c r="E998" s="88" t="s">
        <v>645</v>
      </c>
      <c r="F998" t="s">
        <v>820</v>
      </c>
      <c r="G998" s="88" t="s">
        <v>649</v>
      </c>
      <c r="H998" s="80">
        <v>2593</v>
      </c>
      <c r="I998" s="213" t="s">
        <v>44</v>
      </c>
      <c r="J998" s="202" t="str">
        <f>IF(ISBLANK(INDEX('Policy Characteristics'!D:D,MATCH($C998,'Policy Characteristics'!$C:$C,0))),"",INDEX('Policy Characteristics'!D:D,MATCH($C998,'Policy Characteristics'!$C:$C,0)))</f>
        <v>Feedstock Shifting</v>
      </c>
      <c r="K998" s="76" t="str">
        <f>IF(ISBLANK(INDEX('Policy Characteristics'!E:E,MATCH($C998,'Policy Characteristics'!$C:$C,0))),"",INDEX('Policy Characteristics'!E:E,MATCH($C998,'Policy Characteristics'!$C:$C,0)))</f>
        <v>indst feedstock shifting</v>
      </c>
      <c r="L998" s="205">
        <f>IF(ISBLANK(INDEX('Policy Characteristics'!F:F,MATCH($C998,'Policy Characteristics'!$C:$C,0))),"",INDEX('Policy Characteristics'!F:F,MATCH($C998,'Policy Characteristics'!$C:$C,0)))</f>
        <v>0</v>
      </c>
      <c r="M998" s="205">
        <f>IF(ISBLANK(INDEX('Policy Characteristics'!G:G,MATCH($C998,'Policy Characteristics'!$C:$C,0))),"",INDEX('Policy Characteristics'!G:G,MATCH($C998,'Policy Characteristics'!$C:$C,0)))</f>
        <v>1</v>
      </c>
      <c r="N998" s="205">
        <f>IF(ISBLANK(INDEX('Policy Characteristics'!H:H,MATCH($C998,'Policy Characteristics'!$C:$C,0))),"",INDEX('Policy Characteristics'!H:H,MATCH($C998,'Policy Characteristics'!$C:$C,0)))</f>
        <v>0.01</v>
      </c>
      <c r="O998" s="76" t="str">
        <f>IF(ISBLANK(INDEX('Policy Characteristics'!I:I,MATCH($C998,'Policy Characteristics'!$C:$C,0))),"",INDEX('Policy Characteristics'!I:I,MATCH($C998,'Policy Characteristics'!$C:$C,0)))</f>
        <v>% of potential achieved</v>
      </c>
      <c r="P998" s="76" t="str">
        <f>IF(ISBLANK(INDEX('Policy Characteristics'!J:J,MATCH($C998,'Policy Characteristics'!$C:$C,0))),"",INDEX('Policy Characteristics'!J:J,MATCH($C998,'Policy Characteristics'!$C:$C,0)))</f>
        <v xml:space="preserve">**Description:** This policy shifts the use of fossil-fuel feedstocks to hydrogen. The production method for this new hydrogen demand can be shifted wiht the Fraction of Hydrogen Production Pathways Shifted lever.  // **Guidance for setting values (Chemicals):** Approximately 52 percent of natural gas consumed as a chemical feedstock globally goes to producing ammonia and methanol. These pathways can be replaced with green electrolytic hydrogen to eliminate process emissions associated with production. // **Guidance for setting values (Iron &amp; Steel):** Coal is the most significant feedstock used in the steel industry, largely for reducing iron ore in blast furnaces. A transition from the traditional steelmaking route (blast furnace-basic oxygen furnace) to alternatives (like hydrogen-based direct reduced iron with electric arc furnaces) can be represented by pairing this lever with electrification of industrial heat. </v>
      </c>
      <c r="Q998" s="76" t="str">
        <f>IF(ISBLANK(INDEX('Policy Characteristics'!K:K,MATCH($C998,'Policy Characteristics'!$C:$C,0))),"",INDEX('Policy Characteristics'!K:K,MATCH($C998,'Policy Characteristics'!$C:$C,0)))</f>
        <v/>
      </c>
      <c r="R998" s="76" t="str">
        <f>IF(ISBLANK(INDEX('Policy Characteristics'!L:L,MATCH($C998,'Policy Characteristics'!$C:$C,0))),"",INDEX('Policy Characteristics'!L:L,MATCH($C998,'Policy Characteristics'!$C:$C,0)))</f>
        <v/>
      </c>
    </row>
    <row r="999" spans="1:18" s="143" customFormat="1" x14ac:dyDescent="0.25">
      <c r="A999" s="76" t="str">
        <f>IF(ISBLANK(INDEX('Policy Characteristics'!A:A,MATCH($C999,'Policy Characteristics'!$C:$C,0))),"",INDEX('Policy Characteristics'!A:A,MATCH($C999,'Policy Characteristics'!$C:$C,0)))</f>
        <v>Industry</v>
      </c>
      <c r="B999" s="200" t="str">
        <f>IF(ISBLANK(INDEX('Policy Characteristics'!B:B,MATCH($C999,'Policy Characteristics'!$C:$C,0))),"",INDEX('Policy Characteristics'!B:B,MATCH($C999,'Policy Characteristics'!$C:$C,0)))</f>
        <v>Feedstock Shifting</v>
      </c>
      <c r="C999" s="76" t="str">
        <f t="shared" si="33"/>
        <v>Fraction of Feedstock Shifted</v>
      </c>
      <c r="D999" s="78" t="s">
        <v>1313</v>
      </c>
      <c r="E999" s="88" t="s">
        <v>646</v>
      </c>
      <c r="F999" t="s">
        <v>820</v>
      </c>
      <c r="G999" s="88" t="s">
        <v>650</v>
      </c>
      <c r="H999" s="80">
        <v>2594</v>
      </c>
      <c r="I999" s="213" t="s">
        <v>44</v>
      </c>
      <c r="J999" s="202" t="str">
        <f>IF(ISBLANK(INDEX('Policy Characteristics'!D:D,MATCH($C999,'Policy Characteristics'!$C:$C,0))),"",INDEX('Policy Characteristics'!D:D,MATCH($C999,'Policy Characteristics'!$C:$C,0)))</f>
        <v>Feedstock Shifting</v>
      </c>
      <c r="K999" s="76" t="str">
        <f>IF(ISBLANK(INDEX('Policy Characteristics'!E:E,MATCH($C999,'Policy Characteristics'!$C:$C,0))),"",INDEX('Policy Characteristics'!E:E,MATCH($C999,'Policy Characteristics'!$C:$C,0)))</f>
        <v>indst feedstock shifting</v>
      </c>
      <c r="L999" s="205">
        <f>IF(ISBLANK(INDEX('Policy Characteristics'!F:F,MATCH($C999,'Policy Characteristics'!$C:$C,0))),"",INDEX('Policy Characteristics'!F:F,MATCH($C999,'Policy Characteristics'!$C:$C,0)))</f>
        <v>0</v>
      </c>
      <c r="M999" s="205">
        <f>IF(ISBLANK(INDEX('Policy Characteristics'!G:G,MATCH($C999,'Policy Characteristics'!$C:$C,0))),"",INDEX('Policy Characteristics'!G:G,MATCH($C999,'Policy Characteristics'!$C:$C,0)))</f>
        <v>1</v>
      </c>
      <c r="N999" s="205">
        <f>IF(ISBLANK(INDEX('Policy Characteristics'!H:H,MATCH($C999,'Policy Characteristics'!$C:$C,0))),"",INDEX('Policy Characteristics'!H:H,MATCH($C999,'Policy Characteristics'!$C:$C,0)))</f>
        <v>0.01</v>
      </c>
      <c r="O999" s="76" t="str">
        <f>IF(ISBLANK(INDEX('Policy Characteristics'!I:I,MATCH($C999,'Policy Characteristics'!$C:$C,0))),"",INDEX('Policy Characteristics'!I:I,MATCH($C999,'Policy Characteristics'!$C:$C,0)))</f>
        <v>% of potential achieved</v>
      </c>
      <c r="P999" s="76" t="str">
        <f>IF(ISBLANK(INDEX('Policy Characteristics'!J:J,MATCH($C999,'Policy Characteristics'!$C:$C,0))),"",INDEX('Policy Characteristics'!J:J,MATCH($C999,'Policy Characteristics'!$C:$C,0)))</f>
        <v xml:space="preserve">**Description:** This policy shifts the use of fossil-fuel feedstocks to hydrogen. The production method for this new hydrogen demand can be shifted wiht the Fraction of Hydrogen Production Pathways Shifted lever.  // **Guidance for setting values (Chemicals):** Approximately 52 percent of natural gas consumed as a chemical feedstock globally goes to producing ammonia and methanol. These pathways can be replaced with green electrolytic hydrogen to eliminate process emissions associated with production. // **Guidance for setting values (Iron &amp; Steel):** Coal is the most significant feedstock used in the steel industry, largely for reducing iron ore in blast furnaces. A transition from the traditional steelmaking route (blast furnace-basic oxygen furnace) to alternatives (like hydrogen-based direct reduced iron with electric arc furnaces) can be represented by pairing this lever with electrification of industrial heat. </v>
      </c>
      <c r="Q999" s="76" t="str">
        <f>IF(ISBLANK(INDEX('Policy Characteristics'!K:K,MATCH($C999,'Policy Characteristics'!$C:$C,0))),"",INDEX('Policy Characteristics'!K:K,MATCH($C999,'Policy Characteristics'!$C:$C,0)))</f>
        <v/>
      </c>
      <c r="R999" s="76" t="str">
        <f>IF(ISBLANK(INDEX('Policy Characteristics'!L:L,MATCH($C999,'Policy Characteristics'!$C:$C,0))),"",INDEX('Policy Characteristics'!L:L,MATCH($C999,'Policy Characteristics'!$C:$C,0)))</f>
        <v/>
      </c>
    </row>
    <row r="1000" spans="1:18" s="143" customFormat="1" x14ac:dyDescent="0.25">
      <c r="A1000" s="76" t="str">
        <f>IF(ISBLANK(INDEX('Policy Characteristics'!A:A,MATCH($C1000,'Policy Characteristics'!$C:$C,0))),"",INDEX('Policy Characteristics'!A:A,MATCH($C1000,'Policy Characteristics'!$C:$C,0)))</f>
        <v>Industry</v>
      </c>
      <c r="B1000" s="200" t="str">
        <f>IF(ISBLANK(INDEX('Policy Characteristics'!B:B,MATCH($C1000,'Policy Characteristics'!$C:$C,0))),"",INDEX('Policy Characteristics'!B:B,MATCH($C1000,'Policy Characteristics'!$C:$C,0)))</f>
        <v>Feedstock Shifting</v>
      </c>
      <c r="C1000" s="76" t="str">
        <f t="shared" si="33"/>
        <v>Fraction of Feedstock Shifted</v>
      </c>
      <c r="D1000" s="78" t="s">
        <v>1313</v>
      </c>
      <c r="E1000" s="88" t="s">
        <v>647</v>
      </c>
      <c r="F1000" t="s">
        <v>820</v>
      </c>
      <c r="G1000" s="88" t="s">
        <v>653</v>
      </c>
      <c r="H1000" s="80">
        <v>2595</v>
      </c>
      <c r="I1000" s="213" t="s">
        <v>44</v>
      </c>
      <c r="J1000" s="202" t="str">
        <f>IF(ISBLANK(INDEX('Policy Characteristics'!D:D,MATCH($C1000,'Policy Characteristics'!$C:$C,0))),"",INDEX('Policy Characteristics'!D:D,MATCH($C1000,'Policy Characteristics'!$C:$C,0)))</f>
        <v>Feedstock Shifting</v>
      </c>
      <c r="K1000" s="76" t="str">
        <f>IF(ISBLANK(INDEX('Policy Characteristics'!E:E,MATCH($C1000,'Policy Characteristics'!$C:$C,0))),"",INDEX('Policy Characteristics'!E:E,MATCH($C1000,'Policy Characteristics'!$C:$C,0)))</f>
        <v>indst feedstock shifting</v>
      </c>
      <c r="L1000" s="205">
        <f>IF(ISBLANK(INDEX('Policy Characteristics'!F:F,MATCH($C1000,'Policy Characteristics'!$C:$C,0))),"",INDEX('Policy Characteristics'!F:F,MATCH($C1000,'Policy Characteristics'!$C:$C,0)))</f>
        <v>0</v>
      </c>
      <c r="M1000" s="205">
        <f>IF(ISBLANK(INDEX('Policy Characteristics'!G:G,MATCH($C1000,'Policy Characteristics'!$C:$C,0))),"",INDEX('Policy Characteristics'!G:G,MATCH($C1000,'Policy Characteristics'!$C:$C,0)))</f>
        <v>1</v>
      </c>
      <c r="N1000" s="205">
        <f>IF(ISBLANK(INDEX('Policy Characteristics'!H:H,MATCH($C1000,'Policy Characteristics'!$C:$C,0))),"",INDEX('Policy Characteristics'!H:H,MATCH($C1000,'Policy Characteristics'!$C:$C,0)))</f>
        <v>0.01</v>
      </c>
      <c r="O1000" s="76" t="str">
        <f>IF(ISBLANK(INDEX('Policy Characteristics'!I:I,MATCH($C1000,'Policy Characteristics'!$C:$C,0))),"",INDEX('Policy Characteristics'!I:I,MATCH($C1000,'Policy Characteristics'!$C:$C,0)))</f>
        <v>% of potential achieved</v>
      </c>
      <c r="P1000" s="76" t="str">
        <f>IF(ISBLANK(INDEX('Policy Characteristics'!J:J,MATCH($C1000,'Policy Characteristics'!$C:$C,0))),"",INDEX('Policy Characteristics'!J:J,MATCH($C1000,'Policy Characteristics'!$C:$C,0)))</f>
        <v xml:space="preserve">**Description:** This policy shifts the use of fossil-fuel feedstocks to hydrogen. The production method for this new hydrogen demand can be shifted wiht the Fraction of Hydrogen Production Pathways Shifted lever.  // **Guidance for setting values (Chemicals):** Approximately 52 percent of natural gas consumed as a chemical feedstock globally goes to producing ammonia and methanol. These pathways can be replaced with green electrolytic hydrogen to eliminate process emissions associated with production. // **Guidance for setting values (Iron &amp; Steel):** Coal is the most significant feedstock used in the steel industry, largely for reducing iron ore in blast furnaces. A transition from the traditional steelmaking route (blast furnace-basic oxygen furnace) to alternatives (like hydrogen-based direct reduced iron with electric arc furnaces) can be represented by pairing this lever with electrification of industrial heat. </v>
      </c>
      <c r="Q1000" s="76" t="str">
        <f>IF(ISBLANK(INDEX('Policy Characteristics'!K:K,MATCH($C1000,'Policy Characteristics'!$C:$C,0))),"",INDEX('Policy Characteristics'!K:K,MATCH($C1000,'Policy Characteristics'!$C:$C,0)))</f>
        <v/>
      </c>
      <c r="R1000" s="76" t="str">
        <f>IF(ISBLANK(INDEX('Policy Characteristics'!L:L,MATCH($C1000,'Policy Characteristics'!$C:$C,0))),"",INDEX('Policy Characteristics'!L:L,MATCH($C1000,'Policy Characteristics'!$C:$C,0)))</f>
        <v/>
      </c>
    </row>
    <row r="1001" spans="1:18" s="143" customFormat="1" x14ac:dyDescent="0.25">
      <c r="A1001" s="76" t="str">
        <f>IF(ISBLANK(INDEX('Policy Characteristics'!A:A,MATCH($C1001,'Policy Characteristics'!$C:$C,0))),"",INDEX('Policy Characteristics'!A:A,MATCH($C1001,'Policy Characteristics'!$C:$C,0)))</f>
        <v>Industry</v>
      </c>
      <c r="B1001" s="200" t="str">
        <f>IF(ISBLANK(INDEX('Policy Characteristics'!B:B,MATCH($C1001,'Policy Characteristics'!$C:$C,0))),"",INDEX('Policy Characteristics'!B:B,MATCH($C1001,'Policy Characteristics'!$C:$C,0)))</f>
        <v>Feedstock Shifting</v>
      </c>
      <c r="C1001" s="76" t="str">
        <f t="shared" si="33"/>
        <v>Fraction of Feedstock Shifted</v>
      </c>
      <c r="D1001" s="78" t="s">
        <v>1313</v>
      </c>
      <c r="E1001" s="88" t="s">
        <v>946</v>
      </c>
      <c r="F1001" t="s">
        <v>820</v>
      </c>
      <c r="G1001" s="88" t="s">
        <v>949</v>
      </c>
      <c r="H1001" s="80">
        <v>2596</v>
      </c>
      <c r="I1001" s="213" t="s">
        <v>44</v>
      </c>
      <c r="J1001" s="202" t="str">
        <f>IF(ISBLANK(INDEX('Policy Characteristics'!D:D,MATCH($C1001,'Policy Characteristics'!$C:$C,0))),"",INDEX('Policy Characteristics'!D:D,MATCH($C1001,'Policy Characteristics'!$C:$C,0)))</f>
        <v>Feedstock Shifting</v>
      </c>
      <c r="K1001" s="76" t="str">
        <f>IF(ISBLANK(INDEX('Policy Characteristics'!E:E,MATCH($C1001,'Policy Characteristics'!$C:$C,0))),"",INDEX('Policy Characteristics'!E:E,MATCH($C1001,'Policy Characteristics'!$C:$C,0)))</f>
        <v>indst feedstock shifting</v>
      </c>
      <c r="L1001" s="205">
        <f>IF(ISBLANK(INDEX('Policy Characteristics'!F:F,MATCH($C1001,'Policy Characteristics'!$C:$C,0))),"",INDEX('Policy Characteristics'!F:F,MATCH($C1001,'Policy Characteristics'!$C:$C,0)))</f>
        <v>0</v>
      </c>
      <c r="M1001" s="205">
        <f>IF(ISBLANK(INDEX('Policy Characteristics'!G:G,MATCH($C1001,'Policy Characteristics'!$C:$C,0))),"",INDEX('Policy Characteristics'!G:G,MATCH($C1001,'Policy Characteristics'!$C:$C,0)))</f>
        <v>1</v>
      </c>
      <c r="N1001" s="205">
        <f>IF(ISBLANK(INDEX('Policy Characteristics'!H:H,MATCH($C1001,'Policy Characteristics'!$C:$C,0))),"",INDEX('Policy Characteristics'!H:H,MATCH($C1001,'Policy Characteristics'!$C:$C,0)))</f>
        <v>0.01</v>
      </c>
      <c r="O1001" s="76" t="str">
        <f>IF(ISBLANK(INDEX('Policy Characteristics'!I:I,MATCH($C1001,'Policy Characteristics'!$C:$C,0))),"",INDEX('Policy Characteristics'!I:I,MATCH($C1001,'Policy Characteristics'!$C:$C,0)))</f>
        <v>% of potential achieved</v>
      </c>
      <c r="P1001" s="76" t="str">
        <f>IF(ISBLANK(INDEX('Policy Characteristics'!J:J,MATCH($C1001,'Policy Characteristics'!$C:$C,0))),"",INDEX('Policy Characteristics'!J:J,MATCH($C1001,'Policy Characteristics'!$C:$C,0)))</f>
        <v xml:space="preserve">**Description:** This policy shifts the use of fossil-fuel feedstocks to hydrogen. The production method for this new hydrogen demand can be shifted wiht the Fraction of Hydrogen Production Pathways Shifted lever.  // **Guidance for setting values (Chemicals):** Approximately 52 percent of natural gas consumed as a chemical feedstock globally goes to producing ammonia and methanol. These pathways can be replaced with green electrolytic hydrogen to eliminate process emissions associated with production. // **Guidance for setting values (Iron &amp; Steel):** Coal is the most significant feedstock used in the steel industry, largely for reducing iron ore in blast furnaces. A transition from the traditional steelmaking route (blast furnace-basic oxygen furnace) to alternatives (like hydrogen-based direct reduced iron with electric arc furnaces) can be represented by pairing this lever with electrification of industrial heat. </v>
      </c>
      <c r="Q1001" s="76" t="str">
        <f>IF(ISBLANK(INDEX('Policy Characteristics'!K:K,MATCH($C1001,'Policy Characteristics'!$C:$C,0))),"",INDEX('Policy Characteristics'!K:K,MATCH($C1001,'Policy Characteristics'!$C:$C,0)))</f>
        <v/>
      </c>
      <c r="R1001" s="76" t="str">
        <f>IF(ISBLANK(INDEX('Policy Characteristics'!L:L,MATCH($C1001,'Policy Characteristics'!$C:$C,0))),"",INDEX('Policy Characteristics'!L:L,MATCH($C1001,'Policy Characteristics'!$C:$C,0)))</f>
        <v/>
      </c>
    </row>
    <row r="1002" spans="1:18" s="143" customFormat="1" x14ac:dyDescent="0.25">
      <c r="A1002" s="76" t="str">
        <f>IF(ISBLANK(INDEX('Policy Characteristics'!A:A,MATCH($C1002,'Policy Characteristics'!$C:$C,0))),"",INDEX('Policy Characteristics'!A:A,MATCH($C1002,'Policy Characteristics'!$C:$C,0)))</f>
        <v>Industry</v>
      </c>
      <c r="B1002" s="200" t="str">
        <f>IF(ISBLANK(INDEX('Policy Characteristics'!B:B,MATCH($C1002,'Policy Characteristics'!$C:$C,0))),"",INDEX('Policy Characteristics'!B:B,MATCH($C1002,'Policy Characteristics'!$C:$C,0)))</f>
        <v>Feedstock Shifting</v>
      </c>
      <c r="C1002" s="76" t="str">
        <f t="shared" si="33"/>
        <v>Fraction of Feedstock Shifted</v>
      </c>
      <c r="D1002" s="78" t="s">
        <v>1313</v>
      </c>
      <c r="E1002" s="88" t="s">
        <v>947</v>
      </c>
      <c r="F1002" t="s">
        <v>820</v>
      </c>
      <c r="G1002" s="88" t="s">
        <v>951</v>
      </c>
      <c r="H1002" s="80">
        <v>2597</v>
      </c>
      <c r="I1002" s="213" t="s">
        <v>44</v>
      </c>
      <c r="J1002" s="202" t="str">
        <f>IF(ISBLANK(INDEX('Policy Characteristics'!D:D,MATCH($C1002,'Policy Characteristics'!$C:$C,0))),"",INDEX('Policy Characteristics'!D:D,MATCH($C1002,'Policy Characteristics'!$C:$C,0)))</f>
        <v>Feedstock Shifting</v>
      </c>
      <c r="K1002" s="76" t="str">
        <f>IF(ISBLANK(INDEX('Policy Characteristics'!E:E,MATCH($C1002,'Policy Characteristics'!$C:$C,0))),"",INDEX('Policy Characteristics'!E:E,MATCH($C1002,'Policy Characteristics'!$C:$C,0)))</f>
        <v>indst feedstock shifting</v>
      </c>
      <c r="L1002" s="205">
        <f>IF(ISBLANK(INDEX('Policy Characteristics'!F:F,MATCH($C1002,'Policy Characteristics'!$C:$C,0))),"",INDEX('Policy Characteristics'!F:F,MATCH($C1002,'Policy Characteristics'!$C:$C,0)))</f>
        <v>0</v>
      </c>
      <c r="M1002" s="205">
        <f>IF(ISBLANK(INDEX('Policy Characteristics'!G:G,MATCH($C1002,'Policy Characteristics'!$C:$C,0))),"",INDEX('Policy Characteristics'!G:G,MATCH($C1002,'Policy Characteristics'!$C:$C,0)))</f>
        <v>1</v>
      </c>
      <c r="N1002" s="205">
        <f>IF(ISBLANK(INDEX('Policy Characteristics'!H:H,MATCH($C1002,'Policy Characteristics'!$C:$C,0))),"",INDEX('Policy Characteristics'!H:H,MATCH($C1002,'Policy Characteristics'!$C:$C,0)))</f>
        <v>0.01</v>
      </c>
      <c r="O1002" s="76" t="str">
        <f>IF(ISBLANK(INDEX('Policy Characteristics'!I:I,MATCH($C1002,'Policy Characteristics'!$C:$C,0))),"",INDEX('Policy Characteristics'!I:I,MATCH($C1002,'Policy Characteristics'!$C:$C,0)))</f>
        <v>% of potential achieved</v>
      </c>
      <c r="P1002" s="76" t="str">
        <f>IF(ISBLANK(INDEX('Policy Characteristics'!J:J,MATCH($C1002,'Policy Characteristics'!$C:$C,0))),"",INDEX('Policy Characteristics'!J:J,MATCH($C1002,'Policy Characteristics'!$C:$C,0)))</f>
        <v xml:space="preserve">**Description:** This policy shifts the use of fossil-fuel feedstocks to hydrogen. The production method for this new hydrogen demand can be shifted wiht the Fraction of Hydrogen Production Pathways Shifted lever.  // **Guidance for setting values (Chemicals):** Approximately 52 percent of natural gas consumed as a chemical feedstock globally goes to producing ammonia and methanol. These pathways can be replaced with green electrolytic hydrogen to eliminate process emissions associated with production. // **Guidance for setting values (Iron &amp; Steel):** Coal is the most significant feedstock used in the steel industry, largely for reducing iron ore in blast furnaces. A transition from the traditional steelmaking route (blast furnace-basic oxygen furnace) to alternatives (like hydrogen-based direct reduced iron with electric arc furnaces) can be represented by pairing this lever with electrification of industrial heat. </v>
      </c>
      <c r="Q1002" s="76" t="str">
        <f>IF(ISBLANK(INDEX('Policy Characteristics'!K:K,MATCH($C1002,'Policy Characteristics'!$C:$C,0))),"",INDEX('Policy Characteristics'!K:K,MATCH($C1002,'Policy Characteristics'!$C:$C,0)))</f>
        <v/>
      </c>
      <c r="R1002" s="76" t="str">
        <f>IF(ISBLANK(INDEX('Policy Characteristics'!L:L,MATCH($C1002,'Policy Characteristics'!$C:$C,0))),"",INDEX('Policy Characteristics'!L:L,MATCH($C1002,'Policy Characteristics'!$C:$C,0)))</f>
        <v/>
      </c>
    </row>
    <row r="1003" spans="1:18" s="143" customFormat="1" x14ac:dyDescent="0.25">
      <c r="A1003" s="76" t="str">
        <f>IF(ISBLANK(INDEX('Policy Characteristics'!A:A,MATCH($C1003,'Policy Characteristics'!$C:$C,0))),"",INDEX('Policy Characteristics'!A:A,MATCH($C1003,'Policy Characteristics'!$C:$C,0)))</f>
        <v>Industry</v>
      </c>
      <c r="B1003" s="200" t="str">
        <f>IF(ISBLANK(INDEX('Policy Characteristics'!B:B,MATCH($C1003,'Policy Characteristics'!$C:$C,0))),"",INDEX('Policy Characteristics'!B:B,MATCH($C1003,'Policy Characteristics'!$C:$C,0)))</f>
        <v>Feedstock Shifting</v>
      </c>
      <c r="C1003" s="76" t="str">
        <f t="shared" si="33"/>
        <v>Fraction of Feedstock Shifted</v>
      </c>
      <c r="D1003" s="78" t="s">
        <v>1313</v>
      </c>
      <c r="E1003" s="88" t="s">
        <v>948</v>
      </c>
      <c r="F1003" t="s">
        <v>820</v>
      </c>
      <c r="G1003" s="88" t="s">
        <v>952</v>
      </c>
      <c r="H1003" s="80">
        <v>2598</v>
      </c>
      <c r="I1003" s="213" t="s">
        <v>44</v>
      </c>
      <c r="J1003" s="202" t="str">
        <f>IF(ISBLANK(INDEX('Policy Characteristics'!D:D,MATCH($C1003,'Policy Characteristics'!$C:$C,0))),"",INDEX('Policy Characteristics'!D:D,MATCH($C1003,'Policy Characteristics'!$C:$C,0)))</f>
        <v>Feedstock Shifting</v>
      </c>
      <c r="K1003" s="76" t="str">
        <f>IF(ISBLANK(INDEX('Policy Characteristics'!E:E,MATCH($C1003,'Policy Characteristics'!$C:$C,0))),"",INDEX('Policy Characteristics'!E:E,MATCH($C1003,'Policy Characteristics'!$C:$C,0)))</f>
        <v>indst feedstock shifting</v>
      </c>
      <c r="L1003" s="205">
        <f>IF(ISBLANK(INDEX('Policy Characteristics'!F:F,MATCH($C1003,'Policy Characteristics'!$C:$C,0))),"",INDEX('Policy Characteristics'!F:F,MATCH($C1003,'Policy Characteristics'!$C:$C,0)))</f>
        <v>0</v>
      </c>
      <c r="M1003" s="205">
        <f>IF(ISBLANK(INDEX('Policy Characteristics'!G:G,MATCH($C1003,'Policy Characteristics'!$C:$C,0))),"",INDEX('Policy Characteristics'!G:G,MATCH($C1003,'Policy Characteristics'!$C:$C,0)))</f>
        <v>1</v>
      </c>
      <c r="N1003" s="205">
        <f>IF(ISBLANK(INDEX('Policy Characteristics'!H:H,MATCH($C1003,'Policy Characteristics'!$C:$C,0))),"",INDEX('Policy Characteristics'!H:H,MATCH($C1003,'Policy Characteristics'!$C:$C,0)))</f>
        <v>0.01</v>
      </c>
      <c r="O1003" s="76" t="str">
        <f>IF(ISBLANK(INDEX('Policy Characteristics'!I:I,MATCH($C1003,'Policy Characteristics'!$C:$C,0))),"",INDEX('Policy Characteristics'!I:I,MATCH($C1003,'Policy Characteristics'!$C:$C,0)))</f>
        <v>% of potential achieved</v>
      </c>
      <c r="P1003" s="76" t="str">
        <f>IF(ISBLANK(INDEX('Policy Characteristics'!J:J,MATCH($C1003,'Policy Characteristics'!$C:$C,0))),"",INDEX('Policy Characteristics'!J:J,MATCH($C1003,'Policy Characteristics'!$C:$C,0)))</f>
        <v xml:space="preserve">**Description:** This policy shifts the use of fossil-fuel feedstocks to hydrogen. The production method for this new hydrogen demand can be shifted wiht the Fraction of Hydrogen Production Pathways Shifted lever.  // **Guidance for setting values (Chemicals):** Approximately 52 percent of natural gas consumed as a chemical feedstock globally goes to producing ammonia and methanol. These pathways can be replaced with green electrolytic hydrogen to eliminate process emissions associated with production. // **Guidance for setting values (Iron &amp; Steel):** Coal is the most significant feedstock used in the steel industry, largely for reducing iron ore in blast furnaces. A transition from the traditional steelmaking route (blast furnace-basic oxygen furnace) to alternatives (like hydrogen-based direct reduced iron with electric arc furnaces) can be represented by pairing this lever with electrification of industrial heat. </v>
      </c>
      <c r="Q1003" s="76" t="str">
        <f>IF(ISBLANK(INDEX('Policy Characteristics'!K:K,MATCH($C1003,'Policy Characteristics'!$C:$C,0))),"",INDEX('Policy Characteristics'!K:K,MATCH($C1003,'Policy Characteristics'!$C:$C,0)))</f>
        <v/>
      </c>
      <c r="R1003" s="76" t="str">
        <f>IF(ISBLANK(INDEX('Policy Characteristics'!L:L,MATCH($C1003,'Policy Characteristics'!$C:$C,0))),"",INDEX('Policy Characteristics'!L:L,MATCH($C1003,'Policy Characteristics'!$C:$C,0)))</f>
        <v/>
      </c>
    </row>
    <row r="1004" spans="1:18" s="143" customFormat="1" x14ac:dyDescent="0.25">
      <c r="A1004" s="76" t="str">
        <f>IF(ISBLANK(INDEX('Policy Characteristics'!A:A,MATCH($C1004,'Policy Characteristics'!$C:$C,0))),"",INDEX('Policy Characteristics'!A:A,MATCH($C1004,'Policy Characteristics'!$C:$C,0)))</f>
        <v>Industry</v>
      </c>
      <c r="B1004" s="200" t="str">
        <f>IF(ISBLANK(INDEX('Policy Characteristics'!B:B,MATCH($C1004,'Policy Characteristics'!$C:$C,0))),"",INDEX('Policy Characteristics'!B:B,MATCH($C1004,'Policy Characteristics'!$C:$C,0)))</f>
        <v>Feedstock Shifting</v>
      </c>
      <c r="C1004" s="76" t="str">
        <f t="shared" si="33"/>
        <v>Fraction of Feedstock Shifted</v>
      </c>
      <c r="D1004" s="78" t="s">
        <v>1313</v>
      </c>
      <c r="E1004" s="88" t="s">
        <v>945</v>
      </c>
      <c r="F1004" t="s">
        <v>820</v>
      </c>
      <c r="G1004" s="88" t="s">
        <v>950</v>
      </c>
      <c r="H1004" s="80">
        <v>2599</v>
      </c>
      <c r="I1004" s="213" t="s">
        <v>44</v>
      </c>
      <c r="J1004" s="202" t="str">
        <f>IF(ISBLANK(INDEX('Policy Characteristics'!D:D,MATCH($C1004,'Policy Characteristics'!$C:$C,0))),"",INDEX('Policy Characteristics'!D:D,MATCH($C1004,'Policy Characteristics'!$C:$C,0)))</f>
        <v>Feedstock Shifting</v>
      </c>
      <c r="K1004" s="76" t="str">
        <f>IF(ISBLANK(INDEX('Policy Characteristics'!E:E,MATCH($C1004,'Policy Characteristics'!$C:$C,0))),"",INDEX('Policy Characteristics'!E:E,MATCH($C1004,'Policy Characteristics'!$C:$C,0)))</f>
        <v>indst feedstock shifting</v>
      </c>
      <c r="L1004" s="205">
        <f>IF(ISBLANK(INDEX('Policy Characteristics'!F:F,MATCH($C1004,'Policy Characteristics'!$C:$C,0))),"",INDEX('Policy Characteristics'!F:F,MATCH($C1004,'Policy Characteristics'!$C:$C,0)))</f>
        <v>0</v>
      </c>
      <c r="M1004" s="205">
        <f>IF(ISBLANK(INDEX('Policy Characteristics'!G:G,MATCH($C1004,'Policy Characteristics'!$C:$C,0))),"",INDEX('Policy Characteristics'!G:G,MATCH($C1004,'Policy Characteristics'!$C:$C,0)))</f>
        <v>1</v>
      </c>
      <c r="N1004" s="205">
        <f>IF(ISBLANK(INDEX('Policy Characteristics'!H:H,MATCH($C1004,'Policy Characteristics'!$C:$C,0))),"",INDEX('Policy Characteristics'!H:H,MATCH($C1004,'Policy Characteristics'!$C:$C,0)))</f>
        <v>0.01</v>
      </c>
      <c r="O1004" s="76" t="str">
        <f>IF(ISBLANK(INDEX('Policy Characteristics'!I:I,MATCH($C1004,'Policy Characteristics'!$C:$C,0))),"",INDEX('Policy Characteristics'!I:I,MATCH($C1004,'Policy Characteristics'!$C:$C,0)))</f>
        <v>% of potential achieved</v>
      </c>
      <c r="P1004" s="76" t="str">
        <f>IF(ISBLANK(INDEX('Policy Characteristics'!J:J,MATCH($C1004,'Policy Characteristics'!$C:$C,0))),"",INDEX('Policy Characteristics'!J:J,MATCH($C1004,'Policy Characteristics'!$C:$C,0)))</f>
        <v xml:space="preserve">**Description:** This policy shifts the use of fossil-fuel feedstocks to hydrogen. The production method for this new hydrogen demand can be shifted wiht the Fraction of Hydrogen Production Pathways Shifted lever.  // **Guidance for setting values (Chemicals):** Approximately 52 percent of natural gas consumed as a chemical feedstock globally goes to producing ammonia and methanol. These pathways can be replaced with green electrolytic hydrogen to eliminate process emissions associated with production. // **Guidance for setting values (Iron &amp; Steel):** Coal is the most significant feedstock used in the steel industry, largely for reducing iron ore in blast furnaces. A transition from the traditional steelmaking route (blast furnace-basic oxygen furnace) to alternatives (like hydrogen-based direct reduced iron with electric arc furnaces) can be represented by pairing this lever with electrification of industrial heat. </v>
      </c>
      <c r="Q1004" s="76" t="str">
        <f>IF(ISBLANK(INDEX('Policy Characteristics'!K:K,MATCH($C1004,'Policy Characteristics'!$C:$C,0))),"",INDEX('Policy Characteristics'!K:K,MATCH($C1004,'Policy Characteristics'!$C:$C,0)))</f>
        <v/>
      </c>
      <c r="R1004" s="76" t="str">
        <f>IF(ISBLANK(INDEX('Policy Characteristics'!L:L,MATCH($C1004,'Policy Characteristics'!$C:$C,0))),"",INDEX('Policy Characteristics'!L:L,MATCH($C1004,'Policy Characteristics'!$C:$C,0)))</f>
        <v/>
      </c>
    </row>
    <row r="1005" spans="1:18" s="143" customFormat="1" x14ac:dyDescent="0.25">
      <c r="A1005" s="76" t="str">
        <f>IF(ISBLANK(INDEX('Policy Characteristics'!A:A,MATCH($C1005,'Policy Characteristics'!$C:$C,0))),"",INDEX('Policy Characteristics'!A:A,MATCH($C1005,'Policy Characteristics'!$C:$C,0)))</f>
        <v>Industry</v>
      </c>
      <c r="B1005" s="200" t="str">
        <f>IF(ISBLANK(INDEX('Policy Characteristics'!B:B,MATCH($C1005,'Policy Characteristics'!$C:$C,0))),"",INDEX('Policy Characteristics'!B:B,MATCH($C1005,'Policy Characteristics'!$C:$C,0)))</f>
        <v>Feedstock Shifting</v>
      </c>
      <c r="C1005" s="76" t="str">
        <f t="shared" si="33"/>
        <v>Fraction of Feedstock Shifted</v>
      </c>
      <c r="D1005" s="78" t="s">
        <v>1314</v>
      </c>
      <c r="E1005" s="88" t="s">
        <v>642</v>
      </c>
      <c r="F1005" t="s">
        <v>1276</v>
      </c>
      <c r="G1005" s="88" t="s">
        <v>648</v>
      </c>
      <c r="H1005" s="80">
        <v>2600</v>
      </c>
      <c r="I1005" s="213" t="s">
        <v>44</v>
      </c>
      <c r="J1005" s="202" t="str">
        <f>IF(ISBLANK(INDEX('Policy Characteristics'!D:D,MATCH($C1005,'Policy Characteristics'!$C:$C,0))),"",INDEX('Policy Characteristics'!D:D,MATCH($C1005,'Policy Characteristics'!$C:$C,0)))</f>
        <v>Feedstock Shifting</v>
      </c>
      <c r="K1005" s="76" t="str">
        <f>IF(ISBLANK(INDEX('Policy Characteristics'!E:E,MATCH($C1005,'Policy Characteristics'!$C:$C,0))),"",INDEX('Policy Characteristics'!E:E,MATCH($C1005,'Policy Characteristics'!$C:$C,0)))</f>
        <v>indst feedstock shifting</v>
      </c>
      <c r="L1005" s="205">
        <f>IF(ISBLANK(INDEX('Policy Characteristics'!F:F,MATCH($C1005,'Policy Characteristics'!$C:$C,0))),"",INDEX('Policy Characteristics'!F:F,MATCH($C1005,'Policy Characteristics'!$C:$C,0)))</f>
        <v>0</v>
      </c>
      <c r="M1005" s="205">
        <f>IF(ISBLANK(INDEX('Policy Characteristics'!G:G,MATCH($C1005,'Policy Characteristics'!$C:$C,0))),"",INDEX('Policy Characteristics'!G:G,MATCH($C1005,'Policy Characteristics'!$C:$C,0)))</f>
        <v>1</v>
      </c>
      <c r="N1005" s="205">
        <f>IF(ISBLANK(INDEX('Policy Characteristics'!H:H,MATCH($C1005,'Policy Characteristics'!$C:$C,0))),"",INDEX('Policy Characteristics'!H:H,MATCH($C1005,'Policy Characteristics'!$C:$C,0)))</f>
        <v>0.01</v>
      </c>
      <c r="O1005" s="76" t="str">
        <f>IF(ISBLANK(INDEX('Policy Characteristics'!I:I,MATCH($C1005,'Policy Characteristics'!$C:$C,0))),"",INDEX('Policy Characteristics'!I:I,MATCH($C1005,'Policy Characteristics'!$C:$C,0)))</f>
        <v>% of potential achieved</v>
      </c>
      <c r="P1005" s="76" t="str">
        <f>IF(ISBLANK(INDEX('Policy Characteristics'!J:J,MATCH($C1005,'Policy Characteristics'!$C:$C,0))),"",INDEX('Policy Characteristics'!J:J,MATCH($C1005,'Policy Characteristics'!$C:$C,0)))</f>
        <v xml:space="preserve">**Description:** This policy shifts the use of fossil-fuel feedstocks to hydrogen. The production method for this new hydrogen demand can be shifted wiht the Fraction of Hydrogen Production Pathways Shifted lever.  // **Guidance for setting values (Chemicals):** Approximately 52 percent of natural gas consumed as a chemical feedstock globally goes to producing ammonia and methanol. These pathways can be replaced with green electrolytic hydrogen to eliminate process emissions associated with production. // **Guidance for setting values (Iron &amp; Steel):** Coal is the most significant feedstock used in the steel industry, largely for reducing iron ore in blast furnaces. A transition from the traditional steelmaking route (blast furnace-basic oxygen furnace) to alternatives (like hydrogen-based direct reduced iron with electric arc furnaces) can be represented by pairing this lever with electrification of industrial heat. </v>
      </c>
      <c r="Q1005" s="76" t="str">
        <f>IF(ISBLANK(INDEX('Policy Characteristics'!K:K,MATCH($C1005,'Policy Characteristics'!$C:$C,0))),"",INDEX('Policy Characteristics'!K:K,MATCH($C1005,'Policy Characteristics'!$C:$C,0)))</f>
        <v/>
      </c>
      <c r="R1005" s="76" t="str">
        <f>IF(ISBLANK(INDEX('Policy Characteristics'!L:L,MATCH($C1005,'Policy Characteristics'!$C:$C,0))),"",INDEX('Policy Characteristics'!L:L,MATCH($C1005,'Policy Characteristics'!$C:$C,0)))</f>
        <v/>
      </c>
    </row>
    <row r="1006" spans="1:18" s="143" customFormat="1" x14ac:dyDescent="0.25">
      <c r="A1006" s="76" t="str">
        <f>IF(ISBLANK(INDEX('Policy Characteristics'!A:A,MATCH($C1006,'Policy Characteristics'!$C:$C,0))),"",INDEX('Policy Characteristics'!A:A,MATCH($C1006,'Policy Characteristics'!$C:$C,0)))</f>
        <v>Industry</v>
      </c>
      <c r="B1006" s="200" t="str">
        <f>IF(ISBLANK(INDEX('Policy Characteristics'!B:B,MATCH($C1006,'Policy Characteristics'!$C:$C,0))),"",INDEX('Policy Characteristics'!B:B,MATCH($C1006,'Policy Characteristics'!$C:$C,0)))</f>
        <v>Feedstock Shifting</v>
      </c>
      <c r="C1006" s="76" t="str">
        <f t="shared" si="33"/>
        <v>Fraction of Feedstock Shifted</v>
      </c>
      <c r="D1006" s="78" t="s">
        <v>1314</v>
      </c>
      <c r="E1006" s="88" t="s">
        <v>643</v>
      </c>
      <c r="F1006" t="s">
        <v>1276</v>
      </c>
      <c r="G1006" s="88" t="s">
        <v>651</v>
      </c>
      <c r="H1006" s="80">
        <v>2601</v>
      </c>
      <c r="I1006" s="213" t="s">
        <v>44</v>
      </c>
      <c r="J1006" s="202" t="str">
        <f>IF(ISBLANK(INDEX('Policy Characteristics'!D:D,MATCH($C1006,'Policy Characteristics'!$C:$C,0))),"",INDEX('Policy Characteristics'!D:D,MATCH($C1006,'Policy Characteristics'!$C:$C,0)))</f>
        <v>Feedstock Shifting</v>
      </c>
      <c r="K1006" s="76" t="str">
        <f>IF(ISBLANK(INDEX('Policy Characteristics'!E:E,MATCH($C1006,'Policy Characteristics'!$C:$C,0))),"",INDEX('Policy Characteristics'!E:E,MATCH($C1006,'Policy Characteristics'!$C:$C,0)))</f>
        <v>indst feedstock shifting</v>
      </c>
      <c r="L1006" s="205">
        <f>IF(ISBLANK(INDEX('Policy Characteristics'!F:F,MATCH($C1006,'Policy Characteristics'!$C:$C,0))),"",INDEX('Policy Characteristics'!F:F,MATCH($C1006,'Policy Characteristics'!$C:$C,0)))</f>
        <v>0</v>
      </c>
      <c r="M1006" s="205">
        <f>IF(ISBLANK(INDEX('Policy Characteristics'!G:G,MATCH($C1006,'Policy Characteristics'!$C:$C,0))),"",INDEX('Policy Characteristics'!G:G,MATCH($C1006,'Policy Characteristics'!$C:$C,0)))</f>
        <v>1</v>
      </c>
      <c r="N1006" s="205">
        <f>IF(ISBLANK(INDEX('Policy Characteristics'!H:H,MATCH($C1006,'Policy Characteristics'!$C:$C,0))),"",INDEX('Policy Characteristics'!H:H,MATCH($C1006,'Policy Characteristics'!$C:$C,0)))</f>
        <v>0.01</v>
      </c>
      <c r="O1006" s="76" t="str">
        <f>IF(ISBLANK(INDEX('Policy Characteristics'!I:I,MATCH($C1006,'Policy Characteristics'!$C:$C,0))),"",INDEX('Policy Characteristics'!I:I,MATCH($C1006,'Policy Characteristics'!$C:$C,0)))</f>
        <v>% of potential achieved</v>
      </c>
      <c r="P1006" s="76" t="str">
        <f>IF(ISBLANK(INDEX('Policy Characteristics'!J:J,MATCH($C1006,'Policy Characteristics'!$C:$C,0))),"",INDEX('Policy Characteristics'!J:J,MATCH($C1006,'Policy Characteristics'!$C:$C,0)))</f>
        <v xml:space="preserve">**Description:** This policy shifts the use of fossil-fuel feedstocks to hydrogen. The production method for this new hydrogen demand can be shifted wiht the Fraction of Hydrogen Production Pathways Shifted lever.  // **Guidance for setting values (Chemicals):** Approximately 52 percent of natural gas consumed as a chemical feedstock globally goes to producing ammonia and methanol. These pathways can be replaced with green electrolytic hydrogen to eliminate process emissions associated with production. // **Guidance for setting values (Iron &amp; Steel):** Coal is the most significant feedstock used in the steel industry, largely for reducing iron ore in blast furnaces. A transition from the traditional steelmaking route (blast furnace-basic oxygen furnace) to alternatives (like hydrogen-based direct reduced iron with electric arc furnaces) can be represented by pairing this lever with electrification of industrial heat. </v>
      </c>
      <c r="Q1006" s="76" t="str">
        <f>IF(ISBLANK(INDEX('Policy Characteristics'!K:K,MATCH($C1006,'Policy Characteristics'!$C:$C,0))),"",INDEX('Policy Characteristics'!K:K,MATCH($C1006,'Policy Characteristics'!$C:$C,0)))</f>
        <v/>
      </c>
      <c r="R1006" s="76" t="str">
        <f>IF(ISBLANK(INDEX('Policy Characteristics'!L:L,MATCH($C1006,'Policy Characteristics'!$C:$C,0))),"",INDEX('Policy Characteristics'!L:L,MATCH($C1006,'Policy Characteristics'!$C:$C,0)))</f>
        <v/>
      </c>
    </row>
    <row r="1007" spans="1:18" s="143" customFormat="1" x14ac:dyDescent="0.25">
      <c r="A1007" s="76" t="str">
        <f>IF(ISBLANK(INDEX('Policy Characteristics'!A:A,MATCH($C1007,'Policy Characteristics'!$C:$C,0))),"",INDEX('Policy Characteristics'!A:A,MATCH($C1007,'Policy Characteristics'!$C:$C,0)))</f>
        <v>Industry</v>
      </c>
      <c r="B1007" s="200" t="str">
        <f>IF(ISBLANK(INDEX('Policy Characteristics'!B:B,MATCH($C1007,'Policy Characteristics'!$C:$C,0))),"",INDEX('Policy Characteristics'!B:B,MATCH($C1007,'Policy Characteristics'!$C:$C,0)))</f>
        <v>Feedstock Shifting</v>
      </c>
      <c r="C1007" s="76" t="str">
        <f t="shared" si="33"/>
        <v>Fraction of Feedstock Shifted</v>
      </c>
      <c r="D1007" s="78" t="s">
        <v>1314</v>
      </c>
      <c r="E1007" s="88" t="s">
        <v>644</v>
      </c>
      <c r="F1007" t="s">
        <v>1276</v>
      </c>
      <c r="G1007" s="88" t="s">
        <v>652</v>
      </c>
      <c r="H1007" s="80">
        <v>2602</v>
      </c>
      <c r="I1007" s="213" t="s">
        <v>44</v>
      </c>
      <c r="J1007" s="202" t="str">
        <f>IF(ISBLANK(INDEX('Policy Characteristics'!D:D,MATCH($C1007,'Policy Characteristics'!$C:$C,0))),"",INDEX('Policy Characteristics'!D:D,MATCH($C1007,'Policy Characteristics'!$C:$C,0)))</f>
        <v>Feedstock Shifting</v>
      </c>
      <c r="K1007" s="76" t="str">
        <f>IF(ISBLANK(INDEX('Policy Characteristics'!E:E,MATCH($C1007,'Policy Characteristics'!$C:$C,0))),"",INDEX('Policy Characteristics'!E:E,MATCH($C1007,'Policy Characteristics'!$C:$C,0)))</f>
        <v>indst feedstock shifting</v>
      </c>
      <c r="L1007" s="205">
        <f>IF(ISBLANK(INDEX('Policy Characteristics'!F:F,MATCH($C1007,'Policy Characteristics'!$C:$C,0))),"",INDEX('Policy Characteristics'!F:F,MATCH($C1007,'Policy Characteristics'!$C:$C,0)))</f>
        <v>0</v>
      </c>
      <c r="M1007" s="205">
        <f>IF(ISBLANK(INDEX('Policy Characteristics'!G:G,MATCH($C1007,'Policy Characteristics'!$C:$C,0))),"",INDEX('Policy Characteristics'!G:G,MATCH($C1007,'Policy Characteristics'!$C:$C,0)))</f>
        <v>1</v>
      </c>
      <c r="N1007" s="205">
        <f>IF(ISBLANK(INDEX('Policy Characteristics'!H:H,MATCH($C1007,'Policy Characteristics'!$C:$C,0))),"",INDEX('Policy Characteristics'!H:H,MATCH($C1007,'Policy Characteristics'!$C:$C,0)))</f>
        <v>0.01</v>
      </c>
      <c r="O1007" s="76" t="str">
        <f>IF(ISBLANK(INDEX('Policy Characteristics'!I:I,MATCH($C1007,'Policy Characteristics'!$C:$C,0))),"",INDEX('Policy Characteristics'!I:I,MATCH($C1007,'Policy Characteristics'!$C:$C,0)))</f>
        <v>% of potential achieved</v>
      </c>
      <c r="P1007" s="76" t="str">
        <f>IF(ISBLANK(INDEX('Policy Characteristics'!J:J,MATCH($C1007,'Policy Characteristics'!$C:$C,0))),"",INDEX('Policy Characteristics'!J:J,MATCH($C1007,'Policy Characteristics'!$C:$C,0)))</f>
        <v xml:space="preserve">**Description:** This policy shifts the use of fossil-fuel feedstocks to hydrogen. The production method for this new hydrogen demand can be shifted wiht the Fraction of Hydrogen Production Pathways Shifted lever.  // **Guidance for setting values (Chemicals):** Approximately 52 percent of natural gas consumed as a chemical feedstock globally goes to producing ammonia and methanol. These pathways can be replaced with green electrolytic hydrogen to eliminate process emissions associated with production. // **Guidance for setting values (Iron &amp; Steel):** Coal is the most significant feedstock used in the steel industry, largely for reducing iron ore in blast furnaces. A transition from the traditional steelmaking route (blast furnace-basic oxygen furnace) to alternatives (like hydrogen-based direct reduced iron with electric arc furnaces) can be represented by pairing this lever with electrification of industrial heat. </v>
      </c>
      <c r="Q1007" s="76" t="str">
        <f>IF(ISBLANK(INDEX('Policy Characteristics'!K:K,MATCH($C1007,'Policy Characteristics'!$C:$C,0))),"",INDEX('Policy Characteristics'!K:K,MATCH($C1007,'Policy Characteristics'!$C:$C,0)))</f>
        <v/>
      </c>
      <c r="R1007" s="76" t="str">
        <f>IF(ISBLANK(INDEX('Policy Characteristics'!L:L,MATCH($C1007,'Policy Characteristics'!$C:$C,0))),"",INDEX('Policy Characteristics'!L:L,MATCH($C1007,'Policy Characteristics'!$C:$C,0)))</f>
        <v/>
      </c>
    </row>
    <row r="1008" spans="1:18" s="143" customFormat="1" x14ac:dyDescent="0.25">
      <c r="A1008" s="76" t="str">
        <f>IF(ISBLANK(INDEX('Policy Characteristics'!A:A,MATCH($C1008,'Policy Characteristics'!$C:$C,0))),"",INDEX('Policy Characteristics'!A:A,MATCH($C1008,'Policy Characteristics'!$C:$C,0)))</f>
        <v>Industry</v>
      </c>
      <c r="B1008" s="200" t="str">
        <f>IF(ISBLANK(INDEX('Policy Characteristics'!B:B,MATCH($C1008,'Policy Characteristics'!$C:$C,0))),"",INDEX('Policy Characteristics'!B:B,MATCH($C1008,'Policy Characteristics'!$C:$C,0)))</f>
        <v>Feedstock Shifting</v>
      </c>
      <c r="C1008" s="76" t="str">
        <f t="shared" si="33"/>
        <v>Fraction of Feedstock Shifted</v>
      </c>
      <c r="D1008" s="78" t="s">
        <v>1314</v>
      </c>
      <c r="E1008" s="88" t="s">
        <v>645</v>
      </c>
      <c r="F1008" t="s">
        <v>1276</v>
      </c>
      <c r="G1008" s="88" t="s">
        <v>649</v>
      </c>
      <c r="H1008" s="80">
        <v>2603</v>
      </c>
      <c r="I1008" s="213" t="s">
        <v>44</v>
      </c>
      <c r="J1008" s="202" t="str">
        <f>IF(ISBLANK(INDEX('Policy Characteristics'!D:D,MATCH($C1008,'Policy Characteristics'!$C:$C,0))),"",INDEX('Policy Characteristics'!D:D,MATCH($C1008,'Policy Characteristics'!$C:$C,0)))</f>
        <v>Feedstock Shifting</v>
      </c>
      <c r="K1008" s="76" t="str">
        <f>IF(ISBLANK(INDEX('Policy Characteristics'!E:E,MATCH($C1008,'Policy Characteristics'!$C:$C,0))),"",INDEX('Policy Characteristics'!E:E,MATCH($C1008,'Policy Characteristics'!$C:$C,0)))</f>
        <v>indst feedstock shifting</v>
      </c>
      <c r="L1008" s="205">
        <f>IF(ISBLANK(INDEX('Policy Characteristics'!F:F,MATCH($C1008,'Policy Characteristics'!$C:$C,0))),"",INDEX('Policy Characteristics'!F:F,MATCH($C1008,'Policy Characteristics'!$C:$C,0)))</f>
        <v>0</v>
      </c>
      <c r="M1008" s="205">
        <f>IF(ISBLANK(INDEX('Policy Characteristics'!G:G,MATCH($C1008,'Policy Characteristics'!$C:$C,0))),"",INDEX('Policy Characteristics'!G:G,MATCH($C1008,'Policy Characteristics'!$C:$C,0)))</f>
        <v>1</v>
      </c>
      <c r="N1008" s="205">
        <f>IF(ISBLANK(INDEX('Policy Characteristics'!H:H,MATCH($C1008,'Policy Characteristics'!$C:$C,0))),"",INDEX('Policy Characteristics'!H:H,MATCH($C1008,'Policy Characteristics'!$C:$C,0)))</f>
        <v>0.01</v>
      </c>
      <c r="O1008" s="76" t="str">
        <f>IF(ISBLANK(INDEX('Policy Characteristics'!I:I,MATCH($C1008,'Policy Characteristics'!$C:$C,0))),"",INDEX('Policy Characteristics'!I:I,MATCH($C1008,'Policy Characteristics'!$C:$C,0)))</f>
        <v>% of potential achieved</v>
      </c>
      <c r="P1008" s="76" t="str">
        <f>IF(ISBLANK(INDEX('Policy Characteristics'!J:J,MATCH($C1008,'Policy Characteristics'!$C:$C,0))),"",INDEX('Policy Characteristics'!J:J,MATCH($C1008,'Policy Characteristics'!$C:$C,0)))</f>
        <v xml:space="preserve">**Description:** This policy shifts the use of fossil-fuel feedstocks to hydrogen. The production method for this new hydrogen demand can be shifted wiht the Fraction of Hydrogen Production Pathways Shifted lever.  // **Guidance for setting values (Chemicals):** Approximately 52 percent of natural gas consumed as a chemical feedstock globally goes to producing ammonia and methanol. These pathways can be replaced with green electrolytic hydrogen to eliminate process emissions associated with production. // **Guidance for setting values (Iron &amp; Steel):** Coal is the most significant feedstock used in the steel industry, largely for reducing iron ore in blast furnaces. A transition from the traditional steelmaking route (blast furnace-basic oxygen furnace) to alternatives (like hydrogen-based direct reduced iron with electric arc furnaces) can be represented by pairing this lever with electrification of industrial heat. </v>
      </c>
      <c r="Q1008" s="76" t="str">
        <f>IF(ISBLANK(INDEX('Policy Characteristics'!K:K,MATCH($C1008,'Policy Characteristics'!$C:$C,0))),"",INDEX('Policy Characteristics'!K:K,MATCH($C1008,'Policy Characteristics'!$C:$C,0)))</f>
        <v/>
      </c>
      <c r="R1008" s="76" t="str">
        <f>IF(ISBLANK(INDEX('Policy Characteristics'!L:L,MATCH($C1008,'Policy Characteristics'!$C:$C,0))),"",INDEX('Policy Characteristics'!L:L,MATCH($C1008,'Policy Characteristics'!$C:$C,0)))</f>
        <v/>
      </c>
    </row>
    <row r="1009" spans="1:18" s="143" customFormat="1" x14ac:dyDescent="0.25">
      <c r="A1009" s="76" t="str">
        <f>IF(ISBLANK(INDEX('Policy Characteristics'!A:A,MATCH($C1009,'Policy Characteristics'!$C:$C,0))),"",INDEX('Policy Characteristics'!A:A,MATCH($C1009,'Policy Characteristics'!$C:$C,0)))</f>
        <v>Industry</v>
      </c>
      <c r="B1009" s="200" t="str">
        <f>IF(ISBLANK(INDEX('Policy Characteristics'!B:B,MATCH($C1009,'Policy Characteristics'!$C:$C,0))),"",INDEX('Policy Characteristics'!B:B,MATCH($C1009,'Policy Characteristics'!$C:$C,0)))</f>
        <v>Feedstock Shifting</v>
      </c>
      <c r="C1009" s="76" t="str">
        <f t="shared" si="33"/>
        <v>Fraction of Feedstock Shifted</v>
      </c>
      <c r="D1009" s="78" t="s">
        <v>1314</v>
      </c>
      <c r="E1009" s="88" t="s">
        <v>646</v>
      </c>
      <c r="F1009" t="s">
        <v>1276</v>
      </c>
      <c r="G1009" s="88" t="s">
        <v>650</v>
      </c>
      <c r="H1009" s="80">
        <v>2604</v>
      </c>
      <c r="I1009" s="213" t="s">
        <v>44</v>
      </c>
      <c r="J1009" s="202" t="str">
        <f>IF(ISBLANK(INDEX('Policy Characteristics'!D:D,MATCH($C1009,'Policy Characteristics'!$C:$C,0))),"",INDEX('Policy Characteristics'!D:D,MATCH($C1009,'Policy Characteristics'!$C:$C,0)))</f>
        <v>Feedstock Shifting</v>
      </c>
      <c r="K1009" s="76" t="str">
        <f>IF(ISBLANK(INDEX('Policy Characteristics'!E:E,MATCH($C1009,'Policy Characteristics'!$C:$C,0))),"",INDEX('Policy Characteristics'!E:E,MATCH($C1009,'Policy Characteristics'!$C:$C,0)))</f>
        <v>indst feedstock shifting</v>
      </c>
      <c r="L1009" s="205">
        <f>IF(ISBLANK(INDEX('Policy Characteristics'!F:F,MATCH($C1009,'Policy Characteristics'!$C:$C,0))),"",INDEX('Policy Characteristics'!F:F,MATCH($C1009,'Policy Characteristics'!$C:$C,0)))</f>
        <v>0</v>
      </c>
      <c r="M1009" s="205">
        <f>IF(ISBLANK(INDEX('Policy Characteristics'!G:G,MATCH($C1009,'Policy Characteristics'!$C:$C,0))),"",INDEX('Policy Characteristics'!G:G,MATCH($C1009,'Policy Characteristics'!$C:$C,0)))</f>
        <v>1</v>
      </c>
      <c r="N1009" s="205">
        <f>IF(ISBLANK(INDEX('Policy Characteristics'!H:H,MATCH($C1009,'Policy Characteristics'!$C:$C,0))),"",INDEX('Policy Characteristics'!H:H,MATCH($C1009,'Policy Characteristics'!$C:$C,0)))</f>
        <v>0.01</v>
      </c>
      <c r="O1009" s="76" t="str">
        <f>IF(ISBLANK(INDEX('Policy Characteristics'!I:I,MATCH($C1009,'Policy Characteristics'!$C:$C,0))),"",INDEX('Policy Characteristics'!I:I,MATCH($C1009,'Policy Characteristics'!$C:$C,0)))</f>
        <v>% of potential achieved</v>
      </c>
      <c r="P1009" s="76" t="str">
        <f>IF(ISBLANK(INDEX('Policy Characteristics'!J:J,MATCH($C1009,'Policy Characteristics'!$C:$C,0))),"",INDEX('Policy Characteristics'!J:J,MATCH($C1009,'Policy Characteristics'!$C:$C,0)))</f>
        <v xml:space="preserve">**Description:** This policy shifts the use of fossil-fuel feedstocks to hydrogen. The production method for this new hydrogen demand can be shifted wiht the Fraction of Hydrogen Production Pathways Shifted lever.  // **Guidance for setting values (Chemicals):** Approximately 52 percent of natural gas consumed as a chemical feedstock globally goes to producing ammonia and methanol. These pathways can be replaced with green electrolytic hydrogen to eliminate process emissions associated with production. // **Guidance for setting values (Iron &amp; Steel):** Coal is the most significant feedstock used in the steel industry, largely for reducing iron ore in blast furnaces. A transition from the traditional steelmaking route (blast furnace-basic oxygen furnace) to alternatives (like hydrogen-based direct reduced iron with electric arc furnaces) can be represented by pairing this lever with electrification of industrial heat. </v>
      </c>
      <c r="Q1009" s="76" t="str">
        <f>IF(ISBLANK(INDEX('Policy Characteristics'!K:K,MATCH($C1009,'Policy Characteristics'!$C:$C,0))),"",INDEX('Policy Characteristics'!K:K,MATCH($C1009,'Policy Characteristics'!$C:$C,0)))</f>
        <v/>
      </c>
      <c r="R1009" s="76" t="str">
        <f>IF(ISBLANK(INDEX('Policy Characteristics'!L:L,MATCH($C1009,'Policy Characteristics'!$C:$C,0))),"",INDEX('Policy Characteristics'!L:L,MATCH($C1009,'Policy Characteristics'!$C:$C,0)))</f>
        <v/>
      </c>
    </row>
    <row r="1010" spans="1:18" s="143" customFormat="1" x14ac:dyDescent="0.25">
      <c r="A1010" s="76" t="str">
        <f>IF(ISBLANK(INDEX('Policy Characteristics'!A:A,MATCH($C1010,'Policy Characteristics'!$C:$C,0))),"",INDEX('Policy Characteristics'!A:A,MATCH($C1010,'Policy Characteristics'!$C:$C,0)))</f>
        <v>Industry</v>
      </c>
      <c r="B1010" s="200" t="str">
        <f>IF(ISBLANK(INDEX('Policy Characteristics'!B:B,MATCH($C1010,'Policy Characteristics'!$C:$C,0))),"",INDEX('Policy Characteristics'!B:B,MATCH($C1010,'Policy Characteristics'!$C:$C,0)))</f>
        <v>Feedstock Shifting</v>
      </c>
      <c r="C1010" s="76" t="str">
        <f t="shared" si="33"/>
        <v>Fraction of Feedstock Shifted</v>
      </c>
      <c r="D1010" s="78" t="s">
        <v>1314</v>
      </c>
      <c r="E1010" s="88" t="s">
        <v>647</v>
      </c>
      <c r="F1010" t="s">
        <v>1276</v>
      </c>
      <c r="G1010" s="88" t="s">
        <v>653</v>
      </c>
      <c r="H1010" s="80">
        <v>2605</v>
      </c>
      <c r="I1010" s="213" t="s">
        <v>44</v>
      </c>
      <c r="J1010" s="202" t="str">
        <f>IF(ISBLANK(INDEX('Policy Characteristics'!D:D,MATCH($C1010,'Policy Characteristics'!$C:$C,0))),"",INDEX('Policy Characteristics'!D:D,MATCH($C1010,'Policy Characteristics'!$C:$C,0)))</f>
        <v>Feedstock Shifting</v>
      </c>
      <c r="K1010" s="76" t="str">
        <f>IF(ISBLANK(INDEX('Policy Characteristics'!E:E,MATCH($C1010,'Policy Characteristics'!$C:$C,0))),"",INDEX('Policy Characteristics'!E:E,MATCH($C1010,'Policy Characteristics'!$C:$C,0)))</f>
        <v>indst feedstock shifting</v>
      </c>
      <c r="L1010" s="205">
        <f>IF(ISBLANK(INDEX('Policy Characteristics'!F:F,MATCH($C1010,'Policy Characteristics'!$C:$C,0))),"",INDEX('Policy Characteristics'!F:F,MATCH($C1010,'Policy Characteristics'!$C:$C,0)))</f>
        <v>0</v>
      </c>
      <c r="M1010" s="205">
        <f>IF(ISBLANK(INDEX('Policy Characteristics'!G:G,MATCH($C1010,'Policy Characteristics'!$C:$C,0))),"",INDEX('Policy Characteristics'!G:G,MATCH($C1010,'Policy Characteristics'!$C:$C,0)))</f>
        <v>1</v>
      </c>
      <c r="N1010" s="205">
        <f>IF(ISBLANK(INDEX('Policy Characteristics'!H:H,MATCH($C1010,'Policy Characteristics'!$C:$C,0))),"",INDEX('Policy Characteristics'!H:H,MATCH($C1010,'Policy Characteristics'!$C:$C,0)))</f>
        <v>0.01</v>
      </c>
      <c r="O1010" s="76" t="str">
        <f>IF(ISBLANK(INDEX('Policy Characteristics'!I:I,MATCH($C1010,'Policy Characteristics'!$C:$C,0))),"",INDEX('Policy Characteristics'!I:I,MATCH($C1010,'Policy Characteristics'!$C:$C,0)))</f>
        <v>% of potential achieved</v>
      </c>
      <c r="P1010" s="76" t="str">
        <f>IF(ISBLANK(INDEX('Policy Characteristics'!J:J,MATCH($C1010,'Policy Characteristics'!$C:$C,0))),"",INDEX('Policy Characteristics'!J:J,MATCH($C1010,'Policy Characteristics'!$C:$C,0)))</f>
        <v xml:space="preserve">**Description:** This policy shifts the use of fossil-fuel feedstocks to hydrogen. The production method for this new hydrogen demand can be shifted wiht the Fraction of Hydrogen Production Pathways Shifted lever.  // **Guidance for setting values (Chemicals):** Approximately 52 percent of natural gas consumed as a chemical feedstock globally goes to producing ammonia and methanol. These pathways can be replaced with green electrolytic hydrogen to eliminate process emissions associated with production. // **Guidance for setting values (Iron &amp; Steel):** Coal is the most significant feedstock used in the steel industry, largely for reducing iron ore in blast furnaces. A transition from the traditional steelmaking route (blast furnace-basic oxygen furnace) to alternatives (like hydrogen-based direct reduced iron with electric arc furnaces) can be represented by pairing this lever with electrification of industrial heat. </v>
      </c>
      <c r="Q1010" s="76" t="str">
        <f>IF(ISBLANK(INDEX('Policy Characteristics'!K:K,MATCH($C1010,'Policy Characteristics'!$C:$C,0))),"",INDEX('Policy Characteristics'!K:K,MATCH($C1010,'Policy Characteristics'!$C:$C,0)))</f>
        <v/>
      </c>
      <c r="R1010" s="76" t="str">
        <f>IF(ISBLANK(INDEX('Policy Characteristics'!L:L,MATCH($C1010,'Policy Characteristics'!$C:$C,0))),"",INDEX('Policy Characteristics'!L:L,MATCH($C1010,'Policy Characteristics'!$C:$C,0)))</f>
        <v/>
      </c>
    </row>
    <row r="1011" spans="1:18" s="143" customFormat="1" x14ac:dyDescent="0.25">
      <c r="A1011" s="76" t="str">
        <f>IF(ISBLANK(INDEX('Policy Characteristics'!A:A,MATCH($C1011,'Policy Characteristics'!$C:$C,0))),"",INDEX('Policy Characteristics'!A:A,MATCH($C1011,'Policy Characteristics'!$C:$C,0)))</f>
        <v>Industry</v>
      </c>
      <c r="B1011" s="200" t="str">
        <f>IF(ISBLANK(INDEX('Policy Characteristics'!B:B,MATCH($C1011,'Policy Characteristics'!$C:$C,0))),"",INDEX('Policy Characteristics'!B:B,MATCH($C1011,'Policy Characteristics'!$C:$C,0)))</f>
        <v>Feedstock Shifting</v>
      </c>
      <c r="C1011" s="76" t="str">
        <f t="shared" si="33"/>
        <v>Fraction of Feedstock Shifted</v>
      </c>
      <c r="D1011" s="78" t="s">
        <v>1314</v>
      </c>
      <c r="E1011" s="88" t="s">
        <v>946</v>
      </c>
      <c r="F1011" t="s">
        <v>1276</v>
      </c>
      <c r="G1011" s="88" t="s">
        <v>949</v>
      </c>
      <c r="H1011" s="80">
        <v>2606</v>
      </c>
      <c r="I1011" s="213" t="s">
        <v>44</v>
      </c>
      <c r="J1011" s="202" t="str">
        <f>IF(ISBLANK(INDEX('Policy Characteristics'!D:D,MATCH($C1011,'Policy Characteristics'!$C:$C,0))),"",INDEX('Policy Characteristics'!D:D,MATCH($C1011,'Policy Characteristics'!$C:$C,0)))</f>
        <v>Feedstock Shifting</v>
      </c>
      <c r="K1011" s="76" t="str">
        <f>IF(ISBLANK(INDEX('Policy Characteristics'!E:E,MATCH($C1011,'Policy Characteristics'!$C:$C,0))),"",INDEX('Policy Characteristics'!E:E,MATCH($C1011,'Policy Characteristics'!$C:$C,0)))</f>
        <v>indst feedstock shifting</v>
      </c>
      <c r="L1011" s="205">
        <f>IF(ISBLANK(INDEX('Policy Characteristics'!F:F,MATCH($C1011,'Policy Characteristics'!$C:$C,0))),"",INDEX('Policy Characteristics'!F:F,MATCH($C1011,'Policy Characteristics'!$C:$C,0)))</f>
        <v>0</v>
      </c>
      <c r="M1011" s="205">
        <f>IF(ISBLANK(INDEX('Policy Characteristics'!G:G,MATCH($C1011,'Policy Characteristics'!$C:$C,0))),"",INDEX('Policy Characteristics'!G:G,MATCH($C1011,'Policy Characteristics'!$C:$C,0)))</f>
        <v>1</v>
      </c>
      <c r="N1011" s="205">
        <f>IF(ISBLANK(INDEX('Policy Characteristics'!H:H,MATCH($C1011,'Policy Characteristics'!$C:$C,0))),"",INDEX('Policy Characteristics'!H:H,MATCH($C1011,'Policy Characteristics'!$C:$C,0)))</f>
        <v>0.01</v>
      </c>
      <c r="O1011" s="76" t="str">
        <f>IF(ISBLANK(INDEX('Policy Characteristics'!I:I,MATCH($C1011,'Policy Characteristics'!$C:$C,0))),"",INDEX('Policy Characteristics'!I:I,MATCH($C1011,'Policy Characteristics'!$C:$C,0)))</f>
        <v>% of potential achieved</v>
      </c>
      <c r="P1011" s="76" t="str">
        <f>IF(ISBLANK(INDEX('Policy Characteristics'!J:J,MATCH($C1011,'Policy Characteristics'!$C:$C,0))),"",INDEX('Policy Characteristics'!J:J,MATCH($C1011,'Policy Characteristics'!$C:$C,0)))</f>
        <v xml:space="preserve">**Description:** This policy shifts the use of fossil-fuel feedstocks to hydrogen. The production method for this new hydrogen demand can be shifted wiht the Fraction of Hydrogen Production Pathways Shifted lever.  // **Guidance for setting values (Chemicals):** Approximately 52 percent of natural gas consumed as a chemical feedstock globally goes to producing ammonia and methanol. These pathways can be replaced with green electrolytic hydrogen to eliminate process emissions associated with production. // **Guidance for setting values (Iron &amp; Steel):** Coal is the most significant feedstock used in the steel industry, largely for reducing iron ore in blast furnaces. A transition from the traditional steelmaking route (blast furnace-basic oxygen furnace) to alternatives (like hydrogen-based direct reduced iron with electric arc furnaces) can be represented by pairing this lever with electrification of industrial heat. </v>
      </c>
      <c r="Q1011" s="76" t="str">
        <f>IF(ISBLANK(INDEX('Policy Characteristics'!K:K,MATCH($C1011,'Policy Characteristics'!$C:$C,0))),"",INDEX('Policy Characteristics'!K:K,MATCH($C1011,'Policy Characteristics'!$C:$C,0)))</f>
        <v/>
      </c>
      <c r="R1011" s="76" t="str">
        <f>IF(ISBLANK(INDEX('Policy Characteristics'!L:L,MATCH($C1011,'Policy Characteristics'!$C:$C,0))),"",INDEX('Policy Characteristics'!L:L,MATCH($C1011,'Policy Characteristics'!$C:$C,0)))</f>
        <v/>
      </c>
    </row>
    <row r="1012" spans="1:18" s="143" customFormat="1" x14ac:dyDescent="0.25">
      <c r="A1012" s="76" t="str">
        <f>IF(ISBLANK(INDEX('Policy Characteristics'!A:A,MATCH($C1012,'Policy Characteristics'!$C:$C,0))),"",INDEX('Policy Characteristics'!A:A,MATCH($C1012,'Policy Characteristics'!$C:$C,0)))</f>
        <v>Industry</v>
      </c>
      <c r="B1012" s="200" t="str">
        <f>IF(ISBLANK(INDEX('Policy Characteristics'!B:B,MATCH($C1012,'Policy Characteristics'!$C:$C,0))),"",INDEX('Policy Characteristics'!B:B,MATCH($C1012,'Policy Characteristics'!$C:$C,0)))</f>
        <v>Feedstock Shifting</v>
      </c>
      <c r="C1012" s="76" t="str">
        <f t="shared" si="33"/>
        <v>Fraction of Feedstock Shifted</v>
      </c>
      <c r="D1012" s="78" t="s">
        <v>1314</v>
      </c>
      <c r="E1012" s="88" t="s">
        <v>947</v>
      </c>
      <c r="F1012" t="s">
        <v>1276</v>
      </c>
      <c r="G1012" s="88" t="s">
        <v>951</v>
      </c>
      <c r="H1012" s="80">
        <v>2607</v>
      </c>
      <c r="I1012" s="213" t="s">
        <v>44</v>
      </c>
      <c r="J1012" s="202" t="str">
        <f>IF(ISBLANK(INDEX('Policy Characteristics'!D:D,MATCH($C1012,'Policy Characteristics'!$C:$C,0))),"",INDEX('Policy Characteristics'!D:D,MATCH($C1012,'Policy Characteristics'!$C:$C,0)))</f>
        <v>Feedstock Shifting</v>
      </c>
      <c r="K1012" s="76" t="str">
        <f>IF(ISBLANK(INDEX('Policy Characteristics'!E:E,MATCH($C1012,'Policy Characteristics'!$C:$C,0))),"",INDEX('Policy Characteristics'!E:E,MATCH($C1012,'Policy Characteristics'!$C:$C,0)))</f>
        <v>indst feedstock shifting</v>
      </c>
      <c r="L1012" s="205">
        <f>IF(ISBLANK(INDEX('Policy Characteristics'!F:F,MATCH($C1012,'Policy Characteristics'!$C:$C,0))),"",INDEX('Policy Characteristics'!F:F,MATCH($C1012,'Policy Characteristics'!$C:$C,0)))</f>
        <v>0</v>
      </c>
      <c r="M1012" s="205">
        <f>IF(ISBLANK(INDEX('Policy Characteristics'!G:G,MATCH($C1012,'Policy Characteristics'!$C:$C,0))),"",INDEX('Policy Characteristics'!G:G,MATCH($C1012,'Policy Characteristics'!$C:$C,0)))</f>
        <v>1</v>
      </c>
      <c r="N1012" s="205">
        <f>IF(ISBLANK(INDEX('Policy Characteristics'!H:H,MATCH($C1012,'Policy Characteristics'!$C:$C,0))),"",INDEX('Policy Characteristics'!H:H,MATCH($C1012,'Policy Characteristics'!$C:$C,0)))</f>
        <v>0.01</v>
      </c>
      <c r="O1012" s="76" t="str">
        <f>IF(ISBLANK(INDEX('Policy Characteristics'!I:I,MATCH($C1012,'Policy Characteristics'!$C:$C,0))),"",INDEX('Policy Characteristics'!I:I,MATCH($C1012,'Policy Characteristics'!$C:$C,0)))</f>
        <v>% of potential achieved</v>
      </c>
      <c r="P1012" s="76" t="str">
        <f>IF(ISBLANK(INDEX('Policy Characteristics'!J:J,MATCH($C1012,'Policy Characteristics'!$C:$C,0))),"",INDEX('Policy Characteristics'!J:J,MATCH($C1012,'Policy Characteristics'!$C:$C,0)))</f>
        <v xml:space="preserve">**Description:** This policy shifts the use of fossil-fuel feedstocks to hydrogen. The production method for this new hydrogen demand can be shifted wiht the Fraction of Hydrogen Production Pathways Shifted lever.  // **Guidance for setting values (Chemicals):** Approximately 52 percent of natural gas consumed as a chemical feedstock globally goes to producing ammonia and methanol. These pathways can be replaced with green electrolytic hydrogen to eliminate process emissions associated with production. // **Guidance for setting values (Iron &amp; Steel):** Coal is the most significant feedstock used in the steel industry, largely for reducing iron ore in blast furnaces. A transition from the traditional steelmaking route (blast furnace-basic oxygen furnace) to alternatives (like hydrogen-based direct reduced iron with electric arc furnaces) can be represented by pairing this lever with electrification of industrial heat. </v>
      </c>
      <c r="Q1012" s="76" t="str">
        <f>IF(ISBLANK(INDEX('Policy Characteristics'!K:K,MATCH($C1012,'Policy Characteristics'!$C:$C,0))),"",INDEX('Policy Characteristics'!K:K,MATCH($C1012,'Policy Characteristics'!$C:$C,0)))</f>
        <v/>
      </c>
      <c r="R1012" s="76" t="str">
        <f>IF(ISBLANK(INDEX('Policy Characteristics'!L:L,MATCH($C1012,'Policy Characteristics'!$C:$C,0))),"",INDEX('Policy Characteristics'!L:L,MATCH($C1012,'Policy Characteristics'!$C:$C,0)))</f>
        <v/>
      </c>
    </row>
    <row r="1013" spans="1:18" s="143" customFormat="1" x14ac:dyDescent="0.25">
      <c r="A1013" s="76" t="str">
        <f>IF(ISBLANK(INDEX('Policy Characteristics'!A:A,MATCH($C1013,'Policy Characteristics'!$C:$C,0))),"",INDEX('Policy Characteristics'!A:A,MATCH($C1013,'Policy Characteristics'!$C:$C,0)))</f>
        <v>Industry</v>
      </c>
      <c r="B1013" s="200" t="str">
        <f>IF(ISBLANK(INDEX('Policy Characteristics'!B:B,MATCH($C1013,'Policy Characteristics'!$C:$C,0))),"",INDEX('Policy Characteristics'!B:B,MATCH($C1013,'Policy Characteristics'!$C:$C,0)))</f>
        <v>Feedstock Shifting</v>
      </c>
      <c r="C1013" s="76" t="str">
        <f t="shared" si="33"/>
        <v>Fraction of Feedstock Shifted</v>
      </c>
      <c r="D1013" s="78" t="s">
        <v>1314</v>
      </c>
      <c r="E1013" s="88" t="s">
        <v>948</v>
      </c>
      <c r="F1013" t="s">
        <v>1276</v>
      </c>
      <c r="G1013" s="88" t="s">
        <v>952</v>
      </c>
      <c r="H1013" s="80">
        <v>2608</v>
      </c>
      <c r="I1013" s="213" t="s">
        <v>44</v>
      </c>
      <c r="J1013" s="202" t="str">
        <f>IF(ISBLANK(INDEX('Policy Characteristics'!D:D,MATCH($C1013,'Policy Characteristics'!$C:$C,0))),"",INDEX('Policy Characteristics'!D:D,MATCH($C1013,'Policy Characteristics'!$C:$C,0)))</f>
        <v>Feedstock Shifting</v>
      </c>
      <c r="K1013" s="76" t="str">
        <f>IF(ISBLANK(INDEX('Policy Characteristics'!E:E,MATCH($C1013,'Policy Characteristics'!$C:$C,0))),"",INDEX('Policy Characteristics'!E:E,MATCH($C1013,'Policy Characteristics'!$C:$C,0)))</f>
        <v>indst feedstock shifting</v>
      </c>
      <c r="L1013" s="205">
        <f>IF(ISBLANK(INDEX('Policy Characteristics'!F:F,MATCH($C1013,'Policy Characteristics'!$C:$C,0))),"",INDEX('Policy Characteristics'!F:F,MATCH($C1013,'Policy Characteristics'!$C:$C,0)))</f>
        <v>0</v>
      </c>
      <c r="M1013" s="205">
        <f>IF(ISBLANK(INDEX('Policy Characteristics'!G:G,MATCH($C1013,'Policy Characteristics'!$C:$C,0))),"",INDEX('Policy Characteristics'!G:G,MATCH($C1013,'Policy Characteristics'!$C:$C,0)))</f>
        <v>1</v>
      </c>
      <c r="N1013" s="205">
        <f>IF(ISBLANK(INDEX('Policy Characteristics'!H:H,MATCH($C1013,'Policy Characteristics'!$C:$C,0))),"",INDEX('Policy Characteristics'!H:H,MATCH($C1013,'Policy Characteristics'!$C:$C,0)))</f>
        <v>0.01</v>
      </c>
      <c r="O1013" s="76" t="str">
        <f>IF(ISBLANK(INDEX('Policy Characteristics'!I:I,MATCH($C1013,'Policy Characteristics'!$C:$C,0))),"",INDEX('Policy Characteristics'!I:I,MATCH($C1013,'Policy Characteristics'!$C:$C,0)))</f>
        <v>% of potential achieved</v>
      </c>
      <c r="P1013" s="76" t="str">
        <f>IF(ISBLANK(INDEX('Policy Characteristics'!J:J,MATCH($C1013,'Policy Characteristics'!$C:$C,0))),"",INDEX('Policy Characteristics'!J:J,MATCH($C1013,'Policy Characteristics'!$C:$C,0)))</f>
        <v xml:space="preserve">**Description:** This policy shifts the use of fossil-fuel feedstocks to hydrogen. The production method for this new hydrogen demand can be shifted wiht the Fraction of Hydrogen Production Pathways Shifted lever.  // **Guidance for setting values (Chemicals):** Approximately 52 percent of natural gas consumed as a chemical feedstock globally goes to producing ammonia and methanol. These pathways can be replaced with green electrolytic hydrogen to eliminate process emissions associated with production. // **Guidance for setting values (Iron &amp; Steel):** Coal is the most significant feedstock used in the steel industry, largely for reducing iron ore in blast furnaces. A transition from the traditional steelmaking route (blast furnace-basic oxygen furnace) to alternatives (like hydrogen-based direct reduced iron with electric arc furnaces) can be represented by pairing this lever with electrification of industrial heat. </v>
      </c>
      <c r="Q1013" s="76" t="str">
        <f>IF(ISBLANK(INDEX('Policy Characteristics'!K:K,MATCH($C1013,'Policy Characteristics'!$C:$C,0))),"",INDEX('Policy Characteristics'!K:K,MATCH($C1013,'Policy Characteristics'!$C:$C,0)))</f>
        <v/>
      </c>
      <c r="R1013" s="76" t="str">
        <f>IF(ISBLANK(INDEX('Policy Characteristics'!L:L,MATCH($C1013,'Policy Characteristics'!$C:$C,0))),"",INDEX('Policy Characteristics'!L:L,MATCH($C1013,'Policy Characteristics'!$C:$C,0)))</f>
        <v/>
      </c>
    </row>
    <row r="1014" spans="1:18" s="143" customFormat="1" x14ac:dyDescent="0.25">
      <c r="A1014" s="76" t="str">
        <f>IF(ISBLANK(INDEX('Policy Characteristics'!A:A,MATCH($C1014,'Policy Characteristics'!$C:$C,0))),"",INDEX('Policy Characteristics'!A:A,MATCH($C1014,'Policy Characteristics'!$C:$C,0)))</f>
        <v>Industry</v>
      </c>
      <c r="B1014" s="200" t="str">
        <f>IF(ISBLANK(INDEX('Policy Characteristics'!B:B,MATCH($C1014,'Policy Characteristics'!$C:$C,0))),"",INDEX('Policy Characteristics'!B:B,MATCH($C1014,'Policy Characteristics'!$C:$C,0)))</f>
        <v>Feedstock Shifting</v>
      </c>
      <c r="C1014" s="76" t="str">
        <f t="shared" si="33"/>
        <v>Fraction of Feedstock Shifted</v>
      </c>
      <c r="D1014" s="78" t="s">
        <v>1314</v>
      </c>
      <c r="E1014" s="88" t="s">
        <v>945</v>
      </c>
      <c r="F1014" t="s">
        <v>1276</v>
      </c>
      <c r="G1014" s="88" t="s">
        <v>950</v>
      </c>
      <c r="H1014" s="80">
        <v>2609</v>
      </c>
      <c r="I1014" s="213" t="s">
        <v>44</v>
      </c>
      <c r="J1014" s="202" t="str">
        <f>IF(ISBLANK(INDEX('Policy Characteristics'!D:D,MATCH($C1014,'Policy Characteristics'!$C:$C,0))),"",INDEX('Policy Characteristics'!D:D,MATCH($C1014,'Policy Characteristics'!$C:$C,0)))</f>
        <v>Feedstock Shifting</v>
      </c>
      <c r="K1014" s="76" t="str">
        <f>IF(ISBLANK(INDEX('Policy Characteristics'!E:E,MATCH($C1014,'Policy Characteristics'!$C:$C,0))),"",INDEX('Policy Characteristics'!E:E,MATCH($C1014,'Policy Characteristics'!$C:$C,0)))</f>
        <v>indst feedstock shifting</v>
      </c>
      <c r="L1014" s="205">
        <f>IF(ISBLANK(INDEX('Policy Characteristics'!F:F,MATCH($C1014,'Policy Characteristics'!$C:$C,0))),"",INDEX('Policy Characteristics'!F:F,MATCH($C1014,'Policy Characteristics'!$C:$C,0)))</f>
        <v>0</v>
      </c>
      <c r="M1014" s="205">
        <f>IF(ISBLANK(INDEX('Policy Characteristics'!G:G,MATCH($C1014,'Policy Characteristics'!$C:$C,0))),"",INDEX('Policy Characteristics'!G:G,MATCH($C1014,'Policy Characteristics'!$C:$C,0)))</f>
        <v>1</v>
      </c>
      <c r="N1014" s="205">
        <f>IF(ISBLANK(INDEX('Policy Characteristics'!H:H,MATCH($C1014,'Policy Characteristics'!$C:$C,0))),"",INDEX('Policy Characteristics'!H:H,MATCH($C1014,'Policy Characteristics'!$C:$C,0)))</f>
        <v>0.01</v>
      </c>
      <c r="O1014" s="76" t="str">
        <f>IF(ISBLANK(INDEX('Policy Characteristics'!I:I,MATCH($C1014,'Policy Characteristics'!$C:$C,0))),"",INDEX('Policy Characteristics'!I:I,MATCH($C1014,'Policy Characteristics'!$C:$C,0)))</f>
        <v>% of potential achieved</v>
      </c>
      <c r="P1014" s="76" t="str">
        <f>IF(ISBLANK(INDEX('Policy Characteristics'!J:J,MATCH($C1014,'Policy Characteristics'!$C:$C,0))),"",INDEX('Policy Characteristics'!J:J,MATCH($C1014,'Policy Characteristics'!$C:$C,0)))</f>
        <v xml:space="preserve">**Description:** This policy shifts the use of fossil-fuel feedstocks to hydrogen. The production method for this new hydrogen demand can be shifted wiht the Fraction of Hydrogen Production Pathways Shifted lever.  // **Guidance for setting values (Chemicals):** Approximately 52 percent of natural gas consumed as a chemical feedstock globally goes to producing ammonia and methanol. These pathways can be replaced with green electrolytic hydrogen to eliminate process emissions associated with production. // **Guidance for setting values (Iron &amp; Steel):** Coal is the most significant feedstock used in the steel industry, largely for reducing iron ore in blast furnaces. A transition from the traditional steelmaking route (blast furnace-basic oxygen furnace) to alternatives (like hydrogen-based direct reduced iron with electric arc furnaces) can be represented by pairing this lever with electrification of industrial heat. </v>
      </c>
      <c r="Q1014" s="76" t="str">
        <f>IF(ISBLANK(INDEX('Policy Characteristics'!K:K,MATCH($C1014,'Policy Characteristics'!$C:$C,0))),"",INDEX('Policy Characteristics'!K:K,MATCH($C1014,'Policy Characteristics'!$C:$C,0)))</f>
        <v/>
      </c>
      <c r="R1014" s="76" t="str">
        <f>IF(ISBLANK(INDEX('Policy Characteristics'!L:L,MATCH($C1014,'Policy Characteristics'!$C:$C,0))),"",INDEX('Policy Characteristics'!L:L,MATCH($C1014,'Policy Characteristics'!$C:$C,0)))</f>
        <v/>
      </c>
    </row>
    <row r="1015" spans="1:18" s="143" customFormat="1" x14ac:dyDescent="0.25">
      <c r="A1015" s="76" t="str">
        <f>IF(ISBLANK(INDEX('Policy Characteristics'!A:A,MATCH($C1015,'Policy Characteristics'!$C:$C,0))),"",INDEX('Policy Characteristics'!A:A,MATCH($C1015,'Policy Characteristics'!$C:$C,0)))</f>
        <v>Industry</v>
      </c>
      <c r="B1015" s="200" t="str">
        <f>IF(ISBLANK(INDEX('Policy Characteristics'!B:B,MATCH($C1015,'Policy Characteristics'!$C:$C,0))),"",INDEX('Policy Characteristics'!B:B,MATCH($C1015,'Policy Characteristics'!$C:$C,0)))</f>
        <v>Feedstock Shifting</v>
      </c>
      <c r="C1015" s="76" t="str">
        <f t="shared" si="33"/>
        <v>Fraction of Feedstock Shifted</v>
      </c>
      <c r="D1015" s="78" t="s">
        <v>1315</v>
      </c>
      <c r="E1015" s="88" t="s">
        <v>642</v>
      </c>
      <c r="F1015" t="s">
        <v>1277</v>
      </c>
      <c r="G1015" s="88" t="s">
        <v>648</v>
      </c>
      <c r="H1015" s="80">
        <v>2610</v>
      </c>
      <c r="I1015" s="213" t="s">
        <v>44</v>
      </c>
      <c r="J1015" s="202" t="str">
        <f>IF(ISBLANK(INDEX('Policy Characteristics'!D:D,MATCH($C1015,'Policy Characteristics'!$C:$C,0))),"",INDEX('Policy Characteristics'!D:D,MATCH($C1015,'Policy Characteristics'!$C:$C,0)))</f>
        <v>Feedstock Shifting</v>
      </c>
      <c r="K1015" s="76" t="str">
        <f>IF(ISBLANK(INDEX('Policy Characteristics'!E:E,MATCH($C1015,'Policy Characteristics'!$C:$C,0))),"",INDEX('Policy Characteristics'!E:E,MATCH($C1015,'Policy Characteristics'!$C:$C,0)))</f>
        <v>indst feedstock shifting</v>
      </c>
      <c r="L1015" s="205">
        <f>IF(ISBLANK(INDEX('Policy Characteristics'!F:F,MATCH($C1015,'Policy Characteristics'!$C:$C,0))),"",INDEX('Policy Characteristics'!F:F,MATCH($C1015,'Policy Characteristics'!$C:$C,0)))</f>
        <v>0</v>
      </c>
      <c r="M1015" s="205">
        <f>IF(ISBLANK(INDEX('Policy Characteristics'!G:G,MATCH($C1015,'Policy Characteristics'!$C:$C,0))),"",INDEX('Policy Characteristics'!G:G,MATCH($C1015,'Policy Characteristics'!$C:$C,0)))</f>
        <v>1</v>
      </c>
      <c r="N1015" s="205">
        <f>IF(ISBLANK(INDEX('Policy Characteristics'!H:H,MATCH($C1015,'Policy Characteristics'!$C:$C,0))),"",INDEX('Policy Characteristics'!H:H,MATCH($C1015,'Policy Characteristics'!$C:$C,0)))</f>
        <v>0.01</v>
      </c>
      <c r="O1015" s="76" t="str">
        <f>IF(ISBLANK(INDEX('Policy Characteristics'!I:I,MATCH($C1015,'Policy Characteristics'!$C:$C,0))),"",INDEX('Policy Characteristics'!I:I,MATCH($C1015,'Policy Characteristics'!$C:$C,0)))</f>
        <v>% of potential achieved</v>
      </c>
      <c r="P1015" s="76" t="str">
        <f>IF(ISBLANK(INDEX('Policy Characteristics'!J:J,MATCH($C1015,'Policy Characteristics'!$C:$C,0))),"",INDEX('Policy Characteristics'!J:J,MATCH($C1015,'Policy Characteristics'!$C:$C,0)))</f>
        <v xml:space="preserve">**Description:** This policy shifts the use of fossil-fuel feedstocks to hydrogen. The production method for this new hydrogen demand can be shifted wiht the Fraction of Hydrogen Production Pathways Shifted lever.  // **Guidance for setting values (Chemicals):** Approximately 52 percent of natural gas consumed as a chemical feedstock globally goes to producing ammonia and methanol. These pathways can be replaced with green electrolytic hydrogen to eliminate process emissions associated with production. // **Guidance for setting values (Iron &amp; Steel):** Coal is the most significant feedstock used in the steel industry, largely for reducing iron ore in blast furnaces. A transition from the traditional steelmaking route (blast furnace-basic oxygen furnace) to alternatives (like hydrogen-based direct reduced iron with electric arc furnaces) can be represented by pairing this lever with electrification of industrial heat. </v>
      </c>
      <c r="Q1015" s="76" t="str">
        <f>IF(ISBLANK(INDEX('Policy Characteristics'!K:K,MATCH($C1015,'Policy Characteristics'!$C:$C,0))),"",INDEX('Policy Characteristics'!K:K,MATCH($C1015,'Policy Characteristics'!$C:$C,0)))</f>
        <v/>
      </c>
      <c r="R1015" s="76" t="str">
        <f>IF(ISBLANK(INDEX('Policy Characteristics'!L:L,MATCH($C1015,'Policy Characteristics'!$C:$C,0))),"",INDEX('Policy Characteristics'!L:L,MATCH($C1015,'Policy Characteristics'!$C:$C,0)))</f>
        <v/>
      </c>
    </row>
    <row r="1016" spans="1:18" s="143" customFormat="1" x14ac:dyDescent="0.25">
      <c r="A1016" s="76" t="str">
        <f>IF(ISBLANK(INDEX('Policy Characteristics'!A:A,MATCH($C1016,'Policy Characteristics'!$C:$C,0))),"",INDEX('Policy Characteristics'!A:A,MATCH($C1016,'Policy Characteristics'!$C:$C,0)))</f>
        <v>Industry</v>
      </c>
      <c r="B1016" s="200" t="str">
        <f>IF(ISBLANK(INDEX('Policy Characteristics'!B:B,MATCH($C1016,'Policy Characteristics'!$C:$C,0))),"",INDEX('Policy Characteristics'!B:B,MATCH($C1016,'Policy Characteristics'!$C:$C,0)))</f>
        <v>Feedstock Shifting</v>
      </c>
      <c r="C1016" s="76" t="str">
        <f t="shared" si="33"/>
        <v>Fraction of Feedstock Shifted</v>
      </c>
      <c r="D1016" s="78" t="s">
        <v>1315</v>
      </c>
      <c r="E1016" s="88" t="s">
        <v>643</v>
      </c>
      <c r="F1016" t="s">
        <v>1277</v>
      </c>
      <c r="G1016" s="88" t="s">
        <v>651</v>
      </c>
      <c r="H1016" s="80">
        <v>2611</v>
      </c>
      <c r="I1016" s="213" t="s">
        <v>44</v>
      </c>
      <c r="J1016" s="202" t="str">
        <f>IF(ISBLANK(INDEX('Policy Characteristics'!D:D,MATCH($C1016,'Policy Characteristics'!$C:$C,0))),"",INDEX('Policy Characteristics'!D:D,MATCH($C1016,'Policy Characteristics'!$C:$C,0)))</f>
        <v>Feedstock Shifting</v>
      </c>
      <c r="K1016" s="76" t="str">
        <f>IF(ISBLANK(INDEX('Policy Characteristics'!E:E,MATCH($C1016,'Policy Characteristics'!$C:$C,0))),"",INDEX('Policy Characteristics'!E:E,MATCH($C1016,'Policy Characteristics'!$C:$C,0)))</f>
        <v>indst feedstock shifting</v>
      </c>
      <c r="L1016" s="205">
        <f>IF(ISBLANK(INDEX('Policy Characteristics'!F:F,MATCH($C1016,'Policy Characteristics'!$C:$C,0))),"",INDEX('Policy Characteristics'!F:F,MATCH($C1016,'Policy Characteristics'!$C:$C,0)))</f>
        <v>0</v>
      </c>
      <c r="M1016" s="205">
        <f>IF(ISBLANK(INDEX('Policy Characteristics'!G:G,MATCH($C1016,'Policy Characteristics'!$C:$C,0))),"",INDEX('Policy Characteristics'!G:G,MATCH($C1016,'Policy Characteristics'!$C:$C,0)))</f>
        <v>1</v>
      </c>
      <c r="N1016" s="205">
        <f>IF(ISBLANK(INDEX('Policy Characteristics'!H:H,MATCH($C1016,'Policy Characteristics'!$C:$C,0))),"",INDEX('Policy Characteristics'!H:H,MATCH($C1016,'Policy Characteristics'!$C:$C,0)))</f>
        <v>0.01</v>
      </c>
      <c r="O1016" s="76" t="str">
        <f>IF(ISBLANK(INDEX('Policy Characteristics'!I:I,MATCH($C1016,'Policy Characteristics'!$C:$C,0))),"",INDEX('Policy Characteristics'!I:I,MATCH($C1016,'Policy Characteristics'!$C:$C,0)))</f>
        <v>% of potential achieved</v>
      </c>
      <c r="P1016" s="76" t="str">
        <f>IF(ISBLANK(INDEX('Policy Characteristics'!J:J,MATCH($C1016,'Policy Characteristics'!$C:$C,0))),"",INDEX('Policy Characteristics'!J:J,MATCH($C1016,'Policy Characteristics'!$C:$C,0)))</f>
        <v xml:space="preserve">**Description:** This policy shifts the use of fossil-fuel feedstocks to hydrogen. The production method for this new hydrogen demand can be shifted wiht the Fraction of Hydrogen Production Pathways Shifted lever.  // **Guidance for setting values (Chemicals):** Approximately 52 percent of natural gas consumed as a chemical feedstock globally goes to producing ammonia and methanol. These pathways can be replaced with green electrolytic hydrogen to eliminate process emissions associated with production. // **Guidance for setting values (Iron &amp; Steel):** Coal is the most significant feedstock used in the steel industry, largely for reducing iron ore in blast furnaces. A transition from the traditional steelmaking route (blast furnace-basic oxygen furnace) to alternatives (like hydrogen-based direct reduced iron with electric arc furnaces) can be represented by pairing this lever with electrification of industrial heat. </v>
      </c>
      <c r="Q1016" s="76" t="str">
        <f>IF(ISBLANK(INDEX('Policy Characteristics'!K:K,MATCH($C1016,'Policy Characteristics'!$C:$C,0))),"",INDEX('Policy Characteristics'!K:K,MATCH($C1016,'Policy Characteristics'!$C:$C,0)))</f>
        <v/>
      </c>
      <c r="R1016" s="76" t="str">
        <f>IF(ISBLANK(INDEX('Policy Characteristics'!L:L,MATCH($C1016,'Policy Characteristics'!$C:$C,0))),"",INDEX('Policy Characteristics'!L:L,MATCH($C1016,'Policy Characteristics'!$C:$C,0)))</f>
        <v/>
      </c>
    </row>
    <row r="1017" spans="1:18" s="143" customFormat="1" x14ac:dyDescent="0.25">
      <c r="A1017" s="76" t="str">
        <f>IF(ISBLANK(INDEX('Policy Characteristics'!A:A,MATCH($C1017,'Policy Characteristics'!$C:$C,0))),"",INDEX('Policy Characteristics'!A:A,MATCH($C1017,'Policy Characteristics'!$C:$C,0)))</f>
        <v>Industry</v>
      </c>
      <c r="B1017" s="200" t="str">
        <f>IF(ISBLANK(INDEX('Policy Characteristics'!B:B,MATCH($C1017,'Policy Characteristics'!$C:$C,0))),"",INDEX('Policy Characteristics'!B:B,MATCH($C1017,'Policy Characteristics'!$C:$C,0)))</f>
        <v>Feedstock Shifting</v>
      </c>
      <c r="C1017" s="76" t="str">
        <f t="shared" si="33"/>
        <v>Fraction of Feedstock Shifted</v>
      </c>
      <c r="D1017" s="78" t="s">
        <v>1315</v>
      </c>
      <c r="E1017" s="88" t="s">
        <v>644</v>
      </c>
      <c r="F1017" t="s">
        <v>1277</v>
      </c>
      <c r="G1017" s="88" t="s">
        <v>652</v>
      </c>
      <c r="H1017" s="80">
        <v>2612</v>
      </c>
      <c r="I1017" s="213" t="s">
        <v>44</v>
      </c>
      <c r="J1017" s="202" t="str">
        <f>IF(ISBLANK(INDEX('Policy Characteristics'!D:D,MATCH($C1017,'Policy Characteristics'!$C:$C,0))),"",INDEX('Policy Characteristics'!D:D,MATCH($C1017,'Policy Characteristics'!$C:$C,0)))</f>
        <v>Feedstock Shifting</v>
      </c>
      <c r="K1017" s="76" t="str">
        <f>IF(ISBLANK(INDEX('Policy Characteristics'!E:E,MATCH($C1017,'Policy Characteristics'!$C:$C,0))),"",INDEX('Policy Characteristics'!E:E,MATCH($C1017,'Policy Characteristics'!$C:$C,0)))</f>
        <v>indst feedstock shifting</v>
      </c>
      <c r="L1017" s="205">
        <f>IF(ISBLANK(INDEX('Policy Characteristics'!F:F,MATCH($C1017,'Policy Characteristics'!$C:$C,0))),"",INDEX('Policy Characteristics'!F:F,MATCH($C1017,'Policy Characteristics'!$C:$C,0)))</f>
        <v>0</v>
      </c>
      <c r="M1017" s="205">
        <f>IF(ISBLANK(INDEX('Policy Characteristics'!G:G,MATCH($C1017,'Policy Characteristics'!$C:$C,0))),"",INDEX('Policy Characteristics'!G:G,MATCH($C1017,'Policy Characteristics'!$C:$C,0)))</f>
        <v>1</v>
      </c>
      <c r="N1017" s="205">
        <f>IF(ISBLANK(INDEX('Policy Characteristics'!H:H,MATCH($C1017,'Policy Characteristics'!$C:$C,0))),"",INDEX('Policy Characteristics'!H:H,MATCH($C1017,'Policy Characteristics'!$C:$C,0)))</f>
        <v>0.01</v>
      </c>
      <c r="O1017" s="76" t="str">
        <f>IF(ISBLANK(INDEX('Policy Characteristics'!I:I,MATCH($C1017,'Policy Characteristics'!$C:$C,0))),"",INDEX('Policy Characteristics'!I:I,MATCH($C1017,'Policy Characteristics'!$C:$C,0)))</f>
        <v>% of potential achieved</v>
      </c>
      <c r="P1017" s="76" t="str">
        <f>IF(ISBLANK(INDEX('Policy Characteristics'!J:J,MATCH($C1017,'Policy Characteristics'!$C:$C,0))),"",INDEX('Policy Characteristics'!J:J,MATCH($C1017,'Policy Characteristics'!$C:$C,0)))</f>
        <v xml:space="preserve">**Description:** This policy shifts the use of fossil-fuel feedstocks to hydrogen. The production method for this new hydrogen demand can be shifted wiht the Fraction of Hydrogen Production Pathways Shifted lever.  // **Guidance for setting values (Chemicals):** Approximately 52 percent of natural gas consumed as a chemical feedstock globally goes to producing ammonia and methanol. These pathways can be replaced with green electrolytic hydrogen to eliminate process emissions associated with production. // **Guidance for setting values (Iron &amp; Steel):** Coal is the most significant feedstock used in the steel industry, largely for reducing iron ore in blast furnaces. A transition from the traditional steelmaking route (blast furnace-basic oxygen furnace) to alternatives (like hydrogen-based direct reduced iron with electric arc furnaces) can be represented by pairing this lever with electrification of industrial heat. </v>
      </c>
      <c r="Q1017" s="76" t="str">
        <f>IF(ISBLANK(INDEX('Policy Characteristics'!K:K,MATCH($C1017,'Policy Characteristics'!$C:$C,0))),"",INDEX('Policy Characteristics'!K:K,MATCH($C1017,'Policy Characteristics'!$C:$C,0)))</f>
        <v/>
      </c>
      <c r="R1017" s="76" t="str">
        <f>IF(ISBLANK(INDEX('Policy Characteristics'!L:L,MATCH($C1017,'Policy Characteristics'!$C:$C,0))),"",INDEX('Policy Characteristics'!L:L,MATCH($C1017,'Policy Characteristics'!$C:$C,0)))</f>
        <v/>
      </c>
    </row>
    <row r="1018" spans="1:18" s="143" customFormat="1" x14ac:dyDescent="0.25">
      <c r="A1018" s="76" t="str">
        <f>IF(ISBLANK(INDEX('Policy Characteristics'!A:A,MATCH($C1018,'Policy Characteristics'!$C:$C,0))),"",INDEX('Policy Characteristics'!A:A,MATCH($C1018,'Policy Characteristics'!$C:$C,0)))</f>
        <v>Industry</v>
      </c>
      <c r="B1018" s="200" t="str">
        <f>IF(ISBLANK(INDEX('Policy Characteristics'!B:B,MATCH($C1018,'Policy Characteristics'!$C:$C,0))),"",INDEX('Policy Characteristics'!B:B,MATCH($C1018,'Policy Characteristics'!$C:$C,0)))</f>
        <v>Feedstock Shifting</v>
      </c>
      <c r="C1018" s="76" t="str">
        <f t="shared" si="33"/>
        <v>Fraction of Feedstock Shifted</v>
      </c>
      <c r="D1018" s="78" t="s">
        <v>1315</v>
      </c>
      <c r="E1018" s="88" t="s">
        <v>645</v>
      </c>
      <c r="F1018" t="s">
        <v>1277</v>
      </c>
      <c r="G1018" s="88" t="s">
        <v>649</v>
      </c>
      <c r="H1018" s="80">
        <v>2613</v>
      </c>
      <c r="I1018" s="213" t="s">
        <v>44</v>
      </c>
      <c r="J1018" s="202" t="str">
        <f>IF(ISBLANK(INDEX('Policy Characteristics'!D:D,MATCH($C1018,'Policy Characteristics'!$C:$C,0))),"",INDEX('Policy Characteristics'!D:D,MATCH($C1018,'Policy Characteristics'!$C:$C,0)))</f>
        <v>Feedstock Shifting</v>
      </c>
      <c r="K1018" s="76" t="str">
        <f>IF(ISBLANK(INDEX('Policy Characteristics'!E:E,MATCH($C1018,'Policy Characteristics'!$C:$C,0))),"",INDEX('Policy Characteristics'!E:E,MATCH($C1018,'Policy Characteristics'!$C:$C,0)))</f>
        <v>indst feedstock shifting</v>
      </c>
      <c r="L1018" s="205">
        <f>IF(ISBLANK(INDEX('Policy Characteristics'!F:F,MATCH($C1018,'Policy Characteristics'!$C:$C,0))),"",INDEX('Policy Characteristics'!F:F,MATCH($C1018,'Policy Characteristics'!$C:$C,0)))</f>
        <v>0</v>
      </c>
      <c r="M1018" s="205">
        <f>IF(ISBLANK(INDEX('Policy Characteristics'!G:G,MATCH($C1018,'Policy Characteristics'!$C:$C,0))),"",INDEX('Policy Characteristics'!G:G,MATCH($C1018,'Policy Characteristics'!$C:$C,0)))</f>
        <v>1</v>
      </c>
      <c r="N1018" s="205">
        <f>IF(ISBLANK(INDEX('Policy Characteristics'!H:H,MATCH($C1018,'Policy Characteristics'!$C:$C,0))),"",INDEX('Policy Characteristics'!H:H,MATCH($C1018,'Policy Characteristics'!$C:$C,0)))</f>
        <v>0.01</v>
      </c>
      <c r="O1018" s="76" t="str">
        <f>IF(ISBLANK(INDEX('Policy Characteristics'!I:I,MATCH($C1018,'Policy Characteristics'!$C:$C,0))),"",INDEX('Policy Characteristics'!I:I,MATCH($C1018,'Policy Characteristics'!$C:$C,0)))</f>
        <v>% of potential achieved</v>
      </c>
      <c r="P1018" s="76" t="str">
        <f>IF(ISBLANK(INDEX('Policy Characteristics'!J:J,MATCH($C1018,'Policy Characteristics'!$C:$C,0))),"",INDEX('Policy Characteristics'!J:J,MATCH($C1018,'Policy Characteristics'!$C:$C,0)))</f>
        <v xml:space="preserve">**Description:** This policy shifts the use of fossil-fuel feedstocks to hydrogen. The production method for this new hydrogen demand can be shifted wiht the Fraction of Hydrogen Production Pathways Shifted lever.  // **Guidance for setting values (Chemicals):** Approximately 52 percent of natural gas consumed as a chemical feedstock globally goes to producing ammonia and methanol. These pathways can be replaced with green electrolytic hydrogen to eliminate process emissions associated with production. // **Guidance for setting values (Iron &amp; Steel):** Coal is the most significant feedstock used in the steel industry, largely for reducing iron ore in blast furnaces. A transition from the traditional steelmaking route (blast furnace-basic oxygen furnace) to alternatives (like hydrogen-based direct reduced iron with electric arc furnaces) can be represented by pairing this lever with electrification of industrial heat. </v>
      </c>
      <c r="Q1018" s="76" t="str">
        <f>IF(ISBLANK(INDEX('Policy Characteristics'!K:K,MATCH($C1018,'Policy Characteristics'!$C:$C,0))),"",INDEX('Policy Characteristics'!K:K,MATCH($C1018,'Policy Characteristics'!$C:$C,0)))</f>
        <v/>
      </c>
      <c r="R1018" s="76" t="str">
        <f>IF(ISBLANK(INDEX('Policy Characteristics'!L:L,MATCH($C1018,'Policy Characteristics'!$C:$C,0))),"",INDEX('Policy Characteristics'!L:L,MATCH($C1018,'Policy Characteristics'!$C:$C,0)))</f>
        <v/>
      </c>
    </row>
    <row r="1019" spans="1:18" s="143" customFormat="1" x14ac:dyDescent="0.25">
      <c r="A1019" s="76" t="str">
        <f>IF(ISBLANK(INDEX('Policy Characteristics'!A:A,MATCH($C1019,'Policy Characteristics'!$C:$C,0))),"",INDEX('Policy Characteristics'!A:A,MATCH($C1019,'Policy Characteristics'!$C:$C,0)))</f>
        <v>Industry</v>
      </c>
      <c r="B1019" s="200" t="str">
        <f>IF(ISBLANK(INDEX('Policy Characteristics'!B:B,MATCH($C1019,'Policy Characteristics'!$C:$C,0))),"",INDEX('Policy Characteristics'!B:B,MATCH($C1019,'Policy Characteristics'!$C:$C,0)))</f>
        <v>Feedstock Shifting</v>
      </c>
      <c r="C1019" s="76" t="str">
        <f t="shared" si="33"/>
        <v>Fraction of Feedstock Shifted</v>
      </c>
      <c r="D1019" s="78" t="s">
        <v>1315</v>
      </c>
      <c r="E1019" s="88" t="s">
        <v>646</v>
      </c>
      <c r="F1019" t="s">
        <v>1277</v>
      </c>
      <c r="G1019" s="88" t="s">
        <v>650</v>
      </c>
      <c r="H1019" s="80">
        <v>2614</v>
      </c>
      <c r="I1019" s="213" t="s">
        <v>44</v>
      </c>
      <c r="J1019" s="202" t="str">
        <f>IF(ISBLANK(INDEX('Policy Characteristics'!D:D,MATCH($C1019,'Policy Characteristics'!$C:$C,0))),"",INDEX('Policy Characteristics'!D:D,MATCH($C1019,'Policy Characteristics'!$C:$C,0)))</f>
        <v>Feedstock Shifting</v>
      </c>
      <c r="K1019" s="76" t="str">
        <f>IF(ISBLANK(INDEX('Policy Characteristics'!E:E,MATCH($C1019,'Policy Characteristics'!$C:$C,0))),"",INDEX('Policy Characteristics'!E:E,MATCH($C1019,'Policy Characteristics'!$C:$C,0)))</f>
        <v>indst feedstock shifting</v>
      </c>
      <c r="L1019" s="205">
        <f>IF(ISBLANK(INDEX('Policy Characteristics'!F:F,MATCH($C1019,'Policy Characteristics'!$C:$C,0))),"",INDEX('Policy Characteristics'!F:F,MATCH($C1019,'Policy Characteristics'!$C:$C,0)))</f>
        <v>0</v>
      </c>
      <c r="M1019" s="205">
        <f>IF(ISBLANK(INDEX('Policy Characteristics'!G:G,MATCH($C1019,'Policy Characteristics'!$C:$C,0))),"",INDEX('Policy Characteristics'!G:G,MATCH($C1019,'Policy Characteristics'!$C:$C,0)))</f>
        <v>1</v>
      </c>
      <c r="N1019" s="205">
        <f>IF(ISBLANK(INDEX('Policy Characteristics'!H:H,MATCH($C1019,'Policy Characteristics'!$C:$C,0))),"",INDEX('Policy Characteristics'!H:H,MATCH($C1019,'Policy Characteristics'!$C:$C,0)))</f>
        <v>0.01</v>
      </c>
      <c r="O1019" s="76" t="str">
        <f>IF(ISBLANK(INDEX('Policy Characteristics'!I:I,MATCH($C1019,'Policy Characteristics'!$C:$C,0))),"",INDEX('Policy Characteristics'!I:I,MATCH($C1019,'Policy Characteristics'!$C:$C,0)))</f>
        <v>% of potential achieved</v>
      </c>
      <c r="P1019" s="76" t="str">
        <f>IF(ISBLANK(INDEX('Policy Characteristics'!J:J,MATCH($C1019,'Policy Characteristics'!$C:$C,0))),"",INDEX('Policy Characteristics'!J:J,MATCH($C1019,'Policy Characteristics'!$C:$C,0)))</f>
        <v xml:space="preserve">**Description:** This policy shifts the use of fossil-fuel feedstocks to hydrogen. The production method for this new hydrogen demand can be shifted wiht the Fraction of Hydrogen Production Pathways Shifted lever.  // **Guidance for setting values (Chemicals):** Approximately 52 percent of natural gas consumed as a chemical feedstock globally goes to producing ammonia and methanol. These pathways can be replaced with green electrolytic hydrogen to eliminate process emissions associated with production. // **Guidance for setting values (Iron &amp; Steel):** Coal is the most significant feedstock used in the steel industry, largely for reducing iron ore in blast furnaces. A transition from the traditional steelmaking route (blast furnace-basic oxygen furnace) to alternatives (like hydrogen-based direct reduced iron with electric arc furnaces) can be represented by pairing this lever with electrification of industrial heat. </v>
      </c>
      <c r="Q1019" s="76" t="str">
        <f>IF(ISBLANK(INDEX('Policy Characteristics'!K:K,MATCH($C1019,'Policy Characteristics'!$C:$C,0))),"",INDEX('Policy Characteristics'!K:K,MATCH($C1019,'Policy Characteristics'!$C:$C,0)))</f>
        <v/>
      </c>
      <c r="R1019" s="76" t="str">
        <f>IF(ISBLANK(INDEX('Policy Characteristics'!L:L,MATCH($C1019,'Policy Characteristics'!$C:$C,0))),"",INDEX('Policy Characteristics'!L:L,MATCH($C1019,'Policy Characteristics'!$C:$C,0)))</f>
        <v/>
      </c>
    </row>
    <row r="1020" spans="1:18" s="143" customFormat="1" x14ac:dyDescent="0.25">
      <c r="A1020" s="76" t="str">
        <f>IF(ISBLANK(INDEX('Policy Characteristics'!A:A,MATCH($C1020,'Policy Characteristics'!$C:$C,0))),"",INDEX('Policy Characteristics'!A:A,MATCH($C1020,'Policy Characteristics'!$C:$C,0)))</f>
        <v>Industry</v>
      </c>
      <c r="B1020" s="200" t="str">
        <f>IF(ISBLANK(INDEX('Policy Characteristics'!B:B,MATCH($C1020,'Policy Characteristics'!$C:$C,0))),"",INDEX('Policy Characteristics'!B:B,MATCH($C1020,'Policy Characteristics'!$C:$C,0)))</f>
        <v>Feedstock Shifting</v>
      </c>
      <c r="C1020" s="76" t="str">
        <f t="shared" si="33"/>
        <v>Fraction of Feedstock Shifted</v>
      </c>
      <c r="D1020" s="78" t="s">
        <v>1315</v>
      </c>
      <c r="E1020" s="88" t="s">
        <v>647</v>
      </c>
      <c r="F1020" t="s">
        <v>1277</v>
      </c>
      <c r="G1020" s="88" t="s">
        <v>653</v>
      </c>
      <c r="H1020" s="80">
        <v>2615</v>
      </c>
      <c r="I1020" s="213" t="s">
        <v>44</v>
      </c>
      <c r="J1020" s="202" t="str">
        <f>IF(ISBLANK(INDEX('Policy Characteristics'!D:D,MATCH($C1020,'Policy Characteristics'!$C:$C,0))),"",INDEX('Policy Characteristics'!D:D,MATCH($C1020,'Policy Characteristics'!$C:$C,0)))</f>
        <v>Feedstock Shifting</v>
      </c>
      <c r="K1020" s="76" t="str">
        <f>IF(ISBLANK(INDEX('Policy Characteristics'!E:E,MATCH($C1020,'Policy Characteristics'!$C:$C,0))),"",INDEX('Policy Characteristics'!E:E,MATCH($C1020,'Policy Characteristics'!$C:$C,0)))</f>
        <v>indst feedstock shifting</v>
      </c>
      <c r="L1020" s="205">
        <f>IF(ISBLANK(INDEX('Policy Characteristics'!F:F,MATCH($C1020,'Policy Characteristics'!$C:$C,0))),"",INDEX('Policy Characteristics'!F:F,MATCH($C1020,'Policy Characteristics'!$C:$C,0)))</f>
        <v>0</v>
      </c>
      <c r="M1020" s="205">
        <f>IF(ISBLANK(INDEX('Policy Characteristics'!G:G,MATCH($C1020,'Policy Characteristics'!$C:$C,0))),"",INDEX('Policy Characteristics'!G:G,MATCH($C1020,'Policy Characteristics'!$C:$C,0)))</f>
        <v>1</v>
      </c>
      <c r="N1020" s="205">
        <f>IF(ISBLANK(INDEX('Policy Characteristics'!H:H,MATCH($C1020,'Policy Characteristics'!$C:$C,0))),"",INDEX('Policy Characteristics'!H:H,MATCH($C1020,'Policy Characteristics'!$C:$C,0)))</f>
        <v>0.01</v>
      </c>
      <c r="O1020" s="76" t="str">
        <f>IF(ISBLANK(INDEX('Policy Characteristics'!I:I,MATCH($C1020,'Policy Characteristics'!$C:$C,0))),"",INDEX('Policy Characteristics'!I:I,MATCH($C1020,'Policy Characteristics'!$C:$C,0)))</f>
        <v>% of potential achieved</v>
      </c>
      <c r="P1020" s="76" t="str">
        <f>IF(ISBLANK(INDEX('Policy Characteristics'!J:J,MATCH($C1020,'Policy Characteristics'!$C:$C,0))),"",INDEX('Policy Characteristics'!J:J,MATCH($C1020,'Policy Characteristics'!$C:$C,0)))</f>
        <v xml:space="preserve">**Description:** This policy shifts the use of fossil-fuel feedstocks to hydrogen. The production method for this new hydrogen demand can be shifted wiht the Fraction of Hydrogen Production Pathways Shifted lever.  // **Guidance for setting values (Chemicals):** Approximately 52 percent of natural gas consumed as a chemical feedstock globally goes to producing ammonia and methanol. These pathways can be replaced with green electrolytic hydrogen to eliminate process emissions associated with production. // **Guidance for setting values (Iron &amp; Steel):** Coal is the most significant feedstock used in the steel industry, largely for reducing iron ore in blast furnaces. A transition from the traditional steelmaking route (blast furnace-basic oxygen furnace) to alternatives (like hydrogen-based direct reduced iron with electric arc furnaces) can be represented by pairing this lever with electrification of industrial heat. </v>
      </c>
      <c r="Q1020" s="76" t="str">
        <f>IF(ISBLANK(INDEX('Policy Characteristics'!K:K,MATCH($C1020,'Policy Characteristics'!$C:$C,0))),"",INDEX('Policy Characteristics'!K:K,MATCH($C1020,'Policy Characteristics'!$C:$C,0)))</f>
        <v/>
      </c>
      <c r="R1020" s="76" t="str">
        <f>IF(ISBLANK(INDEX('Policy Characteristics'!L:L,MATCH($C1020,'Policy Characteristics'!$C:$C,0))),"",INDEX('Policy Characteristics'!L:L,MATCH($C1020,'Policy Characteristics'!$C:$C,0)))</f>
        <v/>
      </c>
    </row>
    <row r="1021" spans="1:18" s="143" customFormat="1" x14ac:dyDescent="0.25">
      <c r="A1021" s="76" t="str">
        <f>IF(ISBLANK(INDEX('Policy Characteristics'!A:A,MATCH($C1021,'Policy Characteristics'!$C:$C,0))),"",INDEX('Policy Characteristics'!A:A,MATCH($C1021,'Policy Characteristics'!$C:$C,0)))</f>
        <v>Industry</v>
      </c>
      <c r="B1021" s="200" t="str">
        <f>IF(ISBLANK(INDEX('Policy Characteristics'!B:B,MATCH($C1021,'Policy Characteristics'!$C:$C,0))),"",INDEX('Policy Characteristics'!B:B,MATCH($C1021,'Policy Characteristics'!$C:$C,0)))</f>
        <v>Feedstock Shifting</v>
      </c>
      <c r="C1021" s="76" t="str">
        <f t="shared" si="33"/>
        <v>Fraction of Feedstock Shifted</v>
      </c>
      <c r="D1021" s="78" t="s">
        <v>1315</v>
      </c>
      <c r="E1021" s="88" t="s">
        <v>946</v>
      </c>
      <c r="F1021" t="s">
        <v>1277</v>
      </c>
      <c r="G1021" s="88" t="s">
        <v>949</v>
      </c>
      <c r="H1021" s="80">
        <v>2616</v>
      </c>
      <c r="I1021" s="213" t="s">
        <v>44</v>
      </c>
      <c r="J1021" s="202" t="str">
        <f>IF(ISBLANK(INDEX('Policy Characteristics'!D:D,MATCH($C1021,'Policy Characteristics'!$C:$C,0))),"",INDEX('Policy Characteristics'!D:D,MATCH($C1021,'Policy Characteristics'!$C:$C,0)))</f>
        <v>Feedstock Shifting</v>
      </c>
      <c r="K1021" s="76" t="str">
        <f>IF(ISBLANK(INDEX('Policy Characteristics'!E:E,MATCH($C1021,'Policy Characteristics'!$C:$C,0))),"",INDEX('Policy Characteristics'!E:E,MATCH($C1021,'Policy Characteristics'!$C:$C,0)))</f>
        <v>indst feedstock shifting</v>
      </c>
      <c r="L1021" s="205">
        <f>IF(ISBLANK(INDEX('Policy Characteristics'!F:F,MATCH($C1021,'Policy Characteristics'!$C:$C,0))),"",INDEX('Policy Characteristics'!F:F,MATCH($C1021,'Policy Characteristics'!$C:$C,0)))</f>
        <v>0</v>
      </c>
      <c r="M1021" s="205">
        <f>IF(ISBLANK(INDEX('Policy Characteristics'!G:G,MATCH($C1021,'Policy Characteristics'!$C:$C,0))),"",INDEX('Policy Characteristics'!G:G,MATCH($C1021,'Policy Characteristics'!$C:$C,0)))</f>
        <v>1</v>
      </c>
      <c r="N1021" s="205">
        <f>IF(ISBLANK(INDEX('Policy Characteristics'!H:H,MATCH($C1021,'Policy Characteristics'!$C:$C,0))),"",INDEX('Policy Characteristics'!H:H,MATCH($C1021,'Policy Characteristics'!$C:$C,0)))</f>
        <v>0.01</v>
      </c>
      <c r="O1021" s="76" t="str">
        <f>IF(ISBLANK(INDEX('Policy Characteristics'!I:I,MATCH($C1021,'Policy Characteristics'!$C:$C,0))),"",INDEX('Policy Characteristics'!I:I,MATCH($C1021,'Policy Characteristics'!$C:$C,0)))</f>
        <v>% of potential achieved</v>
      </c>
      <c r="P1021" s="76" t="str">
        <f>IF(ISBLANK(INDEX('Policy Characteristics'!J:J,MATCH($C1021,'Policy Characteristics'!$C:$C,0))),"",INDEX('Policy Characteristics'!J:J,MATCH($C1021,'Policy Characteristics'!$C:$C,0)))</f>
        <v xml:space="preserve">**Description:** This policy shifts the use of fossil-fuel feedstocks to hydrogen. The production method for this new hydrogen demand can be shifted wiht the Fraction of Hydrogen Production Pathways Shifted lever.  // **Guidance for setting values (Chemicals):** Approximately 52 percent of natural gas consumed as a chemical feedstock globally goes to producing ammonia and methanol. These pathways can be replaced with green electrolytic hydrogen to eliminate process emissions associated with production. // **Guidance for setting values (Iron &amp; Steel):** Coal is the most significant feedstock used in the steel industry, largely for reducing iron ore in blast furnaces. A transition from the traditional steelmaking route (blast furnace-basic oxygen furnace) to alternatives (like hydrogen-based direct reduced iron with electric arc furnaces) can be represented by pairing this lever with electrification of industrial heat. </v>
      </c>
      <c r="Q1021" s="76" t="str">
        <f>IF(ISBLANK(INDEX('Policy Characteristics'!K:K,MATCH($C1021,'Policy Characteristics'!$C:$C,0))),"",INDEX('Policy Characteristics'!K:K,MATCH($C1021,'Policy Characteristics'!$C:$C,0)))</f>
        <v/>
      </c>
      <c r="R1021" s="76" t="str">
        <f>IF(ISBLANK(INDEX('Policy Characteristics'!L:L,MATCH($C1021,'Policy Characteristics'!$C:$C,0))),"",INDEX('Policy Characteristics'!L:L,MATCH($C1021,'Policy Characteristics'!$C:$C,0)))</f>
        <v/>
      </c>
    </row>
    <row r="1022" spans="1:18" s="143" customFormat="1" x14ac:dyDescent="0.25">
      <c r="A1022" s="76" t="str">
        <f>IF(ISBLANK(INDEX('Policy Characteristics'!A:A,MATCH($C1022,'Policy Characteristics'!$C:$C,0))),"",INDEX('Policy Characteristics'!A:A,MATCH($C1022,'Policy Characteristics'!$C:$C,0)))</f>
        <v>Industry</v>
      </c>
      <c r="B1022" s="200" t="str">
        <f>IF(ISBLANK(INDEX('Policy Characteristics'!B:B,MATCH($C1022,'Policy Characteristics'!$C:$C,0))),"",INDEX('Policy Characteristics'!B:B,MATCH($C1022,'Policy Characteristics'!$C:$C,0)))</f>
        <v>Feedstock Shifting</v>
      </c>
      <c r="C1022" s="76" t="str">
        <f t="shared" si="33"/>
        <v>Fraction of Feedstock Shifted</v>
      </c>
      <c r="D1022" s="78" t="s">
        <v>1315</v>
      </c>
      <c r="E1022" s="88" t="s">
        <v>947</v>
      </c>
      <c r="F1022" t="s">
        <v>1277</v>
      </c>
      <c r="G1022" s="88" t="s">
        <v>951</v>
      </c>
      <c r="H1022" s="80">
        <v>2617</v>
      </c>
      <c r="I1022" s="213" t="s">
        <v>44</v>
      </c>
      <c r="J1022" s="202" t="str">
        <f>IF(ISBLANK(INDEX('Policy Characteristics'!D:D,MATCH($C1022,'Policy Characteristics'!$C:$C,0))),"",INDEX('Policy Characteristics'!D:D,MATCH($C1022,'Policy Characteristics'!$C:$C,0)))</f>
        <v>Feedstock Shifting</v>
      </c>
      <c r="K1022" s="76" t="str">
        <f>IF(ISBLANK(INDEX('Policy Characteristics'!E:E,MATCH($C1022,'Policy Characteristics'!$C:$C,0))),"",INDEX('Policy Characteristics'!E:E,MATCH($C1022,'Policy Characteristics'!$C:$C,0)))</f>
        <v>indst feedstock shifting</v>
      </c>
      <c r="L1022" s="205">
        <f>IF(ISBLANK(INDEX('Policy Characteristics'!F:F,MATCH($C1022,'Policy Characteristics'!$C:$C,0))),"",INDEX('Policy Characteristics'!F:F,MATCH($C1022,'Policy Characteristics'!$C:$C,0)))</f>
        <v>0</v>
      </c>
      <c r="M1022" s="205">
        <f>IF(ISBLANK(INDEX('Policy Characteristics'!G:G,MATCH($C1022,'Policy Characteristics'!$C:$C,0))),"",INDEX('Policy Characteristics'!G:G,MATCH($C1022,'Policy Characteristics'!$C:$C,0)))</f>
        <v>1</v>
      </c>
      <c r="N1022" s="205">
        <f>IF(ISBLANK(INDEX('Policy Characteristics'!H:H,MATCH($C1022,'Policy Characteristics'!$C:$C,0))),"",INDEX('Policy Characteristics'!H:H,MATCH($C1022,'Policy Characteristics'!$C:$C,0)))</f>
        <v>0.01</v>
      </c>
      <c r="O1022" s="76" t="str">
        <f>IF(ISBLANK(INDEX('Policy Characteristics'!I:I,MATCH($C1022,'Policy Characteristics'!$C:$C,0))),"",INDEX('Policy Characteristics'!I:I,MATCH($C1022,'Policy Characteristics'!$C:$C,0)))</f>
        <v>% of potential achieved</v>
      </c>
      <c r="P1022" s="76" t="str">
        <f>IF(ISBLANK(INDEX('Policy Characteristics'!J:J,MATCH($C1022,'Policy Characteristics'!$C:$C,0))),"",INDEX('Policy Characteristics'!J:J,MATCH($C1022,'Policy Characteristics'!$C:$C,0)))</f>
        <v xml:space="preserve">**Description:** This policy shifts the use of fossil-fuel feedstocks to hydrogen. The production method for this new hydrogen demand can be shifted wiht the Fraction of Hydrogen Production Pathways Shifted lever.  // **Guidance for setting values (Chemicals):** Approximately 52 percent of natural gas consumed as a chemical feedstock globally goes to producing ammonia and methanol. These pathways can be replaced with green electrolytic hydrogen to eliminate process emissions associated with production. // **Guidance for setting values (Iron &amp; Steel):** Coal is the most significant feedstock used in the steel industry, largely for reducing iron ore in blast furnaces. A transition from the traditional steelmaking route (blast furnace-basic oxygen furnace) to alternatives (like hydrogen-based direct reduced iron with electric arc furnaces) can be represented by pairing this lever with electrification of industrial heat. </v>
      </c>
      <c r="Q1022" s="76" t="str">
        <f>IF(ISBLANK(INDEX('Policy Characteristics'!K:K,MATCH($C1022,'Policy Characteristics'!$C:$C,0))),"",INDEX('Policy Characteristics'!K:K,MATCH($C1022,'Policy Characteristics'!$C:$C,0)))</f>
        <v/>
      </c>
      <c r="R1022" s="76" t="str">
        <f>IF(ISBLANK(INDEX('Policy Characteristics'!L:L,MATCH($C1022,'Policy Characteristics'!$C:$C,0))),"",INDEX('Policy Characteristics'!L:L,MATCH($C1022,'Policy Characteristics'!$C:$C,0)))</f>
        <v/>
      </c>
    </row>
    <row r="1023" spans="1:18" s="143" customFormat="1" x14ac:dyDescent="0.25">
      <c r="A1023" s="76" t="str">
        <f>IF(ISBLANK(INDEX('Policy Characteristics'!A:A,MATCH($C1023,'Policy Characteristics'!$C:$C,0))),"",INDEX('Policy Characteristics'!A:A,MATCH($C1023,'Policy Characteristics'!$C:$C,0)))</f>
        <v>Industry</v>
      </c>
      <c r="B1023" s="200" t="str">
        <f>IF(ISBLANK(INDEX('Policy Characteristics'!B:B,MATCH($C1023,'Policy Characteristics'!$C:$C,0))),"",INDEX('Policy Characteristics'!B:B,MATCH($C1023,'Policy Characteristics'!$C:$C,0)))</f>
        <v>Feedstock Shifting</v>
      </c>
      <c r="C1023" s="76" t="str">
        <f t="shared" si="33"/>
        <v>Fraction of Feedstock Shifted</v>
      </c>
      <c r="D1023" s="78" t="s">
        <v>1315</v>
      </c>
      <c r="E1023" s="88" t="s">
        <v>948</v>
      </c>
      <c r="F1023" t="s">
        <v>1277</v>
      </c>
      <c r="G1023" s="88" t="s">
        <v>952</v>
      </c>
      <c r="H1023" s="80">
        <v>2618</v>
      </c>
      <c r="I1023" s="213" t="s">
        <v>44</v>
      </c>
      <c r="J1023" s="202" t="str">
        <f>IF(ISBLANK(INDEX('Policy Characteristics'!D:D,MATCH($C1023,'Policy Characteristics'!$C:$C,0))),"",INDEX('Policy Characteristics'!D:D,MATCH($C1023,'Policy Characteristics'!$C:$C,0)))</f>
        <v>Feedstock Shifting</v>
      </c>
      <c r="K1023" s="76" t="str">
        <f>IF(ISBLANK(INDEX('Policy Characteristics'!E:E,MATCH($C1023,'Policy Characteristics'!$C:$C,0))),"",INDEX('Policy Characteristics'!E:E,MATCH($C1023,'Policy Characteristics'!$C:$C,0)))</f>
        <v>indst feedstock shifting</v>
      </c>
      <c r="L1023" s="205">
        <f>IF(ISBLANK(INDEX('Policy Characteristics'!F:F,MATCH($C1023,'Policy Characteristics'!$C:$C,0))),"",INDEX('Policy Characteristics'!F:F,MATCH($C1023,'Policy Characteristics'!$C:$C,0)))</f>
        <v>0</v>
      </c>
      <c r="M1023" s="205">
        <f>IF(ISBLANK(INDEX('Policy Characteristics'!G:G,MATCH($C1023,'Policy Characteristics'!$C:$C,0))),"",INDEX('Policy Characteristics'!G:G,MATCH($C1023,'Policy Characteristics'!$C:$C,0)))</f>
        <v>1</v>
      </c>
      <c r="N1023" s="205">
        <f>IF(ISBLANK(INDEX('Policy Characteristics'!H:H,MATCH($C1023,'Policy Characteristics'!$C:$C,0))),"",INDEX('Policy Characteristics'!H:H,MATCH($C1023,'Policy Characteristics'!$C:$C,0)))</f>
        <v>0.01</v>
      </c>
      <c r="O1023" s="76" t="str">
        <f>IF(ISBLANK(INDEX('Policy Characteristics'!I:I,MATCH($C1023,'Policy Characteristics'!$C:$C,0))),"",INDEX('Policy Characteristics'!I:I,MATCH($C1023,'Policy Characteristics'!$C:$C,0)))</f>
        <v>% of potential achieved</v>
      </c>
      <c r="P1023" s="76" t="str">
        <f>IF(ISBLANK(INDEX('Policy Characteristics'!J:J,MATCH($C1023,'Policy Characteristics'!$C:$C,0))),"",INDEX('Policy Characteristics'!J:J,MATCH($C1023,'Policy Characteristics'!$C:$C,0)))</f>
        <v xml:space="preserve">**Description:** This policy shifts the use of fossil-fuel feedstocks to hydrogen. The production method for this new hydrogen demand can be shifted wiht the Fraction of Hydrogen Production Pathways Shifted lever.  // **Guidance for setting values (Chemicals):** Approximately 52 percent of natural gas consumed as a chemical feedstock globally goes to producing ammonia and methanol. These pathways can be replaced with green electrolytic hydrogen to eliminate process emissions associated with production. // **Guidance for setting values (Iron &amp; Steel):** Coal is the most significant feedstock used in the steel industry, largely for reducing iron ore in blast furnaces. A transition from the traditional steelmaking route (blast furnace-basic oxygen furnace) to alternatives (like hydrogen-based direct reduced iron with electric arc furnaces) can be represented by pairing this lever with electrification of industrial heat. </v>
      </c>
      <c r="Q1023" s="76" t="str">
        <f>IF(ISBLANK(INDEX('Policy Characteristics'!K:K,MATCH($C1023,'Policy Characteristics'!$C:$C,0))),"",INDEX('Policy Characteristics'!K:K,MATCH($C1023,'Policy Characteristics'!$C:$C,0)))</f>
        <v/>
      </c>
      <c r="R1023" s="76" t="str">
        <f>IF(ISBLANK(INDEX('Policy Characteristics'!L:L,MATCH($C1023,'Policy Characteristics'!$C:$C,0))),"",INDEX('Policy Characteristics'!L:L,MATCH($C1023,'Policy Characteristics'!$C:$C,0)))</f>
        <v/>
      </c>
    </row>
    <row r="1024" spans="1:18" s="143" customFormat="1" x14ac:dyDescent="0.25">
      <c r="A1024" s="76" t="str">
        <f>IF(ISBLANK(INDEX('Policy Characteristics'!A:A,MATCH($C1024,'Policy Characteristics'!$C:$C,0))),"",INDEX('Policy Characteristics'!A:A,MATCH($C1024,'Policy Characteristics'!$C:$C,0)))</f>
        <v>Industry</v>
      </c>
      <c r="B1024" s="200" t="str">
        <f>IF(ISBLANK(INDEX('Policy Characteristics'!B:B,MATCH($C1024,'Policy Characteristics'!$C:$C,0))),"",INDEX('Policy Characteristics'!B:B,MATCH($C1024,'Policy Characteristics'!$C:$C,0)))</f>
        <v>Feedstock Shifting</v>
      </c>
      <c r="C1024" s="76" t="str">
        <f t="shared" si="33"/>
        <v>Fraction of Feedstock Shifted</v>
      </c>
      <c r="D1024" s="78" t="s">
        <v>1315</v>
      </c>
      <c r="E1024" s="88" t="s">
        <v>945</v>
      </c>
      <c r="F1024" t="s">
        <v>1277</v>
      </c>
      <c r="G1024" s="88" t="s">
        <v>950</v>
      </c>
      <c r="H1024" s="80">
        <v>2619</v>
      </c>
      <c r="I1024" s="213" t="s">
        <v>44</v>
      </c>
      <c r="J1024" s="202" t="str">
        <f>IF(ISBLANK(INDEX('Policy Characteristics'!D:D,MATCH($C1024,'Policy Characteristics'!$C:$C,0))),"",INDEX('Policy Characteristics'!D:D,MATCH($C1024,'Policy Characteristics'!$C:$C,0)))</f>
        <v>Feedstock Shifting</v>
      </c>
      <c r="K1024" s="76" t="str">
        <f>IF(ISBLANK(INDEX('Policy Characteristics'!E:E,MATCH($C1024,'Policy Characteristics'!$C:$C,0))),"",INDEX('Policy Characteristics'!E:E,MATCH($C1024,'Policy Characteristics'!$C:$C,0)))</f>
        <v>indst feedstock shifting</v>
      </c>
      <c r="L1024" s="205">
        <f>IF(ISBLANK(INDEX('Policy Characteristics'!F:F,MATCH($C1024,'Policy Characteristics'!$C:$C,0))),"",INDEX('Policy Characteristics'!F:F,MATCH($C1024,'Policy Characteristics'!$C:$C,0)))</f>
        <v>0</v>
      </c>
      <c r="M1024" s="205">
        <f>IF(ISBLANK(INDEX('Policy Characteristics'!G:G,MATCH($C1024,'Policy Characteristics'!$C:$C,0))),"",INDEX('Policy Characteristics'!G:G,MATCH($C1024,'Policy Characteristics'!$C:$C,0)))</f>
        <v>1</v>
      </c>
      <c r="N1024" s="205">
        <f>IF(ISBLANK(INDEX('Policy Characteristics'!H:H,MATCH($C1024,'Policy Characteristics'!$C:$C,0))),"",INDEX('Policy Characteristics'!H:H,MATCH($C1024,'Policy Characteristics'!$C:$C,0)))</f>
        <v>0.01</v>
      </c>
      <c r="O1024" s="76" t="str">
        <f>IF(ISBLANK(INDEX('Policy Characteristics'!I:I,MATCH($C1024,'Policy Characteristics'!$C:$C,0))),"",INDEX('Policy Characteristics'!I:I,MATCH($C1024,'Policy Characteristics'!$C:$C,0)))</f>
        <v>% of potential achieved</v>
      </c>
      <c r="P1024" s="76" t="str">
        <f>IF(ISBLANK(INDEX('Policy Characteristics'!J:J,MATCH($C1024,'Policy Characteristics'!$C:$C,0))),"",INDEX('Policy Characteristics'!J:J,MATCH($C1024,'Policy Characteristics'!$C:$C,0)))</f>
        <v xml:space="preserve">**Description:** This policy shifts the use of fossil-fuel feedstocks to hydrogen. The production method for this new hydrogen demand can be shifted wiht the Fraction of Hydrogen Production Pathways Shifted lever.  // **Guidance for setting values (Chemicals):** Approximately 52 percent of natural gas consumed as a chemical feedstock globally goes to producing ammonia and methanol. These pathways can be replaced with green electrolytic hydrogen to eliminate process emissions associated with production. // **Guidance for setting values (Iron &amp; Steel):** Coal is the most significant feedstock used in the steel industry, largely for reducing iron ore in blast furnaces. A transition from the traditional steelmaking route (blast furnace-basic oxygen furnace) to alternatives (like hydrogen-based direct reduced iron with electric arc furnaces) can be represented by pairing this lever with electrification of industrial heat. </v>
      </c>
      <c r="Q1024" s="76" t="str">
        <f>IF(ISBLANK(INDEX('Policy Characteristics'!K:K,MATCH($C1024,'Policy Characteristics'!$C:$C,0))),"",INDEX('Policy Characteristics'!K:K,MATCH($C1024,'Policy Characteristics'!$C:$C,0)))</f>
        <v/>
      </c>
      <c r="R1024" s="76" t="str">
        <f>IF(ISBLANK(INDEX('Policy Characteristics'!L:L,MATCH($C1024,'Policy Characteristics'!$C:$C,0))),"",INDEX('Policy Characteristics'!L:L,MATCH($C1024,'Policy Characteristics'!$C:$C,0)))</f>
        <v/>
      </c>
    </row>
    <row r="1025" spans="1:18" s="143" customFormat="1" x14ac:dyDescent="0.25">
      <c r="A1025" s="76" t="str">
        <f>IF(ISBLANK(INDEX('Policy Characteristics'!A:A,MATCH($C1025,'Policy Characteristics'!$C:$C,0))),"",INDEX('Policy Characteristics'!A:A,MATCH($C1025,'Policy Characteristics'!$C:$C,0)))</f>
        <v>Industry</v>
      </c>
      <c r="B1025" s="200" t="str">
        <f>IF(ISBLANK(INDEX('Policy Characteristics'!B:B,MATCH($C1025,'Policy Characteristics'!$C:$C,0))),"",INDEX('Policy Characteristics'!B:B,MATCH($C1025,'Policy Characteristics'!$C:$C,0)))</f>
        <v>Feedstock Shifting</v>
      </c>
      <c r="C1025" s="76" t="str">
        <f t="shared" si="33"/>
        <v>Fraction of Feedstock Shifted</v>
      </c>
      <c r="D1025" s="78" t="s">
        <v>1316</v>
      </c>
      <c r="E1025" s="88" t="s">
        <v>642</v>
      </c>
      <c r="F1025" t="s">
        <v>1278</v>
      </c>
      <c r="G1025" s="88" t="s">
        <v>648</v>
      </c>
      <c r="H1025" s="80">
        <v>2620</v>
      </c>
      <c r="I1025" s="213" t="s">
        <v>44</v>
      </c>
      <c r="J1025" s="202" t="str">
        <f>IF(ISBLANK(INDEX('Policy Characteristics'!D:D,MATCH($C1025,'Policy Characteristics'!$C:$C,0))),"",INDEX('Policy Characteristics'!D:D,MATCH($C1025,'Policy Characteristics'!$C:$C,0)))</f>
        <v>Feedstock Shifting</v>
      </c>
      <c r="K1025" s="76" t="str">
        <f>IF(ISBLANK(INDEX('Policy Characteristics'!E:E,MATCH($C1025,'Policy Characteristics'!$C:$C,0))),"",INDEX('Policy Characteristics'!E:E,MATCH($C1025,'Policy Characteristics'!$C:$C,0)))</f>
        <v>indst feedstock shifting</v>
      </c>
      <c r="L1025" s="205">
        <f>IF(ISBLANK(INDEX('Policy Characteristics'!F:F,MATCH($C1025,'Policy Characteristics'!$C:$C,0))),"",INDEX('Policy Characteristics'!F:F,MATCH($C1025,'Policy Characteristics'!$C:$C,0)))</f>
        <v>0</v>
      </c>
      <c r="M1025" s="205">
        <f>IF(ISBLANK(INDEX('Policy Characteristics'!G:G,MATCH($C1025,'Policy Characteristics'!$C:$C,0))),"",INDEX('Policy Characteristics'!G:G,MATCH($C1025,'Policy Characteristics'!$C:$C,0)))</f>
        <v>1</v>
      </c>
      <c r="N1025" s="205">
        <f>IF(ISBLANK(INDEX('Policy Characteristics'!H:H,MATCH($C1025,'Policy Characteristics'!$C:$C,0))),"",INDEX('Policy Characteristics'!H:H,MATCH($C1025,'Policy Characteristics'!$C:$C,0)))</f>
        <v>0.01</v>
      </c>
      <c r="O1025" s="76" t="str">
        <f>IF(ISBLANK(INDEX('Policy Characteristics'!I:I,MATCH($C1025,'Policy Characteristics'!$C:$C,0))),"",INDEX('Policy Characteristics'!I:I,MATCH($C1025,'Policy Characteristics'!$C:$C,0)))</f>
        <v>% of potential achieved</v>
      </c>
      <c r="P1025" s="76" t="str">
        <f>IF(ISBLANK(INDEX('Policy Characteristics'!J:J,MATCH($C1025,'Policy Characteristics'!$C:$C,0))),"",INDEX('Policy Characteristics'!J:J,MATCH($C1025,'Policy Characteristics'!$C:$C,0)))</f>
        <v xml:space="preserve">**Description:** This policy shifts the use of fossil-fuel feedstocks to hydrogen. The production method for this new hydrogen demand can be shifted wiht the Fraction of Hydrogen Production Pathways Shifted lever.  // **Guidance for setting values (Chemicals):** Approximately 52 percent of natural gas consumed as a chemical feedstock globally goes to producing ammonia and methanol. These pathways can be replaced with green electrolytic hydrogen to eliminate process emissions associated with production. // **Guidance for setting values (Iron &amp; Steel):** Coal is the most significant feedstock used in the steel industry, largely for reducing iron ore in blast furnaces. A transition from the traditional steelmaking route (blast furnace-basic oxygen furnace) to alternatives (like hydrogen-based direct reduced iron with electric arc furnaces) can be represented by pairing this lever with electrification of industrial heat. </v>
      </c>
      <c r="Q1025" s="76" t="str">
        <f>IF(ISBLANK(INDEX('Policy Characteristics'!K:K,MATCH($C1025,'Policy Characteristics'!$C:$C,0))),"",INDEX('Policy Characteristics'!K:K,MATCH($C1025,'Policy Characteristics'!$C:$C,0)))</f>
        <v/>
      </c>
      <c r="R1025" s="76" t="str">
        <f>IF(ISBLANK(INDEX('Policy Characteristics'!L:L,MATCH($C1025,'Policy Characteristics'!$C:$C,0))),"",INDEX('Policy Characteristics'!L:L,MATCH($C1025,'Policy Characteristics'!$C:$C,0)))</f>
        <v/>
      </c>
    </row>
    <row r="1026" spans="1:18" s="143" customFormat="1" x14ac:dyDescent="0.25">
      <c r="A1026" s="76" t="str">
        <f>IF(ISBLANK(INDEX('Policy Characteristics'!A:A,MATCH($C1026,'Policy Characteristics'!$C:$C,0))),"",INDEX('Policy Characteristics'!A:A,MATCH($C1026,'Policy Characteristics'!$C:$C,0)))</f>
        <v>Industry</v>
      </c>
      <c r="B1026" s="200" t="str">
        <f>IF(ISBLANK(INDEX('Policy Characteristics'!B:B,MATCH($C1026,'Policy Characteristics'!$C:$C,0))),"",INDEX('Policy Characteristics'!B:B,MATCH($C1026,'Policy Characteristics'!$C:$C,0)))</f>
        <v>Feedstock Shifting</v>
      </c>
      <c r="C1026" s="76" t="str">
        <f t="shared" si="33"/>
        <v>Fraction of Feedstock Shifted</v>
      </c>
      <c r="D1026" s="78" t="s">
        <v>1316</v>
      </c>
      <c r="E1026" s="88" t="s">
        <v>643</v>
      </c>
      <c r="F1026" t="s">
        <v>1278</v>
      </c>
      <c r="G1026" s="88" t="s">
        <v>651</v>
      </c>
      <c r="H1026" s="80">
        <v>2621</v>
      </c>
      <c r="I1026" s="213" t="s">
        <v>44</v>
      </c>
      <c r="J1026" s="202" t="str">
        <f>IF(ISBLANK(INDEX('Policy Characteristics'!D:D,MATCH($C1026,'Policy Characteristics'!$C:$C,0))),"",INDEX('Policy Characteristics'!D:D,MATCH($C1026,'Policy Characteristics'!$C:$C,0)))</f>
        <v>Feedstock Shifting</v>
      </c>
      <c r="K1026" s="76" t="str">
        <f>IF(ISBLANK(INDEX('Policy Characteristics'!E:E,MATCH($C1026,'Policy Characteristics'!$C:$C,0))),"",INDEX('Policy Characteristics'!E:E,MATCH($C1026,'Policy Characteristics'!$C:$C,0)))</f>
        <v>indst feedstock shifting</v>
      </c>
      <c r="L1026" s="205">
        <f>IF(ISBLANK(INDEX('Policy Characteristics'!F:F,MATCH($C1026,'Policy Characteristics'!$C:$C,0))),"",INDEX('Policy Characteristics'!F:F,MATCH($C1026,'Policy Characteristics'!$C:$C,0)))</f>
        <v>0</v>
      </c>
      <c r="M1026" s="205">
        <f>IF(ISBLANK(INDEX('Policy Characteristics'!G:G,MATCH($C1026,'Policy Characteristics'!$C:$C,0))),"",INDEX('Policy Characteristics'!G:G,MATCH($C1026,'Policy Characteristics'!$C:$C,0)))</f>
        <v>1</v>
      </c>
      <c r="N1026" s="205">
        <f>IF(ISBLANK(INDEX('Policy Characteristics'!H:H,MATCH($C1026,'Policy Characteristics'!$C:$C,0))),"",INDEX('Policy Characteristics'!H:H,MATCH($C1026,'Policy Characteristics'!$C:$C,0)))</f>
        <v>0.01</v>
      </c>
      <c r="O1026" s="76" t="str">
        <f>IF(ISBLANK(INDEX('Policy Characteristics'!I:I,MATCH($C1026,'Policy Characteristics'!$C:$C,0))),"",INDEX('Policy Characteristics'!I:I,MATCH($C1026,'Policy Characteristics'!$C:$C,0)))</f>
        <v>% of potential achieved</v>
      </c>
      <c r="P1026" s="76" t="str">
        <f>IF(ISBLANK(INDEX('Policy Characteristics'!J:J,MATCH($C1026,'Policy Characteristics'!$C:$C,0))),"",INDEX('Policy Characteristics'!J:J,MATCH($C1026,'Policy Characteristics'!$C:$C,0)))</f>
        <v xml:space="preserve">**Description:** This policy shifts the use of fossil-fuel feedstocks to hydrogen. The production method for this new hydrogen demand can be shifted wiht the Fraction of Hydrogen Production Pathways Shifted lever.  // **Guidance for setting values (Chemicals):** Approximately 52 percent of natural gas consumed as a chemical feedstock globally goes to producing ammonia and methanol. These pathways can be replaced with green electrolytic hydrogen to eliminate process emissions associated with production. // **Guidance for setting values (Iron &amp; Steel):** Coal is the most significant feedstock used in the steel industry, largely for reducing iron ore in blast furnaces. A transition from the traditional steelmaking route (blast furnace-basic oxygen furnace) to alternatives (like hydrogen-based direct reduced iron with electric arc furnaces) can be represented by pairing this lever with electrification of industrial heat. </v>
      </c>
      <c r="Q1026" s="76" t="str">
        <f>IF(ISBLANK(INDEX('Policy Characteristics'!K:K,MATCH($C1026,'Policy Characteristics'!$C:$C,0))),"",INDEX('Policy Characteristics'!K:K,MATCH($C1026,'Policy Characteristics'!$C:$C,0)))</f>
        <v/>
      </c>
      <c r="R1026" s="76" t="str">
        <f>IF(ISBLANK(INDEX('Policy Characteristics'!L:L,MATCH($C1026,'Policy Characteristics'!$C:$C,0))),"",INDEX('Policy Characteristics'!L:L,MATCH($C1026,'Policy Characteristics'!$C:$C,0)))</f>
        <v/>
      </c>
    </row>
    <row r="1027" spans="1:18" s="143" customFormat="1" x14ac:dyDescent="0.25">
      <c r="A1027" s="76" t="str">
        <f>IF(ISBLANK(INDEX('Policy Characteristics'!A:A,MATCH($C1027,'Policy Characteristics'!$C:$C,0))),"",INDEX('Policy Characteristics'!A:A,MATCH($C1027,'Policy Characteristics'!$C:$C,0)))</f>
        <v>Industry</v>
      </c>
      <c r="B1027" s="200" t="str">
        <f>IF(ISBLANK(INDEX('Policy Characteristics'!B:B,MATCH($C1027,'Policy Characteristics'!$C:$C,0))),"",INDEX('Policy Characteristics'!B:B,MATCH($C1027,'Policy Characteristics'!$C:$C,0)))</f>
        <v>Feedstock Shifting</v>
      </c>
      <c r="C1027" s="76" t="str">
        <f t="shared" si="33"/>
        <v>Fraction of Feedstock Shifted</v>
      </c>
      <c r="D1027" s="78" t="s">
        <v>1316</v>
      </c>
      <c r="E1027" s="88" t="s">
        <v>644</v>
      </c>
      <c r="F1027" t="s">
        <v>1278</v>
      </c>
      <c r="G1027" s="88" t="s">
        <v>652</v>
      </c>
      <c r="H1027" s="80">
        <v>2622</v>
      </c>
      <c r="I1027" s="213" t="s">
        <v>44</v>
      </c>
      <c r="J1027" s="202" t="str">
        <f>IF(ISBLANK(INDEX('Policy Characteristics'!D:D,MATCH($C1027,'Policy Characteristics'!$C:$C,0))),"",INDEX('Policy Characteristics'!D:D,MATCH($C1027,'Policy Characteristics'!$C:$C,0)))</f>
        <v>Feedstock Shifting</v>
      </c>
      <c r="K1027" s="76" t="str">
        <f>IF(ISBLANK(INDEX('Policy Characteristics'!E:E,MATCH($C1027,'Policy Characteristics'!$C:$C,0))),"",INDEX('Policy Characteristics'!E:E,MATCH($C1027,'Policy Characteristics'!$C:$C,0)))</f>
        <v>indst feedstock shifting</v>
      </c>
      <c r="L1027" s="205">
        <f>IF(ISBLANK(INDEX('Policy Characteristics'!F:F,MATCH($C1027,'Policy Characteristics'!$C:$C,0))),"",INDEX('Policy Characteristics'!F:F,MATCH($C1027,'Policy Characteristics'!$C:$C,0)))</f>
        <v>0</v>
      </c>
      <c r="M1027" s="205">
        <f>IF(ISBLANK(INDEX('Policy Characteristics'!G:G,MATCH($C1027,'Policy Characteristics'!$C:$C,0))),"",INDEX('Policy Characteristics'!G:G,MATCH($C1027,'Policy Characteristics'!$C:$C,0)))</f>
        <v>1</v>
      </c>
      <c r="N1027" s="205">
        <f>IF(ISBLANK(INDEX('Policy Characteristics'!H:H,MATCH($C1027,'Policy Characteristics'!$C:$C,0))),"",INDEX('Policy Characteristics'!H:H,MATCH($C1027,'Policy Characteristics'!$C:$C,0)))</f>
        <v>0.01</v>
      </c>
      <c r="O1027" s="76" t="str">
        <f>IF(ISBLANK(INDEX('Policy Characteristics'!I:I,MATCH($C1027,'Policy Characteristics'!$C:$C,0))),"",INDEX('Policy Characteristics'!I:I,MATCH($C1027,'Policy Characteristics'!$C:$C,0)))</f>
        <v>% of potential achieved</v>
      </c>
      <c r="P1027" s="76" t="str">
        <f>IF(ISBLANK(INDEX('Policy Characteristics'!J:J,MATCH($C1027,'Policy Characteristics'!$C:$C,0))),"",INDEX('Policy Characteristics'!J:J,MATCH($C1027,'Policy Characteristics'!$C:$C,0)))</f>
        <v xml:space="preserve">**Description:** This policy shifts the use of fossil-fuel feedstocks to hydrogen. The production method for this new hydrogen demand can be shifted wiht the Fraction of Hydrogen Production Pathways Shifted lever.  // **Guidance for setting values (Chemicals):** Approximately 52 percent of natural gas consumed as a chemical feedstock globally goes to producing ammonia and methanol. These pathways can be replaced with green electrolytic hydrogen to eliminate process emissions associated with production. // **Guidance for setting values (Iron &amp; Steel):** Coal is the most significant feedstock used in the steel industry, largely for reducing iron ore in blast furnaces. A transition from the traditional steelmaking route (blast furnace-basic oxygen furnace) to alternatives (like hydrogen-based direct reduced iron with electric arc furnaces) can be represented by pairing this lever with electrification of industrial heat. </v>
      </c>
      <c r="Q1027" s="76" t="str">
        <f>IF(ISBLANK(INDEX('Policy Characteristics'!K:K,MATCH($C1027,'Policy Characteristics'!$C:$C,0))),"",INDEX('Policy Characteristics'!K:K,MATCH($C1027,'Policy Characteristics'!$C:$C,0)))</f>
        <v/>
      </c>
      <c r="R1027" s="76" t="str">
        <f>IF(ISBLANK(INDEX('Policy Characteristics'!L:L,MATCH($C1027,'Policy Characteristics'!$C:$C,0))),"",INDEX('Policy Characteristics'!L:L,MATCH($C1027,'Policy Characteristics'!$C:$C,0)))</f>
        <v/>
      </c>
    </row>
    <row r="1028" spans="1:18" s="143" customFormat="1" x14ac:dyDescent="0.25">
      <c r="A1028" s="76" t="str">
        <f>IF(ISBLANK(INDEX('Policy Characteristics'!A:A,MATCH($C1028,'Policy Characteristics'!$C:$C,0))),"",INDEX('Policy Characteristics'!A:A,MATCH($C1028,'Policy Characteristics'!$C:$C,0)))</f>
        <v>Industry</v>
      </c>
      <c r="B1028" s="200" t="str">
        <f>IF(ISBLANK(INDEX('Policy Characteristics'!B:B,MATCH($C1028,'Policy Characteristics'!$C:$C,0))),"",INDEX('Policy Characteristics'!B:B,MATCH($C1028,'Policy Characteristics'!$C:$C,0)))</f>
        <v>Feedstock Shifting</v>
      </c>
      <c r="C1028" s="76" t="str">
        <f t="shared" si="33"/>
        <v>Fraction of Feedstock Shifted</v>
      </c>
      <c r="D1028" s="78" t="s">
        <v>1316</v>
      </c>
      <c r="E1028" s="88" t="s">
        <v>645</v>
      </c>
      <c r="F1028" t="s">
        <v>1278</v>
      </c>
      <c r="G1028" s="88" t="s">
        <v>649</v>
      </c>
      <c r="H1028" s="80">
        <v>2623</v>
      </c>
      <c r="I1028" s="213" t="s">
        <v>44</v>
      </c>
      <c r="J1028" s="202" t="str">
        <f>IF(ISBLANK(INDEX('Policy Characteristics'!D:D,MATCH($C1028,'Policy Characteristics'!$C:$C,0))),"",INDEX('Policy Characteristics'!D:D,MATCH($C1028,'Policy Characteristics'!$C:$C,0)))</f>
        <v>Feedstock Shifting</v>
      </c>
      <c r="K1028" s="76" t="str">
        <f>IF(ISBLANK(INDEX('Policy Characteristics'!E:E,MATCH($C1028,'Policy Characteristics'!$C:$C,0))),"",INDEX('Policy Characteristics'!E:E,MATCH($C1028,'Policy Characteristics'!$C:$C,0)))</f>
        <v>indst feedstock shifting</v>
      </c>
      <c r="L1028" s="205">
        <f>IF(ISBLANK(INDEX('Policy Characteristics'!F:F,MATCH($C1028,'Policy Characteristics'!$C:$C,0))),"",INDEX('Policy Characteristics'!F:F,MATCH($C1028,'Policy Characteristics'!$C:$C,0)))</f>
        <v>0</v>
      </c>
      <c r="M1028" s="205">
        <f>IF(ISBLANK(INDEX('Policy Characteristics'!G:G,MATCH($C1028,'Policy Characteristics'!$C:$C,0))),"",INDEX('Policy Characteristics'!G:G,MATCH($C1028,'Policy Characteristics'!$C:$C,0)))</f>
        <v>1</v>
      </c>
      <c r="N1028" s="205">
        <f>IF(ISBLANK(INDEX('Policy Characteristics'!H:H,MATCH($C1028,'Policy Characteristics'!$C:$C,0))),"",INDEX('Policy Characteristics'!H:H,MATCH($C1028,'Policy Characteristics'!$C:$C,0)))</f>
        <v>0.01</v>
      </c>
      <c r="O1028" s="76" t="str">
        <f>IF(ISBLANK(INDEX('Policy Characteristics'!I:I,MATCH($C1028,'Policy Characteristics'!$C:$C,0))),"",INDEX('Policy Characteristics'!I:I,MATCH($C1028,'Policy Characteristics'!$C:$C,0)))</f>
        <v>% of potential achieved</v>
      </c>
      <c r="P1028" s="76" t="str">
        <f>IF(ISBLANK(INDEX('Policy Characteristics'!J:J,MATCH($C1028,'Policy Characteristics'!$C:$C,0))),"",INDEX('Policy Characteristics'!J:J,MATCH($C1028,'Policy Characteristics'!$C:$C,0)))</f>
        <v xml:space="preserve">**Description:** This policy shifts the use of fossil-fuel feedstocks to hydrogen. The production method for this new hydrogen demand can be shifted wiht the Fraction of Hydrogen Production Pathways Shifted lever.  // **Guidance for setting values (Chemicals):** Approximately 52 percent of natural gas consumed as a chemical feedstock globally goes to producing ammonia and methanol. These pathways can be replaced with green electrolytic hydrogen to eliminate process emissions associated with production. // **Guidance for setting values (Iron &amp; Steel):** Coal is the most significant feedstock used in the steel industry, largely for reducing iron ore in blast furnaces. A transition from the traditional steelmaking route (blast furnace-basic oxygen furnace) to alternatives (like hydrogen-based direct reduced iron with electric arc furnaces) can be represented by pairing this lever with electrification of industrial heat. </v>
      </c>
      <c r="Q1028" s="76" t="str">
        <f>IF(ISBLANK(INDEX('Policy Characteristics'!K:K,MATCH($C1028,'Policy Characteristics'!$C:$C,0))),"",INDEX('Policy Characteristics'!K:K,MATCH($C1028,'Policy Characteristics'!$C:$C,0)))</f>
        <v/>
      </c>
      <c r="R1028" s="76" t="str">
        <f>IF(ISBLANK(INDEX('Policy Characteristics'!L:L,MATCH($C1028,'Policy Characteristics'!$C:$C,0))),"",INDEX('Policy Characteristics'!L:L,MATCH($C1028,'Policy Characteristics'!$C:$C,0)))</f>
        <v/>
      </c>
    </row>
    <row r="1029" spans="1:18" s="143" customFormat="1" x14ac:dyDescent="0.25">
      <c r="A1029" s="76" t="str">
        <f>IF(ISBLANK(INDEX('Policy Characteristics'!A:A,MATCH($C1029,'Policy Characteristics'!$C:$C,0))),"",INDEX('Policy Characteristics'!A:A,MATCH($C1029,'Policy Characteristics'!$C:$C,0)))</f>
        <v>Industry</v>
      </c>
      <c r="B1029" s="200" t="str">
        <f>IF(ISBLANK(INDEX('Policy Characteristics'!B:B,MATCH($C1029,'Policy Characteristics'!$C:$C,0))),"",INDEX('Policy Characteristics'!B:B,MATCH($C1029,'Policy Characteristics'!$C:$C,0)))</f>
        <v>Feedstock Shifting</v>
      </c>
      <c r="C1029" s="76" t="str">
        <f t="shared" si="33"/>
        <v>Fraction of Feedstock Shifted</v>
      </c>
      <c r="D1029" s="78" t="s">
        <v>1316</v>
      </c>
      <c r="E1029" s="88" t="s">
        <v>646</v>
      </c>
      <c r="F1029" t="s">
        <v>1278</v>
      </c>
      <c r="G1029" s="88" t="s">
        <v>650</v>
      </c>
      <c r="H1029" s="80">
        <v>2624</v>
      </c>
      <c r="I1029" s="213" t="s">
        <v>44</v>
      </c>
      <c r="J1029" s="202" t="str">
        <f>IF(ISBLANK(INDEX('Policy Characteristics'!D:D,MATCH($C1029,'Policy Characteristics'!$C:$C,0))),"",INDEX('Policy Characteristics'!D:D,MATCH($C1029,'Policy Characteristics'!$C:$C,0)))</f>
        <v>Feedstock Shifting</v>
      </c>
      <c r="K1029" s="76" t="str">
        <f>IF(ISBLANK(INDEX('Policy Characteristics'!E:E,MATCH($C1029,'Policy Characteristics'!$C:$C,0))),"",INDEX('Policy Characteristics'!E:E,MATCH($C1029,'Policy Characteristics'!$C:$C,0)))</f>
        <v>indst feedstock shifting</v>
      </c>
      <c r="L1029" s="205">
        <f>IF(ISBLANK(INDEX('Policy Characteristics'!F:F,MATCH($C1029,'Policy Characteristics'!$C:$C,0))),"",INDEX('Policy Characteristics'!F:F,MATCH($C1029,'Policy Characteristics'!$C:$C,0)))</f>
        <v>0</v>
      </c>
      <c r="M1029" s="205">
        <f>IF(ISBLANK(INDEX('Policy Characteristics'!G:G,MATCH($C1029,'Policy Characteristics'!$C:$C,0))),"",INDEX('Policy Characteristics'!G:G,MATCH($C1029,'Policy Characteristics'!$C:$C,0)))</f>
        <v>1</v>
      </c>
      <c r="N1029" s="205">
        <f>IF(ISBLANK(INDEX('Policy Characteristics'!H:H,MATCH($C1029,'Policy Characteristics'!$C:$C,0))),"",INDEX('Policy Characteristics'!H:H,MATCH($C1029,'Policy Characteristics'!$C:$C,0)))</f>
        <v>0.01</v>
      </c>
      <c r="O1029" s="76" t="str">
        <f>IF(ISBLANK(INDEX('Policy Characteristics'!I:I,MATCH($C1029,'Policy Characteristics'!$C:$C,0))),"",INDEX('Policy Characteristics'!I:I,MATCH($C1029,'Policy Characteristics'!$C:$C,0)))</f>
        <v>% of potential achieved</v>
      </c>
      <c r="P1029" s="76" t="str">
        <f>IF(ISBLANK(INDEX('Policy Characteristics'!J:J,MATCH($C1029,'Policy Characteristics'!$C:$C,0))),"",INDEX('Policy Characteristics'!J:J,MATCH($C1029,'Policy Characteristics'!$C:$C,0)))</f>
        <v xml:space="preserve">**Description:** This policy shifts the use of fossil-fuel feedstocks to hydrogen. The production method for this new hydrogen demand can be shifted wiht the Fraction of Hydrogen Production Pathways Shifted lever.  // **Guidance for setting values (Chemicals):** Approximately 52 percent of natural gas consumed as a chemical feedstock globally goes to producing ammonia and methanol. These pathways can be replaced with green electrolytic hydrogen to eliminate process emissions associated with production. // **Guidance for setting values (Iron &amp; Steel):** Coal is the most significant feedstock used in the steel industry, largely for reducing iron ore in blast furnaces. A transition from the traditional steelmaking route (blast furnace-basic oxygen furnace) to alternatives (like hydrogen-based direct reduced iron with electric arc furnaces) can be represented by pairing this lever with electrification of industrial heat. </v>
      </c>
      <c r="Q1029" s="76" t="str">
        <f>IF(ISBLANK(INDEX('Policy Characteristics'!K:K,MATCH($C1029,'Policy Characteristics'!$C:$C,0))),"",INDEX('Policy Characteristics'!K:K,MATCH($C1029,'Policy Characteristics'!$C:$C,0)))</f>
        <v/>
      </c>
      <c r="R1029" s="76" t="str">
        <f>IF(ISBLANK(INDEX('Policy Characteristics'!L:L,MATCH($C1029,'Policy Characteristics'!$C:$C,0))),"",INDEX('Policy Characteristics'!L:L,MATCH($C1029,'Policy Characteristics'!$C:$C,0)))</f>
        <v/>
      </c>
    </row>
    <row r="1030" spans="1:18" s="143" customFormat="1" x14ac:dyDescent="0.25">
      <c r="A1030" s="76" t="str">
        <f>IF(ISBLANK(INDEX('Policy Characteristics'!A:A,MATCH($C1030,'Policy Characteristics'!$C:$C,0))),"",INDEX('Policy Characteristics'!A:A,MATCH($C1030,'Policy Characteristics'!$C:$C,0)))</f>
        <v>Industry</v>
      </c>
      <c r="B1030" s="200" t="str">
        <f>IF(ISBLANK(INDEX('Policy Characteristics'!B:B,MATCH($C1030,'Policy Characteristics'!$C:$C,0))),"",INDEX('Policy Characteristics'!B:B,MATCH($C1030,'Policy Characteristics'!$C:$C,0)))</f>
        <v>Feedstock Shifting</v>
      </c>
      <c r="C1030" s="76" t="str">
        <f t="shared" si="33"/>
        <v>Fraction of Feedstock Shifted</v>
      </c>
      <c r="D1030" s="78" t="s">
        <v>1316</v>
      </c>
      <c r="E1030" s="88" t="s">
        <v>647</v>
      </c>
      <c r="F1030" t="s">
        <v>1278</v>
      </c>
      <c r="G1030" s="88" t="s">
        <v>653</v>
      </c>
      <c r="H1030" s="80">
        <v>2625</v>
      </c>
      <c r="I1030" s="213" t="s">
        <v>44</v>
      </c>
      <c r="J1030" s="202" t="str">
        <f>IF(ISBLANK(INDEX('Policy Characteristics'!D:D,MATCH($C1030,'Policy Characteristics'!$C:$C,0))),"",INDEX('Policy Characteristics'!D:D,MATCH($C1030,'Policy Characteristics'!$C:$C,0)))</f>
        <v>Feedstock Shifting</v>
      </c>
      <c r="K1030" s="76" t="str">
        <f>IF(ISBLANK(INDEX('Policy Characteristics'!E:E,MATCH($C1030,'Policy Characteristics'!$C:$C,0))),"",INDEX('Policy Characteristics'!E:E,MATCH($C1030,'Policy Characteristics'!$C:$C,0)))</f>
        <v>indst feedstock shifting</v>
      </c>
      <c r="L1030" s="205">
        <f>IF(ISBLANK(INDEX('Policy Characteristics'!F:F,MATCH($C1030,'Policy Characteristics'!$C:$C,0))),"",INDEX('Policy Characteristics'!F:F,MATCH($C1030,'Policy Characteristics'!$C:$C,0)))</f>
        <v>0</v>
      </c>
      <c r="M1030" s="205">
        <f>IF(ISBLANK(INDEX('Policy Characteristics'!G:G,MATCH($C1030,'Policy Characteristics'!$C:$C,0))),"",INDEX('Policy Characteristics'!G:G,MATCH($C1030,'Policy Characteristics'!$C:$C,0)))</f>
        <v>1</v>
      </c>
      <c r="N1030" s="205">
        <f>IF(ISBLANK(INDEX('Policy Characteristics'!H:H,MATCH($C1030,'Policy Characteristics'!$C:$C,0))),"",INDEX('Policy Characteristics'!H:H,MATCH($C1030,'Policy Characteristics'!$C:$C,0)))</f>
        <v>0.01</v>
      </c>
      <c r="O1030" s="76" t="str">
        <f>IF(ISBLANK(INDEX('Policy Characteristics'!I:I,MATCH($C1030,'Policy Characteristics'!$C:$C,0))),"",INDEX('Policy Characteristics'!I:I,MATCH($C1030,'Policy Characteristics'!$C:$C,0)))</f>
        <v>% of potential achieved</v>
      </c>
      <c r="P1030" s="76" t="str">
        <f>IF(ISBLANK(INDEX('Policy Characteristics'!J:J,MATCH($C1030,'Policy Characteristics'!$C:$C,0))),"",INDEX('Policy Characteristics'!J:J,MATCH($C1030,'Policy Characteristics'!$C:$C,0)))</f>
        <v xml:space="preserve">**Description:** This policy shifts the use of fossil-fuel feedstocks to hydrogen. The production method for this new hydrogen demand can be shifted wiht the Fraction of Hydrogen Production Pathways Shifted lever.  // **Guidance for setting values (Chemicals):** Approximately 52 percent of natural gas consumed as a chemical feedstock globally goes to producing ammonia and methanol. These pathways can be replaced with green electrolytic hydrogen to eliminate process emissions associated with production. // **Guidance for setting values (Iron &amp; Steel):** Coal is the most significant feedstock used in the steel industry, largely for reducing iron ore in blast furnaces. A transition from the traditional steelmaking route (blast furnace-basic oxygen furnace) to alternatives (like hydrogen-based direct reduced iron with electric arc furnaces) can be represented by pairing this lever with electrification of industrial heat. </v>
      </c>
      <c r="Q1030" s="76" t="str">
        <f>IF(ISBLANK(INDEX('Policy Characteristics'!K:K,MATCH($C1030,'Policy Characteristics'!$C:$C,0))),"",INDEX('Policy Characteristics'!K:K,MATCH($C1030,'Policy Characteristics'!$C:$C,0)))</f>
        <v/>
      </c>
      <c r="R1030" s="76" t="str">
        <f>IF(ISBLANK(INDEX('Policy Characteristics'!L:L,MATCH($C1030,'Policy Characteristics'!$C:$C,0))),"",INDEX('Policy Characteristics'!L:L,MATCH($C1030,'Policy Characteristics'!$C:$C,0)))</f>
        <v/>
      </c>
    </row>
    <row r="1031" spans="1:18" s="143" customFormat="1" x14ac:dyDescent="0.25">
      <c r="A1031" s="76" t="str">
        <f>IF(ISBLANK(INDEX('Policy Characteristics'!A:A,MATCH($C1031,'Policy Characteristics'!$C:$C,0))),"",INDEX('Policy Characteristics'!A:A,MATCH($C1031,'Policy Characteristics'!$C:$C,0)))</f>
        <v>Industry</v>
      </c>
      <c r="B1031" s="200" t="str">
        <f>IF(ISBLANK(INDEX('Policy Characteristics'!B:B,MATCH($C1031,'Policy Characteristics'!$C:$C,0))),"",INDEX('Policy Characteristics'!B:B,MATCH($C1031,'Policy Characteristics'!$C:$C,0)))</f>
        <v>Feedstock Shifting</v>
      </c>
      <c r="C1031" s="76" t="str">
        <f t="shared" si="33"/>
        <v>Fraction of Feedstock Shifted</v>
      </c>
      <c r="D1031" s="78" t="s">
        <v>1316</v>
      </c>
      <c r="E1031" s="88" t="s">
        <v>946</v>
      </c>
      <c r="F1031" t="s">
        <v>1278</v>
      </c>
      <c r="G1031" s="88" t="s">
        <v>949</v>
      </c>
      <c r="H1031" s="80">
        <v>2626</v>
      </c>
      <c r="I1031" s="213" t="s">
        <v>44</v>
      </c>
      <c r="J1031" s="202" t="str">
        <f>IF(ISBLANK(INDEX('Policy Characteristics'!D:D,MATCH($C1031,'Policy Characteristics'!$C:$C,0))),"",INDEX('Policy Characteristics'!D:D,MATCH($C1031,'Policy Characteristics'!$C:$C,0)))</f>
        <v>Feedstock Shifting</v>
      </c>
      <c r="K1031" s="76" t="str">
        <f>IF(ISBLANK(INDEX('Policy Characteristics'!E:E,MATCH($C1031,'Policy Characteristics'!$C:$C,0))),"",INDEX('Policy Characteristics'!E:E,MATCH($C1031,'Policy Characteristics'!$C:$C,0)))</f>
        <v>indst feedstock shifting</v>
      </c>
      <c r="L1031" s="205">
        <f>IF(ISBLANK(INDEX('Policy Characteristics'!F:F,MATCH($C1031,'Policy Characteristics'!$C:$C,0))),"",INDEX('Policy Characteristics'!F:F,MATCH($C1031,'Policy Characteristics'!$C:$C,0)))</f>
        <v>0</v>
      </c>
      <c r="M1031" s="205">
        <f>IF(ISBLANK(INDEX('Policy Characteristics'!G:G,MATCH($C1031,'Policy Characteristics'!$C:$C,0))),"",INDEX('Policy Characteristics'!G:G,MATCH($C1031,'Policy Characteristics'!$C:$C,0)))</f>
        <v>1</v>
      </c>
      <c r="N1031" s="205">
        <f>IF(ISBLANK(INDEX('Policy Characteristics'!H:H,MATCH($C1031,'Policy Characteristics'!$C:$C,0))),"",INDEX('Policy Characteristics'!H:H,MATCH($C1031,'Policy Characteristics'!$C:$C,0)))</f>
        <v>0.01</v>
      </c>
      <c r="O1031" s="76" t="str">
        <f>IF(ISBLANK(INDEX('Policy Characteristics'!I:I,MATCH($C1031,'Policy Characteristics'!$C:$C,0))),"",INDEX('Policy Characteristics'!I:I,MATCH($C1031,'Policy Characteristics'!$C:$C,0)))</f>
        <v>% of potential achieved</v>
      </c>
      <c r="P1031" s="76" t="str">
        <f>IF(ISBLANK(INDEX('Policy Characteristics'!J:J,MATCH($C1031,'Policy Characteristics'!$C:$C,0))),"",INDEX('Policy Characteristics'!J:J,MATCH($C1031,'Policy Characteristics'!$C:$C,0)))</f>
        <v xml:space="preserve">**Description:** This policy shifts the use of fossil-fuel feedstocks to hydrogen. The production method for this new hydrogen demand can be shifted wiht the Fraction of Hydrogen Production Pathways Shifted lever.  // **Guidance for setting values (Chemicals):** Approximately 52 percent of natural gas consumed as a chemical feedstock globally goes to producing ammonia and methanol. These pathways can be replaced with green electrolytic hydrogen to eliminate process emissions associated with production. // **Guidance for setting values (Iron &amp; Steel):** Coal is the most significant feedstock used in the steel industry, largely for reducing iron ore in blast furnaces. A transition from the traditional steelmaking route (blast furnace-basic oxygen furnace) to alternatives (like hydrogen-based direct reduced iron with electric arc furnaces) can be represented by pairing this lever with electrification of industrial heat. </v>
      </c>
      <c r="Q1031" s="76" t="str">
        <f>IF(ISBLANK(INDEX('Policy Characteristics'!K:K,MATCH($C1031,'Policy Characteristics'!$C:$C,0))),"",INDEX('Policy Characteristics'!K:K,MATCH($C1031,'Policy Characteristics'!$C:$C,0)))</f>
        <v/>
      </c>
      <c r="R1031" s="76" t="str">
        <f>IF(ISBLANK(INDEX('Policy Characteristics'!L:L,MATCH($C1031,'Policy Characteristics'!$C:$C,0))),"",INDEX('Policy Characteristics'!L:L,MATCH($C1031,'Policy Characteristics'!$C:$C,0)))</f>
        <v/>
      </c>
    </row>
    <row r="1032" spans="1:18" s="143" customFormat="1" x14ac:dyDescent="0.25">
      <c r="A1032" s="76" t="str">
        <f>IF(ISBLANK(INDEX('Policy Characteristics'!A:A,MATCH($C1032,'Policy Characteristics'!$C:$C,0))),"",INDEX('Policy Characteristics'!A:A,MATCH($C1032,'Policy Characteristics'!$C:$C,0)))</f>
        <v>Industry</v>
      </c>
      <c r="B1032" s="200" t="str">
        <f>IF(ISBLANK(INDEX('Policy Characteristics'!B:B,MATCH($C1032,'Policy Characteristics'!$C:$C,0))),"",INDEX('Policy Characteristics'!B:B,MATCH($C1032,'Policy Characteristics'!$C:$C,0)))</f>
        <v>Feedstock Shifting</v>
      </c>
      <c r="C1032" s="76" t="str">
        <f t="shared" si="33"/>
        <v>Fraction of Feedstock Shifted</v>
      </c>
      <c r="D1032" s="78" t="s">
        <v>1316</v>
      </c>
      <c r="E1032" s="88" t="s">
        <v>947</v>
      </c>
      <c r="F1032" t="s">
        <v>1278</v>
      </c>
      <c r="G1032" s="88" t="s">
        <v>951</v>
      </c>
      <c r="H1032" s="80">
        <v>2627</v>
      </c>
      <c r="I1032" s="213" t="s">
        <v>44</v>
      </c>
      <c r="J1032" s="202" t="str">
        <f>IF(ISBLANK(INDEX('Policy Characteristics'!D:D,MATCH($C1032,'Policy Characteristics'!$C:$C,0))),"",INDEX('Policy Characteristics'!D:D,MATCH($C1032,'Policy Characteristics'!$C:$C,0)))</f>
        <v>Feedstock Shifting</v>
      </c>
      <c r="K1032" s="76" t="str">
        <f>IF(ISBLANK(INDEX('Policy Characteristics'!E:E,MATCH($C1032,'Policy Characteristics'!$C:$C,0))),"",INDEX('Policy Characteristics'!E:E,MATCH($C1032,'Policy Characteristics'!$C:$C,0)))</f>
        <v>indst feedstock shifting</v>
      </c>
      <c r="L1032" s="205">
        <f>IF(ISBLANK(INDEX('Policy Characteristics'!F:F,MATCH($C1032,'Policy Characteristics'!$C:$C,0))),"",INDEX('Policy Characteristics'!F:F,MATCH($C1032,'Policy Characteristics'!$C:$C,0)))</f>
        <v>0</v>
      </c>
      <c r="M1032" s="205">
        <f>IF(ISBLANK(INDEX('Policy Characteristics'!G:G,MATCH($C1032,'Policy Characteristics'!$C:$C,0))),"",INDEX('Policy Characteristics'!G:G,MATCH($C1032,'Policy Characteristics'!$C:$C,0)))</f>
        <v>1</v>
      </c>
      <c r="N1032" s="205">
        <f>IF(ISBLANK(INDEX('Policy Characteristics'!H:H,MATCH($C1032,'Policy Characteristics'!$C:$C,0))),"",INDEX('Policy Characteristics'!H:H,MATCH($C1032,'Policy Characteristics'!$C:$C,0)))</f>
        <v>0.01</v>
      </c>
      <c r="O1032" s="76" t="str">
        <f>IF(ISBLANK(INDEX('Policy Characteristics'!I:I,MATCH($C1032,'Policy Characteristics'!$C:$C,0))),"",INDEX('Policy Characteristics'!I:I,MATCH($C1032,'Policy Characteristics'!$C:$C,0)))</f>
        <v>% of potential achieved</v>
      </c>
      <c r="P1032" s="76" t="str">
        <f>IF(ISBLANK(INDEX('Policy Characteristics'!J:J,MATCH($C1032,'Policy Characteristics'!$C:$C,0))),"",INDEX('Policy Characteristics'!J:J,MATCH($C1032,'Policy Characteristics'!$C:$C,0)))</f>
        <v xml:space="preserve">**Description:** This policy shifts the use of fossil-fuel feedstocks to hydrogen. The production method for this new hydrogen demand can be shifted wiht the Fraction of Hydrogen Production Pathways Shifted lever.  // **Guidance for setting values (Chemicals):** Approximately 52 percent of natural gas consumed as a chemical feedstock globally goes to producing ammonia and methanol. These pathways can be replaced with green electrolytic hydrogen to eliminate process emissions associated with production. // **Guidance for setting values (Iron &amp; Steel):** Coal is the most significant feedstock used in the steel industry, largely for reducing iron ore in blast furnaces. A transition from the traditional steelmaking route (blast furnace-basic oxygen furnace) to alternatives (like hydrogen-based direct reduced iron with electric arc furnaces) can be represented by pairing this lever with electrification of industrial heat. </v>
      </c>
      <c r="Q1032" s="76" t="str">
        <f>IF(ISBLANK(INDEX('Policy Characteristics'!K:K,MATCH($C1032,'Policy Characteristics'!$C:$C,0))),"",INDEX('Policy Characteristics'!K:K,MATCH($C1032,'Policy Characteristics'!$C:$C,0)))</f>
        <v/>
      </c>
      <c r="R1032" s="76" t="str">
        <f>IF(ISBLANK(INDEX('Policy Characteristics'!L:L,MATCH($C1032,'Policy Characteristics'!$C:$C,0))),"",INDEX('Policy Characteristics'!L:L,MATCH($C1032,'Policy Characteristics'!$C:$C,0)))</f>
        <v/>
      </c>
    </row>
    <row r="1033" spans="1:18" s="143" customFormat="1" x14ac:dyDescent="0.25">
      <c r="A1033" s="76" t="str">
        <f>IF(ISBLANK(INDEX('Policy Characteristics'!A:A,MATCH($C1033,'Policy Characteristics'!$C:$C,0))),"",INDEX('Policy Characteristics'!A:A,MATCH($C1033,'Policy Characteristics'!$C:$C,0)))</f>
        <v>Industry</v>
      </c>
      <c r="B1033" s="200" t="str">
        <f>IF(ISBLANK(INDEX('Policy Characteristics'!B:B,MATCH($C1033,'Policy Characteristics'!$C:$C,0))),"",INDEX('Policy Characteristics'!B:B,MATCH($C1033,'Policy Characteristics'!$C:$C,0)))</f>
        <v>Feedstock Shifting</v>
      </c>
      <c r="C1033" s="76" t="str">
        <f t="shared" si="33"/>
        <v>Fraction of Feedstock Shifted</v>
      </c>
      <c r="D1033" s="78" t="s">
        <v>1316</v>
      </c>
      <c r="E1033" s="88" t="s">
        <v>948</v>
      </c>
      <c r="F1033" t="s">
        <v>1278</v>
      </c>
      <c r="G1033" s="88" t="s">
        <v>952</v>
      </c>
      <c r="H1033" s="80">
        <v>2628</v>
      </c>
      <c r="I1033" s="213" t="s">
        <v>44</v>
      </c>
      <c r="J1033" s="202" t="str">
        <f>IF(ISBLANK(INDEX('Policy Characteristics'!D:D,MATCH($C1033,'Policy Characteristics'!$C:$C,0))),"",INDEX('Policy Characteristics'!D:D,MATCH($C1033,'Policy Characteristics'!$C:$C,0)))</f>
        <v>Feedstock Shifting</v>
      </c>
      <c r="K1033" s="76" t="str">
        <f>IF(ISBLANK(INDEX('Policy Characteristics'!E:E,MATCH($C1033,'Policy Characteristics'!$C:$C,0))),"",INDEX('Policy Characteristics'!E:E,MATCH($C1033,'Policy Characteristics'!$C:$C,0)))</f>
        <v>indst feedstock shifting</v>
      </c>
      <c r="L1033" s="205">
        <f>IF(ISBLANK(INDEX('Policy Characteristics'!F:F,MATCH($C1033,'Policy Characteristics'!$C:$C,0))),"",INDEX('Policy Characteristics'!F:F,MATCH($C1033,'Policy Characteristics'!$C:$C,0)))</f>
        <v>0</v>
      </c>
      <c r="M1033" s="205">
        <f>IF(ISBLANK(INDEX('Policy Characteristics'!G:G,MATCH($C1033,'Policy Characteristics'!$C:$C,0))),"",INDEX('Policy Characteristics'!G:G,MATCH($C1033,'Policy Characteristics'!$C:$C,0)))</f>
        <v>1</v>
      </c>
      <c r="N1033" s="205">
        <f>IF(ISBLANK(INDEX('Policy Characteristics'!H:H,MATCH($C1033,'Policy Characteristics'!$C:$C,0))),"",INDEX('Policy Characteristics'!H:H,MATCH($C1033,'Policy Characteristics'!$C:$C,0)))</f>
        <v>0.01</v>
      </c>
      <c r="O1033" s="76" t="str">
        <f>IF(ISBLANK(INDEX('Policy Characteristics'!I:I,MATCH($C1033,'Policy Characteristics'!$C:$C,0))),"",INDEX('Policy Characteristics'!I:I,MATCH($C1033,'Policy Characteristics'!$C:$C,0)))</f>
        <v>% of potential achieved</v>
      </c>
      <c r="P1033" s="76" t="str">
        <f>IF(ISBLANK(INDEX('Policy Characteristics'!J:J,MATCH($C1033,'Policy Characteristics'!$C:$C,0))),"",INDEX('Policy Characteristics'!J:J,MATCH($C1033,'Policy Characteristics'!$C:$C,0)))</f>
        <v xml:space="preserve">**Description:** This policy shifts the use of fossil-fuel feedstocks to hydrogen. The production method for this new hydrogen demand can be shifted wiht the Fraction of Hydrogen Production Pathways Shifted lever.  // **Guidance for setting values (Chemicals):** Approximately 52 percent of natural gas consumed as a chemical feedstock globally goes to producing ammonia and methanol. These pathways can be replaced with green electrolytic hydrogen to eliminate process emissions associated with production. // **Guidance for setting values (Iron &amp; Steel):** Coal is the most significant feedstock used in the steel industry, largely for reducing iron ore in blast furnaces. A transition from the traditional steelmaking route (blast furnace-basic oxygen furnace) to alternatives (like hydrogen-based direct reduced iron with electric arc furnaces) can be represented by pairing this lever with electrification of industrial heat. </v>
      </c>
      <c r="Q1033" s="76" t="str">
        <f>IF(ISBLANK(INDEX('Policy Characteristics'!K:K,MATCH($C1033,'Policy Characteristics'!$C:$C,0))),"",INDEX('Policy Characteristics'!K:K,MATCH($C1033,'Policy Characteristics'!$C:$C,0)))</f>
        <v/>
      </c>
      <c r="R1033" s="76" t="str">
        <f>IF(ISBLANK(INDEX('Policy Characteristics'!L:L,MATCH($C1033,'Policy Characteristics'!$C:$C,0))),"",INDEX('Policy Characteristics'!L:L,MATCH($C1033,'Policy Characteristics'!$C:$C,0)))</f>
        <v/>
      </c>
    </row>
    <row r="1034" spans="1:18" s="143" customFormat="1" x14ac:dyDescent="0.25">
      <c r="A1034" s="76" t="str">
        <f>IF(ISBLANK(INDEX('Policy Characteristics'!A:A,MATCH($C1034,'Policy Characteristics'!$C:$C,0))),"",INDEX('Policy Characteristics'!A:A,MATCH($C1034,'Policy Characteristics'!$C:$C,0)))</f>
        <v>Industry</v>
      </c>
      <c r="B1034" s="200" t="str">
        <f>IF(ISBLANK(INDEX('Policy Characteristics'!B:B,MATCH($C1034,'Policy Characteristics'!$C:$C,0))),"",INDEX('Policy Characteristics'!B:B,MATCH($C1034,'Policy Characteristics'!$C:$C,0)))</f>
        <v>Feedstock Shifting</v>
      </c>
      <c r="C1034" s="76" t="str">
        <f t="shared" si="33"/>
        <v>Fraction of Feedstock Shifted</v>
      </c>
      <c r="D1034" s="78" t="s">
        <v>1316</v>
      </c>
      <c r="E1034" s="88" t="s">
        <v>945</v>
      </c>
      <c r="F1034" t="s">
        <v>1278</v>
      </c>
      <c r="G1034" s="88" t="s">
        <v>950</v>
      </c>
      <c r="H1034" s="80">
        <v>2629</v>
      </c>
      <c r="I1034" s="213" t="s">
        <v>44</v>
      </c>
      <c r="J1034" s="202" t="str">
        <f>IF(ISBLANK(INDEX('Policy Characteristics'!D:D,MATCH($C1034,'Policy Characteristics'!$C:$C,0))),"",INDEX('Policy Characteristics'!D:D,MATCH($C1034,'Policy Characteristics'!$C:$C,0)))</f>
        <v>Feedstock Shifting</v>
      </c>
      <c r="K1034" s="76" t="str">
        <f>IF(ISBLANK(INDEX('Policy Characteristics'!E:E,MATCH($C1034,'Policy Characteristics'!$C:$C,0))),"",INDEX('Policy Characteristics'!E:E,MATCH($C1034,'Policy Characteristics'!$C:$C,0)))</f>
        <v>indst feedstock shifting</v>
      </c>
      <c r="L1034" s="205">
        <f>IF(ISBLANK(INDEX('Policy Characteristics'!F:F,MATCH($C1034,'Policy Characteristics'!$C:$C,0))),"",INDEX('Policy Characteristics'!F:F,MATCH($C1034,'Policy Characteristics'!$C:$C,0)))</f>
        <v>0</v>
      </c>
      <c r="M1034" s="205">
        <f>IF(ISBLANK(INDEX('Policy Characteristics'!G:G,MATCH($C1034,'Policy Characteristics'!$C:$C,0))),"",INDEX('Policy Characteristics'!G:G,MATCH($C1034,'Policy Characteristics'!$C:$C,0)))</f>
        <v>1</v>
      </c>
      <c r="N1034" s="205">
        <f>IF(ISBLANK(INDEX('Policy Characteristics'!H:H,MATCH($C1034,'Policy Characteristics'!$C:$C,0))),"",INDEX('Policy Characteristics'!H:H,MATCH($C1034,'Policy Characteristics'!$C:$C,0)))</f>
        <v>0.01</v>
      </c>
      <c r="O1034" s="76" t="str">
        <f>IF(ISBLANK(INDEX('Policy Characteristics'!I:I,MATCH($C1034,'Policy Characteristics'!$C:$C,0))),"",INDEX('Policy Characteristics'!I:I,MATCH($C1034,'Policy Characteristics'!$C:$C,0)))</f>
        <v>% of potential achieved</v>
      </c>
      <c r="P1034" s="76" t="str">
        <f>IF(ISBLANK(INDEX('Policy Characteristics'!J:J,MATCH($C1034,'Policy Characteristics'!$C:$C,0))),"",INDEX('Policy Characteristics'!J:J,MATCH($C1034,'Policy Characteristics'!$C:$C,0)))</f>
        <v xml:space="preserve">**Description:** This policy shifts the use of fossil-fuel feedstocks to hydrogen. The production method for this new hydrogen demand can be shifted wiht the Fraction of Hydrogen Production Pathways Shifted lever.  // **Guidance for setting values (Chemicals):** Approximately 52 percent of natural gas consumed as a chemical feedstock globally goes to producing ammonia and methanol. These pathways can be replaced with green electrolytic hydrogen to eliminate process emissions associated with production. // **Guidance for setting values (Iron &amp; Steel):** Coal is the most significant feedstock used in the steel industry, largely for reducing iron ore in blast furnaces. A transition from the traditional steelmaking route (blast furnace-basic oxygen furnace) to alternatives (like hydrogen-based direct reduced iron with electric arc furnaces) can be represented by pairing this lever with electrification of industrial heat. </v>
      </c>
      <c r="Q1034" s="76" t="str">
        <f>IF(ISBLANK(INDEX('Policy Characteristics'!K:K,MATCH($C1034,'Policy Characteristics'!$C:$C,0))),"",INDEX('Policy Characteristics'!K:K,MATCH($C1034,'Policy Characteristics'!$C:$C,0)))</f>
        <v/>
      </c>
      <c r="R1034" s="76" t="str">
        <f>IF(ISBLANK(INDEX('Policy Characteristics'!L:L,MATCH($C1034,'Policy Characteristics'!$C:$C,0))),"",INDEX('Policy Characteristics'!L:L,MATCH($C1034,'Policy Characteristics'!$C:$C,0)))</f>
        <v/>
      </c>
    </row>
    <row r="1035" spans="1:18" s="143" customFormat="1" x14ac:dyDescent="0.25">
      <c r="A1035" s="76" t="str">
        <f>IF(ISBLANK(INDEX('Policy Characteristics'!A:A,MATCH($C1035,'Policy Characteristics'!$C:$C,0))),"",INDEX('Policy Characteristics'!A:A,MATCH($C1035,'Policy Characteristics'!$C:$C,0)))</f>
        <v>Industry</v>
      </c>
      <c r="B1035" s="200" t="str">
        <f>IF(ISBLANK(INDEX('Policy Characteristics'!B:B,MATCH($C1035,'Policy Characteristics'!$C:$C,0))),"",INDEX('Policy Characteristics'!B:B,MATCH($C1035,'Policy Characteristics'!$C:$C,0)))</f>
        <v>Feedstock Shifting</v>
      </c>
      <c r="C1035" s="76" t="str">
        <f t="shared" si="33"/>
        <v>Fraction of Feedstock Shifted</v>
      </c>
      <c r="D1035" s="78" t="s">
        <v>1317</v>
      </c>
      <c r="E1035" s="88" t="s">
        <v>642</v>
      </c>
      <c r="F1035" t="s">
        <v>1279</v>
      </c>
      <c r="G1035" s="88" t="s">
        <v>648</v>
      </c>
      <c r="H1035" s="80">
        <v>2630</v>
      </c>
      <c r="I1035" s="213" t="s">
        <v>44</v>
      </c>
      <c r="J1035" s="202" t="str">
        <f>IF(ISBLANK(INDEX('Policy Characteristics'!D:D,MATCH($C1035,'Policy Characteristics'!$C:$C,0))),"",INDEX('Policy Characteristics'!D:D,MATCH($C1035,'Policy Characteristics'!$C:$C,0)))</f>
        <v>Feedstock Shifting</v>
      </c>
      <c r="K1035" s="76" t="str">
        <f>IF(ISBLANK(INDEX('Policy Characteristics'!E:E,MATCH($C1035,'Policy Characteristics'!$C:$C,0))),"",INDEX('Policy Characteristics'!E:E,MATCH($C1035,'Policy Characteristics'!$C:$C,0)))</f>
        <v>indst feedstock shifting</v>
      </c>
      <c r="L1035" s="205">
        <f>IF(ISBLANK(INDEX('Policy Characteristics'!F:F,MATCH($C1035,'Policy Characteristics'!$C:$C,0))),"",INDEX('Policy Characteristics'!F:F,MATCH($C1035,'Policy Characteristics'!$C:$C,0)))</f>
        <v>0</v>
      </c>
      <c r="M1035" s="205">
        <f>IF(ISBLANK(INDEX('Policy Characteristics'!G:G,MATCH($C1035,'Policy Characteristics'!$C:$C,0))),"",INDEX('Policy Characteristics'!G:G,MATCH($C1035,'Policy Characteristics'!$C:$C,0)))</f>
        <v>1</v>
      </c>
      <c r="N1035" s="205">
        <f>IF(ISBLANK(INDEX('Policy Characteristics'!H:H,MATCH($C1035,'Policy Characteristics'!$C:$C,0))),"",INDEX('Policy Characteristics'!H:H,MATCH($C1035,'Policy Characteristics'!$C:$C,0)))</f>
        <v>0.01</v>
      </c>
      <c r="O1035" s="76" t="str">
        <f>IF(ISBLANK(INDEX('Policy Characteristics'!I:I,MATCH($C1035,'Policy Characteristics'!$C:$C,0))),"",INDEX('Policy Characteristics'!I:I,MATCH($C1035,'Policy Characteristics'!$C:$C,0)))</f>
        <v>% of potential achieved</v>
      </c>
      <c r="P1035" s="76" t="str">
        <f>IF(ISBLANK(INDEX('Policy Characteristics'!J:J,MATCH($C1035,'Policy Characteristics'!$C:$C,0))),"",INDEX('Policy Characteristics'!J:J,MATCH($C1035,'Policy Characteristics'!$C:$C,0)))</f>
        <v xml:space="preserve">**Description:** This policy shifts the use of fossil-fuel feedstocks to hydrogen. The production method for this new hydrogen demand can be shifted wiht the Fraction of Hydrogen Production Pathways Shifted lever.  // **Guidance for setting values (Chemicals):** Approximately 52 percent of natural gas consumed as a chemical feedstock globally goes to producing ammonia and methanol. These pathways can be replaced with green electrolytic hydrogen to eliminate process emissions associated with production. // **Guidance for setting values (Iron &amp; Steel):** Coal is the most significant feedstock used in the steel industry, largely for reducing iron ore in blast furnaces. A transition from the traditional steelmaking route (blast furnace-basic oxygen furnace) to alternatives (like hydrogen-based direct reduced iron with electric arc furnaces) can be represented by pairing this lever with electrification of industrial heat. </v>
      </c>
      <c r="Q1035" s="76" t="str">
        <f>IF(ISBLANK(INDEX('Policy Characteristics'!K:K,MATCH($C1035,'Policy Characteristics'!$C:$C,0))),"",INDEX('Policy Characteristics'!K:K,MATCH($C1035,'Policy Characteristics'!$C:$C,0)))</f>
        <v/>
      </c>
      <c r="R1035" s="76" t="str">
        <f>IF(ISBLANK(INDEX('Policy Characteristics'!L:L,MATCH($C1035,'Policy Characteristics'!$C:$C,0))),"",INDEX('Policy Characteristics'!L:L,MATCH($C1035,'Policy Characteristics'!$C:$C,0)))</f>
        <v/>
      </c>
    </row>
    <row r="1036" spans="1:18" s="143" customFormat="1" x14ac:dyDescent="0.25">
      <c r="A1036" s="76" t="str">
        <f>IF(ISBLANK(INDEX('Policy Characteristics'!A:A,MATCH($C1036,'Policy Characteristics'!$C:$C,0))),"",INDEX('Policy Characteristics'!A:A,MATCH($C1036,'Policy Characteristics'!$C:$C,0)))</f>
        <v>Industry</v>
      </c>
      <c r="B1036" s="200" t="str">
        <f>IF(ISBLANK(INDEX('Policy Characteristics'!B:B,MATCH($C1036,'Policy Characteristics'!$C:$C,0))),"",INDEX('Policy Characteristics'!B:B,MATCH($C1036,'Policy Characteristics'!$C:$C,0)))</f>
        <v>Feedstock Shifting</v>
      </c>
      <c r="C1036" s="76" t="str">
        <f t="shared" si="33"/>
        <v>Fraction of Feedstock Shifted</v>
      </c>
      <c r="D1036" s="78" t="s">
        <v>1317</v>
      </c>
      <c r="E1036" s="88" t="s">
        <v>643</v>
      </c>
      <c r="F1036" t="s">
        <v>1279</v>
      </c>
      <c r="G1036" s="88" t="s">
        <v>651</v>
      </c>
      <c r="H1036" s="80">
        <v>2631</v>
      </c>
      <c r="I1036" s="213" t="s">
        <v>44</v>
      </c>
      <c r="J1036" s="202" t="str">
        <f>IF(ISBLANK(INDEX('Policy Characteristics'!D:D,MATCH($C1036,'Policy Characteristics'!$C:$C,0))),"",INDEX('Policy Characteristics'!D:D,MATCH($C1036,'Policy Characteristics'!$C:$C,0)))</f>
        <v>Feedstock Shifting</v>
      </c>
      <c r="K1036" s="76" t="str">
        <f>IF(ISBLANK(INDEX('Policy Characteristics'!E:E,MATCH($C1036,'Policy Characteristics'!$C:$C,0))),"",INDEX('Policy Characteristics'!E:E,MATCH($C1036,'Policy Characteristics'!$C:$C,0)))</f>
        <v>indst feedstock shifting</v>
      </c>
      <c r="L1036" s="205">
        <f>IF(ISBLANK(INDEX('Policy Characteristics'!F:F,MATCH($C1036,'Policy Characteristics'!$C:$C,0))),"",INDEX('Policy Characteristics'!F:F,MATCH($C1036,'Policy Characteristics'!$C:$C,0)))</f>
        <v>0</v>
      </c>
      <c r="M1036" s="205">
        <f>IF(ISBLANK(INDEX('Policy Characteristics'!G:G,MATCH($C1036,'Policy Characteristics'!$C:$C,0))),"",INDEX('Policy Characteristics'!G:G,MATCH($C1036,'Policy Characteristics'!$C:$C,0)))</f>
        <v>1</v>
      </c>
      <c r="N1036" s="205">
        <f>IF(ISBLANK(INDEX('Policy Characteristics'!H:H,MATCH($C1036,'Policy Characteristics'!$C:$C,0))),"",INDEX('Policy Characteristics'!H:H,MATCH($C1036,'Policy Characteristics'!$C:$C,0)))</f>
        <v>0.01</v>
      </c>
      <c r="O1036" s="76" t="str">
        <f>IF(ISBLANK(INDEX('Policy Characteristics'!I:I,MATCH($C1036,'Policy Characteristics'!$C:$C,0))),"",INDEX('Policy Characteristics'!I:I,MATCH($C1036,'Policy Characteristics'!$C:$C,0)))</f>
        <v>% of potential achieved</v>
      </c>
      <c r="P1036" s="76" t="str">
        <f>IF(ISBLANK(INDEX('Policy Characteristics'!J:J,MATCH($C1036,'Policy Characteristics'!$C:$C,0))),"",INDEX('Policy Characteristics'!J:J,MATCH($C1036,'Policy Characteristics'!$C:$C,0)))</f>
        <v xml:space="preserve">**Description:** This policy shifts the use of fossil-fuel feedstocks to hydrogen. The production method for this new hydrogen demand can be shifted wiht the Fraction of Hydrogen Production Pathways Shifted lever.  // **Guidance for setting values (Chemicals):** Approximately 52 percent of natural gas consumed as a chemical feedstock globally goes to producing ammonia and methanol. These pathways can be replaced with green electrolytic hydrogen to eliminate process emissions associated with production. // **Guidance for setting values (Iron &amp; Steel):** Coal is the most significant feedstock used in the steel industry, largely for reducing iron ore in blast furnaces. A transition from the traditional steelmaking route (blast furnace-basic oxygen furnace) to alternatives (like hydrogen-based direct reduced iron with electric arc furnaces) can be represented by pairing this lever with electrification of industrial heat. </v>
      </c>
      <c r="Q1036" s="76" t="str">
        <f>IF(ISBLANK(INDEX('Policy Characteristics'!K:K,MATCH($C1036,'Policy Characteristics'!$C:$C,0))),"",INDEX('Policy Characteristics'!K:K,MATCH($C1036,'Policy Characteristics'!$C:$C,0)))</f>
        <v/>
      </c>
      <c r="R1036" s="76" t="str">
        <f>IF(ISBLANK(INDEX('Policy Characteristics'!L:L,MATCH($C1036,'Policy Characteristics'!$C:$C,0))),"",INDEX('Policy Characteristics'!L:L,MATCH($C1036,'Policy Characteristics'!$C:$C,0)))</f>
        <v/>
      </c>
    </row>
    <row r="1037" spans="1:18" s="143" customFormat="1" x14ac:dyDescent="0.25">
      <c r="A1037" s="76" t="str">
        <f>IF(ISBLANK(INDEX('Policy Characteristics'!A:A,MATCH($C1037,'Policy Characteristics'!$C:$C,0))),"",INDEX('Policy Characteristics'!A:A,MATCH($C1037,'Policy Characteristics'!$C:$C,0)))</f>
        <v>Industry</v>
      </c>
      <c r="B1037" s="200" t="str">
        <f>IF(ISBLANK(INDEX('Policy Characteristics'!B:B,MATCH($C1037,'Policy Characteristics'!$C:$C,0))),"",INDEX('Policy Characteristics'!B:B,MATCH($C1037,'Policy Characteristics'!$C:$C,0)))</f>
        <v>Feedstock Shifting</v>
      </c>
      <c r="C1037" s="76" t="str">
        <f t="shared" si="33"/>
        <v>Fraction of Feedstock Shifted</v>
      </c>
      <c r="D1037" s="78" t="s">
        <v>1317</v>
      </c>
      <c r="E1037" s="88" t="s">
        <v>644</v>
      </c>
      <c r="F1037" t="s">
        <v>1279</v>
      </c>
      <c r="G1037" s="88" t="s">
        <v>652</v>
      </c>
      <c r="H1037" s="80">
        <v>2632</v>
      </c>
      <c r="I1037" s="213" t="s">
        <v>44</v>
      </c>
      <c r="J1037" s="202" t="str">
        <f>IF(ISBLANK(INDEX('Policy Characteristics'!D:D,MATCH($C1037,'Policy Characteristics'!$C:$C,0))),"",INDEX('Policy Characteristics'!D:D,MATCH($C1037,'Policy Characteristics'!$C:$C,0)))</f>
        <v>Feedstock Shifting</v>
      </c>
      <c r="K1037" s="76" t="str">
        <f>IF(ISBLANK(INDEX('Policy Characteristics'!E:E,MATCH($C1037,'Policy Characteristics'!$C:$C,0))),"",INDEX('Policy Characteristics'!E:E,MATCH($C1037,'Policy Characteristics'!$C:$C,0)))</f>
        <v>indst feedstock shifting</v>
      </c>
      <c r="L1037" s="205">
        <f>IF(ISBLANK(INDEX('Policy Characteristics'!F:F,MATCH($C1037,'Policy Characteristics'!$C:$C,0))),"",INDEX('Policy Characteristics'!F:F,MATCH($C1037,'Policy Characteristics'!$C:$C,0)))</f>
        <v>0</v>
      </c>
      <c r="M1037" s="205">
        <f>IF(ISBLANK(INDEX('Policy Characteristics'!G:G,MATCH($C1037,'Policy Characteristics'!$C:$C,0))),"",INDEX('Policy Characteristics'!G:G,MATCH($C1037,'Policy Characteristics'!$C:$C,0)))</f>
        <v>1</v>
      </c>
      <c r="N1037" s="205">
        <f>IF(ISBLANK(INDEX('Policy Characteristics'!H:H,MATCH($C1037,'Policy Characteristics'!$C:$C,0))),"",INDEX('Policy Characteristics'!H:H,MATCH($C1037,'Policy Characteristics'!$C:$C,0)))</f>
        <v>0.01</v>
      </c>
      <c r="O1037" s="76" t="str">
        <f>IF(ISBLANK(INDEX('Policy Characteristics'!I:I,MATCH($C1037,'Policy Characteristics'!$C:$C,0))),"",INDEX('Policy Characteristics'!I:I,MATCH($C1037,'Policy Characteristics'!$C:$C,0)))</f>
        <v>% of potential achieved</v>
      </c>
      <c r="P1037" s="76" t="str">
        <f>IF(ISBLANK(INDEX('Policy Characteristics'!J:J,MATCH($C1037,'Policy Characteristics'!$C:$C,0))),"",INDEX('Policy Characteristics'!J:J,MATCH($C1037,'Policy Characteristics'!$C:$C,0)))</f>
        <v xml:space="preserve">**Description:** This policy shifts the use of fossil-fuel feedstocks to hydrogen. The production method for this new hydrogen demand can be shifted wiht the Fraction of Hydrogen Production Pathways Shifted lever.  // **Guidance for setting values (Chemicals):** Approximately 52 percent of natural gas consumed as a chemical feedstock globally goes to producing ammonia and methanol. These pathways can be replaced with green electrolytic hydrogen to eliminate process emissions associated with production. // **Guidance for setting values (Iron &amp; Steel):** Coal is the most significant feedstock used in the steel industry, largely for reducing iron ore in blast furnaces. A transition from the traditional steelmaking route (blast furnace-basic oxygen furnace) to alternatives (like hydrogen-based direct reduced iron with electric arc furnaces) can be represented by pairing this lever with electrification of industrial heat. </v>
      </c>
      <c r="Q1037" s="76" t="str">
        <f>IF(ISBLANK(INDEX('Policy Characteristics'!K:K,MATCH($C1037,'Policy Characteristics'!$C:$C,0))),"",INDEX('Policy Characteristics'!K:K,MATCH($C1037,'Policy Characteristics'!$C:$C,0)))</f>
        <v/>
      </c>
      <c r="R1037" s="76" t="str">
        <f>IF(ISBLANK(INDEX('Policy Characteristics'!L:L,MATCH($C1037,'Policy Characteristics'!$C:$C,0))),"",INDEX('Policy Characteristics'!L:L,MATCH($C1037,'Policy Characteristics'!$C:$C,0)))</f>
        <v/>
      </c>
    </row>
    <row r="1038" spans="1:18" s="143" customFormat="1" x14ac:dyDescent="0.25">
      <c r="A1038" s="76" t="str">
        <f>IF(ISBLANK(INDEX('Policy Characteristics'!A:A,MATCH($C1038,'Policy Characteristics'!$C:$C,0))),"",INDEX('Policy Characteristics'!A:A,MATCH($C1038,'Policy Characteristics'!$C:$C,0)))</f>
        <v>Industry</v>
      </c>
      <c r="B1038" s="200" t="str">
        <f>IF(ISBLANK(INDEX('Policy Characteristics'!B:B,MATCH($C1038,'Policy Characteristics'!$C:$C,0))),"",INDEX('Policy Characteristics'!B:B,MATCH($C1038,'Policy Characteristics'!$C:$C,0)))</f>
        <v>Feedstock Shifting</v>
      </c>
      <c r="C1038" s="76" t="str">
        <f t="shared" si="33"/>
        <v>Fraction of Feedstock Shifted</v>
      </c>
      <c r="D1038" s="78" t="s">
        <v>1317</v>
      </c>
      <c r="E1038" s="88" t="s">
        <v>645</v>
      </c>
      <c r="F1038" t="s">
        <v>1279</v>
      </c>
      <c r="G1038" s="88" t="s">
        <v>649</v>
      </c>
      <c r="H1038" s="80">
        <v>2633</v>
      </c>
      <c r="I1038" s="213" t="s">
        <v>44</v>
      </c>
      <c r="J1038" s="202" t="str">
        <f>IF(ISBLANK(INDEX('Policy Characteristics'!D:D,MATCH($C1038,'Policy Characteristics'!$C:$C,0))),"",INDEX('Policy Characteristics'!D:D,MATCH($C1038,'Policy Characteristics'!$C:$C,0)))</f>
        <v>Feedstock Shifting</v>
      </c>
      <c r="K1038" s="76" t="str">
        <f>IF(ISBLANK(INDEX('Policy Characteristics'!E:E,MATCH($C1038,'Policy Characteristics'!$C:$C,0))),"",INDEX('Policy Characteristics'!E:E,MATCH($C1038,'Policy Characteristics'!$C:$C,0)))</f>
        <v>indst feedstock shifting</v>
      </c>
      <c r="L1038" s="205">
        <f>IF(ISBLANK(INDEX('Policy Characteristics'!F:F,MATCH($C1038,'Policy Characteristics'!$C:$C,0))),"",INDEX('Policy Characteristics'!F:F,MATCH($C1038,'Policy Characteristics'!$C:$C,0)))</f>
        <v>0</v>
      </c>
      <c r="M1038" s="205">
        <f>IF(ISBLANK(INDEX('Policy Characteristics'!G:G,MATCH($C1038,'Policy Characteristics'!$C:$C,0))),"",INDEX('Policy Characteristics'!G:G,MATCH($C1038,'Policy Characteristics'!$C:$C,0)))</f>
        <v>1</v>
      </c>
      <c r="N1038" s="205">
        <f>IF(ISBLANK(INDEX('Policy Characteristics'!H:H,MATCH($C1038,'Policy Characteristics'!$C:$C,0))),"",INDEX('Policy Characteristics'!H:H,MATCH($C1038,'Policy Characteristics'!$C:$C,0)))</f>
        <v>0.01</v>
      </c>
      <c r="O1038" s="76" t="str">
        <f>IF(ISBLANK(INDEX('Policy Characteristics'!I:I,MATCH($C1038,'Policy Characteristics'!$C:$C,0))),"",INDEX('Policy Characteristics'!I:I,MATCH($C1038,'Policy Characteristics'!$C:$C,0)))</f>
        <v>% of potential achieved</v>
      </c>
      <c r="P1038" s="76" t="str">
        <f>IF(ISBLANK(INDEX('Policy Characteristics'!J:J,MATCH($C1038,'Policy Characteristics'!$C:$C,0))),"",INDEX('Policy Characteristics'!J:J,MATCH($C1038,'Policy Characteristics'!$C:$C,0)))</f>
        <v xml:space="preserve">**Description:** This policy shifts the use of fossil-fuel feedstocks to hydrogen. The production method for this new hydrogen demand can be shifted wiht the Fraction of Hydrogen Production Pathways Shifted lever.  // **Guidance for setting values (Chemicals):** Approximately 52 percent of natural gas consumed as a chemical feedstock globally goes to producing ammonia and methanol. These pathways can be replaced with green electrolytic hydrogen to eliminate process emissions associated with production. // **Guidance for setting values (Iron &amp; Steel):** Coal is the most significant feedstock used in the steel industry, largely for reducing iron ore in blast furnaces. A transition from the traditional steelmaking route (blast furnace-basic oxygen furnace) to alternatives (like hydrogen-based direct reduced iron with electric arc furnaces) can be represented by pairing this lever with electrification of industrial heat. </v>
      </c>
      <c r="Q1038" s="76" t="str">
        <f>IF(ISBLANK(INDEX('Policy Characteristics'!K:K,MATCH($C1038,'Policy Characteristics'!$C:$C,0))),"",INDEX('Policy Characteristics'!K:K,MATCH($C1038,'Policy Characteristics'!$C:$C,0)))</f>
        <v/>
      </c>
      <c r="R1038" s="76" t="str">
        <f>IF(ISBLANK(INDEX('Policy Characteristics'!L:L,MATCH($C1038,'Policy Characteristics'!$C:$C,0))),"",INDEX('Policy Characteristics'!L:L,MATCH($C1038,'Policy Characteristics'!$C:$C,0)))</f>
        <v/>
      </c>
    </row>
    <row r="1039" spans="1:18" s="143" customFormat="1" x14ac:dyDescent="0.25">
      <c r="A1039" s="76" t="str">
        <f>IF(ISBLANK(INDEX('Policy Characteristics'!A:A,MATCH($C1039,'Policy Characteristics'!$C:$C,0))),"",INDEX('Policy Characteristics'!A:A,MATCH($C1039,'Policy Characteristics'!$C:$C,0)))</f>
        <v>Industry</v>
      </c>
      <c r="B1039" s="200" t="str">
        <f>IF(ISBLANK(INDEX('Policy Characteristics'!B:B,MATCH($C1039,'Policy Characteristics'!$C:$C,0))),"",INDEX('Policy Characteristics'!B:B,MATCH($C1039,'Policy Characteristics'!$C:$C,0)))</f>
        <v>Feedstock Shifting</v>
      </c>
      <c r="C1039" s="76" t="str">
        <f t="shared" si="33"/>
        <v>Fraction of Feedstock Shifted</v>
      </c>
      <c r="D1039" s="78" t="s">
        <v>1317</v>
      </c>
      <c r="E1039" s="88" t="s">
        <v>646</v>
      </c>
      <c r="F1039" t="s">
        <v>1279</v>
      </c>
      <c r="G1039" s="88" t="s">
        <v>650</v>
      </c>
      <c r="H1039" s="80">
        <v>2634</v>
      </c>
      <c r="I1039" s="213" t="s">
        <v>44</v>
      </c>
      <c r="J1039" s="202" t="str">
        <f>IF(ISBLANK(INDEX('Policy Characteristics'!D:D,MATCH($C1039,'Policy Characteristics'!$C:$C,0))),"",INDEX('Policy Characteristics'!D:D,MATCH($C1039,'Policy Characteristics'!$C:$C,0)))</f>
        <v>Feedstock Shifting</v>
      </c>
      <c r="K1039" s="76" t="str">
        <f>IF(ISBLANK(INDEX('Policy Characteristics'!E:E,MATCH($C1039,'Policy Characteristics'!$C:$C,0))),"",INDEX('Policy Characteristics'!E:E,MATCH($C1039,'Policy Characteristics'!$C:$C,0)))</f>
        <v>indst feedstock shifting</v>
      </c>
      <c r="L1039" s="205">
        <f>IF(ISBLANK(INDEX('Policy Characteristics'!F:F,MATCH($C1039,'Policy Characteristics'!$C:$C,0))),"",INDEX('Policy Characteristics'!F:F,MATCH($C1039,'Policy Characteristics'!$C:$C,0)))</f>
        <v>0</v>
      </c>
      <c r="M1039" s="205">
        <f>IF(ISBLANK(INDEX('Policy Characteristics'!G:G,MATCH($C1039,'Policy Characteristics'!$C:$C,0))),"",INDEX('Policy Characteristics'!G:G,MATCH($C1039,'Policy Characteristics'!$C:$C,0)))</f>
        <v>1</v>
      </c>
      <c r="N1039" s="205">
        <f>IF(ISBLANK(INDEX('Policy Characteristics'!H:H,MATCH($C1039,'Policy Characteristics'!$C:$C,0))),"",INDEX('Policy Characteristics'!H:H,MATCH($C1039,'Policy Characteristics'!$C:$C,0)))</f>
        <v>0.01</v>
      </c>
      <c r="O1039" s="76" t="str">
        <f>IF(ISBLANK(INDEX('Policy Characteristics'!I:I,MATCH($C1039,'Policy Characteristics'!$C:$C,0))),"",INDEX('Policy Characteristics'!I:I,MATCH($C1039,'Policy Characteristics'!$C:$C,0)))</f>
        <v>% of potential achieved</v>
      </c>
      <c r="P1039" s="76" t="str">
        <f>IF(ISBLANK(INDEX('Policy Characteristics'!J:J,MATCH($C1039,'Policy Characteristics'!$C:$C,0))),"",INDEX('Policy Characteristics'!J:J,MATCH($C1039,'Policy Characteristics'!$C:$C,0)))</f>
        <v xml:space="preserve">**Description:** This policy shifts the use of fossil-fuel feedstocks to hydrogen. The production method for this new hydrogen demand can be shifted wiht the Fraction of Hydrogen Production Pathways Shifted lever.  // **Guidance for setting values (Chemicals):** Approximately 52 percent of natural gas consumed as a chemical feedstock globally goes to producing ammonia and methanol. These pathways can be replaced with green electrolytic hydrogen to eliminate process emissions associated with production. // **Guidance for setting values (Iron &amp; Steel):** Coal is the most significant feedstock used in the steel industry, largely for reducing iron ore in blast furnaces. A transition from the traditional steelmaking route (blast furnace-basic oxygen furnace) to alternatives (like hydrogen-based direct reduced iron with electric arc furnaces) can be represented by pairing this lever with electrification of industrial heat. </v>
      </c>
      <c r="Q1039" s="76" t="str">
        <f>IF(ISBLANK(INDEX('Policy Characteristics'!K:K,MATCH($C1039,'Policy Characteristics'!$C:$C,0))),"",INDEX('Policy Characteristics'!K:K,MATCH($C1039,'Policy Characteristics'!$C:$C,0)))</f>
        <v/>
      </c>
      <c r="R1039" s="76" t="str">
        <f>IF(ISBLANK(INDEX('Policy Characteristics'!L:L,MATCH($C1039,'Policy Characteristics'!$C:$C,0))),"",INDEX('Policy Characteristics'!L:L,MATCH($C1039,'Policy Characteristics'!$C:$C,0)))</f>
        <v/>
      </c>
    </row>
    <row r="1040" spans="1:18" s="143" customFormat="1" x14ac:dyDescent="0.25">
      <c r="A1040" s="76" t="str">
        <f>IF(ISBLANK(INDEX('Policy Characteristics'!A:A,MATCH($C1040,'Policy Characteristics'!$C:$C,0))),"",INDEX('Policy Characteristics'!A:A,MATCH($C1040,'Policy Characteristics'!$C:$C,0)))</f>
        <v>Industry</v>
      </c>
      <c r="B1040" s="200" t="str">
        <f>IF(ISBLANK(INDEX('Policy Characteristics'!B:B,MATCH($C1040,'Policy Characteristics'!$C:$C,0))),"",INDEX('Policy Characteristics'!B:B,MATCH($C1040,'Policy Characteristics'!$C:$C,0)))</f>
        <v>Feedstock Shifting</v>
      </c>
      <c r="C1040" s="76" t="str">
        <f t="shared" si="33"/>
        <v>Fraction of Feedstock Shifted</v>
      </c>
      <c r="D1040" s="78" t="s">
        <v>1317</v>
      </c>
      <c r="E1040" s="88" t="s">
        <v>647</v>
      </c>
      <c r="F1040" t="s">
        <v>1279</v>
      </c>
      <c r="G1040" s="88" t="s">
        <v>653</v>
      </c>
      <c r="H1040" s="80">
        <v>2635</v>
      </c>
      <c r="I1040" s="213" t="s">
        <v>44</v>
      </c>
      <c r="J1040" s="202" t="str">
        <f>IF(ISBLANK(INDEX('Policy Characteristics'!D:D,MATCH($C1040,'Policy Characteristics'!$C:$C,0))),"",INDEX('Policy Characteristics'!D:D,MATCH($C1040,'Policy Characteristics'!$C:$C,0)))</f>
        <v>Feedstock Shifting</v>
      </c>
      <c r="K1040" s="76" t="str">
        <f>IF(ISBLANK(INDEX('Policy Characteristics'!E:E,MATCH($C1040,'Policy Characteristics'!$C:$C,0))),"",INDEX('Policy Characteristics'!E:E,MATCH($C1040,'Policy Characteristics'!$C:$C,0)))</f>
        <v>indst feedstock shifting</v>
      </c>
      <c r="L1040" s="205">
        <f>IF(ISBLANK(INDEX('Policy Characteristics'!F:F,MATCH($C1040,'Policy Characteristics'!$C:$C,0))),"",INDEX('Policy Characteristics'!F:F,MATCH($C1040,'Policy Characteristics'!$C:$C,0)))</f>
        <v>0</v>
      </c>
      <c r="M1040" s="205">
        <f>IF(ISBLANK(INDEX('Policy Characteristics'!G:G,MATCH($C1040,'Policy Characteristics'!$C:$C,0))),"",INDEX('Policy Characteristics'!G:G,MATCH($C1040,'Policy Characteristics'!$C:$C,0)))</f>
        <v>1</v>
      </c>
      <c r="N1040" s="205">
        <f>IF(ISBLANK(INDEX('Policy Characteristics'!H:H,MATCH($C1040,'Policy Characteristics'!$C:$C,0))),"",INDEX('Policy Characteristics'!H:H,MATCH($C1040,'Policy Characteristics'!$C:$C,0)))</f>
        <v>0.01</v>
      </c>
      <c r="O1040" s="76" t="str">
        <f>IF(ISBLANK(INDEX('Policy Characteristics'!I:I,MATCH($C1040,'Policy Characteristics'!$C:$C,0))),"",INDEX('Policy Characteristics'!I:I,MATCH($C1040,'Policy Characteristics'!$C:$C,0)))</f>
        <v>% of potential achieved</v>
      </c>
      <c r="P1040" s="76" t="str">
        <f>IF(ISBLANK(INDEX('Policy Characteristics'!J:J,MATCH($C1040,'Policy Characteristics'!$C:$C,0))),"",INDEX('Policy Characteristics'!J:J,MATCH($C1040,'Policy Characteristics'!$C:$C,0)))</f>
        <v xml:space="preserve">**Description:** This policy shifts the use of fossil-fuel feedstocks to hydrogen. The production method for this new hydrogen demand can be shifted wiht the Fraction of Hydrogen Production Pathways Shifted lever.  // **Guidance for setting values (Chemicals):** Approximately 52 percent of natural gas consumed as a chemical feedstock globally goes to producing ammonia and methanol. These pathways can be replaced with green electrolytic hydrogen to eliminate process emissions associated with production. // **Guidance for setting values (Iron &amp; Steel):** Coal is the most significant feedstock used in the steel industry, largely for reducing iron ore in blast furnaces. A transition from the traditional steelmaking route (blast furnace-basic oxygen furnace) to alternatives (like hydrogen-based direct reduced iron with electric arc furnaces) can be represented by pairing this lever with electrification of industrial heat. </v>
      </c>
      <c r="Q1040" s="76" t="str">
        <f>IF(ISBLANK(INDEX('Policy Characteristics'!K:K,MATCH($C1040,'Policy Characteristics'!$C:$C,0))),"",INDEX('Policy Characteristics'!K:K,MATCH($C1040,'Policy Characteristics'!$C:$C,0)))</f>
        <v/>
      </c>
      <c r="R1040" s="76" t="str">
        <f>IF(ISBLANK(INDEX('Policy Characteristics'!L:L,MATCH($C1040,'Policy Characteristics'!$C:$C,0))),"",INDEX('Policy Characteristics'!L:L,MATCH($C1040,'Policy Characteristics'!$C:$C,0)))</f>
        <v/>
      </c>
    </row>
    <row r="1041" spans="1:18" s="143" customFormat="1" x14ac:dyDescent="0.25">
      <c r="A1041" s="76" t="str">
        <f>IF(ISBLANK(INDEX('Policy Characteristics'!A:A,MATCH($C1041,'Policy Characteristics'!$C:$C,0))),"",INDEX('Policy Characteristics'!A:A,MATCH($C1041,'Policy Characteristics'!$C:$C,0)))</f>
        <v>Industry</v>
      </c>
      <c r="B1041" s="200" t="str">
        <f>IF(ISBLANK(INDEX('Policy Characteristics'!B:B,MATCH($C1041,'Policy Characteristics'!$C:$C,0))),"",INDEX('Policy Characteristics'!B:B,MATCH($C1041,'Policy Characteristics'!$C:$C,0)))</f>
        <v>Feedstock Shifting</v>
      </c>
      <c r="C1041" s="76" t="str">
        <f t="shared" si="33"/>
        <v>Fraction of Feedstock Shifted</v>
      </c>
      <c r="D1041" s="78" t="s">
        <v>1317</v>
      </c>
      <c r="E1041" s="88" t="s">
        <v>946</v>
      </c>
      <c r="F1041" t="s">
        <v>1279</v>
      </c>
      <c r="G1041" s="88" t="s">
        <v>949</v>
      </c>
      <c r="H1041" s="80">
        <v>2636</v>
      </c>
      <c r="I1041" s="213" t="s">
        <v>44</v>
      </c>
      <c r="J1041" s="202" t="str">
        <f>IF(ISBLANK(INDEX('Policy Characteristics'!D:D,MATCH($C1041,'Policy Characteristics'!$C:$C,0))),"",INDEX('Policy Characteristics'!D:D,MATCH($C1041,'Policy Characteristics'!$C:$C,0)))</f>
        <v>Feedstock Shifting</v>
      </c>
      <c r="K1041" s="76" t="str">
        <f>IF(ISBLANK(INDEX('Policy Characteristics'!E:E,MATCH($C1041,'Policy Characteristics'!$C:$C,0))),"",INDEX('Policy Characteristics'!E:E,MATCH($C1041,'Policy Characteristics'!$C:$C,0)))</f>
        <v>indst feedstock shifting</v>
      </c>
      <c r="L1041" s="205">
        <f>IF(ISBLANK(INDEX('Policy Characteristics'!F:F,MATCH($C1041,'Policy Characteristics'!$C:$C,0))),"",INDEX('Policy Characteristics'!F:F,MATCH($C1041,'Policy Characteristics'!$C:$C,0)))</f>
        <v>0</v>
      </c>
      <c r="M1041" s="205">
        <f>IF(ISBLANK(INDEX('Policy Characteristics'!G:G,MATCH($C1041,'Policy Characteristics'!$C:$C,0))),"",INDEX('Policy Characteristics'!G:G,MATCH($C1041,'Policy Characteristics'!$C:$C,0)))</f>
        <v>1</v>
      </c>
      <c r="N1041" s="205">
        <f>IF(ISBLANK(INDEX('Policy Characteristics'!H:H,MATCH($C1041,'Policy Characteristics'!$C:$C,0))),"",INDEX('Policy Characteristics'!H:H,MATCH($C1041,'Policy Characteristics'!$C:$C,0)))</f>
        <v>0.01</v>
      </c>
      <c r="O1041" s="76" t="str">
        <f>IF(ISBLANK(INDEX('Policy Characteristics'!I:I,MATCH($C1041,'Policy Characteristics'!$C:$C,0))),"",INDEX('Policy Characteristics'!I:I,MATCH($C1041,'Policy Characteristics'!$C:$C,0)))</f>
        <v>% of potential achieved</v>
      </c>
      <c r="P1041" s="76" t="str">
        <f>IF(ISBLANK(INDEX('Policy Characteristics'!J:J,MATCH($C1041,'Policy Characteristics'!$C:$C,0))),"",INDEX('Policy Characteristics'!J:J,MATCH($C1041,'Policy Characteristics'!$C:$C,0)))</f>
        <v xml:space="preserve">**Description:** This policy shifts the use of fossil-fuel feedstocks to hydrogen. The production method for this new hydrogen demand can be shifted wiht the Fraction of Hydrogen Production Pathways Shifted lever.  // **Guidance for setting values (Chemicals):** Approximately 52 percent of natural gas consumed as a chemical feedstock globally goes to producing ammonia and methanol. These pathways can be replaced with green electrolytic hydrogen to eliminate process emissions associated with production. // **Guidance for setting values (Iron &amp; Steel):** Coal is the most significant feedstock used in the steel industry, largely for reducing iron ore in blast furnaces. A transition from the traditional steelmaking route (blast furnace-basic oxygen furnace) to alternatives (like hydrogen-based direct reduced iron with electric arc furnaces) can be represented by pairing this lever with electrification of industrial heat. </v>
      </c>
      <c r="Q1041" s="76" t="str">
        <f>IF(ISBLANK(INDEX('Policy Characteristics'!K:K,MATCH($C1041,'Policy Characteristics'!$C:$C,0))),"",INDEX('Policy Characteristics'!K:K,MATCH($C1041,'Policy Characteristics'!$C:$C,0)))</f>
        <v/>
      </c>
      <c r="R1041" s="76" t="str">
        <f>IF(ISBLANK(INDEX('Policy Characteristics'!L:L,MATCH($C1041,'Policy Characteristics'!$C:$C,0))),"",INDEX('Policy Characteristics'!L:L,MATCH($C1041,'Policy Characteristics'!$C:$C,0)))</f>
        <v/>
      </c>
    </row>
    <row r="1042" spans="1:18" s="143" customFormat="1" x14ac:dyDescent="0.25">
      <c r="A1042" s="76" t="str">
        <f>IF(ISBLANK(INDEX('Policy Characteristics'!A:A,MATCH($C1042,'Policy Characteristics'!$C:$C,0))),"",INDEX('Policy Characteristics'!A:A,MATCH($C1042,'Policy Characteristics'!$C:$C,0)))</f>
        <v>Industry</v>
      </c>
      <c r="B1042" s="200" t="str">
        <f>IF(ISBLANK(INDEX('Policy Characteristics'!B:B,MATCH($C1042,'Policy Characteristics'!$C:$C,0))),"",INDEX('Policy Characteristics'!B:B,MATCH($C1042,'Policy Characteristics'!$C:$C,0)))</f>
        <v>Feedstock Shifting</v>
      </c>
      <c r="C1042" s="76" t="str">
        <f t="shared" si="33"/>
        <v>Fraction of Feedstock Shifted</v>
      </c>
      <c r="D1042" s="78" t="s">
        <v>1317</v>
      </c>
      <c r="E1042" s="88" t="s">
        <v>947</v>
      </c>
      <c r="F1042" t="s">
        <v>1279</v>
      </c>
      <c r="G1042" s="88" t="s">
        <v>951</v>
      </c>
      <c r="H1042" s="80">
        <v>2637</v>
      </c>
      <c r="I1042" s="213" t="s">
        <v>44</v>
      </c>
      <c r="J1042" s="202" t="str">
        <f>IF(ISBLANK(INDEX('Policy Characteristics'!D:D,MATCH($C1042,'Policy Characteristics'!$C:$C,0))),"",INDEX('Policy Characteristics'!D:D,MATCH($C1042,'Policy Characteristics'!$C:$C,0)))</f>
        <v>Feedstock Shifting</v>
      </c>
      <c r="K1042" s="76" t="str">
        <f>IF(ISBLANK(INDEX('Policy Characteristics'!E:E,MATCH($C1042,'Policy Characteristics'!$C:$C,0))),"",INDEX('Policy Characteristics'!E:E,MATCH($C1042,'Policy Characteristics'!$C:$C,0)))</f>
        <v>indst feedstock shifting</v>
      </c>
      <c r="L1042" s="205">
        <f>IF(ISBLANK(INDEX('Policy Characteristics'!F:F,MATCH($C1042,'Policy Characteristics'!$C:$C,0))),"",INDEX('Policy Characteristics'!F:F,MATCH($C1042,'Policy Characteristics'!$C:$C,0)))</f>
        <v>0</v>
      </c>
      <c r="M1042" s="205">
        <f>IF(ISBLANK(INDEX('Policy Characteristics'!G:G,MATCH($C1042,'Policy Characteristics'!$C:$C,0))),"",INDEX('Policy Characteristics'!G:G,MATCH($C1042,'Policy Characteristics'!$C:$C,0)))</f>
        <v>1</v>
      </c>
      <c r="N1042" s="205">
        <f>IF(ISBLANK(INDEX('Policy Characteristics'!H:H,MATCH($C1042,'Policy Characteristics'!$C:$C,0))),"",INDEX('Policy Characteristics'!H:H,MATCH($C1042,'Policy Characteristics'!$C:$C,0)))</f>
        <v>0.01</v>
      </c>
      <c r="O1042" s="76" t="str">
        <f>IF(ISBLANK(INDEX('Policy Characteristics'!I:I,MATCH($C1042,'Policy Characteristics'!$C:$C,0))),"",INDEX('Policy Characteristics'!I:I,MATCH($C1042,'Policy Characteristics'!$C:$C,0)))</f>
        <v>% of potential achieved</v>
      </c>
      <c r="P1042" s="76" t="str">
        <f>IF(ISBLANK(INDEX('Policy Characteristics'!J:J,MATCH($C1042,'Policy Characteristics'!$C:$C,0))),"",INDEX('Policy Characteristics'!J:J,MATCH($C1042,'Policy Characteristics'!$C:$C,0)))</f>
        <v xml:space="preserve">**Description:** This policy shifts the use of fossil-fuel feedstocks to hydrogen. The production method for this new hydrogen demand can be shifted wiht the Fraction of Hydrogen Production Pathways Shifted lever.  // **Guidance for setting values (Chemicals):** Approximately 52 percent of natural gas consumed as a chemical feedstock globally goes to producing ammonia and methanol. These pathways can be replaced with green electrolytic hydrogen to eliminate process emissions associated with production. // **Guidance for setting values (Iron &amp; Steel):** Coal is the most significant feedstock used in the steel industry, largely for reducing iron ore in blast furnaces. A transition from the traditional steelmaking route (blast furnace-basic oxygen furnace) to alternatives (like hydrogen-based direct reduced iron with electric arc furnaces) can be represented by pairing this lever with electrification of industrial heat. </v>
      </c>
      <c r="Q1042" s="76" t="str">
        <f>IF(ISBLANK(INDEX('Policy Characteristics'!K:K,MATCH($C1042,'Policy Characteristics'!$C:$C,0))),"",INDEX('Policy Characteristics'!K:K,MATCH($C1042,'Policy Characteristics'!$C:$C,0)))</f>
        <v/>
      </c>
      <c r="R1042" s="76" t="str">
        <f>IF(ISBLANK(INDEX('Policy Characteristics'!L:L,MATCH($C1042,'Policy Characteristics'!$C:$C,0))),"",INDEX('Policy Characteristics'!L:L,MATCH($C1042,'Policy Characteristics'!$C:$C,0)))</f>
        <v/>
      </c>
    </row>
    <row r="1043" spans="1:18" s="143" customFormat="1" x14ac:dyDescent="0.25">
      <c r="A1043" s="76" t="str">
        <f>IF(ISBLANK(INDEX('Policy Characteristics'!A:A,MATCH($C1043,'Policy Characteristics'!$C:$C,0))),"",INDEX('Policy Characteristics'!A:A,MATCH($C1043,'Policy Characteristics'!$C:$C,0)))</f>
        <v>Industry</v>
      </c>
      <c r="B1043" s="200" t="str">
        <f>IF(ISBLANK(INDEX('Policy Characteristics'!B:B,MATCH($C1043,'Policy Characteristics'!$C:$C,0))),"",INDEX('Policy Characteristics'!B:B,MATCH($C1043,'Policy Characteristics'!$C:$C,0)))</f>
        <v>Feedstock Shifting</v>
      </c>
      <c r="C1043" s="76" t="str">
        <f t="shared" si="33"/>
        <v>Fraction of Feedstock Shifted</v>
      </c>
      <c r="D1043" s="78" t="s">
        <v>1317</v>
      </c>
      <c r="E1043" s="88" t="s">
        <v>948</v>
      </c>
      <c r="F1043" t="s">
        <v>1279</v>
      </c>
      <c r="G1043" s="88" t="s">
        <v>952</v>
      </c>
      <c r="H1043" s="80">
        <v>2638</v>
      </c>
      <c r="I1043" s="213" t="s">
        <v>44</v>
      </c>
      <c r="J1043" s="202" t="str">
        <f>IF(ISBLANK(INDEX('Policy Characteristics'!D:D,MATCH($C1043,'Policy Characteristics'!$C:$C,0))),"",INDEX('Policy Characteristics'!D:D,MATCH($C1043,'Policy Characteristics'!$C:$C,0)))</f>
        <v>Feedstock Shifting</v>
      </c>
      <c r="K1043" s="76" t="str">
        <f>IF(ISBLANK(INDEX('Policy Characteristics'!E:E,MATCH($C1043,'Policy Characteristics'!$C:$C,0))),"",INDEX('Policy Characteristics'!E:E,MATCH($C1043,'Policy Characteristics'!$C:$C,0)))</f>
        <v>indst feedstock shifting</v>
      </c>
      <c r="L1043" s="205">
        <f>IF(ISBLANK(INDEX('Policy Characteristics'!F:F,MATCH($C1043,'Policy Characteristics'!$C:$C,0))),"",INDEX('Policy Characteristics'!F:F,MATCH($C1043,'Policy Characteristics'!$C:$C,0)))</f>
        <v>0</v>
      </c>
      <c r="M1043" s="205">
        <f>IF(ISBLANK(INDEX('Policy Characteristics'!G:G,MATCH($C1043,'Policy Characteristics'!$C:$C,0))),"",INDEX('Policy Characteristics'!G:G,MATCH($C1043,'Policy Characteristics'!$C:$C,0)))</f>
        <v>1</v>
      </c>
      <c r="N1043" s="205">
        <f>IF(ISBLANK(INDEX('Policy Characteristics'!H:H,MATCH($C1043,'Policy Characteristics'!$C:$C,0))),"",INDEX('Policy Characteristics'!H:H,MATCH($C1043,'Policy Characteristics'!$C:$C,0)))</f>
        <v>0.01</v>
      </c>
      <c r="O1043" s="76" t="str">
        <f>IF(ISBLANK(INDEX('Policy Characteristics'!I:I,MATCH($C1043,'Policy Characteristics'!$C:$C,0))),"",INDEX('Policy Characteristics'!I:I,MATCH($C1043,'Policy Characteristics'!$C:$C,0)))</f>
        <v>% of potential achieved</v>
      </c>
      <c r="P1043" s="76" t="str">
        <f>IF(ISBLANK(INDEX('Policy Characteristics'!J:J,MATCH($C1043,'Policy Characteristics'!$C:$C,0))),"",INDEX('Policy Characteristics'!J:J,MATCH($C1043,'Policy Characteristics'!$C:$C,0)))</f>
        <v xml:space="preserve">**Description:** This policy shifts the use of fossil-fuel feedstocks to hydrogen. The production method for this new hydrogen demand can be shifted wiht the Fraction of Hydrogen Production Pathways Shifted lever.  // **Guidance for setting values (Chemicals):** Approximately 52 percent of natural gas consumed as a chemical feedstock globally goes to producing ammonia and methanol. These pathways can be replaced with green electrolytic hydrogen to eliminate process emissions associated with production. // **Guidance for setting values (Iron &amp; Steel):** Coal is the most significant feedstock used in the steel industry, largely for reducing iron ore in blast furnaces. A transition from the traditional steelmaking route (blast furnace-basic oxygen furnace) to alternatives (like hydrogen-based direct reduced iron with electric arc furnaces) can be represented by pairing this lever with electrification of industrial heat. </v>
      </c>
      <c r="Q1043" s="76" t="str">
        <f>IF(ISBLANK(INDEX('Policy Characteristics'!K:K,MATCH($C1043,'Policy Characteristics'!$C:$C,0))),"",INDEX('Policy Characteristics'!K:K,MATCH($C1043,'Policy Characteristics'!$C:$C,0)))</f>
        <v/>
      </c>
      <c r="R1043" s="76" t="str">
        <f>IF(ISBLANK(INDEX('Policy Characteristics'!L:L,MATCH($C1043,'Policy Characteristics'!$C:$C,0))),"",INDEX('Policy Characteristics'!L:L,MATCH($C1043,'Policy Characteristics'!$C:$C,0)))</f>
        <v/>
      </c>
    </row>
    <row r="1044" spans="1:18" s="143" customFormat="1" x14ac:dyDescent="0.25">
      <c r="A1044" s="76" t="str">
        <f>IF(ISBLANK(INDEX('Policy Characteristics'!A:A,MATCH($C1044,'Policy Characteristics'!$C:$C,0))),"",INDEX('Policy Characteristics'!A:A,MATCH($C1044,'Policy Characteristics'!$C:$C,0)))</f>
        <v>Industry</v>
      </c>
      <c r="B1044" s="200" t="str">
        <f>IF(ISBLANK(INDEX('Policy Characteristics'!B:B,MATCH($C1044,'Policy Characteristics'!$C:$C,0))),"",INDEX('Policy Characteristics'!B:B,MATCH($C1044,'Policy Characteristics'!$C:$C,0)))</f>
        <v>Feedstock Shifting</v>
      </c>
      <c r="C1044" s="76" t="str">
        <f t="shared" si="33"/>
        <v>Fraction of Feedstock Shifted</v>
      </c>
      <c r="D1044" s="78" t="s">
        <v>1317</v>
      </c>
      <c r="E1044" s="88" t="s">
        <v>945</v>
      </c>
      <c r="F1044" t="s">
        <v>1279</v>
      </c>
      <c r="G1044" s="88" t="s">
        <v>950</v>
      </c>
      <c r="H1044" s="80">
        <v>2639</v>
      </c>
      <c r="I1044" s="213" t="s">
        <v>44</v>
      </c>
      <c r="J1044" s="202" t="str">
        <f>IF(ISBLANK(INDEX('Policy Characteristics'!D:D,MATCH($C1044,'Policy Characteristics'!$C:$C,0))),"",INDEX('Policy Characteristics'!D:D,MATCH($C1044,'Policy Characteristics'!$C:$C,0)))</f>
        <v>Feedstock Shifting</v>
      </c>
      <c r="K1044" s="76" t="str">
        <f>IF(ISBLANK(INDEX('Policy Characteristics'!E:E,MATCH($C1044,'Policy Characteristics'!$C:$C,0))),"",INDEX('Policy Characteristics'!E:E,MATCH($C1044,'Policy Characteristics'!$C:$C,0)))</f>
        <v>indst feedstock shifting</v>
      </c>
      <c r="L1044" s="205">
        <f>IF(ISBLANK(INDEX('Policy Characteristics'!F:F,MATCH($C1044,'Policy Characteristics'!$C:$C,0))),"",INDEX('Policy Characteristics'!F:F,MATCH($C1044,'Policy Characteristics'!$C:$C,0)))</f>
        <v>0</v>
      </c>
      <c r="M1044" s="205">
        <f>IF(ISBLANK(INDEX('Policy Characteristics'!G:G,MATCH($C1044,'Policy Characteristics'!$C:$C,0))),"",INDEX('Policy Characteristics'!G:G,MATCH($C1044,'Policy Characteristics'!$C:$C,0)))</f>
        <v>1</v>
      </c>
      <c r="N1044" s="205">
        <f>IF(ISBLANK(INDEX('Policy Characteristics'!H:H,MATCH($C1044,'Policy Characteristics'!$C:$C,0))),"",INDEX('Policy Characteristics'!H:H,MATCH($C1044,'Policy Characteristics'!$C:$C,0)))</f>
        <v>0.01</v>
      </c>
      <c r="O1044" s="76" t="str">
        <f>IF(ISBLANK(INDEX('Policy Characteristics'!I:I,MATCH($C1044,'Policy Characteristics'!$C:$C,0))),"",INDEX('Policy Characteristics'!I:I,MATCH($C1044,'Policy Characteristics'!$C:$C,0)))</f>
        <v>% of potential achieved</v>
      </c>
      <c r="P1044" s="76" t="str">
        <f>IF(ISBLANK(INDEX('Policy Characteristics'!J:J,MATCH($C1044,'Policy Characteristics'!$C:$C,0))),"",INDEX('Policy Characteristics'!J:J,MATCH($C1044,'Policy Characteristics'!$C:$C,0)))</f>
        <v xml:space="preserve">**Description:** This policy shifts the use of fossil-fuel feedstocks to hydrogen. The production method for this new hydrogen demand can be shifted wiht the Fraction of Hydrogen Production Pathways Shifted lever.  // **Guidance for setting values (Chemicals):** Approximately 52 percent of natural gas consumed as a chemical feedstock globally goes to producing ammonia and methanol. These pathways can be replaced with green electrolytic hydrogen to eliminate process emissions associated with production. // **Guidance for setting values (Iron &amp; Steel):** Coal is the most significant feedstock used in the steel industry, largely for reducing iron ore in blast furnaces. A transition from the traditional steelmaking route (blast furnace-basic oxygen furnace) to alternatives (like hydrogen-based direct reduced iron with electric arc furnaces) can be represented by pairing this lever with electrification of industrial heat. </v>
      </c>
      <c r="Q1044" s="76" t="str">
        <f>IF(ISBLANK(INDEX('Policy Characteristics'!K:K,MATCH($C1044,'Policy Characteristics'!$C:$C,0))),"",INDEX('Policy Characteristics'!K:K,MATCH($C1044,'Policy Characteristics'!$C:$C,0)))</f>
        <v/>
      </c>
      <c r="R1044" s="76" t="str">
        <f>IF(ISBLANK(INDEX('Policy Characteristics'!L:L,MATCH($C1044,'Policy Characteristics'!$C:$C,0))),"",INDEX('Policy Characteristics'!L:L,MATCH($C1044,'Policy Characteristics'!$C:$C,0)))</f>
        <v/>
      </c>
    </row>
    <row r="1045" spans="1:18" s="143" customFormat="1" x14ac:dyDescent="0.25">
      <c r="A1045" s="76" t="str">
        <f>IF(ISBLANK(INDEX('Policy Characteristics'!A:A,MATCH($C1045,'Policy Characteristics'!$C:$C,0))),"",INDEX('Policy Characteristics'!A:A,MATCH($C1045,'Policy Characteristics'!$C:$C,0)))</f>
        <v>Industry</v>
      </c>
      <c r="B1045" s="200" t="str">
        <f>IF(ISBLANK(INDEX('Policy Characteristics'!B:B,MATCH($C1045,'Policy Characteristics'!$C:$C,0))),"",INDEX('Policy Characteristics'!B:B,MATCH($C1045,'Policy Characteristics'!$C:$C,0)))</f>
        <v>Feedstock Shifting</v>
      </c>
      <c r="C1045" s="76" t="str">
        <f t="shared" si="33"/>
        <v>Fraction of Feedstock Shifted</v>
      </c>
      <c r="D1045" s="78" t="s">
        <v>1318</v>
      </c>
      <c r="E1045" s="88" t="s">
        <v>642</v>
      </c>
      <c r="F1045" t="s">
        <v>1280</v>
      </c>
      <c r="G1045" s="88" t="s">
        <v>648</v>
      </c>
      <c r="H1045" s="80">
        <v>2640</v>
      </c>
      <c r="I1045" s="213" t="s">
        <v>44</v>
      </c>
      <c r="J1045" s="202" t="str">
        <f>IF(ISBLANK(INDEX('Policy Characteristics'!D:D,MATCH($C1045,'Policy Characteristics'!$C:$C,0))),"",INDEX('Policy Characteristics'!D:D,MATCH($C1045,'Policy Characteristics'!$C:$C,0)))</f>
        <v>Feedstock Shifting</v>
      </c>
      <c r="K1045" s="76" t="str">
        <f>IF(ISBLANK(INDEX('Policy Characteristics'!E:E,MATCH($C1045,'Policy Characteristics'!$C:$C,0))),"",INDEX('Policy Characteristics'!E:E,MATCH($C1045,'Policy Characteristics'!$C:$C,0)))</f>
        <v>indst feedstock shifting</v>
      </c>
      <c r="L1045" s="205">
        <f>IF(ISBLANK(INDEX('Policy Characteristics'!F:F,MATCH($C1045,'Policy Characteristics'!$C:$C,0))),"",INDEX('Policy Characteristics'!F:F,MATCH($C1045,'Policy Characteristics'!$C:$C,0)))</f>
        <v>0</v>
      </c>
      <c r="M1045" s="205">
        <f>IF(ISBLANK(INDEX('Policy Characteristics'!G:G,MATCH($C1045,'Policy Characteristics'!$C:$C,0))),"",INDEX('Policy Characteristics'!G:G,MATCH($C1045,'Policy Characteristics'!$C:$C,0)))</f>
        <v>1</v>
      </c>
      <c r="N1045" s="205">
        <f>IF(ISBLANK(INDEX('Policy Characteristics'!H:H,MATCH($C1045,'Policy Characteristics'!$C:$C,0))),"",INDEX('Policy Characteristics'!H:H,MATCH($C1045,'Policy Characteristics'!$C:$C,0)))</f>
        <v>0.01</v>
      </c>
      <c r="O1045" s="76" t="str">
        <f>IF(ISBLANK(INDEX('Policy Characteristics'!I:I,MATCH($C1045,'Policy Characteristics'!$C:$C,0))),"",INDEX('Policy Characteristics'!I:I,MATCH($C1045,'Policy Characteristics'!$C:$C,0)))</f>
        <v>% of potential achieved</v>
      </c>
      <c r="P1045" s="76" t="str">
        <f>IF(ISBLANK(INDEX('Policy Characteristics'!J:J,MATCH($C1045,'Policy Characteristics'!$C:$C,0))),"",INDEX('Policy Characteristics'!J:J,MATCH($C1045,'Policy Characteristics'!$C:$C,0)))</f>
        <v xml:space="preserve">**Description:** This policy shifts the use of fossil-fuel feedstocks to hydrogen. The production method for this new hydrogen demand can be shifted wiht the Fraction of Hydrogen Production Pathways Shifted lever.  // **Guidance for setting values (Chemicals):** Approximately 52 percent of natural gas consumed as a chemical feedstock globally goes to producing ammonia and methanol. These pathways can be replaced with green electrolytic hydrogen to eliminate process emissions associated with production. // **Guidance for setting values (Iron &amp; Steel):** Coal is the most significant feedstock used in the steel industry, largely for reducing iron ore in blast furnaces. A transition from the traditional steelmaking route (blast furnace-basic oxygen furnace) to alternatives (like hydrogen-based direct reduced iron with electric arc furnaces) can be represented by pairing this lever with electrification of industrial heat. </v>
      </c>
      <c r="Q1045" s="76" t="str">
        <f>IF(ISBLANK(INDEX('Policy Characteristics'!K:K,MATCH($C1045,'Policy Characteristics'!$C:$C,0))),"",INDEX('Policy Characteristics'!K:K,MATCH($C1045,'Policy Characteristics'!$C:$C,0)))</f>
        <v/>
      </c>
      <c r="R1045" s="76" t="str">
        <f>IF(ISBLANK(INDEX('Policy Characteristics'!L:L,MATCH($C1045,'Policy Characteristics'!$C:$C,0))),"",INDEX('Policy Characteristics'!L:L,MATCH($C1045,'Policy Characteristics'!$C:$C,0)))</f>
        <v/>
      </c>
    </row>
    <row r="1046" spans="1:18" s="143" customFormat="1" x14ac:dyDescent="0.25">
      <c r="A1046" s="76" t="str">
        <f>IF(ISBLANK(INDEX('Policy Characteristics'!A:A,MATCH($C1046,'Policy Characteristics'!$C:$C,0))),"",INDEX('Policy Characteristics'!A:A,MATCH($C1046,'Policy Characteristics'!$C:$C,0)))</f>
        <v>Industry</v>
      </c>
      <c r="B1046" s="200" t="str">
        <f>IF(ISBLANK(INDEX('Policy Characteristics'!B:B,MATCH($C1046,'Policy Characteristics'!$C:$C,0))),"",INDEX('Policy Characteristics'!B:B,MATCH($C1046,'Policy Characteristics'!$C:$C,0)))</f>
        <v>Feedstock Shifting</v>
      </c>
      <c r="C1046" s="76" t="str">
        <f t="shared" si="33"/>
        <v>Fraction of Feedstock Shifted</v>
      </c>
      <c r="D1046" s="78" t="s">
        <v>1318</v>
      </c>
      <c r="E1046" s="88" t="s">
        <v>643</v>
      </c>
      <c r="F1046" t="s">
        <v>1280</v>
      </c>
      <c r="G1046" s="88" t="s">
        <v>651</v>
      </c>
      <c r="H1046" s="80">
        <v>2641</v>
      </c>
      <c r="I1046" s="213" t="s">
        <v>44</v>
      </c>
      <c r="J1046" s="202" t="str">
        <f>IF(ISBLANK(INDEX('Policy Characteristics'!D:D,MATCH($C1046,'Policy Characteristics'!$C:$C,0))),"",INDEX('Policy Characteristics'!D:D,MATCH($C1046,'Policy Characteristics'!$C:$C,0)))</f>
        <v>Feedstock Shifting</v>
      </c>
      <c r="K1046" s="76" t="str">
        <f>IF(ISBLANK(INDEX('Policy Characteristics'!E:E,MATCH($C1046,'Policy Characteristics'!$C:$C,0))),"",INDEX('Policy Characteristics'!E:E,MATCH($C1046,'Policy Characteristics'!$C:$C,0)))</f>
        <v>indst feedstock shifting</v>
      </c>
      <c r="L1046" s="205">
        <f>IF(ISBLANK(INDEX('Policy Characteristics'!F:F,MATCH($C1046,'Policy Characteristics'!$C:$C,0))),"",INDEX('Policy Characteristics'!F:F,MATCH($C1046,'Policy Characteristics'!$C:$C,0)))</f>
        <v>0</v>
      </c>
      <c r="M1046" s="205">
        <f>IF(ISBLANK(INDEX('Policy Characteristics'!G:G,MATCH($C1046,'Policy Characteristics'!$C:$C,0))),"",INDEX('Policy Characteristics'!G:G,MATCH($C1046,'Policy Characteristics'!$C:$C,0)))</f>
        <v>1</v>
      </c>
      <c r="N1046" s="205">
        <f>IF(ISBLANK(INDEX('Policy Characteristics'!H:H,MATCH($C1046,'Policy Characteristics'!$C:$C,0))),"",INDEX('Policy Characteristics'!H:H,MATCH($C1046,'Policy Characteristics'!$C:$C,0)))</f>
        <v>0.01</v>
      </c>
      <c r="O1046" s="76" t="str">
        <f>IF(ISBLANK(INDEX('Policy Characteristics'!I:I,MATCH($C1046,'Policy Characteristics'!$C:$C,0))),"",INDEX('Policy Characteristics'!I:I,MATCH($C1046,'Policy Characteristics'!$C:$C,0)))</f>
        <v>% of potential achieved</v>
      </c>
      <c r="P1046" s="76" t="str">
        <f>IF(ISBLANK(INDEX('Policy Characteristics'!J:J,MATCH($C1046,'Policy Characteristics'!$C:$C,0))),"",INDEX('Policy Characteristics'!J:J,MATCH($C1046,'Policy Characteristics'!$C:$C,0)))</f>
        <v xml:space="preserve">**Description:** This policy shifts the use of fossil-fuel feedstocks to hydrogen. The production method for this new hydrogen demand can be shifted wiht the Fraction of Hydrogen Production Pathways Shifted lever.  // **Guidance for setting values (Chemicals):** Approximately 52 percent of natural gas consumed as a chemical feedstock globally goes to producing ammonia and methanol. These pathways can be replaced with green electrolytic hydrogen to eliminate process emissions associated with production. // **Guidance for setting values (Iron &amp; Steel):** Coal is the most significant feedstock used in the steel industry, largely for reducing iron ore in blast furnaces. A transition from the traditional steelmaking route (blast furnace-basic oxygen furnace) to alternatives (like hydrogen-based direct reduced iron with electric arc furnaces) can be represented by pairing this lever with electrification of industrial heat. </v>
      </c>
      <c r="Q1046" s="76" t="str">
        <f>IF(ISBLANK(INDEX('Policy Characteristics'!K:K,MATCH($C1046,'Policy Characteristics'!$C:$C,0))),"",INDEX('Policy Characteristics'!K:K,MATCH($C1046,'Policy Characteristics'!$C:$C,0)))</f>
        <v/>
      </c>
      <c r="R1046" s="76" t="str">
        <f>IF(ISBLANK(INDEX('Policy Characteristics'!L:L,MATCH($C1046,'Policy Characteristics'!$C:$C,0))),"",INDEX('Policy Characteristics'!L:L,MATCH($C1046,'Policy Characteristics'!$C:$C,0)))</f>
        <v/>
      </c>
    </row>
    <row r="1047" spans="1:18" s="143" customFormat="1" x14ac:dyDescent="0.25">
      <c r="A1047" s="76" t="str">
        <f>IF(ISBLANK(INDEX('Policy Characteristics'!A:A,MATCH($C1047,'Policy Characteristics'!$C:$C,0))),"",INDEX('Policy Characteristics'!A:A,MATCH($C1047,'Policy Characteristics'!$C:$C,0)))</f>
        <v>Industry</v>
      </c>
      <c r="B1047" s="200" t="str">
        <f>IF(ISBLANK(INDEX('Policy Characteristics'!B:B,MATCH($C1047,'Policy Characteristics'!$C:$C,0))),"",INDEX('Policy Characteristics'!B:B,MATCH($C1047,'Policy Characteristics'!$C:$C,0)))</f>
        <v>Feedstock Shifting</v>
      </c>
      <c r="C1047" s="76" t="str">
        <f t="shared" si="33"/>
        <v>Fraction of Feedstock Shifted</v>
      </c>
      <c r="D1047" s="78" t="s">
        <v>1318</v>
      </c>
      <c r="E1047" s="88" t="s">
        <v>644</v>
      </c>
      <c r="F1047" t="s">
        <v>1280</v>
      </c>
      <c r="G1047" s="88" t="s">
        <v>652</v>
      </c>
      <c r="H1047" s="80">
        <v>2642</v>
      </c>
      <c r="I1047" s="213" t="s">
        <v>44</v>
      </c>
      <c r="J1047" s="202" t="str">
        <f>IF(ISBLANK(INDEX('Policy Characteristics'!D:D,MATCH($C1047,'Policy Characteristics'!$C:$C,0))),"",INDEX('Policy Characteristics'!D:D,MATCH($C1047,'Policy Characteristics'!$C:$C,0)))</f>
        <v>Feedstock Shifting</v>
      </c>
      <c r="K1047" s="76" t="str">
        <f>IF(ISBLANK(INDEX('Policy Characteristics'!E:E,MATCH($C1047,'Policy Characteristics'!$C:$C,0))),"",INDEX('Policy Characteristics'!E:E,MATCH($C1047,'Policy Characteristics'!$C:$C,0)))</f>
        <v>indst feedstock shifting</v>
      </c>
      <c r="L1047" s="205">
        <f>IF(ISBLANK(INDEX('Policy Characteristics'!F:F,MATCH($C1047,'Policy Characteristics'!$C:$C,0))),"",INDEX('Policy Characteristics'!F:F,MATCH($C1047,'Policy Characteristics'!$C:$C,0)))</f>
        <v>0</v>
      </c>
      <c r="M1047" s="205">
        <f>IF(ISBLANK(INDEX('Policy Characteristics'!G:G,MATCH($C1047,'Policy Characteristics'!$C:$C,0))),"",INDEX('Policy Characteristics'!G:G,MATCH($C1047,'Policy Characteristics'!$C:$C,0)))</f>
        <v>1</v>
      </c>
      <c r="N1047" s="205">
        <f>IF(ISBLANK(INDEX('Policy Characteristics'!H:H,MATCH($C1047,'Policy Characteristics'!$C:$C,0))),"",INDEX('Policy Characteristics'!H:H,MATCH($C1047,'Policy Characteristics'!$C:$C,0)))</f>
        <v>0.01</v>
      </c>
      <c r="O1047" s="76" t="str">
        <f>IF(ISBLANK(INDEX('Policy Characteristics'!I:I,MATCH($C1047,'Policy Characteristics'!$C:$C,0))),"",INDEX('Policy Characteristics'!I:I,MATCH($C1047,'Policy Characteristics'!$C:$C,0)))</f>
        <v>% of potential achieved</v>
      </c>
      <c r="P1047" s="76" t="str">
        <f>IF(ISBLANK(INDEX('Policy Characteristics'!J:J,MATCH($C1047,'Policy Characteristics'!$C:$C,0))),"",INDEX('Policy Characteristics'!J:J,MATCH($C1047,'Policy Characteristics'!$C:$C,0)))</f>
        <v xml:space="preserve">**Description:** This policy shifts the use of fossil-fuel feedstocks to hydrogen. The production method for this new hydrogen demand can be shifted wiht the Fraction of Hydrogen Production Pathways Shifted lever.  // **Guidance for setting values (Chemicals):** Approximately 52 percent of natural gas consumed as a chemical feedstock globally goes to producing ammonia and methanol. These pathways can be replaced with green electrolytic hydrogen to eliminate process emissions associated with production. // **Guidance for setting values (Iron &amp; Steel):** Coal is the most significant feedstock used in the steel industry, largely for reducing iron ore in blast furnaces. A transition from the traditional steelmaking route (blast furnace-basic oxygen furnace) to alternatives (like hydrogen-based direct reduced iron with electric arc furnaces) can be represented by pairing this lever with electrification of industrial heat. </v>
      </c>
      <c r="Q1047" s="76" t="str">
        <f>IF(ISBLANK(INDEX('Policy Characteristics'!K:K,MATCH($C1047,'Policy Characteristics'!$C:$C,0))),"",INDEX('Policy Characteristics'!K:K,MATCH($C1047,'Policy Characteristics'!$C:$C,0)))</f>
        <v/>
      </c>
      <c r="R1047" s="76" t="str">
        <f>IF(ISBLANK(INDEX('Policy Characteristics'!L:L,MATCH($C1047,'Policy Characteristics'!$C:$C,0))),"",INDEX('Policy Characteristics'!L:L,MATCH($C1047,'Policy Characteristics'!$C:$C,0)))</f>
        <v/>
      </c>
    </row>
    <row r="1048" spans="1:18" s="143" customFormat="1" x14ac:dyDescent="0.25">
      <c r="A1048" s="76" t="str">
        <f>IF(ISBLANK(INDEX('Policy Characteristics'!A:A,MATCH($C1048,'Policy Characteristics'!$C:$C,0))),"",INDEX('Policy Characteristics'!A:A,MATCH($C1048,'Policy Characteristics'!$C:$C,0)))</f>
        <v>Industry</v>
      </c>
      <c r="B1048" s="200" t="str">
        <f>IF(ISBLANK(INDEX('Policy Characteristics'!B:B,MATCH($C1048,'Policy Characteristics'!$C:$C,0))),"",INDEX('Policy Characteristics'!B:B,MATCH($C1048,'Policy Characteristics'!$C:$C,0)))</f>
        <v>Feedstock Shifting</v>
      </c>
      <c r="C1048" s="76" t="str">
        <f t="shared" si="33"/>
        <v>Fraction of Feedstock Shifted</v>
      </c>
      <c r="D1048" s="78" t="s">
        <v>1318</v>
      </c>
      <c r="E1048" s="88" t="s">
        <v>645</v>
      </c>
      <c r="F1048" t="s">
        <v>1280</v>
      </c>
      <c r="G1048" s="88" t="s">
        <v>649</v>
      </c>
      <c r="H1048" s="80">
        <v>2643</v>
      </c>
      <c r="I1048" s="213" t="s">
        <v>44</v>
      </c>
      <c r="J1048" s="202" t="str">
        <f>IF(ISBLANK(INDEX('Policy Characteristics'!D:D,MATCH($C1048,'Policy Characteristics'!$C:$C,0))),"",INDEX('Policy Characteristics'!D:D,MATCH($C1048,'Policy Characteristics'!$C:$C,0)))</f>
        <v>Feedstock Shifting</v>
      </c>
      <c r="K1048" s="76" t="str">
        <f>IF(ISBLANK(INDEX('Policy Characteristics'!E:E,MATCH($C1048,'Policy Characteristics'!$C:$C,0))),"",INDEX('Policy Characteristics'!E:E,MATCH($C1048,'Policy Characteristics'!$C:$C,0)))</f>
        <v>indst feedstock shifting</v>
      </c>
      <c r="L1048" s="205">
        <f>IF(ISBLANK(INDEX('Policy Characteristics'!F:F,MATCH($C1048,'Policy Characteristics'!$C:$C,0))),"",INDEX('Policy Characteristics'!F:F,MATCH($C1048,'Policy Characteristics'!$C:$C,0)))</f>
        <v>0</v>
      </c>
      <c r="M1048" s="205">
        <f>IF(ISBLANK(INDEX('Policy Characteristics'!G:G,MATCH($C1048,'Policy Characteristics'!$C:$C,0))),"",INDEX('Policy Characteristics'!G:G,MATCH($C1048,'Policy Characteristics'!$C:$C,0)))</f>
        <v>1</v>
      </c>
      <c r="N1048" s="205">
        <f>IF(ISBLANK(INDEX('Policy Characteristics'!H:H,MATCH($C1048,'Policy Characteristics'!$C:$C,0))),"",INDEX('Policy Characteristics'!H:H,MATCH($C1048,'Policy Characteristics'!$C:$C,0)))</f>
        <v>0.01</v>
      </c>
      <c r="O1048" s="76" t="str">
        <f>IF(ISBLANK(INDEX('Policy Characteristics'!I:I,MATCH($C1048,'Policy Characteristics'!$C:$C,0))),"",INDEX('Policy Characteristics'!I:I,MATCH($C1048,'Policy Characteristics'!$C:$C,0)))</f>
        <v>% of potential achieved</v>
      </c>
      <c r="P1048" s="76" t="str">
        <f>IF(ISBLANK(INDEX('Policy Characteristics'!J:J,MATCH($C1048,'Policy Characteristics'!$C:$C,0))),"",INDEX('Policy Characteristics'!J:J,MATCH($C1048,'Policy Characteristics'!$C:$C,0)))</f>
        <v xml:space="preserve">**Description:** This policy shifts the use of fossil-fuel feedstocks to hydrogen. The production method for this new hydrogen demand can be shifted wiht the Fraction of Hydrogen Production Pathways Shifted lever.  // **Guidance for setting values (Chemicals):** Approximately 52 percent of natural gas consumed as a chemical feedstock globally goes to producing ammonia and methanol. These pathways can be replaced with green electrolytic hydrogen to eliminate process emissions associated with production. // **Guidance for setting values (Iron &amp; Steel):** Coal is the most significant feedstock used in the steel industry, largely for reducing iron ore in blast furnaces. A transition from the traditional steelmaking route (blast furnace-basic oxygen furnace) to alternatives (like hydrogen-based direct reduced iron with electric arc furnaces) can be represented by pairing this lever with electrification of industrial heat. </v>
      </c>
      <c r="Q1048" s="76" t="str">
        <f>IF(ISBLANK(INDEX('Policy Characteristics'!K:K,MATCH($C1048,'Policy Characteristics'!$C:$C,0))),"",INDEX('Policy Characteristics'!K:K,MATCH($C1048,'Policy Characteristics'!$C:$C,0)))</f>
        <v/>
      </c>
      <c r="R1048" s="76" t="str">
        <f>IF(ISBLANK(INDEX('Policy Characteristics'!L:L,MATCH($C1048,'Policy Characteristics'!$C:$C,0))),"",INDEX('Policy Characteristics'!L:L,MATCH($C1048,'Policy Characteristics'!$C:$C,0)))</f>
        <v/>
      </c>
    </row>
    <row r="1049" spans="1:18" s="143" customFormat="1" x14ac:dyDescent="0.25">
      <c r="A1049" s="76" t="str">
        <f>IF(ISBLANK(INDEX('Policy Characteristics'!A:A,MATCH($C1049,'Policy Characteristics'!$C:$C,0))),"",INDEX('Policy Characteristics'!A:A,MATCH($C1049,'Policy Characteristics'!$C:$C,0)))</f>
        <v>Industry</v>
      </c>
      <c r="B1049" s="200" t="str">
        <f>IF(ISBLANK(INDEX('Policy Characteristics'!B:B,MATCH($C1049,'Policy Characteristics'!$C:$C,0))),"",INDEX('Policy Characteristics'!B:B,MATCH($C1049,'Policy Characteristics'!$C:$C,0)))</f>
        <v>Feedstock Shifting</v>
      </c>
      <c r="C1049" s="76" t="str">
        <f t="shared" si="33"/>
        <v>Fraction of Feedstock Shifted</v>
      </c>
      <c r="D1049" s="78" t="s">
        <v>1318</v>
      </c>
      <c r="E1049" s="88" t="s">
        <v>646</v>
      </c>
      <c r="F1049" t="s">
        <v>1280</v>
      </c>
      <c r="G1049" s="88" t="s">
        <v>650</v>
      </c>
      <c r="H1049" s="80">
        <v>2644</v>
      </c>
      <c r="I1049" s="213" t="s">
        <v>44</v>
      </c>
      <c r="J1049" s="202" t="str">
        <f>IF(ISBLANK(INDEX('Policy Characteristics'!D:D,MATCH($C1049,'Policy Characteristics'!$C:$C,0))),"",INDEX('Policy Characteristics'!D:D,MATCH($C1049,'Policy Characteristics'!$C:$C,0)))</f>
        <v>Feedstock Shifting</v>
      </c>
      <c r="K1049" s="76" t="str">
        <f>IF(ISBLANK(INDEX('Policy Characteristics'!E:E,MATCH($C1049,'Policy Characteristics'!$C:$C,0))),"",INDEX('Policy Characteristics'!E:E,MATCH($C1049,'Policy Characteristics'!$C:$C,0)))</f>
        <v>indst feedstock shifting</v>
      </c>
      <c r="L1049" s="205">
        <f>IF(ISBLANK(INDEX('Policy Characteristics'!F:F,MATCH($C1049,'Policy Characteristics'!$C:$C,0))),"",INDEX('Policy Characteristics'!F:F,MATCH($C1049,'Policy Characteristics'!$C:$C,0)))</f>
        <v>0</v>
      </c>
      <c r="M1049" s="205">
        <f>IF(ISBLANK(INDEX('Policy Characteristics'!G:G,MATCH($C1049,'Policy Characteristics'!$C:$C,0))),"",INDEX('Policy Characteristics'!G:G,MATCH($C1049,'Policy Characteristics'!$C:$C,0)))</f>
        <v>1</v>
      </c>
      <c r="N1049" s="205">
        <f>IF(ISBLANK(INDEX('Policy Characteristics'!H:H,MATCH($C1049,'Policy Characteristics'!$C:$C,0))),"",INDEX('Policy Characteristics'!H:H,MATCH($C1049,'Policy Characteristics'!$C:$C,0)))</f>
        <v>0.01</v>
      </c>
      <c r="O1049" s="76" t="str">
        <f>IF(ISBLANK(INDEX('Policy Characteristics'!I:I,MATCH($C1049,'Policy Characteristics'!$C:$C,0))),"",INDEX('Policy Characteristics'!I:I,MATCH($C1049,'Policy Characteristics'!$C:$C,0)))</f>
        <v>% of potential achieved</v>
      </c>
      <c r="P1049" s="76" t="str">
        <f>IF(ISBLANK(INDEX('Policy Characteristics'!J:J,MATCH($C1049,'Policy Characteristics'!$C:$C,0))),"",INDEX('Policy Characteristics'!J:J,MATCH($C1049,'Policy Characteristics'!$C:$C,0)))</f>
        <v xml:space="preserve">**Description:** This policy shifts the use of fossil-fuel feedstocks to hydrogen. The production method for this new hydrogen demand can be shifted wiht the Fraction of Hydrogen Production Pathways Shifted lever.  // **Guidance for setting values (Chemicals):** Approximately 52 percent of natural gas consumed as a chemical feedstock globally goes to producing ammonia and methanol. These pathways can be replaced with green electrolytic hydrogen to eliminate process emissions associated with production. // **Guidance for setting values (Iron &amp; Steel):** Coal is the most significant feedstock used in the steel industry, largely for reducing iron ore in blast furnaces. A transition from the traditional steelmaking route (blast furnace-basic oxygen furnace) to alternatives (like hydrogen-based direct reduced iron with electric arc furnaces) can be represented by pairing this lever with electrification of industrial heat. </v>
      </c>
      <c r="Q1049" s="76" t="str">
        <f>IF(ISBLANK(INDEX('Policy Characteristics'!K:K,MATCH($C1049,'Policy Characteristics'!$C:$C,0))),"",INDEX('Policy Characteristics'!K:K,MATCH($C1049,'Policy Characteristics'!$C:$C,0)))</f>
        <v/>
      </c>
      <c r="R1049" s="76" t="str">
        <f>IF(ISBLANK(INDEX('Policy Characteristics'!L:L,MATCH($C1049,'Policy Characteristics'!$C:$C,0))),"",INDEX('Policy Characteristics'!L:L,MATCH($C1049,'Policy Characteristics'!$C:$C,0)))</f>
        <v/>
      </c>
    </row>
    <row r="1050" spans="1:18" s="143" customFormat="1" x14ac:dyDescent="0.25">
      <c r="A1050" s="76" t="str">
        <f>IF(ISBLANK(INDEX('Policy Characteristics'!A:A,MATCH($C1050,'Policy Characteristics'!$C:$C,0))),"",INDEX('Policy Characteristics'!A:A,MATCH($C1050,'Policy Characteristics'!$C:$C,0)))</f>
        <v>Industry</v>
      </c>
      <c r="B1050" s="200" t="str">
        <f>IF(ISBLANK(INDEX('Policy Characteristics'!B:B,MATCH($C1050,'Policy Characteristics'!$C:$C,0))),"",INDEX('Policy Characteristics'!B:B,MATCH($C1050,'Policy Characteristics'!$C:$C,0)))</f>
        <v>Feedstock Shifting</v>
      </c>
      <c r="C1050" s="76" t="str">
        <f t="shared" si="33"/>
        <v>Fraction of Feedstock Shifted</v>
      </c>
      <c r="D1050" s="78" t="s">
        <v>1318</v>
      </c>
      <c r="E1050" s="88" t="s">
        <v>647</v>
      </c>
      <c r="F1050" t="s">
        <v>1280</v>
      </c>
      <c r="G1050" s="88" t="s">
        <v>653</v>
      </c>
      <c r="H1050" s="80">
        <v>2645</v>
      </c>
      <c r="I1050" s="213" t="s">
        <v>44</v>
      </c>
      <c r="J1050" s="202" t="str">
        <f>IF(ISBLANK(INDEX('Policy Characteristics'!D:D,MATCH($C1050,'Policy Characteristics'!$C:$C,0))),"",INDEX('Policy Characteristics'!D:D,MATCH($C1050,'Policy Characteristics'!$C:$C,0)))</f>
        <v>Feedstock Shifting</v>
      </c>
      <c r="K1050" s="76" t="str">
        <f>IF(ISBLANK(INDEX('Policy Characteristics'!E:E,MATCH($C1050,'Policy Characteristics'!$C:$C,0))),"",INDEX('Policy Characteristics'!E:E,MATCH($C1050,'Policy Characteristics'!$C:$C,0)))</f>
        <v>indst feedstock shifting</v>
      </c>
      <c r="L1050" s="205">
        <f>IF(ISBLANK(INDEX('Policy Characteristics'!F:F,MATCH($C1050,'Policy Characteristics'!$C:$C,0))),"",INDEX('Policy Characteristics'!F:F,MATCH($C1050,'Policy Characteristics'!$C:$C,0)))</f>
        <v>0</v>
      </c>
      <c r="M1050" s="205">
        <f>IF(ISBLANK(INDEX('Policy Characteristics'!G:G,MATCH($C1050,'Policy Characteristics'!$C:$C,0))),"",INDEX('Policy Characteristics'!G:G,MATCH($C1050,'Policy Characteristics'!$C:$C,0)))</f>
        <v>1</v>
      </c>
      <c r="N1050" s="205">
        <f>IF(ISBLANK(INDEX('Policy Characteristics'!H:H,MATCH($C1050,'Policy Characteristics'!$C:$C,0))),"",INDEX('Policy Characteristics'!H:H,MATCH($C1050,'Policy Characteristics'!$C:$C,0)))</f>
        <v>0.01</v>
      </c>
      <c r="O1050" s="76" t="str">
        <f>IF(ISBLANK(INDEX('Policy Characteristics'!I:I,MATCH($C1050,'Policy Characteristics'!$C:$C,0))),"",INDEX('Policy Characteristics'!I:I,MATCH($C1050,'Policy Characteristics'!$C:$C,0)))</f>
        <v>% of potential achieved</v>
      </c>
      <c r="P1050" s="76" t="str">
        <f>IF(ISBLANK(INDEX('Policy Characteristics'!J:J,MATCH($C1050,'Policy Characteristics'!$C:$C,0))),"",INDEX('Policy Characteristics'!J:J,MATCH($C1050,'Policy Characteristics'!$C:$C,0)))</f>
        <v xml:space="preserve">**Description:** This policy shifts the use of fossil-fuel feedstocks to hydrogen. The production method for this new hydrogen demand can be shifted wiht the Fraction of Hydrogen Production Pathways Shifted lever.  // **Guidance for setting values (Chemicals):** Approximately 52 percent of natural gas consumed as a chemical feedstock globally goes to producing ammonia and methanol. These pathways can be replaced with green electrolytic hydrogen to eliminate process emissions associated with production. // **Guidance for setting values (Iron &amp; Steel):** Coal is the most significant feedstock used in the steel industry, largely for reducing iron ore in blast furnaces. A transition from the traditional steelmaking route (blast furnace-basic oxygen furnace) to alternatives (like hydrogen-based direct reduced iron with electric arc furnaces) can be represented by pairing this lever with electrification of industrial heat. </v>
      </c>
      <c r="Q1050" s="76" t="str">
        <f>IF(ISBLANK(INDEX('Policy Characteristics'!K:K,MATCH($C1050,'Policy Characteristics'!$C:$C,0))),"",INDEX('Policy Characteristics'!K:K,MATCH($C1050,'Policy Characteristics'!$C:$C,0)))</f>
        <v/>
      </c>
      <c r="R1050" s="76" t="str">
        <f>IF(ISBLANK(INDEX('Policy Characteristics'!L:L,MATCH($C1050,'Policy Characteristics'!$C:$C,0))),"",INDEX('Policy Characteristics'!L:L,MATCH($C1050,'Policy Characteristics'!$C:$C,0)))</f>
        <v/>
      </c>
    </row>
    <row r="1051" spans="1:18" s="143" customFormat="1" x14ac:dyDescent="0.25">
      <c r="A1051" s="76" t="str">
        <f>IF(ISBLANK(INDEX('Policy Characteristics'!A:A,MATCH($C1051,'Policy Characteristics'!$C:$C,0))),"",INDEX('Policy Characteristics'!A:A,MATCH($C1051,'Policy Characteristics'!$C:$C,0)))</f>
        <v>Industry</v>
      </c>
      <c r="B1051" s="200" t="str">
        <f>IF(ISBLANK(INDEX('Policy Characteristics'!B:B,MATCH($C1051,'Policy Characteristics'!$C:$C,0))),"",INDEX('Policy Characteristics'!B:B,MATCH($C1051,'Policy Characteristics'!$C:$C,0)))</f>
        <v>Feedstock Shifting</v>
      </c>
      <c r="C1051" s="76" t="str">
        <f t="shared" si="33"/>
        <v>Fraction of Feedstock Shifted</v>
      </c>
      <c r="D1051" s="78" t="s">
        <v>1318</v>
      </c>
      <c r="E1051" s="88" t="s">
        <v>946</v>
      </c>
      <c r="F1051" t="s">
        <v>1280</v>
      </c>
      <c r="G1051" s="88" t="s">
        <v>949</v>
      </c>
      <c r="H1051" s="80">
        <v>2646</v>
      </c>
      <c r="I1051" s="213" t="s">
        <v>44</v>
      </c>
      <c r="J1051" s="202" t="str">
        <f>IF(ISBLANK(INDEX('Policy Characteristics'!D:D,MATCH($C1051,'Policy Characteristics'!$C:$C,0))),"",INDEX('Policy Characteristics'!D:D,MATCH($C1051,'Policy Characteristics'!$C:$C,0)))</f>
        <v>Feedstock Shifting</v>
      </c>
      <c r="K1051" s="76" t="str">
        <f>IF(ISBLANK(INDEX('Policy Characteristics'!E:E,MATCH($C1051,'Policy Characteristics'!$C:$C,0))),"",INDEX('Policy Characteristics'!E:E,MATCH($C1051,'Policy Characteristics'!$C:$C,0)))</f>
        <v>indst feedstock shifting</v>
      </c>
      <c r="L1051" s="205">
        <f>IF(ISBLANK(INDEX('Policy Characteristics'!F:F,MATCH($C1051,'Policy Characteristics'!$C:$C,0))),"",INDEX('Policy Characteristics'!F:F,MATCH($C1051,'Policy Characteristics'!$C:$C,0)))</f>
        <v>0</v>
      </c>
      <c r="M1051" s="205">
        <f>IF(ISBLANK(INDEX('Policy Characteristics'!G:G,MATCH($C1051,'Policy Characteristics'!$C:$C,0))),"",INDEX('Policy Characteristics'!G:G,MATCH($C1051,'Policy Characteristics'!$C:$C,0)))</f>
        <v>1</v>
      </c>
      <c r="N1051" s="205">
        <f>IF(ISBLANK(INDEX('Policy Characteristics'!H:H,MATCH($C1051,'Policy Characteristics'!$C:$C,0))),"",INDEX('Policy Characteristics'!H:H,MATCH($C1051,'Policy Characteristics'!$C:$C,0)))</f>
        <v>0.01</v>
      </c>
      <c r="O1051" s="76" t="str">
        <f>IF(ISBLANK(INDEX('Policy Characteristics'!I:I,MATCH($C1051,'Policy Characteristics'!$C:$C,0))),"",INDEX('Policy Characteristics'!I:I,MATCH($C1051,'Policy Characteristics'!$C:$C,0)))</f>
        <v>% of potential achieved</v>
      </c>
      <c r="P1051" s="76" t="str">
        <f>IF(ISBLANK(INDEX('Policy Characteristics'!J:J,MATCH($C1051,'Policy Characteristics'!$C:$C,0))),"",INDEX('Policy Characteristics'!J:J,MATCH($C1051,'Policy Characteristics'!$C:$C,0)))</f>
        <v xml:space="preserve">**Description:** This policy shifts the use of fossil-fuel feedstocks to hydrogen. The production method for this new hydrogen demand can be shifted wiht the Fraction of Hydrogen Production Pathways Shifted lever.  // **Guidance for setting values (Chemicals):** Approximately 52 percent of natural gas consumed as a chemical feedstock globally goes to producing ammonia and methanol. These pathways can be replaced with green electrolytic hydrogen to eliminate process emissions associated with production. // **Guidance for setting values (Iron &amp; Steel):** Coal is the most significant feedstock used in the steel industry, largely for reducing iron ore in blast furnaces. A transition from the traditional steelmaking route (blast furnace-basic oxygen furnace) to alternatives (like hydrogen-based direct reduced iron with electric arc furnaces) can be represented by pairing this lever with electrification of industrial heat. </v>
      </c>
      <c r="Q1051" s="76" t="str">
        <f>IF(ISBLANK(INDEX('Policy Characteristics'!K:K,MATCH($C1051,'Policy Characteristics'!$C:$C,0))),"",INDEX('Policy Characteristics'!K:K,MATCH($C1051,'Policy Characteristics'!$C:$C,0)))</f>
        <v/>
      </c>
      <c r="R1051" s="76" t="str">
        <f>IF(ISBLANK(INDEX('Policy Characteristics'!L:L,MATCH($C1051,'Policy Characteristics'!$C:$C,0))),"",INDEX('Policy Characteristics'!L:L,MATCH($C1051,'Policy Characteristics'!$C:$C,0)))</f>
        <v/>
      </c>
    </row>
    <row r="1052" spans="1:18" s="143" customFormat="1" x14ac:dyDescent="0.25">
      <c r="A1052" s="76" t="str">
        <f>IF(ISBLANK(INDEX('Policy Characteristics'!A:A,MATCH($C1052,'Policy Characteristics'!$C:$C,0))),"",INDEX('Policy Characteristics'!A:A,MATCH($C1052,'Policy Characteristics'!$C:$C,0)))</f>
        <v>Industry</v>
      </c>
      <c r="B1052" s="200" t="str">
        <f>IF(ISBLANK(INDEX('Policy Characteristics'!B:B,MATCH($C1052,'Policy Characteristics'!$C:$C,0))),"",INDEX('Policy Characteristics'!B:B,MATCH($C1052,'Policy Characteristics'!$C:$C,0)))</f>
        <v>Feedstock Shifting</v>
      </c>
      <c r="C1052" s="76" t="str">
        <f t="shared" si="33"/>
        <v>Fraction of Feedstock Shifted</v>
      </c>
      <c r="D1052" s="78" t="s">
        <v>1318</v>
      </c>
      <c r="E1052" s="88" t="s">
        <v>947</v>
      </c>
      <c r="F1052" t="s">
        <v>1280</v>
      </c>
      <c r="G1052" s="88" t="s">
        <v>951</v>
      </c>
      <c r="H1052" s="80">
        <v>2647</v>
      </c>
      <c r="I1052" s="213" t="s">
        <v>44</v>
      </c>
      <c r="J1052" s="202" t="str">
        <f>IF(ISBLANK(INDEX('Policy Characteristics'!D:D,MATCH($C1052,'Policy Characteristics'!$C:$C,0))),"",INDEX('Policy Characteristics'!D:D,MATCH($C1052,'Policy Characteristics'!$C:$C,0)))</f>
        <v>Feedstock Shifting</v>
      </c>
      <c r="K1052" s="76" t="str">
        <f>IF(ISBLANK(INDEX('Policy Characteristics'!E:E,MATCH($C1052,'Policy Characteristics'!$C:$C,0))),"",INDEX('Policy Characteristics'!E:E,MATCH($C1052,'Policy Characteristics'!$C:$C,0)))</f>
        <v>indst feedstock shifting</v>
      </c>
      <c r="L1052" s="205">
        <f>IF(ISBLANK(INDEX('Policy Characteristics'!F:F,MATCH($C1052,'Policy Characteristics'!$C:$C,0))),"",INDEX('Policy Characteristics'!F:F,MATCH($C1052,'Policy Characteristics'!$C:$C,0)))</f>
        <v>0</v>
      </c>
      <c r="M1052" s="205">
        <f>IF(ISBLANK(INDEX('Policy Characteristics'!G:G,MATCH($C1052,'Policy Characteristics'!$C:$C,0))),"",INDEX('Policy Characteristics'!G:G,MATCH($C1052,'Policy Characteristics'!$C:$C,0)))</f>
        <v>1</v>
      </c>
      <c r="N1052" s="205">
        <f>IF(ISBLANK(INDEX('Policy Characteristics'!H:H,MATCH($C1052,'Policy Characteristics'!$C:$C,0))),"",INDEX('Policy Characteristics'!H:H,MATCH($C1052,'Policy Characteristics'!$C:$C,0)))</f>
        <v>0.01</v>
      </c>
      <c r="O1052" s="76" t="str">
        <f>IF(ISBLANK(INDEX('Policy Characteristics'!I:I,MATCH($C1052,'Policy Characteristics'!$C:$C,0))),"",INDEX('Policy Characteristics'!I:I,MATCH($C1052,'Policy Characteristics'!$C:$C,0)))</f>
        <v>% of potential achieved</v>
      </c>
      <c r="P1052" s="76" t="str">
        <f>IF(ISBLANK(INDEX('Policy Characteristics'!J:J,MATCH($C1052,'Policy Characteristics'!$C:$C,0))),"",INDEX('Policy Characteristics'!J:J,MATCH($C1052,'Policy Characteristics'!$C:$C,0)))</f>
        <v xml:space="preserve">**Description:** This policy shifts the use of fossil-fuel feedstocks to hydrogen. The production method for this new hydrogen demand can be shifted wiht the Fraction of Hydrogen Production Pathways Shifted lever.  // **Guidance for setting values (Chemicals):** Approximately 52 percent of natural gas consumed as a chemical feedstock globally goes to producing ammonia and methanol. These pathways can be replaced with green electrolytic hydrogen to eliminate process emissions associated with production. // **Guidance for setting values (Iron &amp; Steel):** Coal is the most significant feedstock used in the steel industry, largely for reducing iron ore in blast furnaces. A transition from the traditional steelmaking route (blast furnace-basic oxygen furnace) to alternatives (like hydrogen-based direct reduced iron with electric arc furnaces) can be represented by pairing this lever with electrification of industrial heat. </v>
      </c>
      <c r="Q1052" s="76" t="str">
        <f>IF(ISBLANK(INDEX('Policy Characteristics'!K:K,MATCH($C1052,'Policy Characteristics'!$C:$C,0))),"",INDEX('Policy Characteristics'!K:K,MATCH($C1052,'Policy Characteristics'!$C:$C,0)))</f>
        <v/>
      </c>
      <c r="R1052" s="76" t="str">
        <f>IF(ISBLANK(INDEX('Policy Characteristics'!L:L,MATCH($C1052,'Policy Characteristics'!$C:$C,0))),"",INDEX('Policy Characteristics'!L:L,MATCH($C1052,'Policy Characteristics'!$C:$C,0)))</f>
        <v/>
      </c>
    </row>
    <row r="1053" spans="1:18" s="143" customFormat="1" x14ac:dyDescent="0.25">
      <c r="A1053" s="76" t="str">
        <f>IF(ISBLANK(INDEX('Policy Characteristics'!A:A,MATCH($C1053,'Policy Characteristics'!$C:$C,0))),"",INDEX('Policy Characteristics'!A:A,MATCH($C1053,'Policy Characteristics'!$C:$C,0)))</f>
        <v>Industry</v>
      </c>
      <c r="B1053" s="200" t="str">
        <f>IF(ISBLANK(INDEX('Policy Characteristics'!B:B,MATCH($C1053,'Policy Characteristics'!$C:$C,0))),"",INDEX('Policy Characteristics'!B:B,MATCH($C1053,'Policy Characteristics'!$C:$C,0)))</f>
        <v>Feedstock Shifting</v>
      </c>
      <c r="C1053" s="76" t="str">
        <f t="shared" si="33"/>
        <v>Fraction of Feedstock Shifted</v>
      </c>
      <c r="D1053" s="78" t="s">
        <v>1318</v>
      </c>
      <c r="E1053" s="88" t="s">
        <v>948</v>
      </c>
      <c r="F1053" t="s">
        <v>1280</v>
      </c>
      <c r="G1053" s="88" t="s">
        <v>952</v>
      </c>
      <c r="H1053" s="80">
        <v>2648</v>
      </c>
      <c r="I1053" s="213" t="s">
        <v>44</v>
      </c>
      <c r="J1053" s="202" t="str">
        <f>IF(ISBLANK(INDEX('Policy Characteristics'!D:D,MATCH($C1053,'Policy Characteristics'!$C:$C,0))),"",INDEX('Policy Characteristics'!D:D,MATCH($C1053,'Policy Characteristics'!$C:$C,0)))</f>
        <v>Feedstock Shifting</v>
      </c>
      <c r="K1053" s="76" t="str">
        <f>IF(ISBLANK(INDEX('Policy Characteristics'!E:E,MATCH($C1053,'Policy Characteristics'!$C:$C,0))),"",INDEX('Policy Characteristics'!E:E,MATCH($C1053,'Policy Characteristics'!$C:$C,0)))</f>
        <v>indst feedstock shifting</v>
      </c>
      <c r="L1053" s="205">
        <f>IF(ISBLANK(INDEX('Policy Characteristics'!F:F,MATCH($C1053,'Policy Characteristics'!$C:$C,0))),"",INDEX('Policy Characteristics'!F:F,MATCH($C1053,'Policy Characteristics'!$C:$C,0)))</f>
        <v>0</v>
      </c>
      <c r="M1053" s="205">
        <f>IF(ISBLANK(INDEX('Policy Characteristics'!G:G,MATCH($C1053,'Policy Characteristics'!$C:$C,0))),"",INDEX('Policy Characteristics'!G:G,MATCH($C1053,'Policy Characteristics'!$C:$C,0)))</f>
        <v>1</v>
      </c>
      <c r="N1053" s="205">
        <f>IF(ISBLANK(INDEX('Policy Characteristics'!H:H,MATCH($C1053,'Policy Characteristics'!$C:$C,0))),"",INDEX('Policy Characteristics'!H:H,MATCH($C1053,'Policy Characteristics'!$C:$C,0)))</f>
        <v>0.01</v>
      </c>
      <c r="O1053" s="76" t="str">
        <f>IF(ISBLANK(INDEX('Policy Characteristics'!I:I,MATCH($C1053,'Policy Characteristics'!$C:$C,0))),"",INDEX('Policy Characteristics'!I:I,MATCH($C1053,'Policy Characteristics'!$C:$C,0)))</f>
        <v>% of potential achieved</v>
      </c>
      <c r="P1053" s="76" t="str">
        <f>IF(ISBLANK(INDEX('Policy Characteristics'!J:J,MATCH($C1053,'Policy Characteristics'!$C:$C,0))),"",INDEX('Policy Characteristics'!J:J,MATCH($C1053,'Policy Characteristics'!$C:$C,0)))</f>
        <v xml:space="preserve">**Description:** This policy shifts the use of fossil-fuel feedstocks to hydrogen. The production method for this new hydrogen demand can be shifted wiht the Fraction of Hydrogen Production Pathways Shifted lever.  // **Guidance for setting values (Chemicals):** Approximately 52 percent of natural gas consumed as a chemical feedstock globally goes to producing ammonia and methanol. These pathways can be replaced with green electrolytic hydrogen to eliminate process emissions associated with production. // **Guidance for setting values (Iron &amp; Steel):** Coal is the most significant feedstock used in the steel industry, largely for reducing iron ore in blast furnaces. A transition from the traditional steelmaking route (blast furnace-basic oxygen furnace) to alternatives (like hydrogen-based direct reduced iron with electric arc furnaces) can be represented by pairing this lever with electrification of industrial heat. </v>
      </c>
      <c r="Q1053" s="76" t="str">
        <f>IF(ISBLANK(INDEX('Policy Characteristics'!K:K,MATCH($C1053,'Policy Characteristics'!$C:$C,0))),"",INDEX('Policy Characteristics'!K:K,MATCH($C1053,'Policy Characteristics'!$C:$C,0)))</f>
        <v/>
      </c>
      <c r="R1053" s="76" t="str">
        <f>IF(ISBLANK(INDEX('Policy Characteristics'!L:L,MATCH($C1053,'Policy Characteristics'!$C:$C,0))),"",INDEX('Policy Characteristics'!L:L,MATCH($C1053,'Policy Characteristics'!$C:$C,0)))</f>
        <v/>
      </c>
    </row>
    <row r="1054" spans="1:18" s="143" customFormat="1" x14ac:dyDescent="0.25">
      <c r="A1054" s="76" t="str">
        <f>IF(ISBLANK(INDEX('Policy Characteristics'!A:A,MATCH($C1054,'Policy Characteristics'!$C:$C,0))),"",INDEX('Policy Characteristics'!A:A,MATCH($C1054,'Policy Characteristics'!$C:$C,0)))</f>
        <v>Industry</v>
      </c>
      <c r="B1054" s="200" t="str">
        <f>IF(ISBLANK(INDEX('Policy Characteristics'!B:B,MATCH($C1054,'Policy Characteristics'!$C:$C,0))),"",INDEX('Policy Characteristics'!B:B,MATCH($C1054,'Policy Characteristics'!$C:$C,0)))</f>
        <v>Feedstock Shifting</v>
      </c>
      <c r="C1054" s="76" t="str">
        <f t="shared" si="33"/>
        <v>Fraction of Feedstock Shifted</v>
      </c>
      <c r="D1054" s="78" t="s">
        <v>1318</v>
      </c>
      <c r="E1054" s="88" t="s">
        <v>945</v>
      </c>
      <c r="F1054" t="s">
        <v>1280</v>
      </c>
      <c r="G1054" s="88" t="s">
        <v>950</v>
      </c>
      <c r="H1054" s="80">
        <v>2649</v>
      </c>
      <c r="I1054" s="213" t="s">
        <v>44</v>
      </c>
      <c r="J1054" s="202" t="str">
        <f>IF(ISBLANK(INDEX('Policy Characteristics'!D:D,MATCH($C1054,'Policy Characteristics'!$C:$C,0))),"",INDEX('Policy Characteristics'!D:D,MATCH($C1054,'Policy Characteristics'!$C:$C,0)))</f>
        <v>Feedstock Shifting</v>
      </c>
      <c r="K1054" s="76" t="str">
        <f>IF(ISBLANK(INDEX('Policy Characteristics'!E:E,MATCH($C1054,'Policy Characteristics'!$C:$C,0))),"",INDEX('Policy Characteristics'!E:E,MATCH($C1054,'Policy Characteristics'!$C:$C,0)))</f>
        <v>indst feedstock shifting</v>
      </c>
      <c r="L1054" s="205">
        <f>IF(ISBLANK(INDEX('Policy Characteristics'!F:F,MATCH($C1054,'Policy Characteristics'!$C:$C,0))),"",INDEX('Policy Characteristics'!F:F,MATCH($C1054,'Policy Characteristics'!$C:$C,0)))</f>
        <v>0</v>
      </c>
      <c r="M1054" s="205">
        <f>IF(ISBLANK(INDEX('Policy Characteristics'!G:G,MATCH($C1054,'Policy Characteristics'!$C:$C,0))),"",INDEX('Policy Characteristics'!G:G,MATCH($C1054,'Policy Characteristics'!$C:$C,0)))</f>
        <v>1</v>
      </c>
      <c r="N1054" s="205">
        <f>IF(ISBLANK(INDEX('Policy Characteristics'!H:H,MATCH($C1054,'Policy Characteristics'!$C:$C,0))),"",INDEX('Policy Characteristics'!H:H,MATCH($C1054,'Policy Characteristics'!$C:$C,0)))</f>
        <v>0.01</v>
      </c>
      <c r="O1054" s="76" t="str">
        <f>IF(ISBLANK(INDEX('Policy Characteristics'!I:I,MATCH($C1054,'Policy Characteristics'!$C:$C,0))),"",INDEX('Policy Characteristics'!I:I,MATCH($C1054,'Policy Characteristics'!$C:$C,0)))</f>
        <v>% of potential achieved</v>
      </c>
      <c r="P1054" s="76" t="str">
        <f>IF(ISBLANK(INDEX('Policy Characteristics'!J:J,MATCH($C1054,'Policy Characteristics'!$C:$C,0))),"",INDEX('Policy Characteristics'!J:J,MATCH($C1054,'Policy Characteristics'!$C:$C,0)))</f>
        <v xml:space="preserve">**Description:** This policy shifts the use of fossil-fuel feedstocks to hydrogen. The production method for this new hydrogen demand can be shifted wiht the Fraction of Hydrogen Production Pathways Shifted lever.  // **Guidance for setting values (Chemicals):** Approximately 52 percent of natural gas consumed as a chemical feedstock globally goes to producing ammonia and methanol. These pathways can be replaced with green electrolytic hydrogen to eliminate process emissions associated with production. // **Guidance for setting values (Iron &amp; Steel):** Coal is the most significant feedstock used in the steel industry, largely for reducing iron ore in blast furnaces. A transition from the traditional steelmaking route (blast furnace-basic oxygen furnace) to alternatives (like hydrogen-based direct reduced iron with electric arc furnaces) can be represented by pairing this lever with electrification of industrial heat. </v>
      </c>
      <c r="Q1054" s="76" t="str">
        <f>IF(ISBLANK(INDEX('Policy Characteristics'!K:K,MATCH($C1054,'Policy Characteristics'!$C:$C,0))),"",INDEX('Policy Characteristics'!K:K,MATCH($C1054,'Policy Characteristics'!$C:$C,0)))</f>
        <v/>
      </c>
      <c r="R1054" s="76" t="str">
        <f>IF(ISBLANK(INDEX('Policy Characteristics'!L:L,MATCH($C1054,'Policy Characteristics'!$C:$C,0))),"",INDEX('Policy Characteristics'!L:L,MATCH($C1054,'Policy Characteristics'!$C:$C,0)))</f>
        <v/>
      </c>
    </row>
    <row r="1055" spans="1:18" s="143" customFormat="1" x14ac:dyDescent="0.25">
      <c r="A1055" s="76" t="str">
        <f>IF(ISBLANK(INDEX('Policy Characteristics'!A:A,MATCH($C1055,'Policy Characteristics'!$C:$C,0))),"",INDEX('Policy Characteristics'!A:A,MATCH($C1055,'Policy Characteristics'!$C:$C,0)))</f>
        <v>Industry</v>
      </c>
      <c r="B1055" s="200" t="str">
        <f>IF(ISBLANK(INDEX('Policy Characteristics'!B:B,MATCH($C1055,'Policy Characteristics'!$C:$C,0))),"",INDEX('Policy Characteristics'!B:B,MATCH($C1055,'Policy Characteristics'!$C:$C,0)))</f>
        <v>Feedstock Shifting</v>
      </c>
      <c r="C1055" s="76" t="str">
        <f t="shared" si="33"/>
        <v>Fraction of Feedstock Shifted</v>
      </c>
      <c r="D1055" s="78" t="s">
        <v>1319</v>
      </c>
      <c r="E1055" s="88" t="s">
        <v>642</v>
      </c>
      <c r="F1055" t="s">
        <v>1281</v>
      </c>
      <c r="G1055" s="88" t="s">
        <v>648</v>
      </c>
      <c r="H1055" s="80">
        <v>2650</v>
      </c>
      <c r="I1055" s="213" t="s">
        <v>44</v>
      </c>
      <c r="J1055" s="202" t="str">
        <f>IF(ISBLANK(INDEX('Policy Characteristics'!D:D,MATCH($C1055,'Policy Characteristics'!$C:$C,0))),"",INDEX('Policy Characteristics'!D:D,MATCH($C1055,'Policy Characteristics'!$C:$C,0)))</f>
        <v>Feedstock Shifting</v>
      </c>
      <c r="K1055" s="76" t="str">
        <f>IF(ISBLANK(INDEX('Policy Characteristics'!E:E,MATCH($C1055,'Policy Characteristics'!$C:$C,0))),"",INDEX('Policy Characteristics'!E:E,MATCH($C1055,'Policy Characteristics'!$C:$C,0)))</f>
        <v>indst feedstock shifting</v>
      </c>
      <c r="L1055" s="205">
        <f>IF(ISBLANK(INDEX('Policy Characteristics'!F:F,MATCH($C1055,'Policy Characteristics'!$C:$C,0))),"",INDEX('Policy Characteristics'!F:F,MATCH($C1055,'Policy Characteristics'!$C:$C,0)))</f>
        <v>0</v>
      </c>
      <c r="M1055" s="205">
        <f>IF(ISBLANK(INDEX('Policy Characteristics'!G:G,MATCH($C1055,'Policy Characteristics'!$C:$C,0))),"",INDEX('Policy Characteristics'!G:G,MATCH($C1055,'Policy Characteristics'!$C:$C,0)))</f>
        <v>1</v>
      </c>
      <c r="N1055" s="205">
        <f>IF(ISBLANK(INDEX('Policy Characteristics'!H:H,MATCH($C1055,'Policy Characteristics'!$C:$C,0))),"",INDEX('Policy Characteristics'!H:H,MATCH($C1055,'Policy Characteristics'!$C:$C,0)))</f>
        <v>0.01</v>
      </c>
      <c r="O1055" s="76" t="str">
        <f>IF(ISBLANK(INDEX('Policy Characteristics'!I:I,MATCH($C1055,'Policy Characteristics'!$C:$C,0))),"",INDEX('Policy Characteristics'!I:I,MATCH($C1055,'Policy Characteristics'!$C:$C,0)))</f>
        <v>% of potential achieved</v>
      </c>
      <c r="P1055" s="76" t="str">
        <f>IF(ISBLANK(INDEX('Policy Characteristics'!J:J,MATCH($C1055,'Policy Characteristics'!$C:$C,0))),"",INDEX('Policy Characteristics'!J:J,MATCH($C1055,'Policy Characteristics'!$C:$C,0)))</f>
        <v xml:space="preserve">**Description:** This policy shifts the use of fossil-fuel feedstocks to hydrogen. The production method for this new hydrogen demand can be shifted wiht the Fraction of Hydrogen Production Pathways Shifted lever.  // **Guidance for setting values (Chemicals):** Approximately 52 percent of natural gas consumed as a chemical feedstock globally goes to producing ammonia and methanol. These pathways can be replaced with green electrolytic hydrogen to eliminate process emissions associated with production. // **Guidance for setting values (Iron &amp; Steel):** Coal is the most significant feedstock used in the steel industry, largely for reducing iron ore in blast furnaces. A transition from the traditional steelmaking route (blast furnace-basic oxygen furnace) to alternatives (like hydrogen-based direct reduced iron with electric arc furnaces) can be represented by pairing this lever with electrification of industrial heat. </v>
      </c>
      <c r="Q1055" s="76" t="str">
        <f>IF(ISBLANK(INDEX('Policy Characteristics'!K:K,MATCH($C1055,'Policy Characteristics'!$C:$C,0))),"",INDEX('Policy Characteristics'!K:K,MATCH($C1055,'Policy Characteristics'!$C:$C,0)))</f>
        <v/>
      </c>
      <c r="R1055" s="76" t="str">
        <f>IF(ISBLANK(INDEX('Policy Characteristics'!L:L,MATCH($C1055,'Policy Characteristics'!$C:$C,0))),"",INDEX('Policy Characteristics'!L:L,MATCH($C1055,'Policy Characteristics'!$C:$C,0)))</f>
        <v/>
      </c>
    </row>
    <row r="1056" spans="1:18" s="143" customFormat="1" x14ac:dyDescent="0.25">
      <c r="A1056" s="76" t="str">
        <f>IF(ISBLANK(INDEX('Policy Characteristics'!A:A,MATCH($C1056,'Policy Characteristics'!$C:$C,0))),"",INDEX('Policy Characteristics'!A:A,MATCH($C1056,'Policy Characteristics'!$C:$C,0)))</f>
        <v>Industry</v>
      </c>
      <c r="B1056" s="200" t="str">
        <f>IF(ISBLANK(INDEX('Policy Characteristics'!B:B,MATCH($C1056,'Policy Characteristics'!$C:$C,0))),"",INDEX('Policy Characteristics'!B:B,MATCH($C1056,'Policy Characteristics'!$C:$C,0)))</f>
        <v>Feedstock Shifting</v>
      </c>
      <c r="C1056" s="76" t="str">
        <f t="shared" si="33"/>
        <v>Fraction of Feedstock Shifted</v>
      </c>
      <c r="D1056" s="78" t="s">
        <v>1319</v>
      </c>
      <c r="E1056" s="88" t="s">
        <v>643</v>
      </c>
      <c r="F1056" t="s">
        <v>1281</v>
      </c>
      <c r="G1056" s="88" t="s">
        <v>651</v>
      </c>
      <c r="H1056" s="80">
        <v>2651</v>
      </c>
      <c r="I1056" s="213" t="s">
        <v>44</v>
      </c>
      <c r="J1056" s="202" t="str">
        <f>IF(ISBLANK(INDEX('Policy Characteristics'!D:D,MATCH($C1056,'Policy Characteristics'!$C:$C,0))),"",INDEX('Policy Characteristics'!D:D,MATCH($C1056,'Policy Characteristics'!$C:$C,0)))</f>
        <v>Feedstock Shifting</v>
      </c>
      <c r="K1056" s="76" t="str">
        <f>IF(ISBLANK(INDEX('Policy Characteristics'!E:E,MATCH($C1056,'Policy Characteristics'!$C:$C,0))),"",INDEX('Policy Characteristics'!E:E,MATCH($C1056,'Policy Characteristics'!$C:$C,0)))</f>
        <v>indst feedstock shifting</v>
      </c>
      <c r="L1056" s="205">
        <f>IF(ISBLANK(INDEX('Policy Characteristics'!F:F,MATCH($C1056,'Policy Characteristics'!$C:$C,0))),"",INDEX('Policy Characteristics'!F:F,MATCH($C1056,'Policy Characteristics'!$C:$C,0)))</f>
        <v>0</v>
      </c>
      <c r="M1056" s="205">
        <f>IF(ISBLANK(INDEX('Policy Characteristics'!G:G,MATCH($C1056,'Policy Characteristics'!$C:$C,0))),"",INDEX('Policy Characteristics'!G:G,MATCH($C1056,'Policy Characteristics'!$C:$C,0)))</f>
        <v>1</v>
      </c>
      <c r="N1056" s="205">
        <f>IF(ISBLANK(INDEX('Policy Characteristics'!H:H,MATCH($C1056,'Policy Characteristics'!$C:$C,0))),"",INDEX('Policy Characteristics'!H:H,MATCH($C1056,'Policy Characteristics'!$C:$C,0)))</f>
        <v>0.01</v>
      </c>
      <c r="O1056" s="76" t="str">
        <f>IF(ISBLANK(INDEX('Policy Characteristics'!I:I,MATCH($C1056,'Policy Characteristics'!$C:$C,0))),"",INDEX('Policy Characteristics'!I:I,MATCH($C1056,'Policy Characteristics'!$C:$C,0)))</f>
        <v>% of potential achieved</v>
      </c>
      <c r="P1056" s="76" t="str">
        <f>IF(ISBLANK(INDEX('Policy Characteristics'!J:J,MATCH($C1056,'Policy Characteristics'!$C:$C,0))),"",INDEX('Policy Characteristics'!J:J,MATCH($C1056,'Policy Characteristics'!$C:$C,0)))</f>
        <v xml:space="preserve">**Description:** This policy shifts the use of fossil-fuel feedstocks to hydrogen. The production method for this new hydrogen demand can be shifted wiht the Fraction of Hydrogen Production Pathways Shifted lever.  // **Guidance for setting values (Chemicals):** Approximately 52 percent of natural gas consumed as a chemical feedstock globally goes to producing ammonia and methanol. These pathways can be replaced with green electrolytic hydrogen to eliminate process emissions associated with production. // **Guidance for setting values (Iron &amp; Steel):** Coal is the most significant feedstock used in the steel industry, largely for reducing iron ore in blast furnaces. A transition from the traditional steelmaking route (blast furnace-basic oxygen furnace) to alternatives (like hydrogen-based direct reduced iron with electric arc furnaces) can be represented by pairing this lever with electrification of industrial heat. </v>
      </c>
      <c r="Q1056" s="76" t="str">
        <f>IF(ISBLANK(INDEX('Policy Characteristics'!K:K,MATCH($C1056,'Policy Characteristics'!$C:$C,0))),"",INDEX('Policy Characteristics'!K:K,MATCH($C1056,'Policy Characteristics'!$C:$C,0)))</f>
        <v/>
      </c>
      <c r="R1056" s="76" t="str">
        <f>IF(ISBLANK(INDEX('Policy Characteristics'!L:L,MATCH($C1056,'Policy Characteristics'!$C:$C,0))),"",INDEX('Policy Characteristics'!L:L,MATCH($C1056,'Policy Characteristics'!$C:$C,0)))</f>
        <v/>
      </c>
    </row>
    <row r="1057" spans="1:18" s="143" customFormat="1" x14ac:dyDescent="0.25">
      <c r="A1057" s="76" t="str">
        <f>IF(ISBLANK(INDEX('Policy Characteristics'!A:A,MATCH($C1057,'Policy Characteristics'!$C:$C,0))),"",INDEX('Policy Characteristics'!A:A,MATCH($C1057,'Policy Characteristics'!$C:$C,0)))</f>
        <v>Industry</v>
      </c>
      <c r="B1057" s="200" t="str">
        <f>IF(ISBLANK(INDEX('Policy Characteristics'!B:B,MATCH($C1057,'Policy Characteristics'!$C:$C,0))),"",INDEX('Policy Characteristics'!B:B,MATCH($C1057,'Policy Characteristics'!$C:$C,0)))</f>
        <v>Feedstock Shifting</v>
      </c>
      <c r="C1057" s="76" t="str">
        <f t="shared" si="33"/>
        <v>Fraction of Feedstock Shifted</v>
      </c>
      <c r="D1057" s="78" t="s">
        <v>1319</v>
      </c>
      <c r="E1057" s="88" t="s">
        <v>644</v>
      </c>
      <c r="F1057" t="s">
        <v>1281</v>
      </c>
      <c r="G1057" s="88" t="s">
        <v>652</v>
      </c>
      <c r="H1057" s="80">
        <v>2652</v>
      </c>
      <c r="I1057" s="213" t="s">
        <v>44</v>
      </c>
      <c r="J1057" s="202" t="str">
        <f>IF(ISBLANK(INDEX('Policy Characteristics'!D:D,MATCH($C1057,'Policy Characteristics'!$C:$C,0))),"",INDEX('Policy Characteristics'!D:D,MATCH($C1057,'Policy Characteristics'!$C:$C,0)))</f>
        <v>Feedstock Shifting</v>
      </c>
      <c r="K1057" s="76" t="str">
        <f>IF(ISBLANK(INDEX('Policy Characteristics'!E:E,MATCH($C1057,'Policy Characteristics'!$C:$C,0))),"",INDEX('Policy Characteristics'!E:E,MATCH($C1057,'Policy Characteristics'!$C:$C,0)))</f>
        <v>indst feedstock shifting</v>
      </c>
      <c r="L1057" s="205">
        <f>IF(ISBLANK(INDEX('Policy Characteristics'!F:F,MATCH($C1057,'Policy Characteristics'!$C:$C,0))),"",INDEX('Policy Characteristics'!F:F,MATCH($C1057,'Policy Characteristics'!$C:$C,0)))</f>
        <v>0</v>
      </c>
      <c r="M1057" s="205">
        <f>IF(ISBLANK(INDEX('Policy Characteristics'!G:G,MATCH($C1057,'Policy Characteristics'!$C:$C,0))),"",INDEX('Policy Characteristics'!G:G,MATCH($C1057,'Policy Characteristics'!$C:$C,0)))</f>
        <v>1</v>
      </c>
      <c r="N1057" s="205">
        <f>IF(ISBLANK(INDEX('Policy Characteristics'!H:H,MATCH($C1057,'Policy Characteristics'!$C:$C,0))),"",INDEX('Policy Characteristics'!H:H,MATCH($C1057,'Policy Characteristics'!$C:$C,0)))</f>
        <v>0.01</v>
      </c>
      <c r="O1057" s="76" t="str">
        <f>IF(ISBLANK(INDEX('Policy Characteristics'!I:I,MATCH($C1057,'Policy Characteristics'!$C:$C,0))),"",INDEX('Policy Characteristics'!I:I,MATCH($C1057,'Policy Characteristics'!$C:$C,0)))</f>
        <v>% of potential achieved</v>
      </c>
      <c r="P1057" s="76" t="str">
        <f>IF(ISBLANK(INDEX('Policy Characteristics'!J:J,MATCH($C1057,'Policy Characteristics'!$C:$C,0))),"",INDEX('Policy Characteristics'!J:J,MATCH($C1057,'Policy Characteristics'!$C:$C,0)))</f>
        <v xml:space="preserve">**Description:** This policy shifts the use of fossil-fuel feedstocks to hydrogen. The production method for this new hydrogen demand can be shifted wiht the Fraction of Hydrogen Production Pathways Shifted lever.  // **Guidance for setting values (Chemicals):** Approximately 52 percent of natural gas consumed as a chemical feedstock globally goes to producing ammonia and methanol. These pathways can be replaced with green electrolytic hydrogen to eliminate process emissions associated with production. // **Guidance for setting values (Iron &amp; Steel):** Coal is the most significant feedstock used in the steel industry, largely for reducing iron ore in blast furnaces. A transition from the traditional steelmaking route (blast furnace-basic oxygen furnace) to alternatives (like hydrogen-based direct reduced iron with electric arc furnaces) can be represented by pairing this lever with electrification of industrial heat. </v>
      </c>
      <c r="Q1057" s="76" t="str">
        <f>IF(ISBLANK(INDEX('Policy Characteristics'!K:K,MATCH($C1057,'Policy Characteristics'!$C:$C,0))),"",INDEX('Policy Characteristics'!K:K,MATCH($C1057,'Policy Characteristics'!$C:$C,0)))</f>
        <v/>
      </c>
      <c r="R1057" s="76" t="str">
        <f>IF(ISBLANK(INDEX('Policy Characteristics'!L:L,MATCH($C1057,'Policy Characteristics'!$C:$C,0))),"",INDEX('Policy Characteristics'!L:L,MATCH($C1057,'Policy Characteristics'!$C:$C,0)))</f>
        <v/>
      </c>
    </row>
    <row r="1058" spans="1:18" s="143" customFormat="1" x14ac:dyDescent="0.25">
      <c r="A1058" s="76" t="str">
        <f>IF(ISBLANK(INDEX('Policy Characteristics'!A:A,MATCH($C1058,'Policy Characteristics'!$C:$C,0))),"",INDEX('Policy Characteristics'!A:A,MATCH($C1058,'Policy Characteristics'!$C:$C,0)))</f>
        <v>Industry</v>
      </c>
      <c r="B1058" s="200" t="str">
        <f>IF(ISBLANK(INDEX('Policy Characteristics'!B:B,MATCH($C1058,'Policy Characteristics'!$C:$C,0))),"",INDEX('Policy Characteristics'!B:B,MATCH($C1058,'Policy Characteristics'!$C:$C,0)))</f>
        <v>Feedstock Shifting</v>
      </c>
      <c r="C1058" s="76" t="str">
        <f t="shared" si="33"/>
        <v>Fraction of Feedstock Shifted</v>
      </c>
      <c r="D1058" s="78" t="s">
        <v>1319</v>
      </c>
      <c r="E1058" s="88" t="s">
        <v>645</v>
      </c>
      <c r="F1058" t="s">
        <v>1281</v>
      </c>
      <c r="G1058" s="88" t="s">
        <v>649</v>
      </c>
      <c r="H1058" s="80">
        <v>2653</v>
      </c>
      <c r="I1058" s="213" t="s">
        <v>44</v>
      </c>
      <c r="J1058" s="202" t="str">
        <f>IF(ISBLANK(INDEX('Policy Characteristics'!D:D,MATCH($C1058,'Policy Characteristics'!$C:$C,0))),"",INDEX('Policy Characteristics'!D:D,MATCH($C1058,'Policy Characteristics'!$C:$C,0)))</f>
        <v>Feedstock Shifting</v>
      </c>
      <c r="K1058" s="76" t="str">
        <f>IF(ISBLANK(INDEX('Policy Characteristics'!E:E,MATCH($C1058,'Policy Characteristics'!$C:$C,0))),"",INDEX('Policy Characteristics'!E:E,MATCH($C1058,'Policy Characteristics'!$C:$C,0)))</f>
        <v>indst feedstock shifting</v>
      </c>
      <c r="L1058" s="205">
        <f>IF(ISBLANK(INDEX('Policy Characteristics'!F:F,MATCH($C1058,'Policy Characteristics'!$C:$C,0))),"",INDEX('Policy Characteristics'!F:F,MATCH($C1058,'Policy Characteristics'!$C:$C,0)))</f>
        <v>0</v>
      </c>
      <c r="M1058" s="205">
        <f>IF(ISBLANK(INDEX('Policy Characteristics'!G:G,MATCH($C1058,'Policy Characteristics'!$C:$C,0))),"",INDEX('Policy Characteristics'!G:G,MATCH($C1058,'Policy Characteristics'!$C:$C,0)))</f>
        <v>1</v>
      </c>
      <c r="N1058" s="205">
        <f>IF(ISBLANK(INDEX('Policy Characteristics'!H:H,MATCH($C1058,'Policy Characteristics'!$C:$C,0))),"",INDEX('Policy Characteristics'!H:H,MATCH($C1058,'Policy Characteristics'!$C:$C,0)))</f>
        <v>0.01</v>
      </c>
      <c r="O1058" s="76" t="str">
        <f>IF(ISBLANK(INDEX('Policy Characteristics'!I:I,MATCH($C1058,'Policy Characteristics'!$C:$C,0))),"",INDEX('Policy Characteristics'!I:I,MATCH($C1058,'Policy Characteristics'!$C:$C,0)))</f>
        <v>% of potential achieved</v>
      </c>
      <c r="P1058" s="76" t="str">
        <f>IF(ISBLANK(INDEX('Policy Characteristics'!J:J,MATCH($C1058,'Policy Characteristics'!$C:$C,0))),"",INDEX('Policy Characteristics'!J:J,MATCH($C1058,'Policy Characteristics'!$C:$C,0)))</f>
        <v xml:space="preserve">**Description:** This policy shifts the use of fossil-fuel feedstocks to hydrogen. The production method for this new hydrogen demand can be shifted wiht the Fraction of Hydrogen Production Pathways Shifted lever.  // **Guidance for setting values (Chemicals):** Approximately 52 percent of natural gas consumed as a chemical feedstock globally goes to producing ammonia and methanol. These pathways can be replaced with green electrolytic hydrogen to eliminate process emissions associated with production. // **Guidance for setting values (Iron &amp; Steel):** Coal is the most significant feedstock used in the steel industry, largely for reducing iron ore in blast furnaces. A transition from the traditional steelmaking route (blast furnace-basic oxygen furnace) to alternatives (like hydrogen-based direct reduced iron with electric arc furnaces) can be represented by pairing this lever with electrification of industrial heat. </v>
      </c>
      <c r="Q1058" s="76" t="str">
        <f>IF(ISBLANK(INDEX('Policy Characteristics'!K:K,MATCH($C1058,'Policy Characteristics'!$C:$C,0))),"",INDEX('Policy Characteristics'!K:K,MATCH($C1058,'Policy Characteristics'!$C:$C,0)))</f>
        <v/>
      </c>
      <c r="R1058" s="76" t="str">
        <f>IF(ISBLANK(INDEX('Policy Characteristics'!L:L,MATCH($C1058,'Policy Characteristics'!$C:$C,0))),"",INDEX('Policy Characteristics'!L:L,MATCH($C1058,'Policy Characteristics'!$C:$C,0)))</f>
        <v/>
      </c>
    </row>
    <row r="1059" spans="1:18" s="143" customFormat="1" x14ac:dyDescent="0.25">
      <c r="A1059" s="76" t="str">
        <f>IF(ISBLANK(INDEX('Policy Characteristics'!A:A,MATCH($C1059,'Policy Characteristics'!$C:$C,0))),"",INDEX('Policy Characteristics'!A:A,MATCH($C1059,'Policy Characteristics'!$C:$C,0)))</f>
        <v>Industry</v>
      </c>
      <c r="B1059" s="200" t="str">
        <f>IF(ISBLANK(INDEX('Policy Characteristics'!B:B,MATCH($C1059,'Policy Characteristics'!$C:$C,0))),"",INDEX('Policy Characteristics'!B:B,MATCH($C1059,'Policy Characteristics'!$C:$C,0)))</f>
        <v>Feedstock Shifting</v>
      </c>
      <c r="C1059" s="76" t="str">
        <f t="shared" ref="C1059:C1114" si="34">C$865</f>
        <v>Fraction of Feedstock Shifted</v>
      </c>
      <c r="D1059" s="78" t="s">
        <v>1319</v>
      </c>
      <c r="E1059" s="88" t="s">
        <v>646</v>
      </c>
      <c r="F1059" t="s">
        <v>1281</v>
      </c>
      <c r="G1059" s="88" t="s">
        <v>650</v>
      </c>
      <c r="H1059" s="80">
        <v>2654</v>
      </c>
      <c r="I1059" s="213" t="s">
        <v>44</v>
      </c>
      <c r="J1059" s="202" t="str">
        <f>IF(ISBLANK(INDEX('Policy Characteristics'!D:D,MATCH($C1059,'Policy Characteristics'!$C:$C,0))),"",INDEX('Policy Characteristics'!D:D,MATCH($C1059,'Policy Characteristics'!$C:$C,0)))</f>
        <v>Feedstock Shifting</v>
      </c>
      <c r="K1059" s="76" t="str">
        <f>IF(ISBLANK(INDEX('Policy Characteristics'!E:E,MATCH($C1059,'Policy Characteristics'!$C:$C,0))),"",INDEX('Policy Characteristics'!E:E,MATCH($C1059,'Policy Characteristics'!$C:$C,0)))</f>
        <v>indst feedstock shifting</v>
      </c>
      <c r="L1059" s="205">
        <f>IF(ISBLANK(INDEX('Policy Characteristics'!F:F,MATCH($C1059,'Policy Characteristics'!$C:$C,0))),"",INDEX('Policy Characteristics'!F:F,MATCH($C1059,'Policy Characteristics'!$C:$C,0)))</f>
        <v>0</v>
      </c>
      <c r="M1059" s="205">
        <f>IF(ISBLANK(INDEX('Policy Characteristics'!G:G,MATCH($C1059,'Policy Characteristics'!$C:$C,0))),"",INDEX('Policy Characteristics'!G:G,MATCH($C1059,'Policy Characteristics'!$C:$C,0)))</f>
        <v>1</v>
      </c>
      <c r="N1059" s="205">
        <f>IF(ISBLANK(INDEX('Policy Characteristics'!H:H,MATCH($C1059,'Policy Characteristics'!$C:$C,0))),"",INDEX('Policy Characteristics'!H:H,MATCH($C1059,'Policy Characteristics'!$C:$C,0)))</f>
        <v>0.01</v>
      </c>
      <c r="O1059" s="76" t="str">
        <f>IF(ISBLANK(INDEX('Policy Characteristics'!I:I,MATCH($C1059,'Policy Characteristics'!$C:$C,0))),"",INDEX('Policy Characteristics'!I:I,MATCH($C1059,'Policy Characteristics'!$C:$C,0)))</f>
        <v>% of potential achieved</v>
      </c>
      <c r="P1059" s="76" t="str">
        <f>IF(ISBLANK(INDEX('Policy Characteristics'!J:J,MATCH($C1059,'Policy Characteristics'!$C:$C,0))),"",INDEX('Policy Characteristics'!J:J,MATCH($C1059,'Policy Characteristics'!$C:$C,0)))</f>
        <v xml:space="preserve">**Description:** This policy shifts the use of fossil-fuel feedstocks to hydrogen. The production method for this new hydrogen demand can be shifted wiht the Fraction of Hydrogen Production Pathways Shifted lever.  // **Guidance for setting values (Chemicals):** Approximately 52 percent of natural gas consumed as a chemical feedstock globally goes to producing ammonia and methanol. These pathways can be replaced with green electrolytic hydrogen to eliminate process emissions associated with production. // **Guidance for setting values (Iron &amp; Steel):** Coal is the most significant feedstock used in the steel industry, largely for reducing iron ore in blast furnaces. A transition from the traditional steelmaking route (blast furnace-basic oxygen furnace) to alternatives (like hydrogen-based direct reduced iron with electric arc furnaces) can be represented by pairing this lever with electrification of industrial heat. </v>
      </c>
      <c r="Q1059" s="76" t="str">
        <f>IF(ISBLANK(INDEX('Policy Characteristics'!K:K,MATCH($C1059,'Policy Characteristics'!$C:$C,0))),"",INDEX('Policy Characteristics'!K:K,MATCH($C1059,'Policy Characteristics'!$C:$C,0)))</f>
        <v/>
      </c>
      <c r="R1059" s="76" t="str">
        <f>IF(ISBLANK(INDEX('Policy Characteristics'!L:L,MATCH($C1059,'Policy Characteristics'!$C:$C,0))),"",INDEX('Policy Characteristics'!L:L,MATCH($C1059,'Policy Characteristics'!$C:$C,0)))</f>
        <v/>
      </c>
    </row>
    <row r="1060" spans="1:18" s="143" customFormat="1" x14ac:dyDescent="0.25">
      <c r="A1060" s="76" t="str">
        <f>IF(ISBLANK(INDEX('Policy Characteristics'!A:A,MATCH($C1060,'Policy Characteristics'!$C:$C,0))),"",INDEX('Policy Characteristics'!A:A,MATCH($C1060,'Policy Characteristics'!$C:$C,0)))</f>
        <v>Industry</v>
      </c>
      <c r="B1060" s="200" t="str">
        <f>IF(ISBLANK(INDEX('Policy Characteristics'!B:B,MATCH($C1060,'Policy Characteristics'!$C:$C,0))),"",INDEX('Policy Characteristics'!B:B,MATCH($C1060,'Policy Characteristics'!$C:$C,0)))</f>
        <v>Feedstock Shifting</v>
      </c>
      <c r="C1060" s="76" t="str">
        <f t="shared" si="34"/>
        <v>Fraction of Feedstock Shifted</v>
      </c>
      <c r="D1060" s="78" t="s">
        <v>1319</v>
      </c>
      <c r="E1060" s="88" t="s">
        <v>647</v>
      </c>
      <c r="F1060" t="s">
        <v>1281</v>
      </c>
      <c r="G1060" s="88" t="s">
        <v>653</v>
      </c>
      <c r="H1060" s="80">
        <v>2655</v>
      </c>
      <c r="I1060" s="213" t="s">
        <v>44</v>
      </c>
      <c r="J1060" s="202" t="str">
        <f>IF(ISBLANK(INDEX('Policy Characteristics'!D:D,MATCH($C1060,'Policy Characteristics'!$C:$C,0))),"",INDEX('Policy Characteristics'!D:D,MATCH($C1060,'Policy Characteristics'!$C:$C,0)))</f>
        <v>Feedstock Shifting</v>
      </c>
      <c r="K1060" s="76" t="str">
        <f>IF(ISBLANK(INDEX('Policy Characteristics'!E:E,MATCH($C1060,'Policy Characteristics'!$C:$C,0))),"",INDEX('Policy Characteristics'!E:E,MATCH($C1060,'Policy Characteristics'!$C:$C,0)))</f>
        <v>indst feedstock shifting</v>
      </c>
      <c r="L1060" s="205">
        <f>IF(ISBLANK(INDEX('Policy Characteristics'!F:F,MATCH($C1060,'Policy Characteristics'!$C:$C,0))),"",INDEX('Policy Characteristics'!F:F,MATCH($C1060,'Policy Characteristics'!$C:$C,0)))</f>
        <v>0</v>
      </c>
      <c r="M1060" s="205">
        <f>IF(ISBLANK(INDEX('Policy Characteristics'!G:G,MATCH($C1060,'Policy Characteristics'!$C:$C,0))),"",INDEX('Policy Characteristics'!G:G,MATCH($C1060,'Policy Characteristics'!$C:$C,0)))</f>
        <v>1</v>
      </c>
      <c r="N1060" s="205">
        <f>IF(ISBLANK(INDEX('Policy Characteristics'!H:H,MATCH($C1060,'Policy Characteristics'!$C:$C,0))),"",INDEX('Policy Characteristics'!H:H,MATCH($C1060,'Policy Characteristics'!$C:$C,0)))</f>
        <v>0.01</v>
      </c>
      <c r="O1060" s="76" t="str">
        <f>IF(ISBLANK(INDEX('Policy Characteristics'!I:I,MATCH($C1060,'Policy Characteristics'!$C:$C,0))),"",INDEX('Policy Characteristics'!I:I,MATCH($C1060,'Policy Characteristics'!$C:$C,0)))</f>
        <v>% of potential achieved</v>
      </c>
      <c r="P1060" s="76" t="str">
        <f>IF(ISBLANK(INDEX('Policy Characteristics'!J:J,MATCH($C1060,'Policy Characteristics'!$C:$C,0))),"",INDEX('Policy Characteristics'!J:J,MATCH($C1060,'Policy Characteristics'!$C:$C,0)))</f>
        <v xml:space="preserve">**Description:** This policy shifts the use of fossil-fuel feedstocks to hydrogen. The production method for this new hydrogen demand can be shifted wiht the Fraction of Hydrogen Production Pathways Shifted lever.  // **Guidance for setting values (Chemicals):** Approximately 52 percent of natural gas consumed as a chemical feedstock globally goes to producing ammonia and methanol. These pathways can be replaced with green electrolytic hydrogen to eliminate process emissions associated with production. // **Guidance for setting values (Iron &amp; Steel):** Coal is the most significant feedstock used in the steel industry, largely for reducing iron ore in blast furnaces. A transition from the traditional steelmaking route (blast furnace-basic oxygen furnace) to alternatives (like hydrogen-based direct reduced iron with electric arc furnaces) can be represented by pairing this lever with electrification of industrial heat. </v>
      </c>
      <c r="Q1060" s="76" t="str">
        <f>IF(ISBLANK(INDEX('Policy Characteristics'!K:K,MATCH($C1060,'Policy Characteristics'!$C:$C,0))),"",INDEX('Policy Characteristics'!K:K,MATCH($C1060,'Policy Characteristics'!$C:$C,0)))</f>
        <v/>
      </c>
      <c r="R1060" s="76" t="str">
        <f>IF(ISBLANK(INDEX('Policy Characteristics'!L:L,MATCH($C1060,'Policy Characteristics'!$C:$C,0))),"",INDEX('Policy Characteristics'!L:L,MATCH($C1060,'Policy Characteristics'!$C:$C,0)))</f>
        <v/>
      </c>
    </row>
    <row r="1061" spans="1:18" s="143" customFormat="1" x14ac:dyDescent="0.25">
      <c r="A1061" s="76" t="str">
        <f>IF(ISBLANK(INDEX('Policy Characteristics'!A:A,MATCH($C1061,'Policy Characteristics'!$C:$C,0))),"",INDEX('Policy Characteristics'!A:A,MATCH($C1061,'Policy Characteristics'!$C:$C,0)))</f>
        <v>Industry</v>
      </c>
      <c r="B1061" s="200" t="str">
        <f>IF(ISBLANK(INDEX('Policy Characteristics'!B:B,MATCH($C1061,'Policy Characteristics'!$C:$C,0))),"",INDEX('Policy Characteristics'!B:B,MATCH($C1061,'Policy Characteristics'!$C:$C,0)))</f>
        <v>Feedstock Shifting</v>
      </c>
      <c r="C1061" s="76" t="str">
        <f t="shared" si="34"/>
        <v>Fraction of Feedstock Shifted</v>
      </c>
      <c r="D1061" s="78" t="s">
        <v>1319</v>
      </c>
      <c r="E1061" s="88" t="s">
        <v>946</v>
      </c>
      <c r="F1061" t="s">
        <v>1281</v>
      </c>
      <c r="G1061" s="88" t="s">
        <v>949</v>
      </c>
      <c r="H1061" s="80">
        <v>2656</v>
      </c>
      <c r="I1061" s="213" t="s">
        <v>44</v>
      </c>
      <c r="J1061" s="202" t="str">
        <f>IF(ISBLANK(INDEX('Policy Characteristics'!D:D,MATCH($C1061,'Policy Characteristics'!$C:$C,0))),"",INDEX('Policy Characteristics'!D:D,MATCH($C1061,'Policy Characteristics'!$C:$C,0)))</f>
        <v>Feedstock Shifting</v>
      </c>
      <c r="K1061" s="76" t="str">
        <f>IF(ISBLANK(INDEX('Policy Characteristics'!E:E,MATCH($C1061,'Policy Characteristics'!$C:$C,0))),"",INDEX('Policy Characteristics'!E:E,MATCH($C1061,'Policy Characteristics'!$C:$C,0)))</f>
        <v>indst feedstock shifting</v>
      </c>
      <c r="L1061" s="205">
        <f>IF(ISBLANK(INDEX('Policy Characteristics'!F:F,MATCH($C1061,'Policy Characteristics'!$C:$C,0))),"",INDEX('Policy Characteristics'!F:F,MATCH($C1061,'Policy Characteristics'!$C:$C,0)))</f>
        <v>0</v>
      </c>
      <c r="M1061" s="205">
        <f>IF(ISBLANK(INDEX('Policy Characteristics'!G:G,MATCH($C1061,'Policy Characteristics'!$C:$C,0))),"",INDEX('Policy Characteristics'!G:G,MATCH($C1061,'Policy Characteristics'!$C:$C,0)))</f>
        <v>1</v>
      </c>
      <c r="N1061" s="205">
        <f>IF(ISBLANK(INDEX('Policy Characteristics'!H:H,MATCH($C1061,'Policy Characteristics'!$C:$C,0))),"",INDEX('Policy Characteristics'!H:H,MATCH($C1061,'Policy Characteristics'!$C:$C,0)))</f>
        <v>0.01</v>
      </c>
      <c r="O1061" s="76" t="str">
        <f>IF(ISBLANK(INDEX('Policy Characteristics'!I:I,MATCH($C1061,'Policy Characteristics'!$C:$C,0))),"",INDEX('Policy Characteristics'!I:I,MATCH($C1061,'Policy Characteristics'!$C:$C,0)))</f>
        <v>% of potential achieved</v>
      </c>
      <c r="P1061" s="76" t="str">
        <f>IF(ISBLANK(INDEX('Policy Characteristics'!J:J,MATCH($C1061,'Policy Characteristics'!$C:$C,0))),"",INDEX('Policy Characteristics'!J:J,MATCH($C1061,'Policy Characteristics'!$C:$C,0)))</f>
        <v xml:space="preserve">**Description:** This policy shifts the use of fossil-fuel feedstocks to hydrogen. The production method for this new hydrogen demand can be shifted wiht the Fraction of Hydrogen Production Pathways Shifted lever.  // **Guidance for setting values (Chemicals):** Approximately 52 percent of natural gas consumed as a chemical feedstock globally goes to producing ammonia and methanol. These pathways can be replaced with green electrolytic hydrogen to eliminate process emissions associated with production. // **Guidance for setting values (Iron &amp; Steel):** Coal is the most significant feedstock used in the steel industry, largely for reducing iron ore in blast furnaces. A transition from the traditional steelmaking route (blast furnace-basic oxygen furnace) to alternatives (like hydrogen-based direct reduced iron with electric arc furnaces) can be represented by pairing this lever with electrification of industrial heat. </v>
      </c>
      <c r="Q1061" s="76" t="str">
        <f>IF(ISBLANK(INDEX('Policy Characteristics'!K:K,MATCH($C1061,'Policy Characteristics'!$C:$C,0))),"",INDEX('Policy Characteristics'!K:K,MATCH($C1061,'Policy Characteristics'!$C:$C,0)))</f>
        <v/>
      </c>
      <c r="R1061" s="76" t="str">
        <f>IF(ISBLANK(INDEX('Policy Characteristics'!L:L,MATCH($C1061,'Policy Characteristics'!$C:$C,0))),"",INDEX('Policy Characteristics'!L:L,MATCH($C1061,'Policy Characteristics'!$C:$C,0)))</f>
        <v/>
      </c>
    </row>
    <row r="1062" spans="1:18" s="143" customFormat="1" x14ac:dyDescent="0.25">
      <c r="A1062" s="76" t="str">
        <f>IF(ISBLANK(INDEX('Policy Characteristics'!A:A,MATCH($C1062,'Policy Characteristics'!$C:$C,0))),"",INDEX('Policy Characteristics'!A:A,MATCH($C1062,'Policy Characteristics'!$C:$C,0)))</f>
        <v>Industry</v>
      </c>
      <c r="B1062" s="200" t="str">
        <f>IF(ISBLANK(INDEX('Policy Characteristics'!B:B,MATCH($C1062,'Policy Characteristics'!$C:$C,0))),"",INDEX('Policy Characteristics'!B:B,MATCH($C1062,'Policy Characteristics'!$C:$C,0)))</f>
        <v>Feedstock Shifting</v>
      </c>
      <c r="C1062" s="76" t="str">
        <f t="shared" si="34"/>
        <v>Fraction of Feedstock Shifted</v>
      </c>
      <c r="D1062" s="78" t="s">
        <v>1319</v>
      </c>
      <c r="E1062" s="88" t="s">
        <v>947</v>
      </c>
      <c r="F1062" t="s">
        <v>1281</v>
      </c>
      <c r="G1062" s="88" t="s">
        <v>951</v>
      </c>
      <c r="H1062" s="80">
        <v>2657</v>
      </c>
      <c r="I1062" s="213" t="s">
        <v>44</v>
      </c>
      <c r="J1062" s="202" t="str">
        <f>IF(ISBLANK(INDEX('Policy Characteristics'!D:D,MATCH($C1062,'Policy Characteristics'!$C:$C,0))),"",INDEX('Policy Characteristics'!D:D,MATCH($C1062,'Policy Characteristics'!$C:$C,0)))</f>
        <v>Feedstock Shifting</v>
      </c>
      <c r="K1062" s="76" t="str">
        <f>IF(ISBLANK(INDEX('Policy Characteristics'!E:E,MATCH($C1062,'Policy Characteristics'!$C:$C,0))),"",INDEX('Policy Characteristics'!E:E,MATCH($C1062,'Policy Characteristics'!$C:$C,0)))</f>
        <v>indst feedstock shifting</v>
      </c>
      <c r="L1062" s="205">
        <f>IF(ISBLANK(INDEX('Policy Characteristics'!F:F,MATCH($C1062,'Policy Characteristics'!$C:$C,0))),"",INDEX('Policy Characteristics'!F:F,MATCH($C1062,'Policy Characteristics'!$C:$C,0)))</f>
        <v>0</v>
      </c>
      <c r="M1062" s="205">
        <f>IF(ISBLANK(INDEX('Policy Characteristics'!G:G,MATCH($C1062,'Policy Characteristics'!$C:$C,0))),"",INDEX('Policy Characteristics'!G:G,MATCH($C1062,'Policy Characteristics'!$C:$C,0)))</f>
        <v>1</v>
      </c>
      <c r="N1062" s="205">
        <f>IF(ISBLANK(INDEX('Policy Characteristics'!H:H,MATCH($C1062,'Policy Characteristics'!$C:$C,0))),"",INDEX('Policy Characteristics'!H:H,MATCH($C1062,'Policy Characteristics'!$C:$C,0)))</f>
        <v>0.01</v>
      </c>
      <c r="O1062" s="76" t="str">
        <f>IF(ISBLANK(INDEX('Policy Characteristics'!I:I,MATCH($C1062,'Policy Characteristics'!$C:$C,0))),"",INDEX('Policy Characteristics'!I:I,MATCH($C1062,'Policy Characteristics'!$C:$C,0)))</f>
        <v>% of potential achieved</v>
      </c>
      <c r="P1062" s="76" t="str">
        <f>IF(ISBLANK(INDEX('Policy Characteristics'!J:J,MATCH($C1062,'Policy Characteristics'!$C:$C,0))),"",INDEX('Policy Characteristics'!J:J,MATCH($C1062,'Policy Characteristics'!$C:$C,0)))</f>
        <v xml:space="preserve">**Description:** This policy shifts the use of fossil-fuel feedstocks to hydrogen. The production method for this new hydrogen demand can be shifted wiht the Fraction of Hydrogen Production Pathways Shifted lever.  // **Guidance for setting values (Chemicals):** Approximately 52 percent of natural gas consumed as a chemical feedstock globally goes to producing ammonia and methanol. These pathways can be replaced with green electrolytic hydrogen to eliminate process emissions associated with production. // **Guidance for setting values (Iron &amp; Steel):** Coal is the most significant feedstock used in the steel industry, largely for reducing iron ore in blast furnaces. A transition from the traditional steelmaking route (blast furnace-basic oxygen furnace) to alternatives (like hydrogen-based direct reduced iron with electric arc furnaces) can be represented by pairing this lever with electrification of industrial heat. </v>
      </c>
      <c r="Q1062" s="76" t="str">
        <f>IF(ISBLANK(INDEX('Policy Characteristics'!K:K,MATCH($C1062,'Policy Characteristics'!$C:$C,0))),"",INDEX('Policy Characteristics'!K:K,MATCH($C1062,'Policy Characteristics'!$C:$C,0)))</f>
        <v/>
      </c>
      <c r="R1062" s="76" t="str">
        <f>IF(ISBLANK(INDEX('Policy Characteristics'!L:L,MATCH($C1062,'Policy Characteristics'!$C:$C,0))),"",INDEX('Policy Characteristics'!L:L,MATCH($C1062,'Policy Characteristics'!$C:$C,0)))</f>
        <v/>
      </c>
    </row>
    <row r="1063" spans="1:18" s="143" customFormat="1" x14ac:dyDescent="0.25">
      <c r="A1063" s="76" t="str">
        <f>IF(ISBLANK(INDEX('Policy Characteristics'!A:A,MATCH($C1063,'Policy Characteristics'!$C:$C,0))),"",INDEX('Policy Characteristics'!A:A,MATCH($C1063,'Policy Characteristics'!$C:$C,0)))</f>
        <v>Industry</v>
      </c>
      <c r="B1063" s="200" t="str">
        <f>IF(ISBLANK(INDEX('Policy Characteristics'!B:B,MATCH($C1063,'Policy Characteristics'!$C:$C,0))),"",INDEX('Policy Characteristics'!B:B,MATCH($C1063,'Policy Characteristics'!$C:$C,0)))</f>
        <v>Feedstock Shifting</v>
      </c>
      <c r="C1063" s="76" t="str">
        <f t="shared" si="34"/>
        <v>Fraction of Feedstock Shifted</v>
      </c>
      <c r="D1063" s="78" t="s">
        <v>1319</v>
      </c>
      <c r="E1063" s="88" t="s">
        <v>948</v>
      </c>
      <c r="F1063" t="s">
        <v>1281</v>
      </c>
      <c r="G1063" s="88" t="s">
        <v>952</v>
      </c>
      <c r="H1063" s="80">
        <v>2658</v>
      </c>
      <c r="I1063" s="213" t="s">
        <v>44</v>
      </c>
      <c r="J1063" s="202" t="str">
        <f>IF(ISBLANK(INDEX('Policy Characteristics'!D:D,MATCH($C1063,'Policy Characteristics'!$C:$C,0))),"",INDEX('Policy Characteristics'!D:D,MATCH($C1063,'Policy Characteristics'!$C:$C,0)))</f>
        <v>Feedstock Shifting</v>
      </c>
      <c r="K1063" s="76" t="str">
        <f>IF(ISBLANK(INDEX('Policy Characteristics'!E:E,MATCH($C1063,'Policy Characteristics'!$C:$C,0))),"",INDEX('Policy Characteristics'!E:E,MATCH($C1063,'Policy Characteristics'!$C:$C,0)))</f>
        <v>indst feedstock shifting</v>
      </c>
      <c r="L1063" s="205">
        <f>IF(ISBLANK(INDEX('Policy Characteristics'!F:F,MATCH($C1063,'Policy Characteristics'!$C:$C,0))),"",INDEX('Policy Characteristics'!F:F,MATCH($C1063,'Policy Characteristics'!$C:$C,0)))</f>
        <v>0</v>
      </c>
      <c r="M1063" s="205">
        <f>IF(ISBLANK(INDEX('Policy Characteristics'!G:G,MATCH($C1063,'Policy Characteristics'!$C:$C,0))),"",INDEX('Policy Characteristics'!G:G,MATCH($C1063,'Policy Characteristics'!$C:$C,0)))</f>
        <v>1</v>
      </c>
      <c r="N1063" s="205">
        <f>IF(ISBLANK(INDEX('Policy Characteristics'!H:H,MATCH($C1063,'Policy Characteristics'!$C:$C,0))),"",INDEX('Policy Characteristics'!H:H,MATCH($C1063,'Policy Characteristics'!$C:$C,0)))</f>
        <v>0.01</v>
      </c>
      <c r="O1063" s="76" t="str">
        <f>IF(ISBLANK(INDEX('Policy Characteristics'!I:I,MATCH($C1063,'Policy Characteristics'!$C:$C,0))),"",INDEX('Policy Characteristics'!I:I,MATCH($C1063,'Policy Characteristics'!$C:$C,0)))</f>
        <v>% of potential achieved</v>
      </c>
      <c r="P1063" s="76" t="str">
        <f>IF(ISBLANK(INDEX('Policy Characteristics'!J:J,MATCH($C1063,'Policy Characteristics'!$C:$C,0))),"",INDEX('Policy Characteristics'!J:J,MATCH($C1063,'Policy Characteristics'!$C:$C,0)))</f>
        <v xml:space="preserve">**Description:** This policy shifts the use of fossil-fuel feedstocks to hydrogen. The production method for this new hydrogen demand can be shifted wiht the Fraction of Hydrogen Production Pathways Shifted lever.  // **Guidance for setting values (Chemicals):** Approximately 52 percent of natural gas consumed as a chemical feedstock globally goes to producing ammonia and methanol. These pathways can be replaced with green electrolytic hydrogen to eliminate process emissions associated with production. // **Guidance for setting values (Iron &amp; Steel):** Coal is the most significant feedstock used in the steel industry, largely for reducing iron ore in blast furnaces. A transition from the traditional steelmaking route (blast furnace-basic oxygen furnace) to alternatives (like hydrogen-based direct reduced iron with electric arc furnaces) can be represented by pairing this lever with electrification of industrial heat. </v>
      </c>
      <c r="Q1063" s="76" t="str">
        <f>IF(ISBLANK(INDEX('Policy Characteristics'!K:K,MATCH($C1063,'Policy Characteristics'!$C:$C,0))),"",INDEX('Policy Characteristics'!K:K,MATCH($C1063,'Policy Characteristics'!$C:$C,0)))</f>
        <v/>
      </c>
      <c r="R1063" s="76" t="str">
        <f>IF(ISBLANK(INDEX('Policy Characteristics'!L:L,MATCH($C1063,'Policy Characteristics'!$C:$C,0))),"",INDEX('Policy Characteristics'!L:L,MATCH($C1063,'Policy Characteristics'!$C:$C,0)))</f>
        <v/>
      </c>
    </row>
    <row r="1064" spans="1:18" s="143" customFormat="1" x14ac:dyDescent="0.25">
      <c r="A1064" s="76" t="str">
        <f>IF(ISBLANK(INDEX('Policy Characteristics'!A:A,MATCH($C1064,'Policy Characteristics'!$C:$C,0))),"",INDEX('Policy Characteristics'!A:A,MATCH($C1064,'Policy Characteristics'!$C:$C,0)))</f>
        <v>Industry</v>
      </c>
      <c r="B1064" s="200" t="str">
        <f>IF(ISBLANK(INDEX('Policy Characteristics'!B:B,MATCH($C1064,'Policy Characteristics'!$C:$C,0))),"",INDEX('Policy Characteristics'!B:B,MATCH($C1064,'Policy Characteristics'!$C:$C,0)))</f>
        <v>Feedstock Shifting</v>
      </c>
      <c r="C1064" s="76" t="str">
        <f t="shared" si="34"/>
        <v>Fraction of Feedstock Shifted</v>
      </c>
      <c r="D1064" s="78" t="s">
        <v>1319</v>
      </c>
      <c r="E1064" s="88" t="s">
        <v>945</v>
      </c>
      <c r="F1064" t="s">
        <v>1281</v>
      </c>
      <c r="G1064" s="88" t="s">
        <v>950</v>
      </c>
      <c r="H1064" s="80">
        <v>2659</v>
      </c>
      <c r="I1064" s="213" t="s">
        <v>44</v>
      </c>
      <c r="J1064" s="202" t="str">
        <f>IF(ISBLANK(INDEX('Policy Characteristics'!D:D,MATCH($C1064,'Policy Characteristics'!$C:$C,0))),"",INDEX('Policy Characteristics'!D:D,MATCH($C1064,'Policy Characteristics'!$C:$C,0)))</f>
        <v>Feedstock Shifting</v>
      </c>
      <c r="K1064" s="76" t="str">
        <f>IF(ISBLANK(INDEX('Policy Characteristics'!E:E,MATCH($C1064,'Policy Characteristics'!$C:$C,0))),"",INDEX('Policy Characteristics'!E:E,MATCH($C1064,'Policy Characteristics'!$C:$C,0)))</f>
        <v>indst feedstock shifting</v>
      </c>
      <c r="L1064" s="205">
        <f>IF(ISBLANK(INDEX('Policy Characteristics'!F:F,MATCH($C1064,'Policy Characteristics'!$C:$C,0))),"",INDEX('Policy Characteristics'!F:F,MATCH($C1064,'Policy Characteristics'!$C:$C,0)))</f>
        <v>0</v>
      </c>
      <c r="M1064" s="205">
        <f>IF(ISBLANK(INDEX('Policy Characteristics'!G:G,MATCH($C1064,'Policy Characteristics'!$C:$C,0))),"",INDEX('Policy Characteristics'!G:G,MATCH($C1064,'Policy Characteristics'!$C:$C,0)))</f>
        <v>1</v>
      </c>
      <c r="N1064" s="205">
        <f>IF(ISBLANK(INDEX('Policy Characteristics'!H:H,MATCH($C1064,'Policy Characteristics'!$C:$C,0))),"",INDEX('Policy Characteristics'!H:H,MATCH($C1064,'Policy Characteristics'!$C:$C,0)))</f>
        <v>0.01</v>
      </c>
      <c r="O1064" s="76" t="str">
        <f>IF(ISBLANK(INDEX('Policy Characteristics'!I:I,MATCH($C1064,'Policy Characteristics'!$C:$C,0))),"",INDEX('Policy Characteristics'!I:I,MATCH($C1064,'Policy Characteristics'!$C:$C,0)))</f>
        <v>% of potential achieved</v>
      </c>
      <c r="P1064" s="76" t="str">
        <f>IF(ISBLANK(INDEX('Policy Characteristics'!J:J,MATCH($C1064,'Policy Characteristics'!$C:$C,0))),"",INDEX('Policy Characteristics'!J:J,MATCH($C1064,'Policy Characteristics'!$C:$C,0)))</f>
        <v xml:space="preserve">**Description:** This policy shifts the use of fossil-fuel feedstocks to hydrogen. The production method for this new hydrogen demand can be shifted wiht the Fraction of Hydrogen Production Pathways Shifted lever.  // **Guidance for setting values (Chemicals):** Approximately 52 percent of natural gas consumed as a chemical feedstock globally goes to producing ammonia and methanol. These pathways can be replaced with green electrolytic hydrogen to eliminate process emissions associated with production. // **Guidance for setting values (Iron &amp; Steel):** Coal is the most significant feedstock used in the steel industry, largely for reducing iron ore in blast furnaces. A transition from the traditional steelmaking route (blast furnace-basic oxygen furnace) to alternatives (like hydrogen-based direct reduced iron with electric arc furnaces) can be represented by pairing this lever with electrification of industrial heat. </v>
      </c>
      <c r="Q1064" s="76" t="str">
        <f>IF(ISBLANK(INDEX('Policy Characteristics'!K:K,MATCH($C1064,'Policy Characteristics'!$C:$C,0))),"",INDEX('Policy Characteristics'!K:K,MATCH($C1064,'Policy Characteristics'!$C:$C,0)))</f>
        <v/>
      </c>
      <c r="R1064" s="76" t="str">
        <f>IF(ISBLANK(INDEX('Policy Characteristics'!L:L,MATCH($C1064,'Policy Characteristics'!$C:$C,0))),"",INDEX('Policy Characteristics'!L:L,MATCH($C1064,'Policy Characteristics'!$C:$C,0)))</f>
        <v/>
      </c>
    </row>
    <row r="1065" spans="1:18" s="143" customFormat="1" x14ac:dyDescent="0.25">
      <c r="A1065" s="76" t="str">
        <f>IF(ISBLANK(INDEX('Policy Characteristics'!A:A,MATCH($C1065,'Policy Characteristics'!$C:$C,0))),"",INDEX('Policy Characteristics'!A:A,MATCH($C1065,'Policy Characteristics'!$C:$C,0)))</f>
        <v>Industry</v>
      </c>
      <c r="B1065" s="200" t="str">
        <f>IF(ISBLANK(INDEX('Policy Characteristics'!B:B,MATCH($C1065,'Policy Characteristics'!$C:$C,0))),"",INDEX('Policy Characteristics'!B:B,MATCH($C1065,'Policy Characteristics'!$C:$C,0)))</f>
        <v>Feedstock Shifting</v>
      </c>
      <c r="C1065" s="76" t="str">
        <f t="shared" si="34"/>
        <v>Fraction of Feedstock Shifted</v>
      </c>
      <c r="D1065" s="78" t="s">
        <v>1320</v>
      </c>
      <c r="E1065" s="88" t="s">
        <v>642</v>
      </c>
      <c r="F1065" t="s">
        <v>1282</v>
      </c>
      <c r="G1065" s="88" t="s">
        <v>648</v>
      </c>
      <c r="H1065" s="80">
        <v>2660</v>
      </c>
      <c r="I1065" s="213" t="s">
        <v>44</v>
      </c>
      <c r="J1065" s="202" t="str">
        <f>IF(ISBLANK(INDEX('Policy Characteristics'!D:D,MATCH($C1065,'Policy Characteristics'!$C:$C,0))),"",INDEX('Policy Characteristics'!D:D,MATCH($C1065,'Policy Characteristics'!$C:$C,0)))</f>
        <v>Feedstock Shifting</v>
      </c>
      <c r="K1065" s="76" t="str">
        <f>IF(ISBLANK(INDEX('Policy Characteristics'!E:E,MATCH($C1065,'Policy Characteristics'!$C:$C,0))),"",INDEX('Policy Characteristics'!E:E,MATCH($C1065,'Policy Characteristics'!$C:$C,0)))</f>
        <v>indst feedstock shifting</v>
      </c>
      <c r="L1065" s="205">
        <f>IF(ISBLANK(INDEX('Policy Characteristics'!F:F,MATCH($C1065,'Policy Characteristics'!$C:$C,0))),"",INDEX('Policy Characteristics'!F:F,MATCH($C1065,'Policy Characteristics'!$C:$C,0)))</f>
        <v>0</v>
      </c>
      <c r="M1065" s="205">
        <f>IF(ISBLANK(INDEX('Policy Characteristics'!G:G,MATCH($C1065,'Policy Characteristics'!$C:$C,0))),"",INDEX('Policy Characteristics'!G:G,MATCH($C1065,'Policy Characteristics'!$C:$C,0)))</f>
        <v>1</v>
      </c>
      <c r="N1065" s="205">
        <f>IF(ISBLANK(INDEX('Policy Characteristics'!H:H,MATCH($C1065,'Policy Characteristics'!$C:$C,0))),"",INDEX('Policy Characteristics'!H:H,MATCH($C1065,'Policy Characteristics'!$C:$C,0)))</f>
        <v>0.01</v>
      </c>
      <c r="O1065" s="76" t="str">
        <f>IF(ISBLANK(INDEX('Policy Characteristics'!I:I,MATCH($C1065,'Policy Characteristics'!$C:$C,0))),"",INDEX('Policy Characteristics'!I:I,MATCH($C1065,'Policy Characteristics'!$C:$C,0)))</f>
        <v>% of potential achieved</v>
      </c>
      <c r="P1065" s="76" t="str">
        <f>IF(ISBLANK(INDEX('Policy Characteristics'!J:J,MATCH($C1065,'Policy Characteristics'!$C:$C,0))),"",INDEX('Policy Characteristics'!J:J,MATCH($C1065,'Policy Characteristics'!$C:$C,0)))</f>
        <v xml:space="preserve">**Description:** This policy shifts the use of fossil-fuel feedstocks to hydrogen. The production method for this new hydrogen demand can be shifted wiht the Fraction of Hydrogen Production Pathways Shifted lever.  // **Guidance for setting values (Chemicals):** Approximately 52 percent of natural gas consumed as a chemical feedstock globally goes to producing ammonia and methanol. These pathways can be replaced with green electrolytic hydrogen to eliminate process emissions associated with production. // **Guidance for setting values (Iron &amp; Steel):** Coal is the most significant feedstock used in the steel industry, largely for reducing iron ore in blast furnaces. A transition from the traditional steelmaking route (blast furnace-basic oxygen furnace) to alternatives (like hydrogen-based direct reduced iron with electric arc furnaces) can be represented by pairing this lever with electrification of industrial heat. </v>
      </c>
      <c r="Q1065" s="76" t="str">
        <f>IF(ISBLANK(INDEX('Policy Characteristics'!K:K,MATCH($C1065,'Policy Characteristics'!$C:$C,0))),"",INDEX('Policy Characteristics'!K:K,MATCH($C1065,'Policy Characteristics'!$C:$C,0)))</f>
        <v/>
      </c>
      <c r="R1065" s="76" t="str">
        <f>IF(ISBLANK(INDEX('Policy Characteristics'!L:L,MATCH($C1065,'Policy Characteristics'!$C:$C,0))),"",INDEX('Policy Characteristics'!L:L,MATCH($C1065,'Policy Characteristics'!$C:$C,0)))</f>
        <v/>
      </c>
    </row>
    <row r="1066" spans="1:18" s="143" customFormat="1" x14ac:dyDescent="0.25">
      <c r="A1066" s="76" t="str">
        <f>IF(ISBLANK(INDEX('Policy Characteristics'!A:A,MATCH($C1066,'Policy Characteristics'!$C:$C,0))),"",INDEX('Policy Characteristics'!A:A,MATCH($C1066,'Policy Characteristics'!$C:$C,0)))</f>
        <v>Industry</v>
      </c>
      <c r="B1066" s="200" t="str">
        <f>IF(ISBLANK(INDEX('Policy Characteristics'!B:B,MATCH($C1066,'Policy Characteristics'!$C:$C,0))),"",INDEX('Policy Characteristics'!B:B,MATCH($C1066,'Policy Characteristics'!$C:$C,0)))</f>
        <v>Feedstock Shifting</v>
      </c>
      <c r="C1066" s="76" t="str">
        <f t="shared" si="34"/>
        <v>Fraction of Feedstock Shifted</v>
      </c>
      <c r="D1066" s="78" t="s">
        <v>1320</v>
      </c>
      <c r="E1066" s="88" t="s">
        <v>643</v>
      </c>
      <c r="F1066" t="s">
        <v>1282</v>
      </c>
      <c r="G1066" s="88" t="s">
        <v>651</v>
      </c>
      <c r="H1066" s="80">
        <v>2661</v>
      </c>
      <c r="I1066" s="213" t="s">
        <v>44</v>
      </c>
      <c r="J1066" s="202" t="str">
        <f>IF(ISBLANK(INDEX('Policy Characteristics'!D:D,MATCH($C1066,'Policy Characteristics'!$C:$C,0))),"",INDEX('Policy Characteristics'!D:D,MATCH($C1066,'Policy Characteristics'!$C:$C,0)))</f>
        <v>Feedstock Shifting</v>
      </c>
      <c r="K1066" s="76" t="str">
        <f>IF(ISBLANK(INDEX('Policy Characteristics'!E:E,MATCH($C1066,'Policy Characteristics'!$C:$C,0))),"",INDEX('Policy Characteristics'!E:E,MATCH($C1066,'Policy Characteristics'!$C:$C,0)))</f>
        <v>indst feedstock shifting</v>
      </c>
      <c r="L1066" s="205">
        <f>IF(ISBLANK(INDEX('Policy Characteristics'!F:F,MATCH($C1066,'Policy Characteristics'!$C:$C,0))),"",INDEX('Policy Characteristics'!F:F,MATCH($C1066,'Policy Characteristics'!$C:$C,0)))</f>
        <v>0</v>
      </c>
      <c r="M1066" s="205">
        <f>IF(ISBLANK(INDEX('Policy Characteristics'!G:G,MATCH($C1066,'Policy Characteristics'!$C:$C,0))),"",INDEX('Policy Characteristics'!G:G,MATCH($C1066,'Policy Characteristics'!$C:$C,0)))</f>
        <v>1</v>
      </c>
      <c r="N1066" s="205">
        <f>IF(ISBLANK(INDEX('Policy Characteristics'!H:H,MATCH($C1066,'Policy Characteristics'!$C:$C,0))),"",INDEX('Policy Characteristics'!H:H,MATCH($C1066,'Policy Characteristics'!$C:$C,0)))</f>
        <v>0.01</v>
      </c>
      <c r="O1066" s="76" t="str">
        <f>IF(ISBLANK(INDEX('Policy Characteristics'!I:I,MATCH($C1066,'Policy Characteristics'!$C:$C,0))),"",INDEX('Policy Characteristics'!I:I,MATCH($C1066,'Policy Characteristics'!$C:$C,0)))</f>
        <v>% of potential achieved</v>
      </c>
      <c r="P1066" s="76" t="str">
        <f>IF(ISBLANK(INDEX('Policy Characteristics'!J:J,MATCH($C1066,'Policy Characteristics'!$C:$C,0))),"",INDEX('Policy Characteristics'!J:J,MATCH($C1066,'Policy Characteristics'!$C:$C,0)))</f>
        <v xml:space="preserve">**Description:** This policy shifts the use of fossil-fuel feedstocks to hydrogen. The production method for this new hydrogen demand can be shifted wiht the Fraction of Hydrogen Production Pathways Shifted lever.  // **Guidance for setting values (Chemicals):** Approximately 52 percent of natural gas consumed as a chemical feedstock globally goes to producing ammonia and methanol. These pathways can be replaced with green electrolytic hydrogen to eliminate process emissions associated with production. // **Guidance for setting values (Iron &amp; Steel):** Coal is the most significant feedstock used in the steel industry, largely for reducing iron ore in blast furnaces. A transition from the traditional steelmaking route (blast furnace-basic oxygen furnace) to alternatives (like hydrogen-based direct reduced iron with electric arc furnaces) can be represented by pairing this lever with electrification of industrial heat. </v>
      </c>
      <c r="Q1066" s="76" t="str">
        <f>IF(ISBLANK(INDEX('Policy Characteristics'!K:K,MATCH($C1066,'Policy Characteristics'!$C:$C,0))),"",INDEX('Policy Characteristics'!K:K,MATCH($C1066,'Policy Characteristics'!$C:$C,0)))</f>
        <v/>
      </c>
      <c r="R1066" s="76" t="str">
        <f>IF(ISBLANK(INDEX('Policy Characteristics'!L:L,MATCH($C1066,'Policy Characteristics'!$C:$C,0))),"",INDEX('Policy Characteristics'!L:L,MATCH($C1066,'Policy Characteristics'!$C:$C,0)))</f>
        <v/>
      </c>
    </row>
    <row r="1067" spans="1:18" s="143" customFormat="1" x14ac:dyDescent="0.25">
      <c r="A1067" s="76" t="str">
        <f>IF(ISBLANK(INDEX('Policy Characteristics'!A:A,MATCH($C1067,'Policy Characteristics'!$C:$C,0))),"",INDEX('Policy Characteristics'!A:A,MATCH($C1067,'Policy Characteristics'!$C:$C,0)))</f>
        <v>Industry</v>
      </c>
      <c r="B1067" s="200" t="str">
        <f>IF(ISBLANK(INDEX('Policy Characteristics'!B:B,MATCH($C1067,'Policy Characteristics'!$C:$C,0))),"",INDEX('Policy Characteristics'!B:B,MATCH($C1067,'Policy Characteristics'!$C:$C,0)))</f>
        <v>Feedstock Shifting</v>
      </c>
      <c r="C1067" s="76" t="str">
        <f t="shared" si="34"/>
        <v>Fraction of Feedstock Shifted</v>
      </c>
      <c r="D1067" s="78" t="s">
        <v>1320</v>
      </c>
      <c r="E1067" s="88" t="s">
        <v>644</v>
      </c>
      <c r="F1067" t="s">
        <v>1282</v>
      </c>
      <c r="G1067" s="88" t="s">
        <v>652</v>
      </c>
      <c r="H1067" s="80">
        <v>2662</v>
      </c>
      <c r="I1067" s="213" t="s">
        <v>44</v>
      </c>
      <c r="J1067" s="202" t="str">
        <f>IF(ISBLANK(INDEX('Policy Characteristics'!D:D,MATCH($C1067,'Policy Characteristics'!$C:$C,0))),"",INDEX('Policy Characteristics'!D:D,MATCH($C1067,'Policy Characteristics'!$C:$C,0)))</f>
        <v>Feedstock Shifting</v>
      </c>
      <c r="K1067" s="76" t="str">
        <f>IF(ISBLANK(INDEX('Policy Characteristics'!E:E,MATCH($C1067,'Policy Characteristics'!$C:$C,0))),"",INDEX('Policy Characteristics'!E:E,MATCH($C1067,'Policy Characteristics'!$C:$C,0)))</f>
        <v>indst feedstock shifting</v>
      </c>
      <c r="L1067" s="205">
        <f>IF(ISBLANK(INDEX('Policy Characteristics'!F:F,MATCH($C1067,'Policy Characteristics'!$C:$C,0))),"",INDEX('Policy Characteristics'!F:F,MATCH($C1067,'Policy Characteristics'!$C:$C,0)))</f>
        <v>0</v>
      </c>
      <c r="M1067" s="205">
        <f>IF(ISBLANK(INDEX('Policy Characteristics'!G:G,MATCH($C1067,'Policy Characteristics'!$C:$C,0))),"",INDEX('Policy Characteristics'!G:G,MATCH($C1067,'Policy Characteristics'!$C:$C,0)))</f>
        <v>1</v>
      </c>
      <c r="N1067" s="205">
        <f>IF(ISBLANK(INDEX('Policy Characteristics'!H:H,MATCH($C1067,'Policy Characteristics'!$C:$C,0))),"",INDEX('Policy Characteristics'!H:H,MATCH($C1067,'Policy Characteristics'!$C:$C,0)))</f>
        <v>0.01</v>
      </c>
      <c r="O1067" s="76" t="str">
        <f>IF(ISBLANK(INDEX('Policy Characteristics'!I:I,MATCH($C1067,'Policy Characteristics'!$C:$C,0))),"",INDEX('Policy Characteristics'!I:I,MATCH($C1067,'Policy Characteristics'!$C:$C,0)))</f>
        <v>% of potential achieved</v>
      </c>
      <c r="P1067" s="76" t="str">
        <f>IF(ISBLANK(INDEX('Policy Characteristics'!J:J,MATCH($C1067,'Policy Characteristics'!$C:$C,0))),"",INDEX('Policy Characteristics'!J:J,MATCH($C1067,'Policy Characteristics'!$C:$C,0)))</f>
        <v xml:space="preserve">**Description:** This policy shifts the use of fossil-fuel feedstocks to hydrogen. The production method for this new hydrogen demand can be shifted wiht the Fraction of Hydrogen Production Pathways Shifted lever.  // **Guidance for setting values (Chemicals):** Approximately 52 percent of natural gas consumed as a chemical feedstock globally goes to producing ammonia and methanol. These pathways can be replaced with green electrolytic hydrogen to eliminate process emissions associated with production. // **Guidance for setting values (Iron &amp; Steel):** Coal is the most significant feedstock used in the steel industry, largely for reducing iron ore in blast furnaces. A transition from the traditional steelmaking route (blast furnace-basic oxygen furnace) to alternatives (like hydrogen-based direct reduced iron with electric arc furnaces) can be represented by pairing this lever with electrification of industrial heat. </v>
      </c>
      <c r="Q1067" s="76" t="str">
        <f>IF(ISBLANK(INDEX('Policy Characteristics'!K:K,MATCH($C1067,'Policy Characteristics'!$C:$C,0))),"",INDEX('Policy Characteristics'!K:K,MATCH($C1067,'Policy Characteristics'!$C:$C,0)))</f>
        <v/>
      </c>
      <c r="R1067" s="76" t="str">
        <f>IF(ISBLANK(INDEX('Policy Characteristics'!L:L,MATCH($C1067,'Policy Characteristics'!$C:$C,0))),"",INDEX('Policy Characteristics'!L:L,MATCH($C1067,'Policy Characteristics'!$C:$C,0)))</f>
        <v/>
      </c>
    </row>
    <row r="1068" spans="1:18" s="143" customFormat="1" x14ac:dyDescent="0.25">
      <c r="A1068" s="76" t="str">
        <f>IF(ISBLANK(INDEX('Policy Characteristics'!A:A,MATCH($C1068,'Policy Characteristics'!$C:$C,0))),"",INDEX('Policy Characteristics'!A:A,MATCH($C1068,'Policy Characteristics'!$C:$C,0)))</f>
        <v>Industry</v>
      </c>
      <c r="B1068" s="200" t="str">
        <f>IF(ISBLANK(INDEX('Policy Characteristics'!B:B,MATCH($C1068,'Policy Characteristics'!$C:$C,0))),"",INDEX('Policy Characteristics'!B:B,MATCH($C1068,'Policy Characteristics'!$C:$C,0)))</f>
        <v>Feedstock Shifting</v>
      </c>
      <c r="C1068" s="76" t="str">
        <f t="shared" si="34"/>
        <v>Fraction of Feedstock Shifted</v>
      </c>
      <c r="D1068" s="78" t="s">
        <v>1320</v>
      </c>
      <c r="E1068" s="88" t="s">
        <v>645</v>
      </c>
      <c r="F1068" t="s">
        <v>1282</v>
      </c>
      <c r="G1068" s="88" t="s">
        <v>649</v>
      </c>
      <c r="H1068" s="80">
        <v>2663</v>
      </c>
      <c r="I1068" s="213" t="s">
        <v>44</v>
      </c>
      <c r="J1068" s="202" t="str">
        <f>IF(ISBLANK(INDEX('Policy Characteristics'!D:D,MATCH($C1068,'Policy Characteristics'!$C:$C,0))),"",INDEX('Policy Characteristics'!D:D,MATCH($C1068,'Policy Characteristics'!$C:$C,0)))</f>
        <v>Feedstock Shifting</v>
      </c>
      <c r="K1068" s="76" t="str">
        <f>IF(ISBLANK(INDEX('Policy Characteristics'!E:E,MATCH($C1068,'Policy Characteristics'!$C:$C,0))),"",INDEX('Policy Characteristics'!E:E,MATCH($C1068,'Policy Characteristics'!$C:$C,0)))</f>
        <v>indst feedstock shifting</v>
      </c>
      <c r="L1068" s="205">
        <f>IF(ISBLANK(INDEX('Policy Characteristics'!F:F,MATCH($C1068,'Policy Characteristics'!$C:$C,0))),"",INDEX('Policy Characteristics'!F:F,MATCH($C1068,'Policy Characteristics'!$C:$C,0)))</f>
        <v>0</v>
      </c>
      <c r="M1068" s="205">
        <f>IF(ISBLANK(INDEX('Policy Characteristics'!G:G,MATCH($C1068,'Policy Characteristics'!$C:$C,0))),"",INDEX('Policy Characteristics'!G:G,MATCH($C1068,'Policy Characteristics'!$C:$C,0)))</f>
        <v>1</v>
      </c>
      <c r="N1068" s="205">
        <f>IF(ISBLANK(INDEX('Policy Characteristics'!H:H,MATCH($C1068,'Policy Characteristics'!$C:$C,0))),"",INDEX('Policy Characteristics'!H:H,MATCH($C1068,'Policy Characteristics'!$C:$C,0)))</f>
        <v>0.01</v>
      </c>
      <c r="O1068" s="76" t="str">
        <f>IF(ISBLANK(INDEX('Policy Characteristics'!I:I,MATCH($C1068,'Policy Characteristics'!$C:$C,0))),"",INDEX('Policy Characteristics'!I:I,MATCH($C1068,'Policy Characteristics'!$C:$C,0)))</f>
        <v>% of potential achieved</v>
      </c>
      <c r="P1068" s="76" t="str">
        <f>IF(ISBLANK(INDEX('Policy Characteristics'!J:J,MATCH($C1068,'Policy Characteristics'!$C:$C,0))),"",INDEX('Policy Characteristics'!J:J,MATCH($C1068,'Policy Characteristics'!$C:$C,0)))</f>
        <v xml:space="preserve">**Description:** This policy shifts the use of fossil-fuel feedstocks to hydrogen. The production method for this new hydrogen demand can be shifted wiht the Fraction of Hydrogen Production Pathways Shifted lever.  // **Guidance for setting values (Chemicals):** Approximately 52 percent of natural gas consumed as a chemical feedstock globally goes to producing ammonia and methanol. These pathways can be replaced with green electrolytic hydrogen to eliminate process emissions associated with production. // **Guidance for setting values (Iron &amp; Steel):** Coal is the most significant feedstock used in the steel industry, largely for reducing iron ore in blast furnaces. A transition from the traditional steelmaking route (blast furnace-basic oxygen furnace) to alternatives (like hydrogen-based direct reduced iron with electric arc furnaces) can be represented by pairing this lever with electrification of industrial heat. </v>
      </c>
      <c r="Q1068" s="76" t="str">
        <f>IF(ISBLANK(INDEX('Policy Characteristics'!K:K,MATCH($C1068,'Policy Characteristics'!$C:$C,0))),"",INDEX('Policy Characteristics'!K:K,MATCH($C1068,'Policy Characteristics'!$C:$C,0)))</f>
        <v/>
      </c>
      <c r="R1068" s="76" t="str">
        <f>IF(ISBLANK(INDEX('Policy Characteristics'!L:L,MATCH($C1068,'Policy Characteristics'!$C:$C,0))),"",INDEX('Policy Characteristics'!L:L,MATCH($C1068,'Policy Characteristics'!$C:$C,0)))</f>
        <v/>
      </c>
    </row>
    <row r="1069" spans="1:18" s="143" customFormat="1" x14ac:dyDescent="0.25">
      <c r="A1069" s="76" t="str">
        <f>IF(ISBLANK(INDEX('Policy Characteristics'!A:A,MATCH($C1069,'Policy Characteristics'!$C:$C,0))),"",INDEX('Policy Characteristics'!A:A,MATCH($C1069,'Policy Characteristics'!$C:$C,0)))</f>
        <v>Industry</v>
      </c>
      <c r="B1069" s="200" t="str">
        <f>IF(ISBLANK(INDEX('Policy Characteristics'!B:B,MATCH($C1069,'Policy Characteristics'!$C:$C,0))),"",INDEX('Policy Characteristics'!B:B,MATCH($C1069,'Policy Characteristics'!$C:$C,0)))</f>
        <v>Feedstock Shifting</v>
      </c>
      <c r="C1069" s="76" t="str">
        <f t="shared" si="34"/>
        <v>Fraction of Feedstock Shifted</v>
      </c>
      <c r="D1069" s="78" t="s">
        <v>1320</v>
      </c>
      <c r="E1069" s="88" t="s">
        <v>646</v>
      </c>
      <c r="F1069" t="s">
        <v>1282</v>
      </c>
      <c r="G1069" s="88" t="s">
        <v>650</v>
      </c>
      <c r="H1069" s="80">
        <v>2664</v>
      </c>
      <c r="I1069" s="213" t="s">
        <v>44</v>
      </c>
      <c r="J1069" s="202" t="str">
        <f>IF(ISBLANK(INDEX('Policy Characteristics'!D:D,MATCH($C1069,'Policy Characteristics'!$C:$C,0))),"",INDEX('Policy Characteristics'!D:D,MATCH($C1069,'Policy Characteristics'!$C:$C,0)))</f>
        <v>Feedstock Shifting</v>
      </c>
      <c r="K1069" s="76" t="str">
        <f>IF(ISBLANK(INDEX('Policy Characteristics'!E:E,MATCH($C1069,'Policy Characteristics'!$C:$C,0))),"",INDEX('Policy Characteristics'!E:E,MATCH($C1069,'Policy Characteristics'!$C:$C,0)))</f>
        <v>indst feedstock shifting</v>
      </c>
      <c r="L1069" s="205">
        <f>IF(ISBLANK(INDEX('Policy Characteristics'!F:F,MATCH($C1069,'Policy Characteristics'!$C:$C,0))),"",INDEX('Policy Characteristics'!F:F,MATCH($C1069,'Policy Characteristics'!$C:$C,0)))</f>
        <v>0</v>
      </c>
      <c r="M1069" s="205">
        <f>IF(ISBLANK(INDEX('Policy Characteristics'!G:G,MATCH($C1069,'Policy Characteristics'!$C:$C,0))),"",INDEX('Policy Characteristics'!G:G,MATCH($C1069,'Policy Characteristics'!$C:$C,0)))</f>
        <v>1</v>
      </c>
      <c r="N1069" s="205">
        <f>IF(ISBLANK(INDEX('Policy Characteristics'!H:H,MATCH($C1069,'Policy Characteristics'!$C:$C,0))),"",INDEX('Policy Characteristics'!H:H,MATCH($C1069,'Policy Characteristics'!$C:$C,0)))</f>
        <v>0.01</v>
      </c>
      <c r="O1069" s="76" t="str">
        <f>IF(ISBLANK(INDEX('Policy Characteristics'!I:I,MATCH($C1069,'Policy Characteristics'!$C:$C,0))),"",INDEX('Policy Characteristics'!I:I,MATCH($C1069,'Policy Characteristics'!$C:$C,0)))</f>
        <v>% of potential achieved</v>
      </c>
      <c r="P1069" s="76" t="str">
        <f>IF(ISBLANK(INDEX('Policy Characteristics'!J:J,MATCH($C1069,'Policy Characteristics'!$C:$C,0))),"",INDEX('Policy Characteristics'!J:J,MATCH($C1069,'Policy Characteristics'!$C:$C,0)))</f>
        <v xml:space="preserve">**Description:** This policy shifts the use of fossil-fuel feedstocks to hydrogen. The production method for this new hydrogen demand can be shifted wiht the Fraction of Hydrogen Production Pathways Shifted lever.  // **Guidance for setting values (Chemicals):** Approximately 52 percent of natural gas consumed as a chemical feedstock globally goes to producing ammonia and methanol. These pathways can be replaced with green electrolytic hydrogen to eliminate process emissions associated with production. // **Guidance for setting values (Iron &amp; Steel):** Coal is the most significant feedstock used in the steel industry, largely for reducing iron ore in blast furnaces. A transition from the traditional steelmaking route (blast furnace-basic oxygen furnace) to alternatives (like hydrogen-based direct reduced iron with electric arc furnaces) can be represented by pairing this lever with electrification of industrial heat. </v>
      </c>
      <c r="Q1069" s="76" t="str">
        <f>IF(ISBLANK(INDEX('Policy Characteristics'!K:K,MATCH($C1069,'Policy Characteristics'!$C:$C,0))),"",INDEX('Policy Characteristics'!K:K,MATCH($C1069,'Policy Characteristics'!$C:$C,0)))</f>
        <v/>
      </c>
      <c r="R1069" s="76" t="str">
        <f>IF(ISBLANK(INDEX('Policy Characteristics'!L:L,MATCH($C1069,'Policy Characteristics'!$C:$C,0))),"",INDEX('Policy Characteristics'!L:L,MATCH($C1069,'Policy Characteristics'!$C:$C,0)))</f>
        <v/>
      </c>
    </row>
    <row r="1070" spans="1:18" s="143" customFormat="1" x14ac:dyDescent="0.25">
      <c r="A1070" s="76" t="str">
        <f>IF(ISBLANK(INDEX('Policy Characteristics'!A:A,MATCH($C1070,'Policy Characteristics'!$C:$C,0))),"",INDEX('Policy Characteristics'!A:A,MATCH($C1070,'Policy Characteristics'!$C:$C,0)))</f>
        <v>Industry</v>
      </c>
      <c r="B1070" s="200" t="str">
        <f>IF(ISBLANK(INDEX('Policy Characteristics'!B:B,MATCH($C1070,'Policy Characteristics'!$C:$C,0))),"",INDEX('Policy Characteristics'!B:B,MATCH($C1070,'Policy Characteristics'!$C:$C,0)))</f>
        <v>Feedstock Shifting</v>
      </c>
      <c r="C1070" s="76" t="str">
        <f t="shared" si="34"/>
        <v>Fraction of Feedstock Shifted</v>
      </c>
      <c r="D1070" s="78" t="s">
        <v>1320</v>
      </c>
      <c r="E1070" s="88" t="s">
        <v>647</v>
      </c>
      <c r="F1070" t="s">
        <v>1282</v>
      </c>
      <c r="G1070" s="88" t="s">
        <v>653</v>
      </c>
      <c r="H1070" s="80">
        <v>2665</v>
      </c>
      <c r="I1070" s="213" t="s">
        <v>44</v>
      </c>
      <c r="J1070" s="202" t="str">
        <f>IF(ISBLANK(INDEX('Policy Characteristics'!D:D,MATCH($C1070,'Policy Characteristics'!$C:$C,0))),"",INDEX('Policy Characteristics'!D:D,MATCH($C1070,'Policy Characteristics'!$C:$C,0)))</f>
        <v>Feedstock Shifting</v>
      </c>
      <c r="K1070" s="76" t="str">
        <f>IF(ISBLANK(INDEX('Policy Characteristics'!E:E,MATCH($C1070,'Policy Characteristics'!$C:$C,0))),"",INDEX('Policy Characteristics'!E:E,MATCH($C1070,'Policy Characteristics'!$C:$C,0)))</f>
        <v>indst feedstock shifting</v>
      </c>
      <c r="L1070" s="205">
        <f>IF(ISBLANK(INDEX('Policy Characteristics'!F:F,MATCH($C1070,'Policy Characteristics'!$C:$C,0))),"",INDEX('Policy Characteristics'!F:F,MATCH($C1070,'Policy Characteristics'!$C:$C,0)))</f>
        <v>0</v>
      </c>
      <c r="M1070" s="205">
        <f>IF(ISBLANK(INDEX('Policy Characteristics'!G:G,MATCH($C1070,'Policy Characteristics'!$C:$C,0))),"",INDEX('Policy Characteristics'!G:G,MATCH($C1070,'Policy Characteristics'!$C:$C,0)))</f>
        <v>1</v>
      </c>
      <c r="N1070" s="205">
        <f>IF(ISBLANK(INDEX('Policy Characteristics'!H:H,MATCH($C1070,'Policy Characteristics'!$C:$C,0))),"",INDEX('Policy Characteristics'!H:H,MATCH($C1070,'Policy Characteristics'!$C:$C,0)))</f>
        <v>0.01</v>
      </c>
      <c r="O1070" s="76" t="str">
        <f>IF(ISBLANK(INDEX('Policy Characteristics'!I:I,MATCH($C1070,'Policy Characteristics'!$C:$C,0))),"",INDEX('Policy Characteristics'!I:I,MATCH($C1070,'Policy Characteristics'!$C:$C,0)))</f>
        <v>% of potential achieved</v>
      </c>
      <c r="P1070" s="76" t="str">
        <f>IF(ISBLANK(INDEX('Policy Characteristics'!J:J,MATCH($C1070,'Policy Characteristics'!$C:$C,0))),"",INDEX('Policy Characteristics'!J:J,MATCH($C1070,'Policy Characteristics'!$C:$C,0)))</f>
        <v xml:space="preserve">**Description:** This policy shifts the use of fossil-fuel feedstocks to hydrogen. The production method for this new hydrogen demand can be shifted wiht the Fraction of Hydrogen Production Pathways Shifted lever.  // **Guidance for setting values (Chemicals):** Approximately 52 percent of natural gas consumed as a chemical feedstock globally goes to producing ammonia and methanol. These pathways can be replaced with green electrolytic hydrogen to eliminate process emissions associated with production. // **Guidance for setting values (Iron &amp; Steel):** Coal is the most significant feedstock used in the steel industry, largely for reducing iron ore in blast furnaces. A transition from the traditional steelmaking route (blast furnace-basic oxygen furnace) to alternatives (like hydrogen-based direct reduced iron with electric arc furnaces) can be represented by pairing this lever with electrification of industrial heat. </v>
      </c>
      <c r="Q1070" s="76" t="str">
        <f>IF(ISBLANK(INDEX('Policy Characteristics'!K:K,MATCH($C1070,'Policy Characteristics'!$C:$C,0))),"",INDEX('Policy Characteristics'!K:K,MATCH($C1070,'Policy Characteristics'!$C:$C,0)))</f>
        <v/>
      </c>
      <c r="R1070" s="76" t="str">
        <f>IF(ISBLANK(INDEX('Policy Characteristics'!L:L,MATCH($C1070,'Policy Characteristics'!$C:$C,0))),"",INDEX('Policy Characteristics'!L:L,MATCH($C1070,'Policy Characteristics'!$C:$C,0)))</f>
        <v/>
      </c>
    </row>
    <row r="1071" spans="1:18" s="143" customFormat="1" x14ac:dyDescent="0.25">
      <c r="A1071" s="76" t="str">
        <f>IF(ISBLANK(INDEX('Policy Characteristics'!A:A,MATCH($C1071,'Policy Characteristics'!$C:$C,0))),"",INDEX('Policy Characteristics'!A:A,MATCH($C1071,'Policy Characteristics'!$C:$C,0)))</f>
        <v>Industry</v>
      </c>
      <c r="B1071" s="200" t="str">
        <f>IF(ISBLANK(INDEX('Policy Characteristics'!B:B,MATCH($C1071,'Policy Characteristics'!$C:$C,0))),"",INDEX('Policy Characteristics'!B:B,MATCH($C1071,'Policy Characteristics'!$C:$C,0)))</f>
        <v>Feedstock Shifting</v>
      </c>
      <c r="C1071" s="76" t="str">
        <f t="shared" si="34"/>
        <v>Fraction of Feedstock Shifted</v>
      </c>
      <c r="D1071" s="78" t="s">
        <v>1320</v>
      </c>
      <c r="E1071" s="88" t="s">
        <v>946</v>
      </c>
      <c r="F1071" t="s">
        <v>1282</v>
      </c>
      <c r="G1071" s="88" t="s">
        <v>949</v>
      </c>
      <c r="H1071" s="80">
        <v>2666</v>
      </c>
      <c r="I1071" s="213" t="s">
        <v>44</v>
      </c>
      <c r="J1071" s="202" t="str">
        <f>IF(ISBLANK(INDEX('Policy Characteristics'!D:D,MATCH($C1071,'Policy Characteristics'!$C:$C,0))),"",INDEX('Policy Characteristics'!D:D,MATCH($C1071,'Policy Characteristics'!$C:$C,0)))</f>
        <v>Feedstock Shifting</v>
      </c>
      <c r="K1071" s="76" t="str">
        <f>IF(ISBLANK(INDEX('Policy Characteristics'!E:E,MATCH($C1071,'Policy Characteristics'!$C:$C,0))),"",INDEX('Policy Characteristics'!E:E,MATCH($C1071,'Policy Characteristics'!$C:$C,0)))</f>
        <v>indst feedstock shifting</v>
      </c>
      <c r="L1071" s="205">
        <f>IF(ISBLANK(INDEX('Policy Characteristics'!F:F,MATCH($C1071,'Policy Characteristics'!$C:$C,0))),"",INDEX('Policy Characteristics'!F:F,MATCH($C1071,'Policy Characteristics'!$C:$C,0)))</f>
        <v>0</v>
      </c>
      <c r="M1071" s="205">
        <f>IF(ISBLANK(INDEX('Policy Characteristics'!G:G,MATCH($C1071,'Policy Characteristics'!$C:$C,0))),"",INDEX('Policy Characteristics'!G:G,MATCH($C1071,'Policy Characteristics'!$C:$C,0)))</f>
        <v>1</v>
      </c>
      <c r="N1071" s="205">
        <f>IF(ISBLANK(INDEX('Policy Characteristics'!H:H,MATCH($C1071,'Policy Characteristics'!$C:$C,0))),"",INDEX('Policy Characteristics'!H:H,MATCH($C1071,'Policy Characteristics'!$C:$C,0)))</f>
        <v>0.01</v>
      </c>
      <c r="O1071" s="76" t="str">
        <f>IF(ISBLANK(INDEX('Policy Characteristics'!I:I,MATCH($C1071,'Policy Characteristics'!$C:$C,0))),"",INDEX('Policy Characteristics'!I:I,MATCH($C1071,'Policy Characteristics'!$C:$C,0)))</f>
        <v>% of potential achieved</v>
      </c>
      <c r="P1071" s="76" t="str">
        <f>IF(ISBLANK(INDEX('Policy Characteristics'!J:J,MATCH($C1071,'Policy Characteristics'!$C:$C,0))),"",INDEX('Policy Characteristics'!J:J,MATCH($C1071,'Policy Characteristics'!$C:$C,0)))</f>
        <v xml:space="preserve">**Description:** This policy shifts the use of fossil-fuel feedstocks to hydrogen. The production method for this new hydrogen demand can be shifted wiht the Fraction of Hydrogen Production Pathways Shifted lever.  // **Guidance for setting values (Chemicals):** Approximately 52 percent of natural gas consumed as a chemical feedstock globally goes to producing ammonia and methanol. These pathways can be replaced with green electrolytic hydrogen to eliminate process emissions associated with production. // **Guidance for setting values (Iron &amp; Steel):** Coal is the most significant feedstock used in the steel industry, largely for reducing iron ore in blast furnaces. A transition from the traditional steelmaking route (blast furnace-basic oxygen furnace) to alternatives (like hydrogen-based direct reduced iron with electric arc furnaces) can be represented by pairing this lever with electrification of industrial heat. </v>
      </c>
      <c r="Q1071" s="76" t="str">
        <f>IF(ISBLANK(INDEX('Policy Characteristics'!K:K,MATCH($C1071,'Policy Characteristics'!$C:$C,0))),"",INDEX('Policy Characteristics'!K:K,MATCH($C1071,'Policy Characteristics'!$C:$C,0)))</f>
        <v/>
      </c>
      <c r="R1071" s="76" t="str">
        <f>IF(ISBLANK(INDEX('Policy Characteristics'!L:L,MATCH($C1071,'Policy Characteristics'!$C:$C,0))),"",INDEX('Policy Characteristics'!L:L,MATCH($C1071,'Policy Characteristics'!$C:$C,0)))</f>
        <v/>
      </c>
    </row>
    <row r="1072" spans="1:18" s="143" customFormat="1" x14ac:dyDescent="0.25">
      <c r="A1072" s="76" t="str">
        <f>IF(ISBLANK(INDEX('Policy Characteristics'!A:A,MATCH($C1072,'Policy Characteristics'!$C:$C,0))),"",INDEX('Policy Characteristics'!A:A,MATCH($C1072,'Policy Characteristics'!$C:$C,0)))</f>
        <v>Industry</v>
      </c>
      <c r="B1072" s="200" t="str">
        <f>IF(ISBLANK(INDEX('Policy Characteristics'!B:B,MATCH($C1072,'Policy Characteristics'!$C:$C,0))),"",INDEX('Policy Characteristics'!B:B,MATCH($C1072,'Policy Characteristics'!$C:$C,0)))</f>
        <v>Feedstock Shifting</v>
      </c>
      <c r="C1072" s="76" t="str">
        <f t="shared" si="34"/>
        <v>Fraction of Feedstock Shifted</v>
      </c>
      <c r="D1072" s="78" t="s">
        <v>1320</v>
      </c>
      <c r="E1072" s="88" t="s">
        <v>947</v>
      </c>
      <c r="F1072" t="s">
        <v>1282</v>
      </c>
      <c r="G1072" s="88" t="s">
        <v>951</v>
      </c>
      <c r="H1072" s="80">
        <v>2667</v>
      </c>
      <c r="I1072" s="213" t="s">
        <v>44</v>
      </c>
      <c r="J1072" s="202" t="str">
        <f>IF(ISBLANK(INDEX('Policy Characteristics'!D:D,MATCH($C1072,'Policy Characteristics'!$C:$C,0))),"",INDEX('Policy Characteristics'!D:D,MATCH($C1072,'Policy Characteristics'!$C:$C,0)))</f>
        <v>Feedstock Shifting</v>
      </c>
      <c r="K1072" s="76" t="str">
        <f>IF(ISBLANK(INDEX('Policy Characteristics'!E:E,MATCH($C1072,'Policy Characteristics'!$C:$C,0))),"",INDEX('Policy Characteristics'!E:E,MATCH($C1072,'Policy Characteristics'!$C:$C,0)))</f>
        <v>indst feedstock shifting</v>
      </c>
      <c r="L1072" s="205">
        <f>IF(ISBLANK(INDEX('Policy Characteristics'!F:F,MATCH($C1072,'Policy Characteristics'!$C:$C,0))),"",INDEX('Policy Characteristics'!F:F,MATCH($C1072,'Policy Characteristics'!$C:$C,0)))</f>
        <v>0</v>
      </c>
      <c r="M1072" s="205">
        <f>IF(ISBLANK(INDEX('Policy Characteristics'!G:G,MATCH($C1072,'Policy Characteristics'!$C:$C,0))),"",INDEX('Policy Characteristics'!G:G,MATCH($C1072,'Policy Characteristics'!$C:$C,0)))</f>
        <v>1</v>
      </c>
      <c r="N1072" s="205">
        <f>IF(ISBLANK(INDEX('Policy Characteristics'!H:H,MATCH($C1072,'Policy Characteristics'!$C:$C,0))),"",INDEX('Policy Characteristics'!H:H,MATCH($C1072,'Policy Characteristics'!$C:$C,0)))</f>
        <v>0.01</v>
      </c>
      <c r="O1072" s="76" t="str">
        <f>IF(ISBLANK(INDEX('Policy Characteristics'!I:I,MATCH($C1072,'Policy Characteristics'!$C:$C,0))),"",INDEX('Policy Characteristics'!I:I,MATCH($C1072,'Policy Characteristics'!$C:$C,0)))</f>
        <v>% of potential achieved</v>
      </c>
      <c r="P1072" s="76" t="str">
        <f>IF(ISBLANK(INDEX('Policy Characteristics'!J:J,MATCH($C1072,'Policy Characteristics'!$C:$C,0))),"",INDEX('Policy Characteristics'!J:J,MATCH($C1072,'Policy Characteristics'!$C:$C,0)))</f>
        <v xml:space="preserve">**Description:** This policy shifts the use of fossil-fuel feedstocks to hydrogen. The production method for this new hydrogen demand can be shifted wiht the Fraction of Hydrogen Production Pathways Shifted lever.  // **Guidance for setting values (Chemicals):** Approximately 52 percent of natural gas consumed as a chemical feedstock globally goes to producing ammonia and methanol. These pathways can be replaced with green electrolytic hydrogen to eliminate process emissions associated with production. // **Guidance for setting values (Iron &amp; Steel):** Coal is the most significant feedstock used in the steel industry, largely for reducing iron ore in blast furnaces. A transition from the traditional steelmaking route (blast furnace-basic oxygen furnace) to alternatives (like hydrogen-based direct reduced iron with electric arc furnaces) can be represented by pairing this lever with electrification of industrial heat. </v>
      </c>
      <c r="Q1072" s="76" t="str">
        <f>IF(ISBLANK(INDEX('Policy Characteristics'!K:K,MATCH($C1072,'Policy Characteristics'!$C:$C,0))),"",INDEX('Policy Characteristics'!K:K,MATCH($C1072,'Policy Characteristics'!$C:$C,0)))</f>
        <v/>
      </c>
      <c r="R1072" s="76" t="str">
        <f>IF(ISBLANK(INDEX('Policy Characteristics'!L:L,MATCH($C1072,'Policy Characteristics'!$C:$C,0))),"",INDEX('Policy Characteristics'!L:L,MATCH($C1072,'Policy Characteristics'!$C:$C,0)))</f>
        <v/>
      </c>
    </row>
    <row r="1073" spans="1:18" s="143" customFormat="1" x14ac:dyDescent="0.25">
      <c r="A1073" s="76" t="str">
        <f>IF(ISBLANK(INDEX('Policy Characteristics'!A:A,MATCH($C1073,'Policy Characteristics'!$C:$C,0))),"",INDEX('Policy Characteristics'!A:A,MATCH($C1073,'Policy Characteristics'!$C:$C,0)))</f>
        <v>Industry</v>
      </c>
      <c r="B1073" s="200" t="str">
        <f>IF(ISBLANK(INDEX('Policy Characteristics'!B:B,MATCH($C1073,'Policy Characteristics'!$C:$C,0))),"",INDEX('Policy Characteristics'!B:B,MATCH($C1073,'Policy Characteristics'!$C:$C,0)))</f>
        <v>Feedstock Shifting</v>
      </c>
      <c r="C1073" s="76" t="str">
        <f t="shared" si="34"/>
        <v>Fraction of Feedstock Shifted</v>
      </c>
      <c r="D1073" s="78" t="s">
        <v>1320</v>
      </c>
      <c r="E1073" s="88" t="s">
        <v>948</v>
      </c>
      <c r="F1073" t="s">
        <v>1282</v>
      </c>
      <c r="G1073" s="88" t="s">
        <v>952</v>
      </c>
      <c r="H1073" s="80">
        <v>2668</v>
      </c>
      <c r="I1073" s="213" t="s">
        <v>44</v>
      </c>
      <c r="J1073" s="202" t="str">
        <f>IF(ISBLANK(INDEX('Policy Characteristics'!D:D,MATCH($C1073,'Policy Characteristics'!$C:$C,0))),"",INDEX('Policy Characteristics'!D:D,MATCH($C1073,'Policy Characteristics'!$C:$C,0)))</f>
        <v>Feedstock Shifting</v>
      </c>
      <c r="K1073" s="76" t="str">
        <f>IF(ISBLANK(INDEX('Policy Characteristics'!E:E,MATCH($C1073,'Policy Characteristics'!$C:$C,0))),"",INDEX('Policy Characteristics'!E:E,MATCH($C1073,'Policy Characteristics'!$C:$C,0)))</f>
        <v>indst feedstock shifting</v>
      </c>
      <c r="L1073" s="205">
        <f>IF(ISBLANK(INDEX('Policy Characteristics'!F:F,MATCH($C1073,'Policy Characteristics'!$C:$C,0))),"",INDEX('Policy Characteristics'!F:F,MATCH($C1073,'Policy Characteristics'!$C:$C,0)))</f>
        <v>0</v>
      </c>
      <c r="M1073" s="205">
        <f>IF(ISBLANK(INDEX('Policy Characteristics'!G:G,MATCH($C1073,'Policy Characteristics'!$C:$C,0))),"",INDEX('Policy Characteristics'!G:G,MATCH($C1073,'Policy Characteristics'!$C:$C,0)))</f>
        <v>1</v>
      </c>
      <c r="N1073" s="205">
        <f>IF(ISBLANK(INDEX('Policy Characteristics'!H:H,MATCH($C1073,'Policy Characteristics'!$C:$C,0))),"",INDEX('Policy Characteristics'!H:H,MATCH($C1073,'Policy Characteristics'!$C:$C,0)))</f>
        <v>0.01</v>
      </c>
      <c r="O1073" s="76" t="str">
        <f>IF(ISBLANK(INDEX('Policy Characteristics'!I:I,MATCH($C1073,'Policy Characteristics'!$C:$C,0))),"",INDEX('Policy Characteristics'!I:I,MATCH($C1073,'Policy Characteristics'!$C:$C,0)))</f>
        <v>% of potential achieved</v>
      </c>
      <c r="P1073" s="76" t="str">
        <f>IF(ISBLANK(INDEX('Policy Characteristics'!J:J,MATCH($C1073,'Policy Characteristics'!$C:$C,0))),"",INDEX('Policy Characteristics'!J:J,MATCH($C1073,'Policy Characteristics'!$C:$C,0)))</f>
        <v xml:space="preserve">**Description:** This policy shifts the use of fossil-fuel feedstocks to hydrogen. The production method for this new hydrogen demand can be shifted wiht the Fraction of Hydrogen Production Pathways Shifted lever.  // **Guidance for setting values (Chemicals):** Approximately 52 percent of natural gas consumed as a chemical feedstock globally goes to producing ammonia and methanol. These pathways can be replaced with green electrolytic hydrogen to eliminate process emissions associated with production. // **Guidance for setting values (Iron &amp; Steel):** Coal is the most significant feedstock used in the steel industry, largely for reducing iron ore in blast furnaces. A transition from the traditional steelmaking route (blast furnace-basic oxygen furnace) to alternatives (like hydrogen-based direct reduced iron with electric arc furnaces) can be represented by pairing this lever with electrification of industrial heat. </v>
      </c>
      <c r="Q1073" s="76" t="str">
        <f>IF(ISBLANK(INDEX('Policy Characteristics'!K:K,MATCH($C1073,'Policy Characteristics'!$C:$C,0))),"",INDEX('Policy Characteristics'!K:K,MATCH($C1073,'Policy Characteristics'!$C:$C,0)))</f>
        <v/>
      </c>
      <c r="R1073" s="76" t="str">
        <f>IF(ISBLANK(INDEX('Policy Characteristics'!L:L,MATCH($C1073,'Policy Characteristics'!$C:$C,0))),"",INDEX('Policy Characteristics'!L:L,MATCH($C1073,'Policy Characteristics'!$C:$C,0)))</f>
        <v/>
      </c>
    </row>
    <row r="1074" spans="1:18" s="143" customFormat="1" x14ac:dyDescent="0.25">
      <c r="A1074" s="76" t="str">
        <f>IF(ISBLANK(INDEX('Policy Characteristics'!A:A,MATCH($C1074,'Policy Characteristics'!$C:$C,0))),"",INDEX('Policy Characteristics'!A:A,MATCH($C1074,'Policy Characteristics'!$C:$C,0)))</f>
        <v>Industry</v>
      </c>
      <c r="B1074" s="200" t="str">
        <f>IF(ISBLANK(INDEX('Policy Characteristics'!B:B,MATCH($C1074,'Policy Characteristics'!$C:$C,0))),"",INDEX('Policy Characteristics'!B:B,MATCH($C1074,'Policy Characteristics'!$C:$C,0)))</f>
        <v>Feedstock Shifting</v>
      </c>
      <c r="C1074" s="76" t="str">
        <f t="shared" si="34"/>
        <v>Fraction of Feedstock Shifted</v>
      </c>
      <c r="D1074" s="78" t="s">
        <v>1320</v>
      </c>
      <c r="E1074" s="88" t="s">
        <v>945</v>
      </c>
      <c r="F1074" t="s">
        <v>1282</v>
      </c>
      <c r="G1074" s="88" t="s">
        <v>950</v>
      </c>
      <c r="H1074" s="80">
        <v>2669</v>
      </c>
      <c r="I1074" s="213" t="s">
        <v>44</v>
      </c>
      <c r="J1074" s="202" t="str">
        <f>IF(ISBLANK(INDEX('Policy Characteristics'!D:D,MATCH($C1074,'Policy Characteristics'!$C:$C,0))),"",INDEX('Policy Characteristics'!D:D,MATCH($C1074,'Policy Characteristics'!$C:$C,0)))</f>
        <v>Feedstock Shifting</v>
      </c>
      <c r="K1074" s="76" t="str">
        <f>IF(ISBLANK(INDEX('Policy Characteristics'!E:E,MATCH($C1074,'Policy Characteristics'!$C:$C,0))),"",INDEX('Policy Characteristics'!E:E,MATCH($C1074,'Policy Characteristics'!$C:$C,0)))</f>
        <v>indst feedstock shifting</v>
      </c>
      <c r="L1074" s="205">
        <f>IF(ISBLANK(INDEX('Policy Characteristics'!F:F,MATCH($C1074,'Policy Characteristics'!$C:$C,0))),"",INDEX('Policy Characteristics'!F:F,MATCH($C1074,'Policy Characteristics'!$C:$C,0)))</f>
        <v>0</v>
      </c>
      <c r="M1074" s="205">
        <f>IF(ISBLANK(INDEX('Policy Characteristics'!G:G,MATCH($C1074,'Policy Characteristics'!$C:$C,0))),"",INDEX('Policy Characteristics'!G:G,MATCH($C1074,'Policy Characteristics'!$C:$C,0)))</f>
        <v>1</v>
      </c>
      <c r="N1074" s="205">
        <f>IF(ISBLANK(INDEX('Policy Characteristics'!H:H,MATCH($C1074,'Policy Characteristics'!$C:$C,0))),"",INDEX('Policy Characteristics'!H:H,MATCH($C1074,'Policy Characteristics'!$C:$C,0)))</f>
        <v>0.01</v>
      </c>
      <c r="O1074" s="76" t="str">
        <f>IF(ISBLANK(INDEX('Policy Characteristics'!I:I,MATCH($C1074,'Policy Characteristics'!$C:$C,0))),"",INDEX('Policy Characteristics'!I:I,MATCH($C1074,'Policy Characteristics'!$C:$C,0)))</f>
        <v>% of potential achieved</v>
      </c>
      <c r="P1074" s="76" t="str">
        <f>IF(ISBLANK(INDEX('Policy Characteristics'!J:J,MATCH($C1074,'Policy Characteristics'!$C:$C,0))),"",INDEX('Policy Characteristics'!J:J,MATCH($C1074,'Policy Characteristics'!$C:$C,0)))</f>
        <v xml:space="preserve">**Description:** This policy shifts the use of fossil-fuel feedstocks to hydrogen. The production method for this new hydrogen demand can be shifted wiht the Fraction of Hydrogen Production Pathways Shifted lever.  // **Guidance for setting values (Chemicals):** Approximately 52 percent of natural gas consumed as a chemical feedstock globally goes to producing ammonia and methanol. These pathways can be replaced with green electrolytic hydrogen to eliminate process emissions associated with production. // **Guidance for setting values (Iron &amp; Steel):** Coal is the most significant feedstock used in the steel industry, largely for reducing iron ore in blast furnaces. A transition from the traditional steelmaking route (blast furnace-basic oxygen furnace) to alternatives (like hydrogen-based direct reduced iron with electric arc furnaces) can be represented by pairing this lever with electrification of industrial heat. </v>
      </c>
      <c r="Q1074" s="76" t="str">
        <f>IF(ISBLANK(INDEX('Policy Characteristics'!K:K,MATCH($C1074,'Policy Characteristics'!$C:$C,0))),"",INDEX('Policy Characteristics'!K:K,MATCH($C1074,'Policy Characteristics'!$C:$C,0)))</f>
        <v/>
      </c>
      <c r="R1074" s="76" t="str">
        <f>IF(ISBLANK(INDEX('Policy Characteristics'!L:L,MATCH($C1074,'Policy Characteristics'!$C:$C,0))),"",INDEX('Policy Characteristics'!L:L,MATCH($C1074,'Policy Characteristics'!$C:$C,0)))</f>
        <v/>
      </c>
    </row>
    <row r="1075" spans="1:18" s="143" customFormat="1" x14ac:dyDescent="0.25">
      <c r="A1075" s="76" t="str">
        <f>IF(ISBLANK(INDEX('Policy Characteristics'!A:A,MATCH($C1075,'Policy Characteristics'!$C:$C,0))),"",INDEX('Policy Characteristics'!A:A,MATCH($C1075,'Policy Characteristics'!$C:$C,0)))</f>
        <v>Industry</v>
      </c>
      <c r="B1075" s="200" t="str">
        <f>IF(ISBLANK(INDEX('Policy Characteristics'!B:B,MATCH($C1075,'Policy Characteristics'!$C:$C,0))),"",INDEX('Policy Characteristics'!B:B,MATCH($C1075,'Policy Characteristics'!$C:$C,0)))</f>
        <v>Feedstock Shifting</v>
      </c>
      <c r="C1075" s="76" t="str">
        <f t="shared" si="34"/>
        <v>Fraction of Feedstock Shifted</v>
      </c>
      <c r="D1075" s="78" t="s">
        <v>1321</v>
      </c>
      <c r="E1075" s="88" t="s">
        <v>642</v>
      </c>
      <c r="F1075" t="s">
        <v>1283</v>
      </c>
      <c r="G1075" s="88" t="s">
        <v>648</v>
      </c>
      <c r="H1075" s="80">
        <v>2670</v>
      </c>
      <c r="I1075" s="213" t="s">
        <v>44</v>
      </c>
      <c r="J1075" s="202" t="str">
        <f>IF(ISBLANK(INDEX('Policy Characteristics'!D:D,MATCH($C1075,'Policy Characteristics'!$C:$C,0))),"",INDEX('Policy Characteristics'!D:D,MATCH($C1075,'Policy Characteristics'!$C:$C,0)))</f>
        <v>Feedstock Shifting</v>
      </c>
      <c r="K1075" s="76" t="str">
        <f>IF(ISBLANK(INDEX('Policy Characteristics'!E:E,MATCH($C1075,'Policy Characteristics'!$C:$C,0))),"",INDEX('Policy Characteristics'!E:E,MATCH($C1075,'Policy Characteristics'!$C:$C,0)))</f>
        <v>indst feedstock shifting</v>
      </c>
      <c r="L1075" s="205">
        <f>IF(ISBLANK(INDEX('Policy Characteristics'!F:F,MATCH($C1075,'Policy Characteristics'!$C:$C,0))),"",INDEX('Policy Characteristics'!F:F,MATCH($C1075,'Policy Characteristics'!$C:$C,0)))</f>
        <v>0</v>
      </c>
      <c r="M1075" s="205">
        <f>IF(ISBLANK(INDEX('Policy Characteristics'!G:G,MATCH($C1075,'Policy Characteristics'!$C:$C,0))),"",INDEX('Policy Characteristics'!G:G,MATCH($C1075,'Policy Characteristics'!$C:$C,0)))</f>
        <v>1</v>
      </c>
      <c r="N1075" s="205">
        <f>IF(ISBLANK(INDEX('Policy Characteristics'!H:H,MATCH($C1075,'Policy Characteristics'!$C:$C,0))),"",INDEX('Policy Characteristics'!H:H,MATCH($C1075,'Policy Characteristics'!$C:$C,0)))</f>
        <v>0.01</v>
      </c>
      <c r="O1075" s="76" t="str">
        <f>IF(ISBLANK(INDEX('Policy Characteristics'!I:I,MATCH($C1075,'Policy Characteristics'!$C:$C,0))),"",INDEX('Policy Characteristics'!I:I,MATCH($C1075,'Policy Characteristics'!$C:$C,0)))</f>
        <v>% of potential achieved</v>
      </c>
      <c r="P1075" s="76" t="str">
        <f>IF(ISBLANK(INDEX('Policy Characteristics'!J:J,MATCH($C1075,'Policy Characteristics'!$C:$C,0))),"",INDEX('Policy Characteristics'!J:J,MATCH($C1075,'Policy Characteristics'!$C:$C,0)))</f>
        <v xml:space="preserve">**Description:** This policy shifts the use of fossil-fuel feedstocks to hydrogen. The production method for this new hydrogen demand can be shifted wiht the Fraction of Hydrogen Production Pathways Shifted lever.  // **Guidance for setting values (Chemicals):** Approximately 52 percent of natural gas consumed as a chemical feedstock globally goes to producing ammonia and methanol. These pathways can be replaced with green electrolytic hydrogen to eliminate process emissions associated with production. // **Guidance for setting values (Iron &amp; Steel):** Coal is the most significant feedstock used in the steel industry, largely for reducing iron ore in blast furnaces. A transition from the traditional steelmaking route (blast furnace-basic oxygen furnace) to alternatives (like hydrogen-based direct reduced iron with electric arc furnaces) can be represented by pairing this lever with electrification of industrial heat. </v>
      </c>
      <c r="Q1075" s="76" t="str">
        <f>IF(ISBLANK(INDEX('Policy Characteristics'!K:K,MATCH($C1075,'Policy Characteristics'!$C:$C,0))),"",INDEX('Policy Characteristics'!K:K,MATCH($C1075,'Policy Characteristics'!$C:$C,0)))</f>
        <v/>
      </c>
      <c r="R1075" s="76" t="str">
        <f>IF(ISBLANK(INDEX('Policy Characteristics'!L:L,MATCH($C1075,'Policy Characteristics'!$C:$C,0))),"",INDEX('Policy Characteristics'!L:L,MATCH($C1075,'Policy Characteristics'!$C:$C,0)))</f>
        <v/>
      </c>
    </row>
    <row r="1076" spans="1:18" s="143" customFormat="1" x14ac:dyDescent="0.25">
      <c r="A1076" s="76" t="str">
        <f>IF(ISBLANK(INDEX('Policy Characteristics'!A:A,MATCH($C1076,'Policy Characteristics'!$C:$C,0))),"",INDEX('Policy Characteristics'!A:A,MATCH($C1076,'Policy Characteristics'!$C:$C,0)))</f>
        <v>Industry</v>
      </c>
      <c r="B1076" s="200" t="str">
        <f>IF(ISBLANK(INDEX('Policy Characteristics'!B:B,MATCH($C1076,'Policy Characteristics'!$C:$C,0))),"",INDEX('Policy Characteristics'!B:B,MATCH($C1076,'Policy Characteristics'!$C:$C,0)))</f>
        <v>Feedstock Shifting</v>
      </c>
      <c r="C1076" s="76" t="str">
        <f t="shared" si="34"/>
        <v>Fraction of Feedstock Shifted</v>
      </c>
      <c r="D1076" s="78" t="s">
        <v>1321</v>
      </c>
      <c r="E1076" s="88" t="s">
        <v>643</v>
      </c>
      <c r="F1076" t="s">
        <v>1283</v>
      </c>
      <c r="G1076" s="88" t="s">
        <v>651</v>
      </c>
      <c r="H1076" s="80">
        <v>2671</v>
      </c>
      <c r="I1076" s="213" t="s">
        <v>44</v>
      </c>
      <c r="J1076" s="202" t="str">
        <f>IF(ISBLANK(INDEX('Policy Characteristics'!D:D,MATCH($C1076,'Policy Characteristics'!$C:$C,0))),"",INDEX('Policy Characteristics'!D:D,MATCH($C1076,'Policy Characteristics'!$C:$C,0)))</f>
        <v>Feedstock Shifting</v>
      </c>
      <c r="K1076" s="76" t="str">
        <f>IF(ISBLANK(INDEX('Policy Characteristics'!E:E,MATCH($C1076,'Policy Characteristics'!$C:$C,0))),"",INDEX('Policy Characteristics'!E:E,MATCH($C1076,'Policy Characteristics'!$C:$C,0)))</f>
        <v>indst feedstock shifting</v>
      </c>
      <c r="L1076" s="205">
        <f>IF(ISBLANK(INDEX('Policy Characteristics'!F:F,MATCH($C1076,'Policy Characteristics'!$C:$C,0))),"",INDEX('Policy Characteristics'!F:F,MATCH($C1076,'Policy Characteristics'!$C:$C,0)))</f>
        <v>0</v>
      </c>
      <c r="M1076" s="205">
        <f>IF(ISBLANK(INDEX('Policy Characteristics'!G:G,MATCH($C1076,'Policy Characteristics'!$C:$C,0))),"",INDEX('Policy Characteristics'!G:G,MATCH($C1076,'Policy Characteristics'!$C:$C,0)))</f>
        <v>1</v>
      </c>
      <c r="N1076" s="205">
        <f>IF(ISBLANK(INDEX('Policy Characteristics'!H:H,MATCH($C1076,'Policy Characteristics'!$C:$C,0))),"",INDEX('Policy Characteristics'!H:H,MATCH($C1076,'Policy Characteristics'!$C:$C,0)))</f>
        <v>0.01</v>
      </c>
      <c r="O1076" s="76" t="str">
        <f>IF(ISBLANK(INDEX('Policy Characteristics'!I:I,MATCH($C1076,'Policy Characteristics'!$C:$C,0))),"",INDEX('Policy Characteristics'!I:I,MATCH($C1076,'Policy Characteristics'!$C:$C,0)))</f>
        <v>% of potential achieved</v>
      </c>
      <c r="P1076" s="76" t="str">
        <f>IF(ISBLANK(INDEX('Policy Characteristics'!J:J,MATCH($C1076,'Policy Characteristics'!$C:$C,0))),"",INDEX('Policy Characteristics'!J:J,MATCH($C1076,'Policy Characteristics'!$C:$C,0)))</f>
        <v xml:space="preserve">**Description:** This policy shifts the use of fossil-fuel feedstocks to hydrogen. The production method for this new hydrogen demand can be shifted wiht the Fraction of Hydrogen Production Pathways Shifted lever.  // **Guidance for setting values (Chemicals):** Approximately 52 percent of natural gas consumed as a chemical feedstock globally goes to producing ammonia and methanol. These pathways can be replaced with green electrolytic hydrogen to eliminate process emissions associated with production. // **Guidance for setting values (Iron &amp; Steel):** Coal is the most significant feedstock used in the steel industry, largely for reducing iron ore in blast furnaces. A transition from the traditional steelmaking route (blast furnace-basic oxygen furnace) to alternatives (like hydrogen-based direct reduced iron with electric arc furnaces) can be represented by pairing this lever with electrification of industrial heat. </v>
      </c>
      <c r="Q1076" s="76" t="str">
        <f>IF(ISBLANK(INDEX('Policy Characteristics'!K:K,MATCH($C1076,'Policy Characteristics'!$C:$C,0))),"",INDEX('Policy Characteristics'!K:K,MATCH($C1076,'Policy Characteristics'!$C:$C,0)))</f>
        <v/>
      </c>
      <c r="R1076" s="76" t="str">
        <f>IF(ISBLANK(INDEX('Policy Characteristics'!L:L,MATCH($C1076,'Policy Characteristics'!$C:$C,0))),"",INDEX('Policy Characteristics'!L:L,MATCH($C1076,'Policy Characteristics'!$C:$C,0)))</f>
        <v/>
      </c>
    </row>
    <row r="1077" spans="1:18" s="143" customFormat="1" x14ac:dyDescent="0.25">
      <c r="A1077" s="76" t="str">
        <f>IF(ISBLANK(INDEX('Policy Characteristics'!A:A,MATCH($C1077,'Policy Characteristics'!$C:$C,0))),"",INDEX('Policy Characteristics'!A:A,MATCH($C1077,'Policy Characteristics'!$C:$C,0)))</f>
        <v>Industry</v>
      </c>
      <c r="B1077" s="200" t="str">
        <f>IF(ISBLANK(INDEX('Policy Characteristics'!B:B,MATCH($C1077,'Policy Characteristics'!$C:$C,0))),"",INDEX('Policy Characteristics'!B:B,MATCH($C1077,'Policy Characteristics'!$C:$C,0)))</f>
        <v>Feedstock Shifting</v>
      </c>
      <c r="C1077" s="76" t="str">
        <f t="shared" si="34"/>
        <v>Fraction of Feedstock Shifted</v>
      </c>
      <c r="D1077" s="78" t="s">
        <v>1321</v>
      </c>
      <c r="E1077" s="88" t="s">
        <v>644</v>
      </c>
      <c r="F1077" t="s">
        <v>1283</v>
      </c>
      <c r="G1077" s="88" t="s">
        <v>652</v>
      </c>
      <c r="H1077" s="80">
        <v>2672</v>
      </c>
      <c r="I1077" s="213" t="s">
        <v>44</v>
      </c>
      <c r="J1077" s="202" t="str">
        <f>IF(ISBLANK(INDEX('Policy Characteristics'!D:D,MATCH($C1077,'Policy Characteristics'!$C:$C,0))),"",INDEX('Policy Characteristics'!D:D,MATCH($C1077,'Policy Characteristics'!$C:$C,0)))</f>
        <v>Feedstock Shifting</v>
      </c>
      <c r="K1077" s="76" t="str">
        <f>IF(ISBLANK(INDEX('Policy Characteristics'!E:E,MATCH($C1077,'Policy Characteristics'!$C:$C,0))),"",INDEX('Policy Characteristics'!E:E,MATCH($C1077,'Policy Characteristics'!$C:$C,0)))</f>
        <v>indst feedstock shifting</v>
      </c>
      <c r="L1077" s="205">
        <f>IF(ISBLANK(INDEX('Policy Characteristics'!F:F,MATCH($C1077,'Policy Characteristics'!$C:$C,0))),"",INDEX('Policy Characteristics'!F:F,MATCH($C1077,'Policy Characteristics'!$C:$C,0)))</f>
        <v>0</v>
      </c>
      <c r="M1077" s="205">
        <f>IF(ISBLANK(INDEX('Policy Characteristics'!G:G,MATCH($C1077,'Policy Characteristics'!$C:$C,0))),"",INDEX('Policy Characteristics'!G:G,MATCH($C1077,'Policy Characteristics'!$C:$C,0)))</f>
        <v>1</v>
      </c>
      <c r="N1077" s="205">
        <f>IF(ISBLANK(INDEX('Policy Characteristics'!H:H,MATCH($C1077,'Policy Characteristics'!$C:$C,0))),"",INDEX('Policy Characteristics'!H:H,MATCH($C1077,'Policy Characteristics'!$C:$C,0)))</f>
        <v>0.01</v>
      </c>
      <c r="O1077" s="76" t="str">
        <f>IF(ISBLANK(INDEX('Policy Characteristics'!I:I,MATCH($C1077,'Policy Characteristics'!$C:$C,0))),"",INDEX('Policy Characteristics'!I:I,MATCH($C1077,'Policy Characteristics'!$C:$C,0)))</f>
        <v>% of potential achieved</v>
      </c>
      <c r="P1077" s="76" t="str">
        <f>IF(ISBLANK(INDEX('Policy Characteristics'!J:J,MATCH($C1077,'Policy Characteristics'!$C:$C,0))),"",INDEX('Policy Characteristics'!J:J,MATCH($C1077,'Policy Characteristics'!$C:$C,0)))</f>
        <v xml:space="preserve">**Description:** This policy shifts the use of fossil-fuel feedstocks to hydrogen. The production method for this new hydrogen demand can be shifted wiht the Fraction of Hydrogen Production Pathways Shifted lever.  // **Guidance for setting values (Chemicals):** Approximately 52 percent of natural gas consumed as a chemical feedstock globally goes to producing ammonia and methanol. These pathways can be replaced with green electrolytic hydrogen to eliminate process emissions associated with production. // **Guidance for setting values (Iron &amp; Steel):** Coal is the most significant feedstock used in the steel industry, largely for reducing iron ore in blast furnaces. A transition from the traditional steelmaking route (blast furnace-basic oxygen furnace) to alternatives (like hydrogen-based direct reduced iron with electric arc furnaces) can be represented by pairing this lever with electrification of industrial heat. </v>
      </c>
      <c r="Q1077" s="76" t="str">
        <f>IF(ISBLANK(INDEX('Policy Characteristics'!K:K,MATCH($C1077,'Policy Characteristics'!$C:$C,0))),"",INDEX('Policy Characteristics'!K:K,MATCH($C1077,'Policy Characteristics'!$C:$C,0)))</f>
        <v/>
      </c>
      <c r="R1077" s="76" t="str">
        <f>IF(ISBLANK(INDEX('Policy Characteristics'!L:L,MATCH($C1077,'Policy Characteristics'!$C:$C,0))),"",INDEX('Policy Characteristics'!L:L,MATCH($C1077,'Policy Characteristics'!$C:$C,0)))</f>
        <v/>
      </c>
    </row>
    <row r="1078" spans="1:18" s="143" customFormat="1" x14ac:dyDescent="0.25">
      <c r="A1078" s="76" t="str">
        <f>IF(ISBLANK(INDEX('Policy Characteristics'!A:A,MATCH($C1078,'Policy Characteristics'!$C:$C,0))),"",INDEX('Policy Characteristics'!A:A,MATCH($C1078,'Policy Characteristics'!$C:$C,0)))</f>
        <v>Industry</v>
      </c>
      <c r="B1078" s="200" t="str">
        <f>IF(ISBLANK(INDEX('Policy Characteristics'!B:B,MATCH($C1078,'Policy Characteristics'!$C:$C,0))),"",INDEX('Policy Characteristics'!B:B,MATCH($C1078,'Policy Characteristics'!$C:$C,0)))</f>
        <v>Feedstock Shifting</v>
      </c>
      <c r="C1078" s="76" t="str">
        <f t="shared" si="34"/>
        <v>Fraction of Feedstock Shifted</v>
      </c>
      <c r="D1078" s="78" t="s">
        <v>1321</v>
      </c>
      <c r="E1078" s="88" t="s">
        <v>645</v>
      </c>
      <c r="F1078" t="s">
        <v>1283</v>
      </c>
      <c r="G1078" s="88" t="s">
        <v>649</v>
      </c>
      <c r="H1078" s="80">
        <v>2673</v>
      </c>
      <c r="I1078" s="213" t="s">
        <v>44</v>
      </c>
      <c r="J1078" s="202" t="str">
        <f>IF(ISBLANK(INDEX('Policy Characteristics'!D:D,MATCH($C1078,'Policy Characteristics'!$C:$C,0))),"",INDEX('Policy Characteristics'!D:D,MATCH($C1078,'Policy Characteristics'!$C:$C,0)))</f>
        <v>Feedstock Shifting</v>
      </c>
      <c r="K1078" s="76" t="str">
        <f>IF(ISBLANK(INDEX('Policy Characteristics'!E:E,MATCH($C1078,'Policy Characteristics'!$C:$C,0))),"",INDEX('Policy Characteristics'!E:E,MATCH($C1078,'Policy Characteristics'!$C:$C,0)))</f>
        <v>indst feedstock shifting</v>
      </c>
      <c r="L1078" s="205">
        <f>IF(ISBLANK(INDEX('Policy Characteristics'!F:F,MATCH($C1078,'Policy Characteristics'!$C:$C,0))),"",INDEX('Policy Characteristics'!F:F,MATCH($C1078,'Policy Characteristics'!$C:$C,0)))</f>
        <v>0</v>
      </c>
      <c r="M1078" s="205">
        <f>IF(ISBLANK(INDEX('Policy Characteristics'!G:G,MATCH($C1078,'Policy Characteristics'!$C:$C,0))),"",INDEX('Policy Characteristics'!G:G,MATCH($C1078,'Policy Characteristics'!$C:$C,0)))</f>
        <v>1</v>
      </c>
      <c r="N1078" s="205">
        <f>IF(ISBLANK(INDEX('Policy Characteristics'!H:H,MATCH($C1078,'Policy Characteristics'!$C:$C,0))),"",INDEX('Policy Characteristics'!H:H,MATCH($C1078,'Policy Characteristics'!$C:$C,0)))</f>
        <v>0.01</v>
      </c>
      <c r="O1078" s="76" t="str">
        <f>IF(ISBLANK(INDEX('Policy Characteristics'!I:I,MATCH($C1078,'Policy Characteristics'!$C:$C,0))),"",INDEX('Policy Characteristics'!I:I,MATCH($C1078,'Policy Characteristics'!$C:$C,0)))</f>
        <v>% of potential achieved</v>
      </c>
      <c r="P1078" s="76" t="str">
        <f>IF(ISBLANK(INDEX('Policy Characteristics'!J:J,MATCH($C1078,'Policy Characteristics'!$C:$C,0))),"",INDEX('Policy Characteristics'!J:J,MATCH($C1078,'Policy Characteristics'!$C:$C,0)))</f>
        <v xml:space="preserve">**Description:** This policy shifts the use of fossil-fuel feedstocks to hydrogen. The production method for this new hydrogen demand can be shifted wiht the Fraction of Hydrogen Production Pathways Shifted lever.  // **Guidance for setting values (Chemicals):** Approximately 52 percent of natural gas consumed as a chemical feedstock globally goes to producing ammonia and methanol. These pathways can be replaced with green electrolytic hydrogen to eliminate process emissions associated with production. // **Guidance for setting values (Iron &amp; Steel):** Coal is the most significant feedstock used in the steel industry, largely for reducing iron ore in blast furnaces. A transition from the traditional steelmaking route (blast furnace-basic oxygen furnace) to alternatives (like hydrogen-based direct reduced iron with electric arc furnaces) can be represented by pairing this lever with electrification of industrial heat. </v>
      </c>
      <c r="Q1078" s="76" t="str">
        <f>IF(ISBLANK(INDEX('Policy Characteristics'!K:K,MATCH($C1078,'Policy Characteristics'!$C:$C,0))),"",INDEX('Policy Characteristics'!K:K,MATCH($C1078,'Policy Characteristics'!$C:$C,0)))</f>
        <v/>
      </c>
      <c r="R1078" s="76" t="str">
        <f>IF(ISBLANK(INDEX('Policy Characteristics'!L:L,MATCH($C1078,'Policy Characteristics'!$C:$C,0))),"",INDEX('Policy Characteristics'!L:L,MATCH($C1078,'Policy Characteristics'!$C:$C,0)))</f>
        <v/>
      </c>
    </row>
    <row r="1079" spans="1:18" s="143" customFormat="1" x14ac:dyDescent="0.25">
      <c r="A1079" s="76" t="str">
        <f>IF(ISBLANK(INDEX('Policy Characteristics'!A:A,MATCH($C1079,'Policy Characteristics'!$C:$C,0))),"",INDEX('Policy Characteristics'!A:A,MATCH($C1079,'Policy Characteristics'!$C:$C,0)))</f>
        <v>Industry</v>
      </c>
      <c r="B1079" s="200" t="str">
        <f>IF(ISBLANK(INDEX('Policy Characteristics'!B:B,MATCH($C1079,'Policy Characteristics'!$C:$C,0))),"",INDEX('Policy Characteristics'!B:B,MATCH($C1079,'Policy Characteristics'!$C:$C,0)))</f>
        <v>Feedstock Shifting</v>
      </c>
      <c r="C1079" s="76" t="str">
        <f t="shared" si="34"/>
        <v>Fraction of Feedstock Shifted</v>
      </c>
      <c r="D1079" s="78" t="s">
        <v>1321</v>
      </c>
      <c r="E1079" s="88" t="s">
        <v>646</v>
      </c>
      <c r="F1079" t="s">
        <v>1283</v>
      </c>
      <c r="G1079" s="88" t="s">
        <v>650</v>
      </c>
      <c r="H1079" s="80">
        <v>2674</v>
      </c>
      <c r="I1079" s="213" t="s">
        <v>44</v>
      </c>
      <c r="J1079" s="202" t="str">
        <f>IF(ISBLANK(INDEX('Policy Characteristics'!D:D,MATCH($C1079,'Policy Characteristics'!$C:$C,0))),"",INDEX('Policy Characteristics'!D:D,MATCH($C1079,'Policy Characteristics'!$C:$C,0)))</f>
        <v>Feedstock Shifting</v>
      </c>
      <c r="K1079" s="76" t="str">
        <f>IF(ISBLANK(INDEX('Policy Characteristics'!E:E,MATCH($C1079,'Policy Characteristics'!$C:$C,0))),"",INDEX('Policy Characteristics'!E:E,MATCH($C1079,'Policy Characteristics'!$C:$C,0)))</f>
        <v>indst feedstock shifting</v>
      </c>
      <c r="L1079" s="205">
        <f>IF(ISBLANK(INDEX('Policy Characteristics'!F:F,MATCH($C1079,'Policy Characteristics'!$C:$C,0))),"",INDEX('Policy Characteristics'!F:F,MATCH($C1079,'Policy Characteristics'!$C:$C,0)))</f>
        <v>0</v>
      </c>
      <c r="M1079" s="205">
        <f>IF(ISBLANK(INDEX('Policy Characteristics'!G:G,MATCH($C1079,'Policy Characteristics'!$C:$C,0))),"",INDEX('Policy Characteristics'!G:G,MATCH($C1079,'Policy Characteristics'!$C:$C,0)))</f>
        <v>1</v>
      </c>
      <c r="N1079" s="205">
        <f>IF(ISBLANK(INDEX('Policy Characteristics'!H:H,MATCH($C1079,'Policy Characteristics'!$C:$C,0))),"",INDEX('Policy Characteristics'!H:H,MATCH($C1079,'Policy Characteristics'!$C:$C,0)))</f>
        <v>0.01</v>
      </c>
      <c r="O1079" s="76" t="str">
        <f>IF(ISBLANK(INDEX('Policy Characteristics'!I:I,MATCH($C1079,'Policy Characteristics'!$C:$C,0))),"",INDEX('Policy Characteristics'!I:I,MATCH($C1079,'Policy Characteristics'!$C:$C,0)))</f>
        <v>% of potential achieved</v>
      </c>
      <c r="P1079" s="76" t="str">
        <f>IF(ISBLANK(INDEX('Policy Characteristics'!J:J,MATCH($C1079,'Policy Characteristics'!$C:$C,0))),"",INDEX('Policy Characteristics'!J:J,MATCH($C1079,'Policy Characteristics'!$C:$C,0)))</f>
        <v xml:space="preserve">**Description:** This policy shifts the use of fossil-fuel feedstocks to hydrogen. The production method for this new hydrogen demand can be shifted wiht the Fraction of Hydrogen Production Pathways Shifted lever.  // **Guidance for setting values (Chemicals):** Approximately 52 percent of natural gas consumed as a chemical feedstock globally goes to producing ammonia and methanol. These pathways can be replaced with green electrolytic hydrogen to eliminate process emissions associated with production. // **Guidance for setting values (Iron &amp; Steel):** Coal is the most significant feedstock used in the steel industry, largely for reducing iron ore in blast furnaces. A transition from the traditional steelmaking route (blast furnace-basic oxygen furnace) to alternatives (like hydrogen-based direct reduced iron with electric arc furnaces) can be represented by pairing this lever with electrification of industrial heat. </v>
      </c>
      <c r="Q1079" s="76" t="str">
        <f>IF(ISBLANK(INDEX('Policy Characteristics'!K:K,MATCH($C1079,'Policy Characteristics'!$C:$C,0))),"",INDEX('Policy Characteristics'!K:K,MATCH($C1079,'Policy Characteristics'!$C:$C,0)))</f>
        <v/>
      </c>
      <c r="R1079" s="76" t="str">
        <f>IF(ISBLANK(INDEX('Policy Characteristics'!L:L,MATCH($C1079,'Policy Characteristics'!$C:$C,0))),"",INDEX('Policy Characteristics'!L:L,MATCH($C1079,'Policy Characteristics'!$C:$C,0)))</f>
        <v/>
      </c>
    </row>
    <row r="1080" spans="1:18" s="143" customFormat="1" x14ac:dyDescent="0.25">
      <c r="A1080" s="76" t="str">
        <f>IF(ISBLANK(INDEX('Policy Characteristics'!A:A,MATCH($C1080,'Policy Characteristics'!$C:$C,0))),"",INDEX('Policy Characteristics'!A:A,MATCH($C1080,'Policy Characteristics'!$C:$C,0)))</f>
        <v>Industry</v>
      </c>
      <c r="B1080" s="200" t="str">
        <f>IF(ISBLANK(INDEX('Policy Characteristics'!B:B,MATCH($C1080,'Policy Characteristics'!$C:$C,0))),"",INDEX('Policy Characteristics'!B:B,MATCH($C1080,'Policy Characteristics'!$C:$C,0)))</f>
        <v>Feedstock Shifting</v>
      </c>
      <c r="C1080" s="76" t="str">
        <f t="shared" si="34"/>
        <v>Fraction of Feedstock Shifted</v>
      </c>
      <c r="D1080" s="78" t="s">
        <v>1321</v>
      </c>
      <c r="E1080" s="88" t="s">
        <v>647</v>
      </c>
      <c r="F1080" t="s">
        <v>1283</v>
      </c>
      <c r="G1080" s="88" t="s">
        <v>653</v>
      </c>
      <c r="H1080" s="80">
        <v>2675</v>
      </c>
      <c r="I1080" s="213" t="s">
        <v>44</v>
      </c>
      <c r="J1080" s="202" t="str">
        <f>IF(ISBLANK(INDEX('Policy Characteristics'!D:D,MATCH($C1080,'Policy Characteristics'!$C:$C,0))),"",INDEX('Policy Characteristics'!D:D,MATCH($C1080,'Policy Characteristics'!$C:$C,0)))</f>
        <v>Feedstock Shifting</v>
      </c>
      <c r="K1080" s="76" t="str">
        <f>IF(ISBLANK(INDEX('Policy Characteristics'!E:E,MATCH($C1080,'Policy Characteristics'!$C:$C,0))),"",INDEX('Policy Characteristics'!E:E,MATCH($C1080,'Policy Characteristics'!$C:$C,0)))</f>
        <v>indst feedstock shifting</v>
      </c>
      <c r="L1080" s="205">
        <f>IF(ISBLANK(INDEX('Policy Characteristics'!F:F,MATCH($C1080,'Policy Characteristics'!$C:$C,0))),"",INDEX('Policy Characteristics'!F:F,MATCH($C1080,'Policy Characteristics'!$C:$C,0)))</f>
        <v>0</v>
      </c>
      <c r="M1080" s="205">
        <f>IF(ISBLANK(INDEX('Policy Characteristics'!G:G,MATCH($C1080,'Policy Characteristics'!$C:$C,0))),"",INDEX('Policy Characteristics'!G:G,MATCH($C1080,'Policy Characteristics'!$C:$C,0)))</f>
        <v>1</v>
      </c>
      <c r="N1080" s="205">
        <f>IF(ISBLANK(INDEX('Policy Characteristics'!H:H,MATCH($C1080,'Policy Characteristics'!$C:$C,0))),"",INDEX('Policy Characteristics'!H:H,MATCH($C1080,'Policy Characteristics'!$C:$C,0)))</f>
        <v>0.01</v>
      </c>
      <c r="O1080" s="76" t="str">
        <f>IF(ISBLANK(INDEX('Policy Characteristics'!I:I,MATCH($C1080,'Policy Characteristics'!$C:$C,0))),"",INDEX('Policy Characteristics'!I:I,MATCH($C1080,'Policy Characteristics'!$C:$C,0)))</f>
        <v>% of potential achieved</v>
      </c>
      <c r="P1080" s="76" t="str">
        <f>IF(ISBLANK(INDEX('Policy Characteristics'!J:J,MATCH($C1080,'Policy Characteristics'!$C:$C,0))),"",INDEX('Policy Characteristics'!J:J,MATCH($C1080,'Policy Characteristics'!$C:$C,0)))</f>
        <v xml:space="preserve">**Description:** This policy shifts the use of fossil-fuel feedstocks to hydrogen. The production method for this new hydrogen demand can be shifted wiht the Fraction of Hydrogen Production Pathways Shifted lever.  // **Guidance for setting values (Chemicals):** Approximately 52 percent of natural gas consumed as a chemical feedstock globally goes to producing ammonia and methanol. These pathways can be replaced with green electrolytic hydrogen to eliminate process emissions associated with production. // **Guidance for setting values (Iron &amp; Steel):** Coal is the most significant feedstock used in the steel industry, largely for reducing iron ore in blast furnaces. A transition from the traditional steelmaking route (blast furnace-basic oxygen furnace) to alternatives (like hydrogen-based direct reduced iron with electric arc furnaces) can be represented by pairing this lever with electrification of industrial heat. </v>
      </c>
      <c r="Q1080" s="76" t="str">
        <f>IF(ISBLANK(INDEX('Policy Characteristics'!K:K,MATCH($C1080,'Policy Characteristics'!$C:$C,0))),"",INDEX('Policy Characteristics'!K:K,MATCH($C1080,'Policy Characteristics'!$C:$C,0)))</f>
        <v/>
      </c>
      <c r="R1080" s="76" t="str">
        <f>IF(ISBLANK(INDEX('Policy Characteristics'!L:L,MATCH($C1080,'Policy Characteristics'!$C:$C,0))),"",INDEX('Policy Characteristics'!L:L,MATCH($C1080,'Policy Characteristics'!$C:$C,0)))</f>
        <v/>
      </c>
    </row>
    <row r="1081" spans="1:18" s="143" customFormat="1" x14ac:dyDescent="0.25">
      <c r="A1081" s="76" t="str">
        <f>IF(ISBLANK(INDEX('Policy Characteristics'!A:A,MATCH($C1081,'Policy Characteristics'!$C:$C,0))),"",INDEX('Policy Characteristics'!A:A,MATCH($C1081,'Policy Characteristics'!$C:$C,0)))</f>
        <v>Industry</v>
      </c>
      <c r="B1081" s="200" t="str">
        <f>IF(ISBLANK(INDEX('Policy Characteristics'!B:B,MATCH($C1081,'Policy Characteristics'!$C:$C,0))),"",INDEX('Policy Characteristics'!B:B,MATCH($C1081,'Policy Characteristics'!$C:$C,0)))</f>
        <v>Feedstock Shifting</v>
      </c>
      <c r="C1081" s="76" t="str">
        <f t="shared" si="34"/>
        <v>Fraction of Feedstock Shifted</v>
      </c>
      <c r="D1081" s="78" t="s">
        <v>1321</v>
      </c>
      <c r="E1081" s="88" t="s">
        <v>946</v>
      </c>
      <c r="F1081" t="s">
        <v>1283</v>
      </c>
      <c r="G1081" s="88" t="s">
        <v>949</v>
      </c>
      <c r="H1081" s="80">
        <v>2676</v>
      </c>
      <c r="I1081" s="213" t="s">
        <v>44</v>
      </c>
      <c r="J1081" s="202" t="str">
        <f>IF(ISBLANK(INDEX('Policy Characteristics'!D:D,MATCH($C1081,'Policy Characteristics'!$C:$C,0))),"",INDEX('Policy Characteristics'!D:D,MATCH($C1081,'Policy Characteristics'!$C:$C,0)))</f>
        <v>Feedstock Shifting</v>
      </c>
      <c r="K1081" s="76" t="str">
        <f>IF(ISBLANK(INDEX('Policy Characteristics'!E:E,MATCH($C1081,'Policy Characteristics'!$C:$C,0))),"",INDEX('Policy Characteristics'!E:E,MATCH($C1081,'Policy Characteristics'!$C:$C,0)))</f>
        <v>indst feedstock shifting</v>
      </c>
      <c r="L1081" s="205">
        <f>IF(ISBLANK(INDEX('Policy Characteristics'!F:F,MATCH($C1081,'Policy Characteristics'!$C:$C,0))),"",INDEX('Policy Characteristics'!F:F,MATCH($C1081,'Policy Characteristics'!$C:$C,0)))</f>
        <v>0</v>
      </c>
      <c r="M1081" s="205">
        <f>IF(ISBLANK(INDEX('Policy Characteristics'!G:G,MATCH($C1081,'Policy Characteristics'!$C:$C,0))),"",INDEX('Policy Characteristics'!G:G,MATCH($C1081,'Policy Characteristics'!$C:$C,0)))</f>
        <v>1</v>
      </c>
      <c r="N1081" s="205">
        <f>IF(ISBLANK(INDEX('Policy Characteristics'!H:H,MATCH($C1081,'Policy Characteristics'!$C:$C,0))),"",INDEX('Policy Characteristics'!H:H,MATCH($C1081,'Policy Characteristics'!$C:$C,0)))</f>
        <v>0.01</v>
      </c>
      <c r="O1081" s="76" t="str">
        <f>IF(ISBLANK(INDEX('Policy Characteristics'!I:I,MATCH($C1081,'Policy Characteristics'!$C:$C,0))),"",INDEX('Policy Characteristics'!I:I,MATCH($C1081,'Policy Characteristics'!$C:$C,0)))</f>
        <v>% of potential achieved</v>
      </c>
      <c r="P1081" s="76" t="str">
        <f>IF(ISBLANK(INDEX('Policy Characteristics'!J:J,MATCH($C1081,'Policy Characteristics'!$C:$C,0))),"",INDEX('Policy Characteristics'!J:J,MATCH($C1081,'Policy Characteristics'!$C:$C,0)))</f>
        <v xml:space="preserve">**Description:** This policy shifts the use of fossil-fuel feedstocks to hydrogen. The production method for this new hydrogen demand can be shifted wiht the Fraction of Hydrogen Production Pathways Shifted lever.  // **Guidance for setting values (Chemicals):** Approximately 52 percent of natural gas consumed as a chemical feedstock globally goes to producing ammonia and methanol. These pathways can be replaced with green electrolytic hydrogen to eliminate process emissions associated with production. // **Guidance for setting values (Iron &amp; Steel):** Coal is the most significant feedstock used in the steel industry, largely for reducing iron ore in blast furnaces. A transition from the traditional steelmaking route (blast furnace-basic oxygen furnace) to alternatives (like hydrogen-based direct reduced iron with electric arc furnaces) can be represented by pairing this lever with electrification of industrial heat. </v>
      </c>
      <c r="Q1081" s="76" t="str">
        <f>IF(ISBLANK(INDEX('Policy Characteristics'!K:K,MATCH($C1081,'Policy Characteristics'!$C:$C,0))),"",INDEX('Policy Characteristics'!K:K,MATCH($C1081,'Policy Characteristics'!$C:$C,0)))</f>
        <v/>
      </c>
      <c r="R1081" s="76" t="str">
        <f>IF(ISBLANK(INDEX('Policy Characteristics'!L:L,MATCH($C1081,'Policy Characteristics'!$C:$C,0))),"",INDEX('Policy Characteristics'!L:L,MATCH($C1081,'Policy Characteristics'!$C:$C,0)))</f>
        <v/>
      </c>
    </row>
    <row r="1082" spans="1:18" s="143" customFormat="1" x14ac:dyDescent="0.25">
      <c r="A1082" s="76" t="str">
        <f>IF(ISBLANK(INDEX('Policy Characteristics'!A:A,MATCH($C1082,'Policy Characteristics'!$C:$C,0))),"",INDEX('Policy Characteristics'!A:A,MATCH($C1082,'Policy Characteristics'!$C:$C,0)))</f>
        <v>Industry</v>
      </c>
      <c r="B1082" s="200" t="str">
        <f>IF(ISBLANK(INDEX('Policy Characteristics'!B:B,MATCH($C1082,'Policy Characteristics'!$C:$C,0))),"",INDEX('Policy Characteristics'!B:B,MATCH($C1082,'Policy Characteristics'!$C:$C,0)))</f>
        <v>Feedstock Shifting</v>
      </c>
      <c r="C1082" s="76" t="str">
        <f t="shared" si="34"/>
        <v>Fraction of Feedstock Shifted</v>
      </c>
      <c r="D1082" s="78" t="s">
        <v>1321</v>
      </c>
      <c r="E1082" s="88" t="s">
        <v>947</v>
      </c>
      <c r="F1082" t="s">
        <v>1283</v>
      </c>
      <c r="G1082" s="88" t="s">
        <v>951</v>
      </c>
      <c r="H1082" s="80">
        <v>2677</v>
      </c>
      <c r="I1082" s="213" t="s">
        <v>44</v>
      </c>
      <c r="J1082" s="202" t="str">
        <f>IF(ISBLANK(INDEX('Policy Characteristics'!D:D,MATCH($C1082,'Policy Characteristics'!$C:$C,0))),"",INDEX('Policy Characteristics'!D:D,MATCH($C1082,'Policy Characteristics'!$C:$C,0)))</f>
        <v>Feedstock Shifting</v>
      </c>
      <c r="K1082" s="76" t="str">
        <f>IF(ISBLANK(INDEX('Policy Characteristics'!E:E,MATCH($C1082,'Policy Characteristics'!$C:$C,0))),"",INDEX('Policy Characteristics'!E:E,MATCH($C1082,'Policy Characteristics'!$C:$C,0)))</f>
        <v>indst feedstock shifting</v>
      </c>
      <c r="L1082" s="205">
        <f>IF(ISBLANK(INDEX('Policy Characteristics'!F:F,MATCH($C1082,'Policy Characteristics'!$C:$C,0))),"",INDEX('Policy Characteristics'!F:F,MATCH($C1082,'Policy Characteristics'!$C:$C,0)))</f>
        <v>0</v>
      </c>
      <c r="M1082" s="205">
        <f>IF(ISBLANK(INDEX('Policy Characteristics'!G:G,MATCH($C1082,'Policy Characteristics'!$C:$C,0))),"",INDEX('Policy Characteristics'!G:G,MATCH($C1082,'Policy Characteristics'!$C:$C,0)))</f>
        <v>1</v>
      </c>
      <c r="N1082" s="205">
        <f>IF(ISBLANK(INDEX('Policy Characteristics'!H:H,MATCH($C1082,'Policy Characteristics'!$C:$C,0))),"",INDEX('Policy Characteristics'!H:H,MATCH($C1082,'Policy Characteristics'!$C:$C,0)))</f>
        <v>0.01</v>
      </c>
      <c r="O1082" s="76" t="str">
        <f>IF(ISBLANK(INDEX('Policy Characteristics'!I:I,MATCH($C1082,'Policy Characteristics'!$C:$C,0))),"",INDEX('Policy Characteristics'!I:I,MATCH($C1082,'Policy Characteristics'!$C:$C,0)))</f>
        <v>% of potential achieved</v>
      </c>
      <c r="P1082" s="76" t="str">
        <f>IF(ISBLANK(INDEX('Policy Characteristics'!J:J,MATCH($C1082,'Policy Characteristics'!$C:$C,0))),"",INDEX('Policy Characteristics'!J:J,MATCH($C1082,'Policy Characteristics'!$C:$C,0)))</f>
        <v xml:space="preserve">**Description:** This policy shifts the use of fossil-fuel feedstocks to hydrogen. The production method for this new hydrogen demand can be shifted wiht the Fraction of Hydrogen Production Pathways Shifted lever.  // **Guidance for setting values (Chemicals):** Approximately 52 percent of natural gas consumed as a chemical feedstock globally goes to producing ammonia and methanol. These pathways can be replaced with green electrolytic hydrogen to eliminate process emissions associated with production. // **Guidance for setting values (Iron &amp; Steel):** Coal is the most significant feedstock used in the steel industry, largely for reducing iron ore in blast furnaces. A transition from the traditional steelmaking route (blast furnace-basic oxygen furnace) to alternatives (like hydrogen-based direct reduced iron with electric arc furnaces) can be represented by pairing this lever with electrification of industrial heat. </v>
      </c>
      <c r="Q1082" s="76" t="str">
        <f>IF(ISBLANK(INDEX('Policy Characteristics'!K:K,MATCH($C1082,'Policy Characteristics'!$C:$C,0))),"",INDEX('Policy Characteristics'!K:K,MATCH($C1082,'Policy Characteristics'!$C:$C,0)))</f>
        <v/>
      </c>
      <c r="R1082" s="76" t="str">
        <f>IF(ISBLANK(INDEX('Policy Characteristics'!L:L,MATCH($C1082,'Policy Characteristics'!$C:$C,0))),"",INDEX('Policy Characteristics'!L:L,MATCH($C1082,'Policy Characteristics'!$C:$C,0)))</f>
        <v/>
      </c>
    </row>
    <row r="1083" spans="1:18" s="143" customFormat="1" x14ac:dyDescent="0.25">
      <c r="A1083" s="76" t="str">
        <f>IF(ISBLANK(INDEX('Policy Characteristics'!A:A,MATCH($C1083,'Policy Characteristics'!$C:$C,0))),"",INDEX('Policy Characteristics'!A:A,MATCH($C1083,'Policy Characteristics'!$C:$C,0)))</f>
        <v>Industry</v>
      </c>
      <c r="B1083" s="200" t="str">
        <f>IF(ISBLANK(INDEX('Policy Characteristics'!B:B,MATCH($C1083,'Policy Characteristics'!$C:$C,0))),"",INDEX('Policy Characteristics'!B:B,MATCH($C1083,'Policy Characteristics'!$C:$C,0)))</f>
        <v>Feedstock Shifting</v>
      </c>
      <c r="C1083" s="76" t="str">
        <f t="shared" si="34"/>
        <v>Fraction of Feedstock Shifted</v>
      </c>
      <c r="D1083" s="78" t="s">
        <v>1321</v>
      </c>
      <c r="E1083" s="88" t="s">
        <v>948</v>
      </c>
      <c r="F1083" t="s">
        <v>1283</v>
      </c>
      <c r="G1083" s="88" t="s">
        <v>952</v>
      </c>
      <c r="H1083" s="80">
        <v>2678</v>
      </c>
      <c r="I1083" s="213" t="s">
        <v>44</v>
      </c>
      <c r="J1083" s="202" t="str">
        <f>IF(ISBLANK(INDEX('Policy Characteristics'!D:D,MATCH($C1083,'Policy Characteristics'!$C:$C,0))),"",INDEX('Policy Characteristics'!D:D,MATCH($C1083,'Policy Characteristics'!$C:$C,0)))</f>
        <v>Feedstock Shifting</v>
      </c>
      <c r="K1083" s="76" t="str">
        <f>IF(ISBLANK(INDEX('Policy Characteristics'!E:E,MATCH($C1083,'Policy Characteristics'!$C:$C,0))),"",INDEX('Policy Characteristics'!E:E,MATCH($C1083,'Policy Characteristics'!$C:$C,0)))</f>
        <v>indst feedstock shifting</v>
      </c>
      <c r="L1083" s="205">
        <f>IF(ISBLANK(INDEX('Policy Characteristics'!F:F,MATCH($C1083,'Policy Characteristics'!$C:$C,0))),"",INDEX('Policy Characteristics'!F:F,MATCH($C1083,'Policy Characteristics'!$C:$C,0)))</f>
        <v>0</v>
      </c>
      <c r="M1083" s="205">
        <f>IF(ISBLANK(INDEX('Policy Characteristics'!G:G,MATCH($C1083,'Policy Characteristics'!$C:$C,0))),"",INDEX('Policy Characteristics'!G:G,MATCH($C1083,'Policy Characteristics'!$C:$C,0)))</f>
        <v>1</v>
      </c>
      <c r="N1083" s="205">
        <f>IF(ISBLANK(INDEX('Policy Characteristics'!H:H,MATCH($C1083,'Policy Characteristics'!$C:$C,0))),"",INDEX('Policy Characteristics'!H:H,MATCH($C1083,'Policy Characteristics'!$C:$C,0)))</f>
        <v>0.01</v>
      </c>
      <c r="O1083" s="76" t="str">
        <f>IF(ISBLANK(INDEX('Policy Characteristics'!I:I,MATCH($C1083,'Policy Characteristics'!$C:$C,0))),"",INDEX('Policy Characteristics'!I:I,MATCH($C1083,'Policy Characteristics'!$C:$C,0)))</f>
        <v>% of potential achieved</v>
      </c>
      <c r="P1083" s="76" t="str">
        <f>IF(ISBLANK(INDEX('Policy Characteristics'!J:J,MATCH($C1083,'Policy Characteristics'!$C:$C,0))),"",INDEX('Policy Characteristics'!J:J,MATCH($C1083,'Policy Characteristics'!$C:$C,0)))</f>
        <v xml:space="preserve">**Description:** This policy shifts the use of fossil-fuel feedstocks to hydrogen. The production method for this new hydrogen demand can be shifted wiht the Fraction of Hydrogen Production Pathways Shifted lever.  // **Guidance for setting values (Chemicals):** Approximately 52 percent of natural gas consumed as a chemical feedstock globally goes to producing ammonia and methanol. These pathways can be replaced with green electrolytic hydrogen to eliminate process emissions associated with production. // **Guidance for setting values (Iron &amp; Steel):** Coal is the most significant feedstock used in the steel industry, largely for reducing iron ore in blast furnaces. A transition from the traditional steelmaking route (blast furnace-basic oxygen furnace) to alternatives (like hydrogen-based direct reduced iron with electric arc furnaces) can be represented by pairing this lever with electrification of industrial heat. </v>
      </c>
      <c r="Q1083" s="76" t="str">
        <f>IF(ISBLANK(INDEX('Policy Characteristics'!K:K,MATCH($C1083,'Policy Characteristics'!$C:$C,0))),"",INDEX('Policy Characteristics'!K:K,MATCH($C1083,'Policy Characteristics'!$C:$C,0)))</f>
        <v/>
      </c>
      <c r="R1083" s="76" t="str">
        <f>IF(ISBLANK(INDEX('Policy Characteristics'!L:L,MATCH($C1083,'Policy Characteristics'!$C:$C,0))),"",INDEX('Policy Characteristics'!L:L,MATCH($C1083,'Policy Characteristics'!$C:$C,0)))</f>
        <v/>
      </c>
    </row>
    <row r="1084" spans="1:18" s="143" customFormat="1" x14ac:dyDescent="0.25">
      <c r="A1084" s="76" t="str">
        <f>IF(ISBLANK(INDEX('Policy Characteristics'!A:A,MATCH($C1084,'Policy Characteristics'!$C:$C,0))),"",INDEX('Policy Characteristics'!A:A,MATCH($C1084,'Policy Characteristics'!$C:$C,0)))</f>
        <v>Industry</v>
      </c>
      <c r="B1084" s="200" t="str">
        <f>IF(ISBLANK(INDEX('Policy Characteristics'!B:B,MATCH($C1084,'Policy Characteristics'!$C:$C,0))),"",INDEX('Policy Characteristics'!B:B,MATCH($C1084,'Policy Characteristics'!$C:$C,0)))</f>
        <v>Feedstock Shifting</v>
      </c>
      <c r="C1084" s="76" t="str">
        <f t="shared" si="34"/>
        <v>Fraction of Feedstock Shifted</v>
      </c>
      <c r="D1084" s="78" t="s">
        <v>1321</v>
      </c>
      <c r="E1084" s="88" t="s">
        <v>945</v>
      </c>
      <c r="F1084" t="s">
        <v>1283</v>
      </c>
      <c r="G1084" s="88" t="s">
        <v>950</v>
      </c>
      <c r="H1084" s="80">
        <v>2679</v>
      </c>
      <c r="I1084" s="213" t="s">
        <v>44</v>
      </c>
      <c r="J1084" s="202" t="str">
        <f>IF(ISBLANK(INDEX('Policy Characteristics'!D:D,MATCH($C1084,'Policy Characteristics'!$C:$C,0))),"",INDEX('Policy Characteristics'!D:D,MATCH($C1084,'Policy Characteristics'!$C:$C,0)))</f>
        <v>Feedstock Shifting</v>
      </c>
      <c r="K1084" s="76" t="str">
        <f>IF(ISBLANK(INDEX('Policy Characteristics'!E:E,MATCH($C1084,'Policy Characteristics'!$C:$C,0))),"",INDEX('Policy Characteristics'!E:E,MATCH($C1084,'Policy Characteristics'!$C:$C,0)))</f>
        <v>indst feedstock shifting</v>
      </c>
      <c r="L1084" s="205">
        <f>IF(ISBLANK(INDEX('Policy Characteristics'!F:F,MATCH($C1084,'Policy Characteristics'!$C:$C,0))),"",INDEX('Policy Characteristics'!F:F,MATCH($C1084,'Policy Characteristics'!$C:$C,0)))</f>
        <v>0</v>
      </c>
      <c r="M1084" s="205">
        <f>IF(ISBLANK(INDEX('Policy Characteristics'!G:G,MATCH($C1084,'Policy Characteristics'!$C:$C,0))),"",INDEX('Policy Characteristics'!G:G,MATCH($C1084,'Policy Characteristics'!$C:$C,0)))</f>
        <v>1</v>
      </c>
      <c r="N1084" s="205">
        <f>IF(ISBLANK(INDEX('Policy Characteristics'!H:H,MATCH($C1084,'Policy Characteristics'!$C:$C,0))),"",INDEX('Policy Characteristics'!H:H,MATCH($C1084,'Policy Characteristics'!$C:$C,0)))</f>
        <v>0.01</v>
      </c>
      <c r="O1084" s="76" t="str">
        <f>IF(ISBLANK(INDEX('Policy Characteristics'!I:I,MATCH($C1084,'Policy Characteristics'!$C:$C,0))),"",INDEX('Policy Characteristics'!I:I,MATCH($C1084,'Policy Characteristics'!$C:$C,0)))</f>
        <v>% of potential achieved</v>
      </c>
      <c r="P1084" s="76" t="str">
        <f>IF(ISBLANK(INDEX('Policy Characteristics'!J:J,MATCH($C1084,'Policy Characteristics'!$C:$C,0))),"",INDEX('Policy Characteristics'!J:J,MATCH($C1084,'Policy Characteristics'!$C:$C,0)))</f>
        <v xml:space="preserve">**Description:** This policy shifts the use of fossil-fuel feedstocks to hydrogen. The production method for this new hydrogen demand can be shifted wiht the Fraction of Hydrogen Production Pathways Shifted lever.  // **Guidance for setting values (Chemicals):** Approximately 52 percent of natural gas consumed as a chemical feedstock globally goes to producing ammonia and methanol. These pathways can be replaced with green electrolytic hydrogen to eliminate process emissions associated with production. // **Guidance for setting values (Iron &amp; Steel):** Coal is the most significant feedstock used in the steel industry, largely for reducing iron ore in blast furnaces. A transition from the traditional steelmaking route (blast furnace-basic oxygen furnace) to alternatives (like hydrogen-based direct reduced iron with electric arc furnaces) can be represented by pairing this lever with electrification of industrial heat. </v>
      </c>
      <c r="Q1084" s="76" t="str">
        <f>IF(ISBLANK(INDEX('Policy Characteristics'!K:K,MATCH($C1084,'Policy Characteristics'!$C:$C,0))),"",INDEX('Policy Characteristics'!K:K,MATCH($C1084,'Policy Characteristics'!$C:$C,0)))</f>
        <v/>
      </c>
      <c r="R1084" s="76" t="str">
        <f>IF(ISBLANK(INDEX('Policy Characteristics'!L:L,MATCH($C1084,'Policy Characteristics'!$C:$C,0))),"",INDEX('Policy Characteristics'!L:L,MATCH($C1084,'Policy Characteristics'!$C:$C,0)))</f>
        <v/>
      </c>
    </row>
    <row r="1085" spans="1:18" s="143" customFormat="1" x14ac:dyDescent="0.25">
      <c r="A1085" s="76" t="str">
        <f>IF(ISBLANK(INDEX('Policy Characteristics'!A:A,MATCH($C1085,'Policy Characteristics'!$C:$C,0))),"",INDEX('Policy Characteristics'!A:A,MATCH($C1085,'Policy Characteristics'!$C:$C,0)))</f>
        <v>Industry</v>
      </c>
      <c r="B1085" s="200" t="str">
        <f>IF(ISBLANK(INDEX('Policy Characteristics'!B:B,MATCH($C1085,'Policy Characteristics'!$C:$C,0))),"",INDEX('Policy Characteristics'!B:B,MATCH($C1085,'Policy Characteristics'!$C:$C,0)))</f>
        <v>Feedstock Shifting</v>
      </c>
      <c r="C1085" s="76" t="str">
        <f t="shared" si="34"/>
        <v>Fraction of Feedstock Shifted</v>
      </c>
      <c r="D1085" s="78" t="s">
        <v>1322</v>
      </c>
      <c r="E1085" s="88" t="s">
        <v>642</v>
      </c>
      <c r="F1085" t="s">
        <v>1284</v>
      </c>
      <c r="G1085" s="88" t="s">
        <v>648</v>
      </c>
      <c r="H1085" s="80">
        <v>2680</v>
      </c>
      <c r="I1085" s="213" t="s">
        <v>44</v>
      </c>
      <c r="J1085" s="202" t="str">
        <f>IF(ISBLANK(INDEX('Policy Characteristics'!D:D,MATCH($C1085,'Policy Characteristics'!$C:$C,0))),"",INDEX('Policy Characteristics'!D:D,MATCH($C1085,'Policy Characteristics'!$C:$C,0)))</f>
        <v>Feedstock Shifting</v>
      </c>
      <c r="K1085" s="76" t="str">
        <f>IF(ISBLANK(INDEX('Policy Characteristics'!E:E,MATCH($C1085,'Policy Characteristics'!$C:$C,0))),"",INDEX('Policy Characteristics'!E:E,MATCH($C1085,'Policy Characteristics'!$C:$C,0)))</f>
        <v>indst feedstock shifting</v>
      </c>
      <c r="L1085" s="205">
        <f>IF(ISBLANK(INDEX('Policy Characteristics'!F:F,MATCH($C1085,'Policy Characteristics'!$C:$C,0))),"",INDEX('Policy Characteristics'!F:F,MATCH($C1085,'Policy Characteristics'!$C:$C,0)))</f>
        <v>0</v>
      </c>
      <c r="M1085" s="205">
        <f>IF(ISBLANK(INDEX('Policy Characteristics'!G:G,MATCH($C1085,'Policy Characteristics'!$C:$C,0))),"",INDEX('Policy Characteristics'!G:G,MATCH($C1085,'Policy Characteristics'!$C:$C,0)))</f>
        <v>1</v>
      </c>
      <c r="N1085" s="205">
        <f>IF(ISBLANK(INDEX('Policy Characteristics'!H:H,MATCH($C1085,'Policy Characteristics'!$C:$C,0))),"",INDEX('Policy Characteristics'!H:H,MATCH($C1085,'Policy Characteristics'!$C:$C,0)))</f>
        <v>0.01</v>
      </c>
      <c r="O1085" s="76" t="str">
        <f>IF(ISBLANK(INDEX('Policy Characteristics'!I:I,MATCH($C1085,'Policy Characteristics'!$C:$C,0))),"",INDEX('Policy Characteristics'!I:I,MATCH($C1085,'Policy Characteristics'!$C:$C,0)))</f>
        <v>% of potential achieved</v>
      </c>
      <c r="P1085" s="76" t="str">
        <f>IF(ISBLANK(INDEX('Policy Characteristics'!J:J,MATCH($C1085,'Policy Characteristics'!$C:$C,0))),"",INDEX('Policy Characteristics'!J:J,MATCH($C1085,'Policy Characteristics'!$C:$C,0)))</f>
        <v xml:space="preserve">**Description:** This policy shifts the use of fossil-fuel feedstocks to hydrogen. The production method for this new hydrogen demand can be shifted wiht the Fraction of Hydrogen Production Pathways Shifted lever.  // **Guidance for setting values (Chemicals):** Approximately 52 percent of natural gas consumed as a chemical feedstock globally goes to producing ammonia and methanol. These pathways can be replaced with green electrolytic hydrogen to eliminate process emissions associated with production. // **Guidance for setting values (Iron &amp; Steel):** Coal is the most significant feedstock used in the steel industry, largely for reducing iron ore in blast furnaces. A transition from the traditional steelmaking route (blast furnace-basic oxygen furnace) to alternatives (like hydrogen-based direct reduced iron with electric arc furnaces) can be represented by pairing this lever with electrification of industrial heat. </v>
      </c>
      <c r="Q1085" s="76" t="str">
        <f>IF(ISBLANK(INDEX('Policy Characteristics'!K:K,MATCH($C1085,'Policy Characteristics'!$C:$C,0))),"",INDEX('Policy Characteristics'!K:K,MATCH($C1085,'Policy Characteristics'!$C:$C,0)))</f>
        <v/>
      </c>
      <c r="R1085" s="76" t="str">
        <f>IF(ISBLANK(INDEX('Policy Characteristics'!L:L,MATCH($C1085,'Policy Characteristics'!$C:$C,0))),"",INDEX('Policy Characteristics'!L:L,MATCH($C1085,'Policy Characteristics'!$C:$C,0)))</f>
        <v/>
      </c>
    </row>
    <row r="1086" spans="1:18" s="143" customFormat="1" x14ac:dyDescent="0.25">
      <c r="A1086" s="76" t="str">
        <f>IF(ISBLANK(INDEX('Policy Characteristics'!A:A,MATCH($C1086,'Policy Characteristics'!$C:$C,0))),"",INDEX('Policy Characteristics'!A:A,MATCH($C1086,'Policy Characteristics'!$C:$C,0)))</f>
        <v>Industry</v>
      </c>
      <c r="B1086" s="200" t="str">
        <f>IF(ISBLANK(INDEX('Policy Characteristics'!B:B,MATCH($C1086,'Policy Characteristics'!$C:$C,0))),"",INDEX('Policy Characteristics'!B:B,MATCH($C1086,'Policy Characteristics'!$C:$C,0)))</f>
        <v>Feedstock Shifting</v>
      </c>
      <c r="C1086" s="76" t="str">
        <f t="shared" si="34"/>
        <v>Fraction of Feedstock Shifted</v>
      </c>
      <c r="D1086" s="78" t="s">
        <v>1322</v>
      </c>
      <c r="E1086" s="88" t="s">
        <v>643</v>
      </c>
      <c r="F1086" t="s">
        <v>1284</v>
      </c>
      <c r="G1086" s="88" t="s">
        <v>651</v>
      </c>
      <c r="H1086" s="80">
        <v>2681</v>
      </c>
      <c r="I1086" s="213" t="s">
        <v>44</v>
      </c>
      <c r="J1086" s="202" t="str">
        <f>IF(ISBLANK(INDEX('Policy Characteristics'!D:D,MATCH($C1086,'Policy Characteristics'!$C:$C,0))),"",INDEX('Policy Characteristics'!D:D,MATCH($C1086,'Policy Characteristics'!$C:$C,0)))</f>
        <v>Feedstock Shifting</v>
      </c>
      <c r="K1086" s="76" t="str">
        <f>IF(ISBLANK(INDEX('Policy Characteristics'!E:E,MATCH($C1086,'Policy Characteristics'!$C:$C,0))),"",INDEX('Policy Characteristics'!E:E,MATCH($C1086,'Policy Characteristics'!$C:$C,0)))</f>
        <v>indst feedstock shifting</v>
      </c>
      <c r="L1086" s="205">
        <f>IF(ISBLANK(INDEX('Policy Characteristics'!F:F,MATCH($C1086,'Policy Characteristics'!$C:$C,0))),"",INDEX('Policy Characteristics'!F:F,MATCH($C1086,'Policy Characteristics'!$C:$C,0)))</f>
        <v>0</v>
      </c>
      <c r="M1086" s="205">
        <f>IF(ISBLANK(INDEX('Policy Characteristics'!G:G,MATCH($C1086,'Policy Characteristics'!$C:$C,0))),"",INDEX('Policy Characteristics'!G:G,MATCH($C1086,'Policy Characteristics'!$C:$C,0)))</f>
        <v>1</v>
      </c>
      <c r="N1086" s="205">
        <f>IF(ISBLANK(INDEX('Policy Characteristics'!H:H,MATCH($C1086,'Policy Characteristics'!$C:$C,0))),"",INDEX('Policy Characteristics'!H:H,MATCH($C1086,'Policy Characteristics'!$C:$C,0)))</f>
        <v>0.01</v>
      </c>
      <c r="O1086" s="76" t="str">
        <f>IF(ISBLANK(INDEX('Policy Characteristics'!I:I,MATCH($C1086,'Policy Characteristics'!$C:$C,0))),"",INDEX('Policy Characteristics'!I:I,MATCH($C1086,'Policy Characteristics'!$C:$C,0)))</f>
        <v>% of potential achieved</v>
      </c>
      <c r="P1086" s="76" t="str">
        <f>IF(ISBLANK(INDEX('Policy Characteristics'!J:J,MATCH($C1086,'Policy Characteristics'!$C:$C,0))),"",INDEX('Policy Characteristics'!J:J,MATCH($C1086,'Policy Characteristics'!$C:$C,0)))</f>
        <v xml:space="preserve">**Description:** This policy shifts the use of fossil-fuel feedstocks to hydrogen. The production method for this new hydrogen demand can be shifted wiht the Fraction of Hydrogen Production Pathways Shifted lever.  // **Guidance for setting values (Chemicals):** Approximately 52 percent of natural gas consumed as a chemical feedstock globally goes to producing ammonia and methanol. These pathways can be replaced with green electrolytic hydrogen to eliminate process emissions associated with production. // **Guidance for setting values (Iron &amp; Steel):** Coal is the most significant feedstock used in the steel industry, largely for reducing iron ore in blast furnaces. A transition from the traditional steelmaking route (blast furnace-basic oxygen furnace) to alternatives (like hydrogen-based direct reduced iron with electric arc furnaces) can be represented by pairing this lever with electrification of industrial heat. </v>
      </c>
      <c r="Q1086" s="76" t="str">
        <f>IF(ISBLANK(INDEX('Policy Characteristics'!K:K,MATCH($C1086,'Policy Characteristics'!$C:$C,0))),"",INDEX('Policy Characteristics'!K:K,MATCH($C1086,'Policy Characteristics'!$C:$C,0)))</f>
        <v/>
      </c>
      <c r="R1086" s="76" t="str">
        <f>IF(ISBLANK(INDEX('Policy Characteristics'!L:L,MATCH($C1086,'Policy Characteristics'!$C:$C,0))),"",INDEX('Policy Characteristics'!L:L,MATCH($C1086,'Policy Characteristics'!$C:$C,0)))</f>
        <v/>
      </c>
    </row>
    <row r="1087" spans="1:18" s="143" customFormat="1" x14ac:dyDescent="0.25">
      <c r="A1087" s="76" t="str">
        <f>IF(ISBLANK(INDEX('Policy Characteristics'!A:A,MATCH($C1087,'Policy Characteristics'!$C:$C,0))),"",INDEX('Policy Characteristics'!A:A,MATCH($C1087,'Policy Characteristics'!$C:$C,0)))</f>
        <v>Industry</v>
      </c>
      <c r="B1087" s="200" t="str">
        <f>IF(ISBLANK(INDEX('Policy Characteristics'!B:B,MATCH($C1087,'Policy Characteristics'!$C:$C,0))),"",INDEX('Policy Characteristics'!B:B,MATCH($C1087,'Policy Characteristics'!$C:$C,0)))</f>
        <v>Feedstock Shifting</v>
      </c>
      <c r="C1087" s="76" t="str">
        <f t="shared" si="34"/>
        <v>Fraction of Feedstock Shifted</v>
      </c>
      <c r="D1087" s="78" t="s">
        <v>1322</v>
      </c>
      <c r="E1087" s="88" t="s">
        <v>644</v>
      </c>
      <c r="F1087" t="s">
        <v>1284</v>
      </c>
      <c r="G1087" s="88" t="s">
        <v>652</v>
      </c>
      <c r="H1087" s="80">
        <v>2682</v>
      </c>
      <c r="I1087" s="213" t="s">
        <v>44</v>
      </c>
      <c r="J1087" s="202" t="str">
        <f>IF(ISBLANK(INDEX('Policy Characteristics'!D:D,MATCH($C1087,'Policy Characteristics'!$C:$C,0))),"",INDEX('Policy Characteristics'!D:D,MATCH($C1087,'Policy Characteristics'!$C:$C,0)))</f>
        <v>Feedstock Shifting</v>
      </c>
      <c r="K1087" s="76" t="str">
        <f>IF(ISBLANK(INDEX('Policy Characteristics'!E:E,MATCH($C1087,'Policy Characteristics'!$C:$C,0))),"",INDEX('Policy Characteristics'!E:E,MATCH($C1087,'Policy Characteristics'!$C:$C,0)))</f>
        <v>indst feedstock shifting</v>
      </c>
      <c r="L1087" s="205">
        <f>IF(ISBLANK(INDEX('Policy Characteristics'!F:F,MATCH($C1087,'Policy Characteristics'!$C:$C,0))),"",INDEX('Policy Characteristics'!F:F,MATCH($C1087,'Policy Characteristics'!$C:$C,0)))</f>
        <v>0</v>
      </c>
      <c r="M1087" s="205">
        <f>IF(ISBLANK(INDEX('Policy Characteristics'!G:G,MATCH($C1087,'Policy Characteristics'!$C:$C,0))),"",INDEX('Policy Characteristics'!G:G,MATCH($C1087,'Policy Characteristics'!$C:$C,0)))</f>
        <v>1</v>
      </c>
      <c r="N1087" s="205">
        <f>IF(ISBLANK(INDEX('Policy Characteristics'!H:H,MATCH($C1087,'Policy Characteristics'!$C:$C,0))),"",INDEX('Policy Characteristics'!H:H,MATCH($C1087,'Policy Characteristics'!$C:$C,0)))</f>
        <v>0.01</v>
      </c>
      <c r="O1087" s="76" t="str">
        <f>IF(ISBLANK(INDEX('Policy Characteristics'!I:I,MATCH($C1087,'Policy Characteristics'!$C:$C,0))),"",INDEX('Policy Characteristics'!I:I,MATCH($C1087,'Policy Characteristics'!$C:$C,0)))</f>
        <v>% of potential achieved</v>
      </c>
      <c r="P1087" s="76" t="str">
        <f>IF(ISBLANK(INDEX('Policy Characteristics'!J:J,MATCH($C1087,'Policy Characteristics'!$C:$C,0))),"",INDEX('Policy Characteristics'!J:J,MATCH($C1087,'Policy Characteristics'!$C:$C,0)))</f>
        <v xml:space="preserve">**Description:** This policy shifts the use of fossil-fuel feedstocks to hydrogen. The production method for this new hydrogen demand can be shifted wiht the Fraction of Hydrogen Production Pathways Shifted lever.  // **Guidance for setting values (Chemicals):** Approximately 52 percent of natural gas consumed as a chemical feedstock globally goes to producing ammonia and methanol. These pathways can be replaced with green electrolytic hydrogen to eliminate process emissions associated with production. // **Guidance for setting values (Iron &amp; Steel):** Coal is the most significant feedstock used in the steel industry, largely for reducing iron ore in blast furnaces. A transition from the traditional steelmaking route (blast furnace-basic oxygen furnace) to alternatives (like hydrogen-based direct reduced iron with electric arc furnaces) can be represented by pairing this lever with electrification of industrial heat. </v>
      </c>
      <c r="Q1087" s="76" t="str">
        <f>IF(ISBLANK(INDEX('Policy Characteristics'!K:K,MATCH($C1087,'Policy Characteristics'!$C:$C,0))),"",INDEX('Policy Characteristics'!K:K,MATCH($C1087,'Policy Characteristics'!$C:$C,0)))</f>
        <v/>
      </c>
      <c r="R1087" s="76" t="str">
        <f>IF(ISBLANK(INDEX('Policy Characteristics'!L:L,MATCH($C1087,'Policy Characteristics'!$C:$C,0))),"",INDEX('Policy Characteristics'!L:L,MATCH($C1087,'Policy Characteristics'!$C:$C,0)))</f>
        <v/>
      </c>
    </row>
    <row r="1088" spans="1:18" s="143" customFormat="1" x14ac:dyDescent="0.25">
      <c r="A1088" s="76" t="str">
        <f>IF(ISBLANK(INDEX('Policy Characteristics'!A:A,MATCH($C1088,'Policy Characteristics'!$C:$C,0))),"",INDEX('Policy Characteristics'!A:A,MATCH($C1088,'Policy Characteristics'!$C:$C,0)))</f>
        <v>Industry</v>
      </c>
      <c r="B1088" s="200" t="str">
        <f>IF(ISBLANK(INDEX('Policy Characteristics'!B:B,MATCH($C1088,'Policy Characteristics'!$C:$C,0))),"",INDEX('Policy Characteristics'!B:B,MATCH($C1088,'Policy Characteristics'!$C:$C,0)))</f>
        <v>Feedstock Shifting</v>
      </c>
      <c r="C1088" s="76" t="str">
        <f t="shared" si="34"/>
        <v>Fraction of Feedstock Shifted</v>
      </c>
      <c r="D1088" s="78" t="s">
        <v>1322</v>
      </c>
      <c r="E1088" s="88" t="s">
        <v>645</v>
      </c>
      <c r="F1088" t="s">
        <v>1284</v>
      </c>
      <c r="G1088" s="88" t="s">
        <v>649</v>
      </c>
      <c r="H1088" s="80">
        <v>2683</v>
      </c>
      <c r="I1088" s="213" t="s">
        <v>44</v>
      </c>
      <c r="J1088" s="202" t="str">
        <f>IF(ISBLANK(INDEX('Policy Characteristics'!D:D,MATCH($C1088,'Policy Characteristics'!$C:$C,0))),"",INDEX('Policy Characteristics'!D:D,MATCH($C1088,'Policy Characteristics'!$C:$C,0)))</f>
        <v>Feedstock Shifting</v>
      </c>
      <c r="K1088" s="76" t="str">
        <f>IF(ISBLANK(INDEX('Policy Characteristics'!E:E,MATCH($C1088,'Policy Characteristics'!$C:$C,0))),"",INDEX('Policy Characteristics'!E:E,MATCH($C1088,'Policy Characteristics'!$C:$C,0)))</f>
        <v>indst feedstock shifting</v>
      </c>
      <c r="L1088" s="205">
        <f>IF(ISBLANK(INDEX('Policy Characteristics'!F:F,MATCH($C1088,'Policy Characteristics'!$C:$C,0))),"",INDEX('Policy Characteristics'!F:F,MATCH($C1088,'Policy Characteristics'!$C:$C,0)))</f>
        <v>0</v>
      </c>
      <c r="M1088" s="205">
        <f>IF(ISBLANK(INDEX('Policy Characteristics'!G:G,MATCH($C1088,'Policy Characteristics'!$C:$C,0))),"",INDEX('Policy Characteristics'!G:G,MATCH($C1088,'Policy Characteristics'!$C:$C,0)))</f>
        <v>1</v>
      </c>
      <c r="N1088" s="205">
        <f>IF(ISBLANK(INDEX('Policy Characteristics'!H:H,MATCH($C1088,'Policy Characteristics'!$C:$C,0))),"",INDEX('Policy Characteristics'!H:H,MATCH($C1088,'Policy Characteristics'!$C:$C,0)))</f>
        <v>0.01</v>
      </c>
      <c r="O1088" s="76" t="str">
        <f>IF(ISBLANK(INDEX('Policy Characteristics'!I:I,MATCH($C1088,'Policy Characteristics'!$C:$C,0))),"",INDEX('Policy Characteristics'!I:I,MATCH($C1088,'Policy Characteristics'!$C:$C,0)))</f>
        <v>% of potential achieved</v>
      </c>
      <c r="P1088" s="76" t="str">
        <f>IF(ISBLANK(INDEX('Policy Characteristics'!J:J,MATCH($C1088,'Policy Characteristics'!$C:$C,0))),"",INDEX('Policy Characteristics'!J:J,MATCH($C1088,'Policy Characteristics'!$C:$C,0)))</f>
        <v xml:space="preserve">**Description:** This policy shifts the use of fossil-fuel feedstocks to hydrogen. The production method for this new hydrogen demand can be shifted wiht the Fraction of Hydrogen Production Pathways Shifted lever.  // **Guidance for setting values (Chemicals):** Approximately 52 percent of natural gas consumed as a chemical feedstock globally goes to producing ammonia and methanol. These pathways can be replaced with green electrolytic hydrogen to eliminate process emissions associated with production. // **Guidance for setting values (Iron &amp; Steel):** Coal is the most significant feedstock used in the steel industry, largely for reducing iron ore in blast furnaces. A transition from the traditional steelmaking route (blast furnace-basic oxygen furnace) to alternatives (like hydrogen-based direct reduced iron with electric arc furnaces) can be represented by pairing this lever with electrification of industrial heat. </v>
      </c>
      <c r="Q1088" s="76" t="str">
        <f>IF(ISBLANK(INDEX('Policy Characteristics'!K:K,MATCH($C1088,'Policy Characteristics'!$C:$C,0))),"",INDEX('Policy Characteristics'!K:K,MATCH($C1088,'Policy Characteristics'!$C:$C,0)))</f>
        <v/>
      </c>
      <c r="R1088" s="76" t="str">
        <f>IF(ISBLANK(INDEX('Policy Characteristics'!L:L,MATCH($C1088,'Policy Characteristics'!$C:$C,0))),"",INDEX('Policy Characteristics'!L:L,MATCH($C1088,'Policy Characteristics'!$C:$C,0)))</f>
        <v/>
      </c>
    </row>
    <row r="1089" spans="1:18" s="143" customFormat="1" x14ac:dyDescent="0.25">
      <c r="A1089" s="76" t="str">
        <f>IF(ISBLANK(INDEX('Policy Characteristics'!A:A,MATCH($C1089,'Policy Characteristics'!$C:$C,0))),"",INDEX('Policy Characteristics'!A:A,MATCH($C1089,'Policy Characteristics'!$C:$C,0)))</f>
        <v>Industry</v>
      </c>
      <c r="B1089" s="200" t="str">
        <f>IF(ISBLANK(INDEX('Policy Characteristics'!B:B,MATCH($C1089,'Policy Characteristics'!$C:$C,0))),"",INDEX('Policy Characteristics'!B:B,MATCH($C1089,'Policy Characteristics'!$C:$C,0)))</f>
        <v>Feedstock Shifting</v>
      </c>
      <c r="C1089" s="76" t="str">
        <f t="shared" si="34"/>
        <v>Fraction of Feedstock Shifted</v>
      </c>
      <c r="D1089" s="78" t="s">
        <v>1322</v>
      </c>
      <c r="E1089" s="88" t="s">
        <v>646</v>
      </c>
      <c r="F1089" t="s">
        <v>1284</v>
      </c>
      <c r="G1089" s="88" t="s">
        <v>650</v>
      </c>
      <c r="H1089" s="80">
        <v>2684</v>
      </c>
      <c r="I1089" s="213" t="s">
        <v>44</v>
      </c>
      <c r="J1089" s="202" t="str">
        <f>IF(ISBLANK(INDEX('Policy Characteristics'!D:D,MATCH($C1089,'Policy Characteristics'!$C:$C,0))),"",INDEX('Policy Characteristics'!D:D,MATCH($C1089,'Policy Characteristics'!$C:$C,0)))</f>
        <v>Feedstock Shifting</v>
      </c>
      <c r="K1089" s="76" t="str">
        <f>IF(ISBLANK(INDEX('Policy Characteristics'!E:E,MATCH($C1089,'Policy Characteristics'!$C:$C,0))),"",INDEX('Policy Characteristics'!E:E,MATCH($C1089,'Policy Characteristics'!$C:$C,0)))</f>
        <v>indst feedstock shifting</v>
      </c>
      <c r="L1089" s="205">
        <f>IF(ISBLANK(INDEX('Policy Characteristics'!F:F,MATCH($C1089,'Policy Characteristics'!$C:$C,0))),"",INDEX('Policy Characteristics'!F:F,MATCH($C1089,'Policy Characteristics'!$C:$C,0)))</f>
        <v>0</v>
      </c>
      <c r="M1089" s="205">
        <f>IF(ISBLANK(INDEX('Policy Characteristics'!G:G,MATCH($C1089,'Policy Characteristics'!$C:$C,0))),"",INDEX('Policy Characteristics'!G:G,MATCH($C1089,'Policy Characteristics'!$C:$C,0)))</f>
        <v>1</v>
      </c>
      <c r="N1089" s="205">
        <f>IF(ISBLANK(INDEX('Policy Characteristics'!H:H,MATCH($C1089,'Policy Characteristics'!$C:$C,0))),"",INDEX('Policy Characteristics'!H:H,MATCH($C1089,'Policy Characteristics'!$C:$C,0)))</f>
        <v>0.01</v>
      </c>
      <c r="O1089" s="76" t="str">
        <f>IF(ISBLANK(INDEX('Policy Characteristics'!I:I,MATCH($C1089,'Policy Characteristics'!$C:$C,0))),"",INDEX('Policy Characteristics'!I:I,MATCH($C1089,'Policy Characteristics'!$C:$C,0)))</f>
        <v>% of potential achieved</v>
      </c>
      <c r="P1089" s="76" t="str">
        <f>IF(ISBLANK(INDEX('Policy Characteristics'!J:J,MATCH($C1089,'Policy Characteristics'!$C:$C,0))),"",INDEX('Policy Characteristics'!J:J,MATCH($C1089,'Policy Characteristics'!$C:$C,0)))</f>
        <v xml:space="preserve">**Description:** This policy shifts the use of fossil-fuel feedstocks to hydrogen. The production method for this new hydrogen demand can be shifted wiht the Fraction of Hydrogen Production Pathways Shifted lever.  // **Guidance for setting values (Chemicals):** Approximately 52 percent of natural gas consumed as a chemical feedstock globally goes to producing ammonia and methanol. These pathways can be replaced with green electrolytic hydrogen to eliminate process emissions associated with production. // **Guidance for setting values (Iron &amp; Steel):** Coal is the most significant feedstock used in the steel industry, largely for reducing iron ore in blast furnaces. A transition from the traditional steelmaking route (blast furnace-basic oxygen furnace) to alternatives (like hydrogen-based direct reduced iron with electric arc furnaces) can be represented by pairing this lever with electrification of industrial heat. </v>
      </c>
      <c r="Q1089" s="76" t="str">
        <f>IF(ISBLANK(INDEX('Policy Characteristics'!K:K,MATCH($C1089,'Policy Characteristics'!$C:$C,0))),"",INDEX('Policy Characteristics'!K:K,MATCH($C1089,'Policy Characteristics'!$C:$C,0)))</f>
        <v/>
      </c>
      <c r="R1089" s="76" t="str">
        <f>IF(ISBLANK(INDEX('Policy Characteristics'!L:L,MATCH($C1089,'Policy Characteristics'!$C:$C,0))),"",INDEX('Policy Characteristics'!L:L,MATCH($C1089,'Policy Characteristics'!$C:$C,0)))</f>
        <v/>
      </c>
    </row>
    <row r="1090" spans="1:18" s="143" customFormat="1" x14ac:dyDescent="0.25">
      <c r="A1090" s="76" t="str">
        <f>IF(ISBLANK(INDEX('Policy Characteristics'!A:A,MATCH($C1090,'Policy Characteristics'!$C:$C,0))),"",INDEX('Policy Characteristics'!A:A,MATCH($C1090,'Policy Characteristics'!$C:$C,0)))</f>
        <v>Industry</v>
      </c>
      <c r="B1090" s="200" t="str">
        <f>IF(ISBLANK(INDEX('Policy Characteristics'!B:B,MATCH($C1090,'Policy Characteristics'!$C:$C,0))),"",INDEX('Policy Characteristics'!B:B,MATCH($C1090,'Policy Characteristics'!$C:$C,0)))</f>
        <v>Feedstock Shifting</v>
      </c>
      <c r="C1090" s="76" t="str">
        <f t="shared" si="34"/>
        <v>Fraction of Feedstock Shifted</v>
      </c>
      <c r="D1090" s="78" t="s">
        <v>1322</v>
      </c>
      <c r="E1090" s="88" t="s">
        <v>647</v>
      </c>
      <c r="F1090" t="s">
        <v>1284</v>
      </c>
      <c r="G1090" s="88" t="s">
        <v>653</v>
      </c>
      <c r="H1090" s="80">
        <v>2685</v>
      </c>
      <c r="I1090" s="213" t="s">
        <v>44</v>
      </c>
      <c r="J1090" s="202" t="str">
        <f>IF(ISBLANK(INDEX('Policy Characteristics'!D:D,MATCH($C1090,'Policy Characteristics'!$C:$C,0))),"",INDEX('Policy Characteristics'!D:D,MATCH($C1090,'Policy Characteristics'!$C:$C,0)))</f>
        <v>Feedstock Shifting</v>
      </c>
      <c r="K1090" s="76" t="str">
        <f>IF(ISBLANK(INDEX('Policy Characteristics'!E:E,MATCH($C1090,'Policy Characteristics'!$C:$C,0))),"",INDEX('Policy Characteristics'!E:E,MATCH($C1090,'Policy Characteristics'!$C:$C,0)))</f>
        <v>indst feedstock shifting</v>
      </c>
      <c r="L1090" s="205">
        <f>IF(ISBLANK(INDEX('Policy Characteristics'!F:F,MATCH($C1090,'Policy Characteristics'!$C:$C,0))),"",INDEX('Policy Characteristics'!F:F,MATCH($C1090,'Policy Characteristics'!$C:$C,0)))</f>
        <v>0</v>
      </c>
      <c r="M1090" s="205">
        <f>IF(ISBLANK(INDEX('Policy Characteristics'!G:G,MATCH($C1090,'Policy Characteristics'!$C:$C,0))),"",INDEX('Policy Characteristics'!G:G,MATCH($C1090,'Policy Characteristics'!$C:$C,0)))</f>
        <v>1</v>
      </c>
      <c r="N1090" s="205">
        <f>IF(ISBLANK(INDEX('Policy Characteristics'!H:H,MATCH($C1090,'Policy Characteristics'!$C:$C,0))),"",INDEX('Policy Characteristics'!H:H,MATCH($C1090,'Policy Characteristics'!$C:$C,0)))</f>
        <v>0.01</v>
      </c>
      <c r="O1090" s="76" t="str">
        <f>IF(ISBLANK(INDEX('Policy Characteristics'!I:I,MATCH($C1090,'Policy Characteristics'!$C:$C,0))),"",INDEX('Policy Characteristics'!I:I,MATCH($C1090,'Policy Characteristics'!$C:$C,0)))</f>
        <v>% of potential achieved</v>
      </c>
      <c r="P1090" s="76" t="str">
        <f>IF(ISBLANK(INDEX('Policy Characteristics'!J:J,MATCH($C1090,'Policy Characteristics'!$C:$C,0))),"",INDEX('Policy Characteristics'!J:J,MATCH($C1090,'Policy Characteristics'!$C:$C,0)))</f>
        <v xml:space="preserve">**Description:** This policy shifts the use of fossil-fuel feedstocks to hydrogen. The production method for this new hydrogen demand can be shifted wiht the Fraction of Hydrogen Production Pathways Shifted lever.  // **Guidance for setting values (Chemicals):** Approximately 52 percent of natural gas consumed as a chemical feedstock globally goes to producing ammonia and methanol. These pathways can be replaced with green electrolytic hydrogen to eliminate process emissions associated with production. // **Guidance for setting values (Iron &amp; Steel):** Coal is the most significant feedstock used in the steel industry, largely for reducing iron ore in blast furnaces. A transition from the traditional steelmaking route (blast furnace-basic oxygen furnace) to alternatives (like hydrogen-based direct reduced iron with electric arc furnaces) can be represented by pairing this lever with electrification of industrial heat. </v>
      </c>
      <c r="Q1090" s="76" t="str">
        <f>IF(ISBLANK(INDEX('Policy Characteristics'!K:K,MATCH($C1090,'Policy Characteristics'!$C:$C,0))),"",INDEX('Policy Characteristics'!K:K,MATCH($C1090,'Policy Characteristics'!$C:$C,0)))</f>
        <v/>
      </c>
      <c r="R1090" s="76" t="str">
        <f>IF(ISBLANK(INDEX('Policy Characteristics'!L:L,MATCH($C1090,'Policy Characteristics'!$C:$C,0))),"",INDEX('Policy Characteristics'!L:L,MATCH($C1090,'Policy Characteristics'!$C:$C,0)))</f>
        <v/>
      </c>
    </row>
    <row r="1091" spans="1:18" s="143" customFormat="1" x14ac:dyDescent="0.25">
      <c r="A1091" s="76" t="str">
        <f>IF(ISBLANK(INDEX('Policy Characteristics'!A:A,MATCH($C1091,'Policy Characteristics'!$C:$C,0))),"",INDEX('Policy Characteristics'!A:A,MATCH($C1091,'Policy Characteristics'!$C:$C,0)))</f>
        <v>Industry</v>
      </c>
      <c r="B1091" s="200" t="str">
        <f>IF(ISBLANK(INDEX('Policy Characteristics'!B:B,MATCH($C1091,'Policy Characteristics'!$C:$C,0))),"",INDEX('Policy Characteristics'!B:B,MATCH($C1091,'Policy Characteristics'!$C:$C,0)))</f>
        <v>Feedstock Shifting</v>
      </c>
      <c r="C1091" s="76" t="str">
        <f t="shared" si="34"/>
        <v>Fraction of Feedstock Shifted</v>
      </c>
      <c r="D1091" s="78" t="s">
        <v>1322</v>
      </c>
      <c r="E1091" s="88" t="s">
        <v>946</v>
      </c>
      <c r="F1091" t="s">
        <v>1284</v>
      </c>
      <c r="G1091" s="88" t="s">
        <v>949</v>
      </c>
      <c r="H1091" s="80">
        <v>2686</v>
      </c>
      <c r="I1091" s="213" t="s">
        <v>44</v>
      </c>
      <c r="J1091" s="202" t="str">
        <f>IF(ISBLANK(INDEX('Policy Characteristics'!D:D,MATCH($C1091,'Policy Characteristics'!$C:$C,0))),"",INDEX('Policy Characteristics'!D:D,MATCH($C1091,'Policy Characteristics'!$C:$C,0)))</f>
        <v>Feedstock Shifting</v>
      </c>
      <c r="K1091" s="76" t="str">
        <f>IF(ISBLANK(INDEX('Policy Characteristics'!E:E,MATCH($C1091,'Policy Characteristics'!$C:$C,0))),"",INDEX('Policy Characteristics'!E:E,MATCH($C1091,'Policy Characteristics'!$C:$C,0)))</f>
        <v>indst feedstock shifting</v>
      </c>
      <c r="L1091" s="205">
        <f>IF(ISBLANK(INDEX('Policy Characteristics'!F:F,MATCH($C1091,'Policy Characteristics'!$C:$C,0))),"",INDEX('Policy Characteristics'!F:F,MATCH($C1091,'Policy Characteristics'!$C:$C,0)))</f>
        <v>0</v>
      </c>
      <c r="M1091" s="205">
        <f>IF(ISBLANK(INDEX('Policy Characteristics'!G:G,MATCH($C1091,'Policy Characteristics'!$C:$C,0))),"",INDEX('Policy Characteristics'!G:G,MATCH($C1091,'Policy Characteristics'!$C:$C,0)))</f>
        <v>1</v>
      </c>
      <c r="N1091" s="205">
        <f>IF(ISBLANK(INDEX('Policy Characteristics'!H:H,MATCH($C1091,'Policy Characteristics'!$C:$C,0))),"",INDEX('Policy Characteristics'!H:H,MATCH($C1091,'Policy Characteristics'!$C:$C,0)))</f>
        <v>0.01</v>
      </c>
      <c r="O1091" s="76" t="str">
        <f>IF(ISBLANK(INDEX('Policy Characteristics'!I:I,MATCH($C1091,'Policy Characteristics'!$C:$C,0))),"",INDEX('Policy Characteristics'!I:I,MATCH($C1091,'Policy Characteristics'!$C:$C,0)))</f>
        <v>% of potential achieved</v>
      </c>
      <c r="P1091" s="76" t="str">
        <f>IF(ISBLANK(INDEX('Policy Characteristics'!J:J,MATCH($C1091,'Policy Characteristics'!$C:$C,0))),"",INDEX('Policy Characteristics'!J:J,MATCH($C1091,'Policy Characteristics'!$C:$C,0)))</f>
        <v xml:space="preserve">**Description:** This policy shifts the use of fossil-fuel feedstocks to hydrogen. The production method for this new hydrogen demand can be shifted wiht the Fraction of Hydrogen Production Pathways Shifted lever.  // **Guidance for setting values (Chemicals):** Approximately 52 percent of natural gas consumed as a chemical feedstock globally goes to producing ammonia and methanol. These pathways can be replaced with green electrolytic hydrogen to eliminate process emissions associated with production. // **Guidance for setting values (Iron &amp; Steel):** Coal is the most significant feedstock used in the steel industry, largely for reducing iron ore in blast furnaces. A transition from the traditional steelmaking route (blast furnace-basic oxygen furnace) to alternatives (like hydrogen-based direct reduced iron with electric arc furnaces) can be represented by pairing this lever with electrification of industrial heat. </v>
      </c>
      <c r="Q1091" s="76" t="str">
        <f>IF(ISBLANK(INDEX('Policy Characteristics'!K:K,MATCH($C1091,'Policy Characteristics'!$C:$C,0))),"",INDEX('Policy Characteristics'!K:K,MATCH($C1091,'Policy Characteristics'!$C:$C,0)))</f>
        <v/>
      </c>
      <c r="R1091" s="76" t="str">
        <f>IF(ISBLANK(INDEX('Policy Characteristics'!L:L,MATCH($C1091,'Policy Characteristics'!$C:$C,0))),"",INDEX('Policy Characteristics'!L:L,MATCH($C1091,'Policy Characteristics'!$C:$C,0)))</f>
        <v/>
      </c>
    </row>
    <row r="1092" spans="1:18" s="143" customFormat="1" x14ac:dyDescent="0.25">
      <c r="A1092" s="76" t="str">
        <f>IF(ISBLANK(INDEX('Policy Characteristics'!A:A,MATCH($C1092,'Policy Characteristics'!$C:$C,0))),"",INDEX('Policy Characteristics'!A:A,MATCH($C1092,'Policy Characteristics'!$C:$C,0)))</f>
        <v>Industry</v>
      </c>
      <c r="B1092" s="200" t="str">
        <f>IF(ISBLANK(INDEX('Policy Characteristics'!B:B,MATCH($C1092,'Policy Characteristics'!$C:$C,0))),"",INDEX('Policy Characteristics'!B:B,MATCH($C1092,'Policy Characteristics'!$C:$C,0)))</f>
        <v>Feedstock Shifting</v>
      </c>
      <c r="C1092" s="76" t="str">
        <f t="shared" si="34"/>
        <v>Fraction of Feedstock Shifted</v>
      </c>
      <c r="D1092" s="78" t="s">
        <v>1322</v>
      </c>
      <c r="E1092" s="88" t="s">
        <v>947</v>
      </c>
      <c r="F1092" t="s">
        <v>1284</v>
      </c>
      <c r="G1092" s="88" t="s">
        <v>951</v>
      </c>
      <c r="H1092" s="80">
        <v>2687</v>
      </c>
      <c r="I1092" s="213" t="s">
        <v>44</v>
      </c>
      <c r="J1092" s="202" t="str">
        <f>IF(ISBLANK(INDEX('Policy Characteristics'!D:D,MATCH($C1092,'Policy Characteristics'!$C:$C,0))),"",INDEX('Policy Characteristics'!D:D,MATCH($C1092,'Policy Characteristics'!$C:$C,0)))</f>
        <v>Feedstock Shifting</v>
      </c>
      <c r="K1092" s="76" t="str">
        <f>IF(ISBLANK(INDEX('Policy Characteristics'!E:E,MATCH($C1092,'Policy Characteristics'!$C:$C,0))),"",INDEX('Policy Characteristics'!E:E,MATCH($C1092,'Policy Characteristics'!$C:$C,0)))</f>
        <v>indst feedstock shifting</v>
      </c>
      <c r="L1092" s="205">
        <f>IF(ISBLANK(INDEX('Policy Characteristics'!F:F,MATCH($C1092,'Policy Characteristics'!$C:$C,0))),"",INDEX('Policy Characteristics'!F:F,MATCH($C1092,'Policy Characteristics'!$C:$C,0)))</f>
        <v>0</v>
      </c>
      <c r="M1092" s="205">
        <f>IF(ISBLANK(INDEX('Policy Characteristics'!G:G,MATCH($C1092,'Policy Characteristics'!$C:$C,0))),"",INDEX('Policy Characteristics'!G:G,MATCH($C1092,'Policy Characteristics'!$C:$C,0)))</f>
        <v>1</v>
      </c>
      <c r="N1092" s="205">
        <f>IF(ISBLANK(INDEX('Policy Characteristics'!H:H,MATCH($C1092,'Policy Characteristics'!$C:$C,0))),"",INDEX('Policy Characteristics'!H:H,MATCH($C1092,'Policy Characteristics'!$C:$C,0)))</f>
        <v>0.01</v>
      </c>
      <c r="O1092" s="76" t="str">
        <f>IF(ISBLANK(INDEX('Policy Characteristics'!I:I,MATCH($C1092,'Policy Characteristics'!$C:$C,0))),"",INDEX('Policy Characteristics'!I:I,MATCH($C1092,'Policy Characteristics'!$C:$C,0)))</f>
        <v>% of potential achieved</v>
      </c>
      <c r="P1092" s="76" t="str">
        <f>IF(ISBLANK(INDEX('Policy Characteristics'!J:J,MATCH($C1092,'Policy Characteristics'!$C:$C,0))),"",INDEX('Policy Characteristics'!J:J,MATCH($C1092,'Policy Characteristics'!$C:$C,0)))</f>
        <v xml:space="preserve">**Description:** This policy shifts the use of fossil-fuel feedstocks to hydrogen. The production method for this new hydrogen demand can be shifted wiht the Fraction of Hydrogen Production Pathways Shifted lever.  // **Guidance for setting values (Chemicals):** Approximately 52 percent of natural gas consumed as a chemical feedstock globally goes to producing ammonia and methanol. These pathways can be replaced with green electrolytic hydrogen to eliminate process emissions associated with production. // **Guidance for setting values (Iron &amp; Steel):** Coal is the most significant feedstock used in the steel industry, largely for reducing iron ore in blast furnaces. A transition from the traditional steelmaking route (blast furnace-basic oxygen furnace) to alternatives (like hydrogen-based direct reduced iron with electric arc furnaces) can be represented by pairing this lever with electrification of industrial heat. </v>
      </c>
      <c r="Q1092" s="76" t="str">
        <f>IF(ISBLANK(INDEX('Policy Characteristics'!K:K,MATCH($C1092,'Policy Characteristics'!$C:$C,0))),"",INDEX('Policy Characteristics'!K:K,MATCH($C1092,'Policy Characteristics'!$C:$C,0)))</f>
        <v/>
      </c>
      <c r="R1092" s="76" t="str">
        <f>IF(ISBLANK(INDEX('Policy Characteristics'!L:L,MATCH($C1092,'Policy Characteristics'!$C:$C,0))),"",INDEX('Policy Characteristics'!L:L,MATCH($C1092,'Policy Characteristics'!$C:$C,0)))</f>
        <v/>
      </c>
    </row>
    <row r="1093" spans="1:18" s="143" customFormat="1" x14ac:dyDescent="0.25">
      <c r="A1093" s="76" t="str">
        <f>IF(ISBLANK(INDEX('Policy Characteristics'!A:A,MATCH($C1093,'Policy Characteristics'!$C:$C,0))),"",INDEX('Policy Characteristics'!A:A,MATCH($C1093,'Policy Characteristics'!$C:$C,0)))</f>
        <v>Industry</v>
      </c>
      <c r="B1093" s="200" t="str">
        <f>IF(ISBLANK(INDEX('Policy Characteristics'!B:B,MATCH($C1093,'Policy Characteristics'!$C:$C,0))),"",INDEX('Policy Characteristics'!B:B,MATCH($C1093,'Policy Characteristics'!$C:$C,0)))</f>
        <v>Feedstock Shifting</v>
      </c>
      <c r="C1093" s="76" t="str">
        <f t="shared" si="34"/>
        <v>Fraction of Feedstock Shifted</v>
      </c>
      <c r="D1093" s="78" t="s">
        <v>1322</v>
      </c>
      <c r="E1093" s="88" t="s">
        <v>948</v>
      </c>
      <c r="F1093" t="s">
        <v>1284</v>
      </c>
      <c r="G1093" s="88" t="s">
        <v>952</v>
      </c>
      <c r="H1093" s="80">
        <v>2688</v>
      </c>
      <c r="I1093" s="213" t="s">
        <v>44</v>
      </c>
      <c r="J1093" s="202" t="str">
        <f>IF(ISBLANK(INDEX('Policy Characteristics'!D:D,MATCH($C1093,'Policy Characteristics'!$C:$C,0))),"",INDEX('Policy Characteristics'!D:D,MATCH($C1093,'Policy Characteristics'!$C:$C,0)))</f>
        <v>Feedstock Shifting</v>
      </c>
      <c r="K1093" s="76" t="str">
        <f>IF(ISBLANK(INDEX('Policy Characteristics'!E:E,MATCH($C1093,'Policy Characteristics'!$C:$C,0))),"",INDEX('Policy Characteristics'!E:E,MATCH($C1093,'Policy Characteristics'!$C:$C,0)))</f>
        <v>indst feedstock shifting</v>
      </c>
      <c r="L1093" s="205">
        <f>IF(ISBLANK(INDEX('Policy Characteristics'!F:F,MATCH($C1093,'Policy Characteristics'!$C:$C,0))),"",INDEX('Policy Characteristics'!F:F,MATCH($C1093,'Policy Characteristics'!$C:$C,0)))</f>
        <v>0</v>
      </c>
      <c r="M1093" s="205">
        <f>IF(ISBLANK(INDEX('Policy Characteristics'!G:G,MATCH($C1093,'Policy Characteristics'!$C:$C,0))),"",INDEX('Policy Characteristics'!G:G,MATCH($C1093,'Policy Characteristics'!$C:$C,0)))</f>
        <v>1</v>
      </c>
      <c r="N1093" s="205">
        <f>IF(ISBLANK(INDEX('Policy Characteristics'!H:H,MATCH($C1093,'Policy Characteristics'!$C:$C,0))),"",INDEX('Policy Characteristics'!H:H,MATCH($C1093,'Policy Characteristics'!$C:$C,0)))</f>
        <v>0.01</v>
      </c>
      <c r="O1093" s="76" t="str">
        <f>IF(ISBLANK(INDEX('Policy Characteristics'!I:I,MATCH($C1093,'Policy Characteristics'!$C:$C,0))),"",INDEX('Policy Characteristics'!I:I,MATCH($C1093,'Policy Characteristics'!$C:$C,0)))</f>
        <v>% of potential achieved</v>
      </c>
      <c r="P1093" s="76" t="str">
        <f>IF(ISBLANK(INDEX('Policy Characteristics'!J:J,MATCH($C1093,'Policy Characteristics'!$C:$C,0))),"",INDEX('Policy Characteristics'!J:J,MATCH($C1093,'Policy Characteristics'!$C:$C,0)))</f>
        <v xml:space="preserve">**Description:** This policy shifts the use of fossil-fuel feedstocks to hydrogen. The production method for this new hydrogen demand can be shifted wiht the Fraction of Hydrogen Production Pathways Shifted lever.  // **Guidance for setting values (Chemicals):** Approximately 52 percent of natural gas consumed as a chemical feedstock globally goes to producing ammonia and methanol. These pathways can be replaced with green electrolytic hydrogen to eliminate process emissions associated with production. // **Guidance for setting values (Iron &amp; Steel):** Coal is the most significant feedstock used in the steel industry, largely for reducing iron ore in blast furnaces. A transition from the traditional steelmaking route (blast furnace-basic oxygen furnace) to alternatives (like hydrogen-based direct reduced iron with electric arc furnaces) can be represented by pairing this lever with electrification of industrial heat. </v>
      </c>
      <c r="Q1093" s="76" t="str">
        <f>IF(ISBLANK(INDEX('Policy Characteristics'!K:K,MATCH($C1093,'Policy Characteristics'!$C:$C,0))),"",INDEX('Policy Characteristics'!K:K,MATCH($C1093,'Policy Characteristics'!$C:$C,0)))</f>
        <v/>
      </c>
      <c r="R1093" s="76" t="str">
        <f>IF(ISBLANK(INDEX('Policy Characteristics'!L:L,MATCH($C1093,'Policy Characteristics'!$C:$C,0))),"",INDEX('Policy Characteristics'!L:L,MATCH($C1093,'Policy Characteristics'!$C:$C,0)))</f>
        <v/>
      </c>
    </row>
    <row r="1094" spans="1:18" s="143" customFormat="1" x14ac:dyDescent="0.25">
      <c r="A1094" s="76" t="str">
        <f>IF(ISBLANK(INDEX('Policy Characteristics'!A:A,MATCH($C1094,'Policy Characteristics'!$C:$C,0))),"",INDEX('Policy Characteristics'!A:A,MATCH($C1094,'Policy Characteristics'!$C:$C,0)))</f>
        <v>Industry</v>
      </c>
      <c r="B1094" s="200" t="str">
        <f>IF(ISBLANK(INDEX('Policy Characteristics'!B:B,MATCH($C1094,'Policy Characteristics'!$C:$C,0))),"",INDEX('Policy Characteristics'!B:B,MATCH($C1094,'Policy Characteristics'!$C:$C,0)))</f>
        <v>Feedstock Shifting</v>
      </c>
      <c r="C1094" s="76" t="str">
        <f t="shared" si="34"/>
        <v>Fraction of Feedstock Shifted</v>
      </c>
      <c r="D1094" s="78" t="s">
        <v>1322</v>
      </c>
      <c r="E1094" s="88" t="s">
        <v>945</v>
      </c>
      <c r="F1094" t="s">
        <v>1284</v>
      </c>
      <c r="G1094" s="88" t="s">
        <v>950</v>
      </c>
      <c r="H1094" s="80">
        <v>2689</v>
      </c>
      <c r="I1094" s="213" t="s">
        <v>44</v>
      </c>
      <c r="J1094" s="202" t="str">
        <f>IF(ISBLANK(INDEX('Policy Characteristics'!D:D,MATCH($C1094,'Policy Characteristics'!$C:$C,0))),"",INDEX('Policy Characteristics'!D:D,MATCH($C1094,'Policy Characteristics'!$C:$C,0)))</f>
        <v>Feedstock Shifting</v>
      </c>
      <c r="K1094" s="76" t="str">
        <f>IF(ISBLANK(INDEX('Policy Characteristics'!E:E,MATCH($C1094,'Policy Characteristics'!$C:$C,0))),"",INDEX('Policy Characteristics'!E:E,MATCH($C1094,'Policy Characteristics'!$C:$C,0)))</f>
        <v>indst feedstock shifting</v>
      </c>
      <c r="L1094" s="205">
        <f>IF(ISBLANK(INDEX('Policy Characteristics'!F:F,MATCH($C1094,'Policy Characteristics'!$C:$C,0))),"",INDEX('Policy Characteristics'!F:F,MATCH($C1094,'Policy Characteristics'!$C:$C,0)))</f>
        <v>0</v>
      </c>
      <c r="M1094" s="205">
        <f>IF(ISBLANK(INDEX('Policy Characteristics'!G:G,MATCH($C1094,'Policy Characteristics'!$C:$C,0))),"",INDEX('Policy Characteristics'!G:G,MATCH($C1094,'Policy Characteristics'!$C:$C,0)))</f>
        <v>1</v>
      </c>
      <c r="N1094" s="205">
        <f>IF(ISBLANK(INDEX('Policy Characteristics'!H:H,MATCH($C1094,'Policy Characteristics'!$C:$C,0))),"",INDEX('Policy Characteristics'!H:H,MATCH($C1094,'Policy Characteristics'!$C:$C,0)))</f>
        <v>0.01</v>
      </c>
      <c r="O1094" s="76" t="str">
        <f>IF(ISBLANK(INDEX('Policy Characteristics'!I:I,MATCH($C1094,'Policy Characteristics'!$C:$C,0))),"",INDEX('Policy Characteristics'!I:I,MATCH($C1094,'Policy Characteristics'!$C:$C,0)))</f>
        <v>% of potential achieved</v>
      </c>
      <c r="P1094" s="76" t="str">
        <f>IF(ISBLANK(INDEX('Policy Characteristics'!J:J,MATCH($C1094,'Policy Characteristics'!$C:$C,0))),"",INDEX('Policy Characteristics'!J:J,MATCH($C1094,'Policy Characteristics'!$C:$C,0)))</f>
        <v xml:space="preserve">**Description:** This policy shifts the use of fossil-fuel feedstocks to hydrogen. The production method for this new hydrogen demand can be shifted wiht the Fraction of Hydrogen Production Pathways Shifted lever.  // **Guidance for setting values (Chemicals):** Approximately 52 percent of natural gas consumed as a chemical feedstock globally goes to producing ammonia and methanol. These pathways can be replaced with green electrolytic hydrogen to eliminate process emissions associated with production. // **Guidance for setting values (Iron &amp; Steel):** Coal is the most significant feedstock used in the steel industry, largely for reducing iron ore in blast furnaces. A transition from the traditional steelmaking route (blast furnace-basic oxygen furnace) to alternatives (like hydrogen-based direct reduced iron with electric arc furnaces) can be represented by pairing this lever with electrification of industrial heat. </v>
      </c>
      <c r="Q1094" s="76" t="str">
        <f>IF(ISBLANK(INDEX('Policy Characteristics'!K:K,MATCH($C1094,'Policy Characteristics'!$C:$C,0))),"",INDEX('Policy Characteristics'!K:K,MATCH($C1094,'Policy Characteristics'!$C:$C,0)))</f>
        <v/>
      </c>
      <c r="R1094" s="76" t="str">
        <f>IF(ISBLANK(INDEX('Policy Characteristics'!L:L,MATCH($C1094,'Policy Characteristics'!$C:$C,0))),"",INDEX('Policy Characteristics'!L:L,MATCH($C1094,'Policy Characteristics'!$C:$C,0)))</f>
        <v/>
      </c>
    </row>
    <row r="1095" spans="1:18" s="143" customFormat="1" x14ac:dyDescent="0.25">
      <c r="A1095" s="76" t="str">
        <f>IF(ISBLANK(INDEX('Policy Characteristics'!A:A,MATCH($C1095,'Policy Characteristics'!$C:$C,0))),"",INDEX('Policy Characteristics'!A:A,MATCH($C1095,'Policy Characteristics'!$C:$C,0)))</f>
        <v>Industry</v>
      </c>
      <c r="B1095" s="200" t="str">
        <f>IF(ISBLANK(INDEX('Policy Characteristics'!B:B,MATCH($C1095,'Policy Characteristics'!$C:$C,0))),"",INDEX('Policy Characteristics'!B:B,MATCH($C1095,'Policy Characteristics'!$C:$C,0)))</f>
        <v>Feedstock Shifting</v>
      </c>
      <c r="C1095" s="76" t="str">
        <f t="shared" si="34"/>
        <v>Fraction of Feedstock Shifted</v>
      </c>
      <c r="D1095" s="78" t="s">
        <v>1323</v>
      </c>
      <c r="E1095" s="88" t="s">
        <v>642</v>
      </c>
      <c r="F1095" t="s">
        <v>1326</v>
      </c>
      <c r="G1095" s="88" t="s">
        <v>648</v>
      </c>
      <c r="H1095" s="80">
        <v>2690</v>
      </c>
      <c r="I1095" s="213" t="s">
        <v>44</v>
      </c>
      <c r="J1095" s="202" t="str">
        <f>IF(ISBLANK(INDEX('Policy Characteristics'!D:D,MATCH($C1095,'Policy Characteristics'!$C:$C,0))),"",INDEX('Policy Characteristics'!D:D,MATCH($C1095,'Policy Characteristics'!$C:$C,0)))</f>
        <v>Feedstock Shifting</v>
      </c>
      <c r="K1095" s="76" t="str">
        <f>IF(ISBLANK(INDEX('Policy Characteristics'!E:E,MATCH($C1095,'Policy Characteristics'!$C:$C,0))),"",INDEX('Policy Characteristics'!E:E,MATCH($C1095,'Policy Characteristics'!$C:$C,0)))</f>
        <v>indst feedstock shifting</v>
      </c>
      <c r="L1095" s="205">
        <f>IF(ISBLANK(INDEX('Policy Characteristics'!F:F,MATCH($C1095,'Policy Characteristics'!$C:$C,0))),"",INDEX('Policy Characteristics'!F:F,MATCH($C1095,'Policy Characteristics'!$C:$C,0)))</f>
        <v>0</v>
      </c>
      <c r="M1095" s="205">
        <f>IF(ISBLANK(INDEX('Policy Characteristics'!G:G,MATCH($C1095,'Policy Characteristics'!$C:$C,0))),"",INDEX('Policy Characteristics'!G:G,MATCH($C1095,'Policy Characteristics'!$C:$C,0)))</f>
        <v>1</v>
      </c>
      <c r="N1095" s="205">
        <f>IF(ISBLANK(INDEX('Policy Characteristics'!H:H,MATCH($C1095,'Policy Characteristics'!$C:$C,0))),"",INDEX('Policy Characteristics'!H:H,MATCH($C1095,'Policy Characteristics'!$C:$C,0)))</f>
        <v>0.01</v>
      </c>
      <c r="O1095" s="76" t="str">
        <f>IF(ISBLANK(INDEX('Policy Characteristics'!I:I,MATCH($C1095,'Policy Characteristics'!$C:$C,0))),"",INDEX('Policy Characteristics'!I:I,MATCH($C1095,'Policy Characteristics'!$C:$C,0)))</f>
        <v>% of potential achieved</v>
      </c>
      <c r="P1095" s="76" t="str">
        <f>IF(ISBLANK(INDEX('Policy Characteristics'!J:J,MATCH($C1095,'Policy Characteristics'!$C:$C,0))),"",INDEX('Policy Characteristics'!J:J,MATCH($C1095,'Policy Characteristics'!$C:$C,0)))</f>
        <v xml:space="preserve">**Description:** This policy shifts the use of fossil-fuel feedstocks to hydrogen. The production method for this new hydrogen demand can be shifted wiht the Fraction of Hydrogen Production Pathways Shifted lever.  // **Guidance for setting values (Chemicals):** Approximately 52 percent of natural gas consumed as a chemical feedstock globally goes to producing ammonia and methanol. These pathways can be replaced with green electrolytic hydrogen to eliminate process emissions associated with production. // **Guidance for setting values (Iron &amp; Steel):** Coal is the most significant feedstock used in the steel industry, largely for reducing iron ore in blast furnaces. A transition from the traditional steelmaking route (blast furnace-basic oxygen furnace) to alternatives (like hydrogen-based direct reduced iron with electric arc furnaces) can be represented by pairing this lever with electrification of industrial heat. </v>
      </c>
      <c r="Q1095" s="76" t="str">
        <f>IF(ISBLANK(INDEX('Policy Characteristics'!K:K,MATCH($C1095,'Policy Characteristics'!$C:$C,0))),"",INDEX('Policy Characteristics'!K:K,MATCH($C1095,'Policy Characteristics'!$C:$C,0)))</f>
        <v/>
      </c>
      <c r="R1095" s="76" t="str">
        <f>IF(ISBLANK(INDEX('Policy Characteristics'!L:L,MATCH($C1095,'Policy Characteristics'!$C:$C,0))),"",INDEX('Policy Characteristics'!L:L,MATCH($C1095,'Policy Characteristics'!$C:$C,0)))</f>
        <v/>
      </c>
    </row>
    <row r="1096" spans="1:18" s="143" customFormat="1" x14ac:dyDescent="0.25">
      <c r="A1096" s="76" t="str">
        <f>IF(ISBLANK(INDEX('Policy Characteristics'!A:A,MATCH($C1096,'Policy Characteristics'!$C:$C,0))),"",INDEX('Policy Characteristics'!A:A,MATCH($C1096,'Policy Characteristics'!$C:$C,0)))</f>
        <v>Industry</v>
      </c>
      <c r="B1096" s="200" t="str">
        <f>IF(ISBLANK(INDEX('Policy Characteristics'!B:B,MATCH($C1096,'Policy Characteristics'!$C:$C,0))),"",INDEX('Policy Characteristics'!B:B,MATCH($C1096,'Policy Characteristics'!$C:$C,0)))</f>
        <v>Feedstock Shifting</v>
      </c>
      <c r="C1096" s="76" t="str">
        <f t="shared" si="34"/>
        <v>Fraction of Feedstock Shifted</v>
      </c>
      <c r="D1096" s="78" t="s">
        <v>1323</v>
      </c>
      <c r="E1096" s="88" t="s">
        <v>643</v>
      </c>
      <c r="F1096" t="s">
        <v>1326</v>
      </c>
      <c r="G1096" s="88" t="s">
        <v>651</v>
      </c>
      <c r="H1096" s="80">
        <v>2691</v>
      </c>
      <c r="I1096" s="213" t="s">
        <v>44</v>
      </c>
      <c r="J1096" s="202" t="str">
        <f>IF(ISBLANK(INDEX('Policy Characteristics'!D:D,MATCH($C1096,'Policy Characteristics'!$C:$C,0))),"",INDEX('Policy Characteristics'!D:D,MATCH($C1096,'Policy Characteristics'!$C:$C,0)))</f>
        <v>Feedstock Shifting</v>
      </c>
      <c r="K1096" s="76" t="str">
        <f>IF(ISBLANK(INDEX('Policy Characteristics'!E:E,MATCH($C1096,'Policy Characteristics'!$C:$C,0))),"",INDEX('Policy Characteristics'!E:E,MATCH($C1096,'Policy Characteristics'!$C:$C,0)))</f>
        <v>indst feedstock shifting</v>
      </c>
      <c r="L1096" s="205">
        <f>IF(ISBLANK(INDEX('Policy Characteristics'!F:F,MATCH($C1096,'Policy Characteristics'!$C:$C,0))),"",INDEX('Policy Characteristics'!F:F,MATCH($C1096,'Policy Characteristics'!$C:$C,0)))</f>
        <v>0</v>
      </c>
      <c r="M1096" s="205">
        <f>IF(ISBLANK(INDEX('Policy Characteristics'!G:G,MATCH($C1096,'Policy Characteristics'!$C:$C,0))),"",INDEX('Policy Characteristics'!G:G,MATCH($C1096,'Policy Characteristics'!$C:$C,0)))</f>
        <v>1</v>
      </c>
      <c r="N1096" s="205">
        <f>IF(ISBLANK(INDEX('Policy Characteristics'!H:H,MATCH($C1096,'Policy Characteristics'!$C:$C,0))),"",INDEX('Policy Characteristics'!H:H,MATCH($C1096,'Policy Characteristics'!$C:$C,0)))</f>
        <v>0.01</v>
      </c>
      <c r="O1096" s="76" t="str">
        <f>IF(ISBLANK(INDEX('Policy Characteristics'!I:I,MATCH($C1096,'Policy Characteristics'!$C:$C,0))),"",INDEX('Policy Characteristics'!I:I,MATCH($C1096,'Policy Characteristics'!$C:$C,0)))</f>
        <v>% of potential achieved</v>
      </c>
      <c r="P1096" s="76" t="str">
        <f>IF(ISBLANK(INDEX('Policy Characteristics'!J:J,MATCH($C1096,'Policy Characteristics'!$C:$C,0))),"",INDEX('Policy Characteristics'!J:J,MATCH($C1096,'Policy Characteristics'!$C:$C,0)))</f>
        <v xml:space="preserve">**Description:** This policy shifts the use of fossil-fuel feedstocks to hydrogen. The production method for this new hydrogen demand can be shifted wiht the Fraction of Hydrogen Production Pathways Shifted lever.  // **Guidance for setting values (Chemicals):** Approximately 52 percent of natural gas consumed as a chemical feedstock globally goes to producing ammonia and methanol. These pathways can be replaced with green electrolytic hydrogen to eliminate process emissions associated with production. // **Guidance for setting values (Iron &amp; Steel):** Coal is the most significant feedstock used in the steel industry, largely for reducing iron ore in blast furnaces. A transition from the traditional steelmaking route (blast furnace-basic oxygen furnace) to alternatives (like hydrogen-based direct reduced iron with electric arc furnaces) can be represented by pairing this lever with electrification of industrial heat. </v>
      </c>
      <c r="Q1096" s="76" t="str">
        <f>IF(ISBLANK(INDEX('Policy Characteristics'!K:K,MATCH($C1096,'Policy Characteristics'!$C:$C,0))),"",INDEX('Policy Characteristics'!K:K,MATCH($C1096,'Policy Characteristics'!$C:$C,0)))</f>
        <v/>
      </c>
      <c r="R1096" s="76" t="str">
        <f>IF(ISBLANK(INDEX('Policy Characteristics'!L:L,MATCH($C1096,'Policy Characteristics'!$C:$C,0))),"",INDEX('Policy Characteristics'!L:L,MATCH($C1096,'Policy Characteristics'!$C:$C,0)))</f>
        <v/>
      </c>
    </row>
    <row r="1097" spans="1:18" s="143" customFormat="1" x14ac:dyDescent="0.25">
      <c r="A1097" s="76" t="str">
        <f>IF(ISBLANK(INDEX('Policy Characteristics'!A:A,MATCH($C1097,'Policy Characteristics'!$C:$C,0))),"",INDEX('Policy Characteristics'!A:A,MATCH($C1097,'Policy Characteristics'!$C:$C,0)))</f>
        <v>Industry</v>
      </c>
      <c r="B1097" s="200" t="str">
        <f>IF(ISBLANK(INDEX('Policy Characteristics'!B:B,MATCH($C1097,'Policy Characteristics'!$C:$C,0))),"",INDEX('Policy Characteristics'!B:B,MATCH($C1097,'Policy Characteristics'!$C:$C,0)))</f>
        <v>Feedstock Shifting</v>
      </c>
      <c r="C1097" s="76" t="str">
        <f t="shared" si="34"/>
        <v>Fraction of Feedstock Shifted</v>
      </c>
      <c r="D1097" s="78" t="s">
        <v>1323</v>
      </c>
      <c r="E1097" s="88" t="s">
        <v>644</v>
      </c>
      <c r="F1097" t="s">
        <v>1326</v>
      </c>
      <c r="G1097" s="88" t="s">
        <v>652</v>
      </c>
      <c r="H1097" s="80">
        <v>2692</v>
      </c>
      <c r="I1097" s="213" t="s">
        <v>44</v>
      </c>
      <c r="J1097" s="202" t="str">
        <f>IF(ISBLANK(INDEX('Policy Characteristics'!D:D,MATCH($C1097,'Policy Characteristics'!$C:$C,0))),"",INDEX('Policy Characteristics'!D:D,MATCH($C1097,'Policy Characteristics'!$C:$C,0)))</f>
        <v>Feedstock Shifting</v>
      </c>
      <c r="K1097" s="76" t="str">
        <f>IF(ISBLANK(INDEX('Policy Characteristics'!E:E,MATCH($C1097,'Policy Characteristics'!$C:$C,0))),"",INDEX('Policy Characteristics'!E:E,MATCH($C1097,'Policy Characteristics'!$C:$C,0)))</f>
        <v>indst feedstock shifting</v>
      </c>
      <c r="L1097" s="205">
        <f>IF(ISBLANK(INDEX('Policy Characteristics'!F:F,MATCH($C1097,'Policy Characteristics'!$C:$C,0))),"",INDEX('Policy Characteristics'!F:F,MATCH($C1097,'Policy Characteristics'!$C:$C,0)))</f>
        <v>0</v>
      </c>
      <c r="M1097" s="205">
        <f>IF(ISBLANK(INDEX('Policy Characteristics'!G:G,MATCH($C1097,'Policy Characteristics'!$C:$C,0))),"",INDEX('Policy Characteristics'!G:G,MATCH($C1097,'Policy Characteristics'!$C:$C,0)))</f>
        <v>1</v>
      </c>
      <c r="N1097" s="205">
        <f>IF(ISBLANK(INDEX('Policy Characteristics'!H:H,MATCH($C1097,'Policy Characteristics'!$C:$C,0))),"",INDEX('Policy Characteristics'!H:H,MATCH($C1097,'Policy Characteristics'!$C:$C,0)))</f>
        <v>0.01</v>
      </c>
      <c r="O1097" s="76" t="str">
        <f>IF(ISBLANK(INDEX('Policy Characteristics'!I:I,MATCH($C1097,'Policy Characteristics'!$C:$C,0))),"",INDEX('Policy Characteristics'!I:I,MATCH($C1097,'Policy Characteristics'!$C:$C,0)))</f>
        <v>% of potential achieved</v>
      </c>
      <c r="P1097" s="76" t="str">
        <f>IF(ISBLANK(INDEX('Policy Characteristics'!J:J,MATCH($C1097,'Policy Characteristics'!$C:$C,0))),"",INDEX('Policy Characteristics'!J:J,MATCH($C1097,'Policy Characteristics'!$C:$C,0)))</f>
        <v xml:space="preserve">**Description:** This policy shifts the use of fossil-fuel feedstocks to hydrogen. The production method for this new hydrogen demand can be shifted wiht the Fraction of Hydrogen Production Pathways Shifted lever.  // **Guidance for setting values (Chemicals):** Approximately 52 percent of natural gas consumed as a chemical feedstock globally goes to producing ammonia and methanol. These pathways can be replaced with green electrolytic hydrogen to eliminate process emissions associated with production. // **Guidance for setting values (Iron &amp; Steel):** Coal is the most significant feedstock used in the steel industry, largely for reducing iron ore in blast furnaces. A transition from the traditional steelmaking route (blast furnace-basic oxygen furnace) to alternatives (like hydrogen-based direct reduced iron with electric arc furnaces) can be represented by pairing this lever with electrification of industrial heat. </v>
      </c>
      <c r="Q1097" s="76" t="str">
        <f>IF(ISBLANK(INDEX('Policy Characteristics'!K:K,MATCH($C1097,'Policy Characteristics'!$C:$C,0))),"",INDEX('Policy Characteristics'!K:K,MATCH($C1097,'Policy Characteristics'!$C:$C,0)))</f>
        <v/>
      </c>
      <c r="R1097" s="76" t="str">
        <f>IF(ISBLANK(INDEX('Policy Characteristics'!L:L,MATCH($C1097,'Policy Characteristics'!$C:$C,0))),"",INDEX('Policy Characteristics'!L:L,MATCH($C1097,'Policy Characteristics'!$C:$C,0)))</f>
        <v/>
      </c>
    </row>
    <row r="1098" spans="1:18" s="143" customFormat="1" x14ac:dyDescent="0.25">
      <c r="A1098" s="76" t="str">
        <f>IF(ISBLANK(INDEX('Policy Characteristics'!A:A,MATCH($C1098,'Policy Characteristics'!$C:$C,0))),"",INDEX('Policy Characteristics'!A:A,MATCH($C1098,'Policy Characteristics'!$C:$C,0)))</f>
        <v>Industry</v>
      </c>
      <c r="B1098" s="200" t="str">
        <f>IF(ISBLANK(INDEX('Policy Characteristics'!B:B,MATCH($C1098,'Policy Characteristics'!$C:$C,0))),"",INDEX('Policy Characteristics'!B:B,MATCH($C1098,'Policy Characteristics'!$C:$C,0)))</f>
        <v>Feedstock Shifting</v>
      </c>
      <c r="C1098" s="76" t="str">
        <f t="shared" si="34"/>
        <v>Fraction of Feedstock Shifted</v>
      </c>
      <c r="D1098" s="78" t="s">
        <v>1323</v>
      </c>
      <c r="E1098" s="88" t="s">
        <v>645</v>
      </c>
      <c r="F1098" t="s">
        <v>1326</v>
      </c>
      <c r="G1098" s="88" t="s">
        <v>649</v>
      </c>
      <c r="H1098" s="80">
        <v>2693</v>
      </c>
      <c r="I1098" s="213" t="s">
        <v>44</v>
      </c>
      <c r="J1098" s="202" t="str">
        <f>IF(ISBLANK(INDEX('Policy Characteristics'!D:D,MATCH($C1098,'Policy Characteristics'!$C:$C,0))),"",INDEX('Policy Characteristics'!D:D,MATCH($C1098,'Policy Characteristics'!$C:$C,0)))</f>
        <v>Feedstock Shifting</v>
      </c>
      <c r="K1098" s="76" t="str">
        <f>IF(ISBLANK(INDEX('Policy Characteristics'!E:E,MATCH($C1098,'Policy Characteristics'!$C:$C,0))),"",INDEX('Policy Characteristics'!E:E,MATCH($C1098,'Policy Characteristics'!$C:$C,0)))</f>
        <v>indst feedstock shifting</v>
      </c>
      <c r="L1098" s="205">
        <f>IF(ISBLANK(INDEX('Policy Characteristics'!F:F,MATCH($C1098,'Policy Characteristics'!$C:$C,0))),"",INDEX('Policy Characteristics'!F:F,MATCH($C1098,'Policy Characteristics'!$C:$C,0)))</f>
        <v>0</v>
      </c>
      <c r="M1098" s="205">
        <f>IF(ISBLANK(INDEX('Policy Characteristics'!G:G,MATCH($C1098,'Policy Characteristics'!$C:$C,0))),"",INDEX('Policy Characteristics'!G:G,MATCH($C1098,'Policy Characteristics'!$C:$C,0)))</f>
        <v>1</v>
      </c>
      <c r="N1098" s="205">
        <f>IF(ISBLANK(INDEX('Policy Characteristics'!H:H,MATCH($C1098,'Policy Characteristics'!$C:$C,0))),"",INDEX('Policy Characteristics'!H:H,MATCH($C1098,'Policy Characteristics'!$C:$C,0)))</f>
        <v>0.01</v>
      </c>
      <c r="O1098" s="76" t="str">
        <f>IF(ISBLANK(INDEX('Policy Characteristics'!I:I,MATCH($C1098,'Policy Characteristics'!$C:$C,0))),"",INDEX('Policy Characteristics'!I:I,MATCH($C1098,'Policy Characteristics'!$C:$C,0)))</f>
        <v>% of potential achieved</v>
      </c>
      <c r="P1098" s="76" t="str">
        <f>IF(ISBLANK(INDEX('Policy Characteristics'!J:J,MATCH($C1098,'Policy Characteristics'!$C:$C,0))),"",INDEX('Policy Characteristics'!J:J,MATCH($C1098,'Policy Characteristics'!$C:$C,0)))</f>
        <v xml:space="preserve">**Description:** This policy shifts the use of fossil-fuel feedstocks to hydrogen. The production method for this new hydrogen demand can be shifted wiht the Fraction of Hydrogen Production Pathways Shifted lever.  // **Guidance for setting values (Chemicals):** Approximately 52 percent of natural gas consumed as a chemical feedstock globally goes to producing ammonia and methanol. These pathways can be replaced with green electrolytic hydrogen to eliminate process emissions associated with production. // **Guidance for setting values (Iron &amp; Steel):** Coal is the most significant feedstock used in the steel industry, largely for reducing iron ore in blast furnaces. A transition from the traditional steelmaking route (blast furnace-basic oxygen furnace) to alternatives (like hydrogen-based direct reduced iron with electric arc furnaces) can be represented by pairing this lever with electrification of industrial heat. </v>
      </c>
      <c r="Q1098" s="76" t="str">
        <f>IF(ISBLANK(INDEX('Policy Characteristics'!K:K,MATCH($C1098,'Policy Characteristics'!$C:$C,0))),"",INDEX('Policy Characteristics'!K:K,MATCH($C1098,'Policy Characteristics'!$C:$C,0)))</f>
        <v/>
      </c>
      <c r="R1098" s="76" t="str">
        <f>IF(ISBLANK(INDEX('Policy Characteristics'!L:L,MATCH($C1098,'Policy Characteristics'!$C:$C,0))),"",INDEX('Policy Characteristics'!L:L,MATCH($C1098,'Policy Characteristics'!$C:$C,0)))</f>
        <v/>
      </c>
    </row>
    <row r="1099" spans="1:18" s="143" customFormat="1" x14ac:dyDescent="0.25">
      <c r="A1099" s="76" t="str">
        <f>IF(ISBLANK(INDEX('Policy Characteristics'!A:A,MATCH($C1099,'Policy Characteristics'!$C:$C,0))),"",INDEX('Policy Characteristics'!A:A,MATCH($C1099,'Policy Characteristics'!$C:$C,0)))</f>
        <v>Industry</v>
      </c>
      <c r="B1099" s="200" t="str">
        <f>IF(ISBLANK(INDEX('Policy Characteristics'!B:B,MATCH($C1099,'Policy Characteristics'!$C:$C,0))),"",INDEX('Policy Characteristics'!B:B,MATCH($C1099,'Policy Characteristics'!$C:$C,0)))</f>
        <v>Feedstock Shifting</v>
      </c>
      <c r="C1099" s="76" t="str">
        <f t="shared" si="34"/>
        <v>Fraction of Feedstock Shifted</v>
      </c>
      <c r="D1099" s="78" t="s">
        <v>1323</v>
      </c>
      <c r="E1099" s="88" t="s">
        <v>646</v>
      </c>
      <c r="F1099" t="s">
        <v>1326</v>
      </c>
      <c r="G1099" s="88" t="s">
        <v>650</v>
      </c>
      <c r="H1099" s="80">
        <v>2694</v>
      </c>
      <c r="I1099" s="213" t="s">
        <v>44</v>
      </c>
      <c r="J1099" s="202" t="str">
        <f>IF(ISBLANK(INDEX('Policy Characteristics'!D:D,MATCH($C1099,'Policy Characteristics'!$C:$C,0))),"",INDEX('Policy Characteristics'!D:D,MATCH($C1099,'Policy Characteristics'!$C:$C,0)))</f>
        <v>Feedstock Shifting</v>
      </c>
      <c r="K1099" s="76" t="str">
        <f>IF(ISBLANK(INDEX('Policy Characteristics'!E:E,MATCH($C1099,'Policy Characteristics'!$C:$C,0))),"",INDEX('Policy Characteristics'!E:E,MATCH($C1099,'Policy Characteristics'!$C:$C,0)))</f>
        <v>indst feedstock shifting</v>
      </c>
      <c r="L1099" s="205">
        <f>IF(ISBLANK(INDEX('Policy Characteristics'!F:F,MATCH($C1099,'Policy Characteristics'!$C:$C,0))),"",INDEX('Policy Characteristics'!F:F,MATCH($C1099,'Policy Characteristics'!$C:$C,0)))</f>
        <v>0</v>
      </c>
      <c r="M1099" s="205">
        <f>IF(ISBLANK(INDEX('Policy Characteristics'!G:G,MATCH($C1099,'Policy Characteristics'!$C:$C,0))),"",INDEX('Policy Characteristics'!G:G,MATCH($C1099,'Policy Characteristics'!$C:$C,0)))</f>
        <v>1</v>
      </c>
      <c r="N1099" s="205">
        <f>IF(ISBLANK(INDEX('Policy Characteristics'!H:H,MATCH($C1099,'Policy Characteristics'!$C:$C,0))),"",INDEX('Policy Characteristics'!H:H,MATCH($C1099,'Policy Characteristics'!$C:$C,0)))</f>
        <v>0.01</v>
      </c>
      <c r="O1099" s="76" t="str">
        <f>IF(ISBLANK(INDEX('Policy Characteristics'!I:I,MATCH($C1099,'Policy Characteristics'!$C:$C,0))),"",INDEX('Policy Characteristics'!I:I,MATCH($C1099,'Policy Characteristics'!$C:$C,0)))</f>
        <v>% of potential achieved</v>
      </c>
      <c r="P1099" s="76" t="str">
        <f>IF(ISBLANK(INDEX('Policy Characteristics'!J:J,MATCH($C1099,'Policy Characteristics'!$C:$C,0))),"",INDEX('Policy Characteristics'!J:J,MATCH($C1099,'Policy Characteristics'!$C:$C,0)))</f>
        <v xml:space="preserve">**Description:** This policy shifts the use of fossil-fuel feedstocks to hydrogen. The production method for this new hydrogen demand can be shifted wiht the Fraction of Hydrogen Production Pathways Shifted lever.  // **Guidance for setting values (Chemicals):** Approximately 52 percent of natural gas consumed as a chemical feedstock globally goes to producing ammonia and methanol. These pathways can be replaced with green electrolytic hydrogen to eliminate process emissions associated with production. // **Guidance for setting values (Iron &amp; Steel):** Coal is the most significant feedstock used in the steel industry, largely for reducing iron ore in blast furnaces. A transition from the traditional steelmaking route (blast furnace-basic oxygen furnace) to alternatives (like hydrogen-based direct reduced iron with electric arc furnaces) can be represented by pairing this lever with electrification of industrial heat. </v>
      </c>
      <c r="Q1099" s="76" t="str">
        <f>IF(ISBLANK(INDEX('Policy Characteristics'!K:K,MATCH($C1099,'Policy Characteristics'!$C:$C,0))),"",INDEX('Policy Characteristics'!K:K,MATCH($C1099,'Policy Characteristics'!$C:$C,0)))</f>
        <v/>
      </c>
      <c r="R1099" s="76" t="str">
        <f>IF(ISBLANK(INDEX('Policy Characteristics'!L:L,MATCH($C1099,'Policy Characteristics'!$C:$C,0))),"",INDEX('Policy Characteristics'!L:L,MATCH($C1099,'Policy Characteristics'!$C:$C,0)))</f>
        <v/>
      </c>
    </row>
    <row r="1100" spans="1:18" s="143" customFormat="1" x14ac:dyDescent="0.25">
      <c r="A1100" s="76" t="str">
        <f>IF(ISBLANK(INDEX('Policy Characteristics'!A:A,MATCH($C1100,'Policy Characteristics'!$C:$C,0))),"",INDEX('Policy Characteristics'!A:A,MATCH($C1100,'Policy Characteristics'!$C:$C,0)))</f>
        <v>Industry</v>
      </c>
      <c r="B1100" s="200" t="str">
        <f>IF(ISBLANK(INDEX('Policy Characteristics'!B:B,MATCH($C1100,'Policy Characteristics'!$C:$C,0))),"",INDEX('Policy Characteristics'!B:B,MATCH($C1100,'Policy Characteristics'!$C:$C,0)))</f>
        <v>Feedstock Shifting</v>
      </c>
      <c r="C1100" s="76" t="str">
        <f t="shared" si="34"/>
        <v>Fraction of Feedstock Shifted</v>
      </c>
      <c r="D1100" s="78" t="s">
        <v>1323</v>
      </c>
      <c r="E1100" s="88" t="s">
        <v>647</v>
      </c>
      <c r="F1100" t="s">
        <v>1326</v>
      </c>
      <c r="G1100" s="88" t="s">
        <v>653</v>
      </c>
      <c r="H1100" s="80">
        <v>2695</v>
      </c>
      <c r="I1100" s="213" t="s">
        <v>44</v>
      </c>
      <c r="J1100" s="202" t="str">
        <f>IF(ISBLANK(INDEX('Policy Characteristics'!D:D,MATCH($C1100,'Policy Characteristics'!$C:$C,0))),"",INDEX('Policy Characteristics'!D:D,MATCH($C1100,'Policy Characteristics'!$C:$C,0)))</f>
        <v>Feedstock Shifting</v>
      </c>
      <c r="K1100" s="76" t="str">
        <f>IF(ISBLANK(INDEX('Policy Characteristics'!E:E,MATCH($C1100,'Policy Characteristics'!$C:$C,0))),"",INDEX('Policy Characteristics'!E:E,MATCH($C1100,'Policy Characteristics'!$C:$C,0)))</f>
        <v>indst feedstock shifting</v>
      </c>
      <c r="L1100" s="205">
        <f>IF(ISBLANK(INDEX('Policy Characteristics'!F:F,MATCH($C1100,'Policy Characteristics'!$C:$C,0))),"",INDEX('Policy Characteristics'!F:F,MATCH($C1100,'Policy Characteristics'!$C:$C,0)))</f>
        <v>0</v>
      </c>
      <c r="M1100" s="205">
        <f>IF(ISBLANK(INDEX('Policy Characteristics'!G:G,MATCH($C1100,'Policy Characteristics'!$C:$C,0))),"",INDEX('Policy Characteristics'!G:G,MATCH($C1100,'Policy Characteristics'!$C:$C,0)))</f>
        <v>1</v>
      </c>
      <c r="N1100" s="205">
        <f>IF(ISBLANK(INDEX('Policy Characteristics'!H:H,MATCH($C1100,'Policy Characteristics'!$C:$C,0))),"",INDEX('Policy Characteristics'!H:H,MATCH($C1100,'Policy Characteristics'!$C:$C,0)))</f>
        <v>0.01</v>
      </c>
      <c r="O1100" s="76" t="str">
        <f>IF(ISBLANK(INDEX('Policy Characteristics'!I:I,MATCH($C1100,'Policy Characteristics'!$C:$C,0))),"",INDEX('Policy Characteristics'!I:I,MATCH($C1100,'Policy Characteristics'!$C:$C,0)))</f>
        <v>% of potential achieved</v>
      </c>
      <c r="P1100" s="76" t="str">
        <f>IF(ISBLANK(INDEX('Policy Characteristics'!J:J,MATCH($C1100,'Policy Characteristics'!$C:$C,0))),"",INDEX('Policy Characteristics'!J:J,MATCH($C1100,'Policy Characteristics'!$C:$C,0)))</f>
        <v xml:space="preserve">**Description:** This policy shifts the use of fossil-fuel feedstocks to hydrogen. The production method for this new hydrogen demand can be shifted wiht the Fraction of Hydrogen Production Pathways Shifted lever.  // **Guidance for setting values (Chemicals):** Approximately 52 percent of natural gas consumed as a chemical feedstock globally goes to producing ammonia and methanol. These pathways can be replaced with green electrolytic hydrogen to eliminate process emissions associated with production. // **Guidance for setting values (Iron &amp; Steel):** Coal is the most significant feedstock used in the steel industry, largely for reducing iron ore in blast furnaces. A transition from the traditional steelmaking route (blast furnace-basic oxygen furnace) to alternatives (like hydrogen-based direct reduced iron with electric arc furnaces) can be represented by pairing this lever with electrification of industrial heat. </v>
      </c>
      <c r="Q1100" s="76" t="str">
        <f>IF(ISBLANK(INDEX('Policy Characteristics'!K:K,MATCH($C1100,'Policy Characteristics'!$C:$C,0))),"",INDEX('Policy Characteristics'!K:K,MATCH($C1100,'Policy Characteristics'!$C:$C,0)))</f>
        <v/>
      </c>
      <c r="R1100" s="76" t="str">
        <f>IF(ISBLANK(INDEX('Policy Characteristics'!L:L,MATCH($C1100,'Policy Characteristics'!$C:$C,0))),"",INDEX('Policy Characteristics'!L:L,MATCH($C1100,'Policy Characteristics'!$C:$C,0)))</f>
        <v/>
      </c>
    </row>
    <row r="1101" spans="1:18" s="143" customFormat="1" x14ac:dyDescent="0.25">
      <c r="A1101" s="76" t="str">
        <f>IF(ISBLANK(INDEX('Policy Characteristics'!A:A,MATCH($C1101,'Policy Characteristics'!$C:$C,0))),"",INDEX('Policy Characteristics'!A:A,MATCH($C1101,'Policy Characteristics'!$C:$C,0)))</f>
        <v>Industry</v>
      </c>
      <c r="B1101" s="200" t="str">
        <f>IF(ISBLANK(INDEX('Policy Characteristics'!B:B,MATCH($C1101,'Policy Characteristics'!$C:$C,0))),"",INDEX('Policy Characteristics'!B:B,MATCH($C1101,'Policy Characteristics'!$C:$C,0)))</f>
        <v>Feedstock Shifting</v>
      </c>
      <c r="C1101" s="76" t="str">
        <f t="shared" si="34"/>
        <v>Fraction of Feedstock Shifted</v>
      </c>
      <c r="D1101" s="78" t="s">
        <v>1323</v>
      </c>
      <c r="E1101" s="88" t="s">
        <v>946</v>
      </c>
      <c r="F1101" t="s">
        <v>1326</v>
      </c>
      <c r="G1101" s="88" t="s">
        <v>949</v>
      </c>
      <c r="H1101" s="80">
        <v>2696</v>
      </c>
      <c r="I1101" s="213" t="s">
        <v>44</v>
      </c>
      <c r="J1101" s="202" t="str">
        <f>IF(ISBLANK(INDEX('Policy Characteristics'!D:D,MATCH($C1101,'Policy Characteristics'!$C:$C,0))),"",INDEX('Policy Characteristics'!D:D,MATCH($C1101,'Policy Characteristics'!$C:$C,0)))</f>
        <v>Feedstock Shifting</v>
      </c>
      <c r="K1101" s="76" t="str">
        <f>IF(ISBLANK(INDEX('Policy Characteristics'!E:E,MATCH($C1101,'Policy Characteristics'!$C:$C,0))),"",INDEX('Policy Characteristics'!E:E,MATCH($C1101,'Policy Characteristics'!$C:$C,0)))</f>
        <v>indst feedstock shifting</v>
      </c>
      <c r="L1101" s="205">
        <f>IF(ISBLANK(INDEX('Policy Characteristics'!F:F,MATCH($C1101,'Policy Characteristics'!$C:$C,0))),"",INDEX('Policy Characteristics'!F:F,MATCH($C1101,'Policy Characteristics'!$C:$C,0)))</f>
        <v>0</v>
      </c>
      <c r="M1101" s="205">
        <f>IF(ISBLANK(INDEX('Policy Characteristics'!G:G,MATCH($C1101,'Policy Characteristics'!$C:$C,0))),"",INDEX('Policy Characteristics'!G:G,MATCH($C1101,'Policy Characteristics'!$C:$C,0)))</f>
        <v>1</v>
      </c>
      <c r="N1101" s="205">
        <f>IF(ISBLANK(INDEX('Policy Characteristics'!H:H,MATCH($C1101,'Policy Characteristics'!$C:$C,0))),"",INDEX('Policy Characteristics'!H:H,MATCH($C1101,'Policy Characteristics'!$C:$C,0)))</f>
        <v>0.01</v>
      </c>
      <c r="O1101" s="76" t="str">
        <f>IF(ISBLANK(INDEX('Policy Characteristics'!I:I,MATCH($C1101,'Policy Characteristics'!$C:$C,0))),"",INDEX('Policy Characteristics'!I:I,MATCH($C1101,'Policy Characteristics'!$C:$C,0)))</f>
        <v>% of potential achieved</v>
      </c>
      <c r="P1101" s="76" t="str">
        <f>IF(ISBLANK(INDEX('Policy Characteristics'!J:J,MATCH($C1101,'Policy Characteristics'!$C:$C,0))),"",INDEX('Policy Characteristics'!J:J,MATCH($C1101,'Policy Characteristics'!$C:$C,0)))</f>
        <v xml:space="preserve">**Description:** This policy shifts the use of fossil-fuel feedstocks to hydrogen. The production method for this new hydrogen demand can be shifted wiht the Fraction of Hydrogen Production Pathways Shifted lever.  // **Guidance for setting values (Chemicals):** Approximately 52 percent of natural gas consumed as a chemical feedstock globally goes to producing ammonia and methanol. These pathways can be replaced with green electrolytic hydrogen to eliminate process emissions associated with production. // **Guidance for setting values (Iron &amp; Steel):** Coal is the most significant feedstock used in the steel industry, largely for reducing iron ore in blast furnaces. A transition from the traditional steelmaking route (blast furnace-basic oxygen furnace) to alternatives (like hydrogen-based direct reduced iron with electric arc furnaces) can be represented by pairing this lever with electrification of industrial heat. </v>
      </c>
      <c r="Q1101" s="76" t="str">
        <f>IF(ISBLANK(INDEX('Policy Characteristics'!K:K,MATCH($C1101,'Policy Characteristics'!$C:$C,0))),"",INDEX('Policy Characteristics'!K:K,MATCH($C1101,'Policy Characteristics'!$C:$C,0)))</f>
        <v/>
      </c>
      <c r="R1101" s="76" t="str">
        <f>IF(ISBLANK(INDEX('Policy Characteristics'!L:L,MATCH($C1101,'Policy Characteristics'!$C:$C,0))),"",INDEX('Policy Characteristics'!L:L,MATCH($C1101,'Policy Characteristics'!$C:$C,0)))</f>
        <v/>
      </c>
    </row>
    <row r="1102" spans="1:18" s="143" customFormat="1" x14ac:dyDescent="0.25">
      <c r="A1102" s="76" t="str">
        <f>IF(ISBLANK(INDEX('Policy Characteristics'!A:A,MATCH($C1102,'Policy Characteristics'!$C:$C,0))),"",INDEX('Policy Characteristics'!A:A,MATCH($C1102,'Policy Characteristics'!$C:$C,0)))</f>
        <v>Industry</v>
      </c>
      <c r="B1102" s="200" t="str">
        <f>IF(ISBLANK(INDEX('Policy Characteristics'!B:B,MATCH($C1102,'Policy Characteristics'!$C:$C,0))),"",INDEX('Policy Characteristics'!B:B,MATCH($C1102,'Policy Characteristics'!$C:$C,0)))</f>
        <v>Feedstock Shifting</v>
      </c>
      <c r="C1102" s="76" t="str">
        <f t="shared" si="34"/>
        <v>Fraction of Feedstock Shifted</v>
      </c>
      <c r="D1102" s="78" t="s">
        <v>1323</v>
      </c>
      <c r="E1102" s="88" t="s">
        <v>947</v>
      </c>
      <c r="F1102" t="s">
        <v>1326</v>
      </c>
      <c r="G1102" s="88" t="s">
        <v>951</v>
      </c>
      <c r="H1102" s="80">
        <v>2697</v>
      </c>
      <c r="I1102" s="213" t="s">
        <v>44</v>
      </c>
      <c r="J1102" s="202" t="str">
        <f>IF(ISBLANK(INDEX('Policy Characteristics'!D:D,MATCH($C1102,'Policy Characteristics'!$C:$C,0))),"",INDEX('Policy Characteristics'!D:D,MATCH($C1102,'Policy Characteristics'!$C:$C,0)))</f>
        <v>Feedstock Shifting</v>
      </c>
      <c r="K1102" s="76" t="str">
        <f>IF(ISBLANK(INDEX('Policy Characteristics'!E:E,MATCH($C1102,'Policy Characteristics'!$C:$C,0))),"",INDEX('Policy Characteristics'!E:E,MATCH($C1102,'Policy Characteristics'!$C:$C,0)))</f>
        <v>indst feedstock shifting</v>
      </c>
      <c r="L1102" s="205">
        <f>IF(ISBLANK(INDEX('Policy Characteristics'!F:F,MATCH($C1102,'Policy Characteristics'!$C:$C,0))),"",INDEX('Policy Characteristics'!F:F,MATCH($C1102,'Policy Characteristics'!$C:$C,0)))</f>
        <v>0</v>
      </c>
      <c r="M1102" s="205">
        <f>IF(ISBLANK(INDEX('Policy Characteristics'!G:G,MATCH($C1102,'Policy Characteristics'!$C:$C,0))),"",INDEX('Policy Characteristics'!G:G,MATCH($C1102,'Policy Characteristics'!$C:$C,0)))</f>
        <v>1</v>
      </c>
      <c r="N1102" s="205">
        <f>IF(ISBLANK(INDEX('Policy Characteristics'!H:H,MATCH($C1102,'Policy Characteristics'!$C:$C,0))),"",INDEX('Policy Characteristics'!H:H,MATCH($C1102,'Policy Characteristics'!$C:$C,0)))</f>
        <v>0.01</v>
      </c>
      <c r="O1102" s="76" t="str">
        <f>IF(ISBLANK(INDEX('Policy Characteristics'!I:I,MATCH($C1102,'Policy Characteristics'!$C:$C,0))),"",INDEX('Policy Characteristics'!I:I,MATCH($C1102,'Policy Characteristics'!$C:$C,0)))</f>
        <v>% of potential achieved</v>
      </c>
      <c r="P1102" s="76" t="str">
        <f>IF(ISBLANK(INDEX('Policy Characteristics'!J:J,MATCH($C1102,'Policy Characteristics'!$C:$C,0))),"",INDEX('Policy Characteristics'!J:J,MATCH($C1102,'Policy Characteristics'!$C:$C,0)))</f>
        <v xml:space="preserve">**Description:** This policy shifts the use of fossil-fuel feedstocks to hydrogen. The production method for this new hydrogen demand can be shifted wiht the Fraction of Hydrogen Production Pathways Shifted lever.  // **Guidance for setting values (Chemicals):** Approximately 52 percent of natural gas consumed as a chemical feedstock globally goes to producing ammonia and methanol. These pathways can be replaced with green electrolytic hydrogen to eliminate process emissions associated with production. // **Guidance for setting values (Iron &amp; Steel):** Coal is the most significant feedstock used in the steel industry, largely for reducing iron ore in blast furnaces. A transition from the traditional steelmaking route (blast furnace-basic oxygen furnace) to alternatives (like hydrogen-based direct reduced iron with electric arc furnaces) can be represented by pairing this lever with electrification of industrial heat. </v>
      </c>
      <c r="Q1102" s="76" t="str">
        <f>IF(ISBLANK(INDEX('Policy Characteristics'!K:K,MATCH($C1102,'Policy Characteristics'!$C:$C,0))),"",INDEX('Policy Characteristics'!K:K,MATCH($C1102,'Policy Characteristics'!$C:$C,0)))</f>
        <v/>
      </c>
      <c r="R1102" s="76" t="str">
        <f>IF(ISBLANK(INDEX('Policy Characteristics'!L:L,MATCH($C1102,'Policy Characteristics'!$C:$C,0))),"",INDEX('Policy Characteristics'!L:L,MATCH($C1102,'Policy Characteristics'!$C:$C,0)))</f>
        <v/>
      </c>
    </row>
    <row r="1103" spans="1:18" s="143" customFormat="1" x14ac:dyDescent="0.25">
      <c r="A1103" s="76" t="str">
        <f>IF(ISBLANK(INDEX('Policy Characteristics'!A:A,MATCH($C1103,'Policy Characteristics'!$C:$C,0))),"",INDEX('Policy Characteristics'!A:A,MATCH($C1103,'Policy Characteristics'!$C:$C,0)))</f>
        <v>Industry</v>
      </c>
      <c r="B1103" s="200" t="str">
        <f>IF(ISBLANK(INDEX('Policy Characteristics'!B:B,MATCH($C1103,'Policy Characteristics'!$C:$C,0))),"",INDEX('Policy Characteristics'!B:B,MATCH($C1103,'Policy Characteristics'!$C:$C,0)))</f>
        <v>Feedstock Shifting</v>
      </c>
      <c r="C1103" s="76" t="str">
        <f t="shared" si="34"/>
        <v>Fraction of Feedstock Shifted</v>
      </c>
      <c r="D1103" s="78" t="s">
        <v>1323</v>
      </c>
      <c r="E1103" s="88" t="s">
        <v>948</v>
      </c>
      <c r="F1103" t="s">
        <v>1326</v>
      </c>
      <c r="G1103" s="88" t="s">
        <v>952</v>
      </c>
      <c r="H1103" s="80">
        <v>2698</v>
      </c>
      <c r="I1103" s="213" t="s">
        <v>44</v>
      </c>
      <c r="J1103" s="202" t="str">
        <f>IF(ISBLANK(INDEX('Policy Characteristics'!D:D,MATCH($C1103,'Policy Characteristics'!$C:$C,0))),"",INDEX('Policy Characteristics'!D:D,MATCH($C1103,'Policy Characteristics'!$C:$C,0)))</f>
        <v>Feedstock Shifting</v>
      </c>
      <c r="K1103" s="76" t="str">
        <f>IF(ISBLANK(INDEX('Policy Characteristics'!E:E,MATCH($C1103,'Policy Characteristics'!$C:$C,0))),"",INDEX('Policy Characteristics'!E:E,MATCH($C1103,'Policy Characteristics'!$C:$C,0)))</f>
        <v>indst feedstock shifting</v>
      </c>
      <c r="L1103" s="205">
        <f>IF(ISBLANK(INDEX('Policy Characteristics'!F:F,MATCH($C1103,'Policy Characteristics'!$C:$C,0))),"",INDEX('Policy Characteristics'!F:F,MATCH($C1103,'Policy Characteristics'!$C:$C,0)))</f>
        <v>0</v>
      </c>
      <c r="M1103" s="205">
        <f>IF(ISBLANK(INDEX('Policy Characteristics'!G:G,MATCH($C1103,'Policy Characteristics'!$C:$C,0))),"",INDEX('Policy Characteristics'!G:G,MATCH($C1103,'Policy Characteristics'!$C:$C,0)))</f>
        <v>1</v>
      </c>
      <c r="N1103" s="205">
        <f>IF(ISBLANK(INDEX('Policy Characteristics'!H:H,MATCH($C1103,'Policy Characteristics'!$C:$C,0))),"",INDEX('Policy Characteristics'!H:H,MATCH($C1103,'Policy Characteristics'!$C:$C,0)))</f>
        <v>0.01</v>
      </c>
      <c r="O1103" s="76" t="str">
        <f>IF(ISBLANK(INDEX('Policy Characteristics'!I:I,MATCH($C1103,'Policy Characteristics'!$C:$C,0))),"",INDEX('Policy Characteristics'!I:I,MATCH($C1103,'Policy Characteristics'!$C:$C,0)))</f>
        <v>% of potential achieved</v>
      </c>
      <c r="P1103" s="76" t="str">
        <f>IF(ISBLANK(INDEX('Policy Characteristics'!J:J,MATCH($C1103,'Policy Characteristics'!$C:$C,0))),"",INDEX('Policy Characteristics'!J:J,MATCH($C1103,'Policy Characteristics'!$C:$C,0)))</f>
        <v xml:space="preserve">**Description:** This policy shifts the use of fossil-fuel feedstocks to hydrogen. The production method for this new hydrogen demand can be shifted wiht the Fraction of Hydrogen Production Pathways Shifted lever.  // **Guidance for setting values (Chemicals):** Approximately 52 percent of natural gas consumed as a chemical feedstock globally goes to producing ammonia and methanol. These pathways can be replaced with green electrolytic hydrogen to eliminate process emissions associated with production. // **Guidance for setting values (Iron &amp; Steel):** Coal is the most significant feedstock used in the steel industry, largely for reducing iron ore in blast furnaces. A transition from the traditional steelmaking route (blast furnace-basic oxygen furnace) to alternatives (like hydrogen-based direct reduced iron with electric arc furnaces) can be represented by pairing this lever with electrification of industrial heat. </v>
      </c>
      <c r="Q1103" s="76" t="str">
        <f>IF(ISBLANK(INDEX('Policy Characteristics'!K:K,MATCH($C1103,'Policy Characteristics'!$C:$C,0))),"",INDEX('Policy Characteristics'!K:K,MATCH($C1103,'Policy Characteristics'!$C:$C,0)))</f>
        <v/>
      </c>
      <c r="R1103" s="76" t="str">
        <f>IF(ISBLANK(INDEX('Policy Characteristics'!L:L,MATCH($C1103,'Policy Characteristics'!$C:$C,0))),"",INDEX('Policy Characteristics'!L:L,MATCH($C1103,'Policy Characteristics'!$C:$C,0)))</f>
        <v/>
      </c>
    </row>
    <row r="1104" spans="1:18" s="143" customFormat="1" x14ac:dyDescent="0.25">
      <c r="A1104" s="76" t="str">
        <f>IF(ISBLANK(INDEX('Policy Characteristics'!A:A,MATCH($C1104,'Policy Characteristics'!$C:$C,0))),"",INDEX('Policy Characteristics'!A:A,MATCH($C1104,'Policy Characteristics'!$C:$C,0)))</f>
        <v>Industry</v>
      </c>
      <c r="B1104" s="200" t="str">
        <f>IF(ISBLANK(INDEX('Policy Characteristics'!B:B,MATCH($C1104,'Policy Characteristics'!$C:$C,0))),"",INDEX('Policy Characteristics'!B:B,MATCH($C1104,'Policy Characteristics'!$C:$C,0)))</f>
        <v>Feedstock Shifting</v>
      </c>
      <c r="C1104" s="76" t="str">
        <f t="shared" si="34"/>
        <v>Fraction of Feedstock Shifted</v>
      </c>
      <c r="D1104" s="78" t="s">
        <v>1323</v>
      </c>
      <c r="E1104" s="88" t="s">
        <v>945</v>
      </c>
      <c r="F1104" t="s">
        <v>1326</v>
      </c>
      <c r="G1104" s="88" t="s">
        <v>950</v>
      </c>
      <c r="H1104" s="80">
        <v>2699</v>
      </c>
      <c r="I1104" s="213" t="s">
        <v>44</v>
      </c>
      <c r="J1104" s="202" t="str">
        <f>IF(ISBLANK(INDEX('Policy Characteristics'!D:D,MATCH($C1104,'Policy Characteristics'!$C:$C,0))),"",INDEX('Policy Characteristics'!D:D,MATCH($C1104,'Policy Characteristics'!$C:$C,0)))</f>
        <v>Feedstock Shifting</v>
      </c>
      <c r="K1104" s="76" t="str">
        <f>IF(ISBLANK(INDEX('Policy Characteristics'!E:E,MATCH($C1104,'Policy Characteristics'!$C:$C,0))),"",INDEX('Policy Characteristics'!E:E,MATCH($C1104,'Policy Characteristics'!$C:$C,0)))</f>
        <v>indst feedstock shifting</v>
      </c>
      <c r="L1104" s="205">
        <f>IF(ISBLANK(INDEX('Policy Characteristics'!F:F,MATCH($C1104,'Policy Characteristics'!$C:$C,0))),"",INDEX('Policy Characteristics'!F:F,MATCH($C1104,'Policy Characteristics'!$C:$C,0)))</f>
        <v>0</v>
      </c>
      <c r="M1104" s="205">
        <f>IF(ISBLANK(INDEX('Policy Characteristics'!G:G,MATCH($C1104,'Policy Characteristics'!$C:$C,0))),"",INDEX('Policy Characteristics'!G:G,MATCH($C1104,'Policy Characteristics'!$C:$C,0)))</f>
        <v>1</v>
      </c>
      <c r="N1104" s="205">
        <f>IF(ISBLANK(INDEX('Policy Characteristics'!H:H,MATCH($C1104,'Policy Characteristics'!$C:$C,0))),"",INDEX('Policy Characteristics'!H:H,MATCH($C1104,'Policy Characteristics'!$C:$C,0)))</f>
        <v>0.01</v>
      </c>
      <c r="O1104" s="76" t="str">
        <f>IF(ISBLANK(INDEX('Policy Characteristics'!I:I,MATCH($C1104,'Policy Characteristics'!$C:$C,0))),"",INDEX('Policy Characteristics'!I:I,MATCH($C1104,'Policy Characteristics'!$C:$C,0)))</f>
        <v>% of potential achieved</v>
      </c>
      <c r="P1104" s="76" t="str">
        <f>IF(ISBLANK(INDEX('Policy Characteristics'!J:J,MATCH($C1104,'Policy Characteristics'!$C:$C,0))),"",INDEX('Policy Characteristics'!J:J,MATCH($C1104,'Policy Characteristics'!$C:$C,0)))</f>
        <v xml:space="preserve">**Description:** This policy shifts the use of fossil-fuel feedstocks to hydrogen. The production method for this new hydrogen demand can be shifted wiht the Fraction of Hydrogen Production Pathways Shifted lever.  // **Guidance for setting values (Chemicals):** Approximately 52 percent of natural gas consumed as a chemical feedstock globally goes to producing ammonia and methanol. These pathways can be replaced with green electrolytic hydrogen to eliminate process emissions associated with production. // **Guidance for setting values (Iron &amp; Steel):** Coal is the most significant feedstock used in the steel industry, largely for reducing iron ore in blast furnaces. A transition from the traditional steelmaking route (blast furnace-basic oxygen furnace) to alternatives (like hydrogen-based direct reduced iron with electric arc furnaces) can be represented by pairing this lever with electrification of industrial heat. </v>
      </c>
      <c r="Q1104" s="76" t="str">
        <f>IF(ISBLANK(INDEX('Policy Characteristics'!K:K,MATCH($C1104,'Policy Characteristics'!$C:$C,0))),"",INDEX('Policy Characteristics'!K:K,MATCH($C1104,'Policy Characteristics'!$C:$C,0)))</f>
        <v/>
      </c>
      <c r="R1104" s="76" t="str">
        <f>IF(ISBLANK(INDEX('Policy Characteristics'!L:L,MATCH($C1104,'Policy Characteristics'!$C:$C,0))),"",INDEX('Policy Characteristics'!L:L,MATCH($C1104,'Policy Characteristics'!$C:$C,0)))</f>
        <v/>
      </c>
    </row>
    <row r="1105" spans="1:18" s="143" customFormat="1" x14ac:dyDescent="0.25">
      <c r="A1105" s="76" t="str">
        <f>IF(ISBLANK(INDEX('Policy Characteristics'!A:A,MATCH($C1105,'Policy Characteristics'!$C:$C,0))),"",INDEX('Policy Characteristics'!A:A,MATCH($C1105,'Policy Characteristics'!$C:$C,0)))</f>
        <v>Industry</v>
      </c>
      <c r="B1105" s="200" t="str">
        <f>IF(ISBLANK(INDEX('Policy Characteristics'!B:B,MATCH($C1105,'Policy Characteristics'!$C:$C,0))),"",INDEX('Policy Characteristics'!B:B,MATCH($C1105,'Policy Characteristics'!$C:$C,0)))</f>
        <v>Feedstock Shifting</v>
      </c>
      <c r="C1105" s="76" t="str">
        <f t="shared" si="34"/>
        <v>Fraction of Feedstock Shifted</v>
      </c>
      <c r="D1105" s="78" t="s">
        <v>1324</v>
      </c>
      <c r="E1105" s="88" t="s">
        <v>642</v>
      </c>
      <c r="F1105" t="s">
        <v>1285</v>
      </c>
      <c r="G1105" s="88" t="s">
        <v>648</v>
      </c>
      <c r="H1105" s="80">
        <v>2700</v>
      </c>
      <c r="I1105" s="213" t="s">
        <v>44</v>
      </c>
      <c r="J1105" s="202" t="str">
        <f>IF(ISBLANK(INDEX('Policy Characteristics'!D:D,MATCH($C1105,'Policy Characteristics'!$C:$C,0))),"",INDEX('Policy Characteristics'!D:D,MATCH($C1105,'Policy Characteristics'!$C:$C,0)))</f>
        <v>Feedstock Shifting</v>
      </c>
      <c r="K1105" s="76" t="str">
        <f>IF(ISBLANK(INDEX('Policy Characteristics'!E:E,MATCH($C1105,'Policy Characteristics'!$C:$C,0))),"",INDEX('Policy Characteristics'!E:E,MATCH($C1105,'Policy Characteristics'!$C:$C,0)))</f>
        <v>indst feedstock shifting</v>
      </c>
      <c r="L1105" s="205">
        <f>IF(ISBLANK(INDEX('Policy Characteristics'!F:F,MATCH($C1105,'Policy Characteristics'!$C:$C,0))),"",INDEX('Policy Characteristics'!F:F,MATCH($C1105,'Policy Characteristics'!$C:$C,0)))</f>
        <v>0</v>
      </c>
      <c r="M1105" s="205">
        <f>IF(ISBLANK(INDEX('Policy Characteristics'!G:G,MATCH($C1105,'Policy Characteristics'!$C:$C,0))),"",INDEX('Policy Characteristics'!G:G,MATCH($C1105,'Policy Characteristics'!$C:$C,0)))</f>
        <v>1</v>
      </c>
      <c r="N1105" s="205">
        <f>IF(ISBLANK(INDEX('Policy Characteristics'!H:H,MATCH($C1105,'Policy Characteristics'!$C:$C,0))),"",INDEX('Policy Characteristics'!H:H,MATCH($C1105,'Policy Characteristics'!$C:$C,0)))</f>
        <v>0.01</v>
      </c>
      <c r="O1105" s="76" t="str">
        <f>IF(ISBLANK(INDEX('Policy Characteristics'!I:I,MATCH($C1105,'Policy Characteristics'!$C:$C,0))),"",INDEX('Policy Characteristics'!I:I,MATCH($C1105,'Policy Characteristics'!$C:$C,0)))</f>
        <v>% of potential achieved</v>
      </c>
      <c r="P1105" s="76" t="str">
        <f>IF(ISBLANK(INDEX('Policy Characteristics'!J:J,MATCH($C1105,'Policy Characteristics'!$C:$C,0))),"",INDEX('Policy Characteristics'!J:J,MATCH($C1105,'Policy Characteristics'!$C:$C,0)))</f>
        <v xml:space="preserve">**Description:** This policy shifts the use of fossil-fuel feedstocks to hydrogen. The production method for this new hydrogen demand can be shifted wiht the Fraction of Hydrogen Production Pathways Shifted lever.  // **Guidance for setting values (Chemicals):** Approximately 52 percent of natural gas consumed as a chemical feedstock globally goes to producing ammonia and methanol. These pathways can be replaced with green electrolytic hydrogen to eliminate process emissions associated with production. // **Guidance for setting values (Iron &amp; Steel):** Coal is the most significant feedstock used in the steel industry, largely for reducing iron ore in blast furnaces. A transition from the traditional steelmaking route (blast furnace-basic oxygen furnace) to alternatives (like hydrogen-based direct reduced iron with electric arc furnaces) can be represented by pairing this lever with electrification of industrial heat. </v>
      </c>
      <c r="Q1105" s="76" t="str">
        <f>IF(ISBLANK(INDEX('Policy Characteristics'!K:K,MATCH($C1105,'Policy Characteristics'!$C:$C,0))),"",INDEX('Policy Characteristics'!K:K,MATCH($C1105,'Policy Characteristics'!$C:$C,0)))</f>
        <v/>
      </c>
      <c r="R1105" s="76" t="str">
        <f>IF(ISBLANK(INDEX('Policy Characteristics'!L:L,MATCH($C1105,'Policy Characteristics'!$C:$C,0))),"",INDEX('Policy Characteristics'!L:L,MATCH($C1105,'Policy Characteristics'!$C:$C,0)))</f>
        <v/>
      </c>
    </row>
    <row r="1106" spans="1:18" s="143" customFormat="1" x14ac:dyDescent="0.25">
      <c r="A1106" s="76" t="str">
        <f>IF(ISBLANK(INDEX('Policy Characteristics'!A:A,MATCH($C1106,'Policy Characteristics'!$C:$C,0))),"",INDEX('Policy Characteristics'!A:A,MATCH($C1106,'Policy Characteristics'!$C:$C,0)))</f>
        <v>Industry</v>
      </c>
      <c r="B1106" s="200" t="str">
        <f>IF(ISBLANK(INDEX('Policy Characteristics'!B:B,MATCH($C1106,'Policy Characteristics'!$C:$C,0))),"",INDEX('Policy Characteristics'!B:B,MATCH($C1106,'Policy Characteristics'!$C:$C,0)))</f>
        <v>Feedstock Shifting</v>
      </c>
      <c r="C1106" s="76" t="str">
        <f t="shared" si="34"/>
        <v>Fraction of Feedstock Shifted</v>
      </c>
      <c r="D1106" s="78" t="s">
        <v>1324</v>
      </c>
      <c r="E1106" s="88" t="s">
        <v>643</v>
      </c>
      <c r="F1106" t="s">
        <v>1285</v>
      </c>
      <c r="G1106" s="88" t="s">
        <v>651</v>
      </c>
      <c r="H1106" s="80">
        <v>2701</v>
      </c>
      <c r="I1106" s="213" t="s">
        <v>44</v>
      </c>
      <c r="J1106" s="202" t="str">
        <f>IF(ISBLANK(INDEX('Policy Characteristics'!D:D,MATCH($C1106,'Policy Characteristics'!$C:$C,0))),"",INDEX('Policy Characteristics'!D:D,MATCH($C1106,'Policy Characteristics'!$C:$C,0)))</f>
        <v>Feedstock Shifting</v>
      </c>
      <c r="K1106" s="76" t="str">
        <f>IF(ISBLANK(INDEX('Policy Characteristics'!E:E,MATCH($C1106,'Policy Characteristics'!$C:$C,0))),"",INDEX('Policy Characteristics'!E:E,MATCH($C1106,'Policy Characteristics'!$C:$C,0)))</f>
        <v>indst feedstock shifting</v>
      </c>
      <c r="L1106" s="205">
        <f>IF(ISBLANK(INDEX('Policy Characteristics'!F:F,MATCH($C1106,'Policy Characteristics'!$C:$C,0))),"",INDEX('Policy Characteristics'!F:F,MATCH($C1106,'Policy Characteristics'!$C:$C,0)))</f>
        <v>0</v>
      </c>
      <c r="M1106" s="205">
        <f>IF(ISBLANK(INDEX('Policy Characteristics'!G:G,MATCH($C1106,'Policy Characteristics'!$C:$C,0))),"",INDEX('Policy Characteristics'!G:G,MATCH($C1106,'Policy Characteristics'!$C:$C,0)))</f>
        <v>1</v>
      </c>
      <c r="N1106" s="205">
        <f>IF(ISBLANK(INDEX('Policy Characteristics'!H:H,MATCH($C1106,'Policy Characteristics'!$C:$C,0))),"",INDEX('Policy Characteristics'!H:H,MATCH($C1106,'Policy Characteristics'!$C:$C,0)))</f>
        <v>0.01</v>
      </c>
      <c r="O1106" s="76" t="str">
        <f>IF(ISBLANK(INDEX('Policy Characteristics'!I:I,MATCH($C1106,'Policy Characteristics'!$C:$C,0))),"",INDEX('Policy Characteristics'!I:I,MATCH($C1106,'Policy Characteristics'!$C:$C,0)))</f>
        <v>% of potential achieved</v>
      </c>
      <c r="P1106" s="76" t="str">
        <f>IF(ISBLANK(INDEX('Policy Characteristics'!J:J,MATCH($C1106,'Policy Characteristics'!$C:$C,0))),"",INDEX('Policy Characteristics'!J:J,MATCH($C1106,'Policy Characteristics'!$C:$C,0)))</f>
        <v xml:space="preserve">**Description:** This policy shifts the use of fossil-fuel feedstocks to hydrogen. The production method for this new hydrogen demand can be shifted wiht the Fraction of Hydrogen Production Pathways Shifted lever.  // **Guidance for setting values (Chemicals):** Approximately 52 percent of natural gas consumed as a chemical feedstock globally goes to producing ammonia and methanol. These pathways can be replaced with green electrolytic hydrogen to eliminate process emissions associated with production. // **Guidance for setting values (Iron &amp; Steel):** Coal is the most significant feedstock used in the steel industry, largely for reducing iron ore in blast furnaces. A transition from the traditional steelmaking route (blast furnace-basic oxygen furnace) to alternatives (like hydrogen-based direct reduced iron with electric arc furnaces) can be represented by pairing this lever with electrification of industrial heat. </v>
      </c>
      <c r="Q1106" s="76" t="str">
        <f>IF(ISBLANK(INDEX('Policy Characteristics'!K:K,MATCH($C1106,'Policy Characteristics'!$C:$C,0))),"",INDEX('Policy Characteristics'!K:K,MATCH($C1106,'Policy Characteristics'!$C:$C,0)))</f>
        <v/>
      </c>
      <c r="R1106" s="76" t="str">
        <f>IF(ISBLANK(INDEX('Policy Characteristics'!L:L,MATCH($C1106,'Policy Characteristics'!$C:$C,0))),"",INDEX('Policy Characteristics'!L:L,MATCH($C1106,'Policy Characteristics'!$C:$C,0)))</f>
        <v/>
      </c>
    </row>
    <row r="1107" spans="1:18" s="143" customFormat="1" x14ac:dyDescent="0.25">
      <c r="A1107" s="76" t="str">
        <f>IF(ISBLANK(INDEX('Policy Characteristics'!A:A,MATCH($C1107,'Policy Characteristics'!$C:$C,0))),"",INDEX('Policy Characteristics'!A:A,MATCH($C1107,'Policy Characteristics'!$C:$C,0)))</f>
        <v>Industry</v>
      </c>
      <c r="B1107" s="200" t="str">
        <f>IF(ISBLANK(INDEX('Policy Characteristics'!B:B,MATCH($C1107,'Policy Characteristics'!$C:$C,0))),"",INDEX('Policy Characteristics'!B:B,MATCH($C1107,'Policy Characteristics'!$C:$C,0)))</f>
        <v>Feedstock Shifting</v>
      </c>
      <c r="C1107" s="76" t="str">
        <f t="shared" si="34"/>
        <v>Fraction of Feedstock Shifted</v>
      </c>
      <c r="D1107" s="78" t="s">
        <v>1324</v>
      </c>
      <c r="E1107" s="88" t="s">
        <v>644</v>
      </c>
      <c r="F1107" t="s">
        <v>1285</v>
      </c>
      <c r="G1107" s="88" t="s">
        <v>652</v>
      </c>
      <c r="H1107" s="80">
        <v>2702</v>
      </c>
      <c r="I1107" s="213" t="s">
        <v>44</v>
      </c>
      <c r="J1107" s="202" t="str">
        <f>IF(ISBLANK(INDEX('Policy Characteristics'!D:D,MATCH($C1107,'Policy Characteristics'!$C:$C,0))),"",INDEX('Policy Characteristics'!D:D,MATCH($C1107,'Policy Characteristics'!$C:$C,0)))</f>
        <v>Feedstock Shifting</v>
      </c>
      <c r="K1107" s="76" t="str">
        <f>IF(ISBLANK(INDEX('Policy Characteristics'!E:E,MATCH($C1107,'Policy Characteristics'!$C:$C,0))),"",INDEX('Policy Characteristics'!E:E,MATCH($C1107,'Policy Characteristics'!$C:$C,0)))</f>
        <v>indst feedstock shifting</v>
      </c>
      <c r="L1107" s="205">
        <f>IF(ISBLANK(INDEX('Policy Characteristics'!F:F,MATCH($C1107,'Policy Characteristics'!$C:$C,0))),"",INDEX('Policy Characteristics'!F:F,MATCH($C1107,'Policy Characteristics'!$C:$C,0)))</f>
        <v>0</v>
      </c>
      <c r="M1107" s="205">
        <f>IF(ISBLANK(INDEX('Policy Characteristics'!G:G,MATCH($C1107,'Policy Characteristics'!$C:$C,0))),"",INDEX('Policy Characteristics'!G:G,MATCH($C1107,'Policy Characteristics'!$C:$C,0)))</f>
        <v>1</v>
      </c>
      <c r="N1107" s="205">
        <f>IF(ISBLANK(INDEX('Policy Characteristics'!H:H,MATCH($C1107,'Policy Characteristics'!$C:$C,0))),"",INDEX('Policy Characteristics'!H:H,MATCH($C1107,'Policy Characteristics'!$C:$C,0)))</f>
        <v>0.01</v>
      </c>
      <c r="O1107" s="76" t="str">
        <f>IF(ISBLANK(INDEX('Policy Characteristics'!I:I,MATCH($C1107,'Policy Characteristics'!$C:$C,0))),"",INDEX('Policy Characteristics'!I:I,MATCH($C1107,'Policy Characteristics'!$C:$C,0)))</f>
        <v>% of potential achieved</v>
      </c>
      <c r="P1107" s="76" t="str">
        <f>IF(ISBLANK(INDEX('Policy Characteristics'!J:J,MATCH($C1107,'Policy Characteristics'!$C:$C,0))),"",INDEX('Policy Characteristics'!J:J,MATCH($C1107,'Policy Characteristics'!$C:$C,0)))</f>
        <v xml:space="preserve">**Description:** This policy shifts the use of fossil-fuel feedstocks to hydrogen. The production method for this new hydrogen demand can be shifted wiht the Fraction of Hydrogen Production Pathways Shifted lever.  // **Guidance for setting values (Chemicals):** Approximately 52 percent of natural gas consumed as a chemical feedstock globally goes to producing ammonia and methanol. These pathways can be replaced with green electrolytic hydrogen to eliminate process emissions associated with production. // **Guidance for setting values (Iron &amp; Steel):** Coal is the most significant feedstock used in the steel industry, largely for reducing iron ore in blast furnaces. A transition from the traditional steelmaking route (blast furnace-basic oxygen furnace) to alternatives (like hydrogen-based direct reduced iron with electric arc furnaces) can be represented by pairing this lever with electrification of industrial heat. </v>
      </c>
      <c r="Q1107" s="76" t="str">
        <f>IF(ISBLANK(INDEX('Policy Characteristics'!K:K,MATCH($C1107,'Policy Characteristics'!$C:$C,0))),"",INDEX('Policy Characteristics'!K:K,MATCH($C1107,'Policy Characteristics'!$C:$C,0)))</f>
        <v/>
      </c>
      <c r="R1107" s="76" t="str">
        <f>IF(ISBLANK(INDEX('Policy Characteristics'!L:L,MATCH($C1107,'Policy Characteristics'!$C:$C,0))),"",INDEX('Policy Characteristics'!L:L,MATCH($C1107,'Policy Characteristics'!$C:$C,0)))</f>
        <v/>
      </c>
    </row>
    <row r="1108" spans="1:18" s="143" customFormat="1" x14ac:dyDescent="0.25">
      <c r="A1108" s="76" t="str">
        <f>IF(ISBLANK(INDEX('Policy Characteristics'!A:A,MATCH($C1108,'Policy Characteristics'!$C:$C,0))),"",INDEX('Policy Characteristics'!A:A,MATCH($C1108,'Policy Characteristics'!$C:$C,0)))</f>
        <v>Industry</v>
      </c>
      <c r="B1108" s="200" t="str">
        <f>IF(ISBLANK(INDEX('Policy Characteristics'!B:B,MATCH($C1108,'Policy Characteristics'!$C:$C,0))),"",INDEX('Policy Characteristics'!B:B,MATCH($C1108,'Policy Characteristics'!$C:$C,0)))</f>
        <v>Feedstock Shifting</v>
      </c>
      <c r="C1108" s="76" t="str">
        <f t="shared" si="34"/>
        <v>Fraction of Feedstock Shifted</v>
      </c>
      <c r="D1108" s="78" t="s">
        <v>1324</v>
      </c>
      <c r="E1108" s="88" t="s">
        <v>645</v>
      </c>
      <c r="F1108" t="s">
        <v>1285</v>
      </c>
      <c r="G1108" s="88" t="s">
        <v>649</v>
      </c>
      <c r="H1108" s="80">
        <v>2703</v>
      </c>
      <c r="I1108" s="213" t="s">
        <v>44</v>
      </c>
      <c r="J1108" s="202" t="str">
        <f>IF(ISBLANK(INDEX('Policy Characteristics'!D:D,MATCH($C1108,'Policy Characteristics'!$C:$C,0))),"",INDEX('Policy Characteristics'!D:D,MATCH($C1108,'Policy Characteristics'!$C:$C,0)))</f>
        <v>Feedstock Shifting</v>
      </c>
      <c r="K1108" s="76" t="str">
        <f>IF(ISBLANK(INDEX('Policy Characteristics'!E:E,MATCH($C1108,'Policy Characteristics'!$C:$C,0))),"",INDEX('Policy Characteristics'!E:E,MATCH($C1108,'Policy Characteristics'!$C:$C,0)))</f>
        <v>indst feedstock shifting</v>
      </c>
      <c r="L1108" s="205">
        <f>IF(ISBLANK(INDEX('Policy Characteristics'!F:F,MATCH($C1108,'Policy Characteristics'!$C:$C,0))),"",INDEX('Policy Characteristics'!F:F,MATCH($C1108,'Policy Characteristics'!$C:$C,0)))</f>
        <v>0</v>
      </c>
      <c r="M1108" s="205">
        <f>IF(ISBLANK(INDEX('Policy Characteristics'!G:G,MATCH($C1108,'Policy Characteristics'!$C:$C,0))),"",INDEX('Policy Characteristics'!G:G,MATCH($C1108,'Policy Characteristics'!$C:$C,0)))</f>
        <v>1</v>
      </c>
      <c r="N1108" s="205">
        <f>IF(ISBLANK(INDEX('Policy Characteristics'!H:H,MATCH($C1108,'Policy Characteristics'!$C:$C,0))),"",INDEX('Policy Characteristics'!H:H,MATCH($C1108,'Policy Characteristics'!$C:$C,0)))</f>
        <v>0.01</v>
      </c>
      <c r="O1108" s="76" t="str">
        <f>IF(ISBLANK(INDEX('Policy Characteristics'!I:I,MATCH($C1108,'Policy Characteristics'!$C:$C,0))),"",INDEX('Policy Characteristics'!I:I,MATCH($C1108,'Policy Characteristics'!$C:$C,0)))</f>
        <v>% of potential achieved</v>
      </c>
      <c r="P1108" s="76" t="str">
        <f>IF(ISBLANK(INDEX('Policy Characteristics'!J:J,MATCH($C1108,'Policy Characteristics'!$C:$C,0))),"",INDEX('Policy Characteristics'!J:J,MATCH($C1108,'Policy Characteristics'!$C:$C,0)))</f>
        <v xml:space="preserve">**Description:** This policy shifts the use of fossil-fuel feedstocks to hydrogen. The production method for this new hydrogen demand can be shifted wiht the Fraction of Hydrogen Production Pathways Shifted lever.  // **Guidance for setting values (Chemicals):** Approximately 52 percent of natural gas consumed as a chemical feedstock globally goes to producing ammonia and methanol. These pathways can be replaced with green electrolytic hydrogen to eliminate process emissions associated with production. // **Guidance for setting values (Iron &amp; Steel):** Coal is the most significant feedstock used in the steel industry, largely for reducing iron ore in blast furnaces. A transition from the traditional steelmaking route (blast furnace-basic oxygen furnace) to alternatives (like hydrogen-based direct reduced iron with electric arc furnaces) can be represented by pairing this lever with electrification of industrial heat. </v>
      </c>
      <c r="Q1108" s="76" t="str">
        <f>IF(ISBLANK(INDEX('Policy Characteristics'!K:K,MATCH($C1108,'Policy Characteristics'!$C:$C,0))),"",INDEX('Policy Characteristics'!K:K,MATCH($C1108,'Policy Characteristics'!$C:$C,0)))</f>
        <v/>
      </c>
      <c r="R1108" s="76" t="str">
        <f>IF(ISBLANK(INDEX('Policy Characteristics'!L:L,MATCH($C1108,'Policy Characteristics'!$C:$C,0))),"",INDEX('Policy Characteristics'!L:L,MATCH($C1108,'Policy Characteristics'!$C:$C,0)))</f>
        <v/>
      </c>
    </row>
    <row r="1109" spans="1:18" s="143" customFormat="1" x14ac:dyDescent="0.25">
      <c r="A1109" s="76" t="str">
        <f>IF(ISBLANK(INDEX('Policy Characteristics'!A:A,MATCH($C1109,'Policy Characteristics'!$C:$C,0))),"",INDEX('Policy Characteristics'!A:A,MATCH($C1109,'Policy Characteristics'!$C:$C,0)))</f>
        <v>Industry</v>
      </c>
      <c r="B1109" s="200" t="str">
        <f>IF(ISBLANK(INDEX('Policy Characteristics'!B:B,MATCH($C1109,'Policy Characteristics'!$C:$C,0))),"",INDEX('Policy Characteristics'!B:B,MATCH($C1109,'Policy Characteristics'!$C:$C,0)))</f>
        <v>Feedstock Shifting</v>
      </c>
      <c r="C1109" s="76" t="str">
        <f t="shared" si="34"/>
        <v>Fraction of Feedstock Shifted</v>
      </c>
      <c r="D1109" s="78" t="s">
        <v>1324</v>
      </c>
      <c r="E1109" s="88" t="s">
        <v>646</v>
      </c>
      <c r="F1109" t="s">
        <v>1285</v>
      </c>
      <c r="G1109" s="88" t="s">
        <v>650</v>
      </c>
      <c r="H1109" s="80">
        <v>2704</v>
      </c>
      <c r="I1109" s="213" t="s">
        <v>44</v>
      </c>
      <c r="J1109" s="202" t="str">
        <f>IF(ISBLANK(INDEX('Policy Characteristics'!D:D,MATCH($C1109,'Policy Characteristics'!$C:$C,0))),"",INDEX('Policy Characteristics'!D:D,MATCH($C1109,'Policy Characteristics'!$C:$C,0)))</f>
        <v>Feedstock Shifting</v>
      </c>
      <c r="K1109" s="76" t="str">
        <f>IF(ISBLANK(INDEX('Policy Characteristics'!E:E,MATCH($C1109,'Policy Characteristics'!$C:$C,0))),"",INDEX('Policy Characteristics'!E:E,MATCH($C1109,'Policy Characteristics'!$C:$C,0)))</f>
        <v>indst feedstock shifting</v>
      </c>
      <c r="L1109" s="205">
        <f>IF(ISBLANK(INDEX('Policy Characteristics'!F:F,MATCH($C1109,'Policy Characteristics'!$C:$C,0))),"",INDEX('Policy Characteristics'!F:F,MATCH($C1109,'Policy Characteristics'!$C:$C,0)))</f>
        <v>0</v>
      </c>
      <c r="M1109" s="205">
        <f>IF(ISBLANK(INDEX('Policy Characteristics'!G:G,MATCH($C1109,'Policy Characteristics'!$C:$C,0))),"",INDEX('Policy Characteristics'!G:G,MATCH($C1109,'Policy Characteristics'!$C:$C,0)))</f>
        <v>1</v>
      </c>
      <c r="N1109" s="205">
        <f>IF(ISBLANK(INDEX('Policy Characteristics'!H:H,MATCH($C1109,'Policy Characteristics'!$C:$C,0))),"",INDEX('Policy Characteristics'!H:H,MATCH($C1109,'Policy Characteristics'!$C:$C,0)))</f>
        <v>0.01</v>
      </c>
      <c r="O1109" s="76" t="str">
        <f>IF(ISBLANK(INDEX('Policy Characteristics'!I:I,MATCH($C1109,'Policy Characteristics'!$C:$C,0))),"",INDEX('Policy Characteristics'!I:I,MATCH($C1109,'Policy Characteristics'!$C:$C,0)))</f>
        <v>% of potential achieved</v>
      </c>
      <c r="P1109" s="76" t="str">
        <f>IF(ISBLANK(INDEX('Policy Characteristics'!J:J,MATCH($C1109,'Policy Characteristics'!$C:$C,0))),"",INDEX('Policy Characteristics'!J:J,MATCH($C1109,'Policy Characteristics'!$C:$C,0)))</f>
        <v xml:space="preserve">**Description:** This policy shifts the use of fossil-fuel feedstocks to hydrogen. The production method for this new hydrogen demand can be shifted wiht the Fraction of Hydrogen Production Pathways Shifted lever.  // **Guidance for setting values (Chemicals):** Approximately 52 percent of natural gas consumed as a chemical feedstock globally goes to producing ammonia and methanol. These pathways can be replaced with green electrolytic hydrogen to eliminate process emissions associated with production. // **Guidance for setting values (Iron &amp; Steel):** Coal is the most significant feedstock used in the steel industry, largely for reducing iron ore in blast furnaces. A transition from the traditional steelmaking route (blast furnace-basic oxygen furnace) to alternatives (like hydrogen-based direct reduced iron with electric arc furnaces) can be represented by pairing this lever with electrification of industrial heat. </v>
      </c>
      <c r="Q1109" s="76" t="str">
        <f>IF(ISBLANK(INDEX('Policy Characteristics'!K:K,MATCH($C1109,'Policy Characteristics'!$C:$C,0))),"",INDEX('Policy Characteristics'!K:K,MATCH($C1109,'Policy Characteristics'!$C:$C,0)))</f>
        <v/>
      </c>
      <c r="R1109" s="76" t="str">
        <f>IF(ISBLANK(INDEX('Policy Characteristics'!L:L,MATCH($C1109,'Policy Characteristics'!$C:$C,0))),"",INDEX('Policy Characteristics'!L:L,MATCH($C1109,'Policy Characteristics'!$C:$C,0)))</f>
        <v/>
      </c>
    </row>
    <row r="1110" spans="1:18" s="143" customFormat="1" x14ac:dyDescent="0.25">
      <c r="A1110" s="76" t="str">
        <f>IF(ISBLANK(INDEX('Policy Characteristics'!A:A,MATCH($C1110,'Policy Characteristics'!$C:$C,0))),"",INDEX('Policy Characteristics'!A:A,MATCH($C1110,'Policy Characteristics'!$C:$C,0)))</f>
        <v>Industry</v>
      </c>
      <c r="B1110" s="200" t="str">
        <f>IF(ISBLANK(INDEX('Policy Characteristics'!B:B,MATCH($C1110,'Policy Characteristics'!$C:$C,0))),"",INDEX('Policy Characteristics'!B:B,MATCH($C1110,'Policy Characteristics'!$C:$C,0)))</f>
        <v>Feedstock Shifting</v>
      </c>
      <c r="C1110" s="76" t="str">
        <f t="shared" si="34"/>
        <v>Fraction of Feedstock Shifted</v>
      </c>
      <c r="D1110" s="78" t="s">
        <v>1324</v>
      </c>
      <c r="E1110" s="88" t="s">
        <v>647</v>
      </c>
      <c r="F1110" t="s">
        <v>1285</v>
      </c>
      <c r="G1110" s="88" t="s">
        <v>653</v>
      </c>
      <c r="H1110" s="80">
        <v>2705</v>
      </c>
      <c r="I1110" s="213" t="s">
        <v>44</v>
      </c>
      <c r="J1110" s="202" t="str">
        <f>IF(ISBLANK(INDEX('Policy Characteristics'!D:D,MATCH($C1110,'Policy Characteristics'!$C:$C,0))),"",INDEX('Policy Characteristics'!D:D,MATCH($C1110,'Policy Characteristics'!$C:$C,0)))</f>
        <v>Feedstock Shifting</v>
      </c>
      <c r="K1110" s="76" t="str">
        <f>IF(ISBLANK(INDEX('Policy Characteristics'!E:E,MATCH($C1110,'Policy Characteristics'!$C:$C,0))),"",INDEX('Policy Characteristics'!E:E,MATCH($C1110,'Policy Characteristics'!$C:$C,0)))</f>
        <v>indst feedstock shifting</v>
      </c>
      <c r="L1110" s="205">
        <f>IF(ISBLANK(INDEX('Policy Characteristics'!F:F,MATCH($C1110,'Policy Characteristics'!$C:$C,0))),"",INDEX('Policy Characteristics'!F:F,MATCH($C1110,'Policy Characteristics'!$C:$C,0)))</f>
        <v>0</v>
      </c>
      <c r="M1110" s="205">
        <f>IF(ISBLANK(INDEX('Policy Characteristics'!G:G,MATCH($C1110,'Policy Characteristics'!$C:$C,0))),"",INDEX('Policy Characteristics'!G:G,MATCH($C1110,'Policy Characteristics'!$C:$C,0)))</f>
        <v>1</v>
      </c>
      <c r="N1110" s="205">
        <f>IF(ISBLANK(INDEX('Policy Characteristics'!H:H,MATCH($C1110,'Policy Characteristics'!$C:$C,0))),"",INDEX('Policy Characteristics'!H:H,MATCH($C1110,'Policy Characteristics'!$C:$C,0)))</f>
        <v>0.01</v>
      </c>
      <c r="O1110" s="76" t="str">
        <f>IF(ISBLANK(INDEX('Policy Characteristics'!I:I,MATCH($C1110,'Policy Characteristics'!$C:$C,0))),"",INDEX('Policy Characteristics'!I:I,MATCH($C1110,'Policy Characteristics'!$C:$C,0)))</f>
        <v>% of potential achieved</v>
      </c>
      <c r="P1110" s="76" t="str">
        <f>IF(ISBLANK(INDEX('Policy Characteristics'!J:J,MATCH($C1110,'Policy Characteristics'!$C:$C,0))),"",INDEX('Policy Characteristics'!J:J,MATCH($C1110,'Policy Characteristics'!$C:$C,0)))</f>
        <v xml:space="preserve">**Description:** This policy shifts the use of fossil-fuel feedstocks to hydrogen. The production method for this new hydrogen demand can be shifted wiht the Fraction of Hydrogen Production Pathways Shifted lever.  // **Guidance for setting values (Chemicals):** Approximately 52 percent of natural gas consumed as a chemical feedstock globally goes to producing ammonia and methanol. These pathways can be replaced with green electrolytic hydrogen to eliminate process emissions associated with production. // **Guidance for setting values (Iron &amp; Steel):** Coal is the most significant feedstock used in the steel industry, largely for reducing iron ore in blast furnaces. A transition from the traditional steelmaking route (blast furnace-basic oxygen furnace) to alternatives (like hydrogen-based direct reduced iron with electric arc furnaces) can be represented by pairing this lever with electrification of industrial heat. </v>
      </c>
      <c r="Q1110" s="76" t="str">
        <f>IF(ISBLANK(INDEX('Policy Characteristics'!K:K,MATCH($C1110,'Policy Characteristics'!$C:$C,0))),"",INDEX('Policy Characteristics'!K:K,MATCH($C1110,'Policy Characteristics'!$C:$C,0)))</f>
        <v/>
      </c>
      <c r="R1110" s="76" t="str">
        <f>IF(ISBLANK(INDEX('Policy Characteristics'!L:L,MATCH($C1110,'Policy Characteristics'!$C:$C,0))),"",INDEX('Policy Characteristics'!L:L,MATCH($C1110,'Policy Characteristics'!$C:$C,0)))</f>
        <v/>
      </c>
    </row>
    <row r="1111" spans="1:18" s="143" customFormat="1" x14ac:dyDescent="0.25">
      <c r="A1111" s="76" t="str">
        <f>IF(ISBLANK(INDEX('Policy Characteristics'!A:A,MATCH($C1111,'Policy Characteristics'!$C:$C,0))),"",INDEX('Policy Characteristics'!A:A,MATCH($C1111,'Policy Characteristics'!$C:$C,0)))</f>
        <v>Industry</v>
      </c>
      <c r="B1111" s="200" t="str">
        <f>IF(ISBLANK(INDEX('Policy Characteristics'!B:B,MATCH($C1111,'Policy Characteristics'!$C:$C,0))),"",INDEX('Policy Characteristics'!B:B,MATCH($C1111,'Policy Characteristics'!$C:$C,0)))</f>
        <v>Feedstock Shifting</v>
      </c>
      <c r="C1111" s="76" t="str">
        <f t="shared" si="34"/>
        <v>Fraction of Feedstock Shifted</v>
      </c>
      <c r="D1111" s="78" t="s">
        <v>1324</v>
      </c>
      <c r="E1111" s="88" t="s">
        <v>946</v>
      </c>
      <c r="F1111" t="s">
        <v>1285</v>
      </c>
      <c r="G1111" s="88" t="s">
        <v>949</v>
      </c>
      <c r="H1111" s="80">
        <v>2706</v>
      </c>
      <c r="I1111" s="213" t="s">
        <v>44</v>
      </c>
      <c r="J1111" s="202" t="str">
        <f>IF(ISBLANK(INDEX('Policy Characteristics'!D:D,MATCH($C1111,'Policy Characteristics'!$C:$C,0))),"",INDEX('Policy Characteristics'!D:D,MATCH($C1111,'Policy Characteristics'!$C:$C,0)))</f>
        <v>Feedstock Shifting</v>
      </c>
      <c r="K1111" s="76" t="str">
        <f>IF(ISBLANK(INDEX('Policy Characteristics'!E:E,MATCH($C1111,'Policy Characteristics'!$C:$C,0))),"",INDEX('Policy Characteristics'!E:E,MATCH($C1111,'Policy Characteristics'!$C:$C,0)))</f>
        <v>indst feedstock shifting</v>
      </c>
      <c r="L1111" s="205">
        <f>IF(ISBLANK(INDEX('Policy Characteristics'!F:F,MATCH($C1111,'Policy Characteristics'!$C:$C,0))),"",INDEX('Policy Characteristics'!F:F,MATCH($C1111,'Policy Characteristics'!$C:$C,0)))</f>
        <v>0</v>
      </c>
      <c r="M1111" s="205">
        <f>IF(ISBLANK(INDEX('Policy Characteristics'!G:G,MATCH($C1111,'Policy Characteristics'!$C:$C,0))),"",INDEX('Policy Characteristics'!G:G,MATCH($C1111,'Policy Characteristics'!$C:$C,0)))</f>
        <v>1</v>
      </c>
      <c r="N1111" s="205">
        <f>IF(ISBLANK(INDEX('Policy Characteristics'!H:H,MATCH($C1111,'Policy Characteristics'!$C:$C,0))),"",INDEX('Policy Characteristics'!H:H,MATCH($C1111,'Policy Characteristics'!$C:$C,0)))</f>
        <v>0.01</v>
      </c>
      <c r="O1111" s="76" t="str">
        <f>IF(ISBLANK(INDEX('Policy Characteristics'!I:I,MATCH($C1111,'Policy Characteristics'!$C:$C,0))),"",INDEX('Policy Characteristics'!I:I,MATCH($C1111,'Policy Characteristics'!$C:$C,0)))</f>
        <v>% of potential achieved</v>
      </c>
      <c r="P1111" s="76" t="str">
        <f>IF(ISBLANK(INDEX('Policy Characteristics'!J:J,MATCH($C1111,'Policy Characteristics'!$C:$C,0))),"",INDEX('Policy Characteristics'!J:J,MATCH($C1111,'Policy Characteristics'!$C:$C,0)))</f>
        <v xml:space="preserve">**Description:** This policy shifts the use of fossil-fuel feedstocks to hydrogen. The production method for this new hydrogen demand can be shifted wiht the Fraction of Hydrogen Production Pathways Shifted lever.  // **Guidance for setting values (Chemicals):** Approximately 52 percent of natural gas consumed as a chemical feedstock globally goes to producing ammonia and methanol. These pathways can be replaced with green electrolytic hydrogen to eliminate process emissions associated with production. // **Guidance for setting values (Iron &amp; Steel):** Coal is the most significant feedstock used in the steel industry, largely for reducing iron ore in blast furnaces. A transition from the traditional steelmaking route (blast furnace-basic oxygen furnace) to alternatives (like hydrogen-based direct reduced iron with electric arc furnaces) can be represented by pairing this lever with electrification of industrial heat. </v>
      </c>
      <c r="Q1111" s="76" t="str">
        <f>IF(ISBLANK(INDEX('Policy Characteristics'!K:K,MATCH($C1111,'Policy Characteristics'!$C:$C,0))),"",INDEX('Policy Characteristics'!K:K,MATCH($C1111,'Policy Characteristics'!$C:$C,0)))</f>
        <v/>
      </c>
      <c r="R1111" s="76" t="str">
        <f>IF(ISBLANK(INDEX('Policy Characteristics'!L:L,MATCH($C1111,'Policy Characteristics'!$C:$C,0))),"",INDEX('Policy Characteristics'!L:L,MATCH($C1111,'Policy Characteristics'!$C:$C,0)))</f>
        <v/>
      </c>
    </row>
    <row r="1112" spans="1:18" s="143" customFormat="1" x14ac:dyDescent="0.25">
      <c r="A1112" s="76" t="str">
        <f>IF(ISBLANK(INDEX('Policy Characteristics'!A:A,MATCH($C1112,'Policy Characteristics'!$C:$C,0))),"",INDEX('Policy Characteristics'!A:A,MATCH($C1112,'Policy Characteristics'!$C:$C,0)))</f>
        <v>Industry</v>
      </c>
      <c r="B1112" s="200" t="str">
        <f>IF(ISBLANK(INDEX('Policy Characteristics'!B:B,MATCH($C1112,'Policy Characteristics'!$C:$C,0))),"",INDEX('Policy Characteristics'!B:B,MATCH($C1112,'Policy Characteristics'!$C:$C,0)))</f>
        <v>Feedstock Shifting</v>
      </c>
      <c r="C1112" s="76" t="str">
        <f t="shared" si="34"/>
        <v>Fraction of Feedstock Shifted</v>
      </c>
      <c r="D1112" s="78" t="s">
        <v>1324</v>
      </c>
      <c r="E1112" s="88" t="s">
        <v>947</v>
      </c>
      <c r="F1112" t="s">
        <v>1285</v>
      </c>
      <c r="G1112" s="88" t="s">
        <v>951</v>
      </c>
      <c r="H1112" s="80">
        <v>2707</v>
      </c>
      <c r="I1112" s="213" t="s">
        <v>44</v>
      </c>
      <c r="J1112" s="202" t="str">
        <f>IF(ISBLANK(INDEX('Policy Characteristics'!D:D,MATCH($C1112,'Policy Characteristics'!$C:$C,0))),"",INDEX('Policy Characteristics'!D:D,MATCH($C1112,'Policy Characteristics'!$C:$C,0)))</f>
        <v>Feedstock Shifting</v>
      </c>
      <c r="K1112" s="76" t="str">
        <f>IF(ISBLANK(INDEX('Policy Characteristics'!E:E,MATCH($C1112,'Policy Characteristics'!$C:$C,0))),"",INDEX('Policy Characteristics'!E:E,MATCH($C1112,'Policy Characteristics'!$C:$C,0)))</f>
        <v>indst feedstock shifting</v>
      </c>
      <c r="L1112" s="205">
        <f>IF(ISBLANK(INDEX('Policy Characteristics'!F:F,MATCH($C1112,'Policy Characteristics'!$C:$C,0))),"",INDEX('Policy Characteristics'!F:F,MATCH($C1112,'Policy Characteristics'!$C:$C,0)))</f>
        <v>0</v>
      </c>
      <c r="M1112" s="205">
        <f>IF(ISBLANK(INDEX('Policy Characteristics'!G:G,MATCH($C1112,'Policy Characteristics'!$C:$C,0))),"",INDEX('Policy Characteristics'!G:G,MATCH($C1112,'Policy Characteristics'!$C:$C,0)))</f>
        <v>1</v>
      </c>
      <c r="N1112" s="205">
        <f>IF(ISBLANK(INDEX('Policy Characteristics'!H:H,MATCH($C1112,'Policy Characteristics'!$C:$C,0))),"",INDEX('Policy Characteristics'!H:H,MATCH($C1112,'Policy Characteristics'!$C:$C,0)))</f>
        <v>0.01</v>
      </c>
      <c r="O1112" s="76" t="str">
        <f>IF(ISBLANK(INDEX('Policy Characteristics'!I:I,MATCH($C1112,'Policy Characteristics'!$C:$C,0))),"",INDEX('Policy Characteristics'!I:I,MATCH($C1112,'Policy Characteristics'!$C:$C,0)))</f>
        <v>% of potential achieved</v>
      </c>
      <c r="P1112" s="76" t="str">
        <f>IF(ISBLANK(INDEX('Policy Characteristics'!J:J,MATCH($C1112,'Policy Characteristics'!$C:$C,0))),"",INDEX('Policy Characteristics'!J:J,MATCH($C1112,'Policy Characteristics'!$C:$C,0)))</f>
        <v xml:space="preserve">**Description:** This policy shifts the use of fossil-fuel feedstocks to hydrogen. The production method for this new hydrogen demand can be shifted wiht the Fraction of Hydrogen Production Pathways Shifted lever.  // **Guidance for setting values (Chemicals):** Approximately 52 percent of natural gas consumed as a chemical feedstock globally goes to producing ammonia and methanol. These pathways can be replaced with green electrolytic hydrogen to eliminate process emissions associated with production. // **Guidance for setting values (Iron &amp; Steel):** Coal is the most significant feedstock used in the steel industry, largely for reducing iron ore in blast furnaces. A transition from the traditional steelmaking route (blast furnace-basic oxygen furnace) to alternatives (like hydrogen-based direct reduced iron with electric arc furnaces) can be represented by pairing this lever with electrification of industrial heat. </v>
      </c>
      <c r="Q1112" s="76" t="str">
        <f>IF(ISBLANK(INDEX('Policy Characteristics'!K:K,MATCH($C1112,'Policy Characteristics'!$C:$C,0))),"",INDEX('Policy Characteristics'!K:K,MATCH($C1112,'Policy Characteristics'!$C:$C,0)))</f>
        <v/>
      </c>
      <c r="R1112" s="76" t="str">
        <f>IF(ISBLANK(INDEX('Policy Characteristics'!L:L,MATCH($C1112,'Policy Characteristics'!$C:$C,0))),"",INDEX('Policy Characteristics'!L:L,MATCH($C1112,'Policy Characteristics'!$C:$C,0)))</f>
        <v/>
      </c>
    </row>
    <row r="1113" spans="1:18" s="143" customFormat="1" x14ac:dyDescent="0.25">
      <c r="A1113" s="76" t="str">
        <f>IF(ISBLANK(INDEX('Policy Characteristics'!A:A,MATCH($C1113,'Policy Characteristics'!$C:$C,0))),"",INDEX('Policy Characteristics'!A:A,MATCH($C1113,'Policy Characteristics'!$C:$C,0)))</f>
        <v>Industry</v>
      </c>
      <c r="B1113" s="200" t="str">
        <f>IF(ISBLANK(INDEX('Policy Characteristics'!B:B,MATCH($C1113,'Policy Characteristics'!$C:$C,0))),"",INDEX('Policy Characteristics'!B:B,MATCH($C1113,'Policy Characteristics'!$C:$C,0)))</f>
        <v>Feedstock Shifting</v>
      </c>
      <c r="C1113" s="76" t="str">
        <f t="shared" si="34"/>
        <v>Fraction of Feedstock Shifted</v>
      </c>
      <c r="D1113" s="78" t="s">
        <v>1324</v>
      </c>
      <c r="E1113" s="88" t="s">
        <v>948</v>
      </c>
      <c r="F1113" t="s">
        <v>1285</v>
      </c>
      <c r="G1113" s="88" t="s">
        <v>952</v>
      </c>
      <c r="H1113" s="80">
        <v>2708</v>
      </c>
      <c r="I1113" s="213" t="s">
        <v>44</v>
      </c>
      <c r="J1113" s="202" t="str">
        <f>IF(ISBLANK(INDEX('Policy Characteristics'!D:D,MATCH($C1113,'Policy Characteristics'!$C:$C,0))),"",INDEX('Policy Characteristics'!D:D,MATCH($C1113,'Policy Characteristics'!$C:$C,0)))</f>
        <v>Feedstock Shifting</v>
      </c>
      <c r="K1113" s="76" t="str">
        <f>IF(ISBLANK(INDEX('Policy Characteristics'!E:E,MATCH($C1113,'Policy Characteristics'!$C:$C,0))),"",INDEX('Policy Characteristics'!E:E,MATCH($C1113,'Policy Characteristics'!$C:$C,0)))</f>
        <v>indst feedstock shifting</v>
      </c>
      <c r="L1113" s="205">
        <f>IF(ISBLANK(INDEX('Policy Characteristics'!F:F,MATCH($C1113,'Policy Characteristics'!$C:$C,0))),"",INDEX('Policy Characteristics'!F:F,MATCH($C1113,'Policy Characteristics'!$C:$C,0)))</f>
        <v>0</v>
      </c>
      <c r="M1113" s="205">
        <f>IF(ISBLANK(INDEX('Policy Characteristics'!G:G,MATCH($C1113,'Policy Characteristics'!$C:$C,0))),"",INDEX('Policy Characteristics'!G:G,MATCH($C1113,'Policy Characteristics'!$C:$C,0)))</f>
        <v>1</v>
      </c>
      <c r="N1113" s="205">
        <f>IF(ISBLANK(INDEX('Policy Characteristics'!H:H,MATCH($C1113,'Policy Characteristics'!$C:$C,0))),"",INDEX('Policy Characteristics'!H:H,MATCH($C1113,'Policy Characteristics'!$C:$C,0)))</f>
        <v>0.01</v>
      </c>
      <c r="O1113" s="76" t="str">
        <f>IF(ISBLANK(INDEX('Policy Characteristics'!I:I,MATCH($C1113,'Policy Characteristics'!$C:$C,0))),"",INDEX('Policy Characteristics'!I:I,MATCH($C1113,'Policy Characteristics'!$C:$C,0)))</f>
        <v>% of potential achieved</v>
      </c>
      <c r="P1113" s="76" t="str">
        <f>IF(ISBLANK(INDEX('Policy Characteristics'!J:J,MATCH($C1113,'Policy Characteristics'!$C:$C,0))),"",INDEX('Policy Characteristics'!J:J,MATCH($C1113,'Policy Characteristics'!$C:$C,0)))</f>
        <v xml:space="preserve">**Description:** This policy shifts the use of fossil-fuel feedstocks to hydrogen. The production method for this new hydrogen demand can be shifted wiht the Fraction of Hydrogen Production Pathways Shifted lever.  // **Guidance for setting values (Chemicals):** Approximately 52 percent of natural gas consumed as a chemical feedstock globally goes to producing ammonia and methanol. These pathways can be replaced with green electrolytic hydrogen to eliminate process emissions associated with production. // **Guidance for setting values (Iron &amp; Steel):** Coal is the most significant feedstock used in the steel industry, largely for reducing iron ore in blast furnaces. A transition from the traditional steelmaking route (blast furnace-basic oxygen furnace) to alternatives (like hydrogen-based direct reduced iron with electric arc furnaces) can be represented by pairing this lever with electrification of industrial heat. </v>
      </c>
      <c r="Q1113" s="76" t="str">
        <f>IF(ISBLANK(INDEX('Policy Characteristics'!K:K,MATCH($C1113,'Policy Characteristics'!$C:$C,0))),"",INDEX('Policy Characteristics'!K:K,MATCH($C1113,'Policy Characteristics'!$C:$C,0)))</f>
        <v/>
      </c>
      <c r="R1113" s="76" t="str">
        <f>IF(ISBLANK(INDEX('Policy Characteristics'!L:L,MATCH($C1113,'Policy Characteristics'!$C:$C,0))),"",INDEX('Policy Characteristics'!L:L,MATCH($C1113,'Policy Characteristics'!$C:$C,0)))</f>
        <v/>
      </c>
    </row>
    <row r="1114" spans="1:18" s="143" customFormat="1" x14ac:dyDescent="0.25">
      <c r="A1114" s="76" t="str">
        <f>IF(ISBLANK(INDEX('Policy Characteristics'!A:A,MATCH($C1114,'Policy Characteristics'!$C:$C,0))),"",INDEX('Policy Characteristics'!A:A,MATCH($C1114,'Policy Characteristics'!$C:$C,0)))</f>
        <v>Industry</v>
      </c>
      <c r="B1114" s="200" t="str">
        <f>IF(ISBLANK(INDEX('Policy Characteristics'!B:B,MATCH($C1114,'Policy Characteristics'!$C:$C,0))),"",INDEX('Policy Characteristics'!B:B,MATCH($C1114,'Policy Characteristics'!$C:$C,0)))</f>
        <v>Feedstock Shifting</v>
      </c>
      <c r="C1114" s="76" t="str">
        <f t="shared" si="34"/>
        <v>Fraction of Feedstock Shifted</v>
      </c>
      <c r="D1114" s="78" t="s">
        <v>1324</v>
      </c>
      <c r="E1114" s="88" t="s">
        <v>945</v>
      </c>
      <c r="F1114" t="s">
        <v>1285</v>
      </c>
      <c r="G1114" s="88" t="s">
        <v>950</v>
      </c>
      <c r="H1114" s="80">
        <v>2709</v>
      </c>
      <c r="I1114" s="213" t="s">
        <v>44</v>
      </c>
      <c r="J1114" s="202" t="str">
        <f>IF(ISBLANK(INDEX('Policy Characteristics'!D:D,MATCH($C1114,'Policy Characteristics'!$C:$C,0))),"",INDEX('Policy Characteristics'!D:D,MATCH($C1114,'Policy Characteristics'!$C:$C,0)))</f>
        <v>Feedstock Shifting</v>
      </c>
      <c r="K1114" s="76" t="str">
        <f>IF(ISBLANK(INDEX('Policy Characteristics'!E:E,MATCH($C1114,'Policy Characteristics'!$C:$C,0))),"",INDEX('Policy Characteristics'!E:E,MATCH($C1114,'Policy Characteristics'!$C:$C,0)))</f>
        <v>indst feedstock shifting</v>
      </c>
      <c r="L1114" s="205">
        <f>IF(ISBLANK(INDEX('Policy Characteristics'!F:F,MATCH($C1114,'Policy Characteristics'!$C:$C,0))),"",INDEX('Policy Characteristics'!F:F,MATCH($C1114,'Policy Characteristics'!$C:$C,0)))</f>
        <v>0</v>
      </c>
      <c r="M1114" s="205">
        <f>IF(ISBLANK(INDEX('Policy Characteristics'!G:G,MATCH($C1114,'Policy Characteristics'!$C:$C,0))),"",INDEX('Policy Characteristics'!G:G,MATCH($C1114,'Policy Characteristics'!$C:$C,0)))</f>
        <v>1</v>
      </c>
      <c r="N1114" s="205">
        <f>IF(ISBLANK(INDEX('Policy Characteristics'!H:H,MATCH($C1114,'Policy Characteristics'!$C:$C,0))),"",INDEX('Policy Characteristics'!H:H,MATCH($C1114,'Policy Characteristics'!$C:$C,0)))</f>
        <v>0.01</v>
      </c>
      <c r="O1114" s="76" t="str">
        <f>IF(ISBLANK(INDEX('Policy Characteristics'!I:I,MATCH($C1114,'Policy Characteristics'!$C:$C,0))),"",INDEX('Policy Characteristics'!I:I,MATCH($C1114,'Policy Characteristics'!$C:$C,0)))</f>
        <v>% of potential achieved</v>
      </c>
      <c r="P1114" s="76" t="str">
        <f>IF(ISBLANK(INDEX('Policy Characteristics'!J:J,MATCH($C1114,'Policy Characteristics'!$C:$C,0))),"",INDEX('Policy Characteristics'!J:J,MATCH($C1114,'Policy Characteristics'!$C:$C,0)))</f>
        <v xml:space="preserve">**Description:** This policy shifts the use of fossil-fuel feedstocks to hydrogen. The production method for this new hydrogen demand can be shifted wiht the Fraction of Hydrogen Production Pathways Shifted lever.  // **Guidance for setting values (Chemicals):** Approximately 52 percent of natural gas consumed as a chemical feedstock globally goes to producing ammonia and methanol. These pathways can be replaced with green electrolytic hydrogen to eliminate process emissions associated with production. // **Guidance for setting values (Iron &amp; Steel):** Coal is the most significant feedstock used in the steel industry, largely for reducing iron ore in blast furnaces. A transition from the traditional steelmaking route (blast furnace-basic oxygen furnace) to alternatives (like hydrogen-based direct reduced iron with electric arc furnaces) can be represented by pairing this lever with electrification of industrial heat. </v>
      </c>
      <c r="Q1114" s="76" t="str">
        <f>IF(ISBLANK(INDEX('Policy Characteristics'!K:K,MATCH($C1114,'Policy Characteristics'!$C:$C,0))),"",INDEX('Policy Characteristics'!K:K,MATCH($C1114,'Policy Characteristics'!$C:$C,0)))</f>
        <v/>
      </c>
      <c r="R1114" s="76" t="str">
        <f>IF(ISBLANK(INDEX('Policy Characteristics'!L:L,MATCH($C1114,'Policy Characteristics'!$C:$C,0))),"",INDEX('Policy Characteristics'!L:L,MATCH($C1114,'Policy Characteristics'!$C:$C,0)))</f>
        <v/>
      </c>
    </row>
    <row r="1115" spans="1:18" s="143" customFormat="1" x14ac:dyDescent="0.25">
      <c r="A1115" s="76" t="str">
        <f>IF(ISBLANK(INDEX('Policy Characteristics'!A:A,MATCH($C1115,'Policy Characteristics'!$C:$C,0))),"",INDEX('Policy Characteristics'!A:A,MATCH($C1115,'Policy Characteristics'!$C:$C,0)))</f>
        <v>Industry</v>
      </c>
      <c r="B1115" s="200" t="str">
        <f>IF(ISBLANK(INDEX('Policy Characteristics'!B:B,MATCH($C1115,'Policy Characteristics'!$C:$C,0))),"",INDEX('Policy Characteristics'!B:B,MATCH($C1115,'Policy Characteristics'!$C:$C,0)))</f>
        <v>Hydrogen Combustion</v>
      </c>
      <c r="C1115" t="s">
        <v>1706</v>
      </c>
      <c r="D1115" s="88" t="s">
        <v>1300</v>
      </c>
      <c r="E1115" t="s">
        <v>1682</v>
      </c>
      <c r="F1115" t="s">
        <v>1325</v>
      </c>
      <c r="G1115" s="88" t="s">
        <v>1689</v>
      </c>
      <c r="H1115" s="15">
        <v>2034</v>
      </c>
      <c r="I1115" s="213" t="s">
        <v>44</v>
      </c>
      <c r="J1115" s="202" t="str">
        <f>IF(ISBLANK(INDEX('Policy Characteristics'!D:D,MATCH($C1115,'Policy Characteristics'!$C:$C,0))),"",INDEX('Policy Characteristics'!D:D,MATCH($C1115,'Policy Characteristics'!$C:$C,0)))</f>
        <v>Hydrogen Combustion</v>
      </c>
      <c r="K1115" s="76" t="str">
        <f>IF(ISBLANK(INDEX('Policy Characteristics'!E:E,MATCH($C1115,'Policy Characteristics'!$C:$C,0))),"",INDEX('Policy Characteristics'!E:E,MATCH($C1115,'Policy Characteristics'!$C:$C,0)))</f>
        <v>indst shift to hydrogen</v>
      </c>
      <c r="L1115" s="205">
        <f>IF(ISBLANK(INDEX('Policy Characteristics'!F:F,MATCH($C1115,'Policy Characteristics'!$C:$C,0))),"",INDEX('Policy Characteristics'!F:F,MATCH($C1115,'Policy Characteristics'!$C:$C,0)))</f>
        <v>0</v>
      </c>
      <c r="M1115" s="205">
        <f>IF(ISBLANK(INDEX('Policy Characteristics'!G:G,MATCH($C1115,'Policy Characteristics'!$C:$C,0))),"",INDEX('Policy Characteristics'!G:G,MATCH($C1115,'Policy Characteristics'!$C:$C,0)))</f>
        <v>1</v>
      </c>
      <c r="N1115" s="205">
        <f>IF(ISBLANK(INDEX('Policy Characteristics'!H:H,MATCH($C1115,'Policy Characteristics'!$C:$C,0))),"",INDEX('Policy Characteristics'!H:H,MATCH($C1115,'Policy Characteristics'!$C:$C,0)))</f>
        <v>0.01</v>
      </c>
      <c r="O1115" s="76" t="str">
        <f>IF(ISBLANK(INDEX('Policy Characteristics'!I:I,MATCH($C1115,'Policy Characteristics'!$C:$C,0))),"",INDEX('Policy Characteristics'!I:I,MATCH($C1115,'Policy Characteristics'!$C:$C,0)))</f>
        <v>% of fuel shifted</v>
      </c>
      <c r="P1115" s="76" t="str">
        <f>IF(ISBLANK(INDEX('Policy Characteristics'!J:J,MATCH($C1115,'Policy Characteristics'!$C:$C,0))),"",INDEX('Policy Characteristics'!J:J,MATCH($C1115,'Policy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1115" s="76" t="str">
        <f>IF(ISBLANK(INDEX('Policy Characteristics'!K:K,MATCH($C1115,'Policy Characteristics'!$C:$C,0))),"",INDEX('Policy Characteristics'!K:K,MATCH($C1115,'Policy Characteristics'!$C:$C,0)))</f>
        <v>industry-ag-main.html#fuel-switching</v>
      </c>
      <c r="R1115" s="76" t="str">
        <f>IF(ISBLANK(INDEX('Policy Characteristics'!L:L,MATCH($C1115,'Policy Characteristics'!$C:$C,0))),"",INDEX('Policy Characteristics'!L:L,MATCH($C1115,'Policy Characteristics'!$C:$C,0)))</f>
        <v>industry-elec-and-hydrogen.html</v>
      </c>
    </row>
    <row r="1116" spans="1:18" s="143" customFormat="1" x14ac:dyDescent="0.25">
      <c r="A1116" s="76" t="str">
        <f>IF(ISBLANK(INDEX('Policy Characteristics'!A:A,MATCH($C1116,'Policy Characteristics'!$C:$C,0))),"",INDEX('Policy Characteristics'!A:A,MATCH($C1116,'Policy Characteristics'!$C:$C,0)))</f>
        <v>Industry</v>
      </c>
      <c r="B1116" s="200" t="str">
        <f>IF(ISBLANK(INDEX('Policy Characteristics'!B:B,MATCH($C1116,'Policy Characteristics'!$C:$C,0))),"",INDEX('Policy Characteristics'!B:B,MATCH($C1116,'Policy Characteristics'!$C:$C,0)))</f>
        <v>Hydrogen Combustion</v>
      </c>
      <c r="C1116" s="76" t="str">
        <f>C$1115</f>
        <v>Fraction of Eligible Industrial Energy Use Shifted to Hydrogen</v>
      </c>
      <c r="D1116" s="88" t="s">
        <v>1300</v>
      </c>
      <c r="E1116" t="s">
        <v>1683</v>
      </c>
      <c r="F1116" t="s">
        <v>1325</v>
      </c>
      <c r="G1116" s="88" t="s">
        <v>1690</v>
      </c>
      <c r="H1116" s="15">
        <v>2035</v>
      </c>
      <c r="I1116" s="213" t="s">
        <v>44</v>
      </c>
      <c r="J1116" s="202" t="str">
        <f>IF(ISBLANK(INDEX('Policy Characteristics'!D:D,MATCH($C1116,'Policy Characteristics'!$C:$C,0))),"",INDEX('Policy Characteristics'!D:D,MATCH($C1116,'Policy Characteristics'!$C:$C,0)))</f>
        <v>Hydrogen Combustion</v>
      </c>
      <c r="K1116" s="76" t="str">
        <f>IF(ISBLANK(INDEX('Policy Characteristics'!E:E,MATCH($C1116,'Policy Characteristics'!$C:$C,0))),"",INDEX('Policy Characteristics'!E:E,MATCH($C1116,'Policy Characteristics'!$C:$C,0)))</f>
        <v>indst shift to hydrogen</v>
      </c>
      <c r="L1116" s="205">
        <f>IF(ISBLANK(INDEX('Policy Characteristics'!F:F,MATCH($C1116,'Policy Characteristics'!$C:$C,0))),"",INDEX('Policy Characteristics'!F:F,MATCH($C1116,'Policy Characteristics'!$C:$C,0)))</f>
        <v>0</v>
      </c>
      <c r="M1116" s="205">
        <f>IF(ISBLANK(INDEX('Policy Characteristics'!G:G,MATCH($C1116,'Policy Characteristics'!$C:$C,0))),"",INDEX('Policy Characteristics'!G:G,MATCH($C1116,'Policy Characteristics'!$C:$C,0)))</f>
        <v>1</v>
      </c>
      <c r="N1116" s="205">
        <f>IF(ISBLANK(INDEX('Policy Characteristics'!H:H,MATCH($C1116,'Policy Characteristics'!$C:$C,0))),"",INDEX('Policy Characteristics'!H:H,MATCH($C1116,'Policy Characteristics'!$C:$C,0)))</f>
        <v>0.01</v>
      </c>
      <c r="O1116" s="76" t="str">
        <f>IF(ISBLANK(INDEX('Policy Characteristics'!I:I,MATCH($C1116,'Policy Characteristics'!$C:$C,0))),"",INDEX('Policy Characteristics'!I:I,MATCH($C1116,'Policy Characteristics'!$C:$C,0)))</f>
        <v>% of fuel shifted</v>
      </c>
      <c r="P1116" s="76" t="str">
        <f>IF(ISBLANK(INDEX('Policy Characteristics'!J:J,MATCH($C1116,'Policy Characteristics'!$C:$C,0))),"",INDEX('Policy Characteristics'!J:J,MATCH($C1116,'Policy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1116" s="76" t="str">
        <f>IF(ISBLANK(INDEX('Policy Characteristics'!K:K,MATCH($C1116,'Policy Characteristics'!$C:$C,0))),"",INDEX('Policy Characteristics'!K:K,MATCH($C1116,'Policy Characteristics'!$C:$C,0)))</f>
        <v>industry-ag-main.html#fuel-switching</v>
      </c>
      <c r="R1116" s="76" t="str">
        <f>IF(ISBLANK(INDEX('Policy Characteristics'!L:L,MATCH($C1116,'Policy Characteristics'!$C:$C,0))),"",INDEX('Policy Characteristics'!L:L,MATCH($C1116,'Policy Characteristics'!$C:$C,0)))</f>
        <v>industry-elec-and-hydrogen.html</v>
      </c>
    </row>
    <row r="1117" spans="1:18" s="143" customFormat="1" x14ac:dyDescent="0.25">
      <c r="A1117" s="76" t="str">
        <f>IF(ISBLANK(INDEX('Policy Characteristics'!A:A,MATCH($C1117,'Policy Characteristics'!$C:$C,0))),"",INDEX('Policy Characteristics'!A:A,MATCH($C1117,'Policy Characteristics'!$C:$C,0)))</f>
        <v>Industry</v>
      </c>
      <c r="B1117" s="200" t="str">
        <f>IF(ISBLANK(INDEX('Policy Characteristics'!B:B,MATCH($C1117,'Policy Characteristics'!$C:$C,0))),"",INDEX('Policy Characteristics'!B:B,MATCH($C1117,'Policy Characteristics'!$C:$C,0)))</f>
        <v>Hydrogen Combustion</v>
      </c>
      <c r="C1117" s="76" t="str">
        <f t="shared" ref="C1117:C1180" si="35">C$1115</f>
        <v>Fraction of Eligible Industrial Energy Use Shifted to Hydrogen</v>
      </c>
      <c r="D1117" s="88" t="s">
        <v>1300</v>
      </c>
      <c r="E1117" t="s">
        <v>1684</v>
      </c>
      <c r="F1117" t="s">
        <v>1325</v>
      </c>
      <c r="G1117" s="88" t="s">
        <v>1691</v>
      </c>
      <c r="H1117" s="15">
        <v>2036</v>
      </c>
      <c r="I1117" s="213" t="s">
        <v>44</v>
      </c>
      <c r="J1117" s="202" t="str">
        <f>IF(ISBLANK(INDEX('Policy Characteristics'!D:D,MATCH($C1117,'Policy Characteristics'!$C:$C,0))),"",INDEX('Policy Characteristics'!D:D,MATCH($C1117,'Policy Characteristics'!$C:$C,0)))</f>
        <v>Hydrogen Combustion</v>
      </c>
      <c r="K1117" s="76" t="str">
        <f>IF(ISBLANK(INDEX('Policy Characteristics'!E:E,MATCH($C1117,'Policy Characteristics'!$C:$C,0))),"",INDEX('Policy Characteristics'!E:E,MATCH($C1117,'Policy Characteristics'!$C:$C,0)))</f>
        <v>indst shift to hydrogen</v>
      </c>
      <c r="L1117" s="205">
        <f>IF(ISBLANK(INDEX('Policy Characteristics'!F:F,MATCH($C1117,'Policy Characteristics'!$C:$C,0))),"",INDEX('Policy Characteristics'!F:F,MATCH($C1117,'Policy Characteristics'!$C:$C,0)))</f>
        <v>0</v>
      </c>
      <c r="M1117" s="205">
        <f>IF(ISBLANK(INDEX('Policy Characteristics'!G:G,MATCH($C1117,'Policy Characteristics'!$C:$C,0))),"",INDEX('Policy Characteristics'!G:G,MATCH($C1117,'Policy Characteristics'!$C:$C,0)))</f>
        <v>1</v>
      </c>
      <c r="N1117" s="205">
        <f>IF(ISBLANK(INDEX('Policy Characteristics'!H:H,MATCH($C1117,'Policy Characteristics'!$C:$C,0))),"",INDEX('Policy Characteristics'!H:H,MATCH($C1117,'Policy Characteristics'!$C:$C,0)))</f>
        <v>0.01</v>
      </c>
      <c r="O1117" s="76" t="str">
        <f>IF(ISBLANK(INDEX('Policy Characteristics'!I:I,MATCH($C1117,'Policy Characteristics'!$C:$C,0))),"",INDEX('Policy Characteristics'!I:I,MATCH($C1117,'Policy Characteristics'!$C:$C,0)))</f>
        <v>% of fuel shifted</v>
      </c>
      <c r="P1117" s="76" t="str">
        <f>IF(ISBLANK(INDEX('Policy Characteristics'!J:J,MATCH($C1117,'Policy Characteristics'!$C:$C,0))),"",INDEX('Policy Characteristics'!J:J,MATCH($C1117,'Policy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1117" s="76" t="str">
        <f>IF(ISBLANK(INDEX('Policy Characteristics'!K:K,MATCH($C1117,'Policy Characteristics'!$C:$C,0))),"",INDEX('Policy Characteristics'!K:K,MATCH($C1117,'Policy Characteristics'!$C:$C,0)))</f>
        <v>industry-ag-main.html#fuel-switching</v>
      </c>
      <c r="R1117" s="76" t="str">
        <f>IF(ISBLANK(INDEX('Policy Characteristics'!L:L,MATCH($C1117,'Policy Characteristics'!$C:$C,0))),"",INDEX('Policy Characteristics'!L:L,MATCH($C1117,'Policy Characteristics'!$C:$C,0)))</f>
        <v>industry-elec-and-hydrogen.html</v>
      </c>
    </row>
    <row r="1118" spans="1:18" s="143" customFormat="1" x14ac:dyDescent="0.25">
      <c r="A1118" s="76" t="str">
        <f>IF(ISBLANK(INDEX('Policy Characteristics'!A:A,MATCH($C1118,'Policy Characteristics'!$C:$C,0))),"",INDEX('Policy Characteristics'!A:A,MATCH($C1118,'Policy Characteristics'!$C:$C,0)))</f>
        <v>Industry</v>
      </c>
      <c r="B1118" s="200" t="str">
        <f>IF(ISBLANK(INDEX('Policy Characteristics'!B:B,MATCH($C1118,'Policy Characteristics'!$C:$C,0))),"",INDEX('Policy Characteristics'!B:B,MATCH($C1118,'Policy Characteristics'!$C:$C,0)))</f>
        <v>Hydrogen Combustion</v>
      </c>
      <c r="C1118" s="76" t="str">
        <f t="shared" si="35"/>
        <v>Fraction of Eligible Industrial Energy Use Shifted to Hydrogen</v>
      </c>
      <c r="D1118" s="88" t="s">
        <v>1300</v>
      </c>
      <c r="E1118" t="s">
        <v>1685</v>
      </c>
      <c r="F1118" t="s">
        <v>1325</v>
      </c>
      <c r="G1118" s="88" t="s">
        <v>1692</v>
      </c>
      <c r="H1118" s="15">
        <v>2037</v>
      </c>
      <c r="I1118" s="213" t="s">
        <v>44</v>
      </c>
      <c r="J1118" s="202" t="str">
        <f>IF(ISBLANK(INDEX('Policy Characteristics'!D:D,MATCH($C1118,'Policy Characteristics'!$C:$C,0))),"",INDEX('Policy Characteristics'!D:D,MATCH($C1118,'Policy Characteristics'!$C:$C,0)))</f>
        <v>Hydrogen Combustion</v>
      </c>
      <c r="K1118" s="76" t="str">
        <f>IF(ISBLANK(INDEX('Policy Characteristics'!E:E,MATCH($C1118,'Policy Characteristics'!$C:$C,0))),"",INDEX('Policy Characteristics'!E:E,MATCH($C1118,'Policy Characteristics'!$C:$C,0)))</f>
        <v>indst shift to hydrogen</v>
      </c>
      <c r="L1118" s="205">
        <f>IF(ISBLANK(INDEX('Policy Characteristics'!F:F,MATCH($C1118,'Policy Characteristics'!$C:$C,0))),"",INDEX('Policy Characteristics'!F:F,MATCH($C1118,'Policy Characteristics'!$C:$C,0)))</f>
        <v>0</v>
      </c>
      <c r="M1118" s="205">
        <f>IF(ISBLANK(INDEX('Policy Characteristics'!G:G,MATCH($C1118,'Policy Characteristics'!$C:$C,0))),"",INDEX('Policy Characteristics'!G:G,MATCH($C1118,'Policy Characteristics'!$C:$C,0)))</f>
        <v>1</v>
      </c>
      <c r="N1118" s="205">
        <f>IF(ISBLANK(INDEX('Policy Characteristics'!H:H,MATCH($C1118,'Policy Characteristics'!$C:$C,0))),"",INDEX('Policy Characteristics'!H:H,MATCH($C1118,'Policy Characteristics'!$C:$C,0)))</f>
        <v>0.01</v>
      </c>
      <c r="O1118" s="76" t="str">
        <f>IF(ISBLANK(INDEX('Policy Characteristics'!I:I,MATCH($C1118,'Policy Characteristics'!$C:$C,0))),"",INDEX('Policy Characteristics'!I:I,MATCH($C1118,'Policy Characteristics'!$C:$C,0)))</f>
        <v>% of fuel shifted</v>
      </c>
      <c r="P1118" s="76" t="str">
        <f>IF(ISBLANK(INDEX('Policy Characteristics'!J:J,MATCH($C1118,'Policy Characteristics'!$C:$C,0))),"",INDEX('Policy Characteristics'!J:J,MATCH($C1118,'Policy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1118" s="76" t="str">
        <f>IF(ISBLANK(INDEX('Policy Characteristics'!K:K,MATCH($C1118,'Policy Characteristics'!$C:$C,0))),"",INDEX('Policy Characteristics'!K:K,MATCH($C1118,'Policy Characteristics'!$C:$C,0)))</f>
        <v>industry-ag-main.html#fuel-switching</v>
      </c>
      <c r="R1118" s="76" t="str">
        <f>IF(ISBLANK(INDEX('Policy Characteristics'!L:L,MATCH($C1118,'Policy Characteristics'!$C:$C,0))),"",INDEX('Policy Characteristics'!L:L,MATCH($C1118,'Policy Characteristics'!$C:$C,0)))</f>
        <v>industry-elec-and-hydrogen.html</v>
      </c>
    </row>
    <row r="1119" spans="1:18" s="143" customFormat="1" x14ac:dyDescent="0.25">
      <c r="A1119" s="76" t="str">
        <f>IF(ISBLANK(INDEX('Policy Characteristics'!A:A,MATCH($C1119,'Policy Characteristics'!$C:$C,0))),"",INDEX('Policy Characteristics'!A:A,MATCH($C1119,'Policy Characteristics'!$C:$C,0)))</f>
        <v>Industry</v>
      </c>
      <c r="B1119" s="200" t="str">
        <f>IF(ISBLANK(INDEX('Policy Characteristics'!B:B,MATCH($C1119,'Policy Characteristics'!$C:$C,0))),"",INDEX('Policy Characteristics'!B:B,MATCH($C1119,'Policy Characteristics'!$C:$C,0)))</f>
        <v>Hydrogen Combustion</v>
      </c>
      <c r="C1119" s="76" t="str">
        <f t="shared" si="35"/>
        <v>Fraction of Eligible Industrial Energy Use Shifted to Hydrogen</v>
      </c>
      <c r="D1119" s="88" t="s">
        <v>1300</v>
      </c>
      <c r="E1119" t="s">
        <v>1686</v>
      </c>
      <c r="F1119" t="s">
        <v>1325</v>
      </c>
      <c r="G1119" s="88" t="s">
        <v>1693</v>
      </c>
      <c r="H1119" s="15">
        <v>2038</v>
      </c>
      <c r="I1119" s="213" t="s">
        <v>44</v>
      </c>
      <c r="J1119" s="202" t="str">
        <f>IF(ISBLANK(INDEX('Policy Characteristics'!D:D,MATCH($C1119,'Policy Characteristics'!$C:$C,0))),"",INDEX('Policy Characteristics'!D:D,MATCH($C1119,'Policy Characteristics'!$C:$C,0)))</f>
        <v>Hydrogen Combustion</v>
      </c>
      <c r="K1119" s="76" t="str">
        <f>IF(ISBLANK(INDEX('Policy Characteristics'!E:E,MATCH($C1119,'Policy Characteristics'!$C:$C,0))),"",INDEX('Policy Characteristics'!E:E,MATCH($C1119,'Policy Characteristics'!$C:$C,0)))</f>
        <v>indst shift to hydrogen</v>
      </c>
      <c r="L1119" s="205">
        <f>IF(ISBLANK(INDEX('Policy Characteristics'!F:F,MATCH($C1119,'Policy Characteristics'!$C:$C,0))),"",INDEX('Policy Characteristics'!F:F,MATCH($C1119,'Policy Characteristics'!$C:$C,0)))</f>
        <v>0</v>
      </c>
      <c r="M1119" s="205">
        <f>IF(ISBLANK(INDEX('Policy Characteristics'!G:G,MATCH($C1119,'Policy Characteristics'!$C:$C,0))),"",INDEX('Policy Characteristics'!G:G,MATCH($C1119,'Policy Characteristics'!$C:$C,0)))</f>
        <v>1</v>
      </c>
      <c r="N1119" s="205">
        <f>IF(ISBLANK(INDEX('Policy Characteristics'!H:H,MATCH($C1119,'Policy Characteristics'!$C:$C,0))),"",INDEX('Policy Characteristics'!H:H,MATCH($C1119,'Policy Characteristics'!$C:$C,0)))</f>
        <v>0.01</v>
      </c>
      <c r="O1119" s="76" t="str">
        <f>IF(ISBLANK(INDEX('Policy Characteristics'!I:I,MATCH($C1119,'Policy Characteristics'!$C:$C,0))),"",INDEX('Policy Characteristics'!I:I,MATCH($C1119,'Policy Characteristics'!$C:$C,0)))</f>
        <v>% of fuel shifted</v>
      </c>
      <c r="P1119" s="76" t="str">
        <f>IF(ISBLANK(INDEX('Policy Characteristics'!J:J,MATCH($C1119,'Policy Characteristics'!$C:$C,0))),"",INDEX('Policy Characteristics'!J:J,MATCH($C1119,'Policy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1119" s="76" t="str">
        <f>IF(ISBLANK(INDEX('Policy Characteristics'!K:K,MATCH($C1119,'Policy Characteristics'!$C:$C,0))),"",INDEX('Policy Characteristics'!K:K,MATCH($C1119,'Policy Characteristics'!$C:$C,0)))</f>
        <v>industry-ag-main.html#fuel-switching</v>
      </c>
      <c r="R1119" s="76" t="str">
        <f>IF(ISBLANK(INDEX('Policy Characteristics'!L:L,MATCH($C1119,'Policy Characteristics'!$C:$C,0))),"",INDEX('Policy Characteristics'!L:L,MATCH($C1119,'Policy Characteristics'!$C:$C,0)))</f>
        <v>industry-elec-and-hydrogen.html</v>
      </c>
    </row>
    <row r="1120" spans="1:18" s="143" customFormat="1" x14ac:dyDescent="0.25">
      <c r="A1120" s="76" t="str">
        <f>IF(ISBLANK(INDEX('Policy Characteristics'!A:A,MATCH($C1120,'Policy Characteristics'!$C:$C,0))),"",INDEX('Policy Characteristics'!A:A,MATCH($C1120,'Policy Characteristics'!$C:$C,0)))</f>
        <v>Industry</v>
      </c>
      <c r="B1120" s="200" t="str">
        <f>IF(ISBLANK(INDEX('Policy Characteristics'!B:B,MATCH($C1120,'Policy Characteristics'!$C:$C,0))),"",INDEX('Policy Characteristics'!B:B,MATCH($C1120,'Policy Characteristics'!$C:$C,0)))</f>
        <v>Hydrogen Combustion</v>
      </c>
      <c r="C1120" s="76" t="str">
        <f t="shared" si="35"/>
        <v>Fraction of Eligible Industrial Energy Use Shifted to Hydrogen</v>
      </c>
      <c r="D1120" s="88" t="s">
        <v>1300</v>
      </c>
      <c r="E1120" t="s">
        <v>1687</v>
      </c>
      <c r="F1120" t="s">
        <v>1325</v>
      </c>
      <c r="G1120" s="88" t="s">
        <v>1694</v>
      </c>
      <c r="H1120" s="15">
        <v>2039</v>
      </c>
      <c r="I1120" s="213" t="s">
        <v>43</v>
      </c>
      <c r="J1120" s="202" t="str">
        <f>IF(ISBLANK(INDEX('Policy Characteristics'!D:D,MATCH($C1120,'Policy Characteristics'!$C:$C,0))),"",INDEX('Policy Characteristics'!D:D,MATCH($C1120,'Policy Characteristics'!$C:$C,0)))</f>
        <v>Hydrogen Combustion</v>
      </c>
      <c r="K1120" s="76" t="str">
        <f>IF(ISBLANK(INDEX('Policy Characteristics'!E:E,MATCH($C1120,'Policy Characteristics'!$C:$C,0))),"",INDEX('Policy Characteristics'!E:E,MATCH($C1120,'Policy Characteristics'!$C:$C,0)))</f>
        <v>indst shift to hydrogen</v>
      </c>
      <c r="L1120" s="205">
        <f>IF(ISBLANK(INDEX('Policy Characteristics'!F:F,MATCH($C1120,'Policy Characteristics'!$C:$C,0))),"",INDEX('Policy Characteristics'!F:F,MATCH($C1120,'Policy Characteristics'!$C:$C,0)))</f>
        <v>0</v>
      </c>
      <c r="M1120" s="205">
        <f>IF(ISBLANK(INDEX('Policy Characteristics'!G:G,MATCH($C1120,'Policy Characteristics'!$C:$C,0))),"",INDEX('Policy Characteristics'!G:G,MATCH($C1120,'Policy Characteristics'!$C:$C,0)))</f>
        <v>1</v>
      </c>
      <c r="N1120" s="205">
        <f>IF(ISBLANK(INDEX('Policy Characteristics'!H:H,MATCH($C1120,'Policy Characteristics'!$C:$C,0))),"",INDEX('Policy Characteristics'!H:H,MATCH($C1120,'Policy Characteristics'!$C:$C,0)))</f>
        <v>0.01</v>
      </c>
      <c r="O1120" s="76" t="str">
        <f>IF(ISBLANK(INDEX('Policy Characteristics'!I:I,MATCH($C1120,'Policy Characteristics'!$C:$C,0))),"",INDEX('Policy Characteristics'!I:I,MATCH($C1120,'Policy Characteristics'!$C:$C,0)))</f>
        <v>% of fuel shifted</v>
      </c>
      <c r="P1120" s="76" t="str">
        <f>IF(ISBLANK(INDEX('Policy Characteristics'!J:J,MATCH($C1120,'Policy Characteristics'!$C:$C,0))),"",INDEX('Policy Characteristics'!J:J,MATCH($C1120,'Policy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1120" s="76" t="str">
        <f>IF(ISBLANK(INDEX('Policy Characteristics'!K:K,MATCH($C1120,'Policy Characteristics'!$C:$C,0))),"",INDEX('Policy Characteristics'!K:K,MATCH($C1120,'Policy Characteristics'!$C:$C,0)))</f>
        <v>industry-ag-main.html#fuel-switching</v>
      </c>
      <c r="R1120" s="76" t="str">
        <f>IF(ISBLANK(INDEX('Policy Characteristics'!L:L,MATCH($C1120,'Policy Characteristics'!$C:$C,0))),"",INDEX('Policy Characteristics'!L:L,MATCH($C1120,'Policy Characteristics'!$C:$C,0)))</f>
        <v>industry-elec-and-hydrogen.html</v>
      </c>
    </row>
    <row r="1121" spans="1:18" s="143" customFormat="1" x14ac:dyDescent="0.25">
      <c r="A1121" s="76" t="str">
        <f>IF(ISBLANK(INDEX('Policy Characteristics'!A:A,MATCH($C1121,'Policy Characteristics'!$C:$C,0))),"",INDEX('Policy Characteristics'!A:A,MATCH($C1121,'Policy Characteristics'!$C:$C,0)))</f>
        <v>Industry</v>
      </c>
      <c r="B1121" s="200" t="str">
        <f>IF(ISBLANK(INDEX('Policy Characteristics'!B:B,MATCH($C1121,'Policy Characteristics'!$C:$C,0))),"",INDEX('Policy Characteristics'!B:B,MATCH($C1121,'Policy Characteristics'!$C:$C,0)))</f>
        <v>Hydrogen Combustion</v>
      </c>
      <c r="C1121" s="76" t="str">
        <f t="shared" si="35"/>
        <v>Fraction of Eligible Industrial Energy Use Shifted to Hydrogen</v>
      </c>
      <c r="D1121" s="88" t="s">
        <v>1300</v>
      </c>
      <c r="E1121" t="s">
        <v>1688</v>
      </c>
      <c r="F1121" t="s">
        <v>1325</v>
      </c>
      <c r="G1121" s="88" t="s">
        <v>1695</v>
      </c>
      <c r="H1121" s="15">
        <v>2040</v>
      </c>
      <c r="I1121" s="213" t="s">
        <v>44</v>
      </c>
      <c r="J1121" s="202" t="str">
        <f>IF(ISBLANK(INDEX('Policy Characteristics'!D:D,MATCH($C1121,'Policy Characteristics'!$C:$C,0))),"",INDEX('Policy Characteristics'!D:D,MATCH($C1121,'Policy Characteristics'!$C:$C,0)))</f>
        <v>Hydrogen Combustion</v>
      </c>
      <c r="K1121" s="76" t="str">
        <f>IF(ISBLANK(INDEX('Policy Characteristics'!E:E,MATCH($C1121,'Policy Characteristics'!$C:$C,0))),"",INDEX('Policy Characteristics'!E:E,MATCH($C1121,'Policy Characteristics'!$C:$C,0)))</f>
        <v>indst shift to hydrogen</v>
      </c>
      <c r="L1121" s="205">
        <f>IF(ISBLANK(INDEX('Policy Characteristics'!F:F,MATCH($C1121,'Policy Characteristics'!$C:$C,0))),"",INDEX('Policy Characteristics'!F:F,MATCH($C1121,'Policy Characteristics'!$C:$C,0)))</f>
        <v>0</v>
      </c>
      <c r="M1121" s="205">
        <f>IF(ISBLANK(INDEX('Policy Characteristics'!G:G,MATCH($C1121,'Policy Characteristics'!$C:$C,0))),"",INDEX('Policy Characteristics'!G:G,MATCH($C1121,'Policy Characteristics'!$C:$C,0)))</f>
        <v>1</v>
      </c>
      <c r="N1121" s="205">
        <f>IF(ISBLANK(INDEX('Policy Characteristics'!H:H,MATCH($C1121,'Policy Characteristics'!$C:$C,0))),"",INDEX('Policy Characteristics'!H:H,MATCH($C1121,'Policy Characteristics'!$C:$C,0)))</f>
        <v>0.01</v>
      </c>
      <c r="O1121" s="76" t="str">
        <f>IF(ISBLANK(INDEX('Policy Characteristics'!I:I,MATCH($C1121,'Policy Characteristics'!$C:$C,0))),"",INDEX('Policy Characteristics'!I:I,MATCH($C1121,'Policy Characteristics'!$C:$C,0)))</f>
        <v>% of fuel shifted</v>
      </c>
      <c r="P1121" s="76" t="str">
        <f>IF(ISBLANK(INDEX('Policy Characteristics'!J:J,MATCH($C1121,'Policy Characteristics'!$C:$C,0))),"",INDEX('Policy Characteristics'!J:J,MATCH($C1121,'Policy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1121" s="76" t="str">
        <f>IF(ISBLANK(INDEX('Policy Characteristics'!K:K,MATCH($C1121,'Policy Characteristics'!$C:$C,0))),"",INDEX('Policy Characteristics'!K:K,MATCH($C1121,'Policy Characteristics'!$C:$C,0)))</f>
        <v>industry-ag-main.html#fuel-switching</v>
      </c>
      <c r="R1121" s="76" t="str">
        <f>IF(ISBLANK(INDEX('Policy Characteristics'!L:L,MATCH($C1121,'Policy Characteristics'!$C:$C,0))),"",INDEX('Policy Characteristics'!L:L,MATCH($C1121,'Policy Characteristics'!$C:$C,0)))</f>
        <v>industry-elec-and-hydrogen.html</v>
      </c>
    </row>
    <row r="1122" spans="1:18" s="143" customFormat="1" x14ac:dyDescent="0.25">
      <c r="A1122" s="76" t="str">
        <f>IF(ISBLANK(INDEX('Policy Characteristics'!A:A,MATCH($C1122,'Policy Characteristics'!$C:$C,0))),"",INDEX('Policy Characteristics'!A:A,MATCH($C1122,'Policy Characteristics'!$C:$C,0)))</f>
        <v>Industry</v>
      </c>
      <c r="B1122" s="200" t="str">
        <f>IF(ISBLANK(INDEX('Policy Characteristics'!B:B,MATCH($C1122,'Policy Characteristics'!$C:$C,0))),"",INDEX('Policy Characteristics'!B:B,MATCH($C1122,'Policy Characteristics'!$C:$C,0)))</f>
        <v>Hydrogen Combustion</v>
      </c>
      <c r="C1122" s="76" t="str">
        <f t="shared" si="35"/>
        <v>Fraction of Eligible Industrial Energy Use Shifted to Hydrogen</v>
      </c>
      <c r="D1122" s="88" t="s">
        <v>1300</v>
      </c>
      <c r="E1122" t="s">
        <v>1824</v>
      </c>
      <c r="F1122" t="s">
        <v>1325</v>
      </c>
      <c r="G1122" s="88" t="s">
        <v>1824</v>
      </c>
      <c r="H1122" s="15">
        <v>2041</v>
      </c>
      <c r="I1122" s="213" t="s">
        <v>44</v>
      </c>
      <c r="J1122" s="202" t="str">
        <f>IF(ISBLANK(INDEX('Policy Characteristics'!D:D,MATCH($C1122,'Policy Characteristics'!$C:$C,0))),"",INDEX('Policy Characteristics'!D:D,MATCH($C1122,'Policy Characteristics'!$C:$C,0)))</f>
        <v>Hydrogen Combustion</v>
      </c>
      <c r="K1122" s="76" t="str">
        <f>IF(ISBLANK(INDEX('Policy Characteristics'!E:E,MATCH($C1122,'Policy Characteristics'!$C:$C,0))),"",INDEX('Policy Characteristics'!E:E,MATCH($C1122,'Policy Characteristics'!$C:$C,0)))</f>
        <v>indst shift to hydrogen</v>
      </c>
      <c r="L1122" s="205">
        <f>IF(ISBLANK(INDEX('Policy Characteristics'!F:F,MATCH($C1122,'Policy Characteristics'!$C:$C,0))),"",INDEX('Policy Characteristics'!F:F,MATCH($C1122,'Policy Characteristics'!$C:$C,0)))</f>
        <v>0</v>
      </c>
      <c r="M1122" s="205">
        <f>IF(ISBLANK(INDEX('Policy Characteristics'!G:G,MATCH($C1122,'Policy Characteristics'!$C:$C,0))),"",INDEX('Policy Characteristics'!G:G,MATCH($C1122,'Policy Characteristics'!$C:$C,0)))</f>
        <v>1</v>
      </c>
      <c r="N1122" s="205">
        <f>IF(ISBLANK(INDEX('Policy Characteristics'!H:H,MATCH($C1122,'Policy Characteristics'!$C:$C,0))),"",INDEX('Policy Characteristics'!H:H,MATCH($C1122,'Policy Characteristics'!$C:$C,0)))</f>
        <v>0.01</v>
      </c>
      <c r="O1122" s="76" t="str">
        <f>IF(ISBLANK(INDEX('Policy Characteristics'!I:I,MATCH($C1122,'Policy Characteristics'!$C:$C,0))),"",INDEX('Policy Characteristics'!I:I,MATCH($C1122,'Policy Characteristics'!$C:$C,0)))</f>
        <v>% of fuel shifted</v>
      </c>
      <c r="P1122" s="76" t="str">
        <f>IF(ISBLANK(INDEX('Policy Characteristics'!J:J,MATCH($C1122,'Policy Characteristics'!$C:$C,0))),"",INDEX('Policy Characteristics'!J:J,MATCH($C1122,'Policy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1122" s="76" t="str">
        <f>IF(ISBLANK(INDEX('Policy Characteristics'!K:K,MATCH($C1122,'Policy Characteristics'!$C:$C,0))),"",INDEX('Policy Characteristics'!K:K,MATCH($C1122,'Policy Characteristics'!$C:$C,0)))</f>
        <v>industry-ag-main.html#fuel-switching</v>
      </c>
      <c r="R1122" s="76" t="str">
        <f>IF(ISBLANK(INDEX('Policy Characteristics'!L:L,MATCH($C1122,'Policy Characteristics'!$C:$C,0))),"",INDEX('Policy Characteristics'!L:L,MATCH($C1122,'Policy Characteristics'!$C:$C,0)))</f>
        <v>industry-elec-and-hydrogen.html</v>
      </c>
    </row>
    <row r="1123" spans="1:18" s="143" customFormat="1" x14ac:dyDescent="0.25">
      <c r="A1123" s="76" t="str">
        <f>IF(ISBLANK(INDEX('Policy Characteristics'!A:A,MATCH($C1123,'Policy Characteristics'!$C:$C,0))),"",INDEX('Policy Characteristics'!A:A,MATCH($C1123,'Policy Characteristics'!$C:$C,0)))</f>
        <v>Industry</v>
      </c>
      <c r="B1123" s="200" t="str">
        <f>IF(ISBLANK(INDEX('Policy Characteristics'!B:B,MATCH($C1123,'Policy Characteristics'!$C:$C,0))),"",INDEX('Policy Characteristics'!B:B,MATCH($C1123,'Policy Characteristics'!$C:$C,0)))</f>
        <v>Hydrogen Combustion</v>
      </c>
      <c r="C1123" s="76" t="str">
        <f t="shared" si="35"/>
        <v>Fraction of Eligible Industrial Energy Use Shifted to Hydrogen</v>
      </c>
      <c r="D1123" s="78" t="s">
        <v>1301</v>
      </c>
      <c r="E1123" t="s">
        <v>1682</v>
      </c>
      <c r="F1123" t="s">
        <v>999</v>
      </c>
      <c r="G1123" s="88" t="s">
        <v>1689</v>
      </c>
      <c r="H1123" s="15">
        <v>2042</v>
      </c>
      <c r="I1123" s="213" t="s">
        <v>44</v>
      </c>
      <c r="J1123" s="202" t="str">
        <f>IF(ISBLANK(INDEX('Policy Characteristics'!D:D,MATCH($C1123,'Policy Characteristics'!$C:$C,0))),"",INDEX('Policy Characteristics'!D:D,MATCH($C1123,'Policy Characteristics'!$C:$C,0)))</f>
        <v>Hydrogen Combustion</v>
      </c>
      <c r="K1123" s="76" t="str">
        <f>IF(ISBLANK(INDEX('Policy Characteristics'!E:E,MATCH($C1123,'Policy Characteristics'!$C:$C,0))),"",INDEX('Policy Characteristics'!E:E,MATCH($C1123,'Policy Characteristics'!$C:$C,0)))</f>
        <v>indst shift to hydrogen</v>
      </c>
      <c r="L1123" s="205">
        <f>IF(ISBLANK(INDEX('Policy Characteristics'!F:F,MATCH($C1123,'Policy Characteristics'!$C:$C,0))),"",INDEX('Policy Characteristics'!F:F,MATCH($C1123,'Policy Characteristics'!$C:$C,0)))</f>
        <v>0</v>
      </c>
      <c r="M1123" s="205">
        <f>IF(ISBLANK(INDEX('Policy Characteristics'!G:G,MATCH($C1123,'Policy Characteristics'!$C:$C,0))),"",INDEX('Policy Characteristics'!G:G,MATCH($C1123,'Policy Characteristics'!$C:$C,0)))</f>
        <v>1</v>
      </c>
      <c r="N1123" s="205">
        <f>IF(ISBLANK(INDEX('Policy Characteristics'!H:H,MATCH($C1123,'Policy Characteristics'!$C:$C,0))),"",INDEX('Policy Characteristics'!H:H,MATCH($C1123,'Policy Characteristics'!$C:$C,0)))</f>
        <v>0.01</v>
      </c>
      <c r="O1123" s="76" t="str">
        <f>IF(ISBLANK(INDEX('Policy Characteristics'!I:I,MATCH($C1123,'Policy Characteristics'!$C:$C,0))),"",INDEX('Policy Characteristics'!I:I,MATCH($C1123,'Policy Characteristics'!$C:$C,0)))</f>
        <v>% of fuel shifted</v>
      </c>
      <c r="P1123" s="76" t="str">
        <f>IF(ISBLANK(INDEX('Policy Characteristics'!J:J,MATCH($C1123,'Policy Characteristics'!$C:$C,0))),"",INDEX('Policy Characteristics'!J:J,MATCH($C1123,'Policy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1123" s="76" t="str">
        <f>IF(ISBLANK(INDEX('Policy Characteristics'!K:K,MATCH($C1123,'Policy Characteristics'!$C:$C,0))),"",INDEX('Policy Characteristics'!K:K,MATCH($C1123,'Policy Characteristics'!$C:$C,0)))</f>
        <v>industry-ag-main.html#fuel-switching</v>
      </c>
      <c r="R1123" s="76" t="str">
        <f>IF(ISBLANK(INDEX('Policy Characteristics'!L:L,MATCH($C1123,'Policy Characteristics'!$C:$C,0))),"",INDEX('Policy Characteristics'!L:L,MATCH($C1123,'Policy Characteristics'!$C:$C,0)))</f>
        <v>industry-elec-and-hydrogen.html</v>
      </c>
    </row>
    <row r="1124" spans="1:18" s="143" customFormat="1" x14ac:dyDescent="0.25">
      <c r="A1124" s="76" t="str">
        <f>IF(ISBLANK(INDEX('Policy Characteristics'!A:A,MATCH($C1124,'Policy Characteristics'!$C:$C,0))),"",INDEX('Policy Characteristics'!A:A,MATCH($C1124,'Policy Characteristics'!$C:$C,0)))</f>
        <v>Industry</v>
      </c>
      <c r="B1124" s="200" t="str">
        <f>IF(ISBLANK(INDEX('Policy Characteristics'!B:B,MATCH($C1124,'Policy Characteristics'!$C:$C,0))),"",INDEX('Policy Characteristics'!B:B,MATCH($C1124,'Policy Characteristics'!$C:$C,0)))</f>
        <v>Hydrogen Combustion</v>
      </c>
      <c r="C1124" s="76" t="str">
        <f t="shared" si="35"/>
        <v>Fraction of Eligible Industrial Energy Use Shifted to Hydrogen</v>
      </c>
      <c r="D1124" s="78" t="s">
        <v>1301</v>
      </c>
      <c r="E1124" t="s">
        <v>1683</v>
      </c>
      <c r="F1124" t="s">
        <v>999</v>
      </c>
      <c r="G1124" s="88" t="s">
        <v>1690</v>
      </c>
      <c r="H1124" s="15">
        <v>2043</v>
      </c>
      <c r="I1124" s="213" t="s">
        <v>43</v>
      </c>
      <c r="J1124" s="202" t="str">
        <f>IF(ISBLANK(INDEX('Policy Characteristics'!D:D,MATCH($C1124,'Policy Characteristics'!$C:$C,0))),"",INDEX('Policy Characteristics'!D:D,MATCH($C1124,'Policy Characteristics'!$C:$C,0)))</f>
        <v>Hydrogen Combustion</v>
      </c>
      <c r="K1124" s="76" t="str">
        <f>IF(ISBLANK(INDEX('Policy Characteristics'!E:E,MATCH($C1124,'Policy Characteristics'!$C:$C,0))),"",INDEX('Policy Characteristics'!E:E,MATCH($C1124,'Policy Characteristics'!$C:$C,0)))</f>
        <v>indst shift to hydrogen</v>
      </c>
      <c r="L1124" s="205">
        <f>IF(ISBLANK(INDEX('Policy Characteristics'!F:F,MATCH($C1124,'Policy Characteristics'!$C:$C,0))),"",INDEX('Policy Characteristics'!F:F,MATCH($C1124,'Policy Characteristics'!$C:$C,0)))</f>
        <v>0</v>
      </c>
      <c r="M1124" s="205">
        <f>IF(ISBLANK(INDEX('Policy Characteristics'!G:G,MATCH($C1124,'Policy Characteristics'!$C:$C,0))),"",INDEX('Policy Characteristics'!G:G,MATCH($C1124,'Policy Characteristics'!$C:$C,0)))</f>
        <v>1</v>
      </c>
      <c r="N1124" s="205">
        <f>IF(ISBLANK(INDEX('Policy Characteristics'!H:H,MATCH($C1124,'Policy Characteristics'!$C:$C,0))),"",INDEX('Policy Characteristics'!H:H,MATCH($C1124,'Policy Characteristics'!$C:$C,0)))</f>
        <v>0.01</v>
      </c>
      <c r="O1124" s="76" t="str">
        <f>IF(ISBLANK(INDEX('Policy Characteristics'!I:I,MATCH($C1124,'Policy Characteristics'!$C:$C,0))),"",INDEX('Policy Characteristics'!I:I,MATCH($C1124,'Policy Characteristics'!$C:$C,0)))</f>
        <v>% of fuel shifted</v>
      </c>
      <c r="P1124" s="76" t="str">
        <f>IF(ISBLANK(INDEX('Policy Characteristics'!J:J,MATCH($C1124,'Policy Characteristics'!$C:$C,0))),"",INDEX('Policy Characteristics'!J:J,MATCH($C1124,'Policy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1124" s="76" t="str">
        <f>IF(ISBLANK(INDEX('Policy Characteristics'!K:K,MATCH($C1124,'Policy Characteristics'!$C:$C,0))),"",INDEX('Policy Characteristics'!K:K,MATCH($C1124,'Policy Characteristics'!$C:$C,0)))</f>
        <v>industry-ag-main.html#fuel-switching</v>
      </c>
      <c r="R1124" s="76" t="str">
        <f>IF(ISBLANK(INDEX('Policy Characteristics'!L:L,MATCH($C1124,'Policy Characteristics'!$C:$C,0))),"",INDEX('Policy Characteristics'!L:L,MATCH($C1124,'Policy Characteristics'!$C:$C,0)))</f>
        <v>industry-elec-and-hydrogen.html</v>
      </c>
    </row>
    <row r="1125" spans="1:18" s="143" customFormat="1" x14ac:dyDescent="0.25">
      <c r="A1125" s="76" t="str">
        <f>IF(ISBLANK(INDEX('Policy Characteristics'!A:A,MATCH($C1125,'Policy Characteristics'!$C:$C,0))),"",INDEX('Policy Characteristics'!A:A,MATCH($C1125,'Policy Characteristics'!$C:$C,0)))</f>
        <v>Industry</v>
      </c>
      <c r="B1125" s="200" t="str">
        <f>IF(ISBLANK(INDEX('Policy Characteristics'!B:B,MATCH($C1125,'Policy Characteristics'!$C:$C,0))),"",INDEX('Policy Characteristics'!B:B,MATCH($C1125,'Policy Characteristics'!$C:$C,0)))</f>
        <v>Hydrogen Combustion</v>
      </c>
      <c r="C1125" s="76" t="str">
        <f t="shared" si="35"/>
        <v>Fraction of Eligible Industrial Energy Use Shifted to Hydrogen</v>
      </c>
      <c r="D1125" s="78" t="s">
        <v>1301</v>
      </c>
      <c r="E1125" t="s">
        <v>1684</v>
      </c>
      <c r="F1125" t="s">
        <v>999</v>
      </c>
      <c r="G1125" s="88" t="s">
        <v>1691</v>
      </c>
      <c r="H1125" s="15">
        <v>2044</v>
      </c>
      <c r="I1125" s="213" t="s">
        <v>44</v>
      </c>
      <c r="J1125" s="202" t="str">
        <f>IF(ISBLANK(INDEX('Policy Characteristics'!D:D,MATCH($C1125,'Policy Characteristics'!$C:$C,0))),"",INDEX('Policy Characteristics'!D:D,MATCH($C1125,'Policy Characteristics'!$C:$C,0)))</f>
        <v>Hydrogen Combustion</v>
      </c>
      <c r="K1125" s="76" t="str">
        <f>IF(ISBLANK(INDEX('Policy Characteristics'!E:E,MATCH($C1125,'Policy Characteristics'!$C:$C,0))),"",INDEX('Policy Characteristics'!E:E,MATCH($C1125,'Policy Characteristics'!$C:$C,0)))</f>
        <v>indst shift to hydrogen</v>
      </c>
      <c r="L1125" s="205">
        <f>IF(ISBLANK(INDEX('Policy Characteristics'!F:F,MATCH($C1125,'Policy Characteristics'!$C:$C,0))),"",INDEX('Policy Characteristics'!F:F,MATCH($C1125,'Policy Characteristics'!$C:$C,0)))</f>
        <v>0</v>
      </c>
      <c r="M1125" s="205">
        <f>IF(ISBLANK(INDEX('Policy Characteristics'!G:G,MATCH($C1125,'Policy Characteristics'!$C:$C,0))),"",INDEX('Policy Characteristics'!G:G,MATCH($C1125,'Policy Characteristics'!$C:$C,0)))</f>
        <v>1</v>
      </c>
      <c r="N1125" s="205">
        <f>IF(ISBLANK(INDEX('Policy Characteristics'!H:H,MATCH($C1125,'Policy Characteristics'!$C:$C,0))),"",INDEX('Policy Characteristics'!H:H,MATCH($C1125,'Policy Characteristics'!$C:$C,0)))</f>
        <v>0.01</v>
      </c>
      <c r="O1125" s="76" t="str">
        <f>IF(ISBLANK(INDEX('Policy Characteristics'!I:I,MATCH($C1125,'Policy Characteristics'!$C:$C,0))),"",INDEX('Policy Characteristics'!I:I,MATCH($C1125,'Policy Characteristics'!$C:$C,0)))</f>
        <v>% of fuel shifted</v>
      </c>
      <c r="P1125" s="76" t="str">
        <f>IF(ISBLANK(INDEX('Policy Characteristics'!J:J,MATCH($C1125,'Policy Characteristics'!$C:$C,0))),"",INDEX('Policy Characteristics'!J:J,MATCH($C1125,'Policy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1125" s="76" t="str">
        <f>IF(ISBLANK(INDEX('Policy Characteristics'!K:K,MATCH($C1125,'Policy Characteristics'!$C:$C,0))),"",INDEX('Policy Characteristics'!K:K,MATCH($C1125,'Policy Characteristics'!$C:$C,0)))</f>
        <v>industry-ag-main.html#fuel-switching</v>
      </c>
      <c r="R1125" s="76" t="str">
        <f>IF(ISBLANK(INDEX('Policy Characteristics'!L:L,MATCH($C1125,'Policy Characteristics'!$C:$C,0))),"",INDEX('Policy Characteristics'!L:L,MATCH($C1125,'Policy Characteristics'!$C:$C,0)))</f>
        <v>industry-elec-and-hydrogen.html</v>
      </c>
    </row>
    <row r="1126" spans="1:18" s="143" customFormat="1" x14ac:dyDescent="0.25">
      <c r="A1126" s="76" t="str">
        <f>IF(ISBLANK(INDEX('Policy Characteristics'!A:A,MATCH($C1126,'Policy Characteristics'!$C:$C,0))),"",INDEX('Policy Characteristics'!A:A,MATCH($C1126,'Policy Characteristics'!$C:$C,0)))</f>
        <v>Industry</v>
      </c>
      <c r="B1126" s="200" t="str">
        <f>IF(ISBLANK(INDEX('Policy Characteristics'!B:B,MATCH($C1126,'Policy Characteristics'!$C:$C,0))),"",INDEX('Policy Characteristics'!B:B,MATCH($C1126,'Policy Characteristics'!$C:$C,0)))</f>
        <v>Hydrogen Combustion</v>
      </c>
      <c r="C1126" s="76" t="str">
        <f t="shared" si="35"/>
        <v>Fraction of Eligible Industrial Energy Use Shifted to Hydrogen</v>
      </c>
      <c r="D1126" s="78" t="s">
        <v>1301</v>
      </c>
      <c r="E1126" t="s">
        <v>1685</v>
      </c>
      <c r="F1126" t="s">
        <v>999</v>
      </c>
      <c r="G1126" s="88" t="s">
        <v>1692</v>
      </c>
      <c r="H1126" s="15">
        <v>2045</v>
      </c>
      <c r="I1126" s="213" t="s">
        <v>44</v>
      </c>
      <c r="J1126" s="202" t="str">
        <f>IF(ISBLANK(INDEX('Policy Characteristics'!D:D,MATCH($C1126,'Policy Characteristics'!$C:$C,0))),"",INDEX('Policy Characteristics'!D:D,MATCH($C1126,'Policy Characteristics'!$C:$C,0)))</f>
        <v>Hydrogen Combustion</v>
      </c>
      <c r="K1126" s="76" t="str">
        <f>IF(ISBLANK(INDEX('Policy Characteristics'!E:E,MATCH($C1126,'Policy Characteristics'!$C:$C,0))),"",INDEX('Policy Characteristics'!E:E,MATCH($C1126,'Policy Characteristics'!$C:$C,0)))</f>
        <v>indst shift to hydrogen</v>
      </c>
      <c r="L1126" s="205">
        <f>IF(ISBLANK(INDEX('Policy Characteristics'!F:F,MATCH($C1126,'Policy Characteristics'!$C:$C,0))),"",INDEX('Policy Characteristics'!F:F,MATCH($C1126,'Policy Characteristics'!$C:$C,0)))</f>
        <v>0</v>
      </c>
      <c r="M1126" s="205">
        <f>IF(ISBLANK(INDEX('Policy Characteristics'!G:G,MATCH($C1126,'Policy Characteristics'!$C:$C,0))),"",INDEX('Policy Characteristics'!G:G,MATCH($C1126,'Policy Characteristics'!$C:$C,0)))</f>
        <v>1</v>
      </c>
      <c r="N1126" s="205">
        <f>IF(ISBLANK(INDEX('Policy Characteristics'!H:H,MATCH($C1126,'Policy Characteristics'!$C:$C,0))),"",INDEX('Policy Characteristics'!H:H,MATCH($C1126,'Policy Characteristics'!$C:$C,0)))</f>
        <v>0.01</v>
      </c>
      <c r="O1126" s="76" t="str">
        <f>IF(ISBLANK(INDEX('Policy Characteristics'!I:I,MATCH($C1126,'Policy Characteristics'!$C:$C,0))),"",INDEX('Policy Characteristics'!I:I,MATCH($C1126,'Policy Characteristics'!$C:$C,0)))</f>
        <v>% of fuel shifted</v>
      </c>
      <c r="P1126" s="76" t="str">
        <f>IF(ISBLANK(INDEX('Policy Characteristics'!J:J,MATCH($C1126,'Policy Characteristics'!$C:$C,0))),"",INDEX('Policy Characteristics'!J:J,MATCH($C1126,'Policy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1126" s="76" t="str">
        <f>IF(ISBLANK(INDEX('Policy Characteristics'!K:K,MATCH($C1126,'Policy Characteristics'!$C:$C,0))),"",INDEX('Policy Characteristics'!K:K,MATCH($C1126,'Policy Characteristics'!$C:$C,0)))</f>
        <v>industry-ag-main.html#fuel-switching</v>
      </c>
      <c r="R1126" s="76" t="str">
        <f>IF(ISBLANK(INDEX('Policy Characteristics'!L:L,MATCH($C1126,'Policy Characteristics'!$C:$C,0))),"",INDEX('Policy Characteristics'!L:L,MATCH($C1126,'Policy Characteristics'!$C:$C,0)))</f>
        <v>industry-elec-and-hydrogen.html</v>
      </c>
    </row>
    <row r="1127" spans="1:18" s="143" customFormat="1" x14ac:dyDescent="0.25">
      <c r="A1127" s="76" t="str">
        <f>IF(ISBLANK(INDEX('Policy Characteristics'!A:A,MATCH($C1127,'Policy Characteristics'!$C:$C,0))),"",INDEX('Policy Characteristics'!A:A,MATCH($C1127,'Policy Characteristics'!$C:$C,0)))</f>
        <v>Industry</v>
      </c>
      <c r="B1127" s="200" t="str">
        <f>IF(ISBLANK(INDEX('Policy Characteristics'!B:B,MATCH($C1127,'Policy Characteristics'!$C:$C,0))),"",INDEX('Policy Characteristics'!B:B,MATCH($C1127,'Policy Characteristics'!$C:$C,0)))</f>
        <v>Hydrogen Combustion</v>
      </c>
      <c r="C1127" s="76" t="str">
        <f t="shared" si="35"/>
        <v>Fraction of Eligible Industrial Energy Use Shifted to Hydrogen</v>
      </c>
      <c r="D1127" s="78" t="s">
        <v>1301</v>
      </c>
      <c r="E1127" t="s">
        <v>1686</v>
      </c>
      <c r="F1127" t="s">
        <v>999</v>
      </c>
      <c r="G1127" s="88" t="s">
        <v>1693</v>
      </c>
      <c r="H1127" s="15">
        <v>2046</v>
      </c>
      <c r="I1127" s="213" t="s">
        <v>44</v>
      </c>
      <c r="J1127" s="202" t="str">
        <f>IF(ISBLANK(INDEX('Policy Characteristics'!D:D,MATCH($C1127,'Policy Characteristics'!$C:$C,0))),"",INDEX('Policy Characteristics'!D:D,MATCH($C1127,'Policy Characteristics'!$C:$C,0)))</f>
        <v>Hydrogen Combustion</v>
      </c>
      <c r="K1127" s="76" t="str">
        <f>IF(ISBLANK(INDEX('Policy Characteristics'!E:E,MATCH($C1127,'Policy Characteristics'!$C:$C,0))),"",INDEX('Policy Characteristics'!E:E,MATCH($C1127,'Policy Characteristics'!$C:$C,0)))</f>
        <v>indst shift to hydrogen</v>
      </c>
      <c r="L1127" s="205">
        <f>IF(ISBLANK(INDEX('Policy Characteristics'!F:F,MATCH($C1127,'Policy Characteristics'!$C:$C,0))),"",INDEX('Policy Characteristics'!F:F,MATCH($C1127,'Policy Characteristics'!$C:$C,0)))</f>
        <v>0</v>
      </c>
      <c r="M1127" s="205">
        <f>IF(ISBLANK(INDEX('Policy Characteristics'!G:G,MATCH($C1127,'Policy Characteristics'!$C:$C,0))),"",INDEX('Policy Characteristics'!G:G,MATCH($C1127,'Policy Characteristics'!$C:$C,0)))</f>
        <v>1</v>
      </c>
      <c r="N1127" s="205">
        <f>IF(ISBLANK(INDEX('Policy Characteristics'!H:H,MATCH($C1127,'Policy Characteristics'!$C:$C,0))),"",INDEX('Policy Characteristics'!H:H,MATCH($C1127,'Policy Characteristics'!$C:$C,0)))</f>
        <v>0.01</v>
      </c>
      <c r="O1127" s="76" t="str">
        <f>IF(ISBLANK(INDEX('Policy Characteristics'!I:I,MATCH($C1127,'Policy Characteristics'!$C:$C,0))),"",INDEX('Policy Characteristics'!I:I,MATCH($C1127,'Policy Characteristics'!$C:$C,0)))</f>
        <v>% of fuel shifted</v>
      </c>
      <c r="P1127" s="76" t="str">
        <f>IF(ISBLANK(INDEX('Policy Characteristics'!J:J,MATCH($C1127,'Policy Characteristics'!$C:$C,0))),"",INDEX('Policy Characteristics'!J:J,MATCH($C1127,'Policy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1127" s="76" t="str">
        <f>IF(ISBLANK(INDEX('Policy Characteristics'!K:K,MATCH($C1127,'Policy Characteristics'!$C:$C,0))),"",INDEX('Policy Characteristics'!K:K,MATCH($C1127,'Policy Characteristics'!$C:$C,0)))</f>
        <v>industry-ag-main.html#fuel-switching</v>
      </c>
      <c r="R1127" s="76" t="str">
        <f>IF(ISBLANK(INDEX('Policy Characteristics'!L:L,MATCH($C1127,'Policy Characteristics'!$C:$C,0))),"",INDEX('Policy Characteristics'!L:L,MATCH($C1127,'Policy Characteristics'!$C:$C,0)))</f>
        <v>industry-elec-and-hydrogen.html</v>
      </c>
    </row>
    <row r="1128" spans="1:18" s="143" customFormat="1" x14ac:dyDescent="0.25">
      <c r="A1128" s="76" t="str">
        <f>IF(ISBLANK(INDEX('Policy Characteristics'!A:A,MATCH($C1128,'Policy Characteristics'!$C:$C,0))),"",INDEX('Policy Characteristics'!A:A,MATCH($C1128,'Policy Characteristics'!$C:$C,0)))</f>
        <v>Industry</v>
      </c>
      <c r="B1128" s="200" t="str">
        <f>IF(ISBLANK(INDEX('Policy Characteristics'!B:B,MATCH($C1128,'Policy Characteristics'!$C:$C,0))),"",INDEX('Policy Characteristics'!B:B,MATCH($C1128,'Policy Characteristics'!$C:$C,0)))</f>
        <v>Hydrogen Combustion</v>
      </c>
      <c r="C1128" s="76" t="str">
        <f t="shared" si="35"/>
        <v>Fraction of Eligible Industrial Energy Use Shifted to Hydrogen</v>
      </c>
      <c r="D1128" s="78" t="s">
        <v>1301</v>
      </c>
      <c r="E1128" t="s">
        <v>1687</v>
      </c>
      <c r="F1128" t="s">
        <v>999</v>
      </c>
      <c r="G1128" s="88" t="s">
        <v>1694</v>
      </c>
      <c r="H1128" s="15">
        <v>2047</v>
      </c>
      <c r="I1128" s="213" t="s">
        <v>44</v>
      </c>
      <c r="J1128" s="202" t="str">
        <f>IF(ISBLANK(INDEX('Policy Characteristics'!D:D,MATCH($C1128,'Policy Characteristics'!$C:$C,0))),"",INDEX('Policy Characteristics'!D:D,MATCH($C1128,'Policy Characteristics'!$C:$C,0)))</f>
        <v>Hydrogen Combustion</v>
      </c>
      <c r="K1128" s="76" t="str">
        <f>IF(ISBLANK(INDEX('Policy Characteristics'!E:E,MATCH($C1128,'Policy Characteristics'!$C:$C,0))),"",INDEX('Policy Characteristics'!E:E,MATCH($C1128,'Policy Characteristics'!$C:$C,0)))</f>
        <v>indst shift to hydrogen</v>
      </c>
      <c r="L1128" s="205">
        <f>IF(ISBLANK(INDEX('Policy Characteristics'!F:F,MATCH($C1128,'Policy Characteristics'!$C:$C,0))),"",INDEX('Policy Characteristics'!F:F,MATCH($C1128,'Policy Characteristics'!$C:$C,0)))</f>
        <v>0</v>
      </c>
      <c r="M1128" s="205">
        <f>IF(ISBLANK(INDEX('Policy Characteristics'!G:G,MATCH($C1128,'Policy Characteristics'!$C:$C,0))),"",INDEX('Policy Characteristics'!G:G,MATCH($C1128,'Policy Characteristics'!$C:$C,0)))</f>
        <v>1</v>
      </c>
      <c r="N1128" s="205">
        <f>IF(ISBLANK(INDEX('Policy Characteristics'!H:H,MATCH($C1128,'Policy Characteristics'!$C:$C,0))),"",INDEX('Policy Characteristics'!H:H,MATCH($C1128,'Policy Characteristics'!$C:$C,0)))</f>
        <v>0.01</v>
      </c>
      <c r="O1128" s="76" t="str">
        <f>IF(ISBLANK(INDEX('Policy Characteristics'!I:I,MATCH($C1128,'Policy Characteristics'!$C:$C,0))),"",INDEX('Policy Characteristics'!I:I,MATCH($C1128,'Policy Characteristics'!$C:$C,0)))</f>
        <v>% of fuel shifted</v>
      </c>
      <c r="P1128" s="76" t="str">
        <f>IF(ISBLANK(INDEX('Policy Characteristics'!J:J,MATCH($C1128,'Policy Characteristics'!$C:$C,0))),"",INDEX('Policy Characteristics'!J:J,MATCH($C1128,'Policy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1128" s="76" t="str">
        <f>IF(ISBLANK(INDEX('Policy Characteristics'!K:K,MATCH($C1128,'Policy Characteristics'!$C:$C,0))),"",INDEX('Policy Characteristics'!K:K,MATCH($C1128,'Policy Characteristics'!$C:$C,0)))</f>
        <v>industry-ag-main.html#fuel-switching</v>
      </c>
      <c r="R1128" s="76" t="str">
        <f>IF(ISBLANK(INDEX('Policy Characteristics'!L:L,MATCH($C1128,'Policy Characteristics'!$C:$C,0))),"",INDEX('Policy Characteristics'!L:L,MATCH($C1128,'Policy Characteristics'!$C:$C,0)))</f>
        <v>industry-elec-and-hydrogen.html</v>
      </c>
    </row>
    <row r="1129" spans="1:18" s="143" customFormat="1" x14ac:dyDescent="0.25">
      <c r="A1129" s="76" t="str">
        <f>IF(ISBLANK(INDEX('Policy Characteristics'!A:A,MATCH($C1129,'Policy Characteristics'!$C:$C,0))),"",INDEX('Policy Characteristics'!A:A,MATCH($C1129,'Policy Characteristics'!$C:$C,0)))</f>
        <v>Industry</v>
      </c>
      <c r="B1129" s="200" t="str">
        <f>IF(ISBLANK(INDEX('Policy Characteristics'!B:B,MATCH($C1129,'Policy Characteristics'!$C:$C,0))),"",INDEX('Policy Characteristics'!B:B,MATCH($C1129,'Policy Characteristics'!$C:$C,0)))</f>
        <v>Hydrogen Combustion</v>
      </c>
      <c r="C1129" s="76" t="str">
        <f t="shared" si="35"/>
        <v>Fraction of Eligible Industrial Energy Use Shifted to Hydrogen</v>
      </c>
      <c r="D1129" s="78" t="s">
        <v>1301</v>
      </c>
      <c r="E1129" t="s">
        <v>1688</v>
      </c>
      <c r="F1129" t="s">
        <v>999</v>
      </c>
      <c r="G1129" s="88" t="s">
        <v>1695</v>
      </c>
      <c r="H1129" s="15">
        <v>2048</v>
      </c>
      <c r="I1129" s="213" t="s">
        <v>44</v>
      </c>
      <c r="J1129" s="202" t="str">
        <f>IF(ISBLANK(INDEX('Policy Characteristics'!D:D,MATCH($C1129,'Policy Characteristics'!$C:$C,0))),"",INDEX('Policy Characteristics'!D:D,MATCH($C1129,'Policy Characteristics'!$C:$C,0)))</f>
        <v>Hydrogen Combustion</v>
      </c>
      <c r="K1129" s="76" t="str">
        <f>IF(ISBLANK(INDEX('Policy Characteristics'!E:E,MATCH($C1129,'Policy Characteristics'!$C:$C,0))),"",INDEX('Policy Characteristics'!E:E,MATCH($C1129,'Policy Characteristics'!$C:$C,0)))</f>
        <v>indst shift to hydrogen</v>
      </c>
      <c r="L1129" s="205">
        <f>IF(ISBLANK(INDEX('Policy Characteristics'!F:F,MATCH($C1129,'Policy Characteristics'!$C:$C,0))),"",INDEX('Policy Characteristics'!F:F,MATCH($C1129,'Policy Characteristics'!$C:$C,0)))</f>
        <v>0</v>
      </c>
      <c r="M1129" s="205">
        <f>IF(ISBLANK(INDEX('Policy Characteristics'!G:G,MATCH($C1129,'Policy Characteristics'!$C:$C,0))),"",INDEX('Policy Characteristics'!G:G,MATCH($C1129,'Policy Characteristics'!$C:$C,0)))</f>
        <v>1</v>
      </c>
      <c r="N1129" s="205">
        <f>IF(ISBLANK(INDEX('Policy Characteristics'!H:H,MATCH($C1129,'Policy Characteristics'!$C:$C,0))),"",INDEX('Policy Characteristics'!H:H,MATCH($C1129,'Policy Characteristics'!$C:$C,0)))</f>
        <v>0.01</v>
      </c>
      <c r="O1129" s="76" t="str">
        <f>IF(ISBLANK(INDEX('Policy Characteristics'!I:I,MATCH($C1129,'Policy Characteristics'!$C:$C,0))),"",INDEX('Policy Characteristics'!I:I,MATCH($C1129,'Policy Characteristics'!$C:$C,0)))</f>
        <v>% of fuel shifted</v>
      </c>
      <c r="P1129" s="76" t="str">
        <f>IF(ISBLANK(INDEX('Policy Characteristics'!J:J,MATCH($C1129,'Policy Characteristics'!$C:$C,0))),"",INDEX('Policy Characteristics'!J:J,MATCH($C1129,'Policy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1129" s="76" t="str">
        <f>IF(ISBLANK(INDEX('Policy Characteristics'!K:K,MATCH($C1129,'Policy Characteristics'!$C:$C,0))),"",INDEX('Policy Characteristics'!K:K,MATCH($C1129,'Policy Characteristics'!$C:$C,0)))</f>
        <v>industry-ag-main.html#fuel-switching</v>
      </c>
      <c r="R1129" s="76" t="str">
        <f>IF(ISBLANK(INDEX('Policy Characteristics'!L:L,MATCH($C1129,'Policy Characteristics'!$C:$C,0))),"",INDEX('Policy Characteristics'!L:L,MATCH($C1129,'Policy Characteristics'!$C:$C,0)))</f>
        <v>industry-elec-and-hydrogen.html</v>
      </c>
    </row>
    <row r="1130" spans="1:18" s="143" customFormat="1" x14ac:dyDescent="0.25">
      <c r="A1130" s="76" t="str">
        <f>IF(ISBLANK(INDEX('Policy Characteristics'!A:A,MATCH($C1130,'Policy Characteristics'!$C:$C,0))),"",INDEX('Policy Characteristics'!A:A,MATCH($C1130,'Policy Characteristics'!$C:$C,0)))</f>
        <v>Industry</v>
      </c>
      <c r="B1130" s="200" t="str">
        <f>IF(ISBLANK(INDEX('Policy Characteristics'!B:B,MATCH($C1130,'Policy Characteristics'!$C:$C,0))),"",INDEX('Policy Characteristics'!B:B,MATCH($C1130,'Policy Characteristics'!$C:$C,0)))</f>
        <v>Hydrogen Combustion</v>
      </c>
      <c r="C1130" s="76" t="str">
        <f t="shared" si="35"/>
        <v>Fraction of Eligible Industrial Energy Use Shifted to Hydrogen</v>
      </c>
      <c r="D1130" s="78" t="s">
        <v>1301</v>
      </c>
      <c r="E1130" t="s">
        <v>1824</v>
      </c>
      <c r="F1130" t="s">
        <v>999</v>
      </c>
      <c r="G1130" s="88" t="s">
        <v>1824</v>
      </c>
      <c r="H1130" s="15">
        <v>2049</v>
      </c>
      <c r="I1130" s="213" t="s">
        <v>44</v>
      </c>
      <c r="J1130" s="202" t="str">
        <f>IF(ISBLANK(INDEX('Policy Characteristics'!D:D,MATCH($C1130,'Policy Characteristics'!$C:$C,0))),"",INDEX('Policy Characteristics'!D:D,MATCH($C1130,'Policy Characteristics'!$C:$C,0)))</f>
        <v>Hydrogen Combustion</v>
      </c>
      <c r="K1130" s="76" t="str">
        <f>IF(ISBLANK(INDEX('Policy Characteristics'!E:E,MATCH($C1130,'Policy Characteristics'!$C:$C,0))),"",INDEX('Policy Characteristics'!E:E,MATCH($C1130,'Policy Characteristics'!$C:$C,0)))</f>
        <v>indst shift to hydrogen</v>
      </c>
      <c r="L1130" s="205">
        <f>IF(ISBLANK(INDEX('Policy Characteristics'!F:F,MATCH($C1130,'Policy Characteristics'!$C:$C,0))),"",INDEX('Policy Characteristics'!F:F,MATCH($C1130,'Policy Characteristics'!$C:$C,0)))</f>
        <v>0</v>
      </c>
      <c r="M1130" s="205">
        <f>IF(ISBLANK(INDEX('Policy Characteristics'!G:G,MATCH($C1130,'Policy Characteristics'!$C:$C,0))),"",INDEX('Policy Characteristics'!G:G,MATCH($C1130,'Policy Characteristics'!$C:$C,0)))</f>
        <v>1</v>
      </c>
      <c r="N1130" s="205">
        <f>IF(ISBLANK(INDEX('Policy Characteristics'!H:H,MATCH($C1130,'Policy Characteristics'!$C:$C,0))),"",INDEX('Policy Characteristics'!H:H,MATCH($C1130,'Policy Characteristics'!$C:$C,0)))</f>
        <v>0.01</v>
      </c>
      <c r="O1130" s="76" t="str">
        <f>IF(ISBLANK(INDEX('Policy Characteristics'!I:I,MATCH($C1130,'Policy Characteristics'!$C:$C,0))),"",INDEX('Policy Characteristics'!I:I,MATCH($C1130,'Policy Characteristics'!$C:$C,0)))</f>
        <v>% of fuel shifted</v>
      </c>
      <c r="P1130" s="76" t="str">
        <f>IF(ISBLANK(INDEX('Policy Characteristics'!J:J,MATCH($C1130,'Policy Characteristics'!$C:$C,0))),"",INDEX('Policy Characteristics'!J:J,MATCH($C1130,'Policy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1130" s="76" t="str">
        <f>IF(ISBLANK(INDEX('Policy Characteristics'!K:K,MATCH($C1130,'Policy Characteristics'!$C:$C,0))),"",INDEX('Policy Characteristics'!K:K,MATCH($C1130,'Policy Characteristics'!$C:$C,0)))</f>
        <v>industry-ag-main.html#fuel-switching</v>
      </c>
      <c r="R1130" s="76" t="str">
        <f>IF(ISBLANK(INDEX('Policy Characteristics'!L:L,MATCH($C1130,'Policy Characteristics'!$C:$C,0))),"",INDEX('Policy Characteristics'!L:L,MATCH($C1130,'Policy Characteristics'!$C:$C,0)))</f>
        <v>industry-elec-and-hydrogen.html</v>
      </c>
    </row>
    <row r="1131" spans="1:18" s="143" customFormat="1" x14ac:dyDescent="0.25">
      <c r="A1131" s="76" t="str">
        <f>IF(ISBLANK(INDEX('Policy Characteristics'!A:A,MATCH($C1131,'Policy Characteristics'!$C:$C,0))),"",INDEX('Policy Characteristics'!A:A,MATCH($C1131,'Policy Characteristics'!$C:$C,0)))</f>
        <v>Industry</v>
      </c>
      <c r="B1131" s="200" t="str">
        <f>IF(ISBLANK(INDEX('Policy Characteristics'!B:B,MATCH($C1131,'Policy Characteristics'!$C:$C,0))),"",INDEX('Policy Characteristics'!B:B,MATCH($C1131,'Policy Characteristics'!$C:$C,0)))</f>
        <v>Hydrogen Combustion</v>
      </c>
      <c r="C1131" s="76" t="str">
        <f t="shared" si="35"/>
        <v>Fraction of Eligible Industrial Energy Use Shifted to Hydrogen</v>
      </c>
      <c r="D1131" s="78" t="s">
        <v>1302</v>
      </c>
      <c r="E1131" t="s">
        <v>1682</v>
      </c>
      <c r="F1131" t="s">
        <v>1266</v>
      </c>
      <c r="G1131" s="88" t="s">
        <v>1689</v>
      </c>
      <c r="H1131" s="15">
        <v>2050</v>
      </c>
      <c r="I1131" s="213" t="s">
        <v>43</v>
      </c>
      <c r="J1131" s="202" t="str">
        <f>IF(ISBLANK(INDEX('Policy Characteristics'!D:D,MATCH($C1131,'Policy Characteristics'!$C:$C,0))),"",INDEX('Policy Characteristics'!D:D,MATCH($C1131,'Policy Characteristics'!$C:$C,0)))</f>
        <v>Hydrogen Combustion</v>
      </c>
      <c r="K1131" s="76" t="str">
        <f>IF(ISBLANK(INDEX('Policy Characteristics'!E:E,MATCH($C1131,'Policy Characteristics'!$C:$C,0))),"",INDEX('Policy Characteristics'!E:E,MATCH($C1131,'Policy Characteristics'!$C:$C,0)))</f>
        <v>indst shift to hydrogen</v>
      </c>
      <c r="L1131" s="205">
        <f>IF(ISBLANK(INDEX('Policy Characteristics'!F:F,MATCH($C1131,'Policy Characteristics'!$C:$C,0))),"",INDEX('Policy Characteristics'!F:F,MATCH($C1131,'Policy Characteristics'!$C:$C,0)))</f>
        <v>0</v>
      </c>
      <c r="M1131" s="205">
        <f>IF(ISBLANK(INDEX('Policy Characteristics'!G:G,MATCH($C1131,'Policy Characteristics'!$C:$C,0))),"",INDEX('Policy Characteristics'!G:G,MATCH($C1131,'Policy Characteristics'!$C:$C,0)))</f>
        <v>1</v>
      </c>
      <c r="N1131" s="205">
        <f>IF(ISBLANK(INDEX('Policy Characteristics'!H:H,MATCH($C1131,'Policy Characteristics'!$C:$C,0))),"",INDEX('Policy Characteristics'!H:H,MATCH($C1131,'Policy Characteristics'!$C:$C,0)))</f>
        <v>0.01</v>
      </c>
      <c r="O1131" s="76" t="str">
        <f>IF(ISBLANK(INDEX('Policy Characteristics'!I:I,MATCH($C1131,'Policy Characteristics'!$C:$C,0))),"",INDEX('Policy Characteristics'!I:I,MATCH($C1131,'Policy Characteristics'!$C:$C,0)))</f>
        <v>% of fuel shifted</v>
      </c>
      <c r="P1131" s="76" t="str">
        <f>IF(ISBLANK(INDEX('Policy Characteristics'!J:J,MATCH($C1131,'Policy Characteristics'!$C:$C,0))),"",INDEX('Policy Characteristics'!J:J,MATCH($C1131,'Policy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1131" s="76" t="str">
        <f>IF(ISBLANK(INDEX('Policy Characteristics'!K:K,MATCH($C1131,'Policy Characteristics'!$C:$C,0))),"",INDEX('Policy Characteristics'!K:K,MATCH($C1131,'Policy Characteristics'!$C:$C,0)))</f>
        <v>industry-ag-main.html#fuel-switching</v>
      </c>
      <c r="R1131" s="76" t="str">
        <f>IF(ISBLANK(INDEX('Policy Characteristics'!L:L,MATCH($C1131,'Policy Characteristics'!$C:$C,0))),"",INDEX('Policy Characteristics'!L:L,MATCH($C1131,'Policy Characteristics'!$C:$C,0)))</f>
        <v>industry-elec-and-hydrogen.html</v>
      </c>
    </row>
    <row r="1132" spans="1:18" s="143" customFormat="1" x14ac:dyDescent="0.25">
      <c r="A1132" s="76" t="str">
        <f>IF(ISBLANK(INDEX('Policy Characteristics'!A:A,MATCH($C1132,'Policy Characteristics'!$C:$C,0))),"",INDEX('Policy Characteristics'!A:A,MATCH($C1132,'Policy Characteristics'!$C:$C,0)))</f>
        <v>Industry</v>
      </c>
      <c r="B1132" s="200" t="str">
        <f>IF(ISBLANK(INDEX('Policy Characteristics'!B:B,MATCH($C1132,'Policy Characteristics'!$C:$C,0))),"",INDEX('Policy Characteristics'!B:B,MATCH($C1132,'Policy Characteristics'!$C:$C,0)))</f>
        <v>Hydrogen Combustion</v>
      </c>
      <c r="C1132" s="76" t="str">
        <f t="shared" si="35"/>
        <v>Fraction of Eligible Industrial Energy Use Shifted to Hydrogen</v>
      </c>
      <c r="D1132" s="78" t="s">
        <v>1302</v>
      </c>
      <c r="E1132" t="s">
        <v>1683</v>
      </c>
      <c r="F1132" t="s">
        <v>1266</v>
      </c>
      <c r="G1132" s="88" t="s">
        <v>1690</v>
      </c>
      <c r="H1132" s="15">
        <v>2051</v>
      </c>
      <c r="I1132" s="213" t="s">
        <v>43</v>
      </c>
      <c r="J1132" s="202" t="str">
        <f>IF(ISBLANK(INDEX('Policy Characteristics'!D:D,MATCH($C1132,'Policy Characteristics'!$C:$C,0))),"",INDEX('Policy Characteristics'!D:D,MATCH($C1132,'Policy Characteristics'!$C:$C,0)))</f>
        <v>Hydrogen Combustion</v>
      </c>
      <c r="K1132" s="76" t="str">
        <f>IF(ISBLANK(INDEX('Policy Characteristics'!E:E,MATCH($C1132,'Policy Characteristics'!$C:$C,0))),"",INDEX('Policy Characteristics'!E:E,MATCH($C1132,'Policy Characteristics'!$C:$C,0)))</f>
        <v>indst shift to hydrogen</v>
      </c>
      <c r="L1132" s="205">
        <f>IF(ISBLANK(INDEX('Policy Characteristics'!F:F,MATCH($C1132,'Policy Characteristics'!$C:$C,0))),"",INDEX('Policy Characteristics'!F:F,MATCH($C1132,'Policy Characteristics'!$C:$C,0)))</f>
        <v>0</v>
      </c>
      <c r="M1132" s="205">
        <f>IF(ISBLANK(INDEX('Policy Characteristics'!G:G,MATCH($C1132,'Policy Characteristics'!$C:$C,0))),"",INDEX('Policy Characteristics'!G:G,MATCH($C1132,'Policy Characteristics'!$C:$C,0)))</f>
        <v>1</v>
      </c>
      <c r="N1132" s="205">
        <f>IF(ISBLANK(INDEX('Policy Characteristics'!H:H,MATCH($C1132,'Policy Characteristics'!$C:$C,0))),"",INDEX('Policy Characteristics'!H:H,MATCH($C1132,'Policy Characteristics'!$C:$C,0)))</f>
        <v>0.01</v>
      </c>
      <c r="O1132" s="76" t="str">
        <f>IF(ISBLANK(INDEX('Policy Characteristics'!I:I,MATCH($C1132,'Policy Characteristics'!$C:$C,0))),"",INDEX('Policy Characteristics'!I:I,MATCH($C1132,'Policy Characteristics'!$C:$C,0)))</f>
        <v>% of fuel shifted</v>
      </c>
      <c r="P1132" s="76" t="str">
        <f>IF(ISBLANK(INDEX('Policy Characteristics'!J:J,MATCH($C1132,'Policy Characteristics'!$C:$C,0))),"",INDEX('Policy Characteristics'!J:J,MATCH($C1132,'Policy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1132" s="76" t="str">
        <f>IF(ISBLANK(INDEX('Policy Characteristics'!K:K,MATCH($C1132,'Policy Characteristics'!$C:$C,0))),"",INDEX('Policy Characteristics'!K:K,MATCH($C1132,'Policy Characteristics'!$C:$C,0)))</f>
        <v>industry-ag-main.html#fuel-switching</v>
      </c>
      <c r="R1132" s="76" t="str">
        <f>IF(ISBLANK(INDEX('Policy Characteristics'!L:L,MATCH($C1132,'Policy Characteristics'!$C:$C,0))),"",INDEX('Policy Characteristics'!L:L,MATCH($C1132,'Policy Characteristics'!$C:$C,0)))</f>
        <v>industry-elec-and-hydrogen.html</v>
      </c>
    </row>
    <row r="1133" spans="1:18" s="143" customFormat="1" x14ac:dyDescent="0.25">
      <c r="A1133" s="76" t="str">
        <f>IF(ISBLANK(INDEX('Policy Characteristics'!A:A,MATCH($C1133,'Policy Characteristics'!$C:$C,0))),"",INDEX('Policy Characteristics'!A:A,MATCH($C1133,'Policy Characteristics'!$C:$C,0)))</f>
        <v>Industry</v>
      </c>
      <c r="B1133" s="200" t="str">
        <f>IF(ISBLANK(INDEX('Policy Characteristics'!B:B,MATCH($C1133,'Policy Characteristics'!$C:$C,0))),"",INDEX('Policy Characteristics'!B:B,MATCH($C1133,'Policy Characteristics'!$C:$C,0)))</f>
        <v>Hydrogen Combustion</v>
      </c>
      <c r="C1133" s="76" t="str">
        <f t="shared" si="35"/>
        <v>Fraction of Eligible Industrial Energy Use Shifted to Hydrogen</v>
      </c>
      <c r="D1133" s="78" t="s">
        <v>1302</v>
      </c>
      <c r="E1133" t="s">
        <v>1684</v>
      </c>
      <c r="F1133" t="s">
        <v>1266</v>
      </c>
      <c r="G1133" s="88" t="s">
        <v>1691</v>
      </c>
      <c r="H1133" s="15">
        <v>2052</v>
      </c>
      <c r="I1133" s="213" t="s">
        <v>43</v>
      </c>
      <c r="J1133" s="202" t="str">
        <f>IF(ISBLANK(INDEX('Policy Characteristics'!D:D,MATCH($C1133,'Policy Characteristics'!$C:$C,0))),"",INDEX('Policy Characteristics'!D:D,MATCH($C1133,'Policy Characteristics'!$C:$C,0)))</f>
        <v>Hydrogen Combustion</v>
      </c>
      <c r="K1133" s="76" t="str">
        <f>IF(ISBLANK(INDEX('Policy Characteristics'!E:E,MATCH($C1133,'Policy Characteristics'!$C:$C,0))),"",INDEX('Policy Characteristics'!E:E,MATCH($C1133,'Policy Characteristics'!$C:$C,0)))</f>
        <v>indst shift to hydrogen</v>
      </c>
      <c r="L1133" s="205">
        <f>IF(ISBLANK(INDEX('Policy Characteristics'!F:F,MATCH($C1133,'Policy Characteristics'!$C:$C,0))),"",INDEX('Policy Characteristics'!F:F,MATCH($C1133,'Policy Characteristics'!$C:$C,0)))</f>
        <v>0</v>
      </c>
      <c r="M1133" s="205">
        <f>IF(ISBLANK(INDEX('Policy Characteristics'!G:G,MATCH($C1133,'Policy Characteristics'!$C:$C,0))),"",INDEX('Policy Characteristics'!G:G,MATCH($C1133,'Policy Characteristics'!$C:$C,0)))</f>
        <v>1</v>
      </c>
      <c r="N1133" s="205">
        <f>IF(ISBLANK(INDEX('Policy Characteristics'!H:H,MATCH($C1133,'Policy Characteristics'!$C:$C,0))),"",INDEX('Policy Characteristics'!H:H,MATCH($C1133,'Policy Characteristics'!$C:$C,0)))</f>
        <v>0.01</v>
      </c>
      <c r="O1133" s="76" t="str">
        <f>IF(ISBLANK(INDEX('Policy Characteristics'!I:I,MATCH($C1133,'Policy Characteristics'!$C:$C,0))),"",INDEX('Policy Characteristics'!I:I,MATCH($C1133,'Policy Characteristics'!$C:$C,0)))</f>
        <v>% of fuel shifted</v>
      </c>
      <c r="P1133" s="76" t="str">
        <f>IF(ISBLANK(INDEX('Policy Characteristics'!J:J,MATCH($C1133,'Policy Characteristics'!$C:$C,0))),"",INDEX('Policy Characteristics'!J:J,MATCH($C1133,'Policy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1133" s="76" t="str">
        <f>IF(ISBLANK(INDEX('Policy Characteristics'!K:K,MATCH($C1133,'Policy Characteristics'!$C:$C,0))),"",INDEX('Policy Characteristics'!K:K,MATCH($C1133,'Policy Characteristics'!$C:$C,0)))</f>
        <v>industry-ag-main.html#fuel-switching</v>
      </c>
      <c r="R1133" s="76" t="str">
        <f>IF(ISBLANK(INDEX('Policy Characteristics'!L:L,MATCH($C1133,'Policy Characteristics'!$C:$C,0))),"",INDEX('Policy Characteristics'!L:L,MATCH($C1133,'Policy Characteristics'!$C:$C,0)))</f>
        <v>industry-elec-and-hydrogen.html</v>
      </c>
    </row>
    <row r="1134" spans="1:18" s="143" customFormat="1" x14ac:dyDescent="0.25">
      <c r="A1134" s="76" t="str">
        <f>IF(ISBLANK(INDEX('Policy Characteristics'!A:A,MATCH($C1134,'Policy Characteristics'!$C:$C,0))),"",INDEX('Policy Characteristics'!A:A,MATCH($C1134,'Policy Characteristics'!$C:$C,0)))</f>
        <v>Industry</v>
      </c>
      <c r="B1134" s="200" t="str">
        <f>IF(ISBLANK(INDEX('Policy Characteristics'!B:B,MATCH($C1134,'Policy Characteristics'!$C:$C,0))),"",INDEX('Policy Characteristics'!B:B,MATCH($C1134,'Policy Characteristics'!$C:$C,0)))</f>
        <v>Hydrogen Combustion</v>
      </c>
      <c r="C1134" s="76" t="str">
        <f t="shared" si="35"/>
        <v>Fraction of Eligible Industrial Energy Use Shifted to Hydrogen</v>
      </c>
      <c r="D1134" s="78" t="s">
        <v>1302</v>
      </c>
      <c r="E1134" t="s">
        <v>1685</v>
      </c>
      <c r="F1134" t="s">
        <v>1266</v>
      </c>
      <c r="G1134" s="88" t="s">
        <v>1692</v>
      </c>
      <c r="H1134" s="15">
        <v>2053</v>
      </c>
      <c r="I1134" s="213" t="s">
        <v>43</v>
      </c>
      <c r="J1134" s="202" t="str">
        <f>IF(ISBLANK(INDEX('Policy Characteristics'!D:D,MATCH($C1134,'Policy Characteristics'!$C:$C,0))),"",INDEX('Policy Characteristics'!D:D,MATCH($C1134,'Policy Characteristics'!$C:$C,0)))</f>
        <v>Hydrogen Combustion</v>
      </c>
      <c r="K1134" s="76" t="str">
        <f>IF(ISBLANK(INDEX('Policy Characteristics'!E:E,MATCH($C1134,'Policy Characteristics'!$C:$C,0))),"",INDEX('Policy Characteristics'!E:E,MATCH($C1134,'Policy Characteristics'!$C:$C,0)))</f>
        <v>indst shift to hydrogen</v>
      </c>
      <c r="L1134" s="205">
        <f>IF(ISBLANK(INDEX('Policy Characteristics'!F:F,MATCH($C1134,'Policy Characteristics'!$C:$C,0))),"",INDEX('Policy Characteristics'!F:F,MATCH($C1134,'Policy Characteristics'!$C:$C,0)))</f>
        <v>0</v>
      </c>
      <c r="M1134" s="205">
        <f>IF(ISBLANK(INDEX('Policy Characteristics'!G:G,MATCH($C1134,'Policy Characteristics'!$C:$C,0))),"",INDEX('Policy Characteristics'!G:G,MATCH($C1134,'Policy Characteristics'!$C:$C,0)))</f>
        <v>1</v>
      </c>
      <c r="N1134" s="205">
        <f>IF(ISBLANK(INDEX('Policy Characteristics'!H:H,MATCH($C1134,'Policy Characteristics'!$C:$C,0))),"",INDEX('Policy Characteristics'!H:H,MATCH($C1134,'Policy Characteristics'!$C:$C,0)))</f>
        <v>0.01</v>
      </c>
      <c r="O1134" s="76" t="str">
        <f>IF(ISBLANK(INDEX('Policy Characteristics'!I:I,MATCH($C1134,'Policy Characteristics'!$C:$C,0))),"",INDEX('Policy Characteristics'!I:I,MATCH($C1134,'Policy Characteristics'!$C:$C,0)))</f>
        <v>% of fuel shifted</v>
      </c>
      <c r="P1134" s="76" t="str">
        <f>IF(ISBLANK(INDEX('Policy Characteristics'!J:J,MATCH($C1134,'Policy Characteristics'!$C:$C,0))),"",INDEX('Policy Characteristics'!J:J,MATCH($C1134,'Policy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1134" s="76" t="str">
        <f>IF(ISBLANK(INDEX('Policy Characteristics'!K:K,MATCH($C1134,'Policy Characteristics'!$C:$C,0))),"",INDEX('Policy Characteristics'!K:K,MATCH($C1134,'Policy Characteristics'!$C:$C,0)))</f>
        <v>industry-ag-main.html#fuel-switching</v>
      </c>
      <c r="R1134" s="76" t="str">
        <f>IF(ISBLANK(INDEX('Policy Characteristics'!L:L,MATCH($C1134,'Policy Characteristics'!$C:$C,0))),"",INDEX('Policy Characteristics'!L:L,MATCH($C1134,'Policy Characteristics'!$C:$C,0)))</f>
        <v>industry-elec-and-hydrogen.html</v>
      </c>
    </row>
    <row r="1135" spans="1:18" s="143" customFormat="1" x14ac:dyDescent="0.25">
      <c r="A1135" s="76" t="str">
        <f>IF(ISBLANK(INDEX('Policy Characteristics'!A:A,MATCH($C1135,'Policy Characteristics'!$C:$C,0))),"",INDEX('Policy Characteristics'!A:A,MATCH($C1135,'Policy Characteristics'!$C:$C,0)))</f>
        <v>Industry</v>
      </c>
      <c r="B1135" s="200" t="str">
        <f>IF(ISBLANK(INDEX('Policy Characteristics'!B:B,MATCH($C1135,'Policy Characteristics'!$C:$C,0))),"",INDEX('Policy Characteristics'!B:B,MATCH($C1135,'Policy Characteristics'!$C:$C,0)))</f>
        <v>Hydrogen Combustion</v>
      </c>
      <c r="C1135" s="76" t="str">
        <f t="shared" si="35"/>
        <v>Fraction of Eligible Industrial Energy Use Shifted to Hydrogen</v>
      </c>
      <c r="D1135" s="78" t="s">
        <v>1302</v>
      </c>
      <c r="E1135" t="s">
        <v>1686</v>
      </c>
      <c r="F1135" t="s">
        <v>1266</v>
      </c>
      <c r="G1135" s="88" t="s">
        <v>1693</v>
      </c>
      <c r="H1135" s="15">
        <v>2054</v>
      </c>
      <c r="I1135" s="213" t="s">
        <v>44</v>
      </c>
      <c r="J1135" s="202" t="str">
        <f>IF(ISBLANK(INDEX('Policy Characteristics'!D:D,MATCH($C1135,'Policy Characteristics'!$C:$C,0))),"",INDEX('Policy Characteristics'!D:D,MATCH($C1135,'Policy Characteristics'!$C:$C,0)))</f>
        <v>Hydrogen Combustion</v>
      </c>
      <c r="K1135" s="76" t="str">
        <f>IF(ISBLANK(INDEX('Policy Characteristics'!E:E,MATCH($C1135,'Policy Characteristics'!$C:$C,0))),"",INDEX('Policy Characteristics'!E:E,MATCH($C1135,'Policy Characteristics'!$C:$C,0)))</f>
        <v>indst shift to hydrogen</v>
      </c>
      <c r="L1135" s="205">
        <f>IF(ISBLANK(INDEX('Policy Characteristics'!F:F,MATCH($C1135,'Policy Characteristics'!$C:$C,0))),"",INDEX('Policy Characteristics'!F:F,MATCH($C1135,'Policy Characteristics'!$C:$C,0)))</f>
        <v>0</v>
      </c>
      <c r="M1135" s="205">
        <f>IF(ISBLANK(INDEX('Policy Characteristics'!G:G,MATCH($C1135,'Policy Characteristics'!$C:$C,0))),"",INDEX('Policy Characteristics'!G:G,MATCH($C1135,'Policy Characteristics'!$C:$C,0)))</f>
        <v>1</v>
      </c>
      <c r="N1135" s="205">
        <f>IF(ISBLANK(INDEX('Policy Characteristics'!H:H,MATCH($C1135,'Policy Characteristics'!$C:$C,0))),"",INDEX('Policy Characteristics'!H:H,MATCH($C1135,'Policy Characteristics'!$C:$C,0)))</f>
        <v>0.01</v>
      </c>
      <c r="O1135" s="76" t="str">
        <f>IF(ISBLANK(INDEX('Policy Characteristics'!I:I,MATCH($C1135,'Policy Characteristics'!$C:$C,0))),"",INDEX('Policy Characteristics'!I:I,MATCH($C1135,'Policy Characteristics'!$C:$C,0)))</f>
        <v>% of fuel shifted</v>
      </c>
      <c r="P1135" s="76" t="str">
        <f>IF(ISBLANK(INDEX('Policy Characteristics'!J:J,MATCH($C1135,'Policy Characteristics'!$C:$C,0))),"",INDEX('Policy Characteristics'!J:J,MATCH($C1135,'Policy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1135" s="76" t="str">
        <f>IF(ISBLANK(INDEX('Policy Characteristics'!K:K,MATCH($C1135,'Policy Characteristics'!$C:$C,0))),"",INDEX('Policy Characteristics'!K:K,MATCH($C1135,'Policy Characteristics'!$C:$C,0)))</f>
        <v>industry-ag-main.html#fuel-switching</v>
      </c>
      <c r="R1135" s="76" t="str">
        <f>IF(ISBLANK(INDEX('Policy Characteristics'!L:L,MATCH($C1135,'Policy Characteristics'!$C:$C,0))),"",INDEX('Policy Characteristics'!L:L,MATCH($C1135,'Policy Characteristics'!$C:$C,0)))</f>
        <v>industry-elec-and-hydrogen.html</v>
      </c>
    </row>
    <row r="1136" spans="1:18" s="143" customFormat="1" x14ac:dyDescent="0.25">
      <c r="A1136" s="76" t="str">
        <f>IF(ISBLANK(INDEX('Policy Characteristics'!A:A,MATCH($C1136,'Policy Characteristics'!$C:$C,0))),"",INDEX('Policy Characteristics'!A:A,MATCH($C1136,'Policy Characteristics'!$C:$C,0)))</f>
        <v>Industry</v>
      </c>
      <c r="B1136" s="200" t="str">
        <f>IF(ISBLANK(INDEX('Policy Characteristics'!B:B,MATCH($C1136,'Policy Characteristics'!$C:$C,0))),"",INDEX('Policy Characteristics'!B:B,MATCH($C1136,'Policy Characteristics'!$C:$C,0)))</f>
        <v>Hydrogen Combustion</v>
      </c>
      <c r="C1136" s="76" t="str">
        <f t="shared" si="35"/>
        <v>Fraction of Eligible Industrial Energy Use Shifted to Hydrogen</v>
      </c>
      <c r="D1136" s="78" t="s">
        <v>1302</v>
      </c>
      <c r="E1136" t="s">
        <v>1687</v>
      </c>
      <c r="F1136" t="s">
        <v>1266</v>
      </c>
      <c r="G1136" s="88" t="s">
        <v>1694</v>
      </c>
      <c r="H1136" s="15">
        <v>2055</v>
      </c>
      <c r="I1136" s="213" t="s">
        <v>44</v>
      </c>
      <c r="J1136" s="202" t="str">
        <f>IF(ISBLANK(INDEX('Policy Characteristics'!D:D,MATCH($C1136,'Policy Characteristics'!$C:$C,0))),"",INDEX('Policy Characteristics'!D:D,MATCH($C1136,'Policy Characteristics'!$C:$C,0)))</f>
        <v>Hydrogen Combustion</v>
      </c>
      <c r="K1136" s="76" t="str">
        <f>IF(ISBLANK(INDEX('Policy Characteristics'!E:E,MATCH($C1136,'Policy Characteristics'!$C:$C,0))),"",INDEX('Policy Characteristics'!E:E,MATCH($C1136,'Policy Characteristics'!$C:$C,0)))</f>
        <v>indst shift to hydrogen</v>
      </c>
      <c r="L1136" s="205">
        <f>IF(ISBLANK(INDEX('Policy Characteristics'!F:F,MATCH($C1136,'Policy Characteristics'!$C:$C,0))),"",INDEX('Policy Characteristics'!F:F,MATCH($C1136,'Policy Characteristics'!$C:$C,0)))</f>
        <v>0</v>
      </c>
      <c r="M1136" s="205">
        <f>IF(ISBLANK(INDEX('Policy Characteristics'!G:G,MATCH($C1136,'Policy Characteristics'!$C:$C,0))),"",INDEX('Policy Characteristics'!G:G,MATCH($C1136,'Policy Characteristics'!$C:$C,0)))</f>
        <v>1</v>
      </c>
      <c r="N1136" s="205">
        <f>IF(ISBLANK(INDEX('Policy Characteristics'!H:H,MATCH($C1136,'Policy Characteristics'!$C:$C,0))),"",INDEX('Policy Characteristics'!H:H,MATCH($C1136,'Policy Characteristics'!$C:$C,0)))</f>
        <v>0.01</v>
      </c>
      <c r="O1136" s="76" t="str">
        <f>IF(ISBLANK(INDEX('Policy Characteristics'!I:I,MATCH($C1136,'Policy Characteristics'!$C:$C,0))),"",INDEX('Policy Characteristics'!I:I,MATCH($C1136,'Policy Characteristics'!$C:$C,0)))</f>
        <v>% of fuel shifted</v>
      </c>
      <c r="P1136" s="76" t="str">
        <f>IF(ISBLANK(INDEX('Policy Characteristics'!J:J,MATCH($C1136,'Policy Characteristics'!$C:$C,0))),"",INDEX('Policy Characteristics'!J:J,MATCH($C1136,'Policy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1136" s="76" t="str">
        <f>IF(ISBLANK(INDEX('Policy Characteristics'!K:K,MATCH($C1136,'Policy Characteristics'!$C:$C,0))),"",INDEX('Policy Characteristics'!K:K,MATCH($C1136,'Policy Characteristics'!$C:$C,0)))</f>
        <v>industry-ag-main.html#fuel-switching</v>
      </c>
      <c r="R1136" s="76" t="str">
        <f>IF(ISBLANK(INDEX('Policy Characteristics'!L:L,MATCH($C1136,'Policy Characteristics'!$C:$C,0))),"",INDEX('Policy Characteristics'!L:L,MATCH($C1136,'Policy Characteristics'!$C:$C,0)))</f>
        <v>industry-elec-and-hydrogen.html</v>
      </c>
    </row>
    <row r="1137" spans="1:18" s="143" customFormat="1" x14ac:dyDescent="0.25">
      <c r="A1137" s="76" t="str">
        <f>IF(ISBLANK(INDEX('Policy Characteristics'!A:A,MATCH($C1137,'Policy Characteristics'!$C:$C,0))),"",INDEX('Policy Characteristics'!A:A,MATCH($C1137,'Policy Characteristics'!$C:$C,0)))</f>
        <v>Industry</v>
      </c>
      <c r="B1137" s="200" t="str">
        <f>IF(ISBLANK(INDEX('Policy Characteristics'!B:B,MATCH($C1137,'Policy Characteristics'!$C:$C,0))),"",INDEX('Policy Characteristics'!B:B,MATCH($C1137,'Policy Characteristics'!$C:$C,0)))</f>
        <v>Hydrogen Combustion</v>
      </c>
      <c r="C1137" s="76" t="str">
        <f t="shared" si="35"/>
        <v>Fraction of Eligible Industrial Energy Use Shifted to Hydrogen</v>
      </c>
      <c r="D1137" s="78" t="s">
        <v>1302</v>
      </c>
      <c r="E1137" t="s">
        <v>1688</v>
      </c>
      <c r="F1137" t="s">
        <v>1266</v>
      </c>
      <c r="G1137" s="88" t="s">
        <v>1695</v>
      </c>
      <c r="H1137" s="15">
        <v>2056</v>
      </c>
      <c r="I1137" s="213" t="s">
        <v>44</v>
      </c>
      <c r="J1137" s="202" t="str">
        <f>IF(ISBLANK(INDEX('Policy Characteristics'!D:D,MATCH($C1137,'Policy Characteristics'!$C:$C,0))),"",INDEX('Policy Characteristics'!D:D,MATCH($C1137,'Policy Characteristics'!$C:$C,0)))</f>
        <v>Hydrogen Combustion</v>
      </c>
      <c r="K1137" s="76" t="str">
        <f>IF(ISBLANK(INDEX('Policy Characteristics'!E:E,MATCH($C1137,'Policy Characteristics'!$C:$C,0))),"",INDEX('Policy Characteristics'!E:E,MATCH($C1137,'Policy Characteristics'!$C:$C,0)))</f>
        <v>indst shift to hydrogen</v>
      </c>
      <c r="L1137" s="205">
        <f>IF(ISBLANK(INDEX('Policy Characteristics'!F:F,MATCH($C1137,'Policy Characteristics'!$C:$C,0))),"",INDEX('Policy Characteristics'!F:F,MATCH($C1137,'Policy Characteristics'!$C:$C,0)))</f>
        <v>0</v>
      </c>
      <c r="M1137" s="205">
        <f>IF(ISBLANK(INDEX('Policy Characteristics'!G:G,MATCH($C1137,'Policy Characteristics'!$C:$C,0))),"",INDEX('Policy Characteristics'!G:G,MATCH($C1137,'Policy Characteristics'!$C:$C,0)))</f>
        <v>1</v>
      </c>
      <c r="N1137" s="205">
        <f>IF(ISBLANK(INDEX('Policy Characteristics'!H:H,MATCH($C1137,'Policy Characteristics'!$C:$C,0))),"",INDEX('Policy Characteristics'!H:H,MATCH($C1137,'Policy Characteristics'!$C:$C,0)))</f>
        <v>0.01</v>
      </c>
      <c r="O1137" s="76" t="str">
        <f>IF(ISBLANK(INDEX('Policy Characteristics'!I:I,MATCH($C1137,'Policy Characteristics'!$C:$C,0))),"",INDEX('Policy Characteristics'!I:I,MATCH($C1137,'Policy Characteristics'!$C:$C,0)))</f>
        <v>% of fuel shifted</v>
      </c>
      <c r="P1137" s="76" t="str">
        <f>IF(ISBLANK(INDEX('Policy Characteristics'!J:J,MATCH($C1137,'Policy Characteristics'!$C:$C,0))),"",INDEX('Policy Characteristics'!J:J,MATCH($C1137,'Policy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1137" s="76" t="str">
        <f>IF(ISBLANK(INDEX('Policy Characteristics'!K:K,MATCH($C1137,'Policy Characteristics'!$C:$C,0))),"",INDEX('Policy Characteristics'!K:K,MATCH($C1137,'Policy Characteristics'!$C:$C,0)))</f>
        <v>industry-ag-main.html#fuel-switching</v>
      </c>
      <c r="R1137" s="76" t="str">
        <f>IF(ISBLANK(INDEX('Policy Characteristics'!L:L,MATCH($C1137,'Policy Characteristics'!$C:$C,0))),"",INDEX('Policy Characteristics'!L:L,MATCH($C1137,'Policy Characteristics'!$C:$C,0)))</f>
        <v>industry-elec-and-hydrogen.html</v>
      </c>
    </row>
    <row r="1138" spans="1:18" s="143" customFormat="1" x14ac:dyDescent="0.25">
      <c r="A1138" s="76" t="str">
        <f>IF(ISBLANK(INDEX('Policy Characteristics'!A:A,MATCH($C1138,'Policy Characteristics'!$C:$C,0))),"",INDEX('Policy Characteristics'!A:A,MATCH($C1138,'Policy Characteristics'!$C:$C,0)))</f>
        <v>Industry</v>
      </c>
      <c r="B1138" s="200" t="str">
        <f>IF(ISBLANK(INDEX('Policy Characteristics'!B:B,MATCH($C1138,'Policy Characteristics'!$C:$C,0))),"",INDEX('Policy Characteristics'!B:B,MATCH($C1138,'Policy Characteristics'!$C:$C,0)))</f>
        <v>Hydrogen Combustion</v>
      </c>
      <c r="C1138" s="76" t="str">
        <f t="shared" si="35"/>
        <v>Fraction of Eligible Industrial Energy Use Shifted to Hydrogen</v>
      </c>
      <c r="D1138" s="78" t="s">
        <v>1302</v>
      </c>
      <c r="E1138" t="s">
        <v>1824</v>
      </c>
      <c r="F1138" t="s">
        <v>1266</v>
      </c>
      <c r="G1138" s="88" t="s">
        <v>1824</v>
      </c>
      <c r="H1138" s="15">
        <v>2057</v>
      </c>
      <c r="I1138" s="213" t="s">
        <v>44</v>
      </c>
      <c r="J1138" s="202" t="str">
        <f>IF(ISBLANK(INDEX('Policy Characteristics'!D:D,MATCH($C1138,'Policy Characteristics'!$C:$C,0))),"",INDEX('Policy Characteristics'!D:D,MATCH($C1138,'Policy Characteristics'!$C:$C,0)))</f>
        <v>Hydrogen Combustion</v>
      </c>
      <c r="K1138" s="76" t="str">
        <f>IF(ISBLANK(INDEX('Policy Characteristics'!E:E,MATCH($C1138,'Policy Characteristics'!$C:$C,0))),"",INDEX('Policy Characteristics'!E:E,MATCH($C1138,'Policy Characteristics'!$C:$C,0)))</f>
        <v>indst shift to hydrogen</v>
      </c>
      <c r="L1138" s="205">
        <f>IF(ISBLANK(INDEX('Policy Characteristics'!F:F,MATCH($C1138,'Policy Characteristics'!$C:$C,0))),"",INDEX('Policy Characteristics'!F:F,MATCH($C1138,'Policy Characteristics'!$C:$C,0)))</f>
        <v>0</v>
      </c>
      <c r="M1138" s="205">
        <f>IF(ISBLANK(INDEX('Policy Characteristics'!G:G,MATCH($C1138,'Policy Characteristics'!$C:$C,0))),"",INDEX('Policy Characteristics'!G:G,MATCH($C1138,'Policy Characteristics'!$C:$C,0)))</f>
        <v>1</v>
      </c>
      <c r="N1138" s="205">
        <f>IF(ISBLANK(INDEX('Policy Characteristics'!H:H,MATCH($C1138,'Policy Characteristics'!$C:$C,0))),"",INDEX('Policy Characteristics'!H:H,MATCH($C1138,'Policy Characteristics'!$C:$C,0)))</f>
        <v>0.01</v>
      </c>
      <c r="O1138" s="76" t="str">
        <f>IF(ISBLANK(INDEX('Policy Characteristics'!I:I,MATCH($C1138,'Policy Characteristics'!$C:$C,0))),"",INDEX('Policy Characteristics'!I:I,MATCH($C1138,'Policy Characteristics'!$C:$C,0)))</f>
        <v>% of fuel shifted</v>
      </c>
      <c r="P1138" s="76" t="str">
        <f>IF(ISBLANK(INDEX('Policy Characteristics'!J:J,MATCH($C1138,'Policy Characteristics'!$C:$C,0))),"",INDEX('Policy Characteristics'!J:J,MATCH($C1138,'Policy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1138" s="76" t="str">
        <f>IF(ISBLANK(INDEX('Policy Characteristics'!K:K,MATCH($C1138,'Policy Characteristics'!$C:$C,0))),"",INDEX('Policy Characteristics'!K:K,MATCH($C1138,'Policy Characteristics'!$C:$C,0)))</f>
        <v>industry-ag-main.html#fuel-switching</v>
      </c>
      <c r="R1138" s="76" t="str">
        <f>IF(ISBLANK(INDEX('Policy Characteristics'!L:L,MATCH($C1138,'Policy Characteristics'!$C:$C,0))),"",INDEX('Policy Characteristics'!L:L,MATCH($C1138,'Policy Characteristics'!$C:$C,0)))</f>
        <v>industry-elec-and-hydrogen.html</v>
      </c>
    </row>
    <row r="1139" spans="1:18" s="143" customFormat="1" x14ac:dyDescent="0.25">
      <c r="A1139" s="76" t="str">
        <f>IF(ISBLANK(INDEX('Policy Characteristics'!A:A,MATCH($C1139,'Policy Characteristics'!$C:$C,0))),"",INDEX('Policy Characteristics'!A:A,MATCH($C1139,'Policy Characteristics'!$C:$C,0)))</f>
        <v>Industry</v>
      </c>
      <c r="B1139" s="200" t="str">
        <f>IF(ISBLANK(INDEX('Policy Characteristics'!B:B,MATCH($C1139,'Policy Characteristics'!$C:$C,0))),"",INDEX('Policy Characteristics'!B:B,MATCH($C1139,'Policy Characteristics'!$C:$C,0)))</f>
        <v>Hydrogen Combustion</v>
      </c>
      <c r="C1139" s="76" t="str">
        <f t="shared" si="35"/>
        <v>Fraction of Eligible Industrial Energy Use Shifted to Hydrogen</v>
      </c>
      <c r="D1139" s="78" t="s">
        <v>1303</v>
      </c>
      <c r="E1139" t="s">
        <v>1682</v>
      </c>
      <c r="F1139" t="s">
        <v>1267</v>
      </c>
      <c r="G1139" s="88" t="s">
        <v>1689</v>
      </c>
      <c r="H1139" s="15">
        <v>2058</v>
      </c>
      <c r="I1139" s="213" t="s">
        <v>43</v>
      </c>
      <c r="J1139" s="202" t="str">
        <f>IF(ISBLANK(INDEX('Policy Characteristics'!D:D,MATCH($C1139,'Policy Characteristics'!$C:$C,0))),"",INDEX('Policy Characteristics'!D:D,MATCH($C1139,'Policy Characteristics'!$C:$C,0)))</f>
        <v>Hydrogen Combustion</v>
      </c>
      <c r="K1139" s="76" t="str">
        <f>IF(ISBLANK(INDEX('Policy Characteristics'!E:E,MATCH($C1139,'Policy Characteristics'!$C:$C,0))),"",INDEX('Policy Characteristics'!E:E,MATCH($C1139,'Policy Characteristics'!$C:$C,0)))</f>
        <v>indst shift to hydrogen</v>
      </c>
      <c r="L1139" s="205">
        <f>IF(ISBLANK(INDEX('Policy Characteristics'!F:F,MATCH($C1139,'Policy Characteristics'!$C:$C,0))),"",INDEX('Policy Characteristics'!F:F,MATCH($C1139,'Policy Characteristics'!$C:$C,0)))</f>
        <v>0</v>
      </c>
      <c r="M1139" s="205">
        <f>IF(ISBLANK(INDEX('Policy Characteristics'!G:G,MATCH($C1139,'Policy Characteristics'!$C:$C,0))),"",INDEX('Policy Characteristics'!G:G,MATCH($C1139,'Policy Characteristics'!$C:$C,0)))</f>
        <v>1</v>
      </c>
      <c r="N1139" s="205">
        <f>IF(ISBLANK(INDEX('Policy Characteristics'!H:H,MATCH($C1139,'Policy Characteristics'!$C:$C,0))),"",INDEX('Policy Characteristics'!H:H,MATCH($C1139,'Policy Characteristics'!$C:$C,0)))</f>
        <v>0.01</v>
      </c>
      <c r="O1139" s="76" t="str">
        <f>IF(ISBLANK(INDEX('Policy Characteristics'!I:I,MATCH($C1139,'Policy Characteristics'!$C:$C,0))),"",INDEX('Policy Characteristics'!I:I,MATCH($C1139,'Policy Characteristics'!$C:$C,0)))</f>
        <v>% of fuel shifted</v>
      </c>
      <c r="P1139" s="76" t="str">
        <f>IF(ISBLANK(INDEX('Policy Characteristics'!J:J,MATCH($C1139,'Policy Characteristics'!$C:$C,0))),"",INDEX('Policy Characteristics'!J:J,MATCH($C1139,'Policy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1139" s="76" t="str">
        <f>IF(ISBLANK(INDEX('Policy Characteristics'!K:K,MATCH($C1139,'Policy Characteristics'!$C:$C,0))),"",INDEX('Policy Characteristics'!K:K,MATCH($C1139,'Policy Characteristics'!$C:$C,0)))</f>
        <v>industry-ag-main.html#fuel-switching</v>
      </c>
      <c r="R1139" s="76" t="str">
        <f>IF(ISBLANK(INDEX('Policy Characteristics'!L:L,MATCH($C1139,'Policy Characteristics'!$C:$C,0))),"",INDEX('Policy Characteristics'!L:L,MATCH($C1139,'Policy Characteristics'!$C:$C,0)))</f>
        <v>industry-elec-and-hydrogen.html</v>
      </c>
    </row>
    <row r="1140" spans="1:18" s="143" customFormat="1" x14ac:dyDescent="0.25">
      <c r="A1140" s="76" t="str">
        <f>IF(ISBLANK(INDEX('Policy Characteristics'!A:A,MATCH($C1140,'Policy Characteristics'!$C:$C,0))),"",INDEX('Policy Characteristics'!A:A,MATCH($C1140,'Policy Characteristics'!$C:$C,0)))</f>
        <v>Industry</v>
      </c>
      <c r="B1140" s="200" t="str">
        <f>IF(ISBLANK(INDEX('Policy Characteristics'!B:B,MATCH($C1140,'Policy Characteristics'!$C:$C,0))),"",INDEX('Policy Characteristics'!B:B,MATCH($C1140,'Policy Characteristics'!$C:$C,0)))</f>
        <v>Hydrogen Combustion</v>
      </c>
      <c r="C1140" s="76" t="str">
        <f t="shared" si="35"/>
        <v>Fraction of Eligible Industrial Energy Use Shifted to Hydrogen</v>
      </c>
      <c r="D1140" s="78" t="s">
        <v>1303</v>
      </c>
      <c r="E1140" t="s">
        <v>1683</v>
      </c>
      <c r="F1140" t="s">
        <v>1267</v>
      </c>
      <c r="G1140" s="88" t="s">
        <v>1690</v>
      </c>
      <c r="H1140" s="15">
        <v>2059</v>
      </c>
      <c r="I1140" s="213" t="s">
        <v>43</v>
      </c>
      <c r="J1140" s="202" t="str">
        <f>IF(ISBLANK(INDEX('Policy Characteristics'!D:D,MATCH($C1140,'Policy Characteristics'!$C:$C,0))),"",INDEX('Policy Characteristics'!D:D,MATCH($C1140,'Policy Characteristics'!$C:$C,0)))</f>
        <v>Hydrogen Combustion</v>
      </c>
      <c r="K1140" s="76" t="str">
        <f>IF(ISBLANK(INDEX('Policy Characteristics'!E:E,MATCH($C1140,'Policy Characteristics'!$C:$C,0))),"",INDEX('Policy Characteristics'!E:E,MATCH($C1140,'Policy Characteristics'!$C:$C,0)))</f>
        <v>indst shift to hydrogen</v>
      </c>
      <c r="L1140" s="205">
        <f>IF(ISBLANK(INDEX('Policy Characteristics'!F:F,MATCH($C1140,'Policy Characteristics'!$C:$C,0))),"",INDEX('Policy Characteristics'!F:F,MATCH($C1140,'Policy Characteristics'!$C:$C,0)))</f>
        <v>0</v>
      </c>
      <c r="M1140" s="205">
        <f>IF(ISBLANK(INDEX('Policy Characteristics'!G:G,MATCH($C1140,'Policy Characteristics'!$C:$C,0))),"",INDEX('Policy Characteristics'!G:G,MATCH($C1140,'Policy Characteristics'!$C:$C,0)))</f>
        <v>1</v>
      </c>
      <c r="N1140" s="205">
        <f>IF(ISBLANK(INDEX('Policy Characteristics'!H:H,MATCH($C1140,'Policy Characteristics'!$C:$C,0))),"",INDEX('Policy Characteristics'!H:H,MATCH($C1140,'Policy Characteristics'!$C:$C,0)))</f>
        <v>0.01</v>
      </c>
      <c r="O1140" s="76" t="str">
        <f>IF(ISBLANK(INDEX('Policy Characteristics'!I:I,MATCH($C1140,'Policy Characteristics'!$C:$C,0))),"",INDEX('Policy Characteristics'!I:I,MATCH($C1140,'Policy Characteristics'!$C:$C,0)))</f>
        <v>% of fuel shifted</v>
      </c>
      <c r="P1140" s="76" t="str">
        <f>IF(ISBLANK(INDEX('Policy Characteristics'!J:J,MATCH($C1140,'Policy Characteristics'!$C:$C,0))),"",INDEX('Policy Characteristics'!J:J,MATCH($C1140,'Policy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1140" s="76" t="str">
        <f>IF(ISBLANK(INDEX('Policy Characteristics'!K:K,MATCH($C1140,'Policy Characteristics'!$C:$C,0))),"",INDEX('Policy Characteristics'!K:K,MATCH($C1140,'Policy Characteristics'!$C:$C,0)))</f>
        <v>industry-ag-main.html#fuel-switching</v>
      </c>
      <c r="R1140" s="76" t="str">
        <f>IF(ISBLANK(INDEX('Policy Characteristics'!L:L,MATCH($C1140,'Policy Characteristics'!$C:$C,0))),"",INDEX('Policy Characteristics'!L:L,MATCH($C1140,'Policy Characteristics'!$C:$C,0)))</f>
        <v>industry-elec-and-hydrogen.html</v>
      </c>
    </row>
    <row r="1141" spans="1:18" s="143" customFormat="1" x14ac:dyDescent="0.25">
      <c r="A1141" s="76" t="str">
        <f>IF(ISBLANK(INDEX('Policy Characteristics'!A:A,MATCH($C1141,'Policy Characteristics'!$C:$C,0))),"",INDEX('Policy Characteristics'!A:A,MATCH($C1141,'Policy Characteristics'!$C:$C,0)))</f>
        <v>Industry</v>
      </c>
      <c r="B1141" s="200" t="str">
        <f>IF(ISBLANK(INDEX('Policy Characteristics'!B:B,MATCH($C1141,'Policy Characteristics'!$C:$C,0))),"",INDEX('Policy Characteristics'!B:B,MATCH($C1141,'Policy Characteristics'!$C:$C,0)))</f>
        <v>Hydrogen Combustion</v>
      </c>
      <c r="C1141" s="76" t="str">
        <f t="shared" si="35"/>
        <v>Fraction of Eligible Industrial Energy Use Shifted to Hydrogen</v>
      </c>
      <c r="D1141" s="78" t="s">
        <v>1303</v>
      </c>
      <c r="E1141" t="s">
        <v>1684</v>
      </c>
      <c r="F1141" t="s">
        <v>1267</v>
      </c>
      <c r="G1141" s="88" t="s">
        <v>1691</v>
      </c>
      <c r="H1141" s="15">
        <v>2060</v>
      </c>
      <c r="I1141" s="213" t="s">
        <v>44</v>
      </c>
      <c r="J1141" s="202" t="str">
        <f>IF(ISBLANK(INDEX('Policy Characteristics'!D:D,MATCH($C1141,'Policy Characteristics'!$C:$C,0))),"",INDEX('Policy Characteristics'!D:D,MATCH($C1141,'Policy Characteristics'!$C:$C,0)))</f>
        <v>Hydrogen Combustion</v>
      </c>
      <c r="K1141" s="76" t="str">
        <f>IF(ISBLANK(INDEX('Policy Characteristics'!E:E,MATCH($C1141,'Policy Characteristics'!$C:$C,0))),"",INDEX('Policy Characteristics'!E:E,MATCH($C1141,'Policy Characteristics'!$C:$C,0)))</f>
        <v>indst shift to hydrogen</v>
      </c>
      <c r="L1141" s="205">
        <f>IF(ISBLANK(INDEX('Policy Characteristics'!F:F,MATCH($C1141,'Policy Characteristics'!$C:$C,0))),"",INDEX('Policy Characteristics'!F:F,MATCH($C1141,'Policy Characteristics'!$C:$C,0)))</f>
        <v>0</v>
      </c>
      <c r="M1141" s="205">
        <f>IF(ISBLANK(INDEX('Policy Characteristics'!G:G,MATCH($C1141,'Policy Characteristics'!$C:$C,0))),"",INDEX('Policy Characteristics'!G:G,MATCH($C1141,'Policy Characteristics'!$C:$C,0)))</f>
        <v>1</v>
      </c>
      <c r="N1141" s="205">
        <f>IF(ISBLANK(INDEX('Policy Characteristics'!H:H,MATCH($C1141,'Policy Characteristics'!$C:$C,0))),"",INDEX('Policy Characteristics'!H:H,MATCH($C1141,'Policy Characteristics'!$C:$C,0)))</f>
        <v>0.01</v>
      </c>
      <c r="O1141" s="76" t="str">
        <f>IF(ISBLANK(INDEX('Policy Characteristics'!I:I,MATCH($C1141,'Policy Characteristics'!$C:$C,0))),"",INDEX('Policy Characteristics'!I:I,MATCH($C1141,'Policy Characteristics'!$C:$C,0)))</f>
        <v>% of fuel shifted</v>
      </c>
      <c r="P1141" s="76" t="str">
        <f>IF(ISBLANK(INDEX('Policy Characteristics'!J:J,MATCH($C1141,'Policy Characteristics'!$C:$C,0))),"",INDEX('Policy Characteristics'!J:J,MATCH($C1141,'Policy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1141" s="76" t="str">
        <f>IF(ISBLANK(INDEX('Policy Characteristics'!K:K,MATCH($C1141,'Policy Characteristics'!$C:$C,0))),"",INDEX('Policy Characteristics'!K:K,MATCH($C1141,'Policy Characteristics'!$C:$C,0)))</f>
        <v>industry-ag-main.html#fuel-switching</v>
      </c>
      <c r="R1141" s="76" t="str">
        <f>IF(ISBLANK(INDEX('Policy Characteristics'!L:L,MATCH($C1141,'Policy Characteristics'!$C:$C,0))),"",INDEX('Policy Characteristics'!L:L,MATCH($C1141,'Policy Characteristics'!$C:$C,0)))</f>
        <v>industry-elec-and-hydrogen.html</v>
      </c>
    </row>
    <row r="1142" spans="1:18" s="143" customFormat="1" x14ac:dyDescent="0.25">
      <c r="A1142" s="76" t="str">
        <f>IF(ISBLANK(INDEX('Policy Characteristics'!A:A,MATCH($C1142,'Policy Characteristics'!$C:$C,0))),"",INDEX('Policy Characteristics'!A:A,MATCH($C1142,'Policy Characteristics'!$C:$C,0)))</f>
        <v>Industry</v>
      </c>
      <c r="B1142" s="200" t="str">
        <f>IF(ISBLANK(INDEX('Policy Characteristics'!B:B,MATCH($C1142,'Policy Characteristics'!$C:$C,0))),"",INDEX('Policy Characteristics'!B:B,MATCH($C1142,'Policy Characteristics'!$C:$C,0)))</f>
        <v>Hydrogen Combustion</v>
      </c>
      <c r="C1142" s="76" t="str">
        <f t="shared" si="35"/>
        <v>Fraction of Eligible Industrial Energy Use Shifted to Hydrogen</v>
      </c>
      <c r="D1142" s="78" t="s">
        <v>1303</v>
      </c>
      <c r="E1142" t="s">
        <v>1685</v>
      </c>
      <c r="F1142" t="s">
        <v>1267</v>
      </c>
      <c r="G1142" s="88" t="s">
        <v>1692</v>
      </c>
      <c r="H1142" s="15">
        <v>2061</v>
      </c>
      <c r="I1142" s="213" t="s">
        <v>44</v>
      </c>
      <c r="J1142" s="202" t="str">
        <f>IF(ISBLANK(INDEX('Policy Characteristics'!D:D,MATCH($C1142,'Policy Characteristics'!$C:$C,0))),"",INDEX('Policy Characteristics'!D:D,MATCH($C1142,'Policy Characteristics'!$C:$C,0)))</f>
        <v>Hydrogen Combustion</v>
      </c>
      <c r="K1142" s="76" t="str">
        <f>IF(ISBLANK(INDEX('Policy Characteristics'!E:E,MATCH($C1142,'Policy Characteristics'!$C:$C,0))),"",INDEX('Policy Characteristics'!E:E,MATCH($C1142,'Policy Characteristics'!$C:$C,0)))</f>
        <v>indst shift to hydrogen</v>
      </c>
      <c r="L1142" s="205">
        <f>IF(ISBLANK(INDEX('Policy Characteristics'!F:F,MATCH($C1142,'Policy Characteristics'!$C:$C,0))),"",INDEX('Policy Characteristics'!F:F,MATCH($C1142,'Policy Characteristics'!$C:$C,0)))</f>
        <v>0</v>
      </c>
      <c r="M1142" s="205">
        <f>IF(ISBLANK(INDEX('Policy Characteristics'!G:G,MATCH($C1142,'Policy Characteristics'!$C:$C,0))),"",INDEX('Policy Characteristics'!G:G,MATCH($C1142,'Policy Characteristics'!$C:$C,0)))</f>
        <v>1</v>
      </c>
      <c r="N1142" s="205">
        <f>IF(ISBLANK(INDEX('Policy Characteristics'!H:H,MATCH($C1142,'Policy Characteristics'!$C:$C,0))),"",INDEX('Policy Characteristics'!H:H,MATCH($C1142,'Policy Characteristics'!$C:$C,0)))</f>
        <v>0.01</v>
      </c>
      <c r="O1142" s="76" t="str">
        <f>IF(ISBLANK(INDEX('Policy Characteristics'!I:I,MATCH($C1142,'Policy Characteristics'!$C:$C,0))),"",INDEX('Policy Characteristics'!I:I,MATCH($C1142,'Policy Characteristics'!$C:$C,0)))</f>
        <v>% of fuel shifted</v>
      </c>
      <c r="P1142" s="76" t="str">
        <f>IF(ISBLANK(INDEX('Policy Characteristics'!J:J,MATCH($C1142,'Policy Characteristics'!$C:$C,0))),"",INDEX('Policy Characteristics'!J:J,MATCH($C1142,'Policy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1142" s="76" t="str">
        <f>IF(ISBLANK(INDEX('Policy Characteristics'!K:K,MATCH($C1142,'Policy Characteristics'!$C:$C,0))),"",INDEX('Policy Characteristics'!K:K,MATCH($C1142,'Policy Characteristics'!$C:$C,0)))</f>
        <v>industry-ag-main.html#fuel-switching</v>
      </c>
      <c r="R1142" s="76" t="str">
        <f>IF(ISBLANK(INDEX('Policy Characteristics'!L:L,MATCH($C1142,'Policy Characteristics'!$C:$C,0))),"",INDEX('Policy Characteristics'!L:L,MATCH($C1142,'Policy Characteristics'!$C:$C,0)))</f>
        <v>industry-elec-and-hydrogen.html</v>
      </c>
    </row>
    <row r="1143" spans="1:18" s="143" customFormat="1" x14ac:dyDescent="0.25">
      <c r="A1143" s="76" t="str">
        <f>IF(ISBLANK(INDEX('Policy Characteristics'!A:A,MATCH($C1143,'Policy Characteristics'!$C:$C,0))),"",INDEX('Policy Characteristics'!A:A,MATCH($C1143,'Policy Characteristics'!$C:$C,0)))</f>
        <v>Industry</v>
      </c>
      <c r="B1143" s="200" t="str">
        <f>IF(ISBLANK(INDEX('Policy Characteristics'!B:B,MATCH($C1143,'Policy Characteristics'!$C:$C,0))),"",INDEX('Policy Characteristics'!B:B,MATCH($C1143,'Policy Characteristics'!$C:$C,0)))</f>
        <v>Hydrogen Combustion</v>
      </c>
      <c r="C1143" s="76" t="str">
        <f t="shared" si="35"/>
        <v>Fraction of Eligible Industrial Energy Use Shifted to Hydrogen</v>
      </c>
      <c r="D1143" s="78" t="s">
        <v>1303</v>
      </c>
      <c r="E1143" t="s">
        <v>1686</v>
      </c>
      <c r="F1143" t="s">
        <v>1267</v>
      </c>
      <c r="G1143" s="88" t="s">
        <v>1693</v>
      </c>
      <c r="H1143" s="15">
        <v>2062</v>
      </c>
      <c r="I1143" s="213" t="s">
        <v>44</v>
      </c>
      <c r="J1143" s="202" t="str">
        <f>IF(ISBLANK(INDEX('Policy Characteristics'!D:D,MATCH($C1143,'Policy Characteristics'!$C:$C,0))),"",INDEX('Policy Characteristics'!D:D,MATCH($C1143,'Policy Characteristics'!$C:$C,0)))</f>
        <v>Hydrogen Combustion</v>
      </c>
      <c r="K1143" s="76" t="str">
        <f>IF(ISBLANK(INDEX('Policy Characteristics'!E:E,MATCH($C1143,'Policy Characteristics'!$C:$C,0))),"",INDEX('Policy Characteristics'!E:E,MATCH($C1143,'Policy Characteristics'!$C:$C,0)))</f>
        <v>indst shift to hydrogen</v>
      </c>
      <c r="L1143" s="205">
        <f>IF(ISBLANK(INDEX('Policy Characteristics'!F:F,MATCH($C1143,'Policy Characteristics'!$C:$C,0))),"",INDEX('Policy Characteristics'!F:F,MATCH($C1143,'Policy Characteristics'!$C:$C,0)))</f>
        <v>0</v>
      </c>
      <c r="M1143" s="205">
        <f>IF(ISBLANK(INDEX('Policy Characteristics'!G:G,MATCH($C1143,'Policy Characteristics'!$C:$C,0))),"",INDEX('Policy Characteristics'!G:G,MATCH($C1143,'Policy Characteristics'!$C:$C,0)))</f>
        <v>1</v>
      </c>
      <c r="N1143" s="205">
        <f>IF(ISBLANK(INDEX('Policy Characteristics'!H:H,MATCH($C1143,'Policy Characteristics'!$C:$C,0))),"",INDEX('Policy Characteristics'!H:H,MATCH($C1143,'Policy Characteristics'!$C:$C,0)))</f>
        <v>0.01</v>
      </c>
      <c r="O1143" s="76" t="str">
        <f>IF(ISBLANK(INDEX('Policy Characteristics'!I:I,MATCH($C1143,'Policy Characteristics'!$C:$C,0))),"",INDEX('Policy Characteristics'!I:I,MATCH($C1143,'Policy Characteristics'!$C:$C,0)))</f>
        <v>% of fuel shifted</v>
      </c>
      <c r="P1143" s="76" t="str">
        <f>IF(ISBLANK(INDEX('Policy Characteristics'!J:J,MATCH($C1143,'Policy Characteristics'!$C:$C,0))),"",INDEX('Policy Characteristics'!J:J,MATCH($C1143,'Policy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1143" s="76" t="str">
        <f>IF(ISBLANK(INDEX('Policy Characteristics'!K:K,MATCH($C1143,'Policy Characteristics'!$C:$C,0))),"",INDEX('Policy Characteristics'!K:K,MATCH($C1143,'Policy Characteristics'!$C:$C,0)))</f>
        <v>industry-ag-main.html#fuel-switching</v>
      </c>
      <c r="R1143" s="76" t="str">
        <f>IF(ISBLANK(INDEX('Policy Characteristics'!L:L,MATCH($C1143,'Policy Characteristics'!$C:$C,0))),"",INDEX('Policy Characteristics'!L:L,MATCH($C1143,'Policy Characteristics'!$C:$C,0)))</f>
        <v>industry-elec-and-hydrogen.html</v>
      </c>
    </row>
    <row r="1144" spans="1:18" s="143" customFormat="1" x14ac:dyDescent="0.25">
      <c r="A1144" s="76" t="str">
        <f>IF(ISBLANK(INDEX('Policy Characteristics'!A:A,MATCH($C1144,'Policy Characteristics'!$C:$C,0))),"",INDEX('Policy Characteristics'!A:A,MATCH($C1144,'Policy Characteristics'!$C:$C,0)))</f>
        <v>Industry</v>
      </c>
      <c r="B1144" s="200" t="str">
        <f>IF(ISBLANK(INDEX('Policy Characteristics'!B:B,MATCH($C1144,'Policy Characteristics'!$C:$C,0))),"",INDEX('Policy Characteristics'!B:B,MATCH($C1144,'Policy Characteristics'!$C:$C,0)))</f>
        <v>Hydrogen Combustion</v>
      </c>
      <c r="C1144" s="76" t="str">
        <f t="shared" si="35"/>
        <v>Fraction of Eligible Industrial Energy Use Shifted to Hydrogen</v>
      </c>
      <c r="D1144" s="78" t="s">
        <v>1303</v>
      </c>
      <c r="E1144" t="s">
        <v>1687</v>
      </c>
      <c r="F1144" t="s">
        <v>1267</v>
      </c>
      <c r="G1144" s="88" t="s">
        <v>1694</v>
      </c>
      <c r="H1144" s="15">
        <v>2063</v>
      </c>
      <c r="I1144" s="213" t="s">
        <v>44</v>
      </c>
      <c r="J1144" s="202" t="str">
        <f>IF(ISBLANK(INDEX('Policy Characteristics'!D:D,MATCH($C1144,'Policy Characteristics'!$C:$C,0))),"",INDEX('Policy Characteristics'!D:D,MATCH($C1144,'Policy Characteristics'!$C:$C,0)))</f>
        <v>Hydrogen Combustion</v>
      </c>
      <c r="K1144" s="76" t="str">
        <f>IF(ISBLANK(INDEX('Policy Characteristics'!E:E,MATCH($C1144,'Policy Characteristics'!$C:$C,0))),"",INDEX('Policy Characteristics'!E:E,MATCH($C1144,'Policy Characteristics'!$C:$C,0)))</f>
        <v>indst shift to hydrogen</v>
      </c>
      <c r="L1144" s="205">
        <f>IF(ISBLANK(INDEX('Policy Characteristics'!F:F,MATCH($C1144,'Policy Characteristics'!$C:$C,0))),"",INDEX('Policy Characteristics'!F:F,MATCH($C1144,'Policy Characteristics'!$C:$C,0)))</f>
        <v>0</v>
      </c>
      <c r="M1144" s="205">
        <f>IF(ISBLANK(INDEX('Policy Characteristics'!G:G,MATCH($C1144,'Policy Characteristics'!$C:$C,0))),"",INDEX('Policy Characteristics'!G:G,MATCH($C1144,'Policy Characteristics'!$C:$C,0)))</f>
        <v>1</v>
      </c>
      <c r="N1144" s="205">
        <f>IF(ISBLANK(INDEX('Policy Characteristics'!H:H,MATCH($C1144,'Policy Characteristics'!$C:$C,0))),"",INDEX('Policy Characteristics'!H:H,MATCH($C1144,'Policy Characteristics'!$C:$C,0)))</f>
        <v>0.01</v>
      </c>
      <c r="O1144" s="76" t="str">
        <f>IF(ISBLANK(INDEX('Policy Characteristics'!I:I,MATCH($C1144,'Policy Characteristics'!$C:$C,0))),"",INDEX('Policy Characteristics'!I:I,MATCH($C1144,'Policy Characteristics'!$C:$C,0)))</f>
        <v>% of fuel shifted</v>
      </c>
      <c r="P1144" s="76" t="str">
        <f>IF(ISBLANK(INDEX('Policy Characteristics'!J:J,MATCH($C1144,'Policy Characteristics'!$C:$C,0))),"",INDEX('Policy Characteristics'!J:J,MATCH($C1144,'Policy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1144" s="76" t="str">
        <f>IF(ISBLANK(INDEX('Policy Characteristics'!K:K,MATCH($C1144,'Policy Characteristics'!$C:$C,0))),"",INDEX('Policy Characteristics'!K:K,MATCH($C1144,'Policy Characteristics'!$C:$C,0)))</f>
        <v>industry-ag-main.html#fuel-switching</v>
      </c>
      <c r="R1144" s="76" t="str">
        <f>IF(ISBLANK(INDEX('Policy Characteristics'!L:L,MATCH($C1144,'Policy Characteristics'!$C:$C,0))),"",INDEX('Policy Characteristics'!L:L,MATCH($C1144,'Policy Characteristics'!$C:$C,0)))</f>
        <v>industry-elec-and-hydrogen.html</v>
      </c>
    </row>
    <row r="1145" spans="1:18" s="143" customFormat="1" x14ac:dyDescent="0.25">
      <c r="A1145" s="76" t="str">
        <f>IF(ISBLANK(INDEX('Policy Characteristics'!A:A,MATCH($C1145,'Policy Characteristics'!$C:$C,0))),"",INDEX('Policy Characteristics'!A:A,MATCH($C1145,'Policy Characteristics'!$C:$C,0)))</f>
        <v>Industry</v>
      </c>
      <c r="B1145" s="200" t="str">
        <f>IF(ISBLANK(INDEX('Policy Characteristics'!B:B,MATCH($C1145,'Policy Characteristics'!$C:$C,0))),"",INDEX('Policy Characteristics'!B:B,MATCH($C1145,'Policy Characteristics'!$C:$C,0)))</f>
        <v>Hydrogen Combustion</v>
      </c>
      <c r="C1145" s="76" t="str">
        <f t="shared" si="35"/>
        <v>Fraction of Eligible Industrial Energy Use Shifted to Hydrogen</v>
      </c>
      <c r="D1145" s="78" t="s">
        <v>1303</v>
      </c>
      <c r="E1145" t="s">
        <v>1688</v>
      </c>
      <c r="F1145" t="s">
        <v>1267</v>
      </c>
      <c r="G1145" s="88" t="s">
        <v>1695</v>
      </c>
      <c r="H1145" s="15">
        <v>2064</v>
      </c>
      <c r="I1145" s="213" t="s">
        <v>44</v>
      </c>
      <c r="J1145" s="202" t="str">
        <f>IF(ISBLANK(INDEX('Policy Characteristics'!D:D,MATCH($C1145,'Policy Characteristics'!$C:$C,0))),"",INDEX('Policy Characteristics'!D:D,MATCH($C1145,'Policy Characteristics'!$C:$C,0)))</f>
        <v>Hydrogen Combustion</v>
      </c>
      <c r="K1145" s="76" t="str">
        <f>IF(ISBLANK(INDEX('Policy Characteristics'!E:E,MATCH($C1145,'Policy Characteristics'!$C:$C,0))),"",INDEX('Policy Characteristics'!E:E,MATCH($C1145,'Policy Characteristics'!$C:$C,0)))</f>
        <v>indst shift to hydrogen</v>
      </c>
      <c r="L1145" s="205">
        <f>IF(ISBLANK(INDEX('Policy Characteristics'!F:F,MATCH($C1145,'Policy Characteristics'!$C:$C,0))),"",INDEX('Policy Characteristics'!F:F,MATCH($C1145,'Policy Characteristics'!$C:$C,0)))</f>
        <v>0</v>
      </c>
      <c r="M1145" s="205">
        <f>IF(ISBLANK(INDEX('Policy Characteristics'!G:G,MATCH($C1145,'Policy Characteristics'!$C:$C,0))),"",INDEX('Policy Characteristics'!G:G,MATCH($C1145,'Policy Characteristics'!$C:$C,0)))</f>
        <v>1</v>
      </c>
      <c r="N1145" s="205">
        <f>IF(ISBLANK(INDEX('Policy Characteristics'!H:H,MATCH($C1145,'Policy Characteristics'!$C:$C,0))),"",INDEX('Policy Characteristics'!H:H,MATCH($C1145,'Policy Characteristics'!$C:$C,0)))</f>
        <v>0.01</v>
      </c>
      <c r="O1145" s="76" t="str">
        <f>IF(ISBLANK(INDEX('Policy Characteristics'!I:I,MATCH($C1145,'Policy Characteristics'!$C:$C,0))),"",INDEX('Policy Characteristics'!I:I,MATCH($C1145,'Policy Characteristics'!$C:$C,0)))</f>
        <v>% of fuel shifted</v>
      </c>
      <c r="P1145" s="76" t="str">
        <f>IF(ISBLANK(INDEX('Policy Characteristics'!J:J,MATCH($C1145,'Policy Characteristics'!$C:$C,0))),"",INDEX('Policy Characteristics'!J:J,MATCH($C1145,'Policy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1145" s="76" t="str">
        <f>IF(ISBLANK(INDEX('Policy Characteristics'!K:K,MATCH($C1145,'Policy Characteristics'!$C:$C,0))),"",INDEX('Policy Characteristics'!K:K,MATCH($C1145,'Policy Characteristics'!$C:$C,0)))</f>
        <v>industry-ag-main.html#fuel-switching</v>
      </c>
      <c r="R1145" s="76" t="str">
        <f>IF(ISBLANK(INDEX('Policy Characteristics'!L:L,MATCH($C1145,'Policy Characteristics'!$C:$C,0))),"",INDEX('Policy Characteristics'!L:L,MATCH($C1145,'Policy Characteristics'!$C:$C,0)))</f>
        <v>industry-elec-and-hydrogen.html</v>
      </c>
    </row>
    <row r="1146" spans="1:18" s="143" customFormat="1" x14ac:dyDescent="0.25">
      <c r="A1146" s="76" t="str">
        <f>IF(ISBLANK(INDEX('Policy Characteristics'!A:A,MATCH($C1146,'Policy Characteristics'!$C:$C,0))),"",INDEX('Policy Characteristics'!A:A,MATCH($C1146,'Policy Characteristics'!$C:$C,0)))</f>
        <v>Industry</v>
      </c>
      <c r="B1146" s="200" t="str">
        <f>IF(ISBLANK(INDEX('Policy Characteristics'!B:B,MATCH($C1146,'Policy Characteristics'!$C:$C,0))),"",INDEX('Policy Characteristics'!B:B,MATCH($C1146,'Policy Characteristics'!$C:$C,0)))</f>
        <v>Hydrogen Combustion</v>
      </c>
      <c r="C1146" s="76" t="str">
        <f t="shared" si="35"/>
        <v>Fraction of Eligible Industrial Energy Use Shifted to Hydrogen</v>
      </c>
      <c r="D1146" s="78" t="s">
        <v>1303</v>
      </c>
      <c r="E1146" t="s">
        <v>1824</v>
      </c>
      <c r="F1146" t="s">
        <v>1267</v>
      </c>
      <c r="G1146" s="88" t="s">
        <v>1824</v>
      </c>
      <c r="H1146" s="15">
        <v>2065</v>
      </c>
      <c r="I1146" s="213" t="s">
        <v>44</v>
      </c>
      <c r="J1146" s="202" t="str">
        <f>IF(ISBLANK(INDEX('Policy Characteristics'!D:D,MATCH($C1146,'Policy Characteristics'!$C:$C,0))),"",INDEX('Policy Characteristics'!D:D,MATCH($C1146,'Policy Characteristics'!$C:$C,0)))</f>
        <v>Hydrogen Combustion</v>
      </c>
      <c r="K1146" s="76" t="str">
        <f>IF(ISBLANK(INDEX('Policy Characteristics'!E:E,MATCH($C1146,'Policy Characteristics'!$C:$C,0))),"",INDEX('Policy Characteristics'!E:E,MATCH($C1146,'Policy Characteristics'!$C:$C,0)))</f>
        <v>indst shift to hydrogen</v>
      </c>
      <c r="L1146" s="205">
        <f>IF(ISBLANK(INDEX('Policy Characteristics'!F:F,MATCH($C1146,'Policy Characteristics'!$C:$C,0))),"",INDEX('Policy Characteristics'!F:F,MATCH($C1146,'Policy Characteristics'!$C:$C,0)))</f>
        <v>0</v>
      </c>
      <c r="M1146" s="205">
        <f>IF(ISBLANK(INDEX('Policy Characteristics'!G:G,MATCH($C1146,'Policy Characteristics'!$C:$C,0))),"",INDEX('Policy Characteristics'!G:G,MATCH($C1146,'Policy Characteristics'!$C:$C,0)))</f>
        <v>1</v>
      </c>
      <c r="N1146" s="205">
        <f>IF(ISBLANK(INDEX('Policy Characteristics'!H:H,MATCH($C1146,'Policy Characteristics'!$C:$C,0))),"",INDEX('Policy Characteristics'!H:H,MATCH($C1146,'Policy Characteristics'!$C:$C,0)))</f>
        <v>0.01</v>
      </c>
      <c r="O1146" s="76" t="str">
        <f>IF(ISBLANK(INDEX('Policy Characteristics'!I:I,MATCH($C1146,'Policy Characteristics'!$C:$C,0))),"",INDEX('Policy Characteristics'!I:I,MATCH($C1146,'Policy Characteristics'!$C:$C,0)))</f>
        <v>% of fuel shifted</v>
      </c>
      <c r="P1146" s="76" t="str">
        <f>IF(ISBLANK(INDEX('Policy Characteristics'!J:J,MATCH($C1146,'Policy Characteristics'!$C:$C,0))),"",INDEX('Policy Characteristics'!J:J,MATCH($C1146,'Policy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1146" s="76" t="str">
        <f>IF(ISBLANK(INDEX('Policy Characteristics'!K:K,MATCH($C1146,'Policy Characteristics'!$C:$C,0))),"",INDEX('Policy Characteristics'!K:K,MATCH($C1146,'Policy Characteristics'!$C:$C,0)))</f>
        <v>industry-ag-main.html#fuel-switching</v>
      </c>
      <c r="R1146" s="76" t="str">
        <f>IF(ISBLANK(INDEX('Policy Characteristics'!L:L,MATCH($C1146,'Policy Characteristics'!$C:$C,0))),"",INDEX('Policy Characteristics'!L:L,MATCH($C1146,'Policy Characteristics'!$C:$C,0)))</f>
        <v>industry-elec-and-hydrogen.html</v>
      </c>
    </row>
    <row r="1147" spans="1:18" s="143" customFormat="1" x14ac:dyDescent="0.25">
      <c r="A1147" s="76" t="str">
        <f>IF(ISBLANK(INDEX('Policy Characteristics'!A:A,MATCH($C1147,'Policy Characteristics'!$C:$C,0))),"",INDEX('Policy Characteristics'!A:A,MATCH($C1147,'Policy Characteristics'!$C:$C,0)))</f>
        <v>Industry</v>
      </c>
      <c r="B1147" s="200" t="str">
        <f>IF(ISBLANK(INDEX('Policy Characteristics'!B:B,MATCH($C1147,'Policy Characteristics'!$C:$C,0))),"",INDEX('Policy Characteristics'!B:B,MATCH($C1147,'Policy Characteristics'!$C:$C,0)))</f>
        <v>Hydrogen Combustion</v>
      </c>
      <c r="C1147" s="76" t="str">
        <f t="shared" si="35"/>
        <v>Fraction of Eligible Industrial Energy Use Shifted to Hydrogen</v>
      </c>
      <c r="D1147" s="78" t="s">
        <v>1304</v>
      </c>
      <c r="E1147" t="s">
        <v>1682</v>
      </c>
      <c r="F1147" t="s">
        <v>1268</v>
      </c>
      <c r="G1147" s="88" t="s">
        <v>1689</v>
      </c>
      <c r="H1147" s="15">
        <v>2066</v>
      </c>
      <c r="I1147" s="213" t="s">
        <v>43</v>
      </c>
      <c r="J1147" s="202" t="str">
        <f>IF(ISBLANK(INDEX('Policy Characteristics'!D:D,MATCH($C1147,'Policy Characteristics'!$C:$C,0))),"",INDEX('Policy Characteristics'!D:D,MATCH($C1147,'Policy Characteristics'!$C:$C,0)))</f>
        <v>Hydrogen Combustion</v>
      </c>
      <c r="K1147" s="76" t="str">
        <f>IF(ISBLANK(INDEX('Policy Characteristics'!E:E,MATCH($C1147,'Policy Characteristics'!$C:$C,0))),"",INDEX('Policy Characteristics'!E:E,MATCH($C1147,'Policy Characteristics'!$C:$C,0)))</f>
        <v>indst shift to hydrogen</v>
      </c>
      <c r="L1147" s="205">
        <f>IF(ISBLANK(INDEX('Policy Characteristics'!F:F,MATCH($C1147,'Policy Characteristics'!$C:$C,0))),"",INDEX('Policy Characteristics'!F:F,MATCH($C1147,'Policy Characteristics'!$C:$C,0)))</f>
        <v>0</v>
      </c>
      <c r="M1147" s="205">
        <f>IF(ISBLANK(INDEX('Policy Characteristics'!G:G,MATCH($C1147,'Policy Characteristics'!$C:$C,0))),"",INDEX('Policy Characteristics'!G:G,MATCH($C1147,'Policy Characteristics'!$C:$C,0)))</f>
        <v>1</v>
      </c>
      <c r="N1147" s="205">
        <f>IF(ISBLANK(INDEX('Policy Characteristics'!H:H,MATCH($C1147,'Policy Characteristics'!$C:$C,0))),"",INDEX('Policy Characteristics'!H:H,MATCH($C1147,'Policy Characteristics'!$C:$C,0)))</f>
        <v>0.01</v>
      </c>
      <c r="O1147" s="76" t="str">
        <f>IF(ISBLANK(INDEX('Policy Characteristics'!I:I,MATCH($C1147,'Policy Characteristics'!$C:$C,0))),"",INDEX('Policy Characteristics'!I:I,MATCH($C1147,'Policy Characteristics'!$C:$C,0)))</f>
        <v>% of fuel shifted</v>
      </c>
      <c r="P1147" s="76" t="str">
        <f>IF(ISBLANK(INDEX('Policy Characteristics'!J:J,MATCH($C1147,'Policy Characteristics'!$C:$C,0))),"",INDEX('Policy Characteristics'!J:J,MATCH($C1147,'Policy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1147" s="76" t="str">
        <f>IF(ISBLANK(INDEX('Policy Characteristics'!K:K,MATCH($C1147,'Policy Characteristics'!$C:$C,0))),"",INDEX('Policy Characteristics'!K:K,MATCH($C1147,'Policy Characteristics'!$C:$C,0)))</f>
        <v>industry-ag-main.html#fuel-switching</v>
      </c>
      <c r="R1147" s="76" t="str">
        <f>IF(ISBLANK(INDEX('Policy Characteristics'!L:L,MATCH($C1147,'Policy Characteristics'!$C:$C,0))),"",INDEX('Policy Characteristics'!L:L,MATCH($C1147,'Policy Characteristics'!$C:$C,0)))</f>
        <v>industry-elec-and-hydrogen.html</v>
      </c>
    </row>
    <row r="1148" spans="1:18" s="143" customFormat="1" x14ac:dyDescent="0.25">
      <c r="A1148" s="76" t="str">
        <f>IF(ISBLANK(INDEX('Policy Characteristics'!A:A,MATCH($C1148,'Policy Characteristics'!$C:$C,0))),"",INDEX('Policy Characteristics'!A:A,MATCH($C1148,'Policy Characteristics'!$C:$C,0)))</f>
        <v>Industry</v>
      </c>
      <c r="B1148" s="200" t="str">
        <f>IF(ISBLANK(INDEX('Policy Characteristics'!B:B,MATCH($C1148,'Policy Characteristics'!$C:$C,0))),"",INDEX('Policy Characteristics'!B:B,MATCH($C1148,'Policy Characteristics'!$C:$C,0)))</f>
        <v>Hydrogen Combustion</v>
      </c>
      <c r="C1148" s="76" t="str">
        <f t="shared" si="35"/>
        <v>Fraction of Eligible Industrial Energy Use Shifted to Hydrogen</v>
      </c>
      <c r="D1148" s="78" t="s">
        <v>1304</v>
      </c>
      <c r="E1148" t="s">
        <v>1683</v>
      </c>
      <c r="F1148" t="s">
        <v>1268</v>
      </c>
      <c r="G1148" s="88" t="s">
        <v>1690</v>
      </c>
      <c r="H1148" s="15">
        <v>2067</v>
      </c>
      <c r="I1148" s="213" t="s">
        <v>43</v>
      </c>
      <c r="J1148" s="202" t="str">
        <f>IF(ISBLANK(INDEX('Policy Characteristics'!D:D,MATCH($C1148,'Policy Characteristics'!$C:$C,0))),"",INDEX('Policy Characteristics'!D:D,MATCH($C1148,'Policy Characteristics'!$C:$C,0)))</f>
        <v>Hydrogen Combustion</v>
      </c>
      <c r="K1148" s="76" t="str">
        <f>IF(ISBLANK(INDEX('Policy Characteristics'!E:E,MATCH($C1148,'Policy Characteristics'!$C:$C,0))),"",INDEX('Policy Characteristics'!E:E,MATCH($C1148,'Policy Characteristics'!$C:$C,0)))</f>
        <v>indst shift to hydrogen</v>
      </c>
      <c r="L1148" s="205">
        <f>IF(ISBLANK(INDEX('Policy Characteristics'!F:F,MATCH($C1148,'Policy Characteristics'!$C:$C,0))),"",INDEX('Policy Characteristics'!F:F,MATCH($C1148,'Policy Characteristics'!$C:$C,0)))</f>
        <v>0</v>
      </c>
      <c r="M1148" s="205">
        <f>IF(ISBLANK(INDEX('Policy Characteristics'!G:G,MATCH($C1148,'Policy Characteristics'!$C:$C,0))),"",INDEX('Policy Characteristics'!G:G,MATCH($C1148,'Policy Characteristics'!$C:$C,0)))</f>
        <v>1</v>
      </c>
      <c r="N1148" s="205">
        <f>IF(ISBLANK(INDEX('Policy Characteristics'!H:H,MATCH($C1148,'Policy Characteristics'!$C:$C,0))),"",INDEX('Policy Characteristics'!H:H,MATCH($C1148,'Policy Characteristics'!$C:$C,0)))</f>
        <v>0.01</v>
      </c>
      <c r="O1148" s="76" t="str">
        <f>IF(ISBLANK(INDEX('Policy Characteristics'!I:I,MATCH($C1148,'Policy Characteristics'!$C:$C,0))),"",INDEX('Policy Characteristics'!I:I,MATCH($C1148,'Policy Characteristics'!$C:$C,0)))</f>
        <v>% of fuel shifted</v>
      </c>
      <c r="P1148" s="76" t="str">
        <f>IF(ISBLANK(INDEX('Policy Characteristics'!J:J,MATCH($C1148,'Policy Characteristics'!$C:$C,0))),"",INDEX('Policy Characteristics'!J:J,MATCH($C1148,'Policy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1148" s="76" t="str">
        <f>IF(ISBLANK(INDEX('Policy Characteristics'!K:K,MATCH($C1148,'Policy Characteristics'!$C:$C,0))),"",INDEX('Policy Characteristics'!K:K,MATCH($C1148,'Policy Characteristics'!$C:$C,0)))</f>
        <v>industry-ag-main.html#fuel-switching</v>
      </c>
      <c r="R1148" s="76" t="str">
        <f>IF(ISBLANK(INDEX('Policy Characteristics'!L:L,MATCH($C1148,'Policy Characteristics'!$C:$C,0))),"",INDEX('Policy Characteristics'!L:L,MATCH($C1148,'Policy Characteristics'!$C:$C,0)))</f>
        <v>industry-elec-and-hydrogen.html</v>
      </c>
    </row>
    <row r="1149" spans="1:18" s="143" customFormat="1" x14ac:dyDescent="0.25">
      <c r="A1149" s="76" t="str">
        <f>IF(ISBLANK(INDEX('Policy Characteristics'!A:A,MATCH($C1149,'Policy Characteristics'!$C:$C,0))),"",INDEX('Policy Characteristics'!A:A,MATCH($C1149,'Policy Characteristics'!$C:$C,0)))</f>
        <v>Industry</v>
      </c>
      <c r="B1149" s="200" t="str">
        <f>IF(ISBLANK(INDEX('Policy Characteristics'!B:B,MATCH($C1149,'Policy Characteristics'!$C:$C,0))),"",INDEX('Policy Characteristics'!B:B,MATCH($C1149,'Policy Characteristics'!$C:$C,0)))</f>
        <v>Hydrogen Combustion</v>
      </c>
      <c r="C1149" s="76" t="str">
        <f t="shared" si="35"/>
        <v>Fraction of Eligible Industrial Energy Use Shifted to Hydrogen</v>
      </c>
      <c r="D1149" s="78" t="s">
        <v>1304</v>
      </c>
      <c r="E1149" t="s">
        <v>1684</v>
      </c>
      <c r="F1149" t="s">
        <v>1268</v>
      </c>
      <c r="G1149" s="88" t="s">
        <v>1691</v>
      </c>
      <c r="H1149" s="15">
        <v>2068</v>
      </c>
      <c r="I1149" s="213" t="s">
        <v>43</v>
      </c>
      <c r="J1149" s="202" t="str">
        <f>IF(ISBLANK(INDEX('Policy Characteristics'!D:D,MATCH($C1149,'Policy Characteristics'!$C:$C,0))),"",INDEX('Policy Characteristics'!D:D,MATCH($C1149,'Policy Characteristics'!$C:$C,0)))</f>
        <v>Hydrogen Combustion</v>
      </c>
      <c r="K1149" s="76" t="str">
        <f>IF(ISBLANK(INDEX('Policy Characteristics'!E:E,MATCH($C1149,'Policy Characteristics'!$C:$C,0))),"",INDEX('Policy Characteristics'!E:E,MATCH($C1149,'Policy Characteristics'!$C:$C,0)))</f>
        <v>indst shift to hydrogen</v>
      </c>
      <c r="L1149" s="205">
        <f>IF(ISBLANK(INDEX('Policy Characteristics'!F:F,MATCH($C1149,'Policy Characteristics'!$C:$C,0))),"",INDEX('Policy Characteristics'!F:F,MATCH($C1149,'Policy Characteristics'!$C:$C,0)))</f>
        <v>0</v>
      </c>
      <c r="M1149" s="205">
        <f>IF(ISBLANK(INDEX('Policy Characteristics'!G:G,MATCH($C1149,'Policy Characteristics'!$C:$C,0))),"",INDEX('Policy Characteristics'!G:G,MATCH($C1149,'Policy Characteristics'!$C:$C,0)))</f>
        <v>1</v>
      </c>
      <c r="N1149" s="205">
        <f>IF(ISBLANK(INDEX('Policy Characteristics'!H:H,MATCH($C1149,'Policy Characteristics'!$C:$C,0))),"",INDEX('Policy Characteristics'!H:H,MATCH($C1149,'Policy Characteristics'!$C:$C,0)))</f>
        <v>0.01</v>
      </c>
      <c r="O1149" s="76" t="str">
        <f>IF(ISBLANK(INDEX('Policy Characteristics'!I:I,MATCH($C1149,'Policy Characteristics'!$C:$C,0))),"",INDEX('Policy Characteristics'!I:I,MATCH($C1149,'Policy Characteristics'!$C:$C,0)))</f>
        <v>% of fuel shifted</v>
      </c>
      <c r="P1149" s="76" t="str">
        <f>IF(ISBLANK(INDEX('Policy Characteristics'!J:J,MATCH($C1149,'Policy Characteristics'!$C:$C,0))),"",INDEX('Policy Characteristics'!J:J,MATCH($C1149,'Policy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1149" s="76" t="str">
        <f>IF(ISBLANK(INDEX('Policy Characteristics'!K:K,MATCH($C1149,'Policy Characteristics'!$C:$C,0))),"",INDEX('Policy Characteristics'!K:K,MATCH($C1149,'Policy Characteristics'!$C:$C,0)))</f>
        <v>industry-ag-main.html#fuel-switching</v>
      </c>
      <c r="R1149" s="76" t="str">
        <f>IF(ISBLANK(INDEX('Policy Characteristics'!L:L,MATCH($C1149,'Policy Characteristics'!$C:$C,0))),"",INDEX('Policy Characteristics'!L:L,MATCH($C1149,'Policy Characteristics'!$C:$C,0)))</f>
        <v>industry-elec-and-hydrogen.html</v>
      </c>
    </row>
    <row r="1150" spans="1:18" s="143" customFormat="1" x14ac:dyDescent="0.25">
      <c r="A1150" s="76" t="str">
        <f>IF(ISBLANK(INDEX('Policy Characteristics'!A:A,MATCH($C1150,'Policy Characteristics'!$C:$C,0))),"",INDEX('Policy Characteristics'!A:A,MATCH($C1150,'Policy Characteristics'!$C:$C,0)))</f>
        <v>Industry</v>
      </c>
      <c r="B1150" s="200" t="str">
        <f>IF(ISBLANK(INDEX('Policy Characteristics'!B:B,MATCH($C1150,'Policy Characteristics'!$C:$C,0))),"",INDEX('Policy Characteristics'!B:B,MATCH($C1150,'Policy Characteristics'!$C:$C,0)))</f>
        <v>Hydrogen Combustion</v>
      </c>
      <c r="C1150" s="76" t="str">
        <f t="shared" si="35"/>
        <v>Fraction of Eligible Industrial Energy Use Shifted to Hydrogen</v>
      </c>
      <c r="D1150" s="78" t="s">
        <v>1304</v>
      </c>
      <c r="E1150" t="s">
        <v>1685</v>
      </c>
      <c r="F1150" t="s">
        <v>1268</v>
      </c>
      <c r="G1150" s="88" t="s">
        <v>1692</v>
      </c>
      <c r="H1150" s="15">
        <v>2069</v>
      </c>
      <c r="I1150" s="213" t="s">
        <v>44</v>
      </c>
      <c r="J1150" s="202" t="str">
        <f>IF(ISBLANK(INDEX('Policy Characteristics'!D:D,MATCH($C1150,'Policy Characteristics'!$C:$C,0))),"",INDEX('Policy Characteristics'!D:D,MATCH($C1150,'Policy Characteristics'!$C:$C,0)))</f>
        <v>Hydrogen Combustion</v>
      </c>
      <c r="K1150" s="76" t="str">
        <f>IF(ISBLANK(INDEX('Policy Characteristics'!E:E,MATCH($C1150,'Policy Characteristics'!$C:$C,0))),"",INDEX('Policy Characteristics'!E:E,MATCH($C1150,'Policy Characteristics'!$C:$C,0)))</f>
        <v>indst shift to hydrogen</v>
      </c>
      <c r="L1150" s="205">
        <f>IF(ISBLANK(INDEX('Policy Characteristics'!F:F,MATCH($C1150,'Policy Characteristics'!$C:$C,0))),"",INDEX('Policy Characteristics'!F:F,MATCH($C1150,'Policy Characteristics'!$C:$C,0)))</f>
        <v>0</v>
      </c>
      <c r="M1150" s="205">
        <f>IF(ISBLANK(INDEX('Policy Characteristics'!G:G,MATCH($C1150,'Policy Characteristics'!$C:$C,0))),"",INDEX('Policy Characteristics'!G:G,MATCH($C1150,'Policy Characteristics'!$C:$C,0)))</f>
        <v>1</v>
      </c>
      <c r="N1150" s="205">
        <f>IF(ISBLANK(INDEX('Policy Characteristics'!H:H,MATCH($C1150,'Policy Characteristics'!$C:$C,0))),"",INDEX('Policy Characteristics'!H:H,MATCH($C1150,'Policy Characteristics'!$C:$C,0)))</f>
        <v>0.01</v>
      </c>
      <c r="O1150" s="76" t="str">
        <f>IF(ISBLANK(INDEX('Policy Characteristics'!I:I,MATCH($C1150,'Policy Characteristics'!$C:$C,0))),"",INDEX('Policy Characteristics'!I:I,MATCH($C1150,'Policy Characteristics'!$C:$C,0)))</f>
        <v>% of fuel shifted</v>
      </c>
      <c r="P1150" s="76" t="str">
        <f>IF(ISBLANK(INDEX('Policy Characteristics'!J:J,MATCH($C1150,'Policy Characteristics'!$C:$C,0))),"",INDEX('Policy Characteristics'!J:J,MATCH($C1150,'Policy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1150" s="76" t="str">
        <f>IF(ISBLANK(INDEX('Policy Characteristics'!K:K,MATCH($C1150,'Policy Characteristics'!$C:$C,0))),"",INDEX('Policy Characteristics'!K:K,MATCH($C1150,'Policy Characteristics'!$C:$C,0)))</f>
        <v>industry-ag-main.html#fuel-switching</v>
      </c>
      <c r="R1150" s="76" t="str">
        <f>IF(ISBLANK(INDEX('Policy Characteristics'!L:L,MATCH($C1150,'Policy Characteristics'!$C:$C,0))),"",INDEX('Policy Characteristics'!L:L,MATCH($C1150,'Policy Characteristics'!$C:$C,0)))</f>
        <v>industry-elec-and-hydrogen.html</v>
      </c>
    </row>
    <row r="1151" spans="1:18" s="143" customFormat="1" x14ac:dyDescent="0.25">
      <c r="A1151" s="76" t="str">
        <f>IF(ISBLANK(INDEX('Policy Characteristics'!A:A,MATCH($C1151,'Policy Characteristics'!$C:$C,0))),"",INDEX('Policy Characteristics'!A:A,MATCH($C1151,'Policy Characteristics'!$C:$C,0)))</f>
        <v>Industry</v>
      </c>
      <c r="B1151" s="200" t="str">
        <f>IF(ISBLANK(INDEX('Policy Characteristics'!B:B,MATCH($C1151,'Policy Characteristics'!$C:$C,0))),"",INDEX('Policy Characteristics'!B:B,MATCH($C1151,'Policy Characteristics'!$C:$C,0)))</f>
        <v>Hydrogen Combustion</v>
      </c>
      <c r="C1151" s="76" t="str">
        <f t="shared" si="35"/>
        <v>Fraction of Eligible Industrial Energy Use Shifted to Hydrogen</v>
      </c>
      <c r="D1151" s="78" t="s">
        <v>1304</v>
      </c>
      <c r="E1151" t="s">
        <v>1686</v>
      </c>
      <c r="F1151" t="s">
        <v>1268</v>
      </c>
      <c r="G1151" s="88" t="s">
        <v>1693</v>
      </c>
      <c r="H1151" s="15">
        <v>2070</v>
      </c>
      <c r="I1151" s="213" t="s">
        <v>43</v>
      </c>
      <c r="J1151" s="202" t="str">
        <f>IF(ISBLANK(INDEX('Policy Characteristics'!D:D,MATCH($C1151,'Policy Characteristics'!$C:$C,0))),"",INDEX('Policy Characteristics'!D:D,MATCH($C1151,'Policy Characteristics'!$C:$C,0)))</f>
        <v>Hydrogen Combustion</v>
      </c>
      <c r="K1151" s="76" t="str">
        <f>IF(ISBLANK(INDEX('Policy Characteristics'!E:E,MATCH($C1151,'Policy Characteristics'!$C:$C,0))),"",INDEX('Policy Characteristics'!E:E,MATCH($C1151,'Policy Characteristics'!$C:$C,0)))</f>
        <v>indst shift to hydrogen</v>
      </c>
      <c r="L1151" s="205">
        <f>IF(ISBLANK(INDEX('Policy Characteristics'!F:F,MATCH($C1151,'Policy Characteristics'!$C:$C,0))),"",INDEX('Policy Characteristics'!F:F,MATCH($C1151,'Policy Characteristics'!$C:$C,0)))</f>
        <v>0</v>
      </c>
      <c r="M1151" s="205">
        <f>IF(ISBLANK(INDEX('Policy Characteristics'!G:G,MATCH($C1151,'Policy Characteristics'!$C:$C,0))),"",INDEX('Policy Characteristics'!G:G,MATCH($C1151,'Policy Characteristics'!$C:$C,0)))</f>
        <v>1</v>
      </c>
      <c r="N1151" s="205">
        <f>IF(ISBLANK(INDEX('Policy Characteristics'!H:H,MATCH($C1151,'Policy Characteristics'!$C:$C,0))),"",INDEX('Policy Characteristics'!H:H,MATCH($C1151,'Policy Characteristics'!$C:$C,0)))</f>
        <v>0.01</v>
      </c>
      <c r="O1151" s="76" t="str">
        <f>IF(ISBLANK(INDEX('Policy Characteristics'!I:I,MATCH($C1151,'Policy Characteristics'!$C:$C,0))),"",INDEX('Policy Characteristics'!I:I,MATCH($C1151,'Policy Characteristics'!$C:$C,0)))</f>
        <v>% of fuel shifted</v>
      </c>
      <c r="P1151" s="76" t="str">
        <f>IF(ISBLANK(INDEX('Policy Characteristics'!J:J,MATCH($C1151,'Policy Characteristics'!$C:$C,0))),"",INDEX('Policy Characteristics'!J:J,MATCH($C1151,'Policy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1151" s="76" t="str">
        <f>IF(ISBLANK(INDEX('Policy Characteristics'!K:K,MATCH($C1151,'Policy Characteristics'!$C:$C,0))),"",INDEX('Policy Characteristics'!K:K,MATCH($C1151,'Policy Characteristics'!$C:$C,0)))</f>
        <v>industry-ag-main.html#fuel-switching</v>
      </c>
      <c r="R1151" s="76" t="str">
        <f>IF(ISBLANK(INDEX('Policy Characteristics'!L:L,MATCH($C1151,'Policy Characteristics'!$C:$C,0))),"",INDEX('Policy Characteristics'!L:L,MATCH($C1151,'Policy Characteristics'!$C:$C,0)))</f>
        <v>industry-elec-and-hydrogen.html</v>
      </c>
    </row>
    <row r="1152" spans="1:18" s="143" customFormat="1" x14ac:dyDescent="0.25">
      <c r="A1152" s="76" t="str">
        <f>IF(ISBLANK(INDEX('Policy Characteristics'!A:A,MATCH($C1152,'Policy Characteristics'!$C:$C,0))),"",INDEX('Policy Characteristics'!A:A,MATCH($C1152,'Policy Characteristics'!$C:$C,0)))</f>
        <v>Industry</v>
      </c>
      <c r="B1152" s="200" t="str">
        <f>IF(ISBLANK(INDEX('Policy Characteristics'!B:B,MATCH($C1152,'Policy Characteristics'!$C:$C,0))),"",INDEX('Policy Characteristics'!B:B,MATCH($C1152,'Policy Characteristics'!$C:$C,0)))</f>
        <v>Hydrogen Combustion</v>
      </c>
      <c r="C1152" s="76" t="str">
        <f t="shared" si="35"/>
        <v>Fraction of Eligible Industrial Energy Use Shifted to Hydrogen</v>
      </c>
      <c r="D1152" s="78" t="s">
        <v>1304</v>
      </c>
      <c r="E1152" t="s">
        <v>1687</v>
      </c>
      <c r="F1152" t="s">
        <v>1268</v>
      </c>
      <c r="G1152" s="88" t="s">
        <v>1694</v>
      </c>
      <c r="H1152" s="15">
        <v>2071</v>
      </c>
      <c r="I1152" s="213" t="s">
        <v>43</v>
      </c>
      <c r="J1152" s="202" t="str">
        <f>IF(ISBLANK(INDEX('Policy Characteristics'!D:D,MATCH($C1152,'Policy Characteristics'!$C:$C,0))),"",INDEX('Policy Characteristics'!D:D,MATCH($C1152,'Policy Characteristics'!$C:$C,0)))</f>
        <v>Hydrogen Combustion</v>
      </c>
      <c r="K1152" s="76" t="str">
        <f>IF(ISBLANK(INDEX('Policy Characteristics'!E:E,MATCH($C1152,'Policy Characteristics'!$C:$C,0))),"",INDEX('Policy Characteristics'!E:E,MATCH($C1152,'Policy Characteristics'!$C:$C,0)))</f>
        <v>indst shift to hydrogen</v>
      </c>
      <c r="L1152" s="205">
        <f>IF(ISBLANK(INDEX('Policy Characteristics'!F:F,MATCH($C1152,'Policy Characteristics'!$C:$C,0))),"",INDEX('Policy Characteristics'!F:F,MATCH($C1152,'Policy Characteristics'!$C:$C,0)))</f>
        <v>0</v>
      </c>
      <c r="M1152" s="205">
        <f>IF(ISBLANK(INDEX('Policy Characteristics'!G:G,MATCH($C1152,'Policy Characteristics'!$C:$C,0))),"",INDEX('Policy Characteristics'!G:G,MATCH($C1152,'Policy Characteristics'!$C:$C,0)))</f>
        <v>1</v>
      </c>
      <c r="N1152" s="205">
        <f>IF(ISBLANK(INDEX('Policy Characteristics'!H:H,MATCH($C1152,'Policy Characteristics'!$C:$C,0))),"",INDEX('Policy Characteristics'!H:H,MATCH($C1152,'Policy Characteristics'!$C:$C,0)))</f>
        <v>0.01</v>
      </c>
      <c r="O1152" s="76" t="str">
        <f>IF(ISBLANK(INDEX('Policy Characteristics'!I:I,MATCH($C1152,'Policy Characteristics'!$C:$C,0))),"",INDEX('Policy Characteristics'!I:I,MATCH($C1152,'Policy Characteristics'!$C:$C,0)))</f>
        <v>% of fuel shifted</v>
      </c>
      <c r="P1152" s="76" t="str">
        <f>IF(ISBLANK(INDEX('Policy Characteristics'!J:J,MATCH($C1152,'Policy Characteristics'!$C:$C,0))),"",INDEX('Policy Characteristics'!J:J,MATCH($C1152,'Policy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1152" s="76" t="str">
        <f>IF(ISBLANK(INDEX('Policy Characteristics'!K:K,MATCH($C1152,'Policy Characteristics'!$C:$C,0))),"",INDEX('Policy Characteristics'!K:K,MATCH($C1152,'Policy Characteristics'!$C:$C,0)))</f>
        <v>industry-ag-main.html#fuel-switching</v>
      </c>
      <c r="R1152" s="76" t="str">
        <f>IF(ISBLANK(INDEX('Policy Characteristics'!L:L,MATCH($C1152,'Policy Characteristics'!$C:$C,0))),"",INDEX('Policy Characteristics'!L:L,MATCH($C1152,'Policy Characteristics'!$C:$C,0)))</f>
        <v>industry-elec-and-hydrogen.html</v>
      </c>
    </row>
    <row r="1153" spans="1:18" s="143" customFormat="1" x14ac:dyDescent="0.25">
      <c r="A1153" s="76" t="str">
        <f>IF(ISBLANK(INDEX('Policy Characteristics'!A:A,MATCH($C1153,'Policy Characteristics'!$C:$C,0))),"",INDEX('Policy Characteristics'!A:A,MATCH($C1153,'Policy Characteristics'!$C:$C,0)))</f>
        <v>Industry</v>
      </c>
      <c r="B1153" s="200" t="str">
        <f>IF(ISBLANK(INDEX('Policy Characteristics'!B:B,MATCH($C1153,'Policy Characteristics'!$C:$C,0))),"",INDEX('Policy Characteristics'!B:B,MATCH($C1153,'Policy Characteristics'!$C:$C,0)))</f>
        <v>Hydrogen Combustion</v>
      </c>
      <c r="C1153" s="76" t="str">
        <f t="shared" si="35"/>
        <v>Fraction of Eligible Industrial Energy Use Shifted to Hydrogen</v>
      </c>
      <c r="D1153" s="78" t="s">
        <v>1304</v>
      </c>
      <c r="E1153" t="s">
        <v>1688</v>
      </c>
      <c r="F1153" t="s">
        <v>1268</v>
      </c>
      <c r="G1153" s="88" t="s">
        <v>1695</v>
      </c>
      <c r="H1153" s="15">
        <v>2072</v>
      </c>
      <c r="I1153" s="213" t="s">
        <v>44</v>
      </c>
      <c r="J1153" s="202" t="str">
        <f>IF(ISBLANK(INDEX('Policy Characteristics'!D:D,MATCH($C1153,'Policy Characteristics'!$C:$C,0))),"",INDEX('Policy Characteristics'!D:D,MATCH($C1153,'Policy Characteristics'!$C:$C,0)))</f>
        <v>Hydrogen Combustion</v>
      </c>
      <c r="K1153" s="76" t="str">
        <f>IF(ISBLANK(INDEX('Policy Characteristics'!E:E,MATCH($C1153,'Policy Characteristics'!$C:$C,0))),"",INDEX('Policy Characteristics'!E:E,MATCH($C1153,'Policy Characteristics'!$C:$C,0)))</f>
        <v>indst shift to hydrogen</v>
      </c>
      <c r="L1153" s="205">
        <f>IF(ISBLANK(INDEX('Policy Characteristics'!F:F,MATCH($C1153,'Policy Characteristics'!$C:$C,0))),"",INDEX('Policy Characteristics'!F:F,MATCH($C1153,'Policy Characteristics'!$C:$C,0)))</f>
        <v>0</v>
      </c>
      <c r="M1153" s="205">
        <f>IF(ISBLANK(INDEX('Policy Characteristics'!G:G,MATCH($C1153,'Policy Characteristics'!$C:$C,0))),"",INDEX('Policy Characteristics'!G:G,MATCH($C1153,'Policy Characteristics'!$C:$C,0)))</f>
        <v>1</v>
      </c>
      <c r="N1153" s="205">
        <f>IF(ISBLANK(INDEX('Policy Characteristics'!H:H,MATCH($C1153,'Policy Characteristics'!$C:$C,0))),"",INDEX('Policy Characteristics'!H:H,MATCH($C1153,'Policy Characteristics'!$C:$C,0)))</f>
        <v>0.01</v>
      </c>
      <c r="O1153" s="76" t="str">
        <f>IF(ISBLANK(INDEX('Policy Characteristics'!I:I,MATCH($C1153,'Policy Characteristics'!$C:$C,0))),"",INDEX('Policy Characteristics'!I:I,MATCH($C1153,'Policy Characteristics'!$C:$C,0)))</f>
        <v>% of fuel shifted</v>
      </c>
      <c r="P1153" s="76" t="str">
        <f>IF(ISBLANK(INDEX('Policy Characteristics'!J:J,MATCH($C1153,'Policy Characteristics'!$C:$C,0))),"",INDEX('Policy Characteristics'!J:J,MATCH($C1153,'Policy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1153" s="76" t="str">
        <f>IF(ISBLANK(INDEX('Policy Characteristics'!K:K,MATCH($C1153,'Policy Characteristics'!$C:$C,0))),"",INDEX('Policy Characteristics'!K:K,MATCH($C1153,'Policy Characteristics'!$C:$C,0)))</f>
        <v>industry-ag-main.html#fuel-switching</v>
      </c>
      <c r="R1153" s="76" t="str">
        <f>IF(ISBLANK(INDEX('Policy Characteristics'!L:L,MATCH($C1153,'Policy Characteristics'!$C:$C,0))),"",INDEX('Policy Characteristics'!L:L,MATCH($C1153,'Policy Characteristics'!$C:$C,0)))</f>
        <v>industry-elec-and-hydrogen.html</v>
      </c>
    </row>
    <row r="1154" spans="1:18" s="143" customFormat="1" x14ac:dyDescent="0.25">
      <c r="A1154" s="76" t="str">
        <f>IF(ISBLANK(INDEX('Policy Characteristics'!A:A,MATCH($C1154,'Policy Characteristics'!$C:$C,0))),"",INDEX('Policy Characteristics'!A:A,MATCH($C1154,'Policy Characteristics'!$C:$C,0)))</f>
        <v>Industry</v>
      </c>
      <c r="B1154" s="200" t="str">
        <f>IF(ISBLANK(INDEX('Policy Characteristics'!B:B,MATCH($C1154,'Policy Characteristics'!$C:$C,0))),"",INDEX('Policy Characteristics'!B:B,MATCH($C1154,'Policy Characteristics'!$C:$C,0)))</f>
        <v>Hydrogen Combustion</v>
      </c>
      <c r="C1154" s="76" t="str">
        <f t="shared" si="35"/>
        <v>Fraction of Eligible Industrial Energy Use Shifted to Hydrogen</v>
      </c>
      <c r="D1154" s="78" t="s">
        <v>1304</v>
      </c>
      <c r="E1154" t="s">
        <v>1824</v>
      </c>
      <c r="F1154" t="s">
        <v>1268</v>
      </c>
      <c r="G1154" s="88" t="s">
        <v>1824</v>
      </c>
      <c r="H1154" s="15">
        <v>2073</v>
      </c>
      <c r="I1154" s="213" t="s">
        <v>43</v>
      </c>
      <c r="J1154" s="202" t="str">
        <f>IF(ISBLANK(INDEX('Policy Characteristics'!D:D,MATCH($C1154,'Policy Characteristics'!$C:$C,0))),"",INDEX('Policy Characteristics'!D:D,MATCH($C1154,'Policy Characteristics'!$C:$C,0)))</f>
        <v>Hydrogen Combustion</v>
      </c>
      <c r="K1154" s="76" t="str">
        <f>IF(ISBLANK(INDEX('Policy Characteristics'!E:E,MATCH($C1154,'Policy Characteristics'!$C:$C,0))),"",INDEX('Policy Characteristics'!E:E,MATCH($C1154,'Policy Characteristics'!$C:$C,0)))</f>
        <v>indst shift to hydrogen</v>
      </c>
      <c r="L1154" s="205">
        <f>IF(ISBLANK(INDEX('Policy Characteristics'!F:F,MATCH($C1154,'Policy Characteristics'!$C:$C,0))),"",INDEX('Policy Characteristics'!F:F,MATCH($C1154,'Policy Characteristics'!$C:$C,0)))</f>
        <v>0</v>
      </c>
      <c r="M1154" s="205">
        <f>IF(ISBLANK(INDEX('Policy Characteristics'!G:G,MATCH($C1154,'Policy Characteristics'!$C:$C,0))),"",INDEX('Policy Characteristics'!G:G,MATCH($C1154,'Policy Characteristics'!$C:$C,0)))</f>
        <v>1</v>
      </c>
      <c r="N1154" s="205">
        <f>IF(ISBLANK(INDEX('Policy Characteristics'!H:H,MATCH($C1154,'Policy Characteristics'!$C:$C,0))),"",INDEX('Policy Characteristics'!H:H,MATCH($C1154,'Policy Characteristics'!$C:$C,0)))</f>
        <v>0.01</v>
      </c>
      <c r="O1154" s="76" t="str">
        <f>IF(ISBLANK(INDEX('Policy Characteristics'!I:I,MATCH($C1154,'Policy Characteristics'!$C:$C,0))),"",INDEX('Policy Characteristics'!I:I,MATCH($C1154,'Policy Characteristics'!$C:$C,0)))</f>
        <v>% of fuel shifted</v>
      </c>
      <c r="P1154" s="76" t="str">
        <f>IF(ISBLANK(INDEX('Policy Characteristics'!J:J,MATCH($C1154,'Policy Characteristics'!$C:$C,0))),"",INDEX('Policy Characteristics'!J:J,MATCH($C1154,'Policy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1154" s="76" t="str">
        <f>IF(ISBLANK(INDEX('Policy Characteristics'!K:K,MATCH($C1154,'Policy Characteristics'!$C:$C,0))),"",INDEX('Policy Characteristics'!K:K,MATCH($C1154,'Policy Characteristics'!$C:$C,0)))</f>
        <v>industry-ag-main.html#fuel-switching</v>
      </c>
      <c r="R1154" s="76" t="str">
        <f>IF(ISBLANK(INDEX('Policy Characteristics'!L:L,MATCH($C1154,'Policy Characteristics'!$C:$C,0))),"",INDEX('Policy Characteristics'!L:L,MATCH($C1154,'Policy Characteristics'!$C:$C,0)))</f>
        <v>industry-elec-and-hydrogen.html</v>
      </c>
    </row>
    <row r="1155" spans="1:18" s="143" customFormat="1" x14ac:dyDescent="0.25">
      <c r="A1155" s="76" t="str">
        <f>IF(ISBLANK(INDEX('Policy Characteristics'!A:A,MATCH($C1155,'Policy Characteristics'!$C:$C,0))),"",INDEX('Policy Characteristics'!A:A,MATCH($C1155,'Policy Characteristics'!$C:$C,0)))</f>
        <v>Industry</v>
      </c>
      <c r="B1155" s="200" t="str">
        <f>IF(ISBLANK(INDEX('Policy Characteristics'!B:B,MATCH($C1155,'Policy Characteristics'!$C:$C,0))),"",INDEX('Policy Characteristics'!B:B,MATCH($C1155,'Policy Characteristics'!$C:$C,0)))</f>
        <v>Hydrogen Combustion</v>
      </c>
      <c r="C1155" s="76" t="str">
        <f t="shared" si="35"/>
        <v>Fraction of Eligible Industrial Energy Use Shifted to Hydrogen</v>
      </c>
      <c r="D1155" s="78" t="s">
        <v>1305</v>
      </c>
      <c r="E1155" t="s">
        <v>1682</v>
      </c>
      <c r="F1155" t="s">
        <v>1269</v>
      </c>
      <c r="G1155" s="88" t="s">
        <v>1689</v>
      </c>
      <c r="H1155" s="15">
        <v>2074</v>
      </c>
      <c r="I1155" s="213" t="s">
        <v>43</v>
      </c>
      <c r="J1155" s="202" t="str">
        <f>IF(ISBLANK(INDEX('Policy Characteristics'!D:D,MATCH($C1155,'Policy Characteristics'!$C:$C,0))),"",INDEX('Policy Characteristics'!D:D,MATCH($C1155,'Policy Characteristics'!$C:$C,0)))</f>
        <v>Hydrogen Combustion</v>
      </c>
      <c r="K1155" s="76" t="str">
        <f>IF(ISBLANK(INDEX('Policy Characteristics'!E:E,MATCH($C1155,'Policy Characteristics'!$C:$C,0))),"",INDEX('Policy Characteristics'!E:E,MATCH($C1155,'Policy Characteristics'!$C:$C,0)))</f>
        <v>indst shift to hydrogen</v>
      </c>
      <c r="L1155" s="205">
        <f>IF(ISBLANK(INDEX('Policy Characteristics'!F:F,MATCH($C1155,'Policy Characteristics'!$C:$C,0))),"",INDEX('Policy Characteristics'!F:F,MATCH($C1155,'Policy Characteristics'!$C:$C,0)))</f>
        <v>0</v>
      </c>
      <c r="M1155" s="205">
        <f>IF(ISBLANK(INDEX('Policy Characteristics'!G:G,MATCH($C1155,'Policy Characteristics'!$C:$C,0))),"",INDEX('Policy Characteristics'!G:G,MATCH($C1155,'Policy Characteristics'!$C:$C,0)))</f>
        <v>1</v>
      </c>
      <c r="N1155" s="205">
        <f>IF(ISBLANK(INDEX('Policy Characteristics'!H:H,MATCH($C1155,'Policy Characteristics'!$C:$C,0))),"",INDEX('Policy Characteristics'!H:H,MATCH($C1155,'Policy Characteristics'!$C:$C,0)))</f>
        <v>0.01</v>
      </c>
      <c r="O1155" s="76" t="str">
        <f>IF(ISBLANK(INDEX('Policy Characteristics'!I:I,MATCH($C1155,'Policy Characteristics'!$C:$C,0))),"",INDEX('Policy Characteristics'!I:I,MATCH($C1155,'Policy Characteristics'!$C:$C,0)))</f>
        <v>% of fuel shifted</v>
      </c>
      <c r="P1155" s="76" t="str">
        <f>IF(ISBLANK(INDEX('Policy Characteristics'!J:J,MATCH($C1155,'Policy Characteristics'!$C:$C,0))),"",INDEX('Policy Characteristics'!J:J,MATCH($C1155,'Policy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1155" s="76" t="str">
        <f>IF(ISBLANK(INDEX('Policy Characteristics'!K:K,MATCH($C1155,'Policy Characteristics'!$C:$C,0))),"",INDEX('Policy Characteristics'!K:K,MATCH($C1155,'Policy Characteristics'!$C:$C,0)))</f>
        <v>industry-ag-main.html#fuel-switching</v>
      </c>
      <c r="R1155" s="76" t="str">
        <f>IF(ISBLANK(INDEX('Policy Characteristics'!L:L,MATCH($C1155,'Policy Characteristics'!$C:$C,0))),"",INDEX('Policy Characteristics'!L:L,MATCH($C1155,'Policy Characteristics'!$C:$C,0)))</f>
        <v>industry-elec-and-hydrogen.html</v>
      </c>
    </row>
    <row r="1156" spans="1:18" s="143" customFormat="1" x14ac:dyDescent="0.25">
      <c r="A1156" s="76" t="str">
        <f>IF(ISBLANK(INDEX('Policy Characteristics'!A:A,MATCH($C1156,'Policy Characteristics'!$C:$C,0))),"",INDEX('Policy Characteristics'!A:A,MATCH($C1156,'Policy Characteristics'!$C:$C,0)))</f>
        <v>Industry</v>
      </c>
      <c r="B1156" s="200" t="str">
        <f>IF(ISBLANK(INDEX('Policy Characteristics'!B:B,MATCH($C1156,'Policy Characteristics'!$C:$C,0))),"",INDEX('Policy Characteristics'!B:B,MATCH($C1156,'Policy Characteristics'!$C:$C,0)))</f>
        <v>Hydrogen Combustion</v>
      </c>
      <c r="C1156" s="76" t="str">
        <f t="shared" si="35"/>
        <v>Fraction of Eligible Industrial Energy Use Shifted to Hydrogen</v>
      </c>
      <c r="D1156" s="78" t="s">
        <v>1305</v>
      </c>
      <c r="E1156" t="s">
        <v>1683</v>
      </c>
      <c r="F1156" t="s">
        <v>1269</v>
      </c>
      <c r="G1156" s="88" t="s">
        <v>1690</v>
      </c>
      <c r="H1156" s="15">
        <v>2075</v>
      </c>
      <c r="I1156" s="213" t="s">
        <v>43</v>
      </c>
      <c r="J1156" s="202" t="str">
        <f>IF(ISBLANK(INDEX('Policy Characteristics'!D:D,MATCH($C1156,'Policy Characteristics'!$C:$C,0))),"",INDEX('Policy Characteristics'!D:D,MATCH($C1156,'Policy Characteristics'!$C:$C,0)))</f>
        <v>Hydrogen Combustion</v>
      </c>
      <c r="K1156" s="76" t="str">
        <f>IF(ISBLANK(INDEX('Policy Characteristics'!E:E,MATCH($C1156,'Policy Characteristics'!$C:$C,0))),"",INDEX('Policy Characteristics'!E:E,MATCH($C1156,'Policy Characteristics'!$C:$C,0)))</f>
        <v>indst shift to hydrogen</v>
      </c>
      <c r="L1156" s="205">
        <f>IF(ISBLANK(INDEX('Policy Characteristics'!F:F,MATCH($C1156,'Policy Characteristics'!$C:$C,0))),"",INDEX('Policy Characteristics'!F:F,MATCH($C1156,'Policy Characteristics'!$C:$C,0)))</f>
        <v>0</v>
      </c>
      <c r="M1156" s="205">
        <f>IF(ISBLANK(INDEX('Policy Characteristics'!G:G,MATCH($C1156,'Policy Characteristics'!$C:$C,0))),"",INDEX('Policy Characteristics'!G:G,MATCH($C1156,'Policy Characteristics'!$C:$C,0)))</f>
        <v>1</v>
      </c>
      <c r="N1156" s="205">
        <f>IF(ISBLANK(INDEX('Policy Characteristics'!H:H,MATCH($C1156,'Policy Characteristics'!$C:$C,0))),"",INDEX('Policy Characteristics'!H:H,MATCH($C1156,'Policy Characteristics'!$C:$C,0)))</f>
        <v>0.01</v>
      </c>
      <c r="O1156" s="76" t="str">
        <f>IF(ISBLANK(INDEX('Policy Characteristics'!I:I,MATCH($C1156,'Policy Characteristics'!$C:$C,0))),"",INDEX('Policy Characteristics'!I:I,MATCH($C1156,'Policy Characteristics'!$C:$C,0)))</f>
        <v>% of fuel shifted</v>
      </c>
      <c r="P1156" s="76" t="str">
        <f>IF(ISBLANK(INDEX('Policy Characteristics'!J:J,MATCH($C1156,'Policy Characteristics'!$C:$C,0))),"",INDEX('Policy Characteristics'!J:J,MATCH($C1156,'Policy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1156" s="76" t="str">
        <f>IF(ISBLANK(INDEX('Policy Characteristics'!K:K,MATCH($C1156,'Policy Characteristics'!$C:$C,0))),"",INDEX('Policy Characteristics'!K:K,MATCH($C1156,'Policy Characteristics'!$C:$C,0)))</f>
        <v>industry-ag-main.html#fuel-switching</v>
      </c>
      <c r="R1156" s="76" t="str">
        <f>IF(ISBLANK(INDEX('Policy Characteristics'!L:L,MATCH($C1156,'Policy Characteristics'!$C:$C,0))),"",INDEX('Policy Characteristics'!L:L,MATCH($C1156,'Policy Characteristics'!$C:$C,0)))</f>
        <v>industry-elec-and-hydrogen.html</v>
      </c>
    </row>
    <row r="1157" spans="1:18" s="143" customFormat="1" x14ac:dyDescent="0.25">
      <c r="A1157" s="76" t="str">
        <f>IF(ISBLANK(INDEX('Policy Characteristics'!A:A,MATCH($C1157,'Policy Characteristics'!$C:$C,0))),"",INDEX('Policy Characteristics'!A:A,MATCH($C1157,'Policy Characteristics'!$C:$C,0)))</f>
        <v>Industry</v>
      </c>
      <c r="B1157" s="200" t="str">
        <f>IF(ISBLANK(INDEX('Policy Characteristics'!B:B,MATCH($C1157,'Policy Characteristics'!$C:$C,0))),"",INDEX('Policy Characteristics'!B:B,MATCH($C1157,'Policy Characteristics'!$C:$C,0)))</f>
        <v>Hydrogen Combustion</v>
      </c>
      <c r="C1157" s="76" t="str">
        <f t="shared" si="35"/>
        <v>Fraction of Eligible Industrial Energy Use Shifted to Hydrogen</v>
      </c>
      <c r="D1157" s="78" t="s">
        <v>1305</v>
      </c>
      <c r="E1157" t="s">
        <v>1684</v>
      </c>
      <c r="F1157" t="s">
        <v>1269</v>
      </c>
      <c r="G1157" s="88" t="s">
        <v>1691</v>
      </c>
      <c r="H1157" s="15">
        <v>2076</v>
      </c>
      <c r="I1157" s="213" t="s">
        <v>43</v>
      </c>
      <c r="J1157" s="202" t="str">
        <f>IF(ISBLANK(INDEX('Policy Characteristics'!D:D,MATCH($C1157,'Policy Characteristics'!$C:$C,0))),"",INDEX('Policy Characteristics'!D:D,MATCH($C1157,'Policy Characteristics'!$C:$C,0)))</f>
        <v>Hydrogen Combustion</v>
      </c>
      <c r="K1157" s="76" t="str">
        <f>IF(ISBLANK(INDEX('Policy Characteristics'!E:E,MATCH($C1157,'Policy Characteristics'!$C:$C,0))),"",INDEX('Policy Characteristics'!E:E,MATCH($C1157,'Policy Characteristics'!$C:$C,0)))</f>
        <v>indst shift to hydrogen</v>
      </c>
      <c r="L1157" s="205">
        <f>IF(ISBLANK(INDEX('Policy Characteristics'!F:F,MATCH($C1157,'Policy Characteristics'!$C:$C,0))),"",INDEX('Policy Characteristics'!F:F,MATCH($C1157,'Policy Characteristics'!$C:$C,0)))</f>
        <v>0</v>
      </c>
      <c r="M1157" s="205">
        <f>IF(ISBLANK(INDEX('Policy Characteristics'!G:G,MATCH($C1157,'Policy Characteristics'!$C:$C,0))),"",INDEX('Policy Characteristics'!G:G,MATCH($C1157,'Policy Characteristics'!$C:$C,0)))</f>
        <v>1</v>
      </c>
      <c r="N1157" s="205">
        <f>IF(ISBLANK(INDEX('Policy Characteristics'!H:H,MATCH($C1157,'Policy Characteristics'!$C:$C,0))),"",INDEX('Policy Characteristics'!H:H,MATCH($C1157,'Policy Characteristics'!$C:$C,0)))</f>
        <v>0.01</v>
      </c>
      <c r="O1157" s="76" t="str">
        <f>IF(ISBLANK(INDEX('Policy Characteristics'!I:I,MATCH($C1157,'Policy Characteristics'!$C:$C,0))),"",INDEX('Policy Characteristics'!I:I,MATCH($C1157,'Policy Characteristics'!$C:$C,0)))</f>
        <v>% of fuel shifted</v>
      </c>
      <c r="P1157" s="76" t="str">
        <f>IF(ISBLANK(INDEX('Policy Characteristics'!J:J,MATCH($C1157,'Policy Characteristics'!$C:$C,0))),"",INDEX('Policy Characteristics'!J:J,MATCH($C1157,'Policy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1157" s="76" t="str">
        <f>IF(ISBLANK(INDEX('Policy Characteristics'!K:K,MATCH($C1157,'Policy Characteristics'!$C:$C,0))),"",INDEX('Policy Characteristics'!K:K,MATCH($C1157,'Policy Characteristics'!$C:$C,0)))</f>
        <v>industry-ag-main.html#fuel-switching</v>
      </c>
      <c r="R1157" s="76" t="str">
        <f>IF(ISBLANK(INDEX('Policy Characteristics'!L:L,MATCH($C1157,'Policy Characteristics'!$C:$C,0))),"",INDEX('Policy Characteristics'!L:L,MATCH($C1157,'Policy Characteristics'!$C:$C,0)))</f>
        <v>industry-elec-and-hydrogen.html</v>
      </c>
    </row>
    <row r="1158" spans="1:18" s="143" customFormat="1" x14ac:dyDescent="0.25">
      <c r="A1158" s="76" t="str">
        <f>IF(ISBLANK(INDEX('Policy Characteristics'!A:A,MATCH($C1158,'Policy Characteristics'!$C:$C,0))),"",INDEX('Policy Characteristics'!A:A,MATCH($C1158,'Policy Characteristics'!$C:$C,0)))</f>
        <v>Industry</v>
      </c>
      <c r="B1158" s="200" t="str">
        <f>IF(ISBLANK(INDEX('Policy Characteristics'!B:B,MATCH($C1158,'Policy Characteristics'!$C:$C,0))),"",INDEX('Policy Characteristics'!B:B,MATCH($C1158,'Policy Characteristics'!$C:$C,0)))</f>
        <v>Hydrogen Combustion</v>
      </c>
      <c r="C1158" s="76" t="str">
        <f t="shared" si="35"/>
        <v>Fraction of Eligible Industrial Energy Use Shifted to Hydrogen</v>
      </c>
      <c r="D1158" s="78" t="s">
        <v>1305</v>
      </c>
      <c r="E1158" t="s">
        <v>1685</v>
      </c>
      <c r="F1158" t="s">
        <v>1269</v>
      </c>
      <c r="G1158" s="88" t="s">
        <v>1692</v>
      </c>
      <c r="H1158" s="15">
        <v>2077</v>
      </c>
      <c r="I1158" s="213" t="s">
        <v>44</v>
      </c>
      <c r="J1158" s="202" t="str">
        <f>IF(ISBLANK(INDEX('Policy Characteristics'!D:D,MATCH($C1158,'Policy Characteristics'!$C:$C,0))),"",INDEX('Policy Characteristics'!D:D,MATCH($C1158,'Policy Characteristics'!$C:$C,0)))</f>
        <v>Hydrogen Combustion</v>
      </c>
      <c r="K1158" s="76" t="str">
        <f>IF(ISBLANK(INDEX('Policy Characteristics'!E:E,MATCH($C1158,'Policy Characteristics'!$C:$C,0))),"",INDEX('Policy Characteristics'!E:E,MATCH($C1158,'Policy Characteristics'!$C:$C,0)))</f>
        <v>indst shift to hydrogen</v>
      </c>
      <c r="L1158" s="205">
        <f>IF(ISBLANK(INDEX('Policy Characteristics'!F:F,MATCH($C1158,'Policy Characteristics'!$C:$C,0))),"",INDEX('Policy Characteristics'!F:F,MATCH($C1158,'Policy Characteristics'!$C:$C,0)))</f>
        <v>0</v>
      </c>
      <c r="M1158" s="205">
        <f>IF(ISBLANK(INDEX('Policy Characteristics'!G:G,MATCH($C1158,'Policy Characteristics'!$C:$C,0))),"",INDEX('Policy Characteristics'!G:G,MATCH($C1158,'Policy Characteristics'!$C:$C,0)))</f>
        <v>1</v>
      </c>
      <c r="N1158" s="205">
        <f>IF(ISBLANK(INDEX('Policy Characteristics'!H:H,MATCH($C1158,'Policy Characteristics'!$C:$C,0))),"",INDEX('Policy Characteristics'!H:H,MATCH($C1158,'Policy Characteristics'!$C:$C,0)))</f>
        <v>0.01</v>
      </c>
      <c r="O1158" s="76" t="str">
        <f>IF(ISBLANK(INDEX('Policy Characteristics'!I:I,MATCH($C1158,'Policy Characteristics'!$C:$C,0))),"",INDEX('Policy Characteristics'!I:I,MATCH($C1158,'Policy Characteristics'!$C:$C,0)))</f>
        <v>% of fuel shifted</v>
      </c>
      <c r="P1158" s="76" t="str">
        <f>IF(ISBLANK(INDEX('Policy Characteristics'!J:J,MATCH($C1158,'Policy Characteristics'!$C:$C,0))),"",INDEX('Policy Characteristics'!J:J,MATCH($C1158,'Policy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1158" s="76" t="str">
        <f>IF(ISBLANK(INDEX('Policy Characteristics'!K:K,MATCH($C1158,'Policy Characteristics'!$C:$C,0))),"",INDEX('Policy Characteristics'!K:K,MATCH($C1158,'Policy Characteristics'!$C:$C,0)))</f>
        <v>industry-ag-main.html#fuel-switching</v>
      </c>
      <c r="R1158" s="76" t="str">
        <f>IF(ISBLANK(INDEX('Policy Characteristics'!L:L,MATCH($C1158,'Policy Characteristics'!$C:$C,0))),"",INDEX('Policy Characteristics'!L:L,MATCH($C1158,'Policy Characteristics'!$C:$C,0)))</f>
        <v>industry-elec-and-hydrogen.html</v>
      </c>
    </row>
    <row r="1159" spans="1:18" s="143" customFormat="1" x14ac:dyDescent="0.25">
      <c r="A1159" s="76" t="str">
        <f>IF(ISBLANK(INDEX('Policy Characteristics'!A:A,MATCH($C1159,'Policy Characteristics'!$C:$C,0))),"",INDEX('Policy Characteristics'!A:A,MATCH($C1159,'Policy Characteristics'!$C:$C,0)))</f>
        <v>Industry</v>
      </c>
      <c r="B1159" s="200" t="str">
        <f>IF(ISBLANK(INDEX('Policy Characteristics'!B:B,MATCH($C1159,'Policy Characteristics'!$C:$C,0))),"",INDEX('Policy Characteristics'!B:B,MATCH($C1159,'Policy Characteristics'!$C:$C,0)))</f>
        <v>Hydrogen Combustion</v>
      </c>
      <c r="C1159" s="76" t="str">
        <f t="shared" si="35"/>
        <v>Fraction of Eligible Industrial Energy Use Shifted to Hydrogen</v>
      </c>
      <c r="D1159" s="78" t="s">
        <v>1305</v>
      </c>
      <c r="E1159" t="s">
        <v>1686</v>
      </c>
      <c r="F1159" t="s">
        <v>1269</v>
      </c>
      <c r="G1159" s="88" t="s">
        <v>1693</v>
      </c>
      <c r="H1159" s="15">
        <v>2078</v>
      </c>
      <c r="I1159" s="213" t="s">
        <v>44</v>
      </c>
      <c r="J1159" s="202" t="str">
        <f>IF(ISBLANK(INDEX('Policy Characteristics'!D:D,MATCH($C1159,'Policy Characteristics'!$C:$C,0))),"",INDEX('Policy Characteristics'!D:D,MATCH($C1159,'Policy Characteristics'!$C:$C,0)))</f>
        <v>Hydrogen Combustion</v>
      </c>
      <c r="K1159" s="76" t="str">
        <f>IF(ISBLANK(INDEX('Policy Characteristics'!E:E,MATCH($C1159,'Policy Characteristics'!$C:$C,0))),"",INDEX('Policy Characteristics'!E:E,MATCH($C1159,'Policy Characteristics'!$C:$C,0)))</f>
        <v>indst shift to hydrogen</v>
      </c>
      <c r="L1159" s="205">
        <f>IF(ISBLANK(INDEX('Policy Characteristics'!F:F,MATCH($C1159,'Policy Characteristics'!$C:$C,0))),"",INDEX('Policy Characteristics'!F:F,MATCH($C1159,'Policy Characteristics'!$C:$C,0)))</f>
        <v>0</v>
      </c>
      <c r="M1159" s="205">
        <f>IF(ISBLANK(INDEX('Policy Characteristics'!G:G,MATCH($C1159,'Policy Characteristics'!$C:$C,0))),"",INDEX('Policy Characteristics'!G:G,MATCH($C1159,'Policy Characteristics'!$C:$C,0)))</f>
        <v>1</v>
      </c>
      <c r="N1159" s="205">
        <f>IF(ISBLANK(INDEX('Policy Characteristics'!H:H,MATCH($C1159,'Policy Characteristics'!$C:$C,0))),"",INDEX('Policy Characteristics'!H:H,MATCH($C1159,'Policy Characteristics'!$C:$C,0)))</f>
        <v>0.01</v>
      </c>
      <c r="O1159" s="76" t="str">
        <f>IF(ISBLANK(INDEX('Policy Characteristics'!I:I,MATCH($C1159,'Policy Characteristics'!$C:$C,0))),"",INDEX('Policy Characteristics'!I:I,MATCH($C1159,'Policy Characteristics'!$C:$C,0)))</f>
        <v>% of fuel shifted</v>
      </c>
      <c r="P1159" s="76" t="str">
        <f>IF(ISBLANK(INDEX('Policy Characteristics'!J:J,MATCH($C1159,'Policy Characteristics'!$C:$C,0))),"",INDEX('Policy Characteristics'!J:J,MATCH($C1159,'Policy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1159" s="76" t="str">
        <f>IF(ISBLANK(INDEX('Policy Characteristics'!K:K,MATCH($C1159,'Policy Characteristics'!$C:$C,0))),"",INDEX('Policy Characteristics'!K:K,MATCH($C1159,'Policy Characteristics'!$C:$C,0)))</f>
        <v>industry-ag-main.html#fuel-switching</v>
      </c>
      <c r="R1159" s="76" t="str">
        <f>IF(ISBLANK(INDEX('Policy Characteristics'!L:L,MATCH($C1159,'Policy Characteristics'!$C:$C,0))),"",INDEX('Policy Characteristics'!L:L,MATCH($C1159,'Policy Characteristics'!$C:$C,0)))</f>
        <v>industry-elec-and-hydrogen.html</v>
      </c>
    </row>
    <row r="1160" spans="1:18" s="143" customFormat="1" x14ac:dyDescent="0.25">
      <c r="A1160" s="76" t="str">
        <f>IF(ISBLANK(INDEX('Policy Characteristics'!A:A,MATCH($C1160,'Policy Characteristics'!$C:$C,0))),"",INDEX('Policy Characteristics'!A:A,MATCH($C1160,'Policy Characteristics'!$C:$C,0)))</f>
        <v>Industry</v>
      </c>
      <c r="B1160" s="200" t="str">
        <f>IF(ISBLANK(INDEX('Policy Characteristics'!B:B,MATCH($C1160,'Policy Characteristics'!$C:$C,0))),"",INDEX('Policy Characteristics'!B:B,MATCH($C1160,'Policy Characteristics'!$C:$C,0)))</f>
        <v>Hydrogen Combustion</v>
      </c>
      <c r="C1160" s="76" t="str">
        <f t="shared" si="35"/>
        <v>Fraction of Eligible Industrial Energy Use Shifted to Hydrogen</v>
      </c>
      <c r="D1160" s="78" t="s">
        <v>1305</v>
      </c>
      <c r="E1160" t="s">
        <v>1687</v>
      </c>
      <c r="F1160" t="s">
        <v>1269</v>
      </c>
      <c r="G1160" s="88" t="s">
        <v>1694</v>
      </c>
      <c r="H1160" s="15">
        <v>2079</v>
      </c>
      <c r="I1160" s="213" t="s">
        <v>43</v>
      </c>
      <c r="J1160" s="202" t="str">
        <f>IF(ISBLANK(INDEX('Policy Characteristics'!D:D,MATCH($C1160,'Policy Characteristics'!$C:$C,0))),"",INDEX('Policy Characteristics'!D:D,MATCH($C1160,'Policy Characteristics'!$C:$C,0)))</f>
        <v>Hydrogen Combustion</v>
      </c>
      <c r="K1160" s="76" t="str">
        <f>IF(ISBLANK(INDEX('Policy Characteristics'!E:E,MATCH($C1160,'Policy Characteristics'!$C:$C,0))),"",INDEX('Policy Characteristics'!E:E,MATCH($C1160,'Policy Characteristics'!$C:$C,0)))</f>
        <v>indst shift to hydrogen</v>
      </c>
      <c r="L1160" s="205">
        <f>IF(ISBLANK(INDEX('Policy Characteristics'!F:F,MATCH($C1160,'Policy Characteristics'!$C:$C,0))),"",INDEX('Policy Characteristics'!F:F,MATCH($C1160,'Policy Characteristics'!$C:$C,0)))</f>
        <v>0</v>
      </c>
      <c r="M1160" s="205">
        <f>IF(ISBLANK(INDEX('Policy Characteristics'!G:G,MATCH($C1160,'Policy Characteristics'!$C:$C,0))),"",INDEX('Policy Characteristics'!G:G,MATCH($C1160,'Policy Characteristics'!$C:$C,0)))</f>
        <v>1</v>
      </c>
      <c r="N1160" s="205">
        <f>IF(ISBLANK(INDEX('Policy Characteristics'!H:H,MATCH($C1160,'Policy Characteristics'!$C:$C,0))),"",INDEX('Policy Characteristics'!H:H,MATCH($C1160,'Policy Characteristics'!$C:$C,0)))</f>
        <v>0.01</v>
      </c>
      <c r="O1160" s="76" t="str">
        <f>IF(ISBLANK(INDEX('Policy Characteristics'!I:I,MATCH($C1160,'Policy Characteristics'!$C:$C,0))),"",INDEX('Policy Characteristics'!I:I,MATCH($C1160,'Policy Characteristics'!$C:$C,0)))</f>
        <v>% of fuel shifted</v>
      </c>
      <c r="P1160" s="76" t="str">
        <f>IF(ISBLANK(INDEX('Policy Characteristics'!J:J,MATCH($C1160,'Policy Characteristics'!$C:$C,0))),"",INDEX('Policy Characteristics'!J:J,MATCH($C1160,'Policy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1160" s="76" t="str">
        <f>IF(ISBLANK(INDEX('Policy Characteristics'!K:K,MATCH($C1160,'Policy Characteristics'!$C:$C,0))),"",INDEX('Policy Characteristics'!K:K,MATCH($C1160,'Policy Characteristics'!$C:$C,0)))</f>
        <v>industry-ag-main.html#fuel-switching</v>
      </c>
      <c r="R1160" s="76" t="str">
        <f>IF(ISBLANK(INDEX('Policy Characteristics'!L:L,MATCH($C1160,'Policy Characteristics'!$C:$C,0))),"",INDEX('Policy Characteristics'!L:L,MATCH($C1160,'Policy Characteristics'!$C:$C,0)))</f>
        <v>industry-elec-and-hydrogen.html</v>
      </c>
    </row>
    <row r="1161" spans="1:18" s="143" customFormat="1" x14ac:dyDescent="0.25">
      <c r="A1161" s="76" t="str">
        <f>IF(ISBLANK(INDEX('Policy Characteristics'!A:A,MATCH($C1161,'Policy Characteristics'!$C:$C,0))),"",INDEX('Policy Characteristics'!A:A,MATCH($C1161,'Policy Characteristics'!$C:$C,0)))</f>
        <v>Industry</v>
      </c>
      <c r="B1161" s="200" t="str">
        <f>IF(ISBLANK(INDEX('Policy Characteristics'!B:B,MATCH($C1161,'Policy Characteristics'!$C:$C,0))),"",INDEX('Policy Characteristics'!B:B,MATCH($C1161,'Policy Characteristics'!$C:$C,0)))</f>
        <v>Hydrogen Combustion</v>
      </c>
      <c r="C1161" s="76" t="str">
        <f t="shared" si="35"/>
        <v>Fraction of Eligible Industrial Energy Use Shifted to Hydrogen</v>
      </c>
      <c r="D1161" s="78" t="s">
        <v>1305</v>
      </c>
      <c r="E1161" t="s">
        <v>1688</v>
      </c>
      <c r="F1161" t="s">
        <v>1269</v>
      </c>
      <c r="G1161" s="88" t="s">
        <v>1695</v>
      </c>
      <c r="H1161" s="15">
        <v>2080</v>
      </c>
      <c r="I1161" s="213" t="s">
        <v>44</v>
      </c>
      <c r="J1161" s="202" t="str">
        <f>IF(ISBLANK(INDEX('Policy Characteristics'!D:D,MATCH($C1161,'Policy Characteristics'!$C:$C,0))),"",INDEX('Policy Characteristics'!D:D,MATCH($C1161,'Policy Characteristics'!$C:$C,0)))</f>
        <v>Hydrogen Combustion</v>
      </c>
      <c r="K1161" s="76" t="str">
        <f>IF(ISBLANK(INDEX('Policy Characteristics'!E:E,MATCH($C1161,'Policy Characteristics'!$C:$C,0))),"",INDEX('Policy Characteristics'!E:E,MATCH($C1161,'Policy Characteristics'!$C:$C,0)))</f>
        <v>indst shift to hydrogen</v>
      </c>
      <c r="L1161" s="205">
        <f>IF(ISBLANK(INDEX('Policy Characteristics'!F:F,MATCH($C1161,'Policy Characteristics'!$C:$C,0))),"",INDEX('Policy Characteristics'!F:F,MATCH($C1161,'Policy Characteristics'!$C:$C,0)))</f>
        <v>0</v>
      </c>
      <c r="M1161" s="205">
        <f>IF(ISBLANK(INDEX('Policy Characteristics'!G:G,MATCH($C1161,'Policy Characteristics'!$C:$C,0))),"",INDEX('Policy Characteristics'!G:G,MATCH($C1161,'Policy Characteristics'!$C:$C,0)))</f>
        <v>1</v>
      </c>
      <c r="N1161" s="205">
        <f>IF(ISBLANK(INDEX('Policy Characteristics'!H:H,MATCH($C1161,'Policy Characteristics'!$C:$C,0))),"",INDEX('Policy Characteristics'!H:H,MATCH($C1161,'Policy Characteristics'!$C:$C,0)))</f>
        <v>0.01</v>
      </c>
      <c r="O1161" s="76" t="str">
        <f>IF(ISBLANK(INDEX('Policy Characteristics'!I:I,MATCH($C1161,'Policy Characteristics'!$C:$C,0))),"",INDEX('Policy Characteristics'!I:I,MATCH($C1161,'Policy Characteristics'!$C:$C,0)))</f>
        <v>% of fuel shifted</v>
      </c>
      <c r="P1161" s="76" t="str">
        <f>IF(ISBLANK(INDEX('Policy Characteristics'!J:J,MATCH($C1161,'Policy Characteristics'!$C:$C,0))),"",INDEX('Policy Characteristics'!J:J,MATCH($C1161,'Policy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1161" s="76" t="str">
        <f>IF(ISBLANK(INDEX('Policy Characteristics'!K:K,MATCH($C1161,'Policy Characteristics'!$C:$C,0))),"",INDEX('Policy Characteristics'!K:K,MATCH($C1161,'Policy Characteristics'!$C:$C,0)))</f>
        <v>industry-ag-main.html#fuel-switching</v>
      </c>
      <c r="R1161" s="76" t="str">
        <f>IF(ISBLANK(INDEX('Policy Characteristics'!L:L,MATCH($C1161,'Policy Characteristics'!$C:$C,0))),"",INDEX('Policy Characteristics'!L:L,MATCH($C1161,'Policy Characteristics'!$C:$C,0)))</f>
        <v>industry-elec-and-hydrogen.html</v>
      </c>
    </row>
    <row r="1162" spans="1:18" s="143" customFormat="1" x14ac:dyDescent="0.25">
      <c r="A1162" s="76" t="str">
        <f>IF(ISBLANK(INDEX('Policy Characteristics'!A:A,MATCH($C1162,'Policy Characteristics'!$C:$C,0))),"",INDEX('Policy Characteristics'!A:A,MATCH($C1162,'Policy Characteristics'!$C:$C,0)))</f>
        <v>Industry</v>
      </c>
      <c r="B1162" s="200" t="str">
        <f>IF(ISBLANK(INDEX('Policy Characteristics'!B:B,MATCH($C1162,'Policy Characteristics'!$C:$C,0))),"",INDEX('Policy Characteristics'!B:B,MATCH($C1162,'Policy Characteristics'!$C:$C,0)))</f>
        <v>Hydrogen Combustion</v>
      </c>
      <c r="C1162" s="76" t="str">
        <f t="shared" si="35"/>
        <v>Fraction of Eligible Industrial Energy Use Shifted to Hydrogen</v>
      </c>
      <c r="D1162" s="78" t="s">
        <v>1305</v>
      </c>
      <c r="E1162" t="s">
        <v>1824</v>
      </c>
      <c r="F1162" t="s">
        <v>1269</v>
      </c>
      <c r="G1162" s="88" t="s">
        <v>1824</v>
      </c>
      <c r="H1162" s="15">
        <v>2081</v>
      </c>
      <c r="I1162" s="213" t="s">
        <v>44</v>
      </c>
      <c r="J1162" s="202" t="str">
        <f>IF(ISBLANK(INDEX('Policy Characteristics'!D:D,MATCH($C1162,'Policy Characteristics'!$C:$C,0))),"",INDEX('Policy Characteristics'!D:D,MATCH($C1162,'Policy Characteristics'!$C:$C,0)))</f>
        <v>Hydrogen Combustion</v>
      </c>
      <c r="K1162" s="76" t="str">
        <f>IF(ISBLANK(INDEX('Policy Characteristics'!E:E,MATCH($C1162,'Policy Characteristics'!$C:$C,0))),"",INDEX('Policy Characteristics'!E:E,MATCH($C1162,'Policy Characteristics'!$C:$C,0)))</f>
        <v>indst shift to hydrogen</v>
      </c>
      <c r="L1162" s="205">
        <f>IF(ISBLANK(INDEX('Policy Characteristics'!F:F,MATCH($C1162,'Policy Characteristics'!$C:$C,0))),"",INDEX('Policy Characteristics'!F:F,MATCH($C1162,'Policy Characteristics'!$C:$C,0)))</f>
        <v>0</v>
      </c>
      <c r="M1162" s="205">
        <f>IF(ISBLANK(INDEX('Policy Characteristics'!G:G,MATCH($C1162,'Policy Characteristics'!$C:$C,0))),"",INDEX('Policy Characteristics'!G:G,MATCH($C1162,'Policy Characteristics'!$C:$C,0)))</f>
        <v>1</v>
      </c>
      <c r="N1162" s="205">
        <f>IF(ISBLANK(INDEX('Policy Characteristics'!H:H,MATCH($C1162,'Policy Characteristics'!$C:$C,0))),"",INDEX('Policy Characteristics'!H:H,MATCH($C1162,'Policy Characteristics'!$C:$C,0)))</f>
        <v>0.01</v>
      </c>
      <c r="O1162" s="76" t="str">
        <f>IF(ISBLANK(INDEX('Policy Characteristics'!I:I,MATCH($C1162,'Policy Characteristics'!$C:$C,0))),"",INDEX('Policy Characteristics'!I:I,MATCH($C1162,'Policy Characteristics'!$C:$C,0)))</f>
        <v>% of fuel shifted</v>
      </c>
      <c r="P1162" s="76" t="str">
        <f>IF(ISBLANK(INDEX('Policy Characteristics'!J:J,MATCH($C1162,'Policy Characteristics'!$C:$C,0))),"",INDEX('Policy Characteristics'!J:J,MATCH($C1162,'Policy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1162" s="76" t="str">
        <f>IF(ISBLANK(INDEX('Policy Characteristics'!K:K,MATCH($C1162,'Policy Characteristics'!$C:$C,0))),"",INDEX('Policy Characteristics'!K:K,MATCH($C1162,'Policy Characteristics'!$C:$C,0)))</f>
        <v>industry-ag-main.html#fuel-switching</v>
      </c>
      <c r="R1162" s="76" t="str">
        <f>IF(ISBLANK(INDEX('Policy Characteristics'!L:L,MATCH($C1162,'Policy Characteristics'!$C:$C,0))),"",INDEX('Policy Characteristics'!L:L,MATCH($C1162,'Policy Characteristics'!$C:$C,0)))</f>
        <v>industry-elec-and-hydrogen.html</v>
      </c>
    </row>
    <row r="1163" spans="1:18" s="143" customFormat="1" x14ac:dyDescent="0.25">
      <c r="A1163" s="76" t="str">
        <f>IF(ISBLANK(INDEX('Policy Characteristics'!A:A,MATCH($C1163,'Policy Characteristics'!$C:$C,0))),"",INDEX('Policy Characteristics'!A:A,MATCH($C1163,'Policy Characteristics'!$C:$C,0)))</f>
        <v>Industry</v>
      </c>
      <c r="B1163" s="200" t="str">
        <f>IF(ISBLANK(INDEX('Policy Characteristics'!B:B,MATCH($C1163,'Policy Characteristics'!$C:$C,0))),"",INDEX('Policy Characteristics'!B:B,MATCH($C1163,'Policy Characteristics'!$C:$C,0)))</f>
        <v>Hydrogen Combustion</v>
      </c>
      <c r="C1163" s="76" t="str">
        <f t="shared" si="35"/>
        <v>Fraction of Eligible Industrial Energy Use Shifted to Hydrogen</v>
      </c>
      <c r="D1163" s="78" t="s">
        <v>1306</v>
      </c>
      <c r="E1163" t="s">
        <v>1682</v>
      </c>
      <c r="F1163" t="s">
        <v>1270</v>
      </c>
      <c r="G1163" s="88" t="s">
        <v>1689</v>
      </c>
      <c r="H1163" s="15">
        <v>2082</v>
      </c>
      <c r="I1163" s="213" t="s">
        <v>43</v>
      </c>
      <c r="J1163" s="202" t="str">
        <f>IF(ISBLANK(INDEX('Policy Characteristics'!D:D,MATCH($C1163,'Policy Characteristics'!$C:$C,0))),"",INDEX('Policy Characteristics'!D:D,MATCH($C1163,'Policy Characteristics'!$C:$C,0)))</f>
        <v>Hydrogen Combustion</v>
      </c>
      <c r="K1163" s="76" t="str">
        <f>IF(ISBLANK(INDEX('Policy Characteristics'!E:E,MATCH($C1163,'Policy Characteristics'!$C:$C,0))),"",INDEX('Policy Characteristics'!E:E,MATCH($C1163,'Policy Characteristics'!$C:$C,0)))</f>
        <v>indst shift to hydrogen</v>
      </c>
      <c r="L1163" s="205">
        <f>IF(ISBLANK(INDEX('Policy Characteristics'!F:F,MATCH($C1163,'Policy Characteristics'!$C:$C,0))),"",INDEX('Policy Characteristics'!F:F,MATCH($C1163,'Policy Characteristics'!$C:$C,0)))</f>
        <v>0</v>
      </c>
      <c r="M1163" s="205">
        <f>IF(ISBLANK(INDEX('Policy Characteristics'!G:G,MATCH($C1163,'Policy Characteristics'!$C:$C,0))),"",INDEX('Policy Characteristics'!G:G,MATCH($C1163,'Policy Characteristics'!$C:$C,0)))</f>
        <v>1</v>
      </c>
      <c r="N1163" s="205">
        <f>IF(ISBLANK(INDEX('Policy Characteristics'!H:H,MATCH($C1163,'Policy Characteristics'!$C:$C,0))),"",INDEX('Policy Characteristics'!H:H,MATCH($C1163,'Policy Characteristics'!$C:$C,0)))</f>
        <v>0.01</v>
      </c>
      <c r="O1163" s="76" t="str">
        <f>IF(ISBLANK(INDEX('Policy Characteristics'!I:I,MATCH($C1163,'Policy Characteristics'!$C:$C,0))),"",INDEX('Policy Characteristics'!I:I,MATCH($C1163,'Policy Characteristics'!$C:$C,0)))</f>
        <v>% of fuel shifted</v>
      </c>
      <c r="P1163" s="76" t="str">
        <f>IF(ISBLANK(INDEX('Policy Characteristics'!J:J,MATCH($C1163,'Policy Characteristics'!$C:$C,0))),"",INDEX('Policy Characteristics'!J:J,MATCH($C1163,'Policy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1163" s="76" t="str">
        <f>IF(ISBLANK(INDEX('Policy Characteristics'!K:K,MATCH($C1163,'Policy Characteristics'!$C:$C,0))),"",INDEX('Policy Characteristics'!K:K,MATCH($C1163,'Policy Characteristics'!$C:$C,0)))</f>
        <v>industry-ag-main.html#fuel-switching</v>
      </c>
      <c r="R1163" s="76" t="str">
        <f>IF(ISBLANK(INDEX('Policy Characteristics'!L:L,MATCH($C1163,'Policy Characteristics'!$C:$C,0))),"",INDEX('Policy Characteristics'!L:L,MATCH($C1163,'Policy Characteristics'!$C:$C,0)))</f>
        <v>industry-elec-and-hydrogen.html</v>
      </c>
    </row>
    <row r="1164" spans="1:18" s="143" customFormat="1" x14ac:dyDescent="0.25">
      <c r="A1164" s="76" t="str">
        <f>IF(ISBLANK(INDEX('Policy Characteristics'!A:A,MATCH($C1164,'Policy Characteristics'!$C:$C,0))),"",INDEX('Policy Characteristics'!A:A,MATCH($C1164,'Policy Characteristics'!$C:$C,0)))</f>
        <v>Industry</v>
      </c>
      <c r="B1164" s="200" t="str">
        <f>IF(ISBLANK(INDEX('Policy Characteristics'!B:B,MATCH($C1164,'Policy Characteristics'!$C:$C,0))),"",INDEX('Policy Characteristics'!B:B,MATCH($C1164,'Policy Characteristics'!$C:$C,0)))</f>
        <v>Hydrogen Combustion</v>
      </c>
      <c r="C1164" s="76" t="str">
        <f t="shared" si="35"/>
        <v>Fraction of Eligible Industrial Energy Use Shifted to Hydrogen</v>
      </c>
      <c r="D1164" s="78" t="s">
        <v>1306</v>
      </c>
      <c r="E1164" t="s">
        <v>1683</v>
      </c>
      <c r="F1164" t="s">
        <v>1270</v>
      </c>
      <c r="G1164" s="88" t="s">
        <v>1690</v>
      </c>
      <c r="H1164" s="15">
        <v>2083</v>
      </c>
      <c r="I1164" s="213" t="s">
        <v>43</v>
      </c>
      <c r="J1164" s="202" t="str">
        <f>IF(ISBLANK(INDEX('Policy Characteristics'!D:D,MATCH($C1164,'Policy Characteristics'!$C:$C,0))),"",INDEX('Policy Characteristics'!D:D,MATCH($C1164,'Policy Characteristics'!$C:$C,0)))</f>
        <v>Hydrogen Combustion</v>
      </c>
      <c r="K1164" s="76" t="str">
        <f>IF(ISBLANK(INDEX('Policy Characteristics'!E:E,MATCH($C1164,'Policy Characteristics'!$C:$C,0))),"",INDEX('Policy Characteristics'!E:E,MATCH($C1164,'Policy Characteristics'!$C:$C,0)))</f>
        <v>indst shift to hydrogen</v>
      </c>
      <c r="L1164" s="205">
        <f>IF(ISBLANK(INDEX('Policy Characteristics'!F:F,MATCH($C1164,'Policy Characteristics'!$C:$C,0))),"",INDEX('Policy Characteristics'!F:F,MATCH($C1164,'Policy Characteristics'!$C:$C,0)))</f>
        <v>0</v>
      </c>
      <c r="M1164" s="205">
        <f>IF(ISBLANK(INDEX('Policy Characteristics'!G:G,MATCH($C1164,'Policy Characteristics'!$C:$C,0))),"",INDEX('Policy Characteristics'!G:G,MATCH($C1164,'Policy Characteristics'!$C:$C,0)))</f>
        <v>1</v>
      </c>
      <c r="N1164" s="205">
        <f>IF(ISBLANK(INDEX('Policy Characteristics'!H:H,MATCH($C1164,'Policy Characteristics'!$C:$C,0))),"",INDEX('Policy Characteristics'!H:H,MATCH($C1164,'Policy Characteristics'!$C:$C,0)))</f>
        <v>0.01</v>
      </c>
      <c r="O1164" s="76" t="str">
        <f>IF(ISBLANK(INDEX('Policy Characteristics'!I:I,MATCH($C1164,'Policy Characteristics'!$C:$C,0))),"",INDEX('Policy Characteristics'!I:I,MATCH($C1164,'Policy Characteristics'!$C:$C,0)))</f>
        <v>% of fuel shifted</v>
      </c>
      <c r="P1164" s="76" t="str">
        <f>IF(ISBLANK(INDEX('Policy Characteristics'!J:J,MATCH($C1164,'Policy Characteristics'!$C:$C,0))),"",INDEX('Policy Characteristics'!J:J,MATCH($C1164,'Policy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1164" s="76" t="str">
        <f>IF(ISBLANK(INDEX('Policy Characteristics'!K:K,MATCH($C1164,'Policy Characteristics'!$C:$C,0))),"",INDEX('Policy Characteristics'!K:K,MATCH($C1164,'Policy Characteristics'!$C:$C,0)))</f>
        <v>industry-ag-main.html#fuel-switching</v>
      </c>
      <c r="R1164" s="76" t="str">
        <f>IF(ISBLANK(INDEX('Policy Characteristics'!L:L,MATCH($C1164,'Policy Characteristics'!$C:$C,0))),"",INDEX('Policy Characteristics'!L:L,MATCH($C1164,'Policy Characteristics'!$C:$C,0)))</f>
        <v>industry-elec-and-hydrogen.html</v>
      </c>
    </row>
    <row r="1165" spans="1:18" s="143" customFormat="1" x14ac:dyDescent="0.25">
      <c r="A1165" s="76" t="str">
        <f>IF(ISBLANK(INDEX('Policy Characteristics'!A:A,MATCH($C1165,'Policy Characteristics'!$C:$C,0))),"",INDEX('Policy Characteristics'!A:A,MATCH($C1165,'Policy Characteristics'!$C:$C,0)))</f>
        <v>Industry</v>
      </c>
      <c r="B1165" s="200" t="str">
        <f>IF(ISBLANK(INDEX('Policy Characteristics'!B:B,MATCH($C1165,'Policy Characteristics'!$C:$C,0))),"",INDEX('Policy Characteristics'!B:B,MATCH($C1165,'Policy Characteristics'!$C:$C,0)))</f>
        <v>Hydrogen Combustion</v>
      </c>
      <c r="C1165" s="76" t="str">
        <f t="shared" si="35"/>
        <v>Fraction of Eligible Industrial Energy Use Shifted to Hydrogen</v>
      </c>
      <c r="D1165" s="78" t="s">
        <v>1306</v>
      </c>
      <c r="E1165" t="s">
        <v>1684</v>
      </c>
      <c r="F1165" t="s">
        <v>1270</v>
      </c>
      <c r="G1165" s="88" t="s">
        <v>1691</v>
      </c>
      <c r="H1165" s="15">
        <v>2084</v>
      </c>
      <c r="I1165" s="213" t="s">
        <v>43</v>
      </c>
      <c r="J1165" s="202" t="str">
        <f>IF(ISBLANK(INDEX('Policy Characteristics'!D:D,MATCH($C1165,'Policy Characteristics'!$C:$C,0))),"",INDEX('Policy Characteristics'!D:D,MATCH($C1165,'Policy Characteristics'!$C:$C,0)))</f>
        <v>Hydrogen Combustion</v>
      </c>
      <c r="K1165" s="76" t="str">
        <f>IF(ISBLANK(INDEX('Policy Characteristics'!E:E,MATCH($C1165,'Policy Characteristics'!$C:$C,0))),"",INDEX('Policy Characteristics'!E:E,MATCH($C1165,'Policy Characteristics'!$C:$C,0)))</f>
        <v>indst shift to hydrogen</v>
      </c>
      <c r="L1165" s="205">
        <f>IF(ISBLANK(INDEX('Policy Characteristics'!F:F,MATCH($C1165,'Policy Characteristics'!$C:$C,0))),"",INDEX('Policy Characteristics'!F:F,MATCH($C1165,'Policy Characteristics'!$C:$C,0)))</f>
        <v>0</v>
      </c>
      <c r="M1165" s="205">
        <f>IF(ISBLANK(INDEX('Policy Characteristics'!G:G,MATCH($C1165,'Policy Characteristics'!$C:$C,0))),"",INDEX('Policy Characteristics'!G:G,MATCH($C1165,'Policy Characteristics'!$C:$C,0)))</f>
        <v>1</v>
      </c>
      <c r="N1165" s="205">
        <f>IF(ISBLANK(INDEX('Policy Characteristics'!H:H,MATCH($C1165,'Policy Characteristics'!$C:$C,0))),"",INDEX('Policy Characteristics'!H:H,MATCH($C1165,'Policy Characteristics'!$C:$C,0)))</f>
        <v>0.01</v>
      </c>
      <c r="O1165" s="76" t="str">
        <f>IF(ISBLANK(INDEX('Policy Characteristics'!I:I,MATCH($C1165,'Policy Characteristics'!$C:$C,0))),"",INDEX('Policy Characteristics'!I:I,MATCH($C1165,'Policy Characteristics'!$C:$C,0)))</f>
        <v>% of fuel shifted</v>
      </c>
      <c r="P1165" s="76" t="str">
        <f>IF(ISBLANK(INDEX('Policy Characteristics'!J:J,MATCH($C1165,'Policy Characteristics'!$C:$C,0))),"",INDEX('Policy Characteristics'!J:J,MATCH($C1165,'Policy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1165" s="76" t="str">
        <f>IF(ISBLANK(INDEX('Policy Characteristics'!K:K,MATCH($C1165,'Policy Characteristics'!$C:$C,0))),"",INDEX('Policy Characteristics'!K:K,MATCH($C1165,'Policy Characteristics'!$C:$C,0)))</f>
        <v>industry-ag-main.html#fuel-switching</v>
      </c>
      <c r="R1165" s="76" t="str">
        <f>IF(ISBLANK(INDEX('Policy Characteristics'!L:L,MATCH($C1165,'Policy Characteristics'!$C:$C,0))),"",INDEX('Policy Characteristics'!L:L,MATCH($C1165,'Policy Characteristics'!$C:$C,0)))</f>
        <v>industry-elec-and-hydrogen.html</v>
      </c>
    </row>
    <row r="1166" spans="1:18" s="143" customFormat="1" x14ac:dyDescent="0.25">
      <c r="A1166" s="76" t="str">
        <f>IF(ISBLANK(INDEX('Policy Characteristics'!A:A,MATCH($C1166,'Policy Characteristics'!$C:$C,0))),"",INDEX('Policy Characteristics'!A:A,MATCH($C1166,'Policy Characteristics'!$C:$C,0)))</f>
        <v>Industry</v>
      </c>
      <c r="B1166" s="200" t="str">
        <f>IF(ISBLANK(INDEX('Policy Characteristics'!B:B,MATCH($C1166,'Policy Characteristics'!$C:$C,0))),"",INDEX('Policy Characteristics'!B:B,MATCH($C1166,'Policy Characteristics'!$C:$C,0)))</f>
        <v>Hydrogen Combustion</v>
      </c>
      <c r="C1166" s="76" t="str">
        <f t="shared" si="35"/>
        <v>Fraction of Eligible Industrial Energy Use Shifted to Hydrogen</v>
      </c>
      <c r="D1166" s="78" t="s">
        <v>1306</v>
      </c>
      <c r="E1166" t="s">
        <v>1685</v>
      </c>
      <c r="F1166" t="s">
        <v>1270</v>
      </c>
      <c r="G1166" s="88" t="s">
        <v>1692</v>
      </c>
      <c r="H1166" s="15">
        <v>2085</v>
      </c>
      <c r="I1166" s="213" t="s">
        <v>44</v>
      </c>
      <c r="J1166" s="202" t="str">
        <f>IF(ISBLANK(INDEX('Policy Characteristics'!D:D,MATCH($C1166,'Policy Characteristics'!$C:$C,0))),"",INDEX('Policy Characteristics'!D:D,MATCH($C1166,'Policy Characteristics'!$C:$C,0)))</f>
        <v>Hydrogen Combustion</v>
      </c>
      <c r="K1166" s="76" t="str">
        <f>IF(ISBLANK(INDEX('Policy Characteristics'!E:E,MATCH($C1166,'Policy Characteristics'!$C:$C,0))),"",INDEX('Policy Characteristics'!E:E,MATCH($C1166,'Policy Characteristics'!$C:$C,0)))</f>
        <v>indst shift to hydrogen</v>
      </c>
      <c r="L1166" s="205">
        <f>IF(ISBLANK(INDEX('Policy Characteristics'!F:F,MATCH($C1166,'Policy Characteristics'!$C:$C,0))),"",INDEX('Policy Characteristics'!F:F,MATCH($C1166,'Policy Characteristics'!$C:$C,0)))</f>
        <v>0</v>
      </c>
      <c r="M1166" s="205">
        <f>IF(ISBLANK(INDEX('Policy Characteristics'!G:G,MATCH($C1166,'Policy Characteristics'!$C:$C,0))),"",INDEX('Policy Characteristics'!G:G,MATCH($C1166,'Policy Characteristics'!$C:$C,0)))</f>
        <v>1</v>
      </c>
      <c r="N1166" s="205">
        <f>IF(ISBLANK(INDEX('Policy Characteristics'!H:H,MATCH($C1166,'Policy Characteristics'!$C:$C,0))),"",INDEX('Policy Characteristics'!H:H,MATCH($C1166,'Policy Characteristics'!$C:$C,0)))</f>
        <v>0.01</v>
      </c>
      <c r="O1166" s="76" t="str">
        <f>IF(ISBLANK(INDEX('Policy Characteristics'!I:I,MATCH($C1166,'Policy Characteristics'!$C:$C,0))),"",INDEX('Policy Characteristics'!I:I,MATCH($C1166,'Policy Characteristics'!$C:$C,0)))</f>
        <v>% of fuel shifted</v>
      </c>
      <c r="P1166" s="76" t="str">
        <f>IF(ISBLANK(INDEX('Policy Characteristics'!J:J,MATCH($C1166,'Policy Characteristics'!$C:$C,0))),"",INDEX('Policy Characteristics'!J:J,MATCH($C1166,'Policy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1166" s="76" t="str">
        <f>IF(ISBLANK(INDEX('Policy Characteristics'!K:K,MATCH($C1166,'Policy Characteristics'!$C:$C,0))),"",INDEX('Policy Characteristics'!K:K,MATCH($C1166,'Policy Characteristics'!$C:$C,0)))</f>
        <v>industry-ag-main.html#fuel-switching</v>
      </c>
      <c r="R1166" s="76" t="str">
        <f>IF(ISBLANK(INDEX('Policy Characteristics'!L:L,MATCH($C1166,'Policy Characteristics'!$C:$C,0))),"",INDEX('Policy Characteristics'!L:L,MATCH($C1166,'Policy Characteristics'!$C:$C,0)))</f>
        <v>industry-elec-and-hydrogen.html</v>
      </c>
    </row>
    <row r="1167" spans="1:18" s="143" customFormat="1" x14ac:dyDescent="0.25">
      <c r="A1167" s="76" t="str">
        <f>IF(ISBLANK(INDEX('Policy Characteristics'!A:A,MATCH($C1167,'Policy Characteristics'!$C:$C,0))),"",INDEX('Policy Characteristics'!A:A,MATCH($C1167,'Policy Characteristics'!$C:$C,0)))</f>
        <v>Industry</v>
      </c>
      <c r="B1167" s="200" t="str">
        <f>IF(ISBLANK(INDEX('Policy Characteristics'!B:B,MATCH($C1167,'Policy Characteristics'!$C:$C,0))),"",INDEX('Policy Characteristics'!B:B,MATCH($C1167,'Policy Characteristics'!$C:$C,0)))</f>
        <v>Hydrogen Combustion</v>
      </c>
      <c r="C1167" s="76" t="str">
        <f t="shared" si="35"/>
        <v>Fraction of Eligible Industrial Energy Use Shifted to Hydrogen</v>
      </c>
      <c r="D1167" s="78" t="s">
        <v>1306</v>
      </c>
      <c r="E1167" t="s">
        <v>1686</v>
      </c>
      <c r="F1167" t="s">
        <v>1270</v>
      </c>
      <c r="G1167" s="88" t="s">
        <v>1693</v>
      </c>
      <c r="H1167" s="15">
        <v>2086</v>
      </c>
      <c r="I1167" s="213" t="s">
        <v>44</v>
      </c>
      <c r="J1167" s="202" t="str">
        <f>IF(ISBLANK(INDEX('Policy Characteristics'!D:D,MATCH($C1167,'Policy Characteristics'!$C:$C,0))),"",INDEX('Policy Characteristics'!D:D,MATCH($C1167,'Policy Characteristics'!$C:$C,0)))</f>
        <v>Hydrogen Combustion</v>
      </c>
      <c r="K1167" s="76" t="str">
        <f>IF(ISBLANK(INDEX('Policy Characteristics'!E:E,MATCH($C1167,'Policy Characteristics'!$C:$C,0))),"",INDEX('Policy Characteristics'!E:E,MATCH($C1167,'Policy Characteristics'!$C:$C,0)))</f>
        <v>indst shift to hydrogen</v>
      </c>
      <c r="L1167" s="205">
        <f>IF(ISBLANK(INDEX('Policy Characteristics'!F:F,MATCH($C1167,'Policy Characteristics'!$C:$C,0))),"",INDEX('Policy Characteristics'!F:F,MATCH($C1167,'Policy Characteristics'!$C:$C,0)))</f>
        <v>0</v>
      </c>
      <c r="M1167" s="205">
        <f>IF(ISBLANK(INDEX('Policy Characteristics'!G:G,MATCH($C1167,'Policy Characteristics'!$C:$C,0))),"",INDEX('Policy Characteristics'!G:G,MATCH($C1167,'Policy Characteristics'!$C:$C,0)))</f>
        <v>1</v>
      </c>
      <c r="N1167" s="205">
        <f>IF(ISBLANK(INDEX('Policy Characteristics'!H:H,MATCH($C1167,'Policy Characteristics'!$C:$C,0))),"",INDEX('Policy Characteristics'!H:H,MATCH($C1167,'Policy Characteristics'!$C:$C,0)))</f>
        <v>0.01</v>
      </c>
      <c r="O1167" s="76" t="str">
        <f>IF(ISBLANK(INDEX('Policy Characteristics'!I:I,MATCH($C1167,'Policy Characteristics'!$C:$C,0))),"",INDEX('Policy Characteristics'!I:I,MATCH($C1167,'Policy Characteristics'!$C:$C,0)))</f>
        <v>% of fuel shifted</v>
      </c>
      <c r="P1167" s="76" t="str">
        <f>IF(ISBLANK(INDEX('Policy Characteristics'!J:J,MATCH($C1167,'Policy Characteristics'!$C:$C,0))),"",INDEX('Policy Characteristics'!J:J,MATCH($C1167,'Policy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1167" s="76" t="str">
        <f>IF(ISBLANK(INDEX('Policy Characteristics'!K:K,MATCH($C1167,'Policy Characteristics'!$C:$C,0))),"",INDEX('Policy Characteristics'!K:K,MATCH($C1167,'Policy Characteristics'!$C:$C,0)))</f>
        <v>industry-ag-main.html#fuel-switching</v>
      </c>
      <c r="R1167" s="76" t="str">
        <f>IF(ISBLANK(INDEX('Policy Characteristics'!L:L,MATCH($C1167,'Policy Characteristics'!$C:$C,0))),"",INDEX('Policy Characteristics'!L:L,MATCH($C1167,'Policy Characteristics'!$C:$C,0)))</f>
        <v>industry-elec-and-hydrogen.html</v>
      </c>
    </row>
    <row r="1168" spans="1:18" s="143" customFormat="1" x14ac:dyDescent="0.25">
      <c r="A1168" s="76" t="str">
        <f>IF(ISBLANK(INDEX('Policy Characteristics'!A:A,MATCH($C1168,'Policy Characteristics'!$C:$C,0))),"",INDEX('Policy Characteristics'!A:A,MATCH($C1168,'Policy Characteristics'!$C:$C,0)))</f>
        <v>Industry</v>
      </c>
      <c r="B1168" s="200" t="str">
        <f>IF(ISBLANK(INDEX('Policy Characteristics'!B:B,MATCH($C1168,'Policy Characteristics'!$C:$C,0))),"",INDEX('Policy Characteristics'!B:B,MATCH($C1168,'Policy Characteristics'!$C:$C,0)))</f>
        <v>Hydrogen Combustion</v>
      </c>
      <c r="C1168" s="76" t="str">
        <f t="shared" si="35"/>
        <v>Fraction of Eligible Industrial Energy Use Shifted to Hydrogen</v>
      </c>
      <c r="D1168" s="78" t="s">
        <v>1306</v>
      </c>
      <c r="E1168" t="s">
        <v>1687</v>
      </c>
      <c r="F1168" t="s">
        <v>1270</v>
      </c>
      <c r="G1168" s="88" t="s">
        <v>1694</v>
      </c>
      <c r="H1168" s="15">
        <v>2087</v>
      </c>
      <c r="I1168" s="213" t="s">
        <v>43</v>
      </c>
      <c r="J1168" s="202" t="str">
        <f>IF(ISBLANK(INDEX('Policy Characteristics'!D:D,MATCH($C1168,'Policy Characteristics'!$C:$C,0))),"",INDEX('Policy Characteristics'!D:D,MATCH($C1168,'Policy Characteristics'!$C:$C,0)))</f>
        <v>Hydrogen Combustion</v>
      </c>
      <c r="K1168" s="76" t="str">
        <f>IF(ISBLANK(INDEX('Policy Characteristics'!E:E,MATCH($C1168,'Policy Characteristics'!$C:$C,0))),"",INDEX('Policy Characteristics'!E:E,MATCH($C1168,'Policy Characteristics'!$C:$C,0)))</f>
        <v>indst shift to hydrogen</v>
      </c>
      <c r="L1168" s="205">
        <f>IF(ISBLANK(INDEX('Policy Characteristics'!F:F,MATCH($C1168,'Policy Characteristics'!$C:$C,0))),"",INDEX('Policy Characteristics'!F:F,MATCH($C1168,'Policy Characteristics'!$C:$C,0)))</f>
        <v>0</v>
      </c>
      <c r="M1168" s="205">
        <f>IF(ISBLANK(INDEX('Policy Characteristics'!G:G,MATCH($C1168,'Policy Characteristics'!$C:$C,0))),"",INDEX('Policy Characteristics'!G:G,MATCH($C1168,'Policy Characteristics'!$C:$C,0)))</f>
        <v>1</v>
      </c>
      <c r="N1168" s="205">
        <f>IF(ISBLANK(INDEX('Policy Characteristics'!H:H,MATCH($C1168,'Policy Characteristics'!$C:$C,0))),"",INDEX('Policy Characteristics'!H:H,MATCH($C1168,'Policy Characteristics'!$C:$C,0)))</f>
        <v>0.01</v>
      </c>
      <c r="O1168" s="76" t="str">
        <f>IF(ISBLANK(INDEX('Policy Characteristics'!I:I,MATCH($C1168,'Policy Characteristics'!$C:$C,0))),"",INDEX('Policy Characteristics'!I:I,MATCH($C1168,'Policy Characteristics'!$C:$C,0)))</f>
        <v>% of fuel shifted</v>
      </c>
      <c r="P1168" s="76" t="str">
        <f>IF(ISBLANK(INDEX('Policy Characteristics'!J:J,MATCH($C1168,'Policy Characteristics'!$C:$C,0))),"",INDEX('Policy Characteristics'!J:J,MATCH($C1168,'Policy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1168" s="76" t="str">
        <f>IF(ISBLANK(INDEX('Policy Characteristics'!K:K,MATCH($C1168,'Policy Characteristics'!$C:$C,0))),"",INDEX('Policy Characteristics'!K:K,MATCH($C1168,'Policy Characteristics'!$C:$C,0)))</f>
        <v>industry-ag-main.html#fuel-switching</v>
      </c>
      <c r="R1168" s="76" t="str">
        <f>IF(ISBLANK(INDEX('Policy Characteristics'!L:L,MATCH($C1168,'Policy Characteristics'!$C:$C,0))),"",INDEX('Policy Characteristics'!L:L,MATCH($C1168,'Policy Characteristics'!$C:$C,0)))</f>
        <v>industry-elec-and-hydrogen.html</v>
      </c>
    </row>
    <row r="1169" spans="1:18" s="143" customFormat="1" x14ac:dyDescent="0.25">
      <c r="A1169" s="76" t="str">
        <f>IF(ISBLANK(INDEX('Policy Characteristics'!A:A,MATCH($C1169,'Policy Characteristics'!$C:$C,0))),"",INDEX('Policy Characteristics'!A:A,MATCH($C1169,'Policy Characteristics'!$C:$C,0)))</f>
        <v>Industry</v>
      </c>
      <c r="B1169" s="200" t="str">
        <f>IF(ISBLANK(INDEX('Policy Characteristics'!B:B,MATCH($C1169,'Policy Characteristics'!$C:$C,0))),"",INDEX('Policy Characteristics'!B:B,MATCH($C1169,'Policy Characteristics'!$C:$C,0)))</f>
        <v>Hydrogen Combustion</v>
      </c>
      <c r="C1169" s="76" t="str">
        <f t="shared" si="35"/>
        <v>Fraction of Eligible Industrial Energy Use Shifted to Hydrogen</v>
      </c>
      <c r="D1169" s="78" t="s">
        <v>1306</v>
      </c>
      <c r="E1169" t="s">
        <v>1688</v>
      </c>
      <c r="F1169" t="s">
        <v>1270</v>
      </c>
      <c r="G1169" s="88" t="s">
        <v>1695</v>
      </c>
      <c r="H1169" s="15">
        <v>2088</v>
      </c>
      <c r="I1169" s="213" t="s">
        <v>44</v>
      </c>
      <c r="J1169" s="202" t="str">
        <f>IF(ISBLANK(INDEX('Policy Characteristics'!D:D,MATCH($C1169,'Policy Characteristics'!$C:$C,0))),"",INDEX('Policy Characteristics'!D:D,MATCH($C1169,'Policy Characteristics'!$C:$C,0)))</f>
        <v>Hydrogen Combustion</v>
      </c>
      <c r="K1169" s="76" t="str">
        <f>IF(ISBLANK(INDEX('Policy Characteristics'!E:E,MATCH($C1169,'Policy Characteristics'!$C:$C,0))),"",INDEX('Policy Characteristics'!E:E,MATCH($C1169,'Policy Characteristics'!$C:$C,0)))</f>
        <v>indst shift to hydrogen</v>
      </c>
      <c r="L1169" s="205">
        <f>IF(ISBLANK(INDEX('Policy Characteristics'!F:F,MATCH($C1169,'Policy Characteristics'!$C:$C,0))),"",INDEX('Policy Characteristics'!F:F,MATCH($C1169,'Policy Characteristics'!$C:$C,0)))</f>
        <v>0</v>
      </c>
      <c r="M1169" s="205">
        <f>IF(ISBLANK(INDEX('Policy Characteristics'!G:G,MATCH($C1169,'Policy Characteristics'!$C:$C,0))),"",INDEX('Policy Characteristics'!G:G,MATCH($C1169,'Policy Characteristics'!$C:$C,0)))</f>
        <v>1</v>
      </c>
      <c r="N1169" s="205">
        <f>IF(ISBLANK(INDEX('Policy Characteristics'!H:H,MATCH($C1169,'Policy Characteristics'!$C:$C,0))),"",INDEX('Policy Characteristics'!H:H,MATCH($C1169,'Policy Characteristics'!$C:$C,0)))</f>
        <v>0.01</v>
      </c>
      <c r="O1169" s="76" t="str">
        <f>IF(ISBLANK(INDEX('Policy Characteristics'!I:I,MATCH($C1169,'Policy Characteristics'!$C:$C,0))),"",INDEX('Policy Characteristics'!I:I,MATCH($C1169,'Policy Characteristics'!$C:$C,0)))</f>
        <v>% of fuel shifted</v>
      </c>
      <c r="P1169" s="76" t="str">
        <f>IF(ISBLANK(INDEX('Policy Characteristics'!J:J,MATCH($C1169,'Policy Characteristics'!$C:$C,0))),"",INDEX('Policy Characteristics'!J:J,MATCH($C1169,'Policy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1169" s="76" t="str">
        <f>IF(ISBLANK(INDEX('Policy Characteristics'!K:K,MATCH($C1169,'Policy Characteristics'!$C:$C,0))),"",INDEX('Policy Characteristics'!K:K,MATCH($C1169,'Policy Characteristics'!$C:$C,0)))</f>
        <v>industry-ag-main.html#fuel-switching</v>
      </c>
      <c r="R1169" s="76" t="str">
        <f>IF(ISBLANK(INDEX('Policy Characteristics'!L:L,MATCH($C1169,'Policy Characteristics'!$C:$C,0))),"",INDEX('Policy Characteristics'!L:L,MATCH($C1169,'Policy Characteristics'!$C:$C,0)))</f>
        <v>industry-elec-and-hydrogen.html</v>
      </c>
    </row>
    <row r="1170" spans="1:18" s="143" customFormat="1" x14ac:dyDescent="0.25">
      <c r="A1170" s="76" t="str">
        <f>IF(ISBLANK(INDEX('Policy Characteristics'!A:A,MATCH($C1170,'Policy Characteristics'!$C:$C,0))),"",INDEX('Policy Characteristics'!A:A,MATCH($C1170,'Policy Characteristics'!$C:$C,0)))</f>
        <v>Industry</v>
      </c>
      <c r="B1170" s="200" t="str">
        <f>IF(ISBLANK(INDEX('Policy Characteristics'!B:B,MATCH($C1170,'Policy Characteristics'!$C:$C,0))),"",INDEX('Policy Characteristics'!B:B,MATCH($C1170,'Policy Characteristics'!$C:$C,0)))</f>
        <v>Hydrogen Combustion</v>
      </c>
      <c r="C1170" s="76" t="str">
        <f t="shared" si="35"/>
        <v>Fraction of Eligible Industrial Energy Use Shifted to Hydrogen</v>
      </c>
      <c r="D1170" s="78" t="s">
        <v>1306</v>
      </c>
      <c r="E1170" t="s">
        <v>1824</v>
      </c>
      <c r="F1170" t="s">
        <v>1270</v>
      </c>
      <c r="G1170" s="88" t="s">
        <v>1824</v>
      </c>
      <c r="H1170" s="15">
        <v>2089</v>
      </c>
      <c r="I1170" s="213" t="s">
        <v>43</v>
      </c>
      <c r="J1170" s="202" t="str">
        <f>IF(ISBLANK(INDEX('Policy Characteristics'!D:D,MATCH($C1170,'Policy Characteristics'!$C:$C,0))),"",INDEX('Policy Characteristics'!D:D,MATCH($C1170,'Policy Characteristics'!$C:$C,0)))</f>
        <v>Hydrogen Combustion</v>
      </c>
      <c r="K1170" s="76" t="str">
        <f>IF(ISBLANK(INDEX('Policy Characteristics'!E:E,MATCH($C1170,'Policy Characteristics'!$C:$C,0))),"",INDEX('Policy Characteristics'!E:E,MATCH($C1170,'Policy Characteristics'!$C:$C,0)))</f>
        <v>indst shift to hydrogen</v>
      </c>
      <c r="L1170" s="205">
        <f>IF(ISBLANK(INDEX('Policy Characteristics'!F:F,MATCH($C1170,'Policy Characteristics'!$C:$C,0))),"",INDEX('Policy Characteristics'!F:F,MATCH($C1170,'Policy Characteristics'!$C:$C,0)))</f>
        <v>0</v>
      </c>
      <c r="M1170" s="205">
        <f>IF(ISBLANK(INDEX('Policy Characteristics'!G:G,MATCH($C1170,'Policy Characteristics'!$C:$C,0))),"",INDEX('Policy Characteristics'!G:G,MATCH($C1170,'Policy Characteristics'!$C:$C,0)))</f>
        <v>1</v>
      </c>
      <c r="N1170" s="205">
        <f>IF(ISBLANK(INDEX('Policy Characteristics'!H:H,MATCH($C1170,'Policy Characteristics'!$C:$C,0))),"",INDEX('Policy Characteristics'!H:H,MATCH($C1170,'Policy Characteristics'!$C:$C,0)))</f>
        <v>0.01</v>
      </c>
      <c r="O1170" s="76" t="str">
        <f>IF(ISBLANK(INDEX('Policy Characteristics'!I:I,MATCH($C1170,'Policy Characteristics'!$C:$C,0))),"",INDEX('Policy Characteristics'!I:I,MATCH($C1170,'Policy Characteristics'!$C:$C,0)))</f>
        <v>% of fuel shifted</v>
      </c>
      <c r="P1170" s="76" t="str">
        <f>IF(ISBLANK(INDEX('Policy Characteristics'!J:J,MATCH($C1170,'Policy Characteristics'!$C:$C,0))),"",INDEX('Policy Characteristics'!J:J,MATCH($C1170,'Policy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1170" s="76" t="str">
        <f>IF(ISBLANK(INDEX('Policy Characteristics'!K:K,MATCH($C1170,'Policy Characteristics'!$C:$C,0))),"",INDEX('Policy Characteristics'!K:K,MATCH($C1170,'Policy Characteristics'!$C:$C,0)))</f>
        <v>industry-ag-main.html#fuel-switching</v>
      </c>
      <c r="R1170" s="76" t="str">
        <f>IF(ISBLANK(INDEX('Policy Characteristics'!L:L,MATCH($C1170,'Policy Characteristics'!$C:$C,0))),"",INDEX('Policy Characteristics'!L:L,MATCH($C1170,'Policy Characteristics'!$C:$C,0)))</f>
        <v>industry-elec-and-hydrogen.html</v>
      </c>
    </row>
    <row r="1171" spans="1:18" s="143" customFormat="1" x14ac:dyDescent="0.25">
      <c r="A1171" s="76" t="str">
        <f>IF(ISBLANK(INDEX('Policy Characteristics'!A:A,MATCH($C1171,'Policy Characteristics'!$C:$C,0))),"",INDEX('Policy Characteristics'!A:A,MATCH($C1171,'Policy Characteristics'!$C:$C,0)))</f>
        <v>Industry</v>
      </c>
      <c r="B1171" s="200" t="str">
        <f>IF(ISBLANK(INDEX('Policy Characteristics'!B:B,MATCH($C1171,'Policy Characteristics'!$C:$C,0))),"",INDEX('Policy Characteristics'!B:B,MATCH($C1171,'Policy Characteristics'!$C:$C,0)))</f>
        <v>Hydrogen Combustion</v>
      </c>
      <c r="C1171" s="76" t="str">
        <f t="shared" si="35"/>
        <v>Fraction of Eligible Industrial Energy Use Shifted to Hydrogen</v>
      </c>
      <c r="D1171" s="78" t="s">
        <v>1307</v>
      </c>
      <c r="E1171" t="s">
        <v>1682</v>
      </c>
      <c r="F1171" t="s">
        <v>1271</v>
      </c>
      <c r="G1171" s="88" t="s">
        <v>1689</v>
      </c>
      <c r="H1171" s="15">
        <v>2090</v>
      </c>
      <c r="I1171" s="213" t="s">
        <v>43</v>
      </c>
      <c r="J1171" s="202" t="str">
        <f>IF(ISBLANK(INDEX('Policy Characteristics'!D:D,MATCH($C1171,'Policy Characteristics'!$C:$C,0))),"",INDEX('Policy Characteristics'!D:D,MATCH($C1171,'Policy Characteristics'!$C:$C,0)))</f>
        <v>Hydrogen Combustion</v>
      </c>
      <c r="K1171" s="76" t="str">
        <f>IF(ISBLANK(INDEX('Policy Characteristics'!E:E,MATCH($C1171,'Policy Characteristics'!$C:$C,0))),"",INDEX('Policy Characteristics'!E:E,MATCH($C1171,'Policy Characteristics'!$C:$C,0)))</f>
        <v>indst shift to hydrogen</v>
      </c>
      <c r="L1171" s="205">
        <f>IF(ISBLANK(INDEX('Policy Characteristics'!F:F,MATCH($C1171,'Policy Characteristics'!$C:$C,0))),"",INDEX('Policy Characteristics'!F:F,MATCH($C1171,'Policy Characteristics'!$C:$C,0)))</f>
        <v>0</v>
      </c>
      <c r="M1171" s="205">
        <f>IF(ISBLANK(INDEX('Policy Characteristics'!G:G,MATCH($C1171,'Policy Characteristics'!$C:$C,0))),"",INDEX('Policy Characteristics'!G:G,MATCH($C1171,'Policy Characteristics'!$C:$C,0)))</f>
        <v>1</v>
      </c>
      <c r="N1171" s="205">
        <f>IF(ISBLANK(INDEX('Policy Characteristics'!H:H,MATCH($C1171,'Policy Characteristics'!$C:$C,0))),"",INDEX('Policy Characteristics'!H:H,MATCH($C1171,'Policy Characteristics'!$C:$C,0)))</f>
        <v>0.01</v>
      </c>
      <c r="O1171" s="76" t="str">
        <f>IF(ISBLANK(INDEX('Policy Characteristics'!I:I,MATCH($C1171,'Policy Characteristics'!$C:$C,0))),"",INDEX('Policy Characteristics'!I:I,MATCH($C1171,'Policy Characteristics'!$C:$C,0)))</f>
        <v>% of fuel shifted</v>
      </c>
      <c r="P1171" s="76" t="str">
        <f>IF(ISBLANK(INDEX('Policy Characteristics'!J:J,MATCH($C1171,'Policy Characteristics'!$C:$C,0))),"",INDEX('Policy Characteristics'!J:J,MATCH($C1171,'Policy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1171" s="76" t="str">
        <f>IF(ISBLANK(INDEX('Policy Characteristics'!K:K,MATCH($C1171,'Policy Characteristics'!$C:$C,0))),"",INDEX('Policy Characteristics'!K:K,MATCH($C1171,'Policy Characteristics'!$C:$C,0)))</f>
        <v>industry-ag-main.html#fuel-switching</v>
      </c>
      <c r="R1171" s="76" t="str">
        <f>IF(ISBLANK(INDEX('Policy Characteristics'!L:L,MATCH($C1171,'Policy Characteristics'!$C:$C,0))),"",INDEX('Policy Characteristics'!L:L,MATCH($C1171,'Policy Characteristics'!$C:$C,0)))</f>
        <v>industry-elec-and-hydrogen.html</v>
      </c>
    </row>
    <row r="1172" spans="1:18" s="143" customFormat="1" x14ac:dyDescent="0.25">
      <c r="A1172" s="76" t="str">
        <f>IF(ISBLANK(INDEX('Policy Characteristics'!A:A,MATCH($C1172,'Policy Characteristics'!$C:$C,0))),"",INDEX('Policy Characteristics'!A:A,MATCH($C1172,'Policy Characteristics'!$C:$C,0)))</f>
        <v>Industry</v>
      </c>
      <c r="B1172" s="200" t="str">
        <f>IF(ISBLANK(INDEX('Policy Characteristics'!B:B,MATCH($C1172,'Policy Characteristics'!$C:$C,0))),"",INDEX('Policy Characteristics'!B:B,MATCH($C1172,'Policy Characteristics'!$C:$C,0)))</f>
        <v>Hydrogen Combustion</v>
      </c>
      <c r="C1172" s="76" t="str">
        <f t="shared" si="35"/>
        <v>Fraction of Eligible Industrial Energy Use Shifted to Hydrogen</v>
      </c>
      <c r="D1172" s="78" t="s">
        <v>1307</v>
      </c>
      <c r="E1172" t="s">
        <v>1683</v>
      </c>
      <c r="F1172" t="s">
        <v>1271</v>
      </c>
      <c r="G1172" s="88" t="s">
        <v>1690</v>
      </c>
      <c r="H1172" s="15">
        <v>2091</v>
      </c>
      <c r="I1172" s="213" t="s">
        <v>43</v>
      </c>
      <c r="J1172" s="202" t="str">
        <f>IF(ISBLANK(INDEX('Policy Characteristics'!D:D,MATCH($C1172,'Policy Characteristics'!$C:$C,0))),"",INDEX('Policy Characteristics'!D:D,MATCH($C1172,'Policy Characteristics'!$C:$C,0)))</f>
        <v>Hydrogen Combustion</v>
      </c>
      <c r="K1172" s="76" t="str">
        <f>IF(ISBLANK(INDEX('Policy Characteristics'!E:E,MATCH($C1172,'Policy Characteristics'!$C:$C,0))),"",INDEX('Policy Characteristics'!E:E,MATCH($C1172,'Policy Characteristics'!$C:$C,0)))</f>
        <v>indst shift to hydrogen</v>
      </c>
      <c r="L1172" s="205">
        <f>IF(ISBLANK(INDEX('Policy Characteristics'!F:F,MATCH($C1172,'Policy Characteristics'!$C:$C,0))),"",INDEX('Policy Characteristics'!F:F,MATCH($C1172,'Policy Characteristics'!$C:$C,0)))</f>
        <v>0</v>
      </c>
      <c r="M1172" s="205">
        <f>IF(ISBLANK(INDEX('Policy Characteristics'!G:G,MATCH($C1172,'Policy Characteristics'!$C:$C,0))),"",INDEX('Policy Characteristics'!G:G,MATCH($C1172,'Policy Characteristics'!$C:$C,0)))</f>
        <v>1</v>
      </c>
      <c r="N1172" s="205">
        <f>IF(ISBLANK(INDEX('Policy Characteristics'!H:H,MATCH($C1172,'Policy Characteristics'!$C:$C,0))),"",INDEX('Policy Characteristics'!H:H,MATCH($C1172,'Policy Characteristics'!$C:$C,0)))</f>
        <v>0.01</v>
      </c>
      <c r="O1172" s="76" t="str">
        <f>IF(ISBLANK(INDEX('Policy Characteristics'!I:I,MATCH($C1172,'Policy Characteristics'!$C:$C,0))),"",INDEX('Policy Characteristics'!I:I,MATCH($C1172,'Policy Characteristics'!$C:$C,0)))</f>
        <v>% of fuel shifted</v>
      </c>
      <c r="P1172" s="76" t="str">
        <f>IF(ISBLANK(INDEX('Policy Characteristics'!J:J,MATCH($C1172,'Policy Characteristics'!$C:$C,0))),"",INDEX('Policy Characteristics'!J:J,MATCH($C1172,'Policy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1172" s="76" t="str">
        <f>IF(ISBLANK(INDEX('Policy Characteristics'!K:K,MATCH($C1172,'Policy Characteristics'!$C:$C,0))),"",INDEX('Policy Characteristics'!K:K,MATCH($C1172,'Policy Characteristics'!$C:$C,0)))</f>
        <v>industry-ag-main.html#fuel-switching</v>
      </c>
      <c r="R1172" s="76" t="str">
        <f>IF(ISBLANK(INDEX('Policy Characteristics'!L:L,MATCH($C1172,'Policy Characteristics'!$C:$C,0))),"",INDEX('Policy Characteristics'!L:L,MATCH($C1172,'Policy Characteristics'!$C:$C,0)))</f>
        <v>industry-elec-and-hydrogen.html</v>
      </c>
    </row>
    <row r="1173" spans="1:18" s="143" customFormat="1" x14ac:dyDescent="0.25">
      <c r="A1173" s="76" t="str">
        <f>IF(ISBLANK(INDEX('Policy Characteristics'!A:A,MATCH($C1173,'Policy Characteristics'!$C:$C,0))),"",INDEX('Policy Characteristics'!A:A,MATCH($C1173,'Policy Characteristics'!$C:$C,0)))</f>
        <v>Industry</v>
      </c>
      <c r="B1173" s="200" t="str">
        <f>IF(ISBLANK(INDEX('Policy Characteristics'!B:B,MATCH($C1173,'Policy Characteristics'!$C:$C,0))),"",INDEX('Policy Characteristics'!B:B,MATCH($C1173,'Policy Characteristics'!$C:$C,0)))</f>
        <v>Hydrogen Combustion</v>
      </c>
      <c r="C1173" s="76" t="str">
        <f t="shared" si="35"/>
        <v>Fraction of Eligible Industrial Energy Use Shifted to Hydrogen</v>
      </c>
      <c r="D1173" s="78" t="s">
        <v>1307</v>
      </c>
      <c r="E1173" t="s">
        <v>1684</v>
      </c>
      <c r="F1173" t="s">
        <v>1271</v>
      </c>
      <c r="G1173" s="88" t="s">
        <v>1691</v>
      </c>
      <c r="H1173" s="15">
        <v>2092</v>
      </c>
      <c r="I1173" s="213" t="s">
        <v>43</v>
      </c>
      <c r="J1173" s="202" t="str">
        <f>IF(ISBLANK(INDEX('Policy Characteristics'!D:D,MATCH($C1173,'Policy Characteristics'!$C:$C,0))),"",INDEX('Policy Characteristics'!D:D,MATCH($C1173,'Policy Characteristics'!$C:$C,0)))</f>
        <v>Hydrogen Combustion</v>
      </c>
      <c r="K1173" s="76" t="str">
        <f>IF(ISBLANK(INDEX('Policy Characteristics'!E:E,MATCH($C1173,'Policy Characteristics'!$C:$C,0))),"",INDEX('Policy Characteristics'!E:E,MATCH($C1173,'Policy Characteristics'!$C:$C,0)))</f>
        <v>indst shift to hydrogen</v>
      </c>
      <c r="L1173" s="205">
        <f>IF(ISBLANK(INDEX('Policy Characteristics'!F:F,MATCH($C1173,'Policy Characteristics'!$C:$C,0))),"",INDEX('Policy Characteristics'!F:F,MATCH($C1173,'Policy Characteristics'!$C:$C,0)))</f>
        <v>0</v>
      </c>
      <c r="M1173" s="205">
        <f>IF(ISBLANK(INDEX('Policy Characteristics'!G:G,MATCH($C1173,'Policy Characteristics'!$C:$C,0))),"",INDEX('Policy Characteristics'!G:G,MATCH($C1173,'Policy Characteristics'!$C:$C,0)))</f>
        <v>1</v>
      </c>
      <c r="N1173" s="205">
        <f>IF(ISBLANK(INDEX('Policy Characteristics'!H:H,MATCH($C1173,'Policy Characteristics'!$C:$C,0))),"",INDEX('Policy Characteristics'!H:H,MATCH($C1173,'Policy Characteristics'!$C:$C,0)))</f>
        <v>0.01</v>
      </c>
      <c r="O1173" s="76" t="str">
        <f>IF(ISBLANK(INDEX('Policy Characteristics'!I:I,MATCH($C1173,'Policy Characteristics'!$C:$C,0))),"",INDEX('Policy Characteristics'!I:I,MATCH($C1173,'Policy Characteristics'!$C:$C,0)))</f>
        <v>% of fuel shifted</v>
      </c>
      <c r="P1173" s="76" t="str">
        <f>IF(ISBLANK(INDEX('Policy Characteristics'!J:J,MATCH($C1173,'Policy Characteristics'!$C:$C,0))),"",INDEX('Policy Characteristics'!J:J,MATCH($C1173,'Policy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1173" s="76" t="str">
        <f>IF(ISBLANK(INDEX('Policy Characteristics'!K:K,MATCH($C1173,'Policy Characteristics'!$C:$C,0))),"",INDEX('Policy Characteristics'!K:K,MATCH($C1173,'Policy Characteristics'!$C:$C,0)))</f>
        <v>industry-ag-main.html#fuel-switching</v>
      </c>
      <c r="R1173" s="76" t="str">
        <f>IF(ISBLANK(INDEX('Policy Characteristics'!L:L,MATCH($C1173,'Policy Characteristics'!$C:$C,0))),"",INDEX('Policy Characteristics'!L:L,MATCH($C1173,'Policy Characteristics'!$C:$C,0)))</f>
        <v>industry-elec-and-hydrogen.html</v>
      </c>
    </row>
    <row r="1174" spans="1:18" s="143" customFormat="1" x14ac:dyDescent="0.25">
      <c r="A1174" s="76" t="str">
        <f>IF(ISBLANK(INDEX('Policy Characteristics'!A:A,MATCH($C1174,'Policy Characteristics'!$C:$C,0))),"",INDEX('Policy Characteristics'!A:A,MATCH($C1174,'Policy Characteristics'!$C:$C,0)))</f>
        <v>Industry</v>
      </c>
      <c r="B1174" s="200" t="str">
        <f>IF(ISBLANK(INDEX('Policy Characteristics'!B:B,MATCH($C1174,'Policy Characteristics'!$C:$C,0))),"",INDEX('Policy Characteristics'!B:B,MATCH($C1174,'Policy Characteristics'!$C:$C,0)))</f>
        <v>Hydrogen Combustion</v>
      </c>
      <c r="C1174" s="76" t="str">
        <f t="shared" si="35"/>
        <v>Fraction of Eligible Industrial Energy Use Shifted to Hydrogen</v>
      </c>
      <c r="D1174" s="78" t="s">
        <v>1307</v>
      </c>
      <c r="E1174" t="s">
        <v>1685</v>
      </c>
      <c r="F1174" t="s">
        <v>1271</v>
      </c>
      <c r="G1174" s="88" t="s">
        <v>1692</v>
      </c>
      <c r="H1174" s="15">
        <v>2093</v>
      </c>
      <c r="I1174" s="213" t="s">
        <v>43</v>
      </c>
      <c r="J1174" s="202" t="str">
        <f>IF(ISBLANK(INDEX('Policy Characteristics'!D:D,MATCH($C1174,'Policy Characteristics'!$C:$C,0))),"",INDEX('Policy Characteristics'!D:D,MATCH($C1174,'Policy Characteristics'!$C:$C,0)))</f>
        <v>Hydrogen Combustion</v>
      </c>
      <c r="K1174" s="76" t="str">
        <f>IF(ISBLANK(INDEX('Policy Characteristics'!E:E,MATCH($C1174,'Policy Characteristics'!$C:$C,0))),"",INDEX('Policy Characteristics'!E:E,MATCH($C1174,'Policy Characteristics'!$C:$C,0)))</f>
        <v>indst shift to hydrogen</v>
      </c>
      <c r="L1174" s="205">
        <f>IF(ISBLANK(INDEX('Policy Characteristics'!F:F,MATCH($C1174,'Policy Characteristics'!$C:$C,0))),"",INDEX('Policy Characteristics'!F:F,MATCH($C1174,'Policy Characteristics'!$C:$C,0)))</f>
        <v>0</v>
      </c>
      <c r="M1174" s="205">
        <f>IF(ISBLANK(INDEX('Policy Characteristics'!G:G,MATCH($C1174,'Policy Characteristics'!$C:$C,0))),"",INDEX('Policy Characteristics'!G:G,MATCH($C1174,'Policy Characteristics'!$C:$C,0)))</f>
        <v>1</v>
      </c>
      <c r="N1174" s="205">
        <f>IF(ISBLANK(INDEX('Policy Characteristics'!H:H,MATCH($C1174,'Policy Characteristics'!$C:$C,0))),"",INDEX('Policy Characteristics'!H:H,MATCH($C1174,'Policy Characteristics'!$C:$C,0)))</f>
        <v>0.01</v>
      </c>
      <c r="O1174" s="76" t="str">
        <f>IF(ISBLANK(INDEX('Policy Characteristics'!I:I,MATCH($C1174,'Policy Characteristics'!$C:$C,0))),"",INDEX('Policy Characteristics'!I:I,MATCH($C1174,'Policy Characteristics'!$C:$C,0)))</f>
        <v>% of fuel shifted</v>
      </c>
      <c r="P1174" s="76" t="str">
        <f>IF(ISBLANK(INDEX('Policy Characteristics'!J:J,MATCH($C1174,'Policy Characteristics'!$C:$C,0))),"",INDEX('Policy Characteristics'!J:J,MATCH($C1174,'Policy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1174" s="76" t="str">
        <f>IF(ISBLANK(INDEX('Policy Characteristics'!K:K,MATCH($C1174,'Policy Characteristics'!$C:$C,0))),"",INDEX('Policy Characteristics'!K:K,MATCH($C1174,'Policy Characteristics'!$C:$C,0)))</f>
        <v>industry-ag-main.html#fuel-switching</v>
      </c>
      <c r="R1174" s="76" t="str">
        <f>IF(ISBLANK(INDEX('Policy Characteristics'!L:L,MATCH($C1174,'Policy Characteristics'!$C:$C,0))),"",INDEX('Policy Characteristics'!L:L,MATCH($C1174,'Policy Characteristics'!$C:$C,0)))</f>
        <v>industry-elec-and-hydrogen.html</v>
      </c>
    </row>
    <row r="1175" spans="1:18" s="143" customFormat="1" x14ac:dyDescent="0.25">
      <c r="A1175" s="76" t="str">
        <f>IF(ISBLANK(INDEX('Policy Characteristics'!A:A,MATCH($C1175,'Policy Characteristics'!$C:$C,0))),"",INDEX('Policy Characteristics'!A:A,MATCH($C1175,'Policy Characteristics'!$C:$C,0)))</f>
        <v>Industry</v>
      </c>
      <c r="B1175" s="200" t="str">
        <f>IF(ISBLANK(INDEX('Policy Characteristics'!B:B,MATCH($C1175,'Policy Characteristics'!$C:$C,0))),"",INDEX('Policy Characteristics'!B:B,MATCH($C1175,'Policy Characteristics'!$C:$C,0)))</f>
        <v>Hydrogen Combustion</v>
      </c>
      <c r="C1175" s="76" t="str">
        <f t="shared" si="35"/>
        <v>Fraction of Eligible Industrial Energy Use Shifted to Hydrogen</v>
      </c>
      <c r="D1175" s="78" t="s">
        <v>1307</v>
      </c>
      <c r="E1175" t="s">
        <v>1686</v>
      </c>
      <c r="F1175" t="s">
        <v>1271</v>
      </c>
      <c r="G1175" s="88" t="s">
        <v>1693</v>
      </c>
      <c r="H1175" s="15">
        <v>2094</v>
      </c>
      <c r="I1175" s="213" t="s">
        <v>44</v>
      </c>
      <c r="J1175" s="202" t="str">
        <f>IF(ISBLANK(INDEX('Policy Characteristics'!D:D,MATCH($C1175,'Policy Characteristics'!$C:$C,0))),"",INDEX('Policy Characteristics'!D:D,MATCH($C1175,'Policy Characteristics'!$C:$C,0)))</f>
        <v>Hydrogen Combustion</v>
      </c>
      <c r="K1175" s="76" t="str">
        <f>IF(ISBLANK(INDEX('Policy Characteristics'!E:E,MATCH($C1175,'Policy Characteristics'!$C:$C,0))),"",INDEX('Policy Characteristics'!E:E,MATCH($C1175,'Policy Characteristics'!$C:$C,0)))</f>
        <v>indst shift to hydrogen</v>
      </c>
      <c r="L1175" s="205">
        <f>IF(ISBLANK(INDEX('Policy Characteristics'!F:F,MATCH($C1175,'Policy Characteristics'!$C:$C,0))),"",INDEX('Policy Characteristics'!F:F,MATCH($C1175,'Policy Characteristics'!$C:$C,0)))</f>
        <v>0</v>
      </c>
      <c r="M1175" s="205">
        <f>IF(ISBLANK(INDEX('Policy Characteristics'!G:G,MATCH($C1175,'Policy Characteristics'!$C:$C,0))),"",INDEX('Policy Characteristics'!G:G,MATCH($C1175,'Policy Characteristics'!$C:$C,0)))</f>
        <v>1</v>
      </c>
      <c r="N1175" s="205">
        <f>IF(ISBLANK(INDEX('Policy Characteristics'!H:H,MATCH($C1175,'Policy Characteristics'!$C:$C,0))),"",INDEX('Policy Characteristics'!H:H,MATCH($C1175,'Policy Characteristics'!$C:$C,0)))</f>
        <v>0.01</v>
      </c>
      <c r="O1175" s="76" t="str">
        <f>IF(ISBLANK(INDEX('Policy Characteristics'!I:I,MATCH($C1175,'Policy Characteristics'!$C:$C,0))),"",INDEX('Policy Characteristics'!I:I,MATCH($C1175,'Policy Characteristics'!$C:$C,0)))</f>
        <v>% of fuel shifted</v>
      </c>
      <c r="P1175" s="76" t="str">
        <f>IF(ISBLANK(INDEX('Policy Characteristics'!J:J,MATCH($C1175,'Policy Characteristics'!$C:$C,0))),"",INDEX('Policy Characteristics'!J:J,MATCH($C1175,'Policy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1175" s="76" t="str">
        <f>IF(ISBLANK(INDEX('Policy Characteristics'!K:K,MATCH($C1175,'Policy Characteristics'!$C:$C,0))),"",INDEX('Policy Characteristics'!K:K,MATCH($C1175,'Policy Characteristics'!$C:$C,0)))</f>
        <v>industry-ag-main.html#fuel-switching</v>
      </c>
      <c r="R1175" s="76" t="str">
        <f>IF(ISBLANK(INDEX('Policy Characteristics'!L:L,MATCH($C1175,'Policy Characteristics'!$C:$C,0))),"",INDEX('Policy Characteristics'!L:L,MATCH($C1175,'Policy Characteristics'!$C:$C,0)))</f>
        <v>industry-elec-and-hydrogen.html</v>
      </c>
    </row>
    <row r="1176" spans="1:18" s="143" customFormat="1" x14ac:dyDescent="0.25">
      <c r="A1176" s="76" t="str">
        <f>IF(ISBLANK(INDEX('Policy Characteristics'!A:A,MATCH($C1176,'Policy Characteristics'!$C:$C,0))),"",INDEX('Policy Characteristics'!A:A,MATCH($C1176,'Policy Characteristics'!$C:$C,0)))</f>
        <v>Industry</v>
      </c>
      <c r="B1176" s="200" t="str">
        <f>IF(ISBLANK(INDEX('Policy Characteristics'!B:B,MATCH($C1176,'Policy Characteristics'!$C:$C,0))),"",INDEX('Policy Characteristics'!B:B,MATCH($C1176,'Policy Characteristics'!$C:$C,0)))</f>
        <v>Hydrogen Combustion</v>
      </c>
      <c r="C1176" s="76" t="str">
        <f t="shared" si="35"/>
        <v>Fraction of Eligible Industrial Energy Use Shifted to Hydrogen</v>
      </c>
      <c r="D1176" s="78" t="s">
        <v>1307</v>
      </c>
      <c r="E1176" t="s">
        <v>1687</v>
      </c>
      <c r="F1176" t="s">
        <v>1271</v>
      </c>
      <c r="G1176" s="88" t="s">
        <v>1694</v>
      </c>
      <c r="H1176" s="15">
        <v>2095</v>
      </c>
      <c r="I1176" s="213" t="s">
        <v>43</v>
      </c>
      <c r="J1176" s="202" t="str">
        <f>IF(ISBLANK(INDEX('Policy Characteristics'!D:D,MATCH($C1176,'Policy Characteristics'!$C:$C,0))),"",INDEX('Policy Characteristics'!D:D,MATCH($C1176,'Policy Characteristics'!$C:$C,0)))</f>
        <v>Hydrogen Combustion</v>
      </c>
      <c r="K1176" s="76" t="str">
        <f>IF(ISBLANK(INDEX('Policy Characteristics'!E:E,MATCH($C1176,'Policy Characteristics'!$C:$C,0))),"",INDEX('Policy Characteristics'!E:E,MATCH($C1176,'Policy Characteristics'!$C:$C,0)))</f>
        <v>indst shift to hydrogen</v>
      </c>
      <c r="L1176" s="205">
        <f>IF(ISBLANK(INDEX('Policy Characteristics'!F:F,MATCH($C1176,'Policy Characteristics'!$C:$C,0))),"",INDEX('Policy Characteristics'!F:F,MATCH($C1176,'Policy Characteristics'!$C:$C,0)))</f>
        <v>0</v>
      </c>
      <c r="M1176" s="205">
        <f>IF(ISBLANK(INDEX('Policy Characteristics'!G:G,MATCH($C1176,'Policy Characteristics'!$C:$C,0))),"",INDEX('Policy Characteristics'!G:G,MATCH($C1176,'Policy Characteristics'!$C:$C,0)))</f>
        <v>1</v>
      </c>
      <c r="N1176" s="205">
        <f>IF(ISBLANK(INDEX('Policy Characteristics'!H:H,MATCH($C1176,'Policy Characteristics'!$C:$C,0))),"",INDEX('Policy Characteristics'!H:H,MATCH($C1176,'Policy Characteristics'!$C:$C,0)))</f>
        <v>0.01</v>
      </c>
      <c r="O1176" s="76" t="str">
        <f>IF(ISBLANK(INDEX('Policy Characteristics'!I:I,MATCH($C1176,'Policy Characteristics'!$C:$C,0))),"",INDEX('Policy Characteristics'!I:I,MATCH($C1176,'Policy Characteristics'!$C:$C,0)))</f>
        <v>% of fuel shifted</v>
      </c>
      <c r="P1176" s="76" t="str">
        <f>IF(ISBLANK(INDEX('Policy Characteristics'!J:J,MATCH($C1176,'Policy Characteristics'!$C:$C,0))),"",INDEX('Policy Characteristics'!J:J,MATCH($C1176,'Policy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1176" s="76" t="str">
        <f>IF(ISBLANK(INDEX('Policy Characteristics'!K:K,MATCH($C1176,'Policy Characteristics'!$C:$C,0))),"",INDEX('Policy Characteristics'!K:K,MATCH($C1176,'Policy Characteristics'!$C:$C,0)))</f>
        <v>industry-ag-main.html#fuel-switching</v>
      </c>
      <c r="R1176" s="76" t="str">
        <f>IF(ISBLANK(INDEX('Policy Characteristics'!L:L,MATCH($C1176,'Policy Characteristics'!$C:$C,0))),"",INDEX('Policy Characteristics'!L:L,MATCH($C1176,'Policy Characteristics'!$C:$C,0)))</f>
        <v>industry-elec-and-hydrogen.html</v>
      </c>
    </row>
    <row r="1177" spans="1:18" s="143" customFormat="1" x14ac:dyDescent="0.25">
      <c r="A1177" s="76" t="str">
        <f>IF(ISBLANK(INDEX('Policy Characteristics'!A:A,MATCH($C1177,'Policy Characteristics'!$C:$C,0))),"",INDEX('Policy Characteristics'!A:A,MATCH($C1177,'Policy Characteristics'!$C:$C,0)))</f>
        <v>Industry</v>
      </c>
      <c r="B1177" s="200" t="str">
        <f>IF(ISBLANK(INDEX('Policy Characteristics'!B:B,MATCH($C1177,'Policy Characteristics'!$C:$C,0))),"",INDEX('Policy Characteristics'!B:B,MATCH($C1177,'Policy Characteristics'!$C:$C,0)))</f>
        <v>Hydrogen Combustion</v>
      </c>
      <c r="C1177" s="76" t="str">
        <f t="shared" si="35"/>
        <v>Fraction of Eligible Industrial Energy Use Shifted to Hydrogen</v>
      </c>
      <c r="D1177" s="78" t="s">
        <v>1307</v>
      </c>
      <c r="E1177" t="s">
        <v>1688</v>
      </c>
      <c r="F1177" t="s">
        <v>1271</v>
      </c>
      <c r="G1177" s="88" t="s">
        <v>1695</v>
      </c>
      <c r="H1177" s="15">
        <v>2096</v>
      </c>
      <c r="I1177" s="213" t="s">
        <v>44</v>
      </c>
      <c r="J1177" s="202" t="str">
        <f>IF(ISBLANK(INDEX('Policy Characteristics'!D:D,MATCH($C1177,'Policy Characteristics'!$C:$C,0))),"",INDEX('Policy Characteristics'!D:D,MATCH($C1177,'Policy Characteristics'!$C:$C,0)))</f>
        <v>Hydrogen Combustion</v>
      </c>
      <c r="K1177" s="76" t="str">
        <f>IF(ISBLANK(INDEX('Policy Characteristics'!E:E,MATCH($C1177,'Policy Characteristics'!$C:$C,0))),"",INDEX('Policy Characteristics'!E:E,MATCH($C1177,'Policy Characteristics'!$C:$C,0)))</f>
        <v>indst shift to hydrogen</v>
      </c>
      <c r="L1177" s="205">
        <f>IF(ISBLANK(INDEX('Policy Characteristics'!F:F,MATCH($C1177,'Policy Characteristics'!$C:$C,0))),"",INDEX('Policy Characteristics'!F:F,MATCH($C1177,'Policy Characteristics'!$C:$C,0)))</f>
        <v>0</v>
      </c>
      <c r="M1177" s="205">
        <f>IF(ISBLANK(INDEX('Policy Characteristics'!G:G,MATCH($C1177,'Policy Characteristics'!$C:$C,0))),"",INDEX('Policy Characteristics'!G:G,MATCH($C1177,'Policy Characteristics'!$C:$C,0)))</f>
        <v>1</v>
      </c>
      <c r="N1177" s="205">
        <f>IF(ISBLANK(INDEX('Policy Characteristics'!H:H,MATCH($C1177,'Policy Characteristics'!$C:$C,0))),"",INDEX('Policy Characteristics'!H:H,MATCH($C1177,'Policy Characteristics'!$C:$C,0)))</f>
        <v>0.01</v>
      </c>
      <c r="O1177" s="76" t="str">
        <f>IF(ISBLANK(INDEX('Policy Characteristics'!I:I,MATCH($C1177,'Policy Characteristics'!$C:$C,0))),"",INDEX('Policy Characteristics'!I:I,MATCH($C1177,'Policy Characteristics'!$C:$C,0)))</f>
        <v>% of fuel shifted</v>
      </c>
      <c r="P1177" s="76" t="str">
        <f>IF(ISBLANK(INDEX('Policy Characteristics'!J:J,MATCH($C1177,'Policy Characteristics'!$C:$C,0))),"",INDEX('Policy Characteristics'!J:J,MATCH($C1177,'Policy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1177" s="76" t="str">
        <f>IF(ISBLANK(INDEX('Policy Characteristics'!K:K,MATCH($C1177,'Policy Characteristics'!$C:$C,0))),"",INDEX('Policy Characteristics'!K:K,MATCH($C1177,'Policy Characteristics'!$C:$C,0)))</f>
        <v>industry-ag-main.html#fuel-switching</v>
      </c>
      <c r="R1177" s="76" t="str">
        <f>IF(ISBLANK(INDEX('Policy Characteristics'!L:L,MATCH($C1177,'Policy Characteristics'!$C:$C,0))),"",INDEX('Policy Characteristics'!L:L,MATCH($C1177,'Policy Characteristics'!$C:$C,0)))</f>
        <v>industry-elec-and-hydrogen.html</v>
      </c>
    </row>
    <row r="1178" spans="1:18" s="143" customFormat="1" x14ac:dyDescent="0.25">
      <c r="A1178" s="76" t="str">
        <f>IF(ISBLANK(INDEX('Policy Characteristics'!A:A,MATCH($C1178,'Policy Characteristics'!$C:$C,0))),"",INDEX('Policy Characteristics'!A:A,MATCH($C1178,'Policy Characteristics'!$C:$C,0)))</f>
        <v>Industry</v>
      </c>
      <c r="B1178" s="200" t="str">
        <f>IF(ISBLANK(INDEX('Policy Characteristics'!B:B,MATCH($C1178,'Policy Characteristics'!$C:$C,0))),"",INDEX('Policy Characteristics'!B:B,MATCH($C1178,'Policy Characteristics'!$C:$C,0)))</f>
        <v>Hydrogen Combustion</v>
      </c>
      <c r="C1178" s="76" t="str">
        <f t="shared" si="35"/>
        <v>Fraction of Eligible Industrial Energy Use Shifted to Hydrogen</v>
      </c>
      <c r="D1178" s="78" t="s">
        <v>1307</v>
      </c>
      <c r="E1178" t="s">
        <v>1824</v>
      </c>
      <c r="F1178" t="s">
        <v>1271</v>
      </c>
      <c r="G1178" s="88" t="s">
        <v>1824</v>
      </c>
      <c r="H1178" s="15">
        <v>2097</v>
      </c>
      <c r="I1178" s="213" t="s">
        <v>43</v>
      </c>
      <c r="J1178" s="202" t="str">
        <f>IF(ISBLANK(INDEX('Policy Characteristics'!D:D,MATCH($C1178,'Policy Characteristics'!$C:$C,0))),"",INDEX('Policy Characteristics'!D:D,MATCH($C1178,'Policy Characteristics'!$C:$C,0)))</f>
        <v>Hydrogen Combustion</v>
      </c>
      <c r="K1178" s="76" t="str">
        <f>IF(ISBLANK(INDEX('Policy Characteristics'!E:E,MATCH($C1178,'Policy Characteristics'!$C:$C,0))),"",INDEX('Policy Characteristics'!E:E,MATCH($C1178,'Policy Characteristics'!$C:$C,0)))</f>
        <v>indst shift to hydrogen</v>
      </c>
      <c r="L1178" s="205">
        <f>IF(ISBLANK(INDEX('Policy Characteristics'!F:F,MATCH($C1178,'Policy Characteristics'!$C:$C,0))),"",INDEX('Policy Characteristics'!F:F,MATCH($C1178,'Policy Characteristics'!$C:$C,0)))</f>
        <v>0</v>
      </c>
      <c r="M1178" s="205">
        <f>IF(ISBLANK(INDEX('Policy Characteristics'!G:G,MATCH($C1178,'Policy Characteristics'!$C:$C,0))),"",INDEX('Policy Characteristics'!G:G,MATCH($C1178,'Policy Characteristics'!$C:$C,0)))</f>
        <v>1</v>
      </c>
      <c r="N1178" s="205">
        <f>IF(ISBLANK(INDEX('Policy Characteristics'!H:H,MATCH($C1178,'Policy Characteristics'!$C:$C,0))),"",INDEX('Policy Characteristics'!H:H,MATCH($C1178,'Policy Characteristics'!$C:$C,0)))</f>
        <v>0.01</v>
      </c>
      <c r="O1178" s="76" t="str">
        <f>IF(ISBLANK(INDEX('Policy Characteristics'!I:I,MATCH($C1178,'Policy Characteristics'!$C:$C,0))),"",INDEX('Policy Characteristics'!I:I,MATCH($C1178,'Policy Characteristics'!$C:$C,0)))</f>
        <v>% of fuel shifted</v>
      </c>
      <c r="P1178" s="76" t="str">
        <f>IF(ISBLANK(INDEX('Policy Characteristics'!J:J,MATCH($C1178,'Policy Characteristics'!$C:$C,0))),"",INDEX('Policy Characteristics'!J:J,MATCH($C1178,'Policy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1178" s="76" t="str">
        <f>IF(ISBLANK(INDEX('Policy Characteristics'!K:K,MATCH($C1178,'Policy Characteristics'!$C:$C,0))),"",INDEX('Policy Characteristics'!K:K,MATCH($C1178,'Policy Characteristics'!$C:$C,0)))</f>
        <v>industry-ag-main.html#fuel-switching</v>
      </c>
      <c r="R1178" s="76" t="str">
        <f>IF(ISBLANK(INDEX('Policy Characteristics'!L:L,MATCH($C1178,'Policy Characteristics'!$C:$C,0))),"",INDEX('Policy Characteristics'!L:L,MATCH($C1178,'Policy Characteristics'!$C:$C,0)))</f>
        <v>industry-elec-and-hydrogen.html</v>
      </c>
    </row>
    <row r="1179" spans="1:18" s="143" customFormat="1" x14ac:dyDescent="0.25">
      <c r="A1179" s="76" t="str">
        <f>IF(ISBLANK(INDEX('Policy Characteristics'!A:A,MATCH($C1179,'Policy Characteristics'!$C:$C,0))),"",INDEX('Policy Characteristics'!A:A,MATCH($C1179,'Policy Characteristics'!$C:$C,0)))</f>
        <v>Industry</v>
      </c>
      <c r="B1179" s="200" t="str">
        <f>IF(ISBLANK(INDEX('Policy Characteristics'!B:B,MATCH($C1179,'Policy Characteristics'!$C:$C,0))),"",INDEX('Policy Characteristics'!B:B,MATCH($C1179,'Policy Characteristics'!$C:$C,0)))</f>
        <v>Hydrogen Combustion</v>
      </c>
      <c r="C1179" s="76" t="str">
        <f t="shared" si="35"/>
        <v>Fraction of Eligible Industrial Energy Use Shifted to Hydrogen</v>
      </c>
      <c r="D1179" s="78" t="s">
        <v>1308</v>
      </c>
      <c r="E1179" t="s">
        <v>1682</v>
      </c>
      <c r="F1179" t="s">
        <v>1272</v>
      </c>
      <c r="G1179" s="88" t="s">
        <v>1689</v>
      </c>
      <c r="H1179" s="15">
        <v>2098</v>
      </c>
      <c r="I1179" s="213" t="s">
        <v>43</v>
      </c>
      <c r="J1179" s="202" t="str">
        <f>IF(ISBLANK(INDEX('Policy Characteristics'!D:D,MATCH($C1179,'Policy Characteristics'!$C:$C,0))),"",INDEX('Policy Characteristics'!D:D,MATCH($C1179,'Policy Characteristics'!$C:$C,0)))</f>
        <v>Hydrogen Combustion</v>
      </c>
      <c r="K1179" s="76" t="str">
        <f>IF(ISBLANK(INDEX('Policy Characteristics'!E:E,MATCH($C1179,'Policy Characteristics'!$C:$C,0))),"",INDEX('Policy Characteristics'!E:E,MATCH($C1179,'Policy Characteristics'!$C:$C,0)))</f>
        <v>indst shift to hydrogen</v>
      </c>
      <c r="L1179" s="205">
        <f>IF(ISBLANK(INDEX('Policy Characteristics'!F:F,MATCH($C1179,'Policy Characteristics'!$C:$C,0))),"",INDEX('Policy Characteristics'!F:F,MATCH($C1179,'Policy Characteristics'!$C:$C,0)))</f>
        <v>0</v>
      </c>
      <c r="M1179" s="205">
        <f>IF(ISBLANK(INDEX('Policy Characteristics'!G:G,MATCH($C1179,'Policy Characteristics'!$C:$C,0))),"",INDEX('Policy Characteristics'!G:G,MATCH($C1179,'Policy Characteristics'!$C:$C,0)))</f>
        <v>1</v>
      </c>
      <c r="N1179" s="205">
        <f>IF(ISBLANK(INDEX('Policy Characteristics'!H:H,MATCH($C1179,'Policy Characteristics'!$C:$C,0))),"",INDEX('Policy Characteristics'!H:H,MATCH($C1179,'Policy Characteristics'!$C:$C,0)))</f>
        <v>0.01</v>
      </c>
      <c r="O1179" s="76" t="str">
        <f>IF(ISBLANK(INDEX('Policy Characteristics'!I:I,MATCH($C1179,'Policy Characteristics'!$C:$C,0))),"",INDEX('Policy Characteristics'!I:I,MATCH($C1179,'Policy Characteristics'!$C:$C,0)))</f>
        <v>% of fuel shifted</v>
      </c>
      <c r="P1179" s="76" t="str">
        <f>IF(ISBLANK(INDEX('Policy Characteristics'!J:J,MATCH($C1179,'Policy Characteristics'!$C:$C,0))),"",INDEX('Policy Characteristics'!J:J,MATCH($C1179,'Policy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1179" s="76" t="str">
        <f>IF(ISBLANK(INDEX('Policy Characteristics'!K:K,MATCH($C1179,'Policy Characteristics'!$C:$C,0))),"",INDEX('Policy Characteristics'!K:K,MATCH($C1179,'Policy Characteristics'!$C:$C,0)))</f>
        <v>industry-ag-main.html#fuel-switching</v>
      </c>
      <c r="R1179" s="76" t="str">
        <f>IF(ISBLANK(INDEX('Policy Characteristics'!L:L,MATCH($C1179,'Policy Characteristics'!$C:$C,0))),"",INDEX('Policy Characteristics'!L:L,MATCH($C1179,'Policy Characteristics'!$C:$C,0)))</f>
        <v>industry-elec-and-hydrogen.html</v>
      </c>
    </row>
    <row r="1180" spans="1:18" s="143" customFormat="1" x14ac:dyDescent="0.25">
      <c r="A1180" s="76" t="str">
        <f>IF(ISBLANK(INDEX('Policy Characteristics'!A:A,MATCH($C1180,'Policy Characteristics'!$C:$C,0))),"",INDEX('Policy Characteristics'!A:A,MATCH($C1180,'Policy Characteristics'!$C:$C,0)))</f>
        <v>Industry</v>
      </c>
      <c r="B1180" s="200" t="str">
        <f>IF(ISBLANK(INDEX('Policy Characteristics'!B:B,MATCH($C1180,'Policy Characteristics'!$C:$C,0))),"",INDEX('Policy Characteristics'!B:B,MATCH($C1180,'Policy Characteristics'!$C:$C,0)))</f>
        <v>Hydrogen Combustion</v>
      </c>
      <c r="C1180" s="76" t="str">
        <f t="shared" si="35"/>
        <v>Fraction of Eligible Industrial Energy Use Shifted to Hydrogen</v>
      </c>
      <c r="D1180" s="78" t="s">
        <v>1308</v>
      </c>
      <c r="E1180" t="s">
        <v>1683</v>
      </c>
      <c r="F1180" t="s">
        <v>1272</v>
      </c>
      <c r="G1180" s="88" t="s">
        <v>1690</v>
      </c>
      <c r="H1180" s="15">
        <v>2099</v>
      </c>
      <c r="I1180" s="213" t="s">
        <v>43</v>
      </c>
      <c r="J1180" s="202" t="str">
        <f>IF(ISBLANK(INDEX('Policy Characteristics'!D:D,MATCH($C1180,'Policy Characteristics'!$C:$C,0))),"",INDEX('Policy Characteristics'!D:D,MATCH($C1180,'Policy Characteristics'!$C:$C,0)))</f>
        <v>Hydrogen Combustion</v>
      </c>
      <c r="K1180" s="76" t="str">
        <f>IF(ISBLANK(INDEX('Policy Characteristics'!E:E,MATCH($C1180,'Policy Characteristics'!$C:$C,0))),"",INDEX('Policy Characteristics'!E:E,MATCH($C1180,'Policy Characteristics'!$C:$C,0)))</f>
        <v>indst shift to hydrogen</v>
      </c>
      <c r="L1180" s="205">
        <f>IF(ISBLANK(INDEX('Policy Characteristics'!F:F,MATCH($C1180,'Policy Characteristics'!$C:$C,0))),"",INDEX('Policy Characteristics'!F:F,MATCH($C1180,'Policy Characteristics'!$C:$C,0)))</f>
        <v>0</v>
      </c>
      <c r="M1180" s="205">
        <f>IF(ISBLANK(INDEX('Policy Characteristics'!G:G,MATCH($C1180,'Policy Characteristics'!$C:$C,0))),"",INDEX('Policy Characteristics'!G:G,MATCH($C1180,'Policy Characteristics'!$C:$C,0)))</f>
        <v>1</v>
      </c>
      <c r="N1180" s="205">
        <f>IF(ISBLANK(INDEX('Policy Characteristics'!H:H,MATCH($C1180,'Policy Characteristics'!$C:$C,0))),"",INDEX('Policy Characteristics'!H:H,MATCH($C1180,'Policy Characteristics'!$C:$C,0)))</f>
        <v>0.01</v>
      </c>
      <c r="O1180" s="76" t="str">
        <f>IF(ISBLANK(INDEX('Policy Characteristics'!I:I,MATCH($C1180,'Policy Characteristics'!$C:$C,0))),"",INDEX('Policy Characteristics'!I:I,MATCH($C1180,'Policy Characteristics'!$C:$C,0)))</f>
        <v>% of fuel shifted</v>
      </c>
      <c r="P1180" s="76" t="str">
        <f>IF(ISBLANK(INDEX('Policy Characteristics'!J:J,MATCH($C1180,'Policy Characteristics'!$C:$C,0))),"",INDEX('Policy Characteristics'!J:J,MATCH($C1180,'Policy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1180" s="76" t="str">
        <f>IF(ISBLANK(INDEX('Policy Characteristics'!K:K,MATCH($C1180,'Policy Characteristics'!$C:$C,0))),"",INDEX('Policy Characteristics'!K:K,MATCH($C1180,'Policy Characteristics'!$C:$C,0)))</f>
        <v>industry-ag-main.html#fuel-switching</v>
      </c>
      <c r="R1180" s="76" t="str">
        <f>IF(ISBLANK(INDEX('Policy Characteristics'!L:L,MATCH($C1180,'Policy Characteristics'!$C:$C,0))),"",INDEX('Policy Characteristics'!L:L,MATCH($C1180,'Policy Characteristics'!$C:$C,0)))</f>
        <v>industry-elec-and-hydrogen.html</v>
      </c>
    </row>
    <row r="1181" spans="1:18" s="143" customFormat="1" x14ac:dyDescent="0.25">
      <c r="A1181" s="76" t="str">
        <f>IF(ISBLANK(INDEX('Policy Characteristics'!A:A,MATCH($C1181,'Policy Characteristics'!$C:$C,0))),"",INDEX('Policy Characteristics'!A:A,MATCH($C1181,'Policy Characteristics'!$C:$C,0)))</f>
        <v>Industry</v>
      </c>
      <c r="B1181" s="200" t="str">
        <f>IF(ISBLANK(INDEX('Policy Characteristics'!B:B,MATCH($C1181,'Policy Characteristics'!$C:$C,0))),"",INDEX('Policy Characteristics'!B:B,MATCH($C1181,'Policy Characteristics'!$C:$C,0)))</f>
        <v>Hydrogen Combustion</v>
      </c>
      <c r="C1181" s="76" t="str">
        <f t="shared" ref="C1181:C1244" si="36">C$1115</f>
        <v>Fraction of Eligible Industrial Energy Use Shifted to Hydrogen</v>
      </c>
      <c r="D1181" s="78" t="s">
        <v>1308</v>
      </c>
      <c r="E1181" t="s">
        <v>1684</v>
      </c>
      <c r="F1181" t="s">
        <v>1272</v>
      </c>
      <c r="G1181" s="88" t="s">
        <v>1691</v>
      </c>
      <c r="H1181" s="15">
        <v>2100</v>
      </c>
      <c r="I1181" s="213" t="s">
        <v>43</v>
      </c>
      <c r="J1181" s="202" t="str">
        <f>IF(ISBLANK(INDEX('Policy Characteristics'!D:D,MATCH($C1181,'Policy Characteristics'!$C:$C,0))),"",INDEX('Policy Characteristics'!D:D,MATCH($C1181,'Policy Characteristics'!$C:$C,0)))</f>
        <v>Hydrogen Combustion</v>
      </c>
      <c r="K1181" s="76" t="str">
        <f>IF(ISBLANK(INDEX('Policy Characteristics'!E:E,MATCH($C1181,'Policy Characteristics'!$C:$C,0))),"",INDEX('Policy Characteristics'!E:E,MATCH($C1181,'Policy Characteristics'!$C:$C,0)))</f>
        <v>indst shift to hydrogen</v>
      </c>
      <c r="L1181" s="205">
        <f>IF(ISBLANK(INDEX('Policy Characteristics'!F:F,MATCH($C1181,'Policy Characteristics'!$C:$C,0))),"",INDEX('Policy Characteristics'!F:F,MATCH($C1181,'Policy Characteristics'!$C:$C,0)))</f>
        <v>0</v>
      </c>
      <c r="M1181" s="205">
        <f>IF(ISBLANK(INDEX('Policy Characteristics'!G:G,MATCH($C1181,'Policy Characteristics'!$C:$C,0))),"",INDEX('Policy Characteristics'!G:G,MATCH($C1181,'Policy Characteristics'!$C:$C,0)))</f>
        <v>1</v>
      </c>
      <c r="N1181" s="205">
        <f>IF(ISBLANK(INDEX('Policy Characteristics'!H:H,MATCH($C1181,'Policy Characteristics'!$C:$C,0))),"",INDEX('Policy Characteristics'!H:H,MATCH($C1181,'Policy Characteristics'!$C:$C,0)))</f>
        <v>0.01</v>
      </c>
      <c r="O1181" s="76" t="str">
        <f>IF(ISBLANK(INDEX('Policy Characteristics'!I:I,MATCH($C1181,'Policy Characteristics'!$C:$C,0))),"",INDEX('Policy Characteristics'!I:I,MATCH($C1181,'Policy Characteristics'!$C:$C,0)))</f>
        <v>% of fuel shifted</v>
      </c>
      <c r="P1181" s="76" t="str">
        <f>IF(ISBLANK(INDEX('Policy Characteristics'!J:J,MATCH($C1181,'Policy Characteristics'!$C:$C,0))),"",INDEX('Policy Characteristics'!J:J,MATCH($C1181,'Policy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1181" s="76" t="str">
        <f>IF(ISBLANK(INDEX('Policy Characteristics'!K:K,MATCH($C1181,'Policy Characteristics'!$C:$C,0))),"",INDEX('Policy Characteristics'!K:K,MATCH($C1181,'Policy Characteristics'!$C:$C,0)))</f>
        <v>industry-ag-main.html#fuel-switching</v>
      </c>
      <c r="R1181" s="76" t="str">
        <f>IF(ISBLANK(INDEX('Policy Characteristics'!L:L,MATCH($C1181,'Policy Characteristics'!$C:$C,0))),"",INDEX('Policy Characteristics'!L:L,MATCH($C1181,'Policy Characteristics'!$C:$C,0)))</f>
        <v>industry-elec-and-hydrogen.html</v>
      </c>
    </row>
    <row r="1182" spans="1:18" s="143" customFormat="1" x14ac:dyDescent="0.25">
      <c r="A1182" s="76" t="str">
        <f>IF(ISBLANK(INDEX('Policy Characteristics'!A:A,MATCH($C1182,'Policy Characteristics'!$C:$C,0))),"",INDEX('Policy Characteristics'!A:A,MATCH($C1182,'Policy Characteristics'!$C:$C,0)))</f>
        <v>Industry</v>
      </c>
      <c r="B1182" s="200" t="str">
        <f>IF(ISBLANK(INDEX('Policy Characteristics'!B:B,MATCH($C1182,'Policy Characteristics'!$C:$C,0))),"",INDEX('Policy Characteristics'!B:B,MATCH($C1182,'Policy Characteristics'!$C:$C,0)))</f>
        <v>Hydrogen Combustion</v>
      </c>
      <c r="C1182" s="76" t="str">
        <f t="shared" si="36"/>
        <v>Fraction of Eligible Industrial Energy Use Shifted to Hydrogen</v>
      </c>
      <c r="D1182" s="78" t="s">
        <v>1308</v>
      </c>
      <c r="E1182" t="s">
        <v>1685</v>
      </c>
      <c r="F1182" t="s">
        <v>1272</v>
      </c>
      <c r="G1182" s="88" t="s">
        <v>1692</v>
      </c>
      <c r="H1182" s="15">
        <v>2101</v>
      </c>
      <c r="I1182" s="213" t="s">
        <v>43</v>
      </c>
      <c r="J1182" s="202" t="str">
        <f>IF(ISBLANK(INDEX('Policy Characteristics'!D:D,MATCH($C1182,'Policy Characteristics'!$C:$C,0))),"",INDEX('Policy Characteristics'!D:D,MATCH($C1182,'Policy Characteristics'!$C:$C,0)))</f>
        <v>Hydrogen Combustion</v>
      </c>
      <c r="K1182" s="76" t="str">
        <f>IF(ISBLANK(INDEX('Policy Characteristics'!E:E,MATCH($C1182,'Policy Characteristics'!$C:$C,0))),"",INDEX('Policy Characteristics'!E:E,MATCH($C1182,'Policy Characteristics'!$C:$C,0)))</f>
        <v>indst shift to hydrogen</v>
      </c>
      <c r="L1182" s="205">
        <f>IF(ISBLANK(INDEX('Policy Characteristics'!F:F,MATCH($C1182,'Policy Characteristics'!$C:$C,0))),"",INDEX('Policy Characteristics'!F:F,MATCH($C1182,'Policy Characteristics'!$C:$C,0)))</f>
        <v>0</v>
      </c>
      <c r="M1182" s="205">
        <f>IF(ISBLANK(INDEX('Policy Characteristics'!G:G,MATCH($C1182,'Policy Characteristics'!$C:$C,0))),"",INDEX('Policy Characteristics'!G:G,MATCH($C1182,'Policy Characteristics'!$C:$C,0)))</f>
        <v>1</v>
      </c>
      <c r="N1182" s="205">
        <f>IF(ISBLANK(INDEX('Policy Characteristics'!H:H,MATCH($C1182,'Policy Characteristics'!$C:$C,0))),"",INDEX('Policy Characteristics'!H:H,MATCH($C1182,'Policy Characteristics'!$C:$C,0)))</f>
        <v>0.01</v>
      </c>
      <c r="O1182" s="76" t="str">
        <f>IF(ISBLANK(INDEX('Policy Characteristics'!I:I,MATCH($C1182,'Policy Characteristics'!$C:$C,0))),"",INDEX('Policy Characteristics'!I:I,MATCH($C1182,'Policy Characteristics'!$C:$C,0)))</f>
        <v>% of fuel shifted</v>
      </c>
      <c r="P1182" s="76" t="str">
        <f>IF(ISBLANK(INDEX('Policy Characteristics'!J:J,MATCH($C1182,'Policy Characteristics'!$C:$C,0))),"",INDEX('Policy Characteristics'!J:J,MATCH($C1182,'Policy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1182" s="76" t="str">
        <f>IF(ISBLANK(INDEX('Policy Characteristics'!K:K,MATCH($C1182,'Policy Characteristics'!$C:$C,0))),"",INDEX('Policy Characteristics'!K:K,MATCH($C1182,'Policy Characteristics'!$C:$C,0)))</f>
        <v>industry-ag-main.html#fuel-switching</v>
      </c>
      <c r="R1182" s="76" t="str">
        <f>IF(ISBLANK(INDEX('Policy Characteristics'!L:L,MATCH($C1182,'Policy Characteristics'!$C:$C,0))),"",INDEX('Policy Characteristics'!L:L,MATCH($C1182,'Policy Characteristics'!$C:$C,0)))</f>
        <v>industry-elec-and-hydrogen.html</v>
      </c>
    </row>
    <row r="1183" spans="1:18" s="143" customFormat="1" x14ac:dyDescent="0.25">
      <c r="A1183" s="76" t="str">
        <f>IF(ISBLANK(INDEX('Policy Characteristics'!A:A,MATCH($C1183,'Policy Characteristics'!$C:$C,0))),"",INDEX('Policy Characteristics'!A:A,MATCH($C1183,'Policy Characteristics'!$C:$C,0)))</f>
        <v>Industry</v>
      </c>
      <c r="B1183" s="200" t="str">
        <f>IF(ISBLANK(INDEX('Policy Characteristics'!B:B,MATCH($C1183,'Policy Characteristics'!$C:$C,0))),"",INDEX('Policy Characteristics'!B:B,MATCH($C1183,'Policy Characteristics'!$C:$C,0)))</f>
        <v>Hydrogen Combustion</v>
      </c>
      <c r="C1183" s="76" t="str">
        <f t="shared" si="36"/>
        <v>Fraction of Eligible Industrial Energy Use Shifted to Hydrogen</v>
      </c>
      <c r="D1183" s="78" t="s">
        <v>1308</v>
      </c>
      <c r="E1183" t="s">
        <v>1686</v>
      </c>
      <c r="F1183" t="s">
        <v>1272</v>
      </c>
      <c r="G1183" s="88" t="s">
        <v>1693</v>
      </c>
      <c r="H1183" s="15">
        <v>2102</v>
      </c>
      <c r="I1183" s="213" t="s">
        <v>43</v>
      </c>
      <c r="J1183" s="202" t="str">
        <f>IF(ISBLANK(INDEX('Policy Characteristics'!D:D,MATCH($C1183,'Policy Characteristics'!$C:$C,0))),"",INDEX('Policy Characteristics'!D:D,MATCH($C1183,'Policy Characteristics'!$C:$C,0)))</f>
        <v>Hydrogen Combustion</v>
      </c>
      <c r="K1183" s="76" t="str">
        <f>IF(ISBLANK(INDEX('Policy Characteristics'!E:E,MATCH($C1183,'Policy Characteristics'!$C:$C,0))),"",INDEX('Policy Characteristics'!E:E,MATCH($C1183,'Policy Characteristics'!$C:$C,0)))</f>
        <v>indst shift to hydrogen</v>
      </c>
      <c r="L1183" s="205">
        <f>IF(ISBLANK(INDEX('Policy Characteristics'!F:F,MATCH($C1183,'Policy Characteristics'!$C:$C,0))),"",INDEX('Policy Characteristics'!F:F,MATCH($C1183,'Policy Characteristics'!$C:$C,0)))</f>
        <v>0</v>
      </c>
      <c r="M1183" s="205">
        <f>IF(ISBLANK(INDEX('Policy Characteristics'!G:G,MATCH($C1183,'Policy Characteristics'!$C:$C,0))),"",INDEX('Policy Characteristics'!G:G,MATCH($C1183,'Policy Characteristics'!$C:$C,0)))</f>
        <v>1</v>
      </c>
      <c r="N1183" s="205">
        <f>IF(ISBLANK(INDEX('Policy Characteristics'!H:H,MATCH($C1183,'Policy Characteristics'!$C:$C,0))),"",INDEX('Policy Characteristics'!H:H,MATCH($C1183,'Policy Characteristics'!$C:$C,0)))</f>
        <v>0.01</v>
      </c>
      <c r="O1183" s="76" t="str">
        <f>IF(ISBLANK(INDEX('Policy Characteristics'!I:I,MATCH($C1183,'Policy Characteristics'!$C:$C,0))),"",INDEX('Policy Characteristics'!I:I,MATCH($C1183,'Policy Characteristics'!$C:$C,0)))</f>
        <v>% of fuel shifted</v>
      </c>
      <c r="P1183" s="76" t="str">
        <f>IF(ISBLANK(INDEX('Policy Characteristics'!J:J,MATCH($C1183,'Policy Characteristics'!$C:$C,0))),"",INDEX('Policy Characteristics'!J:J,MATCH($C1183,'Policy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1183" s="76" t="str">
        <f>IF(ISBLANK(INDEX('Policy Characteristics'!K:K,MATCH($C1183,'Policy Characteristics'!$C:$C,0))),"",INDEX('Policy Characteristics'!K:K,MATCH($C1183,'Policy Characteristics'!$C:$C,0)))</f>
        <v>industry-ag-main.html#fuel-switching</v>
      </c>
      <c r="R1183" s="76" t="str">
        <f>IF(ISBLANK(INDEX('Policy Characteristics'!L:L,MATCH($C1183,'Policy Characteristics'!$C:$C,0))),"",INDEX('Policy Characteristics'!L:L,MATCH($C1183,'Policy Characteristics'!$C:$C,0)))</f>
        <v>industry-elec-and-hydrogen.html</v>
      </c>
    </row>
    <row r="1184" spans="1:18" s="143" customFormat="1" x14ac:dyDescent="0.25">
      <c r="A1184" s="76" t="str">
        <f>IF(ISBLANK(INDEX('Policy Characteristics'!A:A,MATCH($C1184,'Policy Characteristics'!$C:$C,0))),"",INDEX('Policy Characteristics'!A:A,MATCH($C1184,'Policy Characteristics'!$C:$C,0)))</f>
        <v>Industry</v>
      </c>
      <c r="B1184" s="200" t="str">
        <f>IF(ISBLANK(INDEX('Policy Characteristics'!B:B,MATCH($C1184,'Policy Characteristics'!$C:$C,0))),"",INDEX('Policy Characteristics'!B:B,MATCH($C1184,'Policy Characteristics'!$C:$C,0)))</f>
        <v>Hydrogen Combustion</v>
      </c>
      <c r="C1184" s="76" t="str">
        <f t="shared" si="36"/>
        <v>Fraction of Eligible Industrial Energy Use Shifted to Hydrogen</v>
      </c>
      <c r="D1184" s="78" t="s">
        <v>1308</v>
      </c>
      <c r="E1184" t="s">
        <v>1687</v>
      </c>
      <c r="F1184" t="s">
        <v>1272</v>
      </c>
      <c r="G1184" s="88" t="s">
        <v>1694</v>
      </c>
      <c r="H1184" s="15">
        <v>2103</v>
      </c>
      <c r="I1184" s="213" t="s">
        <v>43</v>
      </c>
      <c r="J1184" s="202" t="str">
        <f>IF(ISBLANK(INDEX('Policy Characteristics'!D:D,MATCH($C1184,'Policy Characteristics'!$C:$C,0))),"",INDEX('Policy Characteristics'!D:D,MATCH($C1184,'Policy Characteristics'!$C:$C,0)))</f>
        <v>Hydrogen Combustion</v>
      </c>
      <c r="K1184" s="76" t="str">
        <f>IF(ISBLANK(INDEX('Policy Characteristics'!E:E,MATCH($C1184,'Policy Characteristics'!$C:$C,0))),"",INDEX('Policy Characteristics'!E:E,MATCH($C1184,'Policy Characteristics'!$C:$C,0)))</f>
        <v>indst shift to hydrogen</v>
      </c>
      <c r="L1184" s="205">
        <f>IF(ISBLANK(INDEX('Policy Characteristics'!F:F,MATCH($C1184,'Policy Characteristics'!$C:$C,0))),"",INDEX('Policy Characteristics'!F:F,MATCH($C1184,'Policy Characteristics'!$C:$C,0)))</f>
        <v>0</v>
      </c>
      <c r="M1184" s="205">
        <f>IF(ISBLANK(INDEX('Policy Characteristics'!G:G,MATCH($C1184,'Policy Characteristics'!$C:$C,0))),"",INDEX('Policy Characteristics'!G:G,MATCH($C1184,'Policy Characteristics'!$C:$C,0)))</f>
        <v>1</v>
      </c>
      <c r="N1184" s="205">
        <f>IF(ISBLANK(INDEX('Policy Characteristics'!H:H,MATCH($C1184,'Policy Characteristics'!$C:$C,0))),"",INDEX('Policy Characteristics'!H:H,MATCH($C1184,'Policy Characteristics'!$C:$C,0)))</f>
        <v>0.01</v>
      </c>
      <c r="O1184" s="76" t="str">
        <f>IF(ISBLANK(INDEX('Policy Characteristics'!I:I,MATCH($C1184,'Policy Characteristics'!$C:$C,0))),"",INDEX('Policy Characteristics'!I:I,MATCH($C1184,'Policy Characteristics'!$C:$C,0)))</f>
        <v>% of fuel shifted</v>
      </c>
      <c r="P1184" s="76" t="str">
        <f>IF(ISBLANK(INDEX('Policy Characteristics'!J:J,MATCH($C1184,'Policy Characteristics'!$C:$C,0))),"",INDEX('Policy Characteristics'!J:J,MATCH($C1184,'Policy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1184" s="76" t="str">
        <f>IF(ISBLANK(INDEX('Policy Characteristics'!K:K,MATCH($C1184,'Policy Characteristics'!$C:$C,0))),"",INDEX('Policy Characteristics'!K:K,MATCH($C1184,'Policy Characteristics'!$C:$C,0)))</f>
        <v>industry-ag-main.html#fuel-switching</v>
      </c>
      <c r="R1184" s="76" t="str">
        <f>IF(ISBLANK(INDEX('Policy Characteristics'!L:L,MATCH($C1184,'Policy Characteristics'!$C:$C,0))),"",INDEX('Policy Characteristics'!L:L,MATCH($C1184,'Policy Characteristics'!$C:$C,0)))</f>
        <v>industry-elec-and-hydrogen.html</v>
      </c>
    </row>
    <row r="1185" spans="1:18" s="143" customFormat="1" x14ac:dyDescent="0.25">
      <c r="A1185" s="76" t="str">
        <f>IF(ISBLANK(INDEX('Policy Characteristics'!A:A,MATCH($C1185,'Policy Characteristics'!$C:$C,0))),"",INDEX('Policy Characteristics'!A:A,MATCH($C1185,'Policy Characteristics'!$C:$C,0)))</f>
        <v>Industry</v>
      </c>
      <c r="B1185" s="200" t="str">
        <f>IF(ISBLANK(INDEX('Policy Characteristics'!B:B,MATCH($C1185,'Policy Characteristics'!$C:$C,0))),"",INDEX('Policy Characteristics'!B:B,MATCH($C1185,'Policy Characteristics'!$C:$C,0)))</f>
        <v>Hydrogen Combustion</v>
      </c>
      <c r="C1185" s="76" t="str">
        <f t="shared" si="36"/>
        <v>Fraction of Eligible Industrial Energy Use Shifted to Hydrogen</v>
      </c>
      <c r="D1185" s="78" t="s">
        <v>1308</v>
      </c>
      <c r="E1185" t="s">
        <v>1688</v>
      </c>
      <c r="F1185" t="s">
        <v>1272</v>
      </c>
      <c r="G1185" s="88" t="s">
        <v>1695</v>
      </c>
      <c r="H1185" s="15">
        <v>2104</v>
      </c>
      <c r="I1185" s="213" t="s">
        <v>44</v>
      </c>
      <c r="J1185" s="202" t="str">
        <f>IF(ISBLANK(INDEX('Policy Characteristics'!D:D,MATCH($C1185,'Policy Characteristics'!$C:$C,0))),"",INDEX('Policy Characteristics'!D:D,MATCH($C1185,'Policy Characteristics'!$C:$C,0)))</f>
        <v>Hydrogen Combustion</v>
      </c>
      <c r="K1185" s="76" t="str">
        <f>IF(ISBLANK(INDEX('Policy Characteristics'!E:E,MATCH($C1185,'Policy Characteristics'!$C:$C,0))),"",INDEX('Policy Characteristics'!E:E,MATCH($C1185,'Policy Characteristics'!$C:$C,0)))</f>
        <v>indst shift to hydrogen</v>
      </c>
      <c r="L1185" s="205">
        <f>IF(ISBLANK(INDEX('Policy Characteristics'!F:F,MATCH($C1185,'Policy Characteristics'!$C:$C,0))),"",INDEX('Policy Characteristics'!F:F,MATCH($C1185,'Policy Characteristics'!$C:$C,0)))</f>
        <v>0</v>
      </c>
      <c r="M1185" s="205">
        <f>IF(ISBLANK(INDEX('Policy Characteristics'!G:G,MATCH($C1185,'Policy Characteristics'!$C:$C,0))),"",INDEX('Policy Characteristics'!G:G,MATCH($C1185,'Policy Characteristics'!$C:$C,0)))</f>
        <v>1</v>
      </c>
      <c r="N1185" s="205">
        <f>IF(ISBLANK(INDEX('Policy Characteristics'!H:H,MATCH($C1185,'Policy Characteristics'!$C:$C,0))),"",INDEX('Policy Characteristics'!H:H,MATCH($C1185,'Policy Characteristics'!$C:$C,0)))</f>
        <v>0.01</v>
      </c>
      <c r="O1185" s="76" t="str">
        <f>IF(ISBLANK(INDEX('Policy Characteristics'!I:I,MATCH($C1185,'Policy Characteristics'!$C:$C,0))),"",INDEX('Policy Characteristics'!I:I,MATCH($C1185,'Policy Characteristics'!$C:$C,0)))</f>
        <v>% of fuel shifted</v>
      </c>
      <c r="P1185" s="76" t="str">
        <f>IF(ISBLANK(INDEX('Policy Characteristics'!J:J,MATCH($C1185,'Policy Characteristics'!$C:$C,0))),"",INDEX('Policy Characteristics'!J:J,MATCH($C1185,'Policy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1185" s="76" t="str">
        <f>IF(ISBLANK(INDEX('Policy Characteristics'!K:K,MATCH($C1185,'Policy Characteristics'!$C:$C,0))),"",INDEX('Policy Characteristics'!K:K,MATCH($C1185,'Policy Characteristics'!$C:$C,0)))</f>
        <v>industry-ag-main.html#fuel-switching</v>
      </c>
      <c r="R1185" s="76" t="str">
        <f>IF(ISBLANK(INDEX('Policy Characteristics'!L:L,MATCH($C1185,'Policy Characteristics'!$C:$C,0))),"",INDEX('Policy Characteristics'!L:L,MATCH($C1185,'Policy Characteristics'!$C:$C,0)))</f>
        <v>industry-elec-and-hydrogen.html</v>
      </c>
    </row>
    <row r="1186" spans="1:18" s="143" customFormat="1" x14ac:dyDescent="0.25">
      <c r="A1186" s="76" t="str">
        <f>IF(ISBLANK(INDEX('Policy Characteristics'!A:A,MATCH($C1186,'Policy Characteristics'!$C:$C,0))),"",INDEX('Policy Characteristics'!A:A,MATCH($C1186,'Policy Characteristics'!$C:$C,0)))</f>
        <v>Industry</v>
      </c>
      <c r="B1186" s="200" t="str">
        <f>IF(ISBLANK(INDEX('Policy Characteristics'!B:B,MATCH($C1186,'Policy Characteristics'!$C:$C,0))),"",INDEX('Policy Characteristics'!B:B,MATCH($C1186,'Policy Characteristics'!$C:$C,0)))</f>
        <v>Hydrogen Combustion</v>
      </c>
      <c r="C1186" s="76" t="str">
        <f t="shared" si="36"/>
        <v>Fraction of Eligible Industrial Energy Use Shifted to Hydrogen</v>
      </c>
      <c r="D1186" s="78" t="s">
        <v>1308</v>
      </c>
      <c r="E1186" t="s">
        <v>1824</v>
      </c>
      <c r="F1186" t="s">
        <v>1272</v>
      </c>
      <c r="G1186" s="88" t="s">
        <v>1824</v>
      </c>
      <c r="H1186" s="15">
        <v>2105</v>
      </c>
      <c r="I1186" s="213" t="s">
        <v>43</v>
      </c>
      <c r="J1186" s="202" t="str">
        <f>IF(ISBLANK(INDEX('Policy Characteristics'!D:D,MATCH($C1186,'Policy Characteristics'!$C:$C,0))),"",INDEX('Policy Characteristics'!D:D,MATCH($C1186,'Policy Characteristics'!$C:$C,0)))</f>
        <v>Hydrogen Combustion</v>
      </c>
      <c r="K1186" s="76" t="str">
        <f>IF(ISBLANK(INDEX('Policy Characteristics'!E:E,MATCH($C1186,'Policy Characteristics'!$C:$C,0))),"",INDEX('Policy Characteristics'!E:E,MATCH($C1186,'Policy Characteristics'!$C:$C,0)))</f>
        <v>indst shift to hydrogen</v>
      </c>
      <c r="L1186" s="205">
        <f>IF(ISBLANK(INDEX('Policy Characteristics'!F:F,MATCH($C1186,'Policy Characteristics'!$C:$C,0))),"",INDEX('Policy Characteristics'!F:F,MATCH($C1186,'Policy Characteristics'!$C:$C,0)))</f>
        <v>0</v>
      </c>
      <c r="M1186" s="205">
        <f>IF(ISBLANK(INDEX('Policy Characteristics'!G:G,MATCH($C1186,'Policy Characteristics'!$C:$C,0))),"",INDEX('Policy Characteristics'!G:G,MATCH($C1186,'Policy Characteristics'!$C:$C,0)))</f>
        <v>1</v>
      </c>
      <c r="N1186" s="205">
        <f>IF(ISBLANK(INDEX('Policy Characteristics'!H:H,MATCH($C1186,'Policy Characteristics'!$C:$C,0))),"",INDEX('Policy Characteristics'!H:H,MATCH($C1186,'Policy Characteristics'!$C:$C,0)))</f>
        <v>0.01</v>
      </c>
      <c r="O1186" s="76" t="str">
        <f>IF(ISBLANK(INDEX('Policy Characteristics'!I:I,MATCH($C1186,'Policy Characteristics'!$C:$C,0))),"",INDEX('Policy Characteristics'!I:I,MATCH($C1186,'Policy Characteristics'!$C:$C,0)))</f>
        <v>% of fuel shifted</v>
      </c>
      <c r="P1186" s="76" t="str">
        <f>IF(ISBLANK(INDEX('Policy Characteristics'!J:J,MATCH($C1186,'Policy Characteristics'!$C:$C,0))),"",INDEX('Policy Characteristics'!J:J,MATCH($C1186,'Policy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1186" s="76" t="str">
        <f>IF(ISBLANK(INDEX('Policy Characteristics'!K:K,MATCH($C1186,'Policy Characteristics'!$C:$C,0))),"",INDEX('Policy Characteristics'!K:K,MATCH($C1186,'Policy Characteristics'!$C:$C,0)))</f>
        <v>industry-ag-main.html#fuel-switching</v>
      </c>
      <c r="R1186" s="76" t="str">
        <f>IF(ISBLANK(INDEX('Policy Characteristics'!L:L,MATCH($C1186,'Policy Characteristics'!$C:$C,0))),"",INDEX('Policy Characteristics'!L:L,MATCH($C1186,'Policy Characteristics'!$C:$C,0)))</f>
        <v>industry-elec-and-hydrogen.html</v>
      </c>
    </row>
    <row r="1187" spans="1:18" s="143" customFormat="1" x14ac:dyDescent="0.25">
      <c r="A1187" s="76" t="str">
        <f>IF(ISBLANK(INDEX('Policy Characteristics'!A:A,MATCH($C1187,'Policy Characteristics'!$C:$C,0))),"",INDEX('Policy Characteristics'!A:A,MATCH($C1187,'Policy Characteristics'!$C:$C,0)))</f>
        <v>Industry</v>
      </c>
      <c r="B1187" s="200" t="str">
        <f>IF(ISBLANK(INDEX('Policy Characteristics'!B:B,MATCH($C1187,'Policy Characteristics'!$C:$C,0))),"",INDEX('Policy Characteristics'!B:B,MATCH($C1187,'Policy Characteristics'!$C:$C,0)))</f>
        <v>Hydrogen Combustion</v>
      </c>
      <c r="C1187" s="76" t="str">
        <f t="shared" si="36"/>
        <v>Fraction of Eligible Industrial Energy Use Shifted to Hydrogen</v>
      </c>
      <c r="D1187" s="78" t="s">
        <v>1309</v>
      </c>
      <c r="E1187" t="s">
        <v>1682</v>
      </c>
      <c r="F1187" t="s">
        <v>819</v>
      </c>
      <c r="G1187" s="88" t="s">
        <v>1689</v>
      </c>
      <c r="H1187" s="15">
        <v>2106</v>
      </c>
      <c r="I1187" s="213" t="s">
        <v>43</v>
      </c>
      <c r="J1187" s="202" t="str">
        <f>IF(ISBLANK(INDEX('Policy Characteristics'!D:D,MATCH($C1187,'Policy Characteristics'!$C:$C,0))),"",INDEX('Policy Characteristics'!D:D,MATCH($C1187,'Policy Characteristics'!$C:$C,0)))</f>
        <v>Hydrogen Combustion</v>
      </c>
      <c r="K1187" s="76" t="str">
        <f>IF(ISBLANK(INDEX('Policy Characteristics'!E:E,MATCH($C1187,'Policy Characteristics'!$C:$C,0))),"",INDEX('Policy Characteristics'!E:E,MATCH($C1187,'Policy Characteristics'!$C:$C,0)))</f>
        <v>indst shift to hydrogen</v>
      </c>
      <c r="L1187" s="205">
        <f>IF(ISBLANK(INDEX('Policy Characteristics'!F:F,MATCH($C1187,'Policy Characteristics'!$C:$C,0))),"",INDEX('Policy Characteristics'!F:F,MATCH($C1187,'Policy Characteristics'!$C:$C,0)))</f>
        <v>0</v>
      </c>
      <c r="M1187" s="205">
        <f>IF(ISBLANK(INDEX('Policy Characteristics'!G:G,MATCH($C1187,'Policy Characteristics'!$C:$C,0))),"",INDEX('Policy Characteristics'!G:G,MATCH($C1187,'Policy Characteristics'!$C:$C,0)))</f>
        <v>1</v>
      </c>
      <c r="N1187" s="205">
        <f>IF(ISBLANK(INDEX('Policy Characteristics'!H:H,MATCH($C1187,'Policy Characteristics'!$C:$C,0))),"",INDEX('Policy Characteristics'!H:H,MATCH($C1187,'Policy Characteristics'!$C:$C,0)))</f>
        <v>0.01</v>
      </c>
      <c r="O1187" s="76" t="str">
        <f>IF(ISBLANK(INDEX('Policy Characteristics'!I:I,MATCH($C1187,'Policy Characteristics'!$C:$C,0))),"",INDEX('Policy Characteristics'!I:I,MATCH($C1187,'Policy Characteristics'!$C:$C,0)))</f>
        <v>% of fuel shifted</v>
      </c>
      <c r="P1187" s="76" t="str">
        <f>IF(ISBLANK(INDEX('Policy Characteristics'!J:J,MATCH($C1187,'Policy Characteristics'!$C:$C,0))),"",INDEX('Policy Characteristics'!J:J,MATCH($C1187,'Policy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1187" s="76" t="str">
        <f>IF(ISBLANK(INDEX('Policy Characteristics'!K:K,MATCH($C1187,'Policy Characteristics'!$C:$C,0))),"",INDEX('Policy Characteristics'!K:K,MATCH($C1187,'Policy Characteristics'!$C:$C,0)))</f>
        <v>industry-ag-main.html#fuel-switching</v>
      </c>
      <c r="R1187" s="76" t="str">
        <f>IF(ISBLANK(INDEX('Policy Characteristics'!L:L,MATCH($C1187,'Policy Characteristics'!$C:$C,0))),"",INDEX('Policy Characteristics'!L:L,MATCH($C1187,'Policy Characteristics'!$C:$C,0)))</f>
        <v>industry-elec-and-hydrogen.html</v>
      </c>
    </row>
    <row r="1188" spans="1:18" s="143" customFormat="1" x14ac:dyDescent="0.25">
      <c r="A1188" s="76" t="str">
        <f>IF(ISBLANK(INDEX('Policy Characteristics'!A:A,MATCH($C1188,'Policy Characteristics'!$C:$C,0))),"",INDEX('Policy Characteristics'!A:A,MATCH($C1188,'Policy Characteristics'!$C:$C,0)))</f>
        <v>Industry</v>
      </c>
      <c r="B1188" s="200" t="str">
        <f>IF(ISBLANK(INDEX('Policy Characteristics'!B:B,MATCH($C1188,'Policy Characteristics'!$C:$C,0))),"",INDEX('Policy Characteristics'!B:B,MATCH($C1188,'Policy Characteristics'!$C:$C,0)))</f>
        <v>Hydrogen Combustion</v>
      </c>
      <c r="C1188" s="76" t="str">
        <f t="shared" si="36"/>
        <v>Fraction of Eligible Industrial Energy Use Shifted to Hydrogen</v>
      </c>
      <c r="D1188" s="78" t="s">
        <v>1309</v>
      </c>
      <c r="E1188" t="s">
        <v>1683</v>
      </c>
      <c r="F1188" t="s">
        <v>819</v>
      </c>
      <c r="G1188" s="88" t="s">
        <v>1690</v>
      </c>
      <c r="H1188" s="15">
        <v>2107</v>
      </c>
      <c r="I1188" s="213" t="s">
        <v>43</v>
      </c>
      <c r="J1188" s="202" t="str">
        <f>IF(ISBLANK(INDEX('Policy Characteristics'!D:D,MATCH($C1188,'Policy Characteristics'!$C:$C,0))),"",INDEX('Policy Characteristics'!D:D,MATCH($C1188,'Policy Characteristics'!$C:$C,0)))</f>
        <v>Hydrogen Combustion</v>
      </c>
      <c r="K1188" s="76" t="str">
        <f>IF(ISBLANK(INDEX('Policy Characteristics'!E:E,MATCH($C1188,'Policy Characteristics'!$C:$C,0))),"",INDEX('Policy Characteristics'!E:E,MATCH($C1188,'Policy Characteristics'!$C:$C,0)))</f>
        <v>indst shift to hydrogen</v>
      </c>
      <c r="L1188" s="205">
        <f>IF(ISBLANK(INDEX('Policy Characteristics'!F:F,MATCH($C1188,'Policy Characteristics'!$C:$C,0))),"",INDEX('Policy Characteristics'!F:F,MATCH($C1188,'Policy Characteristics'!$C:$C,0)))</f>
        <v>0</v>
      </c>
      <c r="M1188" s="205">
        <f>IF(ISBLANK(INDEX('Policy Characteristics'!G:G,MATCH($C1188,'Policy Characteristics'!$C:$C,0))),"",INDEX('Policy Characteristics'!G:G,MATCH($C1188,'Policy Characteristics'!$C:$C,0)))</f>
        <v>1</v>
      </c>
      <c r="N1188" s="205">
        <f>IF(ISBLANK(INDEX('Policy Characteristics'!H:H,MATCH($C1188,'Policy Characteristics'!$C:$C,0))),"",INDEX('Policy Characteristics'!H:H,MATCH($C1188,'Policy Characteristics'!$C:$C,0)))</f>
        <v>0.01</v>
      </c>
      <c r="O1188" s="76" t="str">
        <f>IF(ISBLANK(INDEX('Policy Characteristics'!I:I,MATCH($C1188,'Policy Characteristics'!$C:$C,0))),"",INDEX('Policy Characteristics'!I:I,MATCH($C1188,'Policy Characteristics'!$C:$C,0)))</f>
        <v>% of fuel shifted</v>
      </c>
      <c r="P1188" s="76" t="str">
        <f>IF(ISBLANK(INDEX('Policy Characteristics'!J:J,MATCH($C1188,'Policy Characteristics'!$C:$C,0))),"",INDEX('Policy Characteristics'!J:J,MATCH($C1188,'Policy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1188" s="76" t="str">
        <f>IF(ISBLANK(INDEX('Policy Characteristics'!K:K,MATCH($C1188,'Policy Characteristics'!$C:$C,0))),"",INDEX('Policy Characteristics'!K:K,MATCH($C1188,'Policy Characteristics'!$C:$C,0)))</f>
        <v>industry-ag-main.html#fuel-switching</v>
      </c>
      <c r="R1188" s="76" t="str">
        <f>IF(ISBLANK(INDEX('Policy Characteristics'!L:L,MATCH($C1188,'Policy Characteristics'!$C:$C,0))),"",INDEX('Policy Characteristics'!L:L,MATCH($C1188,'Policy Characteristics'!$C:$C,0)))</f>
        <v>industry-elec-and-hydrogen.html</v>
      </c>
    </row>
    <row r="1189" spans="1:18" s="143" customFormat="1" x14ac:dyDescent="0.25">
      <c r="A1189" s="76" t="str">
        <f>IF(ISBLANK(INDEX('Policy Characteristics'!A:A,MATCH($C1189,'Policy Characteristics'!$C:$C,0))),"",INDEX('Policy Characteristics'!A:A,MATCH($C1189,'Policy Characteristics'!$C:$C,0)))</f>
        <v>Industry</v>
      </c>
      <c r="B1189" s="200" t="str">
        <f>IF(ISBLANK(INDEX('Policy Characteristics'!B:B,MATCH($C1189,'Policy Characteristics'!$C:$C,0))),"",INDEX('Policy Characteristics'!B:B,MATCH($C1189,'Policy Characteristics'!$C:$C,0)))</f>
        <v>Hydrogen Combustion</v>
      </c>
      <c r="C1189" s="76" t="str">
        <f t="shared" si="36"/>
        <v>Fraction of Eligible Industrial Energy Use Shifted to Hydrogen</v>
      </c>
      <c r="D1189" s="78" t="s">
        <v>1309</v>
      </c>
      <c r="E1189" t="s">
        <v>1684</v>
      </c>
      <c r="F1189" t="s">
        <v>819</v>
      </c>
      <c r="G1189" s="88" t="s">
        <v>1691</v>
      </c>
      <c r="H1189" s="15">
        <v>2108</v>
      </c>
      <c r="I1189" s="213" t="s">
        <v>43</v>
      </c>
      <c r="J1189" s="202" t="str">
        <f>IF(ISBLANK(INDEX('Policy Characteristics'!D:D,MATCH($C1189,'Policy Characteristics'!$C:$C,0))),"",INDEX('Policy Characteristics'!D:D,MATCH($C1189,'Policy Characteristics'!$C:$C,0)))</f>
        <v>Hydrogen Combustion</v>
      </c>
      <c r="K1189" s="76" t="str">
        <f>IF(ISBLANK(INDEX('Policy Characteristics'!E:E,MATCH($C1189,'Policy Characteristics'!$C:$C,0))),"",INDEX('Policy Characteristics'!E:E,MATCH($C1189,'Policy Characteristics'!$C:$C,0)))</f>
        <v>indst shift to hydrogen</v>
      </c>
      <c r="L1189" s="205">
        <f>IF(ISBLANK(INDEX('Policy Characteristics'!F:F,MATCH($C1189,'Policy Characteristics'!$C:$C,0))),"",INDEX('Policy Characteristics'!F:F,MATCH($C1189,'Policy Characteristics'!$C:$C,0)))</f>
        <v>0</v>
      </c>
      <c r="M1189" s="205">
        <f>IF(ISBLANK(INDEX('Policy Characteristics'!G:G,MATCH($C1189,'Policy Characteristics'!$C:$C,0))),"",INDEX('Policy Characteristics'!G:G,MATCH($C1189,'Policy Characteristics'!$C:$C,0)))</f>
        <v>1</v>
      </c>
      <c r="N1189" s="205">
        <f>IF(ISBLANK(INDEX('Policy Characteristics'!H:H,MATCH($C1189,'Policy Characteristics'!$C:$C,0))),"",INDEX('Policy Characteristics'!H:H,MATCH($C1189,'Policy Characteristics'!$C:$C,0)))</f>
        <v>0.01</v>
      </c>
      <c r="O1189" s="76" t="str">
        <f>IF(ISBLANK(INDEX('Policy Characteristics'!I:I,MATCH($C1189,'Policy Characteristics'!$C:$C,0))),"",INDEX('Policy Characteristics'!I:I,MATCH($C1189,'Policy Characteristics'!$C:$C,0)))</f>
        <v>% of fuel shifted</v>
      </c>
      <c r="P1189" s="76" t="str">
        <f>IF(ISBLANK(INDEX('Policy Characteristics'!J:J,MATCH($C1189,'Policy Characteristics'!$C:$C,0))),"",INDEX('Policy Characteristics'!J:J,MATCH($C1189,'Policy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1189" s="76" t="str">
        <f>IF(ISBLANK(INDEX('Policy Characteristics'!K:K,MATCH($C1189,'Policy Characteristics'!$C:$C,0))),"",INDEX('Policy Characteristics'!K:K,MATCH($C1189,'Policy Characteristics'!$C:$C,0)))</f>
        <v>industry-ag-main.html#fuel-switching</v>
      </c>
      <c r="R1189" s="76" t="str">
        <f>IF(ISBLANK(INDEX('Policy Characteristics'!L:L,MATCH($C1189,'Policy Characteristics'!$C:$C,0))),"",INDEX('Policy Characteristics'!L:L,MATCH($C1189,'Policy Characteristics'!$C:$C,0)))</f>
        <v>industry-elec-and-hydrogen.html</v>
      </c>
    </row>
    <row r="1190" spans="1:18" s="143" customFormat="1" x14ac:dyDescent="0.25">
      <c r="A1190" s="76" t="str">
        <f>IF(ISBLANK(INDEX('Policy Characteristics'!A:A,MATCH($C1190,'Policy Characteristics'!$C:$C,0))),"",INDEX('Policy Characteristics'!A:A,MATCH($C1190,'Policy Characteristics'!$C:$C,0)))</f>
        <v>Industry</v>
      </c>
      <c r="B1190" s="200" t="str">
        <f>IF(ISBLANK(INDEX('Policy Characteristics'!B:B,MATCH($C1190,'Policy Characteristics'!$C:$C,0))),"",INDEX('Policy Characteristics'!B:B,MATCH($C1190,'Policy Characteristics'!$C:$C,0)))</f>
        <v>Hydrogen Combustion</v>
      </c>
      <c r="C1190" s="76" t="str">
        <f t="shared" si="36"/>
        <v>Fraction of Eligible Industrial Energy Use Shifted to Hydrogen</v>
      </c>
      <c r="D1190" s="78" t="s">
        <v>1309</v>
      </c>
      <c r="E1190" t="s">
        <v>1685</v>
      </c>
      <c r="F1190" t="s">
        <v>819</v>
      </c>
      <c r="G1190" s="88" t="s">
        <v>1692</v>
      </c>
      <c r="H1190" s="15">
        <v>2109</v>
      </c>
      <c r="I1190" s="213" t="s">
        <v>43</v>
      </c>
      <c r="J1190" s="202" t="str">
        <f>IF(ISBLANK(INDEX('Policy Characteristics'!D:D,MATCH($C1190,'Policy Characteristics'!$C:$C,0))),"",INDEX('Policy Characteristics'!D:D,MATCH($C1190,'Policy Characteristics'!$C:$C,0)))</f>
        <v>Hydrogen Combustion</v>
      </c>
      <c r="K1190" s="76" t="str">
        <f>IF(ISBLANK(INDEX('Policy Characteristics'!E:E,MATCH($C1190,'Policy Characteristics'!$C:$C,0))),"",INDEX('Policy Characteristics'!E:E,MATCH($C1190,'Policy Characteristics'!$C:$C,0)))</f>
        <v>indst shift to hydrogen</v>
      </c>
      <c r="L1190" s="205">
        <f>IF(ISBLANK(INDEX('Policy Characteristics'!F:F,MATCH($C1190,'Policy Characteristics'!$C:$C,0))),"",INDEX('Policy Characteristics'!F:F,MATCH($C1190,'Policy Characteristics'!$C:$C,0)))</f>
        <v>0</v>
      </c>
      <c r="M1190" s="205">
        <f>IF(ISBLANK(INDEX('Policy Characteristics'!G:G,MATCH($C1190,'Policy Characteristics'!$C:$C,0))),"",INDEX('Policy Characteristics'!G:G,MATCH($C1190,'Policy Characteristics'!$C:$C,0)))</f>
        <v>1</v>
      </c>
      <c r="N1190" s="205">
        <f>IF(ISBLANK(INDEX('Policy Characteristics'!H:H,MATCH($C1190,'Policy Characteristics'!$C:$C,0))),"",INDEX('Policy Characteristics'!H:H,MATCH($C1190,'Policy Characteristics'!$C:$C,0)))</f>
        <v>0.01</v>
      </c>
      <c r="O1190" s="76" t="str">
        <f>IF(ISBLANK(INDEX('Policy Characteristics'!I:I,MATCH($C1190,'Policy Characteristics'!$C:$C,0))),"",INDEX('Policy Characteristics'!I:I,MATCH($C1190,'Policy Characteristics'!$C:$C,0)))</f>
        <v>% of fuel shifted</v>
      </c>
      <c r="P1190" s="76" t="str">
        <f>IF(ISBLANK(INDEX('Policy Characteristics'!J:J,MATCH($C1190,'Policy Characteristics'!$C:$C,0))),"",INDEX('Policy Characteristics'!J:J,MATCH($C1190,'Policy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1190" s="76" t="str">
        <f>IF(ISBLANK(INDEX('Policy Characteristics'!K:K,MATCH($C1190,'Policy Characteristics'!$C:$C,0))),"",INDEX('Policy Characteristics'!K:K,MATCH($C1190,'Policy Characteristics'!$C:$C,0)))</f>
        <v>industry-ag-main.html#fuel-switching</v>
      </c>
      <c r="R1190" s="76" t="str">
        <f>IF(ISBLANK(INDEX('Policy Characteristics'!L:L,MATCH($C1190,'Policy Characteristics'!$C:$C,0))),"",INDEX('Policy Characteristics'!L:L,MATCH($C1190,'Policy Characteristics'!$C:$C,0)))</f>
        <v>industry-elec-and-hydrogen.html</v>
      </c>
    </row>
    <row r="1191" spans="1:18" s="143" customFormat="1" x14ac:dyDescent="0.25">
      <c r="A1191" s="76" t="str">
        <f>IF(ISBLANK(INDEX('Policy Characteristics'!A:A,MATCH($C1191,'Policy Characteristics'!$C:$C,0))),"",INDEX('Policy Characteristics'!A:A,MATCH($C1191,'Policy Characteristics'!$C:$C,0)))</f>
        <v>Industry</v>
      </c>
      <c r="B1191" s="200" t="str">
        <f>IF(ISBLANK(INDEX('Policy Characteristics'!B:B,MATCH($C1191,'Policy Characteristics'!$C:$C,0))),"",INDEX('Policy Characteristics'!B:B,MATCH($C1191,'Policy Characteristics'!$C:$C,0)))</f>
        <v>Hydrogen Combustion</v>
      </c>
      <c r="C1191" s="76" t="str">
        <f t="shared" si="36"/>
        <v>Fraction of Eligible Industrial Energy Use Shifted to Hydrogen</v>
      </c>
      <c r="D1191" s="78" t="s">
        <v>1309</v>
      </c>
      <c r="E1191" t="s">
        <v>1686</v>
      </c>
      <c r="F1191" t="s">
        <v>819</v>
      </c>
      <c r="G1191" s="88" t="s">
        <v>1693</v>
      </c>
      <c r="H1191" s="15">
        <v>2110</v>
      </c>
      <c r="I1191" s="213" t="s">
        <v>43</v>
      </c>
      <c r="J1191" s="202" t="str">
        <f>IF(ISBLANK(INDEX('Policy Characteristics'!D:D,MATCH($C1191,'Policy Characteristics'!$C:$C,0))),"",INDEX('Policy Characteristics'!D:D,MATCH($C1191,'Policy Characteristics'!$C:$C,0)))</f>
        <v>Hydrogen Combustion</v>
      </c>
      <c r="K1191" s="76" t="str">
        <f>IF(ISBLANK(INDEX('Policy Characteristics'!E:E,MATCH($C1191,'Policy Characteristics'!$C:$C,0))),"",INDEX('Policy Characteristics'!E:E,MATCH($C1191,'Policy Characteristics'!$C:$C,0)))</f>
        <v>indst shift to hydrogen</v>
      </c>
      <c r="L1191" s="205">
        <f>IF(ISBLANK(INDEX('Policy Characteristics'!F:F,MATCH($C1191,'Policy Characteristics'!$C:$C,0))),"",INDEX('Policy Characteristics'!F:F,MATCH($C1191,'Policy Characteristics'!$C:$C,0)))</f>
        <v>0</v>
      </c>
      <c r="M1191" s="205">
        <f>IF(ISBLANK(INDEX('Policy Characteristics'!G:G,MATCH($C1191,'Policy Characteristics'!$C:$C,0))),"",INDEX('Policy Characteristics'!G:G,MATCH($C1191,'Policy Characteristics'!$C:$C,0)))</f>
        <v>1</v>
      </c>
      <c r="N1191" s="205">
        <f>IF(ISBLANK(INDEX('Policy Characteristics'!H:H,MATCH($C1191,'Policy Characteristics'!$C:$C,0))),"",INDEX('Policy Characteristics'!H:H,MATCH($C1191,'Policy Characteristics'!$C:$C,0)))</f>
        <v>0.01</v>
      </c>
      <c r="O1191" s="76" t="str">
        <f>IF(ISBLANK(INDEX('Policy Characteristics'!I:I,MATCH($C1191,'Policy Characteristics'!$C:$C,0))),"",INDEX('Policy Characteristics'!I:I,MATCH($C1191,'Policy Characteristics'!$C:$C,0)))</f>
        <v>% of fuel shifted</v>
      </c>
      <c r="P1191" s="76" t="str">
        <f>IF(ISBLANK(INDEX('Policy Characteristics'!J:J,MATCH($C1191,'Policy Characteristics'!$C:$C,0))),"",INDEX('Policy Characteristics'!J:J,MATCH($C1191,'Policy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1191" s="76" t="str">
        <f>IF(ISBLANK(INDEX('Policy Characteristics'!K:K,MATCH($C1191,'Policy Characteristics'!$C:$C,0))),"",INDEX('Policy Characteristics'!K:K,MATCH($C1191,'Policy Characteristics'!$C:$C,0)))</f>
        <v>industry-ag-main.html#fuel-switching</v>
      </c>
      <c r="R1191" s="76" t="str">
        <f>IF(ISBLANK(INDEX('Policy Characteristics'!L:L,MATCH($C1191,'Policy Characteristics'!$C:$C,0))),"",INDEX('Policy Characteristics'!L:L,MATCH($C1191,'Policy Characteristics'!$C:$C,0)))</f>
        <v>industry-elec-and-hydrogen.html</v>
      </c>
    </row>
    <row r="1192" spans="1:18" s="143" customFormat="1" x14ac:dyDescent="0.25">
      <c r="A1192" s="76" t="str">
        <f>IF(ISBLANK(INDEX('Policy Characteristics'!A:A,MATCH($C1192,'Policy Characteristics'!$C:$C,0))),"",INDEX('Policy Characteristics'!A:A,MATCH($C1192,'Policy Characteristics'!$C:$C,0)))</f>
        <v>Industry</v>
      </c>
      <c r="B1192" s="200" t="str">
        <f>IF(ISBLANK(INDEX('Policy Characteristics'!B:B,MATCH($C1192,'Policy Characteristics'!$C:$C,0))),"",INDEX('Policy Characteristics'!B:B,MATCH($C1192,'Policy Characteristics'!$C:$C,0)))</f>
        <v>Hydrogen Combustion</v>
      </c>
      <c r="C1192" s="76" t="str">
        <f t="shared" si="36"/>
        <v>Fraction of Eligible Industrial Energy Use Shifted to Hydrogen</v>
      </c>
      <c r="D1192" s="78" t="s">
        <v>1309</v>
      </c>
      <c r="E1192" t="s">
        <v>1687</v>
      </c>
      <c r="F1192" t="s">
        <v>819</v>
      </c>
      <c r="G1192" s="88" t="s">
        <v>1694</v>
      </c>
      <c r="H1192" s="15">
        <v>2111</v>
      </c>
      <c r="I1192" s="213" t="s">
        <v>43</v>
      </c>
      <c r="J1192" s="202" t="str">
        <f>IF(ISBLANK(INDEX('Policy Characteristics'!D:D,MATCH($C1192,'Policy Characteristics'!$C:$C,0))),"",INDEX('Policy Characteristics'!D:D,MATCH($C1192,'Policy Characteristics'!$C:$C,0)))</f>
        <v>Hydrogen Combustion</v>
      </c>
      <c r="K1192" s="76" t="str">
        <f>IF(ISBLANK(INDEX('Policy Characteristics'!E:E,MATCH($C1192,'Policy Characteristics'!$C:$C,0))),"",INDEX('Policy Characteristics'!E:E,MATCH($C1192,'Policy Characteristics'!$C:$C,0)))</f>
        <v>indst shift to hydrogen</v>
      </c>
      <c r="L1192" s="205">
        <f>IF(ISBLANK(INDEX('Policy Characteristics'!F:F,MATCH($C1192,'Policy Characteristics'!$C:$C,0))),"",INDEX('Policy Characteristics'!F:F,MATCH($C1192,'Policy Characteristics'!$C:$C,0)))</f>
        <v>0</v>
      </c>
      <c r="M1192" s="205">
        <f>IF(ISBLANK(INDEX('Policy Characteristics'!G:G,MATCH($C1192,'Policy Characteristics'!$C:$C,0))),"",INDEX('Policy Characteristics'!G:G,MATCH($C1192,'Policy Characteristics'!$C:$C,0)))</f>
        <v>1</v>
      </c>
      <c r="N1192" s="205">
        <f>IF(ISBLANK(INDEX('Policy Characteristics'!H:H,MATCH($C1192,'Policy Characteristics'!$C:$C,0))),"",INDEX('Policy Characteristics'!H:H,MATCH($C1192,'Policy Characteristics'!$C:$C,0)))</f>
        <v>0.01</v>
      </c>
      <c r="O1192" s="76" t="str">
        <f>IF(ISBLANK(INDEX('Policy Characteristics'!I:I,MATCH($C1192,'Policy Characteristics'!$C:$C,0))),"",INDEX('Policy Characteristics'!I:I,MATCH($C1192,'Policy Characteristics'!$C:$C,0)))</f>
        <v>% of fuel shifted</v>
      </c>
      <c r="P1192" s="76" t="str">
        <f>IF(ISBLANK(INDEX('Policy Characteristics'!J:J,MATCH($C1192,'Policy Characteristics'!$C:$C,0))),"",INDEX('Policy Characteristics'!J:J,MATCH($C1192,'Policy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1192" s="76" t="str">
        <f>IF(ISBLANK(INDEX('Policy Characteristics'!K:K,MATCH($C1192,'Policy Characteristics'!$C:$C,0))),"",INDEX('Policy Characteristics'!K:K,MATCH($C1192,'Policy Characteristics'!$C:$C,0)))</f>
        <v>industry-ag-main.html#fuel-switching</v>
      </c>
      <c r="R1192" s="76" t="str">
        <f>IF(ISBLANK(INDEX('Policy Characteristics'!L:L,MATCH($C1192,'Policy Characteristics'!$C:$C,0))),"",INDEX('Policy Characteristics'!L:L,MATCH($C1192,'Policy Characteristics'!$C:$C,0)))</f>
        <v>industry-elec-and-hydrogen.html</v>
      </c>
    </row>
    <row r="1193" spans="1:18" s="143" customFormat="1" x14ac:dyDescent="0.25">
      <c r="A1193" s="76" t="str">
        <f>IF(ISBLANK(INDEX('Policy Characteristics'!A:A,MATCH($C1193,'Policy Characteristics'!$C:$C,0))),"",INDEX('Policy Characteristics'!A:A,MATCH($C1193,'Policy Characteristics'!$C:$C,0)))</f>
        <v>Industry</v>
      </c>
      <c r="B1193" s="200" t="str">
        <f>IF(ISBLANK(INDEX('Policy Characteristics'!B:B,MATCH($C1193,'Policy Characteristics'!$C:$C,0))),"",INDEX('Policy Characteristics'!B:B,MATCH($C1193,'Policy Characteristics'!$C:$C,0)))</f>
        <v>Hydrogen Combustion</v>
      </c>
      <c r="C1193" s="76" t="str">
        <f t="shared" si="36"/>
        <v>Fraction of Eligible Industrial Energy Use Shifted to Hydrogen</v>
      </c>
      <c r="D1193" s="78" t="s">
        <v>1309</v>
      </c>
      <c r="E1193" t="s">
        <v>1688</v>
      </c>
      <c r="F1193" t="s">
        <v>819</v>
      </c>
      <c r="G1193" s="88" t="s">
        <v>1695</v>
      </c>
      <c r="H1193" s="15">
        <v>2112</v>
      </c>
      <c r="I1193" s="213" t="s">
        <v>44</v>
      </c>
      <c r="J1193" s="202" t="str">
        <f>IF(ISBLANK(INDEX('Policy Characteristics'!D:D,MATCH($C1193,'Policy Characteristics'!$C:$C,0))),"",INDEX('Policy Characteristics'!D:D,MATCH($C1193,'Policy Characteristics'!$C:$C,0)))</f>
        <v>Hydrogen Combustion</v>
      </c>
      <c r="K1193" s="76" t="str">
        <f>IF(ISBLANK(INDEX('Policy Characteristics'!E:E,MATCH($C1193,'Policy Characteristics'!$C:$C,0))),"",INDEX('Policy Characteristics'!E:E,MATCH($C1193,'Policy Characteristics'!$C:$C,0)))</f>
        <v>indst shift to hydrogen</v>
      </c>
      <c r="L1193" s="205">
        <f>IF(ISBLANK(INDEX('Policy Characteristics'!F:F,MATCH($C1193,'Policy Characteristics'!$C:$C,0))),"",INDEX('Policy Characteristics'!F:F,MATCH($C1193,'Policy Characteristics'!$C:$C,0)))</f>
        <v>0</v>
      </c>
      <c r="M1193" s="205">
        <f>IF(ISBLANK(INDEX('Policy Characteristics'!G:G,MATCH($C1193,'Policy Characteristics'!$C:$C,0))),"",INDEX('Policy Characteristics'!G:G,MATCH($C1193,'Policy Characteristics'!$C:$C,0)))</f>
        <v>1</v>
      </c>
      <c r="N1193" s="205">
        <f>IF(ISBLANK(INDEX('Policy Characteristics'!H:H,MATCH($C1193,'Policy Characteristics'!$C:$C,0))),"",INDEX('Policy Characteristics'!H:H,MATCH($C1193,'Policy Characteristics'!$C:$C,0)))</f>
        <v>0.01</v>
      </c>
      <c r="O1193" s="76" t="str">
        <f>IF(ISBLANK(INDEX('Policy Characteristics'!I:I,MATCH($C1193,'Policy Characteristics'!$C:$C,0))),"",INDEX('Policy Characteristics'!I:I,MATCH($C1193,'Policy Characteristics'!$C:$C,0)))</f>
        <v>% of fuel shifted</v>
      </c>
      <c r="P1193" s="76" t="str">
        <f>IF(ISBLANK(INDEX('Policy Characteristics'!J:J,MATCH($C1193,'Policy Characteristics'!$C:$C,0))),"",INDEX('Policy Characteristics'!J:J,MATCH($C1193,'Policy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1193" s="76" t="str">
        <f>IF(ISBLANK(INDEX('Policy Characteristics'!K:K,MATCH($C1193,'Policy Characteristics'!$C:$C,0))),"",INDEX('Policy Characteristics'!K:K,MATCH($C1193,'Policy Characteristics'!$C:$C,0)))</f>
        <v>industry-ag-main.html#fuel-switching</v>
      </c>
      <c r="R1193" s="76" t="str">
        <f>IF(ISBLANK(INDEX('Policy Characteristics'!L:L,MATCH($C1193,'Policy Characteristics'!$C:$C,0))),"",INDEX('Policy Characteristics'!L:L,MATCH($C1193,'Policy Characteristics'!$C:$C,0)))</f>
        <v>industry-elec-and-hydrogen.html</v>
      </c>
    </row>
    <row r="1194" spans="1:18" s="143" customFormat="1" x14ac:dyDescent="0.25">
      <c r="A1194" s="76" t="str">
        <f>IF(ISBLANK(INDEX('Policy Characteristics'!A:A,MATCH($C1194,'Policy Characteristics'!$C:$C,0))),"",INDEX('Policy Characteristics'!A:A,MATCH($C1194,'Policy Characteristics'!$C:$C,0)))</f>
        <v>Industry</v>
      </c>
      <c r="B1194" s="200" t="str">
        <f>IF(ISBLANK(INDEX('Policy Characteristics'!B:B,MATCH($C1194,'Policy Characteristics'!$C:$C,0))),"",INDEX('Policy Characteristics'!B:B,MATCH($C1194,'Policy Characteristics'!$C:$C,0)))</f>
        <v>Hydrogen Combustion</v>
      </c>
      <c r="C1194" s="76" t="str">
        <f t="shared" si="36"/>
        <v>Fraction of Eligible Industrial Energy Use Shifted to Hydrogen</v>
      </c>
      <c r="D1194" s="78" t="s">
        <v>1309</v>
      </c>
      <c r="E1194" t="s">
        <v>1824</v>
      </c>
      <c r="F1194" t="s">
        <v>819</v>
      </c>
      <c r="G1194" s="88" t="s">
        <v>1824</v>
      </c>
      <c r="H1194" s="15">
        <v>2113</v>
      </c>
      <c r="I1194" s="213" t="s">
        <v>43</v>
      </c>
      <c r="J1194" s="202" t="str">
        <f>IF(ISBLANK(INDEX('Policy Characteristics'!D:D,MATCH($C1194,'Policy Characteristics'!$C:$C,0))),"",INDEX('Policy Characteristics'!D:D,MATCH($C1194,'Policy Characteristics'!$C:$C,0)))</f>
        <v>Hydrogen Combustion</v>
      </c>
      <c r="K1194" s="76" t="str">
        <f>IF(ISBLANK(INDEX('Policy Characteristics'!E:E,MATCH($C1194,'Policy Characteristics'!$C:$C,0))),"",INDEX('Policy Characteristics'!E:E,MATCH($C1194,'Policy Characteristics'!$C:$C,0)))</f>
        <v>indst shift to hydrogen</v>
      </c>
      <c r="L1194" s="205">
        <f>IF(ISBLANK(INDEX('Policy Characteristics'!F:F,MATCH($C1194,'Policy Characteristics'!$C:$C,0))),"",INDEX('Policy Characteristics'!F:F,MATCH($C1194,'Policy Characteristics'!$C:$C,0)))</f>
        <v>0</v>
      </c>
      <c r="M1194" s="205">
        <f>IF(ISBLANK(INDEX('Policy Characteristics'!G:G,MATCH($C1194,'Policy Characteristics'!$C:$C,0))),"",INDEX('Policy Characteristics'!G:G,MATCH($C1194,'Policy Characteristics'!$C:$C,0)))</f>
        <v>1</v>
      </c>
      <c r="N1194" s="205">
        <f>IF(ISBLANK(INDEX('Policy Characteristics'!H:H,MATCH($C1194,'Policy Characteristics'!$C:$C,0))),"",INDEX('Policy Characteristics'!H:H,MATCH($C1194,'Policy Characteristics'!$C:$C,0)))</f>
        <v>0.01</v>
      </c>
      <c r="O1194" s="76" t="str">
        <f>IF(ISBLANK(INDEX('Policy Characteristics'!I:I,MATCH($C1194,'Policy Characteristics'!$C:$C,0))),"",INDEX('Policy Characteristics'!I:I,MATCH($C1194,'Policy Characteristics'!$C:$C,0)))</f>
        <v>% of fuel shifted</v>
      </c>
      <c r="P1194" s="76" t="str">
        <f>IF(ISBLANK(INDEX('Policy Characteristics'!J:J,MATCH($C1194,'Policy Characteristics'!$C:$C,0))),"",INDEX('Policy Characteristics'!J:J,MATCH($C1194,'Policy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1194" s="76" t="str">
        <f>IF(ISBLANK(INDEX('Policy Characteristics'!K:K,MATCH($C1194,'Policy Characteristics'!$C:$C,0))),"",INDEX('Policy Characteristics'!K:K,MATCH($C1194,'Policy Characteristics'!$C:$C,0)))</f>
        <v>industry-ag-main.html#fuel-switching</v>
      </c>
      <c r="R1194" s="76" t="str">
        <f>IF(ISBLANK(INDEX('Policy Characteristics'!L:L,MATCH($C1194,'Policy Characteristics'!$C:$C,0))),"",INDEX('Policy Characteristics'!L:L,MATCH($C1194,'Policy Characteristics'!$C:$C,0)))</f>
        <v>industry-elec-and-hydrogen.html</v>
      </c>
    </row>
    <row r="1195" spans="1:18" s="143" customFormat="1" x14ac:dyDescent="0.25">
      <c r="A1195" s="76" t="str">
        <f>IF(ISBLANK(INDEX('Policy Characteristics'!A:A,MATCH($C1195,'Policy Characteristics'!$C:$C,0))),"",INDEX('Policy Characteristics'!A:A,MATCH($C1195,'Policy Characteristics'!$C:$C,0)))</f>
        <v>Industry</v>
      </c>
      <c r="B1195" s="200" t="str">
        <f>IF(ISBLANK(INDEX('Policy Characteristics'!B:B,MATCH($C1195,'Policy Characteristics'!$C:$C,0))),"",INDEX('Policy Characteristics'!B:B,MATCH($C1195,'Policy Characteristics'!$C:$C,0)))</f>
        <v>Hydrogen Combustion</v>
      </c>
      <c r="C1195" s="76" t="str">
        <f t="shared" si="36"/>
        <v>Fraction of Eligible Industrial Energy Use Shifted to Hydrogen</v>
      </c>
      <c r="D1195" s="78" t="s">
        <v>1310</v>
      </c>
      <c r="E1195" t="s">
        <v>1682</v>
      </c>
      <c r="F1195" t="s">
        <v>1273</v>
      </c>
      <c r="G1195" s="88" t="s">
        <v>1689</v>
      </c>
      <c r="H1195" s="15">
        <v>2114</v>
      </c>
      <c r="I1195" s="213" t="s">
        <v>43</v>
      </c>
      <c r="J1195" s="202" t="str">
        <f>IF(ISBLANK(INDEX('Policy Characteristics'!D:D,MATCH($C1195,'Policy Characteristics'!$C:$C,0))),"",INDEX('Policy Characteristics'!D:D,MATCH($C1195,'Policy Characteristics'!$C:$C,0)))</f>
        <v>Hydrogen Combustion</v>
      </c>
      <c r="K1195" s="76" t="str">
        <f>IF(ISBLANK(INDEX('Policy Characteristics'!E:E,MATCH($C1195,'Policy Characteristics'!$C:$C,0))),"",INDEX('Policy Characteristics'!E:E,MATCH($C1195,'Policy Characteristics'!$C:$C,0)))</f>
        <v>indst shift to hydrogen</v>
      </c>
      <c r="L1195" s="205">
        <f>IF(ISBLANK(INDEX('Policy Characteristics'!F:F,MATCH($C1195,'Policy Characteristics'!$C:$C,0))),"",INDEX('Policy Characteristics'!F:F,MATCH($C1195,'Policy Characteristics'!$C:$C,0)))</f>
        <v>0</v>
      </c>
      <c r="M1195" s="205">
        <f>IF(ISBLANK(INDEX('Policy Characteristics'!G:G,MATCH($C1195,'Policy Characteristics'!$C:$C,0))),"",INDEX('Policy Characteristics'!G:G,MATCH($C1195,'Policy Characteristics'!$C:$C,0)))</f>
        <v>1</v>
      </c>
      <c r="N1195" s="205">
        <f>IF(ISBLANK(INDEX('Policy Characteristics'!H:H,MATCH($C1195,'Policy Characteristics'!$C:$C,0))),"",INDEX('Policy Characteristics'!H:H,MATCH($C1195,'Policy Characteristics'!$C:$C,0)))</f>
        <v>0.01</v>
      </c>
      <c r="O1195" s="76" t="str">
        <f>IF(ISBLANK(INDEX('Policy Characteristics'!I:I,MATCH($C1195,'Policy Characteristics'!$C:$C,0))),"",INDEX('Policy Characteristics'!I:I,MATCH($C1195,'Policy Characteristics'!$C:$C,0)))</f>
        <v>% of fuel shifted</v>
      </c>
      <c r="P1195" s="76" t="str">
        <f>IF(ISBLANK(INDEX('Policy Characteristics'!J:J,MATCH($C1195,'Policy Characteristics'!$C:$C,0))),"",INDEX('Policy Characteristics'!J:J,MATCH($C1195,'Policy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1195" s="76" t="str">
        <f>IF(ISBLANK(INDEX('Policy Characteristics'!K:K,MATCH($C1195,'Policy Characteristics'!$C:$C,0))),"",INDEX('Policy Characteristics'!K:K,MATCH($C1195,'Policy Characteristics'!$C:$C,0)))</f>
        <v>industry-ag-main.html#fuel-switching</v>
      </c>
      <c r="R1195" s="76" t="str">
        <f>IF(ISBLANK(INDEX('Policy Characteristics'!L:L,MATCH($C1195,'Policy Characteristics'!$C:$C,0))),"",INDEX('Policy Characteristics'!L:L,MATCH($C1195,'Policy Characteristics'!$C:$C,0)))</f>
        <v>industry-elec-and-hydrogen.html</v>
      </c>
    </row>
    <row r="1196" spans="1:18" s="143" customFormat="1" x14ac:dyDescent="0.25">
      <c r="A1196" s="76" t="str">
        <f>IF(ISBLANK(INDEX('Policy Characteristics'!A:A,MATCH($C1196,'Policy Characteristics'!$C:$C,0))),"",INDEX('Policy Characteristics'!A:A,MATCH($C1196,'Policy Characteristics'!$C:$C,0)))</f>
        <v>Industry</v>
      </c>
      <c r="B1196" s="200" t="str">
        <f>IF(ISBLANK(INDEX('Policy Characteristics'!B:B,MATCH($C1196,'Policy Characteristics'!$C:$C,0))),"",INDEX('Policy Characteristics'!B:B,MATCH($C1196,'Policy Characteristics'!$C:$C,0)))</f>
        <v>Hydrogen Combustion</v>
      </c>
      <c r="C1196" s="76" t="str">
        <f t="shared" si="36"/>
        <v>Fraction of Eligible Industrial Energy Use Shifted to Hydrogen</v>
      </c>
      <c r="D1196" s="78" t="s">
        <v>1310</v>
      </c>
      <c r="E1196" t="s">
        <v>1683</v>
      </c>
      <c r="F1196" t="s">
        <v>1273</v>
      </c>
      <c r="G1196" s="88" t="s">
        <v>1690</v>
      </c>
      <c r="H1196" s="15">
        <v>2115</v>
      </c>
      <c r="I1196" s="213" t="s">
        <v>43</v>
      </c>
      <c r="J1196" s="202" t="str">
        <f>IF(ISBLANK(INDEX('Policy Characteristics'!D:D,MATCH($C1196,'Policy Characteristics'!$C:$C,0))),"",INDEX('Policy Characteristics'!D:D,MATCH($C1196,'Policy Characteristics'!$C:$C,0)))</f>
        <v>Hydrogen Combustion</v>
      </c>
      <c r="K1196" s="76" t="str">
        <f>IF(ISBLANK(INDEX('Policy Characteristics'!E:E,MATCH($C1196,'Policy Characteristics'!$C:$C,0))),"",INDEX('Policy Characteristics'!E:E,MATCH($C1196,'Policy Characteristics'!$C:$C,0)))</f>
        <v>indst shift to hydrogen</v>
      </c>
      <c r="L1196" s="205">
        <f>IF(ISBLANK(INDEX('Policy Characteristics'!F:F,MATCH($C1196,'Policy Characteristics'!$C:$C,0))),"",INDEX('Policy Characteristics'!F:F,MATCH($C1196,'Policy Characteristics'!$C:$C,0)))</f>
        <v>0</v>
      </c>
      <c r="M1196" s="205">
        <f>IF(ISBLANK(INDEX('Policy Characteristics'!G:G,MATCH($C1196,'Policy Characteristics'!$C:$C,0))),"",INDEX('Policy Characteristics'!G:G,MATCH($C1196,'Policy Characteristics'!$C:$C,0)))</f>
        <v>1</v>
      </c>
      <c r="N1196" s="205">
        <f>IF(ISBLANK(INDEX('Policy Characteristics'!H:H,MATCH($C1196,'Policy Characteristics'!$C:$C,0))),"",INDEX('Policy Characteristics'!H:H,MATCH($C1196,'Policy Characteristics'!$C:$C,0)))</f>
        <v>0.01</v>
      </c>
      <c r="O1196" s="76" t="str">
        <f>IF(ISBLANK(INDEX('Policy Characteristics'!I:I,MATCH($C1196,'Policy Characteristics'!$C:$C,0))),"",INDEX('Policy Characteristics'!I:I,MATCH($C1196,'Policy Characteristics'!$C:$C,0)))</f>
        <v>% of fuel shifted</v>
      </c>
      <c r="P1196" s="76" t="str">
        <f>IF(ISBLANK(INDEX('Policy Characteristics'!J:J,MATCH($C1196,'Policy Characteristics'!$C:$C,0))),"",INDEX('Policy Characteristics'!J:J,MATCH($C1196,'Policy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1196" s="76" t="str">
        <f>IF(ISBLANK(INDEX('Policy Characteristics'!K:K,MATCH($C1196,'Policy Characteristics'!$C:$C,0))),"",INDEX('Policy Characteristics'!K:K,MATCH($C1196,'Policy Characteristics'!$C:$C,0)))</f>
        <v>industry-ag-main.html#fuel-switching</v>
      </c>
      <c r="R1196" s="76" t="str">
        <f>IF(ISBLANK(INDEX('Policy Characteristics'!L:L,MATCH($C1196,'Policy Characteristics'!$C:$C,0))),"",INDEX('Policy Characteristics'!L:L,MATCH($C1196,'Policy Characteristics'!$C:$C,0)))</f>
        <v>industry-elec-and-hydrogen.html</v>
      </c>
    </row>
    <row r="1197" spans="1:18" s="143" customFormat="1" x14ac:dyDescent="0.25">
      <c r="A1197" s="76" t="str">
        <f>IF(ISBLANK(INDEX('Policy Characteristics'!A:A,MATCH($C1197,'Policy Characteristics'!$C:$C,0))),"",INDEX('Policy Characteristics'!A:A,MATCH($C1197,'Policy Characteristics'!$C:$C,0)))</f>
        <v>Industry</v>
      </c>
      <c r="B1197" s="200" t="str">
        <f>IF(ISBLANK(INDEX('Policy Characteristics'!B:B,MATCH($C1197,'Policy Characteristics'!$C:$C,0))),"",INDEX('Policy Characteristics'!B:B,MATCH($C1197,'Policy Characteristics'!$C:$C,0)))</f>
        <v>Hydrogen Combustion</v>
      </c>
      <c r="C1197" s="76" t="str">
        <f t="shared" si="36"/>
        <v>Fraction of Eligible Industrial Energy Use Shifted to Hydrogen</v>
      </c>
      <c r="D1197" s="78" t="s">
        <v>1310</v>
      </c>
      <c r="E1197" t="s">
        <v>1684</v>
      </c>
      <c r="F1197" t="s">
        <v>1273</v>
      </c>
      <c r="G1197" s="88" t="s">
        <v>1691</v>
      </c>
      <c r="H1197" s="15">
        <v>2116</v>
      </c>
      <c r="I1197" s="213" t="s">
        <v>43</v>
      </c>
      <c r="J1197" s="202" t="str">
        <f>IF(ISBLANK(INDEX('Policy Characteristics'!D:D,MATCH($C1197,'Policy Characteristics'!$C:$C,0))),"",INDEX('Policy Characteristics'!D:D,MATCH($C1197,'Policy Characteristics'!$C:$C,0)))</f>
        <v>Hydrogen Combustion</v>
      </c>
      <c r="K1197" s="76" t="str">
        <f>IF(ISBLANK(INDEX('Policy Characteristics'!E:E,MATCH($C1197,'Policy Characteristics'!$C:$C,0))),"",INDEX('Policy Characteristics'!E:E,MATCH($C1197,'Policy Characteristics'!$C:$C,0)))</f>
        <v>indst shift to hydrogen</v>
      </c>
      <c r="L1197" s="205">
        <f>IF(ISBLANK(INDEX('Policy Characteristics'!F:F,MATCH($C1197,'Policy Characteristics'!$C:$C,0))),"",INDEX('Policy Characteristics'!F:F,MATCH($C1197,'Policy Characteristics'!$C:$C,0)))</f>
        <v>0</v>
      </c>
      <c r="M1197" s="205">
        <f>IF(ISBLANK(INDEX('Policy Characteristics'!G:G,MATCH($C1197,'Policy Characteristics'!$C:$C,0))),"",INDEX('Policy Characteristics'!G:G,MATCH($C1197,'Policy Characteristics'!$C:$C,0)))</f>
        <v>1</v>
      </c>
      <c r="N1197" s="205">
        <f>IF(ISBLANK(INDEX('Policy Characteristics'!H:H,MATCH($C1197,'Policy Characteristics'!$C:$C,0))),"",INDEX('Policy Characteristics'!H:H,MATCH($C1197,'Policy Characteristics'!$C:$C,0)))</f>
        <v>0.01</v>
      </c>
      <c r="O1197" s="76" t="str">
        <f>IF(ISBLANK(INDEX('Policy Characteristics'!I:I,MATCH($C1197,'Policy Characteristics'!$C:$C,0))),"",INDEX('Policy Characteristics'!I:I,MATCH($C1197,'Policy Characteristics'!$C:$C,0)))</f>
        <v>% of fuel shifted</v>
      </c>
      <c r="P1197" s="76" t="str">
        <f>IF(ISBLANK(INDEX('Policy Characteristics'!J:J,MATCH($C1197,'Policy Characteristics'!$C:$C,0))),"",INDEX('Policy Characteristics'!J:J,MATCH($C1197,'Policy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1197" s="76" t="str">
        <f>IF(ISBLANK(INDEX('Policy Characteristics'!K:K,MATCH($C1197,'Policy Characteristics'!$C:$C,0))),"",INDEX('Policy Characteristics'!K:K,MATCH($C1197,'Policy Characteristics'!$C:$C,0)))</f>
        <v>industry-ag-main.html#fuel-switching</v>
      </c>
      <c r="R1197" s="76" t="str">
        <f>IF(ISBLANK(INDEX('Policy Characteristics'!L:L,MATCH($C1197,'Policy Characteristics'!$C:$C,0))),"",INDEX('Policy Characteristics'!L:L,MATCH($C1197,'Policy Characteristics'!$C:$C,0)))</f>
        <v>industry-elec-and-hydrogen.html</v>
      </c>
    </row>
    <row r="1198" spans="1:18" s="143" customFormat="1" x14ac:dyDescent="0.25">
      <c r="A1198" s="76" t="str">
        <f>IF(ISBLANK(INDEX('Policy Characteristics'!A:A,MATCH($C1198,'Policy Characteristics'!$C:$C,0))),"",INDEX('Policy Characteristics'!A:A,MATCH($C1198,'Policy Characteristics'!$C:$C,0)))</f>
        <v>Industry</v>
      </c>
      <c r="B1198" s="200" t="str">
        <f>IF(ISBLANK(INDEX('Policy Characteristics'!B:B,MATCH($C1198,'Policy Characteristics'!$C:$C,0))),"",INDEX('Policy Characteristics'!B:B,MATCH($C1198,'Policy Characteristics'!$C:$C,0)))</f>
        <v>Hydrogen Combustion</v>
      </c>
      <c r="C1198" s="76" t="str">
        <f t="shared" si="36"/>
        <v>Fraction of Eligible Industrial Energy Use Shifted to Hydrogen</v>
      </c>
      <c r="D1198" s="78" t="s">
        <v>1310</v>
      </c>
      <c r="E1198" t="s">
        <v>1685</v>
      </c>
      <c r="F1198" t="s">
        <v>1273</v>
      </c>
      <c r="G1198" s="88" t="s">
        <v>1692</v>
      </c>
      <c r="H1198" s="15">
        <v>2117</v>
      </c>
      <c r="I1198" s="213" t="s">
        <v>43</v>
      </c>
      <c r="J1198" s="202" t="str">
        <f>IF(ISBLANK(INDEX('Policy Characteristics'!D:D,MATCH($C1198,'Policy Characteristics'!$C:$C,0))),"",INDEX('Policy Characteristics'!D:D,MATCH($C1198,'Policy Characteristics'!$C:$C,0)))</f>
        <v>Hydrogen Combustion</v>
      </c>
      <c r="K1198" s="76" t="str">
        <f>IF(ISBLANK(INDEX('Policy Characteristics'!E:E,MATCH($C1198,'Policy Characteristics'!$C:$C,0))),"",INDEX('Policy Characteristics'!E:E,MATCH($C1198,'Policy Characteristics'!$C:$C,0)))</f>
        <v>indst shift to hydrogen</v>
      </c>
      <c r="L1198" s="205">
        <f>IF(ISBLANK(INDEX('Policy Characteristics'!F:F,MATCH($C1198,'Policy Characteristics'!$C:$C,0))),"",INDEX('Policy Characteristics'!F:F,MATCH($C1198,'Policy Characteristics'!$C:$C,0)))</f>
        <v>0</v>
      </c>
      <c r="M1198" s="205">
        <f>IF(ISBLANK(INDEX('Policy Characteristics'!G:G,MATCH($C1198,'Policy Characteristics'!$C:$C,0))),"",INDEX('Policy Characteristics'!G:G,MATCH($C1198,'Policy Characteristics'!$C:$C,0)))</f>
        <v>1</v>
      </c>
      <c r="N1198" s="205">
        <f>IF(ISBLANK(INDEX('Policy Characteristics'!H:H,MATCH($C1198,'Policy Characteristics'!$C:$C,0))),"",INDEX('Policy Characteristics'!H:H,MATCH($C1198,'Policy Characteristics'!$C:$C,0)))</f>
        <v>0.01</v>
      </c>
      <c r="O1198" s="76" t="str">
        <f>IF(ISBLANK(INDEX('Policy Characteristics'!I:I,MATCH($C1198,'Policy Characteristics'!$C:$C,0))),"",INDEX('Policy Characteristics'!I:I,MATCH($C1198,'Policy Characteristics'!$C:$C,0)))</f>
        <v>% of fuel shifted</v>
      </c>
      <c r="P1198" s="76" t="str">
        <f>IF(ISBLANK(INDEX('Policy Characteristics'!J:J,MATCH($C1198,'Policy Characteristics'!$C:$C,0))),"",INDEX('Policy Characteristics'!J:J,MATCH($C1198,'Policy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1198" s="76" t="str">
        <f>IF(ISBLANK(INDEX('Policy Characteristics'!K:K,MATCH($C1198,'Policy Characteristics'!$C:$C,0))),"",INDEX('Policy Characteristics'!K:K,MATCH($C1198,'Policy Characteristics'!$C:$C,0)))</f>
        <v>industry-ag-main.html#fuel-switching</v>
      </c>
      <c r="R1198" s="76" t="str">
        <f>IF(ISBLANK(INDEX('Policy Characteristics'!L:L,MATCH($C1198,'Policy Characteristics'!$C:$C,0))),"",INDEX('Policy Characteristics'!L:L,MATCH($C1198,'Policy Characteristics'!$C:$C,0)))</f>
        <v>industry-elec-and-hydrogen.html</v>
      </c>
    </row>
    <row r="1199" spans="1:18" s="143" customFormat="1" x14ac:dyDescent="0.25">
      <c r="A1199" s="76" t="str">
        <f>IF(ISBLANK(INDEX('Policy Characteristics'!A:A,MATCH($C1199,'Policy Characteristics'!$C:$C,0))),"",INDEX('Policy Characteristics'!A:A,MATCH($C1199,'Policy Characteristics'!$C:$C,0)))</f>
        <v>Industry</v>
      </c>
      <c r="B1199" s="200" t="str">
        <f>IF(ISBLANK(INDEX('Policy Characteristics'!B:B,MATCH($C1199,'Policy Characteristics'!$C:$C,0))),"",INDEX('Policy Characteristics'!B:B,MATCH($C1199,'Policy Characteristics'!$C:$C,0)))</f>
        <v>Hydrogen Combustion</v>
      </c>
      <c r="C1199" s="76" t="str">
        <f t="shared" si="36"/>
        <v>Fraction of Eligible Industrial Energy Use Shifted to Hydrogen</v>
      </c>
      <c r="D1199" s="78" t="s">
        <v>1310</v>
      </c>
      <c r="E1199" t="s">
        <v>1686</v>
      </c>
      <c r="F1199" t="s">
        <v>1273</v>
      </c>
      <c r="G1199" s="88" t="s">
        <v>1693</v>
      </c>
      <c r="H1199" s="15">
        <v>2118</v>
      </c>
      <c r="I1199" s="213" t="s">
        <v>44</v>
      </c>
      <c r="J1199" s="202" t="str">
        <f>IF(ISBLANK(INDEX('Policy Characteristics'!D:D,MATCH($C1199,'Policy Characteristics'!$C:$C,0))),"",INDEX('Policy Characteristics'!D:D,MATCH($C1199,'Policy Characteristics'!$C:$C,0)))</f>
        <v>Hydrogen Combustion</v>
      </c>
      <c r="K1199" s="76" t="str">
        <f>IF(ISBLANK(INDEX('Policy Characteristics'!E:E,MATCH($C1199,'Policy Characteristics'!$C:$C,0))),"",INDEX('Policy Characteristics'!E:E,MATCH($C1199,'Policy Characteristics'!$C:$C,0)))</f>
        <v>indst shift to hydrogen</v>
      </c>
      <c r="L1199" s="205">
        <f>IF(ISBLANK(INDEX('Policy Characteristics'!F:F,MATCH($C1199,'Policy Characteristics'!$C:$C,0))),"",INDEX('Policy Characteristics'!F:F,MATCH($C1199,'Policy Characteristics'!$C:$C,0)))</f>
        <v>0</v>
      </c>
      <c r="M1199" s="205">
        <f>IF(ISBLANK(INDEX('Policy Characteristics'!G:G,MATCH($C1199,'Policy Characteristics'!$C:$C,0))),"",INDEX('Policy Characteristics'!G:G,MATCH($C1199,'Policy Characteristics'!$C:$C,0)))</f>
        <v>1</v>
      </c>
      <c r="N1199" s="205">
        <f>IF(ISBLANK(INDEX('Policy Characteristics'!H:H,MATCH($C1199,'Policy Characteristics'!$C:$C,0))),"",INDEX('Policy Characteristics'!H:H,MATCH($C1199,'Policy Characteristics'!$C:$C,0)))</f>
        <v>0.01</v>
      </c>
      <c r="O1199" s="76" t="str">
        <f>IF(ISBLANK(INDEX('Policy Characteristics'!I:I,MATCH($C1199,'Policy Characteristics'!$C:$C,0))),"",INDEX('Policy Characteristics'!I:I,MATCH($C1199,'Policy Characteristics'!$C:$C,0)))</f>
        <v>% of fuel shifted</v>
      </c>
      <c r="P1199" s="76" t="str">
        <f>IF(ISBLANK(INDEX('Policy Characteristics'!J:J,MATCH($C1199,'Policy Characteristics'!$C:$C,0))),"",INDEX('Policy Characteristics'!J:J,MATCH($C1199,'Policy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1199" s="76" t="str">
        <f>IF(ISBLANK(INDEX('Policy Characteristics'!K:K,MATCH($C1199,'Policy Characteristics'!$C:$C,0))),"",INDEX('Policy Characteristics'!K:K,MATCH($C1199,'Policy Characteristics'!$C:$C,0)))</f>
        <v>industry-ag-main.html#fuel-switching</v>
      </c>
      <c r="R1199" s="76" t="str">
        <f>IF(ISBLANK(INDEX('Policy Characteristics'!L:L,MATCH($C1199,'Policy Characteristics'!$C:$C,0))),"",INDEX('Policy Characteristics'!L:L,MATCH($C1199,'Policy Characteristics'!$C:$C,0)))</f>
        <v>industry-elec-and-hydrogen.html</v>
      </c>
    </row>
    <row r="1200" spans="1:18" s="143" customFormat="1" x14ac:dyDescent="0.25">
      <c r="A1200" s="76" t="str">
        <f>IF(ISBLANK(INDEX('Policy Characteristics'!A:A,MATCH($C1200,'Policy Characteristics'!$C:$C,0))),"",INDEX('Policy Characteristics'!A:A,MATCH($C1200,'Policy Characteristics'!$C:$C,0)))</f>
        <v>Industry</v>
      </c>
      <c r="B1200" s="200" t="str">
        <f>IF(ISBLANK(INDEX('Policy Characteristics'!B:B,MATCH($C1200,'Policy Characteristics'!$C:$C,0))),"",INDEX('Policy Characteristics'!B:B,MATCH($C1200,'Policy Characteristics'!$C:$C,0)))</f>
        <v>Hydrogen Combustion</v>
      </c>
      <c r="C1200" s="76" t="str">
        <f t="shared" si="36"/>
        <v>Fraction of Eligible Industrial Energy Use Shifted to Hydrogen</v>
      </c>
      <c r="D1200" s="78" t="s">
        <v>1310</v>
      </c>
      <c r="E1200" t="s">
        <v>1687</v>
      </c>
      <c r="F1200" t="s">
        <v>1273</v>
      </c>
      <c r="G1200" s="88" t="s">
        <v>1694</v>
      </c>
      <c r="H1200" s="15">
        <v>2119</v>
      </c>
      <c r="I1200" s="213" t="s">
        <v>44</v>
      </c>
      <c r="J1200" s="202" t="str">
        <f>IF(ISBLANK(INDEX('Policy Characteristics'!D:D,MATCH($C1200,'Policy Characteristics'!$C:$C,0))),"",INDEX('Policy Characteristics'!D:D,MATCH($C1200,'Policy Characteristics'!$C:$C,0)))</f>
        <v>Hydrogen Combustion</v>
      </c>
      <c r="K1200" s="76" t="str">
        <f>IF(ISBLANK(INDEX('Policy Characteristics'!E:E,MATCH($C1200,'Policy Characteristics'!$C:$C,0))),"",INDEX('Policy Characteristics'!E:E,MATCH($C1200,'Policy Characteristics'!$C:$C,0)))</f>
        <v>indst shift to hydrogen</v>
      </c>
      <c r="L1200" s="205">
        <f>IF(ISBLANK(INDEX('Policy Characteristics'!F:F,MATCH($C1200,'Policy Characteristics'!$C:$C,0))),"",INDEX('Policy Characteristics'!F:F,MATCH($C1200,'Policy Characteristics'!$C:$C,0)))</f>
        <v>0</v>
      </c>
      <c r="M1200" s="205">
        <f>IF(ISBLANK(INDEX('Policy Characteristics'!G:G,MATCH($C1200,'Policy Characteristics'!$C:$C,0))),"",INDEX('Policy Characteristics'!G:G,MATCH($C1200,'Policy Characteristics'!$C:$C,0)))</f>
        <v>1</v>
      </c>
      <c r="N1200" s="205">
        <f>IF(ISBLANK(INDEX('Policy Characteristics'!H:H,MATCH($C1200,'Policy Characteristics'!$C:$C,0))),"",INDEX('Policy Characteristics'!H:H,MATCH($C1200,'Policy Characteristics'!$C:$C,0)))</f>
        <v>0.01</v>
      </c>
      <c r="O1200" s="76" t="str">
        <f>IF(ISBLANK(INDEX('Policy Characteristics'!I:I,MATCH($C1200,'Policy Characteristics'!$C:$C,0))),"",INDEX('Policy Characteristics'!I:I,MATCH($C1200,'Policy Characteristics'!$C:$C,0)))</f>
        <v>% of fuel shifted</v>
      </c>
      <c r="P1200" s="76" t="str">
        <f>IF(ISBLANK(INDEX('Policy Characteristics'!J:J,MATCH($C1200,'Policy Characteristics'!$C:$C,0))),"",INDEX('Policy Characteristics'!J:J,MATCH($C1200,'Policy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1200" s="76" t="str">
        <f>IF(ISBLANK(INDEX('Policy Characteristics'!K:K,MATCH($C1200,'Policy Characteristics'!$C:$C,0))),"",INDEX('Policy Characteristics'!K:K,MATCH($C1200,'Policy Characteristics'!$C:$C,0)))</f>
        <v>industry-ag-main.html#fuel-switching</v>
      </c>
      <c r="R1200" s="76" t="str">
        <f>IF(ISBLANK(INDEX('Policy Characteristics'!L:L,MATCH($C1200,'Policy Characteristics'!$C:$C,0))),"",INDEX('Policy Characteristics'!L:L,MATCH($C1200,'Policy Characteristics'!$C:$C,0)))</f>
        <v>industry-elec-and-hydrogen.html</v>
      </c>
    </row>
    <row r="1201" spans="1:18" s="143" customFormat="1" x14ac:dyDescent="0.25">
      <c r="A1201" s="76" t="str">
        <f>IF(ISBLANK(INDEX('Policy Characteristics'!A:A,MATCH($C1201,'Policy Characteristics'!$C:$C,0))),"",INDEX('Policy Characteristics'!A:A,MATCH($C1201,'Policy Characteristics'!$C:$C,0)))</f>
        <v>Industry</v>
      </c>
      <c r="B1201" s="200" t="str">
        <f>IF(ISBLANK(INDEX('Policy Characteristics'!B:B,MATCH($C1201,'Policy Characteristics'!$C:$C,0))),"",INDEX('Policy Characteristics'!B:B,MATCH($C1201,'Policy Characteristics'!$C:$C,0)))</f>
        <v>Hydrogen Combustion</v>
      </c>
      <c r="C1201" s="76" t="str">
        <f t="shared" si="36"/>
        <v>Fraction of Eligible Industrial Energy Use Shifted to Hydrogen</v>
      </c>
      <c r="D1201" s="78" t="s">
        <v>1310</v>
      </c>
      <c r="E1201" t="s">
        <v>1688</v>
      </c>
      <c r="F1201" t="s">
        <v>1273</v>
      </c>
      <c r="G1201" s="88" t="s">
        <v>1695</v>
      </c>
      <c r="H1201" s="15">
        <v>2120</v>
      </c>
      <c r="I1201" s="213" t="s">
        <v>44</v>
      </c>
      <c r="J1201" s="202" t="str">
        <f>IF(ISBLANK(INDEX('Policy Characteristics'!D:D,MATCH($C1201,'Policy Characteristics'!$C:$C,0))),"",INDEX('Policy Characteristics'!D:D,MATCH($C1201,'Policy Characteristics'!$C:$C,0)))</f>
        <v>Hydrogen Combustion</v>
      </c>
      <c r="K1201" s="76" t="str">
        <f>IF(ISBLANK(INDEX('Policy Characteristics'!E:E,MATCH($C1201,'Policy Characteristics'!$C:$C,0))),"",INDEX('Policy Characteristics'!E:E,MATCH($C1201,'Policy Characteristics'!$C:$C,0)))</f>
        <v>indst shift to hydrogen</v>
      </c>
      <c r="L1201" s="205">
        <f>IF(ISBLANK(INDEX('Policy Characteristics'!F:F,MATCH($C1201,'Policy Characteristics'!$C:$C,0))),"",INDEX('Policy Characteristics'!F:F,MATCH($C1201,'Policy Characteristics'!$C:$C,0)))</f>
        <v>0</v>
      </c>
      <c r="M1201" s="205">
        <f>IF(ISBLANK(INDEX('Policy Characteristics'!G:G,MATCH($C1201,'Policy Characteristics'!$C:$C,0))),"",INDEX('Policy Characteristics'!G:G,MATCH($C1201,'Policy Characteristics'!$C:$C,0)))</f>
        <v>1</v>
      </c>
      <c r="N1201" s="205">
        <f>IF(ISBLANK(INDEX('Policy Characteristics'!H:H,MATCH($C1201,'Policy Characteristics'!$C:$C,0))),"",INDEX('Policy Characteristics'!H:H,MATCH($C1201,'Policy Characteristics'!$C:$C,0)))</f>
        <v>0.01</v>
      </c>
      <c r="O1201" s="76" t="str">
        <f>IF(ISBLANK(INDEX('Policy Characteristics'!I:I,MATCH($C1201,'Policy Characteristics'!$C:$C,0))),"",INDEX('Policy Characteristics'!I:I,MATCH($C1201,'Policy Characteristics'!$C:$C,0)))</f>
        <v>% of fuel shifted</v>
      </c>
      <c r="P1201" s="76" t="str">
        <f>IF(ISBLANK(INDEX('Policy Characteristics'!J:J,MATCH($C1201,'Policy Characteristics'!$C:$C,0))),"",INDEX('Policy Characteristics'!J:J,MATCH($C1201,'Policy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1201" s="76" t="str">
        <f>IF(ISBLANK(INDEX('Policy Characteristics'!K:K,MATCH($C1201,'Policy Characteristics'!$C:$C,0))),"",INDEX('Policy Characteristics'!K:K,MATCH($C1201,'Policy Characteristics'!$C:$C,0)))</f>
        <v>industry-ag-main.html#fuel-switching</v>
      </c>
      <c r="R1201" s="76" t="str">
        <f>IF(ISBLANK(INDEX('Policy Characteristics'!L:L,MATCH($C1201,'Policy Characteristics'!$C:$C,0))),"",INDEX('Policy Characteristics'!L:L,MATCH($C1201,'Policy Characteristics'!$C:$C,0)))</f>
        <v>industry-elec-and-hydrogen.html</v>
      </c>
    </row>
    <row r="1202" spans="1:18" s="143" customFormat="1" x14ac:dyDescent="0.25">
      <c r="A1202" s="76" t="str">
        <f>IF(ISBLANK(INDEX('Policy Characteristics'!A:A,MATCH($C1202,'Policy Characteristics'!$C:$C,0))),"",INDEX('Policy Characteristics'!A:A,MATCH($C1202,'Policy Characteristics'!$C:$C,0)))</f>
        <v>Industry</v>
      </c>
      <c r="B1202" s="200" t="str">
        <f>IF(ISBLANK(INDEX('Policy Characteristics'!B:B,MATCH($C1202,'Policy Characteristics'!$C:$C,0))),"",INDEX('Policy Characteristics'!B:B,MATCH($C1202,'Policy Characteristics'!$C:$C,0)))</f>
        <v>Hydrogen Combustion</v>
      </c>
      <c r="C1202" s="76" t="str">
        <f t="shared" si="36"/>
        <v>Fraction of Eligible Industrial Energy Use Shifted to Hydrogen</v>
      </c>
      <c r="D1202" s="78" t="s">
        <v>1310</v>
      </c>
      <c r="E1202" t="s">
        <v>1824</v>
      </c>
      <c r="F1202" t="s">
        <v>1273</v>
      </c>
      <c r="G1202" s="88" t="s">
        <v>1824</v>
      </c>
      <c r="H1202" s="15">
        <v>2121</v>
      </c>
      <c r="I1202" s="213" t="s">
        <v>44</v>
      </c>
      <c r="J1202" s="202" t="str">
        <f>IF(ISBLANK(INDEX('Policy Characteristics'!D:D,MATCH($C1202,'Policy Characteristics'!$C:$C,0))),"",INDEX('Policy Characteristics'!D:D,MATCH($C1202,'Policy Characteristics'!$C:$C,0)))</f>
        <v>Hydrogen Combustion</v>
      </c>
      <c r="K1202" s="76" t="str">
        <f>IF(ISBLANK(INDEX('Policy Characteristics'!E:E,MATCH($C1202,'Policy Characteristics'!$C:$C,0))),"",INDEX('Policy Characteristics'!E:E,MATCH($C1202,'Policy Characteristics'!$C:$C,0)))</f>
        <v>indst shift to hydrogen</v>
      </c>
      <c r="L1202" s="205">
        <f>IF(ISBLANK(INDEX('Policy Characteristics'!F:F,MATCH($C1202,'Policy Characteristics'!$C:$C,0))),"",INDEX('Policy Characteristics'!F:F,MATCH($C1202,'Policy Characteristics'!$C:$C,0)))</f>
        <v>0</v>
      </c>
      <c r="M1202" s="205">
        <f>IF(ISBLANK(INDEX('Policy Characteristics'!G:G,MATCH($C1202,'Policy Characteristics'!$C:$C,0))),"",INDEX('Policy Characteristics'!G:G,MATCH($C1202,'Policy Characteristics'!$C:$C,0)))</f>
        <v>1</v>
      </c>
      <c r="N1202" s="205">
        <f>IF(ISBLANK(INDEX('Policy Characteristics'!H:H,MATCH($C1202,'Policy Characteristics'!$C:$C,0))),"",INDEX('Policy Characteristics'!H:H,MATCH($C1202,'Policy Characteristics'!$C:$C,0)))</f>
        <v>0.01</v>
      </c>
      <c r="O1202" s="76" t="str">
        <f>IF(ISBLANK(INDEX('Policy Characteristics'!I:I,MATCH($C1202,'Policy Characteristics'!$C:$C,0))),"",INDEX('Policy Characteristics'!I:I,MATCH($C1202,'Policy Characteristics'!$C:$C,0)))</f>
        <v>% of fuel shifted</v>
      </c>
      <c r="P1202" s="76" t="str">
        <f>IF(ISBLANK(INDEX('Policy Characteristics'!J:J,MATCH($C1202,'Policy Characteristics'!$C:$C,0))),"",INDEX('Policy Characteristics'!J:J,MATCH($C1202,'Policy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1202" s="76" t="str">
        <f>IF(ISBLANK(INDEX('Policy Characteristics'!K:K,MATCH($C1202,'Policy Characteristics'!$C:$C,0))),"",INDEX('Policy Characteristics'!K:K,MATCH($C1202,'Policy Characteristics'!$C:$C,0)))</f>
        <v>industry-ag-main.html#fuel-switching</v>
      </c>
      <c r="R1202" s="76" t="str">
        <f>IF(ISBLANK(INDEX('Policy Characteristics'!L:L,MATCH($C1202,'Policy Characteristics'!$C:$C,0))),"",INDEX('Policy Characteristics'!L:L,MATCH($C1202,'Policy Characteristics'!$C:$C,0)))</f>
        <v>industry-elec-and-hydrogen.html</v>
      </c>
    </row>
    <row r="1203" spans="1:18" s="143" customFormat="1" x14ac:dyDescent="0.25">
      <c r="A1203" s="76" t="str">
        <f>IF(ISBLANK(INDEX('Policy Characteristics'!A:A,MATCH($C1203,'Policy Characteristics'!$C:$C,0))),"",INDEX('Policy Characteristics'!A:A,MATCH($C1203,'Policy Characteristics'!$C:$C,0)))</f>
        <v>Industry</v>
      </c>
      <c r="B1203" s="200" t="str">
        <f>IF(ISBLANK(INDEX('Policy Characteristics'!B:B,MATCH($C1203,'Policy Characteristics'!$C:$C,0))),"",INDEX('Policy Characteristics'!B:B,MATCH($C1203,'Policy Characteristics'!$C:$C,0)))</f>
        <v>Hydrogen Combustion</v>
      </c>
      <c r="C1203" s="76" t="str">
        <f t="shared" si="36"/>
        <v>Fraction of Eligible Industrial Energy Use Shifted to Hydrogen</v>
      </c>
      <c r="D1203" s="78" t="s">
        <v>1311</v>
      </c>
      <c r="E1203" t="s">
        <v>1682</v>
      </c>
      <c r="F1203" t="s">
        <v>1274</v>
      </c>
      <c r="G1203" s="88" t="s">
        <v>1689</v>
      </c>
      <c r="H1203" s="15">
        <v>2122</v>
      </c>
      <c r="I1203" s="213" t="s">
        <v>44</v>
      </c>
      <c r="J1203" s="202" t="str">
        <f>IF(ISBLANK(INDEX('Policy Characteristics'!D:D,MATCH($C1203,'Policy Characteristics'!$C:$C,0))),"",INDEX('Policy Characteristics'!D:D,MATCH($C1203,'Policy Characteristics'!$C:$C,0)))</f>
        <v>Hydrogen Combustion</v>
      </c>
      <c r="K1203" s="76" t="str">
        <f>IF(ISBLANK(INDEX('Policy Characteristics'!E:E,MATCH($C1203,'Policy Characteristics'!$C:$C,0))),"",INDEX('Policy Characteristics'!E:E,MATCH($C1203,'Policy Characteristics'!$C:$C,0)))</f>
        <v>indst shift to hydrogen</v>
      </c>
      <c r="L1203" s="205">
        <f>IF(ISBLANK(INDEX('Policy Characteristics'!F:F,MATCH($C1203,'Policy Characteristics'!$C:$C,0))),"",INDEX('Policy Characteristics'!F:F,MATCH($C1203,'Policy Characteristics'!$C:$C,0)))</f>
        <v>0</v>
      </c>
      <c r="M1203" s="205">
        <f>IF(ISBLANK(INDEX('Policy Characteristics'!G:G,MATCH($C1203,'Policy Characteristics'!$C:$C,0))),"",INDEX('Policy Characteristics'!G:G,MATCH($C1203,'Policy Characteristics'!$C:$C,0)))</f>
        <v>1</v>
      </c>
      <c r="N1203" s="205">
        <f>IF(ISBLANK(INDEX('Policy Characteristics'!H:H,MATCH($C1203,'Policy Characteristics'!$C:$C,0))),"",INDEX('Policy Characteristics'!H:H,MATCH($C1203,'Policy Characteristics'!$C:$C,0)))</f>
        <v>0.01</v>
      </c>
      <c r="O1203" s="76" t="str">
        <f>IF(ISBLANK(INDEX('Policy Characteristics'!I:I,MATCH($C1203,'Policy Characteristics'!$C:$C,0))),"",INDEX('Policy Characteristics'!I:I,MATCH($C1203,'Policy Characteristics'!$C:$C,0)))</f>
        <v>% of fuel shifted</v>
      </c>
      <c r="P1203" s="76" t="str">
        <f>IF(ISBLANK(INDEX('Policy Characteristics'!J:J,MATCH($C1203,'Policy Characteristics'!$C:$C,0))),"",INDEX('Policy Characteristics'!J:J,MATCH($C1203,'Policy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1203" s="76" t="str">
        <f>IF(ISBLANK(INDEX('Policy Characteristics'!K:K,MATCH($C1203,'Policy Characteristics'!$C:$C,0))),"",INDEX('Policy Characteristics'!K:K,MATCH($C1203,'Policy Characteristics'!$C:$C,0)))</f>
        <v>industry-ag-main.html#fuel-switching</v>
      </c>
      <c r="R1203" s="76" t="str">
        <f>IF(ISBLANK(INDEX('Policy Characteristics'!L:L,MATCH($C1203,'Policy Characteristics'!$C:$C,0))),"",INDEX('Policy Characteristics'!L:L,MATCH($C1203,'Policy Characteristics'!$C:$C,0)))</f>
        <v>industry-elec-and-hydrogen.html</v>
      </c>
    </row>
    <row r="1204" spans="1:18" s="143" customFormat="1" x14ac:dyDescent="0.25">
      <c r="A1204" s="76" t="str">
        <f>IF(ISBLANK(INDEX('Policy Characteristics'!A:A,MATCH($C1204,'Policy Characteristics'!$C:$C,0))),"",INDEX('Policy Characteristics'!A:A,MATCH($C1204,'Policy Characteristics'!$C:$C,0)))</f>
        <v>Industry</v>
      </c>
      <c r="B1204" s="200" t="str">
        <f>IF(ISBLANK(INDEX('Policy Characteristics'!B:B,MATCH($C1204,'Policy Characteristics'!$C:$C,0))),"",INDEX('Policy Characteristics'!B:B,MATCH($C1204,'Policy Characteristics'!$C:$C,0)))</f>
        <v>Hydrogen Combustion</v>
      </c>
      <c r="C1204" s="76" t="str">
        <f t="shared" si="36"/>
        <v>Fraction of Eligible Industrial Energy Use Shifted to Hydrogen</v>
      </c>
      <c r="D1204" s="78" t="s">
        <v>1311</v>
      </c>
      <c r="E1204" t="s">
        <v>1683</v>
      </c>
      <c r="F1204" t="s">
        <v>1274</v>
      </c>
      <c r="G1204" s="88" t="s">
        <v>1690</v>
      </c>
      <c r="H1204" s="15">
        <v>2123</v>
      </c>
      <c r="I1204" s="213" t="s">
        <v>44</v>
      </c>
      <c r="J1204" s="202" t="str">
        <f>IF(ISBLANK(INDEX('Policy Characteristics'!D:D,MATCH($C1204,'Policy Characteristics'!$C:$C,0))),"",INDEX('Policy Characteristics'!D:D,MATCH($C1204,'Policy Characteristics'!$C:$C,0)))</f>
        <v>Hydrogen Combustion</v>
      </c>
      <c r="K1204" s="76" t="str">
        <f>IF(ISBLANK(INDEX('Policy Characteristics'!E:E,MATCH($C1204,'Policy Characteristics'!$C:$C,0))),"",INDEX('Policy Characteristics'!E:E,MATCH($C1204,'Policy Characteristics'!$C:$C,0)))</f>
        <v>indst shift to hydrogen</v>
      </c>
      <c r="L1204" s="205">
        <f>IF(ISBLANK(INDEX('Policy Characteristics'!F:F,MATCH($C1204,'Policy Characteristics'!$C:$C,0))),"",INDEX('Policy Characteristics'!F:F,MATCH($C1204,'Policy Characteristics'!$C:$C,0)))</f>
        <v>0</v>
      </c>
      <c r="M1204" s="205">
        <f>IF(ISBLANK(INDEX('Policy Characteristics'!G:G,MATCH($C1204,'Policy Characteristics'!$C:$C,0))),"",INDEX('Policy Characteristics'!G:G,MATCH($C1204,'Policy Characteristics'!$C:$C,0)))</f>
        <v>1</v>
      </c>
      <c r="N1204" s="205">
        <f>IF(ISBLANK(INDEX('Policy Characteristics'!H:H,MATCH($C1204,'Policy Characteristics'!$C:$C,0))),"",INDEX('Policy Characteristics'!H:H,MATCH($C1204,'Policy Characteristics'!$C:$C,0)))</f>
        <v>0.01</v>
      </c>
      <c r="O1204" s="76" t="str">
        <f>IF(ISBLANK(INDEX('Policy Characteristics'!I:I,MATCH($C1204,'Policy Characteristics'!$C:$C,0))),"",INDEX('Policy Characteristics'!I:I,MATCH($C1204,'Policy Characteristics'!$C:$C,0)))</f>
        <v>% of fuel shifted</v>
      </c>
      <c r="P1204" s="76" t="str">
        <f>IF(ISBLANK(INDEX('Policy Characteristics'!J:J,MATCH($C1204,'Policy Characteristics'!$C:$C,0))),"",INDEX('Policy Characteristics'!J:J,MATCH($C1204,'Policy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1204" s="76" t="str">
        <f>IF(ISBLANK(INDEX('Policy Characteristics'!K:K,MATCH($C1204,'Policy Characteristics'!$C:$C,0))),"",INDEX('Policy Characteristics'!K:K,MATCH($C1204,'Policy Characteristics'!$C:$C,0)))</f>
        <v>industry-ag-main.html#fuel-switching</v>
      </c>
      <c r="R1204" s="76" t="str">
        <f>IF(ISBLANK(INDEX('Policy Characteristics'!L:L,MATCH($C1204,'Policy Characteristics'!$C:$C,0))),"",INDEX('Policy Characteristics'!L:L,MATCH($C1204,'Policy Characteristics'!$C:$C,0)))</f>
        <v>industry-elec-and-hydrogen.html</v>
      </c>
    </row>
    <row r="1205" spans="1:18" s="143" customFormat="1" x14ac:dyDescent="0.25">
      <c r="A1205" s="76" t="str">
        <f>IF(ISBLANK(INDEX('Policy Characteristics'!A:A,MATCH($C1205,'Policy Characteristics'!$C:$C,0))),"",INDEX('Policy Characteristics'!A:A,MATCH($C1205,'Policy Characteristics'!$C:$C,0)))</f>
        <v>Industry</v>
      </c>
      <c r="B1205" s="200" t="str">
        <f>IF(ISBLANK(INDEX('Policy Characteristics'!B:B,MATCH($C1205,'Policy Characteristics'!$C:$C,0))),"",INDEX('Policy Characteristics'!B:B,MATCH($C1205,'Policy Characteristics'!$C:$C,0)))</f>
        <v>Hydrogen Combustion</v>
      </c>
      <c r="C1205" s="76" t="str">
        <f t="shared" si="36"/>
        <v>Fraction of Eligible Industrial Energy Use Shifted to Hydrogen</v>
      </c>
      <c r="D1205" s="78" t="s">
        <v>1311</v>
      </c>
      <c r="E1205" t="s">
        <v>1684</v>
      </c>
      <c r="F1205" t="s">
        <v>1274</v>
      </c>
      <c r="G1205" s="88" t="s">
        <v>1691</v>
      </c>
      <c r="H1205" s="15">
        <v>2124</v>
      </c>
      <c r="I1205" s="213" t="s">
        <v>44</v>
      </c>
      <c r="J1205" s="202" t="str">
        <f>IF(ISBLANK(INDEX('Policy Characteristics'!D:D,MATCH($C1205,'Policy Characteristics'!$C:$C,0))),"",INDEX('Policy Characteristics'!D:D,MATCH($C1205,'Policy Characteristics'!$C:$C,0)))</f>
        <v>Hydrogen Combustion</v>
      </c>
      <c r="K1205" s="76" t="str">
        <f>IF(ISBLANK(INDEX('Policy Characteristics'!E:E,MATCH($C1205,'Policy Characteristics'!$C:$C,0))),"",INDEX('Policy Characteristics'!E:E,MATCH($C1205,'Policy Characteristics'!$C:$C,0)))</f>
        <v>indst shift to hydrogen</v>
      </c>
      <c r="L1205" s="205">
        <f>IF(ISBLANK(INDEX('Policy Characteristics'!F:F,MATCH($C1205,'Policy Characteristics'!$C:$C,0))),"",INDEX('Policy Characteristics'!F:F,MATCH($C1205,'Policy Characteristics'!$C:$C,0)))</f>
        <v>0</v>
      </c>
      <c r="M1205" s="205">
        <f>IF(ISBLANK(INDEX('Policy Characteristics'!G:G,MATCH($C1205,'Policy Characteristics'!$C:$C,0))),"",INDEX('Policy Characteristics'!G:G,MATCH($C1205,'Policy Characteristics'!$C:$C,0)))</f>
        <v>1</v>
      </c>
      <c r="N1205" s="205">
        <f>IF(ISBLANK(INDEX('Policy Characteristics'!H:H,MATCH($C1205,'Policy Characteristics'!$C:$C,0))),"",INDEX('Policy Characteristics'!H:H,MATCH($C1205,'Policy Characteristics'!$C:$C,0)))</f>
        <v>0.01</v>
      </c>
      <c r="O1205" s="76" t="str">
        <f>IF(ISBLANK(INDEX('Policy Characteristics'!I:I,MATCH($C1205,'Policy Characteristics'!$C:$C,0))),"",INDEX('Policy Characteristics'!I:I,MATCH($C1205,'Policy Characteristics'!$C:$C,0)))</f>
        <v>% of fuel shifted</v>
      </c>
      <c r="P1205" s="76" t="str">
        <f>IF(ISBLANK(INDEX('Policy Characteristics'!J:J,MATCH($C1205,'Policy Characteristics'!$C:$C,0))),"",INDEX('Policy Characteristics'!J:J,MATCH($C1205,'Policy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1205" s="76" t="str">
        <f>IF(ISBLANK(INDEX('Policy Characteristics'!K:K,MATCH($C1205,'Policy Characteristics'!$C:$C,0))),"",INDEX('Policy Characteristics'!K:K,MATCH($C1205,'Policy Characteristics'!$C:$C,0)))</f>
        <v>industry-ag-main.html#fuel-switching</v>
      </c>
      <c r="R1205" s="76" t="str">
        <f>IF(ISBLANK(INDEX('Policy Characteristics'!L:L,MATCH($C1205,'Policy Characteristics'!$C:$C,0))),"",INDEX('Policy Characteristics'!L:L,MATCH($C1205,'Policy Characteristics'!$C:$C,0)))</f>
        <v>industry-elec-and-hydrogen.html</v>
      </c>
    </row>
    <row r="1206" spans="1:18" s="143" customFormat="1" x14ac:dyDescent="0.25">
      <c r="A1206" s="76" t="str">
        <f>IF(ISBLANK(INDEX('Policy Characteristics'!A:A,MATCH($C1206,'Policy Characteristics'!$C:$C,0))),"",INDEX('Policy Characteristics'!A:A,MATCH($C1206,'Policy Characteristics'!$C:$C,0)))</f>
        <v>Industry</v>
      </c>
      <c r="B1206" s="200" t="str">
        <f>IF(ISBLANK(INDEX('Policy Characteristics'!B:B,MATCH($C1206,'Policy Characteristics'!$C:$C,0))),"",INDEX('Policy Characteristics'!B:B,MATCH($C1206,'Policy Characteristics'!$C:$C,0)))</f>
        <v>Hydrogen Combustion</v>
      </c>
      <c r="C1206" s="76" t="str">
        <f t="shared" si="36"/>
        <v>Fraction of Eligible Industrial Energy Use Shifted to Hydrogen</v>
      </c>
      <c r="D1206" s="78" t="s">
        <v>1311</v>
      </c>
      <c r="E1206" t="s">
        <v>1685</v>
      </c>
      <c r="F1206" t="s">
        <v>1274</v>
      </c>
      <c r="G1206" s="88" t="s">
        <v>1692</v>
      </c>
      <c r="H1206" s="15">
        <v>2125</v>
      </c>
      <c r="I1206" s="213" t="s">
        <v>43</v>
      </c>
      <c r="J1206" s="202" t="str">
        <f>IF(ISBLANK(INDEX('Policy Characteristics'!D:D,MATCH($C1206,'Policy Characteristics'!$C:$C,0))),"",INDEX('Policy Characteristics'!D:D,MATCH($C1206,'Policy Characteristics'!$C:$C,0)))</f>
        <v>Hydrogen Combustion</v>
      </c>
      <c r="K1206" s="76" t="str">
        <f>IF(ISBLANK(INDEX('Policy Characteristics'!E:E,MATCH($C1206,'Policy Characteristics'!$C:$C,0))),"",INDEX('Policy Characteristics'!E:E,MATCH($C1206,'Policy Characteristics'!$C:$C,0)))</f>
        <v>indst shift to hydrogen</v>
      </c>
      <c r="L1206" s="205">
        <f>IF(ISBLANK(INDEX('Policy Characteristics'!F:F,MATCH($C1206,'Policy Characteristics'!$C:$C,0))),"",INDEX('Policy Characteristics'!F:F,MATCH($C1206,'Policy Characteristics'!$C:$C,0)))</f>
        <v>0</v>
      </c>
      <c r="M1206" s="205">
        <f>IF(ISBLANK(INDEX('Policy Characteristics'!G:G,MATCH($C1206,'Policy Characteristics'!$C:$C,0))),"",INDEX('Policy Characteristics'!G:G,MATCH($C1206,'Policy Characteristics'!$C:$C,0)))</f>
        <v>1</v>
      </c>
      <c r="N1206" s="205">
        <f>IF(ISBLANK(INDEX('Policy Characteristics'!H:H,MATCH($C1206,'Policy Characteristics'!$C:$C,0))),"",INDEX('Policy Characteristics'!H:H,MATCH($C1206,'Policy Characteristics'!$C:$C,0)))</f>
        <v>0.01</v>
      </c>
      <c r="O1206" s="76" t="str">
        <f>IF(ISBLANK(INDEX('Policy Characteristics'!I:I,MATCH($C1206,'Policy Characteristics'!$C:$C,0))),"",INDEX('Policy Characteristics'!I:I,MATCH($C1206,'Policy Characteristics'!$C:$C,0)))</f>
        <v>% of fuel shifted</v>
      </c>
      <c r="P1206" s="76" t="str">
        <f>IF(ISBLANK(INDEX('Policy Characteristics'!J:J,MATCH($C1206,'Policy Characteristics'!$C:$C,0))),"",INDEX('Policy Characteristics'!J:J,MATCH($C1206,'Policy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1206" s="76" t="str">
        <f>IF(ISBLANK(INDEX('Policy Characteristics'!K:K,MATCH($C1206,'Policy Characteristics'!$C:$C,0))),"",INDEX('Policy Characteristics'!K:K,MATCH($C1206,'Policy Characteristics'!$C:$C,0)))</f>
        <v>industry-ag-main.html#fuel-switching</v>
      </c>
      <c r="R1206" s="76" t="str">
        <f>IF(ISBLANK(INDEX('Policy Characteristics'!L:L,MATCH($C1206,'Policy Characteristics'!$C:$C,0))),"",INDEX('Policy Characteristics'!L:L,MATCH($C1206,'Policy Characteristics'!$C:$C,0)))</f>
        <v>industry-elec-and-hydrogen.html</v>
      </c>
    </row>
    <row r="1207" spans="1:18" s="143" customFormat="1" x14ac:dyDescent="0.25">
      <c r="A1207" s="76" t="str">
        <f>IF(ISBLANK(INDEX('Policy Characteristics'!A:A,MATCH($C1207,'Policy Characteristics'!$C:$C,0))),"",INDEX('Policy Characteristics'!A:A,MATCH($C1207,'Policy Characteristics'!$C:$C,0)))</f>
        <v>Industry</v>
      </c>
      <c r="B1207" s="200" t="str">
        <f>IF(ISBLANK(INDEX('Policy Characteristics'!B:B,MATCH($C1207,'Policy Characteristics'!$C:$C,0))),"",INDEX('Policy Characteristics'!B:B,MATCH($C1207,'Policy Characteristics'!$C:$C,0)))</f>
        <v>Hydrogen Combustion</v>
      </c>
      <c r="C1207" s="76" t="str">
        <f t="shared" si="36"/>
        <v>Fraction of Eligible Industrial Energy Use Shifted to Hydrogen</v>
      </c>
      <c r="D1207" s="78" t="s">
        <v>1311</v>
      </c>
      <c r="E1207" t="s">
        <v>1686</v>
      </c>
      <c r="F1207" t="s">
        <v>1274</v>
      </c>
      <c r="G1207" s="88" t="s">
        <v>1693</v>
      </c>
      <c r="H1207" s="15">
        <v>2126</v>
      </c>
      <c r="I1207" s="213" t="s">
        <v>44</v>
      </c>
      <c r="J1207" s="202" t="str">
        <f>IF(ISBLANK(INDEX('Policy Characteristics'!D:D,MATCH($C1207,'Policy Characteristics'!$C:$C,0))),"",INDEX('Policy Characteristics'!D:D,MATCH($C1207,'Policy Characteristics'!$C:$C,0)))</f>
        <v>Hydrogen Combustion</v>
      </c>
      <c r="K1207" s="76" t="str">
        <f>IF(ISBLANK(INDEX('Policy Characteristics'!E:E,MATCH($C1207,'Policy Characteristics'!$C:$C,0))),"",INDEX('Policy Characteristics'!E:E,MATCH($C1207,'Policy Characteristics'!$C:$C,0)))</f>
        <v>indst shift to hydrogen</v>
      </c>
      <c r="L1207" s="205">
        <f>IF(ISBLANK(INDEX('Policy Characteristics'!F:F,MATCH($C1207,'Policy Characteristics'!$C:$C,0))),"",INDEX('Policy Characteristics'!F:F,MATCH($C1207,'Policy Characteristics'!$C:$C,0)))</f>
        <v>0</v>
      </c>
      <c r="M1207" s="205">
        <f>IF(ISBLANK(INDEX('Policy Characteristics'!G:G,MATCH($C1207,'Policy Characteristics'!$C:$C,0))),"",INDEX('Policy Characteristics'!G:G,MATCH($C1207,'Policy Characteristics'!$C:$C,0)))</f>
        <v>1</v>
      </c>
      <c r="N1207" s="205">
        <f>IF(ISBLANK(INDEX('Policy Characteristics'!H:H,MATCH($C1207,'Policy Characteristics'!$C:$C,0))),"",INDEX('Policy Characteristics'!H:H,MATCH($C1207,'Policy Characteristics'!$C:$C,0)))</f>
        <v>0.01</v>
      </c>
      <c r="O1207" s="76" t="str">
        <f>IF(ISBLANK(INDEX('Policy Characteristics'!I:I,MATCH($C1207,'Policy Characteristics'!$C:$C,0))),"",INDEX('Policy Characteristics'!I:I,MATCH($C1207,'Policy Characteristics'!$C:$C,0)))</f>
        <v>% of fuel shifted</v>
      </c>
      <c r="P1207" s="76" t="str">
        <f>IF(ISBLANK(INDEX('Policy Characteristics'!J:J,MATCH($C1207,'Policy Characteristics'!$C:$C,0))),"",INDEX('Policy Characteristics'!J:J,MATCH($C1207,'Policy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1207" s="76" t="str">
        <f>IF(ISBLANK(INDEX('Policy Characteristics'!K:K,MATCH($C1207,'Policy Characteristics'!$C:$C,0))),"",INDEX('Policy Characteristics'!K:K,MATCH($C1207,'Policy Characteristics'!$C:$C,0)))</f>
        <v>industry-ag-main.html#fuel-switching</v>
      </c>
      <c r="R1207" s="76" t="str">
        <f>IF(ISBLANK(INDEX('Policy Characteristics'!L:L,MATCH($C1207,'Policy Characteristics'!$C:$C,0))),"",INDEX('Policy Characteristics'!L:L,MATCH($C1207,'Policy Characteristics'!$C:$C,0)))</f>
        <v>industry-elec-and-hydrogen.html</v>
      </c>
    </row>
    <row r="1208" spans="1:18" s="143" customFormat="1" x14ac:dyDescent="0.25">
      <c r="A1208" s="76" t="str">
        <f>IF(ISBLANK(INDEX('Policy Characteristics'!A:A,MATCH($C1208,'Policy Characteristics'!$C:$C,0))),"",INDEX('Policy Characteristics'!A:A,MATCH($C1208,'Policy Characteristics'!$C:$C,0)))</f>
        <v>Industry</v>
      </c>
      <c r="B1208" s="200" t="str">
        <f>IF(ISBLANK(INDEX('Policy Characteristics'!B:B,MATCH($C1208,'Policy Characteristics'!$C:$C,0))),"",INDEX('Policy Characteristics'!B:B,MATCH($C1208,'Policy Characteristics'!$C:$C,0)))</f>
        <v>Hydrogen Combustion</v>
      </c>
      <c r="C1208" s="76" t="str">
        <f t="shared" si="36"/>
        <v>Fraction of Eligible Industrial Energy Use Shifted to Hydrogen</v>
      </c>
      <c r="D1208" s="78" t="s">
        <v>1311</v>
      </c>
      <c r="E1208" t="s">
        <v>1687</v>
      </c>
      <c r="F1208" t="s">
        <v>1274</v>
      </c>
      <c r="G1208" s="88" t="s">
        <v>1694</v>
      </c>
      <c r="H1208" s="15">
        <v>2127</v>
      </c>
      <c r="I1208" s="213" t="s">
        <v>43</v>
      </c>
      <c r="J1208" s="202" t="str">
        <f>IF(ISBLANK(INDEX('Policy Characteristics'!D:D,MATCH($C1208,'Policy Characteristics'!$C:$C,0))),"",INDEX('Policy Characteristics'!D:D,MATCH($C1208,'Policy Characteristics'!$C:$C,0)))</f>
        <v>Hydrogen Combustion</v>
      </c>
      <c r="K1208" s="76" t="str">
        <f>IF(ISBLANK(INDEX('Policy Characteristics'!E:E,MATCH($C1208,'Policy Characteristics'!$C:$C,0))),"",INDEX('Policy Characteristics'!E:E,MATCH($C1208,'Policy Characteristics'!$C:$C,0)))</f>
        <v>indst shift to hydrogen</v>
      </c>
      <c r="L1208" s="205">
        <f>IF(ISBLANK(INDEX('Policy Characteristics'!F:F,MATCH($C1208,'Policy Characteristics'!$C:$C,0))),"",INDEX('Policy Characteristics'!F:F,MATCH($C1208,'Policy Characteristics'!$C:$C,0)))</f>
        <v>0</v>
      </c>
      <c r="M1208" s="205">
        <f>IF(ISBLANK(INDEX('Policy Characteristics'!G:G,MATCH($C1208,'Policy Characteristics'!$C:$C,0))),"",INDEX('Policy Characteristics'!G:G,MATCH($C1208,'Policy Characteristics'!$C:$C,0)))</f>
        <v>1</v>
      </c>
      <c r="N1208" s="205">
        <f>IF(ISBLANK(INDEX('Policy Characteristics'!H:H,MATCH($C1208,'Policy Characteristics'!$C:$C,0))),"",INDEX('Policy Characteristics'!H:H,MATCH($C1208,'Policy Characteristics'!$C:$C,0)))</f>
        <v>0.01</v>
      </c>
      <c r="O1208" s="76" t="str">
        <f>IF(ISBLANK(INDEX('Policy Characteristics'!I:I,MATCH($C1208,'Policy Characteristics'!$C:$C,0))),"",INDEX('Policy Characteristics'!I:I,MATCH($C1208,'Policy Characteristics'!$C:$C,0)))</f>
        <v>% of fuel shifted</v>
      </c>
      <c r="P1208" s="76" t="str">
        <f>IF(ISBLANK(INDEX('Policy Characteristics'!J:J,MATCH($C1208,'Policy Characteristics'!$C:$C,0))),"",INDEX('Policy Characteristics'!J:J,MATCH($C1208,'Policy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1208" s="76" t="str">
        <f>IF(ISBLANK(INDEX('Policy Characteristics'!K:K,MATCH($C1208,'Policy Characteristics'!$C:$C,0))),"",INDEX('Policy Characteristics'!K:K,MATCH($C1208,'Policy Characteristics'!$C:$C,0)))</f>
        <v>industry-ag-main.html#fuel-switching</v>
      </c>
      <c r="R1208" s="76" t="str">
        <f>IF(ISBLANK(INDEX('Policy Characteristics'!L:L,MATCH($C1208,'Policy Characteristics'!$C:$C,0))),"",INDEX('Policy Characteristics'!L:L,MATCH($C1208,'Policy Characteristics'!$C:$C,0)))</f>
        <v>industry-elec-and-hydrogen.html</v>
      </c>
    </row>
    <row r="1209" spans="1:18" s="143" customFormat="1" x14ac:dyDescent="0.25">
      <c r="A1209" s="76" t="str">
        <f>IF(ISBLANK(INDEX('Policy Characteristics'!A:A,MATCH($C1209,'Policy Characteristics'!$C:$C,0))),"",INDEX('Policy Characteristics'!A:A,MATCH($C1209,'Policy Characteristics'!$C:$C,0)))</f>
        <v>Industry</v>
      </c>
      <c r="B1209" s="200" t="str">
        <f>IF(ISBLANK(INDEX('Policy Characteristics'!B:B,MATCH($C1209,'Policy Characteristics'!$C:$C,0))),"",INDEX('Policy Characteristics'!B:B,MATCH($C1209,'Policy Characteristics'!$C:$C,0)))</f>
        <v>Hydrogen Combustion</v>
      </c>
      <c r="C1209" s="76" t="str">
        <f t="shared" si="36"/>
        <v>Fraction of Eligible Industrial Energy Use Shifted to Hydrogen</v>
      </c>
      <c r="D1209" s="78" t="s">
        <v>1311</v>
      </c>
      <c r="E1209" t="s">
        <v>1688</v>
      </c>
      <c r="F1209" t="s">
        <v>1274</v>
      </c>
      <c r="G1209" s="88" t="s">
        <v>1695</v>
      </c>
      <c r="H1209" s="15">
        <v>2128</v>
      </c>
      <c r="I1209" s="213" t="s">
        <v>44</v>
      </c>
      <c r="J1209" s="202" t="str">
        <f>IF(ISBLANK(INDEX('Policy Characteristics'!D:D,MATCH($C1209,'Policy Characteristics'!$C:$C,0))),"",INDEX('Policy Characteristics'!D:D,MATCH($C1209,'Policy Characteristics'!$C:$C,0)))</f>
        <v>Hydrogen Combustion</v>
      </c>
      <c r="K1209" s="76" t="str">
        <f>IF(ISBLANK(INDEX('Policy Characteristics'!E:E,MATCH($C1209,'Policy Characteristics'!$C:$C,0))),"",INDEX('Policy Characteristics'!E:E,MATCH($C1209,'Policy Characteristics'!$C:$C,0)))</f>
        <v>indst shift to hydrogen</v>
      </c>
      <c r="L1209" s="205">
        <f>IF(ISBLANK(INDEX('Policy Characteristics'!F:F,MATCH($C1209,'Policy Characteristics'!$C:$C,0))),"",INDEX('Policy Characteristics'!F:F,MATCH($C1209,'Policy Characteristics'!$C:$C,0)))</f>
        <v>0</v>
      </c>
      <c r="M1209" s="205">
        <f>IF(ISBLANK(INDEX('Policy Characteristics'!G:G,MATCH($C1209,'Policy Characteristics'!$C:$C,0))),"",INDEX('Policy Characteristics'!G:G,MATCH($C1209,'Policy Characteristics'!$C:$C,0)))</f>
        <v>1</v>
      </c>
      <c r="N1209" s="205">
        <f>IF(ISBLANK(INDEX('Policy Characteristics'!H:H,MATCH($C1209,'Policy Characteristics'!$C:$C,0))),"",INDEX('Policy Characteristics'!H:H,MATCH($C1209,'Policy Characteristics'!$C:$C,0)))</f>
        <v>0.01</v>
      </c>
      <c r="O1209" s="76" t="str">
        <f>IF(ISBLANK(INDEX('Policy Characteristics'!I:I,MATCH($C1209,'Policy Characteristics'!$C:$C,0))),"",INDEX('Policy Characteristics'!I:I,MATCH($C1209,'Policy Characteristics'!$C:$C,0)))</f>
        <v>% of fuel shifted</v>
      </c>
      <c r="P1209" s="76" t="str">
        <f>IF(ISBLANK(INDEX('Policy Characteristics'!J:J,MATCH($C1209,'Policy Characteristics'!$C:$C,0))),"",INDEX('Policy Characteristics'!J:J,MATCH($C1209,'Policy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1209" s="76" t="str">
        <f>IF(ISBLANK(INDEX('Policy Characteristics'!K:K,MATCH($C1209,'Policy Characteristics'!$C:$C,0))),"",INDEX('Policy Characteristics'!K:K,MATCH($C1209,'Policy Characteristics'!$C:$C,0)))</f>
        <v>industry-ag-main.html#fuel-switching</v>
      </c>
      <c r="R1209" s="76" t="str">
        <f>IF(ISBLANK(INDEX('Policy Characteristics'!L:L,MATCH($C1209,'Policy Characteristics'!$C:$C,0))),"",INDEX('Policy Characteristics'!L:L,MATCH($C1209,'Policy Characteristics'!$C:$C,0)))</f>
        <v>industry-elec-and-hydrogen.html</v>
      </c>
    </row>
    <row r="1210" spans="1:18" s="143" customFormat="1" x14ac:dyDescent="0.25">
      <c r="A1210" s="76" t="str">
        <f>IF(ISBLANK(INDEX('Policy Characteristics'!A:A,MATCH($C1210,'Policy Characteristics'!$C:$C,0))),"",INDEX('Policy Characteristics'!A:A,MATCH($C1210,'Policy Characteristics'!$C:$C,0)))</f>
        <v>Industry</v>
      </c>
      <c r="B1210" s="200" t="str">
        <f>IF(ISBLANK(INDEX('Policy Characteristics'!B:B,MATCH($C1210,'Policy Characteristics'!$C:$C,0))),"",INDEX('Policy Characteristics'!B:B,MATCH($C1210,'Policy Characteristics'!$C:$C,0)))</f>
        <v>Hydrogen Combustion</v>
      </c>
      <c r="C1210" s="76" t="str">
        <f t="shared" si="36"/>
        <v>Fraction of Eligible Industrial Energy Use Shifted to Hydrogen</v>
      </c>
      <c r="D1210" s="78" t="s">
        <v>1311</v>
      </c>
      <c r="E1210" t="s">
        <v>1824</v>
      </c>
      <c r="F1210" t="s">
        <v>1274</v>
      </c>
      <c r="G1210" s="88" t="s">
        <v>1824</v>
      </c>
      <c r="H1210" s="15">
        <v>2129</v>
      </c>
      <c r="I1210" s="213" t="s">
        <v>44</v>
      </c>
      <c r="J1210" s="202" t="str">
        <f>IF(ISBLANK(INDEX('Policy Characteristics'!D:D,MATCH($C1210,'Policy Characteristics'!$C:$C,0))),"",INDEX('Policy Characteristics'!D:D,MATCH($C1210,'Policy Characteristics'!$C:$C,0)))</f>
        <v>Hydrogen Combustion</v>
      </c>
      <c r="K1210" s="76" t="str">
        <f>IF(ISBLANK(INDEX('Policy Characteristics'!E:E,MATCH($C1210,'Policy Characteristics'!$C:$C,0))),"",INDEX('Policy Characteristics'!E:E,MATCH($C1210,'Policy Characteristics'!$C:$C,0)))</f>
        <v>indst shift to hydrogen</v>
      </c>
      <c r="L1210" s="205">
        <f>IF(ISBLANK(INDEX('Policy Characteristics'!F:F,MATCH($C1210,'Policy Characteristics'!$C:$C,0))),"",INDEX('Policy Characteristics'!F:F,MATCH($C1210,'Policy Characteristics'!$C:$C,0)))</f>
        <v>0</v>
      </c>
      <c r="M1210" s="205">
        <f>IF(ISBLANK(INDEX('Policy Characteristics'!G:G,MATCH($C1210,'Policy Characteristics'!$C:$C,0))),"",INDEX('Policy Characteristics'!G:G,MATCH($C1210,'Policy Characteristics'!$C:$C,0)))</f>
        <v>1</v>
      </c>
      <c r="N1210" s="205">
        <f>IF(ISBLANK(INDEX('Policy Characteristics'!H:H,MATCH($C1210,'Policy Characteristics'!$C:$C,0))),"",INDEX('Policy Characteristics'!H:H,MATCH($C1210,'Policy Characteristics'!$C:$C,0)))</f>
        <v>0.01</v>
      </c>
      <c r="O1210" s="76" t="str">
        <f>IF(ISBLANK(INDEX('Policy Characteristics'!I:I,MATCH($C1210,'Policy Characteristics'!$C:$C,0))),"",INDEX('Policy Characteristics'!I:I,MATCH($C1210,'Policy Characteristics'!$C:$C,0)))</f>
        <v>% of fuel shifted</v>
      </c>
      <c r="P1210" s="76" t="str">
        <f>IF(ISBLANK(INDEX('Policy Characteristics'!J:J,MATCH($C1210,'Policy Characteristics'!$C:$C,0))),"",INDEX('Policy Characteristics'!J:J,MATCH($C1210,'Policy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1210" s="76" t="str">
        <f>IF(ISBLANK(INDEX('Policy Characteristics'!K:K,MATCH($C1210,'Policy Characteristics'!$C:$C,0))),"",INDEX('Policy Characteristics'!K:K,MATCH($C1210,'Policy Characteristics'!$C:$C,0)))</f>
        <v>industry-ag-main.html#fuel-switching</v>
      </c>
      <c r="R1210" s="76" t="str">
        <f>IF(ISBLANK(INDEX('Policy Characteristics'!L:L,MATCH($C1210,'Policy Characteristics'!$C:$C,0))),"",INDEX('Policy Characteristics'!L:L,MATCH($C1210,'Policy Characteristics'!$C:$C,0)))</f>
        <v>industry-elec-and-hydrogen.html</v>
      </c>
    </row>
    <row r="1211" spans="1:18" s="143" customFormat="1" x14ac:dyDescent="0.25">
      <c r="A1211" s="76" t="str">
        <f>IF(ISBLANK(INDEX('Policy Characteristics'!A:A,MATCH($C1211,'Policy Characteristics'!$C:$C,0))),"",INDEX('Policy Characteristics'!A:A,MATCH($C1211,'Policy Characteristics'!$C:$C,0)))</f>
        <v>Industry</v>
      </c>
      <c r="B1211" s="200" t="str">
        <f>IF(ISBLANK(INDEX('Policy Characteristics'!B:B,MATCH($C1211,'Policy Characteristics'!$C:$C,0))),"",INDEX('Policy Characteristics'!B:B,MATCH($C1211,'Policy Characteristics'!$C:$C,0)))</f>
        <v>Hydrogen Combustion</v>
      </c>
      <c r="C1211" s="76" t="str">
        <f t="shared" si="36"/>
        <v>Fraction of Eligible Industrial Energy Use Shifted to Hydrogen</v>
      </c>
      <c r="D1211" s="78" t="s">
        <v>1312</v>
      </c>
      <c r="E1211" t="s">
        <v>1682</v>
      </c>
      <c r="F1211" t="s">
        <v>1275</v>
      </c>
      <c r="G1211" s="88" t="s">
        <v>1689</v>
      </c>
      <c r="H1211" s="15">
        <v>2130</v>
      </c>
      <c r="I1211" s="213" t="s">
        <v>43</v>
      </c>
      <c r="J1211" s="202" t="str">
        <f>IF(ISBLANK(INDEX('Policy Characteristics'!D:D,MATCH($C1211,'Policy Characteristics'!$C:$C,0))),"",INDEX('Policy Characteristics'!D:D,MATCH($C1211,'Policy Characteristics'!$C:$C,0)))</f>
        <v>Hydrogen Combustion</v>
      </c>
      <c r="K1211" s="76" t="str">
        <f>IF(ISBLANK(INDEX('Policy Characteristics'!E:E,MATCH($C1211,'Policy Characteristics'!$C:$C,0))),"",INDEX('Policy Characteristics'!E:E,MATCH($C1211,'Policy Characteristics'!$C:$C,0)))</f>
        <v>indst shift to hydrogen</v>
      </c>
      <c r="L1211" s="205">
        <f>IF(ISBLANK(INDEX('Policy Characteristics'!F:F,MATCH($C1211,'Policy Characteristics'!$C:$C,0))),"",INDEX('Policy Characteristics'!F:F,MATCH($C1211,'Policy Characteristics'!$C:$C,0)))</f>
        <v>0</v>
      </c>
      <c r="M1211" s="205">
        <f>IF(ISBLANK(INDEX('Policy Characteristics'!G:G,MATCH($C1211,'Policy Characteristics'!$C:$C,0))),"",INDEX('Policy Characteristics'!G:G,MATCH($C1211,'Policy Characteristics'!$C:$C,0)))</f>
        <v>1</v>
      </c>
      <c r="N1211" s="205">
        <f>IF(ISBLANK(INDEX('Policy Characteristics'!H:H,MATCH($C1211,'Policy Characteristics'!$C:$C,0))),"",INDEX('Policy Characteristics'!H:H,MATCH($C1211,'Policy Characteristics'!$C:$C,0)))</f>
        <v>0.01</v>
      </c>
      <c r="O1211" s="76" t="str">
        <f>IF(ISBLANK(INDEX('Policy Characteristics'!I:I,MATCH($C1211,'Policy Characteristics'!$C:$C,0))),"",INDEX('Policy Characteristics'!I:I,MATCH($C1211,'Policy Characteristics'!$C:$C,0)))</f>
        <v>% of fuel shifted</v>
      </c>
      <c r="P1211" s="76" t="str">
        <f>IF(ISBLANK(INDEX('Policy Characteristics'!J:J,MATCH($C1211,'Policy Characteristics'!$C:$C,0))),"",INDEX('Policy Characteristics'!J:J,MATCH($C1211,'Policy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1211" s="76" t="str">
        <f>IF(ISBLANK(INDEX('Policy Characteristics'!K:K,MATCH($C1211,'Policy Characteristics'!$C:$C,0))),"",INDEX('Policy Characteristics'!K:K,MATCH($C1211,'Policy Characteristics'!$C:$C,0)))</f>
        <v>industry-ag-main.html#fuel-switching</v>
      </c>
      <c r="R1211" s="76" t="str">
        <f>IF(ISBLANK(INDEX('Policy Characteristics'!L:L,MATCH($C1211,'Policy Characteristics'!$C:$C,0))),"",INDEX('Policy Characteristics'!L:L,MATCH($C1211,'Policy Characteristics'!$C:$C,0)))</f>
        <v>industry-elec-and-hydrogen.html</v>
      </c>
    </row>
    <row r="1212" spans="1:18" s="143" customFormat="1" x14ac:dyDescent="0.25">
      <c r="A1212" s="76" t="str">
        <f>IF(ISBLANK(INDEX('Policy Characteristics'!A:A,MATCH($C1212,'Policy Characteristics'!$C:$C,0))),"",INDEX('Policy Characteristics'!A:A,MATCH($C1212,'Policy Characteristics'!$C:$C,0)))</f>
        <v>Industry</v>
      </c>
      <c r="B1212" s="200" t="str">
        <f>IF(ISBLANK(INDEX('Policy Characteristics'!B:B,MATCH($C1212,'Policy Characteristics'!$C:$C,0))),"",INDEX('Policy Characteristics'!B:B,MATCH($C1212,'Policy Characteristics'!$C:$C,0)))</f>
        <v>Hydrogen Combustion</v>
      </c>
      <c r="C1212" s="76" t="str">
        <f t="shared" si="36"/>
        <v>Fraction of Eligible Industrial Energy Use Shifted to Hydrogen</v>
      </c>
      <c r="D1212" s="78" t="s">
        <v>1312</v>
      </c>
      <c r="E1212" t="s">
        <v>1683</v>
      </c>
      <c r="F1212" t="s">
        <v>1275</v>
      </c>
      <c r="G1212" s="88" t="s">
        <v>1690</v>
      </c>
      <c r="H1212" s="15">
        <v>2131</v>
      </c>
      <c r="I1212" s="213" t="s">
        <v>43</v>
      </c>
      <c r="J1212" s="202" t="str">
        <f>IF(ISBLANK(INDEX('Policy Characteristics'!D:D,MATCH($C1212,'Policy Characteristics'!$C:$C,0))),"",INDEX('Policy Characteristics'!D:D,MATCH($C1212,'Policy Characteristics'!$C:$C,0)))</f>
        <v>Hydrogen Combustion</v>
      </c>
      <c r="K1212" s="76" t="str">
        <f>IF(ISBLANK(INDEX('Policy Characteristics'!E:E,MATCH($C1212,'Policy Characteristics'!$C:$C,0))),"",INDEX('Policy Characteristics'!E:E,MATCH($C1212,'Policy Characteristics'!$C:$C,0)))</f>
        <v>indst shift to hydrogen</v>
      </c>
      <c r="L1212" s="205">
        <f>IF(ISBLANK(INDEX('Policy Characteristics'!F:F,MATCH($C1212,'Policy Characteristics'!$C:$C,0))),"",INDEX('Policy Characteristics'!F:F,MATCH($C1212,'Policy Characteristics'!$C:$C,0)))</f>
        <v>0</v>
      </c>
      <c r="M1212" s="205">
        <f>IF(ISBLANK(INDEX('Policy Characteristics'!G:G,MATCH($C1212,'Policy Characteristics'!$C:$C,0))),"",INDEX('Policy Characteristics'!G:G,MATCH($C1212,'Policy Characteristics'!$C:$C,0)))</f>
        <v>1</v>
      </c>
      <c r="N1212" s="205">
        <f>IF(ISBLANK(INDEX('Policy Characteristics'!H:H,MATCH($C1212,'Policy Characteristics'!$C:$C,0))),"",INDEX('Policy Characteristics'!H:H,MATCH($C1212,'Policy Characteristics'!$C:$C,0)))</f>
        <v>0.01</v>
      </c>
      <c r="O1212" s="76" t="str">
        <f>IF(ISBLANK(INDEX('Policy Characteristics'!I:I,MATCH($C1212,'Policy Characteristics'!$C:$C,0))),"",INDEX('Policy Characteristics'!I:I,MATCH($C1212,'Policy Characteristics'!$C:$C,0)))</f>
        <v>% of fuel shifted</v>
      </c>
      <c r="P1212" s="76" t="str">
        <f>IF(ISBLANK(INDEX('Policy Characteristics'!J:J,MATCH($C1212,'Policy Characteristics'!$C:$C,0))),"",INDEX('Policy Characteristics'!J:J,MATCH($C1212,'Policy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1212" s="76" t="str">
        <f>IF(ISBLANK(INDEX('Policy Characteristics'!K:K,MATCH($C1212,'Policy Characteristics'!$C:$C,0))),"",INDEX('Policy Characteristics'!K:K,MATCH($C1212,'Policy Characteristics'!$C:$C,0)))</f>
        <v>industry-ag-main.html#fuel-switching</v>
      </c>
      <c r="R1212" s="76" t="str">
        <f>IF(ISBLANK(INDEX('Policy Characteristics'!L:L,MATCH($C1212,'Policy Characteristics'!$C:$C,0))),"",INDEX('Policy Characteristics'!L:L,MATCH($C1212,'Policy Characteristics'!$C:$C,0)))</f>
        <v>industry-elec-and-hydrogen.html</v>
      </c>
    </row>
    <row r="1213" spans="1:18" s="143" customFormat="1" x14ac:dyDescent="0.25">
      <c r="A1213" s="76" t="str">
        <f>IF(ISBLANK(INDEX('Policy Characteristics'!A:A,MATCH($C1213,'Policy Characteristics'!$C:$C,0))),"",INDEX('Policy Characteristics'!A:A,MATCH($C1213,'Policy Characteristics'!$C:$C,0)))</f>
        <v>Industry</v>
      </c>
      <c r="B1213" s="200" t="str">
        <f>IF(ISBLANK(INDEX('Policy Characteristics'!B:B,MATCH($C1213,'Policy Characteristics'!$C:$C,0))),"",INDEX('Policy Characteristics'!B:B,MATCH($C1213,'Policy Characteristics'!$C:$C,0)))</f>
        <v>Hydrogen Combustion</v>
      </c>
      <c r="C1213" s="76" t="str">
        <f t="shared" si="36"/>
        <v>Fraction of Eligible Industrial Energy Use Shifted to Hydrogen</v>
      </c>
      <c r="D1213" s="78" t="s">
        <v>1312</v>
      </c>
      <c r="E1213" t="s">
        <v>1684</v>
      </c>
      <c r="F1213" t="s">
        <v>1275</v>
      </c>
      <c r="G1213" s="88" t="s">
        <v>1691</v>
      </c>
      <c r="H1213" s="15">
        <v>2132</v>
      </c>
      <c r="I1213" s="213" t="s">
        <v>43</v>
      </c>
      <c r="J1213" s="202" t="str">
        <f>IF(ISBLANK(INDEX('Policy Characteristics'!D:D,MATCH($C1213,'Policy Characteristics'!$C:$C,0))),"",INDEX('Policy Characteristics'!D:D,MATCH($C1213,'Policy Characteristics'!$C:$C,0)))</f>
        <v>Hydrogen Combustion</v>
      </c>
      <c r="K1213" s="76" t="str">
        <f>IF(ISBLANK(INDEX('Policy Characteristics'!E:E,MATCH($C1213,'Policy Characteristics'!$C:$C,0))),"",INDEX('Policy Characteristics'!E:E,MATCH($C1213,'Policy Characteristics'!$C:$C,0)))</f>
        <v>indst shift to hydrogen</v>
      </c>
      <c r="L1213" s="205">
        <f>IF(ISBLANK(INDEX('Policy Characteristics'!F:F,MATCH($C1213,'Policy Characteristics'!$C:$C,0))),"",INDEX('Policy Characteristics'!F:F,MATCH($C1213,'Policy Characteristics'!$C:$C,0)))</f>
        <v>0</v>
      </c>
      <c r="M1213" s="205">
        <f>IF(ISBLANK(INDEX('Policy Characteristics'!G:G,MATCH($C1213,'Policy Characteristics'!$C:$C,0))),"",INDEX('Policy Characteristics'!G:G,MATCH($C1213,'Policy Characteristics'!$C:$C,0)))</f>
        <v>1</v>
      </c>
      <c r="N1213" s="205">
        <f>IF(ISBLANK(INDEX('Policy Characteristics'!H:H,MATCH($C1213,'Policy Characteristics'!$C:$C,0))),"",INDEX('Policy Characteristics'!H:H,MATCH($C1213,'Policy Characteristics'!$C:$C,0)))</f>
        <v>0.01</v>
      </c>
      <c r="O1213" s="76" t="str">
        <f>IF(ISBLANK(INDEX('Policy Characteristics'!I:I,MATCH($C1213,'Policy Characteristics'!$C:$C,0))),"",INDEX('Policy Characteristics'!I:I,MATCH($C1213,'Policy Characteristics'!$C:$C,0)))</f>
        <v>% of fuel shifted</v>
      </c>
      <c r="P1213" s="76" t="str">
        <f>IF(ISBLANK(INDEX('Policy Characteristics'!J:J,MATCH($C1213,'Policy Characteristics'!$C:$C,0))),"",INDEX('Policy Characteristics'!J:J,MATCH($C1213,'Policy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1213" s="76" t="str">
        <f>IF(ISBLANK(INDEX('Policy Characteristics'!K:K,MATCH($C1213,'Policy Characteristics'!$C:$C,0))),"",INDEX('Policy Characteristics'!K:K,MATCH($C1213,'Policy Characteristics'!$C:$C,0)))</f>
        <v>industry-ag-main.html#fuel-switching</v>
      </c>
      <c r="R1213" s="76" t="str">
        <f>IF(ISBLANK(INDEX('Policy Characteristics'!L:L,MATCH($C1213,'Policy Characteristics'!$C:$C,0))),"",INDEX('Policy Characteristics'!L:L,MATCH($C1213,'Policy Characteristics'!$C:$C,0)))</f>
        <v>industry-elec-and-hydrogen.html</v>
      </c>
    </row>
    <row r="1214" spans="1:18" s="143" customFormat="1" x14ac:dyDescent="0.25">
      <c r="A1214" s="76" t="str">
        <f>IF(ISBLANK(INDEX('Policy Characteristics'!A:A,MATCH($C1214,'Policy Characteristics'!$C:$C,0))),"",INDEX('Policy Characteristics'!A:A,MATCH($C1214,'Policy Characteristics'!$C:$C,0)))</f>
        <v>Industry</v>
      </c>
      <c r="B1214" s="200" t="str">
        <f>IF(ISBLANK(INDEX('Policy Characteristics'!B:B,MATCH($C1214,'Policy Characteristics'!$C:$C,0))),"",INDEX('Policy Characteristics'!B:B,MATCH($C1214,'Policy Characteristics'!$C:$C,0)))</f>
        <v>Hydrogen Combustion</v>
      </c>
      <c r="C1214" s="76" t="str">
        <f t="shared" si="36"/>
        <v>Fraction of Eligible Industrial Energy Use Shifted to Hydrogen</v>
      </c>
      <c r="D1214" s="78" t="s">
        <v>1312</v>
      </c>
      <c r="E1214" t="s">
        <v>1685</v>
      </c>
      <c r="F1214" t="s">
        <v>1275</v>
      </c>
      <c r="G1214" s="88" t="s">
        <v>1692</v>
      </c>
      <c r="H1214" s="15">
        <v>2133</v>
      </c>
      <c r="I1214" s="213" t="s">
        <v>43</v>
      </c>
      <c r="J1214" s="202" t="str">
        <f>IF(ISBLANK(INDEX('Policy Characteristics'!D:D,MATCH($C1214,'Policy Characteristics'!$C:$C,0))),"",INDEX('Policy Characteristics'!D:D,MATCH($C1214,'Policy Characteristics'!$C:$C,0)))</f>
        <v>Hydrogen Combustion</v>
      </c>
      <c r="K1214" s="76" t="str">
        <f>IF(ISBLANK(INDEX('Policy Characteristics'!E:E,MATCH($C1214,'Policy Characteristics'!$C:$C,0))),"",INDEX('Policy Characteristics'!E:E,MATCH($C1214,'Policy Characteristics'!$C:$C,0)))</f>
        <v>indst shift to hydrogen</v>
      </c>
      <c r="L1214" s="205">
        <f>IF(ISBLANK(INDEX('Policy Characteristics'!F:F,MATCH($C1214,'Policy Characteristics'!$C:$C,0))),"",INDEX('Policy Characteristics'!F:F,MATCH($C1214,'Policy Characteristics'!$C:$C,0)))</f>
        <v>0</v>
      </c>
      <c r="M1214" s="205">
        <f>IF(ISBLANK(INDEX('Policy Characteristics'!G:G,MATCH($C1214,'Policy Characteristics'!$C:$C,0))),"",INDEX('Policy Characteristics'!G:G,MATCH($C1214,'Policy Characteristics'!$C:$C,0)))</f>
        <v>1</v>
      </c>
      <c r="N1214" s="205">
        <f>IF(ISBLANK(INDEX('Policy Characteristics'!H:H,MATCH($C1214,'Policy Characteristics'!$C:$C,0))),"",INDEX('Policy Characteristics'!H:H,MATCH($C1214,'Policy Characteristics'!$C:$C,0)))</f>
        <v>0.01</v>
      </c>
      <c r="O1214" s="76" t="str">
        <f>IF(ISBLANK(INDEX('Policy Characteristics'!I:I,MATCH($C1214,'Policy Characteristics'!$C:$C,0))),"",INDEX('Policy Characteristics'!I:I,MATCH($C1214,'Policy Characteristics'!$C:$C,0)))</f>
        <v>% of fuel shifted</v>
      </c>
      <c r="P1214" s="76" t="str">
        <f>IF(ISBLANK(INDEX('Policy Characteristics'!J:J,MATCH($C1214,'Policy Characteristics'!$C:$C,0))),"",INDEX('Policy Characteristics'!J:J,MATCH($C1214,'Policy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1214" s="76" t="str">
        <f>IF(ISBLANK(INDEX('Policy Characteristics'!K:K,MATCH($C1214,'Policy Characteristics'!$C:$C,0))),"",INDEX('Policy Characteristics'!K:K,MATCH($C1214,'Policy Characteristics'!$C:$C,0)))</f>
        <v>industry-ag-main.html#fuel-switching</v>
      </c>
      <c r="R1214" s="76" t="str">
        <f>IF(ISBLANK(INDEX('Policy Characteristics'!L:L,MATCH($C1214,'Policy Characteristics'!$C:$C,0))),"",INDEX('Policy Characteristics'!L:L,MATCH($C1214,'Policy Characteristics'!$C:$C,0)))</f>
        <v>industry-elec-and-hydrogen.html</v>
      </c>
    </row>
    <row r="1215" spans="1:18" s="143" customFormat="1" x14ac:dyDescent="0.25">
      <c r="A1215" s="76" t="str">
        <f>IF(ISBLANK(INDEX('Policy Characteristics'!A:A,MATCH($C1215,'Policy Characteristics'!$C:$C,0))),"",INDEX('Policy Characteristics'!A:A,MATCH($C1215,'Policy Characteristics'!$C:$C,0)))</f>
        <v>Industry</v>
      </c>
      <c r="B1215" s="200" t="str">
        <f>IF(ISBLANK(INDEX('Policy Characteristics'!B:B,MATCH($C1215,'Policy Characteristics'!$C:$C,0))),"",INDEX('Policy Characteristics'!B:B,MATCH($C1215,'Policy Characteristics'!$C:$C,0)))</f>
        <v>Hydrogen Combustion</v>
      </c>
      <c r="C1215" s="76" t="str">
        <f t="shared" si="36"/>
        <v>Fraction of Eligible Industrial Energy Use Shifted to Hydrogen</v>
      </c>
      <c r="D1215" s="78" t="s">
        <v>1312</v>
      </c>
      <c r="E1215" t="s">
        <v>1686</v>
      </c>
      <c r="F1215" t="s">
        <v>1275</v>
      </c>
      <c r="G1215" s="88" t="s">
        <v>1693</v>
      </c>
      <c r="H1215" s="15">
        <v>2134</v>
      </c>
      <c r="I1215" s="213" t="s">
        <v>43</v>
      </c>
      <c r="J1215" s="202" t="str">
        <f>IF(ISBLANK(INDEX('Policy Characteristics'!D:D,MATCH($C1215,'Policy Characteristics'!$C:$C,0))),"",INDEX('Policy Characteristics'!D:D,MATCH($C1215,'Policy Characteristics'!$C:$C,0)))</f>
        <v>Hydrogen Combustion</v>
      </c>
      <c r="K1215" s="76" t="str">
        <f>IF(ISBLANK(INDEX('Policy Characteristics'!E:E,MATCH($C1215,'Policy Characteristics'!$C:$C,0))),"",INDEX('Policy Characteristics'!E:E,MATCH($C1215,'Policy Characteristics'!$C:$C,0)))</f>
        <v>indst shift to hydrogen</v>
      </c>
      <c r="L1215" s="205">
        <f>IF(ISBLANK(INDEX('Policy Characteristics'!F:F,MATCH($C1215,'Policy Characteristics'!$C:$C,0))),"",INDEX('Policy Characteristics'!F:F,MATCH($C1215,'Policy Characteristics'!$C:$C,0)))</f>
        <v>0</v>
      </c>
      <c r="M1215" s="205">
        <f>IF(ISBLANK(INDEX('Policy Characteristics'!G:G,MATCH($C1215,'Policy Characteristics'!$C:$C,0))),"",INDEX('Policy Characteristics'!G:G,MATCH($C1215,'Policy Characteristics'!$C:$C,0)))</f>
        <v>1</v>
      </c>
      <c r="N1215" s="205">
        <f>IF(ISBLANK(INDEX('Policy Characteristics'!H:H,MATCH($C1215,'Policy Characteristics'!$C:$C,0))),"",INDEX('Policy Characteristics'!H:H,MATCH($C1215,'Policy Characteristics'!$C:$C,0)))</f>
        <v>0.01</v>
      </c>
      <c r="O1215" s="76" t="str">
        <f>IF(ISBLANK(INDEX('Policy Characteristics'!I:I,MATCH($C1215,'Policy Characteristics'!$C:$C,0))),"",INDEX('Policy Characteristics'!I:I,MATCH($C1215,'Policy Characteristics'!$C:$C,0)))</f>
        <v>% of fuel shifted</v>
      </c>
      <c r="P1215" s="76" t="str">
        <f>IF(ISBLANK(INDEX('Policy Characteristics'!J:J,MATCH($C1215,'Policy Characteristics'!$C:$C,0))),"",INDEX('Policy Characteristics'!J:J,MATCH($C1215,'Policy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1215" s="76" t="str">
        <f>IF(ISBLANK(INDEX('Policy Characteristics'!K:K,MATCH($C1215,'Policy Characteristics'!$C:$C,0))),"",INDEX('Policy Characteristics'!K:K,MATCH($C1215,'Policy Characteristics'!$C:$C,0)))</f>
        <v>industry-ag-main.html#fuel-switching</v>
      </c>
      <c r="R1215" s="76" t="str">
        <f>IF(ISBLANK(INDEX('Policy Characteristics'!L:L,MATCH($C1215,'Policy Characteristics'!$C:$C,0))),"",INDEX('Policy Characteristics'!L:L,MATCH($C1215,'Policy Characteristics'!$C:$C,0)))</f>
        <v>industry-elec-and-hydrogen.html</v>
      </c>
    </row>
    <row r="1216" spans="1:18" s="143" customFormat="1" x14ac:dyDescent="0.25">
      <c r="A1216" s="76" t="str">
        <f>IF(ISBLANK(INDEX('Policy Characteristics'!A:A,MATCH($C1216,'Policy Characteristics'!$C:$C,0))),"",INDEX('Policy Characteristics'!A:A,MATCH($C1216,'Policy Characteristics'!$C:$C,0)))</f>
        <v>Industry</v>
      </c>
      <c r="B1216" s="200" t="str">
        <f>IF(ISBLANK(INDEX('Policy Characteristics'!B:B,MATCH($C1216,'Policy Characteristics'!$C:$C,0))),"",INDEX('Policy Characteristics'!B:B,MATCH($C1216,'Policy Characteristics'!$C:$C,0)))</f>
        <v>Hydrogen Combustion</v>
      </c>
      <c r="C1216" s="76" t="str">
        <f t="shared" si="36"/>
        <v>Fraction of Eligible Industrial Energy Use Shifted to Hydrogen</v>
      </c>
      <c r="D1216" s="78" t="s">
        <v>1312</v>
      </c>
      <c r="E1216" t="s">
        <v>1687</v>
      </c>
      <c r="F1216" t="s">
        <v>1275</v>
      </c>
      <c r="G1216" s="88" t="s">
        <v>1694</v>
      </c>
      <c r="H1216" s="15">
        <v>2135</v>
      </c>
      <c r="I1216" s="213" t="s">
        <v>43</v>
      </c>
      <c r="J1216" s="202" t="str">
        <f>IF(ISBLANK(INDEX('Policy Characteristics'!D:D,MATCH($C1216,'Policy Characteristics'!$C:$C,0))),"",INDEX('Policy Characteristics'!D:D,MATCH($C1216,'Policy Characteristics'!$C:$C,0)))</f>
        <v>Hydrogen Combustion</v>
      </c>
      <c r="K1216" s="76" t="str">
        <f>IF(ISBLANK(INDEX('Policy Characteristics'!E:E,MATCH($C1216,'Policy Characteristics'!$C:$C,0))),"",INDEX('Policy Characteristics'!E:E,MATCH($C1216,'Policy Characteristics'!$C:$C,0)))</f>
        <v>indst shift to hydrogen</v>
      </c>
      <c r="L1216" s="205">
        <f>IF(ISBLANK(INDEX('Policy Characteristics'!F:F,MATCH($C1216,'Policy Characteristics'!$C:$C,0))),"",INDEX('Policy Characteristics'!F:F,MATCH($C1216,'Policy Characteristics'!$C:$C,0)))</f>
        <v>0</v>
      </c>
      <c r="M1216" s="205">
        <f>IF(ISBLANK(INDEX('Policy Characteristics'!G:G,MATCH($C1216,'Policy Characteristics'!$C:$C,0))),"",INDEX('Policy Characteristics'!G:G,MATCH($C1216,'Policy Characteristics'!$C:$C,0)))</f>
        <v>1</v>
      </c>
      <c r="N1216" s="205">
        <f>IF(ISBLANK(INDEX('Policy Characteristics'!H:H,MATCH($C1216,'Policy Characteristics'!$C:$C,0))),"",INDEX('Policy Characteristics'!H:H,MATCH($C1216,'Policy Characteristics'!$C:$C,0)))</f>
        <v>0.01</v>
      </c>
      <c r="O1216" s="76" t="str">
        <f>IF(ISBLANK(INDEX('Policy Characteristics'!I:I,MATCH($C1216,'Policy Characteristics'!$C:$C,0))),"",INDEX('Policy Characteristics'!I:I,MATCH($C1216,'Policy Characteristics'!$C:$C,0)))</f>
        <v>% of fuel shifted</v>
      </c>
      <c r="P1216" s="76" t="str">
        <f>IF(ISBLANK(INDEX('Policy Characteristics'!J:J,MATCH($C1216,'Policy Characteristics'!$C:$C,0))),"",INDEX('Policy Characteristics'!J:J,MATCH($C1216,'Policy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1216" s="76" t="str">
        <f>IF(ISBLANK(INDEX('Policy Characteristics'!K:K,MATCH($C1216,'Policy Characteristics'!$C:$C,0))),"",INDEX('Policy Characteristics'!K:K,MATCH($C1216,'Policy Characteristics'!$C:$C,0)))</f>
        <v>industry-ag-main.html#fuel-switching</v>
      </c>
      <c r="R1216" s="76" t="str">
        <f>IF(ISBLANK(INDEX('Policy Characteristics'!L:L,MATCH($C1216,'Policy Characteristics'!$C:$C,0))),"",INDEX('Policy Characteristics'!L:L,MATCH($C1216,'Policy Characteristics'!$C:$C,0)))</f>
        <v>industry-elec-and-hydrogen.html</v>
      </c>
    </row>
    <row r="1217" spans="1:18" s="143" customFormat="1" x14ac:dyDescent="0.25">
      <c r="A1217" s="76" t="str">
        <f>IF(ISBLANK(INDEX('Policy Characteristics'!A:A,MATCH($C1217,'Policy Characteristics'!$C:$C,0))),"",INDEX('Policy Characteristics'!A:A,MATCH($C1217,'Policy Characteristics'!$C:$C,0)))</f>
        <v>Industry</v>
      </c>
      <c r="B1217" s="200" t="str">
        <f>IF(ISBLANK(INDEX('Policy Characteristics'!B:B,MATCH($C1217,'Policy Characteristics'!$C:$C,0))),"",INDEX('Policy Characteristics'!B:B,MATCH($C1217,'Policy Characteristics'!$C:$C,0)))</f>
        <v>Hydrogen Combustion</v>
      </c>
      <c r="C1217" s="76" t="str">
        <f t="shared" si="36"/>
        <v>Fraction of Eligible Industrial Energy Use Shifted to Hydrogen</v>
      </c>
      <c r="D1217" s="78" t="s">
        <v>1312</v>
      </c>
      <c r="E1217" t="s">
        <v>1688</v>
      </c>
      <c r="F1217" t="s">
        <v>1275</v>
      </c>
      <c r="G1217" s="88" t="s">
        <v>1695</v>
      </c>
      <c r="H1217" s="15">
        <v>2136</v>
      </c>
      <c r="I1217" s="213" t="s">
        <v>44</v>
      </c>
      <c r="J1217" s="202" t="str">
        <f>IF(ISBLANK(INDEX('Policy Characteristics'!D:D,MATCH($C1217,'Policy Characteristics'!$C:$C,0))),"",INDEX('Policy Characteristics'!D:D,MATCH($C1217,'Policy Characteristics'!$C:$C,0)))</f>
        <v>Hydrogen Combustion</v>
      </c>
      <c r="K1217" s="76" t="str">
        <f>IF(ISBLANK(INDEX('Policy Characteristics'!E:E,MATCH($C1217,'Policy Characteristics'!$C:$C,0))),"",INDEX('Policy Characteristics'!E:E,MATCH($C1217,'Policy Characteristics'!$C:$C,0)))</f>
        <v>indst shift to hydrogen</v>
      </c>
      <c r="L1217" s="205">
        <f>IF(ISBLANK(INDEX('Policy Characteristics'!F:F,MATCH($C1217,'Policy Characteristics'!$C:$C,0))),"",INDEX('Policy Characteristics'!F:F,MATCH($C1217,'Policy Characteristics'!$C:$C,0)))</f>
        <v>0</v>
      </c>
      <c r="M1217" s="205">
        <f>IF(ISBLANK(INDEX('Policy Characteristics'!G:G,MATCH($C1217,'Policy Characteristics'!$C:$C,0))),"",INDEX('Policy Characteristics'!G:G,MATCH($C1217,'Policy Characteristics'!$C:$C,0)))</f>
        <v>1</v>
      </c>
      <c r="N1217" s="205">
        <f>IF(ISBLANK(INDEX('Policy Characteristics'!H:H,MATCH($C1217,'Policy Characteristics'!$C:$C,0))),"",INDEX('Policy Characteristics'!H:H,MATCH($C1217,'Policy Characteristics'!$C:$C,0)))</f>
        <v>0.01</v>
      </c>
      <c r="O1217" s="76" t="str">
        <f>IF(ISBLANK(INDEX('Policy Characteristics'!I:I,MATCH($C1217,'Policy Characteristics'!$C:$C,0))),"",INDEX('Policy Characteristics'!I:I,MATCH($C1217,'Policy Characteristics'!$C:$C,0)))</f>
        <v>% of fuel shifted</v>
      </c>
      <c r="P1217" s="76" t="str">
        <f>IF(ISBLANK(INDEX('Policy Characteristics'!J:J,MATCH($C1217,'Policy Characteristics'!$C:$C,0))),"",INDEX('Policy Characteristics'!J:J,MATCH($C1217,'Policy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1217" s="76" t="str">
        <f>IF(ISBLANK(INDEX('Policy Characteristics'!K:K,MATCH($C1217,'Policy Characteristics'!$C:$C,0))),"",INDEX('Policy Characteristics'!K:K,MATCH($C1217,'Policy Characteristics'!$C:$C,0)))</f>
        <v>industry-ag-main.html#fuel-switching</v>
      </c>
      <c r="R1217" s="76" t="str">
        <f>IF(ISBLANK(INDEX('Policy Characteristics'!L:L,MATCH($C1217,'Policy Characteristics'!$C:$C,0))),"",INDEX('Policy Characteristics'!L:L,MATCH($C1217,'Policy Characteristics'!$C:$C,0)))</f>
        <v>industry-elec-and-hydrogen.html</v>
      </c>
    </row>
    <row r="1218" spans="1:18" s="143" customFormat="1" x14ac:dyDescent="0.25">
      <c r="A1218" s="76" t="str">
        <f>IF(ISBLANK(INDEX('Policy Characteristics'!A:A,MATCH($C1218,'Policy Characteristics'!$C:$C,0))),"",INDEX('Policy Characteristics'!A:A,MATCH($C1218,'Policy Characteristics'!$C:$C,0)))</f>
        <v>Industry</v>
      </c>
      <c r="B1218" s="200" t="str">
        <f>IF(ISBLANK(INDEX('Policy Characteristics'!B:B,MATCH($C1218,'Policy Characteristics'!$C:$C,0))),"",INDEX('Policy Characteristics'!B:B,MATCH($C1218,'Policy Characteristics'!$C:$C,0)))</f>
        <v>Hydrogen Combustion</v>
      </c>
      <c r="C1218" s="76" t="str">
        <f t="shared" si="36"/>
        <v>Fraction of Eligible Industrial Energy Use Shifted to Hydrogen</v>
      </c>
      <c r="D1218" s="78" t="s">
        <v>1312</v>
      </c>
      <c r="E1218" t="s">
        <v>1824</v>
      </c>
      <c r="F1218" t="s">
        <v>1275</v>
      </c>
      <c r="G1218" s="88" t="s">
        <v>1824</v>
      </c>
      <c r="H1218" s="15">
        <v>2137</v>
      </c>
      <c r="I1218" s="213" t="s">
        <v>44</v>
      </c>
      <c r="J1218" s="202" t="str">
        <f>IF(ISBLANK(INDEX('Policy Characteristics'!D:D,MATCH($C1218,'Policy Characteristics'!$C:$C,0))),"",INDEX('Policy Characteristics'!D:D,MATCH($C1218,'Policy Characteristics'!$C:$C,0)))</f>
        <v>Hydrogen Combustion</v>
      </c>
      <c r="K1218" s="76" t="str">
        <f>IF(ISBLANK(INDEX('Policy Characteristics'!E:E,MATCH($C1218,'Policy Characteristics'!$C:$C,0))),"",INDEX('Policy Characteristics'!E:E,MATCH($C1218,'Policy Characteristics'!$C:$C,0)))</f>
        <v>indst shift to hydrogen</v>
      </c>
      <c r="L1218" s="205">
        <f>IF(ISBLANK(INDEX('Policy Characteristics'!F:F,MATCH($C1218,'Policy Characteristics'!$C:$C,0))),"",INDEX('Policy Characteristics'!F:F,MATCH($C1218,'Policy Characteristics'!$C:$C,0)))</f>
        <v>0</v>
      </c>
      <c r="M1218" s="205">
        <f>IF(ISBLANK(INDEX('Policy Characteristics'!G:G,MATCH($C1218,'Policy Characteristics'!$C:$C,0))),"",INDEX('Policy Characteristics'!G:G,MATCH($C1218,'Policy Characteristics'!$C:$C,0)))</f>
        <v>1</v>
      </c>
      <c r="N1218" s="205">
        <f>IF(ISBLANK(INDEX('Policy Characteristics'!H:H,MATCH($C1218,'Policy Characteristics'!$C:$C,0))),"",INDEX('Policy Characteristics'!H:H,MATCH($C1218,'Policy Characteristics'!$C:$C,0)))</f>
        <v>0.01</v>
      </c>
      <c r="O1218" s="76" t="str">
        <f>IF(ISBLANK(INDEX('Policy Characteristics'!I:I,MATCH($C1218,'Policy Characteristics'!$C:$C,0))),"",INDEX('Policy Characteristics'!I:I,MATCH($C1218,'Policy Characteristics'!$C:$C,0)))</f>
        <v>% of fuel shifted</v>
      </c>
      <c r="P1218" s="76" t="str">
        <f>IF(ISBLANK(INDEX('Policy Characteristics'!J:J,MATCH($C1218,'Policy Characteristics'!$C:$C,0))),"",INDEX('Policy Characteristics'!J:J,MATCH($C1218,'Policy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1218" s="76" t="str">
        <f>IF(ISBLANK(INDEX('Policy Characteristics'!K:K,MATCH($C1218,'Policy Characteristics'!$C:$C,0))),"",INDEX('Policy Characteristics'!K:K,MATCH($C1218,'Policy Characteristics'!$C:$C,0)))</f>
        <v>industry-ag-main.html#fuel-switching</v>
      </c>
      <c r="R1218" s="76" t="str">
        <f>IF(ISBLANK(INDEX('Policy Characteristics'!L:L,MATCH($C1218,'Policy Characteristics'!$C:$C,0))),"",INDEX('Policy Characteristics'!L:L,MATCH($C1218,'Policy Characteristics'!$C:$C,0)))</f>
        <v>industry-elec-and-hydrogen.html</v>
      </c>
    </row>
    <row r="1219" spans="1:18" s="143" customFormat="1" x14ac:dyDescent="0.25">
      <c r="A1219" s="76" t="str">
        <f>IF(ISBLANK(INDEX('Policy Characteristics'!A:A,MATCH($C1219,'Policy Characteristics'!$C:$C,0))),"",INDEX('Policy Characteristics'!A:A,MATCH($C1219,'Policy Characteristics'!$C:$C,0)))</f>
        <v>Industry</v>
      </c>
      <c r="B1219" s="200" t="str">
        <f>IF(ISBLANK(INDEX('Policy Characteristics'!B:B,MATCH($C1219,'Policy Characteristics'!$C:$C,0))),"",INDEX('Policy Characteristics'!B:B,MATCH($C1219,'Policy Characteristics'!$C:$C,0)))</f>
        <v>Hydrogen Combustion</v>
      </c>
      <c r="C1219" s="76" t="str">
        <f t="shared" si="36"/>
        <v>Fraction of Eligible Industrial Energy Use Shifted to Hydrogen</v>
      </c>
      <c r="D1219" s="78" t="s">
        <v>1313</v>
      </c>
      <c r="E1219" t="s">
        <v>1682</v>
      </c>
      <c r="F1219" t="s">
        <v>820</v>
      </c>
      <c r="G1219" s="88" t="s">
        <v>1689</v>
      </c>
      <c r="H1219" s="15">
        <v>2138</v>
      </c>
      <c r="I1219" s="213" t="s">
        <v>43</v>
      </c>
      <c r="J1219" s="202" t="str">
        <f>IF(ISBLANK(INDEX('Policy Characteristics'!D:D,MATCH($C1219,'Policy Characteristics'!$C:$C,0))),"",INDEX('Policy Characteristics'!D:D,MATCH($C1219,'Policy Characteristics'!$C:$C,0)))</f>
        <v>Hydrogen Combustion</v>
      </c>
      <c r="K1219" s="76" t="str">
        <f>IF(ISBLANK(INDEX('Policy Characteristics'!E:E,MATCH($C1219,'Policy Characteristics'!$C:$C,0))),"",INDEX('Policy Characteristics'!E:E,MATCH($C1219,'Policy Characteristics'!$C:$C,0)))</f>
        <v>indst shift to hydrogen</v>
      </c>
      <c r="L1219" s="205">
        <f>IF(ISBLANK(INDEX('Policy Characteristics'!F:F,MATCH($C1219,'Policy Characteristics'!$C:$C,0))),"",INDEX('Policy Characteristics'!F:F,MATCH($C1219,'Policy Characteristics'!$C:$C,0)))</f>
        <v>0</v>
      </c>
      <c r="M1219" s="205">
        <f>IF(ISBLANK(INDEX('Policy Characteristics'!G:G,MATCH($C1219,'Policy Characteristics'!$C:$C,0))),"",INDEX('Policy Characteristics'!G:G,MATCH($C1219,'Policy Characteristics'!$C:$C,0)))</f>
        <v>1</v>
      </c>
      <c r="N1219" s="205">
        <f>IF(ISBLANK(INDEX('Policy Characteristics'!H:H,MATCH($C1219,'Policy Characteristics'!$C:$C,0))),"",INDEX('Policy Characteristics'!H:H,MATCH($C1219,'Policy Characteristics'!$C:$C,0)))</f>
        <v>0.01</v>
      </c>
      <c r="O1219" s="76" t="str">
        <f>IF(ISBLANK(INDEX('Policy Characteristics'!I:I,MATCH($C1219,'Policy Characteristics'!$C:$C,0))),"",INDEX('Policy Characteristics'!I:I,MATCH($C1219,'Policy Characteristics'!$C:$C,0)))</f>
        <v>% of fuel shifted</v>
      </c>
      <c r="P1219" s="76" t="str">
        <f>IF(ISBLANK(INDEX('Policy Characteristics'!J:J,MATCH($C1219,'Policy Characteristics'!$C:$C,0))),"",INDEX('Policy Characteristics'!J:J,MATCH($C1219,'Policy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1219" s="76" t="str">
        <f>IF(ISBLANK(INDEX('Policy Characteristics'!K:K,MATCH($C1219,'Policy Characteristics'!$C:$C,0))),"",INDEX('Policy Characteristics'!K:K,MATCH($C1219,'Policy Characteristics'!$C:$C,0)))</f>
        <v>industry-ag-main.html#fuel-switching</v>
      </c>
      <c r="R1219" s="76" t="str">
        <f>IF(ISBLANK(INDEX('Policy Characteristics'!L:L,MATCH($C1219,'Policy Characteristics'!$C:$C,0))),"",INDEX('Policy Characteristics'!L:L,MATCH($C1219,'Policy Characteristics'!$C:$C,0)))</f>
        <v>industry-elec-and-hydrogen.html</v>
      </c>
    </row>
    <row r="1220" spans="1:18" s="143" customFormat="1" x14ac:dyDescent="0.25">
      <c r="A1220" s="76" t="str">
        <f>IF(ISBLANK(INDEX('Policy Characteristics'!A:A,MATCH($C1220,'Policy Characteristics'!$C:$C,0))),"",INDEX('Policy Characteristics'!A:A,MATCH($C1220,'Policy Characteristics'!$C:$C,0)))</f>
        <v>Industry</v>
      </c>
      <c r="B1220" s="200" t="str">
        <f>IF(ISBLANK(INDEX('Policy Characteristics'!B:B,MATCH($C1220,'Policy Characteristics'!$C:$C,0))),"",INDEX('Policy Characteristics'!B:B,MATCH($C1220,'Policy Characteristics'!$C:$C,0)))</f>
        <v>Hydrogen Combustion</v>
      </c>
      <c r="C1220" s="76" t="str">
        <f t="shared" si="36"/>
        <v>Fraction of Eligible Industrial Energy Use Shifted to Hydrogen</v>
      </c>
      <c r="D1220" s="78" t="s">
        <v>1313</v>
      </c>
      <c r="E1220" t="s">
        <v>1683</v>
      </c>
      <c r="F1220" t="s">
        <v>820</v>
      </c>
      <c r="G1220" s="88" t="s">
        <v>1690</v>
      </c>
      <c r="H1220" s="15">
        <v>2139</v>
      </c>
      <c r="I1220" s="213" t="s">
        <v>43</v>
      </c>
      <c r="J1220" s="202" t="str">
        <f>IF(ISBLANK(INDEX('Policy Characteristics'!D:D,MATCH($C1220,'Policy Characteristics'!$C:$C,0))),"",INDEX('Policy Characteristics'!D:D,MATCH($C1220,'Policy Characteristics'!$C:$C,0)))</f>
        <v>Hydrogen Combustion</v>
      </c>
      <c r="K1220" s="76" t="str">
        <f>IF(ISBLANK(INDEX('Policy Characteristics'!E:E,MATCH($C1220,'Policy Characteristics'!$C:$C,0))),"",INDEX('Policy Characteristics'!E:E,MATCH($C1220,'Policy Characteristics'!$C:$C,0)))</f>
        <v>indst shift to hydrogen</v>
      </c>
      <c r="L1220" s="205">
        <f>IF(ISBLANK(INDEX('Policy Characteristics'!F:F,MATCH($C1220,'Policy Characteristics'!$C:$C,0))),"",INDEX('Policy Characteristics'!F:F,MATCH($C1220,'Policy Characteristics'!$C:$C,0)))</f>
        <v>0</v>
      </c>
      <c r="M1220" s="205">
        <f>IF(ISBLANK(INDEX('Policy Characteristics'!G:G,MATCH($C1220,'Policy Characteristics'!$C:$C,0))),"",INDEX('Policy Characteristics'!G:G,MATCH($C1220,'Policy Characteristics'!$C:$C,0)))</f>
        <v>1</v>
      </c>
      <c r="N1220" s="205">
        <f>IF(ISBLANK(INDEX('Policy Characteristics'!H:H,MATCH($C1220,'Policy Characteristics'!$C:$C,0))),"",INDEX('Policy Characteristics'!H:H,MATCH($C1220,'Policy Characteristics'!$C:$C,0)))</f>
        <v>0.01</v>
      </c>
      <c r="O1220" s="76" t="str">
        <f>IF(ISBLANK(INDEX('Policy Characteristics'!I:I,MATCH($C1220,'Policy Characteristics'!$C:$C,0))),"",INDEX('Policy Characteristics'!I:I,MATCH($C1220,'Policy Characteristics'!$C:$C,0)))</f>
        <v>% of fuel shifted</v>
      </c>
      <c r="P1220" s="76" t="str">
        <f>IF(ISBLANK(INDEX('Policy Characteristics'!J:J,MATCH($C1220,'Policy Characteristics'!$C:$C,0))),"",INDEX('Policy Characteristics'!J:J,MATCH($C1220,'Policy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1220" s="76" t="str">
        <f>IF(ISBLANK(INDEX('Policy Characteristics'!K:K,MATCH($C1220,'Policy Characteristics'!$C:$C,0))),"",INDEX('Policy Characteristics'!K:K,MATCH($C1220,'Policy Characteristics'!$C:$C,0)))</f>
        <v>industry-ag-main.html#fuel-switching</v>
      </c>
      <c r="R1220" s="76" t="str">
        <f>IF(ISBLANK(INDEX('Policy Characteristics'!L:L,MATCH($C1220,'Policy Characteristics'!$C:$C,0))),"",INDEX('Policy Characteristics'!L:L,MATCH($C1220,'Policy Characteristics'!$C:$C,0)))</f>
        <v>industry-elec-and-hydrogen.html</v>
      </c>
    </row>
    <row r="1221" spans="1:18" s="143" customFormat="1" x14ac:dyDescent="0.25">
      <c r="A1221" s="76" t="str">
        <f>IF(ISBLANK(INDEX('Policy Characteristics'!A:A,MATCH($C1221,'Policy Characteristics'!$C:$C,0))),"",INDEX('Policy Characteristics'!A:A,MATCH($C1221,'Policy Characteristics'!$C:$C,0)))</f>
        <v>Industry</v>
      </c>
      <c r="B1221" s="200" t="str">
        <f>IF(ISBLANK(INDEX('Policy Characteristics'!B:B,MATCH($C1221,'Policy Characteristics'!$C:$C,0))),"",INDEX('Policy Characteristics'!B:B,MATCH($C1221,'Policy Characteristics'!$C:$C,0)))</f>
        <v>Hydrogen Combustion</v>
      </c>
      <c r="C1221" s="76" t="str">
        <f t="shared" si="36"/>
        <v>Fraction of Eligible Industrial Energy Use Shifted to Hydrogen</v>
      </c>
      <c r="D1221" s="78" t="s">
        <v>1313</v>
      </c>
      <c r="E1221" t="s">
        <v>1684</v>
      </c>
      <c r="F1221" t="s">
        <v>820</v>
      </c>
      <c r="G1221" s="88" t="s">
        <v>1691</v>
      </c>
      <c r="H1221" s="15">
        <v>2140</v>
      </c>
      <c r="I1221" s="213" t="s">
        <v>43</v>
      </c>
      <c r="J1221" s="202" t="str">
        <f>IF(ISBLANK(INDEX('Policy Characteristics'!D:D,MATCH($C1221,'Policy Characteristics'!$C:$C,0))),"",INDEX('Policy Characteristics'!D:D,MATCH($C1221,'Policy Characteristics'!$C:$C,0)))</f>
        <v>Hydrogen Combustion</v>
      </c>
      <c r="K1221" s="76" t="str">
        <f>IF(ISBLANK(INDEX('Policy Characteristics'!E:E,MATCH($C1221,'Policy Characteristics'!$C:$C,0))),"",INDEX('Policy Characteristics'!E:E,MATCH($C1221,'Policy Characteristics'!$C:$C,0)))</f>
        <v>indst shift to hydrogen</v>
      </c>
      <c r="L1221" s="205">
        <f>IF(ISBLANK(INDEX('Policy Characteristics'!F:F,MATCH($C1221,'Policy Characteristics'!$C:$C,0))),"",INDEX('Policy Characteristics'!F:F,MATCH($C1221,'Policy Characteristics'!$C:$C,0)))</f>
        <v>0</v>
      </c>
      <c r="M1221" s="205">
        <f>IF(ISBLANK(INDEX('Policy Characteristics'!G:G,MATCH($C1221,'Policy Characteristics'!$C:$C,0))),"",INDEX('Policy Characteristics'!G:G,MATCH($C1221,'Policy Characteristics'!$C:$C,0)))</f>
        <v>1</v>
      </c>
      <c r="N1221" s="205">
        <f>IF(ISBLANK(INDEX('Policy Characteristics'!H:H,MATCH($C1221,'Policy Characteristics'!$C:$C,0))),"",INDEX('Policy Characteristics'!H:H,MATCH($C1221,'Policy Characteristics'!$C:$C,0)))</f>
        <v>0.01</v>
      </c>
      <c r="O1221" s="76" t="str">
        <f>IF(ISBLANK(INDEX('Policy Characteristics'!I:I,MATCH($C1221,'Policy Characteristics'!$C:$C,0))),"",INDEX('Policy Characteristics'!I:I,MATCH($C1221,'Policy Characteristics'!$C:$C,0)))</f>
        <v>% of fuel shifted</v>
      </c>
      <c r="P1221" s="76" t="str">
        <f>IF(ISBLANK(INDEX('Policy Characteristics'!J:J,MATCH($C1221,'Policy Characteristics'!$C:$C,0))),"",INDEX('Policy Characteristics'!J:J,MATCH($C1221,'Policy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1221" s="76" t="str">
        <f>IF(ISBLANK(INDEX('Policy Characteristics'!K:K,MATCH($C1221,'Policy Characteristics'!$C:$C,0))),"",INDEX('Policy Characteristics'!K:K,MATCH($C1221,'Policy Characteristics'!$C:$C,0)))</f>
        <v>industry-ag-main.html#fuel-switching</v>
      </c>
      <c r="R1221" s="76" t="str">
        <f>IF(ISBLANK(INDEX('Policy Characteristics'!L:L,MATCH($C1221,'Policy Characteristics'!$C:$C,0))),"",INDEX('Policy Characteristics'!L:L,MATCH($C1221,'Policy Characteristics'!$C:$C,0)))</f>
        <v>industry-elec-and-hydrogen.html</v>
      </c>
    </row>
    <row r="1222" spans="1:18" s="143" customFormat="1" x14ac:dyDescent="0.25">
      <c r="A1222" s="76" t="str">
        <f>IF(ISBLANK(INDEX('Policy Characteristics'!A:A,MATCH($C1222,'Policy Characteristics'!$C:$C,0))),"",INDEX('Policy Characteristics'!A:A,MATCH($C1222,'Policy Characteristics'!$C:$C,0)))</f>
        <v>Industry</v>
      </c>
      <c r="B1222" s="200" t="str">
        <f>IF(ISBLANK(INDEX('Policy Characteristics'!B:B,MATCH($C1222,'Policy Characteristics'!$C:$C,0))),"",INDEX('Policy Characteristics'!B:B,MATCH($C1222,'Policy Characteristics'!$C:$C,0)))</f>
        <v>Hydrogen Combustion</v>
      </c>
      <c r="C1222" s="76" t="str">
        <f t="shared" si="36"/>
        <v>Fraction of Eligible Industrial Energy Use Shifted to Hydrogen</v>
      </c>
      <c r="D1222" s="78" t="s">
        <v>1313</v>
      </c>
      <c r="E1222" t="s">
        <v>1685</v>
      </c>
      <c r="F1222" t="s">
        <v>820</v>
      </c>
      <c r="G1222" s="88" t="s">
        <v>1692</v>
      </c>
      <c r="H1222" s="15">
        <v>2141</v>
      </c>
      <c r="I1222" s="213" t="s">
        <v>43</v>
      </c>
      <c r="J1222" s="202" t="str">
        <f>IF(ISBLANK(INDEX('Policy Characteristics'!D:D,MATCH($C1222,'Policy Characteristics'!$C:$C,0))),"",INDEX('Policy Characteristics'!D:D,MATCH($C1222,'Policy Characteristics'!$C:$C,0)))</f>
        <v>Hydrogen Combustion</v>
      </c>
      <c r="K1222" s="76" t="str">
        <f>IF(ISBLANK(INDEX('Policy Characteristics'!E:E,MATCH($C1222,'Policy Characteristics'!$C:$C,0))),"",INDEX('Policy Characteristics'!E:E,MATCH($C1222,'Policy Characteristics'!$C:$C,0)))</f>
        <v>indst shift to hydrogen</v>
      </c>
      <c r="L1222" s="205">
        <f>IF(ISBLANK(INDEX('Policy Characteristics'!F:F,MATCH($C1222,'Policy Characteristics'!$C:$C,0))),"",INDEX('Policy Characteristics'!F:F,MATCH($C1222,'Policy Characteristics'!$C:$C,0)))</f>
        <v>0</v>
      </c>
      <c r="M1222" s="205">
        <f>IF(ISBLANK(INDEX('Policy Characteristics'!G:G,MATCH($C1222,'Policy Characteristics'!$C:$C,0))),"",INDEX('Policy Characteristics'!G:G,MATCH($C1222,'Policy Characteristics'!$C:$C,0)))</f>
        <v>1</v>
      </c>
      <c r="N1222" s="205">
        <f>IF(ISBLANK(INDEX('Policy Characteristics'!H:H,MATCH($C1222,'Policy Characteristics'!$C:$C,0))),"",INDEX('Policy Characteristics'!H:H,MATCH($C1222,'Policy Characteristics'!$C:$C,0)))</f>
        <v>0.01</v>
      </c>
      <c r="O1222" s="76" t="str">
        <f>IF(ISBLANK(INDEX('Policy Characteristics'!I:I,MATCH($C1222,'Policy Characteristics'!$C:$C,0))),"",INDEX('Policy Characteristics'!I:I,MATCH($C1222,'Policy Characteristics'!$C:$C,0)))</f>
        <v>% of fuel shifted</v>
      </c>
      <c r="P1222" s="76" t="str">
        <f>IF(ISBLANK(INDEX('Policy Characteristics'!J:J,MATCH($C1222,'Policy Characteristics'!$C:$C,0))),"",INDEX('Policy Characteristics'!J:J,MATCH($C1222,'Policy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1222" s="76" t="str">
        <f>IF(ISBLANK(INDEX('Policy Characteristics'!K:K,MATCH($C1222,'Policy Characteristics'!$C:$C,0))),"",INDEX('Policy Characteristics'!K:K,MATCH($C1222,'Policy Characteristics'!$C:$C,0)))</f>
        <v>industry-ag-main.html#fuel-switching</v>
      </c>
      <c r="R1222" s="76" t="str">
        <f>IF(ISBLANK(INDEX('Policy Characteristics'!L:L,MATCH($C1222,'Policy Characteristics'!$C:$C,0))),"",INDEX('Policy Characteristics'!L:L,MATCH($C1222,'Policy Characteristics'!$C:$C,0)))</f>
        <v>industry-elec-and-hydrogen.html</v>
      </c>
    </row>
    <row r="1223" spans="1:18" s="143" customFormat="1" x14ac:dyDescent="0.25">
      <c r="A1223" s="76" t="str">
        <f>IF(ISBLANK(INDEX('Policy Characteristics'!A:A,MATCH($C1223,'Policy Characteristics'!$C:$C,0))),"",INDEX('Policy Characteristics'!A:A,MATCH($C1223,'Policy Characteristics'!$C:$C,0)))</f>
        <v>Industry</v>
      </c>
      <c r="B1223" s="200" t="str">
        <f>IF(ISBLANK(INDEX('Policy Characteristics'!B:B,MATCH($C1223,'Policy Characteristics'!$C:$C,0))),"",INDEX('Policy Characteristics'!B:B,MATCH($C1223,'Policy Characteristics'!$C:$C,0)))</f>
        <v>Hydrogen Combustion</v>
      </c>
      <c r="C1223" s="76" t="str">
        <f t="shared" si="36"/>
        <v>Fraction of Eligible Industrial Energy Use Shifted to Hydrogen</v>
      </c>
      <c r="D1223" s="78" t="s">
        <v>1313</v>
      </c>
      <c r="E1223" t="s">
        <v>1686</v>
      </c>
      <c r="F1223" t="s">
        <v>820</v>
      </c>
      <c r="G1223" s="88" t="s">
        <v>1693</v>
      </c>
      <c r="H1223" s="15">
        <v>2142</v>
      </c>
      <c r="I1223" s="213" t="s">
        <v>43</v>
      </c>
      <c r="J1223" s="202" t="str">
        <f>IF(ISBLANK(INDEX('Policy Characteristics'!D:D,MATCH($C1223,'Policy Characteristics'!$C:$C,0))),"",INDEX('Policy Characteristics'!D:D,MATCH($C1223,'Policy Characteristics'!$C:$C,0)))</f>
        <v>Hydrogen Combustion</v>
      </c>
      <c r="K1223" s="76" t="str">
        <f>IF(ISBLANK(INDEX('Policy Characteristics'!E:E,MATCH($C1223,'Policy Characteristics'!$C:$C,0))),"",INDEX('Policy Characteristics'!E:E,MATCH($C1223,'Policy Characteristics'!$C:$C,0)))</f>
        <v>indst shift to hydrogen</v>
      </c>
      <c r="L1223" s="205">
        <f>IF(ISBLANK(INDEX('Policy Characteristics'!F:F,MATCH($C1223,'Policy Characteristics'!$C:$C,0))),"",INDEX('Policy Characteristics'!F:F,MATCH($C1223,'Policy Characteristics'!$C:$C,0)))</f>
        <v>0</v>
      </c>
      <c r="M1223" s="205">
        <f>IF(ISBLANK(INDEX('Policy Characteristics'!G:G,MATCH($C1223,'Policy Characteristics'!$C:$C,0))),"",INDEX('Policy Characteristics'!G:G,MATCH($C1223,'Policy Characteristics'!$C:$C,0)))</f>
        <v>1</v>
      </c>
      <c r="N1223" s="205">
        <f>IF(ISBLANK(INDEX('Policy Characteristics'!H:H,MATCH($C1223,'Policy Characteristics'!$C:$C,0))),"",INDEX('Policy Characteristics'!H:H,MATCH($C1223,'Policy Characteristics'!$C:$C,0)))</f>
        <v>0.01</v>
      </c>
      <c r="O1223" s="76" t="str">
        <f>IF(ISBLANK(INDEX('Policy Characteristics'!I:I,MATCH($C1223,'Policy Characteristics'!$C:$C,0))),"",INDEX('Policy Characteristics'!I:I,MATCH($C1223,'Policy Characteristics'!$C:$C,0)))</f>
        <v>% of fuel shifted</v>
      </c>
      <c r="P1223" s="76" t="str">
        <f>IF(ISBLANK(INDEX('Policy Characteristics'!J:J,MATCH($C1223,'Policy Characteristics'!$C:$C,0))),"",INDEX('Policy Characteristics'!J:J,MATCH($C1223,'Policy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1223" s="76" t="str">
        <f>IF(ISBLANK(INDEX('Policy Characteristics'!K:K,MATCH($C1223,'Policy Characteristics'!$C:$C,0))),"",INDEX('Policy Characteristics'!K:K,MATCH($C1223,'Policy Characteristics'!$C:$C,0)))</f>
        <v>industry-ag-main.html#fuel-switching</v>
      </c>
      <c r="R1223" s="76" t="str">
        <f>IF(ISBLANK(INDEX('Policy Characteristics'!L:L,MATCH($C1223,'Policy Characteristics'!$C:$C,0))),"",INDEX('Policy Characteristics'!L:L,MATCH($C1223,'Policy Characteristics'!$C:$C,0)))</f>
        <v>industry-elec-and-hydrogen.html</v>
      </c>
    </row>
    <row r="1224" spans="1:18" s="143" customFormat="1" x14ac:dyDescent="0.25">
      <c r="A1224" s="76" t="str">
        <f>IF(ISBLANK(INDEX('Policy Characteristics'!A:A,MATCH($C1224,'Policy Characteristics'!$C:$C,0))),"",INDEX('Policy Characteristics'!A:A,MATCH($C1224,'Policy Characteristics'!$C:$C,0)))</f>
        <v>Industry</v>
      </c>
      <c r="B1224" s="200" t="str">
        <f>IF(ISBLANK(INDEX('Policy Characteristics'!B:B,MATCH($C1224,'Policy Characteristics'!$C:$C,0))),"",INDEX('Policy Characteristics'!B:B,MATCH($C1224,'Policy Characteristics'!$C:$C,0)))</f>
        <v>Hydrogen Combustion</v>
      </c>
      <c r="C1224" s="76" t="str">
        <f t="shared" si="36"/>
        <v>Fraction of Eligible Industrial Energy Use Shifted to Hydrogen</v>
      </c>
      <c r="D1224" s="78" t="s">
        <v>1313</v>
      </c>
      <c r="E1224" t="s">
        <v>1687</v>
      </c>
      <c r="F1224" t="s">
        <v>820</v>
      </c>
      <c r="G1224" s="88" t="s">
        <v>1694</v>
      </c>
      <c r="H1224" s="15">
        <v>2143</v>
      </c>
      <c r="I1224" s="213" t="s">
        <v>43</v>
      </c>
      <c r="J1224" s="202" t="str">
        <f>IF(ISBLANK(INDEX('Policy Characteristics'!D:D,MATCH($C1224,'Policy Characteristics'!$C:$C,0))),"",INDEX('Policy Characteristics'!D:D,MATCH($C1224,'Policy Characteristics'!$C:$C,0)))</f>
        <v>Hydrogen Combustion</v>
      </c>
      <c r="K1224" s="76" t="str">
        <f>IF(ISBLANK(INDEX('Policy Characteristics'!E:E,MATCH($C1224,'Policy Characteristics'!$C:$C,0))),"",INDEX('Policy Characteristics'!E:E,MATCH($C1224,'Policy Characteristics'!$C:$C,0)))</f>
        <v>indst shift to hydrogen</v>
      </c>
      <c r="L1224" s="205">
        <f>IF(ISBLANK(INDEX('Policy Characteristics'!F:F,MATCH($C1224,'Policy Characteristics'!$C:$C,0))),"",INDEX('Policy Characteristics'!F:F,MATCH($C1224,'Policy Characteristics'!$C:$C,0)))</f>
        <v>0</v>
      </c>
      <c r="M1224" s="205">
        <f>IF(ISBLANK(INDEX('Policy Characteristics'!G:G,MATCH($C1224,'Policy Characteristics'!$C:$C,0))),"",INDEX('Policy Characteristics'!G:G,MATCH($C1224,'Policy Characteristics'!$C:$C,0)))</f>
        <v>1</v>
      </c>
      <c r="N1224" s="205">
        <f>IF(ISBLANK(INDEX('Policy Characteristics'!H:H,MATCH($C1224,'Policy Characteristics'!$C:$C,0))),"",INDEX('Policy Characteristics'!H:H,MATCH($C1224,'Policy Characteristics'!$C:$C,0)))</f>
        <v>0.01</v>
      </c>
      <c r="O1224" s="76" t="str">
        <f>IF(ISBLANK(INDEX('Policy Characteristics'!I:I,MATCH($C1224,'Policy Characteristics'!$C:$C,0))),"",INDEX('Policy Characteristics'!I:I,MATCH($C1224,'Policy Characteristics'!$C:$C,0)))</f>
        <v>% of fuel shifted</v>
      </c>
      <c r="P1224" s="76" t="str">
        <f>IF(ISBLANK(INDEX('Policy Characteristics'!J:J,MATCH($C1224,'Policy Characteristics'!$C:$C,0))),"",INDEX('Policy Characteristics'!J:J,MATCH($C1224,'Policy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1224" s="76" t="str">
        <f>IF(ISBLANK(INDEX('Policy Characteristics'!K:K,MATCH($C1224,'Policy Characteristics'!$C:$C,0))),"",INDEX('Policy Characteristics'!K:K,MATCH($C1224,'Policy Characteristics'!$C:$C,0)))</f>
        <v>industry-ag-main.html#fuel-switching</v>
      </c>
      <c r="R1224" s="76" t="str">
        <f>IF(ISBLANK(INDEX('Policy Characteristics'!L:L,MATCH($C1224,'Policy Characteristics'!$C:$C,0))),"",INDEX('Policy Characteristics'!L:L,MATCH($C1224,'Policy Characteristics'!$C:$C,0)))</f>
        <v>industry-elec-and-hydrogen.html</v>
      </c>
    </row>
    <row r="1225" spans="1:18" s="143" customFormat="1" x14ac:dyDescent="0.25">
      <c r="A1225" s="76" t="str">
        <f>IF(ISBLANK(INDEX('Policy Characteristics'!A:A,MATCH($C1225,'Policy Characteristics'!$C:$C,0))),"",INDEX('Policy Characteristics'!A:A,MATCH($C1225,'Policy Characteristics'!$C:$C,0)))</f>
        <v>Industry</v>
      </c>
      <c r="B1225" s="200" t="str">
        <f>IF(ISBLANK(INDEX('Policy Characteristics'!B:B,MATCH($C1225,'Policy Characteristics'!$C:$C,0))),"",INDEX('Policy Characteristics'!B:B,MATCH($C1225,'Policy Characteristics'!$C:$C,0)))</f>
        <v>Hydrogen Combustion</v>
      </c>
      <c r="C1225" s="76" t="str">
        <f t="shared" si="36"/>
        <v>Fraction of Eligible Industrial Energy Use Shifted to Hydrogen</v>
      </c>
      <c r="D1225" s="78" t="s">
        <v>1313</v>
      </c>
      <c r="E1225" t="s">
        <v>1688</v>
      </c>
      <c r="F1225" t="s">
        <v>820</v>
      </c>
      <c r="G1225" s="88" t="s">
        <v>1695</v>
      </c>
      <c r="H1225" s="15">
        <v>2144</v>
      </c>
      <c r="I1225" s="213" t="s">
        <v>44</v>
      </c>
      <c r="J1225" s="202" t="str">
        <f>IF(ISBLANK(INDEX('Policy Characteristics'!D:D,MATCH($C1225,'Policy Characteristics'!$C:$C,0))),"",INDEX('Policy Characteristics'!D:D,MATCH($C1225,'Policy Characteristics'!$C:$C,0)))</f>
        <v>Hydrogen Combustion</v>
      </c>
      <c r="K1225" s="76" t="str">
        <f>IF(ISBLANK(INDEX('Policy Characteristics'!E:E,MATCH($C1225,'Policy Characteristics'!$C:$C,0))),"",INDEX('Policy Characteristics'!E:E,MATCH($C1225,'Policy Characteristics'!$C:$C,0)))</f>
        <v>indst shift to hydrogen</v>
      </c>
      <c r="L1225" s="205">
        <f>IF(ISBLANK(INDEX('Policy Characteristics'!F:F,MATCH($C1225,'Policy Characteristics'!$C:$C,0))),"",INDEX('Policy Characteristics'!F:F,MATCH($C1225,'Policy Characteristics'!$C:$C,0)))</f>
        <v>0</v>
      </c>
      <c r="M1225" s="205">
        <f>IF(ISBLANK(INDEX('Policy Characteristics'!G:G,MATCH($C1225,'Policy Characteristics'!$C:$C,0))),"",INDEX('Policy Characteristics'!G:G,MATCH($C1225,'Policy Characteristics'!$C:$C,0)))</f>
        <v>1</v>
      </c>
      <c r="N1225" s="205">
        <f>IF(ISBLANK(INDEX('Policy Characteristics'!H:H,MATCH($C1225,'Policy Characteristics'!$C:$C,0))),"",INDEX('Policy Characteristics'!H:H,MATCH($C1225,'Policy Characteristics'!$C:$C,0)))</f>
        <v>0.01</v>
      </c>
      <c r="O1225" s="76" t="str">
        <f>IF(ISBLANK(INDEX('Policy Characteristics'!I:I,MATCH($C1225,'Policy Characteristics'!$C:$C,0))),"",INDEX('Policy Characteristics'!I:I,MATCH($C1225,'Policy Characteristics'!$C:$C,0)))</f>
        <v>% of fuel shifted</v>
      </c>
      <c r="P1225" s="76" t="str">
        <f>IF(ISBLANK(INDEX('Policy Characteristics'!J:J,MATCH($C1225,'Policy Characteristics'!$C:$C,0))),"",INDEX('Policy Characteristics'!J:J,MATCH($C1225,'Policy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1225" s="76" t="str">
        <f>IF(ISBLANK(INDEX('Policy Characteristics'!K:K,MATCH($C1225,'Policy Characteristics'!$C:$C,0))),"",INDEX('Policy Characteristics'!K:K,MATCH($C1225,'Policy Characteristics'!$C:$C,0)))</f>
        <v>industry-ag-main.html#fuel-switching</v>
      </c>
      <c r="R1225" s="76" t="str">
        <f>IF(ISBLANK(INDEX('Policy Characteristics'!L:L,MATCH($C1225,'Policy Characteristics'!$C:$C,0))),"",INDEX('Policy Characteristics'!L:L,MATCH($C1225,'Policy Characteristics'!$C:$C,0)))</f>
        <v>industry-elec-and-hydrogen.html</v>
      </c>
    </row>
    <row r="1226" spans="1:18" s="143" customFormat="1" x14ac:dyDescent="0.25">
      <c r="A1226" s="76" t="str">
        <f>IF(ISBLANK(INDEX('Policy Characteristics'!A:A,MATCH($C1226,'Policy Characteristics'!$C:$C,0))),"",INDEX('Policy Characteristics'!A:A,MATCH($C1226,'Policy Characteristics'!$C:$C,0)))</f>
        <v>Industry</v>
      </c>
      <c r="B1226" s="200" t="str">
        <f>IF(ISBLANK(INDEX('Policy Characteristics'!B:B,MATCH($C1226,'Policy Characteristics'!$C:$C,0))),"",INDEX('Policy Characteristics'!B:B,MATCH($C1226,'Policy Characteristics'!$C:$C,0)))</f>
        <v>Hydrogen Combustion</v>
      </c>
      <c r="C1226" s="76" t="str">
        <f t="shared" si="36"/>
        <v>Fraction of Eligible Industrial Energy Use Shifted to Hydrogen</v>
      </c>
      <c r="D1226" s="78" t="s">
        <v>1313</v>
      </c>
      <c r="E1226" t="s">
        <v>1824</v>
      </c>
      <c r="F1226" t="s">
        <v>820</v>
      </c>
      <c r="G1226" s="88" t="s">
        <v>1824</v>
      </c>
      <c r="H1226" s="15">
        <v>2145</v>
      </c>
      <c r="I1226" s="213" t="s">
        <v>43</v>
      </c>
      <c r="J1226" s="202" t="str">
        <f>IF(ISBLANK(INDEX('Policy Characteristics'!D:D,MATCH($C1226,'Policy Characteristics'!$C:$C,0))),"",INDEX('Policy Characteristics'!D:D,MATCH($C1226,'Policy Characteristics'!$C:$C,0)))</f>
        <v>Hydrogen Combustion</v>
      </c>
      <c r="K1226" s="76" t="str">
        <f>IF(ISBLANK(INDEX('Policy Characteristics'!E:E,MATCH($C1226,'Policy Characteristics'!$C:$C,0))),"",INDEX('Policy Characteristics'!E:E,MATCH($C1226,'Policy Characteristics'!$C:$C,0)))</f>
        <v>indst shift to hydrogen</v>
      </c>
      <c r="L1226" s="205">
        <f>IF(ISBLANK(INDEX('Policy Characteristics'!F:F,MATCH($C1226,'Policy Characteristics'!$C:$C,0))),"",INDEX('Policy Characteristics'!F:F,MATCH($C1226,'Policy Characteristics'!$C:$C,0)))</f>
        <v>0</v>
      </c>
      <c r="M1226" s="205">
        <f>IF(ISBLANK(INDEX('Policy Characteristics'!G:G,MATCH($C1226,'Policy Characteristics'!$C:$C,0))),"",INDEX('Policy Characteristics'!G:G,MATCH($C1226,'Policy Characteristics'!$C:$C,0)))</f>
        <v>1</v>
      </c>
      <c r="N1226" s="205">
        <f>IF(ISBLANK(INDEX('Policy Characteristics'!H:H,MATCH($C1226,'Policy Characteristics'!$C:$C,0))),"",INDEX('Policy Characteristics'!H:H,MATCH($C1226,'Policy Characteristics'!$C:$C,0)))</f>
        <v>0.01</v>
      </c>
      <c r="O1226" s="76" t="str">
        <f>IF(ISBLANK(INDEX('Policy Characteristics'!I:I,MATCH($C1226,'Policy Characteristics'!$C:$C,0))),"",INDEX('Policy Characteristics'!I:I,MATCH($C1226,'Policy Characteristics'!$C:$C,0)))</f>
        <v>% of fuel shifted</v>
      </c>
      <c r="P1226" s="76" t="str">
        <f>IF(ISBLANK(INDEX('Policy Characteristics'!J:J,MATCH($C1226,'Policy Characteristics'!$C:$C,0))),"",INDEX('Policy Characteristics'!J:J,MATCH($C1226,'Policy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1226" s="76" t="str">
        <f>IF(ISBLANK(INDEX('Policy Characteristics'!K:K,MATCH($C1226,'Policy Characteristics'!$C:$C,0))),"",INDEX('Policy Characteristics'!K:K,MATCH($C1226,'Policy Characteristics'!$C:$C,0)))</f>
        <v>industry-ag-main.html#fuel-switching</v>
      </c>
      <c r="R1226" s="76" t="str">
        <f>IF(ISBLANK(INDEX('Policy Characteristics'!L:L,MATCH($C1226,'Policy Characteristics'!$C:$C,0))),"",INDEX('Policy Characteristics'!L:L,MATCH($C1226,'Policy Characteristics'!$C:$C,0)))</f>
        <v>industry-elec-and-hydrogen.html</v>
      </c>
    </row>
    <row r="1227" spans="1:18" s="143" customFormat="1" x14ac:dyDescent="0.25">
      <c r="A1227" s="76" t="str">
        <f>IF(ISBLANK(INDEX('Policy Characteristics'!A:A,MATCH($C1227,'Policy Characteristics'!$C:$C,0))),"",INDEX('Policy Characteristics'!A:A,MATCH($C1227,'Policy Characteristics'!$C:$C,0)))</f>
        <v>Industry</v>
      </c>
      <c r="B1227" s="200" t="str">
        <f>IF(ISBLANK(INDEX('Policy Characteristics'!B:B,MATCH($C1227,'Policy Characteristics'!$C:$C,0))),"",INDEX('Policy Characteristics'!B:B,MATCH($C1227,'Policy Characteristics'!$C:$C,0)))</f>
        <v>Hydrogen Combustion</v>
      </c>
      <c r="C1227" s="76" t="str">
        <f t="shared" si="36"/>
        <v>Fraction of Eligible Industrial Energy Use Shifted to Hydrogen</v>
      </c>
      <c r="D1227" s="78" t="s">
        <v>1314</v>
      </c>
      <c r="E1227" t="s">
        <v>1682</v>
      </c>
      <c r="F1227" t="s">
        <v>1276</v>
      </c>
      <c r="G1227" s="88" t="s">
        <v>1689</v>
      </c>
      <c r="H1227" s="15">
        <v>2146</v>
      </c>
      <c r="I1227" s="213" t="s">
        <v>43</v>
      </c>
      <c r="J1227" s="202" t="str">
        <f>IF(ISBLANK(INDEX('Policy Characteristics'!D:D,MATCH($C1227,'Policy Characteristics'!$C:$C,0))),"",INDEX('Policy Characteristics'!D:D,MATCH($C1227,'Policy Characteristics'!$C:$C,0)))</f>
        <v>Hydrogen Combustion</v>
      </c>
      <c r="K1227" s="76" t="str">
        <f>IF(ISBLANK(INDEX('Policy Characteristics'!E:E,MATCH($C1227,'Policy Characteristics'!$C:$C,0))),"",INDEX('Policy Characteristics'!E:E,MATCH($C1227,'Policy Characteristics'!$C:$C,0)))</f>
        <v>indst shift to hydrogen</v>
      </c>
      <c r="L1227" s="205">
        <f>IF(ISBLANK(INDEX('Policy Characteristics'!F:F,MATCH($C1227,'Policy Characteristics'!$C:$C,0))),"",INDEX('Policy Characteristics'!F:F,MATCH($C1227,'Policy Characteristics'!$C:$C,0)))</f>
        <v>0</v>
      </c>
      <c r="M1227" s="205">
        <f>IF(ISBLANK(INDEX('Policy Characteristics'!G:G,MATCH($C1227,'Policy Characteristics'!$C:$C,0))),"",INDEX('Policy Characteristics'!G:G,MATCH($C1227,'Policy Characteristics'!$C:$C,0)))</f>
        <v>1</v>
      </c>
      <c r="N1227" s="205">
        <f>IF(ISBLANK(INDEX('Policy Characteristics'!H:H,MATCH($C1227,'Policy Characteristics'!$C:$C,0))),"",INDEX('Policy Characteristics'!H:H,MATCH($C1227,'Policy Characteristics'!$C:$C,0)))</f>
        <v>0.01</v>
      </c>
      <c r="O1227" s="76" t="str">
        <f>IF(ISBLANK(INDEX('Policy Characteristics'!I:I,MATCH($C1227,'Policy Characteristics'!$C:$C,0))),"",INDEX('Policy Characteristics'!I:I,MATCH($C1227,'Policy Characteristics'!$C:$C,0)))</f>
        <v>% of fuel shifted</v>
      </c>
      <c r="P1227" s="76" t="str">
        <f>IF(ISBLANK(INDEX('Policy Characteristics'!J:J,MATCH($C1227,'Policy Characteristics'!$C:$C,0))),"",INDEX('Policy Characteristics'!J:J,MATCH($C1227,'Policy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1227" s="76" t="str">
        <f>IF(ISBLANK(INDEX('Policy Characteristics'!K:K,MATCH($C1227,'Policy Characteristics'!$C:$C,0))),"",INDEX('Policy Characteristics'!K:K,MATCH($C1227,'Policy Characteristics'!$C:$C,0)))</f>
        <v>industry-ag-main.html#fuel-switching</v>
      </c>
      <c r="R1227" s="76" t="str">
        <f>IF(ISBLANK(INDEX('Policy Characteristics'!L:L,MATCH($C1227,'Policy Characteristics'!$C:$C,0))),"",INDEX('Policy Characteristics'!L:L,MATCH($C1227,'Policy Characteristics'!$C:$C,0)))</f>
        <v>industry-elec-and-hydrogen.html</v>
      </c>
    </row>
    <row r="1228" spans="1:18" s="143" customFormat="1" x14ac:dyDescent="0.25">
      <c r="A1228" s="76" t="str">
        <f>IF(ISBLANK(INDEX('Policy Characteristics'!A:A,MATCH($C1228,'Policy Characteristics'!$C:$C,0))),"",INDEX('Policy Characteristics'!A:A,MATCH($C1228,'Policy Characteristics'!$C:$C,0)))</f>
        <v>Industry</v>
      </c>
      <c r="B1228" s="200" t="str">
        <f>IF(ISBLANK(INDEX('Policy Characteristics'!B:B,MATCH($C1228,'Policy Characteristics'!$C:$C,0))),"",INDEX('Policy Characteristics'!B:B,MATCH($C1228,'Policy Characteristics'!$C:$C,0)))</f>
        <v>Hydrogen Combustion</v>
      </c>
      <c r="C1228" s="76" t="str">
        <f t="shared" si="36"/>
        <v>Fraction of Eligible Industrial Energy Use Shifted to Hydrogen</v>
      </c>
      <c r="D1228" s="78" t="s">
        <v>1314</v>
      </c>
      <c r="E1228" t="s">
        <v>1683</v>
      </c>
      <c r="F1228" t="s">
        <v>1276</v>
      </c>
      <c r="G1228" s="88" t="s">
        <v>1690</v>
      </c>
      <c r="H1228" s="15">
        <v>2147</v>
      </c>
      <c r="I1228" s="213" t="s">
        <v>43</v>
      </c>
      <c r="J1228" s="202" t="str">
        <f>IF(ISBLANK(INDEX('Policy Characteristics'!D:D,MATCH($C1228,'Policy Characteristics'!$C:$C,0))),"",INDEX('Policy Characteristics'!D:D,MATCH($C1228,'Policy Characteristics'!$C:$C,0)))</f>
        <v>Hydrogen Combustion</v>
      </c>
      <c r="K1228" s="76" t="str">
        <f>IF(ISBLANK(INDEX('Policy Characteristics'!E:E,MATCH($C1228,'Policy Characteristics'!$C:$C,0))),"",INDEX('Policy Characteristics'!E:E,MATCH($C1228,'Policy Characteristics'!$C:$C,0)))</f>
        <v>indst shift to hydrogen</v>
      </c>
      <c r="L1228" s="205">
        <f>IF(ISBLANK(INDEX('Policy Characteristics'!F:F,MATCH($C1228,'Policy Characteristics'!$C:$C,0))),"",INDEX('Policy Characteristics'!F:F,MATCH($C1228,'Policy Characteristics'!$C:$C,0)))</f>
        <v>0</v>
      </c>
      <c r="M1228" s="205">
        <f>IF(ISBLANK(INDEX('Policy Characteristics'!G:G,MATCH($C1228,'Policy Characteristics'!$C:$C,0))),"",INDEX('Policy Characteristics'!G:G,MATCH($C1228,'Policy Characteristics'!$C:$C,0)))</f>
        <v>1</v>
      </c>
      <c r="N1228" s="205">
        <f>IF(ISBLANK(INDEX('Policy Characteristics'!H:H,MATCH($C1228,'Policy Characteristics'!$C:$C,0))),"",INDEX('Policy Characteristics'!H:H,MATCH($C1228,'Policy Characteristics'!$C:$C,0)))</f>
        <v>0.01</v>
      </c>
      <c r="O1228" s="76" t="str">
        <f>IF(ISBLANK(INDEX('Policy Characteristics'!I:I,MATCH($C1228,'Policy Characteristics'!$C:$C,0))),"",INDEX('Policy Characteristics'!I:I,MATCH($C1228,'Policy Characteristics'!$C:$C,0)))</f>
        <v>% of fuel shifted</v>
      </c>
      <c r="P1228" s="76" t="str">
        <f>IF(ISBLANK(INDEX('Policy Characteristics'!J:J,MATCH($C1228,'Policy Characteristics'!$C:$C,0))),"",INDEX('Policy Characteristics'!J:J,MATCH($C1228,'Policy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1228" s="76" t="str">
        <f>IF(ISBLANK(INDEX('Policy Characteristics'!K:K,MATCH($C1228,'Policy Characteristics'!$C:$C,0))),"",INDEX('Policy Characteristics'!K:K,MATCH($C1228,'Policy Characteristics'!$C:$C,0)))</f>
        <v>industry-ag-main.html#fuel-switching</v>
      </c>
      <c r="R1228" s="76" t="str">
        <f>IF(ISBLANK(INDEX('Policy Characteristics'!L:L,MATCH($C1228,'Policy Characteristics'!$C:$C,0))),"",INDEX('Policy Characteristics'!L:L,MATCH($C1228,'Policy Characteristics'!$C:$C,0)))</f>
        <v>industry-elec-and-hydrogen.html</v>
      </c>
    </row>
    <row r="1229" spans="1:18" s="143" customFormat="1" x14ac:dyDescent="0.25">
      <c r="A1229" s="76" t="str">
        <f>IF(ISBLANK(INDEX('Policy Characteristics'!A:A,MATCH($C1229,'Policy Characteristics'!$C:$C,0))),"",INDEX('Policy Characteristics'!A:A,MATCH($C1229,'Policy Characteristics'!$C:$C,0)))</f>
        <v>Industry</v>
      </c>
      <c r="B1229" s="200" t="str">
        <f>IF(ISBLANK(INDEX('Policy Characteristics'!B:B,MATCH($C1229,'Policy Characteristics'!$C:$C,0))),"",INDEX('Policy Characteristics'!B:B,MATCH($C1229,'Policy Characteristics'!$C:$C,0)))</f>
        <v>Hydrogen Combustion</v>
      </c>
      <c r="C1229" s="76" t="str">
        <f t="shared" si="36"/>
        <v>Fraction of Eligible Industrial Energy Use Shifted to Hydrogen</v>
      </c>
      <c r="D1229" s="78" t="s">
        <v>1314</v>
      </c>
      <c r="E1229" t="s">
        <v>1684</v>
      </c>
      <c r="F1229" t="s">
        <v>1276</v>
      </c>
      <c r="G1229" s="88" t="s">
        <v>1691</v>
      </c>
      <c r="H1229" s="15">
        <v>2148</v>
      </c>
      <c r="I1229" s="213" t="s">
        <v>43</v>
      </c>
      <c r="J1229" s="202" t="str">
        <f>IF(ISBLANK(INDEX('Policy Characteristics'!D:D,MATCH($C1229,'Policy Characteristics'!$C:$C,0))),"",INDEX('Policy Characteristics'!D:D,MATCH($C1229,'Policy Characteristics'!$C:$C,0)))</f>
        <v>Hydrogen Combustion</v>
      </c>
      <c r="K1229" s="76" t="str">
        <f>IF(ISBLANK(INDEX('Policy Characteristics'!E:E,MATCH($C1229,'Policy Characteristics'!$C:$C,0))),"",INDEX('Policy Characteristics'!E:E,MATCH($C1229,'Policy Characteristics'!$C:$C,0)))</f>
        <v>indst shift to hydrogen</v>
      </c>
      <c r="L1229" s="205">
        <f>IF(ISBLANK(INDEX('Policy Characteristics'!F:F,MATCH($C1229,'Policy Characteristics'!$C:$C,0))),"",INDEX('Policy Characteristics'!F:F,MATCH($C1229,'Policy Characteristics'!$C:$C,0)))</f>
        <v>0</v>
      </c>
      <c r="M1229" s="205">
        <f>IF(ISBLANK(INDEX('Policy Characteristics'!G:G,MATCH($C1229,'Policy Characteristics'!$C:$C,0))),"",INDEX('Policy Characteristics'!G:G,MATCH($C1229,'Policy Characteristics'!$C:$C,0)))</f>
        <v>1</v>
      </c>
      <c r="N1229" s="205">
        <f>IF(ISBLANK(INDEX('Policy Characteristics'!H:H,MATCH($C1229,'Policy Characteristics'!$C:$C,0))),"",INDEX('Policy Characteristics'!H:H,MATCH($C1229,'Policy Characteristics'!$C:$C,0)))</f>
        <v>0.01</v>
      </c>
      <c r="O1229" s="76" t="str">
        <f>IF(ISBLANK(INDEX('Policy Characteristics'!I:I,MATCH($C1229,'Policy Characteristics'!$C:$C,0))),"",INDEX('Policy Characteristics'!I:I,MATCH($C1229,'Policy Characteristics'!$C:$C,0)))</f>
        <v>% of fuel shifted</v>
      </c>
      <c r="P1229" s="76" t="str">
        <f>IF(ISBLANK(INDEX('Policy Characteristics'!J:J,MATCH($C1229,'Policy Characteristics'!$C:$C,0))),"",INDEX('Policy Characteristics'!J:J,MATCH($C1229,'Policy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1229" s="76" t="str">
        <f>IF(ISBLANK(INDEX('Policy Characteristics'!K:K,MATCH($C1229,'Policy Characteristics'!$C:$C,0))),"",INDEX('Policy Characteristics'!K:K,MATCH($C1229,'Policy Characteristics'!$C:$C,0)))</f>
        <v>industry-ag-main.html#fuel-switching</v>
      </c>
      <c r="R1229" s="76" t="str">
        <f>IF(ISBLANK(INDEX('Policy Characteristics'!L:L,MATCH($C1229,'Policy Characteristics'!$C:$C,0))),"",INDEX('Policy Characteristics'!L:L,MATCH($C1229,'Policy Characteristics'!$C:$C,0)))</f>
        <v>industry-elec-and-hydrogen.html</v>
      </c>
    </row>
    <row r="1230" spans="1:18" s="143" customFormat="1" x14ac:dyDescent="0.25">
      <c r="A1230" s="76" t="str">
        <f>IF(ISBLANK(INDEX('Policy Characteristics'!A:A,MATCH($C1230,'Policy Characteristics'!$C:$C,0))),"",INDEX('Policy Characteristics'!A:A,MATCH($C1230,'Policy Characteristics'!$C:$C,0)))</f>
        <v>Industry</v>
      </c>
      <c r="B1230" s="200" t="str">
        <f>IF(ISBLANK(INDEX('Policy Characteristics'!B:B,MATCH($C1230,'Policy Characteristics'!$C:$C,0))),"",INDEX('Policy Characteristics'!B:B,MATCH($C1230,'Policy Characteristics'!$C:$C,0)))</f>
        <v>Hydrogen Combustion</v>
      </c>
      <c r="C1230" s="76" t="str">
        <f t="shared" si="36"/>
        <v>Fraction of Eligible Industrial Energy Use Shifted to Hydrogen</v>
      </c>
      <c r="D1230" s="78" t="s">
        <v>1314</v>
      </c>
      <c r="E1230" t="s">
        <v>1685</v>
      </c>
      <c r="F1230" t="s">
        <v>1276</v>
      </c>
      <c r="G1230" s="88" t="s">
        <v>1692</v>
      </c>
      <c r="H1230" s="15">
        <v>2149</v>
      </c>
      <c r="I1230" s="213" t="s">
        <v>43</v>
      </c>
      <c r="J1230" s="202" t="str">
        <f>IF(ISBLANK(INDEX('Policy Characteristics'!D:D,MATCH($C1230,'Policy Characteristics'!$C:$C,0))),"",INDEX('Policy Characteristics'!D:D,MATCH($C1230,'Policy Characteristics'!$C:$C,0)))</f>
        <v>Hydrogen Combustion</v>
      </c>
      <c r="K1230" s="76" t="str">
        <f>IF(ISBLANK(INDEX('Policy Characteristics'!E:E,MATCH($C1230,'Policy Characteristics'!$C:$C,0))),"",INDEX('Policy Characteristics'!E:E,MATCH($C1230,'Policy Characteristics'!$C:$C,0)))</f>
        <v>indst shift to hydrogen</v>
      </c>
      <c r="L1230" s="205">
        <f>IF(ISBLANK(INDEX('Policy Characteristics'!F:F,MATCH($C1230,'Policy Characteristics'!$C:$C,0))),"",INDEX('Policy Characteristics'!F:F,MATCH($C1230,'Policy Characteristics'!$C:$C,0)))</f>
        <v>0</v>
      </c>
      <c r="M1230" s="205">
        <f>IF(ISBLANK(INDEX('Policy Characteristics'!G:G,MATCH($C1230,'Policy Characteristics'!$C:$C,0))),"",INDEX('Policy Characteristics'!G:G,MATCH($C1230,'Policy Characteristics'!$C:$C,0)))</f>
        <v>1</v>
      </c>
      <c r="N1230" s="205">
        <f>IF(ISBLANK(INDEX('Policy Characteristics'!H:H,MATCH($C1230,'Policy Characteristics'!$C:$C,0))),"",INDEX('Policy Characteristics'!H:H,MATCH($C1230,'Policy Characteristics'!$C:$C,0)))</f>
        <v>0.01</v>
      </c>
      <c r="O1230" s="76" t="str">
        <f>IF(ISBLANK(INDEX('Policy Characteristics'!I:I,MATCH($C1230,'Policy Characteristics'!$C:$C,0))),"",INDEX('Policy Characteristics'!I:I,MATCH($C1230,'Policy Characteristics'!$C:$C,0)))</f>
        <v>% of fuel shifted</v>
      </c>
      <c r="P1230" s="76" t="str">
        <f>IF(ISBLANK(INDEX('Policy Characteristics'!J:J,MATCH($C1230,'Policy Characteristics'!$C:$C,0))),"",INDEX('Policy Characteristics'!J:J,MATCH($C1230,'Policy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1230" s="76" t="str">
        <f>IF(ISBLANK(INDEX('Policy Characteristics'!K:K,MATCH($C1230,'Policy Characteristics'!$C:$C,0))),"",INDEX('Policy Characteristics'!K:K,MATCH($C1230,'Policy Characteristics'!$C:$C,0)))</f>
        <v>industry-ag-main.html#fuel-switching</v>
      </c>
      <c r="R1230" s="76" t="str">
        <f>IF(ISBLANK(INDEX('Policy Characteristics'!L:L,MATCH($C1230,'Policy Characteristics'!$C:$C,0))),"",INDEX('Policy Characteristics'!L:L,MATCH($C1230,'Policy Characteristics'!$C:$C,0)))</f>
        <v>industry-elec-and-hydrogen.html</v>
      </c>
    </row>
    <row r="1231" spans="1:18" s="143" customFormat="1" x14ac:dyDescent="0.25">
      <c r="A1231" s="76" t="str">
        <f>IF(ISBLANK(INDEX('Policy Characteristics'!A:A,MATCH($C1231,'Policy Characteristics'!$C:$C,0))),"",INDEX('Policy Characteristics'!A:A,MATCH($C1231,'Policy Characteristics'!$C:$C,0)))</f>
        <v>Industry</v>
      </c>
      <c r="B1231" s="200" t="str">
        <f>IF(ISBLANK(INDEX('Policy Characteristics'!B:B,MATCH($C1231,'Policy Characteristics'!$C:$C,0))),"",INDEX('Policy Characteristics'!B:B,MATCH($C1231,'Policy Characteristics'!$C:$C,0)))</f>
        <v>Hydrogen Combustion</v>
      </c>
      <c r="C1231" s="76" t="str">
        <f t="shared" si="36"/>
        <v>Fraction of Eligible Industrial Energy Use Shifted to Hydrogen</v>
      </c>
      <c r="D1231" s="78" t="s">
        <v>1314</v>
      </c>
      <c r="E1231" t="s">
        <v>1686</v>
      </c>
      <c r="F1231" t="s">
        <v>1276</v>
      </c>
      <c r="G1231" s="88" t="s">
        <v>1693</v>
      </c>
      <c r="H1231" s="15">
        <v>2150</v>
      </c>
      <c r="I1231" s="213" t="s">
        <v>44</v>
      </c>
      <c r="J1231" s="202" t="str">
        <f>IF(ISBLANK(INDEX('Policy Characteristics'!D:D,MATCH($C1231,'Policy Characteristics'!$C:$C,0))),"",INDEX('Policy Characteristics'!D:D,MATCH($C1231,'Policy Characteristics'!$C:$C,0)))</f>
        <v>Hydrogen Combustion</v>
      </c>
      <c r="K1231" s="76" t="str">
        <f>IF(ISBLANK(INDEX('Policy Characteristics'!E:E,MATCH($C1231,'Policy Characteristics'!$C:$C,0))),"",INDEX('Policy Characteristics'!E:E,MATCH($C1231,'Policy Characteristics'!$C:$C,0)))</f>
        <v>indst shift to hydrogen</v>
      </c>
      <c r="L1231" s="205">
        <f>IF(ISBLANK(INDEX('Policy Characteristics'!F:F,MATCH($C1231,'Policy Characteristics'!$C:$C,0))),"",INDEX('Policy Characteristics'!F:F,MATCH($C1231,'Policy Characteristics'!$C:$C,0)))</f>
        <v>0</v>
      </c>
      <c r="M1231" s="205">
        <f>IF(ISBLANK(INDEX('Policy Characteristics'!G:G,MATCH($C1231,'Policy Characteristics'!$C:$C,0))),"",INDEX('Policy Characteristics'!G:G,MATCH($C1231,'Policy Characteristics'!$C:$C,0)))</f>
        <v>1</v>
      </c>
      <c r="N1231" s="205">
        <f>IF(ISBLANK(INDEX('Policy Characteristics'!H:H,MATCH($C1231,'Policy Characteristics'!$C:$C,0))),"",INDEX('Policy Characteristics'!H:H,MATCH($C1231,'Policy Characteristics'!$C:$C,0)))</f>
        <v>0.01</v>
      </c>
      <c r="O1231" s="76" t="str">
        <f>IF(ISBLANK(INDEX('Policy Characteristics'!I:I,MATCH($C1231,'Policy Characteristics'!$C:$C,0))),"",INDEX('Policy Characteristics'!I:I,MATCH($C1231,'Policy Characteristics'!$C:$C,0)))</f>
        <v>% of fuel shifted</v>
      </c>
      <c r="P1231" s="76" t="str">
        <f>IF(ISBLANK(INDEX('Policy Characteristics'!J:J,MATCH($C1231,'Policy Characteristics'!$C:$C,0))),"",INDEX('Policy Characteristics'!J:J,MATCH($C1231,'Policy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1231" s="76" t="str">
        <f>IF(ISBLANK(INDEX('Policy Characteristics'!K:K,MATCH($C1231,'Policy Characteristics'!$C:$C,0))),"",INDEX('Policy Characteristics'!K:K,MATCH($C1231,'Policy Characteristics'!$C:$C,0)))</f>
        <v>industry-ag-main.html#fuel-switching</v>
      </c>
      <c r="R1231" s="76" t="str">
        <f>IF(ISBLANK(INDEX('Policy Characteristics'!L:L,MATCH($C1231,'Policy Characteristics'!$C:$C,0))),"",INDEX('Policy Characteristics'!L:L,MATCH($C1231,'Policy Characteristics'!$C:$C,0)))</f>
        <v>industry-elec-and-hydrogen.html</v>
      </c>
    </row>
    <row r="1232" spans="1:18" s="143" customFormat="1" x14ac:dyDescent="0.25">
      <c r="A1232" s="76" t="str">
        <f>IF(ISBLANK(INDEX('Policy Characteristics'!A:A,MATCH($C1232,'Policy Characteristics'!$C:$C,0))),"",INDEX('Policy Characteristics'!A:A,MATCH($C1232,'Policy Characteristics'!$C:$C,0)))</f>
        <v>Industry</v>
      </c>
      <c r="B1232" s="200" t="str">
        <f>IF(ISBLANK(INDEX('Policy Characteristics'!B:B,MATCH($C1232,'Policy Characteristics'!$C:$C,0))),"",INDEX('Policy Characteristics'!B:B,MATCH($C1232,'Policy Characteristics'!$C:$C,0)))</f>
        <v>Hydrogen Combustion</v>
      </c>
      <c r="C1232" s="76" t="str">
        <f t="shared" si="36"/>
        <v>Fraction of Eligible Industrial Energy Use Shifted to Hydrogen</v>
      </c>
      <c r="D1232" s="78" t="s">
        <v>1314</v>
      </c>
      <c r="E1232" t="s">
        <v>1687</v>
      </c>
      <c r="F1232" t="s">
        <v>1276</v>
      </c>
      <c r="G1232" s="88" t="s">
        <v>1694</v>
      </c>
      <c r="H1232" s="15">
        <v>2151</v>
      </c>
      <c r="I1232" s="213" t="s">
        <v>44</v>
      </c>
      <c r="J1232" s="202" t="str">
        <f>IF(ISBLANK(INDEX('Policy Characteristics'!D:D,MATCH($C1232,'Policy Characteristics'!$C:$C,0))),"",INDEX('Policy Characteristics'!D:D,MATCH($C1232,'Policy Characteristics'!$C:$C,0)))</f>
        <v>Hydrogen Combustion</v>
      </c>
      <c r="K1232" s="76" t="str">
        <f>IF(ISBLANK(INDEX('Policy Characteristics'!E:E,MATCH($C1232,'Policy Characteristics'!$C:$C,0))),"",INDEX('Policy Characteristics'!E:E,MATCH($C1232,'Policy Characteristics'!$C:$C,0)))</f>
        <v>indst shift to hydrogen</v>
      </c>
      <c r="L1232" s="205">
        <f>IF(ISBLANK(INDEX('Policy Characteristics'!F:F,MATCH($C1232,'Policy Characteristics'!$C:$C,0))),"",INDEX('Policy Characteristics'!F:F,MATCH($C1232,'Policy Characteristics'!$C:$C,0)))</f>
        <v>0</v>
      </c>
      <c r="M1232" s="205">
        <f>IF(ISBLANK(INDEX('Policy Characteristics'!G:G,MATCH($C1232,'Policy Characteristics'!$C:$C,0))),"",INDEX('Policy Characteristics'!G:G,MATCH($C1232,'Policy Characteristics'!$C:$C,0)))</f>
        <v>1</v>
      </c>
      <c r="N1232" s="205">
        <f>IF(ISBLANK(INDEX('Policy Characteristics'!H:H,MATCH($C1232,'Policy Characteristics'!$C:$C,0))),"",INDEX('Policy Characteristics'!H:H,MATCH($C1232,'Policy Characteristics'!$C:$C,0)))</f>
        <v>0.01</v>
      </c>
      <c r="O1232" s="76" t="str">
        <f>IF(ISBLANK(INDEX('Policy Characteristics'!I:I,MATCH($C1232,'Policy Characteristics'!$C:$C,0))),"",INDEX('Policy Characteristics'!I:I,MATCH($C1232,'Policy Characteristics'!$C:$C,0)))</f>
        <v>% of fuel shifted</v>
      </c>
      <c r="P1232" s="76" t="str">
        <f>IF(ISBLANK(INDEX('Policy Characteristics'!J:J,MATCH($C1232,'Policy Characteristics'!$C:$C,0))),"",INDEX('Policy Characteristics'!J:J,MATCH($C1232,'Policy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1232" s="76" t="str">
        <f>IF(ISBLANK(INDEX('Policy Characteristics'!K:K,MATCH($C1232,'Policy Characteristics'!$C:$C,0))),"",INDEX('Policy Characteristics'!K:K,MATCH($C1232,'Policy Characteristics'!$C:$C,0)))</f>
        <v>industry-ag-main.html#fuel-switching</v>
      </c>
      <c r="R1232" s="76" t="str">
        <f>IF(ISBLANK(INDEX('Policy Characteristics'!L:L,MATCH($C1232,'Policy Characteristics'!$C:$C,0))),"",INDEX('Policy Characteristics'!L:L,MATCH($C1232,'Policy Characteristics'!$C:$C,0)))</f>
        <v>industry-elec-and-hydrogen.html</v>
      </c>
    </row>
    <row r="1233" spans="1:18" s="143" customFormat="1" x14ac:dyDescent="0.25">
      <c r="A1233" s="76" t="str">
        <f>IF(ISBLANK(INDEX('Policy Characteristics'!A:A,MATCH($C1233,'Policy Characteristics'!$C:$C,0))),"",INDEX('Policy Characteristics'!A:A,MATCH($C1233,'Policy Characteristics'!$C:$C,0)))</f>
        <v>Industry</v>
      </c>
      <c r="B1233" s="200" t="str">
        <f>IF(ISBLANK(INDEX('Policy Characteristics'!B:B,MATCH($C1233,'Policy Characteristics'!$C:$C,0))),"",INDEX('Policy Characteristics'!B:B,MATCH($C1233,'Policy Characteristics'!$C:$C,0)))</f>
        <v>Hydrogen Combustion</v>
      </c>
      <c r="C1233" s="76" t="str">
        <f t="shared" si="36"/>
        <v>Fraction of Eligible Industrial Energy Use Shifted to Hydrogen</v>
      </c>
      <c r="D1233" s="78" t="s">
        <v>1314</v>
      </c>
      <c r="E1233" t="s">
        <v>1688</v>
      </c>
      <c r="F1233" t="s">
        <v>1276</v>
      </c>
      <c r="G1233" s="88" t="s">
        <v>1695</v>
      </c>
      <c r="H1233" s="15">
        <v>2152</v>
      </c>
      <c r="I1233" s="213" t="s">
        <v>44</v>
      </c>
      <c r="J1233" s="202" t="str">
        <f>IF(ISBLANK(INDEX('Policy Characteristics'!D:D,MATCH($C1233,'Policy Characteristics'!$C:$C,0))),"",INDEX('Policy Characteristics'!D:D,MATCH($C1233,'Policy Characteristics'!$C:$C,0)))</f>
        <v>Hydrogen Combustion</v>
      </c>
      <c r="K1233" s="76" t="str">
        <f>IF(ISBLANK(INDEX('Policy Characteristics'!E:E,MATCH($C1233,'Policy Characteristics'!$C:$C,0))),"",INDEX('Policy Characteristics'!E:E,MATCH($C1233,'Policy Characteristics'!$C:$C,0)))</f>
        <v>indst shift to hydrogen</v>
      </c>
      <c r="L1233" s="205">
        <f>IF(ISBLANK(INDEX('Policy Characteristics'!F:F,MATCH($C1233,'Policy Characteristics'!$C:$C,0))),"",INDEX('Policy Characteristics'!F:F,MATCH($C1233,'Policy Characteristics'!$C:$C,0)))</f>
        <v>0</v>
      </c>
      <c r="M1233" s="205">
        <f>IF(ISBLANK(INDEX('Policy Characteristics'!G:G,MATCH($C1233,'Policy Characteristics'!$C:$C,0))),"",INDEX('Policy Characteristics'!G:G,MATCH($C1233,'Policy Characteristics'!$C:$C,0)))</f>
        <v>1</v>
      </c>
      <c r="N1233" s="205">
        <f>IF(ISBLANK(INDEX('Policy Characteristics'!H:H,MATCH($C1233,'Policy Characteristics'!$C:$C,0))),"",INDEX('Policy Characteristics'!H:H,MATCH($C1233,'Policy Characteristics'!$C:$C,0)))</f>
        <v>0.01</v>
      </c>
      <c r="O1233" s="76" t="str">
        <f>IF(ISBLANK(INDEX('Policy Characteristics'!I:I,MATCH($C1233,'Policy Characteristics'!$C:$C,0))),"",INDEX('Policy Characteristics'!I:I,MATCH($C1233,'Policy Characteristics'!$C:$C,0)))</f>
        <v>% of fuel shifted</v>
      </c>
      <c r="P1233" s="76" t="str">
        <f>IF(ISBLANK(INDEX('Policy Characteristics'!J:J,MATCH($C1233,'Policy Characteristics'!$C:$C,0))),"",INDEX('Policy Characteristics'!J:J,MATCH($C1233,'Policy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1233" s="76" t="str">
        <f>IF(ISBLANK(INDEX('Policy Characteristics'!K:K,MATCH($C1233,'Policy Characteristics'!$C:$C,0))),"",INDEX('Policy Characteristics'!K:K,MATCH($C1233,'Policy Characteristics'!$C:$C,0)))</f>
        <v>industry-ag-main.html#fuel-switching</v>
      </c>
      <c r="R1233" s="76" t="str">
        <f>IF(ISBLANK(INDEX('Policy Characteristics'!L:L,MATCH($C1233,'Policy Characteristics'!$C:$C,0))),"",INDEX('Policy Characteristics'!L:L,MATCH($C1233,'Policy Characteristics'!$C:$C,0)))</f>
        <v>industry-elec-and-hydrogen.html</v>
      </c>
    </row>
    <row r="1234" spans="1:18" s="143" customFormat="1" x14ac:dyDescent="0.25">
      <c r="A1234" s="76" t="str">
        <f>IF(ISBLANK(INDEX('Policy Characteristics'!A:A,MATCH($C1234,'Policy Characteristics'!$C:$C,0))),"",INDEX('Policy Characteristics'!A:A,MATCH($C1234,'Policy Characteristics'!$C:$C,0)))</f>
        <v>Industry</v>
      </c>
      <c r="B1234" s="200" t="str">
        <f>IF(ISBLANK(INDEX('Policy Characteristics'!B:B,MATCH($C1234,'Policy Characteristics'!$C:$C,0))),"",INDEX('Policy Characteristics'!B:B,MATCH($C1234,'Policy Characteristics'!$C:$C,0)))</f>
        <v>Hydrogen Combustion</v>
      </c>
      <c r="C1234" s="76" t="str">
        <f t="shared" si="36"/>
        <v>Fraction of Eligible Industrial Energy Use Shifted to Hydrogen</v>
      </c>
      <c r="D1234" s="78" t="s">
        <v>1314</v>
      </c>
      <c r="E1234" t="s">
        <v>1824</v>
      </c>
      <c r="F1234" t="s">
        <v>1276</v>
      </c>
      <c r="G1234" s="88" t="s">
        <v>1824</v>
      </c>
      <c r="H1234" s="15">
        <v>2153</v>
      </c>
      <c r="I1234" s="213" t="s">
        <v>44</v>
      </c>
      <c r="J1234" s="202" t="str">
        <f>IF(ISBLANK(INDEX('Policy Characteristics'!D:D,MATCH($C1234,'Policy Characteristics'!$C:$C,0))),"",INDEX('Policy Characteristics'!D:D,MATCH($C1234,'Policy Characteristics'!$C:$C,0)))</f>
        <v>Hydrogen Combustion</v>
      </c>
      <c r="K1234" s="76" t="str">
        <f>IF(ISBLANK(INDEX('Policy Characteristics'!E:E,MATCH($C1234,'Policy Characteristics'!$C:$C,0))),"",INDEX('Policy Characteristics'!E:E,MATCH($C1234,'Policy Characteristics'!$C:$C,0)))</f>
        <v>indst shift to hydrogen</v>
      </c>
      <c r="L1234" s="205">
        <f>IF(ISBLANK(INDEX('Policy Characteristics'!F:F,MATCH($C1234,'Policy Characteristics'!$C:$C,0))),"",INDEX('Policy Characteristics'!F:F,MATCH($C1234,'Policy Characteristics'!$C:$C,0)))</f>
        <v>0</v>
      </c>
      <c r="M1234" s="205">
        <f>IF(ISBLANK(INDEX('Policy Characteristics'!G:G,MATCH($C1234,'Policy Characteristics'!$C:$C,0))),"",INDEX('Policy Characteristics'!G:G,MATCH($C1234,'Policy Characteristics'!$C:$C,0)))</f>
        <v>1</v>
      </c>
      <c r="N1234" s="205">
        <f>IF(ISBLANK(INDEX('Policy Characteristics'!H:H,MATCH($C1234,'Policy Characteristics'!$C:$C,0))),"",INDEX('Policy Characteristics'!H:H,MATCH($C1234,'Policy Characteristics'!$C:$C,0)))</f>
        <v>0.01</v>
      </c>
      <c r="O1234" s="76" t="str">
        <f>IF(ISBLANK(INDEX('Policy Characteristics'!I:I,MATCH($C1234,'Policy Characteristics'!$C:$C,0))),"",INDEX('Policy Characteristics'!I:I,MATCH($C1234,'Policy Characteristics'!$C:$C,0)))</f>
        <v>% of fuel shifted</v>
      </c>
      <c r="P1234" s="76" t="str">
        <f>IF(ISBLANK(INDEX('Policy Characteristics'!J:J,MATCH($C1234,'Policy Characteristics'!$C:$C,0))),"",INDEX('Policy Characteristics'!J:J,MATCH($C1234,'Policy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1234" s="76" t="str">
        <f>IF(ISBLANK(INDEX('Policy Characteristics'!K:K,MATCH($C1234,'Policy Characteristics'!$C:$C,0))),"",INDEX('Policy Characteristics'!K:K,MATCH($C1234,'Policy Characteristics'!$C:$C,0)))</f>
        <v>industry-ag-main.html#fuel-switching</v>
      </c>
      <c r="R1234" s="76" t="str">
        <f>IF(ISBLANK(INDEX('Policy Characteristics'!L:L,MATCH($C1234,'Policy Characteristics'!$C:$C,0))),"",INDEX('Policy Characteristics'!L:L,MATCH($C1234,'Policy Characteristics'!$C:$C,0)))</f>
        <v>industry-elec-and-hydrogen.html</v>
      </c>
    </row>
    <row r="1235" spans="1:18" s="143" customFormat="1" x14ac:dyDescent="0.25">
      <c r="A1235" s="76" t="str">
        <f>IF(ISBLANK(INDEX('Policy Characteristics'!A:A,MATCH($C1235,'Policy Characteristics'!$C:$C,0))),"",INDEX('Policy Characteristics'!A:A,MATCH($C1235,'Policy Characteristics'!$C:$C,0)))</f>
        <v>Industry</v>
      </c>
      <c r="B1235" s="200" t="str">
        <f>IF(ISBLANK(INDEX('Policy Characteristics'!B:B,MATCH($C1235,'Policy Characteristics'!$C:$C,0))),"",INDEX('Policy Characteristics'!B:B,MATCH($C1235,'Policy Characteristics'!$C:$C,0)))</f>
        <v>Hydrogen Combustion</v>
      </c>
      <c r="C1235" s="76" t="str">
        <f t="shared" si="36"/>
        <v>Fraction of Eligible Industrial Energy Use Shifted to Hydrogen</v>
      </c>
      <c r="D1235" s="78" t="s">
        <v>1315</v>
      </c>
      <c r="E1235" t="s">
        <v>1682</v>
      </c>
      <c r="F1235" t="s">
        <v>1277</v>
      </c>
      <c r="G1235" s="88" t="s">
        <v>1689</v>
      </c>
      <c r="H1235" s="15">
        <v>2154</v>
      </c>
      <c r="I1235" s="213" t="s">
        <v>43</v>
      </c>
      <c r="J1235" s="202" t="str">
        <f>IF(ISBLANK(INDEX('Policy Characteristics'!D:D,MATCH($C1235,'Policy Characteristics'!$C:$C,0))),"",INDEX('Policy Characteristics'!D:D,MATCH($C1235,'Policy Characteristics'!$C:$C,0)))</f>
        <v>Hydrogen Combustion</v>
      </c>
      <c r="K1235" s="76" t="str">
        <f>IF(ISBLANK(INDEX('Policy Characteristics'!E:E,MATCH($C1235,'Policy Characteristics'!$C:$C,0))),"",INDEX('Policy Characteristics'!E:E,MATCH($C1235,'Policy Characteristics'!$C:$C,0)))</f>
        <v>indst shift to hydrogen</v>
      </c>
      <c r="L1235" s="205">
        <f>IF(ISBLANK(INDEX('Policy Characteristics'!F:F,MATCH($C1235,'Policy Characteristics'!$C:$C,0))),"",INDEX('Policy Characteristics'!F:F,MATCH($C1235,'Policy Characteristics'!$C:$C,0)))</f>
        <v>0</v>
      </c>
      <c r="M1235" s="205">
        <f>IF(ISBLANK(INDEX('Policy Characteristics'!G:G,MATCH($C1235,'Policy Characteristics'!$C:$C,0))),"",INDEX('Policy Characteristics'!G:G,MATCH($C1235,'Policy Characteristics'!$C:$C,0)))</f>
        <v>1</v>
      </c>
      <c r="N1235" s="205">
        <f>IF(ISBLANK(INDEX('Policy Characteristics'!H:H,MATCH($C1235,'Policy Characteristics'!$C:$C,0))),"",INDEX('Policy Characteristics'!H:H,MATCH($C1235,'Policy Characteristics'!$C:$C,0)))</f>
        <v>0.01</v>
      </c>
      <c r="O1235" s="76" t="str">
        <f>IF(ISBLANK(INDEX('Policy Characteristics'!I:I,MATCH($C1235,'Policy Characteristics'!$C:$C,0))),"",INDEX('Policy Characteristics'!I:I,MATCH($C1235,'Policy Characteristics'!$C:$C,0)))</f>
        <v>% of fuel shifted</v>
      </c>
      <c r="P1235" s="76" t="str">
        <f>IF(ISBLANK(INDEX('Policy Characteristics'!J:J,MATCH($C1235,'Policy Characteristics'!$C:$C,0))),"",INDEX('Policy Characteristics'!J:J,MATCH($C1235,'Policy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1235" s="76" t="str">
        <f>IF(ISBLANK(INDEX('Policy Characteristics'!K:K,MATCH($C1235,'Policy Characteristics'!$C:$C,0))),"",INDEX('Policy Characteristics'!K:K,MATCH($C1235,'Policy Characteristics'!$C:$C,0)))</f>
        <v>industry-ag-main.html#fuel-switching</v>
      </c>
      <c r="R1235" s="76" t="str">
        <f>IF(ISBLANK(INDEX('Policy Characteristics'!L:L,MATCH($C1235,'Policy Characteristics'!$C:$C,0))),"",INDEX('Policy Characteristics'!L:L,MATCH($C1235,'Policy Characteristics'!$C:$C,0)))</f>
        <v>industry-elec-and-hydrogen.html</v>
      </c>
    </row>
    <row r="1236" spans="1:18" s="143" customFormat="1" x14ac:dyDescent="0.25">
      <c r="A1236" s="76" t="str">
        <f>IF(ISBLANK(INDEX('Policy Characteristics'!A:A,MATCH($C1236,'Policy Characteristics'!$C:$C,0))),"",INDEX('Policy Characteristics'!A:A,MATCH($C1236,'Policy Characteristics'!$C:$C,0)))</f>
        <v>Industry</v>
      </c>
      <c r="B1236" s="200" t="str">
        <f>IF(ISBLANK(INDEX('Policy Characteristics'!B:B,MATCH($C1236,'Policy Characteristics'!$C:$C,0))),"",INDEX('Policy Characteristics'!B:B,MATCH($C1236,'Policy Characteristics'!$C:$C,0)))</f>
        <v>Hydrogen Combustion</v>
      </c>
      <c r="C1236" s="76" t="str">
        <f t="shared" si="36"/>
        <v>Fraction of Eligible Industrial Energy Use Shifted to Hydrogen</v>
      </c>
      <c r="D1236" s="78" t="s">
        <v>1315</v>
      </c>
      <c r="E1236" t="s">
        <v>1683</v>
      </c>
      <c r="F1236" t="s">
        <v>1277</v>
      </c>
      <c r="G1236" s="88" t="s">
        <v>1690</v>
      </c>
      <c r="H1236" s="15">
        <v>2155</v>
      </c>
      <c r="I1236" s="213" t="s">
        <v>43</v>
      </c>
      <c r="J1236" s="202" t="str">
        <f>IF(ISBLANK(INDEX('Policy Characteristics'!D:D,MATCH($C1236,'Policy Characteristics'!$C:$C,0))),"",INDEX('Policy Characteristics'!D:D,MATCH($C1236,'Policy Characteristics'!$C:$C,0)))</f>
        <v>Hydrogen Combustion</v>
      </c>
      <c r="K1236" s="76" t="str">
        <f>IF(ISBLANK(INDEX('Policy Characteristics'!E:E,MATCH($C1236,'Policy Characteristics'!$C:$C,0))),"",INDEX('Policy Characteristics'!E:E,MATCH($C1236,'Policy Characteristics'!$C:$C,0)))</f>
        <v>indst shift to hydrogen</v>
      </c>
      <c r="L1236" s="205">
        <f>IF(ISBLANK(INDEX('Policy Characteristics'!F:F,MATCH($C1236,'Policy Characteristics'!$C:$C,0))),"",INDEX('Policy Characteristics'!F:F,MATCH($C1236,'Policy Characteristics'!$C:$C,0)))</f>
        <v>0</v>
      </c>
      <c r="M1236" s="205">
        <f>IF(ISBLANK(INDEX('Policy Characteristics'!G:G,MATCH($C1236,'Policy Characteristics'!$C:$C,0))),"",INDEX('Policy Characteristics'!G:G,MATCH($C1236,'Policy Characteristics'!$C:$C,0)))</f>
        <v>1</v>
      </c>
      <c r="N1236" s="205">
        <f>IF(ISBLANK(INDEX('Policy Characteristics'!H:H,MATCH($C1236,'Policy Characteristics'!$C:$C,0))),"",INDEX('Policy Characteristics'!H:H,MATCH($C1236,'Policy Characteristics'!$C:$C,0)))</f>
        <v>0.01</v>
      </c>
      <c r="O1236" s="76" t="str">
        <f>IF(ISBLANK(INDEX('Policy Characteristics'!I:I,MATCH($C1236,'Policy Characteristics'!$C:$C,0))),"",INDEX('Policy Characteristics'!I:I,MATCH($C1236,'Policy Characteristics'!$C:$C,0)))</f>
        <v>% of fuel shifted</v>
      </c>
      <c r="P1236" s="76" t="str">
        <f>IF(ISBLANK(INDEX('Policy Characteristics'!J:J,MATCH($C1236,'Policy Characteristics'!$C:$C,0))),"",INDEX('Policy Characteristics'!J:J,MATCH($C1236,'Policy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1236" s="76" t="str">
        <f>IF(ISBLANK(INDEX('Policy Characteristics'!K:K,MATCH($C1236,'Policy Characteristics'!$C:$C,0))),"",INDEX('Policy Characteristics'!K:K,MATCH($C1236,'Policy Characteristics'!$C:$C,0)))</f>
        <v>industry-ag-main.html#fuel-switching</v>
      </c>
      <c r="R1236" s="76" t="str">
        <f>IF(ISBLANK(INDEX('Policy Characteristics'!L:L,MATCH($C1236,'Policy Characteristics'!$C:$C,0))),"",INDEX('Policy Characteristics'!L:L,MATCH($C1236,'Policy Characteristics'!$C:$C,0)))</f>
        <v>industry-elec-and-hydrogen.html</v>
      </c>
    </row>
    <row r="1237" spans="1:18" s="143" customFormat="1" x14ac:dyDescent="0.25">
      <c r="A1237" s="76" t="str">
        <f>IF(ISBLANK(INDEX('Policy Characteristics'!A:A,MATCH($C1237,'Policy Characteristics'!$C:$C,0))),"",INDEX('Policy Characteristics'!A:A,MATCH($C1237,'Policy Characteristics'!$C:$C,0)))</f>
        <v>Industry</v>
      </c>
      <c r="B1237" s="200" t="str">
        <f>IF(ISBLANK(INDEX('Policy Characteristics'!B:B,MATCH($C1237,'Policy Characteristics'!$C:$C,0))),"",INDEX('Policy Characteristics'!B:B,MATCH($C1237,'Policy Characteristics'!$C:$C,0)))</f>
        <v>Hydrogen Combustion</v>
      </c>
      <c r="C1237" s="76" t="str">
        <f t="shared" si="36"/>
        <v>Fraction of Eligible Industrial Energy Use Shifted to Hydrogen</v>
      </c>
      <c r="D1237" s="78" t="s">
        <v>1315</v>
      </c>
      <c r="E1237" t="s">
        <v>1684</v>
      </c>
      <c r="F1237" t="s">
        <v>1277</v>
      </c>
      <c r="G1237" s="88" t="s">
        <v>1691</v>
      </c>
      <c r="H1237" s="15">
        <v>2156</v>
      </c>
      <c r="I1237" s="213" t="s">
        <v>43</v>
      </c>
      <c r="J1237" s="202" t="str">
        <f>IF(ISBLANK(INDEX('Policy Characteristics'!D:D,MATCH($C1237,'Policy Characteristics'!$C:$C,0))),"",INDEX('Policy Characteristics'!D:D,MATCH($C1237,'Policy Characteristics'!$C:$C,0)))</f>
        <v>Hydrogen Combustion</v>
      </c>
      <c r="K1237" s="76" t="str">
        <f>IF(ISBLANK(INDEX('Policy Characteristics'!E:E,MATCH($C1237,'Policy Characteristics'!$C:$C,0))),"",INDEX('Policy Characteristics'!E:E,MATCH($C1237,'Policy Characteristics'!$C:$C,0)))</f>
        <v>indst shift to hydrogen</v>
      </c>
      <c r="L1237" s="205">
        <f>IF(ISBLANK(INDEX('Policy Characteristics'!F:F,MATCH($C1237,'Policy Characteristics'!$C:$C,0))),"",INDEX('Policy Characteristics'!F:F,MATCH($C1237,'Policy Characteristics'!$C:$C,0)))</f>
        <v>0</v>
      </c>
      <c r="M1237" s="205">
        <f>IF(ISBLANK(INDEX('Policy Characteristics'!G:G,MATCH($C1237,'Policy Characteristics'!$C:$C,0))),"",INDEX('Policy Characteristics'!G:G,MATCH($C1237,'Policy Characteristics'!$C:$C,0)))</f>
        <v>1</v>
      </c>
      <c r="N1237" s="205">
        <f>IF(ISBLANK(INDEX('Policy Characteristics'!H:H,MATCH($C1237,'Policy Characteristics'!$C:$C,0))),"",INDEX('Policy Characteristics'!H:H,MATCH($C1237,'Policy Characteristics'!$C:$C,0)))</f>
        <v>0.01</v>
      </c>
      <c r="O1237" s="76" t="str">
        <f>IF(ISBLANK(INDEX('Policy Characteristics'!I:I,MATCH($C1237,'Policy Characteristics'!$C:$C,0))),"",INDEX('Policy Characteristics'!I:I,MATCH($C1237,'Policy Characteristics'!$C:$C,0)))</f>
        <v>% of fuel shifted</v>
      </c>
      <c r="P1237" s="76" t="str">
        <f>IF(ISBLANK(INDEX('Policy Characteristics'!J:J,MATCH($C1237,'Policy Characteristics'!$C:$C,0))),"",INDEX('Policy Characteristics'!J:J,MATCH($C1237,'Policy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1237" s="76" t="str">
        <f>IF(ISBLANK(INDEX('Policy Characteristics'!K:K,MATCH($C1237,'Policy Characteristics'!$C:$C,0))),"",INDEX('Policy Characteristics'!K:K,MATCH($C1237,'Policy Characteristics'!$C:$C,0)))</f>
        <v>industry-ag-main.html#fuel-switching</v>
      </c>
      <c r="R1237" s="76" t="str">
        <f>IF(ISBLANK(INDEX('Policy Characteristics'!L:L,MATCH($C1237,'Policy Characteristics'!$C:$C,0))),"",INDEX('Policy Characteristics'!L:L,MATCH($C1237,'Policy Characteristics'!$C:$C,0)))</f>
        <v>industry-elec-and-hydrogen.html</v>
      </c>
    </row>
    <row r="1238" spans="1:18" s="143" customFormat="1" x14ac:dyDescent="0.25">
      <c r="A1238" s="76" t="str">
        <f>IF(ISBLANK(INDEX('Policy Characteristics'!A:A,MATCH($C1238,'Policy Characteristics'!$C:$C,0))),"",INDEX('Policy Characteristics'!A:A,MATCH($C1238,'Policy Characteristics'!$C:$C,0)))</f>
        <v>Industry</v>
      </c>
      <c r="B1238" s="200" t="str">
        <f>IF(ISBLANK(INDEX('Policy Characteristics'!B:B,MATCH($C1238,'Policy Characteristics'!$C:$C,0))),"",INDEX('Policy Characteristics'!B:B,MATCH($C1238,'Policy Characteristics'!$C:$C,0)))</f>
        <v>Hydrogen Combustion</v>
      </c>
      <c r="C1238" s="76" t="str">
        <f t="shared" si="36"/>
        <v>Fraction of Eligible Industrial Energy Use Shifted to Hydrogen</v>
      </c>
      <c r="D1238" s="78" t="s">
        <v>1315</v>
      </c>
      <c r="E1238" t="s">
        <v>1685</v>
      </c>
      <c r="F1238" t="s">
        <v>1277</v>
      </c>
      <c r="G1238" s="88" t="s">
        <v>1692</v>
      </c>
      <c r="H1238" s="15">
        <v>2157</v>
      </c>
      <c r="I1238" s="213" t="s">
        <v>43</v>
      </c>
      <c r="J1238" s="202" t="str">
        <f>IF(ISBLANK(INDEX('Policy Characteristics'!D:D,MATCH($C1238,'Policy Characteristics'!$C:$C,0))),"",INDEX('Policy Characteristics'!D:D,MATCH($C1238,'Policy Characteristics'!$C:$C,0)))</f>
        <v>Hydrogen Combustion</v>
      </c>
      <c r="K1238" s="76" t="str">
        <f>IF(ISBLANK(INDEX('Policy Characteristics'!E:E,MATCH($C1238,'Policy Characteristics'!$C:$C,0))),"",INDEX('Policy Characteristics'!E:E,MATCH($C1238,'Policy Characteristics'!$C:$C,0)))</f>
        <v>indst shift to hydrogen</v>
      </c>
      <c r="L1238" s="205">
        <f>IF(ISBLANK(INDEX('Policy Characteristics'!F:F,MATCH($C1238,'Policy Characteristics'!$C:$C,0))),"",INDEX('Policy Characteristics'!F:F,MATCH($C1238,'Policy Characteristics'!$C:$C,0)))</f>
        <v>0</v>
      </c>
      <c r="M1238" s="205">
        <f>IF(ISBLANK(INDEX('Policy Characteristics'!G:G,MATCH($C1238,'Policy Characteristics'!$C:$C,0))),"",INDEX('Policy Characteristics'!G:G,MATCH($C1238,'Policy Characteristics'!$C:$C,0)))</f>
        <v>1</v>
      </c>
      <c r="N1238" s="205">
        <f>IF(ISBLANK(INDEX('Policy Characteristics'!H:H,MATCH($C1238,'Policy Characteristics'!$C:$C,0))),"",INDEX('Policy Characteristics'!H:H,MATCH($C1238,'Policy Characteristics'!$C:$C,0)))</f>
        <v>0.01</v>
      </c>
      <c r="O1238" s="76" t="str">
        <f>IF(ISBLANK(INDEX('Policy Characteristics'!I:I,MATCH($C1238,'Policy Characteristics'!$C:$C,0))),"",INDEX('Policy Characteristics'!I:I,MATCH($C1238,'Policy Characteristics'!$C:$C,0)))</f>
        <v>% of fuel shifted</v>
      </c>
      <c r="P1238" s="76" t="str">
        <f>IF(ISBLANK(INDEX('Policy Characteristics'!J:J,MATCH($C1238,'Policy Characteristics'!$C:$C,0))),"",INDEX('Policy Characteristics'!J:J,MATCH($C1238,'Policy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1238" s="76" t="str">
        <f>IF(ISBLANK(INDEX('Policy Characteristics'!K:K,MATCH($C1238,'Policy Characteristics'!$C:$C,0))),"",INDEX('Policy Characteristics'!K:K,MATCH($C1238,'Policy Characteristics'!$C:$C,0)))</f>
        <v>industry-ag-main.html#fuel-switching</v>
      </c>
      <c r="R1238" s="76" t="str">
        <f>IF(ISBLANK(INDEX('Policy Characteristics'!L:L,MATCH($C1238,'Policy Characteristics'!$C:$C,0))),"",INDEX('Policy Characteristics'!L:L,MATCH($C1238,'Policy Characteristics'!$C:$C,0)))</f>
        <v>industry-elec-and-hydrogen.html</v>
      </c>
    </row>
    <row r="1239" spans="1:18" s="143" customFormat="1" x14ac:dyDescent="0.25">
      <c r="A1239" s="76" t="str">
        <f>IF(ISBLANK(INDEX('Policy Characteristics'!A:A,MATCH($C1239,'Policy Characteristics'!$C:$C,0))),"",INDEX('Policy Characteristics'!A:A,MATCH($C1239,'Policy Characteristics'!$C:$C,0)))</f>
        <v>Industry</v>
      </c>
      <c r="B1239" s="200" t="str">
        <f>IF(ISBLANK(INDEX('Policy Characteristics'!B:B,MATCH($C1239,'Policy Characteristics'!$C:$C,0))),"",INDEX('Policy Characteristics'!B:B,MATCH($C1239,'Policy Characteristics'!$C:$C,0)))</f>
        <v>Hydrogen Combustion</v>
      </c>
      <c r="C1239" s="76" t="str">
        <f t="shared" si="36"/>
        <v>Fraction of Eligible Industrial Energy Use Shifted to Hydrogen</v>
      </c>
      <c r="D1239" s="78" t="s">
        <v>1315</v>
      </c>
      <c r="E1239" t="s">
        <v>1686</v>
      </c>
      <c r="F1239" t="s">
        <v>1277</v>
      </c>
      <c r="G1239" s="88" t="s">
        <v>1693</v>
      </c>
      <c r="H1239" s="15">
        <v>2158</v>
      </c>
      <c r="I1239" s="213" t="s">
        <v>44</v>
      </c>
      <c r="J1239" s="202" t="str">
        <f>IF(ISBLANK(INDEX('Policy Characteristics'!D:D,MATCH($C1239,'Policy Characteristics'!$C:$C,0))),"",INDEX('Policy Characteristics'!D:D,MATCH($C1239,'Policy Characteristics'!$C:$C,0)))</f>
        <v>Hydrogen Combustion</v>
      </c>
      <c r="K1239" s="76" t="str">
        <f>IF(ISBLANK(INDEX('Policy Characteristics'!E:E,MATCH($C1239,'Policy Characteristics'!$C:$C,0))),"",INDEX('Policy Characteristics'!E:E,MATCH($C1239,'Policy Characteristics'!$C:$C,0)))</f>
        <v>indst shift to hydrogen</v>
      </c>
      <c r="L1239" s="205">
        <f>IF(ISBLANK(INDEX('Policy Characteristics'!F:F,MATCH($C1239,'Policy Characteristics'!$C:$C,0))),"",INDEX('Policy Characteristics'!F:F,MATCH($C1239,'Policy Characteristics'!$C:$C,0)))</f>
        <v>0</v>
      </c>
      <c r="M1239" s="205">
        <f>IF(ISBLANK(INDEX('Policy Characteristics'!G:G,MATCH($C1239,'Policy Characteristics'!$C:$C,0))),"",INDEX('Policy Characteristics'!G:G,MATCH($C1239,'Policy Characteristics'!$C:$C,0)))</f>
        <v>1</v>
      </c>
      <c r="N1239" s="205">
        <f>IF(ISBLANK(INDEX('Policy Characteristics'!H:H,MATCH($C1239,'Policy Characteristics'!$C:$C,0))),"",INDEX('Policy Characteristics'!H:H,MATCH($C1239,'Policy Characteristics'!$C:$C,0)))</f>
        <v>0.01</v>
      </c>
      <c r="O1239" s="76" t="str">
        <f>IF(ISBLANK(INDEX('Policy Characteristics'!I:I,MATCH($C1239,'Policy Characteristics'!$C:$C,0))),"",INDEX('Policy Characteristics'!I:I,MATCH($C1239,'Policy Characteristics'!$C:$C,0)))</f>
        <v>% of fuel shifted</v>
      </c>
      <c r="P1239" s="76" t="str">
        <f>IF(ISBLANK(INDEX('Policy Characteristics'!J:J,MATCH($C1239,'Policy Characteristics'!$C:$C,0))),"",INDEX('Policy Characteristics'!J:J,MATCH($C1239,'Policy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1239" s="76" t="str">
        <f>IF(ISBLANK(INDEX('Policy Characteristics'!K:K,MATCH($C1239,'Policy Characteristics'!$C:$C,0))),"",INDEX('Policy Characteristics'!K:K,MATCH($C1239,'Policy Characteristics'!$C:$C,0)))</f>
        <v>industry-ag-main.html#fuel-switching</v>
      </c>
      <c r="R1239" s="76" t="str">
        <f>IF(ISBLANK(INDEX('Policy Characteristics'!L:L,MATCH($C1239,'Policy Characteristics'!$C:$C,0))),"",INDEX('Policy Characteristics'!L:L,MATCH($C1239,'Policy Characteristics'!$C:$C,0)))</f>
        <v>industry-elec-and-hydrogen.html</v>
      </c>
    </row>
    <row r="1240" spans="1:18" s="143" customFormat="1" x14ac:dyDescent="0.25">
      <c r="A1240" s="76" t="str">
        <f>IF(ISBLANK(INDEX('Policy Characteristics'!A:A,MATCH($C1240,'Policy Characteristics'!$C:$C,0))),"",INDEX('Policy Characteristics'!A:A,MATCH($C1240,'Policy Characteristics'!$C:$C,0)))</f>
        <v>Industry</v>
      </c>
      <c r="B1240" s="200" t="str">
        <f>IF(ISBLANK(INDEX('Policy Characteristics'!B:B,MATCH($C1240,'Policy Characteristics'!$C:$C,0))),"",INDEX('Policy Characteristics'!B:B,MATCH($C1240,'Policy Characteristics'!$C:$C,0)))</f>
        <v>Hydrogen Combustion</v>
      </c>
      <c r="C1240" s="76" t="str">
        <f t="shared" si="36"/>
        <v>Fraction of Eligible Industrial Energy Use Shifted to Hydrogen</v>
      </c>
      <c r="D1240" s="78" t="s">
        <v>1315</v>
      </c>
      <c r="E1240" t="s">
        <v>1687</v>
      </c>
      <c r="F1240" t="s">
        <v>1277</v>
      </c>
      <c r="G1240" s="88" t="s">
        <v>1694</v>
      </c>
      <c r="H1240" s="15">
        <v>2159</v>
      </c>
      <c r="I1240" s="213" t="s">
        <v>44</v>
      </c>
      <c r="J1240" s="202" t="str">
        <f>IF(ISBLANK(INDEX('Policy Characteristics'!D:D,MATCH($C1240,'Policy Characteristics'!$C:$C,0))),"",INDEX('Policy Characteristics'!D:D,MATCH($C1240,'Policy Characteristics'!$C:$C,0)))</f>
        <v>Hydrogen Combustion</v>
      </c>
      <c r="K1240" s="76" t="str">
        <f>IF(ISBLANK(INDEX('Policy Characteristics'!E:E,MATCH($C1240,'Policy Characteristics'!$C:$C,0))),"",INDEX('Policy Characteristics'!E:E,MATCH($C1240,'Policy Characteristics'!$C:$C,0)))</f>
        <v>indst shift to hydrogen</v>
      </c>
      <c r="L1240" s="205">
        <f>IF(ISBLANK(INDEX('Policy Characteristics'!F:F,MATCH($C1240,'Policy Characteristics'!$C:$C,0))),"",INDEX('Policy Characteristics'!F:F,MATCH($C1240,'Policy Characteristics'!$C:$C,0)))</f>
        <v>0</v>
      </c>
      <c r="M1240" s="205">
        <f>IF(ISBLANK(INDEX('Policy Characteristics'!G:G,MATCH($C1240,'Policy Characteristics'!$C:$C,0))),"",INDEX('Policy Characteristics'!G:G,MATCH($C1240,'Policy Characteristics'!$C:$C,0)))</f>
        <v>1</v>
      </c>
      <c r="N1240" s="205">
        <f>IF(ISBLANK(INDEX('Policy Characteristics'!H:H,MATCH($C1240,'Policy Characteristics'!$C:$C,0))),"",INDEX('Policy Characteristics'!H:H,MATCH($C1240,'Policy Characteristics'!$C:$C,0)))</f>
        <v>0.01</v>
      </c>
      <c r="O1240" s="76" t="str">
        <f>IF(ISBLANK(INDEX('Policy Characteristics'!I:I,MATCH($C1240,'Policy Characteristics'!$C:$C,0))),"",INDEX('Policy Characteristics'!I:I,MATCH($C1240,'Policy Characteristics'!$C:$C,0)))</f>
        <v>% of fuel shifted</v>
      </c>
      <c r="P1240" s="76" t="str">
        <f>IF(ISBLANK(INDEX('Policy Characteristics'!J:J,MATCH($C1240,'Policy Characteristics'!$C:$C,0))),"",INDEX('Policy Characteristics'!J:J,MATCH($C1240,'Policy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1240" s="76" t="str">
        <f>IF(ISBLANK(INDEX('Policy Characteristics'!K:K,MATCH($C1240,'Policy Characteristics'!$C:$C,0))),"",INDEX('Policy Characteristics'!K:K,MATCH($C1240,'Policy Characteristics'!$C:$C,0)))</f>
        <v>industry-ag-main.html#fuel-switching</v>
      </c>
      <c r="R1240" s="76" t="str">
        <f>IF(ISBLANK(INDEX('Policy Characteristics'!L:L,MATCH($C1240,'Policy Characteristics'!$C:$C,0))),"",INDEX('Policy Characteristics'!L:L,MATCH($C1240,'Policy Characteristics'!$C:$C,0)))</f>
        <v>industry-elec-and-hydrogen.html</v>
      </c>
    </row>
    <row r="1241" spans="1:18" s="143" customFormat="1" x14ac:dyDescent="0.25">
      <c r="A1241" s="76" t="str">
        <f>IF(ISBLANK(INDEX('Policy Characteristics'!A:A,MATCH($C1241,'Policy Characteristics'!$C:$C,0))),"",INDEX('Policy Characteristics'!A:A,MATCH($C1241,'Policy Characteristics'!$C:$C,0)))</f>
        <v>Industry</v>
      </c>
      <c r="B1241" s="200" t="str">
        <f>IF(ISBLANK(INDEX('Policy Characteristics'!B:B,MATCH($C1241,'Policy Characteristics'!$C:$C,0))),"",INDEX('Policy Characteristics'!B:B,MATCH($C1241,'Policy Characteristics'!$C:$C,0)))</f>
        <v>Hydrogen Combustion</v>
      </c>
      <c r="C1241" s="76" t="str">
        <f t="shared" si="36"/>
        <v>Fraction of Eligible Industrial Energy Use Shifted to Hydrogen</v>
      </c>
      <c r="D1241" s="78" t="s">
        <v>1315</v>
      </c>
      <c r="E1241" t="s">
        <v>1688</v>
      </c>
      <c r="F1241" t="s">
        <v>1277</v>
      </c>
      <c r="G1241" s="88" t="s">
        <v>1695</v>
      </c>
      <c r="H1241" s="15">
        <v>2160</v>
      </c>
      <c r="I1241" s="213" t="s">
        <v>44</v>
      </c>
      <c r="J1241" s="202" t="str">
        <f>IF(ISBLANK(INDEX('Policy Characteristics'!D:D,MATCH($C1241,'Policy Characteristics'!$C:$C,0))),"",INDEX('Policy Characteristics'!D:D,MATCH($C1241,'Policy Characteristics'!$C:$C,0)))</f>
        <v>Hydrogen Combustion</v>
      </c>
      <c r="K1241" s="76" t="str">
        <f>IF(ISBLANK(INDEX('Policy Characteristics'!E:E,MATCH($C1241,'Policy Characteristics'!$C:$C,0))),"",INDEX('Policy Characteristics'!E:E,MATCH($C1241,'Policy Characteristics'!$C:$C,0)))</f>
        <v>indst shift to hydrogen</v>
      </c>
      <c r="L1241" s="205">
        <f>IF(ISBLANK(INDEX('Policy Characteristics'!F:F,MATCH($C1241,'Policy Characteristics'!$C:$C,0))),"",INDEX('Policy Characteristics'!F:F,MATCH($C1241,'Policy Characteristics'!$C:$C,0)))</f>
        <v>0</v>
      </c>
      <c r="M1241" s="205">
        <f>IF(ISBLANK(INDEX('Policy Characteristics'!G:G,MATCH($C1241,'Policy Characteristics'!$C:$C,0))),"",INDEX('Policy Characteristics'!G:G,MATCH($C1241,'Policy Characteristics'!$C:$C,0)))</f>
        <v>1</v>
      </c>
      <c r="N1241" s="205">
        <f>IF(ISBLANK(INDEX('Policy Characteristics'!H:H,MATCH($C1241,'Policy Characteristics'!$C:$C,0))),"",INDEX('Policy Characteristics'!H:H,MATCH($C1241,'Policy Characteristics'!$C:$C,0)))</f>
        <v>0.01</v>
      </c>
      <c r="O1241" s="76" t="str">
        <f>IF(ISBLANK(INDEX('Policy Characteristics'!I:I,MATCH($C1241,'Policy Characteristics'!$C:$C,0))),"",INDEX('Policy Characteristics'!I:I,MATCH($C1241,'Policy Characteristics'!$C:$C,0)))</f>
        <v>% of fuel shifted</v>
      </c>
      <c r="P1241" s="76" t="str">
        <f>IF(ISBLANK(INDEX('Policy Characteristics'!J:J,MATCH($C1241,'Policy Characteristics'!$C:$C,0))),"",INDEX('Policy Characteristics'!J:J,MATCH($C1241,'Policy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1241" s="76" t="str">
        <f>IF(ISBLANK(INDEX('Policy Characteristics'!K:K,MATCH($C1241,'Policy Characteristics'!$C:$C,0))),"",INDEX('Policy Characteristics'!K:K,MATCH($C1241,'Policy Characteristics'!$C:$C,0)))</f>
        <v>industry-ag-main.html#fuel-switching</v>
      </c>
      <c r="R1241" s="76" t="str">
        <f>IF(ISBLANK(INDEX('Policy Characteristics'!L:L,MATCH($C1241,'Policy Characteristics'!$C:$C,0))),"",INDEX('Policy Characteristics'!L:L,MATCH($C1241,'Policy Characteristics'!$C:$C,0)))</f>
        <v>industry-elec-and-hydrogen.html</v>
      </c>
    </row>
    <row r="1242" spans="1:18" s="143" customFormat="1" x14ac:dyDescent="0.25">
      <c r="A1242" s="76" t="str">
        <f>IF(ISBLANK(INDEX('Policy Characteristics'!A:A,MATCH($C1242,'Policy Characteristics'!$C:$C,0))),"",INDEX('Policy Characteristics'!A:A,MATCH($C1242,'Policy Characteristics'!$C:$C,0)))</f>
        <v>Industry</v>
      </c>
      <c r="B1242" s="200" t="str">
        <f>IF(ISBLANK(INDEX('Policy Characteristics'!B:B,MATCH($C1242,'Policy Characteristics'!$C:$C,0))),"",INDEX('Policy Characteristics'!B:B,MATCH($C1242,'Policy Characteristics'!$C:$C,0)))</f>
        <v>Hydrogen Combustion</v>
      </c>
      <c r="C1242" s="76" t="str">
        <f t="shared" si="36"/>
        <v>Fraction of Eligible Industrial Energy Use Shifted to Hydrogen</v>
      </c>
      <c r="D1242" s="78" t="s">
        <v>1315</v>
      </c>
      <c r="E1242" t="s">
        <v>1824</v>
      </c>
      <c r="F1242" t="s">
        <v>1277</v>
      </c>
      <c r="G1242" s="88" t="s">
        <v>1824</v>
      </c>
      <c r="H1242" s="15">
        <v>2161</v>
      </c>
      <c r="I1242" s="213" t="s">
        <v>44</v>
      </c>
      <c r="J1242" s="202" t="str">
        <f>IF(ISBLANK(INDEX('Policy Characteristics'!D:D,MATCH($C1242,'Policy Characteristics'!$C:$C,0))),"",INDEX('Policy Characteristics'!D:D,MATCH($C1242,'Policy Characteristics'!$C:$C,0)))</f>
        <v>Hydrogen Combustion</v>
      </c>
      <c r="K1242" s="76" t="str">
        <f>IF(ISBLANK(INDEX('Policy Characteristics'!E:E,MATCH($C1242,'Policy Characteristics'!$C:$C,0))),"",INDEX('Policy Characteristics'!E:E,MATCH($C1242,'Policy Characteristics'!$C:$C,0)))</f>
        <v>indst shift to hydrogen</v>
      </c>
      <c r="L1242" s="205">
        <f>IF(ISBLANK(INDEX('Policy Characteristics'!F:F,MATCH($C1242,'Policy Characteristics'!$C:$C,0))),"",INDEX('Policy Characteristics'!F:F,MATCH($C1242,'Policy Characteristics'!$C:$C,0)))</f>
        <v>0</v>
      </c>
      <c r="M1242" s="205">
        <f>IF(ISBLANK(INDEX('Policy Characteristics'!G:G,MATCH($C1242,'Policy Characteristics'!$C:$C,0))),"",INDEX('Policy Characteristics'!G:G,MATCH($C1242,'Policy Characteristics'!$C:$C,0)))</f>
        <v>1</v>
      </c>
      <c r="N1242" s="205">
        <f>IF(ISBLANK(INDEX('Policy Characteristics'!H:H,MATCH($C1242,'Policy Characteristics'!$C:$C,0))),"",INDEX('Policy Characteristics'!H:H,MATCH($C1242,'Policy Characteristics'!$C:$C,0)))</f>
        <v>0.01</v>
      </c>
      <c r="O1242" s="76" t="str">
        <f>IF(ISBLANK(INDEX('Policy Characteristics'!I:I,MATCH($C1242,'Policy Characteristics'!$C:$C,0))),"",INDEX('Policy Characteristics'!I:I,MATCH($C1242,'Policy Characteristics'!$C:$C,0)))</f>
        <v>% of fuel shifted</v>
      </c>
      <c r="P1242" s="76" t="str">
        <f>IF(ISBLANK(INDEX('Policy Characteristics'!J:J,MATCH($C1242,'Policy Characteristics'!$C:$C,0))),"",INDEX('Policy Characteristics'!J:J,MATCH($C1242,'Policy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1242" s="76" t="str">
        <f>IF(ISBLANK(INDEX('Policy Characteristics'!K:K,MATCH($C1242,'Policy Characteristics'!$C:$C,0))),"",INDEX('Policy Characteristics'!K:K,MATCH($C1242,'Policy Characteristics'!$C:$C,0)))</f>
        <v>industry-ag-main.html#fuel-switching</v>
      </c>
      <c r="R1242" s="76" t="str">
        <f>IF(ISBLANK(INDEX('Policy Characteristics'!L:L,MATCH($C1242,'Policy Characteristics'!$C:$C,0))),"",INDEX('Policy Characteristics'!L:L,MATCH($C1242,'Policy Characteristics'!$C:$C,0)))</f>
        <v>industry-elec-and-hydrogen.html</v>
      </c>
    </row>
    <row r="1243" spans="1:18" s="143" customFormat="1" x14ac:dyDescent="0.25">
      <c r="A1243" s="76" t="str">
        <f>IF(ISBLANK(INDEX('Policy Characteristics'!A:A,MATCH($C1243,'Policy Characteristics'!$C:$C,0))),"",INDEX('Policy Characteristics'!A:A,MATCH($C1243,'Policy Characteristics'!$C:$C,0)))</f>
        <v>Industry</v>
      </c>
      <c r="B1243" s="200" t="str">
        <f>IF(ISBLANK(INDEX('Policy Characteristics'!B:B,MATCH($C1243,'Policy Characteristics'!$C:$C,0))),"",INDEX('Policy Characteristics'!B:B,MATCH($C1243,'Policy Characteristics'!$C:$C,0)))</f>
        <v>Hydrogen Combustion</v>
      </c>
      <c r="C1243" s="76" t="str">
        <f t="shared" si="36"/>
        <v>Fraction of Eligible Industrial Energy Use Shifted to Hydrogen</v>
      </c>
      <c r="D1243" s="78" t="s">
        <v>1316</v>
      </c>
      <c r="E1243" t="s">
        <v>1682</v>
      </c>
      <c r="F1243" t="s">
        <v>1278</v>
      </c>
      <c r="G1243" s="88" t="s">
        <v>1689</v>
      </c>
      <c r="H1243" s="15">
        <v>2162</v>
      </c>
      <c r="I1243" s="213" t="s">
        <v>43</v>
      </c>
      <c r="J1243" s="202" t="str">
        <f>IF(ISBLANK(INDEX('Policy Characteristics'!D:D,MATCH($C1243,'Policy Characteristics'!$C:$C,0))),"",INDEX('Policy Characteristics'!D:D,MATCH($C1243,'Policy Characteristics'!$C:$C,0)))</f>
        <v>Hydrogen Combustion</v>
      </c>
      <c r="K1243" s="76" t="str">
        <f>IF(ISBLANK(INDEX('Policy Characteristics'!E:E,MATCH($C1243,'Policy Characteristics'!$C:$C,0))),"",INDEX('Policy Characteristics'!E:E,MATCH($C1243,'Policy Characteristics'!$C:$C,0)))</f>
        <v>indst shift to hydrogen</v>
      </c>
      <c r="L1243" s="205">
        <f>IF(ISBLANK(INDEX('Policy Characteristics'!F:F,MATCH($C1243,'Policy Characteristics'!$C:$C,0))),"",INDEX('Policy Characteristics'!F:F,MATCH($C1243,'Policy Characteristics'!$C:$C,0)))</f>
        <v>0</v>
      </c>
      <c r="M1243" s="205">
        <f>IF(ISBLANK(INDEX('Policy Characteristics'!G:G,MATCH($C1243,'Policy Characteristics'!$C:$C,0))),"",INDEX('Policy Characteristics'!G:G,MATCH($C1243,'Policy Characteristics'!$C:$C,0)))</f>
        <v>1</v>
      </c>
      <c r="N1243" s="205">
        <f>IF(ISBLANK(INDEX('Policy Characteristics'!H:H,MATCH($C1243,'Policy Characteristics'!$C:$C,0))),"",INDEX('Policy Characteristics'!H:H,MATCH($C1243,'Policy Characteristics'!$C:$C,0)))</f>
        <v>0.01</v>
      </c>
      <c r="O1243" s="76" t="str">
        <f>IF(ISBLANK(INDEX('Policy Characteristics'!I:I,MATCH($C1243,'Policy Characteristics'!$C:$C,0))),"",INDEX('Policy Characteristics'!I:I,MATCH($C1243,'Policy Characteristics'!$C:$C,0)))</f>
        <v>% of fuel shifted</v>
      </c>
      <c r="P1243" s="76" t="str">
        <f>IF(ISBLANK(INDEX('Policy Characteristics'!J:J,MATCH($C1243,'Policy Characteristics'!$C:$C,0))),"",INDEX('Policy Characteristics'!J:J,MATCH($C1243,'Policy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1243" s="76" t="str">
        <f>IF(ISBLANK(INDEX('Policy Characteristics'!K:K,MATCH($C1243,'Policy Characteristics'!$C:$C,0))),"",INDEX('Policy Characteristics'!K:K,MATCH($C1243,'Policy Characteristics'!$C:$C,0)))</f>
        <v>industry-ag-main.html#fuel-switching</v>
      </c>
      <c r="R1243" s="76" t="str">
        <f>IF(ISBLANK(INDEX('Policy Characteristics'!L:L,MATCH($C1243,'Policy Characteristics'!$C:$C,0))),"",INDEX('Policy Characteristics'!L:L,MATCH($C1243,'Policy Characteristics'!$C:$C,0)))</f>
        <v>industry-elec-and-hydrogen.html</v>
      </c>
    </row>
    <row r="1244" spans="1:18" s="143" customFormat="1" x14ac:dyDescent="0.25">
      <c r="A1244" s="76" t="str">
        <f>IF(ISBLANK(INDEX('Policy Characteristics'!A:A,MATCH($C1244,'Policy Characteristics'!$C:$C,0))),"",INDEX('Policy Characteristics'!A:A,MATCH($C1244,'Policy Characteristics'!$C:$C,0)))</f>
        <v>Industry</v>
      </c>
      <c r="B1244" s="200" t="str">
        <f>IF(ISBLANK(INDEX('Policy Characteristics'!B:B,MATCH($C1244,'Policy Characteristics'!$C:$C,0))),"",INDEX('Policy Characteristics'!B:B,MATCH($C1244,'Policy Characteristics'!$C:$C,0)))</f>
        <v>Hydrogen Combustion</v>
      </c>
      <c r="C1244" s="76" t="str">
        <f t="shared" si="36"/>
        <v>Fraction of Eligible Industrial Energy Use Shifted to Hydrogen</v>
      </c>
      <c r="D1244" s="78" t="s">
        <v>1316</v>
      </c>
      <c r="E1244" t="s">
        <v>1683</v>
      </c>
      <c r="F1244" t="s">
        <v>1278</v>
      </c>
      <c r="G1244" s="88" t="s">
        <v>1690</v>
      </c>
      <c r="H1244" s="15">
        <v>2163</v>
      </c>
      <c r="I1244" s="213" t="s">
        <v>43</v>
      </c>
      <c r="J1244" s="202" t="str">
        <f>IF(ISBLANK(INDEX('Policy Characteristics'!D:D,MATCH($C1244,'Policy Characteristics'!$C:$C,0))),"",INDEX('Policy Characteristics'!D:D,MATCH($C1244,'Policy Characteristics'!$C:$C,0)))</f>
        <v>Hydrogen Combustion</v>
      </c>
      <c r="K1244" s="76" t="str">
        <f>IF(ISBLANK(INDEX('Policy Characteristics'!E:E,MATCH($C1244,'Policy Characteristics'!$C:$C,0))),"",INDEX('Policy Characteristics'!E:E,MATCH($C1244,'Policy Characteristics'!$C:$C,0)))</f>
        <v>indst shift to hydrogen</v>
      </c>
      <c r="L1244" s="205">
        <f>IF(ISBLANK(INDEX('Policy Characteristics'!F:F,MATCH($C1244,'Policy Characteristics'!$C:$C,0))),"",INDEX('Policy Characteristics'!F:F,MATCH($C1244,'Policy Characteristics'!$C:$C,0)))</f>
        <v>0</v>
      </c>
      <c r="M1244" s="205">
        <f>IF(ISBLANK(INDEX('Policy Characteristics'!G:G,MATCH($C1244,'Policy Characteristics'!$C:$C,0))),"",INDEX('Policy Characteristics'!G:G,MATCH($C1244,'Policy Characteristics'!$C:$C,0)))</f>
        <v>1</v>
      </c>
      <c r="N1244" s="205">
        <f>IF(ISBLANK(INDEX('Policy Characteristics'!H:H,MATCH($C1244,'Policy Characteristics'!$C:$C,0))),"",INDEX('Policy Characteristics'!H:H,MATCH($C1244,'Policy Characteristics'!$C:$C,0)))</f>
        <v>0.01</v>
      </c>
      <c r="O1244" s="76" t="str">
        <f>IF(ISBLANK(INDEX('Policy Characteristics'!I:I,MATCH($C1244,'Policy Characteristics'!$C:$C,0))),"",INDEX('Policy Characteristics'!I:I,MATCH($C1244,'Policy Characteristics'!$C:$C,0)))</f>
        <v>% of fuel shifted</v>
      </c>
      <c r="P1244" s="76" t="str">
        <f>IF(ISBLANK(INDEX('Policy Characteristics'!J:J,MATCH($C1244,'Policy Characteristics'!$C:$C,0))),"",INDEX('Policy Characteristics'!J:J,MATCH($C1244,'Policy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1244" s="76" t="str">
        <f>IF(ISBLANK(INDEX('Policy Characteristics'!K:K,MATCH($C1244,'Policy Characteristics'!$C:$C,0))),"",INDEX('Policy Characteristics'!K:K,MATCH($C1244,'Policy Characteristics'!$C:$C,0)))</f>
        <v>industry-ag-main.html#fuel-switching</v>
      </c>
      <c r="R1244" s="76" t="str">
        <f>IF(ISBLANK(INDEX('Policy Characteristics'!L:L,MATCH($C1244,'Policy Characteristics'!$C:$C,0))),"",INDEX('Policy Characteristics'!L:L,MATCH($C1244,'Policy Characteristics'!$C:$C,0)))</f>
        <v>industry-elec-and-hydrogen.html</v>
      </c>
    </row>
    <row r="1245" spans="1:18" s="143" customFormat="1" x14ac:dyDescent="0.25">
      <c r="A1245" s="76" t="str">
        <f>IF(ISBLANK(INDEX('Policy Characteristics'!A:A,MATCH($C1245,'Policy Characteristics'!$C:$C,0))),"",INDEX('Policy Characteristics'!A:A,MATCH($C1245,'Policy Characteristics'!$C:$C,0)))</f>
        <v>Industry</v>
      </c>
      <c r="B1245" s="200" t="str">
        <f>IF(ISBLANK(INDEX('Policy Characteristics'!B:B,MATCH($C1245,'Policy Characteristics'!$C:$C,0))),"",INDEX('Policy Characteristics'!B:B,MATCH($C1245,'Policy Characteristics'!$C:$C,0)))</f>
        <v>Hydrogen Combustion</v>
      </c>
      <c r="C1245" s="76" t="str">
        <f t="shared" ref="C1245:C1308" si="37">C$1115</f>
        <v>Fraction of Eligible Industrial Energy Use Shifted to Hydrogen</v>
      </c>
      <c r="D1245" s="78" t="s">
        <v>1316</v>
      </c>
      <c r="E1245" t="s">
        <v>1684</v>
      </c>
      <c r="F1245" t="s">
        <v>1278</v>
      </c>
      <c r="G1245" s="88" t="s">
        <v>1691</v>
      </c>
      <c r="H1245" s="15">
        <v>2164</v>
      </c>
      <c r="I1245" s="213" t="s">
        <v>43</v>
      </c>
      <c r="J1245" s="202" t="str">
        <f>IF(ISBLANK(INDEX('Policy Characteristics'!D:D,MATCH($C1245,'Policy Characteristics'!$C:$C,0))),"",INDEX('Policy Characteristics'!D:D,MATCH($C1245,'Policy Characteristics'!$C:$C,0)))</f>
        <v>Hydrogen Combustion</v>
      </c>
      <c r="K1245" s="76" t="str">
        <f>IF(ISBLANK(INDEX('Policy Characteristics'!E:E,MATCH($C1245,'Policy Characteristics'!$C:$C,0))),"",INDEX('Policy Characteristics'!E:E,MATCH($C1245,'Policy Characteristics'!$C:$C,0)))</f>
        <v>indst shift to hydrogen</v>
      </c>
      <c r="L1245" s="205">
        <f>IF(ISBLANK(INDEX('Policy Characteristics'!F:F,MATCH($C1245,'Policy Characteristics'!$C:$C,0))),"",INDEX('Policy Characteristics'!F:F,MATCH($C1245,'Policy Characteristics'!$C:$C,0)))</f>
        <v>0</v>
      </c>
      <c r="M1245" s="205">
        <f>IF(ISBLANK(INDEX('Policy Characteristics'!G:G,MATCH($C1245,'Policy Characteristics'!$C:$C,0))),"",INDEX('Policy Characteristics'!G:G,MATCH($C1245,'Policy Characteristics'!$C:$C,0)))</f>
        <v>1</v>
      </c>
      <c r="N1245" s="205">
        <f>IF(ISBLANK(INDEX('Policy Characteristics'!H:H,MATCH($C1245,'Policy Characteristics'!$C:$C,0))),"",INDEX('Policy Characteristics'!H:H,MATCH($C1245,'Policy Characteristics'!$C:$C,0)))</f>
        <v>0.01</v>
      </c>
      <c r="O1245" s="76" t="str">
        <f>IF(ISBLANK(INDEX('Policy Characteristics'!I:I,MATCH($C1245,'Policy Characteristics'!$C:$C,0))),"",INDEX('Policy Characteristics'!I:I,MATCH($C1245,'Policy Characteristics'!$C:$C,0)))</f>
        <v>% of fuel shifted</v>
      </c>
      <c r="P1245" s="76" t="str">
        <f>IF(ISBLANK(INDEX('Policy Characteristics'!J:J,MATCH($C1245,'Policy Characteristics'!$C:$C,0))),"",INDEX('Policy Characteristics'!J:J,MATCH($C1245,'Policy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1245" s="76" t="str">
        <f>IF(ISBLANK(INDEX('Policy Characteristics'!K:K,MATCH($C1245,'Policy Characteristics'!$C:$C,0))),"",INDEX('Policy Characteristics'!K:K,MATCH($C1245,'Policy Characteristics'!$C:$C,0)))</f>
        <v>industry-ag-main.html#fuel-switching</v>
      </c>
      <c r="R1245" s="76" t="str">
        <f>IF(ISBLANK(INDEX('Policy Characteristics'!L:L,MATCH($C1245,'Policy Characteristics'!$C:$C,0))),"",INDEX('Policy Characteristics'!L:L,MATCH($C1245,'Policy Characteristics'!$C:$C,0)))</f>
        <v>industry-elec-and-hydrogen.html</v>
      </c>
    </row>
    <row r="1246" spans="1:18" s="143" customFormat="1" x14ac:dyDescent="0.25">
      <c r="A1246" s="76" t="str">
        <f>IF(ISBLANK(INDEX('Policy Characteristics'!A:A,MATCH($C1246,'Policy Characteristics'!$C:$C,0))),"",INDEX('Policy Characteristics'!A:A,MATCH($C1246,'Policy Characteristics'!$C:$C,0)))</f>
        <v>Industry</v>
      </c>
      <c r="B1246" s="200" t="str">
        <f>IF(ISBLANK(INDEX('Policy Characteristics'!B:B,MATCH($C1246,'Policy Characteristics'!$C:$C,0))),"",INDEX('Policy Characteristics'!B:B,MATCH($C1246,'Policy Characteristics'!$C:$C,0)))</f>
        <v>Hydrogen Combustion</v>
      </c>
      <c r="C1246" s="76" t="str">
        <f t="shared" si="37"/>
        <v>Fraction of Eligible Industrial Energy Use Shifted to Hydrogen</v>
      </c>
      <c r="D1246" s="78" t="s">
        <v>1316</v>
      </c>
      <c r="E1246" t="s">
        <v>1685</v>
      </c>
      <c r="F1246" t="s">
        <v>1278</v>
      </c>
      <c r="G1246" s="88" t="s">
        <v>1692</v>
      </c>
      <c r="H1246" s="15">
        <v>2165</v>
      </c>
      <c r="I1246" s="213" t="s">
        <v>43</v>
      </c>
      <c r="J1246" s="202" t="str">
        <f>IF(ISBLANK(INDEX('Policy Characteristics'!D:D,MATCH($C1246,'Policy Characteristics'!$C:$C,0))),"",INDEX('Policy Characteristics'!D:D,MATCH($C1246,'Policy Characteristics'!$C:$C,0)))</f>
        <v>Hydrogen Combustion</v>
      </c>
      <c r="K1246" s="76" t="str">
        <f>IF(ISBLANK(INDEX('Policy Characteristics'!E:E,MATCH($C1246,'Policy Characteristics'!$C:$C,0))),"",INDEX('Policy Characteristics'!E:E,MATCH($C1246,'Policy Characteristics'!$C:$C,0)))</f>
        <v>indst shift to hydrogen</v>
      </c>
      <c r="L1246" s="205">
        <f>IF(ISBLANK(INDEX('Policy Characteristics'!F:F,MATCH($C1246,'Policy Characteristics'!$C:$C,0))),"",INDEX('Policy Characteristics'!F:F,MATCH($C1246,'Policy Characteristics'!$C:$C,0)))</f>
        <v>0</v>
      </c>
      <c r="M1246" s="205">
        <f>IF(ISBLANK(INDEX('Policy Characteristics'!G:G,MATCH($C1246,'Policy Characteristics'!$C:$C,0))),"",INDEX('Policy Characteristics'!G:G,MATCH($C1246,'Policy Characteristics'!$C:$C,0)))</f>
        <v>1</v>
      </c>
      <c r="N1246" s="205">
        <f>IF(ISBLANK(INDEX('Policy Characteristics'!H:H,MATCH($C1246,'Policy Characteristics'!$C:$C,0))),"",INDEX('Policy Characteristics'!H:H,MATCH($C1246,'Policy Characteristics'!$C:$C,0)))</f>
        <v>0.01</v>
      </c>
      <c r="O1246" s="76" t="str">
        <f>IF(ISBLANK(INDEX('Policy Characteristics'!I:I,MATCH($C1246,'Policy Characteristics'!$C:$C,0))),"",INDEX('Policy Characteristics'!I:I,MATCH($C1246,'Policy Characteristics'!$C:$C,0)))</f>
        <v>% of fuel shifted</v>
      </c>
      <c r="P1246" s="76" t="str">
        <f>IF(ISBLANK(INDEX('Policy Characteristics'!J:J,MATCH($C1246,'Policy Characteristics'!$C:$C,0))),"",INDEX('Policy Characteristics'!J:J,MATCH($C1246,'Policy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1246" s="76" t="str">
        <f>IF(ISBLANK(INDEX('Policy Characteristics'!K:K,MATCH($C1246,'Policy Characteristics'!$C:$C,0))),"",INDEX('Policy Characteristics'!K:K,MATCH($C1246,'Policy Characteristics'!$C:$C,0)))</f>
        <v>industry-ag-main.html#fuel-switching</v>
      </c>
      <c r="R1246" s="76" t="str">
        <f>IF(ISBLANK(INDEX('Policy Characteristics'!L:L,MATCH($C1246,'Policy Characteristics'!$C:$C,0))),"",INDEX('Policy Characteristics'!L:L,MATCH($C1246,'Policy Characteristics'!$C:$C,0)))</f>
        <v>industry-elec-and-hydrogen.html</v>
      </c>
    </row>
    <row r="1247" spans="1:18" s="143" customFormat="1" x14ac:dyDescent="0.25">
      <c r="A1247" s="76" t="str">
        <f>IF(ISBLANK(INDEX('Policy Characteristics'!A:A,MATCH($C1247,'Policy Characteristics'!$C:$C,0))),"",INDEX('Policy Characteristics'!A:A,MATCH($C1247,'Policy Characteristics'!$C:$C,0)))</f>
        <v>Industry</v>
      </c>
      <c r="B1247" s="200" t="str">
        <f>IF(ISBLANK(INDEX('Policy Characteristics'!B:B,MATCH($C1247,'Policy Characteristics'!$C:$C,0))),"",INDEX('Policy Characteristics'!B:B,MATCH($C1247,'Policy Characteristics'!$C:$C,0)))</f>
        <v>Hydrogen Combustion</v>
      </c>
      <c r="C1247" s="76" t="str">
        <f t="shared" si="37"/>
        <v>Fraction of Eligible Industrial Energy Use Shifted to Hydrogen</v>
      </c>
      <c r="D1247" s="78" t="s">
        <v>1316</v>
      </c>
      <c r="E1247" t="s">
        <v>1686</v>
      </c>
      <c r="F1247" t="s">
        <v>1278</v>
      </c>
      <c r="G1247" s="88" t="s">
        <v>1693</v>
      </c>
      <c r="H1247" s="15">
        <v>2166</v>
      </c>
      <c r="I1247" s="213" t="s">
        <v>44</v>
      </c>
      <c r="J1247" s="202" t="str">
        <f>IF(ISBLANK(INDEX('Policy Characteristics'!D:D,MATCH($C1247,'Policy Characteristics'!$C:$C,0))),"",INDEX('Policy Characteristics'!D:D,MATCH($C1247,'Policy Characteristics'!$C:$C,0)))</f>
        <v>Hydrogen Combustion</v>
      </c>
      <c r="K1247" s="76" t="str">
        <f>IF(ISBLANK(INDEX('Policy Characteristics'!E:E,MATCH($C1247,'Policy Characteristics'!$C:$C,0))),"",INDEX('Policy Characteristics'!E:E,MATCH($C1247,'Policy Characteristics'!$C:$C,0)))</f>
        <v>indst shift to hydrogen</v>
      </c>
      <c r="L1247" s="205">
        <f>IF(ISBLANK(INDEX('Policy Characteristics'!F:F,MATCH($C1247,'Policy Characteristics'!$C:$C,0))),"",INDEX('Policy Characteristics'!F:F,MATCH($C1247,'Policy Characteristics'!$C:$C,0)))</f>
        <v>0</v>
      </c>
      <c r="M1247" s="205">
        <f>IF(ISBLANK(INDEX('Policy Characteristics'!G:G,MATCH($C1247,'Policy Characteristics'!$C:$C,0))),"",INDEX('Policy Characteristics'!G:G,MATCH($C1247,'Policy Characteristics'!$C:$C,0)))</f>
        <v>1</v>
      </c>
      <c r="N1247" s="205">
        <f>IF(ISBLANK(INDEX('Policy Characteristics'!H:H,MATCH($C1247,'Policy Characteristics'!$C:$C,0))),"",INDEX('Policy Characteristics'!H:H,MATCH($C1247,'Policy Characteristics'!$C:$C,0)))</f>
        <v>0.01</v>
      </c>
      <c r="O1247" s="76" t="str">
        <f>IF(ISBLANK(INDEX('Policy Characteristics'!I:I,MATCH($C1247,'Policy Characteristics'!$C:$C,0))),"",INDEX('Policy Characteristics'!I:I,MATCH($C1247,'Policy Characteristics'!$C:$C,0)))</f>
        <v>% of fuel shifted</v>
      </c>
      <c r="P1247" s="76" t="str">
        <f>IF(ISBLANK(INDEX('Policy Characteristics'!J:J,MATCH($C1247,'Policy Characteristics'!$C:$C,0))),"",INDEX('Policy Characteristics'!J:J,MATCH($C1247,'Policy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1247" s="76" t="str">
        <f>IF(ISBLANK(INDEX('Policy Characteristics'!K:K,MATCH($C1247,'Policy Characteristics'!$C:$C,0))),"",INDEX('Policy Characteristics'!K:K,MATCH($C1247,'Policy Characteristics'!$C:$C,0)))</f>
        <v>industry-ag-main.html#fuel-switching</v>
      </c>
      <c r="R1247" s="76" t="str">
        <f>IF(ISBLANK(INDEX('Policy Characteristics'!L:L,MATCH($C1247,'Policy Characteristics'!$C:$C,0))),"",INDEX('Policy Characteristics'!L:L,MATCH($C1247,'Policy Characteristics'!$C:$C,0)))</f>
        <v>industry-elec-and-hydrogen.html</v>
      </c>
    </row>
    <row r="1248" spans="1:18" s="143" customFormat="1" x14ac:dyDescent="0.25">
      <c r="A1248" s="76" t="str">
        <f>IF(ISBLANK(INDEX('Policy Characteristics'!A:A,MATCH($C1248,'Policy Characteristics'!$C:$C,0))),"",INDEX('Policy Characteristics'!A:A,MATCH($C1248,'Policy Characteristics'!$C:$C,0)))</f>
        <v>Industry</v>
      </c>
      <c r="B1248" s="200" t="str">
        <f>IF(ISBLANK(INDEX('Policy Characteristics'!B:B,MATCH($C1248,'Policy Characteristics'!$C:$C,0))),"",INDEX('Policy Characteristics'!B:B,MATCH($C1248,'Policy Characteristics'!$C:$C,0)))</f>
        <v>Hydrogen Combustion</v>
      </c>
      <c r="C1248" s="76" t="str">
        <f t="shared" si="37"/>
        <v>Fraction of Eligible Industrial Energy Use Shifted to Hydrogen</v>
      </c>
      <c r="D1248" s="78" t="s">
        <v>1316</v>
      </c>
      <c r="E1248" t="s">
        <v>1687</v>
      </c>
      <c r="F1248" t="s">
        <v>1278</v>
      </c>
      <c r="G1248" s="88" t="s">
        <v>1694</v>
      </c>
      <c r="H1248" s="15">
        <v>2167</v>
      </c>
      <c r="I1248" s="213" t="s">
        <v>44</v>
      </c>
      <c r="J1248" s="202" t="str">
        <f>IF(ISBLANK(INDEX('Policy Characteristics'!D:D,MATCH($C1248,'Policy Characteristics'!$C:$C,0))),"",INDEX('Policy Characteristics'!D:D,MATCH($C1248,'Policy Characteristics'!$C:$C,0)))</f>
        <v>Hydrogen Combustion</v>
      </c>
      <c r="K1248" s="76" t="str">
        <f>IF(ISBLANK(INDEX('Policy Characteristics'!E:E,MATCH($C1248,'Policy Characteristics'!$C:$C,0))),"",INDEX('Policy Characteristics'!E:E,MATCH($C1248,'Policy Characteristics'!$C:$C,0)))</f>
        <v>indst shift to hydrogen</v>
      </c>
      <c r="L1248" s="205">
        <f>IF(ISBLANK(INDEX('Policy Characteristics'!F:F,MATCH($C1248,'Policy Characteristics'!$C:$C,0))),"",INDEX('Policy Characteristics'!F:F,MATCH($C1248,'Policy Characteristics'!$C:$C,0)))</f>
        <v>0</v>
      </c>
      <c r="M1248" s="205">
        <f>IF(ISBLANK(INDEX('Policy Characteristics'!G:G,MATCH($C1248,'Policy Characteristics'!$C:$C,0))),"",INDEX('Policy Characteristics'!G:G,MATCH($C1248,'Policy Characteristics'!$C:$C,0)))</f>
        <v>1</v>
      </c>
      <c r="N1248" s="205">
        <f>IF(ISBLANK(INDEX('Policy Characteristics'!H:H,MATCH($C1248,'Policy Characteristics'!$C:$C,0))),"",INDEX('Policy Characteristics'!H:H,MATCH($C1248,'Policy Characteristics'!$C:$C,0)))</f>
        <v>0.01</v>
      </c>
      <c r="O1248" s="76" t="str">
        <f>IF(ISBLANK(INDEX('Policy Characteristics'!I:I,MATCH($C1248,'Policy Characteristics'!$C:$C,0))),"",INDEX('Policy Characteristics'!I:I,MATCH($C1248,'Policy Characteristics'!$C:$C,0)))</f>
        <v>% of fuel shifted</v>
      </c>
      <c r="P1248" s="76" t="str">
        <f>IF(ISBLANK(INDEX('Policy Characteristics'!J:J,MATCH($C1248,'Policy Characteristics'!$C:$C,0))),"",INDEX('Policy Characteristics'!J:J,MATCH($C1248,'Policy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1248" s="76" t="str">
        <f>IF(ISBLANK(INDEX('Policy Characteristics'!K:K,MATCH($C1248,'Policy Characteristics'!$C:$C,0))),"",INDEX('Policy Characteristics'!K:K,MATCH($C1248,'Policy Characteristics'!$C:$C,0)))</f>
        <v>industry-ag-main.html#fuel-switching</v>
      </c>
      <c r="R1248" s="76" t="str">
        <f>IF(ISBLANK(INDEX('Policy Characteristics'!L:L,MATCH($C1248,'Policy Characteristics'!$C:$C,0))),"",INDEX('Policy Characteristics'!L:L,MATCH($C1248,'Policy Characteristics'!$C:$C,0)))</f>
        <v>industry-elec-and-hydrogen.html</v>
      </c>
    </row>
    <row r="1249" spans="1:18" s="143" customFormat="1" x14ac:dyDescent="0.25">
      <c r="A1249" s="76" t="str">
        <f>IF(ISBLANK(INDEX('Policy Characteristics'!A:A,MATCH($C1249,'Policy Characteristics'!$C:$C,0))),"",INDEX('Policy Characteristics'!A:A,MATCH($C1249,'Policy Characteristics'!$C:$C,0)))</f>
        <v>Industry</v>
      </c>
      <c r="B1249" s="200" t="str">
        <f>IF(ISBLANK(INDEX('Policy Characteristics'!B:B,MATCH($C1249,'Policy Characteristics'!$C:$C,0))),"",INDEX('Policy Characteristics'!B:B,MATCH($C1249,'Policy Characteristics'!$C:$C,0)))</f>
        <v>Hydrogen Combustion</v>
      </c>
      <c r="C1249" s="76" t="str">
        <f t="shared" si="37"/>
        <v>Fraction of Eligible Industrial Energy Use Shifted to Hydrogen</v>
      </c>
      <c r="D1249" s="78" t="s">
        <v>1316</v>
      </c>
      <c r="E1249" t="s">
        <v>1688</v>
      </c>
      <c r="F1249" t="s">
        <v>1278</v>
      </c>
      <c r="G1249" s="88" t="s">
        <v>1695</v>
      </c>
      <c r="H1249" s="15">
        <v>2168</v>
      </c>
      <c r="I1249" s="213" t="s">
        <v>44</v>
      </c>
      <c r="J1249" s="202" t="str">
        <f>IF(ISBLANK(INDEX('Policy Characteristics'!D:D,MATCH($C1249,'Policy Characteristics'!$C:$C,0))),"",INDEX('Policy Characteristics'!D:D,MATCH($C1249,'Policy Characteristics'!$C:$C,0)))</f>
        <v>Hydrogen Combustion</v>
      </c>
      <c r="K1249" s="76" t="str">
        <f>IF(ISBLANK(INDEX('Policy Characteristics'!E:E,MATCH($C1249,'Policy Characteristics'!$C:$C,0))),"",INDEX('Policy Characteristics'!E:E,MATCH($C1249,'Policy Characteristics'!$C:$C,0)))</f>
        <v>indst shift to hydrogen</v>
      </c>
      <c r="L1249" s="205">
        <f>IF(ISBLANK(INDEX('Policy Characteristics'!F:F,MATCH($C1249,'Policy Characteristics'!$C:$C,0))),"",INDEX('Policy Characteristics'!F:F,MATCH($C1249,'Policy Characteristics'!$C:$C,0)))</f>
        <v>0</v>
      </c>
      <c r="M1249" s="205">
        <f>IF(ISBLANK(INDEX('Policy Characteristics'!G:G,MATCH($C1249,'Policy Characteristics'!$C:$C,0))),"",INDEX('Policy Characteristics'!G:G,MATCH($C1249,'Policy Characteristics'!$C:$C,0)))</f>
        <v>1</v>
      </c>
      <c r="N1249" s="205">
        <f>IF(ISBLANK(INDEX('Policy Characteristics'!H:H,MATCH($C1249,'Policy Characteristics'!$C:$C,0))),"",INDEX('Policy Characteristics'!H:H,MATCH($C1249,'Policy Characteristics'!$C:$C,0)))</f>
        <v>0.01</v>
      </c>
      <c r="O1249" s="76" t="str">
        <f>IF(ISBLANK(INDEX('Policy Characteristics'!I:I,MATCH($C1249,'Policy Characteristics'!$C:$C,0))),"",INDEX('Policy Characteristics'!I:I,MATCH($C1249,'Policy Characteristics'!$C:$C,0)))</f>
        <v>% of fuel shifted</v>
      </c>
      <c r="P1249" s="76" t="str">
        <f>IF(ISBLANK(INDEX('Policy Characteristics'!J:J,MATCH($C1249,'Policy Characteristics'!$C:$C,0))),"",INDEX('Policy Characteristics'!J:J,MATCH($C1249,'Policy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1249" s="76" t="str">
        <f>IF(ISBLANK(INDEX('Policy Characteristics'!K:K,MATCH($C1249,'Policy Characteristics'!$C:$C,0))),"",INDEX('Policy Characteristics'!K:K,MATCH($C1249,'Policy Characteristics'!$C:$C,0)))</f>
        <v>industry-ag-main.html#fuel-switching</v>
      </c>
      <c r="R1249" s="76" t="str">
        <f>IF(ISBLANK(INDEX('Policy Characteristics'!L:L,MATCH($C1249,'Policy Characteristics'!$C:$C,0))),"",INDEX('Policy Characteristics'!L:L,MATCH($C1249,'Policy Characteristics'!$C:$C,0)))</f>
        <v>industry-elec-and-hydrogen.html</v>
      </c>
    </row>
    <row r="1250" spans="1:18" s="143" customFormat="1" x14ac:dyDescent="0.25">
      <c r="A1250" s="76" t="str">
        <f>IF(ISBLANK(INDEX('Policy Characteristics'!A:A,MATCH($C1250,'Policy Characteristics'!$C:$C,0))),"",INDEX('Policy Characteristics'!A:A,MATCH($C1250,'Policy Characteristics'!$C:$C,0)))</f>
        <v>Industry</v>
      </c>
      <c r="B1250" s="200" t="str">
        <f>IF(ISBLANK(INDEX('Policy Characteristics'!B:B,MATCH($C1250,'Policy Characteristics'!$C:$C,0))),"",INDEX('Policy Characteristics'!B:B,MATCH($C1250,'Policy Characteristics'!$C:$C,0)))</f>
        <v>Hydrogen Combustion</v>
      </c>
      <c r="C1250" s="76" t="str">
        <f t="shared" si="37"/>
        <v>Fraction of Eligible Industrial Energy Use Shifted to Hydrogen</v>
      </c>
      <c r="D1250" s="78" t="s">
        <v>1316</v>
      </c>
      <c r="E1250" t="s">
        <v>1824</v>
      </c>
      <c r="F1250" t="s">
        <v>1278</v>
      </c>
      <c r="G1250" s="88" t="s">
        <v>1824</v>
      </c>
      <c r="H1250" s="15">
        <v>2169</v>
      </c>
      <c r="I1250" s="213" t="s">
        <v>43</v>
      </c>
      <c r="J1250" s="202" t="str">
        <f>IF(ISBLANK(INDEX('Policy Characteristics'!D:D,MATCH($C1250,'Policy Characteristics'!$C:$C,0))),"",INDEX('Policy Characteristics'!D:D,MATCH($C1250,'Policy Characteristics'!$C:$C,0)))</f>
        <v>Hydrogen Combustion</v>
      </c>
      <c r="K1250" s="76" t="str">
        <f>IF(ISBLANK(INDEX('Policy Characteristics'!E:E,MATCH($C1250,'Policy Characteristics'!$C:$C,0))),"",INDEX('Policy Characteristics'!E:E,MATCH($C1250,'Policy Characteristics'!$C:$C,0)))</f>
        <v>indst shift to hydrogen</v>
      </c>
      <c r="L1250" s="205">
        <f>IF(ISBLANK(INDEX('Policy Characteristics'!F:F,MATCH($C1250,'Policy Characteristics'!$C:$C,0))),"",INDEX('Policy Characteristics'!F:F,MATCH($C1250,'Policy Characteristics'!$C:$C,0)))</f>
        <v>0</v>
      </c>
      <c r="M1250" s="205">
        <f>IF(ISBLANK(INDEX('Policy Characteristics'!G:G,MATCH($C1250,'Policy Characteristics'!$C:$C,0))),"",INDEX('Policy Characteristics'!G:G,MATCH($C1250,'Policy Characteristics'!$C:$C,0)))</f>
        <v>1</v>
      </c>
      <c r="N1250" s="205">
        <f>IF(ISBLANK(INDEX('Policy Characteristics'!H:H,MATCH($C1250,'Policy Characteristics'!$C:$C,0))),"",INDEX('Policy Characteristics'!H:H,MATCH($C1250,'Policy Characteristics'!$C:$C,0)))</f>
        <v>0.01</v>
      </c>
      <c r="O1250" s="76" t="str">
        <f>IF(ISBLANK(INDEX('Policy Characteristics'!I:I,MATCH($C1250,'Policy Characteristics'!$C:$C,0))),"",INDEX('Policy Characteristics'!I:I,MATCH($C1250,'Policy Characteristics'!$C:$C,0)))</f>
        <v>% of fuel shifted</v>
      </c>
      <c r="P1250" s="76" t="str">
        <f>IF(ISBLANK(INDEX('Policy Characteristics'!J:J,MATCH($C1250,'Policy Characteristics'!$C:$C,0))),"",INDEX('Policy Characteristics'!J:J,MATCH($C1250,'Policy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1250" s="76" t="str">
        <f>IF(ISBLANK(INDEX('Policy Characteristics'!K:K,MATCH($C1250,'Policy Characteristics'!$C:$C,0))),"",INDEX('Policy Characteristics'!K:K,MATCH($C1250,'Policy Characteristics'!$C:$C,0)))</f>
        <v>industry-ag-main.html#fuel-switching</v>
      </c>
      <c r="R1250" s="76" t="str">
        <f>IF(ISBLANK(INDEX('Policy Characteristics'!L:L,MATCH($C1250,'Policy Characteristics'!$C:$C,0))),"",INDEX('Policy Characteristics'!L:L,MATCH($C1250,'Policy Characteristics'!$C:$C,0)))</f>
        <v>industry-elec-and-hydrogen.html</v>
      </c>
    </row>
    <row r="1251" spans="1:18" s="143" customFormat="1" x14ac:dyDescent="0.25">
      <c r="A1251" s="76" t="str">
        <f>IF(ISBLANK(INDEX('Policy Characteristics'!A:A,MATCH($C1251,'Policy Characteristics'!$C:$C,0))),"",INDEX('Policy Characteristics'!A:A,MATCH($C1251,'Policy Characteristics'!$C:$C,0)))</f>
        <v>Industry</v>
      </c>
      <c r="B1251" s="200" t="str">
        <f>IF(ISBLANK(INDEX('Policy Characteristics'!B:B,MATCH($C1251,'Policy Characteristics'!$C:$C,0))),"",INDEX('Policy Characteristics'!B:B,MATCH($C1251,'Policy Characteristics'!$C:$C,0)))</f>
        <v>Hydrogen Combustion</v>
      </c>
      <c r="C1251" s="76" t="str">
        <f t="shared" si="37"/>
        <v>Fraction of Eligible Industrial Energy Use Shifted to Hydrogen</v>
      </c>
      <c r="D1251" s="78" t="s">
        <v>1317</v>
      </c>
      <c r="E1251" t="s">
        <v>1682</v>
      </c>
      <c r="F1251" t="s">
        <v>1279</v>
      </c>
      <c r="G1251" s="88" t="s">
        <v>1689</v>
      </c>
      <c r="H1251" s="15">
        <v>2170</v>
      </c>
      <c r="I1251" s="213" t="s">
        <v>43</v>
      </c>
      <c r="J1251" s="202" t="str">
        <f>IF(ISBLANK(INDEX('Policy Characteristics'!D:D,MATCH($C1251,'Policy Characteristics'!$C:$C,0))),"",INDEX('Policy Characteristics'!D:D,MATCH($C1251,'Policy Characteristics'!$C:$C,0)))</f>
        <v>Hydrogen Combustion</v>
      </c>
      <c r="K1251" s="76" t="str">
        <f>IF(ISBLANK(INDEX('Policy Characteristics'!E:E,MATCH($C1251,'Policy Characteristics'!$C:$C,0))),"",INDEX('Policy Characteristics'!E:E,MATCH($C1251,'Policy Characteristics'!$C:$C,0)))</f>
        <v>indst shift to hydrogen</v>
      </c>
      <c r="L1251" s="205">
        <f>IF(ISBLANK(INDEX('Policy Characteristics'!F:F,MATCH($C1251,'Policy Characteristics'!$C:$C,0))),"",INDEX('Policy Characteristics'!F:F,MATCH($C1251,'Policy Characteristics'!$C:$C,0)))</f>
        <v>0</v>
      </c>
      <c r="M1251" s="205">
        <f>IF(ISBLANK(INDEX('Policy Characteristics'!G:G,MATCH($C1251,'Policy Characteristics'!$C:$C,0))),"",INDEX('Policy Characteristics'!G:G,MATCH($C1251,'Policy Characteristics'!$C:$C,0)))</f>
        <v>1</v>
      </c>
      <c r="N1251" s="205">
        <f>IF(ISBLANK(INDEX('Policy Characteristics'!H:H,MATCH($C1251,'Policy Characteristics'!$C:$C,0))),"",INDEX('Policy Characteristics'!H:H,MATCH($C1251,'Policy Characteristics'!$C:$C,0)))</f>
        <v>0.01</v>
      </c>
      <c r="O1251" s="76" t="str">
        <f>IF(ISBLANK(INDEX('Policy Characteristics'!I:I,MATCH($C1251,'Policy Characteristics'!$C:$C,0))),"",INDEX('Policy Characteristics'!I:I,MATCH($C1251,'Policy Characteristics'!$C:$C,0)))</f>
        <v>% of fuel shifted</v>
      </c>
      <c r="P1251" s="76" t="str">
        <f>IF(ISBLANK(INDEX('Policy Characteristics'!J:J,MATCH($C1251,'Policy Characteristics'!$C:$C,0))),"",INDEX('Policy Characteristics'!J:J,MATCH($C1251,'Policy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1251" s="76" t="str">
        <f>IF(ISBLANK(INDEX('Policy Characteristics'!K:K,MATCH($C1251,'Policy Characteristics'!$C:$C,0))),"",INDEX('Policy Characteristics'!K:K,MATCH($C1251,'Policy Characteristics'!$C:$C,0)))</f>
        <v>industry-ag-main.html#fuel-switching</v>
      </c>
      <c r="R1251" s="76" t="str">
        <f>IF(ISBLANK(INDEX('Policy Characteristics'!L:L,MATCH($C1251,'Policy Characteristics'!$C:$C,0))),"",INDEX('Policy Characteristics'!L:L,MATCH($C1251,'Policy Characteristics'!$C:$C,0)))</f>
        <v>industry-elec-and-hydrogen.html</v>
      </c>
    </row>
    <row r="1252" spans="1:18" s="143" customFormat="1" x14ac:dyDescent="0.25">
      <c r="A1252" s="76" t="str">
        <f>IF(ISBLANK(INDEX('Policy Characteristics'!A:A,MATCH($C1252,'Policy Characteristics'!$C:$C,0))),"",INDEX('Policy Characteristics'!A:A,MATCH($C1252,'Policy Characteristics'!$C:$C,0)))</f>
        <v>Industry</v>
      </c>
      <c r="B1252" s="200" t="str">
        <f>IF(ISBLANK(INDEX('Policy Characteristics'!B:B,MATCH($C1252,'Policy Characteristics'!$C:$C,0))),"",INDEX('Policy Characteristics'!B:B,MATCH($C1252,'Policy Characteristics'!$C:$C,0)))</f>
        <v>Hydrogen Combustion</v>
      </c>
      <c r="C1252" s="76" t="str">
        <f t="shared" si="37"/>
        <v>Fraction of Eligible Industrial Energy Use Shifted to Hydrogen</v>
      </c>
      <c r="D1252" s="78" t="s">
        <v>1317</v>
      </c>
      <c r="E1252" t="s">
        <v>1683</v>
      </c>
      <c r="F1252" t="s">
        <v>1279</v>
      </c>
      <c r="G1252" s="88" t="s">
        <v>1690</v>
      </c>
      <c r="H1252" s="15">
        <v>2171</v>
      </c>
      <c r="I1252" s="213" t="s">
        <v>43</v>
      </c>
      <c r="J1252" s="202" t="str">
        <f>IF(ISBLANK(INDEX('Policy Characteristics'!D:D,MATCH($C1252,'Policy Characteristics'!$C:$C,0))),"",INDEX('Policy Characteristics'!D:D,MATCH($C1252,'Policy Characteristics'!$C:$C,0)))</f>
        <v>Hydrogen Combustion</v>
      </c>
      <c r="K1252" s="76" t="str">
        <f>IF(ISBLANK(INDEX('Policy Characteristics'!E:E,MATCH($C1252,'Policy Characteristics'!$C:$C,0))),"",INDEX('Policy Characteristics'!E:E,MATCH($C1252,'Policy Characteristics'!$C:$C,0)))</f>
        <v>indst shift to hydrogen</v>
      </c>
      <c r="L1252" s="205">
        <f>IF(ISBLANK(INDEX('Policy Characteristics'!F:F,MATCH($C1252,'Policy Characteristics'!$C:$C,0))),"",INDEX('Policy Characteristics'!F:F,MATCH($C1252,'Policy Characteristics'!$C:$C,0)))</f>
        <v>0</v>
      </c>
      <c r="M1252" s="205">
        <f>IF(ISBLANK(INDEX('Policy Characteristics'!G:G,MATCH($C1252,'Policy Characteristics'!$C:$C,0))),"",INDEX('Policy Characteristics'!G:G,MATCH($C1252,'Policy Characteristics'!$C:$C,0)))</f>
        <v>1</v>
      </c>
      <c r="N1252" s="205">
        <f>IF(ISBLANK(INDEX('Policy Characteristics'!H:H,MATCH($C1252,'Policy Characteristics'!$C:$C,0))),"",INDEX('Policy Characteristics'!H:H,MATCH($C1252,'Policy Characteristics'!$C:$C,0)))</f>
        <v>0.01</v>
      </c>
      <c r="O1252" s="76" t="str">
        <f>IF(ISBLANK(INDEX('Policy Characteristics'!I:I,MATCH($C1252,'Policy Characteristics'!$C:$C,0))),"",INDEX('Policy Characteristics'!I:I,MATCH($C1252,'Policy Characteristics'!$C:$C,0)))</f>
        <v>% of fuel shifted</v>
      </c>
      <c r="P1252" s="76" t="str">
        <f>IF(ISBLANK(INDEX('Policy Characteristics'!J:J,MATCH($C1252,'Policy Characteristics'!$C:$C,0))),"",INDEX('Policy Characteristics'!J:J,MATCH($C1252,'Policy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1252" s="76" t="str">
        <f>IF(ISBLANK(INDEX('Policy Characteristics'!K:K,MATCH($C1252,'Policy Characteristics'!$C:$C,0))),"",INDEX('Policy Characteristics'!K:K,MATCH($C1252,'Policy Characteristics'!$C:$C,0)))</f>
        <v>industry-ag-main.html#fuel-switching</v>
      </c>
      <c r="R1252" s="76" t="str">
        <f>IF(ISBLANK(INDEX('Policy Characteristics'!L:L,MATCH($C1252,'Policy Characteristics'!$C:$C,0))),"",INDEX('Policy Characteristics'!L:L,MATCH($C1252,'Policy Characteristics'!$C:$C,0)))</f>
        <v>industry-elec-and-hydrogen.html</v>
      </c>
    </row>
    <row r="1253" spans="1:18" s="143" customFormat="1" x14ac:dyDescent="0.25">
      <c r="A1253" s="76" t="str">
        <f>IF(ISBLANK(INDEX('Policy Characteristics'!A:A,MATCH($C1253,'Policy Characteristics'!$C:$C,0))),"",INDEX('Policy Characteristics'!A:A,MATCH($C1253,'Policy Characteristics'!$C:$C,0)))</f>
        <v>Industry</v>
      </c>
      <c r="B1253" s="200" t="str">
        <f>IF(ISBLANK(INDEX('Policy Characteristics'!B:B,MATCH($C1253,'Policy Characteristics'!$C:$C,0))),"",INDEX('Policy Characteristics'!B:B,MATCH($C1253,'Policy Characteristics'!$C:$C,0)))</f>
        <v>Hydrogen Combustion</v>
      </c>
      <c r="C1253" s="76" t="str">
        <f t="shared" si="37"/>
        <v>Fraction of Eligible Industrial Energy Use Shifted to Hydrogen</v>
      </c>
      <c r="D1253" s="78" t="s">
        <v>1317</v>
      </c>
      <c r="E1253" t="s">
        <v>1684</v>
      </c>
      <c r="F1253" t="s">
        <v>1279</v>
      </c>
      <c r="G1253" s="88" t="s">
        <v>1691</v>
      </c>
      <c r="H1253" s="15">
        <v>2172</v>
      </c>
      <c r="I1253" s="213" t="s">
        <v>43</v>
      </c>
      <c r="J1253" s="202" t="str">
        <f>IF(ISBLANK(INDEX('Policy Characteristics'!D:D,MATCH($C1253,'Policy Characteristics'!$C:$C,0))),"",INDEX('Policy Characteristics'!D:D,MATCH($C1253,'Policy Characteristics'!$C:$C,0)))</f>
        <v>Hydrogen Combustion</v>
      </c>
      <c r="K1253" s="76" t="str">
        <f>IF(ISBLANK(INDEX('Policy Characteristics'!E:E,MATCH($C1253,'Policy Characteristics'!$C:$C,0))),"",INDEX('Policy Characteristics'!E:E,MATCH($C1253,'Policy Characteristics'!$C:$C,0)))</f>
        <v>indst shift to hydrogen</v>
      </c>
      <c r="L1253" s="205">
        <f>IF(ISBLANK(INDEX('Policy Characteristics'!F:F,MATCH($C1253,'Policy Characteristics'!$C:$C,0))),"",INDEX('Policy Characteristics'!F:F,MATCH($C1253,'Policy Characteristics'!$C:$C,0)))</f>
        <v>0</v>
      </c>
      <c r="M1253" s="205">
        <f>IF(ISBLANK(INDEX('Policy Characteristics'!G:G,MATCH($C1253,'Policy Characteristics'!$C:$C,0))),"",INDEX('Policy Characteristics'!G:G,MATCH($C1253,'Policy Characteristics'!$C:$C,0)))</f>
        <v>1</v>
      </c>
      <c r="N1253" s="205">
        <f>IF(ISBLANK(INDEX('Policy Characteristics'!H:H,MATCH($C1253,'Policy Characteristics'!$C:$C,0))),"",INDEX('Policy Characteristics'!H:H,MATCH($C1253,'Policy Characteristics'!$C:$C,0)))</f>
        <v>0.01</v>
      </c>
      <c r="O1253" s="76" t="str">
        <f>IF(ISBLANK(INDEX('Policy Characteristics'!I:I,MATCH($C1253,'Policy Characteristics'!$C:$C,0))),"",INDEX('Policy Characteristics'!I:I,MATCH($C1253,'Policy Characteristics'!$C:$C,0)))</f>
        <v>% of fuel shifted</v>
      </c>
      <c r="P1253" s="76" t="str">
        <f>IF(ISBLANK(INDEX('Policy Characteristics'!J:J,MATCH($C1253,'Policy Characteristics'!$C:$C,0))),"",INDEX('Policy Characteristics'!J:J,MATCH($C1253,'Policy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1253" s="76" t="str">
        <f>IF(ISBLANK(INDEX('Policy Characteristics'!K:K,MATCH($C1253,'Policy Characteristics'!$C:$C,0))),"",INDEX('Policy Characteristics'!K:K,MATCH($C1253,'Policy Characteristics'!$C:$C,0)))</f>
        <v>industry-ag-main.html#fuel-switching</v>
      </c>
      <c r="R1253" s="76" t="str">
        <f>IF(ISBLANK(INDEX('Policy Characteristics'!L:L,MATCH($C1253,'Policy Characteristics'!$C:$C,0))),"",INDEX('Policy Characteristics'!L:L,MATCH($C1253,'Policy Characteristics'!$C:$C,0)))</f>
        <v>industry-elec-and-hydrogen.html</v>
      </c>
    </row>
    <row r="1254" spans="1:18" s="143" customFormat="1" x14ac:dyDescent="0.25">
      <c r="A1254" s="76" t="str">
        <f>IF(ISBLANK(INDEX('Policy Characteristics'!A:A,MATCH($C1254,'Policy Characteristics'!$C:$C,0))),"",INDEX('Policy Characteristics'!A:A,MATCH($C1254,'Policy Characteristics'!$C:$C,0)))</f>
        <v>Industry</v>
      </c>
      <c r="B1254" s="200" t="str">
        <f>IF(ISBLANK(INDEX('Policy Characteristics'!B:B,MATCH($C1254,'Policy Characteristics'!$C:$C,0))),"",INDEX('Policy Characteristics'!B:B,MATCH($C1254,'Policy Characteristics'!$C:$C,0)))</f>
        <v>Hydrogen Combustion</v>
      </c>
      <c r="C1254" s="76" t="str">
        <f t="shared" si="37"/>
        <v>Fraction of Eligible Industrial Energy Use Shifted to Hydrogen</v>
      </c>
      <c r="D1254" s="78" t="s">
        <v>1317</v>
      </c>
      <c r="E1254" t="s">
        <v>1685</v>
      </c>
      <c r="F1254" t="s">
        <v>1279</v>
      </c>
      <c r="G1254" s="88" t="s">
        <v>1692</v>
      </c>
      <c r="H1254" s="15">
        <v>2173</v>
      </c>
      <c r="I1254" s="213" t="s">
        <v>43</v>
      </c>
      <c r="J1254" s="202" t="str">
        <f>IF(ISBLANK(INDEX('Policy Characteristics'!D:D,MATCH($C1254,'Policy Characteristics'!$C:$C,0))),"",INDEX('Policy Characteristics'!D:D,MATCH($C1254,'Policy Characteristics'!$C:$C,0)))</f>
        <v>Hydrogen Combustion</v>
      </c>
      <c r="K1254" s="76" t="str">
        <f>IF(ISBLANK(INDEX('Policy Characteristics'!E:E,MATCH($C1254,'Policy Characteristics'!$C:$C,0))),"",INDEX('Policy Characteristics'!E:E,MATCH($C1254,'Policy Characteristics'!$C:$C,0)))</f>
        <v>indst shift to hydrogen</v>
      </c>
      <c r="L1254" s="205">
        <f>IF(ISBLANK(INDEX('Policy Characteristics'!F:F,MATCH($C1254,'Policy Characteristics'!$C:$C,0))),"",INDEX('Policy Characteristics'!F:F,MATCH($C1254,'Policy Characteristics'!$C:$C,0)))</f>
        <v>0</v>
      </c>
      <c r="M1254" s="205">
        <f>IF(ISBLANK(INDEX('Policy Characteristics'!G:G,MATCH($C1254,'Policy Characteristics'!$C:$C,0))),"",INDEX('Policy Characteristics'!G:G,MATCH($C1254,'Policy Characteristics'!$C:$C,0)))</f>
        <v>1</v>
      </c>
      <c r="N1254" s="205">
        <f>IF(ISBLANK(INDEX('Policy Characteristics'!H:H,MATCH($C1254,'Policy Characteristics'!$C:$C,0))),"",INDEX('Policy Characteristics'!H:H,MATCH($C1254,'Policy Characteristics'!$C:$C,0)))</f>
        <v>0.01</v>
      </c>
      <c r="O1254" s="76" t="str">
        <f>IF(ISBLANK(INDEX('Policy Characteristics'!I:I,MATCH($C1254,'Policy Characteristics'!$C:$C,0))),"",INDEX('Policy Characteristics'!I:I,MATCH($C1254,'Policy Characteristics'!$C:$C,0)))</f>
        <v>% of fuel shifted</v>
      </c>
      <c r="P1254" s="76" t="str">
        <f>IF(ISBLANK(INDEX('Policy Characteristics'!J:J,MATCH($C1254,'Policy Characteristics'!$C:$C,0))),"",INDEX('Policy Characteristics'!J:J,MATCH($C1254,'Policy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1254" s="76" t="str">
        <f>IF(ISBLANK(INDEX('Policy Characteristics'!K:K,MATCH($C1254,'Policy Characteristics'!$C:$C,0))),"",INDEX('Policy Characteristics'!K:K,MATCH($C1254,'Policy Characteristics'!$C:$C,0)))</f>
        <v>industry-ag-main.html#fuel-switching</v>
      </c>
      <c r="R1254" s="76" t="str">
        <f>IF(ISBLANK(INDEX('Policy Characteristics'!L:L,MATCH($C1254,'Policy Characteristics'!$C:$C,0))),"",INDEX('Policy Characteristics'!L:L,MATCH($C1254,'Policy Characteristics'!$C:$C,0)))</f>
        <v>industry-elec-and-hydrogen.html</v>
      </c>
    </row>
    <row r="1255" spans="1:18" s="143" customFormat="1" x14ac:dyDescent="0.25">
      <c r="A1255" s="76" t="str">
        <f>IF(ISBLANK(INDEX('Policy Characteristics'!A:A,MATCH($C1255,'Policy Characteristics'!$C:$C,0))),"",INDEX('Policy Characteristics'!A:A,MATCH($C1255,'Policy Characteristics'!$C:$C,0)))</f>
        <v>Industry</v>
      </c>
      <c r="B1255" s="200" t="str">
        <f>IF(ISBLANK(INDEX('Policy Characteristics'!B:B,MATCH($C1255,'Policy Characteristics'!$C:$C,0))),"",INDEX('Policy Characteristics'!B:B,MATCH($C1255,'Policy Characteristics'!$C:$C,0)))</f>
        <v>Hydrogen Combustion</v>
      </c>
      <c r="C1255" s="76" t="str">
        <f t="shared" si="37"/>
        <v>Fraction of Eligible Industrial Energy Use Shifted to Hydrogen</v>
      </c>
      <c r="D1255" s="78" t="s">
        <v>1317</v>
      </c>
      <c r="E1255" t="s">
        <v>1686</v>
      </c>
      <c r="F1255" t="s">
        <v>1279</v>
      </c>
      <c r="G1255" s="88" t="s">
        <v>1693</v>
      </c>
      <c r="H1255" s="15">
        <v>2174</v>
      </c>
      <c r="I1255" s="213" t="s">
        <v>44</v>
      </c>
      <c r="J1255" s="202" t="str">
        <f>IF(ISBLANK(INDEX('Policy Characteristics'!D:D,MATCH($C1255,'Policy Characteristics'!$C:$C,0))),"",INDEX('Policy Characteristics'!D:D,MATCH($C1255,'Policy Characteristics'!$C:$C,0)))</f>
        <v>Hydrogen Combustion</v>
      </c>
      <c r="K1255" s="76" t="str">
        <f>IF(ISBLANK(INDEX('Policy Characteristics'!E:E,MATCH($C1255,'Policy Characteristics'!$C:$C,0))),"",INDEX('Policy Characteristics'!E:E,MATCH($C1255,'Policy Characteristics'!$C:$C,0)))</f>
        <v>indst shift to hydrogen</v>
      </c>
      <c r="L1255" s="205">
        <f>IF(ISBLANK(INDEX('Policy Characteristics'!F:F,MATCH($C1255,'Policy Characteristics'!$C:$C,0))),"",INDEX('Policy Characteristics'!F:F,MATCH($C1255,'Policy Characteristics'!$C:$C,0)))</f>
        <v>0</v>
      </c>
      <c r="M1255" s="205">
        <f>IF(ISBLANK(INDEX('Policy Characteristics'!G:G,MATCH($C1255,'Policy Characteristics'!$C:$C,0))),"",INDEX('Policy Characteristics'!G:G,MATCH($C1255,'Policy Characteristics'!$C:$C,0)))</f>
        <v>1</v>
      </c>
      <c r="N1255" s="205">
        <f>IF(ISBLANK(INDEX('Policy Characteristics'!H:H,MATCH($C1255,'Policy Characteristics'!$C:$C,0))),"",INDEX('Policy Characteristics'!H:H,MATCH($C1255,'Policy Characteristics'!$C:$C,0)))</f>
        <v>0.01</v>
      </c>
      <c r="O1255" s="76" t="str">
        <f>IF(ISBLANK(INDEX('Policy Characteristics'!I:I,MATCH($C1255,'Policy Characteristics'!$C:$C,0))),"",INDEX('Policy Characteristics'!I:I,MATCH($C1255,'Policy Characteristics'!$C:$C,0)))</f>
        <v>% of fuel shifted</v>
      </c>
      <c r="P1255" s="76" t="str">
        <f>IF(ISBLANK(INDEX('Policy Characteristics'!J:J,MATCH($C1255,'Policy Characteristics'!$C:$C,0))),"",INDEX('Policy Characteristics'!J:J,MATCH($C1255,'Policy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1255" s="76" t="str">
        <f>IF(ISBLANK(INDEX('Policy Characteristics'!K:K,MATCH($C1255,'Policy Characteristics'!$C:$C,0))),"",INDEX('Policy Characteristics'!K:K,MATCH($C1255,'Policy Characteristics'!$C:$C,0)))</f>
        <v>industry-ag-main.html#fuel-switching</v>
      </c>
      <c r="R1255" s="76" t="str">
        <f>IF(ISBLANK(INDEX('Policy Characteristics'!L:L,MATCH($C1255,'Policy Characteristics'!$C:$C,0))),"",INDEX('Policy Characteristics'!L:L,MATCH($C1255,'Policy Characteristics'!$C:$C,0)))</f>
        <v>industry-elec-and-hydrogen.html</v>
      </c>
    </row>
    <row r="1256" spans="1:18" s="143" customFormat="1" x14ac:dyDescent="0.25">
      <c r="A1256" s="76" t="str">
        <f>IF(ISBLANK(INDEX('Policy Characteristics'!A:A,MATCH($C1256,'Policy Characteristics'!$C:$C,0))),"",INDEX('Policy Characteristics'!A:A,MATCH($C1256,'Policy Characteristics'!$C:$C,0)))</f>
        <v>Industry</v>
      </c>
      <c r="B1256" s="200" t="str">
        <f>IF(ISBLANK(INDEX('Policy Characteristics'!B:B,MATCH($C1256,'Policy Characteristics'!$C:$C,0))),"",INDEX('Policy Characteristics'!B:B,MATCH($C1256,'Policy Characteristics'!$C:$C,0)))</f>
        <v>Hydrogen Combustion</v>
      </c>
      <c r="C1256" s="76" t="str">
        <f t="shared" si="37"/>
        <v>Fraction of Eligible Industrial Energy Use Shifted to Hydrogen</v>
      </c>
      <c r="D1256" s="78" t="s">
        <v>1317</v>
      </c>
      <c r="E1256" t="s">
        <v>1687</v>
      </c>
      <c r="F1256" t="s">
        <v>1279</v>
      </c>
      <c r="G1256" s="88" t="s">
        <v>1694</v>
      </c>
      <c r="H1256" s="15">
        <v>2175</v>
      </c>
      <c r="I1256" s="213" t="s">
        <v>44</v>
      </c>
      <c r="J1256" s="202" t="str">
        <f>IF(ISBLANK(INDEX('Policy Characteristics'!D:D,MATCH($C1256,'Policy Characteristics'!$C:$C,0))),"",INDEX('Policy Characteristics'!D:D,MATCH($C1256,'Policy Characteristics'!$C:$C,0)))</f>
        <v>Hydrogen Combustion</v>
      </c>
      <c r="K1256" s="76" t="str">
        <f>IF(ISBLANK(INDEX('Policy Characteristics'!E:E,MATCH($C1256,'Policy Characteristics'!$C:$C,0))),"",INDEX('Policy Characteristics'!E:E,MATCH($C1256,'Policy Characteristics'!$C:$C,0)))</f>
        <v>indst shift to hydrogen</v>
      </c>
      <c r="L1256" s="205">
        <f>IF(ISBLANK(INDEX('Policy Characteristics'!F:F,MATCH($C1256,'Policy Characteristics'!$C:$C,0))),"",INDEX('Policy Characteristics'!F:F,MATCH($C1256,'Policy Characteristics'!$C:$C,0)))</f>
        <v>0</v>
      </c>
      <c r="M1256" s="205">
        <f>IF(ISBLANK(INDEX('Policy Characteristics'!G:G,MATCH($C1256,'Policy Characteristics'!$C:$C,0))),"",INDEX('Policy Characteristics'!G:G,MATCH($C1256,'Policy Characteristics'!$C:$C,0)))</f>
        <v>1</v>
      </c>
      <c r="N1256" s="205">
        <f>IF(ISBLANK(INDEX('Policy Characteristics'!H:H,MATCH($C1256,'Policy Characteristics'!$C:$C,0))),"",INDEX('Policy Characteristics'!H:H,MATCH($C1256,'Policy Characteristics'!$C:$C,0)))</f>
        <v>0.01</v>
      </c>
      <c r="O1256" s="76" t="str">
        <f>IF(ISBLANK(INDEX('Policy Characteristics'!I:I,MATCH($C1256,'Policy Characteristics'!$C:$C,0))),"",INDEX('Policy Characteristics'!I:I,MATCH($C1256,'Policy Characteristics'!$C:$C,0)))</f>
        <v>% of fuel shifted</v>
      </c>
      <c r="P1256" s="76" t="str">
        <f>IF(ISBLANK(INDEX('Policy Characteristics'!J:J,MATCH($C1256,'Policy Characteristics'!$C:$C,0))),"",INDEX('Policy Characteristics'!J:J,MATCH($C1256,'Policy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1256" s="76" t="str">
        <f>IF(ISBLANK(INDEX('Policy Characteristics'!K:K,MATCH($C1256,'Policy Characteristics'!$C:$C,0))),"",INDEX('Policy Characteristics'!K:K,MATCH($C1256,'Policy Characteristics'!$C:$C,0)))</f>
        <v>industry-ag-main.html#fuel-switching</v>
      </c>
      <c r="R1256" s="76" t="str">
        <f>IF(ISBLANK(INDEX('Policy Characteristics'!L:L,MATCH($C1256,'Policy Characteristics'!$C:$C,0))),"",INDEX('Policy Characteristics'!L:L,MATCH($C1256,'Policy Characteristics'!$C:$C,0)))</f>
        <v>industry-elec-and-hydrogen.html</v>
      </c>
    </row>
    <row r="1257" spans="1:18" s="143" customFormat="1" x14ac:dyDescent="0.25">
      <c r="A1257" s="76" t="str">
        <f>IF(ISBLANK(INDEX('Policy Characteristics'!A:A,MATCH($C1257,'Policy Characteristics'!$C:$C,0))),"",INDEX('Policy Characteristics'!A:A,MATCH($C1257,'Policy Characteristics'!$C:$C,0)))</f>
        <v>Industry</v>
      </c>
      <c r="B1257" s="200" t="str">
        <f>IF(ISBLANK(INDEX('Policy Characteristics'!B:B,MATCH($C1257,'Policy Characteristics'!$C:$C,0))),"",INDEX('Policy Characteristics'!B:B,MATCH($C1257,'Policy Characteristics'!$C:$C,0)))</f>
        <v>Hydrogen Combustion</v>
      </c>
      <c r="C1257" s="76" t="str">
        <f t="shared" si="37"/>
        <v>Fraction of Eligible Industrial Energy Use Shifted to Hydrogen</v>
      </c>
      <c r="D1257" s="78" t="s">
        <v>1317</v>
      </c>
      <c r="E1257" t="s">
        <v>1688</v>
      </c>
      <c r="F1257" t="s">
        <v>1279</v>
      </c>
      <c r="G1257" s="88" t="s">
        <v>1695</v>
      </c>
      <c r="H1257" s="15">
        <v>2176</v>
      </c>
      <c r="I1257" s="213" t="s">
        <v>44</v>
      </c>
      <c r="J1257" s="202" t="str">
        <f>IF(ISBLANK(INDEX('Policy Characteristics'!D:D,MATCH($C1257,'Policy Characteristics'!$C:$C,0))),"",INDEX('Policy Characteristics'!D:D,MATCH($C1257,'Policy Characteristics'!$C:$C,0)))</f>
        <v>Hydrogen Combustion</v>
      </c>
      <c r="K1257" s="76" t="str">
        <f>IF(ISBLANK(INDEX('Policy Characteristics'!E:E,MATCH($C1257,'Policy Characteristics'!$C:$C,0))),"",INDEX('Policy Characteristics'!E:E,MATCH($C1257,'Policy Characteristics'!$C:$C,0)))</f>
        <v>indst shift to hydrogen</v>
      </c>
      <c r="L1257" s="205">
        <f>IF(ISBLANK(INDEX('Policy Characteristics'!F:F,MATCH($C1257,'Policy Characteristics'!$C:$C,0))),"",INDEX('Policy Characteristics'!F:F,MATCH($C1257,'Policy Characteristics'!$C:$C,0)))</f>
        <v>0</v>
      </c>
      <c r="M1257" s="205">
        <f>IF(ISBLANK(INDEX('Policy Characteristics'!G:G,MATCH($C1257,'Policy Characteristics'!$C:$C,0))),"",INDEX('Policy Characteristics'!G:G,MATCH($C1257,'Policy Characteristics'!$C:$C,0)))</f>
        <v>1</v>
      </c>
      <c r="N1257" s="205">
        <f>IF(ISBLANK(INDEX('Policy Characteristics'!H:H,MATCH($C1257,'Policy Characteristics'!$C:$C,0))),"",INDEX('Policy Characteristics'!H:H,MATCH($C1257,'Policy Characteristics'!$C:$C,0)))</f>
        <v>0.01</v>
      </c>
      <c r="O1257" s="76" t="str">
        <f>IF(ISBLANK(INDEX('Policy Characteristics'!I:I,MATCH($C1257,'Policy Characteristics'!$C:$C,0))),"",INDEX('Policy Characteristics'!I:I,MATCH($C1257,'Policy Characteristics'!$C:$C,0)))</f>
        <v>% of fuel shifted</v>
      </c>
      <c r="P1257" s="76" t="str">
        <f>IF(ISBLANK(INDEX('Policy Characteristics'!J:J,MATCH($C1257,'Policy Characteristics'!$C:$C,0))),"",INDEX('Policy Characteristics'!J:J,MATCH($C1257,'Policy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1257" s="76" t="str">
        <f>IF(ISBLANK(INDEX('Policy Characteristics'!K:K,MATCH($C1257,'Policy Characteristics'!$C:$C,0))),"",INDEX('Policy Characteristics'!K:K,MATCH($C1257,'Policy Characteristics'!$C:$C,0)))</f>
        <v>industry-ag-main.html#fuel-switching</v>
      </c>
      <c r="R1257" s="76" t="str">
        <f>IF(ISBLANK(INDEX('Policy Characteristics'!L:L,MATCH($C1257,'Policy Characteristics'!$C:$C,0))),"",INDEX('Policy Characteristics'!L:L,MATCH($C1257,'Policy Characteristics'!$C:$C,0)))</f>
        <v>industry-elec-and-hydrogen.html</v>
      </c>
    </row>
    <row r="1258" spans="1:18" s="143" customFormat="1" x14ac:dyDescent="0.25">
      <c r="A1258" s="76" t="str">
        <f>IF(ISBLANK(INDEX('Policy Characteristics'!A:A,MATCH($C1258,'Policy Characteristics'!$C:$C,0))),"",INDEX('Policy Characteristics'!A:A,MATCH($C1258,'Policy Characteristics'!$C:$C,0)))</f>
        <v>Industry</v>
      </c>
      <c r="B1258" s="200" t="str">
        <f>IF(ISBLANK(INDEX('Policy Characteristics'!B:B,MATCH($C1258,'Policy Characteristics'!$C:$C,0))),"",INDEX('Policy Characteristics'!B:B,MATCH($C1258,'Policy Characteristics'!$C:$C,0)))</f>
        <v>Hydrogen Combustion</v>
      </c>
      <c r="C1258" s="76" t="str">
        <f t="shared" si="37"/>
        <v>Fraction of Eligible Industrial Energy Use Shifted to Hydrogen</v>
      </c>
      <c r="D1258" s="78" t="s">
        <v>1317</v>
      </c>
      <c r="E1258" t="s">
        <v>1824</v>
      </c>
      <c r="F1258" t="s">
        <v>1279</v>
      </c>
      <c r="G1258" s="88" t="s">
        <v>1824</v>
      </c>
      <c r="H1258" s="15">
        <v>2177</v>
      </c>
      <c r="I1258" s="213" t="s">
        <v>44</v>
      </c>
      <c r="J1258" s="202" t="str">
        <f>IF(ISBLANK(INDEX('Policy Characteristics'!D:D,MATCH($C1258,'Policy Characteristics'!$C:$C,0))),"",INDEX('Policy Characteristics'!D:D,MATCH($C1258,'Policy Characteristics'!$C:$C,0)))</f>
        <v>Hydrogen Combustion</v>
      </c>
      <c r="K1258" s="76" t="str">
        <f>IF(ISBLANK(INDEX('Policy Characteristics'!E:E,MATCH($C1258,'Policy Characteristics'!$C:$C,0))),"",INDEX('Policy Characteristics'!E:E,MATCH($C1258,'Policy Characteristics'!$C:$C,0)))</f>
        <v>indst shift to hydrogen</v>
      </c>
      <c r="L1258" s="205">
        <f>IF(ISBLANK(INDEX('Policy Characteristics'!F:F,MATCH($C1258,'Policy Characteristics'!$C:$C,0))),"",INDEX('Policy Characteristics'!F:F,MATCH($C1258,'Policy Characteristics'!$C:$C,0)))</f>
        <v>0</v>
      </c>
      <c r="M1258" s="205">
        <f>IF(ISBLANK(INDEX('Policy Characteristics'!G:G,MATCH($C1258,'Policy Characteristics'!$C:$C,0))),"",INDEX('Policy Characteristics'!G:G,MATCH($C1258,'Policy Characteristics'!$C:$C,0)))</f>
        <v>1</v>
      </c>
      <c r="N1258" s="205">
        <f>IF(ISBLANK(INDEX('Policy Characteristics'!H:H,MATCH($C1258,'Policy Characteristics'!$C:$C,0))),"",INDEX('Policy Characteristics'!H:H,MATCH($C1258,'Policy Characteristics'!$C:$C,0)))</f>
        <v>0.01</v>
      </c>
      <c r="O1258" s="76" t="str">
        <f>IF(ISBLANK(INDEX('Policy Characteristics'!I:I,MATCH($C1258,'Policy Characteristics'!$C:$C,0))),"",INDEX('Policy Characteristics'!I:I,MATCH($C1258,'Policy Characteristics'!$C:$C,0)))</f>
        <v>% of fuel shifted</v>
      </c>
      <c r="P1258" s="76" t="str">
        <f>IF(ISBLANK(INDEX('Policy Characteristics'!J:J,MATCH($C1258,'Policy Characteristics'!$C:$C,0))),"",INDEX('Policy Characteristics'!J:J,MATCH($C1258,'Policy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1258" s="76" t="str">
        <f>IF(ISBLANK(INDEX('Policy Characteristics'!K:K,MATCH($C1258,'Policy Characteristics'!$C:$C,0))),"",INDEX('Policy Characteristics'!K:K,MATCH($C1258,'Policy Characteristics'!$C:$C,0)))</f>
        <v>industry-ag-main.html#fuel-switching</v>
      </c>
      <c r="R1258" s="76" t="str">
        <f>IF(ISBLANK(INDEX('Policy Characteristics'!L:L,MATCH($C1258,'Policy Characteristics'!$C:$C,0))),"",INDEX('Policy Characteristics'!L:L,MATCH($C1258,'Policy Characteristics'!$C:$C,0)))</f>
        <v>industry-elec-and-hydrogen.html</v>
      </c>
    </row>
    <row r="1259" spans="1:18" s="143" customFormat="1" x14ac:dyDescent="0.25">
      <c r="A1259" s="76" t="str">
        <f>IF(ISBLANK(INDEX('Policy Characteristics'!A:A,MATCH($C1259,'Policy Characteristics'!$C:$C,0))),"",INDEX('Policy Characteristics'!A:A,MATCH($C1259,'Policy Characteristics'!$C:$C,0)))</f>
        <v>Industry</v>
      </c>
      <c r="B1259" s="200" t="str">
        <f>IF(ISBLANK(INDEX('Policy Characteristics'!B:B,MATCH($C1259,'Policy Characteristics'!$C:$C,0))),"",INDEX('Policy Characteristics'!B:B,MATCH($C1259,'Policy Characteristics'!$C:$C,0)))</f>
        <v>Hydrogen Combustion</v>
      </c>
      <c r="C1259" s="76" t="str">
        <f t="shared" si="37"/>
        <v>Fraction of Eligible Industrial Energy Use Shifted to Hydrogen</v>
      </c>
      <c r="D1259" s="78" t="s">
        <v>1318</v>
      </c>
      <c r="E1259" t="s">
        <v>1682</v>
      </c>
      <c r="F1259" t="s">
        <v>1280</v>
      </c>
      <c r="G1259" s="88" t="s">
        <v>1689</v>
      </c>
      <c r="H1259" s="15">
        <v>2178</v>
      </c>
      <c r="I1259" s="213" t="s">
        <v>43</v>
      </c>
      <c r="J1259" s="202" t="str">
        <f>IF(ISBLANK(INDEX('Policy Characteristics'!D:D,MATCH($C1259,'Policy Characteristics'!$C:$C,0))),"",INDEX('Policy Characteristics'!D:D,MATCH($C1259,'Policy Characteristics'!$C:$C,0)))</f>
        <v>Hydrogen Combustion</v>
      </c>
      <c r="K1259" s="76" t="str">
        <f>IF(ISBLANK(INDEX('Policy Characteristics'!E:E,MATCH($C1259,'Policy Characteristics'!$C:$C,0))),"",INDEX('Policy Characteristics'!E:E,MATCH($C1259,'Policy Characteristics'!$C:$C,0)))</f>
        <v>indst shift to hydrogen</v>
      </c>
      <c r="L1259" s="205">
        <f>IF(ISBLANK(INDEX('Policy Characteristics'!F:F,MATCH($C1259,'Policy Characteristics'!$C:$C,0))),"",INDEX('Policy Characteristics'!F:F,MATCH($C1259,'Policy Characteristics'!$C:$C,0)))</f>
        <v>0</v>
      </c>
      <c r="M1259" s="205">
        <f>IF(ISBLANK(INDEX('Policy Characteristics'!G:G,MATCH($C1259,'Policy Characteristics'!$C:$C,0))),"",INDEX('Policy Characteristics'!G:G,MATCH($C1259,'Policy Characteristics'!$C:$C,0)))</f>
        <v>1</v>
      </c>
      <c r="N1259" s="205">
        <f>IF(ISBLANK(INDEX('Policy Characteristics'!H:H,MATCH($C1259,'Policy Characteristics'!$C:$C,0))),"",INDEX('Policy Characteristics'!H:H,MATCH($C1259,'Policy Characteristics'!$C:$C,0)))</f>
        <v>0.01</v>
      </c>
      <c r="O1259" s="76" t="str">
        <f>IF(ISBLANK(INDEX('Policy Characteristics'!I:I,MATCH($C1259,'Policy Characteristics'!$C:$C,0))),"",INDEX('Policy Characteristics'!I:I,MATCH($C1259,'Policy Characteristics'!$C:$C,0)))</f>
        <v>% of fuel shifted</v>
      </c>
      <c r="P1259" s="76" t="str">
        <f>IF(ISBLANK(INDEX('Policy Characteristics'!J:J,MATCH($C1259,'Policy Characteristics'!$C:$C,0))),"",INDEX('Policy Characteristics'!J:J,MATCH($C1259,'Policy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1259" s="76" t="str">
        <f>IF(ISBLANK(INDEX('Policy Characteristics'!K:K,MATCH($C1259,'Policy Characteristics'!$C:$C,0))),"",INDEX('Policy Characteristics'!K:K,MATCH($C1259,'Policy Characteristics'!$C:$C,0)))</f>
        <v>industry-ag-main.html#fuel-switching</v>
      </c>
      <c r="R1259" s="76" t="str">
        <f>IF(ISBLANK(INDEX('Policy Characteristics'!L:L,MATCH($C1259,'Policy Characteristics'!$C:$C,0))),"",INDEX('Policy Characteristics'!L:L,MATCH($C1259,'Policy Characteristics'!$C:$C,0)))</f>
        <v>industry-elec-and-hydrogen.html</v>
      </c>
    </row>
    <row r="1260" spans="1:18" s="143" customFormat="1" x14ac:dyDescent="0.25">
      <c r="A1260" s="76" t="str">
        <f>IF(ISBLANK(INDEX('Policy Characteristics'!A:A,MATCH($C1260,'Policy Characteristics'!$C:$C,0))),"",INDEX('Policy Characteristics'!A:A,MATCH($C1260,'Policy Characteristics'!$C:$C,0)))</f>
        <v>Industry</v>
      </c>
      <c r="B1260" s="200" t="str">
        <f>IF(ISBLANK(INDEX('Policy Characteristics'!B:B,MATCH($C1260,'Policy Characteristics'!$C:$C,0))),"",INDEX('Policy Characteristics'!B:B,MATCH($C1260,'Policy Characteristics'!$C:$C,0)))</f>
        <v>Hydrogen Combustion</v>
      </c>
      <c r="C1260" s="76" t="str">
        <f t="shared" si="37"/>
        <v>Fraction of Eligible Industrial Energy Use Shifted to Hydrogen</v>
      </c>
      <c r="D1260" s="78" t="s">
        <v>1318</v>
      </c>
      <c r="E1260" t="s">
        <v>1683</v>
      </c>
      <c r="F1260" t="s">
        <v>1280</v>
      </c>
      <c r="G1260" s="88" t="s">
        <v>1690</v>
      </c>
      <c r="H1260" s="15">
        <v>2179</v>
      </c>
      <c r="I1260" s="213" t="s">
        <v>43</v>
      </c>
      <c r="J1260" s="202" t="str">
        <f>IF(ISBLANK(INDEX('Policy Characteristics'!D:D,MATCH($C1260,'Policy Characteristics'!$C:$C,0))),"",INDEX('Policy Characteristics'!D:D,MATCH($C1260,'Policy Characteristics'!$C:$C,0)))</f>
        <v>Hydrogen Combustion</v>
      </c>
      <c r="K1260" s="76" t="str">
        <f>IF(ISBLANK(INDEX('Policy Characteristics'!E:E,MATCH($C1260,'Policy Characteristics'!$C:$C,0))),"",INDEX('Policy Characteristics'!E:E,MATCH($C1260,'Policy Characteristics'!$C:$C,0)))</f>
        <v>indst shift to hydrogen</v>
      </c>
      <c r="L1260" s="205">
        <f>IF(ISBLANK(INDEX('Policy Characteristics'!F:F,MATCH($C1260,'Policy Characteristics'!$C:$C,0))),"",INDEX('Policy Characteristics'!F:F,MATCH($C1260,'Policy Characteristics'!$C:$C,0)))</f>
        <v>0</v>
      </c>
      <c r="M1260" s="205">
        <f>IF(ISBLANK(INDEX('Policy Characteristics'!G:G,MATCH($C1260,'Policy Characteristics'!$C:$C,0))),"",INDEX('Policy Characteristics'!G:G,MATCH($C1260,'Policy Characteristics'!$C:$C,0)))</f>
        <v>1</v>
      </c>
      <c r="N1260" s="205">
        <f>IF(ISBLANK(INDEX('Policy Characteristics'!H:H,MATCH($C1260,'Policy Characteristics'!$C:$C,0))),"",INDEX('Policy Characteristics'!H:H,MATCH($C1260,'Policy Characteristics'!$C:$C,0)))</f>
        <v>0.01</v>
      </c>
      <c r="O1260" s="76" t="str">
        <f>IF(ISBLANK(INDEX('Policy Characteristics'!I:I,MATCH($C1260,'Policy Characteristics'!$C:$C,0))),"",INDEX('Policy Characteristics'!I:I,MATCH($C1260,'Policy Characteristics'!$C:$C,0)))</f>
        <v>% of fuel shifted</v>
      </c>
      <c r="P1260" s="76" t="str">
        <f>IF(ISBLANK(INDEX('Policy Characteristics'!J:J,MATCH($C1260,'Policy Characteristics'!$C:$C,0))),"",INDEX('Policy Characteristics'!J:J,MATCH($C1260,'Policy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1260" s="76" t="str">
        <f>IF(ISBLANK(INDEX('Policy Characteristics'!K:K,MATCH($C1260,'Policy Characteristics'!$C:$C,0))),"",INDEX('Policy Characteristics'!K:K,MATCH($C1260,'Policy Characteristics'!$C:$C,0)))</f>
        <v>industry-ag-main.html#fuel-switching</v>
      </c>
      <c r="R1260" s="76" t="str">
        <f>IF(ISBLANK(INDEX('Policy Characteristics'!L:L,MATCH($C1260,'Policy Characteristics'!$C:$C,0))),"",INDEX('Policy Characteristics'!L:L,MATCH($C1260,'Policy Characteristics'!$C:$C,0)))</f>
        <v>industry-elec-and-hydrogen.html</v>
      </c>
    </row>
    <row r="1261" spans="1:18" s="143" customFormat="1" x14ac:dyDescent="0.25">
      <c r="A1261" s="76" t="str">
        <f>IF(ISBLANK(INDEX('Policy Characteristics'!A:A,MATCH($C1261,'Policy Characteristics'!$C:$C,0))),"",INDEX('Policy Characteristics'!A:A,MATCH($C1261,'Policy Characteristics'!$C:$C,0)))</f>
        <v>Industry</v>
      </c>
      <c r="B1261" s="200" t="str">
        <f>IF(ISBLANK(INDEX('Policy Characteristics'!B:B,MATCH($C1261,'Policy Characteristics'!$C:$C,0))),"",INDEX('Policy Characteristics'!B:B,MATCH($C1261,'Policy Characteristics'!$C:$C,0)))</f>
        <v>Hydrogen Combustion</v>
      </c>
      <c r="C1261" s="76" t="str">
        <f t="shared" si="37"/>
        <v>Fraction of Eligible Industrial Energy Use Shifted to Hydrogen</v>
      </c>
      <c r="D1261" s="78" t="s">
        <v>1318</v>
      </c>
      <c r="E1261" t="s">
        <v>1684</v>
      </c>
      <c r="F1261" t="s">
        <v>1280</v>
      </c>
      <c r="G1261" s="88" t="s">
        <v>1691</v>
      </c>
      <c r="H1261" s="15">
        <v>2180</v>
      </c>
      <c r="I1261" s="213" t="s">
        <v>43</v>
      </c>
      <c r="J1261" s="202" t="str">
        <f>IF(ISBLANK(INDEX('Policy Characteristics'!D:D,MATCH($C1261,'Policy Characteristics'!$C:$C,0))),"",INDEX('Policy Characteristics'!D:D,MATCH($C1261,'Policy Characteristics'!$C:$C,0)))</f>
        <v>Hydrogen Combustion</v>
      </c>
      <c r="K1261" s="76" t="str">
        <f>IF(ISBLANK(INDEX('Policy Characteristics'!E:E,MATCH($C1261,'Policy Characteristics'!$C:$C,0))),"",INDEX('Policy Characteristics'!E:E,MATCH($C1261,'Policy Characteristics'!$C:$C,0)))</f>
        <v>indst shift to hydrogen</v>
      </c>
      <c r="L1261" s="205">
        <f>IF(ISBLANK(INDEX('Policy Characteristics'!F:F,MATCH($C1261,'Policy Characteristics'!$C:$C,0))),"",INDEX('Policy Characteristics'!F:F,MATCH($C1261,'Policy Characteristics'!$C:$C,0)))</f>
        <v>0</v>
      </c>
      <c r="M1261" s="205">
        <f>IF(ISBLANK(INDEX('Policy Characteristics'!G:G,MATCH($C1261,'Policy Characteristics'!$C:$C,0))),"",INDEX('Policy Characteristics'!G:G,MATCH($C1261,'Policy Characteristics'!$C:$C,0)))</f>
        <v>1</v>
      </c>
      <c r="N1261" s="205">
        <f>IF(ISBLANK(INDEX('Policy Characteristics'!H:H,MATCH($C1261,'Policy Characteristics'!$C:$C,0))),"",INDEX('Policy Characteristics'!H:H,MATCH($C1261,'Policy Characteristics'!$C:$C,0)))</f>
        <v>0.01</v>
      </c>
      <c r="O1261" s="76" t="str">
        <f>IF(ISBLANK(INDEX('Policy Characteristics'!I:I,MATCH($C1261,'Policy Characteristics'!$C:$C,0))),"",INDEX('Policy Characteristics'!I:I,MATCH($C1261,'Policy Characteristics'!$C:$C,0)))</f>
        <v>% of fuel shifted</v>
      </c>
      <c r="P1261" s="76" t="str">
        <f>IF(ISBLANK(INDEX('Policy Characteristics'!J:J,MATCH($C1261,'Policy Characteristics'!$C:$C,0))),"",INDEX('Policy Characteristics'!J:J,MATCH($C1261,'Policy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1261" s="76" t="str">
        <f>IF(ISBLANK(INDEX('Policy Characteristics'!K:K,MATCH($C1261,'Policy Characteristics'!$C:$C,0))),"",INDEX('Policy Characteristics'!K:K,MATCH($C1261,'Policy Characteristics'!$C:$C,0)))</f>
        <v>industry-ag-main.html#fuel-switching</v>
      </c>
      <c r="R1261" s="76" t="str">
        <f>IF(ISBLANK(INDEX('Policy Characteristics'!L:L,MATCH($C1261,'Policy Characteristics'!$C:$C,0))),"",INDEX('Policy Characteristics'!L:L,MATCH($C1261,'Policy Characteristics'!$C:$C,0)))</f>
        <v>industry-elec-and-hydrogen.html</v>
      </c>
    </row>
    <row r="1262" spans="1:18" s="143" customFormat="1" x14ac:dyDescent="0.25">
      <c r="A1262" s="76" t="str">
        <f>IF(ISBLANK(INDEX('Policy Characteristics'!A:A,MATCH($C1262,'Policy Characteristics'!$C:$C,0))),"",INDEX('Policy Characteristics'!A:A,MATCH($C1262,'Policy Characteristics'!$C:$C,0)))</f>
        <v>Industry</v>
      </c>
      <c r="B1262" s="200" t="str">
        <f>IF(ISBLANK(INDEX('Policy Characteristics'!B:B,MATCH($C1262,'Policy Characteristics'!$C:$C,0))),"",INDEX('Policy Characteristics'!B:B,MATCH($C1262,'Policy Characteristics'!$C:$C,0)))</f>
        <v>Hydrogen Combustion</v>
      </c>
      <c r="C1262" s="76" t="str">
        <f t="shared" si="37"/>
        <v>Fraction of Eligible Industrial Energy Use Shifted to Hydrogen</v>
      </c>
      <c r="D1262" s="78" t="s">
        <v>1318</v>
      </c>
      <c r="E1262" t="s">
        <v>1685</v>
      </c>
      <c r="F1262" t="s">
        <v>1280</v>
      </c>
      <c r="G1262" s="88" t="s">
        <v>1692</v>
      </c>
      <c r="H1262" s="15">
        <v>2181</v>
      </c>
      <c r="I1262" s="213" t="s">
        <v>43</v>
      </c>
      <c r="J1262" s="202" t="str">
        <f>IF(ISBLANK(INDEX('Policy Characteristics'!D:D,MATCH($C1262,'Policy Characteristics'!$C:$C,0))),"",INDEX('Policy Characteristics'!D:D,MATCH($C1262,'Policy Characteristics'!$C:$C,0)))</f>
        <v>Hydrogen Combustion</v>
      </c>
      <c r="K1262" s="76" t="str">
        <f>IF(ISBLANK(INDEX('Policy Characteristics'!E:E,MATCH($C1262,'Policy Characteristics'!$C:$C,0))),"",INDEX('Policy Characteristics'!E:E,MATCH($C1262,'Policy Characteristics'!$C:$C,0)))</f>
        <v>indst shift to hydrogen</v>
      </c>
      <c r="L1262" s="205">
        <f>IF(ISBLANK(INDEX('Policy Characteristics'!F:F,MATCH($C1262,'Policy Characteristics'!$C:$C,0))),"",INDEX('Policy Characteristics'!F:F,MATCH($C1262,'Policy Characteristics'!$C:$C,0)))</f>
        <v>0</v>
      </c>
      <c r="M1262" s="205">
        <f>IF(ISBLANK(INDEX('Policy Characteristics'!G:G,MATCH($C1262,'Policy Characteristics'!$C:$C,0))),"",INDEX('Policy Characteristics'!G:G,MATCH($C1262,'Policy Characteristics'!$C:$C,0)))</f>
        <v>1</v>
      </c>
      <c r="N1262" s="205">
        <f>IF(ISBLANK(INDEX('Policy Characteristics'!H:H,MATCH($C1262,'Policy Characteristics'!$C:$C,0))),"",INDEX('Policy Characteristics'!H:H,MATCH($C1262,'Policy Characteristics'!$C:$C,0)))</f>
        <v>0.01</v>
      </c>
      <c r="O1262" s="76" t="str">
        <f>IF(ISBLANK(INDEX('Policy Characteristics'!I:I,MATCH($C1262,'Policy Characteristics'!$C:$C,0))),"",INDEX('Policy Characteristics'!I:I,MATCH($C1262,'Policy Characteristics'!$C:$C,0)))</f>
        <v>% of fuel shifted</v>
      </c>
      <c r="P1262" s="76" t="str">
        <f>IF(ISBLANK(INDEX('Policy Characteristics'!J:J,MATCH($C1262,'Policy Characteristics'!$C:$C,0))),"",INDEX('Policy Characteristics'!J:J,MATCH($C1262,'Policy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1262" s="76" t="str">
        <f>IF(ISBLANK(INDEX('Policy Characteristics'!K:K,MATCH($C1262,'Policy Characteristics'!$C:$C,0))),"",INDEX('Policy Characteristics'!K:K,MATCH($C1262,'Policy Characteristics'!$C:$C,0)))</f>
        <v>industry-ag-main.html#fuel-switching</v>
      </c>
      <c r="R1262" s="76" t="str">
        <f>IF(ISBLANK(INDEX('Policy Characteristics'!L:L,MATCH($C1262,'Policy Characteristics'!$C:$C,0))),"",INDEX('Policy Characteristics'!L:L,MATCH($C1262,'Policy Characteristics'!$C:$C,0)))</f>
        <v>industry-elec-and-hydrogen.html</v>
      </c>
    </row>
    <row r="1263" spans="1:18" s="143" customFormat="1" x14ac:dyDescent="0.25">
      <c r="A1263" s="76" t="str">
        <f>IF(ISBLANK(INDEX('Policy Characteristics'!A:A,MATCH($C1263,'Policy Characteristics'!$C:$C,0))),"",INDEX('Policy Characteristics'!A:A,MATCH($C1263,'Policy Characteristics'!$C:$C,0)))</f>
        <v>Industry</v>
      </c>
      <c r="B1263" s="200" t="str">
        <f>IF(ISBLANK(INDEX('Policy Characteristics'!B:B,MATCH($C1263,'Policy Characteristics'!$C:$C,0))),"",INDEX('Policy Characteristics'!B:B,MATCH($C1263,'Policy Characteristics'!$C:$C,0)))</f>
        <v>Hydrogen Combustion</v>
      </c>
      <c r="C1263" s="76" t="str">
        <f t="shared" si="37"/>
        <v>Fraction of Eligible Industrial Energy Use Shifted to Hydrogen</v>
      </c>
      <c r="D1263" s="78" t="s">
        <v>1318</v>
      </c>
      <c r="E1263" t="s">
        <v>1686</v>
      </c>
      <c r="F1263" t="s">
        <v>1280</v>
      </c>
      <c r="G1263" s="88" t="s">
        <v>1693</v>
      </c>
      <c r="H1263" s="15">
        <v>2182</v>
      </c>
      <c r="I1263" s="213" t="s">
        <v>44</v>
      </c>
      <c r="J1263" s="202" t="str">
        <f>IF(ISBLANK(INDEX('Policy Characteristics'!D:D,MATCH($C1263,'Policy Characteristics'!$C:$C,0))),"",INDEX('Policy Characteristics'!D:D,MATCH($C1263,'Policy Characteristics'!$C:$C,0)))</f>
        <v>Hydrogen Combustion</v>
      </c>
      <c r="K1263" s="76" t="str">
        <f>IF(ISBLANK(INDEX('Policy Characteristics'!E:E,MATCH($C1263,'Policy Characteristics'!$C:$C,0))),"",INDEX('Policy Characteristics'!E:E,MATCH($C1263,'Policy Characteristics'!$C:$C,0)))</f>
        <v>indst shift to hydrogen</v>
      </c>
      <c r="L1263" s="205">
        <f>IF(ISBLANK(INDEX('Policy Characteristics'!F:F,MATCH($C1263,'Policy Characteristics'!$C:$C,0))),"",INDEX('Policy Characteristics'!F:F,MATCH($C1263,'Policy Characteristics'!$C:$C,0)))</f>
        <v>0</v>
      </c>
      <c r="M1263" s="205">
        <f>IF(ISBLANK(INDEX('Policy Characteristics'!G:G,MATCH($C1263,'Policy Characteristics'!$C:$C,0))),"",INDEX('Policy Characteristics'!G:G,MATCH($C1263,'Policy Characteristics'!$C:$C,0)))</f>
        <v>1</v>
      </c>
      <c r="N1263" s="205">
        <f>IF(ISBLANK(INDEX('Policy Characteristics'!H:H,MATCH($C1263,'Policy Characteristics'!$C:$C,0))),"",INDEX('Policy Characteristics'!H:H,MATCH($C1263,'Policy Characteristics'!$C:$C,0)))</f>
        <v>0.01</v>
      </c>
      <c r="O1263" s="76" t="str">
        <f>IF(ISBLANK(INDEX('Policy Characteristics'!I:I,MATCH($C1263,'Policy Characteristics'!$C:$C,0))),"",INDEX('Policy Characteristics'!I:I,MATCH($C1263,'Policy Characteristics'!$C:$C,0)))</f>
        <v>% of fuel shifted</v>
      </c>
      <c r="P1263" s="76" t="str">
        <f>IF(ISBLANK(INDEX('Policy Characteristics'!J:J,MATCH($C1263,'Policy Characteristics'!$C:$C,0))),"",INDEX('Policy Characteristics'!J:J,MATCH($C1263,'Policy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1263" s="76" t="str">
        <f>IF(ISBLANK(INDEX('Policy Characteristics'!K:K,MATCH($C1263,'Policy Characteristics'!$C:$C,0))),"",INDEX('Policy Characteristics'!K:K,MATCH($C1263,'Policy Characteristics'!$C:$C,0)))</f>
        <v>industry-ag-main.html#fuel-switching</v>
      </c>
      <c r="R1263" s="76" t="str">
        <f>IF(ISBLANK(INDEX('Policy Characteristics'!L:L,MATCH($C1263,'Policy Characteristics'!$C:$C,0))),"",INDEX('Policy Characteristics'!L:L,MATCH($C1263,'Policy Characteristics'!$C:$C,0)))</f>
        <v>industry-elec-and-hydrogen.html</v>
      </c>
    </row>
    <row r="1264" spans="1:18" s="143" customFormat="1" x14ac:dyDescent="0.25">
      <c r="A1264" s="76" t="str">
        <f>IF(ISBLANK(INDEX('Policy Characteristics'!A:A,MATCH($C1264,'Policy Characteristics'!$C:$C,0))),"",INDEX('Policy Characteristics'!A:A,MATCH($C1264,'Policy Characteristics'!$C:$C,0)))</f>
        <v>Industry</v>
      </c>
      <c r="B1264" s="200" t="str">
        <f>IF(ISBLANK(INDEX('Policy Characteristics'!B:B,MATCH($C1264,'Policy Characteristics'!$C:$C,0))),"",INDEX('Policy Characteristics'!B:B,MATCH($C1264,'Policy Characteristics'!$C:$C,0)))</f>
        <v>Hydrogen Combustion</v>
      </c>
      <c r="C1264" s="76" t="str">
        <f t="shared" si="37"/>
        <v>Fraction of Eligible Industrial Energy Use Shifted to Hydrogen</v>
      </c>
      <c r="D1264" s="78" t="s">
        <v>1318</v>
      </c>
      <c r="E1264" t="s">
        <v>1687</v>
      </c>
      <c r="F1264" t="s">
        <v>1280</v>
      </c>
      <c r="G1264" s="88" t="s">
        <v>1694</v>
      </c>
      <c r="H1264" s="15">
        <v>2183</v>
      </c>
      <c r="I1264" s="213" t="s">
        <v>43</v>
      </c>
      <c r="J1264" s="202" t="str">
        <f>IF(ISBLANK(INDEX('Policy Characteristics'!D:D,MATCH($C1264,'Policy Characteristics'!$C:$C,0))),"",INDEX('Policy Characteristics'!D:D,MATCH($C1264,'Policy Characteristics'!$C:$C,0)))</f>
        <v>Hydrogen Combustion</v>
      </c>
      <c r="K1264" s="76" t="str">
        <f>IF(ISBLANK(INDEX('Policy Characteristics'!E:E,MATCH($C1264,'Policy Characteristics'!$C:$C,0))),"",INDEX('Policy Characteristics'!E:E,MATCH($C1264,'Policy Characteristics'!$C:$C,0)))</f>
        <v>indst shift to hydrogen</v>
      </c>
      <c r="L1264" s="205">
        <f>IF(ISBLANK(INDEX('Policy Characteristics'!F:F,MATCH($C1264,'Policy Characteristics'!$C:$C,0))),"",INDEX('Policy Characteristics'!F:F,MATCH($C1264,'Policy Characteristics'!$C:$C,0)))</f>
        <v>0</v>
      </c>
      <c r="M1264" s="205">
        <f>IF(ISBLANK(INDEX('Policy Characteristics'!G:G,MATCH($C1264,'Policy Characteristics'!$C:$C,0))),"",INDEX('Policy Characteristics'!G:G,MATCH($C1264,'Policy Characteristics'!$C:$C,0)))</f>
        <v>1</v>
      </c>
      <c r="N1264" s="205">
        <f>IF(ISBLANK(INDEX('Policy Characteristics'!H:H,MATCH($C1264,'Policy Characteristics'!$C:$C,0))),"",INDEX('Policy Characteristics'!H:H,MATCH($C1264,'Policy Characteristics'!$C:$C,0)))</f>
        <v>0.01</v>
      </c>
      <c r="O1264" s="76" t="str">
        <f>IF(ISBLANK(INDEX('Policy Characteristics'!I:I,MATCH($C1264,'Policy Characteristics'!$C:$C,0))),"",INDEX('Policy Characteristics'!I:I,MATCH($C1264,'Policy Characteristics'!$C:$C,0)))</f>
        <v>% of fuel shifted</v>
      </c>
      <c r="P1264" s="76" t="str">
        <f>IF(ISBLANK(INDEX('Policy Characteristics'!J:J,MATCH($C1264,'Policy Characteristics'!$C:$C,0))),"",INDEX('Policy Characteristics'!J:J,MATCH($C1264,'Policy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1264" s="76" t="str">
        <f>IF(ISBLANK(INDEX('Policy Characteristics'!K:K,MATCH($C1264,'Policy Characteristics'!$C:$C,0))),"",INDEX('Policy Characteristics'!K:K,MATCH($C1264,'Policy Characteristics'!$C:$C,0)))</f>
        <v>industry-ag-main.html#fuel-switching</v>
      </c>
      <c r="R1264" s="76" t="str">
        <f>IF(ISBLANK(INDEX('Policy Characteristics'!L:L,MATCH($C1264,'Policy Characteristics'!$C:$C,0))),"",INDEX('Policy Characteristics'!L:L,MATCH($C1264,'Policy Characteristics'!$C:$C,0)))</f>
        <v>industry-elec-and-hydrogen.html</v>
      </c>
    </row>
    <row r="1265" spans="1:18" s="143" customFormat="1" x14ac:dyDescent="0.25">
      <c r="A1265" s="76" t="str">
        <f>IF(ISBLANK(INDEX('Policy Characteristics'!A:A,MATCH($C1265,'Policy Characteristics'!$C:$C,0))),"",INDEX('Policy Characteristics'!A:A,MATCH($C1265,'Policy Characteristics'!$C:$C,0)))</f>
        <v>Industry</v>
      </c>
      <c r="B1265" s="200" t="str">
        <f>IF(ISBLANK(INDEX('Policy Characteristics'!B:B,MATCH($C1265,'Policy Characteristics'!$C:$C,0))),"",INDEX('Policy Characteristics'!B:B,MATCH($C1265,'Policy Characteristics'!$C:$C,0)))</f>
        <v>Hydrogen Combustion</v>
      </c>
      <c r="C1265" s="76" t="str">
        <f t="shared" si="37"/>
        <v>Fraction of Eligible Industrial Energy Use Shifted to Hydrogen</v>
      </c>
      <c r="D1265" s="78" t="s">
        <v>1318</v>
      </c>
      <c r="E1265" t="s">
        <v>1688</v>
      </c>
      <c r="F1265" t="s">
        <v>1280</v>
      </c>
      <c r="G1265" s="88" t="s">
        <v>1695</v>
      </c>
      <c r="H1265" s="15">
        <v>2184</v>
      </c>
      <c r="I1265" s="213" t="s">
        <v>44</v>
      </c>
      <c r="J1265" s="202" t="str">
        <f>IF(ISBLANK(INDEX('Policy Characteristics'!D:D,MATCH($C1265,'Policy Characteristics'!$C:$C,0))),"",INDEX('Policy Characteristics'!D:D,MATCH($C1265,'Policy Characteristics'!$C:$C,0)))</f>
        <v>Hydrogen Combustion</v>
      </c>
      <c r="K1265" s="76" t="str">
        <f>IF(ISBLANK(INDEX('Policy Characteristics'!E:E,MATCH($C1265,'Policy Characteristics'!$C:$C,0))),"",INDEX('Policy Characteristics'!E:E,MATCH($C1265,'Policy Characteristics'!$C:$C,0)))</f>
        <v>indst shift to hydrogen</v>
      </c>
      <c r="L1265" s="205">
        <f>IF(ISBLANK(INDEX('Policy Characteristics'!F:F,MATCH($C1265,'Policy Characteristics'!$C:$C,0))),"",INDEX('Policy Characteristics'!F:F,MATCH($C1265,'Policy Characteristics'!$C:$C,0)))</f>
        <v>0</v>
      </c>
      <c r="M1265" s="205">
        <f>IF(ISBLANK(INDEX('Policy Characteristics'!G:G,MATCH($C1265,'Policy Characteristics'!$C:$C,0))),"",INDEX('Policy Characteristics'!G:G,MATCH($C1265,'Policy Characteristics'!$C:$C,0)))</f>
        <v>1</v>
      </c>
      <c r="N1265" s="205">
        <f>IF(ISBLANK(INDEX('Policy Characteristics'!H:H,MATCH($C1265,'Policy Characteristics'!$C:$C,0))),"",INDEX('Policy Characteristics'!H:H,MATCH($C1265,'Policy Characteristics'!$C:$C,0)))</f>
        <v>0.01</v>
      </c>
      <c r="O1265" s="76" t="str">
        <f>IF(ISBLANK(INDEX('Policy Characteristics'!I:I,MATCH($C1265,'Policy Characteristics'!$C:$C,0))),"",INDEX('Policy Characteristics'!I:I,MATCH($C1265,'Policy Characteristics'!$C:$C,0)))</f>
        <v>% of fuel shifted</v>
      </c>
      <c r="P1265" s="76" t="str">
        <f>IF(ISBLANK(INDEX('Policy Characteristics'!J:J,MATCH($C1265,'Policy Characteristics'!$C:$C,0))),"",INDEX('Policy Characteristics'!J:J,MATCH($C1265,'Policy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1265" s="76" t="str">
        <f>IF(ISBLANK(INDEX('Policy Characteristics'!K:K,MATCH($C1265,'Policy Characteristics'!$C:$C,0))),"",INDEX('Policy Characteristics'!K:K,MATCH($C1265,'Policy Characteristics'!$C:$C,0)))</f>
        <v>industry-ag-main.html#fuel-switching</v>
      </c>
      <c r="R1265" s="76" t="str">
        <f>IF(ISBLANK(INDEX('Policy Characteristics'!L:L,MATCH($C1265,'Policy Characteristics'!$C:$C,0))),"",INDEX('Policy Characteristics'!L:L,MATCH($C1265,'Policy Characteristics'!$C:$C,0)))</f>
        <v>industry-elec-and-hydrogen.html</v>
      </c>
    </row>
    <row r="1266" spans="1:18" s="143" customFormat="1" x14ac:dyDescent="0.25">
      <c r="A1266" s="76" t="str">
        <f>IF(ISBLANK(INDEX('Policy Characteristics'!A:A,MATCH($C1266,'Policy Characteristics'!$C:$C,0))),"",INDEX('Policy Characteristics'!A:A,MATCH($C1266,'Policy Characteristics'!$C:$C,0)))</f>
        <v>Industry</v>
      </c>
      <c r="B1266" s="200" t="str">
        <f>IF(ISBLANK(INDEX('Policy Characteristics'!B:B,MATCH($C1266,'Policy Characteristics'!$C:$C,0))),"",INDEX('Policy Characteristics'!B:B,MATCH($C1266,'Policy Characteristics'!$C:$C,0)))</f>
        <v>Hydrogen Combustion</v>
      </c>
      <c r="C1266" s="76" t="str">
        <f t="shared" si="37"/>
        <v>Fraction of Eligible Industrial Energy Use Shifted to Hydrogen</v>
      </c>
      <c r="D1266" s="78" t="s">
        <v>1318</v>
      </c>
      <c r="E1266" t="s">
        <v>1824</v>
      </c>
      <c r="F1266" t="s">
        <v>1280</v>
      </c>
      <c r="G1266" s="88" t="s">
        <v>1824</v>
      </c>
      <c r="H1266" s="15">
        <v>2185</v>
      </c>
      <c r="I1266" s="213" t="s">
        <v>43</v>
      </c>
      <c r="J1266" s="202" t="str">
        <f>IF(ISBLANK(INDEX('Policy Characteristics'!D:D,MATCH($C1266,'Policy Characteristics'!$C:$C,0))),"",INDEX('Policy Characteristics'!D:D,MATCH($C1266,'Policy Characteristics'!$C:$C,0)))</f>
        <v>Hydrogen Combustion</v>
      </c>
      <c r="K1266" s="76" t="str">
        <f>IF(ISBLANK(INDEX('Policy Characteristics'!E:E,MATCH($C1266,'Policy Characteristics'!$C:$C,0))),"",INDEX('Policy Characteristics'!E:E,MATCH($C1266,'Policy Characteristics'!$C:$C,0)))</f>
        <v>indst shift to hydrogen</v>
      </c>
      <c r="L1266" s="205">
        <f>IF(ISBLANK(INDEX('Policy Characteristics'!F:F,MATCH($C1266,'Policy Characteristics'!$C:$C,0))),"",INDEX('Policy Characteristics'!F:F,MATCH($C1266,'Policy Characteristics'!$C:$C,0)))</f>
        <v>0</v>
      </c>
      <c r="M1266" s="205">
        <f>IF(ISBLANK(INDEX('Policy Characteristics'!G:G,MATCH($C1266,'Policy Characteristics'!$C:$C,0))),"",INDEX('Policy Characteristics'!G:G,MATCH($C1266,'Policy Characteristics'!$C:$C,0)))</f>
        <v>1</v>
      </c>
      <c r="N1266" s="205">
        <f>IF(ISBLANK(INDEX('Policy Characteristics'!H:H,MATCH($C1266,'Policy Characteristics'!$C:$C,0))),"",INDEX('Policy Characteristics'!H:H,MATCH($C1266,'Policy Characteristics'!$C:$C,0)))</f>
        <v>0.01</v>
      </c>
      <c r="O1266" s="76" t="str">
        <f>IF(ISBLANK(INDEX('Policy Characteristics'!I:I,MATCH($C1266,'Policy Characteristics'!$C:$C,0))),"",INDEX('Policy Characteristics'!I:I,MATCH($C1266,'Policy Characteristics'!$C:$C,0)))</f>
        <v>% of fuel shifted</v>
      </c>
      <c r="P1266" s="76" t="str">
        <f>IF(ISBLANK(INDEX('Policy Characteristics'!J:J,MATCH($C1266,'Policy Characteristics'!$C:$C,0))),"",INDEX('Policy Characteristics'!J:J,MATCH($C1266,'Policy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1266" s="76" t="str">
        <f>IF(ISBLANK(INDEX('Policy Characteristics'!K:K,MATCH($C1266,'Policy Characteristics'!$C:$C,0))),"",INDEX('Policy Characteristics'!K:K,MATCH($C1266,'Policy Characteristics'!$C:$C,0)))</f>
        <v>industry-ag-main.html#fuel-switching</v>
      </c>
      <c r="R1266" s="76" t="str">
        <f>IF(ISBLANK(INDEX('Policy Characteristics'!L:L,MATCH($C1266,'Policy Characteristics'!$C:$C,0))),"",INDEX('Policy Characteristics'!L:L,MATCH($C1266,'Policy Characteristics'!$C:$C,0)))</f>
        <v>industry-elec-and-hydrogen.html</v>
      </c>
    </row>
    <row r="1267" spans="1:18" s="143" customFormat="1" x14ac:dyDescent="0.25">
      <c r="A1267" s="76" t="str">
        <f>IF(ISBLANK(INDEX('Policy Characteristics'!A:A,MATCH($C1267,'Policy Characteristics'!$C:$C,0))),"",INDEX('Policy Characteristics'!A:A,MATCH($C1267,'Policy Characteristics'!$C:$C,0)))</f>
        <v>Industry</v>
      </c>
      <c r="B1267" s="200" t="str">
        <f>IF(ISBLANK(INDEX('Policy Characteristics'!B:B,MATCH($C1267,'Policy Characteristics'!$C:$C,0))),"",INDEX('Policy Characteristics'!B:B,MATCH($C1267,'Policy Characteristics'!$C:$C,0)))</f>
        <v>Hydrogen Combustion</v>
      </c>
      <c r="C1267" s="76" t="str">
        <f t="shared" si="37"/>
        <v>Fraction of Eligible Industrial Energy Use Shifted to Hydrogen</v>
      </c>
      <c r="D1267" s="78" t="s">
        <v>1319</v>
      </c>
      <c r="E1267" t="s">
        <v>1682</v>
      </c>
      <c r="F1267" t="s">
        <v>1281</v>
      </c>
      <c r="G1267" s="88" t="s">
        <v>1689</v>
      </c>
      <c r="H1267" s="15">
        <v>2186</v>
      </c>
      <c r="I1267" s="213" t="s">
        <v>43</v>
      </c>
      <c r="J1267" s="202" t="str">
        <f>IF(ISBLANK(INDEX('Policy Characteristics'!D:D,MATCH($C1267,'Policy Characteristics'!$C:$C,0))),"",INDEX('Policy Characteristics'!D:D,MATCH($C1267,'Policy Characteristics'!$C:$C,0)))</f>
        <v>Hydrogen Combustion</v>
      </c>
      <c r="K1267" s="76" t="str">
        <f>IF(ISBLANK(INDEX('Policy Characteristics'!E:E,MATCH($C1267,'Policy Characteristics'!$C:$C,0))),"",INDEX('Policy Characteristics'!E:E,MATCH($C1267,'Policy Characteristics'!$C:$C,0)))</f>
        <v>indst shift to hydrogen</v>
      </c>
      <c r="L1267" s="205">
        <f>IF(ISBLANK(INDEX('Policy Characteristics'!F:F,MATCH($C1267,'Policy Characteristics'!$C:$C,0))),"",INDEX('Policy Characteristics'!F:F,MATCH($C1267,'Policy Characteristics'!$C:$C,0)))</f>
        <v>0</v>
      </c>
      <c r="M1267" s="205">
        <f>IF(ISBLANK(INDEX('Policy Characteristics'!G:G,MATCH($C1267,'Policy Characteristics'!$C:$C,0))),"",INDEX('Policy Characteristics'!G:G,MATCH($C1267,'Policy Characteristics'!$C:$C,0)))</f>
        <v>1</v>
      </c>
      <c r="N1267" s="205">
        <f>IF(ISBLANK(INDEX('Policy Characteristics'!H:H,MATCH($C1267,'Policy Characteristics'!$C:$C,0))),"",INDEX('Policy Characteristics'!H:H,MATCH($C1267,'Policy Characteristics'!$C:$C,0)))</f>
        <v>0.01</v>
      </c>
      <c r="O1267" s="76" t="str">
        <f>IF(ISBLANK(INDEX('Policy Characteristics'!I:I,MATCH($C1267,'Policy Characteristics'!$C:$C,0))),"",INDEX('Policy Characteristics'!I:I,MATCH($C1267,'Policy Characteristics'!$C:$C,0)))</f>
        <v>% of fuel shifted</v>
      </c>
      <c r="P1267" s="76" t="str">
        <f>IF(ISBLANK(INDEX('Policy Characteristics'!J:J,MATCH($C1267,'Policy Characteristics'!$C:$C,0))),"",INDEX('Policy Characteristics'!J:J,MATCH($C1267,'Policy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1267" s="76" t="str">
        <f>IF(ISBLANK(INDEX('Policy Characteristics'!K:K,MATCH($C1267,'Policy Characteristics'!$C:$C,0))),"",INDEX('Policy Characteristics'!K:K,MATCH($C1267,'Policy Characteristics'!$C:$C,0)))</f>
        <v>industry-ag-main.html#fuel-switching</v>
      </c>
      <c r="R1267" s="76" t="str">
        <f>IF(ISBLANK(INDEX('Policy Characteristics'!L:L,MATCH($C1267,'Policy Characteristics'!$C:$C,0))),"",INDEX('Policy Characteristics'!L:L,MATCH($C1267,'Policy Characteristics'!$C:$C,0)))</f>
        <v>industry-elec-and-hydrogen.html</v>
      </c>
    </row>
    <row r="1268" spans="1:18" s="143" customFormat="1" x14ac:dyDescent="0.25">
      <c r="A1268" s="76" t="str">
        <f>IF(ISBLANK(INDEX('Policy Characteristics'!A:A,MATCH($C1268,'Policy Characteristics'!$C:$C,0))),"",INDEX('Policy Characteristics'!A:A,MATCH($C1268,'Policy Characteristics'!$C:$C,0)))</f>
        <v>Industry</v>
      </c>
      <c r="B1268" s="200" t="str">
        <f>IF(ISBLANK(INDEX('Policy Characteristics'!B:B,MATCH($C1268,'Policy Characteristics'!$C:$C,0))),"",INDEX('Policy Characteristics'!B:B,MATCH($C1268,'Policy Characteristics'!$C:$C,0)))</f>
        <v>Hydrogen Combustion</v>
      </c>
      <c r="C1268" s="76" t="str">
        <f t="shared" si="37"/>
        <v>Fraction of Eligible Industrial Energy Use Shifted to Hydrogen</v>
      </c>
      <c r="D1268" s="78" t="s">
        <v>1319</v>
      </c>
      <c r="E1268" t="s">
        <v>1683</v>
      </c>
      <c r="F1268" t="s">
        <v>1281</v>
      </c>
      <c r="G1268" s="88" t="s">
        <v>1690</v>
      </c>
      <c r="H1268" s="15">
        <v>2187</v>
      </c>
      <c r="I1268" s="213" t="s">
        <v>43</v>
      </c>
      <c r="J1268" s="202" t="str">
        <f>IF(ISBLANK(INDEX('Policy Characteristics'!D:D,MATCH($C1268,'Policy Characteristics'!$C:$C,0))),"",INDEX('Policy Characteristics'!D:D,MATCH($C1268,'Policy Characteristics'!$C:$C,0)))</f>
        <v>Hydrogen Combustion</v>
      </c>
      <c r="K1268" s="76" t="str">
        <f>IF(ISBLANK(INDEX('Policy Characteristics'!E:E,MATCH($C1268,'Policy Characteristics'!$C:$C,0))),"",INDEX('Policy Characteristics'!E:E,MATCH($C1268,'Policy Characteristics'!$C:$C,0)))</f>
        <v>indst shift to hydrogen</v>
      </c>
      <c r="L1268" s="205">
        <f>IF(ISBLANK(INDEX('Policy Characteristics'!F:F,MATCH($C1268,'Policy Characteristics'!$C:$C,0))),"",INDEX('Policy Characteristics'!F:F,MATCH($C1268,'Policy Characteristics'!$C:$C,0)))</f>
        <v>0</v>
      </c>
      <c r="M1268" s="205">
        <f>IF(ISBLANK(INDEX('Policy Characteristics'!G:G,MATCH($C1268,'Policy Characteristics'!$C:$C,0))),"",INDEX('Policy Characteristics'!G:G,MATCH($C1268,'Policy Characteristics'!$C:$C,0)))</f>
        <v>1</v>
      </c>
      <c r="N1268" s="205">
        <f>IF(ISBLANK(INDEX('Policy Characteristics'!H:H,MATCH($C1268,'Policy Characteristics'!$C:$C,0))),"",INDEX('Policy Characteristics'!H:H,MATCH($C1268,'Policy Characteristics'!$C:$C,0)))</f>
        <v>0.01</v>
      </c>
      <c r="O1268" s="76" t="str">
        <f>IF(ISBLANK(INDEX('Policy Characteristics'!I:I,MATCH($C1268,'Policy Characteristics'!$C:$C,0))),"",INDEX('Policy Characteristics'!I:I,MATCH($C1268,'Policy Characteristics'!$C:$C,0)))</f>
        <v>% of fuel shifted</v>
      </c>
      <c r="P1268" s="76" t="str">
        <f>IF(ISBLANK(INDEX('Policy Characteristics'!J:J,MATCH($C1268,'Policy Characteristics'!$C:$C,0))),"",INDEX('Policy Characteristics'!J:J,MATCH($C1268,'Policy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1268" s="76" t="str">
        <f>IF(ISBLANK(INDEX('Policy Characteristics'!K:K,MATCH($C1268,'Policy Characteristics'!$C:$C,0))),"",INDEX('Policy Characteristics'!K:K,MATCH($C1268,'Policy Characteristics'!$C:$C,0)))</f>
        <v>industry-ag-main.html#fuel-switching</v>
      </c>
      <c r="R1268" s="76" t="str">
        <f>IF(ISBLANK(INDEX('Policy Characteristics'!L:L,MATCH($C1268,'Policy Characteristics'!$C:$C,0))),"",INDEX('Policy Characteristics'!L:L,MATCH($C1268,'Policy Characteristics'!$C:$C,0)))</f>
        <v>industry-elec-and-hydrogen.html</v>
      </c>
    </row>
    <row r="1269" spans="1:18" s="143" customFormat="1" x14ac:dyDescent="0.25">
      <c r="A1269" s="76" t="str">
        <f>IF(ISBLANK(INDEX('Policy Characteristics'!A:A,MATCH($C1269,'Policy Characteristics'!$C:$C,0))),"",INDEX('Policy Characteristics'!A:A,MATCH($C1269,'Policy Characteristics'!$C:$C,0)))</f>
        <v>Industry</v>
      </c>
      <c r="B1269" s="200" t="str">
        <f>IF(ISBLANK(INDEX('Policy Characteristics'!B:B,MATCH($C1269,'Policy Characteristics'!$C:$C,0))),"",INDEX('Policy Characteristics'!B:B,MATCH($C1269,'Policy Characteristics'!$C:$C,0)))</f>
        <v>Hydrogen Combustion</v>
      </c>
      <c r="C1269" s="76" t="str">
        <f t="shared" si="37"/>
        <v>Fraction of Eligible Industrial Energy Use Shifted to Hydrogen</v>
      </c>
      <c r="D1269" s="78" t="s">
        <v>1319</v>
      </c>
      <c r="E1269" t="s">
        <v>1684</v>
      </c>
      <c r="F1269" t="s">
        <v>1281</v>
      </c>
      <c r="G1269" s="88" t="s">
        <v>1691</v>
      </c>
      <c r="H1269" s="15">
        <v>2188</v>
      </c>
      <c r="I1269" s="213" t="s">
        <v>43</v>
      </c>
      <c r="J1269" s="202" t="str">
        <f>IF(ISBLANK(INDEX('Policy Characteristics'!D:D,MATCH($C1269,'Policy Characteristics'!$C:$C,0))),"",INDEX('Policy Characteristics'!D:D,MATCH($C1269,'Policy Characteristics'!$C:$C,0)))</f>
        <v>Hydrogen Combustion</v>
      </c>
      <c r="K1269" s="76" t="str">
        <f>IF(ISBLANK(INDEX('Policy Characteristics'!E:E,MATCH($C1269,'Policy Characteristics'!$C:$C,0))),"",INDEX('Policy Characteristics'!E:E,MATCH($C1269,'Policy Characteristics'!$C:$C,0)))</f>
        <v>indst shift to hydrogen</v>
      </c>
      <c r="L1269" s="205">
        <f>IF(ISBLANK(INDEX('Policy Characteristics'!F:F,MATCH($C1269,'Policy Characteristics'!$C:$C,0))),"",INDEX('Policy Characteristics'!F:F,MATCH($C1269,'Policy Characteristics'!$C:$C,0)))</f>
        <v>0</v>
      </c>
      <c r="M1269" s="205">
        <f>IF(ISBLANK(INDEX('Policy Characteristics'!G:G,MATCH($C1269,'Policy Characteristics'!$C:$C,0))),"",INDEX('Policy Characteristics'!G:G,MATCH($C1269,'Policy Characteristics'!$C:$C,0)))</f>
        <v>1</v>
      </c>
      <c r="N1269" s="205">
        <f>IF(ISBLANK(INDEX('Policy Characteristics'!H:H,MATCH($C1269,'Policy Characteristics'!$C:$C,0))),"",INDEX('Policy Characteristics'!H:H,MATCH($C1269,'Policy Characteristics'!$C:$C,0)))</f>
        <v>0.01</v>
      </c>
      <c r="O1269" s="76" t="str">
        <f>IF(ISBLANK(INDEX('Policy Characteristics'!I:I,MATCH($C1269,'Policy Characteristics'!$C:$C,0))),"",INDEX('Policy Characteristics'!I:I,MATCH($C1269,'Policy Characteristics'!$C:$C,0)))</f>
        <v>% of fuel shifted</v>
      </c>
      <c r="P1269" s="76" t="str">
        <f>IF(ISBLANK(INDEX('Policy Characteristics'!J:J,MATCH($C1269,'Policy Characteristics'!$C:$C,0))),"",INDEX('Policy Characteristics'!J:J,MATCH($C1269,'Policy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1269" s="76" t="str">
        <f>IF(ISBLANK(INDEX('Policy Characteristics'!K:K,MATCH($C1269,'Policy Characteristics'!$C:$C,0))),"",INDEX('Policy Characteristics'!K:K,MATCH($C1269,'Policy Characteristics'!$C:$C,0)))</f>
        <v>industry-ag-main.html#fuel-switching</v>
      </c>
      <c r="R1269" s="76" t="str">
        <f>IF(ISBLANK(INDEX('Policy Characteristics'!L:L,MATCH($C1269,'Policy Characteristics'!$C:$C,0))),"",INDEX('Policy Characteristics'!L:L,MATCH($C1269,'Policy Characteristics'!$C:$C,0)))</f>
        <v>industry-elec-and-hydrogen.html</v>
      </c>
    </row>
    <row r="1270" spans="1:18" s="143" customFormat="1" x14ac:dyDescent="0.25">
      <c r="A1270" s="76" t="str">
        <f>IF(ISBLANK(INDEX('Policy Characteristics'!A:A,MATCH($C1270,'Policy Characteristics'!$C:$C,0))),"",INDEX('Policy Characteristics'!A:A,MATCH($C1270,'Policy Characteristics'!$C:$C,0)))</f>
        <v>Industry</v>
      </c>
      <c r="B1270" s="200" t="str">
        <f>IF(ISBLANK(INDEX('Policy Characteristics'!B:B,MATCH($C1270,'Policy Characteristics'!$C:$C,0))),"",INDEX('Policy Characteristics'!B:B,MATCH($C1270,'Policy Characteristics'!$C:$C,0)))</f>
        <v>Hydrogen Combustion</v>
      </c>
      <c r="C1270" s="76" t="str">
        <f t="shared" si="37"/>
        <v>Fraction of Eligible Industrial Energy Use Shifted to Hydrogen</v>
      </c>
      <c r="D1270" s="78" t="s">
        <v>1319</v>
      </c>
      <c r="E1270" t="s">
        <v>1685</v>
      </c>
      <c r="F1270" t="s">
        <v>1281</v>
      </c>
      <c r="G1270" s="88" t="s">
        <v>1692</v>
      </c>
      <c r="H1270" s="15">
        <v>2189</v>
      </c>
      <c r="I1270" s="213" t="s">
        <v>43</v>
      </c>
      <c r="J1270" s="202" t="str">
        <f>IF(ISBLANK(INDEX('Policy Characteristics'!D:D,MATCH($C1270,'Policy Characteristics'!$C:$C,0))),"",INDEX('Policy Characteristics'!D:D,MATCH($C1270,'Policy Characteristics'!$C:$C,0)))</f>
        <v>Hydrogen Combustion</v>
      </c>
      <c r="K1270" s="76" t="str">
        <f>IF(ISBLANK(INDEX('Policy Characteristics'!E:E,MATCH($C1270,'Policy Characteristics'!$C:$C,0))),"",INDEX('Policy Characteristics'!E:E,MATCH($C1270,'Policy Characteristics'!$C:$C,0)))</f>
        <v>indst shift to hydrogen</v>
      </c>
      <c r="L1270" s="205">
        <f>IF(ISBLANK(INDEX('Policy Characteristics'!F:F,MATCH($C1270,'Policy Characteristics'!$C:$C,0))),"",INDEX('Policy Characteristics'!F:F,MATCH($C1270,'Policy Characteristics'!$C:$C,0)))</f>
        <v>0</v>
      </c>
      <c r="M1270" s="205">
        <f>IF(ISBLANK(INDEX('Policy Characteristics'!G:G,MATCH($C1270,'Policy Characteristics'!$C:$C,0))),"",INDEX('Policy Characteristics'!G:G,MATCH($C1270,'Policy Characteristics'!$C:$C,0)))</f>
        <v>1</v>
      </c>
      <c r="N1270" s="205">
        <f>IF(ISBLANK(INDEX('Policy Characteristics'!H:H,MATCH($C1270,'Policy Characteristics'!$C:$C,0))),"",INDEX('Policy Characteristics'!H:H,MATCH($C1270,'Policy Characteristics'!$C:$C,0)))</f>
        <v>0.01</v>
      </c>
      <c r="O1270" s="76" t="str">
        <f>IF(ISBLANK(INDEX('Policy Characteristics'!I:I,MATCH($C1270,'Policy Characteristics'!$C:$C,0))),"",INDEX('Policy Characteristics'!I:I,MATCH($C1270,'Policy Characteristics'!$C:$C,0)))</f>
        <v>% of fuel shifted</v>
      </c>
      <c r="P1270" s="76" t="str">
        <f>IF(ISBLANK(INDEX('Policy Characteristics'!J:J,MATCH($C1270,'Policy Characteristics'!$C:$C,0))),"",INDEX('Policy Characteristics'!J:J,MATCH($C1270,'Policy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1270" s="76" t="str">
        <f>IF(ISBLANK(INDEX('Policy Characteristics'!K:K,MATCH($C1270,'Policy Characteristics'!$C:$C,0))),"",INDEX('Policy Characteristics'!K:K,MATCH($C1270,'Policy Characteristics'!$C:$C,0)))</f>
        <v>industry-ag-main.html#fuel-switching</v>
      </c>
      <c r="R1270" s="76" t="str">
        <f>IF(ISBLANK(INDEX('Policy Characteristics'!L:L,MATCH($C1270,'Policy Characteristics'!$C:$C,0))),"",INDEX('Policy Characteristics'!L:L,MATCH($C1270,'Policy Characteristics'!$C:$C,0)))</f>
        <v>industry-elec-and-hydrogen.html</v>
      </c>
    </row>
    <row r="1271" spans="1:18" s="143" customFormat="1" x14ac:dyDescent="0.25">
      <c r="A1271" s="76" t="str">
        <f>IF(ISBLANK(INDEX('Policy Characteristics'!A:A,MATCH($C1271,'Policy Characteristics'!$C:$C,0))),"",INDEX('Policy Characteristics'!A:A,MATCH($C1271,'Policy Characteristics'!$C:$C,0)))</f>
        <v>Industry</v>
      </c>
      <c r="B1271" s="200" t="str">
        <f>IF(ISBLANK(INDEX('Policy Characteristics'!B:B,MATCH($C1271,'Policy Characteristics'!$C:$C,0))),"",INDEX('Policy Characteristics'!B:B,MATCH($C1271,'Policy Characteristics'!$C:$C,0)))</f>
        <v>Hydrogen Combustion</v>
      </c>
      <c r="C1271" s="76" t="str">
        <f t="shared" si="37"/>
        <v>Fraction of Eligible Industrial Energy Use Shifted to Hydrogen</v>
      </c>
      <c r="D1271" s="78" t="s">
        <v>1319</v>
      </c>
      <c r="E1271" t="s">
        <v>1686</v>
      </c>
      <c r="F1271" t="s">
        <v>1281</v>
      </c>
      <c r="G1271" s="88" t="s">
        <v>1693</v>
      </c>
      <c r="H1271" s="15">
        <v>2190</v>
      </c>
      <c r="I1271" s="213" t="s">
        <v>44</v>
      </c>
      <c r="J1271" s="202" t="str">
        <f>IF(ISBLANK(INDEX('Policy Characteristics'!D:D,MATCH($C1271,'Policy Characteristics'!$C:$C,0))),"",INDEX('Policy Characteristics'!D:D,MATCH($C1271,'Policy Characteristics'!$C:$C,0)))</f>
        <v>Hydrogen Combustion</v>
      </c>
      <c r="K1271" s="76" t="str">
        <f>IF(ISBLANK(INDEX('Policy Characteristics'!E:E,MATCH($C1271,'Policy Characteristics'!$C:$C,0))),"",INDEX('Policy Characteristics'!E:E,MATCH($C1271,'Policy Characteristics'!$C:$C,0)))</f>
        <v>indst shift to hydrogen</v>
      </c>
      <c r="L1271" s="205">
        <f>IF(ISBLANK(INDEX('Policy Characteristics'!F:F,MATCH($C1271,'Policy Characteristics'!$C:$C,0))),"",INDEX('Policy Characteristics'!F:F,MATCH($C1271,'Policy Characteristics'!$C:$C,0)))</f>
        <v>0</v>
      </c>
      <c r="M1271" s="205">
        <f>IF(ISBLANK(INDEX('Policy Characteristics'!G:G,MATCH($C1271,'Policy Characteristics'!$C:$C,0))),"",INDEX('Policy Characteristics'!G:G,MATCH($C1271,'Policy Characteristics'!$C:$C,0)))</f>
        <v>1</v>
      </c>
      <c r="N1271" s="205">
        <f>IF(ISBLANK(INDEX('Policy Characteristics'!H:H,MATCH($C1271,'Policy Characteristics'!$C:$C,0))),"",INDEX('Policy Characteristics'!H:H,MATCH($C1271,'Policy Characteristics'!$C:$C,0)))</f>
        <v>0.01</v>
      </c>
      <c r="O1271" s="76" t="str">
        <f>IF(ISBLANK(INDEX('Policy Characteristics'!I:I,MATCH($C1271,'Policy Characteristics'!$C:$C,0))),"",INDEX('Policy Characteristics'!I:I,MATCH($C1271,'Policy Characteristics'!$C:$C,0)))</f>
        <v>% of fuel shifted</v>
      </c>
      <c r="P1271" s="76" t="str">
        <f>IF(ISBLANK(INDEX('Policy Characteristics'!J:J,MATCH($C1271,'Policy Characteristics'!$C:$C,0))),"",INDEX('Policy Characteristics'!J:J,MATCH($C1271,'Policy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1271" s="76" t="str">
        <f>IF(ISBLANK(INDEX('Policy Characteristics'!K:K,MATCH($C1271,'Policy Characteristics'!$C:$C,0))),"",INDEX('Policy Characteristics'!K:K,MATCH($C1271,'Policy Characteristics'!$C:$C,0)))</f>
        <v>industry-ag-main.html#fuel-switching</v>
      </c>
      <c r="R1271" s="76" t="str">
        <f>IF(ISBLANK(INDEX('Policy Characteristics'!L:L,MATCH($C1271,'Policy Characteristics'!$C:$C,0))),"",INDEX('Policy Characteristics'!L:L,MATCH($C1271,'Policy Characteristics'!$C:$C,0)))</f>
        <v>industry-elec-and-hydrogen.html</v>
      </c>
    </row>
    <row r="1272" spans="1:18" s="143" customFormat="1" x14ac:dyDescent="0.25">
      <c r="A1272" s="76" t="str">
        <f>IF(ISBLANK(INDEX('Policy Characteristics'!A:A,MATCH($C1272,'Policy Characteristics'!$C:$C,0))),"",INDEX('Policy Characteristics'!A:A,MATCH($C1272,'Policy Characteristics'!$C:$C,0)))</f>
        <v>Industry</v>
      </c>
      <c r="B1272" s="200" t="str">
        <f>IF(ISBLANK(INDEX('Policy Characteristics'!B:B,MATCH($C1272,'Policy Characteristics'!$C:$C,0))),"",INDEX('Policy Characteristics'!B:B,MATCH($C1272,'Policy Characteristics'!$C:$C,0)))</f>
        <v>Hydrogen Combustion</v>
      </c>
      <c r="C1272" s="76" t="str">
        <f t="shared" si="37"/>
        <v>Fraction of Eligible Industrial Energy Use Shifted to Hydrogen</v>
      </c>
      <c r="D1272" s="78" t="s">
        <v>1319</v>
      </c>
      <c r="E1272" t="s">
        <v>1687</v>
      </c>
      <c r="F1272" t="s">
        <v>1281</v>
      </c>
      <c r="G1272" s="88" t="s">
        <v>1694</v>
      </c>
      <c r="H1272" s="15">
        <v>2191</v>
      </c>
      <c r="I1272" s="213" t="s">
        <v>44</v>
      </c>
      <c r="J1272" s="202" t="str">
        <f>IF(ISBLANK(INDEX('Policy Characteristics'!D:D,MATCH($C1272,'Policy Characteristics'!$C:$C,0))),"",INDEX('Policy Characteristics'!D:D,MATCH($C1272,'Policy Characteristics'!$C:$C,0)))</f>
        <v>Hydrogen Combustion</v>
      </c>
      <c r="K1272" s="76" t="str">
        <f>IF(ISBLANK(INDEX('Policy Characteristics'!E:E,MATCH($C1272,'Policy Characteristics'!$C:$C,0))),"",INDEX('Policy Characteristics'!E:E,MATCH($C1272,'Policy Characteristics'!$C:$C,0)))</f>
        <v>indst shift to hydrogen</v>
      </c>
      <c r="L1272" s="205">
        <f>IF(ISBLANK(INDEX('Policy Characteristics'!F:F,MATCH($C1272,'Policy Characteristics'!$C:$C,0))),"",INDEX('Policy Characteristics'!F:F,MATCH($C1272,'Policy Characteristics'!$C:$C,0)))</f>
        <v>0</v>
      </c>
      <c r="M1272" s="205">
        <f>IF(ISBLANK(INDEX('Policy Characteristics'!G:G,MATCH($C1272,'Policy Characteristics'!$C:$C,0))),"",INDEX('Policy Characteristics'!G:G,MATCH($C1272,'Policy Characteristics'!$C:$C,0)))</f>
        <v>1</v>
      </c>
      <c r="N1272" s="205">
        <f>IF(ISBLANK(INDEX('Policy Characteristics'!H:H,MATCH($C1272,'Policy Characteristics'!$C:$C,0))),"",INDEX('Policy Characteristics'!H:H,MATCH($C1272,'Policy Characteristics'!$C:$C,0)))</f>
        <v>0.01</v>
      </c>
      <c r="O1272" s="76" t="str">
        <f>IF(ISBLANK(INDEX('Policy Characteristics'!I:I,MATCH($C1272,'Policy Characteristics'!$C:$C,0))),"",INDEX('Policy Characteristics'!I:I,MATCH($C1272,'Policy Characteristics'!$C:$C,0)))</f>
        <v>% of fuel shifted</v>
      </c>
      <c r="P1272" s="76" t="str">
        <f>IF(ISBLANK(INDEX('Policy Characteristics'!J:J,MATCH($C1272,'Policy Characteristics'!$C:$C,0))),"",INDEX('Policy Characteristics'!J:J,MATCH($C1272,'Policy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1272" s="76" t="str">
        <f>IF(ISBLANK(INDEX('Policy Characteristics'!K:K,MATCH($C1272,'Policy Characteristics'!$C:$C,0))),"",INDEX('Policy Characteristics'!K:K,MATCH($C1272,'Policy Characteristics'!$C:$C,0)))</f>
        <v>industry-ag-main.html#fuel-switching</v>
      </c>
      <c r="R1272" s="76" t="str">
        <f>IF(ISBLANK(INDEX('Policy Characteristics'!L:L,MATCH($C1272,'Policy Characteristics'!$C:$C,0))),"",INDEX('Policy Characteristics'!L:L,MATCH($C1272,'Policy Characteristics'!$C:$C,0)))</f>
        <v>industry-elec-and-hydrogen.html</v>
      </c>
    </row>
    <row r="1273" spans="1:18" s="143" customFormat="1" x14ac:dyDescent="0.25">
      <c r="A1273" s="76" t="str">
        <f>IF(ISBLANK(INDEX('Policy Characteristics'!A:A,MATCH($C1273,'Policy Characteristics'!$C:$C,0))),"",INDEX('Policy Characteristics'!A:A,MATCH($C1273,'Policy Characteristics'!$C:$C,0)))</f>
        <v>Industry</v>
      </c>
      <c r="B1273" s="200" t="str">
        <f>IF(ISBLANK(INDEX('Policy Characteristics'!B:B,MATCH($C1273,'Policy Characteristics'!$C:$C,0))),"",INDEX('Policy Characteristics'!B:B,MATCH($C1273,'Policy Characteristics'!$C:$C,0)))</f>
        <v>Hydrogen Combustion</v>
      </c>
      <c r="C1273" s="76" t="str">
        <f t="shared" si="37"/>
        <v>Fraction of Eligible Industrial Energy Use Shifted to Hydrogen</v>
      </c>
      <c r="D1273" s="78" t="s">
        <v>1319</v>
      </c>
      <c r="E1273" t="s">
        <v>1688</v>
      </c>
      <c r="F1273" t="s">
        <v>1281</v>
      </c>
      <c r="G1273" s="88" t="s">
        <v>1695</v>
      </c>
      <c r="H1273" s="15">
        <v>2192</v>
      </c>
      <c r="I1273" s="213" t="s">
        <v>44</v>
      </c>
      <c r="J1273" s="202" t="str">
        <f>IF(ISBLANK(INDEX('Policy Characteristics'!D:D,MATCH($C1273,'Policy Characteristics'!$C:$C,0))),"",INDEX('Policy Characteristics'!D:D,MATCH($C1273,'Policy Characteristics'!$C:$C,0)))</f>
        <v>Hydrogen Combustion</v>
      </c>
      <c r="K1273" s="76" t="str">
        <f>IF(ISBLANK(INDEX('Policy Characteristics'!E:E,MATCH($C1273,'Policy Characteristics'!$C:$C,0))),"",INDEX('Policy Characteristics'!E:E,MATCH($C1273,'Policy Characteristics'!$C:$C,0)))</f>
        <v>indst shift to hydrogen</v>
      </c>
      <c r="L1273" s="205">
        <f>IF(ISBLANK(INDEX('Policy Characteristics'!F:F,MATCH($C1273,'Policy Characteristics'!$C:$C,0))),"",INDEX('Policy Characteristics'!F:F,MATCH($C1273,'Policy Characteristics'!$C:$C,0)))</f>
        <v>0</v>
      </c>
      <c r="M1273" s="205">
        <f>IF(ISBLANK(INDEX('Policy Characteristics'!G:G,MATCH($C1273,'Policy Characteristics'!$C:$C,0))),"",INDEX('Policy Characteristics'!G:G,MATCH($C1273,'Policy Characteristics'!$C:$C,0)))</f>
        <v>1</v>
      </c>
      <c r="N1273" s="205">
        <f>IF(ISBLANK(INDEX('Policy Characteristics'!H:H,MATCH($C1273,'Policy Characteristics'!$C:$C,0))),"",INDEX('Policy Characteristics'!H:H,MATCH($C1273,'Policy Characteristics'!$C:$C,0)))</f>
        <v>0.01</v>
      </c>
      <c r="O1273" s="76" t="str">
        <f>IF(ISBLANK(INDEX('Policy Characteristics'!I:I,MATCH($C1273,'Policy Characteristics'!$C:$C,0))),"",INDEX('Policy Characteristics'!I:I,MATCH($C1273,'Policy Characteristics'!$C:$C,0)))</f>
        <v>% of fuel shifted</v>
      </c>
      <c r="P1273" s="76" t="str">
        <f>IF(ISBLANK(INDEX('Policy Characteristics'!J:J,MATCH($C1273,'Policy Characteristics'!$C:$C,0))),"",INDEX('Policy Characteristics'!J:J,MATCH($C1273,'Policy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1273" s="76" t="str">
        <f>IF(ISBLANK(INDEX('Policy Characteristics'!K:K,MATCH($C1273,'Policy Characteristics'!$C:$C,0))),"",INDEX('Policy Characteristics'!K:K,MATCH($C1273,'Policy Characteristics'!$C:$C,0)))</f>
        <v>industry-ag-main.html#fuel-switching</v>
      </c>
      <c r="R1273" s="76" t="str">
        <f>IF(ISBLANK(INDEX('Policy Characteristics'!L:L,MATCH($C1273,'Policy Characteristics'!$C:$C,0))),"",INDEX('Policy Characteristics'!L:L,MATCH($C1273,'Policy Characteristics'!$C:$C,0)))</f>
        <v>industry-elec-and-hydrogen.html</v>
      </c>
    </row>
    <row r="1274" spans="1:18" s="143" customFormat="1" x14ac:dyDescent="0.25">
      <c r="A1274" s="76" t="str">
        <f>IF(ISBLANK(INDEX('Policy Characteristics'!A:A,MATCH($C1274,'Policy Characteristics'!$C:$C,0))),"",INDEX('Policy Characteristics'!A:A,MATCH($C1274,'Policy Characteristics'!$C:$C,0)))</f>
        <v>Industry</v>
      </c>
      <c r="B1274" s="200" t="str">
        <f>IF(ISBLANK(INDEX('Policy Characteristics'!B:B,MATCH($C1274,'Policy Characteristics'!$C:$C,0))),"",INDEX('Policy Characteristics'!B:B,MATCH($C1274,'Policy Characteristics'!$C:$C,0)))</f>
        <v>Hydrogen Combustion</v>
      </c>
      <c r="C1274" s="76" t="str">
        <f t="shared" si="37"/>
        <v>Fraction of Eligible Industrial Energy Use Shifted to Hydrogen</v>
      </c>
      <c r="D1274" s="78" t="s">
        <v>1319</v>
      </c>
      <c r="E1274" t="s">
        <v>1824</v>
      </c>
      <c r="F1274" t="s">
        <v>1281</v>
      </c>
      <c r="G1274" s="88" t="s">
        <v>1824</v>
      </c>
      <c r="H1274" s="15">
        <v>2193</v>
      </c>
      <c r="I1274" s="213" t="s">
        <v>43</v>
      </c>
      <c r="J1274" s="202" t="str">
        <f>IF(ISBLANK(INDEX('Policy Characteristics'!D:D,MATCH($C1274,'Policy Characteristics'!$C:$C,0))),"",INDEX('Policy Characteristics'!D:D,MATCH($C1274,'Policy Characteristics'!$C:$C,0)))</f>
        <v>Hydrogen Combustion</v>
      </c>
      <c r="K1274" s="76" t="str">
        <f>IF(ISBLANK(INDEX('Policy Characteristics'!E:E,MATCH($C1274,'Policy Characteristics'!$C:$C,0))),"",INDEX('Policy Characteristics'!E:E,MATCH($C1274,'Policy Characteristics'!$C:$C,0)))</f>
        <v>indst shift to hydrogen</v>
      </c>
      <c r="L1274" s="205">
        <f>IF(ISBLANK(INDEX('Policy Characteristics'!F:F,MATCH($C1274,'Policy Characteristics'!$C:$C,0))),"",INDEX('Policy Characteristics'!F:F,MATCH($C1274,'Policy Characteristics'!$C:$C,0)))</f>
        <v>0</v>
      </c>
      <c r="M1274" s="205">
        <f>IF(ISBLANK(INDEX('Policy Characteristics'!G:G,MATCH($C1274,'Policy Characteristics'!$C:$C,0))),"",INDEX('Policy Characteristics'!G:G,MATCH($C1274,'Policy Characteristics'!$C:$C,0)))</f>
        <v>1</v>
      </c>
      <c r="N1274" s="205">
        <f>IF(ISBLANK(INDEX('Policy Characteristics'!H:H,MATCH($C1274,'Policy Characteristics'!$C:$C,0))),"",INDEX('Policy Characteristics'!H:H,MATCH($C1274,'Policy Characteristics'!$C:$C,0)))</f>
        <v>0.01</v>
      </c>
      <c r="O1274" s="76" t="str">
        <f>IF(ISBLANK(INDEX('Policy Characteristics'!I:I,MATCH($C1274,'Policy Characteristics'!$C:$C,0))),"",INDEX('Policy Characteristics'!I:I,MATCH($C1274,'Policy Characteristics'!$C:$C,0)))</f>
        <v>% of fuel shifted</v>
      </c>
      <c r="P1274" s="76" t="str">
        <f>IF(ISBLANK(INDEX('Policy Characteristics'!J:J,MATCH($C1274,'Policy Characteristics'!$C:$C,0))),"",INDEX('Policy Characteristics'!J:J,MATCH($C1274,'Policy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1274" s="76" t="str">
        <f>IF(ISBLANK(INDEX('Policy Characteristics'!K:K,MATCH($C1274,'Policy Characteristics'!$C:$C,0))),"",INDEX('Policy Characteristics'!K:K,MATCH($C1274,'Policy Characteristics'!$C:$C,0)))</f>
        <v>industry-ag-main.html#fuel-switching</v>
      </c>
      <c r="R1274" s="76" t="str">
        <f>IF(ISBLANK(INDEX('Policy Characteristics'!L:L,MATCH($C1274,'Policy Characteristics'!$C:$C,0))),"",INDEX('Policy Characteristics'!L:L,MATCH($C1274,'Policy Characteristics'!$C:$C,0)))</f>
        <v>industry-elec-and-hydrogen.html</v>
      </c>
    </row>
    <row r="1275" spans="1:18" s="143" customFormat="1" x14ac:dyDescent="0.25">
      <c r="A1275" s="76" t="str">
        <f>IF(ISBLANK(INDEX('Policy Characteristics'!A:A,MATCH($C1275,'Policy Characteristics'!$C:$C,0))),"",INDEX('Policy Characteristics'!A:A,MATCH($C1275,'Policy Characteristics'!$C:$C,0)))</f>
        <v>Industry</v>
      </c>
      <c r="B1275" s="200" t="str">
        <f>IF(ISBLANK(INDEX('Policy Characteristics'!B:B,MATCH($C1275,'Policy Characteristics'!$C:$C,0))),"",INDEX('Policy Characteristics'!B:B,MATCH($C1275,'Policy Characteristics'!$C:$C,0)))</f>
        <v>Hydrogen Combustion</v>
      </c>
      <c r="C1275" s="76" t="str">
        <f t="shared" si="37"/>
        <v>Fraction of Eligible Industrial Energy Use Shifted to Hydrogen</v>
      </c>
      <c r="D1275" s="78" t="s">
        <v>1320</v>
      </c>
      <c r="E1275" t="s">
        <v>1682</v>
      </c>
      <c r="F1275" t="s">
        <v>1282</v>
      </c>
      <c r="G1275" s="88" t="s">
        <v>1689</v>
      </c>
      <c r="H1275" s="15">
        <v>2194</v>
      </c>
      <c r="I1275" s="213" t="s">
        <v>43</v>
      </c>
      <c r="J1275" s="202" t="str">
        <f>IF(ISBLANK(INDEX('Policy Characteristics'!D:D,MATCH($C1275,'Policy Characteristics'!$C:$C,0))),"",INDEX('Policy Characteristics'!D:D,MATCH($C1275,'Policy Characteristics'!$C:$C,0)))</f>
        <v>Hydrogen Combustion</v>
      </c>
      <c r="K1275" s="76" t="str">
        <f>IF(ISBLANK(INDEX('Policy Characteristics'!E:E,MATCH($C1275,'Policy Characteristics'!$C:$C,0))),"",INDEX('Policy Characteristics'!E:E,MATCH($C1275,'Policy Characteristics'!$C:$C,0)))</f>
        <v>indst shift to hydrogen</v>
      </c>
      <c r="L1275" s="205">
        <f>IF(ISBLANK(INDEX('Policy Characteristics'!F:F,MATCH($C1275,'Policy Characteristics'!$C:$C,0))),"",INDEX('Policy Characteristics'!F:F,MATCH($C1275,'Policy Characteristics'!$C:$C,0)))</f>
        <v>0</v>
      </c>
      <c r="M1275" s="205">
        <f>IF(ISBLANK(INDEX('Policy Characteristics'!G:G,MATCH($C1275,'Policy Characteristics'!$C:$C,0))),"",INDEX('Policy Characteristics'!G:G,MATCH($C1275,'Policy Characteristics'!$C:$C,0)))</f>
        <v>1</v>
      </c>
      <c r="N1275" s="205">
        <f>IF(ISBLANK(INDEX('Policy Characteristics'!H:H,MATCH($C1275,'Policy Characteristics'!$C:$C,0))),"",INDEX('Policy Characteristics'!H:H,MATCH($C1275,'Policy Characteristics'!$C:$C,0)))</f>
        <v>0.01</v>
      </c>
      <c r="O1275" s="76" t="str">
        <f>IF(ISBLANK(INDEX('Policy Characteristics'!I:I,MATCH($C1275,'Policy Characteristics'!$C:$C,0))),"",INDEX('Policy Characteristics'!I:I,MATCH($C1275,'Policy Characteristics'!$C:$C,0)))</f>
        <v>% of fuel shifted</v>
      </c>
      <c r="P1275" s="76" t="str">
        <f>IF(ISBLANK(INDEX('Policy Characteristics'!J:J,MATCH($C1275,'Policy Characteristics'!$C:$C,0))),"",INDEX('Policy Characteristics'!J:J,MATCH($C1275,'Policy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1275" s="76" t="str">
        <f>IF(ISBLANK(INDEX('Policy Characteristics'!K:K,MATCH($C1275,'Policy Characteristics'!$C:$C,0))),"",INDEX('Policy Characteristics'!K:K,MATCH($C1275,'Policy Characteristics'!$C:$C,0)))</f>
        <v>industry-ag-main.html#fuel-switching</v>
      </c>
      <c r="R1275" s="76" t="str">
        <f>IF(ISBLANK(INDEX('Policy Characteristics'!L:L,MATCH($C1275,'Policy Characteristics'!$C:$C,0))),"",INDEX('Policy Characteristics'!L:L,MATCH($C1275,'Policy Characteristics'!$C:$C,0)))</f>
        <v>industry-elec-and-hydrogen.html</v>
      </c>
    </row>
    <row r="1276" spans="1:18" s="143" customFormat="1" x14ac:dyDescent="0.25">
      <c r="A1276" s="76" t="str">
        <f>IF(ISBLANK(INDEX('Policy Characteristics'!A:A,MATCH($C1276,'Policy Characteristics'!$C:$C,0))),"",INDEX('Policy Characteristics'!A:A,MATCH($C1276,'Policy Characteristics'!$C:$C,0)))</f>
        <v>Industry</v>
      </c>
      <c r="B1276" s="200" t="str">
        <f>IF(ISBLANK(INDEX('Policy Characteristics'!B:B,MATCH($C1276,'Policy Characteristics'!$C:$C,0))),"",INDEX('Policy Characteristics'!B:B,MATCH($C1276,'Policy Characteristics'!$C:$C,0)))</f>
        <v>Hydrogen Combustion</v>
      </c>
      <c r="C1276" s="76" t="str">
        <f t="shared" si="37"/>
        <v>Fraction of Eligible Industrial Energy Use Shifted to Hydrogen</v>
      </c>
      <c r="D1276" s="78" t="s">
        <v>1320</v>
      </c>
      <c r="E1276" t="s">
        <v>1683</v>
      </c>
      <c r="F1276" t="s">
        <v>1282</v>
      </c>
      <c r="G1276" s="88" t="s">
        <v>1690</v>
      </c>
      <c r="H1276" s="15">
        <v>2195</v>
      </c>
      <c r="I1276" s="213" t="s">
        <v>43</v>
      </c>
      <c r="J1276" s="202" t="str">
        <f>IF(ISBLANK(INDEX('Policy Characteristics'!D:D,MATCH($C1276,'Policy Characteristics'!$C:$C,0))),"",INDEX('Policy Characteristics'!D:D,MATCH($C1276,'Policy Characteristics'!$C:$C,0)))</f>
        <v>Hydrogen Combustion</v>
      </c>
      <c r="K1276" s="76" t="str">
        <f>IF(ISBLANK(INDEX('Policy Characteristics'!E:E,MATCH($C1276,'Policy Characteristics'!$C:$C,0))),"",INDEX('Policy Characteristics'!E:E,MATCH($C1276,'Policy Characteristics'!$C:$C,0)))</f>
        <v>indst shift to hydrogen</v>
      </c>
      <c r="L1276" s="205">
        <f>IF(ISBLANK(INDEX('Policy Characteristics'!F:F,MATCH($C1276,'Policy Characteristics'!$C:$C,0))),"",INDEX('Policy Characteristics'!F:F,MATCH($C1276,'Policy Characteristics'!$C:$C,0)))</f>
        <v>0</v>
      </c>
      <c r="M1276" s="205">
        <f>IF(ISBLANK(INDEX('Policy Characteristics'!G:G,MATCH($C1276,'Policy Characteristics'!$C:$C,0))),"",INDEX('Policy Characteristics'!G:G,MATCH($C1276,'Policy Characteristics'!$C:$C,0)))</f>
        <v>1</v>
      </c>
      <c r="N1276" s="205">
        <f>IF(ISBLANK(INDEX('Policy Characteristics'!H:H,MATCH($C1276,'Policy Characteristics'!$C:$C,0))),"",INDEX('Policy Characteristics'!H:H,MATCH($C1276,'Policy Characteristics'!$C:$C,0)))</f>
        <v>0.01</v>
      </c>
      <c r="O1276" s="76" t="str">
        <f>IF(ISBLANK(INDEX('Policy Characteristics'!I:I,MATCH($C1276,'Policy Characteristics'!$C:$C,0))),"",INDEX('Policy Characteristics'!I:I,MATCH($C1276,'Policy Characteristics'!$C:$C,0)))</f>
        <v>% of fuel shifted</v>
      </c>
      <c r="P1276" s="76" t="str">
        <f>IF(ISBLANK(INDEX('Policy Characteristics'!J:J,MATCH($C1276,'Policy Characteristics'!$C:$C,0))),"",INDEX('Policy Characteristics'!J:J,MATCH($C1276,'Policy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1276" s="76" t="str">
        <f>IF(ISBLANK(INDEX('Policy Characteristics'!K:K,MATCH($C1276,'Policy Characteristics'!$C:$C,0))),"",INDEX('Policy Characteristics'!K:K,MATCH($C1276,'Policy Characteristics'!$C:$C,0)))</f>
        <v>industry-ag-main.html#fuel-switching</v>
      </c>
      <c r="R1276" s="76" t="str">
        <f>IF(ISBLANK(INDEX('Policy Characteristics'!L:L,MATCH($C1276,'Policy Characteristics'!$C:$C,0))),"",INDEX('Policy Characteristics'!L:L,MATCH($C1276,'Policy Characteristics'!$C:$C,0)))</f>
        <v>industry-elec-and-hydrogen.html</v>
      </c>
    </row>
    <row r="1277" spans="1:18" s="143" customFormat="1" x14ac:dyDescent="0.25">
      <c r="A1277" s="76" t="str">
        <f>IF(ISBLANK(INDEX('Policy Characteristics'!A:A,MATCH($C1277,'Policy Characteristics'!$C:$C,0))),"",INDEX('Policy Characteristics'!A:A,MATCH($C1277,'Policy Characteristics'!$C:$C,0)))</f>
        <v>Industry</v>
      </c>
      <c r="B1277" s="200" t="str">
        <f>IF(ISBLANK(INDEX('Policy Characteristics'!B:B,MATCH($C1277,'Policy Characteristics'!$C:$C,0))),"",INDEX('Policy Characteristics'!B:B,MATCH($C1277,'Policy Characteristics'!$C:$C,0)))</f>
        <v>Hydrogen Combustion</v>
      </c>
      <c r="C1277" s="76" t="str">
        <f t="shared" si="37"/>
        <v>Fraction of Eligible Industrial Energy Use Shifted to Hydrogen</v>
      </c>
      <c r="D1277" s="78" t="s">
        <v>1320</v>
      </c>
      <c r="E1277" t="s">
        <v>1684</v>
      </c>
      <c r="F1277" t="s">
        <v>1282</v>
      </c>
      <c r="G1277" s="88" t="s">
        <v>1691</v>
      </c>
      <c r="H1277" s="15">
        <v>2196</v>
      </c>
      <c r="I1277" s="213" t="s">
        <v>43</v>
      </c>
      <c r="J1277" s="202" t="str">
        <f>IF(ISBLANK(INDEX('Policy Characteristics'!D:D,MATCH($C1277,'Policy Characteristics'!$C:$C,0))),"",INDEX('Policy Characteristics'!D:D,MATCH($C1277,'Policy Characteristics'!$C:$C,0)))</f>
        <v>Hydrogen Combustion</v>
      </c>
      <c r="K1277" s="76" t="str">
        <f>IF(ISBLANK(INDEX('Policy Characteristics'!E:E,MATCH($C1277,'Policy Characteristics'!$C:$C,0))),"",INDEX('Policy Characteristics'!E:E,MATCH($C1277,'Policy Characteristics'!$C:$C,0)))</f>
        <v>indst shift to hydrogen</v>
      </c>
      <c r="L1277" s="205">
        <f>IF(ISBLANK(INDEX('Policy Characteristics'!F:F,MATCH($C1277,'Policy Characteristics'!$C:$C,0))),"",INDEX('Policy Characteristics'!F:F,MATCH($C1277,'Policy Characteristics'!$C:$C,0)))</f>
        <v>0</v>
      </c>
      <c r="M1277" s="205">
        <f>IF(ISBLANK(INDEX('Policy Characteristics'!G:G,MATCH($C1277,'Policy Characteristics'!$C:$C,0))),"",INDEX('Policy Characteristics'!G:G,MATCH($C1277,'Policy Characteristics'!$C:$C,0)))</f>
        <v>1</v>
      </c>
      <c r="N1277" s="205">
        <f>IF(ISBLANK(INDEX('Policy Characteristics'!H:H,MATCH($C1277,'Policy Characteristics'!$C:$C,0))),"",INDEX('Policy Characteristics'!H:H,MATCH($C1277,'Policy Characteristics'!$C:$C,0)))</f>
        <v>0.01</v>
      </c>
      <c r="O1277" s="76" t="str">
        <f>IF(ISBLANK(INDEX('Policy Characteristics'!I:I,MATCH($C1277,'Policy Characteristics'!$C:$C,0))),"",INDEX('Policy Characteristics'!I:I,MATCH($C1277,'Policy Characteristics'!$C:$C,0)))</f>
        <v>% of fuel shifted</v>
      </c>
      <c r="P1277" s="76" t="str">
        <f>IF(ISBLANK(INDEX('Policy Characteristics'!J:J,MATCH($C1277,'Policy Characteristics'!$C:$C,0))),"",INDEX('Policy Characteristics'!J:J,MATCH($C1277,'Policy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1277" s="76" t="str">
        <f>IF(ISBLANK(INDEX('Policy Characteristics'!K:K,MATCH($C1277,'Policy Characteristics'!$C:$C,0))),"",INDEX('Policy Characteristics'!K:K,MATCH($C1277,'Policy Characteristics'!$C:$C,0)))</f>
        <v>industry-ag-main.html#fuel-switching</v>
      </c>
      <c r="R1277" s="76" t="str">
        <f>IF(ISBLANK(INDEX('Policy Characteristics'!L:L,MATCH($C1277,'Policy Characteristics'!$C:$C,0))),"",INDEX('Policy Characteristics'!L:L,MATCH($C1277,'Policy Characteristics'!$C:$C,0)))</f>
        <v>industry-elec-and-hydrogen.html</v>
      </c>
    </row>
    <row r="1278" spans="1:18" s="143" customFormat="1" x14ac:dyDescent="0.25">
      <c r="A1278" s="76" t="str">
        <f>IF(ISBLANK(INDEX('Policy Characteristics'!A:A,MATCH($C1278,'Policy Characteristics'!$C:$C,0))),"",INDEX('Policy Characteristics'!A:A,MATCH($C1278,'Policy Characteristics'!$C:$C,0)))</f>
        <v>Industry</v>
      </c>
      <c r="B1278" s="200" t="str">
        <f>IF(ISBLANK(INDEX('Policy Characteristics'!B:B,MATCH($C1278,'Policy Characteristics'!$C:$C,0))),"",INDEX('Policy Characteristics'!B:B,MATCH($C1278,'Policy Characteristics'!$C:$C,0)))</f>
        <v>Hydrogen Combustion</v>
      </c>
      <c r="C1278" s="76" t="str">
        <f t="shared" si="37"/>
        <v>Fraction of Eligible Industrial Energy Use Shifted to Hydrogen</v>
      </c>
      <c r="D1278" s="78" t="s">
        <v>1320</v>
      </c>
      <c r="E1278" t="s">
        <v>1685</v>
      </c>
      <c r="F1278" t="s">
        <v>1282</v>
      </c>
      <c r="G1278" s="88" t="s">
        <v>1692</v>
      </c>
      <c r="H1278" s="15">
        <v>2197</v>
      </c>
      <c r="I1278" s="213" t="s">
        <v>43</v>
      </c>
      <c r="J1278" s="202" t="str">
        <f>IF(ISBLANK(INDEX('Policy Characteristics'!D:D,MATCH($C1278,'Policy Characteristics'!$C:$C,0))),"",INDEX('Policy Characteristics'!D:D,MATCH($C1278,'Policy Characteristics'!$C:$C,0)))</f>
        <v>Hydrogen Combustion</v>
      </c>
      <c r="K1278" s="76" t="str">
        <f>IF(ISBLANK(INDEX('Policy Characteristics'!E:E,MATCH($C1278,'Policy Characteristics'!$C:$C,0))),"",INDEX('Policy Characteristics'!E:E,MATCH($C1278,'Policy Characteristics'!$C:$C,0)))</f>
        <v>indst shift to hydrogen</v>
      </c>
      <c r="L1278" s="205">
        <f>IF(ISBLANK(INDEX('Policy Characteristics'!F:F,MATCH($C1278,'Policy Characteristics'!$C:$C,0))),"",INDEX('Policy Characteristics'!F:F,MATCH($C1278,'Policy Characteristics'!$C:$C,0)))</f>
        <v>0</v>
      </c>
      <c r="M1278" s="205">
        <f>IF(ISBLANK(INDEX('Policy Characteristics'!G:G,MATCH($C1278,'Policy Characteristics'!$C:$C,0))),"",INDEX('Policy Characteristics'!G:G,MATCH($C1278,'Policy Characteristics'!$C:$C,0)))</f>
        <v>1</v>
      </c>
      <c r="N1278" s="205">
        <f>IF(ISBLANK(INDEX('Policy Characteristics'!H:H,MATCH($C1278,'Policy Characteristics'!$C:$C,0))),"",INDEX('Policy Characteristics'!H:H,MATCH($C1278,'Policy Characteristics'!$C:$C,0)))</f>
        <v>0.01</v>
      </c>
      <c r="O1278" s="76" t="str">
        <f>IF(ISBLANK(INDEX('Policy Characteristics'!I:I,MATCH($C1278,'Policy Characteristics'!$C:$C,0))),"",INDEX('Policy Characteristics'!I:I,MATCH($C1278,'Policy Characteristics'!$C:$C,0)))</f>
        <v>% of fuel shifted</v>
      </c>
      <c r="P1278" s="76" t="str">
        <f>IF(ISBLANK(INDEX('Policy Characteristics'!J:J,MATCH($C1278,'Policy Characteristics'!$C:$C,0))),"",INDEX('Policy Characteristics'!J:J,MATCH($C1278,'Policy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1278" s="76" t="str">
        <f>IF(ISBLANK(INDEX('Policy Characteristics'!K:K,MATCH($C1278,'Policy Characteristics'!$C:$C,0))),"",INDEX('Policy Characteristics'!K:K,MATCH($C1278,'Policy Characteristics'!$C:$C,0)))</f>
        <v>industry-ag-main.html#fuel-switching</v>
      </c>
      <c r="R1278" s="76" t="str">
        <f>IF(ISBLANK(INDEX('Policy Characteristics'!L:L,MATCH($C1278,'Policy Characteristics'!$C:$C,0))),"",INDEX('Policy Characteristics'!L:L,MATCH($C1278,'Policy Characteristics'!$C:$C,0)))</f>
        <v>industry-elec-and-hydrogen.html</v>
      </c>
    </row>
    <row r="1279" spans="1:18" s="143" customFormat="1" x14ac:dyDescent="0.25">
      <c r="A1279" s="76" t="str">
        <f>IF(ISBLANK(INDEX('Policy Characteristics'!A:A,MATCH($C1279,'Policy Characteristics'!$C:$C,0))),"",INDEX('Policy Characteristics'!A:A,MATCH($C1279,'Policy Characteristics'!$C:$C,0)))</f>
        <v>Industry</v>
      </c>
      <c r="B1279" s="200" t="str">
        <f>IF(ISBLANK(INDEX('Policy Characteristics'!B:B,MATCH($C1279,'Policy Characteristics'!$C:$C,0))),"",INDEX('Policy Characteristics'!B:B,MATCH($C1279,'Policy Characteristics'!$C:$C,0)))</f>
        <v>Hydrogen Combustion</v>
      </c>
      <c r="C1279" s="76" t="str">
        <f t="shared" si="37"/>
        <v>Fraction of Eligible Industrial Energy Use Shifted to Hydrogen</v>
      </c>
      <c r="D1279" s="78" t="s">
        <v>1320</v>
      </c>
      <c r="E1279" t="s">
        <v>1686</v>
      </c>
      <c r="F1279" t="s">
        <v>1282</v>
      </c>
      <c r="G1279" s="88" t="s">
        <v>1693</v>
      </c>
      <c r="H1279" s="15">
        <v>2198</v>
      </c>
      <c r="I1279" s="213" t="s">
        <v>44</v>
      </c>
      <c r="J1279" s="202" t="str">
        <f>IF(ISBLANK(INDEX('Policy Characteristics'!D:D,MATCH($C1279,'Policy Characteristics'!$C:$C,0))),"",INDEX('Policy Characteristics'!D:D,MATCH($C1279,'Policy Characteristics'!$C:$C,0)))</f>
        <v>Hydrogen Combustion</v>
      </c>
      <c r="K1279" s="76" t="str">
        <f>IF(ISBLANK(INDEX('Policy Characteristics'!E:E,MATCH($C1279,'Policy Characteristics'!$C:$C,0))),"",INDEX('Policy Characteristics'!E:E,MATCH($C1279,'Policy Characteristics'!$C:$C,0)))</f>
        <v>indst shift to hydrogen</v>
      </c>
      <c r="L1279" s="205">
        <f>IF(ISBLANK(INDEX('Policy Characteristics'!F:F,MATCH($C1279,'Policy Characteristics'!$C:$C,0))),"",INDEX('Policy Characteristics'!F:F,MATCH($C1279,'Policy Characteristics'!$C:$C,0)))</f>
        <v>0</v>
      </c>
      <c r="M1279" s="205">
        <f>IF(ISBLANK(INDEX('Policy Characteristics'!G:G,MATCH($C1279,'Policy Characteristics'!$C:$C,0))),"",INDEX('Policy Characteristics'!G:G,MATCH($C1279,'Policy Characteristics'!$C:$C,0)))</f>
        <v>1</v>
      </c>
      <c r="N1279" s="205">
        <f>IF(ISBLANK(INDEX('Policy Characteristics'!H:H,MATCH($C1279,'Policy Characteristics'!$C:$C,0))),"",INDEX('Policy Characteristics'!H:H,MATCH($C1279,'Policy Characteristics'!$C:$C,0)))</f>
        <v>0.01</v>
      </c>
      <c r="O1279" s="76" t="str">
        <f>IF(ISBLANK(INDEX('Policy Characteristics'!I:I,MATCH($C1279,'Policy Characteristics'!$C:$C,0))),"",INDEX('Policy Characteristics'!I:I,MATCH($C1279,'Policy Characteristics'!$C:$C,0)))</f>
        <v>% of fuel shifted</v>
      </c>
      <c r="P1279" s="76" t="str">
        <f>IF(ISBLANK(INDEX('Policy Characteristics'!J:J,MATCH($C1279,'Policy Characteristics'!$C:$C,0))),"",INDEX('Policy Characteristics'!J:J,MATCH($C1279,'Policy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1279" s="76" t="str">
        <f>IF(ISBLANK(INDEX('Policy Characteristics'!K:K,MATCH($C1279,'Policy Characteristics'!$C:$C,0))),"",INDEX('Policy Characteristics'!K:K,MATCH($C1279,'Policy Characteristics'!$C:$C,0)))</f>
        <v>industry-ag-main.html#fuel-switching</v>
      </c>
      <c r="R1279" s="76" t="str">
        <f>IF(ISBLANK(INDEX('Policy Characteristics'!L:L,MATCH($C1279,'Policy Characteristics'!$C:$C,0))),"",INDEX('Policy Characteristics'!L:L,MATCH($C1279,'Policy Characteristics'!$C:$C,0)))</f>
        <v>industry-elec-and-hydrogen.html</v>
      </c>
    </row>
    <row r="1280" spans="1:18" s="143" customFormat="1" x14ac:dyDescent="0.25">
      <c r="A1280" s="76" t="str">
        <f>IF(ISBLANK(INDEX('Policy Characteristics'!A:A,MATCH($C1280,'Policy Characteristics'!$C:$C,0))),"",INDEX('Policy Characteristics'!A:A,MATCH($C1280,'Policy Characteristics'!$C:$C,0)))</f>
        <v>Industry</v>
      </c>
      <c r="B1280" s="200" t="str">
        <f>IF(ISBLANK(INDEX('Policy Characteristics'!B:B,MATCH($C1280,'Policy Characteristics'!$C:$C,0))),"",INDEX('Policy Characteristics'!B:B,MATCH($C1280,'Policy Characteristics'!$C:$C,0)))</f>
        <v>Hydrogen Combustion</v>
      </c>
      <c r="C1280" s="76" t="str">
        <f t="shared" si="37"/>
        <v>Fraction of Eligible Industrial Energy Use Shifted to Hydrogen</v>
      </c>
      <c r="D1280" s="78" t="s">
        <v>1320</v>
      </c>
      <c r="E1280" t="s">
        <v>1687</v>
      </c>
      <c r="F1280" t="s">
        <v>1282</v>
      </c>
      <c r="G1280" s="88" t="s">
        <v>1694</v>
      </c>
      <c r="H1280" s="15">
        <v>2199</v>
      </c>
      <c r="I1280" s="213" t="s">
        <v>43</v>
      </c>
      <c r="J1280" s="202" t="str">
        <f>IF(ISBLANK(INDEX('Policy Characteristics'!D:D,MATCH($C1280,'Policy Characteristics'!$C:$C,0))),"",INDEX('Policy Characteristics'!D:D,MATCH($C1280,'Policy Characteristics'!$C:$C,0)))</f>
        <v>Hydrogen Combustion</v>
      </c>
      <c r="K1280" s="76" t="str">
        <f>IF(ISBLANK(INDEX('Policy Characteristics'!E:E,MATCH($C1280,'Policy Characteristics'!$C:$C,0))),"",INDEX('Policy Characteristics'!E:E,MATCH($C1280,'Policy Characteristics'!$C:$C,0)))</f>
        <v>indst shift to hydrogen</v>
      </c>
      <c r="L1280" s="205">
        <f>IF(ISBLANK(INDEX('Policy Characteristics'!F:F,MATCH($C1280,'Policy Characteristics'!$C:$C,0))),"",INDEX('Policy Characteristics'!F:F,MATCH($C1280,'Policy Characteristics'!$C:$C,0)))</f>
        <v>0</v>
      </c>
      <c r="M1280" s="205">
        <f>IF(ISBLANK(INDEX('Policy Characteristics'!G:G,MATCH($C1280,'Policy Characteristics'!$C:$C,0))),"",INDEX('Policy Characteristics'!G:G,MATCH($C1280,'Policy Characteristics'!$C:$C,0)))</f>
        <v>1</v>
      </c>
      <c r="N1280" s="205">
        <f>IF(ISBLANK(INDEX('Policy Characteristics'!H:H,MATCH($C1280,'Policy Characteristics'!$C:$C,0))),"",INDEX('Policy Characteristics'!H:H,MATCH($C1280,'Policy Characteristics'!$C:$C,0)))</f>
        <v>0.01</v>
      </c>
      <c r="O1280" s="76" t="str">
        <f>IF(ISBLANK(INDEX('Policy Characteristics'!I:I,MATCH($C1280,'Policy Characteristics'!$C:$C,0))),"",INDEX('Policy Characteristics'!I:I,MATCH($C1280,'Policy Characteristics'!$C:$C,0)))</f>
        <v>% of fuel shifted</v>
      </c>
      <c r="P1280" s="76" t="str">
        <f>IF(ISBLANK(INDEX('Policy Characteristics'!J:J,MATCH($C1280,'Policy Characteristics'!$C:$C,0))),"",INDEX('Policy Characteristics'!J:J,MATCH($C1280,'Policy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1280" s="76" t="str">
        <f>IF(ISBLANK(INDEX('Policy Characteristics'!K:K,MATCH($C1280,'Policy Characteristics'!$C:$C,0))),"",INDEX('Policy Characteristics'!K:K,MATCH($C1280,'Policy Characteristics'!$C:$C,0)))</f>
        <v>industry-ag-main.html#fuel-switching</v>
      </c>
      <c r="R1280" s="76" t="str">
        <f>IF(ISBLANK(INDEX('Policy Characteristics'!L:L,MATCH($C1280,'Policy Characteristics'!$C:$C,0))),"",INDEX('Policy Characteristics'!L:L,MATCH($C1280,'Policy Characteristics'!$C:$C,0)))</f>
        <v>industry-elec-and-hydrogen.html</v>
      </c>
    </row>
    <row r="1281" spans="1:18" s="143" customFormat="1" x14ac:dyDescent="0.25">
      <c r="A1281" s="76" t="str">
        <f>IF(ISBLANK(INDEX('Policy Characteristics'!A:A,MATCH($C1281,'Policy Characteristics'!$C:$C,0))),"",INDEX('Policy Characteristics'!A:A,MATCH($C1281,'Policy Characteristics'!$C:$C,0)))</f>
        <v>Industry</v>
      </c>
      <c r="B1281" s="200" t="str">
        <f>IF(ISBLANK(INDEX('Policy Characteristics'!B:B,MATCH($C1281,'Policy Characteristics'!$C:$C,0))),"",INDEX('Policy Characteristics'!B:B,MATCH($C1281,'Policy Characteristics'!$C:$C,0)))</f>
        <v>Hydrogen Combustion</v>
      </c>
      <c r="C1281" s="76" t="str">
        <f t="shared" si="37"/>
        <v>Fraction of Eligible Industrial Energy Use Shifted to Hydrogen</v>
      </c>
      <c r="D1281" s="78" t="s">
        <v>1320</v>
      </c>
      <c r="E1281" t="s">
        <v>1688</v>
      </c>
      <c r="F1281" t="s">
        <v>1282</v>
      </c>
      <c r="G1281" s="88" t="s">
        <v>1695</v>
      </c>
      <c r="H1281" s="15">
        <v>2200</v>
      </c>
      <c r="I1281" s="213" t="s">
        <v>44</v>
      </c>
      <c r="J1281" s="202" t="str">
        <f>IF(ISBLANK(INDEX('Policy Characteristics'!D:D,MATCH($C1281,'Policy Characteristics'!$C:$C,0))),"",INDEX('Policy Characteristics'!D:D,MATCH($C1281,'Policy Characteristics'!$C:$C,0)))</f>
        <v>Hydrogen Combustion</v>
      </c>
      <c r="K1281" s="76" t="str">
        <f>IF(ISBLANK(INDEX('Policy Characteristics'!E:E,MATCH($C1281,'Policy Characteristics'!$C:$C,0))),"",INDEX('Policy Characteristics'!E:E,MATCH($C1281,'Policy Characteristics'!$C:$C,0)))</f>
        <v>indst shift to hydrogen</v>
      </c>
      <c r="L1281" s="205">
        <f>IF(ISBLANK(INDEX('Policy Characteristics'!F:F,MATCH($C1281,'Policy Characteristics'!$C:$C,0))),"",INDEX('Policy Characteristics'!F:F,MATCH($C1281,'Policy Characteristics'!$C:$C,0)))</f>
        <v>0</v>
      </c>
      <c r="M1281" s="205">
        <f>IF(ISBLANK(INDEX('Policy Characteristics'!G:G,MATCH($C1281,'Policy Characteristics'!$C:$C,0))),"",INDEX('Policy Characteristics'!G:G,MATCH($C1281,'Policy Characteristics'!$C:$C,0)))</f>
        <v>1</v>
      </c>
      <c r="N1281" s="205">
        <f>IF(ISBLANK(INDEX('Policy Characteristics'!H:H,MATCH($C1281,'Policy Characteristics'!$C:$C,0))),"",INDEX('Policy Characteristics'!H:H,MATCH($C1281,'Policy Characteristics'!$C:$C,0)))</f>
        <v>0.01</v>
      </c>
      <c r="O1281" s="76" t="str">
        <f>IF(ISBLANK(INDEX('Policy Characteristics'!I:I,MATCH($C1281,'Policy Characteristics'!$C:$C,0))),"",INDEX('Policy Characteristics'!I:I,MATCH($C1281,'Policy Characteristics'!$C:$C,0)))</f>
        <v>% of fuel shifted</v>
      </c>
      <c r="P1281" s="76" t="str">
        <f>IF(ISBLANK(INDEX('Policy Characteristics'!J:J,MATCH($C1281,'Policy Characteristics'!$C:$C,0))),"",INDEX('Policy Characteristics'!J:J,MATCH($C1281,'Policy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1281" s="76" t="str">
        <f>IF(ISBLANK(INDEX('Policy Characteristics'!K:K,MATCH($C1281,'Policy Characteristics'!$C:$C,0))),"",INDEX('Policy Characteristics'!K:K,MATCH($C1281,'Policy Characteristics'!$C:$C,0)))</f>
        <v>industry-ag-main.html#fuel-switching</v>
      </c>
      <c r="R1281" s="76" t="str">
        <f>IF(ISBLANK(INDEX('Policy Characteristics'!L:L,MATCH($C1281,'Policy Characteristics'!$C:$C,0))),"",INDEX('Policy Characteristics'!L:L,MATCH($C1281,'Policy Characteristics'!$C:$C,0)))</f>
        <v>industry-elec-and-hydrogen.html</v>
      </c>
    </row>
    <row r="1282" spans="1:18" s="143" customFormat="1" x14ac:dyDescent="0.25">
      <c r="A1282" s="76" t="str">
        <f>IF(ISBLANK(INDEX('Policy Characteristics'!A:A,MATCH($C1282,'Policy Characteristics'!$C:$C,0))),"",INDEX('Policy Characteristics'!A:A,MATCH($C1282,'Policy Characteristics'!$C:$C,0)))</f>
        <v>Industry</v>
      </c>
      <c r="B1282" s="200" t="str">
        <f>IF(ISBLANK(INDEX('Policy Characteristics'!B:B,MATCH($C1282,'Policy Characteristics'!$C:$C,0))),"",INDEX('Policy Characteristics'!B:B,MATCH($C1282,'Policy Characteristics'!$C:$C,0)))</f>
        <v>Hydrogen Combustion</v>
      </c>
      <c r="C1282" s="76" t="str">
        <f t="shared" si="37"/>
        <v>Fraction of Eligible Industrial Energy Use Shifted to Hydrogen</v>
      </c>
      <c r="D1282" s="78" t="s">
        <v>1320</v>
      </c>
      <c r="E1282" t="s">
        <v>1824</v>
      </c>
      <c r="F1282" t="s">
        <v>1282</v>
      </c>
      <c r="G1282" s="88" t="s">
        <v>1824</v>
      </c>
      <c r="H1282" s="15">
        <v>2201</v>
      </c>
      <c r="I1282" s="213" t="s">
        <v>44</v>
      </c>
      <c r="J1282" s="202" t="str">
        <f>IF(ISBLANK(INDEX('Policy Characteristics'!D:D,MATCH($C1282,'Policy Characteristics'!$C:$C,0))),"",INDEX('Policy Characteristics'!D:D,MATCH($C1282,'Policy Characteristics'!$C:$C,0)))</f>
        <v>Hydrogen Combustion</v>
      </c>
      <c r="K1282" s="76" t="str">
        <f>IF(ISBLANK(INDEX('Policy Characteristics'!E:E,MATCH($C1282,'Policy Characteristics'!$C:$C,0))),"",INDEX('Policy Characteristics'!E:E,MATCH($C1282,'Policy Characteristics'!$C:$C,0)))</f>
        <v>indst shift to hydrogen</v>
      </c>
      <c r="L1282" s="205">
        <f>IF(ISBLANK(INDEX('Policy Characteristics'!F:F,MATCH($C1282,'Policy Characteristics'!$C:$C,0))),"",INDEX('Policy Characteristics'!F:F,MATCH($C1282,'Policy Characteristics'!$C:$C,0)))</f>
        <v>0</v>
      </c>
      <c r="M1282" s="205">
        <f>IF(ISBLANK(INDEX('Policy Characteristics'!G:G,MATCH($C1282,'Policy Characteristics'!$C:$C,0))),"",INDEX('Policy Characteristics'!G:G,MATCH($C1282,'Policy Characteristics'!$C:$C,0)))</f>
        <v>1</v>
      </c>
      <c r="N1282" s="205">
        <f>IF(ISBLANK(INDEX('Policy Characteristics'!H:H,MATCH($C1282,'Policy Characteristics'!$C:$C,0))),"",INDEX('Policy Characteristics'!H:H,MATCH($C1282,'Policy Characteristics'!$C:$C,0)))</f>
        <v>0.01</v>
      </c>
      <c r="O1282" s="76" t="str">
        <f>IF(ISBLANK(INDEX('Policy Characteristics'!I:I,MATCH($C1282,'Policy Characteristics'!$C:$C,0))),"",INDEX('Policy Characteristics'!I:I,MATCH($C1282,'Policy Characteristics'!$C:$C,0)))</f>
        <v>% of fuel shifted</v>
      </c>
      <c r="P1282" s="76" t="str">
        <f>IF(ISBLANK(INDEX('Policy Characteristics'!J:J,MATCH($C1282,'Policy Characteristics'!$C:$C,0))),"",INDEX('Policy Characteristics'!J:J,MATCH($C1282,'Policy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1282" s="76" t="str">
        <f>IF(ISBLANK(INDEX('Policy Characteristics'!K:K,MATCH($C1282,'Policy Characteristics'!$C:$C,0))),"",INDEX('Policy Characteristics'!K:K,MATCH($C1282,'Policy Characteristics'!$C:$C,0)))</f>
        <v>industry-ag-main.html#fuel-switching</v>
      </c>
      <c r="R1282" s="76" t="str">
        <f>IF(ISBLANK(INDEX('Policy Characteristics'!L:L,MATCH($C1282,'Policy Characteristics'!$C:$C,0))),"",INDEX('Policy Characteristics'!L:L,MATCH($C1282,'Policy Characteristics'!$C:$C,0)))</f>
        <v>industry-elec-and-hydrogen.html</v>
      </c>
    </row>
    <row r="1283" spans="1:18" s="143" customFormat="1" x14ac:dyDescent="0.25">
      <c r="A1283" s="76" t="str">
        <f>IF(ISBLANK(INDEX('Policy Characteristics'!A:A,MATCH($C1283,'Policy Characteristics'!$C:$C,0))),"",INDEX('Policy Characteristics'!A:A,MATCH($C1283,'Policy Characteristics'!$C:$C,0)))</f>
        <v>Industry</v>
      </c>
      <c r="B1283" s="200" t="str">
        <f>IF(ISBLANK(INDEX('Policy Characteristics'!B:B,MATCH($C1283,'Policy Characteristics'!$C:$C,0))),"",INDEX('Policy Characteristics'!B:B,MATCH($C1283,'Policy Characteristics'!$C:$C,0)))</f>
        <v>Hydrogen Combustion</v>
      </c>
      <c r="C1283" s="76" t="str">
        <f t="shared" si="37"/>
        <v>Fraction of Eligible Industrial Energy Use Shifted to Hydrogen</v>
      </c>
      <c r="D1283" s="78" t="s">
        <v>1321</v>
      </c>
      <c r="E1283" t="s">
        <v>1682</v>
      </c>
      <c r="F1283" t="s">
        <v>1283</v>
      </c>
      <c r="G1283" s="88" t="s">
        <v>1689</v>
      </c>
      <c r="H1283" s="15">
        <v>2202</v>
      </c>
      <c r="I1283" s="213" t="s">
        <v>43</v>
      </c>
      <c r="J1283" s="202" t="str">
        <f>IF(ISBLANK(INDEX('Policy Characteristics'!D:D,MATCH($C1283,'Policy Characteristics'!$C:$C,0))),"",INDEX('Policy Characteristics'!D:D,MATCH($C1283,'Policy Characteristics'!$C:$C,0)))</f>
        <v>Hydrogen Combustion</v>
      </c>
      <c r="K1283" s="76" t="str">
        <f>IF(ISBLANK(INDEX('Policy Characteristics'!E:E,MATCH($C1283,'Policy Characteristics'!$C:$C,0))),"",INDEX('Policy Characteristics'!E:E,MATCH($C1283,'Policy Characteristics'!$C:$C,0)))</f>
        <v>indst shift to hydrogen</v>
      </c>
      <c r="L1283" s="205">
        <f>IF(ISBLANK(INDEX('Policy Characteristics'!F:F,MATCH($C1283,'Policy Characteristics'!$C:$C,0))),"",INDEX('Policy Characteristics'!F:F,MATCH($C1283,'Policy Characteristics'!$C:$C,0)))</f>
        <v>0</v>
      </c>
      <c r="M1283" s="205">
        <f>IF(ISBLANK(INDEX('Policy Characteristics'!G:G,MATCH($C1283,'Policy Characteristics'!$C:$C,0))),"",INDEX('Policy Characteristics'!G:G,MATCH($C1283,'Policy Characteristics'!$C:$C,0)))</f>
        <v>1</v>
      </c>
      <c r="N1283" s="205">
        <f>IF(ISBLANK(INDEX('Policy Characteristics'!H:H,MATCH($C1283,'Policy Characteristics'!$C:$C,0))),"",INDEX('Policy Characteristics'!H:H,MATCH($C1283,'Policy Characteristics'!$C:$C,0)))</f>
        <v>0.01</v>
      </c>
      <c r="O1283" s="76" t="str">
        <f>IF(ISBLANK(INDEX('Policy Characteristics'!I:I,MATCH($C1283,'Policy Characteristics'!$C:$C,0))),"",INDEX('Policy Characteristics'!I:I,MATCH($C1283,'Policy Characteristics'!$C:$C,0)))</f>
        <v>% of fuel shifted</v>
      </c>
      <c r="P1283" s="76" t="str">
        <f>IF(ISBLANK(INDEX('Policy Characteristics'!J:J,MATCH($C1283,'Policy Characteristics'!$C:$C,0))),"",INDEX('Policy Characteristics'!J:J,MATCH($C1283,'Policy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1283" s="76" t="str">
        <f>IF(ISBLANK(INDEX('Policy Characteristics'!K:K,MATCH($C1283,'Policy Characteristics'!$C:$C,0))),"",INDEX('Policy Characteristics'!K:K,MATCH($C1283,'Policy Characteristics'!$C:$C,0)))</f>
        <v>industry-ag-main.html#fuel-switching</v>
      </c>
      <c r="R1283" s="76" t="str">
        <f>IF(ISBLANK(INDEX('Policy Characteristics'!L:L,MATCH($C1283,'Policy Characteristics'!$C:$C,0))),"",INDEX('Policy Characteristics'!L:L,MATCH($C1283,'Policy Characteristics'!$C:$C,0)))</f>
        <v>industry-elec-and-hydrogen.html</v>
      </c>
    </row>
    <row r="1284" spans="1:18" s="143" customFormat="1" x14ac:dyDescent="0.25">
      <c r="A1284" s="76" t="str">
        <f>IF(ISBLANK(INDEX('Policy Characteristics'!A:A,MATCH($C1284,'Policy Characteristics'!$C:$C,0))),"",INDEX('Policy Characteristics'!A:A,MATCH($C1284,'Policy Characteristics'!$C:$C,0)))</f>
        <v>Industry</v>
      </c>
      <c r="B1284" s="200" t="str">
        <f>IF(ISBLANK(INDEX('Policy Characteristics'!B:B,MATCH($C1284,'Policy Characteristics'!$C:$C,0))),"",INDEX('Policy Characteristics'!B:B,MATCH($C1284,'Policy Characteristics'!$C:$C,0)))</f>
        <v>Hydrogen Combustion</v>
      </c>
      <c r="C1284" s="76" t="str">
        <f t="shared" si="37"/>
        <v>Fraction of Eligible Industrial Energy Use Shifted to Hydrogen</v>
      </c>
      <c r="D1284" s="78" t="s">
        <v>1321</v>
      </c>
      <c r="E1284" t="s">
        <v>1683</v>
      </c>
      <c r="F1284" t="s">
        <v>1283</v>
      </c>
      <c r="G1284" s="88" t="s">
        <v>1690</v>
      </c>
      <c r="H1284" s="15">
        <v>2203</v>
      </c>
      <c r="I1284" s="213" t="s">
        <v>43</v>
      </c>
      <c r="J1284" s="202" t="str">
        <f>IF(ISBLANK(INDEX('Policy Characteristics'!D:D,MATCH($C1284,'Policy Characteristics'!$C:$C,0))),"",INDEX('Policy Characteristics'!D:D,MATCH($C1284,'Policy Characteristics'!$C:$C,0)))</f>
        <v>Hydrogen Combustion</v>
      </c>
      <c r="K1284" s="76" t="str">
        <f>IF(ISBLANK(INDEX('Policy Characteristics'!E:E,MATCH($C1284,'Policy Characteristics'!$C:$C,0))),"",INDEX('Policy Characteristics'!E:E,MATCH($C1284,'Policy Characteristics'!$C:$C,0)))</f>
        <v>indst shift to hydrogen</v>
      </c>
      <c r="L1284" s="205">
        <f>IF(ISBLANK(INDEX('Policy Characteristics'!F:F,MATCH($C1284,'Policy Characteristics'!$C:$C,0))),"",INDEX('Policy Characteristics'!F:F,MATCH($C1284,'Policy Characteristics'!$C:$C,0)))</f>
        <v>0</v>
      </c>
      <c r="M1284" s="205">
        <f>IF(ISBLANK(INDEX('Policy Characteristics'!G:G,MATCH($C1284,'Policy Characteristics'!$C:$C,0))),"",INDEX('Policy Characteristics'!G:G,MATCH($C1284,'Policy Characteristics'!$C:$C,0)))</f>
        <v>1</v>
      </c>
      <c r="N1284" s="205">
        <f>IF(ISBLANK(INDEX('Policy Characteristics'!H:H,MATCH($C1284,'Policy Characteristics'!$C:$C,0))),"",INDEX('Policy Characteristics'!H:H,MATCH($C1284,'Policy Characteristics'!$C:$C,0)))</f>
        <v>0.01</v>
      </c>
      <c r="O1284" s="76" t="str">
        <f>IF(ISBLANK(INDEX('Policy Characteristics'!I:I,MATCH($C1284,'Policy Characteristics'!$C:$C,0))),"",INDEX('Policy Characteristics'!I:I,MATCH($C1284,'Policy Characteristics'!$C:$C,0)))</f>
        <v>% of fuel shifted</v>
      </c>
      <c r="P1284" s="76" t="str">
        <f>IF(ISBLANK(INDEX('Policy Characteristics'!J:J,MATCH($C1284,'Policy Characteristics'!$C:$C,0))),"",INDEX('Policy Characteristics'!J:J,MATCH($C1284,'Policy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1284" s="76" t="str">
        <f>IF(ISBLANK(INDEX('Policy Characteristics'!K:K,MATCH($C1284,'Policy Characteristics'!$C:$C,0))),"",INDEX('Policy Characteristics'!K:K,MATCH($C1284,'Policy Characteristics'!$C:$C,0)))</f>
        <v>industry-ag-main.html#fuel-switching</v>
      </c>
      <c r="R1284" s="76" t="str">
        <f>IF(ISBLANK(INDEX('Policy Characteristics'!L:L,MATCH($C1284,'Policy Characteristics'!$C:$C,0))),"",INDEX('Policy Characteristics'!L:L,MATCH($C1284,'Policy Characteristics'!$C:$C,0)))</f>
        <v>industry-elec-and-hydrogen.html</v>
      </c>
    </row>
    <row r="1285" spans="1:18" s="143" customFormat="1" x14ac:dyDescent="0.25">
      <c r="A1285" s="76" t="str">
        <f>IF(ISBLANK(INDEX('Policy Characteristics'!A:A,MATCH($C1285,'Policy Characteristics'!$C:$C,0))),"",INDEX('Policy Characteristics'!A:A,MATCH($C1285,'Policy Characteristics'!$C:$C,0)))</f>
        <v>Industry</v>
      </c>
      <c r="B1285" s="200" t="str">
        <f>IF(ISBLANK(INDEX('Policy Characteristics'!B:B,MATCH($C1285,'Policy Characteristics'!$C:$C,0))),"",INDEX('Policy Characteristics'!B:B,MATCH($C1285,'Policy Characteristics'!$C:$C,0)))</f>
        <v>Hydrogen Combustion</v>
      </c>
      <c r="C1285" s="76" t="str">
        <f t="shared" si="37"/>
        <v>Fraction of Eligible Industrial Energy Use Shifted to Hydrogen</v>
      </c>
      <c r="D1285" s="78" t="s">
        <v>1321</v>
      </c>
      <c r="E1285" t="s">
        <v>1684</v>
      </c>
      <c r="F1285" t="s">
        <v>1283</v>
      </c>
      <c r="G1285" s="88" t="s">
        <v>1691</v>
      </c>
      <c r="H1285" s="15">
        <v>2204</v>
      </c>
      <c r="I1285" s="213" t="s">
        <v>43</v>
      </c>
      <c r="J1285" s="202" t="str">
        <f>IF(ISBLANK(INDEX('Policy Characteristics'!D:D,MATCH($C1285,'Policy Characteristics'!$C:$C,0))),"",INDEX('Policy Characteristics'!D:D,MATCH($C1285,'Policy Characteristics'!$C:$C,0)))</f>
        <v>Hydrogen Combustion</v>
      </c>
      <c r="K1285" s="76" t="str">
        <f>IF(ISBLANK(INDEX('Policy Characteristics'!E:E,MATCH($C1285,'Policy Characteristics'!$C:$C,0))),"",INDEX('Policy Characteristics'!E:E,MATCH($C1285,'Policy Characteristics'!$C:$C,0)))</f>
        <v>indst shift to hydrogen</v>
      </c>
      <c r="L1285" s="205">
        <f>IF(ISBLANK(INDEX('Policy Characteristics'!F:F,MATCH($C1285,'Policy Characteristics'!$C:$C,0))),"",INDEX('Policy Characteristics'!F:F,MATCH($C1285,'Policy Characteristics'!$C:$C,0)))</f>
        <v>0</v>
      </c>
      <c r="M1285" s="205">
        <f>IF(ISBLANK(INDEX('Policy Characteristics'!G:G,MATCH($C1285,'Policy Characteristics'!$C:$C,0))),"",INDEX('Policy Characteristics'!G:G,MATCH($C1285,'Policy Characteristics'!$C:$C,0)))</f>
        <v>1</v>
      </c>
      <c r="N1285" s="205">
        <f>IF(ISBLANK(INDEX('Policy Characteristics'!H:H,MATCH($C1285,'Policy Characteristics'!$C:$C,0))),"",INDEX('Policy Characteristics'!H:H,MATCH($C1285,'Policy Characteristics'!$C:$C,0)))</f>
        <v>0.01</v>
      </c>
      <c r="O1285" s="76" t="str">
        <f>IF(ISBLANK(INDEX('Policy Characteristics'!I:I,MATCH($C1285,'Policy Characteristics'!$C:$C,0))),"",INDEX('Policy Characteristics'!I:I,MATCH($C1285,'Policy Characteristics'!$C:$C,0)))</f>
        <v>% of fuel shifted</v>
      </c>
      <c r="P1285" s="76" t="str">
        <f>IF(ISBLANK(INDEX('Policy Characteristics'!J:J,MATCH($C1285,'Policy Characteristics'!$C:$C,0))),"",INDEX('Policy Characteristics'!J:J,MATCH($C1285,'Policy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1285" s="76" t="str">
        <f>IF(ISBLANK(INDEX('Policy Characteristics'!K:K,MATCH($C1285,'Policy Characteristics'!$C:$C,0))),"",INDEX('Policy Characteristics'!K:K,MATCH($C1285,'Policy Characteristics'!$C:$C,0)))</f>
        <v>industry-ag-main.html#fuel-switching</v>
      </c>
      <c r="R1285" s="76" t="str">
        <f>IF(ISBLANK(INDEX('Policy Characteristics'!L:L,MATCH($C1285,'Policy Characteristics'!$C:$C,0))),"",INDEX('Policy Characteristics'!L:L,MATCH($C1285,'Policy Characteristics'!$C:$C,0)))</f>
        <v>industry-elec-and-hydrogen.html</v>
      </c>
    </row>
    <row r="1286" spans="1:18" s="143" customFormat="1" x14ac:dyDescent="0.25">
      <c r="A1286" s="76" t="str">
        <f>IF(ISBLANK(INDEX('Policy Characteristics'!A:A,MATCH($C1286,'Policy Characteristics'!$C:$C,0))),"",INDEX('Policy Characteristics'!A:A,MATCH($C1286,'Policy Characteristics'!$C:$C,0)))</f>
        <v>Industry</v>
      </c>
      <c r="B1286" s="200" t="str">
        <f>IF(ISBLANK(INDEX('Policy Characteristics'!B:B,MATCH($C1286,'Policy Characteristics'!$C:$C,0))),"",INDEX('Policy Characteristics'!B:B,MATCH($C1286,'Policy Characteristics'!$C:$C,0)))</f>
        <v>Hydrogen Combustion</v>
      </c>
      <c r="C1286" s="76" t="str">
        <f t="shared" si="37"/>
        <v>Fraction of Eligible Industrial Energy Use Shifted to Hydrogen</v>
      </c>
      <c r="D1286" s="78" t="s">
        <v>1321</v>
      </c>
      <c r="E1286" t="s">
        <v>1685</v>
      </c>
      <c r="F1286" t="s">
        <v>1283</v>
      </c>
      <c r="G1286" s="88" t="s">
        <v>1692</v>
      </c>
      <c r="H1286" s="15">
        <v>2205</v>
      </c>
      <c r="I1286" s="213" t="s">
        <v>43</v>
      </c>
      <c r="J1286" s="202" t="str">
        <f>IF(ISBLANK(INDEX('Policy Characteristics'!D:D,MATCH($C1286,'Policy Characteristics'!$C:$C,0))),"",INDEX('Policy Characteristics'!D:D,MATCH($C1286,'Policy Characteristics'!$C:$C,0)))</f>
        <v>Hydrogen Combustion</v>
      </c>
      <c r="K1286" s="76" t="str">
        <f>IF(ISBLANK(INDEX('Policy Characteristics'!E:E,MATCH($C1286,'Policy Characteristics'!$C:$C,0))),"",INDEX('Policy Characteristics'!E:E,MATCH($C1286,'Policy Characteristics'!$C:$C,0)))</f>
        <v>indst shift to hydrogen</v>
      </c>
      <c r="L1286" s="205">
        <f>IF(ISBLANK(INDEX('Policy Characteristics'!F:F,MATCH($C1286,'Policy Characteristics'!$C:$C,0))),"",INDEX('Policy Characteristics'!F:F,MATCH($C1286,'Policy Characteristics'!$C:$C,0)))</f>
        <v>0</v>
      </c>
      <c r="M1286" s="205">
        <f>IF(ISBLANK(INDEX('Policy Characteristics'!G:G,MATCH($C1286,'Policy Characteristics'!$C:$C,0))),"",INDEX('Policy Characteristics'!G:G,MATCH($C1286,'Policy Characteristics'!$C:$C,0)))</f>
        <v>1</v>
      </c>
      <c r="N1286" s="205">
        <f>IF(ISBLANK(INDEX('Policy Characteristics'!H:H,MATCH($C1286,'Policy Characteristics'!$C:$C,0))),"",INDEX('Policy Characteristics'!H:H,MATCH($C1286,'Policy Characteristics'!$C:$C,0)))</f>
        <v>0.01</v>
      </c>
      <c r="O1286" s="76" t="str">
        <f>IF(ISBLANK(INDEX('Policy Characteristics'!I:I,MATCH($C1286,'Policy Characteristics'!$C:$C,0))),"",INDEX('Policy Characteristics'!I:I,MATCH($C1286,'Policy Characteristics'!$C:$C,0)))</f>
        <v>% of fuel shifted</v>
      </c>
      <c r="P1286" s="76" t="str">
        <f>IF(ISBLANK(INDEX('Policy Characteristics'!J:J,MATCH($C1286,'Policy Characteristics'!$C:$C,0))),"",INDEX('Policy Characteristics'!J:J,MATCH($C1286,'Policy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1286" s="76" t="str">
        <f>IF(ISBLANK(INDEX('Policy Characteristics'!K:K,MATCH($C1286,'Policy Characteristics'!$C:$C,0))),"",INDEX('Policy Characteristics'!K:K,MATCH($C1286,'Policy Characteristics'!$C:$C,0)))</f>
        <v>industry-ag-main.html#fuel-switching</v>
      </c>
      <c r="R1286" s="76" t="str">
        <f>IF(ISBLANK(INDEX('Policy Characteristics'!L:L,MATCH($C1286,'Policy Characteristics'!$C:$C,0))),"",INDEX('Policy Characteristics'!L:L,MATCH($C1286,'Policy Characteristics'!$C:$C,0)))</f>
        <v>industry-elec-and-hydrogen.html</v>
      </c>
    </row>
    <row r="1287" spans="1:18" s="143" customFormat="1" x14ac:dyDescent="0.25">
      <c r="A1287" s="76" t="str">
        <f>IF(ISBLANK(INDEX('Policy Characteristics'!A:A,MATCH($C1287,'Policy Characteristics'!$C:$C,0))),"",INDEX('Policy Characteristics'!A:A,MATCH($C1287,'Policy Characteristics'!$C:$C,0)))</f>
        <v>Industry</v>
      </c>
      <c r="B1287" s="200" t="str">
        <f>IF(ISBLANK(INDEX('Policy Characteristics'!B:B,MATCH($C1287,'Policy Characteristics'!$C:$C,0))),"",INDEX('Policy Characteristics'!B:B,MATCH($C1287,'Policy Characteristics'!$C:$C,0)))</f>
        <v>Hydrogen Combustion</v>
      </c>
      <c r="C1287" s="76" t="str">
        <f t="shared" si="37"/>
        <v>Fraction of Eligible Industrial Energy Use Shifted to Hydrogen</v>
      </c>
      <c r="D1287" s="78" t="s">
        <v>1321</v>
      </c>
      <c r="E1287" t="s">
        <v>1686</v>
      </c>
      <c r="F1287" t="s">
        <v>1283</v>
      </c>
      <c r="G1287" s="88" t="s">
        <v>1693</v>
      </c>
      <c r="H1287" s="15">
        <v>2206</v>
      </c>
      <c r="I1287" s="213" t="s">
        <v>44</v>
      </c>
      <c r="J1287" s="202" t="str">
        <f>IF(ISBLANK(INDEX('Policy Characteristics'!D:D,MATCH($C1287,'Policy Characteristics'!$C:$C,0))),"",INDEX('Policy Characteristics'!D:D,MATCH($C1287,'Policy Characteristics'!$C:$C,0)))</f>
        <v>Hydrogen Combustion</v>
      </c>
      <c r="K1287" s="76" t="str">
        <f>IF(ISBLANK(INDEX('Policy Characteristics'!E:E,MATCH($C1287,'Policy Characteristics'!$C:$C,0))),"",INDEX('Policy Characteristics'!E:E,MATCH($C1287,'Policy Characteristics'!$C:$C,0)))</f>
        <v>indst shift to hydrogen</v>
      </c>
      <c r="L1287" s="205">
        <f>IF(ISBLANK(INDEX('Policy Characteristics'!F:F,MATCH($C1287,'Policy Characteristics'!$C:$C,0))),"",INDEX('Policy Characteristics'!F:F,MATCH($C1287,'Policy Characteristics'!$C:$C,0)))</f>
        <v>0</v>
      </c>
      <c r="M1287" s="205">
        <f>IF(ISBLANK(INDEX('Policy Characteristics'!G:G,MATCH($C1287,'Policy Characteristics'!$C:$C,0))),"",INDEX('Policy Characteristics'!G:G,MATCH($C1287,'Policy Characteristics'!$C:$C,0)))</f>
        <v>1</v>
      </c>
      <c r="N1287" s="205">
        <f>IF(ISBLANK(INDEX('Policy Characteristics'!H:H,MATCH($C1287,'Policy Characteristics'!$C:$C,0))),"",INDEX('Policy Characteristics'!H:H,MATCH($C1287,'Policy Characteristics'!$C:$C,0)))</f>
        <v>0.01</v>
      </c>
      <c r="O1287" s="76" t="str">
        <f>IF(ISBLANK(INDEX('Policy Characteristics'!I:I,MATCH($C1287,'Policy Characteristics'!$C:$C,0))),"",INDEX('Policy Characteristics'!I:I,MATCH($C1287,'Policy Characteristics'!$C:$C,0)))</f>
        <v>% of fuel shifted</v>
      </c>
      <c r="P1287" s="76" t="str">
        <f>IF(ISBLANK(INDEX('Policy Characteristics'!J:J,MATCH($C1287,'Policy Characteristics'!$C:$C,0))),"",INDEX('Policy Characteristics'!J:J,MATCH($C1287,'Policy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1287" s="76" t="str">
        <f>IF(ISBLANK(INDEX('Policy Characteristics'!K:K,MATCH($C1287,'Policy Characteristics'!$C:$C,0))),"",INDEX('Policy Characteristics'!K:K,MATCH($C1287,'Policy Characteristics'!$C:$C,0)))</f>
        <v>industry-ag-main.html#fuel-switching</v>
      </c>
      <c r="R1287" s="76" t="str">
        <f>IF(ISBLANK(INDEX('Policy Characteristics'!L:L,MATCH($C1287,'Policy Characteristics'!$C:$C,0))),"",INDEX('Policy Characteristics'!L:L,MATCH($C1287,'Policy Characteristics'!$C:$C,0)))</f>
        <v>industry-elec-and-hydrogen.html</v>
      </c>
    </row>
    <row r="1288" spans="1:18" s="143" customFormat="1" x14ac:dyDescent="0.25">
      <c r="A1288" s="76" t="str">
        <f>IF(ISBLANK(INDEX('Policy Characteristics'!A:A,MATCH($C1288,'Policy Characteristics'!$C:$C,0))),"",INDEX('Policy Characteristics'!A:A,MATCH($C1288,'Policy Characteristics'!$C:$C,0)))</f>
        <v>Industry</v>
      </c>
      <c r="B1288" s="200" t="str">
        <f>IF(ISBLANK(INDEX('Policy Characteristics'!B:B,MATCH($C1288,'Policy Characteristics'!$C:$C,0))),"",INDEX('Policy Characteristics'!B:B,MATCH($C1288,'Policy Characteristics'!$C:$C,0)))</f>
        <v>Hydrogen Combustion</v>
      </c>
      <c r="C1288" s="76" t="str">
        <f t="shared" si="37"/>
        <v>Fraction of Eligible Industrial Energy Use Shifted to Hydrogen</v>
      </c>
      <c r="D1288" s="78" t="s">
        <v>1321</v>
      </c>
      <c r="E1288" t="s">
        <v>1687</v>
      </c>
      <c r="F1288" t="s">
        <v>1283</v>
      </c>
      <c r="G1288" s="88" t="s">
        <v>1694</v>
      </c>
      <c r="H1288" s="15">
        <v>2207</v>
      </c>
      <c r="I1288" s="213" t="s">
        <v>43</v>
      </c>
      <c r="J1288" s="202" t="str">
        <f>IF(ISBLANK(INDEX('Policy Characteristics'!D:D,MATCH($C1288,'Policy Characteristics'!$C:$C,0))),"",INDEX('Policy Characteristics'!D:D,MATCH($C1288,'Policy Characteristics'!$C:$C,0)))</f>
        <v>Hydrogen Combustion</v>
      </c>
      <c r="K1288" s="76" t="str">
        <f>IF(ISBLANK(INDEX('Policy Characteristics'!E:E,MATCH($C1288,'Policy Characteristics'!$C:$C,0))),"",INDEX('Policy Characteristics'!E:E,MATCH($C1288,'Policy Characteristics'!$C:$C,0)))</f>
        <v>indst shift to hydrogen</v>
      </c>
      <c r="L1288" s="205">
        <f>IF(ISBLANK(INDEX('Policy Characteristics'!F:F,MATCH($C1288,'Policy Characteristics'!$C:$C,0))),"",INDEX('Policy Characteristics'!F:F,MATCH($C1288,'Policy Characteristics'!$C:$C,0)))</f>
        <v>0</v>
      </c>
      <c r="M1288" s="205">
        <f>IF(ISBLANK(INDEX('Policy Characteristics'!G:G,MATCH($C1288,'Policy Characteristics'!$C:$C,0))),"",INDEX('Policy Characteristics'!G:G,MATCH($C1288,'Policy Characteristics'!$C:$C,0)))</f>
        <v>1</v>
      </c>
      <c r="N1288" s="205">
        <f>IF(ISBLANK(INDEX('Policy Characteristics'!H:H,MATCH($C1288,'Policy Characteristics'!$C:$C,0))),"",INDEX('Policy Characteristics'!H:H,MATCH($C1288,'Policy Characteristics'!$C:$C,0)))</f>
        <v>0.01</v>
      </c>
      <c r="O1288" s="76" t="str">
        <f>IF(ISBLANK(INDEX('Policy Characteristics'!I:I,MATCH($C1288,'Policy Characteristics'!$C:$C,0))),"",INDEX('Policy Characteristics'!I:I,MATCH($C1288,'Policy Characteristics'!$C:$C,0)))</f>
        <v>% of fuel shifted</v>
      </c>
      <c r="P1288" s="76" t="str">
        <f>IF(ISBLANK(INDEX('Policy Characteristics'!J:J,MATCH($C1288,'Policy Characteristics'!$C:$C,0))),"",INDEX('Policy Characteristics'!J:J,MATCH($C1288,'Policy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1288" s="76" t="str">
        <f>IF(ISBLANK(INDEX('Policy Characteristics'!K:K,MATCH($C1288,'Policy Characteristics'!$C:$C,0))),"",INDEX('Policy Characteristics'!K:K,MATCH($C1288,'Policy Characteristics'!$C:$C,0)))</f>
        <v>industry-ag-main.html#fuel-switching</v>
      </c>
      <c r="R1288" s="76" t="str">
        <f>IF(ISBLANK(INDEX('Policy Characteristics'!L:L,MATCH($C1288,'Policy Characteristics'!$C:$C,0))),"",INDEX('Policy Characteristics'!L:L,MATCH($C1288,'Policy Characteristics'!$C:$C,0)))</f>
        <v>industry-elec-and-hydrogen.html</v>
      </c>
    </row>
    <row r="1289" spans="1:18" s="143" customFormat="1" x14ac:dyDescent="0.25">
      <c r="A1289" s="76" t="str">
        <f>IF(ISBLANK(INDEX('Policy Characteristics'!A:A,MATCH($C1289,'Policy Characteristics'!$C:$C,0))),"",INDEX('Policy Characteristics'!A:A,MATCH($C1289,'Policy Characteristics'!$C:$C,0)))</f>
        <v>Industry</v>
      </c>
      <c r="B1289" s="200" t="str">
        <f>IF(ISBLANK(INDEX('Policy Characteristics'!B:B,MATCH($C1289,'Policy Characteristics'!$C:$C,0))),"",INDEX('Policy Characteristics'!B:B,MATCH($C1289,'Policy Characteristics'!$C:$C,0)))</f>
        <v>Hydrogen Combustion</v>
      </c>
      <c r="C1289" s="76" t="str">
        <f t="shared" si="37"/>
        <v>Fraction of Eligible Industrial Energy Use Shifted to Hydrogen</v>
      </c>
      <c r="D1289" s="78" t="s">
        <v>1321</v>
      </c>
      <c r="E1289" t="s">
        <v>1688</v>
      </c>
      <c r="F1289" t="s">
        <v>1283</v>
      </c>
      <c r="G1289" s="88" t="s">
        <v>1695</v>
      </c>
      <c r="H1289" s="15">
        <v>2208</v>
      </c>
      <c r="I1289" s="213" t="s">
        <v>44</v>
      </c>
      <c r="J1289" s="202" t="str">
        <f>IF(ISBLANK(INDEX('Policy Characteristics'!D:D,MATCH($C1289,'Policy Characteristics'!$C:$C,0))),"",INDEX('Policy Characteristics'!D:D,MATCH($C1289,'Policy Characteristics'!$C:$C,0)))</f>
        <v>Hydrogen Combustion</v>
      </c>
      <c r="K1289" s="76" t="str">
        <f>IF(ISBLANK(INDEX('Policy Characteristics'!E:E,MATCH($C1289,'Policy Characteristics'!$C:$C,0))),"",INDEX('Policy Characteristics'!E:E,MATCH($C1289,'Policy Characteristics'!$C:$C,0)))</f>
        <v>indst shift to hydrogen</v>
      </c>
      <c r="L1289" s="205">
        <f>IF(ISBLANK(INDEX('Policy Characteristics'!F:F,MATCH($C1289,'Policy Characteristics'!$C:$C,0))),"",INDEX('Policy Characteristics'!F:F,MATCH($C1289,'Policy Characteristics'!$C:$C,0)))</f>
        <v>0</v>
      </c>
      <c r="M1289" s="205">
        <f>IF(ISBLANK(INDEX('Policy Characteristics'!G:G,MATCH($C1289,'Policy Characteristics'!$C:$C,0))),"",INDEX('Policy Characteristics'!G:G,MATCH($C1289,'Policy Characteristics'!$C:$C,0)))</f>
        <v>1</v>
      </c>
      <c r="N1289" s="205">
        <f>IF(ISBLANK(INDEX('Policy Characteristics'!H:H,MATCH($C1289,'Policy Characteristics'!$C:$C,0))),"",INDEX('Policy Characteristics'!H:H,MATCH($C1289,'Policy Characteristics'!$C:$C,0)))</f>
        <v>0.01</v>
      </c>
      <c r="O1289" s="76" t="str">
        <f>IF(ISBLANK(INDEX('Policy Characteristics'!I:I,MATCH($C1289,'Policy Characteristics'!$C:$C,0))),"",INDEX('Policy Characteristics'!I:I,MATCH($C1289,'Policy Characteristics'!$C:$C,0)))</f>
        <v>% of fuel shifted</v>
      </c>
      <c r="P1289" s="76" t="str">
        <f>IF(ISBLANK(INDEX('Policy Characteristics'!J:J,MATCH($C1289,'Policy Characteristics'!$C:$C,0))),"",INDEX('Policy Characteristics'!J:J,MATCH($C1289,'Policy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1289" s="76" t="str">
        <f>IF(ISBLANK(INDEX('Policy Characteristics'!K:K,MATCH($C1289,'Policy Characteristics'!$C:$C,0))),"",INDEX('Policy Characteristics'!K:K,MATCH($C1289,'Policy Characteristics'!$C:$C,0)))</f>
        <v>industry-ag-main.html#fuel-switching</v>
      </c>
      <c r="R1289" s="76" t="str">
        <f>IF(ISBLANK(INDEX('Policy Characteristics'!L:L,MATCH($C1289,'Policy Characteristics'!$C:$C,0))),"",INDEX('Policy Characteristics'!L:L,MATCH($C1289,'Policy Characteristics'!$C:$C,0)))</f>
        <v>industry-elec-and-hydrogen.html</v>
      </c>
    </row>
    <row r="1290" spans="1:18" s="143" customFormat="1" x14ac:dyDescent="0.25">
      <c r="A1290" s="76" t="str">
        <f>IF(ISBLANK(INDEX('Policy Characteristics'!A:A,MATCH($C1290,'Policy Characteristics'!$C:$C,0))),"",INDEX('Policy Characteristics'!A:A,MATCH($C1290,'Policy Characteristics'!$C:$C,0)))</f>
        <v>Industry</v>
      </c>
      <c r="B1290" s="200" t="str">
        <f>IF(ISBLANK(INDEX('Policy Characteristics'!B:B,MATCH($C1290,'Policy Characteristics'!$C:$C,0))),"",INDEX('Policy Characteristics'!B:B,MATCH($C1290,'Policy Characteristics'!$C:$C,0)))</f>
        <v>Hydrogen Combustion</v>
      </c>
      <c r="C1290" s="76" t="str">
        <f t="shared" si="37"/>
        <v>Fraction of Eligible Industrial Energy Use Shifted to Hydrogen</v>
      </c>
      <c r="D1290" s="78" t="s">
        <v>1321</v>
      </c>
      <c r="E1290" t="s">
        <v>1824</v>
      </c>
      <c r="F1290" t="s">
        <v>1283</v>
      </c>
      <c r="G1290" s="88" t="s">
        <v>1824</v>
      </c>
      <c r="H1290" s="15">
        <v>2209</v>
      </c>
      <c r="I1290" s="213" t="s">
        <v>44</v>
      </c>
      <c r="J1290" s="202" t="str">
        <f>IF(ISBLANK(INDEX('Policy Characteristics'!D:D,MATCH($C1290,'Policy Characteristics'!$C:$C,0))),"",INDEX('Policy Characteristics'!D:D,MATCH($C1290,'Policy Characteristics'!$C:$C,0)))</f>
        <v>Hydrogen Combustion</v>
      </c>
      <c r="K1290" s="76" t="str">
        <f>IF(ISBLANK(INDEX('Policy Characteristics'!E:E,MATCH($C1290,'Policy Characteristics'!$C:$C,0))),"",INDEX('Policy Characteristics'!E:E,MATCH($C1290,'Policy Characteristics'!$C:$C,0)))</f>
        <v>indst shift to hydrogen</v>
      </c>
      <c r="L1290" s="205">
        <f>IF(ISBLANK(INDEX('Policy Characteristics'!F:F,MATCH($C1290,'Policy Characteristics'!$C:$C,0))),"",INDEX('Policy Characteristics'!F:F,MATCH($C1290,'Policy Characteristics'!$C:$C,0)))</f>
        <v>0</v>
      </c>
      <c r="M1290" s="205">
        <f>IF(ISBLANK(INDEX('Policy Characteristics'!G:G,MATCH($C1290,'Policy Characteristics'!$C:$C,0))),"",INDEX('Policy Characteristics'!G:G,MATCH($C1290,'Policy Characteristics'!$C:$C,0)))</f>
        <v>1</v>
      </c>
      <c r="N1290" s="205">
        <f>IF(ISBLANK(INDEX('Policy Characteristics'!H:H,MATCH($C1290,'Policy Characteristics'!$C:$C,0))),"",INDEX('Policy Characteristics'!H:H,MATCH($C1290,'Policy Characteristics'!$C:$C,0)))</f>
        <v>0.01</v>
      </c>
      <c r="O1290" s="76" t="str">
        <f>IF(ISBLANK(INDEX('Policy Characteristics'!I:I,MATCH($C1290,'Policy Characteristics'!$C:$C,0))),"",INDEX('Policy Characteristics'!I:I,MATCH($C1290,'Policy Characteristics'!$C:$C,0)))</f>
        <v>% of fuel shifted</v>
      </c>
      <c r="P1290" s="76" t="str">
        <f>IF(ISBLANK(INDEX('Policy Characteristics'!J:J,MATCH($C1290,'Policy Characteristics'!$C:$C,0))),"",INDEX('Policy Characteristics'!J:J,MATCH($C1290,'Policy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1290" s="76" t="str">
        <f>IF(ISBLANK(INDEX('Policy Characteristics'!K:K,MATCH($C1290,'Policy Characteristics'!$C:$C,0))),"",INDEX('Policy Characteristics'!K:K,MATCH($C1290,'Policy Characteristics'!$C:$C,0)))</f>
        <v>industry-ag-main.html#fuel-switching</v>
      </c>
      <c r="R1290" s="76" t="str">
        <f>IF(ISBLANK(INDEX('Policy Characteristics'!L:L,MATCH($C1290,'Policy Characteristics'!$C:$C,0))),"",INDEX('Policy Characteristics'!L:L,MATCH($C1290,'Policy Characteristics'!$C:$C,0)))</f>
        <v>industry-elec-and-hydrogen.html</v>
      </c>
    </row>
    <row r="1291" spans="1:18" s="143" customFormat="1" x14ac:dyDescent="0.25">
      <c r="A1291" s="76" t="str">
        <f>IF(ISBLANK(INDEX('Policy Characteristics'!A:A,MATCH($C1291,'Policy Characteristics'!$C:$C,0))),"",INDEX('Policy Characteristics'!A:A,MATCH($C1291,'Policy Characteristics'!$C:$C,0)))</f>
        <v>Industry</v>
      </c>
      <c r="B1291" s="200" t="str">
        <f>IF(ISBLANK(INDEX('Policy Characteristics'!B:B,MATCH($C1291,'Policy Characteristics'!$C:$C,0))),"",INDEX('Policy Characteristics'!B:B,MATCH($C1291,'Policy Characteristics'!$C:$C,0)))</f>
        <v>Hydrogen Combustion</v>
      </c>
      <c r="C1291" s="76" t="str">
        <f t="shared" si="37"/>
        <v>Fraction of Eligible Industrial Energy Use Shifted to Hydrogen</v>
      </c>
      <c r="D1291" s="78" t="s">
        <v>1322</v>
      </c>
      <c r="E1291" t="s">
        <v>1682</v>
      </c>
      <c r="F1291" t="s">
        <v>1284</v>
      </c>
      <c r="G1291" s="88" t="s">
        <v>1689</v>
      </c>
      <c r="H1291" s="15">
        <v>2210</v>
      </c>
      <c r="I1291" s="213" t="s">
        <v>44</v>
      </c>
      <c r="J1291" s="202" t="str">
        <f>IF(ISBLANK(INDEX('Policy Characteristics'!D:D,MATCH($C1291,'Policy Characteristics'!$C:$C,0))),"",INDEX('Policy Characteristics'!D:D,MATCH($C1291,'Policy Characteristics'!$C:$C,0)))</f>
        <v>Hydrogen Combustion</v>
      </c>
      <c r="K1291" s="76" t="str">
        <f>IF(ISBLANK(INDEX('Policy Characteristics'!E:E,MATCH($C1291,'Policy Characteristics'!$C:$C,0))),"",INDEX('Policy Characteristics'!E:E,MATCH($C1291,'Policy Characteristics'!$C:$C,0)))</f>
        <v>indst shift to hydrogen</v>
      </c>
      <c r="L1291" s="205">
        <f>IF(ISBLANK(INDEX('Policy Characteristics'!F:F,MATCH($C1291,'Policy Characteristics'!$C:$C,0))),"",INDEX('Policy Characteristics'!F:F,MATCH($C1291,'Policy Characteristics'!$C:$C,0)))</f>
        <v>0</v>
      </c>
      <c r="M1291" s="205">
        <f>IF(ISBLANK(INDEX('Policy Characteristics'!G:G,MATCH($C1291,'Policy Characteristics'!$C:$C,0))),"",INDEX('Policy Characteristics'!G:G,MATCH($C1291,'Policy Characteristics'!$C:$C,0)))</f>
        <v>1</v>
      </c>
      <c r="N1291" s="205">
        <f>IF(ISBLANK(INDEX('Policy Characteristics'!H:H,MATCH($C1291,'Policy Characteristics'!$C:$C,0))),"",INDEX('Policy Characteristics'!H:H,MATCH($C1291,'Policy Characteristics'!$C:$C,0)))</f>
        <v>0.01</v>
      </c>
      <c r="O1291" s="76" t="str">
        <f>IF(ISBLANK(INDEX('Policy Characteristics'!I:I,MATCH($C1291,'Policy Characteristics'!$C:$C,0))),"",INDEX('Policy Characteristics'!I:I,MATCH($C1291,'Policy Characteristics'!$C:$C,0)))</f>
        <v>% of fuel shifted</v>
      </c>
      <c r="P1291" s="76" t="str">
        <f>IF(ISBLANK(INDEX('Policy Characteristics'!J:J,MATCH($C1291,'Policy Characteristics'!$C:$C,0))),"",INDEX('Policy Characteristics'!J:J,MATCH($C1291,'Policy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1291" s="76" t="str">
        <f>IF(ISBLANK(INDEX('Policy Characteristics'!K:K,MATCH($C1291,'Policy Characteristics'!$C:$C,0))),"",INDEX('Policy Characteristics'!K:K,MATCH($C1291,'Policy Characteristics'!$C:$C,0)))</f>
        <v>industry-ag-main.html#fuel-switching</v>
      </c>
      <c r="R1291" s="76" t="str">
        <f>IF(ISBLANK(INDEX('Policy Characteristics'!L:L,MATCH($C1291,'Policy Characteristics'!$C:$C,0))),"",INDEX('Policy Characteristics'!L:L,MATCH($C1291,'Policy Characteristics'!$C:$C,0)))</f>
        <v>industry-elec-and-hydrogen.html</v>
      </c>
    </row>
    <row r="1292" spans="1:18" s="143" customFormat="1" x14ac:dyDescent="0.25">
      <c r="A1292" s="76" t="str">
        <f>IF(ISBLANK(INDEX('Policy Characteristics'!A:A,MATCH($C1292,'Policy Characteristics'!$C:$C,0))),"",INDEX('Policy Characteristics'!A:A,MATCH($C1292,'Policy Characteristics'!$C:$C,0)))</f>
        <v>Industry</v>
      </c>
      <c r="B1292" s="200" t="str">
        <f>IF(ISBLANK(INDEX('Policy Characteristics'!B:B,MATCH($C1292,'Policy Characteristics'!$C:$C,0))),"",INDEX('Policy Characteristics'!B:B,MATCH($C1292,'Policy Characteristics'!$C:$C,0)))</f>
        <v>Hydrogen Combustion</v>
      </c>
      <c r="C1292" s="76" t="str">
        <f t="shared" si="37"/>
        <v>Fraction of Eligible Industrial Energy Use Shifted to Hydrogen</v>
      </c>
      <c r="D1292" s="78" t="s">
        <v>1322</v>
      </c>
      <c r="E1292" t="s">
        <v>1683</v>
      </c>
      <c r="F1292" t="s">
        <v>1284</v>
      </c>
      <c r="G1292" s="88" t="s">
        <v>1690</v>
      </c>
      <c r="H1292" s="15">
        <v>2211</v>
      </c>
      <c r="I1292" s="213" t="s">
        <v>44</v>
      </c>
      <c r="J1292" s="202" t="str">
        <f>IF(ISBLANK(INDEX('Policy Characteristics'!D:D,MATCH($C1292,'Policy Characteristics'!$C:$C,0))),"",INDEX('Policy Characteristics'!D:D,MATCH($C1292,'Policy Characteristics'!$C:$C,0)))</f>
        <v>Hydrogen Combustion</v>
      </c>
      <c r="K1292" s="76" t="str">
        <f>IF(ISBLANK(INDEX('Policy Characteristics'!E:E,MATCH($C1292,'Policy Characteristics'!$C:$C,0))),"",INDEX('Policy Characteristics'!E:E,MATCH($C1292,'Policy Characteristics'!$C:$C,0)))</f>
        <v>indst shift to hydrogen</v>
      </c>
      <c r="L1292" s="205">
        <f>IF(ISBLANK(INDEX('Policy Characteristics'!F:F,MATCH($C1292,'Policy Characteristics'!$C:$C,0))),"",INDEX('Policy Characteristics'!F:F,MATCH($C1292,'Policy Characteristics'!$C:$C,0)))</f>
        <v>0</v>
      </c>
      <c r="M1292" s="205">
        <f>IF(ISBLANK(INDEX('Policy Characteristics'!G:G,MATCH($C1292,'Policy Characteristics'!$C:$C,0))),"",INDEX('Policy Characteristics'!G:G,MATCH($C1292,'Policy Characteristics'!$C:$C,0)))</f>
        <v>1</v>
      </c>
      <c r="N1292" s="205">
        <f>IF(ISBLANK(INDEX('Policy Characteristics'!H:H,MATCH($C1292,'Policy Characteristics'!$C:$C,0))),"",INDEX('Policy Characteristics'!H:H,MATCH($C1292,'Policy Characteristics'!$C:$C,0)))</f>
        <v>0.01</v>
      </c>
      <c r="O1292" s="76" t="str">
        <f>IF(ISBLANK(INDEX('Policy Characteristics'!I:I,MATCH($C1292,'Policy Characteristics'!$C:$C,0))),"",INDEX('Policy Characteristics'!I:I,MATCH($C1292,'Policy Characteristics'!$C:$C,0)))</f>
        <v>% of fuel shifted</v>
      </c>
      <c r="P1292" s="76" t="str">
        <f>IF(ISBLANK(INDEX('Policy Characteristics'!J:J,MATCH($C1292,'Policy Characteristics'!$C:$C,0))),"",INDEX('Policy Characteristics'!J:J,MATCH($C1292,'Policy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1292" s="76" t="str">
        <f>IF(ISBLANK(INDEX('Policy Characteristics'!K:K,MATCH($C1292,'Policy Characteristics'!$C:$C,0))),"",INDEX('Policy Characteristics'!K:K,MATCH($C1292,'Policy Characteristics'!$C:$C,0)))</f>
        <v>industry-ag-main.html#fuel-switching</v>
      </c>
      <c r="R1292" s="76" t="str">
        <f>IF(ISBLANK(INDEX('Policy Characteristics'!L:L,MATCH($C1292,'Policy Characteristics'!$C:$C,0))),"",INDEX('Policy Characteristics'!L:L,MATCH($C1292,'Policy Characteristics'!$C:$C,0)))</f>
        <v>industry-elec-and-hydrogen.html</v>
      </c>
    </row>
    <row r="1293" spans="1:18" s="143" customFormat="1" x14ac:dyDescent="0.25">
      <c r="A1293" s="76" t="str">
        <f>IF(ISBLANK(INDEX('Policy Characteristics'!A:A,MATCH($C1293,'Policy Characteristics'!$C:$C,0))),"",INDEX('Policy Characteristics'!A:A,MATCH($C1293,'Policy Characteristics'!$C:$C,0)))</f>
        <v>Industry</v>
      </c>
      <c r="B1293" s="200" t="str">
        <f>IF(ISBLANK(INDEX('Policy Characteristics'!B:B,MATCH($C1293,'Policy Characteristics'!$C:$C,0))),"",INDEX('Policy Characteristics'!B:B,MATCH($C1293,'Policy Characteristics'!$C:$C,0)))</f>
        <v>Hydrogen Combustion</v>
      </c>
      <c r="C1293" s="76" t="str">
        <f t="shared" si="37"/>
        <v>Fraction of Eligible Industrial Energy Use Shifted to Hydrogen</v>
      </c>
      <c r="D1293" s="78" t="s">
        <v>1322</v>
      </c>
      <c r="E1293" t="s">
        <v>1684</v>
      </c>
      <c r="F1293" t="s">
        <v>1284</v>
      </c>
      <c r="G1293" s="88" t="s">
        <v>1691</v>
      </c>
      <c r="H1293" s="15">
        <v>2212</v>
      </c>
      <c r="I1293" s="213" t="s">
        <v>44</v>
      </c>
      <c r="J1293" s="202" t="str">
        <f>IF(ISBLANK(INDEX('Policy Characteristics'!D:D,MATCH($C1293,'Policy Characteristics'!$C:$C,0))),"",INDEX('Policy Characteristics'!D:D,MATCH($C1293,'Policy Characteristics'!$C:$C,0)))</f>
        <v>Hydrogen Combustion</v>
      </c>
      <c r="K1293" s="76" t="str">
        <f>IF(ISBLANK(INDEX('Policy Characteristics'!E:E,MATCH($C1293,'Policy Characteristics'!$C:$C,0))),"",INDEX('Policy Characteristics'!E:E,MATCH($C1293,'Policy Characteristics'!$C:$C,0)))</f>
        <v>indst shift to hydrogen</v>
      </c>
      <c r="L1293" s="205">
        <f>IF(ISBLANK(INDEX('Policy Characteristics'!F:F,MATCH($C1293,'Policy Characteristics'!$C:$C,0))),"",INDEX('Policy Characteristics'!F:F,MATCH($C1293,'Policy Characteristics'!$C:$C,0)))</f>
        <v>0</v>
      </c>
      <c r="M1293" s="205">
        <f>IF(ISBLANK(INDEX('Policy Characteristics'!G:G,MATCH($C1293,'Policy Characteristics'!$C:$C,0))),"",INDEX('Policy Characteristics'!G:G,MATCH($C1293,'Policy Characteristics'!$C:$C,0)))</f>
        <v>1</v>
      </c>
      <c r="N1293" s="205">
        <f>IF(ISBLANK(INDEX('Policy Characteristics'!H:H,MATCH($C1293,'Policy Characteristics'!$C:$C,0))),"",INDEX('Policy Characteristics'!H:H,MATCH($C1293,'Policy Characteristics'!$C:$C,0)))</f>
        <v>0.01</v>
      </c>
      <c r="O1293" s="76" t="str">
        <f>IF(ISBLANK(INDEX('Policy Characteristics'!I:I,MATCH($C1293,'Policy Characteristics'!$C:$C,0))),"",INDEX('Policy Characteristics'!I:I,MATCH($C1293,'Policy Characteristics'!$C:$C,0)))</f>
        <v>% of fuel shifted</v>
      </c>
      <c r="P1293" s="76" t="str">
        <f>IF(ISBLANK(INDEX('Policy Characteristics'!J:J,MATCH($C1293,'Policy Characteristics'!$C:$C,0))),"",INDEX('Policy Characteristics'!J:J,MATCH($C1293,'Policy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1293" s="76" t="str">
        <f>IF(ISBLANK(INDEX('Policy Characteristics'!K:K,MATCH($C1293,'Policy Characteristics'!$C:$C,0))),"",INDEX('Policy Characteristics'!K:K,MATCH($C1293,'Policy Characteristics'!$C:$C,0)))</f>
        <v>industry-ag-main.html#fuel-switching</v>
      </c>
      <c r="R1293" s="76" t="str">
        <f>IF(ISBLANK(INDEX('Policy Characteristics'!L:L,MATCH($C1293,'Policy Characteristics'!$C:$C,0))),"",INDEX('Policy Characteristics'!L:L,MATCH($C1293,'Policy Characteristics'!$C:$C,0)))</f>
        <v>industry-elec-and-hydrogen.html</v>
      </c>
    </row>
    <row r="1294" spans="1:18" s="143" customFormat="1" x14ac:dyDescent="0.25">
      <c r="A1294" s="76" t="str">
        <f>IF(ISBLANK(INDEX('Policy Characteristics'!A:A,MATCH($C1294,'Policy Characteristics'!$C:$C,0))),"",INDEX('Policy Characteristics'!A:A,MATCH($C1294,'Policy Characteristics'!$C:$C,0)))</f>
        <v>Industry</v>
      </c>
      <c r="B1294" s="200" t="str">
        <f>IF(ISBLANK(INDEX('Policy Characteristics'!B:B,MATCH($C1294,'Policy Characteristics'!$C:$C,0))),"",INDEX('Policy Characteristics'!B:B,MATCH($C1294,'Policy Characteristics'!$C:$C,0)))</f>
        <v>Hydrogen Combustion</v>
      </c>
      <c r="C1294" s="76" t="str">
        <f t="shared" si="37"/>
        <v>Fraction of Eligible Industrial Energy Use Shifted to Hydrogen</v>
      </c>
      <c r="D1294" s="78" t="s">
        <v>1322</v>
      </c>
      <c r="E1294" t="s">
        <v>1685</v>
      </c>
      <c r="F1294" t="s">
        <v>1284</v>
      </c>
      <c r="G1294" s="88" t="s">
        <v>1692</v>
      </c>
      <c r="H1294" s="15">
        <v>2213</v>
      </c>
      <c r="I1294" s="213" t="s">
        <v>44</v>
      </c>
      <c r="J1294" s="202" t="str">
        <f>IF(ISBLANK(INDEX('Policy Characteristics'!D:D,MATCH($C1294,'Policy Characteristics'!$C:$C,0))),"",INDEX('Policy Characteristics'!D:D,MATCH($C1294,'Policy Characteristics'!$C:$C,0)))</f>
        <v>Hydrogen Combustion</v>
      </c>
      <c r="K1294" s="76" t="str">
        <f>IF(ISBLANK(INDEX('Policy Characteristics'!E:E,MATCH($C1294,'Policy Characteristics'!$C:$C,0))),"",INDEX('Policy Characteristics'!E:E,MATCH($C1294,'Policy Characteristics'!$C:$C,0)))</f>
        <v>indst shift to hydrogen</v>
      </c>
      <c r="L1294" s="205">
        <f>IF(ISBLANK(INDEX('Policy Characteristics'!F:F,MATCH($C1294,'Policy Characteristics'!$C:$C,0))),"",INDEX('Policy Characteristics'!F:F,MATCH($C1294,'Policy Characteristics'!$C:$C,0)))</f>
        <v>0</v>
      </c>
      <c r="M1294" s="205">
        <f>IF(ISBLANK(INDEX('Policy Characteristics'!G:G,MATCH($C1294,'Policy Characteristics'!$C:$C,0))),"",INDEX('Policy Characteristics'!G:G,MATCH($C1294,'Policy Characteristics'!$C:$C,0)))</f>
        <v>1</v>
      </c>
      <c r="N1294" s="205">
        <f>IF(ISBLANK(INDEX('Policy Characteristics'!H:H,MATCH($C1294,'Policy Characteristics'!$C:$C,0))),"",INDEX('Policy Characteristics'!H:H,MATCH($C1294,'Policy Characteristics'!$C:$C,0)))</f>
        <v>0.01</v>
      </c>
      <c r="O1294" s="76" t="str">
        <f>IF(ISBLANK(INDEX('Policy Characteristics'!I:I,MATCH($C1294,'Policy Characteristics'!$C:$C,0))),"",INDEX('Policy Characteristics'!I:I,MATCH($C1294,'Policy Characteristics'!$C:$C,0)))</f>
        <v>% of fuel shifted</v>
      </c>
      <c r="P1294" s="76" t="str">
        <f>IF(ISBLANK(INDEX('Policy Characteristics'!J:J,MATCH($C1294,'Policy Characteristics'!$C:$C,0))),"",INDEX('Policy Characteristics'!J:J,MATCH($C1294,'Policy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1294" s="76" t="str">
        <f>IF(ISBLANK(INDEX('Policy Characteristics'!K:K,MATCH($C1294,'Policy Characteristics'!$C:$C,0))),"",INDEX('Policy Characteristics'!K:K,MATCH($C1294,'Policy Characteristics'!$C:$C,0)))</f>
        <v>industry-ag-main.html#fuel-switching</v>
      </c>
      <c r="R1294" s="76" t="str">
        <f>IF(ISBLANK(INDEX('Policy Characteristics'!L:L,MATCH($C1294,'Policy Characteristics'!$C:$C,0))),"",INDEX('Policy Characteristics'!L:L,MATCH($C1294,'Policy Characteristics'!$C:$C,0)))</f>
        <v>industry-elec-and-hydrogen.html</v>
      </c>
    </row>
    <row r="1295" spans="1:18" s="143" customFormat="1" x14ac:dyDescent="0.25">
      <c r="A1295" s="76" t="str">
        <f>IF(ISBLANK(INDEX('Policy Characteristics'!A:A,MATCH($C1295,'Policy Characteristics'!$C:$C,0))),"",INDEX('Policy Characteristics'!A:A,MATCH($C1295,'Policy Characteristics'!$C:$C,0)))</f>
        <v>Industry</v>
      </c>
      <c r="B1295" s="200" t="str">
        <f>IF(ISBLANK(INDEX('Policy Characteristics'!B:B,MATCH($C1295,'Policy Characteristics'!$C:$C,0))),"",INDEX('Policy Characteristics'!B:B,MATCH($C1295,'Policy Characteristics'!$C:$C,0)))</f>
        <v>Hydrogen Combustion</v>
      </c>
      <c r="C1295" s="76" t="str">
        <f t="shared" si="37"/>
        <v>Fraction of Eligible Industrial Energy Use Shifted to Hydrogen</v>
      </c>
      <c r="D1295" s="78" t="s">
        <v>1322</v>
      </c>
      <c r="E1295" t="s">
        <v>1686</v>
      </c>
      <c r="F1295" t="s">
        <v>1284</v>
      </c>
      <c r="G1295" s="88" t="s">
        <v>1693</v>
      </c>
      <c r="H1295" s="15">
        <v>2214</v>
      </c>
      <c r="I1295" s="213" t="s">
        <v>44</v>
      </c>
      <c r="J1295" s="202" t="str">
        <f>IF(ISBLANK(INDEX('Policy Characteristics'!D:D,MATCH($C1295,'Policy Characteristics'!$C:$C,0))),"",INDEX('Policy Characteristics'!D:D,MATCH($C1295,'Policy Characteristics'!$C:$C,0)))</f>
        <v>Hydrogen Combustion</v>
      </c>
      <c r="K1295" s="76" t="str">
        <f>IF(ISBLANK(INDEX('Policy Characteristics'!E:E,MATCH($C1295,'Policy Characteristics'!$C:$C,0))),"",INDEX('Policy Characteristics'!E:E,MATCH($C1295,'Policy Characteristics'!$C:$C,0)))</f>
        <v>indst shift to hydrogen</v>
      </c>
      <c r="L1295" s="205">
        <f>IF(ISBLANK(INDEX('Policy Characteristics'!F:F,MATCH($C1295,'Policy Characteristics'!$C:$C,0))),"",INDEX('Policy Characteristics'!F:F,MATCH($C1295,'Policy Characteristics'!$C:$C,0)))</f>
        <v>0</v>
      </c>
      <c r="M1295" s="205">
        <f>IF(ISBLANK(INDEX('Policy Characteristics'!G:G,MATCH($C1295,'Policy Characteristics'!$C:$C,0))),"",INDEX('Policy Characteristics'!G:G,MATCH($C1295,'Policy Characteristics'!$C:$C,0)))</f>
        <v>1</v>
      </c>
      <c r="N1295" s="205">
        <f>IF(ISBLANK(INDEX('Policy Characteristics'!H:H,MATCH($C1295,'Policy Characteristics'!$C:$C,0))),"",INDEX('Policy Characteristics'!H:H,MATCH($C1295,'Policy Characteristics'!$C:$C,0)))</f>
        <v>0.01</v>
      </c>
      <c r="O1295" s="76" t="str">
        <f>IF(ISBLANK(INDEX('Policy Characteristics'!I:I,MATCH($C1295,'Policy Characteristics'!$C:$C,0))),"",INDEX('Policy Characteristics'!I:I,MATCH($C1295,'Policy Characteristics'!$C:$C,0)))</f>
        <v>% of fuel shifted</v>
      </c>
      <c r="P1295" s="76" t="str">
        <f>IF(ISBLANK(INDEX('Policy Characteristics'!J:J,MATCH($C1295,'Policy Characteristics'!$C:$C,0))),"",INDEX('Policy Characteristics'!J:J,MATCH($C1295,'Policy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1295" s="76" t="str">
        <f>IF(ISBLANK(INDEX('Policy Characteristics'!K:K,MATCH($C1295,'Policy Characteristics'!$C:$C,0))),"",INDEX('Policy Characteristics'!K:K,MATCH($C1295,'Policy Characteristics'!$C:$C,0)))</f>
        <v>industry-ag-main.html#fuel-switching</v>
      </c>
      <c r="R1295" s="76" t="str">
        <f>IF(ISBLANK(INDEX('Policy Characteristics'!L:L,MATCH($C1295,'Policy Characteristics'!$C:$C,0))),"",INDEX('Policy Characteristics'!L:L,MATCH($C1295,'Policy Characteristics'!$C:$C,0)))</f>
        <v>industry-elec-and-hydrogen.html</v>
      </c>
    </row>
    <row r="1296" spans="1:18" s="143" customFormat="1" x14ac:dyDescent="0.25">
      <c r="A1296" s="76" t="str">
        <f>IF(ISBLANK(INDEX('Policy Characteristics'!A:A,MATCH($C1296,'Policy Characteristics'!$C:$C,0))),"",INDEX('Policy Characteristics'!A:A,MATCH($C1296,'Policy Characteristics'!$C:$C,0)))</f>
        <v>Industry</v>
      </c>
      <c r="B1296" s="200" t="str">
        <f>IF(ISBLANK(INDEX('Policy Characteristics'!B:B,MATCH($C1296,'Policy Characteristics'!$C:$C,0))),"",INDEX('Policy Characteristics'!B:B,MATCH($C1296,'Policy Characteristics'!$C:$C,0)))</f>
        <v>Hydrogen Combustion</v>
      </c>
      <c r="C1296" s="76" t="str">
        <f t="shared" si="37"/>
        <v>Fraction of Eligible Industrial Energy Use Shifted to Hydrogen</v>
      </c>
      <c r="D1296" s="78" t="s">
        <v>1322</v>
      </c>
      <c r="E1296" t="s">
        <v>1687</v>
      </c>
      <c r="F1296" t="s">
        <v>1284</v>
      </c>
      <c r="G1296" s="88" t="s">
        <v>1694</v>
      </c>
      <c r="H1296" s="15">
        <v>2215</v>
      </c>
      <c r="I1296" s="213" t="s">
        <v>43</v>
      </c>
      <c r="J1296" s="202" t="str">
        <f>IF(ISBLANK(INDEX('Policy Characteristics'!D:D,MATCH($C1296,'Policy Characteristics'!$C:$C,0))),"",INDEX('Policy Characteristics'!D:D,MATCH($C1296,'Policy Characteristics'!$C:$C,0)))</f>
        <v>Hydrogen Combustion</v>
      </c>
      <c r="K1296" s="76" t="str">
        <f>IF(ISBLANK(INDEX('Policy Characteristics'!E:E,MATCH($C1296,'Policy Characteristics'!$C:$C,0))),"",INDEX('Policy Characteristics'!E:E,MATCH($C1296,'Policy Characteristics'!$C:$C,0)))</f>
        <v>indst shift to hydrogen</v>
      </c>
      <c r="L1296" s="205">
        <f>IF(ISBLANK(INDEX('Policy Characteristics'!F:F,MATCH($C1296,'Policy Characteristics'!$C:$C,0))),"",INDEX('Policy Characteristics'!F:F,MATCH($C1296,'Policy Characteristics'!$C:$C,0)))</f>
        <v>0</v>
      </c>
      <c r="M1296" s="205">
        <f>IF(ISBLANK(INDEX('Policy Characteristics'!G:G,MATCH($C1296,'Policy Characteristics'!$C:$C,0))),"",INDEX('Policy Characteristics'!G:G,MATCH($C1296,'Policy Characteristics'!$C:$C,0)))</f>
        <v>1</v>
      </c>
      <c r="N1296" s="205">
        <f>IF(ISBLANK(INDEX('Policy Characteristics'!H:H,MATCH($C1296,'Policy Characteristics'!$C:$C,0))),"",INDEX('Policy Characteristics'!H:H,MATCH($C1296,'Policy Characteristics'!$C:$C,0)))</f>
        <v>0.01</v>
      </c>
      <c r="O1296" s="76" t="str">
        <f>IF(ISBLANK(INDEX('Policy Characteristics'!I:I,MATCH($C1296,'Policy Characteristics'!$C:$C,0))),"",INDEX('Policy Characteristics'!I:I,MATCH($C1296,'Policy Characteristics'!$C:$C,0)))</f>
        <v>% of fuel shifted</v>
      </c>
      <c r="P1296" s="76" t="str">
        <f>IF(ISBLANK(INDEX('Policy Characteristics'!J:J,MATCH($C1296,'Policy Characteristics'!$C:$C,0))),"",INDEX('Policy Characteristics'!J:J,MATCH($C1296,'Policy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1296" s="76" t="str">
        <f>IF(ISBLANK(INDEX('Policy Characteristics'!K:K,MATCH($C1296,'Policy Characteristics'!$C:$C,0))),"",INDEX('Policy Characteristics'!K:K,MATCH($C1296,'Policy Characteristics'!$C:$C,0)))</f>
        <v>industry-ag-main.html#fuel-switching</v>
      </c>
      <c r="R1296" s="76" t="str">
        <f>IF(ISBLANK(INDEX('Policy Characteristics'!L:L,MATCH($C1296,'Policy Characteristics'!$C:$C,0))),"",INDEX('Policy Characteristics'!L:L,MATCH($C1296,'Policy Characteristics'!$C:$C,0)))</f>
        <v>industry-elec-and-hydrogen.html</v>
      </c>
    </row>
    <row r="1297" spans="1:18" s="143" customFormat="1" x14ac:dyDescent="0.25">
      <c r="A1297" s="76" t="str">
        <f>IF(ISBLANK(INDEX('Policy Characteristics'!A:A,MATCH($C1297,'Policy Characteristics'!$C:$C,0))),"",INDEX('Policy Characteristics'!A:A,MATCH($C1297,'Policy Characteristics'!$C:$C,0)))</f>
        <v>Industry</v>
      </c>
      <c r="B1297" s="200" t="str">
        <f>IF(ISBLANK(INDEX('Policy Characteristics'!B:B,MATCH($C1297,'Policy Characteristics'!$C:$C,0))),"",INDEX('Policy Characteristics'!B:B,MATCH($C1297,'Policy Characteristics'!$C:$C,0)))</f>
        <v>Hydrogen Combustion</v>
      </c>
      <c r="C1297" s="76" t="str">
        <f t="shared" si="37"/>
        <v>Fraction of Eligible Industrial Energy Use Shifted to Hydrogen</v>
      </c>
      <c r="D1297" s="78" t="s">
        <v>1322</v>
      </c>
      <c r="E1297" t="s">
        <v>1688</v>
      </c>
      <c r="F1297" t="s">
        <v>1284</v>
      </c>
      <c r="G1297" s="88" t="s">
        <v>1695</v>
      </c>
      <c r="H1297" s="15">
        <v>2216</v>
      </c>
      <c r="I1297" s="213" t="s">
        <v>44</v>
      </c>
      <c r="J1297" s="202" t="str">
        <f>IF(ISBLANK(INDEX('Policy Characteristics'!D:D,MATCH($C1297,'Policy Characteristics'!$C:$C,0))),"",INDEX('Policy Characteristics'!D:D,MATCH($C1297,'Policy Characteristics'!$C:$C,0)))</f>
        <v>Hydrogen Combustion</v>
      </c>
      <c r="K1297" s="76" t="str">
        <f>IF(ISBLANK(INDEX('Policy Characteristics'!E:E,MATCH($C1297,'Policy Characteristics'!$C:$C,0))),"",INDEX('Policy Characteristics'!E:E,MATCH($C1297,'Policy Characteristics'!$C:$C,0)))</f>
        <v>indst shift to hydrogen</v>
      </c>
      <c r="L1297" s="205">
        <f>IF(ISBLANK(INDEX('Policy Characteristics'!F:F,MATCH($C1297,'Policy Characteristics'!$C:$C,0))),"",INDEX('Policy Characteristics'!F:F,MATCH($C1297,'Policy Characteristics'!$C:$C,0)))</f>
        <v>0</v>
      </c>
      <c r="M1297" s="205">
        <f>IF(ISBLANK(INDEX('Policy Characteristics'!G:G,MATCH($C1297,'Policy Characteristics'!$C:$C,0))),"",INDEX('Policy Characteristics'!G:G,MATCH($C1297,'Policy Characteristics'!$C:$C,0)))</f>
        <v>1</v>
      </c>
      <c r="N1297" s="205">
        <f>IF(ISBLANK(INDEX('Policy Characteristics'!H:H,MATCH($C1297,'Policy Characteristics'!$C:$C,0))),"",INDEX('Policy Characteristics'!H:H,MATCH($C1297,'Policy Characteristics'!$C:$C,0)))</f>
        <v>0.01</v>
      </c>
      <c r="O1297" s="76" t="str">
        <f>IF(ISBLANK(INDEX('Policy Characteristics'!I:I,MATCH($C1297,'Policy Characteristics'!$C:$C,0))),"",INDEX('Policy Characteristics'!I:I,MATCH($C1297,'Policy Characteristics'!$C:$C,0)))</f>
        <v>% of fuel shifted</v>
      </c>
      <c r="P1297" s="76" t="str">
        <f>IF(ISBLANK(INDEX('Policy Characteristics'!J:J,MATCH($C1297,'Policy Characteristics'!$C:$C,0))),"",INDEX('Policy Characteristics'!J:J,MATCH($C1297,'Policy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1297" s="76" t="str">
        <f>IF(ISBLANK(INDEX('Policy Characteristics'!K:K,MATCH($C1297,'Policy Characteristics'!$C:$C,0))),"",INDEX('Policy Characteristics'!K:K,MATCH($C1297,'Policy Characteristics'!$C:$C,0)))</f>
        <v>industry-ag-main.html#fuel-switching</v>
      </c>
      <c r="R1297" s="76" t="str">
        <f>IF(ISBLANK(INDEX('Policy Characteristics'!L:L,MATCH($C1297,'Policy Characteristics'!$C:$C,0))),"",INDEX('Policy Characteristics'!L:L,MATCH($C1297,'Policy Characteristics'!$C:$C,0)))</f>
        <v>industry-elec-and-hydrogen.html</v>
      </c>
    </row>
    <row r="1298" spans="1:18" s="143" customFormat="1" x14ac:dyDescent="0.25">
      <c r="A1298" s="76" t="str">
        <f>IF(ISBLANK(INDEX('Policy Characteristics'!A:A,MATCH($C1298,'Policy Characteristics'!$C:$C,0))),"",INDEX('Policy Characteristics'!A:A,MATCH($C1298,'Policy Characteristics'!$C:$C,0)))</f>
        <v>Industry</v>
      </c>
      <c r="B1298" s="200" t="str">
        <f>IF(ISBLANK(INDEX('Policy Characteristics'!B:B,MATCH($C1298,'Policy Characteristics'!$C:$C,0))),"",INDEX('Policy Characteristics'!B:B,MATCH($C1298,'Policy Characteristics'!$C:$C,0)))</f>
        <v>Hydrogen Combustion</v>
      </c>
      <c r="C1298" s="76" t="str">
        <f t="shared" si="37"/>
        <v>Fraction of Eligible Industrial Energy Use Shifted to Hydrogen</v>
      </c>
      <c r="D1298" s="78" t="s">
        <v>1322</v>
      </c>
      <c r="E1298" t="s">
        <v>1824</v>
      </c>
      <c r="F1298" t="s">
        <v>1284</v>
      </c>
      <c r="G1298" s="88" t="s">
        <v>1824</v>
      </c>
      <c r="H1298" s="15">
        <v>2217</v>
      </c>
      <c r="I1298" s="213" t="s">
        <v>44</v>
      </c>
      <c r="J1298" s="202" t="str">
        <f>IF(ISBLANK(INDEX('Policy Characteristics'!D:D,MATCH($C1298,'Policy Characteristics'!$C:$C,0))),"",INDEX('Policy Characteristics'!D:D,MATCH($C1298,'Policy Characteristics'!$C:$C,0)))</f>
        <v>Hydrogen Combustion</v>
      </c>
      <c r="K1298" s="76" t="str">
        <f>IF(ISBLANK(INDEX('Policy Characteristics'!E:E,MATCH($C1298,'Policy Characteristics'!$C:$C,0))),"",INDEX('Policy Characteristics'!E:E,MATCH($C1298,'Policy Characteristics'!$C:$C,0)))</f>
        <v>indst shift to hydrogen</v>
      </c>
      <c r="L1298" s="205">
        <f>IF(ISBLANK(INDEX('Policy Characteristics'!F:F,MATCH($C1298,'Policy Characteristics'!$C:$C,0))),"",INDEX('Policy Characteristics'!F:F,MATCH($C1298,'Policy Characteristics'!$C:$C,0)))</f>
        <v>0</v>
      </c>
      <c r="M1298" s="205">
        <f>IF(ISBLANK(INDEX('Policy Characteristics'!G:G,MATCH($C1298,'Policy Characteristics'!$C:$C,0))),"",INDEX('Policy Characteristics'!G:G,MATCH($C1298,'Policy Characteristics'!$C:$C,0)))</f>
        <v>1</v>
      </c>
      <c r="N1298" s="205">
        <f>IF(ISBLANK(INDEX('Policy Characteristics'!H:H,MATCH($C1298,'Policy Characteristics'!$C:$C,0))),"",INDEX('Policy Characteristics'!H:H,MATCH($C1298,'Policy Characteristics'!$C:$C,0)))</f>
        <v>0.01</v>
      </c>
      <c r="O1298" s="76" t="str">
        <f>IF(ISBLANK(INDEX('Policy Characteristics'!I:I,MATCH($C1298,'Policy Characteristics'!$C:$C,0))),"",INDEX('Policy Characteristics'!I:I,MATCH($C1298,'Policy Characteristics'!$C:$C,0)))</f>
        <v>% of fuel shifted</v>
      </c>
      <c r="P1298" s="76" t="str">
        <f>IF(ISBLANK(INDEX('Policy Characteristics'!J:J,MATCH($C1298,'Policy Characteristics'!$C:$C,0))),"",INDEX('Policy Characteristics'!J:J,MATCH($C1298,'Policy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1298" s="76" t="str">
        <f>IF(ISBLANK(INDEX('Policy Characteristics'!K:K,MATCH($C1298,'Policy Characteristics'!$C:$C,0))),"",INDEX('Policy Characteristics'!K:K,MATCH($C1298,'Policy Characteristics'!$C:$C,0)))</f>
        <v>industry-ag-main.html#fuel-switching</v>
      </c>
      <c r="R1298" s="76" t="str">
        <f>IF(ISBLANK(INDEX('Policy Characteristics'!L:L,MATCH($C1298,'Policy Characteristics'!$C:$C,0))),"",INDEX('Policy Characteristics'!L:L,MATCH($C1298,'Policy Characteristics'!$C:$C,0)))</f>
        <v>industry-elec-and-hydrogen.html</v>
      </c>
    </row>
    <row r="1299" spans="1:18" s="143" customFormat="1" x14ac:dyDescent="0.25">
      <c r="A1299" s="76" t="str">
        <f>IF(ISBLANK(INDEX('Policy Characteristics'!A:A,MATCH($C1299,'Policy Characteristics'!$C:$C,0))),"",INDEX('Policy Characteristics'!A:A,MATCH($C1299,'Policy Characteristics'!$C:$C,0)))</f>
        <v>Industry</v>
      </c>
      <c r="B1299" s="200" t="str">
        <f>IF(ISBLANK(INDEX('Policy Characteristics'!B:B,MATCH($C1299,'Policy Characteristics'!$C:$C,0))),"",INDEX('Policy Characteristics'!B:B,MATCH($C1299,'Policy Characteristics'!$C:$C,0)))</f>
        <v>Hydrogen Combustion</v>
      </c>
      <c r="C1299" s="76" t="str">
        <f t="shared" si="37"/>
        <v>Fraction of Eligible Industrial Energy Use Shifted to Hydrogen</v>
      </c>
      <c r="D1299" s="78" t="s">
        <v>1323</v>
      </c>
      <c r="E1299" t="s">
        <v>1682</v>
      </c>
      <c r="F1299" t="s">
        <v>1326</v>
      </c>
      <c r="G1299" s="88" t="s">
        <v>1689</v>
      </c>
      <c r="H1299" s="15">
        <v>2218</v>
      </c>
      <c r="I1299" s="213" t="s">
        <v>43</v>
      </c>
      <c r="J1299" s="202" t="str">
        <f>IF(ISBLANK(INDEX('Policy Characteristics'!D:D,MATCH($C1299,'Policy Characteristics'!$C:$C,0))),"",INDEX('Policy Characteristics'!D:D,MATCH($C1299,'Policy Characteristics'!$C:$C,0)))</f>
        <v>Hydrogen Combustion</v>
      </c>
      <c r="K1299" s="76" t="str">
        <f>IF(ISBLANK(INDEX('Policy Characteristics'!E:E,MATCH($C1299,'Policy Characteristics'!$C:$C,0))),"",INDEX('Policy Characteristics'!E:E,MATCH($C1299,'Policy Characteristics'!$C:$C,0)))</f>
        <v>indst shift to hydrogen</v>
      </c>
      <c r="L1299" s="205">
        <f>IF(ISBLANK(INDEX('Policy Characteristics'!F:F,MATCH($C1299,'Policy Characteristics'!$C:$C,0))),"",INDEX('Policy Characteristics'!F:F,MATCH($C1299,'Policy Characteristics'!$C:$C,0)))</f>
        <v>0</v>
      </c>
      <c r="M1299" s="205">
        <f>IF(ISBLANK(INDEX('Policy Characteristics'!G:G,MATCH($C1299,'Policy Characteristics'!$C:$C,0))),"",INDEX('Policy Characteristics'!G:G,MATCH($C1299,'Policy Characteristics'!$C:$C,0)))</f>
        <v>1</v>
      </c>
      <c r="N1299" s="205">
        <f>IF(ISBLANK(INDEX('Policy Characteristics'!H:H,MATCH($C1299,'Policy Characteristics'!$C:$C,0))),"",INDEX('Policy Characteristics'!H:H,MATCH($C1299,'Policy Characteristics'!$C:$C,0)))</f>
        <v>0.01</v>
      </c>
      <c r="O1299" s="76" t="str">
        <f>IF(ISBLANK(INDEX('Policy Characteristics'!I:I,MATCH($C1299,'Policy Characteristics'!$C:$C,0))),"",INDEX('Policy Characteristics'!I:I,MATCH($C1299,'Policy Characteristics'!$C:$C,0)))</f>
        <v>% of fuel shifted</v>
      </c>
      <c r="P1299" s="76" t="str">
        <f>IF(ISBLANK(INDEX('Policy Characteristics'!J:J,MATCH($C1299,'Policy Characteristics'!$C:$C,0))),"",INDEX('Policy Characteristics'!J:J,MATCH($C1299,'Policy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1299" s="76" t="str">
        <f>IF(ISBLANK(INDEX('Policy Characteristics'!K:K,MATCH($C1299,'Policy Characteristics'!$C:$C,0))),"",INDEX('Policy Characteristics'!K:K,MATCH($C1299,'Policy Characteristics'!$C:$C,0)))</f>
        <v>industry-ag-main.html#fuel-switching</v>
      </c>
      <c r="R1299" s="76" t="str">
        <f>IF(ISBLANK(INDEX('Policy Characteristics'!L:L,MATCH($C1299,'Policy Characteristics'!$C:$C,0))),"",INDEX('Policy Characteristics'!L:L,MATCH($C1299,'Policy Characteristics'!$C:$C,0)))</f>
        <v>industry-elec-and-hydrogen.html</v>
      </c>
    </row>
    <row r="1300" spans="1:18" s="143" customFormat="1" x14ac:dyDescent="0.25">
      <c r="A1300" s="76" t="str">
        <f>IF(ISBLANK(INDEX('Policy Characteristics'!A:A,MATCH($C1300,'Policy Characteristics'!$C:$C,0))),"",INDEX('Policy Characteristics'!A:A,MATCH($C1300,'Policy Characteristics'!$C:$C,0)))</f>
        <v>Industry</v>
      </c>
      <c r="B1300" s="200" t="str">
        <f>IF(ISBLANK(INDEX('Policy Characteristics'!B:B,MATCH($C1300,'Policy Characteristics'!$C:$C,0))),"",INDEX('Policy Characteristics'!B:B,MATCH($C1300,'Policy Characteristics'!$C:$C,0)))</f>
        <v>Hydrogen Combustion</v>
      </c>
      <c r="C1300" s="76" t="str">
        <f t="shared" si="37"/>
        <v>Fraction of Eligible Industrial Energy Use Shifted to Hydrogen</v>
      </c>
      <c r="D1300" s="78" t="s">
        <v>1323</v>
      </c>
      <c r="E1300" t="s">
        <v>1683</v>
      </c>
      <c r="F1300" t="s">
        <v>1326</v>
      </c>
      <c r="G1300" s="88" t="s">
        <v>1690</v>
      </c>
      <c r="H1300" s="15">
        <v>2219</v>
      </c>
      <c r="I1300" s="213" t="s">
        <v>44</v>
      </c>
      <c r="J1300" s="202" t="str">
        <f>IF(ISBLANK(INDEX('Policy Characteristics'!D:D,MATCH($C1300,'Policy Characteristics'!$C:$C,0))),"",INDEX('Policy Characteristics'!D:D,MATCH($C1300,'Policy Characteristics'!$C:$C,0)))</f>
        <v>Hydrogen Combustion</v>
      </c>
      <c r="K1300" s="76" t="str">
        <f>IF(ISBLANK(INDEX('Policy Characteristics'!E:E,MATCH($C1300,'Policy Characteristics'!$C:$C,0))),"",INDEX('Policy Characteristics'!E:E,MATCH($C1300,'Policy Characteristics'!$C:$C,0)))</f>
        <v>indst shift to hydrogen</v>
      </c>
      <c r="L1300" s="205">
        <f>IF(ISBLANK(INDEX('Policy Characteristics'!F:F,MATCH($C1300,'Policy Characteristics'!$C:$C,0))),"",INDEX('Policy Characteristics'!F:F,MATCH($C1300,'Policy Characteristics'!$C:$C,0)))</f>
        <v>0</v>
      </c>
      <c r="M1300" s="205">
        <f>IF(ISBLANK(INDEX('Policy Characteristics'!G:G,MATCH($C1300,'Policy Characteristics'!$C:$C,0))),"",INDEX('Policy Characteristics'!G:G,MATCH($C1300,'Policy Characteristics'!$C:$C,0)))</f>
        <v>1</v>
      </c>
      <c r="N1300" s="205">
        <f>IF(ISBLANK(INDEX('Policy Characteristics'!H:H,MATCH($C1300,'Policy Characteristics'!$C:$C,0))),"",INDEX('Policy Characteristics'!H:H,MATCH($C1300,'Policy Characteristics'!$C:$C,0)))</f>
        <v>0.01</v>
      </c>
      <c r="O1300" s="76" t="str">
        <f>IF(ISBLANK(INDEX('Policy Characteristics'!I:I,MATCH($C1300,'Policy Characteristics'!$C:$C,0))),"",INDEX('Policy Characteristics'!I:I,MATCH($C1300,'Policy Characteristics'!$C:$C,0)))</f>
        <v>% of fuel shifted</v>
      </c>
      <c r="P1300" s="76" t="str">
        <f>IF(ISBLANK(INDEX('Policy Characteristics'!J:J,MATCH($C1300,'Policy Characteristics'!$C:$C,0))),"",INDEX('Policy Characteristics'!J:J,MATCH($C1300,'Policy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1300" s="76" t="str">
        <f>IF(ISBLANK(INDEX('Policy Characteristics'!K:K,MATCH($C1300,'Policy Characteristics'!$C:$C,0))),"",INDEX('Policy Characteristics'!K:K,MATCH($C1300,'Policy Characteristics'!$C:$C,0)))</f>
        <v>industry-ag-main.html#fuel-switching</v>
      </c>
      <c r="R1300" s="76" t="str">
        <f>IF(ISBLANK(INDEX('Policy Characteristics'!L:L,MATCH($C1300,'Policy Characteristics'!$C:$C,0))),"",INDEX('Policy Characteristics'!L:L,MATCH($C1300,'Policy Characteristics'!$C:$C,0)))</f>
        <v>industry-elec-and-hydrogen.html</v>
      </c>
    </row>
    <row r="1301" spans="1:18" s="143" customFormat="1" x14ac:dyDescent="0.25">
      <c r="A1301" s="76" t="str">
        <f>IF(ISBLANK(INDEX('Policy Characteristics'!A:A,MATCH($C1301,'Policy Characteristics'!$C:$C,0))),"",INDEX('Policy Characteristics'!A:A,MATCH($C1301,'Policy Characteristics'!$C:$C,0)))</f>
        <v>Industry</v>
      </c>
      <c r="B1301" s="200" t="str">
        <f>IF(ISBLANK(INDEX('Policy Characteristics'!B:B,MATCH($C1301,'Policy Characteristics'!$C:$C,0))),"",INDEX('Policy Characteristics'!B:B,MATCH($C1301,'Policy Characteristics'!$C:$C,0)))</f>
        <v>Hydrogen Combustion</v>
      </c>
      <c r="C1301" s="76" t="str">
        <f t="shared" si="37"/>
        <v>Fraction of Eligible Industrial Energy Use Shifted to Hydrogen</v>
      </c>
      <c r="D1301" s="78" t="s">
        <v>1323</v>
      </c>
      <c r="E1301" t="s">
        <v>1684</v>
      </c>
      <c r="F1301" t="s">
        <v>1326</v>
      </c>
      <c r="G1301" s="88" t="s">
        <v>1691</v>
      </c>
      <c r="H1301" s="15">
        <v>2220</v>
      </c>
      <c r="I1301" s="213" t="s">
        <v>44</v>
      </c>
      <c r="J1301" s="202" t="str">
        <f>IF(ISBLANK(INDEX('Policy Characteristics'!D:D,MATCH($C1301,'Policy Characteristics'!$C:$C,0))),"",INDEX('Policy Characteristics'!D:D,MATCH($C1301,'Policy Characteristics'!$C:$C,0)))</f>
        <v>Hydrogen Combustion</v>
      </c>
      <c r="K1301" s="76" t="str">
        <f>IF(ISBLANK(INDEX('Policy Characteristics'!E:E,MATCH($C1301,'Policy Characteristics'!$C:$C,0))),"",INDEX('Policy Characteristics'!E:E,MATCH($C1301,'Policy Characteristics'!$C:$C,0)))</f>
        <v>indst shift to hydrogen</v>
      </c>
      <c r="L1301" s="205">
        <f>IF(ISBLANK(INDEX('Policy Characteristics'!F:F,MATCH($C1301,'Policy Characteristics'!$C:$C,0))),"",INDEX('Policy Characteristics'!F:F,MATCH($C1301,'Policy Characteristics'!$C:$C,0)))</f>
        <v>0</v>
      </c>
      <c r="M1301" s="205">
        <f>IF(ISBLANK(INDEX('Policy Characteristics'!G:G,MATCH($C1301,'Policy Characteristics'!$C:$C,0))),"",INDEX('Policy Characteristics'!G:G,MATCH($C1301,'Policy Characteristics'!$C:$C,0)))</f>
        <v>1</v>
      </c>
      <c r="N1301" s="205">
        <f>IF(ISBLANK(INDEX('Policy Characteristics'!H:H,MATCH($C1301,'Policy Characteristics'!$C:$C,0))),"",INDEX('Policy Characteristics'!H:H,MATCH($C1301,'Policy Characteristics'!$C:$C,0)))</f>
        <v>0.01</v>
      </c>
      <c r="O1301" s="76" t="str">
        <f>IF(ISBLANK(INDEX('Policy Characteristics'!I:I,MATCH($C1301,'Policy Characteristics'!$C:$C,0))),"",INDEX('Policy Characteristics'!I:I,MATCH($C1301,'Policy Characteristics'!$C:$C,0)))</f>
        <v>% of fuel shifted</v>
      </c>
      <c r="P1301" s="76" t="str">
        <f>IF(ISBLANK(INDEX('Policy Characteristics'!J:J,MATCH($C1301,'Policy Characteristics'!$C:$C,0))),"",INDEX('Policy Characteristics'!J:J,MATCH($C1301,'Policy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1301" s="76" t="str">
        <f>IF(ISBLANK(INDEX('Policy Characteristics'!K:K,MATCH($C1301,'Policy Characteristics'!$C:$C,0))),"",INDEX('Policy Characteristics'!K:K,MATCH($C1301,'Policy Characteristics'!$C:$C,0)))</f>
        <v>industry-ag-main.html#fuel-switching</v>
      </c>
      <c r="R1301" s="76" t="str">
        <f>IF(ISBLANK(INDEX('Policy Characteristics'!L:L,MATCH($C1301,'Policy Characteristics'!$C:$C,0))),"",INDEX('Policy Characteristics'!L:L,MATCH($C1301,'Policy Characteristics'!$C:$C,0)))</f>
        <v>industry-elec-and-hydrogen.html</v>
      </c>
    </row>
    <row r="1302" spans="1:18" s="143" customFormat="1" x14ac:dyDescent="0.25">
      <c r="A1302" s="76" t="str">
        <f>IF(ISBLANK(INDEX('Policy Characteristics'!A:A,MATCH($C1302,'Policy Characteristics'!$C:$C,0))),"",INDEX('Policy Characteristics'!A:A,MATCH($C1302,'Policy Characteristics'!$C:$C,0)))</f>
        <v>Industry</v>
      </c>
      <c r="B1302" s="200" t="str">
        <f>IF(ISBLANK(INDEX('Policy Characteristics'!B:B,MATCH($C1302,'Policy Characteristics'!$C:$C,0))),"",INDEX('Policy Characteristics'!B:B,MATCH($C1302,'Policy Characteristics'!$C:$C,0)))</f>
        <v>Hydrogen Combustion</v>
      </c>
      <c r="C1302" s="76" t="str">
        <f t="shared" si="37"/>
        <v>Fraction of Eligible Industrial Energy Use Shifted to Hydrogen</v>
      </c>
      <c r="D1302" s="78" t="s">
        <v>1323</v>
      </c>
      <c r="E1302" t="s">
        <v>1685</v>
      </c>
      <c r="F1302" t="s">
        <v>1326</v>
      </c>
      <c r="G1302" s="88" t="s">
        <v>1692</v>
      </c>
      <c r="H1302" s="15">
        <v>2221</v>
      </c>
      <c r="I1302" s="213" t="s">
        <v>44</v>
      </c>
      <c r="J1302" s="202" t="str">
        <f>IF(ISBLANK(INDEX('Policy Characteristics'!D:D,MATCH($C1302,'Policy Characteristics'!$C:$C,0))),"",INDEX('Policy Characteristics'!D:D,MATCH($C1302,'Policy Characteristics'!$C:$C,0)))</f>
        <v>Hydrogen Combustion</v>
      </c>
      <c r="K1302" s="76" t="str">
        <f>IF(ISBLANK(INDEX('Policy Characteristics'!E:E,MATCH($C1302,'Policy Characteristics'!$C:$C,0))),"",INDEX('Policy Characteristics'!E:E,MATCH($C1302,'Policy Characteristics'!$C:$C,0)))</f>
        <v>indst shift to hydrogen</v>
      </c>
      <c r="L1302" s="205">
        <f>IF(ISBLANK(INDEX('Policy Characteristics'!F:F,MATCH($C1302,'Policy Characteristics'!$C:$C,0))),"",INDEX('Policy Characteristics'!F:F,MATCH($C1302,'Policy Characteristics'!$C:$C,0)))</f>
        <v>0</v>
      </c>
      <c r="M1302" s="205">
        <f>IF(ISBLANK(INDEX('Policy Characteristics'!G:G,MATCH($C1302,'Policy Characteristics'!$C:$C,0))),"",INDEX('Policy Characteristics'!G:G,MATCH($C1302,'Policy Characteristics'!$C:$C,0)))</f>
        <v>1</v>
      </c>
      <c r="N1302" s="205">
        <f>IF(ISBLANK(INDEX('Policy Characteristics'!H:H,MATCH($C1302,'Policy Characteristics'!$C:$C,0))),"",INDEX('Policy Characteristics'!H:H,MATCH($C1302,'Policy Characteristics'!$C:$C,0)))</f>
        <v>0.01</v>
      </c>
      <c r="O1302" s="76" t="str">
        <f>IF(ISBLANK(INDEX('Policy Characteristics'!I:I,MATCH($C1302,'Policy Characteristics'!$C:$C,0))),"",INDEX('Policy Characteristics'!I:I,MATCH($C1302,'Policy Characteristics'!$C:$C,0)))</f>
        <v>% of fuel shifted</v>
      </c>
      <c r="P1302" s="76" t="str">
        <f>IF(ISBLANK(INDEX('Policy Characteristics'!J:J,MATCH($C1302,'Policy Characteristics'!$C:$C,0))),"",INDEX('Policy Characteristics'!J:J,MATCH($C1302,'Policy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1302" s="76" t="str">
        <f>IF(ISBLANK(INDEX('Policy Characteristics'!K:K,MATCH($C1302,'Policy Characteristics'!$C:$C,0))),"",INDEX('Policy Characteristics'!K:K,MATCH($C1302,'Policy Characteristics'!$C:$C,0)))</f>
        <v>industry-ag-main.html#fuel-switching</v>
      </c>
      <c r="R1302" s="76" t="str">
        <f>IF(ISBLANK(INDEX('Policy Characteristics'!L:L,MATCH($C1302,'Policy Characteristics'!$C:$C,0))),"",INDEX('Policy Characteristics'!L:L,MATCH($C1302,'Policy Characteristics'!$C:$C,0)))</f>
        <v>industry-elec-and-hydrogen.html</v>
      </c>
    </row>
    <row r="1303" spans="1:18" s="143" customFormat="1" x14ac:dyDescent="0.25">
      <c r="A1303" s="76" t="str">
        <f>IF(ISBLANK(INDEX('Policy Characteristics'!A:A,MATCH($C1303,'Policy Characteristics'!$C:$C,0))),"",INDEX('Policy Characteristics'!A:A,MATCH($C1303,'Policy Characteristics'!$C:$C,0)))</f>
        <v>Industry</v>
      </c>
      <c r="B1303" s="200" t="str">
        <f>IF(ISBLANK(INDEX('Policy Characteristics'!B:B,MATCH($C1303,'Policy Characteristics'!$C:$C,0))),"",INDEX('Policy Characteristics'!B:B,MATCH($C1303,'Policy Characteristics'!$C:$C,0)))</f>
        <v>Hydrogen Combustion</v>
      </c>
      <c r="C1303" s="76" t="str">
        <f t="shared" si="37"/>
        <v>Fraction of Eligible Industrial Energy Use Shifted to Hydrogen</v>
      </c>
      <c r="D1303" s="78" t="s">
        <v>1323</v>
      </c>
      <c r="E1303" t="s">
        <v>1686</v>
      </c>
      <c r="F1303" t="s">
        <v>1326</v>
      </c>
      <c r="G1303" s="88" t="s">
        <v>1693</v>
      </c>
      <c r="H1303" s="15">
        <v>2222</v>
      </c>
      <c r="I1303" s="213" t="s">
        <v>44</v>
      </c>
      <c r="J1303" s="202" t="str">
        <f>IF(ISBLANK(INDEX('Policy Characteristics'!D:D,MATCH($C1303,'Policy Characteristics'!$C:$C,0))),"",INDEX('Policy Characteristics'!D:D,MATCH($C1303,'Policy Characteristics'!$C:$C,0)))</f>
        <v>Hydrogen Combustion</v>
      </c>
      <c r="K1303" s="76" t="str">
        <f>IF(ISBLANK(INDEX('Policy Characteristics'!E:E,MATCH($C1303,'Policy Characteristics'!$C:$C,0))),"",INDEX('Policy Characteristics'!E:E,MATCH($C1303,'Policy Characteristics'!$C:$C,0)))</f>
        <v>indst shift to hydrogen</v>
      </c>
      <c r="L1303" s="205">
        <f>IF(ISBLANK(INDEX('Policy Characteristics'!F:F,MATCH($C1303,'Policy Characteristics'!$C:$C,0))),"",INDEX('Policy Characteristics'!F:F,MATCH($C1303,'Policy Characteristics'!$C:$C,0)))</f>
        <v>0</v>
      </c>
      <c r="M1303" s="205">
        <f>IF(ISBLANK(INDEX('Policy Characteristics'!G:G,MATCH($C1303,'Policy Characteristics'!$C:$C,0))),"",INDEX('Policy Characteristics'!G:G,MATCH($C1303,'Policy Characteristics'!$C:$C,0)))</f>
        <v>1</v>
      </c>
      <c r="N1303" s="205">
        <f>IF(ISBLANK(INDEX('Policy Characteristics'!H:H,MATCH($C1303,'Policy Characteristics'!$C:$C,0))),"",INDEX('Policy Characteristics'!H:H,MATCH($C1303,'Policy Characteristics'!$C:$C,0)))</f>
        <v>0.01</v>
      </c>
      <c r="O1303" s="76" t="str">
        <f>IF(ISBLANK(INDEX('Policy Characteristics'!I:I,MATCH($C1303,'Policy Characteristics'!$C:$C,0))),"",INDEX('Policy Characteristics'!I:I,MATCH($C1303,'Policy Characteristics'!$C:$C,0)))</f>
        <v>% of fuel shifted</v>
      </c>
      <c r="P1303" s="76" t="str">
        <f>IF(ISBLANK(INDEX('Policy Characteristics'!J:J,MATCH($C1303,'Policy Characteristics'!$C:$C,0))),"",INDEX('Policy Characteristics'!J:J,MATCH($C1303,'Policy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1303" s="76" t="str">
        <f>IF(ISBLANK(INDEX('Policy Characteristics'!K:K,MATCH($C1303,'Policy Characteristics'!$C:$C,0))),"",INDEX('Policy Characteristics'!K:K,MATCH($C1303,'Policy Characteristics'!$C:$C,0)))</f>
        <v>industry-ag-main.html#fuel-switching</v>
      </c>
      <c r="R1303" s="76" t="str">
        <f>IF(ISBLANK(INDEX('Policy Characteristics'!L:L,MATCH($C1303,'Policy Characteristics'!$C:$C,0))),"",INDEX('Policy Characteristics'!L:L,MATCH($C1303,'Policy Characteristics'!$C:$C,0)))</f>
        <v>industry-elec-and-hydrogen.html</v>
      </c>
    </row>
    <row r="1304" spans="1:18" s="143" customFormat="1" x14ac:dyDescent="0.25">
      <c r="A1304" s="76" t="str">
        <f>IF(ISBLANK(INDEX('Policy Characteristics'!A:A,MATCH($C1304,'Policy Characteristics'!$C:$C,0))),"",INDEX('Policy Characteristics'!A:A,MATCH($C1304,'Policy Characteristics'!$C:$C,0)))</f>
        <v>Industry</v>
      </c>
      <c r="B1304" s="200" t="str">
        <f>IF(ISBLANK(INDEX('Policy Characteristics'!B:B,MATCH($C1304,'Policy Characteristics'!$C:$C,0))),"",INDEX('Policy Characteristics'!B:B,MATCH($C1304,'Policy Characteristics'!$C:$C,0)))</f>
        <v>Hydrogen Combustion</v>
      </c>
      <c r="C1304" s="76" t="str">
        <f t="shared" si="37"/>
        <v>Fraction of Eligible Industrial Energy Use Shifted to Hydrogen</v>
      </c>
      <c r="D1304" s="78" t="s">
        <v>1323</v>
      </c>
      <c r="E1304" t="s">
        <v>1687</v>
      </c>
      <c r="F1304" t="s">
        <v>1326</v>
      </c>
      <c r="G1304" s="88" t="s">
        <v>1694</v>
      </c>
      <c r="H1304" s="15">
        <v>2223</v>
      </c>
      <c r="I1304" s="213" t="s">
        <v>44</v>
      </c>
      <c r="J1304" s="202" t="str">
        <f>IF(ISBLANK(INDEX('Policy Characteristics'!D:D,MATCH($C1304,'Policy Characteristics'!$C:$C,0))),"",INDEX('Policy Characteristics'!D:D,MATCH($C1304,'Policy Characteristics'!$C:$C,0)))</f>
        <v>Hydrogen Combustion</v>
      </c>
      <c r="K1304" s="76" t="str">
        <f>IF(ISBLANK(INDEX('Policy Characteristics'!E:E,MATCH($C1304,'Policy Characteristics'!$C:$C,0))),"",INDEX('Policy Characteristics'!E:E,MATCH($C1304,'Policy Characteristics'!$C:$C,0)))</f>
        <v>indst shift to hydrogen</v>
      </c>
      <c r="L1304" s="205">
        <f>IF(ISBLANK(INDEX('Policy Characteristics'!F:F,MATCH($C1304,'Policy Characteristics'!$C:$C,0))),"",INDEX('Policy Characteristics'!F:F,MATCH($C1304,'Policy Characteristics'!$C:$C,0)))</f>
        <v>0</v>
      </c>
      <c r="M1304" s="205">
        <f>IF(ISBLANK(INDEX('Policy Characteristics'!G:G,MATCH($C1304,'Policy Characteristics'!$C:$C,0))),"",INDEX('Policy Characteristics'!G:G,MATCH($C1304,'Policy Characteristics'!$C:$C,0)))</f>
        <v>1</v>
      </c>
      <c r="N1304" s="205">
        <f>IF(ISBLANK(INDEX('Policy Characteristics'!H:H,MATCH($C1304,'Policy Characteristics'!$C:$C,0))),"",INDEX('Policy Characteristics'!H:H,MATCH($C1304,'Policy Characteristics'!$C:$C,0)))</f>
        <v>0.01</v>
      </c>
      <c r="O1304" s="76" t="str">
        <f>IF(ISBLANK(INDEX('Policy Characteristics'!I:I,MATCH($C1304,'Policy Characteristics'!$C:$C,0))),"",INDEX('Policy Characteristics'!I:I,MATCH($C1304,'Policy Characteristics'!$C:$C,0)))</f>
        <v>% of fuel shifted</v>
      </c>
      <c r="P1304" s="76" t="str">
        <f>IF(ISBLANK(INDEX('Policy Characteristics'!J:J,MATCH($C1304,'Policy Characteristics'!$C:$C,0))),"",INDEX('Policy Characteristics'!J:J,MATCH($C1304,'Policy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1304" s="76" t="str">
        <f>IF(ISBLANK(INDEX('Policy Characteristics'!K:K,MATCH($C1304,'Policy Characteristics'!$C:$C,0))),"",INDEX('Policy Characteristics'!K:K,MATCH($C1304,'Policy Characteristics'!$C:$C,0)))</f>
        <v>industry-ag-main.html#fuel-switching</v>
      </c>
      <c r="R1304" s="76" t="str">
        <f>IF(ISBLANK(INDEX('Policy Characteristics'!L:L,MATCH($C1304,'Policy Characteristics'!$C:$C,0))),"",INDEX('Policy Characteristics'!L:L,MATCH($C1304,'Policy Characteristics'!$C:$C,0)))</f>
        <v>industry-elec-and-hydrogen.html</v>
      </c>
    </row>
    <row r="1305" spans="1:18" s="143" customFormat="1" x14ac:dyDescent="0.25">
      <c r="A1305" s="76" t="str">
        <f>IF(ISBLANK(INDEX('Policy Characteristics'!A:A,MATCH($C1305,'Policy Characteristics'!$C:$C,0))),"",INDEX('Policy Characteristics'!A:A,MATCH($C1305,'Policy Characteristics'!$C:$C,0)))</f>
        <v>Industry</v>
      </c>
      <c r="B1305" s="200" t="str">
        <f>IF(ISBLANK(INDEX('Policy Characteristics'!B:B,MATCH($C1305,'Policy Characteristics'!$C:$C,0))),"",INDEX('Policy Characteristics'!B:B,MATCH($C1305,'Policy Characteristics'!$C:$C,0)))</f>
        <v>Hydrogen Combustion</v>
      </c>
      <c r="C1305" s="76" t="str">
        <f t="shared" si="37"/>
        <v>Fraction of Eligible Industrial Energy Use Shifted to Hydrogen</v>
      </c>
      <c r="D1305" s="78" t="s">
        <v>1323</v>
      </c>
      <c r="E1305" t="s">
        <v>1688</v>
      </c>
      <c r="F1305" t="s">
        <v>1326</v>
      </c>
      <c r="G1305" s="88" t="s">
        <v>1695</v>
      </c>
      <c r="H1305" s="15">
        <v>2224</v>
      </c>
      <c r="I1305" s="213" t="s">
        <v>44</v>
      </c>
      <c r="J1305" s="202" t="str">
        <f>IF(ISBLANK(INDEX('Policy Characteristics'!D:D,MATCH($C1305,'Policy Characteristics'!$C:$C,0))),"",INDEX('Policy Characteristics'!D:D,MATCH($C1305,'Policy Characteristics'!$C:$C,0)))</f>
        <v>Hydrogen Combustion</v>
      </c>
      <c r="K1305" s="76" t="str">
        <f>IF(ISBLANK(INDEX('Policy Characteristics'!E:E,MATCH($C1305,'Policy Characteristics'!$C:$C,0))),"",INDEX('Policy Characteristics'!E:E,MATCH($C1305,'Policy Characteristics'!$C:$C,0)))</f>
        <v>indst shift to hydrogen</v>
      </c>
      <c r="L1305" s="205">
        <f>IF(ISBLANK(INDEX('Policy Characteristics'!F:F,MATCH($C1305,'Policy Characteristics'!$C:$C,0))),"",INDEX('Policy Characteristics'!F:F,MATCH($C1305,'Policy Characteristics'!$C:$C,0)))</f>
        <v>0</v>
      </c>
      <c r="M1305" s="205">
        <f>IF(ISBLANK(INDEX('Policy Characteristics'!G:G,MATCH($C1305,'Policy Characteristics'!$C:$C,0))),"",INDEX('Policy Characteristics'!G:G,MATCH($C1305,'Policy Characteristics'!$C:$C,0)))</f>
        <v>1</v>
      </c>
      <c r="N1305" s="205">
        <f>IF(ISBLANK(INDEX('Policy Characteristics'!H:H,MATCH($C1305,'Policy Characteristics'!$C:$C,0))),"",INDEX('Policy Characteristics'!H:H,MATCH($C1305,'Policy Characteristics'!$C:$C,0)))</f>
        <v>0.01</v>
      </c>
      <c r="O1305" s="76" t="str">
        <f>IF(ISBLANK(INDEX('Policy Characteristics'!I:I,MATCH($C1305,'Policy Characteristics'!$C:$C,0))),"",INDEX('Policy Characteristics'!I:I,MATCH($C1305,'Policy Characteristics'!$C:$C,0)))</f>
        <v>% of fuel shifted</v>
      </c>
      <c r="P1305" s="76" t="str">
        <f>IF(ISBLANK(INDEX('Policy Characteristics'!J:J,MATCH($C1305,'Policy Characteristics'!$C:$C,0))),"",INDEX('Policy Characteristics'!J:J,MATCH($C1305,'Policy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1305" s="76" t="str">
        <f>IF(ISBLANK(INDEX('Policy Characteristics'!K:K,MATCH($C1305,'Policy Characteristics'!$C:$C,0))),"",INDEX('Policy Characteristics'!K:K,MATCH($C1305,'Policy Characteristics'!$C:$C,0)))</f>
        <v>industry-ag-main.html#fuel-switching</v>
      </c>
      <c r="R1305" s="76" t="str">
        <f>IF(ISBLANK(INDEX('Policy Characteristics'!L:L,MATCH($C1305,'Policy Characteristics'!$C:$C,0))),"",INDEX('Policy Characteristics'!L:L,MATCH($C1305,'Policy Characteristics'!$C:$C,0)))</f>
        <v>industry-elec-and-hydrogen.html</v>
      </c>
    </row>
    <row r="1306" spans="1:18" s="143" customFormat="1" x14ac:dyDescent="0.25">
      <c r="A1306" s="76" t="str">
        <f>IF(ISBLANK(INDEX('Policy Characteristics'!A:A,MATCH($C1306,'Policy Characteristics'!$C:$C,0))),"",INDEX('Policy Characteristics'!A:A,MATCH($C1306,'Policy Characteristics'!$C:$C,0)))</f>
        <v>Industry</v>
      </c>
      <c r="B1306" s="200" t="str">
        <f>IF(ISBLANK(INDEX('Policy Characteristics'!B:B,MATCH($C1306,'Policy Characteristics'!$C:$C,0))),"",INDEX('Policy Characteristics'!B:B,MATCH($C1306,'Policy Characteristics'!$C:$C,0)))</f>
        <v>Hydrogen Combustion</v>
      </c>
      <c r="C1306" s="76" t="str">
        <f t="shared" si="37"/>
        <v>Fraction of Eligible Industrial Energy Use Shifted to Hydrogen</v>
      </c>
      <c r="D1306" s="78" t="s">
        <v>1323</v>
      </c>
      <c r="E1306" t="s">
        <v>1824</v>
      </c>
      <c r="F1306" t="s">
        <v>1326</v>
      </c>
      <c r="G1306" s="88" t="s">
        <v>1824</v>
      </c>
      <c r="H1306" s="15">
        <v>2225</v>
      </c>
      <c r="I1306" s="213" t="s">
        <v>44</v>
      </c>
      <c r="J1306" s="202" t="str">
        <f>IF(ISBLANK(INDEX('Policy Characteristics'!D:D,MATCH($C1306,'Policy Characteristics'!$C:$C,0))),"",INDEX('Policy Characteristics'!D:D,MATCH($C1306,'Policy Characteristics'!$C:$C,0)))</f>
        <v>Hydrogen Combustion</v>
      </c>
      <c r="K1306" s="76" t="str">
        <f>IF(ISBLANK(INDEX('Policy Characteristics'!E:E,MATCH($C1306,'Policy Characteristics'!$C:$C,0))),"",INDEX('Policy Characteristics'!E:E,MATCH($C1306,'Policy Characteristics'!$C:$C,0)))</f>
        <v>indst shift to hydrogen</v>
      </c>
      <c r="L1306" s="205">
        <f>IF(ISBLANK(INDEX('Policy Characteristics'!F:F,MATCH($C1306,'Policy Characteristics'!$C:$C,0))),"",INDEX('Policy Characteristics'!F:F,MATCH($C1306,'Policy Characteristics'!$C:$C,0)))</f>
        <v>0</v>
      </c>
      <c r="M1306" s="205">
        <f>IF(ISBLANK(INDEX('Policy Characteristics'!G:G,MATCH($C1306,'Policy Characteristics'!$C:$C,0))),"",INDEX('Policy Characteristics'!G:G,MATCH($C1306,'Policy Characteristics'!$C:$C,0)))</f>
        <v>1</v>
      </c>
      <c r="N1306" s="205">
        <f>IF(ISBLANK(INDEX('Policy Characteristics'!H:H,MATCH($C1306,'Policy Characteristics'!$C:$C,0))),"",INDEX('Policy Characteristics'!H:H,MATCH($C1306,'Policy Characteristics'!$C:$C,0)))</f>
        <v>0.01</v>
      </c>
      <c r="O1306" s="76" t="str">
        <f>IF(ISBLANK(INDEX('Policy Characteristics'!I:I,MATCH($C1306,'Policy Characteristics'!$C:$C,0))),"",INDEX('Policy Characteristics'!I:I,MATCH($C1306,'Policy Characteristics'!$C:$C,0)))</f>
        <v>% of fuel shifted</v>
      </c>
      <c r="P1306" s="76" t="str">
        <f>IF(ISBLANK(INDEX('Policy Characteristics'!J:J,MATCH($C1306,'Policy Characteristics'!$C:$C,0))),"",INDEX('Policy Characteristics'!J:J,MATCH($C1306,'Policy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1306" s="76" t="str">
        <f>IF(ISBLANK(INDEX('Policy Characteristics'!K:K,MATCH($C1306,'Policy Characteristics'!$C:$C,0))),"",INDEX('Policy Characteristics'!K:K,MATCH($C1306,'Policy Characteristics'!$C:$C,0)))</f>
        <v>industry-ag-main.html#fuel-switching</v>
      </c>
      <c r="R1306" s="76" t="str">
        <f>IF(ISBLANK(INDEX('Policy Characteristics'!L:L,MATCH($C1306,'Policy Characteristics'!$C:$C,0))),"",INDEX('Policy Characteristics'!L:L,MATCH($C1306,'Policy Characteristics'!$C:$C,0)))</f>
        <v>industry-elec-and-hydrogen.html</v>
      </c>
    </row>
    <row r="1307" spans="1:18" s="143" customFormat="1" x14ac:dyDescent="0.25">
      <c r="A1307" s="76" t="str">
        <f>IF(ISBLANK(INDEX('Policy Characteristics'!A:A,MATCH($C1307,'Policy Characteristics'!$C:$C,0))),"",INDEX('Policy Characteristics'!A:A,MATCH($C1307,'Policy Characteristics'!$C:$C,0)))</f>
        <v>Industry</v>
      </c>
      <c r="B1307" s="200" t="str">
        <f>IF(ISBLANK(INDEX('Policy Characteristics'!B:B,MATCH($C1307,'Policy Characteristics'!$C:$C,0))),"",INDEX('Policy Characteristics'!B:B,MATCH($C1307,'Policy Characteristics'!$C:$C,0)))</f>
        <v>Hydrogen Combustion</v>
      </c>
      <c r="C1307" s="76" t="str">
        <f t="shared" si="37"/>
        <v>Fraction of Eligible Industrial Energy Use Shifted to Hydrogen</v>
      </c>
      <c r="D1307" s="78" t="s">
        <v>1324</v>
      </c>
      <c r="E1307" t="s">
        <v>1682</v>
      </c>
      <c r="F1307" t="s">
        <v>1285</v>
      </c>
      <c r="G1307" s="88" t="s">
        <v>1689</v>
      </c>
      <c r="H1307" s="15">
        <v>2226</v>
      </c>
      <c r="I1307" s="213" t="s">
        <v>44</v>
      </c>
      <c r="J1307" s="202" t="str">
        <f>IF(ISBLANK(INDEX('Policy Characteristics'!D:D,MATCH($C1307,'Policy Characteristics'!$C:$C,0))),"",INDEX('Policy Characteristics'!D:D,MATCH($C1307,'Policy Characteristics'!$C:$C,0)))</f>
        <v>Hydrogen Combustion</v>
      </c>
      <c r="K1307" s="76" t="str">
        <f>IF(ISBLANK(INDEX('Policy Characteristics'!E:E,MATCH($C1307,'Policy Characteristics'!$C:$C,0))),"",INDEX('Policy Characteristics'!E:E,MATCH($C1307,'Policy Characteristics'!$C:$C,0)))</f>
        <v>indst shift to hydrogen</v>
      </c>
      <c r="L1307" s="205">
        <f>IF(ISBLANK(INDEX('Policy Characteristics'!F:F,MATCH($C1307,'Policy Characteristics'!$C:$C,0))),"",INDEX('Policy Characteristics'!F:F,MATCH($C1307,'Policy Characteristics'!$C:$C,0)))</f>
        <v>0</v>
      </c>
      <c r="M1307" s="205">
        <f>IF(ISBLANK(INDEX('Policy Characteristics'!G:G,MATCH($C1307,'Policy Characteristics'!$C:$C,0))),"",INDEX('Policy Characteristics'!G:G,MATCH($C1307,'Policy Characteristics'!$C:$C,0)))</f>
        <v>1</v>
      </c>
      <c r="N1307" s="205">
        <f>IF(ISBLANK(INDEX('Policy Characteristics'!H:H,MATCH($C1307,'Policy Characteristics'!$C:$C,0))),"",INDEX('Policy Characteristics'!H:H,MATCH($C1307,'Policy Characteristics'!$C:$C,0)))</f>
        <v>0.01</v>
      </c>
      <c r="O1307" s="76" t="str">
        <f>IF(ISBLANK(INDEX('Policy Characteristics'!I:I,MATCH($C1307,'Policy Characteristics'!$C:$C,0))),"",INDEX('Policy Characteristics'!I:I,MATCH($C1307,'Policy Characteristics'!$C:$C,0)))</f>
        <v>% of fuel shifted</v>
      </c>
      <c r="P1307" s="76" t="str">
        <f>IF(ISBLANK(INDEX('Policy Characteristics'!J:J,MATCH($C1307,'Policy Characteristics'!$C:$C,0))),"",INDEX('Policy Characteristics'!J:J,MATCH($C1307,'Policy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1307" s="76" t="str">
        <f>IF(ISBLANK(INDEX('Policy Characteristics'!K:K,MATCH($C1307,'Policy Characteristics'!$C:$C,0))),"",INDEX('Policy Characteristics'!K:K,MATCH($C1307,'Policy Characteristics'!$C:$C,0)))</f>
        <v>industry-ag-main.html#fuel-switching</v>
      </c>
      <c r="R1307" s="76" t="str">
        <f>IF(ISBLANK(INDEX('Policy Characteristics'!L:L,MATCH($C1307,'Policy Characteristics'!$C:$C,0))),"",INDEX('Policy Characteristics'!L:L,MATCH($C1307,'Policy Characteristics'!$C:$C,0)))</f>
        <v>industry-elec-and-hydrogen.html</v>
      </c>
    </row>
    <row r="1308" spans="1:18" s="143" customFormat="1" x14ac:dyDescent="0.25">
      <c r="A1308" s="76" t="str">
        <f>IF(ISBLANK(INDEX('Policy Characteristics'!A:A,MATCH($C1308,'Policy Characteristics'!$C:$C,0))),"",INDEX('Policy Characteristics'!A:A,MATCH($C1308,'Policy Characteristics'!$C:$C,0)))</f>
        <v>Industry</v>
      </c>
      <c r="B1308" s="200" t="str">
        <f>IF(ISBLANK(INDEX('Policy Characteristics'!B:B,MATCH($C1308,'Policy Characteristics'!$C:$C,0))),"",INDEX('Policy Characteristics'!B:B,MATCH($C1308,'Policy Characteristics'!$C:$C,0)))</f>
        <v>Hydrogen Combustion</v>
      </c>
      <c r="C1308" s="76" t="str">
        <f t="shared" si="37"/>
        <v>Fraction of Eligible Industrial Energy Use Shifted to Hydrogen</v>
      </c>
      <c r="D1308" s="78" t="s">
        <v>1324</v>
      </c>
      <c r="E1308" t="s">
        <v>1683</v>
      </c>
      <c r="F1308" t="s">
        <v>1285</v>
      </c>
      <c r="G1308" s="88" t="s">
        <v>1690</v>
      </c>
      <c r="H1308" s="15">
        <v>2227</v>
      </c>
      <c r="I1308" s="213" t="s">
        <v>43</v>
      </c>
      <c r="J1308" s="202" t="str">
        <f>IF(ISBLANK(INDEX('Policy Characteristics'!D:D,MATCH($C1308,'Policy Characteristics'!$C:$C,0))),"",INDEX('Policy Characteristics'!D:D,MATCH($C1308,'Policy Characteristics'!$C:$C,0)))</f>
        <v>Hydrogen Combustion</v>
      </c>
      <c r="K1308" s="76" t="str">
        <f>IF(ISBLANK(INDEX('Policy Characteristics'!E:E,MATCH($C1308,'Policy Characteristics'!$C:$C,0))),"",INDEX('Policy Characteristics'!E:E,MATCH($C1308,'Policy Characteristics'!$C:$C,0)))</f>
        <v>indst shift to hydrogen</v>
      </c>
      <c r="L1308" s="205">
        <f>IF(ISBLANK(INDEX('Policy Characteristics'!F:F,MATCH($C1308,'Policy Characteristics'!$C:$C,0))),"",INDEX('Policy Characteristics'!F:F,MATCH($C1308,'Policy Characteristics'!$C:$C,0)))</f>
        <v>0</v>
      </c>
      <c r="M1308" s="205">
        <f>IF(ISBLANK(INDEX('Policy Characteristics'!G:G,MATCH($C1308,'Policy Characteristics'!$C:$C,0))),"",INDEX('Policy Characteristics'!G:G,MATCH($C1308,'Policy Characteristics'!$C:$C,0)))</f>
        <v>1</v>
      </c>
      <c r="N1308" s="205">
        <f>IF(ISBLANK(INDEX('Policy Characteristics'!H:H,MATCH($C1308,'Policy Characteristics'!$C:$C,0))),"",INDEX('Policy Characteristics'!H:H,MATCH($C1308,'Policy Characteristics'!$C:$C,0)))</f>
        <v>0.01</v>
      </c>
      <c r="O1308" s="76" t="str">
        <f>IF(ISBLANK(INDEX('Policy Characteristics'!I:I,MATCH($C1308,'Policy Characteristics'!$C:$C,0))),"",INDEX('Policy Characteristics'!I:I,MATCH($C1308,'Policy Characteristics'!$C:$C,0)))</f>
        <v>% of fuel shifted</v>
      </c>
      <c r="P1308" s="76" t="str">
        <f>IF(ISBLANK(INDEX('Policy Characteristics'!J:J,MATCH($C1308,'Policy Characteristics'!$C:$C,0))),"",INDEX('Policy Characteristics'!J:J,MATCH($C1308,'Policy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1308" s="76" t="str">
        <f>IF(ISBLANK(INDEX('Policy Characteristics'!K:K,MATCH($C1308,'Policy Characteristics'!$C:$C,0))),"",INDEX('Policy Characteristics'!K:K,MATCH($C1308,'Policy Characteristics'!$C:$C,0)))</f>
        <v>industry-ag-main.html#fuel-switching</v>
      </c>
      <c r="R1308" s="76" t="str">
        <f>IF(ISBLANK(INDEX('Policy Characteristics'!L:L,MATCH($C1308,'Policy Characteristics'!$C:$C,0))),"",INDEX('Policy Characteristics'!L:L,MATCH($C1308,'Policy Characteristics'!$C:$C,0)))</f>
        <v>industry-elec-and-hydrogen.html</v>
      </c>
    </row>
    <row r="1309" spans="1:18" s="143" customFormat="1" x14ac:dyDescent="0.25">
      <c r="A1309" s="76" t="str">
        <f>IF(ISBLANK(INDEX('Policy Characteristics'!A:A,MATCH($C1309,'Policy Characteristics'!$C:$C,0))),"",INDEX('Policy Characteristics'!A:A,MATCH($C1309,'Policy Characteristics'!$C:$C,0)))</f>
        <v>Industry</v>
      </c>
      <c r="B1309" s="200" t="str">
        <f>IF(ISBLANK(INDEX('Policy Characteristics'!B:B,MATCH($C1309,'Policy Characteristics'!$C:$C,0))),"",INDEX('Policy Characteristics'!B:B,MATCH($C1309,'Policy Characteristics'!$C:$C,0)))</f>
        <v>Hydrogen Combustion</v>
      </c>
      <c r="C1309" s="76" t="str">
        <f t="shared" ref="C1309:C1314" si="38">C$1115</f>
        <v>Fraction of Eligible Industrial Energy Use Shifted to Hydrogen</v>
      </c>
      <c r="D1309" s="78" t="s">
        <v>1324</v>
      </c>
      <c r="E1309" t="s">
        <v>1684</v>
      </c>
      <c r="F1309" t="s">
        <v>1285</v>
      </c>
      <c r="G1309" s="88" t="s">
        <v>1691</v>
      </c>
      <c r="H1309" s="15">
        <v>2228</v>
      </c>
      <c r="I1309" s="213" t="s">
        <v>44</v>
      </c>
      <c r="J1309" s="202" t="str">
        <f>IF(ISBLANK(INDEX('Policy Characteristics'!D:D,MATCH($C1309,'Policy Characteristics'!$C:$C,0))),"",INDEX('Policy Characteristics'!D:D,MATCH($C1309,'Policy Characteristics'!$C:$C,0)))</f>
        <v>Hydrogen Combustion</v>
      </c>
      <c r="K1309" s="76" t="str">
        <f>IF(ISBLANK(INDEX('Policy Characteristics'!E:E,MATCH($C1309,'Policy Characteristics'!$C:$C,0))),"",INDEX('Policy Characteristics'!E:E,MATCH($C1309,'Policy Characteristics'!$C:$C,0)))</f>
        <v>indst shift to hydrogen</v>
      </c>
      <c r="L1309" s="205">
        <f>IF(ISBLANK(INDEX('Policy Characteristics'!F:F,MATCH($C1309,'Policy Characteristics'!$C:$C,0))),"",INDEX('Policy Characteristics'!F:F,MATCH($C1309,'Policy Characteristics'!$C:$C,0)))</f>
        <v>0</v>
      </c>
      <c r="M1309" s="205">
        <f>IF(ISBLANK(INDEX('Policy Characteristics'!G:G,MATCH($C1309,'Policy Characteristics'!$C:$C,0))),"",INDEX('Policy Characteristics'!G:G,MATCH($C1309,'Policy Characteristics'!$C:$C,0)))</f>
        <v>1</v>
      </c>
      <c r="N1309" s="205">
        <f>IF(ISBLANK(INDEX('Policy Characteristics'!H:H,MATCH($C1309,'Policy Characteristics'!$C:$C,0))),"",INDEX('Policy Characteristics'!H:H,MATCH($C1309,'Policy Characteristics'!$C:$C,0)))</f>
        <v>0.01</v>
      </c>
      <c r="O1309" s="76" t="str">
        <f>IF(ISBLANK(INDEX('Policy Characteristics'!I:I,MATCH($C1309,'Policy Characteristics'!$C:$C,0))),"",INDEX('Policy Characteristics'!I:I,MATCH($C1309,'Policy Characteristics'!$C:$C,0)))</f>
        <v>% of fuel shifted</v>
      </c>
      <c r="P1309" s="76" t="str">
        <f>IF(ISBLANK(INDEX('Policy Characteristics'!J:J,MATCH($C1309,'Policy Characteristics'!$C:$C,0))),"",INDEX('Policy Characteristics'!J:J,MATCH($C1309,'Policy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1309" s="76" t="str">
        <f>IF(ISBLANK(INDEX('Policy Characteristics'!K:K,MATCH($C1309,'Policy Characteristics'!$C:$C,0))),"",INDEX('Policy Characteristics'!K:K,MATCH($C1309,'Policy Characteristics'!$C:$C,0)))</f>
        <v>industry-ag-main.html#fuel-switching</v>
      </c>
      <c r="R1309" s="76" t="str">
        <f>IF(ISBLANK(INDEX('Policy Characteristics'!L:L,MATCH($C1309,'Policy Characteristics'!$C:$C,0))),"",INDEX('Policy Characteristics'!L:L,MATCH($C1309,'Policy Characteristics'!$C:$C,0)))</f>
        <v>industry-elec-and-hydrogen.html</v>
      </c>
    </row>
    <row r="1310" spans="1:18" s="143" customFormat="1" x14ac:dyDescent="0.25">
      <c r="A1310" s="76" t="str">
        <f>IF(ISBLANK(INDEX('Policy Characteristics'!A:A,MATCH($C1310,'Policy Characteristics'!$C:$C,0))),"",INDEX('Policy Characteristics'!A:A,MATCH($C1310,'Policy Characteristics'!$C:$C,0)))</f>
        <v>Industry</v>
      </c>
      <c r="B1310" s="200" t="str">
        <f>IF(ISBLANK(INDEX('Policy Characteristics'!B:B,MATCH($C1310,'Policy Characteristics'!$C:$C,0))),"",INDEX('Policy Characteristics'!B:B,MATCH($C1310,'Policy Characteristics'!$C:$C,0)))</f>
        <v>Hydrogen Combustion</v>
      </c>
      <c r="C1310" s="76" t="str">
        <f t="shared" si="38"/>
        <v>Fraction of Eligible Industrial Energy Use Shifted to Hydrogen</v>
      </c>
      <c r="D1310" s="78" t="s">
        <v>1324</v>
      </c>
      <c r="E1310" t="s">
        <v>1685</v>
      </c>
      <c r="F1310" t="s">
        <v>1285</v>
      </c>
      <c r="G1310" s="88" t="s">
        <v>1692</v>
      </c>
      <c r="H1310" s="15">
        <v>2229</v>
      </c>
      <c r="I1310" s="213" t="s">
        <v>44</v>
      </c>
      <c r="J1310" s="202" t="str">
        <f>IF(ISBLANK(INDEX('Policy Characteristics'!D:D,MATCH($C1310,'Policy Characteristics'!$C:$C,0))),"",INDEX('Policy Characteristics'!D:D,MATCH($C1310,'Policy Characteristics'!$C:$C,0)))</f>
        <v>Hydrogen Combustion</v>
      </c>
      <c r="K1310" s="76" t="str">
        <f>IF(ISBLANK(INDEX('Policy Characteristics'!E:E,MATCH($C1310,'Policy Characteristics'!$C:$C,0))),"",INDEX('Policy Characteristics'!E:E,MATCH($C1310,'Policy Characteristics'!$C:$C,0)))</f>
        <v>indst shift to hydrogen</v>
      </c>
      <c r="L1310" s="205">
        <f>IF(ISBLANK(INDEX('Policy Characteristics'!F:F,MATCH($C1310,'Policy Characteristics'!$C:$C,0))),"",INDEX('Policy Characteristics'!F:F,MATCH($C1310,'Policy Characteristics'!$C:$C,0)))</f>
        <v>0</v>
      </c>
      <c r="M1310" s="205">
        <f>IF(ISBLANK(INDEX('Policy Characteristics'!G:G,MATCH($C1310,'Policy Characteristics'!$C:$C,0))),"",INDEX('Policy Characteristics'!G:G,MATCH($C1310,'Policy Characteristics'!$C:$C,0)))</f>
        <v>1</v>
      </c>
      <c r="N1310" s="205">
        <f>IF(ISBLANK(INDEX('Policy Characteristics'!H:H,MATCH($C1310,'Policy Characteristics'!$C:$C,0))),"",INDEX('Policy Characteristics'!H:H,MATCH($C1310,'Policy Characteristics'!$C:$C,0)))</f>
        <v>0.01</v>
      </c>
      <c r="O1310" s="76" t="str">
        <f>IF(ISBLANK(INDEX('Policy Characteristics'!I:I,MATCH($C1310,'Policy Characteristics'!$C:$C,0))),"",INDEX('Policy Characteristics'!I:I,MATCH($C1310,'Policy Characteristics'!$C:$C,0)))</f>
        <v>% of fuel shifted</v>
      </c>
      <c r="P1310" s="76" t="str">
        <f>IF(ISBLANK(INDEX('Policy Characteristics'!J:J,MATCH($C1310,'Policy Characteristics'!$C:$C,0))),"",INDEX('Policy Characteristics'!J:J,MATCH($C1310,'Policy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1310" s="76" t="str">
        <f>IF(ISBLANK(INDEX('Policy Characteristics'!K:K,MATCH($C1310,'Policy Characteristics'!$C:$C,0))),"",INDEX('Policy Characteristics'!K:K,MATCH($C1310,'Policy Characteristics'!$C:$C,0)))</f>
        <v>industry-ag-main.html#fuel-switching</v>
      </c>
      <c r="R1310" s="76" t="str">
        <f>IF(ISBLANK(INDEX('Policy Characteristics'!L:L,MATCH($C1310,'Policy Characteristics'!$C:$C,0))),"",INDEX('Policy Characteristics'!L:L,MATCH($C1310,'Policy Characteristics'!$C:$C,0)))</f>
        <v>industry-elec-and-hydrogen.html</v>
      </c>
    </row>
    <row r="1311" spans="1:18" s="143" customFormat="1" x14ac:dyDescent="0.25">
      <c r="A1311" s="76" t="str">
        <f>IF(ISBLANK(INDEX('Policy Characteristics'!A:A,MATCH($C1311,'Policy Characteristics'!$C:$C,0))),"",INDEX('Policy Characteristics'!A:A,MATCH($C1311,'Policy Characteristics'!$C:$C,0)))</f>
        <v>Industry</v>
      </c>
      <c r="B1311" s="200" t="str">
        <f>IF(ISBLANK(INDEX('Policy Characteristics'!B:B,MATCH($C1311,'Policy Characteristics'!$C:$C,0))),"",INDEX('Policy Characteristics'!B:B,MATCH($C1311,'Policy Characteristics'!$C:$C,0)))</f>
        <v>Hydrogen Combustion</v>
      </c>
      <c r="C1311" s="76" t="str">
        <f t="shared" si="38"/>
        <v>Fraction of Eligible Industrial Energy Use Shifted to Hydrogen</v>
      </c>
      <c r="D1311" s="78" t="s">
        <v>1324</v>
      </c>
      <c r="E1311" t="s">
        <v>1686</v>
      </c>
      <c r="F1311" t="s">
        <v>1285</v>
      </c>
      <c r="G1311" s="88" t="s">
        <v>1693</v>
      </c>
      <c r="H1311" s="15">
        <v>2230</v>
      </c>
      <c r="I1311" s="213" t="s">
        <v>44</v>
      </c>
      <c r="J1311" s="202" t="str">
        <f>IF(ISBLANK(INDEX('Policy Characteristics'!D:D,MATCH($C1311,'Policy Characteristics'!$C:$C,0))),"",INDEX('Policy Characteristics'!D:D,MATCH($C1311,'Policy Characteristics'!$C:$C,0)))</f>
        <v>Hydrogen Combustion</v>
      </c>
      <c r="K1311" s="76" t="str">
        <f>IF(ISBLANK(INDEX('Policy Characteristics'!E:E,MATCH($C1311,'Policy Characteristics'!$C:$C,0))),"",INDEX('Policy Characteristics'!E:E,MATCH($C1311,'Policy Characteristics'!$C:$C,0)))</f>
        <v>indst shift to hydrogen</v>
      </c>
      <c r="L1311" s="205">
        <f>IF(ISBLANK(INDEX('Policy Characteristics'!F:F,MATCH($C1311,'Policy Characteristics'!$C:$C,0))),"",INDEX('Policy Characteristics'!F:F,MATCH($C1311,'Policy Characteristics'!$C:$C,0)))</f>
        <v>0</v>
      </c>
      <c r="M1311" s="205">
        <f>IF(ISBLANK(INDEX('Policy Characteristics'!G:G,MATCH($C1311,'Policy Characteristics'!$C:$C,0))),"",INDEX('Policy Characteristics'!G:G,MATCH($C1311,'Policy Characteristics'!$C:$C,0)))</f>
        <v>1</v>
      </c>
      <c r="N1311" s="205">
        <f>IF(ISBLANK(INDEX('Policy Characteristics'!H:H,MATCH($C1311,'Policy Characteristics'!$C:$C,0))),"",INDEX('Policy Characteristics'!H:H,MATCH($C1311,'Policy Characteristics'!$C:$C,0)))</f>
        <v>0.01</v>
      </c>
      <c r="O1311" s="76" t="str">
        <f>IF(ISBLANK(INDEX('Policy Characteristics'!I:I,MATCH($C1311,'Policy Characteristics'!$C:$C,0))),"",INDEX('Policy Characteristics'!I:I,MATCH($C1311,'Policy Characteristics'!$C:$C,0)))</f>
        <v>% of fuel shifted</v>
      </c>
      <c r="P1311" s="76" t="str">
        <f>IF(ISBLANK(INDEX('Policy Characteristics'!J:J,MATCH($C1311,'Policy Characteristics'!$C:$C,0))),"",INDEX('Policy Characteristics'!J:J,MATCH($C1311,'Policy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1311" s="76" t="str">
        <f>IF(ISBLANK(INDEX('Policy Characteristics'!K:K,MATCH($C1311,'Policy Characteristics'!$C:$C,0))),"",INDEX('Policy Characteristics'!K:K,MATCH($C1311,'Policy Characteristics'!$C:$C,0)))</f>
        <v>industry-ag-main.html#fuel-switching</v>
      </c>
      <c r="R1311" s="76" t="str">
        <f>IF(ISBLANK(INDEX('Policy Characteristics'!L:L,MATCH($C1311,'Policy Characteristics'!$C:$C,0))),"",INDEX('Policy Characteristics'!L:L,MATCH($C1311,'Policy Characteristics'!$C:$C,0)))</f>
        <v>industry-elec-and-hydrogen.html</v>
      </c>
    </row>
    <row r="1312" spans="1:18" s="143" customFormat="1" x14ac:dyDescent="0.25">
      <c r="A1312" s="76" t="str">
        <f>IF(ISBLANK(INDEX('Policy Characteristics'!A:A,MATCH($C1312,'Policy Characteristics'!$C:$C,0))),"",INDEX('Policy Characteristics'!A:A,MATCH($C1312,'Policy Characteristics'!$C:$C,0)))</f>
        <v>Industry</v>
      </c>
      <c r="B1312" s="200" t="str">
        <f>IF(ISBLANK(INDEX('Policy Characteristics'!B:B,MATCH($C1312,'Policy Characteristics'!$C:$C,0))),"",INDEX('Policy Characteristics'!B:B,MATCH($C1312,'Policy Characteristics'!$C:$C,0)))</f>
        <v>Hydrogen Combustion</v>
      </c>
      <c r="C1312" s="76" t="str">
        <f t="shared" si="38"/>
        <v>Fraction of Eligible Industrial Energy Use Shifted to Hydrogen</v>
      </c>
      <c r="D1312" s="78" t="s">
        <v>1324</v>
      </c>
      <c r="E1312" t="s">
        <v>1687</v>
      </c>
      <c r="F1312" t="s">
        <v>1285</v>
      </c>
      <c r="G1312" s="88" t="s">
        <v>1694</v>
      </c>
      <c r="H1312" s="15">
        <v>2231</v>
      </c>
      <c r="I1312" s="213" t="s">
        <v>44</v>
      </c>
      <c r="J1312" s="202" t="str">
        <f>IF(ISBLANK(INDEX('Policy Characteristics'!D:D,MATCH($C1312,'Policy Characteristics'!$C:$C,0))),"",INDEX('Policy Characteristics'!D:D,MATCH($C1312,'Policy Characteristics'!$C:$C,0)))</f>
        <v>Hydrogen Combustion</v>
      </c>
      <c r="K1312" s="76" t="str">
        <f>IF(ISBLANK(INDEX('Policy Characteristics'!E:E,MATCH($C1312,'Policy Characteristics'!$C:$C,0))),"",INDEX('Policy Characteristics'!E:E,MATCH($C1312,'Policy Characteristics'!$C:$C,0)))</f>
        <v>indst shift to hydrogen</v>
      </c>
      <c r="L1312" s="205">
        <f>IF(ISBLANK(INDEX('Policy Characteristics'!F:F,MATCH($C1312,'Policy Characteristics'!$C:$C,0))),"",INDEX('Policy Characteristics'!F:F,MATCH($C1312,'Policy Characteristics'!$C:$C,0)))</f>
        <v>0</v>
      </c>
      <c r="M1312" s="205">
        <f>IF(ISBLANK(INDEX('Policy Characteristics'!G:G,MATCH($C1312,'Policy Characteristics'!$C:$C,0))),"",INDEX('Policy Characteristics'!G:G,MATCH($C1312,'Policy Characteristics'!$C:$C,0)))</f>
        <v>1</v>
      </c>
      <c r="N1312" s="205">
        <f>IF(ISBLANK(INDEX('Policy Characteristics'!H:H,MATCH($C1312,'Policy Characteristics'!$C:$C,0))),"",INDEX('Policy Characteristics'!H:H,MATCH($C1312,'Policy Characteristics'!$C:$C,0)))</f>
        <v>0.01</v>
      </c>
      <c r="O1312" s="76" t="str">
        <f>IF(ISBLANK(INDEX('Policy Characteristics'!I:I,MATCH($C1312,'Policy Characteristics'!$C:$C,0))),"",INDEX('Policy Characteristics'!I:I,MATCH($C1312,'Policy Characteristics'!$C:$C,0)))</f>
        <v>% of fuel shifted</v>
      </c>
      <c r="P1312" s="76" t="str">
        <f>IF(ISBLANK(INDEX('Policy Characteristics'!J:J,MATCH($C1312,'Policy Characteristics'!$C:$C,0))),"",INDEX('Policy Characteristics'!J:J,MATCH($C1312,'Policy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1312" s="76" t="str">
        <f>IF(ISBLANK(INDEX('Policy Characteristics'!K:K,MATCH($C1312,'Policy Characteristics'!$C:$C,0))),"",INDEX('Policy Characteristics'!K:K,MATCH($C1312,'Policy Characteristics'!$C:$C,0)))</f>
        <v>industry-ag-main.html#fuel-switching</v>
      </c>
      <c r="R1312" s="76" t="str">
        <f>IF(ISBLANK(INDEX('Policy Characteristics'!L:L,MATCH($C1312,'Policy Characteristics'!$C:$C,0))),"",INDEX('Policy Characteristics'!L:L,MATCH($C1312,'Policy Characteristics'!$C:$C,0)))</f>
        <v>industry-elec-and-hydrogen.html</v>
      </c>
    </row>
    <row r="1313" spans="1:18" s="143" customFormat="1" x14ac:dyDescent="0.25">
      <c r="A1313" s="76" t="str">
        <f>IF(ISBLANK(INDEX('Policy Characteristics'!A:A,MATCH($C1313,'Policy Characteristics'!$C:$C,0))),"",INDEX('Policy Characteristics'!A:A,MATCH($C1313,'Policy Characteristics'!$C:$C,0)))</f>
        <v>Industry</v>
      </c>
      <c r="B1313" s="200" t="str">
        <f>IF(ISBLANK(INDEX('Policy Characteristics'!B:B,MATCH($C1313,'Policy Characteristics'!$C:$C,0))),"",INDEX('Policy Characteristics'!B:B,MATCH($C1313,'Policy Characteristics'!$C:$C,0)))</f>
        <v>Hydrogen Combustion</v>
      </c>
      <c r="C1313" s="76" t="str">
        <f t="shared" si="38"/>
        <v>Fraction of Eligible Industrial Energy Use Shifted to Hydrogen</v>
      </c>
      <c r="D1313" s="78" t="s">
        <v>1324</v>
      </c>
      <c r="E1313" t="s">
        <v>1688</v>
      </c>
      <c r="F1313" t="s">
        <v>1285</v>
      </c>
      <c r="G1313" s="88" t="s">
        <v>1695</v>
      </c>
      <c r="H1313" s="15">
        <v>2232</v>
      </c>
      <c r="I1313" s="213" t="s">
        <v>44</v>
      </c>
      <c r="J1313" s="202" t="str">
        <f>IF(ISBLANK(INDEX('Policy Characteristics'!D:D,MATCH($C1313,'Policy Characteristics'!$C:$C,0))),"",INDEX('Policy Characteristics'!D:D,MATCH($C1313,'Policy Characteristics'!$C:$C,0)))</f>
        <v>Hydrogen Combustion</v>
      </c>
      <c r="K1313" s="76" t="str">
        <f>IF(ISBLANK(INDEX('Policy Characteristics'!E:E,MATCH($C1313,'Policy Characteristics'!$C:$C,0))),"",INDEX('Policy Characteristics'!E:E,MATCH($C1313,'Policy Characteristics'!$C:$C,0)))</f>
        <v>indst shift to hydrogen</v>
      </c>
      <c r="L1313" s="205">
        <f>IF(ISBLANK(INDEX('Policy Characteristics'!F:F,MATCH($C1313,'Policy Characteristics'!$C:$C,0))),"",INDEX('Policy Characteristics'!F:F,MATCH($C1313,'Policy Characteristics'!$C:$C,0)))</f>
        <v>0</v>
      </c>
      <c r="M1313" s="205">
        <f>IF(ISBLANK(INDEX('Policy Characteristics'!G:G,MATCH($C1313,'Policy Characteristics'!$C:$C,0))),"",INDEX('Policy Characteristics'!G:G,MATCH($C1313,'Policy Characteristics'!$C:$C,0)))</f>
        <v>1</v>
      </c>
      <c r="N1313" s="205">
        <f>IF(ISBLANK(INDEX('Policy Characteristics'!H:H,MATCH($C1313,'Policy Characteristics'!$C:$C,0))),"",INDEX('Policy Characteristics'!H:H,MATCH($C1313,'Policy Characteristics'!$C:$C,0)))</f>
        <v>0.01</v>
      </c>
      <c r="O1313" s="76" t="str">
        <f>IF(ISBLANK(INDEX('Policy Characteristics'!I:I,MATCH($C1313,'Policy Characteristics'!$C:$C,0))),"",INDEX('Policy Characteristics'!I:I,MATCH($C1313,'Policy Characteristics'!$C:$C,0)))</f>
        <v>% of fuel shifted</v>
      </c>
      <c r="P1313" s="76" t="str">
        <f>IF(ISBLANK(INDEX('Policy Characteristics'!J:J,MATCH($C1313,'Policy Characteristics'!$C:$C,0))),"",INDEX('Policy Characteristics'!J:J,MATCH($C1313,'Policy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1313" s="76" t="str">
        <f>IF(ISBLANK(INDEX('Policy Characteristics'!K:K,MATCH($C1313,'Policy Characteristics'!$C:$C,0))),"",INDEX('Policy Characteristics'!K:K,MATCH($C1313,'Policy Characteristics'!$C:$C,0)))</f>
        <v>industry-ag-main.html#fuel-switching</v>
      </c>
      <c r="R1313" s="76" t="str">
        <f>IF(ISBLANK(INDEX('Policy Characteristics'!L:L,MATCH($C1313,'Policy Characteristics'!$C:$C,0))),"",INDEX('Policy Characteristics'!L:L,MATCH($C1313,'Policy Characteristics'!$C:$C,0)))</f>
        <v>industry-elec-and-hydrogen.html</v>
      </c>
    </row>
    <row r="1314" spans="1:18" s="143" customFormat="1" x14ac:dyDescent="0.25">
      <c r="A1314" s="76" t="str">
        <f>IF(ISBLANK(INDEX('Policy Characteristics'!A:A,MATCH($C1314,'Policy Characteristics'!$C:$C,0))),"",INDEX('Policy Characteristics'!A:A,MATCH($C1314,'Policy Characteristics'!$C:$C,0)))</f>
        <v>Industry</v>
      </c>
      <c r="B1314" s="200" t="str">
        <f>IF(ISBLANK(INDEX('Policy Characteristics'!B:B,MATCH($C1314,'Policy Characteristics'!$C:$C,0))),"",INDEX('Policy Characteristics'!B:B,MATCH($C1314,'Policy Characteristics'!$C:$C,0)))</f>
        <v>Hydrogen Combustion</v>
      </c>
      <c r="C1314" s="76" t="str">
        <f t="shared" si="38"/>
        <v>Fraction of Eligible Industrial Energy Use Shifted to Hydrogen</v>
      </c>
      <c r="D1314" s="78" t="s">
        <v>1324</v>
      </c>
      <c r="E1314" t="s">
        <v>1824</v>
      </c>
      <c r="F1314" t="s">
        <v>1285</v>
      </c>
      <c r="G1314" s="88" t="s">
        <v>1824</v>
      </c>
      <c r="H1314" s="15">
        <v>2233</v>
      </c>
      <c r="I1314" s="213" t="s">
        <v>44</v>
      </c>
      <c r="J1314" s="202" t="str">
        <f>IF(ISBLANK(INDEX('Policy Characteristics'!D:D,MATCH($C1314,'Policy Characteristics'!$C:$C,0))),"",INDEX('Policy Characteristics'!D:D,MATCH($C1314,'Policy Characteristics'!$C:$C,0)))</f>
        <v>Hydrogen Combustion</v>
      </c>
      <c r="K1314" s="76" t="str">
        <f>IF(ISBLANK(INDEX('Policy Characteristics'!E:E,MATCH($C1314,'Policy Characteristics'!$C:$C,0))),"",INDEX('Policy Characteristics'!E:E,MATCH($C1314,'Policy Characteristics'!$C:$C,0)))</f>
        <v>indst shift to hydrogen</v>
      </c>
      <c r="L1314" s="205">
        <f>IF(ISBLANK(INDEX('Policy Characteristics'!F:F,MATCH($C1314,'Policy Characteristics'!$C:$C,0))),"",INDEX('Policy Characteristics'!F:F,MATCH($C1314,'Policy Characteristics'!$C:$C,0)))</f>
        <v>0</v>
      </c>
      <c r="M1314" s="205">
        <f>IF(ISBLANK(INDEX('Policy Characteristics'!G:G,MATCH($C1314,'Policy Characteristics'!$C:$C,0))),"",INDEX('Policy Characteristics'!G:G,MATCH($C1314,'Policy Characteristics'!$C:$C,0)))</f>
        <v>1</v>
      </c>
      <c r="N1314" s="205">
        <f>IF(ISBLANK(INDEX('Policy Characteristics'!H:H,MATCH($C1314,'Policy Characteristics'!$C:$C,0))),"",INDEX('Policy Characteristics'!H:H,MATCH($C1314,'Policy Characteristics'!$C:$C,0)))</f>
        <v>0.01</v>
      </c>
      <c r="O1314" s="76" t="str">
        <f>IF(ISBLANK(INDEX('Policy Characteristics'!I:I,MATCH($C1314,'Policy Characteristics'!$C:$C,0))),"",INDEX('Policy Characteristics'!I:I,MATCH($C1314,'Policy Characteristics'!$C:$C,0)))</f>
        <v>% of fuel shifted</v>
      </c>
      <c r="P1314" s="76" t="str">
        <f>IF(ISBLANK(INDEX('Policy Characteristics'!J:J,MATCH($C1314,'Policy Characteristics'!$C:$C,0))),"",INDEX('Policy Characteristics'!J:J,MATCH($C1314,'Policy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1314" s="76" t="str">
        <f>IF(ISBLANK(INDEX('Policy Characteristics'!K:K,MATCH($C1314,'Policy Characteristics'!$C:$C,0))),"",INDEX('Policy Characteristics'!K:K,MATCH($C1314,'Policy Characteristics'!$C:$C,0)))</f>
        <v>industry-ag-main.html#fuel-switching</v>
      </c>
      <c r="R1314" s="76" t="str">
        <f>IF(ISBLANK(INDEX('Policy Characteristics'!L:L,MATCH($C1314,'Policy Characteristics'!$C:$C,0))),"",INDEX('Policy Characteristics'!L:L,MATCH($C1314,'Policy Characteristics'!$C:$C,0)))</f>
        <v>industry-elec-and-hydrogen.html</v>
      </c>
    </row>
    <row r="1315" spans="1:18" s="76" customFormat="1" x14ac:dyDescent="0.25">
      <c r="A1315" s="76" t="str">
        <f>IF(ISBLANK(INDEX('Policy Characteristics'!A:A,MATCH($C1315,'Policy Characteristics'!$C:$C,0))),"",INDEX('Policy Characteristics'!A:A,MATCH($C1315,'Policy Characteristics'!$C:$C,0)))</f>
        <v>Industry</v>
      </c>
      <c r="B1315" s="200" t="str">
        <f>IF(ISBLANK(INDEX('Policy Characteristics'!B:B,MATCH($C1315,'Policy Characteristics'!$C:$C,0))),"",INDEX('Policy Characteristics'!B:B,MATCH($C1315,'Policy Characteristics'!$C:$C,0)))</f>
        <v>Improved System Design</v>
      </c>
      <c r="C1315" t="s">
        <v>282</v>
      </c>
      <c r="D1315" s="88"/>
      <c r="E1315" s="88"/>
      <c r="F1315" s="88"/>
      <c r="G1315" s="88"/>
      <c r="H1315" s="15">
        <v>54</v>
      </c>
      <c r="I1315" s="213" t="s">
        <v>43</v>
      </c>
      <c r="J1315" s="202" t="str">
        <f>IF(ISBLANK(INDEX('Policy Characteristics'!D:D,MATCH($C1315,'Policy Characteristics'!$C:$C,0))),"",INDEX('Policy Characteristics'!D:D,MATCH($C1315,'Policy Characteristics'!$C:$C,0)))</f>
        <v>Improved System Design</v>
      </c>
      <c r="K1315" s="76" t="str">
        <f>IF(ISBLANK(INDEX('Policy Characteristics'!E:E,MATCH($C1315,'Policy Characteristics'!$C:$C,0))),"",INDEX('Policy Characteristics'!E:E,MATCH($C1315,'Policy Characteristics'!$C:$C,0)))</f>
        <v>indst system integration</v>
      </c>
      <c r="L1315" s="205">
        <f>IF(ISBLANK(INDEX('Policy Characteristics'!F:F,MATCH($C1315,'Policy Characteristics'!$C:$C,0))),"",INDEX('Policy Characteristics'!F:F,MATCH($C1315,'Policy Characteristics'!$C:$C,0)))</f>
        <v>0</v>
      </c>
      <c r="M1315" s="205">
        <f>IF(ISBLANK(INDEX('Policy Characteristics'!G:G,MATCH($C1315,'Policy Characteristics'!$C:$C,0))),"",INDEX('Policy Characteristics'!G:G,MATCH($C1315,'Policy Characteristics'!$C:$C,0)))</f>
        <v>1</v>
      </c>
      <c r="N1315" s="205">
        <f>IF(ISBLANK(INDEX('Policy Characteristics'!H:H,MATCH($C1315,'Policy Characteristics'!$C:$C,0))),"",INDEX('Policy Characteristics'!H:H,MATCH($C1315,'Policy Characteristics'!$C:$C,0)))</f>
        <v>0.01</v>
      </c>
      <c r="O1315" s="76" t="str">
        <f>IF(ISBLANK(INDEX('Policy Characteristics'!I:I,MATCH($C1315,'Policy Characteristics'!$C:$C,0))),"",INDEX('Policy Characteristics'!I:I,MATCH($C1315,'Policy Characteristics'!$C:$C,0)))</f>
        <v>% of potential achieved</v>
      </c>
      <c r="P1315" s="76" t="str">
        <f>IF(ISBLANK(INDEX('Policy Characteristics'!J:J,MATCH($C1315,'Policy Characteristics'!$C:$C,0))),"",INDEX('Policy Characteristics'!J:J,MATCH($C1315,'Policy Characteristics'!$C:$C,0)))</f>
        <v>**Description:** This policy reduces fuel consumption in the industry sector by improving the way components are put together and the way material or energy flows between them. // **Guidance for setting values:** If this policy is fully implemented, fuel use is reduced by 3.6% for all industries in 2050.</v>
      </c>
      <c r="Q1315" s="76" t="str">
        <f>IF(ISBLANK(INDEX('Policy Characteristics'!K:K,MATCH($C1315,'Policy Characteristics'!$C:$C,0))),"",INDEX('Policy Characteristics'!K:K,MATCH($C1315,'Policy Characteristics'!$C:$C,0)))</f>
        <v>industry-ag-main.html#system-integ</v>
      </c>
      <c r="R1315" s="76" t="str">
        <f>IF(ISBLANK(INDEX('Policy Characteristics'!L:L,MATCH($C1315,'Policy Characteristics'!$C:$C,0))),"",INDEX('Policy Characteristics'!L:L,MATCH($C1315,'Policy Characteristics'!$C:$C,0)))</f>
        <v>improved-system-design.html</v>
      </c>
    </row>
    <row r="1316" spans="1:18" s="76" customFormat="1" x14ac:dyDescent="0.25">
      <c r="A1316" s="76" t="str">
        <f>IF(ISBLANK(INDEX('Policy Characteristics'!A:A,MATCH($C1316,'Policy Characteristics'!$C:$C,0))),"",INDEX('Policy Characteristics'!A:A,MATCH($C1316,'Policy Characteristics'!$C:$C,0)))</f>
        <v>Industry</v>
      </c>
      <c r="B1316" s="200" t="str">
        <f>IF(ISBLANK(INDEX('Policy Characteristics'!B:B,MATCH($C1316,'Policy Characteristics'!$C:$C,0))),"",INDEX('Policy Characteristics'!B:B,MATCH($C1316,'Policy Characteristics'!$C:$C,0)))</f>
        <v>Industry Energy Efficiency Standards</v>
      </c>
      <c r="C1316" t="s">
        <v>281</v>
      </c>
      <c r="D1316" s="88" t="s">
        <v>1300</v>
      </c>
      <c r="E1316" s="88" t="s">
        <v>642</v>
      </c>
      <c r="F1316" t="s">
        <v>1325</v>
      </c>
      <c r="G1316" s="88" t="s">
        <v>648</v>
      </c>
      <c r="H1316" s="15">
        <v>958</v>
      </c>
      <c r="I1316" s="213" t="s">
        <v>43</v>
      </c>
      <c r="J1316" s="202" t="str">
        <f>IF(ISBLANK(INDEX('Policy Characteristics'!D:D,MATCH($C1316,'Policy Characteristics'!$C:$C,0))),"",INDEX('Policy Characteristics'!D:D,MATCH($C1316,'Policy Characteristics'!$C:$C,0)))</f>
        <v>Industry Energy Efficiency Standards</v>
      </c>
      <c r="K1316" s="76" t="str">
        <f>IF(ISBLANK(INDEX('Policy Characteristics'!E:E,MATCH($C1316,'Policy Characteristics'!$C:$C,0))),"",INDEX('Policy Characteristics'!E:E,MATCH($C1316,'Policy Characteristics'!$C:$C,0)))</f>
        <v>indst efficiency standards</v>
      </c>
      <c r="L1316" s="205">
        <f>IF(ISBLANK(INDEX('Policy Characteristics'!F:F,MATCH($C1316,'Policy Characteristics'!$C:$C,0))),"",INDEX('Policy Characteristics'!F:F,MATCH($C1316,'Policy Characteristics'!$C:$C,0)))</f>
        <v>0</v>
      </c>
      <c r="M1316" s="205">
        <f>IF(ISBLANK(INDEX('Policy Characteristics'!G:G,MATCH($C1316,'Policy Characteristics'!$C:$C,0))),"",INDEX('Policy Characteristics'!G:G,MATCH($C1316,'Policy Characteristics'!$C:$C,0)))</f>
        <v>0.25</v>
      </c>
      <c r="N1316" s="205">
        <f>IF(ISBLANK(INDEX('Policy Characteristics'!H:H,MATCH($C1316,'Policy Characteristics'!$C:$C,0))),"",INDEX('Policy Characteristics'!H:H,MATCH($C1316,'Policy Characteristics'!$C:$C,0)))</f>
        <v>0.01</v>
      </c>
      <c r="O1316" s="76" t="str">
        <f>IF(ISBLANK(INDEX('Policy Characteristics'!I:I,MATCH($C1316,'Policy Characteristics'!$C:$C,0))),"",INDEX('Policy Characteristics'!I:I,MATCH($C1316,'Policy Characteristics'!$C:$C,0)))</f>
        <v>% reduction in energy use</v>
      </c>
      <c r="P1316" s="76" t="str">
        <f>IF(ISBLANK(INDEX('Policy Characteristics'!J:J,MATCH($C1316,'Policy Characteristics'!$C:$C,0))),"",INDEX('Policy Characteristics'!J:J,MATCH($C1316,'Policy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316" s="76" t="str">
        <f>IF(ISBLANK(INDEX('Policy Characteristics'!K:K,MATCH($C1316,'Policy Characteristics'!$C:$C,0))),"",INDEX('Policy Characteristics'!K:K,MATCH($C1316,'Policy Characteristics'!$C:$C,0)))</f>
        <v>industry-ag-main.html#eff-stds</v>
      </c>
      <c r="R1316" s="76" t="str">
        <f>IF(ISBLANK(INDEX('Policy Characteristics'!L:L,MATCH($C1316,'Policy Characteristics'!$C:$C,0))),"",INDEX('Policy Characteristics'!L:L,MATCH($C1316,'Policy Characteristics'!$C:$C,0)))</f>
        <v>industry-energy-efficiency-standards.html</v>
      </c>
    </row>
    <row r="1317" spans="1:18" s="76" customFormat="1" x14ac:dyDescent="0.25">
      <c r="A1317" s="76" t="str">
        <f>IF(ISBLANK(INDEX('Policy Characteristics'!A:A,MATCH($C1317,'Policy Characteristics'!$C:$C,0))),"",INDEX('Policy Characteristics'!A:A,MATCH($C1317,'Policy Characteristics'!$C:$C,0)))</f>
        <v>Industry</v>
      </c>
      <c r="B1317" s="200" t="str">
        <f>IF(ISBLANK(INDEX('Policy Characteristics'!B:B,MATCH($C1317,'Policy Characteristics'!$C:$C,0))),"",INDEX('Policy Characteristics'!B:B,MATCH($C1317,'Policy Characteristics'!$C:$C,0)))</f>
        <v>Industry Energy Efficiency Standards</v>
      </c>
      <c r="C1317" s="76" t="str">
        <f t="shared" ref="C1317:C1380" si="39">C$1316</f>
        <v>Percentage Improvement in Eqpt Efficiency Standards above BAU</v>
      </c>
      <c r="D1317" s="88" t="s">
        <v>1300</v>
      </c>
      <c r="E1317" s="88" t="s">
        <v>643</v>
      </c>
      <c r="F1317" t="s">
        <v>1325</v>
      </c>
      <c r="G1317" s="88" t="s">
        <v>651</v>
      </c>
      <c r="H1317" s="15">
        <v>959</v>
      </c>
      <c r="I1317" s="213" t="s">
        <v>44</v>
      </c>
      <c r="J1317" s="202" t="str">
        <f>IF(ISBLANK(INDEX('Policy Characteristics'!D:D,MATCH($C1317,'Policy Characteristics'!$C:$C,0))),"",INDEX('Policy Characteristics'!D:D,MATCH($C1317,'Policy Characteristics'!$C:$C,0)))</f>
        <v>Industry Energy Efficiency Standards</v>
      </c>
      <c r="K1317" s="76" t="str">
        <f>IF(ISBLANK(INDEX('Policy Characteristics'!E:E,MATCH($C1317,'Policy Characteristics'!$C:$C,0))),"",INDEX('Policy Characteristics'!E:E,MATCH($C1317,'Policy Characteristics'!$C:$C,0)))</f>
        <v>indst efficiency standards</v>
      </c>
      <c r="L1317" s="205">
        <f>IF(ISBLANK(INDEX('Policy Characteristics'!F:F,MATCH($C1317,'Policy Characteristics'!$C:$C,0))),"",INDEX('Policy Characteristics'!F:F,MATCH($C1317,'Policy Characteristics'!$C:$C,0)))</f>
        <v>0</v>
      </c>
      <c r="M1317" s="205">
        <f>IF(ISBLANK(INDEX('Policy Characteristics'!G:G,MATCH($C1317,'Policy Characteristics'!$C:$C,0))),"",INDEX('Policy Characteristics'!G:G,MATCH($C1317,'Policy Characteristics'!$C:$C,0)))</f>
        <v>0.25</v>
      </c>
      <c r="N1317" s="205">
        <f>IF(ISBLANK(INDEX('Policy Characteristics'!H:H,MATCH($C1317,'Policy Characteristics'!$C:$C,0))),"",INDEX('Policy Characteristics'!H:H,MATCH($C1317,'Policy Characteristics'!$C:$C,0)))</f>
        <v>0.01</v>
      </c>
      <c r="O1317" s="76" t="str">
        <f>IF(ISBLANK(INDEX('Policy Characteristics'!I:I,MATCH($C1317,'Policy Characteristics'!$C:$C,0))),"",INDEX('Policy Characteristics'!I:I,MATCH($C1317,'Policy Characteristics'!$C:$C,0)))</f>
        <v>% reduction in energy use</v>
      </c>
      <c r="P1317" s="76" t="str">
        <f>IF(ISBLANK(INDEX('Policy Characteristics'!J:J,MATCH($C1317,'Policy Characteristics'!$C:$C,0))),"",INDEX('Policy Characteristics'!J:J,MATCH($C1317,'Policy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317" s="76" t="str">
        <f>IF(ISBLANK(INDEX('Policy Characteristics'!K:K,MATCH($C1317,'Policy Characteristics'!$C:$C,0))),"",INDEX('Policy Characteristics'!K:K,MATCH($C1317,'Policy Characteristics'!$C:$C,0)))</f>
        <v>industry-ag-main.html#eff-stds</v>
      </c>
      <c r="R1317" s="76" t="str">
        <f>IF(ISBLANK(INDEX('Policy Characteristics'!L:L,MATCH($C1317,'Policy Characteristics'!$C:$C,0))),"",INDEX('Policy Characteristics'!L:L,MATCH($C1317,'Policy Characteristics'!$C:$C,0)))</f>
        <v>industry-energy-efficiency-standards.html</v>
      </c>
    </row>
    <row r="1318" spans="1:18" s="76" customFormat="1" x14ac:dyDescent="0.25">
      <c r="A1318" s="76" t="str">
        <f>IF(ISBLANK(INDEX('Policy Characteristics'!A:A,MATCH($C1318,'Policy Characteristics'!$C:$C,0))),"",INDEX('Policy Characteristics'!A:A,MATCH($C1318,'Policy Characteristics'!$C:$C,0)))</f>
        <v>Industry</v>
      </c>
      <c r="B1318" s="200" t="str">
        <f>IF(ISBLANK(INDEX('Policy Characteristics'!B:B,MATCH($C1318,'Policy Characteristics'!$C:$C,0))),"",INDEX('Policy Characteristics'!B:B,MATCH($C1318,'Policy Characteristics'!$C:$C,0)))</f>
        <v>Industry Energy Efficiency Standards</v>
      </c>
      <c r="C1318" s="76" t="str">
        <f t="shared" si="39"/>
        <v>Percentage Improvement in Eqpt Efficiency Standards above BAU</v>
      </c>
      <c r="D1318" s="88" t="s">
        <v>1300</v>
      </c>
      <c r="E1318" s="88" t="s">
        <v>644</v>
      </c>
      <c r="F1318" t="s">
        <v>1325</v>
      </c>
      <c r="G1318" s="88" t="s">
        <v>652</v>
      </c>
      <c r="H1318" s="15">
        <v>960</v>
      </c>
      <c r="I1318" s="213" t="s">
        <v>43</v>
      </c>
      <c r="J1318" s="202" t="str">
        <f>IF(ISBLANK(INDEX('Policy Characteristics'!D:D,MATCH($C1318,'Policy Characteristics'!$C:$C,0))),"",INDEX('Policy Characteristics'!D:D,MATCH($C1318,'Policy Characteristics'!$C:$C,0)))</f>
        <v>Industry Energy Efficiency Standards</v>
      </c>
      <c r="K1318" s="76" t="str">
        <f>IF(ISBLANK(INDEX('Policy Characteristics'!E:E,MATCH($C1318,'Policy Characteristics'!$C:$C,0))),"",INDEX('Policy Characteristics'!E:E,MATCH($C1318,'Policy Characteristics'!$C:$C,0)))</f>
        <v>indst efficiency standards</v>
      </c>
      <c r="L1318" s="205">
        <f>IF(ISBLANK(INDEX('Policy Characteristics'!F:F,MATCH($C1318,'Policy Characteristics'!$C:$C,0))),"",INDEX('Policy Characteristics'!F:F,MATCH($C1318,'Policy Characteristics'!$C:$C,0)))</f>
        <v>0</v>
      </c>
      <c r="M1318" s="205">
        <f>IF(ISBLANK(INDEX('Policy Characteristics'!G:G,MATCH($C1318,'Policy Characteristics'!$C:$C,0))),"",INDEX('Policy Characteristics'!G:G,MATCH($C1318,'Policy Characteristics'!$C:$C,0)))</f>
        <v>0.25</v>
      </c>
      <c r="N1318" s="205">
        <f>IF(ISBLANK(INDEX('Policy Characteristics'!H:H,MATCH($C1318,'Policy Characteristics'!$C:$C,0))),"",INDEX('Policy Characteristics'!H:H,MATCH($C1318,'Policy Characteristics'!$C:$C,0)))</f>
        <v>0.01</v>
      </c>
      <c r="O1318" s="76" t="str">
        <f>IF(ISBLANK(INDEX('Policy Characteristics'!I:I,MATCH($C1318,'Policy Characteristics'!$C:$C,0))),"",INDEX('Policy Characteristics'!I:I,MATCH($C1318,'Policy Characteristics'!$C:$C,0)))</f>
        <v>% reduction in energy use</v>
      </c>
      <c r="P1318" s="76" t="str">
        <f>IF(ISBLANK(INDEX('Policy Characteristics'!J:J,MATCH($C1318,'Policy Characteristics'!$C:$C,0))),"",INDEX('Policy Characteristics'!J:J,MATCH($C1318,'Policy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318" s="76" t="str">
        <f>IF(ISBLANK(INDEX('Policy Characteristics'!K:K,MATCH($C1318,'Policy Characteristics'!$C:$C,0))),"",INDEX('Policy Characteristics'!K:K,MATCH($C1318,'Policy Characteristics'!$C:$C,0)))</f>
        <v>industry-ag-main.html#eff-stds</v>
      </c>
      <c r="R1318" s="76" t="str">
        <f>IF(ISBLANK(INDEX('Policy Characteristics'!L:L,MATCH($C1318,'Policy Characteristics'!$C:$C,0))),"",INDEX('Policy Characteristics'!L:L,MATCH($C1318,'Policy Characteristics'!$C:$C,0)))</f>
        <v>industry-energy-efficiency-standards.html</v>
      </c>
    </row>
    <row r="1319" spans="1:18" s="76" customFormat="1" x14ac:dyDescent="0.25">
      <c r="A1319" s="76" t="str">
        <f>IF(ISBLANK(INDEX('Policy Characteristics'!A:A,MATCH($C1319,'Policy Characteristics'!$C:$C,0))),"",INDEX('Policy Characteristics'!A:A,MATCH($C1319,'Policy Characteristics'!$C:$C,0)))</f>
        <v>Industry</v>
      </c>
      <c r="B1319" s="200" t="str">
        <f>IF(ISBLANK(INDEX('Policy Characteristics'!B:B,MATCH($C1319,'Policy Characteristics'!$C:$C,0))),"",INDEX('Policy Characteristics'!B:B,MATCH($C1319,'Policy Characteristics'!$C:$C,0)))</f>
        <v>Industry Energy Efficiency Standards</v>
      </c>
      <c r="C1319" s="76" t="str">
        <f t="shared" si="39"/>
        <v>Percentage Improvement in Eqpt Efficiency Standards above BAU</v>
      </c>
      <c r="D1319" s="88" t="s">
        <v>1300</v>
      </c>
      <c r="E1319" s="88" t="s">
        <v>645</v>
      </c>
      <c r="F1319" t="s">
        <v>1325</v>
      </c>
      <c r="G1319" s="88" t="s">
        <v>649</v>
      </c>
      <c r="H1319" s="15">
        <v>961</v>
      </c>
      <c r="I1319" s="213" t="s">
        <v>44</v>
      </c>
      <c r="J1319" s="202" t="str">
        <f>IF(ISBLANK(INDEX('Policy Characteristics'!D:D,MATCH($C1319,'Policy Characteristics'!$C:$C,0))),"",INDEX('Policy Characteristics'!D:D,MATCH($C1319,'Policy Characteristics'!$C:$C,0)))</f>
        <v>Industry Energy Efficiency Standards</v>
      </c>
      <c r="K1319" s="76" t="str">
        <f>IF(ISBLANK(INDEX('Policy Characteristics'!E:E,MATCH($C1319,'Policy Characteristics'!$C:$C,0))),"",INDEX('Policy Characteristics'!E:E,MATCH($C1319,'Policy Characteristics'!$C:$C,0)))</f>
        <v>indst efficiency standards</v>
      </c>
      <c r="L1319" s="205">
        <f>IF(ISBLANK(INDEX('Policy Characteristics'!F:F,MATCH($C1319,'Policy Characteristics'!$C:$C,0))),"",INDEX('Policy Characteristics'!F:F,MATCH($C1319,'Policy Characteristics'!$C:$C,0)))</f>
        <v>0</v>
      </c>
      <c r="M1319" s="205">
        <f>IF(ISBLANK(INDEX('Policy Characteristics'!G:G,MATCH($C1319,'Policy Characteristics'!$C:$C,0))),"",INDEX('Policy Characteristics'!G:G,MATCH($C1319,'Policy Characteristics'!$C:$C,0)))</f>
        <v>0.25</v>
      </c>
      <c r="N1319" s="205">
        <f>IF(ISBLANK(INDEX('Policy Characteristics'!H:H,MATCH($C1319,'Policy Characteristics'!$C:$C,0))),"",INDEX('Policy Characteristics'!H:H,MATCH($C1319,'Policy Characteristics'!$C:$C,0)))</f>
        <v>0.01</v>
      </c>
      <c r="O1319" s="76" t="str">
        <f>IF(ISBLANK(INDEX('Policy Characteristics'!I:I,MATCH($C1319,'Policy Characteristics'!$C:$C,0))),"",INDEX('Policy Characteristics'!I:I,MATCH($C1319,'Policy Characteristics'!$C:$C,0)))</f>
        <v>% reduction in energy use</v>
      </c>
      <c r="P1319" s="76" t="str">
        <f>IF(ISBLANK(INDEX('Policy Characteristics'!J:J,MATCH($C1319,'Policy Characteristics'!$C:$C,0))),"",INDEX('Policy Characteristics'!J:J,MATCH($C1319,'Policy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319" s="76" t="str">
        <f>IF(ISBLANK(INDEX('Policy Characteristics'!K:K,MATCH($C1319,'Policy Characteristics'!$C:$C,0))),"",INDEX('Policy Characteristics'!K:K,MATCH($C1319,'Policy Characteristics'!$C:$C,0)))</f>
        <v>industry-ag-main.html#eff-stds</v>
      </c>
      <c r="R1319" s="76" t="str">
        <f>IF(ISBLANK(INDEX('Policy Characteristics'!L:L,MATCH($C1319,'Policy Characteristics'!$C:$C,0))),"",INDEX('Policy Characteristics'!L:L,MATCH($C1319,'Policy Characteristics'!$C:$C,0)))</f>
        <v>industry-energy-efficiency-standards.html</v>
      </c>
    </row>
    <row r="1320" spans="1:18" s="76" customFormat="1" x14ac:dyDescent="0.25">
      <c r="A1320" s="76" t="str">
        <f>IF(ISBLANK(INDEX('Policy Characteristics'!A:A,MATCH($C1320,'Policy Characteristics'!$C:$C,0))),"",INDEX('Policy Characteristics'!A:A,MATCH($C1320,'Policy Characteristics'!$C:$C,0)))</f>
        <v>Industry</v>
      </c>
      <c r="B1320" s="200" t="str">
        <f>IF(ISBLANK(INDEX('Policy Characteristics'!B:B,MATCH($C1320,'Policy Characteristics'!$C:$C,0))),"",INDEX('Policy Characteristics'!B:B,MATCH($C1320,'Policy Characteristics'!$C:$C,0)))</f>
        <v>Industry Energy Efficiency Standards</v>
      </c>
      <c r="C1320" s="76" t="str">
        <f t="shared" si="39"/>
        <v>Percentage Improvement in Eqpt Efficiency Standards above BAU</v>
      </c>
      <c r="D1320" s="88" t="s">
        <v>1300</v>
      </c>
      <c r="E1320" s="88" t="s">
        <v>646</v>
      </c>
      <c r="F1320" t="s">
        <v>1325</v>
      </c>
      <c r="G1320" s="88" t="s">
        <v>650</v>
      </c>
      <c r="H1320" s="15">
        <v>962</v>
      </c>
      <c r="I1320" s="213" t="s">
        <v>43</v>
      </c>
      <c r="J1320" s="202" t="str">
        <f>IF(ISBLANK(INDEX('Policy Characteristics'!D:D,MATCH($C1320,'Policy Characteristics'!$C:$C,0))),"",INDEX('Policy Characteristics'!D:D,MATCH($C1320,'Policy Characteristics'!$C:$C,0)))</f>
        <v>Industry Energy Efficiency Standards</v>
      </c>
      <c r="K1320" s="76" t="str">
        <f>IF(ISBLANK(INDEX('Policy Characteristics'!E:E,MATCH($C1320,'Policy Characteristics'!$C:$C,0))),"",INDEX('Policy Characteristics'!E:E,MATCH($C1320,'Policy Characteristics'!$C:$C,0)))</f>
        <v>indst efficiency standards</v>
      </c>
      <c r="L1320" s="205">
        <f>IF(ISBLANK(INDEX('Policy Characteristics'!F:F,MATCH($C1320,'Policy Characteristics'!$C:$C,0))),"",INDEX('Policy Characteristics'!F:F,MATCH($C1320,'Policy Characteristics'!$C:$C,0)))</f>
        <v>0</v>
      </c>
      <c r="M1320" s="205">
        <f>IF(ISBLANK(INDEX('Policy Characteristics'!G:G,MATCH($C1320,'Policy Characteristics'!$C:$C,0))),"",INDEX('Policy Characteristics'!G:G,MATCH($C1320,'Policy Characteristics'!$C:$C,0)))</f>
        <v>0.25</v>
      </c>
      <c r="N1320" s="205">
        <f>IF(ISBLANK(INDEX('Policy Characteristics'!H:H,MATCH($C1320,'Policy Characteristics'!$C:$C,0))),"",INDEX('Policy Characteristics'!H:H,MATCH($C1320,'Policy Characteristics'!$C:$C,0)))</f>
        <v>0.01</v>
      </c>
      <c r="O1320" s="76" t="str">
        <f>IF(ISBLANK(INDEX('Policy Characteristics'!I:I,MATCH($C1320,'Policy Characteristics'!$C:$C,0))),"",INDEX('Policy Characteristics'!I:I,MATCH($C1320,'Policy Characteristics'!$C:$C,0)))</f>
        <v>% reduction in energy use</v>
      </c>
      <c r="P1320" s="76" t="str">
        <f>IF(ISBLANK(INDEX('Policy Characteristics'!J:J,MATCH($C1320,'Policy Characteristics'!$C:$C,0))),"",INDEX('Policy Characteristics'!J:J,MATCH($C1320,'Policy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320" s="76" t="str">
        <f>IF(ISBLANK(INDEX('Policy Characteristics'!K:K,MATCH($C1320,'Policy Characteristics'!$C:$C,0))),"",INDEX('Policy Characteristics'!K:K,MATCH($C1320,'Policy Characteristics'!$C:$C,0)))</f>
        <v>industry-ag-main.html#eff-stds</v>
      </c>
      <c r="R1320" s="76" t="str">
        <f>IF(ISBLANK(INDEX('Policy Characteristics'!L:L,MATCH($C1320,'Policy Characteristics'!$C:$C,0))),"",INDEX('Policy Characteristics'!L:L,MATCH($C1320,'Policy Characteristics'!$C:$C,0)))</f>
        <v>industry-energy-efficiency-standards.html</v>
      </c>
    </row>
    <row r="1321" spans="1:18" s="76" customFormat="1" x14ac:dyDescent="0.25">
      <c r="A1321" s="76" t="str">
        <f>IF(ISBLANK(INDEX('Policy Characteristics'!A:A,MATCH($C1321,'Policy Characteristics'!$C:$C,0))),"",INDEX('Policy Characteristics'!A:A,MATCH($C1321,'Policy Characteristics'!$C:$C,0)))</f>
        <v>Industry</v>
      </c>
      <c r="B1321" s="200" t="str">
        <f>IF(ISBLANK(INDEX('Policy Characteristics'!B:B,MATCH($C1321,'Policy Characteristics'!$C:$C,0))),"",INDEX('Policy Characteristics'!B:B,MATCH($C1321,'Policy Characteristics'!$C:$C,0)))</f>
        <v>Industry Energy Efficiency Standards</v>
      </c>
      <c r="C1321" s="76" t="str">
        <f t="shared" si="39"/>
        <v>Percentage Improvement in Eqpt Efficiency Standards above BAU</v>
      </c>
      <c r="D1321" s="88" t="s">
        <v>1300</v>
      </c>
      <c r="E1321" s="88" t="s">
        <v>647</v>
      </c>
      <c r="F1321" t="s">
        <v>1325</v>
      </c>
      <c r="G1321" s="88" t="s">
        <v>653</v>
      </c>
      <c r="H1321" s="15">
        <v>963</v>
      </c>
      <c r="I1321" s="213" t="s">
        <v>44</v>
      </c>
      <c r="J1321" s="202" t="str">
        <f>IF(ISBLANK(INDEX('Policy Characteristics'!D:D,MATCH($C1321,'Policy Characteristics'!$C:$C,0))),"",INDEX('Policy Characteristics'!D:D,MATCH($C1321,'Policy Characteristics'!$C:$C,0)))</f>
        <v>Industry Energy Efficiency Standards</v>
      </c>
      <c r="K1321" s="76" t="str">
        <f>IF(ISBLANK(INDEX('Policy Characteristics'!E:E,MATCH($C1321,'Policy Characteristics'!$C:$C,0))),"",INDEX('Policy Characteristics'!E:E,MATCH($C1321,'Policy Characteristics'!$C:$C,0)))</f>
        <v>indst efficiency standards</v>
      </c>
      <c r="L1321" s="205">
        <f>IF(ISBLANK(INDEX('Policy Characteristics'!F:F,MATCH($C1321,'Policy Characteristics'!$C:$C,0))),"",INDEX('Policy Characteristics'!F:F,MATCH($C1321,'Policy Characteristics'!$C:$C,0)))</f>
        <v>0</v>
      </c>
      <c r="M1321" s="205">
        <f>IF(ISBLANK(INDEX('Policy Characteristics'!G:G,MATCH($C1321,'Policy Characteristics'!$C:$C,0))),"",INDEX('Policy Characteristics'!G:G,MATCH($C1321,'Policy Characteristics'!$C:$C,0)))</f>
        <v>0.25</v>
      </c>
      <c r="N1321" s="205">
        <f>IF(ISBLANK(INDEX('Policy Characteristics'!H:H,MATCH($C1321,'Policy Characteristics'!$C:$C,0))),"",INDEX('Policy Characteristics'!H:H,MATCH($C1321,'Policy Characteristics'!$C:$C,0)))</f>
        <v>0.01</v>
      </c>
      <c r="O1321" s="76" t="str">
        <f>IF(ISBLANK(INDEX('Policy Characteristics'!I:I,MATCH($C1321,'Policy Characteristics'!$C:$C,0))),"",INDEX('Policy Characteristics'!I:I,MATCH($C1321,'Policy Characteristics'!$C:$C,0)))</f>
        <v>% reduction in energy use</v>
      </c>
      <c r="P1321" s="76" t="str">
        <f>IF(ISBLANK(INDEX('Policy Characteristics'!J:J,MATCH($C1321,'Policy Characteristics'!$C:$C,0))),"",INDEX('Policy Characteristics'!J:J,MATCH($C1321,'Policy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321" s="76" t="str">
        <f>IF(ISBLANK(INDEX('Policy Characteristics'!K:K,MATCH($C1321,'Policy Characteristics'!$C:$C,0))),"",INDEX('Policy Characteristics'!K:K,MATCH($C1321,'Policy Characteristics'!$C:$C,0)))</f>
        <v>industry-ag-main.html#eff-stds</v>
      </c>
      <c r="R1321" s="76" t="str">
        <f>IF(ISBLANK(INDEX('Policy Characteristics'!L:L,MATCH($C1321,'Policy Characteristics'!$C:$C,0))),"",INDEX('Policy Characteristics'!L:L,MATCH($C1321,'Policy Characteristics'!$C:$C,0)))</f>
        <v>industry-energy-efficiency-standards.html</v>
      </c>
    </row>
    <row r="1322" spans="1:18" x14ac:dyDescent="0.25">
      <c r="A1322" s="76" t="str">
        <f>IF(ISBLANK(INDEX('Policy Characteristics'!A:A,MATCH($C1322,'Policy Characteristics'!$C:$C,0))),"",INDEX('Policy Characteristics'!A:A,MATCH($C1322,'Policy Characteristics'!$C:$C,0)))</f>
        <v>Industry</v>
      </c>
      <c r="B1322" s="200" t="str">
        <f>IF(ISBLANK(INDEX('Policy Characteristics'!B:B,MATCH($C1322,'Policy Characteristics'!$C:$C,0))),"",INDEX('Policy Characteristics'!B:B,MATCH($C1322,'Policy Characteristics'!$C:$C,0)))</f>
        <v>Industry Energy Efficiency Standards</v>
      </c>
      <c r="C1322" s="76" t="str">
        <f t="shared" si="39"/>
        <v>Percentage Improvement in Eqpt Efficiency Standards above BAU</v>
      </c>
      <c r="D1322" s="88" t="s">
        <v>1300</v>
      </c>
      <c r="E1322" s="88" t="s">
        <v>946</v>
      </c>
      <c r="F1322" t="s">
        <v>1325</v>
      </c>
      <c r="G1322" s="88" t="s">
        <v>949</v>
      </c>
      <c r="H1322" s="15">
        <v>964</v>
      </c>
      <c r="I1322" s="213" t="s">
        <v>44</v>
      </c>
      <c r="J1322" s="202" t="str">
        <f>IF(ISBLANK(INDEX('Policy Characteristics'!D:D,MATCH($C1322,'Policy Characteristics'!$C:$C,0))),"",INDEX('Policy Characteristics'!D:D,MATCH($C1322,'Policy Characteristics'!$C:$C,0)))</f>
        <v>Industry Energy Efficiency Standards</v>
      </c>
      <c r="K1322" s="76" t="str">
        <f>IF(ISBLANK(INDEX('Policy Characteristics'!E:E,MATCH($C1322,'Policy Characteristics'!$C:$C,0))),"",INDEX('Policy Characteristics'!E:E,MATCH($C1322,'Policy Characteristics'!$C:$C,0)))</f>
        <v>indst efficiency standards</v>
      </c>
      <c r="L1322" s="205">
        <f>IF(ISBLANK(INDEX('Policy Characteristics'!F:F,MATCH($C1322,'Policy Characteristics'!$C:$C,0))),"",INDEX('Policy Characteristics'!F:F,MATCH($C1322,'Policy Characteristics'!$C:$C,0)))</f>
        <v>0</v>
      </c>
      <c r="M1322" s="205">
        <f>IF(ISBLANK(INDEX('Policy Characteristics'!G:G,MATCH($C1322,'Policy Characteristics'!$C:$C,0))),"",INDEX('Policy Characteristics'!G:G,MATCH($C1322,'Policy Characteristics'!$C:$C,0)))</f>
        <v>0.25</v>
      </c>
      <c r="N1322" s="205">
        <f>IF(ISBLANK(INDEX('Policy Characteristics'!H:H,MATCH($C1322,'Policy Characteristics'!$C:$C,0))),"",INDEX('Policy Characteristics'!H:H,MATCH($C1322,'Policy Characteristics'!$C:$C,0)))</f>
        <v>0.01</v>
      </c>
      <c r="O1322" s="76" t="str">
        <f>IF(ISBLANK(INDEX('Policy Characteristics'!I:I,MATCH($C1322,'Policy Characteristics'!$C:$C,0))),"",INDEX('Policy Characteristics'!I:I,MATCH($C1322,'Policy Characteristics'!$C:$C,0)))</f>
        <v>% reduction in energy use</v>
      </c>
      <c r="P1322" s="76" t="str">
        <f>IF(ISBLANK(INDEX('Policy Characteristics'!J:J,MATCH($C1322,'Policy Characteristics'!$C:$C,0))),"",INDEX('Policy Characteristics'!J:J,MATCH($C1322,'Policy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322" s="76" t="str">
        <f>IF(ISBLANK(INDEX('Policy Characteristics'!K:K,MATCH($C1322,'Policy Characteristics'!$C:$C,0))),"",INDEX('Policy Characteristics'!K:K,MATCH($C1322,'Policy Characteristics'!$C:$C,0)))</f>
        <v>industry-ag-main.html#eff-stds</v>
      </c>
      <c r="R1322" s="76" t="str">
        <f>IF(ISBLANK(INDEX('Policy Characteristics'!L:L,MATCH($C1322,'Policy Characteristics'!$C:$C,0))),"",INDEX('Policy Characteristics'!L:L,MATCH($C1322,'Policy Characteristics'!$C:$C,0)))</f>
        <v>industry-energy-efficiency-standards.html</v>
      </c>
    </row>
    <row r="1323" spans="1:18" s="76" customFormat="1" x14ac:dyDescent="0.25">
      <c r="A1323" s="76" t="str">
        <f>IF(ISBLANK(INDEX('Policy Characteristics'!A:A,MATCH($C1323,'Policy Characteristics'!$C:$C,0))),"",INDEX('Policy Characteristics'!A:A,MATCH($C1323,'Policy Characteristics'!$C:$C,0)))</f>
        <v>Industry</v>
      </c>
      <c r="B1323" s="200" t="str">
        <f>IF(ISBLANK(INDEX('Policy Characteristics'!B:B,MATCH($C1323,'Policy Characteristics'!$C:$C,0))),"",INDEX('Policy Characteristics'!B:B,MATCH($C1323,'Policy Characteristics'!$C:$C,0)))</f>
        <v>Industry Energy Efficiency Standards</v>
      </c>
      <c r="C1323" s="76" t="str">
        <f t="shared" si="39"/>
        <v>Percentage Improvement in Eqpt Efficiency Standards above BAU</v>
      </c>
      <c r="D1323" s="88" t="s">
        <v>1300</v>
      </c>
      <c r="E1323" s="88" t="s">
        <v>947</v>
      </c>
      <c r="F1323" t="s">
        <v>1325</v>
      </c>
      <c r="G1323" s="88" t="s">
        <v>951</v>
      </c>
      <c r="H1323" s="15">
        <v>965</v>
      </c>
      <c r="I1323" s="213" t="s">
        <v>43</v>
      </c>
      <c r="J1323" s="202" t="str">
        <f>IF(ISBLANK(INDEX('Policy Characteristics'!D:D,MATCH($C1323,'Policy Characteristics'!$C:$C,0))),"",INDEX('Policy Characteristics'!D:D,MATCH($C1323,'Policy Characteristics'!$C:$C,0)))</f>
        <v>Industry Energy Efficiency Standards</v>
      </c>
      <c r="K1323" s="76" t="str">
        <f>IF(ISBLANK(INDEX('Policy Characteristics'!E:E,MATCH($C1323,'Policy Characteristics'!$C:$C,0))),"",INDEX('Policy Characteristics'!E:E,MATCH($C1323,'Policy Characteristics'!$C:$C,0)))</f>
        <v>indst efficiency standards</v>
      </c>
      <c r="L1323" s="205">
        <f>IF(ISBLANK(INDEX('Policy Characteristics'!F:F,MATCH($C1323,'Policy Characteristics'!$C:$C,0))),"",INDEX('Policy Characteristics'!F:F,MATCH($C1323,'Policy Characteristics'!$C:$C,0)))</f>
        <v>0</v>
      </c>
      <c r="M1323" s="205">
        <f>IF(ISBLANK(INDEX('Policy Characteristics'!G:G,MATCH($C1323,'Policy Characteristics'!$C:$C,0))),"",INDEX('Policy Characteristics'!G:G,MATCH($C1323,'Policy Characteristics'!$C:$C,0)))</f>
        <v>0.25</v>
      </c>
      <c r="N1323" s="205">
        <f>IF(ISBLANK(INDEX('Policy Characteristics'!H:H,MATCH($C1323,'Policy Characteristics'!$C:$C,0))),"",INDEX('Policy Characteristics'!H:H,MATCH($C1323,'Policy Characteristics'!$C:$C,0)))</f>
        <v>0.01</v>
      </c>
      <c r="O1323" s="76" t="str">
        <f>IF(ISBLANK(INDEX('Policy Characteristics'!I:I,MATCH($C1323,'Policy Characteristics'!$C:$C,0))),"",INDEX('Policy Characteristics'!I:I,MATCH($C1323,'Policy Characteristics'!$C:$C,0)))</f>
        <v>% reduction in energy use</v>
      </c>
      <c r="P1323" s="76" t="str">
        <f>IF(ISBLANK(INDEX('Policy Characteristics'!J:J,MATCH($C1323,'Policy Characteristics'!$C:$C,0))),"",INDEX('Policy Characteristics'!J:J,MATCH($C1323,'Policy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323" s="76" t="str">
        <f>IF(ISBLANK(INDEX('Policy Characteristics'!K:K,MATCH($C1323,'Policy Characteristics'!$C:$C,0))),"",INDEX('Policy Characteristics'!K:K,MATCH($C1323,'Policy Characteristics'!$C:$C,0)))</f>
        <v>industry-ag-main.html#eff-stds</v>
      </c>
      <c r="R1323" s="76" t="str">
        <f>IF(ISBLANK(INDEX('Policy Characteristics'!L:L,MATCH($C1323,'Policy Characteristics'!$C:$C,0))),"",INDEX('Policy Characteristics'!L:L,MATCH($C1323,'Policy Characteristics'!$C:$C,0)))</f>
        <v>industry-energy-efficiency-standards.html</v>
      </c>
    </row>
    <row r="1324" spans="1:18" s="76" customFormat="1" x14ac:dyDescent="0.25">
      <c r="A1324" s="76" t="str">
        <f>IF(ISBLANK(INDEX('Policy Characteristics'!A:A,MATCH($C1324,'Policy Characteristics'!$C:$C,0))),"",INDEX('Policy Characteristics'!A:A,MATCH($C1324,'Policy Characteristics'!$C:$C,0)))</f>
        <v>Industry</v>
      </c>
      <c r="B1324" s="200" t="str">
        <f>IF(ISBLANK(INDEX('Policy Characteristics'!B:B,MATCH($C1324,'Policy Characteristics'!$C:$C,0))),"",INDEX('Policy Characteristics'!B:B,MATCH($C1324,'Policy Characteristics'!$C:$C,0)))</f>
        <v>Industry Energy Efficiency Standards</v>
      </c>
      <c r="C1324" s="76" t="str">
        <f t="shared" si="39"/>
        <v>Percentage Improvement in Eqpt Efficiency Standards above BAU</v>
      </c>
      <c r="D1324" s="88" t="s">
        <v>1300</v>
      </c>
      <c r="E1324" s="88" t="s">
        <v>948</v>
      </c>
      <c r="F1324" t="s">
        <v>1325</v>
      </c>
      <c r="G1324" s="88" t="s">
        <v>952</v>
      </c>
      <c r="H1324" s="15">
        <v>966</v>
      </c>
      <c r="I1324" s="213" t="s">
        <v>43</v>
      </c>
      <c r="J1324" s="202" t="str">
        <f>IF(ISBLANK(INDEX('Policy Characteristics'!D:D,MATCH($C1324,'Policy Characteristics'!$C:$C,0))),"",INDEX('Policy Characteristics'!D:D,MATCH($C1324,'Policy Characteristics'!$C:$C,0)))</f>
        <v>Industry Energy Efficiency Standards</v>
      </c>
      <c r="K1324" s="76" t="str">
        <f>IF(ISBLANK(INDEX('Policy Characteristics'!E:E,MATCH($C1324,'Policy Characteristics'!$C:$C,0))),"",INDEX('Policy Characteristics'!E:E,MATCH($C1324,'Policy Characteristics'!$C:$C,0)))</f>
        <v>indst efficiency standards</v>
      </c>
      <c r="L1324" s="205">
        <f>IF(ISBLANK(INDEX('Policy Characteristics'!F:F,MATCH($C1324,'Policy Characteristics'!$C:$C,0))),"",INDEX('Policy Characteristics'!F:F,MATCH($C1324,'Policy Characteristics'!$C:$C,0)))</f>
        <v>0</v>
      </c>
      <c r="M1324" s="205">
        <f>IF(ISBLANK(INDEX('Policy Characteristics'!G:G,MATCH($C1324,'Policy Characteristics'!$C:$C,0))),"",INDEX('Policy Characteristics'!G:G,MATCH($C1324,'Policy Characteristics'!$C:$C,0)))</f>
        <v>0.25</v>
      </c>
      <c r="N1324" s="205">
        <f>IF(ISBLANK(INDEX('Policy Characteristics'!H:H,MATCH($C1324,'Policy Characteristics'!$C:$C,0))),"",INDEX('Policy Characteristics'!H:H,MATCH($C1324,'Policy Characteristics'!$C:$C,0)))</f>
        <v>0.01</v>
      </c>
      <c r="O1324" s="76" t="str">
        <f>IF(ISBLANK(INDEX('Policy Characteristics'!I:I,MATCH($C1324,'Policy Characteristics'!$C:$C,0))),"",INDEX('Policy Characteristics'!I:I,MATCH($C1324,'Policy Characteristics'!$C:$C,0)))</f>
        <v>% reduction in energy use</v>
      </c>
      <c r="P1324" s="76" t="str">
        <f>IF(ISBLANK(INDEX('Policy Characteristics'!J:J,MATCH($C1324,'Policy Characteristics'!$C:$C,0))),"",INDEX('Policy Characteristics'!J:J,MATCH($C1324,'Policy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324" s="76" t="str">
        <f>IF(ISBLANK(INDEX('Policy Characteristics'!K:K,MATCH($C1324,'Policy Characteristics'!$C:$C,0))),"",INDEX('Policy Characteristics'!K:K,MATCH($C1324,'Policy Characteristics'!$C:$C,0)))</f>
        <v>industry-ag-main.html#eff-stds</v>
      </c>
      <c r="R1324" s="76" t="str">
        <f>IF(ISBLANK(INDEX('Policy Characteristics'!L:L,MATCH($C1324,'Policy Characteristics'!$C:$C,0))),"",INDEX('Policy Characteristics'!L:L,MATCH($C1324,'Policy Characteristics'!$C:$C,0)))</f>
        <v>industry-energy-efficiency-standards.html</v>
      </c>
    </row>
    <row r="1325" spans="1:18" s="76" customFormat="1" x14ac:dyDescent="0.25">
      <c r="A1325" s="76" t="str">
        <f>IF(ISBLANK(INDEX('Policy Characteristics'!A:A,MATCH($C1325,'Policy Characteristics'!$C:$C,0))),"",INDEX('Policy Characteristics'!A:A,MATCH($C1325,'Policy Characteristics'!$C:$C,0)))</f>
        <v>Industry</v>
      </c>
      <c r="B1325" s="200" t="str">
        <f>IF(ISBLANK(INDEX('Policy Characteristics'!B:B,MATCH($C1325,'Policy Characteristics'!$C:$C,0))),"",INDEX('Policy Characteristics'!B:B,MATCH($C1325,'Policy Characteristics'!$C:$C,0)))</f>
        <v>Industry Energy Efficiency Standards</v>
      </c>
      <c r="C1325" s="76" t="str">
        <f t="shared" si="39"/>
        <v>Percentage Improvement in Eqpt Efficiency Standards above BAU</v>
      </c>
      <c r="D1325" s="88" t="s">
        <v>1300</v>
      </c>
      <c r="E1325" s="88" t="s">
        <v>945</v>
      </c>
      <c r="F1325" t="s">
        <v>1325</v>
      </c>
      <c r="G1325" s="88" t="s">
        <v>950</v>
      </c>
      <c r="H1325" s="15">
        <v>967</v>
      </c>
      <c r="I1325" s="213" t="s">
        <v>44</v>
      </c>
      <c r="J1325" s="202" t="str">
        <f>IF(ISBLANK(INDEX('Policy Characteristics'!D:D,MATCH($C1325,'Policy Characteristics'!$C:$C,0))),"",INDEX('Policy Characteristics'!D:D,MATCH($C1325,'Policy Characteristics'!$C:$C,0)))</f>
        <v>Industry Energy Efficiency Standards</v>
      </c>
      <c r="K1325" s="76" t="str">
        <f>IF(ISBLANK(INDEX('Policy Characteristics'!E:E,MATCH($C1325,'Policy Characteristics'!$C:$C,0))),"",INDEX('Policy Characteristics'!E:E,MATCH($C1325,'Policy Characteristics'!$C:$C,0)))</f>
        <v>indst efficiency standards</v>
      </c>
      <c r="L1325" s="205">
        <f>IF(ISBLANK(INDEX('Policy Characteristics'!F:F,MATCH($C1325,'Policy Characteristics'!$C:$C,0))),"",INDEX('Policy Characteristics'!F:F,MATCH($C1325,'Policy Characteristics'!$C:$C,0)))</f>
        <v>0</v>
      </c>
      <c r="M1325" s="205">
        <f>IF(ISBLANK(INDEX('Policy Characteristics'!G:G,MATCH($C1325,'Policy Characteristics'!$C:$C,0))),"",INDEX('Policy Characteristics'!G:G,MATCH($C1325,'Policy Characteristics'!$C:$C,0)))</f>
        <v>0.25</v>
      </c>
      <c r="N1325" s="205">
        <f>IF(ISBLANK(INDEX('Policy Characteristics'!H:H,MATCH($C1325,'Policy Characteristics'!$C:$C,0))),"",INDEX('Policy Characteristics'!H:H,MATCH($C1325,'Policy Characteristics'!$C:$C,0)))</f>
        <v>0.01</v>
      </c>
      <c r="O1325" s="76" t="str">
        <f>IF(ISBLANK(INDEX('Policy Characteristics'!I:I,MATCH($C1325,'Policy Characteristics'!$C:$C,0))),"",INDEX('Policy Characteristics'!I:I,MATCH($C1325,'Policy Characteristics'!$C:$C,0)))</f>
        <v>% reduction in energy use</v>
      </c>
      <c r="P1325" s="76" t="str">
        <f>IF(ISBLANK(INDEX('Policy Characteristics'!J:J,MATCH($C1325,'Policy Characteristics'!$C:$C,0))),"",INDEX('Policy Characteristics'!J:J,MATCH($C1325,'Policy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325" s="76" t="str">
        <f>IF(ISBLANK(INDEX('Policy Characteristics'!K:K,MATCH($C1325,'Policy Characteristics'!$C:$C,0))),"",INDEX('Policy Characteristics'!K:K,MATCH($C1325,'Policy Characteristics'!$C:$C,0)))</f>
        <v>industry-ag-main.html#eff-stds</v>
      </c>
      <c r="R1325" s="76" t="str">
        <f>IF(ISBLANK(INDEX('Policy Characteristics'!L:L,MATCH($C1325,'Policy Characteristics'!$C:$C,0))),"",INDEX('Policy Characteristics'!L:L,MATCH($C1325,'Policy Characteristics'!$C:$C,0)))</f>
        <v>industry-energy-efficiency-standards.html</v>
      </c>
    </row>
    <row r="1326" spans="1:18" s="76" customFormat="1" x14ac:dyDescent="0.25">
      <c r="A1326" s="76" t="str">
        <f>IF(ISBLANK(INDEX('Policy Characteristics'!A:A,MATCH($C1326,'Policy Characteristics'!$C:$C,0))),"",INDEX('Policy Characteristics'!A:A,MATCH($C1326,'Policy Characteristics'!$C:$C,0)))</f>
        <v>Industry</v>
      </c>
      <c r="B1326" s="200" t="str">
        <f>IF(ISBLANK(INDEX('Policy Characteristics'!B:B,MATCH($C1326,'Policy Characteristics'!$C:$C,0))),"",INDEX('Policy Characteristics'!B:B,MATCH($C1326,'Policy Characteristics'!$C:$C,0)))</f>
        <v>Industry Energy Efficiency Standards</v>
      </c>
      <c r="C1326" s="76" t="str">
        <f t="shared" si="39"/>
        <v>Percentage Improvement in Eqpt Efficiency Standards above BAU</v>
      </c>
      <c r="D1326" s="78" t="s">
        <v>1301</v>
      </c>
      <c r="E1326" s="88" t="s">
        <v>642</v>
      </c>
      <c r="F1326" t="s">
        <v>999</v>
      </c>
      <c r="G1326" s="88" t="s">
        <v>648</v>
      </c>
      <c r="H1326" s="15">
        <v>968</v>
      </c>
      <c r="I1326" s="213" t="s">
        <v>43</v>
      </c>
      <c r="J1326" s="202" t="str">
        <f>IF(ISBLANK(INDEX('Policy Characteristics'!D:D,MATCH($C1326,'Policy Characteristics'!$C:$C,0))),"",INDEX('Policy Characteristics'!D:D,MATCH($C1326,'Policy Characteristics'!$C:$C,0)))</f>
        <v>Industry Energy Efficiency Standards</v>
      </c>
      <c r="K1326" s="76" t="str">
        <f>IF(ISBLANK(INDEX('Policy Characteristics'!E:E,MATCH($C1326,'Policy Characteristics'!$C:$C,0))),"",INDEX('Policy Characteristics'!E:E,MATCH($C1326,'Policy Characteristics'!$C:$C,0)))</f>
        <v>indst efficiency standards</v>
      </c>
      <c r="L1326" s="205">
        <f>IF(ISBLANK(INDEX('Policy Characteristics'!F:F,MATCH($C1326,'Policy Characteristics'!$C:$C,0))),"",INDEX('Policy Characteristics'!F:F,MATCH($C1326,'Policy Characteristics'!$C:$C,0)))</f>
        <v>0</v>
      </c>
      <c r="M1326" s="205">
        <f>IF(ISBLANK(INDEX('Policy Characteristics'!G:G,MATCH($C1326,'Policy Characteristics'!$C:$C,0))),"",INDEX('Policy Characteristics'!G:G,MATCH($C1326,'Policy Characteristics'!$C:$C,0)))</f>
        <v>0.25</v>
      </c>
      <c r="N1326" s="205">
        <f>IF(ISBLANK(INDEX('Policy Characteristics'!H:H,MATCH($C1326,'Policy Characteristics'!$C:$C,0))),"",INDEX('Policy Characteristics'!H:H,MATCH($C1326,'Policy Characteristics'!$C:$C,0)))</f>
        <v>0.01</v>
      </c>
      <c r="O1326" s="76" t="str">
        <f>IF(ISBLANK(INDEX('Policy Characteristics'!I:I,MATCH($C1326,'Policy Characteristics'!$C:$C,0))),"",INDEX('Policy Characteristics'!I:I,MATCH($C1326,'Policy Characteristics'!$C:$C,0)))</f>
        <v>% reduction in energy use</v>
      </c>
      <c r="P1326" s="76" t="str">
        <f>IF(ISBLANK(INDEX('Policy Characteristics'!J:J,MATCH($C1326,'Policy Characteristics'!$C:$C,0))),"",INDEX('Policy Characteristics'!J:J,MATCH($C1326,'Policy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326" s="76" t="str">
        <f>IF(ISBLANK(INDEX('Policy Characteristics'!K:K,MATCH($C1326,'Policy Characteristics'!$C:$C,0))),"",INDEX('Policy Characteristics'!K:K,MATCH($C1326,'Policy Characteristics'!$C:$C,0)))</f>
        <v>industry-ag-main.html#eff-stds</v>
      </c>
      <c r="R1326" s="76" t="str">
        <f>IF(ISBLANK(INDEX('Policy Characteristics'!L:L,MATCH($C1326,'Policy Characteristics'!$C:$C,0))),"",INDEX('Policy Characteristics'!L:L,MATCH($C1326,'Policy Characteristics'!$C:$C,0)))</f>
        <v>industry-energy-efficiency-standards.html</v>
      </c>
    </row>
    <row r="1327" spans="1:18" s="76" customFormat="1" x14ac:dyDescent="0.25">
      <c r="A1327" s="76" t="str">
        <f>IF(ISBLANK(INDEX('Policy Characteristics'!A:A,MATCH($C1327,'Policy Characteristics'!$C:$C,0))),"",INDEX('Policy Characteristics'!A:A,MATCH($C1327,'Policy Characteristics'!$C:$C,0)))</f>
        <v>Industry</v>
      </c>
      <c r="B1327" s="200" t="str">
        <f>IF(ISBLANK(INDEX('Policy Characteristics'!B:B,MATCH($C1327,'Policy Characteristics'!$C:$C,0))),"",INDEX('Policy Characteristics'!B:B,MATCH($C1327,'Policy Characteristics'!$C:$C,0)))</f>
        <v>Industry Energy Efficiency Standards</v>
      </c>
      <c r="C1327" s="76" t="str">
        <f t="shared" si="39"/>
        <v>Percentage Improvement in Eqpt Efficiency Standards above BAU</v>
      </c>
      <c r="D1327" s="78" t="s">
        <v>1301</v>
      </c>
      <c r="E1327" s="88" t="s">
        <v>643</v>
      </c>
      <c r="F1327" t="s">
        <v>999</v>
      </c>
      <c r="G1327" s="88" t="s">
        <v>651</v>
      </c>
      <c r="H1327" s="15">
        <v>969</v>
      </c>
      <c r="I1327" s="213" t="s">
        <v>43</v>
      </c>
      <c r="J1327" s="202" t="str">
        <f>IF(ISBLANK(INDEX('Policy Characteristics'!D:D,MATCH($C1327,'Policy Characteristics'!$C:$C,0))),"",INDEX('Policy Characteristics'!D:D,MATCH($C1327,'Policy Characteristics'!$C:$C,0)))</f>
        <v>Industry Energy Efficiency Standards</v>
      </c>
      <c r="K1327" s="76" t="str">
        <f>IF(ISBLANK(INDEX('Policy Characteristics'!E:E,MATCH($C1327,'Policy Characteristics'!$C:$C,0))),"",INDEX('Policy Characteristics'!E:E,MATCH($C1327,'Policy Characteristics'!$C:$C,0)))</f>
        <v>indst efficiency standards</v>
      </c>
      <c r="L1327" s="205">
        <f>IF(ISBLANK(INDEX('Policy Characteristics'!F:F,MATCH($C1327,'Policy Characteristics'!$C:$C,0))),"",INDEX('Policy Characteristics'!F:F,MATCH($C1327,'Policy Characteristics'!$C:$C,0)))</f>
        <v>0</v>
      </c>
      <c r="M1327" s="205">
        <f>IF(ISBLANK(INDEX('Policy Characteristics'!G:G,MATCH($C1327,'Policy Characteristics'!$C:$C,0))),"",INDEX('Policy Characteristics'!G:G,MATCH($C1327,'Policy Characteristics'!$C:$C,0)))</f>
        <v>0.25</v>
      </c>
      <c r="N1327" s="205">
        <f>IF(ISBLANK(INDEX('Policy Characteristics'!H:H,MATCH($C1327,'Policy Characteristics'!$C:$C,0))),"",INDEX('Policy Characteristics'!H:H,MATCH($C1327,'Policy Characteristics'!$C:$C,0)))</f>
        <v>0.01</v>
      </c>
      <c r="O1327" s="76" t="str">
        <f>IF(ISBLANK(INDEX('Policy Characteristics'!I:I,MATCH($C1327,'Policy Characteristics'!$C:$C,0))),"",INDEX('Policy Characteristics'!I:I,MATCH($C1327,'Policy Characteristics'!$C:$C,0)))</f>
        <v>% reduction in energy use</v>
      </c>
      <c r="P1327" s="76" t="str">
        <f>IF(ISBLANK(INDEX('Policy Characteristics'!J:J,MATCH($C1327,'Policy Characteristics'!$C:$C,0))),"",INDEX('Policy Characteristics'!J:J,MATCH($C1327,'Policy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327" s="76" t="str">
        <f>IF(ISBLANK(INDEX('Policy Characteristics'!K:K,MATCH($C1327,'Policy Characteristics'!$C:$C,0))),"",INDEX('Policy Characteristics'!K:K,MATCH($C1327,'Policy Characteristics'!$C:$C,0)))</f>
        <v>industry-ag-main.html#eff-stds</v>
      </c>
      <c r="R1327" s="76" t="str">
        <f>IF(ISBLANK(INDEX('Policy Characteristics'!L:L,MATCH($C1327,'Policy Characteristics'!$C:$C,0))),"",INDEX('Policy Characteristics'!L:L,MATCH($C1327,'Policy Characteristics'!$C:$C,0)))</f>
        <v>industry-energy-efficiency-standards.html</v>
      </c>
    </row>
    <row r="1328" spans="1:18" s="76" customFormat="1" x14ac:dyDescent="0.25">
      <c r="A1328" s="76" t="str">
        <f>IF(ISBLANK(INDEX('Policy Characteristics'!A:A,MATCH($C1328,'Policy Characteristics'!$C:$C,0))),"",INDEX('Policy Characteristics'!A:A,MATCH($C1328,'Policy Characteristics'!$C:$C,0)))</f>
        <v>Industry</v>
      </c>
      <c r="B1328" s="200" t="str">
        <f>IF(ISBLANK(INDEX('Policy Characteristics'!B:B,MATCH($C1328,'Policy Characteristics'!$C:$C,0))),"",INDEX('Policy Characteristics'!B:B,MATCH($C1328,'Policy Characteristics'!$C:$C,0)))</f>
        <v>Industry Energy Efficiency Standards</v>
      </c>
      <c r="C1328" s="76" t="str">
        <f t="shared" si="39"/>
        <v>Percentage Improvement in Eqpt Efficiency Standards above BAU</v>
      </c>
      <c r="D1328" s="78" t="s">
        <v>1301</v>
      </c>
      <c r="E1328" s="88" t="s">
        <v>644</v>
      </c>
      <c r="F1328" t="s">
        <v>999</v>
      </c>
      <c r="G1328" s="88" t="s">
        <v>652</v>
      </c>
      <c r="H1328" s="15">
        <v>970</v>
      </c>
      <c r="I1328" s="213" t="s">
        <v>43</v>
      </c>
      <c r="J1328" s="202" t="str">
        <f>IF(ISBLANK(INDEX('Policy Characteristics'!D:D,MATCH($C1328,'Policy Characteristics'!$C:$C,0))),"",INDEX('Policy Characteristics'!D:D,MATCH($C1328,'Policy Characteristics'!$C:$C,0)))</f>
        <v>Industry Energy Efficiency Standards</v>
      </c>
      <c r="K1328" s="76" t="str">
        <f>IF(ISBLANK(INDEX('Policy Characteristics'!E:E,MATCH($C1328,'Policy Characteristics'!$C:$C,0))),"",INDEX('Policy Characteristics'!E:E,MATCH($C1328,'Policy Characteristics'!$C:$C,0)))</f>
        <v>indst efficiency standards</v>
      </c>
      <c r="L1328" s="205">
        <f>IF(ISBLANK(INDEX('Policy Characteristics'!F:F,MATCH($C1328,'Policy Characteristics'!$C:$C,0))),"",INDEX('Policy Characteristics'!F:F,MATCH($C1328,'Policy Characteristics'!$C:$C,0)))</f>
        <v>0</v>
      </c>
      <c r="M1328" s="205">
        <f>IF(ISBLANK(INDEX('Policy Characteristics'!G:G,MATCH($C1328,'Policy Characteristics'!$C:$C,0))),"",INDEX('Policy Characteristics'!G:G,MATCH($C1328,'Policy Characteristics'!$C:$C,0)))</f>
        <v>0.25</v>
      </c>
      <c r="N1328" s="205">
        <f>IF(ISBLANK(INDEX('Policy Characteristics'!H:H,MATCH($C1328,'Policy Characteristics'!$C:$C,0))),"",INDEX('Policy Characteristics'!H:H,MATCH($C1328,'Policy Characteristics'!$C:$C,0)))</f>
        <v>0.01</v>
      </c>
      <c r="O1328" s="76" t="str">
        <f>IF(ISBLANK(INDEX('Policy Characteristics'!I:I,MATCH($C1328,'Policy Characteristics'!$C:$C,0))),"",INDEX('Policy Characteristics'!I:I,MATCH($C1328,'Policy Characteristics'!$C:$C,0)))</f>
        <v>% reduction in energy use</v>
      </c>
      <c r="P1328" s="76" t="str">
        <f>IF(ISBLANK(INDEX('Policy Characteristics'!J:J,MATCH($C1328,'Policy Characteristics'!$C:$C,0))),"",INDEX('Policy Characteristics'!J:J,MATCH($C1328,'Policy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328" s="76" t="str">
        <f>IF(ISBLANK(INDEX('Policy Characteristics'!K:K,MATCH($C1328,'Policy Characteristics'!$C:$C,0))),"",INDEX('Policy Characteristics'!K:K,MATCH($C1328,'Policy Characteristics'!$C:$C,0)))</f>
        <v>industry-ag-main.html#eff-stds</v>
      </c>
      <c r="R1328" s="76" t="str">
        <f>IF(ISBLANK(INDEX('Policy Characteristics'!L:L,MATCH($C1328,'Policy Characteristics'!$C:$C,0))),"",INDEX('Policy Characteristics'!L:L,MATCH($C1328,'Policy Characteristics'!$C:$C,0)))</f>
        <v>industry-energy-efficiency-standards.html</v>
      </c>
    </row>
    <row r="1329" spans="1:18" s="76" customFormat="1" x14ac:dyDescent="0.25">
      <c r="A1329" s="76" t="str">
        <f>IF(ISBLANK(INDEX('Policy Characteristics'!A:A,MATCH($C1329,'Policy Characteristics'!$C:$C,0))),"",INDEX('Policy Characteristics'!A:A,MATCH($C1329,'Policy Characteristics'!$C:$C,0)))</f>
        <v>Industry</v>
      </c>
      <c r="B1329" s="200" t="str">
        <f>IF(ISBLANK(INDEX('Policy Characteristics'!B:B,MATCH($C1329,'Policy Characteristics'!$C:$C,0))),"",INDEX('Policy Characteristics'!B:B,MATCH($C1329,'Policy Characteristics'!$C:$C,0)))</f>
        <v>Industry Energy Efficiency Standards</v>
      </c>
      <c r="C1329" s="76" t="str">
        <f t="shared" si="39"/>
        <v>Percentage Improvement in Eqpt Efficiency Standards above BAU</v>
      </c>
      <c r="D1329" s="78" t="s">
        <v>1301</v>
      </c>
      <c r="E1329" s="88" t="s">
        <v>645</v>
      </c>
      <c r="F1329" t="s">
        <v>999</v>
      </c>
      <c r="G1329" s="88" t="s">
        <v>649</v>
      </c>
      <c r="H1329" s="15">
        <v>971</v>
      </c>
      <c r="I1329" s="213" t="s">
        <v>44</v>
      </c>
      <c r="J1329" s="202" t="str">
        <f>IF(ISBLANK(INDEX('Policy Characteristics'!D:D,MATCH($C1329,'Policy Characteristics'!$C:$C,0))),"",INDEX('Policy Characteristics'!D:D,MATCH($C1329,'Policy Characteristics'!$C:$C,0)))</f>
        <v>Industry Energy Efficiency Standards</v>
      </c>
      <c r="K1329" s="76" t="str">
        <f>IF(ISBLANK(INDEX('Policy Characteristics'!E:E,MATCH($C1329,'Policy Characteristics'!$C:$C,0))),"",INDEX('Policy Characteristics'!E:E,MATCH($C1329,'Policy Characteristics'!$C:$C,0)))</f>
        <v>indst efficiency standards</v>
      </c>
      <c r="L1329" s="205">
        <f>IF(ISBLANK(INDEX('Policy Characteristics'!F:F,MATCH($C1329,'Policy Characteristics'!$C:$C,0))),"",INDEX('Policy Characteristics'!F:F,MATCH($C1329,'Policy Characteristics'!$C:$C,0)))</f>
        <v>0</v>
      </c>
      <c r="M1329" s="205">
        <f>IF(ISBLANK(INDEX('Policy Characteristics'!G:G,MATCH($C1329,'Policy Characteristics'!$C:$C,0))),"",INDEX('Policy Characteristics'!G:G,MATCH($C1329,'Policy Characteristics'!$C:$C,0)))</f>
        <v>0.25</v>
      </c>
      <c r="N1329" s="205">
        <f>IF(ISBLANK(INDEX('Policy Characteristics'!H:H,MATCH($C1329,'Policy Characteristics'!$C:$C,0))),"",INDEX('Policy Characteristics'!H:H,MATCH($C1329,'Policy Characteristics'!$C:$C,0)))</f>
        <v>0.01</v>
      </c>
      <c r="O1329" s="76" t="str">
        <f>IF(ISBLANK(INDEX('Policy Characteristics'!I:I,MATCH($C1329,'Policy Characteristics'!$C:$C,0))),"",INDEX('Policy Characteristics'!I:I,MATCH($C1329,'Policy Characteristics'!$C:$C,0)))</f>
        <v>% reduction in energy use</v>
      </c>
      <c r="P1329" s="76" t="str">
        <f>IF(ISBLANK(INDEX('Policy Characteristics'!J:J,MATCH($C1329,'Policy Characteristics'!$C:$C,0))),"",INDEX('Policy Characteristics'!J:J,MATCH($C1329,'Policy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329" s="76" t="str">
        <f>IF(ISBLANK(INDEX('Policy Characteristics'!K:K,MATCH($C1329,'Policy Characteristics'!$C:$C,0))),"",INDEX('Policy Characteristics'!K:K,MATCH($C1329,'Policy Characteristics'!$C:$C,0)))</f>
        <v>industry-ag-main.html#eff-stds</v>
      </c>
      <c r="R1329" s="76" t="str">
        <f>IF(ISBLANK(INDEX('Policy Characteristics'!L:L,MATCH($C1329,'Policy Characteristics'!$C:$C,0))),"",INDEX('Policy Characteristics'!L:L,MATCH($C1329,'Policy Characteristics'!$C:$C,0)))</f>
        <v>industry-energy-efficiency-standards.html</v>
      </c>
    </row>
    <row r="1330" spans="1:18" s="76" customFormat="1" x14ac:dyDescent="0.25">
      <c r="A1330" s="76" t="str">
        <f>IF(ISBLANK(INDEX('Policy Characteristics'!A:A,MATCH($C1330,'Policy Characteristics'!$C:$C,0))),"",INDEX('Policy Characteristics'!A:A,MATCH($C1330,'Policy Characteristics'!$C:$C,0)))</f>
        <v>Industry</v>
      </c>
      <c r="B1330" s="200" t="str">
        <f>IF(ISBLANK(INDEX('Policy Characteristics'!B:B,MATCH($C1330,'Policy Characteristics'!$C:$C,0))),"",INDEX('Policy Characteristics'!B:B,MATCH($C1330,'Policy Characteristics'!$C:$C,0)))</f>
        <v>Industry Energy Efficiency Standards</v>
      </c>
      <c r="C1330" s="76" t="str">
        <f t="shared" si="39"/>
        <v>Percentage Improvement in Eqpt Efficiency Standards above BAU</v>
      </c>
      <c r="D1330" s="78" t="s">
        <v>1301</v>
      </c>
      <c r="E1330" s="88" t="s">
        <v>646</v>
      </c>
      <c r="F1330" t="s">
        <v>999</v>
      </c>
      <c r="G1330" s="88" t="s">
        <v>650</v>
      </c>
      <c r="H1330" s="15">
        <v>972</v>
      </c>
      <c r="I1330" s="213" t="s">
        <v>43</v>
      </c>
      <c r="J1330" s="202" t="str">
        <f>IF(ISBLANK(INDEX('Policy Characteristics'!D:D,MATCH($C1330,'Policy Characteristics'!$C:$C,0))),"",INDEX('Policy Characteristics'!D:D,MATCH($C1330,'Policy Characteristics'!$C:$C,0)))</f>
        <v>Industry Energy Efficiency Standards</v>
      </c>
      <c r="K1330" s="76" t="str">
        <f>IF(ISBLANK(INDEX('Policy Characteristics'!E:E,MATCH($C1330,'Policy Characteristics'!$C:$C,0))),"",INDEX('Policy Characteristics'!E:E,MATCH($C1330,'Policy Characteristics'!$C:$C,0)))</f>
        <v>indst efficiency standards</v>
      </c>
      <c r="L1330" s="205">
        <f>IF(ISBLANK(INDEX('Policy Characteristics'!F:F,MATCH($C1330,'Policy Characteristics'!$C:$C,0))),"",INDEX('Policy Characteristics'!F:F,MATCH($C1330,'Policy Characteristics'!$C:$C,0)))</f>
        <v>0</v>
      </c>
      <c r="M1330" s="205">
        <f>IF(ISBLANK(INDEX('Policy Characteristics'!G:G,MATCH($C1330,'Policy Characteristics'!$C:$C,0))),"",INDEX('Policy Characteristics'!G:G,MATCH($C1330,'Policy Characteristics'!$C:$C,0)))</f>
        <v>0.25</v>
      </c>
      <c r="N1330" s="205">
        <f>IF(ISBLANK(INDEX('Policy Characteristics'!H:H,MATCH($C1330,'Policy Characteristics'!$C:$C,0))),"",INDEX('Policy Characteristics'!H:H,MATCH($C1330,'Policy Characteristics'!$C:$C,0)))</f>
        <v>0.01</v>
      </c>
      <c r="O1330" s="76" t="str">
        <f>IF(ISBLANK(INDEX('Policy Characteristics'!I:I,MATCH($C1330,'Policy Characteristics'!$C:$C,0))),"",INDEX('Policy Characteristics'!I:I,MATCH($C1330,'Policy Characteristics'!$C:$C,0)))</f>
        <v>% reduction in energy use</v>
      </c>
      <c r="P1330" s="76" t="str">
        <f>IF(ISBLANK(INDEX('Policy Characteristics'!J:J,MATCH($C1330,'Policy Characteristics'!$C:$C,0))),"",INDEX('Policy Characteristics'!J:J,MATCH($C1330,'Policy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330" s="76" t="str">
        <f>IF(ISBLANK(INDEX('Policy Characteristics'!K:K,MATCH($C1330,'Policy Characteristics'!$C:$C,0))),"",INDEX('Policy Characteristics'!K:K,MATCH($C1330,'Policy Characteristics'!$C:$C,0)))</f>
        <v>industry-ag-main.html#eff-stds</v>
      </c>
      <c r="R1330" s="76" t="str">
        <f>IF(ISBLANK(INDEX('Policy Characteristics'!L:L,MATCH($C1330,'Policy Characteristics'!$C:$C,0))),"",INDEX('Policy Characteristics'!L:L,MATCH($C1330,'Policy Characteristics'!$C:$C,0)))</f>
        <v>industry-energy-efficiency-standards.html</v>
      </c>
    </row>
    <row r="1331" spans="1:18" s="76" customFormat="1" x14ac:dyDescent="0.25">
      <c r="A1331" s="76" t="str">
        <f>IF(ISBLANK(INDEX('Policy Characteristics'!A:A,MATCH($C1331,'Policy Characteristics'!$C:$C,0))),"",INDEX('Policy Characteristics'!A:A,MATCH($C1331,'Policy Characteristics'!$C:$C,0)))</f>
        <v>Industry</v>
      </c>
      <c r="B1331" s="200" t="str">
        <f>IF(ISBLANK(INDEX('Policy Characteristics'!B:B,MATCH($C1331,'Policy Characteristics'!$C:$C,0))),"",INDEX('Policy Characteristics'!B:B,MATCH($C1331,'Policy Characteristics'!$C:$C,0)))</f>
        <v>Industry Energy Efficiency Standards</v>
      </c>
      <c r="C1331" s="76" t="str">
        <f t="shared" si="39"/>
        <v>Percentage Improvement in Eqpt Efficiency Standards above BAU</v>
      </c>
      <c r="D1331" s="78" t="s">
        <v>1301</v>
      </c>
      <c r="E1331" s="88" t="s">
        <v>647</v>
      </c>
      <c r="F1331" t="s">
        <v>999</v>
      </c>
      <c r="G1331" s="88" t="s">
        <v>653</v>
      </c>
      <c r="H1331" s="15">
        <v>973</v>
      </c>
      <c r="I1331" s="213" t="s">
        <v>44</v>
      </c>
      <c r="J1331" s="202" t="str">
        <f>IF(ISBLANK(INDEX('Policy Characteristics'!D:D,MATCH($C1331,'Policy Characteristics'!$C:$C,0))),"",INDEX('Policy Characteristics'!D:D,MATCH($C1331,'Policy Characteristics'!$C:$C,0)))</f>
        <v>Industry Energy Efficiency Standards</v>
      </c>
      <c r="K1331" s="76" t="str">
        <f>IF(ISBLANK(INDEX('Policy Characteristics'!E:E,MATCH($C1331,'Policy Characteristics'!$C:$C,0))),"",INDEX('Policy Characteristics'!E:E,MATCH($C1331,'Policy Characteristics'!$C:$C,0)))</f>
        <v>indst efficiency standards</v>
      </c>
      <c r="L1331" s="205">
        <f>IF(ISBLANK(INDEX('Policy Characteristics'!F:F,MATCH($C1331,'Policy Characteristics'!$C:$C,0))),"",INDEX('Policy Characteristics'!F:F,MATCH($C1331,'Policy Characteristics'!$C:$C,0)))</f>
        <v>0</v>
      </c>
      <c r="M1331" s="205">
        <f>IF(ISBLANK(INDEX('Policy Characteristics'!G:G,MATCH($C1331,'Policy Characteristics'!$C:$C,0))),"",INDEX('Policy Characteristics'!G:G,MATCH($C1331,'Policy Characteristics'!$C:$C,0)))</f>
        <v>0.25</v>
      </c>
      <c r="N1331" s="205">
        <f>IF(ISBLANK(INDEX('Policy Characteristics'!H:H,MATCH($C1331,'Policy Characteristics'!$C:$C,0))),"",INDEX('Policy Characteristics'!H:H,MATCH($C1331,'Policy Characteristics'!$C:$C,0)))</f>
        <v>0.01</v>
      </c>
      <c r="O1331" s="76" t="str">
        <f>IF(ISBLANK(INDEX('Policy Characteristics'!I:I,MATCH($C1331,'Policy Characteristics'!$C:$C,0))),"",INDEX('Policy Characteristics'!I:I,MATCH($C1331,'Policy Characteristics'!$C:$C,0)))</f>
        <v>% reduction in energy use</v>
      </c>
      <c r="P1331" s="76" t="str">
        <f>IF(ISBLANK(INDEX('Policy Characteristics'!J:J,MATCH($C1331,'Policy Characteristics'!$C:$C,0))),"",INDEX('Policy Characteristics'!J:J,MATCH($C1331,'Policy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331" s="76" t="str">
        <f>IF(ISBLANK(INDEX('Policy Characteristics'!K:K,MATCH($C1331,'Policy Characteristics'!$C:$C,0))),"",INDEX('Policy Characteristics'!K:K,MATCH($C1331,'Policy Characteristics'!$C:$C,0)))</f>
        <v>industry-ag-main.html#eff-stds</v>
      </c>
      <c r="R1331" s="76" t="str">
        <f>IF(ISBLANK(INDEX('Policy Characteristics'!L:L,MATCH($C1331,'Policy Characteristics'!$C:$C,0))),"",INDEX('Policy Characteristics'!L:L,MATCH($C1331,'Policy Characteristics'!$C:$C,0)))</f>
        <v>industry-energy-efficiency-standards.html</v>
      </c>
    </row>
    <row r="1332" spans="1:18" s="76" customFormat="1" x14ac:dyDescent="0.25">
      <c r="A1332" s="76" t="str">
        <f>IF(ISBLANK(INDEX('Policy Characteristics'!A:A,MATCH($C1332,'Policy Characteristics'!$C:$C,0))),"",INDEX('Policy Characteristics'!A:A,MATCH($C1332,'Policy Characteristics'!$C:$C,0)))</f>
        <v>Industry</v>
      </c>
      <c r="B1332" s="200" t="str">
        <f>IF(ISBLANK(INDEX('Policy Characteristics'!B:B,MATCH($C1332,'Policy Characteristics'!$C:$C,0))),"",INDEX('Policy Characteristics'!B:B,MATCH($C1332,'Policy Characteristics'!$C:$C,0)))</f>
        <v>Industry Energy Efficiency Standards</v>
      </c>
      <c r="C1332" s="76" t="str">
        <f t="shared" si="39"/>
        <v>Percentage Improvement in Eqpt Efficiency Standards above BAU</v>
      </c>
      <c r="D1332" s="78" t="s">
        <v>1301</v>
      </c>
      <c r="E1332" s="88" t="s">
        <v>946</v>
      </c>
      <c r="F1332" t="s">
        <v>999</v>
      </c>
      <c r="G1332" s="88" t="s">
        <v>949</v>
      </c>
      <c r="H1332" s="15">
        <v>974</v>
      </c>
      <c r="I1332" s="213" t="s">
        <v>44</v>
      </c>
      <c r="J1332" s="202" t="str">
        <f>IF(ISBLANK(INDEX('Policy Characteristics'!D:D,MATCH($C1332,'Policy Characteristics'!$C:$C,0))),"",INDEX('Policy Characteristics'!D:D,MATCH($C1332,'Policy Characteristics'!$C:$C,0)))</f>
        <v>Industry Energy Efficiency Standards</v>
      </c>
      <c r="K1332" s="76" t="str">
        <f>IF(ISBLANK(INDEX('Policy Characteristics'!E:E,MATCH($C1332,'Policy Characteristics'!$C:$C,0))),"",INDEX('Policy Characteristics'!E:E,MATCH($C1332,'Policy Characteristics'!$C:$C,0)))</f>
        <v>indst efficiency standards</v>
      </c>
      <c r="L1332" s="205">
        <f>IF(ISBLANK(INDEX('Policy Characteristics'!F:F,MATCH($C1332,'Policy Characteristics'!$C:$C,0))),"",INDEX('Policy Characteristics'!F:F,MATCH($C1332,'Policy Characteristics'!$C:$C,0)))</f>
        <v>0</v>
      </c>
      <c r="M1332" s="205">
        <f>IF(ISBLANK(INDEX('Policy Characteristics'!G:G,MATCH($C1332,'Policy Characteristics'!$C:$C,0))),"",INDEX('Policy Characteristics'!G:G,MATCH($C1332,'Policy Characteristics'!$C:$C,0)))</f>
        <v>0.25</v>
      </c>
      <c r="N1332" s="205">
        <f>IF(ISBLANK(INDEX('Policy Characteristics'!H:H,MATCH($C1332,'Policy Characteristics'!$C:$C,0))),"",INDEX('Policy Characteristics'!H:H,MATCH($C1332,'Policy Characteristics'!$C:$C,0)))</f>
        <v>0.01</v>
      </c>
      <c r="O1332" s="76" t="str">
        <f>IF(ISBLANK(INDEX('Policy Characteristics'!I:I,MATCH($C1332,'Policy Characteristics'!$C:$C,0))),"",INDEX('Policy Characteristics'!I:I,MATCH($C1332,'Policy Characteristics'!$C:$C,0)))</f>
        <v>% reduction in energy use</v>
      </c>
      <c r="P1332" s="76" t="str">
        <f>IF(ISBLANK(INDEX('Policy Characteristics'!J:J,MATCH($C1332,'Policy Characteristics'!$C:$C,0))),"",INDEX('Policy Characteristics'!J:J,MATCH($C1332,'Policy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332" s="76" t="str">
        <f>IF(ISBLANK(INDEX('Policy Characteristics'!K:K,MATCH($C1332,'Policy Characteristics'!$C:$C,0))),"",INDEX('Policy Characteristics'!K:K,MATCH($C1332,'Policy Characteristics'!$C:$C,0)))</f>
        <v>industry-ag-main.html#eff-stds</v>
      </c>
      <c r="R1332" s="76" t="str">
        <f>IF(ISBLANK(INDEX('Policy Characteristics'!L:L,MATCH($C1332,'Policy Characteristics'!$C:$C,0))),"",INDEX('Policy Characteristics'!L:L,MATCH($C1332,'Policy Characteristics'!$C:$C,0)))</f>
        <v>industry-energy-efficiency-standards.html</v>
      </c>
    </row>
    <row r="1333" spans="1:18" s="76" customFormat="1" x14ac:dyDescent="0.25">
      <c r="A1333" s="76" t="str">
        <f>IF(ISBLANK(INDEX('Policy Characteristics'!A:A,MATCH($C1333,'Policy Characteristics'!$C:$C,0))),"",INDEX('Policy Characteristics'!A:A,MATCH($C1333,'Policy Characteristics'!$C:$C,0)))</f>
        <v>Industry</v>
      </c>
      <c r="B1333" s="200" t="str">
        <f>IF(ISBLANK(INDEX('Policy Characteristics'!B:B,MATCH($C1333,'Policy Characteristics'!$C:$C,0))),"",INDEX('Policy Characteristics'!B:B,MATCH($C1333,'Policy Characteristics'!$C:$C,0)))</f>
        <v>Industry Energy Efficiency Standards</v>
      </c>
      <c r="C1333" s="76" t="str">
        <f t="shared" si="39"/>
        <v>Percentage Improvement in Eqpt Efficiency Standards above BAU</v>
      </c>
      <c r="D1333" s="78" t="s">
        <v>1301</v>
      </c>
      <c r="E1333" s="88" t="s">
        <v>947</v>
      </c>
      <c r="F1333" t="s">
        <v>999</v>
      </c>
      <c r="G1333" s="88" t="s">
        <v>951</v>
      </c>
      <c r="H1333" s="15">
        <v>975</v>
      </c>
      <c r="I1333" s="213" t="s">
        <v>43</v>
      </c>
      <c r="J1333" s="202" t="str">
        <f>IF(ISBLANK(INDEX('Policy Characteristics'!D:D,MATCH($C1333,'Policy Characteristics'!$C:$C,0))),"",INDEX('Policy Characteristics'!D:D,MATCH($C1333,'Policy Characteristics'!$C:$C,0)))</f>
        <v>Industry Energy Efficiency Standards</v>
      </c>
      <c r="K1333" s="76" t="str">
        <f>IF(ISBLANK(INDEX('Policy Characteristics'!E:E,MATCH($C1333,'Policy Characteristics'!$C:$C,0))),"",INDEX('Policy Characteristics'!E:E,MATCH($C1333,'Policy Characteristics'!$C:$C,0)))</f>
        <v>indst efficiency standards</v>
      </c>
      <c r="L1333" s="205">
        <f>IF(ISBLANK(INDEX('Policy Characteristics'!F:F,MATCH($C1333,'Policy Characteristics'!$C:$C,0))),"",INDEX('Policy Characteristics'!F:F,MATCH($C1333,'Policy Characteristics'!$C:$C,0)))</f>
        <v>0</v>
      </c>
      <c r="M1333" s="205">
        <f>IF(ISBLANK(INDEX('Policy Characteristics'!G:G,MATCH($C1333,'Policy Characteristics'!$C:$C,0))),"",INDEX('Policy Characteristics'!G:G,MATCH($C1333,'Policy Characteristics'!$C:$C,0)))</f>
        <v>0.25</v>
      </c>
      <c r="N1333" s="205">
        <f>IF(ISBLANK(INDEX('Policy Characteristics'!H:H,MATCH($C1333,'Policy Characteristics'!$C:$C,0))),"",INDEX('Policy Characteristics'!H:H,MATCH($C1333,'Policy Characteristics'!$C:$C,0)))</f>
        <v>0.01</v>
      </c>
      <c r="O1333" s="76" t="str">
        <f>IF(ISBLANK(INDEX('Policy Characteristics'!I:I,MATCH($C1333,'Policy Characteristics'!$C:$C,0))),"",INDEX('Policy Characteristics'!I:I,MATCH($C1333,'Policy Characteristics'!$C:$C,0)))</f>
        <v>% reduction in energy use</v>
      </c>
      <c r="P1333" s="76" t="str">
        <f>IF(ISBLANK(INDEX('Policy Characteristics'!J:J,MATCH($C1333,'Policy Characteristics'!$C:$C,0))),"",INDEX('Policy Characteristics'!J:J,MATCH($C1333,'Policy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333" s="76" t="str">
        <f>IF(ISBLANK(INDEX('Policy Characteristics'!K:K,MATCH($C1333,'Policy Characteristics'!$C:$C,0))),"",INDEX('Policy Characteristics'!K:K,MATCH($C1333,'Policy Characteristics'!$C:$C,0)))</f>
        <v>industry-ag-main.html#eff-stds</v>
      </c>
      <c r="R1333" s="76" t="str">
        <f>IF(ISBLANK(INDEX('Policy Characteristics'!L:L,MATCH($C1333,'Policy Characteristics'!$C:$C,0))),"",INDEX('Policy Characteristics'!L:L,MATCH($C1333,'Policy Characteristics'!$C:$C,0)))</f>
        <v>industry-energy-efficiency-standards.html</v>
      </c>
    </row>
    <row r="1334" spans="1:18" s="76" customFormat="1" x14ac:dyDescent="0.25">
      <c r="A1334" s="76" t="str">
        <f>IF(ISBLANK(INDEX('Policy Characteristics'!A:A,MATCH($C1334,'Policy Characteristics'!$C:$C,0))),"",INDEX('Policy Characteristics'!A:A,MATCH($C1334,'Policy Characteristics'!$C:$C,0)))</f>
        <v>Industry</v>
      </c>
      <c r="B1334" s="200" t="str">
        <f>IF(ISBLANK(INDEX('Policy Characteristics'!B:B,MATCH($C1334,'Policy Characteristics'!$C:$C,0))),"",INDEX('Policy Characteristics'!B:B,MATCH($C1334,'Policy Characteristics'!$C:$C,0)))</f>
        <v>Industry Energy Efficiency Standards</v>
      </c>
      <c r="C1334" s="76" t="str">
        <f t="shared" si="39"/>
        <v>Percentage Improvement in Eqpt Efficiency Standards above BAU</v>
      </c>
      <c r="D1334" s="78" t="s">
        <v>1301</v>
      </c>
      <c r="E1334" s="88" t="s">
        <v>948</v>
      </c>
      <c r="F1334" t="s">
        <v>999</v>
      </c>
      <c r="G1334" s="88" t="s">
        <v>952</v>
      </c>
      <c r="H1334" s="15">
        <v>976</v>
      </c>
      <c r="I1334" s="213" t="s">
        <v>44</v>
      </c>
      <c r="J1334" s="202" t="str">
        <f>IF(ISBLANK(INDEX('Policy Characteristics'!D:D,MATCH($C1334,'Policy Characteristics'!$C:$C,0))),"",INDEX('Policy Characteristics'!D:D,MATCH($C1334,'Policy Characteristics'!$C:$C,0)))</f>
        <v>Industry Energy Efficiency Standards</v>
      </c>
      <c r="K1334" s="76" t="str">
        <f>IF(ISBLANK(INDEX('Policy Characteristics'!E:E,MATCH($C1334,'Policy Characteristics'!$C:$C,0))),"",INDEX('Policy Characteristics'!E:E,MATCH($C1334,'Policy Characteristics'!$C:$C,0)))</f>
        <v>indst efficiency standards</v>
      </c>
      <c r="L1334" s="205">
        <f>IF(ISBLANK(INDEX('Policy Characteristics'!F:F,MATCH($C1334,'Policy Characteristics'!$C:$C,0))),"",INDEX('Policy Characteristics'!F:F,MATCH($C1334,'Policy Characteristics'!$C:$C,0)))</f>
        <v>0</v>
      </c>
      <c r="M1334" s="205">
        <f>IF(ISBLANK(INDEX('Policy Characteristics'!G:G,MATCH($C1334,'Policy Characteristics'!$C:$C,0))),"",INDEX('Policy Characteristics'!G:G,MATCH($C1334,'Policy Characteristics'!$C:$C,0)))</f>
        <v>0.25</v>
      </c>
      <c r="N1334" s="205">
        <f>IF(ISBLANK(INDEX('Policy Characteristics'!H:H,MATCH($C1334,'Policy Characteristics'!$C:$C,0))),"",INDEX('Policy Characteristics'!H:H,MATCH($C1334,'Policy Characteristics'!$C:$C,0)))</f>
        <v>0.01</v>
      </c>
      <c r="O1334" s="76" t="str">
        <f>IF(ISBLANK(INDEX('Policy Characteristics'!I:I,MATCH($C1334,'Policy Characteristics'!$C:$C,0))),"",INDEX('Policy Characteristics'!I:I,MATCH($C1334,'Policy Characteristics'!$C:$C,0)))</f>
        <v>% reduction in energy use</v>
      </c>
      <c r="P1334" s="76" t="str">
        <f>IF(ISBLANK(INDEX('Policy Characteristics'!J:J,MATCH($C1334,'Policy Characteristics'!$C:$C,0))),"",INDEX('Policy Characteristics'!J:J,MATCH($C1334,'Policy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334" s="76" t="str">
        <f>IF(ISBLANK(INDEX('Policy Characteristics'!K:K,MATCH($C1334,'Policy Characteristics'!$C:$C,0))),"",INDEX('Policy Characteristics'!K:K,MATCH($C1334,'Policy Characteristics'!$C:$C,0)))</f>
        <v>industry-ag-main.html#eff-stds</v>
      </c>
      <c r="R1334" s="76" t="str">
        <f>IF(ISBLANK(INDEX('Policy Characteristics'!L:L,MATCH($C1334,'Policy Characteristics'!$C:$C,0))),"",INDEX('Policy Characteristics'!L:L,MATCH($C1334,'Policy Characteristics'!$C:$C,0)))</f>
        <v>industry-energy-efficiency-standards.html</v>
      </c>
    </row>
    <row r="1335" spans="1:18" s="76" customFormat="1" x14ac:dyDescent="0.25">
      <c r="A1335" s="76" t="str">
        <f>IF(ISBLANK(INDEX('Policy Characteristics'!A:A,MATCH($C1335,'Policy Characteristics'!$C:$C,0))),"",INDEX('Policy Characteristics'!A:A,MATCH($C1335,'Policy Characteristics'!$C:$C,0)))</f>
        <v>Industry</v>
      </c>
      <c r="B1335" s="200" t="str">
        <f>IF(ISBLANK(INDEX('Policy Characteristics'!B:B,MATCH($C1335,'Policy Characteristics'!$C:$C,0))),"",INDEX('Policy Characteristics'!B:B,MATCH($C1335,'Policy Characteristics'!$C:$C,0)))</f>
        <v>Industry Energy Efficiency Standards</v>
      </c>
      <c r="C1335" s="76" t="str">
        <f t="shared" si="39"/>
        <v>Percentage Improvement in Eqpt Efficiency Standards above BAU</v>
      </c>
      <c r="D1335" s="78" t="s">
        <v>1301</v>
      </c>
      <c r="E1335" s="88" t="s">
        <v>945</v>
      </c>
      <c r="F1335" t="s">
        <v>999</v>
      </c>
      <c r="G1335" s="88" t="s">
        <v>950</v>
      </c>
      <c r="H1335" s="15">
        <v>977</v>
      </c>
      <c r="I1335" s="213" t="s">
        <v>44</v>
      </c>
      <c r="J1335" s="202" t="str">
        <f>IF(ISBLANK(INDEX('Policy Characteristics'!D:D,MATCH($C1335,'Policy Characteristics'!$C:$C,0))),"",INDEX('Policy Characteristics'!D:D,MATCH($C1335,'Policy Characteristics'!$C:$C,0)))</f>
        <v>Industry Energy Efficiency Standards</v>
      </c>
      <c r="K1335" s="76" t="str">
        <f>IF(ISBLANK(INDEX('Policy Characteristics'!E:E,MATCH($C1335,'Policy Characteristics'!$C:$C,0))),"",INDEX('Policy Characteristics'!E:E,MATCH($C1335,'Policy Characteristics'!$C:$C,0)))</f>
        <v>indst efficiency standards</v>
      </c>
      <c r="L1335" s="205">
        <f>IF(ISBLANK(INDEX('Policy Characteristics'!F:F,MATCH($C1335,'Policy Characteristics'!$C:$C,0))),"",INDEX('Policy Characteristics'!F:F,MATCH($C1335,'Policy Characteristics'!$C:$C,0)))</f>
        <v>0</v>
      </c>
      <c r="M1335" s="205">
        <f>IF(ISBLANK(INDEX('Policy Characteristics'!G:G,MATCH($C1335,'Policy Characteristics'!$C:$C,0))),"",INDEX('Policy Characteristics'!G:G,MATCH($C1335,'Policy Characteristics'!$C:$C,0)))</f>
        <v>0.25</v>
      </c>
      <c r="N1335" s="205">
        <f>IF(ISBLANK(INDEX('Policy Characteristics'!H:H,MATCH($C1335,'Policy Characteristics'!$C:$C,0))),"",INDEX('Policy Characteristics'!H:H,MATCH($C1335,'Policy Characteristics'!$C:$C,0)))</f>
        <v>0.01</v>
      </c>
      <c r="O1335" s="76" t="str">
        <f>IF(ISBLANK(INDEX('Policy Characteristics'!I:I,MATCH($C1335,'Policy Characteristics'!$C:$C,0))),"",INDEX('Policy Characteristics'!I:I,MATCH($C1335,'Policy Characteristics'!$C:$C,0)))</f>
        <v>% reduction in energy use</v>
      </c>
      <c r="P1335" s="76" t="str">
        <f>IF(ISBLANK(INDEX('Policy Characteristics'!J:J,MATCH($C1335,'Policy Characteristics'!$C:$C,0))),"",INDEX('Policy Characteristics'!J:J,MATCH($C1335,'Policy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335" s="76" t="str">
        <f>IF(ISBLANK(INDEX('Policy Characteristics'!K:K,MATCH($C1335,'Policy Characteristics'!$C:$C,0))),"",INDEX('Policy Characteristics'!K:K,MATCH($C1335,'Policy Characteristics'!$C:$C,0)))</f>
        <v>industry-ag-main.html#eff-stds</v>
      </c>
      <c r="R1335" s="76" t="str">
        <f>IF(ISBLANK(INDEX('Policy Characteristics'!L:L,MATCH($C1335,'Policy Characteristics'!$C:$C,0))),"",INDEX('Policy Characteristics'!L:L,MATCH($C1335,'Policy Characteristics'!$C:$C,0)))</f>
        <v>industry-energy-efficiency-standards.html</v>
      </c>
    </row>
    <row r="1336" spans="1:18" s="76" customFormat="1" x14ac:dyDescent="0.25">
      <c r="A1336" s="76" t="str">
        <f>IF(ISBLANK(INDEX('Policy Characteristics'!A:A,MATCH($C1336,'Policy Characteristics'!$C:$C,0))),"",INDEX('Policy Characteristics'!A:A,MATCH($C1336,'Policy Characteristics'!$C:$C,0)))</f>
        <v>Industry</v>
      </c>
      <c r="B1336" s="200" t="str">
        <f>IF(ISBLANK(INDEX('Policy Characteristics'!B:B,MATCH($C1336,'Policy Characteristics'!$C:$C,0))),"",INDEX('Policy Characteristics'!B:B,MATCH($C1336,'Policy Characteristics'!$C:$C,0)))</f>
        <v>Industry Energy Efficiency Standards</v>
      </c>
      <c r="C1336" s="76" t="str">
        <f t="shared" si="39"/>
        <v>Percentage Improvement in Eqpt Efficiency Standards above BAU</v>
      </c>
      <c r="D1336" s="78" t="s">
        <v>1302</v>
      </c>
      <c r="E1336" s="88" t="s">
        <v>642</v>
      </c>
      <c r="F1336" t="s">
        <v>1266</v>
      </c>
      <c r="G1336" s="88" t="s">
        <v>648</v>
      </c>
      <c r="H1336" s="15">
        <v>978</v>
      </c>
      <c r="I1336" s="213" t="s">
        <v>43</v>
      </c>
      <c r="J1336" s="202" t="str">
        <f>IF(ISBLANK(INDEX('Policy Characteristics'!D:D,MATCH($C1336,'Policy Characteristics'!$C:$C,0))),"",INDEX('Policy Characteristics'!D:D,MATCH($C1336,'Policy Characteristics'!$C:$C,0)))</f>
        <v>Industry Energy Efficiency Standards</v>
      </c>
      <c r="K1336" s="76" t="str">
        <f>IF(ISBLANK(INDEX('Policy Characteristics'!E:E,MATCH($C1336,'Policy Characteristics'!$C:$C,0))),"",INDEX('Policy Characteristics'!E:E,MATCH($C1336,'Policy Characteristics'!$C:$C,0)))</f>
        <v>indst efficiency standards</v>
      </c>
      <c r="L1336" s="205">
        <f>IF(ISBLANK(INDEX('Policy Characteristics'!F:F,MATCH($C1336,'Policy Characteristics'!$C:$C,0))),"",INDEX('Policy Characteristics'!F:F,MATCH($C1336,'Policy Characteristics'!$C:$C,0)))</f>
        <v>0</v>
      </c>
      <c r="M1336" s="205">
        <f>IF(ISBLANK(INDEX('Policy Characteristics'!G:G,MATCH($C1336,'Policy Characteristics'!$C:$C,0))),"",INDEX('Policy Characteristics'!G:G,MATCH($C1336,'Policy Characteristics'!$C:$C,0)))</f>
        <v>0.25</v>
      </c>
      <c r="N1336" s="205">
        <f>IF(ISBLANK(INDEX('Policy Characteristics'!H:H,MATCH($C1336,'Policy Characteristics'!$C:$C,0))),"",INDEX('Policy Characteristics'!H:H,MATCH($C1336,'Policy Characteristics'!$C:$C,0)))</f>
        <v>0.01</v>
      </c>
      <c r="O1336" s="76" t="str">
        <f>IF(ISBLANK(INDEX('Policy Characteristics'!I:I,MATCH($C1336,'Policy Characteristics'!$C:$C,0))),"",INDEX('Policy Characteristics'!I:I,MATCH($C1336,'Policy Characteristics'!$C:$C,0)))</f>
        <v>% reduction in energy use</v>
      </c>
      <c r="P1336" s="76" t="str">
        <f>IF(ISBLANK(INDEX('Policy Characteristics'!J:J,MATCH($C1336,'Policy Characteristics'!$C:$C,0))),"",INDEX('Policy Characteristics'!J:J,MATCH($C1336,'Policy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336" s="76" t="str">
        <f>IF(ISBLANK(INDEX('Policy Characteristics'!K:K,MATCH($C1336,'Policy Characteristics'!$C:$C,0))),"",INDEX('Policy Characteristics'!K:K,MATCH($C1336,'Policy Characteristics'!$C:$C,0)))</f>
        <v>industry-ag-main.html#eff-stds</v>
      </c>
      <c r="R1336" s="76" t="str">
        <f>IF(ISBLANK(INDEX('Policy Characteristics'!L:L,MATCH($C1336,'Policy Characteristics'!$C:$C,0))),"",INDEX('Policy Characteristics'!L:L,MATCH($C1336,'Policy Characteristics'!$C:$C,0)))</f>
        <v>industry-energy-efficiency-standards.html</v>
      </c>
    </row>
    <row r="1337" spans="1:18" s="76" customFormat="1" x14ac:dyDescent="0.25">
      <c r="A1337" s="76" t="str">
        <f>IF(ISBLANK(INDEX('Policy Characteristics'!A:A,MATCH($C1337,'Policy Characteristics'!$C:$C,0))),"",INDEX('Policy Characteristics'!A:A,MATCH($C1337,'Policy Characteristics'!$C:$C,0)))</f>
        <v>Industry</v>
      </c>
      <c r="B1337" s="200" t="str">
        <f>IF(ISBLANK(INDEX('Policy Characteristics'!B:B,MATCH($C1337,'Policy Characteristics'!$C:$C,0))),"",INDEX('Policy Characteristics'!B:B,MATCH($C1337,'Policy Characteristics'!$C:$C,0)))</f>
        <v>Industry Energy Efficiency Standards</v>
      </c>
      <c r="C1337" s="76" t="str">
        <f t="shared" si="39"/>
        <v>Percentage Improvement in Eqpt Efficiency Standards above BAU</v>
      </c>
      <c r="D1337" s="78" t="s">
        <v>1302</v>
      </c>
      <c r="E1337" s="88" t="s">
        <v>643</v>
      </c>
      <c r="F1337" t="s">
        <v>1266</v>
      </c>
      <c r="G1337" s="88" t="s">
        <v>651</v>
      </c>
      <c r="H1337" s="15">
        <v>979</v>
      </c>
      <c r="I1337" s="213" t="s">
        <v>44</v>
      </c>
      <c r="J1337" s="202" t="str">
        <f>IF(ISBLANK(INDEX('Policy Characteristics'!D:D,MATCH($C1337,'Policy Characteristics'!$C:$C,0))),"",INDEX('Policy Characteristics'!D:D,MATCH($C1337,'Policy Characteristics'!$C:$C,0)))</f>
        <v>Industry Energy Efficiency Standards</v>
      </c>
      <c r="K1337" s="76" t="str">
        <f>IF(ISBLANK(INDEX('Policy Characteristics'!E:E,MATCH($C1337,'Policy Characteristics'!$C:$C,0))),"",INDEX('Policy Characteristics'!E:E,MATCH($C1337,'Policy Characteristics'!$C:$C,0)))</f>
        <v>indst efficiency standards</v>
      </c>
      <c r="L1337" s="205">
        <f>IF(ISBLANK(INDEX('Policy Characteristics'!F:F,MATCH($C1337,'Policy Characteristics'!$C:$C,0))),"",INDEX('Policy Characteristics'!F:F,MATCH($C1337,'Policy Characteristics'!$C:$C,0)))</f>
        <v>0</v>
      </c>
      <c r="M1337" s="205">
        <f>IF(ISBLANK(INDEX('Policy Characteristics'!G:G,MATCH($C1337,'Policy Characteristics'!$C:$C,0))),"",INDEX('Policy Characteristics'!G:G,MATCH($C1337,'Policy Characteristics'!$C:$C,0)))</f>
        <v>0.25</v>
      </c>
      <c r="N1337" s="205">
        <f>IF(ISBLANK(INDEX('Policy Characteristics'!H:H,MATCH($C1337,'Policy Characteristics'!$C:$C,0))),"",INDEX('Policy Characteristics'!H:H,MATCH($C1337,'Policy Characteristics'!$C:$C,0)))</f>
        <v>0.01</v>
      </c>
      <c r="O1337" s="76" t="str">
        <f>IF(ISBLANK(INDEX('Policy Characteristics'!I:I,MATCH($C1337,'Policy Characteristics'!$C:$C,0))),"",INDEX('Policy Characteristics'!I:I,MATCH($C1337,'Policy Characteristics'!$C:$C,0)))</f>
        <v>% reduction in energy use</v>
      </c>
      <c r="P1337" s="76" t="str">
        <f>IF(ISBLANK(INDEX('Policy Characteristics'!J:J,MATCH($C1337,'Policy Characteristics'!$C:$C,0))),"",INDEX('Policy Characteristics'!J:J,MATCH($C1337,'Policy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337" s="76" t="str">
        <f>IF(ISBLANK(INDEX('Policy Characteristics'!K:K,MATCH($C1337,'Policy Characteristics'!$C:$C,0))),"",INDEX('Policy Characteristics'!K:K,MATCH($C1337,'Policy Characteristics'!$C:$C,0)))</f>
        <v>industry-ag-main.html#eff-stds</v>
      </c>
      <c r="R1337" s="76" t="str">
        <f>IF(ISBLANK(INDEX('Policy Characteristics'!L:L,MATCH($C1337,'Policy Characteristics'!$C:$C,0))),"",INDEX('Policy Characteristics'!L:L,MATCH($C1337,'Policy Characteristics'!$C:$C,0)))</f>
        <v>industry-energy-efficiency-standards.html</v>
      </c>
    </row>
    <row r="1338" spans="1:18" s="76" customFormat="1" x14ac:dyDescent="0.25">
      <c r="A1338" s="76" t="str">
        <f>IF(ISBLANK(INDEX('Policy Characteristics'!A:A,MATCH($C1338,'Policy Characteristics'!$C:$C,0))),"",INDEX('Policy Characteristics'!A:A,MATCH($C1338,'Policy Characteristics'!$C:$C,0)))</f>
        <v>Industry</v>
      </c>
      <c r="B1338" s="200" t="str">
        <f>IF(ISBLANK(INDEX('Policy Characteristics'!B:B,MATCH($C1338,'Policy Characteristics'!$C:$C,0))),"",INDEX('Policy Characteristics'!B:B,MATCH($C1338,'Policy Characteristics'!$C:$C,0)))</f>
        <v>Industry Energy Efficiency Standards</v>
      </c>
      <c r="C1338" s="76" t="str">
        <f t="shared" si="39"/>
        <v>Percentage Improvement in Eqpt Efficiency Standards above BAU</v>
      </c>
      <c r="D1338" s="78" t="s">
        <v>1302</v>
      </c>
      <c r="E1338" s="88" t="s">
        <v>644</v>
      </c>
      <c r="F1338" t="s">
        <v>1266</v>
      </c>
      <c r="G1338" s="88" t="s">
        <v>652</v>
      </c>
      <c r="H1338" s="15">
        <v>980</v>
      </c>
      <c r="I1338" s="213" t="s">
        <v>43</v>
      </c>
      <c r="J1338" s="202" t="str">
        <f>IF(ISBLANK(INDEX('Policy Characteristics'!D:D,MATCH($C1338,'Policy Characteristics'!$C:$C,0))),"",INDEX('Policy Characteristics'!D:D,MATCH($C1338,'Policy Characteristics'!$C:$C,0)))</f>
        <v>Industry Energy Efficiency Standards</v>
      </c>
      <c r="K1338" s="76" t="str">
        <f>IF(ISBLANK(INDEX('Policy Characteristics'!E:E,MATCH($C1338,'Policy Characteristics'!$C:$C,0))),"",INDEX('Policy Characteristics'!E:E,MATCH($C1338,'Policy Characteristics'!$C:$C,0)))</f>
        <v>indst efficiency standards</v>
      </c>
      <c r="L1338" s="205">
        <f>IF(ISBLANK(INDEX('Policy Characteristics'!F:F,MATCH($C1338,'Policy Characteristics'!$C:$C,0))),"",INDEX('Policy Characteristics'!F:F,MATCH($C1338,'Policy Characteristics'!$C:$C,0)))</f>
        <v>0</v>
      </c>
      <c r="M1338" s="205">
        <f>IF(ISBLANK(INDEX('Policy Characteristics'!G:G,MATCH($C1338,'Policy Characteristics'!$C:$C,0))),"",INDEX('Policy Characteristics'!G:G,MATCH($C1338,'Policy Characteristics'!$C:$C,0)))</f>
        <v>0.25</v>
      </c>
      <c r="N1338" s="205">
        <f>IF(ISBLANK(INDEX('Policy Characteristics'!H:H,MATCH($C1338,'Policy Characteristics'!$C:$C,0))),"",INDEX('Policy Characteristics'!H:H,MATCH($C1338,'Policy Characteristics'!$C:$C,0)))</f>
        <v>0.01</v>
      </c>
      <c r="O1338" s="76" t="str">
        <f>IF(ISBLANK(INDEX('Policy Characteristics'!I:I,MATCH($C1338,'Policy Characteristics'!$C:$C,0))),"",INDEX('Policy Characteristics'!I:I,MATCH($C1338,'Policy Characteristics'!$C:$C,0)))</f>
        <v>% reduction in energy use</v>
      </c>
      <c r="P1338" s="76" t="str">
        <f>IF(ISBLANK(INDEX('Policy Characteristics'!J:J,MATCH($C1338,'Policy Characteristics'!$C:$C,0))),"",INDEX('Policy Characteristics'!J:J,MATCH($C1338,'Policy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338" s="76" t="str">
        <f>IF(ISBLANK(INDEX('Policy Characteristics'!K:K,MATCH($C1338,'Policy Characteristics'!$C:$C,0))),"",INDEX('Policy Characteristics'!K:K,MATCH($C1338,'Policy Characteristics'!$C:$C,0)))</f>
        <v>industry-ag-main.html#eff-stds</v>
      </c>
      <c r="R1338" s="76" t="str">
        <f>IF(ISBLANK(INDEX('Policy Characteristics'!L:L,MATCH($C1338,'Policy Characteristics'!$C:$C,0))),"",INDEX('Policy Characteristics'!L:L,MATCH($C1338,'Policy Characteristics'!$C:$C,0)))</f>
        <v>industry-energy-efficiency-standards.html</v>
      </c>
    </row>
    <row r="1339" spans="1:18" s="76" customFormat="1" x14ac:dyDescent="0.25">
      <c r="A1339" s="76" t="str">
        <f>IF(ISBLANK(INDEX('Policy Characteristics'!A:A,MATCH($C1339,'Policy Characteristics'!$C:$C,0))),"",INDEX('Policy Characteristics'!A:A,MATCH($C1339,'Policy Characteristics'!$C:$C,0)))</f>
        <v>Industry</v>
      </c>
      <c r="B1339" s="200" t="str">
        <f>IF(ISBLANK(INDEX('Policy Characteristics'!B:B,MATCH($C1339,'Policy Characteristics'!$C:$C,0))),"",INDEX('Policy Characteristics'!B:B,MATCH($C1339,'Policy Characteristics'!$C:$C,0)))</f>
        <v>Industry Energy Efficiency Standards</v>
      </c>
      <c r="C1339" s="76" t="str">
        <f t="shared" si="39"/>
        <v>Percentage Improvement in Eqpt Efficiency Standards above BAU</v>
      </c>
      <c r="D1339" s="78" t="s">
        <v>1302</v>
      </c>
      <c r="E1339" s="88" t="s">
        <v>645</v>
      </c>
      <c r="F1339" t="s">
        <v>1266</v>
      </c>
      <c r="G1339" s="88" t="s">
        <v>649</v>
      </c>
      <c r="H1339" s="15">
        <v>981</v>
      </c>
      <c r="I1339" s="213" t="s">
        <v>44</v>
      </c>
      <c r="J1339" s="202" t="str">
        <f>IF(ISBLANK(INDEX('Policy Characteristics'!D:D,MATCH($C1339,'Policy Characteristics'!$C:$C,0))),"",INDEX('Policy Characteristics'!D:D,MATCH($C1339,'Policy Characteristics'!$C:$C,0)))</f>
        <v>Industry Energy Efficiency Standards</v>
      </c>
      <c r="K1339" s="76" t="str">
        <f>IF(ISBLANK(INDEX('Policy Characteristics'!E:E,MATCH($C1339,'Policy Characteristics'!$C:$C,0))),"",INDEX('Policy Characteristics'!E:E,MATCH($C1339,'Policy Characteristics'!$C:$C,0)))</f>
        <v>indst efficiency standards</v>
      </c>
      <c r="L1339" s="205">
        <f>IF(ISBLANK(INDEX('Policy Characteristics'!F:F,MATCH($C1339,'Policy Characteristics'!$C:$C,0))),"",INDEX('Policy Characteristics'!F:F,MATCH($C1339,'Policy Characteristics'!$C:$C,0)))</f>
        <v>0</v>
      </c>
      <c r="M1339" s="205">
        <f>IF(ISBLANK(INDEX('Policy Characteristics'!G:G,MATCH($C1339,'Policy Characteristics'!$C:$C,0))),"",INDEX('Policy Characteristics'!G:G,MATCH($C1339,'Policy Characteristics'!$C:$C,0)))</f>
        <v>0.25</v>
      </c>
      <c r="N1339" s="205">
        <f>IF(ISBLANK(INDEX('Policy Characteristics'!H:H,MATCH($C1339,'Policy Characteristics'!$C:$C,0))),"",INDEX('Policy Characteristics'!H:H,MATCH($C1339,'Policy Characteristics'!$C:$C,0)))</f>
        <v>0.01</v>
      </c>
      <c r="O1339" s="76" t="str">
        <f>IF(ISBLANK(INDEX('Policy Characteristics'!I:I,MATCH($C1339,'Policy Characteristics'!$C:$C,0))),"",INDEX('Policy Characteristics'!I:I,MATCH($C1339,'Policy Characteristics'!$C:$C,0)))</f>
        <v>% reduction in energy use</v>
      </c>
      <c r="P1339" s="76" t="str">
        <f>IF(ISBLANK(INDEX('Policy Characteristics'!J:J,MATCH($C1339,'Policy Characteristics'!$C:$C,0))),"",INDEX('Policy Characteristics'!J:J,MATCH($C1339,'Policy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339" s="76" t="str">
        <f>IF(ISBLANK(INDEX('Policy Characteristics'!K:K,MATCH($C1339,'Policy Characteristics'!$C:$C,0))),"",INDEX('Policy Characteristics'!K:K,MATCH($C1339,'Policy Characteristics'!$C:$C,0)))</f>
        <v>industry-ag-main.html#eff-stds</v>
      </c>
      <c r="R1339" s="76" t="str">
        <f>IF(ISBLANK(INDEX('Policy Characteristics'!L:L,MATCH($C1339,'Policy Characteristics'!$C:$C,0))),"",INDEX('Policy Characteristics'!L:L,MATCH($C1339,'Policy Characteristics'!$C:$C,0)))</f>
        <v>industry-energy-efficiency-standards.html</v>
      </c>
    </row>
    <row r="1340" spans="1:18" s="76" customFormat="1" x14ac:dyDescent="0.25">
      <c r="A1340" s="76" t="str">
        <f>IF(ISBLANK(INDEX('Policy Characteristics'!A:A,MATCH($C1340,'Policy Characteristics'!$C:$C,0))),"",INDEX('Policy Characteristics'!A:A,MATCH($C1340,'Policy Characteristics'!$C:$C,0)))</f>
        <v>Industry</v>
      </c>
      <c r="B1340" s="200" t="str">
        <f>IF(ISBLANK(INDEX('Policy Characteristics'!B:B,MATCH($C1340,'Policy Characteristics'!$C:$C,0))),"",INDEX('Policy Characteristics'!B:B,MATCH($C1340,'Policy Characteristics'!$C:$C,0)))</f>
        <v>Industry Energy Efficiency Standards</v>
      </c>
      <c r="C1340" s="76" t="str">
        <f t="shared" si="39"/>
        <v>Percentage Improvement in Eqpt Efficiency Standards above BAU</v>
      </c>
      <c r="D1340" s="78" t="s">
        <v>1302</v>
      </c>
      <c r="E1340" s="88" t="s">
        <v>646</v>
      </c>
      <c r="F1340" t="s">
        <v>1266</v>
      </c>
      <c r="G1340" s="88" t="s">
        <v>650</v>
      </c>
      <c r="H1340" s="15">
        <v>982</v>
      </c>
      <c r="I1340" s="213" t="s">
        <v>43</v>
      </c>
      <c r="J1340" s="202" t="str">
        <f>IF(ISBLANK(INDEX('Policy Characteristics'!D:D,MATCH($C1340,'Policy Characteristics'!$C:$C,0))),"",INDEX('Policy Characteristics'!D:D,MATCH($C1340,'Policy Characteristics'!$C:$C,0)))</f>
        <v>Industry Energy Efficiency Standards</v>
      </c>
      <c r="K1340" s="76" t="str">
        <f>IF(ISBLANK(INDEX('Policy Characteristics'!E:E,MATCH($C1340,'Policy Characteristics'!$C:$C,0))),"",INDEX('Policy Characteristics'!E:E,MATCH($C1340,'Policy Characteristics'!$C:$C,0)))</f>
        <v>indst efficiency standards</v>
      </c>
      <c r="L1340" s="205">
        <f>IF(ISBLANK(INDEX('Policy Characteristics'!F:F,MATCH($C1340,'Policy Characteristics'!$C:$C,0))),"",INDEX('Policy Characteristics'!F:F,MATCH($C1340,'Policy Characteristics'!$C:$C,0)))</f>
        <v>0</v>
      </c>
      <c r="M1340" s="205">
        <f>IF(ISBLANK(INDEX('Policy Characteristics'!G:G,MATCH($C1340,'Policy Characteristics'!$C:$C,0))),"",INDEX('Policy Characteristics'!G:G,MATCH($C1340,'Policy Characteristics'!$C:$C,0)))</f>
        <v>0.25</v>
      </c>
      <c r="N1340" s="205">
        <f>IF(ISBLANK(INDEX('Policy Characteristics'!H:H,MATCH($C1340,'Policy Characteristics'!$C:$C,0))),"",INDEX('Policy Characteristics'!H:H,MATCH($C1340,'Policy Characteristics'!$C:$C,0)))</f>
        <v>0.01</v>
      </c>
      <c r="O1340" s="76" t="str">
        <f>IF(ISBLANK(INDEX('Policy Characteristics'!I:I,MATCH($C1340,'Policy Characteristics'!$C:$C,0))),"",INDEX('Policy Characteristics'!I:I,MATCH($C1340,'Policy Characteristics'!$C:$C,0)))</f>
        <v>% reduction in energy use</v>
      </c>
      <c r="P1340" s="76" t="str">
        <f>IF(ISBLANK(INDEX('Policy Characteristics'!J:J,MATCH($C1340,'Policy Characteristics'!$C:$C,0))),"",INDEX('Policy Characteristics'!J:J,MATCH($C1340,'Policy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340" s="76" t="str">
        <f>IF(ISBLANK(INDEX('Policy Characteristics'!K:K,MATCH($C1340,'Policy Characteristics'!$C:$C,0))),"",INDEX('Policy Characteristics'!K:K,MATCH($C1340,'Policy Characteristics'!$C:$C,0)))</f>
        <v>industry-ag-main.html#eff-stds</v>
      </c>
      <c r="R1340" s="76" t="str">
        <f>IF(ISBLANK(INDEX('Policy Characteristics'!L:L,MATCH($C1340,'Policy Characteristics'!$C:$C,0))),"",INDEX('Policy Characteristics'!L:L,MATCH($C1340,'Policy Characteristics'!$C:$C,0)))</f>
        <v>industry-energy-efficiency-standards.html</v>
      </c>
    </row>
    <row r="1341" spans="1:18" s="76" customFormat="1" x14ac:dyDescent="0.25">
      <c r="A1341" s="76" t="str">
        <f>IF(ISBLANK(INDEX('Policy Characteristics'!A:A,MATCH($C1341,'Policy Characteristics'!$C:$C,0))),"",INDEX('Policy Characteristics'!A:A,MATCH($C1341,'Policy Characteristics'!$C:$C,0)))</f>
        <v>Industry</v>
      </c>
      <c r="B1341" s="200" t="str">
        <f>IF(ISBLANK(INDEX('Policy Characteristics'!B:B,MATCH($C1341,'Policy Characteristics'!$C:$C,0))),"",INDEX('Policy Characteristics'!B:B,MATCH($C1341,'Policy Characteristics'!$C:$C,0)))</f>
        <v>Industry Energy Efficiency Standards</v>
      </c>
      <c r="C1341" s="76" t="str">
        <f t="shared" si="39"/>
        <v>Percentage Improvement in Eqpt Efficiency Standards above BAU</v>
      </c>
      <c r="D1341" s="78" t="s">
        <v>1302</v>
      </c>
      <c r="E1341" s="88" t="s">
        <v>647</v>
      </c>
      <c r="F1341" t="s">
        <v>1266</v>
      </c>
      <c r="G1341" s="88" t="s">
        <v>653</v>
      </c>
      <c r="H1341" s="15">
        <v>983</v>
      </c>
      <c r="I1341" s="213" t="s">
        <v>44</v>
      </c>
      <c r="J1341" s="202" t="str">
        <f>IF(ISBLANK(INDEX('Policy Characteristics'!D:D,MATCH($C1341,'Policy Characteristics'!$C:$C,0))),"",INDEX('Policy Characteristics'!D:D,MATCH($C1341,'Policy Characteristics'!$C:$C,0)))</f>
        <v>Industry Energy Efficiency Standards</v>
      </c>
      <c r="K1341" s="76" t="str">
        <f>IF(ISBLANK(INDEX('Policy Characteristics'!E:E,MATCH($C1341,'Policy Characteristics'!$C:$C,0))),"",INDEX('Policy Characteristics'!E:E,MATCH($C1341,'Policy Characteristics'!$C:$C,0)))</f>
        <v>indst efficiency standards</v>
      </c>
      <c r="L1341" s="205">
        <f>IF(ISBLANK(INDEX('Policy Characteristics'!F:F,MATCH($C1341,'Policy Characteristics'!$C:$C,0))),"",INDEX('Policy Characteristics'!F:F,MATCH($C1341,'Policy Characteristics'!$C:$C,0)))</f>
        <v>0</v>
      </c>
      <c r="M1341" s="205">
        <f>IF(ISBLANK(INDEX('Policy Characteristics'!G:G,MATCH($C1341,'Policy Characteristics'!$C:$C,0))),"",INDEX('Policy Characteristics'!G:G,MATCH($C1341,'Policy Characteristics'!$C:$C,0)))</f>
        <v>0.25</v>
      </c>
      <c r="N1341" s="205">
        <f>IF(ISBLANK(INDEX('Policy Characteristics'!H:H,MATCH($C1341,'Policy Characteristics'!$C:$C,0))),"",INDEX('Policy Characteristics'!H:H,MATCH($C1341,'Policy Characteristics'!$C:$C,0)))</f>
        <v>0.01</v>
      </c>
      <c r="O1341" s="76" t="str">
        <f>IF(ISBLANK(INDEX('Policy Characteristics'!I:I,MATCH($C1341,'Policy Characteristics'!$C:$C,0))),"",INDEX('Policy Characteristics'!I:I,MATCH($C1341,'Policy Characteristics'!$C:$C,0)))</f>
        <v>% reduction in energy use</v>
      </c>
      <c r="P1341" s="76" t="str">
        <f>IF(ISBLANK(INDEX('Policy Characteristics'!J:J,MATCH($C1341,'Policy Characteristics'!$C:$C,0))),"",INDEX('Policy Characteristics'!J:J,MATCH($C1341,'Policy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341" s="76" t="str">
        <f>IF(ISBLANK(INDEX('Policy Characteristics'!K:K,MATCH($C1341,'Policy Characteristics'!$C:$C,0))),"",INDEX('Policy Characteristics'!K:K,MATCH($C1341,'Policy Characteristics'!$C:$C,0)))</f>
        <v>industry-ag-main.html#eff-stds</v>
      </c>
      <c r="R1341" s="76" t="str">
        <f>IF(ISBLANK(INDEX('Policy Characteristics'!L:L,MATCH($C1341,'Policy Characteristics'!$C:$C,0))),"",INDEX('Policy Characteristics'!L:L,MATCH($C1341,'Policy Characteristics'!$C:$C,0)))</f>
        <v>industry-energy-efficiency-standards.html</v>
      </c>
    </row>
    <row r="1342" spans="1:18" s="76" customFormat="1" x14ac:dyDescent="0.25">
      <c r="A1342" s="76" t="str">
        <f>IF(ISBLANK(INDEX('Policy Characteristics'!A:A,MATCH($C1342,'Policy Characteristics'!$C:$C,0))),"",INDEX('Policy Characteristics'!A:A,MATCH($C1342,'Policy Characteristics'!$C:$C,0)))</f>
        <v>Industry</v>
      </c>
      <c r="B1342" s="200" t="str">
        <f>IF(ISBLANK(INDEX('Policy Characteristics'!B:B,MATCH($C1342,'Policy Characteristics'!$C:$C,0))),"",INDEX('Policy Characteristics'!B:B,MATCH($C1342,'Policy Characteristics'!$C:$C,0)))</f>
        <v>Industry Energy Efficiency Standards</v>
      </c>
      <c r="C1342" s="76" t="str">
        <f t="shared" si="39"/>
        <v>Percentage Improvement in Eqpt Efficiency Standards above BAU</v>
      </c>
      <c r="D1342" s="78" t="s">
        <v>1302</v>
      </c>
      <c r="E1342" s="88" t="s">
        <v>946</v>
      </c>
      <c r="F1342" t="s">
        <v>1266</v>
      </c>
      <c r="G1342" s="88" t="s">
        <v>949</v>
      </c>
      <c r="H1342" s="15">
        <v>984</v>
      </c>
      <c r="I1342" s="213" t="s">
        <v>44</v>
      </c>
      <c r="J1342" s="202" t="str">
        <f>IF(ISBLANK(INDEX('Policy Characteristics'!D:D,MATCH($C1342,'Policy Characteristics'!$C:$C,0))),"",INDEX('Policy Characteristics'!D:D,MATCH($C1342,'Policy Characteristics'!$C:$C,0)))</f>
        <v>Industry Energy Efficiency Standards</v>
      </c>
      <c r="K1342" s="76" t="str">
        <f>IF(ISBLANK(INDEX('Policy Characteristics'!E:E,MATCH($C1342,'Policy Characteristics'!$C:$C,0))),"",INDEX('Policy Characteristics'!E:E,MATCH($C1342,'Policy Characteristics'!$C:$C,0)))</f>
        <v>indst efficiency standards</v>
      </c>
      <c r="L1342" s="205">
        <f>IF(ISBLANK(INDEX('Policy Characteristics'!F:F,MATCH($C1342,'Policy Characteristics'!$C:$C,0))),"",INDEX('Policy Characteristics'!F:F,MATCH($C1342,'Policy Characteristics'!$C:$C,0)))</f>
        <v>0</v>
      </c>
      <c r="M1342" s="205">
        <f>IF(ISBLANK(INDEX('Policy Characteristics'!G:G,MATCH($C1342,'Policy Characteristics'!$C:$C,0))),"",INDEX('Policy Characteristics'!G:G,MATCH($C1342,'Policy Characteristics'!$C:$C,0)))</f>
        <v>0.25</v>
      </c>
      <c r="N1342" s="205">
        <f>IF(ISBLANK(INDEX('Policy Characteristics'!H:H,MATCH($C1342,'Policy Characteristics'!$C:$C,0))),"",INDEX('Policy Characteristics'!H:H,MATCH($C1342,'Policy Characteristics'!$C:$C,0)))</f>
        <v>0.01</v>
      </c>
      <c r="O1342" s="76" t="str">
        <f>IF(ISBLANK(INDEX('Policy Characteristics'!I:I,MATCH($C1342,'Policy Characteristics'!$C:$C,0))),"",INDEX('Policy Characteristics'!I:I,MATCH($C1342,'Policy Characteristics'!$C:$C,0)))</f>
        <v>% reduction in energy use</v>
      </c>
      <c r="P1342" s="76" t="str">
        <f>IF(ISBLANK(INDEX('Policy Characteristics'!J:J,MATCH($C1342,'Policy Characteristics'!$C:$C,0))),"",INDEX('Policy Characteristics'!J:J,MATCH($C1342,'Policy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342" s="76" t="str">
        <f>IF(ISBLANK(INDEX('Policy Characteristics'!K:K,MATCH($C1342,'Policy Characteristics'!$C:$C,0))),"",INDEX('Policy Characteristics'!K:K,MATCH($C1342,'Policy Characteristics'!$C:$C,0)))</f>
        <v>industry-ag-main.html#eff-stds</v>
      </c>
      <c r="R1342" s="76" t="str">
        <f>IF(ISBLANK(INDEX('Policy Characteristics'!L:L,MATCH($C1342,'Policy Characteristics'!$C:$C,0))),"",INDEX('Policy Characteristics'!L:L,MATCH($C1342,'Policy Characteristics'!$C:$C,0)))</f>
        <v>industry-energy-efficiency-standards.html</v>
      </c>
    </row>
    <row r="1343" spans="1:18" s="76" customFormat="1" x14ac:dyDescent="0.25">
      <c r="A1343" s="76" t="str">
        <f>IF(ISBLANK(INDEX('Policy Characteristics'!A:A,MATCH($C1343,'Policy Characteristics'!$C:$C,0))),"",INDEX('Policy Characteristics'!A:A,MATCH($C1343,'Policy Characteristics'!$C:$C,0)))</f>
        <v>Industry</v>
      </c>
      <c r="B1343" s="200" t="str">
        <f>IF(ISBLANK(INDEX('Policy Characteristics'!B:B,MATCH($C1343,'Policy Characteristics'!$C:$C,0))),"",INDEX('Policy Characteristics'!B:B,MATCH($C1343,'Policy Characteristics'!$C:$C,0)))</f>
        <v>Industry Energy Efficiency Standards</v>
      </c>
      <c r="C1343" s="76" t="str">
        <f t="shared" si="39"/>
        <v>Percentage Improvement in Eqpt Efficiency Standards above BAU</v>
      </c>
      <c r="D1343" s="78" t="s">
        <v>1302</v>
      </c>
      <c r="E1343" s="88" t="s">
        <v>947</v>
      </c>
      <c r="F1343" t="s">
        <v>1266</v>
      </c>
      <c r="G1343" s="88" t="s">
        <v>951</v>
      </c>
      <c r="H1343" s="15">
        <v>985</v>
      </c>
      <c r="I1343" s="213" t="s">
        <v>43</v>
      </c>
      <c r="J1343" s="202" t="str">
        <f>IF(ISBLANK(INDEX('Policy Characteristics'!D:D,MATCH($C1343,'Policy Characteristics'!$C:$C,0))),"",INDEX('Policy Characteristics'!D:D,MATCH($C1343,'Policy Characteristics'!$C:$C,0)))</f>
        <v>Industry Energy Efficiency Standards</v>
      </c>
      <c r="K1343" s="76" t="str">
        <f>IF(ISBLANK(INDEX('Policy Characteristics'!E:E,MATCH($C1343,'Policy Characteristics'!$C:$C,0))),"",INDEX('Policy Characteristics'!E:E,MATCH($C1343,'Policy Characteristics'!$C:$C,0)))</f>
        <v>indst efficiency standards</v>
      </c>
      <c r="L1343" s="205">
        <f>IF(ISBLANK(INDEX('Policy Characteristics'!F:F,MATCH($C1343,'Policy Characteristics'!$C:$C,0))),"",INDEX('Policy Characteristics'!F:F,MATCH($C1343,'Policy Characteristics'!$C:$C,0)))</f>
        <v>0</v>
      </c>
      <c r="M1343" s="205">
        <f>IF(ISBLANK(INDEX('Policy Characteristics'!G:G,MATCH($C1343,'Policy Characteristics'!$C:$C,0))),"",INDEX('Policy Characteristics'!G:G,MATCH($C1343,'Policy Characteristics'!$C:$C,0)))</f>
        <v>0.25</v>
      </c>
      <c r="N1343" s="205">
        <f>IF(ISBLANK(INDEX('Policy Characteristics'!H:H,MATCH($C1343,'Policy Characteristics'!$C:$C,0))),"",INDEX('Policy Characteristics'!H:H,MATCH($C1343,'Policy Characteristics'!$C:$C,0)))</f>
        <v>0.01</v>
      </c>
      <c r="O1343" s="76" t="str">
        <f>IF(ISBLANK(INDEX('Policy Characteristics'!I:I,MATCH($C1343,'Policy Characteristics'!$C:$C,0))),"",INDEX('Policy Characteristics'!I:I,MATCH($C1343,'Policy Characteristics'!$C:$C,0)))</f>
        <v>% reduction in energy use</v>
      </c>
      <c r="P1343" s="76" t="str">
        <f>IF(ISBLANK(INDEX('Policy Characteristics'!J:J,MATCH($C1343,'Policy Characteristics'!$C:$C,0))),"",INDEX('Policy Characteristics'!J:J,MATCH($C1343,'Policy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343" s="76" t="str">
        <f>IF(ISBLANK(INDEX('Policy Characteristics'!K:K,MATCH($C1343,'Policy Characteristics'!$C:$C,0))),"",INDEX('Policy Characteristics'!K:K,MATCH($C1343,'Policy Characteristics'!$C:$C,0)))</f>
        <v>industry-ag-main.html#eff-stds</v>
      </c>
      <c r="R1343" s="76" t="str">
        <f>IF(ISBLANK(INDEX('Policy Characteristics'!L:L,MATCH($C1343,'Policy Characteristics'!$C:$C,0))),"",INDEX('Policy Characteristics'!L:L,MATCH($C1343,'Policy Characteristics'!$C:$C,0)))</f>
        <v>industry-energy-efficiency-standards.html</v>
      </c>
    </row>
    <row r="1344" spans="1:18" s="76" customFormat="1" x14ac:dyDescent="0.25">
      <c r="A1344" s="76" t="str">
        <f>IF(ISBLANK(INDEX('Policy Characteristics'!A:A,MATCH($C1344,'Policy Characteristics'!$C:$C,0))),"",INDEX('Policy Characteristics'!A:A,MATCH($C1344,'Policy Characteristics'!$C:$C,0)))</f>
        <v>Industry</v>
      </c>
      <c r="B1344" s="200" t="str">
        <f>IF(ISBLANK(INDEX('Policy Characteristics'!B:B,MATCH($C1344,'Policy Characteristics'!$C:$C,0))),"",INDEX('Policy Characteristics'!B:B,MATCH($C1344,'Policy Characteristics'!$C:$C,0)))</f>
        <v>Industry Energy Efficiency Standards</v>
      </c>
      <c r="C1344" s="76" t="str">
        <f t="shared" si="39"/>
        <v>Percentage Improvement in Eqpt Efficiency Standards above BAU</v>
      </c>
      <c r="D1344" s="78" t="s">
        <v>1302</v>
      </c>
      <c r="E1344" s="88" t="s">
        <v>948</v>
      </c>
      <c r="F1344" t="s">
        <v>1266</v>
      </c>
      <c r="G1344" s="88" t="s">
        <v>952</v>
      </c>
      <c r="H1344" s="15">
        <v>986</v>
      </c>
      <c r="I1344" s="213" t="s">
        <v>44</v>
      </c>
      <c r="J1344" s="202" t="str">
        <f>IF(ISBLANK(INDEX('Policy Characteristics'!D:D,MATCH($C1344,'Policy Characteristics'!$C:$C,0))),"",INDEX('Policy Characteristics'!D:D,MATCH($C1344,'Policy Characteristics'!$C:$C,0)))</f>
        <v>Industry Energy Efficiency Standards</v>
      </c>
      <c r="K1344" s="76" t="str">
        <f>IF(ISBLANK(INDEX('Policy Characteristics'!E:E,MATCH($C1344,'Policy Characteristics'!$C:$C,0))),"",INDEX('Policy Characteristics'!E:E,MATCH($C1344,'Policy Characteristics'!$C:$C,0)))</f>
        <v>indst efficiency standards</v>
      </c>
      <c r="L1344" s="205">
        <f>IF(ISBLANK(INDEX('Policy Characteristics'!F:F,MATCH($C1344,'Policy Characteristics'!$C:$C,0))),"",INDEX('Policy Characteristics'!F:F,MATCH($C1344,'Policy Characteristics'!$C:$C,0)))</f>
        <v>0</v>
      </c>
      <c r="M1344" s="205">
        <f>IF(ISBLANK(INDEX('Policy Characteristics'!G:G,MATCH($C1344,'Policy Characteristics'!$C:$C,0))),"",INDEX('Policy Characteristics'!G:G,MATCH($C1344,'Policy Characteristics'!$C:$C,0)))</f>
        <v>0.25</v>
      </c>
      <c r="N1344" s="205">
        <f>IF(ISBLANK(INDEX('Policy Characteristics'!H:H,MATCH($C1344,'Policy Characteristics'!$C:$C,0))),"",INDEX('Policy Characteristics'!H:H,MATCH($C1344,'Policy Characteristics'!$C:$C,0)))</f>
        <v>0.01</v>
      </c>
      <c r="O1344" s="76" t="str">
        <f>IF(ISBLANK(INDEX('Policy Characteristics'!I:I,MATCH($C1344,'Policy Characteristics'!$C:$C,0))),"",INDEX('Policy Characteristics'!I:I,MATCH($C1344,'Policy Characteristics'!$C:$C,0)))</f>
        <v>% reduction in energy use</v>
      </c>
      <c r="P1344" s="76" t="str">
        <f>IF(ISBLANK(INDEX('Policy Characteristics'!J:J,MATCH($C1344,'Policy Characteristics'!$C:$C,0))),"",INDEX('Policy Characteristics'!J:J,MATCH($C1344,'Policy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344" s="76" t="str">
        <f>IF(ISBLANK(INDEX('Policy Characteristics'!K:K,MATCH($C1344,'Policy Characteristics'!$C:$C,0))),"",INDEX('Policy Characteristics'!K:K,MATCH($C1344,'Policy Characteristics'!$C:$C,0)))</f>
        <v>industry-ag-main.html#eff-stds</v>
      </c>
      <c r="R1344" s="76" t="str">
        <f>IF(ISBLANK(INDEX('Policy Characteristics'!L:L,MATCH($C1344,'Policy Characteristics'!$C:$C,0))),"",INDEX('Policy Characteristics'!L:L,MATCH($C1344,'Policy Characteristics'!$C:$C,0)))</f>
        <v>industry-energy-efficiency-standards.html</v>
      </c>
    </row>
    <row r="1345" spans="1:18" s="76" customFormat="1" x14ac:dyDescent="0.25">
      <c r="A1345" s="76" t="str">
        <f>IF(ISBLANK(INDEX('Policy Characteristics'!A:A,MATCH($C1345,'Policy Characteristics'!$C:$C,0))),"",INDEX('Policy Characteristics'!A:A,MATCH($C1345,'Policy Characteristics'!$C:$C,0)))</f>
        <v>Industry</v>
      </c>
      <c r="B1345" s="200" t="str">
        <f>IF(ISBLANK(INDEX('Policy Characteristics'!B:B,MATCH($C1345,'Policy Characteristics'!$C:$C,0))),"",INDEX('Policy Characteristics'!B:B,MATCH($C1345,'Policy Characteristics'!$C:$C,0)))</f>
        <v>Industry Energy Efficiency Standards</v>
      </c>
      <c r="C1345" s="76" t="str">
        <f t="shared" si="39"/>
        <v>Percentage Improvement in Eqpt Efficiency Standards above BAU</v>
      </c>
      <c r="D1345" s="78" t="s">
        <v>1302</v>
      </c>
      <c r="E1345" s="88" t="s">
        <v>945</v>
      </c>
      <c r="F1345" t="s">
        <v>1266</v>
      </c>
      <c r="G1345" s="88" t="s">
        <v>950</v>
      </c>
      <c r="H1345" s="15">
        <v>987</v>
      </c>
      <c r="I1345" s="213" t="s">
        <v>44</v>
      </c>
      <c r="J1345" s="202" t="str">
        <f>IF(ISBLANK(INDEX('Policy Characteristics'!D:D,MATCH($C1345,'Policy Characteristics'!$C:$C,0))),"",INDEX('Policy Characteristics'!D:D,MATCH($C1345,'Policy Characteristics'!$C:$C,0)))</f>
        <v>Industry Energy Efficiency Standards</v>
      </c>
      <c r="K1345" s="76" t="str">
        <f>IF(ISBLANK(INDEX('Policy Characteristics'!E:E,MATCH($C1345,'Policy Characteristics'!$C:$C,0))),"",INDEX('Policy Characteristics'!E:E,MATCH($C1345,'Policy Characteristics'!$C:$C,0)))</f>
        <v>indst efficiency standards</v>
      </c>
      <c r="L1345" s="205">
        <f>IF(ISBLANK(INDEX('Policy Characteristics'!F:F,MATCH($C1345,'Policy Characteristics'!$C:$C,0))),"",INDEX('Policy Characteristics'!F:F,MATCH($C1345,'Policy Characteristics'!$C:$C,0)))</f>
        <v>0</v>
      </c>
      <c r="M1345" s="205">
        <f>IF(ISBLANK(INDEX('Policy Characteristics'!G:G,MATCH($C1345,'Policy Characteristics'!$C:$C,0))),"",INDEX('Policy Characteristics'!G:G,MATCH($C1345,'Policy Characteristics'!$C:$C,0)))</f>
        <v>0.25</v>
      </c>
      <c r="N1345" s="205">
        <f>IF(ISBLANK(INDEX('Policy Characteristics'!H:H,MATCH($C1345,'Policy Characteristics'!$C:$C,0))),"",INDEX('Policy Characteristics'!H:H,MATCH($C1345,'Policy Characteristics'!$C:$C,0)))</f>
        <v>0.01</v>
      </c>
      <c r="O1345" s="76" t="str">
        <f>IF(ISBLANK(INDEX('Policy Characteristics'!I:I,MATCH($C1345,'Policy Characteristics'!$C:$C,0))),"",INDEX('Policy Characteristics'!I:I,MATCH($C1345,'Policy Characteristics'!$C:$C,0)))</f>
        <v>% reduction in energy use</v>
      </c>
      <c r="P1345" s="76" t="str">
        <f>IF(ISBLANK(INDEX('Policy Characteristics'!J:J,MATCH($C1345,'Policy Characteristics'!$C:$C,0))),"",INDEX('Policy Characteristics'!J:J,MATCH($C1345,'Policy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345" s="76" t="str">
        <f>IF(ISBLANK(INDEX('Policy Characteristics'!K:K,MATCH($C1345,'Policy Characteristics'!$C:$C,0))),"",INDEX('Policy Characteristics'!K:K,MATCH($C1345,'Policy Characteristics'!$C:$C,0)))</f>
        <v>industry-ag-main.html#eff-stds</v>
      </c>
      <c r="R1345" s="76" t="str">
        <f>IF(ISBLANK(INDEX('Policy Characteristics'!L:L,MATCH($C1345,'Policy Characteristics'!$C:$C,0))),"",INDEX('Policy Characteristics'!L:L,MATCH($C1345,'Policy Characteristics'!$C:$C,0)))</f>
        <v>industry-energy-efficiency-standards.html</v>
      </c>
    </row>
    <row r="1346" spans="1:18" s="76" customFormat="1" x14ac:dyDescent="0.25">
      <c r="A1346" s="76" t="str">
        <f>IF(ISBLANK(INDEX('Policy Characteristics'!A:A,MATCH($C1346,'Policy Characteristics'!$C:$C,0))),"",INDEX('Policy Characteristics'!A:A,MATCH($C1346,'Policy Characteristics'!$C:$C,0)))</f>
        <v>Industry</v>
      </c>
      <c r="B1346" s="200" t="str">
        <f>IF(ISBLANK(INDEX('Policy Characteristics'!B:B,MATCH($C1346,'Policy Characteristics'!$C:$C,0))),"",INDEX('Policy Characteristics'!B:B,MATCH($C1346,'Policy Characteristics'!$C:$C,0)))</f>
        <v>Industry Energy Efficiency Standards</v>
      </c>
      <c r="C1346" s="76" t="str">
        <f t="shared" si="39"/>
        <v>Percentage Improvement in Eqpt Efficiency Standards above BAU</v>
      </c>
      <c r="D1346" s="78" t="s">
        <v>1303</v>
      </c>
      <c r="E1346" s="88" t="s">
        <v>642</v>
      </c>
      <c r="F1346" t="s">
        <v>1267</v>
      </c>
      <c r="G1346" s="88" t="s">
        <v>648</v>
      </c>
      <c r="H1346" s="15">
        <v>988</v>
      </c>
      <c r="I1346" s="213" t="s">
        <v>43</v>
      </c>
      <c r="J1346" s="202" t="str">
        <f>IF(ISBLANK(INDEX('Policy Characteristics'!D:D,MATCH($C1346,'Policy Characteristics'!$C:$C,0))),"",INDEX('Policy Characteristics'!D:D,MATCH($C1346,'Policy Characteristics'!$C:$C,0)))</f>
        <v>Industry Energy Efficiency Standards</v>
      </c>
      <c r="K1346" s="76" t="str">
        <f>IF(ISBLANK(INDEX('Policy Characteristics'!E:E,MATCH($C1346,'Policy Characteristics'!$C:$C,0))),"",INDEX('Policy Characteristics'!E:E,MATCH($C1346,'Policy Characteristics'!$C:$C,0)))</f>
        <v>indst efficiency standards</v>
      </c>
      <c r="L1346" s="205">
        <f>IF(ISBLANK(INDEX('Policy Characteristics'!F:F,MATCH($C1346,'Policy Characteristics'!$C:$C,0))),"",INDEX('Policy Characteristics'!F:F,MATCH($C1346,'Policy Characteristics'!$C:$C,0)))</f>
        <v>0</v>
      </c>
      <c r="M1346" s="205">
        <f>IF(ISBLANK(INDEX('Policy Characteristics'!G:G,MATCH($C1346,'Policy Characteristics'!$C:$C,0))),"",INDEX('Policy Characteristics'!G:G,MATCH($C1346,'Policy Characteristics'!$C:$C,0)))</f>
        <v>0.25</v>
      </c>
      <c r="N1346" s="205">
        <f>IF(ISBLANK(INDEX('Policy Characteristics'!H:H,MATCH($C1346,'Policy Characteristics'!$C:$C,0))),"",INDEX('Policy Characteristics'!H:H,MATCH($C1346,'Policy Characteristics'!$C:$C,0)))</f>
        <v>0.01</v>
      </c>
      <c r="O1346" s="76" t="str">
        <f>IF(ISBLANK(INDEX('Policy Characteristics'!I:I,MATCH($C1346,'Policy Characteristics'!$C:$C,0))),"",INDEX('Policy Characteristics'!I:I,MATCH($C1346,'Policy Characteristics'!$C:$C,0)))</f>
        <v>% reduction in energy use</v>
      </c>
      <c r="P1346" s="76" t="str">
        <f>IF(ISBLANK(INDEX('Policy Characteristics'!J:J,MATCH($C1346,'Policy Characteristics'!$C:$C,0))),"",INDEX('Policy Characteristics'!J:J,MATCH($C1346,'Policy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346" s="76" t="str">
        <f>IF(ISBLANK(INDEX('Policy Characteristics'!K:K,MATCH($C1346,'Policy Characteristics'!$C:$C,0))),"",INDEX('Policy Characteristics'!K:K,MATCH($C1346,'Policy Characteristics'!$C:$C,0)))</f>
        <v>industry-ag-main.html#eff-stds</v>
      </c>
      <c r="R1346" s="76" t="str">
        <f>IF(ISBLANK(INDEX('Policy Characteristics'!L:L,MATCH($C1346,'Policy Characteristics'!$C:$C,0))),"",INDEX('Policy Characteristics'!L:L,MATCH($C1346,'Policy Characteristics'!$C:$C,0)))</f>
        <v>industry-energy-efficiency-standards.html</v>
      </c>
    </row>
    <row r="1347" spans="1:18" s="76" customFormat="1" x14ac:dyDescent="0.25">
      <c r="A1347" s="76" t="str">
        <f>IF(ISBLANK(INDEX('Policy Characteristics'!A:A,MATCH($C1347,'Policy Characteristics'!$C:$C,0))),"",INDEX('Policy Characteristics'!A:A,MATCH($C1347,'Policy Characteristics'!$C:$C,0)))</f>
        <v>Industry</v>
      </c>
      <c r="B1347" s="200" t="str">
        <f>IF(ISBLANK(INDEX('Policy Characteristics'!B:B,MATCH($C1347,'Policy Characteristics'!$C:$C,0))),"",INDEX('Policy Characteristics'!B:B,MATCH($C1347,'Policy Characteristics'!$C:$C,0)))</f>
        <v>Industry Energy Efficiency Standards</v>
      </c>
      <c r="C1347" s="76" t="str">
        <f t="shared" si="39"/>
        <v>Percentage Improvement in Eqpt Efficiency Standards above BAU</v>
      </c>
      <c r="D1347" s="78" t="s">
        <v>1303</v>
      </c>
      <c r="E1347" s="88" t="s">
        <v>643</v>
      </c>
      <c r="F1347" t="s">
        <v>1267</v>
      </c>
      <c r="G1347" s="88" t="s">
        <v>651</v>
      </c>
      <c r="H1347" s="15">
        <v>989</v>
      </c>
      <c r="I1347" s="213" t="s">
        <v>44</v>
      </c>
      <c r="J1347" s="202" t="str">
        <f>IF(ISBLANK(INDEX('Policy Characteristics'!D:D,MATCH($C1347,'Policy Characteristics'!$C:$C,0))),"",INDEX('Policy Characteristics'!D:D,MATCH($C1347,'Policy Characteristics'!$C:$C,0)))</f>
        <v>Industry Energy Efficiency Standards</v>
      </c>
      <c r="K1347" s="76" t="str">
        <f>IF(ISBLANK(INDEX('Policy Characteristics'!E:E,MATCH($C1347,'Policy Characteristics'!$C:$C,0))),"",INDEX('Policy Characteristics'!E:E,MATCH($C1347,'Policy Characteristics'!$C:$C,0)))</f>
        <v>indst efficiency standards</v>
      </c>
      <c r="L1347" s="205">
        <f>IF(ISBLANK(INDEX('Policy Characteristics'!F:F,MATCH($C1347,'Policy Characteristics'!$C:$C,0))),"",INDEX('Policy Characteristics'!F:F,MATCH($C1347,'Policy Characteristics'!$C:$C,0)))</f>
        <v>0</v>
      </c>
      <c r="M1347" s="205">
        <f>IF(ISBLANK(INDEX('Policy Characteristics'!G:G,MATCH($C1347,'Policy Characteristics'!$C:$C,0))),"",INDEX('Policy Characteristics'!G:G,MATCH($C1347,'Policy Characteristics'!$C:$C,0)))</f>
        <v>0.25</v>
      </c>
      <c r="N1347" s="205">
        <f>IF(ISBLANK(INDEX('Policy Characteristics'!H:H,MATCH($C1347,'Policy Characteristics'!$C:$C,0))),"",INDEX('Policy Characteristics'!H:H,MATCH($C1347,'Policy Characteristics'!$C:$C,0)))</f>
        <v>0.01</v>
      </c>
      <c r="O1347" s="76" t="str">
        <f>IF(ISBLANK(INDEX('Policy Characteristics'!I:I,MATCH($C1347,'Policy Characteristics'!$C:$C,0))),"",INDEX('Policy Characteristics'!I:I,MATCH($C1347,'Policy Characteristics'!$C:$C,0)))</f>
        <v>% reduction in energy use</v>
      </c>
      <c r="P1347" s="76" t="str">
        <f>IF(ISBLANK(INDEX('Policy Characteristics'!J:J,MATCH($C1347,'Policy Characteristics'!$C:$C,0))),"",INDEX('Policy Characteristics'!J:J,MATCH($C1347,'Policy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347" s="76" t="str">
        <f>IF(ISBLANK(INDEX('Policy Characteristics'!K:K,MATCH($C1347,'Policy Characteristics'!$C:$C,0))),"",INDEX('Policy Characteristics'!K:K,MATCH($C1347,'Policy Characteristics'!$C:$C,0)))</f>
        <v>industry-ag-main.html#eff-stds</v>
      </c>
      <c r="R1347" s="76" t="str">
        <f>IF(ISBLANK(INDEX('Policy Characteristics'!L:L,MATCH($C1347,'Policy Characteristics'!$C:$C,0))),"",INDEX('Policy Characteristics'!L:L,MATCH($C1347,'Policy Characteristics'!$C:$C,0)))</f>
        <v>industry-energy-efficiency-standards.html</v>
      </c>
    </row>
    <row r="1348" spans="1:18" s="76" customFormat="1" x14ac:dyDescent="0.25">
      <c r="A1348" s="76" t="str">
        <f>IF(ISBLANK(INDEX('Policy Characteristics'!A:A,MATCH($C1348,'Policy Characteristics'!$C:$C,0))),"",INDEX('Policy Characteristics'!A:A,MATCH($C1348,'Policy Characteristics'!$C:$C,0)))</f>
        <v>Industry</v>
      </c>
      <c r="B1348" s="200" t="str">
        <f>IF(ISBLANK(INDEX('Policy Characteristics'!B:B,MATCH($C1348,'Policy Characteristics'!$C:$C,0))),"",INDEX('Policy Characteristics'!B:B,MATCH($C1348,'Policy Characteristics'!$C:$C,0)))</f>
        <v>Industry Energy Efficiency Standards</v>
      </c>
      <c r="C1348" s="76" t="str">
        <f t="shared" si="39"/>
        <v>Percentage Improvement in Eqpt Efficiency Standards above BAU</v>
      </c>
      <c r="D1348" s="78" t="s">
        <v>1303</v>
      </c>
      <c r="E1348" s="88" t="s">
        <v>644</v>
      </c>
      <c r="F1348" t="s">
        <v>1267</v>
      </c>
      <c r="G1348" s="88" t="s">
        <v>652</v>
      </c>
      <c r="H1348" s="15">
        <v>990</v>
      </c>
      <c r="I1348" s="213" t="s">
        <v>43</v>
      </c>
      <c r="J1348" s="202" t="str">
        <f>IF(ISBLANK(INDEX('Policy Characteristics'!D:D,MATCH($C1348,'Policy Characteristics'!$C:$C,0))),"",INDEX('Policy Characteristics'!D:D,MATCH($C1348,'Policy Characteristics'!$C:$C,0)))</f>
        <v>Industry Energy Efficiency Standards</v>
      </c>
      <c r="K1348" s="76" t="str">
        <f>IF(ISBLANK(INDEX('Policy Characteristics'!E:E,MATCH($C1348,'Policy Characteristics'!$C:$C,0))),"",INDEX('Policy Characteristics'!E:E,MATCH($C1348,'Policy Characteristics'!$C:$C,0)))</f>
        <v>indst efficiency standards</v>
      </c>
      <c r="L1348" s="205">
        <f>IF(ISBLANK(INDEX('Policy Characteristics'!F:F,MATCH($C1348,'Policy Characteristics'!$C:$C,0))),"",INDEX('Policy Characteristics'!F:F,MATCH($C1348,'Policy Characteristics'!$C:$C,0)))</f>
        <v>0</v>
      </c>
      <c r="M1348" s="205">
        <f>IF(ISBLANK(INDEX('Policy Characteristics'!G:G,MATCH($C1348,'Policy Characteristics'!$C:$C,0))),"",INDEX('Policy Characteristics'!G:G,MATCH($C1348,'Policy Characteristics'!$C:$C,0)))</f>
        <v>0.25</v>
      </c>
      <c r="N1348" s="205">
        <f>IF(ISBLANK(INDEX('Policy Characteristics'!H:H,MATCH($C1348,'Policy Characteristics'!$C:$C,0))),"",INDEX('Policy Characteristics'!H:H,MATCH($C1348,'Policy Characteristics'!$C:$C,0)))</f>
        <v>0.01</v>
      </c>
      <c r="O1348" s="76" t="str">
        <f>IF(ISBLANK(INDEX('Policy Characteristics'!I:I,MATCH($C1348,'Policy Characteristics'!$C:$C,0))),"",INDEX('Policy Characteristics'!I:I,MATCH($C1348,'Policy Characteristics'!$C:$C,0)))</f>
        <v>% reduction in energy use</v>
      </c>
      <c r="P1348" s="76" t="str">
        <f>IF(ISBLANK(INDEX('Policy Characteristics'!J:J,MATCH($C1348,'Policy Characteristics'!$C:$C,0))),"",INDEX('Policy Characteristics'!J:J,MATCH($C1348,'Policy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348" s="76" t="str">
        <f>IF(ISBLANK(INDEX('Policy Characteristics'!K:K,MATCH($C1348,'Policy Characteristics'!$C:$C,0))),"",INDEX('Policy Characteristics'!K:K,MATCH($C1348,'Policy Characteristics'!$C:$C,0)))</f>
        <v>industry-ag-main.html#eff-stds</v>
      </c>
      <c r="R1348" s="76" t="str">
        <f>IF(ISBLANK(INDEX('Policy Characteristics'!L:L,MATCH($C1348,'Policy Characteristics'!$C:$C,0))),"",INDEX('Policy Characteristics'!L:L,MATCH($C1348,'Policy Characteristics'!$C:$C,0)))</f>
        <v>industry-energy-efficiency-standards.html</v>
      </c>
    </row>
    <row r="1349" spans="1:18" s="76" customFormat="1" x14ac:dyDescent="0.25">
      <c r="A1349" s="76" t="str">
        <f>IF(ISBLANK(INDEX('Policy Characteristics'!A:A,MATCH($C1349,'Policy Characteristics'!$C:$C,0))),"",INDEX('Policy Characteristics'!A:A,MATCH($C1349,'Policy Characteristics'!$C:$C,0)))</f>
        <v>Industry</v>
      </c>
      <c r="B1349" s="200" t="str">
        <f>IF(ISBLANK(INDEX('Policy Characteristics'!B:B,MATCH($C1349,'Policy Characteristics'!$C:$C,0))),"",INDEX('Policy Characteristics'!B:B,MATCH($C1349,'Policy Characteristics'!$C:$C,0)))</f>
        <v>Industry Energy Efficiency Standards</v>
      </c>
      <c r="C1349" s="76" t="str">
        <f t="shared" si="39"/>
        <v>Percentage Improvement in Eqpt Efficiency Standards above BAU</v>
      </c>
      <c r="D1349" s="78" t="s">
        <v>1303</v>
      </c>
      <c r="E1349" s="88" t="s">
        <v>645</v>
      </c>
      <c r="F1349" t="s">
        <v>1267</v>
      </c>
      <c r="G1349" s="88" t="s">
        <v>649</v>
      </c>
      <c r="H1349" s="15">
        <v>991</v>
      </c>
      <c r="I1349" s="213" t="s">
        <v>44</v>
      </c>
      <c r="J1349" s="202" t="str">
        <f>IF(ISBLANK(INDEX('Policy Characteristics'!D:D,MATCH($C1349,'Policy Characteristics'!$C:$C,0))),"",INDEX('Policy Characteristics'!D:D,MATCH($C1349,'Policy Characteristics'!$C:$C,0)))</f>
        <v>Industry Energy Efficiency Standards</v>
      </c>
      <c r="K1349" s="76" t="str">
        <f>IF(ISBLANK(INDEX('Policy Characteristics'!E:E,MATCH($C1349,'Policy Characteristics'!$C:$C,0))),"",INDEX('Policy Characteristics'!E:E,MATCH($C1349,'Policy Characteristics'!$C:$C,0)))</f>
        <v>indst efficiency standards</v>
      </c>
      <c r="L1349" s="205">
        <f>IF(ISBLANK(INDEX('Policy Characteristics'!F:F,MATCH($C1349,'Policy Characteristics'!$C:$C,0))),"",INDEX('Policy Characteristics'!F:F,MATCH($C1349,'Policy Characteristics'!$C:$C,0)))</f>
        <v>0</v>
      </c>
      <c r="M1349" s="205">
        <f>IF(ISBLANK(INDEX('Policy Characteristics'!G:G,MATCH($C1349,'Policy Characteristics'!$C:$C,0))),"",INDEX('Policy Characteristics'!G:G,MATCH($C1349,'Policy Characteristics'!$C:$C,0)))</f>
        <v>0.25</v>
      </c>
      <c r="N1349" s="205">
        <f>IF(ISBLANK(INDEX('Policy Characteristics'!H:H,MATCH($C1349,'Policy Characteristics'!$C:$C,0))),"",INDEX('Policy Characteristics'!H:H,MATCH($C1349,'Policy Characteristics'!$C:$C,0)))</f>
        <v>0.01</v>
      </c>
      <c r="O1349" s="76" t="str">
        <f>IF(ISBLANK(INDEX('Policy Characteristics'!I:I,MATCH($C1349,'Policy Characteristics'!$C:$C,0))),"",INDEX('Policy Characteristics'!I:I,MATCH($C1349,'Policy Characteristics'!$C:$C,0)))</f>
        <v>% reduction in energy use</v>
      </c>
      <c r="P1349" s="76" t="str">
        <f>IF(ISBLANK(INDEX('Policy Characteristics'!J:J,MATCH($C1349,'Policy Characteristics'!$C:$C,0))),"",INDEX('Policy Characteristics'!J:J,MATCH($C1349,'Policy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349" s="76" t="str">
        <f>IF(ISBLANK(INDEX('Policy Characteristics'!K:K,MATCH($C1349,'Policy Characteristics'!$C:$C,0))),"",INDEX('Policy Characteristics'!K:K,MATCH($C1349,'Policy Characteristics'!$C:$C,0)))</f>
        <v>industry-ag-main.html#eff-stds</v>
      </c>
      <c r="R1349" s="76" t="str">
        <f>IF(ISBLANK(INDEX('Policy Characteristics'!L:L,MATCH($C1349,'Policy Characteristics'!$C:$C,0))),"",INDEX('Policy Characteristics'!L:L,MATCH($C1349,'Policy Characteristics'!$C:$C,0)))</f>
        <v>industry-energy-efficiency-standards.html</v>
      </c>
    </row>
    <row r="1350" spans="1:18" s="76" customFormat="1" x14ac:dyDescent="0.25">
      <c r="A1350" s="76" t="str">
        <f>IF(ISBLANK(INDEX('Policy Characteristics'!A:A,MATCH($C1350,'Policy Characteristics'!$C:$C,0))),"",INDEX('Policy Characteristics'!A:A,MATCH($C1350,'Policy Characteristics'!$C:$C,0)))</f>
        <v>Industry</v>
      </c>
      <c r="B1350" s="200" t="str">
        <f>IF(ISBLANK(INDEX('Policy Characteristics'!B:B,MATCH($C1350,'Policy Characteristics'!$C:$C,0))),"",INDEX('Policy Characteristics'!B:B,MATCH($C1350,'Policy Characteristics'!$C:$C,0)))</f>
        <v>Industry Energy Efficiency Standards</v>
      </c>
      <c r="C1350" s="76" t="str">
        <f t="shared" si="39"/>
        <v>Percentage Improvement in Eqpt Efficiency Standards above BAU</v>
      </c>
      <c r="D1350" s="78" t="s">
        <v>1303</v>
      </c>
      <c r="E1350" s="88" t="s">
        <v>646</v>
      </c>
      <c r="F1350" t="s">
        <v>1267</v>
      </c>
      <c r="G1350" s="88" t="s">
        <v>650</v>
      </c>
      <c r="H1350" s="15">
        <v>992</v>
      </c>
      <c r="I1350" s="213" t="s">
        <v>43</v>
      </c>
      <c r="J1350" s="202" t="str">
        <f>IF(ISBLANK(INDEX('Policy Characteristics'!D:D,MATCH($C1350,'Policy Characteristics'!$C:$C,0))),"",INDEX('Policy Characteristics'!D:D,MATCH($C1350,'Policy Characteristics'!$C:$C,0)))</f>
        <v>Industry Energy Efficiency Standards</v>
      </c>
      <c r="K1350" s="76" t="str">
        <f>IF(ISBLANK(INDEX('Policy Characteristics'!E:E,MATCH($C1350,'Policy Characteristics'!$C:$C,0))),"",INDEX('Policy Characteristics'!E:E,MATCH($C1350,'Policy Characteristics'!$C:$C,0)))</f>
        <v>indst efficiency standards</v>
      </c>
      <c r="L1350" s="205">
        <f>IF(ISBLANK(INDEX('Policy Characteristics'!F:F,MATCH($C1350,'Policy Characteristics'!$C:$C,0))),"",INDEX('Policy Characteristics'!F:F,MATCH($C1350,'Policy Characteristics'!$C:$C,0)))</f>
        <v>0</v>
      </c>
      <c r="M1350" s="205">
        <f>IF(ISBLANK(INDEX('Policy Characteristics'!G:G,MATCH($C1350,'Policy Characteristics'!$C:$C,0))),"",INDEX('Policy Characteristics'!G:G,MATCH($C1350,'Policy Characteristics'!$C:$C,0)))</f>
        <v>0.25</v>
      </c>
      <c r="N1350" s="205">
        <f>IF(ISBLANK(INDEX('Policy Characteristics'!H:H,MATCH($C1350,'Policy Characteristics'!$C:$C,0))),"",INDEX('Policy Characteristics'!H:H,MATCH($C1350,'Policy Characteristics'!$C:$C,0)))</f>
        <v>0.01</v>
      </c>
      <c r="O1350" s="76" t="str">
        <f>IF(ISBLANK(INDEX('Policy Characteristics'!I:I,MATCH($C1350,'Policy Characteristics'!$C:$C,0))),"",INDEX('Policy Characteristics'!I:I,MATCH($C1350,'Policy Characteristics'!$C:$C,0)))</f>
        <v>% reduction in energy use</v>
      </c>
      <c r="P1350" s="76" t="str">
        <f>IF(ISBLANK(INDEX('Policy Characteristics'!J:J,MATCH($C1350,'Policy Characteristics'!$C:$C,0))),"",INDEX('Policy Characteristics'!J:J,MATCH($C1350,'Policy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350" s="76" t="str">
        <f>IF(ISBLANK(INDEX('Policy Characteristics'!K:K,MATCH($C1350,'Policy Characteristics'!$C:$C,0))),"",INDEX('Policy Characteristics'!K:K,MATCH($C1350,'Policy Characteristics'!$C:$C,0)))</f>
        <v>industry-ag-main.html#eff-stds</v>
      </c>
      <c r="R1350" s="76" t="str">
        <f>IF(ISBLANK(INDEX('Policy Characteristics'!L:L,MATCH($C1350,'Policy Characteristics'!$C:$C,0))),"",INDEX('Policy Characteristics'!L:L,MATCH($C1350,'Policy Characteristics'!$C:$C,0)))</f>
        <v>industry-energy-efficiency-standards.html</v>
      </c>
    </row>
    <row r="1351" spans="1:18" s="76" customFormat="1" x14ac:dyDescent="0.25">
      <c r="A1351" s="76" t="str">
        <f>IF(ISBLANK(INDEX('Policy Characteristics'!A:A,MATCH($C1351,'Policy Characteristics'!$C:$C,0))),"",INDEX('Policy Characteristics'!A:A,MATCH($C1351,'Policy Characteristics'!$C:$C,0)))</f>
        <v>Industry</v>
      </c>
      <c r="B1351" s="200" t="str">
        <f>IF(ISBLANK(INDEX('Policy Characteristics'!B:B,MATCH($C1351,'Policy Characteristics'!$C:$C,0))),"",INDEX('Policy Characteristics'!B:B,MATCH($C1351,'Policy Characteristics'!$C:$C,0)))</f>
        <v>Industry Energy Efficiency Standards</v>
      </c>
      <c r="C1351" s="76" t="str">
        <f t="shared" si="39"/>
        <v>Percentage Improvement in Eqpt Efficiency Standards above BAU</v>
      </c>
      <c r="D1351" s="78" t="s">
        <v>1303</v>
      </c>
      <c r="E1351" s="88" t="s">
        <v>647</v>
      </c>
      <c r="F1351" t="s">
        <v>1267</v>
      </c>
      <c r="G1351" s="88" t="s">
        <v>653</v>
      </c>
      <c r="H1351" s="15">
        <v>993</v>
      </c>
      <c r="I1351" s="213" t="s">
        <v>44</v>
      </c>
      <c r="J1351" s="202" t="str">
        <f>IF(ISBLANK(INDEX('Policy Characteristics'!D:D,MATCH($C1351,'Policy Characteristics'!$C:$C,0))),"",INDEX('Policy Characteristics'!D:D,MATCH($C1351,'Policy Characteristics'!$C:$C,0)))</f>
        <v>Industry Energy Efficiency Standards</v>
      </c>
      <c r="K1351" s="76" t="str">
        <f>IF(ISBLANK(INDEX('Policy Characteristics'!E:E,MATCH($C1351,'Policy Characteristics'!$C:$C,0))),"",INDEX('Policy Characteristics'!E:E,MATCH($C1351,'Policy Characteristics'!$C:$C,0)))</f>
        <v>indst efficiency standards</v>
      </c>
      <c r="L1351" s="205">
        <f>IF(ISBLANK(INDEX('Policy Characteristics'!F:F,MATCH($C1351,'Policy Characteristics'!$C:$C,0))),"",INDEX('Policy Characteristics'!F:F,MATCH($C1351,'Policy Characteristics'!$C:$C,0)))</f>
        <v>0</v>
      </c>
      <c r="M1351" s="205">
        <f>IF(ISBLANK(INDEX('Policy Characteristics'!G:G,MATCH($C1351,'Policy Characteristics'!$C:$C,0))),"",INDEX('Policy Characteristics'!G:G,MATCH($C1351,'Policy Characteristics'!$C:$C,0)))</f>
        <v>0.25</v>
      </c>
      <c r="N1351" s="205">
        <f>IF(ISBLANK(INDEX('Policy Characteristics'!H:H,MATCH($C1351,'Policy Characteristics'!$C:$C,0))),"",INDEX('Policy Characteristics'!H:H,MATCH($C1351,'Policy Characteristics'!$C:$C,0)))</f>
        <v>0.01</v>
      </c>
      <c r="O1351" s="76" t="str">
        <f>IF(ISBLANK(INDEX('Policy Characteristics'!I:I,MATCH($C1351,'Policy Characteristics'!$C:$C,0))),"",INDEX('Policy Characteristics'!I:I,MATCH($C1351,'Policy Characteristics'!$C:$C,0)))</f>
        <v>% reduction in energy use</v>
      </c>
      <c r="P1351" s="76" t="str">
        <f>IF(ISBLANK(INDEX('Policy Characteristics'!J:J,MATCH($C1351,'Policy Characteristics'!$C:$C,0))),"",INDEX('Policy Characteristics'!J:J,MATCH($C1351,'Policy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351" s="76" t="str">
        <f>IF(ISBLANK(INDEX('Policy Characteristics'!K:K,MATCH($C1351,'Policy Characteristics'!$C:$C,0))),"",INDEX('Policy Characteristics'!K:K,MATCH($C1351,'Policy Characteristics'!$C:$C,0)))</f>
        <v>industry-ag-main.html#eff-stds</v>
      </c>
      <c r="R1351" s="76" t="str">
        <f>IF(ISBLANK(INDEX('Policy Characteristics'!L:L,MATCH($C1351,'Policy Characteristics'!$C:$C,0))),"",INDEX('Policy Characteristics'!L:L,MATCH($C1351,'Policy Characteristics'!$C:$C,0)))</f>
        <v>industry-energy-efficiency-standards.html</v>
      </c>
    </row>
    <row r="1352" spans="1:18" s="76" customFormat="1" x14ac:dyDescent="0.25">
      <c r="A1352" s="76" t="str">
        <f>IF(ISBLANK(INDEX('Policy Characteristics'!A:A,MATCH($C1352,'Policy Characteristics'!$C:$C,0))),"",INDEX('Policy Characteristics'!A:A,MATCH($C1352,'Policy Characteristics'!$C:$C,0)))</f>
        <v>Industry</v>
      </c>
      <c r="B1352" s="200" t="str">
        <f>IF(ISBLANK(INDEX('Policy Characteristics'!B:B,MATCH($C1352,'Policy Characteristics'!$C:$C,0))),"",INDEX('Policy Characteristics'!B:B,MATCH($C1352,'Policy Characteristics'!$C:$C,0)))</f>
        <v>Industry Energy Efficiency Standards</v>
      </c>
      <c r="C1352" s="76" t="str">
        <f t="shared" si="39"/>
        <v>Percentage Improvement in Eqpt Efficiency Standards above BAU</v>
      </c>
      <c r="D1352" s="78" t="s">
        <v>1303</v>
      </c>
      <c r="E1352" s="88" t="s">
        <v>946</v>
      </c>
      <c r="F1352" t="s">
        <v>1267</v>
      </c>
      <c r="G1352" s="88" t="s">
        <v>949</v>
      </c>
      <c r="H1352" s="15">
        <v>994</v>
      </c>
      <c r="I1352" s="213" t="s">
        <v>44</v>
      </c>
      <c r="J1352" s="202" t="str">
        <f>IF(ISBLANK(INDEX('Policy Characteristics'!D:D,MATCH($C1352,'Policy Characteristics'!$C:$C,0))),"",INDEX('Policy Characteristics'!D:D,MATCH($C1352,'Policy Characteristics'!$C:$C,0)))</f>
        <v>Industry Energy Efficiency Standards</v>
      </c>
      <c r="K1352" s="76" t="str">
        <f>IF(ISBLANK(INDEX('Policy Characteristics'!E:E,MATCH($C1352,'Policy Characteristics'!$C:$C,0))),"",INDEX('Policy Characteristics'!E:E,MATCH($C1352,'Policy Characteristics'!$C:$C,0)))</f>
        <v>indst efficiency standards</v>
      </c>
      <c r="L1352" s="205">
        <f>IF(ISBLANK(INDEX('Policy Characteristics'!F:F,MATCH($C1352,'Policy Characteristics'!$C:$C,0))),"",INDEX('Policy Characteristics'!F:F,MATCH($C1352,'Policy Characteristics'!$C:$C,0)))</f>
        <v>0</v>
      </c>
      <c r="M1352" s="205">
        <f>IF(ISBLANK(INDEX('Policy Characteristics'!G:G,MATCH($C1352,'Policy Characteristics'!$C:$C,0))),"",INDEX('Policy Characteristics'!G:G,MATCH($C1352,'Policy Characteristics'!$C:$C,0)))</f>
        <v>0.25</v>
      </c>
      <c r="N1352" s="205">
        <f>IF(ISBLANK(INDEX('Policy Characteristics'!H:H,MATCH($C1352,'Policy Characteristics'!$C:$C,0))),"",INDEX('Policy Characteristics'!H:H,MATCH($C1352,'Policy Characteristics'!$C:$C,0)))</f>
        <v>0.01</v>
      </c>
      <c r="O1352" s="76" t="str">
        <f>IF(ISBLANK(INDEX('Policy Characteristics'!I:I,MATCH($C1352,'Policy Characteristics'!$C:$C,0))),"",INDEX('Policy Characteristics'!I:I,MATCH($C1352,'Policy Characteristics'!$C:$C,0)))</f>
        <v>% reduction in energy use</v>
      </c>
      <c r="P1352" s="76" t="str">
        <f>IF(ISBLANK(INDEX('Policy Characteristics'!J:J,MATCH($C1352,'Policy Characteristics'!$C:$C,0))),"",INDEX('Policy Characteristics'!J:J,MATCH($C1352,'Policy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352" s="76" t="str">
        <f>IF(ISBLANK(INDEX('Policy Characteristics'!K:K,MATCH($C1352,'Policy Characteristics'!$C:$C,0))),"",INDEX('Policy Characteristics'!K:K,MATCH($C1352,'Policy Characteristics'!$C:$C,0)))</f>
        <v>industry-ag-main.html#eff-stds</v>
      </c>
      <c r="R1352" s="76" t="str">
        <f>IF(ISBLANK(INDEX('Policy Characteristics'!L:L,MATCH($C1352,'Policy Characteristics'!$C:$C,0))),"",INDEX('Policy Characteristics'!L:L,MATCH($C1352,'Policy Characteristics'!$C:$C,0)))</f>
        <v>industry-energy-efficiency-standards.html</v>
      </c>
    </row>
    <row r="1353" spans="1:18" s="76" customFormat="1" x14ac:dyDescent="0.25">
      <c r="A1353" s="76" t="str">
        <f>IF(ISBLANK(INDEX('Policy Characteristics'!A:A,MATCH($C1353,'Policy Characteristics'!$C:$C,0))),"",INDEX('Policy Characteristics'!A:A,MATCH($C1353,'Policy Characteristics'!$C:$C,0)))</f>
        <v>Industry</v>
      </c>
      <c r="B1353" s="200" t="str">
        <f>IF(ISBLANK(INDEX('Policy Characteristics'!B:B,MATCH($C1353,'Policy Characteristics'!$C:$C,0))),"",INDEX('Policy Characteristics'!B:B,MATCH($C1353,'Policy Characteristics'!$C:$C,0)))</f>
        <v>Industry Energy Efficiency Standards</v>
      </c>
      <c r="C1353" s="76" t="str">
        <f t="shared" si="39"/>
        <v>Percentage Improvement in Eqpt Efficiency Standards above BAU</v>
      </c>
      <c r="D1353" s="78" t="s">
        <v>1303</v>
      </c>
      <c r="E1353" s="88" t="s">
        <v>947</v>
      </c>
      <c r="F1353" t="s">
        <v>1267</v>
      </c>
      <c r="G1353" s="88" t="s">
        <v>951</v>
      </c>
      <c r="H1353" s="15">
        <v>995</v>
      </c>
      <c r="I1353" s="213" t="s">
        <v>43</v>
      </c>
      <c r="J1353" s="202" t="str">
        <f>IF(ISBLANK(INDEX('Policy Characteristics'!D:D,MATCH($C1353,'Policy Characteristics'!$C:$C,0))),"",INDEX('Policy Characteristics'!D:D,MATCH($C1353,'Policy Characteristics'!$C:$C,0)))</f>
        <v>Industry Energy Efficiency Standards</v>
      </c>
      <c r="K1353" s="76" t="str">
        <f>IF(ISBLANK(INDEX('Policy Characteristics'!E:E,MATCH($C1353,'Policy Characteristics'!$C:$C,0))),"",INDEX('Policy Characteristics'!E:E,MATCH($C1353,'Policy Characteristics'!$C:$C,0)))</f>
        <v>indst efficiency standards</v>
      </c>
      <c r="L1353" s="205">
        <f>IF(ISBLANK(INDEX('Policy Characteristics'!F:F,MATCH($C1353,'Policy Characteristics'!$C:$C,0))),"",INDEX('Policy Characteristics'!F:F,MATCH($C1353,'Policy Characteristics'!$C:$C,0)))</f>
        <v>0</v>
      </c>
      <c r="M1353" s="205">
        <f>IF(ISBLANK(INDEX('Policy Characteristics'!G:G,MATCH($C1353,'Policy Characteristics'!$C:$C,0))),"",INDEX('Policy Characteristics'!G:G,MATCH($C1353,'Policy Characteristics'!$C:$C,0)))</f>
        <v>0.25</v>
      </c>
      <c r="N1353" s="205">
        <f>IF(ISBLANK(INDEX('Policy Characteristics'!H:H,MATCH($C1353,'Policy Characteristics'!$C:$C,0))),"",INDEX('Policy Characteristics'!H:H,MATCH($C1353,'Policy Characteristics'!$C:$C,0)))</f>
        <v>0.01</v>
      </c>
      <c r="O1353" s="76" t="str">
        <f>IF(ISBLANK(INDEX('Policy Characteristics'!I:I,MATCH($C1353,'Policy Characteristics'!$C:$C,0))),"",INDEX('Policy Characteristics'!I:I,MATCH($C1353,'Policy Characteristics'!$C:$C,0)))</f>
        <v>% reduction in energy use</v>
      </c>
      <c r="P1353" s="76" t="str">
        <f>IF(ISBLANK(INDEX('Policy Characteristics'!J:J,MATCH($C1353,'Policy Characteristics'!$C:$C,0))),"",INDEX('Policy Characteristics'!J:J,MATCH($C1353,'Policy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353" s="76" t="str">
        <f>IF(ISBLANK(INDEX('Policy Characteristics'!K:K,MATCH($C1353,'Policy Characteristics'!$C:$C,0))),"",INDEX('Policy Characteristics'!K:K,MATCH($C1353,'Policy Characteristics'!$C:$C,0)))</f>
        <v>industry-ag-main.html#eff-stds</v>
      </c>
      <c r="R1353" s="76" t="str">
        <f>IF(ISBLANK(INDEX('Policy Characteristics'!L:L,MATCH($C1353,'Policy Characteristics'!$C:$C,0))),"",INDEX('Policy Characteristics'!L:L,MATCH($C1353,'Policy Characteristics'!$C:$C,0)))</f>
        <v>industry-energy-efficiency-standards.html</v>
      </c>
    </row>
    <row r="1354" spans="1:18" s="76" customFormat="1" x14ac:dyDescent="0.25">
      <c r="A1354" s="76" t="str">
        <f>IF(ISBLANK(INDEX('Policy Characteristics'!A:A,MATCH($C1354,'Policy Characteristics'!$C:$C,0))),"",INDEX('Policy Characteristics'!A:A,MATCH($C1354,'Policy Characteristics'!$C:$C,0)))</f>
        <v>Industry</v>
      </c>
      <c r="B1354" s="200" t="str">
        <f>IF(ISBLANK(INDEX('Policy Characteristics'!B:B,MATCH($C1354,'Policy Characteristics'!$C:$C,0))),"",INDEX('Policy Characteristics'!B:B,MATCH($C1354,'Policy Characteristics'!$C:$C,0)))</f>
        <v>Industry Energy Efficiency Standards</v>
      </c>
      <c r="C1354" s="76" t="str">
        <f t="shared" si="39"/>
        <v>Percentage Improvement in Eqpt Efficiency Standards above BAU</v>
      </c>
      <c r="D1354" s="78" t="s">
        <v>1303</v>
      </c>
      <c r="E1354" s="88" t="s">
        <v>948</v>
      </c>
      <c r="F1354" t="s">
        <v>1267</v>
      </c>
      <c r="G1354" s="88" t="s">
        <v>952</v>
      </c>
      <c r="H1354" s="15">
        <v>996</v>
      </c>
      <c r="I1354" s="213" t="s">
        <v>44</v>
      </c>
      <c r="J1354" s="202" t="str">
        <f>IF(ISBLANK(INDEX('Policy Characteristics'!D:D,MATCH($C1354,'Policy Characteristics'!$C:$C,0))),"",INDEX('Policy Characteristics'!D:D,MATCH($C1354,'Policy Characteristics'!$C:$C,0)))</f>
        <v>Industry Energy Efficiency Standards</v>
      </c>
      <c r="K1354" s="76" t="str">
        <f>IF(ISBLANK(INDEX('Policy Characteristics'!E:E,MATCH($C1354,'Policy Characteristics'!$C:$C,0))),"",INDEX('Policy Characteristics'!E:E,MATCH($C1354,'Policy Characteristics'!$C:$C,0)))</f>
        <v>indst efficiency standards</v>
      </c>
      <c r="L1354" s="205">
        <f>IF(ISBLANK(INDEX('Policy Characteristics'!F:F,MATCH($C1354,'Policy Characteristics'!$C:$C,0))),"",INDEX('Policy Characteristics'!F:F,MATCH($C1354,'Policy Characteristics'!$C:$C,0)))</f>
        <v>0</v>
      </c>
      <c r="M1354" s="205">
        <f>IF(ISBLANK(INDEX('Policy Characteristics'!G:G,MATCH($C1354,'Policy Characteristics'!$C:$C,0))),"",INDEX('Policy Characteristics'!G:G,MATCH($C1354,'Policy Characteristics'!$C:$C,0)))</f>
        <v>0.25</v>
      </c>
      <c r="N1354" s="205">
        <f>IF(ISBLANK(INDEX('Policy Characteristics'!H:H,MATCH($C1354,'Policy Characteristics'!$C:$C,0))),"",INDEX('Policy Characteristics'!H:H,MATCH($C1354,'Policy Characteristics'!$C:$C,0)))</f>
        <v>0.01</v>
      </c>
      <c r="O1354" s="76" t="str">
        <f>IF(ISBLANK(INDEX('Policy Characteristics'!I:I,MATCH($C1354,'Policy Characteristics'!$C:$C,0))),"",INDEX('Policy Characteristics'!I:I,MATCH($C1354,'Policy Characteristics'!$C:$C,0)))</f>
        <v>% reduction in energy use</v>
      </c>
      <c r="P1354" s="76" t="str">
        <f>IF(ISBLANK(INDEX('Policy Characteristics'!J:J,MATCH($C1354,'Policy Characteristics'!$C:$C,0))),"",INDEX('Policy Characteristics'!J:J,MATCH($C1354,'Policy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354" s="76" t="str">
        <f>IF(ISBLANK(INDEX('Policy Characteristics'!K:K,MATCH($C1354,'Policy Characteristics'!$C:$C,0))),"",INDEX('Policy Characteristics'!K:K,MATCH($C1354,'Policy Characteristics'!$C:$C,0)))</f>
        <v>industry-ag-main.html#eff-stds</v>
      </c>
      <c r="R1354" s="76" t="str">
        <f>IF(ISBLANK(INDEX('Policy Characteristics'!L:L,MATCH($C1354,'Policy Characteristics'!$C:$C,0))),"",INDEX('Policy Characteristics'!L:L,MATCH($C1354,'Policy Characteristics'!$C:$C,0)))</f>
        <v>industry-energy-efficiency-standards.html</v>
      </c>
    </row>
    <row r="1355" spans="1:18" s="76" customFormat="1" x14ac:dyDescent="0.25">
      <c r="A1355" s="76" t="str">
        <f>IF(ISBLANK(INDEX('Policy Characteristics'!A:A,MATCH($C1355,'Policy Characteristics'!$C:$C,0))),"",INDEX('Policy Characteristics'!A:A,MATCH($C1355,'Policy Characteristics'!$C:$C,0)))</f>
        <v>Industry</v>
      </c>
      <c r="B1355" s="200" t="str">
        <f>IF(ISBLANK(INDEX('Policy Characteristics'!B:B,MATCH($C1355,'Policy Characteristics'!$C:$C,0))),"",INDEX('Policy Characteristics'!B:B,MATCH($C1355,'Policy Characteristics'!$C:$C,0)))</f>
        <v>Industry Energy Efficiency Standards</v>
      </c>
      <c r="C1355" s="76" t="str">
        <f t="shared" si="39"/>
        <v>Percentage Improvement in Eqpt Efficiency Standards above BAU</v>
      </c>
      <c r="D1355" s="78" t="s">
        <v>1303</v>
      </c>
      <c r="E1355" s="88" t="s">
        <v>945</v>
      </c>
      <c r="F1355" t="s">
        <v>1267</v>
      </c>
      <c r="G1355" s="88" t="s">
        <v>950</v>
      </c>
      <c r="H1355" s="15">
        <v>997</v>
      </c>
      <c r="I1355" s="213" t="s">
        <v>44</v>
      </c>
      <c r="J1355" s="202" t="str">
        <f>IF(ISBLANK(INDEX('Policy Characteristics'!D:D,MATCH($C1355,'Policy Characteristics'!$C:$C,0))),"",INDEX('Policy Characteristics'!D:D,MATCH($C1355,'Policy Characteristics'!$C:$C,0)))</f>
        <v>Industry Energy Efficiency Standards</v>
      </c>
      <c r="K1355" s="76" t="str">
        <f>IF(ISBLANK(INDEX('Policy Characteristics'!E:E,MATCH($C1355,'Policy Characteristics'!$C:$C,0))),"",INDEX('Policy Characteristics'!E:E,MATCH($C1355,'Policy Characteristics'!$C:$C,0)))</f>
        <v>indst efficiency standards</v>
      </c>
      <c r="L1355" s="205">
        <f>IF(ISBLANK(INDEX('Policy Characteristics'!F:F,MATCH($C1355,'Policy Characteristics'!$C:$C,0))),"",INDEX('Policy Characteristics'!F:F,MATCH($C1355,'Policy Characteristics'!$C:$C,0)))</f>
        <v>0</v>
      </c>
      <c r="M1355" s="205">
        <f>IF(ISBLANK(INDEX('Policy Characteristics'!G:G,MATCH($C1355,'Policy Characteristics'!$C:$C,0))),"",INDEX('Policy Characteristics'!G:G,MATCH($C1355,'Policy Characteristics'!$C:$C,0)))</f>
        <v>0.25</v>
      </c>
      <c r="N1355" s="205">
        <f>IF(ISBLANK(INDEX('Policy Characteristics'!H:H,MATCH($C1355,'Policy Characteristics'!$C:$C,0))),"",INDEX('Policy Characteristics'!H:H,MATCH($C1355,'Policy Characteristics'!$C:$C,0)))</f>
        <v>0.01</v>
      </c>
      <c r="O1355" s="76" t="str">
        <f>IF(ISBLANK(INDEX('Policy Characteristics'!I:I,MATCH($C1355,'Policy Characteristics'!$C:$C,0))),"",INDEX('Policy Characteristics'!I:I,MATCH($C1355,'Policy Characteristics'!$C:$C,0)))</f>
        <v>% reduction in energy use</v>
      </c>
      <c r="P1355" s="76" t="str">
        <f>IF(ISBLANK(INDEX('Policy Characteristics'!J:J,MATCH($C1355,'Policy Characteristics'!$C:$C,0))),"",INDEX('Policy Characteristics'!J:J,MATCH($C1355,'Policy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355" s="76" t="str">
        <f>IF(ISBLANK(INDEX('Policy Characteristics'!K:K,MATCH($C1355,'Policy Characteristics'!$C:$C,0))),"",INDEX('Policy Characteristics'!K:K,MATCH($C1355,'Policy Characteristics'!$C:$C,0)))</f>
        <v>industry-ag-main.html#eff-stds</v>
      </c>
      <c r="R1355" s="76" t="str">
        <f>IF(ISBLANK(INDEX('Policy Characteristics'!L:L,MATCH($C1355,'Policy Characteristics'!$C:$C,0))),"",INDEX('Policy Characteristics'!L:L,MATCH($C1355,'Policy Characteristics'!$C:$C,0)))</f>
        <v>industry-energy-efficiency-standards.html</v>
      </c>
    </row>
    <row r="1356" spans="1:18" s="76" customFormat="1" x14ac:dyDescent="0.25">
      <c r="A1356" s="76" t="str">
        <f>IF(ISBLANK(INDEX('Policy Characteristics'!A:A,MATCH($C1356,'Policy Characteristics'!$C:$C,0))),"",INDEX('Policy Characteristics'!A:A,MATCH($C1356,'Policy Characteristics'!$C:$C,0)))</f>
        <v>Industry</v>
      </c>
      <c r="B1356" s="200" t="str">
        <f>IF(ISBLANK(INDEX('Policy Characteristics'!B:B,MATCH($C1356,'Policy Characteristics'!$C:$C,0))),"",INDEX('Policy Characteristics'!B:B,MATCH($C1356,'Policy Characteristics'!$C:$C,0)))</f>
        <v>Industry Energy Efficiency Standards</v>
      </c>
      <c r="C1356" s="76" t="str">
        <f t="shared" si="39"/>
        <v>Percentage Improvement in Eqpt Efficiency Standards above BAU</v>
      </c>
      <c r="D1356" s="78" t="s">
        <v>1304</v>
      </c>
      <c r="E1356" s="88" t="s">
        <v>642</v>
      </c>
      <c r="F1356" t="s">
        <v>1268</v>
      </c>
      <c r="G1356" s="88" t="s">
        <v>648</v>
      </c>
      <c r="H1356" s="15">
        <v>998</v>
      </c>
      <c r="I1356" s="213" t="s">
        <v>43</v>
      </c>
      <c r="J1356" s="202" t="str">
        <f>IF(ISBLANK(INDEX('Policy Characteristics'!D:D,MATCH($C1356,'Policy Characteristics'!$C:$C,0))),"",INDEX('Policy Characteristics'!D:D,MATCH($C1356,'Policy Characteristics'!$C:$C,0)))</f>
        <v>Industry Energy Efficiency Standards</v>
      </c>
      <c r="K1356" s="76" t="str">
        <f>IF(ISBLANK(INDEX('Policy Characteristics'!E:E,MATCH($C1356,'Policy Characteristics'!$C:$C,0))),"",INDEX('Policy Characteristics'!E:E,MATCH($C1356,'Policy Characteristics'!$C:$C,0)))</f>
        <v>indst efficiency standards</v>
      </c>
      <c r="L1356" s="205">
        <f>IF(ISBLANK(INDEX('Policy Characteristics'!F:F,MATCH($C1356,'Policy Characteristics'!$C:$C,0))),"",INDEX('Policy Characteristics'!F:F,MATCH($C1356,'Policy Characteristics'!$C:$C,0)))</f>
        <v>0</v>
      </c>
      <c r="M1356" s="205">
        <f>IF(ISBLANK(INDEX('Policy Characteristics'!G:G,MATCH($C1356,'Policy Characteristics'!$C:$C,0))),"",INDEX('Policy Characteristics'!G:G,MATCH($C1356,'Policy Characteristics'!$C:$C,0)))</f>
        <v>0.25</v>
      </c>
      <c r="N1356" s="205">
        <f>IF(ISBLANK(INDEX('Policy Characteristics'!H:H,MATCH($C1356,'Policy Characteristics'!$C:$C,0))),"",INDEX('Policy Characteristics'!H:H,MATCH($C1356,'Policy Characteristics'!$C:$C,0)))</f>
        <v>0.01</v>
      </c>
      <c r="O1356" s="76" t="str">
        <f>IF(ISBLANK(INDEX('Policy Characteristics'!I:I,MATCH($C1356,'Policy Characteristics'!$C:$C,0))),"",INDEX('Policy Characteristics'!I:I,MATCH($C1356,'Policy Characteristics'!$C:$C,0)))</f>
        <v>% reduction in energy use</v>
      </c>
      <c r="P1356" s="76" t="str">
        <f>IF(ISBLANK(INDEX('Policy Characteristics'!J:J,MATCH($C1356,'Policy Characteristics'!$C:$C,0))),"",INDEX('Policy Characteristics'!J:J,MATCH($C1356,'Policy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356" s="76" t="str">
        <f>IF(ISBLANK(INDEX('Policy Characteristics'!K:K,MATCH($C1356,'Policy Characteristics'!$C:$C,0))),"",INDEX('Policy Characteristics'!K:K,MATCH($C1356,'Policy Characteristics'!$C:$C,0)))</f>
        <v>industry-ag-main.html#eff-stds</v>
      </c>
      <c r="R1356" s="76" t="str">
        <f>IF(ISBLANK(INDEX('Policy Characteristics'!L:L,MATCH($C1356,'Policy Characteristics'!$C:$C,0))),"",INDEX('Policy Characteristics'!L:L,MATCH($C1356,'Policy Characteristics'!$C:$C,0)))</f>
        <v>industry-energy-efficiency-standards.html</v>
      </c>
    </row>
    <row r="1357" spans="1:18" s="76" customFormat="1" x14ac:dyDescent="0.25">
      <c r="A1357" s="76" t="str">
        <f>IF(ISBLANK(INDEX('Policy Characteristics'!A:A,MATCH($C1357,'Policy Characteristics'!$C:$C,0))),"",INDEX('Policy Characteristics'!A:A,MATCH($C1357,'Policy Characteristics'!$C:$C,0)))</f>
        <v>Industry</v>
      </c>
      <c r="B1357" s="200" t="str">
        <f>IF(ISBLANK(INDEX('Policy Characteristics'!B:B,MATCH($C1357,'Policy Characteristics'!$C:$C,0))),"",INDEX('Policy Characteristics'!B:B,MATCH($C1357,'Policy Characteristics'!$C:$C,0)))</f>
        <v>Industry Energy Efficiency Standards</v>
      </c>
      <c r="C1357" s="76" t="str">
        <f t="shared" si="39"/>
        <v>Percentage Improvement in Eqpt Efficiency Standards above BAU</v>
      </c>
      <c r="D1357" s="78" t="s">
        <v>1304</v>
      </c>
      <c r="E1357" s="88" t="s">
        <v>643</v>
      </c>
      <c r="F1357" t="s">
        <v>1268</v>
      </c>
      <c r="G1357" s="88" t="s">
        <v>651</v>
      </c>
      <c r="H1357" s="15">
        <v>999</v>
      </c>
      <c r="I1357" s="213" t="s">
        <v>43</v>
      </c>
      <c r="J1357" s="202" t="str">
        <f>IF(ISBLANK(INDEX('Policy Characteristics'!D:D,MATCH($C1357,'Policy Characteristics'!$C:$C,0))),"",INDEX('Policy Characteristics'!D:D,MATCH($C1357,'Policy Characteristics'!$C:$C,0)))</f>
        <v>Industry Energy Efficiency Standards</v>
      </c>
      <c r="K1357" s="76" t="str">
        <f>IF(ISBLANK(INDEX('Policy Characteristics'!E:E,MATCH($C1357,'Policy Characteristics'!$C:$C,0))),"",INDEX('Policy Characteristics'!E:E,MATCH($C1357,'Policy Characteristics'!$C:$C,0)))</f>
        <v>indst efficiency standards</v>
      </c>
      <c r="L1357" s="205">
        <f>IF(ISBLANK(INDEX('Policy Characteristics'!F:F,MATCH($C1357,'Policy Characteristics'!$C:$C,0))),"",INDEX('Policy Characteristics'!F:F,MATCH($C1357,'Policy Characteristics'!$C:$C,0)))</f>
        <v>0</v>
      </c>
      <c r="M1357" s="205">
        <f>IF(ISBLANK(INDEX('Policy Characteristics'!G:G,MATCH($C1357,'Policy Characteristics'!$C:$C,0))),"",INDEX('Policy Characteristics'!G:G,MATCH($C1357,'Policy Characteristics'!$C:$C,0)))</f>
        <v>0.25</v>
      </c>
      <c r="N1357" s="205">
        <f>IF(ISBLANK(INDEX('Policy Characteristics'!H:H,MATCH($C1357,'Policy Characteristics'!$C:$C,0))),"",INDEX('Policy Characteristics'!H:H,MATCH($C1357,'Policy Characteristics'!$C:$C,0)))</f>
        <v>0.01</v>
      </c>
      <c r="O1357" s="76" t="str">
        <f>IF(ISBLANK(INDEX('Policy Characteristics'!I:I,MATCH($C1357,'Policy Characteristics'!$C:$C,0))),"",INDEX('Policy Characteristics'!I:I,MATCH($C1357,'Policy Characteristics'!$C:$C,0)))</f>
        <v>% reduction in energy use</v>
      </c>
      <c r="P1357" s="76" t="str">
        <f>IF(ISBLANK(INDEX('Policy Characteristics'!J:J,MATCH($C1357,'Policy Characteristics'!$C:$C,0))),"",INDEX('Policy Characteristics'!J:J,MATCH($C1357,'Policy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357" s="76" t="str">
        <f>IF(ISBLANK(INDEX('Policy Characteristics'!K:K,MATCH($C1357,'Policy Characteristics'!$C:$C,0))),"",INDEX('Policy Characteristics'!K:K,MATCH($C1357,'Policy Characteristics'!$C:$C,0)))</f>
        <v>industry-ag-main.html#eff-stds</v>
      </c>
      <c r="R1357" s="76" t="str">
        <f>IF(ISBLANK(INDEX('Policy Characteristics'!L:L,MATCH($C1357,'Policy Characteristics'!$C:$C,0))),"",INDEX('Policy Characteristics'!L:L,MATCH($C1357,'Policy Characteristics'!$C:$C,0)))</f>
        <v>industry-energy-efficiency-standards.html</v>
      </c>
    </row>
    <row r="1358" spans="1:18" s="76" customFormat="1" x14ac:dyDescent="0.25">
      <c r="A1358" s="76" t="str">
        <f>IF(ISBLANK(INDEX('Policy Characteristics'!A:A,MATCH($C1358,'Policy Characteristics'!$C:$C,0))),"",INDEX('Policy Characteristics'!A:A,MATCH($C1358,'Policy Characteristics'!$C:$C,0)))</f>
        <v>Industry</v>
      </c>
      <c r="B1358" s="200" t="str">
        <f>IF(ISBLANK(INDEX('Policy Characteristics'!B:B,MATCH($C1358,'Policy Characteristics'!$C:$C,0))),"",INDEX('Policy Characteristics'!B:B,MATCH($C1358,'Policy Characteristics'!$C:$C,0)))</f>
        <v>Industry Energy Efficiency Standards</v>
      </c>
      <c r="C1358" s="76" t="str">
        <f t="shared" si="39"/>
        <v>Percentage Improvement in Eqpt Efficiency Standards above BAU</v>
      </c>
      <c r="D1358" s="78" t="s">
        <v>1304</v>
      </c>
      <c r="E1358" s="88" t="s">
        <v>644</v>
      </c>
      <c r="F1358" t="s">
        <v>1268</v>
      </c>
      <c r="G1358" s="88" t="s">
        <v>652</v>
      </c>
      <c r="H1358" s="15">
        <v>1000</v>
      </c>
      <c r="I1358" s="213" t="s">
        <v>43</v>
      </c>
      <c r="J1358" s="202" t="str">
        <f>IF(ISBLANK(INDEX('Policy Characteristics'!D:D,MATCH($C1358,'Policy Characteristics'!$C:$C,0))),"",INDEX('Policy Characteristics'!D:D,MATCH($C1358,'Policy Characteristics'!$C:$C,0)))</f>
        <v>Industry Energy Efficiency Standards</v>
      </c>
      <c r="K1358" s="76" t="str">
        <f>IF(ISBLANK(INDEX('Policy Characteristics'!E:E,MATCH($C1358,'Policy Characteristics'!$C:$C,0))),"",INDEX('Policy Characteristics'!E:E,MATCH($C1358,'Policy Characteristics'!$C:$C,0)))</f>
        <v>indst efficiency standards</v>
      </c>
      <c r="L1358" s="205">
        <f>IF(ISBLANK(INDEX('Policy Characteristics'!F:F,MATCH($C1358,'Policy Characteristics'!$C:$C,0))),"",INDEX('Policy Characteristics'!F:F,MATCH($C1358,'Policy Characteristics'!$C:$C,0)))</f>
        <v>0</v>
      </c>
      <c r="M1358" s="205">
        <f>IF(ISBLANK(INDEX('Policy Characteristics'!G:G,MATCH($C1358,'Policy Characteristics'!$C:$C,0))),"",INDEX('Policy Characteristics'!G:G,MATCH($C1358,'Policy Characteristics'!$C:$C,0)))</f>
        <v>0.25</v>
      </c>
      <c r="N1358" s="205">
        <f>IF(ISBLANK(INDEX('Policy Characteristics'!H:H,MATCH($C1358,'Policy Characteristics'!$C:$C,0))),"",INDEX('Policy Characteristics'!H:H,MATCH($C1358,'Policy Characteristics'!$C:$C,0)))</f>
        <v>0.01</v>
      </c>
      <c r="O1358" s="76" t="str">
        <f>IF(ISBLANK(INDEX('Policy Characteristics'!I:I,MATCH($C1358,'Policy Characteristics'!$C:$C,0))),"",INDEX('Policy Characteristics'!I:I,MATCH($C1358,'Policy Characteristics'!$C:$C,0)))</f>
        <v>% reduction in energy use</v>
      </c>
      <c r="P1358" s="76" t="str">
        <f>IF(ISBLANK(INDEX('Policy Characteristics'!J:J,MATCH($C1358,'Policy Characteristics'!$C:$C,0))),"",INDEX('Policy Characteristics'!J:J,MATCH($C1358,'Policy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358" s="76" t="str">
        <f>IF(ISBLANK(INDEX('Policy Characteristics'!K:K,MATCH($C1358,'Policy Characteristics'!$C:$C,0))),"",INDEX('Policy Characteristics'!K:K,MATCH($C1358,'Policy Characteristics'!$C:$C,0)))</f>
        <v>industry-ag-main.html#eff-stds</v>
      </c>
      <c r="R1358" s="76" t="str">
        <f>IF(ISBLANK(INDEX('Policy Characteristics'!L:L,MATCH($C1358,'Policy Characteristics'!$C:$C,0))),"",INDEX('Policy Characteristics'!L:L,MATCH($C1358,'Policy Characteristics'!$C:$C,0)))</f>
        <v>industry-energy-efficiency-standards.html</v>
      </c>
    </row>
    <row r="1359" spans="1:18" s="76" customFormat="1" x14ac:dyDescent="0.25">
      <c r="A1359" s="76" t="str">
        <f>IF(ISBLANK(INDEX('Policy Characteristics'!A:A,MATCH($C1359,'Policy Characteristics'!$C:$C,0))),"",INDEX('Policy Characteristics'!A:A,MATCH($C1359,'Policy Characteristics'!$C:$C,0)))</f>
        <v>Industry</v>
      </c>
      <c r="B1359" s="200" t="str">
        <f>IF(ISBLANK(INDEX('Policy Characteristics'!B:B,MATCH($C1359,'Policy Characteristics'!$C:$C,0))),"",INDEX('Policy Characteristics'!B:B,MATCH($C1359,'Policy Characteristics'!$C:$C,0)))</f>
        <v>Industry Energy Efficiency Standards</v>
      </c>
      <c r="C1359" s="76" t="str">
        <f t="shared" si="39"/>
        <v>Percentage Improvement in Eqpt Efficiency Standards above BAU</v>
      </c>
      <c r="D1359" s="78" t="s">
        <v>1304</v>
      </c>
      <c r="E1359" s="88" t="s">
        <v>645</v>
      </c>
      <c r="F1359" t="s">
        <v>1268</v>
      </c>
      <c r="G1359" s="88" t="s">
        <v>649</v>
      </c>
      <c r="H1359" s="15">
        <v>1001</v>
      </c>
      <c r="I1359" s="213" t="s">
        <v>44</v>
      </c>
      <c r="J1359" s="202" t="str">
        <f>IF(ISBLANK(INDEX('Policy Characteristics'!D:D,MATCH($C1359,'Policy Characteristics'!$C:$C,0))),"",INDEX('Policy Characteristics'!D:D,MATCH($C1359,'Policy Characteristics'!$C:$C,0)))</f>
        <v>Industry Energy Efficiency Standards</v>
      </c>
      <c r="K1359" s="76" t="str">
        <f>IF(ISBLANK(INDEX('Policy Characteristics'!E:E,MATCH($C1359,'Policy Characteristics'!$C:$C,0))),"",INDEX('Policy Characteristics'!E:E,MATCH($C1359,'Policy Characteristics'!$C:$C,0)))</f>
        <v>indst efficiency standards</v>
      </c>
      <c r="L1359" s="205">
        <f>IF(ISBLANK(INDEX('Policy Characteristics'!F:F,MATCH($C1359,'Policy Characteristics'!$C:$C,0))),"",INDEX('Policy Characteristics'!F:F,MATCH($C1359,'Policy Characteristics'!$C:$C,0)))</f>
        <v>0</v>
      </c>
      <c r="M1359" s="205">
        <f>IF(ISBLANK(INDEX('Policy Characteristics'!G:G,MATCH($C1359,'Policy Characteristics'!$C:$C,0))),"",INDEX('Policy Characteristics'!G:G,MATCH($C1359,'Policy Characteristics'!$C:$C,0)))</f>
        <v>0.25</v>
      </c>
      <c r="N1359" s="205">
        <f>IF(ISBLANK(INDEX('Policy Characteristics'!H:H,MATCH($C1359,'Policy Characteristics'!$C:$C,0))),"",INDEX('Policy Characteristics'!H:H,MATCH($C1359,'Policy Characteristics'!$C:$C,0)))</f>
        <v>0.01</v>
      </c>
      <c r="O1359" s="76" t="str">
        <f>IF(ISBLANK(INDEX('Policy Characteristics'!I:I,MATCH($C1359,'Policy Characteristics'!$C:$C,0))),"",INDEX('Policy Characteristics'!I:I,MATCH($C1359,'Policy Characteristics'!$C:$C,0)))</f>
        <v>% reduction in energy use</v>
      </c>
      <c r="P1359" s="76" t="str">
        <f>IF(ISBLANK(INDEX('Policy Characteristics'!J:J,MATCH($C1359,'Policy Characteristics'!$C:$C,0))),"",INDEX('Policy Characteristics'!J:J,MATCH($C1359,'Policy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359" s="76" t="str">
        <f>IF(ISBLANK(INDEX('Policy Characteristics'!K:K,MATCH($C1359,'Policy Characteristics'!$C:$C,0))),"",INDEX('Policy Characteristics'!K:K,MATCH($C1359,'Policy Characteristics'!$C:$C,0)))</f>
        <v>industry-ag-main.html#eff-stds</v>
      </c>
      <c r="R1359" s="76" t="str">
        <f>IF(ISBLANK(INDEX('Policy Characteristics'!L:L,MATCH($C1359,'Policy Characteristics'!$C:$C,0))),"",INDEX('Policy Characteristics'!L:L,MATCH($C1359,'Policy Characteristics'!$C:$C,0)))</f>
        <v>industry-energy-efficiency-standards.html</v>
      </c>
    </row>
    <row r="1360" spans="1:18" s="76" customFormat="1" x14ac:dyDescent="0.25">
      <c r="A1360" s="76" t="str">
        <f>IF(ISBLANK(INDEX('Policy Characteristics'!A:A,MATCH($C1360,'Policy Characteristics'!$C:$C,0))),"",INDEX('Policy Characteristics'!A:A,MATCH($C1360,'Policy Characteristics'!$C:$C,0)))</f>
        <v>Industry</v>
      </c>
      <c r="B1360" s="200" t="str">
        <f>IF(ISBLANK(INDEX('Policy Characteristics'!B:B,MATCH($C1360,'Policy Characteristics'!$C:$C,0))),"",INDEX('Policy Characteristics'!B:B,MATCH($C1360,'Policy Characteristics'!$C:$C,0)))</f>
        <v>Industry Energy Efficiency Standards</v>
      </c>
      <c r="C1360" s="76" t="str">
        <f t="shared" si="39"/>
        <v>Percentage Improvement in Eqpt Efficiency Standards above BAU</v>
      </c>
      <c r="D1360" s="78" t="s">
        <v>1304</v>
      </c>
      <c r="E1360" s="88" t="s">
        <v>646</v>
      </c>
      <c r="F1360" t="s">
        <v>1268</v>
      </c>
      <c r="G1360" s="88" t="s">
        <v>650</v>
      </c>
      <c r="H1360" s="15">
        <v>1002</v>
      </c>
      <c r="I1360" s="213" t="s">
        <v>43</v>
      </c>
      <c r="J1360" s="202" t="str">
        <f>IF(ISBLANK(INDEX('Policy Characteristics'!D:D,MATCH($C1360,'Policy Characteristics'!$C:$C,0))),"",INDEX('Policy Characteristics'!D:D,MATCH($C1360,'Policy Characteristics'!$C:$C,0)))</f>
        <v>Industry Energy Efficiency Standards</v>
      </c>
      <c r="K1360" s="76" t="str">
        <f>IF(ISBLANK(INDEX('Policy Characteristics'!E:E,MATCH($C1360,'Policy Characteristics'!$C:$C,0))),"",INDEX('Policy Characteristics'!E:E,MATCH($C1360,'Policy Characteristics'!$C:$C,0)))</f>
        <v>indst efficiency standards</v>
      </c>
      <c r="L1360" s="205">
        <f>IF(ISBLANK(INDEX('Policy Characteristics'!F:F,MATCH($C1360,'Policy Characteristics'!$C:$C,0))),"",INDEX('Policy Characteristics'!F:F,MATCH($C1360,'Policy Characteristics'!$C:$C,0)))</f>
        <v>0</v>
      </c>
      <c r="M1360" s="205">
        <f>IF(ISBLANK(INDEX('Policy Characteristics'!G:G,MATCH($C1360,'Policy Characteristics'!$C:$C,0))),"",INDEX('Policy Characteristics'!G:G,MATCH($C1360,'Policy Characteristics'!$C:$C,0)))</f>
        <v>0.25</v>
      </c>
      <c r="N1360" s="205">
        <f>IF(ISBLANK(INDEX('Policy Characteristics'!H:H,MATCH($C1360,'Policy Characteristics'!$C:$C,0))),"",INDEX('Policy Characteristics'!H:H,MATCH($C1360,'Policy Characteristics'!$C:$C,0)))</f>
        <v>0.01</v>
      </c>
      <c r="O1360" s="76" t="str">
        <f>IF(ISBLANK(INDEX('Policy Characteristics'!I:I,MATCH($C1360,'Policy Characteristics'!$C:$C,0))),"",INDEX('Policy Characteristics'!I:I,MATCH($C1360,'Policy Characteristics'!$C:$C,0)))</f>
        <v>% reduction in energy use</v>
      </c>
      <c r="P1360" s="76" t="str">
        <f>IF(ISBLANK(INDEX('Policy Characteristics'!J:J,MATCH($C1360,'Policy Characteristics'!$C:$C,0))),"",INDEX('Policy Characteristics'!J:J,MATCH($C1360,'Policy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360" s="76" t="str">
        <f>IF(ISBLANK(INDEX('Policy Characteristics'!K:K,MATCH($C1360,'Policy Characteristics'!$C:$C,0))),"",INDEX('Policy Characteristics'!K:K,MATCH($C1360,'Policy Characteristics'!$C:$C,0)))</f>
        <v>industry-ag-main.html#eff-stds</v>
      </c>
      <c r="R1360" s="76" t="str">
        <f>IF(ISBLANK(INDEX('Policy Characteristics'!L:L,MATCH($C1360,'Policy Characteristics'!$C:$C,0))),"",INDEX('Policy Characteristics'!L:L,MATCH($C1360,'Policy Characteristics'!$C:$C,0)))</f>
        <v>industry-energy-efficiency-standards.html</v>
      </c>
    </row>
    <row r="1361" spans="1:18" s="76" customFormat="1" x14ac:dyDescent="0.25">
      <c r="A1361" s="76" t="str">
        <f>IF(ISBLANK(INDEX('Policy Characteristics'!A:A,MATCH($C1361,'Policy Characteristics'!$C:$C,0))),"",INDEX('Policy Characteristics'!A:A,MATCH($C1361,'Policy Characteristics'!$C:$C,0)))</f>
        <v>Industry</v>
      </c>
      <c r="B1361" s="200" t="str">
        <f>IF(ISBLANK(INDEX('Policy Characteristics'!B:B,MATCH($C1361,'Policy Characteristics'!$C:$C,0))),"",INDEX('Policy Characteristics'!B:B,MATCH($C1361,'Policy Characteristics'!$C:$C,0)))</f>
        <v>Industry Energy Efficiency Standards</v>
      </c>
      <c r="C1361" s="76" t="str">
        <f t="shared" si="39"/>
        <v>Percentage Improvement in Eqpt Efficiency Standards above BAU</v>
      </c>
      <c r="D1361" s="78" t="s">
        <v>1304</v>
      </c>
      <c r="E1361" s="88" t="s">
        <v>647</v>
      </c>
      <c r="F1361" t="s">
        <v>1268</v>
      </c>
      <c r="G1361" s="88" t="s">
        <v>653</v>
      </c>
      <c r="H1361" s="15">
        <v>1003</v>
      </c>
      <c r="I1361" s="213" t="s">
        <v>44</v>
      </c>
      <c r="J1361" s="202" t="str">
        <f>IF(ISBLANK(INDEX('Policy Characteristics'!D:D,MATCH($C1361,'Policy Characteristics'!$C:$C,0))),"",INDEX('Policy Characteristics'!D:D,MATCH($C1361,'Policy Characteristics'!$C:$C,0)))</f>
        <v>Industry Energy Efficiency Standards</v>
      </c>
      <c r="K1361" s="76" t="str">
        <f>IF(ISBLANK(INDEX('Policy Characteristics'!E:E,MATCH($C1361,'Policy Characteristics'!$C:$C,0))),"",INDEX('Policy Characteristics'!E:E,MATCH($C1361,'Policy Characteristics'!$C:$C,0)))</f>
        <v>indst efficiency standards</v>
      </c>
      <c r="L1361" s="205">
        <f>IF(ISBLANK(INDEX('Policy Characteristics'!F:F,MATCH($C1361,'Policy Characteristics'!$C:$C,0))),"",INDEX('Policy Characteristics'!F:F,MATCH($C1361,'Policy Characteristics'!$C:$C,0)))</f>
        <v>0</v>
      </c>
      <c r="M1361" s="205">
        <f>IF(ISBLANK(INDEX('Policy Characteristics'!G:G,MATCH($C1361,'Policy Characteristics'!$C:$C,0))),"",INDEX('Policy Characteristics'!G:G,MATCH($C1361,'Policy Characteristics'!$C:$C,0)))</f>
        <v>0.25</v>
      </c>
      <c r="N1361" s="205">
        <f>IF(ISBLANK(INDEX('Policy Characteristics'!H:H,MATCH($C1361,'Policy Characteristics'!$C:$C,0))),"",INDEX('Policy Characteristics'!H:H,MATCH($C1361,'Policy Characteristics'!$C:$C,0)))</f>
        <v>0.01</v>
      </c>
      <c r="O1361" s="76" t="str">
        <f>IF(ISBLANK(INDEX('Policy Characteristics'!I:I,MATCH($C1361,'Policy Characteristics'!$C:$C,0))),"",INDEX('Policy Characteristics'!I:I,MATCH($C1361,'Policy Characteristics'!$C:$C,0)))</f>
        <v>% reduction in energy use</v>
      </c>
      <c r="P1361" s="76" t="str">
        <f>IF(ISBLANK(INDEX('Policy Characteristics'!J:J,MATCH($C1361,'Policy Characteristics'!$C:$C,0))),"",INDEX('Policy Characteristics'!J:J,MATCH($C1361,'Policy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361" s="76" t="str">
        <f>IF(ISBLANK(INDEX('Policy Characteristics'!K:K,MATCH($C1361,'Policy Characteristics'!$C:$C,0))),"",INDEX('Policy Characteristics'!K:K,MATCH($C1361,'Policy Characteristics'!$C:$C,0)))</f>
        <v>industry-ag-main.html#eff-stds</v>
      </c>
      <c r="R1361" s="76" t="str">
        <f>IF(ISBLANK(INDEX('Policy Characteristics'!L:L,MATCH($C1361,'Policy Characteristics'!$C:$C,0))),"",INDEX('Policy Characteristics'!L:L,MATCH($C1361,'Policy Characteristics'!$C:$C,0)))</f>
        <v>industry-energy-efficiency-standards.html</v>
      </c>
    </row>
    <row r="1362" spans="1:18" s="76" customFormat="1" x14ac:dyDescent="0.25">
      <c r="A1362" s="76" t="str">
        <f>IF(ISBLANK(INDEX('Policy Characteristics'!A:A,MATCH($C1362,'Policy Characteristics'!$C:$C,0))),"",INDEX('Policy Characteristics'!A:A,MATCH($C1362,'Policy Characteristics'!$C:$C,0)))</f>
        <v>Industry</v>
      </c>
      <c r="B1362" s="200" t="str">
        <f>IF(ISBLANK(INDEX('Policy Characteristics'!B:B,MATCH($C1362,'Policy Characteristics'!$C:$C,0))),"",INDEX('Policy Characteristics'!B:B,MATCH($C1362,'Policy Characteristics'!$C:$C,0)))</f>
        <v>Industry Energy Efficiency Standards</v>
      </c>
      <c r="C1362" s="76" t="str">
        <f t="shared" si="39"/>
        <v>Percentage Improvement in Eqpt Efficiency Standards above BAU</v>
      </c>
      <c r="D1362" s="78" t="s">
        <v>1304</v>
      </c>
      <c r="E1362" s="88" t="s">
        <v>946</v>
      </c>
      <c r="F1362" t="s">
        <v>1268</v>
      </c>
      <c r="G1362" s="88" t="s">
        <v>949</v>
      </c>
      <c r="H1362" s="15">
        <v>1004</v>
      </c>
      <c r="I1362" s="213" t="s">
        <v>44</v>
      </c>
      <c r="J1362" s="202" t="str">
        <f>IF(ISBLANK(INDEX('Policy Characteristics'!D:D,MATCH($C1362,'Policy Characteristics'!$C:$C,0))),"",INDEX('Policy Characteristics'!D:D,MATCH($C1362,'Policy Characteristics'!$C:$C,0)))</f>
        <v>Industry Energy Efficiency Standards</v>
      </c>
      <c r="K1362" s="76" t="str">
        <f>IF(ISBLANK(INDEX('Policy Characteristics'!E:E,MATCH($C1362,'Policy Characteristics'!$C:$C,0))),"",INDEX('Policy Characteristics'!E:E,MATCH($C1362,'Policy Characteristics'!$C:$C,0)))</f>
        <v>indst efficiency standards</v>
      </c>
      <c r="L1362" s="205">
        <f>IF(ISBLANK(INDEX('Policy Characteristics'!F:F,MATCH($C1362,'Policy Characteristics'!$C:$C,0))),"",INDEX('Policy Characteristics'!F:F,MATCH($C1362,'Policy Characteristics'!$C:$C,0)))</f>
        <v>0</v>
      </c>
      <c r="M1362" s="205">
        <f>IF(ISBLANK(INDEX('Policy Characteristics'!G:G,MATCH($C1362,'Policy Characteristics'!$C:$C,0))),"",INDEX('Policy Characteristics'!G:G,MATCH($C1362,'Policy Characteristics'!$C:$C,0)))</f>
        <v>0.25</v>
      </c>
      <c r="N1362" s="205">
        <f>IF(ISBLANK(INDEX('Policy Characteristics'!H:H,MATCH($C1362,'Policy Characteristics'!$C:$C,0))),"",INDEX('Policy Characteristics'!H:H,MATCH($C1362,'Policy Characteristics'!$C:$C,0)))</f>
        <v>0.01</v>
      </c>
      <c r="O1362" s="76" t="str">
        <f>IF(ISBLANK(INDEX('Policy Characteristics'!I:I,MATCH($C1362,'Policy Characteristics'!$C:$C,0))),"",INDEX('Policy Characteristics'!I:I,MATCH($C1362,'Policy Characteristics'!$C:$C,0)))</f>
        <v>% reduction in energy use</v>
      </c>
      <c r="P1362" s="76" t="str">
        <f>IF(ISBLANK(INDEX('Policy Characteristics'!J:J,MATCH($C1362,'Policy Characteristics'!$C:$C,0))),"",INDEX('Policy Characteristics'!J:J,MATCH($C1362,'Policy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362" s="76" t="str">
        <f>IF(ISBLANK(INDEX('Policy Characteristics'!K:K,MATCH($C1362,'Policy Characteristics'!$C:$C,0))),"",INDEX('Policy Characteristics'!K:K,MATCH($C1362,'Policy Characteristics'!$C:$C,0)))</f>
        <v>industry-ag-main.html#eff-stds</v>
      </c>
      <c r="R1362" s="76" t="str">
        <f>IF(ISBLANK(INDEX('Policy Characteristics'!L:L,MATCH($C1362,'Policy Characteristics'!$C:$C,0))),"",INDEX('Policy Characteristics'!L:L,MATCH($C1362,'Policy Characteristics'!$C:$C,0)))</f>
        <v>industry-energy-efficiency-standards.html</v>
      </c>
    </row>
    <row r="1363" spans="1:18" s="76" customFormat="1" x14ac:dyDescent="0.25">
      <c r="A1363" s="76" t="str">
        <f>IF(ISBLANK(INDEX('Policy Characteristics'!A:A,MATCH($C1363,'Policy Characteristics'!$C:$C,0))),"",INDEX('Policy Characteristics'!A:A,MATCH($C1363,'Policy Characteristics'!$C:$C,0)))</f>
        <v>Industry</v>
      </c>
      <c r="B1363" s="200" t="str">
        <f>IF(ISBLANK(INDEX('Policy Characteristics'!B:B,MATCH($C1363,'Policy Characteristics'!$C:$C,0))),"",INDEX('Policy Characteristics'!B:B,MATCH($C1363,'Policy Characteristics'!$C:$C,0)))</f>
        <v>Industry Energy Efficiency Standards</v>
      </c>
      <c r="C1363" s="76" t="str">
        <f t="shared" si="39"/>
        <v>Percentage Improvement in Eqpt Efficiency Standards above BAU</v>
      </c>
      <c r="D1363" s="78" t="s">
        <v>1304</v>
      </c>
      <c r="E1363" s="88" t="s">
        <v>947</v>
      </c>
      <c r="F1363" t="s">
        <v>1268</v>
      </c>
      <c r="G1363" s="88" t="s">
        <v>951</v>
      </c>
      <c r="H1363" s="15">
        <v>1005</v>
      </c>
      <c r="I1363" s="213" t="s">
        <v>43</v>
      </c>
      <c r="J1363" s="202" t="str">
        <f>IF(ISBLANK(INDEX('Policy Characteristics'!D:D,MATCH($C1363,'Policy Characteristics'!$C:$C,0))),"",INDEX('Policy Characteristics'!D:D,MATCH($C1363,'Policy Characteristics'!$C:$C,0)))</f>
        <v>Industry Energy Efficiency Standards</v>
      </c>
      <c r="K1363" s="76" t="str">
        <f>IF(ISBLANK(INDEX('Policy Characteristics'!E:E,MATCH($C1363,'Policy Characteristics'!$C:$C,0))),"",INDEX('Policy Characteristics'!E:E,MATCH($C1363,'Policy Characteristics'!$C:$C,0)))</f>
        <v>indst efficiency standards</v>
      </c>
      <c r="L1363" s="205">
        <f>IF(ISBLANK(INDEX('Policy Characteristics'!F:F,MATCH($C1363,'Policy Characteristics'!$C:$C,0))),"",INDEX('Policy Characteristics'!F:F,MATCH($C1363,'Policy Characteristics'!$C:$C,0)))</f>
        <v>0</v>
      </c>
      <c r="M1363" s="205">
        <f>IF(ISBLANK(INDEX('Policy Characteristics'!G:G,MATCH($C1363,'Policy Characteristics'!$C:$C,0))),"",INDEX('Policy Characteristics'!G:G,MATCH($C1363,'Policy Characteristics'!$C:$C,0)))</f>
        <v>0.25</v>
      </c>
      <c r="N1363" s="205">
        <f>IF(ISBLANK(INDEX('Policy Characteristics'!H:H,MATCH($C1363,'Policy Characteristics'!$C:$C,0))),"",INDEX('Policy Characteristics'!H:H,MATCH($C1363,'Policy Characteristics'!$C:$C,0)))</f>
        <v>0.01</v>
      </c>
      <c r="O1363" s="76" t="str">
        <f>IF(ISBLANK(INDEX('Policy Characteristics'!I:I,MATCH($C1363,'Policy Characteristics'!$C:$C,0))),"",INDEX('Policy Characteristics'!I:I,MATCH($C1363,'Policy Characteristics'!$C:$C,0)))</f>
        <v>% reduction in energy use</v>
      </c>
      <c r="P1363" s="76" t="str">
        <f>IF(ISBLANK(INDEX('Policy Characteristics'!J:J,MATCH($C1363,'Policy Characteristics'!$C:$C,0))),"",INDEX('Policy Characteristics'!J:J,MATCH($C1363,'Policy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363" s="76" t="str">
        <f>IF(ISBLANK(INDEX('Policy Characteristics'!K:K,MATCH($C1363,'Policy Characteristics'!$C:$C,0))),"",INDEX('Policy Characteristics'!K:K,MATCH($C1363,'Policy Characteristics'!$C:$C,0)))</f>
        <v>industry-ag-main.html#eff-stds</v>
      </c>
      <c r="R1363" s="76" t="str">
        <f>IF(ISBLANK(INDEX('Policy Characteristics'!L:L,MATCH($C1363,'Policy Characteristics'!$C:$C,0))),"",INDEX('Policy Characteristics'!L:L,MATCH($C1363,'Policy Characteristics'!$C:$C,0)))</f>
        <v>industry-energy-efficiency-standards.html</v>
      </c>
    </row>
    <row r="1364" spans="1:18" s="76" customFormat="1" x14ac:dyDescent="0.25">
      <c r="A1364" s="76" t="str">
        <f>IF(ISBLANK(INDEX('Policy Characteristics'!A:A,MATCH($C1364,'Policy Characteristics'!$C:$C,0))),"",INDEX('Policy Characteristics'!A:A,MATCH($C1364,'Policy Characteristics'!$C:$C,0)))</f>
        <v>Industry</v>
      </c>
      <c r="B1364" s="200" t="str">
        <f>IF(ISBLANK(INDEX('Policy Characteristics'!B:B,MATCH($C1364,'Policy Characteristics'!$C:$C,0))),"",INDEX('Policy Characteristics'!B:B,MATCH($C1364,'Policy Characteristics'!$C:$C,0)))</f>
        <v>Industry Energy Efficiency Standards</v>
      </c>
      <c r="C1364" s="76" t="str">
        <f t="shared" si="39"/>
        <v>Percentage Improvement in Eqpt Efficiency Standards above BAU</v>
      </c>
      <c r="D1364" s="78" t="s">
        <v>1304</v>
      </c>
      <c r="E1364" s="88" t="s">
        <v>948</v>
      </c>
      <c r="F1364" t="s">
        <v>1268</v>
      </c>
      <c r="G1364" s="88" t="s">
        <v>952</v>
      </c>
      <c r="H1364" s="15">
        <v>1006</v>
      </c>
      <c r="I1364" s="213" t="s">
        <v>43</v>
      </c>
      <c r="J1364" s="202" t="str">
        <f>IF(ISBLANK(INDEX('Policy Characteristics'!D:D,MATCH($C1364,'Policy Characteristics'!$C:$C,0))),"",INDEX('Policy Characteristics'!D:D,MATCH($C1364,'Policy Characteristics'!$C:$C,0)))</f>
        <v>Industry Energy Efficiency Standards</v>
      </c>
      <c r="K1364" s="76" t="str">
        <f>IF(ISBLANK(INDEX('Policy Characteristics'!E:E,MATCH($C1364,'Policy Characteristics'!$C:$C,0))),"",INDEX('Policy Characteristics'!E:E,MATCH($C1364,'Policy Characteristics'!$C:$C,0)))</f>
        <v>indst efficiency standards</v>
      </c>
      <c r="L1364" s="205">
        <f>IF(ISBLANK(INDEX('Policy Characteristics'!F:F,MATCH($C1364,'Policy Characteristics'!$C:$C,0))),"",INDEX('Policy Characteristics'!F:F,MATCH($C1364,'Policy Characteristics'!$C:$C,0)))</f>
        <v>0</v>
      </c>
      <c r="M1364" s="205">
        <f>IF(ISBLANK(INDEX('Policy Characteristics'!G:G,MATCH($C1364,'Policy Characteristics'!$C:$C,0))),"",INDEX('Policy Characteristics'!G:G,MATCH($C1364,'Policy Characteristics'!$C:$C,0)))</f>
        <v>0.25</v>
      </c>
      <c r="N1364" s="205">
        <f>IF(ISBLANK(INDEX('Policy Characteristics'!H:H,MATCH($C1364,'Policy Characteristics'!$C:$C,0))),"",INDEX('Policy Characteristics'!H:H,MATCH($C1364,'Policy Characteristics'!$C:$C,0)))</f>
        <v>0.01</v>
      </c>
      <c r="O1364" s="76" t="str">
        <f>IF(ISBLANK(INDEX('Policy Characteristics'!I:I,MATCH($C1364,'Policy Characteristics'!$C:$C,0))),"",INDEX('Policy Characteristics'!I:I,MATCH($C1364,'Policy Characteristics'!$C:$C,0)))</f>
        <v>% reduction in energy use</v>
      </c>
      <c r="P1364" s="76" t="str">
        <f>IF(ISBLANK(INDEX('Policy Characteristics'!J:J,MATCH($C1364,'Policy Characteristics'!$C:$C,0))),"",INDEX('Policy Characteristics'!J:J,MATCH($C1364,'Policy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364" s="76" t="str">
        <f>IF(ISBLANK(INDEX('Policy Characteristics'!K:K,MATCH($C1364,'Policy Characteristics'!$C:$C,0))),"",INDEX('Policy Characteristics'!K:K,MATCH($C1364,'Policy Characteristics'!$C:$C,0)))</f>
        <v>industry-ag-main.html#eff-stds</v>
      </c>
      <c r="R1364" s="76" t="str">
        <f>IF(ISBLANK(INDEX('Policy Characteristics'!L:L,MATCH($C1364,'Policy Characteristics'!$C:$C,0))),"",INDEX('Policy Characteristics'!L:L,MATCH($C1364,'Policy Characteristics'!$C:$C,0)))</f>
        <v>industry-energy-efficiency-standards.html</v>
      </c>
    </row>
    <row r="1365" spans="1:18" s="76" customFormat="1" x14ac:dyDescent="0.25">
      <c r="A1365" s="76" t="str">
        <f>IF(ISBLANK(INDEX('Policy Characteristics'!A:A,MATCH($C1365,'Policy Characteristics'!$C:$C,0))),"",INDEX('Policy Characteristics'!A:A,MATCH($C1365,'Policy Characteristics'!$C:$C,0)))</f>
        <v>Industry</v>
      </c>
      <c r="B1365" s="200" t="str">
        <f>IF(ISBLANK(INDEX('Policy Characteristics'!B:B,MATCH($C1365,'Policy Characteristics'!$C:$C,0))),"",INDEX('Policy Characteristics'!B:B,MATCH($C1365,'Policy Characteristics'!$C:$C,0)))</f>
        <v>Industry Energy Efficiency Standards</v>
      </c>
      <c r="C1365" s="76" t="str">
        <f t="shared" si="39"/>
        <v>Percentage Improvement in Eqpt Efficiency Standards above BAU</v>
      </c>
      <c r="D1365" s="78" t="s">
        <v>1304</v>
      </c>
      <c r="E1365" s="88" t="s">
        <v>945</v>
      </c>
      <c r="F1365" t="s">
        <v>1268</v>
      </c>
      <c r="G1365" s="88" t="s">
        <v>950</v>
      </c>
      <c r="H1365" s="15">
        <v>1007</v>
      </c>
      <c r="I1365" s="213" t="s">
        <v>44</v>
      </c>
      <c r="J1365" s="202" t="str">
        <f>IF(ISBLANK(INDEX('Policy Characteristics'!D:D,MATCH($C1365,'Policy Characteristics'!$C:$C,0))),"",INDEX('Policy Characteristics'!D:D,MATCH($C1365,'Policy Characteristics'!$C:$C,0)))</f>
        <v>Industry Energy Efficiency Standards</v>
      </c>
      <c r="K1365" s="76" t="str">
        <f>IF(ISBLANK(INDEX('Policy Characteristics'!E:E,MATCH($C1365,'Policy Characteristics'!$C:$C,0))),"",INDEX('Policy Characteristics'!E:E,MATCH($C1365,'Policy Characteristics'!$C:$C,0)))</f>
        <v>indst efficiency standards</v>
      </c>
      <c r="L1365" s="205">
        <f>IF(ISBLANK(INDEX('Policy Characteristics'!F:F,MATCH($C1365,'Policy Characteristics'!$C:$C,0))),"",INDEX('Policy Characteristics'!F:F,MATCH($C1365,'Policy Characteristics'!$C:$C,0)))</f>
        <v>0</v>
      </c>
      <c r="M1365" s="205">
        <f>IF(ISBLANK(INDEX('Policy Characteristics'!G:G,MATCH($C1365,'Policy Characteristics'!$C:$C,0))),"",INDEX('Policy Characteristics'!G:G,MATCH($C1365,'Policy Characteristics'!$C:$C,0)))</f>
        <v>0.25</v>
      </c>
      <c r="N1365" s="205">
        <f>IF(ISBLANK(INDEX('Policy Characteristics'!H:H,MATCH($C1365,'Policy Characteristics'!$C:$C,0))),"",INDEX('Policy Characteristics'!H:H,MATCH($C1365,'Policy Characteristics'!$C:$C,0)))</f>
        <v>0.01</v>
      </c>
      <c r="O1365" s="76" t="str">
        <f>IF(ISBLANK(INDEX('Policy Characteristics'!I:I,MATCH($C1365,'Policy Characteristics'!$C:$C,0))),"",INDEX('Policy Characteristics'!I:I,MATCH($C1365,'Policy Characteristics'!$C:$C,0)))</f>
        <v>% reduction in energy use</v>
      </c>
      <c r="P1365" s="76" t="str">
        <f>IF(ISBLANK(INDEX('Policy Characteristics'!J:J,MATCH($C1365,'Policy Characteristics'!$C:$C,0))),"",INDEX('Policy Characteristics'!J:J,MATCH($C1365,'Policy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365" s="76" t="str">
        <f>IF(ISBLANK(INDEX('Policy Characteristics'!K:K,MATCH($C1365,'Policy Characteristics'!$C:$C,0))),"",INDEX('Policy Characteristics'!K:K,MATCH($C1365,'Policy Characteristics'!$C:$C,0)))</f>
        <v>industry-ag-main.html#eff-stds</v>
      </c>
      <c r="R1365" s="76" t="str">
        <f>IF(ISBLANK(INDEX('Policy Characteristics'!L:L,MATCH($C1365,'Policy Characteristics'!$C:$C,0))),"",INDEX('Policy Characteristics'!L:L,MATCH($C1365,'Policy Characteristics'!$C:$C,0)))</f>
        <v>industry-energy-efficiency-standards.html</v>
      </c>
    </row>
    <row r="1366" spans="1:18" s="76" customFormat="1" x14ac:dyDescent="0.25">
      <c r="A1366" s="76" t="str">
        <f>IF(ISBLANK(INDEX('Policy Characteristics'!A:A,MATCH($C1366,'Policy Characteristics'!$C:$C,0))),"",INDEX('Policy Characteristics'!A:A,MATCH($C1366,'Policy Characteristics'!$C:$C,0)))</f>
        <v>Industry</v>
      </c>
      <c r="B1366" s="200" t="str">
        <f>IF(ISBLANK(INDEX('Policy Characteristics'!B:B,MATCH($C1366,'Policy Characteristics'!$C:$C,0))),"",INDEX('Policy Characteristics'!B:B,MATCH($C1366,'Policy Characteristics'!$C:$C,0)))</f>
        <v>Industry Energy Efficiency Standards</v>
      </c>
      <c r="C1366" s="76" t="str">
        <f t="shared" si="39"/>
        <v>Percentage Improvement in Eqpt Efficiency Standards above BAU</v>
      </c>
      <c r="D1366" s="78" t="s">
        <v>1305</v>
      </c>
      <c r="E1366" s="88" t="s">
        <v>642</v>
      </c>
      <c r="F1366" t="s">
        <v>1269</v>
      </c>
      <c r="G1366" s="88" t="s">
        <v>648</v>
      </c>
      <c r="H1366" s="15">
        <v>1008</v>
      </c>
      <c r="I1366" s="213" t="s">
        <v>43</v>
      </c>
      <c r="J1366" s="202" t="str">
        <f>IF(ISBLANK(INDEX('Policy Characteristics'!D:D,MATCH($C1366,'Policy Characteristics'!$C:$C,0))),"",INDEX('Policy Characteristics'!D:D,MATCH($C1366,'Policy Characteristics'!$C:$C,0)))</f>
        <v>Industry Energy Efficiency Standards</v>
      </c>
      <c r="K1366" s="76" t="str">
        <f>IF(ISBLANK(INDEX('Policy Characteristics'!E:E,MATCH($C1366,'Policy Characteristics'!$C:$C,0))),"",INDEX('Policy Characteristics'!E:E,MATCH($C1366,'Policy Characteristics'!$C:$C,0)))</f>
        <v>indst efficiency standards</v>
      </c>
      <c r="L1366" s="205">
        <f>IF(ISBLANK(INDEX('Policy Characteristics'!F:F,MATCH($C1366,'Policy Characteristics'!$C:$C,0))),"",INDEX('Policy Characteristics'!F:F,MATCH($C1366,'Policy Characteristics'!$C:$C,0)))</f>
        <v>0</v>
      </c>
      <c r="M1366" s="205">
        <f>IF(ISBLANK(INDEX('Policy Characteristics'!G:G,MATCH($C1366,'Policy Characteristics'!$C:$C,0))),"",INDEX('Policy Characteristics'!G:G,MATCH($C1366,'Policy Characteristics'!$C:$C,0)))</f>
        <v>0.25</v>
      </c>
      <c r="N1366" s="205">
        <f>IF(ISBLANK(INDEX('Policy Characteristics'!H:H,MATCH($C1366,'Policy Characteristics'!$C:$C,0))),"",INDEX('Policy Characteristics'!H:H,MATCH($C1366,'Policy Characteristics'!$C:$C,0)))</f>
        <v>0.01</v>
      </c>
      <c r="O1366" s="76" t="str">
        <f>IF(ISBLANK(INDEX('Policy Characteristics'!I:I,MATCH($C1366,'Policy Characteristics'!$C:$C,0))),"",INDEX('Policy Characteristics'!I:I,MATCH($C1366,'Policy Characteristics'!$C:$C,0)))</f>
        <v>% reduction in energy use</v>
      </c>
      <c r="P1366" s="76" t="str">
        <f>IF(ISBLANK(INDEX('Policy Characteristics'!J:J,MATCH($C1366,'Policy Characteristics'!$C:$C,0))),"",INDEX('Policy Characteristics'!J:J,MATCH($C1366,'Policy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366" s="76" t="str">
        <f>IF(ISBLANK(INDEX('Policy Characteristics'!K:K,MATCH($C1366,'Policy Characteristics'!$C:$C,0))),"",INDEX('Policy Characteristics'!K:K,MATCH($C1366,'Policy Characteristics'!$C:$C,0)))</f>
        <v>industry-ag-main.html#eff-stds</v>
      </c>
      <c r="R1366" s="76" t="str">
        <f>IF(ISBLANK(INDEX('Policy Characteristics'!L:L,MATCH($C1366,'Policy Characteristics'!$C:$C,0))),"",INDEX('Policy Characteristics'!L:L,MATCH($C1366,'Policy Characteristics'!$C:$C,0)))</f>
        <v>industry-energy-efficiency-standards.html</v>
      </c>
    </row>
    <row r="1367" spans="1:18" s="76" customFormat="1" x14ac:dyDescent="0.25">
      <c r="A1367" s="76" t="str">
        <f>IF(ISBLANK(INDEX('Policy Characteristics'!A:A,MATCH($C1367,'Policy Characteristics'!$C:$C,0))),"",INDEX('Policy Characteristics'!A:A,MATCH($C1367,'Policy Characteristics'!$C:$C,0)))</f>
        <v>Industry</v>
      </c>
      <c r="B1367" s="200" t="str">
        <f>IF(ISBLANK(INDEX('Policy Characteristics'!B:B,MATCH($C1367,'Policy Characteristics'!$C:$C,0))),"",INDEX('Policy Characteristics'!B:B,MATCH($C1367,'Policy Characteristics'!$C:$C,0)))</f>
        <v>Industry Energy Efficiency Standards</v>
      </c>
      <c r="C1367" s="76" t="str">
        <f t="shared" si="39"/>
        <v>Percentage Improvement in Eqpt Efficiency Standards above BAU</v>
      </c>
      <c r="D1367" s="78" t="s">
        <v>1305</v>
      </c>
      <c r="E1367" s="88" t="s">
        <v>643</v>
      </c>
      <c r="F1367" t="s">
        <v>1269</v>
      </c>
      <c r="G1367" s="88" t="s">
        <v>651</v>
      </c>
      <c r="H1367" s="15">
        <v>1009</v>
      </c>
      <c r="I1367" s="213" t="s">
        <v>43</v>
      </c>
      <c r="J1367" s="202" t="str">
        <f>IF(ISBLANK(INDEX('Policy Characteristics'!D:D,MATCH($C1367,'Policy Characteristics'!$C:$C,0))),"",INDEX('Policy Characteristics'!D:D,MATCH($C1367,'Policy Characteristics'!$C:$C,0)))</f>
        <v>Industry Energy Efficiency Standards</v>
      </c>
      <c r="K1367" s="76" t="str">
        <f>IF(ISBLANK(INDEX('Policy Characteristics'!E:E,MATCH($C1367,'Policy Characteristics'!$C:$C,0))),"",INDEX('Policy Characteristics'!E:E,MATCH($C1367,'Policy Characteristics'!$C:$C,0)))</f>
        <v>indst efficiency standards</v>
      </c>
      <c r="L1367" s="205">
        <f>IF(ISBLANK(INDEX('Policy Characteristics'!F:F,MATCH($C1367,'Policy Characteristics'!$C:$C,0))),"",INDEX('Policy Characteristics'!F:F,MATCH($C1367,'Policy Characteristics'!$C:$C,0)))</f>
        <v>0</v>
      </c>
      <c r="M1367" s="205">
        <f>IF(ISBLANK(INDEX('Policy Characteristics'!G:G,MATCH($C1367,'Policy Characteristics'!$C:$C,0))),"",INDEX('Policy Characteristics'!G:G,MATCH($C1367,'Policy Characteristics'!$C:$C,0)))</f>
        <v>0.25</v>
      </c>
      <c r="N1367" s="205">
        <f>IF(ISBLANK(INDEX('Policy Characteristics'!H:H,MATCH($C1367,'Policy Characteristics'!$C:$C,0))),"",INDEX('Policy Characteristics'!H:H,MATCH($C1367,'Policy Characteristics'!$C:$C,0)))</f>
        <v>0.01</v>
      </c>
      <c r="O1367" s="76" t="str">
        <f>IF(ISBLANK(INDEX('Policy Characteristics'!I:I,MATCH($C1367,'Policy Characteristics'!$C:$C,0))),"",INDEX('Policy Characteristics'!I:I,MATCH($C1367,'Policy Characteristics'!$C:$C,0)))</f>
        <v>% reduction in energy use</v>
      </c>
      <c r="P1367" s="76" t="str">
        <f>IF(ISBLANK(INDEX('Policy Characteristics'!J:J,MATCH($C1367,'Policy Characteristics'!$C:$C,0))),"",INDEX('Policy Characteristics'!J:J,MATCH($C1367,'Policy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367" s="76" t="str">
        <f>IF(ISBLANK(INDEX('Policy Characteristics'!K:K,MATCH($C1367,'Policy Characteristics'!$C:$C,0))),"",INDEX('Policy Characteristics'!K:K,MATCH($C1367,'Policy Characteristics'!$C:$C,0)))</f>
        <v>industry-ag-main.html#eff-stds</v>
      </c>
      <c r="R1367" s="76" t="str">
        <f>IF(ISBLANK(INDEX('Policy Characteristics'!L:L,MATCH($C1367,'Policy Characteristics'!$C:$C,0))),"",INDEX('Policy Characteristics'!L:L,MATCH($C1367,'Policy Characteristics'!$C:$C,0)))</f>
        <v>industry-energy-efficiency-standards.html</v>
      </c>
    </row>
    <row r="1368" spans="1:18" s="76" customFormat="1" x14ac:dyDescent="0.25">
      <c r="A1368" s="76" t="str">
        <f>IF(ISBLANK(INDEX('Policy Characteristics'!A:A,MATCH($C1368,'Policy Characteristics'!$C:$C,0))),"",INDEX('Policy Characteristics'!A:A,MATCH($C1368,'Policy Characteristics'!$C:$C,0)))</f>
        <v>Industry</v>
      </c>
      <c r="B1368" s="200" t="str">
        <f>IF(ISBLANK(INDEX('Policy Characteristics'!B:B,MATCH($C1368,'Policy Characteristics'!$C:$C,0))),"",INDEX('Policy Characteristics'!B:B,MATCH($C1368,'Policy Characteristics'!$C:$C,0)))</f>
        <v>Industry Energy Efficiency Standards</v>
      </c>
      <c r="C1368" s="76" t="str">
        <f t="shared" si="39"/>
        <v>Percentage Improvement in Eqpt Efficiency Standards above BAU</v>
      </c>
      <c r="D1368" s="78" t="s">
        <v>1305</v>
      </c>
      <c r="E1368" s="88" t="s">
        <v>644</v>
      </c>
      <c r="F1368" t="s">
        <v>1269</v>
      </c>
      <c r="G1368" s="88" t="s">
        <v>652</v>
      </c>
      <c r="H1368" s="15">
        <v>1010</v>
      </c>
      <c r="I1368" s="213" t="s">
        <v>43</v>
      </c>
      <c r="J1368" s="202" t="str">
        <f>IF(ISBLANK(INDEX('Policy Characteristics'!D:D,MATCH($C1368,'Policy Characteristics'!$C:$C,0))),"",INDEX('Policy Characteristics'!D:D,MATCH($C1368,'Policy Characteristics'!$C:$C,0)))</f>
        <v>Industry Energy Efficiency Standards</v>
      </c>
      <c r="K1368" s="76" t="str">
        <f>IF(ISBLANK(INDEX('Policy Characteristics'!E:E,MATCH($C1368,'Policy Characteristics'!$C:$C,0))),"",INDEX('Policy Characteristics'!E:E,MATCH($C1368,'Policy Characteristics'!$C:$C,0)))</f>
        <v>indst efficiency standards</v>
      </c>
      <c r="L1368" s="205">
        <f>IF(ISBLANK(INDEX('Policy Characteristics'!F:F,MATCH($C1368,'Policy Characteristics'!$C:$C,0))),"",INDEX('Policy Characteristics'!F:F,MATCH($C1368,'Policy Characteristics'!$C:$C,0)))</f>
        <v>0</v>
      </c>
      <c r="M1368" s="205">
        <f>IF(ISBLANK(INDEX('Policy Characteristics'!G:G,MATCH($C1368,'Policy Characteristics'!$C:$C,0))),"",INDEX('Policy Characteristics'!G:G,MATCH($C1368,'Policy Characteristics'!$C:$C,0)))</f>
        <v>0.25</v>
      </c>
      <c r="N1368" s="205">
        <f>IF(ISBLANK(INDEX('Policy Characteristics'!H:H,MATCH($C1368,'Policy Characteristics'!$C:$C,0))),"",INDEX('Policy Characteristics'!H:H,MATCH($C1368,'Policy Characteristics'!$C:$C,0)))</f>
        <v>0.01</v>
      </c>
      <c r="O1368" s="76" t="str">
        <f>IF(ISBLANK(INDEX('Policy Characteristics'!I:I,MATCH($C1368,'Policy Characteristics'!$C:$C,0))),"",INDEX('Policy Characteristics'!I:I,MATCH($C1368,'Policy Characteristics'!$C:$C,0)))</f>
        <v>% reduction in energy use</v>
      </c>
      <c r="P1368" s="76" t="str">
        <f>IF(ISBLANK(INDEX('Policy Characteristics'!J:J,MATCH($C1368,'Policy Characteristics'!$C:$C,0))),"",INDEX('Policy Characteristics'!J:J,MATCH($C1368,'Policy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368" s="76" t="str">
        <f>IF(ISBLANK(INDEX('Policy Characteristics'!K:K,MATCH($C1368,'Policy Characteristics'!$C:$C,0))),"",INDEX('Policy Characteristics'!K:K,MATCH($C1368,'Policy Characteristics'!$C:$C,0)))</f>
        <v>industry-ag-main.html#eff-stds</v>
      </c>
      <c r="R1368" s="76" t="str">
        <f>IF(ISBLANK(INDEX('Policy Characteristics'!L:L,MATCH($C1368,'Policy Characteristics'!$C:$C,0))),"",INDEX('Policy Characteristics'!L:L,MATCH($C1368,'Policy Characteristics'!$C:$C,0)))</f>
        <v>industry-energy-efficiency-standards.html</v>
      </c>
    </row>
    <row r="1369" spans="1:18" s="76" customFormat="1" x14ac:dyDescent="0.25">
      <c r="A1369" s="76" t="str">
        <f>IF(ISBLANK(INDEX('Policy Characteristics'!A:A,MATCH($C1369,'Policy Characteristics'!$C:$C,0))),"",INDEX('Policy Characteristics'!A:A,MATCH($C1369,'Policy Characteristics'!$C:$C,0)))</f>
        <v>Industry</v>
      </c>
      <c r="B1369" s="200" t="str">
        <f>IF(ISBLANK(INDEX('Policy Characteristics'!B:B,MATCH($C1369,'Policy Characteristics'!$C:$C,0))),"",INDEX('Policy Characteristics'!B:B,MATCH($C1369,'Policy Characteristics'!$C:$C,0)))</f>
        <v>Industry Energy Efficiency Standards</v>
      </c>
      <c r="C1369" s="76" t="str">
        <f t="shared" si="39"/>
        <v>Percentage Improvement in Eqpt Efficiency Standards above BAU</v>
      </c>
      <c r="D1369" s="78" t="s">
        <v>1305</v>
      </c>
      <c r="E1369" s="88" t="s">
        <v>645</v>
      </c>
      <c r="F1369" t="s">
        <v>1269</v>
      </c>
      <c r="G1369" s="88" t="s">
        <v>649</v>
      </c>
      <c r="H1369" s="15">
        <v>1011</v>
      </c>
      <c r="I1369" s="213" t="s">
        <v>44</v>
      </c>
      <c r="J1369" s="202" t="str">
        <f>IF(ISBLANK(INDEX('Policy Characteristics'!D:D,MATCH($C1369,'Policy Characteristics'!$C:$C,0))),"",INDEX('Policy Characteristics'!D:D,MATCH($C1369,'Policy Characteristics'!$C:$C,0)))</f>
        <v>Industry Energy Efficiency Standards</v>
      </c>
      <c r="K1369" s="76" t="str">
        <f>IF(ISBLANK(INDEX('Policy Characteristics'!E:E,MATCH($C1369,'Policy Characteristics'!$C:$C,0))),"",INDEX('Policy Characteristics'!E:E,MATCH($C1369,'Policy Characteristics'!$C:$C,0)))</f>
        <v>indst efficiency standards</v>
      </c>
      <c r="L1369" s="205">
        <f>IF(ISBLANK(INDEX('Policy Characteristics'!F:F,MATCH($C1369,'Policy Characteristics'!$C:$C,0))),"",INDEX('Policy Characteristics'!F:F,MATCH($C1369,'Policy Characteristics'!$C:$C,0)))</f>
        <v>0</v>
      </c>
      <c r="M1369" s="205">
        <f>IF(ISBLANK(INDEX('Policy Characteristics'!G:G,MATCH($C1369,'Policy Characteristics'!$C:$C,0))),"",INDEX('Policy Characteristics'!G:G,MATCH($C1369,'Policy Characteristics'!$C:$C,0)))</f>
        <v>0.25</v>
      </c>
      <c r="N1369" s="205">
        <f>IF(ISBLANK(INDEX('Policy Characteristics'!H:H,MATCH($C1369,'Policy Characteristics'!$C:$C,0))),"",INDEX('Policy Characteristics'!H:H,MATCH($C1369,'Policy Characteristics'!$C:$C,0)))</f>
        <v>0.01</v>
      </c>
      <c r="O1369" s="76" t="str">
        <f>IF(ISBLANK(INDEX('Policy Characteristics'!I:I,MATCH($C1369,'Policy Characteristics'!$C:$C,0))),"",INDEX('Policy Characteristics'!I:I,MATCH($C1369,'Policy Characteristics'!$C:$C,0)))</f>
        <v>% reduction in energy use</v>
      </c>
      <c r="P1369" s="76" t="str">
        <f>IF(ISBLANK(INDEX('Policy Characteristics'!J:J,MATCH($C1369,'Policy Characteristics'!$C:$C,0))),"",INDEX('Policy Characteristics'!J:J,MATCH($C1369,'Policy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369" s="76" t="str">
        <f>IF(ISBLANK(INDEX('Policy Characteristics'!K:K,MATCH($C1369,'Policy Characteristics'!$C:$C,0))),"",INDEX('Policy Characteristics'!K:K,MATCH($C1369,'Policy Characteristics'!$C:$C,0)))</f>
        <v>industry-ag-main.html#eff-stds</v>
      </c>
      <c r="R1369" s="76" t="str">
        <f>IF(ISBLANK(INDEX('Policy Characteristics'!L:L,MATCH($C1369,'Policy Characteristics'!$C:$C,0))),"",INDEX('Policy Characteristics'!L:L,MATCH($C1369,'Policy Characteristics'!$C:$C,0)))</f>
        <v>industry-energy-efficiency-standards.html</v>
      </c>
    </row>
    <row r="1370" spans="1:18" s="76" customFormat="1" x14ac:dyDescent="0.25">
      <c r="A1370" s="76" t="str">
        <f>IF(ISBLANK(INDEX('Policy Characteristics'!A:A,MATCH($C1370,'Policy Characteristics'!$C:$C,0))),"",INDEX('Policy Characteristics'!A:A,MATCH($C1370,'Policy Characteristics'!$C:$C,0)))</f>
        <v>Industry</v>
      </c>
      <c r="B1370" s="200" t="str">
        <f>IF(ISBLANK(INDEX('Policy Characteristics'!B:B,MATCH($C1370,'Policy Characteristics'!$C:$C,0))),"",INDEX('Policy Characteristics'!B:B,MATCH($C1370,'Policy Characteristics'!$C:$C,0)))</f>
        <v>Industry Energy Efficiency Standards</v>
      </c>
      <c r="C1370" s="76" t="str">
        <f t="shared" si="39"/>
        <v>Percentage Improvement in Eqpt Efficiency Standards above BAU</v>
      </c>
      <c r="D1370" s="78" t="s">
        <v>1305</v>
      </c>
      <c r="E1370" s="88" t="s">
        <v>646</v>
      </c>
      <c r="F1370" t="s">
        <v>1269</v>
      </c>
      <c r="G1370" s="88" t="s">
        <v>650</v>
      </c>
      <c r="H1370" s="15">
        <v>1012</v>
      </c>
      <c r="I1370" s="213" t="s">
        <v>43</v>
      </c>
      <c r="J1370" s="202" t="str">
        <f>IF(ISBLANK(INDEX('Policy Characteristics'!D:D,MATCH($C1370,'Policy Characteristics'!$C:$C,0))),"",INDEX('Policy Characteristics'!D:D,MATCH($C1370,'Policy Characteristics'!$C:$C,0)))</f>
        <v>Industry Energy Efficiency Standards</v>
      </c>
      <c r="K1370" s="76" t="str">
        <f>IF(ISBLANK(INDEX('Policy Characteristics'!E:E,MATCH($C1370,'Policy Characteristics'!$C:$C,0))),"",INDEX('Policy Characteristics'!E:E,MATCH($C1370,'Policy Characteristics'!$C:$C,0)))</f>
        <v>indst efficiency standards</v>
      </c>
      <c r="L1370" s="205">
        <f>IF(ISBLANK(INDEX('Policy Characteristics'!F:F,MATCH($C1370,'Policy Characteristics'!$C:$C,0))),"",INDEX('Policy Characteristics'!F:F,MATCH($C1370,'Policy Characteristics'!$C:$C,0)))</f>
        <v>0</v>
      </c>
      <c r="M1370" s="205">
        <f>IF(ISBLANK(INDEX('Policy Characteristics'!G:G,MATCH($C1370,'Policy Characteristics'!$C:$C,0))),"",INDEX('Policy Characteristics'!G:G,MATCH($C1370,'Policy Characteristics'!$C:$C,0)))</f>
        <v>0.25</v>
      </c>
      <c r="N1370" s="205">
        <f>IF(ISBLANK(INDEX('Policy Characteristics'!H:H,MATCH($C1370,'Policy Characteristics'!$C:$C,0))),"",INDEX('Policy Characteristics'!H:H,MATCH($C1370,'Policy Characteristics'!$C:$C,0)))</f>
        <v>0.01</v>
      </c>
      <c r="O1370" s="76" t="str">
        <f>IF(ISBLANK(INDEX('Policy Characteristics'!I:I,MATCH($C1370,'Policy Characteristics'!$C:$C,0))),"",INDEX('Policy Characteristics'!I:I,MATCH($C1370,'Policy Characteristics'!$C:$C,0)))</f>
        <v>% reduction in energy use</v>
      </c>
      <c r="P1370" s="76" t="str">
        <f>IF(ISBLANK(INDEX('Policy Characteristics'!J:J,MATCH($C1370,'Policy Characteristics'!$C:$C,0))),"",INDEX('Policy Characteristics'!J:J,MATCH($C1370,'Policy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370" s="76" t="str">
        <f>IF(ISBLANK(INDEX('Policy Characteristics'!K:K,MATCH($C1370,'Policy Characteristics'!$C:$C,0))),"",INDEX('Policy Characteristics'!K:K,MATCH($C1370,'Policy Characteristics'!$C:$C,0)))</f>
        <v>industry-ag-main.html#eff-stds</v>
      </c>
      <c r="R1370" s="76" t="str">
        <f>IF(ISBLANK(INDEX('Policy Characteristics'!L:L,MATCH($C1370,'Policy Characteristics'!$C:$C,0))),"",INDEX('Policy Characteristics'!L:L,MATCH($C1370,'Policy Characteristics'!$C:$C,0)))</f>
        <v>industry-energy-efficiency-standards.html</v>
      </c>
    </row>
    <row r="1371" spans="1:18" s="76" customFormat="1" x14ac:dyDescent="0.25">
      <c r="A1371" s="76" t="str">
        <f>IF(ISBLANK(INDEX('Policy Characteristics'!A:A,MATCH($C1371,'Policy Characteristics'!$C:$C,0))),"",INDEX('Policy Characteristics'!A:A,MATCH($C1371,'Policy Characteristics'!$C:$C,0)))</f>
        <v>Industry</v>
      </c>
      <c r="B1371" s="200" t="str">
        <f>IF(ISBLANK(INDEX('Policy Characteristics'!B:B,MATCH($C1371,'Policy Characteristics'!$C:$C,0))),"",INDEX('Policy Characteristics'!B:B,MATCH($C1371,'Policy Characteristics'!$C:$C,0)))</f>
        <v>Industry Energy Efficiency Standards</v>
      </c>
      <c r="C1371" s="76" t="str">
        <f t="shared" si="39"/>
        <v>Percentage Improvement in Eqpt Efficiency Standards above BAU</v>
      </c>
      <c r="D1371" s="78" t="s">
        <v>1305</v>
      </c>
      <c r="E1371" s="88" t="s">
        <v>647</v>
      </c>
      <c r="F1371" t="s">
        <v>1269</v>
      </c>
      <c r="G1371" s="88" t="s">
        <v>653</v>
      </c>
      <c r="H1371" s="15">
        <v>1013</v>
      </c>
      <c r="I1371" s="213" t="s">
        <v>44</v>
      </c>
      <c r="J1371" s="202" t="str">
        <f>IF(ISBLANK(INDEX('Policy Characteristics'!D:D,MATCH($C1371,'Policy Characteristics'!$C:$C,0))),"",INDEX('Policy Characteristics'!D:D,MATCH($C1371,'Policy Characteristics'!$C:$C,0)))</f>
        <v>Industry Energy Efficiency Standards</v>
      </c>
      <c r="K1371" s="76" t="str">
        <f>IF(ISBLANK(INDEX('Policy Characteristics'!E:E,MATCH($C1371,'Policy Characteristics'!$C:$C,0))),"",INDEX('Policy Characteristics'!E:E,MATCH($C1371,'Policy Characteristics'!$C:$C,0)))</f>
        <v>indst efficiency standards</v>
      </c>
      <c r="L1371" s="205">
        <f>IF(ISBLANK(INDEX('Policy Characteristics'!F:F,MATCH($C1371,'Policy Characteristics'!$C:$C,0))),"",INDEX('Policy Characteristics'!F:F,MATCH($C1371,'Policy Characteristics'!$C:$C,0)))</f>
        <v>0</v>
      </c>
      <c r="M1371" s="205">
        <f>IF(ISBLANK(INDEX('Policy Characteristics'!G:G,MATCH($C1371,'Policy Characteristics'!$C:$C,0))),"",INDEX('Policy Characteristics'!G:G,MATCH($C1371,'Policy Characteristics'!$C:$C,0)))</f>
        <v>0.25</v>
      </c>
      <c r="N1371" s="205">
        <f>IF(ISBLANK(INDEX('Policy Characteristics'!H:H,MATCH($C1371,'Policy Characteristics'!$C:$C,0))),"",INDEX('Policy Characteristics'!H:H,MATCH($C1371,'Policy Characteristics'!$C:$C,0)))</f>
        <v>0.01</v>
      </c>
      <c r="O1371" s="76" t="str">
        <f>IF(ISBLANK(INDEX('Policy Characteristics'!I:I,MATCH($C1371,'Policy Characteristics'!$C:$C,0))),"",INDEX('Policy Characteristics'!I:I,MATCH($C1371,'Policy Characteristics'!$C:$C,0)))</f>
        <v>% reduction in energy use</v>
      </c>
      <c r="P1371" s="76" t="str">
        <f>IF(ISBLANK(INDEX('Policy Characteristics'!J:J,MATCH($C1371,'Policy Characteristics'!$C:$C,0))),"",INDEX('Policy Characteristics'!J:J,MATCH($C1371,'Policy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371" s="76" t="str">
        <f>IF(ISBLANK(INDEX('Policy Characteristics'!K:K,MATCH($C1371,'Policy Characteristics'!$C:$C,0))),"",INDEX('Policy Characteristics'!K:K,MATCH($C1371,'Policy Characteristics'!$C:$C,0)))</f>
        <v>industry-ag-main.html#eff-stds</v>
      </c>
      <c r="R1371" s="76" t="str">
        <f>IF(ISBLANK(INDEX('Policy Characteristics'!L:L,MATCH($C1371,'Policy Characteristics'!$C:$C,0))),"",INDEX('Policy Characteristics'!L:L,MATCH($C1371,'Policy Characteristics'!$C:$C,0)))</f>
        <v>industry-energy-efficiency-standards.html</v>
      </c>
    </row>
    <row r="1372" spans="1:18" s="76" customFormat="1" x14ac:dyDescent="0.25">
      <c r="A1372" s="76" t="str">
        <f>IF(ISBLANK(INDEX('Policy Characteristics'!A:A,MATCH($C1372,'Policy Characteristics'!$C:$C,0))),"",INDEX('Policy Characteristics'!A:A,MATCH($C1372,'Policy Characteristics'!$C:$C,0)))</f>
        <v>Industry</v>
      </c>
      <c r="B1372" s="200" t="str">
        <f>IF(ISBLANK(INDEX('Policy Characteristics'!B:B,MATCH($C1372,'Policy Characteristics'!$C:$C,0))),"",INDEX('Policy Characteristics'!B:B,MATCH($C1372,'Policy Characteristics'!$C:$C,0)))</f>
        <v>Industry Energy Efficiency Standards</v>
      </c>
      <c r="C1372" s="76" t="str">
        <f t="shared" si="39"/>
        <v>Percentage Improvement in Eqpt Efficiency Standards above BAU</v>
      </c>
      <c r="D1372" s="78" t="s">
        <v>1305</v>
      </c>
      <c r="E1372" s="88" t="s">
        <v>946</v>
      </c>
      <c r="F1372" t="s">
        <v>1269</v>
      </c>
      <c r="G1372" s="88" t="s">
        <v>949</v>
      </c>
      <c r="H1372" s="15">
        <v>1014</v>
      </c>
      <c r="I1372" s="213" t="s">
        <v>44</v>
      </c>
      <c r="J1372" s="202" t="str">
        <f>IF(ISBLANK(INDEX('Policy Characteristics'!D:D,MATCH($C1372,'Policy Characteristics'!$C:$C,0))),"",INDEX('Policy Characteristics'!D:D,MATCH($C1372,'Policy Characteristics'!$C:$C,0)))</f>
        <v>Industry Energy Efficiency Standards</v>
      </c>
      <c r="K1372" s="76" t="str">
        <f>IF(ISBLANK(INDEX('Policy Characteristics'!E:E,MATCH($C1372,'Policy Characteristics'!$C:$C,0))),"",INDEX('Policy Characteristics'!E:E,MATCH($C1372,'Policy Characteristics'!$C:$C,0)))</f>
        <v>indst efficiency standards</v>
      </c>
      <c r="L1372" s="205">
        <f>IF(ISBLANK(INDEX('Policy Characteristics'!F:F,MATCH($C1372,'Policy Characteristics'!$C:$C,0))),"",INDEX('Policy Characteristics'!F:F,MATCH($C1372,'Policy Characteristics'!$C:$C,0)))</f>
        <v>0</v>
      </c>
      <c r="M1372" s="205">
        <f>IF(ISBLANK(INDEX('Policy Characteristics'!G:G,MATCH($C1372,'Policy Characteristics'!$C:$C,0))),"",INDEX('Policy Characteristics'!G:G,MATCH($C1372,'Policy Characteristics'!$C:$C,0)))</f>
        <v>0.25</v>
      </c>
      <c r="N1372" s="205">
        <f>IF(ISBLANK(INDEX('Policy Characteristics'!H:H,MATCH($C1372,'Policy Characteristics'!$C:$C,0))),"",INDEX('Policy Characteristics'!H:H,MATCH($C1372,'Policy Characteristics'!$C:$C,0)))</f>
        <v>0.01</v>
      </c>
      <c r="O1372" s="76" t="str">
        <f>IF(ISBLANK(INDEX('Policy Characteristics'!I:I,MATCH($C1372,'Policy Characteristics'!$C:$C,0))),"",INDEX('Policy Characteristics'!I:I,MATCH($C1372,'Policy Characteristics'!$C:$C,0)))</f>
        <v>% reduction in energy use</v>
      </c>
      <c r="P1372" s="76" t="str">
        <f>IF(ISBLANK(INDEX('Policy Characteristics'!J:J,MATCH($C1372,'Policy Characteristics'!$C:$C,0))),"",INDEX('Policy Characteristics'!J:J,MATCH($C1372,'Policy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372" s="76" t="str">
        <f>IF(ISBLANK(INDEX('Policy Characteristics'!K:K,MATCH($C1372,'Policy Characteristics'!$C:$C,0))),"",INDEX('Policy Characteristics'!K:K,MATCH($C1372,'Policy Characteristics'!$C:$C,0)))</f>
        <v>industry-ag-main.html#eff-stds</v>
      </c>
      <c r="R1372" s="76" t="str">
        <f>IF(ISBLANK(INDEX('Policy Characteristics'!L:L,MATCH($C1372,'Policy Characteristics'!$C:$C,0))),"",INDEX('Policy Characteristics'!L:L,MATCH($C1372,'Policy Characteristics'!$C:$C,0)))</f>
        <v>industry-energy-efficiency-standards.html</v>
      </c>
    </row>
    <row r="1373" spans="1:18" s="76" customFormat="1" x14ac:dyDescent="0.25">
      <c r="A1373" s="76" t="str">
        <f>IF(ISBLANK(INDEX('Policy Characteristics'!A:A,MATCH($C1373,'Policy Characteristics'!$C:$C,0))),"",INDEX('Policy Characteristics'!A:A,MATCH($C1373,'Policy Characteristics'!$C:$C,0)))</f>
        <v>Industry</v>
      </c>
      <c r="B1373" s="200" t="str">
        <f>IF(ISBLANK(INDEX('Policy Characteristics'!B:B,MATCH($C1373,'Policy Characteristics'!$C:$C,0))),"",INDEX('Policy Characteristics'!B:B,MATCH($C1373,'Policy Characteristics'!$C:$C,0)))</f>
        <v>Industry Energy Efficiency Standards</v>
      </c>
      <c r="C1373" s="76" t="str">
        <f t="shared" si="39"/>
        <v>Percentage Improvement in Eqpt Efficiency Standards above BAU</v>
      </c>
      <c r="D1373" s="78" t="s">
        <v>1305</v>
      </c>
      <c r="E1373" s="88" t="s">
        <v>947</v>
      </c>
      <c r="F1373" t="s">
        <v>1269</v>
      </c>
      <c r="G1373" s="88" t="s">
        <v>951</v>
      </c>
      <c r="H1373" s="15">
        <v>1015</v>
      </c>
      <c r="I1373" s="213" t="s">
        <v>43</v>
      </c>
      <c r="J1373" s="202" t="str">
        <f>IF(ISBLANK(INDEX('Policy Characteristics'!D:D,MATCH($C1373,'Policy Characteristics'!$C:$C,0))),"",INDEX('Policy Characteristics'!D:D,MATCH($C1373,'Policy Characteristics'!$C:$C,0)))</f>
        <v>Industry Energy Efficiency Standards</v>
      </c>
      <c r="K1373" s="76" t="str">
        <f>IF(ISBLANK(INDEX('Policy Characteristics'!E:E,MATCH($C1373,'Policy Characteristics'!$C:$C,0))),"",INDEX('Policy Characteristics'!E:E,MATCH($C1373,'Policy Characteristics'!$C:$C,0)))</f>
        <v>indst efficiency standards</v>
      </c>
      <c r="L1373" s="205">
        <f>IF(ISBLANK(INDEX('Policy Characteristics'!F:F,MATCH($C1373,'Policy Characteristics'!$C:$C,0))),"",INDEX('Policy Characteristics'!F:F,MATCH($C1373,'Policy Characteristics'!$C:$C,0)))</f>
        <v>0</v>
      </c>
      <c r="M1373" s="205">
        <f>IF(ISBLANK(INDEX('Policy Characteristics'!G:G,MATCH($C1373,'Policy Characteristics'!$C:$C,0))),"",INDEX('Policy Characteristics'!G:G,MATCH($C1373,'Policy Characteristics'!$C:$C,0)))</f>
        <v>0.25</v>
      </c>
      <c r="N1373" s="205">
        <f>IF(ISBLANK(INDEX('Policy Characteristics'!H:H,MATCH($C1373,'Policy Characteristics'!$C:$C,0))),"",INDEX('Policy Characteristics'!H:H,MATCH($C1373,'Policy Characteristics'!$C:$C,0)))</f>
        <v>0.01</v>
      </c>
      <c r="O1373" s="76" t="str">
        <f>IF(ISBLANK(INDEX('Policy Characteristics'!I:I,MATCH($C1373,'Policy Characteristics'!$C:$C,0))),"",INDEX('Policy Characteristics'!I:I,MATCH($C1373,'Policy Characteristics'!$C:$C,0)))</f>
        <v>% reduction in energy use</v>
      </c>
      <c r="P1373" s="76" t="str">
        <f>IF(ISBLANK(INDEX('Policy Characteristics'!J:J,MATCH($C1373,'Policy Characteristics'!$C:$C,0))),"",INDEX('Policy Characteristics'!J:J,MATCH($C1373,'Policy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373" s="76" t="str">
        <f>IF(ISBLANK(INDEX('Policy Characteristics'!K:K,MATCH($C1373,'Policy Characteristics'!$C:$C,0))),"",INDEX('Policy Characteristics'!K:K,MATCH($C1373,'Policy Characteristics'!$C:$C,0)))</f>
        <v>industry-ag-main.html#eff-stds</v>
      </c>
      <c r="R1373" s="76" t="str">
        <f>IF(ISBLANK(INDEX('Policy Characteristics'!L:L,MATCH($C1373,'Policy Characteristics'!$C:$C,0))),"",INDEX('Policy Characteristics'!L:L,MATCH($C1373,'Policy Characteristics'!$C:$C,0)))</f>
        <v>industry-energy-efficiency-standards.html</v>
      </c>
    </row>
    <row r="1374" spans="1:18" s="76" customFormat="1" x14ac:dyDescent="0.25">
      <c r="A1374" s="76" t="str">
        <f>IF(ISBLANK(INDEX('Policy Characteristics'!A:A,MATCH($C1374,'Policy Characteristics'!$C:$C,0))),"",INDEX('Policy Characteristics'!A:A,MATCH($C1374,'Policy Characteristics'!$C:$C,0)))</f>
        <v>Industry</v>
      </c>
      <c r="B1374" s="200" t="str">
        <f>IF(ISBLANK(INDEX('Policy Characteristics'!B:B,MATCH($C1374,'Policy Characteristics'!$C:$C,0))),"",INDEX('Policy Characteristics'!B:B,MATCH($C1374,'Policy Characteristics'!$C:$C,0)))</f>
        <v>Industry Energy Efficiency Standards</v>
      </c>
      <c r="C1374" s="76" t="str">
        <f t="shared" si="39"/>
        <v>Percentage Improvement in Eqpt Efficiency Standards above BAU</v>
      </c>
      <c r="D1374" s="78" t="s">
        <v>1305</v>
      </c>
      <c r="E1374" s="88" t="s">
        <v>948</v>
      </c>
      <c r="F1374" t="s">
        <v>1269</v>
      </c>
      <c r="G1374" s="88" t="s">
        <v>952</v>
      </c>
      <c r="H1374" s="15">
        <v>1016</v>
      </c>
      <c r="I1374" s="213" t="s">
        <v>43</v>
      </c>
      <c r="J1374" s="202" t="str">
        <f>IF(ISBLANK(INDEX('Policy Characteristics'!D:D,MATCH($C1374,'Policy Characteristics'!$C:$C,0))),"",INDEX('Policy Characteristics'!D:D,MATCH($C1374,'Policy Characteristics'!$C:$C,0)))</f>
        <v>Industry Energy Efficiency Standards</v>
      </c>
      <c r="K1374" s="76" t="str">
        <f>IF(ISBLANK(INDEX('Policy Characteristics'!E:E,MATCH($C1374,'Policy Characteristics'!$C:$C,0))),"",INDEX('Policy Characteristics'!E:E,MATCH($C1374,'Policy Characteristics'!$C:$C,0)))</f>
        <v>indst efficiency standards</v>
      </c>
      <c r="L1374" s="205">
        <f>IF(ISBLANK(INDEX('Policy Characteristics'!F:F,MATCH($C1374,'Policy Characteristics'!$C:$C,0))),"",INDEX('Policy Characteristics'!F:F,MATCH($C1374,'Policy Characteristics'!$C:$C,0)))</f>
        <v>0</v>
      </c>
      <c r="M1374" s="205">
        <f>IF(ISBLANK(INDEX('Policy Characteristics'!G:G,MATCH($C1374,'Policy Characteristics'!$C:$C,0))),"",INDEX('Policy Characteristics'!G:G,MATCH($C1374,'Policy Characteristics'!$C:$C,0)))</f>
        <v>0.25</v>
      </c>
      <c r="N1374" s="205">
        <f>IF(ISBLANK(INDEX('Policy Characteristics'!H:H,MATCH($C1374,'Policy Characteristics'!$C:$C,0))),"",INDEX('Policy Characteristics'!H:H,MATCH($C1374,'Policy Characteristics'!$C:$C,0)))</f>
        <v>0.01</v>
      </c>
      <c r="O1374" s="76" t="str">
        <f>IF(ISBLANK(INDEX('Policy Characteristics'!I:I,MATCH($C1374,'Policy Characteristics'!$C:$C,0))),"",INDEX('Policy Characteristics'!I:I,MATCH($C1374,'Policy Characteristics'!$C:$C,0)))</f>
        <v>% reduction in energy use</v>
      </c>
      <c r="P1374" s="76" t="str">
        <f>IF(ISBLANK(INDEX('Policy Characteristics'!J:J,MATCH($C1374,'Policy Characteristics'!$C:$C,0))),"",INDEX('Policy Characteristics'!J:J,MATCH($C1374,'Policy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374" s="76" t="str">
        <f>IF(ISBLANK(INDEX('Policy Characteristics'!K:K,MATCH($C1374,'Policy Characteristics'!$C:$C,0))),"",INDEX('Policy Characteristics'!K:K,MATCH($C1374,'Policy Characteristics'!$C:$C,0)))</f>
        <v>industry-ag-main.html#eff-stds</v>
      </c>
      <c r="R1374" s="76" t="str">
        <f>IF(ISBLANK(INDEX('Policy Characteristics'!L:L,MATCH($C1374,'Policy Characteristics'!$C:$C,0))),"",INDEX('Policy Characteristics'!L:L,MATCH($C1374,'Policy Characteristics'!$C:$C,0)))</f>
        <v>industry-energy-efficiency-standards.html</v>
      </c>
    </row>
    <row r="1375" spans="1:18" s="76" customFormat="1" x14ac:dyDescent="0.25">
      <c r="A1375" s="76" t="str">
        <f>IF(ISBLANK(INDEX('Policy Characteristics'!A:A,MATCH($C1375,'Policy Characteristics'!$C:$C,0))),"",INDEX('Policy Characteristics'!A:A,MATCH($C1375,'Policy Characteristics'!$C:$C,0)))</f>
        <v>Industry</v>
      </c>
      <c r="B1375" s="200" t="str">
        <f>IF(ISBLANK(INDEX('Policy Characteristics'!B:B,MATCH($C1375,'Policy Characteristics'!$C:$C,0))),"",INDEX('Policy Characteristics'!B:B,MATCH($C1375,'Policy Characteristics'!$C:$C,0)))</f>
        <v>Industry Energy Efficiency Standards</v>
      </c>
      <c r="C1375" s="76" t="str">
        <f t="shared" si="39"/>
        <v>Percentage Improvement in Eqpt Efficiency Standards above BAU</v>
      </c>
      <c r="D1375" s="78" t="s">
        <v>1305</v>
      </c>
      <c r="E1375" s="88" t="s">
        <v>945</v>
      </c>
      <c r="F1375" t="s">
        <v>1269</v>
      </c>
      <c r="G1375" s="88" t="s">
        <v>950</v>
      </c>
      <c r="H1375" s="15">
        <v>1017</v>
      </c>
      <c r="I1375" s="213" t="s">
        <v>44</v>
      </c>
      <c r="J1375" s="202" t="str">
        <f>IF(ISBLANK(INDEX('Policy Characteristics'!D:D,MATCH($C1375,'Policy Characteristics'!$C:$C,0))),"",INDEX('Policy Characteristics'!D:D,MATCH($C1375,'Policy Characteristics'!$C:$C,0)))</f>
        <v>Industry Energy Efficiency Standards</v>
      </c>
      <c r="K1375" s="76" t="str">
        <f>IF(ISBLANK(INDEX('Policy Characteristics'!E:E,MATCH($C1375,'Policy Characteristics'!$C:$C,0))),"",INDEX('Policy Characteristics'!E:E,MATCH($C1375,'Policy Characteristics'!$C:$C,0)))</f>
        <v>indst efficiency standards</v>
      </c>
      <c r="L1375" s="205">
        <f>IF(ISBLANK(INDEX('Policy Characteristics'!F:F,MATCH($C1375,'Policy Characteristics'!$C:$C,0))),"",INDEX('Policy Characteristics'!F:F,MATCH($C1375,'Policy Characteristics'!$C:$C,0)))</f>
        <v>0</v>
      </c>
      <c r="M1375" s="205">
        <f>IF(ISBLANK(INDEX('Policy Characteristics'!G:G,MATCH($C1375,'Policy Characteristics'!$C:$C,0))),"",INDEX('Policy Characteristics'!G:G,MATCH($C1375,'Policy Characteristics'!$C:$C,0)))</f>
        <v>0.25</v>
      </c>
      <c r="N1375" s="205">
        <f>IF(ISBLANK(INDEX('Policy Characteristics'!H:H,MATCH($C1375,'Policy Characteristics'!$C:$C,0))),"",INDEX('Policy Characteristics'!H:H,MATCH($C1375,'Policy Characteristics'!$C:$C,0)))</f>
        <v>0.01</v>
      </c>
      <c r="O1375" s="76" t="str">
        <f>IF(ISBLANK(INDEX('Policy Characteristics'!I:I,MATCH($C1375,'Policy Characteristics'!$C:$C,0))),"",INDEX('Policy Characteristics'!I:I,MATCH($C1375,'Policy Characteristics'!$C:$C,0)))</f>
        <v>% reduction in energy use</v>
      </c>
      <c r="P1375" s="76" t="str">
        <f>IF(ISBLANK(INDEX('Policy Characteristics'!J:J,MATCH($C1375,'Policy Characteristics'!$C:$C,0))),"",INDEX('Policy Characteristics'!J:J,MATCH($C1375,'Policy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375" s="76" t="str">
        <f>IF(ISBLANK(INDEX('Policy Characteristics'!K:K,MATCH($C1375,'Policy Characteristics'!$C:$C,0))),"",INDEX('Policy Characteristics'!K:K,MATCH($C1375,'Policy Characteristics'!$C:$C,0)))</f>
        <v>industry-ag-main.html#eff-stds</v>
      </c>
      <c r="R1375" s="76" t="str">
        <f>IF(ISBLANK(INDEX('Policy Characteristics'!L:L,MATCH($C1375,'Policy Characteristics'!$C:$C,0))),"",INDEX('Policy Characteristics'!L:L,MATCH($C1375,'Policy Characteristics'!$C:$C,0)))</f>
        <v>industry-energy-efficiency-standards.html</v>
      </c>
    </row>
    <row r="1376" spans="1:18" s="76" customFormat="1" x14ac:dyDescent="0.25">
      <c r="A1376" s="76" t="str">
        <f>IF(ISBLANK(INDEX('Policy Characteristics'!A:A,MATCH($C1376,'Policy Characteristics'!$C:$C,0))),"",INDEX('Policy Characteristics'!A:A,MATCH($C1376,'Policy Characteristics'!$C:$C,0)))</f>
        <v>Industry</v>
      </c>
      <c r="B1376" s="200" t="str">
        <f>IF(ISBLANK(INDEX('Policy Characteristics'!B:B,MATCH($C1376,'Policy Characteristics'!$C:$C,0))),"",INDEX('Policy Characteristics'!B:B,MATCH($C1376,'Policy Characteristics'!$C:$C,0)))</f>
        <v>Industry Energy Efficiency Standards</v>
      </c>
      <c r="C1376" s="76" t="str">
        <f t="shared" si="39"/>
        <v>Percentage Improvement in Eqpt Efficiency Standards above BAU</v>
      </c>
      <c r="D1376" s="78" t="s">
        <v>1306</v>
      </c>
      <c r="E1376" s="88" t="s">
        <v>642</v>
      </c>
      <c r="F1376" t="s">
        <v>1270</v>
      </c>
      <c r="G1376" s="88" t="s">
        <v>648</v>
      </c>
      <c r="H1376" s="15">
        <v>1018</v>
      </c>
      <c r="I1376" s="213" t="s">
        <v>43</v>
      </c>
      <c r="J1376" s="202" t="str">
        <f>IF(ISBLANK(INDEX('Policy Characteristics'!D:D,MATCH($C1376,'Policy Characteristics'!$C:$C,0))),"",INDEX('Policy Characteristics'!D:D,MATCH($C1376,'Policy Characteristics'!$C:$C,0)))</f>
        <v>Industry Energy Efficiency Standards</v>
      </c>
      <c r="K1376" s="76" t="str">
        <f>IF(ISBLANK(INDEX('Policy Characteristics'!E:E,MATCH($C1376,'Policy Characteristics'!$C:$C,0))),"",INDEX('Policy Characteristics'!E:E,MATCH($C1376,'Policy Characteristics'!$C:$C,0)))</f>
        <v>indst efficiency standards</v>
      </c>
      <c r="L1376" s="205">
        <f>IF(ISBLANK(INDEX('Policy Characteristics'!F:F,MATCH($C1376,'Policy Characteristics'!$C:$C,0))),"",INDEX('Policy Characteristics'!F:F,MATCH($C1376,'Policy Characteristics'!$C:$C,0)))</f>
        <v>0</v>
      </c>
      <c r="M1376" s="205">
        <f>IF(ISBLANK(INDEX('Policy Characteristics'!G:G,MATCH($C1376,'Policy Characteristics'!$C:$C,0))),"",INDEX('Policy Characteristics'!G:G,MATCH($C1376,'Policy Characteristics'!$C:$C,0)))</f>
        <v>0.25</v>
      </c>
      <c r="N1376" s="205">
        <f>IF(ISBLANK(INDEX('Policy Characteristics'!H:H,MATCH($C1376,'Policy Characteristics'!$C:$C,0))),"",INDEX('Policy Characteristics'!H:H,MATCH($C1376,'Policy Characteristics'!$C:$C,0)))</f>
        <v>0.01</v>
      </c>
      <c r="O1376" s="76" t="str">
        <f>IF(ISBLANK(INDEX('Policy Characteristics'!I:I,MATCH($C1376,'Policy Characteristics'!$C:$C,0))),"",INDEX('Policy Characteristics'!I:I,MATCH($C1376,'Policy Characteristics'!$C:$C,0)))</f>
        <v>% reduction in energy use</v>
      </c>
      <c r="P1376" s="76" t="str">
        <f>IF(ISBLANK(INDEX('Policy Characteristics'!J:J,MATCH($C1376,'Policy Characteristics'!$C:$C,0))),"",INDEX('Policy Characteristics'!J:J,MATCH($C1376,'Policy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376" s="76" t="str">
        <f>IF(ISBLANK(INDEX('Policy Characteristics'!K:K,MATCH($C1376,'Policy Characteristics'!$C:$C,0))),"",INDEX('Policy Characteristics'!K:K,MATCH($C1376,'Policy Characteristics'!$C:$C,0)))</f>
        <v>industry-ag-main.html#eff-stds</v>
      </c>
      <c r="R1376" s="76" t="str">
        <f>IF(ISBLANK(INDEX('Policy Characteristics'!L:L,MATCH($C1376,'Policy Characteristics'!$C:$C,0))),"",INDEX('Policy Characteristics'!L:L,MATCH($C1376,'Policy Characteristics'!$C:$C,0)))</f>
        <v>industry-energy-efficiency-standards.html</v>
      </c>
    </row>
    <row r="1377" spans="1:18" s="76" customFormat="1" x14ac:dyDescent="0.25">
      <c r="A1377" s="76" t="str">
        <f>IF(ISBLANK(INDEX('Policy Characteristics'!A:A,MATCH($C1377,'Policy Characteristics'!$C:$C,0))),"",INDEX('Policy Characteristics'!A:A,MATCH($C1377,'Policy Characteristics'!$C:$C,0)))</f>
        <v>Industry</v>
      </c>
      <c r="B1377" s="200" t="str">
        <f>IF(ISBLANK(INDEX('Policy Characteristics'!B:B,MATCH($C1377,'Policy Characteristics'!$C:$C,0))),"",INDEX('Policy Characteristics'!B:B,MATCH($C1377,'Policy Characteristics'!$C:$C,0)))</f>
        <v>Industry Energy Efficiency Standards</v>
      </c>
      <c r="C1377" s="76" t="str">
        <f t="shared" si="39"/>
        <v>Percentage Improvement in Eqpt Efficiency Standards above BAU</v>
      </c>
      <c r="D1377" s="78" t="s">
        <v>1306</v>
      </c>
      <c r="E1377" s="88" t="s">
        <v>643</v>
      </c>
      <c r="F1377" t="s">
        <v>1270</v>
      </c>
      <c r="G1377" s="88" t="s">
        <v>651</v>
      </c>
      <c r="H1377" s="15">
        <v>1019</v>
      </c>
      <c r="I1377" s="213" t="s">
        <v>43</v>
      </c>
      <c r="J1377" s="202" t="str">
        <f>IF(ISBLANK(INDEX('Policy Characteristics'!D:D,MATCH($C1377,'Policy Characteristics'!$C:$C,0))),"",INDEX('Policy Characteristics'!D:D,MATCH($C1377,'Policy Characteristics'!$C:$C,0)))</f>
        <v>Industry Energy Efficiency Standards</v>
      </c>
      <c r="K1377" s="76" t="str">
        <f>IF(ISBLANK(INDEX('Policy Characteristics'!E:E,MATCH($C1377,'Policy Characteristics'!$C:$C,0))),"",INDEX('Policy Characteristics'!E:E,MATCH($C1377,'Policy Characteristics'!$C:$C,0)))</f>
        <v>indst efficiency standards</v>
      </c>
      <c r="L1377" s="205">
        <f>IF(ISBLANK(INDEX('Policy Characteristics'!F:F,MATCH($C1377,'Policy Characteristics'!$C:$C,0))),"",INDEX('Policy Characteristics'!F:F,MATCH($C1377,'Policy Characteristics'!$C:$C,0)))</f>
        <v>0</v>
      </c>
      <c r="M1377" s="205">
        <f>IF(ISBLANK(INDEX('Policy Characteristics'!G:G,MATCH($C1377,'Policy Characteristics'!$C:$C,0))),"",INDEX('Policy Characteristics'!G:G,MATCH($C1377,'Policy Characteristics'!$C:$C,0)))</f>
        <v>0.25</v>
      </c>
      <c r="N1377" s="205">
        <f>IF(ISBLANK(INDEX('Policy Characteristics'!H:H,MATCH($C1377,'Policy Characteristics'!$C:$C,0))),"",INDEX('Policy Characteristics'!H:H,MATCH($C1377,'Policy Characteristics'!$C:$C,0)))</f>
        <v>0.01</v>
      </c>
      <c r="O1377" s="76" t="str">
        <f>IF(ISBLANK(INDEX('Policy Characteristics'!I:I,MATCH($C1377,'Policy Characteristics'!$C:$C,0))),"",INDEX('Policy Characteristics'!I:I,MATCH($C1377,'Policy Characteristics'!$C:$C,0)))</f>
        <v>% reduction in energy use</v>
      </c>
      <c r="P1377" s="76" t="str">
        <f>IF(ISBLANK(INDEX('Policy Characteristics'!J:J,MATCH($C1377,'Policy Characteristics'!$C:$C,0))),"",INDEX('Policy Characteristics'!J:J,MATCH($C1377,'Policy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377" s="76" t="str">
        <f>IF(ISBLANK(INDEX('Policy Characteristics'!K:K,MATCH($C1377,'Policy Characteristics'!$C:$C,0))),"",INDEX('Policy Characteristics'!K:K,MATCH($C1377,'Policy Characteristics'!$C:$C,0)))</f>
        <v>industry-ag-main.html#eff-stds</v>
      </c>
      <c r="R1377" s="76" t="str">
        <f>IF(ISBLANK(INDEX('Policy Characteristics'!L:L,MATCH($C1377,'Policy Characteristics'!$C:$C,0))),"",INDEX('Policy Characteristics'!L:L,MATCH($C1377,'Policy Characteristics'!$C:$C,0)))</f>
        <v>industry-energy-efficiency-standards.html</v>
      </c>
    </row>
    <row r="1378" spans="1:18" s="76" customFormat="1" x14ac:dyDescent="0.25">
      <c r="A1378" s="76" t="str">
        <f>IF(ISBLANK(INDEX('Policy Characteristics'!A:A,MATCH($C1378,'Policy Characteristics'!$C:$C,0))),"",INDEX('Policy Characteristics'!A:A,MATCH($C1378,'Policy Characteristics'!$C:$C,0)))</f>
        <v>Industry</v>
      </c>
      <c r="B1378" s="200" t="str">
        <f>IF(ISBLANK(INDEX('Policy Characteristics'!B:B,MATCH($C1378,'Policy Characteristics'!$C:$C,0))),"",INDEX('Policy Characteristics'!B:B,MATCH($C1378,'Policy Characteristics'!$C:$C,0)))</f>
        <v>Industry Energy Efficiency Standards</v>
      </c>
      <c r="C1378" s="76" t="str">
        <f t="shared" si="39"/>
        <v>Percentage Improvement in Eqpt Efficiency Standards above BAU</v>
      </c>
      <c r="D1378" s="78" t="s">
        <v>1306</v>
      </c>
      <c r="E1378" s="88" t="s">
        <v>644</v>
      </c>
      <c r="F1378" t="s">
        <v>1270</v>
      </c>
      <c r="G1378" s="88" t="s">
        <v>652</v>
      </c>
      <c r="H1378" s="15">
        <v>1020</v>
      </c>
      <c r="I1378" s="213" t="s">
        <v>43</v>
      </c>
      <c r="J1378" s="202" t="str">
        <f>IF(ISBLANK(INDEX('Policy Characteristics'!D:D,MATCH($C1378,'Policy Characteristics'!$C:$C,0))),"",INDEX('Policy Characteristics'!D:D,MATCH($C1378,'Policy Characteristics'!$C:$C,0)))</f>
        <v>Industry Energy Efficiency Standards</v>
      </c>
      <c r="K1378" s="76" t="str">
        <f>IF(ISBLANK(INDEX('Policy Characteristics'!E:E,MATCH($C1378,'Policy Characteristics'!$C:$C,0))),"",INDEX('Policy Characteristics'!E:E,MATCH($C1378,'Policy Characteristics'!$C:$C,0)))</f>
        <v>indst efficiency standards</v>
      </c>
      <c r="L1378" s="205">
        <f>IF(ISBLANK(INDEX('Policy Characteristics'!F:F,MATCH($C1378,'Policy Characteristics'!$C:$C,0))),"",INDEX('Policy Characteristics'!F:F,MATCH($C1378,'Policy Characteristics'!$C:$C,0)))</f>
        <v>0</v>
      </c>
      <c r="M1378" s="205">
        <f>IF(ISBLANK(INDEX('Policy Characteristics'!G:G,MATCH($C1378,'Policy Characteristics'!$C:$C,0))),"",INDEX('Policy Characteristics'!G:G,MATCH($C1378,'Policy Characteristics'!$C:$C,0)))</f>
        <v>0.25</v>
      </c>
      <c r="N1378" s="205">
        <f>IF(ISBLANK(INDEX('Policy Characteristics'!H:H,MATCH($C1378,'Policy Characteristics'!$C:$C,0))),"",INDEX('Policy Characteristics'!H:H,MATCH($C1378,'Policy Characteristics'!$C:$C,0)))</f>
        <v>0.01</v>
      </c>
      <c r="O1378" s="76" t="str">
        <f>IF(ISBLANK(INDEX('Policy Characteristics'!I:I,MATCH($C1378,'Policy Characteristics'!$C:$C,0))),"",INDEX('Policy Characteristics'!I:I,MATCH($C1378,'Policy Characteristics'!$C:$C,0)))</f>
        <v>% reduction in energy use</v>
      </c>
      <c r="P1378" s="76" t="str">
        <f>IF(ISBLANK(INDEX('Policy Characteristics'!J:J,MATCH($C1378,'Policy Characteristics'!$C:$C,0))),"",INDEX('Policy Characteristics'!J:J,MATCH($C1378,'Policy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378" s="76" t="str">
        <f>IF(ISBLANK(INDEX('Policy Characteristics'!K:K,MATCH($C1378,'Policy Characteristics'!$C:$C,0))),"",INDEX('Policy Characteristics'!K:K,MATCH($C1378,'Policy Characteristics'!$C:$C,0)))</f>
        <v>industry-ag-main.html#eff-stds</v>
      </c>
      <c r="R1378" s="76" t="str">
        <f>IF(ISBLANK(INDEX('Policy Characteristics'!L:L,MATCH($C1378,'Policy Characteristics'!$C:$C,0))),"",INDEX('Policy Characteristics'!L:L,MATCH($C1378,'Policy Characteristics'!$C:$C,0)))</f>
        <v>industry-energy-efficiency-standards.html</v>
      </c>
    </row>
    <row r="1379" spans="1:18" s="76" customFormat="1" x14ac:dyDescent="0.25">
      <c r="A1379" s="76" t="str">
        <f>IF(ISBLANK(INDEX('Policy Characteristics'!A:A,MATCH($C1379,'Policy Characteristics'!$C:$C,0))),"",INDEX('Policy Characteristics'!A:A,MATCH($C1379,'Policy Characteristics'!$C:$C,0)))</f>
        <v>Industry</v>
      </c>
      <c r="B1379" s="200" t="str">
        <f>IF(ISBLANK(INDEX('Policy Characteristics'!B:B,MATCH($C1379,'Policy Characteristics'!$C:$C,0))),"",INDEX('Policy Characteristics'!B:B,MATCH($C1379,'Policy Characteristics'!$C:$C,0)))</f>
        <v>Industry Energy Efficiency Standards</v>
      </c>
      <c r="C1379" s="76" t="str">
        <f t="shared" si="39"/>
        <v>Percentage Improvement in Eqpt Efficiency Standards above BAU</v>
      </c>
      <c r="D1379" s="78" t="s">
        <v>1306</v>
      </c>
      <c r="E1379" s="88" t="s">
        <v>645</v>
      </c>
      <c r="F1379" t="s">
        <v>1270</v>
      </c>
      <c r="G1379" s="88" t="s">
        <v>649</v>
      </c>
      <c r="H1379" s="15">
        <v>1021</v>
      </c>
      <c r="I1379" s="213" t="s">
        <v>44</v>
      </c>
      <c r="J1379" s="202" t="str">
        <f>IF(ISBLANK(INDEX('Policy Characteristics'!D:D,MATCH($C1379,'Policy Characteristics'!$C:$C,0))),"",INDEX('Policy Characteristics'!D:D,MATCH($C1379,'Policy Characteristics'!$C:$C,0)))</f>
        <v>Industry Energy Efficiency Standards</v>
      </c>
      <c r="K1379" s="76" t="str">
        <f>IF(ISBLANK(INDEX('Policy Characteristics'!E:E,MATCH($C1379,'Policy Characteristics'!$C:$C,0))),"",INDEX('Policy Characteristics'!E:E,MATCH($C1379,'Policy Characteristics'!$C:$C,0)))</f>
        <v>indst efficiency standards</v>
      </c>
      <c r="L1379" s="205">
        <f>IF(ISBLANK(INDEX('Policy Characteristics'!F:F,MATCH($C1379,'Policy Characteristics'!$C:$C,0))),"",INDEX('Policy Characteristics'!F:F,MATCH($C1379,'Policy Characteristics'!$C:$C,0)))</f>
        <v>0</v>
      </c>
      <c r="M1379" s="205">
        <f>IF(ISBLANK(INDEX('Policy Characteristics'!G:G,MATCH($C1379,'Policy Characteristics'!$C:$C,0))),"",INDEX('Policy Characteristics'!G:G,MATCH($C1379,'Policy Characteristics'!$C:$C,0)))</f>
        <v>0.25</v>
      </c>
      <c r="N1379" s="205">
        <f>IF(ISBLANK(INDEX('Policy Characteristics'!H:H,MATCH($C1379,'Policy Characteristics'!$C:$C,0))),"",INDEX('Policy Characteristics'!H:H,MATCH($C1379,'Policy Characteristics'!$C:$C,0)))</f>
        <v>0.01</v>
      </c>
      <c r="O1379" s="76" t="str">
        <f>IF(ISBLANK(INDEX('Policy Characteristics'!I:I,MATCH($C1379,'Policy Characteristics'!$C:$C,0))),"",INDEX('Policy Characteristics'!I:I,MATCH($C1379,'Policy Characteristics'!$C:$C,0)))</f>
        <v>% reduction in energy use</v>
      </c>
      <c r="P1379" s="76" t="str">
        <f>IF(ISBLANK(INDEX('Policy Characteristics'!J:J,MATCH($C1379,'Policy Characteristics'!$C:$C,0))),"",INDEX('Policy Characteristics'!J:J,MATCH($C1379,'Policy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379" s="76" t="str">
        <f>IF(ISBLANK(INDEX('Policy Characteristics'!K:K,MATCH($C1379,'Policy Characteristics'!$C:$C,0))),"",INDEX('Policy Characteristics'!K:K,MATCH($C1379,'Policy Characteristics'!$C:$C,0)))</f>
        <v>industry-ag-main.html#eff-stds</v>
      </c>
      <c r="R1379" s="76" t="str">
        <f>IF(ISBLANK(INDEX('Policy Characteristics'!L:L,MATCH($C1379,'Policy Characteristics'!$C:$C,0))),"",INDEX('Policy Characteristics'!L:L,MATCH($C1379,'Policy Characteristics'!$C:$C,0)))</f>
        <v>industry-energy-efficiency-standards.html</v>
      </c>
    </row>
    <row r="1380" spans="1:18" s="76" customFormat="1" x14ac:dyDescent="0.25">
      <c r="A1380" s="76" t="str">
        <f>IF(ISBLANK(INDEX('Policy Characteristics'!A:A,MATCH($C1380,'Policy Characteristics'!$C:$C,0))),"",INDEX('Policy Characteristics'!A:A,MATCH($C1380,'Policy Characteristics'!$C:$C,0)))</f>
        <v>Industry</v>
      </c>
      <c r="B1380" s="200" t="str">
        <f>IF(ISBLANK(INDEX('Policy Characteristics'!B:B,MATCH($C1380,'Policy Characteristics'!$C:$C,0))),"",INDEX('Policy Characteristics'!B:B,MATCH($C1380,'Policy Characteristics'!$C:$C,0)))</f>
        <v>Industry Energy Efficiency Standards</v>
      </c>
      <c r="C1380" s="76" t="str">
        <f t="shared" si="39"/>
        <v>Percentage Improvement in Eqpt Efficiency Standards above BAU</v>
      </c>
      <c r="D1380" s="78" t="s">
        <v>1306</v>
      </c>
      <c r="E1380" s="88" t="s">
        <v>646</v>
      </c>
      <c r="F1380" t="s">
        <v>1270</v>
      </c>
      <c r="G1380" s="88" t="s">
        <v>650</v>
      </c>
      <c r="H1380" s="15">
        <v>1022</v>
      </c>
      <c r="I1380" s="213" t="s">
        <v>43</v>
      </c>
      <c r="J1380" s="202" t="str">
        <f>IF(ISBLANK(INDEX('Policy Characteristics'!D:D,MATCH($C1380,'Policy Characteristics'!$C:$C,0))),"",INDEX('Policy Characteristics'!D:D,MATCH($C1380,'Policy Characteristics'!$C:$C,0)))</f>
        <v>Industry Energy Efficiency Standards</v>
      </c>
      <c r="K1380" s="76" t="str">
        <f>IF(ISBLANK(INDEX('Policy Characteristics'!E:E,MATCH($C1380,'Policy Characteristics'!$C:$C,0))),"",INDEX('Policy Characteristics'!E:E,MATCH($C1380,'Policy Characteristics'!$C:$C,0)))</f>
        <v>indst efficiency standards</v>
      </c>
      <c r="L1380" s="205">
        <f>IF(ISBLANK(INDEX('Policy Characteristics'!F:F,MATCH($C1380,'Policy Characteristics'!$C:$C,0))),"",INDEX('Policy Characteristics'!F:F,MATCH($C1380,'Policy Characteristics'!$C:$C,0)))</f>
        <v>0</v>
      </c>
      <c r="M1380" s="205">
        <f>IF(ISBLANK(INDEX('Policy Characteristics'!G:G,MATCH($C1380,'Policy Characteristics'!$C:$C,0))),"",INDEX('Policy Characteristics'!G:G,MATCH($C1380,'Policy Characteristics'!$C:$C,0)))</f>
        <v>0.25</v>
      </c>
      <c r="N1380" s="205">
        <f>IF(ISBLANK(INDEX('Policy Characteristics'!H:H,MATCH($C1380,'Policy Characteristics'!$C:$C,0))),"",INDEX('Policy Characteristics'!H:H,MATCH($C1380,'Policy Characteristics'!$C:$C,0)))</f>
        <v>0.01</v>
      </c>
      <c r="O1380" s="76" t="str">
        <f>IF(ISBLANK(INDEX('Policy Characteristics'!I:I,MATCH($C1380,'Policy Characteristics'!$C:$C,0))),"",INDEX('Policy Characteristics'!I:I,MATCH($C1380,'Policy Characteristics'!$C:$C,0)))</f>
        <v>% reduction in energy use</v>
      </c>
      <c r="P1380" s="76" t="str">
        <f>IF(ISBLANK(INDEX('Policy Characteristics'!J:J,MATCH($C1380,'Policy Characteristics'!$C:$C,0))),"",INDEX('Policy Characteristics'!J:J,MATCH($C1380,'Policy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380" s="76" t="str">
        <f>IF(ISBLANK(INDEX('Policy Characteristics'!K:K,MATCH($C1380,'Policy Characteristics'!$C:$C,0))),"",INDEX('Policy Characteristics'!K:K,MATCH($C1380,'Policy Characteristics'!$C:$C,0)))</f>
        <v>industry-ag-main.html#eff-stds</v>
      </c>
      <c r="R1380" s="76" t="str">
        <f>IF(ISBLANK(INDEX('Policy Characteristics'!L:L,MATCH($C1380,'Policy Characteristics'!$C:$C,0))),"",INDEX('Policy Characteristics'!L:L,MATCH($C1380,'Policy Characteristics'!$C:$C,0)))</f>
        <v>industry-energy-efficiency-standards.html</v>
      </c>
    </row>
    <row r="1381" spans="1:18" s="76" customFormat="1" x14ac:dyDescent="0.25">
      <c r="A1381" s="76" t="str">
        <f>IF(ISBLANK(INDEX('Policy Characteristics'!A:A,MATCH($C1381,'Policy Characteristics'!$C:$C,0))),"",INDEX('Policy Characteristics'!A:A,MATCH($C1381,'Policy Characteristics'!$C:$C,0)))</f>
        <v>Industry</v>
      </c>
      <c r="B1381" s="200" t="str">
        <f>IF(ISBLANK(INDEX('Policy Characteristics'!B:B,MATCH($C1381,'Policy Characteristics'!$C:$C,0))),"",INDEX('Policy Characteristics'!B:B,MATCH($C1381,'Policy Characteristics'!$C:$C,0)))</f>
        <v>Industry Energy Efficiency Standards</v>
      </c>
      <c r="C1381" s="76" t="str">
        <f t="shared" ref="C1381:C1444" si="40">C$1316</f>
        <v>Percentage Improvement in Eqpt Efficiency Standards above BAU</v>
      </c>
      <c r="D1381" s="78" t="s">
        <v>1306</v>
      </c>
      <c r="E1381" s="88" t="s">
        <v>647</v>
      </c>
      <c r="F1381" t="s">
        <v>1270</v>
      </c>
      <c r="G1381" s="88" t="s">
        <v>653</v>
      </c>
      <c r="H1381" s="15">
        <v>1023</v>
      </c>
      <c r="I1381" s="213" t="s">
        <v>44</v>
      </c>
      <c r="J1381" s="202" t="str">
        <f>IF(ISBLANK(INDEX('Policy Characteristics'!D:D,MATCH($C1381,'Policy Characteristics'!$C:$C,0))),"",INDEX('Policy Characteristics'!D:D,MATCH($C1381,'Policy Characteristics'!$C:$C,0)))</f>
        <v>Industry Energy Efficiency Standards</v>
      </c>
      <c r="K1381" s="76" t="str">
        <f>IF(ISBLANK(INDEX('Policy Characteristics'!E:E,MATCH($C1381,'Policy Characteristics'!$C:$C,0))),"",INDEX('Policy Characteristics'!E:E,MATCH($C1381,'Policy Characteristics'!$C:$C,0)))</f>
        <v>indst efficiency standards</v>
      </c>
      <c r="L1381" s="205">
        <f>IF(ISBLANK(INDEX('Policy Characteristics'!F:F,MATCH($C1381,'Policy Characteristics'!$C:$C,0))),"",INDEX('Policy Characteristics'!F:F,MATCH($C1381,'Policy Characteristics'!$C:$C,0)))</f>
        <v>0</v>
      </c>
      <c r="M1381" s="205">
        <f>IF(ISBLANK(INDEX('Policy Characteristics'!G:G,MATCH($C1381,'Policy Characteristics'!$C:$C,0))),"",INDEX('Policy Characteristics'!G:G,MATCH($C1381,'Policy Characteristics'!$C:$C,0)))</f>
        <v>0.25</v>
      </c>
      <c r="N1381" s="205">
        <f>IF(ISBLANK(INDEX('Policy Characteristics'!H:H,MATCH($C1381,'Policy Characteristics'!$C:$C,0))),"",INDEX('Policy Characteristics'!H:H,MATCH($C1381,'Policy Characteristics'!$C:$C,0)))</f>
        <v>0.01</v>
      </c>
      <c r="O1381" s="76" t="str">
        <f>IF(ISBLANK(INDEX('Policy Characteristics'!I:I,MATCH($C1381,'Policy Characteristics'!$C:$C,0))),"",INDEX('Policy Characteristics'!I:I,MATCH($C1381,'Policy Characteristics'!$C:$C,0)))</f>
        <v>% reduction in energy use</v>
      </c>
      <c r="P1381" s="76" t="str">
        <f>IF(ISBLANK(INDEX('Policy Characteristics'!J:J,MATCH($C1381,'Policy Characteristics'!$C:$C,0))),"",INDEX('Policy Characteristics'!J:J,MATCH($C1381,'Policy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381" s="76" t="str">
        <f>IF(ISBLANK(INDEX('Policy Characteristics'!K:K,MATCH($C1381,'Policy Characteristics'!$C:$C,0))),"",INDEX('Policy Characteristics'!K:K,MATCH($C1381,'Policy Characteristics'!$C:$C,0)))</f>
        <v>industry-ag-main.html#eff-stds</v>
      </c>
      <c r="R1381" s="76" t="str">
        <f>IF(ISBLANK(INDEX('Policy Characteristics'!L:L,MATCH($C1381,'Policy Characteristics'!$C:$C,0))),"",INDEX('Policy Characteristics'!L:L,MATCH($C1381,'Policy Characteristics'!$C:$C,0)))</f>
        <v>industry-energy-efficiency-standards.html</v>
      </c>
    </row>
    <row r="1382" spans="1:18" s="76" customFormat="1" x14ac:dyDescent="0.25">
      <c r="A1382" s="76" t="str">
        <f>IF(ISBLANK(INDEX('Policy Characteristics'!A:A,MATCH($C1382,'Policy Characteristics'!$C:$C,0))),"",INDEX('Policy Characteristics'!A:A,MATCH($C1382,'Policy Characteristics'!$C:$C,0)))</f>
        <v>Industry</v>
      </c>
      <c r="B1382" s="200" t="str">
        <f>IF(ISBLANK(INDEX('Policy Characteristics'!B:B,MATCH($C1382,'Policy Characteristics'!$C:$C,0))),"",INDEX('Policy Characteristics'!B:B,MATCH($C1382,'Policy Characteristics'!$C:$C,0)))</f>
        <v>Industry Energy Efficiency Standards</v>
      </c>
      <c r="C1382" s="76" t="str">
        <f t="shared" si="40"/>
        <v>Percentage Improvement in Eqpt Efficiency Standards above BAU</v>
      </c>
      <c r="D1382" s="78" t="s">
        <v>1306</v>
      </c>
      <c r="E1382" s="88" t="s">
        <v>946</v>
      </c>
      <c r="F1382" t="s">
        <v>1270</v>
      </c>
      <c r="G1382" s="88" t="s">
        <v>949</v>
      </c>
      <c r="H1382" s="15">
        <v>1024</v>
      </c>
      <c r="I1382" s="213" t="s">
        <v>44</v>
      </c>
      <c r="J1382" s="202" t="str">
        <f>IF(ISBLANK(INDEX('Policy Characteristics'!D:D,MATCH($C1382,'Policy Characteristics'!$C:$C,0))),"",INDEX('Policy Characteristics'!D:D,MATCH($C1382,'Policy Characteristics'!$C:$C,0)))</f>
        <v>Industry Energy Efficiency Standards</v>
      </c>
      <c r="K1382" s="76" t="str">
        <f>IF(ISBLANK(INDEX('Policy Characteristics'!E:E,MATCH($C1382,'Policy Characteristics'!$C:$C,0))),"",INDEX('Policy Characteristics'!E:E,MATCH($C1382,'Policy Characteristics'!$C:$C,0)))</f>
        <v>indst efficiency standards</v>
      </c>
      <c r="L1382" s="205">
        <f>IF(ISBLANK(INDEX('Policy Characteristics'!F:F,MATCH($C1382,'Policy Characteristics'!$C:$C,0))),"",INDEX('Policy Characteristics'!F:F,MATCH($C1382,'Policy Characteristics'!$C:$C,0)))</f>
        <v>0</v>
      </c>
      <c r="M1382" s="205">
        <f>IF(ISBLANK(INDEX('Policy Characteristics'!G:G,MATCH($C1382,'Policy Characteristics'!$C:$C,0))),"",INDEX('Policy Characteristics'!G:G,MATCH($C1382,'Policy Characteristics'!$C:$C,0)))</f>
        <v>0.25</v>
      </c>
      <c r="N1382" s="205">
        <f>IF(ISBLANK(INDEX('Policy Characteristics'!H:H,MATCH($C1382,'Policy Characteristics'!$C:$C,0))),"",INDEX('Policy Characteristics'!H:H,MATCH($C1382,'Policy Characteristics'!$C:$C,0)))</f>
        <v>0.01</v>
      </c>
      <c r="O1382" s="76" t="str">
        <f>IF(ISBLANK(INDEX('Policy Characteristics'!I:I,MATCH($C1382,'Policy Characteristics'!$C:$C,0))),"",INDEX('Policy Characteristics'!I:I,MATCH($C1382,'Policy Characteristics'!$C:$C,0)))</f>
        <v>% reduction in energy use</v>
      </c>
      <c r="P1382" s="76" t="str">
        <f>IF(ISBLANK(INDEX('Policy Characteristics'!J:J,MATCH($C1382,'Policy Characteristics'!$C:$C,0))),"",INDEX('Policy Characteristics'!J:J,MATCH($C1382,'Policy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382" s="76" t="str">
        <f>IF(ISBLANK(INDEX('Policy Characteristics'!K:K,MATCH($C1382,'Policy Characteristics'!$C:$C,0))),"",INDEX('Policy Characteristics'!K:K,MATCH($C1382,'Policy Characteristics'!$C:$C,0)))</f>
        <v>industry-ag-main.html#eff-stds</v>
      </c>
      <c r="R1382" s="76" t="str">
        <f>IF(ISBLANK(INDEX('Policy Characteristics'!L:L,MATCH($C1382,'Policy Characteristics'!$C:$C,0))),"",INDEX('Policy Characteristics'!L:L,MATCH($C1382,'Policy Characteristics'!$C:$C,0)))</f>
        <v>industry-energy-efficiency-standards.html</v>
      </c>
    </row>
    <row r="1383" spans="1:18" s="76" customFormat="1" x14ac:dyDescent="0.25">
      <c r="A1383" s="76" t="str">
        <f>IF(ISBLANK(INDEX('Policy Characteristics'!A:A,MATCH($C1383,'Policy Characteristics'!$C:$C,0))),"",INDEX('Policy Characteristics'!A:A,MATCH($C1383,'Policy Characteristics'!$C:$C,0)))</f>
        <v>Industry</v>
      </c>
      <c r="B1383" s="200" t="str">
        <f>IF(ISBLANK(INDEX('Policy Characteristics'!B:B,MATCH($C1383,'Policy Characteristics'!$C:$C,0))),"",INDEX('Policy Characteristics'!B:B,MATCH($C1383,'Policy Characteristics'!$C:$C,0)))</f>
        <v>Industry Energy Efficiency Standards</v>
      </c>
      <c r="C1383" s="76" t="str">
        <f t="shared" si="40"/>
        <v>Percentage Improvement in Eqpt Efficiency Standards above BAU</v>
      </c>
      <c r="D1383" s="78" t="s">
        <v>1306</v>
      </c>
      <c r="E1383" s="88" t="s">
        <v>947</v>
      </c>
      <c r="F1383" t="s">
        <v>1270</v>
      </c>
      <c r="G1383" s="88" t="s">
        <v>951</v>
      </c>
      <c r="H1383" s="15">
        <v>1025</v>
      </c>
      <c r="I1383" s="213" t="s">
        <v>43</v>
      </c>
      <c r="J1383" s="202" t="str">
        <f>IF(ISBLANK(INDEX('Policy Characteristics'!D:D,MATCH($C1383,'Policy Characteristics'!$C:$C,0))),"",INDEX('Policy Characteristics'!D:D,MATCH($C1383,'Policy Characteristics'!$C:$C,0)))</f>
        <v>Industry Energy Efficiency Standards</v>
      </c>
      <c r="K1383" s="76" t="str">
        <f>IF(ISBLANK(INDEX('Policy Characteristics'!E:E,MATCH($C1383,'Policy Characteristics'!$C:$C,0))),"",INDEX('Policy Characteristics'!E:E,MATCH($C1383,'Policy Characteristics'!$C:$C,0)))</f>
        <v>indst efficiency standards</v>
      </c>
      <c r="L1383" s="205">
        <f>IF(ISBLANK(INDEX('Policy Characteristics'!F:F,MATCH($C1383,'Policy Characteristics'!$C:$C,0))),"",INDEX('Policy Characteristics'!F:F,MATCH($C1383,'Policy Characteristics'!$C:$C,0)))</f>
        <v>0</v>
      </c>
      <c r="M1383" s="205">
        <f>IF(ISBLANK(INDEX('Policy Characteristics'!G:G,MATCH($C1383,'Policy Characteristics'!$C:$C,0))),"",INDEX('Policy Characteristics'!G:G,MATCH($C1383,'Policy Characteristics'!$C:$C,0)))</f>
        <v>0.25</v>
      </c>
      <c r="N1383" s="205">
        <f>IF(ISBLANK(INDEX('Policy Characteristics'!H:H,MATCH($C1383,'Policy Characteristics'!$C:$C,0))),"",INDEX('Policy Characteristics'!H:H,MATCH($C1383,'Policy Characteristics'!$C:$C,0)))</f>
        <v>0.01</v>
      </c>
      <c r="O1383" s="76" t="str">
        <f>IF(ISBLANK(INDEX('Policy Characteristics'!I:I,MATCH($C1383,'Policy Characteristics'!$C:$C,0))),"",INDEX('Policy Characteristics'!I:I,MATCH($C1383,'Policy Characteristics'!$C:$C,0)))</f>
        <v>% reduction in energy use</v>
      </c>
      <c r="P1383" s="76" t="str">
        <f>IF(ISBLANK(INDEX('Policy Characteristics'!J:J,MATCH($C1383,'Policy Characteristics'!$C:$C,0))),"",INDEX('Policy Characteristics'!J:J,MATCH($C1383,'Policy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383" s="76" t="str">
        <f>IF(ISBLANK(INDEX('Policy Characteristics'!K:K,MATCH($C1383,'Policy Characteristics'!$C:$C,0))),"",INDEX('Policy Characteristics'!K:K,MATCH($C1383,'Policy Characteristics'!$C:$C,0)))</f>
        <v>industry-ag-main.html#eff-stds</v>
      </c>
      <c r="R1383" s="76" t="str">
        <f>IF(ISBLANK(INDEX('Policy Characteristics'!L:L,MATCH($C1383,'Policy Characteristics'!$C:$C,0))),"",INDEX('Policy Characteristics'!L:L,MATCH($C1383,'Policy Characteristics'!$C:$C,0)))</f>
        <v>industry-energy-efficiency-standards.html</v>
      </c>
    </row>
    <row r="1384" spans="1:18" s="76" customFormat="1" x14ac:dyDescent="0.25">
      <c r="A1384" s="76" t="str">
        <f>IF(ISBLANK(INDEX('Policy Characteristics'!A:A,MATCH($C1384,'Policy Characteristics'!$C:$C,0))),"",INDEX('Policy Characteristics'!A:A,MATCH($C1384,'Policy Characteristics'!$C:$C,0)))</f>
        <v>Industry</v>
      </c>
      <c r="B1384" s="200" t="str">
        <f>IF(ISBLANK(INDEX('Policy Characteristics'!B:B,MATCH($C1384,'Policy Characteristics'!$C:$C,0))),"",INDEX('Policy Characteristics'!B:B,MATCH($C1384,'Policy Characteristics'!$C:$C,0)))</f>
        <v>Industry Energy Efficiency Standards</v>
      </c>
      <c r="C1384" s="76" t="str">
        <f t="shared" si="40"/>
        <v>Percentage Improvement in Eqpt Efficiency Standards above BAU</v>
      </c>
      <c r="D1384" s="78" t="s">
        <v>1306</v>
      </c>
      <c r="E1384" s="88" t="s">
        <v>948</v>
      </c>
      <c r="F1384" t="s">
        <v>1270</v>
      </c>
      <c r="G1384" s="88" t="s">
        <v>952</v>
      </c>
      <c r="H1384" s="15">
        <v>1026</v>
      </c>
      <c r="I1384" s="213" t="s">
        <v>43</v>
      </c>
      <c r="J1384" s="202" t="str">
        <f>IF(ISBLANK(INDEX('Policy Characteristics'!D:D,MATCH($C1384,'Policy Characteristics'!$C:$C,0))),"",INDEX('Policy Characteristics'!D:D,MATCH($C1384,'Policy Characteristics'!$C:$C,0)))</f>
        <v>Industry Energy Efficiency Standards</v>
      </c>
      <c r="K1384" s="76" t="str">
        <f>IF(ISBLANK(INDEX('Policy Characteristics'!E:E,MATCH($C1384,'Policy Characteristics'!$C:$C,0))),"",INDEX('Policy Characteristics'!E:E,MATCH($C1384,'Policy Characteristics'!$C:$C,0)))</f>
        <v>indst efficiency standards</v>
      </c>
      <c r="L1384" s="205">
        <f>IF(ISBLANK(INDEX('Policy Characteristics'!F:F,MATCH($C1384,'Policy Characteristics'!$C:$C,0))),"",INDEX('Policy Characteristics'!F:F,MATCH($C1384,'Policy Characteristics'!$C:$C,0)))</f>
        <v>0</v>
      </c>
      <c r="M1384" s="205">
        <f>IF(ISBLANK(INDEX('Policy Characteristics'!G:G,MATCH($C1384,'Policy Characteristics'!$C:$C,0))),"",INDEX('Policy Characteristics'!G:G,MATCH($C1384,'Policy Characteristics'!$C:$C,0)))</f>
        <v>0.25</v>
      </c>
      <c r="N1384" s="205">
        <f>IF(ISBLANK(INDEX('Policy Characteristics'!H:H,MATCH($C1384,'Policy Characteristics'!$C:$C,0))),"",INDEX('Policy Characteristics'!H:H,MATCH($C1384,'Policy Characteristics'!$C:$C,0)))</f>
        <v>0.01</v>
      </c>
      <c r="O1384" s="76" t="str">
        <f>IF(ISBLANK(INDEX('Policy Characteristics'!I:I,MATCH($C1384,'Policy Characteristics'!$C:$C,0))),"",INDEX('Policy Characteristics'!I:I,MATCH($C1384,'Policy Characteristics'!$C:$C,0)))</f>
        <v>% reduction in energy use</v>
      </c>
      <c r="P1384" s="76" t="str">
        <f>IF(ISBLANK(INDEX('Policy Characteristics'!J:J,MATCH($C1384,'Policy Characteristics'!$C:$C,0))),"",INDEX('Policy Characteristics'!J:J,MATCH($C1384,'Policy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384" s="76" t="str">
        <f>IF(ISBLANK(INDEX('Policy Characteristics'!K:K,MATCH($C1384,'Policy Characteristics'!$C:$C,0))),"",INDEX('Policy Characteristics'!K:K,MATCH($C1384,'Policy Characteristics'!$C:$C,0)))</f>
        <v>industry-ag-main.html#eff-stds</v>
      </c>
      <c r="R1384" s="76" t="str">
        <f>IF(ISBLANK(INDEX('Policy Characteristics'!L:L,MATCH($C1384,'Policy Characteristics'!$C:$C,0))),"",INDEX('Policy Characteristics'!L:L,MATCH($C1384,'Policy Characteristics'!$C:$C,0)))</f>
        <v>industry-energy-efficiency-standards.html</v>
      </c>
    </row>
    <row r="1385" spans="1:18" s="76" customFormat="1" x14ac:dyDescent="0.25">
      <c r="A1385" s="76" t="str">
        <f>IF(ISBLANK(INDEX('Policy Characteristics'!A:A,MATCH($C1385,'Policy Characteristics'!$C:$C,0))),"",INDEX('Policy Characteristics'!A:A,MATCH($C1385,'Policy Characteristics'!$C:$C,0)))</f>
        <v>Industry</v>
      </c>
      <c r="B1385" s="200" t="str">
        <f>IF(ISBLANK(INDEX('Policy Characteristics'!B:B,MATCH($C1385,'Policy Characteristics'!$C:$C,0))),"",INDEX('Policy Characteristics'!B:B,MATCH($C1385,'Policy Characteristics'!$C:$C,0)))</f>
        <v>Industry Energy Efficiency Standards</v>
      </c>
      <c r="C1385" s="76" t="str">
        <f t="shared" si="40"/>
        <v>Percentage Improvement in Eqpt Efficiency Standards above BAU</v>
      </c>
      <c r="D1385" s="78" t="s">
        <v>1306</v>
      </c>
      <c r="E1385" s="88" t="s">
        <v>945</v>
      </c>
      <c r="F1385" t="s">
        <v>1270</v>
      </c>
      <c r="G1385" s="88" t="s">
        <v>950</v>
      </c>
      <c r="H1385" s="15">
        <v>1027</v>
      </c>
      <c r="I1385" s="213" t="s">
        <v>44</v>
      </c>
      <c r="J1385" s="202" t="str">
        <f>IF(ISBLANK(INDEX('Policy Characteristics'!D:D,MATCH($C1385,'Policy Characteristics'!$C:$C,0))),"",INDEX('Policy Characteristics'!D:D,MATCH($C1385,'Policy Characteristics'!$C:$C,0)))</f>
        <v>Industry Energy Efficiency Standards</v>
      </c>
      <c r="K1385" s="76" t="str">
        <f>IF(ISBLANK(INDEX('Policy Characteristics'!E:E,MATCH($C1385,'Policy Characteristics'!$C:$C,0))),"",INDEX('Policy Characteristics'!E:E,MATCH($C1385,'Policy Characteristics'!$C:$C,0)))</f>
        <v>indst efficiency standards</v>
      </c>
      <c r="L1385" s="205">
        <f>IF(ISBLANK(INDEX('Policy Characteristics'!F:F,MATCH($C1385,'Policy Characteristics'!$C:$C,0))),"",INDEX('Policy Characteristics'!F:F,MATCH($C1385,'Policy Characteristics'!$C:$C,0)))</f>
        <v>0</v>
      </c>
      <c r="M1385" s="205">
        <f>IF(ISBLANK(INDEX('Policy Characteristics'!G:G,MATCH($C1385,'Policy Characteristics'!$C:$C,0))),"",INDEX('Policy Characteristics'!G:G,MATCH($C1385,'Policy Characteristics'!$C:$C,0)))</f>
        <v>0.25</v>
      </c>
      <c r="N1385" s="205">
        <f>IF(ISBLANK(INDEX('Policy Characteristics'!H:H,MATCH($C1385,'Policy Characteristics'!$C:$C,0))),"",INDEX('Policy Characteristics'!H:H,MATCH($C1385,'Policy Characteristics'!$C:$C,0)))</f>
        <v>0.01</v>
      </c>
      <c r="O1385" s="76" t="str">
        <f>IF(ISBLANK(INDEX('Policy Characteristics'!I:I,MATCH($C1385,'Policy Characteristics'!$C:$C,0))),"",INDEX('Policy Characteristics'!I:I,MATCH($C1385,'Policy Characteristics'!$C:$C,0)))</f>
        <v>% reduction in energy use</v>
      </c>
      <c r="P1385" s="76" t="str">
        <f>IF(ISBLANK(INDEX('Policy Characteristics'!J:J,MATCH($C1385,'Policy Characteristics'!$C:$C,0))),"",INDEX('Policy Characteristics'!J:J,MATCH($C1385,'Policy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385" s="76" t="str">
        <f>IF(ISBLANK(INDEX('Policy Characteristics'!K:K,MATCH($C1385,'Policy Characteristics'!$C:$C,0))),"",INDEX('Policy Characteristics'!K:K,MATCH($C1385,'Policy Characteristics'!$C:$C,0)))</f>
        <v>industry-ag-main.html#eff-stds</v>
      </c>
      <c r="R1385" s="76" t="str">
        <f>IF(ISBLANK(INDEX('Policy Characteristics'!L:L,MATCH($C1385,'Policy Characteristics'!$C:$C,0))),"",INDEX('Policy Characteristics'!L:L,MATCH($C1385,'Policy Characteristics'!$C:$C,0)))</f>
        <v>industry-energy-efficiency-standards.html</v>
      </c>
    </row>
    <row r="1386" spans="1:18" s="76" customFormat="1" x14ac:dyDescent="0.25">
      <c r="A1386" s="76" t="str">
        <f>IF(ISBLANK(INDEX('Policy Characteristics'!A:A,MATCH($C1386,'Policy Characteristics'!$C:$C,0))),"",INDEX('Policy Characteristics'!A:A,MATCH($C1386,'Policy Characteristics'!$C:$C,0)))</f>
        <v>Industry</v>
      </c>
      <c r="B1386" s="200" t="str">
        <f>IF(ISBLANK(INDEX('Policy Characteristics'!B:B,MATCH($C1386,'Policy Characteristics'!$C:$C,0))),"",INDEX('Policy Characteristics'!B:B,MATCH($C1386,'Policy Characteristics'!$C:$C,0)))</f>
        <v>Industry Energy Efficiency Standards</v>
      </c>
      <c r="C1386" s="76" t="str">
        <f t="shared" si="40"/>
        <v>Percentage Improvement in Eqpt Efficiency Standards above BAU</v>
      </c>
      <c r="D1386" s="78" t="s">
        <v>1307</v>
      </c>
      <c r="E1386" s="88" t="s">
        <v>642</v>
      </c>
      <c r="F1386" t="s">
        <v>1271</v>
      </c>
      <c r="G1386" s="88" t="s">
        <v>648</v>
      </c>
      <c r="H1386" s="15">
        <v>1028</v>
      </c>
      <c r="I1386" s="213" t="s">
        <v>43</v>
      </c>
      <c r="J1386" s="202" t="str">
        <f>IF(ISBLANK(INDEX('Policy Characteristics'!D:D,MATCH($C1386,'Policy Characteristics'!$C:$C,0))),"",INDEX('Policy Characteristics'!D:D,MATCH($C1386,'Policy Characteristics'!$C:$C,0)))</f>
        <v>Industry Energy Efficiency Standards</v>
      </c>
      <c r="K1386" s="76" t="str">
        <f>IF(ISBLANK(INDEX('Policy Characteristics'!E:E,MATCH($C1386,'Policy Characteristics'!$C:$C,0))),"",INDEX('Policy Characteristics'!E:E,MATCH($C1386,'Policy Characteristics'!$C:$C,0)))</f>
        <v>indst efficiency standards</v>
      </c>
      <c r="L1386" s="205">
        <f>IF(ISBLANK(INDEX('Policy Characteristics'!F:F,MATCH($C1386,'Policy Characteristics'!$C:$C,0))),"",INDEX('Policy Characteristics'!F:F,MATCH($C1386,'Policy Characteristics'!$C:$C,0)))</f>
        <v>0</v>
      </c>
      <c r="M1386" s="205">
        <f>IF(ISBLANK(INDEX('Policy Characteristics'!G:G,MATCH($C1386,'Policy Characteristics'!$C:$C,0))),"",INDEX('Policy Characteristics'!G:G,MATCH($C1386,'Policy Characteristics'!$C:$C,0)))</f>
        <v>0.25</v>
      </c>
      <c r="N1386" s="205">
        <f>IF(ISBLANK(INDEX('Policy Characteristics'!H:H,MATCH($C1386,'Policy Characteristics'!$C:$C,0))),"",INDEX('Policy Characteristics'!H:H,MATCH($C1386,'Policy Characteristics'!$C:$C,0)))</f>
        <v>0.01</v>
      </c>
      <c r="O1386" s="76" t="str">
        <f>IF(ISBLANK(INDEX('Policy Characteristics'!I:I,MATCH($C1386,'Policy Characteristics'!$C:$C,0))),"",INDEX('Policy Characteristics'!I:I,MATCH($C1386,'Policy Characteristics'!$C:$C,0)))</f>
        <v>% reduction in energy use</v>
      </c>
      <c r="P1386" s="76" t="str">
        <f>IF(ISBLANK(INDEX('Policy Characteristics'!J:J,MATCH($C1386,'Policy Characteristics'!$C:$C,0))),"",INDEX('Policy Characteristics'!J:J,MATCH($C1386,'Policy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386" s="76" t="str">
        <f>IF(ISBLANK(INDEX('Policy Characteristics'!K:K,MATCH($C1386,'Policy Characteristics'!$C:$C,0))),"",INDEX('Policy Characteristics'!K:K,MATCH($C1386,'Policy Characteristics'!$C:$C,0)))</f>
        <v>industry-ag-main.html#eff-stds</v>
      </c>
      <c r="R1386" s="76" t="str">
        <f>IF(ISBLANK(INDEX('Policy Characteristics'!L:L,MATCH($C1386,'Policy Characteristics'!$C:$C,0))),"",INDEX('Policy Characteristics'!L:L,MATCH($C1386,'Policy Characteristics'!$C:$C,0)))</f>
        <v>industry-energy-efficiency-standards.html</v>
      </c>
    </row>
    <row r="1387" spans="1:18" s="76" customFormat="1" x14ac:dyDescent="0.25">
      <c r="A1387" s="76" t="str">
        <f>IF(ISBLANK(INDEX('Policy Characteristics'!A:A,MATCH($C1387,'Policy Characteristics'!$C:$C,0))),"",INDEX('Policy Characteristics'!A:A,MATCH($C1387,'Policy Characteristics'!$C:$C,0)))</f>
        <v>Industry</v>
      </c>
      <c r="B1387" s="200" t="str">
        <f>IF(ISBLANK(INDEX('Policy Characteristics'!B:B,MATCH($C1387,'Policy Characteristics'!$C:$C,0))),"",INDEX('Policy Characteristics'!B:B,MATCH($C1387,'Policy Characteristics'!$C:$C,0)))</f>
        <v>Industry Energy Efficiency Standards</v>
      </c>
      <c r="C1387" s="76" t="str">
        <f t="shared" si="40"/>
        <v>Percentage Improvement in Eqpt Efficiency Standards above BAU</v>
      </c>
      <c r="D1387" s="78" t="s">
        <v>1307</v>
      </c>
      <c r="E1387" s="88" t="s">
        <v>643</v>
      </c>
      <c r="F1387" t="s">
        <v>1271</v>
      </c>
      <c r="G1387" s="88" t="s">
        <v>651</v>
      </c>
      <c r="H1387" s="15">
        <v>1029</v>
      </c>
      <c r="I1387" s="213" t="s">
        <v>43</v>
      </c>
      <c r="J1387" s="202" t="str">
        <f>IF(ISBLANK(INDEX('Policy Characteristics'!D:D,MATCH($C1387,'Policy Characteristics'!$C:$C,0))),"",INDEX('Policy Characteristics'!D:D,MATCH($C1387,'Policy Characteristics'!$C:$C,0)))</f>
        <v>Industry Energy Efficiency Standards</v>
      </c>
      <c r="K1387" s="76" t="str">
        <f>IF(ISBLANK(INDEX('Policy Characteristics'!E:E,MATCH($C1387,'Policy Characteristics'!$C:$C,0))),"",INDEX('Policy Characteristics'!E:E,MATCH($C1387,'Policy Characteristics'!$C:$C,0)))</f>
        <v>indst efficiency standards</v>
      </c>
      <c r="L1387" s="205">
        <f>IF(ISBLANK(INDEX('Policy Characteristics'!F:F,MATCH($C1387,'Policy Characteristics'!$C:$C,0))),"",INDEX('Policy Characteristics'!F:F,MATCH($C1387,'Policy Characteristics'!$C:$C,0)))</f>
        <v>0</v>
      </c>
      <c r="M1387" s="205">
        <f>IF(ISBLANK(INDEX('Policy Characteristics'!G:G,MATCH($C1387,'Policy Characteristics'!$C:$C,0))),"",INDEX('Policy Characteristics'!G:G,MATCH($C1387,'Policy Characteristics'!$C:$C,0)))</f>
        <v>0.25</v>
      </c>
      <c r="N1387" s="205">
        <f>IF(ISBLANK(INDEX('Policy Characteristics'!H:H,MATCH($C1387,'Policy Characteristics'!$C:$C,0))),"",INDEX('Policy Characteristics'!H:H,MATCH($C1387,'Policy Characteristics'!$C:$C,0)))</f>
        <v>0.01</v>
      </c>
      <c r="O1387" s="76" t="str">
        <f>IF(ISBLANK(INDEX('Policy Characteristics'!I:I,MATCH($C1387,'Policy Characteristics'!$C:$C,0))),"",INDEX('Policy Characteristics'!I:I,MATCH($C1387,'Policy Characteristics'!$C:$C,0)))</f>
        <v>% reduction in energy use</v>
      </c>
      <c r="P1387" s="76" t="str">
        <f>IF(ISBLANK(INDEX('Policy Characteristics'!J:J,MATCH($C1387,'Policy Characteristics'!$C:$C,0))),"",INDEX('Policy Characteristics'!J:J,MATCH($C1387,'Policy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387" s="76" t="str">
        <f>IF(ISBLANK(INDEX('Policy Characteristics'!K:K,MATCH($C1387,'Policy Characteristics'!$C:$C,0))),"",INDEX('Policy Characteristics'!K:K,MATCH($C1387,'Policy Characteristics'!$C:$C,0)))</f>
        <v>industry-ag-main.html#eff-stds</v>
      </c>
      <c r="R1387" s="76" t="str">
        <f>IF(ISBLANK(INDEX('Policy Characteristics'!L:L,MATCH($C1387,'Policy Characteristics'!$C:$C,0))),"",INDEX('Policy Characteristics'!L:L,MATCH($C1387,'Policy Characteristics'!$C:$C,0)))</f>
        <v>industry-energy-efficiency-standards.html</v>
      </c>
    </row>
    <row r="1388" spans="1:18" s="76" customFormat="1" x14ac:dyDescent="0.25">
      <c r="A1388" s="76" t="str">
        <f>IF(ISBLANK(INDEX('Policy Characteristics'!A:A,MATCH($C1388,'Policy Characteristics'!$C:$C,0))),"",INDEX('Policy Characteristics'!A:A,MATCH($C1388,'Policy Characteristics'!$C:$C,0)))</f>
        <v>Industry</v>
      </c>
      <c r="B1388" s="200" t="str">
        <f>IF(ISBLANK(INDEX('Policy Characteristics'!B:B,MATCH($C1388,'Policy Characteristics'!$C:$C,0))),"",INDEX('Policy Characteristics'!B:B,MATCH($C1388,'Policy Characteristics'!$C:$C,0)))</f>
        <v>Industry Energy Efficiency Standards</v>
      </c>
      <c r="C1388" s="76" t="str">
        <f t="shared" si="40"/>
        <v>Percentage Improvement in Eqpt Efficiency Standards above BAU</v>
      </c>
      <c r="D1388" s="78" t="s">
        <v>1307</v>
      </c>
      <c r="E1388" s="88" t="s">
        <v>644</v>
      </c>
      <c r="F1388" t="s">
        <v>1271</v>
      </c>
      <c r="G1388" s="88" t="s">
        <v>652</v>
      </c>
      <c r="H1388" s="15">
        <v>1030</v>
      </c>
      <c r="I1388" s="213" t="s">
        <v>43</v>
      </c>
      <c r="J1388" s="202" t="str">
        <f>IF(ISBLANK(INDEX('Policy Characteristics'!D:D,MATCH($C1388,'Policy Characteristics'!$C:$C,0))),"",INDEX('Policy Characteristics'!D:D,MATCH($C1388,'Policy Characteristics'!$C:$C,0)))</f>
        <v>Industry Energy Efficiency Standards</v>
      </c>
      <c r="K1388" s="76" t="str">
        <f>IF(ISBLANK(INDEX('Policy Characteristics'!E:E,MATCH($C1388,'Policy Characteristics'!$C:$C,0))),"",INDEX('Policy Characteristics'!E:E,MATCH($C1388,'Policy Characteristics'!$C:$C,0)))</f>
        <v>indst efficiency standards</v>
      </c>
      <c r="L1388" s="205">
        <f>IF(ISBLANK(INDEX('Policy Characteristics'!F:F,MATCH($C1388,'Policy Characteristics'!$C:$C,0))),"",INDEX('Policy Characteristics'!F:F,MATCH($C1388,'Policy Characteristics'!$C:$C,0)))</f>
        <v>0</v>
      </c>
      <c r="M1388" s="205">
        <f>IF(ISBLANK(INDEX('Policy Characteristics'!G:G,MATCH($C1388,'Policy Characteristics'!$C:$C,0))),"",INDEX('Policy Characteristics'!G:G,MATCH($C1388,'Policy Characteristics'!$C:$C,0)))</f>
        <v>0.25</v>
      </c>
      <c r="N1388" s="205">
        <f>IF(ISBLANK(INDEX('Policy Characteristics'!H:H,MATCH($C1388,'Policy Characteristics'!$C:$C,0))),"",INDEX('Policy Characteristics'!H:H,MATCH($C1388,'Policy Characteristics'!$C:$C,0)))</f>
        <v>0.01</v>
      </c>
      <c r="O1388" s="76" t="str">
        <f>IF(ISBLANK(INDEX('Policy Characteristics'!I:I,MATCH($C1388,'Policy Characteristics'!$C:$C,0))),"",INDEX('Policy Characteristics'!I:I,MATCH($C1388,'Policy Characteristics'!$C:$C,0)))</f>
        <v>% reduction in energy use</v>
      </c>
      <c r="P1388" s="76" t="str">
        <f>IF(ISBLANK(INDEX('Policy Characteristics'!J:J,MATCH($C1388,'Policy Characteristics'!$C:$C,0))),"",INDEX('Policy Characteristics'!J:J,MATCH($C1388,'Policy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388" s="76" t="str">
        <f>IF(ISBLANK(INDEX('Policy Characteristics'!K:K,MATCH($C1388,'Policy Characteristics'!$C:$C,0))),"",INDEX('Policy Characteristics'!K:K,MATCH($C1388,'Policy Characteristics'!$C:$C,0)))</f>
        <v>industry-ag-main.html#eff-stds</v>
      </c>
      <c r="R1388" s="76" t="str">
        <f>IF(ISBLANK(INDEX('Policy Characteristics'!L:L,MATCH($C1388,'Policy Characteristics'!$C:$C,0))),"",INDEX('Policy Characteristics'!L:L,MATCH($C1388,'Policy Characteristics'!$C:$C,0)))</f>
        <v>industry-energy-efficiency-standards.html</v>
      </c>
    </row>
    <row r="1389" spans="1:18" s="76" customFormat="1" x14ac:dyDescent="0.25">
      <c r="A1389" s="76" t="str">
        <f>IF(ISBLANK(INDEX('Policy Characteristics'!A:A,MATCH($C1389,'Policy Characteristics'!$C:$C,0))),"",INDEX('Policy Characteristics'!A:A,MATCH($C1389,'Policy Characteristics'!$C:$C,0)))</f>
        <v>Industry</v>
      </c>
      <c r="B1389" s="200" t="str">
        <f>IF(ISBLANK(INDEX('Policy Characteristics'!B:B,MATCH($C1389,'Policy Characteristics'!$C:$C,0))),"",INDEX('Policy Characteristics'!B:B,MATCH($C1389,'Policy Characteristics'!$C:$C,0)))</f>
        <v>Industry Energy Efficiency Standards</v>
      </c>
      <c r="C1389" s="76" t="str">
        <f t="shared" si="40"/>
        <v>Percentage Improvement in Eqpt Efficiency Standards above BAU</v>
      </c>
      <c r="D1389" s="78" t="s">
        <v>1307</v>
      </c>
      <c r="E1389" s="88" t="s">
        <v>645</v>
      </c>
      <c r="F1389" t="s">
        <v>1271</v>
      </c>
      <c r="G1389" s="88" t="s">
        <v>649</v>
      </c>
      <c r="H1389" s="15">
        <v>1031</v>
      </c>
      <c r="I1389" s="213" t="s">
        <v>44</v>
      </c>
      <c r="J1389" s="202" t="str">
        <f>IF(ISBLANK(INDEX('Policy Characteristics'!D:D,MATCH($C1389,'Policy Characteristics'!$C:$C,0))),"",INDEX('Policy Characteristics'!D:D,MATCH($C1389,'Policy Characteristics'!$C:$C,0)))</f>
        <v>Industry Energy Efficiency Standards</v>
      </c>
      <c r="K1389" s="76" t="str">
        <f>IF(ISBLANK(INDEX('Policy Characteristics'!E:E,MATCH($C1389,'Policy Characteristics'!$C:$C,0))),"",INDEX('Policy Characteristics'!E:E,MATCH($C1389,'Policy Characteristics'!$C:$C,0)))</f>
        <v>indst efficiency standards</v>
      </c>
      <c r="L1389" s="205">
        <f>IF(ISBLANK(INDEX('Policy Characteristics'!F:F,MATCH($C1389,'Policy Characteristics'!$C:$C,0))),"",INDEX('Policy Characteristics'!F:F,MATCH($C1389,'Policy Characteristics'!$C:$C,0)))</f>
        <v>0</v>
      </c>
      <c r="M1389" s="205">
        <f>IF(ISBLANK(INDEX('Policy Characteristics'!G:G,MATCH($C1389,'Policy Characteristics'!$C:$C,0))),"",INDEX('Policy Characteristics'!G:G,MATCH($C1389,'Policy Characteristics'!$C:$C,0)))</f>
        <v>0.25</v>
      </c>
      <c r="N1389" s="205">
        <f>IF(ISBLANK(INDEX('Policy Characteristics'!H:H,MATCH($C1389,'Policy Characteristics'!$C:$C,0))),"",INDEX('Policy Characteristics'!H:H,MATCH($C1389,'Policy Characteristics'!$C:$C,0)))</f>
        <v>0.01</v>
      </c>
      <c r="O1389" s="76" t="str">
        <f>IF(ISBLANK(INDEX('Policy Characteristics'!I:I,MATCH($C1389,'Policy Characteristics'!$C:$C,0))),"",INDEX('Policy Characteristics'!I:I,MATCH($C1389,'Policy Characteristics'!$C:$C,0)))</f>
        <v>% reduction in energy use</v>
      </c>
      <c r="P1389" s="76" t="str">
        <f>IF(ISBLANK(INDEX('Policy Characteristics'!J:J,MATCH($C1389,'Policy Characteristics'!$C:$C,0))),"",INDEX('Policy Characteristics'!J:J,MATCH($C1389,'Policy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389" s="76" t="str">
        <f>IF(ISBLANK(INDEX('Policy Characteristics'!K:K,MATCH($C1389,'Policy Characteristics'!$C:$C,0))),"",INDEX('Policy Characteristics'!K:K,MATCH($C1389,'Policy Characteristics'!$C:$C,0)))</f>
        <v>industry-ag-main.html#eff-stds</v>
      </c>
      <c r="R1389" s="76" t="str">
        <f>IF(ISBLANK(INDEX('Policy Characteristics'!L:L,MATCH($C1389,'Policy Characteristics'!$C:$C,0))),"",INDEX('Policy Characteristics'!L:L,MATCH($C1389,'Policy Characteristics'!$C:$C,0)))</f>
        <v>industry-energy-efficiency-standards.html</v>
      </c>
    </row>
    <row r="1390" spans="1:18" s="76" customFormat="1" x14ac:dyDescent="0.25">
      <c r="A1390" s="76" t="str">
        <f>IF(ISBLANK(INDEX('Policy Characteristics'!A:A,MATCH($C1390,'Policy Characteristics'!$C:$C,0))),"",INDEX('Policy Characteristics'!A:A,MATCH($C1390,'Policy Characteristics'!$C:$C,0)))</f>
        <v>Industry</v>
      </c>
      <c r="B1390" s="200" t="str">
        <f>IF(ISBLANK(INDEX('Policy Characteristics'!B:B,MATCH($C1390,'Policy Characteristics'!$C:$C,0))),"",INDEX('Policy Characteristics'!B:B,MATCH($C1390,'Policy Characteristics'!$C:$C,0)))</f>
        <v>Industry Energy Efficiency Standards</v>
      </c>
      <c r="C1390" s="76" t="str">
        <f t="shared" si="40"/>
        <v>Percentage Improvement in Eqpt Efficiency Standards above BAU</v>
      </c>
      <c r="D1390" s="78" t="s">
        <v>1307</v>
      </c>
      <c r="E1390" s="88" t="s">
        <v>646</v>
      </c>
      <c r="F1390" t="s">
        <v>1271</v>
      </c>
      <c r="G1390" s="88" t="s">
        <v>650</v>
      </c>
      <c r="H1390" s="15">
        <v>1032</v>
      </c>
      <c r="I1390" s="213" t="s">
        <v>43</v>
      </c>
      <c r="J1390" s="202" t="str">
        <f>IF(ISBLANK(INDEX('Policy Characteristics'!D:D,MATCH($C1390,'Policy Characteristics'!$C:$C,0))),"",INDEX('Policy Characteristics'!D:D,MATCH($C1390,'Policy Characteristics'!$C:$C,0)))</f>
        <v>Industry Energy Efficiency Standards</v>
      </c>
      <c r="K1390" s="76" t="str">
        <f>IF(ISBLANK(INDEX('Policy Characteristics'!E:E,MATCH($C1390,'Policy Characteristics'!$C:$C,0))),"",INDEX('Policy Characteristics'!E:E,MATCH($C1390,'Policy Characteristics'!$C:$C,0)))</f>
        <v>indst efficiency standards</v>
      </c>
      <c r="L1390" s="205">
        <f>IF(ISBLANK(INDEX('Policy Characteristics'!F:F,MATCH($C1390,'Policy Characteristics'!$C:$C,0))),"",INDEX('Policy Characteristics'!F:F,MATCH($C1390,'Policy Characteristics'!$C:$C,0)))</f>
        <v>0</v>
      </c>
      <c r="M1390" s="205">
        <f>IF(ISBLANK(INDEX('Policy Characteristics'!G:G,MATCH($C1390,'Policy Characteristics'!$C:$C,0))),"",INDEX('Policy Characteristics'!G:G,MATCH($C1390,'Policy Characteristics'!$C:$C,0)))</f>
        <v>0.25</v>
      </c>
      <c r="N1390" s="205">
        <f>IF(ISBLANK(INDEX('Policy Characteristics'!H:H,MATCH($C1390,'Policy Characteristics'!$C:$C,0))),"",INDEX('Policy Characteristics'!H:H,MATCH($C1390,'Policy Characteristics'!$C:$C,0)))</f>
        <v>0.01</v>
      </c>
      <c r="O1390" s="76" t="str">
        <f>IF(ISBLANK(INDEX('Policy Characteristics'!I:I,MATCH($C1390,'Policy Characteristics'!$C:$C,0))),"",INDEX('Policy Characteristics'!I:I,MATCH($C1390,'Policy Characteristics'!$C:$C,0)))</f>
        <v>% reduction in energy use</v>
      </c>
      <c r="P1390" s="76" t="str">
        <f>IF(ISBLANK(INDEX('Policy Characteristics'!J:J,MATCH($C1390,'Policy Characteristics'!$C:$C,0))),"",INDEX('Policy Characteristics'!J:J,MATCH($C1390,'Policy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390" s="76" t="str">
        <f>IF(ISBLANK(INDEX('Policy Characteristics'!K:K,MATCH($C1390,'Policy Characteristics'!$C:$C,0))),"",INDEX('Policy Characteristics'!K:K,MATCH($C1390,'Policy Characteristics'!$C:$C,0)))</f>
        <v>industry-ag-main.html#eff-stds</v>
      </c>
      <c r="R1390" s="76" t="str">
        <f>IF(ISBLANK(INDEX('Policy Characteristics'!L:L,MATCH($C1390,'Policy Characteristics'!$C:$C,0))),"",INDEX('Policy Characteristics'!L:L,MATCH($C1390,'Policy Characteristics'!$C:$C,0)))</f>
        <v>industry-energy-efficiency-standards.html</v>
      </c>
    </row>
    <row r="1391" spans="1:18" s="76" customFormat="1" x14ac:dyDescent="0.25">
      <c r="A1391" s="76" t="str">
        <f>IF(ISBLANK(INDEX('Policy Characteristics'!A:A,MATCH($C1391,'Policy Characteristics'!$C:$C,0))),"",INDEX('Policy Characteristics'!A:A,MATCH($C1391,'Policy Characteristics'!$C:$C,0)))</f>
        <v>Industry</v>
      </c>
      <c r="B1391" s="200" t="str">
        <f>IF(ISBLANK(INDEX('Policy Characteristics'!B:B,MATCH($C1391,'Policy Characteristics'!$C:$C,0))),"",INDEX('Policy Characteristics'!B:B,MATCH($C1391,'Policy Characteristics'!$C:$C,0)))</f>
        <v>Industry Energy Efficiency Standards</v>
      </c>
      <c r="C1391" s="76" t="str">
        <f t="shared" si="40"/>
        <v>Percentage Improvement in Eqpt Efficiency Standards above BAU</v>
      </c>
      <c r="D1391" s="78" t="s">
        <v>1307</v>
      </c>
      <c r="E1391" s="88" t="s">
        <v>647</v>
      </c>
      <c r="F1391" t="s">
        <v>1271</v>
      </c>
      <c r="G1391" s="88" t="s">
        <v>653</v>
      </c>
      <c r="H1391" s="15">
        <v>1033</v>
      </c>
      <c r="I1391" s="213" t="s">
        <v>44</v>
      </c>
      <c r="J1391" s="202" t="str">
        <f>IF(ISBLANK(INDEX('Policy Characteristics'!D:D,MATCH($C1391,'Policy Characteristics'!$C:$C,0))),"",INDEX('Policy Characteristics'!D:D,MATCH($C1391,'Policy Characteristics'!$C:$C,0)))</f>
        <v>Industry Energy Efficiency Standards</v>
      </c>
      <c r="K1391" s="76" t="str">
        <f>IF(ISBLANK(INDEX('Policy Characteristics'!E:E,MATCH($C1391,'Policy Characteristics'!$C:$C,0))),"",INDEX('Policy Characteristics'!E:E,MATCH($C1391,'Policy Characteristics'!$C:$C,0)))</f>
        <v>indst efficiency standards</v>
      </c>
      <c r="L1391" s="205">
        <f>IF(ISBLANK(INDEX('Policy Characteristics'!F:F,MATCH($C1391,'Policy Characteristics'!$C:$C,0))),"",INDEX('Policy Characteristics'!F:F,MATCH($C1391,'Policy Characteristics'!$C:$C,0)))</f>
        <v>0</v>
      </c>
      <c r="M1391" s="205">
        <f>IF(ISBLANK(INDEX('Policy Characteristics'!G:G,MATCH($C1391,'Policy Characteristics'!$C:$C,0))),"",INDEX('Policy Characteristics'!G:G,MATCH($C1391,'Policy Characteristics'!$C:$C,0)))</f>
        <v>0.25</v>
      </c>
      <c r="N1391" s="205">
        <f>IF(ISBLANK(INDEX('Policy Characteristics'!H:H,MATCH($C1391,'Policy Characteristics'!$C:$C,0))),"",INDEX('Policy Characteristics'!H:H,MATCH($C1391,'Policy Characteristics'!$C:$C,0)))</f>
        <v>0.01</v>
      </c>
      <c r="O1391" s="76" t="str">
        <f>IF(ISBLANK(INDEX('Policy Characteristics'!I:I,MATCH($C1391,'Policy Characteristics'!$C:$C,0))),"",INDEX('Policy Characteristics'!I:I,MATCH($C1391,'Policy Characteristics'!$C:$C,0)))</f>
        <v>% reduction in energy use</v>
      </c>
      <c r="P1391" s="76" t="str">
        <f>IF(ISBLANK(INDEX('Policy Characteristics'!J:J,MATCH($C1391,'Policy Characteristics'!$C:$C,0))),"",INDEX('Policy Characteristics'!J:J,MATCH($C1391,'Policy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391" s="76" t="str">
        <f>IF(ISBLANK(INDEX('Policy Characteristics'!K:K,MATCH($C1391,'Policy Characteristics'!$C:$C,0))),"",INDEX('Policy Characteristics'!K:K,MATCH($C1391,'Policy Characteristics'!$C:$C,0)))</f>
        <v>industry-ag-main.html#eff-stds</v>
      </c>
      <c r="R1391" s="76" t="str">
        <f>IF(ISBLANK(INDEX('Policy Characteristics'!L:L,MATCH($C1391,'Policy Characteristics'!$C:$C,0))),"",INDEX('Policy Characteristics'!L:L,MATCH($C1391,'Policy Characteristics'!$C:$C,0)))</f>
        <v>industry-energy-efficiency-standards.html</v>
      </c>
    </row>
    <row r="1392" spans="1:18" s="76" customFormat="1" x14ac:dyDescent="0.25">
      <c r="A1392" s="76" t="str">
        <f>IF(ISBLANK(INDEX('Policy Characteristics'!A:A,MATCH($C1392,'Policy Characteristics'!$C:$C,0))),"",INDEX('Policy Characteristics'!A:A,MATCH($C1392,'Policy Characteristics'!$C:$C,0)))</f>
        <v>Industry</v>
      </c>
      <c r="B1392" s="200" t="str">
        <f>IF(ISBLANK(INDEX('Policy Characteristics'!B:B,MATCH($C1392,'Policy Characteristics'!$C:$C,0))),"",INDEX('Policy Characteristics'!B:B,MATCH($C1392,'Policy Characteristics'!$C:$C,0)))</f>
        <v>Industry Energy Efficiency Standards</v>
      </c>
      <c r="C1392" s="76" t="str">
        <f t="shared" si="40"/>
        <v>Percentage Improvement in Eqpt Efficiency Standards above BAU</v>
      </c>
      <c r="D1392" s="78" t="s">
        <v>1307</v>
      </c>
      <c r="E1392" s="88" t="s">
        <v>946</v>
      </c>
      <c r="F1392" t="s">
        <v>1271</v>
      </c>
      <c r="G1392" s="88" t="s">
        <v>949</v>
      </c>
      <c r="H1392" s="15">
        <v>1034</v>
      </c>
      <c r="I1392" s="213" t="s">
        <v>44</v>
      </c>
      <c r="J1392" s="202" t="str">
        <f>IF(ISBLANK(INDEX('Policy Characteristics'!D:D,MATCH($C1392,'Policy Characteristics'!$C:$C,0))),"",INDEX('Policy Characteristics'!D:D,MATCH($C1392,'Policy Characteristics'!$C:$C,0)))</f>
        <v>Industry Energy Efficiency Standards</v>
      </c>
      <c r="K1392" s="76" t="str">
        <f>IF(ISBLANK(INDEX('Policy Characteristics'!E:E,MATCH($C1392,'Policy Characteristics'!$C:$C,0))),"",INDEX('Policy Characteristics'!E:E,MATCH($C1392,'Policy Characteristics'!$C:$C,0)))</f>
        <v>indst efficiency standards</v>
      </c>
      <c r="L1392" s="205">
        <f>IF(ISBLANK(INDEX('Policy Characteristics'!F:F,MATCH($C1392,'Policy Characteristics'!$C:$C,0))),"",INDEX('Policy Characteristics'!F:F,MATCH($C1392,'Policy Characteristics'!$C:$C,0)))</f>
        <v>0</v>
      </c>
      <c r="M1392" s="205">
        <f>IF(ISBLANK(INDEX('Policy Characteristics'!G:G,MATCH($C1392,'Policy Characteristics'!$C:$C,0))),"",INDEX('Policy Characteristics'!G:G,MATCH($C1392,'Policy Characteristics'!$C:$C,0)))</f>
        <v>0.25</v>
      </c>
      <c r="N1392" s="205">
        <f>IF(ISBLANK(INDEX('Policy Characteristics'!H:H,MATCH($C1392,'Policy Characteristics'!$C:$C,0))),"",INDEX('Policy Characteristics'!H:H,MATCH($C1392,'Policy Characteristics'!$C:$C,0)))</f>
        <v>0.01</v>
      </c>
      <c r="O1392" s="76" t="str">
        <f>IF(ISBLANK(INDEX('Policy Characteristics'!I:I,MATCH($C1392,'Policy Characteristics'!$C:$C,0))),"",INDEX('Policy Characteristics'!I:I,MATCH($C1392,'Policy Characteristics'!$C:$C,0)))</f>
        <v>% reduction in energy use</v>
      </c>
      <c r="P1392" s="76" t="str">
        <f>IF(ISBLANK(INDEX('Policy Characteristics'!J:J,MATCH($C1392,'Policy Characteristics'!$C:$C,0))),"",INDEX('Policy Characteristics'!J:J,MATCH($C1392,'Policy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392" s="76" t="str">
        <f>IF(ISBLANK(INDEX('Policy Characteristics'!K:K,MATCH($C1392,'Policy Characteristics'!$C:$C,0))),"",INDEX('Policy Characteristics'!K:K,MATCH($C1392,'Policy Characteristics'!$C:$C,0)))</f>
        <v>industry-ag-main.html#eff-stds</v>
      </c>
      <c r="R1392" s="76" t="str">
        <f>IF(ISBLANK(INDEX('Policy Characteristics'!L:L,MATCH($C1392,'Policy Characteristics'!$C:$C,0))),"",INDEX('Policy Characteristics'!L:L,MATCH($C1392,'Policy Characteristics'!$C:$C,0)))</f>
        <v>industry-energy-efficiency-standards.html</v>
      </c>
    </row>
    <row r="1393" spans="1:18" s="76" customFormat="1" x14ac:dyDescent="0.25">
      <c r="A1393" s="76" t="str">
        <f>IF(ISBLANK(INDEX('Policy Characteristics'!A:A,MATCH($C1393,'Policy Characteristics'!$C:$C,0))),"",INDEX('Policy Characteristics'!A:A,MATCH($C1393,'Policy Characteristics'!$C:$C,0)))</f>
        <v>Industry</v>
      </c>
      <c r="B1393" s="200" t="str">
        <f>IF(ISBLANK(INDEX('Policy Characteristics'!B:B,MATCH($C1393,'Policy Characteristics'!$C:$C,0))),"",INDEX('Policy Characteristics'!B:B,MATCH($C1393,'Policy Characteristics'!$C:$C,0)))</f>
        <v>Industry Energy Efficiency Standards</v>
      </c>
      <c r="C1393" s="76" t="str">
        <f t="shared" si="40"/>
        <v>Percentage Improvement in Eqpt Efficiency Standards above BAU</v>
      </c>
      <c r="D1393" s="78" t="s">
        <v>1307</v>
      </c>
      <c r="E1393" s="88" t="s">
        <v>947</v>
      </c>
      <c r="F1393" t="s">
        <v>1271</v>
      </c>
      <c r="G1393" s="88" t="s">
        <v>951</v>
      </c>
      <c r="H1393" s="15">
        <v>1035</v>
      </c>
      <c r="I1393" s="213" t="s">
        <v>43</v>
      </c>
      <c r="J1393" s="202" t="str">
        <f>IF(ISBLANK(INDEX('Policy Characteristics'!D:D,MATCH($C1393,'Policy Characteristics'!$C:$C,0))),"",INDEX('Policy Characteristics'!D:D,MATCH($C1393,'Policy Characteristics'!$C:$C,0)))</f>
        <v>Industry Energy Efficiency Standards</v>
      </c>
      <c r="K1393" s="76" t="str">
        <f>IF(ISBLANK(INDEX('Policy Characteristics'!E:E,MATCH($C1393,'Policy Characteristics'!$C:$C,0))),"",INDEX('Policy Characteristics'!E:E,MATCH($C1393,'Policy Characteristics'!$C:$C,0)))</f>
        <v>indst efficiency standards</v>
      </c>
      <c r="L1393" s="205">
        <f>IF(ISBLANK(INDEX('Policy Characteristics'!F:F,MATCH($C1393,'Policy Characteristics'!$C:$C,0))),"",INDEX('Policy Characteristics'!F:F,MATCH($C1393,'Policy Characteristics'!$C:$C,0)))</f>
        <v>0</v>
      </c>
      <c r="M1393" s="205">
        <f>IF(ISBLANK(INDEX('Policy Characteristics'!G:G,MATCH($C1393,'Policy Characteristics'!$C:$C,0))),"",INDEX('Policy Characteristics'!G:G,MATCH($C1393,'Policy Characteristics'!$C:$C,0)))</f>
        <v>0.25</v>
      </c>
      <c r="N1393" s="205">
        <f>IF(ISBLANK(INDEX('Policy Characteristics'!H:H,MATCH($C1393,'Policy Characteristics'!$C:$C,0))),"",INDEX('Policy Characteristics'!H:H,MATCH($C1393,'Policy Characteristics'!$C:$C,0)))</f>
        <v>0.01</v>
      </c>
      <c r="O1393" s="76" t="str">
        <f>IF(ISBLANK(INDEX('Policy Characteristics'!I:I,MATCH($C1393,'Policy Characteristics'!$C:$C,0))),"",INDEX('Policy Characteristics'!I:I,MATCH($C1393,'Policy Characteristics'!$C:$C,0)))</f>
        <v>% reduction in energy use</v>
      </c>
      <c r="P1393" s="76" t="str">
        <f>IF(ISBLANK(INDEX('Policy Characteristics'!J:J,MATCH($C1393,'Policy Characteristics'!$C:$C,0))),"",INDEX('Policy Characteristics'!J:J,MATCH($C1393,'Policy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393" s="76" t="str">
        <f>IF(ISBLANK(INDEX('Policy Characteristics'!K:K,MATCH($C1393,'Policy Characteristics'!$C:$C,0))),"",INDEX('Policy Characteristics'!K:K,MATCH($C1393,'Policy Characteristics'!$C:$C,0)))</f>
        <v>industry-ag-main.html#eff-stds</v>
      </c>
      <c r="R1393" s="76" t="str">
        <f>IF(ISBLANK(INDEX('Policy Characteristics'!L:L,MATCH($C1393,'Policy Characteristics'!$C:$C,0))),"",INDEX('Policy Characteristics'!L:L,MATCH($C1393,'Policy Characteristics'!$C:$C,0)))</f>
        <v>industry-energy-efficiency-standards.html</v>
      </c>
    </row>
    <row r="1394" spans="1:18" s="76" customFormat="1" x14ac:dyDescent="0.25">
      <c r="A1394" s="76" t="str">
        <f>IF(ISBLANK(INDEX('Policy Characteristics'!A:A,MATCH($C1394,'Policy Characteristics'!$C:$C,0))),"",INDEX('Policy Characteristics'!A:A,MATCH($C1394,'Policy Characteristics'!$C:$C,0)))</f>
        <v>Industry</v>
      </c>
      <c r="B1394" s="200" t="str">
        <f>IF(ISBLANK(INDEX('Policy Characteristics'!B:B,MATCH($C1394,'Policy Characteristics'!$C:$C,0))),"",INDEX('Policy Characteristics'!B:B,MATCH($C1394,'Policy Characteristics'!$C:$C,0)))</f>
        <v>Industry Energy Efficiency Standards</v>
      </c>
      <c r="C1394" s="76" t="str">
        <f t="shared" si="40"/>
        <v>Percentage Improvement in Eqpt Efficiency Standards above BAU</v>
      </c>
      <c r="D1394" s="78" t="s">
        <v>1307</v>
      </c>
      <c r="E1394" s="88" t="s">
        <v>948</v>
      </c>
      <c r="F1394" t="s">
        <v>1271</v>
      </c>
      <c r="G1394" s="88" t="s">
        <v>952</v>
      </c>
      <c r="H1394" s="15">
        <v>1036</v>
      </c>
      <c r="I1394" s="213" t="s">
        <v>43</v>
      </c>
      <c r="J1394" s="202" t="str">
        <f>IF(ISBLANK(INDEX('Policy Characteristics'!D:D,MATCH($C1394,'Policy Characteristics'!$C:$C,0))),"",INDEX('Policy Characteristics'!D:D,MATCH($C1394,'Policy Characteristics'!$C:$C,0)))</f>
        <v>Industry Energy Efficiency Standards</v>
      </c>
      <c r="K1394" s="76" t="str">
        <f>IF(ISBLANK(INDEX('Policy Characteristics'!E:E,MATCH($C1394,'Policy Characteristics'!$C:$C,0))),"",INDEX('Policy Characteristics'!E:E,MATCH($C1394,'Policy Characteristics'!$C:$C,0)))</f>
        <v>indst efficiency standards</v>
      </c>
      <c r="L1394" s="205">
        <f>IF(ISBLANK(INDEX('Policy Characteristics'!F:F,MATCH($C1394,'Policy Characteristics'!$C:$C,0))),"",INDEX('Policy Characteristics'!F:F,MATCH($C1394,'Policy Characteristics'!$C:$C,0)))</f>
        <v>0</v>
      </c>
      <c r="M1394" s="205">
        <f>IF(ISBLANK(INDEX('Policy Characteristics'!G:G,MATCH($C1394,'Policy Characteristics'!$C:$C,0))),"",INDEX('Policy Characteristics'!G:G,MATCH($C1394,'Policy Characteristics'!$C:$C,0)))</f>
        <v>0.25</v>
      </c>
      <c r="N1394" s="205">
        <f>IF(ISBLANK(INDEX('Policy Characteristics'!H:H,MATCH($C1394,'Policy Characteristics'!$C:$C,0))),"",INDEX('Policy Characteristics'!H:H,MATCH($C1394,'Policy Characteristics'!$C:$C,0)))</f>
        <v>0.01</v>
      </c>
      <c r="O1394" s="76" t="str">
        <f>IF(ISBLANK(INDEX('Policy Characteristics'!I:I,MATCH($C1394,'Policy Characteristics'!$C:$C,0))),"",INDEX('Policy Characteristics'!I:I,MATCH($C1394,'Policy Characteristics'!$C:$C,0)))</f>
        <v>% reduction in energy use</v>
      </c>
      <c r="P1394" s="76" t="str">
        <f>IF(ISBLANK(INDEX('Policy Characteristics'!J:J,MATCH($C1394,'Policy Characteristics'!$C:$C,0))),"",INDEX('Policy Characteristics'!J:J,MATCH($C1394,'Policy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394" s="76" t="str">
        <f>IF(ISBLANK(INDEX('Policy Characteristics'!K:K,MATCH($C1394,'Policy Characteristics'!$C:$C,0))),"",INDEX('Policy Characteristics'!K:K,MATCH($C1394,'Policy Characteristics'!$C:$C,0)))</f>
        <v>industry-ag-main.html#eff-stds</v>
      </c>
      <c r="R1394" s="76" t="str">
        <f>IF(ISBLANK(INDEX('Policy Characteristics'!L:L,MATCH($C1394,'Policy Characteristics'!$C:$C,0))),"",INDEX('Policy Characteristics'!L:L,MATCH($C1394,'Policy Characteristics'!$C:$C,0)))</f>
        <v>industry-energy-efficiency-standards.html</v>
      </c>
    </row>
    <row r="1395" spans="1:18" s="76" customFormat="1" x14ac:dyDescent="0.25">
      <c r="A1395" s="76" t="str">
        <f>IF(ISBLANK(INDEX('Policy Characteristics'!A:A,MATCH($C1395,'Policy Characteristics'!$C:$C,0))),"",INDEX('Policy Characteristics'!A:A,MATCH($C1395,'Policy Characteristics'!$C:$C,0)))</f>
        <v>Industry</v>
      </c>
      <c r="B1395" s="200" t="str">
        <f>IF(ISBLANK(INDEX('Policy Characteristics'!B:B,MATCH($C1395,'Policy Characteristics'!$C:$C,0))),"",INDEX('Policy Characteristics'!B:B,MATCH($C1395,'Policy Characteristics'!$C:$C,0)))</f>
        <v>Industry Energy Efficiency Standards</v>
      </c>
      <c r="C1395" s="76" t="str">
        <f t="shared" si="40"/>
        <v>Percentage Improvement in Eqpt Efficiency Standards above BAU</v>
      </c>
      <c r="D1395" s="78" t="s">
        <v>1307</v>
      </c>
      <c r="E1395" s="88" t="s">
        <v>945</v>
      </c>
      <c r="F1395" t="s">
        <v>1271</v>
      </c>
      <c r="G1395" s="88" t="s">
        <v>950</v>
      </c>
      <c r="H1395" s="15">
        <v>1037</v>
      </c>
      <c r="I1395" s="213" t="s">
        <v>44</v>
      </c>
      <c r="J1395" s="202" t="str">
        <f>IF(ISBLANK(INDEX('Policy Characteristics'!D:D,MATCH($C1395,'Policy Characteristics'!$C:$C,0))),"",INDEX('Policy Characteristics'!D:D,MATCH($C1395,'Policy Characteristics'!$C:$C,0)))</f>
        <v>Industry Energy Efficiency Standards</v>
      </c>
      <c r="K1395" s="76" t="str">
        <f>IF(ISBLANK(INDEX('Policy Characteristics'!E:E,MATCH($C1395,'Policy Characteristics'!$C:$C,0))),"",INDEX('Policy Characteristics'!E:E,MATCH($C1395,'Policy Characteristics'!$C:$C,0)))</f>
        <v>indst efficiency standards</v>
      </c>
      <c r="L1395" s="205">
        <f>IF(ISBLANK(INDEX('Policy Characteristics'!F:F,MATCH($C1395,'Policy Characteristics'!$C:$C,0))),"",INDEX('Policy Characteristics'!F:F,MATCH($C1395,'Policy Characteristics'!$C:$C,0)))</f>
        <v>0</v>
      </c>
      <c r="M1395" s="205">
        <f>IF(ISBLANK(INDEX('Policy Characteristics'!G:G,MATCH($C1395,'Policy Characteristics'!$C:$C,0))),"",INDEX('Policy Characteristics'!G:G,MATCH($C1395,'Policy Characteristics'!$C:$C,0)))</f>
        <v>0.25</v>
      </c>
      <c r="N1395" s="205">
        <f>IF(ISBLANK(INDEX('Policy Characteristics'!H:H,MATCH($C1395,'Policy Characteristics'!$C:$C,0))),"",INDEX('Policy Characteristics'!H:H,MATCH($C1395,'Policy Characteristics'!$C:$C,0)))</f>
        <v>0.01</v>
      </c>
      <c r="O1395" s="76" t="str">
        <f>IF(ISBLANK(INDEX('Policy Characteristics'!I:I,MATCH($C1395,'Policy Characteristics'!$C:$C,0))),"",INDEX('Policy Characteristics'!I:I,MATCH($C1395,'Policy Characteristics'!$C:$C,0)))</f>
        <v>% reduction in energy use</v>
      </c>
      <c r="P1395" s="76" t="str">
        <f>IF(ISBLANK(INDEX('Policy Characteristics'!J:J,MATCH($C1395,'Policy Characteristics'!$C:$C,0))),"",INDEX('Policy Characteristics'!J:J,MATCH($C1395,'Policy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395" s="76" t="str">
        <f>IF(ISBLANK(INDEX('Policy Characteristics'!K:K,MATCH($C1395,'Policy Characteristics'!$C:$C,0))),"",INDEX('Policy Characteristics'!K:K,MATCH($C1395,'Policy Characteristics'!$C:$C,0)))</f>
        <v>industry-ag-main.html#eff-stds</v>
      </c>
      <c r="R1395" s="76" t="str">
        <f>IF(ISBLANK(INDEX('Policy Characteristics'!L:L,MATCH($C1395,'Policy Characteristics'!$C:$C,0))),"",INDEX('Policy Characteristics'!L:L,MATCH($C1395,'Policy Characteristics'!$C:$C,0)))</f>
        <v>industry-energy-efficiency-standards.html</v>
      </c>
    </row>
    <row r="1396" spans="1:18" s="76" customFormat="1" x14ac:dyDescent="0.25">
      <c r="A1396" s="76" t="str">
        <f>IF(ISBLANK(INDEX('Policy Characteristics'!A:A,MATCH($C1396,'Policy Characteristics'!$C:$C,0))),"",INDEX('Policy Characteristics'!A:A,MATCH($C1396,'Policy Characteristics'!$C:$C,0)))</f>
        <v>Industry</v>
      </c>
      <c r="B1396" s="200" t="str">
        <f>IF(ISBLANK(INDEX('Policy Characteristics'!B:B,MATCH($C1396,'Policy Characteristics'!$C:$C,0))),"",INDEX('Policy Characteristics'!B:B,MATCH($C1396,'Policy Characteristics'!$C:$C,0)))</f>
        <v>Industry Energy Efficiency Standards</v>
      </c>
      <c r="C1396" s="76" t="str">
        <f t="shared" si="40"/>
        <v>Percentage Improvement in Eqpt Efficiency Standards above BAU</v>
      </c>
      <c r="D1396" s="78" t="s">
        <v>1308</v>
      </c>
      <c r="E1396" s="88" t="s">
        <v>642</v>
      </c>
      <c r="F1396" t="s">
        <v>1272</v>
      </c>
      <c r="G1396" s="88" t="s">
        <v>648</v>
      </c>
      <c r="H1396" s="15">
        <v>1038</v>
      </c>
      <c r="I1396" s="213" t="s">
        <v>43</v>
      </c>
      <c r="J1396" s="202" t="str">
        <f>IF(ISBLANK(INDEX('Policy Characteristics'!D:D,MATCH($C1396,'Policy Characteristics'!$C:$C,0))),"",INDEX('Policy Characteristics'!D:D,MATCH($C1396,'Policy Characteristics'!$C:$C,0)))</f>
        <v>Industry Energy Efficiency Standards</v>
      </c>
      <c r="K1396" s="76" t="str">
        <f>IF(ISBLANK(INDEX('Policy Characteristics'!E:E,MATCH($C1396,'Policy Characteristics'!$C:$C,0))),"",INDEX('Policy Characteristics'!E:E,MATCH($C1396,'Policy Characteristics'!$C:$C,0)))</f>
        <v>indst efficiency standards</v>
      </c>
      <c r="L1396" s="205">
        <f>IF(ISBLANK(INDEX('Policy Characteristics'!F:F,MATCH($C1396,'Policy Characteristics'!$C:$C,0))),"",INDEX('Policy Characteristics'!F:F,MATCH($C1396,'Policy Characteristics'!$C:$C,0)))</f>
        <v>0</v>
      </c>
      <c r="M1396" s="205">
        <f>IF(ISBLANK(INDEX('Policy Characteristics'!G:G,MATCH($C1396,'Policy Characteristics'!$C:$C,0))),"",INDEX('Policy Characteristics'!G:G,MATCH($C1396,'Policy Characteristics'!$C:$C,0)))</f>
        <v>0.25</v>
      </c>
      <c r="N1396" s="205">
        <f>IF(ISBLANK(INDEX('Policy Characteristics'!H:H,MATCH($C1396,'Policy Characteristics'!$C:$C,0))),"",INDEX('Policy Characteristics'!H:H,MATCH($C1396,'Policy Characteristics'!$C:$C,0)))</f>
        <v>0.01</v>
      </c>
      <c r="O1396" s="76" t="str">
        <f>IF(ISBLANK(INDEX('Policy Characteristics'!I:I,MATCH($C1396,'Policy Characteristics'!$C:$C,0))),"",INDEX('Policy Characteristics'!I:I,MATCH($C1396,'Policy Characteristics'!$C:$C,0)))</f>
        <v>% reduction in energy use</v>
      </c>
      <c r="P1396" s="76" t="str">
        <f>IF(ISBLANK(INDEX('Policy Characteristics'!J:J,MATCH($C1396,'Policy Characteristics'!$C:$C,0))),"",INDEX('Policy Characteristics'!J:J,MATCH($C1396,'Policy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396" s="76" t="str">
        <f>IF(ISBLANK(INDEX('Policy Characteristics'!K:K,MATCH($C1396,'Policy Characteristics'!$C:$C,0))),"",INDEX('Policy Characteristics'!K:K,MATCH($C1396,'Policy Characteristics'!$C:$C,0)))</f>
        <v>industry-ag-main.html#eff-stds</v>
      </c>
      <c r="R1396" s="76" t="str">
        <f>IF(ISBLANK(INDEX('Policy Characteristics'!L:L,MATCH($C1396,'Policy Characteristics'!$C:$C,0))),"",INDEX('Policy Characteristics'!L:L,MATCH($C1396,'Policy Characteristics'!$C:$C,0)))</f>
        <v>industry-energy-efficiency-standards.html</v>
      </c>
    </row>
    <row r="1397" spans="1:18" s="76" customFormat="1" x14ac:dyDescent="0.25">
      <c r="A1397" s="76" t="str">
        <f>IF(ISBLANK(INDEX('Policy Characteristics'!A:A,MATCH($C1397,'Policy Characteristics'!$C:$C,0))),"",INDEX('Policy Characteristics'!A:A,MATCH($C1397,'Policy Characteristics'!$C:$C,0)))</f>
        <v>Industry</v>
      </c>
      <c r="B1397" s="200" t="str">
        <f>IF(ISBLANK(INDEX('Policy Characteristics'!B:B,MATCH($C1397,'Policy Characteristics'!$C:$C,0))),"",INDEX('Policy Characteristics'!B:B,MATCH($C1397,'Policy Characteristics'!$C:$C,0)))</f>
        <v>Industry Energy Efficiency Standards</v>
      </c>
      <c r="C1397" s="76" t="str">
        <f t="shared" si="40"/>
        <v>Percentage Improvement in Eqpt Efficiency Standards above BAU</v>
      </c>
      <c r="D1397" s="78" t="s">
        <v>1308</v>
      </c>
      <c r="E1397" s="88" t="s">
        <v>643</v>
      </c>
      <c r="F1397" t="s">
        <v>1272</v>
      </c>
      <c r="G1397" s="88" t="s">
        <v>651</v>
      </c>
      <c r="H1397" s="15">
        <v>1039</v>
      </c>
      <c r="I1397" s="213" t="s">
        <v>43</v>
      </c>
      <c r="J1397" s="202" t="str">
        <f>IF(ISBLANK(INDEX('Policy Characteristics'!D:D,MATCH($C1397,'Policy Characteristics'!$C:$C,0))),"",INDEX('Policy Characteristics'!D:D,MATCH($C1397,'Policy Characteristics'!$C:$C,0)))</f>
        <v>Industry Energy Efficiency Standards</v>
      </c>
      <c r="K1397" s="76" t="str">
        <f>IF(ISBLANK(INDEX('Policy Characteristics'!E:E,MATCH($C1397,'Policy Characteristics'!$C:$C,0))),"",INDEX('Policy Characteristics'!E:E,MATCH($C1397,'Policy Characteristics'!$C:$C,0)))</f>
        <v>indst efficiency standards</v>
      </c>
      <c r="L1397" s="205">
        <f>IF(ISBLANK(INDEX('Policy Characteristics'!F:F,MATCH($C1397,'Policy Characteristics'!$C:$C,0))),"",INDEX('Policy Characteristics'!F:F,MATCH($C1397,'Policy Characteristics'!$C:$C,0)))</f>
        <v>0</v>
      </c>
      <c r="M1397" s="205">
        <f>IF(ISBLANK(INDEX('Policy Characteristics'!G:G,MATCH($C1397,'Policy Characteristics'!$C:$C,0))),"",INDEX('Policy Characteristics'!G:G,MATCH($C1397,'Policy Characteristics'!$C:$C,0)))</f>
        <v>0.25</v>
      </c>
      <c r="N1397" s="205">
        <f>IF(ISBLANK(INDEX('Policy Characteristics'!H:H,MATCH($C1397,'Policy Characteristics'!$C:$C,0))),"",INDEX('Policy Characteristics'!H:H,MATCH($C1397,'Policy Characteristics'!$C:$C,0)))</f>
        <v>0.01</v>
      </c>
      <c r="O1397" s="76" t="str">
        <f>IF(ISBLANK(INDEX('Policy Characteristics'!I:I,MATCH($C1397,'Policy Characteristics'!$C:$C,0))),"",INDEX('Policy Characteristics'!I:I,MATCH($C1397,'Policy Characteristics'!$C:$C,0)))</f>
        <v>% reduction in energy use</v>
      </c>
      <c r="P1397" s="76" t="str">
        <f>IF(ISBLANK(INDEX('Policy Characteristics'!J:J,MATCH($C1397,'Policy Characteristics'!$C:$C,0))),"",INDEX('Policy Characteristics'!J:J,MATCH($C1397,'Policy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397" s="76" t="str">
        <f>IF(ISBLANK(INDEX('Policy Characteristics'!K:K,MATCH($C1397,'Policy Characteristics'!$C:$C,0))),"",INDEX('Policy Characteristics'!K:K,MATCH($C1397,'Policy Characteristics'!$C:$C,0)))</f>
        <v>industry-ag-main.html#eff-stds</v>
      </c>
      <c r="R1397" s="76" t="str">
        <f>IF(ISBLANK(INDEX('Policy Characteristics'!L:L,MATCH($C1397,'Policy Characteristics'!$C:$C,0))),"",INDEX('Policy Characteristics'!L:L,MATCH($C1397,'Policy Characteristics'!$C:$C,0)))</f>
        <v>industry-energy-efficiency-standards.html</v>
      </c>
    </row>
    <row r="1398" spans="1:18" s="76" customFormat="1" x14ac:dyDescent="0.25">
      <c r="A1398" s="76" t="str">
        <f>IF(ISBLANK(INDEX('Policy Characteristics'!A:A,MATCH($C1398,'Policy Characteristics'!$C:$C,0))),"",INDEX('Policy Characteristics'!A:A,MATCH($C1398,'Policy Characteristics'!$C:$C,0)))</f>
        <v>Industry</v>
      </c>
      <c r="B1398" s="200" t="str">
        <f>IF(ISBLANK(INDEX('Policy Characteristics'!B:B,MATCH($C1398,'Policy Characteristics'!$C:$C,0))),"",INDEX('Policy Characteristics'!B:B,MATCH($C1398,'Policy Characteristics'!$C:$C,0)))</f>
        <v>Industry Energy Efficiency Standards</v>
      </c>
      <c r="C1398" s="76" t="str">
        <f t="shared" si="40"/>
        <v>Percentage Improvement in Eqpt Efficiency Standards above BAU</v>
      </c>
      <c r="D1398" s="78" t="s">
        <v>1308</v>
      </c>
      <c r="E1398" s="88" t="s">
        <v>644</v>
      </c>
      <c r="F1398" t="s">
        <v>1272</v>
      </c>
      <c r="G1398" s="88" t="s">
        <v>652</v>
      </c>
      <c r="H1398" s="15">
        <v>1040</v>
      </c>
      <c r="I1398" s="213" t="s">
        <v>43</v>
      </c>
      <c r="J1398" s="202" t="str">
        <f>IF(ISBLANK(INDEX('Policy Characteristics'!D:D,MATCH($C1398,'Policy Characteristics'!$C:$C,0))),"",INDEX('Policy Characteristics'!D:D,MATCH($C1398,'Policy Characteristics'!$C:$C,0)))</f>
        <v>Industry Energy Efficiency Standards</v>
      </c>
      <c r="K1398" s="76" t="str">
        <f>IF(ISBLANK(INDEX('Policy Characteristics'!E:E,MATCH($C1398,'Policy Characteristics'!$C:$C,0))),"",INDEX('Policy Characteristics'!E:E,MATCH($C1398,'Policy Characteristics'!$C:$C,0)))</f>
        <v>indst efficiency standards</v>
      </c>
      <c r="L1398" s="205">
        <f>IF(ISBLANK(INDEX('Policy Characteristics'!F:F,MATCH($C1398,'Policy Characteristics'!$C:$C,0))),"",INDEX('Policy Characteristics'!F:F,MATCH($C1398,'Policy Characteristics'!$C:$C,0)))</f>
        <v>0</v>
      </c>
      <c r="M1398" s="205">
        <f>IF(ISBLANK(INDEX('Policy Characteristics'!G:G,MATCH($C1398,'Policy Characteristics'!$C:$C,0))),"",INDEX('Policy Characteristics'!G:G,MATCH($C1398,'Policy Characteristics'!$C:$C,0)))</f>
        <v>0.25</v>
      </c>
      <c r="N1398" s="205">
        <f>IF(ISBLANK(INDEX('Policy Characteristics'!H:H,MATCH($C1398,'Policy Characteristics'!$C:$C,0))),"",INDEX('Policy Characteristics'!H:H,MATCH($C1398,'Policy Characteristics'!$C:$C,0)))</f>
        <v>0.01</v>
      </c>
      <c r="O1398" s="76" t="str">
        <f>IF(ISBLANK(INDEX('Policy Characteristics'!I:I,MATCH($C1398,'Policy Characteristics'!$C:$C,0))),"",INDEX('Policy Characteristics'!I:I,MATCH($C1398,'Policy Characteristics'!$C:$C,0)))</f>
        <v>% reduction in energy use</v>
      </c>
      <c r="P1398" s="76" t="str">
        <f>IF(ISBLANK(INDEX('Policy Characteristics'!J:J,MATCH($C1398,'Policy Characteristics'!$C:$C,0))),"",INDEX('Policy Characteristics'!J:J,MATCH($C1398,'Policy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398" s="76" t="str">
        <f>IF(ISBLANK(INDEX('Policy Characteristics'!K:K,MATCH($C1398,'Policy Characteristics'!$C:$C,0))),"",INDEX('Policy Characteristics'!K:K,MATCH($C1398,'Policy Characteristics'!$C:$C,0)))</f>
        <v>industry-ag-main.html#eff-stds</v>
      </c>
      <c r="R1398" s="76" t="str">
        <f>IF(ISBLANK(INDEX('Policy Characteristics'!L:L,MATCH($C1398,'Policy Characteristics'!$C:$C,0))),"",INDEX('Policy Characteristics'!L:L,MATCH($C1398,'Policy Characteristics'!$C:$C,0)))</f>
        <v>industry-energy-efficiency-standards.html</v>
      </c>
    </row>
    <row r="1399" spans="1:18" s="76" customFormat="1" x14ac:dyDescent="0.25">
      <c r="A1399" s="76" t="str">
        <f>IF(ISBLANK(INDEX('Policy Characteristics'!A:A,MATCH($C1399,'Policy Characteristics'!$C:$C,0))),"",INDEX('Policy Characteristics'!A:A,MATCH($C1399,'Policy Characteristics'!$C:$C,0)))</f>
        <v>Industry</v>
      </c>
      <c r="B1399" s="200" t="str">
        <f>IF(ISBLANK(INDEX('Policy Characteristics'!B:B,MATCH($C1399,'Policy Characteristics'!$C:$C,0))),"",INDEX('Policy Characteristics'!B:B,MATCH($C1399,'Policy Characteristics'!$C:$C,0)))</f>
        <v>Industry Energy Efficiency Standards</v>
      </c>
      <c r="C1399" s="76" t="str">
        <f t="shared" si="40"/>
        <v>Percentage Improvement in Eqpt Efficiency Standards above BAU</v>
      </c>
      <c r="D1399" s="78" t="s">
        <v>1308</v>
      </c>
      <c r="E1399" s="88" t="s">
        <v>645</v>
      </c>
      <c r="F1399" t="s">
        <v>1272</v>
      </c>
      <c r="G1399" s="88" t="s">
        <v>649</v>
      </c>
      <c r="H1399" s="15">
        <v>1041</v>
      </c>
      <c r="I1399" s="213" t="s">
        <v>43</v>
      </c>
      <c r="J1399" s="202" t="str">
        <f>IF(ISBLANK(INDEX('Policy Characteristics'!D:D,MATCH($C1399,'Policy Characteristics'!$C:$C,0))),"",INDEX('Policy Characteristics'!D:D,MATCH($C1399,'Policy Characteristics'!$C:$C,0)))</f>
        <v>Industry Energy Efficiency Standards</v>
      </c>
      <c r="K1399" s="76" t="str">
        <f>IF(ISBLANK(INDEX('Policy Characteristics'!E:E,MATCH($C1399,'Policy Characteristics'!$C:$C,0))),"",INDEX('Policy Characteristics'!E:E,MATCH($C1399,'Policy Characteristics'!$C:$C,0)))</f>
        <v>indst efficiency standards</v>
      </c>
      <c r="L1399" s="205">
        <f>IF(ISBLANK(INDEX('Policy Characteristics'!F:F,MATCH($C1399,'Policy Characteristics'!$C:$C,0))),"",INDEX('Policy Characteristics'!F:F,MATCH($C1399,'Policy Characteristics'!$C:$C,0)))</f>
        <v>0</v>
      </c>
      <c r="M1399" s="205">
        <f>IF(ISBLANK(INDEX('Policy Characteristics'!G:G,MATCH($C1399,'Policy Characteristics'!$C:$C,0))),"",INDEX('Policy Characteristics'!G:G,MATCH($C1399,'Policy Characteristics'!$C:$C,0)))</f>
        <v>0.25</v>
      </c>
      <c r="N1399" s="205">
        <f>IF(ISBLANK(INDEX('Policy Characteristics'!H:H,MATCH($C1399,'Policy Characteristics'!$C:$C,0))),"",INDEX('Policy Characteristics'!H:H,MATCH($C1399,'Policy Characteristics'!$C:$C,0)))</f>
        <v>0.01</v>
      </c>
      <c r="O1399" s="76" t="str">
        <f>IF(ISBLANK(INDEX('Policy Characteristics'!I:I,MATCH($C1399,'Policy Characteristics'!$C:$C,0))),"",INDEX('Policy Characteristics'!I:I,MATCH($C1399,'Policy Characteristics'!$C:$C,0)))</f>
        <v>% reduction in energy use</v>
      </c>
      <c r="P1399" s="76" t="str">
        <f>IF(ISBLANK(INDEX('Policy Characteristics'!J:J,MATCH($C1399,'Policy Characteristics'!$C:$C,0))),"",INDEX('Policy Characteristics'!J:J,MATCH($C1399,'Policy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399" s="76" t="str">
        <f>IF(ISBLANK(INDEX('Policy Characteristics'!K:K,MATCH($C1399,'Policy Characteristics'!$C:$C,0))),"",INDEX('Policy Characteristics'!K:K,MATCH($C1399,'Policy Characteristics'!$C:$C,0)))</f>
        <v>industry-ag-main.html#eff-stds</v>
      </c>
      <c r="R1399" s="76" t="str">
        <f>IF(ISBLANK(INDEX('Policy Characteristics'!L:L,MATCH($C1399,'Policy Characteristics'!$C:$C,0))),"",INDEX('Policy Characteristics'!L:L,MATCH($C1399,'Policy Characteristics'!$C:$C,0)))</f>
        <v>industry-energy-efficiency-standards.html</v>
      </c>
    </row>
    <row r="1400" spans="1:18" s="76" customFormat="1" x14ac:dyDescent="0.25">
      <c r="A1400" s="76" t="str">
        <f>IF(ISBLANK(INDEX('Policy Characteristics'!A:A,MATCH($C1400,'Policy Characteristics'!$C:$C,0))),"",INDEX('Policy Characteristics'!A:A,MATCH($C1400,'Policy Characteristics'!$C:$C,0)))</f>
        <v>Industry</v>
      </c>
      <c r="B1400" s="200" t="str">
        <f>IF(ISBLANK(INDEX('Policy Characteristics'!B:B,MATCH($C1400,'Policy Characteristics'!$C:$C,0))),"",INDEX('Policy Characteristics'!B:B,MATCH($C1400,'Policy Characteristics'!$C:$C,0)))</f>
        <v>Industry Energy Efficiency Standards</v>
      </c>
      <c r="C1400" s="76" t="str">
        <f t="shared" si="40"/>
        <v>Percentage Improvement in Eqpt Efficiency Standards above BAU</v>
      </c>
      <c r="D1400" s="78" t="s">
        <v>1308</v>
      </c>
      <c r="E1400" s="88" t="s">
        <v>646</v>
      </c>
      <c r="F1400" t="s">
        <v>1272</v>
      </c>
      <c r="G1400" s="88" t="s">
        <v>650</v>
      </c>
      <c r="H1400" s="15">
        <v>1042</v>
      </c>
      <c r="I1400" s="213" t="s">
        <v>44</v>
      </c>
      <c r="J1400" s="202" t="str">
        <f>IF(ISBLANK(INDEX('Policy Characteristics'!D:D,MATCH($C1400,'Policy Characteristics'!$C:$C,0))),"",INDEX('Policy Characteristics'!D:D,MATCH($C1400,'Policy Characteristics'!$C:$C,0)))</f>
        <v>Industry Energy Efficiency Standards</v>
      </c>
      <c r="K1400" s="76" t="str">
        <f>IF(ISBLANK(INDEX('Policy Characteristics'!E:E,MATCH($C1400,'Policy Characteristics'!$C:$C,0))),"",INDEX('Policy Characteristics'!E:E,MATCH($C1400,'Policy Characteristics'!$C:$C,0)))</f>
        <v>indst efficiency standards</v>
      </c>
      <c r="L1400" s="205">
        <f>IF(ISBLANK(INDEX('Policy Characteristics'!F:F,MATCH($C1400,'Policy Characteristics'!$C:$C,0))),"",INDEX('Policy Characteristics'!F:F,MATCH($C1400,'Policy Characteristics'!$C:$C,0)))</f>
        <v>0</v>
      </c>
      <c r="M1400" s="205">
        <f>IF(ISBLANK(INDEX('Policy Characteristics'!G:G,MATCH($C1400,'Policy Characteristics'!$C:$C,0))),"",INDEX('Policy Characteristics'!G:G,MATCH($C1400,'Policy Characteristics'!$C:$C,0)))</f>
        <v>0.25</v>
      </c>
      <c r="N1400" s="205">
        <f>IF(ISBLANK(INDEX('Policy Characteristics'!H:H,MATCH($C1400,'Policy Characteristics'!$C:$C,0))),"",INDEX('Policy Characteristics'!H:H,MATCH($C1400,'Policy Characteristics'!$C:$C,0)))</f>
        <v>0.01</v>
      </c>
      <c r="O1400" s="76" t="str">
        <f>IF(ISBLANK(INDEX('Policy Characteristics'!I:I,MATCH($C1400,'Policy Characteristics'!$C:$C,0))),"",INDEX('Policy Characteristics'!I:I,MATCH($C1400,'Policy Characteristics'!$C:$C,0)))</f>
        <v>% reduction in energy use</v>
      </c>
      <c r="P1400" s="76" t="str">
        <f>IF(ISBLANK(INDEX('Policy Characteristics'!J:J,MATCH($C1400,'Policy Characteristics'!$C:$C,0))),"",INDEX('Policy Characteristics'!J:J,MATCH($C1400,'Policy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400" s="76" t="str">
        <f>IF(ISBLANK(INDEX('Policy Characteristics'!K:K,MATCH($C1400,'Policy Characteristics'!$C:$C,0))),"",INDEX('Policy Characteristics'!K:K,MATCH($C1400,'Policy Characteristics'!$C:$C,0)))</f>
        <v>industry-ag-main.html#eff-stds</v>
      </c>
      <c r="R1400" s="76" t="str">
        <f>IF(ISBLANK(INDEX('Policy Characteristics'!L:L,MATCH($C1400,'Policy Characteristics'!$C:$C,0))),"",INDEX('Policy Characteristics'!L:L,MATCH($C1400,'Policy Characteristics'!$C:$C,0)))</f>
        <v>industry-energy-efficiency-standards.html</v>
      </c>
    </row>
    <row r="1401" spans="1:18" s="76" customFormat="1" x14ac:dyDescent="0.25">
      <c r="A1401" s="76" t="str">
        <f>IF(ISBLANK(INDEX('Policy Characteristics'!A:A,MATCH($C1401,'Policy Characteristics'!$C:$C,0))),"",INDEX('Policy Characteristics'!A:A,MATCH($C1401,'Policy Characteristics'!$C:$C,0)))</f>
        <v>Industry</v>
      </c>
      <c r="B1401" s="200" t="str">
        <f>IF(ISBLANK(INDEX('Policy Characteristics'!B:B,MATCH($C1401,'Policy Characteristics'!$C:$C,0))),"",INDEX('Policy Characteristics'!B:B,MATCH($C1401,'Policy Characteristics'!$C:$C,0)))</f>
        <v>Industry Energy Efficiency Standards</v>
      </c>
      <c r="C1401" s="76" t="str">
        <f t="shared" si="40"/>
        <v>Percentage Improvement in Eqpt Efficiency Standards above BAU</v>
      </c>
      <c r="D1401" s="78" t="s">
        <v>1308</v>
      </c>
      <c r="E1401" s="88" t="s">
        <v>647</v>
      </c>
      <c r="F1401" t="s">
        <v>1272</v>
      </c>
      <c r="G1401" s="88" t="s">
        <v>653</v>
      </c>
      <c r="H1401" s="15">
        <v>1043</v>
      </c>
      <c r="I1401" s="213" t="s">
        <v>44</v>
      </c>
      <c r="J1401" s="202" t="str">
        <f>IF(ISBLANK(INDEX('Policy Characteristics'!D:D,MATCH($C1401,'Policy Characteristics'!$C:$C,0))),"",INDEX('Policy Characteristics'!D:D,MATCH($C1401,'Policy Characteristics'!$C:$C,0)))</f>
        <v>Industry Energy Efficiency Standards</v>
      </c>
      <c r="K1401" s="76" t="str">
        <f>IF(ISBLANK(INDEX('Policy Characteristics'!E:E,MATCH($C1401,'Policy Characteristics'!$C:$C,0))),"",INDEX('Policy Characteristics'!E:E,MATCH($C1401,'Policy Characteristics'!$C:$C,0)))</f>
        <v>indst efficiency standards</v>
      </c>
      <c r="L1401" s="205">
        <f>IF(ISBLANK(INDEX('Policy Characteristics'!F:F,MATCH($C1401,'Policy Characteristics'!$C:$C,0))),"",INDEX('Policy Characteristics'!F:F,MATCH($C1401,'Policy Characteristics'!$C:$C,0)))</f>
        <v>0</v>
      </c>
      <c r="M1401" s="205">
        <f>IF(ISBLANK(INDEX('Policy Characteristics'!G:G,MATCH($C1401,'Policy Characteristics'!$C:$C,0))),"",INDEX('Policy Characteristics'!G:G,MATCH($C1401,'Policy Characteristics'!$C:$C,0)))</f>
        <v>0.25</v>
      </c>
      <c r="N1401" s="205">
        <f>IF(ISBLANK(INDEX('Policy Characteristics'!H:H,MATCH($C1401,'Policy Characteristics'!$C:$C,0))),"",INDEX('Policy Characteristics'!H:H,MATCH($C1401,'Policy Characteristics'!$C:$C,0)))</f>
        <v>0.01</v>
      </c>
      <c r="O1401" s="76" t="str">
        <f>IF(ISBLANK(INDEX('Policy Characteristics'!I:I,MATCH($C1401,'Policy Characteristics'!$C:$C,0))),"",INDEX('Policy Characteristics'!I:I,MATCH($C1401,'Policy Characteristics'!$C:$C,0)))</f>
        <v>% reduction in energy use</v>
      </c>
      <c r="P1401" s="76" t="str">
        <f>IF(ISBLANK(INDEX('Policy Characteristics'!J:J,MATCH($C1401,'Policy Characteristics'!$C:$C,0))),"",INDEX('Policy Characteristics'!J:J,MATCH($C1401,'Policy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401" s="76" t="str">
        <f>IF(ISBLANK(INDEX('Policy Characteristics'!K:K,MATCH($C1401,'Policy Characteristics'!$C:$C,0))),"",INDEX('Policy Characteristics'!K:K,MATCH($C1401,'Policy Characteristics'!$C:$C,0)))</f>
        <v>industry-ag-main.html#eff-stds</v>
      </c>
      <c r="R1401" s="76" t="str">
        <f>IF(ISBLANK(INDEX('Policy Characteristics'!L:L,MATCH($C1401,'Policy Characteristics'!$C:$C,0))),"",INDEX('Policy Characteristics'!L:L,MATCH($C1401,'Policy Characteristics'!$C:$C,0)))</f>
        <v>industry-energy-efficiency-standards.html</v>
      </c>
    </row>
    <row r="1402" spans="1:18" s="76" customFormat="1" x14ac:dyDescent="0.25">
      <c r="A1402" s="76" t="str">
        <f>IF(ISBLANK(INDEX('Policy Characteristics'!A:A,MATCH($C1402,'Policy Characteristics'!$C:$C,0))),"",INDEX('Policy Characteristics'!A:A,MATCH($C1402,'Policy Characteristics'!$C:$C,0)))</f>
        <v>Industry</v>
      </c>
      <c r="B1402" s="200" t="str">
        <f>IF(ISBLANK(INDEX('Policy Characteristics'!B:B,MATCH($C1402,'Policy Characteristics'!$C:$C,0))),"",INDEX('Policy Characteristics'!B:B,MATCH($C1402,'Policy Characteristics'!$C:$C,0)))</f>
        <v>Industry Energy Efficiency Standards</v>
      </c>
      <c r="C1402" s="76" t="str">
        <f t="shared" si="40"/>
        <v>Percentage Improvement in Eqpt Efficiency Standards above BAU</v>
      </c>
      <c r="D1402" s="78" t="s">
        <v>1308</v>
      </c>
      <c r="E1402" s="88" t="s">
        <v>946</v>
      </c>
      <c r="F1402" t="s">
        <v>1272</v>
      </c>
      <c r="G1402" s="88" t="s">
        <v>949</v>
      </c>
      <c r="H1402" s="15">
        <v>1044</v>
      </c>
      <c r="I1402" s="213" t="s">
        <v>43</v>
      </c>
      <c r="J1402" s="202" t="str">
        <f>IF(ISBLANK(INDEX('Policy Characteristics'!D:D,MATCH($C1402,'Policy Characteristics'!$C:$C,0))),"",INDEX('Policy Characteristics'!D:D,MATCH($C1402,'Policy Characteristics'!$C:$C,0)))</f>
        <v>Industry Energy Efficiency Standards</v>
      </c>
      <c r="K1402" s="76" t="str">
        <f>IF(ISBLANK(INDEX('Policy Characteristics'!E:E,MATCH($C1402,'Policy Characteristics'!$C:$C,0))),"",INDEX('Policy Characteristics'!E:E,MATCH($C1402,'Policy Characteristics'!$C:$C,0)))</f>
        <v>indst efficiency standards</v>
      </c>
      <c r="L1402" s="205">
        <f>IF(ISBLANK(INDEX('Policy Characteristics'!F:F,MATCH($C1402,'Policy Characteristics'!$C:$C,0))),"",INDEX('Policy Characteristics'!F:F,MATCH($C1402,'Policy Characteristics'!$C:$C,0)))</f>
        <v>0</v>
      </c>
      <c r="M1402" s="205">
        <f>IF(ISBLANK(INDEX('Policy Characteristics'!G:G,MATCH($C1402,'Policy Characteristics'!$C:$C,0))),"",INDEX('Policy Characteristics'!G:G,MATCH($C1402,'Policy Characteristics'!$C:$C,0)))</f>
        <v>0.25</v>
      </c>
      <c r="N1402" s="205">
        <f>IF(ISBLANK(INDEX('Policy Characteristics'!H:H,MATCH($C1402,'Policy Characteristics'!$C:$C,0))),"",INDEX('Policy Characteristics'!H:H,MATCH($C1402,'Policy Characteristics'!$C:$C,0)))</f>
        <v>0.01</v>
      </c>
      <c r="O1402" s="76" t="str">
        <f>IF(ISBLANK(INDEX('Policy Characteristics'!I:I,MATCH($C1402,'Policy Characteristics'!$C:$C,0))),"",INDEX('Policy Characteristics'!I:I,MATCH($C1402,'Policy Characteristics'!$C:$C,0)))</f>
        <v>% reduction in energy use</v>
      </c>
      <c r="P1402" s="76" t="str">
        <f>IF(ISBLANK(INDEX('Policy Characteristics'!J:J,MATCH($C1402,'Policy Characteristics'!$C:$C,0))),"",INDEX('Policy Characteristics'!J:J,MATCH($C1402,'Policy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402" s="76" t="str">
        <f>IF(ISBLANK(INDEX('Policy Characteristics'!K:K,MATCH($C1402,'Policy Characteristics'!$C:$C,0))),"",INDEX('Policy Characteristics'!K:K,MATCH($C1402,'Policy Characteristics'!$C:$C,0)))</f>
        <v>industry-ag-main.html#eff-stds</v>
      </c>
      <c r="R1402" s="76" t="str">
        <f>IF(ISBLANK(INDEX('Policy Characteristics'!L:L,MATCH($C1402,'Policy Characteristics'!$C:$C,0))),"",INDEX('Policy Characteristics'!L:L,MATCH($C1402,'Policy Characteristics'!$C:$C,0)))</f>
        <v>industry-energy-efficiency-standards.html</v>
      </c>
    </row>
    <row r="1403" spans="1:18" s="76" customFormat="1" x14ac:dyDescent="0.25">
      <c r="A1403" s="76" t="str">
        <f>IF(ISBLANK(INDEX('Policy Characteristics'!A:A,MATCH($C1403,'Policy Characteristics'!$C:$C,0))),"",INDEX('Policy Characteristics'!A:A,MATCH($C1403,'Policy Characteristics'!$C:$C,0)))</f>
        <v>Industry</v>
      </c>
      <c r="B1403" s="200" t="str">
        <f>IF(ISBLANK(INDEX('Policy Characteristics'!B:B,MATCH($C1403,'Policy Characteristics'!$C:$C,0))),"",INDEX('Policy Characteristics'!B:B,MATCH($C1403,'Policy Characteristics'!$C:$C,0)))</f>
        <v>Industry Energy Efficiency Standards</v>
      </c>
      <c r="C1403" s="76" t="str">
        <f t="shared" si="40"/>
        <v>Percentage Improvement in Eqpt Efficiency Standards above BAU</v>
      </c>
      <c r="D1403" s="78" t="s">
        <v>1308</v>
      </c>
      <c r="E1403" s="88" t="s">
        <v>947</v>
      </c>
      <c r="F1403" t="s">
        <v>1272</v>
      </c>
      <c r="G1403" s="88" t="s">
        <v>951</v>
      </c>
      <c r="H1403" s="15">
        <v>1045</v>
      </c>
      <c r="I1403" s="213" t="s">
        <v>44</v>
      </c>
      <c r="J1403" s="202" t="str">
        <f>IF(ISBLANK(INDEX('Policy Characteristics'!D:D,MATCH($C1403,'Policy Characteristics'!$C:$C,0))),"",INDEX('Policy Characteristics'!D:D,MATCH($C1403,'Policy Characteristics'!$C:$C,0)))</f>
        <v>Industry Energy Efficiency Standards</v>
      </c>
      <c r="K1403" s="76" t="str">
        <f>IF(ISBLANK(INDEX('Policy Characteristics'!E:E,MATCH($C1403,'Policy Characteristics'!$C:$C,0))),"",INDEX('Policy Characteristics'!E:E,MATCH($C1403,'Policy Characteristics'!$C:$C,0)))</f>
        <v>indst efficiency standards</v>
      </c>
      <c r="L1403" s="205">
        <f>IF(ISBLANK(INDEX('Policy Characteristics'!F:F,MATCH($C1403,'Policy Characteristics'!$C:$C,0))),"",INDEX('Policy Characteristics'!F:F,MATCH($C1403,'Policy Characteristics'!$C:$C,0)))</f>
        <v>0</v>
      </c>
      <c r="M1403" s="205">
        <f>IF(ISBLANK(INDEX('Policy Characteristics'!G:G,MATCH($C1403,'Policy Characteristics'!$C:$C,0))),"",INDEX('Policy Characteristics'!G:G,MATCH($C1403,'Policy Characteristics'!$C:$C,0)))</f>
        <v>0.25</v>
      </c>
      <c r="N1403" s="205">
        <f>IF(ISBLANK(INDEX('Policy Characteristics'!H:H,MATCH($C1403,'Policy Characteristics'!$C:$C,0))),"",INDEX('Policy Characteristics'!H:H,MATCH($C1403,'Policy Characteristics'!$C:$C,0)))</f>
        <v>0.01</v>
      </c>
      <c r="O1403" s="76" t="str">
        <f>IF(ISBLANK(INDEX('Policy Characteristics'!I:I,MATCH($C1403,'Policy Characteristics'!$C:$C,0))),"",INDEX('Policy Characteristics'!I:I,MATCH($C1403,'Policy Characteristics'!$C:$C,0)))</f>
        <v>% reduction in energy use</v>
      </c>
      <c r="P1403" s="76" t="str">
        <f>IF(ISBLANK(INDEX('Policy Characteristics'!J:J,MATCH($C1403,'Policy Characteristics'!$C:$C,0))),"",INDEX('Policy Characteristics'!J:J,MATCH($C1403,'Policy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403" s="76" t="str">
        <f>IF(ISBLANK(INDEX('Policy Characteristics'!K:K,MATCH($C1403,'Policy Characteristics'!$C:$C,0))),"",INDEX('Policy Characteristics'!K:K,MATCH($C1403,'Policy Characteristics'!$C:$C,0)))</f>
        <v>industry-ag-main.html#eff-stds</v>
      </c>
      <c r="R1403" s="76" t="str">
        <f>IF(ISBLANK(INDEX('Policy Characteristics'!L:L,MATCH($C1403,'Policy Characteristics'!$C:$C,0))),"",INDEX('Policy Characteristics'!L:L,MATCH($C1403,'Policy Characteristics'!$C:$C,0)))</f>
        <v>industry-energy-efficiency-standards.html</v>
      </c>
    </row>
    <row r="1404" spans="1:18" s="76" customFormat="1" x14ac:dyDescent="0.25">
      <c r="A1404" s="76" t="str">
        <f>IF(ISBLANK(INDEX('Policy Characteristics'!A:A,MATCH($C1404,'Policy Characteristics'!$C:$C,0))),"",INDEX('Policy Characteristics'!A:A,MATCH($C1404,'Policy Characteristics'!$C:$C,0)))</f>
        <v>Industry</v>
      </c>
      <c r="B1404" s="200" t="str">
        <f>IF(ISBLANK(INDEX('Policy Characteristics'!B:B,MATCH($C1404,'Policy Characteristics'!$C:$C,0))),"",INDEX('Policy Characteristics'!B:B,MATCH($C1404,'Policy Characteristics'!$C:$C,0)))</f>
        <v>Industry Energy Efficiency Standards</v>
      </c>
      <c r="C1404" s="76" t="str">
        <f t="shared" si="40"/>
        <v>Percentage Improvement in Eqpt Efficiency Standards above BAU</v>
      </c>
      <c r="D1404" s="78" t="s">
        <v>1308</v>
      </c>
      <c r="E1404" s="88" t="s">
        <v>948</v>
      </c>
      <c r="F1404" t="s">
        <v>1272</v>
      </c>
      <c r="G1404" s="88" t="s">
        <v>952</v>
      </c>
      <c r="H1404" s="15">
        <v>1046</v>
      </c>
      <c r="I1404" s="213" t="s">
        <v>44</v>
      </c>
      <c r="J1404" s="202" t="str">
        <f>IF(ISBLANK(INDEX('Policy Characteristics'!D:D,MATCH($C1404,'Policy Characteristics'!$C:$C,0))),"",INDEX('Policy Characteristics'!D:D,MATCH($C1404,'Policy Characteristics'!$C:$C,0)))</f>
        <v>Industry Energy Efficiency Standards</v>
      </c>
      <c r="K1404" s="76" t="str">
        <f>IF(ISBLANK(INDEX('Policy Characteristics'!E:E,MATCH($C1404,'Policy Characteristics'!$C:$C,0))),"",INDEX('Policy Characteristics'!E:E,MATCH($C1404,'Policy Characteristics'!$C:$C,0)))</f>
        <v>indst efficiency standards</v>
      </c>
      <c r="L1404" s="205">
        <f>IF(ISBLANK(INDEX('Policy Characteristics'!F:F,MATCH($C1404,'Policy Characteristics'!$C:$C,0))),"",INDEX('Policy Characteristics'!F:F,MATCH($C1404,'Policy Characteristics'!$C:$C,0)))</f>
        <v>0</v>
      </c>
      <c r="M1404" s="205">
        <f>IF(ISBLANK(INDEX('Policy Characteristics'!G:G,MATCH($C1404,'Policy Characteristics'!$C:$C,0))),"",INDEX('Policy Characteristics'!G:G,MATCH($C1404,'Policy Characteristics'!$C:$C,0)))</f>
        <v>0.25</v>
      </c>
      <c r="N1404" s="205">
        <f>IF(ISBLANK(INDEX('Policy Characteristics'!H:H,MATCH($C1404,'Policy Characteristics'!$C:$C,0))),"",INDEX('Policy Characteristics'!H:H,MATCH($C1404,'Policy Characteristics'!$C:$C,0)))</f>
        <v>0.01</v>
      </c>
      <c r="O1404" s="76" t="str">
        <f>IF(ISBLANK(INDEX('Policy Characteristics'!I:I,MATCH($C1404,'Policy Characteristics'!$C:$C,0))),"",INDEX('Policy Characteristics'!I:I,MATCH($C1404,'Policy Characteristics'!$C:$C,0)))</f>
        <v>% reduction in energy use</v>
      </c>
      <c r="P1404" s="76" t="str">
        <f>IF(ISBLANK(INDEX('Policy Characteristics'!J:J,MATCH($C1404,'Policy Characteristics'!$C:$C,0))),"",INDEX('Policy Characteristics'!J:J,MATCH($C1404,'Policy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404" s="76" t="str">
        <f>IF(ISBLANK(INDEX('Policy Characteristics'!K:K,MATCH($C1404,'Policy Characteristics'!$C:$C,0))),"",INDEX('Policy Characteristics'!K:K,MATCH($C1404,'Policy Characteristics'!$C:$C,0)))</f>
        <v>industry-ag-main.html#eff-stds</v>
      </c>
      <c r="R1404" s="76" t="str">
        <f>IF(ISBLANK(INDEX('Policy Characteristics'!L:L,MATCH($C1404,'Policy Characteristics'!$C:$C,0))),"",INDEX('Policy Characteristics'!L:L,MATCH($C1404,'Policy Characteristics'!$C:$C,0)))</f>
        <v>industry-energy-efficiency-standards.html</v>
      </c>
    </row>
    <row r="1405" spans="1:18" s="76" customFormat="1" x14ac:dyDescent="0.25">
      <c r="A1405" s="76" t="str">
        <f>IF(ISBLANK(INDEX('Policy Characteristics'!A:A,MATCH($C1405,'Policy Characteristics'!$C:$C,0))),"",INDEX('Policy Characteristics'!A:A,MATCH($C1405,'Policy Characteristics'!$C:$C,0)))</f>
        <v>Industry</v>
      </c>
      <c r="B1405" s="200" t="str">
        <f>IF(ISBLANK(INDEX('Policy Characteristics'!B:B,MATCH($C1405,'Policy Characteristics'!$C:$C,0))),"",INDEX('Policy Characteristics'!B:B,MATCH($C1405,'Policy Characteristics'!$C:$C,0)))</f>
        <v>Industry Energy Efficiency Standards</v>
      </c>
      <c r="C1405" s="76" t="str">
        <f t="shared" si="40"/>
        <v>Percentage Improvement in Eqpt Efficiency Standards above BAU</v>
      </c>
      <c r="D1405" s="78" t="s">
        <v>1308</v>
      </c>
      <c r="E1405" s="88" t="s">
        <v>945</v>
      </c>
      <c r="F1405" t="s">
        <v>1272</v>
      </c>
      <c r="G1405" s="88" t="s">
        <v>950</v>
      </c>
      <c r="H1405" s="15">
        <v>1047</v>
      </c>
      <c r="I1405" s="213" t="s">
        <v>44</v>
      </c>
      <c r="J1405" s="202" t="str">
        <f>IF(ISBLANK(INDEX('Policy Characteristics'!D:D,MATCH($C1405,'Policy Characteristics'!$C:$C,0))),"",INDEX('Policy Characteristics'!D:D,MATCH($C1405,'Policy Characteristics'!$C:$C,0)))</f>
        <v>Industry Energy Efficiency Standards</v>
      </c>
      <c r="K1405" s="76" t="str">
        <f>IF(ISBLANK(INDEX('Policy Characteristics'!E:E,MATCH($C1405,'Policy Characteristics'!$C:$C,0))),"",INDEX('Policy Characteristics'!E:E,MATCH($C1405,'Policy Characteristics'!$C:$C,0)))</f>
        <v>indst efficiency standards</v>
      </c>
      <c r="L1405" s="205">
        <f>IF(ISBLANK(INDEX('Policy Characteristics'!F:F,MATCH($C1405,'Policy Characteristics'!$C:$C,0))),"",INDEX('Policy Characteristics'!F:F,MATCH($C1405,'Policy Characteristics'!$C:$C,0)))</f>
        <v>0</v>
      </c>
      <c r="M1405" s="205">
        <f>IF(ISBLANK(INDEX('Policy Characteristics'!G:G,MATCH($C1405,'Policy Characteristics'!$C:$C,0))),"",INDEX('Policy Characteristics'!G:G,MATCH($C1405,'Policy Characteristics'!$C:$C,0)))</f>
        <v>0.25</v>
      </c>
      <c r="N1405" s="205">
        <f>IF(ISBLANK(INDEX('Policy Characteristics'!H:H,MATCH($C1405,'Policy Characteristics'!$C:$C,0))),"",INDEX('Policy Characteristics'!H:H,MATCH($C1405,'Policy Characteristics'!$C:$C,0)))</f>
        <v>0.01</v>
      </c>
      <c r="O1405" s="76" t="str">
        <f>IF(ISBLANK(INDEX('Policy Characteristics'!I:I,MATCH($C1405,'Policy Characteristics'!$C:$C,0))),"",INDEX('Policy Characteristics'!I:I,MATCH($C1405,'Policy Characteristics'!$C:$C,0)))</f>
        <v>% reduction in energy use</v>
      </c>
      <c r="P1405" s="76" t="str">
        <f>IF(ISBLANK(INDEX('Policy Characteristics'!J:J,MATCH($C1405,'Policy Characteristics'!$C:$C,0))),"",INDEX('Policy Characteristics'!J:J,MATCH($C1405,'Policy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405" s="76" t="str">
        <f>IF(ISBLANK(INDEX('Policy Characteristics'!K:K,MATCH($C1405,'Policy Characteristics'!$C:$C,0))),"",INDEX('Policy Characteristics'!K:K,MATCH($C1405,'Policy Characteristics'!$C:$C,0)))</f>
        <v>industry-ag-main.html#eff-stds</v>
      </c>
      <c r="R1405" s="76" t="str">
        <f>IF(ISBLANK(INDEX('Policy Characteristics'!L:L,MATCH($C1405,'Policy Characteristics'!$C:$C,0))),"",INDEX('Policy Characteristics'!L:L,MATCH($C1405,'Policy Characteristics'!$C:$C,0)))</f>
        <v>industry-energy-efficiency-standards.html</v>
      </c>
    </row>
    <row r="1406" spans="1:18" s="76" customFormat="1" x14ac:dyDescent="0.25">
      <c r="A1406" s="76" t="str">
        <f>IF(ISBLANK(INDEX('Policy Characteristics'!A:A,MATCH($C1406,'Policy Characteristics'!$C:$C,0))),"",INDEX('Policy Characteristics'!A:A,MATCH($C1406,'Policy Characteristics'!$C:$C,0)))</f>
        <v>Industry</v>
      </c>
      <c r="B1406" s="200" t="str">
        <f>IF(ISBLANK(INDEX('Policy Characteristics'!B:B,MATCH($C1406,'Policy Characteristics'!$C:$C,0))),"",INDEX('Policy Characteristics'!B:B,MATCH($C1406,'Policy Characteristics'!$C:$C,0)))</f>
        <v>Industry Energy Efficiency Standards</v>
      </c>
      <c r="C1406" s="76" t="str">
        <f t="shared" si="40"/>
        <v>Percentage Improvement in Eqpt Efficiency Standards above BAU</v>
      </c>
      <c r="D1406" s="78" t="s">
        <v>1309</v>
      </c>
      <c r="E1406" s="88" t="s">
        <v>642</v>
      </c>
      <c r="F1406" t="s">
        <v>819</v>
      </c>
      <c r="G1406" s="88" t="s">
        <v>648</v>
      </c>
      <c r="H1406" s="15">
        <v>1048</v>
      </c>
      <c r="I1406" s="213" t="s">
        <v>43</v>
      </c>
      <c r="J1406" s="202" t="str">
        <f>IF(ISBLANK(INDEX('Policy Characteristics'!D:D,MATCH($C1406,'Policy Characteristics'!$C:$C,0))),"",INDEX('Policy Characteristics'!D:D,MATCH($C1406,'Policy Characteristics'!$C:$C,0)))</f>
        <v>Industry Energy Efficiency Standards</v>
      </c>
      <c r="K1406" s="76" t="str">
        <f>IF(ISBLANK(INDEX('Policy Characteristics'!E:E,MATCH($C1406,'Policy Characteristics'!$C:$C,0))),"",INDEX('Policy Characteristics'!E:E,MATCH($C1406,'Policy Characteristics'!$C:$C,0)))</f>
        <v>indst efficiency standards</v>
      </c>
      <c r="L1406" s="205">
        <f>IF(ISBLANK(INDEX('Policy Characteristics'!F:F,MATCH($C1406,'Policy Characteristics'!$C:$C,0))),"",INDEX('Policy Characteristics'!F:F,MATCH($C1406,'Policy Characteristics'!$C:$C,0)))</f>
        <v>0</v>
      </c>
      <c r="M1406" s="205">
        <f>IF(ISBLANK(INDEX('Policy Characteristics'!G:G,MATCH($C1406,'Policy Characteristics'!$C:$C,0))),"",INDEX('Policy Characteristics'!G:G,MATCH($C1406,'Policy Characteristics'!$C:$C,0)))</f>
        <v>0.25</v>
      </c>
      <c r="N1406" s="205">
        <f>IF(ISBLANK(INDEX('Policy Characteristics'!H:H,MATCH($C1406,'Policy Characteristics'!$C:$C,0))),"",INDEX('Policy Characteristics'!H:H,MATCH($C1406,'Policy Characteristics'!$C:$C,0)))</f>
        <v>0.01</v>
      </c>
      <c r="O1406" s="76" t="str">
        <f>IF(ISBLANK(INDEX('Policy Characteristics'!I:I,MATCH($C1406,'Policy Characteristics'!$C:$C,0))),"",INDEX('Policy Characteristics'!I:I,MATCH($C1406,'Policy Characteristics'!$C:$C,0)))</f>
        <v>% reduction in energy use</v>
      </c>
      <c r="P1406" s="76" t="str">
        <f>IF(ISBLANK(INDEX('Policy Characteristics'!J:J,MATCH($C1406,'Policy Characteristics'!$C:$C,0))),"",INDEX('Policy Characteristics'!J:J,MATCH($C1406,'Policy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406" s="76" t="str">
        <f>IF(ISBLANK(INDEX('Policy Characteristics'!K:K,MATCH($C1406,'Policy Characteristics'!$C:$C,0))),"",INDEX('Policy Characteristics'!K:K,MATCH($C1406,'Policy Characteristics'!$C:$C,0)))</f>
        <v>industry-ag-main.html#eff-stds</v>
      </c>
      <c r="R1406" s="76" t="str">
        <f>IF(ISBLANK(INDEX('Policy Characteristics'!L:L,MATCH($C1406,'Policy Characteristics'!$C:$C,0))),"",INDEX('Policy Characteristics'!L:L,MATCH($C1406,'Policy Characteristics'!$C:$C,0)))</f>
        <v>industry-energy-efficiency-standards.html</v>
      </c>
    </row>
    <row r="1407" spans="1:18" s="76" customFormat="1" x14ac:dyDescent="0.25">
      <c r="A1407" s="76" t="str">
        <f>IF(ISBLANK(INDEX('Policy Characteristics'!A:A,MATCH($C1407,'Policy Characteristics'!$C:$C,0))),"",INDEX('Policy Characteristics'!A:A,MATCH($C1407,'Policy Characteristics'!$C:$C,0)))</f>
        <v>Industry</v>
      </c>
      <c r="B1407" s="200" t="str">
        <f>IF(ISBLANK(INDEX('Policy Characteristics'!B:B,MATCH($C1407,'Policy Characteristics'!$C:$C,0))),"",INDEX('Policy Characteristics'!B:B,MATCH($C1407,'Policy Characteristics'!$C:$C,0)))</f>
        <v>Industry Energy Efficiency Standards</v>
      </c>
      <c r="C1407" s="76" t="str">
        <f t="shared" si="40"/>
        <v>Percentage Improvement in Eqpt Efficiency Standards above BAU</v>
      </c>
      <c r="D1407" s="78" t="s">
        <v>1309</v>
      </c>
      <c r="E1407" s="88" t="s">
        <v>643</v>
      </c>
      <c r="F1407" t="s">
        <v>819</v>
      </c>
      <c r="G1407" s="88" t="s">
        <v>651</v>
      </c>
      <c r="H1407" s="15">
        <v>1049</v>
      </c>
      <c r="I1407" s="213" t="s">
        <v>43</v>
      </c>
      <c r="J1407" s="202" t="str">
        <f>IF(ISBLANK(INDEX('Policy Characteristics'!D:D,MATCH($C1407,'Policy Characteristics'!$C:$C,0))),"",INDEX('Policy Characteristics'!D:D,MATCH($C1407,'Policy Characteristics'!$C:$C,0)))</f>
        <v>Industry Energy Efficiency Standards</v>
      </c>
      <c r="K1407" s="76" t="str">
        <f>IF(ISBLANK(INDEX('Policy Characteristics'!E:E,MATCH($C1407,'Policy Characteristics'!$C:$C,0))),"",INDEX('Policy Characteristics'!E:E,MATCH($C1407,'Policy Characteristics'!$C:$C,0)))</f>
        <v>indst efficiency standards</v>
      </c>
      <c r="L1407" s="205">
        <f>IF(ISBLANK(INDEX('Policy Characteristics'!F:F,MATCH($C1407,'Policy Characteristics'!$C:$C,0))),"",INDEX('Policy Characteristics'!F:F,MATCH($C1407,'Policy Characteristics'!$C:$C,0)))</f>
        <v>0</v>
      </c>
      <c r="M1407" s="205">
        <f>IF(ISBLANK(INDEX('Policy Characteristics'!G:G,MATCH($C1407,'Policy Characteristics'!$C:$C,0))),"",INDEX('Policy Characteristics'!G:G,MATCH($C1407,'Policy Characteristics'!$C:$C,0)))</f>
        <v>0.25</v>
      </c>
      <c r="N1407" s="205">
        <f>IF(ISBLANK(INDEX('Policy Characteristics'!H:H,MATCH($C1407,'Policy Characteristics'!$C:$C,0))),"",INDEX('Policy Characteristics'!H:H,MATCH($C1407,'Policy Characteristics'!$C:$C,0)))</f>
        <v>0.01</v>
      </c>
      <c r="O1407" s="76" t="str">
        <f>IF(ISBLANK(INDEX('Policy Characteristics'!I:I,MATCH($C1407,'Policy Characteristics'!$C:$C,0))),"",INDEX('Policy Characteristics'!I:I,MATCH($C1407,'Policy Characteristics'!$C:$C,0)))</f>
        <v>% reduction in energy use</v>
      </c>
      <c r="P1407" s="76" t="str">
        <f>IF(ISBLANK(INDEX('Policy Characteristics'!J:J,MATCH($C1407,'Policy Characteristics'!$C:$C,0))),"",INDEX('Policy Characteristics'!J:J,MATCH($C1407,'Policy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407" s="76" t="str">
        <f>IF(ISBLANK(INDEX('Policy Characteristics'!K:K,MATCH($C1407,'Policy Characteristics'!$C:$C,0))),"",INDEX('Policy Characteristics'!K:K,MATCH($C1407,'Policy Characteristics'!$C:$C,0)))</f>
        <v>industry-ag-main.html#eff-stds</v>
      </c>
      <c r="R1407" s="76" t="str">
        <f>IF(ISBLANK(INDEX('Policy Characteristics'!L:L,MATCH($C1407,'Policy Characteristics'!$C:$C,0))),"",INDEX('Policy Characteristics'!L:L,MATCH($C1407,'Policy Characteristics'!$C:$C,0)))</f>
        <v>industry-energy-efficiency-standards.html</v>
      </c>
    </row>
    <row r="1408" spans="1:18" s="76" customFormat="1" x14ac:dyDescent="0.25">
      <c r="A1408" s="76" t="str">
        <f>IF(ISBLANK(INDEX('Policy Characteristics'!A:A,MATCH($C1408,'Policy Characteristics'!$C:$C,0))),"",INDEX('Policy Characteristics'!A:A,MATCH($C1408,'Policy Characteristics'!$C:$C,0)))</f>
        <v>Industry</v>
      </c>
      <c r="B1408" s="200" t="str">
        <f>IF(ISBLANK(INDEX('Policy Characteristics'!B:B,MATCH($C1408,'Policy Characteristics'!$C:$C,0))),"",INDEX('Policy Characteristics'!B:B,MATCH($C1408,'Policy Characteristics'!$C:$C,0)))</f>
        <v>Industry Energy Efficiency Standards</v>
      </c>
      <c r="C1408" s="76" t="str">
        <f t="shared" si="40"/>
        <v>Percentage Improvement in Eqpt Efficiency Standards above BAU</v>
      </c>
      <c r="D1408" s="78" t="s">
        <v>1309</v>
      </c>
      <c r="E1408" s="88" t="s">
        <v>644</v>
      </c>
      <c r="F1408" t="s">
        <v>819</v>
      </c>
      <c r="G1408" s="88" t="s">
        <v>652</v>
      </c>
      <c r="H1408" s="15">
        <v>1050</v>
      </c>
      <c r="I1408" s="213" t="s">
        <v>43</v>
      </c>
      <c r="J1408" s="202" t="str">
        <f>IF(ISBLANK(INDEX('Policy Characteristics'!D:D,MATCH($C1408,'Policy Characteristics'!$C:$C,0))),"",INDEX('Policy Characteristics'!D:D,MATCH($C1408,'Policy Characteristics'!$C:$C,0)))</f>
        <v>Industry Energy Efficiency Standards</v>
      </c>
      <c r="K1408" s="76" t="str">
        <f>IF(ISBLANK(INDEX('Policy Characteristics'!E:E,MATCH($C1408,'Policy Characteristics'!$C:$C,0))),"",INDEX('Policy Characteristics'!E:E,MATCH($C1408,'Policy Characteristics'!$C:$C,0)))</f>
        <v>indst efficiency standards</v>
      </c>
      <c r="L1408" s="205">
        <f>IF(ISBLANK(INDEX('Policy Characteristics'!F:F,MATCH($C1408,'Policy Characteristics'!$C:$C,0))),"",INDEX('Policy Characteristics'!F:F,MATCH($C1408,'Policy Characteristics'!$C:$C,0)))</f>
        <v>0</v>
      </c>
      <c r="M1408" s="205">
        <f>IF(ISBLANK(INDEX('Policy Characteristics'!G:G,MATCH($C1408,'Policy Characteristics'!$C:$C,0))),"",INDEX('Policy Characteristics'!G:G,MATCH($C1408,'Policy Characteristics'!$C:$C,0)))</f>
        <v>0.25</v>
      </c>
      <c r="N1408" s="205">
        <f>IF(ISBLANK(INDEX('Policy Characteristics'!H:H,MATCH($C1408,'Policy Characteristics'!$C:$C,0))),"",INDEX('Policy Characteristics'!H:H,MATCH($C1408,'Policy Characteristics'!$C:$C,0)))</f>
        <v>0.01</v>
      </c>
      <c r="O1408" s="76" t="str">
        <f>IF(ISBLANK(INDEX('Policy Characteristics'!I:I,MATCH($C1408,'Policy Characteristics'!$C:$C,0))),"",INDEX('Policy Characteristics'!I:I,MATCH($C1408,'Policy Characteristics'!$C:$C,0)))</f>
        <v>% reduction in energy use</v>
      </c>
      <c r="P1408" s="76" t="str">
        <f>IF(ISBLANK(INDEX('Policy Characteristics'!J:J,MATCH($C1408,'Policy Characteristics'!$C:$C,0))),"",INDEX('Policy Characteristics'!J:J,MATCH($C1408,'Policy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408" s="76" t="str">
        <f>IF(ISBLANK(INDEX('Policy Characteristics'!K:K,MATCH($C1408,'Policy Characteristics'!$C:$C,0))),"",INDEX('Policy Characteristics'!K:K,MATCH($C1408,'Policy Characteristics'!$C:$C,0)))</f>
        <v>industry-ag-main.html#eff-stds</v>
      </c>
      <c r="R1408" s="76" t="str">
        <f>IF(ISBLANK(INDEX('Policy Characteristics'!L:L,MATCH($C1408,'Policy Characteristics'!$C:$C,0))),"",INDEX('Policy Characteristics'!L:L,MATCH($C1408,'Policy Characteristics'!$C:$C,0)))</f>
        <v>industry-energy-efficiency-standards.html</v>
      </c>
    </row>
    <row r="1409" spans="1:18" s="76" customFormat="1" x14ac:dyDescent="0.25">
      <c r="A1409" s="76" t="str">
        <f>IF(ISBLANK(INDEX('Policy Characteristics'!A:A,MATCH($C1409,'Policy Characteristics'!$C:$C,0))),"",INDEX('Policy Characteristics'!A:A,MATCH($C1409,'Policy Characteristics'!$C:$C,0)))</f>
        <v>Industry</v>
      </c>
      <c r="B1409" s="200" t="str">
        <f>IF(ISBLANK(INDEX('Policy Characteristics'!B:B,MATCH($C1409,'Policy Characteristics'!$C:$C,0))),"",INDEX('Policy Characteristics'!B:B,MATCH($C1409,'Policy Characteristics'!$C:$C,0)))</f>
        <v>Industry Energy Efficiency Standards</v>
      </c>
      <c r="C1409" s="76" t="str">
        <f t="shared" si="40"/>
        <v>Percentage Improvement in Eqpt Efficiency Standards above BAU</v>
      </c>
      <c r="D1409" s="78" t="s">
        <v>1309</v>
      </c>
      <c r="E1409" s="88" t="s">
        <v>645</v>
      </c>
      <c r="F1409" t="s">
        <v>819</v>
      </c>
      <c r="G1409" s="88" t="s">
        <v>649</v>
      </c>
      <c r="H1409" s="15">
        <v>1051</v>
      </c>
      <c r="I1409" s="213" t="s">
        <v>44</v>
      </c>
      <c r="J1409" s="202" t="str">
        <f>IF(ISBLANK(INDEX('Policy Characteristics'!D:D,MATCH($C1409,'Policy Characteristics'!$C:$C,0))),"",INDEX('Policy Characteristics'!D:D,MATCH($C1409,'Policy Characteristics'!$C:$C,0)))</f>
        <v>Industry Energy Efficiency Standards</v>
      </c>
      <c r="K1409" s="76" t="str">
        <f>IF(ISBLANK(INDEX('Policy Characteristics'!E:E,MATCH($C1409,'Policy Characteristics'!$C:$C,0))),"",INDEX('Policy Characteristics'!E:E,MATCH($C1409,'Policy Characteristics'!$C:$C,0)))</f>
        <v>indst efficiency standards</v>
      </c>
      <c r="L1409" s="205">
        <f>IF(ISBLANK(INDEX('Policy Characteristics'!F:F,MATCH($C1409,'Policy Characteristics'!$C:$C,0))),"",INDEX('Policy Characteristics'!F:F,MATCH($C1409,'Policy Characteristics'!$C:$C,0)))</f>
        <v>0</v>
      </c>
      <c r="M1409" s="205">
        <f>IF(ISBLANK(INDEX('Policy Characteristics'!G:G,MATCH($C1409,'Policy Characteristics'!$C:$C,0))),"",INDEX('Policy Characteristics'!G:G,MATCH($C1409,'Policy Characteristics'!$C:$C,0)))</f>
        <v>0.25</v>
      </c>
      <c r="N1409" s="205">
        <f>IF(ISBLANK(INDEX('Policy Characteristics'!H:H,MATCH($C1409,'Policy Characteristics'!$C:$C,0))),"",INDEX('Policy Characteristics'!H:H,MATCH($C1409,'Policy Characteristics'!$C:$C,0)))</f>
        <v>0.01</v>
      </c>
      <c r="O1409" s="76" t="str">
        <f>IF(ISBLANK(INDEX('Policy Characteristics'!I:I,MATCH($C1409,'Policy Characteristics'!$C:$C,0))),"",INDEX('Policy Characteristics'!I:I,MATCH($C1409,'Policy Characteristics'!$C:$C,0)))</f>
        <v>% reduction in energy use</v>
      </c>
      <c r="P1409" s="76" t="str">
        <f>IF(ISBLANK(INDEX('Policy Characteristics'!J:J,MATCH($C1409,'Policy Characteristics'!$C:$C,0))),"",INDEX('Policy Characteristics'!J:J,MATCH($C1409,'Policy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409" s="76" t="str">
        <f>IF(ISBLANK(INDEX('Policy Characteristics'!K:K,MATCH($C1409,'Policy Characteristics'!$C:$C,0))),"",INDEX('Policy Characteristics'!K:K,MATCH($C1409,'Policy Characteristics'!$C:$C,0)))</f>
        <v>industry-ag-main.html#eff-stds</v>
      </c>
      <c r="R1409" s="76" t="str">
        <f>IF(ISBLANK(INDEX('Policy Characteristics'!L:L,MATCH($C1409,'Policy Characteristics'!$C:$C,0))),"",INDEX('Policy Characteristics'!L:L,MATCH($C1409,'Policy Characteristics'!$C:$C,0)))</f>
        <v>industry-energy-efficiency-standards.html</v>
      </c>
    </row>
    <row r="1410" spans="1:18" s="76" customFormat="1" x14ac:dyDescent="0.25">
      <c r="A1410" s="76" t="str">
        <f>IF(ISBLANK(INDEX('Policy Characteristics'!A:A,MATCH($C1410,'Policy Characteristics'!$C:$C,0))),"",INDEX('Policy Characteristics'!A:A,MATCH($C1410,'Policy Characteristics'!$C:$C,0)))</f>
        <v>Industry</v>
      </c>
      <c r="B1410" s="200" t="str">
        <f>IF(ISBLANK(INDEX('Policy Characteristics'!B:B,MATCH($C1410,'Policy Characteristics'!$C:$C,0))),"",INDEX('Policy Characteristics'!B:B,MATCH($C1410,'Policy Characteristics'!$C:$C,0)))</f>
        <v>Industry Energy Efficiency Standards</v>
      </c>
      <c r="C1410" s="76" t="str">
        <f t="shared" si="40"/>
        <v>Percentage Improvement in Eqpt Efficiency Standards above BAU</v>
      </c>
      <c r="D1410" s="78" t="s">
        <v>1309</v>
      </c>
      <c r="E1410" s="88" t="s">
        <v>646</v>
      </c>
      <c r="F1410" t="s">
        <v>819</v>
      </c>
      <c r="G1410" s="88" t="s">
        <v>650</v>
      </c>
      <c r="H1410" s="15">
        <v>1052</v>
      </c>
      <c r="I1410" s="213" t="s">
        <v>43</v>
      </c>
      <c r="J1410" s="202" t="str">
        <f>IF(ISBLANK(INDEX('Policy Characteristics'!D:D,MATCH($C1410,'Policy Characteristics'!$C:$C,0))),"",INDEX('Policy Characteristics'!D:D,MATCH($C1410,'Policy Characteristics'!$C:$C,0)))</f>
        <v>Industry Energy Efficiency Standards</v>
      </c>
      <c r="K1410" s="76" t="str">
        <f>IF(ISBLANK(INDEX('Policy Characteristics'!E:E,MATCH($C1410,'Policy Characteristics'!$C:$C,0))),"",INDEX('Policy Characteristics'!E:E,MATCH($C1410,'Policy Characteristics'!$C:$C,0)))</f>
        <v>indst efficiency standards</v>
      </c>
      <c r="L1410" s="205">
        <f>IF(ISBLANK(INDEX('Policy Characteristics'!F:F,MATCH($C1410,'Policy Characteristics'!$C:$C,0))),"",INDEX('Policy Characteristics'!F:F,MATCH($C1410,'Policy Characteristics'!$C:$C,0)))</f>
        <v>0</v>
      </c>
      <c r="M1410" s="205">
        <f>IF(ISBLANK(INDEX('Policy Characteristics'!G:G,MATCH($C1410,'Policy Characteristics'!$C:$C,0))),"",INDEX('Policy Characteristics'!G:G,MATCH($C1410,'Policy Characteristics'!$C:$C,0)))</f>
        <v>0.25</v>
      </c>
      <c r="N1410" s="205">
        <f>IF(ISBLANK(INDEX('Policy Characteristics'!H:H,MATCH($C1410,'Policy Characteristics'!$C:$C,0))),"",INDEX('Policy Characteristics'!H:H,MATCH($C1410,'Policy Characteristics'!$C:$C,0)))</f>
        <v>0.01</v>
      </c>
      <c r="O1410" s="76" t="str">
        <f>IF(ISBLANK(INDEX('Policy Characteristics'!I:I,MATCH($C1410,'Policy Characteristics'!$C:$C,0))),"",INDEX('Policy Characteristics'!I:I,MATCH($C1410,'Policy Characteristics'!$C:$C,0)))</f>
        <v>% reduction in energy use</v>
      </c>
      <c r="P1410" s="76" t="str">
        <f>IF(ISBLANK(INDEX('Policy Characteristics'!J:J,MATCH($C1410,'Policy Characteristics'!$C:$C,0))),"",INDEX('Policy Characteristics'!J:J,MATCH($C1410,'Policy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410" s="76" t="str">
        <f>IF(ISBLANK(INDEX('Policy Characteristics'!K:K,MATCH($C1410,'Policy Characteristics'!$C:$C,0))),"",INDEX('Policy Characteristics'!K:K,MATCH($C1410,'Policy Characteristics'!$C:$C,0)))</f>
        <v>industry-ag-main.html#eff-stds</v>
      </c>
      <c r="R1410" s="76" t="str">
        <f>IF(ISBLANK(INDEX('Policy Characteristics'!L:L,MATCH($C1410,'Policy Characteristics'!$C:$C,0))),"",INDEX('Policy Characteristics'!L:L,MATCH($C1410,'Policy Characteristics'!$C:$C,0)))</f>
        <v>industry-energy-efficiency-standards.html</v>
      </c>
    </row>
    <row r="1411" spans="1:18" s="76" customFormat="1" x14ac:dyDescent="0.25">
      <c r="A1411" s="76" t="str">
        <f>IF(ISBLANK(INDEX('Policy Characteristics'!A:A,MATCH($C1411,'Policy Characteristics'!$C:$C,0))),"",INDEX('Policy Characteristics'!A:A,MATCH($C1411,'Policy Characteristics'!$C:$C,0)))</f>
        <v>Industry</v>
      </c>
      <c r="B1411" s="200" t="str">
        <f>IF(ISBLANK(INDEX('Policy Characteristics'!B:B,MATCH($C1411,'Policy Characteristics'!$C:$C,0))),"",INDEX('Policy Characteristics'!B:B,MATCH($C1411,'Policy Characteristics'!$C:$C,0)))</f>
        <v>Industry Energy Efficiency Standards</v>
      </c>
      <c r="C1411" s="76" t="str">
        <f t="shared" si="40"/>
        <v>Percentage Improvement in Eqpt Efficiency Standards above BAU</v>
      </c>
      <c r="D1411" s="78" t="s">
        <v>1309</v>
      </c>
      <c r="E1411" s="88" t="s">
        <v>647</v>
      </c>
      <c r="F1411" t="s">
        <v>819</v>
      </c>
      <c r="G1411" s="88" t="s">
        <v>653</v>
      </c>
      <c r="H1411" s="15">
        <v>1053</v>
      </c>
      <c r="I1411" s="213" t="s">
        <v>44</v>
      </c>
      <c r="J1411" s="202" t="str">
        <f>IF(ISBLANK(INDEX('Policy Characteristics'!D:D,MATCH($C1411,'Policy Characteristics'!$C:$C,0))),"",INDEX('Policy Characteristics'!D:D,MATCH($C1411,'Policy Characteristics'!$C:$C,0)))</f>
        <v>Industry Energy Efficiency Standards</v>
      </c>
      <c r="K1411" s="76" t="str">
        <f>IF(ISBLANK(INDEX('Policy Characteristics'!E:E,MATCH($C1411,'Policy Characteristics'!$C:$C,0))),"",INDEX('Policy Characteristics'!E:E,MATCH($C1411,'Policy Characteristics'!$C:$C,0)))</f>
        <v>indst efficiency standards</v>
      </c>
      <c r="L1411" s="205">
        <f>IF(ISBLANK(INDEX('Policy Characteristics'!F:F,MATCH($C1411,'Policy Characteristics'!$C:$C,0))),"",INDEX('Policy Characteristics'!F:F,MATCH($C1411,'Policy Characteristics'!$C:$C,0)))</f>
        <v>0</v>
      </c>
      <c r="M1411" s="205">
        <f>IF(ISBLANK(INDEX('Policy Characteristics'!G:G,MATCH($C1411,'Policy Characteristics'!$C:$C,0))),"",INDEX('Policy Characteristics'!G:G,MATCH($C1411,'Policy Characteristics'!$C:$C,0)))</f>
        <v>0.25</v>
      </c>
      <c r="N1411" s="205">
        <f>IF(ISBLANK(INDEX('Policy Characteristics'!H:H,MATCH($C1411,'Policy Characteristics'!$C:$C,0))),"",INDEX('Policy Characteristics'!H:H,MATCH($C1411,'Policy Characteristics'!$C:$C,0)))</f>
        <v>0.01</v>
      </c>
      <c r="O1411" s="76" t="str">
        <f>IF(ISBLANK(INDEX('Policy Characteristics'!I:I,MATCH($C1411,'Policy Characteristics'!$C:$C,0))),"",INDEX('Policy Characteristics'!I:I,MATCH($C1411,'Policy Characteristics'!$C:$C,0)))</f>
        <v>% reduction in energy use</v>
      </c>
      <c r="P1411" s="76" t="str">
        <f>IF(ISBLANK(INDEX('Policy Characteristics'!J:J,MATCH($C1411,'Policy Characteristics'!$C:$C,0))),"",INDEX('Policy Characteristics'!J:J,MATCH($C1411,'Policy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411" s="76" t="str">
        <f>IF(ISBLANK(INDEX('Policy Characteristics'!K:K,MATCH($C1411,'Policy Characteristics'!$C:$C,0))),"",INDEX('Policy Characteristics'!K:K,MATCH($C1411,'Policy Characteristics'!$C:$C,0)))</f>
        <v>industry-ag-main.html#eff-stds</v>
      </c>
      <c r="R1411" s="76" t="str">
        <f>IF(ISBLANK(INDEX('Policy Characteristics'!L:L,MATCH($C1411,'Policy Characteristics'!$C:$C,0))),"",INDEX('Policy Characteristics'!L:L,MATCH($C1411,'Policy Characteristics'!$C:$C,0)))</f>
        <v>industry-energy-efficiency-standards.html</v>
      </c>
    </row>
    <row r="1412" spans="1:18" s="76" customFormat="1" x14ac:dyDescent="0.25">
      <c r="A1412" s="76" t="str">
        <f>IF(ISBLANK(INDEX('Policy Characteristics'!A:A,MATCH($C1412,'Policy Characteristics'!$C:$C,0))),"",INDEX('Policy Characteristics'!A:A,MATCH($C1412,'Policy Characteristics'!$C:$C,0)))</f>
        <v>Industry</v>
      </c>
      <c r="B1412" s="200" t="str">
        <f>IF(ISBLANK(INDEX('Policy Characteristics'!B:B,MATCH($C1412,'Policy Characteristics'!$C:$C,0))),"",INDEX('Policy Characteristics'!B:B,MATCH($C1412,'Policy Characteristics'!$C:$C,0)))</f>
        <v>Industry Energy Efficiency Standards</v>
      </c>
      <c r="C1412" s="76" t="str">
        <f t="shared" si="40"/>
        <v>Percentage Improvement in Eqpt Efficiency Standards above BAU</v>
      </c>
      <c r="D1412" s="78" t="s">
        <v>1309</v>
      </c>
      <c r="E1412" s="88" t="s">
        <v>946</v>
      </c>
      <c r="F1412" t="s">
        <v>819</v>
      </c>
      <c r="G1412" s="88" t="s">
        <v>949</v>
      </c>
      <c r="H1412" s="15">
        <v>1054</v>
      </c>
      <c r="I1412" s="213" t="s">
        <v>44</v>
      </c>
      <c r="J1412" s="202" t="str">
        <f>IF(ISBLANK(INDEX('Policy Characteristics'!D:D,MATCH($C1412,'Policy Characteristics'!$C:$C,0))),"",INDEX('Policy Characteristics'!D:D,MATCH($C1412,'Policy Characteristics'!$C:$C,0)))</f>
        <v>Industry Energy Efficiency Standards</v>
      </c>
      <c r="K1412" s="76" t="str">
        <f>IF(ISBLANK(INDEX('Policy Characteristics'!E:E,MATCH($C1412,'Policy Characteristics'!$C:$C,0))),"",INDEX('Policy Characteristics'!E:E,MATCH($C1412,'Policy Characteristics'!$C:$C,0)))</f>
        <v>indst efficiency standards</v>
      </c>
      <c r="L1412" s="205">
        <f>IF(ISBLANK(INDEX('Policy Characteristics'!F:F,MATCH($C1412,'Policy Characteristics'!$C:$C,0))),"",INDEX('Policy Characteristics'!F:F,MATCH($C1412,'Policy Characteristics'!$C:$C,0)))</f>
        <v>0</v>
      </c>
      <c r="M1412" s="205">
        <f>IF(ISBLANK(INDEX('Policy Characteristics'!G:G,MATCH($C1412,'Policy Characteristics'!$C:$C,0))),"",INDEX('Policy Characteristics'!G:G,MATCH($C1412,'Policy Characteristics'!$C:$C,0)))</f>
        <v>0.25</v>
      </c>
      <c r="N1412" s="205">
        <f>IF(ISBLANK(INDEX('Policy Characteristics'!H:H,MATCH($C1412,'Policy Characteristics'!$C:$C,0))),"",INDEX('Policy Characteristics'!H:H,MATCH($C1412,'Policy Characteristics'!$C:$C,0)))</f>
        <v>0.01</v>
      </c>
      <c r="O1412" s="76" t="str">
        <f>IF(ISBLANK(INDEX('Policy Characteristics'!I:I,MATCH($C1412,'Policy Characteristics'!$C:$C,0))),"",INDEX('Policy Characteristics'!I:I,MATCH($C1412,'Policy Characteristics'!$C:$C,0)))</f>
        <v>% reduction in energy use</v>
      </c>
      <c r="P1412" s="76" t="str">
        <f>IF(ISBLANK(INDEX('Policy Characteristics'!J:J,MATCH($C1412,'Policy Characteristics'!$C:$C,0))),"",INDEX('Policy Characteristics'!J:J,MATCH($C1412,'Policy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412" s="76" t="str">
        <f>IF(ISBLANK(INDEX('Policy Characteristics'!K:K,MATCH($C1412,'Policy Characteristics'!$C:$C,0))),"",INDEX('Policy Characteristics'!K:K,MATCH($C1412,'Policy Characteristics'!$C:$C,0)))</f>
        <v>industry-ag-main.html#eff-stds</v>
      </c>
      <c r="R1412" s="76" t="str">
        <f>IF(ISBLANK(INDEX('Policy Characteristics'!L:L,MATCH($C1412,'Policy Characteristics'!$C:$C,0))),"",INDEX('Policy Characteristics'!L:L,MATCH($C1412,'Policy Characteristics'!$C:$C,0)))</f>
        <v>industry-energy-efficiency-standards.html</v>
      </c>
    </row>
    <row r="1413" spans="1:18" s="76" customFormat="1" x14ac:dyDescent="0.25">
      <c r="A1413" s="76" t="str">
        <f>IF(ISBLANK(INDEX('Policy Characteristics'!A:A,MATCH($C1413,'Policy Characteristics'!$C:$C,0))),"",INDEX('Policy Characteristics'!A:A,MATCH($C1413,'Policy Characteristics'!$C:$C,0)))</f>
        <v>Industry</v>
      </c>
      <c r="B1413" s="200" t="str">
        <f>IF(ISBLANK(INDEX('Policy Characteristics'!B:B,MATCH($C1413,'Policy Characteristics'!$C:$C,0))),"",INDEX('Policy Characteristics'!B:B,MATCH($C1413,'Policy Characteristics'!$C:$C,0)))</f>
        <v>Industry Energy Efficiency Standards</v>
      </c>
      <c r="C1413" s="76" t="str">
        <f t="shared" si="40"/>
        <v>Percentage Improvement in Eqpt Efficiency Standards above BAU</v>
      </c>
      <c r="D1413" s="78" t="s">
        <v>1309</v>
      </c>
      <c r="E1413" s="88" t="s">
        <v>947</v>
      </c>
      <c r="F1413" t="s">
        <v>819</v>
      </c>
      <c r="G1413" s="88" t="s">
        <v>951</v>
      </c>
      <c r="H1413" s="15">
        <v>1055</v>
      </c>
      <c r="I1413" s="213" t="s">
        <v>43</v>
      </c>
      <c r="J1413" s="202" t="str">
        <f>IF(ISBLANK(INDEX('Policy Characteristics'!D:D,MATCH($C1413,'Policy Characteristics'!$C:$C,0))),"",INDEX('Policy Characteristics'!D:D,MATCH($C1413,'Policy Characteristics'!$C:$C,0)))</f>
        <v>Industry Energy Efficiency Standards</v>
      </c>
      <c r="K1413" s="76" t="str">
        <f>IF(ISBLANK(INDEX('Policy Characteristics'!E:E,MATCH($C1413,'Policy Characteristics'!$C:$C,0))),"",INDEX('Policy Characteristics'!E:E,MATCH($C1413,'Policy Characteristics'!$C:$C,0)))</f>
        <v>indst efficiency standards</v>
      </c>
      <c r="L1413" s="205">
        <f>IF(ISBLANK(INDEX('Policy Characteristics'!F:F,MATCH($C1413,'Policy Characteristics'!$C:$C,0))),"",INDEX('Policy Characteristics'!F:F,MATCH($C1413,'Policy Characteristics'!$C:$C,0)))</f>
        <v>0</v>
      </c>
      <c r="M1413" s="205">
        <f>IF(ISBLANK(INDEX('Policy Characteristics'!G:G,MATCH($C1413,'Policy Characteristics'!$C:$C,0))),"",INDEX('Policy Characteristics'!G:G,MATCH($C1413,'Policy Characteristics'!$C:$C,0)))</f>
        <v>0.25</v>
      </c>
      <c r="N1413" s="205">
        <f>IF(ISBLANK(INDEX('Policy Characteristics'!H:H,MATCH($C1413,'Policy Characteristics'!$C:$C,0))),"",INDEX('Policy Characteristics'!H:H,MATCH($C1413,'Policy Characteristics'!$C:$C,0)))</f>
        <v>0.01</v>
      </c>
      <c r="O1413" s="76" t="str">
        <f>IF(ISBLANK(INDEX('Policy Characteristics'!I:I,MATCH($C1413,'Policy Characteristics'!$C:$C,0))),"",INDEX('Policy Characteristics'!I:I,MATCH($C1413,'Policy Characteristics'!$C:$C,0)))</f>
        <v>% reduction in energy use</v>
      </c>
      <c r="P1413" s="76" t="str">
        <f>IF(ISBLANK(INDEX('Policy Characteristics'!J:J,MATCH($C1413,'Policy Characteristics'!$C:$C,0))),"",INDEX('Policy Characteristics'!J:J,MATCH($C1413,'Policy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413" s="76" t="str">
        <f>IF(ISBLANK(INDEX('Policy Characteristics'!K:K,MATCH($C1413,'Policy Characteristics'!$C:$C,0))),"",INDEX('Policy Characteristics'!K:K,MATCH($C1413,'Policy Characteristics'!$C:$C,0)))</f>
        <v>industry-ag-main.html#eff-stds</v>
      </c>
      <c r="R1413" s="76" t="str">
        <f>IF(ISBLANK(INDEX('Policy Characteristics'!L:L,MATCH($C1413,'Policy Characteristics'!$C:$C,0))),"",INDEX('Policy Characteristics'!L:L,MATCH($C1413,'Policy Characteristics'!$C:$C,0)))</f>
        <v>industry-energy-efficiency-standards.html</v>
      </c>
    </row>
    <row r="1414" spans="1:18" s="76" customFormat="1" x14ac:dyDescent="0.25">
      <c r="A1414" s="76" t="str">
        <f>IF(ISBLANK(INDEX('Policy Characteristics'!A:A,MATCH($C1414,'Policy Characteristics'!$C:$C,0))),"",INDEX('Policy Characteristics'!A:A,MATCH($C1414,'Policy Characteristics'!$C:$C,0)))</f>
        <v>Industry</v>
      </c>
      <c r="B1414" s="200" t="str">
        <f>IF(ISBLANK(INDEX('Policy Characteristics'!B:B,MATCH($C1414,'Policy Characteristics'!$C:$C,0))),"",INDEX('Policy Characteristics'!B:B,MATCH($C1414,'Policy Characteristics'!$C:$C,0)))</f>
        <v>Industry Energy Efficiency Standards</v>
      </c>
      <c r="C1414" s="76" t="str">
        <f t="shared" si="40"/>
        <v>Percentage Improvement in Eqpt Efficiency Standards above BAU</v>
      </c>
      <c r="D1414" s="78" t="s">
        <v>1309</v>
      </c>
      <c r="E1414" s="88" t="s">
        <v>948</v>
      </c>
      <c r="F1414" t="s">
        <v>819</v>
      </c>
      <c r="G1414" s="88" t="s">
        <v>952</v>
      </c>
      <c r="H1414" s="15">
        <v>1056</v>
      </c>
      <c r="I1414" s="213" t="s">
        <v>43</v>
      </c>
      <c r="J1414" s="202" t="str">
        <f>IF(ISBLANK(INDEX('Policy Characteristics'!D:D,MATCH($C1414,'Policy Characteristics'!$C:$C,0))),"",INDEX('Policy Characteristics'!D:D,MATCH($C1414,'Policy Characteristics'!$C:$C,0)))</f>
        <v>Industry Energy Efficiency Standards</v>
      </c>
      <c r="K1414" s="76" t="str">
        <f>IF(ISBLANK(INDEX('Policy Characteristics'!E:E,MATCH($C1414,'Policy Characteristics'!$C:$C,0))),"",INDEX('Policy Characteristics'!E:E,MATCH($C1414,'Policy Characteristics'!$C:$C,0)))</f>
        <v>indst efficiency standards</v>
      </c>
      <c r="L1414" s="205">
        <f>IF(ISBLANK(INDEX('Policy Characteristics'!F:F,MATCH($C1414,'Policy Characteristics'!$C:$C,0))),"",INDEX('Policy Characteristics'!F:F,MATCH($C1414,'Policy Characteristics'!$C:$C,0)))</f>
        <v>0</v>
      </c>
      <c r="M1414" s="205">
        <f>IF(ISBLANK(INDEX('Policy Characteristics'!G:G,MATCH($C1414,'Policy Characteristics'!$C:$C,0))),"",INDEX('Policy Characteristics'!G:G,MATCH($C1414,'Policy Characteristics'!$C:$C,0)))</f>
        <v>0.25</v>
      </c>
      <c r="N1414" s="205">
        <f>IF(ISBLANK(INDEX('Policy Characteristics'!H:H,MATCH($C1414,'Policy Characteristics'!$C:$C,0))),"",INDEX('Policy Characteristics'!H:H,MATCH($C1414,'Policy Characteristics'!$C:$C,0)))</f>
        <v>0.01</v>
      </c>
      <c r="O1414" s="76" t="str">
        <f>IF(ISBLANK(INDEX('Policy Characteristics'!I:I,MATCH($C1414,'Policy Characteristics'!$C:$C,0))),"",INDEX('Policy Characteristics'!I:I,MATCH($C1414,'Policy Characteristics'!$C:$C,0)))</f>
        <v>% reduction in energy use</v>
      </c>
      <c r="P1414" s="76" t="str">
        <f>IF(ISBLANK(INDEX('Policy Characteristics'!J:J,MATCH($C1414,'Policy Characteristics'!$C:$C,0))),"",INDEX('Policy Characteristics'!J:J,MATCH($C1414,'Policy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414" s="76" t="str">
        <f>IF(ISBLANK(INDEX('Policy Characteristics'!K:K,MATCH($C1414,'Policy Characteristics'!$C:$C,0))),"",INDEX('Policy Characteristics'!K:K,MATCH($C1414,'Policy Characteristics'!$C:$C,0)))</f>
        <v>industry-ag-main.html#eff-stds</v>
      </c>
      <c r="R1414" s="76" t="str">
        <f>IF(ISBLANK(INDEX('Policy Characteristics'!L:L,MATCH($C1414,'Policy Characteristics'!$C:$C,0))),"",INDEX('Policy Characteristics'!L:L,MATCH($C1414,'Policy Characteristics'!$C:$C,0)))</f>
        <v>industry-energy-efficiency-standards.html</v>
      </c>
    </row>
    <row r="1415" spans="1:18" s="76" customFormat="1" x14ac:dyDescent="0.25">
      <c r="A1415" s="76" t="str">
        <f>IF(ISBLANK(INDEX('Policy Characteristics'!A:A,MATCH($C1415,'Policy Characteristics'!$C:$C,0))),"",INDEX('Policy Characteristics'!A:A,MATCH($C1415,'Policy Characteristics'!$C:$C,0)))</f>
        <v>Industry</v>
      </c>
      <c r="B1415" s="200" t="str">
        <f>IF(ISBLANK(INDEX('Policy Characteristics'!B:B,MATCH($C1415,'Policy Characteristics'!$C:$C,0))),"",INDEX('Policy Characteristics'!B:B,MATCH($C1415,'Policy Characteristics'!$C:$C,0)))</f>
        <v>Industry Energy Efficiency Standards</v>
      </c>
      <c r="C1415" s="76" t="str">
        <f t="shared" si="40"/>
        <v>Percentage Improvement in Eqpt Efficiency Standards above BAU</v>
      </c>
      <c r="D1415" s="78" t="s">
        <v>1309</v>
      </c>
      <c r="E1415" s="88" t="s">
        <v>945</v>
      </c>
      <c r="F1415" t="s">
        <v>819</v>
      </c>
      <c r="G1415" s="88" t="s">
        <v>950</v>
      </c>
      <c r="H1415" s="15">
        <v>1057</v>
      </c>
      <c r="I1415" s="213" t="s">
        <v>44</v>
      </c>
      <c r="J1415" s="202" t="str">
        <f>IF(ISBLANK(INDEX('Policy Characteristics'!D:D,MATCH($C1415,'Policy Characteristics'!$C:$C,0))),"",INDEX('Policy Characteristics'!D:D,MATCH($C1415,'Policy Characteristics'!$C:$C,0)))</f>
        <v>Industry Energy Efficiency Standards</v>
      </c>
      <c r="K1415" s="76" t="str">
        <f>IF(ISBLANK(INDEX('Policy Characteristics'!E:E,MATCH($C1415,'Policy Characteristics'!$C:$C,0))),"",INDEX('Policy Characteristics'!E:E,MATCH($C1415,'Policy Characteristics'!$C:$C,0)))</f>
        <v>indst efficiency standards</v>
      </c>
      <c r="L1415" s="205">
        <f>IF(ISBLANK(INDEX('Policy Characteristics'!F:F,MATCH($C1415,'Policy Characteristics'!$C:$C,0))),"",INDEX('Policy Characteristics'!F:F,MATCH($C1415,'Policy Characteristics'!$C:$C,0)))</f>
        <v>0</v>
      </c>
      <c r="M1415" s="205">
        <f>IF(ISBLANK(INDEX('Policy Characteristics'!G:G,MATCH($C1415,'Policy Characteristics'!$C:$C,0))),"",INDEX('Policy Characteristics'!G:G,MATCH($C1415,'Policy Characteristics'!$C:$C,0)))</f>
        <v>0.25</v>
      </c>
      <c r="N1415" s="205">
        <f>IF(ISBLANK(INDEX('Policy Characteristics'!H:H,MATCH($C1415,'Policy Characteristics'!$C:$C,0))),"",INDEX('Policy Characteristics'!H:H,MATCH($C1415,'Policy Characteristics'!$C:$C,0)))</f>
        <v>0.01</v>
      </c>
      <c r="O1415" s="76" t="str">
        <f>IF(ISBLANK(INDEX('Policy Characteristics'!I:I,MATCH($C1415,'Policy Characteristics'!$C:$C,0))),"",INDEX('Policy Characteristics'!I:I,MATCH($C1415,'Policy Characteristics'!$C:$C,0)))</f>
        <v>% reduction in energy use</v>
      </c>
      <c r="P1415" s="76" t="str">
        <f>IF(ISBLANK(INDEX('Policy Characteristics'!J:J,MATCH($C1415,'Policy Characteristics'!$C:$C,0))),"",INDEX('Policy Characteristics'!J:J,MATCH($C1415,'Policy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415" s="76" t="str">
        <f>IF(ISBLANK(INDEX('Policy Characteristics'!K:K,MATCH($C1415,'Policy Characteristics'!$C:$C,0))),"",INDEX('Policy Characteristics'!K:K,MATCH($C1415,'Policy Characteristics'!$C:$C,0)))</f>
        <v>industry-ag-main.html#eff-stds</v>
      </c>
      <c r="R1415" s="76" t="str">
        <f>IF(ISBLANK(INDEX('Policy Characteristics'!L:L,MATCH($C1415,'Policy Characteristics'!$C:$C,0))),"",INDEX('Policy Characteristics'!L:L,MATCH($C1415,'Policy Characteristics'!$C:$C,0)))</f>
        <v>industry-energy-efficiency-standards.html</v>
      </c>
    </row>
    <row r="1416" spans="1:18" s="76" customFormat="1" x14ac:dyDescent="0.25">
      <c r="A1416" s="76" t="str">
        <f>IF(ISBLANK(INDEX('Policy Characteristics'!A:A,MATCH($C1416,'Policy Characteristics'!$C:$C,0))),"",INDEX('Policy Characteristics'!A:A,MATCH($C1416,'Policy Characteristics'!$C:$C,0)))</f>
        <v>Industry</v>
      </c>
      <c r="B1416" s="200" t="str">
        <f>IF(ISBLANK(INDEX('Policy Characteristics'!B:B,MATCH($C1416,'Policy Characteristics'!$C:$C,0))),"",INDEX('Policy Characteristics'!B:B,MATCH($C1416,'Policy Characteristics'!$C:$C,0)))</f>
        <v>Industry Energy Efficiency Standards</v>
      </c>
      <c r="C1416" s="76" t="str">
        <f t="shared" si="40"/>
        <v>Percentage Improvement in Eqpt Efficiency Standards above BAU</v>
      </c>
      <c r="D1416" s="78" t="s">
        <v>1310</v>
      </c>
      <c r="E1416" s="88" t="s">
        <v>642</v>
      </c>
      <c r="F1416" t="s">
        <v>1273</v>
      </c>
      <c r="G1416" s="88" t="s">
        <v>648</v>
      </c>
      <c r="H1416" s="15">
        <v>1058</v>
      </c>
      <c r="I1416" s="213" t="s">
        <v>43</v>
      </c>
      <c r="J1416" s="202" t="str">
        <f>IF(ISBLANK(INDEX('Policy Characteristics'!D:D,MATCH($C1416,'Policy Characteristics'!$C:$C,0))),"",INDEX('Policy Characteristics'!D:D,MATCH($C1416,'Policy Characteristics'!$C:$C,0)))</f>
        <v>Industry Energy Efficiency Standards</v>
      </c>
      <c r="K1416" s="76" t="str">
        <f>IF(ISBLANK(INDEX('Policy Characteristics'!E:E,MATCH($C1416,'Policy Characteristics'!$C:$C,0))),"",INDEX('Policy Characteristics'!E:E,MATCH($C1416,'Policy Characteristics'!$C:$C,0)))</f>
        <v>indst efficiency standards</v>
      </c>
      <c r="L1416" s="205">
        <f>IF(ISBLANK(INDEX('Policy Characteristics'!F:F,MATCH($C1416,'Policy Characteristics'!$C:$C,0))),"",INDEX('Policy Characteristics'!F:F,MATCH($C1416,'Policy Characteristics'!$C:$C,0)))</f>
        <v>0</v>
      </c>
      <c r="M1416" s="205">
        <f>IF(ISBLANK(INDEX('Policy Characteristics'!G:G,MATCH($C1416,'Policy Characteristics'!$C:$C,0))),"",INDEX('Policy Characteristics'!G:G,MATCH($C1416,'Policy Characteristics'!$C:$C,0)))</f>
        <v>0.25</v>
      </c>
      <c r="N1416" s="205">
        <f>IF(ISBLANK(INDEX('Policy Characteristics'!H:H,MATCH($C1416,'Policy Characteristics'!$C:$C,0))),"",INDEX('Policy Characteristics'!H:H,MATCH($C1416,'Policy Characteristics'!$C:$C,0)))</f>
        <v>0.01</v>
      </c>
      <c r="O1416" s="76" t="str">
        <f>IF(ISBLANK(INDEX('Policy Characteristics'!I:I,MATCH($C1416,'Policy Characteristics'!$C:$C,0))),"",INDEX('Policy Characteristics'!I:I,MATCH($C1416,'Policy Characteristics'!$C:$C,0)))</f>
        <v>% reduction in energy use</v>
      </c>
      <c r="P1416" s="76" t="str">
        <f>IF(ISBLANK(INDEX('Policy Characteristics'!J:J,MATCH($C1416,'Policy Characteristics'!$C:$C,0))),"",INDEX('Policy Characteristics'!J:J,MATCH($C1416,'Policy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416" s="76" t="str">
        <f>IF(ISBLANK(INDEX('Policy Characteristics'!K:K,MATCH($C1416,'Policy Characteristics'!$C:$C,0))),"",INDEX('Policy Characteristics'!K:K,MATCH($C1416,'Policy Characteristics'!$C:$C,0)))</f>
        <v>industry-ag-main.html#eff-stds</v>
      </c>
      <c r="R1416" s="76" t="str">
        <f>IF(ISBLANK(INDEX('Policy Characteristics'!L:L,MATCH($C1416,'Policy Characteristics'!$C:$C,0))),"",INDEX('Policy Characteristics'!L:L,MATCH($C1416,'Policy Characteristics'!$C:$C,0)))</f>
        <v>industry-energy-efficiency-standards.html</v>
      </c>
    </row>
    <row r="1417" spans="1:18" s="76" customFormat="1" x14ac:dyDescent="0.25">
      <c r="A1417" s="76" t="str">
        <f>IF(ISBLANK(INDEX('Policy Characteristics'!A:A,MATCH($C1417,'Policy Characteristics'!$C:$C,0))),"",INDEX('Policy Characteristics'!A:A,MATCH($C1417,'Policy Characteristics'!$C:$C,0)))</f>
        <v>Industry</v>
      </c>
      <c r="B1417" s="200" t="str">
        <f>IF(ISBLANK(INDEX('Policy Characteristics'!B:B,MATCH($C1417,'Policy Characteristics'!$C:$C,0))),"",INDEX('Policy Characteristics'!B:B,MATCH($C1417,'Policy Characteristics'!$C:$C,0)))</f>
        <v>Industry Energy Efficiency Standards</v>
      </c>
      <c r="C1417" s="76" t="str">
        <f t="shared" si="40"/>
        <v>Percentage Improvement in Eqpt Efficiency Standards above BAU</v>
      </c>
      <c r="D1417" s="78" t="s">
        <v>1310</v>
      </c>
      <c r="E1417" s="88" t="s">
        <v>643</v>
      </c>
      <c r="F1417" t="s">
        <v>1273</v>
      </c>
      <c r="G1417" s="88" t="s">
        <v>651</v>
      </c>
      <c r="H1417" s="15">
        <v>1059</v>
      </c>
      <c r="I1417" s="213" t="s">
        <v>43</v>
      </c>
      <c r="J1417" s="202" t="str">
        <f>IF(ISBLANK(INDEX('Policy Characteristics'!D:D,MATCH($C1417,'Policy Characteristics'!$C:$C,0))),"",INDEX('Policy Characteristics'!D:D,MATCH($C1417,'Policy Characteristics'!$C:$C,0)))</f>
        <v>Industry Energy Efficiency Standards</v>
      </c>
      <c r="K1417" s="76" t="str">
        <f>IF(ISBLANK(INDEX('Policy Characteristics'!E:E,MATCH($C1417,'Policy Characteristics'!$C:$C,0))),"",INDEX('Policy Characteristics'!E:E,MATCH($C1417,'Policy Characteristics'!$C:$C,0)))</f>
        <v>indst efficiency standards</v>
      </c>
      <c r="L1417" s="205">
        <f>IF(ISBLANK(INDEX('Policy Characteristics'!F:F,MATCH($C1417,'Policy Characteristics'!$C:$C,0))),"",INDEX('Policy Characteristics'!F:F,MATCH($C1417,'Policy Characteristics'!$C:$C,0)))</f>
        <v>0</v>
      </c>
      <c r="M1417" s="205">
        <f>IF(ISBLANK(INDEX('Policy Characteristics'!G:G,MATCH($C1417,'Policy Characteristics'!$C:$C,0))),"",INDEX('Policy Characteristics'!G:G,MATCH($C1417,'Policy Characteristics'!$C:$C,0)))</f>
        <v>0.25</v>
      </c>
      <c r="N1417" s="205">
        <f>IF(ISBLANK(INDEX('Policy Characteristics'!H:H,MATCH($C1417,'Policy Characteristics'!$C:$C,0))),"",INDEX('Policy Characteristics'!H:H,MATCH($C1417,'Policy Characteristics'!$C:$C,0)))</f>
        <v>0.01</v>
      </c>
      <c r="O1417" s="76" t="str">
        <f>IF(ISBLANK(INDEX('Policy Characteristics'!I:I,MATCH($C1417,'Policy Characteristics'!$C:$C,0))),"",INDEX('Policy Characteristics'!I:I,MATCH($C1417,'Policy Characteristics'!$C:$C,0)))</f>
        <v>% reduction in energy use</v>
      </c>
      <c r="P1417" s="76" t="str">
        <f>IF(ISBLANK(INDEX('Policy Characteristics'!J:J,MATCH($C1417,'Policy Characteristics'!$C:$C,0))),"",INDEX('Policy Characteristics'!J:J,MATCH($C1417,'Policy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417" s="76" t="str">
        <f>IF(ISBLANK(INDEX('Policy Characteristics'!K:K,MATCH($C1417,'Policy Characteristics'!$C:$C,0))),"",INDEX('Policy Characteristics'!K:K,MATCH($C1417,'Policy Characteristics'!$C:$C,0)))</f>
        <v>industry-ag-main.html#eff-stds</v>
      </c>
      <c r="R1417" s="76" t="str">
        <f>IF(ISBLANK(INDEX('Policy Characteristics'!L:L,MATCH($C1417,'Policy Characteristics'!$C:$C,0))),"",INDEX('Policy Characteristics'!L:L,MATCH($C1417,'Policy Characteristics'!$C:$C,0)))</f>
        <v>industry-energy-efficiency-standards.html</v>
      </c>
    </row>
    <row r="1418" spans="1:18" s="76" customFormat="1" x14ac:dyDescent="0.25">
      <c r="A1418" s="76" t="str">
        <f>IF(ISBLANK(INDEX('Policy Characteristics'!A:A,MATCH($C1418,'Policy Characteristics'!$C:$C,0))),"",INDEX('Policy Characteristics'!A:A,MATCH($C1418,'Policy Characteristics'!$C:$C,0)))</f>
        <v>Industry</v>
      </c>
      <c r="B1418" s="200" t="str">
        <f>IF(ISBLANK(INDEX('Policy Characteristics'!B:B,MATCH($C1418,'Policy Characteristics'!$C:$C,0))),"",INDEX('Policy Characteristics'!B:B,MATCH($C1418,'Policy Characteristics'!$C:$C,0)))</f>
        <v>Industry Energy Efficiency Standards</v>
      </c>
      <c r="C1418" s="76" t="str">
        <f t="shared" si="40"/>
        <v>Percentage Improvement in Eqpt Efficiency Standards above BAU</v>
      </c>
      <c r="D1418" s="78" t="s">
        <v>1310</v>
      </c>
      <c r="E1418" s="88" t="s">
        <v>644</v>
      </c>
      <c r="F1418" t="s">
        <v>1273</v>
      </c>
      <c r="G1418" s="88" t="s">
        <v>652</v>
      </c>
      <c r="H1418" s="15">
        <v>1060</v>
      </c>
      <c r="I1418" s="213" t="s">
        <v>43</v>
      </c>
      <c r="J1418" s="202" t="str">
        <f>IF(ISBLANK(INDEX('Policy Characteristics'!D:D,MATCH($C1418,'Policy Characteristics'!$C:$C,0))),"",INDEX('Policy Characteristics'!D:D,MATCH($C1418,'Policy Characteristics'!$C:$C,0)))</f>
        <v>Industry Energy Efficiency Standards</v>
      </c>
      <c r="K1418" s="76" t="str">
        <f>IF(ISBLANK(INDEX('Policy Characteristics'!E:E,MATCH($C1418,'Policy Characteristics'!$C:$C,0))),"",INDEX('Policy Characteristics'!E:E,MATCH($C1418,'Policy Characteristics'!$C:$C,0)))</f>
        <v>indst efficiency standards</v>
      </c>
      <c r="L1418" s="205">
        <f>IF(ISBLANK(INDEX('Policy Characteristics'!F:F,MATCH($C1418,'Policy Characteristics'!$C:$C,0))),"",INDEX('Policy Characteristics'!F:F,MATCH($C1418,'Policy Characteristics'!$C:$C,0)))</f>
        <v>0</v>
      </c>
      <c r="M1418" s="205">
        <f>IF(ISBLANK(INDEX('Policy Characteristics'!G:G,MATCH($C1418,'Policy Characteristics'!$C:$C,0))),"",INDEX('Policy Characteristics'!G:G,MATCH($C1418,'Policy Characteristics'!$C:$C,0)))</f>
        <v>0.25</v>
      </c>
      <c r="N1418" s="205">
        <f>IF(ISBLANK(INDEX('Policy Characteristics'!H:H,MATCH($C1418,'Policy Characteristics'!$C:$C,0))),"",INDEX('Policy Characteristics'!H:H,MATCH($C1418,'Policy Characteristics'!$C:$C,0)))</f>
        <v>0.01</v>
      </c>
      <c r="O1418" s="76" t="str">
        <f>IF(ISBLANK(INDEX('Policy Characteristics'!I:I,MATCH($C1418,'Policy Characteristics'!$C:$C,0))),"",INDEX('Policy Characteristics'!I:I,MATCH($C1418,'Policy Characteristics'!$C:$C,0)))</f>
        <v>% reduction in energy use</v>
      </c>
      <c r="P1418" s="76" t="str">
        <f>IF(ISBLANK(INDEX('Policy Characteristics'!J:J,MATCH($C1418,'Policy Characteristics'!$C:$C,0))),"",INDEX('Policy Characteristics'!J:J,MATCH($C1418,'Policy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418" s="76" t="str">
        <f>IF(ISBLANK(INDEX('Policy Characteristics'!K:K,MATCH($C1418,'Policy Characteristics'!$C:$C,0))),"",INDEX('Policy Characteristics'!K:K,MATCH($C1418,'Policy Characteristics'!$C:$C,0)))</f>
        <v>industry-ag-main.html#eff-stds</v>
      </c>
      <c r="R1418" s="76" t="str">
        <f>IF(ISBLANK(INDEX('Policy Characteristics'!L:L,MATCH($C1418,'Policy Characteristics'!$C:$C,0))),"",INDEX('Policy Characteristics'!L:L,MATCH($C1418,'Policy Characteristics'!$C:$C,0)))</f>
        <v>industry-energy-efficiency-standards.html</v>
      </c>
    </row>
    <row r="1419" spans="1:18" s="76" customFormat="1" x14ac:dyDescent="0.25">
      <c r="A1419" s="76" t="str">
        <f>IF(ISBLANK(INDEX('Policy Characteristics'!A:A,MATCH($C1419,'Policy Characteristics'!$C:$C,0))),"",INDEX('Policy Characteristics'!A:A,MATCH($C1419,'Policy Characteristics'!$C:$C,0)))</f>
        <v>Industry</v>
      </c>
      <c r="B1419" s="200" t="str">
        <f>IF(ISBLANK(INDEX('Policy Characteristics'!B:B,MATCH($C1419,'Policy Characteristics'!$C:$C,0))),"",INDEX('Policy Characteristics'!B:B,MATCH($C1419,'Policy Characteristics'!$C:$C,0)))</f>
        <v>Industry Energy Efficiency Standards</v>
      </c>
      <c r="C1419" s="76" t="str">
        <f t="shared" si="40"/>
        <v>Percentage Improvement in Eqpt Efficiency Standards above BAU</v>
      </c>
      <c r="D1419" s="78" t="s">
        <v>1310</v>
      </c>
      <c r="E1419" s="88" t="s">
        <v>645</v>
      </c>
      <c r="F1419" t="s">
        <v>1273</v>
      </c>
      <c r="G1419" s="88" t="s">
        <v>649</v>
      </c>
      <c r="H1419" s="15">
        <v>1061</v>
      </c>
      <c r="I1419" s="213" t="s">
        <v>44</v>
      </c>
      <c r="J1419" s="202" t="str">
        <f>IF(ISBLANK(INDEX('Policy Characteristics'!D:D,MATCH($C1419,'Policy Characteristics'!$C:$C,0))),"",INDEX('Policy Characteristics'!D:D,MATCH($C1419,'Policy Characteristics'!$C:$C,0)))</f>
        <v>Industry Energy Efficiency Standards</v>
      </c>
      <c r="K1419" s="76" t="str">
        <f>IF(ISBLANK(INDEX('Policy Characteristics'!E:E,MATCH($C1419,'Policy Characteristics'!$C:$C,0))),"",INDEX('Policy Characteristics'!E:E,MATCH($C1419,'Policy Characteristics'!$C:$C,0)))</f>
        <v>indst efficiency standards</v>
      </c>
      <c r="L1419" s="205">
        <f>IF(ISBLANK(INDEX('Policy Characteristics'!F:F,MATCH($C1419,'Policy Characteristics'!$C:$C,0))),"",INDEX('Policy Characteristics'!F:F,MATCH($C1419,'Policy Characteristics'!$C:$C,0)))</f>
        <v>0</v>
      </c>
      <c r="M1419" s="205">
        <f>IF(ISBLANK(INDEX('Policy Characteristics'!G:G,MATCH($C1419,'Policy Characteristics'!$C:$C,0))),"",INDEX('Policy Characteristics'!G:G,MATCH($C1419,'Policy Characteristics'!$C:$C,0)))</f>
        <v>0.25</v>
      </c>
      <c r="N1419" s="205">
        <f>IF(ISBLANK(INDEX('Policy Characteristics'!H:H,MATCH($C1419,'Policy Characteristics'!$C:$C,0))),"",INDEX('Policy Characteristics'!H:H,MATCH($C1419,'Policy Characteristics'!$C:$C,0)))</f>
        <v>0.01</v>
      </c>
      <c r="O1419" s="76" t="str">
        <f>IF(ISBLANK(INDEX('Policy Characteristics'!I:I,MATCH($C1419,'Policy Characteristics'!$C:$C,0))),"",INDEX('Policy Characteristics'!I:I,MATCH($C1419,'Policy Characteristics'!$C:$C,0)))</f>
        <v>% reduction in energy use</v>
      </c>
      <c r="P1419" s="76" t="str">
        <f>IF(ISBLANK(INDEX('Policy Characteristics'!J:J,MATCH($C1419,'Policy Characteristics'!$C:$C,0))),"",INDEX('Policy Characteristics'!J:J,MATCH($C1419,'Policy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419" s="76" t="str">
        <f>IF(ISBLANK(INDEX('Policy Characteristics'!K:K,MATCH($C1419,'Policy Characteristics'!$C:$C,0))),"",INDEX('Policy Characteristics'!K:K,MATCH($C1419,'Policy Characteristics'!$C:$C,0)))</f>
        <v>industry-ag-main.html#eff-stds</v>
      </c>
      <c r="R1419" s="76" t="str">
        <f>IF(ISBLANK(INDEX('Policy Characteristics'!L:L,MATCH($C1419,'Policy Characteristics'!$C:$C,0))),"",INDEX('Policy Characteristics'!L:L,MATCH($C1419,'Policy Characteristics'!$C:$C,0)))</f>
        <v>industry-energy-efficiency-standards.html</v>
      </c>
    </row>
    <row r="1420" spans="1:18" s="76" customFormat="1" x14ac:dyDescent="0.25">
      <c r="A1420" s="76" t="str">
        <f>IF(ISBLANK(INDEX('Policy Characteristics'!A:A,MATCH($C1420,'Policy Characteristics'!$C:$C,0))),"",INDEX('Policy Characteristics'!A:A,MATCH($C1420,'Policy Characteristics'!$C:$C,0)))</f>
        <v>Industry</v>
      </c>
      <c r="B1420" s="200" t="str">
        <f>IF(ISBLANK(INDEX('Policy Characteristics'!B:B,MATCH($C1420,'Policy Characteristics'!$C:$C,0))),"",INDEX('Policy Characteristics'!B:B,MATCH($C1420,'Policy Characteristics'!$C:$C,0)))</f>
        <v>Industry Energy Efficiency Standards</v>
      </c>
      <c r="C1420" s="76" t="str">
        <f t="shared" si="40"/>
        <v>Percentage Improvement in Eqpt Efficiency Standards above BAU</v>
      </c>
      <c r="D1420" s="78" t="s">
        <v>1310</v>
      </c>
      <c r="E1420" s="88" t="s">
        <v>646</v>
      </c>
      <c r="F1420" t="s">
        <v>1273</v>
      </c>
      <c r="G1420" s="88" t="s">
        <v>650</v>
      </c>
      <c r="H1420" s="15">
        <v>1062</v>
      </c>
      <c r="I1420" s="213" t="s">
        <v>43</v>
      </c>
      <c r="J1420" s="202" t="str">
        <f>IF(ISBLANK(INDEX('Policy Characteristics'!D:D,MATCH($C1420,'Policy Characteristics'!$C:$C,0))),"",INDEX('Policy Characteristics'!D:D,MATCH($C1420,'Policy Characteristics'!$C:$C,0)))</f>
        <v>Industry Energy Efficiency Standards</v>
      </c>
      <c r="K1420" s="76" t="str">
        <f>IF(ISBLANK(INDEX('Policy Characteristics'!E:E,MATCH($C1420,'Policy Characteristics'!$C:$C,0))),"",INDEX('Policy Characteristics'!E:E,MATCH($C1420,'Policy Characteristics'!$C:$C,0)))</f>
        <v>indst efficiency standards</v>
      </c>
      <c r="L1420" s="205">
        <f>IF(ISBLANK(INDEX('Policy Characteristics'!F:F,MATCH($C1420,'Policy Characteristics'!$C:$C,0))),"",INDEX('Policy Characteristics'!F:F,MATCH($C1420,'Policy Characteristics'!$C:$C,0)))</f>
        <v>0</v>
      </c>
      <c r="M1420" s="205">
        <f>IF(ISBLANK(INDEX('Policy Characteristics'!G:G,MATCH($C1420,'Policy Characteristics'!$C:$C,0))),"",INDEX('Policy Characteristics'!G:G,MATCH($C1420,'Policy Characteristics'!$C:$C,0)))</f>
        <v>0.25</v>
      </c>
      <c r="N1420" s="205">
        <f>IF(ISBLANK(INDEX('Policy Characteristics'!H:H,MATCH($C1420,'Policy Characteristics'!$C:$C,0))),"",INDEX('Policy Characteristics'!H:H,MATCH($C1420,'Policy Characteristics'!$C:$C,0)))</f>
        <v>0.01</v>
      </c>
      <c r="O1420" s="76" t="str">
        <f>IF(ISBLANK(INDEX('Policy Characteristics'!I:I,MATCH($C1420,'Policy Characteristics'!$C:$C,0))),"",INDEX('Policy Characteristics'!I:I,MATCH($C1420,'Policy Characteristics'!$C:$C,0)))</f>
        <v>% reduction in energy use</v>
      </c>
      <c r="P1420" s="76" t="str">
        <f>IF(ISBLANK(INDEX('Policy Characteristics'!J:J,MATCH($C1420,'Policy Characteristics'!$C:$C,0))),"",INDEX('Policy Characteristics'!J:J,MATCH($C1420,'Policy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420" s="76" t="str">
        <f>IF(ISBLANK(INDEX('Policy Characteristics'!K:K,MATCH($C1420,'Policy Characteristics'!$C:$C,0))),"",INDEX('Policy Characteristics'!K:K,MATCH($C1420,'Policy Characteristics'!$C:$C,0)))</f>
        <v>industry-ag-main.html#eff-stds</v>
      </c>
      <c r="R1420" s="76" t="str">
        <f>IF(ISBLANK(INDEX('Policy Characteristics'!L:L,MATCH($C1420,'Policy Characteristics'!$C:$C,0))),"",INDEX('Policy Characteristics'!L:L,MATCH($C1420,'Policy Characteristics'!$C:$C,0)))</f>
        <v>industry-energy-efficiency-standards.html</v>
      </c>
    </row>
    <row r="1421" spans="1:18" s="76" customFormat="1" x14ac:dyDescent="0.25">
      <c r="A1421" s="76" t="str">
        <f>IF(ISBLANK(INDEX('Policy Characteristics'!A:A,MATCH($C1421,'Policy Characteristics'!$C:$C,0))),"",INDEX('Policy Characteristics'!A:A,MATCH($C1421,'Policy Characteristics'!$C:$C,0)))</f>
        <v>Industry</v>
      </c>
      <c r="B1421" s="200" t="str">
        <f>IF(ISBLANK(INDEX('Policy Characteristics'!B:B,MATCH($C1421,'Policy Characteristics'!$C:$C,0))),"",INDEX('Policy Characteristics'!B:B,MATCH($C1421,'Policy Characteristics'!$C:$C,0)))</f>
        <v>Industry Energy Efficiency Standards</v>
      </c>
      <c r="C1421" s="76" t="str">
        <f t="shared" si="40"/>
        <v>Percentage Improvement in Eqpt Efficiency Standards above BAU</v>
      </c>
      <c r="D1421" s="78" t="s">
        <v>1310</v>
      </c>
      <c r="E1421" s="88" t="s">
        <v>647</v>
      </c>
      <c r="F1421" t="s">
        <v>1273</v>
      </c>
      <c r="G1421" s="88" t="s">
        <v>653</v>
      </c>
      <c r="H1421" s="15">
        <v>1063</v>
      </c>
      <c r="I1421" s="213" t="s">
        <v>44</v>
      </c>
      <c r="J1421" s="202" t="str">
        <f>IF(ISBLANK(INDEX('Policy Characteristics'!D:D,MATCH($C1421,'Policy Characteristics'!$C:$C,0))),"",INDEX('Policy Characteristics'!D:D,MATCH($C1421,'Policy Characteristics'!$C:$C,0)))</f>
        <v>Industry Energy Efficiency Standards</v>
      </c>
      <c r="K1421" s="76" t="str">
        <f>IF(ISBLANK(INDEX('Policy Characteristics'!E:E,MATCH($C1421,'Policy Characteristics'!$C:$C,0))),"",INDEX('Policy Characteristics'!E:E,MATCH($C1421,'Policy Characteristics'!$C:$C,0)))</f>
        <v>indst efficiency standards</v>
      </c>
      <c r="L1421" s="205">
        <f>IF(ISBLANK(INDEX('Policy Characteristics'!F:F,MATCH($C1421,'Policy Characteristics'!$C:$C,0))),"",INDEX('Policy Characteristics'!F:F,MATCH($C1421,'Policy Characteristics'!$C:$C,0)))</f>
        <v>0</v>
      </c>
      <c r="M1421" s="205">
        <f>IF(ISBLANK(INDEX('Policy Characteristics'!G:G,MATCH($C1421,'Policy Characteristics'!$C:$C,0))),"",INDEX('Policy Characteristics'!G:G,MATCH($C1421,'Policy Characteristics'!$C:$C,0)))</f>
        <v>0.25</v>
      </c>
      <c r="N1421" s="205">
        <f>IF(ISBLANK(INDEX('Policy Characteristics'!H:H,MATCH($C1421,'Policy Characteristics'!$C:$C,0))),"",INDEX('Policy Characteristics'!H:H,MATCH($C1421,'Policy Characteristics'!$C:$C,0)))</f>
        <v>0.01</v>
      </c>
      <c r="O1421" s="76" t="str">
        <f>IF(ISBLANK(INDEX('Policy Characteristics'!I:I,MATCH($C1421,'Policy Characteristics'!$C:$C,0))),"",INDEX('Policy Characteristics'!I:I,MATCH($C1421,'Policy Characteristics'!$C:$C,0)))</f>
        <v>% reduction in energy use</v>
      </c>
      <c r="P1421" s="76" t="str">
        <f>IF(ISBLANK(INDEX('Policy Characteristics'!J:J,MATCH($C1421,'Policy Characteristics'!$C:$C,0))),"",INDEX('Policy Characteristics'!J:J,MATCH($C1421,'Policy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421" s="76" t="str">
        <f>IF(ISBLANK(INDEX('Policy Characteristics'!K:K,MATCH($C1421,'Policy Characteristics'!$C:$C,0))),"",INDEX('Policy Characteristics'!K:K,MATCH($C1421,'Policy Characteristics'!$C:$C,0)))</f>
        <v>industry-ag-main.html#eff-stds</v>
      </c>
      <c r="R1421" s="76" t="str">
        <f>IF(ISBLANK(INDEX('Policy Characteristics'!L:L,MATCH($C1421,'Policy Characteristics'!$C:$C,0))),"",INDEX('Policy Characteristics'!L:L,MATCH($C1421,'Policy Characteristics'!$C:$C,0)))</f>
        <v>industry-energy-efficiency-standards.html</v>
      </c>
    </row>
    <row r="1422" spans="1:18" s="76" customFormat="1" x14ac:dyDescent="0.25">
      <c r="A1422" s="76" t="str">
        <f>IF(ISBLANK(INDEX('Policy Characteristics'!A:A,MATCH($C1422,'Policy Characteristics'!$C:$C,0))),"",INDEX('Policy Characteristics'!A:A,MATCH($C1422,'Policy Characteristics'!$C:$C,0)))</f>
        <v>Industry</v>
      </c>
      <c r="B1422" s="200" t="str">
        <f>IF(ISBLANK(INDEX('Policy Characteristics'!B:B,MATCH($C1422,'Policy Characteristics'!$C:$C,0))),"",INDEX('Policy Characteristics'!B:B,MATCH($C1422,'Policy Characteristics'!$C:$C,0)))</f>
        <v>Industry Energy Efficiency Standards</v>
      </c>
      <c r="C1422" s="76" t="str">
        <f t="shared" si="40"/>
        <v>Percentage Improvement in Eqpt Efficiency Standards above BAU</v>
      </c>
      <c r="D1422" s="78" t="s">
        <v>1310</v>
      </c>
      <c r="E1422" s="88" t="s">
        <v>946</v>
      </c>
      <c r="F1422" t="s">
        <v>1273</v>
      </c>
      <c r="G1422" s="88" t="s">
        <v>949</v>
      </c>
      <c r="H1422" s="15">
        <v>1064</v>
      </c>
      <c r="I1422" s="213" t="s">
        <v>44</v>
      </c>
      <c r="J1422" s="202" t="str">
        <f>IF(ISBLANK(INDEX('Policy Characteristics'!D:D,MATCH($C1422,'Policy Characteristics'!$C:$C,0))),"",INDEX('Policy Characteristics'!D:D,MATCH($C1422,'Policy Characteristics'!$C:$C,0)))</f>
        <v>Industry Energy Efficiency Standards</v>
      </c>
      <c r="K1422" s="76" t="str">
        <f>IF(ISBLANK(INDEX('Policy Characteristics'!E:E,MATCH($C1422,'Policy Characteristics'!$C:$C,0))),"",INDEX('Policy Characteristics'!E:E,MATCH($C1422,'Policy Characteristics'!$C:$C,0)))</f>
        <v>indst efficiency standards</v>
      </c>
      <c r="L1422" s="205">
        <f>IF(ISBLANK(INDEX('Policy Characteristics'!F:F,MATCH($C1422,'Policy Characteristics'!$C:$C,0))),"",INDEX('Policy Characteristics'!F:F,MATCH($C1422,'Policy Characteristics'!$C:$C,0)))</f>
        <v>0</v>
      </c>
      <c r="M1422" s="205">
        <f>IF(ISBLANK(INDEX('Policy Characteristics'!G:G,MATCH($C1422,'Policy Characteristics'!$C:$C,0))),"",INDEX('Policy Characteristics'!G:G,MATCH($C1422,'Policy Characteristics'!$C:$C,0)))</f>
        <v>0.25</v>
      </c>
      <c r="N1422" s="205">
        <f>IF(ISBLANK(INDEX('Policy Characteristics'!H:H,MATCH($C1422,'Policy Characteristics'!$C:$C,0))),"",INDEX('Policy Characteristics'!H:H,MATCH($C1422,'Policy Characteristics'!$C:$C,0)))</f>
        <v>0.01</v>
      </c>
      <c r="O1422" s="76" t="str">
        <f>IF(ISBLANK(INDEX('Policy Characteristics'!I:I,MATCH($C1422,'Policy Characteristics'!$C:$C,0))),"",INDEX('Policy Characteristics'!I:I,MATCH($C1422,'Policy Characteristics'!$C:$C,0)))</f>
        <v>% reduction in energy use</v>
      </c>
      <c r="P1422" s="76" t="str">
        <f>IF(ISBLANK(INDEX('Policy Characteristics'!J:J,MATCH($C1422,'Policy Characteristics'!$C:$C,0))),"",INDEX('Policy Characteristics'!J:J,MATCH($C1422,'Policy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422" s="76" t="str">
        <f>IF(ISBLANK(INDEX('Policy Characteristics'!K:K,MATCH($C1422,'Policy Characteristics'!$C:$C,0))),"",INDEX('Policy Characteristics'!K:K,MATCH($C1422,'Policy Characteristics'!$C:$C,0)))</f>
        <v>industry-ag-main.html#eff-stds</v>
      </c>
      <c r="R1422" s="76" t="str">
        <f>IF(ISBLANK(INDEX('Policy Characteristics'!L:L,MATCH($C1422,'Policy Characteristics'!$C:$C,0))),"",INDEX('Policy Characteristics'!L:L,MATCH($C1422,'Policy Characteristics'!$C:$C,0)))</f>
        <v>industry-energy-efficiency-standards.html</v>
      </c>
    </row>
    <row r="1423" spans="1:18" s="76" customFormat="1" x14ac:dyDescent="0.25">
      <c r="A1423" s="76" t="str">
        <f>IF(ISBLANK(INDEX('Policy Characteristics'!A:A,MATCH($C1423,'Policy Characteristics'!$C:$C,0))),"",INDEX('Policy Characteristics'!A:A,MATCH($C1423,'Policy Characteristics'!$C:$C,0)))</f>
        <v>Industry</v>
      </c>
      <c r="B1423" s="200" t="str">
        <f>IF(ISBLANK(INDEX('Policy Characteristics'!B:B,MATCH($C1423,'Policy Characteristics'!$C:$C,0))),"",INDEX('Policy Characteristics'!B:B,MATCH($C1423,'Policy Characteristics'!$C:$C,0)))</f>
        <v>Industry Energy Efficiency Standards</v>
      </c>
      <c r="C1423" s="76" t="str">
        <f t="shared" si="40"/>
        <v>Percentage Improvement in Eqpt Efficiency Standards above BAU</v>
      </c>
      <c r="D1423" s="78" t="s">
        <v>1310</v>
      </c>
      <c r="E1423" s="88" t="s">
        <v>947</v>
      </c>
      <c r="F1423" t="s">
        <v>1273</v>
      </c>
      <c r="G1423" s="88" t="s">
        <v>951</v>
      </c>
      <c r="H1423" s="15">
        <v>1065</v>
      </c>
      <c r="I1423" s="213" t="s">
        <v>44</v>
      </c>
      <c r="J1423" s="202" t="str">
        <f>IF(ISBLANK(INDEX('Policy Characteristics'!D:D,MATCH($C1423,'Policy Characteristics'!$C:$C,0))),"",INDEX('Policy Characteristics'!D:D,MATCH($C1423,'Policy Characteristics'!$C:$C,0)))</f>
        <v>Industry Energy Efficiency Standards</v>
      </c>
      <c r="K1423" s="76" t="str">
        <f>IF(ISBLANK(INDEX('Policy Characteristics'!E:E,MATCH($C1423,'Policy Characteristics'!$C:$C,0))),"",INDEX('Policy Characteristics'!E:E,MATCH($C1423,'Policy Characteristics'!$C:$C,0)))</f>
        <v>indst efficiency standards</v>
      </c>
      <c r="L1423" s="205">
        <f>IF(ISBLANK(INDEX('Policy Characteristics'!F:F,MATCH($C1423,'Policy Characteristics'!$C:$C,0))),"",INDEX('Policy Characteristics'!F:F,MATCH($C1423,'Policy Characteristics'!$C:$C,0)))</f>
        <v>0</v>
      </c>
      <c r="M1423" s="205">
        <f>IF(ISBLANK(INDEX('Policy Characteristics'!G:G,MATCH($C1423,'Policy Characteristics'!$C:$C,0))),"",INDEX('Policy Characteristics'!G:G,MATCH($C1423,'Policy Characteristics'!$C:$C,0)))</f>
        <v>0.25</v>
      </c>
      <c r="N1423" s="205">
        <f>IF(ISBLANK(INDEX('Policy Characteristics'!H:H,MATCH($C1423,'Policy Characteristics'!$C:$C,0))),"",INDEX('Policy Characteristics'!H:H,MATCH($C1423,'Policy Characteristics'!$C:$C,0)))</f>
        <v>0.01</v>
      </c>
      <c r="O1423" s="76" t="str">
        <f>IF(ISBLANK(INDEX('Policy Characteristics'!I:I,MATCH($C1423,'Policy Characteristics'!$C:$C,0))),"",INDEX('Policy Characteristics'!I:I,MATCH($C1423,'Policy Characteristics'!$C:$C,0)))</f>
        <v>% reduction in energy use</v>
      </c>
      <c r="P1423" s="76" t="str">
        <f>IF(ISBLANK(INDEX('Policy Characteristics'!J:J,MATCH($C1423,'Policy Characteristics'!$C:$C,0))),"",INDEX('Policy Characteristics'!J:J,MATCH($C1423,'Policy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423" s="76" t="str">
        <f>IF(ISBLANK(INDEX('Policy Characteristics'!K:K,MATCH($C1423,'Policy Characteristics'!$C:$C,0))),"",INDEX('Policy Characteristics'!K:K,MATCH($C1423,'Policy Characteristics'!$C:$C,0)))</f>
        <v>industry-ag-main.html#eff-stds</v>
      </c>
      <c r="R1423" s="76" t="str">
        <f>IF(ISBLANK(INDEX('Policy Characteristics'!L:L,MATCH($C1423,'Policy Characteristics'!$C:$C,0))),"",INDEX('Policy Characteristics'!L:L,MATCH($C1423,'Policy Characteristics'!$C:$C,0)))</f>
        <v>industry-energy-efficiency-standards.html</v>
      </c>
    </row>
    <row r="1424" spans="1:18" s="76" customFormat="1" x14ac:dyDescent="0.25">
      <c r="A1424" s="76" t="str">
        <f>IF(ISBLANK(INDEX('Policy Characteristics'!A:A,MATCH($C1424,'Policy Characteristics'!$C:$C,0))),"",INDEX('Policy Characteristics'!A:A,MATCH($C1424,'Policy Characteristics'!$C:$C,0)))</f>
        <v>Industry</v>
      </c>
      <c r="B1424" s="200" t="str">
        <f>IF(ISBLANK(INDEX('Policy Characteristics'!B:B,MATCH($C1424,'Policy Characteristics'!$C:$C,0))),"",INDEX('Policy Characteristics'!B:B,MATCH($C1424,'Policy Characteristics'!$C:$C,0)))</f>
        <v>Industry Energy Efficiency Standards</v>
      </c>
      <c r="C1424" s="76" t="str">
        <f t="shared" si="40"/>
        <v>Percentage Improvement in Eqpt Efficiency Standards above BAU</v>
      </c>
      <c r="D1424" s="78" t="s">
        <v>1310</v>
      </c>
      <c r="E1424" s="88" t="s">
        <v>948</v>
      </c>
      <c r="F1424" t="s">
        <v>1273</v>
      </c>
      <c r="G1424" s="88" t="s">
        <v>952</v>
      </c>
      <c r="H1424" s="15">
        <v>1066</v>
      </c>
      <c r="I1424" s="213" t="s">
        <v>43</v>
      </c>
      <c r="J1424" s="202" t="str">
        <f>IF(ISBLANK(INDEX('Policy Characteristics'!D:D,MATCH($C1424,'Policy Characteristics'!$C:$C,0))),"",INDEX('Policy Characteristics'!D:D,MATCH($C1424,'Policy Characteristics'!$C:$C,0)))</f>
        <v>Industry Energy Efficiency Standards</v>
      </c>
      <c r="K1424" s="76" t="str">
        <f>IF(ISBLANK(INDEX('Policy Characteristics'!E:E,MATCH($C1424,'Policy Characteristics'!$C:$C,0))),"",INDEX('Policy Characteristics'!E:E,MATCH($C1424,'Policy Characteristics'!$C:$C,0)))</f>
        <v>indst efficiency standards</v>
      </c>
      <c r="L1424" s="205">
        <f>IF(ISBLANK(INDEX('Policy Characteristics'!F:F,MATCH($C1424,'Policy Characteristics'!$C:$C,0))),"",INDEX('Policy Characteristics'!F:F,MATCH($C1424,'Policy Characteristics'!$C:$C,0)))</f>
        <v>0</v>
      </c>
      <c r="M1424" s="205">
        <f>IF(ISBLANK(INDEX('Policy Characteristics'!G:G,MATCH($C1424,'Policy Characteristics'!$C:$C,0))),"",INDEX('Policy Characteristics'!G:G,MATCH($C1424,'Policy Characteristics'!$C:$C,0)))</f>
        <v>0.25</v>
      </c>
      <c r="N1424" s="205">
        <f>IF(ISBLANK(INDEX('Policy Characteristics'!H:H,MATCH($C1424,'Policy Characteristics'!$C:$C,0))),"",INDEX('Policy Characteristics'!H:H,MATCH($C1424,'Policy Characteristics'!$C:$C,0)))</f>
        <v>0.01</v>
      </c>
      <c r="O1424" s="76" t="str">
        <f>IF(ISBLANK(INDEX('Policy Characteristics'!I:I,MATCH($C1424,'Policy Characteristics'!$C:$C,0))),"",INDEX('Policy Characteristics'!I:I,MATCH($C1424,'Policy Characteristics'!$C:$C,0)))</f>
        <v>% reduction in energy use</v>
      </c>
      <c r="P1424" s="76" t="str">
        <f>IF(ISBLANK(INDEX('Policy Characteristics'!J:J,MATCH($C1424,'Policy Characteristics'!$C:$C,0))),"",INDEX('Policy Characteristics'!J:J,MATCH($C1424,'Policy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424" s="76" t="str">
        <f>IF(ISBLANK(INDEX('Policy Characteristics'!K:K,MATCH($C1424,'Policy Characteristics'!$C:$C,0))),"",INDEX('Policy Characteristics'!K:K,MATCH($C1424,'Policy Characteristics'!$C:$C,0)))</f>
        <v>industry-ag-main.html#eff-stds</v>
      </c>
      <c r="R1424" s="76" t="str">
        <f>IF(ISBLANK(INDEX('Policy Characteristics'!L:L,MATCH($C1424,'Policy Characteristics'!$C:$C,0))),"",INDEX('Policy Characteristics'!L:L,MATCH($C1424,'Policy Characteristics'!$C:$C,0)))</f>
        <v>industry-energy-efficiency-standards.html</v>
      </c>
    </row>
    <row r="1425" spans="1:18" s="76" customFormat="1" x14ac:dyDescent="0.25">
      <c r="A1425" s="76" t="str">
        <f>IF(ISBLANK(INDEX('Policy Characteristics'!A:A,MATCH($C1425,'Policy Characteristics'!$C:$C,0))),"",INDEX('Policy Characteristics'!A:A,MATCH($C1425,'Policy Characteristics'!$C:$C,0)))</f>
        <v>Industry</v>
      </c>
      <c r="B1425" s="200" t="str">
        <f>IF(ISBLANK(INDEX('Policy Characteristics'!B:B,MATCH($C1425,'Policy Characteristics'!$C:$C,0))),"",INDEX('Policy Characteristics'!B:B,MATCH($C1425,'Policy Characteristics'!$C:$C,0)))</f>
        <v>Industry Energy Efficiency Standards</v>
      </c>
      <c r="C1425" s="76" t="str">
        <f t="shared" si="40"/>
        <v>Percentage Improvement in Eqpt Efficiency Standards above BAU</v>
      </c>
      <c r="D1425" s="78" t="s">
        <v>1310</v>
      </c>
      <c r="E1425" s="88" t="s">
        <v>945</v>
      </c>
      <c r="F1425" t="s">
        <v>1273</v>
      </c>
      <c r="G1425" s="88" t="s">
        <v>950</v>
      </c>
      <c r="H1425" s="15">
        <v>1067</v>
      </c>
      <c r="I1425" s="213" t="s">
        <v>44</v>
      </c>
      <c r="J1425" s="202" t="str">
        <f>IF(ISBLANK(INDEX('Policy Characteristics'!D:D,MATCH($C1425,'Policy Characteristics'!$C:$C,0))),"",INDEX('Policy Characteristics'!D:D,MATCH($C1425,'Policy Characteristics'!$C:$C,0)))</f>
        <v>Industry Energy Efficiency Standards</v>
      </c>
      <c r="K1425" s="76" t="str">
        <f>IF(ISBLANK(INDEX('Policy Characteristics'!E:E,MATCH($C1425,'Policy Characteristics'!$C:$C,0))),"",INDEX('Policy Characteristics'!E:E,MATCH($C1425,'Policy Characteristics'!$C:$C,0)))</f>
        <v>indst efficiency standards</v>
      </c>
      <c r="L1425" s="205">
        <f>IF(ISBLANK(INDEX('Policy Characteristics'!F:F,MATCH($C1425,'Policy Characteristics'!$C:$C,0))),"",INDEX('Policy Characteristics'!F:F,MATCH($C1425,'Policy Characteristics'!$C:$C,0)))</f>
        <v>0</v>
      </c>
      <c r="M1425" s="205">
        <f>IF(ISBLANK(INDEX('Policy Characteristics'!G:G,MATCH($C1425,'Policy Characteristics'!$C:$C,0))),"",INDEX('Policy Characteristics'!G:G,MATCH($C1425,'Policy Characteristics'!$C:$C,0)))</f>
        <v>0.25</v>
      </c>
      <c r="N1425" s="205">
        <f>IF(ISBLANK(INDEX('Policy Characteristics'!H:H,MATCH($C1425,'Policy Characteristics'!$C:$C,0))),"",INDEX('Policy Characteristics'!H:H,MATCH($C1425,'Policy Characteristics'!$C:$C,0)))</f>
        <v>0.01</v>
      </c>
      <c r="O1425" s="76" t="str">
        <f>IF(ISBLANK(INDEX('Policy Characteristics'!I:I,MATCH($C1425,'Policy Characteristics'!$C:$C,0))),"",INDEX('Policy Characteristics'!I:I,MATCH($C1425,'Policy Characteristics'!$C:$C,0)))</f>
        <v>% reduction in energy use</v>
      </c>
      <c r="P1425" s="76" t="str">
        <f>IF(ISBLANK(INDEX('Policy Characteristics'!J:J,MATCH($C1425,'Policy Characteristics'!$C:$C,0))),"",INDEX('Policy Characteristics'!J:J,MATCH($C1425,'Policy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425" s="76" t="str">
        <f>IF(ISBLANK(INDEX('Policy Characteristics'!K:K,MATCH($C1425,'Policy Characteristics'!$C:$C,0))),"",INDEX('Policy Characteristics'!K:K,MATCH($C1425,'Policy Characteristics'!$C:$C,0)))</f>
        <v>industry-ag-main.html#eff-stds</v>
      </c>
      <c r="R1425" s="76" t="str">
        <f>IF(ISBLANK(INDEX('Policy Characteristics'!L:L,MATCH($C1425,'Policy Characteristics'!$C:$C,0))),"",INDEX('Policy Characteristics'!L:L,MATCH($C1425,'Policy Characteristics'!$C:$C,0)))</f>
        <v>industry-energy-efficiency-standards.html</v>
      </c>
    </row>
    <row r="1426" spans="1:18" s="76" customFormat="1" x14ac:dyDescent="0.25">
      <c r="A1426" s="76" t="str">
        <f>IF(ISBLANK(INDEX('Policy Characteristics'!A:A,MATCH($C1426,'Policy Characteristics'!$C:$C,0))),"",INDEX('Policy Characteristics'!A:A,MATCH($C1426,'Policy Characteristics'!$C:$C,0)))</f>
        <v>Industry</v>
      </c>
      <c r="B1426" s="200" t="str">
        <f>IF(ISBLANK(INDEX('Policy Characteristics'!B:B,MATCH($C1426,'Policy Characteristics'!$C:$C,0))),"",INDEX('Policy Characteristics'!B:B,MATCH($C1426,'Policy Characteristics'!$C:$C,0)))</f>
        <v>Industry Energy Efficiency Standards</v>
      </c>
      <c r="C1426" s="76" t="str">
        <f t="shared" si="40"/>
        <v>Percentage Improvement in Eqpt Efficiency Standards above BAU</v>
      </c>
      <c r="D1426" s="78" t="s">
        <v>1311</v>
      </c>
      <c r="E1426" s="88" t="s">
        <v>642</v>
      </c>
      <c r="F1426" t="s">
        <v>1274</v>
      </c>
      <c r="G1426" s="88" t="s">
        <v>648</v>
      </c>
      <c r="H1426" s="15">
        <v>1068</v>
      </c>
      <c r="I1426" s="213" t="s">
        <v>43</v>
      </c>
      <c r="J1426" s="202" t="str">
        <f>IF(ISBLANK(INDEX('Policy Characteristics'!D:D,MATCH($C1426,'Policy Characteristics'!$C:$C,0))),"",INDEX('Policy Characteristics'!D:D,MATCH($C1426,'Policy Characteristics'!$C:$C,0)))</f>
        <v>Industry Energy Efficiency Standards</v>
      </c>
      <c r="K1426" s="76" t="str">
        <f>IF(ISBLANK(INDEX('Policy Characteristics'!E:E,MATCH($C1426,'Policy Characteristics'!$C:$C,0))),"",INDEX('Policy Characteristics'!E:E,MATCH($C1426,'Policy Characteristics'!$C:$C,0)))</f>
        <v>indst efficiency standards</v>
      </c>
      <c r="L1426" s="205">
        <f>IF(ISBLANK(INDEX('Policy Characteristics'!F:F,MATCH($C1426,'Policy Characteristics'!$C:$C,0))),"",INDEX('Policy Characteristics'!F:F,MATCH($C1426,'Policy Characteristics'!$C:$C,0)))</f>
        <v>0</v>
      </c>
      <c r="M1426" s="205">
        <f>IF(ISBLANK(INDEX('Policy Characteristics'!G:G,MATCH($C1426,'Policy Characteristics'!$C:$C,0))),"",INDEX('Policy Characteristics'!G:G,MATCH($C1426,'Policy Characteristics'!$C:$C,0)))</f>
        <v>0.25</v>
      </c>
      <c r="N1426" s="205">
        <f>IF(ISBLANK(INDEX('Policy Characteristics'!H:H,MATCH($C1426,'Policy Characteristics'!$C:$C,0))),"",INDEX('Policy Characteristics'!H:H,MATCH($C1426,'Policy Characteristics'!$C:$C,0)))</f>
        <v>0.01</v>
      </c>
      <c r="O1426" s="76" t="str">
        <f>IF(ISBLANK(INDEX('Policy Characteristics'!I:I,MATCH($C1426,'Policy Characteristics'!$C:$C,0))),"",INDEX('Policy Characteristics'!I:I,MATCH($C1426,'Policy Characteristics'!$C:$C,0)))</f>
        <v>% reduction in energy use</v>
      </c>
      <c r="P1426" s="76" t="str">
        <f>IF(ISBLANK(INDEX('Policy Characteristics'!J:J,MATCH($C1426,'Policy Characteristics'!$C:$C,0))),"",INDEX('Policy Characteristics'!J:J,MATCH($C1426,'Policy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426" s="76" t="str">
        <f>IF(ISBLANK(INDEX('Policy Characteristics'!K:K,MATCH($C1426,'Policy Characteristics'!$C:$C,0))),"",INDEX('Policy Characteristics'!K:K,MATCH($C1426,'Policy Characteristics'!$C:$C,0)))</f>
        <v>industry-ag-main.html#eff-stds</v>
      </c>
      <c r="R1426" s="76" t="str">
        <f>IF(ISBLANK(INDEX('Policy Characteristics'!L:L,MATCH($C1426,'Policy Characteristics'!$C:$C,0))),"",INDEX('Policy Characteristics'!L:L,MATCH($C1426,'Policy Characteristics'!$C:$C,0)))</f>
        <v>industry-energy-efficiency-standards.html</v>
      </c>
    </row>
    <row r="1427" spans="1:18" s="76" customFormat="1" x14ac:dyDescent="0.25">
      <c r="A1427" s="76" t="str">
        <f>IF(ISBLANK(INDEX('Policy Characteristics'!A:A,MATCH($C1427,'Policy Characteristics'!$C:$C,0))),"",INDEX('Policy Characteristics'!A:A,MATCH($C1427,'Policy Characteristics'!$C:$C,0)))</f>
        <v>Industry</v>
      </c>
      <c r="B1427" s="200" t="str">
        <f>IF(ISBLANK(INDEX('Policy Characteristics'!B:B,MATCH($C1427,'Policy Characteristics'!$C:$C,0))),"",INDEX('Policy Characteristics'!B:B,MATCH($C1427,'Policy Characteristics'!$C:$C,0)))</f>
        <v>Industry Energy Efficiency Standards</v>
      </c>
      <c r="C1427" s="76" t="str">
        <f t="shared" si="40"/>
        <v>Percentage Improvement in Eqpt Efficiency Standards above BAU</v>
      </c>
      <c r="D1427" s="78" t="s">
        <v>1311</v>
      </c>
      <c r="E1427" s="88" t="s">
        <v>643</v>
      </c>
      <c r="F1427" t="s">
        <v>1274</v>
      </c>
      <c r="G1427" s="88" t="s">
        <v>651</v>
      </c>
      <c r="H1427" s="15">
        <v>1069</v>
      </c>
      <c r="I1427" s="213" t="s">
        <v>44</v>
      </c>
      <c r="J1427" s="202" t="str">
        <f>IF(ISBLANK(INDEX('Policy Characteristics'!D:D,MATCH($C1427,'Policy Characteristics'!$C:$C,0))),"",INDEX('Policy Characteristics'!D:D,MATCH($C1427,'Policy Characteristics'!$C:$C,0)))</f>
        <v>Industry Energy Efficiency Standards</v>
      </c>
      <c r="K1427" s="76" t="str">
        <f>IF(ISBLANK(INDEX('Policy Characteristics'!E:E,MATCH($C1427,'Policy Characteristics'!$C:$C,0))),"",INDEX('Policy Characteristics'!E:E,MATCH($C1427,'Policy Characteristics'!$C:$C,0)))</f>
        <v>indst efficiency standards</v>
      </c>
      <c r="L1427" s="205">
        <f>IF(ISBLANK(INDEX('Policy Characteristics'!F:F,MATCH($C1427,'Policy Characteristics'!$C:$C,0))),"",INDEX('Policy Characteristics'!F:F,MATCH($C1427,'Policy Characteristics'!$C:$C,0)))</f>
        <v>0</v>
      </c>
      <c r="M1427" s="205">
        <f>IF(ISBLANK(INDEX('Policy Characteristics'!G:G,MATCH($C1427,'Policy Characteristics'!$C:$C,0))),"",INDEX('Policy Characteristics'!G:G,MATCH($C1427,'Policy Characteristics'!$C:$C,0)))</f>
        <v>0.25</v>
      </c>
      <c r="N1427" s="205">
        <f>IF(ISBLANK(INDEX('Policy Characteristics'!H:H,MATCH($C1427,'Policy Characteristics'!$C:$C,0))),"",INDEX('Policy Characteristics'!H:H,MATCH($C1427,'Policy Characteristics'!$C:$C,0)))</f>
        <v>0.01</v>
      </c>
      <c r="O1427" s="76" t="str">
        <f>IF(ISBLANK(INDEX('Policy Characteristics'!I:I,MATCH($C1427,'Policy Characteristics'!$C:$C,0))),"",INDEX('Policy Characteristics'!I:I,MATCH($C1427,'Policy Characteristics'!$C:$C,0)))</f>
        <v>% reduction in energy use</v>
      </c>
      <c r="P1427" s="76" t="str">
        <f>IF(ISBLANK(INDEX('Policy Characteristics'!J:J,MATCH($C1427,'Policy Characteristics'!$C:$C,0))),"",INDEX('Policy Characteristics'!J:J,MATCH($C1427,'Policy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427" s="76" t="str">
        <f>IF(ISBLANK(INDEX('Policy Characteristics'!K:K,MATCH($C1427,'Policy Characteristics'!$C:$C,0))),"",INDEX('Policy Characteristics'!K:K,MATCH($C1427,'Policy Characteristics'!$C:$C,0)))</f>
        <v>industry-ag-main.html#eff-stds</v>
      </c>
      <c r="R1427" s="76" t="str">
        <f>IF(ISBLANK(INDEX('Policy Characteristics'!L:L,MATCH($C1427,'Policy Characteristics'!$C:$C,0))),"",INDEX('Policy Characteristics'!L:L,MATCH($C1427,'Policy Characteristics'!$C:$C,0)))</f>
        <v>industry-energy-efficiency-standards.html</v>
      </c>
    </row>
    <row r="1428" spans="1:18" s="76" customFormat="1" x14ac:dyDescent="0.25">
      <c r="A1428" s="76" t="str">
        <f>IF(ISBLANK(INDEX('Policy Characteristics'!A:A,MATCH($C1428,'Policy Characteristics'!$C:$C,0))),"",INDEX('Policy Characteristics'!A:A,MATCH($C1428,'Policy Characteristics'!$C:$C,0)))</f>
        <v>Industry</v>
      </c>
      <c r="B1428" s="200" t="str">
        <f>IF(ISBLANK(INDEX('Policy Characteristics'!B:B,MATCH($C1428,'Policy Characteristics'!$C:$C,0))),"",INDEX('Policy Characteristics'!B:B,MATCH($C1428,'Policy Characteristics'!$C:$C,0)))</f>
        <v>Industry Energy Efficiency Standards</v>
      </c>
      <c r="C1428" s="76" t="str">
        <f t="shared" si="40"/>
        <v>Percentage Improvement in Eqpt Efficiency Standards above BAU</v>
      </c>
      <c r="D1428" s="78" t="s">
        <v>1311</v>
      </c>
      <c r="E1428" s="88" t="s">
        <v>644</v>
      </c>
      <c r="F1428" t="s">
        <v>1274</v>
      </c>
      <c r="G1428" s="88" t="s">
        <v>652</v>
      </c>
      <c r="H1428" s="15">
        <v>1070</v>
      </c>
      <c r="I1428" s="213" t="s">
        <v>43</v>
      </c>
      <c r="J1428" s="202" t="str">
        <f>IF(ISBLANK(INDEX('Policy Characteristics'!D:D,MATCH($C1428,'Policy Characteristics'!$C:$C,0))),"",INDEX('Policy Characteristics'!D:D,MATCH($C1428,'Policy Characteristics'!$C:$C,0)))</f>
        <v>Industry Energy Efficiency Standards</v>
      </c>
      <c r="K1428" s="76" t="str">
        <f>IF(ISBLANK(INDEX('Policy Characteristics'!E:E,MATCH($C1428,'Policy Characteristics'!$C:$C,0))),"",INDEX('Policy Characteristics'!E:E,MATCH($C1428,'Policy Characteristics'!$C:$C,0)))</f>
        <v>indst efficiency standards</v>
      </c>
      <c r="L1428" s="205">
        <f>IF(ISBLANK(INDEX('Policy Characteristics'!F:F,MATCH($C1428,'Policy Characteristics'!$C:$C,0))),"",INDEX('Policy Characteristics'!F:F,MATCH($C1428,'Policy Characteristics'!$C:$C,0)))</f>
        <v>0</v>
      </c>
      <c r="M1428" s="205">
        <f>IF(ISBLANK(INDEX('Policy Characteristics'!G:G,MATCH($C1428,'Policy Characteristics'!$C:$C,0))),"",INDEX('Policy Characteristics'!G:G,MATCH($C1428,'Policy Characteristics'!$C:$C,0)))</f>
        <v>0.25</v>
      </c>
      <c r="N1428" s="205">
        <f>IF(ISBLANK(INDEX('Policy Characteristics'!H:H,MATCH($C1428,'Policy Characteristics'!$C:$C,0))),"",INDEX('Policy Characteristics'!H:H,MATCH($C1428,'Policy Characteristics'!$C:$C,0)))</f>
        <v>0.01</v>
      </c>
      <c r="O1428" s="76" t="str">
        <f>IF(ISBLANK(INDEX('Policy Characteristics'!I:I,MATCH($C1428,'Policy Characteristics'!$C:$C,0))),"",INDEX('Policy Characteristics'!I:I,MATCH($C1428,'Policy Characteristics'!$C:$C,0)))</f>
        <v>% reduction in energy use</v>
      </c>
      <c r="P1428" s="76" t="str">
        <f>IF(ISBLANK(INDEX('Policy Characteristics'!J:J,MATCH($C1428,'Policy Characteristics'!$C:$C,0))),"",INDEX('Policy Characteristics'!J:J,MATCH($C1428,'Policy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428" s="76" t="str">
        <f>IF(ISBLANK(INDEX('Policy Characteristics'!K:K,MATCH($C1428,'Policy Characteristics'!$C:$C,0))),"",INDEX('Policy Characteristics'!K:K,MATCH($C1428,'Policy Characteristics'!$C:$C,0)))</f>
        <v>industry-ag-main.html#eff-stds</v>
      </c>
      <c r="R1428" s="76" t="str">
        <f>IF(ISBLANK(INDEX('Policy Characteristics'!L:L,MATCH($C1428,'Policy Characteristics'!$C:$C,0))),"",INDEX('Policy Characteristics'!L:L,MATCH($C1428,'Policy Characteristics'!$C:$C,0)))</f>
        <v>industry-energy-efficiency-standards.html</v>
      </c>
    </row>
    <row r="1429" spans="1:18" s="76" customFormat="1" x14ac:dyDescent="0.25">
      <c r="A1429" s="76" t="str">
        <f>IF(ISBLANK(INDEX('Policy Characteristics'!A:A,MATCH($C1429,'Policy Characteristics'!$C:$C,0))),"",INDEX('Policy Characteristics'!A:A,MATCH($C1429,'Policy Characteristics'!$C:$C,0)))</f>
        <v>Industry</v>
      </c>
      <c r="B1429" s="200" t="str">
        <f>IF(ISBLANK(INDEX('Policy Characteristics'!B:B,MATCH($C1429,'Policy Characteristics'!$C:$C,0))),"",INDEX('Policy Characteristics'!B:B,MATCH($C1429,'Policy Characteristics'!$C:$C,0)))</f>
        <v>Industry Energy Efficiency Standards</v>
      </c>
      <c r="C1429" s="76" t="str">
        <f t="shared" si="40"/>
        <v>Percentage Improvement in Eqpt Efficiency Standards above BAU</v>
      </c>
      <c r="D1429" s="78" t="s">
        <v>1311</v>
      </c>
      <c r="E1429" s="88" t="s">
        <v>645</v>
      </c>
      <c r="F1429" t="s">
        <v>1274</v>
      </c>
      <c r="G1429" s="88" t="s">
        <v>649</v>
      </c>
      <c r="H1429" s="15">
        <v>1071</v>
      </c>
      <c r="I1429" s="213" t="s">
        <v>44</v>
      </c>
      <c r="J1429" s="202" t="str">
        <f>IF(ISBLANK(INDEX('Policy Characteristics'!D:D,MATCH($C1429,'Policy Characteristics'!$C:$C,0))),"",INDEX('Policy Characteristics'!D:D,MATCH($C1429,'Policy Characteristics'!$C:$C,0)))</f>
        <v>Industry Energy Efficiency Standards</v>
      </c>
      <c r="K1429" s="76" t="str">
        <f>IF(ISBLANK(INDEX('Policy Characteristics'!E:E,MATCH($C1429,'Policy Characteristics'!$C:$C,0))),"",INDEX('Policy Characteristics'!E:E,MATCH($C1429,'Policy Characteristics'!$C:$C,0)))</f>
        <v>indst efficiency standards</v>
      </c>
      <c r="L1429" s="205">
        <f>IF(ISBLANK(INDEX('Policy Characteristics'!F:F,MATCH($C1429,'Policy Characteristics'!$C:$C,0))),"",INDEX('Policy Characteristics'!F:F,MATCH($C1429,'Policy Characteristics'!$C:$C,0)))</f>
        <v>0</v>
      </c>
      <c r="M1429" s="205">
        <f>IF(ISBLANK(INDEX('Policy Characteristics'!G:G,MATCH($C1429,'Policy Characteristics'!$C:$C,0))),"",INDEX('Policy Characteristics'!G:G,MATCH($C1429,'Policy Characteristics'!$C:$C,0)))</f>
        <v>0.25</v>
      </c>
      <c r="N1429" s="205">
        <f>IF(ISBLANK(INDEX('Policy Characteristics'!H:H,MATCH($C1429,'Policy Characteristics'!$C:$C,0))),"",INDEX('Policy Characteristics'!H:H,MATCH($C1429,'Policy Characteristics'!$C:$C,0)))</f>
        <v>0.01</v>
      </c>
      <c r="O1429" s="76" t="str">
        <f>IF(ISBLANK(INDEX('Policy Characteristics'!I:I,MATCH($C1429,'Policy Characteristics'!$C:$C,0))),"",INDEX('Policy Characteristics'!I:I,MATCH($C1429,'Policy Characteristics'!$C:$C,0)))</f>
        <v>% reduction in energy use</v>
      </c>
      <c r="P1429" s="76" t="str">
        <f>IF(ISBLANK(INDEX('Policy Characteristics'!J:J,MATCH($C1429,'Policy Characteristics'!$C:$C,0))),"",INDEX('Policy Characteristics'!J:J,MATCH($C1429,'Policy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429" s="76" t="str">
        <f>IF(ISBLANK(INDEX('Policy Characteristics'!K:K,MATCH($C1429,'Policy Characteristics'!$C:$C,0))),"",INDEX('Policy Characteristics'!K:K,MATCH($C1429,'Policy Characteristics'!$C:$C,0)))</f>
        <v>industry-ag-main.html#eff-stds</v>
      </c>
      <c r="R1429" s="76" t="str">
        <f>IF(ISBLANK(INDEX('Policy Characteristics'!L:L,MATCH($C1429,'Policy Characteristics'!$C:$C,0))),"",INDEX('Policy Characteristics'!L:L,MATCH($C1429,'Policy Characteristics'!$C:$C,0)))</f>
        <v>industry-energy-efficiency-standards.html</v>
      </c>
    </row>
    <row r="1430" spans="1:18" s="76" customFormat="1" x14ac:dyDescent="0.25">
      <c r="A1430" s="76" t="str">
        <f>IF(ISBLANK(INDEX('Policy Characteristics'!A:A,MATCH($C1430,'Policy Characteristics'!$C:$C,0))),"",INDEX('Policy Characteristics'!A:A,MATCH($C1430,'Policy Characteristics'!$C:$C,0)))</f>
        <v>Industry</v>
      </c>
      <c r="B1430" s="200" t="str">
        <f>IF(ISBLANK(INDEX('Policy Characteristics'!B:B,MATCH($C1430,'Policy Characteristics'!$C:$C,0))),"",INDEX('Policy Characteristics'!B:B,MATCH($C1430,'Policy Characteristics'!$C:$C,0)))</f>
        <v>Industry Energy Efficiency Standards</v>
      </c>
      <c r="C1430" s="76" t="str">
        <f t="shared" si="40"/>
        <v>Percentage Improvement in Eqpt Efficiency Standards above BAU</v>
      </c>
      <c r="D1430" s="78" t="s">
        <v>1311</v>
      </c>
      <c r="E1430" s="88" t="s">
        <v>646</v>
      </c>
      <c r="F1430" t="s">
        <v>1274</v>
      </c>
      <c r="G1430" s="88" t="s">
        <v>650</v>
      </c>
      <c r="H1430" s="15">
        <v>1072</v>
      </c>
      <c r="I1430" s="213" t="s">
        <v>43</v>
      </c>
      <c r="J1430" s="202" t="str">
        <f>IF(ISBLANK(INDEX('Policy Characteristics'!D:D,MATCH($C1430,'Policy Characteristics'!$C:$C,0))),"",INDEX('Policy Characteristics'!D:D,MATCH($C1430,'Policy Characteristics'!$C:$C,0)))</f>
        <v>Industry Energy Efficiency Standards</v>
      </c>
      <c r="K1430" s="76" t="str">
        <f>IF(ISBLANK(INDEX('Policy Characteristics'!E:E,MATCH($C1430,'Policy Characteristics'!$C:$C,0))),"",INDEX('Policy Characteristics'!E:E,MATCH($C1430,'Policy Characteristics'!$C:$C,0)))</f>
        <v>indst efficiency standards</v>
      </c>
      <c r="L1430" s="205">
        <f>IF(ISBLANK(INDEX('Policy Characteristics'!F:F,MATCH($C1430,'Policy Characteristics'!$C:$C,0))),"",INDEX('Policy Characteristics'!F:F,MATCH($C1430,'Policy Characteristics'!$C:$C,0)))</f>
        <v>0</v>
      </c>
      <c r="M1430" s="205">
        <f>IF(ISBLANK(INDEX('Policy Characteristics'!G:G,MATCH($C1430,'Policy Characteristics'!$C:$C,0))),"",INDEX('Policy Characteristics'!G:G,MATCH($C1430,'Policy Characteristics'!$C:$C,0)))</f>
        <v>0.25</v>
      </c>
      <c r="N1430" s="205">
        <f>IF(ISBLANK(INDEX('Policy Characteristics'!H:H,MATCH($C1430,'Policy Characteristics'!$C:$C,0))),"",INDEX('Policy Characteristics'!H:H,MATCH($C1430,'Policy Characteristics'!$C:$C,0)))</f>
        <v>0.01</v>
      </c>
      <c r="O1430" s="76" t="str">
        <f>IF(ISBLANK(INDEX('Policy Characteristics'!I:I,MATCH($C1430,'Policy Characteristics'!$C:$C,0))),"",INDEX('Policy Characteristics'!I:I,MATCH($C1430,'Policy Characteristics'!$C:$C,0)))</f>
        <v>% reduction in energy use</v>
      </c>
      <c r="P1430" s="76" t="str">
        <f>IF(ISBLANK(INDEX('Policy Characteristics'!J:J,MATCH($C1430,'Policy Characteristics'!$C:$C,0))),"",INDEX('Policy Characteristics'!J:J,MATCH($C1430,'Policy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430" s="76" t="str">
        <f>IF(ISBLANK(INDEX('Policy Characteristics'!K:K,MATCH($C1430,'Policy Characteristics'!$C:$C,0))),"",INDEX('Policy Characteristics'!K:K,MATCH($C1430,'Policy Characteristics'!$C:$C,0)))</f>
        <v>industry-ag-main.html#eff-stds</v>
      </c>
      <c r="R1430" s="76" t="str">
        <f>IF(ISBLANK(INDEX('Policy Characteristics'!L:L,MATCH($C1430,'Policy Characteristics'!$C:$C,0))),"",INDEX('Policy Characteristics'!L:L,MATCH($C1430,'Policy Characteristics'!$C:$C,0)))</f>
        <v>industry-energy-efficiency-standards.html</v>
      </c>
    </row>
    <row r="1431" spans="1:18" s="76" customFormat="1" x14ac:dyDescent="0.25">
      <c r="A1431" s="76" t="str">
        <f>IF(ISBLANK(INDEX('Policy Characteristics'!A:A,MATCH($C1431,'Policy Characteristics'!$C:$C,0))),"",INDEX('Policy Characteristics'!A:A,MATCH($C1431,'Policy Characteristics'!$C:$C,0)))</f>
        <v>Industry</v>
      </c>
      <c r="B1431" s="200" t="str">
        <f>IF(ISBLANK(INDEX('Policy Characteristics'!B:B,MATCH($C1431,'Policy Characteristics'!$C:$C,0))),"",INDEX('Policy Characteristics'!B:B,MATCH($C1431,'Policy Characteristics'!$C:$C,0)))</f>
        <v>Industry Energy Efficiency Standards</v>
      </c>
      <c r="C1431" s="76" t="str">
        <f t="shared" si="40"/>
        <v>Percentage Improvement in Eqpt Efficiency Standards above BAU</v>
      </c>
      <c r="D1431" s="78" t="s">
        <v>1311</v>
      </c>
      <c r="E1431" s="88" t="s">
        <v>647</v>
      </c>
      <c r="F1431" t="s">
        <v>1274</v>
      </c>
      <c r="G1431" s="88" t="s">
        <v>653</v>
      </c>
      <c r="H1431" s="15">
        <v>1073</v>
      </c>
      <c r="I1431" s="213" t="s">
        <v>44</v>
      </c>
      <c r="J1431" s="202" t="str">
        <f>IF(ISBLANK(INDEX('Policy Characteristics'!D:D,MATCH($C1431,'Policy Characteristics'!$C:$C,0))),"",INDEX('Policy Characteristics'!D:D,MATCH($C1431,'Policy Characteristics'!$C:$C,0)))</f>
        <v>Industry Energy Efficiency Standards</v>
      </c>
      <c r="K1431" s="76" t="str">
        <f>IF(ISBLANK(INDEX('Policy Characteristics'!E:E,MATCH($C1431,'Policy Characteristics'!$C:$C,0))),"",INDEX('Policy Characteristics'!E:E,MATCH($C1431,'Policy Characteristics'!$C:$C,0)))</f>
        <v>indst efficiency standards</v>
      </c>
      <c r="L1431" s="205">
        <f>IF(ISBLANK(INDEX('Policy Characteristics'!F:F,MATCH($C1431,'Policy Characteristics'!$C:$C,0))),"",INDEX('Policy Characteristics'!F:F,MATCH($C1431,'Policy Characteristics'!$C:$C,0)))</f>
        <v>0</v>
      </c>
      <c r="M1431" s="205">
        <f>IF(ISBLANK(INDEX('Policy Characteristics'!G:G,MATCH($C1431,'Policy Characteristics'!$C:$C,0))),"",INDEX('Policy Characteristics'!G:G,MATCH($C1431,'Policy Characteristics'!$C:$C,0)))</f>
        <v>0.25</v>
      </c>
      <c r="N1431" s="205">
        <f>IF(ISBLANK(INDEX('Policy Characteristics'!H:H,MATCH($C1431,'Policy Characteristics'!$C:$C,0))),"",INDEX('Policy Characteristics'!H:H,MATCH($C1431,'Policy Characteristics'!$C:$C,0)))</f>
        <v>0.01</v>
      </c>
      <c r="O1431" s="76" t="str">
        <f>IF(ISBLANK(INDEX('Policy Characteristics'!I:I,MATCH($C1431,'Policy Characteristics'!$C:$C,0))),"",INDEX('Policy Characteristics'!I:I,MATCH($C1431,'Policy Characteristics'!$C:$C,0)))</f>
        <v>% reduction in energy use</v>
      </c>
      <c r="P1431" s="76" t="str">
        <f>IF(ISBLANK(INDEX('Policy Characteristics'!J:J,MATCH($C1431,'Policy Characteristics'!$C:$C,0))),"",INDEX('Policy Characteristics'!J:J,MATCH($C1431,'Policy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431" s="76" t="str">
        <f>IF(ISBLANK(INDEX('Policy Characteristics'!K:K,MATCH($C1431,'Policy Characteristics'!$C:$C,0))),"",INDEX('Policy Characteristics'!K:K,MATCH($C1431,'Policy Characteristics'!$C:$C,0)))</f>
        <v>industry-ag-main.html#eff-stds</v>
      </c>
      <c r="R1431" s="76" t="str">
        <f>IF(ISBLANK(INDEX('Policy Characteristics'!L:L,MATCH($C1431,'Policy Characteristics'!$C:$C,0))),"",INDEX('Policy Characteristics'!L:L,MATCH($C1431,'Policy Characteristics'!$C:$C,0)))</f>
        <v>industry-energy-efficiency-standards.html</v>
      </c>
    </row>
    <row r="1432" spans="1:18" s="76" customFormat="1" x14ac:dyDescent="0.25">
      <c r="A1432" s="76" t="str">
        <f>IF(ISBLANK(INDEX('Policy Characteristics'!A:A,MATCH($C1432,'Policy Characteristics'!$C:$C,0))),"",INDEX('Policy Characteristics'!A:A,MATCH($C1432,'Policy Characteristics'!$C:$C,0)))</f>
        <v>Industry</v>
      </c>
      <c r="B1432" s="200" t="str">
        <f>IF(ISBLANK(INDEX('Policy Characteristics'!B:B,MATCH($C1432,'Policy Characteristics'!$C:$C,0))),"",INDEX('Policy Characteristics'!B:B,MATCH($C1432,'Policy Characteristics'!$C:$C,0)))</f>
        <v>Industry Energy Efficiency Standards</v>
      </c>
      <c r="C1432" s="76" t="str">
        <f t="shared" si="40"/>
        <v>Percentage Improvement in Eqpt Efficiency Standards above BAU</v>
      </c>
      <c r="D1432" s="78" t="s">
        <v>1311</v>
      </c>
      <c r="E1432" s="88" t="s">
        <v>946</v>
      </c>
      <c r="F1432" t="s">
        <v>1274</v>
      </c>
      <c r="G1432" s="88" t="s">
        <v>949</v>
      </c>
      <c r="H1432" s="15">
        <v>1074</v>
      </c>
      <c r="I1432" s="213" t="s">
        <v>44</v>
      </c>
      <c r="J1432" s="202" t="str">
        <f>IF(ISBLANK(INDEX('Policy Characteristics'!D:D,MATCH($C1432,'Policy Characteristics'!$C:$C,0))),"",INDEX('Policy Characteristics'!D:D,MATCH($C1432,'Policy Characteristics'!$C:$C,0)))</f>
        <v>Industry Energy Efficiency Standards</v>
      </c>
      <c r="K1432" s="76" t="str">
        <f>IF(ISBLANK(INDEX('Policy Characteristics'!E:E,MATCH($C1432,'Policy Characteristics'!$C:$C,0))),"",INDEX('Policy Characteristics'!E:E,MATCH($C1432,'Policy Characteristics'!$C:$C,0)))</f>
        <v>indst efficiency standards</v>
      </c>
      <c r="L1432" s="205">
        <f>IF(ISBLANK(INDEX('Policy Characteristics'!F:F,MATCH($C1432,'Policy Characteristics'!$C:$C,0))),"",INDEX('Policy Characteristics'!F:F,MATCH($C1432,'Policy Characteristics'!$C:$C,0)))</f>
        <v>0</v>
      </c>
      <c r="M1432" s="205">
        <f>IF(ISBLANK(INDEX('Policy Characteristics'!G:G,MATCH($C1432,'Policy Characteristics'!$C:$C,0))),"",INDEX('Policy Characteristics'!G:G,MATCH($C1432,'Policy Characteristics'!$C:$C,0)))</f>
        <v>0.25</v>
      </c>
      <c r="N1432" s="205">
        <f>IF(ISBLANK(INDEX('Policy Characteristics'!H:H,MATCH($C1432,'Policy Characteristics'!$C:$C,0))),"",INDEX('Policy Characteristics'!H:H,MATCH($C1432,'Policy Characteristics'!$C:$C,0)))</f>
        <v>0.01</v>
      </c>
      <c r="O1432" s="76" t="str">
        <f>IF(ISBLANK(INDEX('Policy Characteristics'!I:I,MATCH($C1432,'Policy Characteristics'!$C:$C,0))),"",INDEX('Policy Characteristics'!I:I,MATCH($C1432,'Policy Characteristics'!$C:$C,0)))</f>
        <v>% reduction in energy use</v>
      </c>
      <c r="P1432" s="76" t="str">
        <f>IF(ISBLANK(INDEX('Policy Characteristics'!J:J,MATCH($C1432,'Policy Characteristics'!$C:$C,0))),"",INDEX('Policy Characteristics'!J:J,MATCH($C1432,'Policy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432" s="76" t="str">
        <f>IF(ISBLANK(INDEX('Policy Characteristics'!K:K,MATCH($C1432,'Policy Characteristics'!$C:$C,0))),"",INDEX('Policy Characteristics'!K:K,MATCH($C1432,'Policy Characteristics'!$C:$C,0)))</f>
        <v>industry-ag-main.html#eff-stds</v>
      </c>
      <c r="R1432" s="76" t="str">
        <f>IF(ISBLANK(INDEX('Policy Characteristics'!L:L,MATCH($C1432,'Policy Characteristics'!$C:$C,0))),"",INDEX('Policy Characteristics'!L:L,MATCH($C1432,'Policy Characteristics'!$C:$C,0)))</f>
        <v>industry-energy-efficiency-standards.html</v>
      </c>
    </row>
    <row r="1433" spans="1:18" s="76" customFormat="1" x14ac:dyDescent="0.25">
      <c r="A1433" s="76" t="str">
        <f>IF(ISBLANK(INDEX('Policy Characteristics'!A:A,MATCH($C1433,'Policy Characteristics'!$C:$C,0))),"",INDEX('Policy Characteristics'!A:A,MATCH($C1433,'Policy Characteristics'!$C:$C,0)))</f>
        <v>Industry</v>
      </c>
      <c r="B1433" s="200" t="str">
        <f>IF(ISBLANK(INDEX('Policy Characteristics'!B:B,MATCH($C1433,'Policy Characteristics'!$C:$C,0))),"",INDEX('Policy Characteristics'!B:B,MATCH($C1433,'Policy Characteristics'!$C:$C,0)))</f>
        <v>Industry Energy Efficiency Standards</v>
      </c>
      <c r="C1433" s="76" t="str">
        <f t="shared" si="40"/>
        <v>Percentage Improvement in Eqpt Efficiency Standards above BAU</v>
      </c>
      <c r="D1433" s="78" t="s">
        <v>1311</v>
      </c>
      <c r="E1433" s="88" t="s">
        <v>947</v>
      </c>
      <c r="F1433" t="s">
        <v>1274</v>
      </c>
      <c r="G1433" s="88" t="s">
        <v>951</v>
      </c>
      <c r="H1433" s="15">
        <v>1075</v>
      </c>
      <c r="I1433" s="213" t="s">
        <v>44</v>
      </c>
      <c r="J1433" s="202" t="str">
        <f>IF(ISBLANK(INDEX('Policy Characteristics'!D:D,MATCH($C1433,'Policy Characteristics'!$C:$C,0))),"",INDEX('Policy Characteristics'!D:D,MATCH($C1433,'Policy Characteristics'!$C:$C,0)))</f>
        <v>Industry Energy Efficiency Standards</v>
      </c>
      <c r="K1433" s="76" t="str">
        <f>IF(ISBLANK(INDEX('Policy Characteristics'!E:E,MATCH($C1433,'Policy Characteristics'!$C:$C,0))),"",INDEX('Policy Characteristics'!E:E,MATCH($C1433,'Policy Characteristics'!$C:$C,0)))</f>
        <v>indst efficiency standards</v>
      </c>
      <c r="L1433" s="205">
        <f>IF(ISBLANK(INDEX('Policy Characteristics'!F:F,MATCH($C1433,'Policy Characteristics'!$C:$C,0))),"",INDEX('Policy Characteristics'!F:F,MATCH($C1433,'Policy Characteristics'!$C:$C,0)))</f>
        <v>0</v>
      </c>
      <c r="M1433" s="205">
        <f>IF(ISBLANK(INDEX('Policy Characteristics'!G:G,MATCH($C1433,'Policy Characteristics'!$C:$C,0))),"",INDEX('Policy Characteristics'!G:G,MATCH($C1433,'Policy Characteristics'!$C:$C,0)))</f>
        <v>0.25</v>
      </c>
      <c r="N1433" s="205">
        <f>IF(ISBLANK(INDEX('Policy Characteristics'!H:H,MATCH($C1433,'Policy Characteristics'!$C:$C,0))),"",INDEX('Policy Characteristics'!H:H,MATCH($C1433,'Policy Characteristics'!$C:$C,0)))</f>
        <v>0.01</v>
      </c>
      <c r="O1433" s="76" t="str">
        <f>IF(ISBLANK(INDEX('Policy Characteristics'!I:I,MATCH($C1433,'Policy Characteristics'!$C:$C,0))),"",INDEX('Policy Characteristics'!I:I,MATCH($C1433,'Policy Characteristics'!$C:$C,0)))</f>
        <v>% reduction in energy use</v>
      </c>
      <c r="P1433" s="76" t="str">
        <f>IF(ISBLANK(INDEX('Policy Characteristics'!J:J,MATCH($C1433,'Policy Characteristics'!$C:$C,0))),"",INDEX('Policy Characteristics'!J:J,MATCH($C1433,'Policy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433" s="76" t="str">
        <f>IF(ISBLANK(INDEX('Policy Characteristics'!K:K,MATCH($C1433,'Policy Characteristics'!$C:$C,0))),"",INDEX('Policy Characteristics'!K:K,MATCH($C1433,'Policy Characteristics'!$C:$C,0)))</f>
        <v>industry-ag-main.html#eff-stds</v>
      </c>
      <c r="R1433" s="76" t="str">
        <f>IF(ISBLANK(INDEX('Policy Characteristics'!L:L,MATCH($C1433,'Policy Characteristics'!$C:$C,0))),"",INDEX('Policy Characteristics'!L:L,MATCH($C1433,'Policy Characteristics'!$C:$C,0)))</f>
        <v>industry-energy-efficiency-standards.html</v>
      </c>
    </row>
    <row r="1434" spans="1:18" s="76" customFormat="1" x14ac:dyDescent="0.25">
      <c r="A1434" s="76" t="str">
        <f>IF(ISBLANK(INDEX('Policy Characteristics'!A:A,MATCH($C1434,'Policy Characteristics'!$C:$C,0))),"",INDEX('Policy Characteristics'!A:A,MATCH($C1434,'Policy Characteristics'!$C:$C,0)))</f>
        <v>Industry</v>
      </c>
      <c r="B1434" s="200" t="str">
        <f>IF(ISBLANK(INDEX('Policy Characteristics'!B:B,MATCH($C1434,'Policy Characteristics'!$C:$C,0))),"",INDEX('Policy Characteristics'!B:B,MATCH($C1434,'Policy Characteristics'!$C:$C,0)))</f>
        <v>Industry Energy Efficiency Standards</v>
      </c>
      <c r="C1434" s="76" t="str">
        <f t="shared" si="40"/>
        <v>Percentage Improvement in Eqpt Efficiency Standards above BAU</v>
      </c>
      <c r="D1434" s="78" t="s">
        <v>1311</v>
      </c>
      <c r="E1434" s="88" t="s">
        <v>948</v>
      </c>
      <c r="F1434" t="s">
        <v>1274</v>
      </c>
      <c r="G1434" s="88" t="s">
        <v>952</v>
      </c>
      <c r="H1434" s="15">
        <v>1076</v>
      </c>
      <c r="I1434" s="213" t="s">
        <v>43</v>
      </c>
      <c r="J1434" s="202" t="str">
        <f>IF(ISBLANK(INDEX('Policy Characteristics'!D:D,MATCH($C1434,'Policy Characteristics'!$C:$C,0))),"",INDEX('Policy Characteristics'!D:D,MATCH($C1434,'Policy Characteristics'!$C:$C,0)))</f>
        <v>Industry Energy Efficiency Standards</v>
      </c>
      <c r="K1434" s="76" t="str">
        <f>IF(ISBLANK(INDEX('Policy Characteristics'!E:E,MATCH($C1434,'Policy Characteristics'!$C:$C,0))),"",INDEX('Policy Characteristics'!E:E,MATCH($C1434,'Policy Characteristics'!$C:$C,0)))</f>
        <v>indst efficiency standards</v>
      </c>
      <c r="L1434" s="205">
        <f>IF(ISBLANK(INDEX('Policy Characteristics'!F:F,MATCH($C1434,'Policy Characteristics'!$C:$C,0))),"",INDEX('Policy Characteristics'!F:F,MATCH($C1434,'Policy Characteristics'!$C:$C,0)))</f>
        <v>0</v>
      </c>
      <c r="M1434" s="205">
        <f>IF(ISBLANK(INDEX('Policy Characteristics'!G:G,MATCH($C1434,'Policy Characteristics'!$C:$C,0))),"",INDEX('Policy Characteristics'!G:G,MATCH($C1434,'Policy Characteristics'!$C:$C,0)))</f>
        <v>0.25</v>
      </c>
      <c r="N1434" s="205">
        <f>IF(ISBLANK(INDEX('Policy Characteristics'!H:H,MATCH($C1434,'Policy Characteristics'!$C:$C,0))),"",INDEX('Policy Characteristics'!H:H,MATCH($C1434,'Policy Characteristics'!$C:$C,0)))</f>
        <v>0.01</v>
      </c>
      <c r="O1434" s="76" t="str">
        <f>IF(ISBLANK(INDEX('Policy Characteristics'!I:I,MATCH($C1434,'Policy Characteristics'!$C:$C,0))),"",INDEX('Policy Characteristics'!I:I,MATCH($C1434,'Policy Characteristics'!$C:$C,0)))</f>
        <v>% reduction in energy use</v>
      </c>
      <c r="P1434" s="76" t="str">
        <f>IF(ISBLANK(INDEX('Policy Characteristics'!J:J,MATCH($C1434,'Policy Characteristics'!$C:$C,0))),"",INDEX('Policy Characteristics'!J:J,MATCH($C1434,'Policy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434" s="76" t="str">
        <f>IF(ISBLANK(INDEX('Policy Characteristics'!K:K,MATCH($C1434,'Policy Characteristics'!$C:$C,0))),"",INDEX('Policy Characteristics'!K:K,MATCH($C1434,'Policy Characteristics'!$C:$C,0)))</f>
        <v>industry-ag-main.html#eff-stds</v>
      </c>
      <c r="R1434" s="76" t="str">
        <f>IF(ISBLANK(INDEX('Policy Characteristics'!L:L,MATCH($C1434,'Policy Characteristics'!$C:$C,0))),"",INDEX('Policy Characteristics'!L:L,MATCH($C1434,'Policy Characteristics'!$C:$C,0)))</f>
        <v>industry-energy-efficiency-standards.html</v>
      </c>
    </row>
    <row r="1435" spans="1:18" s="76" customFormat="1" x14ac:dyDescent="0.25">
      <c r="A1435" s="76" t="str">
        <f>IF(ISBLANK(INDEX('Policy Characteristics'!A:A,MATCH($C1435,'Policy Characteristics'!$C:$C,0))),"",INDEX('Policy Characteristics'!A:A,MATCH($C1435,'Policy Characteristics'!$C:$C,0)))</f>
        <v>Industry</v>
      </c>
      <c r="B1435" s="200" t="str">
        <f>IF(ISBLANK(INDEX('Policy Characteristics'!B:B,MATCH($C1435,'Policy Characteristics'!$C:$C,0))),"",INDEX('Policy Characteristics'!B:B,MATCH($C1435,'Policy Characteristics'!$C:$C,0)))</f>
        <v>Industry Energy Efficiency Standards</v>
      </c>
      <c r="C1435" s="76" t="str">
        <f t="shared" si="40"/>
        <v>Percentage Improvement in Eqpt Efficiency Standards above BAU</v>
      </c>
      <c r="D1435" s="78" t="s">
        <v>1311</v>
      </c>
      <c r="E1435" s="88" t="s">
        <v>945</v>
      </c>
      <c r="F1435" t="s">
        <v>1274</v>
      </c>
      <c r="G1435" s="88" t="s">
        <v>950</v>
      </c>
      <c r="H1435" s="15">
        <v>1077</v>
      </c>
      <c r="I1435" s="213" t="s">
        <v>44</v>
      </c>
      <c r="J1435" s="202" t="str">
        <f>IF(ISBLANK(INDEX('Policy Characteristics'!D:D,MATCH($C1435,'Policy Characteristics'!$C:$C,0))),"",INDEX('Policy Characteristics'!D:D,MATCH($C1435,'Policy Characteristics'!$C:$C,0)))</f>
        <v>Industry Energy Efficiency Standards</v>
      </c>
      <c r="K1435" s="76" t="str">
        <f>IF(ISBLANK(INDEX('Policy Characteristics'!E:E,MATCH($C1435,'Policy Characteristics'!$C:$C,0))),"",INDEX('Policy Characteristics'!E:E,MATCH($C1435,'Policy Characteristics'!$C:$C,0)))</f>
        <v>indst efficiency standards</v>
      </c>
      <c r="L1435" s="205">
        <f>IF(ISBLANK(INDEX('Policy Characteristics'!F:F,MATCH($C1435,'Policy Characteristics'!$C:$C,0))),"",INDEX('Policy Characteristics'!F:F,MATCH($C1435,'Policy Characteristics'!$C:$C,0)))</f>
        <v>0</v>
      </c>
      <c r="M1435" s="205">
        <f>IF(ISBLANK(INDEX('Policy Characteristics'!G:G,MATCH($C1435,'Policy Characteristics'!$C:$C,0))),"",INDEX('Policy Characteristics'!G:G,MATCH($C1435,'Policy Characteristics'!$C:$C,0)))</f>
        <v>0.25</v>
      </c>
      <c r="N1435" s="205">
        <f>IF(ISBLANK(INDEX('Policy Characteristics'!H:H,MATCH($C1435,'Policy Characteristics'!$C:$C,0))),"",INDEX('Policy Characteristics'!H:H,MATCH($C1435,'Policy Characteristics'!$C:$C,0)))</f>
        <v>0.01</v>
      </c>
      <c r="O1435" s="76" t="str">
        <f>IF(ISBLANK(INDEX('Policy Characteristics'!I:I,MATCH($C1435,'Policy Characteristics'!$C:$C,0))),"",INDEX('Policy Characteristics'!I:I,MATCH($C1435,'Policy Characteristics'!$C:$C,0)))</f>
        <v>% reduction in energy use</v>
      </c>
      <c r="P1435" s="76" t="str">
        <f>IF(ISBLANK(INDEX('Policy Characteristics'!J:J,MATCH($C1435,'Policy Characteristics'!$C:$C,0))),"",INDEX('Policy Characteristics'!J:J,MATCH($C1435,'Policy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435" s="76" t="str">
        <f>IF(ISBLANK(INDEX('Policy Characteristics'!K:K,MATCH($C1435,'Policy Characteristics'!$C:$C,0))),"",INDEX('Policy Characteristics'!K:K,MATCH($C1435,'Policy Characteristics'!$C:$C,0)))</f>
        <v>industry-ag-main.html#eff-stds</v>
      </c>
      <c r="R1435" s="76" t="str">
        <f>IF(ISBLANK(INDEX('Policy Characteristics'!L:L,MATCH($C1435,'Policy Characteristics'!$C:$C,0))),"",INDEX('Policy Characteristics'!L:L,MATCH($C1435,'Policy Characteristics'!$C:$C,0)))</f>
        <v>industry-energy-efficiency-standards.html</v>
      </c>
    </row>
    <row r="1436" spans="1:18" s="76" customFormat="1" x14ac:dyDescent="0.25">
      <c r="A1436" s="76" t="str">
        <f>IF(ISBLANK(INDEX('Policy Characteristics'!A:A,MATCH($C1436,'Policy Characteristics'!$C:$C,0))),"",INDEX('Policy Characteristics'!A:A,MATCH($C1436,'Policy Characteristics'!$C:$C,0)))</f>
        <v>Industry</v>
      </c>
      <c r="B1436" s="200" t="str">
        <f>IF(ISBLANK(INDEX('Policy Characteristics'!B:B,MATCH($C1436,'Policy Characteristics'!$C:$C,0))),"",INDEX('Policy Characteristics'!B:B,MATCH($C1436,'Policy Characteristics'!$C:$C,0)))</f>
        <v>Industry Energy Efficiency Standards</v>
      </c>
      <c r="C1436" s="76" t="str">
        <f t="shared" si="40"/>
        <v>Percentage Improvement in Eqpt Efficiency Standards above BAU</v>
      </c>
      <c r="D1436" s="78" t="s">
        <v>1312</v>
      </c>
      <c r="E1436" s="88" t="s">
        <v>642</v>
      </c>
      <c r="F1436" t="s">
        <v>1275</v>
      </c>
      <c r="G1436" s="88" t="s">
        <v>648</v>
      </c>
      <c r="H1436" s="15">
        <v>1078</v>
      </c>
      <c r="I1436" s="213" t="s">
        <v>43</v>
      </c>
      <c r="J1436" s="202" t="str">
        <f>IF(ISBLANK(INDEX('Policy Characteristics'!D:D,MATCH($C1436,'Policy Characteristics'!$C:$C,0))),"",INDEX('Policy Characteristics'!D:D,MATCH($C1436,'Policy Characteristics'!$C:$C,0)))</f>
        <v>Industry Energy Efficiency Standards</v>
      </c>
      <c r="K1436" s="76" t="str">
        <f>IF(ISBLANK(INDEX('Policy Characteristics'!E:E,MATCH($C1436,'Policy Characteristics'!$C:$C,0))),"",INDEX('Policy Characteristics'!E:E,MATCH($C1436,'Policy Characteristics'!$C:$C,0)))</f>
        <v>indst efficiency standards</v>
      </c>
      <c r="L1436" s="205">
        <f>IF(ISBLANK(INDEX('Policy Characteristics'!F:F,MATCH($C1436,'Policy Characteristics'!$C:$C,0))),"",INDEX('Policy Characteristics'!F:F,MATCH($C1436,'Policy Characteristics'!$C:$C,0)))</f>
        <v>0</v>
      </c>
      <c r="M1436" s="205">
        <f>IF(ISBLANK(INDEX('Policy Characteristics'!G:G,MATCH($C1436,'Policy Characteristics'!$C:$C,0))),"",INDEX('Policy Characteristics'!G:G,MATCH($C1436,'Policy Characteristics'!$C:$C,0)))</f>
        <v>0.25</v>
      </c>
      <c r="N1436" s="205">
        <f>IF(ISBLANK(INDEX('Policy Characteristics'!H:H,MATCH($C1436,'Policy Characteristics'!$C:$C,0))),"",INDEX('Policy Characteristics'!H:H,MATCH($C1436,'Policy Characteristics'!$C:$C,0)))</f>
        <v>0.01</v>
      </c>
      <c r="O1436" s="76" t="str">
        <f>IF(ISBLANK(INDEX('Policy Characteristics'!I:I,MATCH($C1436,'Policy Characteristics'!$C:$C,0))),"",INDEX('Policy Characteristics'!I:I,MATCH($C1436,'Policy Characteristics'!$C:$C,0)))</f>
        <v>% reduction in energy use</v>
      </c>
      <c r="P1436" s="76" t="str">
        <f>IF(ISBLANK(INDEX('Policy Characteristics'!J:J,MATCH($C1436,'Policy Characteristics'!$C:$C,0))),"",INDEX('Policy Characteristics'!J:J,MATCH($C1436,'Policy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436" s="76" t="str">
        <f>IF(ISBLANK(INDEX('Policy Characteristics'!K:K,MATCH($C1436,'Policy Characteristics'!$C:$C,0))),"",INDEX('Policy Characteristics'!K:K,MATCH($C1436,'Policy Characteristics'!$C:$C,0)))</f>
        <v>industry-ag-main.html#eff-stds</v>
      </c>
      <c r="R1436" s="76" t="str">
        <f>IF(ISBLANK(INDEX('Policy Characteristics'!L:L,MATCH($C1436,'Policy Characteristics'!$C:$C,0))),"",INDEX('Policy Characteristics'!L:L,MATCH($C1436,'Policy Characteristics'!$C:$C,0)))</f>
        <v>industry-energy-efficiency-standards.html</v>
      </c>
    </row>
    <row r="1437" spans="1:18" s="76" customFormat="1" x14ac:dyDescent="0.25">
      <c r="A1437" s="76" t="str">
        <f>IF(ISBLANK(INDEX('Policy Characteristics'!A:A,MATCH($C1437,'Policy Characteristics'!$C:$C,0))),"",INDEX('Policy Characteristics'!A:A,MATCH($C1437,'Policy Characteristics'!$C:$C,0)))</f>
        <v>Industry</v>
      </c>
      <c r="B1437" s="200" t="str">
        <f>IF(ISBLANK(INDEX('Policy Characteristics'!B:B,MATCH($C1437,'Policy Characteristics'!$C:$C,0))),"",INDEX('Policy Characteristics'!B:B,MATCH($C1437,'Policy Characteristics'!$C:$C,0)))</f>
        <v>Industry Energy Efficiency Standards</v>
      </c>
      <c r="C1437" s="76" t="str">
        <f t="shared" si="40"/>
        <v>Percentage Improvement in Eqpt Efficiency Standards above BAU</v>
      </c>
      <c r="D1437" s="78" t="s">
        <v>1312</v>
      </c>
      <c r="E1437" s="88" t="s">
        <v>643</v>
      </c>
      <c r="F1437" t="s">
        <v>1275</v>
      </c>
      <c r="G1437" s="88" t="s">
        <v>651</v>
      </c>
      <c r="H1437" s="15">
        <v>1079</v>
      </c>
      <c r="I1437" s="213" t="s">
        <v>43</v>
      </c>
      <c r="J1437" s="202" t="str">
        <f>IF(ISBLANK(INDEX('Policy Characteristics'!D:D,MATCH($C1437,'Policy Characteristics'!$C:$C,0))),"",INDEX('Policy Characteristics'!D:D,MATCH($C1437,'Policy Characteristics'!$C:$C,0)))</f>
        <v>Industry Energy Efficiency Standards</v>
      </c>
      <c r="K1437" s="76" t="str">
        <f>IF(ISBLANK(INDEX('Policy Characteristics'!E:E,MATCH($C1437,'Policy Characteristics'!$C:$C,0))),"",INDEX('Policy Characteristics'!E:E,MATCH($C1437,'Policy Characteristics'!$C:$C,0)))</f>
        <v>indst efficiency standards</v>
      </c>
      <c r="L1437" s="205">
        <f>IF(ISBLANK(INDEX('Policy Characteristics'!F:F,MATCH($C1437,'Policy Characteristics'!$C:$C,0))),"",INDEX('Policy Characteristics'!F:F,MATCH($C1437,'Policy Characteristics'!$C:$C,0)))</f>
        <v>0</v>
      </c>
      <c r="M1437" s="205">
        <f>IF(ISBLANK(INDEX('Policy Characteristics'!G:G,MATCH($C1437,'Policy Characteristics'!$C:$C,0))),"",INDEX('Policy Characteristics'!G:G,MATCH($C1437,'Policy Characteristics'!$C:$C,0)))</f>
        <v>0.25</v>
      </c>
      <c r="N1437" s="205">
        <f>IF(ISBLANK(INDEX('Policy Characteristics'!H:H,MATCH($C1437,'Policy Characteristics'!$C:$C,0))),"",INDEX('Policy Characteristics'!H:H,MATCH($C1437,'Policy Characteristics'!$C:$C,0)))</f>
        <v>0.01</v>
      </c>
      <c r="O1437" s="76" t="str">
        <f>IF(ISBLANK(INDEX('Policy Characteristics'!I:I,MATCH($C1437,'Policy Characteristics'!$C:$C,0))),"",INDEX('Policy Characteristics'!I:I,MATCH($C1437,'Policy Characteristics'!$C:$C,0)))</f>
        <v>% reduction in energy use</v>
      </c>
      <c r="P1437" s="76" t="str">
        <f>IF(ISBLANK(INDEX('Policy Characteristics'!J:J,MATCH($C1437,'Policy Characteristics'!$C:$C,0))),"",INDEX('Policy Characteristics'!J:J,MATCH($C1437,'Policy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437" s="76" t="str">
        <f>IF(ISBLANK(INDEX('Policy Characteristics'!K:K,MATCH($C1437,'Policy Characteristics'!$C:$C,0))),"",INDEX('Policy Characteristics'!K:K,MATCH($C1437,'Policy Characteristics'!$C:$C,0)))</f>
        <v>industry-ag-main.html#eff-stds</v>
      </c>
      <c r="R1437" s="76" t="str">
        <f>IF(ISBLANK(INDEX('Policy Characteristics'!L:L,MATCH($C1437,'Policy Characteristics'!$C:$C,0))),"",INDEX('Policy Characteristics'!L:L,MATCH($C1437,'Policy Characteristics'!$C:$C,0)))</f>
        <v>industry-energy-efficiency-standards.html</v>
      </c>
    </row>
    <row r="1438" spans="1:18" s="76" customFormat="1" x14ac:dyDescent="0.25">
      <c r="A1438" s="76" t="str">
        <f>IF(ISBLANK(INDEX('Policy Characteristics'!A:A,MATCH($C1438,'Policy Characteristics'!$C:$C,0))),"",INDEX('Policy Characteristics'!A:A,MATCH($C1438,'Policy Characteristics'!$C:$C,0)))</f>
        <v>Industry</v>
      </c>
      <c r="B1438" s="200" t="str">
        <f>IF(ISBLANK(INDEX('Policy Characteristics'!B:B,MATCH($C1438,'Policy Characteristics'!$C:$C,0))),"",INDEX('Policy Characteristics'!B:B,MATCH($C1438,'Policy Characteristics'!$C:$C,0)))</f>
        <v>Industry Energy Efficiency Standards</v>
      </c>
      <c r="C1438" s="76" t="str">
        <f t="shared" si="40"/>
        <v>Percentage Improvement in Eqpt Efficiency Standards above BAU</v>
      </c>
      <c r="D1438" s="78" t="s">
        <v>1312</v>
      </c>
      <c r="E1438" s="88" t="s">
        <v>644</v>
      </c>
      <c r="F1438" t="s">
        <v>1275</v>
      </c>
      <c r="G1438" s="88" t="s">
        <v>652</v>
      </c>
      <c r="H1438" s="15">
        <v>1080</v>
      </c>
      <c r="I1438" s="213" t="s">
        <v>43</v>
      </c>
      <c r="J1438" s="202" t="str">
        <f>IF(ISBLANK(INDEX('Policy Characteristics'!D:D,MATCH($C1438,'Policy Characteristics'!$C:$C,0))),"",INDEX('Policy Characteristics'!D:D,MATCH($C1438,'Policy Characteristics'!$C:$C,0)))</f>
        <v>Industry Energy Efficiency Standards</v>
      </c>
      <c r="K1438" s="76" t="str">
        <f>IF(ISBLANK(INDEX('Policy Characteristics'!E:E,MATCH($C1438,'Policy Characteristics'!$C:$C,0))),"",INDEX('Policy Characteristics'!E:E,MATCH($C1438,'Policy Characteristics'!$C:$C,0)))</f>
        <v>indst efficiency standards</v>
      </c>
      <c r="L1438" s="205">
        <f>IF(ISBLANK(INDEX('Policy Characteristics'!F:F,MATCH($C1438,'Policy Characteristics'!$C:$C,0))),"",INDEX('Policy Characteristics'!F:F,MATCH($C1438,'Policy Characteristics'!$C:$C,0)))</f>
        <v>0</v>
      </c>
      <c r="M1438" s="205">
        <f>IF(ISBLANK(INDEX('Policy Characteristics'!G:G,MATCH($C1438,'Policy Characteristics'!$C:$C,0))),"",INDEX('Policy Characteristics'!G:G,MATCH($C1438,'Policy Characteristics'!$C:$C,0)))</f>
        <v>0.25</v>
      </c>
      <c r="N1438" s="205">
        <f>IF(ISBLANK(INDEX('Policy Characteristics'!H:H,MATCH($C1438,'Policy Characteristics'!$C:$C,0))),"",INDEX('Policy Characteristics'!H:H,MATCH($C1438,'Policy Characteristics'!$C:$C,0)))</f>
        <v>0.01</v>
      </c>
      <c r="O1438" s="76" t="str">
        <f>IF(ISBLANK(INDEX('Policy Characteristics'!I:I,MATCH($C1438,'Policy Characteristics'!$C:$C,0))),"",INDEX('Policy Characteristics'!I:I,MATCH($C1438,'Policy Characteristics'!$C:$C,0)))</f>
        <v>% reduction in energy use</v>
      </c>
      <c r="P1438" s="76" t="str">
        <f>IF(ISBLANK(INDEX('Policy Characteristics'!J:J,MATCH($C1438,'Policy Characteristics'!$C:$C,0))),"",INDEX('Policy Characteristics'!J:J,MATCH($C1438,'Policy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438" s="76" t="str">
        <f>IF(ISBLANK(INDEX('Policy Characteristics'!K:K,MATCH($C1438,'Policy Characteristics'!$C:$C,0))),"",INDEX('Policy Characteristics'!K:K,MATCH($C1438,'Policy Characteristics'!$C:$C,0)))</f>
        <v>industry-ag-main.html#eff-stds</v>
      </c>
      <c r="R1438" s="76" t="str">
        <f>IF(ISBLANK(INDEX('Policy Characteristics'!L:L,MATCH($C1438,'Policy Characteristics'!$C:$C,0))),"",INDEX('Policy Characteristics'!L:L,MATCH($C1438,'Policy Characteristics'!$C:$C,0)))</f>
        <v>industry-energy-efficiency-standards.html</v>
      </c>
    </row>
    <row r="1439" spans="1:18" s="76" customFormat="1" x14ac:dyDescent="0.25">
      <c r="A1439" s="76" t="str">
        <f>IF(ISBLANK(INDEX('Policy Characteristics'!A:A,MATCH($C1439,'Policy Characteristics'!$C:$C,0))),"",INDEX('Policy Characteristics'!A:A,MATCH($C1439,'Policy Characteristics'!$C:$C,0)))</f>
        <v>Industry</v>
      </c>
      <c r="B1439" s="200" t="str">
        <f>IF(ISBLANK(INDEX('Policy Characteristics'!B:B,MATCH($C1439,'Policy Characteristics'!$C:$C,0))),"",INDEX('Policy Characteristics'!B:B,MATCH($C1439,'Policy Characteristics'!$C:$C,0)))</f>
        <v>Industry Energy Efficiency Standards</v>
      </c>
      <c r="C1439" s="76" t="str">
        <f t="shared" si="40"/>
        <v>Percentage Improvement in Eqpt Efficiency Standards above BAU</v>
      </c>
      <c r="D1439" s="78" t="s">
        <v>1312</v>
      </c>
      <c r="E1439" s="88" t="s">
        <v>645</v>
      </c>
      <c r="F1439" t="s">
        <v>1275</v>
      </c>
      <c r="G1439" s="88" t="s">
        <v>649</v>
      </c>
      <c r="H1439" s="15">
        <v>1081</v>
      </c>
      <c r="I1439" s="213" t="s">
        <v>44</v>
      </c>
      <c r="J1439" s="202" t="str">
        <f>IF(ISBLANK(INDEX('Policy Characteristics'!D:D,MATCH($C1439,'Policy Characteristics'!$C:$C,0))),"",INDEX('Policy Characteristics'!D:D,MATCH($C1439,'Policy Characteristics'!$C:$C,0)))</f>
        <v>Industry Energy Efficiency Standards</v>
      </c>
      <c r="K1439" s="76" t="str">
        <f>IF(ISBLANK(INDEX('Policy Characteristics'!E:E,MATCH($C1439,'Policy Characteristics'!$C:$C,0))),"",INDEX('Policy Characteristics'!E:E,MATCH($C1439,'Policy Characteristics'!$C:$C,0)))</f>
        <v>indst efficiency standards</v>
      </c>
      <c r="L1439" s="205">
        <f>IF(ISBLANK(INDEX('Policy Characteristics'!F:F,MATCH($C1439,'Policy Characteristics'!$C:$C,0))),"",INDEX('Policy Characteristics'!F:F,MATCH($C1439,'Policy Characteristics'!$C:$C,0)))</f>
        <v>0</v>
      </c>
      <c r="M1439" s="205">
        <f>IF(ISBLANK(INDEX('Policy Characteristics'!G:G,MATCH($C1439,'Policy Characteristics'!$C:$C,0))),"",INDEX('Policy Characteristics'!G:G,MATCH($C1439,'Policy Characteristics'!$C:$C,0)))</f>
        <v>0.25</v>
      </c>
      <c r="N1439" s="205">
        <f>IF(ISBLANK(INDEX('Policy Characteristics'!H:H,MATCH($C1439,'Policy Characteristics'!$C:$C,0))),"",INDEX('Policy Characteristics'!H:H,MATCH($C1439,'Policy Characteristics'!$C:$C,0)))</f>
        <v>0.01</v>
      </c>
      <c r="O1439" s="76" t="str">
        <f>IF(ISBLANK(INDEX('Policy Characteristics'!I:I,MATCH($C1439,'Policy Characteristics'!$C:$C,0))),"",INDEX('Policy Characteristics'!I:I,MATCH($C1439,'Policy Characteristics'!$C:$C,0)))</f>
        <v>% reduction in energy use</v>
      </c>
      <c r="P1439" s="76" t="str">
        <f>IF(ISBLANK(INDEX('Policy Characteristics'!J:J,MATCH($C1439,'Policy Characteristics'!$C:$C,0))),"",INDEX('Policy Characteristics'!J:J,MATCH($C1439,'Policy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439" s="76" t="str">
        <f>IF(ISBLANK(INDEX('Policy Characteristics'!K:K,MATCH($C1439,'Policy Characteristics'!$C:$C,0))),"",INDEX('Policy Characteristics'!K:K,MATCH($C1439,'Policy Characteristics'!$C:$C,0)))</f>
        <v>industry-ag-main.html#eff-stds</v>
      </c>
      <c r="R1439" s="76" t="str">
        <f>IF(ISBLANK(INDEX('Policy Characteristics'!L:L,MATCH($C1439,'Policy Characteristics'!$C:$C,0))),"",INDEX('Policy Characteristics'!L:L,MATCH($C1439,'Policy Characteristics'!$C:$C,0)))</f>
        <v>industry-energy-efficiency-standards.html</v>
      </c>
    </row>
    <row r="1440" spans="1:18" s="76" customFormat="1" x14ac:dyDescent="0.25">
      <c r="A1440" s="76" t="str">
        <f>IF(ISBLANK(INDEX('Policy Characteristics'!A:A,MATCH($C1440,'Policy Characteristics'!$C:$C,0))),"",INDEX('Policy Characteristics'!A:A,MATCH($C1440,'Policy Characteristics'!$C:$C,0)))</f>
        <v>Industry</v>
      </c>
      <c r="B1440" s="200" t="str">
        <f>IF(ISBLANK(INDEX('Policy Characteristics'!B:B,MATCH($C1440,'Policy Characteristics'!$C:$C,0))),"",INDEX('Policy Characteristics'!B:B,MATCH($C1440,'Policy Characteristics'!$C:$C,0)))</f>
        <v>Industry Energy Efficiency Standards</v>
      </c>
      <c r="C1440" s="76" t="str">
        <f t="shared" si="40"/>
        <v>Percentage Improvement in Eqpt Efficiency Standards above BAU</v>
      </c>
      <c r="D1440" s="78" t="s">
        <v>1312</v>
      </c>
      <c r="E1440" s="88" t="s">
        <v>646</v>
      </c>
      <c r="F1440" t="s">
        <v>1275</v>
      </c>
      <c r="G1440" s="88" t="s">
        <v>650</v>
      </c>
      <c r="H1440" s="15">
        <v>1082</v>
      </c>
      <c r="I1440" s="213" t="s">
        <v>43</v>
      </c>
      <c r="J1440" s="202" t="str">
        <f>IF(ISBLANK(INDEX('Policy Characteristics'!D:D,MATCH($C1440,'Policy Characteristics'!$C:$C,0))),"",INDEX('Policy Characteristics'!D:D,MATCH($C1440,'Policy Characteristics'!$C:$C,0)))</f>
        <v>Industry Energy Efficiency Standards</v>
      </c>
      <c r="K1440" s="76" t="str">
        <f>IF(ISBLANK(INDEX('Policy Characteristics'!E:E,MATCH($C1440,'Policy Characteristics'!$C:$C,0))),"",INDEX('Policy Characteristics'!E:E,MATCH($C1440,'Policy Characteristics'!$C:$C,0)))</f>
        <v>indst efficiency standards</v>
      </c>
      <c r="L1440" s="205">
        <f>IF(ISBLANK(INDEX('Policy Characteristics'!F:F,MATCH($C1440,'Policy Characteristics'!$C:$C,0))),"",INDEX('Policy Characteristics'!F:F,MATCH($C1440,'Policy Characteristics'!$C:$C,0)))</f>
        <v>0</v>
      </c>
      <c r="M1440" s="205">
        <f>IF(ISBLANK(INDEX('Policy Characteristics'!G:G,MATCH($C1440,'Policy Characteristics'!$C:$C,0))),"",INDEX('Policy Characteristics'!G:G,MATCH($C1440,'Policy Characteristics'!$C:$C,0)))</f>
        <v>0.25</v>
      </c>
      <c r="N1440" s="205">
        <f>IF(ISBLANK(INDEX('Policy Characteristics'!H:H,MATCH($C1440,'Policy Characteristics'!$C:$C,0))),"",INDEX('Policy Characteristics'!H:H,MATCH($C1440,'Policy Characteristics'!$C:$C,0)))</f>
        <v>0.01</v>
      </c>
      <c r="O1440" s="76" t="str">
        <f>IF(ISBLANK(INDEX('Policy Characteristics'!I:I,MATCH($C1440,'Policy Characteristics'!$C:$C,0))),"",INDEX('Policy Characteristics'!I:I,MATCH($C1440,'Policy Characteristics'!$C:$C,0)))</f>
        <v>% reduction in energy use</v>
      </c>
      <c r="P1440" s="76" t="str">
        <f>IF(ISBLANK(INDEX('Policy Characteristics'!J:J,MATCH($C1440,'Policy Characteristics'!$C:$C,0))),"",INDEX('Policy Characteristics'!J:J,MATCH($C1440,'Policy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440" s="76" t="str">
        <f>IF(ISBLANK(INDEX('Policy Characteristics'!K:K,MATCH($C1440,'Policy Characteristics'!$C:$C,0))),"",INDEX('Policy Characteristics'!K:K,MATCH($C1440,'Policy Characteristics'!$C:$C,0)))</f>
        <v>industry-ag-main.html#eff-stds</v>
      </c>
      <c r="R1440" s="76" t="str">
        <f>IF(ISBLANK(INDEX('Policy Characteristics'!L:L,MATCH($C1440,'Policy Characteristics'!$C:$C,0))),"",INDEX('Policy Characteristics'!L:L,MATCH($C1440,'Policy Characteristics'!$C:$C,0)))</f>
        <v>industry-energy-efficiency-standards.html</v>
      </c>
    </row>
    <row r="1441" spans="1:18" s="76" customFormat="1" x14ac:dyDescent="0.25">
      <c r="A1441" s="76" t="str">
        <f>IF(ISBLANK(INDEX('Policy Characteristics'!A:A,MATCH($C1441,'Policy Characteristics'!$C:$C,0))),"",INDEX('Policy Characteristics'!A:A,MATCH($C1441,'Policy Characteristics'!$C:$C,0)))</f>
        <v>Industry</v>
      </c>
      <c r="B1441" s="200" t="str">
        <f>IF(ISBLANK(INDEX('Policy Characteristics'!B:B,MATCH($C1441,'Policy Characteristics'!$C:$C,0))),"",INDEX('Policy Characteristics'!B:B,MATCH($C1441,'Policy Characteristics'!$C:$C,0)))</f>
        <v>Industry Energy Efficiency Standards</v>
      </c>
      <c r="C1441" s="76" t="str">
        <f t="shared" si="40"/>
        <v>Percentage Improvement in Eqpt Efficiency Standards above BAU</v>
      </c>
      <c r="D1441" s="78" t="s">
        <v>1312</v>
      </c>
      <c r="E1441" s="88" t="s">
        <v>647</v>
      </c>
      <c r="F1441" t="s">
        <v>1275</v>
      </c>
      <c r="G1441" s="88" t="s">
        <v>653</v>
      </c>
      <c r="H1441" s="15">
        <v>1083</v>
      </c>
      <c r="I1441" s="213" t="s">
        <v>44</v>
      </c>
      <c r="J1441" s="202" t="str">
        <f>IF(ISBLANK(INDEX('Policy Characteristics'!D:D,MATCH($C1441,'Policy Characteristics'!$C:$C,0))),"",INDEX('Policy Characteristics'!D:D,MATCH($C1441,'Policy Characteristics'!$C:$C,0)))</f>
        <v>Industry Energy Efficiency Standards</v>
      </c>
      <c r="K1441" s="76" t="str">
        <f>IF(ISBLANK(INDEX('Policy Characteristics'!E:E,MATCH($C1441,'Policy Characteristics'!$C:$C,0))),"",INDEX('Policy Characteristics'!E:E,MATCH($C1441,'Policy Characteristics'!$C:$C,0)))</f>
        <v>indst efficiency standards</v>
      </c>
      <c r="L1441" s="205">
        <f>IF(ISBLANK(INDEX('Policy Characteristics'!F:F,MATCH($C1441,'Policy Characteristics'!$C:$C,0))),"",INDEX('Policy Characteristics'!F:F,MATCH($C1441,'Policy Characteristics'!$C:$C,0)))</f>
        <v>0</v>
      </c>
      <c r="M1441" s="205">
        <f>IF(ISBLANK(INDEX('Policy Characteristics'!G:G,MATCH($C1441,'Policy Characteristics'!$C:$C,0))),"",INDEX('Policy Characteristics'!G:G,MATCH($C1441,'Policy Characteristics'!$C:$C,0)))</f>
        <v>0.25</v>
      </c>
      <c r="N1441" s="205">
        <f>IF(ISBLANK(INDEX('Policy Characteristics'!H:H,MATCH($C1441,'Policy Characteristics'!$C:$C,0))),"",INDEX('Policy Characteristics'!H:H,MATCH($C1441,'Policy Characteristics'!$C:$C,0)))</f>
        <v>0.01</v>
      </c>
      <c r="O1441" s="76" t="str">
        <f>IF(ISBLANK(INDEX('Policy Characteristics'!I:I,MATCH($C1441,'Policy Characteristics'!$C:$C,0))),"",INDEX('Policy Characteristics'!I:I,MATCH($C1441,'Policy Characteristics'!$C:$C,0)))</f>
        <v>% reduction in energy use</v>
      </c>
      <c r="P1441" s="76" t="str">
        <f>IF(ISBLANK(INDEX('Policy Characteristics'!J:J,MATCH($C1441,'Policy Characteristics'!$C:$C,0))),"",INDEX('Policy Characteristics'!J:J,MATCH($C1441,'Policy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441" s="76" t="str">
        <f>IF(ISBLANK(INDEX('Policy Characteristics'!K:K,MATCH($C1441,'Policy Characteristics'!$C:$C,0))),"",INDEX('Policy Characteristics'!K:K,MATCH($C1441,'Policy Characteristics'!$C:$C,0)))</f>
        <v>industry-ag-main.html#eff-stds</v>
      </c>
      <c r="R1441" s="76" t="str">
        <f>IF(ISBLANK(INDEX('Policy Characteristics'!L:L,MATCH($C1441,'Policy Characteristics'!$C:$C,0))),"",INDEX('Policy Characteristics'!L:L,MATCH($C1441,'Policy Characteristics'!$C:$C,0)))</f>
        <v>industry-energy-efficiency-standards.html</v>
      </c>
    </row>
    <row r="1442" spans="1:18" s="76" customFormat="1" x14ac:dyDescent="0.25">
      <c r="A1442" s="76" t="str">
        <f>IF(ISBLANK(INDEX('Policy Characteristics'!A:A,MATCH($C1442,'Policy Characteristics'!$C:$C,0))),"",INDEX('Policy Characteristics'!A:A,MATCH($C1442,'Policy Characteristics'!$C:$C,0)))</f>
        <v>Industry</v>
      </c>
      <c r="B1442" s="200" t="str">
        <f>IF(ISBLANK(INDEX('Policy Characteristics'!B:B,MATCH($C1442,'Policy Characteristics'!$C:$C,0))),"",INDEX('Policy Characteristics'!B:B,MATCH($C1442,'Policy Characteristics'!$C:$C,0)))</f>
        <v>Industry Energy Efficiency Standards</v>
      </c>
      <c r="C1442" s="76" t="str">
        <f t="shared" si="40"/>
        <v>Percentage Improvement in Eqpt Efficiency Standards above BAU</v>
      </c>
      <c r="D1442" s="78" t="s">
        <v>1312</v>
      </c>
      <c r="E1442" s="88" t="s">
        <v>946</v>
      </c>
      <c r="F1442" t="s">
        <v>1275</v>
      </c>
      <c r="G1442" s="88" t="s">
        <v>949</v>
      </c>
      <c r="H1442" s="15">
        <v>1084</v>
      </c>
      <c r="I1442" s="213" t="s">
        <v>44</v>
      </c>
      <c r="J1442" s="202" t="str">
        <f>IF(ISBLANK(INDEX('Policy Characteristics'!D:D,MATCH($C1442,'Policy Characteristics'!$C:$C,0))),"",INDEX('Policy Characteristics'!D:D,MATCH($C1442,'Policy Characteristics'!$C:$C,0)))</f>
        <v>Industry Energy Efficiency Standards</v>
      </c>
      <c r="K1442" s="76" t="str">
        <f>IF(ISBLANK(INDEX('Policy Characteristics'!E:E,MATCH($C1442,'Policy Characteristics'!$C:$C,0))),"",INDEX('Policy Characteristics'!E:E,MATCH($C1442,'Policy Characteristics'!$C:$C,0)))</f>
        <v>indst efficiency standards</v>
      </c>
      <c r="L1442" s="205">
        <f>IF(ISBLANK(INDEX('Policy Characteristics'!F:F,MATCH($C1442,'Policy Characteristics'!$C:$C,0))),"",INDEX('Policy Characteristics'!F:F,MATCH($C1442,'Policy Characteristics'!$C:$C,0)))</f>
        <v>0</v>
      </c>
      <c r="M1442" s="205">
        <f>IF(ISBLANK(INDEX('Policy Characteristics'!G:G,MATCH($C1442,'Policy Characteristics'!$C:$C,0))),"",INDEX('Policy Characteristics'!G:G,MATCH($C1442,'Policy Characteristics'!$C:$C,0)))</f>
        <v>0.25</v>
      </c>
      <c r="N1442" s="205">
        <f>IF(ISBLANK(INDEX('Policy Characteristics'!H:H,MATCH($C1442,'Policy Characteristics'!$C:$C,0))),"",INDEX('Policy Characteristics'!H:H,MATCH($C1442,'Policy Characteristics'!$C:$C,0)))</f>
        <v>0.01</v>
      </c>
      <c r="O1442" s="76" t="str">
        <f>IF(ISBLANK(INDEX('Policy Characteristics'!I:I,MATCH($C1442,'Policy Characteristics'!$C:$C,0))),"",INDEX('Policy Characteristics'!I:I,MATCH($C1442,'Policy Characteristics'!$C:$C,0)))</f>
        <v>% reduction in energy use</v>
      </c>
      <c r="P1442" s="76" t="str">
        <f>IF(ISBLANK(INDEX('Policy Characteristics'!J:J,MATCH($C1442,'Policy Characteristics'!$C:$C,0))),"",INDEX('Policy Characteristics'!J:J,MATCH($C1442,'Policy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442" s="76" t="str">
        <f>IF(ISBLANK(INDEX('Policy Characteristics'!K:K,MATCH($C1442,'Policy Characteristics'!$C:$C,0))),"",INDEX('Policy Characteristics'!K:K,MATCH($C1442,'Policy Characteristics'!$C:$C,0)))</f>
        <v>industry-ag-main.html#eff-stds</v>
      </c>
      <c r="R1442" s="76" t="str">
        <f>IF(ISBLANK(INDEX('Policy Characteristics'!L:L,MATCH($C1442,'Policy Characteristics'!$C:$C,0))),"",INDEX('Policy Characteristics'!L:L,MATCH($C1442,'Policy Characteristics'!$C:$C,0)))</f>
        <v>industry-energy-efficiency-standards.html</v>
      </c>
    </row>
    <row r="1443" spans="1:18" s="76" customFormat="1" x14ac:dyDescent="0.25">
      <c r="A1443" s="76" t="str">
        <f>IF(ISBLANK(INDEX('Policy Characteristics'!A:A,MATCH($C1443,'Policy Characteristics'!$C:$C,0))),"",INDEX('Policy Characteristics'!A:A,MATCH($C1443,'Policy Characteristics'!$C:$C,0)))</f>
        <v>Industry</v>
      </c>
      <c r="B1443" s="200" t="str">
        <f>IF(ISBLANK(INDEX('Policy Characteristics'!B:B,MATCH($C1443,'Policy Characteristics'!$C:$C,0))),"",INDEX('Policy Characteristics'!B:B,MATCH($C1443,'Policy Characteristics'!$C:$C,0)))</f>
        <v>Industry Energy Efficiency Standards</v>
      </c>
      <c r="C1443" s="76" t="str">
        <f t="shared" si="40"/>
        <v>Percentage Improvement in Eqpt Efficiency Standards above BAU</v>
      </c>
      <c r="D1443" s="78" t="s">
        <v>1312</v>
      </c>
      <c r="E1443" s="88" t="s">
        <v>947</v>
      </c>
      <c r="F1443" t="s">
        <v>1275</v>
      </c>
      <c r="G1443" s="88" t="s">
        <v>951</v>
      </c>
      <c r="H1443" s="15">
        <v>1085</v>
      </c>
      <c r="I1443" s="213" t="s">
        <v>43</v>
      </c>
      <c r="J1443" s="202" t="str">
        <f>IF(ISBLANK(INDEX('Policy Characteristics'!D:D,MATCH($C1443,'Policy Characteristics'!$C:$C,0))),"",INDEX('Policy Characteristics'!D:D,MATCH($C1443,'Policy Characteristics'!$C:$C,0)))</f>
        <v>Industry Energy Efficiency Standards</v>
      </c>
      <c r="K1443" s="76" t="str">
        <f>IF(ISBLANK(INDEX('Policy Characteristics'!E:E,MATCH($C1443,'Policy Characteristics'!$C:$C,0))),"",INDEX('Policy Characteristics'!E:E,MATCH($C1443,'Policy Characteristics'!$C:$C,0)))</f>
        <v>indst efficiency standards</v>
      </c>
      <c r="L1443" s="205">
        <f>IF(ISBLANK(INDEX('Policy Characteristics'!F:F,MATCH($C1443,'Policy Characteristics'!$C:$C,0))),"",INDEX('Policy Characteristics'!F:F,MATCH($C1443,'Policy Characteristics'!$C:$C,0)))</f>
        <v>0</v>
      </c>
      <c r="M1443" s="205">
        <f>IF(ISBLANK(INDEX('Policy Characteristics'!G:G,MATCH($C1443,'Policy Characteristics'!$C:$C,0))),"",INDEX('Policy Characteristics'!G:G,MATCH($C1443,'Policy Characteristics'!$C:$C,0)))</f>
        <v>0.25</v>
      </c>
      <c r="N1443" s="205">
        <f>IF(ISBLANK(INDEX('Policy Characteristics'!H:H,MATCH($C1443,'Policy Characteristics'!$C:$C,0))),"",INDEX('Policy Characteristics'!H:H,MATCH($C1443,'Policy Characteristics'!$C:$C,0)))</f>
        <v>0.01</v>
      </c>
      <c r="O1443" s="76" t="str">
        <f>IF(ISBLANK(INDEX('Policy Characteristics'!I:I,MATCH($C1443,'Policy Characteristics'!$C:$C,0))),"",INDEX('Policy Characteristics'!I:I,MATCH($C1443,'Policy Characteristics'!$C:$C,0)))</f>
        <v>% reduction in energy use</v>
      </c>
      <c r="P1443" s="76" t="str">
        <f>IF(ISBLANK(INDEX('Policy Characteristics'!J:J,MATCH($C1443,'Policy Characteristics'!$C:$C,0))),"",INDEX('Policy Characteristics'!J:J,MATCH($C1443,'Policy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443" s="76" t="str">
        <f>IF(ISBLANK(INDEX('Policy Characteristics'!K:K,MATCH($C1443,'Policy Characteristics'!$C:$C,0))),"",INDEX('Policy Characteristics'!K:K,MATCH($C1443,'Policy Characteristics'!$C:$C,0)))</f>
        <v>industry-ag-main.html#eff-stds</v>
      </c>
      <c r="R1443" s="76" t="str">
        <f>IF(ISBLANK(INDEX('Policy Characteristics'!L:L,MATCH($C1443,'Policy Characteristics'!$C:$C,0))),"",INDEX('Policy Characteristics'!L:L,MATCH($C1443,'Policy Characteristics'!$C:$C,0)))</f>
        <v>industry-energy-efficiency-standards.html</v>
      </c>
    </row>
    <row r="1444" spans="1:18" s="76" customFormat="1" x14ac:dyDescent="0.25">
      <c r="A1444" s="76" t="str">
        <f>IF(ISBLANK(INDEX('Policy Characteristics'!A:A,MATCH($C1444,'Policy Characteristics'!$C:$C,0))),"",INDEX('Policy Characteristics'!A:A,MATCH($C1444,'Policy Characteristics'!$C:$C,0)))</f>
        <v>Industry</v>
      </c>
      <c r="B1444" s="200" t="str">
        <f>IF(ISBLANK(INDEX('Policy Characteristics'!B:B,MATCH($C1444,'Policy Characteristics'!$C:$C,0))),"",INDEX('Policy Characteristics'!B:B,MATCH($C1444,'Policy Characteristics'!$C:$C,0)))</f>
        <v>Industry Energy Efficiency Standards</v>
      </c>
      <c r="C1444" s="76" t="str">
        <f t="shared" si="40"/>
        <v>Percentage Improvement in Eqpt Efficiency Standards above BAU</v>
      </c>
      <c r="D1444" s="78" t="s">
        <v>1312</v>
      </c>
      <c r="E1444" s="88" t="s">
        <v>948</v>
      </c>
      <c r="F1444" t="s">
        <v>1275</v>
      </c>
      <c r="G1444" s="88" t="s">
        <v>952</v>
      </c>
      <c r="H1444" s="15">
        <v>1086</v>
      </c>
      <c r="I1444" s="213" t="s">
        <v>43</v>
      </c>
      <c r="J1444" s="202" t="str">
        <f>IF(ISBLANK(INDEX('Policy Characteristics'!D:D,MATCH($C1444,'Policy Characteristics'!$C:$C,0))),"",INDEX('Policy Characteristics'!D:D,MATCH($C1444,'Policy Characteristics'!$C:$C,0)))</f>
        <v>Industry Energy Efficiency Standards</v>
      </c>
      <c r="K1444" s="76" t="str">
        <f>IF(ISBLANK(INDEX('Policy Characteristics'!E:E,MATCH($C1444,'Policy Characteristics'!$C:$C,0))),"",INDEX('Policy Characteristics'!E:E,MATCH($C1444,'Policy Characteristics'!$C:$C,0)))</f>
        <v>indst efficiency standards</v>
      </c>
      <c r="L1444" s="205">
        <f>IF(ISBLANK(INDEX('Policy Characteristics'!F:F,MATCH($C1444,'Policy Characteristics'!$C:$C,0))),"",INDEX('Policy Characteristics'!F:F,MATCH($C1444,'Policy Characteristics'!$C:$C,0)))</f>
        <v>0</v>
      </c>
      <c r="M1444" s="205">
        <f>IF(ISBLANK(INDEX('Policy Characteristics'!G:G,MATCH($C1444,'Policy Characteristics'!$C:$C,0))),"",INDEX('Policy Characteristics'!G:G,MATCH($C1444,'Policy Characteristics'!$C:$C,0)))</f>
        <v>0.25</v>
      </c>
      <c r="N1444" s="205">
        <f>IF(ISBLANK(INDEX('Policy Characteristics'!H:H,MATCH($C1444,'Policy Characteristics'!$C:$C,0))),"",INDEX('Policy Characteristics'!H:H,MATCH($C1444,'Policy Characteristics'!$C:$C,0)))</f>
        <v>0.01</v>
      </c>
      <c r="O1444" s="76" t="str">
        <f>IF(ISBLANK(INDEX('Policy Characteristics'!I:I,MATCH($C1444,'Policy Characteristics'!$C:$C,0))),"",INDEX('Policy Characteristics'!I:I,MATCH($C1444,'Policy Characteristics'!$C:$C,0)))</f>
        <v>% reduction in energy use</v>
      </c>
      <c r="P1444" s="76" t="str">
        <f>IF(ISBLANK(INDEX('Policy Characteristics'!J:J,MATCH($C1444,'Policy Characteristics'!$C:$C,0))),"",INDEX('Policy Characteristics'!J:J,MATCH($C1444,'Policy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444" s="76" t="str">
        <f>IF(ISBLANK(INDEX('Policy Characteristics'!K:K,MATCH($C1444,'Policy Characteristics'!$C:$C,0))),"",INDEX('Policy Characteristics'!K:K,MATCH($C1444,'Policy Characteristics'!$C:$C,0)))</f>
        <v>industry-ag-main.html#eff-stds</v>
      </c>
      <c r="R1444" s="76" t="str">
        <f>IF(ISBLANK(INDEX('Policy Characteristics'!L:L,MATCH($C1444,'Policy Characteristics'!$C:$C,0))),"",INDEX('Policy Characteristics'!L:L,MATCH($C1444,'Policy Characteristics'!$C:$C,0)))</f>
        <v>industry-energy-efficiency-standards.html</v>
      </c>
    </row>
    <row r="1445" spans="1:18" s="76" customFormat="1" x14ac:dyDescent="0.25">
      <c r="A1445" s="76" t="str">
        <f>IF(ISBLANK(INDEX('Policy Characteristics'!A:A,MATCH($C1445,'Policy Characteristics'!$C:$C,0))),"",INDEX('Policy Characteristics'!A:A,MATCH($C1445,'Policy Characteristics'!$C:$C,0)))</f>
        <v>Industry</v>
      </c>
      <c r="B1445" s="200" t="str">
        <f>IF(ISBLANK(INDEX('Policy Characteristics'!B:B,MATCH($C1445,'Policy Characteristics'!$C:$C,0))),"",INDEX('Policy Characteristics'!B:B,MATCH($C1445,'Policy Characteristics'!$C:$C,0)))</f>
        <v>Industry Energy Efficiency Standards</v>
      </c>
      <c r="C1445" s="76" t="str">
        <f t="shared" ref="C1445:C1508" si="41">C$1316</f>
        <v>Percentage Improvement in Eqpt Efficiency Standards above BAU</v>
      </c>
      <c r="D1445" s="78" t="s">
        <v>1312</v>
      </c>
      <c r="E1445" s="88" t="s">
        <v>945</v>
      </c>
      <c r="F1445" t="s">
        <v>1275</v>
      </c>
      <c r="G1445" s="88" t="s">
        <v>950</v>
      </c>
      <c r="H1445" s="15">
        <v>1087</v>
      </c>
      <c r="I1445" s="213" t="s">
        <v>44</v>
      </c>
      <c r="J1445" s="202" t="str">
        <f>IF(ISBLANK(INDEX('Policy Characteristics'!D:D,MATCH($C1445,'Policy Characteristics'!$C:$C,0))),"",INDEX('Policy Characteristics'!D:D,MATCH($C1445,'Policy Characteristics'!$C:$C,0)))</f>
        <v>Industry Energy Efficiency Standards</v>
      </c>
      <c r="K1445" s="76" t="str">
        <f>IF(ISBLANK(INDEX('Policy Characteristics'!E:E,MATCH($C1445,'Policy Characteristics'!$C:$C,0))),"",INDEX('Policy Characteristics'!E:E,MATCH($C1445,'Policy Characteristics'!$C:$C,0)))</f>
        <v>indst efficiency standards</v>
      </c>
      <c r="L1445" s="205">
        <f>IF(ISBLANK(INDEX('Policy Characteristics'!F:F,MATCH($C1445,'Policy Characteristics'!$C:$C,0))),"",INDEX('Policy Characteristics'!F:F,MATCH($C1445,'Policy Characteristics'!$C:$C,0)))</f>
        <v>0</v>
      </c>
      <c r="M1445" s="205">
        <f>IF(ISBLANK(INDEX('Policy Characteristics'!G:G,MATCH($C1445,'Policy Characteristics'!$C:$C,0))),"",INDEX('Policy Characteristics'!G:G,MATCH($C1445,'Policy Characteristics'!$C:$C,0)))</f>
        <v>0.25</v>
      </c>
      <c r="N1445" s="205">
        <f>IF(ISBLANK(INDEX('Policy Characteristics'!H:H,MATCH($C1445,'Policy Characteristics'!$C:$C,0))),"",INDEX('Policy Characteristics'!H:H,MATCH($C1445,'Policy Characteristics'!$C:$C,0)))</f>
        <v>0.01</v>
      </c>
      <c r="O1445" s="76" t="str">
        <f>IF(ISBLANK(INDEX('Policy Characteristics'!I:I,MATCH($C1445,'Policy Characteristics'!$C:$C,0))),"",INDEX('Policy Characteristics'!I:I,MATCH($C1445,'Policy Characteristics'!$C:$C,0)))</f>
        <v>% reduction in energy use</v>
      </c>
      <c r="P1445" s="76" t="str">
        <f>IF(ISBLANK(INDEX('Policy Characteristics'!J:J,MATCH($C1445,'Policy Characteristics'!$C:$C,0))),"",INDEX('Policy Characteristics'!J:J,MATCH($C1445,'Policy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445" s="76" t="str">
        <f>IF(ISBLANK(INDEX('Policy Characteristics'!K:K,MATCH($C1445,'Policy Characteristics'!$C:$C,0))),"",INDEX('Policy Characteristics'!K:K,MATCH($C1445,'Policy Characteristics'!$C:$C,0)))</f>
        <v>industry-ag-main.html#eff-stds</v>
      </c>
      <c r="R1445" s="76" t="str">
        <f>IF(ISBLANK(INDEX('Policy Characteristics'!L:L,MATCH($C1445,'Policy Characteristics'!$C:$C,0))),"",INDEX('Policy Characteristics'!L:L,MATCH($C1445,'Policy Characteristics'!$C:$C,0)))</f>
        <v>industry-energy-efficiency-standards.html</v>
      </c>
    </row>
    <row r="1446" spans="1:18" s="76" customFormat="1" x14ac:dyDescent="0.25">
      <c r="A1446" s="76" t="str">
        <f>IF(ISBLANK(INDEX('Policy Characteristics'!A:A,MATCH($C1446,'Policy Characteristics'!$C:$C,0))),"",INDEX('Policy Characteristics'!A:A,MATCH($C1446,'Policy Characteristics'!$C:$C,0)))</f>
        <v>Industry</v>
      </c>
      <c r="B1446" s="200" t="str">
        <f>IF(ISBLANK(INDEX('Policy Characteristics'!B:B,MATCH($C1446,'Policy Characteristics'!$C:$C,0))),"",INDEX('Policy Characteristics'!B:B,MATCH($C1446,'Policy Characteristics'!$C:$C,0)))</f>
        <v>Industry Energy Efficiency Standards</v>
      </c>
      <c r="C1446" s="76" t="str">
        <f t="shared" si="41"/>
        <v>Percentage Improvement in Eqpt Efficiency Standards above BAU</v>
      </c>
      <c r="D1446" s="78" t="s">
        <v>1313</v>
      </c>
      <c r="E1446" s="88" t="s">
        <v>642</v>
      </c>
      <c r="F1446" t="s">
        <v>820</v>
      </c>
      <c r="G1446" s="88" t="s">
        <v>648</v>
      </c>
      <c r="H1446" s="15">
        <v>1088</v>
      </c>
      <c r="I1446" s="213" t="s">
        <v>43</v>
      </c>
      <c r="J1446" s="202" t="str">
        <f>IF(ISBLANK(INDEX('Policy Characteristics'!D:D,MATCH($C1446,'Policy Characteristics'!$C:$C,0))),"",INDEX('Policy Characteristics'!D:D,MATCH($C1446,'Policy Characteristics'!$C:$C,0)))</f>
        <v>Industry Energy Efficiency Standards</v>
      </c>
      <c r="K1446" s="76" t="str">
        <f>IF(ISBLANK(INDEX('Policy Characteristics'!E:E,MATCH($C1446,'Policy Characteristics'!$C:$C,0))),"",INDEX('Policy Characteristics'!E:E,MATCH($C1446,'Policy Characteristics'!$C:$C,0)))</f>
        <v>indst efficiency standards</v>
      </c>
      <c r="L1446" s="205">
        <f>IF(ISBLANK(INDEX('Policy Characteristics'!F:F,MATCH($C1446,'Policy Characteristics'!$C:$C,0))),"",INDEX('Policy Characteristics'!F:F,MATCH($C1446,'Policy Characteristics'!$C:$C,0)))</f>
        <v>0</v>
      </c>
      <c r="M1446" s="205">
        <f>IF(ISBLANK(INDEX('Policy Characteristics'!G:G,MATCH($C1446,'Policy Characteristics'!$C:$C,0))),"",INDEX('Policy Characteristics'!G:G,MATCH($C1446,'Policy Characteristics'!$C:$C,0)))</f>
        <v>0.25</v>
      </c>
      <c r="N1446" s="205">
        <f>IF(ISBLANK(INDEX('Policy Characteristics'!H:H,MATCH($C1446,'Policy Characteristics'!$C:$C,0))),"",INDEX('Policy Characteristics'!H:H,MATCH($C1446,'Policy Characteristics'!$C:$C,0)))</f>
        <v>0.01</v>
      </c>
      <c r="O1446" s="76" t="str">
        <f>IF(ISBLANK(INDEX('Policy Characteristics'!I:I,MATCH($C1446,'Policy Characteristics'!$C:$C,0))),"",INDEX('Policy Characteristics'!I:I,MATCH($C1446,'Policy Characteristics'!$C:$C,0)))</f>
        <v>% reduction in energy use</v>
      </c>
      <c r="P1446" s="76" t="str">
        <f>IF(ISBLANK(INDEX('Policy Characteristics'!J:J,MATCH($C1446,'Policy Characteristics'!$C:$C,0))),"",INDEX('Policy Characteristics'!J:J,MATCH($C1446,'Policy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446" s="76" t="str">
        <f>IF(ISBLANK(INDEX('Policy Characteristics'!K:K,MATCH($C1446,'Policy Characteristics'!$C:$C,0))),"",INDEX('Policy Characteristics'!K:K,MATCH($C1446,'Policy Characteristics'!$C:$C,0)))</f>
        <v>industry-ag-main.html#eff-stds</v>
      </c>
      <c r="R1446" s="76" t="str">
        <f>IF(ISBLANK(INDEX('Policy Characteristics'!L:L,MATCH($C1446,'Policy Characteristics'!$C:$C,0))),"",INDEX('Policy Characteristics'!L:L,MATCH($C1446,'Policy Characteristics'!$C:$C,0)))</f>
        <v>industry-energy-efficiency-standards.html</v>
      </c>
    </row>
    <row r="1447" spans="1:18" s="76" customFormat="1" x14ac:dyDescent="0.25">
      <c r="A1447" s="76" t="str">
        <f>IF(ISBLANK(INDEX('Policy Characteristics'!A:A,MATCH($C1447,'Policy Characteristics'!$C:$C,0))),"",INDEX('Policy Characteristics'!A:A,MATCH($C1447,'Policy Characteristics'!$C:$C,0)))</f>
        <v>Industry</v>
      </c>
      <c r="B1447" s="200" t="str">
        <f>IF(ISBLANK(INDEX('Policy Characteristics'!B:B,MATCH($C1447,'Policy Characteristics'!$C:$C,0))),"",INDEX('Policy Characteristics'!B:B,MATCH($C1447,'Policy Characteristics'!$C:$C,0)))</f>
        <v>Industry Energy Efficiency Standards</v>
      </c>
      <c r="C1447" s="76" t="str">
        <f t="shared" si="41"/>
        <v>Percentage Improvement in Eqpt Efficiency Standards above BAU</v>
      </c>
      <c r="D1447" s="78" t="s">
        <v>1313</v>
      </c>
      <c r="E1447" s="88" t="s">
        <v>643</v>
      </c>
      <c r="F1447" t="s">
        <v>820</v>
      </c>
      <c r="G1447" s="88" t="s">
        <v>651</v>
      </c>
      <c r="H1447" s="15">
        <v>1089</v>
      </c>
      <c r="I1447" s="213" t="s">
        <v>43</v>
      </c>
      <c r="J1447" s="202" t="str">
        <f>IF(ISBLANK(INDEX('Policy Characteristics'!D:D,MATCH($C1447,'Policy Characteristics'!$C:$C,0))),"",INDEX('Policy Characteristics'!D:D,MATCH($C1447,'Policy Characteristics'!$C:$C,0)))</f>
        <v>Industry Energy Efficiency Standards</v>
      </c>
      <c r="K1447" s="76" t="str">
        <f>IF(ISBLANK(INDEX('Policy Characteristics'!E:E,MATCH($C1447,'Policy Characteristics'!$C:$C,0))),"",INDEX('Policy Characteristics'!E:E,MATCH($C1447,'Policy Characteristics'!$C:$C,0)))</f>
        <v>indst efficiency standards</v>
      </c>
      <c r="L1447" s="205">
        <f>IF(ISBLANK(INDEX('Policy Characteristics'!F:F,MATCH($C1447,'Policy Characteristics'!$C:$C,0))),"",INDEX('Policy Characteristics'!F:F,MATCH($C1447,'Policy Characteristics'!$C:$C,0)))</f>
        <v>0</v>
      </c>
      <c r="M1447" s="205">
        <f>IF(ISBLANK(INDEX('Policy Characteristics'!G:G,MATCH($C1447,'Policy Characteristics'!$C:$C,0))),"",INDEX('Policy Characteristics'!G:G,MATCH($C1447,'Policy Characteristics'!$C:$C,0)))</f>
        <v>0.25</v>
      </c>
      <c r="N1447" s="205">
        <f>IF(ISBLANK(INDEX('Policy Characteristics'!H:H,MATCH($C1447,'Policy Characteristics'!$C:$C,0))),"",INDEX('Policy Characteristics'!H:H,MATCH($C1447,'Policy Characteristics'!$C:$C,0)))</f>
        <v>0.01</v>
      </c>
      <c r="O1447" s="76" t="str">
        <f>IF(ISBLANK(INDEX('Policy Characteristics'!I:I,MATCH($C1447,'Policy Characteristics'!$C:$C,0))),"",INDEX('Policy Characteristics'!I:I,MATCH($C1447,'Policy Characteristics'!$C:$C,0)))</f>
        <v>% reduction in energy use</v>
      </c>
      <c r="P1447" s="76" t="str">
        <f>IF(ISBLANK(INDEX('Policy Characteristics'!J:J,MATCH($C1447,'Policy Characteristics'!$C:$C,0))),"",INDEX('Policy Characteristics'!J:J,MATCH($C1447,'Policy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447" s="76" t="str">
        <f>IF(ISBLANK(INDEX('Policy Characteristics'!K:K,MATCH($C1447,'Policy Characteristics'!$C:$C,0))),"",INDEX('Policy Characteristics'!K:K,MATCH($C1447,'Policy Characteristics'!$C:$C,0)))</f>
        <v>industry-ag-main.html#eff-stds</v>
      </c>
      <c r="R1447" s="76" t="str">
        <f>IF(ISBLANK(INDEX('Policy Characteristics'!L:L,MATCH($C1447,'Policy Characteristics'!$C:$C,0))),"",INDEX('Policy Characteristics'!L:L,MATCH($C1447,'Policy Characteristics'!$C:$C,0)))</f>
        <v>industry-energy-efficiency-standards.html</v>
      </c>
    </row>
    <row r="1448" spans="1:18" s="76" customFormat="1" x14ac:dyDescent="0.25">
      <c r="A1448" s="76" t="str">
        <f>IF(ISBLANK(INDEX('Policy Characteristics'!A:A,MATCH($C1448,'Policy Characteristics'!$C:$C,0))),"",INDEX('Policy Characteristics'!A:A,MATCH($C1448,'Policy Characteristics'!$C:$C,0)))</f>
        <v>Industry</v>
      </c>
      <c r="B1448" s="200" t="str">
        <f>IF(ISBLANK(INDEX('Policy Characteristics'!B:B,MATCH($C1448,'Policy Characteristics'!$C:$C,0))),"",INDEX('Policy Characteristics'!B:B,MATCH($C1448,'Policy Characteristics'!$C:$C,0)))</f>
        <v>Industry Energy Efficiency Standards</v>
      </c>
      <c r="C1448" s="76" t="str">
        <f t="shared" si="41"/>
        <v>Percentage Improvement in Eqpt Efficiency Standards above BAU</v>
      </c>
      <c r="D1448" s="78" t="s">
        <v>1313</v>
      </c>
      <c r="E1448" s="88" t="s">
        <v>644</v>
      </c>
      <c r="F1448" t="s">
        <v>820</v>
      </c>
      <c r="G1448" s="88" t="s">
        <v>652</v>
      </c>
      <c r="H1448" s="15">
        <v>1090</v>
      </c>
      <c r="I1448" s="213" t="s">
        <v>43</v>
      </c>
      <c r="J1448" s="202" t="str">
        <f>IF(ISBLANK(INDEX('Policy Characteristics'!D:D,MATCH($C1448,'Policy Characteristics'!$C:$C,0))),"",INDEX('Policy Characteristics'!D:D,MATCH($C1448,'Policy Characteristics'!$C:$C,0)))</f>
        <v>Industry Energy Efficiency Standards</v>
      </c>
      <c r="K1448" s="76" t="str">
        <f>IF(ISBLANK(INDEX('Policy Characteristics'!E:E,MATCH($C1448,'Policy Characteristics'!$C:$C,0))),"",INDEX('Policy Characteristics'!E:E,MATCH($C1448,'Policy Characteristics'!$C:$C,0)))</f>
        <v>indst efficiency standards</v>
      </c>
      <c r="L1448" s="205">
        <f>IF(ISBLANK(INDEX('Policy Characteristics'!F:F,MATCH($C1448,'Policy Characteristics'!$C:$C,0))),"",INDEX('Policy Characteristics'!F:F,MATCH($C1448,'Policy Characteristics'!$C:$C,0)))</f>
        <v>0</v>
      </c>
      <c r="M1448" s="205">
        <f>IF(ISBLANK(INDEX('Policy Characteristics'!G:G,MATCH($C1448,'Policy Characteristics'!$C:$C,0))),"",INDEX('Policy Characteristics'!G:G,MATCH($C1448,'Policy Characteristics'!$C:$C,0)))</f>
        <v>0.25</v>
      </c>
      <c r="N1448" s="205">
        <f>IF(ISBLANK(INDEX('Policy Characteristics'!H:H,MATCH($C1448,'Policy Characteristics'!$C:$C,0))),"",INDEX('Policy Characteristics'!H:H,MATCH($C1448,'Policy Characteristics'!$C:$C,0)))</f>
        <v>0.01</v>
      </c>
      <c r="O1448" s="76" t="str">
        <f>IF(ISBLANK(INDEX('Policy Characteristics'!I:I,MATCH($C1448,'Policy Characteristics'!$C:$C,0))),"",INDEX('Policy Characteristics'!I:I,MATCH($C1448,'Policy Characteristics'!$C:$C,0)))</f>
        <v>% reduction in energy use</v>
      </c>
      <c r="P1448" s="76" t="str">
        <f>IF(ISBLANK(INDEX('Policy Characteristics'!J:J,MATCH($C1448,'Policy Characteristics'!$C:$C,0))),"",INDEX('Policy Characteristics'!J:J,MATCH($C1448,'Policy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448" s="76" t="str">
        <f>IF(ISBLANK(INDEX('Policy Characteristics'!K:K,MATCH($C1448,'Policy Characteristics'!$C:$C,0))),"",INDEX('Policy Characteristics'!K:K,MATCH($C1448,'Policy Characteristics'!$C:$C,0)))</f>
        <v>industry-ag-main.html#eff-stds</v>
      </c>
      <c r="R1448" s="76" t="str">
        <f>IF(ISBLANK(INDEX('Policy Characteristics'!L:L,MATCH($C1448,'Policy Characteristics'!$C:$C,0))),"",INDEX('Policy Characteristics'!L:L,MATCH($C1448,'Policy Characteristics'!$C:$C,0)))</f>
        <v>industry-energy-efficiency-standards.html</v>
      </c>
    </row>
    <row r="1449" spans="1:18" s="76" customFormat="1" x14ac:dyDescent="0.25">
      <c r="A1449" s="76" t="str">
        <f>IF(ISBLANK(INDEX('Policy Characteristics'!A:A,MATCH($C1449,'Policy Characteristics'!$C:$C,0))),"",INDEX('Policy Characteristics'!A:A,MATCH($C1449,'Policy Characteristics'!$C:$C,0)))</f>
        <v>Industry</v>
      </c>
      <c r="B1449" s="200" t="str">
        <f>IF(ISBLANK(INDEX('Policy Characteristics'!B:B,MATCH($C1449,'Policy Characteristics'!$C:$C,0))),"",INDEX('Policy Characteristics'!B:B,MATCH($C1449,'Policy Characteristics'!$C:$C,0)))</f>
        <v>Industry Energy Efficiency Standards</v>
      </c>
      <c r="C1449" s="76" t="str">
        <f t="shared" si="41"/>
        <v>Percentage Improvement in Eqpt Efficiency Standards above BAU</v>
      </c>
      <c r="D1449" s="78" t="s">
        <v>1313</v>
      </c>
      <c r="E1449" s="88" t="s">
        <v>645</v>
      </c>
      <c r="F1449" t="s">
        <v>820</v>
      </c>
      <c r="G1449" s="88" t="s">
        <v>649</v>
      </c>
      <c r="H1449" s="15">
        <v>1091</v>
      </c>
      <c r="I1449" s="213" t="s">
        <v>44</v>
      </c>
      <c r="J1449" s="202" t="str">
        <f>IF(ISBLANK(INDEX('Policy Characteristics'!D:D,MATCH($C1449,'Policy Characteristics'!$C:$C,0))),"",INDEX('Policy Characteristics'!D:D,MATCH($C1449,'Policy Characteristics'!$C:$C,0)))</f>
        <v>Industry Energy Efficiency Standards</v>
      </c>
      <c r="K1449" s="76" t="str">
        <f>IF(ISBLANK(INDEX('Policy Characteristics'!E:E,MATCH($C1449,'Policy Characteristics'!$C:$C,0))),"",INDEX('Policy Characteristics'!E:E,MATCH($C1449,'Policy Characteristics'!$C:$C,0)))</f>
        <v>indst efficiency standards</v>
      </c>
      <c r="L1449" s="205">
        <f>IF(ISBLANK(INDEX('Policy Characteristics'!F:F,MATCH($C1449,'Policy Characteristics'!$C:$C,0))),"",INDEX('Policy Characteristics'!F:F,MATCH($C1449,'Policy Characteristics'!$C:$C,0)))</f>
        <v>0</v>
      </c>
      <c r="M1449" s="205">
        <f>IF(ISBLANK(INDEX('Policy Characteristics'!G:G,MATCH($C1449,'Policy Characteristics'!$C:$C,0))),"",INDEX('Policy Characteristics'!G:G,MATCH($C1449,'Policy Characteristics'!$C:$C,0)))</f>
        <v>0.25</v>
      </c>
      <c r="N1449" s="205">
        <f>IF(ISBLANK(INDEX('Policy Characteristics'!H:H,MATCH($C1449,'Policy Characteristics'!$C:$C,0))),"",INDEX('Policy Characteristics'!H:H,MATCH($C1449,'Policy Characteristics'!$C:$C,0)))</f>
        <v>0.01</v>
      </c>
      <c r="O1449" s="76" t="str">
        <f>IF(ISBLANK(INDEX('Policy Characteristics'!I:I,MATCH($C1449,'Policy Characteristics'!$C:$C,0))),"",INDEX('Policy Characteristics'!I:I,MATCH($C1449,'Policy Characteristics'!$C:$C,0)))</f>
        <v>% reduction in energy use</v>
      </c>
      <c r="P1449" s="76" t="str">
        <f>IF(ISBLANK(INDEX('Policy Characteristics'!J:J,MATCH($C1449,'Policy Characteristics'!$C:$C,0))),"",INDEX('Policy Characteristics'!J:J,MATCH($C1449,'Policy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449" s="76" t="str">
        <f>IF(ISBLANK(INDEX('Policy Characteristics'!K:K,MATCH($C1449,'Policy Characteristics'!$C:$C,0))),"",INDEX('Policy Characteristics'!K:K,MATCH($C1449,'Policy Characteristics'!$C:$C,0)))</f>
        <v>industry-ag-main.html#eff-stds</v>
      </c>
      <c r="R1449" s="76" t="str">
        <f>IF(ISBLANK(INDEX('Policy Characteristics'!L:L,MATCH($C1449,'Policy Characteristics'!$C:$C,0))),"",INDEX('Policy Characteristics'!L:L,MATCH($C1449,'Policy Characteristics'!$C:$C,0)))</f>
        <v>industry-energy-efficiency-standards.html</v>
      </c>
    </row>
    <row r="1450" spans="1:18" s="76" customFormat="1" x14ac:dyDescent="0.25">
      <c r="A1450" s="76" t="str">
        <f>IF(ISBLANK(INDEX('Policy Characteristics'!A:A,MATCH($C1450,'Policy Characteristics'!$C:$C,0))),"",INDEX('Policy Characteristics'!A:A,MATCH($C1450,'Policy Characteristics'!$C:$C,0)))</f>
        <v>Industry</v>
      </c>
      <c r="B1450" s="200" t="str">
        <f>IF(ISBLANK(INDEX('Policy Characteristics'!B:B,MATCH($C1450,'Policy Characteristics'!$C:$C,0))),"",INDEX('Policy Characteristics'!B:B,MATCH($C1450,'Policy Characteristics'!$C:$C,0)))</f>
        <v>Industry Energy Efficiency Standards</v>
      </c>
      <c r="C1450" s="76" t="str">
        <f t="shared" si="41"/>
        <v>Percentage Improvement in Eqpt Efficiency Standards above BAU</v>
      </c>
      <c r="D1450" s="78" t="s">
        <v>1313</v>
      </c>
      <c r="E1450" s="88" t="s">
        <v>646</v>
      </c>
      <c r="F1450" t="s">
        <v>820</v>
      </c>
      <c r="G1450" s="88" t="s">
        <v>650</v>
      </c>
      <c r="H1450" s="15">
        <v>1092</v>
      </c>
      <c r="I1450" s="213" t="s">
        <v>43</v>
      </c>
      <c r="J1450" s="202" t="str">
        <f>IF(ISBLANK(INDEX('Policy Characteristics'!D:D,MATCH($C1450,'Policy Characteristics'!$C:$C,0))),"",INDEX('Policy Characteristics'!D:D,MATCH($C1450,'Policy Characteristics'!$C:$C,0)))</f>
        <v>Industry Energy Efficiency Standards</v>
      </c>
      <c r="K1450" s="76" t="str">
        <f>IF(ISBLANK(INDEX('Policy Characteristics'!E:E,MATCH($C1450,'Policy Characteristics'!$C:$C,0))),"",INDEX('Policy Characteristics'!E:E,MATCH($C1450,'Policy Characteristics'!$C:$C,0)))</f>
        <v>indst efficiency standards</v>
      </c>
      <c r="L1450" s="205">
        <f>IF(ISBLANK(INDEX('Policy Characteristics'!F:F,MATCH($C1450,'Policy Characteristics'!$C:$C,0))),"",INDEX('Policy Characteristics'!F:F,MATCH($C1450,'Policy Characteristics'!$C:$C,0)))</f>
        <v>0</v>
      </c>
      <c r="M1450" s="205">
        <f>IF(ISBLANK(INDEX('Policy Characteristics'!G:G,MATCH($C1450,'Policy Characteristics'!$C:$C,0))),"",INDEX('Policy Characteristics'!G:G,MATCH($C1450,'Policy Characteristics'!$C:$C,0)))</f>
        <v>0.25</v>
      </c>
      <c r="N1450" s="205">
        <f>IF(ISBLANK(INDEX('Policy Characteristics'!H:H,MATCH($C1450,'Policy Characteristics'!$C:$C,0))),"",INDEX('Policy Characteristics'!H:H,MATCH($C1450,'Policy Characteristics'!$C:$C,0)))</f>
        <v>0.01</v>
      </c>
      <c r="O1450" s="76" t="str">
        <f>IF(ISBLANK(INDEX('Policy Characteristics'!I:I,MATCH($C1450,'Policy Characteristics'!$C:$C,0))),"",INDEX('Policy Characteristics'!I:I,MATCH($C1450,'Policy Characteristics'!$C:$C,0)))</f>
        <v>% reduction in energy use</v>
      </c>
      <c r="P1450" s="76" t="str">
        <f>IF(ISBLANK(INDEX('Policy Characteristics'!J:J,MATCH($C1450,'Policy Characteristics'!$C:$C,0))),"",INDEX('Policy Characteristics'!J:J,MATCH($C1450,'Policy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450" s="76" t="str">
        <f>IF(ISBLANK(INDEX('Policy Characteristics'!K:K,MATCH($C1450,'Policy Characteristics'!$C:$C,0))),"",INDEX('Policy Characteristics'!K:K,MATCH($C1450,'Policy Characteristics'!$C:$C,0)))</f>
        <v>industry-ag-main.html#eff-stds</v>
      </c>
      <c r="R1450" s="76" t="str">
        <f>IF(ISBLANK(INDEX('Policy Characteristics'!L:L,MATCH($C1450,'Policy Characteristics'!$C:$C,0))),"",INDEX('Policy Characteristics'!L:L,MATCH($C1450,'Policy Characteristics'!$C:$C,0)))</f>
        <v>industry-energy-efficiency-standards.html</v>
      </c>
    </row>
    <row r="1451" spans="1:18" s="76" customFormat="1" x14ac:dyDescent="0.25">
      <c r="A1451" s="76" t="str">
        <f>IF(ISBLANK(INDEX('Policy Characteristics'!A:A,MATCH($C1451,'Policy Characteristics'!$C:$C,0))),"",INDEX('Policy Characteristics'!A:A,MATCH($C1451,'Policy Characteristics'!$C:$C,0)))</f>
        <v>Industry</v>
      </c>
      <c r="B1451" s="200" t="str">
        <f>IF(ISBLANK(INDEX('Policy Characteristics'!B:B,MATCH($C1451,'Policy Characteristics'!$C:$C,0))),"",INDEX('Policy Characteristics'!B:B,MATCH($C1451,'Policy Characteristics'!$C:$C,0)))</f>
        <v>Industry Energy Efficiency Standards</v>
      </c>
      <c r="C1451" s="76" t="str">
        <f t="shared" si="41"/>
        <v>Percentage Improvement in Eqpt Efficiency Standards above BAU</v>
      </c>
      <c r="D1451" s="78" t="s">
        <v>1313</v>
      </c>
      <c r="E1451" s="88" t="s">
        <v>647</v>
      </c>
      <c r="F1451" t="s">
        <v>820</v>
      </c>
      <c r="G1451" s="88" t="s">
        <v>653</v>
      </c>
      <c r="H1451" s="15">
        <v>1093</v>
      </c>
      <c r="I1451" s="213" t="s">
        <v>44</v>
      </c>
      <c r="J1451" s="202" t="str">
        <f>IF(ISBLANK(INDEX('Policy Characteristics'!D:D,MATCH($C1451,'Policy Characteristics'!$C:$C,0))),"",INDEX('Policy Characteristics'!D:D,MATCH($C1451,'Policy Characteristics'!$C:$C,0)))</f>
        <v>Industry Energy Efficiency Standards</v>
      </c>
      <c r="K1451" s="76" t="str">
        <f>IF(ISBLANK(INDEX('Policy Characteristics'!E:E,MATCH($C1451,'Policy Characteristics'!$C:$C,0))),"",INDEX('Policy Characteristics'!E:E,MATCH($C1451,'Policy Characteristics'!$C:$C,0)))</f>
        <v>indst efficiency standards</v>
      </c>
      <c r="L1451" s="205">
        <f>IF(ISBLANK(INDEX('Policy Characteristics'!F:F,MATCH($C1451,'Policy Characteristics'!$C:$C,0))),"",INDEX('Policy Characteristics'!F:F,MATCH($C1451,'Policy Characteristics'!$C:$C,0)))</f>
        <v>0</v>
      </c>
      <c r="M1451" s="205">
        <f>IF(ISBLANK(INDEX('Policy Characteristics'!G:G,MATCH($C1451,'Policy Characteristics'!$C:$C,0))),"",INDEX('Policy Characteristics'!G:G,MATCH($C1451,'Policy Characteristics'!$C:$C,0)))</f>
        <v>0.25</v>
      </c>
      <c r="N1451" s="205">
        <f>IF(ISBLANK(INDEX('Policy Characteristics'!H:H,MATCH($C1451,'Policy Characteristics'!$C:$C,0))),"",INDEX('Policy Characteristics'!H:H,MATCH($C1451,'Policy Characteristics'!$C:$C,0)))</f>
        <v>0.01</v>
      </c>
      <c r="O1451" s="76" t="str">
        <f>IF(ISBLANK(INDEX('Policy Characteristics'!I:I,MATCH($C1451,'Policy Characteristics'!$C:$C,0))),"",INDEX('Policy Characteristics'!I:I,MATCH($C1451,'Policy Characteristics'!$C:$C,0)))</f>
        <v>% reduction in energy use</v>
      </c>
      <c r="P1451" s="76" t="str">
        <f>IF(ISBLANK(INDEX('Policy Characteristics'!J:J,MATCH($C1451,'Policy Characteristics'!$C:$C,0))),"",INDEX('Policy Characteristics'!J:J,MATCH($C1451,'Policy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451" s="76" t="str">
        <f>IF(ISBLANK(INDEX('Policy Characteristics'!K:K,MATCH($C1451,'Policy Characteristics'!$C:$C,0))),"",INDEX('Policy Characteristics'!K:K,MATCH($C1451,'Policy Characteristics'!$C:$C,0)))</f>
        <v>industry-ag-main.html#eff-stds</v>
      </c>
      <c r="R1451" s="76" t="str">
        <f>IF(ISBLANK(INDEX('Policy Characteristics'!L:L,MATCH($C1451,'Policy Characteristics'!$C:$C,0))),"",INDEX('Policy Characteristics'!L:L,MATCH($C1451,'Policy Characteristics'!$C:$C,0)))</f>
        <v>industry-energy-efficiency-standards.html</v>
      </c>
    </row>
    <row r="1452" spans="1:18" s="76" customFormat="1" x14ac:dyDescent="0.25">
      <c r="A1452" s="76" t="str">
        <f>IF(ISBLANK(INDEX('Policy Characteristics'!A:A,MATCH($C1452,'Policy Characteristics'!$C:$C,0))),"",INDEX('Policy Characteristics'!A:A,MATCH($C1452,'Policy Characteristics'!$C:$C,0)))</f>
        <v>Industry</v>
      </c>
      <c r="B1452" s="200" t="str">
        <f>IF(ISBLANK(INDEX('Policy Characteristics'!B:B,MATCH($C1452,'Policy Characteristics'!$C:$C,0))),"",INDEX('Policy Characteristics'!B:B,MATCH($C1452,'Policy Characteristics'!$C:$C,0)))</f>
        <v>Industry Energy Efficiency Standards</v>
      </c>
      <c r="C1452" s="76" t="str">
        <f t="shared" si="41"/>
        <v>Percentage Improvement in Eqpt Efficiency Standards above BAU</v>
      </c>
      <c r="D1452" s="78" t="s">
        <v>1313</v>
      </c>
      <c r="E1452" s="88" t="s">
        <v>946</v>
      </c>
      <c r="F1452" t="s">
        <v>820</v>
      </c>
      <c r="G1452" s="88" t="s">
        <v>949</v>
      </c>
      <c r="H1452" s="15">
        <v>1094</v>
      </c>
      <c r="I1452" s="213" t="s">
        <v>44</v>
      </c>
      <c r="J1452" s="202" t="str">
        <f>IF(ISBLANK(INDEX('Policy Characteristics'!D:D,MATCH($C1452,'Policy Characteristics'!$C:$C,0))),"",INDEX('Policy Characteristics'!D:D,MATCH($C1452,'Policy Characteristics'!$C:$C,0)))</f>
        <v>Industry Energy Efficiency Standards</v>
      </c>
      <c r="K1452" s="76" t="str">
        <f>IF(ISBLANK(INDEX('Policy Characteristics'!E:E,MATCH($C1452,'Policy Characteristics'!$C:$C,0))),"",INDEX('Policy Characteristics'!E:E,MATCH($C1452,'Policy Characteristics'!$C:$C,0)))</f>
        <v>indst efficiency standards</v>
      </c>
      <c r="L1452" s="205">
        <f>IF(ISBLANK(INDEX('Policy Characteristics'!F:F,MATCH($C1452,'Policy Characteristics'!$C:$C,0))),"",INDEX('Policy Characteristics'!F:F,MATCH($C1452,'Policy Characteristics'!$C:$C,0)))</f>
        <v>0</v>
      </c>
      <c r="M1452" s="205">
        <f>IF(ISBLANK(INDEX('Policy Characteristics'!G:G,MATCH($C1452,'Policy Characteristics'!$C:$C,0))),"",INDEX('Policy Characteristics'!G:G,MATCH($C1452,'Policy Characteristics'!$C:$C,0)))</f>
        <v>0.25</v>
      </c>
      <c r="N1452" s="205">
        <f>IF(ISBLANK(INDEX('Policy Characteristics'!H:H,MATCH($C1452,'Policy Characteristics'!$C:$C,0))),"",INDEX('Policy Characteristics'!H:H,MATCH($C1452,'Policy Characteristics'!$C:$C,0)))</f>
        <v>0.01</v>
      </c>
      <c r="O1452" s="76" t="str">
        <f>IF(ISBLANK(INDEX('Policy Characteristics'!I:I,MATCH($C1452,'Policy Characteristics'!$C:$C,0))),"",INDEX('Policy Characteristics'!I:I,MATCH($C1452,'Policy Characteristics'!$C:$C,0)))</f>
        <v>% reduction in energy use</v>
      </c>
      <c r="P1452" s="76" t="str">
        <f>IF(ISBLANK(INDEX('Policy Characteristics'!J:J,MATCH($C1452,'Policy Characteristics'!$C:$C,0))),"",INDEX('Policy Characteristics'!J:J,MATCH($C1452,'Policy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452" s="76" t="str">
        <f>IF(ISBLANK(INDEX('Policy Characteristics'!K:K,MATCH($C1452,'Policy Characteristics'!$C:$C,0))),"",INDEX('Policy Characteristics'!K:K,MATCH($C1452,'Policy Characteristics'!$C:$C,0)))</f>
        <v>industry-ag-main.html#eff-stds</v>
      </c>
      <c r="R1452" s="76" t="str">
        <f>IF(ISBLANK(INDEX('Policy Characteristics'!L:L,MATCH($C1452,'Policy Characteristics'!$C:$C,0))),"",INDEX('Policy Characteristics'!L:L,MATCH($C1452,'Policy Characteristics'!$C:$C,0)))</f>
        <v>industry-energy-efficiency-standards.html</v>
      </c>
    </row>
    <row r="1453" spans="1:18" s="76" customFormat="1" x14ac:dyDescent="0.25">
      <c r="A1453" s="76" t="str">
        <f>IF(ISBLANK(INDEX('Policy Characteristics'!A:A,MATCH($C1453,'Policy Characteristics'!$C:$C,0))),"",INDEX('Policy Characteristics'!A:A,MATCH($C1453,'Policy Characteristics'!$C:$C,0)))</f>
        <v>Industry</v>
      </c>
      <c r="B1453" s="200" t="str">
        <f>IF(ISBLANK(INDEX('Policy Characteristics'!B:B,MATCH($C1453,'Policy Characteristics'!$C:$C,0))),"",INDEX('Policy Characteristics'!B:B,MATCH($C1453,'Policy Characteristics'!$C:$C,0)))</f>
        <v>Industry Energy Efficiency Standards</v>
      </c>
      <c r="C1453" s="76" t="str">
        <f t="shared" si="41"/>
        <v>Percentage Improvement in Eqpt Efficiency Standards above BAU</v>
      </c>
      <c r="D1453" s="78" t="s">
        <v>1313</v>
      </c>
      <c r="E1453" s="88" t="s">
        <v>947</v>
      </c>
      <c r="F1453" t="s">
        <v>820</v>
      </c>
      <c r="G1453" s="88" t="s">
        <v>951</v>
      </c>
      <c r="H1453" s="15">
        <v>1095</v>
      </c>
      <c r="I1453" s="213" t="s">
        <v>43</v>
      </c>
      <c r="J1453" s="202" t="str">
        <f>IF(ISBLANK(INDEX('Policy Characteristics'!D:D,MATCH($C1453,'Policy Characteristics'!$C:$C,0))),"",INDEX('Policy Characteristics'!D:D,MATCH($C1453,'Policy Characteristics'!$C:$C,0)))</f>
        <v>Industry Energy Efficiency Standards</v>
      </c>
      <c r="K1453" s="76" t="str">
        <f>IF(ISBLANK(INDEX('Policy Characteristics'!E:E,MATCH($C1453,'Policy Characteristics'!$C:$C,0))),"",INDEX('Policy Characteristics'!E:E,MATCH($C1453,'Policy Characteristics'!$C:$C,0)))</f>
        <v>indst efficiency standards</v>
      </c>
      <c r="L1453" s="205">
        <f>IF(ISBLANK(INDEX('Policy Characteristics'!F:F,MATCH($C1453,'Policy Characteristics'!$C:$C,0))),"",INDEX('Policy Characteristics'!F:F,MATCH($C1453,'Policy Characteristics'!$C:$C,0)))</f>
        <v>0</v>
      </c>
      <c r="M1453" s="205">
        <f>IF(ISBLANK(INDEX('Policy Characteristics'!G:G,MATCH($C1453,'Policy Characteristics'!$C:$C,0))),"",INDEX('Policy Characteristics'!G:G,MATCH($C1453,'Policy Characteristics'!$C:$C,0)))</f>
        <v>0.25</v>
      </c>
      <c r="N1453" s="205">
        <f>IF(ISBLANK(INDEX('Policy Characteristics'!H:H,MATCH($C1453,'Policy Characteristics'!$C:$C,0))),"",INDEX('Policy Characteristics'!H:H,MATCH($C1453,'Policy Characteristics'!$C:$C,0)))</f>
        <v>0.01</v>
      </c>
      <c r="O1453" s="76" t="str">
        <f>IF(ISBLANK(INDEX('Policy Characteristics'!I:I,MATCH($C1453,'Policy Characteristics'!$C:$C,0))),"",INDEX('Policy Characteristics'!I:I,MATCH($C1453,'Policy Characteristics'!$C:$C,0)))</f>
        <v>% reduction in energy use</v>
      </c>
      <c r="P1453" s="76" t="str">
        <f>IF(ISBLANK(INDEX('Policy Characteristics'!J:J,MATCH($C1453,'Policy Characteristics'!$C:$C,0))),"",INDEX('Policy Characteristics'!J:J,MATCH($C1453,'Policy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453" s="76" t="str">
        <f>IF(ISBLANK(INDEX('Policy Characteristics'!K:K,MATCH($C1453,'Policy Characteristics'!$C:$C,0))),"",INDEX('Policy Characteristics'!K:K,MATCH($C1453,'Policy Characteristics'!$C:$C,0)))</f>
        <v>industry-ag-main.html#eff-stds</v>
      </c>
      <c r="R1453" s="76" t="str">
        <f>IF(ISBLANK(INDEX('Policy Characteristics'!L:L,MATCH($C1453,'Policy Characteristics'!$C:$C,0))),"",INDEX('Policy Characteristics'!L:L,MATCH($C1453,'Policy Characteristics'!$C:$C,0)))</f>
        <v>industry-energy-efficiency-standards.html</v>
      </c>
    </row>
    <row r="1454" spans="1:18" s="76" customFormat="1" x14ac:dyDescent="0.25">
      <c r="A1454" s="76" t="str">
        <f>IF(ISBLANK(INDEX('Policy Characteristics'!A:A,MATCH($C1454,'Policy Characteristics'!$C:$C,0))),"",INDEX('Policy Characteristics'!A:A,MATCH($C1454,'Policy Characteristics'!$C:$C,0)))</f>
        <v>Industry</v>
      </c>
      <c r="B1454" s="200" t="str">
        <f>IF(ISBLANK(INDEX('Policy Characteristics'!B:B,MATCH($C1454,'Policy Characteristics'!$C:$C,0))),"",INDEX('Policy Characteristics'!B:B,MATCH($C1454,'Policy Characteristics'!$C:$C,0)))</f>
        <v>Industry Energy Efficiency Standards</v>
      </c>
      <c r="C1454" s="76" t="str">
        <f t="shared" si="41"/>
        <v>Percentage Improvement in Eqpt Efficiency Standards above BAU</v>
      </c>
      <c r="D1454" s="78" t="s">
        <v>1313</v>
      </c>
      <c r="E1454" s="88" t="s">
        <v>948</v>
      </c>
      <c r="F1454" t="s">
        <v>820</v>
      </c>
      <c r="G1454" s="88" t="s">
        <v>952</v>
      </c>
      <c r="H1454" s="15">
        <v>1096</v>
      </c>
      <c r="I1454" s="213" t="s">
        <v>43</v>
      </c>
      <c r="J1454" s="202" t="str">
        <f>IF(ISBLANK(INDEX('Policy Characteristics'!D:D,MATCH($C1454,'Policy Characteristics'!$C:$C,0))),"",INDEX('Policy Characteristics'!D:D,MATCH($C1454,'Policy Characteristics'!$C:$C,0)))</f>
        <v>Industry Energy Efficiency Standards</v>
      </c>
      <c r="K1454" s="76" t="str">
        <f>IF(ISBLANK(INDEX('Policy Characteristics'!E:E,MATCH($C1454,'Policy Characteristics'!$C:$C,0))),"",INDEX('Policy Characteristics'!E:E,MATCH($C1454,'Policy Characteristics'!$C:$C,0)))</f>
        <v>indst efficiency standards</v>
      </c>
      <c r="L1454" s="205">
        <f>IF(ISBLANK(INDEX('Policy Characteristics'!F:F,MATCH($C1454,'Policy Characteristics'!$C:$C,0))),"",INDEX('Policy Characteristics'!F:F,MATCH($C1454,'Policy Characteristics'!$C:$C,0)))</f>
        <v>0</v>
      </c>
      <c r="M1454" s="205">
        <f>IF(ISBLANK(INDEX('Policy Characteristics'!G:G,MATCH($C1454,'Policy Characteristics'!$C:$C,0))),"",INDEX('Policy Characteristics'!G:G,MATCH($C1454,'Policy Characteristics'!$C:$C,0)))</f>
        <v>0.25</v>
      </c>
      <c r="N1454" s="205">
        <f>IF(ISBLANK(INDEX('Policy Characteristics'!H:H,MATCH($C1454,'Policy Characteristics'!$C:$C,0))),"",INDEX('Policy Characteristics'!H:H,MATCH($C1454,'Policy Characteristics'!$C:$C,0)))</f>
        <v>0.01</v>
      </c>
      <c r="O1454" s="76" t="str">
        <f>IF(ISBLANK(INDEX('Policy Characteristics'!I:I,MATCH($C1454,'Policy Characteristics'!$C:$C,0))),"",INDEX('Policy Characteristics'!I:I,MATCH($C1454,'Policy Characteristics'!$C:$C,0)))</f>
        <v>% reduction in energy use</v>
      </c>
      <c r="P1454" s="76" t="str">
        <f>IF(ISBLANK(INDEX('Policy Characteristics'!J:J,MATCH($C1454,'Policy Characteristics'!$C:$C,0))),"",INDEX('Policy Characteristics'!J:J,MATCH($C1454,'Policy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454" s="76" t="str">
        <f>IF(ISBLANK(INDEX('Policy Characteristics'!K:K,MATCH($C1454,'Policy Characteristics'!$C:$C,0))),"",INDEX('Policy Characteristics'!K:K,MATCH($C1454,'Policy Characteristics'!$C:$C,0)))</f>
        <v>industry-ag-main.html#eff-stds</v>
      </c>
      <c r="R1454" s="76" t="str">
        <f>IF(ISBLANK(INDEX('Policy Characteristics'!L:L,MATCH($C1454,'Policy Characteristics'!$C:$C,0))),"",INDEX('Policy Characteristics'!L:L,MATCH($C1454,'Policy Characteristics'!$C:$C,0)))</f>
        <v>industry-energy-efficiency-standards.html</v>
      </c>
    </row>
    <row r="1455" spans="1:18" s="76" customFormat="1" x14ac:dyDescent="0.25">
      <c r="A1455" s="76" t="str">
        <f>IF(ISBLANK(INDEX('Policy Characteristics'!A:A,MATCH($C1455,'Policy Characteristics'!$C:$C,0))),"",INDEX('Policy Characteristics'!A:A,MATCH($C1455,'Policy Characteristics'!$C:$C,0)))</f>
        <v>Industry</v>
      </c>
      <c r="B1455" s="200" t="str">
        <f>IF(ISBLANK(INDEX('Policy Characteristics'!B:B,MATCH($C1455,'Policy Characteristics'!$C:$C,0))),"",INDEX('Policy Characteristics'!B:B,MATCH($C1455,'Policy Characteristics'!$C:$C,0)))</f>
        <v>Industry Energy Efficiency Standards</v>
      </c>
      <c r="C1455" s="76" t="str">
        <f t="shared" si="41"/>
        <v>Percentage Improvement in Eqpt Efficiency Standards above BAU</v>
      </c>
      <c r="D1455" s="78" t="s">
        <v>1313</v>
      </c>
      <c r="E1455" s="88" t="s">
        <v>945</v>
      </c>
      <c r="F1455" t="s">
        <v>820</v>
      </c>
      <c r="G1455" s="88" t="s">
        <v>950</v>
      </c>
      <c r="H1455" s="15">
        <v>1097</v>
      </c>
      <c r="I1455" s="213" t="s">
        <v>44</v>
      </c>
      <c r="J1455" s="202" t="str">
        <f>IF(ISBLANK(INDEX('Policy Characteristics'!D:D,MATCH($C1455,'Policy Characteristics'!$C:$C,0))),"",INDEX('Policy Characteristics'!D:D,MATCH($C1455,'Policy Characteristics'!$C:$C,0)))</f>
        <v>Industry Energy Efficiency Standards</v>
      </c>
      <c r="K1455" s="76" t="str">
        <f>IF(ISBLANK(INDEX('Policy Characteristics'!E:E,MATCH($C1455,'Policy Characteristics'!$C:$C,0))),"",INDEX('Policy Characteristics'!E:E,MATCH($C1455,'Policy Characteristics'!$C:$C,0)))</f>
        <v>indst efficiency standards</v>
      </c>
      <c r="L1455" s="205">
        <f>IF(ISBLANK(INDEX('Policy Characteristics'!F:F,MATCH($C1455,'Policy Characteristics'!$C:$C,0))),"",INDEX('Policy Characteristics'!F:F,MATCH($C1455,'Policy Characteristics'!$C:$C,0)))</f>
        <v>0</v>
      </c>
      <c r="M1455" s="205">
        <f>IF(ISBLANK(INDEX('Policy Characteristics'!G:G,MATCH($C1455,'Policy Characteristics'!$C:$C,0))),"",INDEX('Policy Characteristics'!G:G,MATCH($C1455,'Policy Characteristics'!$C:$C,0)))</f>
        <v>0.25</v>
      </c>
      <c r="N1455" s="205">
        <f>IF(ISBLANK(INDEX('Policy Characteristics'!H:H,MATCH($C1455,'Policy Characteristics'!$C:$C,0))),"",INDEX('Policy Characteristics'!H:H,MATCH($C1455,'Policy Characteristics'!$C:$C,0)))</f>
        <v>0.01</v>
      </c>
      <c r="O1455" s="76" t="str">
        <f>IF(ISBLANK(INDEX('Policy Characteristics'!I:I,MATCH($C1455,'Policy Characteristics'!$C:$C,0))),"",INDEX('Policy Characteristics'!I:I,MATCH($C1455,'Policy Characteristics'!$C:$C,0)))</f>
        <v>% reduction in energy use</v>
      </c>
      <c r="P1455" s="76" t="str">
        <f>IF(ISBLANK(INDEX('Policy Characteristics'!J:J,MATCH($C1455,'Policy Characteristics'!$C:$C,0))),"",INDEX('Policy Characteristics'!J:J,MATCH($C1455,'Policy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455" s="76" t="str">
        <f>IF(ISBLANK(INDEX('Policy Characteristics'!K:K,MATCH($C1455,'Policy Characteristics'!$C:$C,0))),"",INDEX('Policy Characteristics'!K:K,MATCH($C1455,'Policy Characteristics'!$C:$C,0)))</f>
        <v>industry-ag-main.html#eff-stds</v>
      </c>
      <c r="R1455" s="76" t="str">
        <f>IF(ISBLANK(INDEX('Policy Characteristics'!L:L,MATCH($C1455,'Policy Characteristics'!$C:$C,0))),"",INDEX('Policy Characteristics'!L:L,MATCH($C1455,'Policy Characteristics'!$C:$C,0)))</f>
        <v>industry-energy-efficiency-standards.html</v>
      </c>
    </row>
    <row r="1456" spans="1:18" s="76" customFormat="1" x14ac:dyDescent="0.25">
      <c r="A1456" s="76" t="str">
        <f>IF(ISBLANK(INDEX('Policy Characteristics'!A:A,MATCH($C1456,'Policy Characteristics'!$C:$C,0))),"",INDEX('Policy Characteristics'!A:A,MATCH($C1456,'Policy Characteristics'!$C:$C,0)))</f>
        <v>Industry</v>
      </c>
      <c r="B1456" s="200" t="str">
        <f>IF(ISBLANK(INDEX('Policy Characteristics'!B:B,MATCH($C1456,'Policy Characteristics'!$C:$C,0))),"",INDEX('Policy Characteristics'!B:B,MATCH($C1456,'Policy Characteristics'!$C:$C,0)))</f>
        <v>Industry Energy Efficiency Standards</v>
      </c>
      <c r="C1456" s="76" t="str">
        <f t="shared" si="41"/>
        <v>Percentage Improvement in Eqpt Efficiency Standards above BAU</v>
      </c>
      <c r="D1456" s="78" t="s">
        <v>1314</v>
      </c>
      <c r="E1456" s="88" t="s">
        <v>642</v>
      </c>
      <c r="F1456" t="s">
        <v>1276</v>
      </c>
      <c r="G1456" s="88" t="s">
        <v>648</v>
      </c>
      <c r="H1456" s="15">
        <v>1098</v>
      </c>
      <c r="I1456" s="213" t="s">
        <v>43</v>
      </c>
      <c r="J1456" s="202" t="str">
        <f>IF(ISBLANK(INDEX('Policy Characteristics'!D:D,MATCH($C1456,'Policy Characteristics'!$C:$C,0))),"",INDEX('Policy Characteristics'!D:D,MATCH($C1456,'Policy Characteristics'!$C:$C,0)))</f>
        <v>Industry Energy Efficiency Standards</v>
      </c>
      <c r="K1456" s="76" t="str">
        <f>IF(ISBLANK(INDEX('Policy Characteristics'!E:E,MATCH($C1456,'Policy Characteristics'!$C:$C,0))),"",INDEX('Policy Characteristics'!E:E,MATCH($C1456,'Policy Characteristics'!$C:$C,0)))</f>
        <v>indst efficiency standards</v>
      </c>
      <c r="L1456" s="205">
        <f>IF(ISBLANK(INDEX('Policy Characteristics'!F:F,MATCH($C1456,'Policy Characteristics'!$C:$C,0))),"",INDEX('Policy Characteristics'!F:F,MATCH($C1456,'Policy Characteristics'!$C:$C,0)))</f>
        <v>0</v>
      </c>
      <c r="M1456" s="205">
        <f>IF(ISBLANK(INDEX('Policy Characteristics'!G:G,MATCH($C1456,'Policy Characteristics'!$C:$C,0))),"",INDEX('Policy Characteristics'!G:G,MATCH($C1456,'Policy Characteristics'!$C:$C,0)))</f>
        <v>0.25</v>
      </c>
      <c r="N1456" s="205">
        <f>IF(ISBLANK(INDEX('Policy Characteristics'!H:H,MATCH($C1456,'Policy Characteristics'!$C:$C,0))),"",INDEX('Policy Characteristics'!H:H,MATCH($C1456,'Policy Characteristics'!$C:$C,0)))</f>
        <v>0.01</v>
      </c>
      <c r="O1456" s="76" t="str">
        <f>IF(ISBLANK(INDEX('Policy Characteristics'!I:I,MATCH($C1456,'Policy Characteristics'!$C:$C,0))),"",INDEX('Policy Characteristics'!I:I,MATCH($C1456,'Policy Characteristics'!$C:$C,0)))</f>
        <v>% reduction in energy use</v>
      </c>
      <c r="P1456" s="76" t="str">
        <f>IF(ISBLANK(INDEX('Policy Characteristics'!J:J,MATCH($C1456,'Policy Characteristics'!$C:$C,0))),"",INDEX('Policy Characteristics'!J:J,MATCH($C1456,'Policy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456" s="76" t="str">
        <f>IF(ISBLANK(INDEX('Policy Characteristics'!K:K,MATCH($C1456,'Policy Characteristics'!$C:$C,0))),"",INDEX('Policy Characteristics'!K:K,MATCH($C1456,'Policy Characteristics'!$C:$C,0)))</f>
        <v>industry-ag-main.html#eff-stds</v>
      </c>
      <c r="R1456" s="76" t="str">
        <f>IF(ISBLANK(INDEX('Policy Characteristics'!L:L,MATCH($C1456,'Policy Characteristics'!$C:$C,0))),"",INDEX('Policy Characteristics'!L:L,MATCH($C1456,'Policy Characteristics'!$C:$C,0)))</f>
        <v>industry-energy-efficiency-standards.html</v>
      </c>
    </row>
    <row r="1457" spans="1:18" s="76" customFormat="1" x14ac:dyDescent="0.25">
      <c r="A1457" s="76" t="str">
        <f>IF(ISBLANK(INDEX('Policy Characteristics'!A:A,MATCH($C1457,'Policy Characteristics'!$C:$C,0))),"",INDEX('Policy Characteristics'!A:A,MATCH($C1457,'Policy Characteristics'!$C:$C,0)))</f>
        <v>Industry</v>
      </c>
      <c r="B1457" s="200" t="str">
        <f>IF(ISBLANK(INDEX('Policy Characteristics'!B:B,MATCH($C1457,'Policy Characteristics'!$C:$C,0))),"",INDEX('Policy Characteristics'!B:B,MATCH($C1457,'Policy Characteristics'!$C:$C,0)))</f>
        <v>Industry Energy Efficiency Standards</v>
      </c>
      <c r="C1457" s="76" t="str">
        <f t="shared" si="41"/>
        <v>Percentage Improvement in Eqpt Efficiency Standards above BAU</v>
      </c>
      <c r="D1457" s="78" t="s">
        <v>1314</v>
      </c>
      <c r="E1457" s="88" t="s">
        <v>643</v>
      </c>
      <c r="F1457" t="s">
        <v>1276</v>
      </c>
      <c r="G1457" s="88" t="s">
        <v>651</v>
      </c>
      <c r="H1457" s="15">
        <v>1099</v>
      </c>
      <c r="I1457" s="213" t="s">
        <v>43</v>
      </c>
      <c r="J1457" s="202" t="str">
        <f>IF(ISBLANK(INDEX('Policy Characteristics'!D:D,MATCH($C1457,'Policy Characteristics'!$C:$C,0))),"",INDEX('Policy Characteristics'!D:D,MATCH($C1457,'Policy Characteristics'!$C:$C,0)))</f>
        <v>Industry Energy Efficiency Standards</v>
      </c>
      <c r="K1457" s="76" t="str">
        <f>IF(ISBLANK(INDEX('Policy Characteristics'!E:E,MATCH($C1457,'Policy Characteristics'!$C:$C,0))),"",INDEX('Policy Characteristics'!E:E,MATCH($C1457,'Policy Characteristics'!$C:$C,0)))</f>
        <v>indst efficiency standards</v>
      </c>
      <c r="L1457" s="205">
        <f>IF(ISBLANK(INDEX('Policy Characteristics'!F:F,MATCH($C1457,'Policy Characteristics'!$C:$C,0))),"",INDEX('Policy Characteristics'!F:F,MATCH($C1457,'Policy Characteristics'!$C:$C,0)))</f>
        <v>0</v>
      </c>
      <c r="M1457" s="205">
        <f>IF(ISBLANK(INDEX('Policy Characteristics'!G:G,MATCH($C1457,'Policy Characteristics'!$C:$C,0))),"",INDEX('Policy Characteristics'!G:G,MATCH($C1457,'Policy Characteristics'!$C:$C,0)))</f>
        <v>0.25</v>
      </c>
      <c r="N1457" s="205">
        <f>IF(ISBLANK(INDEX('Policy Characteristics'!H:H,MATCH($C1457,'Policy Characteristics'!$C:$C,0))),"",INDEX('Policy Characteristics'!H:H,MATCH($C1457,'Policy Characteristics'!$C:$C,0)))</f>
        <v>0.01</v>
      </c>
      <c r="O1457" s="76" t="str">
        <f>IF(ISBLANK(INDEX('Policy Characteristics'!I:I,MATCH($C1457,'Policy Characteristics'!$C:$C,0))),"",INDEX('Policy Characteristics'!I:I,MATCH($C1457,'Policy Characteristics'!$C:$C,0)))</f>
        <v>% reduction in energy use</v>
      </c>
      <c r="P1457" s="76" t="str">
        <f>IF(ISBLANK(INDEX('Policy Characteristics'!J:J,MATCH($C1457,'Policy Characteristics'!$C:$C,0))),"",INDEX('Policy Characteristics'!J:J,MATCH($C1457,'Policy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457" s="76" t="str">
        <f>IF(ISBLANK(INDEX('Policy Characteristics'!K:K,MATCH($C1457,'Policy Characteristics'!$C:$C,0))),"",INDEX('Policy Characteristics'!K:K,MATCH($C1457,'Policy Characteristics'!$C:$C,0)))</f>
        <v>industry-ag-main.html#eff-stds</v>
      </c>
      <c r="R1457" s="76" t="str">
        <f>IF(ISBLANK(INDEX('Policy Characteristics'!L:L,MATCH($C1457,'Policy Characteristics'!$C:$C,0))),"",INDEX('Policy Characteristics'!L:L,MATCH($C1457,'Policy Characteristics'!$C:$C,0)))</f>
        <v>industry-energy-efficiency-standards.html</v>
      </c>
    </row>
    <row r="1458" spans="1:18" s="76" customFormat="1" x14ac:dyDescent="0.25">
      <c r="A1458" s="76" t="str">
        <f>IF(ISBLANK(INDEX('Policy Characteristics'!A:A,MATCH($C1458,'Policy Characteristics'!$C:$C,0))),"",INDEX('Policy Characteristics'!A:A,MATCH($C1458,'Policy Characteristics'!$C:$C,0)))</f>
        <v>Industry</v>
      </c>
      <c r="B1458" s="200" t="str">
        <f>IF(ISBLANK(INDEX('Policy Characteristics'!B:B,MATCH($C1458,'Policy Characteristics'!$C:$C,0))),"",INDEX('Policy Characteristics'!B:B,MATCH($C1458,'Policy Characteristics'!$C:$C,0)))</f>
        <v>Industry Energy Efficiency Standards</v>
      </c>
      <c r="C1458" s="76" t="str">
        <f t="shared" si="41"/>
        <v>Percentage Improvement in Eqpt Efficiency Standards above BAU</v>
      </c>
      <c r="D1458" s="78" t="s">
        <v>1314</v>
      </c>
      <c r="E1458" s="88" t="s">
        <v>644</v>
      </c>
      <c r="F1458" t="s">
        <v>1276</v>
      </c>
      <c r="G1458" s="88" t="s">
        <v>652</v>
      </c>
      <c r="H1458" s="15">
        <v>1100</v>
      </c>
      <c r="I1458" s="213" t="s">
        <v>43</v>
      </c>
      <c r="J1458" s="202" t="str">
        <f>IF(ISBLANK(INDEX('Policy Characteristics'!D:D,MATCH($C1458,'Policy Characteristics'!$C:$C,0))),"",INDEX('Policy Characteristics'!D:D,MATCH($C1458,'Policy Characteristics'!$C:$C,0)))</f>
        <v>Industry Energy Efficiency Standards</v>
      </c>
      <c r="K1458" s="76" t="str">
        <f>IF(ISBLANK(INDEX('Policy Characteristics'!E:E,MATCH($C1458,'Policy Characteristics'!$C:$C,0))),"",INDEX('Policy Characteristics'!E:E,MATCH($C1458,'Policy Characteristics'!$C:$C,0)))</f>
        <v>indst efficiency standards</v>
      </c>
      <c r="L1458" s="205">
        <f>IF(ISBLANK(INDEX('Policy Characteristics'!F:F,MATCH($C1458,'Policy Characteristics'!$C:$C,0))),"",INDEX('Policy Characteristics'!F:F,MATCH($C1458,'Policy Characteristics'!$C:$C,0)))</f>
        <v>0</v>
      </c>
      <c r="M1458" s="205">
        <f>IF(ISBLANK(INDEX('Policy Characteristics'!G:G,MATCH($C1458,'Policy Characteristics'!$C:$C,0))),"",INDEX('Policy Characteristics'!G:G,MATCH($C1458,'Policy Characteristics'!$C:$C,0)))</f>
        <v>0.25</v>
      </c>
      <c r="N1458" s="205">
        <f>IF(ISBLANK(INDEX('Policy Characteristics'!H:H,MATCH($C1458,'Policy Characteristics'!$C:$C,0))),"",INDEX('Policy Characteristics'!H:H,MATCH($C1458,'Policy Characteristics'!$C:$C,0)))</f>
        <v>0.01</v>
      </c>
      <c r="O1458" s="76" t="str">
        <f>IF(ISBLANK(INDEX('Policy Characteristics'!I:I,MATCH($C1458,'Policy Characteristics'!$C:$C,0))),"",INDEX('Policy Characteristics'!I:I,MATCH($C1458,'Policy Characteristics'!$C:$C,0)))</f>
        <v>% reduction in energy use</v>
      </c>
      <c r="P1458" s="76" t="str">
        <f>IF(ISBLANK(INDEX('Policy Characteristics'!J:J,MATCH($C1458,'Policy Characteristics'!$C:$C,0))),"",INDEX('Policy Characteristics'!J:J,MATCH($C1458,'Policy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458" s="76" t="str">
        <f>IF(ISBLANK(INDEX('Policy Characteristics'!K:K,MATCH($C1458,'Policy Characteristics'!$C:$C,0))),"",INDEX('Policy Characteristics'!K:K,MATCH($C1458,'Policy Characteristics'!$C:$C,0)))</f>
        <v>industry-ag-main.html#eff-stds</v>
      </c>
      <c r="R1458" s="76" t="str">
        <f>IF(ISBLANK(INDEX('Policy Characteristics'!L:L,MATCH($C1458,'Policy Characteristics'!$C:$C,0))),"",INDEX('Policy Characteristics'!L:L,MATCH($C1458,'Policy Characteristics'!$C:$C,0)))</f>
        <v>industry-energy-efficiency-standards.html</v>
      </c>
    </row>
    <row r="1459" spans="1:18" s="76" customFormat="1" x14ac:dyDescent="0.25">
      <c r="A1459" s="76" t="str">
        <f>IF(ISBLANK(INDEX('Policy Characteristics'!A:A,MATCH($C1459,'Policy Characteristics'!$C:$C,0))),"",INDEX('Policy Characteristics'!A:A,MATCH($C1459,'Policy Characteristics'!$C:$C,0)))</f>
        <v>Industry</v>
      </c>
      <c r="B1459" s="200" t="str">
        <f>IF(ISBLANK(INDEX('Policy Characteristics'!B:B,MATCH($C1459,'Policy Characteristics'!$C:$C,0))),"",INDEX('Policy Characteristics'!B:B,MATCH($C1459,'Policy Characteristics'!$C:$C,0)))</f>
        <v>Industry Energy Efficiency Standards</v>
      </c>
      <c r="C1459" s="76" t="str">
        <f t="shared" si="41"/>
        <v>Percentage Improvement in Eqpt Efficiency Standards above BAU</v>
      </c>
      <c r="D1459" s="78" t="s">
        <v>1314</v>
      </c>
      <c r="E1459" s="88" t="s">
        <v>645</v>
      </c>
      <c r="F1459" t="s">
        <v>1276</v>
      </c>
      <c r="G1459" s="88" t="s">
        <v>649</v>
      </c>
      <c r="H1459" s="15">
        <v>1101</v>
      </c>
      <c r="I1459" s="213" t="s">
        <v>44</v>
      </c>
      <c r="J1459" s="202" t="str">
        <f>IF(ISBLANK(INDEX('Policy Characteristics'!D:D,MATCH($C1459,'Policy Characteristics'!$C:$C,0))),"",INDEX('Policy Characteristics'!D:D,MATCH($C1459,'Policy Characteristics'!$C:$C,0)))</f>
        <v>Industry Energy Efficiency Standards</v>
      </c>
      <c r="K1459" s="76" t="str">
        <f>IF(ISBLANK(INDEX('Policy Characteristics'!E:E,MATCH($C1459,'Policy Characteristics'!$C:$C,0))),"",INDEX('Policy Characteristics'!E:E,MATCH($C1459,'Policy Characteristics'!$C:$C,0)))</f>
        <v>indst efficiency standards</v>
      </c>
      <c r="L1459" s="205">
        <f>IF(ISBLANK(INDEX('Policy Characteristics'!F:F,MATCH($C1459,'Policy Characteristics'!$C:$C,0))),"",INDEX('Policy Characteristics'!F:F,MATCH($C1459,'Policy Characteristics'!$C:$C,0)))</f>
        <v>0</v>
      </c>
      <c r="M1459" s="205">
        <f>IF(ISBLANK(INDEX('Policy Characteristics'!G:G,MATCH($C1459,'Policy Characteristics'!$C:$C,0))),"",INDEX('Policy Characteristics'!G:G,MATCH($C1459,'Policy Characteristics'!$C:$C,0)))</f>
        <v>0.25</v>
      </c>
      <c r="N1459" s="205">
        <f>IF(ISBLANK(INDEX('Policy Characteristics'!H:H,MATCH($C1459,'Policy Characteristics'!$C:$C,0))),"",INDEX('Policy Characteristics'!H:H,MATCH($C1459,'Policy Characteristics'!$C:$C,0)))</f>
        <v>0.01</v>
      </c>
      <c r="O1459" s="76" t="str">
        <f>IF(ISBLANK(INDEX('Policy Characteristics'!I:I,MATCH($C1459,'Policy Characteristics'!$C:$C,0))),"",INDEX('Policy Characteristics'!I:I,MATCH($C1459,'Policy Characteristics'!$C:$C,0)))</f>
        <v>% reduction in energy use</v>
      </c>
      <c r="P1459" s="76" t="str">
        <f>IF(ISBLANK(INDEX('Policy Characteristics'!J:J,MATCH($C1459,'Policy Characteristics'!$C:$C,0))),"",INDEX('Policy Characteristics'!J:J,MATCH($C1459,'Policy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459" s="76" t="str">
        <f>IF(ISBLANK(INDEX('Policy Characteristics'!K:K,MATCH($C1459,'Policy Characteristics'!$C:$C,0))),"",INDEX('Policy Characteristics'!K:K,MATCH($C1459,'Policy Characteristics'!$C:$C,0)))</f>
        <v>industry-ag-main.html#eff-stds</v>
      </c>
      <c r="R1459" s="76" t="str">
        <f>IF(ISBLANK(INDEX('Policy Characteristics'!L:L,MATCH($C1459,'Policy Characteristics'!$C:$C,0))),"",INDEX('Policy Characteristics'!L:L,MATCH($C1459,'Policy Characteristics'!$C:$C,0)))</f>
        <v>industry-energy-efficiency-standards.html</v>
      </c>
    </row>
    <row r="1460" spans="1:18" s="76" customFormat="1" x14ac:dyDescent="0.25">
      <c r="A1460" s="76" t="str">
        <f>IF(ISBLANK(INDEX('Policy Characteristics'!A:A,MATCH($C1460,'Policy Characteristics'!$C:$C,0))),"",INDEX('Policy Characteristics'!A:A,MATCH($C1460,'Policy Characteristics'!$C:$C,0)))</f>
        <v>Industry</v>
      </c>
      <c r="B1460" s="200" t="str">
        <f>IF(ISBLANK(INDEX('Policy Characteristics'!B:B,MATCH($C1460,'Policy Characteristics'!$C:$C,0))),"",INDEX('Policy Characteristics'!B:B,MATCH($C1460,'Policy Characteristics'!$C:$C,0)))</f>
        <v>Industry Energy Efficiency Standards</v>
      </c>
      <c r="C1460" s="76" t="str">
        <f t="shared" si="41"/>
        <v>Percentage Improvement in Eqpt Efficiency Standards above BAU</v>
      </c>
      <c r="D1460" s="78" t="s">
        <v>1314</v>
      </c>
      <c r="E1460" s="88" t="s">
        <v>646</v>
      </c>
      <c r="F1460" t="s">
        <v>1276</v>
      </c>
      <c r="G1460" s="88" t="s">
        <v>650</v>
      </c>
      <c r="H1460" s="15">
        <v>1102</v>
      </c>
      <c r="I1460" s="213" t="s">
        <v>43</v>
      </c>
      <c r="J1460" s="202" t="str">
        <f>IF(ISBLANK(INDEX('Policy Characteristics'!D:D,MATCH($C1460,'Policy Characteristics'!$C:$C,0))),"",INDEX('Policy Characteristics'!D:D,MATCH($C1460,'Policy Characteristics'!$C:$C,0)))</f>
        <v>Industry Energy Efficiency Standards</v>
      </c>
      <c r="K1460" s="76" t="str">
        <f>IF(ISBLANK(INDEX('Policy Characteristics'!E:E,MATCH($C1460,'Policy Characteristics'!$C:$C,0))),"",INDEX('Policy Characteristics'!E:E,MATCH($C1460,'Policy Characteristics'!$C:$C,0)))</f>
        <v>indst efficiency standards</v>
      </c>
      <c r="L1460" s="205">
        <f>IF(ISBLANK(INDEX('Policy Characteristics'!F:F,MATCH($C1460,'Policy Characteristics'!$C:$C,0))),"",INDEX('Policy Characteristics'!F:F,MATCH($C1460,'Policy Characteristics'!$C:$C,0)))</f>
        <v>0</v>
      </c>
      <c r="M1460" s="205">
        <f>IF(ISBLANK(INDEX('Policy Characteristics'!G:G,MATCH($C1460,'Policy Characteristics'!$C:$C,0))),"",INDEX('Policy Characteristics'!G:G,MATCH($C1460,'Policy Characteristics'!$C:$C,0)))</f>
        <v>0.25</v>
      </c>
      <c r="N1460" s="205">
        <f>IF(ISBLANK(INDEX('Policy Characteristics'!H:H,MATCH($C1460,'Policy Characteristics'!$C:$C,0))),"",INDEX('Policy Characteristics'!H:H,MATCH($C1460,'Policy Characteristics'!$C:$C,0)))</f>
        <v>0.01</v>
      </c>
      <c r="O1460" s="76" t="str">
        <f>IF(ISBLANK(INDEX('Policy Characteristics'!I:I,MATCH($C1460,'Policy Characteristics'!$C:$C,0))),"",INDEX('Policy Characteristics'!I:I,MATCH($C1460,'Policy Characteristics'!$C:$C,0)))</f>
        <v>% reduction in energy use</v>
      </c>
      <c r="P1460" s="76" t="str">
        <f>IF(ISBLANK(INDEX('Policy Characteristics'!J:J,MATCH($C1460,'Policy Characteristics'!$C:$C,0))),"",INDEX('Policy Characteristics'!J:J,MATCH($C1460,'Policy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460" s="76" t="str">
        <f>IF(ISBLANK(INDEX('Policy Characteristics'!K:K,MATCH($C1460,'Policy Characteristics'!$C:$C,0))),"",INDEX('Policy Characteristics'!K:K,MATCH($C1460,'Policy Characteristics'!$C:$C,0)))</f>
        <v>industry-ag-main.html#eff-stds</v>
      </c>
      <c r="R1460" s="76" t="str">
        <f>IF(ISBLANK(INDEX('Policy Characteristics'!L:L,MATCH($C1460,'Policy Characteristics'!$C:$C,0))),"",INDEX('Policy Characteristics'!L:L,MATCH($C1460,'Policy Characteristics'!$C:$C,0)))</f>
        <v>industry-energy-efficiency-standards.html</v>
      </c>
    </row>
    <row r="1461" spans="1:18" s="76" customFormat="1" x14ac:dyDescent="0.25">
      <c r="A1461" s="76" t="str">
        <f>IF(ISBLANK(INDEX('Policy Characteristics'!A:A,MATCH($C1461,'Policy Characteristics'!$C:$C,0))),"",INDEX('Policy Characteristics'!A:A,MATCH($C1461,'Policy Characteristics'!$C:$C,0)))</f>
        <v>Industry</v>
      </c>
      <c r="B1461" s="200" t="str">
        <f>IF(ISBLANK(INDEX('Policy Characteristics'!B:B,MATCH($C1461,'Policy Characteristics'!$C:$C,0))),"",INDEX('Policy Characteristics'!B:B,MATCH($C1461,'Policy Characteristics'!$C:$C,0)))</f>
        <v>Industry Energy Efficiency Standards</v>
      </c>
      <c r="C1461" s="76" t="str">
        <f t="shared" si="41"/>
        <v>Percentage Improvement in Eqpt Efficiency Standards above BAU</v>
      </c>
      <c r="D1461" s="78" t="s">
        <v>1314</v>
      </c>
      <c r="E1461" s="88" t="s">
        <v>647</v>
      </c>
      <c r="F1461" t="s">
        <v>1276</v>
      </c>
      <c r="G1461" s="88" t="s">
        <v>653</v>
      </c>
      <c r="H1461" s="15">
        <v>1103</v>
      </c>
      <c r="I1461" s="213" t="s">
        <v>44</v>
      </c>
      <c r="J1461" s="202" t="str">
        <f>IF(ISBLANK(INDEX('Policy Characteristics'!D:D,MATCH($C1461,'Policy Characteristics'!$C:$C,0))),"",INDEX('Policy Characteristics'!D:D,MATCH($C1461,'Policy Characteristics'!$C:$C,0)))</f>
        <v>Industry Energy Efficiency Standards</v>
      </c>
      <c r="K1461" s="76" t="str">
        <f>IF(ISBLANK(INDEX('Policy Characteristics'!E:E,MATCH($C1461,'Policy Characteristics'!$C:$C,0))),"",INDEX('Policy Characteristics'!E:E,MATCH($C1461,'Policy Characteristics'!$C:$C,0)))</f>
        <v>indst efficiency standards</v>
      </c>
      <c r="L1461" s="205">
        <f>IF(ISBLANK(INDEX('Policy Characteristics'!F:F,MATCH($C1461,'Policy Characteristics'!$C:$C,0))),"",INDEX('Policy Characteristics'!F:F,MATCH($C1461,'Policy Characteristics'!$C:$C,0)))</f>
        <v>0</v>
      </c>
      <c r="M1461" s="205">
        <f>IF(ISBLANK(INDEX('Policy Characteristics'!G:G,MATCH($C1461,'Policy Characteristics'!$C:$C,0))),"",INDEX('Policy Characteristics'!G:G,MATCH($C1461,'Policy Characteristics'!$C:$C,0)))</f>
        <v>0.25</v>
      </c>
      <c r="N1461" s="205">
        <f>IF(ISBLANK(INDEX('Policy Characteristics'!H:H,MATCH($C1461,'Policy Characteristics'!$C:$C,0))),"",INDEX('Policy Characteristics'!H:H,MATCH($C1461,'Policy Characteristics'!$C:$C,0)))</f>
        <v>0.01</v>
      </c>
      <c r="O1461" s="76" t="str">
        <f>IF(ISBLANK(INDEX('Policy Characteristics'!I:I,MATCH($C1461,'Policy Characteristics'!$C:$C,0))),"",INDEX('Policy Characteristics'!I:I,MATCH($C1461,'Policy Characteristics'!$C:$C,0)))</f>
        <v>% reduction in energy use</v>
      </c>
      <c r="P1461" s="76" t="str">
        <f>IF(ISBLANK(INDEX('Policy Characteristics'!J:J,MATCH($C1461,'Policy Characteristics'!$C:$C,0))),"",INDEX('Policy Characteristics'!J:J,MATCH($C1461,'Policy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461" s="76" t="str">
        <f>IF(ISBLANK(INDEX('Policy Characteristics'!K:K,MATCH($C1461,'Policy Characteristics'!$C:$C,0))),"",INDEX('Policy Characteristics'!K:K,MATCH($C1461,'Policy Characteristics'!$C:$C,0)))</f>
        <v>industry-ag-main.html#eff-stds</v>
      </c>
      <c r="R1461" s="76" t="str">
        <f>IF(ISBLANK(INDEX('Policy Characteristics'!L:L,MATCH($C1461,'Policy Characteristics'!$C:$C,0))),"",INDEX('Policy Characteristics'!L:L,MATCH($C1461,'Policy Characteristics'!$C:$C,0)))</f>
        <v>industry-energy-efficiency-standards.html</v>
      </c>
    </row>
    <row r="1462" spans="1:18" s="76" customFormat="1" x14ac:dyDescent="0.25">
      <c r="A1462" s="76" t="str">
        <f>IF(ISBLANK(INDEX('Policy Characteristics'!A:A,MATCH($C1462,'Policy Characteristics'!$C:$C,0))),"",INDEX('Policy Characteristics'!A:A,MATCH($C1462,'Policy Characteristics'!$C:$C,0)))</f>
        <v>Industry</v>
      </c>
      <c r="B1462" s="200" t="str">
        <f>IF(ISBLANK(INDEX('Policy Characteristics'!B:B,MATCH($C1462,'Policy Characteristics'!$C:$C,0))),"",INDEX('Policy Characteristics'!B:B,MATCH($C1462,'Policy Characteristics'!$C:$C,0)))</f>
        <v>Industry Energy Efficiency Standards</v>
      </c>
      <c r="C1462" s="76" t="str">
        <f t="shared" si="41"/>
        <v>Percentage Improvement in Eqpt Efficiency Standards above BAU</v>
      </c>
      <c r="D1462" s="78" t="s">
        <v>1314</v>
      </c>
      <c r="E1462" s="88" t="s">
        <v>946</v>
      </c>
      <c r="F1462" t="s">
        <v>1276</v>
      </c>
      <c r="G1462" s="88" t="s">
        <v>949</v>
      </c>
      <c r="H1462" s="15">
        <v>1104</v>
      </c>
      <c r="I1462" s="213" t="s">
        <v>44</v>
      </c>
      <c r="J1462" s="202" t="str">
        <f>IF(ISBLANK(INDEX('Policy Characteristics'!D:D,MATCH($C1462,'Policy Characteristics'!$C:$C,0))),"",INDEX('Policy Characteristics'!D:D,MATCH($C1462,'Policy Characteristics'!$C:$C,0)))</f>
        <v>Industry Energy Efficiency Standards</v>
      </c>
      <c r="K1462" s="76" t="str">
        <f>IF(ISBLANK(INDEX('Policy Characteristics'!E:E,MATCH($C1462,'Policy Characteristics'!$C:$C,0))),"",INDEX('Policy Characteristics'!E:E,MATCH($C1462,'Policy Characteristics'!$C:$C,0)))</f>
        <v>indst efficiency standards</v>
      </c>
      <c r="L1462" s="205">
        <f>IF(ISBLANK(INDEX('Policy Characteristics'!F:F,MATCH($C1462,'Policy Characteristics'!$C:$C,0))),"",INDEX('Policy Characteristics'!F:F,MATCH($C1462,'Policy Characteristics'!$C:$C,0)))</f>
        <v>0</v>
      </c>
      <c r="M1462" s="205">
        <f>IF(ISBLANK(INDEX('Policy Characteristics'!G:G,MATCH($C1462,'Policy Characteristics'!$C:$C,0))),"",INDEX('Policy Characteristics'!G:G,MATCH($C1462,'Policy Characteristics'!$C:$C,0)))</f>
        <v>0.25</v>
      </c>
      <c r="N1462" s="205">
        <f>IF(ISBLANK(INDEX('Policy Characteristics'!H:H,MATCH($C1462,'Policy Characteristics'!$C:$C,0))),"",INDEX('Policy Characteristics'!H:H,MATCH($C1462,'Policy Characteristics'!$C:$C,0)))</f>
        <v>0.01</v>
      </c>
      <c r="O1462" s="76" t="str">
        <f>IF(ISBLANK(INDEX('Policy Characteristics'!I:I,MATCH($C1462,'Policy Characteristics'!$C:$C,0))),"",INDEX('Policy Characteristics'!I:I,MATCH($C1462,'Policy Characteristics'!$C:$C,0)))</f>
        <v>% reduction in energy use</v>
      </c>
      <c r="P1462" s="76" t="str">
        <f>IF(ISBLANK(INDEX('Policy Characteristics'!J:J,MATCH($C1462,'Policy Characteristics'!$C:$C,0))),"",INDEX('Policy Characteristics'!J:J,MATCH($C1462,'Policy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462" s="76" t="str">
        <f>IF(ISBLANK(INDEX('Policy Characteristics'!K:K,MATCH($C1462,'Policy Characteristics'!$C:$C,0))),"",INDEX('Policy Characteristics'!K:K,MATCH($C1462,'Policy Characteristics'!$C:$C,0)))</f>
        <v>industry-ag-main.html#eff-stds</v>
      </c>
      <c r="R1462" s="76" t="str">
        <f>IF(ISBLANK(INDEX('Policy Characteristics'!L:L,MATCH($C1462,'Policy Characteristics'!$C:$C,0))),"",INDEX('Policy Characteristics'!L:L,MATCH($C1462,'Policy Characteristics'!$C:$C,0)))</f>
        <v>industry-energy-efficiency-standards.html</v>
      </c>
    </row>
    <row r="1463" spans="1:18" s="76" customFormat="1" x14ac:dyDescent="0.25">
      <c r="A1463" s="76" t="str">
        <f>IF(ISBLANK(INDEX('Policy Characteristics'!A:A,MATCH($C1463,'Policy Characteristics'!$C:$C,0))),"",INDEX('Policy Characteristics'!A:A,MATCH($C1463,'Policy Characteristics'!$C:$C,0)))</f>
        <v>Industry</v>
      </c>
      <c r="B1463" s="200" t="str">
        <f>IF(ISBLANK(INDEX('Policy Characteristics'!B:B,MATCH($C1463,'Policy Characteristics'!$C:$C,0))),"",INDEX('Policy Characteristics'!B:B,MATCH($C1463,'Policy Characteristics'!$C:$C,0)))</f>
        <v>Industry Energy Efficiency Standards</v>
      </c>
      <c r="C1463" s="76" t="str">
        <f t="shared" si="41"/>
        <v>Percentage Improvement in Eqpt Efficiency Standards above BAU</v>
      </c>
      <c r="D1463" s="78" t="s">
        <v>1314</v>
      </c>
      <c r="E1463" s="88" t="s">
        <v>947</v>
      </c>
      <c r="F1463" t="s">
        <v>1276</v>
      </c>
      <c r="G1463" s="88" t="s">
        <v>951</v>
      </c>
      <c r="H1463" s="15">
        <v>1105</v>
      </c>
      <c r="I1463" s="213" t="s">
        <v>43</v>
      </c>
      <c r="J1463" s="202" t="str">
        <f>IF(ISBLANK(INDEX('Policy Characteristics'!D:D,MATCH($C1463,'Policy Characteristics'!$C:$C,0))),"",INDEX('Policy Characteristics'!D:D,MATCH($C1463,'Policy Characteristics'!$C:$C,0)))</f>
        <v>Industry Energy Efficiency Standards</v>
      </c>
      <c r="K1463" s="76" t="str">
        <f>IF(ISBLANK(INDEX('Policy Characteristics'!E:E,MATCH($C1463,'Policy Characteristics'!$C:$C,0))),"",INDEX('Policy Characteristics'!E:E,MATCH($C1463,'Policy Characteristics'!$C:$C,0)))</f>
        <v>indst efficiency standards</v>
      </c>
      <c r="L1463" s="205">
        <f>IF(ISBLANK(INDEX('Policy Characteristics'!F:F,MATCH($C1463,'Policy Characteristics'!$C:$C,0))),"",INDEX('Policy Characteristics'!F:F,MATCH($C1463,'Policy Characteristics'!$C:$C,0)))</f>
        <v>0</v>
      </c>
      <c r="M1463" s="205">
        <f>IF(ISBLANK(INDEX('Policy Characteristics'!G:G,MATCH($C1463,'Policy Characteristics'!$C:$C,0))),"",INDEX('Policy Characteristics'!G:G,MATCH($C1463,'Policy Characteristics'!$C:$C,0)))</f>
        <v>0.25</v>
      </c>
      <c r="N1463" s="205">
        <f>IF(ISBLANK(INDEX('Policy Characteristics'!H:H,MATCH($C1463,'Policy Characteristics'!$C:$C,0))),"",INDEX('Policy Characteristics'!H:H,MATCH($C1463,'Policy Characteristics'!$C:$C,0)))</f>
        <v>0.01</v>
      </c>
      <c r="O1463" s="76" t="str">
        <f>IF(ISBLANK(INDEX('Policy Characteristics'!I:I,MATCH($C1463,'Policy Characteristics'!$C:$C,0))),"",INDEX('Policy Characteristics'!I:I,MATCH($C1463,'Policy Characteristics'!$C:$C,0)))</f>
        <v>% reduction in energy use</v>
      </c>
      <c r="P1463" s="76" t="str">
        <f>IF(ISBLANK(INDEX('Policy Characteristics'!J:J,MATCH($C1463,'Policy Characteristics'!$C:$C,0))),"",INDEX('Policy Characteristics'!J:J,MATCH($C1463,'Policy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463" s="76" t="str">
        <f>IF(ISBLANK(INDEX('Policy Characteristics'!K:K,MATCH($C1463,'Policy Characteristics'!$C:$C,0))),"",INDEX('Policy Characteristics'!K:K,MATCH($C1463,'Policy Characteristics'!$C:$C,0)))</f>
        <v>industry-ag-main.html#eff-stds</v>
      </c>
      <c r="R1463" s="76" t="str">
        <f>IF(ISBLANK(INDEX('Policy Characteristics'!L:L,MATCH($C1463,'Policy Characteristics'!$C:$C,0))),"",INDEX('Policy Characteristics'!L:L,MATCH($C1463,'Policy Characteristics'!$C:$C,0)))</f>
        <v>industry-energy-efficiency-standards.html</v>
      </c>
    </row>
    <row r="1464" spans="1:18" s="76" customFormat="1" x14ac:dyDescent="0.25">
      <c r="A1464" s="76" t="str">
        <f>IF(ISBLANK(INDEX('Policy Characteristics'!A:A,MATCH($C1464,'Policy Characteristics'!$C:$C,0))),"",INDEX('Policy Characteristics'!A:A,MATCH($C1464,'Policy Characteristics'!$C:$C,0)))</f>
        <v>Industry</v>
      </c>
      <c r="B1464" s="200" t="str">
        <f>IF(ISBLANK(INDEX('Policy Characteristics'!B:B,MATCH($C1464,'Policy Characteristics'!$C:$C,0))),"",INDEX('Policy Characteristics'!B:B,MATCH($C1464,'Policy Characteristics'!$C:$C,0)))</f>
        <v>Industry Energy Efficiency Standards</v>
      </c>
      <c r="C1464" s="76" t="str">
        <f t="shared" si="41"/>
        <v>Percentage Improvement in Eqpt Efficiency Standards above BAU</v>
      </c>
      <c r="D1464" s="78" t="s">
        <v>1314</v>
      </c>
      <c r="E1464" s="88" t="s">
        <v>948</v>
      </c>
      <c r="F1464" t="s">
        <v>1276</v>
      </c>
      <c r="G1464" s="88" t="s">
        <v>952</v>
      </c>
      <c r="H1464" s="15">
        <v>1106</v>
      </c>
      <c r="I1464" s="213" t="s">
        <v>43</v>
      </c>
      <c r="J1464" s="202" t="str">
        <f>IF(ISBLANK(INDEX('Policy Characteristics'!D:D,MATCH($C1464,'Policy Characteristics'!$C:$C,0))),"",INDEX('Policy Characteristics'!D:D,MATCH($C1464,'Policy Characteristics'!$C:$C,0)))</f>
        <v>Industry Energy Efficiency Standards</v>
      </c>
      <c r="K1464" s="76" t="str">
        <f>IF(ISBLANK(INDEX('Policy Characteristics'!E:E,MATCH($C1464,'Policy Characteristics'!$C:$C,0))),"",INDEX('Policy Characteristics'!E:E,MATCH($C1464,'Policy Characteristics'!$C:$C,0)))</f>
        <v>indst efficiency standards</v>
      </c>
      <c r="L1464" s="205">
        <f>IF(ISBLANK(INDEX('Policy Characteristics'!F:F,MATCH($C1464,'Policy Characteristics'!$C:$C,0))),"",INDEX('Policy Characteristics'!F:F,MATCH($C1464,'Policy Characteristics'!$C:$C,0)))</f>
        <v>0</v>
      </c>
      <c r="M1464" s="205">
        <f>IF(ISBLANK(INDEX('Policy Characteristics'!G:G,MATCH($C1464,'Policy Characteristics'!$C:$C,0))),"",INDEX('Policy Characteristics'!G:G,MATCH($C1464,'Policy Characteristics'!$C:$C,0)))</f>
        <v>0.25</v>
      </c>
      <c r="N1464" s="205">
        <f>IF(ISBLANK(INDEX('Policy Characteristics'!H:H,MATCH($C1464,'Policy Characteristics'!$C:$C,0))),"",INDEX('Policy Characteristics'!H:H,MATCH($C1464,'Policy Characteristics'!$C:$C,0)))</f>
        <v>0.01</v>
      </c>
      <c r="O1464" s="76" t="str">
        <f>IF(ISBLANK(INDEX('Policy Characteristics'!I:I,MATCH($C1464,'Policy Characteristics'!$C:$C,0))),"",INDEX('Policy Characteristics'!I:I,MATCH($C1464,'Policy Characteristics'!$C:$C,0)))</f>
        <v>% reduction in energy use</v>
      </c>
      <c r="P1464" s="76" t="str">
        <f>IF(ISBLANK(INDEX('Policy Characteristics'!J:J,MATCH($C1464,'Policy Characteristics'!$C:$C,0))),"",INDEX('Policy Characteristics'!J:J,MATCH($C1464,'Policy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464" s="76" t="str">
        <f>IF(ISBLANK(INDEX('Policy Characteristics'!K:K,MATCH($C1464,'Policy Characteristics'!$C:$C,0))),"",INDEX('Policy Characteristics'!K:K,MATCH($C1464,'Policy Characteristics'!$C:$C,0)))</f>
        <v>industry-ag-main.html#eff-stds</v>
      </c>
      <c r="R1464" s="76" t="str">
        <f>IF(ISBLANK(INDEX('Policy Characteristics'!L:L,MATCH($C1464,'Policy Characteristics'!$C:$C,0))),"",INDEX('Policy Characteristics'!L:L,MATCH($C1464,'Policy Characteristics'!$C:$C,0)))</f>
        <v>industry-energy-efficiency-standards.html</v>
      </c>
    </row>
    <row r="1465" spans="1:18" s="76" customFormat="1" x14ac:dyDescent="0.25">
      <c r="A1465" s="76" t="str">
        <f>IF(ISBLANK(INDEX('Policy Characteristics'!A:A,MATCH($C1465,'Policy Characteristics'!$C:$C,0))),"",INDEX('Policy Characteristics'!A:A,MATCH($C1465,'Policy Characteristics'!$C:$C,0)))</f>
        <v>Industry</v>
      </c>
      <c r="B1465" s="200" t="str">
        <f>IF(ISBLANK(INDEX('Policy Characteristics'!B:B,MATCH($C1465,'Policy Characteristics'!$C:$C,0))),"",INDEX('Policy Characteristics'!B:B,MATCH($C1465,'Policy Characteristics'!$C:$C,0)))</f>
        <v>Industry Energy Efficiency Standards</v>
      </c>
      <c r="C1465" s="76" t="str">
        <f t="shared" si="41"/>
        <v>Percentage Improvement in Eqpt Efficiency Standards above BAU</v>
      </c>
      <c r="D1465" s="78" t="s">
        <v>1314</v>
      </c>
      <c r="E1465" s="88" t="s">
        <v>945</v>
      </c>
      <c r="F1465" t="s">
        <v>1276</v>
      </c>
      <c r="G1465" s="88" t="s">
        <v>950</v>
      </c>
      <c r="H1465" s="15">
        <v>1107</v>
      </c>
      <c r="I1465" s="213" t="s">
        <v>44</v>
      </c>
      <c r="J1465" s="202" t="str">
        <f>IF(ISBLANK(INDEX('Policy Characteristics'!D:D,MATCH($C1465,'Policy Characteristics'!$C:$C,0))),"",INDEX('Policy Characteristics'!D:D,MATCH($C1465,'Policy Characteristics'!$C:$C,0)))</f>
        <v>Industry Energy Efficiency Standards</v>
      </c>
      <c r="K1465" s="76" t="str">
        <f>IF(ISBLANK(INDEX('Policy Characteristics'!E:E,MATCH($C1465,'Policy Characteristics'!$C:$C,0))),"",INDEX('Policy Characteristics'!E:E,MATCH($C1465,'Policy Characteristics'!$C:$C,0)))</f>
        <v>indst efficiency standards</v>
      </c>
      <c r="L1465" s="205">
        <f>IF(ISBLANK(INDEX('Policy Characteristics'!F:F,MATCH($C1465,'Policy Characteristics'!$C:$C,0))),"",INDEX('Policy Characteristics'!F:F,MATCH($C1465,'Policy Characteristics'!$C:$C,0)))</f>
        <v>0</v>
      </c>
      <c r="M1465" s="205">
        <f>IF(ISBLANK(INDEX('Policy Characteristics'!G:G,MATCH($C1465,'Policy Characteristics'!$C:$C,0))),"",INDEX('Policy Characteristics'!G:G,MATCH($C1465,'Policy Characteristics'!$C:$C,0)))</f>
        <v>0.25</v>
      </c>
      <c r="N1465" s="205">
        <f>IF(ISBLANK(INDEX('Policy Characteristics'!H:H,MATCH($C1465,'Policy Characteristics'!$C:$C,0))),"",INDEX('Policy Characteristics'!H:H,MATCH($C1465,'Policy Characteristics'!$C:$C,0)))</f>
        <v>0.01</v>
      </c>
      <c r="O1465" s="76" t="str">
        <f>IF(ISBLANK(INDEX('Policy Characteristics'!I:I,MATCH($C1465,'Policy Characteristics'!$C:$C,0))),"",INDEX('Policy Characteristics'!I:I,MATCH($C1465,'Policy Characteristics'!$C:$C,0)))</f>
        <v>% reduction in energy use</v>
      </c>
      <c r="P1465" s="76" t="str">
        <f>IF(ISBLANK(INDEX('Policy Characteristics'!J:J,MATCH($C1465,'Policy Characteristics'!$C:$C,0))),"",INDEX('Policy Characteristics'!J:J,MATCH($C1465,'Policy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465" s="76" t="str">
        <f>IF(ISBLANK(INDEX('Policy Characteristics'!K:K,MATCH($C1465,'Policy Characteristics'!$C:$C,0))),"",INDEX('Policy Characteristics'!K:K,MATCH($C1465,'Policy Characteristics'!$C:$C,0)))</f>
        <v>industry-ag-main.html#eff-stds</v>
      </c>
      <c r="R1465" s="76" t="str">
        <f>IF(ISBLANK(INDEX('Policy Characteristics'!L:L,MATCH($C1465,'Policy Characteristics'!$C:$C,0))),"",INDEX('Policy Characteristics'!L:L,MATCH($C1465,'Policy Characteristics'!$C:$C,0)))</f>
        <v>industry-energy-efficiency-standards.html</v>
      </c>
    </row>
    <row r="1466" spans="1:18" s="76" customFormat="1" x14ac:dyDescent="0.25">
      <c r="A1466" s="76" t="str">
        <f>IF(ISBLANK(INDEX('Policy Characteristics'!A:A,MATCH($C1466,'Policy Characteristics'!$C:$C,0))),"",INDEX('Policy Characteristics'!A:A,MATCH($C1466,'Policy Characteristics'!$C:$C,0)))</f>
        <v>Industry</v>
      </c>
      <c r="B1466" s="200" t="str">
        <f>IF(ISBLANK(INDEX('Policy Characteristics'!B:B,MATCH($C1466,'Policy Characteristics'!$C:$C,0))),"",INDEX('Policy Characteristics'!B:B,MATCH($C1466,'Policy Characteristics'!$C:$C,0)))</f>
        <v>Industry Energy Efficiency Standards</v>
      </c>
      <c r="C1466" s="76" t="str">
        <f t="shared" si="41"/>
        <v>Percentage Improvement in Eqpt Efficiency Standards above BAU</v>
      </c>
      <c r="D1466" s="78" t="s">
        <v>1315</v>
      </c>
      <c r="E1466" s="88" t="s">
        <v>642</v>
      </c>
      <c r="F1466" t="s">
        <v>1277</v>
      </c>
      <c r="G1466" s="88" t="s">
        <v>648</v>
      </c>
      <c r="H1466" s="15">
        <v>1108</v>
      </c>
      <c r="I1466" s="213" t="s">
        <v>43</v>
      </c>
      <c r="J1466" s="202" t="str">
        <f>IF(ISBLANK(INDEX('Policy Characteristics'!D:D,MATCH($C1466,'Policy Characteristics'!$C:$C,0))),"",INDEX('Policy Characteristics'!D:D,MATCH($C1466,'Policy Characteristics'!$C:$C,0)))</f>
        <v>Industry Energy Efficiency Standards</v>
      </c>
      <c r="K1466" s="76" t="str">
        <f>IF(ISBLANK(INDEX('Policy Characteristics'!E:E,MATCH($C1466,'Policy Characteristics'!$C:$C,0))),"",INDEX('Policy Characteristics'!E:E,MATCH($C1466,'Policy Characteristics'!$C:$C,0)))</f>
        <v>indst efficiency standards</v>
      </c>
      <c r="L1466" s="205">
        <f>IF(ISBLANK(INDEX('Policy Characteristics'!F:F,MATCH($C1466,'Policy Characteristics'!$C:$C,0))),"",INDEX('Policy Characteristics'!F:F,MATCH($C1466,'Policy Characteristics'!$C:$C,0)))</f>
        <v>0</v>
      </c>
      <c r="M1466" s="205">
        <f>IF(ISBLANK(INDEX('Policy Characteristics'!G:G,MATCH($C1466,'Policy Characteristics'!$C:$C,0))),"",INDEX('Policy Characteristics'!G:G,MATCH($C1466,'Policy Characteristics'!$C:$C,0)))</f>
        <v>0.25</v>
      </c>
      <c r="N1466" s="205">
        <f>IF(ISBLANK(INDEX('Policy Characteristics'!H:H,MATCH($C1466,'Policy Characteristics'!$C:$C,0))),"",INDEX('Policy Characteristics'!H:H,MATCH($C1466,'Policy Characteristics'!$C:$C,0)))</f>
        <v>0.01</v>
      </c>
      <c r="O1466" s="76" t="str">
        <f>IF(ISBLANK(INDEX('Policy Characteristics'!I:I,MATCH($C1466,'Policy Characteristics'!$C:$C,0))),"",INDEX('Policy Characteristics'!I:I,MATCH($C1466,'Policy Characteristics'!$C:$C,0)))</f>
        <v>% reduction in energy use</v>
      </c>
      <c r="P1466" s="76" t="str">
        <f>IF(ISBLANK(INDEX('Policy Characteristics'!J:J,MATCH($C1466,'Policy Characteristics'!$C:$C,0))),"",INDEX('Policy Characteristics'!J:J,MATCH($C1466,'Policy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466" s="76" t="str">
        <f>IF(ISBLANK(INDEX('Policy Characteristics'!K:K,MATCH($C1466,'Policy Characteristics'!$C:$C,0))),"",INDEX('Policy Characteristics'!K:K,MATCH($C1466,'Policy Characteristics'!$C:$C,0)))</f>
        <v>industry-ag-main.html#eff-stds</v>
      </c>
      <c r="R1466" s="76" t="str">
        <f>IF(ISBLANK(INDEX('Policy Characteristics'!L:L,MATCH($C1466,'Policy Characteristics'!$C:$C,0))),"",INDEX('Policy Characteristics'!L:L,MATCH($C1466,'Policy Characteristics'!$C:$C,0)))</f>
        <v>industry-energy-efficiency-standards.html</v>
      </c>
    </row>
    <row r="1467" spans="1:18" s="76" customFormat="1" x14ac:dyDescent="0.25">
      <c r="A1467" s="76" t="str">
        <f>IF(ISBLANK(INDEX('Policy Characteristics'!A:A,MATCH($C1467,'Policy Characteristics'!$C:$C,0))),"",INDEX('Policy Characteristics'!A:A,MATCH($C1467,'Policy Characteristics'!$C:$C,0)))</f>
        <v>Industry</v>
      </c>
      <c r="B1467" s="200" t="str">
        <f>IF(ISBLANK(INDEX('Policy Characteristics'!B:B,MATCH($C1467,'Policy Characteristics'!$C:$C,0))),"",INDEX('Policy Characteristics'!B:B,MATCH($C1467,'Policy Characteristics'!$C:$C,0)))</f>
        <v>Industry Energy Efficiency Standards</v>
      </c>
      <c r="C1467" s="76" t="str">
        <f t="shared" si="41"/>
        <v>Percentage Improvement in Eqpt Efficiency Standards above BAU</v>
      </c>
      <c r="D1467" s="78" t="s">
        <v>1315</v>
      </c>
      <c r="E1467" s="88" t="s">
        <v>643</v>
      </c>
      <c r="F1467" t="s">
        <v>1277</v>
      </c>
      <c r="G1467" s="88" t="s">
        <v>651</v>
      </c>
      <c r="H1467" s="15">
        <v>1109</v>
      </c>
      <c r="I1467" s="213" t="s">
        <v>44</v>
      </c>
      <c r="J1467" s="202" t="str">
        <f>IF(ISBLANK(INDEX('Policy Characteristics'!D:D,MATCH($C1467,'Policy Characteristics'!$C:$C,0))),"",INDEX('Policy Characteristics'!D:D,MATCH($C1467,'Policy Characteristics'!$C:$C,0)))</f>
        <v>Industry Energy Efficiency Standards</v>
      </c>
      <c r="K1467" s="76" t="str">
        <f>IF(ISBLANK(INDEX('Policy Characteristics'!E:E,MATCH($C1467,'Policy Characteristics'!$C:$C,0))),"",INDEX('Policy Characteristics'!E:E,MATCH($C1467,'Policy Characteristics'!$C:$C,0)))</f>
        <v>indst efficiency standards</v>
      </c>
      <c r="L1467" s="205">
        <f>IF(ISBLANK(INDEX('Policy Characteristics'!F:F,MATCH($C1467,'Policy Characteristics'!$C:$C,0))),"",INDEX('Policy Characteristics'!F:F,MATCH($C1467,'Policy Characteristics'!$C:$C,0)))</f>
        <v>0</v>
      </c>
      <c r="M1467" s="205">
        <f>IF(ISBLANK(INDEX('Policy Characteristics'!G:G,MATCH($C1467,'Policy Characteristics'!$C:$C,0))),"",INDEX('Policy Characteristics'!G:G,MATCH($C1467,'Policy Characteristics'!$C:$C,0)))</f>
        <v>0.25</v>
      </c>
      <c r="N1467" s="205">
        <f>IF(ISBLANK(INDEX('Policy Characteristics'!H:H,MATCH($C1467,'Policy Characteristics'!$C:$C,0))),"",INDEX('Policy Characteristics'!H:H,MATCH($C1467,'Policy Characteristics'!$C:$C,0)))</f>
        <v>0.01</v>
      </c>
      <c r="O1467" s="76" t="str">
        <f>IF(ISBLANK(INDEX('Policy Characteristics'!I:I,MATCH($C1467,'Policy Characteristics'!$C:$C,0))),"",INDEX('Policy Characteristics'!I:I,MATCH($C1467,'Policy Characteristics'!$C:$C,0)))</f>
        <v>% reduction in energy use</v>
      </c>
      <c r="P1467" s="76" t="str">
        <f>IF(ISBLANK(INDEX('Policy Characteristics'!J:J,MATCH($C1467,'Policy Characteristics'!$C:$C,0))),"",INDEX('Policy Characteristics'!J:J,MATCH($C1467,'Policy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467" s="76" t="str">
        <f>IF(ISBLANK(INDEX('Policy Characteristics'!K:K,MATCH($C1467,'Policy Characteristics'!$C:$C,0))),"",INDEX('Policy Characteristics'!K:K,MATCH($C1467,'Policy Characteristics'!$C:$C,0)))</f>
        <v>industry-ag-main.html#eff-stds</v>
      </c>
      <c r="R1467" s="76" t="str">
        <f>IF(ISBLANK(INDEX('Policy Characteristics'!L:L,MATCH($C1467,'Policy Characteristics'!$C:$C,0))),"",INDEX('Policy Characteristics'!L:L,MATCH($C1467,'Policy Characteristics'!$C:$C,0)))</f>
        <v>industry-energy-efficiency-standards.html</v>
      </c>
    </row>
    <row r="1468" spans="1:18" s="76" customFormat="1" x14ac:dyDescent="0.25">
      <c r="A1468" s="76" t="str">
        <f>IF(ISBLANK(INDEX('Policy Characteristics'!A:A,MATCH($C1468,'Policy Characteristics'!$C:$C,0))),"",INDEX('Policy Characteristics'!A:A,MATCH($C1468,'Policy Characteristics'!$C:$C,0)))</f>
        <v>Industry</v>
      </c>
      <c r="B1468" s="200" t="str">
        <f>IF(ISBLANK(INDEX('Policy Characteristics'!B:B,MATCH($C1468,'Policy Characteristics'!$C:$C,0))),"",INDEX('Policy Characteristics'!B:B,MATCH($C1468,'Policy Characteristics'!$C:$C,0)))</f>
        <v>Industry Energy Efficiency Standards</v>
      </c>
      <c r="C1468" s="76" t="str">
        <f t="shared" si="41"/>
        <v>Percentage Improvement in Eqpt Efficiency Standards above BAU</v>
      </c>
      <c r="D1468" s="78" t="s">
        <v>1315</v>
      </c>
      <c r="E1468" s="88" t="s">
        <v>644</v>
      </c>
      <c r="F1468" t="s">
        <v>1277</v>
      </c>
      <c r="G1468" s="88" t="s">
        <v>652</v>
      </c>
      <c r="H1468" s="15">
        <v>1110</v>
      </c>
      <c r="I1468" s="213" t="s">
        <v>43</v>
      </c>
      <c r="J1468" s="202" t="str">
        <f>IF(ISBLANK(INDEX('Policy Characteristics'!D:D,MATCH($C1468,'Policy Characteristics'!$C:$C,0))),"",INDEX('Policy Characteristics'!D:D,MATCH($C1468,'Policy Characteristics'!$C:$C,0)))</f>
        <v>Industry Energy Efficiency Standards</v>
      </c>
      <c r="K1468" s="76" t="str">
        <f>IF(ISBLANK(INDEX('Policy Characteristics'!E:E,MATCH($C1468,'Policy Characteristics'!$C:$C,0))),"",INDEX('Policy Characteristics'!E:E,MATCH($C1468,'Policy Characteristics'!$C:$C,0)))</f>
        <v>indst efficiency standards</v>
      </c>
      <c r="L1468" s="205">
        <f>IF(ISBLANK(INDEX('Policy Characteristics'!F:F,MATCH($C1468,'Policy Characteristics'!$C:$C,0))),"",INDEX('Policy Characteristics'!F:F,MATCH($C1468,'Policy Characteristics'!$C:$C,0)))</f>
        <v>0</v>
      </c>
      <c r="M1468" s="205">
        <f>IF(ISBLANK(INDEX('Policy Characteristics'!G:G,MATCH($C1468,'Policy Characteristics'!$C:$C,0))),"",INDEX('Policy Characteristics'!G:G,MATCH($C1468,'Policy Characteristics'!$C:$C,0)))</f>
        <v>0.25</v>
      </c>
      <c r="N1468" s="205">
        <f>IF(ISBLANK(INDEX('Policy Characteristics'!H:H,MATCH($C1468,'Policy Characteristics'!$C:$C,0))),"",INDEX('Policy Characteristics'!H:H,MATCH($C1468,'Policy Characteristics'!$C:$C,0)))</f>
        <v>0.01</v>
      </c>
      <c r="O1468" s="76" t="str">
        <f>IF(ISBLANK(INDEX('Policy Characteristics'!I:I,MATCH($C1468,'Policy Characteristics'!$C:$C,0))),"",INDEX('Policy Characteristics'!I:I,MATCH($C1468,'Policy Characteristics'!$C:$C,0)))</f>
        <v>% reduction in energy use</v>
      </c>
      <c r="P1468" s="76" t="str">
        <f>IF(ISBLANK(INDEX('Policy Characteristics'!J:J,MATCH($C1468,'Policy Characteristics'!$C:$C,0))),"",INDEX('Policy Characteristics'!J:J,MATCH($C1468,'Policy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468" s="76" t="str">
        <f>IF(ISBLANK(INDEX('Policy Characteristics'!K:K,MATCH($C1468,'Policy Characteristics'!$C:$C,0))),"",INDEX('Policy Characteristics'!K:K,MATCH($C1468,'Policy Characteristics'!$C:$C,0)))</f>
        <v>industry-ag-main.html#eff-stds</v>
      </c>
      <c r="R1468" s="76" t="str">
        <f>IF(ISBLANK(INDEX('Policy Characteristics'!L:L,MATCH($C1468,'Policy Characteristics'!$C:$C,0))),"",INDEX('Policy Characteristics'!L:L,MATCH($C1468,'Policy Characteristics'!$C:$C,0)))</f>
        <v>industry-energy-efficiency-standards.html</v>
      </c>
    </row>
    <row r="1469" spans="1:18" s="76" customFormat="1" x14ac:dyDescent="0.25">
      <c r="A1469" s="76" t="str">
        <f>IF(ISBLANK(INDEX('Policy Characteristics'!A:A,MATCH($C1469,'Policy Characteristics'!$C:$C,0))),"",INDEX('Policy Characteristics'!A:A,MATCH($C1469,'Policy Characteristics'!$C:$C,0)))</f>
        <v>Industry</v>
      </c>
      <c r="B1469" s="200" t="str">
        <f>IF(ISBLANK(INDEX('Policy Characteristics'!B:B,MATCH($C1469,'Policy Characteristics'!$C:$C,0))),"",INDEX('Policy Characteristics'!B:B,MATCH($C1469,'Policy Characteristics'!$C:$C,0)))</f>
        <v>Industry Energy Efficiency Standards</v>
      </c>
      <c r="C1469" s="76" t="str">
        <f t="shared" si="41"/>
        <v>Percentage Improvement in Eqpt Efficiency Standards above BAU</v>
      </c>
      <c r="D1469" s="78" t="s">
        <v>1315</v>
      </c>
      <c r="E1469" s="88" t="s">
        <v>645</v>
      </c>
      <c r="F1469" t="s">
        <v>1277</v>
      </c>
      <c r="G1469" s="88" t="s">
        <v>649</v>
      </c>
      <c r="H1469" s="15">
        <v>1111</v>
      </c>
      <c r="I1469" s="213" t="s">
        <v>44</v>
      </c>
      <c r="J1469" s="202" t="str">
        <f>IF(ISBLANK(INDEX('Policy Characteristics'!D:D,MATCH($C1469,'Policy Characteristics'!$C:$C,0))),"",INDEX('Policy Characteristics'!D:D,MATCH($C1469,'Policy Characteristics'!$C:$C,0)))</f>
        <v>Industry Energy Efficiency Standards</v>
      </c>
      <c r="K1469" s="76" t="str">
        <f>IF(ISBLANK(INDEX('Policy Characteristics'!E:E,MATCH($C1469,'Policy Characteristics'!$C:$C,0))),"",INDEX('Policy Characteristics'!E:E,MATCH($C1469,'Policy Characteristics'!$C:$C,0)))</f>
        <v>indst efficiency standards</v>
      </c>
      <c r="L1469" s="205">
        <f>IF(ISBLANK(INDEX('Policy Characteristics'!F:F,MATCH($C1469,'Policy Characteristics'!$C:$C,0))),"",INDEX('Policy Characteristics'!F:F,MATCH($C1469,'Policy Characteristics'!$C:$C,0)))</f>
        <v>0</v>
      </c>
      <c r="M1469" s="205">
        <f>IF(ISBLANK(INDEX('Policy Characteristics'!G:G,MATCH($C1469,'Policy Characteristics'!$C:$C,0))),"",INDEX('Policy Characteristics'!G:G,MATCH($C1469,'Policy Characteristics'!$C:$C,0)))</f>
        <v>0.25</v>
      </c>
      <c r="N1469" s="205">
        <f>IF(ISBLANK(INDEX('Policy Characteristics'!H:H,MATCH($C1469,'Policy Characteristics'!$C:$C,0))),"",INDEX('Policy Characteristics'!H:H,MATCH($C1469,'Policy Characteristics'!$C:$C,0)))</f>
        <v>0.01</v>
      </c>
      <c r="O1469" s="76" t="str">
        <f>IF(ISBLANK(INDEX('Policy Characteristics'!I:I,MATCH($C1469,'Policy Characteristics'!$C:$C,0))),"",INDEX('Policy Characteristics'!I:I,MATCH($C1469,'Policy Characteristics'!$C:$C,0)))</f>
        <v>% reduction in energy use</v>
      </c>
      <c r="P1469" s="76" t="str">
        <f>IF(ISBLANK(INDEX('Policy Characteristics'!J:J,MATCH($C1469,'Policy Characteristics'!$C:$C,0))),"",INDEX('Policy Characteristics'!J:J,MATCH($C1469,'Policy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469" s="76" t="str">
        <f>IF(ISBLANK(INDEX('Policy Characteristics'!K:K,MATCH($C1469,'Policy Characteristics'!$C:$C,0))),"",INDEX('Policy Characteristics'!K:K,MATCH($C1469,'Policy Characteristics'!$C:$C,0)))</f>
        <v>industry-ag-main.html#eff-stds</v>
      </c>
      <c r="R1469" s="76" t="str">
        <f>IF(ISBLANK(INDEX('Policy Characteristics'!L:L,MATCH($C1469,'Policy Characteristics'!$C:$C,0))),"",INDEX('Policy Characteristics'!L:L,MATCH($C1469,'Policy Characteristics'!$C:$C,0)))</f>
        <v>industry-energy-efficiency-standards.html</v>
      </c>
    </row>
    <row r="1470" spans="1:18" s="76" customFormat="1" x14ac:dyDescent="0.25">
      <c r="A1470" s="76" t="str">
        <f>IF(ISBLANK(INDEX('Policy Characteristics'!A:A,MATCH($C1470,'Policy Characteristics'!$C:$C,0))),"",INDEX('Policy Characteristics'!A:A,MATCH($C1470,'Policy Characteristics'!$C:$C,0)))</f>
        <v>Industry</v>
      </c>
      <c r="B1470" s="200" t="str">
        <f>IF(ISBLANK(INDEX('Policy Characteristics'!B:B,MATCH($C1470,'Policy Characteristics'!$C:$C,0))),"",INDEX('Policy Characteristics'!B:B,MATCH($C1470,'Policy Characteristics'!$C:$C,0)))</f>
        <v>Industry Energy Efficiency Standards</v>
      </c>
      <c r="C1470" s="76" t="str">
        <f t="shared" si="41"/>
        <v>Percentage Improvement in Eqpt Efficiency Standards above BAU</v>
      </c>
      <c r="D1470" s="78" t="s">
        <v>1315</v>
      </c>
      <c r="E1470" s="88" t="s">
        <v>646</v>
      </c>
      <c r="F1470" t="s">
        <v>1277</v>
      </c>
      <c r="G1470" s="88" t="s">
        <v>650</v>
      </c>
      <c r="H1470" s="15">
        <v>1112</v>
      </c>
      <c r="I1470" s="213" t="s">
        <v>43</v>
      </c>
      <c r="J1470" s="202" t="str">
        <f>IF(ISBLANK(INDEX('Policy Characteristics'!D:D,MATCH($C1470,'Policy Characteristics'!$C:$C,0))),"",INDEX('Policy Characteristics'!D:D,MATCH($C1470,'Policy Characteristics'!$C:$C,0)))</f>
        <v>Industry Energy Efficiency Standards</v>
      </c>
      <c r="K1470" s="76" t="str">
        <f>IF(ISBLANK(INDEX('Policy Characteristics'!E:E,MATCH($C1470,'Policy Characteristics'!$C:$C,0))),"",INDEX('Policy Characteristics'!E:E,MATCH($C1470,'Policy Characteristics'!$C:$C,0)))</f>
        <v>indst efficiency standards</v>
      </c>
      <c r="L1470" s="205">
        <f>IF(ISBLANK(INDEX('Policy Characteristics'!F:F,MATCH($C1470,'Policy Characteristics'!$C:$C,0))),"",INDEX('Policy Characteristics'!F:F,MATCH($C1470,'Policy Characteristics'!$C:$C,0)))</f>
        <v>0</v>
      </c>
      <c r="M1470" s="205">
        <f>IF(ISBLANK(INDEX('Policy Characteristics'!G:G,MATCH($C1470,'Policy Characteristics'!$C:$C,0))),"",INDEX('Policy Characteristics'!G:G,MATCH($C1470,'Policy Characteristics'!$C:$C,0)))</f>
        <v>0.25</v>
      </c>
      <c r="N1470" s="205">
        <f>IF(ISBLANK(INDEX('Policy Characteristics'!H:H,MATCH($C1470,'Policy Characteristics'!$C:$C,0))),"",INDEX('Policy Characteristics'!H:H,MATCH($C1470,'Policy Characteristics'!$C:$C,0)))</f>
        <v>0.01</v>
      </c>
      <c r="O1470" s="76" t="str">
        <f>IF(ISBLANK(INDEX('Policy Characteristics'!I:I,MATCH($C1470,'Policy Characteristics'!$C:$C,0))),"",INDEX('Policy Characteristics'!I:I,MATCH($C1470,'Policy Characteristics'!$C:$C,0)))</f>
        <v>% reduction in energy use</v>
      </c>
      <c r="P1470" s="76" t="str">
        <f>IF(ISBLANK(INDEX('Policy Characteristics'!J:J,MATCH($C1470,'Policy Characteristics'!$C:$C,0))),"",INDEX('Policy Characteristics'!J:J,MATCH($C1470,'Policy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470" s="76" t="str">
        <f>IF(ISBLANK(INDEX('Policy Characteristics'!K:K,MATCH($C1470,'Policy Characteristics'!$C:$C,0))),"",INDEX('Policy Characteristics'!K:K,MATCH($C1470,'Policy Characteristics'!$C:$C,0)))</f>
        <v>industry-ag-main.html#eff-stds</v>
      </c>
      <c r="R1470" s="76" t="str">
        <f>IF(ISBLANK(INDEX('Policy Characteristics'!L:L,MATCH($C1470,'Policy Characteristics'!$C:$C,0))),"",INDEX('Policy Characteristics'!L:L,MATCH($C1470,'Policy Characteristics'!$C:$C,0)))</f>
        <v>industry-energy-efficiency-standards.html</v>
      </c>
    </row>
    <row r="1471" spans="1:18" s="76" customFormat="1" x14ac:dyDescent="0.25">
      <c r="A1471" s="76" t="str">
        <f>IF(ISBLANK(INDEX('Policy Characteristics'!A:A,MATCH($C1471,'Policy Characteristics'!$C:$C,0))),"",INDEX('Policy Characteristics'!A:A,MATCH($C1471,'Policy Characteristics'!$C:$C,0)))</f>
        <v>Industry</v>
      </c>
      <c r="B1471" s="200" t="str">
        <f>IF(ISBLANK(INDEX('Policy Characteristics'!B:B,MATCH($C1471,'Policy Characteristics'!$C:$C,0))),"",INDEX('Policy Characteristics'!B:B,MATCH($C1471,'Policy Characteristics'!$C:$C,0)))</f>
        <v>Industry Energy Efficiency Standards</v>
      </c>
      <c r="C1471" s="76" t="str">
        <f t="shared" si="41"/>
        <v>Percentage Improvement in Eqpt Efficiency Standards above BAU</v>
      </c>
      <c r="D1471" s="78" t="s">
        <v>1315</v>
      </c>
      <c r="E1471" s="88" t="s">
        <v>647</v>
      </c>
      <c r="F1471" t="s">
        <v>1277</v>
      </c>
      <c r="G1471" s="88" t="s">
        <v>653</v>
      </c>
      <c r="H1471" s="15">
        <v>1113</v>
      </c>
      <c r="I1471" s="213" t="s">
        <v>44</v>
      </c>
      <c r="J1471" s="202" t="str">
        <f>IF(ISBLANK(INDEX('Policy Characteristics'!D:D,MATCH($C1471,'Policy Characteristics'!$C:$C,0))),"",INDEX('Policy Characteristics'!D:D,MATCH($C1471,'Policy Characteristics'!$C:$C,0)))</f>
        <v>Industry Energy Efficiency Standards</v>
      </c>
      <c r="K1471" s="76" t="str">
        <f>IF(ISBLANK(INDEX('Policy Characteristics'!E:E,MATCH($C1471,'Policy Characteristics'!$C:$C,0))),"",INDEX('Policy Characteristics'!E:E,MATCH($C1471,'Policy Characteristics'!$C:$C,0)))</f>
        <v>indst efficiency standards</v>
      </c>
      <c r="L1471" s="205">
        <f>IF(ISBLANK(INDEX('Policy Characteristics'!F:F,MATCH($C1471,'Policy Characteristics'!$C:$C,0))),"",INDEX('Policy Characteristics'!F:F,MATCH($C1471,'Policy Characteristics'!$C:$C,0)))</f>
        <v>0</v>
      </c>
      <c r="M1471" s="205">
        <f>IF(ISBLANK(INDEX('Policy Characteristics'!G:G,MATCH($C1471,'Policy Characteristics'!$C:$C,0))),"",INDEX('Policy Characteristics'!G:G,MATCH($C1471,'Policy Characteristics'!$C:$C,0)))</f>
        <v>0.25</v>
      </c>
      <c r="N1471" s="205">
        <f>IF(ISBLANK(INDEX('Policy Characteristics'!H:H,MATCH($C1471,'Policy Characteristics'!$C:$C,0))),"",INDEX('Policy Characteristics'!H:H,MATCH($C1471,'Policy Characteristics'!$C:$C,0)))</f>
        <v>0.01</v>
      </c>
      <c r="O1471" s="76" t="str">
        <f>IF(ISBLANK(INDEX('Policy Characteristics'!I:I,MATCH($C1471,'Policy Characteristics'!$C:$C,0))),"",INDEX('Policy Characteristics'!I:I,MATCH($C1471,'Policy Characteristics'!$C:$C,0)))</f>
        <v>% reduction in energy use</v>
      </c>
      <c r="P1471" s="76" t="str">
        <f>IF(ISBLANK(INDEX('Policy Characteristics'!J:J,MATCH($C1471,'Policy Characteristics'!$C:$C,0))),"",INDEX('Policy Characteristics'!J:J,MATCH($C1471,'Policy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471" s="76" t="str">
        <f>IF(ISBLANK(INDEX('Policy Characteristics'!K:K,MATCH($C1471,'Policy Characteristics'!$C:$C,0))),"",INDEX('Policy Characteristics'!K:K,MATCH($C1471,'Policy Characteristics'!$C:$C,0)))</f>
        <v>industry-ag-main.html#eff-stds</v>
      </c>
      <c r="R1471" s="76" t="str">
        <f>IF(ISBLANK(INDEX('Policy Characteristics'!L:L,MATCH($C1471,'Policy Characteristics'!$C:$C,0))),"",INDEX('Policy Characteristics'!L:L,MATCH($C1471,'Policy Characteristics'!$C:$C,0)))</f>
        <v>industry-energy-efficiency-standards.html</v>
      </c>
    </row>
    <row r="1472" spans="1:18" s="76" customFormat="1" x14ac:dyDescent="0.25">
      <c r="A1472" s="76" t="str">
        <f>IF(ISBLANK(INDEX('Policy Characteristics'!A:A,MATCH($C1472,'Policy Characteristics'!$C:$C,0))),"",INDEX('Policy Characteristics'!A:A,MATCH($C1472,'Policy Characteristics'!$C:$C,0)))</f>
        <v>Industry</v>
      </c>
      <c r="B1472" s="200" t="str">
        <f>IF(ISBLANK(INDEX('Policy Characteristics'!B:B,MATCH($C1472,'Policy Characteristics'!$C:$C,0))),"",INDEX('Policy Characteristics'!B:B,MATCH($C1472,'Policy Characteristics'!$C:$C,0)))</f>
        <v>Industry Energy Efficiency Standards</v>
      </c>
      <c r="C1472" s="76" t="str">
        <f t="shared" si="41"/>
        <v>Percentage Improvement in Eqpt Efficiency Standards above BAU</v>
      </c>
      <c r="D1472" s="78" t="s">
        <v>1315</v>
      </c>
      <c r="E1472" s="88" t="s">
        <v>946</v>
      </c>
      <c r="F1472" t="s">
        <v>1277</v>
      </c>
      <c r="G1472" s="88" t="s">
        <v>949</v>
      </c>
      <c r="H1472" s="15">
        <v>1114</v>
      </c>
      <c r="I1472" s="213" t="s">
        <v>44</v>
      </c>
      <c r="J1472" s="202" t="str">
        <f>IF(ISBLANK(INDEX('Policy Characteristics'!D:D,MATCH($C1472,'Policy Characteristics'!$C:$C,0))),"",INDEX('Policy Characteristics'!D:D,MATCH($C1472,'Policy Characteristics'!$C:$C,0)))</f>
        <v>Industry Energy Efficiency Standards</v>
      </c>
      <c r="K1472" s="76" t="str">
        <f>IF(ISBLANK(INDEX('Policy Characteristics'!E:E,MATCH($C1472,'Policy Characteristics'!$C:$C,0))),"",INDEX('Policy Characteristics'!E:E,MATCH($C1472,'Policy Characteristics'!$C:$C,0)))</f>
        <v>indst efficiency standards</v>
      </c>
      <c r="L1472" s="205">
        <f>IF(ISBLANK(INDEX('Policy Characteristics'!F:F,MATCH($C1472,'Policy Characteristics'!$C:$C,0))),"",INDEX('Policy Characteristics'!F:F,MATCH($C1472,'Policy Characteristics'!$C:$C,0)))</f>
        <v>0</v>
      </c>
      <c r="M1472" s="205">
        <f>IF(ISBLANK(INDEX('Policy Characteristics'!G:G,MATCH($C1472,'Policy Characteristics'!$C:$C,0))),"",INDEX('Policy Characteristics'!G:G,MATCH($C1472,'Policy Characteristics'!$C:$C,0)))</f>
        <v>0.25</v>
      </c>
      <c r="N1472" s="205">
        <f>IF(ISBLANK(INDEX('Policy Characteristics'!H:H,MATCH($C1472,'Policy Characteristics'!$C:$C,0))),"",INDEX('Policy Characteristics'!H:H,MATCH($C1472,'Policy Characteristics'!$C:$C,0)))</f>
        <v>0.01</v>
      </c>
      <c r="O1472" s="76" t="str">
        <f>IF(ISBLANK(INDEX('Policy Characteristics'!I:I,MATCH($C1472,'Policy Characteristics'!$C:$C,0))),"",INDEX('Policy Characteristics'!I:I,MATCH($C1472,'Policy Characteristics'!$C:$C,0)))</f>
        <v>% reduction in energy use</v>
      </c>
      <c r="P1472" s="76" t="str">
        <f>IF(ISBLANK(INDEX('Policy Characteristics'!J:J,MATCH($C1472,'Policy Characteristics'!$C:$C,0))),"",INDEX('Policy Characteristics'!J:J,MATCH($C1472,'Policy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472" s="76" t="str">
        <f>IF(ISBLANK(INDEX('Policy Characteristics'!K:K,MATCH($C1472,'Policy Characteristics'!$C:$C,0))),"",INDEX('Policy Characteristics'!K:K,MATCH($C1472,'Policy Characteristics'!$C:$C,0)))</f>
        <v>industry-ag-main.html#eff-stds</v>
      </c>
      <c r="R1472" s="76" t="str">
        <f>IF(ISBLANK(INDEX('Policy Characteristics'!L:L,MATCH($C1472,'Policy Characteristics'!$C:$C,0))),"",INDEX('Policy Characteristics'!L:L,MATCH($C1472,'Policy Characteristics'!$C:$C,0)))</f>
        <v>industry-energy-efficiency-standards.html</v>
      </c>
    </row>
    <row r="1473" spans="1:18" s="76" customFormat="1" x14ac:dyDescent="0.25">
      <c r="A1473" s="76" t="str">
        <f>IF(ISBLANK(INDEX('Policy Characteristics'!A:A,MATCH($C1473,'Policy Characteristics'!$C:$C,0))),"",INDEX('Policy Characteristics'!A:A,MATCH($C1473,'Policy Characteristics'!$C:$C,0)))</f>
        <v>Industry</v>
      </c>
      <c r="B1473" s="200" t="str">
        <f>IF(ISBLANK(INDEX('Policy Characteristics'!B:B,MATCH($C1473,'Policy Characteristics'!$C:$C,0))),"",INDEX('Policy Characteristics'!B:B,MATCH($C1473,'Policy Characteristics'!$C:$C,0)))</f>
        <v>Industry Energy Efficiency Standards</v>
      </c>
      <c r="C1473" s="76" t="str">
        <f t="shared" si="41"/>
        <v>Percentage Improvement in Eqpt Efficiency Standards above BAU</v>
      </c>
      <c r="D1473" s="78" t="s">
        <v>1315</v>
      </c>
      <c r="E1473" s="88" t="s">
        <v>947</v>
      </c>
      <c r="F1473" t="s">
        <v>1277</v>
      </c>
      <c r="G1473" s="88" t="s">
        <v>951</v>
      </c>
      <c r="H1473" s="15">
        <v>1115</v>
      </c>
      <c r="I1473" s="213" t="s">
        <v>44</v>
      </c>
      <c r="J1473" s="202" t="str">
        <f>IF(ISBLANK(INDEX('Policy Characteristics'!D:D,MATCH($C1473,'Policy Characteristics'!$C:$C,0))),"",INDEX('Policy Characteristics'!D:D,MATCH($C1473,'Policy Characteristics'!$C:$C,0)))</f>
        <v>Industry Energy Efficiency Standards</v>
      </c>
      <c r="K1473" s="76" t="str">
        <f>IF(ISBLANK(INDEX('Policy Characteristics'!E:E,MATCH($C1473,'Policy Characteristics'!$C:$C,0))),"",INDEX('Policy Characteristics'!E:E,MATCH($C1473,'Policy Characteristics'!$C:$C,0)))</f>
        <v>indst efficiency standards</v>
      </c>
      <c r="L1473" s="205">
        <f>IF(ISBLANK(INDEX('Policy Characteristics'!F:F,MATCH($C1473,'Policy Characteristics'!$C:$C,0))),"",INDEX('Policy Characteristics'!F:F,MATCH($C1473,'Policy Characteristics'!$C:$C,0)))</f>
        <v>0</v>
      </c>
      <c r="M1473" s="205">
        <f>IF(ISBLANK(INDEX('Policy Characteristics'!G:G,MATCH($C1473,'Policy Characteristics'!$C:$C,0))),"",INDEX('Policy Characteristics'!G:G,MATCH($C1473,'Policy Characteristics'!$C:$C,0)))</f>
        <v>0.25</v>
      </c>
      <c r="N1473" s="205">
        <f>IF(ISBLANK(INDEX('Policy Characteristics'!H:H,MATCH($C1473,'Policy Characteristics'!$C:$C,0))),"",INDEX('Policy Characteristics'!H:H,MATCH($C1473,'Policy Characteristics'!$C:$C,0)))</f>
        <v>0.01</v>
      </c>
      <c r="O1473" s="76" t="str">
        <f>IF(ISBLANK(INDEX('Policy Characteristics'!I:I,MATCH($C1473,'Policy Characteristics'!$C:$C,0))),"",INDEX('Policy Characteristics'!I:I,MATCH($C1473,'Policy Characteristics'!$C:$C,0)))</f>
        <v>% reduction in energy use</v>
      </c>
      <c r="P1473" s="76" t="str">
        <f>IF(ISBLANK(INDEX('Policy Characteristics'!J:J,MATCH($C1473,'Policy Characteristics'!$C:$C,0))),"",INDEX('Policy Characteristics'!J:J,MATCH($C1473,'Policy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473" s="76" t="str">
        <f>IF(ISBLANK(INDEX('Policy Characteristics'!K:K,MATCH($C1473,'Policy Characteristics'!$C:$C,0))),"",INDEX('Policy Characteristics'!K:K,MATCH($C1473,'Policy Characteristics'!$C:$C,0)))</f>
        <v>industry-ag-main.html#eff-stds</v>
      </c>
      <c r="R1473" s="76" t="str">
        <f>IF(ISBLANK(INDEX('Policy Characteristics'!L:L,MATCH($C1473,'Policy Characteristics'!$C:$C,0))),"",INDEX('Policy Characteristics'!L:L,MATCH($C1473,'Policy Characteristics'!$C:$C,0)))</f>
        <v>industry-energy-efficiency-standards.html</v>
      </c>
    </row>
    <row r="1474" spans="1:18" s="76" customFormat="1" x14ac:dyDescent="0.25">
      <c r="A1474" s="76" t="str">
        <f>IF(ISBLANK(INDEX('Policy Characteristics'!A:A,MATCH($C1474,'Policy Characteristics'!$C:$C,0))),"",INDEX('Policy Characteristics'!A:A,MATCH($C1474,'Policy Characteristics'!$C:$C,0)))</f>
        <v>Industry</v>
      </c>
      <c r="B1474" s="200" t="str">
        <f>IF(ISBLANK(INDEX('Policy Characteristics'!B:B,MATCH($C1474,'Policy Characteristics'!$C:$C,0))),"",INDEX('Policy Characteristics'!B:B,MATCH($C1474,'Policy Characteristics'!$C:$C,0)))</f>
        <v>Industry Energy Efficiency Standards</v>
      </c>
      <c r="C1474" s="76" t="str">
        <f t="shared" si="41"/>
        <v>Percentage Improvement in Eqpt Efficiency Standards above BAU</v>
      </c>
      <c r="D1474" s="78" t="s">
        <v>1315</v>
      </c>
      <c r="E1474" s="88" t="s">
        <v>948</v>
      </c>
      <c r="F1474" t="s">
        <v>1277</v>
      </c>
      <c r="G1474" s="88" t="s">
        <v>952</v>
      </c>
      <c r="H1474" s="15">
        <v>1116</v>
      </c>
      <c r="I1474" s="213" t="s">
        <v>43</v>
      </c>
      <c r="J1474" s="202" t="str">
        <f>IF(ISBLANK(INDEX('Policy Characteristics'!D:D,MATCH($C1474,'Policy Characteristics'!$C:$C,0))),"",INDEX('Policy Characteristics'!D:D,MATCH($C1474,'Policy Characteristics'!$C:$C,0)))</f>
        <v>Industry Energy Efficiency Standards</v>
      </c>
      <c r="K1474" s="76" t="str">
        <f>IF(ISBLANK(INDEX('Policy Characteristics'!E:E,MATCH($C1474,'Policy Characteristics'!$C:$C,0))),"",INDEX('Policy Characteristics'!E:E,MATCH($C1474,'Policy Characteristics'!$C:$C,0)))</f>
        <v>indst efficiency standards</v>
      </c>
      <c r="L1474" s="205">
        <f>IF(ISBLANK(INDEX('Policy Characteristics'!F:F,MATCH($C1474,'Policy Characteristics'!$C:$C,0))),"",INDEX('Policy Characteristics'!F:F,MATCH($C1474,'Policy Characteristics'!$C:$C,0)))</f>
        <v>0</v>
      </c>
      <c r="M1474" s="205">
        <f>IF(ISBLANK(INDEX('Policy Characteristics'!G:G,MATCH($C1474,'Policy Characteristics'!$C:$C,0))),"",INDEX('Policy Characteristics'!G:G,MATCH($C1474,'Policy Characteristics'!$C:$C,0)))</f>
        <v>0.25</v>
      </c>
      <c r="N1474" s="205">
        <f>IF(ISBLANK(INDEX('Policy Characteristics'!H:H,MATCH($C1474,'Policy Characteristics'!$C:$C,0))),"",INDEX('Policy Characteristics'!H:H,MATCH($C1474,'Policy Characteristics'!$C:$C,0)))</f>
        <v>0.01</v>
      </c>
      <c r="O1474" s="76" t="str">
        <f>IF(ISBLANK(INDEX('Policy Characteristics'!I:I,MATCH($C1474,'Policy Characteristics'!$C:$C,0))),"",INDEX('Policy Characteristics'!I:I,MATCH($C1474,'Policy Characteristics'!$C:$C,0)))</f>
        <v>% reduction in energy use</v>
      </c>
      <c r="P1474" s="76" t="str">
        <f>IF(ISBLANK(INDEX('Policy Characteristics'!J:J,MATCH($C1474,'Policy Characteristics'!$C:$C,0))),"",INDEX('Policy Characteristics'!J:J,MATCH($C1474,'Policy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474" s="76" t="str">
        <f>IF(ISBLANK(INDEX('Policy Characteristics'!K:K,MATCH($C1474,'Policy Characteristics'!$C:$C,0))),"",INDEX('Policy Characteristics'!K:K,MATCH($C1474,'Policy Characteristics'!$C:$C,0)))</f>
        <v>industry-ag-main.html#eff-stds</v>
      </c>
      <c r="R1474" s="76" t="str">
        <f>IF(ISBLANK(INDEX('Policy Characteristics'!L:L,MATCH($C1474,'Policy Characteristics'!$C:$C,0))),"",INDEX('Policy Characteristics'!L:L,MATCH($C1474,'Policy Characteristics'!$C:$C,0)))</f>
        <v>industry-energy-efficiency-standards.html</v>
      </c>
    </row>
    <row r="1475" spans="1:18" s="76" customFormat="1" x14ac:dyDescent="0.25">
      <c r="A1475" s="76" t="str">
        <f>IF(ISBLANK(INDEX('Policy Characteristics'!A:A,MATCH($C1475,'Policy Characteristics'!$C:$C,0))),"",INDEX('Policy Characteristics'!A:A,MATCH($C1475,'Policy Characteristics'!$C:$C,0)))</f>
        <v>Industry</v>
      </c>
      <c r="B1475" s="200" t="str">
        <f>IF(ISBLANK(INDEX('Policy Characteristics'!B:B,MATCH($C1475,'Policy Characteristics'!$C:$C,0))),"",INDEX('Policy Characteristics'!B:B,MATCH($C1475,'Policy Characteristics'!$C:$C,0)))</f>
        <v>Industry Energy Efficiency Standards</v>
      </c>
      <c r="C1475" s="76" t="str">
        <f t="shared" si="41"/>
        <v>Percentage Improvement in Eqpt Efficiency Standards above BAU</v>
      </c>
      <c r="D1475" s="78" t="s">
        <v>1315</v>
      </c>
      <c r="E1475" s="88" t="s">
        <v>945</v>
      </c>
      <c r="F1475" t="s">
        <v>1277</v>
      </c>
      <c r="G1475" s="88" t="s">
        <v>950</v>
      </c>
      <c r="H1475" s="15">
        <v>1117</v>
      </c>
      <c r="I1475" s="213" t="s">
        <v>44</v>
      </c>
      <c r="J1475" s="202" t="str">
        <f>IF(ISBLANK(INDEX('Policy Characteristics'!D:D,MATCH($C1475,'Policy Characteristics'!$C:$C,0))),"",INDEX('Policy Characteristics'!D:D,MATCH($C1475,'Policy Characteristics'!$C:$C,0)))</f>
        <v>Industry Energy Efficiency Standards</v>
      </c>
      <c r="K1475" s="76" t="str">
        <f>IF(ISBLANK(INDEX('Policy Characteristics'!E:E,MATCH($C1475,'Policy Characteristics'!$C:$C,0))),"",INDEX('Policy Characteristics'!E:E,MATCH($C1475,'Policy Characteristics'!$C:$C,0)))</f>
        <v>indst efficiency standards</v>
      </c>
      <c r="L1475" s="205">
        <f>IF(ISBLANK(INDEX('Policy Characteristics'!F:F,MATCH($C1475,'Policy Characteristics'!$C:$C,0))),"",INDEX('Policy Characteristics'!F:F,MATCH($C1475,'Policy Characteristics'!$C:$C,0)))</f>
        <v>0</v>
      </c>
      <c r="M1475" s="205">
        <f>IF(ISBLANK(INDEX('Policy Characteristics'!G:G,MATCH($C1475,'Policy Characteristics'!$C:$C,0))),"",INDEX('Policy Characteristics'!G:G,MATCH($C1475,'Policy Characteristics'!$C:$C,0)))</f>
        <v>0.25</v>
      </c>
      <c r="N1475" s="205">
        <f>IF(ISBLANK(INDEX('Policy Characteristics'!H:H,MATCH($C1475,'Policy Characteristics'!$C:$C,0))),"",INDEX('Policy Characteristics'!H:H,MATCH($C1475,'Policy Characteristics'!$C:$C,0)))</f>
        <v>0.01</v>
      </c>
      <c r="O1475" s="76" t="str">
        <f>IF(ISBLANK(INDEX('Policy Characteristics'!I:I,MATCH($C1475,'Policy Characteristics'!$C:$C,0))),"",INDEX('Policy Characteristics'!I:I,MATCH($C1475,'Policy Characteristics'!$C:$C,0)))</f>
        <v>% reduction in energy use</v>
      </c>
      <c r="P1475" s="76" t="str">
        <f>IF(ISBLANK(INDEX('Policy Characteristics'!J:J,MATCH($C1475,'Policy Characteristics'!$C:$C,0))),"",INDEX('Policy Characteristics'!J:J,MATCH($C1475,'Policy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475" s="76" t="str">
        <f>IF(ISBLANK(INDEX('Policy Characteristics'!K:K,MATCH($C1475,'Policy Characteristics'!$C:$C,0))),"",INDEX('Policy Characteristics'!K:K,MATCH($C1475,'Policy Characteristics'!$C:$C,0)))</f>
        <v>industry-ag-main.html#eff-stds</v>
      </c>
      <c r="R1475" s="76" t="str">
        <f>IF(ISBLANK(INDEX('Policy Characteristics'!L:L,MATCH($C1475,'Policy Characteristics'!$C:$C,0))),"",INDEX('Policy Characteristics'!L:L,MATCH($C1475,'Policy Characteristics'!$C:$C,0)))</f>
        <v>industry-energy-efficiency-standards.html</v>
      </c>
    </row>
    <row r="1476" spans="1:18" s="76" customFormat="1" x14ac:dyDescent="0.25">
      <c r="A1476" s="76" t="str">
        <f>IF(ISBLANK(INDEX('Policy Characteristics'!A:A,MATCH($C1476,'Policy Characteristics'!$C:$C,0))),"",INDEX('Policy Characteristics'!A:A,MATCH($C1476,'Policy Characteristics'!$C:$C,0)))</f>
        <v>Industry</v>
      </c>
      <c r="B1476" s="200" t="str">
        <f>IF(ISBLANK(INDEX('Policy Characteristics'!B:B,MATCH($C1476,'Policy Characteristics'!$C:$C,0))),"",INDEX('Policy Characteristics'!B:B,MATCH($C1476,'Policy Characteristics'!$C:$C,0)))</f>
        <v>Industry Energy Efficiency Standards</v>
      </c>
      <c r="C1476" s="76" t="str">
        <f t="shared" si="41"/>
        <v>Percentage Improvement in Eqpt Efficiency Standards above BAU</v>
      </c>
      <c r="D1476" s="78" t="s">
        <v>1316</v>
      </c>
      <c r="E1476" s="88" t="s">
        <v>642</v>
      </c>
      <c r="F1476" t="s">
        <v>1278</v>
      </c>
      <c r="G1476" s="88" t="s">
        <v>648</v>
      </c>
      <c r="H1476" s="15">
        <v>1118</v>
      </c>
      <c r="I1476" s="213" t="s">
        <v>43</v>
      </c>
      <c r="J1476" s="202" t="str">
        <f>IF(ISBLANK(INDEX('Policy Characteristics'!D:D,MATCH($C1476,'Policy Characteristics'!$C:$C,0))),"",INDEX('Policy Characteristics'!D:D,MATCH($C1476,'Policy Characteristics'!$C:$C,0)))</f>
        <v>Industry Energy Efficiency Standards</v>
      </c>
      <c r="K1476" s="76" t="str">
        <f>IF(ISBLANK(INDEX('Policy Characteristics'!E:E,MATCH($C1476,'Policy Characteristics'!$C:$C,0))),"",INDEX('Policy Characteristics'!E:E,MATCH($C1476,'Policy Characteristics'!$C:$C,0)))</f>
        <v>indst efficiency standards</v>
      </c>
      <c r="L1476" s="205">
        <f>IF(ISBLANK(INDEX('Policy Characteristics'!F:F,MATCH($C1476,'Policy Characteristics'!$C:$C,0))),"",INDEX('Policy Characteristics'!F:F,MATCH($C1476,'Policy Characteristics'!$C:$C,0)))</f>
        <v>0</v>
      </c>
      <c r="M1476" s="205">
        <f>IF(ISBLANK(INDEX('Policy Characteristics'!G:G,MATCH($C1476,'Policy Characteristics'!$C:$C,0))),"",INDEX('Policy Characteristics'!G:G,MATCH($C1476,'Policy Characteristics'!$C:$C,0)))</f>
        <v>0.25</v>
      </c>
      <c r="N1476" s="205">
        <f>IF(ISBLANK(INDEX('Policy Characteristics'!H:H,MATCH($C1476,'Policy Characteristics'!$C:$C,0))),"",INDEX('Policy Characteristics'!H:H,MATCH($C1476,'Policy Characteristics'!$C:$C,0)))</f>
        <v>0.01</v>
      </c>
      <c r="O1476" s="76" t="str">
        <f>IF(ISBLANK(INDEX('Policy Characteristics'!I:I,MATCH($C1476,'Policy Characteristics'!$C:$C,0))),"",INDEX('Policy Characteristics'!I:I,MATCH($C1476,'Policy Characteristics'!$C:$C,0)))</f>
        <v>% reduction in energy use</v>
      </c>
      <c r="P1476" s="76" t="str">
        <f>IF(ISBLANK(INDEX('Policy Characteristics'!J:J,MATCH($C1476,'Policy Characteristics'!$C:$C,0))),"",INDEX('Policy Characteristics'!J:J,MATCH($C1476,'Policy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476" s="76" t="str">
        <f>IF(ISBLANK(INDEX('Policy Characteristics'!K:K,MATCH($C1476,'Policy Characteristics'!$C:$C,0))),"",INDEX('Policy Characteristics'!K:K,MATCH($C1476,'Policy Characteristics'!$C:$C,0)))</f>
        <v>industry-ag-main.html#eff-stds</v>
      </c>
      <c r="R1476" s="76" t="str">
        <f>IF(ISBLANK(INDEX('Policy Characteristics'!L:L,MATCH($C1476,'Policy Characteristics'!$C:$C,0))),"",INDEX('Policy Characteristics'!L:L,MATCH($C1476,'Policy Characteristics'!$C:$C,0)))</f>
        <v>industry-energy-efficiency-standards.html</v>
      </c>
    </row>
    <row r="1477" spans="1:18" s="76" customFormat="1" x14ac:dyDescent="0.25">
      <c r="A1477" s="76" t="str">
        <f>IF(ISBLANK(INDEX('Policy Characteristics'!A:A,MATCH($C1477,'Policy Characteristics'!$C:$C,0))),"",INDEX('Policy Characteristics'!A:A,MATCH($C1477,'Policy Characteristics'!$C:$C,0)))</f>
        <v>Industry</v>
      </c>
      <c r="B1477" s="200" t="str">
        <f>IF(ISBLANK(INDEX('Policy Characteristics'!B:B,MATCH($C1477,'Policy Characteristics'!$C:$C,0))),"",INDEX('Policy Characteristics'!B:B,MATCH($C1477,'Policy Characteristics'!$C:$C,0)))</f>
        <v>Industry Energy Efficiency Standards</v>
      </c>
      <c r="C1477" s="76" t="str">
        <f t="shared" si="41"/>
        <v>Percentage Improvement in Eqpt Efficiency Standards above BAU</v>
      </c>
      <c r="D1477" s="78" t="s">
        <v>1316</v>
      </c>
      <c r="E1477" s="88" t="s">
        <v>643</v>
      </c>
      <c r="F1477" t="s">
        <v>1278</v>
      </c>
      <c r="G1477" s="88" t="s">
        <v>651</v>
      </c>
      <c r="H1477" s="15">
        <v>1119</v>
      </c>
      <c r="I1477" s="213" t="s">
        <v>44</v>
      </c>
      <c r="J1477" s="202" t="str">
        <f>IF(ISBLANK(INDEX('Policy Characteristics'!D:D,MATCH($C1477,'Policy Characteristics'!$C:$C,0))),"",INDEX('Policy Characteristics'!D:D,MATCH($C1477,'Policy Characteristics'!$C:$C,0)))</f>
        <v>Industry Energy Efficiency Standards</v>
      </c>
      <c r="K1477" s="76" t="str">
        <f>IF(ISBLANK(INDEX('Policy Characteristics'!E:E,MATCH($C1477,'Policy Characteristics'!$C:$C,0))),"",INDEX('Policy Characteristics'!E:E,MATCH($C1477,'Policy Characteristics'!$C:$C,0)))</f>
        <v>indst efficiency standards</v>
      </c>
      <c r="L1477" s="205">
        <f>IF(ISBLANK(INDEX('Policy Characteristics'!F:F,MATCH($C1477,'Policy Characteristics'!$C:$C,0))),"",INDEX('Policy Characteristics'!F:F,MATCH($C1477,'Policy Characteristics'!$C:$C,0)))</f>
        <v>0</v>
      </c>
      <c r="M1477" s="205">
        <f>IF(ISBLANK(INDEX('Policy Characteristics'!G:G,MATCH($C1477,'Policy Characteristics'!$C:$C,0))),"",INDEX('Policy Characteristics'!G:G,MATCH($C1477,'Policy Characteristics'!$C:$C,0)))</f>
        <v>0.25</v>
      </c>
      <c r="N1477" s="205">
        <f>IF(ISBLANK(INDEX('Policy Characteristics'!H:H,MATCH($C1477,'Policy Characteristics'!$C:$C,0))),"",INDEX('Policy Characteristics'!H:H,MATCH($C1477,'Policy Characteristics'!$C:$C,0)))</f>
        <v>0.01</v>
      </c>
      <c r="O1477" s="76" t="str">
        <f>IF(ISBLANK(INDEX('Policy Characteristics'!I:I,MATCH($C1477,'Policy Characteristics'!$C:$C,0))),"",INDEX('Policy Characteristics'!I:I,MATCH($C1477,'Policy Characteristics'!$C:$C,0)))</f>
        <v>% reduction in energy use</v>
      </c>
      <c r="P1477" s="76" t="str">
        <f>IF(ISBLANK(INDEX('Policy Characteristics'!J:J,MATCH($C1477,'Policy Characteristics'!$C:$C,0))),"",INDEX('Policy Characteristics'!J:J,MATCH($C1477,'Policy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477" s="76" t="str">
        <f>IF(ISBLANK(INDEX('Policy Characteristics'!K:K,MATCH($C1477,'Policy Characteristics'!$C:$C,0))),"",INDEX('Policy Characteristics'!K:K,MATCH($C1477,'Policy Characteristics'!$C:$C,0)))</f>
        <v>industry-ag-main.html#eff-stds</v>
      </c>
      <c r="R1477" s="76" t="str">
        <f>IF(ISBLANK(INDEX('Policy Characteristics'!L:L,MATCH($C1477,'Policy Characteristics'!$C:$C,0))),"",INDEX('Policy Characteristics'!L:L,MATCH($C1477,'Policy Characteristics'!$C:$C,0)))</f>
        <v>industry-energy-efficiency-standards.html</v>
      </c>
    </row>
    <row r="1478" spans="1:18" s="76" customFormat="1" x14ac:dyDescent="0.25">
      <c r="A1478" s="76" t="str">
        <f>IF(ISBLANK(INDEX('Policy Characteristics'!A:A,MATCH($C1478,'Policy Characteristics'!$C:$C,0))),"",INDEX('Policy Characteristics'!A:A,MATCH($C1478,'Policy Characteristics'!$C:$C,0)))</f>
        <v>Industry</v>
      </c>
      <c r="B1478" s="200" t="str">
        <f>IF(ISBLANK(INDEX('Policy Characteristics'!B:B,MATCH($C1478,'Policy Characteristics'!$C:$C,0))),"",INDEX('Policy Characteristics'!B:B,MATCH($C1478,'Policy Characteristics'!$C:$C,0)))</f>
        <v>Industry Energy Efficiency Standards</v>
      </c>
      <c r="C1478" s="76" t="str">
        <f t="shared" si="41"/>
        <v>Percentage Improvement in Eqpt Efficiency Standards above BAU</v>
      </c>
      <c r="D1478" s="78" t="s">
        <v>1316</v>
      </c>
      <c r="E1478" s="88" t="s">
        <v>644</v>
      </c>
      <c r="F1478" t="s">
        <v>1278</v>
      </c>
      <c r="G1478" s="88" t="s">
        <v>652</v>
      </c>
      <c r="H1478" s="15">
        <v>1120</v>
      </c>
      <c r="I1478" s="213" t="s">
        <v>43</v>
      </c>
      <c r="J1478" s="202" t="str">
        <f>IF(ISBLANK(INDEX('Policy Characteristics'!D:D,MATCH($C1478,'Policy Characteristics'!$C:$C,0))),"",INDEX('Policy Characteristics'!D:D,MATCH($C1478,'Policy Characteristics'!$C:$C,0)))</f>
        <v>Industry Energy Efficiency Standards</v>
      </c>
      <c r="K1478" s="76" t="str">
        <f>IF(ISBLANK(INDEX('Policy Characteristics'!E:E,MATCH($C1478,'Policy Characteristics'!$C:$C,0))),"",INDEX('Policy Characteristics'!E:E,MATCH($C1478,'Policy Characteristics'!$C:$C,0)))</f>
        <v>indst efficiency standards</v>
      </c>
      <c r="L1478" s="205">
        <f>IF(ISBLANK(INDEX('Policy Characteristics'!F:F,MATCH($C1478,'Policy Characteristics'!$C:$C,0))),"",INDEX('Policy Characteristics'!F:F,MATCH($C1478,'Policy Characteristics'!$C:$C,0)))</f>
        <v>0</v>
      </c>
      <c r="M1478" s="205">
        <f>IF(ISBLANK(INDEX('Policy Characteristics'!G:G,MATCH($C1478,'Policy Characteristics'!$C:$C,0))),"",INDEX('Policy Characteristics'!G:G,MATCH($C1478,'Policy Characteristics'!$C:$C,0)))</f>
        <v>0.25</v>
      </c>
      <c r="N1478" s="205">
        <f>IF(ISBLANK(INDEX('Policy Characteristics'!H:H,MATCH($C1478,'Policy Characteristics'!$C:$C,0))),"",INDEX('Policy Characteristics'!H:H,MATCH($C1478,'Policy Characteristics'!$C:$C,0)))</f>
        <v>0.01</v>
      </c>
      <c r="O1478" s="76" t="str">
        <f>IF(ISBLANK(INDEX('Policy Characteristics'!I:I,MATCH($C1478,'Policy Characteristics'!$C:$C,0))),"",INDEX('Policy Characteristics'!I:I,MATCH($C1478,'Policy Characteristics'!$C:$C,0)))</f>
        <v>% reduction in energy use</v>
      </c>
      <c r="P1478" s="76" t="str">
        <f>IF(ISBLANK(INDEX('Policy Characteristics'!J:J,MATCH($C1478,'Policy Characteristics'!$C:$C,0))),"",INDEX('Policy Characteristics'!J:J,MATCH($C1478,'Policy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478" s="76" t="str">
        <f>IF(ISBLANK(INDEX('Policy Characteristics'!K:K,MATCH($C1478,'Policy Characteristics'!$C:$C,0))),"",INDEX('Policy Characteristics'!K:K,MATCH($C1478,'Policy Characteristics'!$C:$C,0)))</f>
        <v>industry-ag-main.html#eff-stds</v>
      </c>
      <c r="R1478" s="76" t="str">
        <f>IF(ISBLANK(INDEX('Policy Characteristics'!L:L,MATCH($C1478,'Policy Characteristics'!$C:$C,0))),"",INDEX('Policy Characteristics'!L:L,MATCH($C1478,'Policy Characteristics'!$C:$C,0)))</f>
        <v>industry-energy-efficiency-standards.html</v>
      </c>
    </row>
    <row r="1479" spans="1:18" s="76" customFormat="1" x14ac:dyDescent="0.25">
      <c r="A1479" s="76" t="str">
        <f>IF(ISBLANK(INDEX('Policy Characteristics'!A:A,MATCH($C1479,'Policy Characteristics'!$C:$C,0))),"",INDEX('Policy Characteristics'!A:A,MATCH($C1479,'Policy Characteristics'!$C:$C,0)))</f>
        <v>Industry</v>
      </c>
      <c r="B1479" s="200" t="str">
        <f>IF(ISBLANK(INDEX('Policy Characteristics'!B:B,MATCH($C1479,'Policy Characteristics'!$C:$C,0))),"",INDEX('Policy Characteristics'!B:B,MATCH($C1479,'Policy Characteristics'!$C:$C,0)))</f>
        <v>Industry Energy Efficiency Standards</v>
      </c>
      <c r="C1479" s="76" t="str">
        <f t="shared" si="41"/>
        <v>Percentage Improvement in Eqpt Efficiency Standards above BAU</v>
      </c>
      <c r="D1479" s="78" t="s">
        <v>1316</v>
      </c>
      <c r="E1479" s="88" t="s">
        <v>645</v>
      </c>
      <c r="F1479" t="s">
        <v>1278</v>
      </c>
      <c r="G1479" s="88" t="s">
        <v>649</v>
      </c>
      <c r="H1479" s="15">
        <v>1121</v>
      </c>
      <c r="I1479" s="213" t="s">
        <v>44</v>
      </c>
      <c r="J1479" s="202" t="str">
        <f>IF(ISBLANK(INDEX('Policy Characteristics'!D:D,MATCH($C1479,'Policy Characteristics'!$C:$C,0))),"",INDEX('Policy Characteristics'!D:D,MATCH($C1479,'Policy Characteristics'!$C:$C,0)))</f>
        <v>Industry Energy Efficiency Standards</v>
      </c>
      <c r="K1479" s="76" t="str">
        <f>IF(ISBLANK(INDEX('Policy Characteristics'!E:E,MATCH($C1479,'Policy Characteristics'!$C:$C,0))),"",INDEX('Policy Characteristics'!E:E,MATCH($C1479,'Policy Characteristics'!$C:$C,0)))</f>
        <v>indst efficiency standards</v>
      </c>
      <c r="L1479" s="205">
        <f>IF(ISBLANK(INDEX('Policy Characteristics'!F:F,MATCH($C1479,'Policy Characteristics'!$C:$C,0))),"",INDEX('Policy Characteristics'!F:F,MATCH($C1479,'Policy Characteristics'!$C:$C,0)))</f>
        <v>0</v>
      </c>
      <c r="M1479" s="205">
        <f>IF(ISBLANK(INDEX('Policy Characteristics'!G:G,MATCH($C1479,'Policy Characteristics'!$C:$C,0))),"",INDEX('Policy Characteristics'!G:G,MATCH($C1479,'Policy Characteristics'!$C:$C,0)))</f>
        <v>0.25</v>
      </c>
      <c r="N1479" s="205">
        <f>IF(ISBLANK(INDEX('Policy Characteristics'!H:H,MATCH($C1479,'Policy Characteristics'!$C:$C,0))),"",INDEX('Policy Characteristics'!H:H,MATCH($C1479,'Policy Characteristics'!$C:$C,0)))</f>
        <v>0.01</v>
      </c>
      <c r="O1479" s="76" t="str">
        <f>IF(ISBLANK(INDEX('Policy Characteristics'!I:I,MATCH($C1479,'Policy Characteristics'!$C:$C,0))),"",INDEX('Policy Characteristics'!I:I,MATCH($C1479,'Policy Characteristics'!$C:$C,0)))</f>
        <v>% reduction in energy use</v>
      </c>
      <c r="P1479" s="76" t="str">
        <f>IF(ISBLANK(INDEX('Policy Characteristics'!J:J,MATCH($C1479,'Policy Characteristics'!$C:$C,0))),"",INDEX('Policy Characteristics'!J:J,MATCH($C1479,'Policy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479" s="76" t="str">
        <f>IF(ISBLANK(INDEX('Policy Characteristics'!K:K,MATCH($C1479,'Policy Characteristics'!$C:$C,0))),"",INDEX('Policy Characteristics'!K:K,MATCH($C1479,'Policy Characteristics'!$C:$C,0)))</f>
        <v>industry-ag-main.html#eff-stds</v>
      </c>
      <c r="R1479" s="76" t="str">
        <f>IF(ISBLANK(INDEX('Policy Characteristics'!L:L,MATCH($C1479,'Policy Characteristics'!$C:$C,0))),"",INDEX('Policy Characteristics'!L:L,MATCH($C1479,'Policy Characteristics'!$C:$C,0)))</f>
        <v>industry-energy-efficiency-standards.html</v>
      </c>
    </row>
    <row r="1480" spans="1:18" s="76" customFormat="1" x14ac:dyDescent="0.25">
      <c r="A1480" s="76" t="str">
        <f>IF(ISBLANK(INDEX('Policy Characteristics'!A:A,MATCH($C1480,'Policy Characteristics'!$C:$C,0))),"",INDEX('Policy Characteristics'!A:A,MATCH($C1480,'Policy Characteristics'!$C:$C,0)))</f>
        <v>Industry</v>
      </c>
      <c r="B1480" s="200" t="str">
        <f>IF(ISBLANK(INDEX('Policy Characteristics'!B:B,MATCH($C1480,'Policy Characteristics'!$C:$C,0))),"",INDEX('Policy Characteristics'!B:B,MATCH($C1480,'Policy Characteristics'!$C:$C,0)))</f>
        <v>Industry Energy Efficiency Standards</v>
      </c>
      <c r="C1480" s="76" t="str">
        <f t="shared" si="41"/>
        <v>Percentage Improvement in Eqpt Efficiency Standards above BAU</v>
      </c>
      <c r="D1480" s="78" t="s">
        <v>1316</v>
      </c>
      <c r="E1480" s="88" t="s">
        <v>646</v>
      </c>
      <c r="F1480" t="s">
        <v>1278</v>
      </c>
      <c r="G1480" s="88" t="s">
        <v>650</v>
      </c>
      <c r="H1480" s="15">
        <v>1122</v>
      </c>
      <c r="I1480" s="213" t="s">
        <v>43</v>
      </c>
      <c r="J1480" s="202" t="str">
        <f>IF(ISBLANK(INDEX('Policy Characteristics'!D:D,MATCH($C1480,'Policy Characteristics'!$C:$C,0))),"",INDEX('Policy Characteristics'!D:D,MATCH($C1480,'Policy Characteristics'!$C:$C,0)))</f>
        <v>Industry Energy Efficiency Standards</v>
      </c>
      <c r="K1480" s="76" t="str">
        <f>IF(ISBLANK(INDEX('Policy Characteristics'!E:E,MATCH($C1480,'Policy Characteristics'!$C:$C,0))),"",INDEX('Policy Characteristics'!E:E,MATCH($C1480,'Policy Characteristics'!$C:$C,0)))</f>
        <v>indst efficiency standards</v>
      </c>
      <c r="L1480" s="205">
        <f>IF(ISBLANK(INDEX('Policy Characteristics'!F:F,MATCH($C1480,'Policy Characteristics'!$C:$C,0))),"",INDEX('Policy Characteristics'!F:F,MATCH($C1480,'Policy Characteristics'!$C:$C,0)))</f>
        <v>0</v>
      </c>
      <c r="M1480" s="205">
        <f>IF(ISBLANK(INDEX('Policy Characteristics'!G:G,MATCH($C1480,'Policy Characteristics'!$C:$C,0))),"",INDEX('Policy Characteristics'!G:G,MATCH($C1480,'Policy Characteristics'!$C:$C,0)))</f>
        <v>0.25</v>
      </c>
      <c r="N1480" s="205">
        <f>IF(ISBLANK(INDEX('Policy Characteristics'!H:H,MATCH($C1480,'Policy Characteristics'!$C:$C,0))),"",INDEX('Policy Characteristics'!H:H,MATCH($C1480,'Policy Characteristics'!$C:$C,0)))</f>
        <v>0.01</v>
      </c>
      <c r="O1480" s="76" t="str">
        <f>IF(ISBLANK(INDEX('Policy Characteristics'!I:I,MATCH($C1480,'Policy Characteristics'!$C:$C,0))),"",INDEX('Policy Characteristics'!I:I,MATCH($C1480,'Policy Characteristics'!$C:$C,0)))</f>
        <v>% reduction in energy use</v>
      </c>
      <c r="P1480" s="76" t="str">
        <f>IF(ISBLANK(INDEX('Policy Characteristics'!J:J,MATCH($C1480,'Policy Characteristics'!$C:$C,0))),"",INDEX('Policy Characteristics'!J:J,MATCH($C1480,'Policy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480" s="76" t="str">
        <f>IF(ISBLANK(INDEX('Policy Characteristics'!K:K,MATCH($C1480,'Policy Characteristics'!$C:$C,0))),"",INDEX('Policy Characteristics'!K:K,MATCH($C1480,'Policy Characteristics'!$C:$C,0)))</f>
        <v>industry-ag-main.html#eff-stds</v>
      </c>
      <c r="R1480" s="76" t="str">
        <f>IF(ISBLANK(INDEX('Policy Characteristics'!L:L,MATCH($C1480,'Policy Characteristics'!$C:$C,0))),"",INDEX('Policy Characteristics'!L:L,MATCH($C1480,'Policy Characteristics'!$C:$C,0)))</f>
        <v>industry-energy-efficiency-standards.html</v>
      </c>
    </row>
    <row r="1481" spans="1:18" s="76" customFormat="1" x14ac:dyDescent="0.25">
      <c r="A1481" s="76" t="str">
        <f>IF(ISBLANK(INDEX('Policy Characteristics'!A:A,MATCH($C1481,'Policy Characteristics'!$C:$C,0))),"",INDEX('Policy Characteristics'!A:A,MATCH($C1481,'Policy Characteristics'!$C:$C,0)))</f>
        <v>Industry</v>
      </c>
      <c r="B1481" s="200" t="str">
        <f>IF(ISBLANK(INDEX('Policy Characteristics'!B:B,MATCH($C1481,'Policy Characteristics'!$C:$C,0))),"",INDEX('Policy Characteristics'!B:B,MATCH($C1481,'Policy Characteristics'!$C:$C,0)))</f>
        <v>Industry Energy Efficiency Standards</v>
      </c>
      <c r="C1481" s="76" t="str">
        <f t="shared" si="41"/>
        <v>Percentage Improvement in Eqpt Efficiency Standards above BAU</v>
      </c>
      <c r="D1481" s="78" t="s">
        <v>1316</v>
      </c>
      <c r="E1481" s="88" t="s">
        <v>647</v>
      </c>
      <c r="F1481" t="s">
        <v>1278</v>
      </c>
      <c r="G1481" s="88" t="s">
        <v>653</v>
      </c>
      <c r="H1481" s="15">
        <v>1123</v>
      </c>
      <c r="I1481" s="213" t="s">
        <v>44</v>
      </c>
      <c r="J1481" s="202" t="str">
        <f>IF(ISBLANK(INDEX('Policy Characteristics'!D:D,MATCH($C1481,'Policy Characteristics'!$C:$C,0))),"",INDEX('Policy Characteristics'!D:D,MATCH($C1481,'Policy Characteristics'!$C:$C,0)))</f>
        <v>Industry Energy Efficiency Standards</v>
      </c>
      <c r="K1481" s="76" t="str">
        <f>IF(ISBLANK(INDEX('Policy Characteristics'!E:E,MATCH($C1481,'Policy Characteristics'!$C:$C,0))),"",INDEX('Policy Characteristics'!E:E,MATCH($C1481,'Policy Characteristics'!$C:$C,0)))</f>
        <v>indst efficiency standards</v>
      </c>
      <c r="L1481" s="205">
        <f>IF(ISBLANK(INDEX('Policy Characteristics'!F:F,MATCH($C1481,'Policy Characteristics'!$C:$C,0))),"",INDEX('Policy Characteristics'!F:F,MATCH($C1481,'Policy Characteristics'!$C:$C,0)))</f>
        <v>0</v>
      </c>
      <c r="M1481" s="205">
        <f>IF(ISBLANK(INDEX('Policy Characteristics'!G:G,MATCH($C1481,'Policy Characteristics'!$C:$C,0))),"",INDEX('Policy Characteristics'!G:G,MATCH($C1481,'Policy Characteristics'!$C:$C,0)))</f>
        <v>0.25</v>
      </c>
      <c r="N1481" s="205">
        <f>IF(ISBLANK(INDEX('Policy Characteristics'!H:H,MATCH($C1481,'Policy Characteristics'!$C:$C,0))),"",INDEX('Policy Characteristics'!H:H,MATCH($C1481,'Policy Characteristics'!$C:$C,0)))</f>
        <v>0.01</v>
      </c>
      <c r="O1481" s="76" t="str">
        <f>IF(ISBLANK(INDEX('Policy Characteristics'!I:I,MATCH($C1481,'Policy Characteristics'!$C:$C,0))),"",INDEX('Policy Characteristics'!I:I,MATCH($C1481,'Policy Characteristics'!$C:$C,0)))</f>
        <v>% reduction in energy use</v>
      </c>
      <c r="P1481" s="76" t="str">
        <f>IF(ISBLANK(INDEX('Policy Characteristics'!J:J,MATCH($C1481,'Policy Characteristics'!$C:$C,0))),"",INDEX('Policy Characteristics'!J:J,MATCH($C1481,'Policy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481" s="76" t="str">
        <f>IF(ISBLANK(INDEX('Policy Characteristics'!K:K,MATCH($C1481,'Policy Characteristics'!$C:$C,0))),"",INDEX('Policy Characteristics'!K:K,MATCH($C1481,'Policy Characteristics'!$C:$C,0)))</f>
        <v>industry-ag-main.html#eff-stds</v>
      </c>
      <c r="R1481" s="76" t="str">
        <f>IF(ISBLANK(INDEX('Policy Characteristics'!L:L,MATCH($C1481,'Policy Characteristics'!$C:$C,0))),"",INDEX('Policy Characteristics'!L:L,MATCH($C1481,'Policy Characteristics'!$C:$C,0)))</f>
        <v>industry-energy-efficiency-standards.html</v>
      </c>
    </row>
    <row r="1482" spans="1:18" s="76" customFormat="1" x14ac:dyDescent="0.25">
      <c r="A1482" s="76" t="str">
        <f>IF(ISBLANK(INDEX('Policy Characteristics'!A:A,MATCH($C1482,'Policy Characteristics'!$C:$C,0))),"",INDEX('Policy Characteristics'!A:A,MATCH($C1482,'Policy Characteristics'!$C:$C,0)))</f>
        <v>Industry</v>
      </c>
      <c r="B1482" s="200" t="str">
        <f>IF(ISBLANK(INDEX('Policy Characteristics'!B:B,MATCH($C1482,'Policy Characteristics'!$C:$C,0))),"",INDEX('Policy Characteristics'!B:B,MATCH($C1482,'Policy Characteristics'!$C:$C,0)))</f>
        <v>Industry Energy Efficiency Standards</v>
      </c>
      <c r="C1482" s="76" t="str">
        <f t="shared" si="41"/>
        <v>Percentage Improvement in Eqpt Efficiency Standards above BAU</v>
      </c>
      <c r="D1482" s="78" t="s">
        <v>1316</v>
      </c>
      <c r="E1482" s="88" t="s">
        <v>946</v>
      </c>
      <c r="F1482" t="s">
        <v>1278</v>
      </c>
      <c r="G1482" s="88" t="s">
        <v>949</v>
      </c>
      <c r="H1482" s="15">
        <v>1124</v>
      </c>
      <c r="I1482" s="213" t="s">
        <v>44</v>
      </c>
      <c r="J1482" s="202" t="str">
        <f>IF(ISBLANK(INDEX('Policy Characteristics'!D:D,MATCH($C1482,'Policy Characteristics'!$C:$C,0))),"",INDEX('Policy Characteristics'!D:D,MATCH($C1482,'Policy Characteristics'!$C:$C,0)))</f>
        <v>Industry Energy Efficiency Standards</v>
      </c>
      <c r="K1482" s="76" t="str">
        <f>IF(ISBLANK(INDEX('Policy Characteristics'!E:E,MATCH($C1482,'Policy Characteristics'!$C:$C,0))),"",INDEX('Policy Characteristics'!E:E,MATCH($C1482,'Policy Characteristics'!$C:$C,0)))</f>
        <v>indst efficiency standards</v>
      </c>
      <c r="L1482" s="205">
        <f>IF(ISBLANK(INDEX('Policy Characteristics'!F:F,MATCH($C1482,'Policy Characteristics'!$C:$C,0))),"",INDEX('Policy Characteristics'!F:F,MATCH($C1482,'Policy Characteristics'!$C:$C,0)))</f>
        <v>0</v>
      </c>
      <c r="M1482" s="205">
        <f>IF(ISBLANK(INDEX('Policy Characteristics'!G:G,MATCH($C1482,'Policy Characteristics'!$C:$C,0))),"",INDEX('Policy Characteristics'!G:G,MATCH($C1482,'Policy Characteristics'!$C:$C,0)))</f>
        <v>0.25</v>
      </c>
      <c r="N1482" s="205">
        <f>IF(ISBLANK(INDEX('Policy Characteristics'!H:H,MATCH($C1482,'Policy Characteristics'!$C:$C,0))),"",INDEX('Policy Characteristics'!H:H,MATCH($C1482,'Policy Characteristics'!$C:$C,0)))</f>
        <v>0.01</v>
      </c>
      <c r="O1482" s="76" t="str">
        <f>IF(ISBLANK(INDEX('Policy Characteristics'!I:I,MATCH($C1482,'Policy Characteristics'!$C:$C,0))),"",INDEX('Policy Characteristics'!I:I,MATCH($C1482,'Policy Characteristics'!$C:$C,0)))</f>
        <v>% reduction in energy use</v>
      </c>
      <c r="P1482" s="76" t="str">
        <f>IF(ISBLANK(INDEX('Policy Characteristics'!J:J,MATCH($C1482,'Policy Characteristics'!$C:$C,0))),"",INDEX('Policy Characteristics'!J:J,MATCH($C1482,'Policy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482" s="76" t="str">
        <f>IF(ISBLANK(INDEX('Policy Characteristics'!K:K,MATCH($C1482,'Policy Characteristics'!$C:$C,0))),"",INDEX('Policy Characteristics'!K:K,MATCH($C1482,'Policy Characteristics'!$C:$C,0)))</f>
        <v>industry-ag-main.html#eff-stds</v>
      </c>
      <c r="R1482" s="76" t="str">
        <f>IF(ISBLANK(INDEX('Policy Characteristics'!L:L,MATCH($C1482,'Policy Characteristics'!$C:$C,0))),"",INDEX('Policy Characteristics'!L:L,MATCH($C1482,'Policy Characteristics'!$C:$C,0)))</f>
        <v>industry-energy-efficiency-standards.html</v>
      </c>
    </row>
    <row r="1483" spans="1:18" s="76" customFormat="1" x14ac:dyDescent="0.25">
      <c r="A1483" s="76" t="str">
        <f>IF(ISBLANK(INDEX('Policy Characteristics'!A:A,MATCH($C1483,'Policy Characteristics'!$C:$C,0))),"",INDEX('Policy Characteristics'!A:A,MATCH($C1483,'Policy Characteristics'!$C:$C,0)))</f>
        <v>Industry</v>
      </c>
      <c r="B1483" s="200" t="str">
        <f>IF(ISBLANK(INDEX('Policy Characteristics'!B:B,MATCH($C1483,'Policy Characteristics'!$C:$C,0))),"",INDEX('Policy Characteristics'!B:B,MATCH($C1483,'Policy Characteristics'!$C:$C,0)))</f>
        <v>Industry Energy Efficiency Standards</v>
      </c>
      <c r="C1483" s="76" t="str">
        <f t="shared" si="41"/>
        <v>Percentage Improvement in Eqpt Efficiency Standards above BAU</v>
      </c>
      <c r="D1483" s="78" t="s">
        <v>1316</v>
      </c>
      <c r="E1483" s="88" t="s">
        <v>947</v>
      </c>
      <c r="F1483" t="s">
        <v>1278</v>
      </c>
      <c r="G1483" s="88" t="s">
        <v>951</v>
      </c>
      <c r="H1483" s="15">
        <v>1125</v>
      </c>
      <c r="I1483" s="213" t="s">
        <v>44</v>
      </c>
      <c r="J1483" s="202" t="str">
        <f>IF(ISBLANK(INDEX('Policy Characteristics'!D:D,MATCH($C1483,'Policy Characteristics'!$C:$C,0))),"",INDEX('Policy Characteristics'!D:D,MATCH($C1483,'Policy Characteristics'!$C:$C,0)))</f>
        <v>Industry Energy Efficiency Standards</v>
      </c>
      <c r="K1483" s="76" t="str">
        <f>IF(ISBLANK(INDEX('Policy Characteristics'!E:E,MATCH($C1483,'Policy Characteristics'!$C:$C,0))),"",INDEX('Policy Characteristics'!E:E,MATCH($C1483,'Policy Characteristics'!$C:$C,0)))</f>
        <v>indst efficiency standards</v>
      </c>
      <c r="L1483" s="205">
        <f>IF(ISBLANK(INDEX('Policy Characteristics'!F:F,MATCH($C1483,'Policy Characteristics'!$C:$C,0))),"",INDEX('Policy Characteristics'!F:F,MATCH($C1483,'Policy Characteristics'!$C:$C,0)))</f>
        <v>0</v>
      </c>
      <c r="M1483" s="205">
        <f>IF(ISBLANK(INDEX('Policy Characteristics'!G:G,MATCH($C1483,'Policy Characteristics'!$C:$C,0))),"",INDEX('Policy Characteristics'!G:G,MATCH($C1483,'Policy Characteristics'!$C:$C,0)))</f>
        <v>0.25</v>
      </c>
      <c r="N1483" s="205">
        <f>IF(ISBLANK(INDEX('Policy Characteristics'!H:H,MATCH($C1483,'Policy Characteristics'!$C:$C,0))),"",INDEX('Policy Characteristics'!H:H,MATCH($C1483,'Policy Characteristics'!$C:$C,0)))</f>
        <v>0.01</v>
      </c>
      <c r="O1483" s="76" t="str">
        <f>IF(ISBLANK(INDEX('Policy Characteristics'!I:I,MATCH($C1483,'Policy Characteristics'!$C:$C,0))),"",INDEX('Policy Characteristics'!I:I,MATCH($C1483,'Policy Characteristics'!$C:$C,0)))</f>
        <v>% reduction in energy use</v>
      </c>
      <c r="P1483" s="76" t="str">
        <f>IF(ISBLANK(INDEX('Policy Characteristics'!J:J,MATCH($C1483,'Policy Characteristics'!$C:$C,0))),"",INDEX('Policy Characteristics'!J:J,MATCH($C1483,'Policy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483" s="76" t="str">
        <f>IF(ISBLANK(INDEX('Policy Characteristics'!K:K,MATCH($C1483,'Policy Characteristics'!$C:$C,0))),"",INDEX('Policy Characteristics'!K:K,MATCH($C1483,'Policy Characteristics'!$C:$C,0)))</f>
        <v>industry-ag-main.html#eff-stds</v>
      </c>
      <c r="R1483" s="76" t="str">
        <f>IF(ISBLANK(INDEX('Policy Characteristics'!L:L,MATCH($C1483,'Policy Characteristics'!$C:$C,0))),"",INDEX('Policy Characteristics'!L:L,MATCH($C1483,'Policy Characteristics'!$C:$C,0)))</f>
        <v>industry-energy-efficiency-standards.html</v>
      </c>
    </row>
    <row r="1484" spans="1:18" s="76" customFormat="1" x14ac:dyDescent="0.25">
      <c r="A1484" s="76" t="str">
        <f>IF(ISBLANK(INDEX('Policy Characteristics'!A:A,MATCH($C1484,'Policy Characteristics'!$C:$C,0))),"",INDEX('Policy Characteristics'!A:A,MATCH($C1484,'Policy Characteristics'!$C:$C,0)))</f>
        <v>Industry</v>
      </c>
      <c r="B1484" s="200" t="str">
        <f>IF(ISBLANK(INDEX('Policy Characteristics'!B:B,MATCH($C1484,'Policy Characteristics'!$C:$C,0))),"",INDEX('Policy Characteristics'!B:B,MATCH($C1484,'Policy Characteristics'!$C:$C,0)))</f>
        <v>Industry Energy Efficiency Standards</v>
      </c>
      <c r="C1484" s="76" t="str">
        <f t="shared" si="41"/>
        <v>Percentage Improvement in Eqpt Efficiency Standards above BAU</v>
      </c>
      <c r="D1484" s="78" t="s">
        <v>1316</v>
      </c>
      <c r="E1484" s="88" t="s">
        <v>948</v>
      </c>
      <c r="F1484" t="s">
        <v>1278</v>
      </c>
      <c r="G1484" s="88" t="s">
        <v>952</v>
      </c>
      <c r="H1484" s="15">
        <v>1126</v>
      </c>
      <c r="I1484" s="213" t="s">
        <v>43</v>
      </c>
      <c r="J1484" s="202" t="str">
        <f>IF(ISBLANK(INDEX('Policy Characteristics'!D:D,MATCH($C1484,'Policy Characteristics'!$C:$C,0))),"",INDEX('Policy Characteristics'!D:D,MATCH($C1484,'Policy Characteristics'!$C:$C,0)))</f>
        <v>Industry Energy Efficiency Standards</v>
      </c>
      <c r="K1484" s="76" t="str">
        <f>IF(ISBLANK(INDEX('Policy Characteristics'!E:E,MATCH($C1484,'Policy Characteristics'!$C:$C,0))),"",INDEX('Policy Characteristics'!E:E,MATCH($C1484,'Policy Characteristics'!$C:$C,0)))</f>
        <v>indst efficiency standards</v>
      </c>
      <c r="L1484" s="205">
        <f>IF(ISBLANK(INDEX('Policy Characteristics'!F:F,MATCH($C1484,'Policy Characteristics'!$C:$C,0))),"",INDEX('Policy Characteristics'!F:F,MATCH($C1484,'Policy Characteristics'!$C:$C,0)))</f>
        <v>0</v>
      </c>
      <c r="M1484" s="205">
        <f>IF(ISBLANK(INDEX('Policy Characteristics'!G:G,MATCH($C1484,'Policy Characteristics'!$C:$C,0))),"",INDEX('Policy Characteristics'!G:G,MATCH($C1484,'Policy Characteristics'!$C:$C,0)))</f>
        <v>0.25</v>
      </c>
      <c r="N1484" s="205">
        <f>IF(ISBLANK(INDEX('Policy Characteristics'!H:H,MATCH($C1484,'Policy Characteristics'!$C:$C,0))),"",INDEX('Policy Characteristics'!H:H,MATCH($C1484,'Policy Characteristics'!$C:$C,0)))</f>
        <v>0.01</v>
      </c>
      <c r="O1484" s="76" t="str">
        <f>IF(ISBLANK(INDEX('Policy Characteristics'!I:I,MATCH($C1484,'Policy Characteristics'!$C:$C,0))),"",INDEX('Policy Characteristics'!I:I,MATCH($C1484,'Policy Characteristics'!$C:$C,0)))</f>
        <v>% reduction in energy use</v>
      </c>
      <c r="P1484" s="76" t="str">
        <f>IF(ISBLANK(INDEX('Policy Characteristics'!J:J,MATCH($C1484,'Policy Characteristics'!$C:$C,0))),"",INDEX('Policy Characteristics'!J:J,MATCH($C1484,'Policy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484" s="76" t="str">
        <f>IF(ISBLANK(INDEX('Policy Characteristics'!K:K,MATCH($C1484,'Policy Characteristics'!$C:$C,0))),"",INDEX('Policy Characteristics'!K:K,MATCH($C1484,'Policy Characteristics'!$C:$C,0)))</f>
        <v>industry-ag-main.html#eff-stds</v>
      </c>
      <c r="R1484" s="76" t="str">
        <f>IF(ISBLANK(INDEX('Policy Characteristics'!L:L,MATCH($C1484,'Policy Characteristics'!$C:$C,0))),"",INDEX('Policy Characteristics'!L:L,MATCH($C1484,'Policy Characteristics'!$C:$C,0)))</f>
        <v>industry-energy-efficiency-standards.html</v>
      </c>
    </row>
    <row r="1485" spans="1:18" s="76" customFormat="1" x14ac:dyDescent="0.25">
      <c r="A1485" s="76" t="str">
        <f>IF(ISBLANK(INDEX('Policy Characteristics'!A:A,MATCH($C1485,'Policy Characteristics'!$C:$C,0))),"",INDEX('Policy Characteristics'!A:A,MATCH($C1485,'Policy Characteristics'!$C:$C,0)))</f>
        <v>Industry</v>
      </c>
      <c r="B1485" s="200" t="str">
        <f>IF(ISBLANK(INDEX('Policy Characteristics'!B:B,MATCH($C1485,'Policy Characteristics'!$C:$C,0))),"",INDEX('Policy Characteristics'!B:B,MATCH($C1485,'Policy Characteristics'!$C:$C,0)))</f>
        <v>Industry Energy Efficiency Standards</v>
      </c>
      <c r="C1485" s="76" t="str">
        <f t="shared" si="41"/>
        <v>Percentage Improvement in Eqpt Efficiency Standards above BAU</v>
      </c>
      <c r="D1485" s="78" t="s">
        <v>1316</v>
      </c>
      <c r="E1485" s="88" t="s">
        <v>945</v>
      </c>
      <c r="F1485" t="s">
        <v>1278</v>
      </c>
      <c r="G1485" s="88" t="s">
        <v>950</v>
      </c>
      <c r="H1485" s="15">
        <v>1127</v>
      </c>
      <c r="I1485" s="213" t="s">
        <v>44</v>
      </c>
      <c r="J1485" s="202" t="str">
        <f>IF(ISBLANK(INDEX('Policy Characteristics'!D:D,MATCH($C1485,'Policy Characteristics'!$C:$C,0))),"",INDEX('Policy Characteristics'!D:D,MATCH($C1485,'Policy Characteristics'!$C:$C,0)))</f>
        <v>Industry Energy Efficiency Standards</v>
      </c>
      <c r="K1485" s="76" t="str">
        <f>IF(ISBLANK(INDEX('Policy Characteristics'!E:E,MATCH($C1485,'Policy Characteristics'!$C:$C,0))),"",INDEX('Policy Characteristics'!E:E,MATCH($C1485,'Policy Characteristics'!$C:$C,0)))</f>
        <v>indst efficiency standards</v>
      </c>
      <c r="L1485" s="205">
        <f>IF(ISBLANK(INDEX('Policy Characteristics'!F:F,MATCH($C1485,'Policy Characteristics'!$C:$C,0))),"",INDEX('Policy Characteristics'!F:F,MATCH($C1485,'Policy Characteristics'!$C:$C,0)))</f>
        <v>0</v>
      </c>
      <c r="M1485" s="205">
        <f>IF(ISBLANK(INDEX('Policy Characteristics'!G:G,MATCH($C1485,'Policy Characteristics'!$C:$C,0))),"",INDEX('Policy Characteristics'!G:G,MATCH($C1485,'Policy Characteristics'!$C:$C,0)))</f>
        <v>0.25</v>
      </c>
      <c r="N1485" s="205">
        <f>IF(ISBLANK(INDEX('Policy Characteristics'!H:H,MATCH($C1485,'Policy Characteristics'!$C:$C,0))),"",INDEX('Policy Characteristics'!H:H,MATCH($C1485,'Policy Characteristics'!$C:$C,0)))</f>
        <v>0.01</v>
      </c>
      <c r="O1485" s="76" t="str">
        <f>IF(ISBLANK(INDEX('Policy Characteristics'!I:I,MATCH($C1485,'Policy Characteristics'!$C:$C,0))),"",INDEX('Policy Characteristics'!I:I,MATCH($C1485,'Policy Characteristics'!$C:$C,0)))</f>
        <v>% reduction in energy use</v>
      </c>
      <c r="P1485" s="76" t="str">
        <f>IF(ISBLANK(INDEX('Policy Characteristics'!J:J,MATCH($C1485,'Policy Characteristics'!$C:$C,0))),"",INDEX('Policy Characteristics'!J:J,MATCH($C1485,'Policy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485" s="76" t="str">
        <f>IF(ISBLANK(INDEX('Policy Characteristics'!K:K,MATCH($C1485,'Policy Characteristics'!$C:$C,0))),"",INDEX('Policy Characteristics'!K:K,MATCH($C1485,'Policy Characteristics'!$C:$C,0)))</f>
        <v>industry-ag-main.html#eff-stds</v>
      </c>
      <c r="R1485" s="76" t="str">
        <f>IF(ISBLANK(INDEX('Policy Characteristics'!L:L,MATCH($C1485,'Policy Characteristics'!$C:$C,0))),"",INDEX('Policy Characteristics'!L:L,MATCH($C1485,'Policy Characteristics'!$C:$C,0)))</f>
        <v>industry-energy-efficiency-standards.html</v>
      </c>
    </row>
    <row r="1486" spans="1:18" s="76" customFormat="1" x14ac:dyDescent="0.25">
      <c r="A1486" s="76" t="str">
        <f>IF(ISBLANK(INDEX('Policy Characteristics'!A:A,MATCH($C1486,'Policy Characteristics'!$C:$C,0))),"",INDEX('Policy Characteristics'!A:A,MATCH($C1486,'Policy Characteristics'!$C:$C,0)))</f>
        <v>Industry</v>
      </c>
      <c r="B1486" s="200" t="str">
        <f>IF(ISBLANK(INDEX('Policy Characteristics'!B:B,MATCH($C1486,'Policy Characteristics'!$C:$C,0))),"",INDEX('Policy Characteristics'!B:B,MATCH($C1486,'Policy Characteristics'!$C:$C,0)))</f>
        <v>Industry Energy Efficiency Standards</v>
      </c>
      <c r="C1486" s="76" t="str">
        <f t="shared" si="41"/>
        <v>Percentage Improvement in Eqpt Efficiency Standards above BAU</v>
      </c>
      <c r="D1486" s="78" t="s">
        <v>1317</v>
      </c>
      <c r="E1486" s="88" t="s">
        <v>642</v>
      </c>
      <c r="F1486" t="s">
        <v>1279</v>
      </c>
      <c r="G1486" s="88" t="s">
        <v>648</v>
      </c>
      <c r="H1486" s="15">
        <v>1128</v>
      </c>
      <c r="I1486" s="213" t="s">
        <v>43</v>
      </c>
      <c r="J1486" s="202" t="str">
        <f>IF(ISBLANK(INDEX('Policy Characteristics'!D:D,MATCH($C1486,'Policy Characteristics'!$C:$C,0))),"",INDEX('Policy Characteristics'!D:D,MATCH($C1486,'Policy Characteristics'!$C:$C,0)))</f>
        <v>Industry Energy Efficiency Standards</v>
      </c>
      <c r="K1486" s="76" t="str">
        <f>IF(ISBLANK(INDEX('Policy Characteristics'!E:E,MATCH($C1486,'Policy Characteristics'!$C:$C,0))),"",INDEX('Policy Characteristics'!E:E,MATCH($C1486,'Policy Characteristics'!$C:$C,0)))</f>
        <v>indst efficiency standards</v>
      </c>
      <c r="L1486" s="205">
        <f>IF(ISBLANK(INDEX('Policy Characteristics'!F:F,MATCH($C1486,'Policy Characteristics'!$C:$C,0))),"",INDEX('Policy Characteristics'!F:F,MATCH($C1486,'Policy Characteristics'!$C:$C,0)))</f>
        <v>0</v>
      </c>
      <c r="M1486" s="205">
        <f>IF(ISBLANK(INDEX('Policy Characteristics'!G:G,MATCH($C1486,'Policy Characteristics'!$C:$C,0))),"",INDEX('Policy Characteristics'!G:G,MATCH($C1486,'Policy Characteristics'!$C:$C,0)))</f>
        <v>0.25</v>
      </c>
      <c r="N1486" s="205">
        <f>IF(ISBLANK(INDEX('Policy Characteristics'!H:H,MATCH($C1486,'Policy Characteristics'!$C:$C,0))),"",INDEX('Policy Characteristics'!H:H,MATCH($C1486,'Policy Characteristics'!$C:$C,0)))</f>
        <v>0.01</v>
      </c>
      <c r="O1486" s="76" t="str">
        <f>IF(ISBLANK(INDEX('Policy Characteristics'!I:I,MATCH($C1486,'Policy Characteristics'!$C:$C,0))),"",INDEX('Policy Characteristics'!I:I,MATCH($C1486,'Policy Characteristics'!$C:$C,0)))</f>
        <v>% reduction in energy use</v>
      </c>
      <c r="P1486" s="76" t="str">
        <f>IF(ISBLANK(INDEX('Policy Characteristics'!J:J,MATCH($C1486,'Policy Characteristics'!$C:$C,0))),"",INDEX('Policy Characteristics'!J:J,MATCH($C1486,'Policy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486" s="76" t="str">
        <f>IF(ISBLANK(INDEX('Policy Characteristics'!K:K,MATCH($C1486,'Policy Characteristics'!$C:$C,0))),"",INDEX('Policy Characteristics'!K:K,MATCH($C1486,'Policy Characteristics'!$C:$C,0)))</f>
        <v>industry-ag-main.html#eff-stds</v>
      </c>
      <c r="R1486" s="76" t="str">
        <f>IF(ISBLANK(INDEX('Policy Characteristics'!L:L,MATCH($C1486,'Policy Characteristics'!$C:$C,0))),"",INDEX('Policy Characteristics'!L:L,MATCH($C1486,'Policy Characteristics'!$C:$C,0)))</f>
        <v>industry-energy-efficiency-standards.html</v>
      </c>
    </row>
    <row r="1487" spans="1:18" s="76" customFormat="1" x14ac:dyDescent="0.25">
      <c r="A1487" s="76" t="str">
        <f>IF(ISBLANK(INDEX('Policy Characteristics'!A:A,MATCH($C1487,'Policy Characteristics'!$C:$C,0))),"",INDEX('Policy Characteristics'!A:A,MATCH($C1487,'Policy Characteristics'!$C:$C,0)))</f>
        <v>Industry</v>
      </c>
      <c r="B1487" s="200" t="str">
        <f>IF(ISBLANK(INDEX('Policy Characteristics'!B:B,MATCH($C1487,'Policy Characteristics'!$C:$C,0))),"",INDEX('Policy Characteristics'!B:B,MATCH($C1487,'Policy Characteristics'!$C:$C,0)))</f>
        <v>Industry Energy Efficiency Standards</v>
      </c>
      <c r="C1487" s="76" t="str">
        <f t="shared" si="41"/>
        <v>Percentage Improvement in Eqpt Efficiency Standards above BAU</v>
      </c>
      <c r="D1487" s="78" t="s">
        <v>1317</v>
      </c>
      <c r="E1487" s="88" t="s">
        <v>643</v>
      </c>
      <c r="F1487" t="s">
        <v>1279</v>
      </c>
      <c r="G1487" s="88" t="s">
        <v>651</v>
      </c>
      <c r="H1487" s="15">
        <v>1129</v>
      </c>
      <c r="I1487" s="213" t="s">
        <v>44</v>
      </c>
      <c r="J1487" s="202" t="str">
        <f>IF(ISBLANK(INDEX('Policy Characteristics'!D:D,MATCH($C1487,'Policy Characteristics'!$C:$C,0))),"",INDEX('Policy Characteristics'!D:D,MATCH($C1487,'Policy Characteristics'!$C:$C,0)))</f>
        <v>Industry Energy Efficiency Standards</v>
      </c>
      <c r="K1487" s="76" t="str">
        <f>IF(ISBLANK(INDEX('Policy Characteristics'!E:E,MATCH($C1487,'Policy Characteristics'!$C:$C,0))),"",INDEX('Policy Characteristics'!E:E,MATCH($C1487,'Policy Characteristics'!$C:$C,0)))</f>
        <v>indst efficiency standards</v>
      </c>
      <c r="L1487" s="205">
        <f>IF(ISBLANK(INDEX('Policy Characteristics'!F:F,MATCH($C1487,'Policy Characteristics'!$C:$C,0))),"",INDEX('Policy Characteristics'!F:F,MATCH($C1487,'Policy Characteristics'!$C:$C,0)))</f>
        <v>0</v>
      </c>
      <c r="M1487" s="205">
        <f>IF(ISBLANK(INDEX('Policy Characteristics'!G:G,MATCH($C1487,'Policy Characteristics'!$C:$C,0))),"",INDEX('Policy Characteristics'!G:G,MATCH($C1487,'Policy Characteristics'!$C:$C,0)))</f>
        <v>0.25</v>
      </c>
      <c r="N1487" s="205">
        <f>IF(ISBLANK(INDEX('Policy Characteristics'!H:H,MATCH($C1487,'Policy Characteristics'!$C:$C,0))),"",INDEX('Policy Characteristics'!H:H,MATCH($C1487,'Policy Characteristics'!$C:$C,0)))</f>
        <v>0.01</v>
      </c>
      <c r="O1487" s="76" t="str">
        <f>IF(ISBLANK(INDEX('Policy Characteristics'!I:I,MATCH($C1487,'Policy Characteristics'!$C:$C,0))),"",INDEX('Policy Characteristics'!I:I,MATCH($C1487,'Policy Characteristics'!$C:$C,0)))</f>
        <v>% reduction in energy use</v>
      </c>
      <c r="P1487" s="76" t="str">
        <f>IF(ISBLANK(INDEX('Policy Characteristics'!J:J,MATCH($C1487,'Policy Characteristics'!$C:$C,0))),"",INDEX('Policy Characteristics'!J:J,MATCH($C1487,'Policy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487" s="76" t="str">
        <f>IF(ISBLANK(INDEX('Policy Characteristics'!K:K,MATCH($C1487,'Policy Characteristics'!$C:$C,0))),"",INDEX('Policy Characteristics'!K:K,MATCH($C1487,'Policy Characteristics'!$C:$C,0)))</f>
        <v>industry-ag-main.html#eff-stds</v>
      </c>
      <c r="R1487" s="76" t="str">
        <f>IF(ISBLANK(INDEX('Policy Characteristics'!L:L,MATCH($C1487,'Policy Characteristics'!$C:$C,0))),"",INDEX('Policy Characteristics'!L:L,MATCH($C1487,'Policy Characteristics'!$C:$C,0)))</f>
        <v>industry-energy-efficiency-standards.html</v>
      </c>
    </row>
    <row r="1488" spans="1:18" s="76" customFormat="1" x14ac:dyDescent="0.25">
      <c r="A1488" s="76" t="str">
        <f>IF(ISBLANK(INDEX('Policy Characteristics'!A:A,MATCH($C1488,'Policy Characteristics'!$C:$C,0))),"",INDEX('Policy Characteristics'!A:A,MATCH($C1488,'Policy Characteristics'!$C:$C,0)))</f>
        <v>Industry</v>
      </c>
      <c r="B1488" s="200" t="str">
        <f>IF(ISBLANK(INDEX('Policy Characteristics'!B:B,MATCH($C1488,'Policy Characteristics'!$C:$C,0))),"",INDEX('Policy Characteristics'!B:B,MATCH($C1488,'Policy Characteristics'!$C:$C,0)))</f>
        <v>Industry Energy Efficiency Standards</v>
      </c>
      <c r="C1488" s="76" t="str">
        <f t="shared" si="41"/>
        <v>Percentage Improvement in Eqpt Efficiency Standards above BAU</v>
      </c>
      <c r="D1488" s="78" t="s">
        <v>1317</v>
      </c>
      <c r="E1488" s="88" t="s">
        <v>644</v>
      </c>
      <c r="F1488" t="s">
        <v>1279</v>
      </c>
      <c r="G1488" s="88" t="s">
        <v>652</v>
      </c>
      <c r="H1488" s="15">
        <v>1130</v>
      </c>
      <c r="I1488" s="213" t="s">
        <v>43</v>
      </c>
      <c r="J1488" s="202" t="str">
        <f>IF(ISBLANK(INDEX('Policy Characteristics'!D:D,MATCH($C1488,'Policy Characteristics'!$C:$C,0))),"",INDEX('Policy Characteristics'!D:D,MATCH($C1488,'Policy Characteristics'!$C:$C,0)))</f>
        <v>Industry Energy Efficiency Standards</v>
      </c>
      <c r="K1488" s="76" t="str">
        <f>IF(ISBLANK(INDEX('Policy Characteristics'!E:E,MATCH($C1488,'Policy Characteristics'!$C:$C,0))),"",INDEX('Policy Characteristics'!E:E,MATCH($C1488,'Policy Characteristics'!$C:$C,0)))</f>
        <v>indst efficiency standards</v>
      </c>
      <c r="L1488" s="205">
        <f>IF(ISBLANK(INDEX('Policy Characteristics'!F:F,MATCH($C1488,'Policy Characteristics'!$C:$C,0))),"",INDEX('Policy Characteristics'!F:F,MATCH($C1488,'Policy Characteristics'!$C:$C,0)))</f>
        <v>0</v>
      </c>
      <c r="M1488" s="205">
        <f>IF(ISBLANK(INDEX('Policy Characteristics'!G:G,MATCH($C1488,'Policy Characteristics'!$C:$C,0))),"",INDEX('Policy Characteristics'!G:G,MATCH($C1488,'Policy Characteristics'!$C:$C,0)))</f>
        <v>0.25</v>
      </c>
      <c r="N1488" s="205">
        <f>IF(ISBLANK(INDEX('Policy Characteristics'!H:H,MATCH($C1488,'Policy Characteristics'!$C:$C,0))),"",INDEX('Policy Characteristics'!H:H,MATCH($C1488,'Policy Characteristics'!$C:$C,0)))</f>
        <v>0.01</v>
      </c>
      <c r="O1488" s="76" t="str">
        <f>IF(ISBLANK(INDEX('Policy Characteristics'!I:I,MATCH($C1488,'Policy Characteristics'!$C:$C,0))),"",INDEX('Policy Characteristics'!I:I,MATCH($C1488,'Policy Characteristics'!$C:$C,0)))</f>
        <v>% reduction in energy use</v>
      </c>
      <c r="P1488" s="76" t="str">
        <f>IF(ISBLANK(INDEX('Policy Characteristics'!J:J,MATCH($C1488,'Policy Characteristics'!$C:$C,0))),"",INDEX('Policy Characteristics'!J:J,MATCH($C1488,'Policy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488" s="76" t="str">
        <f>IF(ISBLANK(INDEX('Policy Characteristics'!K:K,MATCH($C1488,'Policy Characteristics'!$C:$C,0))),"",INDEX('Policy Characteristics'!K:K,MATCH($C1488,'Policy Characteristics'!$C:$C,0)))</f>
        <v>industry-ag-main.html#eff-stds</v>
      </c>
      <c r="R1488" s="76" t="str">
        <f>IF(ISBLANK(INDEX('Policy Characteristics'!L:L,MATCH($C1488,'Policy Characteristics'!$C:$C,0))),"",INDEX('Policy Characteristics'!L:L,MATCH($C1488,'Policy Characteristics'!$C:$C,0)))</f>
        <v>industry-energy-efficiency-standards.html</v>
      </c>
    </row>
    <row r="1489" spans="1:18" s="76" customFormat="1" x14ac:dyDescent="0.25">
      <c r="A1489" s="76" t="str">
        <f>IF(ISBLANK(INDEX('Policy Characteristics'!A:A,MATCH($C1489,'Policy Characteristics'!$C:$C,0))),"",INDEX('Policy Characteristics'!A:A,MATCH($C1489,'Policy Characteristics'!$C:$C,0)))</f>
        <v>Industry</v>
      </c>
      <c r="B1489" s="200" t="str">
        <f>IF(ISBLANK(INDEX('Policy Characteristics'!B:B,MATCH($C1489,'Policy Characteristics'!$C:$C,0))),"",INDEX('Policy Characteristics'!B:B,MATCH($C1489,'Policy Characteristics'!$C:$C,0)))</f>
        <v>Industry Energy Efficiency Standards</v>
      </c>
      <c r="C1489" s="76" t="str">
        <f t="shared" si="41"/>
        <v>Percentage Improvement in Eqpt Efficiency Standards above BAU</v>
      </c>
      <c r="D1489" s="78" t="s">
        <v>1317</v>
      </c>
      <c r="E1489" s="88" t="s">
        <v>645</v>
      </c>
      <c r="F1489" t="s">
        <v>1279</v>
      </c>
      <c r="G1489" s="88" t="s">
        <v>649</v>
      </c>
      <c r="H1489" s="15">
        <v>1131</v>
      </c>
      <c r="I1489" s="213" t="s">
        <v>44</v>
      </c>
      <c r="J1489" s="202" t="str">
        <f>IF(ISBLANK(INDEX('Policy Characteristics'!D:D,MATCH($C1489,'Policy Characteristics'!$C:$C,0))),"",INDEX('Policy Characteristics'!D:D,MATCH($C1489,'Policy Characteristics'!$C:$C,0)))</f>
        <v>Industry Energy Efficiency Standards</v>
      </c>
      <c r="K1489" s="76" t="str">
        <f>IF(ISBLANK(INDEX('Policy Characteristics'!E:E,MATCH($C1489,'Policy Characteristics'!$C:$C,0))),"",INDEX('Policy Characteristics'!E:E,MATCH($C1489,'Policy Characteristics'!$C:$C,0)))</f>
        <v>indst efficiency standards</v>
      </c>
      <c r="L1489" s="205">
        <f>IF(ISBLANK(INDEX('Policy Characteristics'!F:F,MATCH($C1489,'Policy Characteristics'!$C:$C,0))),"",INDEX('Policy Characteristics'!F:F,MATCH($C1489,'Policy Characteristics'!$C:$C,0)))</f>
        <v>0</v>
      </c>
      <c r="M1489" s="205">
        <f>IF(ISBLANK(INDEX('Policy Characteristics'!G:G,MATCH($C1489,'Policy Characteristics'!$C:$C,0))),"",INDEX('Policy Characteristics'!G:G,MATCH($C1489,'Policy Characteristics'!$C:$C,0)))</f>
        <v>0.25</v>
      </c>
      <c r="N1489" s="205">
        <f>IF(ISBLANK(INDEX('Policy Characteristics'!H:H,MATCH($C1489,'Policy Characteristics'!$C:$C,0))),"",INDEX('Policy Characteristics'!H:H,MATCH($C1489,'Policy Characteristics'!$C:$C,0)))</f>
        <v>0.01</v>
      </c>
      <c r="O1489" s="76" t="str">
        <f>IF(ISBLANK(INDEX('Policy Characteristics'!I:I,MATCH($C1489,'Policy Characteristics'!$C:$C,0))),"",INDEX('Policy Characteristics'!I:I,MATCH($C1489,'Policy Characteristics'!$C:$C,0)))</f>
        <v>% reduction in energy use</v>
      </c>
      <c r="P1489" s="76" t="str">
        <f>IF(ISBLANK(INDEX('Policy Characteristics'!J:J,MATCH($C1489,'Policy Characteristics'!$C:$C,0))),"",INDEX('Policy Characteristics'!J:J,MATCH($C1489,'Policy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489" s="76" t="str">
        <f>IF(ISBLANK(INDEX('Policy Characteristics'!K:K,MATCH($C1489,'Policy Characteristics'!$C:$C,0))),"",INDEX('Policy Characteristics'!K:K,MATCH($C1489,'Policy Characteristics'!$C:$C,0)))</f>
        <v>industry-ag-main.html#eff-stds</v>
      </c>
      <c r="R1489" s="76" t="str">
        <f>IF(ISBLANK(INDEX('Policy Characteristics'!L:L,MATCH($C1489,'Policy Characteristics'!$C:$C,0))),"",INDEX('Policy Characteristics'!L:L,MATCH($C1489,'Policy Characteristics'!$C:$C,0)))</f>
        <v>industry-energy-efficiency-standards.html</v>
      </c>
    </row>
    <row r="1490" spans="1:18" s="76" customFormat="1" x14ac:dyDescent="0.25">
      <c r="A1490" s="76" t="str">
        <f>IF(ISBLANK(INDEX('Policy Characteristics'!A:A,MATCH($C1490,'Policy Characteristics'!$C:$C,0))),"",INDEX('Policy Characteristics'!A:A,MATCH($C1490,'Policy Characteristics'!$C:$C,0)))</f>
        <v>Industry</v>
      </c>
      <c r="B1490" s="200" t="str">
        <f>IF(ISBLANK(INDEX('Policy Characteristics'!B:B,MATCH($C1490,'Policy Characteristics'!$C:$C,0))),"",INDEX('Policy Characteristics'!B:B,MATCH($C1490,'Policy Characteristics'!$C:$C,0)))</f>
        <v>Industry Energy Efficiency Standards</v>
      </c>
      <c r="C1490" s="76" t="str">
        <f t="shared" si="41"/>
        <v>Percentage Improvement in Eqpt Efficiency Standards above BAU</v>
      </c>
      <c r="D1490" s="78" t="s">
        <v>1317</v>
      </c>
      <c r="E1490" s="88" t="s">
        <v>646</v>
      </c>
      <c r="F1490" t="s">
        <v>1279</v>
      </c>
      <c r="G1490" s="88" t="s">
        <v>650</v>
      </c>
      <c r="H1490" s="15">
        <v>1132</v>
      </c>
      <c r="I1490" s="213" t="s">
        <v>43</v>
      </c>
      <c r="J1490" s="202" t="str">
        <f>IF(ISBLANK(INDEX('Policy Characteristics'!D:D,MATCH($C1490,'Policy Characteristics'!$C:$C,0))),"",INDEX('Policy Characteristics'!D:D,MATCH($C1490,'Policy Characteristics'!$C:$C,0)))</f>
        <v>Industry Energy Efficiency Standards</v>
      </c>
      <c r="K1490" s="76" t="str">
        <f>IF(ISBLANK(INDEX('Policy Characteristics'!E:E,MATCH($C1490,'Policy Characteristics'!$C:$C,0))),"",INDEX('Policy Characteristics'!E:E,MATCH($C1490,'Policy Characteristics'!$C:$C,0)))</f>
        <v>indst efficiency standards</v>
      </c>
      <c r="L1490" s="205">
        <f>IF(ISBLANK(INDEX('Policy Characteristics'!F:F,MATCH($C1490,'Policy Characteristics'!$C:$C,0))),"",INDEX('Policy Characteristics'!F:F,MATCH($C1490,'Policy Characteristics'!$C:$C,0)))</f>
        <v>0</v>
      </c>
      <c r="M1490" s="205">
        <f>IF(ISBLANK(INDEX('Policy Characteristics'!G:G,MATCH($C1490,'Policy Characteristics'!$C:$C,0))),"",INDEX('Policy Characteristics'!G:G,MATCH($C1490,'Policy Characteristics'!$C:$C,0)))</f>
        <v>0.25</v>
      </c>
      <c r="N1490" s="205">
        <f>IF(ISBLANK(INDEX('Policy Characteristics'!H:H,MATCH($C1490,'Policy Characteristics'!$C:$C,0))),"",INDEX('Policy Characteristics'!H:H,MATCH($C1490,'Policy Characteristics'!$C:$C,0)))</f>
        <v>0.01</v>
      </c>
      <c r="O1490" s="76" t="str">
        <f>IF(ISBLANK(INDEX('Policy Characteristics'!I:I,MATCH($C1490,'Policy Characteristics'!$C:$C,0))),"",INDEX('Policy Characteristics'!I:I,MATCH($C1490,'Policy Characteristics'!$C:$C,0)))</f>
        <v>% reduction in energy use</v>
      </c>
      <c r="P1490" s="76" t="str">
        <f>IF(ISBLANK(INDEX('Policy Characteristics'!J:J,MATCH($C1490,'Policy Characteristics'!$C:$C,0))),"",INDEX('Policy Characteristics'!J:J,MATCH($C1490,'Policy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490" s="76" t="str">
        <f>IF(ISBLANK(INDEX('Policy Characteristics'!K:K,MATCH($C1490,'Policy Characteristics'!$C:$C,0))),"",INDEX('Policy Characteristics'!K:K,MATCH($C1490,'Policy Characteristics'!$C:$C,0)))</f>
        <v>industry-ag-main.html#eff-stds</v>
      </c>
      <c r="R1490" s="76" t="str">
        <f>IF(ISBLANK(INDEX('Policy Characteristics'!L:L,MATCH($C1490,'Policy Characteristics'!$C:$C,0))),"",INDEX('Policy Characteristics'!L:L,MATCH($C1490,'Policy Characteristics'!$C:$C,0)))</f>
        <v>industry-energy-efficiency-standards.html</v>
      </c>
    </row>
    <row r="1491" spans="1:18" s="76" customFormat="1" x14ac:dyDescent="0.25">
      <c r="A1491" s="76" t="str">
        <f>IF(ISBLANK(INDEX('Policy Characteristics'!A:A,MATCH($C1491,'Policy Characteristics'!$C:$C,0))),"",INDEX('Policy Characteristics'!A:A,MATCH($C1491,'Policy Characteristics'!$C:$C,0)))</f>
        <v>Industry</v>
      </c>
      <c r="B1491" s="200" t="str">
        <f>IF(ISBLANK(INDEX('Policy Characteristics'!B:B,MATCH($C1491,'Policy Characteristics'!$C:$C,0))),"",INDEX('Policy Characteristics'!B:B,MATCH($C1491,'Policy Characteristics'!$C:$C,0)))</f>
        <v>Industry Energy Efficiency Standards</v>
      </c>
      <c r="C1491" s="76" t="str">
        <f t="shared" si="41"/>
        <v>Percentage Improvement in Eqpt Efficiency Standards above BAU</v>
      </c>
      <c r="D1491" s="78" t="s">
        <v>1317</v>
      </c>
      <c r="E1491" s="88" t="s">
        <v>647</v>
      </c>
      <c r="F1491" t="s">
        <v>1279</v>
      </c>
      <c r="G1491" s="88" t="s">
        <v>653</v>
      </c>
      <c r="H1491" s="15">
        <v>1133</v>
      </c>
      <c r="I1491" s="213" t="s">
        <v>44</v>
      </c>
      <c r="J1491" s="202" t="str">
        <f>IF(ISBLANK(INDEX('Policy Characteristics'!D:D,MATCH($C1491,'Policy Characteristics'!$C:$C,0))),"",INDEX('Policy Characteristics'!D:D,MATCH($C1491,'Policy Characteristics'!$C:$C,0)))</f>
        <v>Industry Energy Efficiency Standards</v>
      </c>
      <c r="K1491" s="76" t="str">
        <f>IF(ISBLANK(INDEX('Policy Characteristics'!E:E,MATCH($C1491,'Policy Characteristics'!$C:$C,0))),"",INDEX('Policy Characteristics'!E:E,MATCH($C1491,'Policy Characteristics'!$C:$C,0)))</f>
        <v>indst efficiency standards</v>
      </c>
      <c r="L1491" s="205">
        <f>IF(ISBLANK(INDEX('Policy Characteristics'!F:F,MATCH($C1491,'Policy Characteristics'!$C:$C,0))),"",INDEX('Policy Characteristics'!F:F,MATCH($C1491,'Policy Characteristics'!$C:$C,0)))</f>
        <v>0</v>
      </c>
      <c r="M1491" s="205">
        <f>IF(ISBLANK(INDEX('Policy Characteristics'!G:G,MATCH($C1491,'Policy Characteristics'!$C:$C,0))),"",INDEX('Policy Characteristics'!G:G,MATCH($C1491,'Policy Characteristics'!$C:$C,0)))</f>
        <v>0.25</v>
      </c>
      <c r="N1491" s="205">
        <f>IF(ISBLANK(INDEX('Policy Characteristics'!H:H,MATCH($C1491,'Policy Characteristics'!$C:$C,0))),"",INDEX('Policy Characteristics'!H:H,MATCH($C1491,'Policy Characteristics'!$C:$C,0)))</f>
        <v>0.01</v>
      </c>
      <c r="O1491" s="76" t="str">
        <f>IF(ISBLANK(INDEX('Policy Characteristics'!I:I,MATCH($C1491,'Policy Characteristics'!$C:$C,0))),"",INDEX('Policy Characteristics'!I:I,MATCH($C1491,'Policy Characteristics'!$C:$C,0)))</f>
        <v>% reduction in energy use</v>
      </c>
      <c r="P1491" s="76" t="str">
        <f>IF(ISBLANK(INDEX('Policy Characteristics'!J:J,MATCH($C1491,'Policy Characteristics'!$C:$C,0))),"",INDEX('Policy Characteristics'!J:J,MATCH($C1491,'Policy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491" s="76" t="str">
        <f>IF(ISBLANK(INDEX('Policy Characteristics'!K:K,MATCH($C1491,'Policy Characteristics'!$C:$C,0))),"",INDEX('Policy Characteristics'!K:K,MATCH($C1491,'Policy Characteristics'!$C:$C,0)))</f>
        <v>industry-ag-main.html#eff-stds</v>
      </c>
      <c r="R1491" s="76" t="str">
        <f>IF(ISBLANK(INDEX('Policy Characteristics'!L:L,MATCH($C1491,'Policy Characteristics'!$C:$C,0))),"",INDEX('Policy Characteristics'!L:L,MATCH($C1491,'Policy Characteristics'!$C:$C,0)))</f>
        <v>industry-energy-efficiency-standards.html</v>
      </c>
    </row>
    <row r="1492" spans="1:18" s="76" customFormat="1" x14ac:dyDescent="0.25">
      <c r="A1492" s="76" t="str">
        <f>IF(ISBLANK(INDEX('Policy Characteristics'!A:A,MATCH($C1492,'Policy Characteristics'!$C:$C,0))),"",INDEX('Policy Characteristics'!A:A,MATCH($C1492,'Policy Characteristics'!$C:$C,0)))</f>
        <v>Industry</v>
      </c>
      <c r="B1492" s="200" t="str">
        <f>IF(ISBLANK(INDEX('Policy Characteristics'!B:B,MATCH($C1492,'Policy Characteristics'!$C:$C,0))),"",INDEX('Policy Characteristics'!B:B,MATCH($C1492,'Policy Characteristics'!$C:$C,0)))</f>
        <v>Industry Energy Efficiency Standards</v>
      </c>
      <c r="C1492" s="76" t="str">
        <f t="shared" si="41"/>
        <v>Percentage Improvement in Eqpt Efficiency Standards above BAU</v>
      </c>
      <c r="D1492" s="78" t="s">
        <v>1317</v>
      </c>
      <c r="E1492" s="88" t="s">
        <v>946</v>
      </c>
      <c r="F1492" t="s">
        <v>1279</v>
      </c>
      <c r="G1492" s="88" t="s">
        <v>949</v>
      </c>
      <c r="H1492" s="15">
        <v>1134</v>
      </c>
      <c r="I1492" s="213" t="s">
        <v>44</v>
      </c>
      <c r="J1492" s="202" t="str">
        <f>IF(ISBLANK(INDEX('Policy Characteristics'!D:D,MATCH($C1492,'Policy Characteristics'!$C:$C,0))),"",INDEX('Policy Characteristics'!D:D,MATCH($C1492,'Policy Characteristics'!$C:$C,0)))</f>
        <v>Industry Energy Efficiency Standards</v>
      </c>
      <c r="K1492" s="76" t="str">
        <f>IF(ISBLANK(INDEX('Policy Characteristics'!E:E,MATCH($C1492,'Policy Characteristics'!$C:$C,0))),"",INDEX('Policy Characteristics'!E:E,MATCH($C1492,'Policy Characteristics'!$C:$C,0)))</f>
        <v>indst efficiency standards</v>
      </c>
      <c r="L1492" s="205">
        <f>IF(ISBLANK(INDEX('Policy Characteristics'!F:F,MATCH($C1492,'Policy Characteristics'!$C:$C,0))),"",INDEX('Policy Characteristics'!F:F,MATCH($C1492,'Policy Characteristics'!$C:$C,0)))</f>
        <v>0</v>
      </c>
      <c r="M1492" s="205">
        <f>IF(ISBLANK(INDEX('Policy Characteristics'!G:G,MATCH($C1492,'Policy Characteristics'!$C:$C,0))),"",INDEX('Policy Characteristics'!G:G,MATCH($C1492,'Policy Characteristics'!$C:$C,0)))</f>
        <v>0.25</v>
      </c>
      <c r="N1492" s="205">
        <f>IF(ISBLANK(INDEX('Policy Characteristics'!H:H,MATCH($C1492,'Policy Characteristics'!$C:$C,0))),"",INDEX('Policy Characteristics'!H:H,MATCH($C1492,'Policy Characteristics'!$C:$C,0)))</f>
        <v>0.01</v>
      </c>
      <c r="O1492" s="76" t="str">
        <f>IF(ISBLANK(INDEX('Policy Characteristics'!I:I,MATCH($C1492,'Policy Characteristics'!$C:$C,0))),"",INDEX('Policy Characteristics'!I:I,MATCH($C1492,'Policy Characteristics'!$C:$C,0)))</f>
        <v>% reduction in energy use</v>
      </c>
      <c r="P1492" s="76" t="str">
        <f>IF(ISBLANK(INDEX('Policy Characteristics'!J:J,MATCH($C1492,'Policy Characteristics'!$C:$C,0))),"",INDEX('Policy Characteristics'!J:J,MATCH($C1492,'Policy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492" s="76" t="str">
        <f>IF(ISBLANK(INDEX('Policy Characteristics'!K:K,MATCH($C1492,'Policy Characteristics'!$C:$C,0))),"",INDEX('Policy Characteristics'!K:K,MATCH($C1492,'Policy Characteristics'!$C:$C,0)))</f>
        <v>industry-ag-main.html#eff-stds</v>
      </c>
      <c r="R1492" s="76" t="str">
        <f>IF(ISBLANK(INDEX('Policy Characteristics'!L:L,MATCH($C1492,'Policy Characteristics'!$C:$C,0))),"",INDEX('Policy Characteristics'!L:L,MATCH($C1492,'Policy Characteristics'!$C:$C,0)))</f>
        <v>industry-energy-efficiency-standards.html</v>
      </c>
    </row>
    <row r="1493" spans="1:18" s="76" customFormat="1" x14ac:dyDescent="0.25">
      <c r="A1493" s="76" t="str">
        <f>IF(ISBLANK(INDEX('Policy Characteristics'!A:A,MATCH($C1493,'Policy Characteristics'!$C:$C,0))),"",INDEX('Policy Characteristics'!A:A,MATCH($C1493,'Policy Characteristics'!$C:$C,0)))</f>
        <v>Industry</v>
      </c>
      <c r="B1493" s="200" t="str">
        <f>IF(ISBLANK(INDEX('Policy Characteristics'!B:B,MATCH($C1493,'Policy Characteristics'!$C:$C,0))),"",INDEX('Policy Characteristics'!B:B,MATCH($C1493,'Policy Characteristics'!$C:$C,0)))</f>
        <v>Industry Energy Efficiency Standards</v>
      </c>
      <c r="C1493" s="76" t="str">
        <f t="shared" si="41"/>
        <v>Percentage Improvement in Eqpt Efficiency Standards above BAU</v>
      </c>
      <c r="D1493" s="78" t="s">
        <v>1317</v>
      </c>
      <c r="E1493" s="88" t="s">
        <v>947</v>
      </c>
      <c r="F1493" t="s">
        <v>1279</v>
      </c>
      <c r="G1493" s="88" t="s">
        <v>951</v>
      </c>
      <c r="H1493" s="15">
        <v>1135</v>
      </c>
      <c r="I1493" s="213" t="s">
        <v>44</v>
      </c>
      <c r="J1493" s="202" t="str">
        <f>IF(ISBLANK(INDEX('Policy Characteristics'!D:D,MATCH($C1493,'Policy Characteristics'!$C:$C,0))),"",INDEX('Policy Characteristics'!D:D,MATCH($C1493,'Policy Characteristics'!$C:$C,0)))</f>
        <v>Industry Energy Efficiency Standards</v>
      </c>
      <c r="K1493" s="76" t="str">
        <f>IF(ISBLANK(INDEX('Policy Characteristics'!E:E,MATCH($C1493,'Policy Characteristics'!$C:$C,0))),"",INDEX('Policy Characteristics'!E:E,MATCH($C1493,'Policy Characteristics'!$C:$C,0)))</f>
        <v>indst efficiency standards</v>
      </c>
      <c r="L1493" s="205">
        <f>IF(ISBLANK(INDEX('Policy Characteristics'!F:F,MATCH($C1493,'Policy Characteristics'!$C:$C,0))),"",INDEX('Policy Characteristics'!F:F,MATCH($C1493,'Policy Characteristics'!$C:$C,0)))</f>
        <v>0</v>
      </c>
      <c r="M1493" s="205">
        <f>IF(ISBLANK(INDEX('Policy Characteristics'!G:G,MATCH($C1493,'Policy Characteristics'!$C:$C,0))),"",INDEX('Policy Characteristics'!G:G,MATCH($C1493,'Policy Characteristics'!$C:$C,0)))</f>
        <v>0.25</v>
      </c>
      <c r="N1493" s="205">
        <f>IF(ISBLANK(INDEX('Policy Characteristics'!H:H,MATCH($C1493,'Policy Characteristics'!$C:$C,0))),"",INDEX('Policy Characteristics'!H:H,MATCH($C1493,'Policy Characteristics'!$C:$C,0)))</f>
        <v>0.01</v>
      </c>
      <c r="O1493" s="76" t="str">
        <f>IF(ISBLANK(INDEX('Policy Characteristics'!I:I,MATCH($C1493,'Policy Characteristics'!$C:$C,0))),"",INDEX('Policy Characteristics'!I:I,MATCH($C1493,'Policy Characteristics'!$C:$C,0)))</f>
        <v>% reduction in energy use</v>
      </c>
      <c r="P1493" s="76" t="str">
        <f>IF(ISBLANK(INDEX('Policy Characteristics'!J:J,MATCH($C1493,'Policy Characteristics'!$C:$C,0))),"",INDEX('Policy Characteristics'!J:J,MATCH($C1493,'Policy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493" s="76" t="str">
        <f>IF(ISBLANK(INDEX('Policy Characteristics'!K:K,MATCH($C1493,'Policy Characteristics'!$C:$C,0))),"",INDEX('Policy Characteristics'!K:K,MATCH($C1493,'Policy Characteristics'!$C:$C,0)))</f>
        <v>industry-ag-main.html#eff-stds</v>
      </c>
      <c r="R1493" s="76" t="str">
        <f>IF(ISBLANK(INDEX('Policy Characteristics'!L:L,MATCH($C1493,'Policy Characteristics'!$C:$C,0))),"",INDEX('Policy Characteristics'!L:L,MATCH($C1493,'Policy Characteristics'!$C:$C,0)))</f>
        <v>industry-energy-efficiency-standards.html</v>
      </c>
    </row>
    <row r="1494" spans="1:18" s="76" customFormat="1" x14ac:dyDescent="0.25">
      <c r="A1494" s="76" t="str">
        <f>IF(ISBLANK(INDEX('Policy Characteristics'!A:A,MATCH($C1494,'Policy Characteristics'!$C:$C,0))),"",INDEX('Policy Characteristics'!A:A,MATCH($C1494,'Policy Characteristics'!$C:$C,0)))</f>
        <v>Industry</v>
      </c>
      <c r="B1494" s="200" t="str">
        <f>IF(ISBLANK(INDEX('Policy Characteristics'!B:B,MATCH($C1494,'Policy Characteristics'!$C:$C,0))),"",INDEX('Policy Characteristics'!B:B,MATCH($C1494,'Policy Characteristics'!$C:$C,0)))</f>
        <v>Industry Energy Efficiency Standards</v>
      </c>
      <c r="C1494" s="76" t="str">
        <f t="shared" si="41"/>
        <v>Percentage Improvement in Eqpt Efficiency Standards above BAU</v>
      </c>
      <c r="D1494" s="78" t="s">
        <v>1317</v>
      </c>
      <c r="E1494" s="88" t="s">
        <v>948</v>
      </c>
      <c r="F1494" t="s">
        <v>1279</v>
      </c>
      <c r="G1494" s="88" t="s">
        <v>952</v>
      </c>
      <c r="H1494" s="15">
        <v>1136</v>
      </c>
      <c r="I1494" s="213" t="s">
        <v>43</v>
      </c>
      <c r="J1494" s="202" t="str">
        <f>IF(ISBLANK(INDEX('Policy Characteristics'!D:D,MATCH($C1494,'Policy Characteristics'!$C:$C,0))),"",INDEX('Policy Characteristics'!D:D,MATCH($C1494,'Policy Characteristics'!$C:$C,0)))</f>
        <v>Industry Energy Efficiency Standards</v>
      </c>
      <c r="K1494" s="76" t="str">
        <f>IF(ISBLANK(INDEX('Policy Characteristics'!E:E,MATCH($C1494,'Policy Characteristics'!$C:$C,0))),"",INDEX('Policy Characteristics'!E:E,MATCH($C1494,'Policy Characteristics'!$C:$C,0)))</f>
        <v>indst efficiency standards</v>
      </c>
      <c r="L1494" s="205">
        <f>IF(ISBLANK(INDEX('Policy Characteristics'!F:F,MATCH($C1494,'Policy Characteristics'!$C:$C,0))),"",INDEX('Policy Characteristics'!F:F,MATCH($C1494,'Policy Characteristics'!$C:$C,0)))</f>
        <v>0</v>
      </c>
      <c r="M1494" s="205">
        <f>IF(ISBLANK(INDEX('Policy Characteristics'!G:G,MATCH($C1494,'Policy Characteristics'!$C:$C,0))),"",INDEX('Policy Characteristics'!G:G,MATCH($C1494,'Policy Characteristics'!$C:$C,0)))</f>
        <v>0.25</v>
      </c>
      <c r="N1494" s="205">
        <f>IF(ISBLANK(INDEX('Policy Characteristics'!H:H,MATCH($C1494,'Policy Characteristics'!$C:$C,0))),"",INDEX('Policy Characteristics'!H:H,MATCH($C1494,'Policy Characteristics'!$C:$C,0)))</f>
        <v>0.01</v>
      </c>
      <c r="O1494" s="76" t="str">
        <f>IF(ISBLANK(INDEX('Policy Characteristics'!I:I,MATCH($C1494,'Policy Characteristics'!$C:$C,0))),"",INDEX('Policy Characteristics'!I:I,MATCH($C1494,'Policy Characteristics'!$C:$C,0)))</f>
        <v>% reduction in energy use</v>
      </c>
      <c r="P1494" s="76" t="str">
        <f>IF(ISBLANK(INDEX('Policy Characteristics'!J:J,MATCH($C1494,'Policy Characteristics'!$C:$C,0))),"",INDEX('Policy Characteristics'!J:J,MATCH($C1494,'Policy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494" s="76" t="str">
        <f>IF(ISBLANK(INDEX('Policy Characteristics'!K:K,MATCH($C1494,'Policy Characteristics'!$C:$C,0))),"",INDEX('Policy Characteristics'!K:K,MATCH($C1494,'Policy Characteristics'!$C:$C,0)))</f>
        <v>industry-ag-main.html#eff-stds</v>
      </c>
      <c r="R1494" s="76" t="str">
        <f>IF(ISBLANK(INDEX('Policy Characteristics'!L:L,MATCH($C1494,'Policy Characteristics'!$C:$C,0))),"",INDEX('Policy Characteristics'!L:L,MATCH($C1494,'Policy Characteristics'!$C:$C,0)))</f>
        <v>industry-energy-efficiency-standards.html</v>
      </c>
    </row>
    <row r="1495" spans="1:18" s="76" customFormat="1" x14ac:dyDescent="0.25">
      <c r="A1495" s="76" t="str">
        <f>IF(ISBLANK(INDEX('Policy Characteristics'!A:A,MATCH($C1495,'Policy Characteristics'!$C:$C,0))),"",INDEX('Policy Characteristics'!A:A,MATCH($C1495,'Policy Characteristics'!$C:$C,0)))</f>
        <v>Industry</v>
      </c>
      <c r="B1495" s="200" t="str">
        <f>IF(ISBLANK(INDEX('Policy Characteristics'!B:B,MATCH($C1495,'Policy Characteristics'!$C:$C,0))),"",INDEX('Policy Characteristics'!B:B,MATCH($C1495,'Policy Characteristics'!$C:$C,0)))</f>
        <v>Industry Energy Efficiency Standards</v>
      </c>
      <c r="C1495" s="76" t="str">
        <f t="shared" si="41"/>
        <v>Percentage Improvement in Eqpt Efficiency Standards above BAU</v>
      </c>
      <c r="D1495" s="78" t="s">
        <v>1317</v>
      </c>
      <c r="E1495" s="88" t="s">
        <v>945</v>
      </c>
      <c r="F1495" t="s">
        <v>1279</v>
      </c>
      <c r="G1495" s="88" t="s">
        <v>950</v>
      </c>
      <c r="H1495" s="15">
        <v>1137</v>
      </c>
      <c r="I1495" s="213" t="s">
        <v>44</v>
      </c>
      <c r="J1495" s="202" t="str">
        <f>IF(ISBLANK(INDEX('Policy Characteristics'!D:D,MATCH($C1495,'Policy Characteristics'!$C:$C,0))),"",INDEX('Policy Characteristics'!D:D,MATCH($C1495,'Policy Characteristics'!$C:$C,0)))</f>
        <v>Industry Energy Efficiency Standards</v>
      </c>
      <c r="K1495" s="76" t="str">
        <f>IF(ISBLANK(INDEX('Policy Characteristics'!E:E,MATCH($C1495,'Policy Characteristics'!$C:$C,0))),"",INDEX('Policy Characteristics'!E:E,MATCH($C1495,'Policy Characteristics'!$C:$C,0)))</f>
        <v>indst efficiency standards</v>
      </c>
      <c r="L1495" s="205">
        <f>IF(ISBLANK(INDEX('Policy Characteristics'!F:F,MATCH($C1495,'Policy Characteristics'!$C:$C,0))),"",INDEX('Policy Characteristics'!F:F,MATCH($C1495,'Policy Characteristics'!$C:$C,0)))</f>
        <v>0</v>
      </c>
      <c r="M1495" s="205">
        <f>IF(ISBLANK(INDEX('Policy Characteristics'!G:G,MATCH($C1495,'Policy Characteristics'!$C:$C,0))),"",INDEX('Policy Characteristics'!G:G,MATCH($C1495,'Policy Characteristics'!$C:$C,0)))</f>
        <v>0.25</v>
      </c>
      <c r="N1495" s="205">
        <f>IF(ISBLANK(INDEX('Policy Characteristics'!H:H,MATCH($C1495,'Policy Characteristics'!$C:$C,0))),"",INDEX('Policy Characteristics'!H:H,MATCH($C1495,'Policy Characteristics'!$C:$C,0)))</f>
        <v>0.01</v>
      </c>
      <c r="O1495" s="76" t="str">
        <f>IF(ISBLANK(INDEX('Policy Characteristics'!I:I,MATCH($C1495,'Policy Characteristics'!$C:$C,0))),"",INDEX('Policy Characteristics'!I:I,MATCH($C1495,'Policy Characteristics'!$C:$C,0)))</f>
        <v>% reduction in energy use</v>
      </c>
      <c r="P1495" s="76" t="str">
        <f>IF(ISBLANK(INDEX('Policy Characteristics'!J:J,MATCH($C1495,'Policy Characteristics'!$C:$C,0))),"",INDEX('Policy Characteristics'!J:J,MATCH($C1495,'Policy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495" s="76" t="str">
        <f>IF(ISBLANK(INDEX('Policy Characteristics'!K:K,MATCH($C1495,'Policy Characteristics'!$C:$C,0))),"",INDEX('Policy Characteristics'!K:K,MATCH($C1495,'Policy Characteristics'!$C:$C,0)))</f>
        <v>industry-ag-main.html#eff-stds</v>
      </c>
      <c r="R1495" s="76" t="str">
        <f>IF(ISBLANK(INDEX('Policy Characteristics'!L:L,MATCH($C1495,'Policy Characteristics'!$C:$C,0))),"",INDEX('Policy Characteristics'!L:L,MATCH($C1495,'Policy Characteristics'!$C:$C,0)))</f>
        <v>industry-energy-efficiency-standards.html</v>
      </c>
    </row>
    <row r="1496" spans="1:18" s="76" customFormat="1" x14ac:dyDescent="0.25">
      <c r="A1496" s="76" t="str">
        <f>IF(ISBLANK(INDEX('Policy Characteristics'!A:A,MATCH($C1496,'Policy Characteristics'!$C:$C,0))),"",INDEX('Policy Characteristics'!A:A,MATCH($C1496,'Policy Characteristics'!$C:$C,0)))</f>
        <v>Industry</v>
      </c>
      <c r="B1496" s="200" t="str">
        <f>IF(ISBLANK(INDEX('Policy Characteristics'!B:B,MATCH($C1496,'Policy Characteristics'!$C:$C,0))),"",INDEX('Policy Characteristics'!B:B,MATCH($C1496,'Policy Characteristics'!$C:$C,0)))</f>
        <v>Industry Energy Efficiency Standards</v>
      </c>
      <c r="C1496" s="76" t="str">
        <f t="shared" si="41"/>
        <v>Percentage Improvement in Eqpt Efficiency Standards above BAU</v>
      </c>
      <c r="D1496" s="78" t="s">
        <v>1318</v>
      </c>
      <c r="E1496" s="88" t="s">
        <v>642</v>
      </c>
      <c r="F1496" t="s">
        <v>1280</v>
      </c>
      <c r="G1496" s="88" t="s">
        <v>648</v>
      </c>
      <c r="H1496" s="15">
        <v>1138</v>
      </c>
      <c r="I1496" s="213" t="s">
        <v>43</v>
      </c>
      <c r="J1496" s="202" t="str">
        <f>IF(ISBLANK(INDEX('Policy Characteristics'!D:D,MATCH($C1496,'Policy Characteristics'!$C:$C,0))),"",INDEX('Policy Characteristics'!D:D,MATCH($C1496,'Policy Characteristics'!$C:$C,0)))</f>
        <v>Industry Energy Efficiency Standards</v>
      </c>
      <c r="K1496" s="76" t="str">
        <f>IF(ISBLANK(INDEX('Policy Characteristics'!E:E,MATCH($C1496,'Policy Characteristics'!$C:$C,0))),"",INDEX('Policy Characteristics'!E:E,MATCH($C1496,'Policy Characteristics'!$C:$C,0)))</f>
        <v>indst efficiency standards</v>
      </c>
      <c r="L1496" s="205">
        <f>IF(ISBLANK(INDEX('Policy Characteristics'!F:F,MATCH($C1496,'Policy Characteristics'!$C:$C,0))),"",INDEX('Policy Characteristics'!F:F,MATCH($C1496,'Policy Characteristics'!$C:$C,0)))</f>
        <v>0</v>
      </c>
      <c r="M1496" s="205">
        <f>IF(ISBLANK(INDEX('Policy Characteristics'!G:G,MATCH($C1496,'Policy Characteristics'!$C:$C,0))),"",INDEX('Policy Characteristics'!G:G,MATCH($C1496,'Policy Characteristics'!$C:$C,0)))</f>
        <v>0.25</v>
      </c>
      <c r="N1496" s="205">
        <f>IF(ISBLANK(INDEX('Policy Characteristics'!H:H,MATCH($C1496,'Policy Characteristics'!$C:$C,0))),"",INDEX('Policy Characteristics'!H:H,MATCH($C1496,'Policy Characteristics'!$C:$C,0)))</f>
        <v>0.01</v>
      </c>
      <c r="O1496" s="76" t="str">
        <f>IF(ISBLANK(INDEX('Policy Characteristics'!I:I,MATCH($C1496,'Policy Characteristics'!$C:$C,0))),"",INDEX('Policy Characteristics'!I:I,MATCH($C1496,'Policy Characteristics'!$C:$C,0)))</f>
        <v>% reduction in energy use</v>
      </c>
      <c r="P1496" s="76" t="str">
        <f>IF(ISBLANK(INDEX('Policy Characteristics'!J:J,MATCH($C1496,'Policy Characteristics'!$C:$C,0))),"",INDEX('Policy Characteristics'!J:J,MATCH($C1496,'Policy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496" s="76" t="str">
        <f>IF(ISBLANK(INDEX('Policy Characteristics'!K:K,MATCH($C1496,'Policy Characteristics'!$C:$C,0))),"",INDEX('Policy Characteristics'!K:K,MATCH($C1496,'Policy Characteristics'!$C:$C,0)))</f>
        <v>industry-ag-main.html#eff-stds</v>
      </c>
      <c r="R1496" s="76" t="str">
        <f>IF(ISBLANK(INDEX('Policy Characteristics'!L:L,MATCH($C1496,'Policy Characteristics'!$C:$C,0))),"",INDEX('Policy Characteristics'!L:L,MATCH($C1496,'Policy Characteristics'!$C:$C,0)))</f>
        <v>industry-energy-efficiency-standards.html</v>
      </c>
    </row>
    <row r="1497" spans="1:18" s="76" customFormat="1" x14ac:dyDescent="0.25">
      <c r="A1497" s="76" t="str">
        <f>IF(ISBLANK(INDEX('Policy Characteristics'!A:A,MATCH($C1497,'Policy Characteristics'!$C:$C,0))),"",INDEX('Policy Characteristics'!A:A,MATCH($C1497,'Policy Characteristics'!$C:$C,0)))</f>
        <v>Industry</v>
      </c>
      <c r="B1497" s="200" t="str">
        <f>IF(ISBLANK(INDEX('Policy Characteristics'!B:B,MATCH($C1497,'Policy Characteristics'!$C:$C,0))),"",INDEX('Policy Characteristics'!B:B,MATCH($C1497,'Policy Characteristics'!$C:$C,0)))</f>
        <v>Industry Energy Efficiency Standards</v>
      </c>
      <c r="C1497" s="76" t="str">
        <f t="shared" si="41"/>
        <v>Percentage Improvement in Eqpt Efficiency Standards above BAU</v>
      </c>
      <c r="D1497" s="78" t="s">
        <v>1318</v>
      </c>
      <c r="E1497" s="88" t="s">
        <v>643</v>
      </c>
      <c r="F1497" t="s">
        <v>1280</v>
      </c>
      <c r="G1497" s="88" t="s">
        <v>651</v>
      </c>
      <c r="H1497" s="15">
        <v>1139</v>
      </c>
      <c r="I1497" s="213" t="s">
        <v>43</v>
      </c>
      <c r="J1497" s="202" t="str">
        <f>IF(ISBLANK(INDEX('Policy Characteristics'!D:D,MATCH($C1497,'Policy Characteristics'!$C:$C,0))),"",INDEX('Policy Characteristics'!D:D,MATCH($C1497,'Policy Characteristics'!$C:$C,0)))</f>
        <v>Industry Energy Efficiency Standards</v>
      </c>
      <c r="K1497" s="76" t="str">
        <f>IF(ISBLANK(INDEX('Policy Characteristics'!E:E,MATCH($C1497,'Policy Characteristics'!$C:$C,0))),"",INDEX('Policy Characteristics'!E:E,MATCH($C1497,'Policy Characteristics'!$C:$C,0)))</f>
        <v>indst efficiency standards</v>
      </c>
      <c r="L1497" s="205">
        <f>IF(ISBLANK(INDEX('Policy Characteristics'!F:F,MATCH($C1497,'Policy Characteristics'!$C:$C,0))),"",INDEX('Policy Characteristics'!F:F,MATCH($C1497,'Policy Characteristics'!$C:$C,0)))</f>
        <v>0</v>
      </c>
      <c r="M1497" s="205">
        <f>IF(ISBLANK(INDEX('Policy Characteristics'!G:G,MATCH($C1497,'Policy Characteristics'!$C:$C,0))),"",INDEX('Policy Characteristics'!G:G,MATCH($C1497,'Policy Characteristics'!$C:$C,0)))</f>
        <v>0.25</v>
      </c>
      <c r="N1497" s="205">
        <f>IF(ISBLANK(INDEX('Policy Characteristics'!H:H,MATCH($C1497,'Policy Characteristics'!$C:$C,0))),"",INDEX('Policy Characteristics'!H:H,MATCH($C1497,'Policy Characteristics'!$C:$C,0)))</f>
        <v>0.01</v>
      </c>
      <c r="O1497" s="76" t="str">
        <f>IF(ISBLANK(INDEX('Policy Characteristics'!I:I,MATCH($C1497,'Policy Characteristics'!$C:$C,0))),"",INDEX('Policy Characteristics'!I:I,MATCH($C1497,'Policy Characteristics'!$C:$C,0)))</f>
        <v>% reduction in energy use</v>
      </c>
      <c r="P1497" s="76" t="str">
        <f>IF(ISBLANK(INDEX('Policy Characteristics'!J:J,MATCH($C1497,'Policy Characteristics'!$C:$C,0))),"",INDEX('Policy Characteristics'!J:J,MATCH($C1497,'Policy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497" s="76" t="str">
        <f>IF(ISBLANK(INDEX('Policy Characteristics'!K:K,MATCH($C1497,'Policy Characteristics'!$C:$C,0))),"",INDEX('Policy Characteristics'!K:K,MATCH($C1497,'Policy Characteristics'!$C:$C,0)))</f>
        <v>industry-ag-main.html#eff-stds</v>
      </c>
      <c r="R1497" s="76" t="str">
        <f>IF(ISBLANK(INDEX('Policy Characteristics'!L:L,MATCH($C1497,'Policy Characteristics'!$C:$C,0))),"",INDEX('Policy Characteristics'!L:L,MATCH($C1497,'Policy Characteristics'!$C:$C,0)))</f>
        <v>industry-energy-efficiency-standards.html</v>
      </c>
    </row>
    <row r="1498" spans="1:18" s="76" customFormat="1" x14ac:dyDescent="0.25">
      <c r="A1498" s="76" t="str">
        <f>IF(ISBLANK(INDEX('Policy Characteristics'!A:A,MATCH($C1498,'Policy Characteristics'!$C:$C,0))),"",INDEX('Policy Characteristics'!A:A,MATCH($C1498,'Policy Characteristics'!$C:$C,0)))</f>
        <v>Industry</v>
      </c>
      <c r="B1498" s="200" t="str">
        <f>IF(ISBLANK(INDEX('Policy Characteristics'!B:B,MATCH($C1498,'Policy Characteristics'!$C:$C,0))),"",INDEX('Policy Characteristics'!B:B,MATCH($C1498,'Policy Characteristics'!$C:$C,0)))</f>
        <v>Industry Energy Efficiency Standards</v>
      </c>
      <c r="C1498" s="76" t="str">
        <f t="shared" si="41"/>
        <v>Percentage Improvement in Eqpt Efficiency Standards above BAU</v>
      </c>
      <c r="D1498" s="78" t="s">
        <v>1318</v>
      </c>
      <c r="E1498" s="88" t="s">
        <v>644</v>
      </c>
      <c r="F1498" t="s">
        <v>1280</v>
      </c>
      <c r="G1498" s="88" t="s">
        <v>652</v>
      </c>
      <c r="H1498" s="15">
        <v>1140</v>
      </c>
      <c r="I1498" s="213" t="s">
        <v>43</v>
      </c>
      <c r="J1498" s="202" t="str">
        <f>IF(ISBLANK(INDEX('Policy Characteristics'!D:D,MATCH($C1498,'Policy Characteristics'!$C:$C,0))),"",INDEX('Policy Characteristics'!D:D,MATCH($C1498,'Policy Characteristics'!$C:$C,0)))</f>
        <v>Industry Energy Efficiency Standards</v>
      </c>
      <c r="K1498" s="76" t="str">
        <f>IF(ISBLANK(INDEX('Policy Characteristics'!E:E,MATCH($C1498,'Policy Characteristics'!$C:$C,0))),"",INDEX('Policy Characteristics'!E:E,MATCH($C1498,'Policy Characteristics'!$C:$C,0)))</f>
        <v>indst efficiency standards</v>
      </c>
      <c r="L1498" s="205">
        <f>IF(ISBLANK(INDEX('Policy Characteristics'!F:F,MATCH($C1498,'Policy Characteristics'!$C:$C,0))),"",INDEX('Policy Characteristics'!F:F,MATCH($C1498,'Policy Characteristics'!$C:$C,0)))</f>
        <v>0</v>
      </c>
      <c r="M1498" s="205">
        <f>IF(ISBLANK(INDEX('Policy Characteristics'!G:G,MATCH($C1498,'Policy Characteristics'!$C:$C,0))),"",INDEX('Policy Characteristics'!G:G,MATCH($C1498,'Policy Characteristics'!$C:$C,0)))</f>
        <v>0.25</v>
      </c>
      <c r="N1498" s="205">
        <f>IF(ISBLANK(INDEX('Policy Characteristics'!H:H,MATCH($C1498,'Policy Characteristics'!$C:$C,0))),"",INDEX('Policy Characteristics'!H:H,MATCH($C1498,'Policy Characteristics'!$C:$C,0)))</f>
        <v>0.01</v>
      </c>
      <c r="O1498" s="76" t="str">
        <f>IF(ISBLANK(INDEX('Policy Characteristics'!I:I,MATCH($C1498,'Policy Characteristics'!$C:$C,0))),"",INDEX('Policy Characteristics'!I:I,MATCH($C1498,'Policy Characteristics'!$C:$C,0)))</f>
        <v>% reduction in energy use</v>
      </c>
      <c r="P1498" s="76" t="str">
        <f>IF(ISBLANK(INDEX('Policy Characteristics'!J:J,MATCH($C1498,'Policy Characteristics'!$C:$C,0))),"",INDEX('Policy Characteristics'!J:J,MATCH($C1498,'Policy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498" s="76" t="str">
        <f>IF(ISBLANK(INDEX('Policy Characteristics'!K:K,MATCH($C1498,'Policy Characteristics'!$C:$C,0))),"",INDEX('Policy Characteristics'!K:K,MATCH($C1498,'Policy Characteristics'!$C:$C,0)))</f>
        <v>industry-ag-main.html#eff-stds</v>
      </c>
      <c r="R1498" s="76" t="str">
        <f>IF(ISBLANK(INDEX('Policy Characteristics'!L:L,MATCH($C1498,'Policy Characteristics'!$C:$C,0))),"",INDEX('Policy Characteristics'!L:L,MATCH($C1498,'Policy Characteristics'!$C:$C,0)))</f>
        <v>industry-energy-efficiency-standards.html</v>
      </c>
    </row>
    <row r="1499" spans="1:18" s="76" customFormat="1" x14ac:dyDescent="0.25">
      <c r="A1499" s="76" t="str">
        <f>IF(ISBLANK(INDEX('Policy Characteristics'!A:A,MATCH($C1499,'Policy Characteristics'!$C:$C,0))),"",INDEX('Policy Characteristics'!A:A,MATCH($C1499,'Policy Characteristics'!$C:$C,0)))</f>
        <v>Industry</v>
      </c>
      <c r="B1499" s="200" t="str">
        <f>IF(ISBLANK(INDEX('Policy Characteristics'!B:B,MATCH($C1499,'Policy Characteristics'!$C:$C,0))),"",INDEX('Policy Characteristics'!B:B,MATCH($C1499,'Policy Characteristics'!$C:$C,0)))</f>
        <v>Industry Energy Efficiency Standards</v>
      </c>
      <c r="C1499" s="76" t="str">
        <f t="shared" si="41"/>
        <v>Percentage Improvement in Eqpt Efficiency Standards above BAU</v>
      </c>
      <c r="D1499" s="78" t="s">
        <v>1318</v>
      </c>
      <c r="E1499" s="88" t="s">
        <v>645</v>
      </c>
      <c r="F1499" t="s">
        <v>1280</v>
      </c>
      <c r="G1499" s="88" t="s">
        <v>649</v>
      </c>
      <c r="H1499" s="15">
        <v>1141</v>
      </c>
      <c r="I1499" s="213" t="s">
        <v>44</v>
      </c>
      <c r="J1499" s="202" t="str">
        <f>IF(ISBLANK(INDEX('Policy Characteristics'!D:D,MATCH($C1499,'Policy Characteristics'!$C:$C,0))),"",INDEX('Policy Characteristics'!D:D,MATCH($C1499,'Policy Characteristics'!$C:$C,0)))</f>
        <v>Industry Energy Efficiency Standards</v>
      </c>
      <c r="K1499" s="76" t="str">
        <f>IF(ISBLANK(INDEX('Policy Characteristics'!E:E,MATCH($C1499,'Policy Characteristics'!$C:$C,0))),"",INDEX('Policy Characteristics'!E:E,MATCH($C1499,'Policy Characteristics'!$C:$C,0)))</f>
        <v>indst efficiency standards</v>
      </c>
      <c r="L1499" s="205">
        <f>IF(ISBLANK(INDEX('Policy Characteristics'!F:F,MATCH($C1499,'Policy Characteristics'!$C:$C,0))),"",INDEX('Policy Characteristics'!F:F,MATCH($C1499,'Policy Characteristics'!$C:$C,0)))</f>
        <v>0</v>
      </c>
      <c r="M1499" s="205">
        <f>IF(ISBLANK(INDEX('Policy Characteristics'!G:G,MATCH($C1499,'Policy Characteristics'!$C:$C,0))),"",INDEX('Policy Characteristics'!G:G,MATCH($C1499,'Policy Characteristics'!$C:$C,0)))</f>
        <v>0.25</v>
      </c>
      <c r="N1499" s="205">
        <f>IF(ISBLANK(INDEX('Policy Characteristics'!H:H,MATCH($C1499,'Policy Characteristics'!$C:$C,0))),"",INDEX('Policy Characteristics'!H:H,MATCH($C1499,'Policy Characteristics'!$C:$C,0)))</f>
        <v>0.01</v>
      </c>
      <c r="O1499" s="76" t="str">
        <f>IF(ISBLANK(INDEX('Policy Characteristics'!I:I,MATCH($C1499,'Policy Characteristics'!$C:$C,0))),"",INDEX('Policy Characteristics'!I:I,MATCH($C1499,'Policy Characteristics'!$C:$C,0)))</f>
        <v>% reduction in energy use</v>
      </c>
      <c r="P1499" s="76" t="str">
        <f>IF(ISBLANK(INDEX('Policy Characteristics'!J:J,MATCH($C1499,'Policy Characteristics'!$C:$C,0))),"",INDEX('Policy Characteristics'!J:J,MATCH($C1499,'Policy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499" s="76" t="str">
        <f>IF(ISBLANK(INDEX('Policy Characteristics'!K:K,MATCH($C1499,'Policy Characteristics'!$C:$C,0))),"",INDEX('Policy Characteristics'!K:K,MATCH($C1499,'Policy Characteristics'!$C:$C,0)))</f>
        <v>industry-ag-main.html#eff-stds</v>
      </c>
      <c r="R1499" s="76" t="str">
        <f>IF(ISBLANK(INDEX('Policy Characteristics'!L:L,MATCH($C1499,'Policy Characteristics'!$C:$C,0))),"",INDEX('Policy Characteristics'!L:L,MATCH($C1499,'Policy Characteristics'!$C:$C,0)))</f>
        <v>industry-energy-efficiency-standards.html</v>
      </c>
    </row>
    <row r="1500" spans="1:18" s="76" customFormat="1" x14ac:dyDescent="0.25">
      <c r="A1500" s="76" t="str">
        <f>IF(ISBLANK(INDEX('Policy Characteristics'!A:A,MATCH($C1500,'Policy Characteristics'!$C:$C,0))),"",INDEX('Policy Characteristics'!A:A,MATCH($C1500,'Policy Characteristics'!$C:$C,0)))</f>
        <v>Industry</v>
      </c>
      <c r="B1500" s="200" t="str">
        <f>IF(ISBLANK(INDEX('Policy Characteristics'!B:B,MATCH($C1500,'Policy Characteristics'!$C:$C,0))),"",INDEX('Policy Characteristics'!B:B,MATCH($C1500,'Policy Characteristics'!$C:$C,0)))</f>
        <v>Industry Energy Efficiency Standards</v>
      </c>
      <c r="C1500" s="76" t="str">
        <f t="shared" si="41"/>
        <v>Percentage Improvement in Eqpt Efficiency Standards above BAU</v>
      </c>
      <c r="D1500" s="78" t="s">
        <v>1318</v>
      </c>
      <c r="E1500" s="88" t="s">
        <v>646</v>
      </c>
      <c r="F1500" t="s">
        <v>1280</v>
      </c>
      <c r="G1500" s="88" t="s">
        <v>650</v>
      </c>
      <c r="H1500" s="15">
        <v>1142</v>
      </c>
      <c r="I1500" s="213" t="s">
        <v>43</v>
      </c>
      <c r="J1500" s="202" t="str">
        <f>IF(ISBLANK(INDEX('Policy Characteristics'!D:D,MATCH($C1500,'Policy Characteristics'!$C:$C,0))),"",INDEX('Policy Characteristics'!D:D,MATCH($C1500,'Policy Characteristics'!$C:$C,0)))</f>
        <v>Industry Energy Efficiency Standards</v>
      </c>
      <c r="K1500" s="76" t="str">
        <f>IF(ISBLANK(INDEX('Policy Characteristics'!E:E,MATCH($C1500,'Policy Characteristics'!$C:$C,0))),"",INDEX('Policy Characteristics'!E:E,MATCH($C1500,'Policy Characteristics'!$C:$C,0)))</f>
        <v>indst efficiency standards</v>
      </c>
      <c r="L1500" s="205">
        <f>IF(ISBLANK(INDEX('Policy Characteristics'!F:F,MATCH($C1500,'Policy Characteristics'!$C:$C,0))),"",INDEX('Policy Characteristics'!F:F,MATCH($C1500,'Policy Characteristics'!$C:$C,0)))</f>
        <v>0</v>
      </c>
      <c r="M1500" s="205">
        <f>IF(ISBLANK(INDEX('Policy Characteristics'!G:G,MATCH($C1500,'Policy Characteristics'!$C:$C,0))),"",INDEX('Policy Characteristics'!G:G,MATCH($C1500,'Policy Characteristics'!$C:$C,0)))</f>
        <v>0.25</v>
      </c>
      <c r="N1500" s="205">
        <f>IF(ISBLANK(INDEX('Policy Characteristics'!H:H,MATCH($C1500,'Policy Characteristics'!$C:$C,0))),"",INDEX('Policy Characteristics'!H:H,MATCH($C1500,'Policy Characteristics'!$C:$C,0)))</f>
        <v>0.01</v>
      </c>
      <c r="O1500" s="76" t="str">
        <f>IF(ISBLANK(INDEX('Policy Characteristics'!I:I,MATCH($C1500,'Policy Characteristics'!$C:$C,0))),"",INDEX('Policy Characteristics'!I:I,MATCH($C1500,'Policy Characteristics'!$C:$C,0)))</f>
        <v>% reduction in energy use</v>
      </c>
      <c r="P1500" s="76" t="str">
        <f>IF(ISBLANK(INDEX('Policy Characteristics'!J:J,MATCH($C1500,'Policy Characteristics'!$C:$C,0))),"",INDEX('Policy Characteristics'!J:J,MATCH($C1500,'Policy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500" s="76" t="str">
        <f>IF(ISBLANK(INDEX('Policy Characteristics'!K:K,MATCH($C1500,'Policy Characteristics'!$C:$C,0))),"",INDEX('Policy Characteristics'!K:K,MATCH($C1500,'Policy Characteristics'!$C:$C,0)))</f>
        <v>industry-ag-main.html#eff-stds</v>
      </c>
      <c r="R1500" s="76" t="str">
        <f>IF(ISBLANK(INDEX('Policy Characteristics'!L:L,MATCH($C1500,'Policy Characteristics'!$C:$C,0))),"",INDEX('Policy Characteristics'!L:L,MATCH($C1500,'Policy Characteristics'!$C:$C,0)))</f>
        <v>industry-energy-efficiency-standards.html</v>
      </c>
    </row>
    <row r="1501" spans="1:18" s="76" customFormat="1" x14ac:dyDescent="0.25">
      <c r="A1501" s="76" t="str">
        <f>IF(ISBLANK(INDEX('Policy Characteristics'!A:A,MATCH($C1501,'Policy Characteristics'!$C:$C,0))),"",INDEX('Policy Characteristics'!A:A,MATCH($C1501,'Policy Characteristics'!$C:$C,0)))</f>
        <v>Industry</v>
      </c>
      <c r="B1501" s="200" t="str">
        <f>IF(ISBLANK(INDEX('Policy Characteristics'!B:B,MATCH($C1501,'Policy Characteristics'!$C:$C,0))),"",INDEX('Policy Characteristics'!B:B,MATCH($C1501,'Policy Characteristics'!$C:$C,0)))</f>
        <v>Industry Energy Efficiency Standards</v>
      </c>
      <c r="C1501" s="76" t="str">
        <f t="shared" si="41"/>
        <v>Percentage Improvement in Eqpt Efficiency Standards above BAU</v>
      </c>
      <c r="D1501" s="78" t="s">
        <v>1318</v>
      </c>
      <c r="E1501" s="88" t="s">
        <v>647</v>
      </c>
      <c r="F1501" t="s">
        <v>1280</v>
      </c>
      <c r="G1501" s="88" t="s">
        <v>653</v>
      </c>
      <c r="H1501" s="15">
        <v>1143</v>
      </c>
      <c r="I1501" s="213" t="s">
        <v>44</v>
      </c>
      <c r="J1501" s="202" t="str">
        <f>IF(ISBLANK(INDEX('Policy Characteristics'!D:D,MATCH($C1501,'Policy Characteristics'!$C:$C,0))),"",INDEX('Policy Characteristics'!D:D,MATCH($C1501,'Policy Characteristics'!$C:$C,0)))</f>
        <v>Industry Energy Efficiency Standards</v>
      </c>
      <c r="K1501" s="76" t="str">
        <f>IF(ISBLANK(INDEX('Policy Characteristics'!E:E,MATCH($C1501,'Policy Characteristics'!$C:$C,0))),"",INDEX('Policy Characteristics'!E:E,MATCH($C1501,'Policy Characteristics'!$C:$C,0)))</f>
        <v>indst efficiency standards</v>
      </c>
      <c r="L1501" s="205">
        <f>IF(ISBLANK(INDEX('Policy Characteristics'!F:F,MATCH($C1501,'Policy Characteristics'!$C:$C,0))),"",INDEX('Policy Characteristics'!F:F,MATCH($C1501,'Policy Characteristics'!$C:$C,0)))</f>
        <v>0</v>
      </c>
      <c r="M1501" s="205">
        <f>IF(ISBLANK(INDEX('Policy Characteristics'!G:G,MATCH($C1501,'Policy Characteristics'!$C:$C,0))),"",INDEX('Policy Characteristics'!G:G,MATCH($C1501,'Policy Characteristics'!$C:$C,0)))</f>
        <v>0.25</v>
      </c>
      <c r="N1501" s="205">
        <f>IF(ISBLANK(INDEX('Policy Characteristics'!H:H,MATCH($C1501,'Policy Characteristics'!$C:$C,0))),"",INDEX('Policy Characteristics'!H:H,MATCH($C1501,'Policy Characteristics'!$C:$C,0)))</f>
        <v>0.01</v>
      </c>
      <c r="O1501" s="76" t="str">
        <f>IF(ISBLANK(INDEX('Policy Characteristics'!I:I,MATCH($C1501,'Policy Characteristics'!$C:$C,0))),"",INDEX('Policy Characteristics'!I:I,MATCH($C1501,'Policy Characteristics'!$C:$C,0)))</f>
        <v>% reduction in energy use</v>
      </c>
      <c r="P1501" s="76" t="str">
        <f>IF(ISBLANK(INDEX('Policy Characteristics'!J:J,MATCH($C1501,'Policy Characteristics'!$C:$C,0))),"",INDEX('Policy Characteristics'!J:J,MATCH($C1501,'Policy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501" s="76" t="str">
        <f>IF(ISBLANK(INDEX('Policy Characteristics'!K:K,MATCH($C1501,'Policy Characteristics'!$C:$C,0))),"",INDEX('Policy Characteristics'!K:K,MATCH($C1501,'Policy Characteristics'!$C:$C,0)))</f>
        <v>industry-ag-main.html#eff-stds</v>
      </c>
      <c r="R1501" s="76" t="str">
        <f>IF(ISBLANK(INDEX('Policy Characteristics'!L:L,MATCH($C1501,'Policy Characteristics'!$C:$C,0))),"",INDEX('Policy Characteristics'!L:L,MATCH($C1501,'Policy Characteristics'!$C:$C,0)))</f>
        <v>industry-energy-efficiency-standards.html</v>
      </c>
    </row>
    <row r="1502" spans="1:18" s="76" customFormat="1" x14ac:dyDescent="0.25">
      <c r="A1502" s="76" t="str">
        <f>IF(ISBLANK(INDEX('Policy Characteristics'!A:A,MATCH($C1502,'Policy Characteristics'!$C:$C,0))),"",INDEX('Policy Characteristics'!A:A,MATCH($C1502,'Policy Characteristics'!$C:$C,0)))</f>
        <v>Industry</v>
      </c>
      <c r="B1502" s="200" t="str">
        <f>IF(ISBLANK(INDEX('Policy Characteristics'!B:B,MATCH($C1502,'Policy Characteristics'!$C:$C,0))),"",INDEX('Policy Characteristics'!B:B,MATCH($C1502,'Policy Characteristics'!$C:$C,0)))</f>
        <v>Industry Energy Efficiency Standards</v>
      </c>
      <c r="C1502" s="76" t="str">
        <f t="shared" si="41"/>
        <v>Percentage Improvement in Eqpt Efficiency Standards above BAU</v>
      </c>
      <c r="D1502" s="78" t="s">
        <v>1318</v>
      </c>
      <c r="E1502" s="88" t="s">
        <v>946</v>
      </c>
      <c r="F1502" t="s">
        <v>1280</v>
      </c>
      <c r="G1502" s="88" t="s">
        <v>949</v>
      </c>
      <c r="H1502" s="15">
        <v>1144</v>
      </c>
      <c r="I1502" s="213" t="s">
        <v>44</v>
      </c>
      <c r="J1502" s="202" t="str">
        <f>IF(ISBLANK(INDEX('Policy Characteristics'!D:D,MATCH($C1502,'Policy Characteristics'!$C:$C,0))),"",INDEX('Policy Characteristics'!D:D,MATCH($C1502,'Policy Characteristics'!$C:$C,0)))</f>
        <v>Industry Energy Efficiency Standards</v>
      </c>
      <c r="K1502" s="76" t="str">
        <f>IF(ISBLANK(INDEX('Policy Characteristics'!E:E,MATCH($C1502,'Policy Characteristics'!$C:$C,0))),"",INDEX('Policy Characteristics'!E:E,MATCH($C1502,'Policy Characteristics'!$C:$C,0)))</f>
        <v>indst efficiency standards</v>
      </c>
      <c r="L1502" s="205">
        <f>IF(ISBLANK(INDEX('Policy Characteristics'!F:F,MATCH($C1502,'Policy Characteristics'!$C:$C,0))),"",INDEX('Policy Characteristics'!F:F,MATCH($C1502,'Policy Characteristics'!$C:$C,0)))</f>
        <v>0</v>
      </c>
      <c r="M1502" s="205">
        <f>IF(ISBLANK(INDEX('Policy Characteristics'!G:G,MATCH($C1502,'Policy Characteristics'!$C:$C,0))),"",INDEX('Policy Characteristics'!G:G,MATCH($C1502,'Policy Characteristics'!$C:$C,0)))</f>
        <v>0.25</v>
      </c>
      <c r="N1502" s="205">
        <f>IF(ISBLANK(INDEX('Policy Characteristics'!H:H,MATCH($C1502,'Policy Characteristics'!$C:$C,0))),"",INDEX('Policy Characteristics'!H:H,MATCH($C1502,'Policy Characteristics'!$C:$C,0)))</f>
        <v>0.01</v>
      </c>
      <c r="O1502" s="76" t="str">
        <f>IF(ISBLANK(INDEX('Policy Characteristics'!I:I,MATCH($C1502,'Policy Characteristics'!$C:$C,0))),"",INDEX('Policy Characteristics'!I:I,MATCH($C1502,'Policy Characteristics'!$C:$C,0)))</f>
        <v>% reduction in energy use</v>
      </c>
      <c r="P1502" s="76" t="str">
        <f>IF(ISBLANK(INDEX('Policy Characteristics'!J:J,MATCH($C1502,'Policy Characteristics'!$C:$C,0))),"",INDEX('Policy Characteristics'!J:J,MATCH($C1502,'Policy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502" s="76" t="str">
        <f>IF(ISBLANK(INDEX('Policy Characteristics'!K:K,MATCH($C1502,'Policy Characteristics'!$C:$C,0))),"",INDEX('Policy Characteristics'!K:K,MATCH($C1502,'Policy Characteristics'!$C:$C,0)))</f>
        <v>industry-ag-main.html#eff-stds</v>
      </c>
      <c r="R1502" s="76" t="str">
        <f>IF(ISBLANK(INDEX('Policy Characteristics'!L:L,MATCH($C1502,'Policy Characteristics'!$C:$C,0))),"",INDEX('Policy Characteristics'!L:L,MATCH($C1502,'Policy Characteristics'!$C:$C,0)))</f>
        <v>industry-energy-efficiency-standards.html</v>
      </c>
    </row>
    <row r="1503" spans="1:18" s="76" customFormat="1" x14ac:dyDescent="0.25">
      <c r="A1503" s="76" t="str">
        <f>IF(ISBLANK(INDEX('Policy Characteristics'!A:A,MATCH($C1503,'Policy Characteristics'!$C:$C,0))),"",INDEX('Policy Characteristics'!A:A,MATCH($C1503,'Policy Characteristics'!$C:$C,0)))</f>
        <v>Industry</v>
      </c>
      <c r="B1503" s="200" t="str">
        <f>IF(ISBLANK(INDEX('Policy Characteristics'!B:B,MATCH($C1503,'Policy Characteristics'!$C:$C,0))),"",INDEX('Policy Characteristics'!B:B,MATCH($C1503,'Policy Characteristics'!$C:$C,0)))</f>
        <v>Industry Energy Efficiency Standards</v>
      </c>
      <c r="C1503" s="76" t="str">
        <f t="shared" si="41"/>
        <v>Percentage Improvement in Eqpt Efficiency Standards above BAU</v>
      </c>
      <c r="D1503" s="78" t="s">
        <v>1318</v>
      </c>
      <c r="E1503" s="88" t="s">
        <v>947</v>
      </c>
      <c r="F1503" t="s">
        <v>1280</v>
      </c>
      <c r="G1503" s="88" t="s">
        <v>951</v>
      </c>
      <c r="H1503" s="15">
        <v>1145</v>
      </c>
      <c r="I1503" s="213" t="s">
        <v>44</v>
      </c>
      <c r="J1503" s="202" t="str">
        <f>IF(ISBLANK(INDEX('Policy Characteristics'!D:D,MATCH($C1503,'Policy Characteristics'!$C:$C,0))),"",INDEX('Policy Characteristics'!D:D,MATCH($C1503,'Policy Characteristics'!$C:$C,0)))</f>
        <v>Industry Energy Efficiency Standards</v>
      </c>
      <c r="K1503" s="76" t="str">
        <f>IF(ISBLANK(INDEX('Policy Characteristics'!E:E,MATCH($C1503,'Policy Characteristics'!$C:$C,0))),"",INDEX('Policy Characteristics'!E:E,MATCH($C1503,'Policy Characteristics'!$C:$C,0)))</f>
        <v>indst efficiency standards</v>
      </c>
      <c r="L1503" s="205">
        <f>IF(ISBLANK(INDEX('Policy Characteristics'!F:F,MATCH($C1503,'Policy Characteristics'!$C:$C,0))),"",INDEX('Policy Characteristics'!F:F,MATCH($C1503,'Policy Characteristics'!$C:$C,0)))</f>
        <v>0</v>
      </c>
      <c r="M1503" s="205">
        <f>IF(ISBLANK(INDEX('Policy Characteristics'!G:G,MATCH($C1503,'Policy Characteristics'!$C:$C,0))),"",INDEX('Policy Characteristics'!G:G,MATCH($C1503,'Policy Characteristics'!$C:$C,0)))</f>
        <v>0.25</v>
      </c>
      <c r="N1503" s="205">
        <f>IF(ISBLANK(INDEX('Policy Characteristics'!H:H,MATCH($C1503,'Policy Characteristics'!$C:$C,0))),"",INDEX('Policy Characteristics'!H:H,MATCH($C1503,'Policy Characteristics'!$C:$C,0)))</f>
        <v>0.01</v>
      </c>
      <c r="O1503" s="76" t="str">
        <f>IF(ISBLANK(INDEX('Policy Characteristics'!I:I,MATCH($C1503,'Policy Characteristics'!$C:$C,0))),"",INDEX('Policy Characteristics'!I:I,MATCH($C1503,'Policy Characteristics'!$C:$C,0)))</f>
        <v>% reduction in energy use</v>
      </c>
      <c r="P1503" s="76" t="str">
        <f>IF(ISBLANK(INDEX('Policy Characteristics'!J:J,MATCH($C1503,'Policy Characteristics'!$C:$C,0))),"",INDEX('Policy Characteristics'!J:J,MATCH($C1503,'Policy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503" s="76" t="str">
        <f>IF(ISBLANK(INDEX('Policy Characteristics'!K:K,MATCH($C1503,'Policy Characteristics'!$C:$C,0))),"",INDEX('Policy Characteristics'!K:K,MATCH($C1503,'Policy Characteristics'!$C:$C,0)))</f>
        <v>industry-ag-main.html#eff-stds</v>
      </c>
      <c r="R1503" s="76" t="str">
        <f>IF(ISBLANK(INDEX('Policy Characteristics'!L:L,MATCH($C1503,'Policy Characteristics'!$C:$C,0))),"",INDEX('Policy Characteristics'!L:L,MATCH($C1503,'Policy Characteristics'!$C:$C,0)))</f>
        <v>industry-energy-efficiency-standards.html</v>
      </c>
    </row>
    <row r="1504" spans="1:18" s="76" customFormat="1" x14ac:dyDescent="0.25">
      <c r="A1504" s="76" t="str">
        <f>IF(ISBLANK(INDEX('Policy Characteristics'!A:A,MATCH($C1504,'Policy Characteristics'!$C:$C,0))),"",INDEX('Policy Characteristics'!A:A,MATCH($C1504,'Policy Characteristics'!$C:$C,0)))</f>
        <v>Industry</v>
      </c>
      <c r="B1504" s="200" t="str">
        <f>IF(ISBLANK(INDEX('Policy Characteristics'!B:B,MATCH($C1504,'Policy Characteristics'!$C:$C,0))),"",INDEX('Policy Characteristics'!B:B,MATCH($C1504,'Policy Characteristics'!$C:$C,0)))</f>
        <v>Industry Energy Efficiency Standards</v>
      </c>
      <c r="C1504" s="76" t="str">
        <f t="shared" si="41"/>
        <v>Percentage Improvement in Eqpt Efficiency Standards above BAU</v>
      </c>
      <c r="D1504" s="78" t="s">
        <v>1318</v>
      </c>
      <c r="E1504" s="88" t="s">
        <v>948</v>
      </c>
      <c r="F1504" t="s">
        <v>1280</v>
      </c>
      <c r="G1504" s="88" t="s">
        <v>952</v>
      </c>
      <c r="H1504" s="15">
        <v>1146</v>
      </c>
      <c r="I1504" s="213" t="s">
        <v>43</v>
      </c>
      <c r="J1504" s="202" t="str">
        <f>IF(ISBLANK(INDEX('Policy Characteristics'!D:D,MATCH($C1504,'Policy Characteristics'!$C:$C,0))),"",INDEX('Policy Characteristics'!D:D,MATCH($C1504,'Policy Characteristics'!$C:$C,0)))</f>
        <v>Industry Energy Efficiency Standards</v>
      </c>
      <c r="K1504" s="76" t="str">
        <f>IF(ISBLANK(INDEX('Policy Characteristics'!E:E,MATCH($C1504,'Policy Characteristics'!$C:$C,0))),"",INDEX('Policy Characteristics'!E:E,MATCH($C1504,'Policy Characteristics'!$C:$C,0)))</f>
        <v>indst efficiency standards</v>
      </c>
      <c r="L1504" s="205">
        <f>IF(ISBLANK(INDEX('Policy Characteristics'!F:F,MATCH($C1504,'Policy Characteristics'!$C:$C,0))),"",INDEX('Policy Characteristics'!F:F,MATCH($C1504,'Policy Characteristics'!$C:$C,0)))</f>
        <v>0</v>
      </c>
      <c r="M1504" s="205">
        <f>IF(ISBLANK(INDEX('Policy Characteristics'!G:G,MATCH($C1504,'Policy Characteristics'!$C:$C,0))),"",INDEX('Policy Characteristics'!G:G,MATCH($C1504,'Policy Characteristics'!$C:$C,0)))</f>
        <v>0.25</v>
      </c>
      <c r="N1504" s="205">
        <f>IF(ISBLANK(INDEX('Policy Characteristics'!H:H,MATCH($C1504,'Policy Characteristics'!$C:$C,0))),"",INDEX('Policy Characteristics'!H:H,MATCH($C1504,'Policy Characteristics'!$C:$C,0)))</f>
        <v>0.01</v>
      </c>
      <c r="O1504" s="76" t="str">
        <f>IF(ISBLANK(INDEX('Policy Characteristics'!I:I,MATCH($C1504,'Policy Characteristics'!$C:$C,0))),"",INDEX('Policy Characteristics'!I:I,MATCH($C1504,'Policy Characteristics'!$C:$C,0)))</f>
        <v>% reduction in energy use</v>
      </c>
      <c r="P1504" s="76" t="str">
        <f>IF(ISBLANK(INDEX('Policy Characteristics'!J:J,MATCH($C1504,'Policy Characteristics'!$C:$C,0))),"",INDEX('Policy Characteristics'!J:J,MATCH($C1504,'Policy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504" s="76" t="str">
        <f>IF(ISBLANK(INDEX('Policy Characteristics'!K:K,MATCH($C1504,'Policy Characteristics'!$C:$C,0))),"",INDEX('Policy Characteristics'!K:K,MATCH($C1504,'Policy Characteristics'!$C:$C,0)))</f>
        <v>industry-ag-main.html#eff-stds</v>
      </c>
      <c r="R1504" s="76" t="str">
        <f>IF(ISBLANK(INDEX('Policy Characteristics'!L:L,MATCH($C1504,'Policy Characteristics'!$C:$C,0))),"",INDEX('Policy Characteristics'!L:L,MATCH($C1504,'Policy Characteristics'!$C:$C,0)))</f>
        <v>industry-energy-efficiency-standards.html</v>
      </c>
    </row>
    <row r="1505" spans="1:18" s="76" customFormat="1" x14ac:dyDescent="0.25">
      <c r="A1505" s="76" t="str">
        <f>IF(ISBLANK(INDEX('Policy Characteristics'!A:A,MATCH($C1505,'Policy Characteristics'!$C:$C,0))),"",INDEX('Policy Characteristics'!A:A,MATCH($C1505,'Policy Characteristics'!$C:$C,0)))</f>
        <v>Industry</v>
      </c>
      <c r="B1505" s="200" t="str">
        <f>IF(ISBLANK(INDEX('Policy Characteristics'!B:B,MATCH($C1505,'Policy Characteristics'!$C:$C,0))),"",INDEX('Policy Characteristics'!B:B,MATCH($C1505,'Policy Characteristics'!$C:$C,0)))</f>
        <v>Industry Energy Efficiency Standards</v>
      </c>
      <c r="C1505" s="76" t="str">
        <f t="shared" si="41"/>
        <v>Percentage Improvement in Eqpt Efficiency Standards above BAU</v>
      </c>
      <c r="D1505" s="78" t="s">
        <v>1318</v>
      </c>
      <c r="E1505" s="88" t="s">
        <v>945</v>
      </c>
      <c r="F1505" t="s">
        <v>1280</v>
      </c>
      <c r="G1505" s="88" t="s">
        <v>950</v>
      </c>
      <c r="H1505" s="15">
        <v>1147</v>
      </c>
      <c r="I1505" s="213" t="s">
        <v>44</v>
      </c>
      <c r="J1505" s="202" t="str">
        <f>IF(ISBLANK(INDEX('Policy Characteristics'!D:D,MATCH($C1505,'Policy Characteristics'!$C:$C,0))),"",INDEX('Policy Characteristics'!D:D,MATCH($C1505,'Policy Characteristics'!$C:$C,0)))</f>
        <v>Industry Energy Efficiency Standards</v>
      </c>
      <c r="K1505" s="76" t="str">
        <f>IF(ISBLANK(INDEX('Policy Characteristics'!E:E,MATCH($C1505,'Policy Characteristics'!$C:$C,0))),"",INDEX('Policy Characteristics'!E:E,MATCH($C1505,'Policy Characteristics'!$C:$C,0)))</f>
        <v>indst efficiency standards</v>
      </c>
      <c r="L1505" s="205">
        <f>IF(ISBLANK(INDEX('Policy Characteristics'!F:F,MATCH($C1505,'Policy Characteristics'!$C:$C,0))),"",INDEX('Policy Characteristics'!F:F,MATCH($C1505,'Policy Characteristics'!$C:$C,0)))</f>
        <v>0</v>
      </c>
      <c r="M1505" s="205">
        <f>IF(ISBLANK(INDEX('Policy Characteristics'!G:G,MATCH($C1505,'Policy Characteristics'!$C:$C,0))),"",INDEX('Policy Characteristics'!G:G,MATCH($C1505,'Policy Characteristics'!$C:$C,0)))</f>
        <v>0.25</v>
      </c>
      <c r="N1505" s="205">
        <f>IF(ISBLANK(INDEX('Policy Characteristics'!H:H,MATCH($C1505,'Policy Characteristics'!$C:$C,0))),"",INDEX('Policy Characteristics'!H:H,MATCH($C1505,'Policy Characteristics'!$C:$C,0)))</f>
        <v>0.01</v>
      </c>
      <c r="O1505" s="76" t="str">
        <f>IF(ISBLANK(INDEX('Policy Characteristics'!I:I,MATCH($C1505,'Policy Characteristics'!$C:$C,0))),"",INDEX('Policy Characteristics'!I:I,MATCH($C1505,'Policy Characteristics'!$C:$C,0)))</f>
        <v>% reduction in energy use</v>
      </c>
      <c r="P1505" s="76" t="str">
        <f>IF(ISBLANK(INDEX('Policy Characteristics'!J:J,MATCH($C1505,'Policy Characteristics'!$C:$C,0))),"",INDEX('Policy Characteristics'!J:J,MATCH($C1505,'Policy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505" s="76" t="str">
        <f>IF(ISBLANK(INDEX('Policy Characteristics'!K:K,MATCH($C1505,'Policy Characteristics'!$C:$C,0))),"",INDEX('Policy Characteristics'!K:K,MATCH($C1505,'Policy Characteristics'!$C:$C,0)))</f>
        <v>industry-ag-main.html#eff-stds</v>
      </c>
      <c r="R1505" s="76" t="str">
        <f>IF(ISBLANK(INDEX('Policy Characteristics'!L:L,MATCH($C1505,'Policy Characteristics'!$C:$C,0))),"",INDEX('Policy Characteristics'!L:L,MATCH($C1505,'Policy Characteristics'!$C:$C,0)))</f>
        <v>industry-energy-efficiency-standards.html</v>
      </c>
    </row>
    <row r="1506" spans="1:18" s="76" customFormat="1" x14ac:dyDescent="0.25">
      <c r="A1506" s="76" t="str">
        <f>IF(ISBLANK(INDEX('Policy Characteristics'!A:A,MATCH($C1506,'Policy Characteristics'!$C:$C,0))),"",INDEX('Policy Characteristics'!A:A,MATCH($C1506,'Policy Characteristics'!$C:$C,0)))</f>
        <v>Industry</v>
      </c>
      <c r="B1506" s="200" t="str">
        <f>IF(ISBLANK(INDEX('Policy Characteristics'!B:B,MATCH($C1506,'Policy Characteristics'!$C:$C,0))),"",INDEX('Policy Characteristics'!B:B,MATCH($C1506,'Policy Characteristics'!$C:$C,0)))</f>
        <v>Industry Energy Efficiency Standards</v>
      </c>
      <c r="C1506" s="76" t="str">
        <f t="shared" si="41"/>
        <v>Percentage Improvement in Eqpt Efficiency Standards above BAU</v>
      </c>
      <c r="D1506" s="78" t="s">
        <v>1319</v>
      </c>
      <c r="E1506" s="88" t="s">
        <v>642</v>
      </c>
      <c r="F1506" t="s">
        <v>1281</v>
      </c>
      <c r="G1506" s="88" t="s">
        <v>648</v>
      </c>
      <c r="H1506" s="15">
        <v>1148</v>
      </c>
      <c r="I1506" s="213" t="s">
        <v>43</v>
      </c>
      <c r="J1506" s="202" t="str">
        <f>IF(ISBLANK(INDEX('Policy Characteristics'!D:D,MATCH($C1506,'Policy Characteristics'!$C:$C,0))),"",INDEX('Policy Characteristics'!D:D,MATCH($C1506,'Policy Characteristics'!$C:$C,0)))</f>
        <v>Industry Energy Efficiency Standards</v>
      </c>
      <c r="K1506" s="76" t="str">
        <f>IF(ISBLANK(INDEX('Policy Characteristics'!E:E,MATCH($C1506,'Policy Characteristics'!$C:$C,0))),"",INDEX('Policy Characteristics'!E:E,MATCH($C1506,'Policy Characteristics'!$C:$C,0)))</f>
        <v>indst efficiency standards</v>
      </c>
      <c r="L1506" s="205">
        <f>IF(ISBLANK(INDEX('Policy Characteristics'!F:F,MATCH($C1506,'Policy Characteristics'!$C:$C,0))),"",INDEX('Policy Characteristics'!F:F,MATCH($C1506,'Policy Characteristics'!$C:$C,0)))</f>
        <v>0</v>
      </c>
      <c r="M1506" s="205">
        <f>IF(ISBLANK(INDEX('Policy Characteristics'!G:G,MATCH($C1506,'Policy Characteristics'!$C:$C,0))),"",INDEX('Policy Characteristics'!G:G,MATCH($C1506,'Policy Characteristics'!$C:$C,0)))</f>
        <v>0.25</v>
      </c>
      <c r="N1506" s="205">
        <f>IF(ISBLANK(INDEX('Policy Characteristics'!H:H,MATCH($C1506,'Policy Characteristics'!$C:$C,0))),"",INDEX('Policy Characteristics'!H:H,MATCH($C1506,'Policy Characteristics'!$C:$C,0)))</f>
        <v>0.01</v>
      </c>
      <c r="O1506" s="76" t="str">
        <f>IF(ISBLANK(INDEX('Policy Characteristics'!I:I,MATCH($C1506,'Policy Characteristics'!$C:$C,0))),"",INDEX('Policy Characteristics'!I:I,MATCH($C1506,'Policy Characteristics'!$C:$C,0)))</f>
        <v>% reduction in energy use</v>
      </c>
      <c r="P1506" s="76" t="str">
        <f>IF(ISBLANK(INDEX('Policy Characteristics'!J:J,MATCH($C1506,'Policy Characteristics'!$C:$C,0))),"",INDEX('Policy Characteristics'!J:J,MATCH($C1506,'Policy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506" s="76" t="str">
        <f>IF(ISBLANK(INDEX('Policy Characteristics'!K:K,MATCH($C1506,'Policy Characteristics'!$C:$C,0))),"",INDEX('Policy Characteristics'!K:K,MATCH($C1506,'Policy Characteristics'!$C:$C,0)))</f>
        <v>industry-ag-main.html#eff-stds</v>
      </c>
      <c r="R1506" s="76" t="str">
        <f>IF(ISBLANK(INDEX('Policy Characteristics'!L:L,MATCH($C1506,'Policy Characteristics'!$C:$C,0))),"",INDEX('Policy Characteristics'!L:L,MATCH($C1506,'Policy Characteristics'!$C:$C,0)))</f>
        <v>industry-energy-efficiency-standards.html</v>
      </c>
    </row>
    <row r="1507" spans="1:18" s="76" customFormat="1" x14ac:dyDescent="0.25">
      <c r="A1507" s="76" t="str">
        <f>IF(ISBLANK(INDEX('Policy Characteristics'!A:A,MATCH($C1507,'Policy Characteristics'!$C:$C,0))),"",INDEX('Policy Characteristics'!A:A,MATCH($C1507,'Policy Characteristics'!$C:$C,0)))</f>
        <v>Industry</v>
      </c>
      <c r="B1507" s="200" t="str">
        <f>IF(ISBLANK(INDEX('Policy Characteristics'!B:B,MATCH($C1507,'Policy Characteristics'!$C:$C,0))),"",INDEX('Policy Characteristics'!B:B,MATCH($C1507,'Policy Characteristics'!$C:$C,0)))</f>
        <v>Industry Energy Efficiency Standards</v>
      </c>
      <c r="C1507" s="76" t="str">
        <f t="shared" si="41"/>
        <v>Percentage Improvement in Eqpt Efficiency Standards above BAU</v>
      </c>
      <c r="D1507" s="78" t="s">
        <v>1319</v>
      </c>
      <c r="E1507" s="88" t="s">
        <v>643</v>
      </c>
      <c r="F1507" t="s">
        <v>1281</v>
      </c>
      <c r="G1507" s="88" t="s">
        <v>651</v>
      </c>
      <c r="H1507" s="15">
        <v>1149</v>
      </c>
      <c r="I1507" s="213" t="s">
        <v>43</v>
      </c>
      <c r="J1507" s="202" t="str">
        <f>IF(ISBLANK(INDEX('Policy Characteristics'!D:D,MATCH($C1507,'Policy Characteristics'!$C:$C,0))),"",INDEX('Policy Characteristics'!D:D,MATCH($C1507,'Policy Characteristics'!$C:$C,0)))</f>
        <v>Industry Energy Efficiency Standards</v>
      </c>
      <c r="K1507" s="76" t="str">
        <f>IF(ISBLANK(INDEX('Policy Characteristics'!E:E,MATCH($C1507,'Policy Characteristics'!$C:$C,0))),"",INDEX('Policy Characteristics'!E:E,MATCH($C1507,'Policy Characteristics'!$C:$C,0)))</f>
        <v>indst efficiency standards</v>
      </c>
      <c r="L1507" s="205">
        <f>IF(ISBLANK(INDEX('Policy Characteristics'!F:F,MATCH($C1507,'Policy Characteristics'!$C:$C,0))),"",INDEX('Policy Characteristics'!F:F,MATCH($C1507,'Policy Characteristics'!$C:$C,0)))</f>
        <v>0</v>
      </c>
      <c r="M1507" s="205">
        <f>IF(ISBLANK(INDEX('Policy Characteristics'!G:G,MATCH($C1507,'Policy Characteristics'!$C:$C,0))),"",INDEX('Policy Characteristics'!G:G,MATCH($C1507,'Policy Characteristics'!$C:$C,0)))</f>
        <v>0.25</v>
      </c>
      <c r="N1507" s="205">
        <f>IF(ISBLANK(INDEX('Policy Characteristics'!H:H,MATCH($C1507,'Policy Characteristics'!$C:$C,0))),"",INDEX('Policy Characteristics'!H:H,MATCH($C1507,'Policy Characteristics'!$C:$C,0)))</f>
        <v>0.01</v>
      </c>
      <c r="O1507" s="76" t="str">
        <f>IF(ISBLANK(INDEX('Policy Characteristics'!I:I,MATCH($C1507,'Policy Characteristics'!$C:$C,0))),"",INDEX('Policy Characteristics'!I:I,MATCH($C1507,'Policy Characteristics'!$C:$C,0)))</f>
        <v>% reduction in energy use</v>
      </c>
      <c r="P1507" s="76" t="str">
        <f>IF(ISBLANK(INDEX('Policy Characteristics'!J:J,MATCH($C1507,'Policy Characteristics'!$C:$C,0))),"",INDEX('Policy Characteristics'!J:J,MATCH($C1507,'Policy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507" s="76" t="str">
        <f>IF(ISBLANK(INDEX('Policy Characteristics'!K:K,MATCH($C1507,'Policy Characteristics'!$C:$C,0))),"",INDEX('Policy Characteristics'!K:K,MATCH($C1507,'Policy Characteristics'!$C:$C,0)))</f>
        <v>industry-ag-main.html#eff-stds</v>
      </c>
      <c r="R1507" s="76" t="str">
        <f>IF(ISBLANK(INDEX('Policy Characteristics'!L:L,MATCH($C1507,'Policy Characteristics'!$C:$C,0))),"",INDEX('Policy Characteristics'!L:L,MATCH($C1507,'Policy Characteristics'!$C:$C,0)))</f>
        <v>industry-energy-efficiency-standards.html</v>
      </c>
    </row>
    <row r="1508" spans="1:18" s="76" customFormat="1" x14ac:dyDescent="0.25">
      <c r="A1508" s="76" t="str">
        <f>IF(ISBLANK(INDEX('Policy Characteristics'!A:A,MATCH($C1508,'Policy Characteristics'!$C:$C,0))),"",INDEX('Policy Characteristics'!A:A,MATCH($C1508,'Policy Characteristics'!$C:$C,0)))</f>
        <v>Industry</v>
      </c>
      <c r="B1508" s="200" t="str">
        <f>IF(ISBLANK(INDEX('Policy Characteristics'!B:B,MATCH($C1508,'Policy Characteristics'!$C:$C,0))),"",INDEX('Policy Characteristics'!B:B,MATCH($C1508,'Policy Characteristics'!$C:$C,0)))</f>
        <v>Industry Energy Efficiency Standards</v>
      </c>
      <c r="C1508" s="76" t="str">
        <f t="shared" si="41"/>
        <v>Percentage Improvement in Eqpt Efficiency Standards above BAU</v>
      </c>
      <c r="D1508" s="78" t="s">
        <v>1319</v>
      </c>
      <c r="E1508" s="88" t="s">
        <v>644</v>
      </c>
      <c r="F1508" t="s">
        <v>1281</v>
      </c>
      <c r="G1508" s="88" t="s">
        <v>652</v>
      </c>
      <c r="H1508" s="15">
        <v>1150</v>
      </c>
      <c r="I1508" s="213" t="s">
        <v>43</v>
      </c>
      <c r="J1508" s="202" t="str">
        <f>IF(ISBLANK(INDEX('Policy Characteristics'!D:D,MATCH($C1508,'Policy Characteristics'!$C:$C,0))),"",INDEX('Policy Characteristics'!D:D,MATCH($C1508,'Policy Characteristics'!$C:$C,0)))</f>
        <v>Industry Energy Efficiency Standards</v>
      </c>
      <c r="K1508" s="76" t="str">
        <f>IF(ISBLANK(INDEX('Policy Characteristics'!E:E,MATCH($C1508,'Policy Characteristics'!$C:$C,0))),"",INDEX('Policy Characteristics'!E:E,MATCH($C1508,'Policy Characteristics'!$C:$C,0)))</f>
        <v>indst efficiency standards</v>
      </c>
      <c r="L1508" s="205">
        <f>IF(ISBLANK(INDEX('Policy Characteristics'!F:F,MATCH($C1508,'Policy Characteristics'!$C:$C,0))),"",INDEX('Policy Characteristics'!F:F,MATCH($C1508,'Policy Characteristics'!$C:$C,0)))</f>
        <v>0</v>
      </c>
      <c r="M1508" s="205">
        <f>IF(ISBLANK(INDEX('Policy Characteristics'!G:G,MATCH($C1508,'Policy Characteristics'!$C:$C,0))),"",INDEX('Policy Characteristics'!G:G,MATCH($C1508,'Policy Characteristics'!$C:$C,0)))</f>
        <v>0.25</v>
      </c>
      <c r="N1508" s="205">
        <f>IF(ISBLANK(INDEX('Policy Characteristics'!H:H,MATCH($C1508,'Policy Characteristics'!$C:$C,0))),"",INDEX('Policy Characteristics'!H:H,MATCH($C1508,'Policy Characteristics'!$C:$C,0)))</f>
        <v>0.01</v>
      </c>
      <c r="O1508" s="76" t="str">
        <f>IF(ISBLANK(INDEX('Policy Characteristics'!I:I,MATCH($C1508,'Policy Characteristics'!$C:$C,0))),"",INDEX('Policy Characteristics'!I:I,MATCH($C1508,'Policy Characteristics'!$C:$C,0)))</f>
        <v>% reduction in energy use</v>
      </c>
      <c r="P1508" s="76" t="str">
        <f>IF(ISBLANK(INDEX('Policy Characteristics'!J:J,MATCH($C1508,'Policy Characteristics'!$C:$C,0))),"",INDEX('Policy Characteristics'!J:J,MATCH($C1508,'Policy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508" s="76" t="str">
        <f>IF(ISBLANK(INDEX('Policy Characteristics'!K:K,MATCH($C1508,'Policy Characteristics'!$C:$C,0))),"",INDEX('Policy Characteristics'!K:K,MATCH($C1508,'Policy Characteristics'!$C:$C,0)))</f>
        <v>industry-ag-main.html#eff-stds</v>
      </c>
      <c r="R1508" s="76" t="str">
        <f>IF(ISBLANK(INDEX('Policy Characteristics'!L:L,MATCH($C1508,'Policy Characteristics'!$C:$C,0))),"",INDEX('Policy Characteristics'!L:L,MATCH($C1508,'Policy Characteristics'!$C:$C,0)))</f>
        <v>industry-energy-efficiency-standards.html</v>
      </c>
    </row>
    <row r="1509" spans="1:18" s="76" customFormat="1" x14ac:dyDescent="0.25">
      <c r="A1509" s="76" t="str">
        <f>IF(ISBLANK(INDEX('Policy Characteristics'!A:A,MATCH($C1509,'Policy Characteristics'!$C:$C,0))),"",INDEX('Policy Characteristics'!A:A,MATCH($C1509,'Policy Characteristics'!$C:$C,0)))</f>
        <v>Industry</v>
      </c>
      <c r="B1509" s="200" t="str">
        <f>IF(ISBLANK(INDEX('Policy Characteristics'!B:B,MATCH($C1509,'Policy Characteristics'!$C:$C,0))),"",INDEX('Policy Characteristics'!B:B,MATCH($C1509,'Policy Characteristics'!$C:$C,0)))</f>
        <v>Industry Energy Efficiency Standards</v>
      </c>
      <c r="C1509" s="76" t="str">
        <f t="shared" ref="C1509:C1565" si="42">C$1316</f>
        <v>Percentage Improvement in Eqpt Efficiency Standards above BAU</v>
      </c>
      <c r="D1509" s="78" t="s">
        <v>1319</v>
      </c>
      <c r="E1509" s="88" t="s">
        <v>645</v>
      </c>
      <c r="F1509" t="s">
        <v>1281</v>
      </c>
      <c r="G1509" s="88" t="s">
        <v>649</v>
      </c>
      <c r="H1509" s="15">
        <v>1151</v>
      </c>
      <c r="I1509" s="213" t="s">
        <v>44</v>
      </c>
      <c r="J1509" s="202" t="str">
        <f>IF(ISBLANK(INDEX('Policy Characteristics'!D:D,MATCH($C1509,'Policy Characteristics'!$C:$C,0))),"",INDEX('Policy Characteristics'!D:D,MATCH($C1509,'Policy Characteristics'!$C:$C,0)))</f>
        <v>Industry Energy Efficiency Standards</v>
      </c>
      <c r="K1509" s="76" t="str">
        <f>IF(ISBLANK(INDEX('Policy Characteristics'!E:E,MATCH($C1509,'Policy Characteristics'!$C:$C,0))),"",INDEX('Policy Characteristics'!E:E,MATCH($C1509,'Policy Characteristics'!$C:$C,0)))</f>
        <v>indst efficiency standards</v>
      </c>
      <c r="L1509" s="205">
        <f>IF(ISBLANK(INDEX('Policy Characteristics'!F:F,MATCH($C1509,'Policy Characteristics'!$C:$C,0))),"",INDEX('Policy Characteristics'!F:F,MATCH($C1509,'Policy Characteristics'!$C:$C,0)))</f>
        <v>0</v>
      </c>
      <c r="M1509" s="205">
        <f>IF(ISBLANK(INDEX('Policy Characteristics'!G:G,MATCH($C1509,'Policy Characteristics'!$C:$C,0))),"",INDEX('Policy Characteristics'!G:G,MATCH($C1509,'Policy Characteristics'!$C:$C,0)))</f>
        <v>0.25</v>
      </c>
      <c r="N1509" s="205">
        <f>IF(ISBLANK(INDEX('Policy Characteristics'!H:H,MATCH($C1509,'Policy Characteristics'!$C:$C,0))),"",INDEX('Policy Characteristics'!H:H,MATCH($C1509,'Policy Characteristics'!$C:$C,0)))</f>
        <v>0.01</v>
      </c>
      <c r="O1509" s="76" t="str">
        <f>IF(ISBLANK(INDEX('Policy Characteristics'!I:I,MATCH($C1509,'Policy Characteristics'!$C:$C,0))),"",INDEX('Policy Characteristics'!I:I,MATCH($C1509,'Policy Characteristics'!$C:$C,0)))</f>
        <v>% reduction in energy use</v>
      </c>
      <c r="P1509" s="76" t="str">
        <f>IF(ISBLANK(INDEX('Policy Characteristics'!J:J,MATCH($C1509,'Policy Characteristics'!$C:$C,0))),"",INDEX('Policy Characteristics'!J:J,MATCH($C1509,'Policy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509" s="76" t="str">
        <f>IF(ISBLANK(INDEX('Policy Characteristics'!K:K,MATCH($C1509,'Policy Characteristics'!$C:$C,0))),"",INDEX('Policy Characteristics'!K:K,MATCH($C1509,'Policy Characteristics'!$C:$C,0)))</f>
        <v>industry-ag-main.html#eff-stds</v>
      </c>
      <c r="R1509" s="76" t="str">
        <f>IF(ISBLANK(INDEX('Policy Characteristics'!L:L,MATCH($C1509,'Policy Characteristics'!$C:$C,0))),"",INDEX('Policy Characteristics'!L:L,MATCH($C1509,'Policy Characteristics'!$C:$C,0)))</f>
        <v>industry-energy-efficiency-standards.html</v>
      </c>
    </row>
    <row r="1510" spans="1:18" s="76" customFormat="1" x14ac:dyDescent="0.25">
      <c r="A1510" s="76" t="str">
        <f>IF(ISBLANK(INDEX('Policy Characteristics'!A:A,MATCH($C1510,'Policy Characteristics'!$C:$C,0))),"",INDEX('Policy Characteristics'!A:A,MATCH($C1510,'Policy Characteristics'!$C:$C,0)))</f>
        <v>Industry</v>
      </c>
      <c r="B1510" s="200" t="str">
        <f>IF(ISBLANK(INDEX('Policy Characteristics'!B:B,MATCH($C1510,'Policy Characteristics'!$C:$C,0))),"",INDEX('Policy Characteristics'!B:B,MATCH($C1510,'Policy Characteristics'!$C:$C,0)))</f>
        <v>Industry Energy Efficiency Standards</v>
      </c>
      <c r="C1510" s="76" t="str">
        <f t="shared" si="42"/>
        <v>Percentage Improvement in Eqpt Efficiency Standards above BAU</v>
      </c>
      <c r="D1510" s="78" t="s">
        <v>1319</v>
      </c>
      <c r="E1510" s="88" t="s">
        <v>646</v>
      </c>
      <c r="F1510" t="s">
        <v>1281</v>
      </c>
      <c r="G1510" s="88" t="s">
        <v>650</v>
      </c>
      <c r="H1510" s="15">
        <v>1152</v>
      </c>
      <c r="I1510" s="213" t="s">
        <v>43</v>
      </c>
      <c r="J1510" s="202" t="str">
        <f>IF(ISBLANK(INDEX('Policy Characteristics'!D:D,MATCH($C1510,'Policy Characteristics'!$C:$C,0))),"",INDEX('Policy Characteristics'!D:D,MATCH($C1510,'Policy Characteristics'!$C:$C,0)))</f>
        <v>Industry Energy Efficiency Standards</v>
      </c>
      <c r="K1510" s="76" t="str">
        <f>IF(ISBLANK(INDEX('Policy Characteristics'!E:E,MATCH($C1510,'Policy Characteristics'!$C:$C,0))),"",INDEX('Policy Characteristics'!E:E,MATCH($C1510,'Policy Characteristics'!$C:$C,0)))</f>
        <v>indst efficiency standards</v>
      </c>
      <c r="L1510" s="205">
        <f>IF(ISBLANK(INDEX('Policy Characteristics'!F:F,MATCH($C1510,'Policy Characteristics'!$C:$C,0))),"",INDEX('Policy Characteristics'!F:F,MATCH($C1510,'Policy Characteristics'!$C:$C,0)))</f>
        <v>0</v>
      </c>
      <c r="M1510" s="205">
        <f>IF(ISBLANK(INDEX('Policy Characteristics'!G:G,MATCH($C1510,'Policy Characteristics'!$C:$C,0))),"",INDEX('Policy Characteristics'!G:G,MATCH($C1510,'Policy Characteristics'!$C:$C,0)))</f>
        <v>0.25</v>
      </c>
      <c r="N1510" s="205">
        <f>IF(ISBLANK(INDEX('Policy Characteristics'!H:H,MATCH($C1510,'Policy Characteristics'!$C:$C,0))),"",INDEX('Policy Characteristics'!H:H,MATCH($C1510,'Policy Characteristics'!$C:$C,0)))</f>
        <v>0.01</v>
      </c>
      <c r="O1510" s="76" t="str">
        <f>IF(ISBLANK(INDEX('Policy Characteristics'!I:I,MATCH($C1510,'Policy Characteristics'!$C:$C,0))),"",INDEX('Policy Characteristics'!I:I,MATCH($C1510,'Policy Characteristics'!$C:$C,0)))</f>
        <v>% reduction in energy use</v>
      </c>
      <c r="P1510" s="76" t="str">
        <f>IF(ISBLANK(INDEX('Policy Characteristics'!J:J,MATCH($C1510,'Policy Characteristics'!$C:$C,0))),"",INDEX('Policy Characteristics'!J:J,MATCH($C1510,'Policy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510" s="76" t="str">
        <f>IF(ISBLANK(INDEX('Policy Characteristics'!K:K,MATCH($C1510,'Policy Characteristics'!$C:$C,0))),"",INDEX('Policy Characteristics'!K:K,MATCH($C1510,'Policy Characteristics'!$C:$C,0)))</f>
        <v>industry-ag-main.html#eff-stds</v>
      </c>
      <c r="R1510" s="76" t="str">
        <f>IF(ISBLANK(INDEX('Policy Characteristics'!L:L,MATCH($C1510,'Policy Characteristics'!$C:$C,0))),"",INDEX('Policy Characteristics'!L:L,MATCH($C1510,'Policy Characteristics'!$C:$C,0)))</f>
        <v>industry-energy-efficiency-standards.html</v>
      </c>
    </row>
    <row r="1511" spans="1:18" s="76" customFormat="1" x14ac:dyDescent="0.25">
      <c r="A1511" s="76" t="str">
        <f>IF(ISBLANK(INDEX('Policy Characteristics'!A:A,MATCH($C1511,'Policy Characteristics'!$C:$C,0))),"",INDEX('Policy Characteristics'!A:A,MATCH($C1511,'Policy Characteristics'!$C:$C,0)))</f>
        <v>Industry</v>
      </c>
      <c r="B1511" s="200" t="str">
        <f>IF(ISBLANK(INDEX('Policy Characteristics'!B:B,MATCH($C1511,'Policy Characteristics'!$C:$C,0))),"",INDEX('Policy Characteristics'!B:B,MATCH($C1511,'Policy Characteristics'!$C:$C,0)))</f>
        <v>Industry Energy Efficiency Standards</v>
      </c>
      <c r="C1511" s="76" t="str">
        <f t="shared" si="42"/>
        <v>Percentage Improvement in Eqpt Efficiency Standards above BAU</v>
      </c>
      <c r="D1511" s="78" t="s">
        <v>1319</v>
      </c>
      <c r="E1511" s="88" t="s">
        <v>647</v>
      </c>
      <c r="F1511" t="s">
        <v>1281</v>
      </c>
      <c r="G1511" s="88" t="s">
        <v>653</v>
      </c>
      <c r="H1511" s="15">
        <v>1153</v>
      </c>
      <c r="I1511" s="213" t="s">
        <v>44</v>
      </c>
      <c r="J1511" s="202" t="str">
        <f>IF(ISBLANK(INDEX('Policy Characteristics'!D:D,MATCH($C1511,'Policy Characteristics'!$C:$C,0))),"",INDEX('Policy Characteristics'!D:D,MATCH($C1511,'Policy Characteristics'!$C:$C,0)))</f>
        <v>Industry Energy Efficiency Standards</v>
      </c>
      <c r="K1511" s="76" t="str">
        <f>IF(ISBLANK(INDEX('Policy Characteristics'!E:E,MATCH($C1511,'Policy Characteristics'!$C:$C,0))),"",INDEX('Policy Characteristics'!E:E,MATCH($C1511,'Policy Characteristics'!$C:$C,0)))</f>
        <v>indst efficiency standards</v>
      </c>
      <c r="L1511" s="205">
        <f>IF(ISBLANK(INDEX('Policy Characteristics'!F:F,MATCH($C1511,'Policy Characteristics'!$C:$C,0))),"",INDEX('Policy Characteristics'!F:F,MATCH($C1511,'Policy Characteristics'!$C:$C,0)))</f>
        <v>0</v>
      </c>
      <c r="M1511" s="205">
        <f>IF(ISBLANK(INDEX('Policy Characteristics'!G:G,MATCH($C1511,'Policy Characteristics'!$C:$C,0))),"",INDEX('Policy Characteristics'!G:G,MATCH($C1511,'Policy Characteristics'!$C:$C,0)))</f>
        <v>0.25</v>
      </c>
      <c r="N1511" s="205">
        <f>IF(ISBLANK(INDEX('Policy Characteristics'!H:H,MATCH($C1511,'Policy Characteristics'!$C:$C,0))),"",INDEX('Policy Characteristics'!H:H,MATCH($C1511,'Policy Characteristics'!$C:$C,0)))</f>
        <v>0.01</v>
      </c>
      <c r="O1511" s="76" t="str">
        <f>IF(ISBLANK(INDEX('Policy Characteristics'!I:I,MATCH($C1511,'Policy Characteristics'!$C:$C,0))),"",INDEX('Policy Characteristics'!I:I,MATCH($C1511,'Policy Characteristics'!$C:$C,0)))</f>
        <v>% reduction in energy use</v>
      </c>
      <c r="P1511" s="76" t="str">
        <f>IF(ISBLANK(INDEX('Policy Characteristics'!J:J,MATCH($C1511,'Policy Characteristics'!$C:$C,0))),"",INDEX('Policy Characteristics'!J:J,MATCH($C1511,'Policy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511" s="76" t="str">
        <f>IF(ISBLANK(INDEX('Policy Characteristics'!K:K,MATCH($C1511,'Policy Characteristics'!$C:$C,0))),"",INDEX('Policy Characteristics'!K:K,MATCH($C1511,'Policy Characteristics'!$C:$C,0)))</f>
        <v>industry-ag-main.html#eff-stds</v>
      </c>
      <c r="R1511" s="76" t="str">
        <f>IF(ISBLANK(INDEX('Policy Characteristics'!L:L,MATCH($C1511,'Policy Characteristics'!$C:$C,0))),"",INDEX('Policy Characteristics'!L:L,MATCH($C1511,'Policy Characteristics'!$C:$C,0)))</f>
        <v>industry-energy-efficiency-standards.html</v>
      </c>
    </row>
    <row r="1512" spans="1:18" s="76" customFormat="1" x14ac:dyDescent="0.25">
      <c r="A1512" s="76" t="str">
        <f>IF(ISBLANK(INDEX('Policy Characteristics'!A:A,MATCH($C1512,'Policy Characteristics'!$C:$C,0))),"",INDEX('Policy Characteristics'!A:A,MATCH($C1512,'Policy Characteristics'!$C:$C,0)))</f>
        <v>Industry</v>
      </c>
      <c r="B1512" s="200" t="str">
        <f>IF(ISBLANK(INDEX('Policy Characteristics'!B:B,MATCH($C1512,'Policy Characteristics'!$C:$C,0))),"",INDEX('Policy Characteristics'!B:B,MATCH($C1512,'Policy Characteristics'!$C:$C,0)))</f>
        <v>Industry Energy Efficiency Standards</v>
      </c>
      <c r="C1512" s="76" t="str">
        <f t="shared" si="42"/>
        <v>Percentage Improvement in Eqpt Efficiency Standards above BAU</v>
      </c>
      <c r="D1512" s="78" t="s">
        <v>1319</v>
      </c>
      <c r="E1512" s="88" t="s">
        <v>946</v>
      </c>
      <c r="F1512" t="s">
        <v>1281</v>
      </c>
      <c r="G1512" s="88" t="s">
        <v>949</v>
      </c>
      <c r="H1512" s="15">
        <v>1154</v>
      </c>
      <c r="I1512" s="213" t="s">
        <v>44</v>
      </c>
      <c r="J1512" s="202" t="str">
        <f>IF(ISBLANK(INDEX('Policy Characteristics'!D:D,MATCH($C1512,'Policy Characteristics'!$C:$C,0))),"",INDEX('Policy Characteristics'!D:D,MATCH($C1512,'Policy Characteristics'!$C:$C,0)))</f>
        <v>Industry Energy Efficiency Standards</v>
      </c>
      <c r="K1512" s="76" t="str">
        <f>IF(ISBLANK(INDEX('Policy Characteristics'!E:E,MATCH($C1512,'Policy Characteristics'!$C:$C,0))),"",INDEX('Policy Characteristics'!E:E,MATCH($C1512,'Policy Characteristics'!$C:$C,0)))</f>
        <v>indst efficiency standards</v>
      </c>
      <c r="L1512" s="205">
        <f>IF(ISBLANK(INDEX('Policy Characteristics'!F:F,MATCH($C1512,'Policy Characteristics'!$C:$C,0))),"",INDEX('Policy Characteristics'!F:F,MATCH($C1512,'Policy Characteristics'!$C:$C,0)))</f>
        <v>0</v>
      </c>
      <c r="M1512" s="205">
        <f>IF(ISBLANK(INDEX('Policy Characteristics'!G:G,MATCH($C1512,'Policy Characteristics'!$C:$C,0))),"",INDEX('Policy Characteristics'!G:G,MATCH($C1512,'Policy Characteristics'!$C:$C,0)))</f>
        <v>0.25</v>
      </c>
      <c r="N1512" s="205">
        <f>IF(ISBLANK(INDEX('Policy Characteristics'!H:H,MATCH($C1512,'Policy Characteristics'!$C:$C,0))),"",INDEX('Policy Characteristics'!H:H,MATCH($C1512,'Policy Characteristics'!$C:$C,0)))</f>
        <v>0.01</v>
      </c>
      <c r="O1512" s="76" t="str">
        <f>IF(ISBLANK(INDEX('Policy Characteristics'!I:I,MATCH($C1512,'Policy Characteristics'!$C:$C,0))),"",INDEX('Policy Characteristics'!I:I,MATCH($C1512,'Policy Characteristics'!$C:$C,0)))</f>
        <v>% reduction in energy use</v>
      </c>
      <c r="P1512" s="76" t="str">
        <f>IF(ISBLANK(INDEX('Policy Characteristics'!J:J,MATCH($C1512,'Policy Characteristics'!$C:$C,0))),"",INDEX('Policy Characteristics'!J:J,MATCH($C1512,'Policy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512" s="76" t="str">
        <f>IF(ISBLANK(INDEX('Policy Characteristics'!K:K,MATCH($C1512,'Policy Characteristics'!$C:$C,0))),"",INDEX('Policy Characteristics'!K:K,MATCH($C1512,'Policy Characteristics'!$C:$C,0)))</f>
        <v>industry-ag-main.html#eff-stds</v>
      </c>
      <c r="R1512" s="76" t="str">
        <f>IF(ISBLANK(INDEX('Policy Characteristics'!L:L,MATCH($C1512,'Policy Characteristics'!$C:$C,0))),"",INDEX('Policy Characteristics'!L:L,MATCH($C1512,'Policy Characteristics'!$C:$C,0)))</f>
        <v>industry-energy-efficiency-standards.html</v>
      </c>
    </row>
    <row r="1513" spans="1:18" s="76" customFormat="1" x14ac:dyDescent="0.25">
      <c r="A1513" s="76" t="str">
        <f>IF(ISBLANK(INDEX('Policy Characteristics'!A:A,MATCH($C1513,'Policy Characteristics'!$C:$C,0))),"",INDEX('Policy Characteristics'!A:A,MATCH($C1513,'Policy Characteristics'!$C:$C,0)))</f>
        <v>Industry</v>
      </c>
      <c r="B1513" s="200" t="str">
        <f>IF(ISBLANK(INDEX('Policy Characteristics'!B:B,MATCH($C1513,'Policy Characteristics'!$C:$C,0))),"",INDEX('Policy Characteristics'!B:B,MATCH($C1513,'Policy Characteristics'!$C:$C,0)))</f>
        <v>Industry Energy Efficiency Standards</v>
      </c>
      <c r="C1513" s="76" t="str">
        <f t="shared" si="42"/>
        <v>Percentage Improvement in Eqpt Efficiency Standards above BAU</v>
      </c>
      <c r="D1513" s="78" t="s">
        <v>1319</v>
      </c>
      <c r="E1513" s="88" t="s">
        <v>947</v>
      </c>
      <c r="F1513" t="s">
        <v>1281</v>
      </c>
      <c r="G1513" s="88" t="s">
        <v>951</v>
      </c>
      <c r="H1513" s="15">
        <v>1155</v>
      </c>
      <c r="I1513" s="213" t="s">
        <v>43</v>
      </c>
      <c r="J1513" s="202" t="str">
        <f>IF(ISBLANK(INDEX('Policy Characteristics'!D:D,MATCH($C1513,'Policy Characteristics'!$C:$C,0))),"",INDEX('Policy Characteristics'!D:D,MATCH($C1513,'Policy Characteristics'!$C:$C,0)))</f>
        <v>Industry Energy Efficiency Standards</v>
      </c>
      <c r="K1513" s="76" t="str">
        <f>IF(ISBLANK(INDEX('Policy Characteristics'!E:E,MATCH($C1513,'Policy Characteristics'!$C:$C,0))),"",INDEX('Policy Characteristics'!E:E,MATCH($C1513,'Policy Characteristics'!$C:$C,0)))</f>
        <v>indst efficiency standards</v>
      </c>
      <c r="L1513" s="205">
        <f>IF(ISBLANK(INDEX('Policy Characteristics'!F:F,MATCH($C1513,'Policy Characteristics'!$C:$C,0))),"",INDEX('Policy Characteristics'!F:F,MATCH($C1513,'Policy Characteristics'!$C:$C,0)))</f>
        <v>0</v>
      </c>
      <c r="M1513" s="205">
        <f>IF(ISBLANK(INDEX('Policy Characteristics'!G:G,MATCH($C1513,'Policy Characteristics'!$C:$C,0))),"",INDEX('Policy Characteristics'!G:G,MATCH($C1513,'Policy Characteristics'!$C:$C,0)))</f>
        <v>0.25</v>
      </c>
      <c r="N1513" s="205">
        <f>IF(ISBLANK(INDEX('Policy Characteristics'!H:H,MATCH($C1513,'Policy Characteristics'!$C:$C,0))),"",INDEX('Policy Characteristics'!H:H,MATCH($C1513,'Policy Characteristics'!$C:$C,0)))</f>
        <v>0.01</v>
      </c>
      <c r="O1513" s="76" t="str">
        <f>IF(ISBLANK(INDEX('Policy Characteristics'!I:I,MATCH($C1513,'Policy Characteristics'!$C:$C,0))),"",INDEX('Policy Characteristics'!I:I,MATCH($C1513,'Policy Characteristics'!$C:$C,0)))</f>
        <v>% reduction in energy use</v>
      </c>
      <c r="P1513" s="76" t="str">
        <f>IF(ISBLANK(INDEX('Policy Characteristics'!J:J,MATCH($C1513,'Policy Characteristics'!$C:$C,0))),"",INDEX('Policy Characteristics'!J:J,MATCH($C1513,'Policy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513" s="76" t="str">
        <f>IF(ISBLANK(INDEX('Policy Characteristics'!K:K,MATCH($C1513,'Policy Characteristics'!$C:$C,0))),"",INDEX('Policy Characteristics'!K:K,MATCH($C1513,'Policy Characteristics'!$C:$C,0)))</f>
        <v>industry-ag-main.html#eff-stds</v>
      </c>
      <c r="R1513" s="76" t="str">
        <f>IF(ISBLANK(INDEX('Policy Characteristics'!L:L,MATCH($C1513,'Policy Characteristics'!$C:$C,0))),"",INDEX('Policy Characteristics'!L:L,MATCH($C1513,'Policy Characteristics'!$C:$C,0)))</f>
        <v>industry-energy-efficiency-standards.html</v>
      </c>
    </row>
    <row r="1514" spans="1:18" s="76" customFormat="1" x14ac:dyDescent="0.25">
      <c r="A1514" s="76" t="str">
        <f>IF(ISBLANK(INDEX('Policy Characteristics'!A:A,MATCH($C1514,'Policy Characteristics'!$C:$C,0))),"",INDEX('Policy Characteristics'!A:A,MATCH($C1514,'Policy Characteristics'!$C:$C,0)))</f>
        <v>Industry</v>
      </c>
      <c r="B1514" s="200" t="str">
        <f>IF(ISBLANK(INDEX('Policy Characteristics'!B:B,MATCH($C1514,'Policy Characteristics'!$C:$C,0))),"",INDEX('Policy Characteristics'!B:B,MATCH($C1514,'Policy Characteristics'!$C:$C,0)))</f>
        <v>Industry Energy Efficiency Standards</v>
      </c>
      <c r="C1514" s="76" t="str">
        <f t="shared" si="42"/>
        <v>Percentage Improvement in Eqpt Efficiency Standards above BAU</v>
      </c>
      <c r="D1514" s="78" t="s">
        <v>1319</v>
      </c>
      <c r="E1514" s="88" t="s">
        <v>948</v>
      </c>
      <c r="F1514" t="s">
        <v>1281</v>
      </c>
      <c r="G1514" s="88" t="s">
        <v>952</v>
      </c>
      <c r="H1514" s="15">
        <v>1156</v>
      </c>
      <c r="I1514" s="213" t="s">
        <v>43</v>
      </c>
      <c r="J1514" s="202" t="str">
        <f>IF(ISBLANK(INDEX('Policy Characteristics'!D:D,MATCH($C1514,'Policy Characteristics'!$C:$C,0))),"",INDEX('Policy Characteristics'!D:D,MATCH($C1514,'Policy Characteristics'!$C:$C,0)))</f>
        <v>Industry Energy Efficiency Standards</v>
      </c>
      <c r="K1514" s="76" t="str">
        <f>IF(ISBLANK(INDEX('Policy Characteristics'!E:E,MATCH($C1514,'Policy Characteristics'!$C:$C,0))),"",INDEX('Policy Characteristics'!E:E,MATCH($C1514,'Policy Characteristics'!$C:$C,0)))</f>
        <v>indst efficiency standards</v>
      </c>
      <c r="L1514" s="205">
        <f>IF(ISBLANK(INDEX('Policy Characteristics'!F:F,MATCH($C1514,'Policy Characteristics'!$C:$C,0))),"",INDEX('Policy Characteristics'!F:F,MATCH($C1514,'Policy Characteristics'!$C:$C,0)))</f>
        <v>0</v>
      </c>
      <c r="M1514" s="205">
        <f>IF(ISBLANK(INDEX('Policy Characteristics'!G:G,MATCH($C1514,'Policy Characteristics'!$C:$C,0))),"",INDEX('Policy Characteristics'!G:G,MATCH($C1514,'Policy Characteristics'!$C:$C,0)))</f>
        <v>0.25</v>
      </c>
      <c r="N1514" s="205">
        <f>IF(ISBLANK(INDEX('Policy Characteristics'!H:H,MATCH($C1514,'Policy Characteristics'!$C:$C,0))),"",INDEX('Policy Characteristics'!H:H,MATCH($C1514,'Policy Characteristics'!$C:$C,0)))</f>
        <v>0.01</v>
      </c>
      <c r="O1514" s="76" t="str">
        <f>IF(ISBLANK(INDEX('Policy Characteristics'!I:I,MATCH($C1514,'Policy Characteristics'!$C:$C,0))),"",INDEX('Policy Characteristics'!I:I,MATCH($C1514,'Policy Characteristics'!$C:$C,0)))</f>
        <v>% reduction in energy use</v>
      </c>
      <c r="P1514" s="76" t="str">
        <f>IF(ISBLANK(INDEX('Policy Characteristics'!J:J,MATCH($C1514,'Policy Characteristics'!$C:$C,0))),"",INDEX('Policy Characteristics'!J:J,MATCH($C1514,'Policy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514" s="76" t="str">
        <f>IF(ISBLANK(INDEX('Policy Characteristics'!K:K,MATCH($C1514,'Policy Characteristics'!$C:$C,0))),"",INDEX('Policy Characteristics'!K:K,MATCH($C1514,'Policy Characteristics'!$C:$C,0)))</f>
        <v>industry-ag-main.html#eff-stds</v>
      </c>
      <c r="R1514" s="76" t="str">
        <f>IF(ISBLANK(INDEX('Policy Characteristics'!L:L,MATCH($C1514,'Policy Characteristics'!$C:$C,0))),"",INDEX('Policy Characteristics'!L:L,MATCH($C1514,'Policy Characteristics'!$C:$C,0)))</f>
        <v>industry-energy-efficiency-standards.html</v>
      </c>
    </row>
    <row r="1515" spans="1:18" s="76" customFormat="1" x14ac:dyDescent="0.25">
      <c r="A1515" s="76" t="str">
        <f>IF(ISBLANK(INDEX('Policy Characteristics'!A:A,MATCH($C1515,'Policy Characteristics'!$C:$C,0))),"",INDEX('Policy Characteristics'!A:A,MATCH($C1515,'Policy Characteristics'!$C:$C,0)))</f>
        <v>Industry</v>
      </c>
      <c r="B1515" s="200" t="str">
        <f>IF(ISBLANK(INDEX('Policy Characteristics'!B:B,MATCH($C1515,'Policy Characteristics'!$C:$C,0))),"",INDEX('Policy Characteristics'!B:B,MATCH($C1515,'Policy Characteristics'!$C:$C,0)))</f>
        <v>Industry Energy Efficiency Standards</v>
      </c>
      <c r="C1515" s="76" t="str">
        <f t="shared" si="42"/>
        <v>Percentage Improvement in Eqpt Efficiency Standards above BAU</v>
      </c>
      <c r="D1515" s="78" t="s">
        <v>1319</v>
      </c>
      <c r="E1515" s="88" t="s">
        <v>945</v>
      </c>
      <c r="F1515" t="s">
        <v>1281</v>
      </c>
      <c r="G1515" s="88" t="s">
        <v>950</v>
      </c>
      <c r="H1515" s="15">
        <v>1157</v>
      </c>
      <c r="I1515" s="213" t="s">
        <v>44</v>
      </c>
      <c r="J1515" s="202" t="str">
        <f>IF(ISBLANK(INDEX('Policy Characteristics'!D:D,MATCH($C1515,'Policy Characteristics'!$C:$C,0))),"",INDEX('Policy Characteristics'!D:D,MATCH($C1515,'Policy Characteristics'!$C:$C,0)))</f>
        <v>Industry Energy Efficiency Standards</v>
      </c>
      <c r="K1515" s="76" t="str">
        <f>IF(ISBLANK(INDEX('Policy Characteristics'!E:E,MATCH($C1515,'Policy Characteristics'!$C:$C,0))),"",INDEX('Policy Characteristics'!E:E,MATCH($C1515,'Policy Characteristics'!$C:$C,0)))</f>
        <v>indst efficiency standards</v>
      </c>
      <c r="L1515" s="205">
        <f>IF(ISBLANK(INDEX('Policy Characteristics'!F:F,MATCH($C1515,'Policy Characteristics'!$C:$C,0))),"",INDEX('Policy Characteristics'!F:F,MATCH($C1515,'Policy Characteristics'!$C:$C,0)))</f>
        <v>0</v>
      </c>
      <c r="M1515" s="205">
        <f>IF(ISBLANK(INDEX('Policy Characteristics'!G:G,MATCH($C1515,'Policy Characteristics'!$C:$C,0))),"",INDEX('Policy Characteristics'!G:G,MATCH($C1515,'Policy Characteristics'!$C:$C,0)))</f>
        <v>0.25</v>
      </c>
      <c r="N1515" s="205">
        <f>IF(ISBLANK(INDEX('Policy Characteristics'!H:H,MATCH($C1515,'Policy Characteristics'!$C:$C,0))),"",INDEX('Policy Characteristics'!H:H,MATCH($C1515,'Policy Characteristics'!$C:$C,0)))</f>
        <v>0.01</v>
      </c>
      <c r="O1515" s="76" t="str">
        <f>IF(ISBLANK(INDEX('Policy Characteristics'!I:I,MATCH($C1515,'Policy Characteristics'!$C:$C,0))),"",INDEX('Policy Characteristics'!I:I,MATCH($C1515,'Policy Characteristics'!$C:$C,0)))</f>
        <v>% reduction in energy use</v>
      </c>
      <c r="P1515" s="76" t="str">
        <f>IF(ISBLANK(INDEX('Policy Characteristics'!J:J,MATCH($C1515,'Policy Characteristics'!$C:$C,0))),"",INDEX('Policy Characteristics'!J:J,MATCH($C1515,'Policy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515" s="76" t="str">
        <f>IF(ISBLANK(INDEX('Policy Characteristics'!K:K,MATCH($C1515,'Policy Characteristics'!$C:$C,0))),"",INDEX('Policy Characteristics'!K:K,MATCH($C1515,'Policy Characteristics'!$C:$C,0)))</f>
        <v>industry-ag-main.html#eff-stds</v>
      </c>
      <c r="R1515" s="76" t="str">
        <f>IF(ISBLANK(INDEX('Policy Characteristics'!L:L,MATCH($C1515,'Policy Characteristics'!$C:$C,0))),"",INDEX('Policy Characteristics'!L:L,MATCH($C1515,'Policy Characteristics'!$C:$C,0)))</f>
        <v>industry-energy-efficiency-standards.html</v>
      </c>
    </row>
    <row r="1516" spans="1:18" s="76" customFormat="1" x14ac:dyDescent="0.25">
      <c r="A1516" s="76" t="str">
        <f>IF(ISBLANK(INDEX('Policy Characteristics'!A:A,MATCH($C1516,'Policy Characteristics'!$C:$C,0))),"",INDEX('Policy Characteristics'!A:A,MATCH($C1516,'Policy Characteristics'!$C:$C,0)))</f>
        <v>Industry</v>
      </c>
      <c r="B1516" s="200" t="str">
        <f>IF(ISBLANK(INDEX('Policy Characteristics'!B:B,MATCH($C1516,'Policy Characteristics'!$C:$C,0))),"",INDEX('Policy Characteristics'!B:B,MATCH($C1516,'Policy Characteristics'!$C:$C,0)))</f>
        <v>Industry Energy Efficiency Standards</v>
      </c>
      <c r="C1516" s="76" t="str">
        <f t="shared" si="42"/>
        <v>Percentage Improvement in Eqpt Efficiency Standards above BAU</v>
      </c>
      <c r="D1516" s="78" t="s">
        <v>1320</v>
      </c>
      <c r="E1516" s="88" t="s">
        <v>642</v>
      </c>
      <c r="F1516" t="s">
        <v>1282</v>
      </c>
      <c r="G1516" s="88" t="s">
        <v>648</v>
      </c>
      <c r="H1516" s="15">
        <v>1158</v>
      </c>
      <c r="I1516" s="213" t="s">
        <v>43</v>
      </c>
      <c r="J1516" s="202" t="str">
        <f>IF(ISBLANK(INDEX('Policy Characteristics'!D:D,MATCH($C1516,'Policy Characteristics'!$C:$C,0))),"",INDEX('Policy Characteristics'!D:D,MATCH($C1516,'Policy Characteristics'!$C:$C,0)))</f>
        <v>Industry Energy Efficiency Standards</v>
      </c>
      <c r="K1516" s="76" t="str">
        <f>IF(ISBLANK(INDEX('Policy Characteristics'!E:E,MATCH($C1516,'Policy Characteristics'!$C:$C,0))),"",INDEX('Policy Characteristics'!E:E,MATCH($C1516,'Policy Characteristics'!$C:$C,0)))</f>
        <v>indst efficiency standards</v>
      </c>
      <c r="L1516" s="205">
        <f>IF(ISBLANK(INDEX('Policy Characteristics'!F:F,MATCH($C1516,'Policy Characteristics'!$C:$C,0))),"",INDEX('Policy Characteristics'!F:F,MATCH($C1516,'Policy Characteristics'!$C:$C,0)))</f>
        <v>0</v>
      </c>
      <c r="M1516" s="205">
        <f>IF(ISBLANK(INDEX('Policy Characteristics'!G:G,MATCH($C1516,'Policy Characteristics'!$C:$C,0))),"",INDEX('Policy Characteristics'!G:G,MATCH($C1516,'Policy Characteristics'!$C:$C,0)))</f>
        <v>0.25</v>
      </c>
      <c r="N1516" s="205">
        <f>IF(ISBLANK(INDEX('Policy Characteristics'!H:H,MATCH($C1516,'Policy Characteristics'!$C:$C,0))),"",INDEX('Policy Characteristics'!H:H,MATCH($C1516,'Policy Characteristics'!$C:$C,0)))</f>
        <v>0.01</v>
      </c>
      <c r="O1516" s="76" t="str">
        <f>IF(ISBLANK(INDEX('Policy Characteristics'!I:I,MATCH($C1516,'Policy Characteristics'!$C:$C,0))),"",INDEX('Policy Characteristics'!I:I,MATCH($C1516,'Policy Characteristics'!$C:$C,0)))</f>
        <v>% reduction in energy use</v>
      </c>
      <c r="P1516" s="76" t="str">
        <f>IF(ISBLANK(INDEX('Policy Characteristics'!J:J,MATCH($C1516,'Policy Characteristics'!$C:$C,0))),"",INDEX('Policy Characteristics'!J:J,MATCH($C1516,'Policy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516" s="76" t="str">
        <f>IF(ISBLANK(INDEX('Policy Characteristics'!K:K,MATCH($C1516,'Policy Characteristics'!$C:$C,0))),"",INDEX('Policy Characteristics'!K:K,MATCH($C1516,'Policy Characteristics'!$C:$C,0)))</f>
        <v>industry-ag-main.html#eff-stds</v>
      </c>
      <c r="R1516" s="76" t="str">
        <f>IF(ISBLANK(INDEX('Policy Characteristics'!L:L,MATCH($C1516,'Policy Characteristics'!$C:$C,0))),"",INDEX('Policy Characteristics'!L:L,MATCH($C1516,'Policy Characteristics'!$C:$C,0)))</f>
        <v>industry-energy-efficiency-standards.html</v>
      </c>
    </row>
    <row r="1517" spans="1:18" s="76" customFormat="1" x14ac:dyDescent="0.25">
      <c r="A1517" s="76" t="str">
        <f>IF(ISBLANK(INDEX('Policy Characteristics'!A:A,MATCH($C1517,'Policy Characteristics'!$C:$C,0))),"",INDEX('Policy Characteristics'!A:A,MATCH($C1517,'Policy Characteristics'!$C:$C,0)))</f>
        <v>Industry</v>
      </c>
      <c r="B1517" s="200" t="str">
        <f>IF(ISBLANK(INDEX('Policy Characteristics'!B:B,MATCH($C1517,'Policy Characteristics'!$C:$C,0))),"",INDEX('Policy Characteristics'!B:B,MATCH($C1517,'Policy Characteristics'!$C:$C,0)))</f>
        <v>Industry Energy Efficiency Standards</v>
      </c>
      <c r="C1517" s="76" t="str">
        <f t="shared" si="42"/>
        <v>Percentage Improvement in Eqpt Efficiency Standards above BAU</v>
      </c>
      <c r="D1517" s="78" t="s">
        <v>1320</v>
      </c>
      <c r="E1517" s="88" t="s">
        <v>643</v>
      </c>
      <c r="F1517" t="s">
        <v>1282</v>
      </c>
      <c r="G1517" s="88" t="s">
        <v>651</v>
      </c>
      <c r="H1517" s="15">
        <v>1159</v>
      </c>
      <c r="I1517" s="213" t="s">
        <v>43</v>
      </c>
      <c r="J1517" s="202" t="str">
        <f>IF(ISBLANK(INDEX('Policy Characteristics'!D:D,MATCH($C1517,'Policy Characteristics'!$C:$C,0))),"",INDEX('Policy Characteristics'!D:D,MATCH($C1517,'Policy Characteristics'!$C:$C,0)))</f>
        <v>Industry Energy Efficiency Standards</v>
      </c>
      <c r="K1517" s="76" t="str">
        <f>IF(ISBLANK(INDEX('Policy Characteristics'!E:E,MATCH($C1517,'Policy Characteristics'!$C:$C,0))),"",INDEX('Policy Characteristics'!E:E,MATCH($C1517,'Policy Characteristics'!$C:$C,0)))</f>
        <v>indst efficiency standards</v>
      </c>
      <c r="L1517" s="205">
        <f>IF(ISBLANK(INDEX('Policy Characteristics'!F:F,MATCH($C1517,'Policy Characteristics'!$C:$C,0))),"",INDEX('Policy Characteristics'!F:F,MATCH($C1517,'Policy Characteristics'!$C:$C,0)))</f>
        <v>0</v>
      </c>
      <c r="M1517" s="205">
        <f>IF(ISBLANK(INDEX('Policy Characteristics'!G:G,MATCH($C1517,'Policy Characteristics'!$C:$C,0))),"",INDEX('Policy Characteristics'!G:G,MATCH($C1517,'Policy Characteristics'!$C:$C,0)))</f>
        <v>0.25</v>
      </c>
      <c r="N1517" s="205">
        <f>IF(ISBLANK(INDEX('Policy Characteristics'!H:H,MATCH($C1517,'Policy Characteristics'!$C:$C,0))),"",INDEX('Policy Characteristics'!H:H,MATCH($C1517,'Policy Characteristics'!$C:$C,0)))</f>
        <v>0.01</v>
      </c>
      <c r="O1517" s="76" t="str">
        <f>IF(ISBLANK(INDEX('Policy Characteristics'!I:I,MATCH($C1517,'Policy Characteristics'!$C:$C,0))),"",INDEX('Policy Characteristics'!I:I,MATCH($C1517,'Policy Characteristics'!$C:$C,0)))</f>
        <v>% reduction in energy use</v>
      </c>
      <c r="P1517" s="76" t="str">
        <f>IF(ISBLANK(INDEX('Policy Characteristics'!J:J,MATCH($C1517,'Policy Characteristics'!$C:$C,0))),"",INDEX('Policy Characteristics'!J:J,MATCH($C1517,'Policy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517" s="76" t="str">
        <f>IF(ISBLANK(INDEX('Policy Characteristics'!K:K,MATCH($C1517,'Policy Characteristics'!$C:$C,0))),"",INDEX('Policy Characteristics'!K:K,MATCH($C1517,'Policy Characteristics'!$C:$C,0)))</f>
        <v>industry-ag-main.html#eff-stds</v>
      </c>
      <c r="R1517" s="76" t="str">
        <f>IF(ISBLANK(INDEX('Policy Characteristics'!L:L,MATCH($C1517,'Policy Characteristics'!$C:$C,0))),"",INDEX('Policy Characteristics'!L:L,MATCH($C1517,'Policy Characteristics'!$C:$C,0)))</f>
        <v>industry-energy-efficiency-standards.html</v>
      </c>
    </row>
    <row r="1518" spans="1:18" s="76" customFormat="1" x14ac:dyDescent="0.25">
      <c r="A1518" s="76" t="str">
        <f>IF(ISBLANK(INDEX('Policy Characteristics'!A:A,MATCH($C1518,'Policy Characteristics'!$C:$C,0))),"",INDEX('Policy Characteristics'!A:A,MATCH($C1518,'Policy Characteristics'!$C:$C,0)))</f>
        <v>Industry</v>
      </c>
      <c r="B1518" s="200" t="str">
        <f>IF(ISBLANK(INDEX('Policy Characteristics'!B:B,MATCH($C1518,'Policy Characteristics'!$C:$C,0))),"",INDEX('Policy Characteristics'!B:B,MATCH($C1518,'Policy Characteristics'!$C:$C,0)))</f>
        <v>Industry Energy Efficiency Standards</v>
      </c>
      <c r="C1518" s="76" t="str">
        <f t="shared" si="42"/>
        <v>Percentage Improvement in Eqpt Efficiency Standards above BAU</v>
      </c>
      <c r="D1518" s="78" t="s">
        <v>1320</v>
      </c>
      <c r="E1518" s="88" t="s">
        <v>644</v>
      </c>
      <c r="F1518" t="s">
        <v>1282</v>
      </c>
      <c r="G1518" s="88" t="s">
        <v>652</v>
      </c>
      <c r="H1518" s="15">
        <v>1160</v>
      </c>
      <c r="I1518" s="213" t="s">
        <v>43</v>
      </c>
      <c r="J1518" s="202" t="str">
        <f>IF(ISBLANK(INDEX('Policy Characteristics'!D:D,MATCH($C1518,'Policy Characteristics'!$C:$C,0))),"",INDEX('Policy Characteristics'!D:D,MATCH($C1518,'Policy Characteristics'!$C:$C,0)))</f>
        <v>Industry Energy Efficiency Standards</v>
      </c>
      <c r="K1518" s="76" t="str">
        <f>IF(ISBLANK(INDEX('Policy Characteristics'!E:E,MATCH($C1518,'Policy Characteristics'!$C:$C,0))),"",INDEX('Policy Characteristics'!E:E,MATCH($C1518,'Policy Characteristics'!$C:$C,0)))</f>
        <v>indst efficiency standards</v>
      </c>
      <c r="L1518" s="205">
        <f>IF(ISBLANK(INDEX('Policy Characteristics'!F:F,MATCH($C1518,'Policy Characteristics'!$C:$C,0))),"",INDEX('Policy Characteristics'!F:F,MATCH($C1518,'Policy Characteristics'!$C:$C,0)))</f>
        <v>0</v>
      </c>
      <c r="M1518" s="205">
        <f>IF(ISBLANK(INDEX('Policy Characteristics'!G:G,MATCH($C1518,'Policy Characteristics'!$C:$C,0))),"",INDEX('Policy Characteristics'!G:G,MATCH($C1518,'Policy Characteristics'!$C:$C,0)))</f>
        <v>0.25</v>
      </c>
      <c r="N1518" s="205">
        <f>IF(ISBLANK(INDEX('Policy Characteristics'!H:H,MATCH($C1518,'Policy Characteristics'!$C:$C,0))),"",INDEX('Policy Characteristics'!H:H,MATCH($C1518,'Policy Characteristics'!$C:$C,0)))</f>
        <v>0.01</v>
      </c>
      <c r="O1518" s="76" t="str">
        <f>IF(ISBLANK(INDEX('Policy Characteristics'!I:I,MATCH($C1518,'Policy Characteristics'!$C:$C,0))),"",INDEX('Policy Characteristics'!I:I,MATCH($C1518,'Policy Characteristics'!$C:$C,0)))</f>
        <v>% reduction in energy use</v>
      </c>
      <c r="P1518" s="76" t="str">
        <f>IF(ISBLANK(INDEX('Policy Characteristics'!J:J,MATCH($C1518,'Policy Characteristics'!$C:$C,0))),"",INDEX('Policy Characteristics'!J:J,MATCH($C1518,'Policy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518" s="76" t="str">
        <f>IF(ISBLANK(INDEX('Policy Characteristics'!K:K,MATCH($C1518,'Policy Characteristics'!$C:$C,0))),"",INDEX('Policy Characteristics'!K:K,MATCH($C1518,'Policy Characteristics'!$C:$C,0)))</f>
        <v>industry-ag-main.html#eff-stds</v>
      </c>
      <c r="R1518" s="76" t="str">
        <f>IF(ISBLANK(INDEX('Policy Characteristics'!L:L,MATCH($C1518,'Policy Characteristics'!$C:$C,0))),"",INDEX('Policy Characteristics'!L:L,MATCH($C1518,'Policy Characteristics'!$C:$C,0)))</f>
        <v>industry-energy-efficiency-standards.html</v>
      </c>
    </row>
    <row r="1519" spans="1:18" s="76" customFormat="1" x14ac:dyDescent="0.25">
      <c r="A1519" s="76" t="str">
        <f>IF(ISBLANK(INDEX('Policy Characteristics'!A:A,MATCH($C1519,'Policy Characteristics'!$C:$C,0))),"",INDEX('Policy Characteristics'!A:A,MATCH($C1519,'Policy Characteristics'!$C:$C,0)))</f>
        <v>Industry</v>
      </c>
      <c r="B1519" s="200" t="str">
        <f>IF(ISBLANK(INDEX('Policy Characteristics'!B:B,MATCH($C1519,'Policy Characteristics'!$C:$C,0))),"",INDEX('Policy Characteristics'!B:B,MATCH($C1519,'Policy Characteristics'!$C:$C,0)))</f>
        <v>Industry Energy Efficiency Standards</v>
      </c>
      <c r="C1519" s="76" t="str">
        <f t="shared" si="42"/>
        <v>Percentage Improvement in Eqpt Efficiency Standards above BAU</v>
      </c>
      <c r="D1519" s="78" t="s">
        <v>1320</v>
      </c>
      <c r="E1519" s="88" t="s">
        <v>645</v>
      </c>
      <c r="F1519" t="s">
        <v>1282</v>
      </c>
      <c r="G1519" s="88" t="s">
        <v>649</v>
      </c>
      <c r="H1519" s="15">
        <v>1161</v>
      </c>
      <c r="I1519" s="213" t="s">
        <v>44</v>
      </c>
      <c r="J1519" s="202" t="str">
        <f>IF(ISBLANK(INDEX('Policy Characteristics'!D:D,MATCH($C1519,'Policy Characteristics'!$C:$C,0))),"",INDEX('Policy Characteristics'!D:D,MATCH($C1519,'Policy Characteristics'!$C:$C,0)))</f>
        <v>Industry Energy Efficiency Standards</v>
      </c>
      <c r="K1519" s="76" t="str">
        <f>IF(ISBLANK(INDEX('Policy Characteristics'!E:E,MATCH($C1519,'Policy Characteristics'!$C:$C,0))),"",INDEX('Policy Characteristics'!E:E,MATCH($C1519,'Policy Characteristics'!$C:$C,0)))</f>
        <v>indst efficiency standards</v>
      </c>
      <c r="L1519" s="205">
        <f>IF(ISBLANK(INDEX('Policy Characteristics'!F:F,MATCH($C1519,'Policy Characteristics'!$C:$C,0))),"",INDEX('Policy Characteristics'!F:F,MATCH($C1519,'Policy Characteristics'!$C:$C,0)))</f>
        <v>0</v>
      </c>
      <c r="M1519" s="205">
        <f>IF(ISBLANK(INDEX('Policy Characteristics'!G:G,MATCH($C1519,'Policy Characteristics'!$C:$C,0))),"",INDEX('Policy Characteristics'!G:G,MATCH($C1519,'Policy Characteristics'!$C:$C,0)))</f>
        <v>0.25</v>
      </c>
      <c r="N1519" s="205">
        <f>IF(ISBLANK(INDEX('Policy Characteristics'!H:H,MATCH($C1519,'Policy Characteristics'!$C:$C,0))),"",INDEX('Policy Characteristics'!H:H,MATCH($C1519,'Policy Characteristics'!$C:$C,0)))</f>
        <v>0.01</v>
      </c>
      <c r="O1519" s="76" t="str">
        <f>IF(ISBLANK(INDEX('Policy Characteristics'!I:I,MATCH($C1519,'Policy Characteristics'!$C:$C,0))),"",INDEX('Policy Characteristics'!I:I,MATCH($C1519,'Policy Characteristics'!$C:$C,0)))</f>
        <v>% reduction in energy use</v>
      </c>
      <c r="P1519" s="76" t="str">
        <f>IF(ISBLANK(INDEX('Policy Characteristics'!J:J,MATCH($C1519,'Policy Characteristics'!$C:$C,0))),"",INDEX('Policy Characteristics'!J:J,MATCH($C1519,'Policy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519" s="76" t="str">
        <f>IF(ISBLANK(INDEX('Policy Characteristics'!K:K,MATCH($C1519,'Policy Characteristics'!$C:$C,0))),"",INDEX('Policy Characteristics'!K:K,MATCH($C1519,'Policy Characteristics'!$C:$C,0)))</f>
        <v>industry-ag-main.html#eff-stds</v>
      </c>
      <c r="R1519" s="76" t="str">
        <f>IF(ISBLANK(INDEX('Policy Characteristics'!L:L,MATCH($C1519,'Policy Characteristics'!$C:$C,0))),"",INDEX('Policy Characteristics'!L:L,MATCH($C1519,'Policy Characteristics'!$C:$C,0)))</f>
        <v>industry-energy-efficiency-standards.html</v>
      </c>
    </row>
    <row r="1520" spans="1:18" s="76" customFormat="1" x14ac:dyDescent="0.25">
      <c r="A1520" s="76" t="str">
        <f>IF(ISBLANK(INDEX('Policy Characteristics'!A:A,MATCH($C1520,'Policy Characteristics'!$C:$C,0))),"",INDEX('Policy Characteristics'!A:A,MATCH($C1520,'Policy Characteristics'!$C:$C,0)))</f>
        <v>Industry</v>
      </c>
      <c r="B1520" s="200" t="str">
        <f>IF(ISBLANK(INDEX('Policy Characteristics'!B:B,MATCH($C1520,'Policy Characteristics'!$C:$C,0))),"",INDEX('Policy Characteristics'!B:B,MATCH($C1520,'Policy Characteristics'!$C:$C,0)))</f>
        <v>Industry Energy Efficiency Standards</v>
      </c>
      <c r="C1520" s="76" t="str">
        <f t="shared" si="42"/>
        <v>Percentage Improvement in Eqpt Efficiency Standards above BAU</v>
      </c>
      <c r="D1520" s="78" t="s">
        <v>1320</v>
      </c>
      <c r="E1520" s="88" t="s">
        <v>646</v>
      </c>
      <c r="F1520" t="s">
        <v>1282</v>
      </c>
      <c r="G1520" s="88" t="s">
        <v>650</v>
      </c>
      <c r="H1520" s="15">
        <v>1162</v>
      </c>
      <c r="I1520" s="213" t="s">
        <v>43</v>
      </c>
      <c r="J1520" s="202" t="str">
        <f>IF(ISBLANK(INDEX('Policy Characteristics'!D:D,MATCH($C1520,'Policy Characteristics'!$C:$C,0))),"",INDEX('Policy Characteristics'!D:D,MATCH($C1520,'Policy Characteristics'!$C:$C,0)))</f>
        <v>Industry Energy Efficiency Standards</v>
      </c>
      <c r="K1520" s="76" t="str">
        <f>IF(ISBLANK(INDEX('Policy Characteristics'!E:E,MATCH($C1520,'Policy Characteristics'!$C:$C,0))),"",INDEX('Policy Characteristics'!E:E,MATCH($C1520,'Policy Characteristics'!$C:$C,0)))</f>
        <v>indst efficiency standards</v>
      </c>
      <c r="L1520" s="205">
        <f>IF(ISBLANK(INDEX('Policy Characteristics'!F:F,MATCH($C1520,'Policy Characteristics'!$C:$C,0))),"",INDEX('Policy Characteristics'!F:F,MATCH($C1520,'Policy Characteristics'!$C:$C,0)))</f>
        <v>0</v>
      </c>
      <c r="M1520" s="205">
        <f>IF(ISBLANK(INDEX('Policy Characteristics'!G:G,MATCH($C1520,'Policy Characteristics'!$C:$C,0))),"",INDEX('Policy Characteristics'!G:G,MATCH($C1520,'Policy Characteristics'!$C:$C,0)))</f>
        <v>0.25</v>
      </c>
      <c r="N1520" s="205">
        <f>IF(ISBLANK(INDEX('Policy Characteristics'!H:H,MATCH($C1520,'Policy Characteristics'!$C:$C,0))),"",INDEX('Policy Characteristics'!H:H,MATCH($C1520,'Policy Characteristics'!$C:$C,0)))</f>
        <v>0.01</v>
      </c>
      <c r="O1520" s="76" t="str">
        <f>IF(ISBLANK(INDEX('Policy Characteristics'!I:I,MATCH($C1520,'Policy Characteristics'!$C:$C,0))),"",INDEX('Policy Characteristics'!I:I,MATCH($C1520,'Policy Characteristics'!$C:$C,0)))</f>
        <v>% reduction in energy use</v>
      </c>
      <c r="P1520" s="76" t="str">
        <f>IF(ISBLANK(INDEX('Policy Characteristics'!J:J,MATCH($C1520,'Policy Characteristics'!$C:$C,0))),"",INDEX('Policy Characteristics'!J:J,MATCH($C1520,'Policy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520" s="76" t="str">
        <f>IF(ISBLANK(INDEX('Policy Characteristics'!K:K,MATCH($C1520,'Policy Characteristics'!$C:$C,0))),"",INDEX('Policy Characteristics'!K:K,MATCH($C1520,'Policy Characteristics'!$C:$C,0)))</f>
        <v>industry-ag-main.html#eff-stds</v>
      </c>
      <c r="R1520" s="76" t="str">
        <f>IF(ISBLANK(INDEX('Policy Characteristics'!L:L,MATCH($C1520,'Policy Characteristics'!$C:$C,0))),"",INDEX('Policy Characteristics'!L:L,MATCH($C1520,'Policy Characteristics'!$C:$C,0)))</f>
        <v>industry-energy-efficiency-standards.html</v>
      </c>
    </row>
    <row r="1521" spans="1:18" s="76" customFormat="1" x14ac:dyDescent="0.25">
      <c r="A1521" s="76" t="str">
        <f>IF(ISBLANK(INDEX('Policy Characteristics'!A:A,MATCH($C1521,'Policy Characteristics'!$C:$C,0))),"",INDEX('Policy Characteristics'!A:A,MATCH($C1521,'Policy Characteristics'!$C:$C,0)))</f>
        <v>Industry</v>
      </c>
      <c r="B1521" s="200" t="str">
        <f>IF(ISBLANK(INDEX('Policy Characteristics'!B:B,MATCH($C1521,'Policy Characteristics'!$C:$C,0))),"",INDEX('Policy Characteristics'!B:B,MATCH($C1521,'Policy Characteristics'!$C:$C,0)))</f>
        <v>Industry Energy Efficiency Standards</v>
      </c>
      <c r="C1521" s="76" t="str">
        <f t="shared" si="42"/>
        <v>Percentage Improvement in Eqpt Efficiency Standards above BAU</v>
      </c>
      <c r="D1521" s="78" t="s">
        <v>1320</v>
      </c>
      <c r="E1521" s="88" t="s">
        <v>647</v>
      </c>
      <c r="F1521" t="s">
        <v>1282</v>
      </c>
      <c r="G1521" s="88" t="s">
        <v>653</v>
      </c>
      <c r="H1521" s="15">
        <v>1163</v>
      </c>
      <c r="I1521" s="213" t="s">
        <v>44</v>
      </c>
      <c r="J1521" s="202" t="str">
        <f>IF(ISBLANK(INDEX('Policy Characteristics'!D:D,MATCH($C1521,'Policy Characteristics'!$C:$C,0))),"",INDEX('Policy Characteristics'!D:D,MATCH($C1521,'Policy Characteristics'!$C:$C,0)))</f>
        <v>Industry Energy Efficiency Standards</v>
      </c>
      <c r="K1521" s="76" t="str">
        <f>IF(ISBLANK(INDEX('Policy Characteristics'!E:E,MATCH($C1521,'Policy Characteristics'!$C:$C,0))),"",INDEX('Policy Characteristics'!E:E,MATCH($C1521,'Policy Characteristics'!$C:$C,0)))</f>
        <v>indst efficiency standards</v>
      </c>
      <c r="L1521" s="205">
        <f>IF(ISBLANK(INDEX('Policy Characteristics'!F:F,MATCH($C1521,'Policy Characteristics'!$C:$C,0))),"",INDEX('Policy Characteristics'!F:F,MATCH($C1521,'Policy Characteristics'!$C:$C,0)))</f>
        <v>0</v>
      </c>
      <c r="M1521" s="205">
        <f>IF(ISBLANK(INDEX('Policy Characteristics'!G:G,MATCH($C1521,'Policy Characteristics'!$C:$C,0))),"",INDEX('Policy Characteristics'!G:G,MATCH($C1521,'Policy Characteristics'!$C:$C,0)))</f>
        <v>0.25</v>
      </c>
      <c r="N1521" s="205">
        <f>IF(ISBLANK(INDEX('Policy Characteristics'!H:H,MATCH($C1521,'Policy Characteristics'!$C:$C,0))),"",INDEX('Policy Characteristics'!H:H,MATCH($C1521,'Policy Characteristics'!$C:$C,0)))</f>
        <v>0.01</v>
      </c>
      <c r="O1521" s="76" t="str">
        <f>IF(ISBLANK(INDEX('Policy Characteristics'!I:I,MATCH($C1521,'Policy Characteristics'!$C:$C,0))),"",INDEX('Policy Characteristics'!I:I,MATCH($C1521,'Policy Characteristics'!$C:$C,0)))</f>
        <v>% reduction in energy use</v>
      </c>
      <c r="P1521" s="76" t="str">
        <f>IF(ISBLANK(INDEX('Policy Characteristics'!J:J,MATCH($C1521,'Policy Characteristics'!$C:$C,0))),"",INDEX('Policy Characteristics'!J:J,MATCH($C1521,'Policy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521" s="76" t="str">
        <f>IF(ISBLANK(INDEX('Policy Characteristics'!K:K,MATCH($C1521,'Policy Characteristics'!$C:$C,0))),"",INDEX('Policy Characteristics'!K:K,MATCH($C1521,'Policy Characteristics'!$C:$C,0)))</f>
        <v>industry-ag-main.html#eff-stds</v>
      </c>
      <c r="R1521" s="76" t="str">
        <f>IF(ISBLANK(INDEX('Policy Characteristics'!L:L,MATCH($C1521,'Policy Characteristics'!$C:$C,0))),"",INDEX('Policy Characteristics'!L:L,MATCH($C1521,'Policy Characteristics'!$C:$C,0)))</f>
        <v>industry-energy-efficiency-standards.html</v>
      </c>
    </row>
    <row r="1522" spans="1:18" s="76" customFormat="1" x14ac:dyDescent="0.25">
      <c r="A1522" s="76" t="str">
        <f>IF(ISBLANK(INDEX('Policy Characteristics'!A:A,MATCH($C1522,'Policy Characteristics'!$C:$C,0))),"",INDEX('Policy Characteristics'!A:A,MATCH($C1522,'Policy Characteristics'!$C:$C,0)))</f>
        <v>Industry</v>
      </c>
      <c r="B1522" s="200" t="str">
        <f>IF(ISBLANK(INDEX('Policy Characteristics'!B:B,MATCH($C1522,'Policy Characteristics'!$C:$C,0))),"",INDEX('Policy Characteristics'!B:B,MATCH($C1522,'Policy Characteristics'!$C:$C,0)))</f>
        <v>Industry Energy Efficiency Standards</v>
      </c>
      <c r="C1522" s="76" t="str">
        <f t="shared" si="42"/>
        <v>Percentage Improvement in Eqpt Efficiency Standards above BAU</v>
      </c>
      <c r="D1522" s="78" t="s">
        <v>1320</v>
      </c>
      <c r="E1522" s="88" t="s">
        <v>946</v>
      </c>
      <c r="F1522" t="s">
        <v>1282</v>
      </c>
      <c r="G1522" s="88" t="s">
        <v>949</v>
      </c>
      <c r="H1522" s="15">
        <v>1164</v>
      </c>
      <c r="I1522" s="213" t="s">
        <v>44</v>
      </c>
      <c r="J1522" s="202" t="str">
        <f>IF(ISBLANK(INDEX('Policy Characteristics'!D:D,MATCH($C1522,'Policy Characteristics'!$C:$C,0))),"",INDEX('Policy Characteristics'!D:D,MATCH($C1522,'Policy Characteristics'!$C:$C,0)))</f>
        <v>Industry Energy Efficiency Standards</v>
      </c>
      <c r="K1522" s="76" t="str">
        <f>IF(ISBLANK(INDEX('Policy Characteristics'!E:E,MATCH($C1522,'Policy Characteristics'!$C:$C,0))),"",INDEX('Policy Characteristics'!E:E,MATCH($C1522,'Policy Characteristics'!$C:$C,0)))</f>
        <v>indst efficiency standards</v>
      </c>
      <c r="L1522" s="205">
        <f>IF(ISBLANK(INDEX('Policy Characteristics'!F:F,MATCH($C1522,'Policy Characteristics'!$C:$C,0))),"",INDEX('Policy Characteristics'!F:F,MATCH($C1522,'Policy Characteristics'!$C:$C,0)))</f>
        <v>0</v>
      </c>
      <c r="M1522" s="205">
        <f>IF(ISBLANK(INDEX('Policy Characteristics'!G:G,MATCH($C1522,'Policy Characteristics'!$C:$C,0))),"",INDEX('Policy Characteristics'!G:G,MATCH($C1522,'Policy Characteristics'!$C:$C,0)))</f>
        <v>0.25</v>
      </c>
      <c r="N1522" s="205">
        <f>IF(ISBLANK(INDEX('Policy Characteristics'!H:H,MATCH($C1522,'Policy Characteristics'!$C:$C,0))),"",INDEX('Policy Characteristics'!H:H,MATCH($C1522,'Policy Characteristics'!$C:$C,0)))</f>
        <v>0.01</v>
      </c>
      <c r="O1522" s="76" t="str">
        <f>IF(ISBLANK(INDEX('Policy Characteristics'!I:I,MATCH($C1522,'Policy Characteristics'!$C:$C,0))),"",INDEX('Policy Characteristics'!I:I,MATCH($C1522,'Policy Characteristics'!$C:$C,0)))</f>
        <v>% reduction in energy use</v>
      </c>
      <c r="P1522" s="76" t="str">
        <f>IF(ISBLANK(INDEX('Policy Characteristics'!J:J,MATCH($C1522,'Policy Characteristics'!$C:$C,0))),"",INDEX('Policy Characteristics'!J:J,MATCH($C1522,'Policy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522" s="76" t="str">
        <f>IF(ISBLANK(INDEX('Policy Characteristics'!K:K,MATCH($C1522,'Policy Characteristics'!$C:$C,0))),"",INDEX('Policy Characteristics'!K:K,MATCH($C1522,'Policy Characteristics'!$C:$C,0)))</f>
        <v>industry-ag-main.html#eff-stds</v>
      </c>
      <c r="R1522" s="76" t="str">
        <f>IF(ISBLANK(INDEX('Policy Characteristics'!L:L,MATCH($C1522,'Policy Characteristics'!$C:$C,0))),"",INDEX('Policy Characteristics'!L:L,MATCH($C1522,'Policy Characteristics'!$C:$C,0)))</f>
        <v>industry-energy-efficiency-standards.html</v>
      </c>
    </row>
    <row r="1523" spans="1:18" s="76" customFormat="1" x14ac:dyDescent="0.25">
      <c r="A1523" s="76" t="str">
        <f>IF(ISBLANK(INDEX('Policy Characteristics'!A:A,MATCH($C1523,'Policy Characteristics'!$C:$C,0))),"",INDEX('Policy Characteristics'!A:A,MATCH($C1523,'Policy Characteristics'!$C:$C,0)))</f>
        <v>Industry</v>
      </c>
      <c r="B1523" s="200" t="str">
        <f>IF(ISBLANK(INDEX('Policy Characteristics'!B:B,MATCH($C1523,'Policy Characteristics'!$C:$C,0))),"",INDEX('Policy Characteristics'!B:B,MATCH($C1523,'Policy Characteristics'!$C:$C,0)))</f>
        <v>Industry Energy Efficiency Standards</v>
      </c>
      <c r="C1523" s="76" t="str">
        <f t="shared" si="42"/>
        <v>Percentage Improvement in Eqpt Efficiency Standards above BAU</v>
      </c>
      <c r="D1523" s="78" t="s">
        <v>1320</v>
      </c>
      <c r="E1523" s="88" t="s">
        <v>947</v>
      </c>
      <c r="F1523" t="s">
        <v>1282</v>
      </c>
      <c r="G1523" s="88" t="s">
        <v>951</v>
      </c>
      <c r="H1523" s="15">
        <v>1165</v>
      </c>
      <c r="I1523" s="213" t="s">
        <v>43</v>
      </c>
      <c r="J1523" s="202" t="str">
        <f>IF(ISBLANK(INDEX('Policy Characteristics'!D:D,MATCH($C1523,'Policy Characteristics'!$C:$C,0))),"",INDEX('Policy Characteristics'!D:D,MATCH($C1523,'Policy Characteristics'!$C:$C,0)))</f>
        <v>Industry Energy Efficiency Standards</v>
      </c>
      <c r="K1523" s="76" t="str">
        <f>IF(ISBLANK(INDEX('Policy Characteristics'!E:E,MATCH($C1523,'Policy Characteristics'!$C:$C,0))),"",INDEX('Policy Characteristics'!E:E,MATCH($C1523,'Policy Characteristics'!$C:$C,0)))</f>
        <v>indst efficiency standards</v>
      </c>
      <c r="L1523" s="205">
        <f>IF(ISBLANK(INDEX('Policy Characteristics'!F:F,MATCH($C1523,'Policy Characteristics'!$C:$C,0))),"",INDEX('Policy Characteristics'!F:F,MATCH($C1523,'Policy Characteristics'!$C:$C,0)))</f>
        <v>0</v>
      </c>
      <c r="M1523" s="205">
        <f>IF(ISBLANK(INDEX('Policy Characteristics'!G:G,MATCH($C1523,'Policy Characteristics'!$C:$C,0))),"",INDEX('Policy Characteristics'!G:G,MATCH($C1523,'Policy Characteristics'!$C:$C,0)))</f>
        <v>0.25</v>
      </c>
      <c r="N1523" s="205">
        <f>IF(ISBLANK(INDEX('Policy Characteristics'!H:H,MATCH($C1523,'Policy Characteristics'!$C:$C,0))),"",INDEX('Policy Characteristics'!H:H,MATCH($C1523,'Policy Characteristics'!$C:$C,0)))</f>
        <v>0.01</v>
      </c>
      <c r="O1523" s="76" t="str">
        <f>IF(ISBLANK(INDEX('Policy Characteristics'!I:I,MATCH($C1523,'Policy Characteristics'!$C:$C,0))),"",INDEX('Policy Characteristics'!I:I,MATCH($C1523,'Policy Characteristics'!$C:$C,0)))</f>
        <v>% reduction in energy use</v>
      </c>
      <c r="P1523" s="76" t="str">
        <f>IF(ISBLANK(INDEX('Policy Characteristics'!J:J,MATCH($C1523,'Policy Characteristics'!$C:$C,0))),"",INDEX('Policy Characteristics'!J:J,MATCH($C1523,'Policy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523" s="76" t="str">
        <f>IF(ISBLANK(INDEX('Policy Characteristics'!K:K,MATCH($C1523,'Policy Characteristics'!$C:$C,0))),"",INDEX('Policy Characteristics'!K:K,MATCH($C1523,'Policy Characteristics'!$C:$C,0)))</f>
        <v>industry-ag-main.html#eff-stds</v>
      </c>
      <c r="R1523" s="76" t="str">
        <f>IF(ISBLANK(INDEX('Policy Characteristics'!L:L,MATCH($C1523,'Policy Characteristics'!$C:$C,0))),"",INDEX('Policy Characteristics'!L:L,MATCH($C1523,'Policy Characteristics'!$C:$C,0)))</f>
        <v>industry-energy-efficiency-standards.html</v>
      </c>
    </row>
    <row r="1524" spans="1:18" s="76" customFormat="1" x14ac:dyDescent="0.25">
      <c r="A1524" s="76" t="str">
        <f>IF(ISBLANK(INDEX('Policy Characteristics'!A:A,MATCH($C1524,'Policy Characteristics'!$C:$C,0))),"",INDEX('Policy Characteristics'!A:A,MATCH($C1524,'Policy Characteristics'!$C:$C,0)))</f>
        <v>Industry</v>
      </c>
      <c r="B1524" s="200" t="str">
        <f>IF(ISBLANK(INDEX('Policy Characteristics'!B:B,MATCH($C1524,'Policy Characteristics'!$C:$C,0))),"",INDEX('Policy Characteristics'!B:B,MATCH($C1524,'Policy Characteristics'!$C:$C,0)))</f>
        <v>Industry Energy Efficiency Standards</v>
      </c>
      <c r="C1524" s="76" t="str">
        <f t="shared" si="42"/>
        <v>Percentage Improvement in Eqpt Efficiency Standards above BAU</v>
      </c>
      <c r="D1524" s="78" t="s">
        <v>1320</v>
      </c>
      <c r="E1524" s="88" t="s">
        <v>948</v>
      </c>
      <c r="F1524" t="s">
        <v>1282</v>
      </c>
      <c r="G1524" s="88" t="s">
        <v>952</v>
      </c>
      <c r="H1524" s="15">
        <v>1166</v>
      </c>
      <c r="I1524" s="213" t="s">
        <v>43</v>
      </c>
      <c r="J1524" s="202" t="str">
        <f>IF(ISBLANK(INDEX('Policy Characteristics'!D:D,MATCH($C1524,'Policy Characteristics'!$C:$C,0))),"",INDEX('Policy Characteristics'!D:D,MATCH($C1524,'Policy Characteristics'!$C:$C,0)))</f>
        <v>Industry Energy Efficiency Standards</v>
      </c>
      <c r="K1524" s="76" t="str">
        <f>IF(ISBLANK(INDEX('Policy Characteristics'!E:E,MATCH($C1524,'Policy Characteristics'!$C:$C,0))),"",INDEX('Policy Characteristics'!E:E,MATCH($C1524,'Policy Characteristics'!$C:$C,0)))</f>
        <v>indst efficiency standards</v>
      </c>
      <c r="L1524" s="205">
        <f>IF(ISBLANK(INDEX('Policy Characteristics'!F:F,MATCH($C1524,'Policy Characteristics'!$C:$C,0))),"",INDEX('Policy Characteristics'!F:F,MATCH($C1524,'Policy Characteristics'!$C:$C,0)))</f>
        <v>0</v>
      </c>
      <c r="M1524" s="205">
        <f>IF(ISBLANK(INDEX('Policy Characteristics'!G:G,MATCH($C1524,'Policy Characteristics'!$C:$C,0))),"",INDEX('Policy Characteristics'!G:G,MATCH($C1524,'Policy Characteristics'!$C:$C,0)))</f>
        <v>0.25</v>
      </c>
      <c r="N1524" s="205">
        <f>IF(ISBLANK(INDEX('Policy Characteristics'!H:H,MATCH($C1524,'Policy Characteristics'!$C:$C,0))),"",INDEX('Policy Characteristics'!H:H,MATCH($C1524,'Policy Characteristics'!$C:$C,0)))</f>
        <v>0.01</v>
      </c>
      <c r="O1524" s="76" t="str">
        <f>IF(ISBLANK(INDEX('Policy Characteristics'!I:I,MATCH($C1524,'Policy Characteristics'!$C:$C,0))),"",INDEX('Policy Characteristics'!I:I,MATCH($C1524,'Policy Characteristics'!$C:$C,0)))</f>
        <v>% reduction in energy use</v>
      </c>
      <c r="P1524" s="76" t="str">
        <f>IF(ISBLANK(INDEX('Policy Characteristics'!J:J,MATCH($C1524,'Policy Characteristics'!$C:$C,0))),"",INDEX('Policy Characteristics'!J:J,MATCH($C1524,'Policy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524" s="76" t="str">
        <f>IF(ISBLANK(INDEX('Policy Characteristics'!K:K,MATCH($C1524,'Policy Characteristics'!$C:$C,0))),"",INDEX('Policy Characteristics'!K:K,MATCH($C1524,'Policy Characteristics'!$C:$C,0)))</f>
        <v>industry-ag-main.html#eff-stds</v>
      </c>
      <c r="R1524" s="76" t="str">
        <f>IF(ISBLANK(INDEX('Policy Characteristics'!L:L,MATCH($C1524,'Policy Characteristics'!$C:$C,0))),"",INDEX('Policy Characteristics'!L:L,MATCH($C1524,'Policy Characteristics'!$C:$C,0)))</f>
        <v>industry-energy-efficiency-standards.html</v>
      </c>
    </row>
    <row r="1525" spans="1:18" s="76" customFormat="1" x14ac:dyDescent="0.25">
      <c r="A1525" s="76" t="str">
        <f>IF(ISBLANK(INDEX('Policy Characteristics'!A:A,MATCH($C1525,'Policy Characteristics'!$C:$C,0))),"",INDEX('Policy Characteristics'!A:A,MATCH($C1525,'Policy Characteristics'!$C:$C,0)))</f>
        <v>Industry</v>
      </c>
      <c r="B1525" s="200" t="str">
        <f>IF(ISBLANK(INDEX('Policy Characteristics'!B:B,MATCH($C1525,'Policy Characteristics'!$C:$C,0))),"",INDEX('Policy Characteristics'!B:B,MATCH($C1525,'Policy Characteristics'!$C:$C,0)))</f>
        <v>Industry Energy Efficiency Standards</v>
      </c>
      <c r="C1525" s="76" t="str">
        <f t="shared" si="42"/>
        <v>Percentage Improvement in Eqpt Efficiency Standards above BAU</v>
      </c>
      <c r="D1525" s="78" t="s">
        <v>1320</v>
      </c>
      <c r="E1525" s="88" t="s">
        <v>945</v>
      </c>
      <c r="F1525" t="s">
        <v>1282</v>
      </c>
      <c r="G1525" s="88" t="s">
        <v>950</v>
      </c>
      <c r="H1525" s="15">
        <v>1167</v>
      </c>
      <c r="I1525" s="213" t="s">
        <v>44</v>
      </c>
      <c r="J1525" s="202" t="str">
        <f>IF(ISBLANK(INDEX('Policy Characteristics'!D:D,MATCH($C1525,'Policy Characteristics'!$C:$C,0))),"",INDEX('Policy Characteristics'!D:D,MATCH($C1525,'Policy Characteristics'!$C:$C,0)))</f>
        <v>Industry Energy Efficiency Standards</v>
      </c>
      <c r="K1525" s="76" t="str">
        <f>IF(ISBLANK(INDEX('Policy Characteristics'!E:E,MATCH($C1525,'Policy Characteristics'!$C:$C,0))),"",INDEX('Policy Characteristics'!E:E,MATCH($C1525,'Policy Characteristics'!$C:$C,0)))</f>
        <v>indst efficiency standards</v>
      </c>
      <c r="L1525" s="205">
        <f>IF(ISBLANK(INDEX('Policy Characteristics'!F:F,MATCH($C1525,'Policy Characteristics'!$C:$C,0))),"",INDEX('Policy Characteristics'!F:F,MATCH($C1525,'Policy Characteristics'!$C:$C,0)))</f>
        <v>0</v>
      </c>
      <c r="M1525" s="205">
        <f>IF(ISBLANK(INDEX('Policy Characteristics'!G:G,MATCH($C1525,'Policy Characteristics'!$C:$C,0))),"",INDEX('Policy Characteristics'!G:G,MATCH($C1525,'Policy Characteristics'!$C:$C,0)))</f>
        <v>0.25</v>
      </c>
      <c r="N1525" s="205">
        <f>IF(ISBLANK(INDEX('Policy Characteristics'!H:H,MATCH($C1525,'Policy Characteristics'!$C:$C,0))),"",INDEX('Policy Characteristics'!H:H,MATCH($C1525,'Policy Characteristics'!$C:$C,0)))</f>
        <v>0.01</v>
      </c>
      <c r="O1525" s="76" t="str">
        <f>IF(ISBLANK(INDEX('Policy Characteristics'!I:I,MATCH($C1525,'Policy Characteristics'!$C:$C,0))),"",INDEX('Policy Characteristics'!I:I,MATCH($C1525,'Policy Characteristics'!$C:$C,0)))</f>
        <v>% reduction in energy use</v>
      </c>
      <c r="P1525" s="76" t="str">
        <f>IF(ISBLANK(INDEX('Policy Characteristics'!J:J,MATCH($C1525,'Policy Characteristics'!$C:$C,0))),"",INDEX('Policy Characteristics'!J:J,MATCH($C1525,'Policy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525" s="76" t="str">
        <f>IF(ISBLANK(INDEX('Policy Characteristics'!K:K,MATCH($C1525,'Policy Characteristics'!$C:$C,0))),"",INDEX('Policy Characteristics'!K:K,MATCH($C1525,'Policy Characteristics'!$C:$C,0)))</f>
        <v>industry-ag-main.html#eff-stds</v>
      </c>
      <c r="R1525" s="76" t="str">
        <f>IF(ISBLANK(INDEX('Policy Characteristics'!L:L,MATCH($C1525,'Policy Characteristics'!$C:$C,0))),"",INDEX('Policy Characteristics'!L:L,MATCH($C1525,'Policy Characteristics'!$C:$C,0)))</f>
        <v>industry-energy-efficiency-standards.html</v>
      </c>
    </row>
    <row r="1526" spans="1:18" s="76" customFormat="1" x14ac:dyDescent="0.25">
      <c r="A1526" s="76" t="str">
        <f>IF(ISBLANK(INDEX('Policy Characteristics'!A:A,MATCH($C1526,'Policy Characteristics'!$C:$C,0))),"",INDEX('Policy Characteristics'!A:A,MATCH($C1526,'Policy Characteristics'!$C:$C,0)))</f>
        <v>Industry</v>
      </c>
      <c r="B1526" s="200" t="str">
        <f>IF(ISBLANK(INDEX('Policy Characteristics'!B:B,MATCH($C1526,'Policy Characteristics'!$C:$C,0))),"",INDEX('Policy Characteristics'!B:B,MATCH($C1526,'Policy Characteristics'!$C:$C,0)))</f>
        <v>Industry Energy Efficiency Standards</v>
      </c>
      <c r="C1526" s="76" t="str">
        <f t="shared" si="42"/>
        <v>Percentage Improvement in Eqpt Efficiency Standards above BAU</v>
      </c>
      <c r="D1526" s="78" t="s">
        <v>1321</v>
      </c>
      <c r="E1526" s="88" t="s">
        <v>642</v>
      </c>
      <c r="F1526" t="s">
        <v>1283</v>
      </c>
      <c r="G1526" s="88" t="s">
        <v>648</v>
      </c>
      <c r="H1526" s="15">
        <v>1168</v>
      </c>
      <c r="I1526" s="213" t="s">
        <v>43</v>
      </c>
      <c r="J1526" s="202" t="str">
        <f>IF(ISBLANK(INDEX('Policy Characteristics'!D:D,MATCH($C1526,'Policy Characteristics'!$C:$C,0))),"",INDEX('Policy Characteristics'!D:D,MATCH($C1526,'Policy Characteristics'!$C:$C,0)))</f>
        <v>Industry Energy Efficiency Standards</v>
      </c>
      <c r="K1526" s="76" t="str">
        <f>IF(ISBLANK(INDEX('Policy Characteristics'!E:E,MATCH($C1526,'Policy Characteristics'!$C:$C,0))),"",INDEX('Policy Characteristics'!E:E,MATCH($C1526,'Policy Characteristics'!$C:$C,0)))</f>
        <v>indst efficiency standards</v>
      </c>
      <c r="L1526" s="205">
        <f>IF(ISBLANK(INDEX('Policy Characteristics'!F:F,MATCH($C1526,'Policy Characteristics'!$C:$C,0))),"",INDEX('Policy Characteristics'!F:F,MATCH($C1526,'Policy Characteristics'!$C:$C,0)))</f>
        <v>0</v>
      </c>
      <c r="M1526" s="205">
        <f>IF(ISBLANK(INDEX('Policy Characteristics'!G:G,MATCH($C1526,'Policy Characteristics'!$C:$C,0))),"",INDEX('Policy Characteristics'!G:G,MATCH($C1526,'Policy Characteristics'!$C:$C,0)))</f>
        <v>0.25</v>
      </c>
      <c r="N1526" s="205">
        <f>IF(ISBLANK(INDEX('Policy Characteristics'!H:H,MATCH($C1526,'Policy Characteristics'!$C:$C,0))),"",INDEX('Policy Characteristics'!H:H,MATCH($C1526,'Policy Characteristics'!$C:$C,0)))</f>
        <v>0.01</v>
      </c>
      <c r="O1526" s="76" t="str">
        <f>IF(ISBLANK(INDEX('Policy Characteristics'!I:I,MATCH($C1526,'Policy Characteristics'!$C:$C,0))),"",INDEX('Policy Characteristics'!I:I,MATCH($C1526,'Policy Characteristics'!$C:$C,0)))</f>
        <v>% reduction in energy use</v>
      </c>
      <c r="P1526" s="76" t="str">
        <f>IF(ISBLANK(INDEX('Policy Characteristics'!J:J,MATCH($C1526,'Policy Characteristics'!$C:$C,0))),"",INDEX('Policy Characteristics'!J:J,MATCH($C1526,'Policy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526" s="76" t="str">
        <f>IF(ISBLANK(INDEX('Policy Characteristics'!K:K,MATCH($C1526,'Policy Characteristics'!$C:$C,0))),"",INDEX('Policy Characteristics'!K:K,MATCH($C1526,'Policy Characteristics'!$C:$C,0)))</f>
        <v>industry-ag-main.html#eff-stds</v>
      </c>
      <c r="R1526" s="76" t="str">
        <f>IF(ISBLANK(INDEX('Policy Characteristics'!L:L,MATCH($C1526,'Policy Characteristics'!$C:$C,0))),"",INDEX('Policy Characteristics'!L:L,MATCH($C1526,'Policy Characteristics'!$C:$C,0)))</f>
        <v>industry-energy-efficiency-standards.html</v>
      </c>
    </row>
    <row r="1527" spans="1:18" s="76" customFormat="1" x14ac:dyDescent="0.25">
      <c r="A1527" s="76" t="str">
        <f>IF(ISBLANK(INDEX('Policy Characteristics'!A:A,MATCH($C1527,'Policy Characteristics'!$C:$C,0))),"",INDEX('Policy Characteristics'!A:A,MATCH($C1527,'Policy Characteristics'!$C:$C,0)))</f>
        <v>Industry</v>
      </c>
      <c r="B1527" s="200" t="str">
        <f>IF(ISBLANK(INDEX('Policy Characteristics'!B:B,MATCH($C1527,'Policy Characteristics'!$C:$C,0))),"",INDEX('Policy Characteristics'!B:B,MATCH($C1527,'Policy Characteristics'!$C:$C,0)))</f>
        <v>Industry Energy Efficiency Standards</v>
      </c>
      <c r="C1527" s="76" t="str">
        <f t="shared" si="42"/>
        <v>Percentage Improvement in Eqpt Efficiency Standards above BAU</v>
      </c>
      <c r="D1527" s="78" t="s">
        <v>1321</v>
      </c>
      <c r="E1527" s="88" t="s">
        <v>643</v>
      </c>
      <c r="F1527" t="s">
        <v>1283</v>
      </c>
      <c r="G1527" s="88" t="s">
        <v>651</v>
      </c>
      <c r="H1527" s="15">
        <v>1169</v>
      </c>
      <c r="I1527" s="213" t="s">
        <v>43</v>
      </c>
      <c r="J1527" s="202" t="str">
        <f>IF(ISBLANK(INDEX('Policy Characteristics'!D:D,MATCH($C1527,'Policy Characteristics'!$C:$C,0))),"",INDEX('Policy Characteristics'!D:D,MATCH($C1527,'Policy Characteristics'!$C:$C,0)))</f>
        <v>Industry Energy Efficiency Standards</v>
      </c>
      <c r="K1527" s="76" t="str">
        <f>IF(ISBLANK(INDEX('Policy Characteristics'!E:E,MATCH($C1527,'Policy Characteristics'!$C:$C,0))),"",INDEX('Policy Characteristics'!E:E,MATCH($C1527,'Policy Characteristics'!$C:$C,0)))</f>
        <v>indst efficiency standards</v>
      </c>
      <c r="L1527" s="205">
        <f>IF(ISBLANK(INDEX('Policy Characteristics'!F:F,MATCH($C1527,'Policy Characteristics'!$C:$C,0))),"",INDEX('Policy Characteristics'!F:F,MATCH($C1527,'Policy Characteristics'!$C:$C,0)))</f>
        <v>0</v>
      </c>
      <c r="M1527" s="205">
        <f>IF(ISBLANK(INDEX('Policy Characteristics'!G:G,MATCH($C1527,'Policy Characteristics'!$C:$C,0))),"",INDEX('Policy Characteristics'!G:G,MATCH($C1527,'Policy Characteristics'!$C:$C,0)))</f>
        <v>0.25</v>
      </c>
      <c r="N1527" s="205">
        <f>IF(ISBLANK(INDEX('Policy Characteristics'!H:H,MATCH($C1527,'Policy Characteristics'!$C:$C,0))),"",INDEX('Policy Characteristics'!H:H,MATCH($C1527,'Policy Characteristics'!$C:$C,0)))</f>
        <v>0.01</v>
      </c>
      <c r="O1527" s="76" t="str">
        <f>IF(ISBLANK(INDEX('Policy Characteristics'!I:I,MATCH($C1527,'Policy Characteristics'!$C:$C,0))),"",INDEX('Policy Characteristics'!I:I,MATCH($C1527,'Policy Characteristics'!$C:$C,0)))</f>
        <v>% reduction in energy use</v>
      </c>
      <c r="P1527" s="76" t="str">
        <f>IF(ISBLANK(INDEX('Policy Characteristics'!J:J,MATCH($C1527,'Policy Characteristics'!$C:$C,0))),"",INDEX('Policy Characteristics'!J:J,MATCH($C1527,'Policy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527" s="76" t="str">
        <f>IF(ISBLANK(INDEX('Policy Characteristics'!K:K,MATCH($C1527,'Policy Characteristics'!$C:$C,0))),"",INDEX('Policy Characteristics'!K:K,MATCH($C1527,'Policy Characteristics'!$C:$C,0)))</f>
        <v>industry-ag-main.html#eff-stds</v>
      </c>
      <c r="R1527" s="76" t="str">
        <f>IF(ISBLANK(INDEX('Policy Characteristics'!L:L,MATCH($C1527,'Policy Characteristics'!$C:$C,0))),"",INDEX('Policy Characteristics'!L:L,MATCH($C1527,'Policy Characteristics'!$C:$C,0)))</f>
        <v>industry-energy-efficiency-standards.html</v>
      </c>
    </row>
    <row r="1528" spans="1:18" s="76" customFormat="1" x14ac:dyDescent="0.25">
      <c r="A1528" s="76" t="str">
        <f>IF(ISBLANK(INDEX('Policy Characteristics'!A:A,MATCH($C1528,'Policy Characteristics'!$C:$C,0))),"",INDEX('Policy Characteristics'!A:A,MATCH($C1528,'Policy Characteristics'!$C:$C,0)))</f>
        <v>Industry</v>
      </c>
      <c r="B1528" s="200" t="str">
        <f>IF(ISBLANK(INDEX('Policy Characteristics'!B:B,MATCH($C1528,'Policy Characteristics'!$C:$C,0))),"",INDEX('Policy Characteristics'!B:B,MATCH($C1528,'Policy Characteristics'!$C:$C,0)))</f>
        <v>Industry Energy Efficiency Standards</v>
      </c>
      <c r="C1528" s="76" t="str">
        <f t="shared" si="42"/>
        <v>Percentage Improvement in Eqpt Efficiency Standards above BAU</v>
      </c>
      <c r="D1528" s="78" t="s">
        <v>1321</v>
      </c>
      <c r="E1528" s="88" t="s">
        <v>644</v>
      </c>
      <c r="F1528" t="s">
        <v>1283</v>
      </c>
      <c r="G1528" s="88" t="s">
        <v>652</v>
      </c>
      <c r="H1528" s="15">
        <v>1170</v>
      </c>
      <c r="I1528" s="213" t="s">
        <v>43</v>
      </c>
      <c r="J1528" s="202" t="str">
        <f>IF(ISBLANK(INDEX('Policy Characteristics'!D:D,MATCH($C1528,'Policy Characteristics'!$C:$C,0))),"",INDEX('Policy Characteristics'!D:D,MATCH($C1528,'Policy Characteristics'!$C:$C,0)))</f>
        <v>Industry Energy Efficiency Standards</v>
      </c>
      <c r="K1528" s="76" t="str">
        <f>IF(ISBLANK(INDEX('Policy Characteristics'!E:E,MATCH($C1528,'Policy Characteristics'!$C:$C,0))),"",INDEX('Policy Characteristics'!E:E,MATCH($C1528,'Policy Characteristics'!$C:$C,0)))</f>
        <v>indst efficiency standards</v>
      </c>
      <c r="L1528" s="205">
        <f>IF(ISBLANK(INDEX('Policy Characteristics'!F:F,MATCH($C1528,'Policy Characteristics'!$C:$C,0))),"",INDEX('Policy Characteristics'!F:F,MATCH($C1528,'Policy Characteristics'!$C:$C,0)))</f>
        <v>0</v>
      </c>
      <c r="M1528" s="205">
        <f>IF(ISBLANK(INDEX('Policy Characteristics'!G:G,MATCH($C1528,'Policy Characteristics'!$C:$C,0))),"",INDEX('Policy Characteristics'!G:G,MATCH($C1528,'Policy Characteristics'!$C:$C,0)))</f>
        <v>0.25</v>
      </c>
      <c r="N1528" s="205">
        <f>IF(ISBLANK(INDEX('Policy Characteristics'!H:H,MATCH($C1528,'Policy Characteristics'!$C:$C,0))),"",INDEX('Policy Characteristics'!H:H,MATCH($C1528,'Policy Characteristics'!$C:$C,0)))</f>
        <v>0.01</v>
      </c>
      <c r="O1528" s="76" t="str">
        <f>IF(ISBLANK(INDEX('Policy Characteristics'!I:I,MATCH($C1528,'Policy Characteristics'!$C:$C,0))),"",INDEX('Policy Characteristics'!I:I,MATCH($C1528,'Policy Characteristics'!$C:$C,0)))</f>
        <v>% reduction in energy use</v>
      </c>
      <c r="P1528" s="76" t="str">
        <f>IF(ISBLANK(INDEX('Policy Characteristics'!J:J,MATCH($C1528,'Policy Characteristics'!$C:$C,0))),"",INDEX('Policy Characteristics'!J:J,MATCH($C1528,'Policy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528" s="76" t="str">
        <f>IF(ISBLANK(INDEX('Policy Characteristics'!K:K,MATCH($C1528,'Policy Characteristics'!$C:$C,0))),"",INDEX('Policy Characteristics'!K:K,MATCH($C1528,'Policy Characteristics'!$C:$C,0)))</f>
        <v>industry-ag-main.html#eff-stds</v>
      </c>
      <c r="R1528" s="76" t="str">
        <f>IF(ISBLANK(INDEX('Policy Characteristics'!L:L,MATCH($C1528,'Policy Characteristics'!$C:$C,0))),"",INDEX('Policy Characteristics'!L:L,MATCH($C1528,'Policy Characteristics'!$C:$C,0)))</f>
        <v>industry-energy-efficiency-standards.html</v>
      </c>
    </row>
    <row r="1529" spans="1:18" s="76" customFormat="1" x14ac:dyDescent="0.25">
      <c r="A1529" s="76" t="str">
        <f>IF(ISBLANK(INDEX('Policy Characteristics'!A:A,MATCH($C1529,'Policy Characteristics'!$C:$C,0))),"",INDEX('Policy Characteristics'!A:A,MATCH($C1529,'Policy Characteristics'!$C:$C,0)))</f>
        <v>Industry</v>
      </c>
      <c r="B1529" s="200" t="str">
        <f>IF(ISBLANK(INDEX('Policy Characteristics'!B:B,MATCH($C1529,'Policy Characteristics'!$C:$C,0))),"",INDEX('Policy Characteristics'!B:B,MATCH($C1529,'Policy Characteristics'!$C:$C,0)))</f>
        <v>Industry Energy Efficiency Standards</v>
      </c>
      <c r="C1529" s="76" t="str">
        <f t="shared" si="42"/>
        <v>Percentage Improvement in Eqpt Efficiency Standards above BAU</v>
      </c>
      <c r="D1529" s="78" t="s">
        <v>1321</v>
      </c>
      <c r="E1529" s="88" t="s">
        <v>645</v>
      </c>
      <c r="F1529" t="s">
        <v>1283</v>
      </c>
      <c r="G1529" s="88" t="s">
        <v>649</v>
      </c>
      <c r="H1529" s="15">
        <v>1171</v>
      </c>
      <c r="I1529" s="213" t="s">
        <v>44</v>
      </c>
      <c r="J1529" s="202" t="str">
        <f>IF(ISBLANK(INDEX('Policy Characteristics'!D:D,MATCH($C1529,'Policy Characteristics'!$C:$C,0))),"",INDEX('Policy Characteristics'!D:D,MATCH($C1529,'Policy Characteristics'!$C:$C,0)))</f>
        <v>Industry Energy Efficiency Standards</v>
      </c>
      <c r="K1529" s="76" t="str">
        <f>IF(ISBLANK(INDEX('Policy Characteristics'!E:E,MATCH($C1529,'Policy Characteristics'!$C:$C,0))),"",INDEX('Policy Characteristics'!E:E,MATCH($C1529,'Policy Characteristics'!$C:$C,0)))</f>
        <v>indst efficiency standards</v>
      </c>
      <c r="L1529" s="205">
        <f>IF(ISBLANK(INDEX('Policy Characteristics'!F:F,MATCH($C1529,'Policy Characteristics'!$C:$C,0))),"",INDEX('Policy Characteristics'!F:F,MATCH($C1529,'Policy Characteristics'!$C:$C,0)))</f>
        <v>0</v>
      </c>
      <c r="M1529" s="205">
        <f>IF(ISBLANK(INDEX('Policy Characteristics'!G:G,MATCH($C1529,'Policy Characteristics'!$C:$C,0))),"",INDEX('Policy Characteristics'!G:G,MATCH($C1529,'Policy Characteristics'!$C:$C,0)))</f>
        <v>0.25</v>
      </c>
      <c r="N1529" s="205">
        <f>IF(ISBLANK(INDEX('Policy Characteristics'!H:H,MATCH($C1529,'Policy Characteristics'!$C:$C,0))),"",INDEX('Policy Characteristics'!H:H,MATCH($C1529,'Policy Characteristics'!$C:$C,0)))</f>
        <v>0.01</v>
      </c>
      <c r="O1529" s="76" t="str">
        <f>IF(ISBLANK(INDEX('Policy Characteristics'!I:I,MATCH($C1529,'Policy Characteristics'!$C:$C,0))),"",INDEX('Policy Characteristics'!I:I,MATCH($C1529,'Policy Characteristics'!$C:$C,0)))</f>
        <v>% reduction in energy use</v>
      </c>
      <c r="P1529" s="76" t="str">
        <f>IF(ISBLANK(INDEX('Policy Characteristics'!J:J,MATCH($C1529,'Policy Characteristics'!$C:$C,0))),"",INDEX('Policy Characteristics'!J:J,MATCH($C1529,'Policy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529" s="76" t="str">
        <f>IF(ISBLANK(INDEX('Policy Characteristics'!K:K,MATCH($C1529,'Policy Characteristics'!$C:$C,0))),"",INDEX('Policy Characteristics'!K:K,MATCH($C1529,'Policy Characteristics'!$C:$C,0)))</f>
        <v>industry-ag-main.html#eff-stds</v>
      </c>
      <c r="R1529" s="76" t="str">
        <f>IF(ISBLANK(INDEX('Policy Characteristics'!L:L,MATCH($C1529,'Policy Characteristics'!$C:$C,0))),"",INDEX('Policy Characteristics'!L:L,MATCH($C1529,'Policy Characteristics'!$C:$C,0)))</f>
        <v>industry-energy-efficiency-standards.html</v>
      </c>
    </row>
    <row r="1530" spans="1:18" s="76" customFormat="1" x14ac:dyDescent="0.25">
      <c r="A1530" s="76" t="str">
        <f>IF(ISBLANK(INDEX('Policy Characteristics'!A:A,MATCH($C1530,'Policy Characteristics'!$C:$C,0))),"",INDEX('Policy Characteristics'!A:A,MATCH($C1530,'Policy Characteristics'!$C:$C,0)))</f>
        <v>Industry</v>
      </c>
      <c r="B1530" s="200" t="str">
        <f>IF(ISBLANK(INDEX('Policy Characteristics'!B:B,MATCH($C1530,'Policy Characteristics'!$C:$C,0))),"",INDEX('Policy Characteristics'!B:B,MATCH($C1530,'Policy Characteristics'!$C:$C,0)))</f>
        <v>Industry Energy Efficiency Standards</v>
      </c>
      <c r="C1530" s="76" t="str">
        <f t="shared" si="42"/>
        <v>Percentage Improvement in Eqpt Efficiency Standards above BAU</v>
      </c>
      <c r="D1530" s="78" t="s">
        <v>1321</v>
      </c>
      <c r="E1530" s="88" t="s">
        <v>646</v>
      </c>
      <c r="F1530" t="s">
        <v>1283</v>
      </c>
      <c r="G1530" s="88" t="s">
        <v>650</v>
      </c>
      <c r="H1530" s="15">
        <v>1172</v>
      </c>
      <c r="I1530" s="213" t="s">
        <v>43</v>
      </c>
      <c r="J1530" s="202" t="str">
        <f>IF(ISBLANK(INDEX('Policy Characteristics'!D:D,MATCH($C1530,'Policy Characteristics'!$C:$C,0))),"",INDEX('Policy Characteristics'!D:D,MATCH($C1530,'Policy Characteristics'!$C:$C,0)))</f>
        <v>Industry Energy Efficiency Standards</v>
      </c>
      <c r="K1530" s="76" t="str">
        <f>IF(ISBLANK(INDEX('Policy Characteristics'!E:E,MATCH($C1530,'Policy Characteristics'!$C:$C,0))),"",INDEX('Policy Characteristics'!E:E,MATCH($C1530,'Policy Characteristics'!$C:$C,0)))</f>
        <v>indst efficiency standards</v>
      </c>
      <c r="L1530" s="205">
        <f>IF(ISBLANK(INDEX('Policy Characteristics'!F:F,MATCH($C1530,'Policy Characteristics'!$C:$C,0))),"",INDEX('Policy Characteristics'!F:F,MATCH($C1530,'Policy Characteristics'!$C:$C,0)))</f>
        <v>0</v>
      </c>
      <c r="M1530" s="205">
        <f>IF(ISBLANK(INDEX('Policy Characteristics'!G:G,MATCH($C1530,'Policy Characteristics'!$C:$C,0))),"",INDEX('Policy Characteristics'!G:G,MATCH($C1530,'Policy Characteristics'!$C:$C,0)))</f>
        <v>0.25</v>
      </c>
      <c r="N1530" s="205">
        <f>IF(ISBLANK(INDEX('Policy Characteristics'!H:H,MATCH($C1530,'Policy Characteristics'!$C:$C,0))),"",INDEX('Policy Characteristics'!H:H,MATCH($C1530,'Policy Characteristics'!$C:$C,0)))</f>
        <v>0.01</v>
      </c>
      <c r="O1530" s="76" t="str">
        <f>IF(ISBLANK(INDEX('Policy Characteristics'!I:I,MATCH($C1530,'Policy Characteristics'!$C:$C,0))),"",INDEX('Policy Characteristics'!I:I,MATCH($C1530,'Policy Characteristics'!$C:$C,0)))</f>
        <v>% reduction in energy use</v>
      </c>
      <c r="P1530" s="76" t="str">
        <f>IF(ISBLANK(INDEX('Policy Characteristics'!J:J,MATCH($C1530,'Policy Characteristics'!$C:$C,0))),"",INDEX('Policy Characteristics'!J:J,MATCH($C1530,'Policy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530" s="76" t="str">
        <f>IF(ISBLANK(INDEX('Policy Characteristics'!K:K,MATCH($C1530,'Policy Characteristics'!$C:$C,0))),"",INDEX('Policy Characteristics'!K:K,MATCH($C1530,'Policy Characteristics'!$C:$C,0)))</f>
        <v>industry-ag-main.html#eff-stds</v>
      </c>
      <c r="R1530" s="76" t="str">
        <f>IF(ISBLANK(INDEX('Policy Characteristics'!L:L,MATCH($C1530,'Policy Characteristics'!$C:$C,0))),"",INDEX('Policy Characteristics'!L:L,MATCH($C1530,'Policy Characteristics'!$C:$C,0)))</f>
        <v>industry-energy-efficiency-standards.html</v>
      </c>
    </row>
    <row r="1531" spans="1:18" s="76" customFormat="1" x14ac:dyDescent="0.25">
      <c r="A1531" s="76" t="str">
        <f>IF(ISBLANK(INDEX('Policy Characteristics'!A:A,MATCH($C1531,'Policy Characteristics'!$C:$C,0))),"",INDEX('Policy Characteristics'!A:A,MATCH($C1531,'Policy Characteristics'!$C:$C,0)))</f>
        <v>Industry</v>
      </c>
      <c r="B1531" s="200" t="str">
        <f>IF(ISBLANK(INDEX('Policy Characteristics'!B:B,MATCH($C1531,'Policy Characteristics'!$C:$C,0))),"",INDEX('Policy Characteristics'!B:B,MATCH($C1531,'Policy Characteristics'!$C:$C,0)))</f>
        <v>Industry Energy Efficiency Standards</v>
      </c>
      <c r="C1531" s="76" t="str">
        <f t="shared" si="42"/>
        <v>Percentage Improvement in Eqpt Efficiency Standards above BAU</v>
      </c>
      <c r="D1531" s="78" t="s">
        <v>1321</v>
      </c>
      <c r="E1531" s="88" t="s">
        <v>647</v>
      </c>
      <c r="F1531" t="s">
        <v>1283</v>
      </c>
      <c r="G1531" s="88" t="s">
        <v>653</v>
      </c>
      <c r="H1531" s="15">
        <v>1173</v>
      </c>
      <c r="I1531" s="213" t="s">
        <v>44</v>
      </c>
      <c r="J1531" s="202" t="str">
        <f>IF(ISBLANK(INDEX('Policy Characteristics'!D:D,MATCH($C1531,'Policy Characteristics'!$C:$C,0))),"",INDEX('Policy Characteristics'!D:D,MATCH($C1531,'Policy Characteristics'!$C:$C,0)))</f>
        <v>Industry Energy Efficiency Standards</v>
      </c>
      <c r="K1531" s="76" t="str">
        <f>IF(ISBLANK(INDEX('Policy Characteristics'!E:E,MATCH($C1531,'Policy Characteristics'!$C:$C,0))),"",INDEX('Policy Characteristics'!E:E,MATCH($C1531,'Policy Characteristics'!$C:$C,0)))</f>
        <v>indst efficiency standards</v>
      </c>
      <c r="L1531" s="205">
        <f>IF(ISBLANK(INDEX('Policy Characteristics'!F:F,MATCH($C1531,'Policy Characteristics'!$C:$C,0))),"",INDEX('Policy Characteristics'!F:F,MATCH($C1531,'Policy Characteristics'!$C:$C,0)))</f>
        <v>0</v>
      </c>
      <c r="M1531" s="205">
        <f>IF(ISBLANK(INDEX('Policy Characteristics'!G:G,MATCH($C1531,'Policy Characteristics'!$C:$C,0))),"",INDEX('Policy Characteristics'!G:G,MATCH($C1531,'Policy Characteristics'!$C:$C,0)))</f>
        <v>0.25</v>
      </c>
      <c r="N1531" s="205">
        <f>IF(ISBLANK(INDEX('Policy Characteristics'!H:H,MATCH($C1531,'Policy Characteristics'!$C:$C,0))),"",INDEX('Policy Characteristics'!H:H,MATCH($C1531,'Policy Characteristics'!$C:$C,0)))</f>
        <v>0.01</v>
      </c>
      <c r="O1531" s="76" t="str">
        <f>IF(ISBLANK(INDEX('Policy Characteristics'!I:I,MATCH($C1531,'Policy Characteristics'!$C:$C,0))),"",INDEX('Policy Characteristics'!I:I,MATCH($C1531,'Policy Characteristics'!$C:$C,0)))</f>
        <v>% reduction in energy use</v>
      </c>
      <c r="P1531" s="76" t="str">
        <f>IF(ISBLANK(INDEX('Policy Characteristics'!J:J,MATCH($C1531,'Policy Characteristics'!$C:$C,0))),"",INDEX('Policy Characteristics'!J:J,MATCH($C1531,'Policy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531" s="76" t="str">
        <f>IF(ISBLANK(INDEX('Policy Characteristics'!K:K,MATCH($C1531,'Policy Characteristics'!$C:$C,0))),"",INDEX('Policy Characteristics'!K:K,MATCH($C1531,'Policy Characteristics'!$C:$C,0)))</f>
        <v>industry-ag-main.html#eff-stds</v>
      </c>
      <c r="R1531" s="76" t="str">
        <f>IF(ISBLANK(INDEX('Policy Characteristics'!L:L,MATCH($C1531,'Policy Characteristics'!$C:$C,0))),"",INDEX('Policy Characteristics'!L:L,MATCH($C1531,'Policy Characteristics'!$C:$C,0)))</f>
        <v>industry-energy-efficiency-standards.html</v>
      </c>
    </row>
    <row r="1532" spans="1:18" s="76" customFormat="1" x14ac:dyDescent="0.25">
      <c r="A1532" s="76" t="str">
        <f>IF(ISBLANK(INDEX('Policy Characteristics'!A:A,MATCH($C1532,'Policy Characteristics'!$C:$C,0))),"",INDEX('Policy Characteristics'!A:A,MATCH($C1532,'Policy Characteristics'!$C:$C,0)))</f>
        <v>Industry</v>
      </c>
      <c r="B1532" s="200" t="str">
        <f>IF(ISBLANK(INDEX('Policy Characteristics'!B:B,MATCH($C1532,'Policy Characteristics'!$C:$C,0))),"",INDEX('Policy Characteristics'!B:B,MATCH($C1532,'Policy Characteristics'!$C:$C,0)))</f>
        <v>Industry Energy Efficiency Standards</v>
      </c>
      <c r="C1532" s="76" t="str">
        <f t="shared" si="42"/>
        <v>Percentage Improvement in Eqpt Efficiency Standards above BAU</v>
      </c>
      <c r="D1532" s="78" t="s">
        <v>1321</v>
      </c>
      <c r="E1532" s="88" t="s">
        <v>946</v>
      </c>
      <c r="F1532" t="s">
        <v>1283</v>
      </c>
      <c r="G1532" s="88" t="s">
        <v>949</v>
      </c>
      <c r="H1532" s="15">
        <v>1174</v>
      </c>
      <c r="I1532" s="213" t="s">
        <v>44</v>
      </c>
      <c r="J1532" s="202" t="str">
        <f>IF(ISBLANK(INDEX('Policy Characteristics'!D:D,MATCH($C1532,'Policy Characteristics'!$C:$C,0))),"",INDEX('Policy Characteristics'!D:D,MATCH($C1532,'Policy Characteristics'!$C:$C,0)))</f>
        <v>Industry Energy Efficiency Standards</v>
      </c>
      <c r="K1532" s="76" t="str">
        <f>IF(ISBLANK(INDEX('Policy Characteristics'!E:E,MATCH($C1532,'Policy Characteristics'!$C:$C,0))),"",INDEX('Policy Characteristics'!E:E,MATCH($C1532,'Policy Characteristics'!$C:$C,0)))</f>
        <v>indst efficiency standards</v>
      </c>
      <c r="L1532" s="205">
        <f>IF(ISBLANK(INDEX('Policy Characteristics'!F:F,MATCH($C1532,'Policy Characteristics'!$C:$C,0))),"",INDEX('Policy Characteristics'!F:F,MATCH($C1532,'Policy Characteristics'!$C:$C,0)))</f>
        <v>0</v>
      </c>
      <c r="M1532" s="205">
        <f>IF(ISBLANK(INDEX('Policy Characteristics'!G:G,MATCH($C1532,'Policy Characteristics'!$C:$C,0))),"",INDEX('Policy Characteristics'!G:G,MATCH($C1532,'Policy Characteristics'!$C:$C,0)))</f>
        <v>0.25</v>
      </c>
      <c r="N1532" s="205">
        <f>IF(ISBLANK(INDEX('Policy Characteristics'!H:H,MATCH($C1532,'Policy Characteristics'!$C:$C,0))),"",INDEX('Policy Characteristics'!H:H,MATCH($C1532,'Policy Characteristics'!$C:$C,0)))</f>
        <v>0.01</v>
      </c>
      <c r="O1532" s="76" t="str">
        <f>IF(ISBLANK(INDEX('Policy Characteristics'!I:I,MATCH($C1532,'Policy Characteristics'!$C:$C,0))),"",INDEX('Policy Characteristics'!I:I,MATCH($C1532,'Policy Characteristics'!$C:$C,0)))</f>
        <v>% reduction in energy use</v>
      </c>
      <c r="P1532" s="76" t="str">
        <f>IF(ISBLANK(INDEX('Policy Characteristics'!J:J,MATCH($C1532,'Policy Characteristics'!$C:$C,0))),"",INDEX('Policy Characteristics'!J:J,MATCH($C1532,'Policy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532" s="76" t="str">
        <f>IF(ISBLANK(INDEX('Policy Characteristics'!K:K,MATCH($C1532,'Policy Characteristics'!$C:$C,0))),"",INDEX('Policy Characteristics'!K:K,MATCH($C1532,'Policy Characteristics'!$C:$C,0)))</f>
        <v>industry-ag-main.html#eff-stds</v>
      </c>
      <c r="R1532" s="76" t="str">
        <f>IF(ISBLANK(INDEX('Policy Characteristics'!L:L,MATCH($C1532,'Policy Characteristics'!$C:$C,0))),"",INDEX('Policy Characteristics'!L:L,MATCH($C1532,'Policy Characteristics'!$C:$C,0)))</f>
        <v>industry-energy-efficiency-standards.html</v>
      </c>
    </row>
    <row r="1533" spans="1:18" s="76" customFormat="1" x14ac:dyDescent="0.25">
      <c r="A1533" s="76" t="str">
        <f>IF(ISBLANK(INDEX('Policy Characteristics'!A:A,MATCH($C1533,'Policy Characteristics'!$C:$C,0))),"",INDEX('Policy Characteristics'!A:A,MATCH($C1533,'Policy Characteristics'!$C:$C,0)))</f>
        <v>Industry</v>
      </c>
      <c r="B1533" s="200" t="str">
        <f>IF(ISBLANK(INDEX('Policy Characteristics'!B:B,MATCH($C1533,'Policy Characteristics'!$C:$C,0))),"",INDEX('Policy Characteristics'!B:B,MATCH($C1533,'Policy Characteristics'!$C:$C,0)))</f>
        <v>Industry Energy Efficiency Standards</v>
      </c>
      <c r="C1533" s="76" t="str">
        <f t="shared" si="42"/>
        <v>Percentage Improvement in Eqpt Efficiency Standards above BAU</v>
      </c>
      <c r="D1533" s="78" t="s">
        <v>1321</v>
      </c>
      <c r="E1533" s="88" t="s">
        <v>947</v>
      </c>
      <c r="F1533" t="s">
        <v>1283</v>
      </c>
      <c r="G1533" s="88" t="s">
        <v>951</v>
      </c>
      <c r="H1533" s="15">
        <v>1175</v>
      </c>
      <c r="I1533" s="213" t="s">
        <v>43</v>
      </c>
      <c r="J1533" s="202" t="str">
        <f>IF(ISBLANK(INDEX('Policy Characteristics'!D:D,MATCH($C1533,'Policy Characteristics'!$C:$C,0))),"",INDEX('Policy Characteristics'!D:D,MATCH($C1533,'Policy Characteristics'!$C:$C,0)))</f>
        <v>Industry Energy Efficiency Standards</v>
      </c>
      <c r="K1533" s="76" t="str">
        <f>IF(ISBLANK(INDEX('Policy Characteristics'!E:E,MATCH($C1533,'Policy Characteristics'!$C:$C,0))),"",INDEX('Policy Characteristics'!E:E,MATCH($C1533,'Policy Characteristics'!$C:$C,0)))</f>
        <v>indst efficiency standards</v>
      </c>
      <c r="L1533" s="205">
        <f>IF(ISBLANK(INDEX('Policy Characteristics'!F:F,MATCH($C1533,'Policy Characteristics'!$C:$C,0))),"",INDEX('Policy Characteristics'!F:F,MATCH($C1533,'Policy Characteristics'!$C:$C,0)))</f>
        <v>0</v>
      </c>
      <c r="M1533" s="205">
        <f>IF(ISBLANK(INDEX('Policy Characteristics'!G:G,MATCH($C1533,'Policy Characteristics'!$C:$C,0))),"",INDEX('Policy Characteristics'!G:G,MATCH($C1533,'Policy Characteristics'!$C:$C,0)))</f>
        <v>0.25</v>
      </c>
      <c r="N1533" s="205">
        <f>IF(ISBLANK(INDEX('Policy Characteristics'!H:H,MATCH($C1533,'Policy Characteristics'!$C:$C,0))),"",INDEX('Policy Characteristics'!H:H,MATCH($C1533,'Policy Characteristics'!$C:$C,0)))</f>
        <v>0.01</v>
      </c>
      <c r="O1533" s="76" t="str">
        <f>IF(ISBLANK(INDEX('Policy Characteristics'!I:I,MATCH($C1533,'Policy Characteristics'!$C:$C,0))),"",INDEX('Policy Characteristics'!I:I,MATCH($C1533,'Policy Characteristics'!$C:$C,0)))</f>
        <v>% reduction in energy use</v>
      </c>
      <c r="P1533" s="76" t="str">
        <f>IF(ISBLANK(INDEX('Policy Characteristics'!J:J,MATCH($C1533,'Policy Characteristics'!$C:$C,0))),"",INDEX('Policy Characteristics'!J:J,MATCH($C1533,'Policy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533" s="76" t="str">
        <f>IF(ISBLANK(INDEX('Policy Characteristics'!K:K,MATCH($C1533,'Policy Characteristics'!$C:$C,0))),"",INDEX('Policy Characteristics'!K:K,MATCH($C1533,'Policy Characteristics'!$C:$C,0)))</f>
        <v>industry-ag-main.html#eff-stds</v>
      </c>
      <c r="R1533" s="76" t="str">
        <f>IF(ISBLANK(INDEX('Policy Characteristics'!L:L,MATCH($C1533,'Policy Characteristics'!$C:$C,0))),"",INDEX('Policy Characteristics'!L:L,MATCH($C1533,'Policy Characteristics'!$C:$C,0)))</f>
        <v>industry-energy-efficiency-standards.html</v>
      </c>
    </row>
    <row r="1534" spans="1:18" s="76" customFormat="1" x14ac:dyDescent="0.25">
      <c r="A1534" s="76" t="str">
        <f>IF(ISBLANK(INDEX('Policy Characteristics'!A:A,MATCH($C1534,'Policy Characteristics'!$C:$C,0))),"",INDEX('Policy Characteristics'!A:A,MATCH($C1534,'Policy Characteristics'!$C:$C,0)))</f>
        <v>Industry</v>
      </c>
      <c r="B1534" s="200" t="str">
        <f>IF(ISBLANK(INDEX('Policy Characteristics'!B:B,MATCH($C1534,'Policy Characteristics'!$C:$C,0))),"",INDEX('Policy Characteristics'!B:B,MATCH($C1534,'Policy Characteristics'!$C:$C,0)))</f>
        <v>Industry Energy Efficiency Standards</v>
      </c>
      <c r="C1534" s="76" t="str">
        <f t="shared" si="42"/>
        <v>Percentage Improvement in Eqpt Efficiency Standards above BAU</v>
      </c>
      <c r="D1534" s="78" t="s">
        <v>1321</v>
      </c>
      <c r="E1534" s="88" t="s">
        <v>948</v>
      </c>
      <c r="F1534" t="s">
        <v>1283</v>
      </c>
      <c r="G1534" s="88" t="s">
        <v>952</v>
      </c>
      <c r="H1534" s="15">
        <v>1176</v>
      </c>
      <c r="I1534" s="213" t="s">
        <v>43</v>
      </c>
      <c r="J1534" s="202" t="str">
        <f>IF(ISBLANK(INDEX('Policy Characteristics'!D:D,MATCH($C1534,'Policy Characteristics'!$C:$C,0))),"",INDEX('Policy Characteristics'!D:D,MATCH($C1534,'Policy Characteristics'!$C:$C,0)))</f>
        <v>Industry Energy Efficiency Standards</v>
      </c>
      <c r="K1534" s="76" t="str">
        <f>IF(ISBLANK(INDEX('Policy Characteristics'!E:E,MATCH($C1534,'Policy Characteristics'!$C:$C,0))),"",INDEX('Policy Characteristics'!E:E,MATCH($C1534,'Policy Characteristics'!$C:$C,0)))</f>
        <v>indst efficiency standards</v>
      </c>
      <c r="L1534" s="205">
        <f>IF(ISBLANK(INDEX('Policy Characteristics'!F:F,MATCH($C1534,'Policy Characteristics'!$C:$C,0))),"",INDEX('Policy Characteristics'!F:F,MATCH($C1534,'Policy Characteristics'!$C:$C,0)))</f>
        <v>0</v>
      </c>
      <c r="M1534" s="205">
        <f>IF(ISBLANK(INDEX('Policy Characteristics'!G:G,MATCH($C1534,'Policy Characteristics'!$C:$C,0))),"",INDEX('Policy Characteristics'!G:G,MATCH($C1534,'Policy Characteristics'!$C:$C,0)))</f>
        <v>0.25</v>
      </c>
      <c r="N1534" s="205">
        <f>IF(ISBLANK(INDEX('Policy Characteristics'!H:H,MATCH($C1534,'Policy Characteristics'!$C:$C,0))),"",INDEX('Policy Characteristics'!H:H,MATCH($C1534,'Policy Characteristics'!$C:$C,0)))</f>
        <v>0.01</v>
      </c>
      <c r="O1534" s="76" t="str">
        <f>IF(ISBLANK(INDEX('Policy Characteristics'!I:I,MATCH($C1534,'Policy Characteristics'!$C:$C,0))),"",INDEX('Policy Characteristics'!I:I,MATCH($C1534,'Policy Characteristics'!$C:$C,0)))</f>
        <v>% reduction in energy use</v>
      </c>
      <c r="P1534" s="76" t="str">
        <f>IF(ISBLANK(INDEX('Policy Characteristics'!J:J,MATCH($C1534,'Policy Characteristics'!$C:$C,0))),"",INDEX('Policy Characteristics'!J:J,MATCH($C1534,'Policy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534" s="76" t="str">
        <f>IF(ISBLANK(INDEX('Policy Characteristics'!K:K,MATCH($C1534,'Policy Characteristics'!$C:$C,0))),"",INDEX('Policy Characteristics'!K:K,MATCH($C1534,'Policy Characteristics'!$C:$C,0)))</f>
        <v>industry-ag-main.html#eff-stds</v>
      </c>
      <c r="R1534" s="76" t="str">
        <f>IF(ISBLANK(INDEX('Policy Characteristics'!L:L,MATCH($C1534,'Policy Characteristics'!$C:$C,0))),"",INDEX('Policy Characteristics'!L:L,MATCH($C1534,'Policy Characteristics'!$C:$C,0)))</f>
        <v>industry-energy-efficiency-standards.html</v>
      </c>
    </row>
    <row r="1535" spans="1:18" s="76" customFormat="1" x14ac:dyDescent="0.25">
      <c r="A1535" s="76" t="str">
        <f>IF(ISBLANK(INDEX('Policy Characteristics'!A:A,MATCH($C1535,'Policy Characteristics'!$C:$C,0))),"",INDEX('Policy Characteristics'!A:A,MATCH($C1535,'Policy Characteristics'!$C:$C,0)))</f>
        <v>Industry</v>
      </c>
      <c r="B1535" s="200" t="str">
        <f>IF(ISBLANK(INDEX('Policy Characteristics'!B:B,MATCH($C1535,'Policy Characteristics'!$C:$C,0))),"",INDEX('Policy Characteristics'!B:B,MATCH($C1535,'Policy Characteristics'!$C:$C,0)))</f>
        <v>Industry Energy Efficiency Standards</v>
      </c>
      <c r="C1535" s="76" t="str">
        <f t="shared" si="42"/>
        <v>Percentage Improvement in Eqpt Efficiency Standards above BAU</v>
      </c>
      <c r="D1535" s="78" t="s">
        <v>1321</v>
      </c>
      <c r="E1535" s="88" t="s">
        <v>945</v>
      </c>
      <c r="F1535" t="s">
        <v>1283</v>
      </c>
      <c r="G1535" s="88" t="s">
        <v>950</v>
      </c>
      <c r="H1535" s="15">
        <v>1177</v>
      </c>
      <c r="I1535" s="213" t="s">
        <v>44</v>
      </c>
      <c r="J1535" s="202" t="str">
        <f>IF(ISBLANK(INDEX('Policy Characteristics'!D:D,MATCH($C1535,'Policy Characteristics'!$C:$C,0))),"",INDEX('Policy Characteristics'!D:D,MATCH($C1535,'Policy Characteristics'!$C:$C,0)))</f>
        <v>Industry Energy Efficiency Standards</v>
      </c>
      <c r="K1535" s="76" t="str">
        <f>IF(ISBLANK(INDEX('Policy Characteristics'!E:E,MATCH($C1535,'Policy Characteristics'!$C:$C,0))),"",INDEX('Policy Characteristics'!E:E,MATCH($C1535,'Policy Characteristics'!$C:$C,0)))</f>
        <v>indst efficiency standards</v>
      </c>
      <c r="L1535" s="205">
        <f>IF(ISBLANK(INDEX('Policy Characteristics'!F:F,MATCH($C1535,'Policy Characteristics'!$C:$C,0))),"",INDEX('Policy Characteristics'!F:F,MATCH($C1535,'Policy Characteristics'!$C:$C,0)))</f>
        <v>0</v>
      </c>
      <c r="M1535" s="205">
        <f>IF(ISBLANK(INDEX('Policy Characteristics'!G:G,MATCH($C1535,'Policy Characteristics'!$C:$C,0))),"",INDEX('Policy Characteristics'!G:G,MATCH($C1535,'Policy Characteristics'!$C:$C,0)))</f>
        <v>0.25</v>
      </c>
      <c r="N1535" s="205">
        <f>IF(ISBLANK(INDEX('Policy Characteristics'!H:H,MATCH($C1535,'Policy Characteristics'!$C:$C,0))),"",INDEX('Policy Characteristics'!H:H,MATCH($C1535,'Policy Characteristics'!$C:$C,0)))</f>
        <v>0.01</v>
      </c>
      <c r="O1535" s="76" t="str">
        <f>IF(ISBLANK(INDEX('Policy Characteristics'!I:I,MATCH($C1535,'Policy Characteristics'!$C:$C,0))),"",INDEX('Policy Characteristics'!I:I,MATCH($C1535,'Policy Characteristics'!$C:$C,0)))</f>
        <v>% reduction in energy use</v>
      </c>
      <c r="P1535" s="76" t="str">
        <f>IF(ISBLANK(INDEX('Policy Characteristics'!J:J,MATCH($C1535,'Policy Characteristics'!$C:$C,0))),"",INDEX('Policy Characteristics'!J:J,MATCH($C1535,'Policy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535" s="76" t="str">
        <f>IF(ISBLANK(INDEX('Policy Characteristics'!K:K,MATCH($C1535,'Policy Characteristics'!$C:$C,0))),"",INDEX('Policy Characteristics'!K:K,MATCH($C1535,'Policy Characteristics'!$C:$C,0)))</f>
        <v>industry-ag-main.html#eff-stds</v>
      </c>
      <c r="R1535" s="76" t="str">
        <f>IF(ISBLANK(INDEX('Policy Characteristics'!L:L,MATCH($C1535,'Policy Characteristics'!$C:$C,0))),"",INDEX('Policy Characteristics'!L:L,MATCH($C1535,'Policy Characteristics'!$C:$C,0)))</f>
        <v>industry-energy-efficiency-standards.html</v>
      </c>
    </row>
    <row r="1536" spans="1:18" s="76" customFormat="1" x14ac:dyDescent="0.25">
      <c r="A1536" s="76" t="str">
        <f>IF(ISBLANK(INDEX('Policy Characteristics'!A:A,MATCH($C1536,'Policy Characteristics'!$C:$C,0))),"",INDEX('Policy Characteristics'!A:A,MATCH($C1536,'Policy Characteristics'!$C:$C,0)))</f>
        <v>Industry</v>
      </c>
      <c r="B1536" s="200" t="str">
        <f>IF(ISBLANK(INDEX('Policy Characteristics'!B:B,MATCH($C1536,'Policy Characteristics'!$C:$C,0))),"",INDEX('Policy Characteristics'!B:B,MATCH($C1536,'Policy Characteristics'!$C:$C,0)))</f>
        <v>Industry Energy Efficiency Standards</v>
      </c>
      <c r="C1536" s="76" t="str">
        <f t="shared" si="42"/>
        <v>Percentage Improvement in Eqpt Efficiency Standards above BAU</v>
      </c>
      <c r="D1536" s="78" t="s">
        <v>1322</v>
      </c>
      <c r="E1536" s="88" t="s">
        <v>642</v>
      </c>
      <c r="F1536" t="s">
        <v>1284</v>
      </c>
      <c r="G1536" s="88" t="s">
        <v>648</v>
      </c>
      <c r="H1536" s="15">
        <v>1178</v>
      </c>
      <c r="I1536" s="201" t="s">
        <v>44</v>
      </c>
      <c r="J1536" s="202" t="str">
        <f>IF(ISBLANK(INDEX('Policy Characteristics'!D:D,MATCH($C1536,'Policy Characteristics'!$C:$C,0))),"",INDEX('Policy Characteristics'!D:D,MATCH($C1536,'Policy Characteristics'!$C:$C,0)))</f>
        <v>Industry Energy Efficiency Standards</v>
      </c>
      <c r="K1536" s="76" t="str">
        <f>IF(ISBLANK(INDEX('Policy Characteristics'!E:E,MATCH($C1536,'Policy Characteristics'!$C:$C,0))),"",INDEX('Policy Characteristics'!E:E,MATCH($C1536,'Policy Characteristics'!$C:$C,0)))</f>
        <v>indst efficiency standards</v>
      </c>
      <c r="L1536" s="205">
        <f>IF(ISBLANK(INDEX('Policy Characteristics'!F:F,MATCH($C1536,'Policy Characteristics'!$C:$C,0))),"",INDEX('Policy Characteristics'!F:F,MATCH($C1536,'Policy Characteristics'!$C:$C,0)))</f>
        <v>0</v>
      </c>
      <c r="M1536" s="205">
        <f>IF(ISBLANK(INDEX('Policy Characteristics'!G:G,MATCH($C1536,'Policy Characteristics'!$C:$C,0))),"",INDEX('Policy Characteristics'!G:G,MATCH($C1536,'Policy Characteristics'!$C:$C,0)))</f>
        <v>0.25</v>
      </c>
      <c r="N1536" s="205">
        <f>IF(ISBLANK(INDEX('Policy Characteristics'!H:H,MATCH($C1536,'Policy Characteristics'!$C:$C,0))),"",INDEX('Policy Characteristics'!H:H,MATCH($C1536,'Policy Characteristics'!$C:$C,0)))</f>
        <v>0.01</v>
      </c>
      <c r="O1536" s="76" t="str">
        <f>IF(ISBLANK(INDEX('Policy Characteristics'!I:I,MATCH($C1536,'Policy Characteristics'!$C:$C,0))),"",INDEX('Policy Characteristics'!I:I,MATCH($C1536,'Policy Characteristics'!$C:$C,0)))</f>
        <v>% reduction in energy use</v>
      </c>
      <c r="P1536" s="76" t="str">
        <f>IF(ISBLANK(INDEX('Policy Characteristics'!J:J,MATCH($C1536,'Policy Characteristics'!$C:$C,0))),"",INDEX('Policy Characteristics'!J:J,MATCH($C1536,'Policy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536" s="76" t="str">
        <f>IF(ISBLANK(INDEX('Policy Characteristics'!K:K,MATCH($C1536,'Policy Characteristics'!$C:$C,0))),"",INDEX('Policy Characteristics'!K:K,MATCH($C1536,'Policy Characteristics'!$C:$C,0)))</f>
        <v>industry-ag-main.html#eff-stds</v>
      </c>
      <c r="R1536" s="76" t="str">
        <f>IF(ISBLANK(INDEX('Policy Characteristics'!L:L,MATCH($C1536,'Policy Characteristics'!$C:$C,0))),"",INDEX('Policy Characteristics'!L:L,MATCH($C1536,'Policy Characteristics'!$C:$C,0)))</f>
        <v>industry-energy-efficiency-standards.html</v>
      </c>
    </row>
    <row r="1537" spans="1:18" s="76" customFormat="1" x14ac:dyDescent="0.25">
      <c r="A1537" s="76" t="str">
        <f>IF(ISBLANK(INDEX('Policy Characteristics'!A:A,MATCH($C1537,'Policy Characteristics'!$C:$C,0))),"",INDEX('Policy Characteristics'!A:A,MATCH($C1537,'Policy Characteristics'!$C:$C,0)))</f>
        <v>Industry</v>
      </c>
      <c r="B1537" s="200" t="str">
        <f>IF(ISBLANK(INDEX('Policy Characteristics'!B:B,MATCH($C1537,'Policy Characteristics'!$C:$C,0))),"",INDEX('Policy Characteristics'!B:B,MATCH($C1537,'Policy Characteristics'!$C:$C,0)))</f>
        <v>Industry Energy Efficiency Standards</v>
      </c>
      <c r="C1537" s="76" t="str">
        <f t="shared" si="42"/>
        <v>Percentage Improvement in Eqpt Efficiency Standards above BAU</v>
      </c>
      <c r="D1537" s="78" t="s">
        <v>1322</v>
      </c>
      <c r="E1537" s="88" t="s">
        <v>643</v>
      </c>
      <c r="F1537" t="s">
        <v>1284</v>
      </c>
      <c r="G1537" s="88" t="s">
        <v>651</v>
      </c>
      <c r="H1537" s="15">
        <v>1179</v>
      </c>
      <c r="I1537" s="213" t="s">
        <v>44</v>
      </c>
      <c r="J1537" s="202" t="str">
        <f>IF(ISBLANK(INDEX('Policy Characteristics'!D:D,MATCH($C1537,'Policy Characteristics'!$C:$C,0))),"",INDEX('Policy Characteristics'!D:D,MATCH($C1537,'Policy Characteristics'!$C:$C,0)))</f>
        <v>Industry Energy Efficiency Standards</v>
      </c>
      <c r="K1537" s="76" t="str">
        <f>IF(ISBLANK(INDEX('Policy Characteristics'!E:E,MATCH($C1537,'Policy Characteristics'!$C:$C,0))),"",INDEX('Policy Characteristics'!E:E,MATCH($C1537,'Policy Characteristics'!$C:$C,0)))</f>
        <v>indst efficiency standards</v>
      </c>
      <c r="L1537" s="205">
        <f>IF(ISBLANK(INDEX('Policy Characteristics'!F:F,MATCH($C1537,'Policy Characteristics'!$C:$C,0))),"",INDEX('Policy Characteristics'!F:F,MATCH($C1537,'Policy Characteristics'!$C:$C,0)))</f>
        <v>0</v>
      </c>
      <c r="M1537" s="205">
        <f>IF(ISBLANK(INDEX('Policy Characteristics'!G:G,MATCH($C1537,'Policy Characteristics'!$C:$C,0))),"",INDEX('Policy Characteristics'!G:G,MATCH($C1537,'Policy Characteristics'!$C:$C,0)))</f>
        <v>0.25</v>
      </c>
      <c r="N1537" s="205">
        <f>IF(ISBLANK(INDEX('Policy Characteristics'!H:H,MATCH($C1537,'Policy Characteristics'!$C:$C,0))),"",INDEX('Policy Characteristics'!H:H,MATCH($C1537,'Policy Characteristics'!$C:$C,0)))</f>
        <v>0.01</v>
      </c>
      <c r="O1537" s="76" t="str">
        <f>IF(ISBLANK(INDEX('Policy Characteristics'!I:I,MATCH($C1537,'Policy Characteristics'!$C:$C,0))),"",INDEX('Policy Characteristics'!I:I,MATCH($C1537,'Policy Characteristics'!$C:$C,0)))</f>
        <v>% reduction in energy use</v>
      </c>
      <c r="P1537" s="76" t="str">
        <f>IF(ISBLANK(INDEX('Policy Characteristics'!J:J,MATCH($C1537,'Policy Characteristics'!$C:$C,0))),"",INDEX('Policy Characteristics'!J:J,MATCH($C1537,'Policy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537" s="76" t="str">
        <f>IF(ISBLANK(INDEX('Policy Characteristics'!K:K,MATCH($C1537,'Policy Characteristics'!$C:$C,0))),"",INDEX('Policy Characteristics'!K:K,MATCH($C1537,'Policy Characteristics'!$C:$C,0)))</f>
        <v>industry-ag-main.html#eff-stds</v>
      </c>
      <c r="R1537" s="76" t="str">
        <f>IF(ISBLANK(INDEX('Policy Characteristics'!L:L,MATCH($C1537,'Policy Characteristics'!$C:$C,0))),"",INDEX('Policy Characteristics'!L:L,MATCH($C1537,'Policy Characteristics'!$C:$C,0)))</f>
        <v>industry-energy-efficiency-standards.html</v>
      </c>
    </row>
    <row r="1538" spans="1:18" s="76" customFormat="1" x14ac:dyDescent="0.25">
      <c r="A1538" s="76" t="str">
        <f>IF(ISBLANK(INDEX('Policy Characteristics'!A:A,MATCH($C1538,'Policy Characteristics'!$C:$C,0))),"",INDEX('Policy Characteristics'!A:A,MATCH($C1538,'Policy Characteristics'!$C:$C,0)))</f>
        <v>Industry</v>
      </c>
      <c r="B1538" s="200" t="str">
        <f>IF(ISBLANK(INDEX('Policy Characteristics'!B:B,MATCH($C1538,'Policy Characteristics'!$C:$C,0))),"",INDEX('Policy Characteristics'!B:B,MATCH($C1538,'Policy Characteristics'!$C:$C,0)))</f>
        <v>Industry Energy Efficiency Standards</v>
      </c>
      <c r="C1538" s="76" t="str">
        <f t="shared" si="42"/>
        <v>Percentage Improvement in Eqpt Efficiency Standards above BAU</v>
      </c>
      <c r="D1538" s="78" t="s">
        <v>1322</v>
      </c>
      <c r="E1538" s="88" t="s">
        <v>644</v>
      </c>
      <c r="F1538" t="s">
        <v>1284</v>
      </c>
      <c r="G1538" s="88" t="s">
        <v>652</v>
      </c>
      <c r="H1538" s="15">
        <v>1180</v>
      </c>
      <c r="I1538" s="213" t="s">
        <v>43</v>
      </c>
      <c r="J1538" s="202" t="str">
        <f>IF(ISBLANK(INDEX('Policy Characteristics'!D:D,MATCH($C1538,'Policy Characteristics'!$C:$C,0))),"",INDEX('Policy Characteristics'!D:D,MATCH($C1538,'Policy Characteristics'!$C:$C,0)))</f>
        <v>Industry Energy Efficiency Standards</v>
      </c>
      <c r="K1538" s="76" t="str">
        <f>IF(ISBLANK(INDEX('Policy Characteristics'!E:E,MATCH($C1538,'Policy Characteristics'!$C:$C,0))),"",INDEX('Policy Characteristics'!E:E,MATCH($C1538,'Policy Characteristics'!$C:$C,0)))</f>
        <v>indst efficiency standards</v>
      </c>
      <c r="L1538" s="205">
        <f>IF(ISBLANK(INDEX('Policy Characteristics'!F:F,MATCH($C1538,'Policy Characteristics'!$C:$C,0))),"",INDEX('Policy Characteristics'!F:F,MATCH($C1538,'Policy Characteristics'!$C:$C,0)))</f>
        <v>0</v>
      </c>
      <c r="M1538" s="205">
        <f>IF(ISBLANK(INDEX('Policy Characteristics'!G:G,MATCH($C1538,'Policy Characteristics'!$C:$C,0))),"",INDEX('Policy Characteristics'!G:G,MATCH($C1538,'Policy Characteristics'!$C:$C,0)))</f>
        <v>0.25</v>
      </c>
      <c r="N1538" s="205">
        <f>IF(ISBLANK(INDEX('Policy Characteristics'!H:H,MATCH($C1538,'Policy Characteristics'!$C:$C,0))),"",INDEX('Policy Characteristics'!H:H,MATCH($C1538,'Policy Characteristics'!$C:$C,0)))</f>
        <v>0.01</v>
      </c>
      <c r="O1538" s="76" t="str">
        <f>IF(ISBLANK(INDEX('Policy Characteristics'!I:I,MATCH($C1538,'Policy Characteristics'!$C:$C,0))),"",INDEX('Policy Characteristics'!I:I,MATCH($C1538,'Policy Characteristics'!$C:$C,0)))</f>
        <v>% reduction in energy use</v>
      </c>
      <c r="P1538" s="76" t="str">
        <f>IF(ISBLANK(INDEX('Policy Characteristics'!J:J,MATCH($C1538,'Policy Characteristics'!$C:$C,0))),"",INDEX('Policy Characteristics'!J:J,MATCH($C1538,'Policy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538" s="76" t="str">
        <f>IF(ISBLANK(INDEX('Policy Characteristics'!K:K,MATCH($C1538,'Policy Characteristics'!$C:$C,0))),"",INDEX('Policy Characteristics'!K:K,MATCH($C1538,'Policy Characteristics'!$C:$C,0)))</f>
        <v>industry-ag-main.html#eff-stds</v>
      </c>
      <c r="R1538" s="76" t="str">
        <f>IF(ISBLANK(INDEX('Policy Characteristics'!L:L,MATCH($C1538,'Policy Characteristics'!$C:$C,0))),"",INDEX('Policy Characteristics'!L:L,MATCH($C1538,'Policy Characteristics'!$C:$C,0)))</f>
        <v>industry-energy-efficiency-standards.html</v>
      </c>
    </row>
    <row r="1539" spans="1:18" s="76" customFormat="1" x14ac:dyDescent="0.25">
      <c r="A1539" s="76" t="str">
        <f>IF(ISBLANK(INDEX('Policy Characteristics'!A:A,MATCH($C1539,'Policy Characteristics'!$C:$C,0))),"",INDEX('Policy Characteristics'!A:A,MATCH($C1539,'Policy Characteristics'!$C:$C,0)))</f>
        <v>Industry</v>
      </c>
      <c r="B1539" s="200" t="str">
        <f>IF(ISBLANK(INDEX('Policy Characteristics'!B:B,MATCH($C1539,'Policy Characteristics'!$C:$C,0))),"",INDEX('Policy Characteristics'!B:B,MATCH($C1539,'Policy Characteristics'!$C:$C,0)))</f>
        <v>Industry Energy Efficiency Standards</v>
      </c>
      <c r="C1539" s="76" t="str">
        <f t="shared" si="42"/>
        <v>Percentage Improvement in Eqpt Efficiency Standards above BAU</v>
      </c>
      <c r="D1539" s="78" t="s">
        <v>1322</v>
      </c>
      <c r="E1539" s="88" t="s">
        <v>645</v>
      </c>
      <c r="F1539" t="s">
        <v>1284</v>
      </c>
      <c r="G1539" s="88" t="s">
        <v>649</v>
      </c>
      <c r="H1539" s="15">
        <v>1181</v>
      </c>
      <c r="I1539" s="213" t="s">
        <v>44</v>
      </c>
      <c r="J1539" s="202" t="str">
        <f>IF(ISBLANK(INDEX('Policy Characteristics'!D:D,MATCH($C1539,'Policy Characteristics'!$C:$C,0))),"",INDEX('Policy Characteristics'!D:D,MATCH($C1539,'Policy Characteristics'!$C:$C,0)))</f>
        <v>Industry Energy Efficiency Standards</v>
      </c>
      <c r="K1539" s="76" t="str">
        <f>IF(ISBLANK(INDEX('Policy Characteristics'!E:E,MATCH($C1539,'Policy Characteristics'!$C:$C,0))),"",INDEX('Policy Characteristics'!E:E,MATCH($C1539,'Policy Characteristics'!$C:$C,0)))</f>
        <v>indst efficiency standards</v>
      </c>
      <c r="L1539" s="205">
        <f>IF(ISBLANK(INDEX('Policy Characteristics'!F:F,MATCH($C1539,'Policy Characteristics'!$C:$C,0))),"",INDEX('Policy Characteristics'!F:F,MATCH($C1539,'Policy Characteristics'!$C:$C,0)))</f>
        <v>0</v>
      </c>
      <c r="M1539" s="205">
        <f>IF(ISBLANK(INDEX('Policy Characteristics'!G:G,MATCH($C1539,'Policy Characteristics'!$C:$C,0))),"",INDEX('Policy Characteristics'!G:G,MATCH($C1539,'Policy Characteristics'!$C:$C,0)))</f>
        <v>0.25</v>
      </c>
      <c r="N1539" s="205">
        <f>IF(ISBLANK(INDEX('Policy Characteristics'!H:H,MATCH($C1539,'Policy Characteristics'!$C:$C,0))),"",INDEX('Policy Characteristics'!H:H,MATCH($C1539,'Policy Characteristics'!$C:$C,0)))</f>
        <v>0.01</v>
      </c>
      <c r="O1539" s="76" t="str">
        <f>IF(ISBLANK(INDEX('Policy Characteristics'!I:I,MATCH($C1539,'Policy Characteristics'!$C:$C,0))),"",INDEX('Policy Characteristics'!I:I,MATCH($C1539,'Policy Characteristics'!$C:$C,0)))</f>
        <v>% reduction in energy use</v>
      </c>
      <c r="P1539" s="76" t="str">
        <f>IF(ISBLANK(INDEX('Policy Characteristics'!J:J,MATCH($C1539,'Policy Characteristics'!$C:$C,0))),"",INDEX('Policy Characteristics'!J:J,MATCH($C1539,'Policy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539" s="76" t="str">
        <f>IF(ISBLANK(INDEX('Policy Characteristics'!K:K,MATCH($C1539,'Policy Characteristics'!$C:$C,0))),"",INDEX('Policy Characteristics'!K:K,MATCH($C1539,'Policy Characteristics'!$C:$C,0)))</f>
        <v>industry-ag-main.html#eff-stds</v>
      </c>
      <c r="R1539" s="76" t="str">
        <f>IF(ISBLANK(INDEX('Policy Characteristics'!L:L,MATCH($C1539,'Policy Characteristics'!$C:$C,0))),"",INDEX('Policy Characteristics'!L:L,MATCH($C1539,'Policy Characteristics'!$C:$C,0)))</f>
        <v>industry-energy-efficiency-standards.html</v>
      </c>
    </row>
    <row r="1540" spans="1:18" s="76" customFormat="1" x14ac:dyDescent="0.25">
      <c r="A1540" s="76" t="str">
        <f>IF(ISBLANK(INDEX('Policy Characteristics'!A:A,MATCH($C1540,'Policy Characteristics'!$C:$C,0))),"",INDEX('Policy Characteristics'!A:A,MATCH($C1540,'Policy Characteristics'!$C:$C,0)))</f>
        <v>Industry</v>
      </c>
      <c r="B1540" s="200" t="str">
        <f>IF(ISBLANK(INDEX('Policy Characteristics'!B:B,MATCH($C1540,'Policy Characteristics'!$C:$C,0))),"",INDEX('Policy Characteristics'!B:B,MATCH($C1540,'Policy Characteristics'!$C:$C,0)))</f>
        <v>Industry Energy Efficiency Standards</v>
      </c>
      <c r="C1540" s="76" t="str">
        <f t="shared" si="42"/>
        <v>Percentage Improvement in Eqpt Efficiency Standards above BAU</v>
      </c>
      <c r="D1540" s="78" t="s">
        <v>1322</v>
      </c>
      <c r="E1540" s="88" t="s">
        <v>646</v>
      </c>
      <c r="F1540" t="s">
        <v>1284</v>
      </c>
      <c r="G1540" s="88" t="s">
        <v>650</v>
      </c>
      <c r="H1540" s="15">
        <v>1182</v>
      </c>
      <c r="I1540" s="213" t="s">
        <v>44</v>
      </c>
      <c r="J1540" s="202" t="str">
        <f>IF(ISBLANK(INDEX('Policy Characteristics'!D:D,MATCH($C1540,'Policy Characteristics'!$C:$C,0))),"",INDEX('Policy Characteristics'!D:D,MATCH($C1540,'Policy Characteristics'!$C:$C,0)))</f>
        <v>Industry Energy Efficiency Standards</v>
      </c>
      <c r="K1540" s="76" t="str">
        <f>IF(ISBLANK(INDEX('Policy Characteristics'!E:E,MATCH($C1540,'Policy Characteristics'!$C:$C,0))),"",INDEX('Policy Characteristics'!E:E,MATCH($C1540,'Policy Characteristics'!$C:$C,0)))</f>
        <v>indst efficiency standards</v>
      </c>
      <c r="L1540" s="205">
        <f>IF(ISBLANK(INDEX('Policy Characteristics'!F:F,MATCH($C1540,'Policy Characteristics'!$C:$C,0))),"",INDEX('Policy Characteristics'!F:F,MATCH($C1540,'Policy Characteristics'!$C:$C,0)))</f>
        <v>0</v>
      </c>
      <c r="M1540" s="205">
        <f>IF(ISBLANK(INDEX('Policy Characteristics'!G:G,MATCH($C1540,'Policy Characteristics'!$C:$C,0))),"",INDEX('Policy Characteristics'!G:G,MATCH($C1540,'Policy Characteristics'!$C:$C,0)))</f>
        <v>0.25</v>
      </c>
      <c r="N1540" s="205">
        <f>IF(ISBLANK(INDEX('Policy Characteristics'!H:H,MATCH($C1540,'Policy Characteristics'!$C:$C,0))),"",INDEX('Policy Characteristics'!H:H,MATCH($C1540,'Policy Characteristics'!$C:$C,0)))</f>
        <v>0.01</v>
      </c>
      <c r="O1540" s="76" t="str">
        <f>IF(ISBLANK(INDEX('Policy Characteristics'!I:I,MATCH($C1540,'Policy Characteristics'!$C:$C,0))),"",INDEX('Policy Characteristics'!I:I,MATCH($C1540,'Policy Characteristics'!$C:$C,0)))</f>
        <v>% reduction in energy use</v>
      </c>
      <c r="P1540" s="76" t="str">
        <f>IF(ISBLANK(INDEX('Policy Characteristics'!J:J,MATCH($C1540,'Policy Characteristics'!$C:$C,0))),"",INDEX('Policy Characteristics'!J:J,MATCH($C1540,'Policy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540" s="76" t="str">
        <f>IF(ISBLANK(INDEX('Policy Characteristics'!K:K,MATCH($C1540,'Policy Characteristics'!$C:$C,0))),"",INDEX('Policy Characteristics'!K:K,MATCH($C1540,'Policy Characteristics'!$C:$C,0)))</f>
        <v>industry-ag-main.html#eff-stds</v>
      </c>
      <c r="R1540" s="76" t="str">
        <f>IF(ISBLANK(INDEX('Policy Characteristics'!L:L,MATCH($C1540,'Policy Characteristics'!$C:$C,0))),"",INDEX('Policy Characteristics'!L:L,MATCH($C1540,'Policy Characteristics'!$C:$C,0)))</f>
        <v>industry-energy-efficiency-standards.html</v>
      </c>
    </row>
    <row r="1541" spans="1:18" s="76" customFormat="1" x14ac:dyDescent="0.25">
      <c r="A1541" s="76" t="str">
        <f>IF(ISBLANK(INDEX('Policy Characteristics'!A:A,MATCH($C1541,'Policy Characteristics'!$C:$C,0))),"",INDEX('Policy Characteristics'!A:A,MATCH($C1541,'Policy Characteristics'!$C:$C,0)))</f>
        <v>Industry</v>
      </c>
      <c r="B1541" s="200" t="str">
        <f>IF(ISBLANK(INDEX('Policy Characteristics'!B:B,MATCH($C1541,'Policy Characteristics'!$C:$C,0))),"",INDEX('Policy Characteristics'!B:B,MATCH($C1541,'Policy Characteristics'!$C:$C,0)))</f>
        <v>Industry Energy Efficiency Standards</v>
      </c>
      <c r="C1541" s="76" t="str">
        <f t="shared" si="42"/>
        <v>Percentage Improvement in Eqpt Efficiency Standards above BAU</v>
      </c>
      <c r="D1541" s="78" t="s">
        <v>1322</v>
      </c>
      <c r="E1541" s="88" t="s">
        <v>647</v>
      </c>
      <c r="F1541" t="s">
        <v>1284</v>
      </c>
      <c r="G1541" s="88" t="s">
        <v>653</v>
      </c>
      <c r="H1541" s="15">
        <v>1183</v>
      </c>
      <c r="I1541" s="213" t="s">
        <v>44</v>
      </c>
      <c r="J1541" s="202" t="str">
        <f>IF(ISBLANK(INDEX('Policy Characteristics'!D:D,MATCH($C1541,'Policy Characteristics'!$C:$C,0))),"",INDEX('Policy Characteristics'!D:D,MATCH($C1541,'Policy Characteristics'!$C:$C,0)))</f>
        <v>Industry Energy Efficiency Standards</v>
      </c>
      <c r="K1541" s="76" t="str">
        <f>IF(ISBLANK(INDEX('Policy Characteristics'!E:E,MATCH($C1541,'Policy Characteristics'!$C:$C,0))),"",INDEX('Policy Characteristics'!E:E,MATCH($C1541,'Policy Characteristics'!$C:$C,0)))</f>
        <v>indst efficiency standards</v>
      </c>
      <c r="L1541" s="205">
        <f>IF(ISBLANK(INDEX('Policy Characteristics'!F:F,MATCH($C1541,'Policy Characteristics'!$C:$C,0))),"",INDEX('Policy Characteristics'!F:F,MATCH($C1541,'Policy Characteristics'!$C:$C,0)))</f>
        <v>0</v>
      </c>
      <c r="M1541" s="205">
        <f>IF(ISBLANK(INDEX('Policy Characteristics'!G:G,MATCH($C1541,'Policy Characteristics'!$C:$C,0))),"",INDEX('Policy Characteristics'!G:G,MATCH($C1541,'Policy Characteristics'!$C:$C,0)))</f>
        <v>0.25</v>
      </c>
      <c r="N1541" s="205">
        <f>IF(ISBLANK(INDEX('Policy Characteristics'!H:H,MATCH($C1541,'Policy Characteristics'!$C:$C,0))),"",INDEX('Policy Characteristics'!H:H,MATCH($C1541,'Policy Characteristics'!$C:$C,0)))</f>
        <v>0.01</v>
      </c>
      <c r="O1541" s="76" t="str">
        <f>IF(ISBLANK(INDEX('Policy Characteristics'!I:I,MATCH($C1541,'Policy Characteristics'!$C:$C,0))),"",INDEX('Policy Characteristics'!I:I,MATCH($C1541,'Policy Characteristics'!$C:$C,0)))</f>
        <v>% reduction in energy use</v>
      </c>
      <c r="P1541" s="76" t="str">
        <f>IF(ISBLANK(INDEX('Policy Characteristics'!J:J,MATCH($C1541,'Policy Characteristics'!$C:$C,0))),"",INDEX('Policy Characteristics'!J:J,MATCH($C1541,'Policy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541" s="76" t="str">
        <f>IF(ISBLANK(INDEX('Policy Characteristics'!K:K,MATCH($C1541,'Policy Characteristics'!$C:$C,0))),"",INDEX('Policy Characteristics'!K:K,MATCH($C1541,'Policy Characteristics'!$C:$C,0)))</f>
        <v>industry-ag-main.html#eff-stds</v>
      </c>
      <c r="R1541" s="76" t="str">
        <f>IF(ISBLANK(INDEX('Policy Characteristics'!L:L,MATCH($C1541,'Policy Characteristics'!$C:$C,0))),"",INDEX('Policy Characteristics'!L:L,MATCH($C1541,'Policy Characteristics'!$C:$C,0)))</f>
        <v>industry-energy-efficiency-standards.html</v>
      </c>
    </row>
    <row r="1542" spans="1:18" s="76" customFormat="1" x14ac:dyDescent="0.25">
      <c r="A1542" s="76" t="str">
        <f>IF(ISBLANK(INDEX('Policy Characteristics'!A:A,MATCH($C1542,'Policy Characteristics'!$C:$C,0))),"",INDEX('Policy Characteristics'!A:A,MATCH($C1542,'Policy Characteristics'!$C:$C,0)))</f>
        <v>Industry</v>
      </c>
      <c r="B1542" s="200" t="str">
        <f>IF(ISBLANK(INDEX('Policy Characteristics'!B:B,MATCH($C1542,'Policy Characteristics'!$C:$C,0))),"",INDEX('Policy Characteristics'!B:B,MATCH($C1542,'Policy Characteristics'!$C:$C,0)))</f>
        <v>Industry Energy Efficiency Standards</v>
      </c>
      <c r="C1542" s="76" t="str">
        <f t="shared" si="42"/>
        <v>Percentage Improvement in Eqpt Efficiency Standards above BAU</v>
      </c>
      <c r="D1542" s="78" t="s">
        <v>1322</v>
      </c>
      <c r="E1542" s="88" t="s">
        <v>946</v>
      </c>
      <c r="F1542" t="s">
        <v>1284</v>
      </c>
      <c r="G1542" s="88" t="s">
        <v>949</v>
      </c>
      <c r="H1542" s="15">
        <v>1184</v>
      </c>
      <c r="I1542" s="213" t="s">
        <v>44</v>
      </c>
      <c r="J1542" s="202" t="str">
        <f>IF(ISBLANK(INDEX('Policy Characteristics'!D:D,MATCH($C1542,'Policy Characteristics'!$C:$C,0))),"",INDEX('Policy Characteristics'!D:D,MATCH($C1542,'Policy Characteristics'!$C:$C,0)))</f>
        <v>Industry Energy Efficiency Standards</v>
      </c>
      <c r="K1542" s="76" t="str">
        <f>IF(ISBLANK(INDEX('Policy Characteristics'!E:E,MATCH($C1542,'Policy Characteristics'!$C:$C,0))),"",INDEX('Policy Characteristics'!E:E,MATCH($C1542,'Policy Characteristics'!$C:$C,0)))</f>
        <v>indst efficiency standards</v>
      </c>
      <c r="L1542" s="205">
        <f>IF(ISBLANK(INDEX('Policy Characteristics'!F:F,MATCH($C1542,'Policy Characteristics'!$C:$C,0))),"",INDEX('Policy Characteristics'!F:F,MATCH($C1542,'Policy Characteristics'!$C:$C,0)))</f>
        <v>0</v>
      </c>
      <c r="M1542" s="205">
        <f>IF(ISBLANK(INDEX('Policy Characteristics'!G:G,MATCH($C1542,'Policy Characteristics'!$C:$C,0))),"",INDEX('Policy Characteristics'!G:G,MATCH($C1542,'Policy Characteristics'!$C:$C,0)))</f>
        <v>0.25</v>
      </c>
      <c r="N1542" s="205">
        <f>IF(ISBLANK(INDEX('Policy Characteristics'!H:H,MATCH($C1542,'Policy Characteristics'!$C:$C,0))),"",INDEX('Policy Characteristics'!H:H,MATCH($C1542,'Policy Characteristics'!$C:$C,0)))</f>
        <v>0.01</v>
      </c>
      <c r="O1542" s="76" t="str">
        <f>IF(ISBLANK(INDEX('Policy Characteristics'!I:I,MATCH($C1542,'Policy Characteristics'!$C:$C,0))),"",INDEX('Policy Characteristics'!I:I,MATCH($C1542,'Policy Characteristics'!$C:$C,0)))</f>
        <v>% reduction in energy use</v>
      </c>
      <c r="P1542" s="76" t="str">
        <f>IF(ISBLANK(INDEX('Policy Characteristics'!J:J,MATCH($C1542,'Policy Characteristics'!$C:$C,0))),"",INDEX('Policy Characteristics'!J:J,MATCH($C1542,'Policy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542" s="76" t="str">
        <f>IF(ISBLANK(INDEX('Policy Characteristics'!K:K,MATCH($C1542,'Policy Characteristics'!$C:$C,0))),"",INDEX('Policy Characteristics'!K:K,MATCH($C1542,'Policy Characteristics'!$C:$C,0)))</f>
        <v>industry-ag-main.html#eff-stds</v>
      </c>
      <c r="R1542" s="76" t="str">
        <f>IF(ISBLANK(INDEX('Policy Characteristics'!L:L,MATCH($C1542,'Policy Characteristics'!$C:$C,0))),"",INDEX('Policy Characteristics'!L:L,MATCH($C1542,'Policy Characteristics'!$C:$C,0)))</f>
        <v>industry-energy-efficiency-standards.html</v>
      </c>
    </row>
    <row r="1543" spans="1:18" s="76" customFormat="1" x14ac:dyDescent="0.25">
      <c r="A1543" s="76" t="str">
        <f>IF(ISBLANK(INDEX('Policy Characteristics'!A:A,MATCH($C1543,'Policy Characteristics'!$C:$C,0))),"",INDEX('Policy Characteristics'!A:A,MATCH($C1543,'Policy Characteristics'!$C:$C,0)))</f>
        <v>Industry</v>
      </c>
      <c r="B1543" s="200" t="str">
        <f>IF(ISBLANK(INDEX('Policy Characteristics'!B:B,MATCH($C1543,'Policy Characteristics'!$C:$C,0))),"",INDEX('Policy Characteristics'!B:B,MATCH($C1543,'Policy Characteristics'!$C:$C,0)))</f>
        <v>Industry Energy Efficiency Standards</v>
      </c>
      <c r="C1543" s="76" t="str">
        <f t="shared" si="42"/>
        <v>Percentage Improvement in Eqpt Efficiency Standards above BAU</v>
      </c>
      <c r="D1543" s="78" t="s">
        <v>1322</v>
      </c>
      <c r="E1543" s="88" t="s">
        <v>947</v>
      </c>
      <c r="F1543" t="s">
        <v>1284</v>
      </c>
      <c r="G1543" s="88" t="s">
        <v>951</v>
      </c>
      <c r="H1543" s="15">
        <v>1185</v>
      </c>
      <c r="I1543" s="213" t="s">
        <v>44</v>
      </c>
      <c r="J1543" s="202" t="str">
        <f>IF(ISBLANK(INDEX('Policy Characteristics'!D:D,MATCH($C1543,'Policy Characteristics'!$C:$C,0))),"",INDEX('Policy Characteristics'!D:D,MATCH($C1543,'Policy Characteristics'!$C:$C,0)))</f>
        <v>Industry Energy Efficiency Standards</v>
      </c>
      <c r="K1543" s="76" t="str">
        <f>IF(ISBLANK(INDEX('Policy Characteristics'!E:E,MATCH($C1543,'Policy Characteristics'!$C:$C,0))),"",INDEX('Policy Characteristics'!E:E,MATCH($C1543,'Policy Characteristics'!$C:$C,0)))</f>
        <v>indst efficiency standards</v>
      </c>
      <c r="L1543" s="205">
        <f>IF(ISBLANK(INDEX('Policy Characteristics'!F:F,MATCH($C1543,'Policy Characteristics'!$C:$C,0))),"",INDEX('Policy Characteristics'!F:F,MATCH($C1543,'Policy Characteristics'!$C:$C,0)))</f>
        <v>0</v>
      </c>
      <c r="M1543" s="205">
        <f>IF(ISBLANK(INDEX('Policy Characteristics'!G:G,MATCH($C1543,'Policy Characteristics'!$C:$C,0))),"",INDEX('Policy Characteristics'!G:G,MATCH($C1543,'Policy Characteristics'!$C:$C,0)))</f>
        <v>0.25</v>
      </c>
      <c r="N1543" s="205">
        <f>IF(ISBLANK(INDEX('Policy Characteristics'!H:H,MATCH($C1543,'Policy Characteristics'!$C:$C,0))),"",INDEX('Policy Characteristics'!H:H,MATCH($C1543,'Policy Characteristics'!$C:$C,0)))</f>
        <v>0.01</v>
      </c>
      <c r="O1543" s="76" t="str">
        <f>IF(ISBLANK(INDEX('Policy Characteristics'!I:I,MATCH($C1543,'Policy Characteristics'!$C:$C,0))),"",INDEX('Policy Characteristics'!I:I,MATCH($C1543,'Policy Characteristics'!$C:$C,0)))</f>
        <v>% reduction in energy use</v>
      </c>
      <c r="P1543" s="76" t="str">
        <f>IF(ISBLANK(INDEX('Policy Characteristics'!J:J,MATCH($C1543,'Policy Characteristics'!$C:$C,0))),"",INDEX('Policy Characteristics'!J:J,MATCH($C1543,'Policy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543" s="76" t="str">
        <f>IF(ISBLANK(INDEX('Policy Characteristics'!K:K,MATCH($C1543,'Policy Characteristics'!$C:$C,0))),"",INDEX('Policy Characteristics'!K:K,MATCH($C1543,'Policy Characteristics'!$C:$C,0)))</f>
        <v>industry-ag-main.html#eff-stds</v>
      </c>
      <c r="R1543" s="76" t="str">
        <f>IF(ISBLANK(INDEX('Policy Characteristics'!L:L,MATCH($C1543,'Policy Characteristics'!$C:$C,0))),"",INDEX('Policy Characteristics'!L:L,MATCH($C1543,'Policy Characteristics'!$C:$C,0)))</f>
        <v>industry-energy-efficiency-standards.html</v>
      </c>
    </row>
    <row r="1544" spans="1:18" s="76" customFormat="1" x14ac:dyDescent="0.25">
      <c r="A1544" s="76" t="str">
        <f>IF(ISBLANK(INDEX('Policy Characteristics'!A:A,MATCH($C1544,'Policy Characteristics'!$C:$C,0))),"",INDEX('Policy Characteristics'!A:A,MATCH($C1544,'Policy Characteristics'!$C:$C,0)))</f>
        <v>Industry</v>
      </c>
      <c r="B1544" s="200" t="str">
        <f>IF(ISBLANK(INDEX('Policy Characteristics'!B:B,MATCH($C1544,'Policy Characteristics'!$C:$C,0))),"",INDEX('Policy Characteristics'!B:B,MATCH($C1544,'Policy Characteristics'!$C:$C,0)))</f>
        <v>Industry Energy Efficiency Standards</v>
      </c>
      <c r="C1544" s="76" t="str">
        <f t="shared" si="42"/>
        <v>Percentage Improvement in Eqpt Efficiency Standards above BAU</v>
      </c>
      <c r="D1544" s="78" t="s">
        <v>1322</v>
      </c>
      <c r="E1544" s="88" t="s">
        <v>948</v>
      </c>
      <c r="F1544" t="s">
        <v>1284</v>
      </c>
      <c r="G1544" s="88" t="s">
        <v>952</v>
      </c>
      <c r="H1544" s="15">
        <v>1186</v>
      </c>
      <c r="I1544" s="213" t="s">
        <v>44</v>
      </c>
      <c r="J1544" s="202" t="str">
        <f>IF(ISBLANK(INDEX('Policy Characteristics'!D:D,MATCH($C1544,'Policy Characteristics'!$C:$C,0))),"",INDEX('Policy Characteristics'!D:D,MATCH($C1544,'Policy Characteristics'!$C:$C,0)))</f>
        <v>Industry Energy Efficiency Standards</v>
      </c>
      <c r="K1544" s="76" t="str">
        <f>IF(ISBLANK(INDEX('Policy Characteristics'!E:E,MATCH($C1544,'Policy Characteristics'!$C:$C,0))),"",INDEX('Policy Characteristics'!E:E,MATCH($C1544,'Policy Characteristics'!$C:$C,0)))</f>
        <v>indst efficiency standards</v>
      </c>
      <c r="L1544" s="205">
        <f>IF(ISBLANK(INDEX('Policy Characteristics'!F:F,MATCH($C1544,'Policy Characteristics'!$C:$C,0))),"",INDEX('Policy Characteristics'!F:F,MATCH($C1544,'Policy Characteristics'!$C:$C,0)))</f>
        <v>0</v>
      </c>
      <c r="M1544" s="205">
        <f>IF(ISBLANK(INDEX('Policy Characteristics'!G:G,MATCH($C1544,'Policy Characteristics'!$C:$C,0))),"",INDEX('Policy Characteristics'!G:G,MATCH($C1544,'Policy Characteristics'!$C:$C,0)))</f>
        <v>0.25</v>
      </c>
      <c r="N1544" s="205">
        <f>IF(ISBLANK(INDEX('Policy Characteristics'!H:H,MATCH($C1544,'Policy Characteristics'!$C:$C,0))),"",INDEX('Policy Characteristics'!H:H,MATCH($C1544,'Policy Characteristics'!$C:$C,0)))</f>
        <v>0.01</v>
      </c>
      <c r="O1544" s="76" t="str">
        <f>IF(ISBLANK(INDEX('Policy Characteristics'!I:I,MATCH($C1544,'Policy Characteristics'!$C:$C,0))),"",INDEX('Policy Characteristics'!I:I,MATCH($C1544,'Policy Characteristics'!$C:$C,0)))</f>
        <v>% reduction in energy use</v>
      </c>
      <c r="P1544" s="76" t="str">
        <f>IF(ISBLANK(INDEX('Policy Characteristics'!J:J,MATCH($C1544,'Policy Characteristics'!$C:$C,0))),"",INDEX('Policy Characteristics'!J:J,MATCH($C1544,'Policy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544" s="76" t="str">
        <f>IF(ISBLANK(INDEX('Policy Characteristics'!K:K,MATCH($C1544,'Policy Characteristics'!$C:$C,0))),"",INDEX('Policy Characteristics'!K:K,MATCH($C1544,'Policy Characteristics'!$C:$C,0)))</f>
        <v>industry-ag-main.html#eff-stds</v>
      </c>
      <c r="R1544" s="76" t="str">
        <f>IF(ISBLANK(INDEX('Policy Characteristics'!L:L,MATCH($C1544,'Policy Characteristics'!$C:$C,0))),"",INDEX('Policy Characteristics'!L:L,MATCH($C1544,'Policy Characteristics'!$C:$C,0)))</f>
        <v>industry-energy-efficiency-standards.html</v>
      </c>
    </row>
    <row r="1545" spans="1:18" s="76" customFormat="1" x14ac:dyDescent="0.25">
      <c r="A1545" s="76" t="str">
        <f>IF(ISBLANK(INDEX('Policy Characteristics'!A:A,MATCH($C1545,'Policy Characteristics'!$C:$C,0))),"",INDEX('Policy Characteristics'!A:A,MATCH($C1545,'Policy Characteristics'!$C:$C,0)))</f>
        <v>Industry</v>
      </c>
      <c r="B1545" s="200" t="str">
        <f>IF(ISBLANK(INDEX('Policy Characteristics'!B:B,MATCH($C1545,'Policy Characteristics'!$C:$C,0))),"",INDEX('Policy Characteristics'!B:B,MATCH($C1545,'Policy Characteristics'!$C:$C,0)))</f>
        <v>Industry Energy Efficiency Standards</v>
      </c>
      <c r="C1545" s="76" t="str">
        <f t="shared" si="42"/>
        <v>Percentage Improvement in Eqpt Efficiency Standards above BAU</v>
      </c>
      <c r="D1545" s="78" t="s">
        <v>1322</v>
      </c>
      <c r="E1545" s="88" t="s">
        <v>945</v>
      </c>
      <c r="F1545" t="s">
        <v>1284</v>
      </c>
      <c r="G1545" s="88" t="s">
        <v>950</v>
      </c>
      <c r="H1545" s="15">
        <v>1187</v>
      </c>
      <c r="I1545" s="213" t="s">
        <v>44</v>
      </c>
      <c r="J1545" s="202" t="str">
        <f>IF(ISBLANK(INDEX('Policy Characteristics'!D:D,MATCH($C1545,'Policy Characteristics'!$C:$C,0))),"",INDEX('Policy Characteristics'!D:D,MATCH($C1545,'Policy Characteristics'!$C:$C,0)))</f>
        <v>Industry Energy Efficiency Standards</v>
      </c>
      <c r="K1545" s="76" t="str">
        <f>IF(ISBLANK(INDEX('Policy Characteristics'!E:E,MATCH($C1545,'Policy Characteristics'!$C:$C,0))),"",INDEX('Policy Characteristics'!E:E,MATCH($C1545,'Policy Characteristics'!$C:$C,0)))</f>
        <v>indst efficiency standards</v>
      </c>
      <c r="L1545" s="205">
        <f>IF(ISBLANK(INDEX('Policy Characteristics'!F:F,MATCH($C1545,'Policy Characteristics'!$C:$C,0))),"",INDEX('Policy Characteristics'!F:F,MATCH($C1545,'Policy Characteristics'!$C:$C,0)))</f>
        <v>0</v>
      </c>
      <c r="M1545" s="205">
        <f>IF(ISBLANK(INDEX('Policy Characteristics'!G:G,MATCH($C1545,'Policy Characteristics'!$C:$C,0))),"",INDEX('Policy Characteristics'!G:G,MATCH($C1545,'Policy Characteristics'!$C:$C,0)))</f>
        <v>0.25</v>
      </c>
      <c r="N1545" s="205">
        <f>IF(ISBLANK(INDEX('Policy Characteristics'!H:H,MATCH($C1545,'Policy Characteristics'!$C:$C,0))),"",INDEX('Policy Characteristics'!H:H,MATCH($C1545,'Policy Characteristics'!$C:$C,0)))</f>
        <v>0.01</v>
      </c>
      <c r="O1545" s="76" t="str">
        <f>IF(ISBLANK(INDEX('Policy Characteristics'!I:I,MATCH($C1545,'Policy Characteristics'!$C:$C,0))),"",INDEX('Policy Characteristics'!I:I,MATCH($C1545,'Policy Characteristics'!$C:$C,0)))</f>
        <v>% reduction in energy use</v>
      </c>
      <c r="P1545" s="76" t="str">
        <f>IF(ISBLANK(INDEX('Policy Characteristics'!J:J,MATCH($C1545,'Policy Characteristics'!$C:$C,0))),"",INDEX('Policy Characteristics'!J:J,MATCH($C1545,'Policy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545" s="76" t="str">
        <f>IF(ISBLANK(INDEX('Policy Characteristics'!K:K,MATCH($C1545,'Policy Characteristics'!$C:$C,0))),"",INDEX('Policy Characteristics'!K:K,MATCH($C1545,'Policy Characteristics'!$C:$C,0)))</f>
        <v>industry-ag-main.html#eff-stds</v>
      </c>
      <c r="R1545" s="76" t="str">
        <f>IF(ISBLANK(INDEX('Policy Characteristics'!L:L,MATCH($C1545,'Policy Characteristics'!$C:$C,0))),"",INDEX('Policy Characteristics'!L:L,MATCH($C1545,'Policy Characteristics'!$C:$C,0)))</f>
        <v>industry-energy-efficiency-standards.html</v>
      </c>
    </row>
    <row r="1546" spans="1:18" s="76" customFormat="1" x14ac:dyDescent="0.25">
      <c r="A1546" s="76" t="str">
        <f>IF(ISBLANK(INDEX('Policy Characteristics'!A:A,MATCH($C1546,'Policy Characteristics'!$C:$C,0))),"",INDEX('Policy Characteristics'!A:A,MATCH($C1546,'Policy Characteristics'!$C:$C,0)))</f>
        <v>Industry</v>
      </c>
      <c r="B1546" s="200" t="str">
        <f>IF(ISBLANK(INDEX('Policy Characteristics'!B:B,MATCH($C1546,'Policy Characteristics'!$C:$C,0))),"",INDEX('Policy Characteristics'!B:B,MATCH($C1546,'Policy Characteristics'!$C:$C,0)))</f>
        <v>Industry Energy Efficiency Standards</v>
      </c>
      <c r="C1546" s="76" t="str">
        <f t="shared" si="42"/>
        <v>Percentage Improvement in Eqpt Efficiency Standards above BAU</v>
      </c>
      <c r="D1546" s="78" t="s">
        <v>1323</v>
      </c>
      <c r="E1546" s="88" t="s">
        <v>642</v>
      </c>
      <c r="F1546" t="s">
        <v>1326</v>
      </c>
      <c r="G1546" s="88" t="s">
        <v>648</v>
      </c>
      <c r="H1546" s="15">
        <v>1188</v>
      </c>
      <c r="I1546" s="213" t="s">
        <v>43</v>
      </c>
      <c r="J1546" s="202" t="str">
        <f>IF(ISBLANK(INDEX('Policy Characteristics'!D:D,MATCH($C1546,'Policy Characteristics'!$C:$C,0))),"",INDEX('Policy Characteristics'!D:D,MATCH($C1546,'Policy Characteristics'!$C:$C,0)))</f>
        <v>Industry Energy Efficiency Standards</v>
      </c>
      <c r="K1546" s="76" t="str">
        <f>IF(ISBLANK(INDEX('Policy Characteristics'!E:E,MATCH($C1546,'Policy Characteristics'!$C:$C,0))),"",INDEX('Policy Characteristics'!E:E,MATCH($C1546,'Policy Characteristics'!$C:$C,0)))</f>
        <v>indst efficiency standards</v>
      </c>
      <c r="L1546" s="205">
        <f>IF(ISBLANK(INDEX('Policy Characteristics'!F:F,MATCH($C1546,'Policy Characteristics'!$C:$C,0))),"",INDEX('Policy Characteristics'!F:F,MATCH($C1546,'Policy Characteristics'!$C:$C,0)))</f>
        <v>0</v>
      </c>
      <c r="M1546" s="205">
        <f>IF(ISBLANK(INDEX('Policy Characteristics'!G:G,MATCH($C1546,'Policy Characteristics'!$C:$C,0))),"",INDEX('Policy Characteristics'!G:G,MATCH($C1546,'Policy Characteristics'!$C:$C,0)))</f>
        <v>0.25</v>
      </c>
      <c r="N1546" s="205">
        <f>IF(ISBLANK(INDEX('Policy Characteristics'!H:H,MATCH($C1546,'Policy Characteristics'!$C:$C,0))),"",INDEX('Policy Characteristics'!H:H,MATCH($C1546,'Policy Characteristics'!$C:$C,0)))</f>
        <v>0.01</v>
      </c>
      <c r="O1546" s="76" t="str">
        <f>IF(ISBLANK(INDEX('Policy Characteristics'!I:I,MATCH($C1546,'Policy Characteristics'!$C:$C,0))),"",INDEX('Policy Characteristics'!I:I,MATCH($C1546,'Policy Characteristics'!$C:$C,0)))</f>
        <v>% reduction in energy use</v>
      </c>
      <c r="P1546" s="76" t="str">
        <f>IF(ISBLANK(INDEX('Policy Characteristics'!J:J,MATCH($C1546,'Policy Characteristics'!$C:$C,0))),"",INDEX('Policy Characteristics'!J:J,MATCH($C1546,'Policy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546" s="76" t="str">
        <f>IF(ISBLANK(INDEX('Policy Characteristics'!K:K,MATCH($C1546,'Policy Characteristics'!$C:$C,0))),"",INDEX('Policy Characteristics'!K:K,MATCH($C1546,'Policy Characteristics'!$C:$C,0)))</f>
        <v>industry-ag-main.html#eff-stds</v>
      </c>
      <c r="R1546" s="76" t="str">
        <f>IF(ISBLANK(INDEX('Policy Characteristics'!L:L,MATCH($C1546,'Policy Characteristics'!$C:$C,0))),"",INDEX('Policy Characteristics'!L:L,MATCH($C1546,'Policy Characteristics'!$C:$C,0)))</f>
        <v>industry-energy-efficiency-standards.html</v>
      </c>
    </row>
    <row r="1547" spans="1:18" s="76" customFormat="1" x14ac:dyDescent="0.25">
      <c r="A1547" s="76" t="str">
        <f>IF(ISBLANK(INDEX('Policy Characteristics'!A:A,MATCH($C1547,'Policy Characteristics'!$C:$C,0))),"",INDEX('Policy Characteristics'!A:A,MATCH($C1547,'Policy Characteristics'!$C:$C,0)))</f>
        <v>Industry</v>
      </c>
      <c r="B1547" s="200" t="str">
        <f>IF(ISBLANK(INDEX('Policy Characteristics'!B:B,MATCH($C1547,'Policy Characteristics'!$C:$C,0))),"",INDEX('Policy Characteristics'!B:B,MATCH($C1547,'Policy Characteristics'!$C:$C,0)))</f>
        <v>Industry Energy Efficiency Standards</v>
      </c>
      <c r="C1547" s="76" t="str">
        <f t="shared" si="42"/>
        <v>Percentage Improvement in Eqpt Efficiency Standards above BAU</v>
      </c>
      <c r="D1547" s="78" t="s">
        <v>1323</v>
      </c>
      <c r="E1547" s="88" t="s">
        <v>643</v>
      </c>
      <c r="F1547" t="s">
        <v>1326</v>
      </c>
      <c r="G1547" s="88" t="s">
        <v>651</v>
      </c>
      <c r="H1547" s="15">
        <v>1189</v>
      </c>
      <c r="I1547" s="213" t="s">
        <v>44</v>
      </c>
      <c r="J1547" s="202" t="str">
        <f>IF(ISBLANK(INDEX('Policy Characteristics'!D:D,MATCH($C1547,'Policy Characteristics'!$C:$C,0))),"",INDEX('Policy Characteristics'!D:D,MATCH($C1547,'Policy Characteristics'!$C:$C,0)))</f>
        <v>Industry Energy Efficiency Standards</v>
      </c>
      <c r="K1547" s="76" t="str">
        <f>IF(ISBLANK(INDEX('Policy Characteristics'!E:E,MATCH($C1547,'Policy Characteristics'!$C:$C,0))),"",INDEX('Policy Characteristics'!E:E,MATCH($C1547,'Policy Characteristics'!$C:$C,0)))</f>
        <v>indst efficiency standards</v>
      </c>
      <c r="L1547" s="205">
        <f>IF(ISBLANK(INDEX('Policy Characteristics'!F:F,MATCH($C1547,'Policy Characteristics'!$C:$C,0))),"",INDEX('Policy Characteristics'!F:F,MATCH($C1547,'Policy Characteristics'!$C:$C,0)))</f>
        <v>0</v>
      </c>
      <c r="M1547" s="205">
        <f>IF(ISBLANK(INDEX('Policy Characteristics'!G:G,MATCH($C1547,'Policy Characteristics'!$C:$C,0))),"",INDEX('Policy Characteristics'!G:G,MATCH($C1547,'Policy Characteristics'!$C:$C,0)))</f>
        <v>0.25</v>
      </c>
      <c r="N1547" s="205">
        <f>IF(ISBLANK(INDEX('Policy Characteristics'!H:H,MATCH($C1547,'Policy Characteristics'!$C:$C,0))),"",INDEX('Policy Characteristics'!H:H,MATCH($C1547,'Policy Characteristics'!$C:$C,0)))</f>
        <v>0.01</v>
      </c>
      <c r="O1547" s="76" t="str">
        <f>IF(ISBLANK(INDEX('Policy Characteristics'!I:I,MATCH($C1547,'Policy Characteristics'!$C:$C,0))),"",INDEX('Policy Characteristics'!I:I,MATCH($C1547,'Policy Characteristics'!$C:$C,0)))</f>
        <v>% reduction in energy use</v>
      </c>
      <c r="P1547" s="76" t="str">
        <f>IF(ISBLANK(INDEX('Policy Characteristics'!J:J,MATCH($C1547,'Policy Characteristics'!$C:$C,0))),"",INDEX('Policy Characteristics'!J:J,MATCH($C1547,'Policy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547" s="76" t="str">
        <f>IF(ISBLANK(INDEX('Policy Characteristics'!K:K,MATCH($C1547,'Policy Characteristics'!$C:$C,0))),"",INDEX('Policy Characteristics'!K:K,MATCH($C1547,'Policy Characteristics'!$C:$C,0)))</f>
        <v>industry-ag-main.html#eff-stds</v>
      </c>
      <c r="R1547" s="76" t="str">
        <f>IF(ISBLANK(INDEX('Policy Characteristics'!L:L,MATCH($C1547,'Policy Characteristics'!$C:$C,0))),"",INDEX('Policy Characteristics'!L:L,MATCH($C1547,'Policy Characteristics'!$C:$C,0)))</f>
        <v>industry-energy-efficiency-standards.html</v>
      </c>
    </row>
    <row r="1548" spans="1:18" s="76" customFormat="1" x14ac:dyDescent="0.25">
      <c r="A1548" s="76" t="str">
        <f>IF(ISBLANK(INDEX('Policy Characteristics'!A:A,MATCH($C1548,'Policy Characteristics'!$C:$C,0))),"",INDEX('Policy Characteristics'!A:A,MATCH($C1548,'Policy Characteristics'!$C:$C,0)))</f>
        <v>Industry</v>
      </c>
      <c r="B1548" s="200" t="str">
        <f>IF(ISBLANK(INDEX('Policy Characteristics'!B:B,MATCH($C1548,'Policy Characteristics'!$C:$C,0))),"",INDEX('Policy Characteristics'!B:B,MATCH($C1548,'Policy Characteristics'!$C:$C,0)))</f>
        <v>Industry Energy Efficiency Standards</v>
      </c>
      <c r="C1548" s="76" t="str">
        <f t="shared" si="42"/>
        <v>Percentage Improvement in Eqpt Efficiency Standards above BAU</v>
      </c>
      <c r="D1548" s="78" t="s">
        <v>1323</v>
      </c>
      <c r="E1548" s="88" t="s">
        <v>644</v>
      </c>
      <c r="F1548" t="s">
        <v>1326</v>
      </c>
      <c r="G1548" s="88" t="s">
        <v>652</v>
      </c>
      <c r="H1548" s="15">
        <v>1190</v>
      </c>
      <c r="I1548" s="213" t="s">
        <v>44</v>
      </c>
      <c r="J1548" s="202" t="str">
        <f>IF(ISBLANK(INDEX('Policy Characteristics'!D:D,MATCH($C1548,'Policy Characteristics'!$C:$C,0))),"",INDEX('Policy Characteristics'!D:D,MATCH($C1548,'Policy Characteristics'!$C:$C,0)))</f>
        <v>Industry Energy Efficiency Standards</v>
      </c>
      <c r="K1548" s="76" t="str">
        <f>IF(ISBLANK(INDEX('Policy Characteristics'!E:E,MATCH($C1548,'Policy Characteristics'!$C:$C,0))),"",INDEX('Policy Characteristics'!E:E,MATCH($C1548,'Policy Characteristics'!$C:$C,0)))</f>
        <v>indst efficiency standards</v>
      </c>
      <c r="L1548" s="205">
        <f>IF(ISBLANK(INDEX('Policy Characteristics'!F:F,MATCH($C1548,'Policy Characteristics'!$C:$C,0))),"",INDEX('Policy Characteristics'!F:F,MATCH($C1548,'Policy Characteristics'!$C:$C,0)))</f>
        <v>0</v>
      </c>
      <c r="M1548" s="205">
        <f>IF(ISBLANK(INDEX('Policy Characteristics'!G:G,MATCH($C1548,'Policy Characteristics'!$C:$C,0))),"",INDEX('Policy Characteristics'!G:G,MATCH($C1548,'Policy Characteristics'!$C:$C,0)))</f>
        <v>0.25</v>
      </c>
      <c r="N1548" s="205">
        <f>IF(ISBLANK(INDEX('Policy Characteristics'!H:H,MATCH($C1548,'Policy Characteristics'!$C:$C,0))),"",INDEX('Policy Characteristics'!H:H,MATCH($C1548,'Policy Characteristics'!$C:$C,0)))</f>
        <v>0.01</v>
      </c>
      <c r="O1548" s="76" t="str">
        <f>IF(ISBLANK(INDEX('Policy Characteristics'!I:I,MATCH($C1548,'Policy Characteristics'!$C:$C,0))),"",INDEX('Policy Characteristics'!I:I,MATCH($C1548,'Policy Characteristics'!$C:$C,0)))</f>
        <v>% reduction in energy use</v>
      </c>
      <c r="P1548" s="76" t="str">
        <f>IF(ISBLANK(INDEX('Policy Characteristics'!J:J,MATCH($C1548,'Policy Characteristics'!$C:$C,0))),"",INDEX('Policy Characteristics'!J:J,MATCH($C1548,'Policy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548" s="76" t="str">
        <f>IF(ISBLANK(INDEX('Policy Characteristics'!K:K,MATCH($C1548,'Policy Characteristics'!$C:$C,0))),"",INDEX('Policy Characteristics'!K:K,MATCH($C1548,'Policy Characteristics'!$C:$C,0)))</f>
        <v>industry-ag-main.html#eff-stds</v>
      </c>
      <c r="R1548" s="76" t="str">
        <f>IF(ISBLANK(INDEX('Policy Characteristics'!L:L,MATCH($C1548,'Policy Characteristics'!$C:$C,0))),"",INDEX('Policy Characteristics'!L:L,MATCH($C1548,'Policy Characteristics'!$C:$C,0)))</f>
        <v>industry-energy-efficiency-standards.html</v>
      </c>
    </row>
    <row r="1549" spans="1:18" s="76" customFormat="1" x14ac:dyDescent="0.25">
      <c r="A1549" s="76" t="str">
        <f>IF(ISBLANK(INDEX('Policy Characteristics'!A:A,MATCH($C1549,'Policy Characteristics'!$C:$C,0))),"",INDEX('Policy Characteristics'!A:A,MATCH($C1549,'Policy Characteristics'!$C:$C,0)))</f>
        <v>Industry</v>
      </c>
      <c r="B1549" s="200" t="str">
        <f>IF(ISBLANK(INDEX('Policy Characteristics'!B:B,MATCH($C1549,'Policy Characteristics'!$C:$C,0))),"",INDEX('Policy Characteristics'!B:B,MATCH($C1549,'Policy Characteristics'!$C:$C,0)))</f>
        <v>Industry Energy Efficiency Standards</v>
      </c>
      <c r="C1549" s="76" t="str">
        <f t="shared" si="42"/>
        <v>Percentage Improvement in Eqpt Efficiency Standards above BAU</v>
      </c>
      <c r="D1549" s="78" t="s">
        <v>1323</v>
      </c>
      <c r="E1549" s="88" t="s">
        <v>645</v>
      </c>
      <c r="F1549" t="s">
        <v>1326</v>
      </c>
      <c r="G1549" s="88" t="s">
        <v>649</v>
      </c>
      <c r="H1549" s="15">
        <v>1191</v>
      </c>
      <c r="I1549" s="213" t="s">
        <v>44</v>
      </c>
      <c r="J1549" s="202" t="str">
        <f>IF(ISBLANK(INDEX('Policy Characteristics'!D:D,MATCH($C1549,'Policy Characteristics'!$C:$C,0))),"",INDEX('Policy Characteristics'!D:D,MATCH($C1549,'Policy Characteristics'!$C:$C,0)))</f>
        <v>Industry Energy Efficiency Standards</v>
      </c>
      <c r="K1549" s="76" t="str">
        <f>IF(ISBLANK(INDEX('Policy Characteristics'!E:E,MATCH($C1549,'Policy Characteristics'!$C:$C,0))),"",INDEX('Policy Characteristics'!E:E,MATCH($C1549,'Policy Characteristics'!$C:$C,0)))</f>
        <v>indst efficiency standards</v>
      </c>
      <c r="L1549" s="205">
        <f>IF(ISBLANK(INDEX('Policy Characteristics'!F:F,MATCH($C1549,'Policy Characteristics'!$C:$C,0))),"",INDEX('Policy Characteristics'!F:F,MATCH($C1549,'Policy Characteristics'!$C:$C,0)))</f>
        <v>0</v>
      </c>
      <c r="M1549" s="205">
        <f>IF(ISBLANK(INDEX('Policy Characteristics'!G:G,MATCH($C1549,'Policy Characteristics'!$C:$C,0))),"",INDEX('Policy Characteristics'!G:G,MATCH($C1549,'Policy Characteristics'!$C:$C,0)))</f>
        <v>0.25</v>
      </c>
      <c r="N1549" s="205">
        <f>IF(ISBLANK(INDEX('Policy Characteristics'!H:H,MATCH($C1549,'Policy Characteristics'!$C:$C,0))),"",INDEX('Policy Characteristics'!H:H,MATCH($C1549,'Policy Characteristics'!$C:$C,0)))</f>
        <v>0.01</v>
      </c>
      <c r="O1549" s="76" t="str">
        <f>IF(ISBLANK(INDEX('Policy Characteristics'!I:I,MATCH($C1549,'Policy Characteristics'!$C:$C,0))),"",INDEX('Policy Characteristics'!I:I,MATCH($C1549,'Policy Characteristics'!$C:$C,0)))</f>
        <v>% reduction in energy use</v>
      </c>
      <c r="P1549" s="76" t="str">
        <f>IF(ISBLANK(INDEX('Policy Characteristics'!J:J,MATCH($C1549,'Policy Characteristics'!$C:$C,0))),"",INDEX('Policy Characteristics'!J:J,MATCH($C1549,'Policy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549" s="76" t="str">
        <f>IF(ISBLANK(INDEX('Policy Characteristics'!K:K,MATCH($C1549,'Policy Characteristics'!$C:$C,0))),"",INDEX('Policy Characteristics'!K:K,MATCH($C1549,'Policy Characteristics'!$C:$C,0)))</f>
        <v>industry-ag-main.html#eff-stds</v>
      </c>
      <c r="R1549" s="76" t="str">
        <f>IF(ISBLANK(INDEX('Policy Characteristics'!L:L,MATCH($C1549,'Policy Characteristics'!$C:$C,0))),"",INDEX('Policy Characteristics'!L:L,MATCH($C1549,'Policy Characteristics'!$C:$C,0)))</f>
        <v>industry-energy-efficiency-standards.html</v>
      </c>
    </row>
    <row r="1550" spans="1:18" s="76" customFormat="1" x14ac:dyDescent="0.25">
      <c r="A1550" s="76" t="str">
        <f>IF(ISBLANK(INDEX('Policy Characteristics'!A:A,MATCH($C1550,'Policy Characteristics'!$C:$C,0))),"",INDEX('Policy Characteristics'!A:A,MATCH($C1550,'Policy Characteristics'!$C:$C,0)))</f>
        <v>Industry</v>
      </c>
      <c r="B1550" s="200" t="str">
        <f>IF(ISBLANK(INDEX('Policy Characteristics'!B:B,MATCH($C1550,'Policy Characteristics'!$C:$C,0))),"",INDEX('Policy Characteristics'!B:B,MATCH($C1550,'Policy Characteristics'!$C:$C,0)))</f>
        <v>Industry Energy Efficiency Standards</v>
      </c>
      <c r="C1550" s="76" t="str">
        <f t="shared" si="42"/>
        <v>Percentage Improvement in Eqpt Efficiency Standards above BAU</v>
      </c>
      <c r="D1550" s="78" t="s">
        <v>1323</v>
      </c>
      <c r="E1550" s="88" t="s">
        <v>646</v>
      </c>
      <c r="F1550" t="s">
        <v>1326</v>
      </c>
      <c r="G1550" s="88" t="s">
        <v>650</v>
      </c>
      <c r="H1550" s="15">
        <v>1192</v>
      </c>
      <c r="I1550" s="213" t="s">
        <v>44</v>
      </c>
      <c r="J1550" s="202" t="str">
        <f>IF(ISBLANK(INDEX('Policy Characteristics'!D:D,MATCH($C1550,'Policy Characteristics'!$C:$C,0))),"",INDEX('Policy Characteristics'!D:D,MATCH($C1550,'Policy Characteristics'!$C:$C,0)))</f>
        <v>Industry Energy Efficiency Standards</v>
      </c>
      <c r="K1550" s="76" t="str">
        <f>IF(ISBLANK(INDEX('Policy Characteristics'!E:E,MATCH($C1550,'Policy Characteristics'!$C:$C,0))),"",INDEX('Policy Characteristics'!E:E,MATCH($C1550,'Policy Characteristics'!$C:$C,0)))</f>
        <v>indst efficiency standards</v>
      </c>
      <c r="L1550" s="205">
        <f>IF(ISBLANK(INDEX('Policy Characteristics'!F:F,MATCH($C1550,'Policy Characteristics'!$C:$C,0))),"",INDEX('Policy Characteristics'!F:F,MATCH($C1550,'Policy Characteristics'!$C:$C,0)))</f>
        <v>0</v>
      </c>
      <c r="M1550" s="205">
        <f>IF(ISBLANK(INDEX('Policy Characteristics'!G:G,MATCH($C1550,'Policy Characteristics'!$C:$C,0))),"",INDEX('Policy Characteristics'!G:G,MATCH($C1550,'Policy Characteristics'!$C:$C,0)))</f>
        <v>0.25</v>
      </c>
      <c r="N1550" s="205">
        <f>IF(ISBLANK(INDEX('Policy Characteristics'!H:H,MATCH($C1550,'Policy Characteristics'!$C:$C,0))),"",INDEX('Policy Characteristics'!H:H,MATCH($C1550,'Policy Characteristics'!$C:$C,0)))</f>
        <v>0.01</v>
      </c>
      <c r="O1550" s="76" t="str">
        <f>IF(ISBLANK(INDEX('Policy Characteristics'!I:I,MATCH($C1550,'Policy Characteristics'!$C:$C,0))),"",INDEX('Policy Characteristics'!I:I,MATCH($C1550,'Policy Characteristics'!$C:$C,0)))</f>
        <v>% reduction in energy use</v>
      </c>
      <c r="P1550" s="76" t="str">
        <f>IF(ISBLANK(INDEX('Policy Characteristics'!J:J,MATCH($C1550,'Policy Characteristics'!$C:$C,0))),"",INDEX('Policy Characteristics'!J:J,MATCH($C1550,'Policy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550" s="76" t="str">
        <f>IF(ISBLANK(INDEX('Policy Characteristics'!K:K,MATCH($C1550,'Policy Characteristics'!$C:$C,0))),"",INDEX('Policy Characteristics'!K:K,MATCH($C1550,'Policy Characteristics'!$C:$C,0)))</f>
        <v>industry-ag-main.html#eff-stds</v>
      </c>
      <c r="R1550" s="76" t="str">
        <f>IF(ISBLANK(INDEX('Policy Characteristics'!L:L,MATCH($C1550,'Policy Characteristics'!$C:$C,0))),"",INDEX('Policy Characteristics'!L:L,MATCH($C1550,'Policy Characteristics'!$C:$C,0)))</f>
        <v>industry-energy-efficiency-standards.html</v>
      </c>
    </row>
    <row r="1551" spans="1:18" s="76" customFormat="1" x14ac:dyDescent="0.25">
      <c r="A1551" s="76" t="str">
        <f>IF(ISBLANK(INDEX('Policy Characteristics'!A:A,MATCH($C1551,'Policy Characteristics'!$C:$C,0))),"",INDEX('Policy Characteristics'!A:A,MATCH($C1551,'Policy Characteristics'!$C:$C,0)))</f>
        <v>Industry</v>
      </c>
      <c r="B1551" s="200" t="str">
        <f>IF(ISBLANK(INDEX('Policy Characteristics'!B:B,MATCH($C1551,'Policy Characteristics'!$C:$C,0))),"",INDEX('Policy Characteristics'!B:B,MATCH($C1551,'Policy Characteristics'!$C:$C,0)))</f>
        <v>Industry Energy Efficiency Standards</v>
      </c>
      <c r="C1551" s="76" t="str">
        <f t="shared" si="42"/>
        <v>Percentage Improvement in Eqpt Efficiency Standards above BAU</v>
      </c>
      <c r="D1551" s="78" t="s">
        <v>1323</v>
      </c>
      <c r="E1551" s="88" t="s">
        <v>647</v>
      </c>
      <c r="F1551" t="s">
        <v>1326</v>
      </c>
      <c r="G1551" s="88" t="s">
        <v>653</v>
      </c>
      <c r="H1551" s="15">
        <v>1193</v>
      </c>
      <c r="I1551" s="213" t="s">
        <v>44</v>
      </c>
      <c r="J1551" s="202" t="str">
        <f>IF(ISBLANK(INDEX('Policy Characteristics'!D:D,MATCH($C1551,'Policy Characteristics'!$C:$C,0))),"",INDEX('Policy Characteristics'!D:D,MATCH($C1551,'Policy Characteristics'!$C:$C,0)))</f>
        <v>Industry Energy Efficiency Standards</v>
      </c>
      <c r="K1551" s="76" t="str">
        <f>IF(ISBLANK(INDEX('Policy Characteristics'!E:E,MATCH($C1551,'Policy Characteristics'!$C:$C,0))),"",INDEX('Policy Characteristics'!E:E,MATCH($C1551,'Policy Characteristics'!$C:$C,0)))</f>
        <v>indst efficiency standards</v>
      </c>
      <c r="L1551" s="205">
        <f>IF(ISBLANK(INDEX('Policy Characteristics'!F:F,MATCH($C1551,'Policy Characteristics'!$C:$C,0))),"",INDEX('Policy Characteristics'!F:F,MATCH($C1551,'Policy Characteristics'!$C:$C,0)))</f>
        <v>0</v>
      </c>
      <c r="M1551" s="205">
        <f>IF(ISBLANK(INDEX('Policy Characteristics'!G:G,MATCH($C1551,'Policy Characteristics'!$C:$C,0))),"",INDEX('Policy Characteristics'!G:G,MATCH($C1551,'Policy Characteristics'!$C:$C,0)))</f>
        <v>0.25</v>
      </c>
      <c r="N1551" s="205">
        <f>IF(ISBLANK(INDEX('Policy Characteristics'!H:H,MATCH($C1551,'Policy Characteristics'!$C:$C,0))),"",INDEX('Policy Characteristics'!H:H,MATCH($C1551,'Policy Characteristics'!$C:$C,0)))</f>
        <v>0.01</v>
      </c>
      <c r="O1551" s="76" t="str">
        <f>IF(ISBLANK(INDEX('Policy Characteristics'!I:I,MATCH($C1551,'Policy Characteristics'!$C:$C,0))),"",INDEX('Policy Characteristics'!I:I,MATCH($C1551,'Policy Characteristics'!$C:$C,0)))</f>
        <v>% reduction in energy use</v>
      </c>
      <c r="P1551" s="76" t="str">
        <f>IF(ISBLANK(INDEX('Policy Characteristics'!J:J,MATCH($C1551,'Policy Characteristics'!$C:$C,0))),"",INDEX('Policy Characteristics'!J:J,MATCH($C1551,'Policy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551" s="76" t="str">
        <f>IF(ISBLANK(INDEX('Policy Characteristics'!K:K,MATCH($C1551,'Policy Characteristics'!$C:$C,0))),"",INDEX('Policy Characteristics'!K:K,MATCH($C1551,'Policy Characteristics'!$C:$C,0)))</f>
        <v>industry-ag-main.html#eff-stds</v>
      </c>
      <c r="R1551" s="76" t="str">
        <f>IF(ISBLANK(INDEX('Policy Characteristics'!L:L,MATCH($C1551,'Policy Characteristics'!$C:$C,0))),"",INDEX('Policy Characteristics'!L:L,MATCH($C1551,'Policy Characteristics'!$C:$C,0)))</f>
        <v>industry-energy-efficiency-standards.html</v>
      </c>
    </row>
    <row r="1552" spans="1:18" s="76" customFormat="1" x14ac:dyDescent="0.25">
      <c r="A1552" s="76" t="str">
        <f>IF(ISBLANK(INDEX('Policy Characteristics'!A:A,MATCH($C1552,'Policy Characteristics'!$C:$C,0))),"",INDEX('Policy Characteristics'!A:A,MATCH($C1552,'Policy Characteristics'!$C:$C,0)))</f>
        <v>Industry</v>
      </c>
      <c r="B1552" s="200" t="str">
        <f>IF(ISBLANK(INDEX('Policy Characteristics'!B:B,MATCH($C1552,'Policy Characteristics'!$C:$C,0))),"",INDEX('Policy Characteristics'!B:B,MATCH($C1552,'Policy Characteristics'!$C:$C,0)))</f>
        <v>Industry Energy Efficiency Standards</v>
      </c>
      <c r="C1552" s="76" t="str">
        <f t="shared" si="42"/>
        <v>Percentage Improvement in Eqpt Efficiency Standards above BAU</v>
      </c>
      <c r="D1552" s="78" t="s">
        <v>1323</v>
      </c>
      <c r="E1552" s="88" t="s">
        <v>946</v>
      </c>
      <c r="F1552" t="s">
        <v>1326</v>
      </c>
      <c r="G1552" s="88" t="s">
        <v>949</v>
      </c>
      <c r="H1552" s="15">
        <v>1194</v>
      </c>
      <c r="I1552" s="213" t="s">
        <v>44</v>
      </c>
      <c r="J1552" s="202" t="str">
        <f>IF(ISBLANK(INDEX('Policy Characteristics'!D:D,MATCH($C1552,'Policy Characteristics'!$C:$C,0))),"",INDEX('Policy Characteristics'!D:D,MATCH($C1552,'Policy Characteristics'!$C:$C,0)))</f>
        <v>Industry Energy Efficiency Standards</v>
      </c>
      <c r="K1552" s="76" t="str">
        <f>IF(ISBLANK(INDEX('Policy Characteristics'!E:E,MATCH($C1552,'Policy Characteristics'!$C:$C,0))),"",INDEX('Policy Characteristics'!E:E,MATCH($C1552,'Policy Characteristics'!$C:$C,0)))</f>
        <v>indst efficiency standards</v>
      </c>
      <c r="L1552" s="205">
        <f>IF(ISBLANK(INDEX('Policy Characteristics'!F:F,MATCH($C1552,'Policy Characteristics'!$C:$C,0))),"",INDEX('Policy Characteristics'!F:F,MATCH($C1552,'Policy Characteristics'!$C:$C,0)))</f>
        <v>0</v>
      </c>
      <c r="M1552" s="205">
        <f>IF(ISBLANK(INDEX('Policy Characteristics'!G:G,MATCH($C1552,'Policy Characteristics'!$C:$C,0))),"",INDEX('Policy Characteristics'!G:G,MATCH($C1552,'Policy Characteristics'!$C:$C,0)))</f>
        <v>0.25</v>
      </c>
      <c r="N1552" s="205">
        <f>IF(ISBLANK(INDEX('Policy Characteristics'!H:H,MATCH($C1552,'Policy Characteristics'!$C:$C,0))),"",INDEX('Policy Characteristics'!H:H,MATCH($C1552,'Policy Characteristics'!$C:$C,0)))</f>
        <v>0.01</v>
      </c>
      <c r="O1552" s="76" t="str">
        <f>IF(ISBLANK(INDEX('Policy Characteristics'!I:I,MATCH($C1552,'Policy Characteristics'!$C:$C,0))),"",INDEX('Policy Characteristics'!I:I,MATCH($C1552,'Policy Characteristics'!$C:$C,0)))</f>
        <v>% reduction in energy use</v>
      </c>
      <c r="P1552" s="76" t="str">
        <f>IF(ISBLANK(INDEX('Policy Characteristics'!J:J,MATCH($C1552,'Policy Characteristics'!$C:$C,0))),"",INDEX('Policy Characteristics'!J:J,MATCH($C1552,'Policy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552" s="76" t="str">
        <f>IF(ISBLANK(INDEX('Policy Characteristics'!K:K,MATCH($C1552,'Policy Characteristics'!$C:$C,0))),"",INDEX('Policy Characteristics'!K:K,MATCH($C1552,'Policy Characteristics'!$C:$C,0)))</f>
        <v>industry-ag-main.html#eff-stds</v>
      </c>
      <c r="R1552" s="76" t="str">
        <f>IF(ISBLANK(INDEX('Policy Characteristics'!L:L,MATCH($C1552,'Policy Characteristics'!$C:$C,0))),"",INDEX('Policy Characteristics'!L:L,MATCH($C1552,'Policy Characteristics'!$C:$C,0)))</f>
        <v>industry-energy-efficiency-standards.html</v>
      </c>
    </row>
    <row r="1553" spans="1:18" s="76" customFormat="1" x14ac:dyDescent="0.25">
      <c r="A1553" s="76" t="str">
        <f>IF(ISBLANK(INDEX('Policy Characteristics'!A:A,MATCH($C1553,'Policy Characteristics'!$C:$C,0))),"",INDEX('Policy Characteristics'!A:A,MATCH($C1553,'Policy Characteristics'!$C:$C,0)))</f>
        <v>Industry</v>
      </c>
      <c r="B1553" s="200" t="str">
        <f>IF(ISBLANK(INDEX('Policy Characteristics'!B:B,MATCH($C1553,'Policy Characteristics'!$C:$C,0))),"",INDEX('Policy Characteristics'!B:B,MATCH($C1553,'Policy Characteristics'!$C:$C,0)))</f>
        <v>Industry Energy Efficiency Standards</v>
      </c>
      <c r="C1553" s="76" t="str">
        <f t="shared" si="42"/>
        <v>Percentage Improvement in Eqpt Efficiency Standards above BAU</v>
      </c>
      <c r="D1553" s="78" t="s">
        <v>1323</v>
      </c>
      <c r="E1553" s="88" t="s">
        <v>947</v>
      </c>
      <c r="F1553" t="s">
        <v>1326</v>
      </c>
      <c r="G1553" s="88" t="s">
        <v>951</v>
      </c>
      <c r="H1553" s="15">
        <v>1195</v>
      </c>
      <c r="I1553" s="213" t="s">
        <v>44</v>
      </c>
      <c r="J1553" s="202" t="str">
        <f>IF(ISBLANK(INDEX('Policy Characteristics'!D:D,MATCH($C1553,'Policy Characteristics'!$C:$C,0))),"",INDEX('Policy Characteristics'!D:D,MATCH($C1553,'Policy Characteristics'!$C:$C,0)))</f>
        <v>Industry Energy Efficiency Standards</v>
      </c>
      <c r="K1553" s="76" t="str">
        <f>IF(ISBLANK(INDEX('Policy Characteristics'!E:E,MATCH($C1553,'Policy Characteristics'!$C:$C,0))),"",INDEX('Policy Characteristics'!E:E,MATCH($C1553,'Policy Characteristics'!$C:$C,0)))</f>
        <v>indst efficiency standards</v>
      </c>
      <c r="L1553" s="205">
        <f>IF(ISBLANK(INDEX('Policy Characteristics'!F:F,MATCH($C1553,'Policy Characteristics'!$C:$C,0))),"",INDEX('Policy Characteristics'!F:F,MATCH($C1553,'Policy Characteristics'!$C:$C,0)))</f>
        <v>0</v>
      </c>
      <c r="M1553" s="205">
        <f>IF(ISBLANK(INDEX('Policy Characteristics'!G:G,MATCH($C1553,'Policy Characteristics'!$C:$C,0))),"",INDEX('Policy Characteristics'!G:G,MATCH($C1553,'Policy Characteristics'!$C:$C,0)))</f>
        <v>0.25</v>
      </c>
      <c r="N1553" s="205">
        <f>IF(ISBLANK(INDEX('Policy Characteristics'!H:H,MATCH($C1553,'Policy Characteristics'!$C:$C,0))),"",INDEX('Policy Characteristics'!H:H,MATCH($C1553,'Policy Characteristics'!$C:$C,0)))</f>
        <v>0.01</v>
      </c>
      <c r="O1553" s="76" t="str">
        <f>IF(ISBLANK(INDEX('Policy Characteristics'!I:I,MATCH($C1553,'Policy Characteristics'!$C:$C,0))),"",INDEX('Policy Characteristics'!I:I,MATCH($C1553,'Policy Characteristics'!$C:$C,0)))</f>
        <v>% reduction in energy use</v>
      </c>
      <c r="P1553" s="76" t="str">
        <f>IF(ISBLANK(INDEX('Policy Characteristics'!J:J,MATCH($C1553,'Policy Characteristics'!$C:$C,0))),"",INDEX('Policy Characteristics'!J:J,MATCH($C1553,'Policy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553" s="76" t="str">
        <f>IF(ISBLANK(INDEX('Policy Characteristics'!K:K,MATCH($C1553,'Policy Characteristics'!$C:$C,0))),"",INDEX('Policy Characteristics'!K:K,MATCH($C1553,'Policy Characteristics'!$C:$C,0)))</f>
        <v>industry-ag-main.html#eff-stds</v>
      </c>
      <c r="R1553" s="76" t="str">
        <f>IF(ISBLANK(INDEX('Policy Characteristics'!L:L,MATCH($C1553,'Policy Characteristics'!$C:$C,0))),"",INDEX('Policy Characteristics'!L:L,MATCH($C1553,'Policy Characteristics'!$C:$C,0)))</f>
        <v>industry-energy-efficiency-standards.html</v>
      </c>
    </row>
    <row r="1554" spans="1:18" s="76" customFormat="1" x14ac:dyDescent="0.25">
      <c r="A1554" s="76" t="str">
        <f>IF(ISBLANK(INDEX('Policy Characteristics'!A:A,MATCH($C1554,'Policy Characteristics'!$C:$C,0))),"",INDEX('Policy Characteristics'!A:A,MATCH($C1554,'Policy Characteristics'!$C:$C,0)))</f>
        <v>Industry</v>
      </c>
      <c r="B1554" s="200" t="str">
        <f>IF(ISBLANK(INDEX('Policy Characteristics'!B:B,MATCH($C1554,'Policy Characteristics'!$C:$C,0))),"",INDEX('Policy Characteristics'!B:B,MATCH($C1554,'Policy Characteristics'!$C:$C,0)))</f>
        <v>Industry Energy Efficiency Standards</v>
      </c>
      <c r="C1554" s="76" t="str">
        <f t="shared" si="42"/>
        <v>Percentage Improvement in Eqpt Efficiency Standards above BAU</v>
      </c>
      <c r="D1554" s="78" t="s">
        <v>1323</v>
      </c>
      <c r="E1554" s="88" t="s">
        <v>948</v>
      </c>
      <c r="F1554" t="s">
        <v>1326</v>
      </c>
      <c r="G1554" s="88" t="s">
        <v>952</v>
      </c>
      <c r="H1554" s="15">
        <v>1196</v>
      </c>
      <c r="I1554" s="213" t="s">
        <v>44</v>
      </c>
      <c r="J1554" s="202" t="str">
        <f>IF(ISBLANK(INDEX('Policy Characteristics'!D:D,MATCH($C1554,'Policy Characteristics'!$C:$C,0))),"",INDEX('Policy Characteristics'!D:D,MATCH($C1554,'Policy Characteristics'!$C:$C,0)))</f>
        <v>Industry Energy Efficiency Standards</v>
      </c>
      <c r="K1554" s="76" t="str">
        <f>IF(ISBLANK(INDEX('Policy Characteristics'!E:E,MATCH($C1554,'Policy Characteristics'!$C:$C,0))),"",INDEX('Policy Characteristics'!E:E,MATCH($C1554,'Policy Characteristics'!$C:$C,0)))</f>
        <v>indst efficiency standards</v>
      </c>
      <c r="L1554" s="205">
        <f>IF(ISBLANK(INDEX('Policy Characteristics'!F:F,MATCH($C1554,'Policy Characteristics'!$C:$C,0))),"",INDEX('Policy Characteristics'!F:F,MATCH($C1554,'Policy Characteristics'!$C:$C,0)))</f>
        <v>0</v>
      </c>
      <c r="M1554" s="205">
        <f>IF(ISBLANK(INDEX('Policy Characteristics'!G:G,MATCH($C1554,'Policy Characteristics'!$C:$C,0))),"",INDEX('Policy Characteristics'!G:G,MATCH($C1554,'Policy Characteristics'!$C:$C,0)))</f>
        <v>0.25</v>
      </c>
      <c r="N1554" s="205">
        <f>IF(ISBLANK(INDEX('Policy Characteristics'!H:H,MATCH($C1554,'Policy Characteristics'!$C:$C,0))),"",INDEX('Policy Characteristics'!H:H,MATCH($C1554,'Policy Characteristics'!$C:$C,0)))</f>
        <v>0.01</v>
      </c>
      <c r="O1554" s="76" t="str">
        <f>IF(ISBLANK(INDEX('Policy Characteristics'!I:I,MATCH($C1554,'Policy Characteristics'!$C:$C,0))),"",INDEX('Policy Characteristics'!I:I,MATCH($C1554,'Policy Characteristics'!$C:$C,0)))</f>
        <v>% reduction in energy use</v>
      </c>
      <c r="P1554" s="76" t="str">
        <f>IF(ISBLANK(INDEX('Policy Characteristics'!J:J,MATCH($C1554,'Policy Characteristics'!$C:$C,0))),"",INDEX('Policy Characteristics'!J:J,MATCH($C1554,'Policy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554" s="76" t="str">
        <f>IF(ISBLANK(INDEX('Policy Characteristics'!K:K,MATCH($C1554,'Policy Characteristics'!$C:$C,0))),"",INDEX('Policy Characteristics'!K:K,MATCH($C1554,'Policy Characteristics'!$C:$C,0)))</f>
        <v>industry-ag-main.html#eff-stds</v>
      </c>
      <c r="R1554" s="76" t="str">
        <f>IF(ISBLANK(INDEX('Policy Characteristics'!L:L,MATCH($C1554,'Policy Characteristics'!$C:$C,0))),"",INDEX('Policy Characteristics'!L:L,MATCH($C1554,'Policy Characteristics'!$C:$C,0)))</f>
        <v>industry-energy-efficiency-standards.html</v>
      </c>
    </row>
    <row r="1555" spans="1:18" s="76" customFormat="1" x14ac:dyDescent="0.25">
      <c r="A1555" s="76" t="str">
        <f>IF(ISBLANK(INDEX('Policy Characteristics'!A:A,MATCH($C1555,'Policy Characteristics'!$C:$C,0))),"",INDEX('Policy Characteristics'!A:A,MATCH($C1555,'Policy Characteristics'!$C:$C,0)))</f>
        <v>Industry</v>
      </c>
      <c r="B1555" s="200" t="str">
        <f>IF(ISBLANK(INDEX('Policy Characteristics'!B:B,MATCH($C1555,'Policy Characteristics'!$C:$C,0))),"",INDEX('Policy Characteristics'!B:B,MATCH($C1555,'Policy Characteristics'!$C:$C,0)))</f>
        <v>Industry Energy Efficiency Standards</v>
      </c>
      <c r="C1555" s="76" t="str">
        <f t="shared" si="42"/>
        <v>Percentage Improvement in Eqpt Efficiency Standards above BAU</v>
      </c>
      <c r="D1555" s="78" t="s">
        <v>1323</v>
      </c>
      <c r="E1555" s="88" t="s">
        <v>945</v>
      </c>
      <c r="F1555" t="s">
        <v>1326</v>
      </c>
      <c r="G1555" s="88" t="s">
        <v>950</v>
      </c>
      <c r="H1555" s="15">
        <v>1197</v>
      </c>
      <c r="I1555" s="213" t="s">
        <v>44</v>
      </c>
      <c r="J1555" s="202" t="str">
        <f>IF(ISBLANK(INDEX('Policy Characteristics'!D:D,MATCH($C1555,'Policy Characteristics'!$C:$C,0))),"",INDEX('Policy Characteristics'!D:D,MATCH($C1555,'Policy Characteristics'!$C:$C,0)))</f>
        <v>Industry Energy Efficiency Standards</v>
      </c>
      <c r="K1555" s="76" t="str">
        <f>IF(ISBLANK(INDEX('Policy Characteristics'!E:E,MATCH($C1555,'Policy Characteristics'!$C:$C,0))),"",INDEX('Policy Characteristics'!E:E,MATCH($C1555,'Policy Characteristics'!$C:$C,0)))</f>
        <v>indst efficiency standards</v>
      </c>
      <c r="L1555" s="205">
        <f>IF(ISBLANK(INDEX('Policy Characteristics'!F:F,MATCH($C1555,'Policy Characteristics'!$C:$C,0))),"",INDEX('Policy Characteristics'!F:F,MATCH($C1555,'Policy Characteristics'!$C:$C,0)))</f>
        <v>0</v>
      </c>
      <c r="M1555" s="205">
        <f>IF(ISBLANK(INDEX('Policy Characteristics'!G:G,MATCH($C1555,'Policy Characteristics'!$C:$C,0))),"",INDEX('Policy Characteristics'!G:G,MATCH($C1555,'Policy Characteristics'!$C:$C,0)))</f>
        <v>0.25</v>
      </c>
      <c r="N1555" s="205">
        <f>IF(ISBLANK(INDEX('Policy Characteristics'!H:H,MATCH($C1555,'Policy Characteristics'!$C:$C,0))),"",INDEX('Policy Characteristics'!H:H,MATCH($C1555,'Policy Characteristics'!$C:$C,0)))</f>
        <v>0.01</v>
      </c>
      <c r="O1555" s="76" t="str">
        <f>IF(ISBLANK(INDEX('Policy Characteristics'!I:I,MATCH($C1555,'Policy Characteristics'!$C:$C,0))),"",INDEX('Policy Characteristics'!I:I,MATCH($C1555,'Policy Characteristics'!$C:$C,0)))</f>
        <v>% reduction in energy use</v>
      </c>
      <c r="P1555" s="76" t="str">
        <f>IF(ISBLANK(INDEX('Policy Characteristics'!J:J,MATCH($C1555,'Policy Characteristics'!$C:$C,0))),"",INDEX('Policy Characteristics'!J:J,MATCH($C1555,'Policy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555" s="76" t="str">
        <f>IF(ISBLANK(INDEX('Policy Characteristics'!K:K,MATCH($C1555,'Policy Characteristics'!$C:$C,0))),"",INDEX('Policy Characteristics'!K:K,MATCH($C1555,'Policy Characteristics'!$C:$C,0)))</f>
        <v>industry-ag-main.html#eff-stds</v>
      </c>
      <c r="R1555" s="76" t="str">
        <f>IF(ISBLANK(INDEX('Policy Characteristics'!L:L,MATCH($C1555,'Policy Characteristics'!$C:$C,0))),"",INDEX('Policy Characteristics'!L:L,MATCH($C1555,'Policy Characteristics'!$C:$C,0)))</f>
        <v>industry-energy-efficiency-standards.html</v>
      </c>
    </row>
    <row r="1556" spans="1:18" s="76" customFormat="1" x14ac:dyDescent="0.25">
      <c r="A1556" s="76" t="str">
        <f>IF(ISBLANK(INDEX('Policy Characteristics'!A:A,MATCH($C1556,'Policy Characteristics'!$C:$C,0))),"",INDEX('Policy Characteristics'!A:A,MATCH($C1556,'Policy Characteristics'!$C:$C,0)))</f>
        <v>Industry</v>
      </c>
      <c r="B1556" s="200" t="str">
        <f>IF(ISBLANK(INDEX('Policy Characteristics'!B:B,MATCH($C1556,'Policy Characteristics'!$C:$C,0))),"",INDEX('Policy Characteristics'!B:B,MATCH($C1556,'Policy Characteristics'!$C:$C,0)))</f>
        <v>Industry Energy Efficiency Standards</v>
      </c>
      <c r="C1556" s="76" t="str">
        <f t="shared" si="42"/>
        <v>Percentage Improvement in Eqpt Efficiency Standards above BAU</v>
      </c>
      <c r="D1556" s="78" t="s">
        <v>1324</v>
      </c>
      <c r="E1556" s="88" t="s">
        <v>642</v>
      </c>
      <c r="F1556" t="s">
        <v>1285</v>
      </c>
      <c r="G1556" s="88" t="s">
        <v>648</v>
      </c>
      <c r="H1556" s="15">
        <v>1198</v>
      </c>
      <c r="I1556" s="213" t="s">
        <v>43</v>
      </c>
      <c r="J1556" s="202" t="str">
        <f>IF(ISBLANK(INDEX('Policy Characteristics'!D:D,MATCH($C1556,'Policy Characteristics'!$C:$C,0))),"",INDEX('Policy Characteristics'!D:D,MATCH($C1556,'Policy Characteristics'!$C:$C,0)))</f>
        <v>Industry Energy Efficiency Standards</v>
      </c>
      <c r="K1556" s="76" t="str">
        <f>IF(ISBLANK(INDEX('Policy Characteristics'!E:E,MATCH($C1556,'Policy Characteristics'!$C:$C,0))),"",INDEX('Policy Characteristics'!E:E,MATCH($C1556,'Policy Characteristics'!$C:$C,0)))</f>
        <v>indst efficiency standards</v>
      </c>
      <c r="L1556" s="205">
        <f>IF(ISBLANK(INDEX('Policy Characteristics'!F:F,MATCH($C1556,'Policy Characteristics'!$C:$C,0))),"",INDEX('Policy Characteristics'!F:F,MATCH($C1556,'Policy Characteristics'!$C:$C,0)))</f>
        <v>0</v>
      </c>
      <c r="M1556" s="205">
        <f>IF(ISBLANK(INDEX('Policy Characteristics'!G:G,MATCH($C1556,'Policy Characteristics'!$C:$C,0))),"",INDEX('Policy Characteristics'!G:G,MATCH($C1556,'Policy Characteristics'!$C:$C,0)))</f>
        <v>0.25</v>
      </c>
      <c r="N1556" s="205">
        <f>IF(ISBLANK(INDEX('Policy Characteristics'!H:H,MATCH($C1556,'Policy Characteristics'!$C:$C,0))),"",INDEX('Policy Characteristics'!H:H,MATCH($C1556,'Policy Characteristics'!$C:$C,0)))</f>
        <v>0.01</v>
      </c>
      <c r="O1556" s="76" t="str">
        <f>IF(ISBLANK(INDEX('Policy Characteristics'!I:I,MATCH($C1556,'Policy Characteristics'!$C:$C,0))),"",INDEX('Policy Characteristics'!I:I,MATCH($C1556,'Policy Characteristics'!$C:$C,0)))</f>
        <v>% reduction in energy use</v>
      </c>
      <c r="P1556" s="76" t="str">
        <f>IF(ISBLANK(INDEX('Policy Characteristics'!J:J,MATCH($C1556,'Policy Characteristics'!$C:$C,0))),"",INDEX('Policy Characteristics'!J:J,MATCH($C1556,'Policy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556" s="76" t="str">
        <f>IF(ISBLANK(INDEX('Policy Characteristics'!K:K,MATCH($C1556,'Policy Characteristics'!$C:$C,0))),"",INDEX('Policy Characteristics'!K:K,MATCH($C1556,'Policy Characteristics'!$C:$C,0)))</f>
        <v>industry-ag-main.html#eff-stds</v>
      </c>
      <c r="R1556" s="76" t="str">
        <f>IF(ISBLANK(INDEX('Policy Characteristics'!L:L,MATCH($C1556,'Policy Characteristics'!$C:$C,0))),"",INDEX('Policy Characteristics'!L:L,MATCH($C1556,'Policy Characteristics'!$C:$C,0)))</f>
        <v>industry-energy-efficiency-standards.html</v>
      </c>
    </row>
    <row r="1557" spans="1:18" s="76" customFormat="1" x14ac:dyDescent="0.25">
      <c r="A1557" s="76" t="str">
        <f>IF(ISBLANK(INDEX('Policy Characteristics'!A:A,MATCH($C1557,'Policy Characteristics'!$C:$C,0))),"",INDEX('Policy Characteristics'!A:A,MATCH($C1557,'Policy Characteristics'!$C:$C,0)))</f>
        <v>Industry</v>
      </c>
      <c r="B1557" s="200" t="str">
        <f>IF(ISBLANK(INDEX('Policy Characteristics'!B:B,MATCH($C1557,'Policy Characteristics'!$C:$C,0))),"",INDEX('Policy Characteristics'!B:B,MATCH($C1557,'Policy Characteristics'!$C:$C,0)))</f>
        <v>Industry Energy Efficiency Standards</v>
      </c>
      <c r="C1557" s="76" t="str">
        <f t="shared" si="42"/>
        <v>Percentage Improvement in Eqpt Efficiency Standards above BAU</v>
      </c>
      <c r="D1557" s="78" t="s">
        <v>1324</v>
      </c>
      <c r="E1557" s="88" t="s">
        <v>643</v>
      </c>
      <c r="F1557" t="s">
        <v>1285</v>
      </c>
      <c r="G1557" s="88" t="s">
        <v>651</v>
      </c>
      <c r="H1557" s="15">
        <v>1199</v>
      </c>
      <c r="I1557" s="213" t="s">
        <v>44</v>
      </c>
      <c r="J1557" s="202" t="str">
        <f>IF(ISBLANK(INDEX('Policy Characteristics'!D:D,MATCH($C1557,'Policy Characteristics'!$C:$C,0))),"",INDEX('Policy Characteristics'!D:D,MATCH($C1557,'Policy Characteristics'!$C:$C,0)))</f>
        <v>Industry Energy Efficiency Standards</v>
      </c>
      <c r="K1557" s="76" t="str">
        <f>IF(ISBLANK(INDEX('Policy Characteristics'!E:E,MATCH($C1557,'Policy Characteristics'!$C:$C,0))),"",INDEX('Policy Characteristics'!E:E,MATCH($C1557,'Policy Characteristics'!$C:$C,0)))</f>
        <v>indst efficiency standards</v>
      </c>
      <c r="L1557" s="205">
        <f>IF(ISBLANK(INDEX('Policy Characteristics'!F:F,MATCH($C1557,'Policy Characteristics'!$C:$C,0))),"",INDEX('Policy Characteristics'!F:F,MATCH($C1557,'Policy Characteristics'!$C:$C,0)))</f>
        <v>0</v>
      </c>
      <c r="M1557" s="205">
        <f>IF(ISBLANK(INDEX('Policy Characteristics'!G:G,MATCH($C1557,'Policy Characteristics'!$C:$C,0))),"",INDEX('Policy Characteristics'!G:G,MATCH($C1557,'Policy Characteristics'!$C:$C,0)))</f>
        <v>0.25</v>
      </c>
      <c r="N1557" s="205">
        <f>IF(ISBLANK(INDEX('Policy Characteristics'!H:H,MATCH($C1557,'Policy Characteristics'!$C:$C,0))),"",INDEX('Policy Characteristics'!H:H,MATCH($C1557,'Policy Characteristics'!$C:$C,0)))</f>
        <v>0.01</v>
      </c>
      <c r="O1557" s="76" t="str">
        <f>IF(ISBLANK(INDEX('Policy Characteristics'!I:I,MATCH($C1557,'Policy Characteristics'!$C:$C,0))),"",INDEX('Policy Characteristics'!I:I,MATCH($C1557,'Policy Characteristics'!$C:$C,0)))</f>
        <v>% reduction in energy use</v>
      </c>
      <c r="P1557" s="76" t="str">
        <f>IF(ISBLANK(INDEX('Policy Characteristics'!J:J,MATCH($C1557,'Policy Characteristics'!$C:$C,0))),"",INDEX('Policy Characteristics'!J:J,MATCH($C1557,'Policy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557" s="76" t="str">
        <f>IF(ISBLANK(INDEX('Policy Characteristics'!K:K,MATCH($C1557,'Policy Characteristics'!$C:$C,0))),"",INDEX('Policy Characteristics'!K:K,MATCH($C1557,'Policy Characteristics'!$C:$C,0)))</f>
        <v>industry-ag-main.html#eff-stds</v>
      </c>
      <c r="R1557" s="76" t="str">
        <f>IF(ISBLANK(INDEX('Policy Characteristics'!L:L,MATCH($C1557,'Policy Characteristics'!$C:$C,0))),"",INDEX('Policy Characteristics'!L:L,MATCH($C1557,'Policy Characteristics'!$C:$C,0)))</f>
        <v>industry-energy-efficiency-standards.html</v>
      </c>
    </row>
    <row r="1558" spans="1:18" s="76" customFormat="1" x14ac:dyDescent="0.25">
      <c r="A1558" s="76" t="str">
        <f>IF(ISBLANK(INDEX('Policy Characteristics'!A:A,MATCH($C1558,'Policy Characteristics'!$C:$C,0))),"",INDEX('Policy Characteristics'!A:A,MATCH($C1558,'Policy Characteristics'!$C:$C,0)))</f>
        <v>Industry</v>
      </c>
      <c r="B1558" s="200" t="str">
        <f>IF(ISBLANK(INDEX('Policy Characteristics'!B:B,MATCH($C1558,'Policy Characteristics'!$C:$C,0))),"",INDEX('Policy Characteristics'!B:B,MATCH($C1558,'Policy Characteristics'!$C:$C,0)))</f>
        <v>Industry Energy Efficiency Standards</v>
      </c>
      <c r="C1558" s="76" t="str">
        <f t="shared" si="42"/>
        <v>Percentage Improvement in Eqpt Efficiency Standards above BAU</v>
      </c>
      <c r="D1558" s="78" t="s">
        <v>1324</v>
      </c>
      <c r="E1558" s="88" t="s">
        <v>644</v>
      </c>
      <c r="F1558" t="s">
        <v>1285</v>
      </c>
      <c r="G1558" s="88" t="s">
        <v>652</v>
      </c>
      <c r="H1558" s="15">
        <v>1200</v>
      </c>
      <c r="I1558" s="213" t="s">
        <v>43</v>
      </c>
      <c r="J1558" s="202" t="str">
        <f>IF(ISBLANK(INDEX('Policy Characteristics'!D:D,MATCH($C1558,'Policy Characteristics'!$C:$C,0))),"",INDEX('Policy Characteristics'!D:D,MATCH($C1558,'Policy Characteristics'!$C:$C,0)))</f>
        <v>Industry Energy Efficiency Standards</v>
      </c>
      <c r="K1558" s="76" t="str">
        <f>IF(ISBLANK(INDEX('Policy Characteristics'!E:E,MATCH($C1558,'Policy Characteristics'!$C:$C,0))),"",INDEX('Policy Characteristics'!E:E,MATCH($C1558,'Policy Characteristics'!$C:$C,0)))</f>
        <v>indst efficiency standards</v>
      </c>
      <c r="L1558" s="205">
        <f>IF(ISBLANK(INDEX('Policy Characteristics'!F:F,MATCH($C1558,'Policy Characteristics'!$C:$C,0))),"",INDEX('Policy Characteristics'!F:F,MATCH($C1558,'Policy Characteristics'!$C:$C,0)))</f>
        <v>0</v>
      </c>
      <c r="M1558" s="205">
        <f>IF(ISBLANK(INDEX('Policy Characteristics'!G:G,MATCH($C1558,'Policy Characteristics'!$C:$C,0))),"",INDEX('Policy Characteristics'!G:G,MATCH($C1558,'Policy Characteristics'!$C:$C,0)))</f>
        <v>0.25</v>
      </c>
      <c r="N1558" s="205">
        <f>IF(ISBLANK(INDEX('Policy Characteristics'!H:H,MATCH($C1558,'Policy Characteristics'!$C:$C,0))),"",INDEX('Policy Characteristics'!H:H,MATCH($C1558,'Policy Characteristics'!$C:$C,0)))</f>
        <v>0.01</v>
      </c>
      <c r="O1558" s="76" t="str">
        <f>IF(ISBLANK(INDEX('Policy Characteristics'!I:I,MATCH($C1558,'Policy Characteristics'!$C:$C,0))),"",INDEX('Policy Characteristics'!I:I,MATCH($C1558,'Policy Characteristics'!$C:$C,0)))</f>
        <v>% reduction in energy use</v>
      </c>
      <c r="P1558" s="76" t="str">
        <f>IF(ISBLANK(INDEX('Policy Characteristics'!J:J,MATCH($C1558,'Policy Characteristics'!$C:$C,0))),"",INDEX('Policy Characteristics'!J:J,MATCH($C1558,'Policy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558" s="76" t="str">
        <f>IF(ISBLANK(INDEX('Policy Characteristics'!K:K,MATCH($C1558,'Policy Characteristics'!$C:$C,0))),"",INDEX('Policy Characteristics'!K:K,MATCH($C1558,'Policy Characteristics'!$C:$C,0)))</f>
        <v>industry-ag-main.html#eff-stds</v>
      </c>
      <c r="R1558" s="76" t="str">
        <f>IF(ISBLANK(INDEX('Policy Characteristics'!L:L,MATCH($C1558,'Policy Characteristics'!$C:$C,0))),"",INDEX('Policy Characteristics'!L:L,MATCH($C1558,'Policy Characteristics'!$C:$C,0)))</f>
        <v>industry-energy-efficiency-standards.html</v>
      </c>
    </row>
    <row r="1559" spans="1:18" s="76" customFormat="1" x14ac:dyDescent="0.25">
      <c r="A1559" s="76" t="str">
        <f>IF(ISBLANK(INDEX('Policy Characteristics'!A:A,MATCH($C1559,'Policy Characteristics'!$C:$C,0))),"",INDEX('Policy Characteristics'!A:A,MATCH($C1559,'Policy Characteristics'!$C:$C,0)))</f>
        <v>Industry</v>
      </c>
      <c r="B1559" s="200" t="str">
        <f>IF(ISBLANK(INDEX('Policy Characteristics'!B:B,MATCH($C1559,'Policy Characteristics'!$C:$C,0))),"",INDEX('Policy Characteristics'!B:B,MATCH($C1559,'Policy Characteristics'!$C:$C,0)))</f>
        <v>Industry Energy Efficiency Standards</v>
      </c>
      <c r="C1559" s="76" t="str">
        <f t="shared" si="42"/>
        <v>Percentage Improvement in Eqpt Efficiency Standards above BAU</v>
      </c>
      <c r="D1559" s="78" t="s">
        <v>1324</v>
      </c>
      <c r="E1559" s="88" t="s">
        <v>645</v>
      </c>
      <c r="F1559" t="s">
        <v>1285</v>
      </c>
      <c r="G1559" s="88" t="s">
        <v>649</v>
      </c>
      <c r="H1559" s="15">
        <v>1201</v>
      </c>
      <c r="I1559" s="213" t="s">
        <v>44</v>
      </c>
      <c r="J1559" s="202" t="str">
        <f>IF(ISBLANK(INDEX('Policy Characteristics'!D:D,MATCH($C1559,'Policy Characteristics'!$C:$C,0))),"",INDEX('Policy Characteristics'!D:D,MATCH($C1559,'Policy Characteristics'!$C:$C,0)))</f>
        <v>Industry Energy Efficiency Standards</v>
      </c>
      <c r="K1559" s="76" t="str">
        <f>IF(ISBLANK(INDEX('Policy Characteristics'!E:E,MATCH($C1559,'Policy Characteristics'!$C:$C,0))),"",INDEX('Policy Characteristics'!E:E,MATCH($C1559,'Policy Characteristics'!$C:$C,0)))</f>
        <v>indst efficiency standards</v>
      </c>
      <c r="L1559" s="205">
        <f>IF(ISBLANK(INDEX('Policy Characteristics'!F:F,MATCH($C1559,'Policy Characteristics'!$C:$C,0))),"",INDEX('Policy Characteristics'!F:F,MATCH($C1559,'Policy Characteristics'!$C:$C,0)))</f>
        <v>0</v>
      </c>
      <c r="M1559" s="205">
        <f>IF(ISBLANK(INDEX('Policy Characteristics'!G:G,MATCH($C1559,'Policy Characteristics'!$C:$C,0))),"",INDEX('Policy Characteristics'!G:G,MATCH($C1559,'Policy Characteristics'!$C:$C,0)))</f>
        <v>0.25</v>
      </c>
      <c r="N1559" s="205">
        <f>IF(ISBLANK(INDEX('Policy Characteristics'!H:H,MATCH($C1559,'Policy Characteristics'!$C:$C,0))),"",INDEX('Policy Characteristics'!H:H,MATCH($C1559,'Policy Characteristics'!$C:$C,0)))</f>
        <v>0.01</v>
      </c>
      <c r="O1559" s="76" t="str">
        <f>IF(ISBLANK(INDEX('Policy Characteristics'!I:I,MATCH($C1559,'Policy Characteristics'!$C:$C,0))),"",INDEX('Policy Characteristics'!I:I,MATCH($C1559,'Policy Characteristics'!$C:$C,0)))</f>
        <v>% reduction in energy use</v>
      </c>
      <c r="P1559" s="76" t="str">
        <f>IF(ISBLANK(INDEX('Policy Characteristics'!J:J,MATCH($C1559,'Policy Characteristics'!$C:$C,0))),"",INDEX('Policy Characteristics'!J:J,MATCH($C1559,'Policy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559" s="76" t="str">
        <f>IF(ISBLANK(INDEX('Policy Characteristics'!K:K,MATCH($C1559,'Policy Characteristics'!$C:$C,0))),"",INDEX('Policy Characteristics'!K:K,MATCH($C1559,'Policy Characteristics'!$C:$C,0)))</f>
        <v>industry-ag-main.html#eff-stds</v>
      </c>
      <c r="R1559" s="76" t="str">
        <f>IF(ISBLANK(INDEX('Policy Characteristics'!L:L,MATCH($C1559,'Policy Characteristics'!$C:$C,0))),"",INDEX('Policy Characteristics'!L:L,MATCH($C1559,'Policy Characteristics'!$C:$C,0)))</f>
        <v>industry-energy-efficiency-standards.html</v>
      </c>
    </row>
    <row r="1560" spans="1:18" s="76" customFormat="1" x14ac:dyDescent="0.25">
      <c r="A1560" s="76" t="str">
        <f>IF(ISBLANK(INDEX('Policy Characteristics'!A:A,MATCH($C1560,'Policy Characteristics'!$C:$C,0))),"",INDEX('Policy Characteristics'!A:A,MATCH($C1560,'Policy Characteristics'!$C:$C,0)))</f>
        <v>Industry</v>
      </c>
      <c r="B1560" s="200" t="str">
        <f>IF(ISBLANK(INDEX('Policy Characteristics'!B:B,MATCH($C1560,'Policy Characteristics'!$C:$C,0))),"",INDEX('Policy Characteristics'!B:B,MATCH($C1560,'Policy Characteristics'!$C:$C,0)))</f>
        <v>Industry Energy Efficiency Standards</v>
      </c>
      <c r="C1560" s="76" t="str">
        <f t="shared" si="42"/>
        <v>Percentage Improvement in Eqpt Efficiency Standards above BAU</v>
      </c>
      <c r="D1560" s="78" t="s">
        <v>1324</v>
      </c>
      <c r="E1560" s="88" t="s">
        <v>646</v>
      </c>
      <c r="F1560" t="s">
        <v>1285</v>
      </c>
      <c r="G1560" s="88" t="s">
        <v>650</v>
      </c>
      <c r="H1560" s="15">
        <v>1202</v>
      </c>
      <c r="I1560" s="213" t="s">
        <v>43</v>
      </c>
      <c r="J1560" s="202" t="str">
        <f>IF(ISBLANK(INDEX('Policy Characteristics'!D:D,MATCH($C1560,'Policy Characteristics'!$C:$C,0))),"",INDEX('Policy Characteristics'!D:D,MATCH($C1560,'Policy Characteristics'!$C:$C,0)))</f>
        <v>Industry Energy Efficiency Standards</v>
      </c>
      <c r="K1560" s="76" t="str">
        <f>IF(ISBLANK(INDEX('Policy Characteristics'!E:E,MATCH($C1560,'Policy Characteristics'!$C:$C,0))),"",INDEX('Policy Characteristics'!E:E,MATCH($C1560,'Policy Characteristics'!$C:$C,0)))</f>
        <v>indst efficiency standards</v>
      </c>
      <c r="L1560" s="205">
        <f>IF(ISBLANK(INDEX('Policy Characteristics'!F:F,MATCH($C1560,'Policy Characteristics'!$C:$C,0))),"",INDEX('Policy Characteristics'!F:F,MATCH($C1560,'Policy Characteristics'!$C:$C,0)))</f>
        <v>0</v>
      </c>
      <c r="M1560" s="205">
        <f>IF(ISBLANK(INDEX('Policy Characteristics'!G:G,MATCH($C1560,'Policy Characteristics'!$C:$C,0))),"",INDEX('Policy Characteristics'!G:G,MATCH($C1560,'Policy Characteristics'!$C:$C,0)))</f>
        <v>0.25</v>
      </c>
      <c r="N1560" s="205">
        <f>IF(ISBLANK(INDEX('Policy Characteristics'!H:H,MATCH($C1560,'Policy Characteristics'!$C:$C,0))),"",INDEX('Policy Characteristics'!H:H,MATCH($C1560,'Policy Characteristics'!$C:$C,0)))</f>
        <v>0.01</v>
      </c>
      <c r="O1560" s="76" t="str">
        <f>IF(ISBLANK(INDEX('Policy Characteristics'!I:I,MATCH($C1560,'Policy Characteristics'!$C:$C,0))),"",INDEX('Policy Characteristics'!I:I,MATCH($C1560,'Policy Characteristics'!$C:$C,0)))</f>
        <v>% reduction in energy use</v>
      </c>
      <c r="P1560" s="76" t="str">
        <f>IF(ISBLANK(INDEX('Policy Characteristics'!J:J,MATCH($C1560,'Policy Characteristics'!$C:$C,0))),"",INDEX('Policy Characteristics'!J:J,MATCH($C1560,'Policy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560" s="76" t="str">
        <f>IF(ISBLANK(INDEX('Policy Characteristics'!K:K,MATCH($C1560,'Policy Characteristics'!$C:$C,0))),"",INDEX('Policy Characteristics'!K:K,MATCH($C1560,'Policy Characteristics'!$C:$C,0)))</f>
        <v>industry-ag-main.html#eff-stds</v>
      </c>
      <c r="R1560" s="76" t="str">
        <f>IF(ISBLANK(INDEX('Policy Characteristics'!L:L,MATCH($C1560,'Policy Characteristics'!$C:$C,0))),"",INDEX('Policy Characteristics'!L:L,MATCH($C1560,'Policy Characteristics'!$C:$C,0)))</f>
        <v>industry-energy-efficiency-standards.html</v>
      </c>
    </row>
    <row r="1561" spans="1:18" s="76" customFormat="1" x14ac:dyDescent="0.25">
      <c r="A1561" s="76" t="str">
        <f>IF(ISBLANK(INDEX('Policy Characteristics'!A:A,MATCH($C1561,'Policy Characteristics'!$C:$C,0))),"",INDEX('Policy Characteristics'!A:A,MATCH($C1561,'Policy Characteristics'!$C:$C,0)))</f>
        <v>Industry</v>
      </c>
      <c r="B1561" s="200" t="str">
        <f>IF(ISBLANK(INDEX('Policy Characteristics'!B:B,MATCH($C1561,'Policy Characteristics'!$C:$C,0))),"",INDEX('Policy Characteristics'!B:B,MATCH($C1561,'Policy Characteristics'!$C:$C,0)))</f>
        <v>Industry Energy Efficiency Standards</v>
      </c>
      <c r="C1561" s="76" t="str">
        <f t="shared" si="42"/>
        <v>Percentage Improvement in Eqpt Efficiency Standards above BAU</v>
      </c>
      <c r="D1561" s="78" t="s">
        <v>1324</v>
      </c>
      <c r="E1561" s="88" t="s">
        <v>647</v>
      </c>
      <c r="F1561" t="s">
        <v>1285</v>
      </c>
      <c r="G1561" s="88" t="s">
        <v>653</v>
      </c>
      <c r="H1561" s="15">
        <v>1203</v>
      </c>
      <c r="I1561" s="213" t="s">
        <v>44</v>
      </c>
      <c r="J1561" s="202" t="str">
        <f>IF(ISBLANK(INDEX('Policy Characteristics'!D:D,MATCH($C1561,'Policy Characteristics'!$C:$C,0))),"",INDEX('Policy Characteristics'!D:D,MATCH($C1561,'Policy Characteristics'!$C:$C,0)))</f>
        <v>Industry Energy Efficiency Standards</v>
      </c>
      <c r="K1561" s="76" t="str">
        <f>IF(ISBLANK(INDEX('Policy Characteristics'!E:E,MATCH($C1561,'Policy Characteristics'!$C:$C,0))),"",INDEX('Policy Characteristics'!E:E,MATCH($C1561,'Policy Characteristics'!$C:$C,0)))</f>
        <v>indst efficiency standards</v>
      </c>
      <c r="L1561" s="205">
        <f>IF(ISBLANK(INDEX('Policy Characteristics'!F:F,MATCH($C1561,'Policy Characteristics'!$C:$C,0))),"",INDEX('Policy Characteristics'!F:F,MATCH($C1561,'Policy Characteristics'!$C:$C,0)))</f>
        <v>0</v>
      </c>
      <c r="M1561" s="205">
        <f>IF(ISBLANK(INDEX('Policy Characteristics'!G:G,MATCH($C1561,'Policy Characteristics'!$C:$C,0))),"",INDEX('Policy Characteristics'!G:G,MATCH($C1561,'Policy Characteristics'!$C:$C,0)))</f>
        <v>0.25</v>
      </c>
      <c r="N1561" s="205">
        <f>IF(ISBLANK(INDEX('Policy Characteristics'!H:H,MATCH($C1561,'Policy Characteristics'!$C:$C,0))),"",INDEX('Policy Characteristics'!H:H,MATCH($C1561,'Policy Characteristics'!$C:$C,0)))</f>
        <v>0.01</v>
      </c>
      <c r="O1561" s="76" t="str">
        <f>IF(ISBLANK(INDEX('Policy Characteristics'!I:I,MATCH($C1561,'Policy Characteristics'!$C:$C,0))),"",INDEX('Policy Characteristics'!I:I,MATCH($C1561,'Policy Characteristics'!$C:$C,0)))</f>
        <v>% reduction in energy use</v>
      </c>
      <c r="P1561" s="76" t="str">
        <f>IF(ISBLANK(INDEX('Policy Characteristics'!J:J,MATCH($C1561,'Policy Characteristics'!$C:$C,0))),"",INDEX('Policy Characteristics'!J:J,MATCH($C1561,'Policy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561" s="76" t="str">
        <f>IF(ISBLANK(INDEX('Policy Characteristics'!K:K,MATCH($C1561,'Policy Characteristics'!$C:$C,0))),"",INDEX('Policy Characteristics'!K:K,MATCH($C1561,'Policy Characteristics'!$C:$C,0)))</f>
        <v>industry-ag-main.html#eff-stds</v>
      </c>
      <c r="R1561" s="76" t="str">
        <f>IF(ISBLANK(INDEX('Policy Characteristics'!L:L,MATCH($C1561,'Policy Characteristics'!$C:$C,0))),"",INDEX('Policy Characteristics'!L:L,MATCH($C1561,'Policy Characteristics'!$C:$C,0)))</f>
        <v>industry-energy-efficiency-standards.html</v>
      </c>
    </row>
    <row r="1562" spans="1:18" s="76" customFormat="1" x14ac:dyDescent="0.25">
      <c r="A1562" s="76" t="str">
        <f>IF(ISBLANK(INDEX('Policy Characteristics'!A:A,MATCH($C1562,'Policy Characteristics'!$C:$C,0))),"",INDEX('Policy Characteristics'!A:A,MATCH($C1562,'Policy Characteristics'!$C:$C,0)))</f>
        <v>Industry</v>
      </c>
      <c r="B1562" s="200" t="str">
        <f>IF(ISBLANK(INDEX('Policy Characteristics'!B:B,MATCH($C1562,'Policy Characteristics'!$C:$C,0))),"",INDEX('Policy Characteristics'!B:B,MATCH($C1562,'Policy Characteristics'!$C:$C,0)))</f>
        <v>Industry Energy Efficiency Standards</v>
      </c>
      <c r="C1562" s="76" t="str">
        <f t="shared" si="42"/>
        <v>Percentage Improvement in Eqpt Efficiency Standards above BAU</v>
      </c>
      <c r="D1562" s="78" t="s">
        <v>1324</v>
      </c>
      <c r="E1562" s="88" t="s">
        <v>946</v>
      </c>
      <c r="F1562" t="s">
        <v>1285</v>
      </c>
      <c r="G1562" s="88" t="s">
        <v>949</v>
      </c>
      <c r="H1562" s="15">
        <v>1204</v>
      </c>
      <c r="I1562" s="213" t="s">
        <v>44</v>
      </c>
      <c r="J1562" s="202" t="str">
        <f>IF(ISBLANK(INDEX('Policy Characteristics'!D:D,MATCH($C1562,'Policy Characteristics'!$C:$C,0))),"",INDEX('Policy Characteristics'!D:D,MATCH($C1562,'Policy Characteristics'!$C:$C,0)))</f>
        <v>Industry Energy Efficiency Standards</v>
      </c>
      <c r="K1562" s="76" t="str">
        <f>IF(ISBLANK(INDEX('Policy Characteristics'!E:E,MATCH($C1562,'Policy Characteristics'!$C:$C,0))),"",INDEX('Policy Characteristics'!E:E,MATCH($C1562,'Policy Characteristics'!$C:$C,0)))</f>
        <v>indst efficiency standards</v>
      </c>
      <c r="L1562" s="205">
        <f>IF(ISBLANK(INDEX('Policy Characteristics'!F:F,MATCH($C1562,'Policy Characteristics'!$C:$C,0))),"",INDEX('Policy Characteristics'!F:F,MATCH($C1562,'Policy Characteristics'!$C:$C,0)))</f>
        <v>0</v>
      </c>
      <c r="M1562" s="205">
        <f>IF(ISBLANK(INDEX('Policy Characteristics'!G:G,MATCH($C1562,'Policy Characteristics'!$C:$C,0))),"",INDEX('Policy Characteristics'!G:G,MATCH($C1562,'Policy Characteristics'!$C:$C,0)))</f>
        <v>0.25</v>
      </c>
      <c r="N1562" s="205">
        <f>IF(ISBLANK(INDEX('Policy Characteristics'!H:H,MATCH($C1562,'Policy Characteristics'!$C:$C,0))),"",INDEX('Policy Characteristics'!H:H,MATCH($C1562,'Policy Characteristics'!$C:$C,0)))</f>
        <v>0.01</v>
      </c>
      <c r="O1562" s="76" t="str">
        <f>IF(ISBLANK(INDEX('Policy Characteristics'!I:I,MATCH($C1562,'Policy Characteristics'!$C:$C,0))),"",INDEX('Policy Characteristics'!I:I,MATCH($C1562,'Policy Characteristics'!$C:$C,0)))</f>
        <v>% reduction in energy use</v>
      </c>
      <c r="P1562" s="76" t="str">
        <f>IF(ISBLANK(INDEX('Policy Characteristics'!J:J,MATCH($C1562,'Policy Characteristics'!$C:$C,0))),"",INDEX('Policy Characteristics'!J:J,MATCH($C1562,'Policy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562" s="76" t="str">
        <f>IF(ISBLANK(INDEX('Policy Characteristics'!K:K,MATCH($C1562,'Policy Characteristics'!$C:$C,0))),"",INDEX('Policy Characteristics'!K:K,MATCH($C1562,'Policy Characteristics'!$C:$C,0)))</f>
        <v>industry-ag-main.html#eff-stds</v>
      </c>
      <c r="R1562" s="76" t="str">
        <f>IF(ISBLANK(INDEX('Policy Characteristics'!L:L,MATCH($C1562,'Policy Characteristics'!$C:$C,0))),"",INDEX('Policy Characteristics'!L:L,MATCH($C1562,'Policy Characteristics'!$C:$C,0)))</f>
        <v>industry-energy-efficiency-standards.html</v>
      </c>
    </row>
    <row r="1563" spans="1:18" s="76" customFormat="1" x14ac:dyDescent="0.25">
      <c r="A1563" s="76" t="str">
        <f>IF(ISBLANK(INDEX('Policy Characteristics'!A:A,MATCH($C1563,'Policy Characteristics'!$C:$C,0))),"",INDEX('Policy Characteristics'!A:A,MATCH($C1563,'Policy Characteristics'!$C:$C,0)))</f>
        <v>Industry</v>
      </c>
      <c r="B1563" s="200" t="str">
        <f>IF(ISBLANK(INDEX('Policy Characteristics'!B:B,MATCH($C1563,'Policy Characteristics'!$C:$C,0))),"",INDEX('Policy Characteristics'!B:B,MATCH($C1563,'Policy Characteristics'!$C:$C,0)))</f>
        <v>Industry Energy Efficiency Standards</v>
      </c>
      <c r="C1563" s="76" t="str">
        <f t="shared" si="42"/>
        <v>Percentage Improvement in Eqpt Efficiency Standards above BAU</v>
      </c>
      <c r="D1563" s="78" t="s">
        <v>1324</v>
      </c>
      <c r="E1563" s="88" t="s">
        <v>947</v>
      </c>
      <c r="F1563" t="s">
        <v>1285</v>
      </c>
      <c r="G1563" s="88" t="s">
        <v>951</v>
      </c>
      <c r="H1563" s="15">
        <v>1205</v>
      </c>
      <c r="I1563" s="213" t="s">
        <v>43</v>
      </c>
      <c r="J1563" s="202" t="str">
        <f>IF(ISBLANK(INDEX('Policy Characteristics'!D:D,MATCH($C1563,'Policy Characteristics'!$C:$C,0))),"",INDEX('Policy Characteristics'!D:D,MATCH($C1563,'Policy Characteristics'!$C:$C,0)))</f>
        <v>Industry Energy Efficiency Standards</v>
      </c>
      <c r="K1563" s="76" t="str">
        <f>IF(ISBLANK(INDEX('Policy Characteristics'!E:E,MATCH($C1563,'Policy Characteristics'!$C:$C,0))),"",INDEX('Policy Characteristics'!E:E,MATCH($C1563,'Policy Characteristics'!$C:$C,0)))</f>
        <v>indst efficiency standards</v>
      </c>
      <c r="L1563" s="205">
        <f>IF(ISBLANK(INDEX('Policy Characteristics'!F:F,MATCH($C1563,'Policy Characteristics'!$C:$C,0))),"",INDEX('Policy Characteristics'!F:F,MATCH($C1563,'Policy Characteristics'!$C:$C,0)))</f>
        <v>0</v>
      </c>
      <c r="M1563" s="205">
        <f>IF(ISBLANK(INDEX('Policy Characteristics'!G:G,MATCH($C1563,'Policy Characteristics'!$C:$C,0))),"",INDEX('Policy Characteristics'!G:G,MATCH($C1563,'Policy Characteristics'!$C:$C,0)))</f>
        <v>0.25</v>
      </c>
      <c r="N1563" s="205">
        <f>IF(ISBLANK(INDEX('Policy Characteristics'!H:H,MATCH($C1563,'Policy Characteristics'!$C:$C,0))),"",INDEX('Policy Characteristics'!H:H,MATCH($C1563,'Policy Characteristics'!$C:$C,0)))</f>
        <v>0.01</v>
      </c>
      <c r="O1563" s="76" t="str">
        <f>IF(ISBLANK(INDEX('Policy Characteristics'!I:I,MATCH($C1563,'Policy Characteristics'!$C:$C,0))),"",INDEX('Policy Characteristics'!I:I,MATCH($C1563,'Policy Characteristics'!$C:$C,0)))</f>
        <v>% reduction in energy use</v>
      </c>
      <c r="P1563" s="76" t="str">
        <f>IF(ISBLANK(INDEX('Policy Characteristics'!J:J,MATCH($C1563,'Policy Characteristics'!$C:$C,0))),"",INDEX('Policy Characteristics'!J:J,MATCH($C1563,'Policy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563" s="76" t="str">
        <f>IF(ISBLANK(INDEX('Policy Characteristics'!K:K,MATCH($C1563,'Policy Characteristics'!$C:$C,0))),"",INDEX('Policy Characteristics'!K:K,MATCH($C1563,'Policy Characteristics'!$C:$C,0)))</f>
        <v>industry-ag-main.html#eff-stds</v>
      </c>
      <c r="R1563" s="76" t="str">
        <f>IF(ISBLANK(INDEX('Policy Characteristics'!L:L,MATCH($C1563,'Policy Characteristics'!$C:$C,0))),"",INDEX('Policy Characteristics'!L:L,MATCH($C1563,'Policy Characteristics'!$C:$C,0)))</f>
        <v>industry-energy-efficiency-standards.html</v>
      </c>
    </row>
    <row r="1564" spans="1:18" s="76" customFormat="1" x14ac:dyDescent="0.25">
      <c r="A1564" s="76" t="str">
        <f>IF(ISBLANK(INDEX('Policy Characteristics'!A:A,MATCH($C1564,'Policy Characteristics'!$C:$C,0))),"",INDEX('Policy Characteristics'!A:A,MATCH($C1564,'Policy Characteristics'!$C:$C,0)))</f>
        <v>Industry</v>
      </c>
      <c r="B1564" s="200" t="str">
        <f>IF(ISBLANK(INDEX('Policy Characteristics'!B:B,MATCH($C1564,'Policy Characteristics'!$C:$C,0))),"",INDEX('Policy Characteristics'!B:B,MATCH($C1564,'Policy Characteristics'!$C:$C,0)))</f>
        <v>Industry Energy Efficiency Standards</v>
      </c>
      <c r="C1564" s="76" t="str">
        <f t="shared" si="42"/>
        <v>Percentage Improvement in Eqpt Efficiency Standards above BAU</v>
      </c>
      <c r="D1564" s="78" t="s">
        <v>1324</v>
      </c>
      <c r="E1564" s="88" t="s">
        <v>948</v>
      </c>
      <c r="F1564" t="s">
        <v>1285</v>
      </c>
      <c r="G1564" s="88" t="s">
        <v>952</v>
      </c>
      <c r="H1564" s="15">
        <v>1206</v>
      </c>
      <c r="I1564" s="213" t="s">
        <v>43</v>
      </c>
      <c r="J1564" s="202" t="str">
        <f>IF(ISBLANK(INDEX('Policy Characteristics'!D:D,MATCH($C1564,'Policy Characteristics'!$C:$C,0))),"",INDEX('Policy Characteristics'!D:D,MATCH($C1564,'Policy Characteristics'!$C:$C,0)))</f>
        <v>Industry Energy Efficiency Standards</v>
      </c>
      <c r="K1564" s="76" t="str">
        <f>IF(ISBLANK(INDEX('Policy Characteristics'!E:E,MATCH($C1564,'Policy Characteristics'!$C:$C,0))),"",INDEX('Policy Characteristics'!E:E,MATCH($C1564,'Policy Characteristics'!$C:$C,0)))</f>
        <v>indst efficiency standards</v>
      </c>
      <c r="L1564" s="205">
        <f>IF(ISBLANK(INDEX('Policy Characteristics'!F:F,MATCH($C1564,'Policy Characteristics'!$C:$C,0))),"",INDEX('Policy Characteristics'!F:F,MATCH($C1564,'Policy Characteristics'!$C:$C,0)))</f>
        <v>0</v>
      </c>
      <c r="M1564" s="205">
        <f>IF(ISBLANK(INDEX('Policy Characteristics'!G:G,MATCH($C1564,'Policy Characteristics'!$C:$C,0))),"",INDEX('Policy Characteristics'!G:G,MATCH($C1564,'Policy Characteristics'!$C:$C,0)))</f>
        <v>0.25</v>
      </c>
      <c r="N1564" s="205">
        <f>IF(ISBLANK(INDEX('Policy Characteristics'!H:H,MATCH($C1564,'Policy Characteristics'!$C:$C,0))),"",INDEX('Policy Characteristics'!H:H,MATCH($C1564,'Policy Characteristics'!$C:$C,0)))</f>
        <v>0.01</v>
      </c>
      <c r="O1564" s="76" t="str">
        <f>IF(ISBLANK(INDEX('Policy Characteristics'!I:I,MATCH($C1564,'Policy Characteristics'!$C:$C,0))),"",INDEX('Policy Characteristics'!I:I,MATCH($C1564,'Policy Characteristics'!$C:$C,0)))</f>
        <v>% reduction in energy use</v>
      </c>
      <c r="P1564" s="76" t="str">
        <f>IF(ISBLANK(INDEX('Policy Characteristics'!J:J,MATCH($C1564,'Policy Characteristics'!$C:$C,0))),"",INDEX('Policy Characteristics'!J:J,MATCH($C1564,'Policy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564" s="76" t="str">
        <f>IF(ISBLANK(INDEX('Policy Characteristics'!K:K,MATCH($C1564,'Policy Characteristics'!$C:$C,0))),"",INDEX('Policy Characteristics'!K:K,MATCH($C1564,'Policy Characteristics'!$C:$C,0)))</f>
        <v>industry-ag-main.html#eff-stds</v>
      </c>
      <c r="R1564" s="76" t="str">
        <f>IF(ISBLANK(INDEX('Policy Characteristics'!L:L,MATCH($C1564,'Policy Characteristics'!$C:$C,0))),"",INDEX('Policy Characteristics'!L:L,MATCH($C1564,'Policy Characteristics'!$C:$C,0)))</f>
        <v>industry-energy-efficiency-standards.html</v>
      </c>
    </row>
    <row r="1565" spans="1:18" s="76" customFormat="1" x14ac:dyDescent="0.25">
      <c r="A1565" s="76" t="str">
        <f>IF(ISBLANK(INDEX('Policy Characteristics'!A:A,MATCH($C1565,'Policy Characteristics'!$C:$C,0))),"",INDEX('Policy Characteristics'!A:A,MATCH($C1565,'Policy Characteristics'!$C:$C,0)))</f>
        <v>Industry</v>
      </c>
      <c r="B1565" s="200" t="str">
        <f>IF(ISBLANK(INDEX('Policy Characteristics'!B:B,MATCH($C1565,'Policy Characteristics'!$C:$C,0))),"",INDEX('Policy Characteristics'!B:B,MATCH($C1565,'Policy Characteristics'!$C:$C,0)))</f>
        <v>Industry Energy Efficiency Standards</v>
      </c>
      <c r="C1565" s="76" t="str">
        <f t="shared" si="42"/>
        <v>Percentage Improvement in Eqpt Efficiency Standards above BAU</v>
      </c>
      <c r="D1565" s="78" t="s">
        <v>1324</v>
      </c>
      <c r="E1565" s="88" t="s">
        <v>945</v>
      </c>
      <c r="F1565" t="s">
        <v>1285</v>
      </c>
      <c r="G1565" s="88" t="s">
        <v>950</v>
      </c>
      <c r="H1565" s="15">
        <v>1207</v>
      </c>
      <c r="I1565" s="213" t="s">
        <v>44</v>
      </c>
      <c r="J1565" s="202" t="str">
        <f>IF(ISBLANK(INDEX('Policy Characteristics'!D:D,MATCH($C1565,'Policy Characteristics'!$C:$C,0))),"",INDEX('Policy Characteristics'!D:D,MATCH($C1565,'Policy Characteristics'!$C:$C,0)))</f>
        <v>Industry Energy Efficiency Standards</v>
      </c>
      <c r="K1565" s="76" t="str">
        <f>IF(ISBLANK(INDEX('Policy Characteristics'!E:E,MATCH($C1565,'Policy Characteristics'!$C:$C,0))),"",INDEX('Policy Characteristics'!E:E,MATCH($C1565,'Policy Characteristics'!$C:$C,0)))</f>
        <v>indst efficiency standards</v>
      </c>
      <c r="L1565" s="205">
        <f>IF(ISBLANK(INDEX('Policy Characteristics'!F:F,MATCH($C1565,'Policy Characteristics'!$C:$C,0))),"",INDEX('Policy Characteristics'!F:F,MATCH($C1565,'Policy Characteristics'!$C:$C,0)))</f>
        <v>0</v>
      </c>
      <c r="M1565" s="205">
        <f>IF(ISBLANK(INDEX('Policy Characteristics'!G:G,MATCH($C1565,'Policy Characteristics'!$C:$C,0))),"",INDEX('Policy Characteristics'!G:G,MATCH($C1565,'Policy Characteristics'!$C:$C,0)))</f>
        <v>0.25</v>
      </c>
      <c r="N1565" s="205">
        <f>IF(ISBLANK(INDEX('Policy Characteristics'!H:H,MATCH($C1565,'Policy Characteristics'!$C:$C,0))),"",INDEX('Policy Characteristics'!H:H,MATCH($C1565,'Policy Characteristics'!$C:$C,0)))</f>
        <v>0.01</v>
      </c>
      <c r="O1565" s="76" t="str">
        <f>IF(ISBLANK(INDEX('Policy Characteristics'!I:I,MATCH($C1565,'Policy Characteristics'!$C:$C,0))),"",INDEX('Policy Characteristics'!I:I,MATCH($C1565,'Policy Characteristics'!$C:$C,0)))</f>
        <v>% reduction in energy use</v>
      </c>
      <c r="P1565" s="76" t="str">
        <f>IF(ISBLANK(INDEX('Policy Characteristics'!J:J,MATCH($C1565,'Policy Characteristics'!$C:$C,0))),"",INDEX('Policy Characteristics'!J:J,MATCH($C1565,'Policy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565" s="76" t="str">
        <f>IF(ISBLANK(INDEX('Policy Characteristics'!K:K,MATCH($C1565,'Policy Characteristics'!$C:$C,0))),"",INDEX('Policy Characteristics'!K:K,MATCH($C1565,'Policy Characteristics'!$C:$C,0)))</f>
        <v>industry-ag-main.html#eff-stds</v>
      </c>
      <c r="R1565" s="76" t="str">
        <f>IF(ISBLANK(INDEX('Policy Characteristics'!L:L,MATCH($C1565,'Policy Characteristics'!$C:$C,0))),"",INDEX('Policy Characteristics'!L:L,MATCH($C1565,'Policy Characteristics'!$C:$C,0)))</f>
        <v>industry-energy-efficiency-standards.html</v>
      </c>
    </row>
    <row r="1566" spans="1:18" s="76" customFormat="1" x14ac:dyDescent="0.25">
      <c r="A1566" s="76" t="str">
        <f>IF(ISBLANK(INDEX('Policy Characteristics'!A:A,MATCH($C1566,'Policy Characteristics'!$C:$C,0))),"",INDEX('Policy Characteristics'!A:A,MATCH($C1566,'Policy Characteristics'!$C:$C,0)))</f>
        <v>Industry</v>
      </c>
      <c r="B1566" s="200" t="str">
        <f>IF(ISBLANK(INDEX('Policy Characteristics'!B:B,MATCH($C1566,'Policy Characteristics'!$C:$C,0))),"",INDEX('Policy Characteristics'!B:B,MATCH($C1566,'Policy Characteristics'!$C:$C,0)))</f>
        <v>Material Efficiency, Longevity, &amp; Re-Use</v>
      </c>
      <c r="C1566" t="s">
        <v>678</v>
      </c>
      <c r="D1566" s="88" t="s">
        <v>1312</v>
      </c>
      <c r="E1566" s="88"/>
      <c r="F1566" s="78" t="s">
        <v>1275</v>
      </c>
      <c r="G1566" s="88"/>
      <c r="H1566" s="15">
        <v>429</v>
      </c>
      <c r="I1566" s="213" t="s">
        <v>43</v>
      </c>
      <c r="J1566" s="202" t="str">
        <f>IF(ISBLANK(INDEX('Policy Characteristics'!D:D,MATCH($C1566,'Policy Characteristics'!$C:$C,0))),"",INDEX('Policy Characteristics'!D:D,MATCH($C1566,'Policy Characteristics'!$C:$C,0)))</f>
        <v>Material Efficiency, Longevity, &amp; Re-Use</v>
      </c>
      <c r="K1566" s="76" t="str">
        <f>IF(ISBLANK(INDEX('Policy Characteristics'!E:E,MATCH($C1566,'Policy Characteristics'!$C:$C,0))),"",INDEX('Policy Characteristics'!E:E,MATCH($C1566,'Policy Characteristics'!$C:$C,0)))</f>
        <v>indst reduce nonenergy product demand</v>
      </c>
      <c r="L1566" s="205">
        <f>IF(ISBLANK(INDEX('Policy Characteristics'!F:F,MATCH($C1566,'Policy Characteristics'!$C:$C,0))),"",INDEX('Policy Characteristics'!F:F,MATCH($C1566,'Policy Characteristics'!$C:$C,0)))</f>
        <v>0</v>
      </c>
      <c r="M1566" s="205">
        <f>IF(ISBLANK(INDEX('Policy Characteristics'!G:G,MATCH($C1566,'Policy Characteristics'!$C:$C,0))),"",INDEX('Policy Characteristics'!G:G,MATCH($C1566,'Policy Characteristics'!$C:$C,0)))</f>
        <v>1</v>
      </c>
      <c r="N1566" s="205">
        <f>IF(ISBLANK(INDEX('Policy Characteristics'!H:H,MATCH($C1566,'Policy Characteristics'!$C:$C,0))),"",INDEX('Policy Characteristics'!H:H,MATCH($C1566,'Policy Characteristics'!$C:$C,0)))</f>
        <v>0.01</v>
      </c>
      <c r="O1566" s="76" t="str">
        <f>IF(ISBLANK(INDEX('Policy Characteristics'!I:I,MATCH($C1566,'Policy Characteristics'!$C:$C,0))),"",INDEX('Policy Characteristics'!I:I,MATCH($C1566,'Policy Characteristics'!$C:$C,0)))</f>
        <v>% demand reduction</v>
      </c>
      <c r="P1566" s="76" t="str">
        <f>IF(ISBLANK(INDEX('Policy Characteristics'!J:J,MATCH($C1566,'Policy Characteristics'!$C:$C,0))),"",INDEX('Policy Characteristics'!J:J,MATCH($C1566,'Policy Characteristics'!$C:$C,0)))</f>
        <v>**Description:** // **Cement and Iron &amp; Steel:** This policy reduces demand for the selected materials through techniques such as material-efficient building codes (using modern designs that require less material per unit floor area), requirements for greater building and infrastructure longevity, greater re-use and re-purposing of buildings (rather than tearing down and building new), etc. // **Guidance for setting values:** In "Sustainable Materials Without the Hot Air: Making Buildings, Vehicles and Products Efficiently and with Less New Material," Allwood and Cullen estimate that concrete use could be reduced by up to 40% using optimized molds, and concrete building longevity could be more than doubled to 200 years.  Together, these measures might reduce concrete demand by up to 70%, if demand for building floorspace reaches steady state. They estimate that steel use could be reduced by 30% by optimizing designs and controlling the loads they experience during installation and use.  If the lifetime of steel products could be doubled, the resulting material reduction could be up to 65%, if sales reach steady state. // **Water and Waste:** This policy reduces demand for water treatment and waste management services through techniques such as water conservation, reduction in disposable packaging, requirements for greater product longevity, greater repair and re-use of products, and increased recycling and composting. // **Guidance for setting values:** The majority of energy use and emissions from the water and waste sector are a result of water treatment, not solid waste management.  The USDA reports that agriculture accounts for 80% of U.S. water consumption, and the U.S. EPA reports that "as much as 50 percent of the water we use outdoors is lost due to wind, evaporation, and runoff caused by inefficient irrigation methods and systems."  Non-agriculture uses, including lawn irrigation and in-home use, may be able to achieve similar savings through improved practices and fixtures.</v>
      </c>
      <c r="Q1566" s="76" t="str">
        <f>IF(ISBLANK(INDEX('Policy Characteristics'!K:K,MATCH($C1566,'Policy Characteristics'!$C:$C,0))),"",INDEX('Policy Characteristics'!K:K,MATCH($C1566,'Policy Characteristics'!$C:$C,0)))</f>
        <v/>
      </c>
      <c r="R1566" s="76" t="str">
        <f>IF(ISBLANK(INDEX('Policy Characteristics'!L:L,MATCH($C1566,'Policy Characteristics'!$C:$C,0))),"",INDEX('Policy Characteristics'!L:L,MATCH($C1566,'Policy Characteristics'!$C:$C,0)))</f>
        <v>material-efficiency-longevity-reuse.html</v>
      </c>
    </row>
    <row r="1567" spans="1:18" s="76" customFormat="1" x14ac:dyDescent="0.25">
      <c r="A1567" s="76" t="str">
        <f>IF(ISBLANK(INDEX('Policy Characteristics'!A:A,MATCH($C1567,'Policy Characteristics'!$C:$C,0))),"",INDEX('Policy Characteristics'!A:A,MATCH($C1567,'Policy Characteristics'!$C:$C,0)))</f>
        <v>Industry</v>
      </c>
      <c r="B1567" s="200" t="str">
        <f>IF(ISBLANK(INDEX('Policy Characteristics'!B:B,MATCH($C1567,'Policy Characteristics'!$C:$C,0))),"",INDEX('Policy Characteristics'!B:B,MATCH($C1567,'Policy Characteristics'!$C:$C,0)))</f>
        <v>Material Efficiency, Longevity, &amp; Re-Use</v>
      </c>
      <c r="C1567" s="76" t="str">
        <f t="shared" ref="C1567:C1568" si="43">C$1566</f>
        <v>Percent Reduction in Nonenergy Nonagriculture Industry Product Demand</v>
      </c>
      <c r="D1567" s="78" t="s">
        <v>1313</v>
      </c>
      <c r="E1567" s="88"/>
      <c r="F1567" s="78" t="s">
        <v>820</v>
      </c>
      <c r="G1567" s="88"/>
      <c r="H1567" s="15">
        <v>430</v>
      </c>
      <c r="I1567" s="213" t="s">
        <v>43</v>
      </c>
      <c r="J1567" s="202" t="str">
        <f>IF(ISBLANK(INDEX('Policy Characteristics'!D:D,MATCH($C1567,'Policy Characteristics'!$C:$C,0))),"",INDEX('Policy Characteristics'!D:D,MATCH($C1567,'Policy Characteristics'!$C:$C,0)))</f>
        <v>Material Efficiency, Longevity, &amp; Re-Use</v>
      </c>
      <c r="K1567" s="76" t="str">
        <f>IF(ISBLANK(INDEX('Policy Characteristics'!E:E,MATCH($C1567,'Policy Characteristics'!$C:$C,0))),"",INDEX('Policy Characteristics'!E:E,MATCH($C1567,'Policy Characteristics'!$C:$C,0)))</f>
        <v>indst reduce nonenergy product demand</v>
      </c>
      <c r="L1567" s="205">
        <f>IF(ISBLANK(INDEX('Policy Characteristics'!F:F,MATCH($C1567,'Policy Characteristics'!$C:$C,0))),"",INDEX('Policy Characteristics'!F:F,MATCH($C1567,'Policy Characteristics'!$C:$C,0)))</f>
        <v>0</v>
      </c>
      <c r="M1567" s="205">
        <f>IF(ISBLANK(INDEX('Policy Characteristics'!G:G,MATCH($C1567,'Policy Characteristics'!$C:$C,0))),"",INDEX('Policy Characteristics'!G:G,MATCH($C1567,'Policy Characteristics'!$C:$C,0)))</f>
        <v>1</v>
      </c>
      <c r="N1567" s="205">
        <f>IF(ISBLANK(INDEX('Policy Characteristics'!H:H,MATCH($C1567,'Policy Characteristics'!$C:$C,0))),"",INDEX('Policy Characteristics'!H:H,MATCH($C1567,'Policy Characteristics'!$C:$C,0)))</f>
        <v>0.01</v>
      </c>
      <c r="O1567" s="76" t="str">
        <f>IF(ISBLANK(INDEX('Policy Characteristics'!I:I,MATCH($C1567,'Policy Characteristics'!$C:$C,0))),"",INDEX('Policy Characteristics'!I:I,MATCH($C1567,'Policy Characteristics'!$C:$C,0)))</f>
        <v>% demand reduction</v>
      </c>
      <c r="P1567" s="76" t="str">
        <f>IF(ISBLANK(INDEX('Policy Characteristics'!J:J,MATCH($C1567,'Policy Characteristics'!$C:$C,0))),"",INDEX('Policy Characteristics'!J:J,MATCH($C1567,'Policy Characteristics'!$C:$C,0)))</f>
        <v>**Description:** // **Cement and Iron &amp; Steel:** This policy reduces demand for the selected materials through techniques such as material-efficient building codes (using modern designs that require less material per unit floor area), requirements for greater building and infrastructure longevity, greater re-use and re-purposing of buildings (rather than tearing down and building new), etc. // **Guidance for setting values:** In "Sustainable Materials Without the Hot Air: Making Buildings, Vehicles and Products Efficiently and with Less New Material," Allwood and Cullen estimate that concrete use could be reduced by up to 40% using optimized molds, and concrete building longevity could be more than doubled to 200 years.  Together, these measures might reduce concrete demand by up to 70%, if demand for building floorspace reaches steady state. They estimate that steel use could be reduced by 30% by optimizing designs and controlling the loads they experience during installation and use.  If the lifetime of steel products could be doubled, the resulting material reduction could be up to 65%, if sales reach steady state. // **Water and Waste:** This policy reduces demand for water treatment and waste management services through techniques such as water conservation, reduction in disposable packaging, requirements for greater product longevity, greater repair and re-use of products, and increased recycling and composting. // **Guidance for setting values:** The majority of energy use and emissions from the water and waste sector are a result of water treatment, not solid waste management.  The USDA reports that agriculture accounts for 80% of U.S. water consumption, and the U.S. EPA reports that "as much as 50 percent of the water we use outdoors is lost due to wind, evaporation, and runoff caused by inefficient irrigation methods and systems."  Non-agriculture uses, including lawn irrigation and in-home use, may be able to achieve similar savings through improved practices and fixtures.</v>
      </c>
      <c r="Q1567" s="76" t="str">
        <f>IF(ISBLANK(INDEX('Policy Characteristics'!K:K,MATCH($C1567,'Policy Characteristics'!$C:$C,0))),"",INDEX('Policy Characteristics'!K:K,MATCH($C1567,'Policy Characteristics'!$C:$C,0)))</f>
        <v/>
      </c>
      <c r="R1567" s="76" t="str">
        <f>IF(ISBLANK(INDEX('Policy Characteristics'!L:L,MATCH($C1567,'Policy Characteristics'!$C:$C,0))),"",INDEX('Policy Characteristics'!L:L,MATCH($C1567,'Policy Characteristics'!$C:$C,0)))</f>
        <v>material-efficiency-longevity-reuse.html</v>
      </c>
    </row>
    <row r="1568" spans="1:18" s="76" customFormat="1" x14ac:dyDescent="0.25">
      <c r="A1568" s="76" t="str">
        <f>IF(ISBLANK(INDEX('Policy Characteristics'!A:A,MATCH($C1568,'Policy Characteristics'!$C:$C,0))),"",INDEX('Policy Characteristics'!A:A,MATCH($C1568,'Policy Characteristics'!$C:$C,0)))</f>
        <v>Industry</v>
      </c>
      <c r="B1568" s="200" t="str">
        <f>IF(ISBLANK(INDEX('Policy Characteristics'!B:B,MATCH($C1568,'Policy Characteristics'!$C:$C,0))),"",INDEX('Policy Characteristics'!B:B,MATCH($C1568,'Policy Characteristics'!$C:$C,0)))</f>
        <v>Material Efficiency, Longevity, &amp; Re-Use</v>
      </c>
      <c r="C1568" s="76" t="str">
        <f t="shared" si="43"/>
        <v>Percent Reduction in Nonenergy Nonagriculture Industry Product Demand</v>
      </c>
      <c r="D1568" s="78" t="s">
        <v>1323</v>
      </c>
      <c r="E1568" s="88"/>
      <c r="F1568" s="78" t="s">
        <v>1326</v>
      </c>
      <c r="G1568" s="88"/>
      <c r="H1568" s="15">
        <v>432</v>
      </c>
      <c r="I1568" s="213" t="s">
        <v>43</v>
      </c>
      <c r="J1568" s="202" t="str">
        <f>IF(ISBLANK(INDEX('Policy Characteristics'!D:D,MATCH($C1568,'Policy Characteristics'!$C:$C,0))),"",INDEX('Policy Characteristics'!D:D,MATCH($C1568,'Policy Characteristics'!$C:$C,0)))</f>
        <v>Material Efficiency, Longevity, &amp; Re-Use</v>
      </c>
      <c r="K1568" s="76" t="str">
        <f>IF(ISBLANK(INDEX('Policy Characteristics'!E:E,MATCH($C1568,'Policy Characteristics'!$C:$C,0))),"",INDEX('Policy Characteristics'!E:E,MATCH($C1568,'Policy Characteristics'!$C:$C,0)))</f>
        <v>indst reduce nonenergy product demand</v>
      </c>
      <c r="L1568" s="205">
        <f>IF(ISBLANK(INDEX('Policy Characteristics'!F:F,MATCH($C1568,'Policy Characteristics'!$C:$C,0))),"",INDEX('Policy Characteristics'!F:F,MATCH($C1568,'Policy Characteristics'!$C:$C,0)))</f>
        <v>0</v>
      </c>
      <c r="M1568" s="205">
        <f>IF(ISBLANK(INDEX('Policy Characteristics'!G:G,MATCH($C1568,'Policy Characteristics'!$C:$C,0))),"",INDEX('Policy Characteristics'!G:G,MATCH($C1568,'Policy Characteristics'!$C:$C,0)))</f>
        <v>1</v>
      </c>
      <c r="N1568" s="205">
        <f>IF(ISBLANK(INDEX('Policy Characteristics'!H:H,MATCH($C1568,'Policy Characteristics'!$C:$C,0))),"",INDEX('Policy Characteristics'!H:H,MATCH($C1568,'Policy Characteristics'!$C:$C,0)))</f>
        <v>0.01</v>
      </c>
      <c r="O1568" s="76" t="str">
        <f>IF(ISBLANK(INDEX('Policy Characteristics'!I:I,MATCH($C1568,'Policy Characteristics'!$C:$C,0))),"",INDEX('Policy Characteristics'!I:I,MATCH($C1568,'Policy Characteristics'!$C:$C,0)))</f>
        <v>% demand reduction</v>
      </c>
      <c r="P1568" s="76" t="str">
        <f>IF(ISBLANK(INDEX('Policy Characteristics'!J:J,MATCH($C1568,'Policy Characteristics'!$C:$C,0))),"",INDEX('Policy Characteristics'!J:J,MATCH($C1568,'Policy Characteristics'!$C:$C,0)))</f>
        <v>**Description:** // **Cement and Iron &amp; Steel:** This policy reduces demand for the selected materials through techniques such as material-efficient building codes (using modern designs that require less material per unit floor area), requirements for greater building and infrastructure longevity, greater re-use and re-purposing of buildings (rather than tearing down and building new), etc. // **Guidance for setting values:** In "Sustainable Materials Without the Hot Air: Making Buildings, Vehicles and Products Efficiently and with Less New Material," Allwood and Cullen estimate that concrete use could be reduced by up to 40% using optimized molds, and concrete building longevity could be more than doubled to 200 years.  Together, these measures might reduce concrete demand by up to 70%, if demand for building floorspace reaches steady state. They estimate that steel use could be reduced by 30% by optimizing designs and controlling the loads they experience during installation and use.  If the lifetime of steel products could be doubled, the resulting material reduction could be up to 65%, if sales reach steady state. // **Water and Waste:** This policy reduces demand for water treatment and waste management services through techniques such as water conservation, reduction in disposable packaging, requirements for greater product longevity, greater repair and re-use of products, and increased recycling and composting. // **Guidance for setting values:** The majority of energy use and emissions from the water and waste sector are a result of water treatment, not solid waste management.  The USDA reports that agriculture accounts for 80% of U.S. water consumption, and the U.S. EPA reports that "as much as 50 percent of the water we use outdoors is lost due to wind, evaporation, and runoff caused by inefficient irrigation methods and systems."  Non-agriculture uses, including lawn irrigation and in-home use, may be able to achieve similar savings through improved practices and fixtures.</v>
      </c>
      <c r="Q1568" s="76" t="str">
        <f>IF(ISBLANK(INDEX('Policy Characteristics'!K:K,MATCH($C1568,'Policy Characteristics'!$C:$C,0))),"",INDEX('Policy Characteristics'!K:K,MATCH($C1568,'Policy Characteristics'!$C:$C,0)))</f>
        <v/>
      </c>
      <c r="R1568" s="76" t="str">
        <f>IF(ISBLANK(INDEX('Policy Characteristics'!L:L,MATCH($C1568,'Policy Characteristics'!$C:$C,0))),"",INDEX('Policy Characteristics'!L:L,MATCH($C1568,'Policy Characteristics'!$C:$C,0)))</f>
        <v>material-efficiency-longevity-reuse.html</v>
      </c>
    </row>
    <row r="1569" spans="1:18" x14ac:dyDescent="0.25">
      <c r="A1569" s="76" t="str">
        <f>IF(ISBLANK(INDEX('Policy Characteristics'!A:A,MATCH($C1569,'Policy Characteristics'!$C:$C,0))),"",INDEX('Policy Characteristics'!A:A,MATCH($C1569,'Policy Characteristics'!$C:$C,0)))</f>
        <v>Industry</v>
      </c>
      <c r="B1569" s="200" t="str">
        <f>IF(ISBLANK(INDEX('Policy Characteristics'!B:B,MATCH($C1569,'Policy Characteristics'!$C:$C,0))),"",INDEX('Policy Characteristics'!B:B,MATCH($C1569,'Policy Characteristics'!$C:$C,0)))</f>
        <v>Methane Capture</v>
      </c>
      <c r="C1569" t="s">
        <v>283</v>
      </c>
      <c r="D1569" s="88" t="s">
        <v>1302</v>
      </c>
      <c r="E1569" s="88"/>
      <c r="F1569" t="s">
        <v>1266</v>
      </c>
      <c r="G1569" s="88"/>
      <c r="H1569" s="15">
        <v>1458</v>
      </c>
      <c r="I1569" s="213" t="s">
        <v>43</v>
      </c>
      <c r="J1569" s="202" t="str">
        <f>IF(ISBLANK(INDEX('Policy Characteristics'!D:D,MATCH($C1569,'Policy Characteristics'!$C:$C,0))),"",INDEX('Policy Characteristics'!D:D,MATCH($C1569,'Policy Characteristics'!$C:$C,0)))</f>
        <v>Methane Capture and Destruction</v>
      </c>
      <c r="K1569" s="76" t="str">
        <f>IF(ISBLANK(INDEX('Policy Characteristics'!E:E,MATCH($C1569,'Policy Characteristics'!$C:$C,0))),"",INDEX('Policy Characteristics'!E:E,MATCH($C1569,'Policy Characteristics'!$C:$C,0)))</f>
        <v>indst methane capture</v>
      </c>
      <c r="L1569" s="205">
        <f>IF(ISBLANK(INDEX('Policy Characteristics'!F:F,MATCH($C1569,'Policy Characteristics'!$C:$C,0))),"",INDEX('Policy Characteristics'!F:F,MATCH($C1569,'Policy Characteristics'!$C:$C,0)))</f>
        <v>0</v>
      </c>
      <c r="M1569" s="205">
        <f>IF(ISBLANK(INDEX('Policy Characteristics'!G:G,MATCH($C1569,'Policy Characteristics'!$C:$C,0))),"",INDEX('Policy Characteristics'!G:G,MATCH($C1569,'Policy Characteristics'!$C:$C,0)))</f>
        <v>1</v>
      </c>
      <c r="N1569" s="205">
        <f>IF(ISBLANK(INDEX('Policy Characteristics'!H:H,MATCH($C1569,'Policy Characteristics'!$C:$C,0))),"",INDEX('Policy Characteristics'!H:H,MATCH($C1569,'Policy Characteristics'!$C:$C,0)))</f>
        <v>0.01</v>
      </c>
      <c r="O1569" s="76" t="str">
        <f>IF(ISBLANK(INDEX('Policy Characteristics'!I:I,MATCH($C1569,'Policy Characteristics'!$C:$C,0))),"",INDEX('Policy Characteristics'!I:I,MATCH($C1569,'Policy Characteristics'!$C:$C,0)))</f>
        <v>% of potential achieved</v>
      </c>
      <c r="P1569" s="76" t="str">
        <f>IF(ISBLANK(INDEX('Policy Characteristics'!J:J,MATCH($C1569,'Policy Characteristics'!$C:$C,0))),"",INDEX('Policy Characteristics'!J:J,MATCH($C1569,'Policy Characteristics'!$C:$C,0)))</f>
        <v>**Description:** This policy reduces methane emissions from the selected industry by increasing the capture of methane that is currently being released into the atmosphere (for example, stopping leaks from wellheads, pipes, coal mines, landfills, etc.). // **Guidance for setting values:** The U.S. has standards for new and existing equipment covering the oil and gas production and energy pipelines and gas processing industries in the EPS, which are reflected in the BAU. The rules for existing equipment are together expected to reduce emissions by 119 MMT CO2e by the year 2039.</v>
      </c>
      <c r="Q1569" s="76" t="str">
        <f>IF(ISBLANK(INDEX('Policy Characteristics'!K:K,MATCH($C1569,'Policy Characteristics'!$C:$C,0))),"",INDEX('Policy Characteristics'!K:K,MATCH($C1569,'Policy Characteristics'!$C:$C,0)))</f>
        <v>industry-ag-main.html#methane-capture</v>
      </c>
      <c r="R1569" s="76" t="str">
        <f>IF(ISBLANK(INDEX('Policy Characteristics'!L:L,MATCH($C1569,'Policy Characteristics'!$C:$C,0))),"",INDEX('Policy Characteristics'!L:L,MATCH($C1569,'Policy Characteristics'!$C:$C,0)))</f>
        <v>methane-capture.html</v>
      </c>
    </row>
    <row r="1570" spans="1:18" x14ac:dyDescent="0.25">
      <c r="A1570" s="76" t="str">
        <f>IF(ISBLANK(INDEX('Policy Characteristics'!A:A,MATCH($C1570,'Policy Characteristics'!$C:$C,0))),"",INDEX('Policy Characteristics'!A:A,MATCH($C1570,'Policy Characteristics'!$C:$C,0)))</f>
        <v>Industry</v>
      </c>
      <c r="B1570" s="200" t="str">
        <f>IF(ISBLANK(INDEX('Policy Characteristics'!B:B,MATCH($C1570,'Policy Characteristics'!$C:$C,0))),"",INDEX('Policy Characteristics'!B:B,MATCH($C1570,'Policy Characteristics'!$C:$C,0)))</f>
        <v>Methane Capture</v>
      </c>
      <c r="C1570" s="76" t="str">
        <f t="shared" ref="C1570:C1572" si="44">C$1569</f>
        <v>Fraction of Methane Capture Opportunities Achieved</v>
      </c>
      <c r="D1570" s="88" t="s">
        <v>1322</v>
      </c>
      <c r="E1570" s="88"/>
      <c r="F1570" t="s">
        <v>1284</v>
      </c>
      <c r="G1570" s="88"/>
      <c r="H1570" s="15">
        <v>1459</v>
      </c>
      <c r="I1570" s="213" t="s">
        <v>43</v>
      </c>
      <c r="J1570" s="202" t="str">
        <f>IF(ISBLANK(INDEX('Policy Characteristics'!D:D,MATCH($C1570,'Policy Characteristics'!$C:$C,0))),"",INDEX('Policy Characteristics'!D:D,MATCH($C1570,'Policy Characteristics'!$C:$C,0)))</f>
        <v>Methane Capture and Destruction</v>
      </c>
      <c r="K1570" s="76" t="str">
        <f>IF(ISBLANK(INDEX('Policy Characteristics'!E:E,MATCH($C1570,'Policy Characteristics'!$C:$C,0))),"",INDEX('Policy Characteristics'!E:E,MATCH($C1570,'Policy Characteristics'!$C:$C,0)))</f>
        <v>indst methane capture</v>
      </c>
      <c r="L1570" s="205">
        <f>IF(ISBLANK(INDEX('Policy Characteristics'!F:F,MATCH($C1570,'Policy Characteristics'!$C:$C,0))),"",INDEX('Policy Characteristics'!F:F,MATCH($C1570,'Policy Characteristics'!$C:$C,0)))</f>
        <v>0</v>
      </c>
      <c r="M1570" s="205">
        <f>IF(ISBLANK(INDEX('Policy Characteristics'!G:G,MATCH($C1570,'Policy Characteristics'!$C:$C,0))),"",INDEX('Policy Characteristics'!G:G,MATCH($C1570,'Policy Characteristics'!$C:$C,0)))</f>
        <v>1</v>
      </c>
      <c r="N1570" s="205">
        <f>IF(ISBLANK(INDEX('Policy Characteristics'!H:H,MATCH($C1570,'Policy Characteristics'!$C:$C,0))),"",INDEX('Policy Characteristics'!H:H,MATCH($C1570,'Policy Characteristics'!$C:$C,0)))</f>
        <v>0.01</v>
      </c>
      <c r="O1570" s="76" t="str">
        <f>IF(ISBLANK(INDEX('Policy Characteristics'!I:I,MATCH($C1570,'Policy Characteristics'!$C:$C,0))),"",INDEX('Policy Characteristics'!I:I,MATCH($C1570,'Policy Characteristics'!$C:$C,0)))</f>
        <v>% of potential achieved</v>
      </c>
      <c r="P1570" s="76" t="str">
        <f>IF(ISBLANK(INDEX('Policy Characteristics'!J:J,MATCH($C1570,'Policy Characteristics'!$C:$C,0))),"",INDEX('Policy Characteristics'!J:J,MATCH($C1570,'Policy Characteristics'!$C:$C,0)))</f>
        <v>**Description:** This policy reduces methane emissions from the selected industry by increasing the capture of methane that is currently being released into the atmosphere (for example, stopping leaks from wellheads, pipes, coal mines, landfills, etc.). // **Guidance for setting values:** The U.S. has standards for new and existing equipment covering the oil and gas production and energy pipelines and gas processing industries in the EPS, which are reflected in the BAU. The rules for existing equipment are together expected to reduce emissions by 119 MMT CO2e by the year 2039.</v>
      </c>
      <c r="Q1570" s="76" t="str">
        <f>IF(ISBLANK(INDEX('Policy Characteristics'!K:K,MATCH($C1570,'Policy Characteristics'!$C:$C,0))),"",INDEX('Policy Characteristics'!K:K,MATCH($C1570,'Policy Characteristics'!$C:$C,0)))</f>
        <v>industry-ag-main.html#methane-capture</v>
      </c>
      <c r="R1570" s="76" t="str">
        <f>IF(ISBLANK(INDEX('Policy Characteristics'!L:L,MATCH($C1570,'Policy Characteristics'!$C:$C,0))),"",INDEX('Policy Characteristics'!L:L,MATCH($C1570,'Policy Characteristics'!$C:$C,0)))</f>
        <v>methane-capture.html</v>
      </c>
    </row>
    <row r="1571" spans="1:18" x14ac:dyDescent="0.25">
      <c r="A1571" s="76" t="str">
        <f>IF(ISBLANK(INDEX('Policy Characteristics'!A:A,MATCH($C1571,'Policy Characteristics'!$C:$C,0))),"",INDEX('Policy Characteristics'!A:A,MATCH($C1571,'Policy Characteristics'!$C:$C,0)))</f>
        <v>Industry</v>
      </c>
      <c r="B1571" s="200" t="str">
        <f>IF(ISBLANK(INDEX('Policy Characteristics'!B:B,MATCH($C1571,'Policy Characteristics'!$C:$C,0))),"",INDEX('Policy Characteristics'!B:B,MATCH($C1571,'Policy Characteristics'!$C:$C,0)))</f>
        <v>Methane Capture</v>
      </c>
      <c r="C1571" s="76" t="str">
        <f t="shared" si="44"/>
        <v>Fraction of Methane Capture Opportunities Achieved</v>
      </c>
      <c r="D1571" s="88" t="s">
        <v>1301</v>
      </c>
      <c r="E1571" s="88"/>
      <c r="F1571" t="s">
        <v>999</v>
      </c>
      <c r="G1571" s="88"/>
      <c r="H1571" s="15">
        <v>513</v>
      </c>
      <c r="I1571" s="213" t="s">
        <v>43</v>
      </c>
      <c r="J1571" s="202" t="str">
        <f>IF(ISBLANK(INDEX('Policy Characteristics'!D:D,MATCH($C1571,'Policy Characteristics'!$C:$C,0))),"",INDEX('Policy Characteristics'!D:D,MATCH($C1571,'Policy Characteristics'!$C:$C,0)))</f>
        <v>Methane Capture and Destruction</v>
      </c>
      <c r="K1571" s="76" t="str">
        <f>IF(ISBLANK(INDEX('Policy Characteristics'!E:E,MATCH($C1571,'Policy Characteristics'!$C:$C,0))),"",INDEX('Policy Characteristics'!E:E,MATCH($C1571,'Policy Characteristics'!$C:$C,0)))</f>
        <v>indst methane capture</v>
      </c>
      <c r="L1571" s="205">
        <f>IF(ISBLANK(INDEX('Policy Characteristics'!F:F,MATCH($C1571,'Policy Characteristics'!$C:$C,0))),"",INDEX('Policy Characteristics'!F:F,MATCH($C1571,'Policy Characteristics'!$C:$C,0)))</f>
        <v>0</v>
      </c>
      <c r="M1571" s="205">
        <f>IF(ISBLANK(INDEX('Policy Characteristics'!G:G,MATCH($C1571,'Policy Characteristics'!$C:$C,0))),"",INDEX('Policy Characteristics'!G:G,MATCH($C1571,'Policy Characteristics'!$C:$C,0)))</f>
        <v>1</v>
      </c>
      <c r="N1571" s="205">
        <f>IF(ISBLANK(INDEX('Policy Characteristics'!H:H,MATCH($C1571,'Policy Characteristics'!$C:$C,0))),"",INDEX('Policy Characteristics'!H:H,MATCH($C1571,'Policy Characteristics'!$C:$C,0)))</f>
        <v>0.01</v>
      </c>
      <c r="O1571" s="76" t="str">
        <f>IF(ISBLANK(INDEX('Policy Characteristics'!I:I,MATCH($C1571,'Policy Characteristics'!$C:$C,0))),"",INDEX('Policy Characteristics'!I:I,MATCH($C1571,'Policy Characteristics'!$C:$C,0)))</f>
        <v>% of potential achieved</v>
      </c>
      <c r="P1571" s="76" t="str">
        <f>IF(ISBLANK(INDEX('Policy Characteristics'!J:J,MATCH($C1571,'Policy Characteristics'!$C:$C,0))),"",INDEX('Policy Characteristics'!J:J,MATCH($C1571,'Policy Characteristics'!$C:$C,0)))</f>
        <v>**Description:** This policy reduces methane emissions from the selected industry by increasing the capture of methane that is currently being released into the atmosphere (for example, stopping leaks from wellheads, pipes, coal mines, landfills, etc.). // **Guidance for setting values:** The U.S. has standards for new and existing equipment covering the oil and gas production and energy pipelines and gas processing industries in the EPS, which are reflected in the BAU. The rules for existing equipment are together expected to reduce emissions by 119 MMT CO2e by the year 2039.</v>
      </c>
      <c r="Q1571" s="76" t="str">
        <f>IF(ISBLANK(INDEX('Policy Characteristics'!K:K,MATCH($C1571,'Policy Characteristics'!$C:$C,0))),"",INDEX('Policy Characteristics'!K:K,MATCH($C1571,'Policy Characteristics'!$C:$C,0)))</f>
        <v>industry-ag-main.html#methane-capture</v>
      </c>
      <c r="R1571" s="76" t="str">
        <f>IF(ISBLANK(INDEX('Policy Characteristics'!L:L,MATCH($C1571,'Policy Characteristics'!$C:$C,0))),"",INDEX('Policy Characteristics'!L:L,MATCH($C1571,'Policy Characteristics'!$C:$C,0)))</f>
        <v>methane-capture.html</v>
      </c>
    </row>
    <row r="1572" spans="1:18" x14ac:dyDescent="0.25">
      <c r="A1572" s="76" t="str">
        <f>IF(ISBLANK(INDEX('Policy Characteristics'!A:A,MATCH($C1572,'Policy Characteristics'!$C:$C,0))),"",INDEX('Policy Characteristics'!A:A,MATCH($C1572,'Policy Characteristics'!$C:$C,0)))</f>
        <v>Industry</v>
      </c>
      <c r="B1572" s="200" t="str">
        <f>IF(ISBLANK(INDEX('Policy Characteristics'!B:B,MATCH($C1572,'Policy Characteristics'!$C:$C,0))),"",INDEX('Policy Characteristics'!B:B,MATCH($C1572,'Policy Characteristics'!$C:$C,0)))</f>
        <v>Methane Capture</v>
      </c>
      <c r="C1572" s="76" t="str">
        <f t="shared" si="44"/>
        <v>Fraction of Methane Capture Opportunities Achieved</v>
      </c>
      <c r="D1572" s="88" t="s">
        <v>1323</v>
      </c>
      <c r="E1572" s="88"/>
      <c r="F1572" t="s">
        <v>1326</v>
      </c>
      <c r="G1572" s="88"/>
      <c r="H1572" s="15">
        <v>514</v>
      </c>
      <c r="I1572" s="213" t="s">
        <v>43</v>
      </c>
      <c r="J1572" s="202" t="str">
        <f>IF(ISBLANK(INDEX('Policy Characteristics'!D:D,MATCH($C1572,'Policy Characteristics'!$C:$C,0))),"",INDEX('Policy Characteristics'!D:D,MATCH($C1572,'Policy Characteristics'!$C:$C,0)))</f>
        <v>Methane Capture and Destruction</v>
      </c>
      <c r="K1572" s="76" t="str">
        <f>IF(ISBLANK(INDEX('Policy Characteristics'!E:E,MATCH($C1572,'Policy Characteristics'!$C:$C,0))),"",INDEX('Policy Characteristics'!E:E,MATCH($C1572,'Policy Characteristics'!$C:$C,0)))</f>
        <v>indst methane capture</v>
      </c>
      <c r="L1572" s="205">
        <f>IF(ISBLANK(INDEX('Policy Characteristics'!F:F,MATCH($C1572,'Policy Characteristics'!$C:$C,0))),"",INDEX('Policy Characteristics'!F:F,MATCH($C1572,'Policy Characteristics'!$C:$C,0)))</f>
        <v>0</v>
      </c>
      <c r="M1572" s="205">
        <f>IF(ISBLANK(INDEX('Policy Characteristics'!G:G,MATCH($C1572,'Policy Characteristics'!$C:$C,0))),"",INDEX('Policy Characteristics'!G:G,MATCH($C1572,'Policy Characteristics'!$C:$C,0)))</f>
        <v>1</v>
      </c>
      <c r="N1572" s="205">
        <f>IF(ISBLANK(INDEX('Policy Characteristics'!H:H,MATCH($C1572,'Policy Characteristics'!$C:$C,0))),"",INDEX('Policy Characteristics'!H:H,MATCH($C1572,'Policy Characteristics'!$C:$C,0)))</f>
        <v>0.01</v>
      </c>
      <c r="O1572" s="76" t="str">
        <f>IF(ISBLANK(INDEX('Policy Characteristics'!I:I,MATCH($C1572,'Policy Characteristics'!$C:$C,0))),"",INDEX('Policy Characteristics'!I:I,MATCH($C1572,'Policy Characteristics'!$C:$C,0)))</f>
        <v>% of potential achieved</v>
      </c>
      <c r="P1572" s="76" t="str">
        <f>IF(ISBLANK(INDEX('Policy Characteristics'!J:J,MATCH($C1572,'Policy Characteristics'!$C:$C,0))),"",INDEX('Policy Characteristics'!J:J,MATCH($C1572,'Policy Characteristics'!$C:$C,0)))</f>
        <v>**Description:** This policy reduces methane emissions from the selected industry by increasing the capture of methane that is currently being released into the atmosphere (for example, stopping leaks from wellheads, pipes, coal mines, landfills, etc.). // **Guidance for setting values:** The U.S. has standards for new and existing equipment covering the oil and gas production and energy pipelines and gas processing industries in the EPS, which are reflected in the BAU. The rules for existing equipment are together expected to reduce emissions by 119 MMT CO2e by the year 2039.</v>
      </c>
      <c r="Q1572" s="76" t="str">
        <f>IF(ISBLANK(INDEX('Policy Characteristics'!K:K,MATCH($C1572,'Policy Characteristics'!$C:$C,0))),"",INDEX('Policy Characteristics'!K:K,MATCH($C1572,'Policy Characteristics'!$C:$C,0)))</f>
        <v>industry-ag-main.html#methane-capture</v>
      </c>
      <c r="R1572" s="76" t="str">
        <f>IF(ISBLANK(INDEX('Policy Characteristics'!L:L,MATCH($C1572,'Policy Characteristics'!$C:$C,0))),"",INDEX('Policy Characteristics'!L:L,MATCH($C1572,'Policy Characteristics'!$C:$C,0)))</f>
        <v>methane-capture.html</v>
      </c>
    </row>
    <row r="1573" spans="1:18" x14ac:dyDescent="0.25">
      <c r="A1573" s="76" t="str">
        <f>IF(ISBLANK(INDEX('Policy Characteristics'!A:A,MATCH($C1573,'Policy Characteristics'!$C:$C,0))),"",INDEX('Policy Characteristics'!A:A,MATCH($C1573,'Policy Characteristics'!$C:$C,0)))</f>
        <v>Industry</v>
      </c>
      <c r="B1573" s="200" t="str">
        <f>IF(ISBLANK(INDEX('Policy Characteristics'!B:B,MATCH($C1573,'Policy Characteristics'!$C:$C,0))),"",INDEX('Policy Characteristics'!B:B,MATCH($C1573,'Policy Characteristics'!$C:$C,0)))</f>
        <v>Methane Destruction</v>
      </c>
      <c r="C1573" t="s">
        <v>284</v>
      </c>
      <c r="D1573" s="88" t="s">
        <v>1302</v>
      </c>
      <c r="E1573" s="88"/>
      <c r="F1573" t="s">
        <v>1266</v>
      </c>
      <c r="G1573" s="88"/>
      <c r="H1573" s="15">
        <v>1460</v>
      </c>
      <c r="I1573" s="213" t="s">
        <v>43</v>
      </c>
      <c r="J1573" s="202" t="str">
        <f>IF(ISBLANK(INDEX('Policy Characteristics'!D:D,MATCH($C1573,'Policy Characteristics'!$C:$C,0))),"",INDEX('Policy Characteristics'!D:D,MATCH($C1573,'Policy Characteristics'!$C:$C,0)))</f>
        <v>Methane Capture and Destruction</v>
      </c>
      <c r="K1573" s="76" t="str">
        <f>IF(ISBLANK(INDEX('Policy Characteristics'!E:E,MATCH($C1573,'Policy Characteristics'!$C:$C,0))),"",INDEX('Policy Characteristics'!E:E,MATCH($C1573,'Policy Characteristics'!$C:$C,0)))</f>
        <v>indst methane destruction</v>
      </c>
      <c r="L1573" s="205">
        <f>IF(ISBLANK(INDEX('Policy Characteristics'!F:F,MATCH($C1573,'Policy Characteristics'!$C:$C,0))),"",INDEX('Policy Characteristics'!F:F,MATCH($C1573,'Policy Characteristics'!$C:$C,0)))</f>
        <v>0</v>
      </c>
      <c r="M1573" s="205">
        <f>IF(ISBLANK(INDEX('Policy Characteristics'!G:G,MATCH($C1573,'Policy Characteristics'!$C:$C,0))),"",INDEX('Policy Characteristics'!G:G,MATCH($C1573,'Policy Characteristics'!$C:$C,0)))</f>
        <v>1</v>
      </c>
      <c r="N1573" s="205">
        <f>IF(ISBLANK(INDEX('Policy Characteristics'!H:H,MATCH($C1573,'Policy Characteristics'!$C:$C,0))),"",INDEX('Policy Characteristics'!H:H,MATCH($C1573,'Policy Characteristics'!$C:$C,0)))</f>
        <v>0.01</v>
      </c>
      <c r="O1573" s="76" t="str">
        <f>IF(ISBLANK(INDEX('Policy Characteristics'!I:I,MATCH($C1573,'Policy Characteristics'!$C:$C,0))),"",INDEX('Policy Characteristics'!I:I,MATCH($C1573,'Policy Characteristics'!$C:$C,0)))</f>
        <v>% of potential achieved</v>
      </c>
      <c r="P1573" s="76" t="str">
        <f>IF(ISBLANK(INDEX('Policy Characteristics'!J:J,MATCH($C1573,'Policy Characteristics'!$C:$C,0))),"",INDEX('Policy Characteristics'!J:J,MATCH($C1573,'Policy Characteristics'!$C:$C,0)))</f>
        <v>**Description:** This policy reduces methane emissions from the selected industry by increasing the burning of methane that is currently being released into the atmosphere (i.e. flaring instead of venting/leaking). **Guidance for setting values:** The U.S. has standards for new and existing equipment covering the oil and gas production and energy pipelines and gas processing industries in the EPS, which are reflected in the BAU. The rules for existing equipment are together expected to reduce emissions by 119 MMT CO2e by the year 2039.</v>
      </c>
      <c r="Q1573" s="76" t="str">
        <f>IF(ISBLANK(INDEX('Policy Characteristics'!K:K,MATCH($C1573,'Policy Characteristics'!$C:$C,0))),"",INDEX('Policy Characteristics'!K:K,MATCH($C1573,'Policy Characteristics'!$C:$C,0)))</f>
        <v>industry-ag-main.html#methane-destr</v>
      </c>
      <c r="R1573" s="76" t="str">
        <f>IF(ISBLANK(INDEX('Policy Characteristics'!L:L,MATCH($C1573,'Policy Characteristics'!$C:$C,0))),"",INDEX('Policy Characteristics'!L:L,MATCH($C1573,'Policy Characteristics'!$C:$C,0)))</f>
        <v>methane-destruction.html</v>
      </c>
    </row>
    <row r="1574" spans="1:18" x14ac:dyDescent="0.25">
      <c r="A1574" s="76" t="str">
        <f>IF(ISBLANK(INDEX('Policy Characteristics'!A:A,MATCH($C1574,'Policy Characteristics'!$C:$C,0))),"",INDEX('Policy Characteristics'!A:A,MATCH($C1574,'Policy Characteristics'!$C:$C,0)))</f>
        <v>Industry</v>
      </c>
      <c r="B1574" s="200" t="str">
        <f>IF(ISBLANK(INDEX('Policy Characteristics'!B:B,MATCH($C1574,'Policy Characteristics'!$C:$C,0))),"",INDEX('Policy Characteristics'!B:B,MATCH($C1574,'Policy Characteristics'!$C:$C,0)))</f>
        <v>Methane Destruction</v>
      </c>
      <c r="C1574" s="76" t="str">
        <f t="shared" ref="C1574:C1576" si="45">C$1573</f>
        <v>Fraction of Methane Destruction Opportunities Achieved</v>
      </c>
      <c r="D1574" s="88" t="s">
        <v>1322</v>
      </c>
      <c r="E1574" s="88"/>
      <c r="F1574" t="s">
        <v>1284</v>
      </c>
      <c r="G1574" s="88"/>
      <c r="H1574" s="15">
        <v>1461</v>
      </c>
      <c r="I1574" s="213" t="s">
        <v>43</v>
      </c>
      <c r="J1574" s="202" t="str">
        <f>IF(ISBLANK(INDEX('Policy Characteristics'!D:D,MATCH($C1574,'Policy Characteristics'!$C:$C,0))),"",INDEX('Policy Characteristics'!D:D,MATCH($C1574,'Policy Characteristics'!$C:$C,0)))</f>
        <v>Methane Capture and Destruction</v>
      </c>
      <c r="K1574" s="76" t="str">
        <f>IF(ISBLANK(INDEX('Policy Characteristics'!E:E,MATCH($C1574,'Policy Characteristics'!$C:$C,0))),"",INDEX('Policy Characteristics'!E:E,MATCH($C1574,'Policy Characteristics'!$C:$C,0)))</f>
        <v>indst methane destruction</v>
      </c>
      <c r="L1574" s="205">
        <f>IF(ISBLANK(INDEX('Policy Characteristics'!F:F,MATCH($C1574,'Policy Characteristics'!$C:$C,0))),"",INDEX('Policy Characteristics'!F:F,MATCH($C1574,'Policy Characteristics'!$C:$C,0)))</f>
        <v>0</v>
      </c>
      <c r="M1574" s="205">
        <f>IF(ISBLANK(INDEX('Policy Characteristics'!G:G,MATCH($C1574,'Policy Characteristics'!$C:$C,0))),"",INDEX('Policy Characteristics'!G:G,MATCH($C1574,'Policy Characteristics'!$C:$C,0)))</f>
        <v>1</v>
      </c>
      <c r="N1574" s="205">
        <f>IF(ISBLANK(INDEX('Policy Characteristics'!H:H,MATCH($C1574,'Policy Characteristics'!$C:$C,0))),"",INDEX('Policy Characteristics'!H:H,MATCH($C1574,'Policy Characteristics'!$C:$C,0)))</f>
        <v>0.01</v>
      </c>
      <c r="O1574" s="76" t="str">
        <f>IF(ISBLANK(INDEX('Policy Characteristics'!I:I,MATCH($C1574,'Policy Characteristics'!$C:$C,0))),"",INDEX('Policy Characteristics'!I:I,MATCH($C1574,'Policy Characteristics'!$C:$C,0)))</f>
        <v>% of potential achieved</v>
      </c>
      <c r="P1574" s="76" t="str">
        <f>IF(ISBLANK(INDEX('Policy Characteristics'!J:J,MATCH($C1574,'Policy Characteristics'!$C:$C,0))),"",INDEX('Policy Characteristics'!J:J,MATCH($C1574,'Policy Characteristics'!$C:$C,0)))</f>
        <v>**Description:** This policy reduces methane emissions from the selected industry by increasing the burning of methane that is currently being released into the atmosphere (i.e. flaring instead of venting/leaking). **Guidance for setting values:** The U.S. has standards for new and existing equipment covering the oil and gas production and energy pipelines and gas processing industries in the EPS, which are reflected in the BAU. The rules for existing equipment are together expected to reduce emissions by 119 MMT CO2e by the year 2039.</v>
      </c>
      <c r="Q1574" s="76" t="str">
        <f>IF(ISBLANK(INDEX('Policy Characteristics'!K:K,MATCH($C1574,'Policy Characteristics'!$C:$C,0))),"",INDEX('Policy Characteristics'!K:K,MATCH($C1574,'Policy Characteristics'!$C:$C,0)))</f>
        <v>industry-ag-main.html#methane-destr</v>
      </c>
      <c r="R1574" s="76" t="str">
        <f>IF(ISBLANK(INDEX('Policy Characteristics'!L:L,MATCH($C1574,'Policy Characteristics'!$C:$C,0))),"",INDEX('Policy Characteristics'!L:L,MATCH($C1574,'Policy Characteristics'!$C:$C,0)))</f>
        <v>methane-destruction.html</v>
      </c>
    </row>
    <row r="1575" spans="1:18" x14ac:dyDescent="0.25">
      <c r="A1575" s="76" t="str">
        <f>IF(ISBLANK(INDEX('Policy Characteristics'!A:A,MATCH($C1575,'Policy Characteristics'!$C:$C,0))),"",INDEX('Policy Characteristics'!A:A,MATCH($C1575,'Policy Characteristics'!$C:$C,0)))</f>
        <v>Industry</v>
      </c>
      <c r="B1575" s="200" t="str">
        <f>IF(ISBLANK(INDEX('Policy Characteristics'!B:B,MATCH($C1575,'Policy Characteristics'!$C:$C,0))),"",INDEX('Policy Characteristics'!B:B,MATCH($C1575,'Policy Characteristics'!$C:$C,0)))</f>
        <v>Methane Destruction</v>
      </c>
      <c r="C1575" s="76" t="str">
        <f t="shared" si="45"/>
        <v>Fraction of Methane Destruction Opportunities Achieved</v>
      </c>
      <c r="D1575" s="88" t="s">
        <v>1301</v>
      </c>
      <c r="E1575" s="88"/>
      <c r="F1575" t="s">
        <v>999</v>
      </c>
      <c r="G1575" s="88"/>
      <c r="H1575" s="15">
        <v>515</v>
      </c>
      <c r="I1575" s="213" t="s">
        <v>43</v>
      </c>
      <c r="J1575" s="202" t="str">
        <f>IF(ISBLANK(INDEX('Policy Characteristics'!D:D,MATCH($C1575,'Policy Characteristics'!$C:$C,0))),"",INDEX('Policy Characteristics'!D:D,MATCH($C1575,'Policy Characteristics'!$C:$C,0)))</f>
        <v>Methane Capture and Destruction</v>
      </c>
      <c r="K1575" s="76" t="str">
        <f>IF(ISBLANK(INDEX('Policy Characteristics'!E:E,MATCH($C1575,'Policy Characteristics'!$C:$C,0))),"",INDEX('Policy Characteristics'!E:E,MATCH($C1575,'Policy Characteristics'!$C:$C,0)))</f>
        <v>indst methane destruction</v>
      </c>
      <c r="L1575" s="205">
        <f>IF(ISBLANK(INDEX('Policy Characteristics'!F:F,MATCH($C1575,'Policy Characteristics'!$C:$C,0))),"",INDEX('Policy Characteristics'!F:F,MATCH($C1575,'Policy Characteristics'!$C:$C,0)))</f>
        <v>0</v>
      </c>
      <c r="M1575" s="205">
        <f>IF(ISBLANK(INDEX('Policy Characteristics'!G:G,MATCH($C1575,'Policy Characteristics'!$C:$C,0))),"",INDEX('Policy Characteristics'!G:G,MATCH($C1575,'Policy Characteristics'!$C:$C,0)))</f>
        <v>1</v>
      </c>
      <c r="N1575" s="205">
        <f>IF(ISBLANK(INDEX('Policy Characteristics'!H:H,MATCH($C1575,'Policy Characteristics'!$C:$C,0))),"",INDEX('Policy Characteristics'!H:H,MATCH($C1575,'Policy Characteristics'!$C:$C,0)))</f>
        <v>0.01</v>
      </c>
      <c r="O1575" s="76" t="str">
        <f>IF(ISBLANK(INDEX('Policy Characteristics'!I:I,MATCH($C1575,'Policy Characteristics'!$C:$C,0))),"",INDEX('Policy Characteristics'!I:I,MATCH($C1575,'Policy Characteristics'!$C:$C,0)))</f>
        <v>% of potential achieved</v>
      </c>
      <c r="P1575" s="76" t="str">
        <f>IF(ISBLANK(INDEX('Policy Characteristics'!J:J,MATCH($C1575,'Policy Characteristics'!$C:$C,0))),"",INDEX('Policy Characteristics'!J:J,MATCH($C1575,'Policy Characteristics'!$C:$C,0)))</f>
        <v>**Description:** This policy reduces methane emissions from the selected industry by increasing the burning of methane that is currently being released into the atmosphere (i.e. flaring instead of venting/leaking). **Guidance for setting values:** The U.S. has standards for new and existing equipment covering the oil and gas production and energy pipelines and gas processing industries in the EPS, which are reflected in the BAU. The rules for existing equipment are together expected to reduce emissions by 119 MMT CO2e by the year 2039.</v>
      </c>
      <c r="Q1575" s="76" t="str">
        <f>IF(ISBLANK(INDEX('Policy Characteristics'!K:K,MATCH($C1575,'Policy Characteristics'!$C:$C,0))),"",INDEX('Policy Characteristics'!K:K,MATCH($C1575,'Policy Characteristics'!$C:$C,0)))</f>
        <v>industry-ag-main.html#methane-destr</v>
      </c>
      <c r="R1575" s="76" t="str">
        <f>IF(ISBLANK(INDEX('Policy Characteristics'!L:L,MATCH($C1575,'Policy Characteristics'!$C:$C,0))),"",INDEX('Policy Characteristics'!L:L,MATCH($C1575,'Policy Characteristics'!$C:$C,0)))</f>
        <v>methane-destruction.html</v>
      </c>
    </row>
    <row r="1576" spans="1:18" x14ac:dyDescent="0.25">
      <c r="A1576" s="76" t="str">
        <f>IF(ISBLANK(INDEX('Policy Characteristics'!A:A,MATCH($C1576,'Policy Characteristics'!$C:$C,0))),"",INDEX('Policy Characteristics'!A:A,MATCH($C1576,'Policy Characteristics'!$C:$C,0)))</f>
        <v>Industry</v>
      </c>
      <c r="B1576" s="200" t="str">
        <f>IF(ISBLANK(INDEX('Policy Characteristics'!B:B,MATCH($C1576,'Policy Characteristics'!$C:$C,0))),"",INDEX('Policy Characteristics'!B:B,MATCH($C1576,'Policy Characteristics'!$C:$C,0)))</f>
        <v>Methane Destruction</v>
      </c>
      <c r="C1576" s="76" t="str">
        <f t="shared" si="45"/>
        <v>Fraction of Methane Destruction Opportunities Achieved</v>
      </c>
      <c r="D1576" s="88" t="s">
        <v>1323</v>
      </c>
      <c r="E1576" s="88"/>
      <c r="F1576" t="s">
        <v>1326</v>
      </c>
      <c r="G1576" s="88"/>
      <c r="H1576" s="15">
        <v>516</v>
      </c>
      <c r="I1576" s="213" t="s">
        <v>43</v>
      </c>
      <c r="J1576" s="202" t="str">
        <f>IF(ISBLANK(INDEX('Policy Characteristics'!D:D,MATCH($C1576,'Policy Characteristics'!$C:$C,0))),"",INDEX('Policy Characteristics'!D:D,MATCH($C1576,'Policy Characteristics'!$C:$C,0)))</f>
        <v>Methane Capture and Destruction</v>
      </c>
      <c r="K1576" s="76" t="str">
        <f>IF(ISBLANK(INDEX('Policy Characteristics'!E:E,MATCH($C1576,'Policy Characteristics'!$C:$C,0))),"",INDEX('Policy Characteristics'!E:E,MATCH($C1576,'Policy Characteristics'!$C:$C,0)))</f>
        <v>indst methane destruction</v>
      </c>
      <c r="L1576" s="205">
        <f>IF(ISBLANK(INDEX('Policy Characteristics'!F:F,MATCH($C1576,'Policy Characteristics'!$C:$C,0))),"",INDEX('Policy Characteristics'!F:F,MATCH($C1576,'Policy Characteristics'!$C:$C,0)))</f>
        <v>0</v>
      </c>
      <c r="M1576" s="205">
        <f>IF(ISBLANK(INDEX('Policy Characteristics'!G:G,MATCH($C1576,'Policy Characteristics'!$C:$C,0))),"",INDEX('Policy Characteristics'!G:G,MATCH($C1576,'Policy Characteristics'!$C:$C,0)))</f>
        <v>1</v>
      </c>
      <c r="N1576" s="205">
        <f>IF(ISBLANK(INDEX('Policy Characteristics'!H:H,MATCH($C1576,'Policy Characteristics'!$C:$C,0))),"",INDEX('Policy Characteristics'!H:H,MATCH($C1576,'Policy Characteristics'!$C:$C,0)))</f>
        <v>0.01</v>
      </c>
      <c r="O1576" s="76" t="str">
        <f>IF(ISBLANK(INDEX('Policy Characteristics'!I:I,MATCH($C1576,'Policy Characteristics'!$C:$C,0))),"",INDEX('Policy Characteristics'!I:I,MATCH($C1576,'Policy Characteristics'!$C:$C,0)))</f>
        <v>% of potential achieved</v>
      </c>
      <c r="P1576" s="76" t="str">
        <f>IF(ISBLANK(INDEX('Policy Characteristics'!J:J,MATCH($C1576,'Policy Characteristics'!$C:$C,0))),"",INDEX('Policy Characteristics'!J:J,MATCH($C1576,'Policy Characteristics'!$C:$C,0)))</f>
        <v>**Description:** This policy reduces methane emissions from the selected industry by increasing the burning of methane that is currently being released into the atmosphere (i.e. flaring instead of venting/leaking). **Guidance for setting values:** The U.S. has standards for new and existing equipment covering the oil and gas production and energy pipelines and gas processing industries in the EPS, which are reflected in the BAU. The rules for existing equipment are together expected to reduce emissions by 119 MMT CO2e by the year 2039.</v>
      </c>
      <c r="Q1576" s="76" t="str">
        <f>IF(ISBLANK(INDEX('Policy Characteristics'!K:K,MATCH($C1576,'Policy Characteristics'!$C:$C,0))),"",INDEX('Policy Characteristics'!K:K,MATCH($C1576,'Policy Characteristics'!$C:$C,0)))</f>
        <v>industry-ag-main.html#methane-destr</v>
      </c>
      <c r="R1576" s="76" t="str">
        <f>IF(ISBLANK(INDEX('Policy Characteristics'!L:L,MATCH($C1576,'Policy Characteristics'!$C:$C,0))),"",INDEX('Policy Characteristics'!L:L,MATCH($C1576,'Policy Characteristics'!$C:$C,0)))</f>
        <v>methane-destruction.html</v>
      </c>
    </row>
    <row r="1577" spans="1:18" x14ac:dyDescent="0.25">
      <c r="A1577" s="76" t="str">
        <f>IF(ISBLANK(INDEX('Policy Characteristics'!A:A,MATCH($C1577,'Policy Characteristics'!$C:$C,0))),"",INDEX('Policy Characteristics'!A:A,MATCH($C1577,'Policy Characteristics'!$C:$C,0)))</f>
        <v>Industry</v>
      </c>
      <c r="B1577" s="200" t="str">
        <f>IF(ISBLANK(INDEX('Policy Characteristics'!B:B,MATCH($C1577,'Policy Characteristics'!$C:$C,0))),"",INDEX('Policy Characteristics'!B:B,MATCH($C1577,'Policy Characteristics'!$C:$C,0)))</f>
        <v>N2O Abatement</v>
      </c>
      <c r="C1577" t="s">
        <v>1455</v>
      </c>
      <c r="D1577" s="88"/>
      <c r="E1577" s="88"/>
      <c r="G1577" s="88"/>
      <c r="H1577" s="15">
        <v>1562</v>
      </c>
      <c r="I1577" s="213" t="s">
        <v>43</v>
      </c>
      <c r="J1577" s="202" t="str">
        <f>IF(ISBLANK(INDEX('Policy Characteristics'!D:D,MATCH($C1577,'Policy Characteristics'!$C:$C,0))),"",INDEX('Policy Characteristics'!D:D,MATCH($C1577,'Policy Characteristics'!$C:$C,0)))</f>
        <v>N2O Abatement</v>
      </c>
      <c r="K1577" s="76" t="str">
        <f>IF(ISBLANK(INDEX('Policy Characteristics'!E:E,MATCH($C1577,'Policy Characteristics'!$C:$C,0))),"",INDEX('Policy Characteristics'!E:E,MATCH($C1577,'Policy Characteristics'!$C:$C,0)))</f>
        <v>indst N2O abatement</v>
      </c>
      <c r="L1577" s="205">
        <f>IF(ISBLANK(INDEX('Policy Characteristics'!F:F,MATCH($C1577,'Policy Characteristics'!$C:$C,0))),"",INDEX('Policy Characteristics'!F:F,MATCH($C1577,'Policy Characteristics'!$C:$C,0)))</f>
        <v>0</v>
      </c>
      <c r="M1577" s="205">
        <f>IF(ISBLANK(INDEX('Policy Characteristics'!G:G,MATCH($C1577,'Policy Characteristics'!$C:$C,0))),"",INDEX('Policy Characteristics'!G:G,MATCH($C1577,'Policy Characteristics'!$C:$C,0)))</f>
        <v>1</v>
      </c>
      <c r="N1577" s="205">
        <f>IF(ISBLANK(INDEX('Policy Characteristics'!H:H,MATCH($C1577,'Policy Characteristics'!$C:$C,0))),"",INDEX('Policy Characteristics'!H:H,MATCH($C1577,'Policy Characteristics'!$C:$C,0)))</f>
        <v>0.01</v>
      </c>
      <c r="O1577" s="76" t="str">
        <f>IF(ISBLANK(INDEX('Policy Characteristics'!I:I,MATCH($C1577,'Policy Characteristics'!$C:$C,0))),"",INDEX('Policy Characteristics'!I:I,MATCH($C1577,'Policy Characteristics'!$C:$C,0)))</f>
        <v>% of potential achieved</v>
      </c>
      <c r="P1577" s="76" t="str">
        <f>IF(ISBLANK(INDEX('Policy Characteristics'!J:J,MATCH($C1577,'Policy Characteristics'!$C:$C,0))),"",INDEX('Policy Characteristics'!J:J,MATCH($C1577,'Policy Characteristics'!$C:$C,0)))</f>
        <v>**Description:** This policy reduces nitrous oxide (N2O) process emissions from the chemicals industry (primarily from the production of nitric acid and adipic acid) by destroying the N2O rather than venting it to the atmosphere. //</v>
      </c>
      <c r="Q1577" s="76" t="str">
        <f>IF(ISBLANK(INDEX('Policy Characteristics'!K:K,MATCH($C1577,'Policy Characteristics'!$C:$C,0))),"",INDEX('Policy Characteristics'!K:K,MATCH($C1577,'Policy Characteristics'!$C:$C,0)))</f>
        <v/>
      </c>
      <c r="R1577" s="76" t="str">
        <f>IF(ISBLANK(INDEX('Policy Characteristics'!L:L,MATCH($C1577,'Policy Characteristics'!$C:$C,0))),"",INDEX('Policy Characteristics'!L:L,MATCH($C1577,'Policy Characteristics'!$C:$C,0)))</f>
        <v/>
      </c>
    </row>
    <row r="1578" spans="1:18" x14ac:dyDescent="0.25">
      <c r="A1578" s="76" t="str">
        <f>IF(ISBLANK(INDEX('Policy Characteristics'!A:A,MATCH($C1578,'Policy Characteristics'!$C:$C,0))),"",INDEX('Policy Characteristics'!A:A,MATCH($C1578,'Policy Characteristics'!$C:$C,0)))</f>
        <v>Industry</v>
      </c>
      <c r="B1578" s="200" t="str">
        <f>IF(ISBLANK(INDEX('Policy Characteristics'!B:B,MATCH($C1578,'Policy Characteristics'!$C:$C,0))),"",INDEX('Policy Characteristics'!B:B,MATCH($C1578,'Policy Characteristics'!$C:$C,0)))</f>
        <v>Non BAU Increase in Process Emissions</v>
      </c>
      <c r="C1578" t="s">
        <v>1941</v>
      </c>
      <c r="D1578" s="88" t="s">
        <v>2548</v>
      </c>
      <c r="E1578" s="88"/>
      <c r="F1578" s="88" t="s">
        <v>2549</v>
      </c>
      <c r="G1578" s="88"/>
      <c r="H1578" s="15">
        <v>2751</v>
      </c>
      <c r="I1578" s="213" t="s">
        <v>44</v>
      </c>
      <c r="J1578" s="202" t="str">
        <f>IF(ISBLANK(INDEX('Policy Characteristics'!D:D,MATCH($C1578,'Policy Characteristics'!$C:$C,0))),"",INDEX('Policy Characteristics'!D:D,MATCH($C1578,'Policy Characteristics'!$C:$C,0)))</f>
        <v>Process Emissions Increases</v>
      </c>
      <c r="K1578" s="76" t="str">
        <f>IF(ISBLANK(INDEX('Policy Characteristics'!E:E,MATCH($C1578,'Policy Characteristics'!$C:$C,0))),"",INDEX('Policy Characteristics'!E:E,MATCH($C1578,'Policy Characteristics'!$C:$C,0)))</f>
        <v>non BAU indst process emissions</v>
      </c>
      <c r="L1578" s="205">
        <f>IF(ISBLANK(INDEX('Policy Characteristics'!F:F,MATCH($C1578,'Policy Characteristics'!$C:$C,0))),"",INDEX('Policy Characteristics'!F:F,MATCH($C1578,'Policy Characteristics'!$C:$C,0)))</f>
        <v>0</v>
      </c>
      <c r="M1578" s="205">
        <f>IF(ISBLANK(INDEX('Policy Characteristics'!G:G,MATCH($C1578,'Policy Characteristics'!$C:$C,0))),"",INDEX('Policy Characteristics'!G:G,MATCH($C1578,'Policy Characteristics'!$C:$C,0)))</f>
        <v>1</v>
      </c>
      <c r="N1578" s="205">
        <f>IF(ISBLANK(INDEX('Policy Characteristics'!H:H,MATCH($C1578,'Policy Characteristics'!$C:$C,0))),"",INDEX('Policy Characteristics'!H:H,MATCH($C1578,'Policy Characteristics'!$C:$C,0)))</f>
        <v>1</v>
      </c>
      <c r="O1578" s="76" t="str">
        <f>IF(ISBLANK(INDEX('Policy Characteristics'!I:I,MATCH($C1578,'Policy Characteristics'!$C:$C,0))),"",INDEX('Policy Characteristics'!I:I,MATCH($C1578,'Policy Characteristics'!$C:$C,0)))</f>
        <v>on/off</v>
      </c>
      <c r="P1578" s="76" t="str">
        <f>IF(ISBLANK(INDEX('Policy Characteristics'!J:J,MATCH($C1578,'Policy Characteristics'!$C:$C,0))),"",INDEX('Policy Characteristics'!J:J,MATCH($C1578,'Policy Characteristics'!$C:$C,0)))</f>
        <v>**Description:** This policy lever tests increases in industrial process emissions relative to the BAU scenario according to schedules set via model input data. The following descriptions explain what scenarios this lever is set up to test:  // **Guidance for setting values:** //**Methane capture and destruction:** The EPA has set standards for oil and gas methane emissions for new and existing equipment, which are projected to save 130 MMT CO2e annually by 2029. This lever repeals those standards. // **Cropland, rice, and livestock measures:** The Inflation Reduction Act includes billions in financial support for clean agricultural practices. This lever removes that financial support and the projected emissions reductions from those programs.</v>
      </c>
      <c r="Q1578" s="76" t="str">
        <f>IF(ISBLANK(INDEX('Policy Characteristics'!K:K,MATCH($C1578,'Policy Characteristics'!$C:$C,0))),"",INDEX('Policy Characteristics'!K:K,MATCH($C1578,'Policy Characteristics'!$C:$C,0)))</f>
        <v/>
      </c>
      <c r="R1578" s="76" t="str">
        <f>IF(ISBLANK(INDEX('Policy Characteristics'!L:L,MATCH($C1578,'Policy Characteristics'!$C:$C,0))),"",INDEX('Policy Characteristics'!L:L,MATCH($C1578,'Policy Characteristics'!$C:$C,0)))</f>
        <v/>
      </c>
    </row>
    <row r="1579" spans="1:18" x14ac:dyDescent="0.25">
      <c r="A1579" s="76" t="str">
        <f>IF(ISBLANK(INDEX('Policy Characteristics'!A:A,MATCH($C1579,'Policy Characteristics'!$C:$C,0))),"",INDEX('Policy Characteristics'!A:A,MATCH($C1579,'Policy Characteristics'!$C:$C,0)))</f>
        <v>Industry</v>
      </c>
      <c r="B1579" s="200" t="str">
        <f>IF(ISBLANK(INDEX('Policy Characteristics'!B:B,MATCH($C1579,'Policy Characteristics'!$C:$C,0))),"",INDEX('Policy Characteristics'!B:B,MATCH($C1579,'Policy Characteristics'!$C:$C,0)))</f>
        <v>Non BAU Increase in Process Emissions</v>
      </c>
      <c r="C1579" s="76" t="str">
        <f>$C$1578</f>
        <v>Boolean Use Non BAU Process Emissions Additions</v>
      </c>
      <c r="D1579" s="88" t="s">
        <v>2550</v>
      </c>
      <c r="E1579" s="88"/>
      <c r="F1579" s="88" t="s">
        <v>2551</v>
      </c>
      <c r="G1579" s="88"/>
      <c r="H1579" s="15">
        <v>2752</v>
      </c>
      <c r="I1579" s="213" t="s">
        <v>43</v>
      </c>
      <c r="J1579" s="202" t="str">
        <f>IF(ISBLANK(INDEX('Policy Characteristics'!D:D,MATCH($C1579,'Policy Characteristics'!$C:$C,0))),"",INDEX('Policy Characteristics'!D:D,MATCH($C1579,'Policy Characteristics'!$C:$C,0)))</f>
        <v>Process Emissions Increases</v>
      </c>
      <c r="K1579" s="76" t="str">
        <f>IF(ISBLANK(INDEX('Policy Characteristics'!E:E,MATCH($C1579,'Policy Characteristics'!$C:$C,0))),"",INDEX('Policy Characteristics'!E:E,MATCH($C1579,'Policy Characteristics'!$C:$C,0)))</f>
        <v>non BAU indst process emissions</v>
      </c>
      <c r="L1579" s="205">
        <f>IF(ISBLANK(INDEX('Policy Characteristics'!F:F,MATCH($C1579,'Policy Characteristics'!$C:$C,0))),"",INDEX('Policy Characteristics'!F:F,MATCH($C1579,'Policy Characteristics'!$C:$C,0)))</f>
        <v>0</v>
      </c>
      <c r="M1579" s="205">
        <f>IF(ISBLANK(INDEX('Policy Characteristics'!G:G,MATCH($C1579,'Policy Characteristics'!$C:$C,0))),"",INDEX('Policy Characteristics'!G:G,MATCH($C1579,'Policy Characteristics'!$C:$C,0)))</f>
        <v>1</v>
      </c>
      <c r="N1579" s="205">
        <f>IF(ISBLANK(INDEX('Policy Characteristics'!H:H,MATCH($C1579,'Policy Characteristics'!$C:$C,0))),"",INDEX('Policy Characteristics'!H:H,MATCH($C1579,'Policy Characteristics'!$C:$C,0)))</f>
        <v>1</v>
      </c>
      <c r="O1579" s="76" t="str">
        <f>IF(ISBLANK(INDEX('Policy Characteristics'!I:I,MATCH($C1579,'Policy Characteristics'!$C:$C,0))),"",INDEX('Policy Characteristics'!I:I,MATCH($C1579,'Policy Characteristics'!$C:$C,0)))</f>
        <v>on/off</v>
      </c>
      <c r="P1579" s="76" t="str">
        <f>IF(ISBLANK(INDEX('Policy Characteristics'!J:J,MATCH($C1579,'Policy Characteristics'!$C:$C,0))),"",INDEX('Policy Characteristics'!J:J,MATCH($C1579,'Policy Characteristics'!$C:$C,0)))</f>
        <v>**Description:** This policy lever tests increases in industrial process emissions relative to the BAU scenario according to schedules set via model input data. The following descriptions explain what scenarios this lever is set up to test:  // **Guidance for setting values:** //**Methane capture and destruction:** The EPA has set standards for oil and gas methane emissions for new and existing equipment, which are projected to save 130 MMT CO2e annually by 2029. This lever repeals those standards. // **Cropland, rice, and livestock measures:** The Inflation Reduction Act includes billions in financial support for clean agricultural practices. This lever removes that financial support and the projected emissions reductions from those programs.</v>
      </c>
      <c r="Q1579" s="76" t="str">
        <f>IF(ISBLANK(INDEX('Policy Characteristics'!K:K,MATCH($C1579,'Policy Characteristics'!$C:$C,0))),"",INDEX('Policy Characteristics'!K:K,MATCH($C1579,'Policy Characteristics'!$C:$C,0)))</f>
        <v/>
      </c>
      <c r="R1579" s="76" t="str">
        <f>IF(ISBLANK(INDEX('Policy Characteristics'!L:L,MATCH($C1579,'Policy Characteristics'!$C:$C,0))),"",INDEX('Policy Characteristics'!L:L,MATCH($C1579,'Policy Characteristics'!$C:$C,0)))</f>
        <v/>
      </c>
    </row>
    <row r="1580" spans="1:18" x14ac:dyDescent="0.25">
      <c r="A1580" s="76" t="str">
        <f>IF(ISBLANK(INDEX('Policy Characteristics'!A:A,MATCH($C1580,'Policy Characteristics'!$C:$C,0))),"",INDEX('Policy Characteristics'!A:A,MATCH($C1580,'Policy Characteristics'!$C:$C,0)))</f>
        <v>Industry</v>
      </c>
      <c r="B1580" s="200" t="str">
        <f>IF(ISBLANK(INDEX('Policy Characteristics'!B:B,MATCH($C1580,'Policy Characteristics'!$C:$C,0))),"",INDEX('Policy Characteristics'!B:B,MATCH($C1580,'Policy Characteristics'!$C:$C,0)))</f>
        <v>Non BAU Increase in Process Emissions</v>
      </c>
      <c r="C1580" s="76" t="str">
        <f t="shared" ref="C1580:C1595" si="46">$C$1578</f>
        <v>Boolean Use Non BAU Process Emissions Additions</v>
      </c>
      <c r="D1580" s="88" t="s">
        <v>2552</v>
      </c>
      <c r="E1580" s="88"/>
      <c r="F1580" s="88" t="s">
        <v>2553</v>
      </c>
      <c r="G1580" s="88"/>
      <c r="H1580" s="15">
        <v>2753</v>
      </c>
      <c r="I1580" s="213" t="s">
        <v>43</v>
      </c>
      <c r="J1580" s="202" t="str">
        <f>IF(ISBLANK(INDEX('Policy Characteristics'!D:D,MATCH($C1580,'Policy Characteristics'!$C:$C,0))),"",INDEX('Policy Characteristics'!D:D,MATCH($C1580,'Policy Characteristics'!$C:$C,0)))</f>
        <v>Process Emissions Increases</v>
      </c>
      <c r="K1580" s="76" t="str">
        <f>IF(ISBLANK(INDEX('Policy Characteristics'!E:E,MATCH($C1580,'Policy Characteristics'!$C:$C,0))),"",INDEX('Policy Characteristics'!E:E,MATCH($C1580,'Policy Characteristics'!$C:$C,0)))</f>
        <v>non BAU indst process emissions</v>
      </c>
      <c r="L1580" s="205">
        <f>IF(ISBLANK(INDEX('Policy Characteristics'!F:F,MATCH($C1580,'Policy Characteristics'!$C:$C,0))),"",INDEX('Policy Characteristics'!F:F,MATCH($C1580,'Policy Characteristics'!$C:$C,0)))</f>
        <v>0</v>
      </c>
      <c r="M1580" s="205">
        <f>IF(ISBLANK(INDEX('Policy Characteristics'!G:G,MATCH($C1580,'Policy Characteristics'!$C:$C,0))),"",INDEX('Policy Characteristics'!G:G,MATCH($C1580,'Policy Characteristics'!$C:$C,0)))</f>
        <v>1</v>
      </c>
      <c r="N1580" s="205">
        <f>IF(ISBLANK(INDEX('Policy Characteristics'!H:H,MATCH($C1580,'Policy Characteristics'!$C:$C,0))),"",INDEX('Policy Characteristics'!H:H,MATCH($C1580,'Policy Characteristics'!$C:$C,0)))</f>
        <v>1</v>
      </c>
      <c r="O1580" s="76" t="str">
        <f>IF(ISBLANK(INDEX('Policy Characteristics'!I:I,MATCH($C1580,'Policy Characteristics'!$C:$C,0))),"",INDEX('Policy Characteristics'!I:I,MATCH($C1580,'Policy Characteristics'!$C:$C,0)))</f>
        <v>on/off</v>
      </c>
      <c r="P1580" s="76" t="str">
        <f>IF(ISBLANK(INDEX('Policy Characteristics'!J:J,MATCH($C1580,'Policy Characteristics'!$C:$C,0))),"",INDEX('Policy Characteristics'!J:J,MATCH($C1580,'Policy Characteristics'!$C:$C,0)))</f>
        <v>**Description:** This policy lever tests increases in industrial process emissions relative to the BAU scenario according to schedules set via model input data. The following descriptions explain what scenarios this lever is set up to test:  // **Guidance for setting values:** //**Methane capture and destruction:** The EPA has set standards for oil and gas methane emissions for new and existing equipment, which are projected to save 130 MMT CO2e annually by 2029. This lever repeals those standards. // **Cropland, rice, and livestock measures:** The Inflation Reduction Act includes billions in financial support for clean agricultural practices. This lever removes that financial support and the projected emissions reductions from those programs.</v>
      </c>
      <c r="Q1580" s="76" t="str">
        <f>IF(ISBLANK(INDEX('Policy Characteristics'!K:K,MATCH($C1580,'Policy Characteristics'!$C:$C,0))),"",INDEX('Policy Characteristics'!K:K,MATCH($C1580,'Policy Characteristics'!$C:$C,0)))</f>
        <v/>
      </c>
      <c r="R1580" s="76" t="str">
        <f>IF(ISBLANK(INDEX('Policy Characteristics'!L:L,MATCH($C1580,'Policy Characteristics'!$C:$C,0))),"",INDEX('Policy Characteristics'!L:L,MATCH($C1580,'Policy Characteristics'!$C:$C,0)))</f>
        <v/>
      </c>
    </row>
    <row r="1581" spans="1:18" x14ac:dyDescent="0.25">
      <c r="A1581" s="76" t="str">
        <f>IF(ISBLANK(INDEX('Policy Characteristics'!A:A,MATCH($C1581,'Policy Characteristics'!$C:$C,0))),"",INDEX('Policy Characteristics'!A:A,MATCH($C1581,'Policy Characteristics'!$C:$C,0)))</f>
        <v>Industry</v>
      </c>
      <c r="B1581" s="200" t="str">
        <f>IF(ISBLANK(INDEX('Policy Characteristics'!B:B,MATCH($C1581,'Policy Characteristics'!$C:$C,0))),"",INDEX('Policy Characteristics'!B:B,MATCH($C1581,'Policy Characteristics'!$C:$C,0)))</f>
        <v>Non BAU Increase in Process Emissions</v>
      </c>
      <c r="C1581" s="76" t="str">
        <f t="shared" si="46"/>
        <v>Boolean Use Non BAU Process Emissions Additions</v>
      </c>
      <c r="D1581" s="88" t="s">
        <v>2554</v>
      </c>
      <c r="E1581" s="88"/>
      <c r="F1581" s="88" t="s">
        <v>2555</v>
      </c>
      <c r="G1581" s="88"/>
      <c r="H1581" s="15">
        <v>2754</v>
      </c>
      <c r="I1581" s="213" t="s">
        <v>43</v>
      </c>
      <c r="J1581" s="202" t="str">
        <f>IF(ISBLANK(INDEX('Policy Characteristics'!D:D,MATCH($C1581,'Policy Characteristics'!$C:$C,0))),"",INDEX('Policy Characteristics'!D:D,MATCH($C1581,'Policy Characteristics'!$C:$C,0)))</f>
        <v>Process Emissions Increases</v>
      </c>
      <c r="K1581" s="76" t="str">
        <f>IF(ISBLANK(INDEX('Policy Characteristics'!E:E,MATCH($C1581,'Policy Characteristics'!$C:$C,0))),"",INDEX('Policy Characteristics'!E:E,MATCH($C1581,'Policy Characteristics'!$C:$C,0)))</f>
        <v>non BAU indst process emissions</v>
      </c>
      <c r="L1581" s="205">
        <f>IF(ISBLANK(INDEX('Policy Characteristics'!F:F,MATCH($C1581,'Policy Characteristics'!$C:$C,0))),"",INDEX('Policy Characteristics'!F:F,MATCH($C1581,'Policy Characteristics'!$C:$C,0)))</f>
        <v>0</v>
      </c>
      <c r="M1581" s="205">
        <f>IF(ISBLANK(INDEX('Policy Characteristics'!G:G,MATCH($C1581,'Policy Characteristics'!$C:$C,0))),"",INDEX('Policy Characteristics'!G:G,MATCH($C1581,'Policy Characteristics'!$C:$C,0)))</f>
        <v>1</v>
      </c>
      <c r="N1581" s="205">
        <f>IF(ISBLANK(INDEX('Policy Characteristics'!H:H,MATCH($C1581,'Policy Characteristics'!$C:$C,0))),"",INDEX('Policy Characteristics'!H:H,MATCH($C1581,'Policy Characteristics'!$C:$C,0)))</f>
        <v>1</v>
      </c>
      <c r="O1581" s="76" t="str">
        <f>IF(ISBLANK(INDEX('Policy Characteristics'!I:I,MATCH($C1581,'Policy Characteristics'!$C:$C,0))),"",INDEX('Policy Characteristics'!I:I,MATCH($C1581,'Policy Characteristics'!$C:$C,0)))</f>
        <v>on/off</v>
      </c>
      <c r="P1581" s="76" t="str">
        <f>IF(ISBLANK(INDEX('Policy Characteristics'!J:J,MATCH($C1581,'Policy Characteristics'!$C:$C,0))),"",INDEX('Policy Characteristics'!J:J,MATCH($C1581,'Policy Characteristics'!$C:$C,0)))</f>
        <v>**Description:** This policy lever tests increases in industrial process emissions relative to the BAU scenario according to schedules set via model input data. The following descriptions explain what scenarios this lever is set up to test:  // **Guidance for setting values:** //**Methane capture and destruction:** The EPA has set standards for oil and gas methane emissions for new and existing equipment, which are projected to save 130 MMT CO2e annually by 2029. This lever repeals those standards. // **Cropland, rice, and livestock measures:** The Inflation Reduction Act includes billions in financial support for clean agricultural practices. This lever removes that financial support and the projected emissions reductions from those programs.</v>
      </c>
      <c r="Q1581" s="76" t="str">
        <f>IF(ISBLANK(INDEX('Policy Characteristics'!K:K,MATCH($C1581,'Policy Characteristics'!$C:$C,0))),"",INDEX('Policy Characteristics'!K:K,MATCH($C1581,'Policy Characteristics'!$C:$C,0)))</f>
        <v/>
      </c>
      <c r="R1581" s="76" t="str">
        <f>IF(ISBLANK(INDEX('Policy Characteristics'!L:L,MATCH($C1581,'Policy Characteristics'!$C:$C,0))),"",INDEX('Policy Characteristics'!L:L,MATCH($C1581,'Policy Characteristics'!$C:$C,0)))</f>
        <v/>
      </c>
    </row>
    <row r="1582" spans="1:18" x14ac:dyDescent="0.25">
      <c r="A1582" s="76" t="str">
        <f>IF(ISBLANK(INDEX('Policy Characteristics'!A:A,MATCH($C1582,'Policy Characteristics'!$C:$C,0))),"",INDEX('Policy Characteristics'!A:A,MATCH($C1582,'Policy Characteristics'!$C:$C,0)))</f>
        <v>Industry</v>
      </c>
      <c r="B1582" s="200" t="str">
        <f>IF(ISBLANK(INDEX('Policy Characteristics'!B:B,MATCH($C1582,'Policy Characteristics'!$C:$C,0))),"",INDEX('Policy Characteristics'!B:B,MATCH($C1582,'Policy Characteristics'!$C:$C,0)))</f>
        <v>Non BAU Increase in Process Emissions</v>
      </c>
      <c r="C1582" s="76" t="str">
        <f t="shared" si="46"/>
        <v>Boolean Use Non BAU Process Emissions Additions</v>
      </c>
      <c r="D1582" s="88" t="s">
        <v>2556</v>
      </c>
      <c r="E1582" s="88"/>
      <c r="F1582" s="88" t="s">
        <v>2557</v>
      </c>
      <c r="G1582" s="88"/>
      <c r="H1582" s="15">
        <v>2755</v>
      </c>
      <c r="I1582" s="213" t="s">
        <v>43</v>
      </c>
      <c r="J1582" s="202" t="str">
        <f>IF(ISBLANK(INDEX('Policy Characteristics'!D:D,MATCH($C1582,'Policy Characteristics'!$C:$C,0))),"",INDEX('Policy Characteristics'!D:D,MATCH($C1582,'Policy Characteristics'!$C:$C,0)))</f>
        <v>Process Emissions Increases</v>
      </c>
      <c r="K1582" s="76" t="str">
        <f>IF(ISBLANK(INDEX('Policy Characteristics'!E:E,MATCH($C1582,'Policy Characteristics'!$C:$C,0))),"",INDEX('Policy Characteristics'!E:E,MATCH($C1582,'Policy Characteristics'!$C:$C,0)))</f>
        <v>non BAU indst process emissions</v>
      </c>
      <c r="L1582" s="205">
        <f>IF(ISBLANK(INDEX('Policy Characteristics'!F:F,MATCH($C1582,'Policy Characteristics'!$C:$C,0))),"",INDEX('Policy Characteristics'!F:F,MATCH($C1582,'Policy Characteristics'!$C:$C,0)))</f>
        <v>0</v>
      </c>
      <c r="M1582" s="205">
        <f>IF(ISBLANK(INDEX('Policy Characteristics'!G:G,MATCH($C1582,'Policy Characteristics'!$C:$C,0))),"",INDEX('Policy Characteristics'!G:G,MATCH($C1582,'Policy Characteristics'!$C:$C,0)))</f>
        <v>1</v>
      </c>
      <c r="N1582" s="205">
        <f>IF(ISBLANK(INDEX('Policy Characteristics'!H:H,MATCH($C1582,'Policy Characteristics'!$C:$C,0))),"",INDEX('Policy Characteristics'!H:H,MATCH($C1582,'Policy Characteristics'!$C:$C,0)))</f>
        <v>1</v>
      </c>
      <c r="O1582" s="76" t="str">
        <f>IF(ISBLANK(INDEX('Policy Characteristics'!I:I,MATCH($C1582,'Policy Characteristics'!$C:$C,0))),"",INDEX('Policy Characteristics'!I:I,MATCH($C1582,'Policy Characteristics'!$C:$C,0)))</f>
        <v>on/off</v>
      </c>
      <c r="P1582" s="76" t="str">
        <f>IF(ISBLANK(INDEX('Policy Characteristics'!J:J,MATCH($C1582,'Policy Characteristics'!$C:$C,0))),"",INDEX('Policy Characteristics'!J:J,MATCH($C1582,'Policy Characteristics'!$C:$C,0)))</f>
        <v>**Description:** This policy lever tests increases in industrial process emissions relative to the BAU scenario according to schedules set via model input data. The following descriptions explain what scenarios this lever is set up to test:  // **Guidance for setting values:** //**Methane capture and destruction:** The EPA has set standards for oil and gas methane emissions for new and existing equipment, which are projected to save 130 MMT CO2e annually by 2029. This lever repeals those standards. // **Cropland, rice, and livestock measures:** The Inflation Reduction Act includes billions in financial support for clean agricultural practices. This lever removes that financial support and the projected emissions reductions from those programs.</v>
      </c>
      <c r="Q1582" s="76" t="str">
        <f>IF(ISBLANK(INDEX('Policy Characteristics'!K:K,MATCH($C1582,'Policy Characteristics'!$C:$C,0))),"",INDEX('Policy Characteristics'!K:K,MATCH($C1582,'Policy Characteristics'!$C:$C,0)))</f>
        <v/>
      </c>
      <c r="R1582" s="76" t="str">
        <f>IF(ISBLANK(INDEX('Policy Characteristics'!L:L,MATCH($C1582,'Policy Characteristics'!$C:$C,0))),"",INDEX('Policy Characteristics'!L:L,MATCH($C1582,'Policy Characteristics'!$C:$C,0)))</f>
        <v/>
      </c>
    </row>
    <row r="1583" spans="1:18" x14ac:dyDescent="0.25">
      <c r="A1583" s="76" t="str">
        <f>IF(ISBLANK(INDEX('Policy Characteristics'!A:A,MATCH($C1583,'Policy Characteristics'!$C:$C,0))),"",INDEX('Policy Characteristics'!A:A,MATCH($C1583,'Policy Characteristics'!$C:$C,0)))</f>
        <v>Industry</v>
      </c>
      <c r="B1583" s="200" t="str">
        <f>IF(ISBLANK(INDEX('Policy Characteristics'!B:B,MATCH($C1583,'Policy Characteristics'!$C:$C,0))),"",INDEX('Policy Characteristics'!B:B,MATCH($C1583,'Policy Characteristics'!$C:$C,0)))</f>
        <v>Non BAU Increase in Process Emissions</v>
      </c>
      <c r="C1583" s="76" t="str">
        <f t="shared" si="46"/>
        <v>Boolean Use Non BAU Process Emissions Additions</v>
      </c>
      <c r="D1583" s="88" t="s">
        <v>2558</v>
      </c>
      <c r="E1583" s="88"/>
      <c r="F1583" s="88" t="s">
        <v>2559</v>
      </c>
      <c r="G1583" s="88"/>
      <c r="H1583" s="15">
        <v>2756</v>
      </c>
      <c r="I1583" s="213" t="s">
        <v>44</v>
      </c>
      <c r="J1583" s="202" t="str">
        <f>IF(ISBLANK(INDEX('Policy Characteristics'!D:D,MATCH($C1583,'Policy Characteristics'!$C:$C,0))),"",INDEX('Policy Characteristics'!D:D,MATCH($C1583,'Policy Characteristics'!$C:$C,0)))</f>
        <v>Process Emissions Increases</v>
      </c>
      <c r="K1583" s="76" t="str">
        <f>IF(ISBLANK(INDEX('Policy Characteristics'!E:E,MATCH($C1583,'Policy Characteristics'!$C:$C,0))),"",INDEX('Policy Characteristics'!E:E,MATCH($C1583,'Policy Characteristics'!$C:$C,0)))</f>
        <v>non BAU indst process emissions</v>
      </c>
      <c r="L1583" s="205">
        <f>IF(ISBLANK(INDEX('Policy Characteristics'!F:F,MATCH($C1583,'Policy Characteristics'!$C:$C,0))),"",INDEX('Policy Characteristics'!F:F,MATCH($C1583,'Policy Characteristics'!$C:$C,0)))</f>
        <v>0</v>
      </c>
      <c r="M1583" s="205">
        <f>IF(ISBLANK(INDEX('Policy Characteristics'!G:G,MATCH($C1583,'Policy Characteristics'!$C:$C,0))),"",INDEX('Policy Characteristics'!G:G,MATCH($C1583,'Policy Characteristics'!$C:$C,0)))</f>
        <v>1</v>
      </c>
      <c r="N1583" s="205">
        <f>IF(ISBLANK(INDEX('Policy Characteristics'!H:H,MATCH($C1583,'Policy Characteristics'!$C:$C,0))),"",INDEX('Policy Characteristics'!H:H,MATCH($C1583,'Policy Characteristics'!$C:$C,0)))</f>
        <v>1</v>
      </c>
      <c r="O1583" s="76" t="str">
        <f>IF(ISBLANK(INDEX('Policy Characteristics'!I:I,MATCH($C1583,'Policy Characteristics'!$C:$C,0))),"",INDEX('Policy Characteristics'!I:I,MATCH($C1583,'Policy Characteristics'!$C:$C,0)))</f>
        <v>on/off</v>
      </c>
      <c r="P1583" s="76" t="str">
        <f>IF(ISBLANK(INDEX('Policy Characteristics'!J:J,MATCH($C1583,'Policy Characteristics'!$C:$C,0))),"",INDEX('Policy Characteristics'!J:J,MATCH($C1583,'Policy Characteristics'!$C:$C,0)))</f>
        <v>**Description:** This policy lever tests increases in industrial process emissions relative to the BAU scenario according to schedules set via model input data. The following descriptions explain what scenarios this lever is set up to test:  // **Guidance for setting values:** //**Methane capture and destruction:** The EPA has set standards for oil and gas methane emissions for new and existing equipment, which are projected to save 130 MMT CO2e annually by 2029. This lever repeals those standards. // **Cropland, rice, and livestock measures:** The Inflation Reduction Act includes billions in financial support for clean agricultural practices. This lever removes that financial support and the projected emissions reductions from those programs.</v>
      </c>
      <c r="Q1583" s="76" t="str">
        <f>IF(ISBLANK(INDEX('Policy Characteristics'!K:K,MATCH($C1583,'Policy Characteristics'!$C:$C,0))),"",INDEX('Policy Characteristics'!K:K,MATCH($C1583,'Policy Characteristics'!$C:$C,0)))</f>
        <v/>
      </c>
      <c r="R1583" s="76" t="str">
        <f>IF(ISBLANK(INDEX('Policy Characteristics'!L:L,MATCH($C1583,'Policy Characteristics'!$C:$C,0))),"",INDEX('Policy Characteristics'!L:L,MATCH($C1583,'Policy Characteristics'!$C:$C,0)))</f>
        <v/>
      </c>
    </row>
    <row r="1584" spans="1:18" x14ac:dyDescent="0.25">
      <c r="A1584" s="76" t="str">
        <f>IF(ISBLANK(INDEX('Policy Characteristics'!A:A,MATCH($C1584,'Policy Characteristics'!$C:$C,0))),"",INDEX('Policy Characteristics'!A:A,MATCH($C1584,'Policy Characteristics'!$C:$C,0)))</f>
        <v>Industry</v>
      </c>
      <c r="B1584" s="200" t="str">
        <f>IF(ISBLANK(INDEX('Policy Characteristics'!B:B,MATCH($C1584,'Policy Characteristics'!$C:$C,0))),"",INDEX('Policy Characteristics'!B:B,MATCH($C1584,'Policy Characteristics'!$C:$C,0)))</f>
        <v>Non BAU Increase in Process Emissions</v>
      </c>
      <c r="C1584" s="76" t="str">
        <f t="shared" si="46"/>
        <v>Boolean Use Non BAU Process Emissions Additions</v>
      </c>
      <c r="D1584" s="88" t="s">
        <v>2560</v>
      </c>
      <c r="E1584" s="88"/>
      <c r="F1584" s="88" t="s">
        <v>2561</v>
      </c>
      <c r="G1584" s="88"/>
      <c r="H1584" s="15">
        <v>2757</v>
      </c>
      <c r="I1584" s="213" t="s">
        <v>44</v>
      </c>
      <c r="J1584" s="202" t="str">
        <f>IF(ISBLANK(INDEX('Policy Characteristics'!D:D,MATCH($C1584,'Policy Characteristics'!$C:$C,0))),"",INDEX('Policy Characteristics'!D:D,MATCH($C1584,'Policy Characteristics'!$C:$C,0)))</f>
        <v>Process Emissions Increases</v>
      </c>
      <c r="K1584" s="76" t="str">
        <f>IF(ISBLANK(INDEX('Policy Characteristics'!E:E,MATCH($C1584,'Policy Characteristics'!$C:$C,0))),"",INDEX('Policy Characteristics'!E:E,MATCH($C1584,'Policy Characteristics'!$C:$C,0)))</f>
        <v>non BAU indst process emissions</v>
      </c>
      <c r="L1584" s="205">
        <f>IF(ISBLANK(INDEX('Policy Characteristics'!F:F,MATCH($C1584,'Policy Characteristics'!$C:$C,0))),"",INDEX('Policy Characteristics'!F:F,MATCH($C1584,'Policy Characteristics'!$C:$C,0)))</f>
        <v>0</v>
      </c>
      <c r="M1584" s="205">
        <f>IF(ISBLANK(INDEX('Policy Characteristics'!G:G,MATCH($C1584,'Policy Characteristics'!$C:$C,0))),"",INDEX('Policy Characteristics'!G:G,MATCH($C1584,'Policy Characteristics'!$C:$C,0)))</f>
        <v>1</v>
      </c>
      <c r="N1584" s="205">
        <f>IF(ISBLANK(INDEX('Policy Characteristics'!H:H,MATCH($C1584,'Policy Characteristics'!$C:$C,0))),"",INDEX('Policy Characteristics'!H:H,MATCH($C1584,'Policy Characteristics'!$C:$C,0)))</f>
        <v>1</v>
      </c>
      <c r="O1584" s="76" t="str">
        <f>IF(ISBLANK(INDEX('Policy Characteristics'!I:I,MATCH($C1584,'Policy Characteristics'!$C:$C,0))),"",INDEX('Policy Characteristics'!I:I,MATCH($C1584,'Policy Characteristics'!$C:$C,0)))</f>
        <v>on/off</v>
      </c>
      <c r="P1584" s="76" t="str">
        <f>IF(ISBLANK(INDEX('Policy Characteristics'!J:J,MATCH($C1584,'Policy Characteristics'!$C:$C,0))),"",INDEX('Policy Characteristics'!J:J,MATCH($C1584,'Policy Characteristics'!$C:$C,0)))</f>
        <v>**Description:** This policy lever tests increases in industrial process emissions relative to the BAU scenario according to schedules set via model input data. The following descriptions explain what scenarios this lever is set up to test:  // **Guidance for setting values:** //**Methane capture and destruction:** The EPA has set standards for oil and gas methane emissions for new and existing equipment, which are projected to save 130 MMT CO2e annually by 2029. This lever repeals those standards. // **Cropland, rice, and livestock measures:** The Inflation Reduction Act includes billions in financial support for clean agricultural practices. This lever removes that financial support and the projected emissions reductions from those programs.</v>
      </c>
      <c r="Q1584" s="76" t="str">
        <f>IF(ISBLANK(INDEX('Policy Characteristics'!K:K,MATCH($C1584,'Policy Characteristics'!$C:$C,0))),"",INDEX('Policy Characteristics'!K:K,MATCH($C1584,'Policy Characteristics'!$C:$C,0)))</f>
        <v/>
      </c>
      <c r="R1584" s="76" t="str">
        <f>IF(ISBLANK(INDEX('Policy Characteristics'!L:L,MATCH($C1584,'Policy Characteristics'!$C:$C,0))),"",INDEX('Policy Characteristics'!L:L,MATCH($C1584,'Policy Characteristics'!$C:$C,0)))</f>
        <v/>
      </c>
    </row>
    <row r="1585" spans="1:18" x14ac:dyDescent="0.25">
      <c r="A1585" s="76" t="str">
        <f>IF(ISBLANK(INDEX('Policy Characteristics'!A:A,MATCH($C1585,'Policy Characteristics'!$C:$C,0))),"",INDEX('Policy Characteristics'!A:A,MATCH($C1585,'Policy Characteristics'!$C:$C,0)))</f>
        <v>Industry</v>
      </c>
      <c r="B1585" s="200" t="str">
        <f>IF(ISBLANK(INDEX('Policy Characteristics'!B:B,MATCH($C1585,'Policy Characteristics'!$C:$C,0))),"",INDEX('Policy Characteristics'!B:B,MATCH($C1585,'Policy Characteristics'!$C:$C,0)))</f>
        <v>Non BAU Increase in Process Emissions</v>
      </c>
      <c r="C1585" s="76" t="str">
        <f t="shared" si="46"/>
        <v>Boolean Use Non BAU Process Emissions Additions</v>
      </c>
      <c r="D1585" s="88" t="s">
        <v>2562</v>
      </c>
      <c r="E1585" s="88"/>
      <c r="F1585" s="88" t="s">
        <v>2563</v>
      </c>
      <c r="G1585" s="88"/>
      <c r="H1585" s="15">
        <v>2758</v>
      </c>
      <c r="I1585" s="213" t="s">
        <v>44</v>
      </c>
      <c r="J1585" s="202" t="str">
        <f>IF(ISBLANK(INDEX('Policy Characteristics'!D:D,MATCH($C1585,'Policy Characteristics'!$C:$C,0))),"",INDEX('Policy Characteristics'!D:D,MATCH($C1585,'Policy Characteristics'!$C:$C,0)))</f>
        <v>Process Emissions Increases</v>
      </c>
      <c r="K1585" s="76" t="str">
        <f>IF(ISBLANK(INDEX('Policy Characteristics'!E:E,MATCH($C1585,'Policy Characteristics'!$C:$C,0))),"",INDEX('Policy Characteristics'!E:E,MATCH($C1585,'Policy Characteristics'!$C:$C,0)))</f>
        <v>non BAU indst process emissions</v>
      </c>
      <c r="L1585" s="205">
        <f>IF(ISBLANK(INDEX('Policy Characteristics'!F:F,MATCH($C1585,'Policy Characteristics'!$C:$C,0))),"",INDEX('Policy Characteristics'!F:F,MATCH($C1585,'Policy Characteristics'!$C:$C,0)))</f>
        <v>0</v>
      </c>
      <c r="M1585" s="205">
        <f>IF(ISBLANK(INDEX('Policy Characteristics'!G:G,MATCH($C1585,'Policy Characteristics'!$C:$C,0))),"",INDEX('Policy Characteristics'!G:G,MATCH($C1585,'Policy Characteristics'!$C:$C,0)))</f>
        <v>1</v>
      </c>
      <c r="N1585" s="205">
        <f>IF(ISBLANK(INDEX('Policy Characteristics'!H:H,MATCH($C1585,'Policy Characteristics'!$C:$C,0))),"",INDEX('Policy Characteristics'!H:H,MATCH($C1585,'Policy Characteristics'!$C:$C,0)))</f>
        <v>1</v>
      </c>
      <c r="O1585" s="76" t="str">
        <f>IF(ISBLANK(INDEX('Policy Characteristics'!I:I,MATCH($C1585,'Policy Characteristics'!$C:$C,0))),"",INDEX('Policy Characteristics'!I:I,MATCH($C1585,'Policy Characteristics'!$C:$C,0)))</f>
        <v>on/off</v>
      </c>
      <c r="P1585" s="76" t="str">
        <f>IF(ISBLANK(INDEX('Policy Characteristics'!J:J,MATCH($C1585,'Policy Characteristics'!$C:$C,0))),"",INDEX('Policy Characteristics'!J:J,MATCH($C1585,'Policy Characteristics'!$C:$C,0)))</f>
        <v>**Description:** This policy lever tests increases in industrial process emissions relative to the BAU scenario according to schedules set via model input data. The following descriptions explain what scenarios this lever is set up to test:  // **Guidance for setting values:** //**Methane capture and destruction:** The EPA has set standards for oil and gas methane emissions for new and existing equipment, which are projected to save 130 MMT CO2e annually by 2029. This lever repeals those standards. // **Cropland, rice, and livestock measures:** The Inflation Reduction Act includes billions in financial support for clean agricultural practices. This lever removes that financial support and the projected emissions reductions from those programs.</v>
      </c>
      <c r="Q1585" s="76" t="str">
        <f>IF(ISBLANK(INDEX('Policy Characteristics'!K:K,MATCH($C1585,'Policy Characteristics'!$C:$C,0))),"",INDEX('Policy Characteristics'!K:K,MATCH($C1585,'Policy Characteristics'!$C:$C,0)))</f>
        <v/>
      </c>
      <c r="R1585" s="76" t="str">
        <f>IF(ISBLANK(INDEX('Policy Characteristics'!L:L,MATCH($C1585,'Policy Characteristics'!$C:$C,0))),"",INDEX('Policy Characteristics'!L:L,MATCH($C1585,'Policy Characteristics'!$C:$C,0)))</f>
        <v/>
      </c>
    </row>
    <row r="1586" spans="1:18" x14ac:dyDescent="0.25">
      <c r="A1586" s="76" t="str">
        <f>IF(ISBLANK(INDEX('Policy Characteristics'!A:A,MATCH($C1586,'Policy Characteristics'!$C:$C,0))),"",INDEX('Policy Characteristics'!A:A,MATCH($C1586,'Policy Characteristics'!$C:$C,0)))</f>
        <v>Industry</v>
      </c>
      <c r="B1586" s="200" t="str">
        <f>IF(ISBLANK(INDEX('Policy Characteristics'!B:B,MATCH($C1586,'Policy Characteristics'!$C:$C,0))),"",INDEX('Policy Characteristics'!B:B,MATCH($C1586,'Policy Characteristics'!$C:$C,0)))</f>
        <v>Non BAU Increase in Process Emissions</v>
      </c>
      <c r="C1586" s="76" t="str">
        <f t="shared" si="46"/>
        <v>Boolean Use Non BAU Process Emissions Additions</v>
      </c>
      <c r="D1586" s="88" t="s">
        <v>2564</v>
      </c>
      <c r="E1586" s="88"/>
      <c r="F1586" s="88" t="s">
        <v>2565</v>
      </c>
      <c r="G1586" s="88"/>
      <c r="H1586" s="15">
        <v>2759</v>
      </c>
      <c r="I1586" s="213" t="s">
        <v>44</v>
      </c>
      <c r="J1586" s="202" t="str">
        <f>IF(ISBLANK(INDEX('Policy Characteristics'!D:D,MATCH($C1586,'Policy Characteristics'!$C:$C,0))),"",INDEX('Policy Characteristics'!D:D,MATCH($C1586,'Policy Characteristics'!$C:$C,0)))</f>
        <v>Process Emissions Increases</v>
      </c>
      <c r="K1586" s="76" t="str">
        <f>IF(ISBLANK(INDEX('Policy Characteristics'!E:E,MATCH($C1586,'Policy Characteristics'!$C:$C,0))),"",INDEX('Policy Characteristics'!E:E,MATCH($C1586,'Policy Characteristics'!$C:$C,0)))</f>
        <v>non BAU indst process emissions</v>
      </c>
      <c r="L1586" s="205">
        <f>IF(ISBLANK(INDEX('Policy Characteristics'!F:F,MATCH($C1586,'Policy Characteristics'!$C:$C,0))),"",INDEX('Policy Characteristics'!F:F,MATCH($C1586,'Policy Characteristics'!$C:$C,0)))</f>
        <v>0</v>
      </c>
      <c r="M1586" s="205">
        <f>IF(ISBLANK(INDEX('Policy Characteristics'!G:G,MATCH($C1586,'Policy Characteristics'!$C:$C,0))),"",INDEX('Policy Characteristics'!G:G,MATCH($C1586,'Policy Characteristics'!$C:$C,0)))</f>
        <v>1</v>
      </c>
      <c r="N1586" s="205">
        <f>IF(ISBLANK(INDEX('Policy Characteristics'!H:H,MATCH($C1586,'Policy Characteristics'!$C:$C,0))),"",INDEX('Policy Characteristics'!H:H,MATCH($C1586,'Policy Characteristics'!$C:$C,0)))</f>
        <v>1</v>
      </c>
      <c r="O1586" s="76" t="str">
        <f>IF(ISBLANK(INDEX('Policy Characteristics'!I:I,MATCH($C1586,'Policy Characteristics'!$C:$C,0))),"",INDEX('Policy Characteristics'!I:I,MATCH($C1586,'Policy Characteristics'!$C:$C,0)))</f>
        <v>on/off</v>
      </c>
      <c r="P1586" s="76" t="str">
        <f>IF(ISBLANK(INDEX('Policy Characteristics'!J:J,MATCH($C1586,'Policy Characteristics'!$C:$C,0))),"",INDEX('Policy Characteristics'!J:J,MATCH($C1586,'Policy Characteristics'!$C:$C,0)))</f>
        <v>**Description:** This policy lever tests increases in industrial process emissions relative to the BAU scenario according to schedules set via model input data. The following descriptions explain what scenarios this lever is set up to test:  // **Guidance for setting values:** //**Methane capture and destruction:** The EPA has set standards for oil and gas methane emissions for new and existing equipment, which are projected to save 130 MMT CO2e annually by 2029. This lever repeals those standards. // **Cropland, rice, and livestock measures:** The Inflation Reduction Act includes billions in financial support for clean agricultural practices. This lever removes that financial support and the projected emissions reductions from those programs.</v>
      </c>
      <c r="Q1586" s="76" t="str">
        <f>IF(ISBLANK(INDEX('Policy Characteristics'!K:K,MATCH($C1586,'Policy Characteristics'!$C:$C,0))),"",INDEX('Policy Characteristics'!K:K,MATCH($C1586,'Policy Characteristics'!$C:$C,0)))</f>
        <v/>
      </c>
      <c r="R1586" s="76" t="str">
        <f>IF(ISBLANK(INDEX('Policy Characteristics'!L:L,MATCH($C1586,'Policy Characteristics'!$C:$C,0))),"",INDEX('Policy Characteristics'!L:L,MATCH($C1586,'Policy Characteristics'!$C:$C,0)))</f>
        <v/>
      </c>
    </row>
    <row r="1587" spans="1:18" x14ac:dyDescent="0.25">
      <c r="A1587" s="76" t="str">
        <f>IF(ISBLANK(INDEX('Policy Characteristics'!A:A,MATCH($C1587,'Policy Characteristics'!$C:$C,0))),"",INDEX('Policy Characteristics'!A:A,MATCH($C1587,'Policy Characteristics'!$C:$C,0)))</f>
        <v>Industry</v>
      </c>
      <c r="B1587" s="200" t="str">
        <f>IF(ISBLANK(INDEX('Policy Characteristics'!B:B,MATCH($C1587,'Policy Characteristics'!$C:$C,0))),"",INDEX('Policy Characteristics'!B:B,MATCH($C1587,'Policy Characteristics'!$C:$C,0)))</f>
        <v>Non BAU Increase in Process Emissions</v>
      </c>
      <c r="C1587" s="76" t="str">
        <f t="shared" si="46"/>
        <v>Boolean Use Non BAU Process Emissions Additions</v>
      </c>
      <c r="D1587" s="88" t="s">
        <v>2566</v>
      </c>
      <c r="E1587" s="88"/>
      <c r="F1587" s="88" t="s">
        <v>2567</v>
      </c>
      <c r="G1587" s="88"/>
      <c r="H1587" s="15">
        <v>2760</v>
      </c>
      <c r="I1587" s="213" t="s">
        <v>44</v>
      </c>
      <c r="J1587" s="202" t="str">
        <f>IF(ISBLANK(INDEX('Policy Characteristics'!D:D,MATCH($C1587,'Policy Characteristics'!$C:$C,0))),"",INDEX('Policy Characteristics'!D:D,MATCH($C1587,'Policy Characteristics'!$C:$C,0)))</f>
        <v>Process Emissions Increases</v>
      </c>
      <c r="K1587" s="76" t="str">
        <f>IF(ISBLANK(INDEX('Policy Characteristics'!E:E,MATCH($C1587,'Policy Characteristics'!$C:$C,0))),"",INDEX('Policy Characteristics'!E:E,MATCH($C1587,'Policy Characteristics'!$C:$C,0)))</f>
        <v>non BAU indst process emissions</v>
      </c>
      <c r="L1587" s="205">
        <f>IF(ISBLANK(INDEX('Policy Characteristics'!F:F,MATCH($C1587,'Policy Characteristics'!$C:$C,0))),"",INDEX('Policy Characteristics'!F:F,MATCH($C1587,'Policy Characteristics'!$C:$C,0)))</f>
        <v>0</v>
      </c>
      <c r="M1587" s="205">
        <f>IF(ISBLANK(INDEX('Policy Characteristics'!G:G,MATCH($C1587,'Policy Characteristics'!$C:$C,0))),"",INDEX('Policy Characteristics'!G:G,MATCH($C1587,'Policy Characteristics'!$C:$C,0)))</f>
        <v>1</v>
      </c>
      <c r="N1587" s="205">
        <f>IF(ISBLANK(INDEX('Policy Characteristics'!H:H,MATCH($C1587,'Policy Characteristics'!$C:$C,0))),"",INDEX('Policy Characteristics'!H:H,MATCH($C1587,'Policy Characteristics'!$C:$C,0)))</f>
        <v>1</v>
      </c>
      <c r="O1587" s="76" t="str">
        <f>IF(ISBLANK(INDEX('Policy Characteristics'!I:I,MATCH($C1587,'Policy Characteristics'!$C:$C,0))),"",INDEX('Policy Characteristics'!I:I,MATCH($C1587,'Policy Characteristics'!$C:$C,0)))</f>
        <v>on/off</v>
      </c>
      <c r="P1587" s="76" t="str">
        <f>IF(ISBLANK(INDEX('Policy Characteristics'!J:J,MATCH($C1587,'Policy Characteristics'!$C:$C,0))),"",INDEX('Policy Characteristics'!J:J,MATCH($C1587,'Policy Characteristics'!$C:$C,0)))</f>
        <v>**Description:** This policy lever tests increases in industrial process emissions relative to the BAU scenario according to schedules set via model input data. The following descriptions explain what scenarios this lever is set up to test:  // **Guidance for setting values:** //**Methane capture and destruction:** The EPA has set standards for oil and gas methane emissions for new and existing equipment, which are projected to save 130 MMT CO2e annually by 2029. This lever repeals those standards. // **Cropland, rice, and livestock measures:** The Inflation Reduction Act includes billions in financial support for clean agricultural practices. This lever removes that financial support and the projected emissions reductions from those programs.</v>
      </c>
      <c r="Q1587" s="76" t="str">
        <f>IF(ISBLANK(INDEX('Policy Characteristics'!K:K,MATCH($C1587,'Policy Characteristics'!$C:$C,0))),"",INDEX('Policy Characteristics'!K:K,MATCH($C1587,'Policy Characteristics'!$C:$C,0)))</f>
        <v/>
      </c>
      <c r="R1587" s="76" t="str">
        <f>IF(ISBLANK(INDEX('Policy Characteristics'!L:L,MATCH($C1587,'Policy Characteristics'!$C:$C,0))),"",INDEX('Policy Characteristics'!L:L,MATCH($C1587,'Policy Characteristics'!$C:$C,0)))</f>
        <v/>
      </c>
    </row>
    <row r="1588" spans="1:18" x14ac:dyDescent="0.25">
      <c r="A1588" s="76" t="str">
        <f>IF(ISBLANK(INDEX('Policy Characteristics'!A:A,MATCH($C1588,'Policy Characteristics'!$C:$C,0))),"",INDEX('Policy Characteristics'!A:A,MATCH($C1588,'Policy Characteristics'!$C:$C,0)))</f>
        <v>Industry</v>
      </c>
      <c r="B1588" s="200" t="str">
        <f>IF(ISBLANK(INDEX('Policy Characteristics'!B:B,MATCH($C1588,'Policy Characteristics'!$C:$C,0))),"",INDEX('Policy Characteristics'!B:B,MATCH($C1588,'Policy Characteristics'!$C:$C,0)))</f>
        <v>Non BAU Increase in Process Emissions</v>
      </c>
      <c r="C1588" s="76" t="str">
        <f t="shared" si="46"/>
        <v>Boolean Use Non BAU Process Emissions Additions</v>
      </c>
      <c r="D1588" s="88" t="s">
        <v>2568</v>
      </c>
      <c r="E1588" s="88"/>
      <c r="F1588" s="88" t="s">
        <v>2569</v>
      </c>
      <c r="G1588" s="88"/>
      <c r="H1588" s="15">
        <v>2761</v>
      </c>
      <c r="I1588" s="213" t="s">
        <v>44</v>
      </c>
      <c r="J1588" s="202" t="str">
        <f>IF(ISBLANK(INDEX('Policy Characteristics'!D:D,MATCH($C1588,'Policy Characteristics'!$C:$C,0))),"",INDEX('Policy Characteristics'!D:D,MATCH($C1588,'Policy Characteristics'!$C:$C,0)))</f>
        <v>Process Emissions Increases</v>
      </c>
      <c r="K1588" s="76" t="str">
        <f>IF(ISBLANK(INDEX('Policy Characteristics'!E:E,MATCH($C1588,'Policy Characteristics'!$C:$C,0))),"",INDEX('Policy Characteristics'!E:E,MATCH($C1588,'Policy Characteristics'!$C:$C,0)))</f>
        <v>non BAU indst process emissions</v>
      </c>
      <c r="L1588" s="205">
        <f>IF(ISBLANK(INDEX('Policy Characteristics'!F:F,MATCH($C1588,'Policy Characteristics'!$C:$C,0))),"",INDEX('Policy Characteristics'!F:F,MATCH($C1588,'Policy Characteristics'!$C:$C,0)))</f>
        <v>0</v>
      </c>
      <c r="M1588" s="205">
        <f>IF(ISBLANK(INDEX('Policy Characteristics'!G:G,MATCH($C1588,'Policy Characteristics'!$C:$C,0))),"",INDEX('Policy Characteristics'!G:G,MATCH($C1588,'Policy Characteristics'!$C:$C,0)))</f>
        <v>1</v>
      </c>
      <c r="N1588" s="205">
        <f>IF(ISBLANK(INDEX('Policy Characteristics'!H:H,MATCH($C1588,'Policy Characteristics'!$C:$C,0))),"",INDEX('Policy Characteristics'!H:H,MATCH($C1588,'Policy Characteristics'!$C:$C,0)))</f>
        <v>1</v>
      </c>
      <c r="O1588" s="76" t="str">
        <f>IF(ISBLANK(INDEX('Policy Characteristics'!I:I,MATCH($C1588,'Policy Characteristics'!$C:$C,0))),"",INDEX('Policy Characteristics'!I:I,MATCH($C1588,'Policy Characteristics'!$C:$C,0)))</f>
        <v>on/off</v>
      </c>
      <c r="P1588" s="76" t="str">
        <f>IF(ISBLANK(INDEX('Policy Characteristics'!J:J,MATCH($C1588,'Policy Characteristics'!$C:$C,0))),"",INDEX('Policy Characteristics'!J:J,MATCH($C1588,'Policy Characteristics'!$C:$C,0)))</f>
        <v>**Description:** This policy lever tests increases in industrial process emissions relative to the BAU scenario according to schedules set via model input data. The following descriptions explain what scenarios this lever is set up to test:  // **Guidance for setting values:** //**Methane capture and destruction:** The EPA has set standards for oil and gas methane emissions for new and existing equipment, which are projected to save 130 MMT CO2e annually by 2029. This lever repeals those standards. // **Cropland, rice, and livestock measures:** The Inflation Reduction Act includes billions in financial support for clean agricultural practices. This lever removes that financial support and the projected emissions reductions from those programs.</v>
      </c>
      <c r="Q1588" s="76" t="str">
        <f>IF(ISBLANK(INDEX('Policy Characteristics'!K:K,MATCH($C1588,'Policy Characteristics'!$C:$C,0))),"",INDEX('Policy Characteristics'!K:K,MATCH($C1588,'Policy Characteristics'!$C:$C,0)))</f>
        <v/>
      </c>
      <c r="R1588" s="76" t="str">
        <f>IF(ISBLANK(INDEX('Policy Characteristics'!L:L,MATCH($C1588,'Policy Characteristics'!$C:$C,0))),"",INDEX('Policy Characteristics'!L:L,MATCH($C1588,'Policy Characteristics'!$C:$C,0)))</f>
        <v/>
      </c>
    </row>
    <row r="1589" spans="1:18" x14ac:dyDescent="0.25">
      <c r="A1589" s="76" t="str">
        <f>IF(ISBLANK(INDEX('Policy Characteristics'!A:A,MATCH($C1589,'Policy Characteristics'!$C:$C,0))),"",INDEX('Policy Characteristics'!A:A,MATCH($C1589,'Policy Characteristics'!$C:$C,0)))</f>
        <v>Industry</v>
      </c>
      <c r="B1589" s="200" t="str">
        <f>IF(ISBLANK(INDEX('Policy Characteristics'!B:B,MATCH($C1589,'Policy Characteristics'!$C:$C,0))),"",INDEX('Policy Characteristics'!B:B,MATCH($C1589,'Policy Characteristics'!$C:$C,0)))</f>
        <v>Non BAU Increase in Process Emissions</v>
      </c>
      <c r="C1589" s="76" t="str">
        <f t="shared" si="46"/>
        <v>Boolean Use Non BAU Process Emissions Additions</v>
      </c>
      <c r="D1589" s="88" t="s">
        <v>2570</v>
      </c>
      <c r="E1589" s="88"/>
      <c r="F1589" s="88" t="s">
        <v>2571</v>
      </c>
      <c r="G1589" s="88"/>
      <c r="H1589" s="15">
        <v>2762</v>
      </c>
      <c r="I1589" s="213" t="s">
        <v>44</v>
      </c>
      <c r="J1589" s="202" t="str">
        <f>IF(ISBLANK(INDEX('Policy Characteristics'!D:D,MATCH($C1589,'Policy Characteristics'!$C:$C,0))),"",INDEX('Policy Characteristics'!D:D,MATCH($C1589,'Policy Characteristics'!$C:$C,0)))</f>
        <v>Process Emissions Increases</v>
      </c>
      <c r="K1589" s="76" t="str">
        <f>IF(ISBLANK(INDEX('Policy Characteristics'!E:E,MATCH($C1589,'Policy Characteristics'!$C:$C,0))),"",INDEX('Policy Characteristics'!E:E,MATCH($C1589,'Policy Characteristics'!$C:$C,0)))</f>
        <v>non BAU indst process emissions</v>
      </c>
      <c r="L1589" s="205">
        <f>IF(ISBLANK(INDEX('Policy Characteristics'!F:F,MATCH($C1589,'Policy Characteristics'!$C:$C,0))),"",INDEX('Policy Characteristics'!F:F,MATCH($C1589,'Policy Characteristics'!$C:$C,0)))</f>
        <v>0</v>
      </c>
      <c r="M1589" s="205">
        <f>IF(ISBLANK(INDEX('Policy Characteristics'!G:G,MATCH($C1589,'Policy Characteristics'!$C:$C,0))),"",INDEX('Policy Characteristics'!G:G,MATCH($C1589,'Policy Characteristics'!$C:$C,0)))</f>
        <v>1</v>
      </c>
      <c r="N1589" s="205">
        <f>IF(ISBLANK(INDEX('Policy Characteristics'!H:H,MATCH($C1589,'Policy Characteristics'!$C:$C,0))),"",INDEX('Policy Characteristics'!H:H,MATCH($C1589,'Policy Characteristics'!$C:$C,0)))</f>
        <v>1</v>
      </c>
      <c r="O1589" s="76" t="str">
        <f>IF(ISBLANK(INDEX('Policy Characteristics'!I:I,MATCH($C1589,'Policy Characteristics'!$C:$C,0))),"",INDEX('Policy Characteristics'!I:I,MATCH($C1589,'Policy Characteristics'!$C:$C,0)))</f>
        <v>on/off</v>
      </c>
      <c r="P1589" s="76" t="str">
        <f>IF(ISBLANK(INDEX('Policy Characteristics'!J:J,MATCH($C1589,'Policy Characteristics'!$C:$C,0))),"",INDEX('Policy Characteristics'!J:J,MATCH($C1589,'Policy Characteristics'!$C:$C,0)))</f>
        <v>**Description:** This policy lever tests increases in industrial process emissions relative to the BAU scenario according to schedules set via model input data. The following descriptions explain what scenarios this lever is set up to test:  // **Guidance for setting values:** //**Methane capture and destruction:** The EPA has set standards for oil and gas methane emissions for new and existing equipment, which are projected to save 130 MMT CO2e annually by 2029. This lever repeals those standards. // **Cropland, rice, and livestock measures:** The Inflation Reduction Act includes billions in financial support for clean agricultural practices. This lever removes that financial support and the projected emissions reductions from those programs.</v>
      </c>
      <c r="Q1589" s="76" t="str">
        <f>IF(ISBLANK(INDEX('Policy Characteristics'!K:K,MATCH($C1589,'Policy Characteristics'!$C:$C,0))),"",INDEX('Policy Characteristics'!K:K,MATCH($C1589,'Policy Characteristics'!$C:$C,0)))</f>
        <v/>
      </c>
      <c r="R1589" s="76" t="str">
        <f>IF(ISBLANK(INDEX('Policy Characteristics'!L:L,MATCH($C1589,'Policy Characteristics'!$C:$C,0))),"",INDEX('Policy Characteristics'!L:L,MATCH($C1589,'Policy Characteristics'!$C:$C,0)))</f>
        <v/>
      </c>
    </row>
    <row r="1590" spans="1:18" x14ac:dyDescent="0.25">
      <c r="A1590" s="76" t="str">
        <f>IF(ISBLANK(INDEX('Policy Characteristics'!A:A,MATCH($C1590,'Policy Characteristics'!$C:$C,0))),"",INDEX('Policy Characteristics'!A:A,MATCH($C1590,'Policy Characteristics'!$C:$C,0)))</f>
        <v>Industry</v>
      </c>
      <c r="B1590" s="200" t="str">
        <f>IF(ISBLANK(INDEX('Policy Characteristics'!B:B,MATCH($C1590,'Policy Characteristics'!$C:$C,0))),"",INDEX('Policy Characteristics'!B:B,MATCH($C1590,'Policy Characteristics'!$C:$C,0)))</f>
        <v>Non BAU Increase in Process Emissions</v>
      </c>
      <c r="C1590" s="76" t="str">
        <f t="shared" si="46"/>
        <v>Boolean Use Non BAU Process Emissions Additions</v>
      </c>
      <c r="D1590" s="88" t="s">
        <v>2572</v>
      </c>
      <c r="E1590" s="88"/>
      <c r="F1590" s="88" t="s">
        <v>2573</v>
      </c>
      <c r="G1590" s="88"/>
      <c r="H1590" s="15">
        <v>2763</v>
      </c>
      <c r="I1590" s="213" t="s">
        <v>44</v>
      </c>
      <c r="J1590" s="202" t="str">
        <f>IF(ISBLANK(INDEX('Policy Characteristics'!D:D,MATCH($C1590,'Policy Characteristics'!$C:$C,0))),"",INDEX('Policy Characteristics'!D:D,MATCH($C1590,'Policy Characteristics'!$C:$C,0)))</f>
        <v>Process Emissions Increases</v>
      </c>
      <c r="K1590" s="76" t="str">
        <f>IF(ISBLANK(INDEX('Policy Characteristics'!E:E,MATCH($C1590,'Policy Characteristics'!$C:$C,0))),"",INDEX('Policy Characteristics'!E:E,MATCH($C1590,'Policy Characteristics'!$C:$C,0)))</f>
        <v>non BAU indst process emissions</v>
      </c>
      <c r="L1590" s="205">
        <f>IF(ISBLANK(INDEX('Policy Characteristics'!F:F,MATCH($C1590,'Policy Characteristics'!$C:$C,0))),"",INDEX('Policy Characteristics'!F:F,MATCH($C1590,'Policy Characteristics'!$C:$C,0)))</f>
        <v>0</v>
      </c>
      <c r="M1590" s="205">
        <f>IF(ISBLANK(INDEX('Policy Characteristics'!G:G,MATCH($C1590,'Policy Characteristics'!$C:$C,0))),"",INDEX('Policy Characteristics'!G:G,MATCH($C1590,'Policy Characteristics'!$C:$C,0)))</f>
        <v>1</v>
      </c>
      <c r="N1590" s="205">
        <f>IF(ISBLANK(INDEX('Policy Characteristics'!H:H,MATCH($C1590,'Policy Characteristics'!$C:$C,0))),"",INDEX('Policy Characteristics'!H:H,MATCH($C1590,'Policy Characteristics'!$C:$C,0)))</f>
        <v>1</v>
      </c>
      <c r="O1590" s="76" t="str">
        <f>IF(ISBLANK(INDEX('Policy Characteristics'!I:I,MATCH($C1590,'Policy Characteristics'!$C:$C,0))),"",INDEX('Policy Characteristics'!I:I,MATCH($C1590,'Policy Characteristics'!$C:$C,0)))</f>
        <v>on/off</v>
      </c>
      <c r="P1590" s="76" t="str">
        <f>IF(ISBLANK(INDEX('Policy Characteristics'!J:J,MATCH($C1590,'Policy Characteristics'!$C:$C,0))),"",INDEX('Policy Characteristics'!J:J,MATCH($C1590,'Policy Characteristics'!$C:$C,0)))</f>
        <v>**Description:** This policy lever tests increases in industrial process emissions relative to the BAU scenario according to schedules set via model input data. The following descriptions explain what scenarios this lever is set up to test:  // **Guidance for setting values:** //**Methane capture and destruction:** The EPA has set standards for oil and gas methane emissions for new and existing equipment, which are projected to save 130 MMT CO2e annually by 2029. This lever repeals those standards. // **Cropland, rice, and livestock measures:** The Inflation Reduction Act includes billions in financial support for clean agricultural practices. This lever removes that financial support and the projected emissions reductions from those programs.</v>
      </c>
      <c r="Q1590" s="76" t="str">
        <f>IF(ISBLANK(INDEX('Policy Characteristics'!K:K,MATCH($C1590,'Policy Characteristics'!$C:$C,0))),"",INDEX('Policy Characteristics'!K:K,MATCH($C1590,'Policy Characteristics'!$C:$C,0)))</f>
        <v/>
      </c>
      <c r="R1590" s="76" t="str">
        <f>IF(ISBLANK(INDEX('Policy Characteristics'!L:L,MATCH($C1590,'Policy Characteristics'!$C:$C,0))),"",INDEX('Policy Characteristics'!L:L,MATCH($C1590,'Policy Characteristics'!$C:$C,0)))</f>
        <v/>
      </c>
    </row>
    <row r="1591" spans="1:18" x14ac:dyDescent="0.25">
      <c r="A1591" s="76" t="str">
        <f>IF(ISBLANK(INDEX('Policy Characteristics'!A:A,MATCH($C1591,'Policy Characteristics'!$C:$C,0))),"",INDEX('Policy Characteristics'!A:A,MATCH($C1591,'Policy Characteristics'!$C:$C,0)))</f>
        <v>Industry</v>
      </c>
      <c r="B1591" s="200" t="str">
        <f>IF(ISBLANK(INDEX('Policy Characteristics'!B:B,MATCH($C1591,'Policy Characteristics'!$C:$C,0))),"",INDEX('Policy Characteristics'!B:B,MATCH($C1591,'Policy Characteristics'!$C:$C,0)))</f>
        <v>Non BAU Increase in Process Emissions</v>
      </c>
      <c r="C1591" s="76" t="str">
        <f t="shared" si="46"/>
        <v>Boolean Use Non BAU Process Emissions Additions</v>
      </c>
      <c r="D1591" s="88" t="s">
        <v>2574</v>
      </c>
      <c r="E1591" s="88"/>
      <c r="F1591" s="88" t="s">
        <v>1010</v>
      </c>
      <c r="G1591" s="88"/>
      <c r="H1591" s="15">
        <v>2764</v>
      </c>
      <c r="I1591" s="213" t="s">
        <v>43</v>
      </c>
      <c r="J1591" s="202" t="str">
        <f>IF(ISBLANK(INDEX('Policy Characteristics'!D:D,MATCH($C1591,'Policy Characteristics'!$C:$C,0))),"",INDEX('Policy Characteristics'!D:D,MATCH($C1591,'Policy Characteristics'!$C:$C,0)))</f>
        <v>Process Emissions Increases</v>
      </c>
      <c r="K1591" s="76" t="str">
        <f>IF(ISBLANK(INDEX('Policy Characteristics'!E:E,MATCH($C1591,'Policy Characteristics'!$C:$C,0))),"",INDEX('Policy Characteristics'!E:E,MATCH($C1591,'Policy Characteristics'!$C:$C,0)))</f>
        <v>non BAU indst process emissions</v>
      </c>
      <c r="L1591" s="205">
        <f>IF(ISBLANK(INDEX('Policy Characteristics'!F:F,MATCH($C1591,'Policy Characteristics'!$C:$C,0))),"",INDEX('Policy Characteristics'!F:F,MATCH($C1591,'Policy Characteristics'!$C:$C,0)))</f>
        <v>0</v>
      </c>
      <c r="M1591" s="205">
        <f>IF(ISBLANK(INDEX('Policy Characteristics'!G:G,MATCH($C1591,'Policy Characteristics'!$C:$C,0))),"",INDEX('Policy Characteristics'!G:G,MATCH($C1591,'Policy Characteristics'!$C:$C,0)))</f>
        <v>1</v>
      </c>
      <c r="N1591" s="205">
        <f>IF(ISBLANK(INDEX('Policy Characteristics'!H:H,MATCH($C1591,'Policy Characteristics'!$C:$C,0))),"",INDEX('Policy Characteristics'!H:H,MATCH($C1591,'Policy Characteristics'!$C:$C,0)))</f>
        <v>1</v>
      </c>
      <c r="O1591" s="76" t="str">
        <f>IF(ISBLANK(INDEX('Policy Characteristics'!I:I,MATCH($C1591,'Policy Characteristics'!$C:$C,0))),"",INDEX('Policy Characteristics'!I:I,MATCH($C1591,'Policy Characteristics'!$C:$C,0)))</f>
        <v>on/off</v>
      </c>
      <c r="P1591" s="76" t="str">
        <f>IF(ISBLANK(INDEX('Policy Characteristics'!J:J,MATCH($C1591,'Policy Characteristics'!$C:$C,0))),"",INDEX('Policy Characteristics'!J:J,MATCH($C1591,'Policy Characteristics'!$C:$C,0)))</f>
        <v>**Description:** This policy lever tests increases in industrial process emissions relative to the BAU scenario according to schedules set via model input data. The following descriptions explain what scenarios this lever is set up to test:  // **Guidance for setting values:** //**Methane capture and destruction:** The EPA has set standards for oil and gas methane emissions for new and existing equipment, which are projected to save 130 MMT CO2e annually by 2029. This lever repeals those standards. // **Cropland, rice, and livestock measures:** The Inflation Reduction Act includes billions in financial support for clean agricultural practices. This lever removes that financial support and the projected emissions reductions from those programs.</v>
      </c>
      <c r="Q1591" s="76" t="str">
        <f>IF(ISBLANK(INDEX('Policy Characteristics'!K:K,MATCH($C1591,'Policy Characteristics'!$C:$C,0))),"",INDEX('Policy Characteristics'!K:K,MATCH($C1591,'Policy Characteristics'!$C:$C,0)))</f>
        <v/>
      </c>
      <c r="R1591" s="76" t="str">
        <f>IF(ISBLANK(INDEX('Policy Characteristics'!L:L,MATCH($C1591,'Policy Characteristics'!$C:$C,0))),"",INDEX('Policy Characteristics'!L:L,MATCH($C1591,'Policy Characteristics'!$C:$C,0)))</f>
        <v/>
      </c>
    </row>
    <row r="1592" spans="1:18" x14ac:dyDescent="0.25">
      <c r="A1592" s="76" t="str">
        <f>IF(ISBLANK(INDEX('Policy Characteristics'!A:A,MATCH($C1592,'Policy Characteristics'!$C:$C,0))),"",INDEX('Policy Characteristics'!A:A,MATCH($C1592,'Policy Characteristics'!$C:$C,0)))</f>
        <v>Industry</v>
      </c>
      <c r="B1592" s="200" t="str">
        <f>IF(ISBLANK(INDEX('Policy Characteristics'!B:B,MATCH($C1592,'Policy Characteristics'!$C:$C,0))),"",INDEX('Policy Characteristics'!B:B,MATCH($C1592,'Policy Characteristics'!$C:$C,0)))</f>
        <v>Non BAU Increase in Process Emissions</v>
      </c>
      <c r="C1592" s="76" t="str">
        <f t="shared" si="46"/>
        <v>Boolean Use Non BAU Process Emissions Additions</v>
      </c>
      <c r="D1592" s="88" t="s">
        <v>2575</v>
      </c>
      <c r="E1592" s="88"/>
      <c r="F1592" s="88" t="s">
        <v>133</v>
      </c>
      <c r="G1592" s="88"/>
      <c r="H1592" s="15">
        <v>2765</v>
      </c>
      <c r="I1592" s="213" t="s">
        <v>43</v>
      </c>
      <c r="J1592" s="202" t="str">
        <f>IF(ISBLANK(INDEX('Policy Characteristics'!D:D,MATCH($C1592,'Policy Characteristics'!$C:$C,0))),"",INDEX('Policy Characteristics'!D:D,MATCH($C1592,'Policy Characteristics'!$C:$C,0)))</f>
        <v>Process Emissions Increases</v>
      </c>
      <c r="K1592" s="76" t="str">
        <f>IF(ISBLANK(INDEX('Policy Characteristics'!E:E,MATCH($C1592,'Policy Characteristics'!$C:$C,0))),"",INDEX('Policy Characteristics'!E:E,MATCH($C1592,'Policy Characteristics'!$C:$C,0)))</f>
        <v>non BAU indst process emissions</v>
      </c>
      <c r="L1592" s="205">
        <f>IF(ISBLANK(INDEX('Policy Characteristics'!F:F,MATCH($C1592,'Policy Characteristics'!$C:$C,0))),"",INDEX('Policy Characteristics'!F:F,MATCH($C1592,'Policy Characteristics'!$C:$C,0)))</f>
        <v>0</v>
      </c>
      <c r="M1592" s="205">
        <f>IF(ISBLANK(INDEX('Policy Characteristics'!G:G,MATCH($C1592,'Policy Characteristics'!$C:$C,0))),"",INDEX('Policy Characteristics'!G:G,MATCH($C1592,'Policy Characteristics'!$C:$C,0)))</f>
        <v>1</v>
      </c>
      <c r="N1592" s="205">
        <f>IF(ISBLANK(INDEX('Policy Characteristics'!H:H,MATCH($C1592,'Policy Characteristics'!$C:$C,0))),"",INDEX('Policy Characteristics'!H:H,MATCH($C1592,'Policy Characteristics'!$C:$C,0)))</f>
        <v>1</v>
      </c>
      <c r="O1592" s="76" t="str">
        <f>IF(ISBLANK(INDEX('Policy Characteristics'!I:I,MATCH($C1592,'Policy Characteristics'!$C:$C,0))),"",INDEX('Policy Characteristics'!I:I,MATCH($C1592,'Policy Characteristics'!$C:$C,0)))</f>
        <v>on/off</v>
      </c>
      <c r="P1592" s="76" t="str">
        <f>IF(ISBLANK(INDEX('Policy Characteristics'!J:J,MATCH($C1592,'Policy Characteristics'!$C:$C,0))),"",INDEX('Policy Characteristics'!J:J,MATCH($C1592,'Policy Characteristics'!$C:$C,0)))</f>
        <v>**Description:** This policy lever tests increases in industrial process emissions relative to the BAU scenario according to schedules set via model input data. The following descriptions explain what scenarios this lever is set up to test:  // **Guidance for setting values:** //**Methane capture and destruction:** The EPA has set standards for oil and gas methane emissions for new and existing equipment, which are projected to save 130 MMT CO2e annually by 2029. This lever repeals those standards. // **Cropland, rice, and livestock measures:** The Inflation Reduction Act includes billions in financial support for clean agricultural practices. This lever removes that financial support and the projected emissions reductions from those programs.</v>
      </c>
      <c r="Q1592" s="76" t="str">
        <f>IF(ISBLANK(INDEX('Policy Characteristics'!K:K,MATCH($C1592,'Policy Characteristics'!$C:$C,0))),"",INDEX('Policy Characteristics'!K:K,MATCH($C1592,'Policy Characteristics'!$C:$C,0)))</f>
        <v/>
      </c>
      <c r="R1592" s="76" t="str">
        <f>IF(ISBLANK(INDEX('Policy Characteristics'!L:L,MATCH($C1592,'Policy Characteristics'!$C:$C,0))),"",INDEX('Policy Characteristics'!L:L,MATCH($C1592,'Policy Characteristics'!$C:$C,0)))</f>
        <v/>
      </c>
    </row>
    <row r="1593" spans="1:18" x14ac:dyDescent="0.25">
      <c r="A1593" s="76" t="str">
        <f>IF(ISBLANK(INDEX('Policy Characteristics'!A:A,MATCH($C1593,'Policy Characteristics'!$C:$C,0))),"",INDEX('Policy Characteristics'!A:A,MATCH($C1593,'Policy Characteristics'!$C:$C,0)))</f>
        <v>Industry</v>
      </c>
      <c r="B1593" s="200" t="str">
        <f>IF(ISBLANK(INDEX('Policy Characteristics'!B:B,MATCH($C1593,'Policy Characteristics'!$C:$C,0))),"",INDEX('Policy Characteristics'!B:B,MATCH($C1593,'Policy Characteristics'!$C:$C,0)))</f>
        <v>Non BAU Increase in Process Emissions</v>
      </c>
      <c r="C1593" s="76" t="str">
        <f t="shared" si="46"/>
        <v>Boolean Use Non BAU Process Emissions Additions</v>
      </c>
      <c r="D1593" s="88" t="s">
        <v>2576</v>
      </c>
      <c r="E1593" s="88"/>
      <c r="F1593" s="88" t="s">
        <v>2577</v>
      </c>
      <c r="G1593" s="88"/>
      <c r="H1593" s="15">
        <v>2766</v>
      </c>
      <c r="I1593" s="213" t="s">
        <v>44</v>
      </c>
      <c r="J1593" s="202" t="str">
        <f>IF(ISBLANK(INDEX('Policy Characteristics'!D:D,MATCH($C1593,'Policy Characteristics'!$C:$C,0))),"",INDEX('Policy Characteristics'!D:D,MATCH($C1593,'Policy Characteristics'!$C:$C,0)))</f>
        <v>Process Emissions Increases</v>
      </c>
      <c r="K1593" s="76" t="str">
        <f>IF(ISBLANK(INDEX('Policy Characteristics'!E:E,MATCH($C1593,'Policy Characteristics'!$C:$C,0))),"",INDEX('Policy Characteristics'!E:E,MATCH($C1593,'Policy Characteristics'!$C:$C,0)))</f>
        <v>non BAU indst process emissions</v>
      </c>
      <c r="L1593" s="205">
        <f>IF(ISBLANK(INDEX('Policy Characteristics'!F:F,MATCH($C1593,'Policy Characteristics'!$C:$C,0))),"",INDEX('Policy Characteristics'!F:F,MATCH($C1593,'Policy Characteristics'!$C:$C,0)))</f>
        <v>0</v>
      </c>
      <c r="M1593" s="205">
        <f>IF(ISBLANK(INDEX('Policy Characteristics'!G:G,MATCH($C1593,'Policy Characteristics'!$C:$C,0))),"",INDEX('Policy Characteristics'!G:G,MATCH($C1593,'Policy Characteristics'!$C:$C,0)))</f>
        <v>1</v>
      </c>
      <c r="N1593" s="205">
        <f>IF(ISBLANK(INDEX('Policy Characteristics'!H:H,MATCH($C1593,'Policy Characteristics'!$C:$C,0))),"",INDEX('Policy Characteristics'!H:H,MATCH($C1593,'Policy Characteristics'!$C:$C,0)))</f>
        <v>1</v>
      </c>
      <c r="O1593" s="76" t="str">
        <f>IF(ISBLANK(INDEX('Policy Characteristics'!I:I,MATCH($C1593,'Policy Characteristics'!$C:$C,0))),"",INDEX('Policy Characteristics'!I:I,MATCH($C1593,'Policy Characteristics'!$C:$C,0)))</f>
        <v>on/off</v>
      </c>
      <c r="P1593" s="76" t="str">
        <f>IF(ISBLANK(INDEX('Policy Characteristics'!J:J,MATCH($C1593,'Policy Characteristics'!$C:$C,0))),"",INDEX('Policy Characteristics'!J:J,MATCH($C1593,'Policy Characteristics'!$C:$C,0)))</f>
        <v>**Description:** This policy lever tests increases in industrial process emissions relative to the BAU scenario according to schedules set via model input data. The following descriptions explain what scenarios this lever is set up to test:  // **Guidance for setting values:** //**Methane capture and destruction:** The EPA has set standards for oil and gas methane emissions for new and existing equipment, which are projected to save 130 MMT CO2e annually by 2029. This lever repeals those standards. // **Cropland, rice, and livestock measures:** The Inflation Reduction Act includes billions in financial support for clean agricultural practices. This lever removes that financial support and the projected emissions reductions from those programs.</v>
      </c>
      <c r="Q1593" s="76" t="str">
        <f>IF(ISBLANK(INDEX('Policy Characteristics'!K:K,MATCH($C1593,'Policy Characteristics'!$C:$C,0))),"",INDEX('Policy Characteristics'!K:K,MATCH($C1593,'Policy Characteristics'!$C:$C,0)))</f>
        <v/>
      </c>
      <c r="R1593" s="76" t="str">
        <f>IF(ISBLANK(INDEX('Policy Characteristics'!L:L,MATCH($C1593,'Policy Characteristics'!$C:$C,0))),"",INDEX('Policy Characteristics'!L:L,MATCH($C1593,'Policy Characteristics'!$C:$C,0)))</f>
        <v/>
      </c>
    </row>
    <row r="1594" spans="1:18" x14ac:dyDescent="0.25">
      <c r="A1594" s="76" t="str">
        <f>IF(ISBLANK(INDEX('Policy Characteristics'!A:A,MATCH($C1594,'Policy Characteristics'!$C:$C,0))),"",INDEX('Policy Characteristics'!A:A,MATCH($C1594,'Policy Characteristics'!$C:$C,0)))</f>
        <v>Industry</v>
      </c>
      <c r="B1594" s="200" t="str">
        <f>IF(ISBLANK(INDEX('Policy Characteristics'!B:B,MATCH($C1594,'Policy Characteristics'!$C:$C,0))),"",INDEX('Policy Characteristics'!B:B,MATCH($C1594,'Policy Characteristics'!$C:$C,0)))</f>
        <v>Non BAU Increase in Process Emissions</v>
      </c>
      <c r="C1594" s="76" t="str">
        <f t="shared" si="46"/>
        <v>Boolean Use Non BAU Process Emissions Additions</v>
      </c>
      <c r="D1594" s="88" t="s">
        <v>2578</v>
      </c>
      <c r="E1594" s="88"/>
      <c r="F1594" s="88" t="s">
        <v>2579</v>
      </c>
      <c r="G1594" s="88"/>
      <c r="H1594" s="15">
        <v>2767</v>
      </c>
      <c r="I1594" s="213" t="s">
        <v>44</v>
      </c>
      <c r="J1594" s="202" t="str">
        <f>IF(ISBLANK(INDEX('Policy Characteristics'!D:D,MATCH($C1594,'Policy Characteristics'!$C:$C,0))),"",INDEX('Policy Characteristics'!D:D,MATCH($C1594,'Policy Characteristics'!$C:$C,0)))</f>
        <v>Process Emissions Increases</v>
      </c>
      <c r="K1594" s="76" t="str">
        <f>IF(ISBLANK(INDEX('Policy Characteristics'!E:E,MATCH($C1594,'Policy Characteristics'!$C:$C,0))),"",INDEX('Policy Characteristics'!E:E,MATCH($C1594,'Policy Characteristics'!$C:$C,0)))</f>
        <v>non BAU indst process emissions</v>
      </c>
      <c r="L1594" s="205">
        <f>IF(ISBLANK(INDEX('Policy Characteristics'!F:F,MATCH($C1594,'Policy Characteristics'!$C:$C,0))),"",INDEX('Policy Characteristics'!F:F,MATCH($C1594,'Policy Characteristics'!$C:$C,0)))</f>
        <v>0</v>
      </c>
      <c r="M1594" s="205">
        <f>IF(ISBLANK(INDEX('Policy Characteristics'!G:G,MATCH($C1594,'Policy Characteristics'!$C:$C,0))),"",INDEX('Policy Characteristics'!G:G,MATCH($C1594,'Policy Characteristics'!$C:$C,0)))</f>
        <v>1</v>
      </c>
      <c r="N1594" s="205">
        <f>IF(ISBLANK(INDEX('Policy Characteristics'!H:H,MATCH($C1594,'Policy Characteristics'!$C:$C,0))),"",INDEX('Policy Characteristics'!H:H,MATCH($C1594,'Policy Characteristics'!$C:$C,0)))</f>
        <v>1</v>
      </c>
      <c r="O1594" s="76" t="str">
        <f>IF(ISBLANK(INDEX('Policy Characteristics'!I:I,MATCH($C1594,'Policy Characteristics'!$C:$C,0))),"",INDEX('Policy Characteristics'!I:I,MATCH($C1594,'Policy Characteristics'!$C:$C,0)))</f>
        <v>on/off</v>
      </c>
      <c r="P1594" s="76" t="str">
        <f>IF(ISBLANK(INDEX('Policy Characteristics'!J:J,MATCH($C1594,'Policy Characteristics'!$C:$C,0))),"",INDEX('Policy Characteristics'!J:J,MATCH($C1594,'Policy Characteristics'!$C:$C,0)))</f>
        <v>**Description:** This policy lever tests increases in industrial process emissions relative to the BAU scenario according to schedules set via model input data. The following descriptions explain what scenarios this lever is set up to test:  // **Guidance for setting values:** //**Methane capture and destruction:** The EPA has set standards for oil and gas methane emissions for new and existing equipment, which are projected to save 130 MMT CO2e annually by 2029. This lever repeals those standards. // **Cropland, rice, and livestock measures:** The Inflation Reduction Act includes billions in financial support for clean agricultural practices. This lever removes that financial support and the projected emissions reductions from those programs.</v>
      </c>
      <c r="Q1594" s="76" t="str">
        <f>IF(ISBLANK(INDEX('Policy Characteristics'!K:K,MATCH($C1594,'Policy Characteristics'!$C:$C,0))),"",INDEX('Policy Characteristics'!K:K,MATCH($C1594,'Policy Characteristics'!$C:$C,0)))</f>
        <v/>
      </c>
      <c r="R1594" s="76" t="str">
        <f>IF(ISBLANK(INDEX('Policy Characteristics'!L:L,MATCH($C1594,'Policy Characteristics'!$C:$C,0))),"",INDEX('Policy Characteristics'!L:L,MATCH($C1594,'Policy Characteristics'!$C:$C,0)))</f>
        <v/>
      </c>
    </row>
    <row r="1595" spans="1:18" x14ac:dyDescent="0.25">
      <c r="A1595" s="76" t="str">
        <f>IF(ISBLANK(INDEX('Policy Characteristics'!A:A,MATCH($C1595,'Policy Characteristics'!$C:$C,0))),"",INDEX('Policy Characteristics'!A:A,MATCH($C1595,'Policy Characteristics'!$C:$C,0)))</f>
        <v>Industry</v>
      </c>
      <c r="B1595" s="200" t="str">
        <f>IF(ISBLANK(INDEX('Policy Characteristics'!B:B,MATCH($C1595,'Policy Characteristics'!$C:$C,0))),"",INDEX('Policy Characteristics'!B:B,MATCH($C1595,'Policy Characteristics'!$C:$C,0)))</f>
        <v>Non BAU Increase in Process Emissions</v>
      </c>
      <c r="C1595" s="76" t="str">
        <f t="shared" si="46"/>
        <v>Boolean Use Non BAU Process Emissions Additions</v>
      </c>
      <c r="D1595" s="88" t="s">
        <v>2580</v>
      </c>
      <c r="E1595" s="88"/>
      <c r="F1595" s="88" t="s">
        <v>2581</v>
      </c>
      <c r="G1595" s="88"/>
      <c r="H1595" s="15">
        <v>2768</v>
      </c>
      <c r="I1595" s="213" t="s">
        <v>44</v>
      </c>
      <c r="J1595" s="202" t="str">
        <f>IF(ISBLANK(INDEX('Policy Characteristics'!D:D,MATCH($C1595,'Policy Characteristics'!$C:$C,0))),"",INDEX('Policy Characteristics'!D:D,MATCH($C1595,'Policy Characteristics'!$C:$C,0)))</f>
        <v>Process Emissions Increases</v>
      </c>
      <c r="K1595" s="76" t="str">
        <f>IF(ISBLANK(INDEX('Policy Characteristics'!E:E,MATCH($C1595,'Policy Characteristics'!$C:$C,0))),"",INDEX('Policy Characteristics'!E:E,MATCH($C1595,'Policy Characteristics'!$C:$C,0)))</f>
        <v>non BAU indst process emissions</v>
      </c>
      <c r="L1595" s="205">
        <f>IF(ISBLANK(INDEX('Policy Characteristics'!F:F,MATCH($C1595,'Policy Characteristics'!$C:$C,0))),"",INDEX('Policy Characteristics'!F:F,MATCH($C1595,'Policy Characteristics'!$C:$C,0)))</f>
        <v>0</v>
      </c>
      <c r="M1595" s="205">
        <f>IF(ISBLANK(INDEX('Policy Characteristics'!G:G,MATCH($C1595,'Policy Characteristics'!$C:$C,0))),"",INDEX('Policy Characteristics'!G:G,MATCH($C1595,'Policy Characteristics'!$C:$C,0)))</f>
        <v>1</v>
      </c>
      <c r="N1595" s="205">
        <f>IF(ISBLANK(INDEX('Policy Characteristics'!H:H,MATCH($C1595,'Policy Characteristics'!$C:$C,0))),"",INDEX('Policy Characteristics'!H:H,MATCH($C1595,'Policy Characteristics'!$C:$C,0)))</f>
        <v>1</v>
      </c>
      <c r="O1595" s="76" t="str">
        <f>IF(ISBLANK(INDEX('Policy Characteristics'!I:I,MATCH($C1595,'Policy Characteristics'!$C:$C,0))),"",INDEX('Policy Characteristics'!I:I,MATCH($C1595,'Policy Characteristics'!$C:$C,0)))</f>
        <v>on/off</v>
      </c>
      <c r="P1595" s="76" t="str">
        <f>IF(ISBLANK(INDEX('Policy Characteristics'!J:J,MATCH($C1595,'Policy Characteristics'!$C:$C,0))),"",INDEX('Policy Characteristics'!J:J,MATCH($C1595,'Policy Characteristics'!$C:$C,0)))</f>
        <v>**Description:** This policy lever tests increases in industrial process emissions relative to the BAU scenario according to schedules set via model input data. The following descriptions explain what scenarios this lever is set up to test:  // **Guidance for setting values:** //**Methane capture and destruction:** The EPA has set standards for oil and gas methane emissions for new and existing equipment, which are projected to save 130 MMT CO2e annually by 2029. This lever repeals those standards. // **Cropland, rice, and livestock measures:** The Inflation Reduction Act includes billions in financial support for clean agricultural practices. This lever removes that financial support and the projected emissions reductions from those programs.</v>
      </c>
      <c r="Q1595" s="76" t="str">
        <f>IF(ISBLANK(INDEX('Policy Characteristics'!K:K,MATCH($C1595,'Policy Characteristics'!$C:$C,0))),"",INDEX('Policy Characteristics'!K:K,MATCH($C1595,'Policy Characteristics'!$C:$C,0)))</f>
        <v/>
      </c>
      <c r="R1595" s="76" t="str">
        <f>IF(ISBLANK(INDEX('Policy Characteristics'!L:L,MATCH($C1595,'Policy Characteristics'!$C:$C,0))),"",INDEX('Policy Characteristics'!L:L,MATCH($C1595,'Policy Characteristics'!$C:$C,0)))</f>
        <v/>
      </c>
    </row>
    <row r="1596" spans="1:18" x14ac:dyDescent="0.25">
      <c r="A1596" s="76" t="str">
        <f>IF(ISBLANK(INDEX('Policy Characteristics'!A:A,MATCH($C1596,'Policy Characteristics'!$C:$C,0))),"",INDEX('Policy Characteristics'!A:A,MATCH($C1596,'Policy Characteristics'!$C:$C,0)))</f>
        <v>Industry</v>
      </c>
      <c r="B1596" s="200" t="str">
        <f>IF(ISBLANK(INDEX('Policy Characteristics'!B:B,MATCH($C1596,'Policy Characteristics'!$C:$C,0))),"",INDEX('Policy Characteristics'!B:B,MATCH($C1596,'Policy Characteristics'!$C:$C,0)))</f>
        <v>Reduce Fossil Fuel Exports</v>
      </c>
      <c r="C1596" t="s">
        <v>732</v>
      </c>
      <c r="D1596" s="78" t="s">
        <v>447</v>
      </c>
      <c r="E1596" s="88"/>
      <c r="F1596" s="78" t="s">
        <v>444</v>
      </c>
      <c r="G1596" s="88"/>
      <c r="H1596" s="15">
        <v>451</v>
      </c>
      <c r="I1596" s="213" t="s">
        <v>43</v>
      </c>
      <c r="J1596" s="202" t="str">
        <f>IF(ISBLANK(INDEX('Policy Characteristics'!D:D,MATCH($C1596,'Policy Characteristics'!$C:$C,0))),"",INDEX('Policy Characteristics'!D:D,MATCH($C1596,'Policy Characteristics'!$C:$C,0)))</f>
        <v>Percent Reduction in Fossil Fuel Exports</v>
      </c>
      <c r="K1596" s="76" t="str">
        <f>IF(ISBLANK(INDEX('Policy Characteristics'!E:E,MATCH($C1596,'Policy Characteristics'!$C:$C,0))),"",INDEX('Policy Characteristics'!E:E,MATCH($C1596,'Policy Characteristics'!$C:$C,0)))</f>
        <v>indst reduce fossil fuel exports</v>
      </c>
      <c r="L1596" s="205">
        <f>IF(ISBLANK(INDEX('Policy Characteristics'!F:F,MATCH($C1596,'Policy Characteristics'!$C:$C,0))),"",INDEX('Policy Characteristics'!F:F,MATCH($C1596,'Policy Characteristics'!$C:$C,0)))</f>
        <v>0</v>
      </c>
      <c r="M1596" s="205">
        <f>IF(ISBLANK(INDEX('Policy Characteristics'!G:G,MATCH($C1596,'Policy Characteristics'!$C:$C,0))),"",INDEX('Policy Characteristics'!G:G,MATCH($C1596,'Policy Characteristics'!$C:$C,0)))</f>
        <v>1</v>
      </c>
      <c r="N1596" s="205">
        <f>IF(ISBLANK(INDEX('Policy Characteristics'!H:H,MATCH($C1596,'Policy Characteristics'!$C:$C,0))),"",INDEX('Policy Characteristics'!H:H,MATCH($C1596,'Policy Characteristics'!$C:$C,0)))</f>
        <v>0.01</v>
      </c>
      <c r="O1596" s="76" t="str">
        <f>IF(ISBLANK(INDEX('Policy Characteristics'!I:I,MATCH($C1596,'Policy Characteristics'!$C:$C,0))),"",INDEX('Policy Characteristics'!I:I,MATCH($C1596,'Policy Characteristics'!$C:$C,0)))</f>
        <v>% reduction in exports</v>
      </c>
      <c r="P1596" s="76" t="str">
        <f>IF(ISBLANK(INDEX('Policy Characteristics'!J:J,MATCH($C1596,'Policy Characteristics'!$C:$C,0))),"",INDEX('Policy Characteristics'!J:J,MATCH($C1596,'Policy Characteristics'!$C:$C,0)))</f>
        <v xml:space="preserve">**Description:** This policy reduces production of the selected fuel type(s) for export. This lever may represent a reduction in fuel demand by actors outside the modeled region (i.e., not caused by domestic policy) or a conscious policy within the modeled region to transition its economy away from dependence on fossil fuel exports. // **Guidance for setting values:** // 
**Hard coal**: The model assumes the state has no hard coal production. //**Crude oil:**: The model assumes the state has no crude oil production. //**Heavy fuel oil:**: The model assumes the state has no heavy fuel oil production. //**Jet fuel or kerosene:** The model assumes the state has no jet fuel or kerosene production. //**LPG propane or butane:** The model assumes the state has no LPG propane or butane production. //**Natural gas:** The model assumes the state has no natural gas production. //**Petroleum diesel:** The model assumes the state has no petroleum diesel production. //**Petroleum gasoline:** The model assumes the state has no petroleum gasoline production. </v>
      </c>
      <c r="Q1596" s="76" t="str">
        <f>IF(ISBLANK(INDEX('Policy Characteristics'!K:K,MATCH($C1596,'Policy Characteristics'!$C:$C,0))),"",INDEX('Policy Characteristics'!K:K,MATCH($C1596,'Policy Characteristics'!$C:$C,0)))</f>
        <v/>
      </c>
      <c r="R1596" s="76" t="str">
        <f>IF(ISBLANK(INDEX('Policy Characteristics'!L:L,MATCH($C1596,'Policy Characteristics'!$C:$C,0))),"",INDEX('Policy Characteristics'!L:L,MATCH($C1596,'Policy Characteristics'!$C:$C,0)))</f>
        <v>reduce-fuel-exports.html</v>
      </c>
    </row>
    <row r="1597" spans="1:18" x14ac:dyDescent="0.25">
      <c r="A1597" s="76" t="str">
        <f>IF(ISBLANK(INDEX('Policy Characteristics'!A:A,MATCH($C1597,'Policy Characteristics'!$C:$C,0))),"",INDEX('Policy Characteristics'!A:A,MATCH($C1597,'Policy Characteristics'!$C:$C,0)))</f>
        <v>Industry</v>
      </c>
      <c r="B1597" s="200" t="str">
        <f>IF(ISBLANK(INDEX('Policy Characteristics'!B:B,MATCH($C1597,'Policy Characteristics'!$C:$C,0))),"",INDEX('Policy Characteristics'!B:B,MATCH($C1597,'Policy Characteristics'!$C:$C,0)))</f>
        <v>Reduce Fossil Fuel Exports</v>
      </c>
      <c r="C1597" s="76" t="str">
        <f t="shared" ref="C1597:C1604" si="47">C$1596</f>
        <v>Percent Reduction in Fossil Fuel Exports</v>
      </c>
      <c r="D1597" s="78" t="s">
        <v>46</v>
      </c>
      <c r="E1597" s="88"/>
      <c r="F1597" s="78" t="s">
        <v>87</v>
      </c>
      <c r="G1597" s="88"/>
      <c r="H1597" s="15">
        <v>452</v>
      </c>
      <c r="I1597" s="213" t="s">
        <v>43</v>
      </c>
      <c r="J1597" s="202" t="str">
        <f>IF(ISBLANK(INDEX('Policy Characteristics'!D:D,MATCH($C1597,'Policy Characteristics'!$C:$C,0))),"",INDEX('Policy Characteristics'!D:D,MATCH($C1597,'Policy Characteristics'!$C:$C,0)))</f>
        <v>Percent Reduction in Fossil Fuel Exports</v>
      </c>
      <c r="K1597" s="76" t="str">
        <f>IF(ISBLANK(INDEX('Policy Characteristics'!E:E,MATCH($C1597,'Policy Characteristics'!$C:$C,0))),"",INDEX('Policy Characteristics'!E:E,MATCH($C1597,'Policy Characteristics'!$C:$C,0)))</f>
        <v>indst reduce fossil fuel exports</v>
      </c>
      <c r="L1597" s="205">
        <f>IF(ISBLANK(INDEX('Policy Characteristics'!F:F,MATCH($C1597,'Policy Characteristics'!$C:$C,0))),"",INDEX('Policy Characteristics'!F:F,MATCH($C1597,'Policy Characteristics'!$C:$C,0)))</f>
        <v>0</v>
      </c>
      <c r="M1597" s="205">
        <f>IF(ISBLANK(INDEX('Policy Characteristics'!G:G,MATCH($C1597,'Policy Characteristics'!$C:$C,0))),"",INDEX('Policy Characteristics'!G:G,MATCH($C1597,'Policy Characteristics'!$C:$C,0)))</f>
        <v>1</v>
      </c>
      <c r="N1597" s="205">
        <f>IF(ISBLANK(INDEX('Policy Characteristics'!H:H,MATCH($C1597,'Policy Characteristics'!$C:$C,0))),"",INDEX('Policy Characteristics'!H:H,MATCH($C1597,'Policy Characteristics'!$C:$C,0)))</f>
        <v>0.01</v>
      </c>
      <c r="O1597" s="76" t="str">
        <f>IF(ISBLANK(INDEX('Policy Characteristics'!I:I,MATCH($C1597,'Policy Characteristics'!$C:$C,0))),"",INDEX('Policy Characteristics'!I:I,MATCH($C1597,'Policy Characteristics'!$C:$C,0)))</f>
        <v>% reduction in exports</v>
      </c>
      <c r="P1597" s="76" t="str">
        <f>IF(ISBLANK(INDEX('Policy Characteristics'!J:J,MATCH($C1597,'Policy Characteristics'!$C:$C,0))),"",INDEX('Policy Characteristics'!J:J,MATCH($C1597,'Policy Characteristics'!$C:$C,0)))</f>
        <v xml:space="preserve">**Description:** This policy reduces production of the selected fuel type(s) for export. This lever may represent a reduction in fuel demand by actors outside the modeled region (i.e., not caused by domestic policy) or a conscious policy within the modeled region to transition its economy away from dependence on fossil fuel exports. // **Guidance for setting values:** // 
**Hard coal**: The model assumes the state has no hard coal production. //**Crude oil:**: The model assumes the state has no crude oil production. //**Heavy fuel oil:**: The model assumes the state has no heavy fuel oil production. //**Jet fuel or kerosene:** The model assumes the state has no jet fuel or kerosene production. //**LPG propane or butane:** The model assumes the state has no LPG propane or butane production. //**Natural gas:** The model assumes the state has no natural gas production. //**Petroleum diesel:** The model assumes the state has no petroleum diesel production. //**Petroleum gasoline:** The model assumes the state has no petroleum gasoline production. </v>
      </c>
      <c r="Q1597" s="76" t="str">
        <f>IF(ISBLANK(INDEX('Policy Characteristics'!K:K,MATCH($C1597,'Policy Characteristics'!$C:$C,0))),"",INDEX('Policy Characteristics'!K:K,MATCH($C1597,'Policy Characteristics'!$C:$C,0)))</f>
        <v/>
      </c>
      <c r="R1597" s="76" t="str">
        <f>IF(ISBLANK(INDEX('Policy Characteristics'!L:L,MATCH($C1597,'Policy Characteristics'!$C:$C,0))),"",INDEX('Policy Characteristics'!L:L,MATCH($C1597,'Policy Characteristics'!$C:$C,0)))</f>
        <v>reduce-fuel-exports.html</v>
      </c>
    </row>
    <row r="1598" spans="1:18" x14ac:dyDescent="0.25">
      <c r="A1598" s="76" t="str">
        <f>IF(ISBLANK(INDEX('Policy Characteristics'!A:A,MATCH($C1598,'Policy Characteristics'!$C:$C,0))),"",INDEX('Policy Characteristics'!A:A,MATCH($C1598,'Policy Characteristics'!$C:$C,0)))</f>
        <v>Industry</v>
      </c>
      <c r="B1598" s="200" t="str">
        <f>IF(ISBLANK(INDEX('Policy Characteristics'!B:B,MATCH($C1598,'Policy Characteristics'!$C:$C,0))),"",INDEX('Policy Characteristics'!B:B,MATCH($C1598,'Policy Characteristics'!$C:$C,0)))</f>
        <v>Reduce Fossil Fuel Exports</v>
      </c>
      <c r="C1598" s="76" t="str">
        <f t="shared" si="47"/>
        <v>Percent Reduction in Fossil Fuel Exports</v>
      </c>
      <c r="D1598" s="78" t="s">
        <v>53</v>
      </c>
      <c r="E1598" s="88"/>
      <c r="F1598" s="78" t="s">
        <v>95</v>
      </c>
      <c r="G1598" s="88"/>
      <c r="H1598" s="15">
        <v>453</v>
      </c>
      <c r="I1598" s="213" t="s">
        <v>43</v>
      </c>
      <c r="J1598" s="202" t="str">
        <f>IF(ISBLANK(INDEX('Policy Characteristics'!D:D,MATCH($C1598,'Policy Characteristics'!$C:$C,0))),"",INDEX('Policy Characteristics'!D:D,MATCH($C1598,'Policy Characteristics'!$C:$C,0)))</f>
        <v>Percent Reduction in Fossil Fuel Exports</v>
      </c>
      <c r="K1598" s="76" t="str">
        <f>IF(ISBLANK(INDEX('Policy Characteristics'!E:E,MATCH($C1598,'Policy Characteristics'!$C:$C,0))),"",INDEX('Policy Characteristics'!E:E,MATCH($C1598,'Policy Characteristics'!$C:$C,0)))</f>
        <v>indst reduce fossil fuel exports</v>
      </c>
      <c r="L1598" s="205">
        <f>IF(ISBLANK(INDEX('Policy Characteristics'!F:F,MATCH($C1598,'Policy Characteristics'!$C:$C,0))),"",INDEX('Policy Characteristics'!F:F,MATCH($C1598,'Policy Characteristics'!$C:$C,0)))</f>
        <v>0</v>
      </c>
      <c r="M1598" s="205">
        <f>IF(ISBLANK(INDEX('Policy Characteristics'!G:G,MATCH($C1598,'Policy Characteristics'!$C:$C,0))),"",INDEX('Policy Characteristics'!G:G,MATCH($C1598,'Policy Characteristics'!$C:$C,0)))</f>
        <v>1</v>
      </c>
      <c r="N1598" s="205">
        <f>IF(ISBLANK(INDEX('Policy Characteristics'!H:H,MATCH($C1598,'Policy Characteristics'!$C:$C,0))),"",INDEX('Policy Characteristics'!H:H,MATCH($C1598,'Policy Characteristics'!$C:$C,0)))</f>
        <v>0.01</v>
      </c>
      <c r="O1598" s="76" t="str">
        <f>IF(ISBLANK(INDEX('Policy Characteristics'!I:I,MATCH($C1598,'Policy Characteristics'!$C:$C,0))),"",INDEX('Policy Characteristics'!I:I,MATCH($C1598,'Policy Characteristics'!$C:$C,0)))</f>
        <v>% reduction in exports</v>
      </c>
      <c r="P1598" s="76" t="str">
        <f>IF(ISBLANK(INDEX('Policy Characteristics'!J:J,MATCH($C1598,'Policy Characteristics'!$C:$C,0))),"",INDEX('Policy Characteristics'!J:J,MATCH($C1598,'Policy Characteristics'!$C:$C,0)))</f>
        <v xml:space="preserve">**Description:** This policy reduces production of the selected fuel type(s) for export. This lever may represent a reduction in fuel demand by actors outside the modeled region (i.e., not caused by domestic policy) or a conscious policy within the modeled region to transition its economy away from dependence on fossil fuel exports. // **Guidance for setting values:** // 
**Hard coal**: The model assumes the state has no hard coal production. //**Crude oil:**: The model assumes the state has no crude oil production. //**Heavy fuel oil:**: The model assumes the state has no heavy fuel oil production. //**Jet fuel or kerosene:** The model assumes the state has no jet fuel or kerosene production. //**LPG propane or butane:** The model assumes the state has no LPG propane or butane production. //**Natural gas:** The model assumes the state has no natural gas production. //**Petroleum diesel:** The model assumes the state has no petroleum diesel production. //**Petroleum gasoline:** The model assumes the state has no petroleum gasoline production. </v>
      </c>
      <c r="Q1598" s="76" t="str">
        <f>IF(ISBLANK(INDEX('Policy Characteristics'!K:K,MATCH($C1598,'Policy Characteristics'!$C:$C,0))),"",INDEX('Policy Characteristics'!K:K,MATCH($C1598,'Policy Characteristics'!$C:$C,0)))</f>
        <v/>
      </c>
      <c r="R1598" s="76" t="str">
        <f>IF(ISBLANK(INDEX('Policy Characteristics'!L:L,MATCH($C1598,'Policy Characteristics'!$C:$C,0))),"",INDEX('Policy Characteristics'!L:L,MATCH($C1598,'Policy Characteristics'!$C:$C,0)))</f>
        <v>reduce-fuel-exports.html</v>
      </c>
    </row>
    <row r="1599" spans="1:18" x14ac:dyDescent="0.25">
      <c r="A1599" s="76" t="str">
        <f>IF(ISBLANK(INDEX('Policy Characteristics'!A:A,MATCH($C1599,'Policy Characteristics'!$C:$C,0))),"",INDEX('Policy Characteristics'!A:A,MATCH($C1599,'Policy Characteristics'!$C:$C,0)))</f>
        <v>Industry</v>
      </c>
      <c r="B1599" s="200" t="str">
        <f>IF(ISBLANK(INDEX('Policy Characteristics'!B:B,MATCH($C1599,'Policy Characteristics'!$C:$C,0))),"",INDEX('Policy Characteristics'!B:B,MATCH($C1599,'Policy Characteristics'!$C:$C,0)))</f>
        <v>Reduce Fossil Fuel Exports</v>
      </c>
      <c r="C1599" s="76" t="str">
        <f t="shared" si="47"/>
        <v>Percent Reduction in Fossil Fuel Exports</v>
      </c>
      <c r="D1599" s="78" t="s">
        <v>54</v>
      </c>
      <c r="E1599" s="88"/>
      <c r="F1599" s="78" t="s">
        <v>96</v>
      </c>
      <c r="G1599" s="88"/>
      <c r="H1599" s="15">
        <v>454</v>
      </c>
      <c r="I1599" s="213" t="s">
        <v>43</v>
      </c>
      <c r="J1599" s="202" t="str">
        <f>IF(ISBLANK(INDEX('Policy Characteristics'!D:D,MATCH($C1599,'Policy Characteristics'!$C:$C,0))),"",INDEX('Policy Characteristics'!D:D,MATCH($C1599,'Policy Characteristics'!$C:$C,0)))</f>
        <v>Percent Reduction in Fossil Fuel Exports</v>
      </c>
      <c r="K1599" s="76" t="str">
        <f>IF(ISBLANK(INDEX('Policy Characteristics'!E:E,MATCH($C1599,'Policy Characteristics'!$C:$C,0))),"",INDEX('Policy Characteristics'!E:E,MATCH($C1599,'Policy Characteristics'!$C:$C,0)))</f>
        <v>indst reduce fossil fuel exports</v>
      </c>
      <c r="L1599" s="205">
        <f>IF(ISBLANK(INDEX('Policy Characteristics'!F:F,MATCH($C1599,'Policy Characteristics'!$C:$C,0))),"",INDEX('Policy Characteristics'!F:F,MATCH($C1599,'Policy Characteristics'!$C:$C,0)))</f>
        <v>0</v>
      </c>
      <c r="M1599" s="205">
        <f>IF(ISBLANK(INDEX('Policy Characteristics'!G:G,MATCH($C1599,'Policy Characteristics'!$C:$C,0))),"",INDEX('Policy Characteristics'!G:G,MATCH($C1599,'Policy Characteristics'!$C:$C,0)))</f>
        <v>1</v>
      </c>
      <c r="N1599" s="205">
        <f>IF(ISBLANK(INDEX('Policy Characteristics'!H:H,MATCH($C1599,'Policy Characteristics'!$C:$C,0))),"",INDEX('Policy Characteristics'!H:H,MATCH($C1599,'Policy Characteristics'!$C:$C,0)))</f>
        <v>0.01</v>
      </c>
      <c r="O1599" s="76" t="str">
        <f>IF(ISBLANK(INDEX('Policy Characteristics'!I:I,MATCH($C1599,'Policy Characteristics'!$C:$C,0))),"",INDEX('Policy Characteristics'!I:I,MATCH($C1599,'Policy Characteristics'!$C:$C,0)))</f>
        <v>% reduction in exports</v>
      </c>
      <c r="P1599" s="76" t="str">
        <f>IF(ISBLANK(INDEX('Policy Characteristics'!J:J,MATCH($C1599,'Policy Characteristics'!$C:$C,0))),"",INDEX('Policy Characteristics'!J:J,MATCH($C1599,'Policy Characteristics'!$C:$C,0)))</f>
        <v xml:space="preserve">**Description:** This policy reduces production of the selected fuel type(s) for export. This lever may represent a reduction in fuel demand by actors outside the modeled region (i.e., not caused by domestic policy) or a conscious policy within the modeled region to transition its economy away from dependence on fossil fuel exports. // **Guidance for setting values:** // 
**Hard coal**: The model assumes the state has no hard coal production. //**Crude oil:**: The model assumes the state has no crude oil production. //**Heavy fuel oil:**: The model assumes the state has no heavy fuel oil production. //**Jet fuel or kerosene:** The model assumes the state has no jet fuel or kerosene production. //**LPG propane or butane:** The model assumes the state has no LPG propane or butane production. //**Natural gas:** The model assumes the state has no natural gas production. //**Petroleum diesel:** The model assumes the state has no petroleum diesel production. //**Petroleum gasoline:** The model assumes the state has no petroleum gasoline production. </v>
      </c>
      <c r="Q1599" s="76" t="str">
        <f>IF(ISBLANK(INDEX('Policy Characteristics'!K:K,MATCH($C1599,'Policy Characteristics'!$C:$C,0))),"",INDEX('Policy Characteristics'!K:K,MATCH($C1599,'Policy Characteristics'!$C:$C,0)))</f>
        <v/>
      </c>
      <c r="R1599" s="76" t="str">
        <f>IF(ISBLANK(INDEX('Policy Characteristics'!L:L,MATCH($C1599,'Policy Characteristics'!$C:$C,0))),"",INDEX('Policy Characteristics'!L:L,MATCH($C1599,'Policy Characteristics'!$C:$C,0)))</f>
        <v>reduce-fuel-exports.html</v>
      </c>
    </row>
    <row r="1600" spans="1:18" x14ac:dyDescent="0.25">
      <c r="A1600" s="76" t="str">
        <f>IF(ISBLANK(INDEX('Policy Characteristics'!A:A,MATCH($C1600,'Policy Characteristics'!$C:$C,0))),"",INDEX('Policy Characteristics'!A:A,MATCH($C1600,'Policy Characteristics'!$C:$C,0)))</f>
        <v>Industry</v>
      </c>
      <c r="B1600" s="200" t="str">
        <f>IF(ISBLANK(INDEX('Policy Characteristics'!B:B,MATCH($C1600,'Policy Characteristics'!$C:$C,0))),"",INDEX('Policy Characteristics'!B:B,MATCH($C1600,'Policy Characteristics'!$C:$C,0)))</f>
        <v>Reduce Fossil Fuel Exports</v>
      </c>
      <c r="C1600" s="76" t="str">
        <f t="shared" si="47"/>
        <v>Percent Reduction in Fossil Fuel Exports</v>
      </c>
      <c r="D1600" s="78" t="s">
        <v>716</v>
      </c>
      <c r="E1600" s="88"/>
      <c r="F1600" s="78" t="s">
        <v>717</v>
      </c>
      <c r="G1600" s="88"/>
      <c r="H1600" s="15">
        <v>455</v>
      </c>
      <c r="I1600" s="213" t="s">
        <v>43</v>
      </c>
      <c r="J1600" s="202" t="str">
        <f>IF(ISBLANK(INDEX('Policy Characteristics'!D:D,MATCH($C1600,'Policy Characteristics'!$C:$C,0))),"",INDEX('Policy Characteristics'!D:D,MATCH($C1600,'Policy Characteristics'!$C:$C,0)))</f>
        <v>Percent Reduction in Fossil Fuel Exports</v>
      </c>
      <c r="K1600" s="76" t="str">
        <f>IF(ISBLANK(INDEX('Policy Characteristics'!E:E,MATCH($C1600,'Policy Characteristics'!$C:$C,0))),"",INDEX('Policy Characteristics'!E:E,MATCH($C1600,'Policy Characteristics'!$C:$C,0)))</f>
        <v>indst reduce fossil fuel exports</v>
      </c>
      <c r="L1600" s="205">
        <f>IF(ISBLANK(INDEX('Policy Characteristics'!F:F,MATCH($C1600,'Policy Characteristics'!$C:$C,0))),"",INDEX('Policy Characteristics'!F:F,MATCH($C1600,'Policy Characteristics'!$C:$C,0)))</f>
        <v>0</v>
      </c>
      <c r="M1600" s="205">
        <f>IF(ISBLANK(INDEX('Policy Characteristics'!G:G,MATCH($C1600,'Policy Characteristics'!$C:$C,0))),"",INDEX('Policy Characteristics'!G:G,MATCH($C1600,'Policy Characteristics'!$C:$C,0)))</f>
        <v>1</v>
      </c>
      <c r="N1600" s="205">
        <f>IF(ISBLANK(INDEX('Policy Characteristics'!H:H,MATCH($C1600,'Policy Characteristics'!$C:$C,0))),"",INDEX('Policy Characteristics'!H:H,MATCH($C1600,'Policy Characteristics'!$C:$C,0)))</f>
        <v>0.01</v>
      </c>
      <c r="O1600" s="76" t="str">
        <f>IF(ISBLANK(INDEX('Policy Characteristics'!I:I,MATCH($C1600,'Policy Characteristics'!$C:$C,0))),"",INDEX('Policy Characteristics'!I:I,MATCH($C1600,'Policy Characteristics'!$C:$C,0)))</f>
        <v>% reduction in exports</v>
      </c>
      <c r="P1600" s="76" t="str">
        <f>IF(ISBLANK(INDEX('Policy Characteristics'!J:J,MATCH($C1600,'Policy Characteristics'!$C:$C,0))),"",INDEX('Policy Characteristics'!J:J,MATCH($C1600,'Policy Characteristics'!$C:$C,0)))</f>
        <v xml:space="preserve">**Description:** This policy reduces production of the selected fuel type(s) for export. This lever may represent a reduction in fuel demand by actors outside the modeled region (i.e., not caused by domestic policy) or a conscious policy within the modeled region to transition its economy away from dependence on fossil fuel exports. // **Guidance for setting values:** // 
**Hard coal**: The model assumes the state has no hard coal production. //**Crude oil:**: The model assumes the state has no crude oil production. //**Heavy fuel oil:**: The model assumes the state has no heavy fuel oil production. //**Jet fuel or kerosene:** The model assumes the state has no jet fuel or kerosene production. //**LPG propane or butane:** The model assumes the state has no LPG propane or butane production. //**Natural gas:** The model assumes the state has no natural gas production. //**Petroleum diesel:** The model assumes the state has no petroleum diesel production. //**Petroleum gasoline:** The model assumes the state has no petroleum gasoline production. </v>
      </c>
      <c r="Q1600" s="76" t="str">
        <f>IF(ISBLANK(INDEX('Policy Characteristics'!K:K,MATCH($C1600,'Policy Characteristics'!$C:$C,0))),"",INDEX('Policy Characteristics'!K:K,MATCH($C1600,'Policy Characteristics'!$C:$C,0)))</f>
        <v/>
      </c>
      <c r="R1600" s="76" t="str">
        <f>IF(ISBLANK(INDEX('Policy Characteristics'!L:L,MATCH($C1600,'Policy Characteristics'!$C:$C,0))),"",INDEX('Policy Characteristics'!L:L,MATCH($C1600,'Policy Characteristics'!$C:$C,0)))</f>
        <v>reduce-fuel-exports.html</v>
      </c>
    </row>
    <row r="1601" spans="1:18" x14ac:dyDescent="0.25">
      <c r="A1601" s="76" t="str">
        <f>IF(ISBLANK(INDEX('Policy Characteristics'!A:A,MATCH($C1601,'Policy Characteristics'!$C:$C,0))),"",INDEX('Policy Characteristics'!A:A,MATCH($C1601,'Policy Characteristics'!$C:$C,0)))</f>
        <v>Industry</v>
      </c>
      <c r="B1601" s="200" t="str">
        <f>IF(ISBLANK(INDEX('Policy Characteristics'!B:B,MATCH($C1601,'Policy Characteristics'!$C:$C,0))),"",INDEX('Policy Characteristics'!B:B,MATCH($C1601,'Policy Characteristics'!$C:$C,0)))</f>
        <v>Reduce Fossil Fuel Exports</v>
      </c>
      <c r="C1601" s="76" t="str">
        <f t="shared" si="47"/>
        <v>Percent Reduction in Fossil Fuel Exports</v>
      </c>
      <c r="D1601" s="78" t="s">
        <v>440</v>
      </c>
      <c r="E1601" s="88"/>
      <c r="F1601" s="78" t="s">
        <v>441</v>
      </c>
      <c r="G1601" s="88"/>
      <c r="H1601" s="15">
        <v>456</v>
      </c>
      <c r="I1601" s="201" t="s">
        <v>44</v>
      </c>
      <c r="J1601" s="202" t="str">
        <f>IF(ISBLANK(INDEX('Policy Characteristics'!D:D,MATCH($C1601,'Policy Characteristics'!$C:$C,0))),"",INDEX('Policy Characteristics'!D:D,MATCH($C1601,'Policy Characteristics'!$C:$C,0)))</f>
        <v>Percent Reduction in Fossil Fuel Exports</v>
      </c>
      <c r="K1601" s="76" t="str">
        <f>IF(ISBLANK(INDEX('Policy Characteristics'!E:E,MATCH($C1601,'Policy Characteristics'!$C:$C,0))),"",INDEX('Policy Characteristics'!E:E,MATCH($C1601,'Policy Characteristics'!$C:$C,0)))</f>
        <v>indst reduce fossil fuel exports</v>
      </c>
      <c r="L1601" s="205">
        <f>IF(ISBLANK(INDEX('Policy Characteristics'!F:F,MATCH($C1601,'Policy Characteristics'!$C:$C,0))),"",INDEX('Policy Characteristics'!F:F,MATCH($C1601,'Policy Characteristics'!$C:$C,0)))</f>
        <v>0</v>
      </c>
      <c r="M1601" s="205">
        <f>IF(ISBLANK(INDEX('Policy Characteristics'!G:G,MATCH($C1601,'Policy Characteristics'!$C:$C,0))),"",INDEX('Policy Characteristics'!G:G,MATCH($C1601,'Policy Characteristics'!$C:$C,0)))</f>
        <v>1</v>
      </c>
      <c r="N1601" s="205">
        <f>IF(ISBLANK(INDEX('Policy Characteristics'!H:H,MATCH($C1601,'Policy Characteristics'!$C:$C,0))),"",INDEX('Policy Characteristics'!H:H,MATCH($C1601,'Policy Characteristics'!$C:$C,0)))</f>
        <v>0.01</v>
      </c>
      <c r="O1601" s="76" t="str">
        <f>IF(ISBLANK(INDEX('Policy Characteristics'!I:I,MATCH($C1601,'Policy Characteristics'!$C:$C,0))),"",INDEX('Policy Characteristics'!I:I,MATCH($C1601,'Policy Characteristics'!$C:$C,0)))</f>
        <v>% reduction in exports</v>
      </c>
      <c r="P1601" s="76" t="str">
        <f>IF(ISBLANK(INDEX('Policy Characteristics'!J:J,MATCH($C1601,'Policy Characteristics'!$C:$C,0))),"",INDEX('Policy Characteristics'!J:J,MATCH($C1601,'Policy Characteristics'!$C:$C,0)))</f>
        <v xml:space="preserve">**Description:** This policy reduces production of the selected fuel type(s) for export. This lever may represent a reduction in fuel demand by actors outside the modeled region (i.e., not caused by domestic policy) or a conscious policy within the modeled region to transition its economy away from dependence on fossil fuel exports. // **Guidance for setting values:** // 
**Hard coal**: The model assumes the state has no hard coal production. //**Crude oil:**: The model assumes the state has no crude oil production. //**Heavy fuel oil:**: The model assumes the state has no heavy fuel oil production. //**Jet fuel or kerosene:** The model assumes the state has no jet fuel or kerosene production. //**LPG propane or butane:** The model assumes the state has no LPG propane or butane production. //**Natural gas:** The model assumes the state has no natural gas production. //**Petroleum diesel:** The model assumes the state has no petroleum diesel production. //**Petroleum gasoline:** The model assumes the state has no petroleum gasoline production. </v>
      </c>
      <c r="Q1601" s="76" t="str">
        <f>IF(ISBLANK(INDEX('Policy Characteristics'!K:K,MATCH($C1601,'Policy Characteristics'!$C:$C,0))),"",INDEX('Policy Characteristics'!K:K,MATCH($C1601,'Policy Characteristics'!$C:$C,0)))</f>
        <v/>
      </c>
      <c r="R1601" s="76" t="str">
        <f>IF(ISBLANK(INDEX('Policy Characteristics'!L:L,MATCH($C1601,'Policy Characteristics'!$C:$C,0))),"",INDEX('Policy Characteristics'!L:L,MATCH($C1601,'Policy Characteristics'!$C:$C,0)))</f>
        <v>reduce-fuel-exports.html</v>
      </c>
    </row>
    <row r="1602" spans="1:18" x14ac:dyDescent="0.25">
      <c r="A1602" s="76" t="str">
        <f>IF(ISBLANK(INDEX('Policy Characteristics'!A:A,MATCH($C1602,'Policy Characteristics'!$C:$C,0))),"",INDEX('Policy Characteristics'!A:A,MATCH($C1602,'Policy Characteristics'!$C:$C,0)))</f>
        <v>Industry</v>
      </c>
      <c r="B1602" s="200" t="str">
        <f>IF(ISBLANK(INDEX('Policy Characteristics'!B:B,MATCH($C1602,'Policy Characteristics'!$C:$C,0))),"",INDEX('Policy Characteristics'!B:B,MATCH($C1602,'Policy Characteristics'!$C:$C,0)))</f>
        <v>Reduce Fossil Fuel Exports</v>
      </c>
      <c r="C1602" s="76" t="str">
        <f t="shared" si="47"/>
        <v>Percent Reduction in Fossil Fuel Exports</v>
      </c>
      <c r="D1602" s="78" t="s">
        <v>708</v>
      </c>
      <c r="E1602" s="88"/>
      <c r="F1602" s="78" t="s">
        <v>712</v>
      </c>
      <c r="G1602" s="88"/>
      <c r="H1602" s="15">
        <v>457</v>
      </c>
      <c r="I1602" s="213" t="s">
        <v>43</v>
      </c>
      <c r="J1602" s="202" t="str">
        <f>IF(ISBLANK(INDEX('Policy Characteristics'!D:D,MATCH($C1602,'Policy Characteristics'!$C:$C,0))),"",INDEX('Policy Characteristics'!D:D,MATCH($C1602,'Policy Characteristics'!$C:$C,0)))</f>
        <v>Percent Reduction in Fossil Fuel Exports</v>
      </c>
      <c r="K1602" s="76" t="str">
        <f>IF(ISBLANK(INDEX('Policy Characteristics'!E:E,MATCH($C1602,'Policy Characteristics'!$C:$C,0))),"",INDEX('Policy Characteristics'!E:E,MATCH($C1602,'Policy Characteristics'!$C:$C,0)))</f>
        <v>indst reduce fossil fuel exports</v>
      </c>
      <c r="L1602" s="205">
        <f>IF(ISBLANK(INDEX('Policy Characteristics'!F:F,MATCH($C1602,'Policy Characteristics'!$C:$C,0))),"",INDEX('Policy Characteristics'!F:F,MATCH($C1602,'Policy Characteristics'!$C:$C,0)))</f>
        <v>0</v>
      </c>
      <c r="M1602" s="205">
        <f>IF(ISBLANK(INDEX('Policy Characteristics'!G:G,MATCH($C1602,'Policy Characteristics'!$C:$C,0))),"",INDEX('Policy Characteristics'!G:G,MATCH($C1602,'Policy Characteristics'!$C:$C,0)))</f>
        <v>1</v>
      </c>
      <c r="N1602" s="205">
        <f>IF(ISBLANK(INDEX('Policy Characteristics'!H:H,MATCH($C1602,'Policy Characteristics'!$C:$C,0))),"",INDEX('Policy Characteristics'!H:H,MATCH($C1602,'Policy Characteristics'!$C:$C,0)))</f>
        <v>0.01</v>
      </c>
      <c r="O1602" s="76" t="str">
        <f>IF(ISBLANK(INDEX('Policy Characteristics'!I:I,MATCH($C1602,'Policy Characteristics'!$C:$C,0))),"",INDEX('Policy Characteristics'!I:I,MATCH($C1602,'Policy Characteristics'!$C:$C,0)))</f>
        <v>% reduction in exports</v>
      </c>
      <c r="P1602" s="76" t="str">
        <f>IF(ISBLANK(INDEX('Policy Characteristics'!J:J,MATCH($C1602,'Policy Characteristics'!$C:$C,0))),"",INDEX('Policy Characteristics'!J:J,MATCH($C1602,'Policy Characteristics'!$C:$C,0)))</f>
        <v xml:space="preserve">**Description:** This policy reduces production of the selected fuel type(s) for export. This lever may represent a reduction in fuel demand by actors outside the modeled region (i.e., not caused by domestic policy) or a conscious policy within the modeled region to transition its economy away from dependence on fossil fuel exports. // **Guidance for setting values:** // 
**Hard coal**: The model assumes the state has no hard coal production. //**Crude oil:**: The model assumes the state has no crude oil production. //**Heavy fuel oil:**: The model assumes the state has no heavy fuel oil production. //**Jet fuel or kerosene:** The model assumes the state has no jet fuel or kerosene production. //**LPG propane or butane:** The model assumes the state has no LPG propane or butane production. //**Natural gas:** The model assumes the state has no natural gas production. //**Petroleum diesel:** The model assumes the state has no petroleum diesel production. //**Petroleum gasoline:** The model assumes the state has no petroleum gasoline production. </v>
      </c>
      <c r="Q1602" s="76" t="str">
        <f>IF(ISBLANK(INDEX('Policy Characteristics'!K:K,MATCH($C1602,'Policy Characteristics'!$C:$C,0))),"",INDEX('Policy Characteristics'!K:K,MATCH($C1602,'Policy Characteristics'!$C:$C,0)))</f>
        <v/>
      </c>
      <c r="R1602" s="76" t="str">
        <f>IF(ISBLANK(INDEX('Policy Characteristics'!L:L,MATCH($C1602,'Policy Characteristics'!$C:$C,0))),"",INDEX('Policy Characteristics'!L:L,MATCH($C1602,'Policy Characteristics'!$C:$C,0)))</f>
        <v>reduce-fuel-exports.html</v>
      </c>
    </row>
    <row r="1603" spans="1:18" x14ac:dyDescent="0.25">
      <c r="A1603" s="76" t="str">
        <f>IF(ISBLANK(INDEX('Policy Characteristics'!A:A,MATCH($C1603,'Policy Characteristics'!$C:$C,0))),"",INDEX('Policy Characteristics'!A:A,MATCH($C1603,'Policy Characteristics'!$C:$C,0)))</f>
        <v>Industry</v>
      </c>
      <c r="B1603" s="200" t="str">
        <f>IF(ISBLANK(INDEX('Policy Characteristics'!B:B,MATCH($C1603,'Policy Characteristics'!$C:$C,0))),"",INDEX('Policy Characteristics'!B:B,MATCH($C1603,'Policy Characteristics'!$C:$C,0)))</f>
        <v>Reduce Fossil Fuel Exports</v>
      </c>
      <c r="C1603" s="76" t="str">
        <f t="shared" si="47"/>
        <v>Percent Reduction in Fossil Fuel Exports</v>
      </c>
      <c r="D1603" s="78" t="s">
        <v>718</v>
      </c>
      <c r="E1603" s="88"/>
      <c r="F1603" s="78" t="s">
        <v>719</v>
      </c>
      <c r="G1603" s="88"/>
      <c r="H1603" s="15">
        <v>458</v>
      </c>
      <c r="I1603" s="213" t="s">
        <v>43</v>
      </c>
      <c r="J1603" s="202" t="str">
        <f>IF(ISBLANK(INDEX('Policy Characteristics'!D:D,MATCH($C1603,'Policy Characteristics'!$C:$C,0))),"",INDEX('Policy Characteristics'!D:D,MATCH($C1603,'Policy Characteristics'!$C:$C,0)))</f>
        <v>Percent Reduction in Fossil Fuel Exports</v>
      </c>
      <c r="K1603" s="76" t="str">
        <f>IF(ISBLANK(INDEX('Policy Characteristics'!E:E,MATCH($C1603,'Policy Characteristics'!$C:$C,0))),"",INDEX('Policy Characteristics'!E:E,MATCH($C1603,'Policy Characteristics'!$C:$C,0)))</f>
        <v>indst reduce fossil fuel exports</v>
      </c>
      <c r="L1603" s="205">
        <f>IF(ISBLANK(INDEX('Policy Characteristics'!F:F,MATCH($C1603,'Policy Characteristics'!$C:$C,0))),"",INDEX('Policy Characteristics'!F:F,MATCH($C1603,'Policy Characteristics'!$C:$C,0)))</f>
        <v>0</v>
      </c>
      <c r="M1603" s="205">
        <f>IF(ISBLANK(INDEX('Policy Characteristics'!G:G,MATCH($C1603,'Policy Characteristics'!$C:$C,0))),"",INDEX('Policy Characteristics'!G:G,MATCH($C1603,'Policy Characteristics'!$C:$C,0)))</f>
        <v>1</v>
      </c>
      <c r="N1603" s="205">
        <f>IF(ISBLANK(INDEX('Policy Characteristics'!H:H,MATCH($C1603,'Policy Characteristics'!$C:$C,0))),"",INDEX('Policy Characteristics'!H:H,MATCH($C1603,'Policy Characteristics'!$C:$C,0)))</f>
        <v>0.01</v>
      </c>
      <c r="O1603" s="76" t="str">
        <f>IF(ISBLANK(INDEX('Policy Characteristics'!I:I,MATCH($C1603,'Policy Characteristics'!$C:$C,0))),"",INDEX('Policy Characteristics'!I:I,MATCH($C1603,'Policy Characteristics'!$C:$C,0)))</f>
        <v>% reduction in exports</v>
      </c>
      <c r="P1603" s="76" t="str">
        <f>IF(ISBLANK(INDEX('Policy Characteristics'!J:J,MATCH($C1603,'Policy Characteristics'!$C:$C,0))),"",INDEX('Policy Characteristics'!J:J,MATCH($C1603,'Policy Characteristics'!$C:$C,0)))</f>
        <v xml:space="preserve">**Description:** This policy reduces production of the selected fuel type(s) for export. This lever may represent a reduction in fuel demand by actors outside the modeled region (i.e., not caused by domestic policy) or a conscious policy within the modeled region to transition its economy away from dependence on fossil fuel exports. // **Guidance for setting values:** // 
**Hard coal**: The model assumes the state has no hard coal production. //**Crude oil:**: The model assumes the state has no crude oil production. //**Heavy fuel oil:**: The model assumes the state has no heavy fuel oil production. //**Jet fuel or kerosene:** The model assumes the state has no jet fuel or kerosene production. //**LPG propane or butane:** The model assumes the state has no LPG propane or butane production. //**Natural gas:** The model assumes the state has no natural gas production. //**Petroleum diesel:** The model assumes the state has no petroleum diesel production. //**Petroleum gasoline:** The model assumes the state has no petroleum gasoline production. </v>
      </c>
      <c r="Q1603" s="76" t="str">
        <f>IF(ISBLANK(INDEX('Policy Characteristics'!K:K,MATCH($C1603,'Policy Characteristics'!$C:$C,0))),"",INDEX('Policy Characteristics'!K:K,MATCH($C1603,'Policy Characteristics'!$C:$C,0)))</f>
        <v/>
      </c>
      <c r="R1603" s="76" t="str">
        <f>IF(ISBLANK(INDEX('Policy Characteristics'!L:L,MATCH($C1603,'Policy Characteristics'!$C:$C,0))),"",INDEX('Policy Characteristics'!L:L,MATCH($C1603,'Policy Characteristics'!$C:$C,0)))</f>
        <v>reduce-fuel-exports.html</v>
      </c>
    </row>
    <row r="1604" spans="1:18" x14ac:dyDescent="0.25">
      <c r="A1604" s="76" t="str">
        <f>IF(ISBLANK(INDEX('Policy Characteristics'!A:A,MATCH($C1604,'Policy Characteristics'!$C:$C,0))),"",INDEX('Policy Characteristics'!A:A,MATCH($C1604,'Policy Characteristics'!$C:$C,0)))</f>
        <v>Industry</v>
      </c>
      <c r="B1604" s="200" t="str">
        <f>IF(ISBLANK(INDEX('Policy Characteristics'!B:B,MATCH($C1604,'Policy Characteristics'!$C:$C,0))),"",INDEX('Policy Characteristics'!B:B,MATCH($C1604,'Policy Characteristics'!$C:$C,0)))</f>
        <v>Reduce Fossil Fuel Exports</v>
      </c>
      <c r="C1604" s="76" t="str">
        <f t="shared" si="47"/>
        <v>Percent Reduction in Fossil Fuel Exports</v>
      </c>
      <c r="D1604" s="78" t="s">
        <v>709</v>
      </c>
      <c r="E1604" s="88"/>
      <c r="F1604" s="78" t="s">
        <v>713</v>
      </c>
      <c r="G1604" s="88"/>
      <c r="H1604" s="15">
        <v>459</v>
      </c>
      <c r="I1604" s="213" t="s">
        <v>43</v>
      </c>
      <c r="J1604" s="202" t="str">
        <f>IF(ISBLANK(INDEX('Policy Characteristics'!D:D,MATCH($C1604,'Policy Characteristics'!$C:$C,0))),"",INDEX('Policy Characteristics'!D:D,MATCH($C1604,'Policy Characteristics'!$C:$C,0)))</f>
        <v>Percent Reduction in Fossil Fuel Exports</v>
      </c>
      <c r="K1604" s="76" t="str">
        <f>IF(ISBLANK(INDEX('Policy Characteristics'!E:E,MATCH($C1604,'Policy Characteristics'!$C:$C,0))),"",INDEX('Policy Characteristics'!E:E,MATCH($C1604,'Policy Characteristics'!$C:$C,0)))</f>
        <v>indst reduce fossil fuel exports</v>
      </c>
      <c r="L1604" s="205">
        <f>IF(ISBLANK(INDEX('Policy Characteristics'!F:F,MATCH($C1604,'Policy Characteristics'!$C:$C,0))),"",INDEX('Policy Characteristics'!F:F,MATCH($C1604,'Policy Characteristics'!$C:$C,0)))</f>
        <v>0</v>
      </c>
      <c r="M1604" s="205">
        <f>IF(ISBLANK(INDEX('Policy Characteristics'!G:G,MATCH($C1604,'Policy Characteristics'!$C:$C,0))),"",INDEX('Policy Characteristics'!G:G,MATCH($C1604,'Policy Characteristics'!$C:$C,0)))</f>
        <v>1</v>
      </c>
      <c r="N1604" s="205">
        <f>IF(ISBLANK(INDEX('Policy Characteristics'!H:H,MATCH($C1604,'Policy Characteristics'!$C:$C,0))),"",INDEX('Policy Characteristics'!H:H,MATCH($C1604,'Policy Characteristics'!$C:$C,0)))</f>
        <v>0.01</v>
      </c>
      <c r="O1604" s="76" t="str">
        <f>IF(ISBLANK(INDEX('Policy Characteristics'!I:I,MATCH($C1604,'Policy Characteristics'!$C:$C,0))),"",INDEX('Policy Characteristics'!I:I,MATCH($C1604,'Policy Characteristics'!$C:$C,0)))</f>
        <v>% reduction in exports</v>
      </c>
      <c r="P1604" s="76" t="str">
        <f>IF(ISBLANK(INDEX('Policy Characteristics'!J:J,MATCH($C1604,'Policy Characteristics'!$C:$C,0))),"",INDEX('Policy Characteristics'!J:J,MATCH($C1604,'Policy Characteristics'!$C:$C,0)))</f>
        <v xml:space="preserve">**Description:** This policy reduces production of the selected fuel type(s) for export. This lever may represent a reduction in fuel demand by actors outside the modeled region (i.e., not caused by domestic policy) or a conscious policy within the modeled region to transition its economy away from dependence on fossil fuel exports. // **Guidance for setting values:** // 
**Hard coal**: The model assumes the state has no hard coal production. //**Crude oil:**: The model assumes the state has no crude oil production. //**Heavy fuel oil:**: The model assumes the state has no heavy fuel oil production. //**Jet fuel or kerosene:** The model assumes the state has no jet fuel or kerosene production. //**LPG propane or butane:** The model assumes the state has no LPG propane or butane production. //**Natural gas:** The model assumes the state has no natural gas production. //**Petroleum diesel:** The model assumes the state has no petroleum diesel production. //**Petroleum gasoline:** The model assumes the state has no petroleum gasoline production. </v>
      </c>
      <c r="Q1604" s="76" t="str">
        <f>IF(ISBLANK(INDEX('Policy Characteristics'!K:K,MATCH($C1604,'Policy Characteristics'!$C:$C,0))),"",INDEX('Policy Characteristics'!K:K,MATCH($C1604,'Policy Characteristics'!$C:$C,0)))</f>
        <v/>
      </c>
      <c r="R1604" s="76" t="str">
        <f>IF(ISBLANK(INDEX('Policy Characteristics'!L:L,MATCH($C1604,'Policy Characteristics'!$C:$C,0))),"",INDEX('Policy Characteristics'!L:L,MATCH($C1604,'Policy Characteristics'!$C:$C,0)))</f>
        <v>reduce-fuel-exports.html</v>
      </c>
    </row>
    <row r="1605" spans="1:18" x14ac:dyDescent="0.25">
      <c r="A1605" s="76" t="str">
        <f>IF(ISBLANK(INDEX('Policy Characteristics'!A:A,MATCH($C1605,'Policy Characteristics'!$C:$C,0))),"",INDEX('Policy Characteristics'!A:A,MATCH($C1605,'Policy Characteristics'!$C:$C,0)))</f>
        <v>Agriculture, Land Use, and Forestry</v>
      </c>
      <c r="B1605" s="200" t="str">
        <f>IF(ISBLANK(INDEX('Policy Characteristics'!B:B,MATCH($C1605,'Policy Characteristics'!$C:$C,0))),"",INDEX('Policy Characteristics'!B:B,MATCH($C1605,'Policy Characteristics'!$C:$C,0)))</f>
        <v>Afforestation and Reforestation</v>
      </c>
      <c r="C1605" t="s">
        <v>428</v>
      </c>
      <c r="D1605" s="88"/>
      <c r="E1605" s="88"/>
      <c r="F1605" s="88"/>
      <c r="G1605" s="88"/>
      <c r="H1605" s="15">
        <v>60</v>
      </c>
      <c r="I1605" s="213" t="s">
        <v>43</v>
      </c>
      <c r="J1605" s="202" t="str">
        <f>IF(ISBLANK(INDEX('Policy Characteristics'!D:D,MATCH($C1605,'Policy Characteristics'!$C:$C,0))),"",INDEX('Policy Characteristics'!D:D,MATCH($C1605,'Policy Characteristics'!$C:$C,0)))</f>
        <v>Afforestation and Reforestation</v>
      </c>
      <c r="K1605" s="76" t="str">
        <f>IF(ISBLANK(INDEX('Policy Characteristics'!E:E,MATCH($C1605,'Policy Characteristics'!$C:$C,0))),"",INDEX('Policy Characteristics'!E:E,MATCH($C1605,'Policy Characteristics'!$C:$C,0)))</f>
        <v>land afforestation and reforestation</v>
      </c>
      <c r="L1605" s="205">
        <f>IF(ISBLANK(INDEX('Policy Characteristics'!F:F,MATCH($C1605,'Policy Characteristics'!$C:$C,0))),"",INDEX('Policy Characteristics'!F:F,MATCH($C1605,'Policy Characteristics'!$C:$C,0)))</f>
        <v>0</v>
      </c>
      <c r="M1605" s="205">
        <f>IF(ISBLANK(INDEX('Policy Characteristics'!G:G,MATCH($C1605,'Policy Characteristics'!$C:$C,0))),"",INDEX('Policy Characteristics'!G:G,MATCH($C1605,'Policy Characteristics'!$C:$C,0)))</f>
        <v>1</v>
      </c>
      <c r="N1605" s="205">
        <f>IF(ISBLANK(INDEX('Policy Characteristics'!H:H,MATCH($C1605,'Policy Characteristics'!$C:$C,0))),"",INDEX('Policy Characteristics'!H:H,MATCH($C1605,'Policy Characteristics'!$C:$C,0)))</f>
        <v>0.01</v>
      </c>
      <c r="O1605" s="76" t="str">
        <f>IF(ISBLANK(INDEX('Policy Characteristics'!I:I,MATCH($C1605,'Policy Characteristics'!$C:$C,0))),"",INDEX('Policy Characteristics'!I:I,MATCH($C1605,'Policy Characteristics'!$C:$C,0)))</f>
        <v>% of potential achieved</v>
      </c>
      <c r="P1605" s="76" t="str">
        <f>IF(ISBLANK(INDEX('Policy Characteristics'!J:J,MATCH($C1605,'Policy Characteristics'!$C:$C,0))),"",INDEX('Policy Characteristics'!J:J,MATCH($C1605,'Policy Characteristics'!$C:$C,0)))</f>
        <v>**Description:** This policy increases the sequestration of CO2 by planting forests.  Planted forests are assumed to be managed with best practices and are not used for timber harvesting. // **Guidance for setting values:** If this policy is fully implemented, the afforestation/reforestation rate reaches 122 thousand acres per year in 2050.</v>
      </c>
      <c r="Q1605" s="76" t="str">
        <f>IF(ISBLANK(INDEX('Policy Characteristics'!K:K,MATCH($C1605,'Policy Characteristics'!$C:$C,0))),"",INDEX('Policy Characteristics'!K:K,MATCH($C1605,'Policy Characteristics'!$C:$C,0)))</f>
        <v>lulucf.html#aff-ref</v>
      </c>
      <c r="R1605" s="76" t="str">
        <f>IF(ISBLANK(INDEX('Policy Characteristics'!L:L,MATCH($C1605,'Policy Characteristics'!$C:$C,0))),"",INDEX('Policy Characteristics'!L:L,MATCH($C1605,'Policy Characteristics'!$C:$C,0)))</f>
        <v>afforestation-and-reforestation.html</v>
      </c>
    </row>
    <row r="1606" spans="1:18" x14ac:dyDescent="0.25">
      <c r="A1606" s="76" t="str">
        <f>IF(ISBLANK(INDEX('Policy Characteristics'!A:A,MATCH($C1606,'Policy Characteristics'!$C:$C,0))),"",INDEX('Policy Characteristics'!A:A,MATCH($C1606,'Policy Characteristics'!$C:$C,0)))</f>
        <v>Agriculture, Land Use, and Forestry</v>
      </c>
      <c r="B1606" s="200" t="str">
        <f>IF(ISBLANK(INDEX('Policy Characteristics'!B:B,MATCH($C1606,'Policy Characteristics'!$C:$C,0))),"",INDEX('Policy Characteristics'!B:B,MATCH($C1606,'Policy Characteristics'!$C:$C,0)))</f>
        <v>Avoid Deforestation</v>
      </c>
      <c r="C1606" t="s">
        <v>435</v>
      </c>
      <c r="D1606" s="88"/>
      <c r="E1606" s="88"/>
      <c r="F1606" s="88"/>
      <c r="G1606" s="88"/>
      <c r="H1606" s="15">
        <v>705</v>
      </c>
      <c r="I1606" s="201" t="s">
        <v>44</v>
      </c>
      <c r="J1606" s="202" t="str">
        <f>IF(ISBLANK(INDEX('Policy Characteristics'!D:D,MATCH($C1606,'Policy Characteristics'!$C:$C,0))),"",INDEX('Policy Characteristics'!D:D,MATCH($C1606,'Policy Characteristics'!$C:$C,0)))</f>
        <v>Avoid Deforestation</v>
      </c>
      <c r="K1606" s="76" t="str">
        <f>IF(ISBLANK(INDEX('Policy Characteristics'!E:E,MATCH($C1606,'Policy Characteristics'!$C:$C,0))),"",INDEX('Policy Characteristics'!E:E,MATCH($C1606,'Policy Characteristics'!$C:$C,0)))</f>
        <v>land avoid deforestation</v>
      </c>
      <c r="L1606" s="205">
        <f>IF(ISBLANK(INDEX('Policy Characteristics'!F:F,MATCH($C1606,'Policy Characteristics'!$C:$C,0))),"",INDEX('Policy Characteristics'!F:F,MATCH($C1606,'Policy Characteristics'!$C:$C,0)))</f>
        <v>0</v>
      </c>
      <c r="M1606" s="205">
        <f>IF(ISBLANK(INDEX('Policy Characteristics'!G:G,MATCH($C1606,'Policy Characteristics'!$C:$C,0))),"",INDEX('Policy Characteristics'!G:G,MATCH($C1606,'Policy Characteristics'!$C:$C,0)))</f>
        <v>1</v>
      </c>
      <c r="N1606" s="205">
        <f>IF(ISBLANK(INDEX('Policy Characteristics'!H:H,MATCH($C1606,'Policy Characteristics'!$C:$C,0))),"",INDEX('Policy Characteristics'!H:H,MATCH($C1606,'Policy Characteristics'!$C:$C,0)))</f>
        <v>0.01</v>
      </c>
      <c r="O1606" s="76" t="str">
        <f>IF(ISBLANK(INDEX('Policy Characteristics'!I:I,MATCH($C1606,'Policy Characteristics'!$C:$C,0))),"",INDEX('Policy Characteristics'!I:I,MATCH($C1606,'Policy Characteristics'!$C:$C,0)))</f>
        <v>% of potential achieved</v>
      </c>
      <c r="P1606" s="76" t="str">
        <f>IF(ISBLANK(INDEX('Policy Characteristics'!J:J,MATCH($C1606,'Policy Characteristics'!$C:$C,0))),"",INDEX('Policy Characteristics'!J:J,MATCH($C1606,'Policy Characteristics'!$C:$C,0)))</f>
        <v>**Description:** This policy prevents clear cutting of forests that would otherwise be cleared.  Preserved forests are assumed to be managed with best practices. // **Guidance for setting values:** If this policy is fully implemented, the avoided deforestation rate reaches 0.2 million acres per year in 2050 (roughly equal to 0.01% of the land area of the lower 48 states).</v>
      </c>
      <c r="Q1606" s="76" t="str">
        <f>IF(ISBLANK(INDEX('Policy Characteristics'!K:K,MATCH($C1606,'Policy Characteristics'!$C:$C,0))),"",INDEX('Policy Characteristics'!K:K,MATCH($C1606,'Policy Characteristics'!$C:$C,0)))</f>
        <v>lulucf.html#avoid-def</v>
      </c>
      <c r="R1606" s="76" t="str">
        <f>IF(ISBLANK(INDEX('Policy Characteristics'!L:L,MATCH($C1606,'Policy Characteristics'!$C:$C,0))),"",INDEX('Policy Characteristics'!L:L,MATCH($C1606,'Policy Characteristics'!$C:$C,0)))</f>
        <v>avoid-deforestation.html</v>
      </c>
    </row>
    <row r="1607" spans="1:18" x14ac:dyDescent="0.25">
      <c r="A1607" s="76" t="str">
        <f>IF(ISBLANK(INDEX('Policy Characteristics'!A:A,MATCH($C1607,'Policy Characteristics'!$C:$C,0))),"",INDEX('Policy Characteristics'!A:A,MATCH($C1607,'Policy Characteristics'!$C:$C,0)))</f>
        <v>Agriculture, Land Use, and Forestry</v>
      </c>
      <c r="B1607" s="200" t="str">
        <f>IF(ISBLANK(INDEX('Policy Characteristics'!B:B,MATCH($C1607,'Policy Characteristics'!$C:$C,0))),"",INDEX('Policy Characteristics'!B:B,MATCH($C1607,'Policy Characteristics'!$C:$C,0)))</f>
        <v>Grassland Restoration and Avoided Conversion</v>
      </c>
      <c r="C1607" t="s">
        <v>432</v>
      </c>
      <c r="D1607" s="88"/>
      <c r="E1607" s="88"/>
      <c r="F1607" s="88"/>
      <c r="G1607" s="88"/>
      <c r="H1607" s="15">
        <v>177</v>
      </c>
      <c r="I1607" s="201" t="s">
        <v>43</v>
      </c>
      <c r="J1607" s="202" t="str">
        <f>IF(ISBLANK(INDEX('Policy Characteristics'!D:D,MATCH($C1607,'Policy Characteristics'!$C:$C,0))),"",INDEX('Policy Characteristics'!D:D,MATCH($C1607,'Policy Characteristics'!$C:$C,0)))</f>
        <v>Grassland Restoration and Avoided Conversion</v>
      </c>
      <c r="K1607" s="76" t="str">
        <f>IF(ISBLANK(INDEX('Policy Characteristics'!E:E,MATCH($C1607,'Policy Characteristics'!$C:$C,0))),"",INDEX('Policy Characteristics'!E:E,MATCH($C1607,'Policy Characteristics'!$C:$C,0)))</f>
        <v>land forest restoration</v>
      </c>
      <c r="L1607" s="205">
        <f>IF(ISBLANK(INDEX('Policy Characteristics'!F:F,MATCH($C1607,'Policy Characteristics'!$C:$C,0))),"",INDEX('Policy Characteristics'!F:F,MATCH($C1607,'Policy Characteristics'!$C:$C,0)))</f>
        <v>0</v>
      </c>
      <c r="M1607" s="205">
        <f>IF(ISBLANK(INDEX('Policy Characteristics'!G:G,MATCH($C1607,'Policy Characteristics'!$C:$C,0))),"",INDEX('Policy Characteristics'!G:G,MATCH($C1607,'Policy Characteristics'!$C:$C,0)))</f>
        <v>1</v>
      </c>
      <c r="N1607" s="205">
        <f>IF(ISBLANK(INDEX('Policy Characteristics'!H:H,MATCH($C1607,'Policy Characteristics'!$C:$C,0))),"",INDEX('Policy Characteristics'!H:H,MATCH($C1607,'Policy Characteristics'!$C:$C,0)))</f>
        <v>0.01</v>
      </c>
      <c r="O1607" s="76" t="str">
        <f>IF(ISBLANK(INDEX('Policy Characteristics'!I:I,MATCH($C1607,'Policy Characteristics'!$C:$C,0))),"",INDEX('Policy Characteristics'!I:I,MATCH($C1607,'Policy Characteristics'!$C:$C,0)))</f>
        <v>% of potential achieved</v>
      </c>
      <c r="P1607" s="76" t="str">
        <f>IF(ISBLANK(INDEX('Policy Characteristics'!J:J,MATCH($C1607,'Policy Characteristics'!$C:$C,0))),"",INDEX('Policy Characteristics'!J:J,MATCH($C1607,'Policy Characteristics'!$C:$C,0)))</f>
        <v>**Description:** This policy increases CO2 sequestration by avoiding the conversion of grasslands and restoring grassland areas. // **Guidance for setting values:** A 100% setting of this lever avoids 1.7 million acres of grassland conversion, and restores roughly 5 million acres of grassland.</v>
      </c>
      <c r="Q1607" s="76" t="str">
        <f>IF(ISBLANK(INDEX('Policy Characteristics'!K:K,MATCH($C1607,'Policy Characteristics'!$C:$C,0))),"",INDEX('Policy Characteristics'!K:K,MATCH($C1607,'Policy Characteristics'!$C:$C,0)))</f>
        <v/>
      </c>
      <c r="R1607" s="76" t="str">
        <f>IF(ISBLANK(INDEX('Policy Characteristics'!L:L,MATCH($C1607,'Policy Characteristics'!$C:$C,0))),"",INDEX('Policy Characteristics'!L:L,MATCH($C1607,'Policy Characteristics'!$C:$C,0)))</f>
        <v>forest-restoration.html</v>
      </c>
    </row>
    <row r="1608" spans="1:18" x14ac:dyDescent="0.25">
      <c r="A1608" s="76" t="str">
        <f>IF(ISBLANK(INDEX('Policy Characteristics'!A:A,MATCH($C1608,'Policy Characteristics'!$C:$C,0))),"",INDEX('Policy Characteristics'!A:A,MATCH($C1608,'Policy Characteristics'!$C:$C,0)))</f>
        <v>Agriculture, Land Use, and Forestry</v>
      </c>
      <c r="B1608" s="200" t="str">
        <f>IF(ISBLANK(INDEX('Policy Characteristics'!B:B,MATCH($C1608,'Policy Characteristics'!$C:$C,0))),"",INDEX('Policy Characteristics'!B:B,MATCH($C1608,'Policy Characteristics'!$C:$C,0)))</f>
        <v>Forest Set-Asides</v>
      </c>
      <c r="C1608" t="s">
        <v>429</v>
      </c>
      <c r="D1608" s="88"/>
      <c r="E1608" s="88"/>
      <c r="F1608" s="88"/>
      <c r="G1608" s="88"/>
      <c r="H1608" s="15">
        <v>61</v>
      </c>
      <c r="I1608" s="213" t="s">
        <v>44</v>
      </c>
      <c r="J1608" s="202" t="str">
        <f>IF(ISBLANK(INDEX('Policy Characteristics'!D:D,MATCH($C1608,'Policy Characteristics'!$C:$C,0))),"",INDEX('Policy Characteristics'!D:D,MATCH($C1608,'Policy Characteristics'!$C:$C,0)))</f>
        <v>Forest Set-Asides</v>
      </c>
      <c r="K1608" s="76" t="str">
        <f>IF(ISBLANK(INDEX('Policy Characteristics'!E:E,MATCH($C1608,'Policy Characteristics'!$C:$C,0))),"",INDEX('Policy Characteristics'!E:E,MATCH($C1608,'Policy Characteristics'!$C:$C,0)))</f>
        <v>land forest set asides</v>
      </c>
      <c r="L1608" s="205">
        <f>IF(ISBLANK(INDEX('Policy Characteristics'!F:F,MATCH($C1608,'Policy Characteristics'!$C:$C,0))),"",INDEX('Policy Characteristics'!F:F,MATCH($C1608,'Policy Characteristics'!$C:$C,0)))</f>
        <v>0</v>
      </c>
      <c r="M1608" s="205">
        <f>IF(ISBLANK(INDEX('Policy Characteristics'!G:G,MATCH($C1608,'Policy Characteristics'!$C:$C,0))),"",INDEX('Policy Characteristics'!G:G,MATCH($C1608,'Policy Characteristics'!$C:$C,0)))</f>
        <v>1</v>
      </c>
      <c r="N1608" s="205">
        <f>IF(ISBLANK(INDEX('Policy Characteristics'!H:H,MATCH($C1608,'Policy Characteristics'!$C:$C,0))),"",INDEX('Policy Characteristics'!H:H,MATCH($C1608,'Policy Characteristics'!$C:$C,0)))</f>
        <v>0.01</v>
      </c>
      <c r="O1608" s="76" t="str">
        <f>IF(ISBLANK(INDEX('Policy Characteristics'!I:I,MATCH($C1608,'Policy Characteristics'!$C:$C,0))),"",INDEX('Policy Characteristics'!I:I,MATCH($C1608,'Policy Characteristics'!$C:$C,0)))</f>
        <v>% of potential achieved</v>
      </c>
      <c r="P1608" s="76" t="str">
        <f>IF(ISBLANK(INDEX('Policy Characteristics'!J:J,MATCH($C1608,'Policy Characteristics'!$C:$C,0))),"",INDEX('Policy Characteristics'!J:J,MATCH($C1608,'Policy Characteristics'!$C:$C,0)))</f>
        <v>**Description:** This policy avoids the release of CO2 from forests by reducing timber harvesting. // **Guidance for setting values:** A 100% setting of this lever reduces timber harvesting by 2% of the BAU amount per year, reaching a roughly 70% reduction in timber harvesting by 2050.</v>
      </c>
      <c r="Q1608" s="76" t="str">
        <f>IF(ISBLANK(INDEX('Policy Characteristics'!K:K,MATCH($C1608,'Policy Characteristics'!$C:$C,0))),"",INDEX('Policy Characteristics'!K:K,MATCH($C1608,'Policy Characteristics'!$C:$C,0)))</f>
        <v>lulucf.html#set-asides</v>
      </c>
      <c r="R1608" s="76" t="str">
        <f>IF(ISBLANK(INDEX('Policy Characteristics'!L:L,MATCH($C1608,'Policy Characteristics'!$C:$C,0))),"",INDEX('Policy Characteristics'!L:L,MATCH($C1608,'Policy Characteristics'!$C:$C,0)))</f>
        <v>forest-set-asides.html</v>
      </c>
    </row>
    <row r="1609" spans="1:18" x14ac:dyDescent="0.25">
      <c r="A1609" s="76" t="str">
        <f>IF(ISBLANK(INDEX('Policy Characteristics'!A:A,MATCH($C1609,'Policy Characteristics'!$C:$C,0))),"",INDEX('Policy Characteristics'!A:A,MATCH($C1609,'Policy Characteristics'!$C:$C,0)))</f>
        <v>Agriculture, Land Use, and Forestry</v>
      </c>
      <c r="B1609" s="200" t="str">
        <f>IF(ISBLANK(INDEX('Policy Characteristics'!B:B,MATCH($C1609,'Policy Characteristics'!$C:$C,0))),"",INDEX('Policy Characteristics'!B:B,MATCH($C1609,'Policy Characteristics'!$C:$C,0)))</f>
        <v>Cropland and Rice Measures</v>
      </c>
      <c r="C1609" t="s">
        <v>1011</v>
      </c>
      <c r="D1609" s="88"/>
      <c r="E1609" s="88"/>
      <c r="F1609" s="88"/>
      <c r="G1609" s="88"/>
      <c r="H1609" s="15">
        <v>62</v>
      </c>
      <c r="I1609" s="213" t="s">
        <v>43</v>
      </c>
      <c r="J1609" s="202" t="str">
        <f>IF(ISBLANK(INDEX('Policy Characteristics'!D:D,MATCH($C1609,'Policy Characteristics'!$C:$C,0))),"",INDEX('Policy Characteristics'!D:D,MATCH($C1609,'Policy Characteristics'!$C:$C,0)))</f>
        <v>Cropland and Rice Measures</v>
      </c>
      <c r="K1609" s="76" t="str">
        <f>IF(ISBLANK(INDEX('Policy Characteristics'!E:E,MATCH($C1609,'Policy Characteristics'!$C:$C,0))),"",INDEX('Policy Characteristics'!E:E,MATCH($C1609,'Policy Characteristics'!$C:$C,0)))</f>
        <v>indst cropland and rice measures</v>
      </c>
      <c r="L1609" s="205">
        <f>IF(ISBLANK(INDEX('Policy Characteristics'!F:F,MATCH($C1609,'Policy Characteristics'!$C:$C,0))),"",INDEX('Policy Characteristics'!F:F,MATCH($C1609,'Policy Characteristics'!$C:$C,0)))</f>
        <v>0</v>
      </c>
      <c r="M1609" s="205">
        <f>IF(ISBLANK(INDEX('Policy Characteristics'!G:G,MATCH($C1609,'Policy Characteristics'!$C:$C,0))),"",INDEX('Policy Characteristics'!G:G,MATCH($C1609,'Policy Characteristics'!$C:$C,0)))</f>
        <v>1</v>
      </c>
      <c r="N1609" s="205">
        <f>IF(ISBLANK(INDEX('Policy Characteristics'!H:H,MATCH($C1609,'Policy Characteristics'!$C:$C,0))),"",INDEX('Policy Characteristics'!H:H,MATCH($C1609,'Policy Characteristics'!$C:$C,0)))</f>
        <v>0.01</v>
      </c>
      <c r="O1609" s="76" t="str">
        <f>IF(ISBLANK(INDEX('Policy Characteristics'!I:I,MATCH($C1609,'Policy Characteristics'!$C:$C,0))),"",INDEX('Policy Characteristics'!I:I,MATCH($C1609,'Policy Characteristics'!$C:$C,0)))</f>
        <v>% of potential achieved</v>
      </c>
      <c r="P1609" s="76" t="str">
        <f>IF(ISBLANK(INDEX('Policy Characteristics'!J:J,MATCH($C1609,'Policy Characteristics'!$C:$C,0))),"",INDEX('Policy Characteristics'!J:J,MATCH($C1609,'Policy Characteristics'!$C:$C,0)))</f>
        <v>**Description:** This policy reduces CH4 and N2O emissions from agriculture through cropland management practices, such as improved crop rotations, reduced soil tillage, and improvements in fertilizer composition and application.  Measures particular to rice cultivation include improved flooding practices that avoid anaerobic, methane-forming conditions. // **Guidance for setting values:** The BAU reflects increased uptake of cropland and rice measures due to incentives provided in the Inflation Reduction Act. This lever represents additional potential on top of BAU emissions reductions. To be conservative, we do not assume permanent emissions reductions after IRA funds expire, so therefore phase out the IRA impact over the course of four years after funds expire in 2032. The total potential for this policy lever is sourced from EPA's 2024 Forestry and Agriculture Sector Mitigation Analysis, which evaluates various carbon price scenarios across both the forestry and agriculture sectors and considers land use competition. At a level of $100 per ton, the cropland and rice measures potential is roughly 10 MMT CO2e in 2050.</v>
      </c>
      <c r="Q1609" s="76" t="str">
        <f>IF(ISBLANK(INDEX('Policy Characteristics'!K:K,MATCH($C1609,'Policy Characteristics'!$C:$C,0))),"",INDEX('Policy Characteristics'!K:K,MATCH($C1609,'Policy Characteristics'!$C:$C,0)))</f>
        <v>industry-ag-main.html#cropland</v>
      </c>
      <c r="R1609" s="76" t="str">
        <f>IF(ISBLANK(INDEX('Policy Characteristics'!L:L,MATCH($C1609,'Policy Characteristics'!$C:$C,0))),"",INDEX('Policy Characteristics'!L:L,MATCH($C1609,'Policy Characteristics'!$C:$C,0)))</f>
        <v>cropland-management.html</v>
      </c>
    </row>
    <row r="1610" spans="1:18" x14ac:dyDescent="0.25">
      <c r="A1610" s="76" t="str">
        <f>IF(ISBLANK(INDEX('Policy Characteristics'!A:A,MATCH($C1610,'Policy Characteristics'!$C:$C,0))),"",INDEX('Policy Characteristics'!A:A,MATCH($C1610,'Policy Characteristics'!$C:$C,0)))</f>
        <v>Agriculture, Land Use, and Forestry</v>
      </c>
      <c r="B1610" s="200" t="str">
        <f>IF(ISBLANK(INDEX('Policy Characteristics'!B:B,MATCH($C1610,'Policy Characteristics'!$C:$C,0))),"",INDEX('Policy Characteristics'!B:B,MATCH($C1610,'Policy Characteristics'!$C:$C,0)))</f>
        <v>Improved Soil Measures</v>
      </c>
      <c r="C1610" t="s">
        <v>1535</v>
      </c>
      <c r="D1610" s="88"/>
      <c r="E1610" s="88"/>
      <c r="F1610" s="88"/>
      <c r="G1610" s="88"/>
      <c r="H1610" s="15">
        <v>1654</v>
      </c>
      <c r="I1610" s="213" t="s">
        <v>44</v>
      </c>
      <c r="J1610" s="202" t="str">
        <f>IF(ISBLANK(INDEX('Policy Characteristics'!D:D,MATCH($C1610,'Policy Characteristics'!$C:$C,0))),"",INDEX('Policy Characteristics'!D:D,MATCH($C1610,'Policy Characteristics'!$C:$C,0)))</f>
        <v>Improved Soil Measures</v>
      </c>
      <c r="K1610" s="76" t="str">
        <f>IF(ISBLANK(INDEX('Policy Characteristics'!E:E,MATCH($C1610,'Policy Characteristics'!$C:$C,0))),"",INDEX('Policy Characteristics'!E:E,MATCH($C1610,'Policy Characteristics'!$C:$C,0)))</f>
        <v>indst tillage</v>
      </c>
      <c r="L1610" s="205">
        <f>IF(ISBLANK(INDEX('Policy Characteristics'!F:F,MATCH($C1610,'Policy Characteristics'!$C:$C,0))),"",INDEX('Policy Characteristics'!F:F,MATCH($C1610,'Policy Characteristics'!$C:$C,0)))</f>
        <v>0</v>
      </c>
      <c r="M1610" s="205">
        <f>IF(ISBLANK(INDEX('Policy Characteristics'!G:G,MATCH($C1610,'Policy Characteristics'!$C:$C,0))),"",INDEX('Policy Characteristics'!G:G,MATCH($C1610,'Policy Characteristics'!$C:$C,0)))</f>
        <v>1</v>
      </c>
      <c r="N1610" s="205">
        <f>IF(ISBLANK(INDEX('Policy Characteristics'!H:H,MATCH($C1610,'Policy Characteristics'!$C:$C,0))),"",INDEX('Policy Characteristics'!H:H,MATCH($C1610,'Policy Characteristics'!$C:$C,0)))</f>
        <v>0.01</v>
      </c>
      <c r="O1610" s="76" t="str">
        <f>IF(ISBLANK(INDEX('Policy Characteristics'!I:I,MATCH($C1610,'Policy Characteristics'!$C:$C,0))),"",INDEX('Policy Characteristics'!I:I,MATCH($C1610,'Policy Characteristics'!$C:$C,0)))</f>
        <v>% of potential achieved</v>
      </c>
      <c r="P1610" s="76" t="str">
        <f>IF(ISBLANK(INDEX('Policy Characteristics'!J:J,MATCH($C1610,'Policy Characteristics'!$C:$C,0))),"",INDEX('Policy Characteristics'!J:J,MATCH($C1610,'Policy Characteristics'!$C:$C,0)))</f>
        <v>**Description:** This policy stores CO2 in agricultural soils through improved tillage practices, retiring organic and marginal soils, and establishing windbreaks/shelterbelts. // **Guidance for setting values:** If this policy is fully implemented, approximately 70 MMT CO2 is stored in soils.</v>
      </c>
      <c r="Q1610" s="76" t="str">
        <f>IF(ISBLANK(INDEX('Policy Characteristics'!K:K,MATCH($C1610,'Policy Characteristics'!$C:$C,0))),"",INDEX('Policy Characteristics'!K:K,MATCH($C1610,'Policy Characteristics'!$C:$C,0)))</f>
        <v/>
      </c>
      <c r="R1610" s="76" t="str">
        <f>IF(ISBLANK(INDEX('Policy Characteristics'!L:L,MATCH($C1610,'Policy Characteristics'!$C:$C,0))),"",INDEX('Policy Characteristics'!L:L,MATCH($C1610,'Policy Characteristics'!$C:$C,0)))</f>
        <v/>
      </c>
    </row>
    <row r="1611" spans="1:18" x14ac:dyDescent="0.25">
      <c r="A1611" s="76" t="str">
        <f>IF(ISBLANK(INDEX('Policy Characteristics'!A:A,MATCH($C1611,'Policy Characteristics'!$C:$C,0))),"",INDEX('Policy Characteristics'!A:A,MATCH($C1611,'Policy Characteristics'!$C:$C,0)))</f>
        <v>Agriculture, Land Use, and Forestry</v>
      </c>
      <c r="B1611" s="200" t="str">
        <f>IF(ISBLANK(INDEX('Policy Characteristics'!B:B,MATCH($C1611,'Policy Characteristics'!$C:$C,0))),"",INDEX('Policy Characteristics'!B:B,MATCH($C1611,'Policy Characteristics'!$C:$C,0)))</f>
        <v>Improved Forest Management</v>
      </c>
      <c r="C1611" t="s">
        <v>430</v>
      </c>
      <c r="D1611" s="88"/>
      <c r="E1611" s="88"/>
      <c r="F1611" s="88"/>
      <c r="G1611" s="88"/>
      <c r="H1611" s="15">
        <v>63</v>
      </c>
      <c r="I1611" s="213" t="s">
        <v>43</v>
      </c>
      <c r="J1611" s="202" t="str">
        <f>IF(ISBLANK(INDEX('Policy Characteristics'!D:D,MATCH($C1611,'Policy Characteristics'!$C:$C,0))),"",INDEX('Policy Characteristics'!D:D,MATCH($C1611,'Policy Characteristics'!$C:$C,0)))</f>
        <v>Improved Forest Management</v>
      </c>
      <c r="K1611" s="76" t="str">
        <f>IF(ISBLANK(INDEX('Policy Characteristics'!E:E,MATCH($C1611,'Policy Characteristics'!$C:$C,0))),"",INDEX('Policy Characteristics'!E:E,MATCH($C1611,'Policy Characteristics'!$C:$C,0)))</f>
        <v>land forest management</v>
      </c>
      <c r="L1611" s="205">
        <f>IF(ISBLANK(INDEX('Policy Characteristics'!F:F,MATCH($C1611,'Policy Characteristics'!$C:$C,0))),"",INDEX('Policy Characteristics'!F:F,MATCH($C1611,'Policy Characteristics'!$C:$C,0)))</f>
        <v>0</v>
      </c>
      <c r="M1611" s="205">
        <f>IF(ISBLANK(INDEX('Policy Characteristics'!G:G,MATCH($C1611,'Policy Characteristics'!$C:$C,0))),"",INDEX('Policy Characteristics'!G:G,MATCH($C1611,'Policy Characteristics'!$C:$C,0)))</f>
        <v>1</v>
      </c>
      <c r="N1611" s="205">
        <f>IF(ISBLANK(INDEX('Policy Characteristics'!H:H,MATCH($C1611,'Policy Characteristics'!$C:$C,0))),"",INDEX('Policy Characteristics'!H:H,MATCH($C1611,'Policy Characteristics'!$C:$C,0)))</f>
        <v>0.01</v>
      </c>
      <c r="O1611" s="76" t="str">
        <f>IF(ISBLANK(INDEX('Policy Characteristics'!I:I,MATCH($C1611,'Policy Characteristics'!$C:$C,0))),"",INDEX('Policy Characteristics'!I:I,MATCH($C1611,'Policy Characteristics'!$C:$C,0)))</f>
        <v>% of potential achieved</v>
      </c>
      <c r="P1611" s="76" t="str">
        <f>IF(ISBLANK(INDEX('Policy Characteristics'!J:J,MATCH($C1611,'Policy Characteristics'!$C:$C,0))),"",INDEX('Policy Characteristics'!J:J,MATCH($C1611,'Policy Characteristics'!$C:$C,0)))</f>
        <v>**Description:** This policy increases CO2 sequestration by forests through improved forest management practices. // **Guidance for setting values:** The potential for this policy lever is sourced from EPA's 2024 Forestry and Agriculture Sector Mitigation Analysis, which evaluates various carbon price scenarios across both the forestry and agriculture sectors and considers land use competition. At a level of $100 per ton, the forest management potential is roughly 80 MMT CO2e in 2050.</v>
      </c>
      <c r="Q1611" s="76" t="str">
        <f>IF(ISBLANK(INDEX('Policy Characteristics'!K:K,MATCH($C1611,'Policy Characteristics'!$C:$C,0))),"",INDEX('Policy Characteristics'!K:K,MATCH($C1611,'Policy Characteristics'!$C:$C,0)))</f>
        <v>lulucf.html#forest-mgmt</v>
      </c>
      <c r="R1611" s="76" t="str">
        <f>IF(ISBLANK(INDEX('Policy Characteristics'!L:L,MATCH($C1611,'Policy Characteristics'!$C:$C,0))),"",INDEX('Policy Characteristics'!L:L,MATCH($C1611,'Policy Characteristics'!$C:$C,0)))</f>
        <v>improved-forest-management.html</v>
      </c>
    </row>
    <row r="1612" spans="1:18" x14ac:dyDescent="0.25">
      <c r="A1612" s="76" t="str">
        <f>IF(ISBLANK(INDEX('Policy Characteristics'!A:A,MATCH($C1612,'Policy Characteristics'!$C:$C,0))),"",INDEX('Policy Characteristics'!A:A,MATCH($C1612,'Policy Characteristics'!$C:$C,0)))</f>
        <v>Agriculture, Land Use, and Forestry</v>
      </c>
      <c r="B1612" s="200" t="str">
        <f>IF(ISBLANK(INDEX('Policy Characteristics'!B:B,MATCH($C1612,'Policy Characteristics'!$C:$C,0))),"",INDEX('Policy Characteristics'!B:B,MATCH($C1612,'Policy Characteristics'!$C:$C,0)))</f>
        <v>Livestock Measures</v>
      </c>
      <c r="C1612" t="s">
        <v>1043</v>
      </c>
      <c r="D1612" s="88"/>
      <c r="E1612" s="88"/>
      <c r="F1612" s="88"/>
      <c r="G1612" s="88"/>
      <c r="H1612" s="15">
        <v>64</v>
      </c>
      <c r="I1612" s="213" t="s">
        <v>43</v>
      </c>
      <c r="J1612" s="202" t="str">
        <f>IF(ISBLANK(INDEX('Policy Characteristics'!D:D,MATCH($C1612,'Policy Characteristics'!$C:$C,0))),"",INDEX('Policy Characteristics'!D:D,MATCH($C1612,'Policy Characteristics'!$C:$C,0)))</f>
        <v>Livestock Measures</v>
      </c>
      <c r="K1612" s="76" t="str">
        <f>IF(ISBLANK(INDEX('Policy Characteristics'!E:E,MATCH($C1612,'Policy Characteristics'!$C:$C,0))),"",INDEX('Policy Characteristics'!E:E,MATCH($C1612,'Policy Characteristics'!$C:$C,0)))</f>
        <v>indst livestock measures</v>
      </c>
      <c r="L1612" s="205">
        <f>IF(ISBLANK(INDEX('Policy Characteristics'!F:F,MATCH($C1612,'Policy Characteristics'!$C:$C,0))),"",INDEX('Policy Characteristics'!F:F,MATCH($C1612,'Policy Characteristics'!$C:$C,0)))</f>
        <v>0</v>
      </c>
      <c r="M1612" s="205">
        <f>IF(ISBLANK(INDEX('Policy Characteristics'!G:G,MATCH($C1612,'Policy Characteristics'!$C:$C,0))),"",INDEX('Policy Characteristics'!G:G,MATCH($C1612,'Policy Characteristics'!$C:$C,0)))</f>
        <v>1</v>
      </c>
      <c r="N1612" s="205">
        <f>IF(ISBLANK(INDEX('Policy Characteristics'!H:H,MATCH($C1612,'Policy Characteristics'!$C:$C,0))),"",INDEX('Policy Characteristics'!H:H,MATCH($C1612,'Policy Characteristics'!$C:$C,0)))</f>
        <v>0.01</v>
      </c>
      <c r="O1612" s="76" t="str">
        <f>IF(ISBLANK(INDEX('Policy Characteristics'!I:I,MATCH($C1612,'Policy Characteristics'!$C:$C,0))),"",INDEX('Policy Characteristics'!I:I,MATCH($C1612,'Policy Characteristics'!$C:$C,0)))</f>
        <v>% of potential achieved</v>
      </c>
      <c r="P1612" s="76" t="str">
        <f>IF(ISBLANK(INDEX('Policy Characteristics'!J:J,MATCH($C1612,'Policy Characteristics'!$C:$C,0))),"",INDEX('Policy Characteristics'!J:J,MATCH($C1612,'Policy Characteristics'!$C:$C,0)))</f>
        <v>**Description:** This policy reduces greenhouse gas emissions from agriculture through livestock-related measures, such as feed supplements or drugs to prevent enteric methane formation. // **Guidance for setting values:** The BAU reflects increased uptake of livestock measures due to incentives provided in the Inflation Reduction Act. This lever represents additional potential on top of BAU emissions reductions. To be conservative, we do not assume permanent emissions reductions after IRA funds expire, so therefore phase out the IRA impact over the course of four years after funds expire in 2032. The potential for this policy lever is sourced from EPA's 2024 Forestry and Agriculture Sector Mitigation Analysis, which evaluates various carbon price scenarios across both the forestry and agriculture sectors and considers land use competition. At a level of $100 per ton, the livestock measures potential is roughly 55 MMT CO2e in 2050.</v>
      </c>
      <c r="Q1612" s="76" t="str">
        <f>IF(ISBLANK(INDEX('Policy Characteristics'!K:K,MATCH($C1612,'Policy Characteristics'!$C:$C,0))),"",INDEX('Policy Characteristics'!K:K,MATCH($C1612,'Policy Characteristics'!$C:$C,0)))</f>
        <v>industry-ag-main.html#livestock</v>
      </c>
      <c r="R1612" s="76" t="str">
        <f>IF(ISBLANK(INDEX('Policy Characteristics'!L:L,MATCH($C1612,'Policy Characteristics'!$C:$C,0))),"",INDEX('Policy Characteristics'!L:L,MATCH($C1612,'Policy Characteristics'!$C:$C,0)))</f>
        <v>livestock-measures.html</v>
      </c>
    </row>
    <row r="1613" spans="1:18" x14ac:dyDescent="0.25">
      <c r="A1613" s="76" t="str">
        <f>IF(ISBLANK(INDEX('Policy Characteristics'!A:A,MATCH($C1613,'Policy Characteristics'!$C:$C,0))),"",INDEX('Policy Characteristics'!A:A,MATCH($C1613,'Policy Characteristics'!$C:$C,0)))</f>
        <v>Agriculture, Land Use, and Forestry</v>
      </c>
      <c r="B1613" s="200" t="str">
        <f>IF(ISBLANK(INDEX('Policy Characteristics'!B:B,MATCH($C1613,'Policy Characteristics'!$C:$C,0))),"",INDEX('Policy Characteristics'!B:B,MATCH($C1613,'Policy Characteristics'!$C:$C,0)))</f>
        <v>Wetland Restoration</v>
      </c>
      <c r="C1613" t="s">
        <v>431</v>
      </c>
      <c r="D1613" s="88"/>
      <c r="E1613" s="88"/>
      <c r="F1613" s="88"/>
      <c r="G1613" s="88"/>
      <c r="H1613" s="15">
        <v>178</v>
      </c>
      <c r="I1613" s="213" t="s">
        <v>43</v>
      </c>
      <c r="J1613" s="202" t="str">
        <f>IF(ISBLANK(INDEX('Policy Characteristics'!D:D,MATCH($C1613,'Policy Characteristics'!$C:$C,0))),"",INDEX('Policy Characteristics'!D:D,MATCH($C1613,'Policy Characteristics'!$C:$C,0)))</f>
        <v>Wetland Restoration</v>
      </c>
      <c r="K1613" s="76" t="str">
        <f>IF(ISBLANK(INDEX('Policy Characteristics'!E:E,MATCH($C1613,'Policy Characteristics'!$C:$C,0))),"",INDEX('Policy Characteristics'!E:E,MATCH($C1613,'Policy Characteristics'!$C:$C,0)))</f>
        <v>land peatland restoration</v>
      </c>
      <c r="L1613" s="205">
        <f>IF(ISBLANK(INDEX('Policy Characteristics'!F:F,MATCH($C1613,'Policy Characteristics'!$C:$C,0))),"",INDEX('Policy Characteristics'!F:F,MATCH($C1613,'Policy Characteristics'!$C:$C,0)))</f>
        <v>0</v>
      </c>
      <c r="M1613" s="205">
        <f>IF(ISBLANK(INDEX('Policy Characteristics'!G:G,MATCH($C1613,'Policy Characteristics'!$C:$C,0))),"",INDEX('Policy Characteristics'!G:G,MATCH($C1613,'Policy Characteristics'!$C:$C,0)))</f>
        <v>1</v>
      </c>
      <c r="N1613" s="205">
        <f>IF(ISBLANK(INDEX('Policy Characteristics'!H:H,MATCH($C1613,'Policy Characteristics'!$C:$C,0))),"",INDEX('Policy Characteristics'!H:H,MATCH($C1613,'Policy Characteristics'!$C:$C,0)))</f>
        <v>0.01</v>
      </c>
      <c r="O1613" s="76" t="str">
        <f>IF(ISBLANK(INDEX('Policy Characteristics'!I:I,MATCH($C1613,'Policy Characteristics'!$C:$C,0))),"",INDEX('Policy Characteristics'!I:I,MATCH($C1613,'Policy Characteristics'!$C:$C,0)))</f>
        <v>% of potential achieved</v>
      </c>
      <c r="P1613" s="76" t="str">
        <f>IF(ISBLANK(INDEX('Policy Characteristics'!J:J,MATCH($C1613,'Policy Characteristics'!$C:$C,0))),"",INDEX('Policy Characteristics'!J:J,MATCH($C1613,'Policy Characteristics'!$C:$C,0)))</f>
        <v>**Description:** This policy increases CO2 sequestration by restoring wetlands and riparian forest buffers.  // **Guidance for setting values:** If this policy is fully implemented, 2.5 million acres of wetlands will be restored and the 6 percent of US stream miles associated with agricultural use will be restored.</v>
      </c>
      <c r="Q1613" s="76" t="str">
        <f>IF(ISBLANK(INDEX('Policy Characteristics'!K:K,MATCH($C1613,'Policy Characteristics'!$C:$C,0))),"",INDEX('Policy Characteristics'!K:K,MATCH($C1613,'Policy Characteristics'!$C:$C,0)))</f>
        <v/>
      </c>
      <c r="R1613" s="76" t="str">
        <f>IF(ISBLANK(INDEX('Policy Characteristics'!L:L,MATCH($C1613,'Policy Characteristics'!$C:$C,0))),"",INDEX('Policy Characteristics'!L:L,MATCH($C1613,'Policy Characteristics'!$C:$C,0)))</f>
        <v>peatland-restoration.html</v>
      </c>
    </row>
    <row r="1614" spans="1:18" x14ac:dyDescent="0.25">
      <c r="A1614" s="76" t="str">
        <f>IF(ISBLANK(INDEX('Policy Characteristics'!A:A,MATCH($C1614,'Policy Characteristics'!$C:$C,0))),"",INDEX('Policy Characteristics'!A:A,MATCH($C1614,'Policy Characteristics'!$C:$C,0)))</f>
        <v>Agriculture, Land Use, and Forestry</v>
      </c>
      <c r="B1614" s="200" t="str">
        <f>IF(ISBLANK(INDEX('Policy Characteristics'!B:B,MATCH($C1614,'Policy Characteristics'!$C:$C,0))),"",INDEX('Policy Characteristics'!B:B,MATCH($C1614,'Policy Characteristics'!$C:$C,0)))</f>
        <v>Shift to Non-Animal Products</v>
      </c>
      <c r="C1614" t="s">
        <v>684</v>
      </c>
      <c r="D1614" s="88"/>
      <c r="E1614" s="88"/>
      <c r="F1614" s="88"/>
      <c r="G1614" s="88"/>
      <c r="H1614" s="15">
        <v>434</v>
      </c>
      <c r="I1614" s="213" t="s">
        <v>43</v>
      </c>
      <c r="J1614" s="202" t="str">
        <f>IF(ISBLANK(INDEX('Policy Characteristics'!D:D,MATCH($C1614,'Policy Characteristics'!$C:$C,0))),"",INDEX('Policy Characteristics'!D:D,MATCH($C1614,'Policy Characteristics'!$C:$C,0)))</f>
        <v>Shift to Non-Animal Products</v>
      </c>
      <c r="K1614" s="76" t="str">
        <f>IF(ISBLANK(INDEX('Policy Characteristics'!E:E,MATCH($C1614,'Policy Characteristics'!$C:$C,0))),"",INDEX('Policy Characteristics'!E:E,MATCH($C1614,'Policy Characteristics'!$C:$C,0)))</f>
        <v>indst shift to nonanimal products</v>
      </c>
      <c r="L1614" s="205">
        <f>IF(ISBLANK(INDEX('Policy Characteristics'!F:F,MATCH($C1614,'Policy Characteristics'!$C:$C,0))),"",INDEX('Policy Characteristics'!F:F,MATCH($C1614,'Policy Characteristics'!$C:$C,0)))</f>
        <v>0</v>
      </c>
      <c r="M1614" s="205">
        <f>IF(ISBLANK(INDEX('Policy Characteristics'!G:G,MATCH($C1614,'Policy Characteristics'!$C:$C,0))),"",INDEX('Policy Characteristics'!G:G,MATCH($C1614,'Policy Characteristics'!$C:$C,0)))</f>
        <v>1</v>
      </c>
      <c r="N1614" s="205">
        <f>IF(ISBLANK(INDEX('Policy Characteristics'!H:H,MATCH($C1614,'Policy Characteristics'!$C:$C,0))),"",INDEX('Policy Characteristics'!H:H,MATCH($C1614,'Policy Characteristics'!$C:$C,0)))</f>
        <v>0.01</v>
      </c>
      <c r="O1614" s="76" t="str">
        <f>IF(ISBLANK(INDEX('Policy Characteristics'!I:I,MATCH($C1614,'Policy Characteristics'!$C:$C,0))),"",INDEX('Policy Characteristics'!I:I,MATCH($C1614,'Policy Characteristics'!$C:$C,0)))</f>
        <v>% reduction in animal products</v>
      </c>
      <c r="P1614" s="76" t="str">
        <f>IF(ISBLANK(INDEX('Policy Characteristics'!J:J,MATCH($C1614,'Policy Characteristics'!$C:$C,0))),"",INDEX('Policy Characteristics'!J:J,MATCH($C1614,'Policy Characteristics'!$C:$C,0)))</f>
        <v>**Description:** This policy causes animal products to be substituted for non-animal products, which might be achieved by changes in consumer preferences or by changes in costs of agricultural products (such as by redirecting subsidies currently paid to farmers who raise animals or feed crops to farmers growing fruits, vegetables, and other plant-based foods for human consumption).  Moderate settings of this policy lever do not imply a vegan diet: for instance, a 50% setting could represent each individual consuming half as many animal products, rather than half of the population consuming no animal products. // **Guidance for setting values:** According to OECD statistics, the U.S. has the highest per-capita meat consumption in the world, at 99 kg/person/year.  If the U.S. were to achieve a rate similar to that in Europe (70 kg/person/yr), Japan (36 kg/person/yr), or India (3 kg/person/yr), this would be a reduction of 29% (Europe), 64% (Japan), or 97% (India) respectively.</v>
      </c>
      <c r="Q1614" s="76" t="str">
        <f>IF(ISBLANK(INDEX('Policy Characteristics'!K:K,MATCH($C1614,'Policy Characteristics'!$C:$C,0))),"",INDEX('Policy Characteristics'!K:K,MATCH($C1614,'Policy Characteristics'!$C:$C,0)))</f>
        <v/>
      </c>
      <c r="R1614" s="76" t="str">
        <f>IF(ISBLANK(INDEX('Policy Characteristics'!L:L,MATCH($C1614,'Policy Characteristics'!$C:$C,0))),"",INDEX('Policy Characteristics'!L:L,MATCH($C1614,'Policy Characteristics'!$C:$C,0)))</f>
        <v>shift-to-non-animal-products.html</v>
      </c>
    </row>
    <row r="1615" spans="1:18" s="143" customFormat="1" x14ac:dyDescent="0.25">
      <c r="A1615" s="76" t="str">
        <f>IF(ISBLANK(INDEX('Policy Characteristics'!A:A,MATCH($C1615,'Policy Characteristics'!$C:$C,0))),"",INDEX('Policy Characteristics'!A:A,MATCH($C1615,'Policy Characteristics'!$C:$C,0)))</f>
        <v>District Heat and Hydrogen</v>
      </c>
      <c r="B1615" s="200" t="str">
        <f>IF(ISBLANK(INDEX('Policy Characteristics'!B:B,MATCH($C1615,'Policy Characteristics'!$C:$C,0))),"",INDEX('Policy Characteristics'!B:B,MATCH($C1615,'Policy Characteristics'!$C:$C,0)))</f>
        <v>Use CHP for District Heat</v>
      </c>
      <c r="C1615" s="143" t="s">
        <v>285</v>
      </c>
      <c r="D1615" s="78"/>
      <c r="E1615" s="78"/>
      <c r="F1615" s="78"/>
      <c r="G1615" s="78"/>
      <c r="H1615" s="15">
        <v>68</v>
      </c>
      <c r="I1615" s="201" t="s">
        <v>43</v>
      </c>
      <c r="J1615" s="202" t="str">
        <f>IF(ISBLANK(INDEX('Policy Characteristics'!D:D,MATCH($C1615,'Policy Characteristics'!$C:$C,0))),"",INDEX('Policy Characteristics'!D:D,MATCH($C1615,'Policy Characteristics'!$C:$C,0)))</f>
        <v>District Heat CHP</v>
      </c>
      <c r="K1615" s="76" t="str">
        <f>IF(ISBLANK(INDEX('Policy Characteristics'!E:E,MATCH($C1615,'Policy Characteristics'!$C:$C,0))),"",INDEX('Policy Characteristics'!E:E,MATCH($C1615,'Policy Characteristics'!$C:$C,0)))</f>
        <v>heat convert heat to CHP</v>
      </c>
      <c r="L1615" s="205">
        <f>IF(ISBLANK(INDEX('Policy Characteristics'!F:F,MATCH($C1615,'Policy Characteristics'!$C:$C,0))),"",INDEX('Policy Characteristics'!F:F,MATCH($C1615,'Policy Characteristics'!$C:$C,0)))</f>
        <v>0</v>
      </c>
      <c r="M1615" s="205">
        <f>IF(ISBLANK(INDEX('Policy Characteristics'!G:G,MATCH($C1615,'Policy Characteristics'!$C:$C,0))),"",INDEX('Policy Characteristics'!G:G,MATCH($C1615,'Policy Characteristics'!$C:$C,0)))</f>
        <v>1</v>
      </c>
      <c r="N1615" s="205">
        <f>IF(ISBLANK(INDEX('Policy Characteristics'!H:H,MATCH($C1615,'Policy Characteristics'!$C:$C,0))),"",INDEX('Policy Characteristics'!H:H,MATCH($C1615,'Policy Characteristics'!$C:$C,0)))</f>
        <v>0.01</v>
      </c>
      <c r="O1615" s="76" t="str">
        <f>IF(ISBLANK(INDEX('Policy Characteristics'!I:I,MATCH($C1615,'Policy Characteristics'!$C:$C,0))),"",INDEX('Policy Characteristics'!I:I,MATCH($C1615,'Policy Characteristics'!$C:$C,0)))</f>
        <v>% non-CHP heat converted</v>
      </c>
      <c r="P1615" s="76" t="str">
        <f>IF(ISBLANK(INDEX('Policy Characteristics'!J:J,MATCH($C1615,'Policy Characteristics'!$C:$C,0))),"",INDEX('Policy Characteristics'!J:J,MATCH($C1615,'Policy Characteristics'!$C:$C,0)))</f>
        <v>**Description:** This policy causes a percentage of the district heat that would be generated by dedicated heat plants to instead be generated via CHP plants.  In this model, this causes them to consume no additional fuel, since it is assumed CHP plants would be run anyway in order to produce electricity. // **Guidance for setting values:** In the BAU Scenario, the fraction of heat derived from CHP plants is constant at roughly 50%.  Therefore, a policy setting of 50% would increase the CHP fraction to 75% in 2050.</v>
      </c>
      <c r="Q1615" s="76" t="str">
        <f>IF(ISBLANK(INDEX('Policy Characteristics'!K:K,MATCH($C1615,'Policy Characteristics'!$C:$C,0))),"",INDEX('Policy Characteristics'!K:K,MATCH($C1615,'Policy Characteristics'!$C:$C,0)))</f>
        <v>district-heating.html#chp</v>
      </c>
      <c r="R1615" s="76" t="str">
        <f>IF(ISBLANK(INDEX('Policy Characteristics'!L:L,MATCH($C1615,'Policy Characteristics'!$C:$C,0))),"",INDEX('Policy Characteristics'!L:L,MATCH($C1615,'Policy Characteristics'!$C:$C,0)))</f>
        <v>convert-non-chp-heat-production.html</v>
      </c>
    </row>
    <row r="1616" spans="1:18" s="143" customFormat="1" x14ac:dyDescent="0.25">
      <c r="A1616" s="76" t="str">
        <f>IF(ISBLANK(INDEX('Policy Characteristics'!A:A,MATCH($C1616,'Policy Characteristics'!$C:$C,0))),"",INDEX('Policy Characteristics'!A:A,MATCH($C1616,'Policy Characteristics'!$C:$C,0)))</f>
        <v>District Heat and Hydrogen</v>
      </c>
      <c r="B1616" s="200" t="str">
        <f>IF(ISBLANK(INDEX('Policy Characteristics'!B:B,MATCH($C1616,'Policy Characteristics'!$C:$C,0))),"",INDEX('Policy Characteristics'!B:B,MATCH($C1616,'Policy Characteristics'!$C:$C,0)))</f>
        <v>Produce District Heat with Electricity</v>
      </c>
      <c r="C1616" s="143" t="s">
        <v>979</v>
      </c>
      <c r="D1616" s="78"/>
      <c r="E1616" s="78"/>
      <c r="F1616" s="78"/>
      <c r="G1616" s="78"/>
      <c r="H1616" s="15">
        <v>176</v>
      </c>
      <c r="I1616" s="201" t="s">
        <v>43</v>
      </c>
      <c r="J1616" s="202" t="str">
        <f>IF(ISBLANK(INDEX('Policy Characteristics'!D:D,MATCH($C1616,'Policy Characteristics'!$C:$C,0))),"",INDEX('Policy Characteristics'!D:D,MATCH($C1616,'Policy Characteristics'!$C:$C,0)))</f>
        <v>District Heat Fuel Switching</v>
      </c>
      <c r="K1616" s="76" t="str">
        <f>IF(ISBLANK(INDEX('Policy Characteristics'!E:E,MATCH($C1616,'Policy Characteristics'!$C:$C,0))),"",INDEX('Policy Characteristics'!E:E,MATCH($C1616,'Policy Characteristics'!$C:$C,0)))</f>
        <v>heat fuel type shifting</v>
      </c>
      <c r="L1616" s="205">
        <f>IF(ISBLANK(INDEX('Policy Characteristics'!F:F,MATCH($C1616,'Policy Characteristics'!$C:$C,0))),"",INDEX('Policy Characteristics'!F:F,MATCH($C1616,'Policy Characteristics'!$C:$C,0)))</f>
        <v>0</v>
      </c>
      <c r="M1616" s="205">
        <f>IF(ISBLANK(INDEX('Policy Characteristics'!G:G,MATCH($C1616,'Policy Characteristics'!$C:$C,0))),"",INDEX('Policy Characteristics'!G:G,MATCH($C1616,'Policy Characteristics'!$C:$C,0)))</f>
        <v>1</v>
      </c>
      <c r="N1616" s="205">
        <f>IF(ISBLANK(INDEX('Policy Characteristics'!H:H,MATCH($C1616,'Policy Characteristics'!$C:$C,0))),"",INDEX('Policy Characteristics'!H:H,MATCH($C1616,'Policy Characteristics'!$C:$C,0)))</f>
        <v>0.01</v>
      </c>
      <c r="O1616" s="76" t="str">
        <f>IF(ISBLANK(INDEX('Policy Characteristics'!I:I,MATCH($C1616,'Policy Characteristics'!$C:$C,0))),"",INDEX('Policy Characteristics'!I:I,MATCH($C1616,'Policy Characteristics'!$C:$C,0)))</f>
        <v>% of fuel use</v>
      </c>
      <c r="P1616" s="76" t="str">
        <f>IF(ISBLANK(INDEX('Policy Characteristics'!J:J,MATCH($C1616,'Policy Characteristics'!$C:$C,0))),"",INDEX('Policy Characteristics'!J:J,MATCH($C1616,'Policy Characteristics'!$C:$C,0)))</f>
        <v>**Description:** This policy causes a percentage of the demand for district heat to be met with electricity instead of the fuels used in the BAU case. // **Guidance for setting values:** In the United States, 64% of district heat is made by burning natural gas, 17% from coal, 16% from biomass, and 3% from petroleum.  Large scale electric heat pump technologies for district heating are still emerging, and it is not yet clear which will be the most economical pathway for decarbonizing this sector.</v>
      </c>
      <c r="Q1616" s="76" t="str">
        <f>IF(ISBLANK(INDEX('Policy Characteristics'!K:K,MATCH($C1616,'Policy Characteristics'!$C:$C,0))),"",INDEX('Policy Characteristics'!K:K,MATCH($C1616,'Policy Characteristics'!$C:$C,0)))</f>
        <v>district-heating.html#convert-coal</v>
      </c>
      <c r="R1616" s="76" t="str">
        <f>IF(ISBLANK(INDEX('Policy Characteristics'!L:L,MATCH($C1616,'Policy Characteristics'!$C:$C,0))),"",INDEX('Policy Characteristics'!L:L,MATCH($C1616,'Policy Characteristics'!$C:$C,0)))</f>
        <v>district-heat-fuel-switching.html</v>
      </c>
    </row>
    <row r="1617" spans="1:18" s="143" customFormat="1" x14ac:dyDescent="0.25">
      <c r="A1617" s="76" t="str">
        <f>IF(ISBLANK(INDEX('Policy Characteristics'!A:A,MATCH($C1617,'Policy Characteristics'!$C:$C,0))),"",INDEX('Policy Characteristics'!A:A,MATCH($C1617,'Policy Characteristics'!$C:$C,0)))</f>
        <v>District Heat and Hydrogen</v>
      </c>
      <c r="B1617" s="200" t="str">
        <f>IF(ISBLANK(INDEX('Policy Characteristics'!B:B,MATCH($C1617,'Policy Characteristics'!$C:$C,0))),"",INDEX('Policy Characteristics'!B:B,MATCH($C1617,'Policy Characteristics'!$C:$C,0)))</f>
        <v>Shift Hydrogen Production Pathways</v>
      </c>
      <c r="C1617" s="143" t="s">
        <v>721</v>
      </c>
      <c r="D1617" s="78"/>
      <c r="E1617" s="78"/>
      <c r="F1617" s="78"/>
      <c r="G1617" s="78"/>
      <c r="H1617" s="15">
        <v>450</v>
      </c>
      <c r="I1617" s="201" t="s">
        <v>43</v>
      </c>
      <c r="J1617" s="202" t="str">
        <f>IF(ISBLANK(INDEX('Policy Characteristics'!D:D,MATCH($C1617,'Policy Characteristics'!$C:$C,0))),"",INDEX('Policy Characteristics'!D:D,MATCH($C1617,'Policy Characteristics'!$C:$C,0)))</f>
        <v>Shift Hydrogen Production Pathways</v>
      </c>
      <c r="K1617" s="76" t="str">
        <f>IF(ISBLANK(INDEX('Policy Characteristics'!E:E,MATCH($C1617,'Policy Characteristics'!$C:$C,0))),"",INDEX('Policy Characteristics'!E:E,MATCH($C1617,'Policy Characteristics'!$C:$C,0)))</f>
        <v>hydgn shift production pathways</v>
      </c>
      <c r="L1617" s="205">
        <f>IF(ISBLANK(INDEX('Policy Characteristics'!F:F,MATCH($C1617,'Policy Characteristics'!$C:$C,0))),"",INDEX('Policy Characteristics'!F:F,MATCH($C1617,'Policy Characteristics'!$C:$C,0)))</f>
        <v>0</v>
      </c>
      <c r="M1617" s="205">
        <f>IF(ISBLANK(INDEX('Policy Characteristics'!G:G,MATCH($C1617,'Policy Characteristics'!$C:$C,0))),"",INDEX('Policy Characteristics'!G:G,MATCH($C1617,'Policy Characteristics'!$C:$C,0)))</f>
        <v>1</v>
      </c>
      <c r="N1617" s="205">
        <f>IF(ISBLANK(INDEX('Policy Characteristics'!H:H,MATCH($C1617,'Policy Characteristics'!$C:$C,0))),"",INDEX('Policy Characteristics'!H:H,MATCH($C1617,'Policy Characteristics'!$C:$C,0)))</f>
        <v>0.01</v>
      </c>
      <c r="O1617" s="76" t="str">
        <f>IF(ISBLANK(INDEX('Policy Characteristics'!I:I,MATCH($C1617,'Policy Characteristics'!$C:$C,0))),"",INDEX('Policy Characteristics'!I:I,MATCH($C1617,'Policy Characteristics'!$C:$C,0)))</f>
        <v>% of hydrogen production</v>
      </c>
      <c r="P1617" s="76" t="str">
        <f>IF(ISBLANK(INDEX('Policy Characteristics'!J:J,MATCH($C1617,'Policy Characteristics'!$C:$C,0))),"",INDEX('Policy Characteristics'!J:J,MATCH($C1617,'Policy Characteristics'!$C:$C,0)))</f>
        <v>**Description:** By default, this policy causes a percentage of merchant hydrogen (i.e. hydrogen produced for sale, not hydrogen produced and consumed on-site within a facility) to be produced via electrolysis rather than via other production pathways. If the Non BAU Hydrogen Production Pathways lever is enabled, this lever works in the opposite direction by shifting hydrogen production to steam methane reforming. // **Guidance for setting values:** As of 2025, in the United States, roughly 95% of hydrogen is produced via steam reforming of natural gas and 5% is produced via electrolysis. These shares are projected to shift towards electrolysis in the BAU scenario due to hydrogen tax credits provided by the Inflation Reduction Act.</v>
      </c>
      <c r="Q1617" s="76" t="str">
        <f>IF(ISBLANK(INDEX('Policy Characteristics'!K:K,MATCH($C1617,'Policy Characteristics'!$C:$C,0))),"",INDEX('Policy Characteristics'!K:K,MATCH($C1617,'Policy Characteristics'!$C:$C,0)))</f>
        <v/>
      </c>
      <c r="R1617" s="76" t="str">
        <f>IF(ISBLANK(INDEX('Policy Characteristics'!L:L,MATCH($C1617,'Policy Characteristics'!$C:$C,0))),"",INDEX('Policy Characteristics'!L:L,MATCH($C1617,'Policy Characteristics'!$C:$C,0)))</f>
        <v>switch-hydrogen-production-pathway.html</v>
      </c>
    </row>
    <row r="1618" spans="1:18" s="143" customFormat="1" x14ac:dyDescent="0.25">
      <c r="A1618" s="76" t="str">
        <f>IF(ISBLANK(INDEX('Policy Characteristics'!A:A,MATCH($C1618,'Policy Characteristics'!$C:$C,0))),"",INDEX('Policy Characteristics'!A:A,MATCH($C1618,'Policy Characteristics'!$C:$C,0)))</f>
        <v>District Heat and Hydrogen</v>
      </c>
      <c r="B1618" s="200" t="str">
        <f>IF(ISBLANK(INDEX('Policy Characteristics'!B:B,MATCH($C1618,'Policy Characteristics'!$C:$C,0))),"",INDEX('Policy Characteristics'!B:B,MATCH($C1618,'Policy Characteristics'!$C:$C,0)))</f>
        <v>Non BAU Hydrogen Production Shifting</v>
      </c>
      <c r="C1618" t="s">
        <v>1942</v>
      </c>
      <c r="D1618" s="78"/>
      <c r="E1618" s="78"/>
      <c r="F1618" s="78"/>
      <c r="G1618" s="78"/>
      <c r="H1618" s="15">
        <v>2722</v>
      </c>
      <c r="I1618" s="201" t="s">
        <v>43</v>
      </c>
      <c r="J1618" s="202" t="str">
        <f>IF(ISBLANK(INDEX('Policy Characteristics'!D:D,MATCH($C1618,'Policy Characteristics'!$C:$C,0))),"",INDEX('Policy Characteristics'!D:D,MATCH($C1618,'Policy Characteristics'!$C:$C,0)))</f>
        <v>Hydrogen Steam Methane Reforming</v>
      </c>
      <c r="K1618" s="76" t="str">
        <f>IF(ISBLANK(INDEX('Policy Characteristics'!E:E,MATCH($C1618,'Policy Characteristics'!$C:$C,0))),"",INDEX('Policy Characteristics'!E:E,MATCH($C1618,'Policy Characteristics'!$C:$C,0)))</f>
        <v>hydgn non BAU shift</v>
      </c>
      <c r="L1618" s="205">
        <f>IF(ISBLANK(INDEX('Policy Characteristics'!F:F,MATCH($C1618,'Policy Characteristics'!$C:$C,0))),"",INDEX('Policy Characteristics'!F:F,MATCH($C1618,'Policy Characteristics'!$C:$C,0)))</f>
        <v>0</v>
      </c>
      <c r="M1618" s="205">
        <f>IF(ISBLANK(INDEX('Policy Characteristics'!G:G,MATCH($C1618,'Policy Characteristics'!$C:$C,0))),"",INDEX('Policy Characteristics'!G:G,MATCH($C1618,'Policy Characteristics'!$C:$C,0)))</f>
        <v>1</v>
      </c>
      <c r="N1618" s="205">
        <f>IF(ISBLANK(INDEX('Policy Characteristics'!H:H,MATCH($C1618,'Policy Characteristics'!$C:$C,0))),"",INDEX('Policy Characteristics'!H:H,MATCH($C1618,'Policy Characteristics'!$C:$C,0)))</f>
        <v>1</v>
      </c>
      <c r="O1618" s="76" t="str">
        <f>IF(ISBLANK(INDEX('Policy Characteristics'!I:I,MATCH($C1618,'Policy Characteristics'!$C:$C,0))),"",INDEX('Policy Characteristics'!I:I,MATCH($C1618,'Policy Characteristics'!$C:$C,0)))</f>
        <v>on/off</v>
      </c>
      <c r="P1618" s="76" t="str">
        <f>IF(ISBLANK(INDEX('Policy Characteristics'!J:J,MATCH($C1618,'Policy Characteristics'!$C:$C,0))),"",INDEX('Policy Characteristics'!J:J,MATCH($C1618,'Policy Characteristics'!$C:$C,0)))</f>
        <v>**Description:** This lever changes the direction of the “Shift Hydrogen Production Pathways” lever. By default, the “Shift Hydrogen Production Pathways” lever causes a percentage of merchant hydrogen (i.e. hydrogen produced for sale, not hydrogen produced and consumed on-site within a facility) to be produced via electrolysis rather than via other production pathways. If the “Non-BAU Hydrogen Production Pathways lever is enabled, it causes hydrogen production pathway shifting to work in the opposite direction, shifting hydrogen production to steam methane reforming. // **Guidance for setting values:** As of 2025, in the United States, roughly 95% of hydrogen is produced via steam reforming of natural gas and 5% is produced via electrolysis. These shares are projected to shift towards electrolysis in the BAU scenario due to hydrogen tax credits provided by the Inflation Reduction Act. Enabling this lever can be used to model repealing the Inflation Reduction Act tax credits.</v>
      </c>
      <c r="Q1618" s="76" t="str">
        <f>IF(ISBLANK(INDEX('Policy Characteristics'!K:K,MATCH($C1618,'Policy Characteristics'!$C:$C,0))),"",INDEX('Policy Characteristics'!K:K,MATCH($C1618,'Policy Characteristics'!$C:$C,0)))</f>
        <v/>
      </c>
      <c r="R1618" s="76" t="str">
        <f>IF(ISBLANK(INDEX('Policy Characteristics'!L:L,MATCH($C1618,'Policy Characteristics'!$C:$C,0))),"",INDEX('Policy Characteristics'!L:L,MATCH($C1618,'Policy Characteristics'!$C:$C,0)))</f>
        <v>switch-hydrogen-production-pathway.html</v>
      </c>
    </row>
    <row r="1619" spans="1:18" s="76" customFormat="1" x14ac:dyDescent="0.25">
      <c r="A1619" s="76" t="str">
        <f>IF(ISBLANK(INDEX('Policy Characteristics'!A:A,MATCH($C1619,'Policy Characteristics'!$C:$C,0))),"",INDEX('Policy Characteristics'!A:A,MATCH($C1619,'Policy Characteristics'!$C:$C,0)))</f>
        <v>Cross-Sector</v>
      </c>
      <c r="B1619" s="200" t="str">
        <f>IF(ISBLANK(INDEX('Policy Characteristics'!B:B,MATCH($C1619,'Policy Characteristics'!$C:$C,0))),"",INDEX('Policy Characteristics'!B:B,MATCH($C1619,'Policy Characteristics'!$C:$C,0)))</f>
        <v>Carbon Price</v>
      </c>
      <c r="C1619" t="s">
        <v>655</v>
      </c>
      <c r="D1619" s="88" t="s">
        <v>330</v>
      </c>
      <c r="E1619" s="88"/>
      <c r="F1619" s="88" t="s">
        <v>334</v>
      </c>
      <c r="G1619" s="88"/>
      <c r="H1619" s="15">
        <v>171</v>
      </c>
      <c r="I1619" s="213" t="s">
        <v>43</v>
      </c>
      <c r="J1619" s="202" t="str">
        <f>IF(ISBLANK(INDEX('Policy Characteristics'!D:D,MATCH($C1619,'Policy Characteristics'!$C:$C,0))),"",INDEX('Policy Characteristics'!D:D,MATCH($C1619,'Policy Characteristics'!$C:$C,0)))</f>
        <v>Carbon Price</v>
      </c>
      <c r="K1619" s="76" t="str">
        <f>IF(ISBLANK(INDEX('Policy Characteristics'!E:E,MATCH($C1619,'Policy Characteristics'!$C:$C,0))),"",INDEX('Policy Characteristics'!E:E,MATCH($C1619,'Policy Characteristics'!$C:$C,0)))</f>
        <v>cross carbon tax</v>
      </c>
      <c r="L1619" s="76">
        <f>IF(ISBLANK(INDEX('Policy Characteristics'!F:F,MATCH($C1619,'Policy Characteristics'!$C:$C,0))),"",INDEX('Policy Characteristics'!F:F,MATCH($C1619,'Policy Characteristics'!$C:$C,0)))</f>
        <v>0</v>
      </c>
      <c r="M1619" s="76">
        <f>IF(ISBLANK(INDEX('Policy Characteristics'!G:G,MATCH($C1619,'Policy Characteristics'!$C:$C,0))),"",INDEX('Policy Characteristics'!G:G,MATCH($C1619,'Policy Characteristics'!$C:$C,0)))</f>
        <v>300</v>
      </c>
      <c r="N1619" s="76">
        <f>IF(ISBLANK(INDEX('Policy Characteristics'!H:H,MATCH($C1619,'Policy Characteristics'!$C:$C,0))),"",INDEX('Policy Characteristics'!H:H,MATCH($C1619,'Policy Characteristics'!$C:$C,0)))</f>
        <v>5</v>
      </c>
      <c r="O1619" s="76" t="str">
        <f>IF(ISBLANK(INDEX('Policy Characteristics'!I:I,MATCH($C1619,'Policy Characteristics'!$C:$C,0))),"",INDEX('Policy Characteristics'!I:I,MATCH($C1619,'Policy Characteristics'!$C:$C,0)))</f>
        <v>$/metric ton CO2e</v>
      </c>
      <c r="P1619" s="76" t="str">
        <f>IF(ISBLANK(INDEX('Policy Characteristics'!J:J,MATCH($C1619,'Policy Characteristics'!$C:$C,0))),"",INDEX('Policy Characteristics'!J:J,MATCH($C1619,'Policy Characteristics'!$C:$C,0)))</f>
        <v>**Description:** This policy applies a price on fuels used in the selected sector(s) based on their greenhouse gas emissions.  It also increases the base cost of capital equipment (e.g., vehicles, power plants, building components) according to their embedded carbon content. When applied to the Industry Sector, the tax **is** levied on greenhouse gas emissions from non-energy industrial and agricultural processes by default, but these emissions sources can be exempted from the tax by enabling the policy lever "Exempt Process Emissions from C Tax." Note that by default, a carbon price will not include a border adjustment, but a border adjustment can be enabled using the policy lever "Toggle Carbon Tax Border Adjustment." // **Guidance for setting values:** The U.S. government's revised Social Cost of Carbon estimates for the year 2050 range from $200 to $520 per ton (in inflation-adjusted 2020 dollars), depending on one's choice of discount rate.</v>
      </c>
      <c r="Q1619" s="76" t="str">
        <f>IF(ISBLANK(INDEX('Policy Characteristics'!K:K,MATCH($C1619,'Policy Characteristics'!$C:$C,0))),"",INDEX('Policy Characteristics'!K:K,MATCH($C1619,'Policy Characteristics'!$C:$C,0)))</f>
        <v>fuels.html#carbon-tax</v>
      </c>
      <c r="R1619" s="76" t="str">
        <f>IF(ISBLANK(INDEX('Policy Characteristics'!L:L,MATCH($C1619,'Policy Characteristics'!$C:$C,0))),"",INDEX('Policy Characteristics'!L:L,MATCH($C1619,'Policy Characteristics'!$C:$C,0)))</f>
        <v>carbon-tax.html</v>
      </c>
    </row>
    <row r="1620" spans="1:18" s="76" customFormat="1" x14ac:dyDescent="0.25">
      <c r="A1620" s="76" t="str">
        <f>IF(ISBLANK(INDEX('Policy Characteristics'!A:A,MATCH($C1620,'Policy Characteristics'!$C:$C,0))),"",INDEX('Policy Characteristics'!A:A,MATCH($C1620,'Policy Characteristics'!$C:$C,0)))</f>
        <v>Cross-Sector</v>
      </c>
      <c r="B1620" s="200" t="str">
        <f>IF(ISBLANK(INDEX('Policy Characteristics'!B:B,MATCH($C1620,'Policy Characteristics'!$C:$C,0))),"",INDEX('Policy Characteristics'!B:B,MATCH($C1620,'Policy Characteristics'!$C:$C,0)))</f>
        <v>Carbon Price</v>
      </c>
      <c r="C1620" s="76" t="str">
        <f t="shared" ref="C1620:C1624" si="48">C$1619</f>
        <v>Additional Carbon Tax Rate</v>
      </c>
      <c r="D1620" s="88" t="s">
        <v>338</v>
      </c>
      <c r="E1620" s="88"/>
      <c r="F1620" s="88" t="s">
        <v>339</v>
      </c>
      <c r="G1620" s="88"/>
      <c r="H1620" s="15">
        <v>172</v>
      </c>
      <c r="I1620" s="213" t="s">
        <v>43</v>
      </c>
      <c r="J1620" s="202" t="str">
        <f>IF(ISBLANK(INDEX('Policy Characteristics'!D:D,MATCH($C1620,'Policy Characteristics'!$C:$C,0))),"",INDEX('Policy Characteristics'!D:D,MATCH($C1620,'Policy Characteristics'!$C:$C,0)))</f>
        <v>Carbon Price</v>
      </c>
      <c r="K1620" s="76" t="str">
        <f>IF(ISBLANK(INDEX('Policy Characteristics'!E:E,MATCH($C1620,'Policy Characteristics'!$C:$C,0))),"",INDEX('Policy Characteristics'!E:E,MATCH($C1620,'Policy Characteristics'!$C:$C,0)))</f>
        <v>cross carbon tax</v>
      </c>
      <c r="L1620" s="76">
        <f>IF(ISBLANK(INDEX('Policy Characteristics'!F:F,MATCH($C1620,'Policy Characteristics'!$C:$C,0))),"",INDEX('Policy Characteristics'!F:F,MATCH($C1620,'Policy Characteristics'!$C:$C,0)))</f>
        <v>0</v>
      </c>
      <c r="M1620" s="76">
        <f>IF(ISBLANK(INDEX('Policy Characteristics'!G:G,MATCH($C1620,'Policy Characteristics'!$C:$C,0))),"",INDEX('Policy Characteristics'!G:G,MATCH($C1620,'Policy Characteristics'!$C:$C,0)))</f>
        <v>300</v>
      </c>
      <c r="N1620" s="76">
        <f>IF(ISBLANK(INDEX('Policy Characteristics'!H:H,MATCH($C1620,'Policy Characteristics'!$C:$C,0))),"",INDEX('Policy Characteristics'!H:H,MATCH($C1620,'Policy Characteristics'!$C:$C,0)))</f>
        <v>5</v>
      </c>
      <c r="O1620" s="76" t="str">
        <f>IF(ISBLANK(INDEX('Policy Characteristics'!I:I,MATCH($C1620,'Policy Characteristics'!$C:$C,0))),"",INDEX('Policy Characteristics'!I:I,MATCH($C1620,'Policy Characteristics'!$C:$C,0)))</f>
        <v>$/metric ton CO2e</v>
      </c>
      <c r="P1620" s="76" t="str">
        <f>IF(ISBLANK(INDEX('Policy Characteristics'!J:J,MATCH($C1620,'Policy Characteristics'!$C:$C,0))),"",INDEX('Policy Characteristics'!J:J,MATCH($C1620,'Policy Characteristics'!$C:$C,0)))</f>
        <v>**Description:** This policy applies a price on fuels used in the selected sector(s) based on their greenhouse gas emissions.  It also increases the base cost of capital equipment (e.g., vehicles, power plants, building components) according to their embedded carbon content. When applied to the Industry Sector, the tax **is** levied on greenhouse gas emissions from non-energy industrial and agricultural processes by default, but these emissions sources can be exempted from the tax by enabling the policy lever "Exempt Process Emissions from C Tax." Note that by default, a carbon price will not include a border adjustment, but a border adjustment can be enabled using the policy lever "Toggle Carbon Tax Border Adjustment." // **Guidance for setting values:** The U.S. government's revised Social Cost of Carbon estimates for the year 2050 range from $200 to $520 per ton (in inflation-adjusted 2020 dollars), depending on one's choice of discount rate.</v>
      </c>
      <c r="Q1620" s="76" t="str">
        <f>IF(ISBLANK(INDEX('Policy Characteristics'!K:K,MATCH($C1620,'Policy Characteristics'!$C:$C,0))),"",INDEX('Policy Characteristics'!K:K,MATCH($C1620,'Policy Characteristics'!$C:$C,0)))</f>
        <v>fuels.html#carbon-tax</v>
      </c>
      <c r="R1620" s="76" t="str">
        <f>IF(ISBLANK(INDEX('Policy Characteristics'!L:L,MATCH($C1620,'Policy Characteristics'!$C:$C,0))),"",INDEX('Policy Characteristics'!L:L,MATCH($C1620,'Policy Characteristics'!$C:$C,0)))</f>
        <v>carbon-tax.html</v>
      </c>
    </row>
    <row r="1621" spans="1:18" s="76" customFormat="1" x14ac:dyDescent="0.25">
      <c r="A1621" s="76" t="str">
        <f>IF(ISBLANK(INDEX('Policy Characteristics'!A:A,MATCH($C1621,'Policy Characteristics'!$C:$C,0))),"",INDEX('Policy Characteristics'!A:A,MATCH($C1621,'Policy Characteristics'!$C:$C,0)))</f>
        <v>Cross-Sector</v>
      </c>
      <c r="B1621" s="200" t="str">
        <f>IF(ISBLANK(INDEX('Policy Characteristics'!B:B,MATCH($C1621,'Policy Characteristics'!$C:$C,0))),"",INDEX('Policy Characteristics'!B:B,MATCH($C1621,'Policy Characteristics'!$C:$C,0)))</f>
        <v>Carbon Price</v>
      </c>
      <c r="C1621" s="76" t="str">
        <f t="shared" si="48"/>
        <v>Additional Carbon Tax Rate</v>
      </c>
      <c r="D1621" s="88" t="s">
        <v>332</v>
      </c>
      <c r="E1621" s="88"/>
      <c r="F1621" s="88" t="s">
        <v>336</v>
      </c>
      <c r="G1621" s="88"/>
      <c r="H1621" s="15">
        <v>173</v>
      </c>
      <c r="I1621" s="213" t="s">
        <v>43</v>
      </c>
      <c r="J1621" s="202" t="str">
        <f>IF(ISBLANK(INDEX('Policy Characteristics'!D:D,MATCH($C1621,'Policy Characteristics'!$C:$C,0))),"",INDEX('Policy Characteristics'!D:D,MATCH($C1621,'Policy Characteristics'!$C:$C,0)))</f>
        <v>Carbon Price</v>
      </c>
      <c r="K1621" s="76" t="str">
        <f>IF(ISBLANK(INDEX('Policy Characteristics'!E:E,MATCH($C1621,'Policy Characteristics'!$C:$C,0))),"",INDEX('Policy Characteristics'!E:E,MATCH($C1621,'Policy Characteristics'!$C:$C,0)))</f>
        <v>cross carbon tax</v>
      </c>
      <c r="L1621" s="76">
        <f>IF(ISBLANK(INDEX('Policy Characteristics'!F:F,MATCH($C1621,'Policy Characteristics'!$C:$C,0))),"",INDEX('Policy Characteristics'!F:F,MATCH($C1621,'Policy Characteristics'!$C:$C,0)))</f>
        <v>0</v>
      </c>
      <c r="M1621" s="76">
        <f>IF(ISBLANK(INDEX('Policy Characteristics'!G:G,MATCH($C1621,'Policy Characteristics'!$C:$C,0))),"",INDEX('Policy Characteristics'!G:G,MATCH($C1621,'Policy Characteristics'!$C:$C,0)))</f>
        <v>300</v>
      </c>
      <c r="N1621" s="76">
        <f>IF(ISBLANK(INDEX('Policy Characteristics'!H:H,MATCH($C1621,'Policy Characteristics'!$C:$C,0))),"",INDEX('Policy Characteristics'!H:H,MATCH($C1621,'Policy Characteristics'!$C:$C,0)))</f>
        <v>5</v>
      </c>
      <c r="O1621" s="76" t="str">
        <f>IF(ISBLANK(INDEX('Policy Characteristics'!I:I,MATCH($C1621,'Policy Characteristics'!$C:$C,0))),"",INDEX('Policy Characteristics'!I:I,MATCH($C1621,'Policy Characteristics'!$C:$C,0)))</f>
        <v>$/metric ton CO2e</v>
      </c>
      <c r="P1621" s="76" t="str">
        <f>IF(ISBLANK(INDEX('Policy Characteristics'!J:J,MATCH($C1621,'Policy Characteristics'!$C:$C,0))),"",INDEX('Policy Characteristics'!J:J,MATCH($C1621,'Policy Characteristics'!$C:$C,0)))</f>
        <v>**Description:** This policy applies a price on fuels used in the selected sector(s) based on their greenhouse gas emissions.  It also increases the base cost of capital equipment (e.g., vehicles, power plants, building components) according to their embedded carbon content. When applied to the Industry Sector, the tax **is** levied on greenhouse gas emissions from non-energy industrial and agricultural processes by default, but these emissions sources can be exempted from the tax by enabling the policy lever "Exempt Process Emissions from C Tax." Note that by default, a carbon price will not include a border adjustment, but a border adjustment can be enabled using the policy lever "Toggle Carbon Tax Border Adjustment." // **Guidance for setting values:** The U.S. government's revised Social Cost of Carbon estimates for the year 2050 range from $200 to $520 per ton (in inflation-adjusted 2020 dollars), depending on one's choice of discount rate.</v>
      </c>
      <c r="Q1621" s="76" t="str">
        <f>IF(ISBLANK(INDEX('Policy Characteristics'!K:K,MATCH($C1621,'Policy Characteristics'!$C:$C,0))),"",INDEX('Policy Characteristics'!K:K,MATCH($C1621,'Policy Characteristics'!$C:$C,0)))</f>
        <v>fuels.html#carbon-tax</v>
      </c>
      <c r="R1621" s="76" t="str">
        <f>IF(ISBLANK(INDEX('Policy Characteristics'!L:L,MATCH($C1621,'Policy Characteristics'!$C:$C,0))),"",INDEX('Policy Characteristics'!L:L,MATCH($C1621,'Policy Characteristics'!$C:$C,0)))</f>
        <v>carbon-tax.html</v>
      </c>
    </row>
    <row r="1622" spans="1:18" s="76" customFormat="1" x14ac:dyDescent="0.25">
      <c r="A1622" s="76" t="str">
        <f>IF(ISBLANK(INDEX('Policy Characteristics'!A:A,MATCH($C1622,'Policy Characteristics'!$C:$C,0))),"",INDEX('Policy Characteristics'!A:A,MATCH($C1622,'Policy Characteristics'!$C:$C,0)))</f>
        <v>Cross-Sector</v>
      </c>
      <c r="B1622" s="200" t="str">
        <f>IF(ISBLANK(INDEX('Policy Characteristics'!B:B,MATCH($C1622,'Policy Characteristics'!$C:$C,0))),"",INDEX('Policy Characteristics'!B:B,MATCH($C1622,'Policy Characteristics'!$C:$C,0)))</f>
        <v>Carbon Price</v>
      </c>
      <c r="C1622" s="76" t="str">
        <f t="shared" si="48"/>
        <v>Additional Carbon Tax Rate</v>
      </c>
      <c r="D1622" s="88" t="s">
        <v>333</v>
      </c>
      <c r="E1622" s="88"/>
      <c r="F1622" s="88" t="s">
        <v>337</v>
      </c>
      <c r="G1622" s="88"/>
      <c r="H1622" s="15">
        <v>174</v>
      </c>
      <c r="I1622" s="213" t="s">
        <v>43</v>
      </c>
      <c r="J1622" s="202" t="str">
        <f>IF(ISBLANK(INDEX('Policy Characteristics'!D:D,MATCH($C1622,'Policy Characteristics'!$C:$C,0))),"",INDEX('Policy Characteristics'!D:D,MATCH($C1622,'Policy Characteristics'!$C:$C,0)))</f>
        <v>Carbon Price</v>
      </c>
      <c r="K1622" s="76" t="str">
        <f>IF(ISBLANK(INDEX('Policy Characteristics'!E:E,MATCH($C1622,'Policy Characteristics'!$C:$C,0))),"",INDEX('Policy Characteristics'!E:E,MATCH($C1622,'Policy Characteristics'!$C:$C,0)))</f>
        <v>cross carbon tax</v>
      </c>
      <c r="L1622" s="76">
        <f>IF(ISBLANK(INDEX('Policy Characteristics'!F:F,MATCH($C1622,'Policy Characteristics'!$C:$C,0))),"",INDEX('Policy Characteristics'!F:F,MATCH($C1622,'Policy Characteristics'!$C:$C,0)))</f>
        <v>0</v>
      </c>
      <c r="M1622" s="76">
        <f>IF(ISBLANK(INDEX('Policy Characteristics'!G:G,MATCH($C1622,'Policy Characteristics'!$C:$C,0))),"",INDEX('Policy Characteristics'!G:G,MATCH($C1622,'Policy Characteristics'!$C:$C,0)))</f>
        <v>300</v>
      </c>
      <c r="N1622" s="76">
        <f>IF(ISBLANK(INDEX('Policy Characteristics'!H:H,MATCH($C1622,'Policy Characteristics'!$C:$C,0))),"",INDEX('Policy Characteristics'!H:H,MATCH($C1622,'Policy Characteristics'!$C:$C,0)))</f>
        <v>5</v>
      </c>
      <c r="O1622" s="76" t="str">
        <f>IF(ISBLANK(INDEX('Policy Characteristics'!I:I,MATCH($C1622,'Policy Characteristics'!$C:$C,0))),"",INDEX('Policy Characteristics'!I:I,MATCH($C1622,'Policy Characteristics'!$C:$C,0)))</f>
        <v>$/metric ton CO2e</v>
      </c>
      <c r="P1622" s="76" t="str">
        <f>IF(ISBLANK(INDEX('Policy Characteristics'!J:J,MATCH($C1622,'Policy Characteristics'!$C:$C,0))),"",INDEX('Policy Characteristics'!J:J,MATCH($C1622,'Policy Characteristics'!$C:$C,0)))</f>
        <v>**Description:** This policy applies a price on fuels used in the selected sector(s) based on their greenhouse gas emissions.  It also increases the base cost of capital equipment (e.g., vehicles, power plants, building components) according to their embedded carbon content. When applied to the Industry Sector, the tax **is** levied on greenhouse gas emissions from non-energy industrial and agricultural processes by default, but these emissions sources can be exempted from the tax by enabling the policy lever "Exempt Process Emissions from C Tax." Note that by default, a carbon price will not include a border adjustment, but a border adjustment can be enabled using the policy lever "Toggle Carbon Tax Border Adjustment." // **Guidance for setting values:** The U.S. government's revised Social Cost of Carbon estimates for the year 2050 range from $200 to $520 per ton (in inflation-adjusted 2020 dollars), depending on one's choice of discount rate.</v>
      </c>
      <c r="Q1622" s="76" t="str">
        <f>IF(ISBLANK(INDEX('Policy Characteristics'!K:K,MATCH($C1622,'Policy Characteristics'!$C:$C,0))),"",INDEX('Policy Characteristics'!K:K,MATCH($C1622,'Policy Characteristics'!$C:$C,0)))</f>
        <v>fuels.html#carbon-tax</v>
      </c>
      <c r="R1622" s="76" t="str">
        <f>IF(ISBLANK(INDEX('Policy Characteristics'!L:L,MATCH($C1622,'Policy Characteristics'!$C:$C,0))),"",INDEX('Policy Characteristics'!L:L,MATCH($C1622,'Policy Characteristics'!$C:$C,0)))</f>
        <v>carbon-tax.html</v>
      </c>
    </row>
    <row r="1623" spans="1:18" s="76" customFormat="1" x14ac:dyDescent="0.25">
      <c r="A1623" s="76" t="str">
        <f>IF(ISBLANK(INDEX('Policy Characteristics'!A:A,MATCH($C1623,'Policy Characteristics'!$C:$C,0))),"",INDEX('Policy Characteristics'!A:A,MATCH($C1623,'Policy Characteristics'!$C:$C,0)))</f>
        <v>Cross-Sector</v>
      </c>
      <c r="B1623" s="200" t="str">
        <f>IF(ISBLANK(INDEX('Policy Characteristics'!B:B,MATCH($C1623,'Policy Characteristics'!$C:$C,0))),"",INDEX('Policy Characteristics'!B:B,MATCH($C1623,'Policy Characteristics'!$C:$C,0)))</f>
        <v>Carbon Price</v>
      </c>
      <c r="C1623" s="76" t="str">
        <f t="shared" si="48"/>
        <v>Additional Carbon Tax Rate</v>
      </c>
      <c r="D1623" s="88" t="s">
        <v>331</v>
      </c>
      <c r="E1623" s="88"/>
      <c r="F1623" s="88" t="s">
        <v>335</v>
      </c>
      <c r="G1623" s="88"/>
      <c r="H1623" s="15">
        <v>175</v>
      </c>
      <c r="I1623" s="213" t="s">
        <v>43</v>
      </c>
      <c r="J1623" s="202" t="str">
        <f>IF(ISBLANK(INDEX('Policy Characteristics'!D:D,MATCH($C1623,'Policy Characteristics'!$C:$C,0))),"",INDEX('Policy Characteristics'!D:D,MATCH($C1623,'Policy Characteristics'!$C:$C,0)))</f>
        <v>Carbon Price</v>
      </c>
      <c r="K1623" s="76" t="str">
        <f>IF(ISBLANK(INDEX('Policy Characteristics'!E:E,MATCH($C1623,'Policy Characteristics'!$C:$C,0))),"",INDEX('Policy Characteristics'!E:E,MATCH($C1623,'Policy Characteristics'!$C:$C,0)))</f>
        <v>cross carbon tax</v>
      </c>
      <c r="L1623" s="76">
        <f>IF(ISBLANK(INDEX('Policy Characteristics'!F:F,MATCH($C1623,'Policy Characteristics'!$C:$C,0))),"",INDEX('Policy Characteristics'!F:F,MATCH($C1623,'Policy Characteristics'!$C:$C,0)))</f>
        <v>0</v>
      </c>
      <c r="M1623" s="76">
        <f>IF(ISBLANK(INDEX('Policy Characteristics'!G:G,MATCH($C1623,'Policy Characteristics'!$C:$C,0))),"",INDEX('Policy Characteristics'!G:G,MATCH($C1623,'Policy Characteristics'!$C:$C,0)))</f>
        <v>300</v>
      </c>
      <c r="N1623" s="76">
        <f>IF(ISBLANK(INDEX('Policy Characteristics'!H:H,MATCH($C1623,'Policy Characteristics'!$C:$C,0))),"",INDEX('Policy Characteristics'!H:H,MATCH($C1623,'Policy Characteristics'!$C:$C,0)))</f>
        <v>5</v>
      </c>
      <c r="O1623" s="76" t="str">
        <f>IF(ISBLANK(INDEX('Policy Characteristics'!I:I,MATCH($C1623,'Policy Characteristics'!$C:$C,0))),"",INDEX('Policy Characteristics'!I:I,MATCH($C1623,'Policy Characteristics'!$C:$C,0)))</f>
        <v>$/metric ton CO2e</v>
      </c>
      <c r="P1623" s="76" t="str">
        <f>IF(ISBLANK(INDEX('Policy Characteristics'!J:J,MATCH($C1623,'Policy Characteristics'!$C:$C,0))),"",INDEX('Policy Characteristics'!J:J,MATCH($C1623,'Policy Characteristics'!$C:$C,0)))</f>
        <v>**Description:** This policy applies a price on fuels used in the selected sector(s) based on their greenhouse gas emissions.  It also increases the base cost of capital equipment (e.g., vehicles, power plants, building components) according to their embedded carbon content. When applied to the Industry Sector, the tax **is** levied on greenhouse gas emissions from non-energy industrial and agricultural processes by default, but these emissions sources can be exempted from the tax by enabling the policy lever "Exempt Process Emissions from C Tax." Note that by default, a carbon price will not include a border adjustment, but a border adjustment can be enabled using the policy lever "Toggle Carbon Tax Border Adjustment." // **Guidance for setting values:** The U.S. government's revised Social Cost of Carbon estimates for the year 2050 range from $200 to $520 per ton (in inflation-adjusted 2020 dollars), depending on one's choice of discount rate.</v>
      </c>
      <c r="Q1623" s="76" t="str">
        <f>IF(ISBLANK(INDEX('Policy Characteristics'!K:K,MATCH($C1623,'Policy Characteristics'!$C:$C,0))),"",INDEX('Policy Characteristics'!K:K,MATCH($C1623,'Policy Characteristics'!$C:$C,0)))</f>
        <v>fuels.html#carbon-tax</v>
      </c>
      <c r="R1623" s="76" t="str">
        <f>IF(ISBLANK(INDEX('Policy Characteristics'!L:L,MATCH($C1623,'Policy Characteristics'!$C:$C,0))),"",INDEX('Policy Characteristics'!L:L,MATCH($C1623,'Policy Characteristics'!$C:$C,0)))</f>
        <v>carbon-tax.html</v>
      </c>
    </row>
    <row r="1624" spans="1:18" s="76" customFormat="1" x14ac:dyDescent="0.25">
      <c r="A1624" s="76" t="str">
        <f>IF(ISBLANK(INDEX('Policy Characteristics'!A:A,MATCH($C1624,'Policy Characteristics'!$C:$C,0))),"",INDEX('Policy Characteristics'!A:A,MATCH($C1624,'Policy Characteristics'!$C:$C,0)))</f>
        <v>Cross-Sector</v>
      </c>
      <c r="B1624" s="200" t="str">
        <f>IF(ISBLANK(INDEX('Policy Characteristics'!B:B,MATCH($C1624,'Policy Characteristics'!$C:$C,0))),"",INDEX('Policy Characteristics'!B:B,MATCH($C1624,'Policy Characteristics'!$C:$C,0)))</f>
        <v>Carbon Price</v>
      </c>
      <c r="C1624" s="76" t="str">
        <f t="shared" si="48"/>
        <v>Additional Carbon Tax Rate</v>
      </c>
      <c r="D1624" s="88" t="s">
        <v>735</v>
      </c>
      <c r="E1624" s="88"/>
      <c r="F1624" s="88" t="s">
        <v>1117</v>
      </c>
      <c r="G1624" s="88"/>
      <c r="H1624" s="15">
        <v>544</v>
      </c>
      <c r="I1624" s="213" t="s">
        <v>43</v>
      </c>
      <c r="J1624" s="202" t="str">
        <f>IF(ISBLANK(INDEX('Policy Characteristics'!D:D,MATCH($C1624,'Policy Characteristics'!$C:$C,0))),"",INDEX('Policy Characteristics'!D:D,MATCH($C1624,'Policy Characteristics'!$C:$C,0)))</f>
        <v>Carbon Price</v>
      </c>
      <c r="K1624" s="76" t="str">
        <f>IF(ISBLANK(INDEX('Policy Characteristics'!E:E,MATCH($C1624,'Policy Characteristics'!$C:$C,0))),"",INDEX('Policy Characteristics'!E:E,MATCH($C1624,'Policy Characteristics'!$C:$C,0)))</f>
        <v>cross carbon tax</v>
      </c>
      <c r="L1624" s="76">
        <f>IF(ISBLANK(INDEX('Policy Characteristics'!F:F,MATCH($C1624,'Policy Characteristics'!$C:$C,0))),"",INDEX('Policy Characteristics'!F:F,MATCH($C1624,'Policy Characteristics'!$C:$C,0)))</f>
        <v>0</v>
      </c>
      <c r="M1624" s="76">
        <f>IF(ISBLANK(INDEX('Policy Characteristics'!G:G,MATCH($C1624,'Policy Characteristics'!$C:$C,0))),"",INDEX('Policy Characteristics'!G:G,MATCH($C1624,'Policy Characteristics'!$C:$C,0)))</f>
        <v>300</v>
      </c>
      <c r="N1624" s="76">
        <f>IF(ISBLANK(INDEX('Policy Characteristics'!H:H,MATCH($C1624,'Policy Characteristics'!$C:$C,0))),"",INDEX('Policy Characteristics'!H:H,MATCH($C1624,'Policy Characteristics'!$C:$C,0)))</f>
        <v>5</v>
      </c>
      <c r="O1624" s="76" t="str">
        <f>IF(ISBLANK(INDEX('Policy Characteristics'!I:I,MATCH($C1624,'Policy Characteristics'!$C:$C,0))),"",INDEX('Policy Characteristics'!I:I,MATCH($C1624,'Policy Characteristics'!$C:$C,0)))</f>
        <v>$/metric ton CO2e</v>
      </c>
      <c r="P1624" s="76" t="str">
        <f>IF(ISBLANK(INDEX('Policy Characteristics'!J:J,MATCH($C1624,'Policy Characteristics'!$C:$C,0))),"",INDEX('Policy Characteristics'!J:J,MATCH($C1624,'Policy Characteristics'!$C:$C,0)))</f>
        <v>**Description:** This policy applies a price on fuels used in the selected sector(s) based on their greenhouse gas emissions.  It also increases the base cost of capital equipment (e.g., vehicles, power plants, building components) according to their embedded carbon content. When applied to the Industry Sector, the tax **is** levied on greenhouse gas emissions from non-energy industrial and agricultural processes by default, but these emissions sources can be exempted from the tax by enabling the policy lever "Exempt Process Emissions from C Tax." Note that by default, a carbon price will not include a border adjustment, but a border adjustment can be enabled using the policy lever "Toggle Carbon Tax Border Adjustment." // **Guidance for setting values:** The U.S. government's revised Social Cost of Carbon estimates for the year 2050 range from $200 to $520 per ton (in inflation-adjusted 2020 dollars), depending on one's choice of discount rate.</v>
      </c>
      <c r="Q1624" s="76" t="str">
        <f>IF(ISBLANK(INDEX('Policy Characteristics'!K:K,MATCH($C1624,'Policy Characteristics'!$C:$C,0))),"",INDEX('Policy Characteristics'!K:K,MATCH($C1624,'Policy Characteristics'!$C:$C,0)))</f>
        <v>fuels.html#carbon-tax</v>
      </c>
      <c r="R1624" s="76" t="str">
        <f>IF(ISBLANK(INDEX('Policy Characteristics'!L:L,MATCH($C1624,'Policy Characteristics'!$C:$C,0))),"",INDEX('Policy Characteristics'!L:L,MATCH($C1624,'Policy Characteristics'!$C:$C,0)))</f>
        <v>carbon-tax.html</v>
      </c>
    </row>
    <row r="1625" spans="1:18" s="76" customFormat="1" x14ac:dyDescent="0.25">
      <c r="A1625" s="76" t="str">
        <f>IF(ISBLANK(INDEX('Policy Characteristics'!A:A,MATCH($C1625,'Policy Characteristics'!$C:$C,0))),"",INDEX('Policy Characteristics'!A:A,MATCH($C1625,'Policy Characteristics'!$C:$C,0)))</f>
        <v>Cross-Sector</v>
      </c>
      <c r="B1625" s="200" t="str">
        <f>IF(ISBLANK(INDEX('Policy Characteristics'!B:B,MATCH($C1625,'Policy Characteristics'!$C:$C,0))),"",INDEX('Policy Characteristics'!B:B,MATCH($C1625,'Policy Characteristics'!$C:$C,0)))</f>
        <v>End Existing Subsidies</v>
      </c>
      <c r="C1625" t="s">
        <v>138</v>
      </c>
      <c r="D1625" s="88" t="s">
        <v>52</v>
      </c>
      <c r="E1625" s="88"/>
      <c r="F1625" s="88" t="s">
        <v>93</v>
      </c>
      <c r="G1625" s="88"/>
      <c r="H1625" s="15">
        <v>706</v>
      </c>
      <c r="I1625" s="201" t="s">
        <v>44</v>
      </c>
      <c r="J1625" s="202" t="str">
        <f>IF(ISBLANK(INDEX('Policy Characteristics'!D:D,MATCH($C1625,'Policy Characteristics'!$C:$C,0))),"",INDEX('Policy Characteristics'!D:D,MATCH($C1625,'Policy Characteristics'!$C:$C,0)))</f>
        <v>End Existing Subsidies</v>
      </c>
      <c r="K1625" s="76" t="str">
        <f>IF(ISBLANK(INDEX('Policy Characteristics'!E:E,MATCH($C1625,'Policy Characteristics'!$C:$C,0))),"",INDEX('Policy Characteristics'!E:E,MATCH($C1625,'Policy Characteristics'!$C:$C,0)))</f>
        <v>cross reduce BAU subsidies</v>
      </c>
      <c r="L1625" s="205">
        <f>IF(ISBLANK(INDEX('Policy Characteristics'!F:F,MATCH($C1625,'Policy Characteristics'!$C:$C,0))),"",INDEX('Policy Characteristics'!F:F,MATCH($C1625,'Policy Characteristics'!$C:$C,0)))</f>
        <v>0</v>
      </c>
      <c r="M1625" s="205">
        <f>IF(ISBLANK(INDEX('Policy Characteristics'!G:G,MATCH($C1625,'Policy Characteristics'!$C:$C,0))),"",INDEX('Policy Characteristics'!G:G,MATCH($C1625,'Policy Characteristics'!$C:$C,0)))</f>
        <v>1</v>
      </c>
      <c r="N1625" s="205">
        <f>IF(ISBLANK(INDEX('Policy Characteristics'!H:H,MATCH($C1625,'Policy Characteristics'!$C:$C,0))),"",INDEX('Policy Characteristics'!H:H,MATCH($C1625,'Policy Characteristics'!$C:$C,0)))</f>
        <v>0.01</v>
      </c>
      <c r="O1625" s="76" t="str">
        <f>IF(ISBLANK(INDEX('Policy Characteristics'!I:I,MATCH($C1625,'Policy Characteristics'!$C:$C,0))),"",INDEX('Policy Characteristics'!I:I,MATCH($C1625,'Policy Characteristics'!$C:$C,0)))</f>
        <v>% reduction in BAU subsidies</v>
      </c>
      <c r="P1625" s="76" t="str">
        <f>IF(ISBLANK(INDEX('Policy Characteristics'!J:J,MATCH($C1625,'Policy Characteristics'!$C:$C,0))),"",INDEX('Policy Characteristics'!J:J,MATCH($C1625,'Policy Characteristics'!$C:$C,0)))</f>
        <v xml:space="preserve">**Description:** This policy reduces the subsidies paid for the production of the selected energy source(s) (relative to the BAU case). Note that some subsidies affect the cost of fuel (such as coal and natural gas), while some subsidies are for electricity production or capacity construction (federal Production Tax Credits and Investment Tax Credits). // **Guidance for setting values:** A value of 100% eliminates federal tax credits from the Inflation Reduction Act for wind, solar, geothermal, hydrogen, and nuclear. </v>
      </c>
      <c r="Q1625" s="76" t="str">
        <f>IF(ISBLANK(INDEX('Policy Characteristics'!K:K,MATCH($C1625,'Policy Characteristics'!$C:$C,0))),"",INDEX('Policy Characteristics'!K:K,MATCH($C1625,'Policy Characteristics'!$C:$C,0)))</f>
        <v>fuels.html#end-subsidies</v>
      </c>
      <c r="R1625" s="76" t="str">
        <f>IF(ISBLANK(INDEX('Policy Characteristics'!L:L,MATCH($C1625,'Policy Characteristics'!$C:$C,0))),"",INDEX('Policy Characteristics'!L:L,MATCH($C1625,'Policy Characteristics'!$C:$C,0)))</f>
        <v>end-existing-subsidies.html</v>
      </c>
    </row>
    <row r="1626" spans="1:18" s="76" customFormat="1" x14ac:dyDescent="0.25">
      <c r="A1626" s="76" t="str">
        <f>IF(ISBLANK(INDEX('Policy Characteristics'!A:A,MATCH($C1626,'Policy Characteristics'!$C:$C,0))),"",INDEX('Policy Characteristics'!A:A,MATCH($C1626,'Policy Characteristics'!$C:$C,0)))</f>
        <v>Cross-Sector</v>
      </c>
      <c r="B1626" s="200" t="str">
        <f>IF(ISBLANK(INDEX('Policy Characteristics'!B:B,MATCH($C1626,'Policy Characteristics'!$C:$C,0))),"",INDEX('Policy Characteristics'!B:B,MATCH($C1626,'Policy Characteristics'!$C:$C,0)))</f>
        <v>End Existing Subsidies</v>
      </c>
      <c r="C1626" s="76" t="str">
        <f t="shared" ref="C1626:C1645" si="49">C$1625</f>
        <v>Percent Reduction in BAU Subsidies</v>
      </c>
      <c r="D1626" s="78" t="s">
        <v>447</v>
      </c>
      <c r="E1626" s="88"/>
      <c r="F1626" s="78" t="s">
        <v>444</v>
      </c>
      <c r="G1626" s="88"/>
      <c r="H1626" s="15">
        <v>69</v>
      </c>
      <c r="I1626" s="201" t="s">
        <v>43</v>
      </c>
      <c r="J1626" s="202" t="str">
        <f>IF(ISBLANK(INDEX('Policy Characteristics'!D:D,MATCH($C1626,'Policy Characteristics'!$C:$C,0))),"",INDEX('Policy Characteristics'!D:D,MATCH($C1626,'Policy Characteristics'!$C:$C,0)))</f>
        <v>End Existing Subsidies</v>
      </c>
      <c r="K1626" s="76" t="str">
        <f>IF(ISBLANK(INDEX('Policy Characteristics'!E:E,MATCH($C1626,'Policy Characteristics'!$C:$C,0))),"",INDEX('Policy Characteristics'!E:E,MATCH($C1626,'Policy Characteristics'!$C:$C,0)))</f>
        <v>cross reduce BAU subsidies</v>
      </c>
      <c r="L1626" s="205">
        <f>IF(ISBLANK(INDEX('Policy Characteristics'!F:F,MATCH($C1626,'Policy Characteristics'!$C:$C,0))),"",INDEX('Policy Characteristics'!F:F,MATCH($C1626,'Policy Characteristics'!$C:$C,0)))</f>
        <v>0</v>
      </c>
      <c r="M1626" s="205">
        <f>IF(ISBLANK(INDEX('Policy Characteristics'!G:G,MATCH($C1626,'Policy Characteristics'!$C:$C,0))),"",INDEX('Policy Characteristics'!G:G,MATCH($C1626,'Policy Characteristics'!$C:$C,0)))</f>
        <v>1</v>
      </c>
      <c r="N1626" s="205">
        <f>IF(ISBLANK(INDEX('Policy Characteristics'!H:H,MATCH($C1626,'Policy Characteristics'!$C:$C,0))),"",INDEX('Policy Characteristics'!H:H,MATCH($C1626,'Policy Characteristics'!$C:$C,0)))</f>
        <v>0.01</v>
      </c>
      <c r="O1626" s="76" t="str">
        <f>IF(ISBLANK(INDEX('Policy Characteristics'!I:I,MATCH($C1626,'Policy Characteristics'!$C:$C,0))),"",INDEX('Policy Characteristics'!I:I,MATCH($C1626,'Policy Characteristics'!$C:$C,0)))</f>
        <v>% reduction in BAU subsidies</v>
      </c>
      <c r="P1626" s="76" t="str">
        <f>IF(ISBLANK(INDEX('Policy Characteristics'!J:J,MATCH($C1626,'Policy Characteristics'!$C:$C,0))),"",INDEX('Policy Characteristics'!J:J,MATCH($C1626,'Policy Characteristics'!$C:$C,0)))</f>
        <v xml:space="preserve">**Description:** This policy reduces the subsidies paid for the production of the selected energy source(s) (relative to the BAU case). Note that some subsidies affect the cost of fuel (such as coal and natural gas), while some subsidies are for electricity production or capacity construction (federal Production Tax Credits and Investment Tax Credits). // **Guidance for setting values:** A value of 100% eliminates federal tax credits from the Inflation Reduction Act for wind, solar, geothermal, hydrogen, and nuclear. </v>
      </c>
      <c r="Q1626" s="76" t="str">
        <f>IF(ISBLANK(INDEX('Policy Characteristics'!K:K,MATCH($C1626,'Policy Characteristics'!$C:$C,0))),"",INDEX('Policy Characteristics'!K:K,MATCH($C1626,'Policy Characteristics'!$C:$C,0)))</f>
        <v>fuels.html#end-subsidies</v>
      </c>
      <c r="R1626" s="76" t="str">
        <f>IF(ISBLANK(INDEX('Policy Characteristics'!L:L,MATCH($C1626,'Policy Characteristics'!$C:$C,0))),"",INDEX('Policy Characteristics'!L:L,MATCH($C1626,'Policy Characteristics'!$C:$C,0)))</f>
        <v>end-existing-subsidies.html</v>
      </c>
    </row>
    <row r="1627" spans="1:18" s="76" customFormat="1" x14ac:dyDescent="0.25">
      <c r="A1627" s="76" t="str">
        <f>IF(ISBLANK(INDEX('Policy Characteristics'!A:A,MATCH($C1627,'Policy Characteristics'!$C:$C,0))),"",INDEX('Policy Characteristics'!A:A,MATCH($C1627,'Policy Characteristics'!$C:$C,0)))</f>
        <v>Cross-Sector</v>
      </c>
      <c r="B1627" s="200" t="str">
        <f>IF(ISBLANK(INDEX('Policy Characteristics'!B:B,MATCH($C1627,'Policy Characteristics'!$C:$C,0))),"",INDEX('Policy Characteristics'!B:B,MATCH($C1627,'Policy Characteristics'!$C:$C,0)))</f>
        <v>End Existing Subsidies</v>
      </c>
      <c r="C1627" s="76" t="str">
        <f t="shared" si="49"/>
        <v>Percent Reduction in BAU Subsidies</v>
      </c>
      <c r="D1627" s="78" t="s">
        <v>46</v>
      </c>
      <c r="E1627" s="88"/>
      <c r="F1627" s="78" t="s">
        <v>87</v>
      </c>
      <c r="G1627" s="88"/>
      <c r="H1627" s="15">
        <v>70</v>
      </c>
      <c r="I1627" s="201" t="s">
        <v>43</v>
      </c>
      <c r="J1627" s="202" t="str">
        <f>IF(ISBLANK(INDEX('Policy Characteristics'!D:D,MATCH($C1627,'Policy Characteristics'!$C:$C,0))),"",INDEX('Policy Characteristics'!D:D,MATCH($C1627,'Policy Characteristics'!$C:$C,0)))</f>
        <v>End Existing Subsidies</v>
      </c>
      <c r="K1627" s="76" t="str">
        <f>IF(ISBLANK(INDEX('Policy Characteristics'!E:E,MATCH($C1627,'Policy Characteristics'!$C:$C,0))),"",INDEX('Policy Characteristics'!E:E,MATCH($C1627,'Policy Characteristics'!$C:$C,0)))</f>
        <v>cross reduce BAU subsidies</v>
      </c>
      <c r="L1627" s="205">
        <f>IF(ISBLANK(INDEX('Policy Characteristics'!F:F,MATCH($C1627,'Policy Characteristics'!$C:$C,0))),"",INDEX('Policy Characteristics'!F:F,MATCH($C1627,'Policy Characteristics'!$C:$C,0)))</f>
        <v>0</v>
      </c>
      <c r="M1627" s="205">
        <f>IF(ISBLANK(INDEX('Policy Characteristics'!G:G,MATCH($C1627,'Policy Characteristics'!$C:$C,0))),"",INDEX('Policy Characteristics'!G:G,MATCH($C1627,'Policy Characteristics'!$C:$C,0)))</f>
        <v>1</v>
      </c>
      <c r="N1627" s="205">
        <f>IF(ISBLANK(INDEX('Policy Characteristics'!H:H,MATCH($C1627,'Policy Characteristics'!$C:$C,0))),"",INDEX('Policy Characteristics'!H:H,MATCH($C1627,'Policy Characteristics'!$C:$C,0)))</f>
        <v>0.01</v>
      </c>
      <c r="O1627" s="76" t="str">
        <f>IF(ISBLANK(INDEX('Policy Characteristics'!I:I,MATCH($C1627,'Policy Characteristics'!$C:$C,0))),"",INDEX('Policy Characteristics'!I:I,MATCH($C1627,'Policy Characteristics'!$C:$C,0)))</f>
        <v>% reduction in BAU subsidies</v>
      </c>
      <c r="P1627" s="76" t="str">
        <f>IF(ISBLANK(INDEX('Policy Characteristics'!J:J,MATCH($C1627,'Policy Characteristics'!$C:$C,0))),"",INDEX('Policy Characteristics'!J:J,MATCH($C1627,'Policy Characteristics'!$C:$C,0)))</f>
        <v xml:space="preserve">**Description:** This policy reduces the subsidies paid for the production of the selected energy source(s) (relative to the BAU case). Note that some subsidies affect the cost of fuel (such as coal and natural gas), while some subsidies are for electricity production or capacity construction (federal Production Tax Credits and Investment Tax Credits). // **Guidance for setting values:** A value of 100% eliminates federal tax credits from the Inflation Reduction Act for wind, solar, geothermal, hydrogen, and nuclear. </v>
      </c>
      <c r="Q1627" s="76" t="str">
        <f>IF(ISBLANK(INDEX('Policy Characteristics'!K:K,MATCH($C1627,'Policy Characteristics'!$C:$C,0))),"",INDEX('Policy Characteristics'!K:K,MATCH($C1627,'Policy Characteristics'!$C:$C,0)))</f>
        <v>fuels.html#end-subsidies</v>
      </c>
      <c r="R1627" s="76" t="str">
        <f>IF(ISBLANK(INDEX('Policy Characteristics'!L:L,MATCH($C1627,'Policy Characteristics'!$C:$C,0))),"",INDEX('Policy Characteristics'!L:L,MATCH($C1627,'Policy Characteristics'!$C:$C,0)))</f>
        <v>end-existing-subsidies.html</v>
      </c>
    </row>
    <row r="1628" spans="1:18" s="76" customFormat="1" x14ac:dyDescent="0.25">
      <c r="A1628" s="76" t="str">
        <f>IF(ISBLANK(INDEX('Policy Characteristics'!A:A,MATCH($C1628,'Policy Characteristics'!$C:$C,0))),"",INDEX('Policy Characteristics'!A:A,MATCH($C1628,'Policy Characteristics'!$C:$C,0)))</f>
        <v>Cross-Sector</v>
      </c>
      <c r="B1628" s="200" t="str">
        <f>IF(ISBLANK(INDEX('Policy Characteristics'!B:B,MATCH($C1628,'Policy Characteristics'!$C:$C,0))),"",INDEX('Policy Characteristics'!B:B,MATCH($C1628,'Policy Characteristics'!$C:$C,0)))</f>
        <v>End Existing Subsidies</v>
      </c>
      <c r="C1628" s="76" t="str">
        <f t="shared" si="49"/>
        <v>Percent Reduction in BAU Subsidies</v>
      </c>
      <c r="D1628" s="78" t="s">
        <v>47</v>
      </c>
      <c r="E1628" s="88"/>
      <c r="F1628" s="78" t="s">
        <v>88</v>
      </c>
      <c r="G1628" s="88"/>
      <c r="H1628" s="15">
        <v>71</v>
      </c>
      <c r="I1628" s="201" t="s">
        <v>43</v>
      </c>
      <c r="J1628" s="202" t="str">
        <f>IF(ISBLANK(INDEX('Policy Characteristics'!D:D,MATCH($C1628,'Policy Characteristics'!$C:$C,0))),"",INDEX('Policy Characteristics'!D:D,MATCH($C1628,'Policy Characteristics'!$C:$C,0)))</f>
        <v>End Existing Subsidies</v>
      </c>
      <c r="K1628" s="76" t="str">
        <f>IF(ISBLANK(INDEX('Policy Characteristics'!E:E,MATCH($C1628,'Policy Characteristics'!$C:$C,0))),"",INDEX('Policy Characteristics'!E:E,MATCH($C1628,'Policy Characteristics'!$C:$C,0)))</f>
        <v>cross reduce BAU subsidies</v>
      </c>
      <c r="L1628" s="205">
        <f>IF(ISBLANK(INDEX('Policy Characteristics'!F:F,MATCH($C1628,'Policy Characteristics'!$C:$C,0))),"",INDEX('Policy Characteristics'!F:F,MATCH($C1628,'Policy Characteristics'!$C:$C,0)))</f>
        <v>0</v>
      </c>
      <c r="M1628" s="205">
        <f>IF(ISBLANK(INDEX('Policy Characteristics'!G:G,MATCH($C1628,'Policy Characteristics'!$C:$C,0))),"",INDEX('Policy Characteristics'!G:G,MATCH($C1628,'Policy Characteristics'!$C:$C,0)))</f>
        <v>1</v>
      </c>
      <c r="N1628" s="205">
        <f>IF(ISBLANK(INDEX('Policy Characteristics'!H:H,MATCH($C1628,'Policy Characteristics'!$C:$C,0))),"",INDEX('Policy Characteristics'!H:H,MATCH($C1628,'Policy Characteristics'!$C:$C,0)))</f>
        <v>0.01</v>
      </c>
      <c r="O1628" s="76" t="str">
        <f>IF(ISBLANK(INDEX('Policy Characteristics'!I:I,MATCH($C1628,'Policy Characteristics'!$C:$C,0))),"",INDEX('Policy Characteristics'!I:I,MATCH($C1628,'Policy Characteristics'!$C:$C,0)))</f>
        <v>% reduction in BAU subsidies</v>
      </c>
      <c r="P1628" s="76" t="str">
        <f>IF(ISBLANK(INDEX('Policy Characteristics'!J:J,MATCH($C1628,'Policy Characteristics'!$C:$C,0))),"",INDEX('Policy Characteristics'!J:J,MATCH($C1628,'Policy Characteristics'!$C:$C,0)))</f>
        <v xml:space="preserve">**Description:** This policy reduces the subsidies paid for the production of the selected energy source(s) (relative to the BAU case). Note that some subsidies affect the cost of fuel (such as coal and natural gas), while some subsidies are for electricity production or capacity construction (federal Production Tax Credits and Investment Tax Credits). // **Guidance for setting values:** A value of 100% eliminates federal tax credits from the Inflation Reduction Act for wind, solar, geothermal, hydrogen, and nuclear. </v>
      </c>
      <c r="Q1628" s="76" t="str">
        <f>IF(ISBLANK(INDEX('Policy Characteristics'!K:K,MATCH($C1628,'Policy Characteristics'!$C:$C,0))),"",INDEX('Policy Characteristics'!K:K,MATCH($C1628,'Policy Characteristics'!$C:$C,0)))</f>
        <v>fuels.html#end-subsidies</v>
      </c>
      <c r="R1628" s="76" t="str">
        <f>IF(ISBLANK(INDEX('Policy Characteristics'!L:L,MATCH($C1628,'Policy Characteristics'!$C:$C,0))),"",INDEX('Policy Characteristics'!L:L,MATCH($C1628,'Policy Characteristics'!$C:$C,0)))</f>
        <v>end-existing-subsidies.html</v>
      </c>
    </row>
    <row r="1629" spans="1:18" s="76" customFormat="1" x14ac:dyDescent="0.25">
      <c r="A1629" s="76" t="str">
        <f>IF(ISBLANK(INDEX('Policy Characteristics'!A:A,MATCH($C1629,'Policy Characteristics'!$C:$C,0))),"",INDEX('Policy Characteristics'!A:A,MATCH($C1629,'Policy Characteristics'!$C:$C,0)))</f>
        <v>Cross-Sector</v>
      </c>
      <c r="B1629" s="200" t="str">
        <f>IF(ISBLANK(INDEX('Policy Characteristics'!B:B,MATCH($C1629,'Policy Characteristics'!$C:$C,0))),"",INDEX('Policy Characteristics'!B:B,MATCH($C1629,'Policy Characteristics'!$C:$C,0)))</f>
        <v>End Existing Subsidies</v>
      </c>
      <c r="C1629" s="76" t="str">
        <f t="shared" si="49"/>
        <v>Percent Reduction in BAU Subsidies</v>
      </c>
      <c r="D1629" s="78" t="s">
        <v>48</v>
      </c>
      <c r="E1629" s="88"/>
      <c r="F1629" s="78" t="s">
        <v>89</v>
      </c>
      <c r="G1629" s="88"/>
      <c r="H1629" s="15">
        <v>72</v>
      </c>
      <c r="I1629" s="201" t="s">
        <v>44</v>
      </c>
      <c r="J1629" s="202" t="str">
        <f>IF(ISBLANK(INDEX('Policy Characteristics'!D:D,MATCH($C1629,'Policy Characteristics'!$C:$C,0))),"",INDEX('Policy Characteristics'!D:D,MATCH($C1629,'Policy Characteristics'!$C:$C,0)))</f>
        <v>End Existing Subsidies</v>
      </c>
      <c r="K1629" s="76" t="str">
        <f>IF(ISBLANK(INDEX('Policy Characteristics'!E:E,MATCH($C1629,'Policy Characteristics'!$C:$C,0))),"",INDEX('Policy Characteristics'!E:E,MATCH($C1629,'Policy Characteristics'!$C:$C,0)))</f>
        <v>cross reduce BAU subsidies</v>
      </c>
      <c r="L1629" s="205">
        <f>IF(ISBLANK(INDEX('Policy Characteristics'!F:F,MATCH($C1629,'Policy Characteristics'!$C:$C,0))),"",INDEX('Policy Characteristics'!F:F,MATCH($C1629,'Policy Characteristics'!$C:$C,0)))</f>
        <v>0</v>
      </c>
      <c r="M1629" s="205">
        <f>IF(ISBLANK(INDEX('Policy Characteristics'!G:G,MATCH($C1629,'Policy Characteristics'!$C:$C,0))),"",INDEX('Policy Characteristics'!G:G,MATCH($C1629,'Policy Characteristics'!$C:$C,0)))</f>
        <v>1</v>
      </c>
      <c r="N1629" s="205">
        <f>IF(ISBLANK(INDEX('Policy Characteristics'!H:H,MATCH($C1629,'Policy Characteristics'!$C:$C,0))),"",INDEX('Policy Characteristics'!H:H,MATCH($C1629,'Policy Characteristics'!$C:$C,0)))</f>
        <v>0.01</v>
      </c>
      <c r="O1629" s="76" t="str">
        <f>IF(ISBLANK(INDEX('Policy Characteristics'!I:I,MATCH($C1629,'Policy Characteristics'!$C:$C,0))),"",INDEX('Policy Characteristics'!I:I,MATCH($C1629,'Policy Characteristics'!$C:$C,0)))</f>
        <v>% reduction in BAU subsidies</v>
      </c>
      <c r="P1629" s="76" t="str">
        <f>IF(ISBLANK(INDEX('Policy Characteristics'!J:J,MATCH($C1629,'Policy Characteristics'!$C:$C,0))),"",INDEX('Policy Characteristics'!J:J,MATCH($C1629,'Policy Characteristics'!$C:$C,0)))</f>
        <v xml:space="preserve">**Description:** This policy reduces the subsidies paid for the production of the selected energy source(s) (relative to the BAU case). Note that some subsidies affect the cost of fuel (such as coal and natural gas), while some subsidies are for electricity production or capacity construction (federal Production Tax Credits and Investment Tax Credits). // **Guidance for setting values:** A value of 100% eliminates federal tax credits from the Inflation Reduction Act for wind, solar, geothermal, hydrogen, and nuclear. </v>
      </c>
      <c r="Q1629" s="76" t="str">
        <f>IF(ISBLANK(INDEX('Policy Characteristics'!K:K,MATCH($C1629,'Policy Characteristics'!$C:$C,0))),"",INDEX('Policy Characteristics'!K:K,MATCH($C1629,'Policy Characteristics'!$C:$C,0)))</f>
        <v>fuels.html#end-subsidies</v>
      </c>
      <c r="R1629" s="76" t="str">
        <f>IF(ISBLANK(INDEX('Policy Characteristics'!L:L,MATCH($C1629,'Policy Characteristics'!$C:$C,0))),"",INDEX('Policy Characteristics'!L:L,MATCH($C1629,'Policy Characteristics'!$C:$C,0)))</f>
        <v>end-existing-subsidies.html</v>
      </c>
    </row>
    <row r="1630" spans="1:18" s="76" customFormat="1" x14ac:dyDescent="0.25">
      <c r="A1630" s="76" t="str">
        <f>IF(ISBLANK(INDEX('Policy Characteristics'!A:A,MATCH($C1630,'Policy Characteristics'!$C:$C,0))),"",INDEX('Policy Characteristics'!A:A,MATCH($C1630,'Policy Characteristics'!$C:$C,0)))</f>
        <v>Cross-Sector</v>
      </c>
      <c r="B1630" s="200" t="str">
        <f>IF(ISBLANK(INDEX('Policy Characteristics'!B:B,MATCH($C1630,'Policy Characteristics'!$C:$C,0))),"",INDEX('Policy Characteristics'!B:B,MATCH($C1630,'Policy Characteristics'!$C:$C,0)))</f>
        <v>End Existing Subsidies</v>
      </c>
      <c r="C1630" s="76" t="str">
        <f t="shared" si="49"/>
        <v>Percent Reduction in BAU Subsidies</v>
      </c>
      <c r="D1630" s="78" t="s">
        <v>49</v>
      </c>
      <c r="E1630" s="88"/>
      <c r="F1630" s="78" t="s">
        <v>2634</v>
      </c>
      <c r="G1630" s="88"/>
      <c r="H1630" s="15">
        <v>73</v>
      </c>
      <c r="I1630" s="201" t="s">
        <v>43</v>
      </c>
      <c r="J1630" s="202" t="str">
        <f>IF(ISBLANK(INDEX('Policy Characteristics'!D:D,MATCH($C1630,'Policy Characteristics'!$C:$C,0))),"",INDEX('Policy Characteristics'!D:D,MATCH($C1630,'Policy Characteristics'!$C:$C,0)))</f>
        <v>End Existing Subsidies</v>
      </c>
      <c r="K1630" s="76" t="str">
        <f>IF(ISBLANK(INDEX('Policy Characteristics'!E:E,MATCH($C1630,'Policy Characteristics'!$C:$C,0))),"",INDEX('Policy Characteristics'!E:E,MATCH($C1630,'Policy Characteristics'!$C:$C,0)))</f>
        <v>cross reduce BAU subsidies</v>
      </c>
      <c r="L1630" s="205">
        <f>IF(ISBLANK(INDEX('Policy Characteristics'!F:F,MATCH($C1630,'Policy Characteristics'!$C:$C,0))),"",INDEX('Policy Characteristics'!F:F,MATCH($C1630,'Policy Characteristics'!$C:$C,0)))</f>
        <v>0</v>
      </c>
      <c r="M1630" s="205">
        <f>IF(ISBLANK(INDEX('Policy Characteristics'!G:G,MATCH($C1630,'Policy Characteristics'!$C:$C,0))),"",INDEX('Policy Characteristics'!G:G,MATCH($C1630,'Policy Characteristics'!$C:$C,0)))</f>
        <v>1</v>
      </c>
      <c r="N1630" s="205">
        <f>IF(ISBLANK(INDEX('Policy Characteristics'!H:H,MATCH($C1630,'Policy Characteristics'!$C:$C,0))),"",INDEX('Policy Characteristics'!H:H,MATCH($C1630,'Policy Characteristics'!$C:$C,0)))</f>
        <v>0.01</v>
      </c>
      <c r="O1630" s="76" t="str">
        <f>IF(ISBLANK(INDEX('Policy Characteristics'!I:I,MATCH($C1630,'Policy Characteristics'!$C:$C,0))),"",INDEX('Policy Characteristics'!I:I,MATCH($C1630,'Policy Characteristics'!$C:$C,0)))</f>
        <v>% reduction in BAU subsidies</v>
      </c>
      <c r="P1630" s="76" t="str">
        <f>IF(ISBLANK(INDEX('Policy Characteristics'!J:J,MATCH($C1630,'Policy Characteristics'!$C:$C,0))),"",INDEX('Policy Characteristics'!J:J,MATCH($C1630,'Policy Characteristics'!$C:$C,0)))</f>
        <v xml:space="preserve">**Description:** This policy reduces the subsidies paid for the production of the selected energy source(s) (relative to the BAU case). Note that some subsidies affect the cost of fuel (such as coal and natural gas), while some subsidies are for electricity production or capacity construction (federal Production Tax Credits and Investment Tax Credits). // **Guidance for setting values:** A value of 100% eliminates federal tax credits from the Inflation Reduction Act for wind, solar, geothermal, hydrogen, and nuclear. </v>
      </c>
      <c r="Q1630" s="76" t="str">
        <f>IF(ISBLANK(INDEX('Policy Characteristics'!K:K,MATCH($C1630,'Policy Characteristics'!$C:$C,0))),"",INDEX('Policy Characteristics'!K:K,MATCH($C1630,'Policy Characteristics'!$C:$C,0)))</f>
        <v>fuels.html#end-subsidies</v>
      </c>
      <c r="R1630" s="76" t="str">
        <f>IF(ISBLANK(INDEX('Policy Characteristics'!L:L,MATCH($C1630,'Policy Characteristics'!$C:$C,0))),"",INDEX('Policy Characteristics'!L:L,MATCH($C1630,'Policy Characteristics'!$C:$C,0)))</f>
        <v>end-existing-subsidies.html</v>
      </c>
    </row>
    <row r="1631" spans="1:18" s="76" customFormat="1" x14ac:dyDescent="0.25">
      <c r="A1631" s="76" t="str">
        <f>IF(ISBLANK(INDEX('Policy Characteristics'!A:A,MATCH($C1631,'Policy Characteristics'!$C:$C,0))),"",INDEX('Policy Characteristics'!A:A,MATCH($C1631,'Policy Characteristics'!$C:$C,0)))</f>
        <v>Cross-Sector</v>
      </c>
      <c r="B1631" s="200" t="str">
        <f>IF(ISBLANK(INDEX('Policy Characteristics'!B:B,MATCH($C1631,'Policy Characteristics'!$C:$C,0))),"",INDEX('Policy Characteristics'!B:B,MATCH($C1631,'Policy Characteristics'!$C:$C,0)))</f>
        <v>End Existing Subsidies</v>
      </c>
      <c r="C1631" s="76" t="str">
        <f t="shared" si="49"/>
        <v>Percent Reduction in BAU Subsidies</v>
      </c>
      <c r="D1631" s="78" t="s">
        <v>50</v>
      </c>
      <c r="E1631" s="88"/>
      <c r="F1631" s="78" t="s">
        <v>94</v>
      </c>
      <c r="G1631" s="88"/>
      <c r="H1631" s="15">
        <v>74</v>
      </c>
      <c r="I1631" s="201" t="s">
        <v>43</v>
      </c>
      <c r="J1631" s="202" t="str">
        <f>IF(ISBLANK(INDEX('Policy Characteristics'!D:D,MATCH($C1631,'Policy Characteristics'!$C:$C,0))),"",INDEX('Policy Characteristics'!D:D,MATCH($C1631,'Policy Characteristics'!$C:$C,0)))</f>
        <v>End Existing Subsidies</v>
      </c>
      <c r="K1631" s="76" t="str">
        <f>IF(ISBLANK(INDEX('Policy Characteristics'!E:E,MATCH($C1631,'Policy Characteristics'!$C:$C,0))),"",INDEX('Policy Characteristics'!E:E,MATCH($C1631,'Policy Characteristics'!$C:$C,0)))</f>
        <v>cross reduce BAU subsidies</v>
      </c>
      <c r="L1631" s="205">
        <f>IF(ISBLANK(INDEX('Policy Characteristics'!F:F,MATCH($C1631,'Policy Characteristics'!$C:$C,0))),"",INDEX('Policy Characteristics'!F:F,MATCH($C1631,'Policy Characteristics'!$C:$C,0)))</f>
        <v>0</v>
      </c>
      <c r="M1631" s="205">
        <f>IF(ISBLANK(INDEX('Policy Characteristics'!G:G,MATCH($C1631,'Policy Characteristics'!$C:$C,0))),"",INDEX('Policy Characteristics'!G:G,MATCH($C1631,'Policy Characteristics'!$C:$C,0)))</f>
        <v>1</v>
      </c>
      <c r="N1631" s="205">
        <f>IF(ISBLANK(INDEX('Policy Characteristics'!H:H,MATCH($C1631,'Policy Characteristics'!$C:$C,0))),"",INDEX('Policy Characteristics'!H:H,MATCH($C1631,'Policy Characteristics'!$C:$C,0)))</f>
        <v>0.01</v>
      </c>
      <c r="O1631" s="76" t="str">
        <f>IF(ISBLANK(INDEX('Policy Characteristics'!I:I,MATCH($C1631,'Policy Characteristics'!$C:$C,0))),"",INDEX('Policy Characteristics'!I:I,MATCH($C1631,'Policy Characteristics'!$C:$C,0)))</f>
        <v>% reduction in BAU subsidies</v>
      </c>
      <c r="P1631" s="76" t="str">
        <f>IF(ISBLANK(INDEX('Policy Characteristics'!J:J,MATCH($C1631,'Policy Characteristics'!$C:$C,0))),"",INDEX('Policy Characteristics'!J:J,MATCH($C1631,'Policy Characteristics'!$C:$C,0)))</f>
        <v xml:space="preserve">**Description:** This policy reduces the subsidies paid for the production of the selected energy source(s) (relative to the BAU case). Note that some subsidies affect the cost of fuel (such as coal and natural gas), while some subsidies are for electricity production or capacity construction (federal Production Tax Credits and Investment Tax Credits). // **Guidance for setting values:** A value of 100% eliminates federal tax credits from the Inflation Reduction Act for wind, solar, geothermal, hydrogen, and nuclear. </v>
      </c>
      <c r="Q1631" s="76" t="str">
        <f>IF(ISBLANK(INDEX('Policy Characteristics'!K:K,MATCH($C1631,'Policy Characteristics'!$C:$C,0))),"",INDEX('Policy Characteristics'!K:K,MATCH($C1631,'Policy Characteristics'!$C:$C,0)))</f>
        <v>fuels.html#end-subsidies</v>
      </c>
      <c r="R1631" s="76" t="str">
        <f>IF(ISBLANK(INDEX('Policy Characteristics'!L:L,MATCH($C1631,'Policy Characteristics'!$C:$C,0))),"",INDEX('Policy Characteristics'!L:L,MATCH($C1631,'Policy Characteristics'!$C:$C,0)))</f>
        <v>end-existing-subsidies.html</v>
      </c>
    </row>
    <row r="1632" spans="1:18" s="76" customFormat="1" x14ac:dyDescent="0.25">
      <c r="A1632" s="76" t="str">
        <f>IF(ISBLANK(INDEX('Policy Characteristics'!A:A,MATCH($C1632,'Policy Characteristics'!$C:$C,0))),"",INDEX('Policy Characteristics'!A:A,MATCH($C1632,'Policy Characteristics'!$C:$C,0)))</f>
        <v>Cross-Sector</v>
      </c>
      <c r="B1632" s="200" t="str">
        <f>IF(ISBLANK(INDEX('Policy Characteristics'!B:B,MATCH($C1632,'Policy Characteristics'!$C:$C,0))),"",INDEX('Policy Characteristics'!B:B,MATCH($C1632,'Policy Characteristics'!$C:$C,0)))</f>
        <v>End Existing Subsidies</v>
      </c>
      <c r="C1632" s="76" t="str">
        <f t="shared" si="49"/>
        <v>Percent Reduction in BAU Subsidies</v>
      </c>
      <c r="D1632" s="78" t="s">
        <v>51</v>
      </c>
      <c r="E1632" s="88"/>
      <c r="F1632" s="78" t="s">
        <v>92</v>
      </c>
      <c r="G1632" s="88"/>
      <c r="H1632" s="15">
        <v>707</v>
      </c>
      <c r="I1632" s="201" t="s">
        <v>44</v>
      </c>
      <c r="J1632" s="202" t="str">
        <f>IF(ISBLANK(INDEX('Policy Characteristics'!D:D,MATCH($C1632,'Policy Characteristics'!$C:$C,0))),"",INDEX('Policy Characteristics'!D:D,MATCH($C1632,'Policy Characteristics'!$C:$C,0)))</f>
        <v>End Existing Subsidies</v>
      </c>
      <c r="K1632" s="76" t="str">
        <f>IF(ISBLANK(INDEX('Policy Characteristics'!E:E,MATCH($C1632,'Policy Characteristics'!$C:$C,0))),"",INDEX('Policy Characteristics'!E:E,MATCH($C1632,'Policy Characteristics'!$C:$C,0)))</f>
        <v>cross reduce BAU subsidies</v>
      </c>
      <c r="L1632" s="205">
        <f>IF(ISBLANK(INDEX('Policy Characteristics'!F:F,MATCH($C1632,'Policy Characteristics'!$C:$C,0))),"",INDEX('Policy Characteristics'!F:F,MATCH($C1632,'Policy Characteristics'!$C:$C,0)))</f>
        <v>0</v>
      </c>
      <c r="M1632" s="205">
        <f>IF(ISBLANK(INDEX('Policy Characteristics'!G:G,MATCH($C1632,'Policy Characteristics'!$C:$C,0))),"",INDEX('Policy Characteristics'!G:G,MATCH($C1632,'Policy Characteristics'!$C:$C,0)))</f>
        <v>1</v>
      </c>
      <c r="N1632" s="205">
        <f>IF(ISBLANK(INDEX('Policy Characteristics'!H:H,MATCH($C1632,'Policy Characteristics'!$C:$C,0))),"",INDEX('Policy Characteristics'!H:H,MATCH($C1632,'Policy Characteristics'!$C:$C,0)))</f>
        <v>0.01</v>
      </c>
      <c r="O1632" s="76" t="str">
        <f>IF(ISBLANK(INDEX('Policy Characteristics'!I:I,MATCH($C1632,'Policy Characteristics'!$C:$C,0))),"",INDEX('Policy Characteristics'!I:I,MATCH($C1632,'Policy Characteristics'!$C:$C,0)))</f>
        <v>% reduction in BAU subsidies</v>
      </c>
      <c r="P1632" s="76" t="str">
        <f>IF(ISBLANK(INDEX('Policy Characteristics'!J:J,MATCH($C1632,'Policy Characteristics'!$C:$C,0))),"",INDEX('Policy Characteristics'!J:J,MATCH($C1632,'Policy Characteristics'!$C:$C,0)))</f>
        <v xml:space="preserve">**Description:** This policy reduces the subsidies paid for the production of the selected energy source(s) (relative to the BAU case). Note that some subsidies affect the cost of fuel (such as coal and natural gas), while some subsidies are for electricity production or capacity construction (federal Production Tax Credits and Investment Tax Credits). // **Guidance for setting values:** A value of 100% eliminates federal tax credits from the Inflation Reduction Act for wind, solar, geothermal, hydrogen, and nuclear. </v>
      </c>
      <c r="Q1632" s="76" t="str">
        <f>IF(ISBLANK(INDEX('Policy Characteristics'!K:K,MATCH($C1632,'Policy Characteristics'!$C:$C,0))),"",INDEX('Policy Characteristics'!K:K,MATCH($C1632,'Policy Characteristics'!$C:$C,0)))</f>
        <v>fuels.html#end-subsidies</v>
      </c>
      <c r="R1632" s="76" t="str">
        <f>IF(ISBLANK(INDEX('Policy Characteristics'!L:L,MATCH($C1632,'Policy Characteristics'!$C:$C,0))),"",INDEX('Policy Characteristics'!L:L,MATCH($C1632,'Policy Characteristics'!$C:$C,0)))</f>
        <v>end-existing-subsidies.html</v>
      </c>
    </row>
    <row r="1633" spans="1:18" s="76" customFormat="1" x14ac:dyDescent="0.25">
      <c r="A1633" s="76" t="str">
        <f>IF(ISBLANK(INDEX('Policy Characteristics'!A:A,MATCH($C1633,'Policy Characteristics'!$C:$C,0))),"",INDEX('Policy Characteristics'!A:A,MATCH($C1633,'Policy Characteristics'!$C:$C,0)))</f>
        <v>Cross-Sector</v>
      </c>
      <c r="B1633" s="200" t="str">
        <f>IF(ISBLANK(INDEX('Policy Characteristics'!B:B,MATCH($C1633,'Policy Characteristics'!$C:$C,0))),"",INDEX('Policy Characteristics'!B:B,MATCH($C1633,'Policy Characteristics'!$C:$C,0)))</f>
        <v>End Existing Subsidies</v>
      </c>
      <c r="C1633" s="76" t="str">
        <f t="shared" si="49"/>
        <v>Percent Reduction in BAU Subsidies</v>
      </c>
      <c r="D1633" s="78" t="s">
        <v>53</v>
      </c>
      <c r="E1633" s="88"/>
      <c r="F1633" s="78" t="s">
        <v>95</v>
      </c>
      <c r="G1633" s="88"/>
      <c r="H1633" s="15">
        <v>75</v>
      </c>
      <c r="I1633" s="201" t="s">
        <v>43</v>
      </c>
      <c r="J1633" s="202" t="str">
        <f>IF(ISBLANK(INDEX('Policy Characteristics'!D:D,MATCH($C1633,'Policy Characteristics'!$C:$C,0))),"",INDEX('Policy Characteristics'!D:D,MATCH($C1633,'Policy Characteristics'!$C:$C,0)))</f>
        <v>End Existing Subsidies</v>
      </c>
      <c r="K1633" s="76" t="str">
        <f>IF(ISBLANK(INDEX('Policy Characteristics'!E:E,MATCH($C1633,'Policy Characteristics'!$C:$C,0))),"",INDEX('Policy Characteristics'!E:E,MATCH($C1633,'Policy Characteristics'!$C:$C,0)))</f>
        <v>cross reduce BAU subsidies</v>
      </c>
      <c r="L1633" s="205">
        <f>IF(ISBLANK(INDEX('Policy Characteristics'!F:F,MATCH($C1633,'Policy Characteristics'!$C:$C,0))),"",INDEX('Policy Characteristics'!F:F,MATCH($C1633,'Policy Characteristics'!$C:$C,0)))</f>
        <v>0</v>
      </c>
      <c r="M1633" s="205">
        <f>IF(ISBLANK(INDEX('Policy Characteristics'!G:G,MATCH($C1633,'Policy Characteristics'!$C:$C,0))),"",INDEX('Policy Characteristics'!G:G,MATCH($C1633,'Policy Characteristics'!$C:$C,0)))</f>
        <v>1</v>
      </c>
      <c r="N1633" s="205">
        <f>IF(ISBLANK(INDEX('Policy Characteristics'!H:H,MATCH($C1633,'Policy Characteristics'!$C:$C,0))),"",INDEX('Policy Characteristics'!H:H,MATCH($C1633,'Policy Characteristics'!$C:$C,0)))</f>
        <v>0.01</v>
      </c>
      <c r="O1633" s="76" t="str">
        <f>IF(ISBLANK(INDEX('Policy Characteristics'!I:I,MATCH($C1633,'Policy Characteristics'!$C:$C,0))),"",INDEX('Policy Characteristics'!I:I,MATCH($C1633,'Policy Characteristics'!$C:$C,0)))</f>
        <v>% reduction in BAU subsidies</v>
      </c>
      <c r="P1633" s="76" t="str">
        <f>IF(ISBLANK(INDEX('Policy Characteristics'!J:J,MATCH($C1633,'Policy Characteristics'!$C:$C,0))),"",INDEX('Policy Characteristics'!J:J,MATCH($C1633,'Policy Characteristics'!$C:$C,0)))</f>
        <v xml:space="preserve">**Description:** This policy reduces the subsidies paid for the production of the selected energy source(s) (relative to the BAU case). Note that some subsidies affect the cost of fuel (such as coal and natural gas), while some subsidies are for electricity production or capacity construction (federal Production Tax Credits and Investment Tax Credits). // **Guidance for setting values:** A value of 100% eliminates federal tax credits from the Inflation Reduction Act for wind, solar, geothermal, hydrogen, and nuclear. </v>
      </c>
      <c r="Q1633" s="76" t="str">
        <f>IF(ISBLANK(INDEX('Policy Characteristics'!K:K,MATCH($C1633,'Policy Characteristics'!$C:$C,0))),"",INDEX('Policy Characteristics'!K:K,MATCH($C1633,'Policy Characteristics'!$C:$C,0)))</f>
        <v>fuels.html#end-subsidies</v>
      </c>
      <c r="R1633" s="76" t="str">
        <f>IF(ISBLANK(INDEX('Policy Characteristics'!L:L,MATCH($C1633,'Policy Characteristics'!$C:$C,0))),"",INDEX('Policy Characteristics'!L:L,MATCH($C1633,'Policy Characteristics'!$C:$C,0)))</f>
        <v>end-existing-subsidies.html</v>
      </c>
    </row>
    <row r="1634" spans="1:18" s="76" customFormat="1" x14ac:dyDescent="0.25">
      <c r="A1634" s="76" t="str">
        <f>IF(ISBLANK(INDEX('Policy Characteristics'!A:A,MATCH($C1634,'Policy Characteristics'!$C:$C,0))),"",INDEX('Policy Characteristics'!A:A,MATCH($C1634,'Policy Characteristics'!$C:$C,0)))</f>
        <v>Cross-Sector</v>
      </c>
      <c r="B1634" s="200" t="str">
        <f>IF(ISBLANK(INDEX('Policy Characteristics'!B:B,MATCH($C1634,'Policy Characteristics'!$C:$C,0))),"",INDEX('Policy Characteristics'!B:B,MATCH($C1634,'Policy Characteristics'!$C:$C,0)))</f>
        <v>End Existing Subsidies</v>
      </c>
      <c r="C1634" s="76" t="str">
        <f t="shared" si="49"/>
        <v>Percent Reduction in BAU Subsidies</v>
      </c>
      <c r="D1634" s="78" t="s">
        <v>54</v>
      </c>
      <c r="E1634" s="88"/>
      <c r="F1634" s="78" t="s">
        <v>96</v>
      </c>
      <c r="G1634" s="88"/>
      <c r="H1634" s="15">
        <v>76</v>
      </c>
      <c r="I1634" s="201" t="s">
        <v>43</v>
      </c>
      <c r="J1634" s="202" t="str">
        <f>IF(ISBLANK(INDEX('Policy Characteristics'!D:D,MATCH($C1634,'Policy Characteristics'!$C:$C,0))),"",INDEX('Policy Characteristics'!D:D,MATCH($C1634,'Policy Characteristics'!$C:$C,0)))</f>
        <v>End Existing Subsidies</v>
      </c>
      <c r="K1634" s="76" t="str">
        <f>IF(ISBLANK(INDEX('Policy Characteristics'!E:E,MATCH($C1634,'Policy Characteristics'!$C:$C,0))),"",INDEX('Policy Characteristics'!E:E,MATCH($C1634,'Policy Characteristics'!$C:$C,0)))</f>
        <v>cross reduce BAU subsidies</v>
      </c>
      <c r="L1634" s="205">
        <f>IF(ISBLANK(INDEX('Policy Characteristics'!F:F,MATCH($C1634,'Policy Characteristics'!$C:$C,0))),"",INDEX('Policy Characteristics'!F:F,MATCH($C1634,'Policy Characteristics'!$C:$C,0)))</f>
        <v>0</v>
      </c>
      <c r="M1634" s="205">
        <f>IF(ISBLANK(INDEX('Policy Characteristics'!G:G,MATCH($C1634,'Policy Characteristics'!$C:$C,0))),"",INDEX('Policy Characteristics'!G:G,MATCH($C1634,'Policy Characteristics'!$C:$C,0)))</f>
        <v>1</v>
      </c>
      <c r="N1634" s="205">
        <f>IF(ISBLANK(INDEX('Policy Characteristics'!H:H,MATCH($C1634,'Policy Characteristics'!$C:$C,0))),"",INDEX('Policy Characteristics'!H:H,MATCH($C1634,'Policy Characteristics'!$C:$C,0)))</f>
        <v>0.01</v>
      </c>
      <c r="O1634" s="76" t="str">
        <f>IF(ISBLANK(INDEX('Policy Characteristics'!I:I,MATCH($C1634,'Policy Characteristics'!$C:$C,0))),"",INDEX('Policy Characteristics'!I:I,MATCH($C1634,'Policy Characteristics'!$C:$C,0)))</f>
        <v>% reduction in BAU subsidies</v>
      </c>
      <c r="P1634" s="76" t="str">
        <f>IF(ISBLANK(INDEX('Policy Characteristics'!J:J,MATCH($C1634,'Policy Characteristics'!$C:$C,0))),"",INDEX('Policy Characteristics'!J:J,MATCH($C1634,'Policy Characteristics'!$C:$C,0)))</f>
        <v xml:space="preserve">**Description:** This policy reduces the subsidies paid for the production of the selected energy source(s) (relative to the BAU case). Note that some subsidies affect the cost of fuel (such as coal and natural gas), while some subsidies are for electricity production or capacity construction (federal Production Tax Credits and Investment Tax Credits). // **Guidance for setting values:** A value of 100% eliminates federal tax credits from the Inflation Reduction Act for wind, solar, geothermal, hydrogen, and nuclear. </v>
      </c>
      <c r="Q1634" s="76" t="str">
        <f>IF(ISBLANK(INDEX('Policy Characteristics'!K:K,MATCH($C1634,'Policy Characteristics'!$C:$C,0))),"",INDEX('Policy Characteristics'!K:K,MATCH($C1634,'Policy Characteristics'!$C:$C,0)))</f>
        <v>fuels.html#end-subsidies</v>
      </c>
      <c r="R1634" s="76" t="str">
        <f>IF(ISBLANK(INDEX('Policy Characteristics'!L:L,MATCH($C1634,'Policy Characteristics'!$C:$C,0))),"",INDEX('Policy Characteristics'!L:L,MATCH($C1634,'Policy Characteristics'!$C:$C,0)))</f>
        <v>end-existing-subsidies.html</v>
      </c>
    </row>
    <row r="1635" spans="1:18" s="76" customFormat="1" x14ac:dyDescent="0.25">
      <c r="A1635" s="76" t="str">
        <f>IF(ISBLANK(INDEX('Policy Characteristics'!A:A,MATCH($C1635,'Policy Characteristics'!$C:$C,0))),"",INDEX('Policy Characteristics'!A:A,MATCH($C1635,'Policy Characteristics'!$C:$C,0)))</f>
        <v>Cross-Sector</v>
      </c>
      <c r="B1635" s="200" t="str">
        <f>IF(ISBLANK(INDEX('Policy Characteristics'!B:B,MATCH($C1635,'Policy Characteristics'!$C:$C,0))),"",INDEX('Policy Characteristics'!B:B,MATCH($C1635,'Policy Characteristics'!$C:$C,0)))</f>
        <v>End Existing Subsidies</v>
      </c>
      <c r="C1635" s="76" t="str">
        <f t="shared" si="49"/>
        <v>Percent Reduction in BAU Subsidies</v>
      </c>
      <c r="D1635" s="78" t="s">
        <v>55</v>
      </c>
      <c r="E1635" s="88"/>
      <c r="F1635" s="78" t="s">
        <v>97</v>
      </c>
      <c r="G1635" s="88"/>
      <c r="H1635" s="15">
        <v>708</v>
      </c>
      <c r="I1635" s="201" t="s">
        <v>44</v>
      </c>
      <c r="J1635" s="202" t="str">
        <f>IF(ISBLANK(INDEX('Policy Characteristics'!D:D,MATCH($C1635,'Policy Characteristics'!$C:$C,0))),"",INDEX('Policy Characteristics'!D:D,MATCH($C1635,'Policy Characteristics'!$C:$C,0)))</f>
        <v>End Existing Subsidies</v>
      </c>
      <c r="K1635" s="76" t="str">
        <f>IF(ISBLANK(INDEX('Policy Characteristics'!E:E,MATCH($C1635,'Policy Characteristics'!$C:$C,0))),"",INDEX('Policy Characteristics'!E:E,MATCH($C1635,'Policy Characteristics'!$C:$C,0)))</f>
        <v>cross reduce BAU subsidies</v>
      </c>
      <c r="L1635" s="205">
        <f>IF(ISBLANK(INDEX('Policy Characteristics'!F:F,MATCH($C1635,'Policy Characteristics'!$C:$C,0))),"",INDEX('Policy Characteristics'!F:F,MATCH($C1635,'Policy Characteristics'!$C:$C,0)))</f>
        <v>0</v>
      </c>
      <c r="M1635" s="205">
        <f>IF(ISBLANK(INDEX('Policy Characteristics'!G:G,MATCH($C1635,'Policy Characteristics'!$C:$C,0))),"",INDEX('Policy Characteristics'!G:G,MATCH($C1635,'Policy Characteristics'!$C:$C,0)))</f>
        <v>1</v>
      </c>
      <c r="N1635" s="205">
        <f>IF(ISBLANK(INDEX('Policy Characteristics'!H:H,MATCH($C1635,'Policy Characteristics'!$C:$C,0))),"",INDEX('Policy Characteristics'!H:H,MATCH($C1635,'Policy Characteristics'!$C:$C,0)))</f>
        <v>0.01</v>
      </c>
      <c r="O1635" s="76" t="str">
        <f>IF(ISBLANK(INDEX('Policy Characteristics'!I:I,MATCH($C1635,'Policy Characteristics'!$C:$C,0))),"",INDEX('Policy Characteristics'!I:I,MATCH($C1635,'Policy Characteristics'!$C:$C,0)))</f>
        <v>% reduction in BAU subsidies</v>
      </c>
      <c r="P1635" s="76" t="str">
        <f>IF(ISBLANK(INDEX('Policy Characteristics'!J:J,MATCH($C1635,'Policy Characteristics'!$C:$C,0))),"",INDEX('Policy Characteristics'!J:J,MATCH($C1635,'Policy Characteristics'!$C:$C,0)))</f>
        <v xml:space="preserve">**Description:** This policy reduces the subsidies paid for the production of the selected energy source(s) (relative to the BAU case). Note that some subsidies affect the cost of fuel (such as coal and natural gas), while some subsidies are for electricity production or capacity construction (federal Production Tax Credits and Investment Tax Credits). // **Guidance for setting values:** A value of 100% eliminates federal tax credits from the Inflation Reduction Act for wind, solar, geothermal, hydrogen, and nuclear. </v>
      </c>
      <c r="Q1635" s="76" t="str">
        <f>IF(ISBLANK(INDEX('Policy Characteristics'!K:K,MATCH($C1635,'Policy Characteristics'!$C:$C,0))),"",INDEX('Policy Characteristics'!K:K,MATCH($C1635,'Policy Characteristics'!$C:$C,0)))</f>
        <v>fuels.html#end-subsidies</v>
      </c>
      <c r="R1635" s="76" t="str">
        <f>IF(ISBLANK(INDEX('Policy Characteristics'!L:L,MATCH($C1635,'Policy Characteristics'!$C:$C,0))),"",INDEX('Policy Characteristics'!L:L,MATCH($C1635,'Policy Characteristics'!$C:$C,0)))</f>
        <v>end-existing-subsidies.html</v>
      </c>
    </row>
    <row r="1636" spans="1:18" s="76" customFormat="1" x14ac:dyDescent="0.25">
      <c r="A1636" s="76" t="str">
        <f>IF(ISBLANK(INDEX('Policy Characteristics'!A:A,MATCH($C1636,'Policy Characteristics'!$C:$C,0))),"",INDEX('Policy Characteristics'!A:A,MATCH($C1636,'Policy Characteristics'!$C:$C,0)))</f>
        <v>Cross-Sector</v>
      </c>
      <c r="B1636" s="200" t="str">
        <f>IF(ISBLANK(INDEX('Policy Characteristics'!B:B,MATCH($C1636,'Policy Characteristics'!$C:$C,0))),"",INDEX('Policy Characteristics'!B:B,MATCH($C1636,'Policy Characteristics'!$C:$C,0)))</f>
        <v>End Existing Subsidies</v>
      </c>
      <c r="C1636" s="76" t="str">
        <f t="shared" si="49"/>
        <v>Percent Reduction in BAU Subsidies</v>
      </c>
      <c r="D1636" s="78" t="s">
        <v>56</v>
      </c>
      <c r="E1636" s="88"/>
      <c r="F1636" s="78" t="s">
        <v>98</v>
      </c>
      <c r="G1636" s="88"/>
      <c r="H1636" s="15">
        <v>709</v>
      </c>
      <c r="I1636" s="201" t="s">
        <v>44</v>
      </c>
      <c r="J1636" s="202" t="str">
        <f>IF(ISBLANK(INDEX('Policy Characteristics'!D:D,MATCH($C1636,'Policy Characteristics'!$C:$C,0))),"",INDEX('Policy Characteristics'!D:D,MATCH($C1636,'Policy Characteristics'!$C:$C,0)))</f>
        <v>End Existing Subsidies</v>
      </c>
      <c r="K1636" s="76" t="str">
        <f>IF(ISBLANK(INDEX('Policy Characteristics'!E:E,MATCH($C1636,'Policy Characteristics'!$C:$C,0))),"",INDEX('Policy Characteristics'!E:E,MATCH($C1636,'Policy Characteristics'!$C:$C,0)))</f>
        <v>cross reduce BAU subsidies</v>
      </c>
      <c r="L1636" s="205">
        <f>IF(ISBLANK(INDEX('Policy Characteristics'!F:F,MATCH($C1636,'Policy Characteristics'!$C:$C,0))),"",INDEX('Policy Characteristics'!F:F,MATCH($C1636,'Policy Characteristics'!$C:$C,0)))</f>
        <v>0</v>
      </c>
      <c r="M1636" s="205">
        <f>IF(ISBLANK(INDEX('Policy Characteristics'!G:G,MATCH($C1636,'Policy Characteristics'!$C:$C,0))),"",INDEX('Policy Characteristics'!G:G,MATCH($C1636,'Policy Characteristics'!$C:$C,0)))</f>
        <v>1</v>
      </c>
      <c r="N1636" s="205">
        <f>IF(ISBLANK(INDEX('Policy Characteristics'!H:H,MATCH($C1636,'Policy Characteristics'!$C:$C,0))),"",INDEX('Policy Characteristics'!H:H,MATCH($C1636,'Policy Characteristics'!$C:$C,0)))</f>
        <v>0.01</v>
      </c>
      <c r="O1636" s="76" t="str">
        <f>IF(ISBLANK(INDEX('Policy Characteristics'!I:I,MATCH($C1636,'Policy Characteristics'!$C:$C,0))),"",INDEX('Policy Characteristics'!I:I,MATCH($C1636,'Policy Characteristics'!$C:$C,0)))</f>
        <v>% reduction in BAU subsidies</v>
      </c>
      <c r="P1636" s="76" t="str">
        <f>IF(ISBLANK(INDEX('Policy Characteristics'!J:J,MATCH($C1636,'Policy Characteristics'!$C:$C,0))),"",INDEX('Policy Characteristics'!J:J,MATCH($C1636,'Policy Characteristics'!$C:$C,0)))</f>
        <v xml:space="preserve">**Description:** This policy reduces the subsidies paid for the production of the selected energy source(s) (relative to the BAU case). Note that some subsidies affect the cost of fuel (such as coal and natural gas), while some subsidies are for electricity production or capacity construction (federal Production Tax Credits and Investment Tax Credits). // **Guidance for setting values:** A value of 100% eliminates federal tax credits from the Inflation Reduction Act for wind, solar, geothermal, hydrogen, and nuclear. </v>
      </c>
      <c r="Q1636" s="76" t="str">
        <f>IF(ISBLANK(INDEX('Policy Characteristics'!K:K,MATCH($C1636,'Policy Characteristics'!$C:$C,0))),"",INDEX('Policy Characteristics'!K:K,MATCH($C1636,'Policy Characteristics'!$C:$C,0)))</f>
        <v>fuels.html#end-subsidies</v>
      </c>
      <c r="R1636" s="76" t="str">
        <f>IF(ISBLANK(INDEX('Policy Characteristics'!L:L,MATCH($C1636,'Policy Characteristics'!$C:$C,0))),"",INDEX('Policy Characteristics'!L:L,MATCH($C1636,'Policy Characteristics'!$C:$C,0)))</f>
        <v>end-existing-subsidies.html</v>
      </c>
    </row>
    <row r="1637" spans="1:18" s="76" customFormat="1" x14ac:dyDescent="0.25">
      <c r="A1637" s="76" t="str">
        <f>IF(ISBLANK(INDEX('Policy Characteristics'!A:A,MATCH($C1637,'Policy Characteristics'!$C:$C,0))),"",INDEX('Policy Characteristics'!A:A,MATCH($C1637,'Policy Characteristics'!$C:$C,0)))</f>
        <v>Cross-Sector</v>
      </c>
      <c r="B1637" s="200" t="str">
        <f>IF(ISBLANK(INDEX('Policy Characteristics'!B:B,MATCH($C1637,'Policy Characteristics'!$C:$C,0))),"",INDEX('Policy Characteristics'!B:B,MATCH($C1637,'Policy Characteristics'!$C:$C,0)))</f>
        <v>End Existing Subsidies</v>
      </c>
      <c r="C1637" s="76" t="str">
        <f t="shared" si="49"/>
        <v>Percent Reduction in BAU Subsidies</v>
      </c>
      <c r="D1637" s="78" t="s">
        <v>716</v>
      </c>
      <c r="E1637" s="88"/>
      <c r="F1637" s="78" t="s">
        <v>717</v>
      </c>
      <c r="G1637" s="88"/>
      <c r="H1637" s="15">
        <v>710</v>
      </c>
      <c r="I1637" s="201" t="s">
        <v>44</v>
      </c>
      <c r="J1637" s="202" t="str">
        <f>IF(ISBLANK(INDEX('Policy Characteristics'!D:D,MATCH($C1637,'Policy Characteristics'!$C:$C,0))),"",INDEX('Policy Characteristics'!D:D,MATCH($C1637,'Policy Characteristics'!$C:$C,0)))</f>
        <v>End Existing Subsidies</v>
      </c>
      <c r="K1637" s="76" t="str">
        <f>IF(ISBLANK(INDEX('Policy Characteristics'!E:E,MATCH($C1637,'Policy Characteristics'!$C:$C,0))),"",INDEX('Policy Characteristics'!E:E,MATCH($C1637,'Policy Characteristics'!$C:$C,0)))</f>
        <v>cross reduce BAU subsidies</v>
      </c>
      <c r="L1637" s="205">
        <f>IF(ISBLANK(INDEX('Policy Characteristics'!F:F,MATCH($C1637,'Policy Characteristics'!$C:$C,0))),"",INDEX('Policy Characteristics'!F:F,MATCH($C1637,'Policy Characteristics'!$C:$C,0)))</f>
        <v>0</v>
      </c>
      <c r="M1637" s="205">
        <f>IF(ISBLANK(INDEX('Policy Characteristics'!G:G,MATCH($C1637,'Policy Characteristics'!$C:$C,0))),"",INDEX('Policy Characteristics'!G:G,MATCH($C1637,'Policy Characteristics'!$C:$C,0)))</f>
        <v>1</v>
      </c>
      <c r="N1637" s="205">
        <f>IF(ISBLANK(INDEX('Policy Characteristics'!H:H,MATCH($C1637,'Policy Characteristics'!$C:$C,0))),"",INDEX('Policy Characteristics'!H:H,MATCH($C1637,'Policy Characteristics'!$C:$C,0)))</f>
        <v>0.01</v>
      </c>
      <c r="O1637" s="76" t="str">
        <f>IF(ISBLANK(INDEX('Policy Characteristics'!I:I,MATCH($C1637,'Policy Characteristics'!$C:$C,0))),"",INDEX('Policy Characteristics'!I:I,MATCH($C1637,'Policy Characteristics'!$C:$C,0)))</f>
        <v>% reduction in BAU subsidies</v>
      </c>
      <c r="P1637" s="76" t="str">
        <f>IF(ISBLANK(INDEX('Policy Characteristics'!J:J,MATCH($C1637,'Policy Characteristics'!$C:$C,0))),"",INDEX('Policy Characteristics'!J:J,MATCH($C1637,'Policy Characteristics'!$C:$C,0)))</f>
        <v xml:space="preserve">**Description:** This policy reduces the subsidies paid for the production of the selected energy source(s) (relative to the BAU case). Note that some subsidies affect the cost of fuel (such as coal and natural gas), while some subsidies are for electricity production or capacity construction (federal Production Tax Credits and Investment Tax Credits). // **Guidance for setting values:** A value of 100% eliminates federal tax credits from the Inflation Reduction Act for wind, solar, geothermal, hydrogen, and nuclear. </v>
      </c>
      <c r="Q1637" s="76" t="str">
        <f>IF(ISBLANK(INDEX('Policy Characteristics'!K:K,MATCH($C1637,'Policy Characteristics'!$C:$C,0))),"",INDEX('Policy Characteristics'!K:K,MATCH($C1637,'Policy Characteristics'!$C:$C,0)))</f>
        <v>fuels.html#end-subsidies</v>
      </c>
      <c r="R1637" s="76" t="str">
        <f>IF(ISBLANK(INDEX('Policy Characteristics'!L:L,MATCH($C1637,'Policy Characteristics'!$C:$C,0))),"",INDEX('Policy Characteristics'!L:L,MATCH($C1637,'Policy Characteristics'!$C:$C,0)))</f>
        <v>end-existing-subsidies.html</v>
      </c>
    </row>
    <row r="1638" spans="1:18" s="76" customFormat="1" x14ac:dyDescent="0.25">
      <c r="A1638" s="76" t="str">
        <f>IF(ISBLANK(INDEX('Policy Characteristics'!A:A,MATCH($C1638,'Policy Characteristics'!$C:$C,0))),"",INDEX('Policy Characteristics'!A:A,MATCH($C1638,'Policy Characteristics'!$C:$C,0)))</f>
        <v>Cross-Sector</v>
      </c>
      <c r="B1638" s="200" t="str">
        <f>IF(ISBLANK(INDEX('Policy Characteristics'!B:B,MATCH($C1638,'Policy Characteristics'!$C:$C,0))),"",INDEX('Policy Characteristics'!B:B,MATCH($C1638,'Policy Characteristics'!$C:$C,0)))</f>
        <v>End Existing Subsidies</v>
      </c>
      <c r="C1638" s="76" t="str">
        <f t="shared" si="49"/>
        <v>Percent Reduction in BAU Subsidies</v>
      </c>
      <c r="D1638" s="78" t="s">
        <v>75</v>
      </c>
      <c r="E1638" s="88"/>
      <c r="F1638" s="78" t="s">
        <v>99</v>
      </c>
      <c r="G1638" s="88"/>
      <c r="H1638" s="15">
        <v>711</v>
      </c>
      <c r="I1638" s="201" t="s">
        <v>44</v>
      </c>
      <c r="J1638" s="202" t="str">
        <f>IF(ISBLANK(INDEX('Policy Characteristics'!D:D,MATCH($C1638,'Policy Characteristics'!$C:$C,0))),"",INDEX('Policy Characteristics'!D:D,MATCH($C1638,'Policy Characteristics'!$C:$C,0)))</f>
        <v>End Existing Subsidies</v>
      </c>
      <c r="K1638" s="76" t="str">
        <f>IF(ISBLANK(INDEX('Policy Characteristics'!E:E,MATCH($C1638,'Policy Characteristics'!$C:$C,0))),"",INDEX('Policy Characteristics'!E:E,MATCH($C1638,'Policy Characteristics'!$C:$C,0)))</f>
        <v>cross reduce BAU subsidies</v>
      </c>
      <c r="L1638" s="205">
        <f>IF(ISBLANK(INDEX('Policy Characteristics'!F:F,MATCH($C1638,'Policy Characteristics'!$C:$C,0))),"",INDEX('Policy Characteristics'!F:F,MATCH($C1638,'Policy Characteristics'!$C:$C,0)))</f>
        <v>0</v>
      </c>
      <c r="M1638" s="205">
        <f>IF(ISBLANK(INDEX('Policy Characteristics'!G:G,MATCH($C1638,'Policy Characteristics'!$C:$C,0))),"",INDEX('Policy Characteristics'!G:G,MATCH($C1638,'Policy Characteristics'!$C:$C,0)))</f>
        <v>1</v>
      </c>
      <c r="N1638" s="205">
        <f>IF(ISBLANK(INDEX('Policy Characteristics'!H:H,MATCH($C1638,'Policy Characteristics'!$C:$C,0))),"",INDEX('Policy Characteristics'!H:H,MATCH($C1638,'Policy Characteristics'!$C:$C,0)))</f>
        <v>0.01</v>
      </c>
      <c r="O1638" s="76" t="str">
        <f>IF(ISBLANK(INDEX('Policy Characteristics'!I:I,MATCH($C1638,'Policy Characteristics'!$C:$C,0))),"",INDEX('Policy Characteristics'!I:I,MATCH($C1638,'Policy Characteristics'!$C:$C,0)))</f>
        <v>% reduction in BAU subsidies</v>
      </c>
      <c r="P1638" s="76" t="str">
        <f>IF(ISBLANK(INDEX('Policy Characteristics'!J:J,MATCH($C1638,'Policy Characteristics'!$C:$C,0))),"",INDEX('Policy Characteristics'!J:J,MATCH($C1638,'Policy Characteristics'!$C:$C,0)))</f>
        <v xml:space="preserve">**Description:** This policy reduces the subsidies paid for the production of the selected energy source(s) (relative to the BAU case). Note that some subsidies affect the cost of fuel (such as coal and natural gas), while some subsidies are for electricity production or capacity construction (federal Production Tax Credits and Investment Tax Credits). // **Guidance for setting values:** A value of 100% eliminates federal tax credits from the Inflation Reduction Act for wind, solar, geothermal, hydrogen, and nuclear. </v>
      </c>
      <c r="Q1638" s="76" t="str">
        <f>IF(ISBLANK(INDEX('Policy Characteristics'!K:K,MATCH($C1638,'Policy Characteristics'!$C:$C,0))),"",INDEX('Policy Characteristics'!K:K,MATCH($C1638,'Policy Characteristics'!$C:$C,0)))</f>
        <v>fuels.html#end-subsidies</v>
      </c>
      <c r="R1638" s="76" t="str">
        <f>IF(ISBLANK(INDEX('Policy Characteristics'!L:L,MATCH($C1638,'Policy Characteristics'!$C:$C,0))),"",INDEX('Policy Characteristics'!L:L,MATCH($C1638,'Policy Characteristics'!$C:$C,0)))</f>
        <v>end-existing-subsidies.html</v>
      </c>
    </row>
    <row r="1639" spans="1:18" s="76" customFormat="1" x14ac:dyDescent="0.25">
      <c r="A1639" s="76" t="str">
        <f>IF(ISBLANK(INDEX('Policy Characteristics'!A:A,MATCH($C1639,'Policy Characteristics'!$C:$C,0))),"",INDEX('Policy Characteristics'!A:A,MATCH($C1639,'Policy Characteristics'!$C:$C,0)))</f>
        <v>Cross-Sector</v>
      </c>
      <c r="B1639" s="200" t="str">
        <f>IF(ISBLANK(INDEX('Policy Characteristics'!B:B,MATCH($C1639,'Policy Characteristics'!$C:$C,0))),"",INDEX('Policy Characteristics'!B:B,MATCH($C1639,'Policy Characteristics'!$C:$C,0)))</f>
        <v>End Existing Subsidies</v>
      </c>
      <c r="C1639" s="76" t="str">
        <f t="shared" si="49"/>
        <v>Percent Reduction in BAU Subsidies</v>
      </c>
      <c r="D1639" s="78" t="s">
        <v>433</v>
      </c>
      <c r="E1639" s="88"/>
      <c r="F1639" s="78" t="s">
        <v>434</v>
      </c>
      <c r="G1639" s="88"/>
      <c r="H1639" s="15">
        <v>712</v>
      </c>
      <c r="I1639" s="201" t="s">
        <v>43</v>
      </c>
      <c r="J1639" s="202" t="str">
        <f>IF(ISBLANK(INDEX('Policy Characteristics'!D:D,MATCH($C1639,'Policy Characteristics'!$C:$C,0))),"",INDEX('Policy Characteristics'!D:D,MATCH($C1639,'Policy Characteristics'!$C:$C,0)))</f>
        <v>End Existing Subsidies</v>
      </c>
      <c r="K1639" s="76" t="str">
        <f>IF(ISBLANK(INDEX('Policy Characteristics'!E:E,MATCH($C1639,'Policy Characteristics'!$C:$C,0))),"",INDEX('Policy Characteristics'!E:E,MATCH($C1639,'Policy Characteristics'!$C:$C,0)))</f>
        <v>cross reduce BAU subsidies</v>
      </c>
      <c r="L1639" s="205">
        <f>IF(ISBLANK(INDEX('Policy Characteristics'!F:F,MATCH($C1639,'Policy Characteristics'!$C:$C,0))),"",INDEX('Policy Characteristics'!F:F,MATCH($C1639,'Policy Characteristics'!$C:$C,0)))</f>
        <v>0</v>
      </c>
      <c r="M1639" s="205">
        <f>IF(ISBLANK(INDEX('Policy Characteristics'!G:G,MATCH($C1639,'Policy Characteristics'!$C:$C,0))),"",INDEX('Policy Characteristics'!G:G,MATCH($C1639,'Policy Characteristics'!$C:$C,0)))</f>
        <v>1</v>
      </c>
      <c r="N1639" s="205">
        <f>IF(ISBLANK(INDEX('Policy Characteristics'!H:H,MATCH($C1639,'Policy Characteristics'!$C:$C,0))),"",INDEX('Policy Characteristics'!H:H,MATCH($C1639,'Policy Characteristics'!$C:$C,0)))</f>
        <v>0.01</v>
      </c>
      <c r="O1639" s="76" t="str">
        <f>IF(ISBLANK(INDEX('Policy Characteristics'!I:I,MATCH($C1639,'Policy Characteristics'!$C:$C,0))),"",INDEX('Policy Characteristics'!I:I,MATCH($C1639,'Policy Characteristics'!$C:$C,0)))</f>
        <v>% reduction in BAU subsidies</v>
      </c>
      <c r="P1639" s="76" t="str">
        <f>IF(ISBLANK(INDEX('Policy Characteristics'!J:J,MATCH($C1639,'Policy Characteristics'!$C:$C,0))),"",INDEX('Policy Characteristics'!J:J,MATCH($C1639,'Policy Characteristics'!$C:$C,0)))</f>
        <v xml:space="preserve">**Description:** This policy reduces the subsidies paid for the production of the selected energy source(s) (relative to the BAU case). Note that some subsidies affect the cost of fuel (such as coal and natural gas), while some subsidies are for electricity production or capacity construction (federal Production Tax Credits and Investment Tax Credits). // **Guidance for setting values:** A value of 100% eliminates federal tax credits from the Inflation Reduction Act for wind, solar, geothermal, hydrogen, and nuclear. </v>
      </c>
      <c r="Q1639" s="76" t="str">
        <f>IF(ISBLANK(INDEX('Policy Characteristics'!K:K,MATCH($C1639,'Policy Characteristics'!$C:$C,0))),"",INDEX('Policy Characteristics'!K:K,MATCH($C1639,'Policy Characteristics'!$C:$C,0)))</f>
        <v>fuels.html#end-subsidies</v>
      </c>
      <c r="R1639" s="76" t="str">
        <f>IF(ISBLANK(INDEX('Policy Characteristics'!L:L,MATCH($C1639,'Policy Characteristics'!$C:$C,0))),"",INDEX('Policy Characteristics'!L:L,MATCH($C1639,'Policy Characteristics'!$C:$C,0)))</f>
        <v>end-existing-subsidies.html</v>
      </c>
    </row>
    <row r="1640" spans="1:18" s="76" customFormat="1" x14ac:dyDescent="0.25">
      <c r="A1640" s="76" t="str">
        <f>IF(ISBLANK(INDEX('Policy Characteristics'!A:A,MATCH($C1640,'Policy Characteristics'!$C:$C,0))),"",INDEX('Policy Characteristics'!A:A,MATCH($C1640,'Policy Characteristics'!$C:$C,0)))</f>
        <v>Cross-Sector</v>
      </c>
      <c r="B1640" s="200" t="str">
        <f>IF(ISBLANK(INDEX('Policy Characteristics'!B:B,MATCH($C1640,'Policy Characteristics'!$C:$C,0))),"",INDEX('Policy Characteristics'!B:B,MATCH($C1640,'Policy Characteristics'!$C:$C,0)))</f>
        <v>End Existing Subsidies</v>
      </c>
      <c r="C1640" s="76" t="str">
        <f t="shared" si="49"/>
        <v>Percent Reduction in BAU Subsidies</v>
      </c>
      <c r="D1640" s="78" t="s">
        <v>440</v>
      </c>
      <c r="E1640" s="88"/>
      <c r="F1640" s="78" t="s">
        <v>441</v>
      </c>
      <c r="G1640" s="88"/>
      <c r="H1640" s="15">
        <v>713</v>
      </c>
      <c r="I1640" s="201" t="s">
        <v>44</v>
      </c>
      <c r="J1640" s="202" t="str">
        <f>IF(ISBLANK(INDEX('Policy Characteristics'!D:D,MATCH($C1640,'Policy Characteristics'!$C:$C,0))),"",INDEX('Policy Characteristics'!D:D,MATCH($C1640,'Policy Characteristics'!$C:$C,0)))</f>
        <v>End Existing Subsidies</v>
      </c>
      <c r="K1640" s="76" t="str">
        <f>IF(ISBLANK(INDEX('Policy Characteristics'!E:E,MATCH($C1640,'Policy Characteristics'!$C:$C,0))),"",INDEX('Policy Characteristics'!E:E,MATCH($C1640,'Policy Characteristics'!$C:$C,0)))</f>
        <v>cross reduce BAU subsidies</v>
      </c>
      <c r="L1640" s="205">
        <f>IF(ISBLANK(INDEX('Policy Characteristics'!F:F,MATCH($C1640,'Policy Characteristics'!$C:$C,0))),"",INDEX('Policy Characteristics'!F:F,MATCH($C1640,'Policy Characteristics'!$C:$C,0)))</f>
        <v>0</v>
      </c>
      <c r="M1640" s="205">
        <f>IF(ISBLANK(INDEX('Policy Characteristics'!G:G,MATCH($C1640,'Policy Characteristics'!$C:$C,0))),"",INDEX('Policy Characteristics'!G:G,MATCH($C1640,'Policy Characteristics'!$C:$C,0)))</f>
        <v>1</v>
      </c>
      <c r="N1640" s="205">
        <f>IF(ISBLANK(INDEX('Policy Characteristics'!H:H,MATCH($C1640,'Policy Characteristics'!$C:$C,0))),"",INDEX('Policy Characteristics'!H:H,MATCH($C1640,'Policy Characteristics'!$C:$C,0)))</f>
        <v>0.01</v>
      </c>
      <c r="O1640" s="76" t="str">
        <f>IF(ISBLANK(INDEX('Policy Characteristics'!I:I,MATCH($C1640,'Policy Characteristics'!$C:$C,0))),"",INDEX('Policy Characteristics'!I:I,MATCH($C1640,'Policy Characteristics'!$C:$C,0)))</f>
        <v>% reduction in BAU subsidies</v>
      </c>
      <c r="P1640" s="76" t="str">
        <f>IF(ISBLANK(INDEX('Policy Characteristics'!J:J,MATCH($C1640,'Policy Characteristics'!$C:$C,0))),"",INDEX('Policy Characteristics'!J:J,MATCH($C1640,'Policy Characteristics'!$C:$C,0)))</f>
        <v xml:space="preserve">**Description:** This policy reduces the subsidies paid for the production of the selected energy source(s) (relative to the BAU case). Note that some subsidies affect the cost of fuel (such as coal and natural gas), while some subsidies are for electricity production or capacity construction (federal Production Tax Credits and Investment Tax Credits). // **Guidance for setting values:** A value of 100% eliminates federal tax credits from the Inflation Reduction Act for wind, solar, geothermal, hydrogen, and nuclear. </v>
      </c>
      <c r="Q1640" s="76" t="str">
        <f>IF(ISBLANK(INDEX('Policy Characteristics'!K:K,MATCH($C1640,'Policy Characteristics'!$C:$C,0))),"",INDEX('Policy Characteristics'!K:K,MATCH($C1640,'Policy Characteristics'!$C:$C,0)))</f>
        <v>fuels.html#end-subsidies</v>
      </c>
      <c r="R1640" s="76" t="str">
        <f>IF(ISBLANK(INDEX('Policy Characteristics'!L:L,MATCH($C1640,'Policy Characteristics'!$C:$C,0))),"",INDEX('Policy Characteristics'!L:L,MATCH($C1640,'Policy Characteristics'!$C:$C,0)))</f>
        <v>end-existing-subsidies.html</v>
      </c>
    </row>
    <row r="1641" spans="1:18" s="76" customFormat="1" x14ac:dyDescent="0.25">
      <c r="A1641" s="76" t="str">
        <f>IF(ISBLANK(INDEX('Policy Characteristics'!A:A,MATCH($C1641,'Policy Characteristics'!$C:$C,0))),"",INDEX('Policy Characteristics'!A:A,MATCH($C1641,'Policy Characteristics'!$C:$C,0)))</f>
        <v>Cross-Sector</v>
      </c>
      <c r="B1641" s="200" t="str">
        <f>IF(ISBLANK(INDEX('Policy Characteristics'!B:B,MATCH($C1641,'Policy Characteristics'!$C:$C,0))),"",INDEX('Policy Characteristics'!B:B,MATCH($C1641,'Policy Characteristics'!$C:$C,0)))</f>
        <v>End Existing Subsidies</v>
      </c>
      <c r="C1641" s="76" t="str">
        <f t="shared" si="49"/>
        <v>Percent Reduction in BAU Subsidies</v>
      </c>
      <c r="D1641" s="78" t="s">
        <v>708</v>
      </c>
      <c r="E1641" s="88"/>
      <c r="F1641" s="78" t="s">
        <v>712</v>
      </c>
      <c r="G1641" s="88"/>
      <c r="H1641" s="15">
        <v>714</v>
      </c>
      <c r="I1641" s="201" t="s">
        <v>44</v>
      </c>
      <c r="J1641" s="202" t="str">
        <f>IF(ISBLANK(INDEX('Policy Characteristics'!D:D,MATCH($C1641,'Policy Characteristics'!$C:$C,0))),"",INDEX('Policy Characteristics'!D:D,MATCH($C1641,'Policy Characteristics'!$C:$C,0)))</f>
        <v>End Existing Subsidies</v>
      </c>
      <c r="K1641" s="76" t="str">
        <f>IF(ISBLANK(INDEX('Policy Characteristics'!E:E,MATCH($C1641,'Policy Characteristics'!$C:$C,0))),"",INDEX('Policy Characteristics'!E:E,MATCH($C1641,'Policy Characteristics'!$C:$C,0)))</f>
        <v>cross reduce BAU subsidies</v>
      </c>
      <c r="L1641" s="205">
        <f>IF(ISBLANK(INDEX('Policy Characteristics'!F:F,MATCH($C1641,'Policy Characteristics'!$C:$C,0))),"",INDEX('Policy Characteristics'!F:F,MATCH($C1641,'Policy Characteristics'!$C:$C,0)))</f>
        <v>0</v>
      </c>
      <c r="M1641" s="205">
        <f>IF(ISBLANK(INDEX('Policy Characteristics'!G:G,MATCH($C1641,'Policy Characteristics'!$C:$C,0))),"",INDEX('Policy Characteristics'!G:G,MATCH($C1641,'Policy Characteristics'!$C:$C,0)))</f>
        <v>1</v>
      </c>
      <c r="N1641" s="205">
        <f>IF(ISBLANK(INDEX('Policy Characteristics'!H:H,MATCH($C1641,'Policy Characteristics'!$C:$C,0))),"",INDEX('Policy Characteristics'!H:H,MATCH($C1641,'Policy Characteristics'!$C:$C,0)))</f>
        <v>0.01</v>
      </c>
      <c r="O1641" s="76" t="str">
        <f>IF(ISBLANK(INDEX('Policy Characteristics'!I:I,MATCH($C1641,'Policy Characteristics'!$C:$C,0))),"",INDEX('Policy Characteristics'!I:I,MATCH($C1641,'Policy Characteristics'!$C:$C,0)))</f>
        <v>% reduction in BAU subsidies</v>
      </c>
      <c r="P1641" s="76" t="str">
        <f>IF(ISBLANK(INDEX('Policy Characteristics'!J:J,MATCH($C1641,'Policy Characteristics'!$C:$C,0))),"",INDEX('Policy Characteristics'!J:J,MATCH($C1641,'Policy Characteristics'!$C:$C,0)))</f>
        <v xml:space="preserve">**Description:** This policy reduces the subsidies paid for the production of the selected energy source(s) (relative to the BAU case). Note that some subsidies affect the cost of fuel (such as coal and natural gas), while some subsidies are for electricity production or capacity construction (federal Production Tax Credits and Investment Tax Credits). // **Guidance for setting values:** A value of 100% eliminates federal tax credits from the Inflation Reduction Act for wind, solar, geothermal, hydrogen, and nuclear. </v>
      </c>
      <c r="Q1641" s="76" t="str">
        <f>IF(ISBLANK(INDEX('Policy Characteristics'!K:K,MATCH($C1641,'Policy Characteristics'!$C:$C,0))),"",INDEX('Policy Characteristics'!K:K,MATCH($C1641,'Policy Characteristics'!$C:$C,0)))</f>
        <v>fuels.html#end-subsidies</v>
      </c>
      <c r="R1641" s="76" t="str">
        <f>IF(ISBLANK(INDEX('Policy Characteristics'!L:L,MATCH($C1641,'Policy Characteristics'!$C:$C,0))),"",INDEX('Policy Characteristics'!L:L,MATCH($C1641,'Policy Characteristics'!$C:$C,0)))</f>
        <v>end-existing-subsidies.html</v>
      </c>
    </row>
    <row r="1642" spans="1:18" s="76" customFormat="1" x14ac:dyDescent="0.25">
      <c r="A1642" s="76" t="str">
        <f>IF(ISBLANK(INDEX('Policy Characteristics'!A:A,MATCH($C1642,'Policy Characteristics'!$C:$C,0))),"",INDEX('Policy Characteristics'!A:A,MATCH($C1642,'Policy Characteristics'!$C:$C,0)))</f>
        <v>Cross-Sector</v>
      </c>
      <c r="B1642" s="200" t="str">
        <f>IF(ISBLANK(INDEX('Policy Characteristics'!B:B,MATCH($C1642,'Policy Characteristics'!$C:$C,0))),"",INDEX('Policy Characteristics'!B:B,MATCH($C1642,'Policy Characteristics'!$C:$C,0)))</f>
        <v>End Existing Subsidies</v>
      </c>
      <c r="C1642" s="76" t="str">
        <f t="shared" si="49"/>
        <v>Percent Reduction in BAU Subsidies</v>
      </c>
      <c r="D1642" s="78" t="s">
        <v>718</v>
      </c>
      <c r="E1642" s="88"/>
      <c r="F1642" s="78" t="s">
        <v>719</v>
      </c>
      <c r="G1642" s="88"/>
      <c r="H1642" s="15">
        <v>715</v>
      </c>
      <c r="I1642" s="201" t="s">
        <v>44</v>
      </c>
      <c r="J1642" s="202" t="str">
        <f>IF(ISBLANK(INDEX('Policy Characteristics'!D:D,MATCH($C1642,'Policy Characteristics'!$C:$C,0))),"",INDEX('Policy Characteristics'!D:D,MATCH($C1642,'Policy Characteristics'!$C:$C,0)))</f>
        <v>End Existing Subsidies</v>
      </c>
      <c r="K1642" s="76" t="str">
        <f>IF(ISBLANK(INDEX('Policy Characteristics'!E:E,MATCH($C1642,'Policy Characteristics'!$C:$C,0))),"",INDEX('Policy Characteristics'!E:E,MATCH($C1642,'Policy Characteristics'!$C:$C,0)))</f>
        <v>cross reduce BAU subsidies</v>
      </c>
      <c r="L1642" s="205">
        <f>IF(ISBLANK(INDEX('Policy Characteristics'!F:F,MATCH($C1642,'Policy Characteristics'!$C:$C,0))),"",INDEX('Policy Characteristics'!F:F,MATCH($C1642,'Policy Characteristics'!$C:$C,0)))</f>
        <v>0</v>
      </c>
      <c r="M1642" s="205">
        <f>IF(ISBLANK(INDEX('Policy Characteristics'!G:G,MATCH($C1642,'Policy Characteristics'!$C:$C,0))),"",INDEX('Policy Characteristics'!G:G,MATCH($C1642,'Policy Characteristics'!$C:$C,0)))</f>
        <v>1</v>
      </c>
      <c r="N1642" s="205">
        <f>IF(ISBLANK(INDEX('Policy Characteristics'!H:H,MATCH($C1642,'Policy Characteristics'!$C:$C,0))),"",INDEX('Policy Characteristics'!H:H,MATCH($C1642,'Policy Characteristics'!$C:$C,0)))</f>
        <v>0.01</v>
      </c>
      <c r="O1642" s="76" t="str">
        <f>IF(ISBLANK(INDEX('Policy Characteristics'!I:I,MATCH($C1642,'Policy Characteristics'!$C:$C,0))),"",INDEX('Policy Characteristics'!I:I,MATCH($C1642,'Policy Characteristics'!$C:$C,0)))</f>
        <v>% reduction in BAU subsidies</v>
      </c>
      <c r="P1642" s="76" t="str">
        <f>IF(ISBLANK(INDEX('Policy Characteristics'!J:J,MATCH($C1642,'Policy Characteristics'!$C:$C,0))),"",INDEX('Policy Characteristics'!J:J,MATCH($C1642,'Policy Characteristics'!$C:$C,0)))</f>
        <v xml:space="preserve">**Description:** This policy reduces the subsidies paid for the production of the selected energy source(s) (relative to the BAU case). Note that some subsidies affect the cost of fuel (such as coal and natural gas), while some subsidies are for electricity production or capacity construction (federal Production Tax Credits and Investment Tax Credits). // **Guidance for setting values:** A value of 100% eliminates federal tax credits from the Inflation Reduction Act for wind, solar, geothermal, hydrogen, and nuclear. </v>
      </c>
      <c r="Q1642" s="76" t="str">
        <f>IF(ISBLANK(INDEX('Policy Characteristics'!K:K,MATCH($C1642,'Policy Characteristics'!$C:$C,0))),"",INDEX('Policy Characteristics'!K:K,MATCH($C1642,'Policy Characteristics'!$C:$C,0)))</f>
        <v>fuels.html#end-subsidies</v>
      </c>
      <c r="R1642" s="76" t="str">
        <f>IF(ISBLANK(INDEX('Policy Characteristics'!L:L,MATCH($C1642,'Policy Characteristics'!$C:$C,0))),"",INDEX('Policy Characteristics'!L:L,MATCH($C1642,'Policy Characteristics'!$C:$C,0)))</f>
        <v>end-existing-subsidies.html</v>
      </c>
    </row>
    <row r="1643" spans="1:18" s="76" customFormat="1" x14ac:dyDescent="0.25">
      <c r="A1643" s="76" t="str">
        <f>IF(ISBLANK(INDEX('Policy Characteristics'!A:A,MATCH($C1643,'Policy Characteristics'!$C:$C,0))),"",INDEX('Policy Characteristics'!A:A,MATCH($C1643,'Policy Characteristics'!$C:$C,0)))</f>
        <v>Cross-Sector</v>
      </c>
      <c r="B1643" s="200" t="str">
        <f>IF(ISBLANK(INDEX('Policy Characteristics'!B:B,MATCH($C1643,'Policy Characteristics'!$C:$C,0))),"",INDEX('Policy Characteristics'!B:B,MATCH($C1643,'Policy Characteristics'!$C:$C,0)))</f>
        <v>End Existing Subsidies</v>
      </c>
      <c r="C1643" s="76" t="str">
        <f t="shared" si="49"/>
        <v>Percent Reduction in BAU Subsidies</v>
      </c>
      <c r="D1643" s="78" t="s">
        <v>709</v>
      </c>
      <c r="E1643" s="88"/>
      <c r="F1643" s="78" t="s">
        <v>713</v>
      </c>
      <c r="G1643" s="88"/>
      <c r="H1643" s="15">
        <v>716</v>
      </c>
      <c r="I1643" s="201" t="s">
        <v>44</v>
      </c>
      <c r="J1643" s="202" t="str">
        <f>IF(ISBLANK(INDEX('Policy Characteristics'!D:D,MATCH($C1643,'Policy Characteristics'!$C:$C,0))),"",INDEX('Policy Characteristics'!D:D,MATCH($C1643,'Policy Characteristics'!$C:$C,0)))</f>
        <v>End Existing Subsidies</v>
      </c>
      <c r="K1643" s="76" t="str">
        <f>IF(ISBLANK(INDEX('Policy Characteristics'!E:E,MATCH($C1643,'Policy Characteristics'!$C:$C,0))),"",INDEX('Policy Characteristics'!E:E,MATCH($C1643,'Policy Characteristics'!$C:$C,0)))</f>
        <v>cross reduce BAU subsidies</v>
      </c>
      <c r="L1643" s="205">
        <f>IF(ISBLANK(INDEX('Policy Characteristics'!F:F,MATCH($C1643,'Policy Characteristics'!$C:$C,0))),"",INDEX('Policy Characteristics'!F:F,MATCH($C1643,'Policy Characteristics'!$C:$C,0)))</f>
        <v>0</v>
      </c>
      <c r="M1643" s="205">
        <f>IF(ISBLANK(INDEX('Policy Characteristics'!G:G,MATCH($C1643,'Policy Characteristics'!$C:$C,0))),"",INDEX('Policy Characteristics'!G:G,MATCH($C1643,'Policy Characteristics'!$C:$C,0)))</f>
        <v>1</v>
      </c>
      <c r="N1643" s="205">
        <f>IF(ISBLANK(INDEX('Policy Characteristics'!H:H,MATCH($C1643,'Policy Characteristics'!$C:$C,0))),"",INDEX('Policy Characteristics'!H:H,MATCH($C1643,'Policy Characteristics'!$C:$C,0)))</f>
        <v>0.01</v>
      </c>
      <c r="O1643" s="76" t="str">
        <f>IF(ISBLANK(INDEX('Policy Characteristics'!I:I,MATCH($C1643,'Policy Characteristics'!$C:$C,0))),"",INDEX('Policy Characteristics'!I:I,MATCH($C1643,'Policy Characteristics'!$C:$C,0)))</f>
        <v>% reduction in BAU subsidies</v>
      </c>
      <c r="P1643" s="76" t="str">
        <f>IF(ISBLANK(INDEX('Policy Characteristics'!J:J,MATCH($C1643,'Policy Characteristics'!$C:$C,0))),"",INDEX('Policy Characteristics'!J:J,MATCH($C1643,'Policy Characteristics'!$C:$C,0)))</f>
        <v xml:space="preserve">**Description:** This policy reduces the subsidies paid for the production of the selected energy source(s) (relative to the BAU case). Note that some subsidies affect the cost of fuel (such as coal and natural gas), while some subsidies are for electricity production or capacity construction (federal Production Tax Credits and Investment Tax Credits). // **Guidance for setting values:** A value of 100% eliminates federal tax credits from the Inflation Reduction Act for wind, solar, geothermal, hydrogen, and nuclear. </v>
      </c>
      <c r="Q1643" s="76" t="str">
        <f>IF(ISBLANK(INDEX('Policy Characteristics'!K:K,MATCH($C1643,'Policy Characteristics'!$C:$C,0))),"",INDEX('Policy Characteristics'!K:K,MATCH($C1643,'Policy Characteristics'!$C:$C,0)))</f>
        <v>fuels.html#end-subsidies</v>
      </c>
      <c r="R1643" s="76" t="str">
        <f>IF(ISBLANK(INDEX('Policy Characteristics'!L:L,MATCH($C1643,'Policy Characteristics'!$C:$C,0))),"",INDEX('Policy Characteristics'!L:L,MATCH($C1643,'Policy Characteristics'!$C:$C,0)))</f>
        <v>end-existing-subsidies.html</v>
      </c>
    </row>
    <row r="1644" spans="1:18" s="76" customFormat="1" x14ac:dyDescent="0.25">
      <c r="A1644" s="76" t="str">
        <f>IF(ISBLANK(INDEX('Policy Characteristics'!A:A,MATCH($C1644,'Policy Characteristics'!$C:$C,0))),"",INDEX('Policy Characteristics'!A:A,MATCH($C1644,'Policy Characteristics'!$C:$C,0)))</f>
        <v>Cross-Sector</v>
      </c>
      <c r="B1644" s="200" t="str">
        <f>IF(ISBLANK(INDEX('Policy Characteristics'!B:B,MATCH($C1644,'Policy Characteristics'!$C:$C,0))),"",INDEX('Policy Characteristics'!B:B,MATCH($C1644,'Policy Characteristics'!$C:$C,0)))</f>
        <v>End Existing Subsidies</v>
      </c>
      <c r="C1644" s="76" t="str">
        <f t="shared" si="49"/>
        <v>Percent Reduction in BAU Subsidies</v>
      </c>
      <c r="D1644" s="78" t="s">
        <v>710</v>
      </c>
      <c r="E1644" s="88"/>
      <c r="F1644" s="78" t="s">
        <v>714</v>
      </c>
      <c r="G1644" s="88"/>
      <c r="H1644" s="15">
        <v>717</v>
      </c>
      <c r="I1644" s="201" t="s">
        <v>44</v>
      </c>
      <c r="J1644" s="202" t="str">
        <f>IF(ISBLANK(INDEX('Policy Characteristics'!D:D,MATCH($C1644,'Policy Characteristics'!$C:$C,0))),"",INDEX('Policy Characteristics'!D:D,MATCH($C1644,'Policy Characteristics'!$C:$C,0)))</f>
        <v>End Existing Subsidies</v>
      </c>
      <c r="K1644" s="76" t="str">
        <f>IF(ISBLANK(INDEX('Policy Characteristics'!E:E,MATCH($C1644,'Policy Characteristics'!$C:$C,0))),"",INDEX('Policy Characteristics'!E:E,MATCH($C1644,'Policy Characteristics'!$C:$C,0)))</f>
        <v>cross reduce BAU subsidies</v>
      </c>
      <c r="L1644" s="205">
        <f>IF(ISBLANK(INDEX('Policy Characteristics'!F:F,MATCH($C1644,'Policy Characteristics'!$C:$C,0))),"",INDEX('Policy Characteristics'!F:F,MATCH($C1644,'Policy Characteristics'!$C:$C,0)))</f>
        <v>0</v>
      </c>
      <c r="M1644" s="205">
        <f>IF(ISBLANK(INDEX('Policy Characteristics'!G:G,MATCH($C1644,'Policy Characteristics'!$C:$C,0))),"",INDEX('Policy Characteristics'!G:G,MATCH($C1644,'Policy Characteristics'!$C:$C,0)))</f>
        <v>1</v>
      </c>
      <c r="N1644" s="205">
        <f>IF(ISBLANK(INDEX('Policy Characteristics'!H:H,MATCH($C1644,'Policy Characteristics'!$C:$C,0))),"",INDEX('Policy Characteristics'!H:H,MATCH($C1644,'Policy Characteristics'!$C:$C,0)))</f>
        <v>0.01</v>
      </c>
      <c r="O1644" s="76" t="str">
        <f>IF(ISBLANK(INDEX('Policy Characteristics'!I:I,MATCH($C1644,'Policy Characteristics'!$C:$C,0))),"",INDEX('Policy Characteristics'!I:I,MATCH($C1644,'Policy Characteristics'!$C:$C,0)))</f>
        <v>% reduction in BAU subsidies</v>
      </c>
      <c r="P1644" s="76" t="str">
        <f>IF(ISBLANK(INDEX('Policy Characteristics'!J:J,MATCH($C1644,'Policy Characteristics'!$C:$C,0))),"",INDEX('Policy Characteristics'!J:J,MATCH($C1644,'Policy Characteristics'!$C:$C,0)))</f>
        <v xml:space="preserve">**Description:** This policy reduces the subsidies paid for the production of the selected energy source(s) (relative to the BAU case). Note that some subsidies affect the cost of fuel (such as coal and natural gas), while some subsidies are for electricity production or capacity construction (federal Production Tax Credits and Investment Tax Credits). // **Guidance for setting values:** A value of 100% eliminates federal tax credits from the Inflation Reduction Act for wind, solar, geothermal, hydrogen, and nuclear. </v>
      </c>
      <c r="Q1644" s="76" t="str">
        <f>IF(ISBLANK(INDEX('Policy Characteristics'!K:K,MATCH($C1644,'Policy Characteristics'!$C:$C,0))),"",INDEX('Policy Characteristics'!K:K,MATCH($C1644,'Policy Characteristics'!$C:$C,0)))</f>
        <v>fuels.html#end-subsidies</v>
      </c>
      <c r="R1644" s="76" t="str">
        <f>IF(ISBLANK(INDEX('Policy Characteristics'!L:L,MATCH($C1644,'Policy Characteristics'!$C:$C,0))),"",INDEX('Policy Characteristics'!L:L,MATCH($C1644,'Policy Characteristics'!$C:$C,0)))</f>
        <v>end-existing-subsidies.html</v>
      </c>
    </row>
    <row r="1645" spans="1:18" s="76" customFormat="1" x14ac:dyDescent="0.25">
      <c r="A1645" s="76" t="str">
        <f>IF(ISBLANK(INDEX('Policy Characteristics'!A:A,MATCH($C1645,'Policy Characteristics'!$C:$C,0))),"",INDEX('Policy Characteristics'!A:A,MATCH($C1645,'Policy Characteristics'!$C:$C,0)))</f>
        <v>Cross-Sector</v>
      </c>
      <c r="B1645" s="200" t="str">
        <f>IF(ISBLANK(INDEX('Policy Characteristics'!B:B,MATCH($C1645,'Policy Characteristics'!$C:$C,0))),"",INDEX('Policy Characteristics'!B:B,MATCH($C1645,'Policy Characteristics'!$C:$C,0)))</f>
        <v>End Existing Subsidies</v>
      </c>
      <c r="C1645" s="76" t="str">
        <f t="shared" si="49"/>
        <v>Percent Reduction in BAU Subsidies</v>
      </c>
      <c r="D1645" s="78" t="s">
        <v>711</v>
      </c>
      <c r="E1645" s="88"/>
      <c r="F1645" s="78" t="s">
        <v>715</v>
      </c>
      <c r="G1645" s="88"/>
      <c r="H1645" s="15">
        <v>718</v>
      </c>
      <c r="I1645" s="201" t="s">
        <v>43</v>
      </c>
      <c r="J1645" s="202" t="str">
        <f>IF(ISBLANK(INDEX('Policy Characteristics'!D:D,MATCH($C1645,'Policy Characteristics'!$C:$C,0))),"",INDEX('Policy Characteristics'!D:D,MATCH($C1645,'Policy Characteristics'!$C:$C,0)))</f>
        <v>End Existing Subsidies</v>
      </c>
      <c r="K1645" s="76" t="str">
        <f>IF(ISBLANK(INDEX('Policy Characteristics'!E:E,MATCH($C1645,'Policy Characteristics'!$C:$C,0))),"",INDEX('Policy Characteristics'!E:E,MATCH($C1645,'Policy Characteristics'!$C:$C,0)))</f>
        <v>cross reduce BAU subsidies</v>
      </c>
      <c r="L1645" s="205">
        <f>IF(ISBLANK(INDEX('Policy Characteristics'!F:F,MATCH($C1645,'Policy Characteristics'!$C:$C,0))),"",INDEX('Policy Characteristics'!F:F,MATCH($C1645,'Policy Characteristics'!$C:$C,0)))</f>
        <v>0</v>
      </c>
      <c r="M1645" s="205">
        <f>IF(ISBLANK(INDEX('Policy Characteristics'!G:G,MATCH($C1645,'Policy Characteristics'!$C:$C,0))),"",INDEX('Policy Characteristics'!G:G,MATCH($C1645,'Policy Characteristics'!$C:$C,0)))</f>
        <v>1</v>
      </c>
      <c r="N1645" s="205">
        <f>IF(ISBLANK(INDEX('Policy Characteristics'!H:H,MATCH($C1645,'Policy Characteristics'!$C:$C,0))),"",INDEX('Policy Characteristics'!H:H,MATCH($C1645,'Policy Characteristics'!$C:$C,0)))</f>
        <v>0.01</v>
      </c>
      <c r="O1645" s="76" t="str">
        <f>IF(ISBLANK(INDEX('Policy Characteristics'!I:I,MATCH($C1645,'Policy Characteristics'!$C:$C,0))),"",INDEX('Policy Characteristics'!I:I,MATCH($C1645,'Policy Characteristics'!$C:$C,0)))</f>
        <v>% reduction in BAU subsidies</v>
      </c>
      <c r="P1645" s="76" t="str">
        <f>IF(ISBLANK(INDEX('Policy Characteristics'!J:J,MATCH($C1645,'Policy Characteristics'!$C:$C,0))),"",INDEX('Policy Characteristics'!J:J,MATCH($C1645,'Policy Characteristics'!$C:$C,0)))</f>
        <v xml:space="preserve">**Description:** This policy reduces the subsidies paid for the production of the selected energy source(s) (relative to the BAU case). Note that some subsidies affect the cost of fuel (such as coal and natural gas), while some subsidies are for electricity production or capacity construction (federal Production Tax Credits and Investment Tax Credits). // **Guidance for setting values:** A value of 100% eliminates federal tax credits from the Inflation Reduction Act for wind, solar, geothermal, hydrogen, and nuclear. </v>
      </c>
      <c r="Q1645" s="76" t="str">
        <f>IF(ISBLANK(INDEX('Policy Characteristics'!K:K,MATCH($C1645,'Policy Characteristics'!$C:$C,0))),"",INDEX('Policy Characteristics'!K:K,MATCH($C1645,'Policy Characteristics'!$C:$C,0)))</f>
        <v>fuels.html#end-subsidies</v>
      </c>
      <c r="R1645" s="76" t="str">
        <f>IF(ISBLANK(INDEX('Policy Characteristics'!L:L,MATCH($C1645,'Policy Characteristics'!$C:$C,0))),"",INDEX('Policy Characteristics'!L:L,MATCH($C1645,'Policy Characteristics'!$C:$C,0)))</f>
        <v>end-existing-subsidies.html</v>
      </c>
    </row>
    <row r="1646" spans="1:18" s="143" customFormat="1" x14ac:dyDescent="0.25">
      <c r="A1646" s="76" t="str">
        <f>IF(ISBLANK(INDEX('Policy Characteristics'!A:A,MATCH($C1646,'Policy Characteristics'!$C:$C,0))),"",INDEX('Policy Characteristics'!A:A,MATCH($C1646,'Policy Characteristics'!$C:$C,0)))</f>
        <v>Cross-Sector</v>
      </c>
      <c r="B1646" s="200" t="str">
        <f>IF(ISBLANK(INDEX('Policy Characteristics'!B:B,MATCH($C1646,'Policy Characteristics'!$C:$C,0))),"",INDEX('Policy Characteristics'!B:B,MATCH($C1646,'Policy Characteristics'!$C:$C,0)))</f>
        <v>Exempt Non-CO2 Emissions from C Tax</v>
      </c>
      <c r="C1646" s="143" t="s">
        <v>689</v>
      </c>
      <c r="D1646" s="78"/>
      <c r="E1646" s="78"/>
      <c r="F1646" s="78"/>
      <c r="G1646" s="78"/>
      <c r="H1646" s="15">
        <v>719</v>
      </c>
      <c r="I1646" s="201" t="s">
        <v>44</v>
      </c>
      <c r="J1646" s="202" t="str">
        <f>IF(ISBLANK(INDEX('Policy Characteristics'!D:D,MATCH($C1646,'Policy Characteristics'!$C:$C,0))),"",INDEX('Policy Characteristics'!D:D,MATCH($C1646,'Policy Characteristics'!$C:$C,0)))</f>
        <v/>
      </c>
      <c r="K1646" s="76" t="str">
        <f>IF(ISBLANK(INDEX('Policy Characteristics'!E:E,MATCH($C1646,'Policy Characteristics'!$C:$C,0))),"",INDEX('Policy Characteristics'!E:E,MATCH($C1646,'Policy Characteristics'!$C:$C,0)))</f>
        <v>cross toggle whether carbon tax affects non CO2 emissions</v>
      </c>
      <c r="L1646" s="76">
        <f>IF(ISBLANK(INDEX('Policy Characteristics'!F:F,MATCH($C1646,'Policy Characteristics'!$C:$C,0))),"",INDEX('Policy Characteristics'!F:F,MATCH($C1646,'Policy Characteristics'!$C:$C,0)))</f>
        <v>0</v>
      </c>
      <c r="M1646" s="76">
        <f>IF(ISBLANK(INDEX('Policy Characteristics'!G:G,MATCH($C1646,'Policy Characteristics'!$C:$C,0))),"",INDEX('Policy Characteristics'!G:G,MATCH($C1646,'Policy Characteristics'!$C:$C,0)))</f>
        <v>1</v>
      </c>
      <c r="N1646" s="76">
        <f>IF(ISBLANK(INDEX('Policy Characteristics'!H:H,MATCH($C1646,'Policy Characteristics'!$C:$C,0))),"",INDEX('Policy Characteristics'!H:H,MATCH($C1646,'Policy Characteristics'!$C:$C,0)))</f>
        <v>1</v>
      </c>
      <c r="O1646" s="76" t="str">
        <f>IF(ISBLANK(INDEX('Policy Characteristics'!I:I,MATCH($C1646,'Policy Characteristics'!$C:$C,0))),"",INDEX('Policy Characteristics'!I:I,MATCH($C1646,'Policy Characteristics'!$C:$C,0)))</f>
        <v>on/off</v>
      </c>
      <c r="P1646" s="76" t="str">
        <f>IF(ISBLANK(INDEX('Policy Characteristics'!J:J,MATCH($C1646,'Policy Characteristics'!$C:$C,0))),"",INDEX('Policy Characteristics'!J:J,MATCH($C1646,'Policy Characteristics'!$C:$C,0)))</f>
        <v>**Description:** By default, the carbon tax applies to CO2 and non-CO2 emissions. This policy exempts non-CO2 emissions, meaning the carbon tax will only apply to CO2 emissions.</v>
      </c>
      <c r="Q1646" s="76" t="str">
        <f>IF(ISBLANK(INDEX('Policy Characteristics'!K:K,MATCH($C1646,'Policy Characteristics'!$C:$C,0))),"",INDEX('Policy Characteristics'!K:K,MATCH($C1646,'Policy Characteristics'!$C:$C,0)))</f>
        <v>fuels.html#carbon-tax</v>
      </c>
      <c r="R1646" s="76" t="str">
        <f>IF(ISBLANK(INDEX('Policy Characteristics'!L:L,MATCH($C1646,'Policy Characteristics'!$C:$C,0))),"",INDEX('Policy Characteristics'!L:L,MATCH($C1646,'Policy Characteristics'!$C:$C,0)))</f>
        <v>carbon-tax.html</v>
      </c>
    </row>
    <row r="1647" spans="1:18" s="143" customFormat="1" x14ac:dyDescent="0.25">
      <c r="A1647" s="76" t="str">
        <f>IF(ISBLANK(INDEX('Policy Characteristics'!A:A,MATCH($C1647,'Policy Characteristics'!$C:$C,0))),"",INDEX('Policy Characteristics'!A:A,MATCH($C1647,'Policy Characteristics'!$C:$C,0)))</f>
        <v>Cross-Sector</v>
      </c>
      <c r="B1647" s="200" t="str">
        <f>IF(ISBLANK(INDEX('Policy Characteristics'!B:B,MATCH($C1647,'Policy Characteristics'!$C:$C,0))),"",INDEX('Policy Characteristics'!B:B,MATCH($C1647,'Policy Characteristics'!$C:$C,0)))</f>
        <v>Exempt Process Emissions from C Tax</v>
      </c>
      <c r="C1647" t="s">
        <v>1561</v>
      </c>
      <c r="D1647" s="88" t="s">
        <v>1300</v>
      </c>
      <c r="E1647" s="78"/>
      <c r="F1647" t="s">
        <v>1325</v>
      </c>
      <c r="G1647" s="78"/>
      <c r="H1647" s="80">
        <v>1628</v>
      </c>
      <c r="I1647" s="201" t="s">
        <v>43</v>
      </c>
      <c r="J1647" s="202" t="str">
        <f>IF(ISBLANK(INDEX('Policy Characteristics'!D:D,MATCH($C1647,'Policy Characteristics'!$C:$C,0))),"",INDEX('Policy Characteristics'!D:D,MATCH($C1647,'Policy Characteristics'!$C:$C,0)))</f>
        <v/>
      </c>
      <c r="K1647" s="76" t="str">
        <f>IF(ISBLANK(INDEX('Policy Characteristics'!E:E,MATCH($C1647,'Policy Characteristics'!$C:$C,0))),"",INDEX('Policy Characteristics'!E:E,MATCH($C1647,'Policy Characteristics'!$C:$C,0)))</f>
        <v>cross toggle whether carbon tax affects process emissions</v>
      </c>
      <c r="L1647" s="76">
        <f>IF(ISBLANK(INDEX('Policy Characteristics'!F:F,MATCH($C1647,'Policy Characteristics'!$C:$C,0))),"",INDEX('Policy Characteristics'!F:F,MATCH($C1647,'Policy Characteristics'!$C:$C,0)))</f>
        <v>0</v>
      </c>
      <c r="M1647" s="76">
        <f>IF(ISBLANK(INDEX('Policy Characteristics'!G:G,MATCH($C1647,'Policy Characteristics'!$C:$C,0))),"",INDEX('Policy Characteristics'!G:G,MATCH($C1647,'Policy Characteristics'!$C:$C,0)))</f>
        <v>1</v>
      </c>
      <c r="N1647" s="76">
        <f>IF(ISBLANK(INDEX('Policy Characteristics'!H:H,MATCH($C1647,'Policy Characteristics'!$C:$C,0))),"",INDEX('Policy Characteristics'!H:H,MATCH($C1647,'Policy Characteristics'!$C:$C,0)))</f>
        <v>1</v>
      </c>
      <c r="O1647" s="76" t="str">
        <f>IF(ISBLANK(INDEX('Policy Characteristics'!I:I,MATCH($C1647,'Policy Characteristics'!$C:$C,0))),"",INDEX('Policy Characteristics'!I:I,MATCH($C1647,'Policy Characteristics'!$C:$C,0)))</f>
        <v>on/off</v>
      </c>
      <c r="P1647" s="76" t="str">
        <f>IF(ISBLANK(INDEX('Policy Characteristics'!J:J,MATCH($C1647,'Policy Characteristics'!$C:$C,0))),"",INDEX('Policy Characteristics'!J:J,MATCH($C1647,'Policy Characteristics'!$C:$C,0)))</f>
        <v>**Description:** Turning this policy lever on prevents the carbon tax from being levied on process emissions from the selected industry categories. (Process emissions are non-energy greenhouse gas emissions from industrial and agricultural operations, for example emissions released due to chemical reactions during cement production). By default, we exempt agriculture and water and waste process emissions, as these categories are generally not covered by carbon tax proposals.</v>
      </c>
      <c r="Q1647" s="76" t="str">
        <f>IF(ISBLANK(INDEX('Policy Characteristics'!K:K,MATCH($C1647,'Policy Characteristics'!$C:$C,0))),"",INDEX('Policy Characteristics'!K:K,MATCH($C1647,'Policy Characteristics'!$C:$C,0)))</f>
        <v>fuels.html#carbon-tax</v>
      </c>
      <c r="R1647" s="76" t="str">
        <f>IF(ISBLANK(INDEX('Policy Characteristics'!L:L,MATCH($C1647,'Policy Characteristics'!$C:$C,0))),"",INDEX('Policy Characteristics'!L:L,MATCH($C1647,'Policy Characteristics'!$C:$C,0)))</f>
        <v>carbon-tax.html</v>
      </c>
    </row>
    <row r="1648" spans="1:18" s="143" customFormat="1" x14ac:dyDescent="0.25">
      <c r="A1648" s="76" t="str">
        <f>IF(ISBLANK(INDEX('Policy Characteristics'!A:A,MATCH($C1648,'Policy Characteristics'!$C:$C,0))),"",INDEX('Policy Characteristics'!A:A,MATCH($C1648,'Policy Characteristics'!$C:$C,0)))</f>
        <v>Cross-Sector</v>
      </c>
      <c r="B1648" s="200" t="str">
        <f>IF(ISBLANK(INDEX('Policy Characteristics'!B:B,MATCH($C1648,'Policy Characteristics'!$C:$C,0))),"",INDEX('Policy Characteristics'!B:B,MATCH($C1648,'Policy Characteristics'!$C:$C,0)))</f>
        <v>Exempt Process Emissions from C Tax</v>
      </c>
      <c r="C1648" s="76" t="str">
        <f>C$1647</f>
        <v>BEPEfCT Boolean Exempt Process Emissions from Carbon Tax</v>
      </c>
      <c r="D1648" s="78" t="s">
        <v>1301</v>
      </c>
      <c r="E1648" s="78"/>
      <c r="F1648" t="s">
        <v>999</v>
      </c>
      <c r="G1648" s="78"/>
      <c r="H1648" s="80">
        <v>1629</v>
      </c>
      <c r="I1648" s="201" t="s">
        <v>43</v>
      </c>
      <c r="J1648" s="202" t="str">
        <f>IF(ISBLANK(INDEX('Policy Characteristics'!D:D,MATCH($C1648,'Policy Characteristics'!$C:$C,0))),"",INDEX('Policy Characteristics'!D:D,MATCH($C1648,'Policy Characteristics'!$C:$C,0)))</f>
        <v/>
      </c>
      <c r="K1648" s="76" t="str">
        <f>IF(ISBLANK(INDEX('Policy Characteristics'!E:E,MATCH($C1648,'Policy Characteristics'!$C:$C,0))),"",INDEX('Policy Characteristics'!E:E,MATCH($C1648,'Policy Characteristics'!$C:$C,0)))</f>
        <v>cross toggle whether carbon tax affects process emissions</v>
      </c>
      <c r="L1648" s="76">
        <f>IF(ISBLANK(INDEX('Policy Characteristics'!F:F,MATCH($C1648,'Policy Characteristics'!$C:$C,0))),"",INDEX('Policy Characteristics'!F:F,MATCH($C1648,'Policy Characteristics'!$C:$C,0)))</f>
        <v>0</v>
      </c>
      <c r="M1648" s="76">
        <f>IF(ISBLANK(INDEX('Policy Characteristics'!G:G,MATCH($C1648,'Policy Characteristics'!$C:$C,0))),"",INDEX('Policy Characteristics'!G:G,MATCH($C1648,'Policy Characteristics'!$C:$C,0)))</f>
        <v>1</v>
      </c>
      <c r="N1648" s="76">
        <f>IF(ISBLANK(INDEX('Policy Characteristics'!H:H,MATCH($C1648,'Policy Characteristics'!$C:$C,0))),"",INDEX('Policy Characteristics'!H:H,MATCH($C1648,'Policy Characteristics'!$C:$C,0)))</f>
        <v>1</v>
      </c>
      <c r="O1648" s="76" t="str">
        <f>IF(ISBLANK(INDEX('Policy Characteristics'!I:I,MATCH($C1648,'Policy Characteristics'!$C:$C,0))),"",INDEX('Policy Characteristics'!I:I,MATCH($C1648,'Policy Characteristics'!$C:$C,0)))</f>
        <v>on/off</v>
      </c>
      <c r="P1648" s="76" t="str">
        <f>IF(ISBLANK(INDEX('Policy Characteristics'!J:J,MATCH($C1648,'Policy Characteristics'!$C:$C,0))),"",INDEX('Policy Characteristics'!J:J,MATCH($C1648,'Policy Characteristics'!$C:$C,0)))</f>
        <v>**Description:** Turning this policy lever on prevents the carbon tax from being levied on process emissions from the selected industry categories. (Process emissions are non-energy greenhouse gas emissions from industrial and agricultural operations, for example emissions released due to chemical reactions during cement production). By default, we exempt agriculture and water and waste process emissions, as these categories are generally not covered by carbon tax proposals.</v>
      </c>
      <c r="Q1648" s="76" t="str">
        <f>IF(ISBLANK(INDEX('Policy Characteristics'!K:K,MATCH($C1648,'Policy Characteristics'!$C:$C,0))),"",INDEX('Policy Characteristics'!K:K,MATCH($C1648,'Policy Characteristics'!$C:$C,0)))</f>
        <v>fuels.html#carbon-tax</v>
      </c>
      <c r="R1648" s="76" t="str">
        <f>IF(ISBLANK(INDEX('Policy Characteristics'!L:L,MATCH($C1648,'Policy Characteristics'!$C:$C,0))),"",INDEX('Policy Characteristics'!L:L,MATCH($C1648,'Policy Characteristics'!$C:$C,0)))</f>
        <v>carbon-tax.html</v>
      </c>
    </row>
    <row r="1649" spans="1:18" s="143" customFormat="1" x14ac:dyDescent="0.25">
      <c r="A1649" s="76" t="str">
        <f>IF(ISBLANK(INDEX('Policy Characteristics'!A:A,MATCH($C1649,'Policy Characteristics'!$C:$C,0))),"",INDEX('Policy Characteristics'!A:A,MATCH($C1649,'Policy Characteristics'!$C:$C,0)))</f>
        <v>Cross-Sector</v>
      </c>
      <c r="B1649" s="200" t="str">
        <f>IF(ISBLANK(INDEX('Policy Characteristics'!B:B,MATCH($C1649,'Policy Characteristics'!$C:$C,0))),"",INDEX('Policy Characteristics'!B:B,MATCH($C1649,'Policy Characteristics'!$C:$C,0)))</f>
        <v>Exempt Process Emissions from C Tax</v>
      </c>
      <c r="C1649" s="76" t="str">
        <f t="shared" ref="C1649:C1671" si="50">C$1647</f>
        <v>BEPEfCT Boolean Exempt Process Emissions from Carbon Tax</v>
      </c>
      <c r="D1649" s="78" t="s">
        <v>1302</v>
      </c>
      <c r="E1649" s="78"/>
      <c r="F1649" t="s">
        <v>1266</v>
      </c>
      <c r="G1649" s="78"/>
      <c r="H1649" s="80">
        <v>1630</v>
      </c>
      <c r="I1649" s="201" t="s">
        <v>43</v>
      </c>
      <c r="J1649" s="202" t="str">
        <f>IF(ISBLANK(INDEX('Policy Characteristics'!D:D,MATCH($C1649,'Policy Characteristics'!$C:$C,0))),"",INDEX('Policy Characteristics'!D:D,MATCH($C1649,'Policy Characteristics'!$C:$C,0)))</f>
        <v/>
      </c>
      <c r="K1649" s="76" t="str">
        <f>IF(ISBLANK(INDEX('Policy Characteristics'!E:E,MATCH($C1649,'Policy Characteristics'!$C:$C,0))),"",INDEX('Policy Characteristics'!E:E,MATCH($C1649,'Policy Characteristics'!$C:$C,0)))</f>
        <v>cross toggle whether carbon tax affects process emissions</v>
      </c>
      <c r="L1649" s="76">
        <f>IF(ISBLANK(INDEX('Policy Characteristics'!F:F,MATCH($C1649,'Policy Characteristics'!$C:$C,0))),"",INDEX('Policy Characteristics'!F:F,MATCH($C1649,'Policy Characteristics'!$C:$C,0)))</f>
        <v>0</v>
      </c>
      <c r="M1649" s="76">
        <f>IF(ISBLANK(INDEX('Policy Characteristics'!G:G,MATCH($C1649,'Policy Characteristics'!$C:$C,0))),"",INDEX('Policy Characteristics'!G:G,MATCH($C1649,'Policy Characteristics'!$C:$C,0)))</f>
        <v>1</v>
      </c>
      <c r="N1649" s="76">
        <f>IF(ISBLANK(INDEX('Policy Characteristics'!H:H,MATCH($C1649,'Policy Characteristics'!$C:$C,0))),"",INDEX('Policy Characteristics'!H:H,MATCH($C1649,'Policy Characteristics'!$C:$C,0)))</f>
        <v>1</v>
      </c>
      <c r="O1649" s="76" t="str">
        <f>IF(ISBLANK(INDEX('Policy Characteristics'!I:I,MATCH($C1649,'Policy Characteristics'!$C:$C,0))),"",INDEX('Policy Characteristics'!I:I,MATCH($C1649,'Policy Characteristics'!$C:$C,0)))</f>
        <v>on/off</v>
      </c>
      <c r="P1649" s="76" t="str">
        <f>IF(ISBLANK(INDEX('Policy Characteristics'!J:J,MATCH($C1649,'Policy Characteristics'!$C:$C,0))),"",INDEX('Policy Characteristics'!J:J,MATCH($C1649,'Policy Characteristics'!$C:$C,0)))</f>
        <v>**Description:** Turning this policy lever on prevents the carbon tax from being levied on process emissions from the selected industry categories. (Process emissions are non-energy greenhouse gas emissions from industrial and agricultural operations, for example emissions released due to chemical reactions during cement production). By default, we exempt agriculture and water and waste process emissions, as these categories are generally not covered by carbon tax proposals.</v>
      </c>
      <c r="Q1649" s="76" t="str">
        <f>IF(ISBLANK(INDEX('Policy Characteristics'!K:K,MATCH($C1649,'Policy Characteristics'!$C:$C,0))),"",INDEX('Policy Characteristics'!K:K,MATCH($C1649,'Policy Characteristics'!$C:$C,0)))</f>
        <v>fuels.html#carbon-tax</v>
      </c>
      <c r="R1649" s="76" t="str">
        <f>IF(ISBLANK(INDEX('Policy Characteristics'!L:L,MATCH($C1649,'Policy Characteristics'!$C:$C,0))),"",INDEX('Policy Characteristics'!L:L,MATCH($C1649,'Policy Characteristics'!$C:$C,0)))</f>
        <v>carbon-tax.html</v>
      </c>
    </row>
    <row r="1650" spans="1:18" s="143" customFormat="1" x14ac:dyDescent="0.25">
      <c r="A1650" s="76" t="str">
        <f>IF(ISBLANK(INDEX('Policy Characteristics'!A:A,MATCH($C1650,'Policy Characteristics'!$C:$C,0))),"",INDEX('Policy Characteristics'!A:A,MATCH($C1650,'Policy Characteristics'!$C:$C,0)))</f>
        <v>Cross-Sector</v>
      </c>
      <c r="B1650" s="200" t="str">
        <f>IF(ISBLANK(INDEX('Policy Characteristics'!B:B,MATCH($C1650,'Policy Characteristics'!$C:$C,0))),"",INDEX('Policy Characteristics'!B:B,MATCH($C1650,'Policy Characteristics'!$C:$C,0)))</f>
        <v>Exempt Process Emissions from C Tax</v>
      </c>
      <c r="C1650" s="76" t="str">
        <f t="shared" si="50"/>
        <v>BEPEfCT Boolean Exempt Process Emissions from Carbon Tax</v>
      </c>
      <c r="D1650" s="78" t="s">
        <v>1303</v>
      </c>
      <c r="E1650" s="78"/>
      <c r="F1650" t="s">
        <v>1267</v>
      </c>
      <c r="G1650" s="78"/>
      <c r="H1650" s="80">
        <v>1631</v>
      </c>
      <c r="I1650" s="201" t="s">
        <v>44</v>
      </c>
      <c r="J1650" s="202" t="str">
        <f>IF(ISBLANK(INDEX('Policy Characteristics'!D:D,MATCH($C1650,'Policy Characteristics'!$C:$C,0))),"",INDEX('Policy Characteristics'!D:D,MATCH($C1650,'Policy Characteristics'!$C:$C,0)))</f>
        <v/>
      </c>
      <c r="K1650" s="76" t="str">
        <f>IF(ISBLANK(INDEX('Policy Characteristics'!E:E,MATCH($C1650,'Policy Characteristics'!$C:$C,0))),"",INDEX('Policy Characteristics'!E:E,MATCH($C1650,'Policy Characteristics'!$C:$C,0)))</f>
        <v>cross toggle whether carbon tax affects process emissions</v>
      </c>
      <c r="L1650" s="76">
        <f>IF(ISBLANK(INDEX('Policy Characteristics'!F:F,MATCH($C1650,'Policy Characteristics'!$C:$C,0))),"",INDEX('Policy Characteristics'!F:F,MATCH($C1650,'Policy Characteristics'!$C:$C,0)))</f>
        <v>0</v>
      </c>
      <c r="M1650" s="76">
        <f>IF(ISBLANK(INDEX('Policy Characteristics'!G:G,MATCH($C1650,'Policy Characteristics'!$C:$C,0))),"",INDEX('Policy Characteristics'!G:G,MATCH($C1650,'Policy Characteristics'!$C:$C,0)))</f>
        <v>1</v>
      </c>
      <c r="N1650" s="76">
        <f>IF(ISBLANK(INDEX('Policy Characteristics'!H:H,MATCH($C1650,'Policy Characteristics'!$C:$C,0))),"",INDEX('Policy Characteristics'!H:H,MATCH($C1650,'Policy Characteristics'!$C:$C,0)))</f>
        <v>1</v>
      </c>
      <c r="O1650" s="76" t="str">
        <f>IF(ISBLANK(INDEX('Policy Characteristics'!I:I,MATCH($C1650,'Policy Characteristics'!$C:$C,0))),"",INDEX('Policy Characteristics'!I:I,MATCH($C1650,'Policy Characteristics'!$C:$C,0)))</f>
        <v>on/off</v>
      </c>
      <c r="P1650" s="76" t="str">
        <f>IF(ISBLANK(INDEX('Policy Characteristics'!J:J,MATCH($C1650,'Policy Characteristics'!$C:$C,0))),"",INDEX('Policy Characteristics'!J:J,MATCH($C1650,'Policy Characteristics'!$C:$C,0)))</f>
        <v>**Description:** Turning this policy lever on prevents the carbon tax from being levied on process emissions from the selected industry categories. (Process emissions are non-energy greenhouse gas emissions from industrial and agricultural operations, for example emissions released due to chemical reactions during cement production). By default, we exempt agriculture and water and waste process emissions, as these categories are generally not covered by carbon tax proposals.</v>
      </c>
      <c r="Q1650" s="76" t="str">
        <f>IF(ISBLANK(INDEX('Policy Characteristics'!K:K,MATCH($C1650,'Policy Characteristics'!$C:$C,0))),"",INDEX('Policy Characteristics'!K:K,MATCH($C1650,'Policy Characteristics'!$C:$C,0)))</f>
        <v>fuels.html#carbon-tax</v>
      </c>
      <c r="R1650" s="76" t="str">
        <f>IF(ISBLANK(INDEX('Policy Characteristics'!L:L,MATCH($C1650,'Policy Characteristics'!$C:$C,0))),"",INDEX('Policy Characteristics'!L:L,MATCH($C1650,'Policy Characteristics'!$C:$C,0)))</f>
        <v>carbon-tax.html</v>
      </c>
    </row>
    <row r="1651" spans="1:18" s="143" customFormat="1" x14ac:dyDescent="0.25">
      <c r="A1651" s="76" t="str">
        <f>IF(ISBLANK(INDEX('Policy Characteristics'!A:A,MATCH($C1651,'Policy Characteristics'!$C:$C,0))),"",INDEX('Policy Characteristics'!A:A,MATCH($C1651,'Policy Characteristics'!$C:$C,0)))</f>
        <v>Cross-Sector</v>
      </c>
      <c r="B1651" s="200" t="str">
        <f>IF(ISBLANK(INDEX('Policy Characteristics'!B:B,MATCH($C1651,'Policy Characteristics'!$C:$C,0))),"",INDEX('Policy Characteristics'!B:B,MATCH($C1651,'Policy Characteristics'!$C:$C,0)))</f>
        <v>Exempt Process Emissions from C Tax</v>
      </c>
      <c r="C1651" s="76" t="str">
        <f t="shared" si="50"/>
        <v>BEPEfCT Boolean Exempt Process Emissions from Carbon Tax</v>
      </c>
      <c r="D1651" s="78" t="s">
        <v>1304</v>
      </c>
      <c r="E1651" s="78"/>
      <c r="F1651" t="s">
        <v>1268</v>
      </c>
      <c r="G1651" s="78"/>
      <c r="H1651" s="80">
        <v>1632</v>
      </c>
      <c r="I1651" s="201" t="s">
        <v>44</v>
      </c>
      <c r="J1651" s="202" t="str">
        <f>IF(ISBLANK(INDEX('Policy Characteristics'!D:D,MATCH($C1651,'Policy Characteristics'!$C:$C,0))),"",INDEX('Policy Characteristics'!D:D,MATCH($C1651,'Policy Characteristics'!$C:$C,0)))</f>
        <v/>
      </c>
      <c r="K1651" s="76" t="str">
        <f>IF(ISBLANK(INDEX('Policy Characteristics'!E:E,MATCH($C1651,'Policy Characteristics'!$C:$C,0))),"",INDEX('Policy Characteristics'!E:E,MATCH($C1651,'Policy Characteristics'!$C:$C,0)))</f>
        <v>cross toggle whether carbon tax affects process emissions</v>
      </c>
      <c r="L1651" s="76">
        <f>IF(ISBLANK(INDEX('Policy Characteristics'!F:F,MATCH($C1651,'Policy Characteristics'!$C:$C,0))),"",INDEX('Policy Characteristics'!F:F,MATCH($C1651,'Policy Characteristics'!$C:$C,0)))</f>
        <v>0</v>
      </c>
      <c r="M1651" s="76">
        <f>IF(ISBLANK(INDEX('Policy Characteristics'!G:G,MATCH($C1651,'Policy Characteristics'!$C:$C,0))),"",INDEX('Policy Characteristics'!G:G,MATCH($C1651,'Policy Characteristics'!$C:$C,0)))</f>
        <v>1</v>
      </c>
      <c r="N1651" s="76">
        <f>IF(ISBLANK(INDEX('Policy Characteristics'!H:H,MATCH($C1651,'Policy Characteristics'!$C:$C,0))),"",INDEX('Policy Characteristics'!H:H,MATCH($C1651,'Policy Characteristics'!$C:$C,0)))</f>
        <v>1</v>
      </c>
      <c r="O1651" s="76" t="str">
        <f>IF(ISBLANK(INDEX('Policy Characteristics'!I:I,MATCH($C1651,'Policy Characteristics'!$C:$C,0))),"",INDEX('Policy Characteristics'!I:I,MATCH($C1651,'Policy Characteristics'!$C:$C,0)))</f>
        <v>on/off</v>
      </c>
      <c r="P1651" s="76" t="str">
        <f>IF(ISBLANK(INDEX('Policy Characteristics'!J:J,MATCH($C1651,'Policy Characteristics'!$C:$C,0))),"",INDEX('Policy Characteristics'!J:J,MATCH($C1651,'Policy Characteristics'!$C:$C,0)))</f>
        <v>**Description:** Turning this policy lever on prevents the carbon tax from being levied on process emissions from the selected industry categories. (Process emissions are non-energy greenhouse gas emissions from industrial and agricultural operations, for example emissions released due to chemical reactions during cement production). By default, we exempt agriculture and water and waste process emissions, as these categories are generally not covered by carbon tax proposals.</v>
      </c>
      <c r="Q1651" s="76" t="str">
        <f>IF(ISBLANK(INDEX('Policy Characteristics'!K:K,MATCH($C1651,'Policy Characteristics'!$C:$C,0))),"",INDEX('Policy Characteristics'!K:K,MATCH($C1651,'Policy Characteristics'!$C:$C,0)))</f>
        <v>fuels.html#carbon-tax</v>
      </c>
      <c r="R1651" s="76" t="str">
        <f>IF(ISBLANK(INDEX('Policy Characteristics'!L:L,MATCH($C1651,'Policy Characteristics'!$C:$C,0))),"",INDEX('Policy Characteristics'!L:L,MATCH($C1651,'Policy Characteristics'!$C:$C,0)))</f>
        <v>carbon-tax.html</v>
      </c>
    </row>
    <row r="1652" spans="1:18" s="143" customFormat="1" x14ac:dyDescent="0.25">
      <c r="A1652" s="76" t="str">
        <f>IF(ISBLANK(INDEX('Policy Characteristics'!A:A,MATCH($C1652,'Policy Characteristics'!$C:$C,0))),"",INDEX('Policy Characteristics'!A:A,MATCH($C1652,'Policy Characteristics'!$C:$C,0)))</f>
        <v>Cross-Sector</v>
      </c>
      <c r="B1652" s="200" t="str">
        <f>IF(ISBLANK(INDEX('Policy Characteristics'!B:B,MATCH($C1652,'Policy Characteristics'!$C:$C,0))),"",INDEX('Policy Characteristics'!B:B,MATCH($C1652,'Policy Characteristics'!$C:$C,0)))</f>
        <v>Exempt Process Emissions from C Tax</v>
      </c>
      <c r="C1652" s="76" t="str">
        <f t="shared" si="50"/>
        <v>BEPEfCT Boolean Exempt Process Emissions from Carbon Tax</v>
      </c>
      <c r="D1652" s="78" t="s">
        <v>1305</v>
      </c>
      <c r="E1652" s="78"/>
      <c r="F1652" t="s">
        <v>1269</v>
      </c>
      <c r="G1652" s="78"/>
      <c r="H1652" s="80">
        <v>1633</v>
      </c>
      <c r="I1652" s="201" t="s">
        <v>44</v>
      </c>
      <c r="J1652" s="202" t="str">
        <f>IF(ISBLANK(INDEX('Policy Characteristics'!D:D,MATCH($C1652,'Policy Characteristics'!$C:$C,0))),"",INDEX('Policy Characteristics'!D:D,MATCH($C1652,'Policy Characteristics'!$C:$C,0)))</f>
        <v/>
      </c>
      <c r="K1652" s="76" t="str">
        <f>IF(ISBLANK(INDEX('Policy Characteristics'!E:E,MATCH($C1652,'Policy Characteristics'!$C:$C,0))),"",INDEX('Policy Characteristics'!E:E,MATCH($C1652,'Policy Characteristics'!$C:$C,0)))</f>
        <v>cross toggle whether carbon tax affects process emissions</v>
      </c>
      <c r="L1652" s="76">
        <f>IF(ISBLANK(INDEX('Policy Characteristics'!F:F,MATCH($C1652,'Policy Characteristics'!$C:$C,0))),"",INDEX('Policy Characteristics'!F:F,MATCH($C1652,'Policy Characteristics'!$C:$C,0)))</f>
        <v>0</v>
      </c>
      <c r="M1652" s="76">
        <f>IF(ISBLANK(INDEX('Policy Characteristics'!G:G,MATCH($C1652,'Policy Characteristics'!$C:$C,0))),"",INDEX('Policy Characteristics'!G:G,MATCH($C1652,'Policy Characteristics'!$C:$C,0)))</f>
        <v>1</v>
      </c>
      <c r="N1652" s="76">
        <f>IF(ISBLANK(INDEX('Policy Characteristics'!H:H,MATCH($C1652,'Policy Characteristics'!$C:$C,0))),"",INDEX('Policy Characteristics'!H:H,MATCH($C1652,'Policy Characteristics'!$C:$C,0)))</f>
        <v>1</v>
      </c>
      <c r="O1652" s="76" t="str">
        <f>IF(ISBLANK(INDEX('Policy Characteristics'!I:I,MATCH($C1652,'Policy Characteristics'!$C:$C,0))),"",INDEX('Policy Characteristics'!I:I,MATCH($C1652,'Policy Characteristics'!$C:$C,0)))</f>
        <v>on/off</v>
      </c>
      <c r="P1652" s="76" t="str">
        <f>IF(ISBLANK(INDEX('Policy Characteristics'!J:J,MATCH($C1652,'Policy Characteristics'!$C:$C,0))),"",INDEX('Policy Characteristics'!J:J,MATCH($C1652,'Policy Characteristics'!$C:$C,0)))</f>
        <v>**Description:** Turning this policy lever on prevents the carbon tax from being levied on process emissions from the selected industry categories. (Process emissions are non-energy greenhouse gas emissions from industrial and agricultural operations, for example emissions released due to chemical reactions during cement production). By default, we exempt agriculture and water and waste process emissions, as these categories are generally not covered by carbon tax proposals.</v>
      </c>
      <c r="Q1652" s="76" t="str">
        <f>IF(ISBLANK(INDEX('Policy Characteristics'!K:K,MATCH($C1652,'Policy Characteristics'!$C:$C,0))),"",INDEX('Policy Characteristics'!K:K,MATCH($C1652,'Policy Characteristics'!$C:$C,0)))</f>
        <v>fuels.html#carbon-tax</v>
      </c>
      <c r="R1652" s="76" t="str">
        <f>IF(ISBLANK(INDEX('Policy Characteristics'!L:L,MATCH($C1652,'Policy Characteristics'!$C:$C,0))),"",INDEX('Policy Characteristics'!L:L,MATCH($C1652,'Policy Characteristics'!$C:$C,0)))</f>
        <v>carbon-tax.html</v>
      </c>
    </row>
    <row r="1653" spans="1:18" s="143" customFormat="1" x14ac:dyDescent="0.25">
      <c r="A1653" s="76" t="str">
        <f>IF(ISBLANK(INDEX('Policy Characteristics'!A:A,MATCH($C1653,'Policy Characteristics'!$C:$C,0))),"",INDEX('Policy Characteristics'!A:A,MATCH($C1653,'Policy Characteristics'!$C:$C,0)))</f>
        <v>Cross-Sector</v>
      </c>
      <c r="B1653" s="200" t="str">
        <f>IF(ISBLANK(INDEX('Policy Characteristics'!B:B,MATCH($C1653,'Policy Characteristics'!$C:$C,0))),"",INDEX('Policy Characteristics'!B:B,MATCH($C1653,'Policy Characteristics'!$C:$C,0)))</f>
        <v>Exempt Process Emissions from C Tax</v>
      </c>
      <c r="C1653" s="76" t="str">
        <f t="shared" si="50"/>
        <v>BEPEfCT Boolean Exempt Process Emissions from Carbon Tax</v>
      </c>
      <c r="D1653" s="78" t="s">
        <v>1306</v>
      </c>
      <c r="E1653" s="78"/>
      <c r="F1653" t="s">
        <v>1270</v>
      </c>
      <c r="G1653" s="78"/>
      <c r="H1653" s="80">
        <v>1634</v>
      </c>
      <c r="I1653" s="201" t="s">
        <v>44</v>
      </c>
      <c r="J1653" s="202" t="str">
        <f>IF(ISBLANK(INDEX('Policy Characteristics'!D:D,MATCH($C1653,'Policy Characteristics'!$C:$C,0))),"",INDEX('Policy Characteristics'!D:D,MATCH($C1653,'Policy Characteristics'!$C:$C,0)))</f>
        <v/>
      </c>
      <c r="K1653" s="76" t="str">
        <f>IF(ISBLANK(INDEX('Policy Characteristics'!E:E,MATCH($C1653,'Policy Characteristics'!$C:$C,0))),"",INDEX('Policy Characteristics'!E:E,MATCH($C1653,'Policy Characteristics'!$C:$C,0)))</f>
        <v>cross toggle whether carbon tax affects process emissions</v>
      </c>
      <c r="L1653" s="76">
        <f>IF(ISBLANK(INDEX('Policy Characteristics'!F:F,MATCH($C1653,'Policy Characteristics'!$C:$C,0))),"",INDEX('Policy Characteristics'!F:F,MATCH($C1653,'Policy Characteristics'!$C:$C,0)))</f>
        <v>0</v>
      </c>
      <c r="M1653" s="76">
        <f>IF(ISBLANK(INDEX('Policy Characteristics'!G:G,MATCH($C1653,'Policy Characteristics'!$C:$C,0))),"",INDEX('Policy Characteristics'!G:G,MATCH($C1653,'Policy Characteristics'!$C:$C,0)))</f>
        <v>1</v>
      </c>
      <c r="N1653" s="76">
        <f>IF(ISBLANK(INDEX('Policy Characteristics'!H:H,MATCH($C1653,'Policy Characteristics'!$C:$C,0))),"",INDEX('Policy Characteristics'!H:H,MATCH($C1653,'Policy Characteristics'!$C:$C,0)))</f>
        <v>1</v>
      </c>
      <c r="O1653" s="76" t="str">
        <f>IF(ISBLANK(INDEX('Policy Characteristics'!I:I,MATCH($C1653,'Policy Characteristics'!$C:$C,0))),"",INDEX('Policy Characteristics'!I:I,MATCH($C1653,'Policy Characteristics'!$C:$C,0)))</f>
        <v>on/off</v>
      </c>
      <c r="P1653" s="76" t="str">
        <f>IF(ISBLANK(INDEX('Policy Characteristics'!J:J,MATCH($C1653,'Policy Characteristics'!$C:$C,0))),"",INDEX('Policy Characteristics'!J:J,MATCH($C1653,'Policy Characteristics'!$C:$C,0)))</f>
        <v>**Description:** Turning this policy lever on prevents the carbon tax from being levied on process emissions from the selected industry categories. (Process emissions are non-energy greenhouse gas emissions from industrial and agricultural operations, for example emissions released due to chemical reactions during cement production). By default, we exempt agriculture and water and waste process emissions, as these categories are generally not covered by carbon tax proposals.</v>
      </c>
      <c r="Q1653" s="76" t="str">
        <f>IF(ISBLANK(INDEX('Policy Characteristics'!K:K,MATCH($C1653,'Policy Characteristics'!$C:$C,0))),"",INDEX('Policy Characteristics'!K:K,MATCH($C1653,'Policy Characteristics'!$C:$C,0)))</f>
        <v>fuels.html#carbon-tax</v>
      </c>
      <c r="R1653" s="76" t="str">
        <f>IF(ISBLANK(INDEX('Policy Characteristics'!L:L,MATCH($C1653,'Policy Characteristics'!$C:$C,0))),"",INDEX('Policy Characteristics'!L:L,MATCH($C1653,'Policy Characteristics'!$C:$C,0)))</f>
        <v>carbon-tax.html</v>
      </c>
    </row>
    <row r="1654" spans="1:18" s="143" customFormat="1" x14ac:dyDescent="0.25">
      <c r="A1654" s="76" t="str">
        <f>IF(ISBLANK(INDEX('Policy Characteristics'!A:A,MATCH($C1654,'Policy Characteristics'!$C:$C,0))),"",INDEX('Policy Characteristics'!A:A,MATCH($C1654,'Policy Characteristics'!$C:$C,0)))</f>
        <v>Cross-Sector</v>
      </c>
      <c r="B1654" s="200" t="str">
        <f>IF(ISBLANK(INDEX('Policy Characteristics'!B:B,MATCH($C1654,'Policy Characteristics'!$C:$C,0))),"",INDEX('Policy Characteristics'!B:B,MATCH($C1654,'Policy Characteristics'!$C:$C,0)))</f>
        <v>Exempt Process Emissions from C Tax</v>
      </c>
      <c r="C1654" s="76" t="str">
        <f t="shared" si="50"/>
        <v>BEPEfCT Boolean Exempt Process Emissions from Carbon Tax</v>
      </c>
      <c r="D1654" s="78" t="s">
        <v>1307</v>
      </c>
      <c r="E1654" s="78"/>
      <c r="F1654" t="s">
        <v>1271</v>
      </c>
      <c r="G1654" s="78"/>
      <c r="H1654" s="80">
        <v>1635</v>
      </c>
      <c r="I1654" s="201" t="s">
        <v>44</v>
      </c>
      <c r="J1654" s="202" t="str">
        <f>IF(ISBLANK(INDEX('Policy Characteristics'!D:D,MATCH($C1654,'Policy Characteristics'!$C:$C,0))),"",INDEX('Policy Characteristics'!D:D,MATCH($C1654,'Policy Characteristics'!$C:$C,0)))</f>
        <v/>
      </c>
      <c r="K1654" s="76" t="str">
        <f>IF(ISBLANK(INDEX('Policy Characteristics'!E:E,MATCH($C1654,'Policy Characteristics'!$C:$C,0))),"",INDEX('Policy Characteristics'!E:E,MATCH($C1654,'Policy Characteristics'!$C:$C,0)))</f>
        <v>cross toggle whether carbon tax affects process emissions</v>
      </c>
      <c r="L1654" s="76">
        <f>IF(ISBLANK(INDEX('Policy Characteristics'!F:F,MATCH($C1654,'Policy Characteristics'!$C:$C,0))),"",INDEX('Policy Characteristics'!F:F,MATCH($C1654,'Policy Characteristics'!$C:$C,0)))</f>
        <v>0</v>
      </c>
      <c r="M1654" s="76">
        <f>IF(ISBLANK(INDEX('Policy Characteristics'!G:G,MATCH($C1654,'Policy Characteristics'!$C:$C,0))),"",INDEX('Policy Characteristics'!G:G,MATCH($C1654,'Policy Characteristics'!$C:$C,0)))</f>
        <v>1</v>
      </c>
      <c r="N1654" s="76">
        <f>IF(ISBLANK(INDEX('Policy Characteristics'!H:H,MATCH($C1654,'Policy Characteristics'!$C:$C,0))),"",INDEX('Policy Characteristics'!H:H,MATCH($C1654,'Policy Characteristics'!$C:$C,0)))</f>
        <v>1</v>
      </c>
      <c r="O1654" s="76" t="str">
        <f>IF(ISBLANK(INDEX('Policy Characteristics'!I:I,MATCH($C1654,'Policy Characteristics'!$C:$C,0))),"",INDEX('Policy Characteristics'!I:I,MATCH($C1654,'Policy Characteristics'!$C:$C,0)))</f>
        <v>on/off</v>
      </c>
      <c r="P1654" s="76" t="str">
        <f>IF(ISBLANK(INDEX('Policy Characteristics'!J:J,MATCH($C1654,'Policy Characteristics'!$C:$C,0))),"",INDEX('Policy Characteristics'!J:J,MATCH($C1654,'Policy Characteristics'!$C:$C,0)))</f>
        <v>**Description:** Turning this policy lever on prevents the carbon tax from being levied on process emissions from the selected industry categories. (Process emissions are non-energy greenhouse gas emissions from industrial and agricultural operations, for example emissions released due to chemical reactions during cement production). By default, we exempt agriculture and water and waste process emissions, as these categories are generally not covered by carbon tax proposals.</v>
      </c>
      <c r="Q1654" s="76" t="str">
        <f>IF(ISBLANK(INDEX('Policy Characteristics'!K:K,MATCH($C1654,'Policy Characteristics'!$C:$C,0))),"",INDEX('Policy Characteristics'!K:K,MATCH($C1654,'Policy Characteristics'!$C:$C,0)))</f>
        <v>fuels.html#carbon-tax</v>
      </c>
      <c r="R1654" s="76" t="str">
        <f>IF(ISBLANK(INDEX('Policy Characteristics'!L:L,MATCH($C1654,'Policy Characteristics'!$C:$C,0))),"",INDEX('Policy Characteristics'!L:L,MATCH($C1654,'Policy Characteristics'!$C:$C,0)))</f>
        <v>carbon-tax.html</v>
      </c>
    </row>
    <row r="1655" spans="1:18" s="143" customFormat="1" x14ac:dyDescent="0.25">
      <c r="A1655" s="76" t="str">
        <f>IF(ISBLANK(INDEX('Policy Characteristics'!A:A,MATCH($C1655,'Policy Characteristics'!$C:$C,0))),"",INDEX('Policy Characteristics'!A:A,MATCH($C1655,'Policy Characteristics'!$C:$C,0)))</f>
        <v>Cross-Sector</v>
      </c>
      <c r="B1655" s="200" t="str">
        <f>IF(ISBLANK(INDEX('Policy Characteristics'!B:B,MATCH($C1655,'Policy Characteristics'!$C:$C,0))),"",INDEX('Policy Characteristics'!B:B,MATCH($C1655,'Policy Characteristics'!$C:$C,0)))</f>
        <v>Exempt Process Emissions from C Tax</v>
      </c>
      <c r="C1655" s="76" t="str">
        <f t="shared" si="50"/>
        <v>BEPEfCT Boolean Exempt Process Emissions from Carbon Tax</v>
      </c>
      <c r="D1655" s="78" t="s">
        <v>1308</v>
      </c>
      <c r="E1655" s="78"/>
      <c r="F1655" t="s">
        <v>1272</v>
      </c>
      <c r="G1655" s="78"/>
      <c r="H1655" s="80">
        <v>1636</v>
      </c>
      <c r="I1655" s="201" t="s">
        <v>44</v>
      </c>
      <c r="J1655" s="202" t="str">
        <f>IF(ISBLANK(INDEX('Policy Characteristics'!D:D,MATCH($C1655,'Policy Characteristics'!$C:$C,0))),"",INDEX('Policy Characteristics'!D:D,MATCH($C1655,'Policy Characteristics'!$C:$C,0)))</f>
        <v/>
      </c>
      <c r="K1655" s="76" t="str">
        <f>IF(ISBLANK(INDEX('Policy Characteristics'!E:E,MATCH($C1655,'Policy Characteristics'!$C:$C,0))),"",INDEX('Policy Characteristics'!E:E,MATCH($C1655,'Policy Characteristics'!$C:$C,0)))</f>
        <v>cross toggle whether carbon tax affects process emissions</v>
      </c>
      <c r="L1655" s="76">
        <f>IF(ISBLANK(INDEX('Policy Characteristics'!F:F,MATCH($C1655,'Policy Characteristics'!$C:$C,0))),"",INDEX('Policy Characteristics'!F:F,MATCH($C1655,'Policy Characteristics'!$C:$C,0)))</f>
        <v>0</v>
      </c>
      <c r="M1655" s="76">
        <f>IF(ISBLANK(INDEX('Policy Characteristics'!G:G,MATCH($C1655,'Policy Characteristics'!$C:$C,0))),"",INDEX('Policy Characteristics'!G:G,MATCH($C1655,'Policy Characteristics'!$C:$C,0)))</f>
        <v>1</v>
      </c>
      <c r="N1655" s="76">
        <f>IF(ISBLANK(INDEX('Policy Characteristics'!H:H,MATCH($C1655,'Policy Characteristics'!$C:$C,0))),"",INDEX('Policy Characteristics'!H:H,MATCH($C1655,'Policy Characteristics'!$C:$C,0)))</f>
        <v>1</v>
      </c>
      <c r="O1655" s="76" t="str">
        <f>IF(ISBLANK(INDEX('Policy Characteristics'!I:I,MATCH($C1655,'Policy Characteristics'!$C:$C,0))),"",INDEX('Policy Characteristics'!I:I,MATCH($C1655,'Policy Characteristics'!$C:$C,0)))</f>
        <v>on/off</v>
      </c>
      <c r="P1655" s="76" t="str">
        <f>IF(ISBLANK(INDEX('Policy Characteristics'!J:J,MATCH($C1655,'Policy Characteristics'!$C:$C,0))),"",INDEX('Policy Characteristics'!J:J,MATCH($C1655,'Policy Characteristics'!$C:$C,0)))</f>
        <v>**Description:** Turning this policy lever on prevents the carbon tax from being levied on process emissions from the selected industry categories. (Process emissions are non-energy greenhouse gas emissions from industrial and agricultural operations, for example emissions released due to chemical reactions during cement production). By default, we exempt agriculture and water and waste process emissions, as these categories are generally not covered by carbon tax proposals.</v>
      </c>
      <c r="Q1655" s="76" t="str">
        <f>IF(ISBLANK(INDEX('Policy Characteristics'!K:K,MATCH($C1655,'Policy Characteristics'!$C:$C,0))),"",INDEX('Policy Characteristics'!K:K,MATCH($C1655,'Policy Characteristics'!$C:$C,0)))</f>
        <v>fuels.html#carbon-tax</v>
      </c>
      <c r="R1655" s="76" t="str">
        <f>IF(ISBLANK(INDEX('Policy Characteristics'!L:L,MATCH($C1655,'Policy Characteristics'!$C:$C,0))),"",INDEX('Policy Characteristics'!L:L,MATCH($C1655,'Policy Characteristics'!$C:$C,0)))</f>
        <v>carbon-tax.html</v>
      </c>
    </row>
    <row r="1656" spans="1:18" s="143" customFormat="1" x14ac:dyDescent="0.25">
      <c r="A1656" s="76" t="str">
        <f>IF(ISBLANK(INDEX('Policy Characteristics'!A:A,MATCH($C1656,'Policy Characteristics'!$C:$C,0))),"",INDEX('Policy Characteristics'!A:A,MATCH($C1656,'Policy Characteristics'!$C:$C,0)))</f>
        <v>Cross-Sector</v>
      </c>
      <c r="B1656" s="200" t="str">
        <f>IF(ISBLANK(INDEX('Policy Characteristics'!B:B,MATCH($C1656,'Policy Characteristics'!$C:$C,0))),"",INDEX('Policy Characteristics'!B:B,MATCH($C1656,'Policy Characteristics'!$C:$C,0)))</f>
        <v>Exempt Process Emissions from C Tax</v>
      </c>
      <c r="C1656" s="76" t="str">
        <f t="shared" si="50"/>
        <v>BEPEfCT Boolean Exempt Process Emissions from Carbon Tax</v>
      </c>
      <c r="D1656" s="78" t="s">
        <v>1309</v>
      </c>
      <c r="E1656" s="78"/>
      <c r="F1656" t="s">
        <v>819</v>
      </c>
      <c r="G1656" s="78"/>
      <c r="H1656" s="80">
        <v>1637</v>
      </c>
      <c r="I1656" s="201" t="s">
        <v>43</v>
      </c>
      <c r="J1656" s="202" t="str">
        <f>IF(ISBLANK(INDEX('Policy Characteristics'!D:D,MATCH($C1656,'Policy Characteristics'!$C:$C,0))),"",INDEX('Policy Characteristics'!D:D,MATCH($C1656,'Policy Characteristics'!$C:$C,0)))</f>
        <v/>
      </c>
      <c r="K1656" s="76" t="str">
        <f>IF(ISBLANK(INDEX('Policy Characteristics'!E:E,MATCH($C1656,'Policy Characteristics'!$C:$C,0))),"",INDEX('Policy Characteristics'!E:E,MATCH($C1656,'Policy Characteristics'!$C:$C,0)))</f>
        <v>cross toggle whether carbon tax affects process emissions</v>
      </c>
      <c r="L1656" s="76">
        <f>IF(ISBLANK(INDEX('Policy Characteristics'!F:F,MATCH($C1656,'Policy Characteristics'!$C:$C,0))),"",INDEX('Policy Characteristics'!F:F,MATCH($C1656,'Policy Characteristics'!$C:$C,0)))</f>
        <v>0</v>
      </c>
      <c r="M1656" s="76">
        <f>IF(ISBLANK(INDEX('Policy Characteristics'!G:G,MATCH($C1656,'Policy Characteristics'!$C:$C,0))),"",INDEX('Policy Characteristics'!G:G,MATCH($C1656,'Policy Characteristics'!$C:$C,0)))</f>
        <v>1</v>
      </c>
      <c r="N1656" s="76">
        <f>IF(ISBLANK(INDEX('Policy Characteristics'!H:H,MATCH($C1656,'Policy Characteristics'!$C:$C,0))),"",INDEX('Policy Characteristics'!H:H,MATCH($C1656,'Policy Characteristics'!$C:$C,0)))</f>
        <v>1</v>
      </c>
      <c r="O1656" s="76" t="str">
        <f>IF(ISBLANK(INDEX('Policy Characteristics'!I:I,MATCH($C1656,'Policy Characteristics'!$C:$C,0))),"",INDEX('Policy Characteristics'!I:I,MATCH($C1656,'Policy Characteristics'!$C:$C,0)))</f>
        <v>on/off</v>
      </c>
      <c r="P1656" s="76" t="str">
        <f>IF(ISBLANK(INDEX('Policy Characteristics'!J:J,MATCH($C1656,'Policy Characteristics'!$C:$C,0))),"",INDEX('Policy Characteristics'!J:J,MATCH($C1656,'Policy Characteristics'!$C:$C,0)))</f>
        <v>**Description:** Turning this policy lever on prevents the carbon tax from being levied on process emissions from the selected industry categories. (Process emissions are non-energy greenhouse gas emissions from industrial and agricultural operations, for example emissions released due to chemical reactions during cement production). By default, we exempt agriculture and water and waste process emissions, as these categories are generally not covered by carbon tax proposals.</v>
      </c>
      <c r="Q1656" s="76" t="str">
        <f>IF(ISBLANK(INDEX('Policy Characteristics'!K:K,MATCH($C1656,'Policy Characteristics'!$C:$C,0))),"",INDEX('Policy Characteristics'!K:K,MATCH($C1656,'Policy Characteristics'!$C:$C,0)))</f>
        <v>fuels.html#carbon-tax</v>
      </c>
      <c r="R1656" s="76" t="str">
        <f>IF(ISBLANK(INDEX('Policy Characteristics'!L:L,MATCH($C1656,'Policy Characteristics'!$C:$C,0))),"",INDEX('Policy Characteristics'!L:L,MATCH($C1656,'Policy Characteristics'!$C:$C,0)))</f>
        <v>carbon-tax.html</v>
      </c>
    </row>
    <row r="1657" spans="1:18" s="143" customFormat="1" x14ac:dyDescent="0.25">
      <c r="A1657" s="76" t="str">
        <f>IF(ISBLANK(INDEX('Policy Characteristics'!A:A,MATCH($C1657,'Policy Characteristics'!$C:$C,0))),"",INDEX('Policy Characteristics'!A:A,MATCH($C1657,'Policy Characteristics'!$C:$C,0)))</f>
        <v>Cross-Sector</v>
      </c>
      <c r="B1657" s="200" t="str">
        <f>IF(ISBLANK(INDEX('Policy Characteristics'!B:B,MATCH($C1657,'Policy Characteristics'!$C:$C,0))),"",INDEX('Policy Characteristics'!B:B,MATCH($C1657,'Policy Characteristics'!$C:$C,0)))</f>
        <v>Exempt Process Emissions from C Tax</v>
      </c>
      <c r="C1657" s="76" t="str">
        <f t="shared" si="50"/>
        <v>BEPEfCT Boolean Exempt Process Emissions from Carbon Tax</v>
      </c>
      <c r="D1657" s="78" t="s">
        <v>1310</v>
      </c>
      <c r="E1657" s="78"/>
      <c r="F1657" t="s">
        <v>1273</v>
      </c>
      <c r="G1657" s="78"/>
      <c r="H1657" s="80">
        <v>1638</v>
      </c>
      <c r="I1657" s="201" t="s">
        <v>44</v>
      </c>
      <c r="J1657" s="202" t="str">
        <f>IF(ISBLANK(INDEX('Policy Characteristics'!D:D,MATCH($C1657,'Policy Characteristics'!$C:$C,0))),"",INDEX('Policy Characteristics'!D:D,MATCH($C1657,'Policy Characteristics'!$C:$C,0)))</f>
        <v/>
      </c>
      <c r="K1657" s="76" t="str">
        <f>IF(ISBLANK(INDEX('Policy Characteristics'!E:E,MATCH($C1657,'Policy Characteristics'!$C:$C,0))),"",INDEX('Policy Characteristics'!E:E,MATCH($C1657,'Policy Characteristics'!$C:$C,0)))</f>
        <v>cross toggle whether carbon tax affects process emissions</v>
      </c>
      <c r="L1657" s="76">
        <f>IF(ISBLANK(INDEX('Policy Characteristics'!F:F,MATCH($C1657,'Policy Characteristics'!$C:$C,0))),"",INDEX('Policy Characteristics'!F:F,MATCH($C1657,'Policy Characteristics'!$C:$C,0)))</f>
        <v>0</v>
      </c>
      <c r="M1657" s="76">
        <f>IF(ISBLANK(INDEX('Policy Characteristics'!G:G,MATCH($C1657,'Policy Characteristics'!$C:$C,0))),"",INDEX('Policy Characteristics'!G:G,MATCH($C1657,'Policy Characteristics'!$C:$C,0)))</f>
        <v>1</v>
      </c>
      <c r="N1657" s="76">
        <f>IF(ISBLANK(INDEX('Policy Characteristics'!H:H,MATCH($C1657,'Policy Characteristics'!$C:$C,0))),"",INDEX('Policy Characteristics'!H:H,MATCH($C1657,'Policy Characteristics'!$C:$C,0)))</f>
        <v>1</v>
      </c>
      <c r="O1657" s="76" t="str">
        <f>IF(ISBLANK(INDEX('Policy Characteristics'!I:I,MATCH($C1657,'Policy Characteristics'!$C:$C,0))),"",INDEX('Policy Characteristics'!I:I,MATCH($C1657,'Policy Characteristics'!$C:$C,0)))</f>
        <v>on/off</v>
      </c>
      <c r="P1657" s="76" t="str">
        <f>IF(ISBLANK(INDEX('Policy Characteristics'!J:J,MATCH($C1657,'Policy Characteristics'!$C:$C,0))),"",INDEX('Policy Characteristics'!J:J,MATCH($C1657,'Policy Characteristics'!$C:$C,0)))</f>
        <v>**Description:** Turning this policy lever on prevents the carbon tax from being levied on process emissions from the selected industry categories. (Process emissions are non-energy greenhouse gas emissions from industrial and agricultural operations, for example emissions released due to chemical reactions during cement production). By default, we exempt agriculture and water and waste process emissions, as these categories are generally not covered by carbon tax proposals.</v>
      </c>
      <c r="Q1657" s="76" t="str">
        <f>IF(ISBLANK(INDEX('Policy Characteristics'!K:K,MATCH($C1657,'Policy Characteristics'!$C:$C,0))),"",INDEX('Policy Characteristics'!K:K,MATCH($C1657,'Policy Characteristics'!$C:$C,0)))</f>
        <v>fuels.html#carbon-tax</v>
      </c>
      <c r="R1657" s="76" t="str">
        <f>IF(ISBLANK(INDEX('Policy Characteristics'!L:L,MATCH($C1657,'Policy Characteristics'!$C:$C,0))),"",INDEX('Policy Characteristics'!L:L,MATCH($C1657,'Policy Characteristics'!$C:$C,0)))</f>
        <v>carbon-tax.html</v>
      </c>
    </row>
    <row r="1658" spans="1:18" s="143" customFormat="1" x14ac:dyDescent="0.25">
      <c r="A1658" s="76" t="str">
        <f>IF(ISBLANK(INDEX('Policy Characteristics'!A:A,MATCH($C1658,'Policy Characteristics'!$C:$C,0))),"",INDEX('Policy Characteristics'!A:A,MATCH($C1658,'Policy Characteristics'!$C:$C,0)))</f>
        <v>Cross-Sector</v>
      </c>
      <c r="B1658" s="200" t="str">
        <f>IF(ISBLANK(INDEX('Policy Characteristics'!B:B,MATCH($C1658,'Policy Characteristics'!$C:$C,0))),"",INDEX('Policy Characteristics'!B:B,MATCH($C1658,'Policy Characteristics'!$C:$C,0)))</f>
        <v>Exempt Process Emissions from C Tax</v>
      </c>
      <c r="C1658" s="76" t="str">
        <f t="shared" si="50"/>
        <v>BEPEfCT Boolean Exempt Process Emissions from Carbon Tax</v>
      </c>
      <c r="D1658" s="78" t="s">
        <v>1311</v>
      </c>
      <c r="E1658" s="78"/>
      <c r="F1658" t="s">
        <v>1274</v>
      </c>
      <c r="G1658" s="78"/>
      <c r="H1658" s="80">
        <v>1639</v>
      </c>
      <c r="I1658" s="201" t="s">
        <v>44</v>
      </c>
      <c r="J1658" s="202" t="str">
        <f>IF(ISBLANK(INDEX('Policy Characteristics'!D:D,MATCH($C1658,'Policy Characteristics'!$C:$C,0))),"",INDEX('Policy Characteristics'!D:D,MATCH($C1658,'Policy Characteristics'!$C:$C,0)))</f>
        <v/>
      </c>
      <c r="K1658" s="76" t="str">
        <f>IF(ISBLANK(INDEX('Policy Characteristics'!E:E,MATCH($C1658,'Policy Characteristics'!$C:$C,0))),"",INDEX('Policy Characteristics'!E:E,MATCH($C1658,'Policy Characteristics'!$C:$C,0)))</f>
        <v>cross toggle whether carbon tax affects process emissions</v>
      </c>
      <c r="L1658" s="76">
        <f>IF(ISBLANK(INDEX('Policy Characteristics'!F:F,MATCH($C1658,'Policy Characteristics'!$C:$C,0))),"",INDEX('Policy Characteristics'!F:F,MATCH($C1658,'Policy Characteristics'!$C:$C,0)))</f>
        <v>0</v>
      </c>
      <c r="M1658" s="76">
        <f>IF(ISBLANK(INDEX('Policy Characteristics'!G:G,MATCH($C1658,'Policy Characteristics'!$C:$C,0))),"",INDEX('Policy Characteristics'!G:G,MATCH($C1658,'Policy Characteristics'!$C:$C,0)))</f>
        <v>1</v>
      </c>
      <c r="N1658" s="76">
        <f>IF(ISBLANK(INDEX('Policy Characteristics'!H:H,MATCH($C1658,'Policy Characteristics'!$C:$C,0))),"",INDEX('Policy Characteristics'!H:H,MATCH($C1658,'Policy Characteristics'!$C:$C,0)))</f>
        <v>1</v>
      </c>
      <c r="O1658" s="76" t="str">
        <f>IF(ISBLANK(INDEX('Policy Characteristics'!I:I,MATCH($C1658,'Policy Characteristics'!$C:$C,0))),"",INDEX('Policy Characteristics'!I:I,MATCH($C1658,'Policy Characteristics'!$C:$C,0)))</f>
        <v>on/off</v>
      </c>
      <c r="P1658" s="76" t="str">
        <f>IF(ISBLANK(INDEX('Policy Characteristics'!J:J,MATCH($C1658,'Policy Characteristics'!$C:$C,0))),"",INDEX('Policy Characteristics'!J:J,MATCH($C1658,'Policy Characteristics'!$C:$C,0)))</f>
        <v>**Description:** Turning this policy lever on prevents the carbon tax from being levied on process emissions from the selected industry categories. (Process emissions are non-energy greenhouse gas emissions from industrial and agricultural operations, for example emissions released due to chemical reactions during cement production). By default, we exempt agriculture and water and waste process emissions, as these categories are generally not covered by carbon tax proposals.</v>
      </c>
      <c r="Q1658" s="76" t="str">
        <f>IF(ISBLANK(INDEX('Policy Characteristics'!K:K,MATCH($C1658,'Policy Characteristics'!$C:$C,0))),"",INDEX('Policy Characteristics'!K:K,MATCH($C1658,'Policy Characteristics'!$C:$C,0)))</f>
        <v>fuels.html#carbon-tax</v>
      </c>
      <c r="R1658" s="76" t="str">
        <f>IF(ISBLANK(INDEX('Policy Characteristics'!L:L,MATCH($C1658,'Policy Characteristics'!$C:$C,0))),"",INDEX('Policy Characteristics'!L:L,MATCH($C1658,'Policy Characteristics'!$C:$C,0)))</f>
        <v>carbon-tax.html</v>
      </c>
    </row>
    <row r="1659" spans="1:18" s="143" customFormat="1" x14ac:dyDescent="0.25">
      <c r="A1659" s="76" t="str">
        <f>IF(ISBLANK(INDEX('Policy Characteristics'!A:A,MATCH($C1659,'Policy Characteristics'!$C:$C,0))),"",INDEX('Policy Characteristics'!A:A,MATCH($C1659,'Policy Characteristics'!$C:$C,0)))</f>
        <v>Cross-Sector</v>
      </c>
      <c r="B1659" s="200" t="str">
        <f>IF(ISBLANK(INDEX('Policy Characteristics'!B:B,MATCH($C1659,'Policy Characteristics'!$C:$C,0))),"",INDEX('Policy Characteristics'!B:B,MATCH($C1659,'Policy Characteristics'!$C:$C,0)))</f>
        <v>Exempt Process Emissions from C Tax</v>
      </c>
      <c r="C1659" s="76" t="str">
        <f t="shared" si="50"/>
        <v>BEPEfCT Boolean Exempt Process Emissions from Carbon Tax</v>
      </c>
      <c r="D1659" s="78" t="s">
        <v>1312</v>
      </c>
      <c r="E1659" s="78"/>
      <c r="F1659" t="s">
        <v>1275</v>
      </c>
      <c r="G1659" s="78"/>
      <c r="H1659" s="80">
        <v>1640</v>
      </c>
      <c r="I1659" s="201" t="s">
        <v>44</v>
      </c>
      <c r="J1659" s="202" t="str">
        <f>IF(ISBLANK(INDEX('Policy Characteristics'!D:D,MATCH($C1659,'Policy Characteristics'!$C:$C,0))),"",INDEX('Policy Characteristics'!D:D,MATCH($C1659,'Policy Characteristics'!$C:$C,0)))</f>
        <v/>
      </c>
      <c r="K1659" s="76" t="str">
        <f>IF(ISBLANK(INDEX('Policy Characteristics'!E:E,MATCH($C1659,'Policy Characteristics'!$C:$C,0))),"",INDEX('Policy Characteristics'!E:E,MATCH($C1659,'Policy Characteristics'!$C:$C,0)))</f>
        <v>cross toggle whether carbon tax affects process emissions</v>
      </c>
      <c r="L1659" s="76">
        <f>IF(ISBLANK(INDEX('Policy Characteristics'!F:F,MATCH($C1659,'Policy Characteristics'!$C:$C,0))),"",INDEX('Policy Characteristics'!F:F,MATCH($C1659,'Policy Characteristics'!$C:$C,0)))</f>
        <v>0</v>
      </c>
      <c r="M1659" s="76">
        <f>IF(ISBLANK(INDEX('Policy Characteristics'!G:G,MATCH($C1659,'Policy Characteristics'!$C:$C,0))),"",INDEX('Policy Characteristics'!G:G,MATCH($C1659,'Policy Characteristics'!$C:$C,0)))</f>
        <v>1</v>
      </c>
      <c r="N1659" s="76">
        <f>IF(ISBLANK(INDEX('Policy Characteristics'!H:H,MATCH($C1659,'Policy Characteristics'!$C:$C,0))),"",INDEX('Policy Characteristics'!H:H,MATCH($C1659,'Policy Characteristics'!$C:$C,0)))</f>
        <v>1</v>
      </c>
      <c r="O1659" s="76" t="str">
        <f>IF(ISBLANK(INDEX('Policy Characteristics'!I:I,MATCH($C1659,'Policy Characteristics'!$C:$C,0))),"",INDEX('Policy Characteristics'!I:I,MATCH($C1659,'Policy Characteristics'!$C:$C,0)))</f>
        <v>on/off</v>
      </c>
      <c r="P1659" s="76" t="str">
        <f>IF(ISBLANK(INDEX('Policy Characteristics'!J:J,MATCH($C1659,'Policy Characteristics'!$C:$C,0))),"",INDEX('Policy Characteristics'!J:J,MATCH($C1659,'Policy Characteristics'!$C:$C,0)))</f>
        <v>**Description:** Turning this policy lever on prevents the carbon tax from being levied on process emissions from the selected industry categories. (Process emissions are non-energy greenhouse gas emissions from industrial and agricultural operations, for example emissions released due to chemical reactions during cement production). By default, we exempt agriculture and water and waste process emissions, as these categories are generally not covered by carbon tax proposals.</v>
      </c>
      <c r="Q1659" s="76" t="str">
        <f>IF(ISBLANK(INDEX('Policy Characteristics'!K:K,MATCH($C1659,'Policy Characteristics'!$C:$C,0))),"",INDEX('Policy Characteristics'!K:K,MATCH($C1659,'Policy Characteristics'!$C:$C,0)))</f>
        <v>fuels.html#carbon-tax</v>
      </c>
      <c r="R1659" s="76" t="str">
        <f>IF(ISBLANK(INDEX('Policy Characteristics'!L:L,MATCH($C1659,'Policy Characteristics'!$C:$C,0))),"",INDEX('Policy Characteristics'!L:L,MATCH($C1659,'Policy Characteristics'!$C:$C,0)))</f>
        <v>carbon-tax.html</v>
      </c>
    </row>
    <row r="1660" spans="1:18" s="143" customFormat="1" x14ac:dyDescent="0.25">
      <c r="A1660" s="76" t="str">
        <f>IF(ISBLANK(INDEX('Policy Characteristics'!A:A,MATCH($C1660,'Policy Characteristics'!$C:$C,0))),"",INDEX('Policy Characteristics'!A:A,MATCH($C1660,'Policy Characteristics'!$C:$C,0)))</f>
        <v>Cross-Sector</v>
      </c>
      <c r="B1660" s="200" t="str">
        <f>IF(ISBLANK(INDEX('Policy Characteristics'!B:B,MATCH($C1660,'Policy Characteristics'!$C:$C,0))),"",INDEX('Policy Characteristics'!B:B,MATCH($C1660,'Policy Characteristics'!$C:$C,0)))</f>
        <v>Exempt Process Emissions from C Tax</v>
      </c>
      <c r="C1660" s="76" t="str">
        <f t="shared" si="50"/>
        <v>BEPEfCT Boolean Exempt Process Emissions from Carbon Tax</v>
      </c>
      <c r="D1660" s="78" t="s">
        <v>1313</v>
      </c>
      <c r="E1660" s="78"/>
      <c r="F1660" t="s">
        <v>820</v>
      </c>
      <c r="G1660" s="78"/>
      <c r="H1660" s="80">
        <v>1641</v>
      </c>
      <c r="I1660" s="201" t="s">
        <v>44</v>
      </c>
      <c r="J1660" s="202" t="str">
        <f>IF(ISBLANK(INDEX('Policy Characteristics'!D:D,MATCH($C1660,'Policy Characteristics'!$C:$C,0))),"",INDEX('Policy Characteristics'!D:D,MATCH($C1660,'Policy Characteristics'!$C:$C,0)))</f>
        <v/>
      </c>
      <c r="K1660" s="76" t="str">
        <f>IF(ISBLANK(INDEX('Policy Characteristics'!E:E,MATCH($C1660,'Policy Characteristics'!$C:$C,0))),"",INDEX('Policy Characteristics'!E:E,MATCH($C1660,'Policy Characteristics'!$C:$C,0)))</f>
        <v>cross toggle whether carbon tax affects process emissions</v>
      </c>
      <c r="L1660" s="76">
        <f>IF(ISBLANK(INDEX('Policy Characteristics'!F:F,MATCH($C1660,'Policy Characteristics'!$C:$C,0))),"",INDEX('Policy Characteristics'!F:F,MATCH($C1660,'Policy Characteristics'!$C:$C,0)))</f>
        <v>0</v>
      </c>
      <c r="M1660" s="76">
        <f>IF(ISBLANK(INDEX('Policy Characteristics'!G:G,MATCH($C1660,'Policy Characteristics'!$C:$C,0))),"",INDEX('Policy Characteristics'!G:G,MATCH($C1660,'Policy Characteristics'!$C:$C,0)))</f>
        <v>1</v>
      </c>
      <c r="N1660" s="76">
        <f>IF(ISBLANK(INDEX('Policy Characteristics'!H:H,MATCH($C1660,'Policy Characteristics'!$C:$C,0))),"",INDEX('Policy Characteristics'!H:H,MATCH($C1660,'Policy Characteristics'!$C:$C,0)))</f>
        <v>1</v>
      </c>
      <c r="O1660" s="76" t="str">
        <f>IF(ISBLANK(INDEX('Policy Characteristics'!I:I,MATCH($C1660,'Policy Characteristics'!$C:$C,0))),"",INDEX('Policy Characteristics'!I:I,MATCH($C1660,'Policy Characteristics'!$C:$C,0)))</f>
        <v>on/off</v>
      </c>
      <c r="P1660" s="76" t="str">
        <f>IF(ISBLANK(INDEX('Policy Characteristics'!J:J,MATCH($C1660,'Policy Characteristics'!$C:$C,0))),"",INDEX('Policy Characteristics'!J:J,MATCH($C1660,'Policy Characteristics'!$C:$C,0)))</f>
        <v>**Description:** Turning this policy lever on prevents the carbon tax from being levied on process emissions from the selected industry categories. (Process emissions are non-energy greenhouse gas emissions from industrial and agricultural operations, for example emissions released due to chemical reactions during cement production). By default, we exempt agriculture and water and waste process emissions, as these categories are generally not covered by carbon tax proposals.</v>
      </c>
      <c r="Q1660" s="76" t="str">
        <f>IF(ISBLANK(INDEX('Policy Characteristics'!K:K,MATCH($C1660,'Policy Characteristics'!$C:$C,0))),"",INDEX('Policy Characteristics'!K:K,MATCH($C1660,'Policy Characteristics'!$C:$C,0)))</f>
        <v>fuels.html#carbon-tax</v>
      </c>
      <c r="R1660" s="76" t="str">
        <f>IF(ISBLANK(INDEX('Policy Characteristics'!L:L,MATCH($C1660,'Policy Characteristics'!$C:$C,0))),"",INDEX('Policy Characteristics'!L:L,MATCH($C1660,'Policy Characteristics'!$C:$C,0)))</f>
        <v>carbon-tax.html</v>
      </c>
    </row>
    <row r="1661" spans="1:18" s="143" customFormat="1" x14ac:dyDescent="0.25">
      <c r="A1661" s="76" t="str">
        <f>IF(ISBLANK(INDEX('Policy Characteristics'!A:A,MATCH($C1661,'Policy Characteristics'!$C:$C,0))),"",INDEX('Policy Characteristics'!A:A,MATCH($C1661,'Policy Characteristics'!$C:$C,0)))</f>
        <v>Cross-Sector</v>
      </c>
      <c r="B1661" s="200" t="str">
        <f>IF(ISBLANK(INDEX('Policy Characteristics'!B:B,MATCH($C1661,'Policy Characteristics'!$C:$C,0))),"",INDEX('Policy Characteristics'!B:B,MATCH($C1661,'Policy Characteristics'!$C:$C,0)))</f>
        <v>Exempt Process Emissions from C Tax</v>
      </c>
      <c r="C1661" s="76" t="str">
        <f t="shared" si="50"/>
        <v>BEPEfCT Boolean Exempt Process Emissions from Carbon Tax</v>
      </c>
      <c r="D1661" s="78" t="s">
        <v>1314</v>
      </c>
      <c r="E1661" s="78"/>
      <c r="F1661" t="s">
        <v>1276</v>
      </c>
      <c r="G1661" s="78"/>
      <c r="H1661" s="80">
        <v>1642</v>
      </c>
      <c r="I1661" s="201" t="s">
        <v>44</v>
      </c>
      <c r="J1661" s="202" t="str">
        <f>IF(ISBLANK(INDEX('Policy Characteristics'!D:D,MATCH($C1661,'Policy Characteristics'!$C:$C,0))),"",INDEX('Policy Characteristics'!D:D,MATCH($C1661,'Policy Characteristics'!$C:$C,0)))</f>
        <v/>
      </c>
      <c r="K1661" s="76" t="str">
        <f>IF(ISBLANK(INDEX('Policy Characteristics'!E:E,MATCH($C1661,'Policy Characteristics'!$C:$C,0))),"",INDEX('Policy Characteristics'!E:E,MATCH($C1661,'Policy Characteristics'!$C:$C,0)))</f>
        <v>cross toggle whether carbon tax affects process emissions</v>
      </c>
      <c r="L1661" s="76">
        <f>IF(ISBLANK(INDEX('Policy Characteristics'!F:F,MATCH($C1661,'Policy Characteristics'!$C:$C,0))),"",INDEX('Policy Characteristics'!F:F,MATCH($C1661,'Policy Characteristics'!$C:$C,0)))</f>
        <v>0</v>
      </c>
      <c r="M1661" s="76">
        <f>IF(ISBLANK(INDEX('Policy Characteristics'!G:G,MATCH($C1661,'Policy Characteristics'!$C:$C,0))),"",INDEX('Policy Characteristics'!G:G,MATCH($C1661,'Policy Characteristics'!$C:$C,0)))</f>
        <v>1</v>
      </c>
      <c r="N1661" s="76">
        <f>IF(ISBLANK(INDEX('Policy Characteristics'!H:H,MATCH($C1661,'Policy Characteristics'!$C:$C,0))),"",INDEX('Policy Characteristics'!H:H,MATCH($C1661,'Policy Characteristics'!$C:$C,0)))</f>
        <v>1</v>
      </c>
      <c r="O1661" s="76" t="str">
        <f>IF(ISBLANK(INDEX('Policy Characteristics'!I:I,MATCH($C1661,'Policy Characteristics'!$C:$C,0))),"",INDEX('Policy Characteristics'!I:I,MATCH($C1661,'Policy Characteristics'!$C:$C,0)))</f>
        <v>on/off</v>
      </c>
      <c r="P1661" s="76" t="str">
        <f>IF(ISBLANK(INDEX('Policy Characteristics'!J:J,MATCH($C1661,'Policy Characteristics'!$C:$C,0))),"",INDEX('Policy Characteristics'!J:J,MATCH($C1661,'Policy Characteristics'!$C:$C,0)))</f>
        <v>**Description:** Turning this policy lever on prevents the carbon tax from being levied on process emissions from the selected industry categories. (Process emissions are non-energy greenhouse gas emissions from industrial and agricultural operations, for example emissions released due to chemical reactions during cement production). By default, we exempt agriculture and water and waste process emissions, as these categories are generally not covered by carbon tax proposals.</v>
      </c>
      <c r="Q1661" s="76" t="str">
        <f>IF(ISBLANK(INDEX('Policy Characteristics'!K:K,MATCH($C1661,'Policy Characteristics'!$C:$C,0))),"",INDEX('Policy Characteristics'!K:K,MATCH($C1661,'Policy Characteristics'!$C:$C,0)))</f>
        <v>fuels.html#carbon-tax</v>
      </c>
      <c r="R1661" s="76" t="str">
        <f>IF(ISBLANK(INDEX('Policy Characteristics'!L:L,MATCH($C1661,'Policy Characteristics'!$C:$C,0))),"",INDEX('Policy Characteristics'!L:L,MATCH($C1661,'Policy Characteristics'!$C:$C,0)))</f>
        <v>carbon-tax.html</v>
      </c>
    </row>
    <row r="1662" spans="1:18" s="143" customFormat="1" x14ac:dyDescent="0.25">
      <c r="A1662" s="76" t="str">
        <f>IF(ISBLANK(INDEX('Policy Characteristics'!A:A,MATCH($C1662,'Policy Characteristics'!$C:$C,0))),"",INDEX('Policy Characteristics'!A:A,MATCH($C1662,'Policy Characteristics'!$C:$C,0)))</f>
        <v>Cross-Sector</v>
      </c>
      <c r="B1662" s="200" t="str">
        <f>IF(ISBLANK(INDEX('Policy Characteristics'!B:B,MATCH($C1662,'Policy Characteristics'!$C:$C,0))),"",INDEX('Policy Characteristics'!B:B,MATCH($C1662,'Policy Characteristics'!$C:$C,0)))</f>
        <v>Exempt Process Emissions from C Tax</v>
      </c>
      <c r="C1662" s="76" t="str">
        <f t="shared" si="50"/>
        <v>BEPEfCT Boolean Exempt Process Emissions from Carbon Tax</v>
      </c>
      <c r="D1662" s="78" t="s">
        <v>1315</v>
      </c>
      <c r="E1662" s="78"/>
      <c r="F1662" t="s">
        <v>1277</v>
      </c>
      <c r="G1662" s="78"/>
      <c r="H1662" s="80">
        <v>1643</v>
      </c>
      <c r="I1662" s="201" t="s">
        <v>44</v>
      </c>
      <c r="J1662" s="202" t="str">
        <f>IF(ISBLANK(INDEX('Policy Characteristics'!D:D,MATCH($C1662,'Policy Characteristics'!$C:$C,0))),"",INDEX('Policy Characteristics'!D:D,MATCH($C1662,'Policy Characteristics'!$C:$C,0)))</f>
        <v/>
      </c>
      <c r="K1662" s="76" t="str">
        <f>IF(ISBLANK(INDEX('Policy Characteristics'!E:E,MATCH($C1662,'Policy Characteristics'!$C:$C,0))),"",INDEX('Policy Characteristics'!E:E,MATCH($C1662,'Policy Characteristics'!$C:$C,0)))</f>
        <v>cross toggle whether carbon tax affects process emissions</v>
      </c>
      <c r="L1662" s="76">
        <f>IF(ISBLANK(INDEX('Policy Characteristics'!F:F,MATCH($C1662,'Policy Characteristics'!$C:$C,0))),"",INDEX('Policy Characteristics'!F:F,MATCH($C1662,'Policy Characteristics'!$C:$C,0)))</f>
        <v>0</v>
      </c>
      <c r="M1662" s="76">
        <f>IF(ISBLANK(INDEX('Policy Characteristics'!G:G,MATCH($C1662,'Policy Characteristics'!$C:$C,0))),"",INDEX('Policy Characteristics'!G:G,MATCH($C1662,'Policy Characteristics'!$C:$C,0)))</f>
        <v>1</v>
      </c>
      <c r="N1662" s="76">
        <f>IF(ISBLANK(INDEX('Policy Characteristics'!H:H,MATCH($C1662,'Policy Characteristics'!$C:$C,0))),"",INDEX('Policy Characteristics'!H:H,MATCH($C1662,'Policy Characteristics'!$C:$C,0)))</f>
        <v>1</v>
      </c>
      <c r="O1662" s="76" t="str">
        <f>IF(ISBLANK(INDEX('Policy Characteristics'!I:I,MATCH($C1662,'Policy Characteristics'!$C:$C,0))),"",INDEX('Policy Characteristics'!I:I,MATCH($C1662,'Policy Characteristics'!$C:$C,0)))</f>
        <v>on/off</v>
      </c>
      <c r="P1662" s="76" t="str">
        <f>IF(ISBLANK(INDEX('Policy Characteristics'!J:J,MATCH($C1662,'Policy Characteristics'!$C:$C,0))),"",INDEX('Policy Characteristics'!J:J,MATCH($C1662,'Policy Characteristics'!$C:$C,0)))</f>
        <v>**Description:** Turning this policy lever on prevents the carbon tax from being levied on process emissions from the selected industry categories. (Process emissions are non-energy greenhouse gas emissions from industrial and agricultural operations, for example emissions released due to chemical reactions during cement production). By default, we exempt agriculture and water and waste process emissions, as these categories are generally not covered by carbon tax proposals.</v>
      </c>
      <c r="Q1662" s="76" t="str">
        <f>IF(ISBLANK(INDEX('Policy Characteristics'!K:K,MATCH($C1662,'Policy Characteristics'!$C:$C,0))),"",INDEX('Policy Characteristics'!K:K,MATCH($C1662,'Policy Characteristics'!$C:$C,0)))</f>
        <v>fuels.html#carbon-tax</v>
      </c>
      <c r="R1662" s="76" t="str">
        <f>IF(ISBLANK(INDEX('Policy Characteristics'!L:L,MATCH($C1662,'Policy Characteristics'!$C:$C,0))),"",INDEX('Policy Characteristics'!L:L,MATCH($C1662,'Policy Characteristics'!$C:$C,0)))</f>
        <v>carbon-tax.html</v>
      </c>
    </row>
    <row r="1663" spans="1:18" s="143" customFormat="1" x14ac:dyDescent="0.25">
      <c r="A1663" s="76" t="str">
        <f>IF(ISBLANK(INDEX('Policy Characteristics'!A:A,MATCH($C1663,'Policy Characteristics'!$C:$C,0))),"",INDEX('Policy Characteristics'!A:A,MATCH($C1663,'Policy Characteristics'!$C:$C,0)))</f>
        <v>Cross-Sector</v>
      </c>
      <c r="B1663" s="200" t="str">
        <f>IF(ISBLANK(INDEX('Policy Characteristics'!B:B,MATCH($C1663,'Policy Characteristics'!$C:$C,0))),"",INDEX('Policy Characteristics'!B:B,MATCH($C1663,'Policy Characteristics'!$C:$C,0)))</f>
        <v>Exempt Process Emissions from C Tax</v>
      </c>
      <c r="C1663" s="76" t="str">
        <f t="shared" si="50"/>
        <v>BEPEfCT Boolean Exempt Process Emissions from Carbon Tax</v>
      </c>
      <c r="D1663" s="78" t="s">
        <v>1316</v>
      </c>
      <c r="E1663" s="78"/>
      <c r="F1663" t="s">
        <v>1278</v>
      </c>
      <c r="G1663" s="78"/>
      <c r="H1663" s="80">
        <v>1644</v>
      </c>
      <c r="I1663" s="201" t="s">
        <v>44</v>
      </c>
      <c r="J1663" s="202" t="str">
        <f>IF(ISBLANK(INDEX('Policy Characteristics'!D:D,MATCH($C1663,'Policy Characteristics'!$C:$C,0))),"",INDEX('Policy Characteristics'!D:D,MATCH($C1663,'Policy Characteristics'!$C:$C,0)))</f>
        <v/>
      </c>
      <c r="K1663" s="76" t="str">
        <f>IF(ISBLANK(INDEX('Policy Characteristics'!E:E,MATCH($C1663,'Policy Characteristics'!$C:$C,0))),"",INDEX('Policy Characteristics'!E:E,MATCH($C1663,'Policy Characteristics'!$C:$C,0)))</f>
        <v>cross toggle whether carbon tax affects process emissions</v>
      </c>
      <c r="L1663" s="76">
        <f>IF(ISBLANK(INDEX('Policy Characteristics'!F:F,MATCH($C1663,'Policy Characteristics'!$C:$C,0))),"",INDEX('Policy Characteristics'!F:F,MATCH($C1663,'Policy Characteristics'!$C:$C,0)))</f>
        <v>0</v>
      </c>
      <c r="M1663" s="76">
        <f>IF(ISBLANK(INDEX('Policy Characteristics'!G:G,MATCH($C1663,'Policy Characteristics'!$C:$C,0))),"",INDEX('Policy Characteristics'!G:G,MATCH($C1663,'Policy Characteristics'!$C:$C,0)))</f>
        <v>1</v>
      </c>
      <c r="N1663" s="76">
        <f>IF(ISBLANK(INDEX('Policy Characteristics'!H:H,MATCH($C1663,'Policy Characteristics'!$C:$C,0))),"",INDEX('Policy Characteristics'!H:H,MATCH($C1663,'Policy Characteristics'!$C:$C,0)))</f>
        <v>1</v>
      </c>
      <c r="O1663" s="76" t="str">
        <f>IF(ISBLANK(INDEX('Policy Characteristics'!I:I,MATCH($C1663,'Policy Characteristics'!$C:$C,0))),"",INDEX('Policy Characteristics'!I:I,MATCH($C1663,'Policy Characteristics'!$C:$C,0)))</f>
        <v>on/off</v>
      </c>
      <c r="P1663" s="76" t="str">
        <f>IF(ISBLANK(INDEX('Policy Characteristics'!J:J,MATCH($C1663,'Policy Characteristics'!$C:$C,0))),"",INDEX('Policy Characteristics'!J:J,MATCH($C1663,'Policy Characteristics'!$C:$C,0)))</f>
        <v>**Description:** Turning this policy lever on prevents the carbon tax from being levied on process emissions from the selected industry categories. (Process emissions are non-energy greenhouse gas emissions from industrial and agricultural operations, for example emissions released due to chemical reactions during cement production). By default, we exempt agriculture and water and waste process emissions, as these categories are generally not covered by carbon tax proposals.</v>
      </c>
      <c r="Q1663" s="76" t="str">
        <f>IF(ISBLANK(INDEX('Policy Characteristics'!K:K,MATCH($C1663,'Policy Characteristics'!$C:$C,0))),"",INDEX('Policy Characteristics'!K:K,MATCH($C1663,'Policy Characteristics'!$C:$C,0)))</f>
        <v>fuels.html#carbon-tax</v>
      </c>
      <c r="R1663" s="76" t="str">
        <f>IF(ISBLANK(INDEX('Policy Characteristics'!L:L,MATCH($C1663,'Policy Characteristics'!$C:$C,0))),"",INDEX('Policy Characteristics'!L:L,MATCH($C1663,'Policy Characteristics'!$C:$C,0)))</f>
        <v>carbon-tax.html</v>
      </c>
    </row>
    <row r="1664" spans="1:18" s="143" customFormat="1" x14ac:dyDescent="0.25">
      <c r="A1664" s="76" t="str">
        <f>IF(ISBLANK(INDEX('Policy Characteristics'!A:A,MATCH($C1664,'Policy Characteristics'!$C:$C,0))),"",INDEX('Policy Characteristics'!A:A,MATCH($C1664,'Policy Characteristics'!$C:$C,0)))</f>
        <v>Cross-Sector</v>
      </c>
      <c r="B1664" s="200" t="str">
        <f>IF(ISBLANK(INDEX('Policy Characteristics'!B:B,MATCH($C1664,'Policy Characteristics'!$C:$C,0))),"",INDEX('Policy Characteristics'!B:B,MATCH($C1664,'Policy Characteristics'!$C:$C,0)))</f>
        <v>Exempt Process Emissions from C Tax</v>
      </c>
      <c r="C1664" s="76" t="str">
        <f t="shared" si="50"/>
        <v>BEPEfCT Boolean Exempt Process Emissions from Carbon Tax</v>
      </c>
      <c r="D1664" s="78" t="s">
        <v>1317</v>
      </c>
      <c r="E1664" s="78"/>
      <c r="F1664" t="s">
        <v>1279</v>
      </c>
      <c r="G1664" s="78"/>
      <c r="H1664" s="80">
        <v>1645</v>
      </c>
      <c r="I1664" s="201" t="s">
        <v>44</v>
      </c>
      <c r="J1664" s="202" t="str">
        <f>IF(ISBLANK(INDEX('Policy Characteristics'!D:D,MATCH($C1664,'Policy Characteristics'!$C:$C,0))),"",INDEX('Policy Characteristics'!D:D,MATCH($C1664,'Policy Characteristics'!$C:$C,0)))</f>
        <v/>
      </c>
      <c r="K1664" s="76" t="str">
        <f>IF(ISBLANK(INDEX('Policy Characteristics'!E:E,MATCH($C1664,'Policy Characteristics'!$C:$C,0))),"",INDEX('Policy Characteristics'!E:E,MATCH($C1664,'Policy Characteristics'!$C:$C,0)))</f>
        <v>cross toggle whether carbon tax affects process emissions</v>
      </c>
      <c r="L1664" s="76">
        <f>IF(ISBLANK(INDEX('Policy Characteristics'!F:F,MATCH($C1664,'Policy Characteristics'!$C:$C,0))),"",INDEX('Policy Characteristics'!F:F,MATCH($C1664,'Policy Characteristics'!$C:$C,0)))</f>
        <v>0</v>
      </c>
      <c r="M1664" s="76">
        <f>IF(ISBLANK(INDEX('Policy Characteristics'!G:G,MATCH($C1664,'Policy Characteristics'!$C:$C,0))),"",INDEX('Policy Characteristics'!G:G,MATCH($C1664,'Policy Characteristics'!$C:$C,0)))</f>
        <v>1</v>
      </c>
      <c r="N1664" s="76">
        <f>IF(ISBLANK(INDEX('Policy Characteristics'!H:H,MATCH($C1664,'Policy Characteristics'!$C:$C,0))),"",INDEX('Policy Characteristics'!H:H,MATCH($C1664,'Policy Characteristics'!$C:$C,0)))</f>
        <v>1</v>
      </c>
      <c r="O1664" s="76" t="str">
        <f>IF(ISBLANK(INDEX('Policy Characteristics'!I:I,MATCH($C1664,'Policy Characteristics'!$C:$C,0))),"",INDEX('Policy Characteristics'!I:I,MATCH($C1664,'Policy Characteristics'!$C:$C,0)))</f>
        <v>on/off</v>
      </c>
      <c r="P1664" s="76" t="str">
        <f>IF(ISBLANK(INDEX('Policy Characteristics'!J:J,MATCH($C1664,'Policy Characteristics'!$C:$C,0))),"",INDEX('Policy Characteristics'!J:J,MATCH($C1664,'Policy Characteristics'!$C:$C,0)))</f>
        <v>**Description:** Turning this policy lever on prevents the carbon tax from being levied on process emissions from the selected industry categories. (Process emissions are non-energy greenhouse gas emissions from industrial and agricultural operations, for example emissions released due to chemical reactions during cement production). By default, we exempt agriculture and water and waste process emissions, as these categories are generally not covered by carbon tax proposals.</v>
      </c>
      <c r="Q1664" s="76" t="str">
        <f>IF(ISBLANK(INDEX('Policy Characteristics'!K:K,MATCH($C1664,'Policy Characteristics'!$C:$C,0))),"",INDEX('Policy Characteristics'!K:K,MATCH($C1664,'Policy Characteristics'!$C:$C,0)))</f>
        <v>fuels.html#carbon-tax</v>
      </c>
      <c r="R1664" s="76" t="str">
        <f>IF(ISBLANK(INDEX('Policy Characteristics'!L:L,MATCH($C1664,'Policy Characteristics'!$C:$C,0))),"",INDEX('Policy Characteristics'!L:L,MATCH($C1664,'Policy Characteristics'!$C:$C,0)))</f>
        <v>carbon-tax.html</v>
      </c>
    </row>
    <row r="1665" spans="1:18" s="143" customFormat="1" x14ac:dyDescent="0.25">
      <c r="A1665" s="76" t="str">
        <f>IF(ISBLANK(INDEX('Policy Characteristics'!A:A,MATCH($C1665,'Policy Characteristics'!$C:$C,0))),"",INDEX('Policy Characteristics'!A:A,MATCH($C1665,'Policy Characteristics'!$C:$C,0)))</f>
        <v>Cross-Sector</v>
      </c>
      <c r="B1665" s="200" t="str">
        <f>IF(ISBLANK(INDEX('Policy Characteristics'!B:B,MATCH($C1665,'Policy Characteristics'!$C:$C,0))),"",INDEX('Policy Characteristics'!B:B,MATCH($C1665,'Policy Characteristics'!$C:$C,0)))</f>
        <v>Exempt Process Emissions from C Tax</v>
      </c>
      <c r="C1665" s="76" t="str">
        <f t="shared" si="50"/>
        <v>BEPEfCT Boolean Exempt Process Emissions from Carbon Tax</v>
      </c>
      <c r="D1665" s="78" t="s">
        <v>1318</v>
      </c>
      <c r="E1665" s="78"/>
      <c r="F1665" t="s">
        <v>1280</v>
      </c>
      <c r="G1665" s="78"/>
      <c r="H1665" s="80">
        <v>1646</v>
      </c>
      <c r="I1665" s="201" t="s">
        <v>44</v>
      </c>
      <c r="J1665" s="202" t="str">
        <f>IF(ISBLANK(INDEX('Policy Characteristics'!D:D,MATCH($C1665,'Policy Characteristics'!$C:$C,0))),"",INDEX('Policy Characteristics'!D:D,MATCH($C1665,'Policy Characteristics'!$C:$C,0)))</f>
        <v/>
      </c>
      <c r="K1665" s="76" t="str">
        <f>IF(ISBLANK(INDEX('Policy Characteristics'!E:E,MATCH($C1665,'Policy Characteristics'!$C:$C,0))),"",INDEX('Policy Characteristics'!E:E,MATCH($C1665,'Policy Characteristics'!$C:$C,0)))</f>
        <v>cross toggle whether carbon tax affects process emissions</v>
      </c>
      <c r="L1665" s="76">
        <f>IF(ISBLANK(INDEX('Policy Characteristics'!F:F,MATCH($C1665,'Policy Characteristics'!$C:$C,0))),"",INDEX('Policy Characteristics'!F:F,MATCH($C1665,'Policy Characteristics'!$C:$C,0)))</f>
        <v>0</v>
      </c>
      <c r="M1665" s="76">
        <f>IF(ISBLANK(INDEX('Policy Characteristics'!G:G,MATCH($C1665,'Policy Characteristics'!$C:$C,0))),"",INDEX('Policy Characteristics'!G:G,MATCH($C1665,'Policy Characteristics'!$C:$C,0)))</f>
        <v>1</v>
      </c>
      <c r="N1665" s="76">
        <f>IF(ISBLANK(INDEX('Policy Characteristics'!H:H,MATCH($C1665,'Policy Characteristics'!$C:$C,0))),"",INDEX('Policy Characteristics'!H:H,MATCH($C1665,'Policy Characteristics'!$C:$C,0)))</f>
        <v>1</v>
      </c>
      <c r="O1665" s="76" t="str">
        <f>IF(ISBLANK(INDEX('Policy Characteristics'!I:I,MATCH($C1665,'Policy Characteristics'!$C:$C,0))),"",INDEX('Policy Characteristics'!I:I,MATCH($C1665,'Policy Characteristics'!$C:$C,0)))</f>
        <v>on/off</v>
      </c>
      <c r="P1665" s="76" t="str">
        <f>IF(ISBLANK(INDEX('Policy Characteristics'!J:J,MATCH($C1665,'Policy Characteristics'!$C:$C,0))),"",INDEX('Policy Characteristics'!J:J,MATCH($C1665,'Policy Characteristics'!$C:$C,0)))</f>
        <v>**Description:** Turning this policy lever on prevents the carbon tax from being levied on process emissions from the selected industry categories. (Process emissions are non-energy greenhouse gas emissions from industrial and agricultural operations, for example emissions released due to chemical reactions during cement production). By default, we exempt agriculture and water and waste process emissions, as these categories are generally not covered by carbon tax proposals.</v>
      </c>
      <c r="Q1665" s="76" t="str">
        <f>IF(ISBLANK(INDEX('Policy Characteristics'!K:K,MATCH($C1665,'Policy Characteristics'!$C:$C,0))),"",INDEX('Policy Characteristics'!K:K,MATCH($C1665,'Policy Characteristics'!$C:$C,0)))</f>
        <v>fuels.html#carbon-tax</v>
      </c>
      <c r="R1665" s="76" t="str">
        <f>IF(ISBLANK(INDEX('Policy Characteristics'!L:L,MATCH($C1665,'Policy Characteristics'!$C:$C,0))),"",INDEX('Policy Characteristics'!L:L,MATCH($C1665,'Policy Characteristics'!$C:$C,0)))</f>
        <v>carbon-tax.html</v>
      </c>
    </row>
    <row r="1666" spans="1:18" s="143" customFormat="1" x14ac:dyDescent="0.25">
      <c r="A1666" s="76" t="str">
        <f>IF(ISBLANK(INDEX('Policy Characteristics'!A:A,MATCH($C1666,'Policy Characteristics'!$C:$C,0))),"",INDEX('Policy Characteristics'!A:A,MATCH($C1666,'Policy Characteristics'!$C:$C,0)))</f>
        <v>Cross-Sector</v>
      </c>
      <c r="B1666" s="200" t="str">
        <f>IF(ISBLANK(INDEX('Policy Characteristics'!B:B,MATCH($C1666,'Policy Characteristics'!$C:$C,0))),"",INDEX('Policy Characteristics'!B:B,MATCH($C1666,'Policy Characteristics'!$C:$C,0)))</f>
        <v>Exempt Process Emissions from C Tax</v>
      </c>
      <c r="C1666" s="76" t="str">
        <f t="shared" si="50"/>
        <v>BEPEfCT Boolean Exempt Process Emissions from Carbon Tax</v>
      </c>
      <c r="D1666" s="78" t="s">
        <v>1319</v>
      </c>
      <c r="E1666" s="78"/>
      <c r="F1666" t="s">
        <v>1281</v>
      </c>
      <c r="G1666" s="78"/>
      <c r="H1666" s="80">
        <v>1647</v>
      </c>
      <c r="I1666" s="201" t="s">
        <v>44</v>
      </c>
      <c r="J1666" s="202" t="str">
        <f>IF(ISBLANK(INDEX('Policy Characteristics'!D:D,MATCH($C1666,'Policy Characteristics'!$C:$C,0))),"",INDEX('Policy Characteristics'!D:D,MATCH($C1666,'Policy Characteristics'!$C:$C,0)))</f>
        <v/>
      </c>
      <c r="K1666" s="76" t="str">
        <f>IF(ISBLANK(INDEX('Policy Characteristics'!E:E,MATCH($C1666,'Policy Characteristics'!$C:$C,0))),"",INDEX('Policy Characteristics'!E:E,MATCH($C1666,'Policy Characteristics'!$C:$C,0)))</f>
        <v>cross toggle whether carbon tax affects process emissions</v>
      </c>
      <c r="L1666" s="76">
        <f>IF(ISBLANK(INDEX('Policy Characteristics'!F:F,MATCH($C1666,'Policy Characteristics'!$C:$C,0))),"",INDEX('Policy Characteristics'!F:F,MATCH($C1666,'Policy Characteristics'!$C:$C,0)))</f>
        <v>0</v>
      </c>
      <c r="M1666" s="76">
        <f>IF(ISBLANK(INDEX('Policy Characteristics'!G:G,MATCH($C1666,'Policy Characteristics'!$C:$C,0))),"",INDEX('Policy Characteristics'!G:G,MATCH($C1666,'Policy Characteristics'!$C:$C,0)))</f>
        <v>1</v>
      </c>
      <c r="N1666" s="76">
        <f>IF(ISBLANK(INDEX('Policy Characteristics'!H:H,MATCH($C1666,'Policy Characteristics'!$C:$C,0))),"",INDEX('Policy Characteristics'!H:H,MATCH($C1666,'Policy Characteristics'!$C:$C,0)))</f>
        <v>1</v>
      </c>
      <c r="O1666" s="76" t="str">
        <f>IF(ISBLANK(INDEX('Policy Characteristics'!I:I,MATCH($C1666,'Policy Characteristics'!$C:$C,0))),"",INDEX('Policy Characteristics'!I:I,MATCH($C1666,'Policy Characteristics'!$C:$C,0)))</f>
        <v>on/off</v>
      </c>
      <c r="P1666" s="76" t="str">
        <f>IF(ISBLANK(INDEX('Policy Characteristics'!J:J,MATCH($C1666,'Policy Characteristics'!$C:$C,0))),"",INDEX('Policy Characteristics'!J:J,MATCH($C1666,'Policy Characteristics'!$C:$C,0)))</f>
        <v>**Description:** Turning this policy lever on prevents the carbon tax from being levied on process emissions from the selected industry categories. (Process emissions are non-energy greenhouse gas emissions from industrial and agricultural operations, for example emissions released due to chemical reactions during cement production). By default, we exempt agriculture and water and waste process emissions, as these categories are generally not covered by carbon tax proposals.</v>
      </c>
      <c r="Q1666" s="76" t="str">
        <f>IF(ISBLANK(INDEX('Policy Characteristics'!K:K,MATCH($C1666,'Policy Characteristics'!$C:$C,0))),"",INDEX('Policy Characteristics'!K:K,MATCH($C1666,'Policy Characteristics'!$C:$C,0)))</f>
        <v>fuels.html#carbon-tax</v>
      </c>
      <c r="R1666" s="76" t="str">
        <f>IF(ISBLANK(INDEX('Policy Characteristics'!L:L,MATCH($C1666,'Policy Characteristics'!$C:$C,0))),"",INDEX('Policy Characteristics'!L:L,MATCH($C1666,'Policy Characteristics'!$C:$C,0)))</f>
        <v>carbon-tax.html</v>
      </c>
    </row>
    <row r="1667" spans="1:18" s="143" customFormat="1" x14ac:dyDescent="0.25">
      <c r="A1667" s="76" t="str">
        <f>IF(ISBLANK(INDEX('Policy Characteristics'!A:A,MATCH($C1667,'Policy Characteristics'!$C:$C,0))),"",INDEX('Policy Characteristics'!A:A,MATCH($C1667,'Policy Characteristics'!$C:$C,0)))</f>
        <v>Cross-Sector</v>
      </c>
      <c r="B1667" s="200" t="str">
        <f>IF(ISBLANK(INDEX('Policy Characteristics'!B:B,MATCH($C1667,'Policy Characteristics'!$C:$C,0))),"",INDEX('Policy Characteristics'!B:B,MATCH($C1667,'Policy Characteristics'!$C:$C,0)))</f>
        <v>Exempt Process Emissions from C Tax</v>
      </c>
      <c r="C1667" s="76" t="str">
        <f t="shared" si="50"/>
        <v>BEPEfCT Boolean Exempt Process Emissions from Carbon Tax</v>
      </c>
      <c r="D1667" s="78" t="s">
        <v>1320</v>
      </c>
      <c r="E1667" s="78"/>
      <c r="F1667" t="s">
        <v>1282</v>
      </c>
      <c r="G1667" s="78"/>
      <c r="H1667" s="80">
        <v>1648</v>
      </c>
      <c r="I1667" s="201" t="s">
        <v>44</v>
      </c>
      <c r="J1667" s="202" t="str">
        <f>IF(ISBLANK(INDEX('Policy Characteristics'!D:D,MATCH($C1667,'Policy Characteristics'!$C:$C,0))),"",INDEX('Policy Characteristics'!D:D,MATCH($C1667,'Policy Characteristics'!$C:$C,0)))</f>
        <v/>
      </c>
      <c r="K1667" s="76" t="str">
        <f>IF(ISBLANK(INDEX('Policy Characteristics'!E:E,MATCH($C1667,'Policy Characteristics'!$C:$C,0))),"",INDEX('Policy Characteristics'!E:E,MATCH($C1667,'Policy Characteristics'!$C:$C,0)))</f>
        <v>cross toggle whether carbon tax affects process emissions</v>
      </c>
      <c r="L1667" s="76">
        <f>IF(ISBLANK(INDEX('Policy Characteristics'!F:F,MATCH($C1667,'Policy Characteristics'!$C:$C,0))),"",INDEX('Policy Characteristics'!F:F,MATCH($C1667,'Policy Characteristics'!$C:$C,0)))</f>
        <v>0</v>
      </c>
      <c r="M1667" s="76">
        <f>IF(ISBLANK(INDEX('Policy Characteristics'!G:G,MATCH($C1667,'Policy Characteristics'!$C:$C,0))),"",INDEX('Policy Characteristics'!G:G,MATCH($C1667,'Policy Characteristics'!$C:$C,0)))</f>
        <v>1</v>
      </c>
      <c r="N1667" s="76">
        <f>IF(ISBLANK(INDEX('Policy Characteristics'!H:H,MATCH($C1667,'Policy Characteristics'!$C:$C,0))),"",INDEX('Policy Characteristics'!H:H,MATCH($C1667,'Policy Characteristics'!$C:$C,0)))</f>
        <v>1</v>
      </c>
      <c r="O1667" s="76" t="str">
        <f>IF(ISBLANK(INDEX('Policy Characteristics'!I:I,MATCH($C1667,'Policy Characteristics'!$C:$C,0))),"",INDEX('Policy Characteristics'!I:I,MATCH($C1667,'Policy Characteristics'!$C:$C,0)))</f>
        <v>on/off</v>
      </c>
      <c r="P1667" s="76" t="str">
        <f>IF(ISBLANK(INDEX('Policy Characteristics'!J:J,MATCH($C1667,'Policy Characteristics'!$C:$C,0))),"",INDEX('Policy Characteristics'!J:J,MATCH($C1667,'Policy Characteristics'!$C:$C,0)))</f>
        <v>**Description:** Turning this policy lever on prevents the carbon tax from being levied on process emissions from the selected industry categories. (Process emissions are non-energy greenhouse gas emissions from industrial and agricultural operations, for example emissions released due to chemical reactions during cement production). By default, we exempt agriculture and water and waste process emissions, as these categories are generally not covered by carbon tax proposals.</v>
      </c>
      <c r="Q1667" s="76" t="str">
        <f>IF(ISBLANK(INDEX('Policy Characteristics'!K:K,MATCH($C1667,'Policy Characteristics'!$C:$C,0))),"",INDEX('Policy Characteristics'!K:K,MATCH($C1667,'Policy Characteristics'!$C:$C,0)))</f>
        <v>fuels.html#carbon-tax</v>
      </c>
      <c r="R1667" s="76" t="str">
        <f>IF(ISBLANK(INDEX('Policy Characteristics'!L:L,MATCH($C1667,'Policy Characteristics'!$C:$C,0))),"",INDEX('Policy Characteristics'!L:L,MATCH($C1667,'Policy Characteristics'!$C:$C,0)))</f>
        <v>carbon-tax.html</v>
      </c>
    </row>
    <row r="1668" spans="1:18" s="143" customFormat="1" x14ac:dyDescent="0.25">
      <c r="A1668" s="76" t="str">
        <f>IF(ISBLANK(INDEX('Policy Characteristics'!A:A,MATCH($C1668,'Policy Characteristics'!$C:$C,0))),"",INDEX('Policy Characteristics'!A:A,MATCH($C1668,'Policy Characteristics'!$C:$C,0)))</f>
        <v>Cross-Sector</v>
      </c>
      <c r="B1668" s="200" t="str">
        <f>IF(ISBLANK(INDEX('Policy Characteristics'!B:B,MATCH($C1668,'Policy Characteristics'!$C:$C,0))),"",INDEX('Policy Characteristics'!B:B,MATCH($C1668,'Policy Characteristics'!$C:$C,0)))</f>
        <v>Exempt Process Emissions from C Tax</v>
      </c>
      <c r="C1668" s="76" t="str">
        <f t="shared" si="50"/>
        <v>BEPEfCT Boolean Exempt Process Emissions from Carbon Tax</v>
      </c>
      <c r="D1668" s="78" t="s">
        <v>1321</v>
      </c>
      <c r="E1668" s="78"/>
      <c r="F1668" t="s">
        <v>1283</v>
      </c>
      <c r="G1668" s="78"/>
      <c r="H1668" s="80">
        <v>1649</v>
      </c>
      <c r="I1668" s="201" t="s">
        <v>44</v>
      </c>
      <c r="J1668" s="202" t="str">
        <f>IF(ISBLANK(INDEX('Policy Characteristics'!D:D,MATCH($C1668,'Policy Characteristics'!$C:$C,0))),"",INDEX('Policy Characteristics'!D:D,MATCH($C1668,'Policy Characteristics'!$C:$C,0)))</f>
        <v/>
      </c>
      <c r="K1668" s="76" t="str">
        <f>IF(ISBLANK(INDEX('Policy Characteristics'!E:E,MATCH($C1668,'Policy Characteristics'!$C:$C,0))),"",INDEX('Policy Characteristics'!E:E,MATCH($C1668,'Policy Characteristics'!$C:$C,0)))</f>
        <v>cross toggle whether carbon tax affects process emissions</v>
      </c>
      <c r="L1668" s="76">
        <f>IF(ISBLANK(INDEX('Policy Characteristics'!F:F,MATCH($C1668,'Policy Characteristics'!$C:$C,0))),"",INDEX('Policy Characteristics'!F:F,MATCH($C1668,'Policy Characteristics'!$C:$C,0)))</f>
        <v>0</v>
      </c>
      <c r="M1668" s="76">
        <f>IF(ISBLANK(INDEX('Policy Characteristics'!G:G,MATCH($C1668,'Policy Characteristics'!$C:$C,0))),"",INDEX('Policy Characteristics'!G:G,MATCH($C1668,'Policy Characteristics'!$C:$C,0)))</f>
        <v>1</v>
      </c>
      <c r="N1668" s="76">
        <f>IF(ISBLANK(INDEX('Policy Characteristics'!H:H,MATCH($C1668,'Policy Characteristics'!$C:$C,0))),"",INDEX('Policy Characteristics'!H:H,MATCH($C1668,'Policy Characteristics'!$C:$C,0)))</f>
        <v>1</v>
      </c>
      <c r="O1668" s="76" t="str">
        <f>IF(ISBLANK(INDEX('Policy Characteristics'!I:I,MATCH($C1668,'Policy Characteristics'!$C:$C,0))),"",INDEX('Policy Characteristics'!I:I,MATCH($C1668,'Policy Characteristics'!$C:$C,0)))</f>
        <v>on/off</v>
      </c>
      <c r="P1668" s="76" t="str">
        <f>IF(ISBLANK(INDEX('Policy Characteristics'!J:J,MATCH($C1668,'Policy Characteristics'!$C:$C,0))),"",INDEX('Policy Characteristics'!J:J,MATCH($C1668,'Policy Characteristics'!$C:$C,0)))</f>
        <v>**Description:** Turning this policy lever on prevents the carbon tax from being levied on process emissions from the selected industry categories. (Process emissions are non-energy greenhouse gas emissions from industrial and agricultural operations, for example emissions released due to chemical reactions during cement production). By default, we exempt agriculture and water and waste process emissions, as these categories are generally not covered by carbon tax proposals.</v>
      </c>
      <c r="Q1668" s="76" t="str">
        <f>IF(ISBLANK(INDEX('Policy Characteristics'!K:K,MATCH($C1668,'Policy Characteristics'!$C:$C,0))),"",INDEX('Policy Characteristics'!K:K,MATCH($C1668,'Policy Characteristics'!$C:$C,0)))</f>
        <v>fuels.html#carbon-tax</v>
      </c>
      <c r="R1668" s="76" t="str">
        <f>IF(ISBLANK(INDEX('Policy Characteristics'!L:L,MATCH($C1668,'Policy Characteristics'!$C:$C,0))),"",INDEX('Policy Characteristics'!L:L,MATCH($C1668,'Policy Characteristics'!$C:$C,0)))</f>
        <v>carbon-tax.html</v>
      </c>
    </row>
    <row r="1669" spans="1:18" s="143" customFormat="1" x14ac:dyDescent="0.25">
      <c r="A1669" s="76" t="str">
        <f>IF(ISBLANK(INDEX('Policy Characteristics'!A:A,MATCH($C1669,'Policy Characteristics'!$C:$C,0))),"",INDEX('Policy Characteristics'!A:A,MATCH($C1669,'Policy Characteristics'!$C:$C,0)))</f>
        <v>Cross-Sector</v>
      </c>
      <c r="B1669" s="200" t="str">
        <f>IF(ISBLANK(INDEX('Policy Characteristics'!B:B,MATCH($C1669,'Policy Characteristics'!$C:$C,0))),"",INDEX('Policy Characteristics'!B:B,MATCH($C1669,'Policy Characteristics'!$C:$C,0)))</f>
        <v>Exempt Process Emissions from C Tax</v>
      </c>
      <c r="C1669" s="76" t="str">
        <f t="shared" si="50"/>
        <v>BEPEfCT Boolean Exempt Process Emissions from Carbon Tax</v>
      </c>
      <c r="D1669" s="78" t="s">
        <v>1322</v>
      </c>
      <c r="E1669" s="78"/>
      <c r="F1669" t="s">
        <v>1284</v>
      </c>
      <c r="G1669" s="78"/>
      <c r="H1669" s="80">
        <v>1650</v>
      </c>
      <c r="I1669" s="201" t="s">
        <v>43</v>
      </c>
      <c r="J1669" s="202" t="str">
        <f>IF(ISBLANK(INDEX('Policy Characteristics'!D:D,MATCH($C1669,'Policy Characteristics'!$C:$C,0))),"",INDEX('Policy Characteristics'!D:D,MATCH($C1669,'Policy Characteristics'!$C:$C,0)))</f>
        <v/>
      </c>
      <c r="K1669" s="76" t="str">
        <f>IF(ISBLANK(INDEX('Policy Characteristics'!E:E,MATCH($C1669,'Policy Characteristics'!$C:$C,0))),"",INDEX('Policy Characteristics'!E:E,MATCH($C1669,'Policy Characteristics'!$C:$C,0)))</f>
        <v>cross toggle whether carbon tax affects process emissions</v>
      </c>
      <c r="L1669" s="76">
        <f>IF(ISBLANK(INDEX('Policy Characteristics'!F:F,MATCH($C1669,'Policy Characteristics'!$C:$C,0))),"",INDEX('Policy Characteristics'!F:F,MATCH($C1669,'Policy Characteristics'!$C:$C,0)))</f>
        <v>0</v>
      </c>
      <c r="M1669" s="76">
        <f>IF(ISBLANK(INDEX('Policy Characteristics'!G:G,MATCH($C1669,'Policy Characteristics'!$C:$C,0))),"",INDEX('Policy Characteristics'!G:G,MATCH($C1669,'Policy Characteristics'!$C:$C,0)))</f>
        <v>1</v>
      </c>
      <c r="N1669" s="76">
        <f>IF(ISBLANK(INDEX('Policy Characteristics'!H:H,MATCH($C1669,'Policy Characteristics'!$C:$C,0))),"",INDEX('Policy Characteristics'!H:H,MATCH($C1669,'Policy Characteristics'!$C:$C,0)))</f>
        <v>1</v>
      </c>
      <c r="O1669" s="76" t="str">
        <f>IF(ISBLANK(INDEX('Policy Characteristics'!I:I,MATCH($C1669,'Policy Characteristics'!$C:$C,0))),"",INDEX('Policy Characteristics'!I:I,MATCH($C1669,'Policy Characteristics'!$C:$C,0)))</f>
        <v>on/off</v>
      </c>
      <c r="P1669" s="76" t="str">
        <f>IF(ISBLANK(INDEX('Policy Characteristics'!J:J,MATCH($C1669,'Policy Characteristics'!$C:$C,0))),"",INDEX('Policy Characteristics'!J:J,MATCH($C1669,'Policy Characteristics'!$C:$C,0)))</f>
        <v>**Description:** Turning this policy lever on prevents the carbon tax from being levied on process emissions from the selected industry categories. (Process emissions are non-energy greenhouse gas emissions from industrial and agricultural operations, for example emissions released due to chemical reactions during cement production). By default, we exempt agriculture and water and waste process emissions, as these categories are generally not covered by carbon tax proposals.</v>
      </c>
      <c r="Q1669" s="76" t="str">
        <f>IF(ISBLANK(INDEX('Policy Characteristics'!K:K,MATCH($C1669,'Policy Characteristics'!$C:$C,0))),"",INDEX('Policy Characteristics'!K:K,MATCH($C1669,'Policy Characteristics'!$C:$C,0)))</f>
        <v>fuels.html#carbon-tax</v>
      </c>
      <c r="R1669" s="76" t="str">
        <f>IF(ISBLANK(INDEX('Policy Characteristics'!L:L,MATCH($C1669,'Policy Characteristics'!$C:$C,0))),"",INDEX('Policy Characteristics'!L:L,MATCH($C1669,'Policy Characteristics'!$C:$C,0)))</f>
        <v>carbon-tax.html</v>
      </c>
    </row>
    <row r="1670" spans="1:18" s="143" customFormat="1" x14ac:dyDescent="0.25">
      <c r="A1670" s="76" t="str">
        <f>IF(ISBLANK(INDEX('Policy Characteristics'!A:A,MATCH($C1670,'Policy Characteristics'!$C:$C,0))),"",INDEX('Policy Characteristics'!A:A,MATCH($C1670,'Policy Characteristics'!$C:$C,0)))</f>
        <v>Cross-Sector</v>
      </c>
      <c r="B1670" s="200" t="str">
        <f>IF(ISBLANK(INDEX('Policy Characteristics'!B:B,MATCH($C1670,'Policy Characteristics'!$C:$C,0))),"",INDEX('Policy Characteristics'!B:B,MATCH($C1670,'Policy Characteristics'!$C:$C,0)))</f>
        <v>Exempt Process Emissions from C Tax</v>
      </c>
      <c r="C1670" s="76" t="str">
        <f t="shared" si="50"/>
        <v>BEPEfCT Boolean Exempt Process Emissions from Carbon Tax</v>
      </c>
      <c r="D1670" s="78" t="s">
        <v>1323</v>
      </c>
      <c r="E1670" s="78"/>
      <c r="F1670" t="s">
        <v>1326</v>
      </c>
      <c r="G1670" s="78"/>
      <c r="H1670" s="80">
        <v>1651</v>
      </c>
      <c r="I1670" s="201" t="s">
        <v>43</v>
      </c>
      <c r="J1670" s="202" t="str">
        <f>IF(ISBLANK(INDEX('Policy Characteristics'!D:D,MATCH($C1670,'Policy Characteristics'!$C:$C,0))),"",INDEX('Policy Characteristics'!D:D,MATCH($C1670,'Policy Characteristics'!$C:$C,0)))</f>
        <v/>
      </c>
      <c r="K1670" s="76" t="str">
        <f>IF(ISBLANK(INDEX('Policy Characteristics'!E:E,MATCH($C1670,'Policy Characteristics'!$C:$C,0))),"",INDEX('Policy Characteristics'!E:E,MATCH($C1670,'Policy Characteristics'!$C:$C,0)))</f>
        <v>cross toggle whether carbon tax affects process emissions</v>
      </c>
      <c r="L1670" s="76">
        <f>IF(ISBLANK(INDEX('Policy Characteristics'!F:F,MATCH($C1670,'Policy Characteristics'!$C:$C,0))),"",INDEX('Policy Characteristics'!F:F,MATCH($C1670,'Policy Characteristics'!$C:$C,0)))</f>
        <v>0</v>
      </c>
      <c r="M1670" s="76">
        <f>IF(ISBLANK(INDEX('Policy Characteristics'!G:G,MATCH($C1670,'Policy Characteristics'!$C:$C,0))),"",INDEX('Policy Characteristics'!G:G,MATCH($C1670,'Policy Characteristics'!$C:$C,0)))</f>
        <v>1</v>
      </c>
      <c r="N1670" s="76">
        <f>IF(ISBLANK(INDEX('Policy Characteristics'!H:H,MATCH($C1670,'Policy Characteristics'!$C:$C,0))),"",INDEX('Policy Characteristics'!H:H,MATCH($C1670,'Policy Characteristics'!$C:$C,0)))</f>
        <v>1</v>
      </c>
      <c r="O1670" s="76" t="str">
        <f>IF(ISBLANK(INDEX('Policy Characteristics'!I:I,MATCH($C1670,'Policy Characteristics'!$C:$C,0))),"",INDEX('Policy Characteristics'!I:I,MATCH($C1670,'Policy Characteristics'!$C:$C,0)))</f>
        <v>on/off</v>
      </c>
      <c r="P1670" s="76" t="str">
        <f>IF(ISBLANK(INDEX('Policy Characteristics'!J:J,MATCH($C1670,'Policy Characteristics'!$C:$C,0))),"",INDEX('Policy Characteristics'!J:J,MATCH($C1670,'Policy Characteristics'!$C:$C,0)))</f>
        <v>**Description:** Turning this policy lever on prevents the carbon tax from being levied on process emissions from the selected industry categories. (Process emissions are non-energy greenhouse gas emissions from industrial and agricultural operations, for example emissions released due to chemical reactions during cement production). By default, we exempt agriculture and water and waste process emissions, as these categories are generally not covered by carbon tax proposals.</v>
      </c>
      <c r="Q1670" s="76" t="str">
        <f>IF(ISBLANK(INDEX('Policy Characteristics'!K:K,MATCH($C1670,'Policy Characteristics'!$C:$C,0))),"",INDEX('Policy Characteristics'!K:K,MATCH($C1670,'Policy Characteristics'!$C:$C,0)))</f>
        <v>fuels.html#carbon-tax</v>
      </c>
      <c r="R1670" s="76" t="str">
        <f>IF(ISBLANK(INDEX('Policy Characteristics'!L:L,MATCH($C1670,'Policy Characteristics'!$C:$C,0))),"",INDEX('Policy Characteristics'!L:L,MATCH($C1670,'Policy Characteristics'!$C:$C,0)))</f>
        <v>carbon-tax.html</v>
      </c>
    </row>
    <row r="1671" spans="1:18" s="143" customFormat="1" x14ac:dyDescent="0.25">
      <c r="A1671" s="76" t="str">
        <f>IF(ISBLANK(INDEX('Policy Characteristics'!A:A,MATCH($C1671,'Policy Characteristics'!$C:$C,0))),"",INDEX('Policy Characteristics'!A:A,MATCH($C1671,'Policy Characteristics'!$C:$C,0)))</f>
        <v>Cross-Sector</v>
      </c>
      <c r="B1671" s="200" t="str">
        <f>IF(ISBLANK(INDEX('Policy Characteristics'!B:B,MATCH($C1671,'Policy Characteristics'!$C:$C,0))),"",INDEX('Policy Characteristics'!B:B,MATCH($C1671,'Policy Characteristics'!$C:$C,0)))</f>
        <v>Exempt Process Emissions from C Tax</v>
      </c>
      <c r="C1671" s="76" t="str">
        <f t="shared" si="50"/>
        <v>BEPEfCT Boolean Exempt Process Emissions from Carbon Tax</v>
      </c>
      <c r="D1671" s="78" t="s">
        <v>1324</v>
      </c>
      <c r="E1671" s="78"/>
      <c r="F1671" t="s">
        <v>1285</v>
      </c>
      <c r="G1671" s="78"/>
      <c r="H1671" s="80">
        <v>1652</v>
      </c>
      <c r="I1671" s="201" t="s">
        <v>44</v>
      </c>
      <c r="J1671" s="202" t="str">
        <f>IF(ISBLANK(INDEX('Policy Characteristics'!D:D,MATCH($C1671,'Policy Characteristics'!$C:$C,0))),"",INDEX('Policy Characteristics'!D:D,MATCH($C1671,'Policy Characteristics'!$C:$C,0)))</f>
        <v/>
      </c>
      <c r="K1671" s="76" t="str">
        <f>IF(ISBLANK(INDEX('Policy Characteristics'!E:E,MATCH($C1671,'Policy Characteristics'!$C:$C,0))),"",INDEX('Policy Characteristics'!E:E,MATCH($C1671,'Policy Characteristics'!$C:$C,0)))</f>
        <v>cross toggle whether carbon tax affects process emissions</v>
      </c>
      <c r="L1671" s="76">
        <f>IF(ISBLANK(INDEX('Policy Characteristics'!F:F,MATCH($C1671,'Policy Characteristics'!$C:$C,0))),"",INDEX('Policy Characteristics'!F:F,MATCH($C1671,'Policy Characteristics'!$C:$C,0)))</f>
        <v>0</v>
      </c>
      <c r="M1671" s="76">
        <f>IF(ISBLANK(INDEX('Policy Characteristics'!G:G,MATCH($C1671,'Policy Characteristics'!$C:$C,0))),"",INDEX('Policy Characteristics'!G:G,MATCH($C1671,'Policy Characteristics'!$C:$C,0)))</f>
        <v>1</v>
      </c>
      <c r="N1671" s="76">
        <f>IF(ISBLANK(INDEX('Policy Characteristics'!H:H,MATCH($C1671,'Policy Characteristics'!$C:$C,0))),"",INDEX('Policy Characteristics'!H:H,MATCH($C1671,'Policy Characteristics'!$C:$C,0)))</f>
        <v>1</v>
      </c>
      <c r="O1671" s="76" t="str">
        <f>IF(ISBLANK(INDEX('Policy Characteristics'!I:I,MATCH($C1671,'Policy Characteristics'!$C:$C,0))),"",INDEX('Policy Characteristics'!I:I,MATCH($C1671,'Policy Characteristics'!$C:$C,0)))</f>
        <v>on/off</v>
      </c>
      <c r="P1671" s="76" t="str">
        <f>IF(ISBLANK(INDEX('Policy Characteristics'!J:J,MATCH($C1671,'Policy Characteristics'!$C:$C,0))),"",INDEX('Policy Characteristics'!J:J,MATCH($C1671,'Policy Characteristics'!$C:$C,0)))</f>
        <v>**Description:** Turning this policy lever on prevents the carbon tax from being levied on process emissions from the selected industry categories. (Process emissions are non-energy greenhouse gas emissions from industrial and agricultural operations, for example emissions released due to chemical reactions during cement production). By default, we exempt agriculture and water and waste process emissions, as these categories are generally not covered by carbon tax proposals.</v>
      </c>
      <c r="Q1671" s="76" t="str">
        <f>IF(ISBLANK(INDEX('Policy Characteristics'!K:K,MATCH($C1671,'Policy Characteristics'!$C:$C,0))),"",INDEX('Policy Characteristics'!K:K,MATCH($C1671,'Policy Characteristics'!$C:$C,0)))</f>
        <v>fuels.html#carbon-tax</v>
      </c>
      <c r="R1671" s="76" t="str">
        <f>IF(ISBLANK(INDEX('Policy Characteristics'!L:L,MATCH($C1671,'Policy Characteristics'!$C:$C,0))),"",INDEX('Policy Characteristics'!L:L,MATCH($C1671,'Policy Characteristics'!$C:$C,0)))</f>
        <v>carbon-tax.html</v>
      </c>
    </row>
    <row r="1672" spans="1:18" s="143" customFormat="1" x14ac:dyDescent="0.25">
      <c r="A1672" s="76" t="str">
        <f>IF(ISBLANK(INDEX('Policy Characteristics'!A:A,MATCH($C1672,'Policy Characteristics'!$C:$C,0))),"",INDEX('Policy Characteristics'!A:A,MATCH($C1672,'Policy Characteristics'!$C:$C,0)))</f>
        <v>Cross-Sector</v>
      </c>
      <c r="B1672" s="200" t="str">
        <f>IF(ISBLANK(INDEX('Policy Characteristics'!B:B,MATCH($C1672,'Policy Characteristics'!$C:$C,0))),"",INDEX('Policy Characteristics'!B:B,MATCH($C1672,'Policy Characteristics'!$C:$C,0)))</f>
        <v>Toggle Carbon Tax Border Adjustment</v>
      </c>
      <c r="C1672" t="s">
        <v>1562</v>
      </c>
      <c r="D1672" s="78"/>
      <c r="E1672" s="78"/>
      <c r="F1672" s="78"/>
      <c r="G1672" s="78"/>
      <c r="H1672" s="80">
        <v>1627</v>
      </c>
      <c r="I1672" s="201" t="s">
        <v>43</v>
      </c>
      <c r="J1672" s="202" t="str">
        <f>IF(ISBLANK(INDEX('Policy Characteristics'!D:D,MATCH($C1672,'Policy Characteristics'!$C:$C,0))),"",INDEX('Policy Characteristics'!D:D,MATCH($C1672,'Policy Characteristics'!$C:$C,0)))</f>
        <v/>
      </c>
      <c r="K1672" s="76" t="str">
        <f>IF(ISBLANK(INDEX('Policy Characteristics'!E:E,MATCH($C1672,'Policy Characteristics'!$C:$C,0))),"",INDEX('Policy Characteristics'!E:E,MATCH($C1672,'Policy Characteristics'!$C:$C,0)))</f>
        <v/>
      </c>
      <c r="L1672" s="76">
        <f>IF(ISBLANK(INDEX('Policy Characteristics'!F:F,MATCH($C1672,'Policy Characteristics'!$C:$C,0))),"",INDEX('Policy Characteristics'!F:F,MATCH($C1672,'Policy Characteristics'!$C:$C,0)))</f>
        <v>0</v>
      </c>
      <c r="M1672" s="76">
        <f>IF(ISBLANK(INDEX('Policy Characteristics'!G:G,MATCH($C1672,'Policy Characteristics'!$C:$C,0))),"",INDEX('Policy Characteristics'!G:G,MATCH($C1672,'Policy Characteristics'!$C:$C,0)))</f>
        <v>1</v>
      </c>
      <c r="N1672" s="76">
        <f>IF(ISBLANK(INDEX('Policy Characteristics'!H:H,MATCH($C1672,'Policy Characteristics'!$C:$C,0))),"",INDEX('Policy Characteristics'!H:H,MATCH($C1672,'Policy Characteristics'!$C:$C,0)))</f>
        <v>1</v>
      </c>
      <c r="O1672" s="76" t="str">
        <f>IF(ISBLANK(INDEX('Policy Characteristics'!I:I,MATCH($C1672,'Policy Characteristics'!$C:$C,0))),"",INDEX('Policy Characteristics'!I:I,MATCH($C1672,'Policy Characteristics'!$C:$C,0)))</f>
        <v>on/off</v>
      </c>
      <c r="P1672" s="76" t="str">
        <f>IF(ISBLANK(INDEX('Policy Characteristics'!J:J,MATCH($C1672,'Policy Characteristics'!$C:$C,0))),"",INDEX('Policy Characteristics'!J:J,MATCH($C1672,'Policy Characteristics'!$C:$C,0)))</f>
        <v>**Description:** By default, carbon taxes apply to only domestically produced goods. Turning this policy lever on enables carbon tax border adjustments, meaning the carbon tax will apply to both domestically produced and imported goods.</v>
      </c>
      <c r="Q1672" s="76" t="str">
        <f>IF(ISBLANK(INDEX('Policy Characteristics'!K:K,MATCH($C1672,'Policy Characteristics'!$C:$C,0))),"",INDEX('Policy Characteristics'!K:K,MATCH($C1672,'Policy Characteristics'!$C:$C,0)))</f>
        <v>fuels.html#carbon-tax</v>
      </c>
      <c r="R1672" s="76" t="str">
        <f>IF(ISBLANK(INDEX('Policy Characteristics'!L:L,MATCH($C1672,'Policy Characteristics'!$C:$C,0))),"",INDEX('Policy Characteristics'!L:L,MATCH($C1672,'Policy Characteristics'!$C:$C,0)))</f>
        <v>carbon-tax.html</v>
      </c>
    </row>
    <row r="1673" spans="1:18" s="143" customFormat="1" x14ac:dyDescent="0.25">
      <c r="A1673" s="76" t="str">
        <f>IF(ISBLANK(INDEX('Policy Characteristics'!A:A,MATCH($C1673,'Policy Characteristics'!$C:$C,0))),"",INDEX('Policy Characteristics'!A:A,MATCH($C1673,'Policy Characteristics'!$C:$C,0)))</f>
        <v>Cross-Sector</v>
      </c>
      <c r="B1673" s="200" t="str">
        <f>IF(ISBLANK(INDEX('Policy Characteristics'!B:B,MATCH($C1673,'Policy Characteristics'!$C:$C,0))),"",INDEX('Policy Characteristics'!B:B,MATCH($C1673,'Policy Characteristics'!$C:$C,0)))</f>
        <v>Fixed Energy Prices</v>
      </c>
      <c r="C1673" s="143" t="s">
        <v>953</v>
      </c>
      <c r="D1673" s="78" t="s">
        <v>52</v>
      </c>
      <c r="E1673" s="78"/>
      <c r="F1673" s="78" t="s">
        <v>93</v>
      </c>
      <c r="G1673" s="78"/>
      <c r="H1673" s="15">
        <v>720</v>
      </c>
      <c r="I1673" s="201" t="s">
        <v>44</v>
      </c>
      <c r="J1673" s="202" t="str">
        <f>IF(ISBLANK(INDEX('Policy Characteristics'!D:D,MATCH($C1673,'Policy Characteristics'!$C:$C,0))),"",INDEX('Policy Characteristics'!D:D,MATCH($C1673,'Policy Characteristics'!$C:$C,0)))</f>
        <v>Fixed Energy Prices</v>
      </c>
      <c r="K1673" s="76" t="str">
        <f>IF(ISBLANK(INDEX('Policy Characteristics'!E:E,MATCH($C1673,'Policy Characteristics'!$C:$C,0))),"",INDEX('Policy Characteristics'!E:E,MATCH($C1673,'Policy Characteristics'!$C:$C,0)))</f>
        <v>cross toggle whether policies affect energy prices</v>
      </c>
      <c r="L1673" s="76">
        <f>IF(ISBLANK(INDEX('Policy Characteristics'!F:F,MATCH($C1673,'Policy Characteristics'!$C:$C,0))),"",INDEX('Policy Characteristics'!F:F,MATCH($C1673,'Policy Characteristics'!$C:$C,0)))</f>
        <v>0</v>
      </c>
      <c r="M1673" s="76">
        <f>IF(ISBLANK(INDEX('Policy Characteristics'!G:G,MATCH($C1673,'Policy Characteristics'!$C:$C,0))),"",INDEX('Policy Characteristics'!G:G,MATCH($C1673,'Policy Characteristics'!$C:$C,0)))</f>
        <v>1</v>
      </c>
      <c r="N1673" s="76">
        <f>IF(ISBLANK(INDEX('Policy Characteristics'!H:H,MATCH($C1673,'Policy Characteristics'!$C:$C,0))),"",INDEX('Policy Characteristics'!H:H,MATCH($C1673,'Policy Characteristics'!$C:$C,0)))</f>
        <v>1</v>
      </c>
      <c r="O1673" s="76" t="str">
        <f>IF(ISBLANK(INDEX('Policy Characteristics'!I:I,MATCH($C1673,'Policy Characteristics'!$C:$C,0))),"",INDEX('Policy Characteristics'!I:I,MATCH($C1673,'Policy Characteristics'!$C:$C,0)))</f>
        <v>on/off</v>
      </c>
      <c r="P1673" s="76" t="str">
        <f>IF(ISBLANK(INDEX('Policy Characteristics'!J:J,MATCH($C1673,'Policy Characteristics'!$C:$C,0))),"",INDEX('Policy Characteristics'!J:J,MATCH($C1673,'Policy Characteristics'!$C:$C,0)))</f>
        <v/>
      </c>
      <c r="Q1673" s="76" t="str">
        <f>IF(ISBLANK(INDEX('Policy Characteristics'!K:K,MATCH($C1673,'Policy Characteristics'!$C:$C,0))),"",INDEX('Policy Characteristics'!K:K,MATCH($C1673,'Policy Characteristics'!$C:$C,0)))</f>
        <v/>
      </c>
      <c r="R1673" s="76" t="str">
        <f>IF(ISBLANK(INDEX('Policy Characteristics'!L:L,MATCH($C1673,'Policy Characteristics'!$C:$C,0))),"",INDEX('Policy Characteristics'!L:L,MATCH($C1673,'Policy Characteristics'!$C:$C,0)))</f>
        <v/>
      </c>
    </row>
    <row r="1674" spans="1:18" s="143" customFormat="1" x14ac:dyDescent="0.25">
      <c r="A1674" s="76" t="str">
        <f>IF(ISBLANK(INDEX('Policy Characteristics'!A:A,MATCH($C1674,'Policy Characteristics'!$C:$C,0))),"",INDEX('Policy Characteristics'!A:A,MATCH($C1674,'Policy Characteristics'!$C:$C,0)))</f>
        <v>Cross-Sector</v>
      </c>
      <c r="B1674" s="200" t="str">
        <f>IF(ISBLANK(INDEX('Policy Characteristics'!B:B,MATCH($C1674,'Policy Characteristics'!$C:$C,0))),"",INDEX('Policy Characteristics'!B:B,MATCH($C1674,'Policy Characteristics'!$C:$C,0)))</f>
        <v>Fixed Energy Prices</v>
      </c>
      <c r="C1674" s="76" t="str">
        <f t="shared" ref="C1674:C1675" si="51">C$1673</f>
        <v>Toggle Whether Policies Affect Energy Prices</v>
      </c>
      <c r="D1674" s="78" t="s">
        <v>75</v>
      </c>
      <c r="E1674" s="78"/>
      <c r="F1674" s="78" t="s">
        <v>99</v>
      </c>
      <c r="G1674" s="78"/>
      <c r="H1674" s="15">
        <v>721</v>
      </c>
      <c r="I1674" s="201" t="s">
        <v>44</v>
      </c>
      <c r="J1674" s="202" t="str">
        <f>IF(ISBLANK(INDEX('Policy Characteristics'!D:D,MATCH($C1674,'Policy Characteristics'!$C:$C,0))),"",INDEX('Policy Characteristics'!D:D,MATCH($C1674,'Policy Characteristics'!$C:$C,0)))</f>
        <v>Fixed Energy Prices</v>
      </c>
      <c r="K1674" s="76" t="str">
        <f>IF(ISBLANK(INDEX('Policy Characteristics'!E:E,MATCH($C1674,'Policy Characteristics'!$C:$C,0))),"",INDEX('Policy Characteristics'!E:E,MATCH($C1674,'Policy Characteristics'!$C:$C,0)))</f>
        <v>cross toggle whether policies affect energy prices</v>
      </c>
      <c r="L1674" s="76">
        <f>IF(ISBLANK(INDEX('Policy Characteristics'!F:F,MATCH($C1674,'Policy Characteristics'!$C:$C,0))),"",INDEX('Policy Characteristics'!F:F,MATCH($C1674,'Policy Characteristics'!$C:$C,0)))</f>
        <v>0</v>
      </c>
      <c r="M1674" s="76">
        <f>IF(ISBLANK(INDEX('Policy Characteristics'!G:G,MATCH($C1674,'Policy Characteristics'!$C:$C,0))),"",INDEX('Policy Characteristics'!G:G,MATCH($C1674,'Policy Characteristics'!$C:$C,0)))</f>
        <v>1</v>
      </c>
      <c r="N1674" s="76">
        <f>IF(ISBLANK(INDEX('Policy Characteristics'!H:H,MATCH($C1674,'Policy Characteristics'!$C:$C,0))),"",INDEX('Policy Characteristics'!H:H,MATCH($C1674,'Policy Characteristics'!$C:$C,0)))</f>
        <v>1</v>
      </c>
      <c r="O1674" s="76" t="str">
        <f>IF(ISBLANK(INDEX('Policy Characteristics'!I:I,MATCH($C1674,'Policy Characteristics'!$C:$C,0))),"",INDEX('Policy Characteristics'!I:I,MATCH($C1674,'Policy Characteristics'!$C:$C,0)))</f>
        <v>on/off</v>
      </c>
      <c r="P1674" s="76" t="str">
        <f>IF(ISBLANK(INDEX('Policy Characteristics'!J:J,MATCH($C1674,'Policy Characteristics'!$C:$C,0))),"",INDEX('Policy Characteristics'!J:J,MATCH($C1674,'Policy Characteristics'!$C:$C,0)))</f>
        <v/>
      </c>
      <c r="Q1674" s="76" t="str">
        <f>IF(ISBLANK(INDEX('Policy Characteristics'!K:K,MATCH($C1674,'Policy Characteristics'!$C:$C,0))),"",INDEX('Policy Characteristics'!K:K,MATCH($C1674,'Policy Characteristics'!$C:$C,0)))</f>
        <v/>
      </c>
      <c r="R1674" s="76" t="str">
        <f>IF(ISBLANK(INDEX('Policy Characteristics'!L:L,MATCH($C1674,'Policy Characteristics'!$C:$C,0))),"",INDEX('Policy Characteristics'!L:L,MATCH($C1674,'Policy Characteristics'!$C:$C,0)))</f>
        <v/>
      </c>
    </row>
    <row r="1675" spans="1:18" s="143" customFormat="1" x14ac:dyDescent="0.25">
      <c r="A1675" s="76" t="str">
        <f>IF(ISBLANK(INDEX('Policy Characteristics'!A:A,MATCH($C1675,'Policy Characteristics'!$C:$C,0))),"",INDEX('Policy Characteristics'!A:A,MATCH($C1675,'Policy Characteristics'!$C:$C,0)))</f>
        <v>Cross-Sector</v>
      </c>
      <c r="B1675" s="200" t="str">
        <f>IF(ISBLANK(INDEX('Policy Characteristics'!B:B,MATCH($C1675,'Policy Characteristics'!$C:$C,0))),"",INDEX('Policy Characteristics'!B:B,MATCH($C1675,'Policy Characteristics'!$C:$C,0)))</f>
        <v>Fixed Energy Prices</v>
      </c>
      <c r="C1675" s="76" t="str">
        <f t="shared" si="51"/>
        <v>Toggle Whether Policies Affect Energy Prices</v>
      </c>
      <c r="D1675" s="78" t="s">
        <v>711</v>
      </c>
      <c r="E1675" s="78"/>
      <c r="F1675" s="78" t="s">
        <v>715</v>
      </c>
      <c r="G1675" s="78"/>
      <c r="H1675" s="15">
        <v>722</v>
      </c>
      <c r="I1675" s="201" t="s">
        <v>44</v>
      </c>
      <c r="J1675" s="202" t="str">
        <f>IF(ISBLANK(INDEX('Policy Characteristics'!D:D,MATCH($C1675,'Policy Characteristics'!$C:$C,0))),"",INDEX('Policy Characteristics'!D:D,MATCH($C1675,'Policy Characteristics'!$C:$C,0)))</f>
        <v>Fixed Energy Prices</v>
      </c>
      <c r="K1675" s="76" t="str">
        <f>IF(ISBLANK(INDEX('Policy Characteristics'!E:E,MATCH($C1675,'Policy Characteristics'!$C:$C,0))),"",INDEX('Policy Characteristics'!E:E,MATCH($C1675,'Policy Characteristics'!$C:$C,0)))</f>
        <v>cross toggle whether policies affect energy prices</v>
      </c>
      <c r="L1675" s="76">
        <f>IF(ISBLANK(INDEX('Policy Characteristics'!F:F,MATCH($C1675,'Policy Characteristics'!$C:$C,0))),"",INDEX('Policy Characteristics'!F:F,MATCH($C1675,'Policy Characteristics'!$C:$C,0)))</f>
        <v>0</v>
      </c>
      <c r="M1675" s="76">
        <f>IF(ISBLANK(INDEX('Policy Characteristics'!G:G,MATCH($C1675,'Policy Characteristics'!$C:$C,0))),"",INDEX('Policy Characteristics'!G:G,MATCH($C1675,'Policy Characteristics'!$C:$C,0)))</f>
        <v>1</v>
      </c>
      <c r="N1675" s="76">
        <f>IF(ISBLANK(INDEX('Policy Characteristics'!H:H,MATCH($C1675,'Policy Characteristics'!$C:$C,0))),"",INDEX('Policy Characteristics'!H:H,MATCH($C1675,'Policy Characteristics'!$C:$C,0)))</f>
        <v>1</v>
      </c>
      <c r="O1675" s="76" t="str">
        <f>IF(ISBLANK(INDEX('Policy Characteristics'!I:I,MATCH($C1675,'Policy Characteristics'!$C:$C,0))),"",INDEX('Policy Characteristics'!I:I,MATCH($C1675,'Policy Characteristics'!$C:$C,0)))</f>
        <v>on/off</v>
      </c>
      <c r="P1675" s="76" t="str">
        <f>IF(ISBLANK(INDEX('Policy Characteristics'!J:J,MATCH($C1675,'Policy Characteristics'!$C:$C,0))),"",INDEX('Policy Characteristics'!J:J,MATCH($C1675,'Policy Characteristics'!$C:$C,0)))</f>
        <v/>
      </c>
      <c r="Q1675" s="76" t="str">
        <f>IF(ISBLANK(INDEX('Policy Characteristics'!K:K,MATCH($C1675,'Policy Characteristics'!$C:$C,0))),"",INDEX('Policy Characteristics'!K:K,MATCH($C1675,'Policy Characteristics'!$C:$C,0)))</f>
        <v/>
      </c>
      <c r="R1675" s="76" t="str">
        <f>IF(ISBLANK(INDEX('Policy Characteristics'!L:L,MATCH($C1675,'Policy Characteristics'!$C:$C,0))),"",INDEX('Policy Characteristics'!L:L,MATCH($C1675,'Policy Characteristics'!$C:$C,0)))</f>
        <v/>
      </c>
    </row>
    <row r="1676" spans="1:18" s="143" customFormat="1" x14ac:dyDescent="0.25">
      <c r="A1676" s="76" t="str">
        <f>IF(ISBLANK(INDEX('Policy Characteristics'!A:A,MATCH($C1676,'Policy Characteristics'!$C:$C,0))),"",INDEX('Policy Characteristics'!A:A,MATCH($C1676,'Policy Characteristics'!$C:$C,0)))</f>
        <v>Cross-Sector</v>
      </c>
      <c r="B1676" s="200" t="str">
        <f>IF(ISBLANK(INDEX('Policy Characteristics'!B:B,MATCH($C1676,'Policy Characteristics'!$C:$C,0))),"",INDEX('Policy Characteristics'!B:B,MATCH($C1676,'Policy Characteristics'!$C:$C,0)))</f>
        <v>Fixed Energy Prices</v>
      </c>
      <c r="C1676" s="143" t="s">
        <v>953</v>
      </c>
      <c r="D1676" s="78" t="s">
        <v>447</v>
      </c>
      <c r="E1676" s="88"/>
      <c r="F1676" s="78" t="s">
        <v>444</v>
      </c>
      <c r="G1676" s="78"/>
      <c r="H1676" s="80">
        <v>836</v>
      </c>
      <c r="I1676" s="201" t="s">
        <v>44</v>
      </c>
      <c r="J1676" s="202" t="str">
        <f>IF(ISBLANK(INDEX('Policy Characteristics'!D:D,MATCH($C1676,'Policy Characteristics'!$C:$C,0))),"",INDEX('Policy Characteristics'!D:D,MATCH($C1676,'Policy Characteristics'!$C:$C,0)))</f>
        <v>Fixed Energy Prices</v>
      </c>
      <c r="K1676" s="76" t="str">
        <f>IF(ISBLANK(INDEX('Policy Characteristics'!E:E,MATCH($C1676,'Policy Characteristics'!$C:$C,0))),"",INDEX('Policy Characteristics'!E:E,MATCH($C1676,'Policy Characteristics'!$C:$C,0)))</f>
        <v>cross toggle whether policies affect energy prices</v>
      </c>
      <c r="L1676" s="76">
        <f>IF(ISBLANK(INDEX('Policy Characteristics'!F:F,MATCH($C1676,'Policy Characteristics'!$C:$C,0))),"",INDEX('Policy Characteristics'!F:F,MATCH($C1676,'Policy Characteristics'!$C:$C,0)))</f>
        <v>0</v>
      </c>
      <c r="M1676" s="76">
        <f>IF(ISBLANK(INDEX('Policy Characteristics'!G:G,MATCH($C1676,'Policy Characteristics'!$C:$C,0))),"",INDEX('Policy Characteristics'!G:G,MATCH($C1676,'Policy Characteristics'!$C:$C,0)))</f>
        <v>1</v>
      </c>
      <c r="N1676" s="76">
        <f>IF(ISBLANK(INDEX('Policy Characteristics'!H:H,MATCH($C1676,'Policy Characteristics'!$C:$C,0))),"",INDEX('Policy Characteristics'!H:H,MATCH($C1676,'Policy Characteristics'!$C:$C,0)))</f>
        <v>1</v>
      </c>
      <c r="O1676" s="76" t="str">
        <f>IF(ISBLANK(INDEX('Policy Characteristics'!I:I,MATCH($C1676,'Policy Characteristics'!$C:$C,0))),"",INDEX('Policy Characteristics'!I:I,MATCH($C1676,'Policy Characteristics'!$C:$C,0)))</f>
        <v>on/off</v>
      </c>
      <c r="P1676" s="76" t="str">
        <f>IF(ISBLANK(INDEX('Policy Characteristics'!J:J,MATCH($C1676,'Policy Characteristics'!$C:$C,0))),"",INDEX('Policy Characteristics'!J:J,MATCH($C1676,'Policy Characteristics'!$C:$C,0)))</f>
        <v/>
      </c>
      <c r="Q1676" s="76" t="str">
        <f>IF(ISBLANK(INDEX('Policy Characteristics'!K:K,MATCH($C1676,'Policy Characteristics'!$C:$C,0))),"",INDEX('Policy Characteristics'!K:K,MATCH($C1676,'Policy Characteristics'!$C:$C,0)))</f>
        <v/>
      </c>
      <c r="R1676" s="76" t="str">
        <f>IF(ISBLANK(INDEX('Policy Characteristics'!L:L,MATCH($C1676,'Policy Characteristics'!$C:$C,0))),"",INDEX('Policy Characteristics'!L:L,MATCH($C1676,'Policy Characteristics'!$C:$C,0)))</f>
        <v/>
      </c>
    </row>
    <row r="1677" spans="1:18" s="143" customFormat="1" x14ac:dyDescent="0.25">
      <c r="A1677" s="76" t="str">
        <f>IF(ISBLANK(INDEX('Policy Characteristics'!A:A,MATCH($C1677,'Policy Characteristics'!$C:$C,0))),"",INDEX('Policy Characteristics'!A:A,MATCH($C1677,'Policy Characteristics'!$C:$C,0)))</f>
        <v>Cross-Sector</v>
      </c>
      <c r="B1677" s="200" t="str">
        <f>IF(ISBLANK(INDEX('Policy Characteristics'!B:B,MATCH($C1677,'Policy Characteristics'!$C:$C,0))),"",INDEX('Policy Characteristics'!B:B,MATCH($C1677,'Policy Characteristics'!$C:$C,0)))</f>
        <v>Fixed Energy Prices</v>
      </c>
      <c r="C1677" s="76" t="str">
        <f t="shared" ref="C1677:C1687" si="52">C$1676</f>
        <v>Toggle Whether Policies Affect Energy Prices</v>
      </c>
      <c r="D1677" s="78" t="s">
        <v>46</v>
      </c>
      <c r="E1677" s="88"/>
      <c r="F1677" s="78" t="s">
        <v>87</v>
      </c>
      <c r="G1677" s="78"/>
      <c r="H1677" s="15">
        <v>837</v>
      </c>
      <c r="I1677" s="201" t="s">
        <v>44</v>
      </c>
      <c r="J1677" s="202" t="str">
        <f>IF(ISBLANK(INDEX('Policy Characteristics'!D:D,MATCH($C1677,'Policy Characteristics'!$C:$C,0))),"",INDEX('Policy Characteristics'!D:D,MATCH($C1677,'Policy Characteristics'!$C:$C,0)))</f>
        <v>Fixed Energy Prices</v>
      </c>
      <c r="K1677" s="76" t="str">
        <f>IF(ISBLANK(INDEX('Policy Characteristics'!E:E,MATCH($C1677,'Policy Characteristics'!$C:$C,0))),"",INDEX('Policy Characteristics'!E:E,MATCH($C1677,'Policy Characteristics'!$C:$C,0)))</f>
        <v>cross toggle whether policies affect energy prices</v>
      </c>
      <c r="L1677" s="76">
        <f>IF(ISBLANK(INDEX('Policy Characteristics'!F:F,MATCH($C1677,'Policy Characteristics'!$C:$C,0))),"",INDEX('Policy Characteristics'!F:F,MATCH($C1677,'Policy Characteristics'!$C:$C,0)))</f>
        <v>0</v>
      </c>
      <c r="M1677" s="76">
        <f>IF(ISBLANK(INDEX('Policy Characteristics'!G:G,MATCH($C1677,'Policy Characteristics'!$C:$C,0))),"",INDEX('Policy Characteristics'!G:G,MATCH($C1677,'Policy Characteristics'!$C:$C,0)))</f>
        <v>1</v>
      </c>
      <c r="N1677" s="76">
        <f>IF(ISBLANK(INDEX('Policy Characteristics'!H:H,MATCH($C1677,'Policy Characteristics'!$C:$C,0))),"",INDEX('Policy Characteristics'!H:H,MATCH($C1677,'Policy Characteristics'!$C:$C,0)))</f>
        <v>1</v>
      </c>
      <c r="O1677" s="76" t="str">
        <f>IF(ISBLANK(INDEX('Policy Characteristics'!I:I,MATCH($C1677,'Policy Characteristics'!$C:$C,0))),"",INDEX('Policy Characteristics'!I:I,MATCH($C1677,'Policy Characteristics'!$C:$C,0)))</f>
        <v>on/off</v>
      </c>
      <c r="P1677" s="76" t="str">
        <f>IF(ISBLANK(INDEX('Policy Characteristics'!J:J,MATCH($C1677,'Policy Characteristics'!$C:$C,0))),"",INDEX('Policy Characteristics'!J:J,MATCH($C1677,'Policy Characteristics'!$C:$C,0)))</f>
        <v/>
      </c>
      <c r="Q1677" s="76" t="str">
        <f>IF(ISBLANK(INDEX('Policy Characteristics'!K:K,MATCH($C1677,'Policy Characteristics'!$C:$C,0))),"",INDEX('Policy Characteristics'!K:K,MATCH($C1677,'Policy Characteristics'!$C:$C,0)))</f>
        <v/>
      </c>
      <c r="R1677" s="76" t="str">
        <f>IF(ISBLANK(INDEX('Policy Characteristics'!L:L,MATCH($C1677,'Policy Characteristics'!$C:$C,0))),"",INDEX('Policy Characteristics'!L:L,MATCH($C1677,'Policy Characteristics'!$C:$C,0)))</f>
        <v/>
      </c>
    </row>
    <row r="1678" spans="1:18" s="143" customFormat="1" x14ac:dyDescent="0.25">
      <c r="A1678" s="76" t="str">
        <f>IF(ISBLANK(INDEX('Policy Characteristics'!A:A,MATCH($C1678,'Policy Characteristics'!$C:$C,0))),"",INDEX('Policy Characteristics'!A:A,MATCH($C1678,'Policy Characteristics'!$C:$C,0)))</f>
        <v>Cross-Sector</v>
      </c>
      <c r="B1678" s="200" t="str">
        <f>IF(ISBLANK(INDEX('Policy Characteristics'!B:B,MATCH($C1678,'Policy Characteristics'!$C:$C,0))),"",INDEX('Policy Characteristics'!B:B,MATCH($C1678,'Policy Characteristics'!$C:$C,0)))</f>
        <v>Fixed Energy Prices</v>
      </c>
      <c r="C1678" s="76" t="str">
        <f t="shared" si="52"/>
        <v>Toggle Whether Policies Affect Energy Prices</v>
      </c>
      <c r="D1678" s="78" t="s">
        <v>51</v>
      </c>
      <c r="E1678" s="88"/>
      <c r="F1678" s="78" t="s">
        <v>92</v>
      </c>
      <c r="G1678" s="78"/>
      <c r="H1678" s="80">
        <v>838</v>
      </c>
      <c r="I1678" s="201" t="s">
        <v>44</v>
      </c>
      <c r="J1678" s="202" t="str">
        <f>IF(ISBLANK(INDEX('Policy Characteristics'!D:D,MATCH($C1678,'Policy Characteristics'!$C:$C,0))),"",INDEX('Policy Characteristics'!D:D,MATCH($C1678,'Policy Characteristics'!$C:$C,0)))</f>
        <v>Fixed Energy Prices</v>
      </c>
      <c r="K1678" s="76" t="str">
        <f>IF(ISBLANK(INDEX('Policy Characteristics'!E:E,MATCH($C1678,'Policy Characteristics'!$C:$C,0))),"",INDEX('Policy Characteristics'!E:E,MATCH($C1678,'Policy Characteristics'!$C:$C,0)))</f>
        <v>cross toggle whether policies affect energy prices</v>
      </c>
      <c r="L1678" s="76">
        <f>IF(ISBLANK(INDEX('Policy Characteristics'!F:F,MATCH($C1678,'Policy Characteristics'!$C:$C,0))),"",INDEX('Policy Characteristics'!F:F,MATCH($C1678,'Policy Characteristics'!$C:$C,0)))</f>
        <v>0</v>
      </c>
      <c r="M1678" s="76">
        <f>IF(ISBLANK(INDEX('Policy Characteristics'!G:G,MATCH($C1678,'Policy Characteristics'!$C:$C,0))),"",INDEX('Policy Characteristics'!G:G,MATCH($C1678,'Policy Characteristics'!$C:$C,0)))</f>
        <v>1</v>
      </c>
      <c r="N1678" s="76">
        <f>IF(ISBLANK(INDEX('Policy Characteristics'!H:H,MATCH($C1678,'Policy Characteristics'!$C:$C,0))),"",INDEX('Policy Characteristics'!H:H,MATCH($C1678,'Policy Characteristics'!$C:$C,0)))</f>
        <v>1</v>
      </c>
      <c r="O1678" s="76" t="str">
        <f>IF(ISBLANK(INDEX('Policy Characteristics'!I:I,MATCH($C1678,'Policy Characteristics'!$C:$C,0))),"",INDEX('Policy Characteristics'!I:I,MATCH($C1678,'Policy Characteristics'!$C:$C,0)))</f>
        <v>on/off</v>
      </c>
      <c r="P1678" s="76" t="str">
        <f>IF(ISBLANK(INDEX('Policy Characteristics'!J:J,MATCH($C1678,'Policy Characteristics'!$C:$C,0))),"",INDEX('Policy Characteristics'!J:J,MATCH($C1678,'Policy Characteristics'!$C:$C,0)))</f>
        <v/>
      </c>
      <c r="Q1678" s="76" t="str">
        <f>IF(ISBLANK(INDEX('Policy Characteristics'!K:K,MATCH($C1678,'Policy Characteristics'!$C:$C,0))),"",INDEX('Policy Characteristics'!K:K,MATCH($C1678,'Policy Characteristics'!$C:$C,0)))</f>
        <v/>
      </c>
      <c r="R1678" s="76" t="str">
        <f>IF(ISBLANK(INDEX('Policy Characteristics'!L:L,MATCH($C1678,'Policy Characteristics'!$C:$C,0))),"",INDEX('Policy Characteristics'!L:L,MATCH($C1678,'Policy Characteristics'!$C:$C,0)))</f>
        <v/>
      </c>
    </row>
    <row r="1679" spans="1:18" s="143" customFormat="1" x14ac:dyDescent="0.25">
      <c r="A1679" s="76" t="str">
        <f>IF(ISBLANK(INDEX('Policy Characteristics'!A:A,MATCH($C1679,'Policy Characteristics'!$C:$C,0))),"",INDEX('Policy Characteristics'!A:A,MATCH($C1679,'Policy Characteristics'!$C:$C,0)))</f>
        <v>Cross-Sector</v>
      </c>
      <c r="B1679" s="200" t="str">
        <f>IF(ISBLANK(INDEX('Policy Characteristics'!B:B,MATCH($C1679,'Policy Characteristics'!$C:$C,0))),"",INDEX('Policy Characteristics'!B:B,MATCH($C1679,'Policy Characteristics'!$C:$C,0)))</f>
        <v>Fixed Energy Prices</v>
      </c>
      <c r="C1679" s="76" t="str">
        <f t="shared" si="52"/>
        <v>Toggle Whether Policies Affect Energy Prices</v>
      </c>
      <c r="D1679" s="78" t="s">
        <v>53</v>
      </c>
      <c r="E1679" s="88"/>
      <c r="F1679" s="78" t="s">
        <v>95</v>
      </c>
      <c r="G1679" s="78"/>
      <c r="H1679" s="15">
        <v>839</v>
      </c>
      <c r="I1679" s="201" t="s">
        <v>44</v>
      </c>
      <c r="J1679" s="202" t="str">
        <f>IF(ISBLANK(INDEX('Policy Characteristics'!D:D,MATCH($C1679,'Policy Characteristics'!$C:$C,0))),"",INDEX('Policy Characteristics'!D:D,MATCH($C1679,'Policy Characteristics'!$C:$C,0)))</f>
        <v>Fixed Energy Prices</v>
      </c>
      <c r="K1679" s="76" t="str">
        <f>IF(ISBLANK(INDEX('Policy Characteristics'!E:E,MATCH($C1679,'Policy Characteristics'!$C:$C,0))),"",INDEX('Policy Characteristics'!E:E,MATCH($C1679,'Policy Characteristics'!$C:$C,0)))</f>
        <v>cross toggle whether policies affect energy prices</v>
      </c>
      <c r="L1679" s="76">
        <f>IF(ISBLANK(INDEX('Policy Characteristics'!F:F,MATCH($C1679,'Policy Characteristics'!$C:$C,0))),"",INDEX('Policy Characteristics'!F:F,MATCH($C1679,'Policy Characteristics'!$C:$C,0)))</f>
        <v>0</v>
      </c>
      <c r="M1679" s="76">
        <f>IF(ISBLANK(INDEX('Policy Characteristics'!G:G,MATCH($C1679,'Policy Characteristics'!$C:$C,0))),"",INDEX('Policy Characteristics'!G:G,MATCH($C1679,'Policy Characteristics'!$C:$C,0)))</f>
        <v>1</v>
      </c>
      <c r="N1679" s="76">
        <f>IF(ISBLANK(INDEX('Policy Characteristics'!H:H,MATCH($C1679,'Policy Characteristics'!$C:$C,0))),"",INDEX('Policy Characteristics'!H:H,MATCH($C1679,'Policy Characteristics'!$C:$C,0)))</f>
        <v>1</v>
      </c>
      <c r="O1679" s="76" t="str">
        <f>IF(ISBLANK(INDEX('Policy Characteristics'!I:I,MATCH($C1679,'Policy Characteristics'!$C:$C,0))),"",INDEX('Policy Characteristics'!I:I,MATCH($C1679,'Policy Characteristics'!$C:$C,0)))</f>
        <v>on/off</v>
      </c>
      <c r="P1679" s="76" t="str">
        <f>IF(ISBLANK(INDEX('Policy Characteristics'!J:J,MATCH($C1679,'Policy Characteristics'!$C:$C,0))),"",INDEX('Policy Characteristics'!J:J,MATCH($C1679,'Policy Characteristics'!$C:$C,0)))</f>
        <v/>
      </c>
      <c r="Q1679" s="76" t="str">
        <f>IF(ISBLANK(INDEX('Policy Characteristics'!K:K,MATCH($C1679,'Policy Characteristics'!$C:$C,0))),"",INDEX('Policy Characteristics'!K:K,MATCH($C1679,'Policy Characteristics'!$C:$C,0)))</f>
        <v/>
      </c>
      <c r="R1679" s="76" t="str">
        <f>IF(ISBLANK(INDEX('Policy Characteristics'!L:L,MATCH($C1679,'Policy Characteristics'!$C:$C,0))),"",INDEX('Policy Characteristics'!L:L,MATCH($C1679,'Policy Characteristics'!$C:$C,0)))</f>
        <v/>
      </c>
    </row>
    <row r="1680" spans="1:18" s="143" customFormat="1" x14ac:dyDescent="0.25">
      <c r="A1680" s="76" t="str">
        <f>IF(ISBLANK(INDEX('Policy Characteristics'!A:A,MATCH($C1680,'Policy Characteristics'!$C:$C,0))),"",INDEX('Policy Characteristics'!A:A,MATCH($C1680,'Policy Characteristics'!$C:$C,0)))</f>
        <v>Cross-Sector</v>
      </c>
      <c r="B1680" s="200" t="str">
        <f>IF(ISBLANK(INDEX('Policy Characteristics'!B:B,MATCH($C1680,'Policy Characteristics'!$C:$C,0))),"",INDEX('Policy Characteristics'!B:B,MATCH($C1680,'Policy Characteristics'!$C:$C,0)))</f>
        <v>Fixed Energy Prices</v>
      </c>
      <c r="C1680" s="76" t="str">
        <f t="shared" si="52"/>
        <v>Toggle Whether Policies Affect Energy Prices</v>
      </c>
      <c r="D1680" s="78" t="s">
        <v>54</v>
      </c>
      <c r="E1680" s="88"/>
      <c r="F1680" s="78" t="s">
        <v>96</v>
      </c>
      <c r="G1680" s="78"/>
      <c r="H1680" s="80">
        <v>840</v>
      </c>
      <c r="I1680" s="201" t="s">
        <v>44</v>
      </c>
      <c r="J1680" s="202" t="str">
        <f>IF(ISBLANK(INDEX('Policy Characteristics'!D:D,MATCH($C1680,'Policy Characteristics'!$C:$C,0))),"",INDEX('Policy Characteristics'!D:D,MATCH($C1680,'Policy Characteristics'!$C:$C,0)))</f>
        <v>Fixed Energy Prices</v>
      </c>
      <c r="K1680" s="76" t="str">
        <f>IF(ISBLANK(INDEX('Policy Characteristics'!E:E,MATCH($C1680,'Policy Characteristics'!$C:$C,0))),"",INDEX('Policy Characteristics'!E:E,MATCH($C1680,'Policy Characteristics'!$C:$C,0)))</f>
        <v>cross toggle whether policies affect energy prices</v>
      </c>
      <c r="L1680" s="76">
        <f>IF(ISBLANK(INDEX('Policy Characteristics'!F:F,MATCH($C1680,'Policy Characteristics'!$C:$C,0))),"",INDEX('Policy Characteristics'!F:F,MATCH($C1680,'Policy Characteristics'!$C:$C,0)))</f>
        <v>0</v>
      </c>
      <c r="M1680" s="76">
        <f>IF(ISBLANK(INDEX('Policy Characteristics'!G:G,MATCH($C1680,'Policy Characteristics'!$C:$C,0))),"",INDEX('Policy Characteristics'!G:G,MATCH($C1680,'Policy Characteristics'!$C:$C,0)))</f>
        <v>1</v>
      </c>
      <c r="N1680" s="76">
        <f>IF(ISBLANK(INDEX('Policy Characteristics'!H:H,MATCH($C1680,'Policy Characteristics'!$C:$C,0))),"",INDEX('Policy Characteristics'!H:H,MATCH($C1680,'Policy Characteristics'!$C:$C,0)))</f>
        <v>1</v>
      </c>
      <c r="O1680" s="76" t="str">
        <f>IF(ISBLANK(INDEX('Policy Characteristics'!I:I,MATCH($C1680,'Policy Characteristics'!$C:$C,0))),"",INDEX('Policy Characteristics'!I:I,MATCH($C1680,'Policy Characteristics'!$C:$C,0)))</f>
        <v>on/off</v>
      </c>
      <c r="P1680" s="76" t="str">
        <f>IF(ISBLANK(INDEX('Policy Characteristics'!J:J,MATCH($C1680,'Policy Characteristics'!$C:$C,0))),"",INDEX('Policy Characteristics'!J:J,MATCH($C1680,'Policy Characteristics'!$C:$C,0)))</f>
        <v/>
      </c>
      <c r="Q1680" s="76" t="str">
        <f>IF(ISBLANK(INDEX('Policy Characteristics'!K:K,MATCH($C1680,'Policy Characteristics'!$C:$C,0))),"",INDEX('Policy Characteristics'!K:K,MATCH($C1680,'Policy Characteristics'!$C:$C,0)))</f>
        <v/>
      </c>
      <c r="R1680" s="76" t="str">
        <f>IF(ISBLANK(INDEX('Policy Characteristics'!L:L,MATCH($C1680,'Policy Characteristics'!$C:$C,0))),"",INDEX('Policy Characteristics'!L:L,MATCH($C1680,'Policy Characteristics'!$C:$C,0)))</f>
        <v/>
      </c>
    </row>
    <row r="1681" spans="1:18" s="143" customFormat="1" x14ac:dyDescent="0.25">
      <c r="A1681" s="76" t="str">
        <f>IF(ISBLANK(INDEX('Policy Characteristics'!A:A,MATCH($C1681,'Policy Characteristics'!$C:$C,0))),"",INDEX('Policy Characteristics'!A:A,MATCH($C1681,'Policy Characteristics'!$C:$C,0)))</f>
        <v>Cross-Sector</v>
      </c>
      <c r="B1681" s="200" t="str">
        <f>IF(ISBLANK(INDEX('Policy Characteristics'!B:B,MATCH($C1681,'Policy Characteristics'!$C:$C,0))),"",INDEX('Policy Characteristics'!B:B,MATCH($C1681,'Policy Characteristics'!$C:$C,0)))</f>
        <v>Fixed Energy Prices</v>
      </c>
      <c r="C1681" s="76" t="str">
        <f t="shared" si="52"/>
        <v>Toggle Whether Policies Affect Energy Prices</v>
      </c>
      <c r="D1681" s="78" t="s">
        <v>55</v>
      </c>
      <c r="E1681" s="88"/>
      <c r="F1681" s="78" t="s">
        <v>97</v>
      </c>
      <c r="G1681" s="78"/>
      <c r="H1681" s="15">
        <v>841</v>
      </c>
      <c r="I1681" s="201" t="s">
        <v>44</v>
      </c>
      <c r="J1681" s="202" t="str">
        <f>IF(ISBLANK(INDEX('Policy Characteristics'!D:D,MATCH($C1681,'Policy Characteristics'!$C:$C,0))),"",INDEX('Policy Characteristics'!D:D,MATCH($C1681,'Policy Characteristics'!$C:$C,0)))</f>
        <v>Fixed Energy Prices</v>
      </c>
      <c r="K1681" s="76" t="str">
        <f>IF(ISBLANK(INDEX('Policy Characteristics'!E:E,MATCH($C1681,'Policy Characteristics'!$C:$C,0))),"",INDEX('Policy Characteristics'!E:E,MATCH($C1681,'Policy Characteristics'!$C:$C,0)))</f>
        <v>cross toggle whether policies affect energy prices</v>
      </c>
      <c r="L1681" s="76">
        <f>IF(ISBLANK(INDEX('Policy Characteristics'!F:F,MATCH($C1681,'Policy Characteristics'!$C:$C,0))),"",INDEX('Policy Characteristics'!F:F,MATCH($C1681,'Policy Characteristics'!$C:$C,0)))</f>
        <v>0</v>
      </c>
      <c r="M1681" s="76">
        <f>IF(ISBLANK(INDEX('Policy Characteristics'!G:G,MATCH($C1681,'Policy Characteristics'!$C:$C,0))),"",INDEX('Policy Characteristics'!G:G,MATCH($C1681,'Policy Characteristics'!$C:$C,0)))</f>
        <v>1</v>
      </c>
      <c r="N1681" s="76">
        <f>IF(ISBLANK(INDEX('Policy Characteristics'!H:H,MATCH($C1681,'Policy Characteristics'!$C:$C,0))),"",INDEX('Policy Characteristics'!H:H,MATCH($C1681,'Policy Characteristics'!$C:$C,0)))</f>
        <v>1</v>
      </c>
      <c r="O1681" s="76" t="str">
        <f>IF(ISBLANK(INDEX('Policy Characteristics'!I:I,MATCH($C1681,'Policy Characteristics'!$C:$C,0))),"",INDEX('Policy Characteristics'!I:I,MATCH($C1681,'Policy Characteristics'!$C:$C,0)))</f>
        <v>on/off</v>
      </c>
      <c r="P1681" s="76" t="str">
        <f>IF(ISBLANK(INDEX('Policy Characteristics'!J:J,MATCH($C1681,'Policy Characteristics'!$C:$C,0))),"",INDEX('Policy Characteristics'!J:J,MATCH($C1681,'Policy Characteristics'!$C:$C,0)))</f>
        <v/>
      </c>
      <c r="Q1681" s="76" t="str">
        <f>IF(ISBLANK(INDEX('Policy Characteristics'!K:K,MATCH($C1681,'Policy Characteristics'!$C:$C,0))),"",INDEX('Policy Characteristics'!K:K,MATCH($C1681,'Policy Characteristics'!$C:$C,0)))</f>
        <v/>
      </c>
      <c r="R1681" s="76" t="str">
        <f>IF(ISBLANK(INDEX('Policy Characteristics'!L:L,MATCH($C1681,'Policy Characteristics'!$C:$C,0))),"",INDEX('Policy Characteristics'!L:L,MATCH($C1681,'Policy Characteristics'!$C:$C,0)))</f>
        <v/>
      </c>
    </row>
    <row r="1682" spans="1:18" s="143" customFormat="1" x14ac:dyDescent="0.25">
      <c r="A1682" s="76" t="str">
        <f>IF(ISBLANK(INDEX('Policy Characteristics'!A:A,MATCH($C1682,'Policy Characteristics'!$C:$C,0))),"",INDEX('Policy Characteristics'!A:A,MATCH($C1682,'Policy Characteristics'!$C:$C,0)))</f>
        <v>Cross-Sector</v>
      </c>
      <c r="B1682" s="200" t="str">
        <f>IF(ISBLANK(INDEX('Policy Characteristics'!B:B,MATCH($C1682,'Policy Characteristics'!$C:$C,0))),"",INDEX('Policy Characteristics'!B:B,MATCH($C1682,'Policy Characteristics'!$C:$C,0)))</f>
        <v>Fixed Energy Prices</v>
      </c>
      <c r="C1682" s="76" t="str">
        <f t="shared" si="52"/>
        <v>Toggle Whether Policies Affect Energy Prices</v>
      </c>
      <c r="D1682" s="78" t="s">
        <v>56</v>
      </c>
      <c r="E1682" s="88"/>
      <c r="F1682" s="78" t="s">
        <v>98</v>
      </c>
      <c r="G1682" s="78"/>
      <c r="H1682" s="80">
        <v>842</v>
      </c>
      <c r="I1682" s="201" t="s">
        <v>44</v>
      </c>
      <c r="J1682" s="202" t="str">
        <f>IF(ISBLANK(INDEX('Policy Characteristics'!D:D,MATCH($C1682,'Policy Characteristics'!$C:$C,0))),"",INDEX('Policy Characteristics'!D:D,MATCH($C1682,'Policy Characteristics'!$C:$C,0)))</f>
        <v>Fixed Energy Prices</v>
      </c>
      <c r="K1682" s="76" t="str">
        <f>IF(ISBLANK(INDEX('Policy Characteristics'!E:E,MATCH($C1682,'Policy Characteristics'!$C:$C,0))),"",INDEX('Policy Characteristics'!E:E,MATCH($C1682,'Policy Characteristics'!$C:$C,0)))</f>
        <v>cross toggle whether policies affect energy prices</v>
      </c>
      <c r="L1682" s="76">
        <f>IF(ISBLANK(INDEX('Policy Characteristics'!F:F,MATCH($C1682,'Policy Characteristics'!$C:$C,0))),"",INDEX('Policy Characteristics'!F:F,MATCH($C1682,'Policy Characteristics'!$C:$C,0)))</f>
        <v>0</v>
      </c>
      <c r="M1682" s="76">
        <f>IF(ISBLANK(INDEX('Policy Characteristics'!G:G,MATCH($C1682,'Policy Characteristics'!$C:$C,0))),"",INDEX('Policy Characteristics'!G:G,MATCH($C1682,'Policy Characteristics'!$C:$C,0)))</f>
        <v>1</v>
      </c>
      <c r="N1682" s="76">
        <f>IF(ISBLANK(INDEX('Policy Characteristics'!H:H,MATCH($C1682,'Policy Characteristics'!$C:$C,0))),"",INDEX('Policy Characteristics'!H:H,MATCH($C1682,'Policy Characteristics'!$C:$C,0)))</f>
        <v>1</v>
      </c>
      <c r="O1682" s="76" t="str">
        <f>IF(ISBLANK(INDEX('Policy Characteristics'!I:I,MATCH($C1682,'Policy Characteristics'!$C:$C,0))),"",INDEX('Policy Characteristics'!I:I,MATCH($C1682,'Policy Characteristics'!$C:$C,0)))</f>
        <v>on/off</v>
      </c>
      <c r="P1682" s="76" t="str">
        <f>IF(ISBLANK(INDEX('Policy Characteristics'!J:J,MATCH($C1682,'Policy Characteristics'!$C:$C,0))),"",INDEX('Policy Characteristics'!J:J,MATCH($C1682,'Policy Characteristics'!$C:$C,0)))</f>
        <v/>
      </c>
      <c r="Q1682" s="76" t="str">
        <f>IF(ISBLANK(INDEX('Policy Characteristics'!K:K,MATCH($C1682,'Policy Characteristics'!$C:$C,0))),"",INDEX('Policy Characteristics'!K:K,MATCH($C1682,'Policy Characteristics'!$C:$C,0)))</f>
        <v/>
      </c>
      <c r="R1682" s="76" t="str">
        <f>IF(ISBLANK(INDEX('Policy Characteristics'!L:L,MATCH($C1682,'Policy Characteristics'!$C:$C,0))),"",INDEX('Policy Characteristics'!L:L,MATCH($C1682,'Policy Characteristics'!$C:$C,0)))</f>
        <v/>
      </c>
    </row>
    <row r="1683" spans="1:18" s="143" customFormat="1" x14ac:dyDescent="0.25">
      <c r="A1683" s="76" t="str">
        <f>IF(ISBLANK(INDEX('Policy Characteristics'!A:A,MATCH($C1683,'Policy Characteristics'!$C:$C,0))),"",INDEX('Policy Characteristics'!A:A,MATCH($C1683,'Policy Characteristics'!$C:$C,0)))</f>
        <v>Cross-Sector</v>
      </c>
      <c r="B1683" s="200" t="str">
        <f>IF(ISBLANK(INDEX('Policy Characteristics'!B:B,MATCH($C1683,'Policy Characteristics'!$C:$C,0))),"",INDEX('Policy Characteristics'!B:B,MATCH($C1683,'Policy Characteristics'!$C:$C,0)))</f>
        <v>Fixed Energy Prices</v>
      </c>
      <c r="C1683" s="76" t="str">
        <f t="shared" si="52"/>
        <v>Toggle Whether Policies Affect Energy Prices</v>
      </c>
      <c r="D1683" s="78" t="s">
        <v>716</v>
      </c>
      <c r="E1683" s="88"/>
      <c r="F1683" s="78" t="s">
        <v>717</v>
      </c>
      <c r="G1683" s="78"/>
      <c r="H1683" s="15">
        <v>843</v>
      </c>
      <c r="I1683" s="201" t="s">
        <v>44</v>
      </c>
      <c r="J1683" s="202" t="str">
        <f>IF(ISBLANK(INDEX('Policy Characteristics'!D:D,MATCH($C1683,'Policy Characteristics'!$C:$C,0))),"",INDEX('Policy Characteristics'!D:D,MATCH($C1683,'Policy Characteristics'!$C:$C,0)))</f>
        <v>Fixed Energy Prices</v>
      </c>
      <c r="K1683" s="76" t="str">
        <f>IF(ISBLANK(INDEX('Policy Characteristics'!E:E,MATCH($C1683,'Policy Characteristics'!$C:$C,0))),"",INDEX('Policy Characteristics'!E:E,MATCH($C1683,'Policy Characteristics'!$C:$C,0)))</f>
        <v>cross toggle whether policies affect energy prices</v>
      </c>
      <c r="L1683" s="76">
        <f>IF(ISBLANK(INDEX('Policy Characteristics'!F:F,MATCH($C1683,'Policy Characteristics'!$C:$C,0))),"",INDEX('Policy Characteristics'!F:F,MATCH($C1683,'Policy Characteristics'!$C:$C,0)))</f>
        <v>0</v>
      </c>
      <c r="M1683" s="76">
        <f>IF(ISBLANK(INDEX('Policy Characteristics'!G:G,MATCH($C1683,'Policy Characteristics'!$C:$C,0))),"",INDEX('Policy Characteristics'!G:G,MATCH($C1683,'Policy Characteristics'!$C:$C,0)))</f>
        <v>1</v>
      </c>
      <c r="N1683" s="76">
        <f>IF(ISBLANK(INDEX('Policy Characteristics'!H:H,MATCH($C1683,'Policy Characteristics'!$C:$C,0))),"",INDEX('Policy Characteristics'!H:H,MATCH($C1683,'Policy Characteristics'!$C:$C,0)))</f>
        <v>1</v>
      </c>
      <c r="O1683" s="76" t="str">
        <f>IF(ISBLANK(INDEX('Policy Characteristics'!I:I,MATCH($C1683,'Policy Characteristics'!$C:$C,0))),"",INDEX('Policy Characteristics'!I:I,MATCH($C1683,'Policy Characteristics'!$C:$C,0)))</f>
        <v>on/off</v>
      </c>
      <c r="P1683" s="76" t="str">
        <f>IF(ISBLANK(INDEX('Policy Characteristics'!J:J,MATCH($C1683,'Policy Characteristics'!$C:$C,0))),"",INDEX('Policy Characteristics'!J:J,MATCH($C1683,'Policy Characteristics'!$C:$C,0)))</f>
        <v/>
      </c>
      <c r="Q1683" s="76" t="str">
        <f>IF(ISBLANK(INDEX('Policy Characteristics'!K:K,MATCH($C1683,'Policy Characteristics'!$C:$C,0))),"",INDEX('Policy Characteristics'!K:K,MATCH($C1683,'Policy Characteristics'!$C:$C,0)))</f>
        <v/>
      </c>
      <c r="R1683" s="76" t="str">
        <f>IF(ISBLANK(INDEX('Policy Characteristics'!L:L,MATCH($C1683,'Policy Characteristics'!$C:$C,0))),"",INDEX('Policy Characteristics'!L:L,MATCH($C1683,'Policy Characteristics'!$C:$C,0)))</f>
        <v/>
      </c>
    </row>
    <row r="1684" spans="1:18" s="143" customFormat="1" x14ac:dyDescent="0.25">
      <c r="A1684" s="76" t="str">
        <f>IF(ISBLANK(INDEX('Policy Characteristics'!A:A,MATCH($C1684,'Policy Characteristics'!$C:$C,0))),"",INDEX('Policy Characteristics'!A:A,MATCH($C1684,'Policy Characteristics'!$C:$C,0)))</f>
        <v>Cross-Sector</v>
      </c>
      <c r="B1684" s="200" t="str">
        <f>IF(ISBLANK(INDEX('Policy Characteristics'!B:B,MATCH($C1684,'Policy Characteristics'!$C:$C,0))),"",INDEX('Policy Characteristics'!B:B,MATCH($C1684,'Policy Characteristics'!$C:$C,0)))</f>
        <v>Fixed Energy Prices</v>
      </c>
      <c r="C1684" s="76" t="str">
        <f t="shared" si="52"/>
        <v>Toggle Whether Policies Affect Energy Prices</v>
      </c>
      <c r="D1684" s="78" t="s">
        <v>440</v>
      </c>
      <c r="E1684" s="88"/>
      <c r="F1684" s="78" t="s">
        <v>441</v>
      </c>
      <c r="G1684" s="78"/>
      <c r="H1684" s="80">
        <v>844</v>
      </c>
      <c r="I1684" s="201" t="s">
        <v>44</v>
      </c>
      <c r="J1684" s="202" t="str">
        <f>IF(ISBLANK(INDEX('Policy Characteristics'!D:D,MATCH($C1684,'Policy Characteristics'!$C:$C,0))),"",INDEX('Policy Characteristics'!D:D,MATCH($C1684,'Policy Characteristics'!$C:$C,0)))</f>
        <v>Fixed Energy Prices</v>
      </c>
      <c r="K1684" s="76" t="str">
        <f>IF(ISBLANK(INDEX('Policy Characteristics'!E:E,MATCH($C1684,'Policy Characteristics'!$C:$C,0))),"",INDEX('Policy Characteristics'!E:E,MATCH($C1684,'Policy Characteristics'!$C:$C,0)))</f>
        <v>cross toggle whether policies affect energy prices</v>
      </c>
      <c r="L1684" s="76">
        <f>IF(ISBLANK(INDEX('Policy Characteristics'!F:F,MATCH($C1684,'Policy Characteristics'!$C:$C,0))),"",INDEX('Policy Characteristics'!F:F,MATCH($C1684,'Policy Characteristics'!$C:$C,0)))</f>
        <v>0</v>
      </c>
      <c r="M1684" s="76">
        <f>IF(ISBLANK(INDEX('Policy Characteristics'!G:G,MATCH($C1684,'Policy Characteristics'!$C:$C,0))),"",INDEX('Policy Characteristics'!G:G,MATCH($C1684,'Policy Characteristics'!$C:$C,0)))</f>
        <v>1</v>
      </c>
      <c r="N1684" s="76">
        <f>IF(ISBLANK(INDEX('Policy Characteristics'!H:H,MATCH($C1684,'Policy Characteristics'!$C:$C,0))),"",INDEX('Policy Characteristics'!H:H,MATCH($C1684,'Policy Characteristics'!$C:$C,0)))</f>
        <v>1</v>
      </c>
      <c r="O1684" s="76" t="str">
        <f>IF(ISBLANK(INDEX('Policy Characteristics'!I:I,MATCH($C1684,'Policy Characteristics'!$C:$C,0))),"",INDEX('Policy Characteristics'!I:I,MATCH($C1684,'Policy Characteristics'!$C:$C,0)))</f>
        <v>on/off</v>
      </c>
      <c r="P1684" s="76" t="str">
        <f>IF(ISBLANK(INDEX('Policy Characteristics'!J:J,MATCH($C1684,'Policy Characteristics'!$C:$C,0))),"",INDEX('Policy Characteristics'!J:J,MATCH($C1684,'Policy Characteristics'!$C:$C,0)))</f>
        <v/>
      </c>
      <c r="Q1684" s="76" t="str">
        <f>IF(ISBLANK(INDEX('Policy Characteristics'!K:K,MATCH($C1684,'Policy Characteristics'!$C:$C,0))),"",INDEX('Policy Characteristics'!K:K,MATCH($C1684,'Policy Characteristics'!$C:$C,0)))</f>
        <v/>
      </c>
      <c r="R1684" s="76" t="str">
        <f>IF(ISBLANK(INDEX('Policy Characteristics'!L:L,MATCH($C1684,'Policy Characteristics'!$C:$C,0))),"",INDEX('Policy Characteristics'!L:L,MATCH($C1684,'Policy Characteristics'!$C:$C,0)))</f>
        <v/>
      </c>
    </row>
    <row r="1685" spans="1:18" s="143" customFormat="1" x14ac:dyDescent="0.25">
      <c r="A1685" s="76" t="str">
        <f>IF(ISBLANK(INDEX('Policy Characteristics'!A:A,MATCH($C1685,'Policy Characteristics'!$C:$C,0))),"",INDEX('Policy Characteristics'!A:A,MATCH($C1685,'Policy Characteristics'!$C:$C,0)))</f>
        <v>Cross-Sector</v>
      </c>
      <c r="B1685" s="200" t="str">
        <f>IF(ISBLANK(INDEX('Policy Characteristics'!B:B,MATCH($C1685,'Policy Characteristics'!$C:$C,0))),"",INDEX('Policy Characteristics'!B:B,MATCH($C1685,'Policy Characteristics'!$C:$C,0)))</f>
        <v>Fixed Energy Prices</v>
      </c>
      <c r="C1685" s="76" t="str">
        <f t="shared" si="52"/>
        <v>Toggle Whether Policies Affect Energy Prices</v>
      </c>
      <c r="D1685" s="78" t="s">
        <v>708</v>
      </c>
      <c r="E1685" s="88"/>
      <c r="F1685" s="78" t="s">
        <v>712</v>
      </c>
      <c r="G1685" s="78"/>
      <c r="H1685" s="15">
        <v>845</v>
      </c>
      <c r="I1685" s="201" t="s">
        <v>44</v>
      </c>
      <c r="J1685" s="202" t="str">
        <f>IF(ISBLANK(INDEX('Policy Characteristics'!D:D,MATCH($C1685,'Policy Characteristics'!$C:$C,0))),"",INDEX('Policy Characteristics'!D:D,MATCH($C1685,'Policy Characteristics'!$C:$C,0)))</f>
        <v>Fixed Energy Prices</v>
      </c>
      <c r="K1685" s="76" t="str">
        <f>IF(ISBLANK(INDEX('Policy Characteristics'!E:E,MATCH($C1685,'Policy Characteristics'!$C:$C,0))),"",INDEX('Policy Characteristics'!E:E,MATCH($C1685,'Policy Characteristics'!$C:$C,0)))</f>
        <v>cross toggle whether policies affect energy prices</v>
      </c>
      <c r="L1685" s="76">
        <f>IF(ISBLANK(INDEX('Policy Characteristics'!F:F,MATCH($C1685,'Policy Characteristics'!$C:$C,0))),"",INDEX('Policy Characteristics'!F:F,MATCH($C1685,'Policy Characteristics'!$C:$C,0)))</f>
        <v>0</v>
      </c>
      <c r="M1685" s="76">
        <f>IF(ISBLANK(INDEX('Policy Characteristics'!G:G,MATCH($C1685,'Policy Characteristics'!$C:$C,0))),"",INDEX('Policy Characteristics'!G:G,MATCH($C1685,'Policy Characteristics'!$C:$C,0)))</f>
        <v>1</v>
      </c>
      <c r="N1685" s="76">
        <f>IF(ISBLANK(INDEX('Policy Characteristics'!H:H,MATCH($C1685,'Policy Characteristics'!$C:$C,0))),"",INDEX('Policy Characteristics'!H:H,MATCH($C1685,'Policy Characteristics'!$C:$C,0)))</f>
        <v>1</v>
      </c>
      <c r="O1685" s="76" t="str">
        <f>IF(ISBLANK(INDEX('Policy Characteristics'!I:I,MATCH($C1685,'Policy Characteristics'!$C:$C,0))),"",INDEX('Policy Characteristics'!I:I,MATCH($C1685,'Policy Characteristics'!$C:$C,0)))</f>
        <v>on/off</v>
      </c>
      <c r="P1685" s="76" t="str">
        <f>IF(ISBLANK(INDEX('Policy Characteristics'!J:J,MATCH($C1685,'Policy Characteristics'!$C:$C,0))),"",INDEX('Policy Characteristics'!J:J,MATCH($C1685,'Policy Characteristics'!$C:$C,0)))</f>
        <v/>
      </c>
      <c r="Q1685" s="76" t="str">
        <f>IF(ISBLANK(INDEX('Policy Characteristics'!K:K,MATCH($C1685,'Policy Characteristics'!$C:$C,0))),"",INDEX('Policy Characteristics'!K:K,MATCH($C1685,'Policy Characteristics'!$C:$C,0)))</f>
        <v/>
      </c>
      <c r="R1685" s="76" t="str">
        <f>IF(ISBLANK(INDEX('Policy Characteristics'!L:L,MATCH($C1685,'Policy Characteristics'!$C:$C,0))),"",INDEX('Policy Characteristics'!L:L,MATCH($C1685,'Policy Characteristics'!$C:$C,0)))</f>
        <v/>
      </c>
    </row>
    <row r="1686" spans="1:18" s="143" customFormat="1" x14ac:dyDescent="0.25">
      <c r="A1686" s="76" t="str">
        <f>IF(ISBLANK(INDEX('Policy Characteristics'!A:A,MATCH($C1686,'Policy Characteristics'!$C:$C,0))),"",INDEX('Policy Characteristics'!A:A,MATCH($C1686,'Policy Characteristics'!$C:$C,0)))</f>
        <v>Cross-Sector</v>
      </c>
      <c r="B1686" s="200" t="str">
        <f>IF(ISBLANK(INDEX('Policy Characteristics'!B:B,MATCH($C1686,'Policy Characteristics'!$C:$C,0))),"",INDEX('Policy Characteristics'!B:B,MATCH($C1686,'Policy Characteristics'!$C:$C,0)))</f>
        <v>Fixed Energy Prices</v>
      </c>
      <c r="C1686" s="76" t="str">
        <f t="shared" si="52"/>
        <v>Toggle Whether Policies Affect Energy Prices</v>
      </c>
      <c r="D1686" s="78" t="s">
        <v>718</v>
      </c>
      <c r="E1686" s="88"/>
      <c r="F1686" s="78" t="s">
        <v>719</v>
      </c>
      <c r="G1686" s="78"/>
      <c r="H1686" s="80">
        <v>846</v>
      </c>
      <c r="I1686" s="201" t="s">
        <v>44</v>
      </c>
      <c r="J1686" s="202" t="str">
        <f>IF(ISBLANK(INDEX('Policy Characteristics'!D:D,MATCH($C1686,'Policy Characteristics'!$C:$C,0))),"",INDEX('Policy Characteristics'!D:D,MATCH($C1686,'Policy Characteristics'!$C:$C,0)))</f>
        <v>Fixed Energy Prices</v>
      </c>
      <c r="K1686" s="76" t="str">
        <f>IF(ISBLANK(INDEX('Policy Characteristics'!E:E,MATCH($C1686,'Policy Characteristics'!$C:$C,0))),"",INDEX('Policy Characteristics'!E:E,MATCH($C1686,'Policy Characteristics'!$C:$C,0)))</f>
        <v>cross toggle whether policies affect energy prices</v>
      </c>
      <c r="L1686" s="76">
        <f>IF(ISBLANK(INDEX('Policy Characteristics'!F:F,MATCH($C1686,'Policy Characteristics'!$C:$C,0))),"",INDEX('Policy Characteristics'!F:F,MATCH($C1686,'Policy Characteristics'!$C:$C,0)))</f>
        <v>0</v>
      </c>
      <c r="M1686" s="76">
        <f>IF(ISBLANK(INDEX('Policy Characteristics'!G:G,MATCH($C1686,'Policy Characteristics'!$C:$C,0))),"",INDEX('Policy Characteristics'!G:G,MATCH($C1686,'Policy Characteristics'!$C:$C,0)))</f>
        <v>1</v>
      </c>
      <c r="N1686" s="76">
        <f>IF(ISBLANK(INDEX('Policy Characteristics'!H:H,MATCH($C1686,'Policy Characteristics'!$C:$C,0))),"",INDEX('Policy Characteristics'!H:H,MATCH($C1686,'Policy Characteristics'!$C:$C,0)))</f>
        <v>1</v>
      </c>
      <c r="O1686" s="76" t="str">
        <f>IF(ISBLANK(INDEX('Policy Characteristics'!I:I,MATCH($C1686,'Policy Characteristics'!$C:$C,0))),"",INDEX('Policy Characteristics'!I:I,MATCH($C1686,'Policy Characteristics'!$C:$C,0)))</f>
        <v>on/off</v>
      </c>
      <c r="P1686" s="76" t="str">
        <f>IF(ISBLANK(INDEX('Policy Characteristics'!J:J,MATCH($C1686,'Policy Characteristics'!$C:$C,0))),"",INDEX('Policy Characteristics'!J:J,MATCH($C1686,'Policy Characteristics'!$C:$C,0)))</f>
        <v/>
      </c>
      <c r="Q1686" s="76" t="str">
        <f>IF(ISBLANK(INDEX('Policy Characteristics'!K:K,MATCH($C1686,'Policy Characteristics'!$C:$C,0))),"",INDEX('Policy Characteristics'!K:K,MATCH($C1686,'Policy Characteristics'!$C:$C,0)))</f>
        <v/>
      </c>
      <c r="R1686" s="76" t="str">
        <f>IF(ISBLANK(INDEX('Policy Characteristics'!L:L,MATCH($C1686,'Policy Characteristics'!$C:$C,0))),"",INDEX('Policy Characteristics'!L:L,MATCH($C1686,'Policy Characteristics'!$C:$C,0)))</f>
        <v/>
      </c>
    </row>
    <row r="1687" spans="1:18" s="143" customFormat="1" x14ac:dyDescent="0.25">
      <c r="A1687" s="76" t="str">
        <f>IF(ISBLANK(INDEX('Policy Characteristics'!A:A,MATCH($C1687,'Policy Characteristics'!$C:$C,0))),"",INDEX('Policy Characteristics'!A:A,MATCH($C1687,'Policy Characteristics'!$C:$C,0)))</f>
        <v>Cross-Sector</v>
      </c>
      <c r="B1687" s="200" t="str">
        <f>IF(ISBLANK(INDEX('Policy Characteristics'!B:B,MATCH($C1687,'Policy Characteristics'!$C:$C,0))),"",INDEX('Policy Characteristics'!B:B,MATCH($C1687,'Policy Characteristics'!$C:$C,0)))</f>
        <v>Fixed Energy Prices</v>
      </c>
      <c r="C1687" s="76" t="str">
        <f t="shared" si="52"/>
        <v>Toggle Whether Policies Affect Energy Prices</v>
      </c>
      <c r="D1687" s="78" t="s">
        <v>709</v>
      </c>
      <c r="E1687" s="88"/>
      <c r="F1687" s="78" t="s">
        <v>713</v>
      </c>
      <c r="G1687" s="78"/>
      <c r="H1687" s="15">
        <v>847</v>
      </c>
      <c r="I1687" s="201" t="s">
        <v>44</v>
      </c>
      <c r="J1687" s="202" t="str">
        <f>IF(ISBLANK(INDEX('Policy Characteristics'!D:D,MATCH($C1687,'Policy Characteristics'!$C:$C,0))),"",INDEX('Policy Characteristics'!D:D,MATCH($C1687,'Policy Characteristics'!$C:$C,0)))</f>
        <v>Fixed Energy Prices</v>
      </c>
      <c r="K1687" s="76" t="str">
        <f>IF(ISBLANK(INDEX('Policy Characteristics'!E:E,MATCH($C1687,'Policy Characteristics'!$C:$C,0))),"",INDEX('Policy Characteristics'!E:E,MATCH($C1687,'Policy Characteristics'!$C:$C,0)))</f>
        <v>cross toggle whether policies affect energy prices</v>
      </c>
      <c r="L1687" s="76">
        <f>IF(ISBLANK(INDEX('Policy Characteristics'!F:F,MATCH($C1687,'Policy Characteristics'!$C:$C,0))),"",INDEX('Policy Characteristics'!F:F,MATCH($C1687,'Policy Characteristics'!$C:$C,0)))</f>
        <v>0</v>
      </c>
      <c r="M1687" s="76">
        <f>IF(ISBLANK(INDEX('Policy Characteristics'!G:G,MATCH($C1687,'Policy Characteristics'!$C:$C,0))),"",INDEX('Policy Characteristics'!G:G,MATCH($C1687,'Policy Characteristics'!$C:$C,0)))</f>
        <v>1</v>
      </c>
      <c r="N1687" s="76">
        <f>IF(ISBLANK(INDEX('Policy Characteristics'!H:H,MATCH($C1687,'Policy Characteristics'!$C:$C,0))),"",INDEX('Policy Characteristics'!H:H,MATCH($C1687,'Policy Characteristics'!$C:$C,0)))</f>
        <v>1</v>
      </c>
      <c r="O1687" s="76" t="str">
        <f>IF(ISBLANK(INDEX('Policy Characteristics'!I:I,MATCH($C1687,'Policy Characteristics'!$C:$C,0))),"",INDEX('Policy Characteristics'!I:I,MATCH($C1687,'Policy Characteristics'!$C:$C,0)))</f>
        <v>on/off</v>
      </c>
      <c r="P1687" s="76" t="str">
        <f>IF(ISBLANK(INDEX('Policy Characteristics'!J:J,MATCH($C1687,'Policy Characteristics'!$C:$C,0))),"",INDEX('Policy Characteristics'!J:J,MATCH($C1687,'Policy Characteristics'!$C:$C,0)))</f>
        <v/>
      </c>
      <c r="Q1687" s="76" t="str">
        <f>IF(ISBLANK(INDEX('Policy Characteristics'!K:K,MATCH($C1687,'Policy Characteristics'!$C:$C,0))),"",INDEX('Policy Characteristics'!K:K,MATCH($C1687,'Policy Characteristics'!$C:$C,0)))</f>
        <v/>
      </c>
      <c r="R1687" s="76" t="str">
        <f>IF(ISBLANK(INDEX('Policy Characteristics'!L:L,MATCH($C1687,'Policy Characteristics'!$C:$C,0))),"",INDEX('Policy Characteristics'!L:L,MATCH($C1687,'Policy Characteristics'!$C:$C,0)))</f>
        <v/>
      </c>
    </row>
    <row r="1688" spans="1:18" s="143" customFormat="1" x14ac:dyDescent="0.25">
      <c r="A1688" s="76" t="str">
        <f>IF(ISBLANK(INDEX('Policy Characteristics'!A:A,MATCH($C1688,'Policy Characteristics'!$C:$C,0))),"",INDEX('Policy Characteristics'!A:A,MATCH($C1688,'Policy Characteristics'!$C:$C,0)))</f>
        <v>Cross-Sector</v>
      </c>
      <c r="B1688" s="200" t="str">
        <f>IF(ISBLANK(INDEX('Policy Characteristics'!B:B,MATCH($C1688,'Policy Characteristics'!$C:$C,0))),"",INDEX('Policy Characteristics'!B:B,MATCH($C1688,'Policy Characteristics'!$C:$C,0)))</f>
        <v>Fuel Price Deregulation</v>
      </c>
      <c r="C1688" s="143" t="s">
        <v>996</v>
      </c>
      <c r="D1688" s="78" t="s">
        <v>447</v>
      </c>
      <c r="E1688" s="88"/>
      <c r="F1688" s="78" t="s">
        <v>444</v>
      </c>
      <c r="G1688" s="78"/>
      <c r="H1688" s="15">
        <v>723</v>
      </c>
      <c r="I1688" s="201" t="s">
        <v>44</v>
      </c>
      <c r="J1688" s="202" t="str">
        <f>IF(ISBLANK(INDEX('Policy Characteristics'!D:D,MATCH($C1688,'Policy Characteristics'!$C:$C,0))),"",INDEX('Policy Characteristics'!D:D,MATCH($C1688,'Policy Characteristics'!$C:$C,0)))</f>
        <v>Fuel Price Deregulation</v>
      </c>
      <c r="K1688" s="76" t="str">
        <f>IF(ISBLANK(INDEX('Policy Characteristics'!E:E,MATCH($C1688,'Policy Characteristics'!$C:$C,0))),"",INDEX('Policy Characteristics'!E:E,MATCH($C1688,'Policy Characteristics'!$C:$C,0)))</f>
        <v>cross fuel price deregulation</v>
      </c>
      <c r="L1688" s="205">
        <f>IF(ISBLANK(INDEX('Policy Characteristics'!F:F,MATCH($C1688,'Policy Characteristics'!$C:$C,0))),"",INDEX('Policy Characteristics'!F:F,MATCH($C1688,'Policy Characteristics'!$C:$C,0)))</f>
        <v>0</v>
      </c>
      <c r="M1688" s="205">
        <f>IF(ISBLANK(INDEX('Policy Characteristics'!G:G,MATCH($C1688,'Policy Characteristics'!$C:$C,0))),"",INDEX('Policy Characteristics'!G:G,MATCH($C1688,'Policy Characteristics'!$C:$C,0)))</f>
        <v>1</v>
      </c>
      <c r="N1688" s="205">
        <f>IF(ISBLANK(INDEX('Policy Characteristics'!H:H,MATCH($C1688,'Policy Characteristics'!$C:$C,0))),"",INDEX('Policy Characteristics'!H:H,MATCH($C1688,'Policy Characteristics'!$C:$C,0)))</f>
        <v>0.01</v>
      </c>
      <c r="O1688" s="76" t="str">
        <f>IF(ISBLANK(INDEX('Policy Characteristics'!I:I,MATCH($C1688,'Policy Characteristics'!$C:$C,0))),"",INDEX('Policy Characteristics'!I:I,MATCH($C1688,'Policy Characteristics'!$C:$C,0)))</f>
        <v>% of price deregulated</v>
      </c>
      <c r="P1688" s="76" t="str">
        <f>IF(ISBLANK(INDEX('Policy Characteristics'!J:J,MATCH($C1688,'Policy Characteristics'!$C:$C,0))),"",INDEX('Policy Characteristics'!J:J,MATCH($C1688,'Policy Characteristics'!$C:$C,0)))</f>
        <v>**Description:** This policy causes the price of the selected fuel(s) for domestic buyers to approach international market prices. // **Guidance for setting values:** A value of 100% causes domestic fuel prices to equal international market prices, increasing the domestic price by roughly X% in 2050.</v>
      </c>
      <c r="Q1688" s="76" t="str">
        <f>IF(ISBLANK(INDEX('Policy Characteristics'!K:K,MATCH($C1688,'Policy Characteristics'!$C:$C,0))),"",INDEX('Policy Characteristics'!K:K,MATCH($C1688,'Policy Characteristics'!$C:$C,0)))</f>
        <v>fuels.html#fuel-price-deregulation</v>
      </c>
      <c r="R1688" s="76" t="str">
        <f>IF(ISBLANK(INDEX('Policy Characteristics'!L:L,MATCH($C1688,'Policy Characteristics'!$C:$C,0))),"",INDEX('Policy Characteristics'!L:L,MATCH($C1688,'Policy Characteristics'!$C:$C,0)))</f>
        <v/>
      </c>
    </row>
    <row r="1689" spans="1:18" s="143" customFormat="1" x14ac:dyDescent="0.25">
      <c r="A1689" s="76" t="str">
        <f>IF(ISBLANK(INDEX('Policy Characteristics'!A:A,MATCH($C1689,'Policy Characteristics'!$C:$C,0))),"",INDEX('Policy Characteristics'!A:A,MATCH($C1689,'Policy Characteristics'!$C:$C,0)))</f>
        <v>Cross-Sector</v>
      </c>
      <c r="B1689" s="200" t="str">
        <f>IF(ISBLANK(INDEX('Policy Characteristics'!B:B,MATCH($C1689,'Policy Characteristics'!$C:$C,0))),"",INDEX('Policy Characteristics'!B:B,MATCH($C1689,'Policy Characteristics'!$C:$C,0)))</f>
        <v>Fuel Price Deregulation</v>
      </c>
      <c r="C1689" s="76" t="str">
        <f t="shared" ref="C1689:C1702" si="53">C$1688</f>
        <v>Fuel Price Deregulation</v>
      </c>
      <c r="D1689" s="78" t="s">
        <v>46</v>
      </c>
      <c r="E1689" s="88"/>
      <c r="F1689" s="78" t="s">
        <v>87</v>
      </c>
      <c r="G1689" s="78"/>
      <c r="H1689" s="15">
        <v>724</v>
      </c>
      <c r="I1689" s="201" t="s">
        <v>44</v>
      </c>
      <c r="J1689" s="202" t="str">
        <f>IF(ISBLANK(INDEX('Policy Characteristics'!D:D,MATCH($C1689,'Policy Characteristics'!$C:$C,0))),"",INDEX('Policy Characteristics'!D:D,MATCH($C1689,'Policy Characteristics'!$C:$C,0)))</f>
        <v>Fuel Price Deregulation</v>
      </c>
      <c r="K1689" s="76" t="str">
        <f>IF(ISBLANK(INDEX('Policy Characteristics'!E:E,MATCH($C1689,'Policy Characteristics'!$C:$C,0))),"",INDEX('Policy Characteristics'!E:E,MATCH($C1689,'Policy Characteristics'!$C:$C,0)))</f>
        <v>cross fuel price deregulation</v>
      </c>
      <c r="L1689" s="205">
        <f>IF(ISBLANK(INDEX('Policy Characteristics'!F:F,MATCH($C1689,'Policy Characteristics'!$C:$C,0))),"",INDEX('Policy Characteristics'!F:F,MATCH($C1689,'Policy Characteristics'!$C:$C,0)))</f>
        <v>0</v>
      </c>
      <c r="M1689" s="205">
        <f>IF(ISBLANK(INDEX('Policy Characteristics'!G:G,MATCH($C1689,'Policy Characteristics'!$C:$C,0))),"",INDEX('Policy Characteristics'!G:G,MATCH($C1689,'Policy Characteristics'!$C:$C,0)))</f>
        <v>1</v>
      </c>
      <c r="N1689" s="205">
        <f>IF(ISBLANK(INDEX('Policy Characteristics'!H:H,MATCH($C1689,'Policy Characteristics'!$C:$C,0))),"",INDEX('Policy Characteristics'!H:H,MATCH($C1689,'Policy Characteristics'!$C:$C,0)))</f>
        <v>0.01</v>
      </c>
      <c r="O1689" s="76" t="str">
        <f>IF(ISBLANK(INDEX('Policy Characteristics'!I:I,MATCH($C1689,'Policy Characteristics'!$C:$C,0))),"",INDEX('Policy Characteristics'!I:I,MATCH($C1689,'Policy Characteristics'!$C:$C,0)))</f>
        <v>% of price deregulated</v>
      </c>
      <c r="P1689" s="76" t="str">
        <f>IF(ISBLANK(INDEX('Policy Characteristics'!J:J,MATCH($C1689,'Policy Characteristics'!$C:$C,0))),"",INDEX('Policy Characteristics'!J:J,MATCH($C1689,'Policy Characteristics'!$C:$C,0)))</f>
        <v>**Description:** This policy causes the price of the selected fuel(s) for domestic buyers to approach international market prices. // **Guidance for setting values:** A value of 100% causes domestic fuel prices to equal international market prices, increasing the domestic price by roughly X% in 2050.</v>
      </c>
      <c r="Q1689" s="76" t="str">
        <f>IF(ISBLANK(INDEX('Policy Characteristics'!K:K,MATCH($C1689,'Policy Characteristics'!$C:$C,0))),"",INDEX('Policy Characteristics'!K:K,MATCH($C1689,'Policy Characteristics'!$C:$C,0)))</f>
        <v>fuels.html#fuel-price-deregulation</v>
      </c>
      <c r="R1689" s="76" t="str">
        <f>IF(ISBLANK(INDEX('Policy Characteristics'!L:L,MATCH($C1689,'Policy Characteristics'!$C:$C,0))),"",INDEX('Policy Characteristics'!L:L,MATCH($C1689,'Policy Characteristics'!$C:$C,0)))</f>
        <v/>
      </c>
    </row>
    <row r="1690" spans="1:18" s="143" customFormat="1" x14ac:dyDescent="0.25">
      <c r="A1690" s="76" t="str">
        <f>IF(ISBLANK(INDEX('Policy Characteristics'!A:A,MATCH($C1690,'Policy Characteristics'!$C:$C,0))),"",INDEX('Policy Characteristics'!A:A,MATCH($C1690,'Policy Characteristics'!$C:$C,0)))</f>
        <v>Cross-Sector</v>
      </c>
      <c r="B1690" s="200" t="str">
        <f>IF(ISBLANK(INDEX('Policy Characteristics'!B:B,MATCH($C1690,'Policy Characteristics'!$C:$C,0))),"",INDEX('Policy Characteristics'!B:B,MATCH($C1690,'Policy Characteristics'!$C:$C,0)))</f>
        <v>Fuel Price Deregulation</v>
      </c>
      <c r="C1690" s="76" t="str">
        <f t="shared" si="53"/>
        <v>Fuel Price Deregulation</v>
      </c>
      <c r="D1690" s="78" t="s">
        <v>47</v>
      </c>
      <c r="E1690" s="88"/>
      <c r="F1690" s="78" t="s">
        <v>88</v>
      </c>
      <c r="G1690" s="78"/>
      <c r="H1690" s="15">
        <v>725</v>
      </c>
      <c r="I1690" s="201" t="s">
        <v>44</v>
      </c>
      <c r="J1690" s="202" t="str">
        <f>IF(ISBLANK(INDEX('Policy Characteristics'!D:D,MATCH($C1690,'Policy Characteristics'!$C:$C,0))),"",INDEX('Policy Characteristics'!D:D,MATCH($C1690,'Policy Characteristics'!$C:$C,0)))</f>
        <v>Fuel Price Deregulation</v>
      </c>
      <c r="K1690" s="76" t="str">
        <f>IF(ISBLANK(INDEX('Policy Characteristics'!E:E,MATCH($C1690,'Policy Characteristics'!$C:$C,0))),"",INDEX('Policy Characteristics'!E:E,MATCH($C1690,'Policy Characteristics'!$C:$C,0)))</f>
        <v>cross fuel price deregulation</v>
      </c>
      <c r="L1690" s="205">
        <f>IF(ISBLANK(INDEX('Policy Characteristics'!F:F,MATCH($C1690,'Policy Characteristics'!$C:$C,0))),"",INDEX('Policy Characteristics'!F:F,MATCH($C1690,'Policy Characteristics'!$C:$C,0)))</f>
        <v>0</v>
      </c>
      <c r="M1690" s="205">
        <f>IF(ISBLANK(INDEX('Policy Characteristics'!G:G,MATCH($C1690,'Policy Characteristics'!$C:$C,0))),"",INDEX('Policy Characteristics'!G:G,MATCH($C1690,'Policy Characteristics'!$C:$C,0)))</f>
        <v>1</v>
      </c>
      <c r="N1690" s="205">
        <f>IF(ISBLANK(INDEX('Policy Characteristics'!H:H,MATCH($C1690,'Policy Characteristics'!$C:$C,0))),"",INDEX('Policy Characteristics'!H:H,MATCH($C1690,'Policy Characteristics'!$C:$C,0)))</f>
        <v>0.01</v>
      </c>
      <c r="O1690" s="76" t="str">
        <f>IF(ISBLANK(INDEX('Policy Characteristics'!I:I,MATCH($C1690,'Policy Characteristics'!$C:$C,0))),"",INDEX('Policy Characteristics'!I:I,MATCH($C1690,'Policy Characteristics'!$C:$C,0)))</f>
        <v>% of price deregulated</v>
      </c>
      <c r="P1690" s="76" t="str">
        <f>IF(ISBLANK(INDEX('Policy Characteristics'!J:J,MATCH($C1690,'Policy Characteristics'!$C:$C,0))),"",INDEX('Policy Characteristics'!J:J,MATCH($C1690,'Policy Characteristics'!$C:$C,0)))</f>
        <v>**Description:** This policy causes the price of the selected fuel(s) for domestic buyers to approach international market prices. // **Guidance for setting values:** A value of 100% causes domestic fuel prices to equal international market prices, increasing the domestic price by roughly X% in 2050.</v>
      </c>
      <c r="Q1690" s="76" t="str">
        <f>IF(ISBLANK(INDEX('Policy Characteristics'!K:K,MATCH($C1690,'Policy Characteristics'!$C:$C,0))),"",INDEX('Policy Characteristics'!K:K,MATCH($C1690,'Policy Characteristics'!$C:$C,0)))</f>
        <v>fuels.html#fuel-price-deregulation</v>
      </c>
      <c r="R1690" s="76" t="str">
        <f>IF(ISBLANK(INDEX('Policy Characteristics'!L:L,MATCH($C1690,'Policy Characteristics'!$C:$C,0))),"",INDEX('Policy Characteristics'!L:L,MATCH($C1690,'Policy Characteristics'!$C:$C,0)))</f>
        <v/>
      </c>
    </row>
    <row r="1691" spans="1:18" s="143" customFormat="1" x14ac:dyDescent="0.25">
      <c r="A1691" s="76" t="str">
        <f>IF(ISBLANK(INDEX('Policy Characteristics'!A:A,MATCH($C1691,'Policy Characteristics'!$C:$C,0))),"",INDEX('Policy Characteristics'!A:A,MATCH($C1691,'Policy Characteristics'!$C:$C,0)))</f>
        <v>Cross-Sector</v>
      </c>
      <c r="B1691" s="200" t="str">
        <f>IF(ISBLANK(INDEX('Policy Characteristics'!B:B,MATCH($C1691,'Policy Characteristics'!$C:$C,0))),"",INDEX('Policy Characteristics'!B:B,MATCH($C1691,'Policy Characteristics'!$C:$C,0)))</f>
        <v>Fuel Price Deregulation</v>
      </c>
      <c r="C1691" s="76" t="str">
        <f t="shared" si="53"/>
        <v>Fuel Price Deregulation</v>
      </c>
      <c r="D1691" s="78" t="s">
        <v>51</v>
      </c>
      <c r="E1691" s="88"/>
      <c r="F1691" s="78" t="s">
        <v>92</v>
      </c>
      <c r="G1691" s="78"/>
      <c r="H1691" s="15">
        <v>726</v>
      </c>
      <c r="I1691" s="201" t="s">
        <v>44</v>
      </c>
      <c r="J1691" s="202" t="str">
        <f>IF(ISBLANK(INDEX('Policy Characteristics'!D:D,MATCH($C1691,'Policy Characteristics'!$C:$C,0))),"",INDEX('Policy Characteristics'!D:D,MATCH($C1691,'Policy Characteristics'!$C:$C,0)))</f>
        <v>Fuel Price Deregulation</v>
      </c>
      <c r="K1691" s="76" t="str">
        <f>IF(ISBLANK(INDEX('Policy Characteristics'!E:E,MATCH($C1691,'Policy Characteristics'!$C:$C,0))),"",INDEX('Policy Characteristics'!E:E,MATCH($C1691,'Policy Characteristics'!$C:$C,0)))</f>
        <v>cross fuel price deregulation</v>
      </c>
      <c r="L1691" s="205">
        <f>IF(ISBLANK(INDEX('Policy Characteristics'!F:F,MATCH($C1691,'Policy Characteristics'!$C:$C,0))),"",INDEX('Policy Characteristics'!F:F,MATCH($C1691,'Policy Characteristics'!$C:$C,0)))</f>
        <v>0</v>
      </c>
      <c r="M1691" s="205">
        <f>IF(ISBLANK(INDEX('Policy Characteristics'!G:G,MATCH($C1691,'Policy Characteristics'!$C:$C,0))),"",INDEX('Policy Characteristics'!G:G,MATCH($C1691,'Policy Characteristics'!$C:$C,0)))</f>
        <v>1</v>
      </c>
      <c r="N1691" s="205">
        <f>IF(ISBLANK(INDEX('Policy Characteristics'!H:H,MATCH($C1691,'Policy Characteristics'!$C:$C,0))),"",INDEX('Policy Characteristics'!H:H,MATCH($C1691,'Policy Characteristics'!$C:$C,0)))</f>
        <v>0.01</v>
      </c>
      <c r="O1691" s="76" t="str">
        <f>IF(ISBLANK(INDEX('Policy Characteristics'!I:I,MATCH($C1691,'Policy Characteristics'!$C:$C,0))),"",INDEX('Policy Characteristics'!I:I,MATCH($C1691,'Policy Characteristics'!$C:$C,0)))</f>
        <v>% of price deregulated</v>
      </c>
      <c r="P1691" s="76" t="str">
        <f>IF(ISBLANK(INDEX('Policy Characteristics'!J:J,MATCH($C1691,'Policy Characteristics'!$C:$C,0))),"",INDEX('Policy Characteristics'!J:J,MATCH($C1691,'Policy Characteristics'!$C:$C,0)))</f>
        <v>**Description:** This policy causes the price of the selected fuel(s) for domestic buyers to approach international market prices. // **Guidance for setting values:** A value of 100% causes domestic fuel prices to equal international market prices, increasing the domestic price by roughly X% in 2050.</v>
      </c>
      <c r="Q1691" s="76" t="str">
        <f>IF(ISBLANK(INDEX('Policy Characteristics'!K:K,MATCH($C1691,'Policy Characteristics'!$C:$C,0))),"",INDEX('Policy Characteristics'!K:K,MATCH($C1691,'Policy Characteristics'!$C:$C,0)))</f>
        <v>fuels.html#fuel-price-deregulation</v>
      </c>
      <c r="R1691" s="76" t="str">
        <f>IF(ISBLANK(INDEX('Policy Characteristics'!L:L,MATCH($C1691,'Policy Characteristics'!$C:$C,0))),"",INDEX('Policy Characteristics'!L:L,MATCH($C1691,'Policy Characteristics'!$C:$C,0)))</f>
        <v/>
      </c>
    </row>
    <row r="1692" spans="1:18" s="143" customFormat="1" x14ac:dyDescent="0.25">
      <c r="A1692" s="76" t="str">
        <f>IF(ISBLANK(INDEX('Policy Characteristics'!A:A,MATCH($C1692,'Policy Characteristics'!$C:$C,0))),"",INDEX('Policy Characteristics'!A:A,MATCH($C1692,'Policy Characteristics'!$C:$C,0)))</f>
        <v>Cross-Sector</v>
      </c>
      <c r="B1692" s="200" t="str">
        <f>IF(ISBLANK(INDEX('Policy Characteristics'!B:B,MATCH($C1692,'Policy Characteristics'!$C:$C,0))),"",INDEX('Policy Characteristics'!B:B,MATCH($C1692,'Policy Characteristics'!$C:$C,0)))</f>
        <v>Fuel Price Deregulation</v>
      </c>
      <c r="C1692" s="76" t="str">
        <f t="shared" si="53"/>
        <v>Fuel Price Deregulation</v>
      </c>
      <c r="D1692" s="78" t="s">
        <v>53</v>
      </c>
      <c r="E1692" s="88"/>
      <c r="F1692" s="78" t="s">
        <v>95</v>
      </c>
      <c r="G1692" s="78"/>
      <c r="H1692" s="15">
        <v>727</v>
      </c>
      <c r="I1692" s="201" t="s">
        <v>44</v>
      </c>
      <c r="J1692" s="202" t="str">
        <f>IF(ISBLANK(INDEX('Policy Characteristics'!D:D,MATCH($C1692,'Policy Characteristics'!$C:$C,0))),"",INDEX('Policy Characteristics'!D:D,MATCH($C1692,'Policy Characteristics'!$C:$C,0)))</f>
        <v>Fuel Price Deregulation</v>
      </c>
      <c r="K1692" s="76" t="str">
        <f>IF(ISBLANK(INDEX('Policy Characteristics'!E:E,MATCH($C1692,'Policy Characteristics'!$C:$C,0))),"",INDEX('Policy Characteristics'!E:E,MATCH($C1692,'Policy Characteristics'!$C:$C,0)))</f>
        <v>cross fuel price deregulation</v>
      </c>
      <c r="L1692" s="205">
        <f>IF(ISBLANK(INDEX('Policy Characteristics'!F:F,MATCH($C1692,'Policy Characteristics'!$C:$C,0))),"",INDEX('Policy Characteristics'!F:F,MATCH($C1692,'Policy Characteristics'!$C:$C,0)))</f>
        <v>0</v>
      </c>
      <c r="M1692" s="205">
        <f>IF(ISBLANK(INDEX('Policy Characteristics'!G:G,MATCH($C1692,'Policy Characteristics'!$C:$C,0))),"",INDEX('Policy Characteristics'!G:G,MATCH($C1692,'Policy Characteristics'!$C:$C,0)))</f>
        <v>1</v>
      </c>
      <c r="N1692" s="205">
        <f>IF(ISBLANK(INDEX('Policy Characteristics'!H:H,MATCH($C1692,'Policy Characteristics'!$C:$C,0))),"",INDEX('Policy Characteristics'!H:H,MATCH($C1692,'Policy Characteristics'!$C:$C,0)))</f>
        <v>0.01</v>
      </c>
      <c r="O1692" s="76" t="str">
        <f>IF(ISBLANK(INDEX('Policy Characteristics'!I:I,MATCH($C1692,'Policy Characteristics'!$C:$C,0))),"",INDEX('Policy Characteristics'!I:I,MATCH($C1692,'Policy Characteristics'!$C:$C,0)))</f>
        <v>% of price deregulated</v>
      </c>
      <c r="P1692" s="76" t="str">
        <f>IF(ISBLANK(INDEX('Policy Characteristics'!J:J,MATCH($C1692,'Policy Characteristics'!$C:$C,0))),"",INDEX('Policy Characteristics'!J:J,MATCH($C1692,'Policy Characteristics'!$C:$C,0)))</f>
        <v>**Description:** This policy causes the price of the selected fuel(s) for domestic buyers to approach international market prices. // **Guidance for setting values:** A value of 100% causes domestic fuel prices to equal international market prices, increasing the domestic price by roughly X% in 2050.</v>
      </c>
      <c r="Q1692" s="76" t="str">
        <f>IF(ISBLANK(INDEX('Policy Characteristics'!K:K,MATCH($C1692,'Policy Characteristics'!$C:$C,0))),"",INDEX('Policy Characteristics'!K:K,MATCH($C1692,'Policy Characteristics'!$C:$C,0)))</f>
        <v>fuels.html#fuel-price-deregulation</v>
      </c>
      <c r="R1692" s="76" t="str">
        <f>IF(ISBLANK(INDEX('Policy Characteristics'!L:L,MATCH($C1692,'Policy Characteristics'!$C:$C,0))),"",INDEX('Policy Characteristics'!L:L,MATCH($C1692,'Policy Characteristics'!$C:$C,0)))</f>
        <v/>
      </c>
    </row>
    <row r="1693" spans="1:18" s="143" customFormat="1" x14ac:dyDescent="0.25">
      <c r="A1693" s="76" t="str">
        <f>IF(ISBLANK(INDEX('Policy Characteristics'!A:A,MATCH($C1693,'Policy Characteristics'!$C:$C,0))),"",INDEX('Policy Characteristics'!A:A,MATCH($C1693,'Policy Characteristics'!$C:$C,0)))</f>
        <v>Cross-Sector</v>
      </c>
      <c r="B1693" s="200" t="str">
        <f>IF(ISBLANK(INDEX('Policy Characteristics'!B:B,MATCH($C1693,'Policy Characteristics'!$C:$C,0))),"",INDEX('Policy Characteristics'!B:B,MATCH($C1693,'Policy Characteristics'!$C:$C,0)))</f>
        <v>Fuel Price Deregulation</v>
      </c>
      <c r="C1693" s="76" t="str">
        <f t="shared" si="53"/>
        <v>Fuel Price Deregulation</v>
      </c>
      <c r="D1693" s="78" t="s">
        <v>54</v>
      </c>
      <c r="E1693" s="88"/>
      <c r="F1693" s="78" t="s">
        <v>96</v>
      </c>
      <c r="G1693" s="78"/>
      <c r="H1693" s="15">
        <v>728</v>
      </c>
      <c r="I1693" s="201" t="s">
        <v>44</v>
      </c>
      <c r="J1693" s="202" t="str">
        <f>IF(ISBLANK(INDEX('Policy Characteristics'!D:D,MATCH($C1693,'Policy Characteristics'!$C:$C,0))),"",INDEX('Policy Characteristics'!D:D,MATCH($C1693,'Policy Characteristics'!$C:$C,0)))</f>
        <v>Fuel Price Deregulation</v>
      </c>
      <c r="K1693" s="76" t="str">
        <f>IF(ISBLANK(INDEX('Policy Characteristics'!E:E,MATCH($C1693,'Policy Characteristics'!$C:$C,0))),"",INDEX('Policy Characteristics'!E:E,MATCH($C1693,'Policy Characteristics'!$C:$C,0)))</f>
        <v>cross fuel price deregulation</v>
      </c>
      <c r="L1693" s="205">
        <f>IF(ISBLANK(INDEX('Policy Characteristics'!F:F,MATCH($C1693,'Policy Characteristics'!$C:$C,0))),"",INDEX('Policy Characteristics'!F:F,MATCH($C1693,'Policy Characteristics'!$C:$C,0)))</f>
        <v>0</v>
      </c>
      <c r="M1693" s="205">
        <f>IF(ISBLANK(INDEX('Policy Characteristics'!G:G,MATCH($C1693,'Policy Characteristics'!$C:$C,0))),"",INDEX('Policy Characteristics'!G:G,MATCH($C1693,'Policy Characteristics'!$C:$C,0)))</f>
        <v>1</v>
      </c>
      <c r="N1693" s="205">
        <f>IF(ISBLANK(INDEX('Policy Characteristics'!H:H,MATCH($C1693,'Policy Characteristics'!$C:$C,0))),"",INDEX('Policy Characteristics'!H:H,MATCH($C1693,'Policy Characteristics'!$C:$C,0)))</f>
        <v>0.01</v>
      </c>
      <c r="O1693" s="76" t="str">
        <f>IF(ISBLANK(INDEX('Policy Characteristics'!I:I,MATCH($C1693,'Policy Characteristics'!$C:$C,0))),"",INDEX('Policy Characteristics'!I:I,MATCH($C1693,'Policy Characteristics'!$C:$C,0)))</f>
        <v>% of price deregulated</v>
      </c>
      <c r="P1693" s="76" t="str">
        <f>IF(ISBLANK(INDEX('Policy Characteristics'!J:J,MATCH($C1693,'Policy Characteristics'!$C:$C,0))),"",INDEX('Policy Characteristics'!J:J,MATCH($C1693,'Policy Characteristics'!$C:$C,0)))</f>
        <v>**Description:** This policy causes the price of the selected fuel(s) for domestic buyers to approach international market prices. // **Guidance for setting values:** A value of 100% causes domestic fuel prices to equal international market prices, increasing the domestic price by roughly X% in 2050.</v>
      </c>
      <c r="Q1693" s="76" t="str">
        <f>IF(ISBLANK(INDEX('Policy Characteristics'!K:K,MATCH($C1693,'Policy Characteristics'!$C:$C,0))),"",INDEX('Policy Characteristics'!K:K,MATCH($C1693,'Policy Characteristics'!$C:$C,0)))</f>
        <v>fuels.html#fuel-price-deregulation</v>
      </c>
      <c r="R1693" s="76" t="str">
        <f>IF(ISBLANK(INDEX('Policy Characteristics'!L:L,MATCH($C1693,'Policy Characteristics'!$C:$C,0))),"",INDEX('Policy Characteristics'!L:L,MATCH($C1693,'Policy Characteristics'!$C:$C,0)))</f>
        <v/>
      </c>
    </row>
    <row r="1694" spans="1:18" s="143" customFormat="1" x14ac:dyDescent="0.25">
      <c r="A1694" s="76" t="str">
        <f>IF(ISBLANK(INDEX('Policy Characteristics'!A:A,MATCH($C1694,'Policy Characteristics'!$C:$C,0))),"",INDEX('Policy Characteristics'!A:A,MATCH($C1694,'Policy Characteristics'!$C:$C,0)))</f>
        <v>Cross-Sector</v>
      </c>
      <c r="B1694" s="200" t="str">
        <f>IF(ISBLANK(INDEX('Policy Characteristics'!B:B,MATCH($C1694,'Policy Characteristics'!$C:$C,0))),"",INDEX('Policy Characteristics'!B:B,MATCH($C1694,'Policy Characteristics'!$C:$C,0)))</f>
        <v>Fuel Price Deregulation</v>
      </c>
      <c r="C1694" s="76" t="str">
        <f t="shared" si="53"/>
        <v>Fuel Price Deregulation</v>
      </c>
      <c r="D1694" s="78" t="s">
        <v>55</v>
      </c>
      <c r="E1694" s="88"/>
      <c r="F1694" s="78" t="s">
        <v>97</v>
      </c>
      <c r="G1694" s="78"/>
      <c r="H1694" s="15">
        <v>729</v>
      </c>
      <c r="I1694" s="201" t="s">
        <v>44</v>
      </c>
      <c r="J1694" s="202" t="str">
        <f>IF(ISBLANK(INDEX('Policy Characteristics'!D:D,MATCH($C1694,'Policy Characteristics'!$C:$C,0))),"",INDEX('Policy Characteristics'!D:D,MATCH($C1694,'Policy Characteristics'!$C:$C,0)))</f>
        <v>Fuel Price Deregulation</v>
      </c>
      <c r="K1694" s="76" t="str">
        <f>IF(ISBLANK(INDEX('Policy Characteristics'!E:E,MATCH($C1694,'Policy Characteristics'!$C:$C,0))),"",INDEX('Policy Characteristics'!E:E,MATCH($C1694,'Policy Characteristics'!$C:$C,0)))</f>
        <v>cross fuel price deregulation</v>
      </c>
      <c r="L1694" s="205">
        <f>IF(ISBLANK(INDEX('Policy Characteristics'!F:F,MATCH($C1694,'Policy Characteristics'!$C:$C,0))),"",INDEX('Policy Characteristics'!F:F,MATCH($C1694,'Policy Characteristics'!$C:$C,0)))</f>
        <v>0</v>
      </c>
      <c r="M1694" s="205">
        <f>IF(ISBLANK(INDEX('Policy Characteristics'!G:G,MATCH($C1694,'Policy Characteristics'!$C:$C,0))),"",INDEX('Policy Characteristics'!G:G,MATCH($C1694,'Policy Characteristics'!$C:$C,0)))</f>
        <v>1</v>
      </c>
      <c r="N1694" s="205">
        <f>IF(ISBLANK(INDEX('Policy Characteristics'!H:H,MATCH($C1694,'Policy Characteristics'!$C:$C,0))),"",INDEX('Policy Characteristics'!H:H,MATCH($C1694,'Policy Characteristics'!$C:$C,0)))</f>
        <v>0.01</v>
      </c>
      <c r="O1694" s="76" t="str">
        <f>IF(ISBLANK(INDEX('Policy Characteristics'!I:I,MATCH($C1694,'Policy Characteristics'!$C:$C,0))),"",INDEX('Policy Characteristics'!I:I,MATCH($C1694,'Policy Characteristics'!$C:$C,0)))</f>
        <v>% of price deregulated</v>
      </c>
      <c r="P1694" s="76" t="str">
        <f>IF(ISBLANK(INDEX('Policy Characteristics'!J:J,MATCH($C1694,'Policy Characteristics'!$C:$C,0))),"",INDEX('Policy Characteristics'!J:J,MATCH($C1694,'Policy Characteristics'!$C:$C,0)))</f>
        <v>**Description:** This policy causes the price of the selected fuel(s) for domestic buyers to approach international market prices. // **Guidance for setting values:** A value of 100% causes domestic fuel prices to equal international market prices, increasing the domestic price by roughly X% in 2050.</v>
      </c>
      <c r="Q1694" s="76" t="str">
        <f>IF(ISBLANK(INDEX('Policy Characteristics'!K:K,MATCH($C1694,'Policy Characteristics'!$C:$C,0))),"",INDEX('Policy Characteristics'!K:K,MATCH($C1694,'Policy Characteristics'!$C:$C,0)))</f>
        <v>fuels.html#fuel-price-deregulation</v>
      </c>
      <c r="R1694" s="76" t="str">
        <f>IF(ISBLANK(INDEX('Policy Characteristics'!L:L,MATCH($C1694,'Policy Characteristics'!$C:$C,0))),"",INDEX('Policy Characteristics'!L:L,MATCH($C1694,'Policy Characteristics'!$C:$C,0)))</f>
        <v/>
      </c>
    </row>
    <row r="1695" spans="1:18" s="143" customFormat="1" x14ac:dyDescent="0.25">
      <c r="A1695" s="76" t="str">
        <f>IF(ISBLANK(INDEX('Policy Characteristics'!A:A,MATCH($C1695,'Policy Characteristics'!$C:$C,0))),"",INDEX('Policy Characteristics'!A:A,MATCH($C1695,'Policy Characteristics'!$C:$C,0)))</f>
        <v>Cross-Sector</v>
      </c>
      <c r="B1695" s="200" t="str">
        <f>IF(ISBLANK(INDEX('Policy Characteristics'!B:B,MATCH($C1695,'Policy Characteristics'!$C:$C,0))),"",INDEX('Policy Characteristics'!B:B,MATCH($C1695,'Policy Characteristics'!$C:$C,0)))</f>
        <v>Fuel Price Deregulation</v>
      </c>
      <c r="C1695" s="76" t="str">
        <f t="shared" si="53"/>
        <v>Fuel Price Deregulation</v>
      </c>
      <c r="D1695" s="78" t="s">
        <v>56</v>
      </c>
      <c r="E1695" s="88"/>
      <c r="F1695" s="78" t="s">
        <v>98</v>
      </c>
      <c r="G1695" s="78"/>
      <c r="H1695" s="15">
        <v>730</v>
      </c>
      <c r="I1695" s="201" t="s">
        <v>44</v>
      </c>
      <c r="J1695" s="202" t="str">
        <f>IF(ISBLANK(INDEX('Policy Characteristics'!D:D,MATCH($C1695,'Policy Characteristics'!$C:$C,0))),"",INDEX('Policy Characteristics'!D:D,MATCH($C1695,'Policy Characteristics'!$C:$C,0)))</f>
        <v>Fuel Price Deregulation</v>
      </c>
      <c r="K1695" s="76" t="str">
        <f>IF(ISBLANK(INDEX('Policy Characteristics'!E:E,MATCH($C1695,'Policy Characteristics'!$C:$C,0))),"",INDEX('Policy Characteristics'!E:E,MATCH($C1695,'Policy Characteristics'!$C:$C,0)))</f>
        <v>cross fuel price deregulation</v>
      </c>
      <c r="L1695" s="205">
        <f>IF(ISBLANK(INDEX('Policy Characteristics'!F:F,MATCH($C1695,'Policy Characteristics'!$C:$C,0))),"",INDEX('Policy Characteristics'!F:F,MATCH($C1695,'Policy Characteristics'!$C:$C,0)))</f>
        <v>0</v>
      </c>
      <c r="M1695" s="205">
        <f>IF(ISBLANK(INDEX('Policy Characteristics'!G:G,MATCH($C1695,'Policy Characteristics'!$C:$C,0))),"",INDEX('Policy Characteristics'!G:G,MATCH($C1695,'Policy Characteristics'!$C:$C,0)))</f>
        <v>1</v>
      </c>
      <c r="N1695" s="205">
        <f>IF(ISBLANK(INDEX('Policy Characteristics'!H:H,MATCH($C1695,'Policy Characteristics'!$C:$C,0))),"",INDEX('Policy Characteristics'!H:H,MATCH($C1695,'Policy Characteristics'!$C:$C,0)))</f>
        <v>0.01</v>
      </c>
      <c r="O1695" s="76" t="str">
        <f>IF(ISBLANK(INDEX('Policy Characteristics'!I:I,MATCH($C1695,'Policy Characteristics'!$C:$C,0))),"",INDEX('Policy Characteristics'!I:I,MATCH($C1695,'Policy Characteristics'!$C:$C,0)))</f>
        <v>% of price deregulated</v>
      </c>
      <c r="P1695" s="76" t="str">
        <f>IF(ISBLANK(INDEX('Policy Characteristics'!J:J,MATCH($C1695,'Policy Characteristics'!$C:$C,0))),"",INDEX('Policy Characteristics'!J:J,MATCH($C1695,'Policy Characteristics'!$C:$C,0)))</f>
        <v>**Description:** This policy causes the price of the selected fuel(s) for domestic buyers to approach international market prices. // **Guidance for setting values:** A value of 100% causes domestic fuel prices to equal international market prices, increasing the domestic price by roughly X% in 2050.</v>
      </c>
      <c r="Q1695" s="76" t="str">
        <f>IF(ISBLANK(INDEX('Policy Characteristics'!K:K,MATCH($C1695,'Policy Characteristics'!$C:$C,0))),"",INDEX('Policy Characteristics'!K:K,MATCH($C1695,'Policy Characteristics'!$C:$C,0)))</f>
        <v>fuels.html#fuel-price-deregulation</v>
      </c>
      <c r="R1695" s="76" t="str">
        <f>IF(ISBLANK(INDEX('Policy Characteristics'!L:L,MATCH($C1695,'Policy Characteristics'!$C:$C,0))),"",INDEX('Policy Characteristics'!L:L,MATCH($C1695,'Policy Characteristics'!$C:$C,0)))</f>
        <v/>
      </c>
    </row>
    <row r="1696" spans="1:18" s="143" customFormat="1" x14ac:dyDescent="0.25">
      <c r="A1696" s="76" t="str">
        <f>IF(ISBLANK(INDEX('Policy Characteristics'!A:A,MATCH($C1696,'Policy Characteristics'!$C:$C,0))),"",INDEX('Policy Characteristics'!A:A,MATCH($C1696,'Policy Characteristics'!$C:$C,0)))</f>
        <v>Cross-Sector</v>
      </c>
      <c r="B1696" s="200" t="str">
        <f>IF(ISBLANK(INDEX('Policy Characteristics'!B:B,MATCH($C1696,'Policy Characteristics'!$C:$C,0))),"",INDEX('Policy Characteristics'!B:B,MATCH($C1696,'Policy Characteristics'!$C:$C,0)))</f>
        <v>Fuel Price Deregulation</v>
      </c>
      <c r="C1696" s="76" t="str">
        <f t="shared" si="53"/>
        <v>Fuel Price Deregulation</v>
      </c>
      <c r="D1696" s="78" t="s">
        <v>716</v>
      </c>
      <c r="E1696" s="88"/>
      <c r="F1696" s="78" t="s">
        <v>717</v>
      </c>
      <c r="G1696" s="78"/>
      <c r="H1696" s="15">
        <v>731</v>
      </c>
      <c r="I1696" s="201" t="s">
        <v>44</v>
      </c>
      <c r="J1696" s="202" t="str">
        <f>IF(ISBLANK(INDEX('Policy Characteristics'!D:D,MATCH($C1696,'Policy Characteristics'!$C:$C,0))),"",INDEX('Policy Characteristics'!D:D,MATCH($C1696,'Policy Characteristics'!$C:$C,0)))</f>
        <v>Fuel Price Deregulation</v>
      </c>
      <c r="K1696" s="76" t="str">
        <f>IF(ISBLANK(INDEX('Policy Characteristics'!E:E,MATCH($C1696,'Policy Characteristics'!$C:$C,0))),"",INDEX('Policy Characteristics'!E:E,MATCH($C1696,'Policy Characteristics'!$C:$C,0)))</f>
        <v>cross fuel price deregulation</v>
      </c>
      <c r="L1696" s="205">
        <f>IF(ISBLANK(INDEX('Policy Characteristics'!F:F,MATCH($C1696,'Policy Characteristics'!$C:$C,0))),"",INDEX('Policy Characteristics'!F:F,MATCH($C1696,'Policy Characteristics'!$C:$C,0)))</f>
        <v>0</v>
      </c>
      <c r="M1696" s="205">
        <f>IF(ISBLANK(INDEX('Policy Characteristics'!G:G,MATCH($C1696,'Policy Characteristics'!$C:$C,0))),"",INDEX('Policy Characteristics'!G:G,MATCH($C1696,'Policy Characteristics'!$C:$C,0)))</f>
        <v>1</v>
      </c>
      <c r="N1696" s="205">
        <f>IF(ISBLANK(INDEX('Policy Characteristics'!H:H,MATCH($C1696,'Policy Characteristics'!$C:$C,0))),"",INDEX('Policy Characteristics'!H:H,MATCH($C1696,'Policy Characteristics'!$C:$C,0)))</f>
        <v>0.01</v>
      </c>
      <c r="O1696" s="76" t="str">
        <f>IF(ISBLANK(INDEX('Policy Characteristics'!I:I,MATCH($C1696,'Policy Characteristics'!$C:$C,0))),"",INDEX('Policy Characteristics'!I:I,MATCH($C1696,'Policy Characteristics'!$C:$C,0)))</f>
        <v>% of price deregulated</v>
      </c>
      <c r="P1696" s="76" t="str">
        <f>IF(ISBLANK(INDEX('Policy Characteristics'!J:J,MATCH($C1696,'Policy Characteristics'!$C:$C,0))),"",INDEX('Policy Characteristics'!J:J,MATCH($C1696,'Policy Characteristics'!$C:$C,0)))</f>
        <v>**Description:** This policy causes the price of the selected fuel(s) for domestic buyers to approach international market prices. // **Guidance for setting values:** A value of 100% causes domestic fuel prices to equal international market prices, increasing the domestic price by roughly X% in 2050.</v>
      </c>
      <c r="Q1696" s="76" t="str">
        <f>IF(ISBLANK(INDEX('Policy Characteristics'!K:K,MATCH($C1696,'Policy Characteristics'!$C:$C,0))),"",INDEX('Policy Characteristics'!K:K,MATCH($C1696,'Policy Characteristics'!$C:$C,0)))</f>
        <v>fuels.html#fuel-price-deregulation</v>
      </c>
      <c r="R1696" s="76" t="str">
        <f>IF(ISBLANK(INDEX('Policy Characteristics'!L:L,MATCH($C1696,'Policy Characteristics'!$C:$C,0))),"",INDEX('Policy Characteristics'!L:L,MATCH($C1696,'Policy Characteristics'!$C:$C,0)))</f>
        <v/>
      </c>
    </row>
    <row r="1697" spans="1:18" s="143" customFormat="1" x14ac:dyDescent="0.25">
      <c r="A1697" s="76" t="str">
        <f>IF(ISBLANK(INDEX('Policy Characteristics'!A:A,MATCH($C1697,'Policy Characteristics'!$C:$C,0))),"",INDEX('Policy Characteristics'!A:A,MATCH($C1697,'Policy Characteristics'!$C:$C,0)))</f>
        <v>Cross-Sector</v>
      </c>
      <c r="B1697" s="200" t="str">
        <f>IF(ISBLANK(INDEX('Policy Characteristics'!B:B,MATCH($C1697,'Policy Characteristics'!$C:$C,0))),"",INDEX('Policy Characteristics'!B:B,MATCH($C1697,'Policy Characteristics'!$C:$C,0)))</f>
        <v>Fuel Price Deregulation</v>
      </c>
      <c r="C1697" s="76" t="str">
        <f t="shared" si="53"/>
        <v>Fuel Price Deregulation</v>
      </c>
      <c r="D1697" s="78" t="s">
        <v>440</v>
      </c>
      <c r="E1697" s="88"/>
      <c r="F1697" s="78" t="s">
        <v>441</v>
      </c>
      <c r="G1697" s="78"/>
      <c r="H1697" s="15">
        <v>732</v>
      </c>
      <c r="I1697" s="201" t="s">
        <v>44</v>
      </c>
      <c r="J1697" s="202" t="str">
        <f>IF(ISBLANK(INDEX('Policy Characteristics'!D:D,MATCH($C1697,'Policy Characteristics'!$C:$C,0))),"",INDEX('Policy Characteristics'!D:D,MATCH($C1697,'Policy Characteristics'!$C:$C,0)))</f>
        <v>Fuel Price Deregulation</v>
      </c>
      <c r="K1697" s="76" t="str">
        <f>IF(ISBLANK(INDEX('Policy Characteristics'!E:E,MATCH($C1697,'Policy Characteristics'!$C:$C,0))),"",INDEX('Policy Characteristics'!E:E,MATCH($C1697,'Policy Characteristics'!$C:$C,0)))</f>
        <v>cross fuel price deregulation</v>
      </c>
      <c r="L1697" s="205">
        <f>IF(ISBLANK(INDEX('Policy Characteristics'!F:F,MATCH($C1697,'Policy Characteristics'!$C:$C,0))),"",INDEX('Policy Characteristics'!F:F,MATCH($C1697,'Policy Characteristics'!$C:$C,0)))</f>
        <v>0</v>
      </c>
      <c r="M1697" s="205">
        <f>IF(ISBLANK(INDEX('Policy Characteristics'!G:G,MATCH($C1697,'Policy Characteristics'!$C:$C,0))),"",INDEX('Policy Characteristics'!G:G,MATCH($C1697,'Policy Characteristics'!$C:$C,0)))</f>
        <v>1</v>
      </c>
      <c r="N1697" s="205">
        <f>IF(ISBLANK(INDEX('Policy Characteristics'!H:H,MATCH($C1697,'Policy Characteristics'!$C:$C,0))),"",INDEX('Policy Characteristics'!H:H,MATCH($C1697,'Policy Characteristics'!$C:$C,0)))</f>
        <v>0.01</v>
      </c>
      <c r="O1697" s="76" t="str">
        <f>IF(ISBLANK(INDEX('Policy Characteristics'!I:I,MATCH($C1697,'Policy Characteristics'!$C:$C,0))),"",INDEX('Policy Characteristics'!I:I,MATCH($C1697,'Policy Characteristics'!$C:$C,0)))</f>
        <v>% of price deregulated</v>
      </c>
      <c r="P1697" s="76" t="str">
        <f>IF(ISBLANK(INDEX('Policy Characteristics'!J:J,MATCH($C1697,'Policy Characteristics'!$C:$C,0))),"",INDEX('Policy Characteristics'!J:J,MATCH($C1697,'Policy Characteristics'!$C:$C,0)))</f>
        <v>**Description:** This policy causes the price of the selected fuel(s) for domestic buyers to approach international market prices. // **Guidance for setting values:** A value of 100% causes domestic fuel prices to equal international market prices, increasing the domestic price by roughly X% in 2050.</v>
      </c>
      <c r="Q1697" s="76" t="str">
        <f>IF(ISBLANK(INDEX('Policy Characteristics'!K:K,MATCH($C1697,'Policy Characteristics'!$C:$C,0))),"",INDEX('Policy Characteristics'!K:K,MATCH($C1697,'Policy Characteristics'!$C:$C,0)))</f>
        <v>fuels.html#fuel-price-deregulation</v>
      </c>
      <c r="R1697" s="76" t="str">
        <f>IF(ISBLANK(INDEX('Policy Characteristics'!L:L,MATCH($C1697,'Policy Characteristics'!$C:$C,0))),"",INDEX('Policy Characteristics'!L:L,MATCH($C1697,'Policy Characteristics'!$C:$C,0)))</f>
        <v/>
      </c>
    </row>
    <row r="1698" spans="1:18" s="143" customFormat="1" x14ac:dyDescent="0.25">
      <c r="A1698" s="76" t="str">
        <f>IF(ISBLANK(INDEX('Policy Characteristics'!A:A,MATCH($C1698,'Policy Characteristics'!$C:$C,0))),"",INDEX('Policy Characteristics'!A:A,MATCH($C1698,'Policy Characteristics'!$C:$C,0)))</f>
        <v>Cross-Sector</v>
      </c>
      <c r="B1698" s="200" t="str">
        <f>IF(ISBLANK(INDEX('Policy Characteristics'!B:B,MATCH($C1698,'Policy Characteristics'!$C:$C,0))),"",INDEX('Policy Characteristics'!B:B,MATCH($C1698,'Policy Characteristics'!$C:$C,0)))</f>
        <v>Fuel Price Deregulation</v>
      </c>
      <c r="C1698" s="76" t="str">
        <f t="shared" si="53"/>
        <v>Fuel Price Deregulation</v>
      </c>
      <c r="D1698" s="78" t="s">
        <v>708</v>
      </c>
      <c r="E1698" s="88"/>
      <c r="F1698" s="78" t="s">
        <v>712</v>
      </c>
      <c r="G1698" s="78"/>
      <c r="H1698" s="15">
        <v>733</v>
      </c>
      <c r="I1698" s="201" t="s">
        <v>44</v>
      </c>
      <c r="J1698" s="202" t="str">
        <f>IF(ISBLANK(INDEX('Policy Characteristics'!D:D,MATCH($C1698,'Policy Characteristics'!$C:$C,0))),"",INDEX('Policy Characteristics'!D:D,MATCH($C1698,'Policy Characteristics'!$C:$C,0)))</f>
        <v>Fuel Price Deregulation</v>
      </c>
      <c r="K1698" s="76" t="str">
        <f>IF(ISBLANK(INDEX('Policy Characteristics'!E:E,MATCH($C1698,'Policy Characteristics'!$C:$C,0))),"",INDEX('Policy Characteristics'!E:E,MATCH($C1698,'Policy Characteristics'!$C:$C,0)))</f>
        <v>cross fuel price deregulation</v>
      </c>
      <c r="L1698" s="205">
        <f>IF(ISBLANK(INDEX('Policy Characteristics'!F:F,MATCH($C1698,'Policy Characteristics'!$C:$C,0))),"",INDEX('Policy Characteristics'!F:F,MATCH($C1698,'Policy Characteristics'!$C:$C,0)))</f>
        <v>0</v>
      </c>
      <c r="M1698" s="205">
        <f>IF(ISBLANK(INDEX('Policy Characteristics'!G:G,MATCH($C1698,'Policy Characteristics'!$C:$C,0))),"",INDEX('Policy Characteristics'!G:G,MATCH($C1698,'Policy Characteristics'!$C:$C,0)))</f>
        <v>1</v>
      </c>
      <c r="N1698" s="205">
        <f>IF(ISBLANK(INDEX('Policy Characteristics'!H:H,MATCH($C1698,'Policy Characteristics'!$C:$C,0))),"",INDEX('Policy Characteristics'!H:H,MATCH($C1698,'Policy Characteristics'!$C:$C,0)))</f>
        <v>0.01</v>
      </c>
      <c r="O1698" s="76" t="str">
        <f>IF(ISBLANK(INDEX('Policy Characteristics'!I:I,MATCH($C1698,'Policy Characteristics'!$C:$C,0))),"",INDEX('Policy Characteristics'!I:I,MATCH($C1698,'Policy Characteristics'!$C:$C,0)))</f>
        <v>% of price deregulated</v>
      </c>
      <c r="P1698" s="76" t="str">
        <f>IF(ISBLANK(INDEX('Policy Characteristics'!J:J,MATCH($C1698,'Policy Characteristics'!$C:$C,0))),"",INDEX('Policy Characteristics'!J:J,MATCH($C1698,'Policy Characteristics'!$C:$C,0)))</f>
        <v>**Description:** This policy causes the price of the selected fuel(s) for domestic buyers to approach international market prices. // **Guidance for setting values:** A value of 100% causes domestic fuel prices to equal international market prices, increasing the domestic price by roughly X% in 2050.</v>
      </c>
      <c r="Q1698" s="76" t="str">
        <f>IF(ISBLANK(INDEX('Policy Characteristics'!K:K,MATCH($C1698,'Policy Characteristics'!$C:$C,0))),"",INDEX('Policy Characteristics'!K:K,MATCH($C1698,'Policy Characteristics'!$C:$C,0)))</f>
        <v>fuels.html#fuel-price-deregulation</v>
      </c>
      <c r="R1698" s="76" t="str">
        <f>IF(ISBLANK(INDEX('Policy Characteristics'!L:L,MATCH($C1698,'Policy Characteristics'!$C:$C,0))),"",INDEX('Policy Characteristics'!L:L,MATCH($C1698,'Policy Characteristics'!$C:$C,0)))</f>
        <v/>
      </c>
    </row>
    <row r="1699" spans="1:18" s="143" customFormat="1" x14ac:dyDescent="0.25">
      <c r="A1699" s="76" t="str">
        <f>IF(ISBLANK(INDEX('Policy Characteristics'!A:A,MATCH($C1699,'Policy Characteristics'!$C:$C,0))),"",INDEX('Policy Characteristics'!A:A,MATCH($C1699,'Policy Characteristics'!$C:$C,0)))</f>
        <v>Cross-Sector</v>
      </c>
      <c r="B1699" s="200" t="str">
        <f>IF(ISBLANK(INDEX('Policy Characteristics'!B:B,MATCH($C1699,'Policy Characteristics'!$C:$C,0))),"",INDEX('Policy Characteristics'!B:B,MATCH($C1699,'Policy Characteristics'!$C:$C,0)))</f>
        <v>Fuel Price Deregulation</v>
      </c>
      <c r="C1699" s="76" t="str">
        <f t="shared" si="53"/>
        <v>Fuel Price Deregulation</v>
      </c>
      <c r="D1699" s="78" t="s">
        <v>718</v>
      </c>
      <c r="E1699" s="88"/>
      <c r="F1699" s="78" t="s">
        <v>719</v>
      </c>
      <c r="G1699" s="78"/>
      <c r="H1699" s="15">
        <v>734</v>
      </c>
      <c r="I1699" s="201" t="s">
        <v>44</v>
      </c>
      <c r="J1699" s="202" t="str">
        <f>IF(ISBLANK(INDEX('Policy Characteristics'!D:D,MATCH($C1699,'Policy Characteristics'!$C:$C,0))),"",INDEX('Policy Characteristics'!D:D,MATCH($C1699,'Policy Characteristics'!$C:$C,0)))</f>
        <v>Fuel Price Deregulation</v>
      </c>
      <c r="K1699" s="76" t="str">
        <f>IF(ISBLANK(INDEX('Policy Characteristics'!E:E,MATCH($C1699,'Policy Characteristics'!$C:$C,0))),"",INDEX('Policy Characteristics'!E:E,MATCH($C1699,'Policy Characteristics'!$C:$C,0)))</f>
        <v>cross fuel price deregulation</v>
      </c>
      <c r="L1699" s="205">
        <f>IF(ISBLANK(INDEX('Policy Characteristics'!F:F,MATCH($C1699,'Policy Characteristics'!$C:$C,0))),"",INDEX('Policy Characteristics'!F:F,MATCH($C1699,'Policy Characteristics'!$C:$C,0)))</f>
        <v>0</v>
      </c>
      <c r="M1699" s="205">
        <f>IF(ISBLANK(INDEX('Policy Characteristics'!G:G,MATCH($C1699,'Policy Characteristics'!$C:$C,0))),"",INDEX('Policy Characteristics'!G:G,MATCH($C1699,'Policy Characteristics'!$C:$C,0)))</f>
        <v>1</v>
      </c>
      <c r="N1699" s="205">
        <f>IF(ISBLANK(INDEX('Policy Characteristics'!H:H,MATCH($C1699,'Policy Characteristics'!$C:$C,0))),"",INDEX('Policy Characteristics'!H:H,MATCH($C1699,'Policy Characteristics'!$C:$C,0)))</f>
        <v>0.01</v>
      </c>
      <c r="O1699" s="76" t="str">
        <f>IF(ISBLANK(INDEX('Policy Characteristics'!I:I,MATCH($C1699,'Policy Characteristics'!$C:$C,0))),"",INDEX('Policy Characteristics'!I:I,MATCH($C1699,'Policy Characteristics'!$C:$C,0)))</f>
        <v>% of price deregulated</v>
      </c>
      <c r="P1699" s="76" t="str">
        <f>IF(ISBLANK(INDEX('Policy Characteristics'!J:J,MATCH($C1699,'Policy Characteristics'!$C:$C,0))),"",INDEX('Policy Characteristics'!J:J,MATCH($C1699,'Policy Characteristics'!$C:$C,0)))</f>
        <v>**Description:** This policy causes the price of the selected fuel(s) for domestic buyers to approach international market prices. // **Guidance for setting values:** A value of 100% causes domestic fuel prices to equal international market prices, increasing the domestic price by roughly X% in 2050.</v>
      </c>
      <c r="Q1699" s="76" t="str">
        <f>IF(ISBLANK(INDEX('Policy Characteristics'!K:K,MATCH($C1699,'Policy Characteristics'!$C:$C,0))),"",INDEX('Policy Characteristics'!K:K,MATCH($C1699,'Policy Characteristics'!$C:$C,0)))</f>
        <v>fuels.html#fuel-price-deregulation</v>
      </c>
      <c r="R1699" s="76" t="str">
        <f>IF(ISBLANK(INDEX('Policy Characteristics'!L:L,MATCH($C1699,'Policy Characteristics'!$C:$C,0))),"",INDEX('Policy Characteristics'!L:L,MATCH($C1699,'Policy Characteristics'!$C:$C,0)))</f>
        <v/>
      </c>
    </row>
    <row r="1700" spans="1:18" s="143" customFormat="1" x14ac:dyDescent="0.25">
      <c r="A1700" s="76" t="str">
        <f>IF(ISBLANK(INDEX('Policy Characteristics'!A:A,MATCH($C1700,'Policy Characteristics'!$C:$C,0))),"",INDEX('Policy Characteristics'!A:A,MATCH($C1700,'Policy Characteristics'!$C:$C,0)))</f>
        <v>Cross-Sector</v>
      </c>
      <c r="B1700" s="200" t="str">
        <f>IF(ISBLANK(INDEX('Policy Characteristics'!B:B,MATCH($C1700,'Policy Characteristics'!$C:$C,0))),"",INDEX('Policy Characteristics'!B:B,MATCH($C1700,'Policy Characteristics'!$C:$C,0)))</f>
        <v>Fuel Price Deregulation</v>
      </c>
      <c r="C1700" s="76" t="str">
        <f t="shared" si="53"/>
        <v>Fuel Price Deregulation</v>
      </c>
      <c r="D1700" s="78" t="s">
        <v>709</v>
      </c>
      <c r="E1700" s="88"/>
      <c r="F1700" s="78" t="s">
        <v>713</v>
      </c>
      <c r="G1700" s="78"/>
      <c r="H1700" s="15">
        <v>735</v>
      </c>
      <c r="I1700" s="201" t="s">
        <v>44</v>
      </c>
      <c r="J1700" s="202" t="str">
        <f>IF(ISBLANK(INDEX('Policy Characteristics'!D:D,MATCH($C1700,'Policy Characteristics'!$C:$C,0))),"",INDEX('Policy Characteristics'!D:D,MATCH($C1700,'Policy Characteristics'!$C:$C,0)))</f>
        <v>Fuel Price Deregulation</v>
      </c>
      <c r="K1700" s="76" t="str">
        <f>IF(ISBLANK(INDEX('Policy Characteristics'!E:E,MATCH($C1700,'Policy Characteristics'!$C:$C,0))),"",INDEX('Policy Characteristics'!E:E,MATCH($C1700,'Policy Characteristics'!$C:$C,0)))</f>
        <v>cross fuel price deregulation</v>
      </c>
      <c r="L1700" s="205">
        <f>IF(ISBLANK(INDEX('Policy Characteristics'!F:F,MATCH($C1700,'Policy Characteristics'!$C:$C,0))),"",INDEX('Policy Characteristics'!F:F,MATCH($C1700,'Policy Characteristics'!$C:$C,0)))</f>
        <v>0</v>
      </c>
      <c r="M1700" s="205">
        <f>IF(ISBLANK(INDEX('Policy Characteristics'!G:G,MATCH($C1700,'Policy Characteristics'!$C:$C,0))),"",INDEX('Policy Characteristics'!G:G,MATCH($C1700,'Policy Characteristics'!$C:$C,0)))</f>
        <v>1</v>
      </c>
      <c r="N1700" s="205">
        <f>IF(ISBLANK(INDEX('Policy Characteristics'!H:H,MATCH($C1700,'Policy Characteristics'!$C:$C,0))),"",INDEX('Policy Characteristics'!H:H,MATCH($C1700,'Policy Characteristics'!$C:$C,0)))</f>
        <v>0.01</v>
      </c>
      <c r="O1700" s="76" t="str">
        <f>IF(ISBLANK(INDEX('Policy Characteristics'!I:I,MATCH($C1700,'Policy Characteristics'!$C:$C,0))),"",INDEX('Policy Characteristics'!I:I,MATCH($C1700,'Policy Characteristics'!$C:$C,0)))</f>
        <v>% of price deregulated</v>
      </c>
      <c r="P1700" s="76" t="str">
        <f>IF(ISBLANK(INDEX('Policy Characteristics'!J:J,MATCH($C1700,'Policy Characteristics'!$C:$C,0))),"",INDEX('Policy Characteristics'!J:J,MATCH($C1700,'Policy Characteristics'!$C:$C,0)))</f>
        <v>**Description:** This policy causes the price of the selected fuel(s) for domestic buyers to approach international market prices. // **Guidance for setting values:** A value of 100% causes domestic fuel prices to equal international market prices, increasing the domestic price by roughly X% in 2050.</v>
      </c>
      <c r="Q1700" s="76" t="str">
        <f>IF(ISBLANK(INDEX('Policy Characteristics'!K:K,MATCH($C1700,'Policy Characteristics'!$C:$C,0))),"",INDEX('Policy Characteristics'!K:K,MATCH($C1700,'Policy Characteristics'!$C:$C,0)))</f>
        <v>fuels.html#fuel-price-deregulation</v>
      </c>
      <c r="R1700" s="76" t="str">
        <f>IF(ISBLANK(INDEX('Policy Characteristics'!L:L,MATCH($C1700,'Policy Characteristics'!$C:$C,0))),"",INDEX('Policy Characteristics'!L:L,MATCH($C1700,'Policy Characteristics'!$C:$C,0)))</f>
        <v/>
      </c>
    </row>
    <row r="1701" spans="1:18" s="143" customFormat="1" x14ac:dyDescent="0.25">
      <c r="A1701" s="76" t="str">
        <f>IF(ISBLANK(INDEX('Policy Characteristics'!A:A,MATCH($C1701,'Policy Characteristics'!$C:$C,0))),"",INDEX('Policy Characteristics'!A:A,MATCH($C1701,'Policy Characteristics'!$C:$C,0)))</f>
        <v>Cross-Sector</v>
      </c>
      <c r="B1701" s="200" t="str">
        <f>IF(ISBLANK(INDEX('Policy Characteristics'!B:B,MATCH($C1701,'Policy Characteristics'!$C:$C,0))),"",INDEX('Policy Characteristics'!B:B,MATCH($C1701,'Policy Characteristics'!$C:$C,0)))</f>
        <v>Fuel Price Deregulation</v>
      </c>
      <c r="C1701" s="76" t="str">
        <f t="shared" si="53"/>
        <v>Fuel Price Deregulation</v>
      </c>
      <c r="D1701" s="78" t="s">
        <v>710</v>
      </c>
      <c r="E1701" s="88"/>
      <c r="F1701" s="78" t="s">
        <v>714</v>
      </c>
      <c r="G1701" s="78"/>
      <c r="H1701" s="15">
        <v>736</v>
      </c>
      <c r="I1701" s="201" t="s">
        <v>44</v>
      </c>
      <c r="J1701" s="202" t="str">
        <f>IF(ISBLANK(INDEX('Policy Characteristics'!D:D,MATCH($C1701,'Policy Characteristics'!$C:$C,0))),"",INDEX('Policy Characteristics'!D:D,MATCH($C1701,'Policy Characteristics'!$C:$C,0)))</f>
        <v>Fuel Price Deregulation</v>
      </c>
      <c r="K1701" s="76" t="str">
        <f>IF(ISBLANK(INDEX('Policy Characteristics'!E:E,MATCH($C1701,'Policy Characteristics'!$C:$C,0))),"",INDEX('Policy Characteristics'!E:E,MATCH($C1701,'Policy Characteristics'!$C:$C,0)))</f>
        <v>cross fuel price deregulation</v>
      </c>
      <c r="L1701" s="205">
        <f>IF(ISBLANK(INDEX('Policy Characteristics'!F:F,MATCH($C1701,'Policy Characteristics'!$C:$C,0))),"",INDEX('Policy Characteristics'!F:F,MATCH($C1701,'Policy Characteristics'!$C:$C,0)))</f>
        <v>0</v>
      </c>
      <c r="M1701" s="205">
        <f>IF(ISBLANK(INDEX('Policy Characteristics'!G:G,MATCH($C1701,'Policy Characteristics'!$C:$C,0))),"",INDEX('Policy Characteristics'!G:G,MATCH($C1701,'Policy Characteristics'!$C:$C,0)))</f>
        <v>1</v>
      </c>
      <c r="N1701" s="205">
        <f>IF(ISBLANK(INDEX('Policy Characteristics'!H:H,MATCH($C1701,'Policy Characteristics'!$C:$C,0))),"",INDEX('Policy Characteristics'!H:H,MATCH($C1701,'Policy Characteristics'!$C:$C,0)))</f>
        <v>0.01</v>
      </c>
      <c r="O1701" s="76" t="str">
        <f>IF(ISBLANK(INDEX('Policy Characteristics'!I:I,MATCH($C1701,'Policy Characteristics'!$C:$C,0))),"",INDEX('Policy Characteristics'!I:I,MATCH($C1701,'Policy Characteristics'!$C:$C,0)))</f>
        <v>% of price deregulated</v>
      </c>
      <c r="P1701" s="76" t="str">
        <f>IF(ISBLANK(INDEX('Policy Characteristics'!J:J,MATCH($C1701,'Policy Characteristics'!$C:$C,0))),"",INDEX('Policy Characteristics'!J:J,MATCH($C1701,'Policy Characteristics'!$C:$C,0)))</f>
        <v>**Description:** This policy causes the price of the selected fuel(s) for domestic buyers to approach international market prices. // **Guidance for setting values:** A value of 100% causes domestic fuel prices to equal international market prices, increasing the domestic price by roughly X% in 2050.</v>
      </c>
      <c r="Q1701" s="76" t="str">
        <f>IF(ISBLANK(INDEX('Policy Characteristics'!K:K,MATCH($C1701,'Policy Characteristics'!$C:$C,0))),"",INDEX('Policy Characteristics'!K:K,MATCH($C1701,'Policy Characteristics'!$C:$C,0)))</f>
        <v>fuels.html#fuel-price-deregulation</v>
      </c>
      <c r="R1701" s="76" t="str">
        <f>IF(ISBLANK(INDEX('Policy Characteristics'!L:L,MATCH($C1701,'Policy Characteristics'!$C:$C,0))),"",INDEX('Policy Characteristics'!L:L,MATCH($C1701,'Policy Characteristics'!$C:$C,0)))</f>
        <v/>
      </c>
    </row>
    <row r="1702" spans="1:18" s="143" customFormat="1" x14ac:dyDescent="0.25">
      <c r="A1702" s="76" t="str">
        <f>IF(ISBLANK(INDEX('Policy Characteristics'!A:A,MATCH($C1702,'Policy Characteristics'!$C:$C,0))),"",INDEX('Policy Characteristics'!A:A,MATCH($C1702,'Policy Characteristics'!$C:$C,0)))</f>
        <v>Cross-Sector</v>
      </c>
      <c r="B1702" s="200" t="str">
        <f>IF(ISBLANK(INDEX('Policy Characteristics'!B:B,MATCH($C1702,'Policy Characteristics'!$C:$C,0))),"",INDEX('Policy Characteristics'!B:B,MATCH($C1702,'Policy Characteristics'!$C:$C,0)))</f>
        <v>Fuel Price Deregulation</v>
      </c>
      <c r="C1702" s="76" t="str">
        <f t="shared" si="53"/>
        <v>Fuel Price Deregulation</v>
      </c>
      <c r="D1702" s="78" t="s">
        <v>711</v>
      </c>
      <c r="E1702" s="88"/>
      <c r="F1702" s="78" t="s">
        <v>715</v>
      </c>
      <c r="G1702" s="78"/>
      <c r="H1702" s="15">
        <v>737</v>
      </c>
      <c r="I1702" s="201" t="s">
        <v>44</v>
      </c>
      <c r="J1702" s="202" t="str">
        <f>IF(ISBLANK(INDEX('Policy Characteristics'!D:D,MATCH($C1702,'Policy Characteristics'!$C:$C,0))),"",INDEX('Policy Characteristics'!D:D,MATCH($C1702,'Policy Characteristics'!$C:$C,0)))</f>
        <v>Fuel Price Deregulation</v>
      </c>
      <c r="K1702" s="76" t="str">
        <f>IF(ISBLANK(INDEX('Policy Characteristics'!E:E,MATCH($C1702,'Policy Characteristics'!$C:$C,0))),"",INDEX('Policy Characteristics'!E:E,MATCH($C1702,'Policy Characteristics'!$C:$C,0)))</f>
        <v>cross fuel price deregulation</v>
      </c>
      <c r="L1702" s="205">
        <f>IF(ISBLANK(INDEX('Policy Characteristics'!F:F,MATCH($C1702,'Policy Characteristics'!$C:$C,0))),"",INDEX('Policy Characteristics'!F:F,MATCH($C1702,'Policy Characteristics'!$C:$C,0)))</f>
        <v>0</v>
      </c>
      <c r="M1702" s="205">
        <f>IF(ISBLANK(INDEX('Policy Characteristics'!G:G,MATCH($C1702,'Policy Characteristics'!$C:$C,0))),"",INDEX('Policy Characteristics'!G:G,MATCH($C1702,'Policy Characteristics'!$C:$C,0)))</f>
        <v>1</v>
      </c>
      <c r="N1702" s="205">
        <f>IF(ISBLANK(INDEX('Policy Characteristics'!H:H,MATCH($C1702,'Policy Characteristics'!$C:$C,0))),"",INDEX('Policy Characteristics'!H:H,MATCH($C1702,'Policy Characteristics'!$C:$C,0)))</f>
        <v>0.01</v>
      </c>
      <c r="O1702" s="76" t="str">
        <f>IF(ISBLANK(INDEX('Policy Characteristics'!I:I,MATCH($C1702,'Policy Characteristics'!$C:$C,0))),"",INDEX('Policy Characteristics'!I:I,MATCH($C1702,'Policy Characteristics'!$C:$C,0)))</f>
        <v>% of price deregulated</v>
      </c>
      <c r="P1702" s="76" t="str">
        <f>IF(ISBLANK(INDEX('Policy Characteristics'!J:J,MATCH($C1702,'Policy Characteristics'!$C:$C,0))),"",INDEX('Policy Characteristics'!J:J,MATCH($C1702,'Policy Characteristics'!$C:$C,0)))</f>
        <v>**Description:** This policy causes the price of the selected fuel(s) for domestic buyers to approach international market prices. // **Guidance for setting values:** A value of 100% causes domestic fuel prices to equal international market prices, increasing the domestic price by roughly X% in 2050.</v>
      </c>
      <c r="Q1702" s="76" t="str">
        <f>IF(ISBLANK(INDEX('Policy Characteristics'!K:K,MATCH($C1702,'Policy Characteristics'!$C:$C,0))),"",INDEX('Policy Characteristics'!K:K,MATCH($C1702,'Policy Characteristics'!$C:$C,0)))</f>
        <v>fuels.html#fuel-price-deregulation</v>
      </c>
      <c r="R1702" s="76" t="str">
        <f>IF(ISBLANK(INDEX('Policy Characteristics'!L:L,MATCH($C1702,'Policy Characteristics'!$C:$C,0))),"",INDEX('Policy Characteristics'!L:L,MATCH($C1702,'Policy Characteristics'!$C:$C,0)))</f>
        <v/>
      </c>
    </row>
    <row r="1703" spans="1:18" s="76" customFormat="1" x14ac:dyDescent="0.25">
      <c r="A1703" s="76" t="str">
        <f>IF(ISBLANK(INDEX('Policy Characteristics'!A:A,MATCH($C1703,'Policy Characteristics'!$C:$C,0))),"",INDEX('Policy Characteristics'!A:A,MATCH($C1703,'Policy Characteristics'!$C:$C,0)))</f>
        <v>Cross-Sector</v>
      </c>
      <c r="B1703" s="200" t="str">
        <f>IF(ISBLANK(INDEX('Policy Characteristics'!B:B,MATCH($C1703,'Policy Characteristics'!$C:$C,0))),"",INDEX('Policy Characteristics'!B:B,MATCH($C1703,'Policy Characteristics'!$C:$C,0)))</f>
        <v>Fuel Taxes or Subsidies</v>
      </c>
      <c r="C1703" t="s">
        <v>1465</v>
      </c>
      <c r="D1703" s="88" t="s">
        <v>52</v>
      </c>
      <c r="E1703" s="88" t="s">
        <v>330</v>
      </c>
      <c r="F1703" s="88" t="s">
        <v>93</v>
      </c>
      <c r="G1703" s="88" t="s">
        <v>4</v>
      </c>
      <c r="H1703" s="15">
        <v>78</v>
      </c>
      <c r="I1703" s="213" t="s">
        <v>43</v>
      </c>
      <c r="J1703" s="202" t="str">
        <f>IF(ISBLANK(INDEX('Policy Characteristics'!D:D,MATCH($C1703,'Policy Characteristics'!$C:$C,0))),"",INDEX('Policy Characteristics'!D:D,MATCH($C1703,'Policy Characteristics'!$C:$C,0)))</f>
        <v>Fuel Taxes or Subsidies</v>
      </c>
      <c r="K1703" s="76" t="str">
        <f>IF(ISBLANK(INDEX('Policy Characteristics'!E:E,MATCH($C1703,'Policy Characteristics'!$C:$C,0))),"",INDEX('Policy Characteristics'!E:E,MATCH($C1703,'Policy Characteristics'!$C:$C,0)))</f>
        <v>cross fuel tax</v>
      </c>
      <c r="L1703" s="205">
        <f>IF(ISBLANK(INDEX('Policy Characteristics'!F:F,MATCH($C1703,'Policy Characteristics'!$C:$C,0))),"",INDEX('Policy Characteristics'!F:F,MATCH($C1703,'Policy Characteristics'!$C:$C,0)))</f>
        <v>-0.9</v>
      </c>
      <c r="M1703" s="205">
        <f>IF(ISBLANK(INDEX('Policy Characteristics'!G:G,MATCH($C1703,'Policy Characteristics'!$C:$C,0))),"",INDEX('Policy Characteristics'!G:G,MATCH($C1703,'Policy Characteristics'!$C:$C,0)))</f>
        <v>0.9</v>
      </c>
      <c r="N1703" s="205">
        <f>IF(ISBLANK(INDEX('Policy Characteristics'!H:H,MATCH($C1703,'Policy Characteristics'!$C:$C,0))),"",INDEX('Policy Characteristics'!H:H,MATCH($C1703,'Policy Characteristics'!$C:$C,0)))</f>
        <v>0.01</v>
      </c>
      <c r="O1703" s="76" t="str">
        <f>IF(ISBLANK(INDEX('Policy Characteristics'!I:I,MATCH($C1703,'Policy Characteristics'!$C:$C,0))),"",INDEX('Policy Characteristics'!I:I,MATCH($C1703,'Policy Characteristics'!$C:$C,0)))</f>
        <v>% of BAU price</v>
      </c>
      <c r="P1703" s="76" t="str">
        <f>IF(ISBLANK(INDEX('Policy Characteristics'!J:J,MATCH($C1703,'Policy Characteristics'!$C:$C,0))),"",INDEX('Policy Characteristics'!J:J,MATCH($C1703,'Policy Characteristics'!$C:$C,0)))</f>
        <v>**Description:** This policy changes the tax rate for the selected fuel type(s).  It is expressed as a percentage of the BAU Scenario price, which includes sales and excise taxes. To increase the tax rate, set a positive value. To reduce the BAU tax rate (or to apply a subsidy), set a negative value. // **Guidance for setting values:** In 2012, the national average sales tax rate was 6.8% and the national average tax rate on gasoline was 14%.</v>
      </c>
      <c r="Q1703" s="76" t="str">
        <f>IF(ISBLANK(INDEX('Policy Characteristics'!K:K,MATCH($C1703,'Policy Characteristics'!$C:$C,0))),"",INDEX('Policy Characteristics'!K:K,MATCH($C1703,'Policy Characteristics'!$C:$C,0)))</f>
        <v>fuels.html#fuel-taxes</v>
      </c>
      <c r="R1703" s="76" t="str">
        <f>IF(ISBLANK(INDEX('Policy Characteristics'!L:L,MATCH($C1703,'Policy Characteristics'!$C:$C,0))),"",INDEX('Policy Characteristics'!L:L,MATCH($C1703,'Policy Characteristics'!$C:$C,0)))</f>
        <v>fuel-taxes.html</v>
      </c>
    </row>
    <row r="1704" spans="1:18" s="76" customFormat="1" x14ac:dyDescent="0.25">
      <c r="A1704" s="76" t="str">
        <f>IF(ISBLANK(INDEX('Policy Characteristics'!A:A,MATCH($C1704,'Policy Characteristics'!$C:$C,0))),"",INDEX('Policy Characteristics'!A:A,MATCH($C1704,'Policy Characteristics'!$C:$C,0)))</f>
        <v>Cross-Sector</v>
      </c>
      <c r="B1704" s="200" t="str">
        <f>IF(ISBLANK(INDEX('Policy Characteristics'!B:B,MATCH($C1704,'Policy Characteristics'!$C:$C,0))),"",INDEX('Policy Characteristics'!B:B,MATCH($C1704,'Policy Characteristics'!$C:$C,0)))</f>
        <v>Fuel Taxes or Subsidies</v>
      </c>
      <c r="C1704" s="208" t="str">
        <f t="shared" ref="C1704:C1767" si="54">C$1703</f>
        <v>Additional Fuel Tax or Subsidy Rate by Fuel</v>
      </c>
      <c r="D1704" s="78" t="s">
        <v>447</v>
      </c>
      <c r="E1704" s="88" t="s">
        <v>330</v>
      </c>
      <c r="F1704" s="78" t="s">
        <v>444</v>
      </c>
      <c r="G1704" s="88" t="s">
        <v>4</v>
      </c>
      <c r="H1704" s="15">
        <v>79</v>
      </c>
      <c r="I1704" s="201" t="s">
        <v>44</v>
      </c>
      <c r="J1704" s="202" t="str">
        <f>IF(ISBLANK(INDEX('Policy Characteristics'!D:D,MATCH($C1704,'Policy Characteristics'!$C:$C,0))),"",INDEX('Policy Characteristics'!D:D,MATCH($C1704,'Policy Characteristics'!$C:$C,0)))</f>
        <v>Fuel Taxes or Subsidies</v>
      </c>
      <c r="K1704" s="76" t="str">
        <f>IF(ISBLANK(INDEX('Policy Characteristics'!E:E,MATCH($C1704,'Policy Characteristics'!$C:$C,0))),"",INDEX('Policy Characteristics'!E:E,MATCH($C1704,'Policy Characteristics'!$C:$C,0)))</f>
        <v>cross fuel tax</v>
      </c>
      <c r="L1704" s="205">
        <f>IF(ISBLANK(INDEX('Policy Characteristics'!F:F,MATCH($C1704,'Policy Characteristics'!$C:$C,0))),"",INDEX('Policy Characteristics'!F:F,MATCH($C1704,'Policy Characteristics'!$C:$C,0)))</f>
        <v>-0.9</v>
      </c>
      <c r="M1704" s="205">
        <f>IF(ISBLANK(INDEX('Policy Characteristics'!G:G,MATCH($C1704,'Policy Characteristics'!$C:$C,0))),"",INDEX('Policy Characteristics'!G:G,MATCH($C1704,'Policy Characteristics'!$C:$C,0)))</f>
        <v>0.9</v>
      </c>
      <c r="N1704" s="205">
        <f>IF(ISBLANK(INDEX('Policy Characteristics'!H:H,MATCH($C1704,'Policy Characteristics'!$C:$C,0))),"",INDEX('Policy Characteristics'!H:H,MATCH($C1704,'Policy Characteristics'!$C:$C,0)))</f>
        <v>0.01</v>
      </c>
      <c r="O1704" s="76" t="str">
        <f>IF(ISBLANK(INDEX('Policy Characteristics'!I:I,MATCH($C1704,'Policy Characteristics'!$C:$C,0))),"",INDEX('Policy Characteristics'!I:I,MATCH($C1704,'Policy Characteristics'!$C:$C,0)))</f>
        <v>% of BAU price</v>
      </c>
      <c r="P1704" s="76" t="str">
        <f>IF(ISBLANK(INDEX('Policy Characteristics'!J:J,MATCH($C1704,'Policy Characteristics'!$C:$C,0))),"",INDEX('Policy Characteristics'!J:J,MATCH($C1704,'Policy Characteristics'!$C:$C,0)))</f>
        <v>**Description:** This policy changes the tax rate for the selected fuel type(s).  It is expressed as a percentage of the BAU Scenario price, which includes sales and excise taxes. To increase the tax rate, set a positive value. To reduce the BAU tax rate (or to apply a subsidy), set a negative value. // **Guidance for setting values:** In 2012, the national average sales tax rate was 6.8% and the national average tax rate on gasoline was 14%.</v>
      </c>
      <c r="Q1704" s="76" t="str">
        <f>IF(ISBLANK(INDEX('Policy Characteristics'!K:K,MATCH($C1704,'Policy Characteristics'!$C:$C,0))),"",INDEX('Policy Characteristics'!K:K,MATCH($C1704,'Policy Characteristics'!$C:$C,0)))</f>
        <v>fuels.html#fuel-taxes</v>
      </c>
      <c r="R1704" s="76" t="str">
        <f>IF(ISBLANK(INDEX('Policy Characteristics'!L:L,MATCH($C1704,'Policy Characteristics'!$C:$C,0))),"",INDEX('Policy Characteristics'!L:L,MATCH($C1704,'Policy Characteristics'!$C:$C,0)))</f>
        <v>fuel-taxes.html</v>
      </c>
    </row>
    <row r="1705" spans="1:18" s="76" customFormat="1" x14ac:dyDescent="0.25">
      <c r="A1705" s="76" t="str">
        <f>IF(ISBLANK(INDEX('Policy Characteristics'!A:A,MATCH($C1705,'Policy Characteristics'!$C:$C,0))),"",INDEX('Policy Characteristics'!A:A,MATCH($C1705,'Policy Characteristics'!$C:$C,0)))</f>
        <v>Cross-Sector</v>
      </c>
      <c r="B1705" s="200" t="str">
        <f>IF(ISBLANK(INDEX('Policy Characteristics'!B:B,MATCH($C1705,'Policy Characteristics'!$C:$C,0))),"",INDEX('Policy Characteristics'!B:B,MATCH($C1705,'Policy Characteristics'!$C:$C,0)))</f>
        <v>Fuel Taxes or Subsidies</v>
      </c>
      <c r="C1705" s="208" t="str">
        <f t="shared" si="54"/>
        <v>Additional Fuel Tax or Subsidy Rate by Fuel</v>
      </c>
      <c r="D1705" s="78" t="s">
        <v>46</v>
      </c>
      <c r="E1705" s="88" t="s">
        <v>330</v>
      </c>
      <c r="F1705" s="78" t="s">
        <v>87</v>
      </c>
      <c r="G1705" s="88" t="s">
        <v>4</v>
      </c>
      <c r="H1705" s="15">
        <v>80</v>
      </c>
      <c r="I1705" s="201" t="s">
        <v>43</v>
      </c>
      <c r="J1705" s="202" t="str">
        <f>IF(ISBLANK(INDEX('Policy Characteristics'!D:D,MATCH($C1705,'Policy Characteristics'!$C:$C,0))),"",INDEX('Policy Characteristics'!D:D,MATCH($C1705,'Policy Characteristics'!$C:$C,0)))</f>
        <v>Fuel Taxes or Subsidies</v>
      </c>
      <c r="K1705" s="76" t="str">
        <f>IF(ISBLANK(INDEX('Policy Characteristics'!E:E,MATCH($C1705,'Policy Characteristics'!$C:$C,0))),"",INDEX('Policy Characteristics'!E:E,MATCH($C1705,'Policy Characteristics'!$C:$C,0)))</f>
        <v>cross fuel tax</v>
      </c>
      <c r="L1705" s="205">
        <f>IF(ISBLANK(INDEX('Policy Characteristics'!F:F,MATCH($C1705,'Policy Characteristics'!$C:$C,0))),"",INDEX('Policy Characteristics'!F:F,MATCH($C1705,'Policy Characteristics'!$C:$C,0)))</f>
        <v>-0.9</v>
      </c>
      <c r="M1705" s="205">
        <f>IF(ISBLANK(INDEX('Policy Characteristics'!G:G,MATCH($C1705,'Policy Characteristics'!$C:$C,0))),"",INDEX('Policy Characteristics'!G:G,MATCH($C1705,'Policy Characteristics'!$C:$C,0)))</f>
        <v>0.9</v>
      </c>
      <c r="N1705" s="205">
        <f>IF(ISBLANK(INDEX('Policy Characteristics'!H:H,MATCH($C1705,'Policy Characteristics'!$C:$C,0))),"",INDEX('Policy Characteristics'!H:H,MATCH($C1705,'Policy Characteristics'!$C:$C,0)))</f>
        <v>0.01</v>
      </c>
      <c r="O1705" s="76" t="str">
        <f>IF(ISBLANK(INDEX('Policy Characteristics'!I:I,MATCH($C1705,'Policy Characteristics'!$C:$C,0))),"",INDEX('Policy Characteristics'!I:I,MATCH($C1705,'Policy Characteristics'!$C:$C,0)))</f>
        <v>% of BAU price</v>
      </c>
      <c r="P1705" s="76" t="str">
        <f>IF(ISBLANK(INDEX('Policy Characteristics'!J:J,MATCH($C1705,'Policy Characteristics'!$C:$C,0))),"",INDEX('Policy Characteristics'!J:J,MATCH($C1705,'Policy Characteristics'!$C:$C,0)))</f>
        <v>**Description:** This policy changes the tax rate for the selected fuel type(s).  It is expressed as a percentage of the BAU Scenario price, which includes sales and excise taxes. To increase the tax rate, set a positive value. To reduce the BAU tax rate (or to apply a subsidy), set a negative value. // **Guidance for setting values:** In 2012, the national average sales tax rate was 6.8% and the national average tax rate on gasoline was 14%.</v>
      </c>
      <c r="Q1705" s="76" t="str">
        <f>IF(ISBLANK(INDEX('Policy Characteristics'!K:K,MATCH($C1705,'Policy Characteristics'!$C:$C,0))),"",INDEX('Policy Characteristics'!K:K,MATCH($C1705,'Policy Characteristics'!$C:$C,0)))</f>
        <v>fuels.html#fuel-taxes</v>
      </c>
      <c r="R1705" s="76" t="str">
        <f>IF(ISBLANK(INDEX('Policy Characteristics'!L:L,MATCH($C1705,'Policy Characteristics'!$C:$C,0))),"",INDEX('Policy Characteristics'!L:L,MATCH($C1705,'Policy Characteristics'!$C:$C,0)))</f>
        <v>fuel-taxes.html</v>
      </c>
    </row>
    <row r="1706" spans="1:18" s="76" customFormat="1" x14ac:dyDescent="0.25">
      <c r="A1706" s="76" t="str">
        <f>IF(ISBLANK(INDEX('Policy Characteristics'!A:A,MATCH($C1706,'Policy Characteristics'!$C:$C,0))),"",INDEX('Policy Characteristics'!A:A,MATCH($C1706,'Policy Characteristics'!$C:$C,0)))</f>
        <v>Cross-Sector</v>
      </c>
      <c r="B1706" s="200" t="str">
        <f>IF(ISBLANK(INDEX('Policy Characteristics'!B:B,MATCH($C1706,'Policy Characteristics'!$C:$C,0))),"",INDEX('Policy Characteristics'!B:B,MATCH($C1706,'Policy Characteristics'!$C:$C,0)))</f>
        <v>Fuel Taxes or Subsidies</v>
      </c>
      <c r="C1706" s="208" t="str">
        <f t="shared" si="54"/>
        <v>Additional Fuel Tax or Subsidy Rate by Fuel</v>
      </c>
      <c r="D1706" s="78" t="s">
        <v>47</v>
      </c>
      <c r="E1706" s="88" t="s">
        <v>330</v>
      </c>
      <c r="F1706" s="78" t="s">
        <v>88</v>
      </c>
      <c r="G1706" s="88" t="s">
        <v>4</v>
      </c>
      <c r="H1706" s="15">
        <v>738</v>
      </c>
      <c r="I1706" s="201" t="s">
        <v>44</v>
      </c>
      <c r="J1706" s="202" t="str">
        <f>IF(ISBLANK(INDEX('Policy Characteristics'!D:D,MATCH($C1706,'Policy Characteristics'!$C:$C,0))),"",INDEX('Policy Characteristics'!D:D,MATCH($C1706,'Policy Characteristics'!$C:$C,0)))</f>
        <v>Fuel Taxes or Subsidies</v>
      </c>
      <c r="K1706" s="76" t="str">
        <f>IF(ISBLANK(INDEX('Policy Characteristics'!E:E,MATCH($C1706,'Policy Characteristics'!$C:$C,0))),"",INDEX('Policy Characteristics'!E:E,MATCH($C1706,'Policy Characteristics'!$C:$C,0)))</f>
        <v>cross fuel tax</v>
      </c>
      <c r="L1706" s="205">
        <f>IF(ISBLANK(INDEX('Policy Characteristics'!F:F,MATCH($C1706,'Policy Characteristics'!$C:$C,0))),"",INDEX('Policy Characteristics'!F:F,MATCH($C1706,'Policy Characteristics'!$C:$C,0)))</f>
        <v>-0.9</v>
      </c>
      <c r="M1706" s="205">
        <f>IF(ISBLANK(INDEX('Policy Characteristics'!G:G,MATCH($C1706,'Policy Characteristics'!$C:$C,0))),"",INDEX('Policy Characteristics'!G:G,MATCH($C1706,'Policy Characteristics'!$C:$C,0)))</f>
        <v>0.9</v>
      </c>
      <c r="N1706" s="205">
        <f>IF(ISBLANK(INDEX('Policy Characteristics'!H:H,MATCH($C1706,'Policy Characteristics'!$C:$C,0))),"",INDEX('Policy Characteristics'!H:H,MATCH($C1706,'Policy Characteristics'!$C:$C,0)))</f>
        <v>0.01</v>
      </c>
      <c r="O1706" s="76" t="str">
        <f>IF(ISBLANK(INDEX('Policy Characteristics'!I:I,MATCH($C1706,'Policy Characteristics'!$C:$C,0))),"",INDEX('Policy Characteristics'!I:I,MATCH($C1706,'Policy Characteristics'!$C:$C,0)))</f>
        <v>% of BAU price</v>
      </c>
      <c r="P1706" s="76" t="str">
        <f>IF(ISBLANK(INDEX('Policy Characteristics'!J:J,MATCH($C1706,'Policy Characteristics'!$C:$C,0))),"",INDEX('Policy Characteristics'!J:J,MATCH($C1706,'Policy Characteristics'!$C:$C,0)))</f>
        <v>**Description:** This policy changes the tax rate for the selected fuel type(s).  It is expressed as a percentage of the BAU Scenario price, which includes sales and excise taxes. To increase the tax rate, set a positive value. To reduce the BAU tax rate (or to apply a subsidy), set a negative value. // **Guidance for setting values:** In 2012, the national average sales tax rate was 6.8% and the national average tax rate on gasoline was 14%.</v>
      </c>
      <c r="Q1706" s="76" t="str">
        <f>IF(ISBLANK(INDEX('Policy Characteristics'!K:K,MATCH($C1706,'Policy Characteristics'!$C:$C,0))),"",INDEX('Policy Characteristics'!K:K,MATCH($C1706,'Policy Characteristics'!$C:$C,0)))</f>
        <v>fuels.html#fuel-taxes</v>
      </c>
      <c r="R1706" s="76" t="str">
        <f>IF(ISBLANK(INDEX('Policy Characteristics'!L:L,MATCH($C1706,'Policy Characteristics'!$C:$C,0))),"",INDEX('Policy Characteristics'!L:L,MATCH($C1706,'Policy Characteristics'!$C:$C,0)))</f>
        <v>fuel-taxes.html</v>
      </c>
    </row>
    <row r="1707" spans="1:18" s="76" customFormat="1" x14ac:dyDescent="0.25">
      <c r="A1707" s="76" t="str">
        <f>IF(ISBLANK(INDEX('Policy Characteristics'!A:A,MATCH($C1707,'Policy Characteristics'!$C:$C,0))),"",INDEX('Policy Characteristics'!A:A,MATCH($C1707,'Policy Characteristics'!$C:$C,0)))</f>
        <v>Cross-Sector</v>
      </c>
      <c r="B1707" s="200" t="str">
        <f>IF(ISBLANK(INDEX('Policy Characteristics'!B:B,MATCH($C1707,'Policy Characteristics'!$C:$C,0))),"",INDEX('Policy Characteristics'!B:B,MATCH($C1707,'Policy Characteristics'!$C:$C,0)))</f>
        <v>Fuel Taxes or Subsidies</v>
      </c>
      <c r="C1707" s="208" t="str">
        <f t="shared" si="54"/>
        <v>Additional Fuel Tax or Subsidy Rate by Fuel</v>
      </c>
      <c r="D1707" s="78" t="s">
        <v>51</v>
      </c>
      <c r="E1707" s="88" t="s">
        <v>330</v>
      </c>
      <c r="F1707" s="78" t="s">
        <v>92</v>
      </c>
      <c r="G1707" s="88" t="s">
        <v>4</v>
      </c>
      <c r="H1707" s="15">
        <v>739</v>
      </c>
      <c r="I1707" s="201" t="s">
        <v>44</v>
      </c>
      <c r="J1707" s="202" t="str">
        <f>IF(ISBLANK(INDEX('Policy Characteristics'!D:D,MATCH($C1707,'Policy Characteristics'!$C:$C,0))),"",INDEX('Policy Characteristics'!D:D,MATCH($C1707,'Policy Characteristics'!$C:$C,0)))</f>
        <v>Fuel Taxes or Subsidies</v>
      </c>
      <c r="K1707" s="76" t="str">
        <f>IF(ISBLANK(INDEX('Policy Characteristics'!E:E,MATCH($C1707,'Policy Characteristics'!$C:$C,0))),"",INDEX('Policy Characteristics'!E:E,MATCH($C1707,'Policy Characteristics'!$C:$C,0)))</f>
        <v>cross fuel tax</v>
      </c>
      <c r="L1707" s="205">
        <f>IF(ISBLANK(INDEX('Policy Characteristics'!F:F,MATCH($C1707,'Policy Characteristics'!$C:$C,0))),"",INDEX('Policy Characteristics'!F:F,MATCH($C1707,'Policy Characteristics'!$C:$C,0)))</f>
        <v>-0.9</v>
      </c>
      <c r="M1707" s="205">
        <f>IF(ISBLANK(INDEX('Policy Characteristics'!G:G,MATCH($C1707,'Policy Characteristics'!$C:$C,0))),"",INDEX('Policy Characteristics'!G:G,MATCH($C1707,'Policy Characteristics'!$C:$C,0)))</f>
        <v>0.9</v>
      </c>
      <c r="N1707" s="205">
        <f>IF(ISBLANK(INDEX('Policy Characteristics'!H:H,MATCH($C1707,'Policy Characteristics'!$C:$C,0))),"",INDEX('Policy Characteristics'!H:H,MATCH($C1707,'Policy Characteristics'!$C:$C,0)))</f>
        <v>0.01</v>
      </c>
      <c r="O1707" s="76" t="str">
        <f>IF(ISBLANK(INDEX('Policy Characteristics'!I:I,MATCH($C1707,'Policy Characteristics'!$C:$C,0))),"",INDEX('Policy Characteristics'!I:I,MATCH($C1707,'Policy Characteristics'!$C:$C,0)))</f>
        <v>% of BAU price</v>
      </c>
      <c r="P1707" s="76" t="str">
        <f>IF(ISBLANK(INDEX('Policy Characteristics'!J:J,MATCH($C1707,'Policy Characteristics'!$C:$C,0))),"",INDEX('Policy Characteristics'!J:J,MATCH($C1707,'Policy Characteristics'!$C:$C,0)))</f>
        <v>**Description:** This policy changes the tax rate for the selected fuel type(s).  It is expressed as a percentage of the BAU Scenario price, which includes sales and excise taxes. To increase the tax rate, set a positive value. To reduce the BAU tax rate (or to apply a subsidy), set a negative value. // **Guidance for setting values:** In 2012, the national average sales tax rate was 6.8% and the national average tax rate on gasoline was 14%.</v>
      </c>
      <c r="Q1707" s="76" t="str">
        <f>IF(ISBLANK(INDEX('Policy Characteristics'!K:K,MATCH($C1707,'Policy Characteristics'!$C:$C,0))),"",INDEX('Policy Characteristics'!K:K,MATCH($C1707,'Policy Characteristics'!$C:$C,0)))</f>
        <v>fuels.html#fuel-taxes</v>
      </c>
      <c r="R1707" s="76" t="str">
        <f>IF(ISBLANK(INDEX('Policy Characteristics'!L:L,MATCH($C1707,'Policy Characteristics'!$C:$C,0))),"",INDEX('Policy Characteristics'!L:L,MATCH($C1707,'Policy Characteristics'!$C:$C,0)))</f>
        <v>fuel-taxes.html</v>
      </c>
    </row>
    <row r="1708" spans="1:18" s="76" customFormat="1" x14ac:dyDescent="0.25">
      <c r="A1708" s="76" t="str">
        <f>IF(ISBLANK(INDEX('Policy Characteristics'!A:A,MATCH($C1708,'Policy Characteristics'!$C:$C,0))),"",INDEX('Policy Characteristics'!A:A,MATCH($C1708,'Policy Characteristics'!$C:$C,0)))</f>
        <v>Cross-Sector</v>
      </c>
      <c r="B1708" s="200" t="str">
        <f>IF(ISBLANK(INDEX('Policy Characteristics'!B:B,MATCH($C1708,'Policy Characteristics'!$C:$C,0))),"",INDEX('Policy Characteristics'!B:B,MATCH($C1708,'Policy Characteristics'!$C:$C,0)))</f>
        <v>Fuel Taxes or Subsidies</v>
      </c>
      <c r="C1708" s="208" t="str">
        <f t="shared" si="54"/>
        <v>Additional Fuel Tax or Subsidy Rate by Fuel</v>
      </c>
      <c r="D1708" s="78" t="s">
        <v>53</v>
      </c>
      <c r="E1708" s="88" t="s">
        <v>330</v>
      </c>
      <c r="F1708" s="78" t="s">
        <v>95</v>
      </c>
      <c r="G1708" s="88" t="s">
        <v>4</v>
      </c>
      <c r="H1708" s="15">
        <v>81</v>
      </c>
      <c r="I1708" s="201" t="s">
        <v>43</v>
      </c>
      <c r="J1708" s="202" t="str">
        <f>IF(ISBLANK(INDEX('Policy Characteristics'!D:D,MATCH($C1708,'Policy Characteristics'!$C:$C,0))),"",INDEX('Policy Characteristics'!D:D,MATCH($C1708,'Policy Characteristics'!$C:$C,0)))</f>
        <v>Fuel Taxes or Subsidies</v>
      </c>
      <c r="K1708" s="76" t="str">
        <f>IF(ISBLANK(INDEX('Policy Characteristics'!E:E,MATCH($C1708,'Policy Characteristics'!$C:$C,0))),"",INDEX('Policy Characteristics'!E:E,MATCH($C1708,'Policy Characteristics'!$C:$C,0)))</f>
        <v>cross fuel tax</v>
      </c>
      <c r="L1708" s="205">
        <f>IF(ISBLANK(INDEX('Policy Characteristics'!F:F,MATCH($C1708,'Policy Characteristics'!$C:$C,0))),"",INDEX('Policy Characteristics'!F:F,MATCH($C1708,'Policy Characteristics'!$C:$C,0)))</f>
        <v>-0.9</v>
      </c>
      <c r="M1708" s="205">
        <f>IF(ISBLANK(INDEX('Policy Characteristics'!G:G,MATCH($C1708,'Policy Characteristics'!$C:$C,0))),"",INDEX('Policy Characteristics'!G:G,MATCH($C1708,'Policy Characteristics'!$C:$C,0)))</f>
        <v>0.9</v>
      </c>
      <c r="N1708" s="205">
        <f>IF(ISBLANK(INDEX('Policy Characteristics'!H:H,MATCH($C1708,'Policy Characteristics'!$C:$C,0))),"",INDEX('Policy Characteristics'!H:H,MATCH($C1708,'Policy Characteristics'!$C:$C,0)))</f>
        <v>0.01</v>
      </c>
      <c r="O1708" s="76" t="str">
        <f>IF(ISBLANK(INDEX('Policy Characteristics'!I:I,MATCH($C1708,'Policy Characteristics'!$C:$C,0))),"",INDEX('Policy Characteristics'!I:I,MATCH($C1708,'Policy Characteristics'!$C:$C,0)))</f>
        <v>% of BAU price</v>
      </c>
      <c r="P1708" s="76" t="str">
        <f>IF(ISBLANK(INDEX('Policy Characteristics'!J:J,MATCH($C1708,'Policy Characteristics'!$C:$C,0))),"",INDEX('Policy Characteristics'!J:J,MATCH($C1708,'Policy Characteristics'!$C:$C,0)))</f>
        <v>**Description:** This policy changes the tax rate for the selected fuel type(s).  It is expressed as a percentage of the BAU Scenario price, which includes sales and excise taxes. To increase the tax rate, set a positive value. To reduce the BAU tax rate (or to apply a subsidy), set a negative value. // **Guidance for setting values:** In 2012, the national average sales tax rate was 6.8% and the national average tax rate on gasoline was 14%.</v>
      </c>
      <c r="Q1708" s="76" t="str">
        <f>IF(ISBLANK(INDEX('Policy Characteristics'!K:K,MATCH($C1708,'Policy Characteristics'!$C:$C,0))),"",INDEX('Policy Characteristics'!K:K,MATCH($C1708,'Policy Characteristics'!$C:$C,0)))</f>
        <v>fuels.html#fuel-taxes</v>
      </c>
      <c r="R1708" s="76" t="str">
        <f>IF(ISBLANK(INDEX('Policy Characteristics'!L:L,MATCH($C1708,'Policy Characteristics'!$C:$C,0))),"",INDEX('Policy Characteristics'!L:L,MATCH($C1708,'Policy Characteristics'!$C:$C,0)))</f>
        <v>fuel-taxes.html</v>
      </c>
    </row>
    <row r="1709" spans="1:18" s="76" customFormat="1" x14ac:dyDescent="0.25">
      <c r="A1709" s="76" t="str">
        <f>IF(ISBLANK(INDEX('Policy Characteristics'!A:A,MATCH($C1709,'Policy Characteristics'!$C:$C,0))),"",INDEX('Policy Characteristics'!A:A,MATCH($C1709,'Policy Characteristics'!$C:$C,0)))</f>
        <v>Cross-Sector</v>
      </c>
      <c r="B1709" s="200" t="str">
        <f>IF(ISBLANK(INDEX('Policy Characteristics'!B:B,MATCH($C1709,'Policy Characteristics'!$C:$C,0))),"",INDEX('Policy Characteristics'!B:B,MATCH($C1709,'Policy Characteristics'!$C:$C,0)))</f>
        <v>Fuel Taxes or Subsidies</v>
      </c>
      <c r="C1709" s="208" t="str">
        <f t="shared" si="54"/>
        <v>Additional Fuel Tax or Subsidy Rate by Fuel</v>
      </c>
      <c r="D1709" s="78" t="s">
        <v>54</v>
      </c>
      <c r="E1709" s="88" t="s">
        <v>330</v>
      </c>
      <c r="F1709" s="78" t="s">
        <v>96</v>
      </c>
      <c r="G1709" s="88" t="s">
        <v>4</v>
      </c>
      <c r="H1709" s="15">
        <v>82</v>
      </c>
      <c r="I1709" s="201" t="s">
        <v>43</v>
      </c>
      <c r="J1709" s="202" t="str">
        <f>IF(ISBLANK(INDEX('Policy Characteristics'!D:D,MATCH($C1709,'Policy Characteristics'!$C:$C,0))),"",INDEX('Policy Characteristics'!D:D,MATCH($C1709,'Policy Characteristics'!$C:$C,0)))</f>
        <v>Fuel Taxes or Subsidies</v>
      </c>
      <c r="K1709" s="76" t="str">
        <f>IF(ISBLANK(INDEX('Policy Characteristics'!E:E,MATCH($C1709,'Policy Characteristics'!$C:$C,0))),"",INDEX('Policy Characteristics'!E:E,MATCH($C1709,'Policy Characteristics'!$C:$C,0)))</f>
        <v>cross fuel tax</v>
      </c>
      <c r="L1709" s="205">
        <f>IF(ISBLANK(INDEX('Policy Characteristics'!F:F,MATCH($C1709,'Policy Characteristics'!$C:$C,0))),"",INDEX('Policy Characteristics'!F:F,MATCH($C1709,'Policy Characteristics'!$C:$C,0)))</f>
        <v>-0.9</v>
      </c>
      <c r="M1709" s="205">
        <f>IF(ISBLANK(INDEX('Policy Characteristics'!G:G,MATCH($C1709,'Policy Characteristics'!$C:$C,0))),"",INDEX('Policy Characteristics'!G:G,MATCH($C1709,'Policy Characteristics'!$C:$C,0)))</f>
        <v>0.9</v>
      </c>
      <c r="N1709" s="205">
        <f>IF(ISBLANK(INDEX('Policy Characteristics'!H:H,MATCH($C1709,'Policy Characteristics'!$C:$C,0))),"",INDEX('Policy Characteristics'!H:H,MATCH($C1709,'Policy Characteristics'!$C:$C,0)))</f>
        <v>0.01</v>
      </c>
      <c r="O1709" s="76" t="str">
        <f>IF(ISBLANK(INDEX('Policy Characteristics'!I:I,MATCH($C1709,'Policy Characteristics'!$C:$C,0))),"",INDEX('Policy Characteristics'!I:I,MATCH($C1709,'Policy Characteristics'!$C:$C,0)))</f>
        <v>% of BAU price</v>
      </c>
      <c r="P1709" s="76" t="str">
        <f>IF(ISBLANK(INDEX('Policy Characteristics'!J:J,MATCH($C1709,'Policy Characteristics'!$C:$C,0))),"",INDEX('Policy Characteristics'!J:J,MATCH($C1709,'Policy Characteristics'!$C:$C,0)))</f>
        <v>**Description:** This policy changes the tax rate for the selected fuel type(s).  It is expressed as a percentage of the BAU Scenario price, which includes sales and excise taxes. To increase the tax rate, set a positive value. To reduce the BAU tax rate (or to apply a subsidy), set a negative value. // **Guidance for setting values:** In 2012, the national average sales tax rate was 6.8% and the national average tax rate on gasoline was 14%.</v>
      </c>
      <c r="Q1709" s="76" t="str">
        <f>IF(ISBLANK(INDEX('Policy Characteristics'!K:K,MATCH($C1709,'Policy Characteristics'!$C:$C,0))),"",INDEX('Policy Characteristics'!K:K,MATCH($C1709,'Policy Characteristics'!$C:$C,0)))</f>
        <v>fuels.html#fuel-taxes</v>
      </c>
      <c r="R1709" s="76" t="str">
        <f>IF(ISBLANK(INDEX('Policy Characteristics'!L:L,MATCH($C1709,'Policy Characteristics'!$C:$C,0))),"",INDEX('Policy Characteristics'!L:L,MATCH($C1709,'Policy Characteristics'!$C:$C,0)))</f>
        <v>fuel-taxes.html</v>
      </c>
    </row>
    <row r="1710" spans="1:18" s="76" customFormat="1" x14ac:dyDescent="0.25">
      <c r="A1710" s="76" t="str">
        <f>IF(ISBLANK(INDEX('Policy Characteristics'!A:A,MATCH($C1710,'Policy Characteristics'!$C:$C,0))),"",INDEX('Policy Characteristics'!A:A,MATCH($C1710,'Policy Characteristics'!$C:$C,0)))</f>
        <v>Cross-Sector</v>
      </c>
      <c r="B1710" s="200" t="str">
        <f>IF(ISBLANK(INDEX('Policy Characteristics'!B:B,MATCH($C1710,'Policy Characteristics'!$C:$C,0))),"",INDEX('Policy Characteristics'!B:B,MATCH($C1710,'Policy Characteristics'!$C:$C,0)))</f>
        <v>Fuel Taxes or Subsidies</v>
      </c>
      <c r="C1710" s="208" t="str">
        <f t="shared" si="54"/>
        <v>Additional Fuel Tax or Subsidy Rate by Fuel</v>
      </c>
      <c r="D1710" s="78" t="s">
        <v>55</v>
      </c>
      <c r="E1710" s="88" t="s">
        <v>330</v>
      </c>
      <c r="F1710" s="78" t="s">
        <v>97</v>
      </c>
      <c r="G1710" s="88" t="s">
        <v>4</v>
      </c>
      <c r="H1710" s="15">
        <v>740</v>
      </c>
      <c r="I1710" s="201" t="s">
        <v>43</v>
      </c>
      <c r="J1710" s="202" t="str">
        <f>IF(ISBLANK(INDEX('Policy Characteristics'!D:D,MATCH($C1710,'Policy Characteristics'!$C:$C,0))),"",INDEX('Policy Characteristics'!D:D,MATCH($C1710,'Policy Characteristics'!$C:$C,0)))</f>
        <v>Fuel Taxes or Subsidies</v>
      </c>
      <c r="K1710" s="76" t="str">
        <f>IF(ISBLANK(INDEX('Policy Characteristics'!E:E,MATCH($C1710,'Policy Characteristics'!$C:$C,0))),"",INDEX('Policy Characteristics'!E:E,MATCH($C1710,'Policy Characteristics'!$C:$C,0)))</f>
        <v>cross fuel tax</v>
      </c>
      <c r="L1710" s="205">
        <f>IF(ISBLANK(INDEX('Policy Characteristics'!F:F,MATCH($C1710,'Policy Characteristics'!$C:$C,0))),"",INDEX('Policy Characteristics'!F:F,MATCH($C1710,'Policy Characteristics'!$C:$C,0)))</f>
        <v>-0.9</v>
      </c>
      <c r="M1710" s="205">
        <f>IF(ISBLANK(INDEX('Policy Characteristics'!G:G,MATCH($C1710,'Policy Characteristics'!$C:$C,0))),"",INDEX('Policy Characteristics'!G:G,MATCH($C1710,'Policy Characteristics'!$C:$C,0)))</f>
        <v>0.9</v>
      </c>
      <c r="N1710" s="205">
        <f>IF(ISBLANK(INDEX('Policy Characteristics'!H:H,MATCH($C1710,'Policy Characteristics'!$C:$C,0))),"",INDEX('Policy Characteristics'!H:H,MATCH($C1710,'Policy Characteristics'!$C:$C,0)))</f>
        <v>0.01</v>
      </c>
      <c r="O1710" s="76" t="str">
        <f>IF(ISBLANK(INDEX('Policy Characteristics'!I:I,MATCH($C1710,'Policy Characteristics'!$C:$C,0))),"",INDEX('Policy Characteristics'!I:I,MATCH($C1710,'Policy Characteristics'!$C:$C,0)))</f>
        <v>% of BAU price</v>
      </c>
      <c r="P1710" s="76" t="str">
        <f>IF(ISBLANK(INDEX('Policy Characteristics'!J:J,MATCH($C1710,'Policy Characteristics'!$C:$C,0))),"",INDEX('Policy Characteristics'!J:J,MATCH($C1710,'Policy Characteristics'!$C:$C,0)))</f>
        <v>**Description:** This policy changes the tax rate for the selected fuel type(s).  It is expressed as a percentage of the BAU Scenario price, which includes sales and excise taxes. To increase the tax rate, set a positive value. To reduce the BAU tax rate (or to apply a subsidy), set a negative value. // **Guidance for setting values:** In 2012, the national average sales tax rate was 6.8% and the national average tax rate on gasoline was 14%.</v>
      </c>
      <c r="Q1710" s="76" t="str">
        <f>IF(ISBLANK(INDEX('Policy Characteristics'!K:K,MATCH($C1710,'Policy Characteristics'!$C:$C,0))),"",INDEX('Policy Characteristics'!K:K,MATCH($C1710,'Policy Characteristics'!$C:$C,0)))</f>
        <v>fuels.html#fuel-taxes</v>
      </c>
      <c r="R1710" s="76" t="str">
        <f>IF(ISBLANK(INDEX('Policy Characteristics'!L:L,MATCH($C1710,'Policy Characteristics'!$C:$C,0))),"",INDEX('Policy Characteristics'!L:L,MATCH($C1710,'Policy Characteristics'!$C:$C,0)))</f>
        <v>fuel-taxes.html</v>
      </c>
    </row>
    <row r="1711" spans="1:18" s="76" customFormat="1" x14ac:dyDescent="0.25">
      <c r="A1711" s="76" t="str">
        <f>IF(ISBLANK(INDEX('Policy Characteristics'!A:A,MATCH($C1711,'Policy Characteristics'!$C:$C,0))),"",INDEX('Policy Characteristics'!A:A,MATCH($C1711,'Policy Characteristics'!$C:$C,0)))</f>
        <v>Cross-Sector</v>
      </c>
      <c r="B1711" s="200" t="str">
        <f>IF(ISBLANK(INDEX('Policy Characteristics'!B:B,MATCH($C1711,'Policy Characteristics'!$C:$C,0))),"",INDEX('Policy Characteristics'!B:B,MATCH($C1711,'Policy Characteristics'!$C:$C,0)))</f>
        <v>Fuel Taxes or Subsidies</v>
      </c>
      <c r="C1711" s="208" t="str">
        <f t="shared" si="54"/>
        <v>Additional Fuel Tax or Subsidy Rate by Fuel</v>
      </c>
      <c r="D1711" s="78" t="s">
        <v>56</v>
      </c>
      <c r="E1711" s="88" t="s">
        <v>330</v>
      </c>
      <c r="F1711" s="78" t="s">
        <v>98</v>
      </c>
      <c r="G1711" s="88" t="s">
        <v>4</v>
      </c>
      <c r="H1711" s="15">
        <v>741</v>
      </c>
      <c r="I1711" s="201" t="s">
        <v>43</v>
      </c>
      <c r="J1711" s="202" t="str">
        <f>IF(ISBLANK(INDEX('Policy Characteristics'!D:D,MATCH($C1711,'Policy Characteristics'!$C:$C,0))),"",INDEX('Policy Characteristics'!D:D,MATCH($C1711,'Policy Characteristics'!$C:$C,0)))</f>
        <v>Fuel Taxes or Subsidies</v>
      </c>
      <c r="K1711" s="76" t="str">
        <f>IF(ISBLANK(INDEX('Policy Characteristics'!E:E,MATCH($C1711,'Policy Characteristics'!$C:$C,0))),"",INDEX('Policy Characteristics'!E:E,MATCH($C1711,'Policy Characteristics'!$C:$C,0)))</f>
        <v>cross fuel tax</v>
      </c>
      <c r="L1711" s="205">
        <f>IF(ISBLANK(INDEX('Policy Characteristics'!F:F,MATCH($C1711,'Policy Characteristics'!$C:$C,0))),"",INDEX('Policy Characteristics'!F:F,MATCH($C1711,'Policy Characteristics'!$C:$C,0)))</f>
        <v>-0.9</v>
      </c>
      <c r="M1711" s="205">
        <f>IF(ISBLANK(INDEX('Policy Characteristics'!G:G,MATCH($C1711,'Policy Characteristics'!$C:$C,0))),"",INDEX('Policy Characteristics'!G:G,MATCH($C1711,'Policy Characteristics'!$C:$C,0)))</f>
        <v>0.9</v>
      </c>
      <c r="N1711" s="205">
        <f>IF(ISBLANK(INDEX('Policy Characteristics'!H:H,MATCH($C1711,'Policy Characteristics'!$C:$C,0))),"",INDEX('Policy Characteristics'!H:H,MATCH($C1711,'Policy Characteristics'!$C:$C,0)))</f>
        <v>0.01</v>
      </c>
      <c r="O1711" s="76" t="str">
        <f>IF(ISBLANK(INDEX('Policy Characteristics'!I:I,MATCH($C1711,'Policy Characteristics'!$C:$C,0))),"",INDEX('Policy Characteristics'!I:I,MATCH($C1711,'Policy Characteristics'!$C:$C,0)))</f>
        <v>% of BAU price</v>
      </c>
      <c r="P1711" s="76" t="str">
        <f>IF(ISBLANK(INDEX('Policy Characteristics'!J:J,MATCH($C1711,'Policy Characteristics'!$C:$C,0))),"",INDEX('Policy Characteristics'!J:J,MATCH($C1711,'Policy Characteristics'!$C:$C,0)))</f>
        <v>**Description:** This policy changes the tax rate for the selected fuel type(s).  It is expressed as a percentage of the BAU Scenario price, which includes sales and excise taxes. To increase the tax rate, set a positive value. To reduce the BAU tax rate (or to apply a subsidy), set a negative value. // **Guidance for setting values:** In 2012, the national average sales tax rate was 6.8% and the national average tax rate on gasoline was 14%.</v>
      </c>
      <c r="Q1711" s="76" t="str">
        <f>IF(ISBLANK(INDEX('Policy Characteristics'!K:K,MATCH($C1711,'Policy Characteristics'!$C:$C,0))),"",INDEX('Policy Characteristics'!K:K,MATCH($C1711,'Policy Characteristics'!$C:$C,0)))</f>
        <v>fuels.html#fuel-taxes</v>
      </c>
      <c r="R1711" s="76" t="str">
        <f>IF(ISBLANK(INDEX('Policy Characteristics'!L:L,MATCH($C1711,'Policy Characteristics'!$C:$C,0))),"",INDEX('Policy Characteristics'!L:L,MATCH($C1711,'Policy Characteristics'!$C:$C,0)))</f>
        <v>fuel-taxes.html</v>
      </c>
    </row>
    <row r="1712" spans="1:18" x14ac:dyDescent="0.25">
      <c r="A1712" s="76" t="str">
        <f>IF(ISBLANK(INDEX('Policy Characteristics'!A:A,MATCH($C1712,'Policy Characteristics'!$C:$C,0))),"",INDEX('Policy Characteristics'!A:A,MATCH($C1712,'Policy Characteristics'!$C:$C,0)))</f>
        <v>Cross-Sector</v>
      </c>
      <c r="B1712" s="200" t="str">
        <f>IF(ISBLANK(INDEX('Policy Characteristics'!B:B,MATCH($C1712,'Policy Characteristics'!$C:$C,0))),"",INDEX('Policy Characteristics'!B:B,MATCH($C1712,'Policy Characteristics'!$C:$C,0)))</f>
        <v>Fuel Taxes or Subsidies</v>
      </c>
      <c r="C1712" s="208" t="str">
        <f t="shared" si="54"/>
        <v>Additional Fuel Tax or Subsidy Rate by Fuel</v>
      </c>
      <c r="D1712" s="78" t="s">
        <v>716</v>
      </c>
      <c r="E1712" s="88" t="s">
        <v>330</v>
      </c>
      <c r="F1712" s="78" t="s">
        <v>717</v>
      </c>
      <c r="G1712" s="88" t="s">
        <v>4</v>
      </c>
      <c r="H1712" s="15">
        <v>742</v>
      </c>
      <c r="I1712" s="201" t="s">
        <v>43</v>
      </c>
      <c r="J1712" s="202" t="str">
        <f>IF(ISBLANK(INDEX('Policy Characteristics'!D:D,MATCH($C1712,'Policy Characteristics'!$C:$C,0))),"",INDEX('Policy Characteristics'!D:D,MATCH($C1712,'Policy Characteristics'!$C:$C,0)))</f>
        <v>Fuel Taxes or Subsidies</v>
      </c>
      <c r="K1712" s="76" t="str">
        <f>IF(ISBLANK(INDEX('Policy Characteristics'!E:E,MATCH($C1712,'Policy Characteristics'!$C:$C,0))),"",INDEX('Policy Characteristics'!E:E,MATCH($C1712,'Policy Characteristics'!$C:$C,0)))</f>
        <v>cross fuel tax</v>
      </c>
      <c r="L1712" s="205">
        <f>IF(ISBLANK(INDEX('Policy Characteristics'!F:F,MATCH($C1712,'Policy Characteristics'!$C:$C,0))),"",INDEX('Policy Characteristics'!F:F,MATCH($C1712,'Policy Characteristics'!$C:$C,0)))</f>
        <v>-0.9</v>
      </c>
      <c r="M1712" s="205">
        <f>IF(ISBLANK(INDEX('Policy Characteristics'!G:G,MATCH($C1712,'Policy Characteristics'!$C:$C,0))),"",INDEX('Policy Characteristics'!G:G,MATCH($C1712,'Policy Characteristics'!$C:$C,0)))</f>
        <v>0.9</v>
      </c>
      <c r="N1712" s="205">
        <f>IF(ISBLANK(INDEX('Policy Characteristics'!H:H,MATCH($C1712,'Policy Characteristics'!$C:$C,0))),"",INDEX('Policy Characteristics'!H:H,MATCH($C1712,'Policy Characteristics'!$C:$C,0)))</f>
        <v>0.01</v>
      </c>
      <c r="O1712" s="76" t="str">
        <f>IF(ISBLANK(INDEX('Policy Characteristics'!I:I,MATCH($C1712,'Policy Characteristics'!$C:$C,0))),"",INDEX('Policy Characteristics'!I:I,MATCH($C1712,'Policy Characteristics'!$C:$C,0)))</f>
        <v>% of BAU price</v>
      </c>
      <c r="P1712" s="76" t="str">
        <f>IF(ISBLANK(INDEX('Policy Characteristics'!J:J,MATCH($C1712,'Policy Characteristics'!$C:$C,0))),"",INDEX('Policy Characteristics'!J:J,MATCH($C1712,'Policy Characteristics'!$C:$C,0)))</f>
        <v>**Description:** This policy changes the tax rate for the selected fuel type(s).  It is expressed as a percentage of the BAU Scenario price, which includes sales and excise taxes. To increase the tax rate, set a positive value. To reduce the BAU tax rate (or to apply a subsidy), set a negative value. // **Guidance for setting values:** In 2012, the national average sales tax rate was 6.8% and the national average tax rate on gasoline was 14%.</v>
      </c>
      <c r="Q1712" s="76" t="str">
        <f>IF(ISBLANK(INDEX('Policy Characteristics'!K:K,MATCH($C1712,'Policy Characteristics'!$C:$C,0))),"",INDEX('Policy Characteristics'!K:K,MATCH($C1712,'Policy Characteristics'!$C:$C,0)))</f>
        <v>fuels.html#fuel-taxes</v>
      </c>
      <c r="R1712" s="76" t="str">
        <f>IF(ISBLANK(INDEX('Policy Characteristics'!L:L,MATCH($C1712,'Policy Characteristics'!$C:$C,0))),"",INDEX('Policy Characteristics'!L:L,MATCH($C1712,'Policy Characteristics'!$C:$C,0)))</f>
        <v>fuel-taxes.html</v>
      </c>
    </row>
    <row r="1713" spans="1:18" x14ac:dyDescent="0.25">
      <c r="A1713" s="76" t="str">
        <f>IF(ISBLANK(INDEX('Policy Characteristics'!A:A,MATCH($C1713,'Policy Characteristics'!$C:$C,0))),"",INDEX('Policy Characteristics'!A:A,MATCH($C1713,'Policy Characteristics'!$C:$C,0)))</f>
        <v>Cross-Sector</v>
      </c>
      <c r="B1713" s="200" t="str">
        <f>IF(ISBLANK(INDEX('Policy Characteristics'!B:B,MATCH($C1713,'Policy Characteristics'!$C:$C,0))),"",INDEX('Policy Characteristics'!B:B,MATCH($C1713,'Policy Characteristics'!$C:$C,0)))</f>
        <v>Fuel Taxes or Subsidies</v>
      </c>
      <c r="C1713" s="208" t="str">
        <f t="shared" si="54"/>
        <v>Additional Fuel Tax or Subsidy Rate by Fuel</v>
      </c>
      <c r="D1713" s="78" t="s">
        <v>75</v>
      </c>
      <c r="E1713" s="88" t="s">
        <v>330</v>
      </c>
      <c r="F1713" s="78" t="s">
        <v>99</v>
      </c>
      <c r="G1713" s="88" t="s">
        <v>4</v>
      </c>
      <c r="H1713" s="15">
        <v>743</v>
      </c>
      <c r="I1713" s="201" t="s">
        <v>44</v>
      </c>
      <c r="J1713" s="202" t="str">
        <f>IF(ISBLANK(INDEX('Policy Characteristics'!D:D,MATCH($C1713,'Policy Characteristics'!$C:$C,0))),"",INDEX('Policy Characteristics'!D:D,MATCH($C1713,'Policy Characteristics'!$C:$C,0)))</f>
        <v>Fuel Taxes or Subsidies</v>
      </c>
      <c r="K1713" s="76" t="str">
        <f>IF(ISBLANK(INDEX('Policy Characteristics'!E:E,MATCH($C1713,'Policy Characteristics'!$C:$C,0))),"",INDEX('Policy Characteristics'!E:E,MATCH($C1713,'Policy Characteristics'!$C:$C,0)))</f>
        <v>cross fuel tax</v>
      </c>
      <c r="L1713" s="205">
        <f>IF(ISBLANK(INDEX('Policy Characteristics'!F:F,MATCH($C1713,'Policy Characteristics'!$C:$C,0))),"",INDEX('Policy Characteristics'!F:F,MATCH($C1713,'Policy Characteristics'!$C:$C,0)))</f>
        <v>-0.9</v>
      </c>
      <c r="M1713" s="205">
        <f>IF(ISBLANK(INDEX('Policy Characteristics'!G:G,MATCH($C1713,'Policy Characteristics'!$C:$C,0))),"",INDEX('Policy Characteristics'!G:G,MATCH($C1713,'Policy Characteristics'!$C:$C,0)))</f>
        <v>0.9</v>
      </c>
      <c r="N1713" s="205">
        <f>IF(ISBLANK(INDEX('Policy Characteristics'!H:H,MATCH($C1713,'Policy Characteristics'!$C:$C,0))),"",INDEX('Policy Characteristics'!H:H,MATCH($C1713,'Policy Characteristics'!$C:$C,0)))</f>
        <v>0.01</v>
      </c>
      <c r="O1713" s="76" t="str">
        <f>IF(ISBLANK(INDEX('Policy Characteristics'!I:I,MATCH($C1713,'Policy Characteristics'!$C:$C,0))),"",INDEX('Policy Characteristics'!I:I,MATCH($C1713,'Policy Characteristics'!$C:$C,0)))</f>
        <v>% of BAU price</v>
      </c>
      <c r="P1713" s="76" t="str">
        <f>IF(ISBLANK(INDEX('Policy Characteristics'!J:J,MATCH($C1713,'Policy Characteristics'!$C:$C,0))),"",INDEX('Policy Characteristics'!J:J,MATCH($C1713,'Policy Characteristics'!$C:$C,0)))</f>
        <v>**Description:** This policy changes the tax rate for the selected fuel type(s).  It is expressed as a percentage of the BAU Scenario price, which includes sales and excise taxes. To increase the tax rate, set a positive value. To reduce the BAU tax rate (or to apply a subsidy), set a negative value. // **Guidance for setting values:** In 2012, the national average sales tax rate was 6.8% and the national average tax rate on gasoline was 14%.</v>
      </c>
      <c r="Q1713" s="76" t="str">
        <f>IF(ISBLANK(INDEX('Policy Characteristics'!K:K,MATCH($C1713,'Policy Characteristics'!$C:$C,0))),"",INDEX('Policy Characteristics'!K:K,MATCH($C1713,'Policy Characteristics'!$C:$C,0)))</f>
        <v>fuels.html#fuel-taxes</v>
      </c>
      <c r="R1713" s="76" t="str">
        <f>IF(ISBLANK(INDEX('Policy Characteristics'!L:L,MATCH($C1713,'Policy Characteristics'!$C:$C,0))),"",INDEX('Policy Characteristics'!L:L,MATCH($C1713,'Policy Characteristics'!$C:$C,0)))</f>
        <v>fuel-taxes.html</v>
      </c>
    </row>
    <row r="1714" spans="1:18" x14ac:dyDescent="0.25">
      <c r="A1714" s="76" t="str">
        <f>IF(ISBLANK(INDEX('Policy Characteristics'!A:A,MATCH($C1714,'Policy Characteristics'!$C:$C,0))),"",INDEX('Policy Characteristics'!A:A,MATCH($C1714,'Policy Characteristics'!$C:$C,0)))</f>
        <v>Cross-Sector</v>
      </c>
      <c r="B1714" s="200" t="str">
        <f>IF(ISBLANK(INDEX('Policy Characteristics'!B:B,MATCH($C1714,'Policy Characteristics'!$C:$C,0))),"",INDEX('Policy Characteristics'!B:B,MATCH($C1714,'Policy Characteristics'!$C:$C,0)))</f>
        <v>Fuel Taxes or Subsidies</v>
      </c>
      <c r="C1714" s="208" t="str">
        <f t="shared" si="54"/>
        <v>Additional Fuel Tax or Subsidy Rate by Fuel</v>
      </c>
      <c r="D1714" s="78" t="s">
        <v>440</v>
      </c>
      <c r="E1714" s="88" t="s">
        <v>330</v>
      </c>
      <c r="F1714" s="78" t="s">
        <v>441</v>
      </c>
      <c r="G1714" s="88" t="s">
        <v>4</v>
      </c>
      <c r="H1714" s="15">
        <v>744</v>
      </c>
      <c r="I1714" s="201" t="s">
        <v>44</v>
      </c>
      <c r="J1714" s="202" t="str">
        <f>IF(ISBLANK(INDEX('Policy Characteristics'!D:D,MATCH($C1714,'Policy Characteristics'!$C:$C,0))),"",INDEX('Policy Characteristics'!D:D,MATCH($C1714,'Policy Characteristics'!$C:$C,0)))</f>
        <v>Fuel Taxes or Subsidies</v>
      </c>
      <c r="K1714" s="76" t="str">
        <f>IF(ISBLANK(INDEX('Policy Characteristics'!E:E,MATCH($C1714,'Policy Characteristics'!$C:$C,0))),"",INDEX('Policy Characteristics'!E:E,MATCH($C1714,'Policy Characteristics'!$C:$C,0)))</f>
        <v>cross fuel tax</v>
      </c>
      <c r="L1714" s="205">
        <f>IF(ISBLANK(INDEX('Policy Characteristics'!F:F,MATCH($C1714,'Policy Characteristics'!$C:$C,0))),"",INDEX('Policy Characteristics'!F:F,MATCH($C1714,'Policy Characteristics'!$C:$C,0)))</f>
        <v>-0.9</v>
      </c>
      <c r="M1714" s="205">
        <f>IF(ISBLANK(INDEX('Policy Characteristics'!G:G,MATCH($C1714,'Policy Characteristics'!$C:$C,0))),"",INDEX('Policy Characteristics'!G:G,MATCH($C1714,'Policy Characteristics'!$C:$C,0)))</f>
        <v>0.9</v>
      </c>
      <c r="N1714" s="205">
        <f>IF(ISBLANK(INDEX('Policy Characteristics'!H:H,MATCH($C1714,'Policy Characteristics'!$C:$C,0))),"",INDEX('Policy Characteristics'!H:H,MATCH($C1714,'Policy Characteristics'!$C:$C,0)))</f>
        <v>0.01</v>
      </c>
      <c r="O1714" s="76" t="str">
        <f>IF(ISBLANK(INDEX('Policy Characteristics'!I:I,MATCH($C1714,'Policy Characteristics'!$C:$C,0))),"",INDEX('Policy Characteristics'!I:I,MATCH($C1714,'Policy Characteristics'!$C:$C,0)))</f>
        <v>% of BAU price</v>
      </c>
      <c r="P1714" s="76" t="str">
        <f>IF(ISBLANK(INDEX('Policy Characteristics'!J:J,MATCH($C1714,'Policy Characteristics'!$C:$C,0))),"",INDEX('Policy Characteristics'!J:J,MATCH($C1714,'Policy Characteristics'!$C:$C,0)))</f>
        <v>**Description:** This policy changes the tax rate for the selected fuel type(s).  It is expressed as a percentage of the BAU Scenario price, which includes sales and excise taxes. To increase the tax rate, set a positive value. To reduce the BAU tax rate (or to apply a subsidy), set a negative value. // **Guidance for setting values:** In 2012, the national average sales tax rate was 6.8% and the national average tax rate on gasoline was 14%.</v>
      </c>
      <c r="Q1714" s="76" t="str">
        <f>IF(ISBLANK(INDEX('Policy Characteristics'!K:K,MATCH($C1714,'Policy Characteristics'!$C:$C,0))),"",INDEX('Policy Characteristics'!K:K,MATCH($C1714,'Policy Characteristics'!$C:$C,0)))</f>
        <v>fuels.html#fuel-taxes</v>
      </c>
      <c r="R1714" s="76" t="str">
        <f>IF(ISBLANK(INDEX('Policy Characteristics'!L:L,MATCH($C1714,'Policy Characteristics'!$C:$C,0))),"",INDEX('Policy Characteristics'!L:L,MATCH($C1714,'Policy Characteristics'!$C:$C,0)))</f>
        <v>fuel-taxes.html</v>
      </c>
    </row>
    <row r="1715" spans="1:18" x14ac:dyDescent="0.25">
      <c r="A1715" s="76" t="str">
        <f>IF(ISBLANK(INDEX('Policy Characteristics'!A:A,MATCH($C1715,'Policy Characteristics'!$C:$C,0))),"",INDEX('Policy Characteristics'!A:A,MATCH($C1715,'Policy Characteristics'!$C:$C,0)))</f>
        <v>Cross-Sector</v>
      </c>
      <c r="B1715" s="200" t="str">
        <f>IF(ISBLANK(INDEX('Policy Characteristics'!B:B,MATCH($C1715,'Policy Characteristics'!$C:$C,0))),"",INDEX('Policy Characteristics'!B:B,MATCH($C1715,'Policy Characteristics'!$C:$C,0)))</f>
        <v>Fuel Taxes or Subsidies</v>
      </c>
      <c r="C1715" s="208" t="str">
        <f t="shared" si="54"/>
        <v>Additional Fuel Tax or Subsidy Rate by Fuel</v>
      </c>
      <c r="D1715" s="78" t="s">
        <v>708</v>
      </c>
      <c r="E1715" s="88" t="s">
        <v>330</v>
      </c>
      <c r="F1715" s="78" t="s">
        <v>712</v>
      </c>
      <c r="G1715" s="88" t="s">
        <v>4</v>
      </c>
      <c r="H1715" s="15">
        <v>745</v>
      </c>
      <c r="I1715" s="201" t="s">
        <v>44</v>
      </c>
      <c r="J1715" s="202" t="str">
        <f>IF(ISBLANK(INDEX('Policy Characteristics'!D:D,MATCH($C1715,'Policy Characteristics'!$C:$C,0))),"",INDEX('Policy Characteristics'!D:D,MATCH($C1715,'Policy Characteristics'!$C:$C,0)))</f>
        <v>Fuel Taxes or Subsidies</v>
      </c>
      <c r="K1715" s="76" t="str">
        <f>IF(ISBLANK(INDEX('Policy Characteristics'!E:E,MATCH($C1715,'Policy Characteristics'!$C:$C,0))),"",INDEX('Policy Characteristics'!E:E,MATCH($C1715,'Policy Characteristics'!$C:$C,0)))</f>
        <v>cross fuel tax</v>
      </c>
      <c r="L1715" s="205">
        <f>IF(ISBLANK(INDEX('Policy Characteristics'!F:F,MATCH($C1715,'Policy Characteristics'!$C:$C,0))),"",INDEX('Policy Characteristics'!F:F,MATCH($C1715,'Policy Characteristics'!$C:$C,0)))</f>
        <v>-0.9</v>
      </c>
      <c r="M1715" s="205">
        <f>IF(ISBLANK(INDEX('Policy Characteristics'!G:G,MATCH($C1715,'Policy Characteristics'!$C:$C,0))),"",INDEX('Policy Characteristics'!G:G,MATCH($C1715,'Policy Characteristics'!$C:$C,0)))</f>
        <v>0.9</v>
      </c>
      <c r="N1715" s="205">
        <f>IF(ISBLANK(INDEX('Policy Characteristics'!H:H,MATCH($C1715,'Policy Characteristics'!$C:$C,0))),"",INDEX('Policy Characteristics'!H:H,MATCH($C1715,'Policy Characteristics'!$C:$C,0)))</f>
        <v>0.01</v>
      </c>
      <c r="O1715" s="76" t="str">
        <f>IF(ISBLANK(INDEX('Policy Characteristics'!I:I,MATCH($C1715,'Policy Characteristics'!$C:$C,0))),"",INDEX('Policy Characteristics'!I:I,MATCH($C1715,'Policy Characteristics'!$C:$C,0)))</f>
        <v>% of BAU price</v>
      </c>
      <c r="P1715" s="76" t="str">
        <f>IF(ISBLANK(INDEX('Policy Characteristics'!J:J,MATCH($C1715,'Policy Characteristics'!$C:$C,0))),"",INDEX('Policy Characteristics'!J:J,MATCH($C1715,'Policy Characteristics'!$C:$C,0)))</f>
        <v>**Description:** This policy changes the tax rate for the selected fuel type(s).  It is expressed as a percentage of the BAU Scenario price, which includes sales and excise taxes. To increase the tax rate, set a positive value. To reduce the BAU tax rate (or to apply a subsidy), set a negative value. // **Guidance for setting values:** In 2012, the national average sales tax rate was 6.8% and the national average tax rate on gasoline was 14%.</v>
      </c>
      <c r="Q1715" s="76" t="str">
        <f>IF(ISBLANK(INDEX('Policy Characteristics'!K:K,MATCH($C1715,'Policy Characteristics'!$C:$C,0))),"",INDEX('Policy Characteristics'!K:K,MATCH($C1715,'Policy Characteristics'!$C:$C,0)))</f>
        <v>fuels.html#fuel-taxes</v>
      </c>
      <c r="R1715" s="76" t="str">
        <f>IF(ISBLANK(INDEX('Policy Characteristics'!L:L,MATCH($C1715,'Policy Characteristics'!$C:$C,0))),"",INDEX('Policy Characteristics'!L:L,MATCH($C1715,'Policy Characteristics'!$C:$C,0)))</f>
        <v>fuel-taxes.html</v>
      </c>
    </row>
    <row r="1716" spans="1:18" x14ac:dyDescent="0.25">
      <c r="A1716" s="76" t="str">
        <f>IF(ISBLANK(INDEX('Policy Characteristics'!A:A,MATCH($C1716,'Policy Characteristics'!$C:$C,0))),"",INDEX('Policy Characteristics'!A:A,MATCH($C1716,'Policy Characteristics'!$C:$C,0)))</f>
        <v>Cross-Sector</v>
      </c>
      <c r="B1716" s="200" t="str">
        <f>IF(ISBLANK(INDEX('Policy Characteristics'!B:B,MATCH($C1716,'Policy Characteristics'!$C:$C,0))),"",INDEX('Policy Characteristics'!B:B,MATCH($C1716,'Policy Characteristics'!$C:$C,0)))</f>
        <v>Fuel Taxes or Subsidies</v>
      </c>
      <c r="C1716" s="208" t="str">
        <f t="shared" si="54"/>
        <v>Additional Fuel Tax or Subsidy Rate by Fuel</v>
      </c>
      <c r="D1716" s="78" t="s">
        <v>718</v>
      </c>
      <c r="E1716" s="88" t="s">
        <v>330</v>
      </c>
      <c r="F1716" s="78" t="s">
        <v>719</v>
      </c>
      <c r="G1716" s="88" t="s">
        <v>4</v>
      </c>
      <c r="H1716" s="15">
        <v>746</v>
      </c>
      <c r="I1716" s="201" t="s">
        <v>44</v>
      </c>
      <c r="J1716" s="202" t="str">
        <f>IF(ISBLANK(INDEX('Policy Characteristics'!D:D,MATCH($C1716,'Policy Characteristics'!$C:$C,0))),"",INDEX('Policy Characteristics'!D:D,MATCH($C1716,'Policy Characteristics'!$C:$C,0)))</f>
        <v>Fuel Taxes or Subsidies</v>
      </c>
      <c r="K1716" s="76" t="str">
        <f>IF(ISBLANK(INDEX('Policy Characteristics'!E:E,MATCH($C1716,'Policy Characteristics'!$C:$C,0))),"",INDEX('Policy Characteristics'!E:E,MATCH($C1716,'Policy Characteristics'!$C:$C,0)))</f>
        <v>cross fuel tax</v>
      </c>
      <c r="L1716" s="205">
        <f>IF(ISBLANK(INDEX('Policy Characteristics'!F:F,MATCH($C1716,'Policy Characteristics'!$C:$C,0))),"",INDEX('Policy Characteristics'!F:F,MATCH($C1716,'Policy Characteristics'!$C:$C,0)))</f>
        <v>-0.9</v>
      </c>
      <c r="M1716" s="205">
        <f>IF(ISBLANK(INDEX('Policy Characteristics'!G:G,MATCH($C1716,'Policy Characteristics'!$C:$C,0))),"",INDEX('Policy Characteristics'!G:G,MATCH($C1716,'Policy Characteristics'!$C:$C,0)))</f>
        <v>0.9</v>
      </c>
      <c r="N1716" s="205">
        <f>IF(ISBLANK(INDEX('Policy Characteristics'!H:H,MATCH($C1716,'Policy Characteristics'!$C:$C,0))),"",INDEX('Policy Characteristics'!H:H,MATCH($C1716,'Policy Characteristics'!$C:$C,0)))</f>
        <v>0.01</v>
      </c>
      <c r="O1716" s="76" t="str">
        <f>IF(ISBLANK(INDEX('Policy Characteristics'!I:I,MATCH($C1716,'Policy Characteristics'!$C:$C,0))),"",INDEX('Policy Characteristics'!I:I,MATCH($C1716,'Policy Characteristics'!$C:$C,0)))</f>
        <v>% of BAU price</v>
      </c>
      <c r="P1716" s="76" t="str">
        <f>IF(ISBLANK(INDEX('Policy Characteristics'!J:J,MATCH($C1716,'Policy Characteristics'!$C:$C,0))),"",INDEX('Policy Characteristics'!J:J,MATCH($C1716,'Policy Characteristics'!$C:$C,0)))</f>
        <v>**Description:** This policy changes the tax rate for the selected fuel type(s).  It is expressed as a percentage of the BAU Scenario price, which includes sales and excise taxes. To increase the tax rate, set a positive value. To reduce the BAU tax rate (or to apply a subsidy), set a negative value. // **Guidance for setting values:** In 2012, the national average sales tax rate was 6.8% and the national average tax rate on gasoline was 14%.</v>
      </c>
      <c r="Q1716" s="76" t="str">
        <f>IF(ISBLANK(INDEX('Policy Characteristics'!K:K,MATCH($C1716,'Policy Characteristics'!$C:$C,0))),"",INDEX('Policy Characteristics'!K:K,MATCH($C1716,'Policy Characteristics'!$C:$C,0)))</f>
        <v>fuels.html#fuel-taxes</v>
      </c>
      <c r="R1716" s="76" t="str">
        <f>IF(ISBLANK(INDEX('Policy Characteristics'!L:L,MATCH($C1716,'Policy Characteristics'!$C:$C,0))),"",INDEX('Policy Characteristics'!L:L,MATCH($C1716,'Policy Characteristics'!$C:$C,0)))</f>
        <v>fuel-taxes.html</v>
      </c>
    </row>
    <row r="1717" spans="1:18" x14ac:dyDescent="0.25">
      <c r="A1717" s="76" t="str">
        <f>IF(ISBLANK(INDEX('Policy Characteristics'!A:A,MATCH($C1717,'Policy Characteristics'!$C:$C,0))),"",INDEX('Policy Characteristics'!A:A,MATCH($C1717,'Policy Characteristics'!$C:$C,0)))</f>
        <v>Cross-Sector</v>
      </c>
      <c r="B1717" s="200" t="str">
        <f>IF(ISBLANK(INDEX('Policy Characteristics'!B:B,MATCH($C1717,'Policy Characteristics'!$C:$C,0))),"",INDEX('Policy Characteristics'!B:B,MATCH($C1717,'Policy Characteristics'!$C:$C,0)))</f>
        <v>Fuel Taxes or Subsidies</v>
      </c>
      <c r="C1717" s="208" t="str">
        <f t="shared" si="54"/>
        <v>Additional Fuel Tax or Subsidy Rate by Fuel</v>
      </c>
      <c r="D1717" s="78" t="s">
        <v>709</v>
      </c>
      <c r="E1717" s="88" t="s">
        <v>330</v>
      </c>
      <c r="F1717" s="78" t="s">
        <v>713</v>
      </c>
      <c r="G1717" s="88" t="s">
        <v>4</v>
      </c>
      <c r="H1717" s="15">
        <v>747</v>
      </c>
      <c r="I1717" s="201" t="s">
        <v>44</v>
      </c>
      <c r="J1717" s="202" t="str">
        <f>IF(ISBLANK(INDEX('Policy Characteristics'!D:D,MATCH($C1717,'Policy Characteristics'!$C:$C,0))),"",INDEX('Policy Characteristics'!D:D,MATCH($C1717,'Policy Characteristics'!$C:$C,0)))</f>
        <v>Fuel Taxes or Subsidies</v>
      </c>
      <c r="K1717" s="76" t="str">
        <f>IF(ISBLANK(INDEX('Policy Characteristics'!E:E,MATCH($C1717,'Policy Characteristics'!$C:$C,0))),"",INDEX('Policy Characteristics'!E:E,MATCH($C1717,'Policy Characteristics'!$C:$C,0)))</f>
        <v>cross fuel tax</v>
      </c>
      <c r="L1717" s="205">
        <f>IF(ISBLANK(INDEX('Policy Characteristics'!F:F,MATCH($C1717,'Policy Characteristics'!$C:$C,0))),"",INDEX('Policy Characteristics'!F:F,MATCH($C1717,'Policy Characteristics'!$C:$C,0)))</f>
        <v>-0.9</v>
      </c>
      <c r="M1717" s="205">
        <f>IF(ISBLANK(INDEX('Policy Characteristics'!G:G,MATCH($C1717,'Policy Characteristics'!$C:$C,0))),"",INDEX('Policy Characteristics'!G:G,MATCH($C1717,'Policy Characteristics'!$C:$C,0)))</f>
        <v>0.9</v>
      </c>
      <c r="N1717" s="205">
        <f>IF(ISBLANK(INDEX('Policy Characteristics'!H:H,MATCH($C1717,'Policy Characteristics'!$C:$C,0))),"",INDEX('Policy Characteristics'!H:H,MATCH($C1717,'Policy Characteristics'!$C:$C,0)))</f>
        <v>0.01</v>
      </c>
      <c r="O1717" s="76" t="str">
        <f>IF(ISBLANK(INDEX('Policy Characteristics'!I:I,MATCH($C1717,'Policy Characteristics'!$C:$C,0))),"",INDEX('Policy Characteristics'!I:I,MATCH($C1717,'Policy Characteristics'!$C:$C,0)))</f>
        <v>% of BAU price</v>
      </c>
      <c r="P1717" s="76" t="str">
        <f>IF(ISBLANK(INDEX('Policy Characteristics'!J:J,MATCH($C1717,'Policy Characteristics'!$C:$C,0))),"",INDEX('Policy Characteristics'!J:J,MATCH($C1717,'Policy Characteristics'!$C:$C,0)))</f>
        <v>**Description:** This policy changes the tax rate for the selected fuel type(s).  It is expressed as a percentage of the BAU Scenario price, which includes sales and excise taxes. To increase the tax rate, set a positive value. To reduce the BAU tax rate (or to apply a subsidy), set a negative value. // **Guidance for setting values:** In 2012, the national average sales tax rate was 6.8% and the national average tax rate on gasoline was 14%.</v>
      </c>
      <c r="Q1717" s="76" t="str">
        <f>IF(ISBLANK(INDEX('Policy Characteristics'!K:K,MATCH($C1717,'Policy Characteristics'!$C:$C,0))),"",INDEX('Policy Characteristics'!K:K,MATCH($C1717,'Policy Characteristics'!$C:$C,0)))</f>
        <v>fuels.html#fuel-taxes</v>
      </c>
      <c r="R1717" s="76" t="str">
        <f>IF(ISBLANK(INDEX('Policy Characteristics'!L:L,MATCH($C1717,'Policy Characteristics'!$C:$C,0))),"",INDEX('Policy Characteristics'!L:L,MATCH($C1717,'Policy Characteristics'!$C:$C,0)))</f>
        <v>fuel-taxes.html</v>
      </c>
    </row>
    <row r="1718" spans="1:18" x14ac:dyDescent="0.25">
      <c r="A1718" s="76" t="str">
        <f>IF(ISBLANK(INDEX('Policy Characteristics'!A:A,MATCH($C1718,'Policy Characteristics'!$C:$C,0))),"",INDEX('Policy Characteristics'!A:A,MATCH($C1718,'Policy Characteristics'!$C:$C,0)))</f>
        <v>Cross-Sector</v>
      </c>
      <c r="B1718" s="200" t="str">
        <f>IF(ISBLANK(INDEX('Policy Characteristics'!B:B,MATCH($C1718,'Policy Characteristics'!$C:$C,0))),"",INDEX('Policy Characteristics'!B:B,MATCH($C1718,'Policy Characteristics'!$C:$C,0)))</f>
        <v>Fuel Taxes or Subsidies</v>
      </c>
      <c r="C1718" s="208" t="str">
        <f t="shared" si="54"/>
        <v>Additional Fuel Tax or Subsidy Rate by Fuel</v>
      </c>
      <c r="D1718" s="78" t="s">
        <v>710</v>
      </c>
      <c r="E1718" s="88" t="s">
        <v>330</v>
      </c>
      <c r="F1718" s="78" t="s">
        <v>714</v>
      </c>
      <c r="G1718" s="88" t="s">
        <v>4</v>
      </c>
      <c r="H1718" s="15">
        <v>748</v>
      </c>
      <c r="I1718" s="201" t="s">
        <v>44</v>
      </c>
      <c r="J1718" s="202" t="str">
        <f>IF(ISBLANK(INDEX('Policy Characteristics'!D:D,MATCH($C1718,'Policy Characteristics'!$C:$C,0))),"",INDEX('Policy Characteristics'!D:D,MATCH($C1718,'Policy Characteristics'!$C:$C,0)))</f>
        <v>Fuel Taxes or Subsidies</v>
      </c>
      <c r="K1718" s="76" t="str">
        <f>IF(ISBLANK(INDEX('Policy Characteristics'!E:E,MATCH($C1718,'Policy Characteristics'!$C:$C,0))),"",INDEX('Policy Characteristics'!E:E,MATCH($C1718,'Policy Characteristics'!$C:$C,0)))</f>
        <v>cross fuel tax</v>
      </c>
      <c r="L1718" s="205">
        <f>IF(ISBLANK(INDEX('Policy Characteristics'!F:F,MATCH($C1718,'Policy Characteristics'!$C:$C,0))),"",INDEX('Policy Characteristics'!F:F,MATCH($C1718,'Policy Characteristics'!$C:$C,0)))</f>
        <v>-0.9</v>
      </c>
      <c r="M1718" s="205">
        <f>IF(ISBLANK(INDEX('Policy Characteristics'!G:G,MATCH($C1718,'Policy Characteristics'!$C:$C,0))),"",INDEX('Policy Characteristics'!G:G,MATCH($C1718,'Policy Characteristics'!$C:$C,0)))</f>
        <v>0.9</v>
      </c>
      <c r="N1718" s="205">
        <f>IF(ISBLANK(INDEX('Policy Characteristics'!H:H,MATCH($C1718,'Policy Characteristics'!$C:$C,0))),"",INDEX('Policy Characteristics'!H:H,MATCH($C1718,'Policy Characteristics'!$C:$C,0)))</f>
        <v>0.01</v>
      </c>
      <c r="O1718" s="76" t="str">
        <f>IF(ISBLANK(INDEX('Policy Characteristics'!I:I,MATCH($C1718,'Policy Characteristics'!$C:$C,0))),"",INDEX('Policy Characteristics'!I:I,MATCH($C1718,'Policy Characteristics'!$C:$C,0)))</f>
        <v>% of BAU price</v>
      </c>
      <c r="P1718" s="76" t="str">
        <f>IF(ISBLANK(INDEX('Policy Characteristics'!J:J,MATCH($C1718,'Policy Characteristics'!$C:$C,0))),"",INDEX('Policy Characteristics'!J:J,MATCH($C1718,'Policy Characteristics'!$C:$C,0)))</f>
        <v>**Description:** This policy changes the tax rate for the selected fuel type(s).  It is expressed as a percentage of the BAU Scenario price, which includes sales and excise taxes. To increase the tax rate, set a positive value. To reduce the BAU tax rate (or to apply a subsidy), set a negative value. // **Guidance for setting values:** In 2012, the national average sales tax rate was 6.8% and the national average tax rate on gasoline was 14%.</v>
      </c>
      <c r="Q1718" s="76" t="str">
        <f>IF(ISBLANK(INDEX('Policy Characteristics'!K:K,MATCH($C1718,'Policy Characteristics'!$C:$C,0))),"",INDEX('Policy Characteristics'!K:K,MATCH($C1718,'Policy Characteristics'!$C:$C,0)))</f>
        <v>fuels.html#fuel-taxes</v>
      </c>
      <c r="R1718" s="76" t="str">
        <f>IF(ISBLANK(INDEX('Policy Characteristics'!L:L,MATCH($C1718,'Policy Characteristics'!$C:$C,0))),"",INDEX('Policy Characteristics'!L:L,MATCH($C1718,'Policy Characteristics'!$C:$C,0)))</f>
        <v>fuel-taxes.html</v>
      </c>
    </row>
    <row r="1719" spans="1:18" x14ac:dyDescent="0.25">
      <c r="A1719" s="76" t="str">
        <f>IF(ISBLANK(INDEX('Policy Characteristics'!A:A,MATCH($C1719,'Policy Characteristics'!$C:$C,0))),"",INDEX('Policy Characteristics'!A:A,MATCH($C1719,'Policy Characteristics'!$C:$C,0)))</f>
        <v>Cross-Sector</v>
      </c>
      <c r="B1719" s="200" t="str">
        <f>IF(ISBLANK(INDEX('Policy Characteristics'!B:B,MATCH($C1719,'Policy Characteristics'!$C:$C,0))),"",INDEX('Policy Characteristics'!B:B,MATCH($C1719,'Policy Characteristics'!$C:$C,0)))</f>
        <v>Fuel Taxes or Subsidies</v>
      </c>
      <c r="C1719" s="208" t="str">
        <f t="shared" si="54"/>
        <v>Additional Fuel Tax or Subsidy Rate by Fuel</v>
      </c>
      <c r="D1719" s="78" t="s">
        <v>711</v>
      </c>
      <c r="E1719" s="88" t="s">
        <v>330</v>
      </c>
      <c r="F1719" s="78" t="s">
        <v>715</v>
      </c>
      <c r="G1719" s="88" t="s">
        <v>4</v>
      </c>
      <c r="H1719" s="15">
        <v>749</v>
      </c>
      <c r="I1719" s="201" t="s">
        <v>43</v>
      </c>
      <c r="J1719" s="202" t="str">
        <f>IF(ISBLANK(INDEX('Policy Characteristics'!D:D,MATCH($C1719,'Policy Characteristics'!$C:$C,0))),"",INDEX('Policy Characteristics'!D:D,MATCH($C1719,'Policy Characteristics'!$C:$C,0)))</f>
        <v>Fuel Taxes or Subsidies</v>
      </c>
      <c r="K1719" s="76" t="str">
        <f>IF(ISBLANK(INDEX('Policy Characteristics'!E:E,MATCH($C1719,'Policy Characteristics'!$C:$C,0))),"",INDEX('Policy Characteristics'!E:E,MATCH($C1719,'Policy Characteristics'!$C:$C,0)))</f>
        <v>cross fuel tax</v>
      </c>
      <c r="L1719" s="205">
        <f>IF(ISBLANK(INDEX('Policy Characteristics'!F:F,MATCH($C1719,'Policy Characteristics'!$C:$C,0))),"",INDEX('Policy Characteristics'!F:F,MATCH($C1719,'Policy Characteristics'!$C:$C,0)))</f>
        <v>-0.9</v>
      </c>
      <c r="M1719" s="205">
        <f>IF(ISBLANK(INDEX('Policy Characteristics'!G:G,MATCH($C1719,'Policy Characteristics'!$C:$C,0))),"",INDEX('Policy Characteristics'!G:G,MATCH($C1719,'Policy Characteristics'!$C:$C,0)))</f>
        <v>0.9</v>
      </c>
      <c r="N1719" s="205">
        <f>IF(ISBLANK(INDEX('Policy Characteristics'!H:H,MATCH($C1719,'Policy Characteristics'!$C:$C,0))),"",INDEX('Policy Characteristics'!H:H,MATCH($C1719,'Policy Characteristics'!$C:$C,0)))</f>
        <v>0.01</v>
      </c>
      <c r="O1719" s="76" t="str">
        <f>IF(ISBLANK(INDEX('Policy Characteristics'!I:I,MATCH($C1719,'Policy Characteristics'!$C:$C,0))),"",INDEX('Policy Characteristics'!I:I,MATCH($C1719,'Policy Characteristics'!$C:$C,0)))</f>
        <v>% of BAU price</v>
      </c>
      <c r="P1719" s="76" t="str">
        <f>IF(ISBLANK(INDEX('Policy Characteristics'!J:J,MATCH($C1719,'Policy Characteristics'!$C:$C,0))),"",INDEX('Policy Characteristics'!J:J,MATCH($C1719,'Policy Characteristics'!$C:$C,0)))</f>
        <v>**Description:** This policy changes the tax rate for the selected fuel type(s).  It is expressed as a percentage of the BAU Scenario price, which includes sales and excise taxes. To increase the tax rate, set a positive value. To reduce the BAU tax rate (or to apply a subsidy), set a negative value. // **Guidance for setting values:** In 2012, the national average sales tax rate was 6.8% and the national average tax rate on gasoline was 14%.</v>
      </c>
      <c r="Q1719" s="76" t="str">
        <f>IF(ISBLANK(INDEX('Policy Characteristics'!K:K,MATCH($C1719,'Policy Characteristics'!$C:$C,0))),"",INDEX('Policy Characteristics'!K:K,MATCH($C1719,'Policy Characteristics'!$C:$C,0)))</f>
        <v>fuels.html#fuel-taxes</v>
      </c>
      <c r="R1719" s="76" t="str">
        <f>IF(ISBLANK(INDEX('Policy Characteristics'!L:L,MATCH($C1719,'Policy Characteristics'!$C:$C,0))),"",INDEX('Policy Characteristics'!L:L,MATCH($C1719,'Policy Characteristics'!$C:$C,0)))</f>
        <v>fuel-taxes.html</v>
      </c>
    </row>
    <row r="1720" spans="1:18" s="76" customFormat="1" x14ac:dyDescent="0.25">
      <c r="A1720" s="76" t="str">
        <f>IF(ISBLANK(INDEX('Policy Characteristics'!A:A,MATCH($C1720,'Policy Characteristics'!$C:$C,0))),"",INDEX('Policy Characteristics'!A:A,MATCH($C1720,'Policy Characteristics'!$C:$C,0)))</f>
        <v>Cross-Sector</v>
      </c>
      <c r="B1720" s="200" t="str">
        <f>IF(ISBLANK(INDEX('Policy Characteristics'!B:B,MATCH($C1720,'Policy Characteristics'!$C:$C,0))),"",INDEX('Policy Characteristics'!B:B,MATCH($C1720,'Policy Characteristics'!$C:$C,0)))</f>
        <v>Fuel Taxes or Subsidies</v>
      </c>
      <c r="C1720" s="208" t="str">
        <f t="shared" si="54"/>
        <v>Additional Fuel Tax or Subsidy Rate by Fuel</v>
      </c>
      <c r="D1720" s="88" t="s">
        <v>52</v>
      </c>
      <c r="E1720" s="88" t="s">
        <v>338</v>
      </c>
      <c r="F1720" s="88" t="s">
        <v>93</v>
      </c>
      <c r="G1720" s="88" t="s">
        <v>93</v>
      </c>
      <c r="H1720" s="15">
        <v>2314</v>
      </c>
      <c r="I1720" s="213" t="s">
        <v>44</v>
      </c>
      <c r="J1720" s="202" t="str">
        <f>IF(ISBLANK(INDEX('Policy Characteristics'!D:D,MATCH($C1720,'Policy Characteristics'!$C:$C,0))),"",INDEX('Policy Characteristics'!D:D,MATCH($C1720,'Policy Characteristics'!$C:$C,0)))</f>
        <v>Fuel Taxes or Subsidies</v>
      </c>
      <c r="K1720" s="76" t="str">
        <f>IF(ISBLANK(INDEX('Policy Characteristics'!E:E,MATCH($C1720,'Policy Characteristics'!$C:$C,0))),"",INDEX('Policy Characteristics'!E:E,MATCH($C1720,'Policy Characteristics'!$C:$C,0)))</f>
        <v>cross fuel tax</v>
      </c>
      <c r="L1720" s="205">
        <f>IF(ISBLANK(INDEX('Policy Characteristics'!F:F,MATCH($C1720,'Policy Characteristics'!$C:$C,0))),"",INDEX('Policy Characteristics'!F:F,MATCH($C1720,'Policy Characteristics'!$C:$C,0)))</f>
        <v>-0.9</v>
      </c>
      <c r="M1720" s="205">
        <f>IF(ISBLANK(INDEX('Policy Characteristics'!G:G,MATCH($C1720,'Policy Characteristics'!$C:$C,0))),"",INDEX('Policy Characteristics'!G:G,MATCH($C1720,'Policy Characteristics'!$C:$C,0)))</f>
        <v>0.9</v>
      </c>
      <c r="N1720" s="205">
        <f>IF(ISBLANK(INDEX('Policy Characteristics'!H:H,MATCH($C1720,'Policy Characteristics'!$C:$C,0))),"",INDEX('Policy Characteristics'!H:H,MATCH($C1720,'Policy Characteristics'!$C:$C,0)))</f>
        <v>0.01</v>
      </c>
      <c r="O1720" s="76" t="str">
        <f>IF(ISBLANK(INDEX('Policy Characteristics'!I:I,MATCH($C1720,'Policy Characteristics'!$C:$C,0))),"",INDEX('Policy Characteristics'!I:I,MATCH($C1720,'Policy Characteristics'!$C:$C,0)))</f>
        <v>% of BAU price</v>
      </c>
      <c r="P1720" s="76" t="str">
        <f>IF(ISBLANK(INDEX('Policy Characteristics'!J:J,MATCH($C1720,'Policy Characteristics'!$C:$C,0))),"",INDEX('Policy Characteristics'!J:J,MATCH($C1720,'Policy Characteristics'!$C:$C,0)))</f>
        <v>**Description:** This policy changes the tax rate for the selected fuel type(s).  It is expressed as a percentage of the BAU Scenario price, which includes sales and excise taxes. To increase the tax rate, set a positive value. To reduce the BAU tax rate (or to apply a subsidy), set a negative value. // **Guidance for setting values:** In 2012, the national average sales tax rate was 6.8% and the national average tax rate on gasoline was 14%.</v>
      </c>
      <c r="Q1720" s="76" t="str">
        <f>IF(ISBLANK(INDEX('Policy Characteristics'!K:K,MATCH($C1720,'Policy Characteristics'!$C:$C,0))),"",INDEX('Policy Characteristics'!K:K,MATCH($C1720,'Policy Characteristics'!$C:$C,0)))</f>
        <v>fuels.html#fuel-taxes</v>
      </c>
      <c r="R1720" s="76" t="str">
        <f>IF(ISBLANK(INDEX('Policy Characteristics'!L:L,MATCH($C1720,'Policy Characteristics'!$C:$C,0))),"",INDEX('Policy Characteristics'!L:L,MATCH($C1720,'Policy Characteristics'!$C:$C,0)))</f>
        <v>fuel-taxes.html</v>
      </c>
    </row>
    <row r="1721" spans="1:18" s="76" customFormat="1" x14ac:dyDescent="0.25">
      <c r="A1721" s="76" t="str">
        <f>IF(ISBLANK(INDEX('Policy Characteristics'!A:A,MATCH($C1721,'Policy Characteristics'!$C:$C,0))),"",INDEX('Policy Characteristics'!A:A,MATCH($C1721,'Policy Characteristics'!$C:$C,0)))</f>
        <v>Cross-Sector</v>
      </c>
      <c r="B1721" s="200" t="str">
        <f>IF(ISBLANK(INDEX('Policy Characteristics'!B:B,MATCH($C1721,'Policy Characteristics'!$C:$C,0))),"",INDEX('Policy Characteristics'!B:B,MATCH($C1721,'Policy Characteristics'!$C:$C,0)))</f>
        <v>Fuel Taxes or Subsidies</v>
      </c>
      <c r="C1721" s="208" t="str">
        <f t="shared" si="54"/>
        <v>Additional Fuel Tax or Subsidy Rate by Fuel</v>
      </c>
      <c r="D1721" s="78" t="s">
        <v>447</v>
      </c>
      <c r="E1721" s="88" t="s">
        <v>338</v>
      </c>
      <c r="F1721" s="78" t="s">
        <v>444</v>
      </c>
      <c r="G1721" s="88" t="s">
        <v>93</v>
      </c>
      <c r="H1721" s="15">
        <v>2315</v>
      </c>
      <c r="I1721" s="201" t="s">
        <v>43</v>
      </c>
      <c r="J1721" s="202" t="str">
        <f>IF(ISBLANK(INDEX('Policy Characteristics'!D:D,MATCH($C1721,'Policy Characteristics'!$C:$C,0))),"",INDEX('Policy Characteristics'!D:D,MATCH($C1721,'Policy Characteristics'!$C:$C,0)))</f>
        <v>Fuel Taxes or Subsidies</v>
      </c>
      <c r="K1721" s="76" t="str">
        <f>IF(ISBLANK(INDEX('Policy Characteristics'!E:E,MATCH($C1721,'Policy Characteristics'!$C:$C,0))),"",INDEX('Policy Characteristics'!E:E,MATCH($C1721,'Policy Characteristics'!$C:$C,0)))</f>
        <v>cross fuel tax</v>
      </c>
      <c r="L1721" s="205">
        <f>IF(ISBLANK(INDEX('Policy Characteristics'!F:F,MATCH($C1721,'Policy Characteristics'!$C:$C,0))),"",INDEX('Policy Characteristics'!F:F,MATCH($C1721,'Policy Characteristics'!$C:$C,0)))</f>
        <v>-0.9</v>
      </c>
      <c r="M1721" s="205">
        <f>IF(ISBLANK(INDEX('Policy Characteristics'!G:G,MATCH($C1721,'Policy Characteristics'!$C:$C,0))),"",INDEX('Policy Characteristics'!G:G,MATCH($C1721,'Policy Characteristics'!$C:$C,0)))</f>
        <v>0.9</v>
      </c>
      <c r="N1721" s="205">
        <f>IF(ISBLANK(INDEX('Policy Characteristics'!H:H,MATCH($C1721,'Policy Characteristics'!$C:$C,0))),"",INDEX('Policy Characteristics'!H:H,MATCH($C1721,'Policy Characteristics'!$C:$C,0)))</f>
        <v>0.01</v>
      </c>
      <c r="O1721" s="76" t="str">
        <f>IF(ISBLANK(INDEX('Policy Characteristics'!I:I,MATCH($C1721,'Policy Characteristics'!$C:$C,0))),"",INDEX('Policy Characteristics'!I:I,MATCH($C1721,'Policy Characteristics'!$C:$C,0)))</f>
        <v>% of BAU price</v>
      </c>
      <c r="P1721" s="76" t="str">
        <f>IF(ISBLANK(INDEX('Policy Characteristics'!J:J,MATCH($C1721,'Policy Characteristics'!$C:$C,0))),"",INDEX('Policy Characteristics'!J:J,MATCH($C1721,'Policy Characteristics'!$C:$C,0)))</f>
        <v>**Description:** This policy changes the tax rate for the selected fuel type(s).  It is expressed as a percentage of the BAU Scenario price, which includes sales and excise taxes. To increase the tax rate, set a positive value. To reduce the BAU tax rate (or to apply a subsidy), set a negative value. // **Guidance for setting values:** In 2012, the national average sales tax rate was 6.8% and the national average tax rate on gasoline was 14%.</v>
      </c>
      <c r="Q1721" s="76" t="str">
        <f>IF(ISBLANK(INDEX('Policy Characteristics'!K:K,MATCH($C1721,'Policy Characteristics'!$C:$C,0))),"",INDEX('Policy Characteristics'!K:K,MATCH($C1721,'Policy Characteristics'!$C:$C,0)))</f>
        <v>fuels.html#fuel-taxes</v>
      </c>
      <c r="R1721" s="76" t="str">
        <f>IF(ISBLANK(INDEX('Policy Characteristics'!L:L,MATCH($C1721,'Policy Characteristics'!$C:$C,0))),"",INDEX('Policy Characteristics'!L:L,MATCH($C1721,'Policy Characteristics'!$C:$C,0)))</f>
        <v>fuel-taxes.html</v>
      </c>
    </row>
    <row r="1722" spans="1:18" s="76" customFormat="1" x14ac:dyDescent="0.25">
      <c r="A1722" s="76" t="str">
        <f>IF(ISBLANK(INDEX('Policy Characteristics'!A:A,MATCH($C1722,'Policy Characteristics'!$C:$C,0))),"",INDEX('Policy Characteristics'!A:A,MATCH($C1722,'Policy Characteristics'!$C:$C,0)))</f>
        <v>Cross-Sector</v>
      </c>
      <c r="B1722" s="200" t="str">
        <f>IF(ISBLANK(INDEX('Policy Characteristics'!B:B,MATCH($C1722,'Policy Characteristics'!$C:$C,0))),"",INDEX('Policy Characteristics'!B:B,MATCH($C1722,'Policy Characteristics'!$C:$C,0)))</f>
        <v>Fuel Taxes or Subsidies</v>
      </c>
      <c r="C1722" s="208" t="str">
        <f t="shared" si="54"/>
        <v>Additional Fuel Tax or Subsidy Rate by Fuel</v>
      </c>
      <c r="D1722" s="78" t="s">
        <v>46</v>
      </c>
      <c r="E1722" s="88" t="s">
        <v>338</v>
      </c>
      <c r="F1722" s="78" t="s">
        <v>87</v>
      </c>
      <c r="G1722" s="88" t="s">
        <v>93</v>
      </c>
      <c r="H1722" s="15">
        <v>2316</v>
      </c>
      <c r="I1722" s="201" t="s">
        <v>43</v>
      </c>
      <c r="J1722" s="202" t="str">
        <f>IF(ISBLANK(INDEX('Policy Characteristics'!D:D,MATCH($C1722,'Policy Characteristics'!$C:$C,0))),"",INDEX('Policy Characteristics'!D:D,MATCH($C1722,'Policy Characteristics'!$C:$C,0)))</f>
        <v>Fuel Taxes or Subsidies</v>
      </c>
      <c r="K1722" s="76" t="str">
        <f>IF(ISBLANK(INDEX('Policy Characteristics'!E:E,MATCH($C1722,'Policy Characteristics'!$C:$C,0))),"",INDEX('Policy Characteristics'!E:E,MATCH($C1722,'Policy Characteristics'!$C:$C,0)))</f>
        <v>cross fuel tax</v>
      </c>
      <c r="L1722" s="205">
        <f>IF(ISBLANK(INDEX('Policy Characteristics'!F:F,MATCH($C1722,'Policy Characteristics'!$C:$C,0))),"",INDEX('Policy Characteristics'!F:F,MATCH($C1722,'Policy Characteristics'!$C:$C,0)))</f>
        <v>-0.9</v>
      </c>
      <c r="M1722" s="205">
        <f>IF(ISBLANK(INDEX('Policy Characteristics'!G:G,MATCH($C1722,'Policy Characteristics'!$C:$C,0))),"",INDEX('Policy Characteristics'!G:G,MATCH($C1722,'Policy Characteristics'!$C:$C,0)))</f>
        <v>0.9</v>
      </c>
      <c r="N1722" s="205">
        <f>IF(ISBLANK(INDEX('Policy Characteristics'!H:H,MATCH($C1722,'Policy Characteristics'!$C:$C,0))),"",INDEX('Policy Characteristics'!H:H,MATCH($C1722,'Policy Characteristics'!$C:$C,0)))</f>
        <v>0.01</v>
      </c>
      <c r="O1722" s="76" t="str">
        <f>IF(ISBLANK(INDEX('Policy Characteristics'!I:I,MATCH($C1722,'Policy Characteristics'!$C:$C,0))),"",INDEX('Policy Characteristics'!I:I,MATCH($C1722,'Policy Characteristics'!$C:$C,0)))</f>
        <v>% of BAU price</v>
      </c>
      <c r="P1722" s="76" t="str">
        <f>IF(ISBLANK(INDEX('Policy Characteristics'!J:J,MATCH($C1722,'Policy Characteristics'!$C:$C,0))),"",INDEX('Policy Characteristics'!J:J,MATCH($C1722,'Policy Characteristics'!$C:$C,0)))</f>
        <v>**Description:** This policy changes the tax rate for the selected fuel type(s).  It is expressed as a percentage of the BAU Scenario price, which includes sales and excise taxes. To increase the tax rate, set a positive value. To reduce the BAU tax rate (or to apply a subsidy), set a negative value. // **Guidance for setting values:** In 2012, the national average sales tax rate was 6.8% and the national average tax rate on gasoline was 14%.</v>
      </c>
      <c r="Q1722" s="76" t="str">
        <f>IF(ISBLANK(INDEX('Policy Characteristics'!K:K,MATCH($C1722,'Policy Characteristics'!$C:$C,0))),"",INDEX('Policy Characteristics'!K:K,MATCH($C1722,'Policy Characteristics'!$C:$C,0)))</f>
        <v>fuels.html#fuel-taxes</v>
      </c>
      <c r="R1722" s="76" t="str">
        <f>IF(ISBLANK(INDEX('Policy Characteristics'!L:L,MATCH($C1722,'Policy Characteristics'!$C:$C,0))),"",INDEX('Policy Characteristics'!L:L,MATCH($C1722,'Policy Characteristics'!$C:$C,0)))</f>
        <v>fuel-taxes.html</v>
      </c>
    </row>
    <row r="1723" spans="1:18" s="76" customFormat="1" x14ac:dyDescent="0.25">
      <c r="A1723" s="76" t="str">
        <f>IF(ISBLANK(INDEX('Policy Characteristics'!A:A,MATCH($C1723,'Policy Characteristics'!$C:$C,0))),"",INDEX('Policy Characteristics'!A:A,MATCH($C1723,'Policy Characteristics'!$C:$C,0)))</f>
        <v>Cross-Sector</v>
      </c>
      <c r="B1723" s="200" t="str">
        <f>IF(ISBLANK(INDEX('Policy Characteristics'!B:B,MATCH($C1723,'Policy Characteristics'!$C:$C,0))),"",INDEX('Policy Characteristics'!B:B,MATCH($C1723,'Policy Characteristics'!$C:$C,0)))</f>
        <v>Fuel Taxes or Subsidies</v>
      </c>
      <c r="C1723" s="208" t="str">
        <f t="shared" si="54"/>
        <v>Additional Fuel Tax or Subsidy Rate by Fuel</v>
      </c>
      <c r="D1723" s="78" t="s">
        <v>47</v>
      </c>
      <c r="E1723" s="88" t="s">
        <v>338</v>
      </c>
      <c r="F1723" s="78" t="s">
        <v>88</v>
      </c>
      <c r="G1723" s="88" t="s">
        <v>93</v>
      </c>
      <c r="H1723" s="15">
        <v>2317</v>
      </c>
      <c r="I1723" s="201" t="s">
        <v>44</v>
      </c>
      <c r="J1723" s="202" t="str">
        <f>IF(ISBLANK(INDEX('Policy Characteristics'!D:D,MATCH($C1723,'Policy Characteristics'!$C:$C,0))),"",INDEX('Policy Characteristics'!D:D,MATCH($C1723,'Policy Characteristics'!$C:$C,0)))</f>
        <v>Fuel Taxes or Subsidies</v>
      </c>
      <c r="K1723" s="76" t="str">
        <f>IF(ISBLANK(INDEX('Policy Characteristics'!E:E,MATCH($C1723,'Policy Characteristics'!$C:$C,0))),"",INDEX('Policy Characteristics'!E:E,MATCH($C1723,'Policy Characteristics'!$C:$C,0)))</f>
        <v>cross fuel tax</v>
      </c>
      <c r="L1723" s="205">
        <f>IF(ISBLANK(INDEX('Policy Characteristics'!F:F,MATCH($C1723,'Policy Characteristics'!$C:$C,0))),"",INDEX('Policy Characteristics'!F:F,MATCH($C1723,'Policy Characteristics'!$C:$C,0)))</f>
        <v>-0.9</v>
      </c>
      <c r="M1723" s="205">
        <f>IF(ISBLANK(INDEX('Policy Characteristics'!G:G,MATCH($C1723,'Policy Characteristics'!$C:$C,0))),"",INDEX('Policy Characteristics'!G:G,MATCH($C1723,'Policy Characteristics'!$C:$C,0)))</f>
        <v>0.9</v>
      </c>
      <c r="N1723" s="205">
        <f>IF(ISBLANK(INDEX('Policy Characteristics'!H:H,MATCH($C1723,'Policy Characteristics'!$C:$C,0))),"",INDEX('Policy Characteristics'!H:H,MATCH($C1723,'Policy Characteristics'!$C:$C,0)))</f>
        <v>0.01</v>
      </c>
      <c r="O1723" s="76" t="str">
        <f>IF(ISBLANK(INDEX('Policy Characteristics'!I:I,MATCH($C1723,'Policy Characteristics'!$C:$C,0))),"",INDEX('Policy Characteristics'!I:I,MATCH($C1723,'Policy Characteristics'!$C:$C,0)))</f>
        <v>% of BAU price</v>
      </c>
      <c r="P1723" s="76" t="str">
        <f>IF(ISBLANK(INDEX('Policy Characteristics'!J:J,MATCH($C1723,'Policy Characteristics'!$C:$C,0))),"",INDEX('Policy Characteristics'!J:J,MATCH($C1723,'Policy Characteristics'!$C:$C,0)))</f>
        <v>**Description:** This policy changes the tax rate for the selected fuel type(s).  It is expressed as a percentage of the BAU Scenario price, which includes sales and excise taxes. To increase the tax rate, set a positive value. To reduce the BAU tax rate (or to apply a subsidy), set a negative value. // **Guidance for setting values:** In 2012, the national average sales tax rate was 6.8% and the national average tax rate on gasoline was 14%.</v>
      </c>
      <c r="Q1723" s="76" t="str">
        <f>IF(ISBLANK(INDEX('Policy Characteristics'!K:K,MATCH($C1723,'Policy Characteristics'!$C:$C,0))),"",INDEX('Policy Characteristics'!K:K,MATCH($C1723,'Policy Characteristics'!$C:$C,0)))</f>
        <v>fuels.html#fuel-taxes</v>
      </c>
      <c r="R1723" s="76" t="str">
        <f>IF(ISBLANK(INDEX('Policy Characteristics'!L:L,MATCH($C1723,'Policy Characteristics'!$C:$C,0))),"",INDEX('Policy Characteristics'!L:L,MATCH($C1723,'Policy Characteristics'!$C:$C,0)))</f>
        <v>fuel-taxes.html</v>
      </c>
    </row>
    <row r="1724" spans="1:18" s="76" customFormat="1" x14ac:dyDescent="0.25">
      <c r="A1724" s="76" t="str">
        <f>IF(ISBLANK(INDEX('Policy Characteristics'!A:A,MATCH($C1724,'Policy Characteristics'!$C:$C,0))),"",INDEX('Policy Characteristics'!A:A,MATCH($C1724,'Policy Characteristics'!$C:$C,0)))</f>
        <v>Cross-Sector</v>
      </c>
      <c r="B1724" s="200" t="str">
        <f>IF(ISBLANK(INDEX('Policy Characteristics'!B:B,MATCH($C1724,'Policy Characteristics'!$C:$C,0))),"",INDEX('Policy Characteristics'!B:B,MATCH($C1724,'Policy Characteristics'!$C:$C,0)))</f>
        <v>Fuel Taxes or Subsidies</v>
      </c>
      <c r="C1724" s="208" t="str">
        <f t="shared" si="54"/>
        <v>Additional Fuel Tax or Subsidy Rate by Fuel</v>
      </c>
      <c r="D1724" s="78" t="s">
        <v>51</v>
      </c>
      <c r="E1724" s="88" t="s">
        <v>338</v>
      </c>
      <c r="F1724" s="78" t="s">
        <v>92</v>
      </c>
      <c r="G1724" s="88" t="s">
        <v>93</v>
      </c>
      <c r="H1724" s="15">
        <v>2318</v>
      </c>
      <c r="I1724" s="201" t="s">
        <v>44</v>
      </c>
      <c r="J1724" s="202" t="str">
        <f>IF(ISBLANK(INDEX('Policy Characteristics'!D:D,MATCH($C1724,'Policy Characteristics'!$C:$C,0))),"",INDEX('Policy Characteristics'!D:D,MATCH($C1724,'Policy Characteristics'!$C:$C,0)))</f>
        <v>Fuel Taxes or Subsidies</v>
      </c>
      <c r="K1724" s="76" t="str">
        <f>IF(ISBLANK(INDEX('Policy Characteristics'!E:E,MATCH($C1724,'Policy Characteristics'!$C:$C,0))),"",INDEX('Policy Characteristics'!E:E,MATCH($C1724,'Policy Characteristics'!$C:$C,0)))</f>
        <v>cross fuel tax</v>
      </c>
      <c r="L1724" s="205">
        <f>IF(ISBLANK(INDEX('Policy Characteristics'!F:F,MATCH($C1724,'Policy Characteristics'!$C:$C,0))),"",INDEX('Policy Characteristics'!F:F,MATCH($C1724,'Policy Characteristics'!$C:$C,0)))</f>
        <v>-0.9</v>
      </c>
      <c r="M1724" s="205">
        <f>IF(ISBLANK(INDEX('Policy Characteristics'!G:G,MATCH($C1724,'Policy Characteristics'!$C:$C,0))),"",INDEX('Policy Characteristics'!G:G,MATCH($C1724,'Policy Characteristics'!$C:$C,0)))</f>
        <v>0.9</v>
      </c>
      <c r="N1724" s="205">
        <f>IF(ISBLANK(INDEX('Policy Characteristics'!H:H,MATCH($C1724,'Policy Characteristics'!$C:$C,0))),"",INDEX('Policy Characteristics'!H:H,MATCH($C1724,'Policy Characteristics'!$C:$C,0)))</f>
        <v>0.01</v>
      </c>
      <c r="O1724" s="76" t="str">
        <f>IF(ISBLANK(INDEX('Policy Characteristics'!I:I,MATCH($C1724,'Policy Characteristics'!$C:$C,0))),"",INDEX('Policy Characteristics'!I:I,MATCH($C1724,'Policy Characteristics'!$C:$C,0)))</f>
        <v>% of BAU price</v>
      </c>
      <c r="P1724" s="76" t="str">
        <f>IF(ISBLANK(INDEX('Policy Characteristics'!J:J,MATCH($C1724,'Policy Characteristics'!$C:$C,0))),"",INDEX('Policy Characteristics'!J:J,MATCH($C1724,'Policy Characteristics'!$C:$C,0)))</f>
        <v>**Description:** This policy changes the tax rate for the selected fuel type(s).  It is expressed as a percentage of the BAU Scenario price, which includes sales and excise taxes. To increase the tax rate, set a positive value. To reduce the BAU tax rate (or to apply a subsidy), set a negative value. // **Guidance for setting values:** In 2012, the national average sales tax rate was 6.8% and the national average tax rate on gasoline was 14%.</v>
      </c>
      <c r="Q1724" s="76" t="str">
        <f>IF(ISBLANK(INDEX('Policy Characteristics'!K:K,MATCH($C1724,'Policy Characteristics'!$C:$C,0))),"",INDEX('Policy Characteristics'!K:K,MATCH($C1724,'Policy Characteristics'!$C:$C,0)))</f>
        <v>fuels.html#fuel-taxes</v>
      </c>
      <c r="R1724" s="76" t="str">
        <f>IF(ISBLANK(INDEX('Policy Characteristics'!L:L,MATCH($C1724,'Policy Characteristics'!$C:$C,0))),"",INDEX('Policy Characteristics'!L:L,MATCH($C1724,'Policy Characteristics'!$C:$C,0)))</f>
        <v>fuel-taxes.html</v>
      </c>
    </row>
    <row r="1725" spans="1:18" s="76" customFormat="1" x14ac:dyDescent="0.25">
      <c r="A1725" s="76" t="str">
        <f>IF(ISBLANK(INDEX('Policy Characteristics'!A:A,MATCH($C1725,'Policy Characteristics'!$C:$C,0))),"",INDEX('Policy Characteristics'!A:A,MATCH($C1725,'Policy Characteristics'!$C:$C,0)))</f>
        <v>Cross-Sector</v>
      </c>
      <c r="B1725" s="200" t="str">
        <f>IF(ISBLANK(INDEX('Policy Characteristics'!B:B,MATCH($C1725,'Policy Characteristics'!$C:$C,0))),"",INDEX('Policy Characteristics'!B:B,MATCH($C1725,'Policy Characteristics'!$C:$C,0)))</f>
        <v>Fuel Taxes or Subsidies</v>
      </c>
      <c r="C1725" s="208" t="str">
        <f t="shared" si="54"/>
        <v>Additional Fuel Tax or Subsidy Rate by Fuel</v>
      </c>
      <c r="D1725" s="78" t="s">
        <v>53</v>
      </c>
      <c r="E1725" s="88" t="s">
        <v>338</v>
      </c>
      <c r="F1725" s="78" t="s">
        <v>95</v>
      </c>
      <c r="G1725" s="88" t="s">
        <v>93</v>
      </c>
      <c r="H1725" s="15">
        <v>2319</v>
      </c>
      <c r="I1725" s="201" t="s">
        <v>44</v>
      </c>
      <c r="J1725" s="202" t="str">
        <f>IF(ISBLANK(INDEX('Policy Characteristics'!D:D,MATCH($C1725,'Policy Characteristics'!$C:$C,0))),"",INDEX('Policy Characteristics'!D:D,MATCH($C1725,'Policy Characteristics'!$C:$C,0)))</f>
        <v>Fuel Taxes or Subsidies</v>
      </c>
      <c r="K1725" s="76" t="str">
        <f>IF(ISBLANK(INDEX('Policy Characteristics'!E:E,MATCH($C1725,'Policy Characteristics'!$C:$C,0))),"",INDEX('Policy Characteristics'!E:E,MATCH($C1725,'Policy Characteristics'!$C:$C,0)))</f>
        <v>cross fuel tax</v>
      </c>
      <c r="L1725" s="205">
        <f>IF(ISBLANK(INDEX('Policy Characteristics'!F:F,MATCH($C1725,'Policy Characteristics'!$C:$C,0))),"",INDEX('Policy Characteristics'!F:F,MATCH($C1725,'Policy Characteristics'!$C:$C,0)))</f>
        <v>-0.9</v>
      </c>
      <c r="M1725" s="205">
        <f>IF(ISBLANK(INDEX('Policy Characteristics'!G:G,MATCH($C1725,'Policy Characteristics'!$C:$C,0))),"",INDEX('Policy Characteristics'!G:G,MATCH($C1725,'Policy Characteristics'!$C:$C,0)))</f>
        <v>0.9</v>
      </c>
      <c r="N1725" s="205">
        <f>IF(ISBLANK(INDEX('Policy Characteristics'!H:H,MATCH($C1725,'Policy Characteristics'!$C:$C,0))),"",INDEX('Policy Characteristics'!H:H,MATCH($C1725,'Policy Characteristics'!$C:$C,0)))</f>
        <v>0.01</v>
      </c>
      <c r="O1725" s="76" t="str">
        <f>IF(ISBLANK(INDEX('Policy Characteristics'!I:I,MATCH($C1725,'Policy Characteristics'!$C:$C,0))),"",INDEX('Policy Characteristics'!I:I,MATCH($C1725,'Policy Characteristics'!$C:$C,0)))</f>
        <v>% of BAU price</v>
      </c>
      <c r="P1725" s="76" t="str">
        <f>IF(ISBLANK(INDEX('Policy Characteristics'!J:J,MATCH($C1725,'Policy Characteristics'!$C:$C,0))),"",INDEX('Policy Characteristics'!J:J,MATCH($C1725,'Policy Characteristics'!$C:$C,0)))</f>
        <v>**Description:** This policy changes the tax rate for the selected fuel type(s).  It is expressed as a percentage of the BAU Scenario price, which includes sales and excise taxes. To increase the tax rate, set a positive value. To reduce the BAU tax rate (or to apply a subsidy), set a negative value. // **Guidance for setting values:** In 2012, the national average sales tax rate was 6.8% and the national average tax rate on gasoline was 14%.</v>
      </c>
      <c r="Q1725" s="76" t="str">
        <f>IF(ISBLANK(INDEX('Policy Characteristics'!K:K,MATCH($C1725,'Policy Characteristics'!$C:$C,0))),"",INDEX('Policy Characteristics'!K:K,MATCH($C1725,'Policy Characteristics'!$C:$C,0)))</f>
        <v>fuels.html#fuel-taxes</v>
      </c>
      <c r="R1725" s="76" t="str">
        <f>IF(ISBLANK(INDEX('Policy Characteristics'!L:L,MATCH($C1725,'Policy Characteristics'!$C:$C,0))),"",INDEX('Policy Characteristics'!L:L,MATCH($C1725,'Policy Characteristics'!$C:$C,0)))</f>
        <v>fuel-taxes.html</v>
      </c>
    </row>
    <row r="1726" spans="1:18" s="76" customFormat="1" x14ac:dyDescent="0.25">
      <c r="A1726" s="76" t="str">
        <f>IF(ISBLANK(INDEX('Policy Characteristics'!A:A,MATCH($C1726,'Policy Characteristics'!$C:$C,0))),"",INDEX('Policy Characteristics'!A:A,MATCH($C1726,'Policy Characteristics'!$C:$C,0)))</f>
        <v>Cross-Sector</v>
      </c>
      <c r="B1726" s="200" t="str">
        <f>IF(ISBLANK(INDEX('Policy Characteristics'!B:B,MATCH($C1726,'Policy Characteristics'!$C:$C,0))),"",INDEX('Policy Characteristics'!B:B,MATCH($C1726,'Policy Characteristics'!$C:$C,0)))</f>
        <v>Fuel Taxes or Subsidies</v>
      </c>
      <c r="C1726" s="208" t="str">
        <f t="shared" si="54"/>
        <v>Additional Fuel Tax or Subsidy Rate by Fuel</v>
      </c>
      <c r="D1726" s="78" t="s">
        <v>54</v>
      </c>
      <c r="E1726" s="88" t="s">
        <v>338</v>
      </c>
      <c r="F1726" s="78" t="s">
        <v>96</v>
      </c>
      <c r="G1726" s="88" t="s">
        <v>93</v>
      </c>
      <c r="H1726" s="15">
        <v>2320</v>
      </c>
      <c r="I1726" s="201" t="s">
        <v>44</v>
      </c>
      <c r="J1726" s="202" t="str">
        <f>IF(ISBLANK(INDEX('Policy Characteristics'!D:D,MATCH($C1726,'Policy Characteristics'!$C:$C,0))),"",INDEX('Policy Characteristics'!D:D,MATCH($C1726,'Policy Characteristics'!$C:$C,0)))</f>
        <v>Fuel Taxes or Subsidies</v>
      </c>
      <c r="K1726" s="76" t="str">
        <f>IF(ISBLANK(INDEX('Policy Characteristics'!E:E,MATCH($C1726,'Policy Characteristics'!$C:$C,0))),"",INDEX('Policy Characteristics'!E:E,MATCH($C1726,'Policy Characteristics'!$C:$C,0)))</f>
        <v>cross fuel tax</v>
      </c>
      <c r="L1726" s="205">
        <f>IF(ISBLANK(INDEX('Policy Characteristics'!F:F,MATCH($C1726,'Policy Characteristics'!$C:$C,0))),"",INDEX('Policy Characteristics'!F:F,MATCH($C1726,'Policy Characteristics'!$C:$C,0)))</f>
        <v>-0.9</v>
      </c>
      <c r="M1726" s="205">
        <f>IF(ISBLANK(INDEX('Policy Characteristics'!G:G,MATCH($C1726,'Policy Characteristics'!$C:$C,0))),"",INDEX('Policy Characteristics'!G:G,MATCH($C1726,'Policy Characteristics'!$C:$C,0)))</f>
        <v>0.9</v>
      </c>
      <c r="N1726" s="205">
        <f>IF(ISBLANK(INDEX('Policy Characteristics'!H:H,MATCH($C1726,'Policy Characteristics'!$C:$C,0))),"",INDEX('Policy Characteristics'!H:H,MATCH($C1726,'Policy Characteristics'!$C:$C,0)))</f>
        <v>0.01</v>
      </c>
      <c r="O1726" s="76" t="str">
        <f>IF(ISBLANK(INDEX('Policy Characteristics'!I:I,MATCH($C1726,'Policy Characteristics'!$C:$C,0))),"",INDEX('Policy Characteristics'!I:I,MATCH($C1726,'Policy Characteristics'!$C:$C,0)))</f>
        <v>% of BAU price</v>
      </c>
      <c r="P1726" s="76" t="str">
        <f>IF(ISBLANK(INDEX('Policy Characteristics'!J:J,MATCH($C1726,'Policy Characteristics'!$C:$C,0))),"",INDEX('Policy Characteristics'!J:J,MATCH($C1726,'Policy Characteristics'!$C:$C,0)))</f>
        <v>**Description:** This policy changes the tax rate for the selected fuel type(s).  It is expressed as a percentage of the BAU Scenario price, which includes sales and excise taxes. To increase the tax rate, set a positive value. To reduce the BAU tax rate (or to apply a subsidy), set a negative value. // **Guidance for setting values:** In 2012, the national average sales tax rate was 6.8% and the national average tax rate on gasoline was 14%.</v>
      </c>
      <c r="Q1726" s="76" t="str">
        <f>IF(ISBLANK(INDEX('Policy Characteristics'!K:K,MATCH($C1726,'Policy Characteristics'!$C:$C,0))),"",INDEX('Policy Characteristics'!K:K,MATCH($C1726,'Policy Characteristics'!$C:$C,0)))</f>
        <v>fuels.html#fuel-taxes</v>
      </c>
      <c r="R1726" s="76" t="str">
        <f>IF(ISBLANK(INDEX('Policy Characteristics'!L:L,MATCH($C1726,'Policy Characteristics'!$C:$C,0))),"",INDEX('Policy Characteristics'!L:L,MATCH($C1726,'Policy Characteristics'!$C:$C,0)))</f>
        <v>fuel-taxes.html</v>
      </c>
    </row>
    <row r="1727" spans="1:18" s="76" customFormat="1" x14ac:dyDescent="0.25">
      <c r="A1727" s="76" t="str">
        <f>IF(ISBLANK(INDEX('Policy Characteristics'!A:A,MATCH($C1727,'Policy Characteristics'!$C:$C,0))),"",INDEX('Policy Characteristics'!A:A,MATCH($C1727,'Policy Characteristics'!$C:$C,0)))</f>
        <v>Cross-Sector</v>
      </c>
      <c r="B1727" s="200" t="str">
        <f>IF(ISBLANK(INDEX('Policy Characteristics'!B:B,MATCH($C1727,'Policy Characteristics'!$C:$C,0))),"",INDEX('Policy Characteristics'!B:B,MATCH($C1727,'Policy Characteristics'!$C:$C,0)))</f>
        <v>Fuel Taxes or Subsidies</v>
      </c>
      <c r="C1727" s="208" t="str">
        <f t="shared" si="54"/>
        <v>Additional Fuel Tax or Subsidy Rate by Fuel</v>
      </c>
      <c r="D1727" s="78" t="s">
        <v>55</v>
      </c>
      <c r="E1727" s="88" t="s">
        <v>338</v>
      </c>
      <c r="F1727" s="78" t="s">
        <v>97</v>
      </c>
      <c r="G1727" s="88" t="s">
        <v>93</v>
      </c>
      <c r="H1727" s="15">
        <v>2321</v>
      </c>
      <c r="I1727" s="201" t="s">
        <v>44</v>
      </c>
      <c r="J1727" s="202" t="str">
        <f>IF(ISBLANK(INDEX('Policy Characteristics'!D:D,MATCH($C1727,'Policy Characteristics'!$C:$C,0))),"",INDEX('Policy Characteristics'!D:D,MATCH($C1727,'Policy Characteristics'!$C:$C,0)))</f>
        <v>Fuel Taxes or Subsidies</v>
      </c>
      <c r="K1727" s="76" t="str">
        <f>IF(ISBLANK(INDEX('Policy Characteristics'!E:E,MATCH($C1727,'Policy Characteristics'!$C:$C,0))),"",INDEX('Policy Characteristics'!E:E,MATCH($C1727,'Policy Characteristics'!$C:$C,0)))</f>
        <v>cross fuel tax</v>
      </c>
      <c r="L1727" s="205">
        <f>IF(ISBLANK(INDEX('Policy Characteristics'!F:F,MATCH($C1727,'Policy Characteristics'!$C:$C,0))),"",INDEX('Policy Characteristics'!F:F,MATCH($C1727,'Policy Characteristics'!$C:$C,0)))</f>
        <v>-0.9</v>
      </c>
      <c r="M1727" s="205">
        <f>IF(ISBLANK(INDEX('Policy Characteristics'!G:G,MATCH($C1727,'Policy Characteristics'!$C:$C,0))),"",INDEX('Policy Characteristics'!G:G,MATCH($C1727,'Policy Characteristics'!$C:$C,0)))</f>
        <v>0.9</v>
      </c>
      <c r="N1727" s="205">
        <f>IF(ISBLANK(INDEX('Policy Characteristics'!H:H,MATCH($C1727,'Policy Characteristics'!$C:$C,0))),"",INDEX('Policy Characteristics'!H:H,MATCH($C1727,'Policy Characteristics'!$C:$C,0)))</f>
        <v>0.01</v>
      </c>
      <c r="O1727" s="76" t="str">
        <f>IF(ISBLANK(INDEX('Policy Characteristics'!I:I,MATCH($C1727,'Policy Characteristics'!$C:$C,0))),"",INDEX('Policy Characteristics'!I:I,MATCH($C1727,'Policy Characteristics'!$C:$C,0)))</f>
        <v>% of BAU price</v>
      </c>
      <c r="P1727" s="76" t="str">
        <f>IF(ISBLANK(INDEX('Policy Characteristics'!J:J,MATCH($C1727,'Policy Characteristics'!$C:$C,0))),"",INDEX('Policy Characteristics'!J:J,MATCH($C1727,'Policy Characteristics'!$C:$C,0)))</f>
        <v>**Description:** This policy changes the tax rate for the selected fuel type(s).  It is expressed as a percentage of the BAU Scenario price, which includes sales and excise taxes. To increase the tax rate, set a positive value. To reduce the BAU tax rate (or to apply a subsidy), set a negative value. // **Guidance for setting values:** In 2012, the national average sales tax rate was 6.8% and the national average tax rate on gasoline was 14%.</v>
      </c>
      <c r="Q1727" s="76" t="str">
        <f>IF(ISBLANK(INDEX('Policy Characteristics'!K:K,MATCH($C1727,'Policy Characteristics'!$C:$C,0))),"",INDEX('Policy Characteristics'!K:K,MATCH($C1727,'Policy Characteristics'!$C:$C,0)))</f>
        <v>fuels.html#fuel-taxes</v>
      </c>
      <c r="R1727" s="76" t="str">
        <f>IF(ISBLANK(INDEX('Policy Characteristics'!L:L,MATCH($C1727,'Policy Characteristics'!$C:$C,0))),"",INDEX('Policy Characteristics'!L:L,MATCH($C1727,'Policy Characteristics'!$C:$C,0)))</f>
        <v>fuel-taxes.html</v>
      </c>
    </row>
    <row r="1728" spans="1:18" s="76" customFormat="1" x14ac:dyDescent="0.25">
      <c r="A1728" s="76" t="str">
        <f>IF(ISBLANK(INDEX('Policy Characteristics'!A:A,MATCH($C1728,'Policy Characteristics'!$C:$C,0))),"",INDEX('Policy Characteristics'!A:A,MATCH($C1728,'Policy Characteristics'!$C:$C,0)))</f>
        <v>Cross-Sector</v>
      </c>
      <c r="B1728" s="200" t="str">
        <f>IF(ISBLANK(INDEX('Policy Characteristics'!B:B,MATCH($C1728,'Policy Characteristics'!$C:$C,0))),"",INDEX('Policy Characteristics'!B:B,MATCH($C1728,'Policy Characteristics'!$C:$C,0)))</f>
        <v>Fuel Taxes or Subsidies</v>
      </c>
      <c r="C1728" s="208" t="str">
        <f t="shared" si="54"/>
        <v>Additional Fuel Tax or Subsidy Rate by Fuel</v>
      </c>
      <c r="D1728" s="78" t="s">
        <v>56</v>
      </c>
      <c r="E1728" s="88" t="s">
        <v>338</v>
      </c>
      <c r="F1728" s="78" t="s">
        <v>98</v>
      </c>
      <c r="G1728" s="88" t="s">
        <v>93</v>
      </c>
      <c r="H1728" s="15">
        <v>2322</v>
      </c>
      <c r="I1728" s="201" t="s">
        <v>44</v>
      </c>
      <c r="J1728" s="202" t="str">
        <f>IF(ISBLANK(INDEX('Policy Characteristics'!D:D,MATCH($C1728,'Policy Characteristics'!$C:$C,0))),"",INDEX('Policy Characteristics'!D:D,MATCH($C1728,'Policy Characteristics'!$C:$C,0)))</f>
        <v>Fuel Taxes or Subsidies</v>
      </c>
      <c r="K1728" s="76" t="str">
        <f>IF(ISBLANK(INDEX('Policy Characteristics'!E:E,MATCH($C1728,'Policy Characteristics'!$C:$C,0))),"",INDEX('Policy Characteristics'!E:E,MATCH($C1728,'Policy Characteristics'!$C:$C,0)))</f>
        <v>cross fuel tax</v>
      </c>
      <c r="L1728" s="205">
        <f>IF(ISBLANK(INDEX('Policy Characteristics'!F:F,MATCH($C1728,'Policy Characteristics'!$C:$C,0))),"",INDEX('Policy Characteristics'!F:F,MATCH($C1728,'Policy Characteristics'!$C:$C,0)))</f>
        <v>-0.9</v>
      </c>
      <c r="M1728" s="205">
        <f>IF(ISBLANK(INDEX('Policy Characteristics'!G:G,MATCH($C1728,'Policy Characteristics'!$C:$C,0))),"",INDEX('Policy Characteristics'!G:G,MATCH($C1728,'Policy Characteristics'!$C:$C,0)))</f>
        <v>0.9</v>
      </c>
      <c r="N1728" s="205">
        <f>IF(ISBLANK(INDEX('Policy Characteristics'!H:H,MATCH($C1728,'Policy Characteristics'!$C:$C,0))),"",INDEX('Policy Characteristics'!H:H,MATCH($C1728,'Policy Characteristics'!$C:$C,0)))</f>
        <v>0.01</v>
      </c>
      <c r="O1728" s="76" t="str">
        <f>IF(ISBLANK(INDEX('Policy Characteristics'!I:I,MATCH($C1728,'Policy Characteristics'!$C:$C,0))),"",INDEX('Policy Characteristics'!I:I,MATCH($C1728,'Policy Characteristics'!$C:$C,0)))</f>
        <v>% of BAU price</v>
      </c>
      <c r="P1728" s="76" t="str">
        <f>IF(ISBLANK(INDEX('Policy Characteristics'!J:J,MATCH($C1728,'Policy Characteristics'!$C:$C,0))),"",INDEX('Policy Characteristics'!J:J,MATCH($C1728,'Policy Characteristics'!$C:$C,0)))</f>
        <v>**Description:** This policy changes the tax rate for the selected fuel type(s).  It is expressed as a percentage of the BAU Scenario price, which includes sales and excise taxes. To increase the tax rate, set a positive value. To reduce the BAU tax rate (or to apply a subsidy), set a negative value. // **Guidance for setting values:** In 2012, the national average sales tax rate was 6.8% and the national average tax rate on gasoline was 14%.</v>
      </c>
      <c r="Q1728" s="76" t="str">
        <f>IF(ISBLANK(INDEX('Policy Characteristics'!K:K,MATCH($C1728,'Policy Characteristics'!$C:$C,0))),"",INDEX('Policy Characteristics'!K:K,MATCH($C1728,'Policy Characteristics'!$C:$C,0)))</f>
        <v>fuels.html#fuel-taxes</v>
      </c>
      <c r="R1728" s="76" t="str">
        <f>IF(ISBLANK(INDEX('Policy Characteristics'!L:L,MATCH($C1728,'Policy Characteristics'!$C:$C,0))),"",INDEX('Policy Characteristics'!L:L,MATCH($C1728,'Policy Characteristics'!$C:$C,0)))</f>
        <v>fuel-taxes.html</v>
      </c>
    </row>
    <row r="1729" spans="1:18" x14ac:dyDescent="0.25">
      <c r="A1729" s="76" t="str">
        <f>IF(ISBLANK(INDEX('Policy Characteristics'!A:A,MATCH($C1729,'Policy Characteristics'!$C:$C,0))),"",INDEX('Policy Characteristics'!A:A,MATCH($C1729,'Policy Characteristics'!$C:$C,0)))</f>
        <v>Cross-Sector</v>
      </c>
      <c r="B1729" s="200" t="str">
        <f>IF(ISBLANK(INDEX('Policy Characteristics'!B:B,MATCH($C1729,'Policy Characteristics'!$C:$C,0))),"",INDEX('Policy Characteristics'!B:B,MATCH($C1729,'Policy Characteristics'!$C:$C,0)))</f>
        <v>Fuel Taxes or Subsidies</v>
      </c>
      <c r="C1729" s="208" t="str">
        <f t="shared" si="54"/>
        <v>Additional Fuel Tax or Subsidy Rate by Fuel</v>
      </c>
      <c r="D1729" s="78" t="s">
        <v>716</v>
      </c>
      <c r="E1729" s="88" t="s">
        <v>338</v>
      </c>
      <c r="F1729" s="78" t="s">
        <v>717</v>
      </c>
      <c r="G1729" s="88" t="s">
        <v>93</v>
      </c>
      <c r="H1729" s="15">
        <v>2323</v>
      </c>
      <c r="I1729" s="201" t="s">
        <v>44</v>
      </c>
      <c r="J1729" s="202" t="str">
        <f>IF(ISBLANK(INDEX('Policy Characteristics'!D:D,MATCH($C1729,'Policy Characteristics'!$C:$C,0))),"",INDEX('Policy Characteristics'!D:D,MATCH($C1729,'Policy Characteristics'!$C:$C,0)))</f>
        <v>Fuel Taxes or Subsidies</v>
      </c>
      <c r="K1729" s="76" t="str">
        <f>IF(ISBLANK(INDEX('Policy Characteristics'!E:E,MATCH($C1729,'Policy Characteristics'!$C:$C,0))),"",INDEX('Policy Characteristics'!E:E,MATCH($C1729,'Policy Characteristics'!$C:$C,0)))</f>
        <v>cross fuel tax</v>
      </c>
      <c r="L1729" s="205">
        <f>IF(ISBLANK(INDEX('Policy Characteristics'!F:F,MATCH($C1729,'Policy Characteristics'!$C:$C,0))),"",INDEX('Policy Characteristics'!F:F,MATCH($C1729,'Policy Characteristics'!$C:$C,0)))</f>
        <v>-0.9</v>
      </c>
      <c r="M1729" s="205">
        <f>IF(ISBLANK(INDEX('Policy Characteristics'!G:G,MATCH($C1729,'Policy Characteristics'!$C:$C,0))),"",INDEX('Policy Characteristics'!G:G,MATCH($C1729,'Policy Characteristics'!$C:$C,0)))</f>
        <v>0.9</v>
      </c>
      <c r="N1729" s="205">
        <f>IF(ISBLANK(INDEX('Policy Characteristics'!H:H,MATCH($C1729,'Policy Characteristics'!$C:$C,0))),"",INDEX('Policy Characteristics'!H:H,MATCH($C1729,'Policy Characteristics'!$C:$C,0)))</f>
        <v>0.01</v>
      </c>
      <c r="O1729" s="76" t="str">
        <f>IF(ISBLANK(INDEX('Policy Characteristics'!I:I,MATCH($C1729,'Policy Characteristics'!$C:$C,0))),"",INDEX('Policy Characteristics'!I:I,MATCH($C1729,'Policy Characteristics'!$C:$C,0)))</f>
        <v>% of BAU price</v>
      </c>
      <c r="P1729" s="76" t="str">
        <f>IF(ISBLANK(INDEX('Policy Characteristics'!J:J,MATCH($C1729,'Policy Characteristics'!$C:$C,0))),"",INDEX('Policy Characteristics'!J:J,MATCH($C1729,'Policy Characteristics'!$C:$C,0)))</f>
        <v>**Description:** This policy changes the tax rate for the selected fuel type(s).  It is expressed as a percentage of the BAU Scenario price, which includes sales and excise taxes. To increase the tax rate, set a positive value. To reduce the BAU tax rate (or to apply a subsidy), set a negative value. // **Guidance for setting values:** In 2012, the national average sales tax rate was 6.8% and the national average tax rate on gasoline was 14%.</v>
      </c>
      <c r="Q1729" s="76" t="str">
        <f>IF(ISBLANK(INDEX('Policy Characteristics'!K:K,MATCH($C1729,'Policy Characteristics'!$C:$C,0))),"",INDEX('Policy Characteristics'!K:K,MATCH($C1729,'Policy Characteristics'!$C:$C,0)))</f>
        <v>fuels.html#fuel-taxes</v>
      </c>
      <c r="R1729" s="76" t="str">
        <f>IF(ISBLANK(INDEX('Policy Characteristics'!L:L,MATCH($C1729,'Policy Characteristics'!$C:$C,0))),"",INDEX('Policy Characteristics'!L:L,MATCH($C1729,'Policy Characteristics'!$C:$C,0)))</f>
        <v>fuel-taxes.html</v>
      </c>
    </row>
    <row r="1730" spans="1:18" x14ac:dyDescent="0.25">
      <c r="A1730" s="76" t="str">
        <f>IF(ISBLANK(INDEX('Policy Characteristics'!A:A,MATCH($C1730,'Policy Characteristics'!$C:$C,0))),"",INDEX('Policy Characteristics'!A:A,MATCH($C1730,'Policy Characteristics'!$C:$C,0)))</f>
        <v>Cross-Sector</v>
      </c>
      <c r="B1730" s="200" t="str">
        <f>IF(ISBLANK(INDEX('Policy Characteristics'!B:B,MATCH($C1730,'Policy Characteristics'!$C:$C,0))),"",INDEX('Policy Characteristics'!B:B,MATCH($C1730,'Policy Characteristics'!$C:$C,0)))</f>
        <v>Fuel Taxes or Subsidies</v>
      </c>
      <c r="C1730" s="208" t="str">
        <f t="shared" si="54"/>
        <v>Additional Fuel Tax or Subsidy Rate by Fuel</v>
      </c>
      <c r="D1730" s="78" t="s">
        <v>75</v>
      </c>
      <c r="E1730" s="88" t="s">
        <v>338</v>
      </c>
      <c r="F1730" s="78" t="s">
        <v>99</v>
      </c>
      <c r="G1730" s="88" t="s">
        <v>93</v>
      </c>
      <c r="H1730" s="15">
        <v>2324</v>
      </c>
      <c r="I1730" s="201" t="s">
        <v>44</v>
      </c>
      <c r="J1730" s="202" t="str">
        <f>IF(ISBLANK(INDEX('Policy Characteristics'!D:D,MATCH($C1730,'Policy Characteristics'!$C:$C,0))),"",INDEX('Policy Characteristics'!D:D,MATCH($C1730,'Policy Characteristics'!$C:$C,0)))</f>
        <v>Fuel Taxes or Subsidies</v>
      </c>
      <c r="K1730" s="76" t="str">
        <f>IF(ISBLANK(INDEX('Policy Characteristics'!E:E,MATCH($C1730,'Policy Characteristics'!$C:$C,0))),"",INDEX('Policy Characteristics'!E:E,MATCH($C1730,'Policy Characteristics'!$C:$C,0)))</f>
        <v>cross fuel tax</v>
      </c>
      <c r="L1730" s="205">
        <f>IF(ISBLANK(INDEX('Policy Characteristics'!F:F,MATCH($C1730,'Policy Characteristics'!$C:$C,0))),"",INDEX('Policy Characteristics'!F:F,MATCH($C1730,'Policy Characteristics'!$C:$C,0)))</f>
        <v>-0.9</v>
      </c>
      <c r="M1730" s="205">
        <f>IF(ISBLANK(INDEX('Policy Characteristics'!G:G,MATCH($C1730,'Policy Characteristics'!$C:$C,0))),"",INDEX('Policy Characteristics'!G:G,MATCH($C1730,'Policy Characteristics'!$C:$C,0)))</f>
        <v>0.9</v>
      </c>
      <c r="N1730" s="205">
        <f>IF(ISBLANK(INDEX('Policy Characteristics'!H:H,MATCH($C1730,'Policy Characteristics'!$C:$C,0))),"",INDEX('Policy Characteristics'!H:H,MATCH($C1730,'Policy Characteristics'!$C:$C,0)))</f>
        <v>0.01</v>
      </c>
      <c r="O1730" s="76" t="str">
        <f>IF(ISBLANK(INDEX('Policy Characteristics'!I:I,MATCH($C1730,'Policy Characteristics'!$C:$C,0))),"",INDEX('Policy Characteristics'!I:I,MATCH($C1730,'Policy Characteristics'!$C:$C,0)))</f>
        <v>% of BAU price</v>
      </c>
      <c r="P1730" s="76" t="str">
        <f>IF(ISBLANK(INDEX('Policy Characteristics'!J:J,MATCH($C1730,'Policy Characteristics'!$C:$C,0))),"",INDEX('Policy Characteristics'!J:J,MATCH($C1730,'Policy Characteristics'!$C:$C,0)))</f>
        <v>**Description:** This policy changes the tax rate for the selected fuel type(s).  It is expressed as a percentage of the BAU Scenario price, which includes sales and excise taxes. To increase the tax rate, set a positive value. To reduce the BAU tax rate (or to apply a subsidy), set a negative value. // **Guidance for setting values:** In 2012, the national average sales tax rate was 6.8% and the national average tax rate on gasoline was 14%.</v>
      </c>
      <c r="Q1730" s="76" t="str">
        <f>IF(ISBLANK(INDEX('Policy Characteristics'!K:K,MATCH($C1730,'Policy Characteristics'!$C:$C,0))),"",INDEX('Policy Characteristics'!K:K,MATCH($C1730,'Policy Characteristics'!$C:$C,0)))</f>
        <v>fuels.html#fuel-taxes</v>
      </c>
      <c r="R1730" s="76" t="str">
        <f>IF(ISBLANK(INDEX('Policy Characteristics'!L:L,MATCH($C1730,'Policy Characteristics'!$C:$C,0))),"",INDEX('Policy Characteristics'!L:L,MATCH($C1730,'Policy Characteristics'!$C:$C,0)))</f>
        <v>fuel-taxes.html</v>
      </c>
    </row>
    <row r="1731" spans="1:18" x14ac:dyDescent="0.25">
      <c r="A1731" s="76" t="str">
        <f>IF(ISBLANK(INDEX('Policy Characteristics'!A:A,MATCH($C1731,'Policy Characteristics'!$C:$C,0))),"",INDEX('Policy Characteristics'!A:A,MATCH($C1731,'Policy Characteristics'!$C:$C,0)))</f>
        <v>Cross-Sector</v>
      </c>
      <c r="B1731" s="200" t="str">
        <f>IF(ISBLANK(INDEX('Policy Characteristics'!B:B,MATCH($C1731,'Policy Characteristics'!$C:$C,0))),"",INDEX('Policy Characteristics'!B:B,MATCH($C1731,'Policy Characteristics'!$C:$C,0)))</f>
        <v>Fuel Taxes or Subsidies</v>
      </c>
      <c r="C1731" s="208" t="str">
        <f t="shared" si="54"/>
        <v>Additional Fuel Tax or Subsidy Rate by Fuel</v>
      </c>
      <c r="D1731" s="78" t="s">
        <v>440</v>
      </c>
      <c r="E1731" s="88" t="s">
        <v>338</v>
      </c>
      <c r="F1731" s="78" t="s">
        <v>441</v>
      </c>
      <c r="G1731" s="88" t="s">
        <v>93</v>
      </c>
      <c r="H1731" s="15">
        <v>2325</v>
      </c>
      <c r="I1731" s="201" t="s">
        <v>44</v>
      </c>
      <c r="J1731" s="202" t="str">
        <f>IF(ISBLANK(INDEX('Policy Characteristics'!D:D,MATCH($C1731,'Policy Characteristics'!$C:$C,0))),"",INDEX('Policy Characteristics'!D:D,MATCH($C1731,'Policy Characteristics'!$C:$C,0)))</f>
        <v>Fuel Taxes or Subsidies</v>
      </c>
      <c r="K1731" s="76" t="str">
        <f>IF(ISBLANK(INDEX('Policy Characteristics'!E:E,MATCH($C1731,'Policy Characteristics'!$C:$C,0))),"",INDEX('Policy Characteristics'!E:E,MATCH($C1731,'Policy Characteristics'!$C:$C,0)))</f>
        <v>cross fuel tax</v>
      </c>
      <c r="L1731" s="205">
        <f>IF(ISBLANK(INDEX('Policy Characteristics'!F:F,MATCH($C1731,'Policy Characteristics'!$C:$C,0))),"",INDEX('Policy Characteristics'!F:F,MATCH($C1731,'Policy Characteristics'!$C:$C,0)))</f>
        <v>-0.9</v>
      </c>
      <c r="M1731" s="205">
        <f>IF(ISBLANK(INDEX('Policy Characteristics'!G:G,MATCH($C1731,'Policy Characteristics'!$C:$C,0))),"",INDEX('Policy Characteristics'!G:G,MATCH($C1731,'Policy Characteristics'!$C:$C,0)))</f>
        <v>0.9</v>
      </c>
      <c r="N1731" s="205">
        <f>IF(ISBLANK(INDEX('Policy Characteristics'!H:H,MATCH($C1731,'Policy Characteristics'!$C:$C,0))),"",INDEX('Policy Characteristics'!H:H,MATCH($C1731,'Policy Characteristics'!$C:$C,0)))</f>
        <v>0.01</v>
      </c>
      <c r="O1731" s="76" t="str">
        <f>IF(ISBLANK(INDEX('Policy Characteristics'!I:I,MATCH($C1731,'Policy Characteristics'!$C:$C,0))),"",INDEX('Policy Characteristics'!I:I,MATCH($C1731,'Policy Characteristics'!$C:$C,0)))</f>
        <v>% of BAU price</v>
      </c>
      <c r="P1731" s="76" t="str">
        <f>IF(ISBLANK(INDEX('Policy Characteristics'!J:J,MATCH($C1731,'Policy Characteristics'!$C:$C,0))),"",INDEX('Policy Characteristics'!J:J,MATCH($C1731,'Policy Characteristics'!$C:$C,0)))</f>
        <v>**Description:** This policy changes the tax rate for the selected fuel type(s).  It is expressed as a percentage of the BAU Scenario price, which includes sales and excise taxes. To increase the tax rate, set a positive value. To reduce the BAU tax rate (or to apply a subsidy), set a negative value. // **Guidance for setting values:** In 2012, the national average sales tax rate was 6.8% and the national average tax rate on gasoline was 14%.</v>
      </c>
      <c r="Q1731" s="76" t="str">
        <f>IF(ISBLANK(INDEX('Policy Characteristics'!K:K,MATCH($C1731,'Policy Characteristics'!$C:$C,0))),"",INDEX('Policy Characteristics'!K:K,MATCH($C1731,'Policy Characteristics'!$C:$C,0)))</f>
        <v>fuels.html#fuel-taxes</v>
      </c>
      <c r="R1731" s="76" t="str">
        <f>IF(ISBLANK(INDEX('Policy Characteristics'!L:L,MATCH($C1731,'Policy Characteristics'!$C:$C,0))),"",INDEX('Policy Characteristics'!L:L,MATCH($C1731,'Policy Characteristics'!$C:$C,0)))</f>
        <v>fuel-taxes.html</v>
      </c>
    </row>
    <row r="1732" spans="1:18" x14ac:dyDescent="0.25">
      <c r="A1732" s="76" t="str">
        <f>IF(ISBLANK(INDEX('Policy Characteristics'!A:A,MATCH($C1732,'Policy Characteristics'!$C:$C,0))),"",INDEX('Policy Characteristics'!A:A,MATCH($C1732,'Policy Characteristics'!$C:$C,0)))</f>
        <v>Cross-Sector</v>
      </c>
      <c r="B1732" s="200" t="str">
        <f>IF(ISBLANK(INDEX('Policy Characteristics'!B:B,MATCH($C1732,'Policy Characteristics'!$C:$C,0))),"",INDEX('Policy Characteristics'!B:B,MATCH($C1732,'Policy Characteristics'!$C:$C,0)))</f>
        <v>Fuel Taxes or Subsidies</v>
      </c>
      <c r="C1732" s="208" t="str">
        <f t="shared" si="54"/>
        <v>Additional Fuel Tax or Subsidy Rate by Fuel</v>
      </c>
      <c r="D1732" s="78" t="s">
        <v>708</v>
      </c>
      <c r="E1732" s="88" t="s">
        <v>338</v>
      </c>
      <c r="F1732" s="78" t="s">
        <v>712</v>
      </c>
      <c r="G1732" s="88" t="s">
        <v>93</v>
      </c>
      <c r="H1732" s="15">
        <v>2326</v>
      </c>
      <c r="I1732" s="201" t="s">
        <v>44</v>
      </c>
      <c r="J1732" s="202" t="str">
        <f>IF(ISBLANK(INDEX('Policy Characteristics'!D:D,MATCH($C1732,'Policy Characteristics'!$C:$C,0))),"",INDEX('Policy Characteristics'!D:D,MATCH($C1732,'Policy Characteristics'!$C:$C,0)))</f>
        <v>Fuel Taxes or Subsidies</v>
      </c>
      <c r="K1732" s="76" t="str">
        <f>IF(ISBLANK(INDEX('Policy Characteristics'!E:E,MATCH($C1732,'Policy Characteristics'!$C:$C,0))),"",INDEX('Policy Characteristics'!E:E,MATCH($C1732,'Policy Characteristics'!$C:$C,0)))</f>
        <v>cross fuel tax</v>
      </c>
      <c r="L1732" s="205">
        <f>IF(ISBLANK(INDEX('Policy Characteristics'!F:F,MATCH($C1732,'Policy Characteristics'!$C:$C,0))),"",INDEX('Policy Characteristics'!F:F,MATCH($C1732,'Policy Characteristics'!$C:$C,0)))</f>
        <v>-0.9</v>
      </c>
      <c r="M1732" s="205">
        <f>IF(ISBLANK(INDEX('Policy Characteristics'!G:G,MATCH($C1732,'Policy Characteristics'!$C:$C,0))),"",INDEX('Policy Characteristics'!G:G,MATCH($C1732,'Policy Characteristics'!$C:$C,0)))</f>
        <v>0.9</v>
      </c>
      <c r="N1732" s="205">
        <f>IF(ISBLANK(INDEX('Policy Characteristics'!H:H,MATCH($C1732,'Policy Characteristics'!$C:$C,0))),"",INDEX('Policy Characteristics'!H:H,MATCH($C1732,'Policy Characteristics'!$C:$C,0)))</f>
        <v>0.01</v>
      </c>
      <c r="O1732" s="76" t="str">
        <f>IF(ISBLANK(INDEX('Policy Characteristics'!I:I,MATCH($C1732,'Policy Characteristics'!$C:$C,0))),"",INDEX('Policy Characteristics'!I:I,MATCH($C1732,'Policy Characteristics'!$C:$C,0)))</f>
        <v>% of BAU price</v>
      </c>
      <c r="P1732" s="76" t="str">
        <f>IF(ISBLANK(INDEX('Policy Characteristics'!J:J,MATCH($C1732,'Policy Characteristics'!$C:$C,0))),"",INDEX('Policy Characteristics'!J:J,MATCH($C1732,'Policy Characteristics'!$C:$C,0)))</f>
        <v>**Description:** This policy changes the tax rate for the selected fuel type(s).  It is expressed as a percentage of the BAU Scenario price, which includes sales and excise taxes. To increase the tax rate, set a positive value. To reduce the BAU tax rate (or to apply a subsidy), set a negative value. // **Guidance for setting values:** In 2012, the national average sales tax rate was 6.8% and the national average tax rate on gasoline was 14%.</v>
      </c>
      <c r="Q1732" s="76" t="str">
        <f>IF(ISBLANK(INDEX('Policy Characteristics'!K:K,MATCH($C1732,'Policy Characteristics'!$C:$C,0))),"",INDEX('Policy Characteristics'!K:K,MATCH($C1732,'Policy Characteristics'!$C:$C,0)))</f>
        <v>fuels.html#fuel-taxes</v>
      </c>
      <c r="R1732" s="76" t="str">
        <f>IF(ISBLANK(INDEX('Policy Characteristics'!L:L,MATCH($C1732,'Policy Characteristics'!$C:$C,0))),"",INDEX('Policy Characteristics'!L:L,MATCH($C1732,'Policy Characteristics'!$C:$C,0)))</f>
        <v>fuel-taxes.html</v>
      </c>
    </row>
    <row r="1733" spans="1:18" x14ac:dyDescent="0.25">
      <c r="A1733" s="76" t="str">
        <f>IF(ISBLANK(INDEX('Policy Characteristics'!A:A,MATCH($C1733,'Policy Characteristics'!$C:$C,0))),"",INDEX('Policy Characteristics'!A:A,MATCH($C1733,'Policy Characteristics'!$C:$C,0)))</f>
        <v>Cross-Sector</v>
      </c>
      <c r="B1733" s="200" t="str">
        <f>IF(ISBLANK(INDEX('Policy Characteristics'!B:B,MATCH($C1733,'Policy Characteristics'!$C:$C,0))),"",INDEX('Policy Characteristics'!B:B,MATCH($C1733,'Policy Characteristics'!$C:$C,0)))</f>
        <v>Fuel Taxes or Subsidies</v>
      </c>
      <c r="C1733" s="208" t="str">
        <f t="shared" si="54"/>
        <v>Additional Fuel Tax or Subsidy Rate by Fuel</v>
      </c>
      <c r="D1733" s="78" t="s">
        <v>718</v>
      </c>
      <c r="E1733" s="88" t="s">
        <v>338</v>
      </c>
      <c r="F1733" s="78" t="s">
        <v>719</v>
      </c>
      <c r="G1733" s="88" t="s">
        <v>93</v>
      </c>
      <c r="H1733" s="15">
        <v>2327</v>
      </c>
      <c r="I1733" s="201" t="s">
        <v>44</v>
      </c>
      <c r="J1733" s="202" t="str">
        <f>IF(ISBLANK(INDEX('Policy Characteristics'!D:D,MATCH($C1733,'Policy Characteristics'!$C:$C,0))),"",INDEX('Policy Characteristics'!D:D,MATCH($C1733,'Policy Characteristics'!$C:$C,0)))</f>
        <v>Fuel Taxes or Subsidies</v>
      </c>
      <c r="K1733" s="76" t="str">
        <f>IF(ISBLANK(INDEX('Policy Characteristics'!E:E,MATCH($C1733,'Policy Characteristics'!$C:$C,0))),"",INDEX('Policy Characteristics'!E:E,MATCH($C1733,'Policy Characteristics'!$C:$C,0)))</f>
        <v>cross fuel tax</v>
      </c>
      <c r="L1733" s="205">
        <f>IF(ISBLANK(INDEX('Policy Characteristics'!F:F,MATCH($C1733,'Policy Characteristics'!$C:$C,0))),"",INDEX('Policy Characteristics'!F:F,MATCH($C1733,'Policy Characteristics'!$C:$C,0)))</f>
        <v>-0.9</v>
      </c>
      <c r="M1733" s="205">
        <f>IF(ISBLANK(INDEX('Policy Characteristics'!G:G,MATCH($C1733,'Policy Characteristics'!$C:$C,0))),"",INDEX('Policy Characteristics'!G:G,MATCH($C1733,'Policy Characteristics'!$C:$C,0)))</f>
        <v>0.9</v>
      </c>
      <c r="N1733" s="205">
        <f>IF(ISBLANK(INDEX('Policy Characteristics'!H:H,MATCH($C1733,'Policy Characteristics'!$C:$C,0))),"",INDEX('Policy Characteristics'!H:H,MATCH($C1733,'Policy Characteristics'!$C:$C,0)))</f>
        <v>0.01</v>
      </c>
      <c r="O1733" s="76" t="str">
        <f>IF(ISBLANK(INDEX('Policy Characteristics'!I:I,MATCH($C1733,'Policy Characteristics'!$C:$C,0))),"",INDEX('Policy Characteristics'!I:I,MATCH($C1733,'Policy Characteristics'!$C:$C,0)))</f>
        <v>% of BAU price</v>
      </c>
      <c r="P1733" s="76" t="str">
        <f>IF(ISBLANK(INDEX('Policy Characteristics'!J:J,MATCH($C1733,'Policy Characteristics'!$C:$C,0))),"",INDEX('Policy Characteristics'!J:J,MATCH($C1733,'Policy Characteristics'!$C:$C,0)))</f>
        <v>**Description:** This policy changes the tax rate for the selected fuel type(s).  It is expressed as a percentage of the BAU Scenario price, which includes sales and excise taxes. To increase the tax rate, set a positive value. To reduce the BAU tax rate (or to apply a subsidy), set a negative value. // **Guidance for setting values:** In 2012, the national average sales tax rate was 6.8% and the national average tax rate on gasoline was 14%.</v>
      </c>
      <c r="Q1733" s="76" t="str">
        <f>IF(ISBLANK(INDEX('Policy Characteristics'!K:K,MATCH($C1733,'Policy Characteristics'!$C:$C,0))),"",INDEX('Policy Characteristics'!K:K,MATCH($C1733,'Policy Characteristics'!$C:$C,0)))</f>
        <v>fuels.html#fuel-taxes</v>
      </c>
      <c r="R1733" s="76" t="str">
        <f>IF(ISBLANK(INDEX('Policy Characteristics'!L:L,MATCH($C1733,'Policy Characteristics'!$C:$C,0))),"",INDEX('Policy Characteristics'!L:L,MATCH($C1733,'Policy Characteristics'!$C:$C,0)))</f>
        <v>fuel-taxes.html</v>
      </c>
    </row>
    <row r="1734" spans="1:18" x14ac:dyDescent="0.25">
      <c r="A1734" s="76" t="str">
        <f>IF(ISBLANK(INDEX('Policy Characteristics'!A:A,MATCH($C1734,'Policy Characteristics'!$C:$C,0))),"",INDEX('Policy Characteristics'!A:A,MATCH($C1734,'Policy Characteristics'!$C:$C,0)))</f>
        <v>Cross-Sector</v>
      </c>
      <c r="B1734" s="200" t="str">
        <f>IF(ISBLANK(INDEX('Policy Characteristics'!B:B,MATCH($C1734,'Policy Characteristics'!$C:$C,0))),"",INDEX('Policy Characteristics'!B:B,MATCH($C1734,'Policy Characteristics'!$C:$C,0)))</f>
        <v>Fuel Taxes or Subsidies</v>
      </c>
      <c r="C1734" s="208" t="str">
        <f t="shared" si="54"/>
        <v>Additional Fuel Tax or Subsidy Rate by Fuel</v>
      </c>
      <c r="D1734" s="78" t="s">
        <v>709</v>
      </c>
      <c r="E1734" s="88" t="s">
        <v>338</v>
      </c>
      <c r="F1734" s="78" t="s">
        <v>713</v>
      </c>
      <c r="G1734" s="88" t="s">
        <v>93</v>
      </c>
      <c r="H1734" s="15">
        <v>2328</v>
      </c>
      <c r="I1734" s="201" t="s">
        <v>44</v>
      </c>
      <c r="J1734" s="202" t="str">
        <f>IF(ISBLANK(INDEX('Policy Characteristics'!D:D,MATCH($C1734,'Policy Characteristics'!$C:$C,0))),"",INDEX('Policy Characteristics'!D:D,MATCH($C1734,'Policy Characteristics'!$C:$C,0)))</f>
        <v>Fuel Taxes or Subsidies</v>
      </c>
      <c r="K1734" s="76" t="str">
        <f>IF(ISBLANK(INDEX('Policy Characteristics'!E:E,MATCH($C1734,'Policy Characteristics'!$C:$C,0))),"",INDEX('Policy Characteristics'!E:E,MATCH($C1734,'Policy Characteristics'!$C:$C,0)))</f>
        <v>cross fuel tax</v>
      </c>
      <c r="L1734" s="205">
        <f>IF(ISBLANK(INDEX('Policy Characteristics'!F:F,MATCH($C1734,'Policy Characteristics'!$C:$C,0))),"",INDEX('Policy Characteristics'!F:F,MATCH($C1734,'Policy Characteristics'!$C:$C,0)))</f>
        <v>-0.9</v>
      </c>
      <c r="M1734" s="205">
        <f>IF(ISBLANK(INDEX('Policy Characteristics'!G:G,MATCH($C1734,'Policy Characteristics'!$C:$C,0))),"",INDEX('Policy Characteristics'!G:G,MATCH($C1734,'Policy Characteristics'!$C:$C,0)))</f>
        <v>0.9</v>
      </c>
      <c r="N1734" s="205">
        <f>IF(ISBLANK(INDEX('Policy Characteristics'!H:H,MATCH($C1734,'Policy Characteristics'!$C:$C,0))),"",INDEX('Policy Characteristics'!H:H,MATCH($C1734,'Policy Characteristics'!$C:$C,0)))</f>
        <v>0.01</v>
      </c>
      <c r="O1734" s="76" t="str">
        <f>IF(ISBLANK(INDEX('Policy Characteristics'!I:I,MATCH($C1734,'Policy Characteristics'!$C:$C,0))),"",INDEX('Policy Characteristics'!I:I,MATCH($C1734,'Policy Characteristics'!$C:$C,0)))</f>
        <v>% of BAU price</v>
      </c>
      <c r="P1734" s="76" t="str">
        <f>IF(ISBLANK(INDEX('Policy Characteristics'!J:J,MATCH($C1734,'Policy Characteristics'!$C:$C,0))),"",INDEX('Policy Characteristics'!J:J,MATCH($C1734,'Policy Characteristics'!$C:$C,0)))</f>
        <v>**Description:** This policy changes the tax rate for the selected fuel type(s).  It is expressed as a percentage of the BAU Scenario price, which includes sales and excise taxes. To increase the tax rate, set a positive value. To reduce the BAU tax rate (or to apply a subsidy), set a negative value. // **Guidance for setting values:** In 2012, the national average sales tax rate was 6.8% and the national average tax rate on gasoline was 14%.</v>
      </c>
      <c r="Q1734" s="76" t="str">
        <f>IF(ISBLANK(INDEX('Policy Characteristics'!K:K,MATCH($C1734,'Policy Characteristics'!$C:$C,0))),"",INDEX('Policy Characteristics'!K:K,MATCH($C1734,'Policy Characteristics'!$C:$C,0)))</f>
        <v>fuels.html#fuel-taxes</v>
      </c>
      <c r="R1734" s="76" t="str">
        <f>IF(ISBLANK(INDEX('Policy Characteristics'!L:L,MATCH($C1734,'Policy Characteristics'!$C:$C,0))),"",INDEX('Policy Characteristics'!L:L,MATCH($C1734,'Policy Characteristics'!$C:$C,0)))</f>
        <v>fuel-taxes.html</v>
      </c>
    </row>
    <row r="1735" spans="1:18" x14ac:dyDescent="0.25">
      <c r="A1735" s="76" t="str">
        <f>IF(ISBLANK(INDEX('Policy Characteristics'!A:A,MATCH($C1735,'Policy Characteristics'!$C:$C,0))),"",INDEX('Policy Characteristics'!A:A,MATCH($C1735,'Policy Characteristics'!$C:$C,0)))</f>
        <v>Cross-Sector</v>
      </c>
      <c r="B1735" s="200" t="str">
        <f>IF(ISBLANK(INDEX('Policy Characteristics'!B:B,MATCH($C1735,'Policy Characteristics'!$C:$C,0))),"",INDEX('Policy Characteristics'!B:B,MATCH($C1735,'Policy Characteristics'!$C:$C,0)))</f>
        <v>Fuel Taxes or Subsidies</v>
      </c>
      <c r="C1735" s="208" t="str">
        <f t="shared" si="54"/>
        <v>Additional Fuel Tax or Subsidy Rate by Fuel</v>
      </c>
      <c r="D1735" s="78" t="s">
        <v>710</v>
      </c>
      <c r="E1735" s="88" t="s">
        <v>338</v>
      </c>
      <c r="F1735" s="78" t="s">
        <v>714</v>
      </c>
      <c r="G1735" s="88" t="s">
        <v>93</v>
      </c>
      <c r="H1735" s="15">
        <v>2329</v>
      </c>
      <c r="I1735" s="201" t="s">
        <v>44</v>
      </c>
      <c r="J1735" s="202" t="str">
        <f>IF(ISBLANK(INDEX('Policy Characteristics'!D:D,MATCH($C1735,'Policy Characteristics'!$C:$C,0))),"",INDEX('Policy Characteristics'!D:D,MATCH($C1735,'Policy Characteristics'!$C:$C,0)))</f>
        <v>Fuel Taxes or Subsidies</v>
      </c>
      <c r="K1735" s="76" t="str">
        <f>IF(ISBLANK(INDEX('Policy Characteristics'!E:E,MATCH($C1735,'Policy Characteristics'!$C:$C,0))),"",INDEX('Policy Characteristics'!E:E,MATCH($C1735,'Policy Characteristics'!$C:$C,0)))</f>
        <v>cross fuel tax</v>
      </c>
      <c r="L1735" s="205">
        <f>IF(ISBLANK(INDEX('Policy Characteristics'!F:F,MATCH($C1735,'Policy Characteristics'!$C:$C,0))),"",INDEX('Policy Characteristics'!F:F,MATCH($C1735,'Policy Characteristics'!$C:$C,0)))</f>
        <v>-0.9</v>
      </c>
      <c r="M1735" s="205">
        <f>IF(ISBLANK(INDEX('Policy Characteristics'!G:G,MATCH($C1735,'Policy Characteristics'!$C:$C,0))),"",INDEX('Policy Characteristics'!G:G,MATCH($C1735,'Policy Characteristics'!$C:$C,0)))</f>
        <v>0.9</v>
      </c>
      <c r="N1735" s="205">
        <f>IF(ISBLANK(INDEX('Policy Characteristics'!H:H,MATCH($C1735,'Policy Characteristics'!$C:$C,0))),"",INDEX('Policy Characteristics'!H:H,MATCH($C1735,'Policy Characteristics'!$C:$C,0)))</f>
        <v>0.01</v>
      </c>
      <c r="O1735" s="76" t="str">
        <f>IF(ISBLANK(INDEX('Policy Characteristics'!I:I,MATCH($C1735,'Policy Characteristics'!$C:$C,0))),"",INDEX('Policy Characteristics'!I:I,MATCH($C1735,'Policy Characteristics'!$C:$C,0)))</f>
        <v>% of BAU price</v>
      </c>
      <c r="P1735" s="76" t="str">
        <f>IF(ISBLANK(INDEX('Policy Characteristics'!J:J,MATCH($C1735,'Policy Characteristics'!$C:$C,0))),"",INDEX('Policy Characteristics'!J:J,MATCH($C1735,'Policy Characteristics'!$C:$C,0)))</f>
        <v>**Description:** This policy changes the tax rate for the selected fuel type(s).  It is expressed as a percentage of the BAU Scenario price, which includes sales and excise taxes. To increase the tax rate, set a positive value. To reduce the BAU tax rate (or to apply a subsidy), set a negative value. // **Guidance for setting values:** In 2012, the national average sales tax rate was 6.8% and the national average tax rate on gasoline was 14%.</v>
      </c>
      <c r="Q1735" s="76" t="str">
        <f>IF(ISBLANK(INDEX('Policy Characteristics'!K:K,MATCH($C1735,'Policy Characteristics'!$C:$C,0))),"",INDEX('Policy Characteristics'!K:K,MATCH($C1735,'Policy Characteristics'!$C:$C,0)))</f>
        <v>fuels.html#fuel-taxes</v>
      </c>
      <c r="R1735" s="76" t="str">
        <f>IF(ISBLANK(INDEX('Policy Characteristics'!L:L,MATCH($C1735,'Policy Characteristics'!$C:$C,0))),"",INDEX('Policy Characteristics'!L:L,MATCH($C1735,'Policy Characteristics'!$C:$C,0)))</f>
        <v>fuel-taxes.html</v>
      </c>
    </row>
    <row r="1736" spans="1:18" x14ac:dyDescent="0.25">
      <c r="A1736" s="76" t="str">
        <f>IF(ISBLANK(INDEX('Policy Characteristics'!A:A,MATCH($C1736,'Policy Characteristics'!$C:$C,0))),"",INDEX('Policy Characteristics'!A:A,MATCH($C1736,'Policy Characteristics'!$C:$C,0)))</f>
        <v>Cross-Sector</v>
      </c>
      <c r="B1736" s="200" t="str">
        <f>IF(ISBLANK(INDEX('Policy Characteristics'!B:B,MATCH($C1736,'Policy Characteristics'!$C:$C,0))),"",INDEX('Policy Characteristics'!B:B,MATCH($C1736,'Policy Characteristics'!$C:$C,0)))</f>
        <v>Fuel Taxes or Subsidies</v>
      </c>
      <c r="C1736" s="208" t="str">
        <f t="shared" si="54"/>
        <v>Additional Fuel Tax or Subsidy Rate by Fuel</v>
      </c>
      <c r="D1736" s="78" t="s">
        <v>711</v>
      </c>
      <c r="E1736" s="88" t="s">
        <v>338</v>
      </c>
      <c r="F1736" s="78" t="s">
        <v>715</v>
      </c>
      <c r="G1736" s="88" t="s">
        <v>93</v>
      </c>
      <c r="H1736" s="15">
        <v>2330</v>
      </c>
      <c r="I1736" s="201" t="s">
        <v>43</v>
      </c>
      <c r="J1736" s="202" t="str">
        <f>IF(ISBLANK(INDEX('Policy Characteristics'!D:D,MATCH($C1736,'Policy Characteristics'!$C:$C,0))),"",INDEX('Policy Characteristics'!D:D,MATCH($C1736,'Policy Characteristics'!$C:$C,0)))</f>
        <v>Fuel Taxes or Subsidies</v>
      </c>
      <c r="K1736" s="76" t="str">
        <f>IF(ISBLANK(INDEX('Policy Characteristics'!E:E,MATCH($C1736,'Policy Characteristics'!$C:$C,0))),"",INDEX('Policy Characteristics'!E:E,MATCH($C1736,'Policy Characteristics'!$C:$C,0)))</f>
        <v>cross fuel tax</v>
      </c>
      <c r="L1736" s="205">
        <f>IF(ISBLANK(INDEX('Policy Characteristics'!F:F,MATCH($C1736,'Policy Characteristics'!$C:$C,0))),"",INDEX('Policy Characteristics'!F:F,MATCH($C1736,'Policy Characteristics'!$C:$C,0)))</f>
        <v>-0.9</v>
      </c>
      <c r="M1736" s="205">
        <f>IF(ISBLANK(INDEX('Policy Characteristics'!G:G,MATCH($C1736,'Policy Characteristics'!$C:$C,0))),"",INDEX('Policy Characteristics'!G:G,MATCH($C1736,'Policy Characteristics'!$C:$C,0)))</f>
        <v>0.9</v>
      </c>
      <c r="N1736" s="205">
        <f>IF(ISBLANK(INDEX('Policy Characteristics'!H:H,MATCH($C1736,'Policy Characteristics'!$C:$C,0))),"",INDEX('Policy Characteristics'!H:H,MATCH($C1736,'Policy Characteristics'!$C:$C,0)))</f>
        <v>0.01</v>
      </c>
      <c r="O1736" s="76" t="str">
        <f>IF(ISBLANK(INDEX('Policy Characteristics'!I:I,MATCH($C1736,'Policy Characteristics'!$C:$C,0))),"",INDEX('Policy Characteristics'!I:I,MATCH($C1736,'Policy Characteristics'!$C:$C,0)))</f>
        <v>% of BAU price</v>
      </c>
      <c r="P1736" s="76" t="str">
        <f>IF(ISBLANK(INDEX('Policy Characteristics'!J:J,MATCH($C1736,'Policy Characteristics'!$C:$C,0))),"",INDEX('Policy Characteristics'!J:J,MATCH($C1736,'Policy Characteristics'!$C:$C,0)))</f>
        <v>**Description:** This policy changes the tax rate for the selected fuel type(s).  It is expressed as a percentage of the BAU Scenario price, which includes sales and excise taxes. To increase the tax rate, set a positive value. To reduce the BAU tax rate (or to apply a subsidy), set a negative value. // **Guidance for setting values:** In 2012, the national average sales tax rate was 6.8% and the national average tax rate on gasoline was 14%.</v>
      </c>
      <c r="Q1736" s="76" t="str">
        <f>IF(ISBLANK(INDEX('Policy Characteristics'!K:K,MATCH($C1736,'Policy Characteristics'!$C:$C,0))),"",INDEX('Policy Characteristics'!K:K,MATCH($C1736,'Policy Characteristics'!$C:$C,0)))</f>
        <v>fuels.html#fuel-taxes</v>
      </c>
      <c r="R1736" s="76" t="str">
        <f>IF(ISBLANK(INDEX('Policy Characteristics'!L:L,MATCH($C1736,'Policy Characteristics'!$C:$C,0))),"",INDEX('Policy Characteristics'!L:L,MATCH($C1736,'Policy Characteristics'!$C:$C,0)))</f>
        <v>fuel-taxes.html</v>
      </c>
    </row>
    <row r="1737" spans="1:18" s="76" customFormat="1" x14ac:dyDescent="0.25">
      <c r="A1737" s="76" t="str">
        <f>IF(ISBLANK(INDEX('Policy Characteristics'!A:A,MATCH($C1737,'Policy Characteristics'!$C:$C,0))),"",INDEX('Policy Characteristics'!A:A,MATCH($C1737,'Policy Characteristics'!$C:$C,0)))</f>
        <v>Cross-Sector</v>
      </c>
      <c r="B1737" s="200" t="str">
        <f>IF(ISBLANK(INDEX('Policy Characteristics'!B:B,MATCH($C1737,'Policy Characteristics'!$C:$C,0))),"",INDEX('Policy Characteristics'!B:B,MATCH($C1737,'Policy Characteristics'!$C:$C,0)))</f>
        <v>Fuel Taxes or Subsidies</v>
      </c>
      <c r="C1737" s="208" t="str">
        <f t="shared" si="54"/>
        <v>Additional Fuel Tax or Subsidy Rate by Fuel</v>
      </c>
      <c r="D1737" s="88" t="s">
        <v>52</v>
      </c>
      <c r="E1737" s="88" t="s">
        <v>332</v>
      </c>
      <c r="F1737" s="88" t="s">
        <v>93</v>
      </c>
      <c r="G1737" s="88" t="s">
        <v>1893</v>
      </c>
      <c r="H1737" s="15">
        <v>2331</v>
      </c>
      <c r="I1737" s="213" t="s">
        <v>43</v>
      </c>
      <c r="J1737" s="202" t="str">
        <f>IF(ISBLANK(INDEX('Policy Characteristics'!D:D,MATCH($C1737,'Policy Characteristics'!$C:$C,0))),"",INDEX('Policy Characteristics'!D:D,MATCH($C1737,'Policy Characteristics'!$C:$C,0)))</f>
        <v>Fuel Taxes or Subsidies</v>
      </c>
      <c r="K1737" s="76" t="str">
        <f>IF(ISBLANK(INDEX('Policy Characteristics'!E:E,MATCH($C1737,'Policy Characteristics'!$C:$C,0))),"",INDEX('Policy Characteristics'!E:E,MATCH($C1737,'Policy Characteristics'!$C:$C,0)))</f>
        <v>cross fuel tax</v>
      </c>
      <c r="L1737" s="205">
        <f>IF(ISBLANK(INDEX('Policy Characteristics'!F:F,MATCH($C1737,'Policy Characteristics'!$C:$C,0))),"",INDEX('Policy Characteristics'!F:F,MATCH($C1737,'Policy Characteristics'!$C:$C,0)))</f>
        <v>-0.9</v>
      </c>
      <c r="M1737" s="205">
        <f>IF(ISBLANK(INDEX('Policy Characteristics'!G:G,MATCH($C1737,'Policy Characteristics'!$C:$C,0))),"",INDEX('Policy Characteristics'!G:G,MATCH($C1737,'Policy Characteristics'!$C:$C,0)))</f>
        <v>0.9</v>
      </c>
      <c r="N1737" s="205">
        <f>IF(ISBLANK(INDEX('Policy Characteristics'!H:H,MATCH($C1737,'Policy Characteristics'!$C:$C,0))),"",INDEX('Policy Characteristics'!H:H,MATCH($C1737,'Policy Characteristics'!$C:$C,0)))</f>
        <v>0.01</v>
      </c>
      <c r="O1737" s="76" t="str">
        <f>IF(ISBLANK(INDEX('Policy Characteristics'!I:I,MATCH($C1737,'Policy Characteristics'!$C:$C,0))),"",INDEX('Policy Characteristics'!I:I,MATCH($C1737,'Policy Characteristics'!$C:$C,0)))</f>
        <v>% of BAU price</v>
      </c>
      <c r="P1737" s="76" t="str">
        <f>IF(ISBLANK(INDEX('Policy Characteristics'!J:J,MATCH($C1737,'Policy Characteristics'!$C:$C,0))),"",INDEX('Policy Characteristics'!J:J,MATCH($C1737,'Policy Characteristics'!$C:$C,0)))</f>
        <v>**Description:** This policy changes the tax rate for the selected fuel type(s).  It is expressed as a percentage of the BAU Scenario price, which includes sales and excise taxes. To increase the tax rate, set a positive value. To reduce the BAU tax rate (or to apply a subsidy), set a negative value. // **Guidance for setting values:** In 2012, the national average sales tax rate was 6.8% and the national average tax rate on gasoline was 14%.</v>
      </c>
      <c r="Q1737" s="76" t="str">
        <f>IF(ISBLANK(INDEX('Policy Characteristics'!K:K,MATCH($C1737,'Policy Characteristics'!$C:$C,0))),"",INDEX('Policy Characteristics'!K:K,MATCH($C1737,'Policy Characteristics'!$C:$C,0)))</f>
        <v>fuels.html#fuel-taxes</v>
      </c>
      <c r="R1737" s="76" t="str">
        <f>IF(ISBLANK(INDEX('Policy Characteristics'!L:L,MATCH($C1737,'Policy Characteristics'!$C:$C,0))),"",INDEX('Policy Characteristics'!L:L,MATCH($C1737,'Policy Characteristics'!$C:$C,0)))</f>
        <v>fuel-taxes.html</v>
      </c>
    </row>
    <row r="1738" spans="1:18" s="76" customFormat="1" x14ac:dyDescent="0.25">
      <c r="A1738" s="76" t="str">
        <f>IF(ISBLANK(INDEX('Policy Characteristics'!A:A,MATCH($C1738,'Policy Characteristics'!$C:$C,0))),"",INDEX('Policy Characteristics'!A:A,MATCH($C1738,'Policy Characteristics'!$C:$C,0)))</f>
        <v>Cross-Sector</v>
      </c>
      <c r="B1738" s="200" t="str">
        <f>IF(ISBLANK(INDEX('Policy Characteristics'!B:B,MATCH($C1738,'Policy Characteristics'!$C:$C,0))),"",INDEX('Policy Characteristics'!B:B,MATCH($C1738,'Policy Characteristics'!$C:$C,0)))</f>
        <v>Fuel Taxes or Subsidies</v>
      </c>
      <c r="C1738" s="208" t="str">
        <f t="shared" si="54"/>
        <v>Additional Fuel Tax or Subsidy Rate by Fuel</v>
      </c>
      <c r="D1738" s="78" t="s">
        <v>447</v>
      </c>
      <c r="E1738" s="88" t="s">
        <v>332</v>
      </c>
      <c r="F1738" s="78" t="s">
        <v>444</v>
      </c>
      <c r="G1738" s="88" t="s">
        <v>1893</v>
      </c>
      <c r="H1738" s="15">
        <v>2332</v>
      </c>
      <c r="I1738" s="201" t="s">
        <v>44</v>
      </c>
      <c r="J1738" s="202" t="str">
        <f>IF(ISBLANK(INDEX('Policy Characteristics'!D:D,MATCH($C1738,'Policy Characteristics'!$C:$C,0))),"",INDEX('Policy Characteristics'!D:D,MATCH($C1738,'Policy Characteristics'!$C:$C,0)))</f>
        <v>Fuel Taxes or Subsidies</v>
      </c>
      <c r="K1738" s="76" t="str">
        <f>IF(ISBLANK(INDEX('Policy Characteristics'!E:E,MATCH($C1738,'Policy Characteristics'!$C:$C,0))),"",INDEX('Policy Characteristics'!E:E,MATCH($C1738,'Policy Characteristics'!$C:$C,0)))</f>
        <v>cross fuel tax</v>
      </c>
      <c r="L1738" s="205">
        <f>IF(ISBLANK(INDEX('Policy Characteristics'!F:F,MATCH($C1738,'Policy Characteristics'!$C:$C,0))),"",INDEX('Policy Characteristics'!F:F,MATCH($C1738,'Policy Characteristics'!$C:$C,0)))</f>
        <v>-0.9</v>
      </c>
      <c r="M1738" s="205">
        <f>IF(ISBLANK(INDEX('Policy Characteristics'!G:G,MATCH($C1738,'Policy Characteristics'!$C:$C,0))),"",INDEX('Policy Characteristics'!G:G,MATCH($C1738,'Policy Characteristics'!$C:$C,0)))</f>
        <v>0.9</v>
      </c>
      <c r="N1738" s="205">
        <f>IF(ISBLANK(INDEX('Policy Characteristics'!H:H,MATCH($C1738,'Policy Characteristics'!$C:$C,0))),"",INDEX('Policy Characteristics'!H:H,MATCH($C1738,'Policy Characteristics'!$C:$C,0)))</f>
        <v>0.01</v>
      </c>
      <c r="O1738" s="76" t="str">
        <f>IF(ISBLANK(INDEX('Policy Characteristics'!I:I,MATCH($C1738,'Policy Characteristics'!$C:$C,0))),"",INDEX('Policy Characteristics'!I:I,MATCH($C1738,'Policy Characteristics'!$C:$C,0)))</f>
        <v>% of BAU price</v>
      </c>
      <c r="P1738" s="76" t="str">
        <f>IF(ISBLANK(INDEX('Policy Characteristics'!J:J,MATCH($C1738,'Policy Characteristics'!$C:$C,0))),"",INDEX('Policy Characteristics'!J:J,MATCH($C1738,'Policy Characteristics'!$C:$C,0)))</f>
        <v>**Description:** This policy changes the tax rate for the selected fuel type(s).  It is expressed as a percentage of the BAU Scenario price, which includes sales and excise taxes. To increase the tax rate, set a positive value. To reduce the BAU tax rate (or to apply a subsidy), set a negative value. // **Guidance for setting values:** In 2012, the national average sales tax rate was 6.8% and the national average tax rate on gasoline was 14%.</v>
      </c>
      <c r="Q1738" s="76" t="str">
        <f>IF(ISBLANK(INDEX('Policy Characteristics'!K:K,MATCH($C1738,'Policy Characteristics'!$C:$C,0))),"",INDEX('Policy Characteristics'!K:K,MATCH($C1738,'Policy Characteristics'!$C:$C,0)))</f>
        <v>fuels.html#fuel-taxes</v>
      </c>
      <c r="R1738" s="76" t="str">
        <f>IF(ISBLANK(INDEX('Policy Characteristics'!L:L,MATCH($C1738,'Policy Characteristics'!$C:$C,0))),"",INDEX('Policy Characteristics'!L:L,MATCH($C1738,'Policy Characteristics'!$C:$C,0)))</f>
        <v>fuel-taxes.html</v>
      </c>
    </row>
    <row r="1739" spans="1:18" s="76" customFormat="1" x14ac:dyDescent="0.25">
      <c r="A1739" s="76" t="str">
        <f>IF(ISBLANK(INDEX('Policy Characteristics'!A:A,MATCH($C1739,'Policy Characteristics'!$C:$C,0))),"",INDEX('Policy Characteristics'!A:A,MATCH($C1739,'Policy Characteristics'!$C:$C,0)))</f>
        <v>Cross-Sector</v>
      </c>
      <c r="B1739" s="200" t="str">
        <f>IF(ISBLANK(INDEX('Policy Characteristics'!B:B,MATCH($C1739,'Policy Characteristics'!$C:$C,0))),"",INDEX('Policy Characteristics'!B:B,MATCH($C1739,'Policy Characteristics'!$C:$C,0)))</f>
        <v>Fuel Taxes or Subsidies</v>
      </c>
      <c r="C1739" s="208" t="str">
        <f t="shared" si="54"/>
        <v>Additional Fuel Tax or Subsidy Rate by Fuel</v>
      </c>
      <c r="D1739" s="78" t="s">
        <v>46</v>
      </c>
      <c r="E1739" s="88" t="s">
        <v>332</v>
      </c>
      <c r="F1739" s="78" t="s">
        <v>87</v>
      </c>
      <c r="G1739" s="88" t="s">
        <v>1893</v>
      </c>
      <c r="H1739" s="15">
        <v>2333</v>
      </c>
      <c r="I1739" s="201" t="s">
        <v>43</v>
      </c>
      <c r="J1739" s="202" t="str">
        <f>IF(ISBLANK(INDEX('Policy Characteristics'!D:D,MATCH($C1739,'Policy Characteristics'!$C:$C,0))),"",INDEX('Policy Characteristics'!D:D,MATCH($C1739,'Policy Characteristics'!$C:$C,0)))</f>
        <v>Fuel Taxes or Subsidies</v>
      </c>
      <c r="K1739" s="76" t="str">
        <f>IF(ISBLANK(INDEX('Policy Characteristics'!E:E,MATCH($C1739,'Policy Characteristics'!$C:$C,0))),"",INDEX('Policy Characteristics'!E:E,MATCH($C1739,'Policy Characteristics'!$C:$C,0)))</f>
        <v>cross fuel tax</v>
      </c>
      <c r="L1739" s="205">
        <f>IF(ISBLANK(INDEX('Policy Characteristics'!F:F,MATCH($C1739,'Policy Characteristics'!$C:$C,0))),"",INDEX('Policy Characteristics'!F:F,MATCH($C1739,'Policy Characteristics'!$C:$C,0)))</f>
        <v>-0.9</v>
      </c>
      <c r="M1739" s="205">
        <f>IF(ISBLANK(INDEX('Policy Characteristics'!G:G,MATCH($C1739,'Policy Characteristics'!$C:$C,0))),"",INDEX('Policy Characteristics'!G:G,MATCH($C1739,'Policy Characteristics'!$C:$C,0)))</f>
        <v>0.9</v>
      </c>
      <c r="N1739" s="205">
        <f>IF(ISBLANK(INDEX('Policy Characteristics'!H:H,MATCH($C1739,'Policy Characteristics'!$C:$C,0))),"",INDEX('Policy Characteristics'!H:H,MATCH($C1739,'Policy Characteristics'!$C:$C,0)))</f>
        <v>0.01</v>
      </c>
      <c r="O1739" s="76" t="str">
        <f>IF(ISBLANK(INDEX('Policy Characteristics'!I:I,MATCH($C1739,'Policy Characteristics'!$C:$C,0))),"",INDEX('Policy Characteristics'!I:I,MATCH($C1739,'Policy Characteristics'!$C:$C,0)))</f>
        <v>% of BAU price</v>
      </c>
      <c r="P1739" s="76" t="str">
        <f>IF(ISBLANK(INDEX('Policy Characteristics'!J:J,MATCH($C1739,'Policy Characteristics'!$C:$C,0))),"",INDEX('Policy Characteristics'!J:J,MATCH($C1739,'Policy Characteristics'!$C:$C,0)))</f>
        <v>**Description:** This policy changes the tax rate for the selected fuel type(s).  It is expressed as a percentage of the BAU Scenario price, which includes sales and excise taxes. To increase the tax rate, set a positive value. To reduce the BAU tax rate (or to apply a subsidy), set a negative value. // **Guidance for setting values:** In 2012, the national average sales tax rate was 6.8% and the national average tax rate on gasoline was 14%.</v>
      </c>
      <c r="Q1739" s="76" t="str">
        <f>IF(ISBLANK(INDEX('Policy Characteristics'!K:K,MATCH($C1739,'Policy Characteristics'!$C:$C,0))),"",INDEX('Policy Characteristics'!K:K,MATCH($C1739,'Policy Characteristics'!$C:$C,0)))</f>
        <v>fuels.html#fuel-taxes</v>
      </c>
      <c r="R1739" s="76" t="str">
        <f>IF(ISBLANK(INDEX('Policy Characteristics'!L:L,MATCH($C1739,'Policy Characteristics'!$C:$C,0))),"",INDEX('Policy Characteristics'!L:L,MATCH($C1739,'Policy Characteristics'!$C:$C,0)))</f>
        <v>fuel-taxes.html</v>
      </c>
    </row>
    <row r="1740" spans="1:18" s="76" customFormat="1" x14ac:dyDescent="0.25">
      <c r="A1740" s="76" t="str">
        <f>IF(ISBLANK(INDEX('Policy Characteristics'!A:A,MATCH($C1740,'Policy Characteristics'!$C:$C,0))),"",INDEX('Policy Characteristics'!A:A,MATCH($C1740,'Policy Characteristics'!$C:$C,0)))</f>
        <v>Cross-Sector</v>
      </c>
      <c r="B1740" s="200" t="str">
        <f>IF(ISBLANK(INDEX('Policy Characteristics'!B:B,MATCH($C1740,'Policy Characteristics'!$C:$C,0))),"",INDEX('Policy Characteristics'!B:B,MATCH($C1740,'Policy Characteristics'!$C:$C,0)))</f>
        <v>Fuel Taxes or Subsidies</v>
      </c>
      <c r="C1740" s="208" t="str">
        <f t="shared" si="54"/>
        <v>Additional Fuel Tax or Subsidy Rate by Fuel</v>
      </c>
      <c r="D1740" s="78" t="s">
        <v>47</v>
      </c>
      <c r="E1740" s="88" t="s">
        <v>332</v>
      </c>
      <c r="F1740" s="78" t="s">
        <v>88</v>
      </c>
      <c r="G1740" s="88" t="s">
        <v>1893</v>
      </c>
      <c r="H1740" s="15">
        <v>2334</v>
      </c>
      <c r="I1740" s="201" t="s">
        <v>44</v>
      </c>
      <c r="J1740" s="202" t="str">
        <f>IF(ISBLANK(INDEX('Policy Characteristics'!D:D,MATCH($C1740,'Policy Characteristics'!$C:$C,0))),"",INDEX('Policy Characteristics'!D:D,MATCH($C1740,'Policy Characteristics'!$C:$C,0)))</f>
        <v>Fuel Taxes or Subsidies</v>
      </c>
      <c r="K1740" s="76" t="str">
        <f>IF(ISBLANK(INDEX('Policy Characteristics'!E:E,MATCH($C1740,'Policy Characteristics'!$C:$C,0))),"",INDEX('Policy Characteristics'!E:E,MATCH($C1740,'Policy Characteristics'!$C:$C,0)))</f>
        <v>cross fuel tax</v>
      </c>
      <c r="L1740" s="205">
        <f>IF(ISBLANK(INDEX('Policy Characteristics'!F:F,MATCH($C1740,'Policy Characteristics'!$C:$C,0))),"",INDEX('Policy Characteristics'!F:F,MATCH($C1740,'Policy Characteristics'!$C:$C,0)))</f>
        <v>-0.9</v>
      </c>
      <c r="M1740" s="205">
        <f>IF(ISBLANK(INDEX('Policy Characteristics'!G:G,MATCH($C1740,'Policy Characteristics'!$C:$C,0))),"",INDEX('Policy Characteristics'!G:G,MATCH($C1740,'Policy Characteristics'!$C:$C,0)))</f>
        <v>0.9</v>
      </c>
      <c r="N1740" s="205">
        <f>IF(ISBLANK(INDEX('Policy Characteristics'!H:H,MATCH($C1740,'Policy Characteristics'!$C:$C,0))),"",INDEX('Policy Characteristics'!H:H,MATCH($C1740,'Policy Characteristics'!$C:$C,0)))</f>
        <v>0.01</v>
      </c>
      <c r="O1740" s="76" t="str">
        <f>IF(ISBLANK(INDEX('Policy Characteristics'!I:I,MATCH($C1740,'Policy Characteristics'!$C:$C,0))),"",INDEX('Policy Characteristics'!I:I,MATCH($C1740,'Policy Characteristics'!$C:$C,0)))</f>
        <v>% of BAU price</v>
      </c>
      <c r="P1740" s="76" t="str">
        <f>IF(ISBLANK(INDEX('Policy Characteristics'!J:J,MATCH($C1740,'Policy Characteristics'!$C:$C,0))),"",INDEX('Policy Characteristics'!J:J,MATCH($C1740,'Policy Characteristics'!$C:$C,0)))</f>
        <v>**Description:** This policy changes the tax rate for the selected fuel type(s).  It is expressed as a percentage of the BAU Scenario price, which includes sales and excise taxes. To increase the tax rate, set a positive value. To reduce the BAU tax rate (or to apply a subsidy), set a negative value. // **Guidance for setting values:** In 2012, the national average sales tax rate was 6.8% and the national average tax rate on gasoline was 14%.</v>
      </c>
      <c r="Q1740" s="76" t="str">
        <f>IF(ISBLANK(INDEX('Policy Characteristics'!K:K,MATCH($C1740,'Policy Characteristics'!$C:$C,0))),"",INDEX('Policy Characteristics'!K:K,MATCH($C1740,'Policy Characteristics'!$C:$C,0)))</f>
        <v>fuels.html#fuel-taxes</v>
      </c>
      <c r="R1740" s="76" t="str">
        <f>IF(ISBLANK(INDEX('Policy Characteristics'!L:L,MATCH($C1740,'Policy Characteristics'!$C:$C,0))),"",INDEX('Policy Characteristics'!L:L,MATCH($C1740,'Policy Characteristics'!$C:$C,0)))</f>
        <v>fuel-taxes.html</v>
      </c>
    </row>
    <row r="1741" spans="1:18" s="76" customFormat="1" x14ac:dyDescent="0.25">
      <c r="A1741" s="76" t="str">
        <f>IF(ISBLANK(INDEX('Policy Characteristics'!A:A,MATCH($C1741,'Policy Characteristics'!$C:$C,0))),"",INDEX('Policy Characteristics'!A:A,MATCH($C1741,'Policy Characteristics'!$C:$C,0)))</f>
        <v>Cross-Sector</v>
      </c>
      <c r="B1741" s="200" t="str">
        <f>IF(ISBLANK(INDEX('Policy Characteristics'!B:B,MATCH($C1741,'Policy Characteristics'!$C:$C,0))),"",INDEX('Policy Characteristics'!B:B,MATCH($C1741,'Policy Characteristics'!$C:$C,0)))</f>
        <v>Fuel Taxes or Subsidies</v>
      </c>
      <c r="C1741" s="208" t="str">
        <f t="shared" si="54"/>
        <v>Additional Fuel Tax or Subsidy Rate by Fuel</v>
      </c>
      <c r="D1741" s="78" t="s">
        <v>51</v>
      </c>
      <c r="E1741" s="88" t="s">
        <v>332</v>
      </c>
      <c r="F1741" s="78" t="s">
        <v>92</v>
      </c>
      <c r="G1741" s="88" t="s">
        <v>1893</v>
      </c>
      <c r="H1741" s="15">
        <v>2335</v>
      </c>
      <c r="I1741" s="201" t="s">
        <v>44</v>
      </c>
      <c r="J1741" s="202" t="str">
        <f>IF(ISBLANK(INDEX('Policy Characteristics'!D:D,MATCH($C1741,'Policy Characteristics'!$C:$C,0))),"",INDEX('Policy Characteristics'!D:D,MATCH($C1741,'Policy Characteristics'!$C:$C,0)))</f>
        <v>Fuel Taxes or Subsidies</v>
      </c>
      <c r="K1741" s="76" t="str">
        <f>IF(ISBLANK(INDEX('Policy Characteristics'!E:E,MATCH($C1741,'Policy Characteristics'!$C:$C,0))),"",INDEX('Policy Characteristics'!E:E,MATCH($C1741,'Policy Characteristics'!$C:$C,0)))</f>
        <v>cross fuel tax</v>
      </c>
      <c r="L1741" s="205">
        <f>IF(ISBLANK(INDEX('Policy Characteristics'!F:F,MATCH($C1741,'Policy Characteristics'!$C:$C,0))),"",INDEX('Policy Characteristics'!F:F,MATCH($C1741,'Policy Characteristics'!$C:$C,0)))</f>
        <v>-0.9</v>
      </c>
      <c r="M1741" s="205">
        <f>IF(ISBLANK(INDEX('Policy Characteristics'!G:G,MATCH($C1741,'Policy Characteristics'!$C:$C,0))),"",INDEX('Policy Characteristics'!G:G,MATCH($C1741,'Policy Characteristics'!$C:$C,0)))</f>
        <v>0.9</v>
      </c>
      <c r="N1741" s="205">
        <f>IF(ISBLANK(INDEX('Policy Characteristics'!H:H,MATCH($C1741,'Policy Characteristics'!$C:$C,0))),"",INDEX('Policy Characteristics'!H:H,MATCH($C1741,'Policy Characteristics'!$C:$C,0)))</f>
        <v>0.01</v>
      </c>
      <c r="O1741" s="76" t="str">
        <f>IF(ISBLANK(INDEX('Policy Characteristics'!I:I,MATCH($C1741,'Policy Characteristics'!$C:$C,0))),"",INDEX('Policy Characteristics'!I:I,MATCH($C1741,'Policy Characteristics'!$C:$C,0)))</f>
        <v>% of BAU price</v>
      </c>
      <c r="P1741" s="76" t="str">
        <f>IF(ISBLANK(INDEX('Policy Characteristics'!J:J,MATCH($C1741,'Policy Characteristics'!$C:$C,0))),"",INDEX('Policy Characteristics'!J:J,MATCH($C1741,'Policy Characteristics'!$C:$C,0)))</f>
        <v>**Description:** This policy changes the tax rate for the selected fuel type(s).  It is expressed as a percentage of the BAU Scenario price, which includes sales and excise taxes. To increase the tax rate, set a positive value. To reduce the BAU tax rate (or to apply a subsidy), set a negative value. // **Guidance for setting values:** In 2012, the national average sales tax rate was 6.8% and the national average tax rate on gasoline was 14%.</v>
      </c>
      <c r="Q1741" s="76" t="str">
        <f>IF(ISBLANK(INDEX('Policy Characteristics'!K:K,MATCH($C1741,'Policy Characteristics'!$C:$C,0))),"",INDEX('Policy Characteristics'!K:K,MATCH($C1741,'Policy Characteristics'!$C:$C,0)))</f>
        <v>fuels.html#fuel-taxes</v>
      </c>
      <c r="R1741" s="76" t="str">
        <f>IF(ISBLANK(INDEX('Policy Characteristics'!L:L,MATCH($C1741,'Policy Characteristics'!$C:$C,0))),"",INDEX('Policy Characteristics'!L:L,MATCH($C1741,'Policy Characteristics'!$C:$C,0)))</f>
        <v>fuel-taxes.html</v>
      </c>
    </row>
    <row r="1742" spans="1:18" s="76" customFormat="1" x14ac:dyDescent="0.25">
      <c r="A1742" s="76" t="str">
        <f>IF(ISBLANK(INDEX('Policy Characteristics'!A:A,MATCH($C1742,'Policy Characteristics'!$C:$C,0))),"",INDEX('Policy Characteristics'!A:A,MATCH($C1742,'Policy Characteristics'!$C:$C,0)))</f>
        <v>Cross-Sector</v>
      </c>
      <c r="B1742" s="200" t="str">
        <f>IF(ISBLANK(INDEX('Policy Characteristics'!B:B,MATCH($C1742,'Policy Characteristics'!$C:$C,0))),"",INDEX('Policy Characteristics'!B:B,MATCH($C1742,'Policy Characteristics'!$C:$C,0)))</f>
        <v>Fuel Taxes or Subsidies</v>
      </c>
      <c r="C1742" s="208" t="str">
        <f t="shared" si="54"/>
        <v>Additional Fuel Tax or Subsidy Rate by Fuel</v>
      </c>
      <c r="D1742" s="78" t="s">
        <v>53</v>
      </c>
      <c r="E1742" s="88" t="s">
        <v>332</v>
      </c>
      <c r="F1742" s="78" t="s">
        <v>95</v>
      </c>
      <c r="G1742" s="88" t="s">
        <v>1893</v>
      </c>
      <c r="H1742" s="15">
        <v>2336</v>
      </c>
      <c r="I1742" s="201" t="s">
        <v>44</v>
      </c>
      <c r="J1742" s="202" t="str">
        <f>IF(ISBLANK(INDEX('Policy Characteristics'!D:D,MATCH($C1742,'Policy Characteristics'!$C:$C,0))),"",INDEX('Policy Characteristics'!D:D,MATCH($C1742,'Policy Characteristics'!$C:$C,0)))</f>
        <v>Fuel Taxes or Subsidies</v>
      </c>
      <c r="K1742" s="76" t="str">
        <f>IF(ISBLANK(INDEX('Policy Characteristics'!E:E,MATCH($C1742,'Policy Characteristics'!$C:$C,0))),"",INDEX('Policy Characteristics'!E:E,MATCH($C1742,'Policy Characteristics'!$C:$C,0)))</f>
        <v>cross fuel tax</v>
      </c>
      <c r="L1742" s="205">
        <f>IF(ISBLANK(INDEX('Policy Characteristics'!F:F,MATCH($C1742,'Policy Characteristics'!$C:$C,0))),"",INDEX('Policy Characteristics'!F:F,MATCH($C1742,'Policy Characteristics'!$C:$C,0)))</f>
        <v>-0.9</v>
      </c>
      <c r="M1742" s="205">
        <f>IF(ISBLANK(INDEX('Policy Characteristics'!G:G,MATCH($C1742,'Policy Characteristics'!$C:$C,0))),"",INDEX('Policy Characteristics'!G:G,MATCH($C1742,'Policy Characteristics'!$C:$C,0)))</f>
        <v>0.9</v>
      </c>
      <c r="N1742" s="205">
        <f>IF(ISBLANK(INDEX('Policy Characteristics'!H:H,MATCH($C1742,'Policy Characteristics'!$C:$C,0))),"",INDEX('Policy Characteristics'!H:H,MATCH($C1742,'Policy Characteristics'!$C:$C,0)))</f>
        <v>0.01</v>
      </c>
      <c r="O1742" s="76" t="str">
        <f>IF(ISBLANK(INDEX('Policy Characteristics'!I:I,MATCH($C1742,'Policy Characteristics'!$C:$C,0))),"",INDEX('Policy Characteristics'!I:I,MATCH($C1742,'Policy Characteristics'!$C:$C,0)))</f>
        <v>% of BAU price</v>
      </c>
      <c r="P1742" s="76" t="str">
        <f>IF(ISBLANK(INDEX('Policy Characteristics'!J:J,MATCH($C1742,'Policy Characteristics'!$C:$C,0))),"",INDEX('Policy Characteristics'!J:J,MATCH($C1742,'Policy Characteristics'!$C:$C,0)))</f>
        <v>**Description:** This policy changes the tax rate for the selected fuel type(s).  It is expressed as a percentage of the BAU Scenario price, which includes sales and excise taxes. To increase the tax rate, set a positive value. To reduce the BAU tax rate (or to apply a subsidy), set a negative value. // **Guidance for setting values:** In 2012, the national average sales tax rate was 6.8% and the national average tax rate on gasoline was 14%.</v>
      </c>
      <c r="Q1742" s="76" t="str">
        <f>IF(ISBLANK(INDEX('Policy Characteristics'!K:K,MATCH($C1742,'Policy Characteristics'!$C:$C,0))),"",INDEX('Policy Characteristics'!K:K,MATCH($C1742,'Policy Characteristics'!$C:$C,0)))</f>
        <v>fuels.html#fuel-taxes</v>
      </c>
      <c r="R1742" s="76" t="str">
        <f>IF(ISBLANK(INDEX('Policy Characteristics'!L:L,MATCH($C1742,'Policy Characteristics'!$C:$C,0))),"",INDEX('Policy Characteristics'!L:L,MATCH($C1742,'Policy Characteristics'!$C:$C,0)))</f>
        <v>fuel-taxes.html</v>
      </c>
    </row>
    <row r="1743" spans="1:18" s="76" customFormat="1" x14ac:dyDescent="0.25">
      <c r="A1743" s="76" t="str">
        <f>IF(ISBLANK(INDEX('Policy Characteristics'!A:A,MATCH($C1743,'Policy Characteristics'!$C:$C,0))),"",INDEX('Policy Characteristics'!A:A,MATCH($C1743,'Policy Characteristics'!$C:$C,0)))</f>
        <v>Cross-Sector</v>
      </c>
      <c r="B1743" s="200" t="str">
        <f>IF(ISBLANK(INDEX('Policy Characteristics'!B:B,MATCH($C1743,'Policy Characteristics'!$C:$C,0))),"",INDEX('Policy Characteristics'!B:B,MATCH($C1743,'Policy Characteristics'!$C:$C,0)))</f>
        <v>Fuel Taxes or Subsidies</v>
      </c>
      <c r="C1743" s="208" t="str">
        <f t="shared" si="54"/>
        <v>Additional Fuel Tax or Subsidy Rate by Fuel</v>
      </c>
      <c r="D1743" s="78" t="s">
        <v>54</v>
      </c>
      <c r="E1743" s="88" t="s">
        <v>332</v>
      </c>
      <c r="F1743" s="78" t="s">
        <v>96</v>
      </c>
      <c r="G1743" s="88" t="s">
        <v>1893</v>
      </c>
      <c r="H1743" s="15">
        <v>2337</v>
      </c>
      <c r="I1743" s="201" t="s">
        <v>43</v>
      </c>
      <c r="J1743" s="202" t="str">
        <f>IF(ISBLANK(INDEX('Policy Characteristics'!D:D,MATCH($C1743,'Policy Characteristics'!$C:$C,0))),"",INDEX('Policy Characteristics'!D:D,MATCH($C1743,'Policy Characteristics'!$C:$C,0)))</f>
        <v>Fuel Taxes or Subsidies</v>
      </c>
      <c r="K1743" s="76" t="str">
        <f>IF(ISBLANK(INDEX('Policy Characteristics'!E:E,MATCH($C1743,'Policy Characteristics'!$C:$C,0))),"",INDEX('Policy Characteristics'!E:E,MATCH($C1743,'Policy Characteristics'!$C:$C,0)))</f>
        <v>cross fuel tax</v>
      </c>
      <c r="L1743" s="205">
        <f>IF(ISBLANK(INDEX('Policy Characteristics'!F:F,MATCH($C1743,'Policy Characteristics'!$C:$C,0))),"",INDEX('Policy Characteristics'!F:F,MATCH($C1743,'Policy Characteristics'!$C:$C,0)))</f>
        <v>-0.9</v>
      </c>
      <c r="M1743" s="205">
        <f>IF(ISBLANK(INDEX('Policy Characteristics'!G:G,MATCH($C1743,'Policy Characteristics'!$C:$C,0))),"",INDEX('Policy Characteristics'!G:G,MATCH($C1743,'Policy Characteristics'!$C:$C,0)))</f>
        <v>0.9</v>
      </c>
      <c r="N1743" s="205">
        <f>IF(ISBLANK(INDEX('Policy Characteristics'!H:H,MATCH($C1743,'Policy Characteristics'!$C:$C,0))),"",INDEX('Policy Characteristics'!H:H,MATCH($C1743,'Policy Characteristics'!$C:$C,0)))</f>
        <v>0.01</v>
      </c>
      <c r="O1743" s="76" t="str">
        <f>IF(ISBLANK(INDEX('Policy Characteristics'!I:I,MATCH($C1743,'Policy Characteristics'!$C:$C,0))),"",INDEX('Policy Characteristics'!I:I,MATCH($C1743,'Policy Characteristics'!$C:$C,0)))</f>
        <v>% of BAU price</v>
      </c>
      <c r="P1743" s="76" t="str">
        <f>IF(ISBLANK(INDEX('Policy Characteristics'!J:J,MATCH($C1743,'Policy Characteristics'!$C:$C,0))),"",INDEX('Policy Characteristics'!J:J,MATCH($C1743,'Policy Characteristics'!$C:$C,0)))</f>
        <v>**Description:** This policy changes the tax rate for the selected fuel type(s).  It is expressed as a percentage of the BAU Scenario price, which includes sales and excise taxes. To increase the tax rate, set a positive value. To reduce the BAU tax rate (or to apply a subsidy), set a negative value. // **Guidance for setting values:** In 2012, the national average sales tax rate was 6.8% and the national average tax rate on gasoline was 14%.</v>
      </c>
      <c r="Q1743" s="76" t="str">
        <f>IF(ISBLANK(INDEX('Policy Characteristics'!K:K,MATCH($C1743,'Policy Characteristics'!$C:$C,0))),"",INDEX('Policy Characteristics'!K:K,MATCH($C1743,'Policy Characteristics'!$C:$C,0)))</f>
        <v>fuels.html#fuel-taxes</v>
      </c>
      <c r="R1743" s="76" t="str">
        <f>IF(ISBLANK(INDEX('Policy Characteristics'!L:L,MATCH($C1743,'Policy Characteristics'!$C:$C,0))),"",INDEX('Policy Characteristics'!L:L,MATCH($C1743,'Policy Characteristics'!$C:$C,0)))</f>
        <v>fuel-taxes.html</v>
      </c>
    </row>
    <row r="1744" spans="1:18" s="76" customFormat="1" x14ac:dyDescent="0.25">
      <c r="A1744" s="76" t="str">
        <f>IF(ISBLANK(INDEX('Policy Characteristics'!A:A,MATCH($C1744,'Policy Characteristics'!$C:$C,0))),"",INDEX('Policy Characteristics'!A:A,MATCH($C1744,'Policy Characteristics'!$C:$C,0)))</f>
        <v>Cross-Sector</v>
      </c>
      <c r="B1744" s="200" t="str">
        <f>IF(ISBLANK(INDEX('Policy Characteristics'!B:B,MATCH($C1744,'Policy Characteristics'!$C:$C,0))),"",INDEX('Policy Characteristics'!B:B,MATCH($C1744,'Policy Characteristics'!$C:$C,0)))</f>
        <v>Fuel Taxes or Subsidies</v>
      </c>
      <c r="C1744" s="208" t="str">
        <f t="shared" si="54"/>
        <v>Additional Fuel Tax or Subsidy Rate by Fuel</v>
      </c>
      <c r="D1744" s="78" t="s">
        <v>55</v>
      </c>
      <c r="E1744" s="88" t="s">
        <v>332</v>
      </c>
      <c r="F1744" s="78" t="s">
        <v>97</v>
      </c>
      <c r="G1744" s="88" t="s">
        <v>1893</v>
      </c>
      <c r="H1744" s="15">
        <v>2338</v>
      </c>
      <c r="I1744" s="201" t="s">
        <v>44</v>
      </c>
      <c r="J1744" s="202" t="str">
        <f>IF(ISBLANK(INDEX('Policy Characteristics'!D:D,MATCH($C1744,'Policy Characteristics'!$C:$C,0))),"",INDEX('Policy Characteristics'!D:D,MATCH($C1744,'Policy Characteristics'!$C:$C,0)))</f>
        <v>Fuel Taxes or Subsidies</v>
      </c>
      <c r="K1744" s="76" t="str">
        <f>IF(ISBLANK(INDEX('Policy Characteristics'!E:E,MATCH($C1744,'Policy Characteristics'!$C:$C,0))),"",INDEX('Policy Characteristics'!E:E,MATCH($C1744,'Policy Characteristics'!$C:$C,0)))</f>
        <v>cross fuel tax</v>
      </c>
      <c r="L1744" s="205">
        <f>IF(ISBLANK(INDEX('Policy Characteristics'!F:F,MATCH($C1744,'Policy Characteristics'!$C:$C,0))),"",INDEX('Policy Characteristics'!F:F,MATCH($C1744,'Policy Characteristics'!$C:$C,0)))</f>
        <v>-0.9</v>
      </c>
      <c r="M1744" s="205">
        <f>IF(ISBLANK(INDEX('Policy Characteristics'!G:G,MATCH($C1744,'Policy Characteristics'!$C:$C,0))),"",INDEX('Policy Characteristics'!G:G,MATCH($C1744,'Policy Characteristics'!$C:$C,0)))</f>
        <v>0.9</v>
      </c>
      <c r="N1744" s="205">
        <f>IF(ISBLANK(INDEX('Policy Characteristics'!H:H,MATCH($C1744,'Policy Characteristics'!$C:$C,0))),"",INDEX('Policy Characteristics'!H:H,MATCH($C1744,'Policy Characteristics'!$C:$C,0)))</f>
        <v>0.01</v>
      </c>
      <c r="O1744" s="76" t="str">
        <f>IF(ISBLANK(INDEX('Policy Characteristics'!I:I,MATCH($C1744,'Policy Characteristics'!$C:$C,0))),"",INDEX('Policy Characteristics'!I:I,MATCH($C1744,'Policy Characteristics'!$C:$C,0)))</f>
        <v>% of BAU price</v>
      </c>
      <c r="P1744" s="76" t="str">
        <f>IF(ISBLANK(INDEX('Policy Characteristics'!J:J,MATCH($C1744,'Policy Characteristics'!$C:$C,0))),"",INDEX('Policy Characteristics'!J:J,MATCH($C1744,'Policy Characteristics'!$C:$C,0)))</f>
        <v>**Description:** This policy changes the tax rate for the selected fuel type(s).  It is expressed as a percentage of the BAU Scenario price, which includes sales and excise taxes. To increase the tax rate, set a positive value. To reduce the BAU tax rate (or to apply a subsidy), set a negative value. // **Guidance for setting values:** In 2012, the national average sales tax rate was 6.8% and the national average tax rate on gasoline was 14%.</v>
      </c>
      <c r="Q1744" s="76" t="str">
        <f>IF(ISBLANK(INDEX('Policy Characteristics'!K:K,MATCH($C1744,'Policy Characteristics'!$C:$C,0))),"",INDEX('Policy Characteristics'!K:K,MATCH($C1744,'Policy Characteristics'!$C:$C,0)))</f>
        <v>fuels.html#fuel-taxes</v>
      </c>
      <c r="R1744" s="76" t="str">
        <f>IF(ISBLANK(INDEX('Policy Characteristics'!L:L,MATCH($C1744,'Policy Characteristics'!$C:$C,0))),"",INDEX('Policy Characteristics'!L:L,MATCH($C1744,'Policy Characteristics'!$C:$C,0)))</f>
        <v>fuel-taxes.html</v>
      </c>
    </row>
    <row r="1745" spans="1:18" s="76" customFormat="1" x14ac:dyDescent="0.25">
      <c r="A1745" s="76" t="str">
        <f>IF(ISBLANK(INDEX('Policy Characteristics'!A:A,MATCH($C1745,'Policy Characteristics'!$C:$C,0))),"",INDEX('Policy Characteristics'!A:A,MATCH($C1745,'Policy Characteristics'!$C:$C,0)))</f>
        <v>Cross-Sector</v>
      </c>
      <c r="B1745" s="200" t="str">
        <f>IF(ISBLANK(INDEX('Policy Characteristics'!B:B,MATCH($C1745,'Policy Characteristics'!$C:$C,0))),"",INDEX('Policy Characteristics'!B:B,MATCH($C1745,'Policy Characteristics'!$C:$C,0)))</f>
        <v>Fuel Taxes or Subsidies</v>
      </c>
      <c r="C1745" s="208" t="str">
        <f t="shared" si="54"/>
        <v>Additional Fuel Tax or Subsidy Rate by Fuel</v>
      </c>
      <c r="D1745" s="78" t="s">
        <v>56</v>
      </c>
      <c r="E1745" s="88" t="s">
        <v>332</v>
      </c>
      <c r="F1745" s="78" t="s">
        <v>98</v>
      </c>
      <c r="G1745" s="88" t="s">
        <v>1893</v>
      </c>
      <c r="H1745" s="15">
        <v>2339</v>
      </c>
      <c r="I1745" s="201" t="s">
        <v>44</v>
      </c>
      <c r="J1745" s="202" t="str">
        <f>IF(ISBLANK(INDEX('Policy Characteristics'!D:D,MATCH($C1745,'Policy Characteristics'!$C:$C,0))),"",INDEX('Policy Characteristics'!D:D,MATCH($C1745,'Policy Characteristics'!$C:$C,0)))</f>
        <v>Fuel Taxes or Subsidies</v>
      </c>
      <c r="K1745" s="76" t="str">
        <f>IF(ISBLANK(INDEX('Policy Characteristics'!E:E,MATCH($C1745,'Policy Characteristics'!$C:$C,0))),"",INDEX('Policy Characteristics'!E:E,MATCH($C1745,'Policy Characteristics'!$C:$C,0)))</f>
        <v>cross fuel tax</v>
      </c>
      <c r="L1745" s="205">
        <f>IF(ISBLANK(INDEX('Policy Characteristics'!F:F,MATCH($C1745,'Policy Characteristics'!$C:$C,0))),"",INDEX('Policy Characteristics'!F:F,MATCH($C1745,'Policy Characteristics'!$C:$C,0)))</f>
        <v>-0.9</v>
      </c>
      <c r="M1745" s="205">
        <f>IF(ISBLANK(INDEX('Policy Characteristics'!G:G,MATCH($C1745,'Policy Characteristics'!$C:$C,0))),"",INDEX('Policy Characteristics'!G:G,MATCH($C1745,'Policy Characteristics'!$C:$C,0)))</f>
        <v>0.9</v>
      </c>
      <c r="N1745" s="205">
        <f>IF(ISBLANK(INDEX('Policy Characteristics'!H:H,MATCH($C1745,'Policy Characteristics'!$C:$C,0))),"",INDEX('Policy Characteristics'!H:H,MATCH($C1745,'Policy Characteristics'!$C:$C,0)))</f>
        <v>0.01</v>
      </c>
      <c r="O1745" s="76" t="str">
        <f>IF(ISBLANK(INDEX('Policy Characteristics'!I:I,MATCH($C1745,'Policy Characteristics'!$C:$C,0))),"",INDEX('Policy Characteristics'!I:I,MATCH($C1745,'Policy Characteristics'!$C:$C,0)))</f>
        <v>% of BAU price</v>
      </c>
      <c r="P1745" s="76" t="str">
        <f>IF(ISBLANK(INDEX('Policy Characteristics'!J:J,MATCH($C1745,'Policy Characteristics'!$C:$C,0))),"",INDEX('Policy Characteristics'!J:J,MATCH($C1745,'Policy Characteristics'!$C:$C,0)))</f>
        <v>**Description:** This policy changes the tax rate for the selected fuel type(s).  It is expressed as a percentage of the BAU Scenario price, which includes sales and excise taxes. To increase the tax rate, set a positive value. To reduce the BAU tax rate (or to apply a subsidy), set a negative value. // **Guidance for setting values:** In 2012, the national average sales tax rate was 6.8% and the national average tax rate on gasoline was 14%.</v>
      </c>
      <c r="Q1745" s="76" t="str">
        <f>IF(ISBLANK(INDEX('Policy Characteristics'!K:K,MATCH($C1745,'Policy Characteristics'!$C:$C,0))),"",INDEX('Policy Characteristics'!K:K,MATCH($C1745,'Policy Characteristics'!$C:$C,0)))</f>
        <v>fuels.html#fuel-taxes</v>
      </c>
      <c r="R1745" s="76" t="str">
        <f>IF(ISBLANK(INDEX('Policy Characteristics'!L:L,MATCH($C1745,'Policy Characteristics'!$C:$C,0))),"",INDEX('Policy Characteristics'!L:L,MATCH($C1745,'Policy Characteristics'!$C:$C,0)))</f>
        <v>fuel-taxes.html</v>
      </c>
    </row>
    <row r="1746" spans="1:18" x14ac:dyDescent="0.25">
      <c r="A1746" s="76" t="str">
        <f>IF(ISBLANK(INDEX('Policy Characteristics'!A:A,MATCH($C1746,'Policy Characteristics'!$C:$C,0))),"",INDEX('Policy Characteristics'!A:A,MATCH($C1746,'Policy Characteristics'!$C:$C,0)))</f>
        <v>Cross-Sector</v>
      </c>
      <c r="B1746" s="200" t="str">
        <f>IF(ISBLANK(INDEX('Policy Characteristics'!B:B,MATCH($C1746,'Policy Characteristics'!$C:$C,0))),"",INDEX('Policy Characteristics'!B:B,MATCH($C1746,'Policy Characteristics'!$C:$C,0)))</f>
        <v>Fuel Taxes or Subsidies</v>
      </c>
      <c r="C1746" s="208" t="str">
        <f t="shared" si="54"/>
        <v>Additional Fuel Tax or Subsidy Rate by Fuel</v>
      </c>
      <c r="D1746" s="78" t="s">
        <v>716</v>
      </c>
      <c r="E1746" s="88" t="s">
        <v>332</v>
      </c>
      <c r="F1746" s="78" t="s">
        <v>717</v>
      </c>
      <c r="G1746" s="88" t="s">
        <v>1893</v>
      </c>
      <c r="H1746" s="15">
        <v>2340</v>
      </c>
      <c r="I1746" s="201" t="s">
        <v>44</v>
      </c>
      <c r="J1746" s="202" t="str">
        <f>IF(ISBLANK(INDEX('Policy Characteristics'!D:D,MATCH($C1746,'Policy Characteristics'!$C:$C,0))),"",INDEX('Policy Characteristics'!D:D,MATCH($C1746,'Policy Characteristics'!$C:$C,0)))</f>
        <v>Fuel Taxes or Subsidies</v>
      </c>
      <c r="K1746" s="76" t="str">
        <f>IF(ISBLANK(INDEX('Policy Characteristics'!E:E,MATCH($C1746,'Policy Characteristics'!$C:$C,0))),"",INDEX('Policy Characteristics'!E:E,MATCH($C1746,'Policy Characteristics'!$C:$C,0)))</f>
        <v>cross fuel tax</v>
      </c>
      <c r="L1746" s="205">
        <f>IF(ISBLANK(INDEX('Policy Characteristics'!F:F,MATCH($C1746,'Policy Characteristics'!$C:$C,0))),"",INDEX('Policy Characteristics'!F:F,MATCH($C1746,'Policy Characteristics'!$C:$C,0)))</f>
        <v>-0.9</v>
      </c>
      <c r="M1746" s="205">
        <f>IF(ISBLANK(INDEX('Policy Characteristics'!G:G,MATCH($C1746,'Policy Characteristics'!$C:$C,0))),"",INDEX('Policy Characteristics'!G:G,MATCH($C1746,'Policy Characteristics'!$C:$C,0)))</f>
        <v>0.9</v>
      </c>
      <c r="N1746" s="205">
        <f>IF(ISBLANK(INDEX('Policy Characteristics'!H:H,MATCH($C1746,'Policy Characteristics'!$C:$C,0))),"",INDEX('Policy Characteristics'!H:H,MATCH($C1746,'Policy Characteristics'!$C:$C,0)))</f>
        <v>0.01</v>
      </c>
      <c r="O1746" s="76" t="str">
        <f>IF(ISBLANK(INDEX('Policy Characteristics'!I:I,MATCH($C1746,'Policy Characteristics'!$C:$C,0))),"",INDEX('Policy Characteristics'!I:I,MATCH($C1746,'Policy Characteristics'!$C:$C,0)))</f>
        <v>% of BAU price</v>
      </c>
      <c r="P1746" s="76" t="str">
        <f>IF(ISBLANK(INDEX('Policy Characteristics'!J:J,MATCH($C1746,'Policy Characteristics'!$C:$C,0))),"",INDEX('Policy Characteristics'!J:J,MATCH($C1746,'Policy Characteristics'!$C:$C,0)))</f>
        <v>**Description:** This policy changes the tax rate for the selected fuel type(s).  It is expressed as a percentage of the BAU Scenario price, which includes sales and excise taxes. To increase the tax rate, set a positive value. To reduce the BAU tax rate (or to apply a subsidy), set a negative value. // **Guidance for setting values:** In 2012, the national average sales tax rate was 6.8% and the national average tax rate on gasoline was 14%.</v>
      </c>
      <c r="Q1746" s="76" t="str">
        <f>IF(ISBLANK(INDEX('Policy Characteristics'!K:K,MATCH($C1746,'Policy Characteristics'!$C:$C,0))),"",INDEX('Policy Characteristics'!K:K,MATCH($C1746,'Policy Characteristics'!$C:$C,0)))</f>
        <v>fuels.html#fuel-taxes</v>
      </c>
      <c r="R1746" s="76" t="str">
        <f>IF(ISBLANK(INDEX('Policy Characteristics'!L:L,MATCH($C1746,'Policy Characteristics'!$C:$C,0))),"",INDEX('Policy Characteristics'!L:L,MATCH($C1746,'Policy Characteristics'!$C:$C,0)))</f>
        <v>fuel-taxes.html</v>
      </c>
    </row>
    <row r="1747" spans="1:18" x14ac:dyDescent="0.25">
      <c r="A1747" s="76" t="str">
        <f>IF(ISBLANK(INDEX('Policy Characteristics'!A:A,MATCH($C1747,'Policy Characteristics'!$C:$C,0))),"",INDEX('Policy Characteristics'!A:A,MATCH($C1747,'Policy Characteristics'!$C:$C,0)))</f>
        <v>Cross-Sector</v>
      </c>
      <c r="B1747" s="200" t="str">
        <f>IF(ISBLANK(INDEX('Policy Characteristics'!B:B,MATCH($C1747,'Policy Characteristics'!$C:$C,0))),"",INDEX('Policy Characteristics'!B:B,MATCH($C1747,'Policy Characteristics'!$C:$C,0)))</f>
        <v>Fuel Taxes or Subsidies</v>
      </c>
      <c r="C1747" s="208" t="str">
        <f t="shared" si="54"/>
        <v>Additional Fuel Tax or Subsidy Rate by Fuel</v>
      </c>
      <c r="D1747" s="78" t="s">
        <v>75</v>
      </c>
      <c r="E1747" s="88" t="s">
        <v>332</v>
      </c>
      <c r="F1747" s="78" t="s">
        <v>99</v>
      </c>
      <c r="G1747" s="88" t="s">
        <v>1893</v>
      </c>
      <c r="H1747" s="15">
        <v>2341</v>
      </c>
      <c r="I1747" s="201" t="s">
        <v>44</v>
      </c>
      <c r="J1747" s="202" t="str">
        <f>IF(ISBLANK(INDEX('Policy Characteristics'!D:D,MATCH($C1747,'Policy Characteristics'!$C:$C,0))),"",INDEX('Policy Characteristics'!D:D,MATCH($C1747,'Policy Characteristics'!$C:$C,0)))</f>
        <v>Fuel Taxes or Subsidies</v>
      </c>
      <c r="K1747" s="76" t="str">
        <f>IF(ISBLANK(INDEX('Policy Characteristics'!E:E,MATCH($C1747,'Policy Characteristics'!$C:$C,0))),"",INDEX('Policy Characteristics'!E:E,MATCH($C1747,'Policy Characteristics'!$C:$C,0)))</f>
        <v>cross fuel tax</v>
      </c>
      <c r="L1747" s="205">
        <f>IF(ISBLANK(INDEX('Policy Characteristics'!F:F,MATCH($C1747,'Policy Characteristics'!$C:$C,0))),"",INDEX('Policy Characteristics'!F:F,MATCH($C1747,'Policy Characteristics'!$C:$C,0)))</f>
        <v>-0.9</v>
      </c>
      <c r="M1747" s="205">
        <f>IF(ISBLANK(INDEX('Policy Characteristics'!G:G,MATCH($C1747,'Policy Characteristics'!$C:$C,0))),"",INDEX('Policy Characteristics'!G:G,MATCH($C1747,'Policy Characteristics'!$C:$C,0)))</f>
        <v>0.9</v>
      </c>
      <c r="N1747" s="205">
        <f>IF(ISBLANK(INDEX('Policy Characteristics'!H:H,MATCH($C1747,'Policy Characteristics'!$C:$C,0))),"",INDEX('Policy Characteristics'!H:H,MATCH($C1747,'Policy Characteristics'!$C:$C,0)))</f>
        <v>0.01</v>
      </c>
      <c r="O1747" s="76" t="str">
        <f>IF(ISBLANK(INDEX('Policy Characteristics'!I:I,MATCH($C1747,'Policy Characteristics'!$C:$C,0))),"",INDEX('Policy Characteristics'!I:I,MATCH($C1747,'Policy Characteristics'!$C:$C,0)))</f>
        <v>% of BAU price</v>
      </c>
      <c r="P1747" s="76" t="str">
        <f>IF(ISBLANK(INDEX('Policy Characteristics'!J:J,MATCH($C1747,'Policy Characteristics'!$C:$C,0))),"",INDEX('Policy Characteristics'!J:J,MATCH($C1747,'Policy Characteristics'!$C:$C,0)))</f>
        <v>**Description:** This policy changes the tax rate for the selected fuel type(s).  It is expressed as a percentage of the BAU Scenario price, which includes sales and excise taxes. To increase the tax rate, set a positive value. To reduce the BAU tax rate (or to apply a subsidy), set a negative value. // **Guidance for setting values:** In 2012, the national average sales tax rate was 6.8% and the national average tax rate on gasoline was 14%.</v>
      </c>
      <c r="Q1747" s="76" t="str">
        <f>IF(ISBLANK(INDEX('Policy Characteristics'!K:K,MATCH($C1747,'Policy Characteristics'!$C:$C,0))),"",INDEX('Policy Characteristics'!K:K,MATCH($C1747,'Policy Characteristics'!$C:$C,0)))</f>
        <v>fuels.html#fuel-taxes</v>
      </c>
      <c r="R1747" s="76" t="str">
        <f>IF(ISBLANK(INDEX('Policy Characteristics'!L:L,MATCH($C1747,'Policy Characteristics'!$C:$C,0))),"",INDEX('Policy Characteristics'!L:L,MATCH($C1747,'Policy Characteristics'!$C:$C,0)))</f>
        <v>fuel-taxes.html</v>
      </c>
    </row>
    <row r="1748" spans="1:18" x14ac:dyDescent="0.25">
      <c r="A1748" s="76" t="str">
        <f>IF(ISBLANK(INDEX('Policy Characteristics'!A:A,MATCH($C1748,'Policy Characteristics'!$C:$C,0))),"",INDEX('Policy Characteristics'!A:A,MATCH($C1748,'Policy Characteristics'!$C:$C,0)))</f>
        <v>Cross-Sector</v>
      </c>
      <c r="B1748" s="200" t="str">
        <f>IF(ISBLANK(INDEX('Policy Characteristics'!B:B,MATCH($C1748,'Policy Characteristics'!$C:$C,0))),"",INDEX('Policy Characteristics'!B:B,MATCH($C1748,'Policy Characteristics'!$C:$C,0)))</f>
        <v>Fuel Taxes or Subsidies</v>
      </c>
      <c r="C1748" s="208" t="str">
        <f t="shared" si="54"/>
        <v>Additional Fuel Tax or Subsidy Rate by Fuel</v>
      </c>
      <c r="D1748" s="78" t="s">
        <v>440</v>
      </c>
      <c r="E1748" s="88" t="s">
        <v>332</v>
      </c>
      <c r="F1748" s="78" t="s">
        <v>441</v>
      </c>
      <c r="G1748" s="88" t="s">
        <v>1893</v>
      </c>
      <c r="H1748" s="15">
        <v>2342</v>
      </c>
      <c r="I1748" s="201" t="s">
        <v>44</v>
      </c>
      <c r="J1748" s="202" t="str">
        <f>IF(ISBLANK(INDEX('Policy Characteristics'!D:D,MATCH($C1748,'Policy Characteristics'!$C:$C,0))),"",INDEX('Policy Characteristics'!D:D,MATCH($C1748,'Policy Characteristics'!$C:$C,0)))</f>
        <v>Fuel Taxes or Subsidies</v>
      </c>
      <c r="K1748" s="76" t="str">
        <f>IF(ISBLANK(INDEX('Policy Characteristics'!E:E,MATCH($C1748,'Policy Characteristics'!$C:$C,0))),"",INDEX('Policy Characteristics'!E:E,MATCH($C1748,'Policy Characteristics'!$C:$C,0)))</f>
        <v>cross fuel tax</v>
      </c>
      <c r="L1748" s="205">
        <f>IF(ISBLANK(INDEX('Policy Characteristics'!F:F,MATCH($C1748,'Policy Characteristics'!$C:$C,0))),"",INDEX('Policy Characteristics'!F:F,MATCH($C1748,'Policy Characteristics'!$C:$C,0)))</f>
        <v>-0.9</v>
      </c>
      <c r="M1748" s="205">
        <f>IF(ISBLANK(INDEX('Policy Characteristics'!G:G,MATCH($C1748,'Policy Characteristics'!$C:$C,0))),"",INDEX('Policy Characteristics'!G:G,MATCH($C1748,'Policy Characteristics'!$C:$C,0)))</f>
        <v>0.9</v>
      </c>
      <c r="N1748" s="205">
        <f>IF(ISBLANK(INDEX('Policy Characteristics'!H:H,MATCH($C1748,'Policy Characteristics'!$C:$C,0))),"",INDEX('Policy Characteristics'!H:H,MATCH($C1748,'Policy Characteristics'!$C:$C,0)))</f>
        <v>0.01</v>
      </c>
      <c r="O1748" s="76" t="str">
        <f>IF(ISBLANK(INDEX('Policy Characteristics'!I:I,MATCH($C1748,'Policy Characteristics'!$C:$C,0))),"",INDEX('Policy Characteristics'!I:I,MATCH($C1748,'Policy Characteristics'!$C:$C,0)))</f>
        <v>% of BAU price</v>
      </c>
      <c r="P1748" s="76" t="str">
        <f>IF(ISBLANK(INDEX('Policy Characteristics'!J:J,MATCH($C1748,'Policy Characteristics'!$C:$C,0))),"",INDEX('Policy Characteristics'!J:J,MATCH($C1748,'Policy Characteristics'!$C:$C,0)))</f>
        <v>**Description:** This policy changes the tax rate for the selected fuel type(s).  It is expressed as a percentage of the BAU Scenario price, which includes sales and excise taxes. To increase the tax rate, set a positive value. To reduce the BAU tax rate (or to apply a subsidy), set a negative value. // **Guidance for setting values:** In 2012, the national average sales tax rate was 6.8% and the national average tax rate on gasoline was 14%.</v>
      </c>
      <c r="Q1748" s="76" t="str">
        <f>IF(ISBLANK(INDEX('Policy Characteristics'!K:K,MATCH($C1748,'Policy Characteristics'!$C:$C,0))),"",INDEX('Policy Characteristics'!K:K,MATCH($C1748,'Policy Characteristics'!$C:$C,0)))</f>
        <v>fuels.html#fuel-taxes</v>
      </c>
      <c r="R1748" s="76" t="str">
        <f>IF(ISBLANK(INDEX('Policy Characteristics'!L:L,MATCH($C1748,'Policy Characteristics'!$C:$C,0))),"",INDEX('Policy Characteristics'!L:L,MATCH($C1748,'Policy Characteristics'!$C:$C,0)))</f>
        <v>fuel-taxes.html</v>
      </c>
    </row>
    <row r="1749" spans="1:18" x14ac:dyDescent="0.25">
      <c r="A1749" s="76" t="str">
        <f>IF(ISBLANK(INDEX('Policy Characteristics'!A:A,MATCH($C1749,'Policy Characteristics'!$C:$C,0))),"",INDEX('Policy Characteristics'!A:A,MATCH($C1749,'Policy Characteristics'!$C:$C,0)))</f>
        <v>Cross-Sector</v>
      </c>
      <c r="B1749" s="200" t="str">
        <f>IF(ISBLANK(INDEX('Policy Characteristics'!B:B,MATCH($C1749,'Policy Characteristics'!$C:$C,0))),"",INDEX('Policy Characteristics'!B:B,MATCH($C1749,'Policy Characteristics'!$C:$C,0)))</f>
        <v>Fuel Taxes or Subsidies</v>
      </c>
      <c r="C1749" s="208" t="str">
        <f t="shared" si="54"/>
        <v>Additional Fuel Tax or Subsidy Rate by Fuel</v>
      </c>
      <c r="D1749" s="78" t="s">
        <v>708</v>
      </c>
      <c r="E1749" s="88" t="s">
        <v>332</v>
      </c>
      <c r="F1749" s="78" t="s">
        <v>712</v>
      </c>
      <c r="G1749" s="88" t="s">
        <v>1893</v>
      </c>
      <c r="H1749" s="15">
        <v>2343</v>
      </c>
      <c r="I1749" s="201" t="s">
        <v>44</v>
      </c>
      <c r="J1749" s="202" t="str">
        <f>IF(ISBLANK(INDEX('Policy Characteristics'!D:D,MATCH($C1749,'Policy Characteristics'!$C:$C,0))),"",INDEX('Policy Characteristics'!D:D,MATCH($C1749,'Policy Characteristics'!$C:$C,0)))</f>
        <v>Fuel Taxes or Subsidies</v>
      </c>
      <c r="K1749" s="76" t="str">
        <f>IF(ISBLANK(INDEX('Policy Characteristics'!E:E,MATCH($C1749,'Policy Characteristics'!$C:$C,0))),"",INDEX('Policy Characteristics'!E:E,MATCH($C1749,'Policy Characteristics'!$C:$C,0)))</f>
        <v>cross fuel tax</v>
      </c>
      <c r="L1749" s="205">
        <f>IF(ISBLANK(INDEX('Policy Characteristics'!F:F,MATCH($C1749,'Policy Characteristics'!$C:$C,0))),"",INDEX('Policy Characteristics'!F:F,MATCH($C1749,'Policy Characteristics'!$C:$C,0)))</f>
        <v>-0.9</v>
      </c>
      <c r="M1749" s="205">
        <f>IF(ISBLANK(INDEX('Policy Characteristics'!G:G,MATCH($C1749,'Policy Characteristics'!$C:$C,0))),"",INDEX('Policy Characteristics'!G:G,MATCH($C1749,'Policy Characteristics'!$C:$C,0)))</f>
        <v>0.9</v>
      </c>
      <c r="N1749" s="205">
        <f>IF(ISBLANK(INDEX('Policy Characteristics'!H:H,MATCH($C1749,'Policy Characteristics'!$C:$C,0))),"",INDEX('Policy Characteristics'!H:H,MATCH($C1749,'Policy Characteristics'!$C:$C,0)))</f>
        <v>0.01</v>
      </c>
      <c r="O1749" s="76" t="str">
        <f>IF(ISBLANK(INDEX('Policy Characteristics'!I:I,MATCH($C1749,'Policy Characteristics'!$C:$C,0))),"",INDEX('Policy Characteristics'!I:I,MATCH($C1749,'Policy Characteristics'!$C:$C,0)))</f>
        <v>% of BAU price</v>
      </c>
      <c r="P1749" s="76" t="str">
        <f>IF(ISBLANK(INDEX('Policy Characteristics'!J:J,MATCH($C1749,'Policy Characteristics'!$C:$C,0))),"",INDEX('Policy Characteristics'!J:J,MATCH($C1749,'Policy Characteristics'!$C:$C,0)))</f>
        <v>**Description:** This policy changes the tax rate for the selected fuel type(s).  It is expressed as a percentage of the BAU Scenario price, which includes sales and excise taxes. To increase the tax rate, set a positive value. To reduce the BAU tax rate (or to apply a subsidy), set a negative value. // **Guidance for setting values:** In 2012, the national average sales tax rate was 6.8% and the national average tax rate on gasoline was 14%.</v>
      </c>
      <c r="Q1749" s="76" t="str">
        <f>IF(ISBLANK(INDEX('Policy Characteristics'!K:K,MATCH($C1749,'Policy Characteristics'!$C:$C,0))),"",INDEX('Policy Characteristics'!K:K,MATCH($C1749,'Policy Characteristics'!$C:$C,0)))</f>
        <v>fuels.html#fuel-taxes</v>
      </c>
      <c r="R1749" s="76" t="str">
        <f>IF(ISBLANK(INDEX('Policy Characteristics'!L:L,MATCH($C1749,'Policy Characteristics'!$C:$C,0))),"",INDEX('Policy Characteristics'!L:L,MATCH($C1749,'Policy Characteristics'!$C:$C,0)))</f>
        <v>fuel-taxes.html</v>
      </c>
    </row>
    <row r="1750" spans="1:18" x14ac:dyDescent="0.25">
      <c r="A1750" s="76" t="str">
        <f>IF(ISBLANK(INDEX('Policy Characteristics'!A:A,MATCH($C1750,'Policy Characteristics'!$C:$C,0))),"",INDEX('Policy Characteristics'!A:A,MATCH($C1750,'Policy Characteristics'!$C:$C,0)))</f>
        <v>Cross-Sector</v>
      </c>
      <c r="B1750" s="200" t="str">
        <f>IF(ISBLANK(INDEX('Policy Characteristics'!B:B,MATCH($C1750,'Policy Characteristics'!$C:$C,0))),"",INDEX('Policy Characteristics'!B:B,MATCH($C1750,'Policy Characteristics'!$C:$C,0)))</f>
        <v>Fuel Taxes or Subsidies</v>
      </c>
      <c r="C1750" s="208" t="str">
        <f t="shared" si="54"/>
        <v>Additional Fuel Tax or Subsidy Rate by Fuel</v>
      </c>
      <c r="D1750" s="78" t="s">
        <v>718</v>
      </c>
      <c r="E1750" s="88" t="s">
        <v>332</v>
      </c>
      <c r="F1750" s="78" t="s">
        <v>719</v>
      </c>
      <c r="G1750" s="88" t="s">
        <v>1893</v>
      </c>
      <c r="H1750" s="15">
        <v>2344</v>
      </c>
      <c r="I1750" s="201" t="s">
        <v>44</v>
      </c>
      <c r="J1750" s="202" t="str">
        <f>IF(ISBLANK(INDEX('Policy Characteristics'!D:D,MATCH($C1750,'Policy Characteristics'!$C:$C,0))),"",INDEX('Policy Characteristics'!D:D,MATCH($C1750,'Policy Characteristics'!$C:$C,0)))</f>
        <v>Fuel Taxes or Subsidies</v>
      </c>
      <c r="K1750" s="76" t="str">
        <f>IF(ISBLANK(INDEX('Policy Characteristics'!E:E,MATCH($C1750,'Policy Characteristics'!$C:$C,0))),"",INDEX('Policy Characteristics'!E:E,MATCH($C1750,'Policy Characteristics'!$C:$C,0)))</f>
        <v>cross fuel tax</v>
      </c>
      <c r="L1750" s="205">
        <f>IF(ISBLANK(INDEX('Policy Characteristics'!F:F,MATCH($C1750,'Policy Characteristics'!$C:$C,0))),"",INDEX('Policy Characteristics'!F:F,MATCH($C1750,'Policy Characteristics'!$C:$C,0)))</f>
        <v>-0.9</v>
      </c>
      <c r="M1750" s="205">
        <f>IF(ISBLANK(INDEX('Policy Characteristics'!G:G,MATCH($C1750,'Policy Characteristics'!$C:$C,0))),"",INDEX('Policy Characteristics'!G:G,MATCH($C1750,'Policy Characteristics'!$C:$C,0)))</f>
        <v>0.9</v>
      </c>
      <c r="N1750" s="205">
        <f>IF(ISBLANK(INDEX('Policy Characteristics'!H:H,MATCH($C1750,'Policy Characteristics'!$C:$C,0))),"",INDEX('Policy Characteristics'!H:H,MATCH($C1750,'Policy Characteristics'!$C:$C,0)))</f>
        <v>0.01</v>
      </c>
      <c r="O1750" s="76" t="str">
        <f>IF(ISBLANK(INDEX('Policy Characteristics'!I:I,MATCH($C1750,'Policy Characteristics'!$C:$C,0))),"",INDEX('Policy Characteristics'!I:I,MATCH($C1750,'Policy Characteristics'!$C:$C,0)))</f>
        <v>% of BAU price</v>
      </c>
      <c r="P1750" s="76" t="str">
        <f>IF(ISBLANK(INDEX('Policy Characteristics'!J:J,MATCH($C1750,'Policy Characteristics'!$C:$C,0))),"",INDEX('Policy Characteristics'!J:J,MATCH($C1750,'Policy Characteristics'!$C:$C,0)))</f>
        <v>**Description:** This policy changes the tax rate for the selected fuel type(s).  It is expressed as a percentage of the BAU Scenario price, which includes sales and excise taxes. To increase the tax rate, set a positive value. To reduce the BAU tax rate (or to apply a subsidy), set a negative value. // **Guidance for setting values:** In 2012, the national average sales tax rate was 6.8% and the national average tax rate on gasoline was 14%.</v>
      </c>
      <c r="Q1750" s="76" t="str">
        <f>IF(ISBLANK(INDEX('Policy Characteristics'!K:K,MATCH($C1750,'Policy Characteristics'!$C:$C,0))),"",INDEX('Policy Characteristics'!K:K,MATCH($C1750,'Policy Characteristics'!$C:$C,0)))</f>
        <v>fuels.html#fuel-taxes</v>
      </c>
      <c r="R1750" s="76" t="str">
        <f>IF(ISBLANK(INDEX('Policy Characteristics'!L:L,MATCH($C1750,'Policy Characteristics'!$C:$C,0))),"",INDEX('Policy Characteristics'!L:L,MATCH($C1750,'Policy Characteristics'!$C:$C,0)))</f>
        <v>fuel-taxes.html</v>
      </c>
    </row>
    <row r="1751" spans="1:18" x14ac:dyDescent="0.25">
      <c r="A1751" s="76" t="str">
        <f>IF(ISBLANK(INDEX('Policy Characteristics'!A:A,MATCH($C1751,'Policy Characteristics'!$C:$C,0))),"",INDEX('Policy Characteristics'!A:A,MATCH($C1751,'Policy Characteristics'!$C:$C,0)))</f>
        <v>Cross-Sector</v>
      </c>
      <c r="B1751" s="200" t="str">
        <f>IF(ISBLANK(INDEX('Policy Characteristics'!B:B,MATCH($C1751,'Policy Characteristics'!$C:$C,0))),"",INDEX('Policy Characteristics'!B:B,MATCH($C1751,'Policy Characteristics'!$C:$C,0)))</f>
        <v>Fuel Taxes or Subsidies</v>
      </c>
      <c r="C1751" s="208" t="str">
        <f t="shared" si="54"/>
        <v>Additional Fuel Tax or Subsidy Rate by Fuel</v>
      </c>
      <c r="D1751" s="78" t="s">
        <v>709</v>
      </c>
      <c r="E1751" s="88" t="s">
        <v>332</v>
      </c>
      <c r="F1751" s="78" t="s">
        <v>713</v>
      </c>
      <c r="G1751" s="88" t="s">
        <v>1893</v>
      </c>
      <c r="H1751" s="15">
        <v>2345</v>
      </c>
      <c r="I1751" s="201" t="s">
        <v>44</v>
      </c>
      <c r="J1751" s="202" t="str">
        <f>IF(ISBLANK(INDEX('Policy Characteristics'!D:D,MATCH($C1751,'Policy Characteristics'!$C:$C,0))),"",INDEX('Policy Characteristics'!D:D,MATCH($C1751,'Policy Characteristics'!$C:$C,0)))</f>
        <v>Fuel Taxes or Subsidies</v>
      </c>
      <c r="K1751" s="76" t="str">
        <f>IF(ISBLANK(INDEX('Policy Characteristics'!E:E,MATCH($C1751,'Policy Characteristics'!$C:$C,0))),"",INDEX('Policy Characteristics'!E:E,MATCH($C1751,'Policy Characteristics'!$C:$C,0)))</f>
        <v>cross fuel tax</v>
      </c>
      <c r="L1751" s="205">
        <f>IF(ISBLANK(INDEX('Policy Characteristics'!F:F,MATCH($C1751,'Policy Characteristics'!$C:$C,0))),"",INDEX('Policy Characteristics'!F:F,MATCH($C1751,'Policy Characteristics'!$C:$C,0)))</f>
        <v>-0.9</v>
      </c>
      <c r="M1751" s="205">
        <f>IF(ISBLANK(INDEX('Policy Characteristics'!G:G,MATCH($C1751,'Policy Characteristics'!$C:$C,0))),"",INDEX('Policy Characteristics'!G:G,MATCH($C1751,'Policy Characteristics'!$C:$C,0)))</f>
        <v>0.9</v>
      </c>
      <c r="N1751" s="205">
        <f>IF(ISBLANK(INDEX('Policy Characteristics'!H:H,MATCH($C1751,'Policy Characteristics'!$C:$C,0))),"",INDEX('Policy Characteristics'!H:H,MATCH($C1751,'Policy Characteristics'!$C:$C,0)))</f>
        <v>0.01</v>
      </c>
      <c r="O1751" s="76" t="str">
        <f>IF(ISBLANK(INDEX('Policy Characteristics'!I:I,MATCH($C1751,'Policy Characteristics'!$C:$C,0))),"",INDEX('Policy Characteristics'!I:I,MATCH($C1751,'Policy Characteristics'!$C:$C,0)))</f>
        <v>% of BAU price</v>
      </c>
      <c r="P1751" s="76" t="str">
        <f>IF(ISBLANK(INDEX('Policy Characteristics'!J:J,MATCH($C1751,'Policy Characteristics'!$C:$C,0))),"",INDEX('Policy Characteristics'!J:J,MATCH($C1751,'Policy Characteristics'!$C:$C,0)))</f>
        <v>**Description:** This policy changes the tax rate for the selected fuel type(s).  It is expressed as a percentage of the BAU Scenario price, which includes sales and excise taxes. To increase the tax rate, set a positive value. To reduce the BAU tax rate (or to apply a subsidy), set a negative value. // **Guidance for setting values:** In 2012, the national average sales tax rate was 6.8% and the national average tax rate on gasoline was 14%.</v>
      </c>
      <c r="Q1751" s="76" t="str">
        <f>IF(ISBLANK(INDEX('Policy Characteristics'!K:K,MATCH($C1751,'Policy Characteristics'!$C:$C,0))),"",INDEX('Policy Characteristics'!K:K,MATCH($C1751,'Policy Characteristics'!$C:$C,0)))</f>
        <v>fuels.html#fuel-taxes</v>
      </c>
      <c r="R1751" s="76" t="str">
        <f>IF(ISBLANK(INDEX('Policy Characteristics'!L:L,MATCH($C1751,'Policy Characteristics'!$C:$C,0))),"",INDEX('Policy Characteristics'!L:L,MATCH($C1751,'Policy Characteristics'!$C:$C,0)))</f>
        <v>fuel-taxes.html</v>
      </c>
    </row>
    <row r="1752" spans="1:18" x14ac:dyDescent="0.25">
      <c r="A1752" s="76" t="str">
        <f>IF(ISBLANK(INDEX('Policy Characteristics'!A:A,MATCH($C1752,'Policy Characteristics'!$C:$C,0))),"",INDEX('Policy Characteristics'!A:A,MATCH($C1752,'Policy Characteristics'!$C:$C,0)))</f>
        <v>Cross-Sector</v>
      </c>
      <c r="B1752" s="200" t="str">
        <f>IF(ISBLANK(INDEX('Policy Characteristics'!B:B,MATCH($C1752,'Policy Characteristics'!$C:$C,0))),"",INDEX('Policy Characteristics'!B:B,MATCH($C1752,'Policy Characteristics'!$C:$C,0)))</f>
        <v>Fuel Taxes or Subsidies</v>
      </c>
      <c r="C1752" s="208" t="str">
        <f t="shared" si="54"/>
        <v>Additional Fuel Tax or Subsidy Rate by Fuel</v>
      </c>
      <c r="D1752" s="78" t="s">
        <v>710</v>
      </c>
      <c r="E1752" s="88" t="s">
        <v>332</v>
      </c>
      <c r="F1752" s="78" t="s">
        <v>714</v>
      </c>
      <c r="G1752" s="88" t="s">
        <v>1893</v>
      </c>
      <c r="H1752" s="15">
        <v>2346</v>
      </c>
      <c r="I1752" s="201" t="s">
        <v>44</v>
      </c>
      <c r="J1752" s="202" t="str">
        <f>IF(ISBLANK(INDEX('Policy Characteristics'!D:D,MATCH($C1752,'Policy Characteristics'!$C:$C,0))),"",INDEX('Policy Characteristics'!D:D,MATCH($C1752,'Policy Characteristics'!$C:$C,0)))</f>
        <v>Fuel Taxes or Subsidies</v>
      </c>
      <c r="K1752" s="76" t="str">
        <f>IF(ISBLANK(INDEX('Policy Characteristics'!E:E,MATCH($C1752,'Policy Characteristics'!$C:$C,0))),"",INDEX('Policy Characteristics'!E:E,MATCH($C1752,'Policy Characteristics'!$C:$C,0)))</f>
        <v>cross fuel tax</v>
      </c>
      <c r="L1752" s="205">
        <f>IF(ISBLANK(INDEX('Policy Characteristics'!F:F,MATCH($C1752,'Policy Characteristics'!$C:$C,0))),"",INDEX('Policy Characteristics'!F:F,MATCH($C1752,'Policy Characteristics'!$C:$C,0)))</f>
        <v>-0.9</v>
      </c>
      <c r="M1752" s="205">
        <f>IF(ISBLANK(INDEX('Policy Characteristics'!G:G,MATCH($C1752,'Policy Characteristics'!$C:$C,0))),"",INDEX('Policy Characteristics'!G:G,MATCH($C1752,'Policy Characteristics'!$C:$C,0)))</f>
        <v>0.9</v>
      </c>
      <c r="N1752" s="205">
        <f>IF(ISBLANK(INDEX('Policy Characteristics'!H:H,MATCH($C1752,'Policy Characteristics'!$C:$C,0))),"",INDEX('Policy Characteristics'!H:H,MATCH($C1752,'Policy Characteristics'!$C:$C,0)))</f>
        <v>0.01</v>
      </c>
      <c r="O1752" s="76" t="str">
        <f>IF(ISBLANK(INDEX('Policy Characteristics'!I:I,MATCH($C1752,'Policy Characteristics'!$C:$C,0))),"",INDEX('Policy Characteristics'!I:I,MATCH($C1752,'Policy Characteristics'!$C:$C,0)))</f>
        <v>% of BAU price</v>
      </c>
      <c r="P1752" s="76" t="str">
        <f>IF(ISBLANK(INDEX('Policy Characteristics'!J:J,MATCH($C1752,'Policy Characteristics'!$C:$C,0))),"",INDEX('Policy Characteristics'!J:J,MATCH($C1752,'Policy Characteristics'!$C:$C,0)))</f>
        <v>**Description:** This policy changes the tax rate for the selected fuel type(s).  It is expressed as a percentage of the BAU Scenario price, which includes sales and excise taxes. To increase the tax rate, set a positive value. To reduce the BAU tax rate (or to apply a subsidy), set a negative value. // **Guidance for setting values:** In 2012, the national average sales tax rate was 6.8% and the national average tax rate on gasoline was 14%.</v>
      </c>
      <c r="Q1752" s="76" t="str">
        <f>IF(ISBLANK(INDEX('Policy Characteristics'!K:K,MATCH($C1752,'Policy Characteristics'!$C:$C,0))),"",INDEX('Policy Characteristics'!K:K,MATCH($C1752,'Policy Characteristics'!$C:$C,0)))</f>
        <v>fuels.html#fuel-taxes</v>
      </c>
      <c r="R1752" s="76" t="str">
        <f>IF(ISBLANK(INDEX('Policy Characteristics'!L:L,MATCH($C1752,'Policy Characteristics'!$C:$C,0))),"",INDEX('Policy Characteristics'!L:L,MATCH($C1752,'Policy Characteristics'!$C:$C,0)))</f>
        <v>fuel-taxes.html</v>
      </c>
    </row>
    <row r="1753" spans="1:18" x14ac:dyDescent="0.25">
      <c r="A1753" s="76" t="str">
        <f>IF(ISBLANK(INDEX('Policy Characteristics'!A:A,MATCH($C1753,'Policy Characteristics'!$C:$C,0))),"",INDEX('Policy Characteristics'!A:A,MATCH($C1753,'Policy Characteristics'!$C:$C,0)))</f>
        <v>Cross-Sector</v>
      </c>
      <c r="B1753" s="200" t="str">
        <f>IF(ISBLANK(INDEX('Policy Characteristics'!B:B,MATCH($C1753,'Policy Characteristics'!$C:$C,0))),"",INDEX('Policy Characteristics'!B:B,MATCH($C1753,'Policy Characteristics'!$C:$C,0)))</f>
        <v>Fuel Taxes or Subsidies</v>
      </c>
      <c r="C1753" s="208" t="str">
        <f t="shared" si="54"/>
        <v>Additional Fuel Tax or Subsidy Rate by Fuel</v>
      </c>
      <c r="D1753" s="78" t="s">
        <v>711</v>
      </c>
      <c r="E1753" s="88" t="s">
        <v>332</v>
      </c>
      <c r="F1753" s="78" t="s">
        <v>715</v>
      </c>
      <c r="G1753" s="88" t="s">
        <v>1893</v>
      </c>
      <c r="H1753" s="15">
        <v>2347</v>
      </c>
      <c r="I1753" s="201" t="s">
        <v>44</v>
      </c>
      <c r="J1753" s="202" t="str">
        <f>IF(ISBLANK(INDEX('Policy Characteristics'!D:D,MATCH($C1753,'Policy Characteristics'!$C:$C,0))),"",INDEX('Policy Characteristics'!D:D,MATCH($C1753,'Policy Characteristics'!$C:$C,0)))</f>
        <v>Fuel Taxes or Subsidies</v>
      </c>
      <c r="K1753" s="76" t="str">
        <f>IF(ISBLANK(INDEX('Policy Characteristics'!E:E,MATCH($C1753,'Policy Characteristics'!$C:$C,0))),"",INDEX('Policy Characteristics'!E:E,MATCH($C1753,'Policy Characteristics'!$C:$C,0)))</f>
        <v>cross fuel tax</v>
      </c>
      <c r="L1753" s="205">
        <f>IF(ISBLANK(INDEX('Policy Characteristics'!F:F,MATCH($C1753,'Policy Characteristics'!$C:$C,0))),"",INDEX('Policy Characteristics'!F:F,MATCH($C1753,'Policy Characteristics'!$C:$C,0)))</f>
        <v>-0.9</v>
      </c>
      <c r="M1753" s="205">
        <f>IF(ISBLANK(INDEX('Policy Characteristics'!G:G,MATCH($C1753,'Policy Characteristics'!$C:$C,0))),"",INDEX('Policy Characteristics'!G:G,MATCH($C1753,'Policy Characteristics'!$C:$C,0)))</f>
        <v>0.9</v>
      </c>
      <c r="N1753" s="205">
        <f>IF(ISBLANK(INDEX('Policy Characteristics'!H:H,MATCH($C1753,'Policy Characteristics'!$C:$C,0))),"",INDEX('Policy Characteristics'!H:H,MATCH($C1753,'Policy Characteristics'!$C:$C,0)))</f>
        <v>0.01</v>
      </c>
      <c r="O1753" s="76" t="str">
        <f>IF(ISBLANK(INDEX('Policy Characteristics'!I:I,MATCH($C1753,'Policy Characteristics'!$C:$C,0))),"",INDEX('Policy Characteristics'!I:I,MATCH($C1753,'Policy Characteristics'!$C:$C,0)))</f>
        <v>% of BAU price</v>
      </c>
      <c r="P1753" s="76" t="str">
        <f>IF(ISBLANK(INDEX('Policy Characteristics'!J:J,MATCH($C1753,'Policy Characteristics'!$C:$C,0))),"",INDEX('Policy Characteristics'!J:J,MATCH($C1753,'Policy Characteristics'!$C:$C,0)))</f>
        <v>**Description:** This policy changes the tax rate for the selected fuel type(s).  It is expressed as a percentage of the BAU Scenario price, which includes sales and excise taxes. To increase the tax rate, set a positive value. To reduce the BAU tax rate (or to apply a subsidy), set a negative value. // **Guidance for setting values:** In 2012, the national average sales tax rate was 6.8% and the national average tax rate on gasoline was 14%.</v>
      </c>
      <c r="Q1753" s="76" t="str">
        <f>IF(ISBLANK(INDEX('Policy Characteristics'!K:K,MATCH($C1753,'Policy Characteristics'!$C:$C,0))),"",INDEX('Policy Characteristics'!K:K,MATCH($C1753,'Policy Characteristics'!$C:$C,0)))</f>
        <v>fuels.html#fuel-taxes</v>
      </c>
      <c r="R1753" s="76" t="str">
        <f>IF(ISBLANK(INDEX('Policy Characteristics'!L:L,MATCH($C1753,'Policy Characteristics'!$C:$C,0))),"",INDEX('Policy Characteristics'!L:L,MATCH($C1753,'Policy Characteristics'!$C:$C,0)))</f>
        <v>fuel-taxes.html</v>
      </c>
    </row>
    <row r="1754" spans="1:18" s="76" customFormat="1" x14ac:dyDescent="0.25">
      <c r="A1754" s="76" t="str">
        <f>IF(ISBLANK(INDEX('Policy Characteristics'!A:A,MATCH($C1754,'Policy Characteristics'!$C:$C,0))),"",INDEX('Policy Characteristics'!A:A,MATCH($C1754,'Policy Characteristics'!$C:$C,0)))</f>
        <v>Cross-Sector</v>
      </c>
      <c r="B1754" s="200" t="str">
        <f>IF(ISBLANK(INDEX('Policy Characteristics'!B:B,MATCH($C1754,'Policy Characteristics'!$C:$C,0))),"",INDEX('Policy Characteristics'!B:B,MATCH($C1754,'Policy Characteristics'!$C:$C,0)))</f>
        <v>Fuel Taxes or Subsidies</v>
      </c>
      <c r="C1754" s="208" t="str">
        <f t="shared" si="54"/>
        <v>Additional Fuel Tax or Subsidy Rate by Fuel</v>
      </c>
      <c r="D1754" s="88" t="s">
        <v>52</v>
      </c>
      <c r="E1754" s="88" t="s">
        <v>333</v>
      </c>
      <c r="F1754" s="88" t="s">
        <v>93</v>
      </c>
      <c r="G1754" s="88" t="s">
        <v>826</v>
      </c>
      <c r="H1754" s="15">
        <v>2348</v>
      </c>
      <c r="I1754" s="213" t="s">
        <v>43</v>
      </c>
      <c r="J1754" s="202" t="str">
        <f>IF(ISBLANK(INDEX('Policy Characteristics'!D:D,MATCH($C1754,'Policy Characteristics'!$C:$C,0))),"",INDEX('Policy Characteristics'!D:D,MATCH($C1754,'Policy Characteristics'!$C:$C,0)))</f>
        <v>Fuel Taxes or Subsidies</v>
      </c>
      <c r="K1754" s="76" t="str">
        <f>IF(ISBLANK(INDEX('Policy Characteristics'!E:E,MATCH($C1754,'Policy Characteristics'!$C:$C,0))),"",INDEX('Policy Characteristics'!E:E,MATCH($C1754,'Policy Characteristics'!$C:$C,0)))</f>
        <v>cross fuel tax</v>
      </c>
      <c r="L1754" s="205">
        <f>IF(ISBLANK(INDEX('Policy Characteristics'!F:F,MATCH($C1754,'Policy Characteristics'!$C:$C,0))),"",INDEX('Policy Characteristics'!F:F,MATCH($C1754,'Policy Characteristics'!$C:$C,0)))</f>
        <v>-0.9</v>
      </c>
      <c r="M1754" s="205">
        <f>IF(ISBLANK(INDEX('Policy Characteristics'!G:G,MATCH($C1754,'Policy Characteristics'!$C:$C,0))),"",INDEX('Policy Characteristics'!G:G,MATCH($C1754,'Policy Characteristics'!$C:$C,0)))</f>
        <v>0.9</v>
      </c>
      <c r="N1754" s="205">
        <f>IF(ISBLANK(INDEX('Policy Characteristics'!H:H,MATCH($C1754,'Policy Characteristics'!$C:$C,0))),"",INDEX('Policy Characteristics'!H:H,MATCH($C1754,'Policy Characteristics'!$C:$C,0)))</f>
        <v>0.01</v>
      </c>
      <c r="O1754" s="76" t="str">
        <f>IF(ISBLANK(INDEX('Policy Characteristics'!I:I,MATCH($C1754,'Policy Characteristics'!$C:$C,0))),"",INDEX('Policy Characteristics'!I:I,MATCH($C1754,'Policy Characteristics'!$C:$C,0)))</f>
        <v>% of BAU price</v>
      </c>
      <c r="P1754" s="76" t="str">
        <f>IF(ISBLANK(INDEX('Policy Characteristics'!J:J,MATCH($C1754,'Policy Characteristics'!$C:$C,0))),"",INDEX('Policy Characteristics'!J:J,MATCH($C1754,'Policy Characteristics'!$C:$C,0)))</f>
        <v>**Description:** This policy changes the tax rate for the selected fuel type(s).  It is expressed as a percentage of the BAU Scenario price, which includes sales and excise taxes. To increase the tax rate, set a positive value. To reduce the BAU tax rate (or to apply a subsidy), set a negative value. // **Guidance for setting values:** In 2012, the national average sales tax rate was 6.8% and the national average tax rate on gasoline was 14%.</v>
      </c>
      <c r="Q1754" s="76" t="str">
        <f>IF(ISBLANK(INDEX('Policy Characteristics'!K:K,MATCH($C1754,'Policy Characteristics'!$C:$C,0))),"",INDEX('Policy Characteristics'!K:K,MATCH($C1754,'Policy Characteristics'!$C:$C,0)))</f>
        <v>fuels.html#fuel-taxes</v>
      </c>
      <c r="R1754" s="76" t="str">
        <f>IF(ISBLANK(INDEX('Policy Characteristics'!L:L,MATCH($C1754,'Policy Characteristics'!$C:$C,0))),"",INDEX('Policy Characteristics'!L:L,MATCH($C1754,'Policy Characteristics'!$C:$C,0)))</f>
        <v>fuel-taxes.html</v>
      </c>
    </row>
    <row r="1755" spans="1:18" s="76" customFormat="1" x14ac:dyDescent="0.25">
      <c r="A1755" s="76" t="str">
        <f>IF(ISBLANK(INDEX('Policy Characteristics'!A:A,MATCH($C1755,'Policy Characteristics'!$C:$C,0))),"",INDEX('Policy Characteristics'!A:A,MATCH($C1755,'Policy Characteristics'!$C:$C,0)))</f>
        <v>Cross-Sector</v>
      </c>
      <c r="B1755" s="200" t="str">
        <f>IF(ISBLANK(INDEX('Policy Characteristics'!B:B,MATCH($C1755,'Policy Characteristics'!$C:$C,0))),"",INDEX('Policy Characteristics'!B:B,MATCH($C1755,'Policy Characteristics'!$C:$C,0)))</f>
        <v>Fuel Taxes or Subsidies</v>
      </c>
      <c r="C1755" s="208" t="str">
        <f t="shared" si="54"/>
        <v>Additional Fuel Tax or Subsidy Rate by Fuel</v>
      </c>
      <c r="D1755" s="78" t="s">
        <v>447</v>
      </c>
      <c r="E1755" s="88" t="s">
        <v>333</v>
      </c>
      <c r="F1755" s="78" t="s">
        <v>444</v>
      </c>
      <c r="G1755" s="88" t="s">
        <v>826</v>
      </c>
      <c r="H1755" s="15">
        <v>2349</v>
      </c>
      <c r="I1755" s="201" t="s">
        <v>44</v>
      </c>
      <c r="J1755" s="202" t="str">
        <f>IF(ISBLANK(INDEX('Policy Characteristics'!D:D,MATCH($C1755,'Policy Characteristics'!$C:$C,0))),"",INDEX('Policy Characteristics'!D:D,MATCH($C1755,'Policy Characteristics'!$C:$C,0)))</f>
        <v>Fuel Taxes or Subsidies</v>
      </c>
      <c r="K1755" s="76" t="str">
        <f>IF(ISBLANK(INDEX('Policy Characteristics'!E:E,MATCH($C1755,'Policy Characteristics'!$C:$C,0))),"",INDEX('Policy Characteristics'!E:E,MATCH($C1755,'Policy Characteristics'!$C:$C,0)))</f>
        <v>cross fuel tax</v>
      </c>
      <c r="L1755" s="205">
        <f>IF(ISBLANK(INDEX('Policy Characteristics'!F:F,MATCH($C1755,'Policy Characteristics'!$C:$C,0))),"",INDEX('Policy Characteristics'!F:F,MATCH($C1755,'Policy Characteristics'!$C:$C,0)))</f>
        <v>-0.9</v>
      </c>
      <c r="M1755" s="205">
        <f>IF(ISBLANK(INDEX('Policy Characteristics'!G:G,MATCH($C1755,'Policy Characteristics'!$C:$C,0))),"",INDEX('Policy Characteristics'!G:G,MATCH($C1755,'Policy Characteristics'!$C:$C,0)))</f>
        <v>0.9</v>
      </c>
      <c r="N1755" s="205">
        <f>IF(ISBLANK(INDEX('Policy Characteristics'!H:H,MATCH($C1755,'Policy Characteristics'!$C:$C,0))),"",INDEX('Policy Characteristics'!H:H,MATCH($C1755,'Policy Characteristics'!$C:$C,0)))</f>
        <v>0.01</v>
      </c>
      <c r="O1755" s="76" t="str">
        <f>IF(ISBLANK(INDEX('Policy Characteristics'!I:I,MATCH($C1755,'Policy Characteristics'!$C:$C,0))),"",INDEX('Policy Characteristics'!I:I,MATCH($C1755,'Policy Characteristics'!$C:$C,0)))</f>
        <v>% of BAU price</v>
      </c>
      <c r="P1755" s="76" t="str">
        <f>IF(ISBLANK(INDEX('Policy Characteristics'!J:J,MATCH($C1755,'Policy Characteristics'!$C:$C,0))),"",INDEX('Policy Characteristics'!J:J,MATCH($C1755,'Policy Characteristics'!$C:$C,0)))</f>
        <v>**Description:** This policy changes the tax rate for the selected fuel type(s).  It is expressed as a percentage of the BAU Scenario price, which includes sales and excise taxes. To increase the tax rate, set a positive value. To reduce the BAU tax rate (or to apply a subsidy), set a negative value. // **Guidance for setting values:** In 2012, the national average sales tax rate was 6.8% and the national average tax rate on gasoline was 14%.</v>
      </c>
      <c r="Q1755" s="76" t="str">
        <f>IF(ISBLANK(INDEX('Policy Characteristics'!K:K,MATCH($C1755,'Policy Characteristics'!$C:$C,0))),"",INDEX('Policy Characteristics'!K:K,MATCH($C1755,'Policy Characteristics'!$C:$C,0)))</f>
        <v>fuels.html#fuel-taxes</v>
      </c>
      <c r="R1755" s="76" t="str">
        <f>IF(ISBLANK(INDEX('Policy Characteristics'!L:L,MATCH($C1755,'Policy Characteristics'!$C:$C,0))),"",INDEX('Policy Characteristics'!L:L,MATCH($C1755,'Policy Characteristics'!$C:$C,0)))</f>
        <v>fuel-taxes.html</v>
      </c>
    </row>
    <row r="1756" spans="1:18" s="76" customFormat="1" x14ac:dyDescent="0.25">
      <c r="A1756" s="76" t="str">
        <f>IF(ISBLANK(INDEX('Policy Characteristics'!A:A,MATCH($C1756,'Policy Characteristics'!$C:$C,0))),"",INDEX('Policy Characteristics'!A:A,MATCH($C1756,'Policy Characteristics'!$C:$C,0)))</f>
        <v>Cross-Sector</v>
      </c>
      <c r="B1756" s="200" t="str">
        <f>IF(ISBLANK(INDEX('Policy Characteristics'!B:B,MATCH($C1756,'Policy Characteristics'!$C:$C,0))),"",INDEX('Policy Characteristics'!B:B,MATCH($C1756,'Policy Characteristics'!$C:$C,0)))</f>
        <v>Fuel Taxes or Subsidies</v>
      </c>
      <c r="C1756" s="208" t="str">
        <f t="shared" si="54"/>
        <v>Additional Fuel Tax or Subsidy Rate by Fuel</v>
      </c>
      <c r="D1756" s="78" t="s">
        <v>46</v>
      </c>
      <c r="E1756" s="88" t="s">
        <v>333</v>
      </c>
      <c r="F1756" s="78" t="s">
        <v>87</v>
      </c>
      <c r="G1756" s="88" t="s">
        <v>826</v>
      </c>
      <c r="H1756" s="15">
        <v>2350</v>
      </c>
      <c r="I1756" s="201" t="s">
        <v>43</v>
      </c>
      <c r="J1756" s="202" t="str">
        <f>IF(ISBLANK(INDEX('Policy Characteristics'!D:D,MATCH($C1756,'Policy Characteristics'!$C:$C,0))),"",INDEX('Policy Characteristics'!D:D,MATCH($C1756,'Policy Characteristics'!$C:$C,0)))</f>
        <v>Fuel Taxes or Subsidies</v>
      </c>
      <c r="K1756" s="76" t="str">
        <f>IF(ISBLANK(INDEX('Policy Characteristics'!E:E,MATCH($C1756,'Policy Characteristics'!$C:$C,0))),"",INDEX('Policy Characteristics'!E:E,MATCH($C1756,'Policy Characteristics'!$C:$C,0)))</f>
        <v>cross fuel tax</v>
      </c>
      <c r="L1756" s="205">
        <f>IF(ISBLANK(INDEX('Policy Characteristics'!F:F,MATCH($C1756,'Policy Characteristics'!$C:$C,0))),"",INDEX('Policy Characteristics'!F:F,MATCH($C1756,'Policy Characteristics'!$C:$C,0)))</f>
        <v>-0.9</v>
      </c>
      <c r="M1756" s="205">
        <f>IF(ISBLANK(INDEX('Policy Characteristics'!G:G,MATCH($C1756,'Policy Characteristics'!$C:$C,0))),"",INDEX('Policy Characteristics'!G:G,MATCH($C1756,'Policy Characteristics'!$C:$C,0)))</f>
        <v>0.9</v>
      </c>
      <c r="N1756" s="205">
        <f>IF(ISBLANK(INDEX('Policy Characteristics'!H:H,MATCH($C1756,'Policy Characteristics'!$C:$C,0))),"",INDEX('Policy Characteristics'!H:H,MATCH($C1756,'Policy Characteristics'!$C:$C,0)))</f>
        <v>0.01</v>
      </c>
      <c r="O1756" s="76" t="str">
        <f>IF(ISBLANK(INDEX('Policy Characteristics'!I:I,MATCH($C1756,'Policy Characteristics'!$C:$C,0))),"",INDEX('Policy Characteristics'!I:I,MATCH($C1756,'Policy Characteristics'!$C:$C,0)))</f>
        <v>% of BAU price</v>
      </c>
      <c r="P1756" s="76" t="str">
        <f>IF(ISBLANK(INDEX('Policy Characteristics'!J:J,MATCH($C1756,'Policy Characteristics'!$C:$C,0))),"",INDEX('Policy Characteristics'!J:J,MATCH($C1756,'Policy Characteristics'!$C:$C,0)))</f>
        <v>**Description:** This policy changes the tax rate for the selected fuel type(s).  It is expressed as a percentage of the BAU Scenario price, which includes sales and excise taxes. To increase the tax rate, set a positive value. To reduce the BAU tax rate (or to apply a subsidy), set a negative value. // **Guidance for setting values:** In 2012, the national average sales tax rate was 6.8% and the national average tax rate on gasoline was 14%.</v>
      </c>
      <c r="Q1756" s="76" t="str">
        <f>IF(ISBLANK(INDEX('Policy Characteristics'!K:K,MATCH($C1756,'Policy Characteristics'!$C:$C,0))),"",INDEX('Policy Characteristics'!K:K,MATCH($C1756,'Policy Characteristics'!$C:$C,0)))</f>
        <v>fuels.html#fuel-taxes</v>
      </c>
      <c r="R1756" s="76" t="str">
        <f>IF(ISBLANK(INDEX('Policy Characteristics'!L:L,MATCH($C1756,'Policy Characteristics'!$C:$C,0))),"",INDEX('Policy Characteristics'!L:L,MATCH($C1756,'Policy Characteristics'!$C:$C,0)))</f>
        <v>fuel-taxes.html</v>
      </c>
    </row>
    <row r="1757" spans="1:18" s="76" customFormat="1" x14ac:dyDescent="0.25">
      <c r="A1757" s="76" t="str">
        <f>IF(ISBLANK(INDEX('Policy Characteristics'!A:A,MATCH($C1757,'Policy Characteristics'!$C:$C,0))),"",INDEX('Policy Characteristics'!A:A,MATCH($C1757,'Policy Characteristics'!$C:$C,0)))</f>
        <v>Cross-Sector</v>
      </c>
      <c r="B1757" s="200" t="str">
        <f>IF(ISBLANK(INDEX('Policy Characteristics'!B:B,MATCH($C1757,'Policy Characteristics'!$C:$C,0))),"",INDEX('Policy Characteristics'!B:B,MATCH($C1757,'Policy Characteristics'!$C:$C,0)))</f>
        <v>Fuel Taxes or Subsidies</v>
      </c>
      <c r="C1757" s="208" t="str">
        <f t="shared" si="54"/>
        <v>Additional Fuel Tax or Subsidy Rate by Fuel</v>
      </c>
      <c r="D1757" s="78" t="s">
        <v>47</v>
      </c>
      <c r="E1757" s="88" t="s">
        <v>333</v>
      </c>
      <c r="F1757" s="78" t="s">
        <v>88</v>
      </c>
      <c r="G1757" s="88" t="s">
        <v>826</v>
      </c>
      <c r="H1757" s="15">
        <v>2351</v>
      </c>
      <c r="I1757" s="201" t="s">
        <v>44</v>
      </c>
      <c r="J1757" s="202" t="str">
        <f>IF(ISBLANK(INDEX('Policy Characteristics'!D:D,MATCH($C1757,'Policy Characteristics'!$C:$C,0))),"",INDEX('Policy Characteristics'!D:D,MATCH($C1757,'Policy Characteristics'!$C:$C,0)))</f>
        <v>Fuel Taxes or Subsidies</v>
      </c>
      <c r="K1757" s="76" t="str">
        <f>IF(ISBLANK(INDEX('Policy Characteristics'!E:E,MATCH($C1757,'Policy Characteristics'!$C:$C,0))),"",INDEX('Policy Characteristics'!E:E,MATCH($C1757,'Policy Characteristics'!$C:$C,0)))</f>
        <v>cross fuel tax</v>
      </c>
      <c r="L1757" s="205">
        <f>IF(ISBLANK(INDEX('Policy Characteristics'!F:F,MATCH($C1757,'Policy Characteristics'!$C:$C,0))),"",INDEX('Policy Characteristics'!F:F,MATCH($C1757,'Policy Characteristics'!$C:$C,0)))</f>
        <v>-0.9</v>
      </c>
      <c r="M1757" s="205">
        <f>IF(ISBLANK(INDEX('Policy Characteristics'!G:G,MATCH($C1757,'Policy Characteristics'!$C:$C,0))),"",INDEX('Policy Characteristics'!G:G,MATCH($C1757,'Policy Characteristics'!$C:$C,0)))</f>
        <v>0.9</v>
      </c>
      <c r="N1757" s="205">
        <f>IF(ISBLANK(INDEX('Policy Characteristics'!H:H,MATCH($C1757,'Policy Characteristics'!$C:$C,0))),"",INDEX('Policy Characteristics'!H:H,MATCH($C1757,'Policy Characteristics'!$C:$C,0)))</f>
        <v>0.01</v>
      </c>
      <c r="O1757" s="76" t="str">
        <f>IF(ISBLANK(INDEX('Policy Characteristics'!I:I,MATCH($C1757,'Policy Characteristics'!$C:$C,0))),"",INDEX('Policy Characteristics'!I:I,MATCH($C1757,'Policy Characteristics'!$C:$C,0)))</f>
        <v>% of BAU price</v>
      </c>
      <c r="P1757" s="76" t="str">
        <f>IF(ISBLANK(INDEX('Policy Characteristics'!J:J,MATCH($C1757,'Policy Characteristics'!$C:$C,0))),"",INDEX('Policy Characteristics'!J:J,MATCH($C1757,'Policy Characteristics'!$C:$C,0)))</f>
        <v>**Description:** This policy changes the tax rate for the selected fuel type(s).  It is expressed as a percentage of the BAU Scenario price, which includes sales and excise taxes. To increase the tax rate, set a positive value. To reduce the BAU tax rate (or to apply a subsidy), set a negative value. // **Guidance for setting values:** In 2012, the national average sales tax rate was 6.8% and the national average tax rate on gasoline was 14%.</v>
      </c>
      <c r="Q1757" s="76" t="str">
        <f>IF(ISBLANK(INDEX('Policy Characteristics'!K:K,MATCH($C1757,'Policy Characteristics'!$C:$C,0))),"",INDEX('Policy Characteristics'!K:K,MATCH($C1757,'Policy Characteristics'!$C:$C,0)))</f>
        <v>fuels.html#fuel-taxes</v>
      </c>
      <c r="R1757" s="76" t="str">
        <f>IF(ISBLANK(INDEX('Policy Characteristics'!L:L,MATCH($C1757,'Policy Characteristics'!$C:$C,0))),"",INDEX('Policy Characteristics'!L:L,MATCH($C1757,'Policy Characteristics'!$C:$C,0)))</f>
        <v>fuel-taxes.html</v>
      </c>
    </row>
    <row r="1758" spans="1:18" s="76" customFormat="1" x14ac:dyDescent="0.25">
      <c r="A1758" s="76" t="str">
        <f>IF(ISBLANK(INDEX('Policy Characteristics'!A:A,MATCH($C1758,'Policy Characteristics'!$C:$C,0))),"",INDEX('Policy Characteristics'!A:A,MATCH($C1758,'Policy Characteristics'!$C:$C,0)))</f>
        <v>Cross-Sector</v>
      </c>
      <c r="B1758" s="200" t="str">
        <f>IF(ISBLANK(INDEX('Policy Characteristics'!B:B,MATCH($C1758,'Policy Characteristics'!$C:$C,0))),"",INDEX('Policy Characteristics'!B:B,MATCH($C1758,'Policy Characteristics'!$C:$C,0)))</f>
        <v>Fuel Taxes or Subsidies</v>
      </c>
      <c r="C1758" s="208" t="str">
        <f t="shared" si="54"/>
        <v>Additional Fuel Tax or Subsidy Rate by Fuel</v>
      </c>
      <c r="D1758" s="78" t="s">
        <v>51</v>
      </c>
      <c r="E1758" s="88" t="s">
        <v>333</v>
      </c>
      <c r="F1758" s="78" t="s">
        <v>92</v>
      </c>
      <c r="G1758" s="88" t="s">
        <v>826</v>
      </c>
      <c r="H1758" s="15">
        <v>2352</v>
      </c>
      <c r="I1758" s="201" t="s">
        <v>44</v>
      </c>
      <c r="J1758" s="202" t="str">
        <f>IF(ISBLANK(INDEX('Policy Characteristics'!D:D,MATCH($C1758,'Policy Characteristics'!$C:$C,0))),"",INDEX('Policy Characteristics'!D:D,MATCH($C1758,'Policy Characteristics'!$C:$C,0)))</f>
        <v>Fuel Taxes or Subsidies</v>
      </c>
      <c r="K1758" s="76" t="str">
        <f>IF(ISBLANK(INDEX('Policy Characteristics'!E:E,MATCH($C1758,'Policy Characteristics'!$C:$C,0))),"",INDEX('Policy Characteristics'!E:E,MATCH($C1758,'Policy Characteristics'!$C:$C,0)))</f>
        <v>cross fuel tax</v>
      </c>
      <c r="L1758" s="205">
        <f>IF(ISBLANK(INDEX('Policy Characteristics'!F:F,MATCH($C1758,'Policy Characteristics'!$C:$C,0))),"",INDEX('Policy Characteristics'!F:F,MATCH($C1758,'Policy Characteristics'!$C:$C,0)))</f>
        <v>-0.9</v>
      </c>
      <c r="M1758" s="205">
        <f>IF(ISBLANK(INDEX('Policy Characteristics'!G:G,MATCH($C1758,'Policy Characteristics'!$C:$C,0))),"",INDEX('Policy Characteristics'!G:G,MATCH($C1758,'Policy Characteristics'!$C:$C,0)))</f>
        <v>0.9</v>
      </c>
      <c r="N1758" s="205">
        <f>IF(ISBLANK(INDEX('Policy Characteristics'!H:H,MATCH($C1758,'Policy Characteristics'!$C:$C,0))),"",INDEX('Policy Characteristics'!H:H,MATCH($C1758,'Policy Characteristics'!$C:$C,0)))</f>
        <v>0.01</v>
      </c>
      <c r="O1758" s="76" t="str">
        <f>IF(ISBLANK(INDEX('Policy Characteristics'!I:I,MATCH($C1758,'Policy Characteristics'!$C:$C,0))),"",INDEX('Policy Characteristics'!I:I,MATCH($C1758,'Policy Characteristics'!$C:$C,0)))</f>
        <v>% of BAU price</v>
      </c>
      <c r="P1758" s="76" t="str">
        <f>IF(ISBLANK(INDEX('Policy Characteristics'!J:J,MATCH($C1758,'Policy Characteristics'!$C:$C,0))),"",INDEX('Policy Characteristics'!J:J,MATCH($C1758,'Policy Characteristics'!$C:$C,0)))</f>
        <v>**Description:** This policy changes the tax rate for the selected fuel type(s).  It is expressed as a percentage of the BAU Scenario price, which includes sales and excise taxes. To increase the tax rate, set a positive value. To reduce the BAU tax rate (or to apply a subsidy), set a negative value. // **Guidance for setting values:** In 2012, the national average sales tax rate was 6.8% and the national average tax rate on gasoline was 14%.</v>
      </c>
      <c r="Q1758" s="76" t="str">
        <f>IF(ISBLANK(INDEX('Policy Characteristics'!K:K,MATCH($C1758,'Policy Characteristics'!$C:$C,0))),"",INDEX('Policy Characteristics'!K:K,MATCH($C1758,'Policy Characteristics'!$C:$C,0)))</f>
        <v>fuels.html#fuel-taxes</v>
      </c>
      <c r="R1758" s="76" t="str">
        <f>IF(ISBLANK(INDEX('Policy Characteristics'!L:L,MATCH($C1758,'Policy Characteristics'!$C:$C,0))),"",INDEX('Policy Characteristics'!L:L,MATCH($C1758,'Policy Characteristics'!$C:$C,0)))</f>
        <v>fuel-taxes.html</v>
      </c>
    </row>
    <row r="1759" spans="1:18" s="76" customFormat="1" x14ac:dyDescent="0.25">
      <c r="A1759" s="76" t="str">
        <f>IF(ISBLANK(INDEX('Policy Characteristics'!A:A,MATCH($C1759,'Policy Characteristics'!$C:$C,0))),"",INDEX('Policy Characteristics'!A:A,MATCH($C1759,'Policy Characteristics'!$C:$C,0)))</f>
        <v>Cross-Sector</v>
      </c>
      <c r="B1759" s="200" t="str">
        <f>IF(ISBLANK(INDEX('Policy Characteristics'!B:B,MATCH($C1759,'Policy Characteristics'!$C:$C,0))),"",INDEX('Policy Characteristics'!B:B,MATCH($C1759,'Policy Characteristics'!$C:$C,0)))</f>
        <v>Fuel Taxes or Subsidies</v>
      </c>
      <c r="C1759" s="208" t="str">
        <f t="shared" si="54"/>
        <v>Additional Fuel Tax or Subsidy Rate by Fuel</v>
      </c>
      <c r="D1759" s="78" t="s">
        <v>53</v>
      </c>
      <c r="E1759" s="88" t="s">
        <v>333</v>
      </c>
      <c r="F1759" s="78" t="s">
        <v>95</v>
      </c>
      <c r="G1759" s="88" t="s">
        <v>826</v>
      </c>
      <c r="H1759" s="15">
        <v>2353</v>
      </c>
      <c r="I1759" s="201" t="s">
        <v>44</v>
      </c>
      <c r="J1759" s="202" t="str">
        <f>IF(ISBLANK(INDEX('Policy Characteristics'!D:D,MATCH($C1759,'Policy Characteristics'!$C:$C,0))),"",INDEX('Policy Characteristics'!D:D,MATCH($C1759,'Policy Characteristics'!$C:$C,0)))</f>
        <v>Fuel Taxes or Subsidies</v>
      </c>
      <c r="K1759" s="76" t="str">
        <f>IF(ISBLANK(INDEX('Policy Characteristics'!E:E,MATCH($C1759,'Policy Characteristics'!$C:$C,0))),"",INDEX('Policy Characteristics'!E:E,MATCH($C1759,'Policy Characteristics'!$C:$C,0)))</f>
        <v>cross fuel tax</v>
      </c>
      <c r="L1759" s="205">
        <f>IF(ISBLANK(INDEX('Policy Characteristics'!F:F,MATCH($C1759,'Policy Characteristics'!$C:$C,0))),"",INDEX('Policy Characteristics'!F:F,MATCH($C1759,'Policy Characteristics'!$C:$C,0)))</f>
        <v>-0.9</v>
      </c>
      <c r="M1759" s="205">
        <f>IF(ISBLANK(INDEX('Policy Characteristics'!G:G,MATCH($C1759,'Policy Characteristics'!$C:$C,0))),"",INDEX('Policy Characteristics'!G:G,MATCH($C1759,'Policy Characteristics'!$C:$C,0)))</f>
        <v>0.9</v>
      </c>
      <c r="N1759" s="205">
        <f>IF(ISBLANK(INDEX('Policy Characteristics'!H:H,MATCH($C1759,'Policy Characteristics'!$C:$C,0))),"",INDEX('Policy Characteristics'!H:H,MATCH($C1759,'Policy Characteristics'!$C:$C,0)))</f>
        <v>0.01</v>
      </c>
      <c r="O1759" s="76" t="str">
        <f>IF(ISBLANK(INDEX('Policy Characteristics'!I:I,MATCH($C1759,'Policy Characteristics'!$C:$C,0))),"",INDEX('Policy Characteristics'!I:I,MATCH($C1759,'Policy Characteristics'!$C:$C,0)))</f>
        <v>% of BAU price</v>
      </c>
      <c r="P1759" s="76" t="str">
        <f>IF(ISBLANK(INDEX('Policy Characteristics'!J:J,MATCH($C1759,'Policy Characteristics'!$C:$C,0))),"",INDEX('Policy Characteristics'!J:J,MATCH($C1759,'Policy Characteristics'!$C:$C,0)))</f>
        <v>**Description:** This policy changes the tax rate for the selected fuel type(s).  It is expressed as a percentage of the BAU Scenario price, which includes sales and excise taxes. To increase the tax rate, set a positive value. To reduce the BAU tax rate (or to apply a subsidy), set a negative value. // **Guidance for setting values:** In 2012, the national average sales tax rate was 6.8% and the national average tax rate on gasoline was 14%.</v>
      </c>
      <c r="Q1759" s="76" t="str">
        <f>IF(ISBLANK(INDEX('Policy Characteristics'!K:K,MATCH($C1759,'Policy Characteristics'!$C:$C,0))),"",INDEX('Policy Characteristics'!K:K,MATCH($C1759,'Policy Characteristics'!$C:$C,0)))</f>
        <v>fuels.html#fuel-taxes</v>
      </c>
      <c r="R1759" s="76" t="str">
        <f>IF(ISBLANK(INDEX('Policy Characteristics'!L:L,MATCH($C1759,'Policy Characteristics'!$C:$C,0))),"",INDEX('Policy Characteristics'!L:L,MATCH($C1759,'Policy Characteristics'!$C:$C,0)))</f>
        <v>fuel-taxes.html</v>
      </c>
    </row>
    <row r="1760" spans="1:18" s="76" customFormat="1" x14ac:dyDescent="0.25">
      <c r="A1760" s="76" t="str">
        <f>IF(ISBLANK(INDEX('Policy Characteristics'!A:A,MATCH($C1760,'Policy Characteristics'!$C:$C,0))),"",INDEX('Policy Characteristics'!A:A,MATCH($C1760,'Policy Characteristics'!$C:$C,0)))</f>
        <v>Cross-Sector</v>
      </c>
      <c r="B1760" s="200" t="str">
        <f>IF(ISBLANK(INDEX('Policy Characteristics'!B:B,MATCH($C1760,'Policy Characteristics'!$C:$C,0))),"",INDEX('Policy Characteristics'!B:B,MATCH($C1760,'Policy Characteristics'!$C:$C,0)))</f>
        <v>Fuel Taxes or Subsidies</v>
      </c>
      <c r="C1760" s="208" t="str">
        <f t="shared" si="54"/>
        <v>Additional Fuel Tax or Subsidy Rate by Fuel</v>
      </c>
      <c r="D1760" s="78" t="s">
        <v>54</v>
      </c>
      <c r="E1760" s="88" t="s">
        <v>333</v>
      </c>
      <c r="F1760" s="78" t="s">
        <v>96</v>
      </c>
      <c r="G1760" s="88" t="s">
        <v>826</v>
      </c>
      <c r="H1760" s="15">
        <v>2354</v>
      </c>
      <c r="I1760" s="201" t="s">
        <v>43</v>
      </c>
      <c r="J1760" s="202" t="str">
        <f>IF(ISBLANK(INDEX('Policy Characteristics'!D:D,MATCH($C1760,'Policy Characteristics'!$C:$C,0))),"",INDEX('Policy Characteristics'!D:D,MATCH($C1760,'Policy Characteristics'!$C:$C,0)))</f>
        <v>Fuel Taxes or Subsidies</v>
      </c>
      <c r="K1760" s="76" t="str">
        <f>IF(ISBLANK(INDEX('Policy Characteristics'!E:E,MATCH($C1760,'Policy Characteristics'!$C:$C,0))),"",INDEX('Policy Characteristics'!E:E,MATCH($C1760,'Policy Characteristics'!$C:$C,0)))</f>
        <v>cross fuel tax</v>
      </c>
      <c r="L1760" s="205">
        <f>IF(ISBLANK(INDEX('Policy Characteristics'!F:F,MATCH($C1760,'Policy Characteristics'!$C:$C,0))),"",INDEX('Policy Characteristics'!F:F,MATCH($C1760,'Policy Characteristics'!$C:$C,0)))</f>
        <v>-0.9</v>
      </c>
      <c r="M1760" s="205">
        <f>IF(ISBLANK(INDEX('Policy Characteristics'!G:G,MATCH($C1760,'Policy Characteristics'!$C:$C,0))),"",INDEX('Policy Characteristics'!G:G,MATCH($C1760,'Policy Characteristics'!$C:$C,0)))</f>
        <v>0.9</v>
      </c>
      <c r="N1760" s="205">
        <f>IF(ISBLANK(INDEX('Policy Characteristics'!H:H,MATCH($C1760,'Policy Characteristics'!$C:$C,0))),"",INDEX('Policy Characteristics'!H:H,MATCH($C1760,'Policy Characteristics'!$C:$C,0)))</f>
        <v>0.01</v>
      </c>
      <c r="O1760" s="76" t="str">
        <f>IF(ISBLANK(INDEX('Policy Characteristics'!I:I,MATCH($C1760,'Policy Characteristics'!$C:$C,0))),"",INDEX('Policy Characteristics'!I:I,MATCH($C1760,'Policy Characteristics'!$C:$C,0)))</f>
        <v>% of BAU price</v>
      </c>
      <c r="P1760" s="76" t="str">
        <f>IF(ISBLANK(INDEX('Policy Characteristics'!J:J,MATCH($C1760,'Policy Characteristics'!$C:$C,0))),"",INDEX('Policy Characteristics'!J:J,MATCH($C1760,'Policy Characteristics'!$C:$C,0)))</f>
        <v>**Description:** This policy changes the tax rate for the selected fuel type(s).  It is expressed as a percentage of the BAU Scenario price, which includes sales and excise taxes. To increase the tax rate, set a positive value. To reduce the BAU tax rate (or to apply a subsidy), set a negative value. // **Guidance for setting values:** In 2012, the national average sales tax rate was 6.8% and the national average tax rate on gasoline was 14%.</v>
      </c>
      <c r="Q1760" s="76" t="str">
        <f>IF(ISBLANK(INDEX('Policy Characteristics'!K:K,MATCH($C1760,'Policy Characteristics'!$C:$C,0))),"",INDEX('Policy Characteristics'!K:K,MATCH($C1760,'Policy Characteristics'!$C:$C,0)))</f>
        <v>fuels.html#fuel-taxes</v>
      </c>
      <c r="R1760" s="76" t="str">
        <f>IF(ISBLANK(INDEX('Policy Characteristics'!L:L,MATCH($C1760,'Policy Characteristics'!$C:$C,0))),"",INDEX('Policy Characteristics'!L:L,MATCH($C1760,'Policy Characteristics'!$C:$C,0)))</f>
        <v>fuel-taxes.html</v>
      </c>
    </row>
    <row r="1761" spans="1:18" s="76" customFormat="1" x14ac:dyDescent="0.25">
      <c r="A1761" s="76" t="str">
        <f>IF(ISBLANK(INDEX('Policy Characteristics'!A:A,MATCH($C1761,'Policy Characteristics'!$C:$C,0))),"",INDEX('Policy Characteristics'!A:A,MATCH($C1761,'Policy Characteristics'!$C:$C,0)))</f>
        <v>Cross-Sector</v>
      </c>
      <c r="B1761" s="200" t="str">
        <f>IF(ISBLANK(INDEX('Policy Characteristics'!B:B,MATCH($C1761,'Policy Characteristics'!$C:$C,0))),"",INDEX('Policy Characteristics'!B:B,MATCH($C1761,'Policy Characteristics'!$C:$C,0)))</f>
        <v>Fuel Taxes or Subsidies</v>
      </c>
      <c r="C1761" s="208" t="str">
        <f t="shared" si="54"/>
        <v>Additional Fuel Tax or Subsidy Rate by Fuel</v>
      </c>
      <c r="D1761" s="78" t="s">
        <v>55</v>
      </c>
      <c r="E1761" s="88" t="s">
        <v>333</v>
      </c>
      <c r="F1761" s="78" t="s">
        <v>97</v>
      </c>
      <c r="G1761" s="88" t="s">
        <v>826</v>
      </c>
      <c r="H1761" s="15">
        <v>2355</v>
      </c>
      <c r="I1761" s="201" t="s">
        <v>44</v>
      </c>
      <c r="J1761" s="202" t="str">
        <f>IF(ISBLANK(INDEX('Policy Characteristics'!D:D,MATCH($C1761,'Policy Characteristics'!$C:$C,0))),"",INDEX('Policy Characteristics'!D:D,MATCH($C1761,'Policy Characteristics'!$C:$C,0)))</f>
        <v>Fuel Taxes or Subsidies</v>
      </c>
      <c r="K1761" s="76" t="str">
        <f>IF(ISBLANK(INDEX('Policy Characteristics'!E:E,MATCH($C1761,'Policy Characteristics'!$C:$C,0))),"",INDEX('Policy Characteristics'!E:E,MATCH($C1761,'Policy Characteristics'!$C:$C,0)))</f>
        <v>cross fuel tax</v>
      </c>
      <c r="L1761" s="205">
        <f>IF(ISBLANK(INDEX('Policy Characteristics'!F:F,MATCH($C1761,'Policy Characteristics'!$C:$C,0))),"",INDEX('Policy Characteristics'!F:F,MATCH($C1761,'Policy Characteristics'!$C:$C,0)))</f>
        <v>-0.9</v>
      </c>
      <c r="M1761" s="205">
        <f>IF(ISBLANK(INDEX('Policy Characteristics'!G:G,MATCH($C1761,'Policy Characteristics'!$C:$C,0))),"",INDEX('Policy Characteristics'!G:G,MATCH($C1761,'Policy Characteristics'!$C:$C,0)))</f>
        <v>0.9</v>
      </c>
      <c r="N1761" s="205">
        <f>IF(ISBLANK(INDEX('Policy Characteristics'!H:H,MATCH($C1761,'Policy Characteristics'!$C:$C,0))),"",INDEX('Policy Characteristics'!H:H,MATCH($C1761,'Policy Characteristics'!$C:$C,0)))</f>
        <v>0.01</v>
      </c>
      <c r="O1761" s="76" t="str">
        <f>IF(ISBLANK(INDEX('Policy Characteristics'!I:I,MATCH($C1761,'Policy Characteristics'!$C:$C,0))),"",INDEX('Policy Characteristics'!I:I,MATCH($C1761,'Policy Characteristics'!$C:$C,0)))</f>
        <v>% of BAU price</v>
      </c>
      <c r="P1761" s="76" t="str">
        <f>IF(ISBLANK(INDEX('Policy Characteristics'!J:J,MATCH($C1761,'Policy Characteristics'!$C:$C,0))),"",INDEX('Policy Characteristics'!J:J,MATCH($C1761,'Policy Characteristics'!$C:$C,0)))</f>
        <v>**Description:** This policy changes the tax rate for the selected fuel type(s).  It is expressed as a percentage of the BAU Scenario price, which includes sales and excise taxes. To increase the tax rate, set a positive value. To reduce the BAU tax rate (or to apply a subsidy), set a negative value. // **Guidance for setting values:** In 2012, the national average sales tax rate was 6.8% and the national average tax rate on gasoline was 14%.</v>
      </c>
      <c r="Q1761" s="76" t="str">
        <f>IF(ISBLANK(INDEX('Policy Characteristics'!K:K,MATCH($C1761,'Policy Characteristics'!$C:$C,0))),"",INDEX('Policy Characteristics'!K:K,MATCH($C1761,'Policy Characteristics'!$C:$C,0)))</f>
        <v>fuels.html#fuel-taxes</v>
      </c>
      <c r="R1761" s="76" t="str">
        <f>IF(ISBLANK(INDEX('Policy Characteristics'!L:L,MATCH($C1761,'Policy Characteristics'!$C:$C,0))),"",INDEX('Policy Characteristics'!L:L,MATCH($C1761,'Policy Characteristics'!$C:$C,0)))</f>
        <v>fuel-taxes.html</v>
      </c>
    </row>
    <row r="1762" spans="1:18" s="76" customFormat="1" x14ac:dyDescent="0.25">
      <c r="A1762" s="76" t="str">
        <f>IF(ISBLANK(INDEX('Policy Characteristics'!A:A,MATCH($C1762,'Policy Characteristics'!$C:$C,0))),"",INDEX('Policy Characteristics'!A:A,MATCH($C1762,'Policy Characteristics'!$C:$C,0)))</f>
        <v>Cross-Sector</v>
      </c>
      <c r="B1762" s="200" t="str">
        <f>IF(ISBLANK(INDEX('Policy Characteristics'!B:B,MATCH($C1762,'Policy Characteristics'!$C:$C,0))),"",INDEX('Policy Characteristics'!B:B,MATCH($C1762,'Policy Characteristics'!$C:$C,0)))</f>
        <v>Fuel Taxes or Subsidies</v>
      </c>
      <c r="C1762" s="208" t="str">
        <f t="shared" si="54"/>
        <v>Additional Fuel Tax or Subsidy Rate by Fuel</v>
      </c>
      <c r="D1762" s="78" t="s">
        <v>56</v>
      </c>
      <c r="E1762" s="88" t="s">
        <v>333</v>
      </c>
      <c r="F1762" s="78" t="s">
        <v>98</v>
      </c>
      <c r="G1762" s="88" t="s">
        <v>826</v>
      </c>
      <c r="H1762" s="15">
        <v>2356</v>
      </c>
      <c r="I1762" s="201" t="s">
        <v>44</v>
      </c>
      <c r="J1762" s="202" t="str">
        <f>IF(ISBLANK(INDEX('Policy Characteristics'!D:D,MATCH($C1762,'Policy Characteristics'!$C:$C,0))),"",INDEX('Policy Characteristics'!D:D,MATCH($C1762,'Policy Characteristics'!$C:$C,0)))</f>
        <v>Fuel Taxes or Subsidies</v>
      </c>
      <c r="K1762" s="76" t="str">
        <f>IF(ISBLANK(INDEX('Policy Characteristics'!E:E,MATCH($C1762,'Policy Characteristics'!$C:$C,0))),"",INDEX('Policy Characteristics'!E:E,MATCH($C1762,'Policy Characteristics'!$C:$C,0)))</f>
        <v>cross fuel tax</v>
      </c>
      <c r="L1762" s="205">
        <f>IF(ISBLANK(INDEX('Policy Characteristics'!F:F,MATCH($C1762,'Policy Characteristics'!$C:$C,0))),"",INDEX('Policy Characteristics'!F:F,MATCH($C1762,'Policy Characteristics'!$C:$C,0)))</f>
        <v>-0.9</v>
      </c>
      <c r="M1762" s="205">
        <f>IF(ISBLANK(INDEX('Policy Characteristics'!G:G,MATCH($C1762,'Policy Characteristics'!$C:$C,0))),"",INDEX('Policy Characteristics'!G:G,MATCH($C1762,'Policy Characteristics'!$C:$C,0)))</f>
        <v>0.9</v>
      </c>
      <c r="N1762" s="205">
        <f>IF(ISBLANK(INDEX('Policy Characteristics'!H:H,MATCH($C1762,'Policy Characteristics'!$C:$C,0))),"",INDEX('Policy Characteristics'!H:H,MATCH($C1762,'Policy Characteristics'!$C:$C,0)))</f>
        <v>0.01</v>
      </c>
      <c r="O1762" s="76" t="str">
        <f>IF(ISBLANK(INDEX('Policy Characteristics'!I:I,MATCH($C1762,'Policy Characteristics'!$C:$C,0))),"",INDEX('Policy Characteristics'!I:I,MATCH($C1762,'Policy Characteristics'!$C:$C,0)))</f>
        <v>% of BAU price</v>
      </c>
      <c r="P1762" s="76" t="str">
        <f>IF(ISBLANK(INDEX('Policy Characteristics'!J:J,MATCH($C1762,'Policy Characteristics'!$C:$C,0))),"",INDEX('Policy Characteristics'!J:J,MATCH($C1762,'Policy Characteristics'!$C:$C,0)))</f>
        <v>**Description:** This policy changes the tax rate for the selected fuel type(s).  It is expressed as a percentage of the BAU Scenario price, which includes sales and excise taxes. To increase the tax rate, set a positive value. To reduce the BAU tax rate (or to apply a subsidy), set a negative value. // **Guidance for setting values:** In 2012, the national average sales tax rate was 6.8% and the national average tax rate on gasoline was 14%.</v>
      </c>
      <c r="Q1762" s="76" t="str">
        <f>IF(ISBLANK(INDEX('Policy Characteristics'!K:K,MATCH($C1762,'Policy Characteristics'!$C:$C,0))),"",INDEX('Policy Characteristics'!K:K,MATCH($C1762,'Policy Characteristics'!$C:$C,0)))</f>
        <v>fuels.html#fuel-taxes</v>
      </c>
      <c r="R1762" s="76" t="str">
        <f>IF(ISBLANK(INDEX('Policy Characteristics'!L:L,MATCH($C1762,'Policy Characteristics'!$C:$C,0))),"",INDEX('Policy Characteristics'!L:L,MATCH($C1762,'Policy Characteristics'!$C:$C,0)))</f>
        <v>fuel-taxes.html</v>
      </c>
    </row>
    <row r="1763" spans="1:18" x14ac:dyDescent="0.25">
      <c r="A1763" s="76" t="str">
        <f>IF(ISBLANK(INDEX('Policy Characteristics'!A:A,MATCH($C1763,'Policy Characteristics'!$C:$C,0))),"",INDEX('Policy Characteristics'!A:A,MATCH($C1763,'Policy Characteristics'!$C:$C,0)))</f>
        <v>Cross-Sector</v>
      </c>
      <c r="B1763" s="200" t="str">
        <f>IF(ISBLANK(INDEX('Policy Characteristics'!B:B,MATCH($C1763,'Policy Characteristics'!$C:$C,0))),"",INDEX('Policy Characteristics'!B:B,MATCH($C1763,'Policy Characteristics'!$C:$C,0)))</f>
        <v>Fuel Taxes or Subsidies</v>
      </c>
      <c r="C1763" s="208" t="str">
        <f t="shared" si="54"/>
        <v>Additional Fuel Tax or Subsidy Rate by Fuel</v>
      </c>
      <c r="D1763" s="78" t="s">
        <v>716</v>
      </c>
      <c r="E1763" s="88" t="s">
        <v>333</v>
      </c>
      <c r="F1763" s="78" t="s">
        <v>717</v>
      </c>
      <c r="G1763" s="88" t="s">
        <v>826</v>
      </c>
      <c r="H1763" s="15">
        <v>2357</v>
      </c>
      <c r="I1763" s="201" t="s">
        <v>44</v>
      </c>
      <c r="J1763" s="202" t="str">
        <f>IF(ISBLANK(INDEX('Policy Characteristics'!D:D,MATCH($C1763,'Policy Characteristics'!$C:$C,0))),"",INDEX('Policy Characteristics'!D:D,MATCH($C1763,'Policy Characteristics'!$C:$C,0)))</f>
        <v>Fuel Taxes or Subsidies</v>
      </c>
      <c r="K1763" s="76" t="str">
        <f>IF(ISBLANK(INDEX('Policy Characteristics'!E:E,MATCH($C1763,'Policy Characteristics'!$C:$C,0))),"",INDEX('Policy Characteristics'!E:E,MATCH($C1763,'Policy Characteristics'!$C:$C,0)))</f>
        <v>cross fuel tax</v>
      </c>
      <c r="L1763" s="205">
        <f>IF(ISBLANK(INDEX('Policy Characteristics'!F:F,MATCH($C1763,'Policy Characteristics'!$C:$C,0))),"",INDEX('Policy Characteristics'!F:F,MATCH($C1763,'Policy Characteristics'!$C:$C,0)))</f>
        <v>-0.9</v>
      </c>
      <c r="M1763" s="205">
        <f>IF(ISBLANK(INDEX('Policy Characteristics'!G:G,MATCH($C1763,'Policy Characteristics'!$C:$C,0))),"",INDEX('Policy Characteristics'!G:G,MATCH($C1763,'Policy Characteristics'!$C:$C,0)))</f>
        <v>0.9</v>
      </c>
      <c r="N1763" s="205">
        <f>IF(ISBLANK(INDEX('Policy Characteristics'!H:H,MATCH($C1763,'Policy Characteristics'!$C:$C,0))),"",INDEX('Policy Characteristics'!H:H,MATCH($C1763,'Policy Characteristics'!$C:$C,0)))</f>
        <v>0.01</v>
      </c>
      <c r="O1763" s="76" t="str">
        <f>IF(ISBLANK(INDEX('Policy Characteristics'!I:I,MATCH($C1763,'Policy Characteristics'!$C:$C,0))),"",INDEX('Policy Characteristics'!I:I,MATCH($C1763,'Policy Characteristics'!$C:$C,0)))</f>
        <v>% of BAU price</v>
      </c>
      <c r="P1763" s="76" t="str">
        <f>IF(ISBLANK(INDEX('Policy Characteristics'!J:J,MATCH($C1763,'Policy Characteristics'!$C:$C,0))),"",INDEX('Policy Characteristics'!J:J,MATCH($C1763,'Policy Characteristics'!$C:$C,0)))</f>
        <v>**Description:** This policy changes the tax rate for the selected fuel type(s).  It is expressed as a percentage of the BAU Scenario price, which includes sales and excise taxes. To increase the tax rate, set a positive value. To reduce the BAU tax rate (or to apply a subsidy), set a negative value. // **Guidance for setting values:** In 2012, the national average sales tax rate was 6.8% and the national average tax rate on gasoline was 14%.</v>
      </c>
      <c r="Q1763" s="76" t="str">
        <f>IF(ISBLANK(INDEX('Policy Characteristics'!K:K,MATCH($C1763,'Policy Characteristics'!$C:$C,0))),"",INDEX('Policy Characteristics'!K:K,MATCH($C1763,'Policy Characteristics'!$C:$C,0)))</f>
        <v>fuels.html#fuel-taxes</v>
      </c>
      <c r="R1763" s="76" t="str">
        <f>IF(ISBLANK(INDEX('Policy Characteristics'!L:L,MATCH($C1763,'Policy Characteristics'!$C:$C,0))),"",INDEX('Policy Characteristics'!L:L,MATCH($C1763,'Policy Characteristics'!$C:$C,0)))</f>
        <v>fuel-taxes.html</v>
      </c>
    </row>
    <row r="1764" spans="1:18" x14ac:dyDescent="0.25">
      <c r="A1764" s="76" t="str">
        <f>IF(ISBLANK(INDEX('Policy Characteristics'!A:A,MATCH($C1764,'Policy Characteristics'!$C:$C,0))),"",INDEX('Policy Characteristics'!A:A,MATCH($C1764,'Policy Characteristics'!$C:$C,0)))</f>
        <v>Cross-Sector</v>
      </c>
      <c r="B1764" s="200" t="str">
        <f>IF(ISBLANK(INDEX('Policy Characteristics'!B:B,MATCH($C1764,'Policy Characteristics'!$C:$C,0))),"",INDEX('Policy Characteristics'!B:B,MATCH($C1764,'Policy Characteristics'!$C:$C,0)))</f>
        <v>Fuel Taxes or Subsidies</v>
      </c>
      <c r="C1764" s="208" t="str">
        <f t="shared" si="54"/>
        <v>Additional Fuel Tax or Subsidy Rate by Fuel</v>
      </c>
      <c r="D1764" s="78" t="s">
        <v>75</v>
      </c>
      <c r="E1764" s="88" t="s">
        <v>333</v>
      </c>
      <c r="F1764" s="78" t="s">
        <v>99</v>
      </c>
      <c r="G1764" s="88" t="s">
        <v>826</v>
      </c>
      <c r="H1764" s="15">
        <v>2358</v>
      </c>
      <c r="I1764" s="201" t="s">
        <v>44</v>
      </c>
      <c r="J1764" s="202" t="str">
        <f>IF(ISBLANK(INDEX('Policy Characteristics'!D:D,MATCH($C1764,'Policy Characteristics'!$C:$C,0))),"",INDEX('Policy Characteristics'!D:D,MATCH($C1764,'Policy Characteristics'!$C:$C,0)))</f>
        <v>Fuel Taxes or Subsidies</v>
      </c>
      <c r="K1764" s="76" t="str">
        <f>IF(ISBLANK(INDEX('Policy Characteristics'!E:E,MATCH($C1764,'Policy Characteristics'!$C:$C,0))),"",INDEX('Policy Characteristics'!E:E,MATCH($C1764,'Policy Characteristics'!$C:$C,0)))</f>
        <v>cross fuel tax</v>
      </c>
      <c r="L1764" s="205">
        <f>IF(ISBLANK(INDEX('Policy Characteristics'!F:F,MATCH($C1764,'Policy Characteristics'!$C:$C,0))),"",INDEX('Policy Characteristics'!F:F,MATCH($C1764,'Policy Characteristics'!$C:$C,0)))</f>
        <v>-0.9</v>
      </c>
      <c r="M1764" s="205">
        <f>IF(ISBLANK(INDEX('Policy Characteristics'!G:G,MATCH($C1764,'Policy Characteristics'!$C:$C,0))),"",INDEX('Policy Characteristics'!G:G,MATCH($C1764,'Policy Characteristics'!$C:$C,0)))</f>
        <v>0.9</v>
      </c>
      <c r="N1764" s="205">
        <f>IF(ISBLANK(INDEX('Policy Characteristics'!H:H,MATCH($C1764,'Policy Characteristics'!$C:$C,0))),"",INDEX('Policy Characteristics'!H:H,MATCH($C1764,'Policy Characteristics'!$C:$C,0)))</f>
        <v>0.01</v>
      </c>
      <c r="O1764" s="76" t="str">
        <f>IF(ISBLANK(INDEX('Policy Characteristics'!I:I,MATCH($C1764,'Policy Characteristics'!$C:$C,0))),"",INDEX('Policy Characteristics'!I:I,MATCH($C1764,'Policy Characteristics'!$C:$C,0)))</f>
        <v>% of BAU price</v>
      </c>
      <c r="P1764" s="76" t="str">
        <f>IF(ISBLANK(INDEX('Policy Characteristics'!J:J,MATCH($C1764,'Policy Characteristics'!$C:$C,0))),"",INDEX('Policy Characteristics'!J:J,MATCH($C1764,'Policy Characteristics'!$C:$C,0)))</f>
        <v>**Description:** This policy changes the tax rate for the selected fuel type(s).  It is expressed as a percentage of the BAU Scenario price, which includes sales and excise taxes. To increase the tax rate, set a positive value. To reduce the BAU tax rate (or to apply a subsidy), set a negative value. // **Guidance for setting values:** In 2012, the national average sales tax rate was 6.8% and the national average tax rate on gasoline was 14%.</v>
      </c>
      <c r="Q1764" s="76" t="str">
        <f>IF(ISBLANK(INDEX('Policy Characteristics'!K:K,MATCH($C1764,'Policy Characteristics'!$C:$C,0))),"",INDEX('Policy Characteristics'!K:K,MATCH($C1764,'Policy Characteristics'!$C:$C,0)))</f>
        <v>fuels.html#fuel-taxes</v>
      </c>
      <c r="R1764" s="76" t="str">
        <f>IF(ISBLANK(INDEX('Policy Characteristics'!L:L,MATCH($C1764,'Policy Characteristics'!$C:$C,0))),"",INDEX('Policy Characteristics'!L:L,MATCH($C1764,'Policy Characteristics'!$C:$C,0)))</f>
        <v>fuel-taxes.html</v>
      </c>
    </row>
    <row r="1765" spans="1:18" x14ac:dyDescent="0.25">
      <c r="A1765" s="76" t="str">
        <f>IF(ISBLANK(INDEX('Policy Characteristics'!A:A,MATCH($C1765,'Policy Characteristics'!$C:$C,0))),"",INDEX('Policy Characteristics'!A:A,MATCH($C1765,'Policy Characteristics'!$C:$C,0)))</f>
        <v>Cross-Sector</v>
      </c>
      <c r="B1765" s="200" t="str">
        <f>IF(ISBLANK(INDEX('Policy Characteristics'!B:B,MATCH($C1765,'Policy Characteristics'!$C:$C,0))),"",INDEX('Policy Characteristics'!B:B,MATCH($C1765,'Policy Characteristics'!$C:$C,0)))</f>
        <v>Fuel Taxes or Subsidies</v>
      </c>
      <c r="C1765" s="208" t="str">
        <f t="shared" si="54"/>
        <v>Additional Fuel Tax or Subsidy Rate by Fuel</v>
      </c>
      <c r="D1765" s="78" t="s">
        <v>440</v>
      </c>
      <c r="E1765" s="88" t="s">
        <v>333</v>
      </c>
      <c r="F1765" s="78" t="s">
        <v>441</v>
      </c>
      <c r="G1765" s="88" t="s">
        <v>826</v>
      </c>
      <c r="H1765" s="15">
        <v>2359</v>
      </c>
      <c r="I1765" s="201" t="s">
        <v>44</v>
      </c>
      <c r="J1765" s="202" t="str">
        <f>IF(ISBLANK(INDEX('Policy Characteristics'!D:D,MATCH($C1765,'Policy Characteristics'!$C:$C,0))),"",INDEX('Policy Characteristics'!D:D,MATCH($C1765,'Policy Characteristics'!$C:$C,0)))</f>
        <v>Fuel Taxes or Subsidies</v>
      </c>
      <c r="K1765" s="76" t="str">
        <f>IF(ISBLANK(INDEX('Policy Characteristics'!E:E,MATCH($C1765,'Policy Characteristics'!$C:$C,0))),"",INDEX('Policy Characteristics'!E:E,MATCH($C1765,'Policy Characteristics'!$C:$C,0)))</f>
        <v>cross fuel tax</v>
      </c>
      <c r="L1765" s="205">
        <f>IF(ISBLANK(INDEX('Policy Characteristics'!F:F,MATCH($C1765,'Policy Characteristics'!$C:$C,0))),"",INDEX('Policy Characteristics'!F:F,MATCH($C1765,'Policy Characteristics'!$C:$C,0)))</f>
        <v>-0.9</v>
      </c>
      <c r="M1765" s="205">
        <f>IF(ISBLANK(INDEX('Policy Characteristics'!G:G,MATCH($C1765,'Policy Characteristics'!$C:$C,0))),"",INDEX('Policy Characteristics'!G:G,MATCH($C1765,'Policy Characteristics'!$C:$C,0)))</f>
        <v>0.9</v>
      </c>
      <c r="N1765" s="205">
        <f>IF(ISBLANK(INDEX('Policy Characteristics'!H:H,MATCH($C1765,'Policy Characteristics'!$C:$C,0))),"",INDEX('Policy Characteristics'!H:H,MATCH($C1765,'Policy Characteristics'!$C:$C,0)))</f>
        <v>0.01</v>
      </c>
      <c r="O1765" s="76" t="str">
        <f>IF(ISBLANK(INDEX('Policy Characteristics'!I:I,MATCH($C1765,'Policy Characteristics'!$C:$C,0))),"",INDEX('Policy Characteristics'!I:I,MATCH($C1765,'Policy Characteristics'!$C:$C,0)))</f>
        <v>% of BAU price</v>
      </c>
      <c r="P1765" s="76" t="str">
        <f>IF(ISBLANK(INDEX('Policy Characteristics'!J:J,MATCH($C1765,'Policy Characteristics'!$C:$C,0))),"",INDEX('Policy Characteristics'!J:J,MATCH($C1765,'Policy Characteristics'!$C:$C,0)))</f>
        <v>**Description:** This policy changes the tax rate for the selected fuel type(s).  It is expressed as a percentage of the BAU Scenario price, which includes sales and excise taxes. To increase the tax rate, set a positive value. To reduce the BAU tax rate (or to apply a subsidy), set a negative value. // **Guidance for setting values:** In 2012, the national average sales tax rate was 6.8% and the national average tax rate on gasoline was 14%.</v>
      </c>
      <c r="Q1765" s="76" t="str">
        <f>IF(ISBLANK(INDEX('Policy Characteristics'!K:K,MATCH($C1765,'Policy Characteristics'!$C:$C,0))),"",INDEX('Policy Characteristics'!K:K,MATCH($C1765,'Policy Characteristics'!$C:$C,0)))</f>
        <v>fuels.html#fuel-taxes</v>
      </c>
      <c r="R1765" s="76" t="str">
        <f>IF(ISBLANK(INDEX('Policy Characteristics'!L:L,MATCH($C1765,'Policy Characteristics'!$C:$C,0))),"",INDEX('Policy Characteristics'!L:L,MATCH($C1765,'Policy Characteristics'!$C:$C,0)))</f>
        <v>fuel-taxes.html</v>
      </c>
    </row>
    <row r="1766" spans="1:18" x14ac:dyDescent="0.25">
      <c r="A1766" s="76" t="str">
        <f>IF(ISBLANK(INDEX('Policy Characteristics'!A:A,MATCH($C1766,'Policy Characteristics'!$C:$C,0))),"",INDEX('Policy Characteristics'!A:A,MATCH($C1766,'Policy Characteristics'!$C:$C,0)))</f>
        <v>Cross-Sector</v>
      </c>
      <c r="B1766" s="200" t="str">
        <f>IF(ISBLANK(INDEX('Policy Characteristics'!B:B,MATCH($C1766,'Policy Characteristics'!$C:$C,0))),"",INDEX('Policy Characteristics'!B:B,MATCH($C1766,'Policy Characteristics'!$C:$C,0)))</f>
        <v>Fuel Taxes or Subsidies</v>
      </c>
      <c r="C1766" s="208" t="str">
        <f t="shared" si="54"/>
        <v>Additional Fuel Tax or Subsidy Rate by Fuel</v>
      </c>
      <c r="D1766" s="78" t="s">
        <v>708</v>
      </c>
      <c r="E1766" s="88" t="s">
        <v>333</v>
      </c>
      <c r="F1766" s="78" t="s">
        <v>712</v>
      </c>
      <c r="G1766" s="88" t="s">
        <v>826</v>
      </c>
      <c r="H1766" s="15">
        <v>2360</v>
      </c>
      <c r="I1766" s="201" t="s">
        <v>44</v>
      </c>
      <c r="J1766" s="202" t="str">
        <f>IF(ISBLANK(INDEX('Policy Characteristics'!D:D,MATCH($C1766,'Policy Characteristics'!$C:$C,0))),"",INDEX('Policy Characteristics'!D:D,MATCH($C1766,'Policy Characteristics'!$C:$C,0)))</f>
        <v>Fuel Taxes or Subsidies</v>
      </c>
      <c r="K1766" s="76" t="str">
        <f>IF(ISBLANK(INDEX('Policy Characteristics'!E:E,MATCH($C1766,'Policy Characteristics'!$C:$C,0))),"",INDEX('Policy Characteristics'!E:E,MATCH($C1766,'Policy Characteristics'!$C:$C,0)))</f>
        <v>cross fuel tax</v>
      </c>
      <c r="L1766" s="205">
        <f>IF(ISBLANK(INDEX('Policy Characteristics'!F:F,MATCH($C1766,'Policy Characteristics'!$C:$C,0))),"",INDEX('Policy Characteristics'!F:F,MATCH($C1766,'Policy Characteristics'!$C:$C,0)))</f>
        <v>-0.9</v>
      </c>
      <c r="M1766" s="205">
        <f>IF(ISBLANK(INDEX('Policy Characteristics'!G:G,MATCH($C1766,'Policy Characteristics'!$C:$C,0))),"",INDEX('Policy Characteristics'!G:G,MATCH($C1766,'Policy Characteristics'!$C:$C,0)))</f>
        <v>0.9</v>
      </c>
      <c r="N1766" s="205">
        <f>IF(ISBLANK(INDEX('Policy Characteristics'!H:H,MATCH($C1766,'Policy Characteristics'!$C:$C,0))),"",INDEX('Policy Characteristics'!H:H,MATCH($C1766,'Policy Characteristics'!$C:$C,0)))</f>
        <v>0.01</v>
      </c>
      <c r="O1766" s="76" t="str">
        <f>IF(ISBLANK(INDEX('Policy Characteristics'!I:I,MATCH($C1766,'Policy Characteristics'!$C:$C,0))),"",INDEX('Policy Characteristics'!I:I,MATCH($C1766,'Policy Characteristics'!$C:$C,0)))</f>
        <v>% of BAU price</v>
      </c>
      <c r="P1766" s="76" t="str">
        <f>IF(ISBLANK(INDEX('Policy Characteristics'!J:J,MATCH($C1766,'Policy Characteristics'!$C:$C,0))),"",INDEX('Policy Characteristics'!J:J,MATCH($C1766,'Policy Characteristics'!$C:$C,0)))</f>
        <v>**Description:** This policy changes the tax rate for the selected fuel type(s).  It is expressed as a percentage of the BAU Scenario price, which includes sales and excise taxes. To increase the tax rate, set a positive value. To reduce the BAU tax rate (or to apply a subsidy), set a negative value. // **Guidance for setting values:** In 2012, the national average sales tax rate was 6.8% and the national average tax rate on gasoline was 14%.</v>
      </c>
      <c r="Q1766" s="76" t="str">
        <f>IF(ISBLANK(INDEX('Policy Characteristics'!K:K,MATCH($C1766,'Policy Characteristics'!$C:$C,0))),"",INDEX('Policy Characteristics'!K:K,MATCH($C1766,'Policy Characteristics'!$C:$C,0)))</f>
        <v>fuels.html#fuel-taxes</v>
      </c>
      <c r="R1766" s="76" t="str">
        <f>IF(ISBLANK(INDEX('Policy Characteristics'!L:L,MATCH($C1766,'Policy Characteristics'!$C:$C,0))),"",INDEX('Policy Characteristics'!L:L,MATCH($C1766,'Policy Characteristics'!$C:$C,0)))</f>
        <v>fuel-taxes.html</v>
      </c>
    </row>
    <row r="1767" spans="1:18" x14ac:dyDescent="0.25">
      <c r="A1767" s="76" t="str">
        <f>IF(ISBLANK(INDEX('Policy Characteristics'!A:A,MATCH($C1767,'Policy Characteristics'!$C:$C,0))),"",INDEX('Policy Characteristics'!A:A,MATCH($C1767,'Policy Characteristics'!$C:$C,0)))</f>
        <v>Cross-Sector</v>
      </c>
      <c r="B1767" s="200" t="str">
        <f>IF(ISBLANK(INDEX('Policy Characteristics'!B:B,MATCH($C1767,'Policy Characteristics'!$C:$C,0))),"",INDEX('Policy Characteristics'!B:B,MATCH($C1767,'Policy Characteristics'!$C:$C,0)))</f>
        <v>Fuel Taxes or Subsidies</v>
      </c>
      <c r="C1767" s="208" t="str">
        <f t="shared" si="54"/>
        <v>Additional Fuel Tax or Subsidy Rate by Fuel</v>
      </c>
      <c r="D1767" s="78" t="s">
        <v>718</v>
      </c>
      <c r="E1767" s="88" t="s">
        <v>333</v>
      </c>
      <c r="F1767" s="78" t="s">
        <v>719</v>
      </c>
      <c r="G1767" s="88" t="s">
        <v>826</v>
      </c>
      <c r="H1767" s="15">
        <v>2361</v>
      </c>
      <c r="I1767" s="201" t="s">
        <v>44</v>
      </c>
      <c r="J1767" s="202" t="str">
        <f>IF(ISBLANK(INDEX('Policy Characteristics'!D:D,MATCH($C1767,'Policy Characteristics'!$C:$C,0))),"",INDEX('Policy Characteristics'!D:D,MATCH($C1767,'Policy Characteristics'!$C:$C,0)))</f>
        <v>Fuel Taxes or Subsidies</v>
      </c>
      <c r="K1767" s="76" t="str">
        <f>IF(ISBLANK(INDEX('Policy Characteristics'!E:E,MATCH($C1767,'Policy Characteristics'!$C:$C,0))),"",INDEX('Policy Characteristics'!E:E,MATCH($C1767,'Policy Characteristics'!$C:$C,0)))</f>
        <v>cross fuel tax</v>
      </c>
      <c r="L1767" s="205">
        <f>IF(ISBLANK(INDEX('Policy Characteristics'!F:F,MATCH($C1767,'Policy Characteristics'!$C:$C,0))),"",INDEX('Policy Characteristics'!F:F,MATCH($C1767,'Policy Characteristics'!$C:$C,0)))</f>
        <v>-0.9</v>
      </c>
      <c r="M1767" s="205">
        <f>IF(ISBLANK(INDEX('Policy Characteristics'!G:G,MATCH($C1767,'Policy Characteristics'!$C:$C,0))),"",INDEX('Policy Characteristics'!G:G,MATCH($C1767,'Policy Characteristics'!$C:$C,0)))</f>
        <v>0.9</v>
      </c>
      <c r="N1767" s="205">
        <f>IF(ISBLANK(INDEX('Policy Characteristics'!H:H,MATCH($C1767,'Policy Characteristics'!$C:$C,0))),"",INDEX('Policy Characteristics'!H:H,MATCH($C1767,'Policy Characteristics'!$C:$C,0)))</f>
        <v>0.01</v>
      </c>
      <c r="O1767" s="76" t="str">
        <f>IF(ISBLANK(INDEX('Policy Characteristics'!I:I,MATCH($C1767,'Policy Characteristics'!$C:$C,0))),"",INDEX('Policy Characteristics'!I:I,MATCH($C1767,'Policy Characteristics'!$C:$C,0)))</f>
        <v>% of BAU price</v>
      </c>
      <c r="P1767" s="76" t="str">
        <f>IF(ISBLANK(INDEX('Policy Characteristics'!J:J,MATCH($C1767,'Policy Characteristics'!$C:$C,0))),"",INDEX('Policy Characteristics'!J:J,MATCH($C1767,'Policy Characteristics'!$C:$C,0)))</f>
        <v>**Description:** This policy changes the tax rate for the selected fuel type(s).  It is expressed as a percentage of the BAU Scenario price, which includes sales and excise taxes. To increase the tax rate, set a positive value. To reduce the BAU tax rate (or to apply a subsidy), set a negative value. // **Guidance for setting values:** In 2012, the national average sales tax rate was 6.8% and the national average tax rate on gasoline was 14%.</v>
      </c>
      <c r="Q1767" s="76" t="str">
        <f>IF(ISBLANK(INDEX('Policy Characteristics'!K:K,MATCH($C1767,'Policy Characteristics'!$C:$C,0))),"",INDEX('Policy Characteristics'!K:K,MATCH($C1767,'Policy Characteristics'!$C:$C,0)))</f>
        <v>fuels.html#fuel-taxes</v>
      </c>
      <c r="R1767" s="76" t="str">
        <f>IF(ISBLANK(INDEX('Policy Characteristics'!L:L,MATCH($C1767,'Policy Characteristics'!$C:$C,0))),"",INDEX('Policy Characteristics'!L:L,MATCH($C1767,'Policy Characteristics'!$C:$C,0)))</f>
        <v>fuel-taxes.html</v>
      </c>
    </row>
    <row r="1768" spans="1:18" x14ac:dyDescent="0.25">
      <c r="A1768" s="76" t="str">
        <f>IF(ISBLANK(INDEX('Policy Characteristics'!A:A,MATCH($C1768,'Policy Characteristics'!$C:$C,0))),"",INDEX('Policy Characteristics'!A:A,MATCH($C1768,'Policy Characteristics'!$C:$C,0)))</f>
        <v>Cross-Sector</v>
      </c>
      <c r="B1768" s="200" t="str">
        <f>IF(ISBLANK(INDEX('Policy Characteristics'!B:B,MATCH($C1768,'Policy Characteristics'!$C:$C,0))),"",INDEX('Policy Characteristics'!B:B,MATCH($C1768,'Policy Characteristics'!$C:$C,0)))</f>
        <v>Fuel Taxes or Subsidies</v>
      </c>
      <c r="C1768" s="208" t="str">
        <f t="shared" ref="C1768:C1831" si="55">C$1703</f>
        <v>Additional Fuel Tax or Subsidy Rate by Fuel</v>
      </c>
      <c r="D1768" s="78" t="s">
        <v>709</v>
      </c>
      <c r="E1768" s="88" t="s">
        <v>333</v>
      </c>
      <c r="F1768" s="78" t="s">
        <v>713</v>
      </c>
      <c r="G1768" s="88" t="s">
        <v>826</v>
      </c>
      <c r="H1768" s="15">
        <v>2362</v>
      </c>
      <c r="I1768" s="201" t="s">
        <v>44</v>
      </c>
      <c r="J1768" s="202" t="str">
        <f>IF(ISBLANK(INDEX('Policy Characteristics'!D:D,MATCH($C1768,'Policy Characteristics'!$C:$C,0))),"",INDEX('Policy Characteristics'!D:D,MATCH($C1768,'Policy Characteristics'!$C:$C,0)))</f>
        <v>Fuel Taxes or Subsidies</v>
      </c>
      <c r="K1768" s="76" t="str">
        <f>IF(ISBLANK(INDEX('Policy Characteristics'!E:E,MATCH($C1768,'Policy Characteristics'!$C:$C,0))),"",INDEX('Policy Characteristics'!E:E,MATCH($C1768,'Policy Characteristics'!$C:$C,0)))</f>
        <v>cross fuel tax</v>
      </c>
      <c r="L1768" s="205">
        <f>IF(ISBLANK(INDEX('Policy Characteristics'!F:F,MATCH($C1768,'Policy Characteristics'!$C:$C,0))),"",INDEX('Policy Characteristics'!F:F,MATCH($C1768,'Policy Characteristics'!$C:$C,0)))</f>
        <v>-0.9</v>
      </c>
      <c r="M1768" s="205">
        <f>IF(ISBLANK(INDEX('Policy Characteristics'!G:G,MATCH($C1768,'Policy Characteristics'!$C:$C,0))),"",INDEX('Policy Characteristics'!G:G,MATCH($C1768,'Policy Characteristics'!$C:$C,0)))</f>
        <v>0.9</v>
      </c>
      <c r="N1768" s="205">
        <f>IF(ISBLANK(INDEX('Policy Characteristics'!H:H,MATCH($C1768,'Policy Characteristics'!$C:$C,0))),"",INDEX('Policy Characteristics'!H:H,MATCH($C1768,'Policy Characteristics'!$C:$C,0)))</f>
        <v>0.01</v>
      </c>
      <c r="O1768" s="76" t="str">
        <f>IF(ISBLANK(INDEX('Policy Characteristics'!I:I,MATCH($C1768,'Policy Characteristics'!$C:$C,0))),"",INDEX('Policy Characteristics'!I:I,MATCH($C1768,'Policy Characteristics'!$C:$C,0)))</f>
        <v>% of BAU price</v>
      </c>
      <c r="P1768" s="76" t="str">
        <f>IF(ISBLANK(INDEX('Policy Characteristics'!J:J,MATCH($C1768,'Policy Characteristics'!$C:$C,0))),"",INDEX('Policy Characteristics'!J:J,MATCH($C1768,'Policy Characteristics'!$C:$C,0)))</f>
        <v>**Description:** This policy changes the tax rate for the selected fuel type(s).  It is expressed as a percentage of the BAU Scenario price, which includes sales and excise taxes. To increase the tax rate, set a positive value. To reduce the BAU tax rate (or to apply a subsidy), set a negative value. // **Guidance for setting values:** In 2012, the national average sales tax rate was 6.8% and the national average tax rate on gasoline was 14%.</v>
      </c>
      <c r="Q1768" s="76" t="str">
        <f>IF(ISBLANK(INDEX('Policy Characteristics'!K:K,MATCH($C1768,'Policy Characteristics'!$C:$C,0))),"",INDEX('Policy Characteristics'!K:K,MATCH($C1768,'Policy Characteristics'!$C:$C,0)))</f>
        <v>fuels.html#fuel-taxes</v>
      </c>
      <c r="R1768" s="76" t="str">
        <f>IF(ISBLANK(INDEX('Policy Characteristics'!L:L,MATCH($C1768,'Policy Characteristics'!$C:$C,0))),"",INDEX('Policy Characteristics'!L:L,MATCH($C1768,'Policy Characteristics'!$C:$C,0)))</f>
        <v>fuel-taxes.html</v>
      </c>
    </row>
    <row r="1769" spans="1:18" x14ac:dyDescent="0.25">
      <c r="A1769" s="76" t="str">
        <f>IF(ISBLANK(INDEX('Policy Characteristics'!A:A,MATCH($C1769,'Policy Characteristics'!$C:$C,0))),"",INDEX('Policy Characteristics'!A:A,MATCH($C1769,'Policy Characteristics'!$C:$C,0)))</f>
        <v>Cross-Sector</v>
      </c>
      <c r="B1769" s="200" t="str">
        <f>IF(ISBLANK(INDEX('Policy Characteristics'!B:B,MATCH($C1769,'Policy Characteristics'!$C:$C,0))),"",INDEX('Policy Characteristics'!B:B,MATCH($C1769,'Policy Characteristics'!$C:$C,0)))</f>
        <v>Fuel Taxes or Subsidies</v>
      </c>
      <c r="C1769" s="208" t="str">
        <f t="shared" si="55"/>
        <v>Additional Fuel Tax or Subsidy Rate by Fuel</v>
      </c>
      <c r="D1769" s="78" t="s">
        <v>710</v>
      </c>
      <c r="E1769" s="88" t="s">
        <v>333</v>
      </c>
      <c r="F1769" s="78" t="s">
        <v>714</v>
      </c>
      <c r="G1769" s="88" t="s">
        <v>826</v>
      </c>
      <c r="H1769" s="15">
        <v>2363</v>
      </c>
      <c r="I1769" s="201" t="s">
        <v>44</v>
      </c>
      <c r="J1769" s="202" t="str">
        <f>IF(ISBLANK(INDEX('Policy Characteristics'!D:D,MATCH($C1769,'Policy Characteristics'!$C:$C,0))),"",INDEX('Policy Characteristics'!D:D,MATCH($C1769,'Policy Characteristics'!$C:$C,0)))</f>
        <v>Fuel Taxes or Subsidies</v>
      </c>
      <c r="K1769" s="76" t="str">
        <f>IF(ISBLANK(INDEX('Policy Characteristics'!E:E,MATCH($C1769,'Policy Characteristics'!$C:$C,0))),"",INDEX('Policy Characteristics'!E:E,MATCH($C1769,'Policy Characteristics'!$C:$C,0)))</f>
        <v>cross fuel tax</v>
      </c>
      <c r="L1769" s="205">
        <f>IF(ISBLANK(INDEX('Policy Characteristics'!F:F,MATCH($C1769,'Policy Characteristics'!$C:$C,0))),"",INDEX('Policy Characteristics'!F:F,MATCH($C1769,'Policy Characteristics'!$C:$C,0)))</f>
        <v>-0.9</v>
      </c>
      <c r="M1769" s="205">
        <f>IF(ISBLANK(INDEX('Policy Characteristics'!G:G,MATCH($C1769,'Policy Characteristics'!$C:$C,0))),"",INDEX('Policy Characteristics'!G:G,MATCH($C1769,'Policy Characteristics'!$C:$C,0)))</f>
        <v>0.9</v>
      </c>
      <c r="N1769" s="205">
        <f>IF(ISBLANK(INDEX('Policy Characteristics'!H:H,MATCH($C1769,'Policy Characteristics'!$C:$C,0))),"",INDEX('Policy Characteristics'!H:H,MATCH($C1769,'Policy Characteristics'!$C:$C,0)))</f>
        <v>0.01</v>
      </c>
      <c r="O1769" s="76" t="str">
        <f>IF(ISBLANK(INDEX('Policy Characteristics'!I:I,MATCH($C1769,'Policy Characteristics'!$C:$C,0))),"",INDEX('Policy Characteristics'!I:I,MATCH($C1769,'Policy Characteristics'!$C:$C,0)))</f>
        <v>% of BAU price</v>
      </c>
      <c r="P1769" s="76" t="str">
        <f>IF(ISBLANK(INDEX('Policy Characteristics'!J:J,MATCH($C1769,'Policy Characteristics'!$C:$C,0))),"",INDEX('Policy Characteristics'!J:J,MATCH($C1769,'Policy Characteristics'!$C:$C,0)))</f>
        <v>**Description:** This policy changes the tax rate for the selected fuel type(s).  It is expressed as a percentage of the BAU Scenario price, which includes sales and excise taxes. To increase the tax rate, set a positive value. To reduce the BAU tax rate (or to apply a subsidy), set a negative value. // **Guidance for setting values:** In 2012, the national average sales tax rate was 6.8% and the national average tax rate on gasoline was 14%.</v>
      </c>
      <c r="Q1769" s="76" t="str">
        <f>IF(ISBLANK(INDEX('Policy Characteristics'!K:K,MATCH($C1769,'Policy Characteristics'!$C:$C,0))),"",INDEX('Policy Characteristics'!K:K,MATCH($C1769,'Policy Characteristics'!$C:$C,0)))</f>
        <v>fuels.html#fuel-taxes</v>
      </c>
      <c r="R1769" s="76" t="str">
        <f>IF(ISBLANK(INDEX('Policy Characteristics'!L:L,MATCH($C1769,'Policy Characteristics'!$C:$C,0))),"",INDEX('Policy Characteristics'!L:L,MATCH($C1769,'Policy Characteristics'!$C:$C,0)))</f>
        <v>fuel-taxes.html</v>
      </c>
    </row>
    <row r="1770" spans="1:18" x14ac:dyDescent="0.25">
      <c r="A1770" s="76" t="str">
        <f>IF(ISBLANK(INDEX('Policy Characteristics'!A:A,MATCH($C1770,'Policy Characteristics'!$C:$C,0))),"",INDEX('Policy Characteristics'!A:A,MATCH($C1770,'Policy Characteristics'!$C:$C,0)))</f>
        <v>Cross-Sector</v>
      </c>
      <c r="B1770" s="200" t="str">
        <f>IF(ISBLANK(INDEX('Policy Characteristics'!B:B,MATCH($C1770,'Policy Characteristics'!$C:$C,0))),"",INDEX('Policy Characteristics'!B:B,MATCH($C1770,'Policy Characteristics'!$C:$C,0)))</f>
        <v>Fuel Taxes or Subsidies</v>
      </c>
      <c r="C1770" s="208" t="str">
        <f t="shared" si="55"/>
        <v>Additional Fuel Tax or Subsidy Rate by Fuel</v>
      </c>
      <c r="D1770" s="78" t="s">
        <v>711</v>
      </c>
      <c r="E1770" s="88" t="s">
        <v>333</v>
      </c>
      <c r="F1770" s="78" t="s">
        <v>715</v>
      </c>
      <c r="G1770" s="88" t="s">
        <v>826</v>
      </c>
      <c r="H1770" s="15">
        <v>2364</v>
      </c>
      <c r="I1770" s="201" t="s">
        <v>44</v>
      </c>
      <c r="J1770" s="202" t="str">
        <f>IF(ISBLANK(INDEX('Policy Characteristics'!D:D,MATCH($C1770,'Policy Characteristics'!$C:$C,0))),"",INDEX('Policy Characteristics'!D:D,MATCH($C1770,'Policy Characteristics'!$C:$C,0)))</f>
        <v>Fuel Taxes or Subsidies</v>
      </c>
      <c r="K1770" s="76" t="str">
        <f>IF(ISBLANK(INDEX('Policy Characteristics'!E:E,MATCH($C1770,'Policy Characteristics'!$C:$C,0))),"",INDEX('Policy Characteristics'!E:E,MATCH($C1770,'Policy Characteristics'!$C:$C,0)))</f>
        <v>cross fuel tax</v>
      </c>
      <c r="L1770" s="205">
        <f>IF(ISBLANK(INDEX('Policy Characteristics'!F:F,MATCH($C1770,'Policy Characteristics'!$C:$C,0))),"",INDEX('Policy Characteristics'!F:F,MATCH($C1770,'Policy Characteristics'!$C:$C,0)))</f>
        <v>-0.9</v>
      </c>
      <c r="M1770" s="205">
        <f>IF(ISBLANK(INDEX('Policy Characteristics'!G:G,MATCH($C1770,'Policy Characteristics'!$C:$C,0))),"",INDEX('Policy Characteristics'!G:G,MATCH($C1770,'Policy Characteristics'!$C:$C,0)))</f>
        <v>0.9</v>
      </c>
      <c r="N1770" s="205">
        <f>IF(ISBLANK(INDEX('Policy Characteristics'!H:H,MATCH($C1770,'Policy Characteristics'!$C:$C,0))),"",INDEX('Policy Characteristics'!H:H,MATCH($C1770,'Policy Characteristics'!$C:$C,0)))</f>
        <v>0.01</v>
      </c>
      <c r="O1770" s="76" t="str">
        <f>IF(ISBLANK(INDEX('Policy Characteristics'!I:I,MATCH($C1770,'Policy Characteristics'!$C:$C,0))),"",INDEX('Policy Characteristics'!I:I,MATCH($C1770,'Policy Characteristics'!$C:$C,0)))</f>
        <v>% of BAU price</v>
      </c>
      <c r="P1770" s="76" t="str">
        <f>IF(ISBLANK(INDEX('Policy Characteristics'!J:J,MATCH($C1770,'Policy Characteristics'!$C:$C,0))),"",INDEX('Policy Characteristics'!J:J,MATCH($C1770,'Policy Characteristics'!$C:$C,0)))</f>
        <v>**Description:** This policy changes the tax rate for the selected fuel type(s).  It is expressed as a percentage of the BAU Scenario price, which includes sales and excise taxes. To increase the tax rate, set a positive value. To reduce the BAU tax rate (or to apply a subsidy), set a negative value. // **Guidance for setting values:** In 2012, the national average sales tax rate was 6.8% and the national average tax rate on gasoline was 14%.</v>
      </c>
      <c r="Q1770" s="76" t="str">
        <f>IF(ISBLANK(INDEX('Policy Characteristics'!K:K,MATCH($C1770,'Policy Characteristics'!$C:$C,0))),"",INDEX('Policy Characteristics'!K:K,MATCH($C1770,'Policy Characteristics'!$C:$C,0)))</f>
        <v>fuels.html#fuel-taxes</v>
      </c>
      <c r="R1770" s="76" t="str">
        <f>IF(ISBLANK(INDEX('Policy Characteristics'!L:L,MATCH($C1770,'Policy Characteristics'!$C:$C,0))),"",INDEX('Policy Characteristics'!L:L,MATCH($C1770,'Policy Characteristics'!$C:$C,0)))</f>
        <v>fuel-taxes.html</v>
      </c>
    </row>
    <row r="1771" spans="1:18" s="76" customFormat="1" x14ac:dyDescent="0.25">
      <c r="A1771" s="76" t="str">
        <f>IF(ISBLANK(INDEX('Policy Characteristics'!A:A,MATCH($C1771,'Policy Characteristics'!$C:$C,0))),"",INDEX('Policy Characteristics'!A:A,MATCH($C1771,'Policy Characteristics'!$C:$C,0)))</f>
        <v>Cross-Sector</v>
      </c>
      <c r="B1771" s="200" t="str">
        <f>IF(ISBLANK(INDEX('Policy Characteristics'!B:B,MATCH($C1771,'Policy Characteristics'!$C:$C,0))),"",INDEX('Policy Characteristics'!B:B,MATCH($C1771,'Policy Characteristics'!$C:$C,0)))</f>
        <v>Fuel Taxes or Subsidies</v>
      </c>
      <c r="C1771" s="208" t="str">
        <f t="shared" si="55"/>
        <v>Additional Fuel Tax or Subsidy Rate by Fuel</v>
      </c>
      <c r="D1771" s="88" t="s">
        <v>52</v>
      </c>
      <c r="E1771" s="88" t="s">
        <v>331</v>
      </c>
      <c r="F1771" s="88" t="s">
        <v>93</v>
      </c>
      <c r="G1771" s="88" t="s">
        <v>9</v>
      </c>
      <c r="H1771" s="15">
        <v>2365</v>
      </c>
      <c r="I1771" s="213" t="s">
        <v>43</v>
      </c>
      <c r="J1771" s="202" t="str">
        <f>IF(ISBLANK(INDEX('Policy Characteristics'!D:D,MATCH($C1771,'Policy Characteristics'!$C:$C,0))),"",INDEX('Policy Characteristics'!D:D,MATCH($C1771,'Policy Characteristics'!$C:$C,0)))</f>
        <v>Fuel Taxes or Subsidies</v>
      </c>
      <c r="K1771" s="76" t="str">
        <f>IF(ISBLANK(INDEX('Policy Characteristics'!E:E,MATCH($C1771,'Policy Characteristics'!$C:$C,0))),"",INDEX('Policy Characteristics'!E:E,MATCH($C1771,'Policy Characteristics'!$C:$C,0)))</f>
        <v>cross fuel tax</v>
      </c>
      <c r="L1771" s="205">
        <f>IF(ISBLANK(INDEX('Policy Characteristics'!F:F,MATCH($C1771,'Policy Characteristics'!$C:$C,0))),"",INDEX('Policy Characteristics'!F:F,MATCH($C1771,'Policy Characteristics'!$C:$C,0)))</f>
        <v>-0.9</v>
      </c>
      <c r="M1771" s="205">
        <f>IF(ISBLANK(INDEX('Policy Characteristics'!G:G,MATCH($C1771,'Policy Characteristics'!$C:$C,0))),"",INDEX('Policy Characteristics'!G:G,MATCH($C1771,'Policy Characteristics'!$C:$C,0)))</f>
        <v>0.9</v>
      </c>
      <c r="N1771" s="205">
        <f>IF(ISBLANK(INDEX('Policy Characteristics'!H:H,MATCH($C1771,'Policy Characteristics'!$C:$C,0))),"",INDEX('Policy Characteristics'!H:H,MATCH($C1771,'Policy Characteristics'!$C:$C,0)))</f>
        <v>0.01</v>
      </c>
      <c r="O1771" s="76" t="str">
        <f>IF(ISBLANK(INDEX('Policy Characteristics'!I:I,MATCH($C1771,'Policy Characteristics'!$C:$C,0))),"",INDEX('Policy Characteristics'!I:I,MATCH($C1771,'Policy Characteristics'!$C:$C,0)))</f>
        <v>% of BAU price</v>
      </c>
      <c r="P1771" s="76" t="str">
        <f>IF(ISBLANK(INDEX('Policy Characteristics'!J:J,MATCH($C1771,'Policy Characteristics'!$C:$C,0))),"",INDEX('Policy Characteristics'!J:J,MATCH($C1771,'Policy Characteristics'!$C:$C,0)))</f>
        <v>**Description:** This policy changes the tax rate for the selected fuel type(s).  It is expressed as a percentage of the BAU Scenario price, which includes sales and excise taxes. To increase the tax rate, set a positive value. To reduce the BAU tax rate (or to apply a subsidy), set a negative value. // **Guidance for setting values:** In 2012, the national average sales tax rate was 6.8% and the national average tax rate on gasoline was 14%.</v>
      </c>
      <c r="Q1771" s="76" t="str">
        <f>IF(ISBLANK(INDEX('Policy Characteristics'!K:K,MATCH($C1771,'Policy Characteristics'!$C:$C,0))),"",INDEX('Policy Characteristics'!K:K,MATCH($C1771,'Policy Characteristics'!$C:$C,0)))</f>
        <v>fuels.html#fuel-taxes</v>
      </c>
      <c r="R1771" s="76" t="str">
        <f>IF(ISBLANK(INDEX('Policy Characteristics'!L:L,MATCH($C1771,'Policy Characteristics'!$C:$C,0))),"",INDEX('Policy Characteristics'!L:L,MATCH($C1771,'Policy Characteristics'!$C:$C,0)))</f>
        <v>fuel-taxes.html</v>
      </c>
    </row>
    <row r="1772" spans="1:18" s="76" customFormat="1" x14ac:dyDescent="0.25">
      <c r="A1772" s="76" t="str">
        <f>IF(ISBLANK(INDEX('Policy Characteristics'!A:A,MATCH($C1772,'Policy Characteristics'!$C:$C,0))),"",INDEX('Policy Characteristics'!A:A,MATCH($C1772,'Policy Characteristics'!$C:$C,0)))</f>
        <v>Cross-Sector</v>
      </c>
      <c r="B1772" s="200" t="str">
        <f>IF(ISBLANK(INDEX('Policy Characteristics'!B:B,MATCH($C1772,'Policy Characteristics'!$C:$C,0))),"",INDEX('Policy Characteristics'!B:B,MATCH($C1772,'Policy Characteristics'!$C:$C,0)))</f>
        <v>Fuel Taxes or Subsidies</v>
      </c>
      <c r="C1772" s="208" t="str">
        <f t="shared" si="55"/>
        <v>Additional Fuel Tax or Subsidy Rate by Fuel</v>
      </c>
      <c r="D1772" s="78" t="s">
        <v>447</v>
      </c>
      <c r="E1772" s="88" t="s">
        <v>331</v>
      </c>
      <c r="F1772" s="78" t="s">
        <v>444</v>
      </c>
      <c r="G1772" s="88" t="s">
        <v>9</v>
      </c>
      <c r="H1772" s="15">
        <v>2366</v>
      </c>
      <c r="I1772" s="201" t="s">
        <v>43</v>
      </c>
      <c r="J1772" s="202" t="str">
        <f>IF(ISBLANK(INDEX('Policy Characteristics'!D:D,MATCH($C1772,'Policy Characteristics'!$C:$C,0))),"",INDEX('Policy Characteristics'!D:D,MATCH($C1772,'Policy Characteristics'!$C:$C,0)))</f>
        <v>Fuel Taxes or Subsidies</v>
      </c>
      <c r="K1772" s="76" t="str">
        <f>IF(ISBLANK(INDEX('Policy Characteristics'!E:E,MATCH($C1772,'Policy Characteristics'!$C:$C,0))),"",INDEX('Policy Characteristics'!E:E,MATCH($C1772,'Policy Characteristics'!$C:$C,0)))</f>
        <v>cross fuel tax</v>
      </c>
      <c r="L1772" s="205">
        <f>IF(ISBLANK(INDEX('Policy Characteristics'!F:F,MATCH($C1772,'Policy Characteristics'!$C:$C,0))),"",INDEX('Policy Characteristics'!F:F,MATCH($C1772,'Policy Characteristics'!$C:$C,0)))</f>
        <v>-0.9</v>
      </c>
      <c r="M1772" s="205">
        <f>IF(ISBLANK(INDEX('Policy Characteristics'!G:G,MATCH($C1772,'Policy Characteristics'!$C:$C,0))),"",INDEX('Policy Characteristics'!G:G,MATCH($C1772,'Policy Characteristics'!$C:$C,0)))</f>
        <v>0.9</v>
      </c>
      <c r="N1772" s="205">
        <f>IF(ISBLANK(INDEX('Policy Characteristics'!H:H,MATCH($C1772,'Policy Characteristics'!$C:$C,0))),"",INDEX('Policy Characteristics'!H:H,MATCH($C1772,'Policy Characteristics'!$C:$C,0)))</f>
        <v>0.01</v>
      </c>
      <c r="O1772" s="76" t="str">
        <f>IF(ISBLANK(INDEX('Policy Characteristics'!I:I,MATCH($C1772,'Policy Characteristics'!$C:$C,0))),"",INDEX('Policy Characteristics'!I:I,MATCH($C1772,'Policy Characteristics'!$C:$C,0)))</f>
        <v>% of BAU price</v>
      </c>
      <c r="P1772" s="76" t="str">
        <f>IF(ISBLANK(INDEX('Policy Characteristics'!J:J,MATCH($C1772,'Policy Characteristics'!$C:$C,0))),"",INDEX('Policy Characteristics'!J:J,MATCH($C1772,'Policy Characteristics'!$C:$C,0)))</f>
        <v>**Description:** This policy changes the tax rate for the selected fuel type(s).  It is expressed as a percentage of the BAU Scenario price, which includes sales and excise taxes. To increase the tax rate, set a positive value. To reduce the BAU tax rate (or to apply a subsidy), set a negative value. // **Guidance for setting values:** In 2012, the national average sales tax rate was 6.8% and the national average tax rate on gasoline was 14%.</v>
      </c>
      <c r="Q1772" s="76" t="str">
        <f>IF(ISBLANK(INDEX('Policy Characteristics'!K:K,MATCH($C1772,'Policy Characteristics'!$C:$C,0))),"",INDEX('Policy Characteristics'!K:K,MATCH($C1772,'Policy Characteristics'!$C:$C,0)))</f>
        <v>fuels.html#fuel-taxes</v>
      </c>
      <c r="R1772" s="76" t="str">
        <f>IF(ISBLANK(INDEX('Policy Characteristics'!L:L,MATCH($C1772,'Policy Characteristics'!$C:$C,0))),"",INDEX('Policy Characteristics'!L:L,MATCH($C1772,'Policy Characteristics'!$C:$C,0)))</f>
        <v>fuel-taxes.html</v>
      </c>
    </row>
    <row r="1773" spans="1:18" s="76" customFormat="1" x14ac:dyDescent="0.25">
      <c r="A1773" s="76" t="str">
        <f>IF(ISBLANK(INDEX('Policy Characteristics'!A:A,MATCH($C1773,'Policy Characteristics'!$C:$C,0))),"",INDEX('Policy Characteristics'!A:A,MATCH($C1773,'Policy Characteristics'!$C:$C,0)))</f>
        <v>Cross-Sector</v>
      </c>
      <c r="B1773" s="200" t="str">
        <f>IF(ISBLANK(INDEX('Policy Characteristics'!B:B,MATCH($C1773,'Policy Characteristics'!$C:$C,0))),"",INDEX('Policy Characteristics'!B:B,MATCH($C1773,'Policy Characteristics'!$C:$C,0)))</f>
        <v>Fuel Taxes or Subsidies</v>
      </c>
      <c r="C1773" s="208" t="str">
        <f t="shared" si="55"/>
        <v>Additional Fuel Tax or Subsidy Rate by Fuel</v>
      </c>
      <c r="D1773" s="78" t="s">
        <v>46</v>
      </c>
      <c r="E1773" s="88" t="s">
        <v>331</v>
      </c>
      <c r="F1773" s="78" t="s">
        <v>87</v>
      </c>
      <c r="G1773" s="88" t="s">
        <v>9</v>
      </c>
      <c r="H1773" s="15">
        <v>2367</v>
      </c>
      <c r="I1773" s="201" t="s">
        <v>43</v>
      </c>
      <c r="J1773" s="202" t="str">
        <f>IF(ISBLANK(INDEX('Policy Characteristics'!D:D,MATCH($C1773,'Policy Characteristics'!$C:$C,0))),"",INDEX('Policy Characteristics'!D:D,MATCH($C1773,'Policy Characteristics'!$C:$C,0)))</f>
        <v>Fuel Taxes or Subsidies</v>
      </c>
      <c r="K1773" s="76" t="str">
        <f>IF(ISBLANK(INDEX('Policy Characteristics'!E:E,MATCH($C1773,'Policy Characteristics'!$C:$C,0))),"",INDEX('Policy Characteristics'!E:E,MATCH($C1773,'Policy Characteristics'!$C:$C,0)))</f>
        <v>cross fuel tax</v>
      </c>
      <c r="L1773" s="205">
        <f>IF(ISBLANK(INDEX('Policy Characteristics'!F:F,MATCH($C1773,'Policy Characteristics'!$C:$C,0))),"",INDEX('Policy Characteristics'!F:F,MATCH($C1773,'Policy Characteristics'!$C:$C,0)))</f>
        <v>-0.9</v>
      </c>
      <c r="M1773" s="205">
        <f>IF(ISBLANK(INDEX('Policy Characteristics'!G:G,MATCH($C1773,'Policy Characteristics'!$C:$C,0))),"",INDEX('Policy Characteristics'!G:G,MATCH($C1773,'Policy Characteristics'!$C:$C,0)))</f>
        <v>0.9</v>
      </c>
      <c r="N1773" s="205">
        <f>IF(ISBLANK(INDEX('Policy Characteristics'!H:H,MATCH($C1773,'Policy Characteristics'!$C:$C,0))),"",INDEX('Policy Characteristics'!H:H,MATCH($C1773,'Policy Characteristics'!$C:$C,0)))</f>
        <v>0.01</v>
      </c>
      <c r="O1773" s="76" t="str">
        <f>IF(ISBLANK(INDEX('Policy Characteristics'!I:I,MATCH($C1773,'Policy Characteristics'!$C:$C,0))),"",INDEX('Policy Characteristics'!I:I,MATCH($C1773,'Policy Characteristics'!$C:$C,0)))</f>
        <v>% of BAU price</v>
      </c>
      <c r="P1773" s="76" t="str">
        <f>IF(ISBLANK(INDEX('Policy Characteristics'!J:J,MATCH($C1773,'Policy Characteristics'!$C:$C,0))),"",INDEX('Policy Characteristics'!J:J,MATCH($C1773,'Policy Characteristics'!$C:$C,0)))</f>
        <v>**Description:** This policy changes the tax rate for the selected fuel type(s).  It is expressed as a percentage of the BAU Scenario price, which includes sales and excise taxes. To increase the tax rate, set a positive value. To reduce the BAU tax rate (or to apply a subsidy), set a negative value. // **Guidance for setting values:** In 2012, the national average sales tax rate was 6.8% and the national average tax rate on gasoline was 14%.</v>
      </c>
      <c r="Q1773" s="76" t="str">
        <f>IF(ISBLANK(INDEX('Policy Characteristics'!K:K,MATCH($C1773,'Policy Characteristics'!$C:$C,0))),"",INDEX('Policy Characteristics'!K:K,MATCH($C1773,'Policy Characteristics'!$C:$C,0)))</f>
        <v>fuels.html#fuel-taxes</v>
      </c>
      <c r="R1773" s="76" t="str">
        <f>IF(ISBLANK(INDEX('Policy Characteristics'!L:L,MATCH($C1773,'Policy Characteristics'!$C:$C,0))),"",INDEX('Policy Characteristics'!L:L,MATCH($C1773,'Policy Characteristics'!$C:$C,0)))</f>
        <v>fuel-taxes.html</v>
      </c>
    </row>
    <row r="1774" spans="1:18" s="76" customFormat="1" x14ac:dyDescent="0.25">
      <c r="A1774" s="76" t="str">
        <f>IF(ISBLANK(INDEX('Policy Characteristics'!A:A,MATCH($C1774,'Policy Characteristics'!$C:$C,0))),"",INDEX('Policy Characteristics'!A:A,MATCH($C1774,'Policy Characteristics'!$C:$C,0)))</f>
        <v>Cross-Sector</v>
      </c>
      <c r="B1774" s="200" t="str">
        <f>IF(ISBLANK(INDEX('Policy Characteristics'!B:B,MATCH($C1774,'Policy Characteristics'!$C:$C,0))),"",INDEX('Policy Characteristics'!B:B,MATCH($C1774,'Policy Characteristics'!$C:$C,0)))</f>
        <v>Fuel Taxes or Subsidies</v>
      </c>
      <c r="C1774" s="208" t="str">
        <f t="shared" si="55"/>
        <v>Additional Fuel Tax or Subsidy Rate by Fuel</v>
      </c>
      <c r="D1774" s="78" t="s">
        <v>47</v>
      </c>
      <c r="E1774" s="88" t="s">
        <v>331</v>
      </c>
      <c r="F1774" s="78" t="s">
        <v>88</v>
      </c>
      <c r="G1774" s="88" t="s">
        <v>9</v>
      </c>
      <c r="H1774" s="15">
        <v>2368</v>
      </c>
      <c r="I1774" s="201" t="s">
        <v>44</v>
      </c>
      <c r="J1774" s="202" t="str">
        <f>IF(ISBLANK(INDEX('Policy Characteristics'!D:D,MATCH($C1774,'Policy Characteristics'!$C:$C,0))),"",INDEX('Policy Characteristics'!D:D,MATCH($C1774,'Policy Characteristics'!$C:$C,0)))</f>
        <v>Fuel Taxes or Subsidies</v>
      </c>
      <c r="K1774" s="76" t="str">
        <f>IF(ISBLANK(INDEX('Policy Characteristics'!E:E,MATCH($C1774,'Policy Characteristics'!$C:$C,0))),"",INDEX('Policy Characteristics'!E:E,MATCH($C1774,'Policy Characteristics'!$C:$C,0)))</f>
        <v>cross fuel tax</v>
      </c>
      <c r="L1774" s="205">
        <f>IF(ISBLANK(INDEX('Policy Characteristics'!F:F,MATCH($C1774,'Policy Characteristics'!$C:$C,0))),"",INDEX('Policy Characteristics'!F:F,MATCH($C1774,'Policy Characteristics'!$C:$C,0)))</f>
        <v>-0.9</v>
      </c>
      <c r="M1774" s="205">
        <f>IF(ISBLANK(INDEX('Policy Characteristics'!G:G,MATCH($C1774,'Policy Characteristics'!$C:$C,0))),"",INDEX('Policy Characteristics'!G:G,MATCH($C1774,'Policy Characteristics'!$C:$C,0)))</f>
        <v>0.9</v>
      </c>
      <c r="N1774" s="205">
        <f>IF(ISBLANK(INDEX('Policy Characteristics'!H:H,MATCH($C1774,'Policy Characteristics'!$C:$C,0))),"",INDEX('Policy Characteristics'!H:H,MATCH($C1774,'Policy Characteristics'!$C:$C,0)))</f>
        <v>0.01</v>
      </c>
      <c r="O1774" s="76" t="str">
        <f>IF(ISBLANK(INDEX('Policy Characteristics'!I:I,MATCH($C1774,'Policy Characteristics'!$C:$C,0))),"",INDEX('Policy Characteristics'!I:I,MATCH($C1774,'Policy Characteristics'!$C:$C,0)))</f>
        <v>% of BAU price</v>
      </c>
      <c r="P1774" s="76" t="str">
        <f>IF(ISBLANK(INDEX('Policy Characteristics'!J:J,MATCH($C1774,'Policy Characteristics'!$C:$C,0))),"",INDEX('Policy Characteristics'!J:J,MATCH($C1774,'Policy Characteristics'!$C:$C,0)))</f>
        <v>**Description:** This policy changes the tax rate for the selected fuel type(s).  It is expressed as a percentage of the BAU Scenario price, which includes sales and excise taxes. To increase the tax rate, set a positive value. To reduce the BAU tax rate (or to apply a subsidy), set a negative value. // **Guidance for setting values:** In 2012, the national average sales tax rate was 6.8% and the national average tax rate on gasoline was 14%.</v>
      </c>
      <c r="Q1774" s="76" t="str">
        <f>IF(ISBLANK(INDEX('Policy Characteristics'!K:K,MATCH($C1774,'Policy Characteristics'!$C:$C,0))),"",INDEX('Policy Characteristics'!K:K,MATCH($C1774,'Policy Characteristics'!$C:$C,0)))</f>
        <v>fuels.html#fuel-taxes</v>
      </c>
      <c r="R1774" s="76" t="str">
        <f>IF(ISBLANK(INDEX('Policy Characteristics'!L:L,MATCH($C1774,'Policy Characteristics'!$C:$C,0))),"",INDEX('Policy Characteristics'!L:L,MATCH($C1774,'Policy Characteristics'!$C:$C,0)))</f>
        <v>fuel-taxes.html</v>
      </c>
    </row>
    <row r="1775" spans="1:18" s="76" customFormat="1" x14ac:dyDescent="0.25">
      <c r="A1775" s="76" t="str">
        <f>IF(ISBLANK(INDEX('Policy Characteristics'!A:A,MATCH($C1775,'Policy Characteristics'!$C:$C,0))),"",INDEX('Policy Characteristics'!A:A,MATCH($C1775,'Policy Characteristics'!$C:$C,0)))</f>
        <v>Cross-Sector</v>
      </c>
      <c r="B1775" s="200" t="str">
        <f>IF(ISBLANK(INDEX('Policy Characteristics'!B:B,MATCH($C1775,'Policy Characteristics'!$C:$C,0))),"",INDEX('Policy Characteristics'!B:B,MATCH($C1775,'Policy Characteristics'!$C:$C,0)))</f>
        <v>Fuel Taxes or Subsidies</v>
      </c>
      <c r="C1775" s="208" t="str">
        <f t="shared" si="55"/>
        <v>Additional Fuel Tax or Subsidy Rate by Fuel</v>
      </c>
      <c r="D1775" s="78" t="s">
        <v>51</v>
      </c>
      <c r="E1775" s="88" t="s">
        <v>331</v>
      </c>
      <c r="F1775" s="78" t="s">
        <v>92</v>
      </c>
      <c r="G1775" s="88" t="s">
        <v>9</v>
      </c>
      <c r="H1775" s="15">
        <v>2369</v>
      </c>
      <c r="I1775" s="201" t="s">
        <v>44</v>
      </c>
      <c r="J1775" s="202" t="str">
        <f>IF(ISBLANK(INDEX('Policy Characteristics'!D:D,MATCH($C1775,'Policy Characteristics'!$C:$C,0))),"",INDEX('Policy Characteristics'!D:D,MATCH($C1775,'Policy Characteristics'!$C:$C,0)))</f>
        <v>Fuel Taxes or Subsidies</v>
      </c>
      <c r="K1775" s="76" t="str">
        <f>IF(ISBLANK(INDEX('Policy Characteristics'!E:E,MATCH($C1775,'Policy Characteristics'!$C:$C,0))),"",INDEX('Policy Characteristics'!E:E,MATCH($C1775,'Policy Characteristics'!$C:$C,0)))</f>
        <v>cross fuel tax</v>
      </c>
      <c r="L1775" s="205">
        <f>IF(ISBLANK(INDEX('Policy Characteristics'!F:F,MATCH($C1775,'Policy Characteristics'!$C:$C,0))),"",INDEX('Policy Characteristics'!F:F,MATCH($C1775,'Policy Characteristics'!$C:$C,0)))</f>
        <v>-0.9</v>
      </c>
      <c r="M1775" s="205">
        <f>IF(ISBLANK(INDEX('Policy Characteristics'!G:G,MATCH($C1775,'Policy Characteristics'!$C:$C,0))),"",INDEX('Policy Characteristics'!G:G,MATCH($C1775,'Policy Characteristics'!$C:$C,0)))</f>
        <v>0.9</v>
      </c>
      <c r="N1775" s="205">
        <f>IF(ISBLANK(INDEX('Policy Characteristics'!H:H,MATCH($C1775,'Policy Characteristics'!$C:$C,0))),"",INDEX('Policy Characteristics'!H:H,MATCH($C1775,'Policy Characteristics'!$C:$C,0)))</f>
        <v>0.01</v>
      </c>
      <c r="O1775" s="76" t="str">
        <f>IF(ISBLANK(INDEX('Policy Characteristics'!I:I,MATCH($C1775,'Policy Characteristics'!$C:$C,0))),"",INDEX('Policy Characteristics'!I:I,MATCH($C1775,'Policy Characteristics'!$C:$C,0)))</f>
        <v>% of BAU price</v>
      </c>
      <c r="P1775" s="76" t="str">
        <f>IF(ISBLANK(INDEX('Policy Characteristics'!J:J,MATCH($C1775,'Policy Characteristics'!$C:$C,0))),"",INDEX('Policy Characteristics'!J:J,MATCH($C1775,'Policy Characteristics'!$C:$C,0)))</f>
        <v>**Description:** This policy changes the tax rate for the selected fuel type(s).  It is expressed as a percentage of the BAU Scenario price, which includes sales and excise taxes. To increase the tax rate, set a positive value. To reduce the BAU tax rate (or to apply a subsidy), set a negative value. // **Guidance for setting values:** In 2012, the national average sales tax rate was 6.8% and the national average tax rate on gasoline was 14%.</v>
      </c>
      <c r="Q1775" s="76" t="str">
        <f>IF(ISBLANK(INDEX('Policy Characteristics'!K:K,MATCH($C1775,'Policy Characteristics'!$C:$C,0))),"",INDEX('Policy Characteristics'!K:K,MATCH($C1775,'Policy Characteristics'!$C:$C,0)))</f>
        <v>fuels.html#fuel-taxes</v>
      </c>
      <c r="R1775" s="76" t="str">
        <f>IF(ISBLANK(INDEX('Policy Characteristics'!L:L,MATCH($C1775,'Policy Characteristics'!$C:$C,0))),"",INDEX('Policy Characteristics'!L:L,MATCH($C1775,'Policy Characteristics'!$C:$C,0)))</f>
        <v>fuel-taxes.html</v>
      </c>
    </row>
    <row r="1776" spans="1:18" s="76" customFormat="1" x14ac:dyDescent="0.25">
      <c r="A1776" s="76" t="str">
        <f>IF(ISBLANK(INDEX('Policy Characteristics'!A:A,MATCH($C1776,'Policy Characteristics'!$C:$C,0))),"",INDEX('Policy Characteristics'!A:A,MATCH($C1776,'Policy Characteristics'!$C:$C,0)))</f>
        <v>Cross-Sector</v>
      </c>
      <c r="B1776" s="200" t="str">
        <f>IF(ISBLANK(INDEX('Policy Characteristics'!B:B,MATCH($C1776,'Policy Characteristics'!$C:$C,0))),"",INDEX('Policy Characteristics'!B:B,MATCH($C1776,'Policy Characteristics'!$C:$C,0)))</f>
        <v>Fuel Taxes or Subsidies</v>
      </c>
      <c r="C1776" s="208" t="str">
        <f t="shared" si="55"/>
        <v>Additional Fuel Tax or Subsidy Rate by Fuel</v>
      </c>
      <c r="D1776" s="78" t="s">
        <v>53</v>
      </c>
      <c r="E1776" s="88" t="s">
        <v>331</v>
      </c>
      <c r="F1776" s="78" t="s">
        <v>95</v>
      </c>
      <c r="G1776" s="88" t="s">
        <v>9</v>
      </c>
      <c r="H1776" s="15">
        <v>2370</v>
      </c>
      <c r="I1776" s="201" t="s">
        <v>44</v>
      </c>
      <c r="J1776" s="202" t="str">
        <f>IF(ISBLANK(INDEX('Policy Characteristics'!D:D,MATCH($C1776,'Policy Characteristics'!$C:$C,0))),"",INDEX('Policy Characteristics'!D:D,MATCH($C1776,'Policy Characteristics'!$C:$C,0)))</f>
        <v>Fuel Taxes or Subsidies</v>
      </c>
      <c r="K1776" s="76" t="str">
        <f>IF(ISBLANK(INDEX('Policy Characteristics'!E:E,MATCH($C1776,'Policy Characteristics'!$C:$C,0))),"",INDEX('Policy Characteristics'!E:E,MATCH($C1776,'Policy Characteristics'!$C:$C,0)))</f>
        <v>cross fuel tax</v>
      </c>
      <c r="L1776" s="205">
        <f>IF(ISBLANK(INDEX('Policy Characteristics'!F:F,MATCH($C1776,'Policy Characteristics'!$C:$C,0))),"",INDEX('Policy Characteristics'!F:F,MATCH($C1776,'Policy Characteristics'!$C:$C,0)))</f>
        <v>-0.9</v>
      </c>
      <c r="M1776" s="205">
        <f>IF(ISBLANK(INDEX('Policy Characteristics'!G:G,MATCH($C1776,'Policy Characteristics'!$C:$C,0))),"",INDEX('Policy Characteristics'!G:G,MATCH($C1776,'Policy Characteristics'!$C:$C,0)))</f>
        <v>0.9</v>
      </c>
      <c r="N1776" s="205">
        <f>IF(ISBLANK(INDEX('Policy Characteristics'!H:H,MATCH($C1776,'Policy Characteristics'!$C:$C,0))),"",INDEX('Policy Characteristics'!H:H,MATCH($C1776,'Policy Characteristics'!$C:$C,0)))</f>
        <v>0.01</v>
      </c>
      <c r="O1776" s="76" t="str">
        <f>IF(ISBLANK(INDEX('Policy Characteristics'!I:I,MATCH($C1776,'Policy Characteristics'!$C:$C,0))),"",INDEX('Policy Characteristics'!I:I,MATCH($C1776,'Policy Characteristics'!$C:$C,0)))</f>
        <v>% of BAU price</v>
      </c>
      <c r="P1776" s="76" t="str">
        <f>IF(ISBLANK(INDEX('Policy Characteristics'!J:J,MATCH($C1776,'Policy Characteristics'!$C:$C,0))),"",INDEX('Policy Characteristics'!J:J,MATCH($C1776,'Policy Characteristics'!$C:$C,0)))</f>
        <v>**Description:** This policy changes the tax rate for the selected fuel type(s).  It is expressed as a percentage of the BAU Scenario price, which includes sales and excise taxes. To increase the tax rate, set a positive value. To reduce the BAU tax rate (or to apply a subsidy), set a negative value. // **Guidance for setting values:** In 2012, the national average sales tax rate was 6.8% and the national average tax rate on gasoline was 14%.</v>
      </c>
      <c r="Q1776" s="76" t="str">
        <f>IF(ISBLANK(INDEX('Policy Characteristics'!K:K,MATCH($C1776,'Policy Characteristics'!$C:$C,0))),"",INDEX('Policy Characteristics'!K:K,MATCH($C1776,'Policy Characteristics'!$C:$C,0)))</f>
        <v>fuels.html#fuel-taxes</v>
      </c>
      <c r="R1776" s="76" t="str">
        <f>IF(ISBLANK(INDEX('Policy Characteristics'!L:L,MATCH($C1776,'Policy Characteristics'!$C:$C,0))),"",INDEX('Policy Characteristics'!L:L,MATCH($C1776,'Policy Characteristics'!$C:$C,0)))</f>
        <v>fuel-taxes.html</v>
      </c>
    </row>
    <row r="1777" spans="1:18" s="76" customFormat="1" x14ac:dyDescent="0.25">
      <c r="A1777" s="76" t="str">
        <f>IF(ISBLANK(INDEX('Policy Characteristics'!A:A,MATCH($C1777,'Policy Characteristics'!$C:$C,0))),"",INDEX('Policy Characteristics'!A:A,MATCH($C1777,'Policy Characteristics'!$C:$C,0)))</f>
        <v>Cross-Sector</v>
      </c>
      <c r="B1777" s="200" t="str">
        <f>IF(ISBLANK(INDEX('Policy Characteristics'!B:B,MATCH($C1777,'Policy Characteristics'!$C:$C,0))),"",INDEX('Policy Characteristics'!B:B,MATCH($C1777,'Policy Characteristics'!$C:$C,0)))</f>
        <v>Fuel Taxes or Subsidies</v>
      </c>
      <c r="C1777" s="208" t="str">
        <f t="shared" si="55"/>
        <v>Additional Fuel Tax or Subsidy Rate by Fuel</v>
      </c>
      <c r="D1777" s="78" t="s">
        <v>54</v>
      </c>
      <c r="E1777" s="88" t="s">
        <v>331</v>
      </c>
      <c r="F1777" s="78" t="s">
        <v>96</v>
      </c>
      <c r="G1777" s="88" t="s">
        <v>9</v>
      </c>
      <c r="H1777" s="15">
        <v>2371</v>
      </c>
      <c r="I1777" s="201" t="s">
        <v>43</v>
      </c>
      <c r="J1777" s="202" t="str">
        <f>IF(ISBLANK(INDEX('Policy Characteristics'!D:D,MATCH($C1777,'Policy Characteristics'!$C:$C,0))),"",INDEX('Policy Characteristics'!D:D,MATCH($C1777,'Policy Characteristics'!$C:$C,0)))</f>
        <v>Fuel Taxes or Subsidies</v>
      </c>
      <c r="K1777" s="76" t="str">
        <f>IF(ISBLANK(INDEX('Policy Characteristics'!E:E,MATCH($C1777,'Policy Characteristics'!$C:$C,0))),"",INDEX('Policy Characteristics'!E:E,MATCH($C1777,'Policy Characteristics'!$C:$C,0)))</f>
        <v>cross fuel tax</v>
      </c>
      <c r="L1777" s="205">
        <f>IF(ISBLANK(INDEX('Policy Characteristics'!F:F,MATCH($C1777,'Policy Characteristics'!$C:$C,0))),"",INDEX('Policy Characteristics'!F:F,MATCH($C1777,'Policy Characteristics'!$C:$C,0)))</f>
        <v>-0.9</v>
      </c>
      <c r="M1777" s="205">
        <f>IF(ISBLANK(INDEX('Policy Characteristics'!G:G,MATCH($C1777,'Policy Characteristics'!$C:$C,0))),"",INDEX('Policy Characteristics'!G:G,MATCH($C1777,'Policy Characteristics'!$C:$C,0)))</f>
        <v>0.9</v>
      </c>
      <c r="N1777" s="205">
        <f>IF(ISBLANK(INDEX('Policy Characteristics'!H:H,MATCH($C1777,'Policy Characteristics'!$C:$C,0))),"",INDEX('Policy Characteristics'!H:H,MATCH($C1777,'Policy Characteristics'!$C:$C,0)))</f>
        <v>0.01</v>
      </c>
      <c r="O1777" s="76" t="str">
        <f>IF(ISBLANK(INDEX('Policy Characteristics'!I:I,MATCH($C1777,'Policy Characteristics'!$C:$C,0))),"",INDEX('Policy Characteristics'!I:I,MATCH($C1777,'Policy Characteristics'!$C:$C,0)))</f>
        <v>% of BAU price</v>
      </c>
      <c r="P1777" s="76" t="str">
        <f>IF(ISBLANK(INDEX('Policy Characteristics'!J:J,MATCH($C1777,'Policy Characteristics'!$C:$C,0))),"",INDEX('Policy Characteristics'!J:J,MATCH($C1777,'Policy Characteristics'!$C:$C,0)))</f>
        <v>**Description:** This policy changes the tax rate for the selected fuel type(s).  It is expressed as a percentage of the BAU Scenario price, which includes sales and excise taxes. To increase the tax rate, set a positive value. To reduce the BAU tax rate (or to apply a subsidy), set a negative value. // **Guidance for setting values:** In 2012, the national average sales tax rate was 6.8% and the national average tax rate on gasoline was 14%.</v>
      </c>
      <c r="Q1777" s="76" t="str">
        <f>IF(ISBLANK(INDEX('Policy Characteristics'!K:K,MATCH($C1777,'Policy Characteristics'!$C:$C,0))),"",INDEX('Policy Characteristics'!K:K,MATCH($C1777,'Policy Characteristics'!$C:$C,0)))</f>
        <v>fuels.html#fuel-taxes</v>
      </c>
      <c r="R1777" s="76" t="str">
        <f>IF(ISBLANK(INDEX('Policy Characteristics'!L:L,MATCH($C1777,'Policy Characteristics'!$C:$C,0))),"",INDEX('Policy Characteristics'!L:L,MATCH($C1777,'Policy Characteristics'!$C:$C,0)))</f>
        <v>fuel-taxes.html</v>
      </c>
    </row>
    <row r="1778" spans="1:18" s="76" customFormat="1" x14ac:dyDescent="0.25">
      <c r="A1778" s="76" t="str">
        <f>IF(ISBLANK(INDEX('Policy Characteristics'!A:A,MATCH($C1778,'Policy Characteristics'!$C:$C,0))),"",INDEX('Policy Characteristics'!A:A,MATCH($C1778,'Policy Characteristics'!$C:$C,0)))</f>
        <v>Cross-Sector</v>
      </c>
      <c r="B1778" s="200" t="str">
        <f>IF(ISBLANK(INDEX('Policy Characteristics'!B:B,MATCH($C1778,'Policy Characteristics'!$C:$C,0))),"",INDEX('Policy Characteristics'!B:B,MATCH($C1778,'Policy Characteristics'!$C:$C,0)))</f>
        <v>Fuel Taxes or Subsidies</v>
      </c>
      <c r="C1778" s="208" t="str">
        <f t="shared" si="55"/>
        <v>Additional Fuel Tax or Subsidy Rate by Fuel</v>
      </c>
      <c r="D1778" s="78" t="s">
        <v>55</v>
      </c>
      <c r="E1778" s="88" t="s">
        <v>331</v>
      </c>
      <c r="F1778" s="78" t="s">
        <v>97</v>
      </c>
      <c r="G1778" s="88" t="s">
        <v>9</v>
      </c>
      <c r="H1778" s="15">
        <v>2372</v>
      </c>
      <c r="I1778" s="201" t="s">
        <v>44</v>
      </c>
      <c r="J1778" s="202" t="str">
        <f>IF(ISBLANK(INDEX('Policy Characteristics'!D:D,MATCH($C1778,'Policy Characteristics'!$C:$C,0))),"",INDEX('Policy Characteristics'!D:D,MATCH($C1778,'Policy Characteristics'!$C:$C,0)))</f>
        <v>Fuel Taxes or Subsidies</v>
      </c>
      <c r="K1778" s="76" t="str">
        <f>IF(ISBLANK(INDEX('Policy Characteristics'!E:E,MATCH($C1778,'Policy Characteristics'!$C:$C,0))),"",INDEX('Policy Characteristics'!E:E,MATCH($C1778,'Policy Characteristics'!$C:$C,0)))</f>
        <v>cross fuel tax</v>
      </c>
      <c r="L1778" s="205">
        <f>IF(ISBLANK(INDEX('Policy Characteristics'!F:F,MATCH($C1778,'Policy Characteristics'!$C:$C,0))),"",INDEX('Policy Characteristics'!F:F,MATCH($C1778,'Policy Characteristics'!$C:$C,0)))</f>
        <v>-0.9</v>
      </c>
      <c r="M1778" s="205">
        <f>IF(ISBLANK(INDEX('Policy Characteristics'!G:G,MATCH($C1778,'Policy Characteristics'!$C:$C,0))),"",INDEX('Policy Characteristics'!G:G,MATCH($C1778,'Policy Characteristics'!$C:$C,0)))</f>
        <v>0.9</v>
      </c>
      <c r="N1778" s="205">
        <f>IF(ISBLANK(INDEX('Policy Characteristics'!H:H,MATCH($C1778,'Policy Characteristics'!$C:$C,0))),"",INDEX('Policy Characteristics'!H:H,MATCH($C1778,'Policy Characteristics'!$C:$C,0)))</f>
        <v>0.01</v>
      </c>
      <c r="O1778" s="76" t="str">
        <f>IF(ISBLANK(INDEX('Policy Characteristics'!I:I,MATCH($C1778,'Policy Characteristics'!$C:$C,0))),"",INDEX('Policy Characteristics'!I:I,MATCH($C1778,'Policy Characteristics'!$C:$C,0)))</f>
        <v>% of BAU price</v>
      </c>
      <c r="P1778" s="76" t="str">
        <f>IF(ISBLANK(INDEX('Policy Characteristics'!J:J,MATCH($C1778,'Policy Characteristics'!$C:$C,0))),"",INDEX('Policy Characteristics'!J:J,MATCH($C1778,'Policy Characteristics'!$C:$C,0)))</f>
        <v>**Description:** This policy changes the tax rate for the selected fuel type(s).  It is expressed as a percentage of the BAU Scenario price, which includes sales and excise taxes. To increase the tax rate, set a positive value. To reduce the BAU tax rate (or to apply a subsidy), set a negative value. // **Guidance for setting values:** In 2012, the national average sales tax rate was 6.8% and the national average tax rate on gasoline was 14%.</v>
      </c>
      <c r="Q1778" s="76" t="str">
        <f>IF(ISBLANK(INDEX('Policy Characteristics'!K:K,MATCH($C1778,'Policy Characteristics'!$C:$C,0))),"",INDEX('Policy Characteristics'!K:K,MATCH($C1778,'Policy Characteristics'!$C:$C,0)))</f>
        <v>fuels.html#fuel-taxes</v>
      </c>
      <c r="R1778" s="76" t="str">
        <f>IF(ISBLANK(INDEX('Policy Characteristics'!L:L,MATCH($C1778,'Policy Characteristics'!$C:$C,0))),"",INDEX('Policy Characteristics'!L:L,MATCH($C1778,'Policy Characteristics'!$C:$C,0)))</f>
        <v>fuel-taxes.html</v>
      </c>
    </row>
    <row r="1779" spans="1:18" s="76" customFormat="1" x14ac:dyDescent="0.25">
      <c r="A1779" s="76" t="str">
        <f>IF(ISBLANK(INDEX('Policy Characteristics'!A:A,MATCH($C1779,'Policy Characteristics'!$C:$C,0))),"",INDEX('Policy Characteristics'!A:A,MATCH($C1779,'Policy Characteristics'!$C:$C,0)))</f>
        <v>Cross-Sector</v>
      </c>
      <c r="B1779" s="200" t="str">
        <f>IF(ISBLANK(INDEX('Policy Characteristics'!B:B,MATCH($C1779,'Policy Characteristics'!$C:$C,0))),"",INDEX('Policy Characteristics'!B:B,MATCH($C1779,'Policy Characteristics'!$C:$C,0)))</f>
        <v>Fuel Taxes or Subsidies</v>
      </c>
      <c r="C1779" s="208" t="str">
        <f t="shared" si="55"/>
        <v>Additional Fuel Tax or Subsidy Rate by Fuel</v>
      </c>
      <c r="D1779" s="78" t="s">
        <v>56</v>
      </c>
      <c r="E1779" s="88" t="s">
        <v>331</v>
      </c>
      <c r="F1779" s="78" t="s">
        <v>98</v>
      </c>
      <c r="G1779" s="88" t="s">
        <v>9</v>
      </c>
      <c r="H1779" s="15">
        <v>2373</v>
      </c>
      <c r="I1779" s="201" t="s">
        <v>44</v>
      </c>
      <c r="J1779" s="202" t="str">
        <f>IF(ISBLANK(INDEX('Policy Characteristics'!D:D,MATCH($C1779,'Policy Characteristics'!$C:$C,0))),"",INDEX('Policy Characteristics'!D:D,MATCH($C1779,'Policy Characteristics'!$C:$C,0)))</f>
        <v>Fuel Taxes or Subsidies</v>
      </c>
      <c r="K1779" s="76" t="str">
        <f>IF(ISBLANK(INDEX('Policy Characteristics'!E:E,MATCH($C1779,'Policy Characteristics'!$C:$C,0))),"",INDEX('Policy Characteristics'!E:E,MATCH($C1779,'Policy Characteristics'!$C:$C,0)))</f>
        <v>cross fuel tax</v>
      </c>
      <c r="L1779" s="205">
        <f>IF(ISBLANK(INDEX('Policy Characteristics'!F:F,MATCH($C1779,'Policy Characteristics'!$C:$C,0))),"",INDEX('Policy Characteristics'!F:F,MATCH($C1779,'Policy Characteristics'!$C:$C,0)))</f>
        <v>-0.9</v>
      </c>
      <c r="M1779" s="205">
        <f>IF(ISBLANK(INDEX('Policy Characteristics'!G:G,MATCH($C1779,'Policy Characteristics'!$C:$C,0))),"",INDEX('Policy Characteristics'!G:G,MATCH($C1779,'Policy Characteristics'!$C:$C,0)))</f>
        <v>0.9</v>
      </c>
      <c r="N1779" s="205">
        <f>IF(ISBLANK(INDEX('Policy Characteristics'!H:H,MATCH($C1779,'Policy Characteristics'!$C:$C,0))),"",INDEX('Policy Characteristics'!H:H,MATCH($C1779,'Policy Characteristics'!$C:$C,0)))</f>
        <v>0.01</v>
      </c>
      <c r="O1779" s="76" t="str">
        <f>IF(ISBLANK(INDEX('Policy Characteristics'!I:I,MATCH($C1779,'Policy Characteristics'!$C:$C,0))),"",INDEX('Policy Characteristics'!I:I,MATCH($C1779,'Policy Characteristics'!$C:$C,0)))</f>
        <v>% of BAU price</v>
      </c>
      <c r="P1779" s="76" t="str">
        <f>IF(ISBLANK(INDEX('Policy Characteristics'!J:J,MATCH($C1779,'Policy Characteristics'!$C:$C,0))),"",INDEX('Policy Characteristics'!J:J,MATCH($C1779,'Policy Characteristics'!$C:$C,0)))</f>
        <v>**Description:** This policy changes the tax rate for the selected fuel type(s).  It is expressed as a percentage of the BAU Scenario price, which includes sales and excise taxes. To increase the tax rate, set a positive value. To reduce the BAU tax rate (or to apply a subsidy), set a negative value. // **Guidance for setting values:** In 2012, the national average sales tax rate was 6.8% and the national average tax rate on gasoline was 14%.</v>
      </c>
      <c r="Q1779" s="76" t="str">
        <f>IF(ISBLANK(INDEX('Policy Characteristics'!K:K,MATCH($C1779,'Policy Characteristics'!$C:$C,0))),"",INDEX('Policy Characteristics'!K:K,MATCH($C1779,'Policy Characteristics'!$C:$C,0)))</f>
        <v>fuels.html#fuel-taxes</v>
      </c>
      <c r="R1779" s="76" t="str">
        <f>IF(ISBLANK(INDEX('Policy Characteristics'!L:L,MATCH($C1779,'Policy Characteristics'!$C:$C,0))),"",INDEX('Policy Characteristics'!L:L,MATCH($C1779,'Policy Characteristics'!$C:$C,0)))</f>
        <v>fuel-taxes.html</v>
      </c>
    </row>
    <row r="1780" spans="1:18" x14ac:dyDescent="0.25">
      <c r="A1780" s="76" t="str">
        <f>IF(ISBLANK(INDEX('Policy Characteristics'!A:A,MATCH($C1780,'Policy Characteristics'!$C:$C,0))),"",INDEX('Policy Characteristics'!A:A,MATCH($C1780,'Policy Characteristics'!$C:$C,0)))</f>
        <v>Cross-Sector</v>
      </c>
      <c r="B1780" s="200" t="str">
        <f>IF(ISBLANK(INDEX('Policy Characteristics'!B:B,MATCH($C1780,'Policy Characteristics'!$C:$C,0))),"",INDEX('Policy Characteristics'!B:B,MATCH($C1780,'Policy Characteristics'!$C:$C,0)))</f>
        <v>Fuel Taxes or Subsidies</v>
      </c>
      <c r="C1780" s="208" t="str">
        <f t="shared" si="55"/>
        <v>Additional Fuel Tax or Subsidy Rate by Fuel</v>
      </c>
      <c r="D1780" s="78" t="s">
        <v>716</v>
      </c>
      <c r="E1780" s="88" t="s">
        <v>331</v>
      </c>
      <c r="F1780" s="78" t="s">
        <v>717</v>
      </c>
      <c r="G1780" s="88" t="s">
        <v>9</v>
      </c>
      <c r="H1780" s="15">
        <v>2374</v>
      </c>
      <c r="I1780" s="201" t="s">
        <v>43</v>
      </c>
      <c r="J1780" s="202" t="str">
        <f>IF(ISBLANK(INDEX('Policy Characteristics'!D:D,MATCH($C1780,'Policy Characteristics'!$C:$C,0))),"",INDEX('Policy Characteristics'!D:D,MATCH($C1780,'Policy Characteristics'!$C:$C,0)))</f>
        <v>Fuel Taxes or Subsidies</v>
      </c>
      <c r="K1780" s="76" t="str">
        <f>IF(ISBLANK(INDEX('Policy Characteristics'!E:E,MATCH($C1780,'Policy Characteristics'!$C:$C,0))),"",INDEX('Policy Characteristics'!E:E,MATCH($C1780,'Policy Characteristics'!$C:$C,0)))</f>
        <v>cross fuel tax</v>
      </c>
      <c r="L1780" s="205">
        <f>IF(ISBLANK(INDEX('Policy Characteristics'!F:F,MATCH($C1780,'Policy Characteristics'!$C:$C,0))),"",INDEX('Policy Characteristics'!F:F,MATCH($C1780,'Policy Characteristics'!$C:$C,0)))</f>
        <v>-0.9</v>
      </c>
      <c r="M1780" s="205">
        <f>IF(ISBLANK(INDEX('Policy Characteristics'!G:G,MATCH($C1780,'Policy Characteristics'!$C:$C,0))),"",INDEX('Policy Characteristics'!G:G,MATCH($C1780,'Policy Characteristics'!$C:$C,0)))</f>
        <v>0.9</v>
      </c>
      <c r="N1780" s="205">
        <f>IF(ISBLANK(INDEX('Policy Characteristics'!H:H,MATCH($C1780,'Policy Characteristics'!$C:$C,0))),"",INDEX('Policy Characteristics'!H:H,MATCH($C1780,'Policy Characteristics'!$C:$C,0)))</f>
        <v>0.01</v>
      </c>
      <c r="O1780" s="76" t="str">
        <f>IF(ISBLANK(INDEX('Policy Characteristics'!I:I,MATCH($C1780,'Policy Characteristics'!$C:$C,0))),"",INDEX('Policy Characteristics'!I:I,MATCH($C1780,'Policy Characteristics'!$C:$C,0)))</f>
        <v>% of BAU price</v>
      </c>
      <c r="P1780" s="76" t="str">
        <f>IF(ISBLANK(INDEX('Policy Characteristics'!J:J,MATCH($C1780,'Policy Characteristics'!$C:$C,0))),"",INDEX('Policy Characteristics'!J:J,MATCH($C1780,'Policy Characteristics'!$C:$C,0)))</f>
        <v>**Description:** This policy changes the tax rate for the selected fuel type(s).  It is expressed as a percentage of the BAU Scenario price, which includes sales and excise taxes. To increase the tax rate, set a positive value. To reduce the BAU tax rate (or to apply a subsidy), set a negative value. // **Guidance for setting values:** In 2012, the national average sales tax rate was 6.8% and the national average tax rate on gasoline was 14%.</v>
      </c>
      <c r="Q1780" s="76" t="str">
        <f>IF(ISBLANK(INDEX('Policy Characteristics'!K:K,MATCH($C1780,'Policy Characteristics'!$C:$C,0))),"",INDEX('Policy Characteristics'!K:K,MATCH($C1780,'Policy Characteristics'!$C:$C,0)))</f>
        <v>fuels.html#fuel-taxes</v>
      </c>
      <c r="R1780" s="76" t="str">
        <f>IF(ISBLANK(INDEX('Policy Characteristics'!L:L,MATCH($C1780,'Policy Characteristics'!$C:$C,0))),"",INDEX('Policy Characteristics'!L:L,MATCH($C1780,'Policy Characteristics'!$C:$C,0)))</f>
        <v>fuel-taxes.html</v>
      </c>
    </row>
    <row r="1781" spans="1:18" x14ac:dyDescent="0.25">
      <c r="A1781" s="76" t="str">
        <f>IF(ISBLANK(INDEX('Policy Characteristics'!A:A,MATCH($C1781,'Policy Characteristics'!$C:$C,0))),"",INDEX('Policy Characteristics'!A:A,MATCH($C1781,'Policy Characteristics'!$C:$C,0)))</f>
        <v>Cross-Sector</v>
      </c>
      <c r="B1781" s="200" t="str">
        <f>IF(ISBLANK(INDEX('Policy Characteristics'!B:B,MATCH($C1781,'Policy Characteristics'!$C:$C,0))),"",INDEX('Policy Characteristics'!B:B,MATCH($C1781,'Policy Characteristics'!$C:$C,0)))</f>
        <v>Fuel Taxes or Subsidies</v>
      </c>
      <c r="C1781" s="208" t="str">
        <f t="shared" si="55"/>
        <v>Additional Fuel Tax or Subsidy Rate by Fuel</v>
      </c>
      <c r="D1781" s="78" t="s">
        <v>75</v>
      </c>
      <c r="E1781" s="88" t="s">
        <v>331</v>
      </c>
      <c r="F1781" s="78" t="s">
        <v>99</v>
      </c>
      <c r="G1781" s="88" t="s">
        <v>9</v>
      </c>
      <c r="H1781" s="15">
        <v>2375</v>
      </c>
      <c r="I1781" s="201" t="s">
        <v>44</v>
      </c>
      <c r="J1781" s="202" t="str">
        <f>IF(ISBLANK(INDEX('Policy Characteristics'!D:D,MATCH($C1781,'Policy Characteristics'!$C:$C,0))),"",INDEX('Policy Characteristics'!D:D,MATCH($C1781,'Policy Characteristics'!$C:$C,0)))</f>
        <v>Fuel Taxes or Subsidies</v>
      </c>
      <c r="K1781" s="76" t="str">
        <f>IF(ISBLANK(INDEX('Policy Characteristics'!E:E,MATCH($C1781,'Policy Characteristics'!$C:$C,0))),"",INDEX('Policy Characteristics'!E:E,MATCH($C1781,'Policy Characteristics'!$C:$C,0)))</f>
        <v>cross fuel tax</v>
      </c>
      <c r="L1781" s="205">
        <f>IF(ISBLANK(INDEX('Policy Characteristics'!F:F,MATCH($C1781,'Policy Characteristics'!$C:$C,0))),"",INDEX('Policy Characteristics'!F:F,MATCH($C1781,'Policy Characteristics'!$C:$C,0)))</f>
        <v>-0.9</v>
      </c>
      <c r="M1781" s="205">
        <f>IF(ISBLANK(INDEX('Policy Characteristics'!G:G,MATCH($C1781,'Policy Characteristics'!$C:$C,0))),"",INDEX('Policy Characteristics'!G:G,MATCH($C1781,'Policy Characteristics'!$C:$C,0)))</f>
        <v>0.9</v>
      </c>
      <c r="N1781" s="205">
        <f>IF(ISBLANK(INDEX('Policy Characteristics'!H:H,MATCH($C1781,'Policy Characteristics'!$C:$C,0))),"",INDEX('Policy Characteristics'!H:H,MATCH($C1781,'Policy Characteristics'!$C:$C,0)))</f>
        <v>0.01</v>
      </c>
      <c r="O1781" s="76" t="str">
        <f>IF(ISBLANK(INDEX('Policy Characteristics'!I:I,MATCH($C1781,'Policy Characteristics'!$C:$C,0))),"",INDEX('Policy Characteristics'!I:I,MATCH($C1781,'Policy Characteristics'!$C:$C,0)))</f>
        <v>% of BAU price</v>
      </c>
      <c r="P1781" s="76" t="str">
        <f>IF(ISBLANK(INDEX('Policy Characteristics'!J:J,MATCH($C1781,'Policy Characteristics'!$C:$C,0))),"",INDEX('Policy Characteristics'!J:J,MATCH($C1781,'Policy Characteristics'!$C:$C,0)))</f>
        <v>**Description:** This policy changes the tax rate for the selected fuel type(s).  It is expressed as a percentage of the BAU Scenario price, which includes sales and excise taxes. To increase the tax rate, set a positive value. To reduce the BAU tax rate (or to apply a subsidy), set a negative value. // **Guidance for setting values:** In 2012, the national average sales tax rate was 6.8% and the national average tax rate on gasoline was 14%.</v>
      </c>
      <c r="Q1781" s="76" t="str">
        <f>IF(ISBLANK(INDEX('Policy Characteristics'!K:K,MATCH($C1781,'Policy Characteristics'!$C:$C,0))),"",INDEX('Policy Characteristics'!K:K,MATCH($C1781,'Policy Characteristics'!$C:$C,0)))</f>
        <v>fuels.html#fuel-taxes</v>
      </c>
      <c r="R1781" s="76" t="str">
        <f>IF(ISBLANK(INDEX('Policy Characteristics'!L:L,MATCH($C1781,'Policy Characteristics'!$C:$C,0))),"",INDEX('Policy Characteristics'!L:L,MATCH($C1781,'Policy Characteristics'!$C:$C,0)))</f>
        <v>fuel-taxes.html</v>
      </c>
    </row>
    <row r="1782" spans="1:18" x14ac:dyDescent="0.25">
      <c r="A1782" s="76" t="str">
        <f>IF(ISBLANK(INDEX('Policy Characteristics'!A:A,MATCH($C1782,'Policy Characteristics'!$C:$C,0))),"",INDEX('Policy Characteristics'!A:A,MATCH($C1782,'Policy Characteristics'!$C:$C,0)))</f>
        <v>Cross-Sector</v>
      </c>
      <c r="B1782" s="200" t="str">
        <f>IF(ISBLANK(INDEX('Policy Characteristics'!B:B,MATCH($C1782,'Policy Characteristics'!$C:$C,0))),"",INDEX('Policy Characteristics'!B:B,MATCH($C1782,'Policy Characteristics'!$C:$C,0)))</f>
        <v>Fuel Taxes or Subsidies</v>
      </c>
      <c r="C1782" s="208" t="str">
        <f t="shared" si="55"/>
        <v>Additional Fuel Tax or Subsidy Rate by Fuel</v>
      </c>
      <c r="D1782" s="78" t="s">
        <v>440</v>
      </c>
      <c r="E1782" s="88" t="s">
        <v>331</v>
      </c>
      <c r="F1782" s="78" t="s">
        <v>441</v>
      </c>
      <c r="G1782" s="88" t="s">
        <v>9</v>
      </c>
      <c r="H1782" s="15">
        <v>2376</v>
      </c>
      <c r="I1782" s="201" t="s">
        <v>44</v>
      </c>
      <c r="J1782" s="202" t="str">
        <f>IF(ISBLANK(INDEX('Policy Characteristics'!D:D,MATCH($C1782,'Policy Characteristics'!$C:$C,0))),"",INDEX('Policy Characteristics'!D:D,MATCH($C1782,'Policy Characteristics'!$C:$C,0)))</f>
        <v>Fuel Taxes or Subsidies</v>
      </c>
      <c r="K1782" s="76" t="str">
        <f>IF(ISBLANK(INDEX('Policy Characteristics'!E:E,MATCH($C1782,'Policy Characteristics'!$C:$C,0))),"",INDEX('Policy Characteristics'!E:E,MATCH($C1782,'Policy Characteristics'!$C:$C,0)))</f>
        <v>cross fuel tax</v>
      </c>
      <c r="L1782" s="205">
        <f>IF(ISBLANK(INDEX('Policy Characteristics'!F:F,MATCH($C1782,'Policy Characteristics'!$C:$C,0))),"",INDEX('Policy Characteristics'!F:F,MATCH($C1782,'Policy Characteristics'!$C:$C,0)))</f>
        <v>-0.9</v>
      </c>
      <c r="M1782" s="205">
        <f>IF(ISBLANK(INDEX('Policy Characteristics'!G:G,MATCH($C1782,'Policy Characteristics'!$C:$C,0))),"",INDEX('Policy Characteristics'!G:G,MATCH($C1782,'Policy Characteristics'!$C:$C,0)))</f>
        <v>0.9</v>
      </c>
      <c r="N1782" s="205">
        <f>IF(ISBLANK(INDEX('Policy Characteristics'!H:H,MATCH($C1782,'Policy Characteristics'!$C:$C,0))),"",INDEX('Policy Characteristics'!H:H,MATCH($C1782,'Policy Characteristics'!$C:$C,0)))</f>
        <v>0.01</v>
      </c>
      <c r="O1782" s="76" t="str">
        <f>IF(ISBLANK(INDEX('Policy Characteristics'!I:I,MATCH($C1782,'Policy Characteristics'!$C:$C,0))),"",INDEX('Policy Characteristics'!I:I,MATCH($C1782,'Policy Characteristics'!$C:$C,0)))</f>
        <v>% of BAU price</v>
      </c>
      <c r="P1782" s="76" t="str">
        <f>IF(ISBLANK(INDEX('Policy Characteristics'!J:J,MATCH($C1782,'Policy Characteristics'!$C:$C,0))),"",INDEX('Policy Characteristics'!J:J,MATCH($C1782,'Policy Characteristics'!$C:$C,0)))</f>
        <v>**Description:** This policy changes the tax rate for the selected fuel type(s).  It is expressed as a percentage of the BAU Scenario price, which includes sales and excise taxes. To increase the tax rate, set a positive value. To reduce the BAU tax rate (or to apply a subsidy), set a negative value. // **Guidance for setting values:** In 2012, the national average sales tax rate was 6.8% and the national average tax rate on gasoline was 14%.</v>
      </c>
      <c r="Q1782" s="76" t="str">
        <f>IF(ISBLANK(INDEX('Policy Characteristics'!K:K,MATCH($C1782,'Policy Characteristics'!$C:$C,0))),"",INDEX('Policy Characteristics'!K:K,MATCH($C1782,'Policy Characteristics'!$C:$C,0)))</f>
        <v>fuels.html#fuel-taxes</v>
      </c>
      <c r="R1782" s="76" t="str">
        <f>IF(ISBLANK(INDEX('Policy Characteristics'!L:L,MATCH($C1782,'Policy Characteristics'!$C:$C,0))),"",INDEX('Policy Characteristics'!L:L,MATCH($C1782,'Policy Characteristics'!$C:$C,0)))</f>
        <v>fuel-taxes.html</v>
      </c>
    </row>
    <row r="1783" spans="1:18" x14ac:dyDescent="0.25">
      <c r="A1783" s="76" t="str">
        <f>IF(ISBLANK(INDEX('Policy Characteristics'!A:A,MATCH($C1783,'Policy Characteristics'!$C:$C,0))),"",INDEX('Policy Characteristics'!A:A,MATCH($C1783,'Policy Characteristics'!$C:$C,0)))</f>
        <v>Cross-Sector</v>
      </c>
      <c r="B1783" s="200" t="str">
        <f>IF(ISBLANK(INDEX('Policy Characteristics'!B:B,MATCH($C1783,'Policy Characteristics'!$C:$C,0))),"",INDEX('Policy Characteristics'!B:B,MATCH($C1783,'Policy Characteristics'!$C:$C,0)))</f>
        <v>Fuel Taxes or Subsidies</v>
      </c>
      <c r="C1783" s="208" t="str">
        <f t="shared" si="55"/>
        <v>Additional Fuel Tax or Subsidy Rate by Fuel</v>
      </c>
      <c r="D1783" s="78" t="s">
        <v>708</v>
      </c>
      <c r="E1783" s="88" t="s">
        <v>331</v>
      </c>
      <c r="F1783" s="78" t="s">
        <v>712</v>
      </c>
      <c r="G1783" s="88" t="s">
        <v>9</v>
      </c>
      <c r="H1783" s="15">
        <v>2377</v>
      </c>
      <c r="I1783" s="201" t="s">
        <v>44</v>
      </c>
      <c r="J1783" s="202" t="str">
        <f>IF(ISBLANK(INDEX('Policy Characteristics'!D:D,MATCH($C1783,'Policy Characteristics'!$C:$C,0))),"",INDEX('Policy Characteristics'!D:D,MATCH($C1783,'Policy Characteristics'!$C:$C,0)))</f>
        <v>Fuel Taxes or Subsidies</v>
      </c>
      <c r="K1783" s="76" t="str">
        <f>IF(ISBLANK(INDEX('Policy Characteristics'!E:E,MATCH($C1783,'Policy Characteristics'!$C:$C,0))),"",INDEX('Policy Characteristics'!E:E,MATCH($C1783,'Policy Characteristics'!$C:$C,0)))</f>
        <v>cross fuel tax</v>
      </c>
      <c r="L1783" s="205">
        <f>IF(ISBLANK(INDEX('Policy Characteristics'!F:F,MATCH($C1783,'Policy Characteristics'!$C:$C,0))),"",INDEX('Policy Characteristics'!F:F,MATCH($C1783,'Policy Characteristics'!$C:$C,0)))</f>
        <v>-0.9</v>
      </c>
      <c r="M1783" s="205">
        <f>IF(ISBLANK(INDEX('Policy Characteristics'!G:G,MATCH($C1783,'Policy Characteristics'!$C:$C,0))),"",INDEX('Policy Characteristics'!G:G,MATCH($C1783,'Policy Characteristics'!$C:$C,0)))</f>
        <v>0.9</v>
      </c>
      <c r="N1783" s="205">
        <f>IF(ISBLANK(INDEX('Policy Characteristics'!H:H,MATCH($C1783,'Policy Characteristics'!$C:$C,0))),"",INDEX('Policy Characteristics'!H:H,MATCH($C1783,'Policy Characteristics'!$C:$C,0)))</f>
        <v>0.01</v>
      </c>
      <c r="O1783" s="76" t="str">
        <f>IF(ISBLANK(INDEX('Policy Characteristics'!I:I,MATCH($C1783,'Policy Characteristics'!$C:$C,0))),"",INDEX('Policy Characteristics'!I:I,MATCH($C1783,'Policy Characteristics'!$C:$C,0)))</f>
        <v>% of BAU price</v>
      </c>
      <c r="P1783" s="76" t="str">
        <f>IF(ISBLANK(INDEX('Policy Characteristics'!J:J,MATCH($C1783,'Policy Characteristics'!$C:$C,0))),"",INDEX('Policy Characteristics'!J:J,MATCH($C1783,'Policy Characteristics'!$C:$C,0)))</f>
        <v>**Description:** This policy changes the tax rate for the selected fuel type(s).  It is expressed as a percentage of the BAU Scenario price, which includes sales and excise taxes. To increase the tax rate, set a positive value. To reduce the BAU tax rate (or to apply a subsidy), set a negative value. // **Guidance for setting values:** In 2012, the national average sales tax rate was 6.8% and the national average tax rate on gasoline was 14%.</v>
      </c>
      <c r="Q1783" s="76" t="str">
        <f>IF(ISBLANK(INDEX('Policy Characteristics'!K:K,MATCH($C1783,'Policy Characteristics'!$C:$C,0))),"",INDEX('Policy Characteristics'!K:K,MATCH($C1783,'Policy Characteristics'!$C:$C,0)))</f>
        <v>fuels.html#fuel-taxes</v>
      </c>
      <c r="R1783" s="76" t="str">
        <f>IF(ISBLANK(INDEX('Policy Characteristics'!L:L,MATCH($C1783,'Policy Characteristics'!$C:$C,0))),"",INDEX('Policy Characteristics'!L:L,MATCH($C1783,'Policy Characteristics'!$C:$C,0)))</f>
        <v>fuel-taxes.html</v>
      </c>
    </row>
    <row r="1784" spans="1:18" x14ac:dyDescent="0.25">
      <c r="A1784" s="76" t="str">
        <f>IF(ISBLANK(INDEX('Policy Characteristics'!A:A,MATCH($C1784,'Policy Characteristics'!$C:$C,0))),"",INDEX('Policy Characteristics'!A:A,MATCH($C1784,'Policy Characteristics'!$C:$C,0)))</f>
        <v>Cross-Sector</v>
      </c>
      <c r="B1784" s="200" t="str">
        <f>IF(ISBLANK(INDEX('Policy Characteristics'!B:B,MATCH($C1784,'Policy Characteristics'!$C:$C,0))),"",INDEX('Policy Characteristics'!B:B,MATCH($C1784,'Policy Characteristics'!$C:$C,0)))</f>
        <v>Fuel Taxes or Subsidies</v>
      </c>
      <c r="C1784" s="208" t="str">
        <f t="shared" si="55"/>
        <v>Additional Fuel Tax or Subsidy Rate by Fuel</v>
      </c>
      <c r="D1784" s="78" t="s">
        <v>718</v>
      </c>
      <c r="E1784" s="88" t="s">
        <v>331</v>
      </c>
      <c r="F1784" s="78" t="s">
        <v>719</v>
      </c>
      <c r="G1784" s="88" t="s">
        <v>9</v>
      </c>
      <c r="H1784" s="15">
        <v>2378</v>
      </c>
      <c r="I1784" s="201" t="s">
        <v>43</v>
      </c>
      <c r="J1784" s="202" t="str">
        <f>IF(ISBLANK(INDEX('Policy Characteristics'!D:D,MATCH($C1784,'Policy Characteristics'!$C:$C,0))),"",INDEX('Policy Characteristics'!D:D,MATCH($C1784,'Policy Characteristics'!$C:$C,0)))</f>
        <v>Fuel Taxes or Subsidies</v>
      </c>
      <c r="K1784" s="76" t="str">
        <f>IF(ISBLANK(INDEX('Policy Characteristics'!E:E,MATCH($C1784,'Policy Characteristics'!$C:$C,0))),"",INDEX('Policy Characteristics'!E:E,MATCH($C1784,'Policy Characteristics'!$C:$C,0)))</f>
        <v>cross fuel tax</v>
      </c>
      <c r="L1784" s="205">
        <f>IF(ISBLANK(INDEX('Policy Characteristics'!F:F,MATCH($C1784,'Policy Characteristics'!$C:$C,0))),"",INDEX('Policy Characteristics'!F:F,MATCH($C1784,'Policy Characteristics'!$C:$C,0)))</f>
        <v>-0.9</v>
      </c>
      <c r="M1784" s="205">
        <f>IF(ISBLANK(INDEX('Policy Characteristics'!G:G,MATCH($C1784,'Policy Characteristics'!$C:$C,0))),"",INDEX('Policy Characteristics'!G:G,MATCH($C1784,'Policy Characteristics'!$C:$C,0)))</f>
        <v>0.9</v>
      </c>
      <c r="N1784" s="205">
        <f>IF(ISBLANK(INDEX('Policy Characteristics'!H:H,MATCH($C1784,'Policy Characteristics'!$C:$C,0))),"",INDEX('Policy Characteristics'!H:H,MATCH($C1784,'Policy Characteristics'!$C:$C,0)))</f>
        <v>0.01</v>
      </c>
      <c r="O1784" s="76" t="str">
        <f>IF(ISBLANK(INDEX('Policy Characteristics'!I:I,MATCH($C1784,'Policy Characteristics'!$C:$C,0))),"",INDEX('Policy Characteristics'!I:I,MATCH($C1784,'Policy Characteristics'!$C:$C,0)))</f>
        <v>% of BAU price</v>
      </c>
      <c r="P1784" s="76" t="str">
        <f>IF(ISBLANK(INDEX('Policy Characteristics'!J:J,MATCH($C1784,'Policy Characteristics'!$C:$C,0))),"",INDEX('Policy Characteristics'!J:J,MATCH($C1784,'Policy Characteristics'!$C:$C,0)))</f>
        <v>**Description:** This policy changes the tax rate for the selected fuel type(s).  It is expressed as a percentage of the BAU Scenario price, which includes sales and excise taxes. To increase the tax rate, set a positive value. To reduce the BAU tax rate (or to apply a subsidy), set a negative value. // **Guidance for setting values:** In 2012, the national average sales tax rate was 6.8% and the national average tax rate on gasoline was 14%.</v>
      </c>
      <c r="Q1784" s="76" t="str">
        <f>IF(ISBLANK(INDEX('Policy Characteristics'!K:K,MATCH($C1784,'Policy Characteristics'!$C:$C,0))),"",INDEX('Policy Characteristics'!K:K,MATCH($C1784,'Policy Characteristics'!$C:$C,0)))</f>
        <v>fuels.html#fuel-taxes</v>
      </c>
      <c r="R1784" s="76" t="str">
        <f>IF(ISBLANK(INDEX('Policy Characteristics'!L:L,MATCH($C1784,'Policy Characteristics'!$C:$C,0))),"",INDEX('Policy Characteristics'!L:L,MATCH($C1784,'Policy Characteristics'!$C:$C,0)))</f>
        <v>fuel-taxes.html</v>
      </c>
    </row>
    <row r="1785" spans="1:18" x14ac:dyDescent="0.25">
      <c r="A1785" s="76" t="str">
        <f>IF(ISBLANK(INDEX('Policy Characteristics'!A:A,MATCH($C1785,'Policy Characteristics'!$C:$C,0))),"",INDEX('Policy Characteristics'!A:A,MATCH($C1785,'Policy Characteristics'!$C:$C,0)))</f>
        <v>Cross-Sector</v>
      </c>
      <c r="B1785" s="200" t="str">
        <f>IF(ISBLANK(INDEX('Policy Characteristics'!B:B,MATCH($C1785,'Policy Characteristics'!$C:$C,0))),"",INDEX('Policy Characteristics'!B:B,MATCH($C1785,'Policy Characteristics'!$C:$C,0)))</f>
        <v>Fuel Taxes or Subsidies</v>
      </c>
      <c r="C1785" s="208" t="str">
        <f t="shared" si="55"/>
        <v>Additional Fuel Tax or Subsidy Rate by Fuel</v>
      </c>
      <c r="D1785" s="78" t="s">
        <v>709</v>
      </c>
      <c r="E1785" s="88" t="s">
        <v>331</v>
      </c>
      <c r="F1785" s="78" t="s">
        <v>713</v>
      </c>
      <c r="G1785" s="88" t="s">
        <v>9</v>
      </c>
      <c r="H1785" s="15">
        <v>2379</v>
      </c>
      <c r="I1785" s="201" t="s">
        <v>43</v>
      </c>
      <c r="J1785" s="202" t="str">
        <f>IF(ISBLANK(INDEX('Policy Characteristics'!D:D,MATCH($C1785,'Policy Characteristics'!$C:$C,0))),"",INDEX('Policy Characteristics'!D:D,MATCH($C1785,'Policy Characteristics'!$C:$C,0)))</f>
        <v>Fuel Taxes or Subsidies</v>
      </c>
      <c r="K1785" s="76" t="str">
        <f>IF(ISBLANK(INDEX('Policy Characteristics'!E:E,MATCH($C1785,'Policy Characteristics'!$C:$C,0))),"",INDEX('Policy Characteristics'!E:E,MATCH($C1785,'Policy Characteristics'!$C:$C,0)))</f>
        <v>cross fuel tax</v>
      </c>
      <c r="L1785" s="205">
        <f>IF(ISBLANK(INDEX('Policy Characteristics'!F:F,MATCH($C1785,'Policy Characteristics'!$C:$C,0))),"",INDEX('Policy Characteristics'!F:F,MATCH($C1785,'Policy Characteristics'!$C:$C,0)))</f>
        <v>-0.9</v>
      </c>
      <c r="M1785" s="205">
        <f>IF(ISBLANK(INDEX('Policy Characteristics'!G:G,MATCH($C1785,'Policy Characteristics'!$C:$C,0))),"",INDEX('Policy Characteristics'!G:G,MATCH($C1785,'Policy Characteristics'!$C:$C,0)))</f>
        <v>0.9</v>
      </c>
      <c r="N1785" s="205">
        <f>IF(ISBLANK(INDEX('Policy Characteristics'!H:H,MATCH($C1785,'Policy Characteristics'!$C:$C,0))),"",INDEX('Policy Characteristics'!H:H,MATCH($C1785,'Policy Characteristics'!$C:$C,0)))</f>
        <v>0.01</v>
      </c>
      <c r="O1785" s="76" t="str">
        <f>IF(ISBLANK(INDEX('Policy Characteristics'!I:I,MATCH($C1785,'Policy Characteristics'!$C:$C,0))),"",INDEX('Policy Characteristics'!I:I,MATCH($C1785,'Policy Characteristics'!$C:$C,0)))</f>
        <v>% of BAU price</v>
      </c>
      <c r="P1785" s="76" t="str">
        <f>IF(ISBLANK(INDEX('Policy Characteristics'!J:J,MATCH($C1785,'Policy Characteristics'!$C:$C,0))),"",INDEX('Policy Characteristics'!J:J,MATCH($C1785,'Policy Characteristics'!$C:$C,0)))</f>
        <v>**Description:** This policy changes the tax rate for the selected fuel type(s).  It is expressed as a percentage of the BAU Scenario price, which includes sales and excise taxes. To increase the tax rate, set a positive value. To reduce the BAU tax rate (or to apply a subsidy), set a negative value. // **Guidance for setting values:** In 2012, the national average sales tax rate was 6.8% and the national average tax rate on gasoline was 14%.</v>
      </c>
      <c r="Q1785" s="76" t="str">
        <f>IF(ISBLANK(INDEX('Policy Characteristics'!K:K,MATCH($C1785,'Policy Characteristics'!$C:$C,0))),"",INDEX('Policy Characteristics'!K:K,MATCH($C1785,'Policy Characteristics'!$C:$C,0)))</f>
        <v>fuels.html#fuel-taxes</v>
      </c>
      <c r="R1785" s="76" t="str">
        <f>IF(ISBLANK(INDEX('Policy Characteristics'!L:L,MATCH($C1785,'Policy Characteristics'!$C:$C,0))),"",INDEX('Policy Characteristics'!L:L,MATCH($C1785,'Policy Characteristics'!$C:$C,0)))</f>
        <v>fuel-taxes.html</v>
      </c>
    </row>
    <row r="1786" spans="1:18" x14ac:dyDescent="0.25">
      <c r="A1786" s="76" t="str">
        <f>IF(ISBLANK(INDEX('Policy Characteristics'!A:A,MATCH($C1786,'Policy Characteristics'!$C:$C,0))),"",INDEX('Policy Characteristics'!A:A,MATCH($C1786,'Policy Characteristics'!$C:$C,0)))</f>
        <v>Cross-Sector</v>
      </c>
      <c r="B1786" s="200" t="str">
        <f>IF(ISBLANK(INDEX('Policy Characteristics'!B:B,MATCH($C1786,'Policy Characteristics'!$C:$C,0))),"",INDEX('Policy Characteristics'!B:B,MATCH($C1786,'Policy Characteristics'!$C:$C,0)))</f>
        <v>Fuel Taxes or Subsidies</v>
      </c>
      <c r="C1786" s="208" t="str">
        <f t="shared" si="55"/>
        <v>Additional Fuel Tax or Subsidy Rate by Fuel</v>
      </c>
      <c r="D1786" s="78" t="s">
        <v>710</v>
      </c>
      <c r="E1786" s="88" t="s">
        <v>331</v>
      </c>
      <c r="F1786" s="78" t="s">
        <v>714</v>
      </c>
      <c r="G1786" s="88" t="s">
        <v>9</v>
      </c>
      <c r="H1786" s="15">
        <v>2380</v>
      </c>
      <c r="I1786" s="201" t="s">
        <v>44</v>
      </c>
      <c r="J1786" s="202" t="str">
        <f>IF(ISBLANK(INDEX('Policy Characteristics'!D:D,MATCH($C1786,'Policy Characteristics'!$C:$C,0))),"",INDEX('Policy Characteristics'!D:D,MATCH($C1786,'Policy Characteristics'!$C:$C,0)))</f>
        <v>Fuel Taxes or Subsidies</v>
      </c>
      <c r="K1786" s="76" t="str">
        <f>IF(ISBLANK(INDEX('Policy Characteristics'!E:E,MATCH($C1786,'Policy Characteristics'!$C:$C,0))),"",INDEX('Policy Characteristics'!E:E,MATCH($C1786,'Policy Characteristics'!$C:$C,0)))</f>
        <v>cross fuel tax</v>
      </c>
      <c r="L1786" s="205">
        <f>IF(ISBLANK(INDEX('Policy Characteristics'!F:F,MATCH($C1786,'Policy Characteristics'!$C:$C,0))),"",INDEX('Policy Characteristics'!F:F,MATCH($C1786,'Policy Characteristics'!$C:$C,0)))</f>
        <v>-0.9</v>
      </c>
      <c r="M1786" s="205">
        <f>IF(ISBLANK(INDEX('Policy Characteristics'!G:G,MATCH($C1786,'Policy Characteristics'!$C:$C,0))),"",INDEX('Policy Characteristics'!G:G,MATCH($C1786,'Policy Characteristics'!$C:$C,0)))</f>
        <v>0.9</v>
      </c>
      <c r="N1786" s="205">
        <f>IF(ISBLANK(INDEX('Policy Characteristics'!H:H,MATCH($C1786,'Policy Characteristics'!$C:$C,0))),"",INDEX('Policy Characteristics'!H:H,MATCH($C1786,'Policy Characteristics'!$C:$C,0)))</f>
        <v>0.01</v>
      </c>
      <c r="O1786" s="76" t="str">
        <f>IF(ISBLANK(INDEX('Policy Characteristics'!I:I,MATCH($C1786,'Policy Characteristics'!$C:$C,0))),"",INDEX('Policy Characteristics'!I:I,MATCH($C1786,'Policy Characteristics'!$C:$C,0)))</f>
        <v>% of BAU price</v>
      </c>
      <c r="P1786" s="76" t="str">
        <f>IF(ISBLANK(INDEX('Policy Characteristics'!J:J,MATCH($C1786,'Policy Characteristics'!$C:$C,0))),"",INDEX('Policy Characteristics'!J:J,MATCH($C1786,'Policy Characteristics'!$C:$C,0)))</f>
        <v>**Description:** This policy changes the tax rate for the selected fuel type(s).  It is expressed as a percentage of the BAU Scenario price, which includes sales and excise taxes. To increase the tax rate, set a positive value. To reduce the BAU tax rate (or to apply a subsidy), set a negative value. // **Guidance for setting values:** In 2012, the national average sales tax rate was 6.8% and the national average tax rate on gasoline was 14%.</v>
      </c>
      <c r="Q1786" s="76" t="str">
        <f>IF(ISBLANK(INDEX('Policy Characteristics'!K:K,MATCH($C1786,'Policy Characteristics'!$C:$C,0))),"",INDEX('Policy Characteristics'!K:K,MATCH($C1786,'Policy Characteristics'!$C:$C,0)))</f>
        <v>fuels.html#fuel-taxes</v>
      </c>
      <c r="R1786" s="76" t="str">
        <f>IF(ISBLANK(INDEX('Policy Characteristics'!L:L,MATCH($C1786,'Policy Characteristics'!$C:$C,0))),"",INDEX('Policy Characteristics'!L:L,MATCH($C1786,'Policy Characteristics'!$C:$C,0)))</f>
        <v>fuel-taxes.html</v>
      </c>
    </row>
    <row r="1787" spans="1:18" x14ac:dyDescent="0.25">
      <c r="A1787" s="76" t="str">
        <f>IF(ISBLANK(INDEX('Policy Characteristics'!A:A,MATCH($C1787,'Policy Characteristics'!$C:$C,0))),"",INDEX('Policy Characteristics'!A:A,MATCH($C1787,'Policy Characteristics'!$C:$C,0)))</f>
        <v>Cross-Sector</v>
      </c>
      <c r="B1787" s="200" t="str">
        <f>IF(ISBLANK(INDEX('Policy Characteristics'!B:B,MATCH($C1787,'Policy Characteristics'!$C:$C,0))),"",INDEX('Policy Characteristics'!B:B,MATCH($C1787,'Policy Characteristics'!$C:$C,0)))</f>
        <v>Fuel Taxes or Subsidies</v>
      </c>
      <c r="C1787" s="208" t="str">
        <f t="shared" si="55"/>
        <v>Additional Fuel Tax or Subsidy Rate by Fuel</v>
      </c>
      <c r="D1787" s="78" t="s">
        <v>711</v>
      </c>
      <c r="E1787" s="88" t="s">
        <v>331</v>
      </c>
      <c r="F1787" s="78" t="s">
        <v>715</v>
      </c>
      <c r="G1787" s="88" t="s">
        <v>9</v>
      </c>
      <c r="H1787" s="15">
        <v>2381</v>
      </c>
      <c r="I1787" s="201" t="s">
        <v>43</v>
      </c>
      <c r="J1787" s="202" t="str">
        <f>IF(ISBLANK(INDEX('Policy Characteristics'!D:D,MATCH($C1787,'Policy Characteristics'!$C:$C,0))),"",INDEX('Policy Characteristics'!D:D,MATCH($C1787,'Policy Characteristics'!$C:$C,0)))</f>
        <v>Fuel Taxes or Subsidies</v>
      </c>
      <c r="K1787" s="76" t="str">
        <f>IF(ISBLANK(INDEX('Policy Characteristics'!E:E,MATCH($C1787,'Policy Characteristics'!$C:$C,0))),"",INDEX('Policy Characteristics'!E:E,MATCH($C1787,'Policy Characteristics'!$C:$C,0)))</f>
        <v>cross fuel tax</v>
      </c>
      <c r="L1787" s="205">
        <f>IF(ISBLANK(INDEX('Policy Characteristics'!F:F,MATCH($C1787,'Policy Characteristics'!$C:$C,0))),"",INDEX('Policy Characteristics'!F:F,MATCH($C1787,'Policy Characteristics'!$C:$C,0)))</f>
        <v>-0.9</v>
      </c>
      <c r="M1787" s="205">
        <f>IF(ISBLANK(INDEX('Policy Characteristics'!G:G,MATCH($C1787,'Policy Characteristics'!$C:$C,0))),"",INDEX('Policy Characteristics'!G:G,MATCH($C1787,'Policy Characteristics'!$C:$C,0)))</f>
        <v>0.9</v>
      </c>
      <c r="N1787" s="205">
        <f>IF(ISBLANK(INDEX('Policy Characteristics'!H:H,MATCH($C1787,'Policy Characteristics'!$C:$C,0))),"",INDEX('Policy Characteristics'!H:H,MATCH($C1787,'Policy Characteristics'!$C:$C,0)))</f>
        <v>0.01</v>
      </c>
      <c r="O1787" s="76" t="str">
        <f>IF(ISBLANK(INDEX('Policy Characteristics'!I:I,MATCH($C1787,'Policy Characteristics'!$C:$C,0))),"",INDEX('Policy Characteristics'!I:I,MATCH($C1787,'Policy Characteristics'!$C:$C,0)))</f>
        <v>% of BAU price</v>
      </c>
      <c r="P1787" s="76" t="str">
        <f>IF(ISBLANK(INDEX('Policy Characteristics'!J:J,MATCH($C1787,'Policy Characteristics'!$C:$C,0))),"",INDEX('Policy Characteristics'!J:J,MATCH($C1787,'Policy Characteristics'!$C:$C,0)))</f>
        <v>**Description:** This policy changes the tax rate for the selected fuel type(s).  It is expressed as a percentage of the BAU Scenario price, which includes sales and excise taxes. To increase the tax rate, set a positive value. To reduce the BAU tax rate (or to apply a subsidy), set a negative value. // **Guidance for setting values:** In 2012, the national average sales tax rate was 6.8% and the national average tax rate on gasoline was 14%.</v>
      </c>
      <c r="Q1787" s="76" t="str">
        <f>IF(ISBLANK(INDEX('Policy Characteristics'!K:K,MATCH($C1787,'Policy Characteristics'!$C:$C,0))),"",INDEX('Policy Characteristics'!K:K,MATCH($C1787,'Policy Characteristics'!$C:$C,0)))</f>
        <v>fuels.html#fuel-taxes</v>
      </c>
      <c r="R1787" s="76" t="str">
        <f>IF(ISBLANK(INDEX('Policy Characteristics'!L:L,MATCH($C1787,'Policy Characteristics'!$C:$C,0))),"",INDEX('Policy Characteristics'!L:L,MATCH($C1787,'Policy Characteristics'!$C:$C,0)))</f>
        <v>fuel-taxes.html</v>
      </c>
    </row>
    <row r="1788" spans="1:18" s="76" customFormat="1" x14ac:dyDescent="0.25">
      <c r="A1788" s="76" t="str">
        <f>IF(ISBLANK(INDEX('Policy Characteristics'!A:A,MATCH($C1788,'Policy Characteristics'!$C:$C,0))),"",INDEX('Policy Characteristics'!A:A,MATCH($C1788,'Policy Characteristics'!$C:$C,0)))</f>
        <v>Cross-Sector</v>
      </c>
      <c r="B1788" s="200" t="str">
        <f>IF(ISBLANK(INDEX('Policy Characteristics'!B:B,MATCH($C1788,'Policy Characteristics'!$C:$C,0))),"",INDEX('Policy Characteristics'!B:B,MATCH($C1788,'Policy Characteristics'!$C:$C,0)))</f>
        <v>Fuel Taxes or Subsidies</v>
      </c>
      <c r="C1788" s="208" t="str">
        <f t="shared" si="55"/>
        <v>Additional Fuel Tax or Subsidy Rate by Fuel</v>
      </c>
      <c r="D1788" s="88" t="s">
        <v>52</v>
      </c>
      <c r="E1788" s="88" t="s">
        <v>735</v>
      </c>
      <c r="F1788" s="88" t="s">
        <v>93</v>
      </c>
      <c r="G1788" s="88" t="s">
        <v>728</v>
      </c>
      <c r="H1788" s="15">
        <v>2382</v>
      </c>
      <c r="I1788" s="213" t="s">
        <v>43</v>
      </c>
      <c r="J1788" s="202" t="str">
        <f>IF(ISBLANK(INDEX('Policy Characteristics'!D:D,MATCH($C1788,'Policy Characteristics'!$C:$C,0))),"",INDEX('Policy Characteristics'!D:D,MATCH($C1788,'Policy Characteristics'!$C:$C,0)))</f>
        <v>Fuel Taxes or Subsidies</v>
      </c>
      <c r="K1788" s="76" t="str">
        <f>IF(ISBLANK(INDEX('Policy Characteristics'!E:E,MATCH($C1788,'Policy Characteristics'!$C:$C,0))),"",INDEX('Policy Characteristics'!E:E,MATCH($C1788,'Policy Characteristics'!$C:$C,0)))</f>
        <v>cross fuel tax</v>
      </c>
      <c r="L1788" s="205">
        <f>IF(ISBLANK(INDEX('Policy Characteristics'!F:F,MATCH($C1788,'Policy Characteristics'!$C:$C,0))),"",INDEX('Policy Characteristics'!F:F,MATCH($C1788,'Policy Characteristics'!$C:$C,0)))</f>
        <v>-0.9</v>
      </c>
      <c r="M1788" s="205">
        <f>IF(ISBLANK(INDEX('Policy Characteristics'!G:G,MATCH($C1788,'Policy Characteristics'!$C:$C,0))),"",INDEX('Policy Characteristics'!G:G,MATCH($C1788,'Policy Characteristics'!$C:$C,0)))</f>
        <v>0.9</v>
      </c>
      <c r="N1788" s="205">
        <f>IF(ISBLANK(INDEX('Policy Characteristics'!H:H,MATCH($C1788,'Policy Characteristics'!$C:$C,0))),"",INDEX('Policy Characteristics'!H:H,MATCH($C1788,'Policy Characteristics'!$C:$C,0)))</f>
        <v>0.01</v>
      </c>
      <c r="O1788" s="76" t="str">
        <f>IF(ISBLANK(INDEX('Policy Characteristics'!I:I,MATCH($C1788,'Policy Characteristics'!$C:$C,0))),"",INDEX('Policy Characteristics'!I:I,MATCH($C1788,'Policy Characteristics'!$C:$C,0)))</f>
        <v>% of BAU price</v>
      </c>
      <c r="P1788" s="76" t="str">
        <f>IF(ISBLANK(INDEX('Policy Characteristics'!J:J,MATCH($C1788,'Policy Characteristics'!$C:$C,0))),"",INDEX('Policy Characteristics'!J:J,MATCH($C1788,'Policy Characteristics'!$C:$C,0)))</f>
        <v>**Description:** This policy changes the tax rate for the selected fuel type(s).  It is expressed as a percentage of the BAU Scenario price, which includes sales and excise taxes. To increase the tax rate, set a positive value. To reduce the BAU tax rate (or to apply a subsidy), set a negative value. // **Guidance for setting values:** In 2012, the national average sales tax rate was 6.8% and the national average tax rate on gasoline was 14%.</v>
      </c>
      <c r="Q1788" s="76" t="str">
        <f>IF(ISBLANK(INDEX('Policy Characteristics'!K:K,MATCH($C1788,'Policy Characteristics'!$C:$C,0))),"",INDEX('Policy Characteristics'!K:K,MATCH($C1788,'Policy Characteristics'!$C:$C,0)))</f>
        <v>fuels.html#fuel-taxes</v>
      </c>
      <c r="R1788" s="76" t="str">
        <f>IF(ISBLANK(INDEX('Policy Characteristics'!L:L,MATCH($C1788,'Policy Characteristics'!$C:$C,0))),"",INDEX('Policy Characteristics'!L:L,MATCH($C1788,'Policy Characteristics'!$C:$C,0)))</f>
        <v>fuel-taxes.html</v>
      </c>
    </row>
    <row r="1789" spans="1:18" s="76" customFormat="1" x14ac:dyDescent="0.25">
      <c r="A1789" s="76" t="str">
        <f>IF(ISBLANK(INDEX('Policy Characteristics'!A:A,MATCH($C1789,'Policy Characteristics'!$C:$C,0))),"",INDEX('Policy Characteristics'!A:A,MATCH($C1789,'Policy Characteristics'!$C:$C,0)))</f>
        <v>Cross-Sector</v>
      </c>
      <c r="B1789" s="200" t="str">
        <f>IF(ISBLANK(INDEX('Policy Characteristics'!B:B,MATCH($C1789,'Policy Characteristics'!$C:$C,0))),"",INDEX('Policy Characteristics'!B:B,MATCH($C1789,'Policy Characteristics'!$C:$C,0)))</f>
        <v>Fuel Taxes or Subsidies</v>
      </c>
      <c r="C1789" s="208" t="str">
        <f t="shared" si="55"/>
        <v>Additional Fuel Tax or Subsidy Rate by Fuel</v>
      </c>
      <c r="D1789" s="78" t="s">
        <v>447</v>
      </c>
      <c r="E1789" s="88" t="s">
        <v>735</v>
      </c>
      <c r="F1789" s="78" t="s">
        <v>444</v>
      </c>
      <c r="G1789" s="88" t="s">
        <v>728</v>
      </c>
      <c r="H1789" s="15">
        <v>2383</v>
      </c>
      <c r="I1789" s="201" t="s">
        <v>44</v>
      </c>
      <c r="J1789" s="202" t="str">
        <f>IF(ISBLANK(INDEX('Policy Characteristics'!D:D,MATCH($C1789,'Policy Characteristics'!$C:$C,0))),"",INDEX('Policy Characteristics'!D:D,MATCH($C1789,'Policy Characteristics'!$C:$C,0)))</f>
        <v>Fuel Taxes or Subsidies</v>
      </c>
      <c r="K1789" s="76" t="str">
        <f>IF(ISBLANK(INDEX('Policy Characteristics'!E:E,MATCH($C1789,'Policy Characteristics'!$C:$C,0))),"",INDEX('Policy Characteristics'!E:E,MATCH($C1789,'Policy Characteristics'!$C:$C,0)))</f>
        <v>cross fuel tax</v>
      </c>
      <c r="L1789" s="205">
        <f>IF(ISBLANK(INDEX('Policy Characteristics'!F:F,MATCH($C1789,'Policy Characteristics'!$C:$C,0))),"",INDEX('Policy Characteristics'!F:F,MATCH($C1789,'Policy Characteristics'!$C:$C,0)))</f>
        <v>-0.9</v>
      </c>
      <c r="M1789" s="205">
        <f>IF(ISBLANK(INDEX('Policy Characteristics'!G:G,MATCH($C1789,'Policy Characteristics'!$C:$C,0))),"",INDEX('Policy Characteristics'!G:G,MATCH($C1789,'Policy Characteristics'!$C:$C,0)))</f>
        <v>0.9</v>
      </c>
      <c r="N1789" s="205">
        <f>IF(ISBLANK(INDEX('Policy Characteristics'!H:H,MATCH($C1789,'Policy Characteristics'!$C:$C,0))),"",INDEX('Policy Characteristics'!H:H,MATCH($C1789,'Policy Characteristics'!$C:$C,0)))</f>
        <v>0.01</v>
      </c>
      <c r="O1789" s="76" t="str">
        <f>IF(ISBLANK(INDEX('Policy Characteristics'!I:I,MATCH($C1789,'Policy Characteristics'!$C:$C,0))),"",INDEX('Policy Characteristics'!I:I,MATCH($C1789,'Policy Characteristics'!$C:$C,0)))</f>
        <v>% of BAU price</v>
      </c>
      <c r="P1789" s="76" t="str">
        <f>IF(ISBLANK(INDEX('Policy Characteristics'!J:J,MATCH($C1789,'Policy Characteristics'!$C:$C,0))),"",INDEX('Policy Characteristics'!J:J,MATCH($C1789,'Policy Characteristics'!$C:$C,0)))</f>
        <v>**Description:** This policy changes the tax rate for the selected fuel type(s).  It is expressed as a percentage of the BAU Scenario price, which includes sales and excise taxes. To increase the tax rate, set a positive value. To reduce the BAU tax rate (or to apply a subsidy), set a negative value. // **Guidance for setting values:** In 2012, the national average sales tax rate was 6.8% and the national average tax rate on gasoline was 14%.</v>
      </c>
      <c r="Q1789" s="76" t="str">
        <f>IF(ISBLANK(INDEX('Policy Characteristics'!K:K,MATCH($C1789,'Policy Characteristics'!$C:$C,0))),"",INDEX('Policy Characteristics'!K:K,MATCH($C1789,'Policy Characteristics'!$C:$C,0)))</f>
        <v>fuels.html#fuel-taxes</v>
      </c>
      <c r="R1789" s="76" t="str">
        <f>IF(ISBLANK(INDEX('Policy Characteristics'!L:L,MATCH($C1789,'Policy Characteristics'!$C:$C,0))),"",INDEX('Policy Characteristics'!L:L,MATCH($C1789,'Policy Characteristics'!$C:$C,0)))</f>
        <v>fuel-taxes.html</v>
      </c>
    </row>
    <row r="1790" spans="1:18" s="76" customFormat="1" x14ac:dyDescent="0.25">
      <c r="A1790" s="76" t="str">
        <f>IF(ISBLANK(INDEX('Policy Characteristics'!A:A,MATCH($C1790,'Policy Characteristics'!$C:$C,0))),"",INDEX('Policy Characteristics'!A:A,MATCH($C1790,'Policy Characteristics'!$C:$C,0)))</f>
        <v>Cross-Sector</v>
      </c>
      <c r="B1790" s="200" t="str">
        <f>IF(ISBLANK(INDEX('Policy Characteristics'!B:B,MATCH($C1790,'Policy Characteristics'!$C:$C,0))),"",INDEX('Policy Characteristics'!B:B,MATCH($C1790,'Policy Characteristics'!$C:$C,0)))</f>
        <v>Fuel Taxes or Subsidies</v>
      </c>
      <c r="C1790" s="208" t="str">
        <f t="shared" si="55"/>
        <v>Additional Fuel Tax or Subsidy Rate by Fuel</v>
      </c>
      <c r="D1790" s="78" t="s">
        <v>46</v>
      </c>
      <c r="E1790" s="88" t="s">
        <v>735</v>
      </c>
      <c r="F1790" s="78" t="s">
        <v>87</v>
      </c>
      <c r="G1790" s="88" t="s">
        <v>728</v>
      </c>
      <c r="H1790" s="15">
        <v>2384</v>
      </c>
      <c r="I1790" s="201" t="s">
        <v>43</v>
      </c>
      <c r="J1790" s="202" t="str">
        <f>IF(ISBLANK(INDEX('Policy Characteristics'!D:D,MATCH($C1790,'Policy Characteristics'!$C:$C,0))),"",INDEX('Policy Characteristics'!D:D,MATCH($C1790,'Policy Characteristics'!$C:$C,0)))</f>
        <v>Fuel Taxes or Subsidies</v>
      </c>
      <c r="K1790" s="76" t="str">
        <f>IF(ISBLANK(INDEX('Policy Characteristics'!E:E,MATCH($C1790,'Policy Characteristics'!$C:$C,0))),"",INDEX('Policy Characteristics'!E:E,MATCH($C1790,'Policy Characteristics'!$C:$C,0)))</f>
        <v>cross fuel tax</v>
      </c>
      <c r="L1790" s="205">
        <f>IF(ISBLANK(INDEX('Policy Characteristics'!F:F,MATCH($C1790,'Policy Characteristics'!$C:$C,0))),"",INDEX('Policy Characteristics'!F:F,MATCH($C1790,'Policy Characteristics'!$C:$C,0)))</f>
        <v>-0.9</v>
      </c>
      <c r="M1790" s="205">
        <f>IF(ISBLANK(INDEX('Policy Characteristics'!G:G,MATCH($C1790,'Policy Characteristics'!$C:$C,0))),"",INDEX('Policy Characteristics'!G:G,MATCH($C1790,'Policy Characteristics'!$C:$C,0)))</f>
        <v>0.9</v>
      </c>
      <c r="N1790" s="205">
        <f>IF(ISBLANK(INDEX('Policy Characteristics'!H:H,MATCH($C1790,'Policy Characteristics'!$C:$C,0))),"",INDEX('Policy Characteristics'!H:H,MATCH($C1790,'Policy Characteristics'!$C:$C,0)))</f>
        <v>0.01</v>
      </c>
      <c r="O1790" s="76" t="str">
        <f>IF(ISBLANK(INDEX('Policy Characteristics'!I:I,MATCH($C1790,'Policy Characteristics'!$C:$C,0))),"",INDEX('Policy Characteristics'!I:I,MATCH($C1790,'Policy Characteristics'!$C:$C,0)))</f>
        <v>% of BAU price</v>
      </c>
      <c r="P1790" s="76" t="str">
        <f>IF(ISBLANK(INDEX('Policy Characteristics'!J:J,MATCH($C1790,'Policy Characteristics'!$C:$C,0))),"",INDEX('Policy Characteristics'!J:J,MATCH($C1790,'Policy Characteristics'!$C:$C,0)))</f>
        <v>**Description:** This policy changes the tax rate for the selected fuel type(s).  It is expressed as a percentage of the BAU Scenario price, which includes sales and excise taxes. To increase the tax rate, set a positive value. To reduce the BAU tax rate (or to apply a subsidy), set a negative value. // **Guidance for setting values:** In 2012, the national average sales tax rate was 6.8% and the national average tax rate on gasoline was 14%.</v>
      </c>
      <c r="Q1790" s="76" t="str">
        <f>IF(ISBLANK(INDEX('Policy Characteristics'!K:K,MATCH($C1790,'Policy Characteristics'!$C:$C,0))),"",INDEX('Policy Characteristics'!K:K,MATCH($C1790,'Policy Characteristics'!$C:$C,0)))</f>
        <v>fuels.html#fuel-taxes</v>
      </c>
      <c r="R1790" s="76" t="str">
        <f>IF(ISBLANK(INDEX('Policy Characteristics'!L:L,MATCH($C1790,'Policy Characteristics'!$C:$C,0))),"",INDEX('Policy Characteristics'!L:L,MATCH($C1790,'Policy Characteristics'!$C:$C,0)))</f>
        <v>fuel-taxes.html</v>
      </c>
    </row>
    <row r="1791" spans="1:18" s="76" customFormat="1" x14ac:dyDescent="0.25">
      <c r="A1791" s="76" t="str">
        <f>IF(ISBLANK(INDEX('Policy Characteristics'!A:A,MATCH($C1791,'Policy Characteristics'!$C:$C,0))),"",INDEX('Policy Characteristics'!A:A,MATCH($C1791,'Policy Characteristics'!$C:$C,0)))</f>
        <v>Cross-Sector</v>
      </c>
      <c r="B1791" s="200" t="str">
        <f>IF(ISBLANK(INDEX('Policy Characteristics'!B:B,MATCH($C1791,'Policy Characteristics'!$C:$C,0))),"",INDEX('Policy Characteristics'!B:B,MATCH($C1791,'Policy Characteristics'!$C:$C,0)))</f>
        <v>Fuel Taxes or Subsidies</v>
      </c>
      <c r="C1791" s="208" t="str">
        <f t="shared" si="55"/>
        <v>Additional Fuel Tax or Subsidy Rate by Fuel</v>
      </c>
      <c r="D1791" s="78" t="s">
        <v>47</v>
      </c>
      <c r="E1791" s="88" t="s">
        <v>735</v>
      </c>
      <c r="F1791" s="78" t="s">
        <v>88</v>
      </c>
      <c r="G1791" s="88" t="s">
        <v>728</v>
      </c>
      <c r="H1791" s="15">
        <v>2385</v>
      </c>
      <c r="I1791" s="201" t="s">
        <v>44</v>
      </c>
      <c r="J1791" s="202" t="str">
        <f>IF(ISBLANK(INDEX('Policy Characteristics'!D:D,MATCH($C1791,'Policy Characteristics'!$C:$C,0))),"",INDEX('Policy Characteristics'!D:D,MATCH($C1791,'Policy Characteristics'!$C:$C,0)))</f>
        <v>Fuel Taxes or Subsidies</v>
      </c>
      <c r="K1791" s="76" t="str">
        <f>IF(ISBLANK(INDEX('Policy Characteristics'!E:E,MATCH($C1791,'Policy Characteristics'!$C:$C,0))),"",INDEX('Policy Characteristics'!E:E,MATCH($C1791,'Policy Characteristics'!$C:$C,0)))</f>
        <v>cross fuel tax</v>
      </c>
      <c r="L1791" s="205">
        <f>IF(ISBLANK(INDEX('Policy Characteristics'!F:F,MATCH($C1791,'Policy Characteristics'!$C:$C,0))),"",INDEX('Policy Characteristics'!F:F,MATCH($C1791,'Policy Characteristics'!$C:$C,0)))</f>
        <v>-0.9</v>
      </c>
      <c r="M1791" s="205">
        <f>IF(ISBLANK(INDEX('Policy Characteristics'!G:G,MATCH($C1791,'Policy Characteristics'!$C:$C,0))),"",INDEX('Policy Characteristics'!G:G,MATCH($C1791,'Policy Characteristics'!$C:$C,0)))</f>
        <v>0.9</v>
      </c>
      <c r="N1791" s="205">
        <f>IF(ISBLANK(INDEX('Policy Characteristics'!H:H,MATCH($C1791,'Policy Characteristics'!$C:$C,0))),"",INDEX('Policy Characteristics'!H:H,MATCH($C1791,'Policy Characteristics'!$C:$C,0)))</f>
        <v>0.01</v>
      </c>
      <c r="O1791" s="76" t="str">
        <f>IF(ISBLANK(INDEX('Policy Characteristics'!I:I,MATCH($C1791,'Policy Characteristics'!$C:$C,0))),"",INDEX('Policy Characteristics'!I:I,MATCH($C1791,'Policy Characteristics'!$C:$C,0)))</f>
        <v>% of BAU price</v>
      </c>
      <c r="P1791" s="76" t="str">
        <f>IF(ISBLANK(INDEX('Policy Characteristics'!J:J,MATCH($C1791,'Policy Characteristics'!$C:$C,0))),"",INDEX('Policy Characteristics'!J:J,MATCH($C1791,'Policy Characteristics'!$C:$C,0)))</f>
        <v>**Description:** This policy changes the tax rate for the selected fuel type(s).  It is expressed as a percentage of the BAU Scenario price, which includes sales and excise taxes. To increase the tax rate, set a positive value. To reduce the BAU tax rate (or to apply a subsidy), set a negative value. // **Guidance for setting values:** In 2012, the national average sales tax rate was 6.8% and the national average tax rate on gasoline was 14%.</v>
      </c>
      <c r="Q1791" s="76" t="str">
        <f>IF(ISBLANK(INDEX('Policy Characteristics'!K:K,MATCH($C1791,'Policy Characteristics'!$C:$C,0))),"",INDEX('Policy Characteristics'!K:K,MATCH($C1791,'Policy Characteristics'!$C:$C,0)))</f>
        <v>fuels.html#fuel-taxes</v>
      </c>
      <c r="R1791" s="76" t="str">
        <f>IF(ISBLANK(INDEX('Policy Characteristics'!L:L,MATCH($C1791,'Policy Characteristics'!$C:$C,0))),"",INDEX('Policy Characteristics'!L:L,MATCH($C1791,'Policy Characteristics'!$C:$C,0)))</f>
        <v>fuel-taxes.html</v>
      </c>
    </row>
    <row r="1792" spans="1:18" s="76" customFormat="1" x14ac:dyDescent="0.25">
      <c r="A1792" s="76" t="str">
        <f>IF(ISBLANK(INDEX('Policy Characteristics'!A:A,MATCH($C1792,'Policy Characteristics'!$C:$C,0))),"",INDEX('Policy Characteristics'!A:A,MATCH($C1792,'Policy Characteristics'!$C:$C,0)))</f>
        <v>Cross-Sector</v>
      </c>
      <c r="B1792" s="200" t="str">
        <f>IF(ISBLANK(INDEX('Policy Characteristics'!B:B,MATCH($C1792,'Policy Characteristics'!$C:$C,0))),"",INDEX('Policy Characteristics'!B:B,MATCH($C1792,'Policy Characteristics'!$C:$C,0)))</f>
        <v>Fuel Taxes or Subsidies</v>
      </c>
      <c r="C1792" s="208" t="str">
        <f t="shared" si="55"/>
        <v>Additional Fuel Tax or Subsidy Rate by Fuel</v>
      </c>
      <c r="D1792" s="78" t="s">
        <v>51</v>
      </c>
      <c r="E1792" s="88" t="s">
        <v>735</v>
      </c>
      <c r="F1792" s="78" t="s">
        <v>92</v>
      </c>
      <c r="G1792" s="88" t="s">
        <v>728</v>
      </c>
      <c r="H1792" s="15">
        <v>2386</v>
      </c>
      <c r="I1792" s="201" t="s">
        <v>44</v>
      </c>
      <c r="J1792" s="202" t="str">
        <f>IF(ISBLANK(INDEX('Policy Characteristics'!D:D,MATCH($C1792,'Policy Characteristics'!$C:$C,0))),"",INDEX('Policy Characteristics'!D:D,MATCH($C1792,'Policy Characteristics'!$C:$C,0)))</f>
        <v>Fuel Taxes or Subsidies</v>
      </c>
      <c r="K1792" s="76" t="str">
        <f>IF(ISBLANK(INDEX('Policy Characteristics'!E:E,MATCH($C1792,'Policy Characteristics'!$C:$C,0))),"",INDEX('Policy Characteristics'!E:E,MATCH($C1792,'Policy Characteristics'!$C:$C,0)))</f>
        <v>cross fuel tax</v>
      </c>
      <c r="L1792" s="205">
        <f>IF(ISBLANK(INDEX('Policy Characteristics'!F:F,MATCH($C1792,'Policy Characteristics'!$C:$C,0))),"",INDEX('Policy Characteristics'!F:F,MATCH($C1792,'Policy Characteristics'!$C:$C,0)))</f>
        <v>-0.9</v>
      </c>
      <c r="M1792" s="205">
        <f>IF(ISBLANK(INDEX('Policy Characteristics'!G:G,MATCH($C1792,'Policy Characteristics'!$C:$C,0))),"",INDEX('Policy Characteristics'!G:G,MATCH($C1792,'Policy Characteristics'!$C:$C,0)))</f>
        <v>0.9</v>
      </c>
      <c r="N1792" s="205">
        <f>IF(ISBLANK(INDEX('Policy Characteristics'!H:H,MATCH($C1792,'Policy Characteristics'!$C:$C,0))),"",INDEX('Policy Characteristics'!H:H,MATCH($C1792,'Policy Characteristics'!$C:$C,0)))</f>
        <v>0.01</v>
      </c>
      <c r="O1792" s="76" t="str">
        <f>IF(ISBLANK(INDEX('Policy Characteristics'!I:I,MATCH($C1792,'Policy Characteristics'!$C:$C,0))),"",INDEX('Policy Characteristics'!I:I,MATCH($C1792,'Policy Characteristics'!$C:$C,0)))</f>
        <v>% of BAU price</v>
      </c>
      <c r="P1792" s="76" t="str">
        <f>IF(ISBLANK(INDEX('Policy Characteristics'!J:J,MATCH($C1792,'Policy Characteristics'!$C:$C,0))),"",INDEX('Policy Characteristics'!J:J,MATCH($C1792,'Policy Characteristics'!$C:$C,0)))</f>
        <v>**Description:** This policy changes the tax rate for the selected fuel type(s).  It is expressed as a percentage of the BAU Scenario price, which includes sales and excise taxes. To increase the tax rate, set a positive value. To reduce the BAU tax rate (or to apply a subsidy), set a negative value. // **Guidance for setting values:** In 2012, the national average sales tax rate was 6.8% and the national average tax rate on gasoline was 14%.</v>
      </c>
      <c r="Q1792" s="76" t="str">
        <f>IF(ISBLANK(INDEX('Policy Characteristics'!K:K,MATCH($C1792,'Policy Characteristics'!$C:$C,0))),"",INDEX('Policy Characteristics'!K:K,MATCH($C1792,'Policy Characteristics'!$C:$C,0)))</f>
        <v>fuels.html#fuel-taxes</v>
      </c>
      <c r="R1792" s="76" t="str">
        <f>IF(ISBLANK(INDEX('Policy Characteristics'!L:L,MATCH($C1792,'Policy Characteristics'!$C:$C,0))),"",INDEX('Policy Characteristics'!L:L,MATCH($C1792,'Policy Characteristics'!$C:$C,0)))</f>
        <v>fuel-taxes.html</v>
      </c>
    </row>
    <row r="1793" spans="1:18" s="76" customFormat="1" x14ac:dyDescent="0.25">
      <c r="A1793" s="76" t="str">
        <f>IF(ISBLANK(INDEX('Policy Characteristics'!A:A,MATCH($C1793,'Policy Characteristics'!$C:$C,0))),"",INDEX('Policy Characteristics'!A:A,MATCH($C1793,'Policy Characteristics'!$C:$C,0)))</f>
        <v>Cross-Sector</v>
      </c>
      <c r="B1793" s="200" t="str">
        <f>IF(ISBLANK(INDEX('Policy Characteristics'!B:B,MATCH($C1793,'Policy Characteristics'!$C:$C,0))),"",INDEX('Policy Characteristics'!B:B,MATCH($C1793,'Policy Characteristics'!$C:$C,0)))</f>
        <v>Fuel Taxes or Subsidies</v>
      </c>
      <c r="C1793" s="208" t="str">
        <f t="shared" si="55"/>
        <v>Additional Fuel Tax or Subsidy Rate by Fuel</v>
      </c>
      <c r="D1793" s="78" t="s">
        <v>53</v>
      </c>
      <c r="E1793" s="88" t="s">
        <v>735</v>
      </c>
      <c r="F1793" s="78" t="s">
        <v>95</v>
      </c>
      <c r="G1793" s="88" t="s">
        <v>728</v>
      </c>
      <c r="H1793" s="15">
        <v>2387</v>
      </c>
      <c r="I1793" s="201" t="s">
        <v>44</v>
      </c>
      <c r="J1793" s="202" t="str">
        <f>IF(ISBLANK(INDEX('Policy Characteristics'!D:D,MATCH($C1793,'Policy Characteristics'!$C:$C,0))),"",INDEX('Policy Characteristics'!D:D,MATCH($C1793,'Policy Characteristics'!$C:$C,0)))</f>
        <v>Fuel Taxes or Subsidies</v>
      </c>
      <c r="K1793" s="76" t="str">
        <f>IF(ISBLANK(INDEX('Policy Characteristics'!E:E,MATCH($C1793,'Policy Characteristics'!$C:$C,0))),"",INDEX('Policy Characteristics'!E:E,MATCH($C1793,'Policy Characteristics'!$C:$C,0)))</f>
        <v>cross fuel tax</v>
      </c>
      <c r="L1793" s="205">
        <f>IF(ISBLANK(INDEX('Policy Characteristics'!F:F,MATCH($C1793,'Policy Characteristics'!$C:$C,0))),"",INDEX('Policy Characteristics'!F:F,MATCH($C1793,'Policy Characteristics'!$C:$C,0)))</f>
        <v>-0.9</v>
      </c>
      <c r="M1793" s="205">
        <f>IF(ISBLANK(INDEX('Policy Characteristics'!G:G,MATCH($C1793,'Policy Characteristics'!$C:$C,0))),"",INDEX('Policy Characteristics'!G:G,MATCH($C1793,'Policy Characteristics'!$C:$C,0)))</f>
        <v>0.9</v>
      </c>
      <c r="N1793" s="205">
        <f>IF(ISBLANK(INDEX('Policy Characteristics'!H:H,MATCH($C1793,'Policy Characteristics'!$C:$C,0))),"",INDEX('Policy Characteristics'!H:H,MATCH($C1793,'Policy Characteristics'!$C:$C,0)))</f>
        <v>0.01</v>
      </c>
      <c r="O1793" s="76" t="str">
        <f>IF(ISBLANK(INDEX('Policy Characteristics'!I:I,MATCH($C1793,'Policy Characteristics'!$C:$C,0))),"",INDEX('Policy Characteristics'!I:I,MATCH($C1793,'Policy Characteristics'!$C:$C,0)))</f>
        <v>% of BAU price</v>
      </c>
      <c r="P1793" s="76" t="str">
        <f>IF(ISBLANK(INDEX('Policy Characteristics'!J:J,MATCH($C1793,'Policy Characteristics'!$C:$C,0))),"",INDEX('Policy Characteristics'!J:J,MATCH($C1793,'Policy Characteristics'!$C:$C,0)))</f>
        <v>**Description:** This policy changes the tax rate for the selected fuel type(s).  It is expressed as a percentage of the BAU Scenario price, which includes sales and excise taxes. To increase the tax rate, set a positive value. To reduce the BAU tax rate (or to apply a subsidy), set a negative value. // **Guidance for setting values:** In 2012, the national average sales tax rate was 6.8% and the national average tax rate on gasoline was 14%.</v>
      </c>
      <c r="Q1793" s="76" t="str">
        <f>IF(ISBLANK(INDEX('Policy Characteristics'!K:K,MATCH($C1793,'Policy Characteristics'!$C:$C,0))),"",INDEX('Policy Characteristics'!K:K,MATCH($C1793,'Policy Characteristics'!$C:$C,0)))</f>
        <v>fuels.html#fuel-taxes</v>
      </c>
      <c r="R1793" s="76" t="str">
        <f>IF(ISBLANK(INDEX('Policy Characteristics'!L:L,MATCH($C1793,'Policy Characteristics'!$C:$C,0))),"",INDEX('Policy Characteristics'!L:L,MATCH($C1793,'Policy Characteristics'!$C:$C,0)))</f>
        <v>fuel-taxes.html</v>
      </c>
    </row>
    <row r="1794" spans="1:18" s="76" customFormat="1" x14ac:dyDescent="0.25">
      <c r="A1794" s="76" t="str">
        <f>IF(ISBLANK(INDEX('Policy Characteristics'!A:A,MATCH($C1794,'Policy Characteristics'!$C:$C,0))),"",INDEX('Policy Characteristics'!A:A,MATCH($C1794,'Policy Characteristics'!$C:$C,0)))</f>
        <v>Cross-Sector</v>
      </c>
      <c r="B1794" s="200" t="str">
        <f>IF(ISBLANK(INDEX('Policy Characteristics'!B:B,MATCH($C1794,'Policy Characteristics'!$C:$C,0))),"",INDEX('Policy Characteristics'!B:B,MATCH($C1794,'Policy Characteristics'!$C:$C,0)))</f>
        <v>Fuel Taxes or Subsidies</v>
      </c>
      <c r="C1794" s="208" t="str">
        <f t="shared" si="55"/>
        <v>Additional Fuel Tax or Subsidy Rate by Fuel</v>
      </c>
      <c r="D1794" s="78" t="s">
        <v>54</v>
      </c>
      <c r="E1794" s="88" t="s">
        <v>735</v>
      </c>
      <c r="F1794" s="78" t="s">
        <v>96</v>
      </c>
      <c r="G1794" s="88" t="s">
        <v>728</v>
      </c>
      <c r="H1794" s="15">
        <v>2388</v>
      </c>
      <c r="I1794" s="201" t="s">
        <v>44</v>
      </c>
      <c r="J1794" s="202" t="str">
        <f>IF(ISBLANK(INDEX('Policy Characteristics'!D:D,MATCH($C1794,'Policy Characteristics'!$C:$C,0))),"",INDEX('Policy Characteristics'!D:D,MATCH($C1794,'Policy Characteristics'!$C:$C,0)))</f>
        <v>Fuel Taxes or Subsidies</v>
      </c>
      <c r="K1794" s="76" t="str">
        <f>IF(ISBLANK(INDEX('Policy Characteristics'!E:E,MATCH($C1794,'Policy Characteristics'!$C:$C,0))),"",INDEX('Policy Characteristics'!E:E,MATCH($C1794,'Policy Characteristics'!$C:$C,0)))</f>
        <v>cross fuel tax</v>
      </c>
      <c r="L1794" s="205">
        <f>IF(ISBLANK(INDEX('Policy Characteristics'!F:F,MATCH($C1794,'Policy Characteristics'!$C:$C,0))),"",INDEX('Policy Characteristics'!F:F,MATCH($C1794,'Policy Characteristics'!$C:$C,0)))</f>
        <v>-0.9</v>
      </c>
      <c r="M1794" s="205">
        <f>IF(ISBLANK(INDEX('Policy Characteristics'!G:G,MATCH($C1794,'Policy Characteristics'!$C:$C,0))),"",INDEX('Policy Characteristics'!G:G,MATCH($C1794,'Policy Characteristics'!$C:$C,0)))</f>
        <v>0.9</v>
      </c>
      <c r="N1794" s="205">
        <f>IF(ISBLANK(INDEX('Policy Characteristics'!H:H,MATCH($C1794,'Policy Characteristics'!$C:$C,0))),"",INDEX('Policy Characteristics'!H:H,MATCH($C1794,'Policy Characteristics'!$C:$C,0)))</f>
        <v>0.01</v>
      </c>
      <c r="O1794" s="76" t="str">
        <f>IF(ISBLANK(INDEX('Policy Characteristics'!I:I,MATCH($C1794,'Policy Characteristics'!$C:$C,0))),"",INDEX('Policy Characteristics'!I:I,MATCH($C1794,'Policy Characteristics'!$C:$C,0)))</f>
        <v>% of BAU price</v>
      </c>
      <c r="P1794" s="76" t="str">
        <f>IF(ISBLANK(INDEX('Policy Characteristics'!J:J,MATCH($C1794,'Policy Characteristics'!$C:$C,0))),"",INDEX('Policy Characteristics'!J:J,MATCH($C1794,'Policy Characteristics'!$C:$C,0)))</f>
        <v>**Description:** This policy changes the tax rate for the selected fuel type(s).  It is expressed as a percentage of the BAU Scenario price, which includes sales and excise taxes. To increase the tax rate, set a positive value. To reduce the BAU tax rate (or to apply a subsidy), set a negative value. // **Guidance for setting values:** In 2012, the national average sales tax rate was 6.8% and the national average tax rate on gasoline was 14%.</v>
      </c>
      <c r="Q1794" s="76" t="str">
        <f>IF(ISBLANK(INDEX('Policy Characteristics'!K:K,MATCH($C1794,'Policy Characteristics'!$C:$C,0))),"",INDEX('Policy Characteristics'!K:K,MATCH($C1794,'Policy Characteristics'!$C:$C,0)))</f>
        <v>fuels.html#fuel-taxes</v>
      </c>
      <c r="R1794" s="76" t="str">
        <f>IF(ISBLANK(INDEX('Policy Characteristics'!L:L,MATCH($C1794,'Policy Characteristics'!$C:$C,0))),"",INDEX('Policy Characteristics'!L:L,MATCH($C1794,'Policy Characteristics'!$C:$C,0)))</f>
        <v>fuel-taxes.html</v>
      </c>
    </row>
    <row r="1795" spans="1:18" s="76" customFormat="1" x14ac:dyDescent="0.25">
      <c r="A1795" s="76" t="str">
        <f>IF(ISBLANK(INDEX('Policy Characteristics'!A:A,MATCH($C1795,'Policy Characteristics'!$C:$C,0))),"",INDEX('Policy Characteristics'!A:A,MATCH($C1795,'Policy Characteristics'!$C:$C,0)))</f>
        <v>Cross-Sector</v>
      </c>
      <c r="B1795" s="200" t="str">
        <f>IF(ISBLANK(INDEX('Policy Characteristics'!B:B,MATCH($C1795,'Policy Characteristics'!$C:$C,0))),"",INDEX('Policy Characteristics'!B:B,MATCH($C1795,'Policy Characteristics'!$C:$C,0)))</f>
        <v>Fuel Taxes or Subsidies</v>
      </c>
      <c r="C1795" s="208" t="str">
        <f t="shared" si="55"/>
        <v>Additional Fuel Tax or Subsidy Rate by Fuel</v>
      </c>
      <c r="D1795" s="78" t="s">
        <v>55</v>
      </c>
      <c r="E1795" s="88" t="s">
        <v>735</v>
      </c>
      <c r="F1795" s="78" t="s">
        <v>97</v>
      </c>
      <c r="G1795" s="88" t="s">
        <v>728</v>
      </c>
      <c r="H1795" s="15">
        <v>2389</v>
      </c>
      <c r="I1795" s="201" t="s">
        <v>44</v>
      </c>
      <c r="J1795" s="202" t="str">
        <f>IF(ISBLANK(INDEX('Policy Characteristics'!D:D,MATCH($C1795,'Policy Characteristics'!$C:$C,0))),"",INDEX('Policy Characteristics'!D:D,MATCH($C1795,'Policy Characteristics'!$C:$C,0)))</f>
        <v>Fuel Taxes or Subsidies</v>
      </c>
      <c r="K1795" s="76" t="str">
        <f>IF(ISBLANK(INDEX('Policy Characteristics'!E:E,MATCH($C1795,'Policy Characteristics'!$C:$C,0))),"",INDEX('Policy Characteristics'!E:E,MATCH($C1795,'Policy Characteristics'!$C:$C,0)))</f>
        <v>cross fuel tax</v>
      </c>
      <c r="L1795" s="205">
        <f>IF(ISBLANK(INDEX('Policy Characteristics'!F:F,MATCH($C1795,'Policy Characteristics'!$C:$C,0))),"",INDEX('Policy Characteristics'!F:F,MATCH($C1795,'Policy Characteristics'!$C:$C,0)))</f>
        <v>-0.9</v>
      </c>
      <c r="M1795" s="205">
        <f>IF(ISBLANK(INDEX('Policy Characteristics'!G:G,MATCH($C1795,'Policy Characteristics'!$C:$C,0))),"",INDEX('Policy Characteristics'!G:G,MATCH($C1795,'Policy Characteristics'!$C:$C,0)))</f>
        <v>0.9</v>
      </c>
      <c r="N1795" s="205">
        <f>IF(ISBLANK(INDEX('Policy Characteristics'!H:H,MATCH($C1795,'Policy Characteristics'!$C:$C,0))),"",INDEX('Policy Characteristics'!H:H,MATCH($C1795,'Policy Characteristics'!$C:$C,0)))</f>
        <v>0.01</v>
      </c>
      <c r="O1795" s="76" t="str">
        <f>IF(ISBLANK(INDEX('Policy Characteristics'!I:I,MATCH($C1795,'Policy Characteristics'!$C:$C,0))),"",INDEX('Policy Characteristics'!I:I,MATCH($C1795,'Policy Characteristics'!$C:$C,0)))</f>
        <v>% of BAU price</v>
      </c>
      <c r="P1795" s="76" t="str">
        <f>IF(ISBLANK(INDEX('Policy Characteristics'!J:J,MATCH($C1795,'Policy Characteristics'!$C:$C,0))),"",INDEX('Policy Characteristics'!J:J,MATCH($C1795,'Policy Characteristics'!$C:$C,0)))</f>
        <v>**Description:** This policy changes the tax rate for the selected fuel type(s).  It is expressed as a percentage of the BAU Scenario price, which includes sales and excise taxes. To increase the tax rate, set a positive value. To reduce the BAU tax rate (or to apply a subsidy), set a negative value. // **Guidance for setting values:** In 2012, the national average sales tax rate was 6.8% and the national average tax rate on gasoline was 14%.</v>
      </c>
      <c r="Q1795" s="76" t="str">
        <f>IF(ISBLANK(INDEX('Policy Characteristics'!K:K,MATCH($C1795,'Policy Characteristics'!$C:$C,0))),"",INDEX('Policy Characteristics'!K:K,MATCH($C1795,'Policy Characteristics'!$C:$C,0)))</f>
        <v>fuels.html#fuel-taxes</v>
      </c>
      <c r="R1795" s="76" t="str">
        <f>IF(ISBLANK(INDEX('Policy Characteristics'!L:L,MATCH($C1795,'Policy Characteristics'!$C:$C,0))),"",INDEX('Policy Characteristics'!L:L,MATCH($C1795,'Policy Characteristics'!$C:$C,0)))</f>
        <v>fuel-taxes.html</v>
      </c>
    </row>
    <row r="1796" spans="1:18" s="76" customFormat="1" x14ac:dyDescent="0.25">
      <c r="A1796" s="76" t="str">
        <f>IF(ISBLANK(INDEX('Policy Characteristics'!A:A,MATCH($C1796,'Policy Characteristics'!$C:$C,0))),"",INDEX('Policy Characteristics'!A:A,MATCH($C1796,'Policy Characteristics'!$C:$C,0)))</f>
        <v>Cross-Sector</v>
      </c>
      <c r="B1796" s="200" t="str">
        <f>IF(ISBLANK(INDEX('Policy Characteristics'!B:B,MATCH($C1796,'Policy Characteristics'!$C:$C,0))),"",INDEX('Policy Characteristics'!B:B,MATCH($C1796,'Policy Characteristics'!$C:$C,0)))</f>
        <v>Fuel Taxes or Subsidies</v>
      </c>
      <c r="C1796" s="208" t="str">
        <f t="shared" si="55"/>
        <v>Additional Fuel Tax or Subsidy Rate by Fuel</v>
      </c>
      <c r="D1796" s="78" t="s">
        <v>56</v>
      </c>
      <c r="E1796" s="88" t="s">
        <v>735</v>
      </c>
      <c r="F1796" s="78" t="s">
        <v>98</v>
      </c>
      <c r="G1796" s="88" t="s">
        <v>728</v>
      </c>
      <c r="H1796" s="15">
        <v>2390</v>
      </c>
      <c r="I1796" s="201" t="s">
        <v>44</v>
      </c>
      <c r="J1796" s="202" t="str">
        <f>IF(ISBLANK(INDEX('Policy Characteristics'!D:D,MATCH($C1796,'Policy Characteristics'!$C:$C,0))),"",INDEX('Policy Characteristics'!D:D,MATCH($C1796,'Policy Characteristics'!$C:$C,0)))</f>
        <v>Fuel Taxes or Subsidies</v>
      </c>
      <c r="K1796" s="76" t="str">
        <f>IF(ISBLANK(INDEX('Policy Characteristics'!E:E,MATCH($C1796,'Policy Characteristics'!$C:$C,0))),"",INDEX('Policy Characteristics'!E:E,MATCH($C1796,'Policy Characteristics'!$C:$C,0)))</f>
        <v>cross fuel tax</v>
      </c>
      <c r="L1796" s="205">
        <f>IF(ISBLANK(INDEX('Policy Characteristics'!F:F,MATCH($C1796,'Policy Characteristics'!$C:$C,0))),"",INDEX('Policy Characteristics'!F:F,MATCH($C1796,'Policy Characteristics'!$C:$C,0)))</f>
        <v>-0.9</v>
      </c>
      <c r="M1796" s="205">
        <f>IF(ISBLANK(INDEX('Policy Characteristics'!G:G,MATCH($C1796,'Policy Characteristics'!$C:$C,0))),"",INDEX('Policy Characteristics'!G:G,MATCH($C1796,'Policy Characteristics'!$C:$C,0)))</f>
        <v>0.9</v>
      </c>
      <c r="N1796" s="205">
        <f>IF(ISBLANK(INDEX('Policy Characteristics'!H:H,MATCH($C1796,'Policy Characteristics'!$C:$C,0))),"",INDEX('Policy Characteristics'!H:H,MATCH($C1796,'Policy Characteristics'!$C:$C,0)))</f>
        <v>0.01</v>
      </c>
      <c r="O1796" s="76" t="str">
        <f>IF(ISBLANK(INDEX('Policy Characteristics'!I:I,MATCH($C1796,'Policy Characteristics'!$C:$C,0))),"",INDEX('Policy Characteristics'!I:I,MATCH($C1796,'Policy Characteristics'!$C:$C,0)))</f>
        <v>% of BAU price</v>
      </c>
      <c r="P1796" s="76" t="str">
        <f>IF(ISBLANK(INDEX('Policy Characteristics'!J:J,MATCH($C1796,'Policy Characteristics'!$C:$C,0))),"",INDEX('Policy Characteristics'!J:J,MATCH($C1796,'Policy Characteristics'!$C:$C,0)))</f>
        <v>**Description:** This policy changes the tax rate for the selected fuel type(s).  It is expressed as a percentage of the BAU Scenario price, which includes sales and excise taxes. To increase the tax rate, set a positive value. To reduce the BAU tax rate (or to apply a subsidy), set a negative value. // **Guidance for setting values:** In 2012, the national average sales tax rate was 6.8% and the national average tax rate on gasoline was 14%.</v>
      </c>
      <c r="Q1796" s="76" t="str">
        <f>IF(ISBLANK(INDEX('Policy Characteristics'!K:K,MATCH($C1796,'Policy Characteristics'!$C:$C,0))),"",INDEX('Policy Characteristics'!K:K,MATCH($C1796,'Policy Characteristics'!$C:$C,0)))</f>
        <v>fuels.html#fuel-taxes</v>
      </c>
      <c r="R1796" s="76" t="str">
        <f>IF(ISBLANK(INDEX('Policy Characteristics'!L:L,MATCH($C1796,'Policy Characteristics'!$C:$C,0))),"",INDEX('Policy Characteristics'!L:L,MATCH($C1796,'Policy Characteristics'!$C:$C,0)))</f>
        <v>fuel-taxes.html</v>
      </c>
    </row>
    <row r="1797" spans="1:18" x14ac:dyDescent="0.25">
      <c r="A1797" s="76" t="str">
        <f>IF(ISBLANK(INDEX('Policy Characteristics'!A:A,MATCH($C1797,'Policy Characteristics'!$C:$C,0))),"",INDEX('Policy Characteristics'!A:A,MATCH($C1797,'Policy Characteristics'!$C:$C,0)))</f>
        <v>Cross-Sector</v>
      </c>
      <c r="B1797" s="200" t="str">
        <f>IF(ISBLANK(INDEX('Policy Characteristics'!B:B,MATCH($C1797,'Policy Characteristics'!$C:$C,0))),"",INDEX('Policy Characteristics'!B:B,MATCH($C1797,'Policy Characteristics'!$C:$C,0)))</f>
        <v>Fuel Taxes or Subsidies</v>
      </c>
      <c r="C1797" s="208" t="str">
        <f t="shared" si="55"/>
        <v>Additional Fuel Tax or Subsidy Rate by Fuel</v>
      </c>
      <c r="D1797" s="78" t="s">
        <v>716</v>
      </c>
      <c r="E1797" s="88" t="s">
        <v>735</v>
      </c>
      <c r="F1797" s="78" t="s">
        <v>717</v>
      </c>
      <c r="G1797" s="88" t="s">
        <v>728</v>
      </c>
      <c r="H1797" s="15">
        <v>2391</v>
      </c>
      <c r="I1797" s="201" t="s">
        <v>44</v>
      </c>
      <c r="J1797" s="202" t="str">
        <f>IF(ISBLANK(INDEX('Policy Characteristics'!D:D,MATCH($C1797,'Policy Characteristics'!$C:$C,0))),"",INDEX('Policy Characteristics'!D:D,MATCH($C1797,'Policy Characteristics'!$C:$C,0)))</f>
        <v>Fuel Taxes or Subsidies</v>
      </c>
      <c r="K1797" s="76" t="str">
        <f>IF(ISBLANK(INDEX('Policy Characteristics'!E:E,MATCH($C1797,'Policy Characteristics'!$C:$C,0))),"",INDEX('Policy Characteristics'!E:E,MATCH($C1797,'Policy Characteristics'!$C:$C,0)))</f>
        <v>cross fuel tax</v>
      </c>
      <c r="L1797" s="205">
        <f>IF(ISBLANK(INDEX('Policy Characteristics'!F:F,MATCH($C1797,'Policy Characteristics'!$C:$C,0))),"",INDEX('Policy Characteristics'!F:F,MATCH($C1797,'Policy Characteristics'!$C:$C,0)))</f>
        <v>-0.9</v>
      </c>
      <c r="M1797" s="205">
        <f>IF(ISBLANK(INDEX('Policy Characteristics'!G:G,MATCH($C1797,'Policy Characteristics'!$C:$C,0))),"",INDEX('Policy Characteristics'!G:G,MATCH($C1797,'Policy Characteristics'!$C:$C,0)))</f>
        <v>0.9</v>
      </c>
      <c r="N1797" s="205">
        <f>IF(ISBLANK(INDEX('Policy Characteristics'!H:H,MATCH($C1797,'Policy Characteristics'!$C:$C,0))),"",INDEX('Policy Characteristics'!H:H,MATCH($C1797,'Policy Characteristics'!$C:$C,0)))</f>
        <v>0.01</v>
      </c>
      <c r="O1797" s="76" t="str">
        <f>IF(ISBLANK(INDEX('Policy Characteristics'!I:I,MATCH($C1797,'Policy Characteristics'!$C:$C,0))),"",INDEX('Policy Characteristics'!I:I,MATCH($C1797,'Policy Characteristics'!$C:$C,0)))</f>
        <v>% of BAU price</v>
      </c>
      <c r="P1797" s="76" t="str">
        <f>IF(ISBLANK(INDEX('Policy Characteristics'!J:J,MATCH($C1797,'Policy Characteristics'!$C:$C,0))),"",INDEX('Policy Characteristics'!J:J,MATCH($C1797,'Policy Characteristics'!$C:$C,0)))</f>
        <v>**Description:** This policy changes the tax rate for the selected fuel type(s).  It is expressed as a percentage of the BAU Scenario price, which includes sales and excise taxes. To increase the tax rate, set a positive value. To reduce the BAU tax rate (or to apply a subsidy), set a negative value. // **Guidance for setting values:** In 2012, the national average sales tax rate was 6.8% and the national average tax rate on gasoline was 14%.</v>
      </c>
      <c r="Q1797" s="76" t="str">
        <f>IF(ISBLANK(INDEX('Policy Characteristics'!K:K,MATCH($C1797,'Policy Characteristics'!$C:$C,0))),"",INDEX('Policy Characteristics'!K:K,MATCH($C1797,'Policy Characteristics'!$C:$C,0)))</f>
        <v>fuels.html#fuel-taxes</v>
      </c>
      <c r="R1797" s="76" t="str">
        <f>IF(ISBLANK(INDEX('Policy Characteristics'!L:L,MATCH($C1797,'Policy Characteristics'!$C:$C,0))),"",INDEX('Policy Characteristics'!L:L,MATCH($C1797,'Policy Characteristics'!$C:$C,0)))</f>
        <v>fuel-taxes.html</v>
      </c>
    </row>
    <row r="1798" spans="1:18" x14ac:dyDescent="0.25">
      <c r="A1798" s="76" t="str">
        <f>IF(ISBLANK(INDEX('Policy Characteristics'!A:A,MATCH($C1798,'Policy Characteristics'!$C:$C,0))),"",INDEX('Policy Characteristics'!A:A,MATCH($C1798,'Policy Characteristics'!$C:$C,0)))</f>
        <v>Cross-Sector</v>
      </c>
      <c r="B1798" s="200" t="str">
        <f>IF(ISBLANK(INDEX('Policy Characteristics'!B:B,MATCH($C1798,'Policy Characteristics'!$C:$C,0))),"",INDEX('Policy Characteristics'!B:B,MATCH($C1798,'Policy Characteristics'!$C:$C,0)))</f>
        <v>Fuel Taxes or Subsidies</v>
      </c>
      <c r="C1798" s="208" t="str">
        <f t="shared" si="55"/>
        <v>Additional Fuel Tax or Subsidy Rate by Fuel</v>
      </c>
      <c r="D1798" s="78" t="s">
        <v>75</v>
      </c>
      <c r="E1798" s="88" t="s">
        <v>735</v>
      </c>
      <c r="F1798" s="78" t="s">
        <v>99</v>
      </c>
      <c r="G1798" s="88" t="s">
        <v>728</v>
      </c>
      <c r="H1798" s="15">
        <v>2392</v>
      </c>
      <c r="I1798" s="201" t="s">
        <v>44</v>
      </c>
      <c r="J1798" s="202" t="str">
        <f>IF(ISBLANK(INDEX('Policy Characteristics'!D:D,MATCH($C1798,'Policy Characteristics'!$C:$C,0))),"",INDEX('Policy Characteristics'!D:D,MATCH($C1798,'Policy Characteristics'!$C:$C,0)))</f>
        <v>Fuel Taxes or Subsidies</v>
      </c>
      <c r="K1798" s="76" t="str">
        <f>IF(ISBLANK(INDEX('Policy Characteristics'!E:E,MATCH($C1798,'Policy Characteristics'!$C:$C,0))),"",INDEX('Policy Characteristics'!E:E,MATCH($C1798,'Policy Characteristics'!$C:$C,0)))</f>
        <v>cross fuel tax</v>
      </c>
      <c r="L1798" s="205">
        <f>IF(ISBLANK(INDEX('Policy Characteristics'!F:F,MATCH($C1798,'Policy Characteristics'!$C:$C,0))),"",INDEX('Policy Characteristics'!F:F,MATCH($C1798,'Policy Characteristics'!$C:$C,0)))</f>
        <v>-0.9</v>
      </c>
      <c r="M1798" s="205">
        <f>IF(ISBLANK(INDEX('Policy Characteristics'!G:G,MATCH($C1798,'Policy Characteristics'!$C:$C,0))),"",INDEX('Policy Characteristics'!G:G,MATCH($C1798,'Policy Characteristics'!$C:$C,0)))</f>
        <v>0.9</v>
      </c>
      <c r="N1798" s="205">
        <f>IF(ISBLANK(INDEX('Policy Characteristics'!H:H,MATCH($C1798,'Policy Characteristics'!$C:$C,0))),"",INDEX('Policy Characteristics'!H:H,MATCH($C1798,'Policy Characteristics'!$C:$C,0)))</f>
        <v>0.01</v>
      </c>
      <c r="O1798" s="76" t="str">
        <f>IF(ISBLANK(INDEX('Policy Characteristics'!I:I,MATCH($C1798,'Policy Characteristics'!$C:$C,0))),"",INDEX('Policy Characteristics'!I:I,MATCH($C1798,'Policy Characteristics'!$C:$C,0)))</f>
        <v>% of BAU price</v>
      </c>
      <c r="P1798" s="76" t="str">
        <f>IF(ISBLANK(INDEX('Policy Characteristics'!J:J,MATCH($C1798,'Policy Characteristics'!$C:$C,0))),"",INDEX('Policy Characteristics'!J:J,MATCH($C1798,'Policy Characteristics'!$C:$C,0)))</f>
        <v>**Description:** This policy changes the tax rate for the selected fuel type(s).  It is expressed as a percentage of the BAU Scenario price, which includes sales and excise taxes. To increase the tax rate, set a positive value. To reduce the BAU tax rate (or to apply a subsidy), set a negative value. // **Guidance for setting values:** In 2012, the national average sales tax rate was 6.8% and the national average tax rate on gasoline was 14%.</v>
      </c>
      <c r="Q1798" s="76" t="str">
        <f>IF(ISBLANK(INDEX('Policy Characteristics'!K:K,MATCH($C1798,'Policy Characteristics'!$C:$C,0))),"",INDEX('Policy Characteristics'!K:K,MATCH($C1798,'Policy Characteristics'!$C:$C,0)))</f>
        <v>fuels.html#fuel-taxes</v>
      </c>
      <c r="R1798" s="76" t="str">
        <f>IF(ISBLANK(INDEX('Policy Characteristics'!L:L,MATCH($C1798,'Policy Characteristics'!$C:$C,0))),"",INDEX('Policy Characteristics'!L:L,MATCH($C1798,'Policy Characteristics'!$C:$C,0)))</f>
        <v>fuel-taxes.html</v>
      </c>
    </row>
    <row r="1799" spans="1:18" x14ac:dyDescent="0.25">
      <c r="A1799" s="76" t="str">
        <f>IF(ISBLANK(INDEX('Policy Characteristics'!A:A,MATCH($C1799,'Policy Characteristics'!$C:$C,0))),"",INDEX('Policy Characteristics'!A:A,MATCH($C1799,'Policy Characteristics'!$C:$C,0)))</f>
        <v>Cross-Sector</v>
      </c>
      <c r="B1799" s="200" t="str">
        <f>IF(ISBLANK(INDEX('Policy Characteristics'!B:B,MATCH($C1799,'Policy Characteristics'!$C:$C,0))),"",INDEX('Policy Characteristics'!B:B,MATCH($C1799,'Policy Characteristics'!$C:$C,0)))</f>
        <v>Fuel Taxes or Subsidies</v>
      </c>
      <c r="C1799" s="208" t="str">
        <f t="shared" si="55"/>
        <v>Additional Fuel Tax or Subsidy Rate by Fuel</v>
      </c>
      <c r="D1799" s="78" t="s">
        <v>440</v>
      </c>
      <c r="E1799" s="88" t="s">
        <v>735</v>
      </c>
      <c r="F1799" s="78" t="s">
        <v>441</v>
      </c>
      <c r="G1799" s="88" t="s">
        <v>728</v>
      </c>
      <c r="H1799" s="15">
        <v>2393</v>
      </c>
      <c r="I1799" s="201" t="s">
        <v>44</v>
      </c>
      <c r="J1799" s="202" t="str">
        <f>IF(ISBLANK(INDEX('Policy Characteristics'!D:D,MATCH($C1799,'Policy Characteristics'!$C:$C,0))),"",INDEX('Policy Characteristics'!D:D,MATCH($C1799,'Policy Characteristics'!$C:$C,0)))</f>
        <v>Fuel Taxes or Subsidies</v>
      </c>
      <c r="K1799" s="76" t="str">
        <f>IF(ISBLANK(INDEX('Policy Characteristics'!E:E,MATCH($C1799,'Policy Characteristics'!$C:$C,0))),"",INDEX('Policy Characteristics'!E:E,MATCH($C1799,'Policy Characteristics'!$C:$C,0)))</f>
        <v>cross fuel tax</v>
      </c>
      <c r="L1799" s="205">
        <f>IF(ISBLANK(INDEX('Policy Characteristics'!F:F,MATCH($C1799,'Policy Characteristics'!$C:$C,0))),"",INDEX('Policy Characteristics'!F:F,MATCH($C1799,'Policy Characteristics'!$C:$C,0)))</f>
        <v>-0.9</v>
      </c>
      <c r="M1799" s="205">
        <f>IF(ISBLANK(INDEX('Policy Characteristics'!G:G,MATCH($C1799,'Policy Characteristics'!$C:$C,0))),"",INDEX('Policy Characteristics'!G:G,MATCH($C1799,'Policy Characteristics'!$C:$C,0)))</f>
        <v>0.9</v>
      </c>
      <c r="N1799" s="205">
        <f>IF(ISBLANK(INDEX('Policy Characteristics'!H:H,MATCH($C1799,'Policy Characteristics'!$C:$C,0))),"",INDEX('Policy Characteristics'!H:H,MATCH($C1799,'Policy Characteristics'!$C:$C,0)))</f>
        <v>0.01</v>
      </c>
      <c r="O1799" s="76" t="str">
        <f>IF(ISBLANK(INDEX('Policy Characteristics'!I:I,MATCH($C1799,'Policy Characteristics'!$C:$C,0))),"",INDEX('Policy Characteristics'!I:I,MATCH($C1799,'Policy Characteristics'!$C:$C,0)))</f>
        <v>% of BAU price</v>
      </c>
      <c r="P1799" s="76" t="str">
        <f>IF(ISBLANK(INDEX('Policy Characteristics'!J:J,MATCH($C1799,'Policy Characteristics'!$C:$C,0))),"",INDEX('Policy Characteristics'!J:J,MATCH($C1799,'Policy Characteristics'!$C:$C,0)))</f>
        <v>**Description:** This policy changes the tax rate for the selected fuel type(s).  It is expressed as a percentage of the BAU Scenario price, which includes sales and excise taxes. To increase the tax rate, set a positive value. To reduce the BAU tax rate (or to apply a subsidy), set a negative value. // **Guidance for setting values:** In 2012, the national average sales tax rate was 6.8% and the national average tax rate on gasoline was 14%.</v>
      </c>
      <c r="Q1799" s="76" t="str">
        <f>IF(ISBLANK(INDEX('Policy Characteristics'!K:K,MATCH($C1799,'Policy Characteristics'!$C:$C,0))),"",INDEX('Policy Characteristics'!K:K,MATCH($C1799,'Policy Characteristics'!$C:$C,0)))</f>
        <v>fuels.html#fuel-taxes</v>
      </c>
      <c r="R1799" s="76" t="str">
        <f>IF(ISBLANK(INDEX('Policy Characteristics'!L:L,MATCH($C1799,'Policy Characteristics'!$C:$C,0))),"",INDEX('Policy Characteristics'!L:L,MATCH($C1799,'Policy Characteristics'!$C:$C,0)))</f>
        <v>fuel-taxes.html</v>
      </c>
    </row>
    <row r="1800" spans="1:18" x14ac:dyDescent="0.25">
      <c r="A1800" s="76" t="str">
        <f>IF(ISBLANK(INDEX('Policy Characteristics'!A:A,MATCH($C1800,'Policy Characteristics'!$C:$C,0))),"",INDEX('Policy Characteristics'!A:A,MATCH($C1800,'Policy Characteristics'!$C:$C,0)))</f>
        <v>Cross-Sector</v>
      </c>
      <c r="B1800" s="200" t="str">
        <f>IF(ISBLANK(INDEX('Policy Characteristics'!B:B,MATCH($C1800,'Policy Characteristics'!$C:$C,0))),"",INDEX('Policy Characteristics'!B:B,MATCH($C1800,'Policy Characteristics'!$C:$C,0)))</f>
        <v>Fuel Taxes or Subsidies</v>
      </c>
      <c r="C1800" s="208" t="str">
        <f t="shared" si="55"/>
        <v>Additional Fuel Tax or Subsidy Rate by Fuel</v>
      </c>
      <c r="D1800" s="78" t="s">
        <v>708</v>
      </c>
      <c r="E1800" s="88" t="s">
        <v>735</v>
      </c>
      <c r="F1800" s="78" t="s">
        <v>712</v>
      </c>
      <c r="G1800" s="88" t="s">
        <v>728</v>
      </c>
      <c r="H1800" s="15">
        <v>2394</v>
      </c>
      <c r="I1800" s="201" t="s">
        <v>44</v>
      </c>
      <c r="J1800" s="202" t="str">
        <f>IF(ISBLANK(INDEX('Policy Characteristics'!D:D,MATCH($C1800,'Policy Characteristics'!$C:$C,0))),"",INDEX('Policy Characteristics'!D:D,MATCH($C1800,'Policy Characteristics'!$C:$C,0)))</f>
        <v>Fuel Taxes or Subsidies</v>
      </c>
      <c r="K1800" s="76" t="str">
        <f>IF(ISBLANK(INDEX('Policy Characteristics'!E:E,MATCH($C1800,'Policy Characteristics'!$C:$C,0))),"",INDEX('Policy Characteristics'!E:E,MATCH($C1800,'Policy Characteristics'!$C:$C,0)))</f>
        <v>cross fuel tax</v>
      </c>
      <c r="L1800" s="205">
        <f>IF(ISBLANK(INDEX('Policy Characteristics'!F:F,MATCH($C1800,'Policy Characteristics'!$C:$C,0))),"",INDEX('Policy Characteristics'!F:F,MATCH($C1800,'Policy Characteristics'!$C:$C,0)))</f>
        <v>-0.9</v>
      </c>
      <c r="M1800" s="205">
        <f>IF(ISBLANK(INDEX('Policy Characteristics'!G:G,MATCH($C1800,'Policy Characteristics'!$C:$C,0))),"",INDEX('Policy Characteristics'!G:G,MATCH($C1800,'Policy Characteristics'!$C:$C,0)))</f>
        <v>0.9</v>
      </c>
      <c r="N1800" s="205">
        <f>IF(ISBLANK(INDEX('Policy Characteristics'!H:H,MATCH($C1800,'Policy Characteristics'!$C:$C,0))),"",INDEX('Policy Characteristics'!H:H,MATCH($C1800,'Policy Characteristics'!$C:$C,0)))</f>
        <v>0.01</v>
      </c>
      <c r="O1800" s="76" t="str">
        <f>IF(ISBLANK(INDEX('Policy Characteristics'!I:I,MATCH($C1800,'Policy Characteristics'!$C:$C,0))),"",INDEX('Policy Characteristics'!I:I,MATCH($C1800,'Policy Characteristics'!$C:$C,0)))</f>
        <v>% of BAU price</v>
      </c>
      <c r="P1800" s="76" t="str">
        <f>IF(ISBLANK(INDEX('Policy Characteristics'!J:J,MATCH($C1800,'Policy Characteristics'!$C:$C,0))),"",INDEX('Policy Characteristics'!J:J,MATCH($C1800,'Policy Characteristics'!$C:$C,0)))</f>
        <v>**Description:** This policy changes the tax rate for the selected fuel type(s).  It is expressed as a percentage of the BAU Scenario price, which includes sales and excise taxes. To increase the tax rate, set a positive value. To reduce the BAU tax rate (or to apply a subsidy), set a negative value. // **Guidance for setting values:** In 2012, the national average sales tax rate was 6.8% and the national average tax rate on gasoline was 14%.</v>
      </c>
      <c r="Q1800" s="76" t="str">
        <f>IF(ISBLANK(INDEX('Policy Characteristics'!K:K,MATCH($C1800,'Policy Characteristics'!$C:$C,0))),"",INDEX('Policy Characteristics'!K:K,MATCH($C1800,'Policy Characteristics'!$C:$C,0)))</f>
        <v>fuels.html#fuel-taxes</v>
      </c>
      <c r="R1800" s="76" t="str">
        <f>IF(ISBLANK(INDEX('Policy Characteristics'!L:L,MATCH($C1800,'Policy Characteristics'!$C:$C,0))),"",INDEX('Policy Characteristics'!L:L,MATCH($C1800,'Policy Characteristics'!$C:$C,0)))</f>
        <v>fuel-taxes.html</v>
      </c>
    </row>
    <row r="1801" spans="1:18" x14ac:dyDescent="0.25">
      <c r="A1801" s="76" t="str">
        <f>IF(ISBLANK(INDEX('Policy Characteristics'!A:A,MATCH($C1801,'Policy Characteristics'!$C:$C,0))),"",INDEX('Policy Characteristics'!A:A,MATCH($C1801,'Policy Characteristics'!$C:$C,0)))</f>
        <v>Cross-Sector</v>
      </c>
      <c r="B1801" s="200" t="str">
        <f>IF(ISBLANK(INDEX('Policy Characteristics'!B:B,MATCH($C1801,'Policy Characteristics'!$C:$C,0))),"",INDEX('Policy Characteristics'!B:B,MATCH($C1801,'Policy Characteristics'!$C:$C,0)))</f>
        <v>Fuel Taxes or Subsidies</v>
      </c>
      <c r="C1801" s="208" t="str">
        <f t="shared" si="55"/>
        <v>Additional Fuel Tax or Subsidy Rate by Fuel</v>
      </c>
      <c r="D1801" s="78" t="s">
        <v>718</v>
      </c>
      <c r="E1801" s="88" t="s">
        <v>735</v>
      </c>
      <c r="F1801" s="78" t="s">
        <v>719</v>
      </c>
      <c r="G1801" s="88" t="s">
        <v>728</v>
      </c>
      <c r="H1801" s="15">
        <v>2395</v>
      </c>
      <c r="I1801" s="201" t="s">
        <v>44</v>
      </c>
      <c r="J1801" s="202" t="str">
        <f>IF(ISBLANK(INDEX('Policy Characteristics'!D:D,MATCH($C1801,'Policy Characteristics'!$C:$C,0))),"",INDEX('Policy Characteristics'!D:D,MATCH($C1801,'Policy Characteristics'!$C:$C,0)))</f>
        <v>Fuel Taxes or Subsidies</v>
      </c>
      <c r="K1801" s="76" t="str">
        <f>IF(ISBLANK(INDEX('Policy Characteristics'!E:E,MATCH($C1801,'Policy Characteristics'!$C:$C,0))),"",INDEX('Policy Characteristics'!E:E,MATCH($C1801,'Policy Characteristics'!$C:$C,0)))</f>
        <v>cross fuel tax</v>
      </c>
      <c r="L1801" s="205">
        <f>IF(ISBLANK(INDEX('Policy Characteristics'!F:F,MATCH($C1801,'Policy Characteristics'!$C:$C,0))),"",INDEX('Policy Characteristics'!F:F,MATCH($C1801,'Policy Characteristics'!$C:$C,0)))</f>
        <v>-0.9</v>
      </c>
      <c r="M1801" s="205">
        <f>IF(ISBLANK(INDEX('Policy Characteristics'!G:G,MATCH($C1801,'Policy Characteristics'!$C:$C,0))),"",INDEX('Policy Characteristics'!G:G,MATCH($C1801,'Policy Characteristics'!$C:$C,0)))</f>
        <v>0.9</v>
      </c>
      <c r="N1801" s="205">
        <f>IF(ISBLANK(INDEX('Policy Characteristics'!H:H,MATCH($C1801,'Policy Characteristics'!$C:$C,0))),"",INDEX('Policy Characteristics'!H:H,MATCH($C1801,'Policy Characteristics'!$C:$C,0)))</f>
        <v>0.01</v>
      </c>
      <c r="O1801" s="76" t="str">
        <f>IF(ISBLANK(INDEX('Policy Characteristics'!I:I,MATCH($C1801,'Policy Characteristics'!$C:$C,0))),"",INDEX('Policy Characteristics'!I:I,MATCH($C1801,'Policy Characteristics'!$C:$C,0)))</f>
        <v>% of BAU price</v>
      </c>
      <c r="P1801" s="76" t="str">
        <f>IF(ISBLANK(INDEX('Policy Characteristics'!J:J,MATCH($C1801,'Policy Characteristics'!$C:$C,0))),"",INDEX('Policy Characteristics'!J:J,MATCH($C1801,'Policy Characteristics'!$C:$C,0)))</f>
        <v>**Description:** This policy changes the tax rate for the selected fuel type(s).  It is expressed as a percentage of the BAU Scenario price, which includes sales and excise taxes. To increase the tax rate, set a positive value. To reduce the BAU tax rate (or to apply a subsidy), set a negative value. // **Guidance for setting values:** In 2012, the national average sales tax rate was 6.8% and the national average tax rate on gasoline was 14%.</v>
      </c>
      <c r="Q1801" s="76" t="str">
        <f>IF(ISBLANK(INDEX('Policy Characteristics'!K:K,MATCH($C1801,'Policy Characteristics'!$C:$C,0))),"",INDEX('Policy Characteristics'!K:K,MATCH($C1801,'Policy Characteristics'!$C:$C,0)))</f>
        <v>fuels.html#fuel-taxes</v>
      </c>
      <c r="R1801" s="76" t="str">
        <f>IF(ISBLANK(INDEX('Policy Characteristics'!L:L,MATCH($C1801,'Policy Characteristics'!$C:$C,0))),"",INDEX('Policy Characteristics'!L:L,MATCH($C1801,'Policy Characteristics'!$C:$C,0)))</f>
        <v>fuel-taxes.html</v>
      </c>
    </row>
    <row r="1802" spans="1:18" x14ac:dyDescent="0.25">
      <c r="A1802" s="76" t="str">
        <f>IF(ISBLANK(INDEX('Policy Characteristics'!A:A,MATCH($C1802,'Policy Characteristics'!$C:$C,0))),"",INDEX('Policy Characteristics'!A:A,MATCH($C1802,'Policy Characteristics'!$C:$C,0)))</f>
        <v>Cross-Sector</v>
      </c>
      <c r="B1802" s="200" t="str">
        <f>IF(ISBLANK(INDEX('Policy Characteristics'!B:B,MATCH($C1802,'Policy Characteristics'!$C:$C,0))),"",INDEX('Policy Characteristics'!B:B,MATCH($C1802,'Policy Characteristics'!$C:$C,0)))</f>
        <v>Fuel Taxes or Subsidies</v>
      </c>
      <c r="C1802" s="208" t="str">
        <f t="shared" si="55"/>
        <v>Additional Fuel Tax or Subsidy Rate by Fuel</v>
      </c>
      <c r="D1802" s="78" t="s">
        <v>709</v>
      </c>
      <c r="E1802" s="88" t="s">
        <v>735</v>
      </c>
      <c r="F1802" s="78" t="s">
        <v>713</v>
      </c>
      <c r="G1802" s="88" t="s">
        <v>728</v>
      </c>
      <c r="H1802" s="15">
        <v>2396</v>
      </c>
      <c r="I1802" s="201" t="s">
        <v>44</v>
      </c>
      <c r="J1802" s="202" t="str">
        <f>IF(ISBLANK(INDEX('Policy Characteristics'!D:D,MATCH($C1802,'Policy Characteristics'!$C:$C,0))),"",INDEX('Policy Characteristics'!D:D,MATCH($C1802,'Policy Characteristics'!$C:$C,0)))</f>
        <v>Fuel Taxes or Subsidies</v>
      </c>
      <c r="K1802" s="76" t="str">
        <f>IF(ISBLANK(INDEX('Policy Characteristics'!E:E,MATCH($C1802,'Policy Characteristics'!$C:$C,0))),"",INDEX('Policy Characteristics'!E:E,MATCH($C1802,'Policy Characteristics'!$C:$C,0)))</f>
        <v>cross fuel tax</v>
      </c>
      <c r="L1802" s="205">
        <f>IF(ISBLANK(INDEX('Policy Characteristics'!F:F,MATCH($C1802,'Policy Characteristics'!$C:$C,0))),"",INDEX('Policy Characteristics'!F:F,MATCH($C1802,'Policy Characteristics'!$C:$C,0)))</f>
        <v>-0.9</v>
      </c>
      <c r="M1802" s="205">
        <f>IF(ISBLANK(INDEX('Policy Characteristics'!G:G,MATCH($C1802,'Policy Characteristics'!$C:$C,0))),"",INDEX('Policy Characteristics'!G:G,MATCH($C1802,'Policy Characteristics'!$C:$C,0)))</f>
        <v>0.9</v>
      </c>
      <c r="N1802" s="205">
        <f>IF(ISBLANK(INDEX('Policy Characteristics'!H:H,MATCH($C1802,'Policy Characteristics'!$C:$C,0))),"",INDEX('Policy Characteristics'!H:H,MATCH($C1802,'Policy Characteristics'!$C:$C,0)))</f>
        <v>0.01</v>
      </c>
      <c r="O1802" s="76" t="str">
        <f>IF(ISBLANK(INDEX('Policy Characteristics'!I:I,MATCH($C1802,'Policy Characteristics'!$C:$C,0))),"",INDEX('Policy Characteristics'!I:I,MATCH($C1802,'Policy Characteristics'!$C:$C,0)))</f>
        <v>% of BAU price</v>
      </c>
      <c r="P1802" s="76" t="str">
        <f>IF(ISBLANK(INDEX('Policy Characteristics'!J:J,MATCH($C1802,'Policy Characteristics'!$C:$C,0))),"",INDEX('Policy Characteristics'!J:J,MATCH($C1802,'Policy Characteristics'!$C:$C,0)))</f>
        <v>**Description:** This policy changes the tax rate for the selected fuel type(s).  It is expressed as a percentage of the BAU Scenario price, which includes sales and excise taxes. To increase the tax rate, set a positive value. To reduce the BAU tax rate (or to apply a subsidy), set a negative value. // **Guidance for setting values:** In 2012, the national average sales tax rate was 6.8% and the national average tax rate on gasoline was 14%.</v>
      </c>
      <c r="Q1802" s="76" t="str">
        <f>IF(ISBLANK(INDEX('Policy Characteristics'!K:K,MATCH($C1802,'Policy Characteristics'!$C:$C,0))),"",INDEX('Policy Characteristics'!K:K,MATCH($C1802,'Policy Characteristics'!$C:$C,0)))</f>
        <v>fuels.html#fuel-taxes</v>
      </c>
      <c r="R1802" s="76" t="str">
        <f>IF(ISBLANK(INDEX('Policy Characteristics'!L:L,MATCH($C1802,'Policy Characteristics'!$C:$C,0))),"",INDEX('Policy Characteristics'!L:L,MATCH($C1802,'Policy Characteristics'!$C:$C,0)))</f>
        <v>fuel-taxes.html</v>
      </c>
    </row>
    <row r="1803" spans="1:18" x14ac:dyDescent="0.25">
      <c r="A1803" s="76" t="str">
        <f>IF(ISBLANK(INDEX('Policy Characteristics'!A:A,MATCH($C1803,'Policy Characteristics'!$C:$C,0))),"",INDEX('Policy Characteristics'!A:A,MATCH($C1803,'Policy Characteristics'!$C:$C,0)))</f>
        <v>Cross-Sector</v>
      </c>
      <c r="B1803" s="200" t="str">
        <f>IF(ISBLANK(INDEX('Policy Characteristics'!B:B,MATCH($C1803,'Policy Characteristics'!$C:$C,0))),"",INDEX('Policy Characteristics'!B:B,MATCH($C1803,'Policy Characteristics'!$C:$C,0)))</f>
        <v>Fuel Taxes or Subsidies</v>
      </c>
      <c r="C1803" s="208" t="str">
        <f t="shared" si="55"/>
        <v>Additional Fuel Tax or Subsidy Rate by Fuel</v>
      </c>
      <c r="D1803" s="78" t="s">
        <v>710</v>
      </c>
      <c r="E1803" s="88" t="s">
        <v>735</v>
      </c>
      <c r="F1803" s="78" t="s">
        <v>714</v>
      </c>
      <c r="G1803" s="88" t="s">
        <v>728</v>
      </c>
      <c r="H1803" s="15">
        <v>2397</v>
      </c>
      <c r="I1803" s="201" t="s">
        <v>44</v>
      </c>
      <c r="J1803" s="202" t="str">
        <f>IF(ISBLANK(INDEX('Policy Characteristics'!D:D,MATCH($C1803,'Policy Characteristics'!$C:$C,0))),"",INDEX('Policy Characteristics'!D:D,MATCH($C1803,'Policy Characteristics'!$C:$C,0)))</f>
        <v>Fuel Taxes or Subsidies</v>
      </c>
      <c r="K1803" s="76" t="str">
        <f>IF(ISBLANK(INDEX('Policy Characteristics'!E:E,MATCH($C1803,'Policy Characteristics'!$C:$C,0))),"",INDEX('Policy Characteristics'!E:E,MATCH($C1803,'Policy Characteristics'!$C:$C,0)))</f>
        <v>cross fuel tax</v>
      </c>
      <c r="L1803" s="205">
        <f>IF(ISBLANK(INDEX('Policy Characteristics'!F:F,MATCH($C1803,'Policy Characteristics'!$C:$C,0))),"",INDEX('Policy Characteristics'!F:F,MATCH($C1803,'Policy Characteristics'!$C:$C,0)))</f>
        <v>-0.9</v>
      </c>
      <c r="M1803" s="205">
        <f>IF(ISBLANK(INDEX('Policy Characteristics'!G:G,MATCH($C1803,'Policy Characteristics'!$C:$C,0))),"",INDEX('Policy Characteristics'!G:G,MATCH($C1803,'Policy Characteristics'!$C:$C,0)))</f>
        <v>0.9</v>
      </c>
      <c r="N1803" s="205">
        <f>IF(ISBLANK(INDEX('Policy Characteristics'!H:H,MATCH($C1803,'Policy Characteristics'!$C:$C,0))),"",INDEX('Policy Characteristics'!H:H,MATCH($C1803,'Policy Characteristics'!$C:$C,0)))</f>
        <v>0.01</v>
      </c>
      <c r="O1803" s="76" t="str">
        <f>IF(ISBLANK(INDEX('Policy Characteristics'!I:I,MATCH($C1803,'Policy Characteristics'!$C:$C,0))),"",INDEX('Policy Characteristics'!I:I,MATCH($C1803,'Policy Characteristics'!$C:$C,0)))</f>
        <v>% of BAU price</v>
      </c>
      <c r="P1803" s="76" t="str">
        <f>IF(ISBLANK(INDEX('Policy Characteristics'!J:J,MATCH($C1803,'Policy Characteristics'!$C:$C,0))),"",INDEX('Policy Characteristics'!J:J,MATCH($C1803,'Policy Characteristics'!$C:$C,0)))</f>
        <v>**Description:** This policy changes the tax rate for the selected fuel type(s).  It is expressed as a percentage of the BAU Scenario price, which includes sales and excise taxes. To increase the tax rate, set a positive value. To reduce the BAU tax rate (or to apply a subsidy), set a negative value. // **Guidance for setting values:** In 2012, the national average sales tax rate was 6.8% and the national average tax rate on gasoline was 14%.</v>
      </c>
      <c r="Q1803" s="76" t="str">
        <f>IF(ISBLANK(INDEX('Policy Characteristics'!K:K,MATCH($C1803,'Policy Characteristics'!$C:$C,0))),"",INDEX('Policy Characteristics'!K:K,MATCH($C1803,'Policy Characteristics'!$C:$C,0)))</f>
        <v>fuels.html#fuel-taxes</v>
      </c>
      <c r="R1803" s="76" t="str">
        <f>IF(ISBLANK(INDEX('Policy Characteristics'!L:L,MATCH($C1803,'Policy Characteristics'!$C:$C,0))),"",INDEX('Policy Characteristics'!L:L,MATCH($C1803,'Policy Characteristics'!$C:$C,0)))</f>
        <v>fuel-taxes.html</v>
      </c>
    </row>
    <row r="1804" spans="1:18" x14ac:dyDescent="0.25">
      <c r="A1804" s="76" t="str">
        <f>IF(ISBLANK(INDEX('Policy Characteristics'!A:A,MATCH($C1804,'Policy Characteristics'!$C:$C,0))),"",INDEX('Policy Characteristics'!A:A,MATCH($C1804,'Policy Characteristics'!$C:$C,0)))</f>
        <v>Cross-Sector</v>
      </c>
      <c r="B1804" s="200" t="str">
        <f>IF(ISBLANK(INDEX('Policy Characteristics'!B:B,MATCH($C1804,'Policy Characteristics'!$C:$C,0))),"",INDEX('Policy Characteristics'!B:B,MATCH($C1804,'Policy Characteristics'!$C:$C,0)))</f>
        <v>Fuel Taxes or Subsidies</v>
      </c>
      <c r="C1804" s="208" t="str">
        <f t="shared" si="55"/>
        <v>Additional Fuel Tax or Subsidy Rate by Fuel</v>
      </c>
      <c r="D1804" s="78" t="s">
        <v>711</v>
      </c>
      <c r="E1804" s="88" t="s">
        <v>735</v>
      </c>
      <c r="F1804" s="78" t="s">
        <v>715</v>
      </c>
      <c r="G1804" s="88" t="s">
        <v>728</v>
      </c>
      <c r="H1804" s="15">
        <v>2398</v>
      </c>
      <c r="I1804" s="201" t="s">
        <v>44</v>
      </c>
      <c r="J1804" s="202" t="str">
        <f>IF(ISBLANK(INDEX('Policy Characteristics'!D:D,MATCH($C1804,'Policy Characteristics'!$C:$C,0))),"",INDEX('Policy Characteristics'!D:D,MATCH($C1804,'Policy Characteristics'!$C:$C,0)))</f>
        <v>Fuel Taxes or Subsidies</v>
      </c>
      <c r="K1804" s="76" t="str">
        <f>IF(ISBLANK(INDEX('Policy Characteristics'!E:E,MATCH($C1804,'Policy Characteristics'!$C:$C,0))),"",INDEX('Policy Characteristics'!E:E,MATCH($C1804,'Policy Characteristics'!$C:$C,0)))</f>
        <v>cross fuel tax</v>
      </c>
      <c r="L1804" s="205">
        <f>IF(ISBLANK(INDEX('Policy Characteristics'!F:F,MATCH($C1804,'Policy Characteristics'!$C:$C,0))),"",INDEX('Policy Characteristics'!F:F,MATCH($C1804,'Policy Characteristics'!$C:$C,0)))</f>
        <v>-0.9</v>
      </c>
      <c r="M1804" s="205">
        <f>IF(ISBLANK(INDEX('Policy Characteristics'!G:G,MATCH($C1804,'Policy Characteristics'!$C:$C,0))),"",INDEX('Policy Characteristics'!G:G,MATCH($C1804,'Policy Characteristics'!$C:$C,0)))</f>
        <v>0.9</v>
      </c>
      <c r="N1804" s="205">
        <f>IF(ISBLANK(INDEX('Policy Characteristics'!H:H,MATCH($C1804,'Policy Characteristics'!$C:$C,0))),"",INDEX('Policy Characteristics'!H:H,MATCH($C1804,'Policy Characteristics'!$C:$C,0)))</f>
        <v>0.01</v>
      </c>
      <c r="O1804" s="76" t="str">
        <f>IF(ISBLANK(INDEX('Policy Characteristics'!I:I,MATCH($C1804,'Policy Characteristics'!$C:$C,0))),"",INDEX('Policy Characteristics'!I:I,MATCH($C1804,'Policy Characteristics'!$C:$C,0)))</f>
        <v>% of BAU price</v>
      </c>
      <c r="P1804" s="76" t="str">
        <f>IF(ISBLANK(INDEX('Policy Characteristics'!J:J,MATCH($C1804,'Policy Characteristics'!$C:$C,0))),"",INDEX('Policy Characteristics'!J:J,MATCH($C1804,'Policy Characteristics'!$C:$C,0)))</f>
        <v>**Description:** This policy changes the tax rate for the selected fuel type(s).  It is expressed as a percentage of the BAU Scenario price, which includes sales and excise taxes. To increase the tax rate, set a positive value. To reduce the BAU tax rate (or to apply a subsidy), set a negative value. // **Guidance for setting values:** In 2012, the national average sales tax rate was 6.8% and the national average tax rate on gasoline was 14%.</v>
      </c>
      <c r="Q1804" s="76" t="str">
        <f>IF(ISBLANK(INDEX('Policy Characteristics'!K:K,MATCH($C1804,'Policy Characteristics'!$C:$C,0))),"",INDEX('Policy Characteristics'!K:K,MATCH($C1804,'Policy Characteristics'!$C:$C,0)))</f>
        <v>fuels.html#fuel-taxes</v>
      </c>
      <c r="R1804" s="76" t="str">
        <f>IF(ISBLANK(INDEX('Policy Characteristics'!L:L,MATCH($C1804,'Policy Characteristics'!$C:$C,0))),"",INDEX('Policy Characteristics'!L:L,MATCH($C1804,'Policy Characteristics'!$C:$C,0)))</f>
        <v>fuel-taxes.html</v>
      </c>
    </row>
    <row r="1805" spans="1:18" s="76" customFormat="1" x14ac:dyDescent="0.25">
      <c r="A1805" s="76" t="str">
        <f>IF(ISBLANK(INDEX('Policy Characteristics'!A:A,MATCH($C1805,'Policy Characteristics'!$C:$C,0))),"",INDEX('Policy Characteristics'!A:A,MATCH($C1805,'Policy Characteristics'!$C:$C,0)))</f>
        <v>Cross-Sector</v>
      </c>
      <c r="B1805" s="200" t="str">
        <f>IF(ISBLANK(INDEX('Policy Characteristics'!B:B,MATCH($C1805,'Policy Characteristics'!$C:$C,0))),"",INDEX('Policy Characteristics'!B:B,MATCH($C1805,'Policy Characteristics'!$C:$C,0)))</f>
        <v>Fuel Taxes or Subsidies</v>
      </c>
      <c r="C1805" s="208" t="str">
        <f t="shared" si="55"/>
        <v>Additional Fuel Tax or Subsidy Rate by Fuel</v>
      </c>
      <c r="D1805" s="88" t="s">
        <v>52</v>
      </c>
      <c r="E1805" s="88" t="s">
        <v>1890</v>
      </c>
      <c r="F1805" s="88" t="s">
        <v>93</v>
      </c>
      <c r="G1805" s="88" t="s">
        <v>671</v>
      </c>
      <c r="H1805" s="15">
        <v>2399</v>
      </c>
      <c r="I1805" s="213" t="s">
        <v>44</v>
      </c>
      <c r="J1805" s="202" t="str">
        <f>IF(ISBLANK(INDEX('Policy Characteristics'!D:D,MATCH($C1805,'Policy Characteristics'!$C:$C,0))),"",INDEX('Policy Characteristics'!D:D,MATCH($C1805,'Policy Characteristics'!$C:$C,0)))</f>
        <v>Fuel Taxes or Subsidies</v>
      </c>
      <c r="K1805" s="76" t="str">
        <f>IF(ISBLANK(INDEX('Policy Characteristics'!E:E,MATCH($C1805,'Policy Characteristics'!$C:$C,0))),"",INDEX('Policy Characteristics'!E:E,MATCH($C1805,'Policy Characteristics'!$C:$C,0)))</f>
        <v>cross fuel tax</v>
      </c>
      <c r="L1805" s="205">
        <f>IF(ISBLANK(INDEX('Policy Characteristics'!F:F,MATCH($C1805,'Policy Characteristics'!$C:$C,0))),"",INDEX('Policy Characteristics'!F:F,MATCH($C1805,'Policy Characteristics'!$C:$C,0)))</f>
        <v>-0.9</v>
      </c>
      <c r="M1805" s="205">
        <f>IF(ISBLANK(INDEX('Policy Characteristics'!G:G,MATCH($C1805,'Policy Characteristics'!$C:$C,0))),"",INDEX('Policy Characteristics'!G:G,MATCH($C1805,'Policy Characteristics'!$C:$C,0)))</f>
        <v>0.9</v>
      </c>
      <c r="N1805" s="205">
        <f>IF(ISBLANK(INDEX('Policy Characteristics'!H:H,MATCH($C1805,'Policy Characteristics'!$C:$C,0))),"",INDEX('Policy Characteristics'!H:H,MATCH($C1805,'Policy Characteristics'!$C:$C,0)))</f>
        <v>0.01</v>
      </c>
      <c r="O1805" s="76" t="str">
        <f>IF(ISBLANK(INDEX('Policy Characteristics'!I:I,MATCH($C1805,'Policy Characteristics'!$C:$C,0))),"",INDEX('Policy Characteristics'!I:I,MATCH($C1805,'Policy Characteristics'!$C:$C,0)))</f>
        <v>% of BAU price</v>
      </c>
      <c r="P1805" s="76" t="str">
        <f>IF(ISBLANK(INDEX('Policy Characteristics'!J:J,MATCH($C1805,'Policy Characteristics'!$C:$C,0))),"",INDEX('Policy Characteristics'!J:J,MATCH($C1805,'Policy Characteristics'!$C:$C,0)))</f>
        <v>**Description:** This policy changes the tax rate for the selected fuel type(s).  It is expressed as a percentage of the BAU Scenario price, which includes sales and excise taxes. To increase the tax rate, set a positive value. To reduce the BAU tax rate (or to apply a subsidy), set a negative value. // **Guidance for setting values:** In 2012, the national average sales tax rate was 6.8% and the national average tax rate on gasoline was 14%.</v>
      </c>
      <c r="Q1805" s="76" t="str">
        <f>IF(ISBLANK(INDEX('Policy Characteristics'!K:K,MATCH($C1805,'Policy Characteristics'!$C:$C,0))),"",INDEX('Policy Characteristics'!K:K,MATCH($C1805,'Policy Characteristics'!$C:$C,0)))</f>
        <v>fuels.html#fuel-taxes</v>
      </c>
      <c r="R1805" s="76" t="str">
        <f>IF(ISBLANK(INDEX('Policy Characteristics'!L:L,MATCH($C1805,'Policy Characteristics'!$C:$C,0))),"",INDEX('Policy Characteristics'!L:L,MATCH($C1805,'Policy Characteristics'!$C:$C,0)))</f>
        <v>fuel-taxes.html</v>
      </c>
    </row>
    <row r="1806" spans="1:18" s="76" customFormat="1" x14ac:dyDescent="0.25">
      <c r="A1806" s="76" t="str">
        <f>IF(ISBLANK(INDEX('Policy Characteristics'!A:A,MATCH($C1806,'Policy Characteristics'!$C:$C,0))),"",INDEX('Policy Characteristics'!A:A,MATCH($C1806,'Policy Characteristics'!$C:$C,0)))</f>
        <v>Cross-Sector</v>
      </c>
      <c r="B1806" s="200" t="str">
        <f>IF(ISBLANK(INDEX('Policy Characteristics'!B:B,MATCH($C1806,'Policy Characteristics'!$C:$C,0))),"",INDEX('Policy Characteristics'!B:B,MATCH($C1806,'Policy Characteristics'!$C:$C,0)))</f>
        <v>Fuel Taxes or Subsidies</v>
      </c>
      <c r="C1806" s="208" t="str">
        <f t="shared" si="55"/>
        <v>Additional Fuel Tax or Subsidy Rate by Fuel</v>
      </c>
      <c r="D1806" s="78" t="s">
        <v>447</v>
      </c>
      <c r="E1806" s="88" t="s">
        <v>1890</v>
      </c>
      <c r="F1806" s="78" t="s">
        <v>444</v>
      </c>
      <c r="G1806" s="88" t="s">
        <v>671</v>
      </c>
      <c r="H1806" s="15">
        <v>2400</v>
      </c>
      <c r="I1806" s="213" t="s">
        <v>44</v>
      </c>
      <c r="J1806" s="202" t="str">
        <f>IF(ISBLANK(INDEX('Policy Characteristics'!D:D,MATCH($C1806,'Policy Characteristics'!$C:$C,0))),"",INDEX('Policy Characteristics'!D:D,MATCH($C1806,'Policy Characteristics'!$C:$C,0)))</f>
        <v>Fuel Taxes or Subsidies</v>
      </c>
      <c r="K1806" s="76" t="str">
        <f>IF(ISBLANK(INDEX('Policy Characteristics'!E:E,MATCH($C1806,'Policy Characteristics'!$C:$C,0))),"",INDEX('Policy Characteristics'!E:E,MATCH($C1806,'Policy Characteristics'!$C:$C,0)))</f>
        <v>cross fuel tax</v>
      </c>
      <c r="L1806" s="205">
        <f>IF(ISBLANK(INDEX('Policy Characteristics'!F:F,MATCH($C1806,'Policy Characteristics'!$C:$C,0))),"",INDEX('Policy Characteristics'!F:F,MATCH($C1806,'Policy Characteristics'!$C:$C,0)))</f>
        <v>-0.9</v>
      </c>
      <c r="M1806" s="205">
        <f>IF(ISBLANK(INDEX('Policy Characteristics'!G:G,MATCH($C1806,'Policy Characteristics'!$C:$C,0))),"",INDEX('Policy Characteristics'!G:G,MATCH($C1806,'Policy Characteristics'!$C:$C,0)))</f>
        <v>0.9</v>
      </c>
      <c r="N1806" s="205">
        <f>IF(ISBLANK(INDEX('Policy Characteristics'!H:H,MATCH($C1806,'Policy Characteristics'!$C:$C,0))),"",INDEX('Policy Characteristics'!H:H,MATCH($C1806,'Policy Characteristics'!$C:$C,0)))</f>
        <v>0.01</v>
      </c>
      <c r="O1806" s="76" t="str">
        <f>IF(ISBLANK(INDEX('Policy Characteristics'!I:I,MATCH($C1806,'Policy Characteristics'!$C:$C,0))),"",INDEX('Policy Characteristics'!I:I,MATCH($C1806,'Policy Characteristics'!$C:$C,0)))</f>
        <v>% of BAU price</v>
      </c>
      <c r="P1806" s="76" t="str">
        <f>IF(ISBLANK(INDEX('Policy Characteristics'!J:J,MATCH($C1806,'Policy Characteristics'!$C:$C,0))),"",INDEX('Policy Characteristics'!J:J,MATCH($C1806,'Policy Characteristics'!$C:$C,0)))</f>
        <v>**Description:** This policy changes the tax rate for the selected fuel type(s).  It is expressed as a percentage of the BAU Scenario price, which includes sales and excise taxes. To increase the tax rate, set a positive value. To reduce the BAU tax rate (or to apply a subsidy), set a negative value. // **Guidance for setting values:** In 2012, the national average sales tax rate was 6.8% and the national average tax rate on gasoline was 14%.</v>
      </c>
      <c r="Q1806" s="76" t="str">
        <f>IF(ISBLANK(INDEX('Policy Characteristics'!K:K,MATCH($C1806,'Policy Characteristics'!$C:$C,0))),"",INDEX('Policy Characteristics'!K:K,MATCH($C1806,'Policy Characteristics'!$C:$C,0)))</f>
        <v>fuels.html#fuel-taxes</v>
      </c>
      <c r="R1806" s="76" t="str">
        <f>IF(ISBLANK(INDEX('Policy Characteristics'!L:L,MATCH($C1806,'Policy Characteristics'!$C:$C,0))),"",INDEX('Policy Characteristics'!L:L,MATCH($C1806,'Policy Characteristics'!$C:$C,0)))</f>
        <v>fuel-taxes.html</v>
      </c>
    </row>
    <row r="1807" spans="1:18" s="76" customFormat="1" x14ac:dyDescent="0.25">
      <c r="A1807" s="76" t="str">
        <f>IF(ISBLANK(INDEX('Policy Characteristics'!A:A,MATCH($C1807,'Policy Characteristics'!$C:$C,0))),"",INDEX('Policy Characteristics'!A:A,MATCH($C1807,'Policy Characteristics'!$C:$C,0)))</f>
        <v>Cross-Sector</v>
      </c>
      <c r="B1807" s="200" t="str">
        <f>IF(ISBLANK(INDEX('Policy Characteristics'!B:B,MATCH($C1807,'Policy Characteristics'!$C:$C,0))),"",INDEX('Policy Characteristics'!B:B,MATCH($C1807,'Policy Characteristics'!$C:$C,0)))</f>
        <v>Fuel Taxes or Subsidies</v>
      </c>
      <c r="C1807" s="208" t="str">
        <f t="shared" si="55"/>
        <v>Additional Fuel Tax or Subsidy Rate by Fuel</v>
      </c>
      <c r="D1807" s="78" t="s">
        <v>46</v>
      </c>
      <c r="E1807" s="88" t="s">
        <v>1890</v>
      </c>
      <c r="F1807" s="78" t="s">
        <v>87</v>
      </c>
      <c r="G1807" s="88" t="s">
        <v>671</v>
      </c>
      <c r="H1807" s="15">
        <v>2401</v>
      </c>
      <c r="I1807" s="213" t="s">
        <v>44</v>
      </c>
      <c r="J1807" s="202" t="str">
        <f>IF(ISBLANK(INDEX('Policy Characteristics'!D:D,MATCH($C1807,'Policy Characteristics'!$C:$C,0))),"",INDEX('Policy Characteristics'!D:D,MATCH($C1807,'Policy Characteristics'!$C:$C,0)))</f>
        <v>Fuel Taxes or Subsidies</v>
      </c>
      <c r="K1807" s="76" t="str">
        <f>IF(ISBLANK(INDEX('Policy Characteristics'!E:E,MATCH($C1807,'Policy Characteristics'!$C:$C,0))),"",INDEX('Policy Characteristics'!E:E,MATCH($C1807,'Policy Characteristics'!$C:$C,0)))</f>
        <v>cross fuel tax</v>
      </c>
      <c r="L1807" s="205">
        <f>IF(ISBLANK(INDEX('Policy Characteristics'!F:F,MATCH($C1807,'Policy Characteristics'!$C:$C,0))),"",INDEX('Policy Characteristics'!F:F,MATCH($C1807,'Policy Characteristics'!$C:$C,0)))</f>
        <v>-0.9</v>
      </c>
      <c r="M1807" s="205">
        <f>IF(ISBLANK(INDEX('Policy Characteristics'!G:G,MATCH($C1807,'Policy Characteristics'!$C:$C,0))),"",INDEX('Policy Characteristics'!G:G,MATCH($C1807,'Policy Characteristics'!$C:$C,0)))</f>
        <v>0.9</v>
      </c>
      <c r="N1807" s="205">
        <f>IF(ISBLANK(INDEX('Policy Characteristics'!H:H,MATCH($C1807,'Policy Characteristics'!$C:$C,0))),"",INDEX('Policy Characteristics'!H:H,MATCH($C1807,'Policy Characteristics'!$C:$C,0)))</f>
        <v>0.01</v>
      </c>
      <c r="O1807" s="76" t="str">
        <f>IF(ISBLANK(INDEX('Policy Characteristics'!I:I,MATCH($C1807,'Policy Characteristics'!$C:$C,0))),"",INDEX('Policy Characteristics'!I:I,MATCH($C1807,'Policy Characteristics'!$C:$C,0)))</f>
        <v>% of BAU price</v>
      </c>
      <c r="P1807" s="76" t="str">
        <f>IF(ISBLANK(INDEX('Policy Characteristics'!J:J,MATCH($C1807,'Policy Characteristics'!$C:$C,0))),"",INDEX('Policy Characteristics'!J:J,MATCH($C1807,'Policy Characteristics'!$C:$C,0)))</f>
        <v>**Description:** This policy changes the tax rate for the selected fuel type(s).  It is expressed as a percentage of the BAU Scenario price, which includes sales and excise taxes. To increase the tax rate, set a positive value. To reduce the BAU tax rate (or to apply a subsidy), set a negative value. // **Guidance for setting values:** In 2012, the national average sales tax rate was 6.8% and the national average tax rate on gasoline was 14%.</v>
      </c>
      <c r="Q1807" s="76" t="str">
        <f>IF(ISBLANK(INDEX('Policy Characteristics'!K:K,MATCH($C1807,'Policy Characteristics'!$C:$C,0))),"",INDEX('Policy Characteristics'!K:K,MATCH($C1807,'Policy Characteristics'!$C:$C,0)))</f>
        <v>fuels.html#fuel-taxes</v>
      </c>
      <c r="R1807" s="76" t="str">
        <f>IF(ISBLANK(INDEX('Policy Characteristics'!L:L,MATCH($C1807,'Policy Characteristics'!$C:$C,0))),"",INDEX('Policy Characteristics'!L:L,MATCH($C1807,'Policy Characteristics'!$C:$C,0)))</f>
        <v>fuel-taxes.html</v>
      </c>
    </row>
    <row r="1808" spans="1:18" s="76" customFormat="1" x14ac:dyDescent="0.25">
      <c r="A1808" s="76" t="str">
        <f>IF(ISBLANK(INDEX('Policy Characteristics'!A:A,MATCH($C1808,'Policy Characteristics'!$C:$C,0))),"",INDEX('Policy Characteristics'!A:A,MATCH($C1808,'Policy Characteristics'!$C:$C,0)))</f>
        <v>Cross-Sector</v>
      </c>
      <c r="B1808" s="200" t="str">
        <f>IF(ISBLANK(INDEX('Policy Characteristics'!B:B,MATCH($C1808,'Policy Characteristics'!$C:$C,0))),"",INDEX('Policy Characteristics'!B:B,MATCH($C1808,'Policy Characteristics'!$C:$C,0)))</f>
        <v>Fuel Taxes or Subsidies</v>
      </c>
      <c r="C1808" s="208" t="str">
        <f t="shared" si="55"/>
        <v>Additional Fuel Tax or Subsidy Rate by Fuel</v>
      </c>
      <c r="D1808" s="78" t="s">
        <v>47</v>
      </c>
      <c r="E1808" s="88" t="s">
        <v>1890</v>
      </c>
      <c r="F1808" s="78" t="s">
        <v>88</v>
      </c>
      <c r="G1808" s="88" t="s">
        <v>671</v>
      </c>
      <c r="H1808" s="15">
        <v>2402</v>
      </c>
      <c r="I1808" s="213" t="s">
        <v>44</v>
      </c>
      <c r="J1808" s="202" t="str">
        <f>IF(ISBLANK(INDEX('Policy Characteristics'!D:D,MATCH($C1808,'Policy Characteristics'!$C:$C,0))),"",INDEX('Policy Characteristics'!D:D,MATCH($C1808,'Policy Characteristics'!$C:$C,0)))</f>
        <v>Fuel Taxes or Subsidies</v>
      </c>
      <c r="K1808" s="76" t="str">
        <f>IF(ISBLANK(INDEX('Policy Characteristics'!E:E,MATCH($C1808,'Policy Characteristics'!$C:$C,0))),"",INDEX('Policy Characteristics'!E:E,MATCH($C1808,'Policy Characteristics'!$C:$C,0)))</f>
        <v>cross fuel tax</v>
      </c>
      <c r="L1808" s="205">
        <f>IF(ISBLANK(INDEX('Policy Characteristics'!F:F,MATCH($C1808,'Policy Characteristics'!$C:$C,0))),"",INDEX('Policy Characteristics'!F:F,MATCH($C1808,'Policy Characteristics'!$C:$C,0)))</f>
        <v>-0.9</v>
      </c>
      <c r="M1808" s="205">
        <f>IF(ISBLANK(INDEX('Policy Characteristics'!G:G,MATCH($C1808,'Policy Characteristics'!$C:$C,0))),"",INDEX('Policy Characteristics'!G:G,MATCH($C1808,'Policy Characteristics'!$C:$C,0)))</f>
        <v>0.9</v>
      </c>
      <c r="N1808" s="205">
        <f>IF(ISBLANK(INDEX('Policy Characteristics'!H:H,MATCH($C1808,'Policy Characteristics'!$C:$C,0))),"",INDEX('Policy Characteristics'!H:H,MATCH($C1808,'Policy Characteristics'!$C:$C,0)))</f>
        <v>0.01</v>
      </c>
      <c r="O1808" s="76" t="str">
        <f>IF(ISBLANK(INDEX('Policy Characteristics'!I:I,MATCH($C1808,'Policy Characteristics'!$C:$C,0))),"",INDEX('Policy Characteristics'!I:I,MATCH($C1808,'Policy Characteristics'!$C:$C,0)))</f>
        <v>% of BAU price</v>
      </c>
      <c r="P1808" s="76" t="str">
        <f>IF(ISBLANK(INDEX('Policy Characteristics'!J:J,MATCH($C1808,'Policy Characteristics'!$C:$C,0))),"",INDEX('Policy Characteristics'!J:J,MATCH($C1808,'Policy Characteristics'!$C:$C,0)))</f>
        <v>**Description:** This policy changes the tax rate for the selected fuel type(s).  It is expressed as a percentage of the BAU Scenario price, which includes sales and excise taxes. To increase the tax rate, set a positive value. To reduce the BAU tax rate (or to apply a subsidy), set a negative value. // **Guidance for setting values:** In 2012, the national average sales tax rate was 6.8% and the national average tax rate on gasoline was 14%.</v>
      </c>
      <c r="Q1808" s="76" t="str">
        <f>IF(ISBLANK(INDEX('Policy Characteristics'!K:K,MATCH($C1808,'Policy Characteristics'!$C:$C,0))),"",INDEX('Policy Characteristics'!K:K,MATCH($C1808,'Policy Characteristics'!$C:$C,0)))</f>
        <v>fuels.html#fuel-taxes</v>
      </c>
      <c r="R1808" s="76" t="str">
        <f>IF(ISBLANK(INDEX('Policy Characteristics'!L:L,MATCH($C1808,'Policy Characteristics'!$C:$C,0))),"",INDEX('Policy Characteristics'!L:L,MATCH($C1808,'Policy Characteristics'!$C:$C,0)))</f>
        <v>fuel-taxes.html</v>
      </c>
    </row>
    <row r="1809" spans="1:18" s="76" customFormat="1" x14ac:dyDescent="0.25">
      <c r="A1809" s="76" t="str">
        <f>IF(ISBLANK(INDEX('Policy Characteristics'!A:A,MATCH($C1809,'Policy Characteristics'!$C:$C,0))),"",INDEX('Policy Characteristics'!A:A,MATCH($C1809,'Policy Characteristics'!$C:$C,0)))</f>
        <v>Cross-Sector</v>
      </c>
      <c r="B1809" s="200" t="str">
        <f>IF(ISBLANK(INDEX('Policy Characteristics'!B:B,MATCH($C1809,'Policy Characteristics'!$C:$C,0))),"",INDEX('Policy Characteristics'!B:B,MATCH($C1809,'Policy Characteristics'!$C:$C,0)))</f>
        <v>Fuel Taxes or Subsidies</v>
      </c>
      <c r="C1809" s="208" t="str">
        <f t="shared" si="55"/>
        <v>Additional Fuel Tax or Subsidy Rate by Fuel</v>
      </c>
      <c r="D1809" s="78" t="s">
        <v>51</v>
      </c>
      <c r="E1809" s="88" t="s">
        <v>1890</v>
      </c>
      <c r="F1809" s="78" t="s">
        <v>92</v>
      </c>
      <c r="G1809" s="88" t="s">
        <v>671</v>
      </c>
      <c r="H1809" s="15">
        <v>2403</v>
      </c>
      <c r="I1809" s="213" t="s">
        <v>44</v>
      </c>
      <c r="J1809" s="202" t="str">
        <f>IF(ISBLANK(INDEX('Policy Characteristics'!D:D,MATCH($C1809,'Policy Characteristics'!$C:$C,0))),"",INDEX('Policy Characteristics'!D:D,MATCH($C1809,'Policy Characteristics'!$C:$C,0)))</f>
        <v>Fuel Taxes or Subsidies</v>
      </c>
      <c r="K1809" s="76" t="str">
        <f>IF(ISBLANK(INDEX('Policy Characteristics'!E:E,MATCH($C1809,'Policy Characteristics'!$C:$C,0))),"",INDEX('Policy Characteristics'!E:E,MATCH($C1809,'Policy Characteristics'!$C:$C,0)))</f>
        <v>cross fuel tax</v>
      </c>
      <c r="L1809" s="205">
        <f>IF(ISBLANK(INDEX('Policy Characteristics'!F:F,MATCH($C1809,'Policy Characteristics'!$C:$C,0))),"",INDEX('Policy Characteristics'!F:F,MATCH($C1809,'Policy Characteristics'!$C:$C,0)))</f>
        <v>-0.9</v>
      </c>
      <c r="M1809" s="205">
        <f>IF(ISBLANK(INDEX('Policy Characteristics'!G:G,MATCH($C1809,'Policy Characteristics'!$C:$C,0))),"",INDEX('Policy Characteristics'!G:G,MATCH($C1809,'Policy Characteristics'!$C:$C,0)))</f>
        <v>0.9</v>
      </c>
      <c r="N1809" s="205">
        <f>IF(ISBLANK(INDEX('Policy Characteristics'!H:H,MATCH($C1809,'Policy Characteristics'!$C:$C,0))),"",INDEX('Policy Characteristics'!H:H,MATCH($C1809,'Policy Characteristics'!$C:$C,0)))</f>
        <v>0.01</v>
      </c>
      <c r="O1809" s="76" t="str">
        <f>IF(ISBLANK(INDEX('Policy Characteristics'!I:I,MATCH($C1809,'Policy Characteristics'!$C:$C,0))),"",INDEX('Policy Characteristics'!I:I,MATCH($C1809,'Policy Characteristics'!$C:$C,0)))</f>
        <v>% of BAU price</v>
      </c>
      <c r="P1809" s="76" t="str">
        <f>IF(ISBLANK(INDEX('Policy Characteristics'!J:J,MATCH($C1809,'Policy Characteristics'!$C:$C,0))),"",INDEX('Policy Characteristics'!J:J,MATCH($C1809,'Policy Characteristics'!$C:$C,0)))</f>
        <v>**Description:** This policy changes the tax rate for the selected fuel type(s).  It is expressed as a percentage of the BAU Scenario price, which includes sales and excise taxes. To increase the tax rate, set a positive value. To reduce the BAU tax rate (or to apply a subsidy), set a negative value. // **Guidance for setting values:** In 2012, the national average sales tax rate was 6.8% and the national average tax rate on gasoline was 14%.</v>
      </c>
      <c r="Q1809" s="76" t="str">
        <f>IF(ISBLANK(INDEX('Policy Characteristics'!K:K,MATCH($C1809,'Policy Characteristics'!$C:$C,0))),"",INDEX('Policy Characteristics'!K:K,MATCH($C1809,'Policy Characteristics'!$C:$C,0)))</f>
        <v>fuels.html#fuel-taxes</v>
      </c>
      <c r="R1809" s="76" t="str">
        <f>IF(ISBLANK(INDEX('Policy Characteristics'!L:L,MATCH($C1809,'Policy Characteristics'!$C:$C,0))),"",INDEX('Policy Characteristics'!L:L,MATCH($C1809,'Policy Characteristics'!$C:$C,0)))</f>
        <v>fuel-taxes.html</v>
      </c>
    </row>
    <row r="1810" spans="1:18" s="76" customFormat="1" x14ac:dyDescent="0.25">
      <c r="A1810" s="76" t="str">
        <f>IF(ISBLANK(INDEX('Policy Characteristics'!A:A,MATCH($C1810,'Policy Characteristics'!$C:$C,0))),"",INDEX('Policy Characteristics'!A:A,MATCH($C1810,'Policy Characteristics'!$C:$C,0)))</f>
        <v>Cross-Sector</v>
      </c>
      <c r="B1810" s="200" t="str">
        <f>IF(ISBLANK(INDEX('Policy Characteristics'!B:B,MATCH($C1810,'Policy Characteristics'!$C:$C,0))),"",INDEX('Policy Characteristics'!B:B,MATCH($C1810,'Policy Characteristics'!$C:$C,0)))</f>
        <v>Fuel Taxes or Subsidies</v>
      </c>
      <c r="C1810" s="208" t="str">
        <f t="shared" si="55"/>
        <v>Additional Fuel Tax or Subsidy Rate by Fuel</v>
      </c>
      <c r="D1810" s="78" t="s">
        <v>53</v>
      </c>
      <c r="E1810" s="88" t="s">
        <v>1890</v>
      </c>
      <c r="F1810" s="78" t="s">
        <v>95</v>
      </c>
      <c r="G1810" s="88" t="s">
        <v>671</v>
      </c>
      <c r="H1810" s="15">
        <v>2404</v>
      </c>
      <c r="I1810" s="213" t="s">
        <v>44</v>
      </c>
      <c r="J1810" s="202" t="str">
        <f>IF(ISBLANK(INDEX('Policy Characteristics'!D:D,MATCH($C1810,'Policy Characteristics'!$C:$C,0))),"",INDEX('Policy Characteristics'!D:D,MATCH($C1810,'Policy Characteristics'!$C:$C,0)))</f>
        <v>Fuel Taxes or Subsidies</v>
      </c>
      <c r="K1810" s="76" t="str">
        <f>IF(ISBLANK(INDEX('Policy Characteristics'!E:E,MATCH($C1810,'Policy Characteristics'!$C:$C,0))),"",INDEX('Policy Characteristics'!E:E,MATCH($C1810,'Policy Characteristics'!$C:$C,0)))</f>
        <v>cross fuel tax</v>
      </c>
      <c r="L1810" s="205">
        <f>IF(ISBLANK(INDEX('Policy Characteristics'!F:F,MATCH($C1810,'Policy Characteristics'!$C:$C,0))),"",INDEX('Policy Characteristics'!F:F,MATCH($C1810,'Policy Characteristics'!$C:$C,0)))</f>
        <v>-0.9</v>
      </c>
      <c r="M1810" s="205">
        <f>IF(ISBLANK(INDEX('Policy Characteristics'!G:G,MATCH($C1810,'Policy Characteristics'!$C:$C,0))),"",INDEX('Policy Characteristics'!G:G,MATCH($C1810,'Policy Characteristics'!$C:$C,0)))</f>
        <v>0.9</v>
      </c>
      <c r="N1810" s="205">
        <f>IF(ISBLANK(INDEX('Policy Characteristics'!H:H,MATCH($C1810,'Policy Characteristics'!$C:$C,0))),"",INDEX('Policy Characteristics'!H:H,MATCH($C1810,'Policy Characteristics'!$C:$C,0)))</f>
        <v>0.01</v>
      </c>
      <c r="O1810" s="76" t="str">
        <f>IF(ISBLANK(INDEX('Policy Characteristics'!I:I,MATCH($C1810,'Policy Characteristics'!$C:$C,0))),"",INDEX('Policy Characteristics'!I:I,MATCH($C1810,'Policy Characteristics'!$C:$C,0)))</f>
        <v>% of BAU price</v>
      </c>
      <c r="P1810" s="76" t="str">
        <f>IF(ISBLANK(INDEX('Policy Characteristics'!J:J,MATCH($C1810,'Policy Characteristics'!$C:$C,0))),"",INDEX('Policy Characteristics'!J:J,MATCH($C1810,'Policy Characteristics'!$C:$C,0)))</f>
        <v>**Description:** This policy changes the tax rate for the selected fuel type(s).  It is expressed as a percentage of the BAU Scenario price, which includes sales and excise taxes. To increase the tax rate, set a positive value. To reduce the BAU tax rate (or to apply a subsidy), set a negative value. // **Guidance for setting values:** In 2012, the national average sales tax rate was 6.8% and the national average tax rate on gasoline was 14%.</v>
      </c>
      <c r="Q1810" s="76" t="str">
        <f>IF(ISBLANK(INDEX('Policy Characteristics'!K:K,MATCH($C1810,'Policy Characteristics'!$C:$C,0))),"",INDEX('Policy Characteristics'!K:K,MATCH($C1810,'Policy Characteristics'!$C:$C,0)))</f>
        <v>fuels.html#fuel-taxes</v>
      </c>
      <c r="R1810" s="76" t="str">
        <f>IF(ISBLANK(INDEX('Policy Characteristics'!L:L,MATCH($C1810,'Policy Characteristics'!$C:$C,0))),"",INDEX('Policy Characteristics'!L:L,MATCH($C1810,'Policy Characteristics'!$C:$C,0)))</f>
        <v>fuel-taxes.html</v>
      </c>
    </row>
    <row r="1811" spans="1:18" s="76" customFormat="1" x14ac:dyDescent="0.25">
      <c r="A1811" s="76" t="str">
        <f>IF(ISBLANK(INDEX('Policy Characteristics'!A:A,MATCH($C1811,'Policy Characteristics'!$C:$C,0))),"",INDEX('Policy Characteristics'!A:A,MATCH($C1811,'Policy Characteristics'!$C:$C,0)))</f>
        <v>Cross-Sector</v>
      </c>
      <c r="B1811" s="200" t="str">
        <f>IF(ISBLANK(INDEX('Policy Characteristics'!B:B,MATCH($C1811,'Policy Characteristics'!$C:$C,0))),"",INDEX('Policy Characteristics'!B:B,MATCH($C1811,'Policy Characteristics'!$C:$C,0)))</f>
        <v>Fuel Taxes or Subsidies</v>
      </c>
      <c r="C1811" s="208" t="str">
        <f t="shared" si="55"/>
        <v>Additional Fuel Tax or Subsidy Rate by Fuel</v>
      </c>
      <c r="D1811" s="78" t="s">
        <v>54</v>
      </c>
      <c r="E1811" s="88" t="s">
        <v>1890</v>
      </c>
      <c r="F1811" s="78" t="s">
        <v>96</v>
      </c>
      <c r="G1811" s="88" t="s">
        <v>671</v>
      </c>
      <c r="H1811" s="15">
        <v>2405</v>
      </c>
      <c r="I1811" s="213" t="s">
        <v>44</v>
      </c>
      <c r="J1811" s="202" t="str">
        <f>IF(ISBLANK(INDEX('Policy Characteristics'!D:D,MATCH($C1811,'Policy Characteristics'!$C:$C,0))),"",INDEX('Policy Characteristics'!D:D,MATCH($C1811,'Policy Characteristics'!$C:$C,0)))</f>
        <v>Fuel Taxes or Subsidies</v>
      </c>
      <c r="K1811" s="76" t="str">
        <f>IF(ISBLANK(INDEX('Policy Characteristics'!E:E,MATCH($C1811,'Policy Characteristics'!$C:$C,0))),"",INDEX('Policy Characteristics'!E:E,MATCH($C1811,'Policy Characteristics'!$C:$C,0)))</f>
        <v>cross fuel tax</v>
      </c>
      <c r="L1811" s="205">
        <f>IF(ISBLANK(INDEX('Policy Characteristics'!F:F,MATCH($C1811,'Policy Characteristics'!$C:$C,0))),"",INDEX('Policy Characteristics'!F:F,MATCH($C1811,'Policy Characteristics'!$C:$C,0)))</f>
        <v>-0.9</v>
      </c>
      <c r="M1811" s="205">
        <f>IF(ISBLANK(INDEX('Policy Characteristics'!G:G,MATCH($C1811,'Policy Characteristics'!$C:$C,0))),"",INDEX('Policy Characteristics'!G:G,MATCH($C1811,'Policy Characteristics'!$C:$C,0)))</f>
        <v>0.9</v>
      </c>
      <c r="N1811" s="205">
        <f>IF(ISBLANK(INDEX('Policy Characteristics'!H:H,MATCH($C1811,'Policy Characteristics'!$C:$C,0))),"",INDEX('Policy Characteristics'!H:H,MATCH($C1811,'Policy Characteristics'!$C:$C,0)))</f>
        <v>0.01</v>
      </c>
      <c r="O1811" s="76" t="str">
        <f>IF(ISBLANK(INDEX('Policy Characteristics'!I:I,MATCH($C1811,'Policy Characteristics'!$C:$C,0))),"",INDEX('Policy Characteristics'!I:I,MATCH($C1811,'Policy Characteristics'!$C:$C,0)))</f>
        <v>% of BAU price</v>
      </c>
      <c r="P1811" s="76" t="str">
        <f>IF(ISBLANK(INDEX('Policy Characteristics'!J:J,MATCH($C1811,'Policy Characteristics'!$C:$C,0))),"",INDEX('Policy Characteristics'!J:J,MATCH($C1811,'Policy Characteristics'!$C:$C,0)))</f>
        <v>**Description:** This policy changes the tax rate for the selected fuel type(s).  It is expressed as a percentage of the BAU Scenario price, which includes sales and excise taxes. To increase the tax rate, set a positive value. To reduce the BAU tax rate (or to apply a subsidy), set a negative value. // **Guidance for setting values:** In 2012, the national average sales tax rate was 6.8% and the national average tax rate on gasoline was 14%.</v>
      </c>
      <c r="Q1811" s="76" t="str">
        <f>IF(ISBLANK(INDEX('Policy Characteristics'!K:K,MATCH($C1811,'Policy Characteristics'!$C:$C,0))),"",INDEX('Policy Characteristics'!K:K,MATCH($C1811,'Policy Characteristics'!$C:$C,0)))</f>
        <v>fuels.html#fuel-taxes</v>
      </c>
      <c r="R1811" s="76" t="str">
        <f>IF(ISBLANK(INDEX('Policy Characteristics'!L:L,MATCH($C1811,'Policy Characteristics'!$C:$C,0))),"",INDEX('Policy Characteristics'!L:L,MATCH($C1811,'Policy Characteristics'!$C:$C,0)))</f>
        <v>fuel-taxes.html</v>
      </c>
    </row>
    <row r="1812" spans="1:18" s="76" customFormat="1" x14ac:dyDescent="0.25">
      <c r="A1812" s="76" t="str">
        <f>IF(ISBLANK(INDEX('Policy Characteristics'!A:A,MATCH($C1812,'Policy Characteristics'!$C:$C,0))),"",INDEX('Policy Characteristics'!A:A,MATCH($C1812,'Policy Characteristics'!$C:$C,0)))</f>
        <v>Cross-Sector</v>
      </c>
      <c r="B1812" s="200" t="str">
        <f>IF(ISBLANK(INDEX('Policy Characteristics'!B:B,MATCH($C1812,'Policy Characteristics'!$C:$C,0))),"",INDEX('Policy Characteristics'!B:B,MATCH($C1812,'Policy Characteristics'!$C:$C,0)))</f>
        <v>Fuel Taxes or Subsidies</v>
      </c>
      <c r="C1812" s="208" t="str">
        <f t="shared" si="55"/>
        <v>Additional Fuel Tax or Subsidy Rate by Fuel</v>
      </c>
      <c r="D1812" s="78" t="s">
        <v>55</v>
      </c>
      <c r="E1812" s="88" t="s">
        <v>1890</v>
      </c>
      <c r="F1812" s="78" t="s">
        <v>97</v>
      </c>
      <c r="G1812" s="88" t="s">
        <v>671</v>
      </c>
      <c r="H1812" s="15">
        <v>2406</v>
      </c>
      <c r="I1812" s="213" t="s">
        <v>44</v>
      </c>
      <c r="J1812" s="202" t="str">
        <f>IF(ISBLANK(INDEX('Policy Characteristics'!D:D,MATCH($C1812,'Policy Characteristics'!$C:$C,0))),"",INDEX('Policy Characteristics'!D:D,MATCH($C1812,'Policy Characteristics'!$C:$C,0)))</f>
        <v>Fuel Taxes or Subsidies</v>
      </c>
      <c r="K1812" s="76" t="str">
        <f>IF(ISBLANK(INDEX('Policy Characteristics'!E:E,MATCH($C1812,'Policy Characteristics'!$C:$C,0))),"",INDEX('Policy Characteristics'!E:E,MATCH($C1812,'Policy Characteristics'!$C:$C,0)))</f>
        <v>cross fuel tax</v>
      </c>
      <c r="L1812" s="205">
        <f>IF(ISBLANK(INDEX('Policy Characteristics'!F:F,MATCH($C1812,'Policy Characteristics'!$C:$C,0))),"",INDEX('Policy Characteristics'!F:F,MATCH($C1812,'Policy Characteristics'!$C:$C,0)))</f>
        <v>-0.9</v>
      </c>
      <c r="M1812" s="205">
        <f>IF(ISBLANK(INDEX('Policy Characteristics'!G:G,MATCH($C1812,'Policy Characteristics'!$C:$C,0))),"",INDEX('Policy Characteristics'!G:G,MATCH($C1812,'Policy Characteristics'!$C:$C,0)))</f>
        <v>0.9</v>
      </c>
      <c r="N1812" s="205">
        <f>IF(ISBLANK(INDEX('Policy Characteristics'!H:H,MATCH($C1812,'Policy Characteristics'!$C:$C,0))),"",INDEX('Policy Characteristics'!H:H,MATCH($C1812,'Policy Characteristics'!$C:$C,0)))</f>
        <v>0.01</v>
      </c>
      <c r="O1812" s="76" t="str">
        <f>IF(ISBLANK(INDEX('Policy Characteristics'!I:I,MATCH($C1812,'Policy Characteristics'!$C:$C,0))),"",INDEX('Policy Characteristics'!I:I,MATCH($C1812,'Policy Characteristics'!$C:$C,0)))</f>
        <v>% of BAU price</v>
      </c>
      <c r="P1812" s="76" t="str">
        <f>IF(ISBLANK(INDEX('Policy Characteristics'!J:J,MATCH($C1812,'Policy Characteristics'!$C:$C,0))),"",INDEX('Policy Characteristics'!J:J,MATCH($C1812,'Policy Characteristics'!$C:$C,0)))</f>
        <v>**Description:** This policy changes the tax rate for the selected fuel type(s).  It is expressed as a percentage of the BAU Scenario price, which includes sales and excise taxes. To increase the tax rate, set a positive value. To reduce the BAU tax rate (or to apply a subsidy), set a negative value. // **Guidance for setting values:** In 2012, the national average sales tax rate was 6.8% and the national average tax rate on gasoline was 14%.</v>
      </c>
      <c r="Q1812" s="76" t="str">
        <f>IF(ISBLANK(INDEX('Policy Characteristics'!K:K,MATCH($C1812,'Policy Characteristics'!$C:$C,0))),"",INDEX('Policy Characteristics'!K:K,MATCH($C1812,'Policy Characteristics'!$C:$C,0)))</f>
        <v>fuels.html#fuel-taxes</v>
      </c>
      <c r="R1812" s="76" t="str">
        <f>IF(ISBLANK(INDEX('Policy Characteristics'!L:L,MATCH($C1812,'Policy Characteristics'!$C:$C,0))),"",INDEX('Policy Characteristics'!L:L,MATCH($C1812,'Policy Characteristics'!$C:$C,0)))</f>
        <v>fuel-taxes.html</v>
      </c>
    </row>
    <row r="1813" spans="1:18" s="76" customFormat="1" x14ac:dyDescent="0.25">
      <c r="A1813" s="76" t="str">
        <f>IF(ISBLANK(INDEX('Policy Characteristics'!A:A,MATCH($C1813,'Policy Characteristics'!$C:$C,0))),"",INDEX('Policy Characteristics'!A:A,MATCH($C1813,'Policy Characteristics'!$C:$C,0)))</f>
        <v>Cross-Sector</v>
      </c>
      <c r="B1813" s="200" t="str">
        <f>IF(ISBLANK(INDEX('Policy Characteristics'!B:B,MATCH($C1813,'Policy Characteristics'!$C:$C,0))),"",INDEX('Policy Characteristics'!B:B,MATCH($C1813,'Policy Characteristics'!$C:$C,0)))</f>
        <v>Fuel Taxes or Subsidies</v>
      </c>
      <c r="C1813" s="208" t="str">
        <f t="shared" si="55"/>
        <v>Additional Fuel Tax or Subsidy Rate by Fuel</v>
      </c>
      <c r="D1813" s="78" t="s">
        <v>56</v>
      </c>
      <c r="E1813" s="88" t="s">
        <v>1890</v>
      </c>
      <c r="F1813" s="78" t="s">
        <v>98</v>
      </c>
      <c r="G1813" s="88" t="s">
        <v>671</v>
      </c>
      <c r="H1813" s="15">
        <v>2407</v>
      </c>
      <c r="I1813" s="213" t="s">
        <v>44</v>
      </c>
      <c r="J1813" s="202" t="str">
        <f>IF(ISBLANK(INDEX('Policy Characteristics'!D:D,MATCH($C1813,'Policy Characteristics'!$C:$C,0))),"",INDEX('Policy Characteristics'!D:D,MATCH($C1813,'Policy Characteristics'!$C:$C,0)))</f>
        <v>Fuel Taxes or Subsidies</v>
      </c>
      <c r="K1813" s="76" t="str">
        <f>IF(ISBLANK(INDEX('Policy Characteristics'!E:E,MATCH($C1813,'Policy Characteristics'!$C:$C,0))),"",INDEX('Policy Characteristics'!E:E,MATCH($C1813,'Policy Characteristics'!$C:$C,0)))</f>
        <v>cross fuel tax</v>
      </c>
      <c r="L1813" s="205">
        <f>IF(ISBLANK(INDEX('Policy Characteristics'!F:F,MATCH($C1813,'Policy Characteristics'!$C:$C,0))),"",INDEX('Policy Characteristics'!F:F,MATCH($C1813,'Policy Characteristics'!$C:$C,0)))</f>
        <v>-0.9</v>
      </c>
      <c r="M1813" s="205">
        <f>IF(ISBLANK(INDEX('Policy Characteristics'!G:G,MATCH($C1813,'Policy Characteristics'!$C:$C,0))),"",INDEX('Policy Characteristics'!G:G,MATCH($C1813,'Policy Characteristics'!$C:$C,0)))</f>
        <v>0.9</v>
      </c>
      <c r="N1813" s="205">
        <f>IF(ISBLANK(INDEX('Policy Characteristics'!H:H,MATCH($C1813,'Policy Characteristics'!$C:$C,0))),"",INDEX('Policy Characteristics'!H:H,MATCH($C1813,'Policy Characteristics'!$C:$C,0)))</f>
        <v>0.01</v>
      </c>
      <c r="O1813" s="76" t="str">
        <f>IF(ISBLANK(INDEX('Policy Characteristics'!I:I,MATCH($C1813,'Policy Characteristics'!$C:$C,0))),"",INDEX('Policy Characteristics'!I:I,MATCH($C1813,'Policy Characteristics'!$C:$C,0)))</f>
        <v>% of BAU price</v>
      </c>
      <c r="P1813" s="76" t="str">
        <f>IF(ISBLANK(INDEX('Policy Characteristics'!J:J,MATCH($C1813,'Policy Characteristics'!$C:$C,0))),"",INDEX('Policy Characteristics'!J:J,MATCH($C1813,'Policy Characteristics'!$C:$C,0)))</f>
        <v>**Description:** This policy changes the tax rate for the selected fuel type(s).  It is expressed as a percentage of the BAU Scenario price, which includes sales and excise taxes. To increase the tax rate, set a positive value. To reduce the BAU tax rate (or to apply a subsidy), set a negative value. // **Guidance for setting values:** In 2012, the national average sales tax rate was 6.8% and the national average tax rate on gasoline was 14%.</v>
      </c>
      <c r="Q1813" s="76" t="str">
        <f>IF(ISBLANK(INDEX('Policy Characteristics'!K:K,MATCH($C1813,'Policy Characteristics'!$C:$C,0))),"",INDEX('Policy Characteristics'!K:K,MATCH($C1813,'Policy Characteristics'!$C:$C,0)))</f>
        <v>fuels.html#fuel-taxes</v>
      </c>
      <c r="R1813" s="76" t="str">
        <f>IF(ISBLANK(INDEX('Policy Characteristics'!L:L,MATCH($C1813,'Policy Characteristics'!$C:$C,0))),"",INDEX('Policy Characteristics'!L:L,MATCH($C1813,'Policy Characteristics'!$C:$C,0)))</f>
        <v>fuel-taxes.html</v>
      </c>
    </row>
    <row r="1814" spans="1:18" x14ac:dyDescent="0.25">
      <c r="A1814" s="76" t="str">
        <f>IF(ISBLANK(INDEX('Policy Characteristics'!A:A,MATCH($C1814,'Policy Characteristics'!$C:$C,0))),"",INDEX('Policy Characteristics'!A:A,MATCH($C1814,'Policy Characteristics'!$C:$C,0)))</f>
        <v>Cross-Sector</v>
      </c>
      <c r="B1814" s="200" t="str">
        <f>IF(ISBLANK(INDEX('Policy Characteristics'!B:B,MATCH($C1814,'Policy Characteristics'!$C:$C,0))),"",INDEX('Policy Characteristics'!B:B,MATCH($C1814,'Policy Characteristics'!$C:$C,0)))</f>
        <v>Fuel Taxes or Subsidies</v>
      </c>
      <c r="C1814" s="208" t="str">
        <f t="shared" si="55"/>
        <v>Additional Fuel Tax or Subsidy Rate by Fuel</v>
      </c>
      <c r="D1814" s="78" t="s">
        <v>716</v>
      </c>
      <c r="E1814" s="88" t="s">
        <v>1890</v>
      </c>
      <c r="F1814" s="78" t="s">
        <v>717</v>
      </c>
      <c r="G1814" s="88" t="s">
        <v>671</v>
      </c>
      <c r="H1814" s="15">
        <v>2408</v>
      </c>
      <c r="I1814" s="213" t="s">
        <v>44</v>
      </c>
      <c r="J1814" s="202" t="str">
        <f>IF(ISBLANK(INDEX('Policy Characteristics'!D:D,MATCH($C1814,'Policy Characteristics'!$C:$C,0))),"",INDEX('Policy Characteristics'!D:D,MATCH($C1814,'Policy Characteristics'!$C:$C,0)))</f>
        <v>Fuel Taxes or Subsidies</v>
      </c>
      <c r="K1814" s="76" t="str">
        <f>IF(ISBLANK(INDEX('Policy Characteristics'!E:E,MATCH($C1814,'Policy Characteristics'!$C:$C,0))),"",INDEX('Policy Characteristics'!E:E,MATCH($C1814,'Policy Characteristics'!$C:$C,0)))</f>
        <v>cross fuel tax</v>
      </c>
      <c r="L1814" s="205">
        <f>IF(ISBLANK(INDEX('Policy Characteristics'!F:F,MATCH($C1814,'Policy Characteristics'!$C:$C,0))),"",INDEX('Policy Characteristics'!F:F,MATCH($C1814,'Policy Characteristics'!$C:$C,0)))</f>
        <v>-0.9</v>
      </c>
      <c r="M1814" s="205">
        <f>IF(ISBLANK(INDEX('Policy Characteristics'!G:G,MATCH($C1814,'Policy Characteristics'!$C:$C,0))),"",INDEX('Policy Characteristics'!G:G,MATCH($C1814,'Policy Characteristics'!$C:$C,0)))</f>
        <v>0.9</v>
      </c>
      <c r="N1814" s="205">
        <f>IF(ISBLANK(INDEX('Policy Characteristics'!H:H,MATCH($C1814,'Policy Characteristics'!$C:$C,0))),"",INDEX('Policy Characteristics'!H:H,MATCH($C1814,'Policy Characteristics'!$C:$C,0)))</f>
        <v>0.01</v>
      </c>
      <c r="O1814" s="76" t="str">
        <f>IF(ISBLANK(INDEX('Policy Characteristics'!I:I,MATCH($C1814,'Policy Characteristics'!$C:$C,0))),"",INDEX('Policy Characteristics'!I:I,MATCH($C1814,'Policy Characteristics'!$C:$C,0)))</f>
        <v>% of BAU price</v>
      </c>
      <c r="P1814" s="76" t="str">
        <f>IF(ISBLANK(INDEX('Policy Characteristics'!J:J,MATCH($C1814,'Policy Characteristics'!$C:$C,0))),"",INDEX('Policy Characteristics'!J:J,MATCH($C1814,'Policy Characteristics'!$C:$C,0)))</f>
        <v>**Description:** This policy changes the tax rate for the selected fuel type(s).  It is expressed as a percentage of the BAU Scenario price, which includes sales and excise taxes. To increase the tax rate, set a positive value. To reduce the BAU tax rate (or to apply a subsidy), set a negative value. // **Guidance for setting values:** In 2012, the national average sales tax rate was 6.8% and the national average tax rate on gasoline was 14%.</v>
      </c>
      <c r="Q1814" s="76" t="str">
        <f>IF(ISBLANK(INDEX('Policy Characteristics'!K:K,MATCH($C1814,'Policy Characteristics'!$C:$C,0))),"",INDEX('Policy Characteristics'!K:K,MATCH($C1814,'Policy Characteristics'!$C:$C,0)))</f>
        <v>fuels.html#fuel-taxes</v>
      </c>
      <c r="R1814" s="76" t="str">
        <f>IF(ISBLANK(INDEX('Policy Characteristics'!L:L,MATCH($C1814,'Policy Characteristics'!$C:$C,0))),"",INDEX('Policy Characteristics'!L:L,MATCH($C1814,'Policy Characteristics'!$C:$C,0)))</f>
        <v>fuel-taxes.html</v>
      </c>
    </row>
    <row r="1815" spans="1:18" x14ac:dyDescent="0.25">
      <c r="A1815" s="76" t="str">
        <f>IF(ISBLANK(INDEX('Policy Characteristics'!A:A,MATCH($C1815,'Policy Characteristics'!$C:$C,0))),"",INDEX('Policy Characteristics'!A:A,MATCH($C1815,'Policy Characteristics'!$C:$C,0)))</f>
        <v>Cross-Sector</v>
      </c>
      <c r="B1815" s="200" t="str">
        <f>IF(ISBLANK(INDEX('Policy Characteristics'!B:B,MATCH($C1815,'Policy Characteristics'!$C:$C,0))),"",INDEX('Policy Characteristics'!B:B,MATCH($C1815,'Policy Characteristics'!$C:$C,0)))</f>
        <v>Fuel Taxes or Subsidies</v>
      </c>
      <c r="C1815" s="208" t="str">
        <f t="shared" si="55"/>
        <v>Additional Fuel Tax or Subsidy Rate by Fuel</v>
      </c>
      <c r="D1815" s="78" t="s">
        <v>75</v>
      </c>
      <c r="E1815" s="88" t="s">
        <v>1890</v>
      </c>
      <c r="F1815" s="78" t="s">
        <v>99</v>
      </c>
      <c r="G1815" s="88" t="s">
        <v>671</v>
      </c>
      <c r="H1815" s="15">
        <v>2409</v>
      </c>
      <c r="I1815" s="213" t="s">
        <v>44</v>
      </c>
      <c r="J1815" s="202" t="str">
        <f>IF(ISBLANK(INDEX('Policy Characteristics'!D:D,MATCH($C1815,'Policy Characteristics'!$C:$C,0))),"",INDEX('Policy Characteristics'!D:D,MATCH($C1815,'Policy Characteristics'!$C:$C,0)))</f>
        <v>Fuel Taxes or Subsidies</v>
      </c>
      <c r="K1815" s="76" t="str">
        <f>IF(ISBLANK(INDEX('Policy Characteristics'!E:E,MATCH($C1815,'Policy Characteristics'!$C:$C,0))),"",INDEX('Policy Characteristics'!E:E,MATCH($C1815,'Policy Characteristics'!$C:$C,0)))</f>
        <v>cross fuel tax</v>
      </c>
      <c r="L1815" s="205">
        <f>IF(ISBLANK(INDEX('Policy Characteristics'!F:F,MATCH($C1815,'Policy Characteristics'!$C:$C,0))),"",INDEX('Policy Characteristics'!F:F,MATCH($C1815,'Policy Characteristics'!$C:$C,0)))</f>
        <v>-0.9</v>
      </c>
      <c r="M1815" s="205">
        <f>IF(ISBLANK(INDEX('Policy Characteristics'!G:G,MATCH($C1815,'Policy Characteristics'!$C:$C,0))),"",INDEX('Policy Characteristics'!G:G,MATCH($C1815,'Policy Characteristics'!$C:$C,0)))</f>
        <v>0.9</v>
      </c>
      <c r="N1815" s="205">
        <f>IF(ISBLANK(INDEX('Policy Characteristics'!H:H,MATCH($C1815,'Policy Characteristics'!$C:$C,0))),"",INDEX('Policy Characteristics'!H:H,MATCH($C1815,'Policy Characteristics'!$C:$C,0)))</f>
        <v>0.01</v>
      </c>
      <c r="O1815" s="76" t="str">
        <f>IF(ISBLANK(INDEX('Policy Characteristics'!I:I,MATCH($C1815,'Policy Characteristics'!$C:$C,0))),"",INDEX('Policy Characteristics'!I:I,MATCH($C1815,'Policy Characteristics'!$C:$C,0)))</f>
        <v>% of BAU price</v>
      </c>
      <c r="P1815" s="76" t="str">
        <f>IF(ISBLANK(INDEX('Policy Characteristics'!J:J,MATCH($C1815,'Policy Characteristics'!$C:$C,0))),"",INDEX('Policy Characteristics'!J:J,MATCH($C1815,'Policy Characteristics'!$C:$C,0)))</f>
        <v>**Description:** This policy changes the tax rate for the selected fuel type(s).  It is expressed as a percentage of the BAU Scenario price, which includes sales and excise taxes. To increase the tax rate, set a positive value. To reduce the BAU tax rate (or to apply a subsidy), set a negative value. // **Guidance for setting values:** In 2012, the national average sales tax rate was 6.8% and the national average tax rate on gasoline was 14%.</v>
      </c>
      <c r="Q1815" s="76" t="str">
        <f>IF(ISBLANK(INDEX('Policy Characteristics'!K:K,MATCH($C1815,'Policy Characteristics'!$C:$C,0))),"",INDEX('Policy Characteristics'!K:K,MATCH($C1815,'Policy Characteristics'!$C:$C,0)))</f>
        <v>fuels.html#fuel-taxes</v>
      </c>
      <c r="R1815" s="76" t="str">
        <f>IF(ISBLANK(INDEX('Policy Characteristics'!L:L,MATCH($C1815,'Policy Characteristics'!$C:$C,0))),"",INDEX('Policy Characteristics'!L:L,MATCH($C1815,'Policy Characteristics'!$C:$C,0)))</f>
        <v>fuel-taxes.html</v>
      </c>
    </row>
    <row r="1816" spans="1:18" x14ac:dyDescent="0.25">
      <c r="A1816" s="76" t="str">
        <f>IF(ISBLANK(INDEX('Policy Characteristics'!A:A,MATCH($C1816,'Policy Characteristics'!$C:$C,0))),"",INDEX('Policy Characteristics'!A:A,MATCH($C1816,'Policy Characteristics'!$C:$C,0)))</f>
        <v>Cross-Sector</v>
      </c>
      <c r="B1816" s="200" t="str">
        <f>IF(ISBLANK(INDEX('Policy Characteristics'!B:B,MATCH($C1816,'Policy Characteristics'!$C:$C,0))),"",INDEX('Policy Characteristics'!B:B,MATCH($C1816,'Policy Characteristics'!$C:$C,0)))</f>
        <v>Fuel Taxes or Subsidies</v>
      </c>
      <c r="C1816" s="208" t="str">
        <f t="shared" si="55"/>
        <v>Additional Fuel Tax or Subsidy Rate by Fuel</v>
      </c>
      <c r="D1816" s="78" t="s">
        <v>440</v>
      </c>
      <c r="E1816" s="88" t="s">
        <v>1890</v>
      </c>
      <c r="F1816" s="78" t="s">
        <v>441</v>
      </c>
      <c r="G1816" s="88" t="s">
        <v>671</v>
      </c>
      <c r="H1816" s="15">
        <v>2410</v>
      </c>
      <c r="I1816" s="213" t="s">
        <v>44</v>
      </c>
      <c r="J1816" s="202" t="str">
        <f>IF(ISBLANK(INDEX('Policy Characteristics'!D:D,MATCH($C1816,'Policy Characteristics'!$C:$C,0))),"",INDEX('Policy Characteristics'!D:D,MATCH($C1816,'Policy Characteristics'!$C:$C,0)))</f>
        <v>Fuel Taxes or Subsidies</v>
      </c>
      <c r="K1816" s="76" t="str">
        <f>IF(ISBLANK(INDEX('Policy Characteristics'!E:E,MATCH($C1816,'Policy Characteristics'!$C:$C,0))),"",INDEX('Policy Characteristics'!E:E,MATCH($C1816,'Policy Characteristics'!$C:$C,0)))</f>
        <v>cross fuel tax</v>
      </c>
      <c r="L1816" s="205">
        <f>IF(ISBLANK(INDEX('Policy Characteristics'!F:F,MATCH($C1816,'Policy Characteristics'!$C:$C,0))),"",INDEX('Policy Characteristics'!F:F,MATCH($C1816,'Policy Characteristics'!$C:$C,0)))</f>
        <v>-0.9</v>
      </c>
      <c r="M1816" s="205">
        <f>IF(ISBLANK(INDEX('Policy Characteristics'!G:G,MATCH($C1816,'Policy Characteristics'!$C:$C,0))),"",INDEX('Policy Characteristics'!G:G,MATCH($C1816,'Policy Characteristics'!$C:$C,0)))</f>
        <v>0.9</v>
      </c>
      <c r="N1816" s="205">
        <f>IF(ISBLANK(INDEX('Policy Characteristics'!H:H,MATCH($C1816,'Policy Characteristics'!$C:$C,0))),"",INDEX('Policy Characteristics'!H:H,MATCH($C1816,'Policy Characteristics'!$C:$C,0)))</f>
        <v>0.01</v>
      </c>
      <c r="O1816" s="76" t="str">
        <f>IF(ISBLANK(INDEX('Policy Characteristics'!I:I,MATCH($C1816,'Policy Characteristics'!$C:$C,0))),"",INDEX('Policy Characteristics'!I:I,MATCH($C1816,'Policy Characteristics'!$C:$C,0)))</f>
        <v>% of BAU price</v>
      </c>
      <c r="P1816" s="76" t="str">
        <f>IF(ISBLANK(INDEX('Policy Characteristics'!J:J,MATCH($C1816,'Policy Characteristics'!$C:$C,0))),"",INDEX('Policy Characteristics'!J:J,MATCH($C1816,'Policy Characteristics'!$C:$C,0)))</f>
        <v>**Description:** This policy changes the tax rate for the selected fuel type(s).  It is expressed as a percentage of the BAU Scenario price, which includes sales and excise taxes. To increase the tax rate, set a positive value. To reduce the BAU tax rate (or to apply a subsidy), set a negative value. // **Guidance for setting values:** In 2012, the national average sales tax rate was 6.8% and the national average tax rate on gasoline was 14%.</v>
      </c>
      <c r="Q1816" s="76" t="str">
        <f>IF(ISBLANK(INDEX('Policy Characteristics'!K:K,MATCH($C1816,'Policy Characteristics'!$C:$C,0))),"",INDEX('Policy Characteristics'!K:K,MATCH($C1816,'Policy Characteristics'!$C:$C,0)))</f>
        <v>fuels.html#fuel-taxes</v>
      </c>
      <c r="R1816" s="76" t="str">
        <f>IF(ISBLANK(INDEX('Policy Characteristics'!L:L,MATCH($C1816,'Policy Characteristics'!$C:$C,0))),"",INDEX('Policy Characteristics'!L:L,MATCH($C1816,'Policy Characteristics'!$C:$C,0)))</f>
        <v>fuel-taxes.html</v>
      </c>
    </row>
    <row r="1817" spans="1:18" x14ac:dyDescent="0.25">
      <c r="A1817" s="76" t="str">
        <f>IF(ISBLANK(INDEX('Policy Characteristics'!A:A,MATCH($C1817,'Policy Characteristics'!$C:$C,0))),"",INDEX('Policy Characteristics'!A:A,MATCH($C1817,'Policy Characteristics'!$C:$C,0)))</f>
        <v>Cross-Sector</v>
      </c>
      <c r="B1817" s="200" t="str">
        <f>IF(ISBLANK(INDEX('Policy Characteristics'!B:B,MATCH($C1817,'Policy Characteristics'!$C:$C,0))),"",INDEX('Policy Characteristics'!B:B,MATCH($C1817,'Policy Characteristics'!$C:$C,0)))</f>
        <v>Fuel Taxes or Subsidies</v>
      </c>
      <c r="C1817" s="208" t="str">
        <f t="shared" si="55"/>
        <v>Additional Fuel Tax or Subsidy Rate by Fuel</v>
      </c>
      <c r="D1817" s="78" t="s">
        <v>708</v>
      </c>
      <c r="E1817" s="88" t="s">
        <v>1890</v>
      </c>
      <c r="F1817" s="78" t="s">
        <v>712</v>
      </c>
      <c r="G1817" s="88" t="s">
        <v>671</v>
      </c>
      <c r="H1817" s="15">
        <v>2411</v>
      </c>
      <c r="I1817" s="213" t="s">
        <v>44</v>
      </c>
      <c r="J1817" s="202" t="str">
        <f>IF(ISBLANK(INDEX('Policy Characteristics'!D:D,MATCH($C1817,'Policy Characteristics'!$C:$C,0))),"",INDEX('Policy Characteristics'!D:D,MATCH($C1817,'Policy Characteristics'!$C:$C,0)))</f>
        <v>Fuel Taxes or Subsidies</v>
      </c>
      <c r="K1817" s="76" t="str">
        <f>IF(ISBLANK(INDEX('Policy Characteristics'!E:E,MATCH($C1817,'Policy Characteristics'!$C:$C,0))),"",INDEX('Policy Characteristics'!E:E,MATCH($C1817,'Policy Characteristics'!$C:$C,0)))</f>
        <v>cross fuel tax</v>
      </c>
      <c r="L1817" s="205">
        <f>IF(ISBLANK(INDEX('Policy Characteristics'!F:F,MATCH($C1817,'Policy Characteristics'!$C:$C,0))),"",INDEX('Policy Characteristics'!F:F,MATCH($C1817,'Policy Characteristics'!$C:$C,0)))</f>
        <v>-0.9</v>
      </c>
      <c r="M1817" s="205">
        <f>IF(ISBLANK(INDEX('Policy Characteristics'!G:G,MATCH($C1817,'Policy Characteristics'!$C:$C,0))),"",INDEX('Policy Characteristics'!G:G,MATCH($C1817,'Policy Characteristics'!$C:$C,0)))</f>
        <v>0.9</v>
      </c>
      <c r="N1817" s="205">
        <f>IF(ISBLANK(INDEX('Policy Characteristics'!H:H,MATCH($C1817,'Policy Characteristics'!$C:$C,0))),"",INDEX('Policy Characteristics'!H:H,MATCH($C1817,'Policy Characteristics'!$C:$C,0)))</f>
        <v>0.01</v>
      </c>
      <c r="O1817" s="76" t="str">
        <f>IF(ISBLANK(INDEX('Policy Characteristics'!I:I,MATCH($C1817,'Policy Characteristics'!$C:$C,0))),"",INDEX('Policy Characteristics'!I:I,MATCH($C1817,'Policy Characteristics'!$C:$C,0)))</f>
        <v>% of BAU price</v>
      </c>
      <c r="P1817" s="76" t="str">
        <f>IF(ISBLANK(INDEX('Policy Characteristics'!J:J,MATCH($C1817,'Policy Characteristics'!$C:$C,0))),"",INDEX('Policy Characteristics'!J:J,MATCH($C1817,'Policy Characteristics'!$C:$C,0)))</f>
        <v>**Description:** This policy changes the tax rate for the selected fuel type(s).  It is expressed as a percentage of the BAU Scenario price, which includes sales and excise taxes. To increase the tax rate, set a positive value. To reduce the BAU tax rate (or to apply a subsidy), set a negative value. // **Guidance for setting values:** In 2012, the national average sales tax rate was 6.8% and the national average tax rate on gasoline was 14%.</v>
      </c>
      <c r="Q1817" s="76" t="str">
        <f>IF(ISBLANK(INDEX('Policy Characteristics'!K:K,MATCH($C1817,'Policy Characteristics'!$C:$C,0))),"",INDEX('Policy Characteristics'!K:K,MATCH($C1817,'Policy Characteristics'!$C:$C,0)))</f>
        <v>fuels.html#fuel-taxes</v>
      </c>
      <c r="R1817" s="76" t="str">
        <f>IF(ISBLANK(INDEX('Policy Characteristics'!L:L,MATCH($C1817,'Policy Characteristics'!$C:$C,0))),"",INDEX('Policy Characteristics'!L:L,MATCH($C1817,'Policy Characteristics'!$C:$C,0)))</f>
        <v>fuel-taxes.html</v>
      </c>
    </row>
    <row r="1818" spans="1:18" x14ac:dyDescent="0.25">
      <c r="A1818" s="76" t="str">
        <f>IF(ISBLANK(INDEX('Policy Characteristics'!A:A,MATCH($C1818,'Policy Characteristics'!$C:$C,0))),"",INDEX('Policy Characteristics'!A:A,MATCH($C1818,'Policy Characteristics'!$C:$C,0)))</f>
        <v>Cross-Sector</v>
      </c>
      <c r="B1818" s="200" t="str">
        <f>IF(ISBLANK(INDEX('Policy Characteristics'!B:B,MATCH($C1818,'Policy Characteristics'!$C:$C,0))),"",INDEX('Policy Characteristics'!B:B,MATCH($C1818,'Policy Characteristics'!$C:$C,0)))</f>
        <v>Fuel Taxes or Subsidies</v>
      </c>
      <c r="C1818" s="208" t="str">
        <f t="shared" si="55"/>
        <v>Additional Fuel Tax or Subsidy Rate by Fuel</v>
      </c>
      <c r="D1818" s="78" t="s">
        <v>718</v>
      </c>
      <c r="E1818" s="88" t="s">
        <v>1890</v>
      </c>
      <c r="F1818" s="78" t="s">
        <v>719</v>
      </c>
      <c r="G1818" s="88" t="s">
        <v>671</v>
      </c>
      <c r="H1818" s="15">
        <v>2412</v>
      </c>
      <c r="I1818" s="213" t="s">
        <v>44</v>
      </c>
      <c r="J1818" s="202" t="str">
        <f>IF(ISBLANK(INDEX('Policy Characteristics'!D:D,MATCH($C1818,'Policy Characteristics'!$C:$C,0))),"",INDEX('Policy Characteristics'!D:D,MATCH($C1818,'Policy Characteristics'!$C:$C,0)))</f>
        <v>Fuel Taxes or Subsidies</v>
      </c>
      <c r="K1818" s="76" t="str">
        <f>IF(ISBLANK(INDEX('Policy Characteristics'!E:E,MATCH($C1818,'Policy Characteristics'!$C:$C,0))),"",INDEX('Policy Characteristics'!E:E,MATCH($C1818,'Policy Characteristics'!$C:$C,0)))</f>
        <v>cross fuel tax</v>
      </c>
      <c r="L1818" s="205">
        <f>IF(ISBLANK(INDEX('Policy Characteristics'!F:F,MATCH($C1818,'Policy Characteristics'!$C:$C,0))),"",INDEX('Policy Characteristics'!F:F,MATCH($C1818,'Policy Characteristics'!$C:$C,0)))</f>
        <v>-0.9</v>
      </c>
      <c r="M1818" s="205">
        <f>IF(ISBLANK(INDEX('Policy Characteristics'!G:G,MATCH($C1818,'Policy Characteristics'!$C:$C,0))),"",INDEX('Policy Characteristics'!G:G,MATCH($C1818,'Policy Characteristics'!$C:$C,0)))</f>
        <v>0.9</v>
      </c>
      <c r="N1818" s="205">
        <f>IF(ISBLANK(INDEX('Policy Characteristics'!H:H,MATCH($C1818,'Policy Characteristics'!$C:$C,0))),"",INDEX('Policy Characteristics'!H:H,MATCH($C1818,'Policy Characteristics'!$C:$C,0)))</f>
        <v>0.01</v>
      </c>
      <c r="O1818" s="76" t="str">
        <f>IF(ISBLANK(INDEX('Policy Characteristics'!I:I,MATCH($C1818,'Policy Characteristics'!$C:$C,0))),"",INDEX('Policy Characteristics'!I:I,MATCH($C1818,'Policy Characteristics'!$C:$C,0)))</f>
        <v>% of BAU price</v>
      </c>
      <c r="P1818" s="76" t="str">
        <f>IF(ISBLANK(INDEX('Policy Characteristics'!J:J,MATCH($C1818,'Policy Characteristics'!$C:$C,0))),"",INDEX('Policy Characteristics'!J:J,MATCH($C1818,'Policy Characteristics'!$C:$C,0)))</f>
        <v>**Description:** This policy changes the tax rate for the selected fuel type(s).  It is expressed as a percentage of the BAU Scenario price, which includes sales and excise taxes. To increase the tax rate, set a positive value. To reduce the BAU tax rate (or to apply a subsidy), set a negative value. // **Guidance for setting values:** In 2012, the national average sales tax rate was 6.8% and the national average tax rate on gasoline was 14%.</v>
      </c>
      <c r="Q1818" s="76" t="str">
        <f>IF(ISBLANK(INDEX('Policy Characteristics'!K:K,MATCH($C1818,'Policy Characteristics'!$C:$C,0))),"",INDEX('Policy Characteristics'!K:K,MATCH($C1818,'Policy Characteristics'!$C:$C,0)))</f>
        <v>fuels.html#fuel-taxes</v>
      </c>
      <c r="R1818" s="76" t="str">
        <f>IF(ISBLANK(INDEX('Policy Characteristics'!L:L,MATCH($C1818,'Policy Characteristics'!$C:$C,0))),"",INDEX('Policy Characteristics'!L:L,MATCH($C1818,'Policy Characteristics'!$C:$C,0)))</f>
        <v>fuel-taxes.html</v>
      </c>
    </row>
    <row r="1819" spans="1:18" x14ac:dyDescent="0.25">
      <c r="A1819" s="76" t="str">
        <f>IF(ISBLANK(INDEX('Policy Characteristics'!A:A,MATCH($C1819,'Policy Characteristics'!$C:$C,0))),"",INDEX('Policy Characteristics'!A:A,MATCH($C1819,'Policy Characteristics'!$C:$C,0)))</f>
        <v>Cross-Sector</v>
      </c>
      <c r="B1819" s="200" t="str">
        <f>IF(ISBLANK(INDEX('Policy Characteristics'!B:B,MATCH($C1819,'Policy Characteristics'!$C:$C,0))),"",INDEX('Policy Characteristics'!B:B,MATCH($C1819,'Policy Characteristics'!$C:$C,0)))</f>
        <v>Fuel Taxes or Subsidies</v>
      </c>
      <c r="C1819" s="208" t="str">
        <f t="shared" si="55"/>
        <v>Additional Fuel Tax or Subsidy Rate by Fuel</v>
      </c>
      <c r="D1819" s="78" t="s">
        <v>709</v>
      </c>
      <c r="E1819" s="88" t="s">
        <v>1890</v>
      </c>
      <c r="F1819" s="78" t="s">
        <v>713</v>
      </c>
      <c r="G1819" s="88" t="s">
        <v>671</v>
      </c>
      <c r="H1819" s="15">
        <v>2413</v>
      </c>
      <c r="I1819" s="213" t="s">
        <v>44</v>
      </c>
      <c r="J1819" s="202" t="str">
        <f>IF(ISBLANK(INDEX('Policy Characteristics'!D:D,MATCH($C1819,'Policy Characteristics'!$C:$C,0))),"",INDEX('Policy Characteristics'!D:D,MATCH($C1819,'Policy Characteristics'!$C:$C,0)))</f>
        <v>Fuel Taxes or Subsidies</v>
      </c>
      <c r="K1819" s="76" t="str">
        <f>IF(ISBLANK(INDEX('Policy Characteristics'!E:E,MATCH($C1819,'Policy Characteristics'!$C:$C,0))),"",INDEX('Policy Characteristics'!E:E,MATCH($C1819,'Policy Characteristics'!$C:$C,0)))</f>
        <v>cross fuel tax</v>
      </c>
      <c r="L1819" s="205">
        <f>IF(ISBLANK(INDEX('Policy Characteristics'!F:F,MATCH($C1819,'Policy Characteristics'!$C:$C,0))),"",INDEX('Policy Characteristics'!F:F,MATCH($C1819,'Policy Characteristics'!$C:$C,0)))</f>
        <v>-0.9</v>
      </c>
      <c r="M1819" s="205">
        <f>IF(ISBLANK(INDEX('Policy Characteristics'!G:G,MATCH($C1819,'Policy Characteristics'!$C:$C,0))),"",INDEX('Policy Characteristics'!G:G,MATCH($C1819,'Policy Characteristics'!$C:$C,0)))</f>
        <v>0.9</v>
      </c>
      <c r="N1819" s="205">
        <f>IF(ISBLANK(INDEX('Policy Characteristics'!H:H,MATCH($C1819,'Policy Characteristics'!$C:$C,0))),"",INDEX('Policy Characteristics'!H:H,MATCH($C1819,'Policy Characteristics'!$C:$C,0)))</f>
        <v>0.01</v>
      </c>
      <c r="O1819" s="76" t="str">
        <f>IF(ISBLANK(INDEX('Policy Characteristics'!I:I,MATCH($C1819,'Policy Characteristics'!$C:$C,0))),"",INDEX('Policy Characteristics'!I:I,MATCH($C1819,'Policy Characteristics'!$C:$C,0)))</f>
        <v>% of BAU price</v>
      </c>
      <c r="P1819" s="76" t="str">
        <f>IF(ISBLANK(INDEX('Policy Characteristics'!J:J,MATCH($C1819,'Policy Characteristics'!$C:$C,0))),"",INDEX('Policy Characteristics'!J:J,MATCH($C1819,'Policy Characteristics'!$C:$C,0)))</f>
        <v>**Description:** This policy changes the tax rate for the selected fuel type(s).  It is expressed as a percentage of the BAU Scenario price, which includes sales and excise taxes. To increase the tax rate, set a positive value. To reduce the BAU tax rate (or to apply a subsidy), set a negative value. // **Guidance for setting values:** In 2012, the national average sales tax rate was 6.8% and the national average tax rate on gasoline was 14%.</v>
      </c>
      <c r="Q1819" s="76" t="str">
        <f>IF(ISBLANK(INDEX('Policy Characteristics'!K:K,MATCH($C1819,'Policy Characteristics'!$C:$C,0))),"",INDEX('Policy Characteristics'!K:K,MATCH($C1819,'Policy Characteristics'!$C:$C,0)))</f>
        <v>fuels.html#fuel-taxes</v>
      </c>
      <c r="R1819" s="76" t="str">
        <f>IF(ISBLANK(INDEX('Policy Characteristics'!L:L,MATCH($C1819,'Policy Characteristics'!$C:$C,0))),"",INDEX('Policy Characteristics'!L:L,MATCH($C1819,'Policy Characteristics'!$C:$C,0)))</f>
        <v>fuel-taxes.html</v>
      </c>
    </row>
    <row r="1820" spans="1:18" x14ac:dyDescent="0.25">
      <c r="A1820" s="76" t="str">
        <f>IF(ISBLANK(INDEX('Policy Characteristics'!A:A,MATCH($C1820,'Policy Characteristics'!$C:$C,0))),"",INDEX('Policy Characteristics'!A:A,MATCH($C1820,'Policy Characteristics'!$C:$C,0)))</f>
        <v>Cross-Sector</v>
      </c>
      <c r="B1820" s="200" t="str">
        <f>IF(ISBLANK(INDEX('Policy Characteristics'!B:B,MATCH($C1820,'Policy Characteristics'!$C:$C,0))),"",INDEX('Policy Characteristics'!B:B,MATCH($C1820,'Policy Characteristics'!$C:$C,0)))</f>
        <v>Fuel Taxes or Subsidies</v>
      </c>
      <c r="C1820" s="208" t="str">
        <f t="shared" si="55"/>
        <v>Additional Fuel Tax or Subsidy Rate by Fuel</v>
      </c>
      <c r="D1820" s="78" t="s">
        <v>710</v>
      </c>
      <c r="E1820" s="88" t="s">
        <v>1890</v>
      </c>
      <c r="F1820" s="78" t="s">
        <v>714</v>
      </c>
      <c r="G1820" s="88" t="s">
        <v>671</v>
      </c>
      <c r="H1820" s="15">
        <v>2414</v>
      </c>
      <c r="I1820" s="213" t="s">
        <v>44</v>
      </c>
      <c r="J1820" s="202" t="str">
        <f>IF(ISBLANK(INDEX('Policy Characteristics'!D:D,MATCH($C1820,'Policy Characteristics'!$C:$C,0))),"",INDEX('Policy Characteristics'!D:D,MATCH($C1820,'Policy Characteristics'!$C:$C,0)))</f>
        <v>Fuel Taxes or Subsidies</v>
      </c>
      <c r="K1820" s="76" t="str">
        <f>IF(ISBLANK(INDEX('Policy Characteristics'!E:E,MATCH($C1820,'Policy Characteristics'!$C:$C,0))),"",INDEX('Policy Characteristics'!E:E,MATCH($C1820,'Policy Characteristics'!$C:$C,0)))</f>
        <v>cross fuel tax</v>
      </c>
      <c r="L1820" s="205">
        <f>IF(ISBLANK(INDEX('Policy Characteristics'!F:F,MATCH($C1820,'Policy Characteristics'!$C:$C,0))),"",INDEX('Policy Characteristics'!F:F,MATCH($C1820,'Policy Characteristics'!$C:$C,0)))</f>
        <v>-0.9</v>
      </c>
      <c r="M1820" s="205">
        <f>IF(ISBLANK(INDEX('Policy Characteristics'!G:G,MATCH($C1820,'Policy Characteristics'!$C:$C,0))),"",INDEX('Policy Characteristics'!G:G,MATCH($C1820,'Policy Characteristics'!$C:$C,0)))</f>
        <v>0.9</v>
      </c>
      <c r="N1820" s="205">
        <f>IF(ISBLANK(INDEX('Policy Characteristics'!H:H,MATCH($C1820,'Policy Characteristics'!$C:$C,0))),"",INDEX('Policy Characteristics'!H:H,MATCH($C1820,'Policy Characteristics'!$C:$C,0)))</f>
        <v>0.01</v>
      </c>
      <c r="O1820" s="76" t="str">
        <f>IF(ISBLANK(INDEX('Policy Characteristics'!I:I,MATCH($C1820,'Policy Characteristics'!$C:$C,0))),"",INDEX('Policy Characteristics'!I:I,MATCH($C1820,'Policy Characteristics'!$C:$C,0)))</f>
        <v>% of BAU price</v>
      </c>
      <c r="P1820" s="76" t="str">
        <f>IF(ISBLANK(INDEX('Policy Characteristics'!J:J,MATCH($C1820,'Policy Characteristics'!$C:$C,0))),"",INDEX('Policy Characteristics'!J:J,MATCH($C1820,'Policy Characteristics'!$C:$C,0)))</f>
        <v>**Description:** This policy changes the tax rate for the selected fuel type(s).  It is expressed as a percentage of the BAU Scenario price, which includes sales and excise taxes. To increase the tax rate, set a positive value. To reduce the BAU tax rate (or to apply a subsidy), set a negative value. // **Guidance for setting values:** In 2012, the national average sales tax rate was 6.8% and the national average tax rate on gasoline was 14%.</v>
      </c>
      <c r="Q1820" s="76" t="str">
        <f>IF(ISBLANK(INDEX('Policy Characteristics'!K:K,MATCH($C1820,'Policy Characteristics'!$C:$C,0))),"",INDEX('Policy Characteristics'!K:K,MATCH($C1820,'Policy Characteristics'!$C:$C,0)))</f>
        <v>fuels.html#fuel-taxes</v>
      </c>
      <c r="R1820" s="76" t="str">
        <f>IF(ISBLANK(INDEX('Policy Characteristics'!L:L,MATCH($C1820,'Policy Characteristics'!$C:$C,0))),"",INDEX('Policy Characteristics'!L:L,MATCH($C1820,'Policy Characteristics'!$C:$C,0)))</f>
        <v>fuel-taxes.html</v>
      </c>
    </row>
    <row r="1821" spans="1:18" x14ac:dyDescent="0.25">
      <c r="A1821" s="76" t="str">
        <f>IF(ISBLANK(INDEX('Policy Characteristics'!A:A,MATCH($C1821,'Policy Characteristics'!$C:$C,0))),"",INDEX('Policy Characteristics'!A:A,MATCH($C1821,'Policy Characteristics'!$C:$C,0)))</f>
        <v>Cross-Sector</v>
      </c>
      <c r="B1821" s="200" t="str">
        <f>IF(ISBLANK(INDEX('Policy Characteristics'!B:B,MATCH($C1821,'Policy Characteristics'!$C:$C,0))),"",INDEX('Policy Characteristics'!B:B,MATCH($C1821,'Policy Characteristics'!$C:$C,0)))</f>
        <v>Fuel Taxes or Subsidies</v>
      </c>
      <c r="C1821" s="208" t="str">
        <f t="shared" si="55"/>
        <v>Additional Fuel Tax or Subsidy Rate by Fuel</v>
      </c>
      <c r="D1821" s="78" t="s">
        <v>711</v>
      </c>
      <c r="E1821" s="88" t="s">
        <v>1890</v>
      </c>
      <c r="F1821" s="78" t="s">
        <v>715</v>
      </c>
      <c r="G1821" s="88" t="s">
        <v>671</v>
      </c>
      <c r="H1821" s="15">
        <v>2415</v>
      </c>
      <c r="I1821" s="213" t="s">
        <v>44</v>
      </c>
      <c r="J1821" s="202" t="str">
        <f>IF(ISBLANK(INDEX('Policy Characteristics'!D:D,MATCH($C1821,'Policy Characteristics'!$C:$C,0))),"",INDEX('Policy Characteristics'!D:D,MATCH($C1821,'Policy Characteristics'!$C:$C,0)))</f>
        <v>Fuel Taxes or Subsidies</v>
      </c>
      <c r="K1821" s="76" t="str">
        <f>IF(ISBLANK(INDEX('Policy Characteristics'!E:E,MATCH($C1821,'Policy Characteristics'!$C:$C,0))),"",INDEX('Policy Characteristics'!E:E,MATCH($C1821,'Policy Characteristics'!$C:$C,0)))</f>
        <v>cross fuel tax</v>
      </c>
      <c r="L1821" s="205">
        <f>IF(ISBLANK(INDEX('Policy Characteristics'!F:F,MATCH($C1821,'Policy Characteristics'!$C:$C,0))),"",INDEX('Policy Characteristics'!F:F,MATCH($C1821,'Policy Characteristics'!$C:$C,0)))</f>
        <v>-0.9</v>
      </c>
      <c r="M1821" s="205">
        <f>IF(ISBLANK(INDEX('Policy Characteristics'!G:G,MATCH($C1821,'Policy Characteristics'!$C:$C,0))),"",INDEX('Policy Characteristics'!G:G,MATCH($C1821,'Policy Characteristics'!$C:$C,0)))</f>
        <v>0.9</v>
      </c>
      <c r="N1821" s="205">
        <f>IF(ISBLANK(INDEX('Policy Characteristics'!H:H,MATCH($C1821,'Policy Characteristics'!$C:$C,0))),"",INDEX('Policy Characteristics'!H:H,MATCH($C1821,'Policy Characteristics'!$C:$C,0)))</f>
        <v>0.01</v>
      </c>
      <c r="O1821" s="76" t="str">
        <f>IF(ISBLANK(INDEX('Policy Characteristics'!I:I,MATCH($C1821,'Policy Characteristics'!$C:$C,0))),"",INDEX('Policy Characteristics'!I:I,MATCH($C1821,'Policy Characteristics'!$C:$C,0)))</f>
        <v>% of BAU price</v>
      </c>
      <c r="P1821" s="76" t="str">
        <f>IF(ISBLANK(INDEX('Policy Characteristics'!J:J,MATCH($C1821,'Policy Characteristics'!$C:$C,0))),"",INDEX('Policy Characteristics'!J:J,MATCH($C1821,'Policy Characteristics'!$C:$C,0)))</f>
        <v>**Description:** This policy changes the tax rate for the selected fuel type(s).  It is expressed as a percentage of the BAU Scenario price, which includes sales and excise taxes. To increase the tax rate, set a positive value. To reduce the BAU tax rate (or to apply a subsidy), set a negative value. // **Guidance for setting values:** In 2012, the national average sales tax rate was 6.8% and the national average tax rate on gasoline was 14%.</v>
      </c>
      <c r="Q1821" s="76" t="str">
        <f>IF(ISBLANK(INDEX('Policy Characteristics'!K:K,MATCH($C1821,'Policy Characteristics'!$C:$C,0))),"",INDEX('Policy Characteristics'!K:K,MATCH($C1821,'Policy Characteristics'!$C:$C,0)))</f>
        <v>fuels.html#fuel-taxes</v>
      </c>
      <c r="R1821" s="76" t="str">
        <f>IF(ISBLANK(INDEX('Policy Characteristics'!L:L,MATCH($C1821,'Policy Characteristics'!$C:$C,0))),"",INDEX('Policy Characteristics'!L:L,MATCH($C1821,'Policy Characteristics'!$C:$C,0)))</f>
        <v>fuel-taxes.html</v>
      </c>
    </row>
    <row r="1822" spans="1:18" s="76" customFormat="1" x14ac:dyDescent="0.25">
      <c r="A1822" s="76" t="str">
        <f>IF(ISBLANK(INDEX('Policy Characteristics'!A:A,MATCH($C1822,'Policy Characteristics'!$C:$C,0))),"",INDEX('Policy Characteristics'!A:A,MATCH($C1822,'Policy Characteristics'!$C:$C,0)))</f>
        <v>Cross-Sector</v>
      </c>
      <c r="B1822" s="200" t="str">
        <f>IF(ISBLANK(INDEX('Policy Characteristics'!B:B,MATCH($C1822,'Policy Characteristics'!$C:$C,0))),"",INDEX('Policy Characteristics'!B:B,MATCH($C1822,'Policy Characteristics'!$C:$C,0)))</f>
        <v>Fuel Taxes or Subsidies</v>
      </c>
      <c r="C1822" s="208" t="str">
        <f t="shared" si="55"/>
        <v>Additional Fuel Tax or Subsidy Rate by Fuel</v>
      </c>
      <c r="D1822" s="88" t="s">
        <v>52</v>
      </c>
      <c r="E1822" s="88" t="s">
        <v>1891</v>
      </c>
      <c r="F1822" s="88" t="s">
        <v>93</v>
      </c>
      <c r="G1822" s="88" t="s">
        <v>1033</v>
      </c>
      <c r="H1822" s="15">
        <v>2416</v>
      </c>
      <c r="I1822" s="213" t="s">
        <v>43</v>
      </c>
      <c r="J1822" s="202" t="str">
        <f>IF(ISBLANK(INDEX('Policy Characteristics'!D:D,MATCH($C1822,'Policy Characteristics'!$C:$C,0))),"",INDEX('Policy Characteristics'!D:D,MATCH($C1822,'Policy Characteristics'!$C:$C,0)))</f>
        <v>Fuel Taxes or Subsidies</v>
      </c>
      <c r="K1822" s="76" t="str">
        <f>IF(ISBLANK(INDEX('Policy Characteristics'!E:E,MATCH($C1822,'Policy Characteristics'!$C:$C,0))),"",INDEX('Policy Characteristics'!E:E,MATCH($C1822,'Policy Characteristics'!$C:$C,0)))</f>
        <v>cross fuel tax</v>
      </c>
      <c r="L1822" s="205">
        <f>IF(ISBLANK(INDEX('Policy Characteristics'!F:F,MATCH($C1822,'Policy Characteristics'!$C:$C,0))),"",INDEX('Policy Characteristics'!F:F,MATCH($C1822,'Policy Characteristics'!$C:$C,0)))</f>
        <v>-0.9</v>
      </c>
      <c r="M1822" s="205">
        <f>IF(ISBLANK(INDEX('Policy Characteristics'!G:G,MATCH($C1822,'Policy Characteristics'!$C:$C,0))),"",INDEX('Policy Characteristics'!G:G,MATCH($C1822,'Policy Characteristics'!$C:$C,0)))</f>
        <v>0.9</v>
      </c>
      <c r="N1822" s="205">
        <f>IF(ISBLANK(INDEX('Policy Characteristics'!H:H,MATCH($C1822,'Policy Characteristics'!$C:$C,0))),"",INDEX('Policy Characteristics'!H:H,MATCH($C1822,'Policy Characteristics'!$C:$C,0)))</f>
        <v>0.01</v>
      </c>
      <c r="O1822" s="76" t="str">
        <f>IF(ISBLANK(INDEX('Policy Characteristics'!I:I,MATCH($C1822,'Policy Characteristics'!$C:$C,0))),"",INDEX('Policy Characteristics'!I:I,MATCH($C1822,'Policy Characteristics'!$C:$C,0)))</f>
        <v>% of BAU price</v>
      </c>
      <c r="P1822" s="76" t="str">
        <f>IF(ISBLANK(INDEX('Policy Characteristics'!J:J,MATCH($C1822,'Policy Characteristics'!$C:$C,0))),"",INDEX('Policy Characteristics'!J:J,MATCH($C1822,'Policy Characteristics'!$C:$C,0)))</f>
        <v>**Description:** This policy changes the tax rate for the selected fuel type(s).  It is expressed as a percentage of the BAU Scenario price, which includes sales and excise taxes. To increase the tax rate, set a positive value. To reduce the BAU tax rate (or to apply a subsidy), set a negative value. // **Guidance for setting values:** In 2012, the national average sales tax rate was 6.8% and the national average tax rate on gasoline was 14%.</v>
      </c>
      <c r="Q1822" s="76" t="str">
        <f>IF(ISBLANK(INDEX('Policy Characteristics'!K:K,MATCH($C1822,'Policy Characteristics'!$C:$C,0))),"",INDEX('Policy Characteristics'!K:K,MATCH($C1822,'Policy Characteristics'!$C:$C,0)))</f>
        <v>fuels.html#fuel-taxes</v>
      </c>
      <c r="R1822" s="76" t="str">
        <f>IF(ISBLANK(INDEX('Policy Characteristics'!L:L,MATCH($C1822,'Policy Characteristics'!$C:$C,0))),"",INDEX('Policy Characteristics'!L:L,MATCH($C1822,'Policy Characteristics'!$C:$C,0)))</f>
        <v>fuel-taxes.html</v>
      </c>
    </row>
    <row r="1823" spans="1:18" s="76" customFormat="1" x14ac:dyDescent="0.25">
      <c r="A1823" s="76" t="str">
        <f>IF(ISBLANK(INDEX('Policy Characteristics'!A:A,MATCH($C1823,'Policy Characteristics'!$C:$C,0))),"",INDEX('Policy Characteristics'!A:A,MATCH($C1823,'Policy Characteristics'!$C:$C,0)))</f>
        <v>Cross-Sector</v>
      </c>
      <c r="B1823" s="200" t="str">
        <f>IF(ISBLANK(INDEX('Policy Characteristics'!B:B,MATCH($C1823,'Policy Characteristics'!$C:$C,0))),"",INDEX('Policy Characteristics'!B:B,MATCH($C1823,'Policy Characteristics'!$C:$C,0)))</f>
        <v>Fuel Taxes or Subsidies</v>
      </c>
      <c r="C1823" s="208" t="str">
        <f t="shared" si="55"/>
        <v>Additional Fuel Tax or Subsidy Rate by Fuel</v>
      </c>
      <c r="D1823" s="78" t="s">
        <v>447</v>
      </c>
      <c r="E1823" s="88" t="s">
        <v>1891</v>
      </c>
      <c r="F1823" s="78" t="s">
        <v>444</v>
      </c>
      <c r="G1823" s="88" t="s">
        <v>1033</v>
      </c>
      <c r="H1823" s="15">
        <v>2417</v>
      </c>
      <c r="I1823" s="201" t="s">
        <v>44</v>
      </c>
      <c r="J1823" s="202" t="str">
        <f>IF(ISBLANK(INDEX('Policy Characteristics'!D:D,MATCH($C1823,'Policy Characteristics'!$C:$C,0))),"",INDEX('Policy Characteristics'!D:D,MATCH($C1823,'Policy Characteristics'!$C:$C,0)))</f>
        <v>Fuel Taxes or Subsidies</v>
      </c>
      <c r="K1823" s="76" t="str">
        <f>IF(ISBLANK(INDEX('Policy Characteristics'!E:E,MATCH($C1823,'Policy Characteristics'!$C:$C,0))),"",INDEX('Policy Characteristics'!E:E,MATCH($C1823,'Policy Characteristics'!$C:$C,0)))</f>
        <v>cross fuel tax</v>
      </c>
      <c r="L1823" s="205">
        <f>IF(ISBLANK(INDEX('Policy Characteristics'!F:F,MATCH($C1823,'Policy Characteristics'!$C:$C,0))),"",INDEX('Policy Characteristics'!F:F,MATCH($C1823,'Policy Characteristics'!$C:$C,0)))</f>
        <v>-0.9</v>
      </c>
      <c r="M1823" s="205">
        <f>IF(ISBLANK(INDEX('Policy Characteristics'!G:G,MATCH($C1823,'Policy Characteristics'!$C:$C,0))),"",INDEX('Policy Characteristics'!G:G,MATCH($C1823,'Policy Characteristics'!$C:$C,0)))</f>
        <v>0.9</v>
      </c>
      <c r="N1823" s="205">
        <f>IF(ISBLANK(INDEX('Policy Characteristics'!H:H,MATCH($C1823,'Policy Characteristics'!$C:$C,0))),"",INDEX('Policy Characteristics'!H:H,MATCH($C1823,'Policy Characteristics'!$C:$C,0)))</f>
        <v>0.01</v>
      </c>
      <c r="O1823" s="76" t="str">
        <f>IF(ISBLANK(INDEX('Policy Characteristics'!I:I,MATCH($C1823,'Policy Characteristics'!$C:$C,0))),"",INDEX('Policy Characteristics'!I:I,MATCH($C1823,'Policy Characteristics'!$C:$C,0)))</f>
        <v>% of BAU price</v>
      </c>
      <c r="P1823" s="76" t="str">
        <f>IF(ISBLANK(INDEX('Policy Characteristics'!J:J,MATCH($C1823,'Policy Characteristics'!$C:$C,0))),"",INDEX('Policy Characteristics'!J:J,MATCH($C1823,'Policy Characteristics'!$C:$C,0)))</f>
        <v>**Description:** This policy changes the tax rate for the selected fuel type(s).  It is expressed as a percentage of the BAU Scenario price, which includes sales and excise taxes. To increase the tax rate, set a positive value. To reduce the BAU tax rate (or to apply a subsidy), set a negative value. // **Guidance for setting values:** In 2012, the national average sales tax rate was 6.8% and the national average tax rate on gasoline was 14%.</v>
      </c>
      <c r="Q1823" s="76" t="str">
        <f>IF(ISBLANK(INDEX('Policy Characteristics'!K:K,MATCH($C1823,'Policy Characteristics'!$C:$C,0))),"",INDEX('Policy Characteristics'!K:K,MATCH($C1823,'Policy Characteristics'!$C:$C,0)))</f>
        <v>fuels.html#fuel-taxes</v>
      </c>
      <c r="R1823" s="76" t="str">
        <f>IF(ISBLANK(INDEX('Policy Characteristics'!L:L,MATCH($C1823,'Policy Characteristics'!$C:$C,0))),"",INDEX('Policy Characteristics'!L:L,MATCH($C1823,'Policy Characteristics'!$C:$C,0)))</f>
        <v>fuel-taxes.html</v>
      </c>
    </row>
    <row r="1824" spans="1:18" s="76" customFormat="1" x14ac:dyDescent="0.25">
      <c r="A1824" s="76" t="str">
        <f>IF(ISBLANK(INDEX('Policy Characteristics'!A:A,MATCH($C1824,'Policy Characteristics'!$C:$C,0))),"",INDEX('Policy Characteristics'!A:A,MATCH($C1824,'Policy Characteristics'!$C:$C,0)))</f>
        <v>Cross-Sector</v>
      </c>
      <c r="B1824" s="200" t="str">
        <f>IF(ISBLANK(INDEX('Policy Characteristics'!B:B,MATCH($C1824,'Policy Characteristics'!$C:$C,0))),"",INDEX('Policy Characteristics'!B:B,MATCH($C1824,'Policy Characteristics'!$C:$C,0)))</f>
        <v>Fuel Taxes or Subsidies</v>
      </c>
      <c r="C1824" s="208" t="str">
        <f t="shared" si="55"/>
        <v>Additional Fuel Tax or Subsidy Rate by Fuel</v>
      </c>
      <c r="D1824" s="78" t="s">
        <v>46</v>
      </c>
      <c r="E1824" s="88" t="s">
        <v>1891</v>
      </c>
      <c r="F1824" s="78" t="s">
        <v>87</v>
      </c>
      <c r="G1824" s="88" t="s">
        <v>1033</v>
      </c>
      <c r="H1824" s="15">
        <v>2418</v>
      </c>
      <c r="I1824" s="201" t="s">
        <v>44</v>
      </c>
      <c r="J1824" s="202" t="str">
        <f>IF(ISBLANK(INDEX('Policy Characteristics'!D:D,MATCH($C1824,'Policy Characteristics'!$C:$C,0))),"",INDEX('Policy Characteristics'!D:D,MATCH($C1824,'Policy Characteristics'!$C:$C,0)))</f>
        <v>Fuel Taxes or Subsidies</v>
      </c>
      <c r="K1824" s="76" t="str">
        <f>IF(ISBLANK(INDEX('Policy Characteristics'!E:E,MATCH($C1824,'Policy Characteristics'!$C:$C,0))),"",INDEX('Policy Characteristics'!E:E,MATCH($C1824,'Policy Characteristics'!$C:$C,0)))</f>
        <v>cross fuel tax</v>
      </c>
      <c r="L1824" s="205">
        <f>IF(ISBLANK(INDEX('Policy Characteristics'!F:F,MATCH($C1824,'Policy Characteristics'!$C:$C,0))),"",INDEX('Policy Characteristics'!F:F,MATCH($C1824,'Policy Characteristics'!$C:$C,0)))</f>
        <v>-0.9</v>
      </c>
      <c r="M1824" s="205">
        <f>IF(ISBLANK(INDEX('Policy Characteristics'!G:G,MATCH($C1824,'Policy Characteristics'!$C:$C,0))),"",INDEX('Policy Characteristics'!G:G,MATCH($C1824,'Policy Characteristics'!$C:$C,0)))</f>
        <v>0.9</v>
      </c>
      <c r="N1824" s="205">
        <f>IF(ISBLANK(INDEX('Policy Characteristics'!H:H,MATCH($C1824,'Policy Characteristics'!$C:$C,0))),"",INDEX('Policy Characteristics'!H:H,MATCH($C1824,'Policy Characteristics'!$C:$C,0)))</f>
        <v>0.01</v>
      </c>
      <c r="O1824" s="76" t="str">
        <f>IF(ISBLANK(INDEX('Policy Characteristics'!I:I,MATCH($C1824,'Policy Characteristics'!$C:$C,0))),"",INDEX('Policy Characteristics'!I:I,MATCH($C1824,'Policy Characteristics'!$C:$C,0)))</f>
        <v>% of BAU price</v>
      </c>
      <c r="P1824" s="76" t="str">
        <f>IF(ISBLANK(INDEX('Policy Characteristics'!J:J,MATCH($C1824,'Policy Characteristics'!$C:$C,0))),"",INDEX('Policy Characteristics'!J:J,MATCH($C1824,'Policy Characteristics'!$C:$C,0)))</f>
        <v>**Description:** This policy changes the tax rate for the selected fuel type(s).  It is expressed as a percentage of the BAU Scenario price, which includes sales and excise taxes. To increase the tax rate, set a positive value. To reduce the BAU tax rate (or to apply a subsidy), set a negative value. // **Guidance for setting values:** In 2012, the national average sales tax rate was 6.8% and the national average tax rate on gasoline was 14%.</v>
      </c>
      <c r="Q1824" s="76" t="str">
        <f>IF(ISBLANK(INDEX('Policy Characteristics'!K:K,MATCH($C1824,'Policy Characteristics'!$C:$C,0))),"",INDEX('Policy Characteristics'!K:K,MATCH($C1824,'Policy Characteristics'!$C:$C,0)))</f>
        <v>fuels.html#fuel-taxes</v>
      </c>
      <c r="R1824" s="76" t="str">
        <f>IF(ISBLANK(INDEX('Policy Characteristics'!L:L,MATCH($C1824,'Policy Characteristics'!$C:$C,0))),"",INDEX('Policy Characteristics'!L:L,MATCH($C1824,'Policy Characteristics'!$C:$C,0)))</f>
        <v>fuel-taxes.html</v>
      </c>
    </row>
    <row r="1825" spans="1:18" s="76" customFormat="1" x14ac:dyDescent="0.25">
      <c r="A1825" s="76" t="str">
        <f>IF(ISBLANK(INDEX('Policy Characteristics'!A:A,MATCH($C1825,'Policy Characteristics'!$C:$C,0))),"",INDEX('Policy Characteristics'!A:A,MATCH($C1825,'Policy Characteristics'!$C:$C,0)))</f>
        <v>Cross-Sector</v>
      </c>
      <c r="B1825" s="200" t="str">
        <f>IF(ISBLANK(INDEX('Policy Characteristics'!B:B,MATCH($C1825,'Policy Characteristics'!$C:$C,0))),"",INDEX('Policy Characteristics'!B:B,MATCH($C1825,'Policy Characteristics'!$C:$C,0)))</f>
        <v>Fuel Taxes or Subsidies</v>
      </c>
      <c r="C1825" s="208" t="str">
        <f t="shared" si="55"/>
        <v>Additional Fuel Tax or Subsidy Rate by Fuel</v>
      </c>
      <c r="D1825" s="78" t="s">
        <v>47</v>
      </c>
      <c r="E1825" s="88" t="s">
        <v>1891</v>
      </c>
      <c r="F1825" s="78" t="s">
        <v>88</v>
      </c>
      <c r="G1825" s="88" t="s">
        <v>1033</v>
      </c>
      <c r="H1825" s="15">
        <v>2419</v>
      </c>
      <c r="I1825" s="201" t="s">
        <v>44</v>
      </c>
      <c r="J1825" s="202" t="str">
        <f>IF(ISBLANK(INDEX('Policy Characteristics'!D:D,MATCH($C1825,'Policy Characteristics'!$C:$C,0))),"",INDEX('Policy Characteristics'!D:D,MATCH($C1825,'Policy Characteristics'!$C:$C,0)))</f>
        <v>Fuel Taxes or Subsidies</v>
      </c>
      <c r="K1825" s="76" t="str">
        <f>IF(ISBLANK(INDEX('Policy Characteristics'!E:E,MATCH($C1825,'Policy Characteristics'!$C:$C,0))),"",INDEX('Policy Characteristics'!E:E,MATCH($C1825,'Policy Characteristics'!$C:$C,0)))</f>
        <v>cross fuel tax</v>
      </c>
      <c r="L1825" s="205">
        <f>IF(ISBLANK(INDEX('Policy Characteristics'!F:F,MATCH($C1825,'Policy Characteristics'!$C:$C,0))),"",INDEX('Policy Characteristics'!F:F,MATCH($C1825,'Policy Characteristics'!$C:$C,0)))</f>
        <v>-0.9</v>
      </c>
      <c r="M1825" s="205">
        <f>IF(ISBLANK(INDEX('Policy Characteristics'!G:G,MATCH($C1825,'Policy Characteristics'!$C:$C,0))),"",INDEX('Policy Characteristics'!G:G,MATCH($C1825,'Policy Characteristics'!$C:$C,0)))</f>
        <v>0.9</v>
      </c>
      <c r="N1825" s="205">
        <f>IF(ISBLANK(INDEX('Policy Characteristics'!H:H,MATCH($C1825,'Policy Characteristics'!$C:$C,0))),"",INDEX('Policy Characteristics'!H:H,MATCH($C1825,'Policy Characteristics'!$C:$C,0)))</f>
        <v>0.01</v>
      </c>
      <c r="O1825" s="76" t="str">
        <f>IF(ISBLANK(INDEX('Policy Characteristics'!I:I,MATCH($C1825,'Policy Characteristics'!$C:$C,0))),"",INDEX('Policy Characteristics'!I:I,MATCH($C1825,'Policy Characteristics'!$C:$C,0)))</f>
        <v>% of BAU price</v>
      </c>
      <c r="P1825" s="76" t="str">
        <f>IF(ISBLANK(INDEX('Policy Characteristics'!J:J,MATCH($C1825,'Policy Characteristics'!$C:$C,0))),"",INDEX('Policy Characteristics'!J:J,MATCH($C1825,'Policy Characteristics'!$C:$C,0)))</f>
        <v>**Description:** This policy changes the tax rate for the selected fuel type(s).  It is expressed as a percentage of the BAU Scenario price, which includes sales and excise taxes. To increase the tax rate, set a positive value. To reduce the BAU tax rate (or to apply a subsidy), set a negative value. // **Guidance for setting values:** In 2012, the national average sales tax rate was 6.8% and the national average tax rate on gasoline was 14%.</v>
      </c>
      <c r="Q1825" s="76" t="str">
        <f>IF(ISBLANK(INDEX('Policy Characteristics'!K:K,MATCH($C1825,'Policy Characteristics'!$C:$C,0))),"",INDEX('Policy Characteristics'!K:K,MATCH($C1825,'Policy Characteristics'!$C:$C,0)))</f>
        <v>fuels.html#fuel-taxes</v>
      </c>
      <c r="R1825" s="76" t="str">
        <f>IF(ISBLANK(INDEX('Policy Characteristics'!L:L,MATCH($C1825,'Policy Characteristics'!$C:$C,0))),"",INDEX('Policy Characteristics'!L:L,MATCH($C1825,'Policy Characteristics'!$C:$C,0)))</f>
        <v>fuel-taxes.html</v>
      </c>
    </row>
    <row r="1826" spans="1:18" s="76" customFormat="1" x14ac:dyDescent="0.25">
      <c r="A1826" s="76" t="str">
        <f>IF(ISBLANK(INDEX('Policy Characteristics'!A:A,MATCH($C1826,'Policy Characteristics'!$C:$C,0))),"",INDEX('Policy Characteristics'!A:A,MATCH($C1826,'Policy Characteristics'!$C:$C,0)))</f>
        <v>Cross-Sector</v>
      </c>
      <c r="B1826" s="200" t="str">
        <f>IF(ISBLANK(INDEX('Policy Characteristics'!B:B,MATCH($C1826,'Policy Characteristics'!$C:$C,0))),"",INDEX('Policy Characteristics'!B:B,MATCH($C1826,'Policy Characteristics'!$C:$C,0)))</f>
        <v>Fuel Taxes or Subsidies</v>
      </c>
      <c r="C1826" s="208" t="str">
        <f t="shared" si="55"/>
        <v>Additional Fuel Tax or Subsidy Rate by Fuel</v>
      </c>
      <c r="D1826" s="78" t="s">
        <v>51</v>
      </c>
      <c r="E1826" s="88" t="s">
        <v>1891</v>
      </c>
      <c r="F1826" s="78" t="s">
        <v>92</v>
      </c>
      <c r="G1826" s="88" t="s">
        <v>1033</v>
      </c>
      <c r="H1826" s="15">
        <v>2420</v>
      </c>
      <c r="I1826" s="201" t="s">
        <v>44</v>
      </c>
      <c r="J1826" s="202" t="str">
        <f>IF(ISBLANK(INDEX('Policy Characteristics'!D:D,MATCH($C1826,'Policy Characteristics'!$C:$C,0))),"",INDEX('Policy Characteristics'!D:D,MATCH($C1826,'Policy Characteristics'!$C:$C,0)))</f>
        <v>Fuel Taxes or Subsidies</v>
      </c>
      <c r="K1826" s="76" t="str">
        <f>IF(ISBLANK(INDEX('Policy Characteristics'!E:E,MATCH($C1826,'Policy Characteristics'!$C:$C,0))),"",INDEX('Policy Characteristics'!E:E,MATCH($C1826,'Policy Characteristics'!$C:$C,0)))</f>
        <v>cross fuel tax</v>
      </c>
      <c r="L1826" s="205">
        <f>IF(ISBLANK(INDEX('Policy Characteristics'!F:F,MATCH($C1826,'Policy Characteristics'!$C:$C,0))),"",INDEX('Policy Characteristics'!F:F,MATCH($C1826,'Policy Characteristics'!$C:$C,0)))</f>
        <v>-0.9</v>
      </c>
      <c r="M1826" s="205">
        <f>IF(ISBLANK(INDEX('Policy Characteristics'!G:G,MATCH($C1826,'Policy Characteristics'!$C:$C,0))),"",INDEX('Policy Characteristics'!G:G,MATCH($C1826,'Policy Characteristics'!$C:$C,0)))</f>
        <v>0.9</v>
      </c>
      <c r="N1826" s="205">
        <f>IF(ISBLANK(INDEX('Policy Characteristics'!H:H,MATCH($C1826,'Policy Characteristics'!$C:$C,0))),"",INDEX('Policy Characteristics'!H:H,MATCH($C1826,'Policy Characteristics'!$C:$C,0)))</f>
        <v>0.01</v>
      </c>
      <c r="O1826" s="76" t="str">
        <f>IF(ISBLANK(INDEX('Policy Characteristics'!I:I,MATCH($C1826,'Policy Characteristics'!$C:$C,0))),"",INDEX('Policy Characteristics'!I:I,MATCH($C1826,'Policy Characteristics'!$C:$C,0)))</f>
        <v>% of BAU price</v>
      </c>
      <c r="P1826" s="76" t="str">
        <f>IF(ISBLANK(INDEX('Policy Characteristics'!J:J,MATCH($C1826,'Policy Characteristics'!$C:$C,0))),"",INDEX('Policy Characteristics'!J:J,MATCH($C1826,'Policy Characteristics'!$C:$C,0)))</f>
        <v>**Description:** This policy changes the tax rate for the selected fuel type(s).  It is expressed as a percentage of the BAU Scenario price, which includes sales and excise taxes. To increase the tax rate, set a positive value. To reduce the BAU tax rate (or to apply a subsidy), set a negative value. // **Guidance for setting values:** In 2012, the national average sales tax rate was 6.8% and the national average tax rate on gasoline was 14%.</v>
      </c>
      <c r="Q1826" s="76" t="str">
        <f>IF(ISBLANK(INDEX('Policy Characteristics'!K:K,MATCH($C1826,'Policy Characteristics'!$C:$C,0))),"",INDEX('Policy Characteristics'!K:K,MATCH($C1826,'Policy Characteristics'!$C:$C,0)))</f>
        <v>fuels.html#fuel-taxes</v>
      </c>
      <c r="R1826" s="76" t="str">
        <f>IF(ISBLANK(INDEX('Policy Characteristics'!L:L,MATCH($C1826,'Policy Characteristics'!$C:$C,0))),"",INDEX('Policy Characteristics'!L:L,MATCH($C1826,'Policy Characteristics'!$C:$C,0)))</f>
        <v>fuel-taxes.html</v>
      </c>
    </row>
    <row r="1827" spans="1:18" s="76" customFormat="1" x14ac:dyDescent="0.25">
      <c r="A1827" s="76" t="str">
        <f>IF(ISBLANK(INDEX('Policy Characteristics'!A:A,MATCH($C1827,'Policy Characteristics'!$C:$C,0))),"",INDEX('Policy Characteristics'!A:A,MATCH($C1827,'Policy Characteristics'!$C:$C,0)))</f>
        <v>Cross-Sector</v>
      </c>
      <c r="B1827" s="200" t="str">
        <f>IF(ISBLANK(INDEX('Policy Characteristics'!B:B,MATCH($C1827,'Policy Characteristics'!$C:$C,0))),"",INDEX('Policy Characteristics'!B:B,MATCH($C1827,'Policy Characteristics'!$C:$C,0)))</f>
        <v>Fuel Taxes or Subsidies</v>
      </c>
      <c r="C1827" s="208" t="str">
        <f t="shared" si="55"/>
        <v>Additional Fuel Tax or Subsidy Rate by Fuel</v>
      </c>
      <c r="D1827" s="78" t="s">
        <v>53</v>
      </c>
      <c r="E1827" s="88" t="s">
        <v>1891</v>
      </c>
      <c r="F1827" s="78" t="s">
        <v>95</v>
      </c>
      <c r="G1827" s="88" t="s">
        <v>1033</v>
      </c>
      <c r="H1827" s="15">
        <v>2421</v>
      </c>
      <c r="I1827" s="201" t="s">
        <v>44</v>
      </c>
      <c r="J1827" s="202" t="str">
        <f>IF(ISBLANK(INDEX('Policy Characteristics'!D:D,MATCH($C1827,'Policy Characteristics'!$C:$C,0))),"",INDEX('Policy Characteristics'!D:D,MATCH($C1827,'Policy Characteristics'!$C:$C,0)))</f>
        <v>Fuel Taxes or Subsidies</v>
      </c>
      <c r="K1827" s="76" t="str">
        <f>IF(ISBLANK(INDEX('Policy Characteristics'!E:E,MATCH($C1827,'Policy Characteristics'!$C:$C,0))),"",INDEX('Policy Characteristics'!E:E,MATCH($C1827,'Policy Characteristics'!$C:$C,0)))</f>
        <v>cross fuel tax</v>
      </c>
      <c r="L1827" s="205">
        <f>IF(ISBLANK(INDEX('Policy Characteristics'!F:F,MATCH($C1827,'Policy Characteristics'!$C:$C,0))),"",INDEX('Policy Characteristics'!F:F,MATCH($C1827,'Policy Characteristics'!$C:$C,0)))</f>
        <v>-0.9</v>
      </c>
      <c r="M1827" s="205">
        <f>IF(ISBLANK(INDEX('Policy Characteristics'!G:G,MATCH($C1827,'Policy Characteristics'!$C:$C,0))),"",INDEX('Policy Characteristics'!G:G,MATCH($C1827,'Policy Characteristics'!$C:$C,0)))</f>
        <v>0.9</v>
      </c>
      <c r="N1827" s="205">
        <f>IF(ISBLANK(INDEX('Policy Characteristics'!H:H,MATCH($C1827,'Policy Characteristics'!$C:$C,0))),"",INDEX('Policy Characteristics'!H:H,MATCH($C1827,'Policy Characteristics'!$C:$C,0)))</f>
        <v>0.01</v>
      </c>
      <c r="O1827" s="76" t="str">
        <f>IF(ISBLANK(INDEX('Policy Characteristics'!I:I,MATCH($C1827,'Policy Characteristics'!$C:$C,0))),"",INDEX('Policy Characteristics'!I:I,MATCH($C1827,'Policy Characteristics'!$C:$C,0)))</f>
        <v>% of BAU price</v>
      </c>
      <c r="P1827" s="76" t="str">
        <f>IF(ISBLANK(INDEX('Policy Characteristics'!J:J,MATCH($C1827,'Policy Characteristics'!$C:$C,0))),"",INDEX('Policy Characteristics'!J:J,MATCH($C1827,'Policy Characteristics'!$C:$C,0)))</f>
        <v>**Description:** This policy changes the tax rate for the selected fuel type(s).  It is expressed as a percentage of the BAU Scenario price, which includes sales and excise taxes. To increase the tax rate, set a positive value. To reduce the BAU tax rate (or to apply a subsidy), set a negative value. // **Guidance for setting values:** In 2012, the national average sales tax rate was 6.8% and the national average tax rate on gasoline was 14%.</v>
      </c>
      <c r="Q1827" s="76" t="str">
        <f>IF(ISBLANK(INDEX('Policy Characteristics'!K:K,MATCH($C1827,'Policy Characteristics'!$C:$C,0))),"",INDEX('Policy Characteristics'!K:K,MATCH($C1827,'Policy Characteristics'!$C:$C,0)))</f>
        <v>fuels.html#fuel-taxes</v>
      </c>
      <c r="R1827" s="76" t="str">
        <f>IF(ISBLANK(INDEX('Policy Characteristics'!L:L,MATCH($C1827,'Policy Characteristics'!$C:$C,0))),"",INDEX('Policy Characteristics'!L:L,MATCH($C1827,'Policy Characteristics'!$C:$C,0)))</f>
        <v>fuel-taxes.html</v>
      </c>
    </row>
    <row r="1828" spans="1:18" s="76" customFormat="1" x14ac:dyDescent="0.25">
      <c r="A1828" s="76" t="str">
        <f>IF(ISBLANK(INDEX('Policy Characteristics'!A:A,MATCH($C1828,'Policy Characteristics'!$C:$C,0))),"",INDEX('Policy Characteristics'!A:A,MATCH($C1828,'Policy Characteristics'!$C:$C,0)))</f>
        <v>Cross-Sector</v>
      </c>
      <c r="B1828" s="200" t="str">
        <f>IF(ISBLANK(INDEX('Policy Characteristics'!B:B,MATCH($C1828,'Policy Characteristics'!$C:$C,0))),"",INDEX('Policy Characteristics'!B:B,MATCH($C1828,'Policy Characteristics'!$C:$C,0)))</f>
        <v>Fuel Taxes or Subsidies</v>
      </c>
      <c r="C1828" s="208" t="str">
        <f t="shared" si="55"/>
        <v>Additional Fuel Tax or Subsidy Rate by Fuel</v>
      </c>
      <c r="D1828" s="78" t="s">
        <v>54</v>
      </c>
      <c r="E1828" s="88" t="s">
        <v>1891</v>
      </c>
      <c r="F1828" s="78" t="s">
        <v>96</v>
      </c>
      <c r="G1828" s="88" t="s">
        <v>1033</v>
      </c>
      <c r="H1828" s="15">
        <v>2422</v>
      </c>
      <c r="I1828" s="201" t="s">
        <v>44</v>
      </c>
      <c r="J1828" s="202" t="str">
        <f>IF(ISBLANK(INDEX('Policy Characteristics'!D:D,MATCH($C1828,'Policy Characteristics'!$C:$C,0))),"",INDEX('Policy Characteristics'!D:D,MATCH($C1828,'Policy Characteristics'!$C:$C,0)))</f>
        <v>Fuel Taxes or Subsidies</v>
      </c>
      <c r="K1828" s="76" t="str">
        <f>IF(ISBLANK(INDEX('Policy Characteristics'!E:E,MATCH($C1828,'Policy Characteristics'!$C:$C,0))),"",INDEX('Policy Characteristics'!E:E,MATCH($C1828,'Policy Characteristics'!$C:$C,0)))</f>
        <v>cross fuel tax</v>
      </c>
      <c r="L1828" s="205">
        <f>IF(ISBLANK(INDEX('Policy Characteristics'!F:F,MATCH($C1828,'Policy Characteristics'!$C:$C,0))),"",INDEX('Policy Characteristics'!F:F,MATCH($C1828,'Policy Characteristics'!$C:$C,0)))</f>
        <v>-0.9</v>
      </c>
      <c r="M1828" s="205">
        <f>IF(ISBLANK(INDEX('Policy Characteristics'!G:G,MATCH($C1828,'Policy Characteristics'!$C:$C,0))),"",INDEX('Policy Characteristics'!G:G,MATCH($C1828,'Policy Characteristics'!$C:$C,0)))</f>
        <v>0.9</v>
      </c>
      <c r="N1828" s="205">
        <f>IF(ISBLANK(INDEX('Policy Characteristics'!H:H,MATCH($C1828,'Policy Characteristics'!$C:$C,0))),"",INDEX('Policy Characteristics'!H:H,MATCH($C1828,'Policy Characteristics'!$C:$C,0)))</f>
        <v>0.01</v>
      </c>
      <c r="O1828" s="76" t="str">
        <f>IF(ISBLANK(INDEX('Policy Characteristics'!I:I,MATCH($C1828,'Policy Characteristics'!$C:$C,0))),"",INDEX('Policy Characteristics'!I:I,MATCH($C1828,'Policy Characteristics'!$C:$C,0)))</f>
        <v>% of BAU price</v>
      </c>
      <c r="P1828" s="76" t="str">
        <f>IF(ISBLANK(INDEX('Policy Characteristics'!J:J,MATCH($C1828,'Policy Characteristics'!$C:$C,0))),"",INDEX('Policy Characteristics'!J:J,MATCH($C1828,'Policy Characteristics'!$C:$C,0)))</f>
        <v>**Description:** This policy changes the tax rate for the selected fuel type(s).  It is expressed as a percentage of the BAU Scenario price, which includes sales and excise taxes. To increase the tax rate, set a positive value. To reduce the BAU tax rate (or to apply a subsidy), set a negative value. // **Guidance for setting values:** In 2012, the national average sales tax rate was 6.8% and the national average tax rate on gasoline was 14%.</v>
      </c>
      <c r="Q1828" s="76" t="str">
        <f>IF(ISBLANK(INDEX('Policy Characteristics'!K:K,MATCH($C1828,'Policy Characteristics'!$C:$C,0))),"",INDEX('Policy Characteristics'!K:K,MATCH($C1828,'Policy Characteristics'!$C:$C,0)))</f>
        <v>fuels.html#fuel-taxes</v>
      </c>
      <c r="R1828" s="76" t="str">
        <f>IF(ISBLANK(INDEX('Policy Characteristics'!L:L,MATCH($C1828,'Policy Characteristics'!$C:$C,0))),"",INDEX('Policy Characteristics'!L:L,MATCH($C1828,'Policy Characteristics'!$C:$C,0)))</f>
        <v>fuel-taxes.html</v>
      </c>
    </row>
    <row r="1829" spans="1:18" s="76" customFormat="1" x14ac:dyDescent="0.25">
      <c r="A1829" s="76" t="str">
        <f>IF(ISBLANK(INDEX('Policy Characteristics'!A:A,MATCH($C1829,'Policy Characteristics'!$C:$C,0))),"",INDEX('Policy Characteristics'!A:A,MATCH($C1829,'Policy Characteristics'!$C:$C,0)))</f>
        <v>Cross-Sector</v>
      </c>
      <c r="B1829" s="200" t="str">
        <f>IF(ISBLANK(INDEX('Policy Characteristics'!B:B,MATCH($C1829,'Policy Characteristics'!$C:$C,0))),"",INDEX('Policy Characteristics'!B:B,MATCH($C1829,'Policy Characteristics'!$C:$C,0)))</f>
        <v>Fuel Taxes or Subsidies</v>
      </c>
      <c r="C1829" s="208" t="str">
        <f t="shared" si="55"/>
        <v>Additional Fuel Tax or Subsidy Rate by Fuel</v>
      </c>
      <c r="D1829" s="78" t="s">
        <v>55</v>
      </c>
      <c r="E1829" s="88" t="s">
        <v>1891</v>
      </c>
      <c r="F1829" s="78" t="s">
        <v>97</v>
      </c>
      <c r="G1829" s="88" t="s">
        <v>1033</v>
      </c>
      <c r="H1829" s="15">
        <v>2423</v>
      </c>
      <c r="I1829" s="201" t="s">
        <v>44</v>
      </c>
      <c r="J1829" s="202" t="str">
        <f>IF(ISBLANK(INDEX('Policy Characteristics'!D:D,MATCH($C1829,'Policy Characteristics'!$C:$C,0))),"",INDEX('Policy Characteristics'!D:D,MATCH($C1829,'Policy Characteristics'!$C:$C,0)))</f>
        <v>Fuel Taxes or Subsidies</v>
      </c>
      <c r="K1829" s="76" t="str">
        <f>IF(ISBLANK(INDEX('Policy Characteristics'!E:E,MATCH($C1829,'Policy Characteristics'!$C:$C,0))),"",INDEX('Policy Characteristics'!E:E,MATCH($C1829,'Policy Characteristics'!$C:$C,0)))</f>
        <v>cross fuel tax</v>
      </c>
      <c r="L1829" s="205">
        <f>IF(ISBLANK(INDEX('Policy Characteristics'!F:F,MATCH($C1829,'Policy Characteristics'!$C:$C,0))),"",INDEX('Policy Characteristics'!F:F,MATCH($C1829,'Policy Characteristics'!$C:$C,0)))</f>
        <v>-0.9</v>
      </c>
      <c r="M1829" s="205">
        <f>IF(ISBLANK(INDEX('Policy Characteristics'!G:G,MATCH($C1829,'Policy Characteristics'!$C:$C,0))),"",INDEX('Policy Characteristics'!G:G,MATCH($C1829,'Policy Characteristics'!$C:$C,0)))</f>
        <v>0.9</v>
      </c>
      <c r="N1829" s="205">
        <f>IF(ISBLANK(INDEX('Policy Characteristics'!H:H,MATCH($C1829,'Policy Characteristics'!$C:$C,0))),"",INDEX('Policy Characteristics'!H:H,MATCH($C1829,'Policy Characteristics'!$C:$C,0)))</f>
        <v>0.01</v>
      </c>
      <c r="O1829" s="76" t="str">
        <f>IF(ISBLANK(INDEX('Policy Characteristics'!I:I,MATCH($C1829,'Policy Characteristics'!$C:$C,0))),"",INDEX('Policy Characteristics'!I:I,MATCH($C1829,'Policy Characteristics'!$C:$C,0)))</f>
        <v>% of BAU price</v>
      </c>
      <c r="P1829" s="76" t="str">
        <f>IF(ISBLANK(INDEX('Policy Characteristics'!J:J,MATCH($C1829,'Policy Characteristics'!$C:$C,0))),"",INDEX('Policy Characteristics'!J:J,MATCH($C1829,'Policy Characteristics'!$C:$C,0)))</f>
        <v>**Description:** This policy changes the tax rate for the selected fuel type(s).  It is expressed as a percentage of the BAU Scenario price, which includes sales and excise taxes. To increase the tax rate, set a positive value. To reduce the BAU tax rate (or to apply a subsidy), set a negative value. // **Guidance for setting values:** In 2012, the national average sales tax rate was 6.8% and the national average tax rate on gasoline was 14%.</v>
      </c>
      <c r="Q1829" s="76" t="str">
        <f>IF(ISBLANK(INDEX('Policy Characteristics'!K:K,MATCH($C1829,'Policy Characteristics'!$C:$C,0))),"",INDEX('Policy Characteristics'!K:K,MATCH($C1829,'Policy Characteristics'!$C:$C,0)))</f>
        <v>fuels.html#fuel-taxes</v>
      </c>
      <c r="R1829" s="76" t="str">
        <f>IF(ISBLANK(INDEX('Policy Characteristics'!L:L,MATCH($C1829,'Policy Characteristics'!$C:$C,0))),"",INDEX('Policy Characteristics'!L:L,MATCH($C1829,'Policy Characteristics'!$C:$C,0)))</f>
        <v>fuel-taxes.html</v>
      </c>
    </row>
    <row r="1830" spans="1:18" s="76" customFormat="1" x14ac:dyDescent="0.25">
      <c r="A1830" s="76" t="str">
        <f>IF(ISBLANK(INDEX('Policy Characteristics'!A:A,MATCH($C1830,'Policy Characteristics'!$C:$C,0))),"",INDEX('Policy Characteristics'!A:A,MATCH($C1830,'Policy Characteristics'!$C:$C,0)))</f>
        <v>Cross-Sector</v>
      </c>
      <c r="B1830" s="200" t="str">
        <f>IF(ISBLANK(INDEX('Policy Characteristics'!B:B,MATCH($C1830,'Policy Characteristics'!$C:$C,0))),"",INDEX('Policy Characteristics'!B:B,MATCH($C1830,'Policy Characteristics'!$C:$C,0)))</f>
        <v>Fuel Taxes or Subsidies</v>
      </c>
      <c r="C1830" s="208" t="str">
        <f t="shared" si="55"/>
        <v>Additional Fuel Tax or Subsidy Rate by Fuel</v>
      </c>
      <c r="D1830" s="78" t="s">
        <v>56</v>
      </c>
      <c r="E1830" s="88" t="s">
        <v>1891</v>
      </c>
      <c r="F1830" s="78" t="s">
        <v>98</v>
      </c>
      <c r="G1830" s="88" t="s">
        <v>1033</v>
      </c>
      <c r="H1830" s="15">
        <v>2424</v>
      </c>
      <c r="I1830" s="201" t="s">
        <v>44</v>
      </c>
      <c r="J1830" s="202" t="str">
        <f>IF(ISBLANK(INDEX('Policy Characteristics'!D:D,MATCH($C1830,'Policy Characteristics'!$C:$C,0))),"",INDEX('Policy Characteristics'!D:D,MATCH($C1830,'Policy Characteristics'!$C:$C,0)))</f>
        <v>Fuel Taxes or Subsidies</v>
      </c>
      <c r="K1830" s="76" t="str">
        <f>IF(ISBLANK(INDEX('Policy Characteristics'!E:E,MATCH($C1830,'Policy Characteristics'!$C:$C,0))),"",INDEX('Policy Characteristics'!E:E,MATCH($C1830,'Policy Characteristics'!$C:$C,0)))</f>
        <v>cross fuel tax</v>
      </c>
      <c r="L1830" s="205">
        <f>IF(ISBLANK(INDEX('Policy Characteristics'!F:F,MATCH($C1830,'Policy Characteristics'!$C:$C,0))),"",INDEX('Policy Characteristics'!F:F,MATCH($C1830,'Policy Characteristics'!$C:$C,0)))</f>
        <v>-0.9</v>
      </c>
      <c r="M1830" s="205">
        <f>IF(ISBLANK(INDEX('Policy Characteristics'!G:G,MATCH($C1830,'Policy Characteristics'!$C:$C,0))),"",INDEX('Policy Characteristics'!G:G,MATCH($C1830,'Policy Characteristics'!$C:$C,0)))</f>
        <v>0.9</v>
      </c>
      <c r="N1830" s="205">
        <f>IF(ISBLANK(INDEX('Policy Characteristics'!H:H,MATCH($C1830,'Policy Characteristics'!$C:$C,0))),"",INDEX('Policy Characteristics'!H:H,MATCH($C1830,'Policy Characteristics'!$C:$C,0)))</f>
        <v>0.01</v>
      </c>
      <c r="O1830" s="76" t="str">
        <f>IF(ISBLANK(INDEX('Policy Characteristics'!I:I,MATCH($C1830,'Policy Characteristics'!$C:$C,0))),"",INDEX('Policy Characteristics'!I:I,MATCH($C1830,'Policy Characteristics'!$C:$C,0)))</f>
        <v>% of BAU price</v>
      </c>
      <c r="P1830" s="76" t="str">
        <f>IF(ISBLANK(INDEX('Policy Characteristics'!J:J,MATCH($C1830,'Policy Characteristics'!$C:$C,0))),"",INDEX('Policy Characteristics'!J:J,MATCH($C1830,'Policy Characteristics'!$C:$C,0)))</f>
        <v>**Description:** This policy changes the tax rate for the selected fuel type(s).  It is expressed as a percentage of the BAU Scenario price, which includes sales and excise taxes. To increase the tax rate, set a positive value. To reduce the BAU tax rate (or to apply a subsidy), set a negative value. // **Guidance for setting values:** In 2012, the national average sales tax rate was 6.8% and the national average tax rate on gasoline was 14%.</v>
      </c>
      <c r="Q1830" s="76" t="str">
        <f>IF(ISBLANK(INDEX('Policy Characteristics'!K:K,MATCH($C1830,'Policy Characteristics'!$C:$C,0))),"",INDEX('Policy Characteristics'!K:K,MATCH($C1830,'Policy Characteristics'!$C:$C,0)))</f>
        <v>fuels.html#fuel-taxes</v>
      </c>
      <c r="R1830" s="76" t="str">
        <f>IF(ISBLANK(INDEX('Policy Characteristics'!L:L,MATCH($C1830,'Policy Characteristics'!$C:$C,0))),"",INDEX('Policy Characteristics'!L:L,MATCH($C1830,'Policy Characteristics'!$C:$C,0)))</f>
        <v>fuel-taxes.html</v>
      </c>
    </row>
    <row r="1831" spans="1:18" x14ac:dyDescent="0.25">
      <c r="A1831" s="76" t="str">
        <f>IF(ISBLANK(INDEX('Policy Characteristics'!A:A,MATCH($C1831,'Policy Characteristics'!$C:$C,0))),"",INDEX('Policy Characteristics'!A:A,MATCH($C1831,'Policy Characteristics'!$C:$C,0)))</f>
        <v>Cross-Sector</v>
      </c>
      <c r="B1831" s="200" t="str">
        <f>IF(ISBLANK(INDEX('Policy Characteristics'!B:B,MATCH($C1831,'Policy Characteristics'!$C:$C,0))),"",INDEX('Policy Characteristics'!B:B,MATCH($C1831,'Policy Characteristics'!$C:$C,0)))</f>
        <v>Fuel Taxes or Subsidies</v>
      </c>
      <c r="C1831" s="208" t="str">
        <f t="shared" si="55"/>
        <v>Additional Fuel Tax or Subsidy Rate by Fuel</v>
      </c>
      <c r="D1831" s="78" t="s">
        <v>716</v>
      </c>
      <c r="E1831" s="88" t="s">
        <v>1891</v>
      </c>
      <c r="F1831" s="78" t="s">
        <v>717</v>
      </c>
      <c r="G1831" s="88" t="s">
        <v>1033</v>
      </c>
      <c r="H1831" s="15">
        <v>2425</v>
      </c>
      <c r="I1831" s="201" t="s">
        <v>44</v>
      </c>
      <c r="J1831" s="202" t="str">
        <f>IF(ISBLANK(INDEX('Policy Characteristics'!D:D,MATCH($C1831,'Policy Characteristics'!$C:$C,0))),"",INDEX('Policy Characteristics'!D:D,MATCH($C1831,'Policy Characteristics'!$C:$C,0)))</f>
        <v>Fuel Taxes or Subsidies</v>
      </c>
      <c r="K1831" s="76" t="str">
        <f>IF(ISBLANK(INDEX('Policy Characteristics'!E:E,MATCH($C1831,'Policy Characteristics'!$C:$C,0))),"",INDEX('Policy Characteristics'!E:E,MATCH($C1831,'Policy Characteristics'!$C:$C,0)))</f>
        <v>cross fuel tax</v>
      </c>
      <c r="L1831" s="205">
        <f>IF(ISBLANK(INDEX('Policy Characteristics'!F:F,MATCH($C1831,'Policy Characteristics'!$C:$C,0))),"",INDEX('Policy Characteristics'!F:F,MATCH($C1831,'Policy Characteristics'!$C:$C,0)))</f>
        <v>-0.9</v>
      </c>
      <c r="M1831" s="205">
        <f>IF(ISBLANK(INDEX('Policy Characteristics'!G:G,MATCH($C1831,'Policy Characteristics'!$C:$C,0))),"",INDEX('Policy Characteristics'!G:G,MATCH($C1831,'Policy Characteristics'!$C:$C,0)))</f>
        <v>0.9</v>
      </c>
      <c r="N1831" s="205">
        <f>IF(ISBLANK(INDEX('Policy Characteristics'!H:H,MATCH($C1831,'Policy Characteristics'!$C:$C,0))),"",INDEX('Policy Characteristics'!H:H,MATCH($C1831,'Policy Characteristics'!$C:$C,0)))</f>
        <v>0.01</v>
      </c>
      <c r="O1831" s="76" t="str">
        <f>IF(ISBLANK(INDEX('Policy Characteristics'!I:I,MATCH($C1831,'Policy Characteristics'!$C:$C,0))),"",INDEX('Policy Characteristics'!I:I,MATCH($C1831,'Policy Characteristics'!$C:$C,0)))</f>
        <v>% of BAU price</v>
      </c>
      <c r="P1831" s="76" t="str">
        <f>IF(ISBLANK(INDEX('Policy Characteristics'!J:J,MATCH($C1831,'Policy Characteristics'!$C:$C,0))),"",INDEX('Policy Characteristics'!J:J,MATCH($C1831,'Policy Characteristics'!$C:$C,0)))</f>
        <v>**Description:** This policy changes the tax rate for the selected fuel type(s).  It is expressed as a percentage of the BAU Scenario price, which includes sales and excise taxes. To increase the tax rate, set a positive value. To reduce the BAU tax rate (or to apply a subsidy), set a negative value. // **Guidance for setting values:** In 2012, the national average sales tax rate was 6.8% and the national average tax rate on gasoline was 14%.</v>
      </c>
      <c r="Q1831" s="76" t="str">
        <f>IF(ISBLANK(INDEX('Policy Characteristics'!K:K,MATCH($C1831,'Policy Characteristics'!$C:$C,0))),"",INDEX('Policy Characteristics'!K:K,MATCH($C1831,'Policy Characteristics'!$C:$C,0)))</f>
        <v>fuels.html#fuel-taxes</v>
      </c>
      <c r="R1831" s="76" t="str">
        <f>IF(ISBLANK(INDEX('Policy Characteristics'!L:L,MATCH($C1831,'Policy Characteristics'!$C:$C,0))),"",INDEX('Policy Characteristics'!L:L,MATCH($C1831,'Policy Characteristics'!$C:$C,0)))</f>
        <v>fuel-taxes.html</v>
      </c>
    </row>
    <row r="1832" spans="1:18" x14ac:dyDescent="0.25">
      <c r="A1832" s="76" t="str">
        <f>IF(ISBLANK(INDEX('Policy Characteristics'!A:A,MATCH($C1832,'Policy Characteristics'!$C:$C,0))),"",INDEX('Policy Characteristics'!A:A,MATCH($C1832,'Policy Characteristics'!$C:$C,0)))</f>
        <v>Cross-Sector</v>
      </c>
      <c r="B1832" s="200" t="str">
        <f>IF(ISBLANK(INDEX('Policy Characteristics'!B:B,MATCH($C1832,'Policy Characteristics'!$C:$C,0))),"",INDEX('Policy Characteristics'!B:B,MATCH($C1832,'Policy Characteristics'!$C:$C,0)))</f>
        <v>Fuel Taxes or Subsidies</v>
      </c>
      <c r="C1832" s="208" t="str">
        <f t="shared" ref="C1832:C1838" si="56">C$1703</f>
        <v>Additional Fuel Tax or Subsidy Rate by Fuel</v>
      </c>
      <c r="D1832" s="78" t="s">
        <v>75</v>
      </c>
      <c r="E1832" s="88" t="s">
        <v>1891</v>
      </c>
      <c r="F1832" s="78" t="s">
        <v>99</v>
      </c>
      <c r="G1832" s="88" t="s">
        <v>1033</v>
      </c>
      <c r="H1832" s="15">
        <v>2426</v>
      </c>
      <c r="I1832" s="201" t="s">
        <v>44</v>
      </c>
      <c r="J1832" s="202" t="str">
        <f>IF(ISBLANK(INDEX('Policy Characteristics'!D:D,MATCH($C1832,'Policy Characteristics'!$C:$C,0))),"",INDEX('Policy Characteristics'!D:D,MATCH($C1832,'Policy Characteristics'!$C:$C,0)))</f>
        <v>Fuel Taxes or Subsidies</v>
      </c>
      <c r="K1832" s="76" t="str">
        <f>IF(ISBLANK(INDEX('Policy Characteristics'!E:E,MATCH($C1832,'Policy Characteristics'!$C:$C,0))),"",INDEX('Policy Characteristics'!E:E,MATCH($C1832,'Policy Characteristics'!$C:$C,0)))</f>
        <v>cross fuel tax</v>
      </c>
      <c r="L1832" s="205">
        <f>IF(ISBLANK(INDEX('Policy Characteristics'!F:F,MATCH($C1832,'Policy Characteristics'!$C:$C,0))),"",INDEX('Policy Characteristics'!F:F,MATCH($C1832,'Policy Characteristics'!$C:$C,0)))</f>
        <v>-0.9</v>
      </c>
      <c r="M1832" s="205">
        <f>IF(ISBLANK(INDEX('Policy Characteristics'!G:G,MATCH($C1832,'Policy Characteristics'!$C:$C,0))),"",INDEX('Policy Characteristics'!G:G,MATCH($C1832,'Policy Characteristics'!$C:$C,0)))</f>
        <v>0.9</v>
      </c>
      <c r="N1832" s="205">
        <f>IF(ISBLANK(INDEX('Policy Characteristics'!H:H,MATCH($C1832,'Policy Characteristics'!$C:$C,0))),"",INDEX('Policy Characteristics'!H:H,MATCH($C1832,'Policy Characteristics'!$C:$C,0)))</f>
        <v>0.01</v>
      </c>
      <c r="O1832" s="76" t="str">
        <f>IF(ISBLANK(INDEX('Policy Characteristics'!I:I,MATCH($C1832,'Policy Characteristics'!$C:$C,0))),"",INDEX('Policy Characteristics'!I:I,MATCH($C1832,'Policy Characteristics'!$C:$C,0)))</f>
        <v>% of BAU price</v>
      </c>
      <c r="P1832" s="76" t="str">
        <f>IF(ISBLANK(INDEX('Policy Characteristics'!J:J,MATCH($C1832,'Policy Characteristics'!$C:$C,0))),"",INDEX('Policy Characteristics'!J:J,MATCH($C1832,'Policy Characteristics'!$C:$C,0)))</f>
        <v>**Description:** This policy changes the tax rate for the selected fuel type(s).  It is expressed as a percentage of the BAU Scenario price, which includes sales and excise taxes. To increase the tax rate, set a positive value. To reduce the BAU tax rate (or to apply a subsidy), set a negative value. // **Guidance for setting values:** In 2012, the national average sales tax rate was 6.8% and the national average tax rate on gasoline was 14%.</v>
      </c>
      <c r="Q1832" s="76" t="str">
        <f>IF(ISBLANK(INDEX('Policy Characteristics'!K:K,MATCH($C1832,'Policy Characteristics'!$C:$C,0))),"",INDEX('Policy Characteristics'!K:K,MATCH($C1832,'Policy Characteristics'!$C:$C,0)))</f>
        <v>fuels.html#fuel-taxes</v>
      </c>
      <c r="R1832" s="76" t="str">
        <f>IF(ISBLANK(INDEX('Policy Characteristics'!L:L,MATCH($C1832,'Policy Characteristics'!$C:$C,0))),"",INDEX('Policy Characteristics'!L:L,MATCH($C1832,'Policy Characteristics'!$C:$C,0)))</f>
        <v>fuel-taxes.html</v>
      </c>
    </row>
    <row r="1833" spans="1:18" x14ac:dyDescent="0.25">
      <c r="A1833" s="76" t="str">
        <f>IF(ISBLANK(INDEX('Policy Characteristics'!A:A,MATCH($C1833,'Policy Characteristics'!$C:$C,0))),"",INDEX('Policy Characteristics'!A:A,MATCH($C1833,'Policy Characteristics'!$C:$C,0)))</f>
        <v>Cross-Sector</v>
      </c>
      <c r="B1833" s="200" t="str">
        <f>IF(ISBLANK(INDEX('Policy Characteristics'!B:B,MATCH($C1833,'Policy Characteristics'!$C:$C,0))),"",INDEX('Policy Characteristics'!B:B,MATCH($C1833,'Policy Characteristics'!$C:$C,0)))</f>
        <v>Fuel Taxes or Subsidies</v>
      </c>
      <c r="C1833" s="208" t="str">
        <f t="shared" si="56"/>
        <v>Additional Fuel Tax or Subsidy Rate by Fuel</v>
      </c>
      <c r="D1833" s="78" t="s">
        <v>440</v>
      </c>
      <c r="E1833" s="88" t="s">
        <v>1891</v>
      </c>
      <c r="F1833" s="78" t="s">
        <v>441</v>
      </c>
      <c r="G1833" s="88" t="s">
        <v>1033</v>
      </c>
      <c r="H1833" s="15">
        <v>2427</v>
      </c>
      <c r="I1833" s="201" t="s">
        <v>44</v>
      </c>
      <c r="J1833" s="202" t="str">
        <f>IF(ISBLANK(INDEX('Policy Characteristics'!D:D,MATCH($C1833,'Policy Characteristics'!$C:$C,0))),"",INDEX('Policy Characteristics'!D:D,MATCH($C1833,'Policy Characteristics'!$C:$C,0)))</f>
        <v>Fuel Taxes or Subsidies</v>
      </c>
      <c r="K1833" s="76" t="str">
        <f>IF(ISBLANK(INDEX('Policy Characteristics'!E:E,MATCH($C1833,'Policy Characteristics'!$C:$C,0))),"",INDEX('Policy Characteristics'!E:E,MATCH($C1833,'Policy Characteristics'!$C:$C,0)))</f>
        <v>cross fuel tax</v>
      </c>
      <c r="L1833" s="205">
        <f>IF(ISBLANK(INDEX('Policy Characteristics'!F:F,MATCH($C1833,'Policy Characteristics'!$C:$C,0))),"",INDEX('Policy Characteristics'!F:F,MATCH($C1833,'Policy Characteristics'!$C:$C,0)))</f>
        <v>-0.9</v>
      </c>
      <c r="M1833" s="205">
        <f>IF(ISBLANK(INDEX('Policy Characteristics'!G:G,MATCH($C1833,'Policy Characteristics'!$C:$C,0))),"",INDEX('Policy Characteristics'!G:G,MATCH($C1833,'Policy Characteristics'!$C:$C,0)))</f>
        <v>0.9</v>
      </c>
      <c r="N1833" s="205">
        <f>IF(ISBLANK(INDEX('Policy Characteristics'!H:H,MATCH($C1833,'Policy Characteristics'!$C:$C,0))),"",INDEX('Policy Characteristics'!H:H,MATCH($C1833,'Policy Characteristics'!$C:$C,0)))</f>
        <v>0.01</v>
      </c>
      <c r="O1833" s="76" t="str">
        <f>IF(ISBLANK(INDEX('Policy Characteristics'!I:I,MATCH($C1833,'Policy Characteristics'!$C:$C,0))),"",INDEX('Policy Characteristics'!I:I,MATCH($C1833,'Policy Characteristics'!$C:$C,0)))</f>
        <v>% of BAU price</v>
      </c>
      <c r="P1833" s="76" t="str">
        <f>IF(ISBLANK(INDEX('Policy Characteristics'!J:J,MATCH($C1833,'Policy Characteristics'!$C:$C,0))),"",INDEX('Policy Characteristics'!J:J,MATCH($C1833,'Policy Characteristics'!$C:$C,0)))</f>
        <v>**Description:** This policy changes the tax rate for the selected fuel type(s).  It is expressed as a percentage of the BAU Scenario price, which includes sales and excise taxes. To increase the tax rate, set a positive value. To reduce the BAU tax rate (or to apply a subsidy), set a negative value. // **Guidance for setting values:** In 2012, the national average sales tax rate was 6.8% and the national average tax rate on gasoline was 14%.</v>
      </c>
      <c r="Q1833" s="76" t="str">
        <f>IF(ISBLANK(INDEX('Policy Characteristics'!K:K,MATCH($C1833,'Policy Characteristics'!$C:$C,0))),"",INDEX('Policy Characteristics'!K:K,MATCH($C1833,'Policy Characteristics'!$C:$C,0)))</f>
        <v>fuels.html#fuel-taxes</v>
      </c>
      <c r="R1833" s="76" t="str">
        <f>IF(ISBLANK(INDEX('Policy Characteristics'!L:L,MATCH($C1833,'Policy Characteristics'!$C:$C,0))),"",INDEX('Policy Characteristics'!L:L,MATCH($C1833,'Policy Characteristics'!$C:$C,0)))</f>
        <v>fuel-taxes.html</v>
      </c>
    </row>
    <row r="1834" spans="1:18" x14ac:dyDescent="0.25">
      <c r="A1834" s="76" t="str">
        <f>IF(ISBLANK(INDEX('Policy Characteristics'!A:A,MATCH($C1834,'Policy Characteristics'!$C:$C,0))),"",INDEX('Policy Characteristics'!A:A,MATCH($C1834,'Policy Characteristics'!$C:$C,0)))</f>
        <v>Cross-Sector</v>
      </c>
      <c r="B1834" s="200" t="str">
        <f>IF(ISBLANK(INDEX('Policy Characteristics'!B:B,MATCH($C1834,'Policy Characteristics'!$C:$C,0))),"",INDEX('Policy Characteristics'!B:B,MATCH($C1834,'Policy Characteristics'!$C:$C,0)))</f>
        <v>Fuel Taxes or Subsidies</v>
      </c>
      <c r="C1834" s="208" t="str">
        <f t="shared" si="56"/>
        <v>Additional Fuel Tax or Subsidy Rate by Fuel</v>
      </c>
      <c r="D1834" s="78" t="s">
        <v>708</v>
      </c>
      <c r="E1834" s="88" t="s">
        <v>1891</v>
      </c>
      <c r="F1834" s="78" t="s">
        <v>712</v>
      </c>
      <c r="G1834" s="88" t="s">
        <v>1033</v>
      </c>
      <c r="H1834" s="15">
        <v>2428</v>
      </c>
      <c r="I1834" s="201" t="s">
        <v>44</v>
      </c>
      <c r="J1834" s="202" t="str">
        <f>IF(ISBLANK(INDEX('Policy Characteristics'!D:D,MATCH($C1834,'Policy Characteristics'!$C:$C,0))),"",INDEX('Policy Characteristics'!D:D,MATCH($C1834,'Policy Characteristics'!$C:$C,0)))</f>
        <v>Fuel Taxes or Subsidies</v>
      </c>
      <c r="K1834" s="76" t="str">
        <f>IF(ISBLANK(INDEX('Policy Characteristics'!E:E,MATCH($C1834,'Policy Characteristics'!$C:$C,0))),"",INDEX('Policy Characteristics'!E:E,MATCH($C1834,'Policy Characteristics'!$C:$C,0)))</f>
        <v>cross fuel tax</v>
      </c>
      <c r="L1834" s="205">
        <f>IF(ISBLANK(INDEX('Policy Characteristics'!F:F,MATCH($C1834,'Policy Characteristics'!$C:$C,0))),"",INDEX('Policy Characteristics'!F:F,MATCH($C1834,'Policy Characteristics'!$C:$C,0)))</f>
        <v>-0.9</v>
      </c>
      <c r="M1834" s="205">
        <f>IF(ISBLANK(INDEX('Policy Characteristics'!G:G,MATCH($C1834,'Policy Characteristics'!$C:$C,0))),"",INDEX('Policy Characteristics'!G:G,MATCH($C1834,'Policy Characteristics'!$C:$C,0)))</f>
        <v>0.9</v>
      </c>
      <c r="N1834" s="205">
        <f>IF(ISBLANK(INDEX('Policy Characteristics'!H:H,MATCH($C1834,'Policy Characteristics'!$C:$C,0))),"",INDEX('Policy Characteristics'!H:H,MATCH($C1834,'Policy Characteristics'!$C:$C,0)))</f>
        <v>0.01</v>
      </c>
      <c r="O1834" s="76" t="str">
        <f>IF(ISBLANK(INDEX('Policy Characteristics'!I:I,MATCH($C1834,'Policy Characteristics'!$C:$C,0))),"",INDEX('Policy Characteristics'!I:I,MATCH($C1834,'Policy Characteristics'!$C:$C,0)))</f>
        <v>% of BAU price</v>
      </c>
      <c r="P1834" s="76" t="str">
        <f>IF(ISBLANK(INDEX('Policy Characteristics'!J:J,MATCH($C1834,'Policy Characteristics'!$C:$C,0))),"",INDEX('Policy Characteristics'!J:J,MATCH($C1834,'Policy Characteristics'!$C:$C,0)))</f>
        <v>**Description:** This policy changes the tax rate for the selected fuel type(s).  It is expressed as a percentage of the BAU Scenario price, which includes sales and excise taxes. To increase the tax rate, set a positive value. To reduce the BAU tax rate (or to apply a subsidy), set a negative value. // **Guidance for setting values:** In 2012, the national average sales tax rate was 6.8% and the national average tax rate on gasoline was 14%.</v>
      </c>
      <c r="Q1834" s="76" t="str">
        <f>IF(ISBLANK(INDEX('Policy Characteristics'!K:K,MATCH($C1834,'Policy Characteristics'!$C:$C,0))),"",INDEX('Policy Characteristics'!K:K,MATCH($C1834,'Policy Characteristics'!$C:$C,0)))</f>
        <v>fuels.html#fuel-taxes</v>
      </c>
      <c r="R1834" s="76" t="str">
        <f>IF(ISBLANK(INDEX('Policy Characteristics'!L:L,MATCH($C1834,'Policy Characteristics'!$C:$C,0))),"",INDEX('Policy Characteristics'!L:L,MATCH($C1834,'Policy Characteristics'!$C:$C,0)))</f>
        <v>fuel-taxes.html</v>
      </c>
    </row>
    <row r="1835" spans="1:18" x14ac:dyDescent="0.25">
      <c r="A1835" s="76" t="str">
        <f>IF(ISBLANK(INDEX('Policy Characteristics'!A:A,MATCH($C1835,'Policy Characteristics'!$C:$C,0))),"",INDEX('Policy Characteristics'!A:A,MATCH($C1835,'Policy Characteristics'!$C:$C,0)))</f>
        <v>Cross-Sector</v>
      </c>
      <c r="B1835" s="200" t="str">
        <f>IF(ISBLANK(INDEX('Policy Characteristics'!B:B,MATCH($C1835,'Policy Characteristics'!$C:$C,0))),"",INDEX('Policy Characteristics'!B:B,MATCH($C1835,'Policy Characteristics'!$C:$C,0)))</f>
        <v>Fuel Taxes or Subsidies</v>
      </c>
      <c r="C1835" s="208" t="str">
        <f t="shared" si="56"/>
        <v>Additional Fuel Tax or Subsidy Rate by Fuel</v>
      </c>
      <c r="D1835" s="78" t="s">
        <v>718</v>
      </c>
      <c r="E1835" s="88" t="s">
        <v>1891</v>
      </c>
      <c r="F1835" s="78" t="s">
        <v>719</v>
      </c>
      <c r="G1835" s="88" t="s">
        <v>1033</v>
      </c>
      <c r="H1835" s="15">
        <v>2429</v>
      </c>
      <c r="I1835" s="201" t="s">
        <v>44</v>
      </c>
      <c r="J1835" s="202" t="str">
        <f>IF(ISBLANK(INDEX('Policy Characteristics'!D:D,MATCH($C1835,'Policy Characteristics'!$C:$C,0))),"",INDEX('Policy Characteristics'!D:D,MATCH($C1835,'Policy Characteristics'!$C:$C,0)))</f>
        <v>Fuel Taxes or Subsidies</v>
      </c>
      <c r="K1835" s="76" t="str">
        <f>IF(ISBLANK(INDEX('Policy Characteristics'!E:E,MATCH($C1835,'Policy Characteristics'!$C:$C,0))),"",INDEX('Policy Characteristics'!E:E,MATCH($C1835,'Policy Characteristics'!$C:$C,0)))</f>
        <v>cross fuel tax</v>
      </c>
      <c r="L1835" s="205">
        <f>IF(ISBLANK(INDEX('Policy Characteristics'!F:F,MATCH($C1835,'Policy Characteristics'!$C:$C,0))),"",INDEX('Policy Characteristics'!F:F,MATCH($C1835,'Policy Characteristics'!$C:$C,0)))</f>
        <v>-0.9</v>
      </c>
      <c r="M1835" s="205">
        <f>IF(ISBLANK(INDEX('Policy Characteristics'!G:G,MATCH($C1835,'Policy Characteristics'!$C:$C,0))),"",INDEX('Policy Characteristics'!G:G,MATCH($C1835,'Policy Characteristics'!$C:$C,0)))</f>
        <v>0.9</v>
      </c>
      <c r="N1835" s="205">
        <f>IF(ISBLANK(INDEX('Policy Characteristics'!H:H,MATCH($C1835,'Policy Characteristics'!$C:$C,0))),"",INDEX('Policy Characteristics'!H:H,MATCH($C1835,'Policy Characteristics'!$C:$C,0)))</f>
        <v>0.01</v>
      </c>
      <c r="O1835" s="76" t="str">
        <f>IF(ISBLANK(INDEX('Policy Characteristics'!I:I,MATCH($C1835,'Policy Characteristics'!$C:$C,0))),"",INDEX('Policy Characteristics'!I:I,MATCH($C1835,'Policy Characteristics'!$C:$C,0)))</f>
        <v>% of BAU price</v>
      </c>
      <c r="P1835" s="76" t="str">
        <f>IF(ISBLANK(INDEX('Policy Characteristics'!J:J,MATCH($C1835,'Policy Characteristics'!$C:$C,0))),"",INDEX('Policy Characteristics'!J:J,MATCH($C1835,'Policy Characteristics'!$C:$C,0)))</f>
        <v>**Description:** This policy changes the tax rate for the selected fuel type(s).  It is expressed as a percentage of the BAU Scenario price, which includes sales and excise taxes. To increase the tax rate, set a positive value. To reduce the BAU tax rate (or to apply a subsidy), set a negative value. // **Guidance for setting values:** In 2012, the national average sales tax rate was 6.8% and the national average tax rate on gasoline was 14%.</v>
      </c>
      <c r="Q1835" s="76" t="str">
        <f>IF(ISBLANK(INDEX('Policy Characteristics'!K:K,MATCH($C1835,'Policy Characteristics'!$C:$C,0))),"",INDEX('Policy Characteristics'!K:K,MATCH($C1835,'Policy Characteristics'!$C:$C,0)))</f>
        <v>fuels.html#fuel-taxes</v>
      </c>
      <c r="R1835" s="76" t="str">
        <f>IF(ISBLANK(INDEX('Policy Characteristics'!L:L,MATCH($C1835,'Policy Characteristics'!$C:$C,0))),"",INDEX('Policy Characteristics'!L:L,MATCH($C1835,'Policy Characteristics'!$C:$C,0)))</f>
        <v>fuel-taxes.html</v>
      </c>
    </row>
    <row r="1836" spans="1:18" x14ac:dyDescent="0.25">
      <c r="A1836" s="76" t="str">
        <f>IF(ISBLANK(INDEX('Policy Characteristics'!A:A,MATCH($C1836,'Policy Characteristics'!$C:$C,0))),"",INDEX('Policy Characteristics'!A:A,MATCH($C1836,'Policy Characteristics'!$C:$C,0)))</f>
        <v>Cross-Sector</v>
      </c>
      <c r="B1836" s="200" t="str">
        <f>IF(ISBLANK(INDEX('Policy Characteristics'!B:B,MATCH($C1836,'Policy Characteristics'!$C:$C,0))),"",INDEX('Policy Characteristics'!B:B,MATCH($C1836,'Policy Characteristics'!$C:$C,0)))</f>
        <v>Fuel Taxes or Subsidies</v>
      </c>
      <c r="C1836" s="208" t="str">
        <f t="shared" si="56"/>
        <v>Additional Fuel Tax or Subsidy Rate by Fuel</v>
      </c>
      <c r="D1836" s="78" t="s">
        <v>709</v>
      </c>
      <c r="E1836" s="88" t="s">
        <v>1891</v>
      </c>
      <c r="F1836" s="78" t="s">
        <v>713</v>
      </c>
      <c r="G1836" s="88" t="s">
        <v>1033</v>
      </c>
      <c r="H1836" s="15">
        <v>2430</v>
      </c>
      <c r="I1836" s="201" t="s">
        <v>44</v>
      </c>
      <c r="J1836" s="202" t="str">
        <f>IF(ISBLANK(INDEX('Policy Characteristics'!D:D,MATCH($C1836,'Policy Characteristics'!$C:$C,0))),"",INDEX('Policy Characteristics'!D:D,MATCH($C1836,'Policy Characteristics'!$C:$C,0)))</f>
        <v>Fuel Taxes or Subsidies</v>
      </c>
      <c r="K1836" s="76" t="str">
        <f>IF(ISBLANK(INDEX('Policy Characteristics'!E:E,MATCH($C1836,'Policy Characteristics'!$C:$C,0))),"",INDEX('Policy Characteristics'!E:E,MATCH($C1836,'Policy Characteristics'!$C:$C,0)))</f>
        <v>cross fuel tax</v>
      </c>
      <c r="L1836" s="205">
        <f>IF(ISBLANK(INDEX('Policy Characteristics'!F:F,MATCH($C1836,'Policy Characteristics'!$C:$C,0))),"",INDEX('Policy Characteristics'!F:F,MATCH($C1836,'Policy Characteristics'!$C:$C,0)))</f>
        <v>-0.9</v>
      </c>
      <c r="M1836" s="205">
        <f>IF(ISBLANK(INDEX('Policy Characteristics'!G:G,MATCH($C1836,'Policy Characteristics'!$C:$C,0))),"",INDEX('Policy Characteristics'!G:G,MATCH($C1836,'Policy Characteristics'!$C:$C,0)))</f>
        <v>0.9</v>
      </c>
      <c r="N1836" s="205">
        <f>IF(ISBLANK(INDEX('Policy Characteristics'!H:H,MATCH($C1836,'Policy Characteristics'!$C:$C,0))),"",INDEX('Policy Characteristics'!H:H,MATCH($C1836,'Policy Characteristics'!$C:$C,0)))</f>
        <v>0.01</v>
      </c>
      <c r="O1836" s="76" t="str">
        <f>IF(ISBLANK(INDEX('Policy Characteristics'!I:I,MATCH($C1836,'Policy Characteristics'!$C:$C,0))),"",INDEX('Policy Characteristics'!I:I,MATCH($C1836,'Policy Characteristics'!$C:$C,0)))</f>
        <v>% of BAU price</v>
      </c>
      <c r="P1836" s="76" t="str">
        <f>IF(ISBLANK(INDEX('Policy Characteristics'!J:J,MATCH($C1836,'Policy Characteristics'!$C:$C,0))),"",INDEX('Policy Characteristics'!J:J,MATCH($C1836,'Policy Characteristics'!$C:$C,0)))</f>
        <v>**Description:** This policy changes the tax rate for the selected fuel type(s).  It is expressed as a percentage of the BAU Scenario price, which includes sales and excise taxes. To increase the tax rate, set a positive value. To reduce the BAU tax rate (or to apply a subsidy), set a negative value. // **Guidance for setting values:** In 2012, the national average sales tax rate was 6.8% and the national average tax rate on gasoline was 14%.</v>
      </c>
      <c r="Q1836" s="76" t="str">
        <f>IF(ISBLANK(INDEX('Policy Characteristics'!K:K,MATCH($C1836,'Policy Characteristics'!$C:$C,0))),"",INDEX('Policy Characteristics'!K:K,MATCH($C1836,'Policy Characteristics'!$C:$C,0)))</f>
        <v>fuels.html#fuel-taxes</v>
      </c>
      <c r="R1836" s="76" t="str">
        <f>IF(ISBLANK(INDEX('Policy Characteristics'!L:L,MATCH($C1836,'Policy Characteristics'!$C:$C,0))),"",INDEX('Policy Characteristics'!L:L,MATCH($C1836,'Policy Characteristics'!$C:$C,0)))</f>
        <v>fuel-taxes.html</v>
      </c>
    </row>
    <row r="1837" spans="1:18" x14ac:dyDescent="0.25">
      <c r="A1837" s="76" t="str">
        <f>IF(ISBLANK(INDEX('Policy Characteristics'!A:A,MATCH($C1837,'Policy Characteristics'!$C:$C,0))),"",INDEX('Policy Characteristics'!A:A,MATCH($C1837,'Policy Characteristics'!$C:$C,0)))</f>
        <v>Cross-Sector</v>
      </c>
      <c r="B1837" s="200" t="str">
        <f>IF(ISBLANK(INDEX('Policy Characteristics'!B:B,MATCH($C1837,'Policy Characteristics'!$C:$C,0))),"",INDEX('Policy Characteristics'!B:B,MATCH($C1837,'Policy Characteristics'!$C:$C,0)))</f>
        <v>Fuel Taxes or Subsidies</v>
      </c>
      <c r="C1837" s="208" t="str">
        <f t="shared" si="56"/>
        <v>Additional Fuel Tax or Subsidy Rate by Fuel</v>
      </c>
      <c r="D1837" s="78" t="s">
        <v>710</v>
      </c>
      <c r="E1837" s="88" t="s">
        <v>1891</v>
      </c>
      <c r="F1837" s="78" t="s">
        <v>714</v>
      </c>
      <c r="G1837" s="88" t="s">
        <v>1033</v>
      </c>
      <c r="H1837" s="15">
        <v>2431</v>
      </c>
      <c r="I1837" s="201" t="s">
        <v>44</v>
      </c>
      <c r="J1837" s="202" t="str">
        <f>IF(ISBLANK(INDEX('Policy Characteristics'!D:D,MATCH($C1837,'Policy Characteristics'!$C:$C,0))),"",INDEX('Policy Characteristics'!D:D,MATCH($C1837,'Policy Characteristics'!$C:$C,0)))</f>
        <v>Fuel Taxes or Subsidies</v>
      </c>
      <c r="K1837" s="76" t="str">
        <f>IF(ISBLANK(INDEX('Policy Characteristics'!E:E,MATCH($C1837,'Policy Characteristics'!$C:$C,0))),"",INDEX('Policy Characteristics'!E:E,MATCH($C1837,'Policy Characteristics'!$C:$C,0)))</f>
        <v>cross fuel tax</v>
      </c>
      <c r="L1837" s="205">
        <f>IF(ISBLANK(INDEX('Policy Characteristics'!F:F,MATCH($C1837,'Policy Characteristics'!$C:$C,0))),"",INDEX('Policy Characteristics'!F:F,MATCH($C1837,'Policy Characteristics'!$C:$C,0)))</f>
        <v>-0.9</v>
      </c>
      <c r="M1837" s="205">
        <f>IF(ISBLANK(INDEX('Policy Characteristics'!G:G,MATCH($C1837,'Policy Characteristics'!$C:$C,0))),"",INDEX('Policy Characteristics'!G:G,MATCH($C1837,'Policy Characteristics'!$C:$C,0)))</f>
        <v>0.9</v>
      </c>
      <c r="N1837" s="205">
        <f>IF(ISBLANK(INDEX('Policy Characteristics'!H:H,MATCH($C1837,'Policy Characteristics'!$C:$C,0))),"",INDEX('Policy Characteristics'!H:H,MATCH($C1837,'Policy Characteristics'!$C:$C,0)))</f>
        <v>0.01</v>
      </c>
      <c r="O1837" s="76" t="str">
        <f>IF(ISBLANK(INDEX('Policy Characteristics'!I:I,MATCH($C1837,'Policy Characteristics'!$C:$C,0))),"",INDEX('Policy Characteristics'!I:I,MATCH($C1837,'Policy Characteristics'!$C:$C,0)))</f>
        <v>% of BAU price</v>
      </c>
      <c r="P1837" s="76" t="str">
        <f>IF(ISBLANK(INDEX('Policy Characteristics'!J:J,MATCH($C1837,'Policy Characteristics'!$C:$C,0))),"",INDEX('Policy Characteristics'!J:J,MATCH($C1837,'Policy Characteristics'!$C:$C,0)))</f>
        <v>**Description:** This policy changes the tax rate for the selected fuel type(s).  It is expressed as a percentage of the BAU Scenario price, which includes sales and excise taxes. To increase the tax rate, set a positive value. To reduce the BAU tax rate (or to apply a subsidy), set a negative value. // **Guidance for setting values:** In 2012, the national average sales tax rate was 6.8% and the national average tax rate on gasoline was 14%.</v>
      </c>
      <c r="Q1837" s="76" t="str">
        <f>IF(ISBLANK(INDEX('Policy Characteristics'!K:K,MATCH($C1837,'Policy Characteristics'!$C:$C,0))),"",INDEX('Policy Characteristics'!K:K,MATCH($C1837,'Policy Characteristics'!$C:$C,0)))</f>
        <v>fuels.html#fuel-taxes</v>
      </c>
      <c r="R1837" s="76" t="str">
        <f>IF(ISBLANK(INDEX('Policy Characteristics'!L:L,MATCH($C1837,'Policy Characteristics'!$C:$C,0))),"",INDEX('Policy Characteristics'!L:L,MATCH($C1837,'Policy Characteristics'!$C:$C,0)))</f>
        <v>fuel-taxes.html</v>
      </c>
    </row>
    <row r="1838" spans="1:18" x14ac:dyDescent="0.25">
      <c r="A1838" s="76" t="str">
        <f>IF(ISBLANK(INDEX('Policy Characteristics'!A:A,MATCH($C1838,'Policy Characteristics'!$C:$C,0))),"",INDEX('Policy Characteristics'!A:A,MATCH($C1838,'Policy Characteristics'!$C:$C,0)))</f>
        <v>Cross-Sector</v>
      </c>
      <c r="B1838" s="200" t="str">
        <f>IF(ISBLANK(INDEX('Policy Characteristics'!B:B,MATCH($C1838,'Policy Characteristics'!$C:$C,0))),"",INDEX('Policy Characteristics'!B:B,MATCH($C1838,'Policy Characteristics'!$C:$C,0)))</f>
        <v>Fuel Taxes or Subsidies</v>
      </c>
      <c r="C1838" s="208" t="str">
        <f t="shared" si="56"/>
        <v>Additional Fuel Tax or Subsidy Rate by Fuel</v>
      </c>
      <c r="D1838" s="78" t="s">
        <v>711</v>
      </c>
      <c r="E1838" s="88" t="s">
        <v>1891</v>
      </c>
      <c r="F1838" s="78" t="s">
        <v>715</v>
      </c>
      <c r="G1838" s="88" t="s">
        <v>1033</v>
      </c>
      <c r="H1838" s="15">
        <v>2432</v>
      </c>
      <c r="I1838" s="201" t="s">
        <v>44</v>
      </c>
      <c r="J1838" s="202" t="str">
        <f>IF(ISBLANK(INDEX('Policy Characteristics'!D:D,MATCH($C1838,'Policy Characteristics'!$C:$C,0))),"",INDEX('Policy Characteristics'!D:D,MATCH($C1838,'Policy Characteristics'!$C:$C,0)))</f>
        <v>Fuel Taxes or Subsidies</v>
      </c>
      <c r="K1838" s="76" t="str">
        <f>IF(ISBLANK(INDEX('Policy Characteristics'!E:E,MATCH($C1838,'Policy Characteristics'!$C:$C,0))),"",INDEX('Policy Characteristics'!E:E,MATCH($C1838,'Policy Characteristics'!$C:$C,0)))</f>
        <v>cross fuel tax</v>
      </c>
      <c r="L1838" s="205">
        <f>IF(ISBLANK(INDEX('Policy Characteristics'!F:F,MATCH($C1838,'Policy Characteristics'!$C:$C,0))),"",INDEX('Policy Characteristics'!F:F,MATCH($C1838,'Policy Characteristics'!$C:$C,0)))</f>
        <v>-0.9</v>
      </c>
      <c r="M1838" s="205">
        <f>IF(ISBLANK(INDEX('Policy Characteristics'!G:G,MATCH($C1838,'Policy Characteristics'!$C:$C,0))),"",INDEX('Policy Characteristics'!G:G,MATCH($C1838,'Policy Characteristics'!$C:$C,0)))</f>
        <v>0.9</v>
      </c>
      <c r="N1838" s="205">
        <f>IF(ISBLANK(INDEX('Policy Characteristics'!H:H,MATCH($C1838,'Policy Characteristics'!$C:$C,0))),"",INDEX('Policy Characteristics'!H:H,MATCH($C1838,'Policy Characteristics'!$C:$C,0)))</f>
        <v>0.01</v>
      </c>
      <c r="O1838" s="76" t="str">
        <f>IF(ISBLANK(INDEX('Policy Characteristics'!I:I,MATCH($C1838,'Policy Characteristics'!$C:$C,0))),"",INDEX('Policy Characteristics'!I:I,MATCH($C1838,'Policy Characteristics'!$C:$C,0)))</f>
        <v>% of BAU price</v>
      </c>
      <c r="P1838" s="76" t="str">
        <f>IF(ISBLANK(INDEX('Policy Characteristics'!J:J,MATCH($C1838,'Policy Characteristics'!$C:$C,0))),"",INDEX('Policy Characteristics'!J:J,MATCH($C1838,'Policy Characteristics'!$C:$C,0)))</f>
        <v>**Description:** This policy changes the tax rate for the selected fuel type(s).  It is expressed as a percentage of the BAU Scenario price, which includes sales and excise taxes. To increase the tax rate, set a positive value. To reduce the BAU tax rate (or to apply a subsidy), set a negative value. // **Guidance for setting values:** In 2012, the national average sales tax rate was 6.8% and the national average tax rate on gasoline was 14%.</v>
      </c>
      <c r="Q1838" s="76" t="str">
        <f>IF(ISBLANK(INDEX('Policy Characteristics'!K:K,MATCH($C1838,'Policy Characteristics'!$C:$C,0))),"",INDEX('Policy Characteristics'!K:K,MATCH($C1838,'Policy Characteristics'!$C:$C,0)))</f>
        <v>fuels.html#fuel-taxes</v>
      </c>
      <c r="R1838" s="76" t="str">
        <f>IF(ISBLANK(INDEX('Policy Characteristics'!L:L,MATCH($C1838,'Policy Characteristics'!$C:$C,0))),"",INDEX('Policy Characteristics'!L:L,MATCH($C1838,'Policy Characteristics'!$C:$C,0)))</f>
        <v>fuel-taxes.html</v>
      </c>
    </row>
    <row r="1839" spans="1:18" x14ac:dyDescent="0.25">
      <c r="A1839" s="76" t="str">
        <f>IF(ISBLANK(INDEX('Policy Characteristics'!A:A,MATCH($C1839,'Policy Characteristics'!$C:$C,0))),"",INDEX('Policy Characteristics'!A:A,MATCH($C1839,'Policy Characteristics'!$C:$C,0)))</f>
        <v>Cross-Sector</v>
      </c>
      <c r="B1839" s="200" t="str">
        <f>IF(ISBLANK(INDEX('Policy Characteristics'!B:B,MATCH($C1839,'Policy Characteristics'!$C:$C,0))),"",INDEX('Policy Characteristics'!B:B,MATCH($C1839,'Policy Characteristics'!$C:$C,0)))</f>
        <v>Non BAU Carbon Tax Vehicle Qualification</v>
      </c>
      <c r="C1839" t="s">
        <v>1851</v>
      </c>
      <c r="H1839" s="15">
        <v>2286</v>
      </c>
      <c r="I1839" s="204" t="s">
        <v>43</v>
      </c>
      <c r="J1839" s="202" t="str">
        <f>IF(ISBLANK(INDEX('Policy Characteristics'!D:D,MATCH($C1839,'Policy Characteristics'!$C:$C,0))),"",INDEX('Policy Characteristics'!D:D,MATCH($C1839,'Policy Characteristics'!$C:$C,0)))</f>
        <v/>
      </c>
      <c r="K1839" s="76" t="str">
        <f>IF(ISBLANK(INDEX('Policy Characteristics'!E:E,MATCH($C1839,'Policy Characteristics'!$C:$C,0))),"",INDEX('Policy Characteristics'!E:E,MATCH($C1839,'Policy Characteristics'!$C:$C,0)))</f>
        <v/>
      </c>
      <c r="L1839" s="206">
        <f>IF(ISBLANK(INDEX('Policy Characteristics'!F:F,MATCH($C1839,'Policy Characteristics'!$C:$C,0))),"",INDEX('Policy Characteristics'!F:F,MATCH($C1839,'Policy Characteristics'!$C:$C,0)))</f>
        <v>0</v>
      </c>
      <c r="M1839" s="206">
        <f>IF(ISBLANK(INDEX('Policy Characteristics'!G:G,MATCH($C1839,'Policy Characteristics'!$C:$C,0))),"",INDEX('Policy Characteristics'!G:G,MATCH($C1839,'Policy Characteristics'!$C:$C,0)))</f>
        <v>1</v>
      </c>
      <c r="N1839" s="206">
        <f>IF(ISBLANK(INDEX('Policy Characteristics'!H:H,MATCH($C1839,'Policy Characteristics'!$C:$C,0))),"",INDEX('Policy Characteristics'!H:H,MATCH($C1839,'Policy Characteristics'!$C:$C,0)))</f>
        <v>1</v>
      </c>
      <c r="O1839" s="76" t="str">
        <f>IF(ISBLANK(INDEX('Policy Characteristics'!I:I,MATCH($C1839,'Policy Characteristics'!$C:$C,0))),"",INDEX('Policy Characteristics'!I:I,MATCH($C1839,'Policy Characteristics'!$C:$C,0)))</f>
        <v>on/off</v>
      </c>
      <c r="P1839" s="76" t="str">
        <f>IF(ISBLANK(INDEX('Policy Characteristics'!J:J,MATCH($C1839,'Policy Characteristics'!$C:$C,0))),"",INDEX('Policy Characteristics'!J:J,MATCH($C1839,'Policy Characteristics'!$C:$C,0)))</f>
        <v xml:space="preserve">**Description:** This lever determines which vehicle types are captured under the scope of a carbon tax. In some regions, only certain vehicle types are covered by a carbon tax or cap. </v>
      </c>
      <c r="Q1839" s="76" t="str">
        <f>IF(ISBLANK(INDEX('Policy Characteristics'!K:K,MATCH($C1839,'Policy Characteristics'!$C:$C,0))),"",INDEX('Policy Characteristics'!K:K,MATCH($C1839,'Policy Characteristics'!$C:$C,0)))</f>
        <v/>
      </c>
      <c r="R1839" s="76" t="str">
        <f>IF(ISBLANK(INDEX('Policy Characteristics'!L:L,MATCH($C1839,'Policy Characteristics'!$C:$C,0))),"",INDEX('Policy Characteristics'!L:L,MATCH($C1839,'Policy Characteristics'!$C:$C,0)))</f>
        <v/>
      </c>
    </row>
    <row r="1840" spans="1:18" x14ac:dyDescent="0.25">
      <c r="A1840" s="76" t="str">
        <f>IF(ISBLANK(INDEX('Policy Characteristics'!A:A,MATCH($C1840,'Policy Characteristics'!$C:$C,0))),"",INDEX('Policy Characteristics'!A:A,MATCH($C1840,'Policy Characteristics'!$C:$C,0)))</f>
        <v>Cross-Sector</v>
      </c>
      <c r="B1840" s="200" t="str">
        <f>IF(ISBLANK(INDEX('Policy Characteristics'!B:B,MATCH($C1840,'Policy Characteristics'!$C:$C,0))),"",INDEX('Policy Characteristics'!B:B,MATCH($C1840,'Policy Characteristics'!$C:$C,0)))</f>
        <v>Non BAU Carbon Tax Industry Qualification</v>
      </c>
      <c r="C1840" t="s">
        <v>1852</v>
      </c>
      <c r="H1840" s="15">
        <v>2287</v>
      </c>
      <c r="I1840" s="204" t="s">
        <v>43</v>
      </c>
      <c r="J1840" s="202" t="str">
        <f>IF(ISBLANK(INDEX('Policy Characteristics'!D:D,MATCH($C1840,'Policy Characteristics'!$C:$C,0))),"",INDEX('Policy Characteristics'!D:D,MATCH($C1840,'Policy Characteristics'!$C:$C,0)))</f>
        <v/>
      </c>
      <c r="K1840" s="76" t="str">
        <f>IF(ISBLANK(INDEX('Policy Characteristics'!E:E,MATCH($C1840,'Policy Characteristics'!$C:$C,0))),"",INDEX('Policy Characteristics'!E:E,MATCH($C1840,'Policy Characteristics'!$C:$C,0)))</f>
        <v/>
      </c>
      <c r="L1840" s="206">
        <f>IF(ISBLANK(INDEX('Policy Characteristics'!F:F,MATCH($C1840,'Policy Characteristics'!$C:$C,0))),"",INDEX('Policy Characteristics'!F:F,MATCH($C1840,'Policy Characteristics'!$C:$C,0)))</f>
        <v>0</v>
      </c>
      <c r="M1840" s="206">
        <f>IF(ISBLANK(INDEX('Policy Characteristics'!G:G,MATCH($C1840,'Policy Characteristics'!$C:$C,0))),"",INDEX('Policy Characteristics'!G:G,MATCH($C1840,'Policy Characteristics'!$C:$C,0)))</f>
        <v>1</v>
      </c>
      <c r="N1840" s="206">
        <f>IF(ISBLANK(INDEX('Policy Characteristics'!H:H,MATCH($C1840,'Policy Characteristics'!$C:$C,0))),"",INDEX('Policy Characteristics'!H:H,MATCH($C1840,'Policy Characteristics'!$C:$C,0)))</f>
        <v>1</v>
      </c>
      <c r="O1840" s="76" t="str">
        <f>IF(ISBLANK(INDEX('Policy Characteristics'!I:I,MATCH($C1840,'Policy Characteristics'!$C:$C,0))),"",INDEX('Policy Characteristics'!I:I,MATCH($C1840,'Policy Characteristics'!$C:$C,0)))</f>
        <v>on/off</v>
      </c>
      <c r="P1840" s="76" t="str">
        <f>IF(ISBLANK(INDEX('Policy Characteristics'!J:J,MATCH($C1840,'Policy Characteristics'!$C:$C,0))),"",INDEX('Policy Characteristics'!J:J,MATCH($C1840,'Policy Characteristics'!$C:$C,0)))</f>
        <v xml:space="preserve">**Description:** This lever determines which industry categories are captured under the scope of a carbon tax. In some regions, only certain industries are covered by a carbon tax or cap. </v>
      </c>
      <c r="Q1840" s="76" t="str">
        <f>IF(ISBLANK(INDEX('Policy Characteristics'!K:K,MATCH($C1840,'Policy Characteristics'!$C:$C,0))),"",INDEX('Policy Characteristics'!K:K,MATCH($C1840,'Policy Characteristics'!$C:$C,0)))</f>
        <v/>
      </c>
      <c r="R1840" s="76" t="str">
        <f>IF(ISBLANK(INDEX('Policy Characteristics'!L:L,MATCH($C1840,'Policy Characteristics'!$C:$C,0))),"",INDEX('Policy Characteristics'!L:L,MATCH($C1840,'Policy Characteristics'!$C:$C,0)))</f>
        <v/>
      </c>
    </row>
    <row r="1841" spans="1:18" x14ac:dyDescent="0.25">
      <c r="A1841" s="76" t="str">
        <f>IF(ISBLANK(INDEX('Policy Characteristics'!A:A,MATCH($C1841,'Policy Characteristics'!$C:$C,0))),"",INDEX('Policy Characteristics'!A:A,MATCH($C1841,'Policy Characteristics'!$C:$C,0)))</f>
        <v>Cross-Sector</v>
      </c>
      <c r="B1841" s="200" t="str">
        <f>IF(ISBLANK(INDEX('Policy Characteristics'!B:B,MATCH($C1841,'Policy Characteristics'!$C:$C,0))),"",INDEX('Policy Characteristics'!B:B,MATCH($C1841,'Policy Characteristics'!$C:$C,0)))</f>
        <v>Non BAU CBAM Industry Qualification</v>
      </c>
      <c r="C1841" t="s">
        <v>1853</v>
      </c>
      <c r="H1841" s="15">
        <v>2288</v>
      </c>
      <c r="I1841" s="204" t="s">
        <v>43</v>
      </c>
      <c r="J1841" s="202" t="str">
        <f>IF(ISBLANK(INDEX('Policy Characteristics'!D:D,MATCH($C1841,'Policy Characteristics'!$C:$C,0))),"",INDEX('Policy Characteristics'!D:D,MATCH($C1841,'Policy Characteristics'!$C:$C,0)))</f>
        <v/>
      </c>
      <c r="K1841" s="76" t="str">
        <f>IF(ISBLANK(INDEX('Policy Characteristics'!E:E,MATCH($C1841,'Policy Characteristics'!$C:$C,0))),"",INDEX('Policy Characteristics'!E:E,MATCH($C1841,'Policy Characteristics'!$C:$C,0)))</f>
        <v/>
      </c>
      <c r="L1841" s="206">
        <f>IF(ISBLANK(INDEX('Policy Characteristics'!F:F,MATCH($C1841,'Policy Characteristics'!$C:$C,0))),"",INDEX('Policy Characteristics'!F:F,MATCH($C1841,'Policy Characteristics'!$C:$C,0)))</f>
        <v>0</v>
      </c>
      <c r="M1841" s="206">
        <f>IF(ISBLANK(INDEX('Policy Characteristics'!G:G,MATCH($C1841,'Policy Characteristics'!$C:$C,0))),"",INDEX('Policy Characteristics'!G:G,MATCH($C1841,'Policy Characteristics'!$C:$C,0)))</f>
        <v>1</v>
      </c>
      <c r="N1841" s="206">
        <f>IF(ISBLANK(INDEX('Policy Characteristics'!H:H,MATCH($C1841,'Policy Characteristics'!$C:$C,0))),"",INDEX('Policy Characteristics'!H:H,MATCH($C1841,'Policy Characteristics'!$C:$C,0)))</f>
        <v>1</v>
      </c>
      <c r="O1841" s="76" t="str">
        <f>IF(ISBLANK(INDEX('Policy Characteristics'!I:I,MATCH($C1841,'Policy Characteristics'!$C:$C,0))),"",INDEX('Policy Characteristics'!I:I,MATCH($C1841,'Policy Characteristics'!$C:$C,0)))</f>
        <v>on/off</v>
      </c>
      <c r="P1841" s="76" t="str">
        <f>IF(ISBLANK(INDEX('Policy Characteristics'!J:J,MATCH($C1841,'Policy Characteristics'!$C:$C,0))),"",INDEX('Policy Characteristics'!J:J,MATCH($C1841,'Policy Characteristics'!$C:$C,0)))</f>
        <v>**Description:** This lever determines which industry categories are captured under the scope of a carbon border adjustment mechanism. In some regions, only certain industries are covered by a border mechanism.</v>
      </c>
      <c r="Q1841" s="76" t="str">
        <f>IF(ISBLANK(INDEX('Policy Characteristics'!K:K,MATCH($C1841,'Policy Characteristics'!$C:$C,0))),"",INDEX('Policy Characteristics'!K:K,MATCH($C1841,'Policy Characteristics'!$C:$C,0)))</f>
        <v/>
      </c>
      <c r="R1841" s="76" t="str">
        <f>IF(ISBLANK(INDEX('Policy Characteristics'!L:L,MATCH($C1841,'Policy Characteristics'!$C:$C,0))),"",INDEX('Policy Characteristics'!L:L,MATCH($C1841,'Policy Characteristics'!$C:$C,0)))</f>
        <v/>
      </c>
    </row>
    <row r="1842" spans="1:18" x14ac:dyDescent="0.25">
      <c r="A1842" s="76" t="str">
        <f>IF(ISBLANK(INDEX('Policy Characteristics'!A:A,MATCH($C1842,'Policy Characteristics'!$C:$C,0))),"",INDEX('Policy Characteristics'!A:A,MATCH($C1842,'Policy Characteristics'!$C:$C,0)))</f>
        <v>Research and Development</v>
      </c>
      <c r="B1842" s="200" t="str">
        <f>IF(ISBLANK(INDEX('Policy Characteristics'!B:B,MATCH($C1842,'Policy Characteristics'!$C:$C,0))),"",INDEX('Policy Characteristics'!B:B,MATCH($C1842,'Policy Characteristics'!$C:$C,0)))</f>
        <v>Capital Cost Reduction</v>
      </c>
      <c r="C1842" t="s">
        <v>286</v>
      </c>
      <c r="D1842" s="88" t="s">
        <v>114</v>
      </c>
      <c r="E1842" s="88"/>
      <c r="F1842" s="88" t="s">
        <v>313</v>
      </c>
      <c r="G1842" s="88"/>
      <c r="H1842" s="15">
        <v>85</v>
      </c>
      <c r="I1842" s="213" t="s">
        <v>43</v>
      </c>
      <c r="J1842" s="202" t="str">
        <f>IF(ISBLANK(INDEX('Policy Characteristics'!D:D,MATCH($C1842,'Policy Characteristics'!$C:$C,0))),"",INDEX('Policy Characteristics'!D:D,MATCH($C1842,'Policy Characteristics'!$C:$C,0)))</f>
        <v>R&amp;D Capital Cost Reductions</v>
      </c>
      <c r="K1842" s="76" t="str">
        <f>IF(ISBLANK(INDEX('Policy Characteristics'!E:E,MATCH($C1842,'Policy Characteristics'!$C:$C,0))),"",INDEX('Policy Characteristics'!E:E,MATCH($C1842,'Policy Characteristics'!$C:$C,0)))</f>
        <v>RnD building capital cost reduction</v>
      </c>
      <c r="L1842" s="205">
        <f>IF(ISBLANK(INDEX('Policy Characteristics'!F:F,MATCH($C1842,'Policy Characteristics'!$C:$C,0))),"",INDEX('Policy Characteristics'!F:F,MATCH($C1842,'Policy Characteristics'!$C:$C,0)))</f>
        <v>0</v>
      </c>
      <c r="M1842" s="205">
        <f>IF(ISBLANK(INDEX('Policy Characteristics'!G:G,MATCH($C1842,'Policy Characteristics'!$C:$C,0))),"",INDEX('Policy Characteristics'!G:G,MATCH($C1842,'Policy Characteristics'!$C:$C,0)))</f>
        <v>0.4</v>
      </c>
      <c r="N1842" s="205">
        <f>IF(ISBLANK(INDEX('Policy Characteristics'!H:H,MATCH($C1842,'Policy Characteristics'!$C:$C,0))),"",INDEX('Policy Characteristics'!H:H,MATCH($C1842,'Policy Characteristics'!$C:$C,0)))</f>
        <v>0.01</v>
      </c>
      <c r="O1842" s="76" t="str">
        <f>IF(ISBLANK(INDEX('Policy Characteristics'!I:I,MATCH($C1842,'Policy Characteristics'!$C:$C,0))),"",INDEX('Policy Characteristics'!I:I,MATCH($C1842,'Policy Characteristics'!$C:$C,0)))</f>
        <v>% reduction in cost</v>
      </c>
      <c r="P1842" s="76" t="str">
        <f>IF(ISBLANK(INDEX('Policy Characteristics'!J:J,MATCH($C1842,'Policy Characteristics'!$C:$C,0))),"",INDEX('Policy Characteristics'!J:J,MATCH($C1842,'Policy Characteristics'!$C:$C,0)))</f>
        <v>**Description:** This policy causes the capital cost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c r="Q1842" s="76" t="str">
        <f>IF(ISBLANK(INDEX('Policy Characteristics'!K:K,MATCH($C1842,'Policy Characteristics'!$C:$C,0))),"",INDEX('Policy Characteristics'!K:K,MATCH($C1842,'Policy Characteristics'!$C:$C,0)))</f>
        <v>architectural-design.html#rnd</v>
      </c>
      <c r="R1842" s="76" t="str">
        <f>IF(ISBLANK(INDEX('Policy Characteristics'!L:L,MATCH($C1842,'Policy Characteristics'!$C:$C,0))),"",INDEX('Policy Characteristics'!L:L,MATCH($C1842,'Policy Characteristics'!$C:$C,0)))</f>
        <v>research-and-development.html</v>
      </c>
    </row>
    <row r="1843" spans="1:18" x14ac:dyDescent="0.25">
      <c r="A1843" s="76" t="str">
        <f>IF(ISBLANK(INDEX('Policy Characteristics'!A:A,MATCH($C1843,'Policy Characteristics'!$C:$C,0))),"",INDEX('Policy Characteristics'!A:A,MATCH($C1843,'Policy Characteristics'!$C:$C,0)))</f>
        <v>Research and Development</v>
      </c>
      <c r="B1843" s="200" t="str">
        <f>IF(ISBLANK(INDEX('Policy Characteristics'!B:B,MATCH($C1843,'Policy Characteristics'!$C:$C,0))),"",INDEX('Policy Characteristics'!B:B,MATCH($C1843,'Policy Characteristics'!$C:$C,0)))</f>
        <v>Capital Cost Reduction</v>
      </c>
      <c r="C1843" s="76" t="str">
        <f t="shared" ref="C1843:C1847" si="57">C$1842</f>
        <v>RnD Building Capital Cost Perc Reduction</v>
      </c>
      <c r="D1843" s="88" t="s">
        <v>115</v>
      </c>
      <c r="E1843" s="88"/>
      <c r="F1843" s="88" t="s">
        <v>314</v>
      </c>
      <c r="G1843" s="88"/>
      <c r="H1843" s="15">
        <v>86</v>
      </c>
      <c r="I1843" s="213" t="s">
        <v>43</v>
      </c>
      <c r="J1843" s="202" t="str">
        <f>IF(ISBLANK(INDEX('Policy Characteristics'!D:D,MATCH($C1843,'Policy Characteristics'!$C:$C,0))),"",INDEX('Policy Characteristics'!D:D,MATCH($C1843,'Policy Characteristics'!$C:$C,0)))</f>
        <v>R&amp;D Capital Cost Reductions</v>
      </c>
      <c r="K1843" s="76" t="str">
        <f>IF(ISBLANK(INDEX('Policy Characteristics'!E:E,MATCH($C1843,'Policy Characteristics'!$C:$C,0))),"",INDEX('Policy Characteristics'!E:E,MATCH($C1843,'Policy Characteristics'!$C:$C,0)))</f>
        <v>RnD building capital cost reduction</v>
      </c>
      <c r="L1843" s="205">
        <f>IF(ISBLANK(INDEX('Policy Characteristics'!F:F,MATCH($C1843,'Policy Characteristics'!$C:$C,0))),"",INDEX('Policy Characteristics'!F:F,MATCH($C1843,'Policy Characteristics'!$C:$C,0)))</f>
        <v>0</v>
      </c>
      <c r="M1843" s="205">
        <f>IF(ISBLANK(INDEX('Policy Characteristics'!G:G,MATCH($C1843,'Policy Characteristics'!$C:$C,0))),"",INDEX('Policy Characteristics'!G:G,MATCH($C1843,'Policy Characteristics'!$C:$C,0)))</f>
        <v>0.4</v>
      </c>
      <c r="N1843" s="205">
        <f>IF(ISBLANK(INDEX('Policy Characteristics'!H:H,MATCH($C1843,'Policy Characteristics'!$C:$C,0))),"",INDEX('Policy Characteristics'!H:H,MATCH($C1843,'Policy Characteristics'!$C:$C,0)))</f>
        <v>0.01</v>
      </c>
      <c r="O1843" s="76" t="str">
        <f>IF(ISBLANK(INDEX('Policy Characteristics'!I:I,MATCH($C1843,'Policy Characteristics'!$C:$C,0))),"",INDEX('Policy Characteristics'!I:I,MATCH($C1843,'Policy Characteristics'!$C:$C,0)))</f>
        <v>% reduction in cost</v>
      </c>
      <c r="P1843" s="76" t="str">
        <f>IF(ISBLANK(INDEX('Policy Characteristics'!J:J,MATCH($C1843,'Policy Characteristics'!$C:$C,0))),"",INDEX('Policy Characteristics'!J:J,MATCH($C1843,'Policy Characteristics'!$C:$C,0)))</f>
        <v>**Description:** This policy causes the capital cost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c r="Q1843" s="76" t="str">
        <f>IF(ISBLANK(INDEX('Policy Characteristics'!K:K,MATCH($C1843,'Policy Characteristics'!$C:$C,0))),"",INDEX('Policy Characteristics'!K:K,MATCH($C1843,'Policy Characteristics'!$C:$C,0)))</f>
        <v>architectural-design.html#rnd</v>
      </c>
      <c r="R1843" s="76" t="str">
        <f>IF(ISBLANK(INDEX('Policy Characteristics'!L:L,MATCH($C1843,'Policy Characteristics'!$C:$C,0))),"",INDEX('Policy Characteristics'!L:L,MATCH($C1843,'Policy Characteristics'!$C:$C,0)))</f>
        <v>research-and-development.html</v>
      </c>
    </row>
    <row r="1844" spans="1:18" x14ac:dyDescent="0.25">
      <c r="A1844" s="76" t="str">
        <f>IF(ISBLANK(INDEX('Policy Characteristics'!A:A,MATCH($C1844,'Policy Characteristics'!$C:$C,0))),"",INDEX('Policy Characteristics'!A:A,MATCH($C1844,'Policy Characteristics'!$C:$C,0)))</f>
        <v>Research and Development</v>
      </c>
      <c r="B1844" s="200" t="str">
        <f>IF(ISBLANK(INDEX('Policy Characteristics'!B:B,MATCH($C1844,'Policy Characteristics'!$C:$C,0))),"",INDEX('Policy Characteristics'!B:B,MATCH($C1844,'Policy Characteristics'!$C:$C,0)))</f>
        <v>Capital Cost Reduction</v>
      </c>
      <c r="C1844" s="76" t="str">
        <f t="shared" si="57"/>
        <v>RnD Building Capital Cost Perc Reduction</v>
      </c>
      <c r="D1844" s="88" t="s">
        <v>116</v>
      </c>
      <c r="E1844" s="88"/>
      <c r="F1844" s="88" t="s">
        <v>315</v>
      </c>
      <c r="G1844" s="88"/>
      <c r="H1844" s="15">
        <v>87</v>
      </c>
      <c r="I1844" s="213" t="s">
        <v>43</v>
      </c>
      <c r="J1844" s="202" t="str">
        <f>IF(ISBLANK(INDEX('Policy Characteristics'!D:D,MATCH($C1844,'Policy Characteristics'!$C:$C,0))),"",INDEX('Policy Characteristics'!D:D,MATCH($C1844,'Policy Characteristics'!$C:$C,0)))</f>
        <v>R&amp;D Capital Cost Reductions</v>
      </c>
      <c r="K1844" s="76" t="str">
        <f>IF(ISBLANK(INDEX('Policy Characteristics'!E:E,MATCH($C1844,'Policy Characteristics'!$C:$C,0))),"",INDEX('Policy Characteristics'!E:E,MATCH($C1844,'Policy Characteristics'!$C:$C,0)))</f>
        <v>RnD building capital cost reduction</v>
      </c>
      <c r="L1844" s="205">
        <f>IF(ISBLANK(INDEX('Policy Characteristics'!F:F,MATCH($C1844,'Policy Characteristics'!$C:$C,0))),"",INDEX('Policy Characteristics'!F:F,MATCH($C1844,'Policy Characteristics'!$C:$C,0)))</f>
        <v>0</v>
      </c>
      <c r="M1844" s="205">
        <f>IF(ISBLANK(INDEX('Policy Characteristics'!G:G,MATCH($C1844,'Policy Characteristics'!$C:$C,0))),"",INDEX('Policy Characteristics'!G:G,MATCH($C1844,'Policy Characteristics'!$C:$C,0)))</f>
        <v>0.4</v>
      </c>
      <c r="N1844" s="205">
        <f>IF(ISBLANK(INDEX('Policy Characteristics'!H:H,MATCH($C1844,'Policy Characteristics'!$C:$C,0))),"",INDEX('Policy Characteristics'!H:H,MATCH($C1844,'Policy Characteristics'!$C:$C,0)))</f>
        <v>0.01</v>
      </c>
      <c r="O1844" s="76" t="str">
        <f>IF(ISBLANK(INDEX('Policy Characteristics'!I:I,MATCH($C1844,'Policy Characteristics'!$C:$C,0))),"",INDEX('Policy Characteristics'!I:I,MATCH($C1844,'Policy Characteristics'!$C:$C,0)))</f>
        <v>% reduction in cost</v>
      </c>
      <c r="P1844" s="76" t="str">
        <f>IF(ISBLANK(INDEX('Policy Characteristics'!J:J,MATCH($C1844,'Policy Characteristics'!$C:$C,0))),"",INDEX('Policy Characteristics'!J:J,MATCH($C1844,'Policy Characteristics'!$C:$C,0)))</f>
        <v>**Description:** This policy causes the capital cost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c r="Q1844" s="76" t="str">
        <f>IF(ISBLANK(INDEX('Policy Characteristics'!K:K,MATCH($C1844,'Policy Characteristics'!$C:$C,0))),"",INDEX('Policy Characteristics'!K:K,MATCH($C1844,'Policy Characteristics'!$C:$C,0)))</f>
        <v>architectural-design.html#rnd</v>
      </c>
      <c r="R1844" s="76" t="str">
        <f>IF(ISBLANK(INDEX('Policy Characteristics'!L:L,MATCH($C1844,'Policy Characteristics'!$C:$C,0))),"",INDEX('Policy Characteristics'!L:L,MATCH($C1844,'Policy Characteristics'!$C:$C,0)))</f>
        <v>research-and-development.html</v>
      </c>
    </row>
    <row r="1845" spans="1:18" x14ac:dyDescent="0.25">
      <c r="A1845" s="76" t="str">
        <f>IF(ISBLANK(INDEX('Policy Characteristics'!A:A,MATCH($C1845,'Policy Characteristics'!$C:$C,0))),"",INDEX('Policy Characteristics'!A:A,MATCH($C1845,'Policy Characteristics'!$C:$C,0)))</f>
        <v>Research and Development</v>
      </c>
      <c r="B1845" s="200" t="str">
        <f>IF(ISBLANK(INDEX('Policy Characteristics'!B:B,MATCH($C1845,'Policy Characteristics'!$C:$C,0))),"",INDEX('Policy Characteristics'!B:B,MATCH($C1845,'Policy Characteristics'!$C:$C,0)))</f>
        <v>Capital Cost Reduction</v>
      </c>
      <c r="C1845" s="76" t="str">
        <f t="shared" si="57"/>
        <v>RnD Building Capital Cost Perc Reduction</v>
      </c>
      <c r="D1845" s="88" t="s">
        <v>117</v>
      </c>
      <c r="E1845" s="88"/>
      <c r="F1845" s="88" t="s">
        <v>316</v>
      </c>
      <c r="G1845" s="88"/>
      <c r="H1845" s="15">
        <v>88</v>
      </c>
      <c r="I1845" s="213" t="s">
        <v>43</v>
      </c>
      <c r="J1845" s="202" t="str">
        <f>IF(ISBLANK(INDEX('Policy Characteristics'!D:D,MATCH($C1845,'Policy Characteristics'!$C:$C,0))),"",INDEX('Policy Characteristics'!D:D,MATCH($C1845,'Policy Characteristics'!$C:$C,0)))</f>
        <v>R&amp;D Capital Cost Reductions</v>
      </c>
      <c r="K1845" s="76" t="str">
        <f>IF(ISBLANK(INDEX('Policy Characteristics'!E:E,MATCH($C1845,'Policy Characteristics'!$C:$C,0))),"",INDEX('Policy Characteristics'!E:E,MATCH($C1845,'Policy Characteristics'!$C:$C,0)))</f>
        <v>RnD building capital cost reduction</v>
      </c>
      <c r="L1845" s="205">
        <f>IF(ISBLANK(INDEX('Policy Characteristics'!F:F,MATCH($C1845,'Policy Characteristics'!$C:$C,0))),"",INDEX('Policy Characteristics'!F:F,MATCH($C1845,'Policy Characteristics'!$C:$C,0)))</f>
        <v>0</v>
      </c>
      <c r="M1845" s="205">
        <f>IF(ISBLANK(INDEX('Policy Characteristics'!G:G,MATCH($C1845,'Policy Characteristics'!$C:$C,0))),"",INDEX('Policy Characteristics'!G:G,MATCH($C1845,'Policy Characteristics'!$C:$C,0)))</f>
        <v>0.4</v>
      </c>
      <c r="N1845" s="205">
        <f>IF(ISBLANK(INDEX('Policy Characteristics'!H:H,MATCH($C1845,'Policy Characteristics'!$C:$C,0))),"",INDEX('Policy Characteristics'!H:H,MATCH($C1845,'Policy Characteristics'!$C:$C,0)))</f>
        <v>0.01</v>
      </c>
      <c r="O1845" s="76" t="str">
        <f>IF(ISBLANK(INDEX('Policy Characteristics'!I:I,MATCH($C1845,'Policy Characteristics'!$C:$C,0))),"",INDEX('Policy Characteristics'!I:I,MATCH($C1845,'Policy Characteristics'!$C:$C,0)))</f>
        <v>% reduction in cost</v>
      </c>
      <c r="P1845" s="76" t="str">
        <f>IF(ISBLANK(INDEX('Policy Characteristics'!J:J,MATCH($C1845,'Policy Characteristics'!$C:$C,0))),"",INDEX('Policy Characteristics'!J:J,MATCH($C1845,'Policy Characteristics'!$C:$C,0)))</f>
        <v>**Description:** This policy causes the capital cost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c r="Q1845" s="76" t="str">
        <f>IF(ISBLANK(INDEX('Policy Characteristics'!K:K,MATCH($C1845,'Policy Characteristics'!$C:$C,0))),"",INDEX('Policy Characteristics'!K:K,MATCH($C1845,'Policy Characteristics'!$C:$C,0)))</f>
        <v>architectural-design.html#rnd</v>
      </c>
      <c r="R1845" s="76" t="str">
        <f>IF(ISBLANK(INDEX('Policy Characteristics'!L:L,MATCH($C1845,'Policy Characteristics'!$C:$C,0))),"",INDEX('Policy Characteristics'!L:L,MATCH($C1845,'Policy Characteristics'!$C:$C,0)))</f>
        <v>research-and-development.html</v>
      </c>
    </row>
    <row r="1846" spans="1:18" x14ac:dyDescent="0.25">
      <c r="A1846" s="76" t="str">
        <f>IF(ISBLANK(INDEX('Policy Characteristics'!A:A,MATCH($C1846,'Policy Characteristics'!$C:$C,0))),"",INDEX('Policy Characteristics'!A:A,MATCH($C1846,'Policy Characteristics'!$C:$C,0)))</f>
        <v>Research and Development</v>
      </c>
      <c r="B1846" s="200" t="str">
        <f>IF(ISBLANK(INDEX('Policy Characteristics'!B:B,MATCH($C1846,'Policy Characteristics'!$C:$C,0))),"",INDEX('Policy Characteristics'!B:B,MATCH($C1846,'Policy Characteristics'!$C:$C,0)))</f>
        <v>Capital Cost Reduction</v>
      </c>
      <c r="C1846" s="76" t="str">
        <f t="shared" si="57"/>
        <v>RnD Building Capital Cost Perc Reduction</v>
      </c>
      <c r="D1846" s="88" t="s">
        <v>118</v>
      </c>
      <c r="E1846" s="88"/>
      <c r="F1846" s="88" t="s">
        <v>317</v>
      </c>
      <c r="G1846" s="88"/>
      <c r="H1846" s="15">
        <v>89</v>
      </c>
      <c r="I1846" s="213" t="s">
        <v>43</v>
      </c>
      <c r="J1846" s="202" t="str">
        <f>IF(ISBLANK(INDEX('Policy Characteristics'!D:D,MATCH($C1846,'Policy Characteristics'!$C:$C,0))),"",INDEX('Policy Characteristics'!D:D,MATCH($C1846,'Policy Characteristics'!$C:$C,0)))</f>
        <v>R&amp;D Capital Cost Reductions</v>
      </c>
      <c r="K1846" s="76" t="str">
        <f>IF(ISBLANK(INDEX('Policy Characteristics'!E:E,MATCH($C1846,'Policy Characteristics'!$C:$C,0))),"",INDEX('Policy Characteristics'!E:E,MATCH($C1846,'Policy Characteristics'!$C:$C,0)))</f>
        <v>RnD building capital cost reduction</v>
      </c>
      <c r="L1846" s="205">
        <f>IF(ISBLANK(INDEX('Policy Characteristics'!F:F,MATCH($C1846,'Policy Characteristics'!$C:$C,0))),"",INDEX('Policy Characteristics'!F:F,MATCH($C1846,'Policy Characteristics'!$C:$C,0)))</f>
        <v>0</v>
      </c>
      <c r="M1846" s="205">
        <f>IF(ISBLANK(INDEX('Policy Characteristics'!G:G,MATCH($C1846,'Policy Characteristics'!$C:$C,0))),"",INDEX('Policy Characteristics'!G:G,MATCH($C1846,'Policy Characteristics'!$C:$C,0)))</f>
        <v>0.4</v>
      </c>
      <c r="N1846" s="205">
        <f>IF(ISBLANK(INDEX('Policy Characteristics'!H:H,MATCH($C1846,'Policy Characteristics'!$C:$C,0))),"",INDEX('Policy Characteristics'!H:H,MATCH($C1846,'Policy Characteristics'!$C:$C,0)))</f>
        <v>0.01</v>
      </c>
      <c r="O1846" s="76" t="str">
        <f>IF(ISBLANK(INDEX('Policy Characteristics'!I:I,MATCH($C1846,'Policy Characteristics'!$C:$C,0))),"",INDEX('Policy Characteristics'!I:I,MATCH($C1846,'Policy Characteristics'!$C:$C,0)))</f>
        <v>% reduction in cost</v>
      </c>
      <c r="P1846" s="76" t="str">
        <f>IF(ISBLANK(INDEX('Policy Characteristics'!J:J,MATCH($C1846,'Policy Characteristics'!$C:$C,0))),"",INDEX('Policy Characteristics'!J:J,MATCH($C1846,'Policy Characteristics'!$C:$C,0)))</f>
        <v>**Description:** This policy causes the capital cost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c r="Q1846" s="76" t="str">
        <f>IF(ISBLANK(INDEX('Policy Characteristics'!K:K,MATCH($C1846,'Policy Characteristics'!$C:$C,0))),"",INDEX('Policy Characteristics'!K:K,MATCH($C1846,'Policy Characteristics'!$C:$C,0)))</f>
        <v>architectural-design.html#rnd</v>
      </c>
      <c r="R1846" s="76" t="str">
        <f>IF(ISBLANK(INDEX('Policy Characteristics'!L:L,MATCH($C1846,'Policy Characteristics'!$C:$C,0))),"",INDEX('Policy Characteristics'!L:L,MATCH($C1846,'Policy Characteristics'!$C:$C,0)))</f>
        <v>research-and-development.html</v>
      </c>
    </row>
    <row r="1847" spans="1:18" x14ac:dyDescent="0.25">
      <c r="A1847" s="76" t="str">
        <f>IF(ISBLANK(INDEX('Policy Characteristics'!A:A,MATCH($C1847,'Policy Characteristics'!$C:$C,0))),"",INDEX('Policy Characteristics'!A:A,MATCH($C1847,'Policy Characteristics'!$C:$C,0)))</f>
        <v>Research and Development</v>
      </c>
      <c r="B1847" s="200" t="str">
        <f>IF(ISBLANK(INDEX('Policy Characteristics'!B:B,MATCH($C1847,'Policy Characteristics'!$C:$C,0))),"",INDEX('Policy Characteristics'!B:B,MATCH($C1847,'Policy Characteristics'!$C:$C,0)))</f>
        <v>Capital Cost Reduction</v>
      </c>
      <c r="C1847" s="76" t="str">
        <f t="shared" si="57"/>
        <v>RnD Building Capital Cost Perc Reduction</v>
      </c>
      <c r="D1847" s="88" t="s">
        <v>119</v>
      </c>
      <c r="E1847" s="88"/>
      <c r="F1847" s="88" t="s">
        <v>318</v>
      </c>
      <c r="G1847" s="88"/>
      <c r="H1847" s="15">
        <v>90</v>
      </c>
      <c r="I1847" s="213" t="s">
        <v>43</v>
      </c>
      <c r="J1847" s="202" t="str">
        <f>IF(ISBLANK(INDEX('Policy Characteristics'!D:D,MATCH($C1847,'Policy Characteristics'!$C:$C,0))),"",INDEX('Policy Characteristics'!D:D,MATCH($C1847,'Policy Characteristics'!$C:$C,0)))</f>
        <v>R&amp;D Capital Cost Reductions</v>
      </c>
      <c r="K1847" s="76" t="str">
        <f>IF(ISBLANK(INDEX('Policy Characteristics'!E:E,MATCH($C1847,'Policy Characteristics'!$C:$C,0))),"",INDEX('Policy Characteristics'!E:E,MATCH($C1847,'Policy Characteristics'!$C:$C,0)))</f>
        <v>RnD building capital cost reduction</v>
      </c>
      <c r="L1847" s="205">
        <f>IF(ISBLANK(INDEX('Policy Characteristics'!F:F,MATCH($C1847,'Policy Characteristics'!$C:$C,0))),"",INDEX('Policy Characteristics'!F:F,MATCH($C1847,'Policy Characteristics'!$C:$C,0)))</f>
        <v>0</v>
      </c>
      <c r="M1847" s="205">
        <f>IF(ISBLANK(INDEX('Policy Characteristics'!G:G,MATCH($C1847,'Policy Characteristics'!$C:$C,0))),"",INDEX('Policy Characteristics'!G:G,MATCH($C1847,'Policy Characteristics'!$C:$C,0)))</f>
        <v>0.4</v>
      </c>
      <c r="N1847" s="205">
        <f>IF(ISBLANK(INDEX('Policy Characteristics'!H:H,MATCH($C1847,'Policy Characteristics'!$C:$C,0))),"",INDEX('Policy Characteristics'!H:H,MATCH($C1847,'Policy Characteristics'!$C:$C,0)))</f>
        <v>0.01</v>
      </c>
      <c r="O1847" s="76" t="str">
        <f>IF(ISBLANK(INDEX('Policy Characteristics'!I:I,MATCH($C1847,'Policy Characteristics'!$C:$C,0))),"",INDEX('Policy Characteristics'!I:I,MATCH($C1847,'Policy Characteristics'!$C:$C,0)))</f>
        <v>% reduction in cost</v>
      </c>
      <c r="P1847" s="76" t="str">
        <f>IF(ISBLANK(INDEX('Policy Characteristics'!J:J,MATCH($C1847,'Policy Characteristics'!$C:$C,0))),"",INDEX('Policy Characteristics'!J:J,MATCH($C1847,'Policy Characteristics'!$C:$C,0)))</f>
        <v>**Description:** This policy causes the capital cost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c r="Q1847" s="76" t="str">
        <f>IF(ISBLANK(INDEX('Policy Characteristics'!K:K,MATCH($C1847,'Policy Characteristics'!$C:$C,0))),"",INDEX('Policy Characteristics'!K:K,MATCH($C1847,'Policy Characteristics'!$C:$C,0)))</f>
        <v>architectural-design.html#rnd</v>
      </c>
      <c r="R1847" s="76" t="str">
        <f>IF(ISBLANK(INDEX('Policy Characteristics'!L:L,MATCH($C1847,'Policy Characteristics'!$C:$C,0))),"",INDEX('Policy Characteristics'!L:L,MATCH($C1847,'Policy Characteristics'!$C:$C,0)))</f>
        <v>research-and-development.html</v>
      </c>
    </row>
    <row r="1848" spans="1:18" x14ac:dyDescent="0.25">
      <c r="A1848" s="76" t="str">
        <f>IF(ISBLANK(INDEX('Policy Characteristics'!A:A,MATCH($C1848,'Policy Characteristics'!$C:$C,0))),"",INDEX('Policy Characteristics'!A:A,MATCH($C1848,'Policy Characteristics'!$C:$C,0)))</f>
        <v>Research and Development</v>
      </c>
      <c r="B1848" s="200" t="str">
        <f>IF(ISBLANK(INDEX('Policy Characteristics'!B:B,MATCH($C1848,'Policy Characteristics'!$C:$C,0))),"",INDEX('Policy Characteristics'!B:B,MATCH($C1848,'Policy Characteristics'!$C:$C,0)))</f>
        <v>Capital Cost Reduction</v>
      </c>
      <c r="C1848" t="s">
        <v>287</v>
      </c>
      <c r="D1848" s="88"/>
      <c r="E1848" s="88"/>
      <c r="F1848" s="88" t="s">
        <v>26</v>
      </c>
      <c r="G1848" s="88"/>
      <c r="H1848" s="15">
        <v>91</v>
      </c>
      <c r="I1848" s="213" t="s">
        <v>43</v>
      </c>
      <c r="J1848" s="202" t="str">
        <f>IF(ISBLANK(INDEX('Policy Characteristics'!D:D,MATCH($C1848,'Policy Characteristics'!$C:$C,0))),"",INDEX('Policy Characteristics'!D:D,MATCH($C1848,'Policy Characteristics'!$C:$C,0)))</f>
        <v>R&amp;D Capital Cost Reductions</v>
      </c>
      <c r="K1848" s="76" t="str">
        <f>IF(ISBLANK(INDEX('Policy Characteristics'!E:E,MATCH($C1848,'Policy Characteristics'!$C:$C,0))),"",INDEX('Policy Characteristics'!E:E,MATCH($C1848,'Policy Characteristics'!$C:$C,0)))</f>
        <v>RnD CCS capital cost reduction</v>
      </c>
      <c r="L1848" s="205">
        <f>IF(ISBLANK(INDEX('Policy Characteristics'!F:F,MATCH($C1848,'Policy Characteristics'!$C:$C,0))),"",INDEX('Policy Characteristics'!F:F,MATCH($C1848,'Policy Characteristics'!$C:$C,0)))</f>
        <v>0</v>
      </c>
      <c r="M1848" s="205">
        <f>IF(ISBLANK(INDEX('Policy Characteristics'!G:G,MATCH($C1848,'Policy Characteristics'!$C:$C,0))),"",INDEX('Policy Characteristics'!G:G,MATCH($C1848,'Policy Characteristics'!$C:$C,0)))</f>
        <v>0.4</v>
      </c>
      <c r="N1848" s="205">
        <f>IF(ISBLANK(INDEX('Policy Characteristics'!H:H,MATCH($C1848,'Policy Characteristics'!$C:$C,0))),"",INDEX('Policy Characteristics'!H:H,MATCH($C1848,'Policy Characteristics'!$C:$C,0)))</f>
        <v>0.01</v>
      </c>
      <c r="O1848" s="76" t="str">
        <f>IF(ISBLANK(INDEX('Policy Characteristics'!I:I,MATCH($C1848,'Policy Characteristics'!$C:$C,0))),"",INDEX('Policy Characteristics'!I:I,MATCH($C1848,'Policy Characteristics'!$C:$C,0)))</f>
        <v>% reduction in cost</v>
      </c>
      <c r="P1848" s="76" t="str">
        <f>IF(ISBLANK(INDEX('Policy Characteristics'!J:J,MATCH($C1848,'Policy Characteristics'!$C:$C,0))),"",INDEX('Policy Characteristics'!J:J,MATCH($C1848,'Policy Characteristics'!$C:$C,0)))</f>
        <v>**Description:** This policy causes the capital cost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c r="Q1848" s="76" t="str">
        <f>IF(ISBLANK(INDEX('Policy Characteristics'!K:K,MATCH($C1848,'Policy Characteristics'!$C:$C,0))),"",INDEX('Policy Characteristics'!K:K,MATCH($C1848,'Policy Characteristics'!$C:$C,0)))</f>
        <v>architectural-design.html#rnd</v>
      </c>
      <c r="R1848" s="76" t="str">
        <f>IF(ISBLANK(INDEX('Policy Characteristics'!L:L,MATCH($C1848,'Policy Characteristics'!$C:$C,0))),"",INDEX('Policy Characteristics'!L:L,MATCH($C1848,'Policy Characteristics'!$C:$C,0)))</f>
        <v>research-and-development.html</v>
      </c>
    </row>
    <row r="1849" spans="1:18" x14ac:dyDescent="0.25">
      <c r="A1849" s="76" t="str">
        <f>IF(ISBLANK(INDEX('Policy Characteristics'!A:A,MATCH($C1849,'Policy Characteristics'!$C:$C,0))),"",INDEX('Policy Characteristics'!A:A,MATCH($C1849,'Policy Characteristics'!$C:$C,0)))</f>
        <v>Research and Development</v>
      </c>
      <c r="B1849" s="200" t="str">
        <f>IF(ISBLANK(INDEX('Policy Characteristics'!B:B,MATCH($C1849,'Policy Characteristics'!$C:$C,0))),"",INDEX('Policy Characteristics'!B:B,MATCH($C1849,'Policy Characteristics'!$C:$C,0)))</f>
        <v>Capital Cost Reduction</v>
      </c>
      <c r="C1849" t="s">
        <v>288</v>
      </c>
      <c r="D1849" s="88" t="s">
        <v>445</v>
      </c>
      <c r="E1849" s="88"/>
      <c r="F1849" s="88" t="s">
        <v>448</v>
      </c>
      <c r="G1849" s="88"/>
      <c r="H1849" s="15">
        <v>92</v>
      </c>
      <c r="I1849" s="213" t="s">
        <v>43</v>
      </c>
      <c r="J1849" s="202" t="str">
        <f>IF(ISBLANK(INDEX('Policy Characteristics'!D:D,MATCH($C1849,'Policy Characteristics'!$C:$C,0))),"",INDEX('Policy Characteristics'!D:D,MATCH($C1849,'Policy Characteristics'!$C:$C,0)))</f>
        <v>R&amp;D Capital Cost Reductions</v>
      </c>
      <c r="K1849" s="76" t="str">
        <f>IF(ISBLANK(INDEX('Policy Characteristics'!E:E,MATCH($C1849,'Policy Characteristics'!$C:$C,0))),"",INDEX('Policy Characteristics'!E:E,MATCH($C1849,'Policy Characteristics'!$C:$C,0)))</f>
        <v>RnD electricity capital cost reduction</v>
      </c>
      <c r="L1849" s="205">
        <f>IF(ISBLANK(INDEX('Policy Characteristics'!F:F,MATCH($C1849,'Policy Characteristics'!$C:$C,0))),"",INDEX('Policy Characteristics'!F:F,MATCH($C1849,'Policy Characteristics'!$C:$C,0)))</f>
        <v>0</v>
      </c>
      <c r="M1849" s="205">
        <f>IF(ISBLANK(INDEX('Policy Characteristics'!G:G,MATCH($C1849,'Policy Characteristics'!$C:$C,0))),"",INDEX('Policy Characteristics'!G:G,MATCH($C1849,'Policy Characteristics'!$C:$C,0)))</f>
        <v>0.4</v>
      </c>
      <c r="N1849" s="205">
        <f>IF(ISBLANK(INDEX('Policy Characteristics'!H:H,MATCH($C1849,'Policy Characteristics'!$C:$C,0))),"",INDEX('Policy Characteristics'!H:H,MATCH($C1849,'Policy Characteristics'!$C:$C,0)))</f>
        <v>0.01</v>
      </c>
      <c r="O1849" s="76" t="str">
        <f>IF(ISBLANK(INDEX('Policy Characteristics'!I:I,MATCH($C1849,'Policy Characteristics'!$C:$C,0))),"",INDEX('Policy Characteristics'!I:I,MATCH($C1849,'Policy Characteristics'!$C:$C,0)))</f>
        <v>% reduction in cost</v>
      </c>
      <c r="P1849" s="76" t="str">
        <f>IF(ISBLANK(INDEX('Policy Characteristics'!J:J,MATCH($C1849,'Policy Characteristics'!$C:$C,0))),"",INDEX('Policy Characteristics'!J:J,MATCH($C1849,'Policy Characteristics'!$C:$C,0)))</f>
        <v>**Description:** This policy causes the capital cost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c r="Q1849" s="76" t="str">
        <f>IF(ISBLANK(INDEX('Policy Characteristics'!K:K,MATCH($C1849,'Policy Characteristics'!$C:$C,0))),"",INDEX('Policy Characteristics'!K:K,MATCH($C1849,'Policy Characteristics'!$C:$C,0)))</f>
        <v>architectural-design.html#rnd</v>
      </c>
      <c r="R1849" s="76" t="str">
        <f>IF(ISBLANK(INDEX('Policy Characteristics'!L:L,MATCH($C1849,'Policy Characteristics'!$C:$C,0))),"",INDEX('Policy Characteristics'!L:L,MATCH($C1849,'Policy Characteristics'!$C:$C,0)))</f>
        <v>research-and-development.html</v>
      </c>
    </row>
    <row r="1850" spans="1:18" x14ac:dyDescent="0.25">
      <c r="A1850" s="76" t="str">
        <f>IF(ISBLANK(INDEX('Policy Characteristics'!A:A,MATCH($C1850,'Policy Characteristics'!$C:$C,0))),"",INDEX('Policy Characteristics'!A:A,MATCH($C1850,'Policy Characteristics'!$C:$C,0)))</f>
        <v>Research and Development</v>
      </c>
      <c r="B1850" s="200" t="str">
        <f>IF(ISBLANK(INDEX('Policy Characteristics'!B:B,MATCH($C1850,'Policy Characteristics'!$C:$C,0))),"",INDEX('Policy Characteristics'!B:B,MATCH($C1850,'Policy Characteristics'!$C:$C,0)))</f>
        <v>Capital Cost Reduction</v>
      </c>
      <c r="C1850" s="76" t="str">
        <f t="shared" ref="C1850:C1872" si="58">C$1849</f>
        <v>RnD Electricity Capital Cost Perc Reduction</v>
      </c>
      <c r="D1850" s="78" t="s">
        <v>1656</v>
      </c>
      <c r="E1850" s="88"/>
      <c r="F1850" s="78" t="s">
        <v>1668</v>
      </c>
      <c r="G1850" s="88"/>
      <c r="H1850" s="15">
        <v>93</v>
      </c>
      <c r="I1850" s="213" t="s">
        <v>43</v>
      </c>
      <c r="J1850" s="202" t="str">
        <f>IF(ISBLANK(INDEX('Policy Characteristics'!D:D,MATCH($C1850,'Policy Characteristics'!$C:$C,0))),"",INDEX('Policy Characteristics'!D:D,MATCH($C1850,'Policy Characteristics'!$C:$C,0)))</f>
        <v>R&amp;D Capital Cost Reductions</v>
      </c>
      <c r="K1850" s="76" t="str">
        <f>IF(ISBLANK(INDEX('Policy Characteristics'!E:E,MATCH($C1850,'Policy Characteristics'!$C:$C,0))),"",INDEX('Policy Characteristics'!E:E,MATCH($C1850,'Policy Characteristics'!$C:$C,0)))</f>
        <v>RnD electricity capital cost reduction</v>
      </c>
      <c r="L1850" s="205">
        <f>IF(ISBLANK(INDEX('Policy Characteristics'!F:F,MATCH($C1850,'Policy Characteristics'!$C:$C,0))),"",INDEX('Policy Characteristics'!F:F,MATCH($C1850,'Policy Characteristics'!$C:$C,0)))</f>
        <v>0</v>
      </c>
      <c r="M1850" s="205">
        <f>IF(ISBLANK(INDEX('Policy Characteristics'!G:G,MATCH($C1850,'Policy Characteristics'!$C:$C,0))),"",INDEX('Policy Characteristics'!G:G,MATCH($C1850,'Policy Characteristics'!$C:$C,0)))</f>
        <v>0.4</v>
      </c>
      <c r="N1850" s="205">
        <f>IF(ISBLANK(INDEX('Policy Characteristics'!H:H,MATCH($C1850,'Policy Characteristics'!$C:$C,0))),"",INDEX('Policy Characteristics'!H:H,MATCH($C1850,'Policy Characteristics'!$C:$C,0)))</f>
        <v>0.01</v>
      </c>
      <c r="O1850" s="76" t="str">
        <f>IF(ISBLANK(INDEX('Policy Characteristics'!I:I,MATCH($C1850,'Policy Characteristics'!$C:$C,0))),"",INDEX('Policy Characteristics'!I:I,MATCH($C1850,'Policy Characteristics'!$C:$C,0)))</f>
        <v>% reduction in cost</v>
      </c>
      <c r="P1850" s="76" t="str">
        <f>IF(ISBLANK(INDEX('Policy Characteristics'!J:J,MATCH($C1850,'Policy Characteristics'!$C:$C,0))),"",INDEX('Policy Characteristics'!J:J,MATCH($C1850,'Policy Characteristics'!$C:$C,0)))</f>
        <v>**Description:** This policy causes the capital cost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c r="Q1850" s="76" t="str">
        <f>IF(ISBLANK(INDEX('Policy Characteristics'!K:K,MATCH($C1850,'Policy Characteristics'!$C:$C,0))),"",INDEX('Policy Characteristics'!K:K,MATCH($C1850,'Policy Characteristics'!$C:$C,0)))</f>
        <v>architectural-design.html#rnd</v>
      </c>
      <c r="R1850" s="76" t="str">
        <f>IF(ISBLANK(INDEX('Policy Characteristics'!L:L,MATCH($C1850,'Policy Characteristics'!$C:$C,0))),"",INDEX('Policy Characteristics'!L:L,MATCH($C1850,'Policy Characteristics'!$C:$C,0)))</f>
        <v>research-and-development.html</v>
      </c>
    </row>
    <row r="1851" spans="1:18" x14ac:dyDescent="0.25">
      <c r="A1851" s="76" t="str">
        <f>IF(ISBLANK(INDEX('Policy Characteristics'!A:A,MATCH($C1851,'Policy Characteristics'!$C:$C,0))),"",INDEX('Policy Characteristics'!A:A,MATCH($C1851,'Policy Characteristics'!$C:$C,0)))</f>
        <v>Research and Development</v>
      </c>
      <c r="B1851" s="200" t="str">
        <f>IF(ISBLANK(INDEX('Policy Characteristics'!B:B,MATCH($C1851,'Policy Characteristics'!$C:$C,0))),"",INDEX('Policy Characteristics'!B:B,MATCH($C1851,'Policy Characteristics'!$C:$C,0)))</f>
        <v>Capital Cost Reduction</v>
      </c>
      <c r="C1851" s="76" t="str">
        <f t="shared" si="58"/>
        <v>RnD Electricity Capital Cost Perc Reduction</v>
      </c>
      <c r="D1851" s="78" t="s">
        <v>1657</v>
      </c>
      <c r="E1851" s="88"/>
      <c r="F1851" s="78" t="s">
        <v>1669</v>
      </c>
      <c r="G1851" s="88"/>
      <c r="H1851" s="15">
        <v>1810</v>
      </c>
      <c r="I1851" s="213" t="s">
        <v>43</v>
      </c>
      <c r="J1851" s="202" t="str">
        <f>IF(ISBLANK(INDEX('Policy Characteristics'!D:D,MATCH($C1851,'Policy Characteristics'!$C:$C,0))),"",INDEX('Policy Characteristics'!D:D,MATCH($C1851,'Policy Characteristics'!$C:$C,0)))</f>
        <v>R&amp;D Capital Cost Reductions</v>
      </c>
      <c r="K1851" s="76" t="str">
        <f>IF(ISBLANK(INDEX('Policy Characteristics'!E:E,MATCH($C1851,'Policy Characteristics'!$C:$C,0))),"",INDEX('Policy Characteristics'!E:E,MATCH($C1851,'Policy Characteristics'!$C:$C,0)))</f>
        <v>RnD electricity capital cost reduction</v>
      </c>
      <c r="L1851" s="205">
        <f>IF(ISBLANK(INDEX('Policy Characteristics'!F:F,MATCH($C1851,'Policy Characteristics'!$C:$C,0))),"",INDEX('Policy Characteristics'!F:F,MATCH($C1851,'Policy Characteristics'!$C:$C,0)))</f>
        <v>0</v>
      </c>
      <c r="M1851" s="205">
        <f>IF(ISBLANK(INDEX('Policy Characteristics'!G:G,MATCH($C1851,'Policy Characteristics'!$C:$C,0))),"",INDEX('Policy Characteristics'!G:G,MATCH($C1851,'Policy Characteristics'!$C:$C,0)))</f>
        <v>0.4</v>
      </c>
      <c r="N1851" s="205">
        <f>IF(ISBLANK(INDEX('Policy Characteristics'!H:H,MATCH($C1851,'Policy Characteristics'!$C:$C,0))),"",INDEX('Policy Characteristics'!H:H,MATCH($C1851,'Policy Characteristics'!$C:$C,0)))</f>
        <v>0.01</v>
      </c>
      <c r="O1851" s="76" t="str">
        <f>IF(ISBLANK(INDEX('Policy Characteristics'!I:I,MATCH($C1851,'Policy Characteristics'!$C:$C,0))),"",INDEX('Policy Characteristics'!I:I,MATCH($C1851,'Policy Characteristics'!$C:$C,0)))</f>
        <v>% reduction in cost</v>
      </c>
      <c r="P1851" s="76" t="str">
        <f>IF(ISBLANK(INDEX('Policy Characteristics'!J:J,MATCH($C1851,'Policy Characteristics'!$C:$C,0))),"",INDEX('Policy Characteristics'!J:J,MATCH($C1851,'Policy Characteristics'!$C:$C,0)))</f>
        <v>**Description:** This policy causes the capital cost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c r="Q1851" s="76" t="str">
        <f>IF(ISBLANK(INDEX('Policy Characteristics'!K:K,MATCH($C1851,'Policy Characteristics'!$C:$C,0))),"",INDEX('Policy Characteristics'!K:K,MATCH($C1851,'Policy Characteristics'!$C:$C,0)))</f>
        <v>architectural-design.html#rnd</v>
      </c>
      <c r="R1851" s="76" t="str">
        <f>IF(ISBLANK(INDEX('Policy Characteristics'!L:L,MATCH($C1851,'Policy Characteristics'!$C:$C,0))),"",INDEX('Policy Characteristics'!L:L,MATCH($C1851,'Policy Characteristics'!$C:$C,0)))</f>
        <v>research-and-development.html</v>
      </c>
    </row>
    <row r="1852" spans="1:18" x14ac:dyDescent="0.25">
      <c r="A1852" s="76" t="str">
        <f>IF(ISBLANK(INDEX('Policy Characteristics'!A:A,MATCH($C1852,'Policy Characteristics'!$C:$C,0))),"",INDEX('Policy Characteristics'!A:A,MATCH($C1852,'Policy Characteristics'!$C:$C,0)))</f>
        <v>Research and Development</v>
      </c>
      <c r="B1852" s="200" t="str">
        <f>IF(ISBLANK(INDEX('Policy Characteristics'!B:B,MATCH($C1852,'Policy Characteristics'!$C:$C,0))),"",INDEX('Policy Characteristics'!B:B,MATCH($C1852,'Policy Characteristics'!$C:$C,0)))</f>
        <v>Capital Cost Reduction</v>
      </c>
      <c r="C1852" s="76" t="str">
        <f t="shared" si="58"/>
        <v>RnD Electricity Capital Cost Perc Reduction</v>
      </c>
      <c r="D1852" s="78" t="s">
        <v>76</v>
      </c>
      <c r="E1852" s="88"/>
      <c r="F1852" s="78" t="s">
        <v>1670</v>
      </c>
      <c r="G1852" s="88"/>
      <c r="H1852" s="15">
        <v>94</v>
      </c>
      <c r="I1852" s="213" t="s">
        <v>43</v>
      </c>
      <c r="J1852" s="202" t="str">
        <f>IF(ISBLANK(INDEX('Policy Characteristics'!D:D,MATCH($C1852,'Policy Characteristics'!$C:$C,0))),"",INDEX('Policy Characteristics'!D:D,MATCH($C1852,'Policy Characteristics'!$C:$C,0)))</f>
        <v>R&amp;D Capital Cost Reductions</v>
      </c>
      <c r="K1852" s="76" t="str">
        <f>IF(ISBLANK(INDEX('Policy Characteristics'!E:E,MATCH($C1852,'Policy Characteristics'!$C:$C,0))),"",INDEX('Policy Characteristics'!E:E,MATCH($C1852,'Policy Characteristics'!$C:$C,0)))</f>
        <v>RnD electricity capital cost reduction</v>
      </c>
      <c r="L1852" s="205">
        <f>IF(ISBLANK(INDEX('Policy Characteristics'!F:F,MATCH($C1852,'Policy Characteristics'!$C:$C,0))),"",INDEX('Policy Characteristics'!F:F,MATCH($C1852,'Policy Characteristics'!$C:$C,0)))</f>
        <v>0</v>
      </c>
      <c r="M1852" s="205">
        <f>IF(ISBLANK(INDEX('Policy Characteristics'!G:G,MATCH($C1852,'Policy Characteristics'!$C:$C,0))),"",INDEX('Policy Characteristics'!G:G,MATCH($C1852,'Policy Characteristics'!$C:$C,0)))</f>
        <v>0.4</v>
      </c>
      <c r="N1852" s="205">
        <f>IF(ISBLANK(INDEX('Policy Characteristics'!H:H,MATCH($C1852,'Policy Characteristics'!$C:$C,0))),"",INDEX('Policy Characteristics'!H:H,MATCH($C1852,'Policy Characteristics'!$C:$C,0)))</f>
        <v>0.01</v>
      </c>
      <c r="O1852" s="76" t="str">
        <f>IF(ISBLANK(INDEX('Policy Characteristics'!I:I,MATCH($C1852,'Policy Characteristics'!$C:$C,0))),"",INDEX('Policy Characteristics'!I:I,MATCH($C1852,'Policy Characteristics'!$C:$C,0)))</f>
        <v>% reduction in cost</v>
      </c>
      <c r="P1852" s="76" t="str">
        <f>IF(ISBLANK(INDEX('Policy Characteristics'!J:J,MATCH($C1852,'Policy Characteristics'!$C:$C,0))),"",INDEX('Policy Characteristics'!J:J,MATCH($C1852,'Policy Characteristics'!$C:$C,0)))</f>
        <v>**Description:** This policy causes the capital cost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c r="Q1852" s="76" t="str">
        <f>IF(ISBLANK(INDEX('Policy Characteristics'!K:K,MATCH($C1852,'Policy Characteristics'!$C:$C,0))),"",INDEX('Policy Characteristics'!K:K,MATCH($C1852,'Policy Characteristics'!$C:$C,0)))</f>
        <v>architectural-design.html#rnd</v>
      </c>
      <c r="R1852" s="76" t="str">
        <f>IF(ISBLANK(INDEX('Policy Characteristics'!L:L,MATCH($C1852,'Policy Characteristics'!$C:$C,0))),"",INDEX('Policy Characteristics'!L:L,MATCH($C1852,'Policy Characteristics'!$C:$C,0)))</f>
        <v>research-and-development.html</v>
      </c>
    </row>
    <row r="1853" spans="1:18" x14ac:dyDescent="0.25">
      <c r="A1853" s="76" t="str">
        <f>IF(ISBLANK(INDEX('Policy Characteristics'!A:A,MATCH($C1853,'Policy Characteristics'!$C:$C,0))),"",INDEX('Policy Characteristics'!A:A,MATCH($C1853,'Policy Characteristics'!$C:$C,0)))</f>
        <v>Research and Development</v>
      </c>
      <c r="B1853" s="200" t="str">
        <f>IF(ISBLANK(INDEX('Policy Characteristics'!B:B,MATCH($C1853,'Policy Characteristics'!$C:$C,0))),"",INDEX('Policy Characteristics'!B:B,MATCH($C1853,'Policy Characteristics'!$C:$C,0)))</f>
        <v>Capital Cost Reduction</v>
      </c>
      <c r="C1853" s="76" t="str">
        <f t="shared" si="58"/>
        <v>RnD Electricity Capital Cost Perc Reduction</v>
      </c>
      <c r="D1853" s="78" t="s">
        <v>77</v>
      </c>
      <c r="E1853" s="88"/>
      <c r="F1853" s="78" t="s">
        <v>319</v>
      </c>
      <c r="G1853" s="88"/>
      <c r="H1853" s="15">
        <v>95</v>
      </c>
      <c r="I1853" s="213" t="s">
        <v>43</v>
      </c>
      <c r="J1853" s="202" t="str">
        <f>IF(ISBLANK(INDEX('Policy Characteristics'!D:D,MATCH($C1853,'Policy Characteristics'!$C:$C,0))),"",INDEX('Policy Characteristics'!D:D,MATCH($C1853,'Policy Characteristics'!$C:$C,0)))</f>
        <v>R&amp;D Capital Cost Reductions</v>
      </c>
      <c r="K1853" s="76" t="str">
        <f>IF(ISBLANK(INDEX('Policy Characteristics'!E:E,MATCH($C1853,'Policy Characteristics'!$C:$C,0))),"",INDEX('Policy Characteristics'!E:E,MATCH($C1853,'Policy Characteristics'!$C:$C,0)))</f>
        <v>RnD electricity capital cost reduction</v>
      </c>
      <c r="L1853" s="205">
        <f>IF(ISBLANK(INDEX('Policy Characteristics'!F:F,MATCH($C1853,'Policy Characteristics'!$C:$C,0))),"",INDEX('Policy Characteristics'!F:F,MATCH($C1853,'Policy Characteristics'!$C:$C,0)))</f>
        <v>0</v>
      </c>
      <c r="M1853" s="205">
        <f>IF(ISBLANK(INDEX('Policy Characteristics'!G:G,MATCH($C1853,'Policy Characteristics'!$C:$C,0))),"",INDEX('Policy Characteristics'!G:G,MATCH($C1853,'Policy Characteristics'!$C:$C,0)))</f>
        <v>0.4</v>
      </c>
      <c r="N1853" s="205">
        <f>IF(ISBLANK(INDEX('Policy Characteristics'!H:H,MATCH($C1853,'Policy Characteristics'!$C:$C,0))),"",INDEX('Policy Characteristics'!H:H,MATCH($C1853,'Policy Characteristics'!$C:$C,0)))</f>
        <v>0.01</v>
      </c>
      <c r="O1853" s="76" t="str">
        <f>IF(ISBLANK(INDEX('Policy Characteristics'!I:I,MATCH($C1853,'Policy Characteristics'!$C:$C,0))),"",INDEX('Policy Characteristics'!I:I,MATCH($C1853,'Policy Characteristics'!$C:$C,0)))</f>
        <v>% reduction in cost</v>
      </c>
      <c r="P1853" s="76" t="str">
        <f>IF(ISBLANK(INDEX('Policy Characteristics'!J:J,MATCH($C1853,'Policy Characteristics'!$C:$C,0))),"",INDEX('Policy Characteristics'!J:J,MATCH($C1853,'Policy Characteristics'!$C:$C,0)))</f>
        <v>**Description:** This policy causes the capital cost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c r="Q1853" s="76" t="str">
        <f>IF(ISBLANK(INDEX('Policy Characteristics'!K:K,MATCH($C1853,'Policy Characteristics'!$C:$C,0))),"",INDEX('Policy Characteristics'!K:K,MATCH($C1853,'Policy Characteristics'!$C:$C,0)))</f>
        <v>architectural-design.html#rnd</v>
      </c>
      <c r="R1853" s="76" t="str">
        <f>IF(ISBLANK(INDEX('Policy Characteristics'!L:L,MATCH($C1853,'Policy Characteristics'!$C:$C,0))),"",INDEX('Policy Characteristics'!L:L,MATCH($C1853,'Policy Characteristics'!$C:$C,0)))</f>
        <v>research-and-development.html</v>
      </c>
    </row>
    <row r="1854" spans="1:18" x14ac:dyDescent="0.25">
      <c r="A1854" s="76" t="str">
        <f>IF(ISBLANK(INDEX('Policy Characteristics'!A:A,MATCH($C1854,'Policy Characteristics'!$C:$C,0))),"",INDEX('Policy Characteristics'!A:A,MATCH($C1854,'Policy Characteristics'!$C:$C,0)))</f>
        <v>Research and Development</v>
      </c>
      <c r="B1854" s="200" t="str">
        <f>IF(ISBLANK(INDEX('Policy Characteristics'!B:B,MATCH($C1854,'Policy Characteristics'!$C:$C,0))),"",INDEX('Policy Characteristics'!B:B,MATCH($C1854,'Policy Characteristics'!$C:$C,0)))</f>
        <v>Capital Cost Reduction</v>
      </c>
      <c r="C1854" s="76" t="str">
        <f t="shared" si="58"/>
        <v>RnD Electricity Capital Cost Perc Reduction</v>
      </c>
      <c r="D1854" s="78" t="s">
        <v>446</v>
      </c>
      <c r="E1854" s="88"/>
      <c r="F1854" s="78" t="s">
        <v>450</v>
      </c>
      <c r="G1854" s="88"/>
      <c r="H1854" s="15">
        <v>96</v>
      </c>
      <c r="I1854" s="213" t="s">
        <v>43</v>
      </c>
      <c r="J1854" s="202" t="str">
        <f>IF(ISBLANK(INDEX('Policy Characteristics'!D:D,MATCH($C1854,'Policy Characteristics'!$C:$C,0))),"",INDEX('Policy Characteristics'!D:D,MATCH($C1854,'Policy Characteristics'!$C:$C,0)))</f>
        <v>R&amp;D Capital Cost Reductions</v>
      </c>
      <c r="K1854" s="76" t="str">
        <f>IF(ISBLANK(INDEX('Policy Characteristics'!E:E,MATCH($C1854,'Policy Characteristics'!$C:$C,0))),"",INDEX('Policy Characteristics'!E:E,MATCH($C1854,'Policy Characteristics'!$C:$C,0)))</f>
        <v>RnD electricity capital cost reduction</v>
      </c>
      <c r="L1854" s="205">
        <f>IF(ISBLANK(INDEX('Policy Characteristics'!F:F,MATCH($C1854,'Policy Characteristics'!$C:$C,0))),"",INDEX('Policy Characteristics'!F:F,MATCH($C1854,'Policy Characteristics'!$C:$C,0)))</f>
        <v>0</v>
      </c>
      <c r="M1854" s="205">
        <f>IF(ISBLANK(INDEX('Policy Characteristics'!G:G,MATCH($C1854,'Policy Characteristics'!$C:$C,0))),"",INDEX('Policy Characteristics'!G:G,MATCH($C1854,'Policy Characteristics'!$C:$C,0)))</f>
        <v>0.4</v>
      </c>
      <c r="N1854" s="205">
        <f>IF(ISBLANK(INDEX('Policy Characteristics'!H:H,MATCH($C1854,'Policy Characteristics'!$C:$C,0))),"",INDEX('Policy Characteristics'!H:H,MATCH($C1854,'Policy Characteristics'!$C:$C,0)))</f>
        <v>0.01</v>
      </c>
      <c r="O1854" s="76" t="str">
        <f>IF(ISBLANK(INDEX('Policy Characteristics'!I:I,MATCH($C1854,'Policy Characteristics'!$C:$C,0))),"",INDEX('Policy Characteristics'!I:I,MATCH($C1854,'Policy Characteristics'!$C:$C,0)))</f>
        <v>% reduction in cost</v>
      </c>
      <c r="P1854" s="76" t="str">
        <f>IF(ISBLANK(INDEX('Policy Characteristics'!J:J,MATCH($C1854,'Policy Characteristics'!$C:$C,0))),"",INDEX('Policy Characteristics'!J:J,MATCH($C1854,'Policy Characteristics'!$C:$C,0)))</f>
        <v>**Description:** This policy causes the capital cost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c r="Q1854" s="76" t="str">
        <f>IF(ISBLANK(INDEX('Policy Characteristics'!K:K,MATCH($C1854,'Policy Characteristics'!$C:$C,0))),"",INDEX('Policy Characteristics'!K:K,MATCH($C1854,'Policy Characteristics'!$C:$C,0)))</f>
        <v>architectural-design.html#rnd</v>
      </c>
      <c r="R1854" s="76" t="str">
        <f>IF(ISBLANK(INDEX('Policy Characteristics'!L:L,MATCH($C1854,'Policy Characteristics'!$C:$C,0))),"",INDEX('Policy Characteristics'!L:L,MATCH($C1854,'Policy Characteristics'!$C:$C,0)))</f>
        <v>research-and-development.html</v>
      </c>
    </row>
    <row r="1855" spans="1:18" x14ac:dyDescent="0.25">
      <c r="A1855" s="76" t="str">
        <f>IF(ISBLANK(INDEX('Policy Characteristics'!A:A,MATCH($C1855,'Policy Characteristics'!$C:$C,0))),"",INDEX('Policy Characteristics'!A:A,MATCH($C1855,'Policy Characteristics'!$C:$C,0)))</f>
        <v>Research and Development</v>
      </c>
      <c r="B1855" s="200" t="str">
        <f>IF(ISBLANK(INDEX('Policy Characteristics'!B:B,MATCH($C1855,'Policy Characteristics'!$C:$C,0))),"",INDEX('Policy Characteristics'!B:B,MATCH($C1855,'Policy Characteristics'!$C:$C,0)))</f>
        <v>Capital Cost Reduction</v>
      </c>
      <c r="C1855" s="76" t="str">
        <f t="shared" si="58"/>
        <v>RnD Electricity Capital Cost Perc Reduction</v>
      </c>
      <c r="D1855" s="78" t="s">
        <v>78</v>
      </c>
      <c r="E1855" s="88"/>
      <c r="F1855" s="78" t="s">
        <v>320</v>
      </c>
      <c r="G1855" s="88"/>
      <c r="H1855" s="15">
        <v>97</v>
      </c>
      <c r="I1855" s="213" t="s">
        <v>43</v>
      </c>
      <c r="J1855" s="202" t="str">
        <f>IF(ISBLANK(INDEX('Policy Characteristics'!D:D,MATCH($C1855,'Policy Characteristics'!$C:$C,0))),"",INDEX('Policy Characteristics'!D:D,MATCH($C1855,'Policy Characteristics'!$C:$C,0)))</f>
        <v>R&amp;D Capital Cost Reductions</v>
      </c>
      <c r="K1855" s="76" t="str">
        <f>IF(ISBLANK(INDEX('Policy Characteristics'!E:E,MATCH($C1855,'Policy Characteristics'!$C:$C,0))),"",INDEX('Policy Characteristics'!E:E,MATCH($C1855,'Policy Characteristics'!$C:$C,0)))</f>
        <v>RnD electricity capital cost reduction</v>
      </c>
      <c r="L1855" s="205">
        <f>IF(ISBLANK(INDEX('Policy Characteristics'!F:F,MATCH($C1855,'Policy Characteristics'!$C:$C,0))),"",INDEX('Policy Characteristics'!F:F,MATCH($C1855,'Policy Characteristics'!$C:$C,0)))</f>
        <v>0</v>
      </c>
      <c r="M1855" s="205">
        <f>IF(ISBLANK(INDEX('Policy Characteristics'!G:G,MATCH($C1855,'Policy Characteristics'!$C:$C,0))),"",INDEX('Policy Characteristics'!G:G,MATCH($C1855,'Policy Characteristics'!$C:$C,0)))</f>
        <v>0.4</v>
      </c>
      <c r="N1855" s="205">
        <f>IF(ISBLANK(INDEX('Policy Characteristics'!H:H,MATCH($C1855,'Policy Characteristics'!$C:$C,0))),"",INDEX('Policy Characteristics'!H:H,MATCH($C1855,'Policy Characteristics'!$C:$C,0)))</f>
        <v>0.01</v>
      </c>
      <c r="O1855" s="76" t="str">
        <f>IF(ISBLANK(INDEX('Policy Characteristics'!I:I,MATCH($C1855,'Policy Characteristics'!$C:$C,0))),"",INDEX('Policy Characteristics'!I:I,MATCH($C1855,'Policy Characteristics'!$C:$C,0)))</f>
        <v>% reduction in cost</v>
      </c>
      <c r="P1855" s="76" t="str">
        <f>IF(ISBLANK(INDEX('Policy Characteristics'!J:J,MATCH($C1855,'Policy Characteristics'!$C:$C,0))),"",INDEX('Policy Characteristics'!J:J,MATCH($C1855,'Policy Characteristics'!$C:$C,0)))</f>
        <v>**Description:** This policy causes the capital cost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c r="Q1855" s="76" t="str">
        <f>IF(ISBLANK(INDEX('Policy Characteristics'!K:K,MATCH($C1855,'Policy Characteristics'!$C:$C,0))),"",INDEX('Policy Characteristics'!K:K,MATCH($C1855,'Policy Characteristics'!$C:$C,0)))</f>
        <v>architectural-design.html#rnd</v>
      </c>
      <c r="R1855" s="76" t="str">
        <f>IF(ISBLANK(INDEX('Policy Characteristics'!L:L,MATCH($C1855,'Policy Characteristics'!$C:$C,0))),"",INDEX('Policy Characteristics'!L:L,MATCH($C1855,'Policy Characteristics'!$C:$C,0)))</f>
        <v>research-and-development.html</v>
      </c>
    </row>
    <row r="1856" spans="1:18" x14ac:dyDescent="0.25">
      <c r="A1856" s="76" t="str">
        <f>IF(ISBLANK(INDEX('Policy Characteristics'!A:A,MATCH($C1856,'Policy Characteristics'!$C:$C,0))),"",INDEX('Policy Characteristics'!A:A,MATCH($C1856,'Policy Characteristics'!$C:$C,0)))</f>
        <v>Research and Development</v>
      </c>
      <c r="B1856" s="200" t="str">
        <f>IF(ISBLANK(INDEX('Policy Characteristics'!B:B,MATCH($C1856,'Policy Characteristics'!$C:$C,0))),"",INDEX('Policy Characteristics'!B:B,MATCH($C1856,'Policy Characteristics'!$C:$C,0)))</f>
        <v>Capital Cost Reduction</v>
      </c>
      <c r="C1856" s="76" t="str">
        <f t="shared" si="58"/>
        <v>RnD Electricity Capital Cost Perc Reduction</v>
      </c>
      <c r="D1856" s="78" t="s">
        <v>79</v>
      </c>
      <c r="E1856" s="88"/>
      <c r="F1856" s="78" t="s">
        <v>321</v>
      </c>
      <c r="G1856" s="88"/>
      <c r="H1856" s="15">
        <v>98</v>
      </c>
      <c r="I1856" s="213" t="s">
        <v>43</v>
      </c>
      <c r="J1856" s="202" t="str">
        <f>IF(ISBLANK(INDEX('Policy Characteristics'!D:D,MATCH($C1856,'Policy Characteristics'!$C:$C,0))),"",INDEX('Policy Characteristics'!D:D,MATCH($C1856,'Policy Characteristics'!$C:$C,0)))</f>
        <v>R&amp;D Capital Cost Reductions</v>
      </c>
      <c r="K1856" s="76" t="str">
        <f>IF(ISBLANK(INDEX('Policy Characteristics'!E:E,MATCH($C1856,'Policy Characteristics'!$C:$C,0))),"",INDEX('Policy Characteristics'!E:E,MATCH($C1856,'Policy Characteristics'!$C:$C,0)))</f>
        <v>RnD electricity capital cost reduction</v>
      </c>
      <c r="L1856" s="205">
        <f>IF(ISBLANK(INDEX('Policy Characteristics'!F:F,MATCH($C1856,'Policy Characteristics'!$C:$C,0))),"",INDEX('Policy Characteristics'!F:F,MATCH($C1856,'Policy Characteristics'!$C:$C,0)))</f>
        <v>0</v>
      </c>
      <c r="M1856" s="205">
        <f>IF(ISBLANK(INDEX('Policy Characteristics'!G:G,MATCH($C1856,'Policy Characteristics'!$C:$C,0))),"",INDEX('Policy Characteristics'!G:G,MATCH($C1856,'Policy Characteristics'!$C:$C,0)))</f>
        <v>0.4</v>
      </c>
      <c r="N1856" s="205">
        <f>IF(ISBLANK(INDEX('Policy Characteristics'!H:H,MATCH($C1856,'Policy Characteristics'!$C:$C,0))),"",INDEX('Policy Characteristics'!H:H,MATCH($C1856,'Policy Characteristics'!$C:$C,0)))</f>
        <v>0.01</v>
      </c>
      <c r="O1856" s="76" t="str">
        <f>IF(ISBLANK(INDEX('Policy Characteristics'!I:I,MATCH($C1856,'Policy Characteristics'!$C:$C,0))),"",INDEX('Policy Characteristics'!I:I,MATCH($C1856,'Policy Characteristics'!$C:$C,0)))</f>
        <v>% reduction in cost</v>
      </c>
      <c r="P1856" s="76" t="str">
        <f>IF(ISBLANK(INDEX('Policy Characteristics'!J:J,MATCH($C1856,'Policy Characteristics'!$C:$C,0))),"",INDEX('Policy Characteristics'!J:J,MATCH($C1856,'Policy Characteristics'!$C:$C,0)))</f>
        <v>**Description:** This policy causes the capital cost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c r="Q1856" s="76" t="str">
        <f>IF(ISBLANK(INDEX('Policy Characteristics'!K:K,MATCH($C1856,'Policy Characteristics'!$C:$C,0))),"",INDEX('Policy Characteristics'!K:K,MATCH($C1856,'Policy Characteristics'!$C:$C,0)))</f>
        <v>architectural-design.html#rnd</v>
      </c>
      <c r="R1856" s="76" t="str">
        <f>IF(ISBLANK(INDEX('Policy Characteristics'!L:L,MATCH($C1856,'Policy Characteristics'!$C:$C,0))),"",INDEX('Policy Characteristics'!L:L,MATCH($C1856,'Policy Characteristics'!$C:$C,0)))</f>
        <v>research-and-development.html</v>
      </c>
    </row>
    <row r="1857" spans="1:18" x14ac:dyDescent="0.25">
      <c r="A1857" s="76" t="str">
        <f>IF(ISBLANK(INDEX('Policy Characteristics'!A:A,MATCH($C1857,'Policy Characteristics'!$C:$C,0))),"",INDEX('Policy Characteristics'!A:A,MATCH($C1857,'Policy Characteristics'!$C:$C,0)))</f>
        <v>Research and Development</v>
      </c>
      <c r="B1857" s="200" t="str">
        <f>IF(ISBLANK(INDEX('Policy Characteristics'!B:B,MATCH($C1857,'Policy Characteristics'!$C:$C,0))),"",INDEX('Policy Characteristics'!B:B,MATCH($C1857,'Policy Characteristics'!$C:$C,0)))</f>
        <v>Capital Cost Reduction</v>
      </c>
      <c r="C1857" s="76" t="str">
        <f t="shared" si="58"/>
        <v>RnD Electricity Capital Cost Perc Reduction</v>
      </c>
      <c r="D1857" s="78" t="s">
        <v>80</v>
      </c>
      <c r="E1857" s="88"/>
      <c r="F1857" s="78" t="s">
        <v>322</v>
      </c>
      <c r="G1857" s="88"/>
      <c r="H1857" s="15">
        <v>99</v>
      </c>
      <c r="I1857" s="213" t="s">
        <v>43</v>
      </c>
      <c r="J1857" s="202" t="str">
        <f>IF(ISBLANK(INDEX('Policy Characteristics'!D:D,MATCH($C1857,'Policy Characteristics'!$C:$C,0))),"",INDEX('Policy Characteristics'!D:D,MATCH($C1857,'Policy Characteristics'!$C:$C,0)))</f>
        <v>R&amp;D Capital Cost Reductions</v>
      </c>
      <c r="K1857" s="76" t="str">
        <f>IF(ISBLANK(INDEX('Policy Characteristics'!E:E,MATCH($C1857,'Policy Characteristics'!$C:$C,0))),"",INDEX('Policy Characteristics'!E:E,MATCH($C1857,'Policy Characteristics'!$C:$C,0)))</f>
        <v>RnD electricity capital cost reduction</v>
      </c>
      <c r="L1857" s="205">
        <f>IF(ISBLANK(INDEX('Policy Characteristics'!F:F,MATCH($C1857,'Policy Characteristics'!$C:$C,0))),"",INDEX('Policy Characteristics'!F:F,MATCH($C1857,'Policy Characteristics'!$C:$C,0)))</f>
        <v>0</v>
      </c>
      <c r="M1857" s="205">
        <f>IF(ISBLANK(INDEX('Policy Characteristics'!G:G,MATCH($C1857,'Policy Characteristics'!$C:$C,0))),"",INDEX('Policy Characteristics'!G:G,MATCH($C1857,'Policy Characteristics'!$C:$C,0)))</f>
        <v>0.4</v>
      </c>
      <c r="N1857" s="205">
        <f>IF(ISBLANK(INDEX('Policy Characteristics'!H:H,MATCH($C1857,'Policy Characteristics'!$C:$C,0))),"",INDEX('Policy Characteristics'!H:H,MATCH($C1857,'Policy Characteristics'!$C:$C,0)))</f>
        <v>0.01</v>
      </c>
      <c r="O1857" s="76" t="str">
        <f>IF(ISBLANK(INDEX('Policy Characteristics'!I:I,MATCH($C1857,'Policy Characteristics'!$C:$C,0))),"",INDEX('Policy Characteristics'!I:I,MATCH($C1857,'Policy Characteristics'!$C:$C,0)))</f>
        <v>% reduction in cost</v>
      </c>
      <c r="P1857" s="76" t="str">
        <f>IF(ISBLANK(INDEX('Policy Characteristics'!J:J,MATCH($C1857,'Policy Characteristics'!$C:$C,0))),"",INDEX('Policy Characteristics'!J:J,MATCH($C1857,'Policy Characteristics'!$C:$C,0)))</f>
        <v>**Description:** This policy causes the capital cost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c r="Q1857" s="76" t="str">
        <f>IF(ISBLANK(INDEX('Policy Characteristics'!K:K,MATCH($C1857,'Policy Characteristics'!$C:$C,0))),"",INDEX('Policy Characteristics'!K:K,MATCH($C1857,'Policy Characteristics'!$C:$C,0)))</f>
        <v>architectural-design.html#rnd</v>
      </c>
      <c r="R1857" s="76" t="str">
        <f>IF(ISBLANK(INDEX('Policy Characteristics'!L:L,MATCH($C1857,'Policy Characteristics'!$C:$C,0))),"",INDEX('Policy Characteristics'!L:L,MATCH($C1857,'Policy Characteristics'!$C:$C,0)))</f>
        <v>research-and-development.html</v>
      </c>
    </row>
    <row r="1858" spans="1:18" x14ac:dyDescent="0.25">
      <c r="A1858" s="76" t="str">
        <f>IF(ISBLANK(INDEX('Policy Characteristics'!A:A,MATCH($C1858,'Policy Characteristics'!$C:$C,0))),"",INDEX('Policy Characteristics'!A:A,MATCH($C1858,'Policy Characteristics'!$C:$C,0)))</f>
        <v>Research and Development</v>
      </c>
      <c r="B1858" s="200" t="str">
        <f>IF(ISBLANK(INDEX('Policy Characteristics'!B:B,MATCH($C1858,'Policy Characteristics'!$C:$C,0))),"",INDEX('Policy Characteristics'!B:B,MATCH($C1858,'Policy Characteristics'!$C:$C,0)))</f>
        <v>Capital Cost Reduction</v>
      </c>
      <c r="C1858" s="76" t="str">
        <f t="shared" si="58"/>
        <v>RnD Electricity Capital Cost Perc Reduction</v>
      </c>
      <c r="D1858" s="78" t="s">
        <v>668</v>
      </c>
      <c r="E1858" s="88"/>
      <c r="F1858" s="78" t="s">
        <v>1671</v>
      </c>
      <c r="G1858" s="88"/>
      <c r="H1858" s="15">
        <v>192</v>
      </c>
      <c r="I1858" s="213" t="s">
        <v>43</v>
      </c>
      <c r="J1858" s="202" t="str">
        <f>IF(ISBLANK(INDEX('Policy Characteristics'!D:D,MATCH($C1858,'Policy Characteristics'!$C:$C,0))),"",INDEX('Policy Characteristics'!D:D,MATCH($C1858,'Policy Characteristics'!$C:$C,0)))</f>
        <v>R&amp;D Capital Cost Reductions</v>
      </c>
      <c r="K1858" s="76" t="str">
        <f>IF(ISBLANK(INDEX('Policy Characteristics'!E:E,MATCH($C1858,'Policy Characteristics'!$C:$C,0))),"",INDEX('Policy Characteristics'!E:E,MATCH($C1858,'Policy Characteristics'!$C:$C,0)))</f>
        <v>RnD electricity capital cost reduction</v>
      </c>
      <c r="L1858" s="205">
        <f>IF(ISBLANK(INDEX('Policy Characteristics'!F:F,MATCH($C1858,'Policy Characteristics'!$C:$C,0))),"",INDEX('Policy Characteristics'!F:F,MATCH($C1858,'Policy Characteristics'!$C:$C,0)))</f>
        <v>0</v>
      </c>
      <c r="M1858" s="205">
        <f>IF(ISBLANK(INDEX('Policy Characteristics'!G:G,MATCH($C1858,'Policy Characteristics'!$C:$C,0))),"",INDEX('Policy Characteristics'!G:G,MATCH($C1858,'Policy Characteristics'!$C:$C,0)))</f>
        <v>0.4</v>
      </c>
      <c r="N1858" s="205">
        <f>IF(ISBLANK(INDEX('Policy Characteristics'!H:H,MATCH($C1858,'Policy Characteristics'!$C:$C,0))),"",INDEX('Policy Characteristics'!H:H,MATCH($C1858,'Policy Characteristics'!$C:$C,0)))</f>
        <v>0.01</v>
      </c>
      <c r="O1858" s="76" t="str">
        <f>IF(ISBLANK(INDEX('Policy Characteristics'!I:I,MATCH($C1858,'Policy Characteristics'!$C:$C,0))),"",INDEX('Policy Characteristics'!I:I,MATCH($C1858,'Policy Characteristics'!$C:$C,0)))</f>
        <v>% reduction in cost</v>
      </c>
      <c r="P1858" s="76" t="str">
        <f>IF(ISBLANK(INDEX('Policy Characteristics'!J:J,MATCH($C1858,'Policy Characteristics'!$C:$C,0))),"",INDEX('Policy Characteristics'!J:J,MATCH($C1858,'Policy Characteristics'!$C:$C,0)))</f>
        <v>**Description:** This policy causes the capital cost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c r="Q1858" s="76" t="str">
        <f>IF(ISBLANK(INDEX('Policy Characteristics'!K:K,MATCH($C1858,'Policy Characteristics'!$C:$C,0))),"",INDEX('Policy Characteristics'!K:K,MATCH($C1858,'Policy Characteristics'!$C:$C,0)))</f>
        <v>architectural-design.html#rnd</v>
      </c>
      <c r="R1858" s="76" t="str">
        <f>IF(ISBLANK(INDEX('Policy Characteristics'!L:L,MATCH($C1858,'Policy Characteristics'!$C:$C,0))),"",INDEX('Policy Characteristics'!L:L,MATCH($C1858,'Policy Characteristics'!$C:$C,0)))</f>
        <v>research-and-development.html</v>
      </c>
    </row>
    <row r="1859" spans="1:18" x14ac:dyDescent="0.25">
      <c r="A1859" s="76" t="str">
        <f>IF(ISBLANK(INDEX('Policy Characteristics'!A:A,MATCH($C1859,'Policy Characteristics'!$C:$C,0))),"",INDEX('Policy Characteristics'!A:A,MATCH($C1859,'Policy Characteristics'!$C:$C,0)))</f>
        <v>Research and Development</v>
      </c>
      <c r="B1859" s="200" t="str">
        <f>IF(ISBLANK(INDEX('Policy Characteristics'!B:B,MATCH($C1859,'Policy Characteristics'!$C:$C,0))),"",INDEX('Policy Characteristics'!B:B,MATCH($C1859,'Policy Characteristics'!$C:$C,0)))</f>
        <v>Capital Cost Reduction</v>
      </c>
      <c r="C1859" s="76" t="str">
        <f t="shared" si="58"/>
        <v>RnD Electricity Capital Cost Perc Reduction</v>
      </c>
      <c r="D1859" s="78" t="s">
        <v>306</v>
      </c>
      <c r="E1859" s="88"/>
      <c r="F1859" s="78" t="s">
        <v>1672</v>
      </c>
      <c r="G1859" s="88"/>
      <c r="H1859" s="15">
        <v>180</v>
      </c>
      <c r="I1859" s="213" t="s">
        <v>43</v>
      </c>
      <c r="J1859" s="202" t="str">
        <f>IF(ISBLANK(INDEX('Policy Characteristics'!D:D,MATCH($C1859,'Policy Characteristics'!$C:$C,0))),"",INDEX('Policy Characteristics'!D:D,MATCH($C1859,'Policy Characteristics'!$C:$C,0)))</f>
        <v>R&amp;D Capital Cost Reductions</v>
      </c>
      <c r="K1859" s="76" t="str">
        <f>IF(ISBLANK(INDEX('Policy Characteristics'!E:E,MATCH($C1859,'Policy Characteristics'!$C:$C,0))),"",INDEX('Policy Characteristics'!E:E,MATCH($C1859,'Policy Characteristics'!$C:$C,0)))</f>
        <v>RnD electricity capital cost reduction</v>
      </c>
      <c r="L1859" s="205">
        <f>IF(ISBLANK(INDEX('Policy Characteristics'!F:F,MATCH($C1859,'Policy Characteristics'!$C:$C,0))),"",INDEX('Policy Characteristics'!F:F,MATCH($C1859,'Policy Characteristics'!$C:$C,0)))</f>
        <v>0</v>
      </c>
      <c r="M1859" s="205">
        <f>IF(ISBLANK(INDEX('Policy Characteristics'!G:G,MATCH($C1859,'Policy Characteristics'!$C:$C,0))),"",INDEX('Policy Characteristics'!G:G,MATCH($C1859,'Policy Characteristics'!$C:$C,0)))</f>
        <v>0.4</v>
      </c>
      <c r="N1859" s="205">
        <f>IF(ISBLANK(INDEX('Policy Characteristics'!H:H,MATCH($C1859,'Policy Characteristics'!$C:$C,0))),"",INDEX('Policy Characteristics'!H:H,MATCH($C1859,'Policy Characteristics'!$C:$C,0)))</f>
        <v>0.01</v>
      </c>
      <c r="O1859" s="76" t="str">
        <f>IF(ISBLANK(INDEX('Policy Characteristics'!I:I,MATCH($C1859,'Policy Characteristics'!$C:$C,0))),"",INDEX('Policy Characteristics'!I:I,MATCH($C1859,'Policy Characteristics'!$C:$C,0)))</f>
        <v>% reduction in cost</v>
      </c>
      <c r="P1859" s="76" t="str">
        <f>IF(ISBLANK(INDEX('Policy Characteristics'!J:J,MATCH($C1859,'Policy Characteristics'!$C:$C,0))),"",INDEX('Policy Characteristics'!J:J,MATCH($C1859,'Policy Characteristics'!$C:$C,0)))</f>
        <v>**Description:** This policy causes the capital cost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c r="Q1859" s="76" t="str">
        <f>IF(ISBLANK(INDEX('Policy Characteristics'!K:K,MATCH($C1859,'Policy Characteristics'!$C:$C,0))),"",INDEX('Policy Characteristics'!K:K,MATCH($C1859,'Policy Characteristics'!$C:$C,0)))</f>
        <v>architectural-design.html#rnd</v>
      </c>
      <c r="R1859" s="76" t="str">
        <f>IF(ISBLANK(INDEX('Policy Characteristics'!L:L,MATCH($C1859,'Policy Characteristics'!$C:$C,0))),"",INDEX('Policy Characteristics'!L:L,MATCH($C1859,'Policy Characteristics'!$C:$C,0)))</f>
        <v>research-and-development.html</v>
      </c>
    </row>
    <row r="1860" spans="1:18" x14ac:dyDescent="0.25">
      <c r="A1860" s="76" t="str">
        <f>IF(ISBLANK(INDEX('Policy Characteristics'!A:A,MATCH($C1860,'Policy Characteristics'!$C:$C,0))),"",INDEX('Policy Characteristics'!A:A,MATCH($C1860,'Policy Characteristics'!$C:$C,0)))</f>
        <v>Research and Development</v>
      </c>
      <c r="B1860" s="200" t="str">
        <f>IF(ISBLANK(INDEX('Policy Characteristics'!B:B,MATCH($C1860,'Policy Characteristics'!$C:$C,0))),"",INDEX('Policy Characteristics'!B:B,MATCH($C1860,'Policy Characteristics'!$C:$C,0)))</f>
        <v>Capital Cost Reduction</v>
      </c>
      <c r="C1860" s="76" t="str">
        <f t="shared" si="58"/>
        <v>RnD Electricity Capital Cost Perc Reduction</v>
      </c>
      <c r="D1860" s="78" t="s">
        <v>307</v>
      </c>
      <c r="E1860" s="88"/>
      <c r="F1860" s="78" t="s">
        <v>503</v>
      </c>
      <c r="G1860" s="88"/>
      <c r="H1860" s="15">
        <v>183</v>
      </c>
      <c r="I1860" s="213" t="s">
        <v>43</v>
      </c>
      <c r="J1860" s="202" t="str">
        <f>IF(ISBLANK(INDEX('Policy Characteristics'!D:D,MATCH($C1860,'Policy Characteristics'!$C:$C,0))),"",INDEX('Policy Characteristics'!D:D,MATCH($C1860,'Policy Characteristics'!$C:$C,0)))</f>
        <v>R&amp;D Capital Cost Reductions</v>
      </c>
      <c r="K1860" s="76" t="str">
        <f>IF(ISBLANK(INDEX('Policy Characteristics'!E:E,MATCH($C1860,'Policy Characteristics'!$C:$C,0))),"",INDEX('Policy Characteristics'!E:E,MATCH($C1860,'Policy Characteristics'!$C:$C,0)))</f>
        <v>RnD electricity capital cost reduction</v>
      </c>
      <c r="L1860" s="205">
        <f>IF(ISBLANK(INDEX('Policy Characteristics'!F:F,MATCH($C1860,'Policy Characteristics'!$C:$C,0))),"",INDEX('Policy Characteristics'!F:F,MATCH($C1860,'Policy Characteristics'!$C:$C,0)))</f>
        <v>0</v>
      </c>
      <c r="M1860" s="205">
        <f>IF(ISBLANK(INDEX('Policy Characteristics'!G:G,MATCH($C1860,'Policy Characteristics'!$C:$C,0))),"",INDEX('Policy Characteristics'!G:G,MATCH($C1860,'Policy Characteristics'!$C:$C,0)))</f>
        <v>0.4</v>
      </c>
      <c r="N1860" s="205">
        <f>IF(ISBLANK(INDEX('Policy Characteristics'!H:H,MATCH($C1860,'Policy Characteristics'!$C:$C,0))),"",INDEX('Policy Characteristics'!H:H,MATCH($C1860,'Policy Characteristics'!$C:$C,0)))</f>
        <v>0.01</v>
      </c>
      <c r="O1860" s="76" t="str">
        <f>IF(ISBLANK(INDEX('Policy Characteristics'!I:I,MATCH($C1860,'Policy Characteristics'!$C:$C,0))),"",INDEX('Policy Characteristics'!I:I,MATCH($C1860,'Policy Characteristics'!$C:$C,0)))</f>
        <v>% reduction in cost</v>
      </c>
      <c r="P1860" s="76" t="str">
        <f>IF(ISBLANK(INDEX('Policy Characteristics'!J:J,MATCH($C1860,'Policy Characteristics'!$C:$C,0))),"",INDEX('Policy Characteristics'!J:J,MATCH($C1860,'Policy Characteristics'!$C:$C,0)))</f>
        <v>**Description:** This policy causes the capital cost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c r="Q1860" s="76" t="str">
        <f>IF(ISBLANK(INDEX('Policy Characteristics'!K:K,MATCH($C1860,'Policy Characteristics'!$C:$C,0))),"",INDEX('Policy Characteristics'!K:K,MATCH($C1860,'Policy Characteristics'!$C:$C,0)))</f>
        <v>architectural-design.html#rnd</v>
      </c>
      <c r="R1860" s="76" t="str">
        <f>IF(ISBLANK(INDEX('Policy Characteristics'!L:L,MATCH($C1860,'Policy Characteristics'!$C:$C,0))),"",INDEX('Policy Characteristics'!L:L,MATCH($C1860,'Policy Characteristics'!$C:$C,0)))</f>
        <v>research-and-development.html</v>
      </c>
    </row>
    <row r="1861" spans="1:18" x14ac:dyDescent="0.25">
      <c r="A1861" s="76" t="str">
        <f>IF(ISBLANK(INDEX('Policy Characteristics'!A:A,MATCH($C1861,'Policy Characteristics'!$C:$C,0))),"",INDEX('Policy Characteristics'!A:A,MATCH($C1861,'Policy Characteristics'!$C:$C,0)))</f>
        <v>Research and Development</v>
      </c>
      <c r="B1861" s="200" t="str">
        <f>IF(ISBLANK(INDEX('Policy Characteristics'!B:B,MATCH($C1861,'Policy Characteristics'!$C:$C,0))),"",INDEX('Policy Characteristics'!B:B,MATCH($C1861,'Policy Characteristics'!$C:$C,0)))</f>
        <v>Capital Cost Reduction</v>
      </c>
      <c r="C1861" s="76" t="str">
        <f t="shared" si="58"/>
        <v>RnD Electricity Capital Cost Perc Reduction</v>
      </c>
      <c r="D1861" s="78" t="s">
        <v>442</v>
      </c>
      <c r="E1861" s="88"/>
      <c r="F1861" s="78" t="s">
        <v>443</v>
      </c>
      <c r="G1861" s="88"/>
      <c r="H1861" s="15">
        <v>1811</v>
      </c>
      <c r="I1861" s="213" t="s">
        <v>43</v>
      </c>
      <c r="J1861" s="202" t="str">
        <f>IF(ISBLANK(INDEX('Policy Characteristics'!D:D,MATCH($C1861,'Policy Characteristics'!$C:$C,0))),"",INDEX('Policy Characteristics'!D:D,MATCH($C1861,'Policy Characteristics'!$C:$C,0)))</f>
        <v>R&amp;D Capital Cost Reductions</v>
      </c>
      <c r="K1861" s="76" t="str">
        <f>IF(ISBLANK(INDEX('Policy Characteristics'!E:E,MATCH($C1861,'Policy Characteristics'!$C:$C,0))),"",INDEX('Policy Characteristics'!E:E,MATCH($C1861,'Policy Characteristics'!$C:$C,0)))</f>
        <v>RnD electricity capital cost reduction</v>
      </c>
      <c r="L1861" s="205">
        <f>IF(ISBLANK(INDEX('Policy Characteristics'!F:F,MATCH($C1861,'Policy Characteristics'!$C:$C,0))),"",INDEX('Policy Characteristics'!F:F,MATCH($C1861,'Policy Characteristics'!$C:$C,0)))</f>
        <v>0</v>
      </c>
      <c r="M1861" s="205">
        <f>IF(ISBLANK(INDEX('Policy Characteristics'!G:G,MATCH($C1861,'Policy Characteristics'!$C:$C,0))),"",INDEX('Policy Characteristics'!G:G,MATCH($C1861,'Policy Characteristics'!$C:$C,0)))</f>
        <v>0.4</v>
      </c>
      <c r="N1861" s="205">
        <f>IF(ISBLANK(INDEX('Policy Characteristics'!H:H,MATCH($C1861,'Policy Characteristics'!$C:$C,0))),"",INDEX('Policy Characteristics'!H:H,MATCH($C1861,'Policy Characteristics'!$C:$C,0)))</f>
        <v>0.01</v>
      </c>
      <c r="O1861" s="76" t="str">
        <f>IF(ISBLANK(INDEX('Policy Characteristics'!I:I,MATCH($C1861,'Policy Characteristics'!$C:$C,0))),"",INDEX('Policy Characteristics'!I:I,MATCH($C1861,'Policy Characteristics'!$C:$C,0)))</f>
        <v>% reduction in cost</v>
      </c>
      <c r="P1861" s="76" t="str">
        <f>IF(ISBLANK(INDEX('Policy Characteristics'!J:J,MATCH($C1861,'Policy Characteristics'!$C:$C,0))),"",INDEX('Policy Characteristics'!J:J,MATCH($C1861,'Policy Characteristics'!$C:$C,0)))</f>
        <v>**Description:** This policy causes the capital cost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c r="Q1861" s="76" t="str">
        <f>IF(ISBLANK(INDEX('Policy Characteristics'!K:K,MATCH($C1861,'Policy Characteristics'!$C:$C,0))),"",INDEX('Policy Characteristics'!K:K,MATCH($C1861,'Policy Characteristics'!$C:$C,0)))</f>
        <v>architectural-design.html#rnd</v>
      </c>
      <c r="R1861" s="76" t="str">
        <f>IF(ISBLANK(INDEX('Policy Characteristics'!L:L,MATCH($C1861,'Policy Characteristics'!$C:$C,0))),"",INDEX('Policy Characteristics'!L:L,MATCH($C1861,'Policy Characteristics'!$C:$C,0)))</f>
        <v>research-and-development.html</v>
      </c>
    </row>
    <row r="1862" spans="1:18" x14ac:dyDescent="0.25">
      <c r="A1862" s="76" t="str">
        <f>IF(ISBLANK(INDEX('Policy Characteristics'!A:A,MATCH($C1862,'Policy Characteristics'!$C:$C,0))),"",INDEX('Policy Characteristics'!A:A,MATCH($C1862,'Policy Characteristics'!$C:$C,0)))</f>
        <v>Research and Development</v>
      </c>
      <c r="B1862" s="200" t="str">
        <f>IF(ISBLANK(INDEX('Policy Characteristics'!B:B,MATCH($C1862,'Policy Characteristics'!$C:$C,0))),"",INDEX('Policy Characteristics'!B:B,MATCH($C1862,'Policy Characteristics'!$C:$C,0)))</f>
        <v>Capital Cost Reduction</v>
      </c>
      <c r="C1862" s="76" t="str">
        <f t="shared" si="58"/>
        <v>RnD Electricity Capital Cost Perc Reduction</v>
      </c>
      <c r="D1862" s="78" t="s">
        <v>451</v>
      </c>
      <c r="E1862" s="88"/>
      <c r="F1862" s="78" t="s">
        <v>453</v>
      </c>
      <c r="G1862" s="88"/>
      <c r="H1862" s="15">
        <v>1812</v>
      </c>
      <c r="I1862" s="213" t="s">
        <v>43</v>
      </c>
      <c r="J1862" s="202" t="str">
        <f>IF(ISBLANK(INDEX('Policy Characteristics'!D:D,MATCH($C1862,'Policy Characteristics'!$C:$C,0))),"",INDEX('Policy Characteristics'!D:D,MATCH($C1862,'Policy Characteristics'!$C:$C,0)))</f>
        <v>R&amp;D Capital Cost Reductions</v>
      </c>
      <c r="K1862" s="76" t="str">
        <f>IF(ISBLANK(INDEX('Policy Characteristics'!E:E,MATCH($C1862,'Policy Characteristics'!$C:$C,0))),"",INDEX('Policy Characteristics'!E:E,MATCH($C1862,'Policy Characteristics'!$C:$C,0)))</f>
        <v>RnD electricity capital cost reduction</v>
      </c>
      <c r="L1862" s="205">
        <f>IF(ISBLANK(INDEX('Policy Characteristics'!F:F,MATCH($C1862,'Policy Characteristics'!$C:$C,0))),"",INDEX('Policy Characteristics'!F:F,MATCH($C1862,'Policy Characteristics'!$C:$C,0)))</f>
        <v>0</v>
      </c>
      <c r="M1862" s="205">
        <f>IF(ISBLANK(INDEX('Policy Characteristics'!G:G,MATCH($C1862,'Policy Characteristics'!$C:$C,0))),"",INDEX('Policy Characteristics'!G:G,MATCH($C1862,'Policy Characteristics'!$C:$C,0)))</f>
        <v>0.4</v>
      </c>
      <c r="N1862" s="205">
        <f>IF(ISBLANK(INDEX('Policy Characteristics'!H:H,MATCH($C1862,'Policy Characteristics'!$C:$C,0))),"",INDEX('Policy Characteristics'!H:H,MATCH($C1862,'Policy Characteristics'!$C:$C,0)))</f>
        <v>0.01</v>
      </c>
      <c r="O1862" s="76" t="str">
        <f>IF(ISBLANK(INDEX('Policy Characteristics'!I:I,MATCH($C1862,'Policy Characteristics'!$C:$C,0))),"",INDEX('Policy Characteristics'!I:I,MATCH($C1862,'Policy Characteristics'!$C:$C,0)))</f>
        <v>% reduction in cost</v>
      </c>
      <c r="P1862" s="76" t="str">
        <f>IF(ISBLANK(INDEX('Policy Characteristics'!J:J,MATCH($C1862,'Policy Characteristics'!$C:$C,0))),"",INDEX('Policy Characteristics'!J:J,MATCH($C1862,'Policy Characteristics'!$C:$C,0)))</f>
        <v>**Description:** This policy causes the capital cost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c r="Q1862" s="76" t="str">
        <f>IF(ISBLANK(INDEX('Policy Characteristics'!K:K,MATCH($C1862,'Policy Characteristics'!$C:$C,0))),"",INDEX('Policy Characteristics'!K:K,MATCH($C1862,'Policy Characteristics'!$C:$C,0)))</f>
        <v>architectural-design.html#rnd</v>
      </c>
      <c r="R1862" s="76" t="str">
        <f>IF(ISBLANK(INDEX('Policy Characteristics'!L:L,MATCH($C1862,'Policy Characteristics'!$C:$C,0))),"",INDEX('Policy Characteristics'!L:L,MATCH($C1862,'Policy Characteristics'!$C:$C,0)))</f>
        <v>research-and-development.html</v>
      </c>
    </row>
    <row r="1863" spans="1:18" x14ac:dyDescent="0.25">
      <c r="A1863" s="76" t="str">
        <f>IF(ISBLANK(INDEX('Policy Characteristics'!A:A,MATCH($C1863,'Policy Characteristics'!$C:$C,0))),"",INDEX('Policy Characteristics'!A:A,MATCH($C1863,'Policy Characteristics'!$C:$C,0)))</f>
        <v>Research and Development</v>
      </c>
      <c r="B1863" s="200" t="str">
        <f>IF(ISBLANK(INDEX('Policy Characteristics'!B:B,MATCH($C1863,'Policy Characteristics'!$C:$C,0))),"",INDEX('Policy Characteristics'!B:B,MATCH($C1863,'Policy Characteristics'!$C:$C,0)))</f>
        <v>Capital Cost Reduction</v>
      </c>
      <c r="C1863" s="76" t="str">
        <f t="shared" si="58"/>
        <v>RnD Electricity Capital Cost Perc Reduction</v>
      </c>
      <c r="D1863" s="78" t="s">
        <v>988</v>
      </c>
      <c r="E1863" s="88"/>
      <c r="F1863" s="78" t="s">
        <v>1673</v>
      </c>
      <c r="G1863" s="88"/>
      <c r="H1863" s="15">
        <v>1813</v>
      </c>
      <c r="I1863" s="213" t="s">
        <v>44</v>
      </c>
      <c r="J1863" s="202" t="str">
        <f>IF(ISBLANK(INDEX('Policy Characteristics'!D:D,MATCH($C1863,'Policy Characteristics'!$C:$C,0))),"",INDEX('Policy Characteristics'!D:D,MATCH($C1863,'Policy Characteristics'!$C:$C,0)))</f>
        <v>R&amp;D Capital Cost Reductions</v>
      </c>
      <c r="K1863" s="76" t="str">
        <f>IF(ISBLANK(INDEX('Policy Characteristics'!E:E,MATCH($C1863,'Policy Characteristics'!$C:$C,0))),"",INDEX('Policy Characteristics'!E:E,MATCH($C1863,'Policy Characteristics'!$C:$C,0)))</f>
        <v>RnD electricity capital cost reduction</v>
      </c>
      <c r="L1863" s="205">
        <f>IF(ISBLANK(INDEX('Policy Characteristics'!F:F,MATCH($C1863,'Policy Characteristics'!$C:$C,0))),"",INDEX('Policy Characteristics'!F:F,MATCH($C1863,'Policy Characteristics'!$C:$C,0)))</f>
        <v>0</v>
      </c>
      <c r="M1863" s="205">
        <f>IF(ISBLANK(INDEX('Policy Characteristics'!G:G,MATCH($C1863,'Policy Characteristics'!$C:$C,0))),"",INDEX('Policy Characteristics'!G:G,MATCH($C1863,'Policy Characteristics'!$C:$C,0)))</f>
        <v>0.4</v>
      </c>
      <c r="N1863" s="205">
        <f>IF(ISBLANK(INDEX('Policy Characteristics'!H:H,MATCH($C1863,'Policy Characteristics'!$C:$C,0))),"",INDEX('Policy Characteristics'!H:H,MATCH($C1863,'Policy Characteristics'!$C:$C,0)))</f>
        <v>0.01</v>
      </c>
      <c r="O1863" s="76" t="str">
        <f>IF(ISBLANK(INDEX('Policy Characteristics'!I:I,MATCH($C1863,'Policy Characteristics'!$C:$C,0))),"",INDEX('Policy Characteristics'!I:I,MATCH($C1863,'Policy Characteristics'!$C:$C,0)))</f>
        <v>% reduction in cost</v>
      </c>
      <c r="P1863" s="76" t="str">
        <f>IF(ISBLANK(INDEX('Policy Characteristics'!J:J,MATCH($C1863,'Policy Characteristics'!$C:$C,0))),"",INDEX('Policy Characteristics'!J:J,MATCH($C1863,'Policy Characteristics'!$C:$C,0)))</f>
        <v>**Description:** This policy causes the capital cost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c r="Q1863" s="76" t="str">
        <f>IF(ISBLANK(INDEX('Policy Characteristics'!K:K,MATCH($C1863,'Policy Characteristics'!$C:$C,0))),"",INDEX('Policy Characteristics'!K:K,MATCH($C1863,'Policy Characteristics'!$C:$C,0)))</f>
        <v>architectural-design.html#rnd</v>
      </c>
      <c r="R1863" s="76" t="str">
        <f>IF(ISBLANK(INDEX('Policy Characteristics'!L:L,MATCH($C1863,'Policy Characteristics'!$C:$C,0))),"",INDEX('Policy Characteristics'!L:L,MATCH($C1863,'Policy Characteristics'!$C:$C,0)))</f>
        <v>research-and-development.html</v>
      </c>
    </row>
    <row r="1864" spans="1:18" x14ac:dyDescent="0.25">
      <c r="A1864" s="76" t="str">
        <f>IF(ISBLANK(INDEX('Policy Characteristics'!A:A,MATCH($C1864,'Policy Characteristics'!$C:$C,0))),"",INDEX('Policy Characteristics'!A:A,MATCH($C1864,'Policy Characteristics'!$C:$C,0)))</f>
        <v>Research and Development</v>
      </c>
      <c r="B1864" s="200" t="str">
        <f>IF(ISBLANK(INDEX('Policy Characteristics'!B:B,MATCH($C1864,'Policy Characteristics'!$C:$C,0))),"",INDEX('Policy Characteristics'!B:B,MATCH($C1864,'Policy Characteristics'!$C:$C,0)))</f>
        <v>Capital Cost Reduction</v>
      </c>
      <c r="C1864" s="76" t="str">
        <f t="shared" si="58"/>
        <v>RnD Electricity Capital Cost Perc Reduction</v>
      </c>
      <c r="D1864" s="78" t="s">
        <v>989</v>
      </c>
      <c r="E1864" s="88"/>
      <c r="F1864" s="78" t="s">
        <v>1674</v>
      </c>
      <c r="G1864" s="88"/>
      <c r="H1864" s="15">
        <v>1814</v>
      </c>
      <c r="I1864" s="213" t="s">
        <v>44</v>
      </c>
      <c r="J1864" s="202" t="str">
        <f>IF(ISBLANK(INDEX('Policy Characteristics'!D:D,MATCH($C1864,'Policy Characteristics'!$C:$C,0))),"",INDEX('Policy Characteristics'!D:D,MATCH($C1864,'Policy Characteristics'!$C:$C,0)))</f>
        <v>R&amp;D Capital Cost Reductions</v>
      </c>
      <c r="K1864" s="76" t="str">
        <f>IF(ISBLANK(INDEX('Policy Characteristics'!E:E,MATCH($C1864,'Policy Characteristics'!$C:$C,0))),"",INDEX('Policy Characteristics'!E:E,MATCH($C1864,'Policy Characteristics'!$C:$C,0)))</f>
        <v>RnD electricity capital cost reduction</v>
      </c>
      <c r="L1864" s="205">
        <f>IF(ISBLANK(INDEX('Policy Characteristics'!F:F,MATCH($C1864,'Policy Characteristics'!$C:$C,0))),"",INDEX('Policy Characteristics'!F:F,MATCH($C1864,'Policy Characteristics'!$C:$C,0)))</f>
        <v>0</v>
      </c>
      <c r="M1864" s="205">
        <f>IF(ISBLANK(INDEX('Policy Characteristics'!G:G,MATCH($C1864,'Policy Characteristics'!$C:$C,0))),"",INDEX('Policy Characteristics'!G:G,MATCH($C1864,'Policy Characteristics'!$C:$C,0)))</f>
        <v>0.4</v>
      </c>
      <c r="N1864" s="205">
        <f>IF(ISBLANK(INDEX('Policy Characteristics'!H:H,MATCH($C1864,'Policy Characteristics'!$C:$C,0))),"",INDEX('Policy Characteristics'!H:H,MATCH($C1864,'Policy Characteristics'!$C:$C,0)))</f>
        <v>0.01</v>
      </c>
      <c r="O1864" s="76" t="str">
        <f>IF(ISBLANK(INDEX('Policy Characteristics'!I:I,MATCH($C1864,'Policy Characteristics'!$C:$C,0))),"",INDEX('Policy Characteristics'!I:I,MATCH($C1864,'Policy Characteristics'!$C:$C,0)))</f>
        <v>% reduction in cost</v>
      </c>
      <c r="P1864" s="76" t="str">
        <f>IF(ISBLANK(INDEX('Policy Characteristics'!J:J,MATCH($C1864,'Policy Characteristics'!$C:$C,0))),"",INDEX('Policy Characteristics'!J:J,MATCH($C1864,'Policy Characteristics'!$C:$C,0)))</f>
        <v>**Description:** This policy causes the capital cost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c r="Q1864" s="76" t="str">
        <f>IF(ISBLANK(INDEX('Policy Characteristics'!K:K,MATCH($C1864,'Policy Characteristics'!$C:$C,0))),"",INDEX('Policy Characteristics'!K:K,MATCH($C1864,'Policy Characteristics'!$C:$C,0)))</f>
        <v>architectural-design.html#rnd</v>
      </c>
      <c r="R1864" s="76" t="str">
        <f>IF(ISBLANK(INDEX('Policy Characteristics'!L:L,MATCH($C1864,'Policy Characteristics'!$C:$C,0))),"",INDEX('Policy Characteristics'!L:L,MATCH($C1864,'Policy Characteristics'!$C:$C,0)))</f>
        <v>research-and-development.html</v>
      </c>
    </row>
    <row r="1865" spans="1:18" x14ac:dyDescent="0.25">
      <c r="A1865" s="76" t="str">
        <f>IF(ISBLANK(INDEX('Policy Characteristics'!A:A,MATCH($C1865,'Policy Characteristics'!$C:$C,0))),"",INDEX('Policy Characteristics'!A:A,MATCH($C1865,'Policy Characteristics'!$C:$C,0)))</f>
        <v>Research and Development</v>
      </c>
      <c r="B1865" s="200" t="str">
        <f>IF(ISBLANK(INDEX('Policy Characteristics'!B:B,MATCH($C1865,'Policy Characteristics'!$C:$C,0))),"",INDEX('Policy Characteristics'!B:B,MATCH($C1865,'Policy Characteristics'!$C:$C,0)))</f>
        <v>Capital Cost Reduction</v>
      </c>
      <c r="C1865" s="76" t="str">
        <f t="shared" si="58"/>
        <v>RnD Electricity Capital Cost Perc Reduction</v>
      </c>
      <c r="D1865" s="78" t="s">
        <v>990</v>
      </c>
      <c r="E1865" s="88"/>
      <c r="F1865" s="78" t="s">
        <v>1675</v>
      </c>
      <c r="G1865" s="88"/>
      <c r="H1865" s="15">
        <v>1815</v>
      </c>
      <c r="I1865" s="213" t="s">
        <v>43</v>
      </c>
      <c r="J1865" s="202" t="str">
        <f>IF(ISBLANK(INDEX('Policy Characteristics'!D:D,MATCH($C1865,'Policy Characteristics'!$C:$C,0))),"",INDEX('Policy Characteristics'!D:D,MATCH($C1865,'Policy Characteristics'!$C:$C,0)))</f>
        <v>R&amp;D Capital Cost Reductions</v>
      </c>
      <c r="K1865" s="76" t="str">
        <f>IF(ISBLANK(INDEX('Policy Characteristics'!E:E,MATCH($C1865,'Policy Characteristics'!$C:$C,0))),"",INDEX('Policy Characteristics'!E:E,MATCH($C1865,'Policy Characteristics'!$C:$C,0)))</f>
        <v>RnD electricity capital cost reduction</v>
      </c>
      <c r="L1865" s="205">
        <f>IF(ISBLANK(INDEX('Policy Characteristics'!F:F,MATCH($C1865,'Policy Characteristics'!$C:$C,0))),"",INDEX('Policy Characteristics'!F:F,MATCH($C1865,'Policy Characteristics'!$C:$C,0)))</f>
        <v>0</v>
      </c>
      <c r="M1865" s="205">
        <f>IF(ISBLANK(INDEX('Policy Characteristics'!G:G,MATCH($C1865,'Policy Characteristics'!$C:$C,0))),"",INDEX('Policy Characteristics'!G:G,MATCH($C1865,'Policy Characteristics'!$C:$C,0)))</f>
        <v>0.4</v>
      </c>
      <c r="N1865" s="205">
        <f>IF(ISBLANK(INDEX('Policy Characteristics'!H:H,MATCH($C1865,'Policy Characteristics'!$C:$C,0))),"",INDEX('Policy Characteristics'!H:H,MATCH($C1865,'Policy Characteristics'!$C:$C,0)))</f>
        <v>0.01</v>
      </c>
      <c r="O1865" s="76" t="str">
        <f>IF(ISBLANK(INDEX('Policy Characteristics'!I:I,MATCH($C1865,'Policy Characteristics'!$C:$C,0))),"",INDEX('Policy Characteristics'!I:I,MATCH($C1865,'Policy Characteristics'!$C:$C,0)))</f>
        <v>% reduction in cost</v>
      </c>
      <c r="P1865" s="76" t="str">
        <f>IF(ISBLANK(INDEX('Policy Characteristics'!J:J,MATCH($C1865,'Policy Characteristics'!$C:$C,0))),"",INDEX('Policy Characteristics'!J:J,MATCH($C1865,'Policy Characteristics'!$C:$C,0)))</f>
        <v>**Description:** This policy causes the capital cost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c r="Q1865" s="76" t="str">
        <f>IF(ISBLANK(INDEX('Policy Characteristics'!K:K,MATCH($C1865,'Policy Characteristics'!$C:$C,0))),"",INDEX('Policy Characteristics'!K:K,MATCH($C1865,'Policy Characteristics'!$C:$C,0)))</f>
        <v>architectural-design.html#rnd</v>
      </c>
      <c r="R1865" s="76" t="str">
        <f>IF(ISBLANK(INDEX('Policy Characteristics'!L:L,MATCH($C1865,'Policy Characteristics'!$C:$C,0))),"",INDEX('Policy Characteristics'!L:L,MATCH($C1865,'Policy Characteristics'!$C:$C,0)))</f>
        <v>research-and-development.html</v>
      </c>
    </row>
    <row r="1866" spans="1:18" x14ac:dyDescent="0.25">
      <c r="A1866" s="76" t="str">
        <f>IF(ISBLANK(INDEX('Policy Characteristics'!A:A,MATCH($C1866,'Policy Characteristics'!$C:$C,0))),"",INDEX('Policy Characteristics'!A:A,MATCH($C1866,'Policy Characteristics'!$C:$C,0)))</f>
        <v>Research and Development</v>
      </c>
      <c r="B1866" s="200" t="str">
        <f>IF(ISBLANK(INDEX('Policy Characteristics'!B:B,MATCH($C1866,'Policy Characteristics'!$C:$C,0))),"",INDEX('Policy Characteristics'!B:B,MATCH($C1866,'Policy Characteristics'!$C:$C,0)))</f>
        <v>Capital Cost Reduction</v>
      </c>
      <c r="C1866" s="76" t="str">
        <f t="shared" si="58"/>
        <v>RnD Electricity Capital Cost Perc Reduction</v>
      </c>
      <c r="D1866" s="78" t="s">
        <v>1655</v>
      </c>
      <c r="E1866" s="88"/>
      <c r="F1866" s="78" t="s">
        <v>1676</v>
      </c>
      <c r="G1866" s="88"/>
      <c r="H1866" s="15">
        <v>1816</v>
      </c>
      <c r="I1866" s="213" t="s">
        <v>43</v>
      </c>
      <c r="J1866" s="202" t="str">
        <f>IF(ISBLANK(INDEX('Policy Characteristics'!D:D,MATCH($C1866,'Policy Characteristics'!$C:$C,0))),"",INDEX('Policy Characteristics'!D:D,MATCH($C1866,'Policy Characteristics'!$C:$C,0)))</f>
        <v>R&amp;D Capital Cost Reductions</v>
      </c>
      <c r="K1866" s="76" t="str">
        <f>IF(ISBLANK(INDEX('Policy Characteristics'!E:E,MATCH($C1866,'Policy Characteristics'!$C:$C,0))),"",INDEX('Policy Characteristics'!E:E,MATCH($C1866,'Policy Characteristics'!$C:$C,0)))</f>
        <v>RnD electricity capital cost reduction</v>
      </c>
      <c r="L1866" s="205">
        <f>IF(ISBLANK(INDEX('Policy Characteristics'!F:F,MATCH($C1866,'Policy Characteristics'!$C:$C,0))),"",INDEX('Policy Characteristics'!F:F,MATCH($C1866,'Policy Characteristics'!$C:$C,0)))</f>
        <v>0</v>
      </c>
      <c r="M1866" s="205">
        <f>IF(ISBLANK(INDEX('Policy Characteristics'!G:G,MATCH($C1866,'Policy Characteristics'!$C:$C,0))),"",INDEX('Policy Characteristics'!G:G,MATCH($C1866,'Policy Characteristics'!$C:$C,0)))</f>
        <v>0.4</v>
      </c>
      <c r="N1866" s="205">
        <f>IF(ISBLANK(INDEX('Policy Characteristics'!H:H,MATCH($C1866,'Policy Characteristics'!$C:$C,0))),"",INDEX('Policy Characteristics'!H:H,MATCH($C1866,'Policy Characteristics'!$C:$C,0)))</f>
        <v>0.01</v>
      </c>
      <c r="O1866" s="76" t="str">
        <f>IF(ISBLANK(INDEX('Policy Characteristics'!I:I,MATCH($C1866,'Policy Characteristics'!$C:$C,0))),"",INDEX('Policy Characteristics'!I:I,MATCH($C1866,'Policy Characteristics'!$C:$C,0)))</f>
        <v>% reduction in cost</v>
      </c>
      <c r="P1866" s="76" t="str">
        <f>IF(ISBLANK(INDEX('Policy Characteristics'!J:J,MATCH($C1866,'Policy Characteristics'!$C:$C,0))),"",INDEX('Policy Characteristics'!J:J,MATCH($C1866,'Policy Characteristics'!$C:$C,0)))</f>
        <v>**Description:** This policy causes the capital cost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c r="Q1866" s="76" t="str">
        <f>IF(ISBLANK(INDEX('Policy Characteristics'!K:K,MATCH($C1866,'Policy Characteristics'!$C:$C,0))),"",INDEX('Policy Characteristics'!K:K,MATCH($C1866,'Policy Characteristics'!$C:$C,0)))</f>
        <v>architectural-design.html#rnd</v>
      </c>
      <c r="R1866" s="76" t="str">
        <f>IF(ISBLANK(INDEX('Policy Characteristics'!L:L,MATCH($C1866,'Policy Characteristics'!$C:$C,0))),"",INDEX('Policy Characteristics'!L:L,MATCH($C1866,'Policy Characteristics'!$C:$C,0)))</f>
        <v>research-and-development.html</v>
      </c>
    </row>
    <row r="1867" spans="1:18" x14ac:dyDescent="0.25">
      <c r="A1867" s="76" t="str">
        <f>IF(ISBLANK(INDEX('Policy Characteristics'!A:A,MATCH($C1867,'Policy Characteristics'!$C:$C,0))),"",INDEX('Policy Characteristics'!A:A,MATCH($C1867,'Policy Characteristics'!$C:$C,0)))</f>
        <v>Research and Development</v>
      </c>
      <c r="B1867" s="200" t="str">
        <f>IF(ISBLANK(INDEX('Policy Characteristics'!B:B,MATCH($C1867,'Policy Characteristics'!$C:$C,0))),"",INDEX('Policy Characteristics'!B:B,MATCH($C1867,'Policy Characteristics'!$C:$C,0)))</f>
        <v>Capital Cost Reduction</v>
      </c>
      <c r="C1867" s="76" t="str">
        <f t="shared" si="58"/>
        <v>RnD Electricity Capital Cost Perc Reduction</v>
      </c>
      <c r="D1867" s="78" t="s">
        <v>1658</v>
      </c>
      <c r="E1867" s="88"/>
      <c r="F1867" s="78" t="s">
        <v>1677</v>
      </c>
      <c r="G1867" s="88"/>
      <c r="H1867" s="15">
        <v>1817</v>
      </c>
      <c r="I1867" s="213" t="s">
        <v>43</v>
      </c>
      <c r="J1867" s="202" t="str">
        <f>IF(ISBLANK(INDEX('Policy Characteristics'!D:D,MATCH($C1867,'Policy Characteristics'!$C:$C,0))),"",INDEX('Policy Characteristics'!D:D,MATCH($C1867,'Policy Characteristics'!$C:$C,0)))</f>
        <v>R&amp;D Capital Cost Reductions</v>
      </c>
      <c r="K1867" s="76" t="str">
        <f>IF(ISBLANK(INDEX('Policy Characteristics'!E:E,MATCH($C1867,'Policy Characteristics'!$C:$C,0))),"",INDEX('Policy Characteristics'!E:E,MATCH($C1867,'Policy Characteristics'!$C:$C,0)))</f>
        <v>RnD electricity capital cost reduction</v>
      </c>
      <c r="L1867" s="205">
        <f>IF(ISBLANK(INDEX('Policy Characteristics'!F:F,MATCH($C1867,'Policy Characteristics'!$C:$C,0))),"",INDEX('Policy Characteristics'!F:F,MATCH($C1867,'Policy Characteristics'!$C:$C,0)))</f>
        <v>0</v>
      </c>
      <c r="M1867" s="205">
        <f>IF(ISBLANK(INDEX('Policy Characteristics'!G:G,MATCH($C1867,'Policy Characteristics'!$C:$C,0))),"",INDEX('Policy Characteristics'!G:G,MATCH($C1867,'Policy Characteristics'!$C:$C,0)))</f>
        <v>0.4</v>
      </c>
      <c r="N1867" s="205">
        <f>IF(ISBLANK(INDEX('Policy Characteristics'!H:H,MATCH($C1867,'Policy Characteristics'!$C:$C,0))),"",INDEX('Policy Characteristics'!H:H,MATCH($C1867,'Policy Characteristics'!$C:$C,0)))</f>
        <v>0.01</v>
      </c>
      <c r="O1867" s="76" t="str">
        <f>IF(ISBLANK(INDEX('Policy Characteristics'!I:I,MATCH($C1867,'Policy Characteristics'!$C:$C,0))),"",INDEX('Policy Characteristics'!I:I,MATCH($C1867,'Policy Characteristics'!$C:$C,0)))</f>
        <v>% reduction in cost</v>
      </c>
      <c r="P1867" s="76" t="str">
        <f>IF(ISBLANK(INDEX('Policy Characteristics'!J:J,MATCH($C1867,'Policy Characteristics'!$C:$C,0))),"",INDEX('Policy Characteristics'!J:J,MATCH($C1867,'Policy Characteristics'!$C:$C,0)))</f>
        <v>**Description:** This policy causes the capital cost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c r="Q1867" s="76" t="str">
        <f>IF(ISBLANK(INDEX('Policy Characteristics'!K:K,MATCH($C1867,'Policy Characteristics'!$C:$C,0))),"",INDEX('Policy Characteristics'!K:K,MATCH($C1867,'Policy Characteristics'!$C:$C,0)))</f>
        <v>architectural-design.html#rnd</v>
      </c>
      <c r="R1867" s="76" t="str">
        <f>IF(ISBLANK(INDEX('Policy Characteristics'!L:L,MATCH($C1867,'Policy Characteristics'!$C:$C,0))),"",INDEX('Policy Characteristics'!L:L,MATCH($C1867,'Policy Characteristics'!$C:$C,0)))</f>
        <v>research-and-development.html</v>
      </c>
    </row>
    <row r="1868" spans="1:18" x14ac:dyDescent="0.25">
      <c r="A1868" s="76" t="str">
        <f>IF(ISBLANK(INDEX('Policy Characteristics'!A:A,MATCH($C1868,'Policy Characteristics'!$C:$C,0))),"",INDEX('Policy Characteristics'!A:A,MATCH($C1868,'Policy Characteristics'!$C:$C,0)))</f>
        <v>Research and Development</v>
      </c>
      <c r="B1868" s="200" t="str">
        <f>IF(ISBLANK(INDEX('Policy Characteristics'!B:B,MATCH($C1868,'Policy Characteristics'!$C:$C,0))),"",INDEX('Policy Characteristics'!B:B,MATCH($C1868,'Policy Characteristics'!$C:$C,0)))</f>
        <v>Capital Cost Reduction</v>
      </c>
      <c r="C1868" s="76" t="str">
        <f t="shared" si="58"/>
        <v>RnD Electricity Capital Cost Perc Reduction</v>
      </c>
      <c r="D1868" s="78" t="s">
        <v>1659</v>
      </c>
      <c r="E1868" s="88"/>
      <c r="F1868" s="78" t="s">
        <v>1678</v>
      </c>
      <c r="G1868" s="88"/>
      <c r="H1868" s="15">
        <v>1818</v>
      </c>
      <c r="I1868" s="213" t="s">
        <v>43</v>
      </c>
      <c r="J1868" s="202" t="str">
        <f>IF(ISBLANK(INDEX('Policy Characteristics'!D:D,MATCH($C1868,'Policy Characteristics'!$C:$C,0))),"",INDEX('Policy Characteristics'!D:D,MATCH($C1868,'Policy Characteristics'!$C:$C,0)))</f>
        <v>R&amp;D Capital Cost Reductions</v>
      </c>
      <c r="K1868" s="76" t="str">
        <f>IF(ISBLANK(INDEX('Policy Characteristics'!E:E,MATCH($C1868,'Policy Characteristics'!$C:$C,0))),"",INDEX('Policy Characteristics'!E:E,MATCH($C1868,'Policy Characteristics'!$C:$C,0)))</f>
        <v>RnD electricity capital cost reduction</v>
      </c>
      <c r="L1868" s="205">
        <f>IF(ISBLANK(INDEX('Policy Characteristics'!F:F,MATCH($C1868,'Policy Characteristics'!$C:$C,0))),"",INDEX('Policy Characteristics'!F:F,MATCH($C1868,'Policy Characteristics'!$C:$C,0)))</f>
        <v>0</v>
      </c>
      <c r="M1868" s="205">
        <f>IF(ISBLANK(INDEX('Policy Characteristics'!G:G,MATCH($C1868,'Policy Characteristics'!$C:$C,0))),"",INDEX('Policy Characteristics'!G:G,MATCH($C1868,'Policy Characteristics'!$C:$C,0)))</f>
        <v>0.4</v>
      </c>
      <c r="N1868" s="205">
        <f>IF(ISBLANK(INDEX('Policy Characteristics'!H:H,MATCH($C1868,'Policy Characteristics'!$C:$C,0))),"",INDEX('Policy Characteristics'!H:H,MATCH($C1868,'Policy Characteristics'!$C:$C,0)))</f>
        <v>0.01</v>
      </c>
      <c r="O1868" s="76" t="str">
        <f>IF(ISBLANK(INDEX('Policy Characteristics'!I:I,MATCH($C1868,'Policy Characteristics'!$C:$C,0))),"",INDEX('Policy Characteristics'!I:I,MATCH($C1868,'Policy Characteristics'!$C:$C,0)))</f>
        <v>% reduction in cost</v>
      </c>
      <c r="P1868" s="76" t="str">
        <f>IF(ISBLANK(INDEX('Policy Characteristics'!J:J,MATCH($C1868,'Policy Characteristics'!$C:$C,0))),"",INDEX('Policy Characteristics'!J:J,MATCH($C1868,'Policy Characteristics'!$C:$C,0)))</f>
        <v>**Description:** This policy causes the capital cost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c r="Q1868" s="76" t="str">
        <f>IF(ISBLANK(INDEX('Policy Characteristics'!K:K,MATCH($C1868,'Policy Characteristics'!$C:$C,0))),"",INDEX('Policy Characteristics'!K:K,MATCH($C1868,'Policy Characteristics'!$C:$C,0)))</f>
        <v>architectural-design.html#rnd</v>
      </c>
      <c r="R1868" s="76" t="str">
        <f>IF(ISBLANK(INDEX('Policy Characteristics'!L:L,MATCH($C1868,'Policy Characteristics'!$C:$C,0))),"",INDEX('Policy Characteristics'!L:L,MATCH($C1868,'Policy Characteristics'!$C:$C,0)))</f>
        <v>research-and-development.html</v>
      </c>
    </row>
    <row r="1869" spans="1:18" x14ac:dyDescent="0.25">
      <c r="A1869" s="76" t="str">
        <f>IF(ISBLANK(INDEX('Policy Characteristics'!A:A,MATCH($C1869,'Policy Characteristics'!$C:$C,0))),"",INDEX('Policy Characteristics'!A:A,MATCH($C1869,'Policy Characteristics'!$C:$C,0)))</f>
        <v>Research and Development</v>
      </c>
      <c r="B1869" s="200" t="str">
        <f>IF(ISBLANK(INDEX('Policy Characteristics'!B:B,MATCH($C1869,'Policy Characteristics'!$C:$C,0))),"",INDEX('Policy Characteristics'!B:B,MATCH($C1869,'Policy Characteristics'!$C:$C,0)))</f>
        <v>Capital Cost Reduction</v>
      </c>
      <c r="C1869" s="76" t="str">
        <f t="shared" si="58"/>
        <v>RnD Electricity Capital Cost Perc Reduction</v>
      </c>
      <c r="D1869" s="78" t="s">
        <v>1660</v>
      </c>
      <c r="E1869" s="88"/>
      <c r="F1869" s="78" t="s">
        <v>1679</v>
      </c>
      <c r="G1869" s="88"/>
      <c r="H1869" s="15">
        <v>1819</v>
      </c>
      <c r="I1869" s="213" t="s">
        <v>43</v>
      </c>
      <c r="J1869" s="202" t="str">
        <f>IF(ISBLANK(INDEX('Policy Characteristics'!D:D,MATCH($C1869,'Policy Characteristics'!$C:$C,0))),"",INDEX('Policy Characteristics'!D:D,MATCH($C1869,'Policy Characteristics'!$C:$C,0)))</f>
        <v>R&amp;D Capital Cost Reductions</v>
      </c>
      <c r="K1869" s="76" t="str">
        <f>IF(ISBLANK(INDEX('Policy Characteristics'!E:E,MATCH($C1869,'Policy Characteristics'!$C:$C,0))),"",INDEX('Policy Characteristics'!E:E,MATCH($C1869,'Policy Characteristics'!$C:$C,0)))</f>
        <v>RnD electricity capital cost reduction</v>
      </c>
      <c r="L1869" s="205">
        <f>IF(ISBLANK(INDEX('Policy Characteristics'!F:F,MATCH($C1869,'Policy Characteristics'!$C:$C,0))),"",INDEX('Policy Characteristics'!F:F,MATCH($C1869,'Policy Characteristics'!$C:$C,0)))</f>
        <v>0</v>
      </c>
      <c r="M1869" s="205">
        <f>IF(ISBLANK(INDEX('Policy Characteristics'!G:G,MATCH($C1869,'Policy Characteristics'!$C:$C,0))),"",INDEX('Policy Characteristics'!G:G,MATCH($C1869,'Policy Characteristics'!$C:$C,0)))</f>
        <v>0.4</v>
      </c>
      <c r="N1869" s="205">
        <f>IF(ISBLANK(INDEX('Policy Characteristics'!H:H,MATCH($C1869,'Policy Characteristics'!$C:$C,0))),"",INDEX('Policy Characteristics'!H:H,MATCH($C1869,'Policy Characteristics'!$C:$C,0)))</f>
        <v>0.01</v>
      </c>
      <c r="O1869" s="76" t="str">
        <f>IF(ISBLANK(INDEX('Policy Characteristics'!I:I,MATCH($C1869,'Policy Characteristics'!$C:$C,0))),"",INDEX('Policy Characteristics'!I:I,MATCH($C1869,'Policy Characteristics'!$C:$C,0)))</f>
        <v>% reduction in cost</v>
      </c>
      <c r="P1869" s="76" t="str">
        <f>IF(ISBLANK(INDEX('Policy Characteristics'!J:J,MATCH($C1869,'Policy Characteristics'!$C:$C,0))),"",INDEX('Policy Characteristics'!J:J,MATCH($C1869,'Policy Characteristics'!$C:$C,0)))</f>
        <v>**Description:** This policy causes the capital cost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c r="Q1869" s="76" t="str">
        <f>IF(ISBLANK(INDEX('Policy Characteristics'!K:K,MATCH($C1869,'Policy Characteristics'!$C:$C,0))),"",INDEX('Policy Characteristics'!K:K,MATCH($C1869,'Policy Characteristics'!$C:$C,0)))</f>
        <v>architectural-design.html#rnd</v>
      </c>
      <c r="R1869" s="76" t="str">
        <f>IF(ISBLANK(INDEX('Policy Characteristics'!L:L,MATCH($C1869,'Policy Characteristics'!$C:$C,0))),"",INDEX('Policy Characteristics'!L:L,MATCH($C1869,'Policy Characteristics'!$C:$C,0)))</f>
        <v>research-and-development.html</v>
      </c>
    </row>
    <row r="1870" spans="1:18" x14ac:dyDescent="0.25">
      <c r="A1870" s="76" t="str">
        <f>IF(ISBLANK(INDEX('Policy Characteristics'!A:A,MATCH($C1870,'Policy Characteristics'!$C:$C,0))),"",INDEX('Policy Characteristics'!A:A,MATCH($C1870,'Policy Characteristics'!$C:$C,0)))</f>
        <v>Research and Development</v>
      </c>
      <c r="B1870" s="200" t="str">
        <f>IF(ISBLANK(INDEX('Policy Characteristics'!B:B,MATCH($C1870,'Policy Characteristics'!$C:$C,0))),"",INDEX('Policy Characteristics'!B:B,MATCH($C1870,'Policy Characteristics'!$C:$C,0)))</f>
        <v>Capital Cost Reduction</v>
      </c>
      <c r="C1870" s="76" t="str">
        <f t="shared" si="58"/>
        <v>RnD Electricity Capital Cost Perc Reduction</v>
      </c>
      <c r="D1870" s="78" t="s">
        <v>1661</v>
      </c>
      <c r="E1870" s="88"/>
      <c r="F1870" s="78" t="s">
        <v>1680</v>
      </c>
      <c r="G1870" s="88"/>
      <c r="H1870" s="15">
        <v>1820</v>
      </c>
      <c r="I1870" s="213" t="s">
        <v>43</v>
      </c>
      <c r="J1870" s="202" t="str">
        <f>IF(ISBLANK(INDEX('Policy Characteristics'!D:D,MATCH($C1870,'Policy Characteristics'!$C:$C,0))),"",INDEX('Policy Characteristics'!D:D,MATCH($C1870,'Policy Characteristics'!$C:$C,0)))</f>
        <v>R&amp;D Capital Cost Reductions</v>
      </c>
      <c r="K1870" s="76" t="str">
        <f>IF(ISBLANK(INDEX('Policy Characteristics'!E:E,MATCH($C1870,'Policy Characteristics'!$C:$C,0))),"",INDEX('Policy Characteristics'!E:E,MATCH($C1870,'Policy Characteristics'!$C:$C,0)))</f>
        <v>RnD electricity capital cost reduction</v>
      </c>
      <c r="L1870" s="205">
        <f>IF(ISBLANK(INDEX('Policy Characteristics'!F:F,MATCH($C1870,'Policy Characteristics'!$C:$C,0))),"",INDEX('Policy Characteristics'!F:F,MATCH($C1870,'Policy Characteristics'!$C:$C,0)))</f>
        <v>0</v>
      </c>
      <c r="M1870" s="205">
        <f>IF(ISBLANK(INDEX('Policy Characteristics'!G:G,MATCH($C1870,'Policy Characteristics'!$C:$C,0))),"",INDEX('Policy Characteristics'!G:G,MATCH($C1870,'Policy Characteristics'!$C:$C,0)))</f>
        <v>0.4</v>
      </c>
      <c r="N1870" s="205">
        <f>IF(ISBLANK(INDEX('Policy Characteristics'!H:H,MATCH($C1870,'Policy Characteristics'!$C:$C,0))),"",INDEX('Policy Characteristics'!H:H,MATCH($C1870,'Policy Characteristics'!$C:$C,0)))</f>
        <v>0.01</v>
      </c>
      <c r="O1870" s="76" t="str">
        <f>IF(ISBLANK(INDEX('Policy Characteristics'!I:I,MATCH($C1870,'Policy Characteristics'!$C:$C,0))),"",INDEX('Policy Characteristics'!I:I,MATCH($C1870,'Policy Characteristics'!$C:$C,0)))</f>
        <v>% reduction in cost</v>
      </c>
      <c r="P1870" s="76" t="str">
        <f>IF(ISBLANK(INDEX('Policy Characteristics'!J:J,MATCH($C1870,'Policy Characteristics'!$C:$C,0))),"",INDEX('Policy Characteristics'!J:J,MATCH($C1870,'Policy Characteristics'!$C:$C,0)))</f>
        <v>**Description:** This policy causes the capital cost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c r="Q1870" s="76" t="str">
        <f>IF(ISBLANK(INDEX('Policy Characteristics'!K:K,MATCH($C1870,'Policy Characteristics'!$C:$C,0))),"",INDEX('Policy Characteristics'!K:K,MATCH($C1870,'Policy Characteristics'!$C:$C,0)))</f>
        <v>architectural-design.html#rnd</v>
      </c>
      <c r="R1870" s="76" t="str">
        <f>IF(ISBLANK(INDEX('Policy Characteristics'!L:L,MATCH($C1870,'Policy Characteristics'!$C:$C,0))),"",INDEX('Policy Characteristics'!L:L,MATCH($C1870,'Policy Characteristics'!$C:$C,0)))</f>
        <v>research-and-development.html</v>
      </c>
    </row>
    <row r="1871" spans="1:18" x14ac:dyDescent="0.25">
      <c r="A1871" s="76" t="str">
        <f>IF(ISBLANK(INDEX('Policy Characteristics'!A:A,MATCH($C1871,'Policy Characteristics'!$C:$C,0))),"",INDEX('Policy Characteristics'!A:A,MATCH($C1871,'Policy Characteristics'!$C:$C,0)))</f>
        <v>Research and Development</v>
      </c>
      <c r="B1871" s="200" t="str">
        <f>IF(ISBLANK(INDEX('Policy Characteristics'!B:B,MATCH($C1871,'Policy Characteristics'!$C:$C,0))),"",INDEX('Policy Characteristics'!B:B,MATCH($C1871,'Policy Characteristics'!$C:$C,0)))</f>
        <v>Capital Cost Reduction</v>
      </c>
      <c r="C1871" s="76" t="str">
        <f t="shared" si="58"/>
        <v>RnD Electricity Capital Cost Perc Reduction</v>
      </c>
      <c r="D1871" s="78" t="s">
        <v>1748</v>
      </c>
      <c r="E1871" s="88"/>
      <c r="F1871" s="78" t="s">
        <v>1750</v>
      </c>
      <c r="G1871" s="88"/>
      <c r="H1871" s="15">
        <v>1821</v>
      </c>
      <c r="I1871" s="213" t="s">
        <v>43</v>
      </c>
      <c r="J1871" s="202" t="str">
        <f>IF(ISBLANK(INDEX('Policy Characteristics'!D:D,MATCH($C1871,'Policy Characteristics'!$C:$C,0))),"",INDEX('Policy Characteristics'!D:D,MATCH($C1871,'Policy Characteristics'!$C:$C,0)))</f>
        <v>R&amp;D Capital Cost Reductions</v>
      </c>
      <c r="K1871" s="76" t="str">
        <f>IF(ISBLANK(INDEX('Policy Characteristics'!E:E,MATCH($C1871,'Policy Characteristics'!$C:$C,0))),"",INDEX('Policy Characteristics'!E:E,MATCH($C1871,'Policy Characteristics'!$C:$C,0)))</f>
        <v>RnD electricity capital cost reduction</v>
      </c>
      <c r="L1871" s="205">
        <f>IF(ISBLANK(INDEX('Policy Characteristics'!F:F,MATCH($C1871,'Policy Characteristics'!$C:$C,0))),"",INDEX('Policy Characteristics'!F:F,MATCH($C1871,'Policy Characteristics'!$C:$C,0)))</f>
        <v>0</v>
      </c>
      <c r="M1871" s="205">
        <f>IF(ISBLANK(INDEX('Policy Characteristics'!G:G,MATCH($C1871,'Policy Characteristics'!$C:$C,0))),"",INDEX('Policy Characteristics'!G:G,MATCH($C1871,'Policy Characteristics'!$C:$C,0)))</f>
        <v>0.4</v>
      </c>
      <c r="N1871" s="205">
        <f>IF(ISBLANK(INDEX('Policy Characteristics'!H:H,MATCH($C1871,'Policy Characteristics'!$C:$C,0))),"",INDEX('Policy Characteristics'!H:H,MATCH($C1871,'Policy Characteristics'!$C:$C,0)))</f>
        <v>0.01</v>
      </c>
      <c r="O1871" s="76" t="str">
        <f>IF(ISBLANK(INDEX('Policy Characteristics'!I:I,MATCH($C1871,'Policy Characteristics'!$C:$C,0))),"",INDEX('Policy Characteristics'!I:I,MATCH($C1871,'Policy Characteristics'!$C:$C,0)))</f>
        <v>% reduction in cost</v>
      </c>
      <c r="P1871" s="76" t="str">
        <f>IF(ISBLANK(INDEX('Policy Characteristics'!J:J,MATCH($C1871,'Policy Characteristics'!$C:$C,0))),"",INDEX('Policy Characteristics'!J:J,MATCH($C1871,'Policy Characteristics'!$C:$C,0)))</f>
        <v>**Description:** This policy causes the capital cost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c r="Q1871" s="76" t="str">
        <f>IF(ISBLANK(INDEX('Policy Characteristics'!K:K,MATCH($C1871,'Policy Characteristics'!$C:$C,0))),"",INDEX('Policy Characteristics'!K:K,MATCH($C1871,'Policy Characteristics'!$C:$C,0)))</f>
        <v>architectural-design.html#rnd</v>
      </c>
      <c r="R1871" s="76" t="str">
        <f>IF(ISBLANK(INDEX('Policy Characteristics'!L:L,MATCH($C1871,'Policy Characteristics'!$C:$C,0))),"",INDEX('Policy Characteristics'!L:L,MATCH($C1871,'Policy Characteristics'!$C:$C,0)))</f>
        <v>research-and-development.html</v>
      </c>
    </row>
    <row r="1872" spans="1:18" x14ac:dyDescent="0.25">
      <c r="A1872" s="76" t="str">
        <f>IF(ISBLANK(INDEX('Policy Characteristics'!A:A,MATCH($C1872,'Policy Characteristics'!$C:$C,0))),"",INDEX('Policy Characteristics'!A:A,MATCH($C1872,'Policy Characteristics'!$C:$C,0)))</f>
        <v>Research and Development</v>
      </c>
      <c r="B1872" s="200" t="str">
        <f>IF(ISBLANK(INDEX('Policy Characteristics'!B:B,MATCH($C1872,'Policy Characteristics'!$C:$C,0))),"",INDEX('Policy Characteristics'!B:B,MATCH($C1872,'Policy Characteristics'!$C:$C,0)))</f>
        <v>Capital Cost Reduction</v>
      </c>
      <c r="C1872" s="76" t="str">
        <f t="shared" si="58"/>
        <v>RnD Electricity Capital Cost Perc Reduction</v>
      </c>
      <c r="D1872" s="78" t="s">
        <v>1749</v>
      </c>
      <c r="E1872" s="88"/>
      <c r="F1872" s="78" t="s">
        <v>1751</v>
      </c>
      <c r="G1872" s="88"/>
      <c r="H1872" s="15">
        <v>2245</v>
      </c>
      <c r="I1872" s="213" t="s">
        <v>43</v>
      </c>
      <c r="J1872" s="202" t="str">
        <f>IF(ISBLANK(INDEX('Policy Characteristics'!D:D,MATCH($C1872,'Policy Characteristics'!$C:$C,0))),"",INDEX('Policy Characteristics'!D:D,MATCH($C1872,'Policy Characteristics'!$C:$C,0)))</f>
        <v>R&amp;D Capital Cost Reductions</v>
      </c>
      <c r="K1872" s="76" t="str">
        <f>IF(ISBLANK(INDEX('Policy Characteristics'!E:E,MATCH($C1872,'Policy Characteristics'!$C:$C,0))),"",INDEX('Policy Characteristics'!E:E,MATCH($C1872,'Policy Characteristics'!$C:$C,0)))</f>
        <v>RnD electricity capital cost reduction</v>
      </c>
      <c r="L1872" s="205">
        <f>IF(ISBLANK(INDEX('Policy Characteristics'!F:F,MATCH($C1872,'Policy Characteristics'!$C:$C,0))),"",INDEX('Policy Characteristics'!F:F,MATCH($C1872,'Policy Characteristics'!$C:$C,0)))</f>
        <v>0</v>
      </c>
      <c r="M1872" s="205">
        <f>IF(ISBLANK(INDEX('Policy Characteristics'!G:G,MATCH($C1872,'Policy Characteristics'!$C:$C,0))),"",INDEX('Policy Characteristics'!G:G,MATCH($C1872,'Policy Characteristics'!$C:$C,0)))</f>
        <v>0.4</v>
      </c>
      <c r="N1872" s="205">
        <f>IF(ISBLANK(INDEX('Policy Characteristics'!H:H,MATCH($C1872,'Policy Characteristics'!$C:$C,0))),"",INDEX('Policy Characteristics'!H:H,MATCH($C1872,'Policy Characteristics'!$C:$C,0)))</f>
        <v>0.01</v>
      </c>
      <c r="O1872" s="76" t="str">
        <f>IF(ISBLANK(INDEX('Policy Characteristics'!I:I,MATCH($C1872,'Policy Characteristics'!$C:$C,0))),"",INDEX('Policy Characteristics'!I:I,MATCH($C1872,'Policy Characteristics'!$C:$C,0)))</f>
        <v>% reduction in cost</v>
      </c>
      <c r="P1872" s="76" t="str">
        <f>IF(ISBLANK(INDEX('Policy Characteristics'!J:J,MATCH($C1872,'Policy Characteristics'!$C:$C,0))),"",INDEX('Policy Characteristics'!J:J,MATCH($C1872,'Policy Characteristics'!$C:$C,0)))</f>
        <v>**Description:** This policy causes the capital cost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c r="Q1872" s="76" t="str">
        <f>IF(ISBLANK(INDEX('Policy Characteristics'!K:K,MATCH($C1872,'Policy Characteristics'!$C:$C,0))),"",INDEX('Policy Characteristics'!K:K,MATCH($C1872,'Policy Characteristics'!$C:$C,0)))</f>
        <v>architectural-design.html#rnd</v>
      </c>
      <c r="R1872" s="76" t="str">
        <f>IF(ISBLANK(INDEX('Policy Characteristics'!L:L,MATCH($C1872,'Policy Characteristics'!$C:$C,0))),"",INDEX('Policy Characteristics'!L:L,MATCH($C1872,'Policy Characteristics'!$C:$C,0)))</f>
        <v>research-and-development.html</v>
      </c>
    </row>
    <row r="1873" spans="1:18" x14ac:dyDescent="0.25">
      <c r="A1873" s="76" t="str">
        <f>IF(ISBLANK(INDEX('Policy Characteristics'!A:A,MATCH($C1873,'Policy Characteristics'!$C:$C,0))),"",INDEX('Policy Characteristics'!A:A,MATCH($C1873,'Policy Characteristics'!$C:$C,0)))</f>
        <v>Research and Development</v>
      </c>
      <c r="B1873" s="200" t="str">
        <f>IF(ISBLANK(INDEX('Policy Characteristics'!B:B,MATCH($C1873,'Policy Characteristics'!$C:$C,0))),"",INDEX('Policy Characteristics'!B:B,MATCH($C1873,'Policy Characteristics'!$C:$C,0)))</f>
        <v>Capital Cost Reduction</v>
      </c>
      <c r="C1873" t="s">
        <v>289</v>
      </c>
      <c r="D1873" t="s">
        <v>1300</v>
      </c>
      <c r="E1873" s="88"/>
      <c r="F1873" s="78" t="s">
        <v>1327</v>
      </c>
      <c r="G1873" s="88"/>
      <c r="H1873" s="15">
        <v>1462</v>
      </c>
      <c r="I1873" s="213" t="s">
        <v>43</v>
      </c>
      <c r="J1873" s="202" t="str">
        <f>IF(ISBLANK(INDEX('Policy Characteristics'!D:D,MATCH($C1873,'Policy Characteristics'!$C:$C,0))),"",INDEX('Policy Characteristics'!D:D,MATCH($C1873,'Policy Characteristics'!$C:$C,0)))</f>
        <v>R&amp;D Capital Cost Reductions</v>
      </c>
      <c r="K1873" s="76" t="str">
        <f>IF(ISBLANK(INDEX('Policy Characteristics'!E:E,MATCH($C1873,'Policy Characteristics'!$C:$C,0))),"",INDEX('Policy Characteristics'!E:E,MATCH($C1873,'Policy Characteristics'!$C:$C,0)))</f>
        <v>RnD industry capital cost reduction</v>
      </c>
      <c r="L1873" s="205">
        <f>IF(ISBLANK(INDEX('Policy Characteristics'!F:F,MATCH($C1873,'Policy Characteristics'!$C:$C,0))),"",INDEX('Policy Characteristics'!F:F,MATCH($C1873,'Policy Characteristics'!$C:$C,0)))</f>
        <v>0</v>
      </c>
      <c r="M1873" s="205">
        <f>IF(ISBLANK(INDEX('Policy Characteristics'!G:G,MATCH($C1873,'Policy Characteristics'!$C:$C,0))),"",INDEX('Policy Characteristics'!G:G,MATCH($C1873,'Policy Characteristics'!$C:$C,0)))</f>
        <v>0.4</v>
      </c>
      <c r="N1873" s="205">
        <f>IF(ISBLANK(INDEX('Policy Characteristics'!H:H,MATCH($C1873,'Policy Characteristics'!$C:$C,0))),"",INDEX('Policy Characteristics'!H:H,MATCH($C1873,'Policy Characteristics'!$C:$C,0)))</f>
        <v>0.01</v>
      </c>
      <c r="O1873" s="76" t="str">
        <f>IF(ISBLANK(INDEX('Policy Characteristics'!I:I,MATCH($C1873,'Policy Characteristics'!$C:$C,0))),"",INDEX('Policy Characteristics'!I:I,MATCH($C1873,'Policy Characteristics'!$C:$C,0)))</f>
        <v>% reduction in cost</v>
      </c>
      <c r="P1873" s="76" t="str">
        <f>IF(ISBLANK(INDEX('Policy Characteristics'!J:J,MATCH($C1873,'Policy Characteristics'!$C:$C,0))),"",INDEX('Policy Characteristics'!J:J,MATCH($C1873,'Policy Characteristics'!$C:$C,0)))</f>
        <v>**Description:** This policy causes the capital cost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c r="Q1873" s="76" t="str">
        <f>IF(ISBLANK(INDEX('Policy Characteristics'!K:K,MATCH($C1873,'Policy Characteristics'!$C:$C,0))),"",INDEX('Policy Characteristics'!K:K,MATCH($C1873,'Policy Characteristics'!$C:$C,0)))</f>
        <v>architectural-design.html#rnd</v>
      </c>
      <c r="R1873" s="76" t="str">
        <f>IF(ISBLANK(INDEX('Policy Characteristics'!L:L,MATCH($C1873,'Policy Characteristics'!$C:$C,0))),"",INDEX('Policy Characteristics'!L:L,MATCH($C1873,'Policy Characteristics'!$C:$C,0)))</f>
        <v>research-and-development.html</v>
      </c>
    </row>
    <row r="1874" spans="1:18" x14ac:dyDescent="0.25">
      <c r="A1874" s="76" t="str">
        <f>IF(ISBLANK(INDEX('Policy Characteristics'!A:A,MATCH($C1874,'Policy Characteristics'!$C:$C,0))),"",INDEX('Policy Characteristics'!A:A,MATCH($C1874,'Policy Characteristics'!$C:$C,0)))</f>
        <v>Research and Development</v>
      </c>
      <c r="B1874" s="200" t="str">
        <f>IF(ISBLANK(INDEX('Policy Characteristics'!B:B,MATCH($C1874,'Policy Characteristics'!$C:$C,0))),"",INDEX('Policy Characteristics'!B:B,MATCH($C1874,'Policy Characteristics'!$C:$C,0)))</f>
        <v>Capital Cost Reduction</v>
      </c>
      <c r="C1874" s="76" t="str">
        <f t="shared" ref="C1874:C1897" si="59">C$1873</f>
        <v>RnD Industry Capital Cost Perc Reduction</v>
      </c>
      <c r="D1874" t="s">
        <v>1301</v>
      </c>
      <c r="E1874" s="88"/>
      <c r="F1874" s="78" t="s">
        <v>1328</v>
      </c>
      <c r="G1874" s="88"/>
      <c r="H1874" s="15">
        <v>1463</v>
      </c>
      <c r="I1874" s="213" t="s">
        <v>43</v>
      </c>
      <c r="J1874" s="202" t="str">
        <f>IF(ISBLANK(INDEX('Policy Characteristics'!D:D,MATCH($C1874,'Policy Characteristics'!$C:$C,0))),"",INDEX('Policy Characteristics'!D:D,MATCH($C1874,'Policy Characteristics'!$C:$C,0)))</f>
        <v>R&amp;D Capital Cost Reductions</v>
      </c>
      <c r="K1874" s="76" t="str">
        <f>IF(ISBLANK(INDEX('Policy Characteristics'!E:E,MATCH($C1874,'Policy Characteristics'!$C:$C,0))),"",INDEX('Policy Characteristics'!E:E,MATCH($C1874,'Policy Characteristics'!$C:$C,0)))</f>
        <v>RnD industry capital cost reduction</v>
      </c>
      <c r="L1874" s="205">
        <f>IF(ISBLANK(INDEX('Policy Characteristics'!F:F,MATCH($C1874,'Policy Characteristics'!$C:$C,0))),"",INDEX('Policy Characteristics'!F:F,MATCH($C1874,'Policy Characteristics'!$C:$C,0)))</f>
        <v>0</v>
      </c>
      <c r="M1874" s="205">
        <f>IF(ISBLANK(INDEX('Policy Characteristics'!G:G,MATCH($C1874,'Policy Characteristics'!$C:$C,0))),"",INDEX('Policy Characteristics'!G:G,MATCH($C1874,'Policy Characteristics'!$C:$C,0)))</f>
        <v>0.4</v>
      </c>
      <c r="N1874" s="205">
        <f>IF(ISBLANK(INDEX('Policy Characteristics'!H:H,MATCH($C1874,'Policy Characteristics'!$C:$C,0))),"",INDEX('Policy Characteristics'!H:H,MATCH($C1874,'Policy Characteristics'!$C:$C,0)))</f>
        <v>0.01</v>
      </c>
      <c r="O1874" s="76" t="str">
        <f>IF(ISBLANK(INDEX('Policy Characteristics'!I:I,MATCH($C1874,'Policy Characteristics'!$C:$C,0))),"",INDEX('Policy Characteristics'!I:I,MATCH($C1874,'Policy Characteristics'!$C:$C,0)))</f>
        <v>% reduction in cost</v>
      </c>
      <c r="P1874" s="76" t="str">
        <f>IF(ISBLANK(INDEX('Policy Characteristics'!J:J,MATCH($C1874,'Policy Characteristics'!$C:$C,0))),"",INDEX('Policy Characteristics'!J:J,MATCH($C1874,'Policy Characteristics'!$C:$C,0)))</f>
        <v>**Description:** This policy causes the capital cost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c r="Q1874" s="76" t="str">
        <f>IF(ISBLANK(INDEX('Policy Characteristics'!K:K,MATCH($C1874,'Policy Characteristics'!$C:$C,0))),"",INDEX('Policy Characteristics'!K:K,MATCH($C1874,'Policy Characteristics'!$C:$C,0)))</f>
        <v>architectural-design.html#rnd</v>
      </c>
      <c r="R1874" s="76" t="str">
        <f>IF(ISBLANK(INDEX('Policy Characteristics'!L:L,MATCH($C1874,'Policy Characteristics'!$C:$C,0))),"",INDEX('Policy Characteristics'!L:L,MATCH($C1874,'Policy Characteristics'!$C:$C,0)))</f>
        <v>research-and-development.html</v>
      </c>
    </row>
    <row r="1875" spans="1:18" x14ac:dyDescent="0.25">
      <c r="A1875" s="76" t="str">
        <f>IF(ISBLANK(INDEX('Policy Characteristics'!A:A,MATCH($C1875,'Policy Characteristics'!$C:$C,0))),"",INDEX('Policy Characteristics'!A:A,MATCH($C1875,'Policy Characteristics'!$C:$C,0)))</f>
        <v>Research and Development</v>
      </c>
      <c r="B1875" s="200" t="str">
        <f>IF(ISBLANK(INDEX('Policy Characteristics'!B:B,MATCH($C1875,'Policy Characteristics'!$C:$C,0))),"",INDEX('Policy Characteristics'!B:B,MATCH($C1875,'Policy Characteristics'!$C:$C,0)))</f>
        <v>Capital Cost Reduction</v>
      </c>
      <c r="C1875" s="76" t="str">
        <f t="shared" si="59"/>
        <v>RnD Industry Capital Cost Perc Reduction</v>
      </c>
      <c r="D1875" t="s">
        <v>1302</v>
      </c>
      <c r="E1875" s="88"/>
      <c r="F1875" s="78" t="s">
        <v>1329</v>
      </c>
      <c r="G1875" s="88"/>
      <c r="H1875" s="15">
        <v>1464</v>
      </c>
      <c r="I1875" s="213" t="s">
        <v>43</v>
      </c>
      <c r="J1875" s="202" t="str">
        <f>IF(ISBLANK(INDEX('Policy Characteristics'!D:D,MATCH($C1875,'Policy Characteristics'!$C:$C,0))),"",INDEX('Policy Characteristics'!D:D,MATCH($C1875,'Policy Characteristics'!$C:$C,0)))</f>
        <v>R&amp;D Capital Cost Reductions</v>
      </c>
      <c r="K1875" s="76" t="str">
        <f>IF(ISBLANK(INDEX('Policy Characteristics'!E:E,MATCH($C1875,'Policy Characteristics'!$C:$C,0))),"",INDEX('Policy Characteristics'!E:E,MATCH($C1875,'Policy Characteristics'!$C:$C,0)))</f>
        <v>RnD industry capital cost reduction</v>
      </c>
      <c r="L1875" s="205">
        <f>IF(ISBLANK(INDEX('Policy Characteristics'!F:F,MATCH($C1875,'Policy Characteristics'!$C:$C,0))),"",INDEX('Policy Characteristics'!F:F,MATCH($C1875,'Policy Characteristics'!$C:$C,0)))</f>
        <v>0</v>
      </c>
      <c r="M1875" s="205">
        <f>IF(ISBLANK(INDEX('Policy Characteristics'!G:G,MATCH($C1875,'Policy Characteristics'!$C:$C,0))),"",INDEX('Policy Characteristics'!G:G,MATCH($C1875,'Policy Characteristics'!$C:$C,0)))</f>
        <v>0.4</v>
      </c>
      <c r="N1875" s="205">
        <f>IF(ISBLANK(INDEX('Policy Characteristics'!H:H,MATCH($C1875,'Policy Characteristics'!$C:$C,0))),"",INDEX('Policy Characteristics'!H:H,MATCH($C1875,'Policy Characteristics'!$C:$C,0)))</f>
        <v>0.01</v>
      </c>
      <c r="O1875" s="76" t="str">
        <f>IF(ISBLANK(INDEX('Policy Characteristics'!I:I,MATCH($C1875,'Policy Characteristics'!$C:$C,0))),"",INDEX('Policy Characteristics'!I:I,MATCH($C1875,'Policy Characteristics'!$C:$C,0)))</f>
        <v>% reduction in cost</v>
      </c>
      <c r="P1875" s="76" t="str">
        <f>IF(ISBLANK(INDEX('Policy Characteristics'!J:J,MATCH($C1875,'Policy Characteristics'!$C:$C,0))),"",INDEX('Policy Characteristics'!J:J,MATCH($C1875,'Policy Characteristics'!$C:$C,0)))</f>
        <v>**Description:** This policy causes the capital cost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c r="Q1875" s="76" t="str">
        <f>IF(ISBLANK(INDEX('Policy Characteristics'!K:K,MATCH($C1875,'Policy Characteristics'!$C:$C,0))),"",INDEX('Policy Characteristics'!K:K,MATCH($C1875,'Policy Characteristics'!$C:$C,0)))</f>
        <v>architectural-design.html#rnd</v>
      </c>
      <c r="R1875" s="76" t="str">
        <f>IF(ISBLANK(INDEX('Policy Characteristics'!L:L,MATCH($C1875,'Policy Characteristics'!$C:$C,0))),"",INDEX('Policy Characteristics'!L:L,MATCH($C1875,'Policy Characteristics'!$C:$C,0)))</f>
        <v>research-and-development.html</v>
      </c>
    </row>
    <row r="1876" spans="1:18" x14ac:dyDescent="0.25">
      <c r="A1876" s="76" t="str">
        <f>IF(ISBLANK(INDEX('Policy Characteristics'!A:A,MATCH($C1876,'Policy Characteristics'!$C:$C,0))),"",INDEX('Policy Characteristics'!A:A,MATCH($C1876,'Policy Characteristics'!$C:$C,0)))</f>
        <v>Research and Development</v>
      </c>
      <c r="B1876" s="200" t="str">
        <f>IF(ISBLANK(INDEX('Policy Characteristics'!B:B,MATCH($C1876,'Policy Characteristics'!$C:$C,0))),"",INDEX('Policy Characteristics'!B:B,MATCH($C1876,'Policy Characteristics'!$C:$C,0)))</f>
        <v>Capital Cost Reduction</v>
      </c>
      <c r="C1876" s="76" t="str">
        <f t="shared" si="59"/>
        <v>RnD Industry Capital Cost Perc Reduction</v>
      </c>
      <c r="D1876" t="s">
        <v>1303</v>
      </c>
      <c r="E1876" s="88"/>
      <c r="F1876" s="78" t="s">
        <v>1330</v>
      </c>
      <c r="G1876" s="88"/>
      <c r="H1876" s="15">
        <v>1465</v>
      </c>
      <c r="I1876" s="213" t="s">
        <v>43</v>
      </c>
      <c r="J1876" s="202" t="str">
        <f>IF(ISBLANK(INDEX('Policy Characteristics'!D:D,MATCH($C1876,'Policy Characteristics'!$C:$C,0))),"",INDEX('Policy Characteristics'!D:D,MATCH($C1876,'Policy Characteristics'!$C:$C,0)))</f>
        <v>R&amp;D Capital Cost Reductions</v>
      </c>
      <c r="K1876" s="76" t="str">
        <f>IF(ISBLANK(INDEX('Policy Characteristics'!E:E,MATCH($C1876,'Policy Characteristics'!$C:$C,0))),"",INDEX('Policy Characteristics'!E:E,MATCH($C1876,'Policy Characteristics'!$C:$C,0)))</f>
        <v>RnD industry capital cost reduction</v>
      </c>
      <c r="L1876" s="205">
        <f>IF(ISBLANK(INDEX('Policy Characteristics'!F:F,MATCH($C1876,'Policy Characteristics'!$C:$C,0))),"",INDEX('Policy Characteristics'!F:F,MATCH($C1876,'Policy Characteristics'!$C:$C,0)))</f>
        <v>0</v>
      </c>
      <c r="M1876" s="205">
        <f>IF(ISBLANK(INDEX('Policy Characteristics'!G:G,MATCH($C1876,'Policy Characteristics'!$C:$C,0))),"",INDEX('Policy Characteristics'!G:G,MATCH($C1876,'Policy Characteristics'!$C:$C,0)))</f>
        <v>0.4</v>
      </c>
      <c r="N1876" s="205">
        <f>IF(ISBLANK(INDEX('Policy Characteristics'!H:H,MATCH($C1876,'Policy Characteristics'!$C:$C,0))),"",INDEX('Policy Characteristics'!H:H,MATCH($C1876,'Policy Characteristics'!$C:$C,0)))</f>
        <v>0.01</v>
      </c>
      <c r="O1876" s="76" t="str">
        <f>IF(ISBLANK(INDEX('Policy Characteristics'!I:I,MATCH($C1876,'Policy Characteristics'!$C:$C,0))),"",INDEX('Policy Characteristics'!I:I,MATCH($C1876,'Policy Characteristics'!$C:$C,0)))</f>
        <v>% reduction in cost</v>
      </c>
      <c r="P1876" s="76" t="str">
        <f>IF(ISBLANK(INDEX('Policy Characteristics'!J:J,MATCH($C1876,'Policy Characteristics'!$C:$C,0))),"",INDEX('Policy Characteristics'!J:J,MATCH($C1876,'Policy Characteristics'!$C:$C,0)))</f>
        <v>**Description:** This policy causes the capital cost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c r="Q1876" s="76" t="str">
        <f>IF(ISBLANK(INDEX('Policy Characteristics'!K:K,MATCH($C1876,'Policy Characteristics'!$C:$C,0))),"",INDEX('Policy Characteristics'!K:K,MATCH($C1876,'Policy Characteristics'!$C:$C,0)))</f>
        <v>architectural-design.html#rnd</v>
      </c>
      <c r="R1876" s="76" t="str">
        <f>IF(ISBLANK(INDEX('Policy Characteristics'!L:L,MATCH($C1876,'Policy Characteristics'!$C:$C,0))),"",INDEX('Policy Characteristics'!L:L,MATCH($C1876,'Policy Characteristics'!$C:$C,0)))</f>
        <v>research-and-development.html</v>
      </c>
    </row>
    <row r="1877" spans="1:18" x14ac:dyDescent="0.25">
      <c r="A1877" s="76" t="str">
        <f>IF(ISBLANK(INDEX('Policy Characteristics'!A:A,MATCH($C1877,'Policy Characteristics'!$C:$C,0))),"",INDEX('Policy Characteristics'!A:A,MATCH($C1877,'Policy Characteristics'!$C:$C,0)))</f>
        <v>Research and Development</v>
      </c>
      <c r="B1877" s="200" t="str">
        <f>IF(ISBLANK(INDEX('Policy Characteristics'!B:B,MATCH($C1877,'Policy Characteristics'!$C:$C,0))),"",INDEX('Policy Characteristics'!B:B,MATCH($C1877,'Policy Characteristics'!$C:$C,0)))</f>
        <v>Capital Cost Reduction</v>
      </c>
      <c r="C1877" s="76" t="str">
        <f t="shared" si="59"/>
        <v>RnD Industry Capital Cost Perc Reduction</v>
      </c>
      <c r="D1877" t="s">
        <v>1304</v>
      </c>
      <c r="E1877" s="88"/>
      <c r="F1877" s="78" t="s">
        <v>1331</v>
      </c>
      <c r="G1877" s="88"/>
      <c r="H1877" s="15">
        <v>1466</v>
      </c>
      <c r="I1877" s="213" t="s">
        <v>43</v>
      </c>
      <c r="J1877" s="202" t="str">
        <f>IF(ISBLANK(INDEX('Policy Characteristics'!D:D,MATCH($C1877,'Policy Characteristics'!$C:$C,0))),"",INDEX('Policy Characteristics'!D:D,MATCH($C1877,'Policy Characteristics'!$C:$C,0)))</f>
        <v>R&amp;D Capital Cost Reductions</v>
      </c>
      <c r="K1877" s="76" t="str">
        <f>IF(ISBLANK(INDEX('Policy Characteristics'!E:E,MATCH($C1877,'Policy Characteristics'!$C:$C,0))),"",INDEX('Policy Characteristics'!E:E,MATCH($C1877,'Policy Characteristics'!$C:$C,0)))</f>
        <v>RnD industry capital cost reduction</v>
      </c>
      <c r="L1877" s="205">
        <f>IF(ISBLANK(INDEX('Policy Characteristics'!F:F,MATCH($C1877,'Policy Characteristics'!$C:$C,0))),"",INDEX('Policy Characteristics'!F:F,MATCH($C1877,'Policy Characteristics'!$C:$C,0)))</f>
        <v>0</v>
      </c>
      <c r="M1877" s="205">
        <f>IF(ISBLANK(INDEX('Policy Characteristics'!G:G,MATCH($C1877,'Policy Characteristics'!$C:$C,0))),"",INDEX('Policy Characteristics'!G:G,MATCH($C1877,'Policy Characteristics'!$C:$C,0)))</f>
        <v>0.4</v>
      </c>
      <c r="N1877" s="205">
        <f>IF(ISBLANK(INDEX('Policy Characteristics'!H:H,MATCH($C1877,'Policy Characteristics'!$C:$C,0))),"",INDEX('Policy Characteristics'!H:H,MATCH($C1877,'Policy Characteristics'!$C:$C,0)))</f>
        <v>0.01</v>
      </c>
      <c r="O1877" s="76" t="str">
        <f>IF(ISBLANK(INDEX('Policy Characteristics'!I:I,MATCH($C1877,'Policy Characteristics'!$C:$C,0))),"",INDEX('Policy Characteristics'!I:I,MATCH($C1877,'Policy Characteristics'!$C:$C,0)))</f>
        <v>% reduction in cost</v>
      </c>
      <c r="P1877" s="76" t="str">
        <f>IF(ISBLANK(INDEX('Policy Characteristics'!J:J,MATCH($C1877,'Policy Characteristics'!$C:$C,0))),"",INDEX('Policy Characteristics'!J:J,MATCH($C1877,'Policy Characteristics'!$C:$C,0)))</f>
        <v>**Description:** This policy causes the capital cost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c r="Q1877" s="76" t="str">
        <f>IF(ISBLANK(INDEX('Policy Characteristics'!K:K,MATCH($C1877,'Policy Characteristics'!$C:$C,0))),"",INDEX('Policy Characteristics'!K:K,MATCH($C1877,'Policy Characteristics'!$C:$C,0)))</f>
        <v>architectural-design.html#rnd</v>
      </c>
      <c r="R1877" s="76" t="str">
        <f>IF(ISBLANK(INDEX('Policy Characteristics'!L:L,MATCH($C1877,'Policy Characteristics'!$C:$C,0))),"",INDEX('Policy Characteristics'!L:L,MATCH($C1877,'Policy Characteristics'!$C:$C,0)))</f>
        <v>research-and-development.html</v>
      </c>
    </row>
    <row r="1878" spans="1:18" x14ac:dyDescent="0.25">
      <c r="A1878" s="76" t="str">
        <f>IF(ISBLANK(INDEX('Policy Characteristics'!A:A,MATCH($C1878,'Policy Characteristics'!$C:$C,0))),"",INDEX('Policy Characteristics'!A:A,MATCH($C1878,'Policy Characteristics'!$C:$C,0)))</f>
        <v>Research and Development</v>
      </c>
      <c r="B1878" s="200" t="str">
        <f>IF(ISBLANK(INDEX('Policy Characteristics'!B:B,MATCH($C1878,'Policy Characteristics'!$C:$C,0))),"",INDEX('Policy Characteristics'!B:B,MATCH($C1878,'Policy Characteristics'!$C:$C,0)))</f>
        <v>Capital Cost Reduction</v>
      </c>
      <c r="C1878" s="76" t="str">
        <f t="shared" si="59"/>
        <v>RnD Industry Capital Cost Perc Reduction</v>
      </c>
      <c r="D1878" t="s">
        <v>1305</v>
      </c>
      <c r="E1878" s="88"/>
      <c r="F1878" s="78" t="s">
        <v>1332</v>
      </c>
      <c r="G1878" s="88"/>
      <c r="H1878" s="15">
        <v>1467</v>
      </c>
      <c r="I1878" s="213" t="s">
        <v>43</v>
      </c>
      <c r="J1878" s="202" t="str">
        <f>IF(ISBLANK(INDEX('Policy Characteristics'!D:D,MATCH($C1878,'Policy Characteristics'!$C:$C,0))),"",INDEX('Policy Characteristics'!D:D,MATCH($C1878,'Policy Characteristics'!$C:$C,0)))</f>
        <v>R&amp;D Capital Cost Reductions</v>
      </c>
      <c r="K1878" s="76" t="str">
        <f>IF(ISBLANK(INDEX('Policy Characteristics'!E:E,MATCH($C1878,'Policy Characteristics'!$C:$C,0))),"",INDEX('Policy Characteristics'!E:E,MATCH($C1878,'Policy Characteristics'!$C:$C,0)))</f>
        <v>RnD industry capital cost reduction</v>
      </c>
      <c r="L1878" s="205">
        <f>IF(ISBLANK(INDEX('Policy Characteristics'!F:F,MATCH($C1878,'Policy Characteristics'!$C:$C,0))),"",INDEX('Policy Characteristics'!F:F,MATCH($C1878,'Policy Characteristics'!$C:$C,0)))</f>
        <v>0</v>
      </c>
      <c r="M1878" s="205">
        <f>IF(ISBLANK(INDEX('Policy Characteristics'!G:G,MATCH($C1878,'Policy Characteristics'!$C:$C,0))),"",INDEX('Policy Characteristics'!G:G,MATCH($C1878,'Policy Characteristics'!$C:$C,0)))</f>
        <v>0.4</v>
      </c>
      <c r="N1878" s="205">
        <f>IF(ISBLANK(INDEX('Policy Characteristics'!H:H,MATCH($C1878,'Policy Characteristics'!$C:$C,0))),"",INDEX('Policy Characteristics'!H:H,MATCH($C1878,'Policy Characteristics'!$C:$C,0)))</f>
        <v>0.01</v>
      </c>
      <c r="O1878" s="76" t="str">
        <f>IF(ISBLANK(INDEX('Policy Characteristics'!I:I,MATCH($C1878,'Policy Characteristics'!$C:$C,0))),"",INDEX('Policy Characteristics'!I:I,MATCH($C1878,'Policy Characteristics'!$C:$C,0)))</f>
        <v>% reduction in cost</v>
      </c>
      <c r="P1878" s="76" t="str">
        <f>IF(ISBLANK(INDEX('Policy Characteristics'!J:J,MATCH($C1878,'Policy Characteristics'!$C:$C,0))),"",INDEX('Policy Characteristics'!J:J,MATCH($C1878,'Policy Characteristics'!$C:$C,0)))</f>
        <v>**Description:** This policy causes the capital cost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c r="Q1878" s="76" t="str">
        <f>IF(ISBLANK(INDEX('Policy Characteristics'!K:K,MATCH($C1878,'Policy Characteristics'!$C:$C,0))),"",INDEX('Policy Characteristics'!K:K,MATCH($C1878,'Policy Characteristics'!$C:$C,0)))</f>
        <v>architectural-design.html#rnd</v>
      </c>
      <c r="R1878" s="76" t="str">
        <f>IF(ISBLANK(INDEX('Policy Characteristics'!L:L,MATCH($C1878,'Policy Characteristics'!$C:$C,0))),"",INDEX('Policy Characteristics'!L:L,MATCH($C1878,'Policy Characteristics'!$C:$C,0)))</f>
        <v>research-and-development.html</v>
      </c>
    </row>
    <row r="1879" spans="1:18" x14ac:dyDescent="0.25">
      <c r="A1879" s="76" t="str">
        <f>IF(ISBLANK(INDEX('Policy Characteristics'!A:A,MATCH($C1879,'Policy Characteristics'!$C:$C,0))),"",INDEX('Policy Characteristics'!A:A,MATCH($C1879,'Policy Characteristics'!$C:$C,0)))</f>
        <v>Research and Development</v>
      </c>
      <c r="B1879" s="200" t="str">
        <f>IF(ISBLANK(INDEX('Policy Characteristics'!B:B,MATCH($C1879,'Policy Characteristics'!$C:$C,0))),"",INDEX('Policy Characteristics'!B:B,MATCH($C1879,'Policy Characteristics'!$C:$C,0)))</f>
        <v>Capital Cost Reduction</v>
      </c>
      <c r="C1879" s="76" t="str">
        <f t="shared" si="59"/>
        <v>RnD Industry Capital Cost Perc Reduction</v>
      </c>
      <c r="D1879" t="s">
        <v>1306</v>
      </c>
      <c r="E1879" s="88"/>
      <c r="F1879" s="78" t="s">
        <v>1333</v>
      </c>
      <c r="G1879" s="88"/>
      <c r="H1879" s="15">
        <v>1468</v>
      </c>
      <c r="I1879" s="213" t="s">
        <v>43</v>
      </c>
      <c r="J1879" s="202" t="str">
        <f>IF(ISBLANK(INDEX('Policy Characteristics'!D:D,MATCH($C1879,'Policy Characteristics'!$C:$C,0))),"",INDEX('Policy Characteristics'!D:D,MATCH($C1879,'Policy Characteristics'!$C:$C,0)))</f>
        <v>R&amp;D Capital Cost Reductions</v>
      </c>
      <c r="K1879" s="76" t="str">
        <f>IF(ISBLANK(INDEX('Policy Characteristics'!E:E,MATCH($C1879,'Policy Characteristics'!$C:$C,0))),"",INDEX('Policy Characteristics'!E:E,MATCH($C1879,'Policy Characteristics'!$C:$C,0)))</f>
        <v>RnD industry capital cost reduction</v>
      </c>
      <c r="L1879" s="205">
        <f>IF(ISBLANK(INDEX('Policy Characteristics'!F:F,MATCH($C1879,'Policy Characteristics'!$C:$C,0))),"",INDEX('Policy Characteristics'!F:F,MATCH($C1879,'Policy Characteristics'!$C:$C,0)))</f>
        <v>0</v>
      </c>
      <c r="M1879" s="205">
        <f>IF(ISBLANK(INDEX('Policy Characteristics'!G:G,MATCH($C1879,'Policy Characteristics'!$C:$C,0))),"",INDEX('Policy Characteristics'!G:G,MATCH($C1879,'Policy Characteristics'!$C:$C,0)))</f>
        <v>0.4</v>
      </c>
      <c r="N1879" s="205">
        <f>IF(ISBLANK(INDEX('Policy Characteristics'!H:H,MATCH($C1879,'Policy Characteristics'!$C:$C,0))),"",INDEX('Policy Characteristics'!H:H,MATCH($C1879,'Policy Characteristics'!$C:$C,0)))</f>
        <v>0.01</v>
      </c>
      <c r="O1879" s="76" t="str">
        <f>IF(ISBLANK(INDEX('Policy Characteristics'!I:I,MATCH($C1879,'Policy Characteristics'!$C:$C,0))),"",INDEX('Policy Characteristics'!I:I,MATCH($C1879,'Policy Characteristics'!$C:$C,0)))</f>
        <v>% reduction in cost</v>
      </c>
      <c r="P1879" s="76" t="str">
        <f>IF(ISBLANK(INDEX('Policy Characteristics'!J:J,MATCH($C1879,'Policy Characteristics'!$C:$C,0))),"",INDEX('Policy Characteristics'!J:J,MATCH($C1879,'Policy Characteristics'!$C:$C,0)))</f>
        <v>**Description:** This policy causes the capital cost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c r="Q1879" s="76" t="str">
        <f>IF(ISBLANK(INDEX('Policy Characteristics'!K:K,MATCH($C1879,'Policy Characteristics'!$C:$C,0))),"",INDEX('Policy Characteristics'!K:K,MATCH($C1879,'Policy Characteristics'!$C:$C,0)))</f>
        <v>architectural-design.html#rnd</v>
      </c>
      <c r="R1879" s="76" t="str">
        <f>IF(ISBLANK(INDEX('Policy Characteristics'!L:L,MATCH($C1879,'Policy Characteristics'!$C:$C,0))),"",INDEX('Policy Characteristics'!L:L,MATCH($C1879,'Policy Characteristics'!$C:$C,0)))</f>
        <v>research-and-development.html</v>
      </c>
    </row>
    <row r="1880" spans="1:18" x14ac:dyDescent="0.25">
      <c r="A1880" s="76" t="str">
        <f>IF(ISBLANK(INDEX('Policy Characteristics'!A:A,MATCH($C1880,'Policy Characteristics'!$C:$C,0))),"",INDEX('Policy Characteristics'!A:A,MATCH($C1880,'Policy Characteristics'!$C:$C,0)))</f>
        <v>Research and Development</v>
      </c>
      <c r="B1880" s="200" t="str">
        <f>IF(ISBLANK(INDEX('Policy Characteristics'!B:B,MATCH($C1880,'Policy Characteristics'!$C:$C,0))),"",INDEX('Policy Characteristics'!B:B,MATCH($C1880,'Policy Characteristics'!$C:$C,0)))</f>
        <v>Capital Cost Reduction</v>
      </c>
      <c r="C1880" s="76" t="str">
        <f t="shared" si="59"/>
        <v>RnD Industry Capital Cost Perc Reduction</v>
      </c>
      <c r="D1880" t="s">
        <v>1307</v>
      </c>
      <c r="E1880" s="88"/>
      <c r="F1880" s="78" t="s">
        <v>1334</v>
      </c>
      <c r="G1880" s="88"/>
      <c r="H1880" s="15">
        <v>1469</v>
      </c>
      <c r="I1880" s="213" t="s">
        <v>43</v>
      </c>
      <c r="J1880" s="202" t="str">
        <f>IF(ISBLANK(INDEX('Policy Characteristics'!D:D,MATCH($C1880,'Policy Characteristics'!$C:$C,0))),"",INDEX('Policy Characteristics'!D:D,MATCH($C1880,'Policy Characteristics'!$C:$C,0)))</f>
        <v>R&amp;D Capital Cost Reductions</v>
      </c>
      <c r="K1880" s="76" t="str">
        <f>IF(ISBLANK(INDEX('Policy Characteristics'!E:E,MATCH($C1880,'Policy Characteristics'!$C:$C,0))),"",INDEX('Policy Characteristics'!E:E,MATCH($C1880,'Policy Characteristics'!$C:$C,0)))</f>
        <v>RnD industry capital cost reduction</v>
      </c>
      <c r="L1880" s="205">
        <f>IF(ISBLANK(INDEX('Policy Characteristics'!F:F,MATCH($C1880,'Policy Characteristics'!$C:$C,0))),"",INDEX('Policy Characteristics'!F:F,MATCH($C1880,'Policy Characteristics'!$C:$C,0)))</f>
        <v>0</v>
      </c>
      <c r="M1880" s="205">
        <f>IF(ISBLANK(INDEX('Policy Characteristics'!G:G,MATCH($C1880,'Policy Characteristics'!$C:$C,0))),"",INDEX('Policy Characteristics'!G:G,MATCH($C1880,'Policy Characteristics'!$C:$C,0)))</f>
        <v>0.4</v>
      </c>
      <c r="N1880" s="205">
        <f>IF(ISBLANK(INDEX('Policy Characteristics'!H:H,MATCH($C1880,'Policy Characteristics'!$C:$C,0))),"",INDEX('Policy Characteristics'!H:H,MATCH($C1880,'Policy Characteristics'!$C:$C,0)))</f>
        <v>0.01</v>
      </c>
      <c r="O1880" s="76" t="str">
        <f>IF(ISBLANK(INDEX('Policy Characteristics'!I:I,MATCH($C1880,'Policy Characteristics'!$C:$C,0))),"",INDEX('Policy Characteristics'!I:I,MATCH($C1880,'Policy Characteristics'!$C:$C,0)))</f>
        <v>% reduction in cost</v>
      </c>
      <c r="P1880" s="76" t="str">
        <f>IF(ISBLANK(INDEX('Policy Characteristics'!J:J,MATCH($C1880,'Policy Characteristics'!$C:$C,0))),"",INDEX('Policy Characteristics'!J:J,MATCH($C1880,'Policy Characteristics'!$C:$C,0)))</f>
        <v>**Description:** This policy causes the capital cost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c r="Q1880" s="76" t="str">
        <f>IF(ISBLANK(INDEX('Policy Characteristics'!K:K,MATCH($C1880,'Policy Characteristics'!$C:$C,0))),"",INDEX('Policy Characteristics'!K:K,MATCH($C1880,'Policy Characteristics'!$C:$C,0)))</f>
        <v>architectural-design.html#rnd</v>
      </c>
      <c r="R1880" s="76" t="str">
        <f>IF(ISBLANK(INDEX('Policy Characteristics'!L:L,MATCH($C1880,'Policy Characteristics'!$C:$C,0))),"",INDEX('Policy Characteristics'!L:L,MATCH($C1880,'Policy Characteristics'!$C:$C,0)))</f>
        <v>research-and-development.html</v>
      </c>
    </row>
    <row r="1881" spans="1:18" x14ac:dyDescent="0.25">
      <c r="A1881" s="76" t="str">
        <f>IF(ISBLANK(INDEX('Policy Characteristics'!A:A,MATCH($C1881,'Policy Characteristics'!$C:$C,0))),"",INDEX('Policy Characteristics'!A:A,MATCH($C1881,'Policy Characteristics'!$C:$C,0)))</f>
        <v>Research and Development</v>
      </c>
      <c r="B1881" s="200" t="str">
        <f>IF(ISBLANK(INDEX('Policy Characteristics'!B:B,MATCH($C1881,'Policy Characteristics'!$C:$C,0))),"",INDEX('Policy Characteristics'!B:B,MATCH($C1881,'Policy Characteristics'!$C:$C,0)))</f>
        <v>Capital Cost Reduction</v>
      </c>
      <c r="C1881" s="76" t="str">
        <f t="shared" si="59"/>
        <v>RnD Industry Capital Cost Perc Reduction</v>
      </c>
      <c r="D1881" t="s">
        <v>1308</v>
      </c>
      <c r="E1881" s="88"/>
      <c r="F1881" s="78" t="s">
        <v>1335</v>
      </c>
      <c r="G1881" s="88"/>
      <c r="H1881" s="15">
        <v>1470</v>
      </c>
      <c r="I1881" s="213" t="s">
        <v>43</v>
      </c>
      <c r="J1881" s="202" t="str">
        <f>IF(ISBLANK(INDEX('Policy Characteristics'!D:D,MATCH($C1881,'Policy Characteristics'!$C:$C,0))),"",INDEX('Policy Characteristics'!D:D,MATCH($C1881,'Policy Characteristics'!$C:$C,0)))</f>
        <v>R&amp;D Capital Cost Reductions</v>
      </c>
      <c r="K1881" s="76" t="str">
        <f>IF(ISBLANK(INDEX('Policy Characteristics'!E:E,MATCH($C1881,'Policy Characteristics'!$C:$C,0))),"",INDEX('Policy Characteristics'!E:E,MATCH($C1881,'Policy Characteristics'!$C:$C,0)))</f>
        <v>RnD industry capital cost reduction</v>
      </c>
      <c r="L1881" s="205">
        <f>IF(ISBLANK(INDEX('Policy Characteristics'!F:F,MATCH($C1881,'Policy Characteristics'!$C:$C,0))),"",INDEX('Policy Characteristics'!F:F,MATCH($C1881,'Policy Characteristics'!$C:$C,0)))</f>
        <v>0</v>
      </c>
      <c r="M1881" s="205">
        <f>IF(ISBLANK(INDEX('Policy Characteristics'!G:G,MATCH($C1881,'Policy Characteristics'!$C:$C,0))),"",INDEX('Policy Characteristics'!G:G,MATCH($C1881,'Policy Characteristics'!$C:$C,0)))</f>
        <v>0.4</v>
      </c>
      <c r="N1881" s="205">
        <f>IF(ISBLANK(INDEX('Policy Characteristics'!H:H,MATCH($C1881,'Policy Characteristics'!$C:$C,0))),"",INDEX('Policy Characteristics'!H:H,MATCH($C1881,'Policy Characteristics'!$C:$C,0)))</f>
        <v>0.01</v>
      </c>
      <c r="O1881" s="76" t="str">
        <f>IF(ISBLANK(INDEX('Policy Characteristics'!I:I,MATCH($C1881,'Policy Characteristics'!$C:$C,0))),"",INDEX('Policy Characteristics'!I:I,MATCH($C1881,'Policy Characteristics'!$C:$C,0)))</f>
        <v>% reduction in cost</v>
      </c>
      <c r="P1881" s="76" t="str">
        <f>IF(ISBLANK(INDEX('Policy Characteristics'!J:J,MATCH($C1881,'Policy Characteristics'!$C:$C,0))),"",INDEX('Policy Characteristics'!J:J,MATCH($C1881,'Policy Characteristics'!$C:$C,0)))</f>
        <v>**Description:** This policy causes the capital cost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c r="Q1881" s="76" t="str">
        <f>IF(ISBLANK(INDEX('Policy Characteristics'!K:K,MATCH($C1881,'Policy Characteristics'!$C:$C,0))),"",INDEX('Policy Characteristics'!K:K,MATCH($C1881,'Policy Characteristics'!$C:$C,0)))</f>
        <v>architectural-design.html#rnd</v>
      </c>
      <c r="R1881" s="76" t="str">
        <f>IF(ISBLANK(INDEX('Policy Characteristics'!L:L,MATCH($C1881,'Policy Characteristics'!$C:$C,0))),"",INDEX('Policy Characteristics'!L:L,MATCH($C1881,'Policy Characteristics'!$C:$C,0)))</f>
        <v>research-and-development.html</v>
      </c>
    </row>
    <row r="1882" spans="1:18" x14ac:dyDescent="0.25">
      <c r="A1882" s="76" t="str">
        <f>IF(ISBLANK(INDEX('Policy Characteristics'!A:A,MATCH($C1882,'Policy Characteristics'!$C:$C,0))),"",INDEX('Policy Characteristics'!A:A,MATCH($C1882,'Policy Characteristics'!$C:$C,0)))</f>
        <v>Research and Development</v>
      </c>
      <c r="B1882" s="200" t="str">
        <f>IF(ISBLANK(INDEX('Policy Characteristics'!B:B,MATCH($C1882,'Policy Characteristics'!$C:$C,0))),"",INDEX('Policy Characteristics'!B:B,MATCH($C1882,'Policy Characteristics'!$C:$C,0)))</f>
        <v>Capital Cost Reduction</v>
      </c>
      <c r="C1882" s="76" t="str">
        <f t="shared" si="59"/>
        <v>RnD Industry Capital Cost Perc Reduction</v>
      </c>
      <c r="D1882" t="s">
        <v>1309</v>
      </c>
      <c r="E1882" s="88"/>
      <c r="F1882" s="78" t="s">
        <v>324</v>
      </c>
      <c r="G1882" s="88"/>
      <c r="H1882" s="15">
        <v>1471</v>
      </c>
      <c r="I1882" s="213" t="s">
        <v>43</v>
      </c>
      <c r="J1882" s="202" t="str">
        <f>IF(ISBLANK(INDEX('Policy Characteristics'!D:D,MATCH($C1882,'Policy Characteristics'!$C:$C,0))),"",INDEX('Policy Characteristics'!D:D,MATCH($C1882,'Policy Characteristics'!$C:$C,0)))</f>
        <v>R&amp;D Capital Cost Reductions</v>
      </c>
      <c r="K1882" s="76" t="str">
        <f>IF(ISBLANK(INDEX('Policy Characteristics'!E:E,MATCH($C1882,'Policy Characteristics'!$C:$C,0))),"",INDEX('Policy Characteristics'!E:E,MATCH($C1882,'Policy Characteristics'!$C:$C,0)))</f>
        <v>RnD industry capital cost reduction</v>
      </c>
      <c r="L1882" s="205">
        <f>IF(ISBLANK(INDEX('Policy Characteristics'!F:F,MATCH($C1882,'Policy Characteristics'!$C:$C,0))),"",INDEX('Policy Characteristics'!F:F,MATCH($C1882,'Policy Characteristics'!$C:$C,0)))</f>
        <v>0</v>
      </c>
      <c r="M1882" s="205">
        <f>IF(ISBLANK(INDEX('Policy Characteristics'!G:G,MATCH($C1882,'Policy Characteristics'!$C:$C,0))),"",INDEX('Policy Characteristics'!G:G,MATCH($C1882,'Policy Characteristics'!$C:$C,0)))</f>
        <v>0.4</v>
      </c>
      <c r="N1882" s="205">
        <f>IF(ISBLANK(INDEX('Policy Characteristics'!H:H,MATCH($C1882,'Policy Characteristics'!$C:$C,0))),"",INDEX('Policy Characteristics'!H:H,MATCH($C1882,'Policy Characteristics'!$C:$C,0)))</f>
        <v>0.01</v>
      </c>
      <c r="O1882" s="76" t="str">
        <f>IF(ISBLANK(INDEX('Policy Characteristics'!I:I,MATCH($C1882,'Policy Characteristics'!$C:$C,0))),"",INDEX('Policy Characteristics'!I:I,MATCH($C1882,'Policy Characteristics'!$C:$C,0)))</f>
        <v>% reduction in cost</v>
      </c>
      <c r="P1882" s="76" t="str">
        <f>IF(ISBLANK(INDEX('Policy Characteristics'!J:J,MATCH($C1882,'Policy Characteristics'!$C:$C,0))),"",INDEX('Policy Characteristics'!J:J,MATCH($C1882,'Policy Characteristics'!$C:$C,0)))</f>
        <v>**Description:** This policy causes the capital cost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c r="Q1882" s="76" t="str">
        <f>IF(ISBLANK(INDEX('Policy Characteristics'!K:K,MATCH($C1882,'Policy Characteristics'!$C:$C,0))),"",INDEX('Policy Characteristics'!K:K,MATCH($C1882,'Policy Characteristics'!$C:$C,0)))</f>
        <v>architectural-design.html#rnd</v>
      </c>
      <c r="R1882" s="76" t="str">
        <f>IF(ISBLANK(INDEX('Policy Characteristics'!L:L,MATCH($C1882,'Policy Characteristics'!$C:$C,0))),"",INDEX('Policy Characteristics'!L:L,MATCH($C1882,'Policy Characteristics'!$C:$C,0)))</f>
        <v>research-and-development.html</v>
      </c>
    </row>
    <row r="1883" spans="1:18" x14ac:dyDescent="0.25">
      <c r="A1883" s="76" t="str">
        <f>IF(ISBLANK(INDEX('Policy Characteristics'!A:A,MATCH($C1883,'Policy Characteristics'!$C:$C,0))),"",INDEX('Policy Characteristics'!A:A,MATCH($C1883,'Policy Characteristics'!$C:$C,0)))</f>
        <v>Research and Development</v>
      </c>
      <c r="B1883" s="200" t="str">
        <f>IF(ISBLANK(INDEX('Policy Characteristics'!B:B,MATCH($C1883,'Policy Characteristics'!$C:$C,0))),"",INDEX('Policy Characteristics'!B:B,MATCH($C1883,'Policy Characteristics'!$C:$C,0)))</f>
        <v>Capital Cost Reduction</v>
      </c>
      <c r="C1883" s="76" t="str">
        <f t="shared" si="59"/>
        <v>RnD Industry Capital Cost Perc Reduction</v>
      </c>
      <c r="D1883" t="s">
        <v>1310</v>
      </c>
      <c r="E1883" s="88"/>
      <c r="F1883" s="78" t="s">
        <v>1336</v>
      </c>
      <c r="G1883" s="88"/>
      <c r="H1883" s="15">
        <v>1472</v>
      </c>
      <c r="I1883" s="213" t="s">
        <v>43</v>
      </c>
      <c r="J1883" s="202" t="str">
        <f>IF(ISBLANK(INDEX('Policy Characteristics'!D:D,MATCH($C1883,'Policy Characteristics'!$C:$C,0))),"",INDEX('Policy Characteristics'!D:D,MATCH($C1883,'Policy Characteristics'!$C:$C,0)))</f>
        <v>R&amp;D Capital Cost Reductions</v>
      </c>
      <c r="K1883" s="76" t="str">
        <f>IF(ISBLANK(INDEX('Policy Characteristics'!E:E,MATCH($C1883,'Policy Characteristics'!$C:$C,0))),"",INDEX('Policy Characteristics'!E:E,MATCH($C1883,'Policy Characteristics'!$C:$C,0)))</f>
        <v>RnD industry capital cost reduction</v>
      </c>
      <c r="L1883" s="205">
        <f>IF(ISBLANK(INDEX('Policy Characteristics'!F:F,MATCH($C1883,'Policy Characteristics'!$C:$C,0))),"",INDEX('Policy Characteristics'!F:F,MATCH($C1883,'Policy Characteristics'!$C:$C,0)))</f>
        <v>0</v>
      </c>
      <c r="M1883" s="205">
        <f>IF(ISBLANK(INDEX('Policy Characteristics'!G:G,MATCH($C1883,'Policy Characteristics'!$C:$C,0))),"",INDEX('Policy Characteristics'!G:G,MATCH($C1883,'Policy Characteristics'!$C:$C,0)))</f>
        <v>0.4</v>
      </c>
      <c r="N1883" s="205">
        <f>IF(ISBLANK(INDEX('Policy Characteristics'!H:H,MATCH($C1883,'Policy Characteristics'!$C:$C,0))),"",INDEX('Policy Characteristics'!H:H,MATCH($C1883,'Policy Characteristics'!$C:$C,0)))</f>
        <v>0.01</v>
      </c>
      <c r="O1883" s="76" t="str">
        <f>IF(ISBLANK(INDEX('Policy Characteristics'!I:I,MATCH($C1883,'Policy Characteristics'!$C:$C,0))),"",INDEX('Policy Characteristics'!I:I,MATCH($C1883,'Policy Characteristics'!$C:$C,0)))</f>
        <v>% reduction in cost</v>
      </c>
      <c r="P1883" s="76" t="str">
        <f>IF(ISBLANK(INDEX('Policy Characteristics'!J:J,MATCH($C1883,'Policy Characteristics'!$C:$C,0))),"",INDEX('Policy Characteristics'!J:J,MATCH($C1883,'Policy Characteristics'!$C:$C,0)))</f>
        <v>**Description:** This policy causes the capital cost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c r="Q1883" s="76" t="str">
        <f>IF(ISBLANK(INDEX('Policy Characteristics'!K:K,MATCH($C1883,'Policy Characteristics'!$C:$C,0))),"",INDEX('Policy Characteristics'!K:K,MATCH($C1883,'Policy Characteristics'!$C:$C,0)))</f>
        <v>architectural-design.html#rnd</v>
      </c>
      <c r="R1883" s="76" t="str">
        <f>IF(ISBLANK(INDEX('Policy Characteristics'!L:L,MATCH($C1883,'Policy Characteristics'!$C:$C,0))),"",INDEX('Policy Characteristics'!L:L,MATCH($C1883,'Policy Characteristics'!$C:$C,0)))</f>
        <v>research-and-development.html</v>
      </c>
    </row>
    <row r="1884" spans="1:18" x14ac:dyDescent="0.25">
      <c r="A1884" s="76" t="str">
        <f>IF(ISBLANK(INDEX('Policy Characteristics'!A:A,MATCH($C1884,'Policy Characteristics'!$C:$C,0))),"",INDEX('Policy Characteristics'!A:A,MATCH($C1884,'Policy Characteristics'!$C:$C,0)))</f>
        <v>Research and Development</v>
      </c>
      <c r="B1884" s="200" t="str">
        <f>IF(ISBLANK(INDEX('Policy Characteristics'!B:B,MATCH($C1884,'Policy Characteristics'!$C:$C,0))),"",INDEX('Policy Characteristics'!B:B,MATCH($C1884,'Policy Characteristics'!$C:$C,0)))</f>
        <v>Capital Cost Reduction</v>
      </c>
      <c r="C1884" s="76" t="str">
        <f t="shared" si="59"/>
        <v>RnD Industry Capital Cost Perc Reduction</v>
      </c>
      <c r="D1884" t="s">
        <v>1311</v>
      </c>
      <c r="E1884" s="88"/>
      <c r="F1884" s="78" t="s">
        <v>1337</v>
      </c>
      <c r="G1884" s="88"/>
      <c r="H1884" s="15">
        <v>1473</v>
      </c>
      <c r="I1884" s="213" t="s">
        <v>43</v>
      </c>
      <c r="J1884" s="202" t="str">
        <f>IF(ISBLANK(INDEX('Policy Characteristics'!D:D,MATCH($C1884,'Policy Characteristics'!$C:$C,0))),"",INDEX('Policy Characteristics'!D:D,MATCH($C1884,'Policy Characteristics'!$C:$C,0)))</f>
        <v>R&amp;D Capital Cost Reductions</v>
      </c>
      <c r="K1884" s="76" t="str">
        <f>IF(ISBLANK(INDEX('Policy Characteristics'!E:E,MATCH($C1884,'Policy Characteristics'!$C:$C,0))),"",INDEX('Policy Characteristics'!E:E,MATCH($C1884,'Policy Characteristics'!$C:$C,0)))</f>
        <v>RnD industry capital cost reduction</v>
      </c>
      <c r="L1884" s="205">
        <f>IF(ISBLANK(INDEX('Policy Characteristics'!F:F,MATCH($C1884,'Policy Characteristics'!$C:$C,0))),"",INDEX('Policy Characteristics'!F:F,MATCH($C1884,'Policy Characteristics'!$C:$C,0)))</f>
        <v>0</v>
      </c>
      <c r="M1884" s="205">
        <f>IF(ISBLANK(INDEX('Policy Characteristics'!G:G,MATCH($C1884,'Policy Characteristics'!$C:$C,0))),"",INDEX('Policy Characteristics'!G:G,MATCH($C1884,'Policy Characteristics'!$C:$C,0)))</f>
        <v>0.4</v>
      </c>
      <c r="N1884" s="205">
        <f>IF(ISBLANK(INDEX('Policy Characteristics'!H:H,MATCH($C1884,'Policy Characteristics'!$C:$C,0))),"",INDEX('Policy Characteristics'!H:H,MATCH($C1884,'Policy Characteristics'!$C:$C,0)))</f>
        <v>0.01</v>
      </c>
      <c r="O1884" s="76" t="str">
        <f>IF(ISBLANK(INDEX('Policy Characteristics'!I:I,MATCH($C1884,'Policy Characteristics'!$C:$C,0))),"",INDEX('Policy Characteristics'!I:I,MATCH($C1884,'Policy Characteristics'!$C:$C,0)))</f>
        <v>% reduction in cost</v>
      </c>
      <c r="P1884" s="76" t="str">
        <f>IF(ISBLANK(INDEX('Policy Characteristics'!J:J,MATCH($C1884,'Policy Characteristics'!$C:$C,0))),"",INDEX('Policy Characteristics'!J:J,MATCH($C1884,'Policy Characteristics'!$C:$C,0)))</f>
        <v>**Description:** This policy causes the capital cost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c r="Q1884" s="76" t="str">
        <f>IF(ISBLANK(INDEX('Policy Characteristics'!K:K,MATCH($C1884,'Policy Characteristics'!$C:$C,0))),"",INDEX('Policy Characteristics'!K:K,MATCH($C1884,'Policy Characteristics'!$C:$C,0)))</f>
        <v>architectural-design.html#rnd</v>
      </c>
      <c r="R1884" s="76" t="str">
        <f>IF(ISBLANK(INDEX('Policy Characteristics'!L:L,MATCH($C1884,'Policy Characteristics'!$C:$C,0))),"",INDEX('Policy Characteristics'!L:L,MATCH($C1884,'Policy Characteristics'!$C:$C,0)))</f>
        <v>research-and-development.html</v>
      </c>
    </row>
    <row r="1885" spans="1:18" x14ac:dyDescent="0.25">
      <c r="A1885" s="76" t="str">
        <f>IF(ISBLANK(INDEX('Policy Characteristics'!A:A,MATCH($C1885,'Policy Characteristics'!$C:$C,0))),"",INDEX('Policy Characteristics'!A:A,MATCH($C1885,'Policy Characteristics'!$C:$C,0)))</f>
        <v>Research and Development</v>
      </c>
      <c r="B1885" s="200" t="str">
        <f>IF(ISBLANK(INDEX('Policy Characteristics'!B:B,MATCH($C1885,'Policy Characteristics'!$C:$C,0))),"",INDEX('Policy Characteristics'!B:B,MATCH($C1885,'Policy Characteristics'!$C:$C,0)))</f>
        <v>Capital Cost Reduction</v>
      </c>
      <c r="C1885" s="76" t="str">
        <f t="shared" si="59"/>
        <v>RnD Industry Capital Cost Perc Reduction</v>
      </c>
      <c r="D1885" t="s">
        <v>1312</v>
      </c>
      <c r="E1885" s="88"/>
      <c r="F1885" s="78" t="s">
        <v>1338</v>
      </c>
      <c r="G1885" s="88"/>
      <c r="H1885" s="15">
        <v>1474</v>
      </c>
      <c r="I1885" s="213" t="s">
        <v>43</v>
      </c>
      <c r="J1885" s="202" t="str">
        <f>IF(ISBLANK(INDEX('Policy Characteristics'!D:D,MATCH($C1885,'Policy Characteristics'!$C:$C,0))),"",INDEX('Policy Characteristics'!D:D,MATCH($C1885,'Policy Characteristics'!$C:$C,0)))</f>
        <v>R&amp;D Capital Cost Reductions</v>
      </c>
      <c r="K1885" s="76" t="str">
        <f>IF(ISBLANK(INDEX('Policy Characteristics'!E:E,MATCH($C1885,'Policy Characteristics'!$C:$C,0))),"",INDEX('Policy Characteristics'!E:E,MATCH($C1885,'Policy Characteristics'!$C:$C,0)))</f>
        <v>RnD industry capital cost reduction</v>
      </c>
      <c r="L1885" s="205">
        <f>IF(ISBLANK(INDEX('Policy Characteristics'!F:F,MATCH($C1885,'Policy Characteristics'!$C:$C,0))),"",INDEX('Policy Characteristics'!F:F,MATCH($C1885,'Policy Characteristics'!$C:$C,0)))</f>
        <v>0</v>
      </c>
      <c r="M1885" s="205">
        <f>IF(ISBLANK(INDEX('Policy Characteristics'!G:G,MATCH($C1885,'Policy Characteristics'!$C:$C,0))),"",INDEX('Policy Characteristics'!G:G,MATCH($C1885,'Policy Characteristics'!$C:$C,0)))</f>
        <v>0.4</v>
      </c>
      <c r="N1885" s="205">
        <f>IF(ISBLANK(INDEX('Policy Characteristics'!H:H,MATCH($C1885,'Policy Characteristics'!$C:$C,0))),"",INDEX('Policy Characteristics'!H:H,MATCH($C1885,'Policy Characteristics'!$C:$C,0)))</f>
        <v>0.01</v>
      </c>
      <c r="O1885" s="76" t="str">
        <f>IF(ISBLANK(INDEX('Policy Characteristics'!I:I,MATCH($C1885,'Policy Characteristics'!$C:$C,0))),"",INDEX('Policy Characteristics'!I:I,MATCH($C1885,'Policy Characteristics'!$C:$C,0)))</f>
        <v>% reduction in cost</v>
      </c>
      <c r="P1885" s="76" t="str">
        <f>IF(ISBLANK(INDEX('Policy Characteristics'!J:J,MATCH($C1885,'Policy Characteristics'!$C:$C,0))),"",INDEX('Policy Characteristics'!J:J,MATCH($C1885,'Policy Characteristics'!$C:$C,0)))</f>
        <v>**Description:** This policy causes the capital cost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c r="Q1885" s="76" t="str">
        <f>IF(ISBLANK(INDEX('Policy Characteristics'!K:K,MATCH($C1885,'Policy Characteristics'!$C:$C,0))),"",INDEX('Policy Characteristics'!K:K,MATCH($C1885,'Policy Characteristics'!$C:$C,0)))</f>
        <v>architectural-design.html#rnd</v>
      </c>
      <c r="R1885" s="76" t="str">
        <f>IF(ISBLANK(INDEX('Policy Characteristics'!L:L,MATCH($C1885,'Policy Characteristics'!$C:$C,0))),"",INDEX('Policy Characteristics'!L:L,MATCH($C1885,'Policy Characteristics'!$C:$C,0)))</f>
        <v>research-and-development.html</v>
      </c>
    </row>
    <row r="1886" spans="1:18" x14ac:dyDescent="0.25">
      <c r="A1886" s="76" t="str">
        <f>IF(ISBLANK(INDEX('Policy Characteristics'!A:A,MATCH($C1886,'Policy Characteristics'!$C:$C,0))),"",INDEX('Policy Characteristics'!A:A,MATCH($C1886,'Policy Characteristics'!$C:$C,0)))</f>
        <v>Research and Development</v>
      </c>
      <c r="B1886" s="200" t="str">
        <f>IF(ISBLANK(INDEX('Policy Characteristics'!B:B,MATCH($C1886,'Policy Characteristics'!$C:$C,0))),"",INDEX('Policy Characteristics'!B:B,MATCH($C1886,'Policy Characteristics'!$C:$C,0)))</f>
        <v>Capital Cost Reduction</v>
      </c>
      <c r="C1886" s="76" t="str">
        <f t="shared" si="59"/>
        <v>RnD Industry Capital Cost Perc Reduction</v>
      </c>
      <c r="D1886" t="s">
        <v>1313</v>
      </c>
      <c r="E1886" s="88"/>
      <c r="F1886" s="78" t="s">
        <v>323</v>
      </c>
      <c r="G1886" s="88"/>
      <c r="H1886" s="15">
        <v>1475</v>
      </c>
      <c r="I1886" s="213" t="s">
        <v>43</v>
      </c>
      <c r="J1886" s="202" t="str">
        <f>IF(ISBLANK(INDEX('Policy Characteristics'!D:D,MATCH($C1886,'Policy Characteristics'!$C:$C,0))),"",INDEX('Policy Characteristics'!D:D,MATCH($C1886,'Policy Characteristics'!$C:$C,0)))</f>
        <v>R&amp;D Capital Cost Reductions</v>
      </c>
      <c r="K1886" s="76" t="str">
        <f>IF(ISBLANK(INDEX('Policy Characteristics'!E:E,MATCH($C1886,'Policy Characteristics'!$C:$C,0))),"",INDEX('Policy Characteristics'!E:E,MATCH($C1886,'Policy Characteristics'!$C:$C,0)))</f>
        <v>RnD industry capital cost reduction</v>
      </c>
      <c r="L1886" s="205">
        <f>IF(ISBLANK(INDEX('Policy Characteristics'!F:F,MATCH($C1886,'Policy Characteristics'!$C:$C,0))),"",INDEX('Policy Characteristics'!F:F,MATCH($C1886,'Policy Characteristics'!$C:$C,0)))</f>
        <v>0</v>
      </c>
      <c r="M1886" s="205">
        <f>IF(ISBLANK(INDEX('Policy Characteristics'!G:G,MATCH($C1886,'Policy Characteristics'!$C:$C,0))),"",INDEX('Policy Characteristics'!G:G,MATCH($C1886,'Policy Characteristics'!$C:$C,0)))</f>
        <v>0.4</v>
      </c>
      <c r="N1886" s="205">
        <f>IF(ISBLANK(INDEX('Policy Characteristics'!H:H,MATCH($C1886,'Policy Characteristics'!$C:$C,0))),"",INDEX('Policy Characteristics'!H:H,MATCH($C1886,'Policy Characteristics'!$C:$C,0)))</f>
        <v>0.01</v>
      </c>
      <c r="O1886" s="76" t="str">
        <f>IF(ISBLANK(INDEX('Policy Characteristics'!I:I,MATCH($C1886,'Policy Characteristics'!$C:$C,0))),"",INDEX('Policy Characteristics'!I:I,MATCH($C1886,'Policy Characteristics'!$C:$C,0)))</f>
        <v>% reduction in cost</v>
      </c>
      <c r="P1886" s="76" t="str">
        <f>IF(ISBLANK(INDEX('Policy Characteristics'!J:J,MATCH($C1886,'Policy Characteristics'!$C:$C,0))),"",INDEX('Policy Characteristics'!J:J,MATCH($C1886,'Policy Characteristics'!$C:$C,0)))</f>
        <v>**Description:** This policy causes the capital cost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c r="Q1886" s="76" t="str">
        <f>IF(ISBLANK(INDEX('Policy Characteristics'!K:K,MATCH($C1886,'Policy Characteristics'!$C:$C,0))),"",INDEX('Policy Characteristics'!K:K,MATCH($C1886,'Policy Characteristics'!$C:$C,0)))</f>
        <v>architectural-design.html#rnd</v>
      </c>
      <c r="R1886" s="76" t="str">
        <f>IF(ISBLANK(INDEX('Policy Characteristics'!L:L,MATCH($C1886,'Policy Characteristics'!$C:$C,0))),"",INDEX('Policy Characteristics'!L:L,MATCH($C1886,'Policy Characteristics'!$C:$C,0)))</f>
        <v>research-and-development.html</v>
      </c>
    </row>
    <row r="1887" spans="1:18" x14ac:dyDescent="0.25">
      <c r="A1887" s="76" t="str">
        <f>IF(ISBLANK(INDEX('Policy Characteristics'!A:A,MATCH($C1887,'Policy Characteristics'!$C:$C,0))),"",INDEX('Policy Characteristics'!A:A,MATCH($C1887,'Policy Characteristics'!$C:$C,0)))</f>
        <v>Research and Development</v>
      </c>
      <c r="B1887" s="200" t="str">
        <f>IF(ISBLANK(INDEX('Policy Characteristics'!B:B,MATCH($C1887,'Policy Characteristics'!$C:$C,0))),"",INDEX('Policy Characteristics'!B:B,MATCH($C1887,'Policy Characteristics'!$C:$C,0)))</f>
        <v>Capital Cost Reduction</v>
      </c>
      <c r="C1887" s="76" t="str">
        <f t="shared" si="59"/>
        <v>RnD Industry Capital Cost Perc Reduction</v>
      </c>
      <c r="D1887" t="s">
        <v>1314</v>
      </c>
      <c r="E1887" s="88"/>
      <c r="F1887" s="78" t="s">
        <v>1339</v>
      </c>
      <c r="G1887" s="88"/>
      <c r="H1887" s="15">
        <v>1476</v>
      </c>
      <c r="I1887" s="213" t="s">
        <v>43</v>
      </c>
      <c r="J1887" s="202" t="str">
        <f>IF(ISBLANK(INDEX('Policy Characteristics'!D:D,MATCH($C1887,'Policy Characteristics'!$C:$C,0))),"",INDEX('Policy Characteristics'!D:D,MATCH($C1887,'Policy Characteristics'!$C:$C,0)))</f>
        <v>R&amp;D Capital Cost Reductions</v>
      </c>
      <c r="K1887" s="76" t="str">
        <f>IF(ISBLANK(INDEX('Policy Characteristics'!E:E,MATCH($C1887,'Policy Characteristics'!$C:$C,0))),"",INDEX('Policy Characteristics'!E:E,MATCH($C1887,'Policy Characteristics'!$C:$C,0)))</f>
        <v>RnD industry capital cost reduction</v>
      </c>
      <c r="L1887" s="205">
        <f>IF(ISBLANK(INDEX('Policy Characteristics'!F:F,MATCH($C1887,'Policy Characteristics'!$C:$C,0))),"",INDEX('Policy Characteristics'!F:F,MATCH($C1887,'Policy Characteristics'!$C:$C,0)))</f>
        <v>0</v>
      </c>
      <c r="M1887" s="205">
        <f>IF(ISBLANK(INDEX('Policy Characteristics'!G:G,MATCH($C1887,'Policy Characteristics'!$C:$C,0))),"",INDEX('Policy Characteristics'!G:G,MATCH($C1887,'Policy Characteristics'!$C:$C,0)))</f>
        <v>0.4</v>
      </c>
      <c r="N1887" s="205">
        <f>IF(ISBLANK(INDEX('Policy Characteristics'!H:H,MATCH($C1887,'Policy Characteristics'!$C:$C,0))),"",INDEX('Policy Characteristics'!H:H,MATCH($C1887,'Policy Characteristics'!$C:$C,0)))</f>
        <v>0.01</v>
      </c>
      <c r="O1887" s="76" t="str">
        <f>IF(ISBLANK(INDEX('Policy Characteristics'!I:I,MATCH($C1887,'Policy Characteristics'!$C:$C,0))),"",INDEX('Policy Characteristics'!I:I,MATCH($C1887,'Policy Characteristics'!$C:$C,0)))</f>
        <v>% reduction in cost</v>
      </c>
      <c r="P1887" s="76" t="str">
        <f>IF(ISBLANK(INDEX('Policy Characteristics'!J:J,MATCH($C1887,'Policy Characteristics'!$C:$C,0))),"",INDEX('Policy Characteristics'!J:J,MATCH($C1887,'Policy Characteristics'!$C:$C,0)))</f>
        <v>**Description:** This policy causes the capital cost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c r="Q1887" s="76" t="str">
        <f>IF(ISBLANK(INDEX('Policy Characteristics'!K:K,MATCH($C1887,'Policy Characteristics'!$C:$C,0))),"",INDEX('Policy Characteristics'!K:K,MATCH($C1887,'Policy Characteristics'!$C:$C,0)))</f>
        <v>architectural-design.html#rnd</v>
      </c>
      <c r="R1887" s="76" t="str">
        <f>IF(ISBLANK(INDEX('Policy Characteristics'!L:L,MATCH($C1887,'Policy Characteristics'!$C:$C,0))),"",INDEX('Policy Characteristics'!L:L,MATCH($C1887,'Policy Characteristics'!$C:$C,0)))</f>
        <v>research-and-development.html</v>
      </c>
    </row>
    <row r="1888" spans="1:18" x14ac:dyDescent="0.25">
      <c r="A1888" s="76" t="str">
        <f>IF(ISBLANK(INDEX('Policy Characteristics'!A:A,MATCH($C1888,'Policy Characteristics'!$C:$C,0))),"",INDEX('Policy Characteristics'!A:A,MATCH($C1888,'Policy Characteristics'!$C:$C,0)))</f>
        <v>Research and Development</v>
      </c>
      <c r="B1888" s="200" t="str">
        <f>IF(ISBLANK(INDEX('Policy Characteristics'!B:B,MATCH($C1888,'Policy Characteristics'!$C:$C,0))),"",INDEX('Policy Characteristics'!B:B,MATCH($C1888,'Policy Characteristics'!$C:$C,0)))</f>
        <v>Capital Cost Reduction</v>
      </c>
      <c r="C1888" s="76" t="str">
        <f t="shared" si="59"/>
        <v>RnD Industry Capital Cost Perc Reduction</v>
      </c>
      <c r="D1888" t="s">
        <v>1315</v>
      </c>
      <c r="E1888" s="88"/>
      <c r="F1888" s="78" t="s">
        <v>1340</v>
      </c>
      <c r="G1888" s="88"/>
      <c r="H1888" s="15">
        <v>1477</v>
      </c>
      <c r="I1888" s="213" t="s">
        <v>43</v>
      </c>
      <c r="J1888" s="202" t="str">
        <f>IF(ISBLANK(INDEX('Policy Characteristics'!D:D,MATCH($C1888,'Policy Characteristics'!$C:$C,0))),"",INDEX('Policy Characteristics'!D:D,MATCH($C1888,'Policy Characteristics'!$C:$C,0)))</f>
        <v>R&amp;D Capital Cost Reductions</v>
      </c>
      <c r="K1888" s="76" t="str">
        <f>IF(ISBLANK(INDEX('Policy Characteristics'!E:E,MATCH($C1888,'Policy Characteristics'!$C:$C,0))),"",INDEX('Policy Characteristics'!E:E,MATCH($C1888,'Policy Characteristics'!$C:$C,0)))</f>
        <v>RnD industry capital cost reduction</v>
      </c>
      <c r="L1888" s="205">
        <f>IF(ISBLANK(INDEX('Policy Characteristics'!F:F,MATCH($C1888,'Policy Characteristics'!$C:$C,0))),"",INDEX('Policy Characteristics'!F:F,MATCH($C1888,'Policy Characteristics'!$C:$C,0)))</f>
        <v>0</v>
      </c>
      <c r="M1888" s="205">
        <f>IF(ISBLANK(INDEX('Policy Characteristics'!G:G,MATCH($C1888,'Policy Characteristics'!$C:$C,0))),"",INDEX('Policy Characteristics'!G:G,MATCH($C1888,'Policy Characteristics'!$C:$C,0)))</f>
        <v>0.4</v>
      </c>
      <c r="N1888" s="205">
        <f>IF(ISBLANK(INDEX('Policy Characteristics'!H:H,MATCH($C1888,'Policy Characteristics'!$C:$C,0))),"",INDEX('Policy Characteristics'!H:H,MATCH($C1888,'Policy Characteristics'!$C:$C,0)))</f>
        <v>0.01</v>
      </c>
      <c r="O1888" s="76" t="str">
        <f>IF(ISBLANK(INDEX('Policy Characteristics'!I:I,MATCH($C1888,'Policy Characteristics'!$C:$C,0))),"",INDEX('Policy Characteristics'!I:I,MATCH($C1888,'Policy Characteristics'!$C:$C,0)))</f>
        <v>% reduction in cost</v>
      </c>
      <c r="P1888" s="76" t="str">
        <f>IF(ISBLANK(INDEX('Policy Characteristics'!J:J,MATCH($C1888,'Policy Characteristics'!$C:$C,0))),"",INDEX('Policy Characteristics'!J:J,MATCH($C1888,'Policy Characteristics'!$C:$C,0)))</f>
        <v>**Description:** This policy causes the capital cost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c r="Q1888" s="76" t="str">
        <f>IF(ISBLANK(INDEX('Policy Characteristics'!K:K,MATCH($C1888,'Policy Characteristics'!$C:$C,0))),"",INDEX('Policy Characteristics'!K:K,MATCH($C1888,'Policy Characteristics'!$C:$C,0)))</f>
        <v>architectural-design.html#rnd</v>
      </c>
      <c r="R1888" s="76" t="str">
        <f>IF(ISBLANK(INDEX('Policy Characteristics'!L:L,MATCH($C1888,'Policy Characteristics'!$C:$C,0))),"",INDEX('Policy Characteristics'!L:L,MATCH($C1888,'Policy Characteristics'!$C:$C,0)))</f>
        <v>research-and-development.html</v>
      </c>
    </row>
    <row r="1889" spans="1:18" x14ac:dyDescent="0.25">
      <c r="A1889" s="76" t="str">
        <f>IF(ISBLANK(INDEX('Policy Characteristics'!A:A,MATCH($C1889,'Policy Characteristics'!$C:$C,0))),"",INDEX('Policy Characteristics'!A:A,MATCH($C1889,'Policy Characteristics'!$C:$C,0)))</f>
        <v>Research and Development</v>
      </c>
      <c r="B1889" s="200" t="str">
        <f>IF(ISBLANK(INDEX('Policy Characteristics'!B:B,MATCH($C1889,'Policy Characteristics'!$C:$C,0))),"",INDEX('Policy Characteristics'!B:B,MATCH($C1889,'Policy Characteristics'!$C:$C,0)))</f>
        <v>Capital Cost Reduction</v>
      </c>
      <c r="C1889" s="76" t="str">
        <f t="shared" si="59"/>
        <v>RnD Industry Capital Cost Perc Reduction</v>
      </c>
      <c r="D1889" t="s">
        <v>1316</v>
      </c>
      <c r="E1889" s="88"/>
      <c r="F1889" s="78" t="s">
        <v>1341</v>
      </c>
      <c r="G1889" s="88"/>
      <c r="H1889" s="15">
        <v>1478</v>
      </c>
      <c r="I1889" s="213" t="s">
        <v>43</v>
      </c>
      <c r="J1889" s="202" t="str">
        <f>IF(ISBLANK(INDEX('Policy Characteristics'!D:D,MATCH($C1889,'Policy Characteristics'!$C:$C,0))),"",INDEX('Policy Characteristics'!D:D,MATCH($C1889,'Policy Characteristics'!$C:$C,0)))</f>
        <v>R&amp;D Capital Cost Reductions</v>
      </c>
      <c r="K1889" s="76" t="str">
        <f>IF(ISBLANK(INDEX('Policy Characteristics'!E:E,MATCH($C1889,'Policy Characteristics'!$C:$C,0))),"",INDEX('Policy Characteristics'!E:E,MATCH($C1889,'Policy Characteristics'!$C:$C,0)))</f>
        <v>RnD industry capital cost reduction</v>
      </c>
      <c r="L1889" s="205">
        <f>IF(ISBLANK(INDEX('Policy Characteristics'!F:F,MATCH($C1889,'Policy Characteristics'!$C:$C,0))),"",INDEX('Policy Characteristics'!F:F,MATCH($C1889,'Policy Characteristics'!$C:$C,0)))</f>
        <v>0</v>
      </c>
      <c r="M1889" s="205">
        <f>IF(ISBLANK(INDEX('Policy Characteristics'!G:G,MATCH($C1889,'Policy Characteristics'!$C:$C,0))),"",INDEX('Policy Characteristics'!G:G,MATCH($C1889,'Policy Characteristics'!$C:$C,0)))</f>
        <v>0.4</v>
      </c>
      <c r="N1889" s="205">
        <f>IF(ISBLANK(INDEX('Policy Characteristics'!H:H,MATCH($C1889,'Policy Characteristics'!$C:$C,0))),"",INDEX('Policy Characteristics'!H:H,MATCH($C1889,'Policy Characteristics'!$C:$C,0)))</f>
        <v>0.01</v>
      </c>
      <c r="O1889" s="76" t="str">
        <f>IF(ISBLANK(INDEX('Policy Characteristics'!I:I,MATCH($C1889,'Policy Characteristics'!$C:$C,0))),"",INDEX('Policy Characteristics'!I:I,MATCH($C1889,'Policy Characteristics'!$C:$C,0)))</f>
        <v>% reduction in cost</v>
      </c>
      <c r="P1889" s="76" t="str">
        <f>IF(ISBLANK(INDEX('Policy Characteristics'!J:J,MATCH($C1889,'Policy Characteristics'!$C:$C,0))),"",INDEX('Policy Characteristics'!J:J,MATCH($C1889,'Policy Characteristics'!$C:$C,0)))</f>
        <v>**Description:** This policy causes the capital cost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c r="Q1889" s="76" t="str">
        <f>IF(ISBLANK(INDEX('Policy Characteristics'!K:K,MATCH($C1889,'Policy Characteristics'!$C:$C,0))),"",INDEX('Policy Characteristics'!K:K,MATCH($C1889,'Policy Characteristics'!$C:$C,0)))</f>
        <v>architectural-design.html#rnd</v>
      </c>
      <c r="R1889" s="76" t="str">
        <f>IF(ISBLANK(INDEX('Policy Characteristics'!L:L,MATCH($C1889,'Policy Characteristics'!$C:$C,0))),"",INDEX('Policy Characteristics'!L:L,MATCH($C1889,'Policy Characteristics'!$C:$C,0)))</f>
        <v>research-and-development.html</v>
      </c>
    </row>
    <row r="1890" spans="1:18" x14ac:dyDescent="0.25">
      <c r="A1890" s="76" t="str">
        <f>IF(ISBLANK(INDEX('Policy Characteristics'!A:A,MATCH($C1890,'Policy Characteristics'!$C:$C,0))),"",INDEX('Policy Characteristics'!A:A,MATCH($C1890,'Policy Characteristics'!$C:$C,0)))</f>
        <v>Research and Development</v>
      </c>
      <c r="B1890" s="200" t="str">
        <f>IF(ISBLANK(INDEX('Policy Characteristics'!B:B,MATCH($C1890,'Policy Characteristics'!$C:$C,0))),"",INDEX('Policy Characteristics'!B:B,MATCH($C1890,'Policy Characteristics'!$C:$C,0)))</f>
        <v>Capital Cost Reduction</v>
      </c>
      <c r="C1890" s="76" t="str">
        <f t="shared" si="59"/>
        <v>RnD Industry Capital Cost Perc Reduction</v>
      </c>
      <c r="D1890" t="s">
        <v>1317</v>
      </c>
      <c r="E1890" s="88"/>
      <c r="F1890" s="78" t="s">
        <v>1342</v>
      </c>
      <c r="G1890" s="88"/>
      <c r="H1890" s="15">
        <v>1479</v>
      </c>
      <c r="I1890" s="213" t="s">
        <v>43</v>
      </c>
      <c r="J1890" s="202" t="str">
        <f>IF(ISBLANK(INDEX('Policy Characteristics'!D:D,MATCH($C1890,'Policy Characteristics'!$C:$C,0))),"",INDEX('Policy Characteristics'!D:D,MATCH($C1890,'Policy Characteristics'!$C:$C,0)))</f>
        <v>R&amp;D Capital Cost Reductions</v>
      </c>
      <c r="K1890" s="76" t="str">
        <f>IF(ISBLANK(INDEX('Policy Characteristics'!E:E,MATCH($C1890,'Policy Characteristics'!$C:$C,0))),"",INDEX('Policy Characteristics'!E:E,MATCH($C1890,'Policy Characteristics'!$C:$C,0)))</f>
        <v>RnD industry capital cost reduction</v>
      </c>
      <c r="L1890" s="205">
        <f>IF(ISBLANK(INDEX('Policy Characteristics'!F:F,MATCH($C1890,'Policy Characteristics'!$C:$C,0))),"",INDEX('Policy Characteristics'!F:F,MATCH($C1890,'Policy Characteristics'!$C:$C,0)))</f>
        <v>0</v>
      </c>
      <c r="M1890" s="205">
        <f>IF(ISBLANK(INDEX('Policy Characteristics'!G:G,MATCH($C1890,'Policy Characteristics'!$C:$C,0))),"",INDEX('Policy Characteristics'!G:G,MATCH($C1890,'Policy Characteristics'!$C:$C,0)))</f>
        <v>0.4</v>
      </c>
      <c r="N1890" s="205">
        <f>IF(ISBLANK(INDEX('Policy Characteristics'!H:H,MATCH($C1890,'Policy Characteristics'!$C:$C,0))),"",INDEX('Policy Characteristics'!H:H,MATCH($C1890,'Policy Characteristics'!$C:$C,0)))</f>
        <v>0.01</v>
      </c>
      <c r="O1890" s="76" t="str">
        <f>IF(ISBLANK(INDEX('Policy Characteristics'!I:I,MATCH($C1890,'Policy Characteristics'!$C:$C,0))),"",INDEX('Policy Characteristics'!I:I,MATCH($C1890,'Policy Characteristics'!$C:$C,0)))</f>
        <v>% reduction in cost</v>
      </c>
      <c r="P1890" s="76" t="str">
        <f>IF(ISBLANK(INDEX('Policy Characteristics'!J:J,MATCH($C1890,'Policy Characteristics'!$C:$C,0))),"",INDEX('Policy Characteristics'!J:J,MATCH($C1890,'Policy Characteristics'!$C:$C,0)))</f>
        <v>**Description:** This policy causes the capital cost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c r="Q1890" s="76" t="str">
        <f>IF(ISBLANK(INDEX('Policy Characteristics'!K:K,MATCH($C1890,'Policy Characteristics'!$C:$C,0))),"",INDEX('Policy Characteristics'!K:K,MATCH($C1890,'Policy Characteristics'!$C:$C,0)))</f>
        <v>architectural-design.html#rnd</v>
      </c>
      <c r="R1890" s="76" t="str">
        <f>IF(ISBLANK(INDEX('Policy Characteristics'!L:L,MATCH($C1890,'Policy Characteristics'!$C:$C,0))),"",INDEX('Policy Characteristics'!L:L,MATCH($C1890,'Policy Characteristics'!$C:$C,0)))</f>
        <v>research-and-development.html</v>
      </c>
    </row>
    <row r="1891" spans="1:18" x14ac:dyDescent="0.25">
      <c r="A1891" s="76" t="str">
        <f>IF(ISBLANK(INDEX('Policy Characteristics'!A:A,MATCH($C1891,'Policy Characteristics'!$C:$C,0))),"",INDEX('Policy Characteristics'!A:A,MATCH($C1891,'Policy Characteristics'!$C:$C,0)))</f>
        <v>Research and Development</v>
      </c>
      <c r="B1891" s="200" t="str">
        <f>IF(ISBLANK(INDEX('Policy Characteristics'!B:B,MATCH($C1891,'Policy Characteristics'!$C:$C,0))),"",INDEX('Policy Characteristics'!B:B,MATCH($C1891,'Policy Characteristics'!$C:$C,0)))</f>
        <v>Capital Cost Reduction</v>
      </c>
      <c r="C1891" s="76" t="str">
        <f t="shared" si="59"/>
        <v>RnD Industry Capital Cost Perc Reduction</v>
      </c>
      <c r="D1891" t="s">
        <v>1318</v>
      </c>
      <c r="E1891" s="88"/>
      <c r="F1891" s="78" t="s">
        <v>1343</v>
      </c>
      <c r="G1891" s="88"/>
      <c r="H1891" s="15">
        <v>1480</v>
      </c>
      <c r="I1891" s="213" t="s">
        <v>43</v>
      </c>
      <c r="J1891" s="202" t="str">
        <f>IF(ISBLANK(INDEX('Policy Characteristics'!D:D,MATCH($C1891,'Policy Characteristics'!$C:$C,0))),"",INDEX('Policy Characteristics'!D:D,MATCH($C1891,'Policy Characteristics'!$C:$C,0)))</f>
        <v>R&amp;D Capital Cost Reductions</v>
      </c>
      <c r="K1891" s="76" t="str">
        <f>IF(ISBLANK(INDEX('Policy Characteristics'!E:E,MATCH($C1891,'Policy Characteristics'!$C:$C,0))),"",INDEX('Policy Characteristics'!E:E,MATCH($C1891,'Policy Characteristics'!$C:$C,0)))</f>
        <v>RnD industry capital cost reduction</v>
      </c>
      <c r="L1891" s="205">
        <f>IF(ISBLANK(INDEX('Policy Characteristics'!F:F,MATCH($C1891,'Policy Characteristics'!$C:$C,0))),"",INDEX('Policy Characteristics'!F:F,MATCH($C1891,'Policy Characteristics'!$C:$C,0)))</f>
        <v>0</v>
      </c>
      <c r="M1891" s="205">
        <f>IF(ISBLANK(INDEX('Policy Characteristics'!G:G,MATCH($C1891,'Policy Characteristics'!$C:$C,0))),"",INDEX('Policy Characteristics'!G:G,MATCH($C1891,'Policy Characteristics'!$C:$C,0)))</f>
        <v>0.4</v>
      </c>
      <c r="N1891" s="205">
        <f>IF(ISBLANK(INDEX('Policy Characteristics'!H:H,MATCH($C1891,'Policy Characteristics'!$C:$C,0))),"",INDEX('Policy Characteristics'!H:H,MATCH($C1891,'Policy Characteristics'!$C:$C,0)))</f>
        <v>0.01</v>
      </c>
      <c r="O1891" s="76" t="str">
        <f>IF(ISBLANK(INDEX('Policy Characteristics'!I:I,MATCH($C1891,'Policy Characteristics'!$C:$C,0))),"",INDEX('Policy Characteristics'!I:I,MATCH($C1891,'Policy Characteristics'!$C:$C,0)))</f>
        <v>% reduction in cost</v>
      </c>
      <c r="P1891" s="76" t="str">
        <f>IF(ISBLANK(INDEX('Policy Characteristics'!J:J,MATCH($C1891,'Policy Characteristics'!$C:$C,0))),"",INDEX('Policy Characteristics'!J:J,MATCH($C1891,'Policy Characteristics'!$C:$C,0)))</f>
        <v>**Description:** This policy causes the capital cost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c r="Q1891" s="76" t="str">
        <f>IF(ISBLANK(INDEX('Policy Characteristics'!K:K,MATCH($C1891,'Policy Characteristics'!$C:$C,0))),"",INDEX('Policy Characteristics'!K:K,MATCH($C1891,'Policy Characteristics'!$C:$C,0)))</f>
        <v>architectural-design.html#rnd</v>
      </c>
      <c r="R1891" s="76" t="str">
        <f>IF(ISBLANK(INDEX('Policy Characteristics'!L:L,MATCH($C1891,'Policy Characteristics'!$C:$C,0))),"",INDEX('Policy Characteristics'!L:L,MATCH($C1891,'Policy Characteristics'!$C:$C,0)))</f>
        <v>research-and-development.html</v>
      </c>
    </row>
    <row r="1892" spans="1:18" x14ac:dyDescent="0.25">
      <c r="A1892" s="76" t="str">
        <f>IF(ISBLANK(INDEX('Policy Characteristics'!A:A,MATCH($C1892,'Policy Characteristics'!$C:$C,0))),"",INDEX('Policy Characteristics'!A:A,MATCH($C1892,'Policy Characteristics'!$C:$C,0)))</f>
        <v>Research and Development</v>
      </c>
      <c r="B1892" s="200" t="str">
        <f>IF(ISBLANK(INDEX('Policy Characteristics'!B:B,MATCH($C1892,'Policy Characteristics'!$C:$C,0))),"",INDEX('Policy Characteristics'!B:B,MATCH($C1892,'Policy Characteristics'!$C:$C,0)))</f>
        <v>Capital Cost Reduction</v>
      </c>
      <c r="C1892" s="76" t="str">
        <f t="shared" si="59"/>
        <v>RnD Industry Capital Cost Perc Reduction</v>
      </c>
      <c r="D1892" t="s">
        <v>1319</v>
      </c>
      <c r="E1892" s="88"/>
      <c r="F1892" s="78" t="s">
        <v>1344</v>
      </c>
      <c r="G1892" s="88"/>
      <c r="H1892" s="15">
        <v>1481</v>
      </c>
      <c r="I1892" s="213" t="s">
        <v>43</v>
      </c>
      <c r="J1892" s="202" t="str">
        <f>IF(ISBLANK(INDEX('Policy Characteristics'!D:D,MATCH($C1892,'Policy Characteristics'!$C:$C,0))),"",INDEX('Policy Characteristics'!D:D,MATCH($C1892,'Policy Characteristics'!$C:$C,0)))</f>
        <v>R&amp;D Capital Cost Reductions</v>
      </c>
      <c r="K1892" s="76" t="str">
        <f>IF(ISBLANK(INDEX('Policy Characteristics'!E:E,MATCH($C1892,'Policy Characteristics'!$C:$C,0))),"",INDEX('Policy Characteristics'!E:E,MATCH($C1892,'Policy Characteristics'!$C:$C,0)))</f>
        <v>RnD industry capital cost reduction</v>
      </c>
      <c r="L1892" s="205">
        <f>IF(ISBLANK(INDEX('Policy Characteristics'!F:F,MATCH($C1892,'Policy Characteristics'!$C:$C,0))),"",INDEX('Policy Characteristics'!F:F,MATCH($C1892,'Policy Characteristics'!$C:$C,0)))</f>
        <v>0</v>
      </c>
      <c r="M1892" s="205">
        <f>IF(ISBLANK(INDEX('Policy Characteristics'!G:G,MATCH($C1892,'Policy Characteristics'!$C:$C,0))),"",INDEX('Policy Characteristics'!G:G,MATCH($C1892,'Policy Characteristics'!$C:$C,0)))</f>
        <v>0.4</v>
      </c>
      <c r="N1892" s="205">
        <f>IF(ISBLANK(INDEX('Policy Characteristics'!H:H,MATCH($C1892,'Policy Characteristics'!$C:$C,0))),"",INDEX('Policy Characteristics'!H:H,MATCH($C1892,'Policy Characteristics'!$C:$C,0)))</f>
        <v>0.01</v>
      </c>
      <c r="O1892" s="76" t="str">
        <f>IF(ISBLANK(INDEX('Policy Characteristics'!I:I,MATCH($C1892,'Policy Characteristics'!$C:$C,0))),"",INDEX('Policy Characteristics'!I:I,MATCH($C1892,'Policy Characteristics'!$C:$C,0)))</f>
        <v>% reduction in cost</v>
      </c>
      <c r="P1892" s="76" t="str">
        <f>IF(ISBLANK(INDEX('Policy Characteristics'!J:J,MATCH($C1892,'Policy Characteristics'!$C:$C,0))),"",INDEX('Policy Characteristics'!J:J,MATCH($C1892,'Policy Characteristics'!$C:$C,0)))</f>
        <v>**Description:** This policy causes the capital cost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c r="Q1892" s="76" t="str">
        <f>IF(ISBLANK(INDEX('Policy Characteristics'!K:K,MATCH($C1892,'Policy Characteristics'!$C:$C,0))),"",INDEX('Policy Characteristics'!K:K,MATCH($C1892,'Policy Characteristics'!$C:$C,0)))</f>
        <v>architectural-design.html#rnd</v>
      </c>
      <c r="R1892" s="76" t="str">
        <f>IF(ISBLANK(INDEX('Policy Characteristics'!L:L,MATCH($C1892,'Policy Characteristics'!$C:$C,0))),"",INDEX('Policy Characteristics'!L:L,MATCH($C1892,'Policy Characteristics'!$C:$C,0)))</f>
        <v>research-and-development.html</v>
      </c>
    </row>
    <row r="1893" spans="1:18" x14ac:dyDescent="0.25">
      <c r="A1893" s="76" t="str">
        <f>IF(ISBLANK(INDEX('Policy Characteristics'!A:A,MATCH($C1893,'Policy Characteristics'!$C:$C,0))),"",INDEX('Policy Characteristics'!A:A,MATCH($C1893,'Policy Characteristics'!$C:$C,0)))</f>
        <v>Research and Development</v>
      </c>
      <c r="B1893" s="200" t="str">
        <f>IF(ISBLANK(INDEX('Policy Characteristics'!B:B,MATCH($C1893,'Policy Characteristics'!$C:$C,0))),"",INDEX('Policy Characteristics'!B:B,MATCH($C1893,'Policy Characteristics'!$C:$C,0)))</f>
        <v>Capital Cost Reduction</v>
      </c>
      <c r="C1893" s="76" t="str">
        <f t="shared" si="59"/>
        <v>RnD Industry Capital Cost Perc Reduction</v>
      </c>
      <c r="D1893" t="s">
        <v>1320</v>
      </c>
      <c r="E1893" s="88"/>
      <c r="F1893" s="78" t="s">
        <v>1345</v>
      </c>
      <c r="G1893" s="88"/>
      <c r="H1893" s="15">
        <v>1482</v>
      </c>
      <c r="I1893" s="213" t="s">
        <v>43</v>
      </c>
      <c r="J1893" s="202" t="str">
        <f>IF(ISBLANK(INDEX('Policy Characteristics'!D:D,MATCH($C1893,'Policy Characteristics'!$C:$C,0))),"",INDEX('Policy Characteristics'!D:D,MATCH($C1893,'Policy Characteristics'!$C:$C,0)))</f>
        <v>R&amp;D Capital Cost Reductions</v>
      </c>
      <c r="K1893" s="76" t="str">
        <f>IF(ISBLANK(INDEX('Policy Characteristics'!E:E,MATCH($C1893,'Policy Characteristics'!$C:$C,0))),"",INDEX('Policy Characteristics'!E:E,MATCH($C1893,'Policy Characteristics'!$C:$C,0)))</f>
        <v>RnD industry capital cost reduction</v>
      </c>
      <c r="L1893" s="205">
        <f>IF(ISBLANK(INDEX('Policy Characteristics'!F:F,MATCH($C1893,'Policy Characteristics'!$C:$C,0))),"",INDEX('Policy Characteristics'!F:F,MATCH($C1893,'Policy Characteristics'!$C:$C,0)))</f>
        <v>0</v>
      </c>
      <c r="M1893" s="205">
        <f>IF(ISBLANK(INDEX('Policy Characteristics'!G:G,MATCH($C1893,'Policy Characteristics'!$C:$C,0))),"",INDEX('Policy Characteristics'!G:G,MATCH($C1893,'Policy Characteristics'!$C:$C,0)))</f>
        <v>0.4</v>
      </c>
      <c r="N1893" s="205">
        <f>IF(ISBLANK(INDEX('Policy Characteristics'!H:H,MATCH($C1893,'Policy Characteristics'!$C:$C,0))),"",INDEX('Policy Characteristics'!H:H,MATCH($C1893,'Policy Characteristics'!$C:$C,0)))</f>
        <v>0.01</v>
      </c>
      <c r="O1893" s="76" t="str">
        <f>IF(ISBLANK(INDEX('Policy Characteristics'!I:I,MATCH($C1893,'Policy Characteristics'!$C:$C,0))),"",INDEX('Policy Characteristics'!I:I,MATCH($C1893,'Policy Characteristics'!$C:$C,0)))</f>
        <v>% reduction in cost</v>
      </c>
      <c r="P1893" s="76" t="str">
        <f>IF(ISBLANK(INDEX('Policy Characteristics'!J:J,MATCH($C1893,'Policy Characteristics'!$C:$C,0))),"",INDEX('Policy Characteristics'!J:J,MATCH($C1893,'Policy Characteristics'!$C:$C,0)))</f>
        <v>**Description:** This policy causes the capital cost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c r="Q1893" s="76" t="str">
        <f>IF(ISBLANK(INDEX('Policy Characteristics'!K:K,MATCH($C1893,'Policy Characteristics'!$C:$C,0))),"",INDEX('Policy Characteristics'!K:K,MATCH($C1893,'Policy Characteristics'!$C:$C,0)))</f>
        <v>architectural-design.html#rnd</v>
      </c>
      <c r="R1893" s="76" t="str">
        <f>IF(ISBLANK(INDEX('Policy Characteristics'!L:L,MATCH($C1893,'Policy Characteristics'!$C:$C,0))),"",INDEX('Policy Characteristics'!L:L,MATCH($C1893,'Policy Characteristics'!$C:$C,0)))</f>
        <v>research-and-development.html</v>
      </c>
    </row>
    <row r="1894" spans="1:18" x14ac:dyDescent="0.25">
      <c r="A1894" s="76" t="str">
        <f>IF(ISBLANK(INDEX('Policy Characteristics'!A:A,MATCH($C1894,'Policy Characteristics'!$C:$C,0))),"",INDEX('Policy Characteristics'!A:A,MATCH($C1894,'Policy Characteristics'!$C:$C,0)))</f>
        <v>Research and Development</v>
      </c>
      <c r="B1894" s="200" t="str">
        <f>IF(ISBLANK(INDEX('Policy Characteristics'!B:B,MATCH($C1894,'Policy Characteristics'!$C:$C,0))),"",INDEX('Policy Characteristics'!B:B,MATCH($C1894,'Policy Characteristics'!$C:$C,0)))</f>
        <v>Capital Cost Reduction</v>
      </c>
      <c r="C1894" s="76" t="str">
        <f t="shared" si="59"/>
        <v>RnD Industry Capital Cost Perc Reduction</v>
      </c>
      <c r="D1894" t="s">
        <v>1321</v>
      </c>
      <c r="E1894" s="88"/>
      <c r="F1894" s="78" t="s">
        <v>1346</v>
      </c>
      <c r="G1894" s="88"/>
      <c r="H1894" s="15">
        <v>1483</v>
      </c>
      <c r="I1894" s="213" t="s">
        <v>43</v>
      </c>
      <c r="J1894" s="202" t="str">
        <f>IF(ISBLANK(INDEX('Policy Characteristics'!D:D,MATCH($C1894,'Policy Characteristics'!$C:$C,0))),"",INDEX('Policy Characteristics'!D:D,MATCH($C1894,'Policy Characteristics'!$C:$C,0)))</f>
        <v>R&amp;D Capital Cost Reductions</v>
      </c>
      <c r="K1894" s="76" t="str">
        <f>IF(ISBLANK(INDEX('Policy Characteristics'!E:E,MATCH($C1894,'Policy Characteristics'!$C:$C,0))),"",INDEX('Policy Characteristics'!E:E,MATCH($C1894,'Policy Characteristics'!$C:$C,0)))</f>
        <v>RnD industry capital cost reduction</v>
      </c>
      <c r="L1894" s="205">
        <f>IF(ISBLANK(INDEX('Policy Characteristics'!F:F,MATCH($C1894,'Policy Characteristics'!$C:$C,0))),"",INDEX('Policy Characteristics'!F:F,MATCH($C1894,'Policy Characteristics'!$C:$C,0)))</f>
        <v>0</v>
      </c>
      <c r="M1894" s="205">
        <f>IF(ISBLANK(INDEX('Policy Characteristics'!G:G,MATCH($C1894,'Policy Characteristics'!$C:$C,0))),"",INDEX('Policy Characteristics'!G:G,MATCH($C1894,'Policy Characteristics'!$C:$C,0)))</f>
        <v>0.4</v>
      </c>
      <c r="N1894" s="205">
        <f>IF(ISBLANK(INDEX('Policy Characteristics'!H:H,MATCH($C1894,'Policy Characteristics'!$C:$C,0))),"",INDEX('Policy Characteristics'!H:H,MATCH($C1894,'Policy Characteristics'!$C:$C,0)))</f>
        <v>0.01</v>
      </c>
      <c r="O1894" s="76" t="str">
        <f>IF(ISBLANK(INDEX('Policy Characteristics'!I:I,MATCH($C1894,'Policy Characteristics'!$C:$C,0))),"",INDEX('Policy Characteristics'!I:I,MATCH($C1894,'Policy Characteristics'!$C:$C,0)))</f>
        <v>% reduction in cost</v>
      </c>
      <c r="P1894" s="76" t="str">
        <f>IF(ISBLANK(INDEX('Policy Characteristics'!J:J,MATCH($C1894,'Policy Characteristics'!$C:$C,0))),"",INDEX('Policy Characteristics'!J:J,MATCH($C1894,'Policy Characteristics'!$C:$C,0)))</f>
        <v>**Description:** This policy causes the capital cost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c r="Q1894" s="76" t="str">
        <f>IF(ISBLANK(INDEX('Policy Characteristics'!K:K,MATCH($C1894,'Policy Characteristics'!$C:$C,0))),"",INDEX('Policy Characteristics'!K:K,MATCH($C1894,'Policy Characteristics'!$C:$C,0)))</f>
        <v>architectural-design.html#rnd</v>
      </c>
      <c r="R1894" s="76" t="str">
        <f>IF(ISBLANK(INDEX('Policy Characteristics'!L:L,MATCH($C1894,'Policy Characteristics'!$C:$C,0))),"",INDEX('Policy Characteristics'!L:L,MATCH($C1894,'Policy Characteristics'!$C:$C,0)))</f>
        <v>research-and-development.html</v>
      </c>
    </row>
    <row r="1895" spans="1:18" x14ac:dyDescent="0.25">
      <c r="A1895" s="76" t="str">
        <f>IF(ISBLANK(INDEX('Policy Characteristics'!A:A,MATCH($C1895,'Policy Characteristics'!$C:$C,0))),"",INDEX('Policy Characteristics'!A:A,MATCH($C1895,'Policy Characteristics'!$C:$C,0)))</f>
        <v>Research and Development</v>
      </c>
      <c r="B1895" s="200" t="str">
        <f>IF(ISBLANK(INDEX('Policy Characteristics'!B:B,MATCH($C1895,'Policy Characteristics'!$C:$C,0))),"",INDEX('Policy Characteristics'!B:B,MATCH($C1895,'Policy Characteristics'!$C:$C,0)))</f>
        <v>Capital Cost Reduction</v>
      </c>
      <c r="C1895" s="76" t="str">
        <f t="shared" si="59"/>
        <v>RnD Industry Capital Cost Perc Reduction</v>
      </c>
      <c r="D1895" t="s">
        <v>1322</v>
      </c>
      <c r="E1895" s="88"/>
      <c r="F1895" s="78" t="s">
        <v>1347</v>
      </c>
      <c r="G1895" s="88"/>
      <c r="H1895" s="15">
        <v>1484</v>
      </c>
      <c r="I1895" s="213" t="s">
        <v>43</v>
      </c>
      <c r="J1895" s="202" t="str">
        <f>IF(ISBLANK(INDEX('Policy Characteristics'!D:D,MATCH($C1895,'Policy Characteristics'!$C:$C,0))),"",INDEX('Policy Characteristics'!D:D,MATCH($C1895,'Policy Characteristics'!$C:$C,0)))</f>
        <v>R&amp;D Capital Cost Reductions</v>
      </c>
      <c r="K1895" s="76" t="str">
        <f>IF(ISBLANK(INDEX('Policy Characteristics'!E:E,MATCH($C1895,'Policy Characteristics'!$C:$C,0))),"",INDEX('Policy Characteristics'!E:E,MATCH($C1895,'Policy Characteristics'!$C:$C,0)))</f>
        <v>RnD industry capital cost reduction</v>
      </c>
      <c r="L1895" s="205">
        <f>IF(ISBLANK(INDEX('Policy Characteristics'!F:F,MATCH($C1895,'Policy Characteristics'!$C:$C,0))),"",INDEX('Policy Characteristics'!F:F,MATCH($C1895,'Policy Characteristics'!$C:$C,0)))</f>
        <v>0</v>
      </c>
      <c r="M1895" s="205">
        <f>IF(ISBLANK(INDEX('Policy Characteristics'!G:G,MATCH($C1895,'Policy Characteristics'!$C:$C,0))),"",INDEX('Policy Characteristics'!G:G,MATCH($C1895,'Policy Characteristics'!$C:$C,0)))</f>
        <v>0.4</v>
      </c>
      <c r="N1895" s="205">
        <f>IF(ISBLANK(INDEX('Policy Characteristics'!H:H,MATCH($C1895,'Policy Characteristics'!$C:$C,0))),"",INDEX('Policy Characteristics'!H:H,MATCH($C1895,'Policy Characteristics'!$C:$C,0)))</f>
        <v>0.01</v>
      </c>
      <c r="O1895" s="76" t="str">
        <f>IF(ISBLANK(INDEX('Policy Characteristics'!I:I,MATCH($C1895,'Policy Characteristics'!$C:$C,0))),"",INDEX('Policy Characteristics'!I:I,MATCH($C1895,'Policy Characteristics'!$C:$C,0)))</f>
        <v>% reduction in cost</v>
      </c>
      <c r="P1895" s="76" t="str">
        <f>IF(ISBLANK(INDEX('Policy Characteristics'!J:J,MATCH($C1895,'Policy Characteristics'!$C:$C,0))),"",INDEX('Policy Characteristics'!J:J,MATCH($C1895,'Policy Characteristics'!$C:$C,0)))</f>
        <v>**Description:** This policy causes the capital cost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c r="Q1895" s="76" t="str">
        <f>IF(ISBLANK(INDEX('Policy Characteristics'!K:K,MATCH($C1895,'Policy Characteristics'!$C:$C,0))),"",INDEX('Policy Characteristics'!K:K,MATCH($C1895,'Policy Characteristics'!$C:$C,0)))</f>
        <v>architectural-design.html#rnd</v>
      </c>
      <c r="R1895" s="76" t="str">
        <f>IF(ISBLANK(INDEX('Policy Characteristics'!L:L,MATCH($C1895,'Policy Characteristics'!$C:$C,0))),"",INDEX('Policy Characteristics'!L:L,MATCH($C1895,'Policy Characteristics'!$C:$C,0)))</f>
        <v>research-and-development.html</v>
      </c>
    </row>
    <row r="1896" spans="1:18" x14ac:dyDescent="0.25">
      <c r="A1896" s="76" t="str">
        <f>IF(ISBLANK(INDEX('Policy Characteristics'!A:A,MATCH($C1896,'Policy Characteristics'!$C:$C,0))),"",INDEX('Policy Characteristics'!A:A,MATCH($C1896,'Policy Characteristics'!$C:$C,0)))</f>
        <v>Research and Development</v>
      </c>
      <c r="B1896" s="200" t="str">
        <f>IF(ISBLANK(INDEX('Policy Characteristics'!B:B,MATCH($C1896,'Policy Characteristics'!$C:$C,0))),"",INDEX('Policy Characteristics'!B:B,MATCH($C1896,'Policy Characteristics'!$C:$C,0)))</f>
        <v>Capital Cost Reduction</v>
      </c>
      <c r="C1896" s="76" t="str">
        <f t="shared" si="59"/>
        <v>RnD Industry Capital Cost Perc Reduction</v>
      </c>
      <c r="D1896" t="s">
        <v>1323</v>
      </c>
      <c r="E1896" s="88"/>
      <c r="F1896" s="78" t="s">
        <v>1348</v>
      </c>
      <c r="G1896" s="88"/>
      <c r="H1896" s="15">
        <v>1485</v>
      </c>
      <c r="I1896" s="213" t="s">
        <v>43</v>
      </c>
      <c r="J1896" s="202" t="str">
        <f>IF(ISBLANK(INDEX('Policy Characteristics'!D:D,MATCH($C1896,'Policy Characteristics'!$C:$C,0))),"",INDEX('Policy Characteristics'!D:D,MATCH($C1896,'Policy Characteristics'!$C:$C,0)))</f>
        <v>R&amp;D Capital Cost Reductions</v>
      </c>
      <c r="K1896" s="76" t="str">
        <f>IF(ISBLANK(INDEX('Policy Characteristics'!E:E,MATCH($C1896,'Policy Characteristics'!$C:$C,0))),"",INDEX('Policy Characteristics'!E:E,MATCH($C1896,'Policy Characteristics'!$C:$C,0)))</f>
        <v>RnD industry capital cost reduction</v>
      </c>
      <c r="L1896" s="205">
        <f>IF(ISBLANK(INDEX('Policy Characteristics'!F:F,MATCH($C1896,'Policy Characteristics'!$C:$C,0))),"",INDEX('Policy Characteristics'!F:F,MATCH($C1896,'Policy Characteristics'!$C:$C,0)))</f>
        <v>0</v>
      </c>
      <c r="M1896" s="205">
        <f>IF(ISBLANK(INDEX('Policy Characteristics'!G:G,MATCH($C1896,'Policy Characteristics'!$C:$C,0))),"",INDEX('Policy Characteristics'!G:G,MATCH($C1896,'Policy Characteristics'!$C:$C,0)))</f>
        <v>0.4</v>
      </c>
      <c r="N1896" s="205">
        <f>IF(ISBLANK(INDEX('Policy Characteristics'!H:H,MATCH($C1896,'Policy Characteristics'!$C:$C,0))),"",INDEX('Policy Characteristics'!H:H,MATCH($C1896,'Policy Characteristics'!$C:$C,0)))</f>
        <v>0.01</v>
      </c>
      <c r="O1896" s="76" t="str">
        <f>IF(ISBLANK(INDEX('Policy Characteristics'!I:I,MATCH($C1896,'Policy Characteristics'!$C:$C,0))),"",INDEX('Policy Characteristics'!I:I,MATCH($C1896,'Policy Characteristics'!$C:$C,0)))</f>
        <v>% reduction in cost</v>
      </c>
      <c r="P1896" s="76" t="str">
        <f>IF(ISBLANK(INDEX('Policy Characteristics'!J:J,MATCH($C1896,'Policy Characteristics'!$C:$C,0))),"",INDEX('Policy Characteristics'!J:J,MATCH($C1896,'Policy Characteristics'!$C:$C,0)))</f>
        <v>**Description:** This policy causes the capital cost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c r="Q1896" s="76" t="str">
        <f>IF(ISBLANK(INDEX('Policy Characteristics'!K:K,MATCH($C1896,'Policy Characteristics'!$C:$C,0))),"",INDEX('Policy Characteristics'!K:K,MATCH($C1896,'Policy Characteristics'!$C:$C,0)))</f>
        <v>architectural-design.html#rnd</v>
      </c>
      <c r="R1896" s="76" t="str">
        <f>IF(ISBLANK(INDEX('Policy Characteristics'!L:L,MATCH($C1896,'Policy Characteristics'!$C:$C,0))),"",INDEX('Policy Characteristics'!L:L,MATCH($C1896,'Policy Characteristics'!$C:$C,0)))</f>
        <v>research-and-development.html</v>
      </c>
    </row>
    <row r="1897" spans="1:18" x14ac:dyDescent="0.25">
      <c r="A1897" s="76" t="str">
        <f>IF(ISBLANK(INDEX('Policy Characteristics'!A:A,MATCH($C1897,'Policy Characteristics'!$C:$C,0))),"",INDEX('Policy Characteristics'!A:A,MATCH($C1897,'Policy Characteristics'!$C:$C,0)))</f>
        <v>Research and Development</v>
      </c>
      <c r="B1897" s="200" t="str">
        <f>IF(ISBLANK(INDEX('Policy Characteristics'!B:B,MATCH($C1897,'Policy Characteristics'!$C:$C,0))),"",INDEX('Policy Characteristics'!B:B,MATCH($C1897,'Policy Characteristics'!$C:$C,0)))</f>
        <v>Capital Cost Reduction</v>
      </c>
      <c r="C1897" s="76" t="str">
        <f t="shared" si="59"/>
        <v>RnD Industry Capital Cost Perc Reduction</v>
      </c>
      <c r="D1897" t="s">
        <v>1324</v>
      </c>
      <c r="E1897" s="88"/>
      <c r="F1897" s="78" t="s">
        <v>1349</v>
      </c>
      <c r="G1897" s="88"/>
      <c r="H1897" s="15">
        <v>1486</v>
      </c>
      <c r="I1897" s="213" t="s">
        <v>43</v>
      </c>
      <c r="J1897" s="202" t="str">
        <f>IF(ISBLANK(INDEX('Policy Characteristics'!D:D,MATCH($C1897,'Policy Characteristics'!$C:$C,0))),"",INDEX('Policy Characteristics'!D:D,MATCH($C1897,'Policy Characteristics'!$C:$C,0)))</f>
        <v>R&amp;D Capital Cost Reductions</v>
      </c>
      <c r="K1897" s="76" t="str">
        <f>IF(ISBLANK(INDEX('Policy Characteristics'!E:E,MATCH($C1897,'Policy Characteristics'!$C:$C,0))),"",INDEX('Policy Characteristics'!E:E,MATCH($C1897,'Policy Characteristics'!$C:$C,0)))</f>
        <v>RnD industry capital cost reduction</v>
      </c>
      <c r="L1897" s="205">
        <f>IF(ISBLANK(INDEX('Policy Characteristics'!F:F,MATCH($C1897,'Policy Characteristics'!$C:$C,0))),"",INDEX('Policy Characteristics'!F:F,MATCH($C1897,'Policy Characteristics'!$C:$C,0)))</f>
        <v>0</v>
      </c>
      <c r="M1897" s="205">
        <f>IF(ISBLANK(INDEX('Policy Characteristics'!G:G,MATCH($C1897,'Policy Characteristics'!$C:$C,0))),"",INDEX('Policy Characteristics'!G:G,MATCH($C1897,'Policy Characteristics'!$C:$C,0)))</f>
        <v>0.4</v>
      </c>
      <c r="N1897" s="205">
        <f>IF(ISBLANK(INDEX('Policy Characteristics'!H:H,MATCH($C1897,'Policy Characteristics'!$C:$C,0))),"",INDEX('Policy Characteristics'!H:H,MATCH($C1897,'Policy Characteristics'!$C:$C,0)))</f>
        <v>0.01</v>
      </c>
      <c r="O1897" s="76" t="str">
        <f>IF(ISBLANK(INDEX('Policy Characteristics'!I:I,MATCH($C1897,'Policy Characteristics'!$C:$C,0))),"",INDEX('Policy Characteristics'!I:I,MATCH($C1897,'Policy Characteristics'!$C:$C,0)))</f>
        <v>% reduction in cost</v>
      </c>
      <c r="P1897" s="76" t="str">
        <f>IF(ISBLANK(INDEX('Policy Characteristics'!J:J,MATCH($C1897,'Policy Characteristics'!$C:$C,0))),"",INDEX('Policy Characteristics'!J:J,MATCH($C1897,'Policy Characteristics'!$C:$C,0)))</f>
        <v>**Description:** This policy causes the capital cost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c r="Q1897" s="76" t="str">
        <f>IF(ISBLANK(INDEX('Policy Characteristics'!K:K,MATCH($C1897,'Policy Characteristics'!$C:$C,0))),"",INDEX('Policy Characteristics'!K:K,MATCH($C1897,'Policy Characteristics'!$C:$C,0)))</f>
        <v>architectural-design.html#rnd</v>
      </c>
      <c r="R1897" s="76" t="str">
        <f>IF(ISBLANK(INDEX('Policy Characteristics'!L:L,MATCH($C1897,'Policy Characteristics'!$C:$C,0))),"",INDEX('Policy Characteristics'!L:L,MATCH($C1897,'Policy Characteristics'!$C:$C,0)))</f>
        <v>research-and-development.html</v>
      </c>
    </row>
    <row r="1898" spans="1:18" x14ac:dyDescent="0.25">
      <c r="A1898" s="76" t="str">
        <f>IF(ISBLANK(INDEX('Policy Characteristics'!A:A,MATCH($C1898,'Policy Characteristics'!$C:$C,0))),"",INDEX('Policy Characteristics'!A:A,MATCH($C1898,'Policy Characteristics'!$C:$C,0)))</f>
        <v>Research and Development</v>
      </c>
      <c r="B1898" s="200" t="str">
        <f>IF(ISBLANK(INDEX('Policy Characteristics'!B:B,MATCH($C1898,'Policy Characteristics'!$C:$C,0))),"",INDEX('Policy Characteristics'!B:B,MATCH($C1898,'Policy Characteristics'!$C:$C,0)))</f>
        <v>Capital Cost Reduction</v>
      </c>
      <c r="C1898" s="143" t="s">
        <v>290</v>
      </c>
      <c r="D1898" s="88" t="s">
        <v>491</v>
      </c>
      <c r="E1898" s="88"/>
      <c r="F1898" s="88" t="s">
        <v>468</v>
      </c>
      <c r="G1898" s="88"/>
      <c r="H1898" s="15">
        <v>108</v>
      </c>
      <c r="I1898" s="213" t="s">
        <v>43</v>
      </c>
      <c r="J1898" s="202" t="str">
        <f>IF(ISBLANK(INDEX('Policy Characteristics'!D:D,MATCH($C1898,'Policy Characteristics'!$C:$C,0))),"",INDEX('Policy Characteristics'!D:D,MATCH($C1898,'Policy Characteristics'!$C:$C,0)))</f>
        <v>R&amp;D Capital Cost Reductions</v>
      </c>
      <c r="K1898" s="76" t="str">
        <f>IF(ISBLANK(INDEX('Policy Characteristics'!E:E,MATCH($C1898,'Policy Characteristics'!$C:$C,0))),"",INDEX('Policy Characteristics'!E:E,MATCH($C1898,'Policy Characteristics'!$C:$C,0)))</f>
        <v>RnD transportation capital cost reduction</v>
      </c>
      <c r="L1898" s="205">
        <f>IF(ISBLANK(INDEX('Policy Characteristics'!F:F,MATCH($C1898,'Policy Characteristics'!$C:$C,0))),"",INDEX('Policy Characteristics'!F:F,MATCH($C1898,'Policy Characteristics'!$C:$C,0)))</f>
        <v>0</v>
      </c>
      <c r="M1898" s="205">
        <f>IF(ISBLANK(INDEX('Policy Characteristics'!G:G,MATCH($C1898,'Policy Characteristics'!$C:$C,0))),"",INDEX('Policy Characteristics'!G:G,MATCH($C1898,'Policy Characteristics'!$C:$C,0)))</f>
        <v>0.4</v>
      </c>
      <c r="N1898" s="205">
        <f>IF(ISBLANK(INDEX('Policy Characteristics'!H:H,MATCH($C1898,'Policy Characteristics'!$C:$C,0))),"",INDEX('Policy Characteristics'!H:H,MATCH($C1898,'Policy Characteristics'!$C:$C,0)))</f>
        <v>0.01</v>
      </c>
      <c r="O1898" s="76" t="str">
        <f>IF(ISBLANK(INDEX('Policy Characteristics'!I:I,MATCH($C1898,'Policy Characteristics'!$C:$C,0))),"",INDEX('Policy Characteristics'!I:I,MATCH($C1898,'Policy Characteristics'!$C:$C,0)))</f>
        <v>% reduction in cost</v>
      </c>
      <c r="P1898" s="76" t="str">
        <f>IF(ISBLANK(INDEX('Policy Characteristics'!J:J,MATCH($C1898,'Policy Characteristics'!$C:$C,0))),"",INDEX('Policy Characteristics'!J:J,MATCH($C1898,'Policy Characteristics'!$C:$C,0)))</f>
        <v>**Description:** This policy causes the capital cost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c r="Q1898" s="76" t="str">
        <f>IF(ISBLANK(INDEX('Policy Characteristics'!K:K,MATCH($C1898,'Policy Characteristics'!$C:$C,0))),"",INDEX('Policy Characteristics'!K:K,MATCH($C1898,'Policy Characteristics'!$C:$C,0)))</f>
        <v>architectural-design.html#rnd</v>
      </c>
      <c r="R1898" s="76" t="str">
        <f>IF(ISBLANK(INDEX('Policy Characteristics'!L:L,MATCH($C1898,'Policy Characteristics'!$C:$C,0))),"",INDEX('Policy Characteristics'!L:L,MATCH($C1898,'Policy Characteristics'!$C:$C,0)))</f>
        <v>research-and-development.html</v>
      </c>
    </row>
    <row r="1899" spans="1:18" x14ac:dyDescent="0.25">
      <c r="A1899" s="76" t="str">
        <f>IF(ISBLANK(INDEX('Policy Characteristics'!A:A,MATCH($C1899,'Policy Characteristics'!$C:$C,0))),"",INDEX('Policy Characteristics'!A:A,MATCH($C1899,'Policy Characteristics'!$C:$C,0)))</f>
        <v>Research and Development</v>
      </c>
      <c r="B1899" s="200" t="str">
        <f>IF(ISBLANK(INDEX('Policy Characteristics'!B:B,MATCH($C1899,'Policy Characteristics'!$C:$C,0))),"",INDEX('Policy Characteristics'!B:B,MATCH($C1899,'Policy Characteristics'!$C:$C,0)))</f>
        <v>Capital Cost Reduction</v>
      </c>
      <c r="C1899" s="76" t="str">
        <f t="shared" ref="C1899:C1904" si="60">C$1898</f>
        <v>RnD Transportation Capital Cost Perc Reduction</v>
      </c>
      <c r="D1899" s="88" t="s">
        <v>492</v>
      </c>
      <c r="E1899" s="88"/>
      <c r="F1899" s="88" t="s">
        <v>469</v>
      </c>
      <c r="G1899" s="88"/>
      <c r="H1899" s="15">
        <v>109</v>
      </c>
      <c r="I1899" s="213" t="s">
        <v>43</v>
      </c>
      <c r="J1899" s="202" t="str">
        <f>IF(ISBLANK(INDEX('Policy Characteristics'!D:D,MATCH($C1899,'Policy Characteristics'!$C:$C,0))),"",INDEX('Policy Characteristics'!D:D,MATCH($C1899,'Policy Characteristics'!$C:$C,0)))</f>
        <v>R&amp;D Capital Cost Reductions</v>
      </c>
      <c r="K1899" s="76" t="str">
        <f>IF(ISBLANK(INDEX('Policy Characteristics'!E:E,MATCH($C1899,'Policy Characteristics'!$C:$C,0))),"",INDEX('Policy Characteristics'!E:E,MATCH($C1899,'Policy Characteristics'!$C:$C,0)))</f>
        <v>RnD transportation capital cost reduction</v>
      </c>
      <c r="L1899" s="205">
        <f>IF(ISBLANK(INDEX('Policy Characteristics'!F:F,MATCH($C1899,'Policy Characteristics'!$C:$C,0))),"",INDEX('Policy Characteristics'!F:F,MATCH($C1899,'Policy Characteristics'!$C:$C,0)))</f>
        <v>0</v>
      </c>
      <c r="M1899" s="205">
        <f>IF(ISBLANK(INDEX('Policy Characteristics'!G:G,MATCH($C1899,'Policy Characteristics'!$C:$C,0))),"",INDEX('Policy Characteristics'!G:G,MATCH($C1899,'Policy Characteristics'!$C:$C,0)))</f>
        <v>0.4</v>
      </c>
      <c r="N1899" s="205">
        <f>IF(ISBLANK(INDEX('Policy Characteristics'!H:H,MATCH($C1899,'Policy Characteristics'!$C:$C,0))),"",INDEX('Policy Characteristics'!H:H,MATCH($C1899,'Policy Characteristics'!$C:$C,0)))</f>
        <v>0.01</v>
      </c>
      <c r="O1899" s="76" t="str">
        <f>IF(ISBLANK(INDEX('Policy Characteristics'!I:I,MATCH($C1899,'Policy Characteristics'!$C:$C,0))),"",INDEX('Policy Characteristics'!I:I,MATCH($C1899,'Policy Characteristics'!$C:$C,0)))</f>
        <v>% reduction in cost</v>
      </c>
      <c r="P1899" s="76" t="str">
        <f>IF(ISBLANK(INDEX('Policy Characteristics'!J:J,MATCH($C1899,'Policy Characteristics'!$C:$C,0))),"",INDEX('Policy Characteristics'!J:J,MATCH($C1899,'Policy Characteristics'!$C:$C,0)))</f>
        <v>**Description:** This policy causes the capital cost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c r="Q1899" s="76" t="str">
        <f>IF(ISBLANK(INDEX('Policy Characteristics'!K:K,MATCH($C1899,'Policy Characteristics'!$C:$C,0))),"",INDEX('Policy Characteristics'!K:K,MATCH($C1899,'Policy Characteristics'!$C:$C,0)))</f>
        <v>architectural-design.html#rnd</v>
      </c>
      <c r="R1899" s="76" t="str">
        <f>IF(ISBLANK(INDEX('Policy Characteristics'!L:L,MATCH($C1899,'Policy Characteristics'!$C:$C,0))),"",INDEX('Policy Characteristics'!L:L,MATCH($C1899,'Policy Characteristics'!$C:$C,0)))</f>
        <v>research-and-development.html</v>
      </c>
    </row>
    <row r="1900" spans="1:18" x14ac:dyDescent="0.25">
      <c r="A1900" s="76" t="str">
        <f>IF(ISBLANK(INDEX('Policy Characteristics'!A:A,MATCH($C1900,'Policy Characteristics'!$C:$C,0))),"",INDEX('Policy Characteristics'!A:A,MATCH($C1900,'Policy Characteristics'!$C:$C,0)))</f>
        <v>Research and Development</v>
      </c>
      <c r="B1900" s="200" t="str">
        <f>IF(ISBLANK(INDEX('Policy Characteristics'!B:B,MATCH($C1900,'Policy Characteristics'!$C:$C,0))),"",INDEX('Policy Characteristics'!B:B,MATCH($C1900,'Policy Characteristics'!$C:$C,0)))</f>
        <v>Capital Cost Reduction</v>
      </c>
      <c r="C1900" s="76" t="str">
        <f t="shared" si="60"/>
        <v>RnD Transportation Capital Cost Perc Reduction</v>
      </c>
      <c r="D1900" s="88" t="s">
        <v>493</v>
      </c>
      <c r="E1900" s="88"/>
      <c r="F1900" s="88" t="s">
        <v>470</v>
      </c>
      <c r="G1900" s="88"/>
      <c r="H1900" s="15">
        <v>110</v>
      </c>
      <c r="I1900" s="213" t="s">
        <v>43</v>
      </c>
      <c r="J1900" s="202" t="str">
        <f>IF(ISBLANK(INDEX('Policy Characteristics'!D:D,MATCH($C1900,'Policy Characteristics'!$C:$C,0))),"",INDEX('Policy Characteristics'!D:D,MATCH($C1900,'Policy Characteristics'!$C:$C,0)))</f>
        <v>R&amp;D Capital Cost Reductions</v>
      </c>
      <c r="K1900" s="76" t="str">
        <f>IF(ISBLANK(INDEX('Policy Characteristics'!E:E,MATCH($C1900,'Policy Characteristics'!$C:$C,0))),"",INDEX('Policy Characteristics'!E:E,MATCH($C1900,'Policy Characteristics'!$C:$C,0)))</f>
        <v>RnD transportation capital cost reduction</v>
      </c>
      <c r="L1900" s="205">
        <f>IF(ISBLANK(INDEX('Policy Characteristics'!F:F,MATCH($C1900,'Policy Characteristics'!$C:$C,0))),"",INDEX('Policy Characteristics'!F:F,MATCH($C1900,'Policy Characteristics'!$C:$C,0)))</f>
        <v>0</v>
      </c>
      <c r="M1900" s="205">
        <f>IF(ISBLANK(INDEX('Policy Characteristics'!G:G,MATCH($C1900,'Policy Characteristics'!$C:$C,0))),"",INDEX('Policy Characteristics'!G:G,MATCH($C1900,'Policy Characteristics'!$C:$C,0)))</f>
        <v>0.4</v>
      </c>
      <c r="N1900" s="205">
        <f>IF(ISBLANK(INDEX('Policy Characteristics'!H:H,MATCH($C1900,'Policy Characteristics'!$C:$C,0))),"",INDEX('Policy Characteristics'!H:H,MATCH($C1900,'Policy Characteristics'!$C:$C,0)))</f>
        <v>0.01</v>
      </c>
      <c r="O1900" s="76" t="str">
        <f>IF(ISBLANK(INDEX('Policy Characteristics'!I:I,MATCH($C1900,'Policy Characteristics'!$C:$C,0))),"",INDEX('Policy Characteristics'!I:I,MATCH($C1900,'Policy Characteristics'!$C:$C,0)))</f>
        <v>% reduction in cost</v>
      </c>
      <c r="P1900" s="76" t="str">
        <f>IF(ISBLANK(INDEX('Policy Characteristics'!J:J,MATCH($C1900,'Policy Characteristics'!$C:$C,0))),"",INDEX('Policy Characteristics'!J:J,MATCH($C1900,'Policy Characteristics'!$C:$C,0)))</f>
        <v>**Description:** This policy causes the capital cost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c r="Q1900" s="76" t="str">
        <f>IF(ISBLANK(INDEX('Policy Characteristics'!K:K,MATCH($C1900,'Policy Characteristics'!$C:$C,0))),"",INDEX('Policy Characteristics'!K:K,MATCH($C1900,'Policy Characteristics'!$C:$C,0)))</f>
        <v>architectural-design.html#rnd</v>
      </c>
      <c r="R1900" s="76" t="str">
        <f>IF(ISBLANK(INDEX('Policy Characteristics'!L:L,MATCH($C1900,'Policy Characteristics'!$C:$C,0))),"",INDEX('Policy Characteristics'!L:L,MATCH($C1900,'Policy Characteristics'!$C:$C,0)))</f>
        <v>research-and-development.html</v>
      </c>
    </row>
    <row r="1901" spans="1:18" x14ac:dyDescent="0.25">
      <c r="A1901" s="76" t="str">
        <f>IF(ISBLANK(INDEX('Policy Characteristics'!A:A,MATCH($C1901,'Policy Characteristics'!$C:$C,0))),"",INDEX('Policy Characteristics'!A:A,MATCH($C1901,'Policy Characteristics'!$C:$C,0)))</f>
        <v>Research and Development</v>
      </c>
      <c r="B1901" s="200" t="str">
        <f>IF(ISBLANK(INDEX('Policy Characteristics'!B:B,MATCH($C1901,'Policy Characteristics'!$C:$C,0))),"",INDEX('Policy Characteristics'!B:B,MATCH($C1901,'Policy Characteristics'!$C:$C,0)))</f>
        <v>Capital Cost Reduction</v>
      </c>
      <c r="C1901" s="76" t="str">
        <f t="shared" si="60"/>
        <v>RnD Transportation Capital Cost Perc Reduction</v>
      </c>
      <c r="D1901" s="88" t="s">
        <v>494</v>
      </c>
      <c r="E1901" s="88"/>
      <c r="F1901" s="88" t="s">
        <v>471</v>
      </c>
      <c r="G1901" s="88"/>
      <c r="H1901" s="15">
        <v>111</v>
      </c>
      <c r="I1901" s="213" t="s">
        <v>43</v>
      </c>
      <c r="J1901" s="202" t="str">
        <f>IF(ISBLANK(INDEX('Policy Characteristics'!D:D,MATCH($C1901,'Policy Characteristics'!$C:$C,0))),"",INDEX('Policy Characteristics'!D:D,MATCH($C1901,'Policy Characteristics'!$C:$C,0)))</f>
        <v>R&amp;D Capital Cost Reductions</v>
      </c>
      <c r="K1901" s="76" t="str">
        <f>IF(ISBLANK(INDEX('Policy Characteristics'!E:E,MATCH($C1901,'Policy Characteristics'!$C:$C,0))),"",INDEX('Policy Characteristics'!E:E,MATCH($C1901,'Policy Characteristics'!$C:$C,0)))</f>
        <v>RnD transportation capital cost reduction</v>
      </c>
      <c r="L1901" s="205">
        <f>IF(ISBLANK(INDEX('Policy Characteristics'!F:F,MATCH($C1901,'Policy Characteristics'!$C:$C,0))),"",INDEX('Policy Characteristics'!F:F,MATCH($C1901,'Policy Characteristics'!$C:$C,0)))</f>
        <v>0</v>
      </c>
      <c r="M1901" s="205">
        <f>IF(ISBLANK(INDEX('Policy Characteristics'!G:G,MATCH($C1901,'Policy Characteristics'!$C:$C,0))),"",INDEX('Policy Characteristics'!G:G,MATCH($C1901,'Policy Characteristics'!$C:$C,0)))</f>
        <v>0.4</v>
      </c>
      <c r="N1901" s="205">
        <f>IF(ISBLANK(INDEX('Policy Characteristics'!H:H,MATCH($C1901,'Policy Characteristics'!$C:$C,0))),"",INDEX('Policy Characteristics'!H:H,MATCH($C1901,'Policy Characteristics'!$C:$C,0)))</f>
        <v>0.01</v>
      </c>
      <c r="O1901" s="76" t="str">
        <f>IF(ISBLANK(INDEX('Policy Characteristics'!I:I,MATCH($C1901,'Policy Characteristics'!$C:$C,0))),"",INDEX('Policy Characteristics'!I:I,MATCH($C1901,'Policy Characteristics'!$C:$C,0)))</f>
        <v>% reduction in cost</v>
      </c>
      <c r="P1901" s="76" t="str">
        <f>IF(ISBLANK(INDEX('Policy Characteristics'!J:J,MATCH($C1901,'Policy Characteristics'!$C:$C,0))),"",INDEX('Policy Characteristics'!J:J,MATCH($C1901,'Policy Characteristics'!$C:$C,0)))</f>
        <v>**Description:** This policy causes the capital cost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c r="Q1901" s="76" t="str">
        <f>IF(ISBLANK(INDEX('Policy Characteristics'!K:K,MATCH($C1901,'Policy Characteristics'!$C:$C,0))),"",INDEX('Policy Characteristics'!K:K,MATCH($C1901,'Policy Characteristics'!$C:$C,0)))</f>
        <v>architectural-design.html#rnd</v>
      </c>
      <c r="R1901" s="76" t="str">
        <f>IF(ISBLANK(INDEX('Policy Characteristics'!L:L,MATCH($C1901,'Policy Characteristics'!$C:$C,0))),"",INDEX('Policy Characteristics'!L:L,MATCH($C1901,'Policy Characteristics'!$C:$C,0)))</f>
        <v>research-and-development.html</v>
      </c>
    </row>
    <row r="1902" spans="1:18" x14ac:dyDescent="0.25">
      <c r="A1902" s="76" t="str">
        <f>IF(ISBLANK(INDEX('Policy Characteristics'!A:A,MATCH($C1902,'Policy Characteristics'!$C:$C,0))),"",INDEX('Policy Characteristics'!A:A,MATCH($C1902,'Policy Characteristics'!$C:$C,0)))</f>
        <v>Research and Development</v>
      </c>
      <c r="B1902" s="200" t="str">
        <f>IF(ISBLANK(INDEX('Policy Characteristics'!B:B,MATCH($C1902,'Policy Characteristics'!$C:$C,0))),"",INDEX('Policy Characteristics'!B:B,MATCH($C1902,'Policy Characteristics'!$C:$C,0)))</f>
        <v>Capital Cost Reduction</v>
      </c>
      <c r="C1902" s="76" t="str">
        <f t="shared" si="60"/>
        <v>RnD Transportation Capital Cost Perc Reduction</v>
      </c>
      <c r="D1902" s="88" t="s">
        <v>495</v>
      </c>
      <c r="E1902" s="88"/>
      <c r="F1902" s="88" t="s">
        <v>472</v>
      </c>
      <c r="G1902" s="88"/>
      <c r="H1902" s="15">
        <v>112</v>
      </c>
      <c r="I1902" s="213" t="s">
        <v>43</v>
      </c>
      <c r="J1902" s="202" t="str">
        <f>IF(ISBLANK(INDEX('Policy Characteristics'!D:D,MATCH($C1902,'Policy Characteristics'!$C:$C,0))),"",INDEX('Policy Characteristics'!D:D,MATCH($C1902,'Policy Characteristics'!$C:$C,0)))</f>
        <v>R&amp;D Capital Cost Reductions</v>
      </c>
      <c r="K1902" s="76" t="str">
        <f>IF(ISBLANK(INDEX('Policy Characteristics'!E:E,MATCH($C1902,'Policy Characteristics'!$C:$C,0))),"",INDEX('Policy Characteristics'!E:E,MATCH($C1902,'Policy Characteristics'!$C:$C,0)))</f>
        <v>RnD transportation capital cost reduction</v>
      </c>
      <c r="L1902" s="205">
        <f>IF(ISBLANK(INDEX('Policy Characteristics'!F:F,MATCH($C1902,'Policy Characteristics'!$C:$C,0))),"",INDEX('Policy Characteristics'!F:F,MATCH($C1902,'Policy Characteristics'!$C:$C,0)))</f>
        <v>0</v>
      </c>
      <c r="M1902" s="205">
        <f>IF(ISBLANK(INDEX('Policy Characteristics'!G:G,MATCH($C1902,'Policy Characteristics'!$C:$C,0))),"",INDEX('Policy Characteristics'!G:G,MATCH($C1902,'Policy Characteristics'!$C:$C,0)))</f>
        <v>0.4</v>
      </c>
      <c r="N1902" s="205">
        <f>IF(ISBLANK(INDEX('Policy Characteristics'!H:H,MATCH($C1902,'Policy Characteristics'!$C:$C,0))),"",INDEX('Policy Characteristics'!H:H,MATCH($C1902,'Policy Characteristics'!$C:$C,0)))</f>
        <v>0.01</v>
      </c>
      <c r="O1902" s="76" t="str">
        <f>IF(ISBLANK(INDEX('Policy Characteristics'!I:I,MATCH($C1902,'Policy Characteristics'!$C:$C,0))),"",INDEX('Policy Characteristics'!I:I,MATCH($C1902,'Policy Characteristics'!$C:$C,0)))</f>
        <v>% reduction in cost</v>
      </c>
      <c r="P1902" s="76" t="str">
        <f>IF(ISBLANK(INDEX('Policy Characteristics'!J:J,MATCH($C1902,'Policy Characteristics'!$C:$C,0))),"",INDEX('Policy Characteristics'!J:J,MATCH($C1902,'Policy Characteristics'!$C:$C,0)))</f>
        <v>**Description:** This policy causes the capital cost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c r="Q1902" s="76" t="str">
        <f>IF(ISBLANK(INDEX('Policy Characteristics'!K:K,MATCH($C1902,'Policy Characteristics'!$C:$C,0))),"",INDEX('Policy Characteristics'!K:K,MATCH($C1902,'Policy Characteristics'!$C:$C,0)))</f>
        <v>architectural-design.html#rnd</v>
      </c>
      <c r="R1902" s="76" t="str">
        <f>IF(ISBLANK(INDEX('Policy Characteristics'!L:L,MATCH($C1902,'Policy Characteristics'!$C:$C,0))),"",INDEX('Policy Characteristics'!L:L,MATCH($C1902,'Policy Characteristics'!$C:$C,0)))</f>
        <v>research-and-development.html</v>
      </c>
    </row>
    <row r="1903" spans="1:18" x14ac:dyDescent="0.25">
      <c r="A1903" s="76" t="str">
        <f>IF(ISBLANK(INDEX('Policy Characteristics'!A:A,MATCH($C1903,'Policy Characteristics'!$C:$C,0))),"",INDEX('Policy Characteristics'!A:A,MATCH($C1903,'Policy Characteristics'!$C:$C,0)))</f>
        <v>Research and Development</v>
      </c>
      <c r="B1903" s="200" t="str">
        <f>IF(ISBLANK(INDEX('Policy Characteristics'!B:B,MATCH($C1903,'Policy Characteristics'!$C:$C,0))),"",INDEX('Policy Characteristics'!B:B,MATCH($C1903,'Policy Characteristics'!$C:$C,0)))</f>
        <v>Capital Cost Reduction</v>
      </c>
      <c r="C1903" s="76" t="str">
        <f t="shared" si="60"/>
        <v>RnD Transportation Capital Cost Perc Reduction</v>
      </c>
      <c r="D1903" s="88" t="s">
        <v>749</v>
      </c>
      <c r="E1903" s="88"/>
      <c r="F1903" s="88" t="s">
        <v>1031</v>
      </c>
      <c r="G1903" s="88"/>
      <c r="H1903" s="15">
        <v>113</v>
      </c>
      <c r="I1903" s="213" t="s">
        <v>43</v>
      </c>
      <c r="J1903" s="202" t="str">
        <f>IF(ISBLANK(INDEX('Policy Characteristics'!D:D,MATCH($C1903,'Policy Characteristics'!$C:$C,0))),"",INDEX('Policy Characteristics'!D:D,MATCH($C1903,'Policy Characteristics'!$C:$C,0)))</f>
        <v>R&amp;D Capital Cost Reductions</v>
      </c>
      <c r="K1903" s="76" t="str">
        <f>IF(ISBLANK(INDEX('Policy Characteristics'!E:E,MATCH($C1903,'Policy Characteristics'!$C:$C,0))),"",INDEX('Policy Characteristics'!E:E,MATCH($C1903,'Policy Characteristics'!$C:$C,0)))</f>
        <v>RnD transportation capital cost reduction</v>
      </c>
      <c r="L1903" s="205">
        <f>IF(ISBLANK(INDEX('Policy Characteristics'!F:F,MATCH($C1903,'Policy Characteristics'!$C:$C,0))),"",INDEX('Policy Characteristics'!F:F,MATCH($C1903,'Policy Characteristics'!$C:$C,0)))</f>
        <v>0</v>
      </c>
      <c r="M1903" s="205">
        <f>IF(ISBLANK(INDEX('Policy Characteristics'!G:G,MATCH($C1903,'Policy Characteristics'!$C:$C,0))),"",INDEX('Policy Characteristics'!G:G,MATCH($C1903,'Policy Characteristics'!$C:$C,0)))</f>
        <v>0.4</v>
      </c>
      <c r="N1903" s="205">
        <f>IF(ISBLANK(INDEX('Policy Characteristics'!H:H,MATCH($C1903,'Policy Characteristics'!$C:$C,0))),"",INDEX('Policy Characteristics'!H:H,MATCH($C1903,'Policy Characteristics'!$C:$C,0)))</f>
        <v>0.01</v>
      </c>
      <c r="O1903" s="76" t="str">
        <f>IF(ISBLANK(INDEX('Policy Characteristics'!I:I,MATCH($C1903,'Policy Characteristics'!$C:$C,0))),"",INDEX('Policy Characteristics'!I:I,MATCH($C1903,'Policy Characteristics'!$C:$C,0)))</f>
        <v>% reduction in cost</v>
      </c>
      <c r="P1903" s="76" t="str">
        <f>IF(ISBLANK(INDEX('Policy Characteristics'!J:J,MATCH($C1903,'Policy Characteristics'!$C:$C,0))),"",INDEX('Policy Characteristics'!J:J,MATCH($C1903,'Policy Characteristics'!$C:$C,0)))</f>
        <v>**Description:** This policy causes the capital cost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c r="Q1903" s="76" t="str">
        <f>IF(ISBLANK(INDEX('Policy Characteristics'!K:K,MATCH($C1903,'Policy Characteristics'!$C:$C,0))),"",INDEX('Policy Characteristics'!K:K,MATCH($C1903,'Policy Characteristics'!$C:$C,0)))</f>
        <v>architectural-design.html#rnd</v>
      </c>
      <c r="R1903" s="76" t="str">
        <f>IF(ISBLANK(INDEX('Policy Characteristics'!L:L,MATCH($C1903,'Policy Characteristics'!$C:$C,0))),"",INDEX('Policy Characteristics'!L:L,MATCH($C1903,'Policy Characteristics'!$C:$C,0)))</f>
        <v>research-and-development.html</v>
      </c>
    </row>
    <row r="1904" spans="1:18" x14ac:dyDescent="0.25">
      <c r="A1904" s="76" t="str">
        <f>IF(ISBLANK(INDEX('Policy Characteristics'!A:A,MATCH($C1904,'Policy Characteristics'!$C:$C,0))),"",INDEX('Policy Characteristics'!A:A,MATCH($C1904,'Policy Characteristics'!$C:$C,0)))</f>
        <v>Research and Development</v>
      </c>
      <c r="B1904" s="200" t="str">
        <f>IF(ISBLANK(INDEX('Policy Characteristics'!B:B,MATCH($C1904,'Policy Characteristics'!$C:$C,0))),"",INDEX('Policy Characteristics'!B:B,MATCH($C1904,'Policy Characteristics'!$C:$C,0)))</f>
        <v>Capital Cost Reduction</v>
      </c>
      <c r="C1904" s="76" t="str">
        <f t="shared" si="60"/>
        <v>RnD Transportation Capital Cost Perc Reduction</v>
      </c>
      <c r="D1904" s="88" t="s">
        <v>748</v>
      </c>
      <c r="E1904" s="88"/>
      <c r="F1904" s="88" t="s">
        <v>1032</v>
      </c>
      <c r="G1904" s="88"/>
      <c r="H1904" s="15">
        <v>523</v>
      </c>
      <c r="I1904" s="213" t="s">
        <v>43</v>
      </c>
      <c r="J1904" s="202" t="str">
        <f>IF(ISBLANK(INDEX('Policy Characteristics'!D:D,MATCH($C1904,'Policy Characteristics'!$C:$C,0))),"",INDEX('Policy Characteristics'!D:D,MATCH($C1904,'Policy Characteristics'!$C:$C,0)))</f>
        <v>R&amp;D Capital Cost Reductions</v>
      </c>
      <c r="K1904" s="76" t="str">
        <f>IF(ISBLANK(INDEX('Policy Characteristics'!E:E,MATCH($C1904,'Policy Characteristics'!$C:$C,0))),"",INDEX('Policy Characteristics'!E:E,MATCH($C1904,'Policy Characteristics'!$C:$C,0)))</f>
        <v>RnD transportation capital cost reduction</v>
      </c>
      <c r="L1904" s="205">
        <f>IF(ISBLANK(INDEX('Policy Characteristics'!F:F,MATCH($C1904,'Policy Characteristics'!$C:$C,0))),"",INDEX('Policy Characteristics'!F:F,MATCH($C1904,'Policy Characteristics'!$C:$C,0)))</f>
        <v>0</v>
      </c>
      <c r="M1904" s="205">
        <f>IF(ISBLANK(INDEX('Policy Characteristics'!G:G,MATCH($C1904,'Policy Characteristics'!$C:$C,0))),"",INDEX('Policy Characteristics'!G:G,MATCH($C1904,'Policy Characteristics'!$C:$C,0)))</f>
        <v>0.4</v>
      </c>
      <c r="N1904" s="205">
        <f>IF(ISBLANK(INDEX('Policy Characteristics'!H:H,MATCH($C1904,'Policy Characteristics'!$C:$C,0))),"",INDEX('Policy Characteristics'!H:H,MATCH($C1904,'Policy Characteristics'!$C:$C,0)))</f>
        <v>0.01</v>
      </c>
      <c r="O1904" s="76" t="str">
        <f>IF(ISBLANK(INDEX('Policy Characteristics'!I:I,MATCH($C1904,'Policy Characteristics'!$C:$C,0))),"",INDEX('Policy Characteristics'!I:I,MATCH($C1904,'Policy Characteristics'!$C:$C,0)))</f>
        <v>% reduction in cost</v>
      </c>
      <c r="P1904" s="76" t="str">
        <f>IF(ISBLANK(INDEX('Policy Characteristics'!J:J,MATCH($C1904,'Policy Characteristics'!$C:$C,0))),"",INDEX('Policy Characteristics'!J:J,MATCH($C1904,'Policy Characteristics'!$C:$C,0)))</f>
        <v>**Description:** This policy causes the capital cost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c r="Q1904" s="76" t="str">
        <f>IF(ISBLANK(INDEX('Policy Characteristics'!K:K,MATCH($C1904,'Policy Characteristics'!$C:$C,0))),"",INDEX('Policy Characteristics'!K:K,MATCH($C1904,'Policy Characteristics'!$C:$C,0)))</f>
        <v>architectural-design.html#rnd</v>
      </c>
      <c r="R1904" s="76" t="str">
        <f>IF(ISBLANK(INDEX('Policy Characteristics'!L:L,MATCH($C1904,'Policy Characteristics'!$C:$C,0))),"",INDEX('Policy Characteristics'!L:L,MATCH($C1904,'Policy Characteristics'!$C:$C,0)))</f>
        <v>research-and-development.html</v>
      </c>
    </row>
    <row r="1905" spans="1:18" s="143" customFormat="1" x14ac:dyDescent="0.25">
      <c r="A1905" s="76" t="str">
        <f>IF(ISBLANK(INDEX('Policy Characteristics'!A:A,MATCH($C1905,'Policy Characteristics'!$C:$C,0))),"",INDEX('Policy Characteristics'!A:A,MATCH($C1905,'Policy Characteristics'!$C:$C,0)))</f>
        <v>Research and Development</v>
      </c>
      <c r="B1905" s="200" t="str">
        <f>IF(ISBLANK(INDEX('Policy Characteristics'!B:B,MATCH($C1905,'Policy Characteristics'!$C:$C,0))),"",INDEX('Policy Characteristics'!B:B,MATCH($C1905,'Policy Characteristics'!$C:$C,0)))</f>
        <v>Direct Air Capture</v>
      </c>
      <c r="C1905" s="143" t="s">
        <v>1042</v>
      </c>
      <c r="D1905" s="78"/>
      <c r="E1905" s="78"/>
      <c r="F1905" s="78"/>
      <c r="G1905" s="78"/>
      <c r="H1905" s="80">
        <v>525</v>
      </c>
      <c r="I1905" s="201" t="s">
        <v>43</v>
      </c>
      <c r="J1905" s="202" t="str">
        <f>IF(ISBLANK(INDEX('Policy Characteristics'!D:D,MATCH($C1905,'Policy Characteristics'!$C:$C,0))),"",INDEX('Policy Characteristics'!D:D,MATCH($C1905,'Policy Characteristics'!$C:$C,0)))</f>
        <v>Carbon Dioxide Removal</v>
      </c>
      <c r="K1905" s="76" t="str">
        <f>IF(ISBLANK(INDEX('Policy Characteristics'!E:E,MATCH($C1905,'Policy Characteristics'!$C:$C,0))),"",INDEX('Policy Characteristics'!E:E,MATCH($C1905,'Policy Characteristics'!$C:$C,0)))</f>
        <v>geoeng direct air capture</v>
      </c>
      <c r="L1905" s="205">
        <f>IF(ISBLANK(INDEX('Policy Characteristics'!F:F,MATCH($C1905,'Policy Characteristics'!$C:$C,0))),"",INDEX('Policy Characteristics'!F:F,MATCH($C1905,'Policy Characteristics'!$C:$C,0)))</f>
        <v>0</v>
      </c>
      <c r="M1905" s="205">
        <f>IF(ISBLANK(INDEX('Policy Characteristics'!G:G,MATCH($C1905,'Policy Characteristics'!$C:$C,0))),"",INDEX('Policy Characteristics'!G:G,MATCH($C1905,'Policy Characteristics'!$C:$C,0)))</f>
        <v>1</v>
      </c>
      <c r="N1905" s="205">
        <f>IF(ISBLANK(INDEX('Policy Characteristics'!H:H,MATCH($C1905,'Policy Characteristics'!$C:$C,0))),"",INDEX('Policy Characteristics'!H:H,MATCH($C1905,'Policy Characteristics'!$C:$C,0)))</f>
        <v>0.01</v>
      </c>
      <c r="O1905" s="76" t="str">
        <f>IF(ISBLANK(INDEX('Policy Characteristics'!I:I,MATCH($C1905,'Policy Characteristics'!$C:$C,0))),"",INDEX('Policy Characteristics'!I:I,MATCH($C1905,'Policy Characteristics'!$C:$C,0)))</f>
        <v>% of potential achieved</v>
      </c>
      <c r="P1905" s="76" t="str">
        <f>IF(ISBLANK(INDEX('Policy Characteristics'!J:J,MATCH($C1905,'Policy Characteristics'!$C:$C,0))),"",INDEX('Policy Characteristics'!J:J,MATCH($C1905,'Policy Characteristics'!$C:$C,0)))</f>
        <v>**Description:** This policy causes direct air capture (DAC) technology to be used to remove carbon dioxide from the atmosphere. The modeled technology is based on hydroxide sorbents, as this is the most mature DAC technology. Alternatives (such as amine-based technologies) are unlikely to have a perceptible impact by 2050, the last year of the EPS model run. Note that all DAC technologies, even hydroxide sorbents, have their greatest potential effects after 2050, which cannot be seen in a model run that ends in 2050. (DAC refers only to mechanical methods of carbon dioxide removal, not afforestation and other land use measures. For those measures, see the policy levers in the "Agriculture, Land Use, and Forestry" category.) // **Guidance for setting values:** A 100% setting implies large DAC research and development investments starting today, and deployment in line with the published Long-Term Strategy of the United States: Pathways to Net-Zero Greenhouse Gas Emissions by 2050 (roughly 350 MMT in 2050).</v>
      </c>
      <c r="Q1905" s="76" t="str">
        <f>IF(ISBLANK(INDEX('Policy Characteristics'!K:K,MATCH($C1905,'Policy Characteristics'!$C:$C,0))),"",INDEX('Policy Characteristics'!K:K,MATCH($C1905,'Policy Characteristics'!$C:$C,0)))</f>
        <v>direct-air-capture.html#dac</v>
      </c>
      <c r="R1905" s="76" t="str">
        <f>IF(ISBLANK(INDEX('Policy Characteristics'!L:L,MATCH($C1905,'Policy Characteristics'!$C:$C,0))),"",INDEX('Policy Characteristics'!L:L,MATCH($C1905,'Policy Characteristics'!$C:$C,0)))</f>
        <v>direct-air-capture.html</v>
      </c>
    </row>
    <row r="1906" spans="1:18" s="143" customFormat="1" x14ac:dyDescent="0.25">
      <c r="A1906" s="76" t="str">
        <f>IF(ISBLANK(INDEX('Policy Characteristics'!A:A,MATCH($C1906,'Policy Characteristics'!$C:$C,0))),"",INDEX('Policy Characteristics'!A:A,MATCH($C1906,'Policy Characteristics'!$C:$C,0)))</f>
        <v>Research and Development</v>
      </c>
      <c r="B1906" s="200" t="str">
        <f>IF(ISBLANK(INDEX('Policy Characteristics'!B:B,MATCH($C1906,'Policy Characteristics'!$C:$C,0))),"",INDEX('Policy Characteristics'!B:B,MATCH($C1906,'Policy Characteristics'!$C:$C,0)))</f>
        <v>Enhanced Rock Weathering</v>
      </c>
      <c r="C1906" s="143" t="s">
        <v>1882</v>
      </c>
      <c r="D1906" s="78"/>
      <c r="E1906" s="78"/>
      <c r="F1906" s="78"/>
      <c r="G1906" s="78"/>
      <c r="H1906" s="80">
        <v>2313</v>
      </c>
      <c r="I1906" s="201" t="s">
        <v>43</v>
      </c>
      <c r="J1906" s="202" t="str">
        <f>IF(ISBLANK(INDEX('Policy Characteristics'!D:D,MATCH($C1906,'Policy Characteristics'!$C:$C,0))),"",INDEX('Policy Characteristics'!D:D,MATCH($C1906,'Policy Characteristics'!$C:$C,0)))</f>
        <v>Carbon Dioxide Removal</v>
      </c>
      <c r="K1906" s="76" t="str">
        <f>IF(ISBLANK(INDEX('Policy Characteristics'!E:E,MATCH($C1906,'Policy Characteristics'!$C:$C,0))),"",INDEX('Policy Characteristics'!E:E,MATCH($C1906,'Policy Characteristics'!$C:$C,0)))</f>
        <v>geoeng enhanced rock weathering</v>
      </c>
      <c r="L1906" s="205">
        <f>IF(ISBLANK(INDEX('Policy Characteristics'!F:F,MATCH($C1906,'Policy Characteristics'!$C:$C,0))),"",INDEX('Policy Characteristics'!F:F,MATCH($C1906,'Policy Characteristics'!$C:$C,0)))</f>
        <v>0</v>
      </c>
      <c r="M1906" s="205">
        <f>IF(ISBLANK(INDEX('Policy Characteristics'!G:G,MATCH($C1906,'Policy Characteristics'!$C:$C,0))),"",INDEX('Policy Characteristics'!G:G,MATCH($C1906,'Policy Characteristics'!$C:$C,0)))</f>
        <v>1</v>
      </c>
      <c r="N1906" s="205">
        <f>IF(ISBLANK(INDEX('Policy Characteristics'!H:H,MATCH($C1906,'Policy Characteristics'!$C:$C,0))),"",INDEX('Policy Characteristics'!H:H,MATCH($C1906,'Policy Characteristics'!$C:$C,0)))</f>
        <v>0.01</v>
      </c>
      <c r="O1906" s="76" t="str">
        <f>IF(ISBLANK(INDEX('Policy Characteristics'!I:I,MATCH($C1906,'Policy Characteristics'!$C:$C,0))),"",INDEX('Policy Characteristics'!I:I,MATCH($C1906,'Policy Characteristics'!$C:$C,0)))</f>
        <v>% of potential achieved</v>
      </c>
      <c r="P1906" s="76" t="str">
        <f>IF(ISBLANK(INDEX('Policy Characteristics'!J:J,MATCH($C1906,'Policy Characteristics'!$C:$C,0))),"",INDEX('Policy Characteristics'!J:J,MATCH($C1906,'Policy Characteristics'!$C:$C,0)))</f>
        <v>**Description:** This policy causes deployment of enhanced rock weathering practices to absorb CO2 from the atmosphere. We use data from Fuhrman et al., which assumes application of crushed basalt to croplands. // **Guidance for setting values:** A 100% setting implies rock application to roughly 45 million acres.</v>
      </c>
      <c r="Q1906" s="76" t="str">
        <f>IF(ISBLANK(INDEX('Policy Characteristics'!K:K,MATCH($C1906,'Policy Characteristics'!$C:$C,0))),"",INDEX('Policy Characteristics'!K:K,MATCH($C1906,'Policy Characteristics'!$C:$C,0)))</f>
        <v/>
      </c>
      <c r="R1906" s="76" t="str">
        <f>IF(ISBLANK(INDEX('Policy Characteristics'!L:L,MATCH($C1906,'Policy Characteristics'!$C:$C,0))),"",INDEX('Policy Characteristics'!L:L,MATCH($C1906,'Policy Characteristics'!$C:$C,0)))</f>
        <v/>
      </c>
    </row>
    <row r="1907" spans="1:18" x14ac:dyDescent="0.25">
      <c r="A1907" s="76" t="str">
        <f>IF(ISBLANK(INDEX('Policy Characteristics'!A:A,MATCH($C1907,'Policy Characteristics'!$C:$C,0))),"",INDEX('Policy Characteristics'!A:A,MATCH($C1907,'Policy Characteristics'!$C:$C,0)))</f>
        <v>Research and Development</v>
      </c>
      <c r="B1907" s="200" t="str">
        <f>IF(ISBLANK(INDEX('Policy Characteristics'!B:B,MATCH($C1907,'Policy Characteristics'!$C:$C,0))),"",INDEX('Policy Characteristics'!B:B,MATCH($C1907,'Policy Characteristics'!$C:$C,0)))</f>
        <v>Fuel Use Reduction</v>
      </c>
      <c r="C1907" t="s">
        <v>291</v>
      </c>
      <c r="D1907" s="88" t="s">
        <v>114</v>
      </c>
      <c r="E1907" s="88"/>
      <c r="F1907" s="88" t="s">
        <v>313</v>
      </c>
      <c r="G1907" s="88"/>
      <c r="H1907" s="15">
        <v>114</v>
      </c>
      <c r="I1907" s="213" t="s">
        <v>43</v>
      </c>
      <c r="J1907" s="202" t="str">
        <f>IF(ISBLANK(INDEX('Policy Characteristics'!D:D,MATCH($C1907,'Policy Characteristics'!$C:$C,0))),"",INDEX('Policy Characteristics'!D:D,MATCH($C1907,'Policy Characteristics'!$C:$C,0)))</f>
        <v>R&amp;D Fuel Use Reductions</v>
      </c>
      <c r="K1907" s="76" t="str">
        <f>IF(ISBLANK(INDEX('Policy Characteristics'!E:E,MATCH($C1907,'Policy Characteristics'!$C:$C,0))),"",INDEX('Policy Characteristics'!E:E,MATCH($C1907,'Policy Characteristics'!$C:$C,0)))</f>
        <v>RnD building fuel use reduction</v>
      </c>
      <c r="L1907" s="205">
        <f>IF(ISBLANK(INDEX('Policy Characteristics'!F:F,MATCH($C1907,'Policy Characteristics'!$C:$C,0))),"",INDEX('Policy Characteristics'!F:F,MATCH($C1907,'Policy Characteristics'!$C:$C,0)))</f>
        <v>0</v>
      </c>
      <c r="M1907" s="205">
        <f>IF(ISBLANK(INDEX('Policy Characteristics'!G:G,MATCH($C1907,'Policy Characteristics'!$C:$C,0))),"",INDEX('Policy Characteristics'!G:G,MATCH($C1907,'Policy Characteristics'!$C:$C,0)))</f>
        <v>0.4</v>
      </c>
      <c r="N1907" s="205">
        <f>IF(ISBLANK(INDEX('Policy Characteristics'!H:H,MATCH($C1907,'Policy Characteristics'!$C:$C,0))),"",INDEX('Policy Characteristics'!H:H,MATCH($C1907,'Policy Characteristics'!$C:$C,0)))</f>
        <v>0.01</v>
      </c>
      <c r="O1907" s="76" t="str">
        <f>IF(ISBLANK(INDEX('Policy Characteristics'!I:I,MATCH($C1907,'Policy Characteristics'!$C:$C,0))),"",INDEX('Policy Characteristics'!I:I,MATCH($C1907,'Policy Characteristics'!$C:$C,0)))</f>
        <v>% reduction in fuel use</v>
      </c>
      <c r="P1907" s="76" t="str">
        <f>IF(ISBLANK(INDEX('Policy Characteristics'!J:J,MATCH($C1907,'Policy Characteristics'!$C:$C,0))),"",INDEX('Policy Characteristics'!J:J,MATCH($C1907,'Policy Characteristics'!$C:$C,0)))</f>
        <v>**Description:** This policy causes the fuel use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c r="Q1907" s="76" t="str">
        <f>IF(ISBLANK(INDEX('Policy Characteristics'!K:K,MATCH($C1907,'Policy Characteristics'!$C:$C,0))),"",INDEX('Policy Characteristics'!K:K,MATCH($C1907,'Policy Characteristics'!$C:$C,0)))</f>
        <v>architectural-design.html#rnd</v>
      </c>
      <c r="R1907" s="76" t="str">
        <f>IF(ISBLANK(INDEX('Policy Characteristics'!L:L,MATCH($C1907,'Policy Characteristics'!$C:$C,0))),"",INDEX('Policy Characteristics'!L:L,MATCH($C1907,'Policy Characteristics'!$C:$C,0)))</f>
        <v>research-and-development.html</v>
      </c>
    </row>
    <row r="1908" spans="1:18" x14ac:dyDescent="0.25">
      <c r="A1908" s="76" t="str">
        <f>IF(ISBLANK(INDEX('Policy Characteristics'!A:A,MATCH($C1908,'Policy Characteristics'!$C:$C,0))),"",INDEX('Policy Characteristics'!A:A,MATCH($C1908,'Policy Characteristics'!$C:$C,0)))</f>
        <v>Research and Development</v>
      </c>
      <c r="B1908" s="200" t="str">
        <f>IF(ISBLANK(INDEX('Policy Characteristics'!B:B,MATCH($C1908,'Policy Characteristics'!$C:$C,0))),"",INDEX('Policy Characteristics'!B:B,MATCH($C1908,'Policy Characteristics'!$C:$C,0)))</f>
        <v>Fuel Use Reduction</v>
      </c>
      <c r="C1908" s="76" t="str">
        <f t="shared" ref="C1908:C1912" si="61">C$1907</f>
        <v>RnD Building Fuel Use Perc Reduction</v>
      </c>
      <c r="D1908" s="88" t="s">
        <v>115</v>
      </c>
      <c r="E1908" s="88"/>
      <c r="F1908" s="88" t="s">
        <v>314</v>
      </c>
      <c r="G1908" s="88"/>
      <c r="H1908" s="15">
        <v>115</v>
      </c>
      <c r="I1908" s="213" t="s">
        <v>43</v>
      </c>
      <c r="J1908" s="202" t="str">
        <f>IF(ISBLANK(INDEX('Policy Characteristics'!D:D,MATCH($C1908,'Policy Characteristics'!$C:$C,0))),"",INDEX('Policy Characteristics'!D:D,MATCH($C1908,'Policy Characteristics'!$C:$C,0)))</f>
        <v>R&amp;D Fuel Use Reductions</v>
      </c>
      <c r="K1908" s="76" t="str">
        <f>IF(ISBLANK(INDEX('Policy Characteristics'!E:E,MATCH($C1908,'Policy Characteristics'!$C:$C,0))),"",INDEX('Policy Characteristics'!E:E,MATCH($C1908,'Policy Characteristics'!$C:$C,0)))</f>
        <v>RnD building fuel use reduction</v>
      </c>
      <c r="L1908" s="205">
        <f>IF(ISBLANK(INDEX('Policy Characteristics'!F:F,MATCH($C1908,'Policy Characteristics'!$C:$C,0))),"",INDEX('Policy Characteristics'!F:F,MATCH($C1908,'Policy Characteristics'!$C:$C,0)))</f>
        <v>0</v>
      </c>
      <c r="M1908" s="205">
        <f>IF(ISBLANK(INDEX('Policy Characteristics'!G:G,MATCH($C1908,'Policy Characteristics'!$C:$C,0))),"",INDEX('Policy Characteristics'!G:G,MATCH($C1908,'Policy Characteristics'!$C:$C,0)))</f>
        <v>0.4</v>
      </c>
      <c r="N1908" s="205">
        <f>IF(ISBLANK(INDEX('Policy Characteristics'!H:H,MATCH($C1908,'Policy Characteristics'!$C:$C,0))),"",INDEX('Policy Characteristics'!H:H,MATCH($C1908,'Policy Characteristics'!$C:$C,0)))</f>
        <v>0.01</v>
      </c>
      <c r="O1908" s="76" t="str">
        <f>IF(ISBLANK(INDEX('Policy Characteristics'!I:I,MATCH($C1908,'Policy Characteristics'!$C:$C,0))),"",INDEX('Policy Characteristics'!I:I,MATCH($C1908,'Policy Characteristics'!$C:$C,0)))</f>
        <v>% reduction in fuel use</v>
      </c>
      <c r="P1908" s="76" t="str">
        <f>IF(ISBLANK(INDEX('Policy Characteristics'!J:J,MATCH($C1908,'Policy Characteristics'!$C:$C,0))),"",INDEX('Policy Characteristics'!J:J,MATCH($C1908,'Policy Characteristics'!$C:$C,0)))</f>
        <v>**Description:** This policy causes the fuel use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c r="Q1908" s="76" t="str">
        <f>IF(ISBLANK(INDEX('Policy Characteristics'!K:K,MATCH($C1908,'Policy Characteristics'!$C:$C,0))),"",INDEX('Policy Characteristics'!K:K,MATCH($C1908,'Policy Characteristics'!$C:$C,0)))</f>
        <v>architectural-design.html#rnd</v>
      </c>
      <c r="R1908" s="76" t="str">
        <f>IF(ISBLANK(INDEX('Policy Characteristics'!L:L,MATCH($C1908,'Policy Characteristics'!$C:$C,0))),"",INDEX('Policy Characteristics'!L:L,MATCH($C1908,'Policy Characteristics'!$C:$C,0)))</f>
        <v>research-and-development.html</v>
      </c>
    </row>
    <row r="1909" spans="1:18" x14ac:dyDescent="0.25">
      <c r="A1909" s="76" t="str">
        <f>IF(ISBLANK(INDEX('Policy Characteristics'!A:A,MATCH($C1909,'Policy Characteristics'!$C:$C,0))),"",INDEX('Policy Characteristics'!A:A,MATCH($C1909,'Policy Characteristics'!$C:$C,0)))</f>
        <v>Research and Development</v>
      </c>
      <c r="B1909" s="200" t="str">
        <f>IF(ISBLANK(INDEX('Policy Characteristics'!B:B,MATCH($C1909,'Policy Characteristics'!$C:$C,0))),"",INDEX('Policy Characteristics'!B:B,MATCH($C1909,'Policy Characteristics'!$C:$C,0)))</f>
        <v>Fuel Use Reduction</v>
      </c>
      <c r="C1909" s="76" t="str">
        <f t="shared" si="61"/>
        <v>RnD Building Fuel Use Perc Reduction</v>
      </c>
      <c r="D1909" s="88" t="s">
        <v>116</v>
      </c>
      <c r="E1909" s="88"/>
      <c r="F1909" s="88" t="s">
        <v>315</v>
      </c>
      <c r="G1909" s="88"/>
      <c r="H1909" s="15">
        <v>750</v>
      </c>
      <c r="I1909" s="213" t="s">
        <v>44</v>
      </c>
      <c r="J1909" s="202" t="str">
        <f>IF(ISBLANK(INDEX('Policy Characteristics'!D:D,MATCH($C1909,'Policy Characteristics'!$C:$C,0))),"",INDEX('Policy Characteristics'!D:D,MATCH($C1909,'Policy Characteristics'!$C:$C,0)))</f>
        <v>R&amp;D Fuel Use Reductions</v>
      </c>
      <c r="K1909" s="76" t="str">
        <f>IF(ISBLANK(INDEX('Policy Characteristics'!E:E,MATCH($C1909,'Policy Characteristics'!$C:$C,0))),"",INDEX('Policy Characteristics'!E:E,MATCH($C1909,'Policy Characteristics'!$C:$C,0)))</f>
        <v>RnD building fuel use reduction</v>
      </c>
      <c r="L1909" s="205">
        <f>IF(ISBLANK(INDEX('Policy Characteristics'!F:F,MATCH($C1909,'Policy Characteristics'!$C:$C,0))),"",INDEX('Policy Characteristics'!F:F,MATCH($C1909,'Policy Characteristics'!$C:$C,0)))</f>
        <v>0</v>
      </c>
      <c r="M1909" s="205">
        <f>IF(ISBLANK(INDEX('Policy Characteristics'!G:G,MATCH($C1909,'Policy Characteristics'!$C:$C,0))),"",INDEX('Policy Characteristics'!G:G,MATCH($C1909,'Policy Characteristics'!$C:$C,0)))</f>
        <v>0.4</v>
      </c>
      <c r="N1909" s="205">
        <f>IF(ISBLANK(INDEX('Policy Characteristics'!H:H,MATCH($C1909,'Policy Characteristics'!$C:$C,0))),"",INDEX('Policy Characteristics'!H:H,MATCH($C1909,'Policy Characteristics'!$C:$C,0)))</f>
        <v>0.01</v>
      </c>
      <c r="O1909" s="76" t="str">
        <f>IF(ISBLANK(INDEX('Policy Characteristics'!I:I,MATCH($C1909,'Policy Characteristics'!$C:$C,0))),"",INDEX('Policy Characteristics'!I:I,MATCH($C1909,'Policy Characteristics'!$C:$C,0)))</f>
        <v>% reduction in fuel use</v>
      </c>
      <c r="P1909" s="76" t="str">
        <f>IF(ISBLANK(INDEX('Policy Characteristics'!J:J,MATCH($C1909,'Policy Characteristics'!$C:$C,0))),"",INDEX('Policy Characteristics'!J:J,MATCH($C1909,'Policy Characteristics'!$C:$C,0)))</f>
        <v>**Description:** This policy causes the fuel use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c r="Q1909" s="76" t="str">
        <f>IF(ISBLANK(INDEX('Policy Characteristics'!K:K,MATCH($C1909,'Policy Characteristics'!$C:$C,0))),"",INDEX('Policy Characteristics'!K:K,MATCH($C1909,'Policy Characteristics'!$C:$C,0)))</f>
        <v>architectural-design.html#rnd</v>
      </c>
      <c r="R1909" s="76" t="str">
        <f>IF(ISBLANK(INDEX('Policy Characteristics'!L:L,MATCH($C1909,'Policy Characteristics'!$C:$C,0))),"",INDEX('Policy Characteristics'!L:L,MATCH($C1909,'Policy Characteristics'!$C:$C,0)))</f>
        <v>research-and-development.html</v>
      </c>
    </row>
    <row r="1910" spans="1:18" x14ac:dyDescent="0.25">
      <c r="A1910" s="76" t="str">
        <f>IF(ISBLANK(INDEX('Policy Characteristics'!A:A,MATCH($C1910,'Policy Characteristics'!$C:$C,0))),"",INDEX('Policy Characteristics'!A:A,MATCH($C1910,'Policy Characteristics'!$C:$C,0)))</f>
        <v>Research and Development</v>
      </c>
      <c r="B1910" s="200" t="str">
        <f>IF(ISBLANK(INDEX('Policy Characteristics'!B:B,MATCH($C1910,'Policy Characteristics'!$C:$C,0))),"",INDEX('Policy Characteristics'!B:B,MATCH($C1910,'Policy Characteristics'!$C:$C,0)))</f>
        <v>Fuel Use Reduction</v>
      </c>
      <c r="C1910" s="76" t="str">
        <f t="shared" si="61"/>
        <v>RnD Building Fuel Use Perc Reduction</v>
      </c>
      <c r="D1910" s="88" t="s">
        <v>117</v>
      </c>
      <c r="E1910" s="88"/>
      <c r="F1910" s="88" t="s">
        <v>316</v>
      </c>
      <c r="G1910" s="88"/>
      <c r="H1910" s="15">
        <v>117</v>
      </c>
      <c r="I1910" s="213" t="s">
        <v>43</v>
      </c>
      <c r="J1910" s="202" t="str">
        <f>IF(ISBLANK(INDEX('Policy Characteristics'!D:D,MATCH($C1910,'Policy Characteristics'!$C:$C,0))),"",INDEX('Policy Characteristics'!D:D,MATCH($C1910,'Policy Characteristics'!$C:$C,0)))</f>
        <v>R&amp;D Fuel Use Reductions</v>
      </c>
      <c r="K1910" s="76" t="str">
        <f>IF(ISBLANK(INDEX('Policy Characteristics'!E:E,MATCH($C1910,'Policy Characteristics'!$C:$C,0))),"",INDEX('Policy Characteristics'!E:E,MATCH($C1910,'Policy Characteristics'!$C:$C,0)))</f>
        <v>RnD building fuel use reduction</v>
      </c>
      <c r="L1910" s="205">
        <f>IF(ISBLANK(INDEX('Policy Characteristics'!F:F,MATCH($C1910,'Policy Characteristics'!$C:$C,0))),"",INDEX('Policy Characteristics'!F:F,MATCH($C1910,'Policy Characteristics'!$C:$C,0)))</f>
        <v>0</v>
      </c>
      <c r="M1910" s="205">
        <f>IF(ISBLANK(INDEX('Policy Characteristics'!G:G,MATCH($C1910,'Policy Characteristics'!$C:$C,0))),"",INDEX('Policy Characteristics'!G:G,MATCH($C1910,'Policy Characteristics'!$C:$C,0)))</f>
        <v>0.4</v>
      </c>
      <c r="N1910" s="205">
        <f>IF(ISBLANK(INDEX('Policy Characteristics'!H:H,MATCH($C1910,'Policy Characteristics'!$C:$C,0))),"",INDEX('Policy Characteristics'!H:H,MATCH($C1910,'Policy Characteristics'!$C:$C,0)))</f>
        <v>0.01</v>
      </c>
      <c r="O1910" s="76" t="str">
        <f>IF(ISBLANK(INDEX('Policy Characteristics'!I:I,MATCH($C1910,'Policy Characteristics'!$C:$C,0))),"",INDEX('Policy Characteristics'!I:I,MATCH($C1910,'Policy Characteristics'!$C:$C,0)))</f>
        <v>% reduction in fuel use</v>
      </c>
      <c r="P1910" s="76" t="str">
        <f>IF(ISBLANK(INDEX('Policy Characteristics'!J:J,MATCH($C1910,'Policy Characteristics'!$C:$C,0))),"",INDEX('Policy Characteristics'!J:J,MATCH($C1910,'Policy Characteristics'!$C:$C,0)))</f>
        <v>**Description:** This policy causes the fuel use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c r="Q1910" s="76" t="str">
        <f>IF(ISBLANK(INDEX('Policy Characteristics'!K:K,MATCH($C1910,'Policy Characteristics'!$C:$C,0))),"",INDEX('Policy Characteristics'!K:K,MATCH($C1910,'Policy Characteristics'!$C:$C,0)))</f>
        <v>architectural-design.html#rnd</v>
      </c>
      <c r="R1910" s="76" t="str">
        <f>IF(ISBLANK(INDEX('Policy Characteristics'!L:L,MATCH($C1910,'Policy Characteristics'!$C:$C,0))),"",INDEX('Policy Characteristics'!L:L,MATCH($C1910,'Policy Characteristics'!$C:$C,0)))</f>
        <v>research-and-development.html</v>
      </c>
    </row>
    <row r="1911" spans="1:18" x14ac:dyDescent="0.25">
      <c r="A1911" s="76" t="str">
        <f>IF(ISBLANK(INDEX('Policy Characteristics'!A:A,MATCH($C1911,'Policy Characteristics'!$C:$C,0))),"",INDEX('Policy Characteristics'!A:A,MATCH($C1911,'Policy Characteristics'!$C:$C,0)))</f>
        <v>Research and Development</v>
      </c>
      <c r="B1911" s="200" t="str">
        <f>IF(ISBLANK(INDEX('Policy Characteristics'!B:B,MATCH($C1911,'Policy Characteristics'!$C:$C,0))),"",INDEX('Policy Characteristics'!B:B,MATCH($C1911,'Policy Characteristics'!$C:$C,0)))</f>
        <v>Fuel Use Reduction</v>
      </c>
      <c r="C1911" s="76" t="str">
        <f t="shared" si="61"/>
        <v>RnD Building Fuel Use Perc Reduction</v>
      </c>
      <c r="D1911" s="88" t="s">
        <v>118</v>
      </c>
      <c r="E1911" s="88"/>
      <c r="F1911" s="88" t="s">
        <v>317</v>
      </c>
      <c r="G1911" s="88"/>
      <c r="H1911" s="15">
        <v>118</v>
      </c>
      <c r="I1911" s="213" t="s">
        <v>43</v>
      </c>
      <c r="J1911" s="202" t="str">
        <f>IF(ISBLANK(INDEX('Policy Characteristics'!D:D,MATCH($C1911,'Policy Characteristics'!$C:$C,0))),"",INDEX('Policy Characteristics'!D:D,MATCH($C1911,'Policy Characteristics'!$C:$C,0)))</f>
        <v>R&amp;D Fuel Use Reductions</v>
      </c>
      <c r="K1911" s="76" t="str">
        <f>IF(ISBLANK(INDEX('Policy Characteristics'!E:E,MATCH($C1911,'Policy Characteristics'!$C:$C,0))),"",INDEX('Policy Characteristics'!E:E,MATCH($C1911,'Policy Characteristics'!$C:$C,0)))</f>
        <v>RnD building fuel use reduction</v>
      </c>
      <c r="L1911" s="205">
        <f>IF(ISBLANK(INDEX('Policy Characteristics'!F:F,MATCH($C1911,'Policy Characteristics'!$C:$C,0))),"",INDEX('Policy Characteristics'!F:F,MATCH($C1911,'Policy Characteristics'!$C:$C,0)))</f>
        <v>0</v>
      </c>
      <c r="M1911" s="205">
        <f>IF(ISBLANK(INDEX('Policy Characteristics'!G:G,MATCH($C1911,'Policy Characteristics'!$C:$C,0))),"",INDEX('Policy Characteristics'!G:G,MATCH($C1911,'Policy Characteristics'!$C:$C,0)))</f>
        <v>0.4</v>
      </c>
      <c r="N1911" s="205">
        <f>IF(ISBLANK(INDEX('Policy Characteristics'!H:H,MATCH($C1911,'Policy Characteristics'!$C:$C,0))),"",INDEX('Policy Characteristics'!H:H,MATCH($C1911,'Policy Characteristics'!$C:$C,0)))</f>
        <v>0.01</v>
      </c>
      <c r="O1911" s="76" t="str">
        <f>IF(ISBLANK(INDEX('Policy Characteristics'!I:I,MATCH($C1911,'Policy Characteristics'!$C:$C,0))),"",INDEX('Policy Characteristics'!I:I,MATCH($C1911,'Policy Characteristics'!$C:$C,0)))</f>
        <v>% reduction in fuel use</v>
      </c>
      <c r="P1911" s="76" t="str">
        <f>IF(ISBLANK(INDEX('Policy Characteristics'!J:J,MATCH($C1911,'Policy Characteristics'!$C:$C,0))),"",INDEX('Policy Characteristics'!J:J,MATCH($C1911,'Policy Characteristics'!$C:$C,0)))</f>
        <v>**Description:** This policy causes the fuel use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c r="Q1911" s="76" t="str">
        <f>IF(ISBLANK(INDEX('Policy Characteristics'!K:K,MATCH($C1911,'Policy Characteristics'!$C:$C,0))),"",INDEX('Policy Characteristics'!K:K,MATCH($C1911,'Policy Characteristics'!$C:$C,0)))</f>
        <v>architectural-design.html#rnd</v>
      </c>
      <c r="R1911" s="76" t="str">
        <f>IF(ISBLANK(INDEX('Policy Characteristics'!L:L,MATCH($C1911,'Policy Characteristics'!$C:$C,0))),"",INDEX('Policy Characteristics'!L:L,MATCH($C1911,'Policy Characteristics'!$C:$C,0)))</f>
        <v>research-and-development.html</v>
      </c>
    </row>
    <row r="1912" spans="1:18" x14ac:dyDescent="0.25">
      <c r="A1912" s="76" t="str">
        <f>IF(ISBLANK(INDEX('Policy Characteristics'!A:A,MATCH($C1912,'Policy Characteristics'!$C:$C,0))),"",INDEX('Policy Characteristics'!A:A,MATCH($C1912,'Policy Characteristics'!$C:$C,0)))</f>
        <v>Research and Development</v>
      </c>
      <c r="B1912" s="200" t="str">
        <f>IF(ISBLANK(INDEX('Policy Characteristics'!B:B,MATCH($C1912,'Policy Characteristics'!$C:$C,0))),"",INDEX('Policy Characteristics'!B:B,MATCH($C1912,'Policy Characteristics'!$C:$C,0)))</f>
        <v>Fuel Use Reduction</v>
      </c>
      <c r="C1912" s="76" t="str">
        <f t="shared" si="61"/>
        <v>RnD Building Fuel Use Perc Reduction</v>
      </c>
      <c r="D1912" s="88" t="s">
        <v>119</v>
      </c>
      <c r="E1912" s="88"/>
      <c r="F1912" s="88" t="s">
        <v>318</v>
      </c>
      <c r="G1912" s="88"/>
      <c r="H1912" s="15">
        <v>119</v>
      </c>
      <c r="I1912" s="213" t="s">
        <v>43</v>
      </c>
      <c r="J1912" s="202" t="str">
        <f>IF(ISBLANK(INDEX('Policy Characteristics'!D:D,MATCH($C1912,'Policy Characteristics'!$C:$C,0))),"",INDEX('Policy Characteristics'!D:D,MATCH($C1912,'Policy Characteristics'!$C:$C,0)))</f>
        <v>R&amp;D Fuel Use Reductions</v>
      </c>
      <c r="K1912" s="76" t="str">
        <f>IF(ISBLANK(INDEX('Policy Characteristics'!E:E,MATCH($C1912,'Policy Characteristics'!$C:$C,0))),"",INDEX('Policy Characteristics'!E:E,MATCH($C1912,'Policy Characteristics'!$C:$C,0)))</f>
        <v>RnD building fuel use reduction</v>
      </c>
      <c r="L1912" s="205">
        <f>IF(ISBLANK(INDEX('Policy Characteristics'!F:F,MATCH($C1912,'Policy Characteristics'!$C:$C,0))),"",INDEX('Policy Characteristics'!F:F,MATCH($C1912,'Policy Characteristics'!$C:$C,0)))</f>
        <v>0</v>
      </c>
      <c r="M1912" s="205">
        <f>IF(ISBLANK(INDEX('Policy Characteristics'!G:G,MATCH($C1912,'Policy Characteristics'!$C:$C,0))),"",INDEX('Policy Characteristics'!G:G,MATCH($C1912,'Policy Characteristics'!$C:$C,0)))</f>
        <v>0.4</v>
      </c>
      <c r="N1912" s="205">
        <f>IF(ISBLANK(INDEX('Policy Characteristics'!H:H,MATCH($C1912,'Policy Characteristics'!$C:$C,0))),"",INDEX('Policy Characteristics'!H:H,MATCH($C1912,'Policy Characteristics'!$C:$C,0)))</f>
        <v>0.01</v>
      </c>
      <c r="O1912" s="76" t="str">
        <f>IF(ISBLANK(INDEX('Policy Characteristics'!I:I,MATCH($C1912,'Policy Characteristics'!$C:$C,0))),"",INDEX('Policy Characteristics'!I:I,MATCH($C1912,'Policy Characteristics'!$C:$C,0)))</f>
        <v>% reduction in fuel use</v>
      </c>
      <c r="P1912" s="76" t="str">
        <f>IF(ISBLANK(INDEX('Policy Characteristics'!J:J,MATCH($C1912,'Policy Characteristics'!$C:$C,0))),"",INDEX('Policy Characteristics'!J:J,MATCH($C1912,'Policy Characteristics'!$C:$C,0)))</f>
        <v>**Description:** This policy causes the fuel use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c r="Q1912" s="76" t="str">
        <f>IF(ISBLANK(INDEX('Policy Characteristics'!K:K,MATCH($C1912,'Policy Characteristics'!$C:$C,0))),"",INDEX('Policy Characteristics'!K:K,MATCH($C1912,'Policy Characteristics'!$C:$C,0)))</f>
        <v>architectural-design.html#rnd</v>
      </c>
      <c r="R1912" s="76" t="str">
        <f>IF(ISBLANK(INDEX('Policy Characteristics'!L:L,MATCH($C1912,'Policy Characteristics'!$C:$C,0))),"",INDEX('Policy Characteristics'!L:L,MATCH($C1912,'Policy Characteristics'!$C:$C,0)))</f>
        <v>research-and-development.html</v>
      </c>
    </row>
    <row r="1913" spans="1:18" x14ac:dyDescent="0.25">
      <c r="A1913" s="76" t="str">
        <f>IF(ISBLANK(INDEX('Policy Characteristics'!A:A,MATCH($C1913,'Policy Characteristics'!$C:$C,0))),"",INDEX('Policy Characteristics'!A:A,MATCH($C1913,'Policy Characteristics'!$C:$C,0)))</f>
        <v>Research and Development</v>
      </c>
      <c r="B1913" s="200" t="str">
        <f>IF(ISBLANK(INDEX('Policy Characteristics'!B:B,MATCH($C1913,'Policy Characteristics'!$C:$C,0))),"",INDEX('Policy Characteristics'!B:B,MATCH($C1913,'Policy Characteristics'!$C:$C,0)))</f>
        <v>Fuel Use Reduction</v>
      </c>
      <c r="C1913" t="s">
        <v>292</v>
      </c>
      <c r="D1913" s="88"/>
      <c r="E1913" s="88"/>
      <c r="F1913" s="88" t="s">
        <v>26</v>
      </c>
      <c r="G1913" s="88"/>
      <c r="H1913" s="15">
        <v>120</v>
      </c>
      <c r="I1913" s="213" t="s">
        <v>43</v>
      </c>
      <c r="J1913" s="202" t="str">
        <f>IF(ISBLANK(INDEX('Policy Characteristics'!D:D,MATCH($C1913,'Policy Characteristics'!$C:$C,0))),"",INDEX('Policy Characteristics'!D:D,MATCH($C1913,'Policy Characteristics'!$C:$C,0)))</f>
        <v>R&amp;D Fuel Use Reductions</v>
      </c>
      <c r="K1913" s="76" t="str">
        <f>IF(ISBLANK(INDEX('Policy Characteristics'!E:E,MATCH($C1913,'Policy Characteristics'!$C:$C,0))),"",INDEX('Policy Characteristics'!E:E,MATCH($C1913,'Policy Characteristics'!$C:$C,0)))</f>
        <v>RnD CCS fuel use reduction</v>
      </c>
      <c r="L1913" s="205">
        <f>IF(ISBLANK(INDEX('Policy Characteristics'!F:F,MATCH($C1913,'Policy Characteristics'!$C:$C,0))),"",INDEX('Policy Characteristics'!F:F,MATCH($C1913,'Policy Characteristics'!$C:$C,0)))</f>
        <v>0</v>
      </c>
      <c r="M1913" s="205">
        <f>IF(ISBLANK(INDEX('Policy Characteristics'!G:G,MATCH($C1913,'Policy Characteristics'!$C:$C,0))),"",INDEX('Policy Characteristics'!G:G,MATCH($C1913,'Policy Characteristics'!$C:$C,0)))</f>
        <v>0.4</v>
      </c>
      <c r="N1913" s="205">
        <f>IF(ISBLANK(INDEX('Policy Characteristics'!H:H,MATCH($C1913,'Policy Characteristics'!$C:$C,0))),"",INDEX('Policy Characteristics'!H:H,MATCH($C1913,'Policy Characteristics'!$C:$C,0)))</f>
        <v>0.01</v>
      </c>
      <c r="O1913" s="76" t="str">
        <f>IF(ISBLANK(INDEX('Policy Characteristics'!I:I,MATCH($C1913,'Policy Characteristics'!$C:$C,0))),"",INDEX('Policy Characteristics'!I:I,MATCH($C1913,'Policy Characteristics'!$C:$C,0)))</f>
        <v>% reduction in fuel use</v>
      </c>
      <c r="P1913" s="76" t="str">
        <f>IF(ISBLANK(INDEX('Policy Characteristics'!J:J,MATCH($C1913,'Policy Characteristics'!$C:$C,0))),"",INDEX('Policy Characteristics'!J:J,MATCH($C1913,'Policy Characteristics'!$C:$C,0)))</f>
        <v>**Description:** This policy causes the fuel use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c r="Q1913" s="76" t="str">
        <f>IF(ISBLANK(INDEX('Policy Characteristics'!K:K,MATCH($C1913,'Policy Characteristics'!$C:$C,0))),"",INDEX('Policy Characteristics'!K:K,MATCH($C1913,'Policy Characteristics'!$C:$C,0)))</f>
        <v>architectural-design.html#rnd</v>
      </c>
      <c r="R1913" s="76" t="str">
        <f>IF(ISBLANK(INDEX('Policy Characteristics'!L:L,MATCH($C1913,'Policy Characteristics'!$C:$C,0))),"",INDEX('Policy Characteristics'!L:L,MATCH($C1913,'Policy Characteristics'!$C:$C,0)))</f>
        <v>research-and-development.html</v>
      </c>
    </row>
    <row r="1914" spans="1:18" x14ac:dyDescent="0.25">
      <c r="A1914" s="76" t="str">
        <f>IF(ISBLANK(INDEX('Policy Characteristics'!A:A,MATCH($C1914,'Policy Characteristics'!$C:$C,0))),"",INDEX('Policy Characteristics'!A:A,MATCH($C1914,'Policy Characteristics'!$C:$C,0)))</f>
        <v>Research and Development</v>
      </c>
      <c r="B1914" s="200" t="str">
        <f>IF(ISBLANK(INDEX('Policy Characteristics'!B:B,MATCH($C1914,'Policy Characteristics'!$C:$C,0))),"",INDEX('Policy Characteristics'!B:B,MATCH($C1914,'Policy Characteristics'!$C:$C,0)))</f>
        <v>Fuel Use Reduction</v>
      </c>
      <c r="C1914" t="s">
        <v>293</v>
      </c>
      <c r="D1914" s="88" t="s">
        <v>445</v>
      </c>
      <c r="E1914" s="88"/>
      <c r="F1914" s="88" t="s">
        <v>448</v>
      </c>
      <c r="G1914" s="88"/>
      <c r="H1914" s="15">
        <v>121</v>
      </c>
      <c r="I1914" s="213" t="s">
        <v>43</v>
      </c>
      <c r="J1914" s="202" t="str">
        <f>IF(ISBLANK(INDEX('Policy Characteristics'!D:D,MATCH($C1914,'Policy Characteristics'!$C:$C,0))),"",INDEX('Policy Characteristics'!D:D,MATCH($C1914,'Policy Characteristics'!$C:$C,0)))</f>
        <v>R&amp;D Fuel Use Reductions</v>
      </c>
      <c r="K1914" s="76" t="str">
        <f>IF(ISBLANK(INDEX('Policy Characteristics'!E:E,MATCH($C1914,'Policy Characteristics'!$C:$C,0))),"",INDEX('Policy Characteristics'!E:E,MATCH($C1914,'Policy Characteristics'!$C:$C,0)))</f>
        <v>RnD electricity fuel use reduction</v>
      </c>
      <c r="L1914" s="205">
        <f>IF(ISBLANK(INDEX('Policy Characteristics'!F:F,MATCH($C1914,'Policy Characteristics'!$C:$C,0))),"",INDEX('Policy Characteristics'!F:F,MATCH($C1914,'Policy Characteristics'!$C:$C,0)))</f>
        <v>0</v>
      </c>
      <c r="M1914" s="205">
        <f>IF(ISBLANK(INDEX('Policy Characteristics'!G:G,MATCH($C1914,'Policy Characteristics'!$C:$C,0))),"",INDEX('Policy Characteristics'!G:G,MATCH($C1914,'Policy Characteristics'!$C:$C,0)))</f>
        <v>0.4</v>
      </c>
      <c r="N1914" s="205">
        <f>IF(ISBLANK(INDEX('Policy Characteristics'!H:H,MATCH($C1914,'Policy Characteristics'!$C:$C,0))),"",INDEX('Policy Characteristics'!H:H,MATCH($C1914,'Policy Characteristics'!$C:$C,0)))</f>
        <v>0.01</v>
      </c>
      <c r="O1914" s="76" t="str">
        <f>IF(ISBLANK(INDEX('Policy Characteristics'!I:I,MATCH($C1914,'Policy Characteristics'!$C:$C,0))),"",INDEX('Policy Characteristics'!I:I,MATCH($C1914,'Policy Characteristics'!$C:$C,0)))</f>
        <v>% reduction in fuel use</v>
      </c>
      <c r="P1914" s="76" t="str">
        <f>IF(ISBLANK(INDEX('Policy Characteristics'!J:J,MATCH($C1914,'Policy Characteristics'!$C:$C,0))),"",INDEX('Policy Characteristics'!J:J,MATCH($C1914,'Policy Characteristics'!$C:$C,0)))</f>
        <v>**Description:** This policy causes the fuel use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c r="Q1914" s="76" t="str">
        <f>IF(ISBLANK(INDEX('Policy Characteristics'!K:K,MATCH($C1914,'Policy Characteristics'!$C:$C,0))),"",INDEX('Policy Characteristics'!K:K,MATCH($C1914,'Policy Characteristics'!$C:$C,0)))</f>
        <v>architectural-design.html#rnd</v>
      </c>
      <c r="R1914" s="76" t="str">
        <f>IF(ISBLANK(INDEX('Policy Characteristics'!L:L,MATCH($C1914,'Policy Characteristics'!$C:$C,0))),"",INDEX('Policy Characteristics'!L:L,MATCH($C1914,'Policy Characteristics'!$C:$C,0)))</f>
        <v>research-and-development.html</v>
      </c>
    </row>
    <row r="1915" spans="1:18" x14ac:dyDescent="0.25">
      <c r="A1915" s="76" t="str">
        <f>IF(ISBLANK(INDEX('Policy Characteristics'!A:A,MATCH($C1915,'Policy Characteristics'!$C:$C,0))),"",INDEX('Policy Characteristics'!A:A,MATCH($C1915,'Policy Characteristics'!$C:$C,0)))</f>
        <v>Research and Development</v>
      </c>
      <c r="B1915" s="200" t="str">
        <f>IF(ISBLANK(INDEX('Policy Characteristics'!B:B,MATCH($C1915,'Policy Characteristics'!$C:$C,0))),"",INDEX('Policy Characteristics'!B:B,MATCH($C1915,'Policy Characteristics'!$C:$C,0)))</f>
        <v>Fuel Use Reduction</v>
      </c>
      <c r="C1915" s="76" t="str">
        <f t="shared" ref="C1915:C1937" si="62">C$1914</f>
        <v>RnD Electricity Fuel Use Perc Reduction</v>
      </c>
      <c r="D1915" s="78" t="s">
        <v>1656</v>
      </c>
      <c r="E1915" s="88"/>
      <c r="F1915" s="78" t="s">
        <v>1668</v>
      </c>
      <c r="G1915" s="88"/>
      <c r="H1915" s="15">
        <v>122</v>
      </c>
      <c r="I1915" s="213" t="s">
        <v>43</v>
      </c>
      <c r="J1915" s="202" t="str">
        <f>IF(ISBLANK(INDEX('Policy Characteristics'!D:D,MATCH($C1915,'Policy Characteristics'!$C:$C,0))),"",INDEX('Policy Characteristics'!D:D,MATCH($C1915,'Policy Characteristics'!$C:$C,0)))</f>
        <v>R&amp;D Fuel Use Reductions</v>
      </c>
      <c r="K1915" s="76" t="str">
        <f>IF(ISBLANK(INDEX('Policy Characteristics'!E:E,MATCH($C1915,'Policy Characteristics'!$C:$C,0))),"",INDEX('Policy Characteristics'!E:E,MATCH($C1915,'Policy Characteristics'!$C:$C,0)))</f>
        <v>RnD electricity fuel use reduction</v>
      </c>
      <c r="L1915" s="205">
        <f>IF(ISBLANK(INDEX('Policy Characteristics'!F:F,MATCH($C1915,'Policy Characteristics'!$C:$C,0))),"",INDEX('Policy Characteristics'!F:F,MATCH($C1915,'Policy Characteristics'!$C:$C,0)))</f>
        <v>0</v>
      </c>
      <c r="M1915" s="205">
        <f>IF(ISBLANK(INDEX('Policy Characteristics'!G:G,MATCH($C1915,'Policy Characteristics'!$C:$C,0))),"",INDEX('Policy Characteristics'!G:G,MATCH($C1915,'Policy Characteristics'!$C:$C,0)))</f>
        <v>0.4</v>
      </c>
      <c r="N1915" s="205">
        <f>IF(ISBLANK(INDEX('Policy Characteristics'!H:H,MATCH($C1915,'Policy Characteristics'!$C:$C,0))),"",INDEX('Policy Characteristics'!H:H,MATCH($C1915,'Policy Characteristics'!$C:$C,0)))</f>
        <v>0.01</v>
      </c>
      <c r="O1915" s="76" t="str">
        <f>IF(ISBLANK(INDEX('Policy Characteristics'!I:I,MATCH($C1915,'Policy Characteristics'!$C:$C,0))),"",INDEX('Policy Characteristics'!I:I,MATCH($C1915,'Policy Characteristics'!$C:$C,0)))</f>
        <v>% reduction in fuel use</v>
      </c>
      <c r="P1915" s="76" t="str">
        <f>IF(ISBLANK(INDEX('Policy Characteristics'!J:J,MATCH($C1915,'Policy Characteristics'!$C:$C,0))),"",INDEX('Policy Characteristics'!J:J,MATCH($C1915,'Policy Characteristics'!$C:$C,0)))</f>
        <v>**Description:** This policy causes the fuel use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c r="Q1915" s="76" t="str">
        <f>IF(ISBLANK(INDEX('Policy Characteristics'!K:K,MATCH($C1915,'Policy Characteristics'!$C:$C,0))),"",INDEX('Policy Characteristics'!K:K,MATCH($C1915,'Policy Characteristics'!$C:$C,0)))</f>
        <v>architectural-design.html#rnd</v>
      </c>
      <c r="R1915" s="76" t="str">
        <f>IF(ISBLANK(INDEX('Policy Characteristics'!L:L,MATCH($C1915,'Policy Characteristics'!$C:$C,0))),"",INDEX('Policy Characteristics'!L:L,MATCH($C1915,'Policy Characteristics'!$C:$C,0)))</f>
        <v>research-and-development.html</v>
      </c>
    </row>
    <row r="1916" spans="1:18" x14ac:dyDescent="0.25">
      <c r="A1916" s="76" t="str">
        <f>IF(ISBLANK(INDEX('Policy Characteristics'!A:A,MATCH($C1916,'Policy Characteristics'!$C:$C,0))),"",INDEX('Policy Characteristics'!A:A,MATCH($C1916,'Policy Characteristics'!$C:$C,0)))</f>
        <v>Research and Development</v>
      </c>
      <c r="B1916" s="200" t="str">
        <f>IF(ISBLANK(INDEX('Policy Characteristics'!B:B,MATCH($C1916,'Policy Characteristics'!$C:$C,0))),"",INDEX('Policy Characteristics'!B:B,MATCH($C1916,'Policy Characteristics'!$C:$C,0)))</f>
        <v>Fuel Use Reduction</v>
      </c>
      <c r="C1916" s="76" t="str">
        <f t="shared" si="62"/>
        <v>RnD Electricity Fuel Use Perc Reduction</v>
      </c>
      <c r="D1916" s="78" t="s">
        <v>1657</v>
      </c>
      <c r="E1916" s="88"/>
      <c r="F1916" s="78" t="s">
        <v>1669</v>
      </c>
      <c r="G1916" s="88"/>
      <c r="H1916" s="15">
        <v>123</v>
      </c>
      <c r="I1916" s="213" t="s">
        <v>43</v>
      </c>
      <c r="J1916" s="202" t="str">
        <f>IF(ISBLANK(INDEX('Policy Characteristics'!D:D,MATCH($C1916,'Policy Characteristics'!$C:$C,0))),"",INDEX('Policy Characteristics'!D:D,MATCH($C1916,'Policy Characteristics'!$C:$C,0)))</f>
        <v>R&amp;D Fuel Use Reductions</v>
      </c>
      <c r="K1916" s="76" t="str">
        <f>IF(ISBLANK(INDEX('Policy Characteristics'!E:E,MATCH($C1916,'Policy Characteristics'!$C:$C,0))),"",INDEX('Policy Characteristics'!E:E,MATCH($C1916,'Policy Characteristics'!$C:$C,0)))</f>
        <v>RnD electricity fuel use reduction</v>
      </c>
      <c r="L1916" s="205">
        <f>IF(ISBLANK(INDEX('Policy Characteristics'!F:F,MATCH($C1916,'Policy Characteristics'!$C:$C,0))),"",INDEX('Policy Characteristics'!F:F,MATCH($C1916,'Policy Characteristics'!$C:$C,0)))</f>
        <v>0</v>
      </c>
      <c r="M1916" s="205">
        <f>IF(ISBLANK(INDEX('Policy Characteristics'!G:G,MATCH($C1916,'Policy Characteristics'!$C:$C,0))),"",INDEX('Policy Characteristics'!G:G,MATCH($C1916,'Policy Characteristics'!$C:$C,0)))</f>
        <v>0.4</v>
      </c>
      <c r="N1916" s="205">
        <f>IF(ISBLANK(INDEX('Policy Characteristics'!H:H,MATCH($C1916,'Policy Characteristics'!$C:$C,0))),"",INDEX('Policy Characteristics'!H:H,MATCH($C1916,'Policy Characteristics'!$C:$C,0)))</f>
        <v>0.01</v>
      </c>
      <c r="O1916" s="76" t="str">
        <f>IF(ISBLANK(INDEX('Policy Characteristics'!I:I,MATCH($C1916,'Policy Characteristics'!$C:$C,0))),"",INDEX('Policy Characteristics'!I:I,MATCH($C1916,'Policy Characteristics'!$C:$C,0)))</f>
        <v>% reduction in fuel use</v>
      </c>
      <c r="P1916" s="76" t="str">
        <f>IF(ISBLANK(INDEX('Policy Characteristics'!J:J,MATCH($C1916,'Policy Characteristics'!$C:$C,0))),"",INDEX('Policy Characteristics'!J:J,MATCH($C1916,'Policy Characteristics'!$C:$C,0)))</f>
        <v>**Description:** This policy causes the fuel use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c r="Q1916" s="76" t="str">
        <f>IF(ISBLANK(INDEX('Policy Characteristics'!K:K,MATCH($C1916,'Policy Characteristics'!$C:$C,0))),"",INDEX('Policy Characteristics'!K:K,MATCH($C1916,'Policy Characteristics'!$C:$C,0)))</f>
        <v>architectural-design.html#rnd</v>
      </c>
      <c r="R1916" s="76" t="str">
        <f>IF(ISBLANK(INDEX('Policy Characteristics'!L:L,MATCH($C1916,'Policy Characteristics'!$C:$C,0))),"",INDEX('Policy Characteristics'!L:L,MATCH($C1916,'Policy Characteristics'!$C:$C,0)))</f>
        <v>research-and-development.html</v>
      </c>
    </row>
    <row r="1917" spans="1:18" x14ac:dyDescent="0.25">
      <c r="A1917" s="76" t="str">
        <f>IF(ISBLANK(INDEX('Policy Characteristics'!A:A,MATCH($C1917,'Policy Characteristics'!$C:$C,0))),"",INDEX('Policy Characteristics'!A:A,MATCH($C1917,'Policy Characteristics'!$C:$C,0)))</f>
        <v>Research and Development</v>
      </c>
      <c r="B1917" s="200" t="str">
        <f>IF(ISBLANK(INDEX('Policy Characteristics'!B:B,MATCH($C1917,'Policy Characteristics'!$C:$C,0))),"",INDEX('Policy Characteristics'!B:B,MATCH($C1917,'Policy Characteristics'!$C:$C,0)))</f>
        <v>Fuel Use Reduction</v>
      </c>
      <c r="C1917" s="76" t="str">
        <f t="shared" si="62"/>
        <v>RnD Electricity Fuel Use Perc Reduction</v>
      </c>
      <c r="D1917" s="78" t="s">
        <v>76</v>
      </c>
      <c r="E1917" s="88"/>
      <c r="F1917" s="78" t="s">
        <v>1670</v>
      </c>
      <c r="G1917" s="88"/>
      <c r="H1917" s="15">
        <v>751</v>
      </c>
      <c r="I1917" s="213" t="s">
        <v>44</v>
      </c>
      <c r="J1917" s="202" t="str">
        <f>IF(ISBLANK(INDEX('Policy Characteristics'!D:D,MATCH($C1917,'Policy Characteristics'!$C:$C,0))),"",INDEX('Policy Characteristics'!D:D,MATCH($C1917,'Policy Characteristics'!$C:$C,0)))</f>
        <v>R&amp;D Fuel Use Reductions</v>
      </c>
      <c r="K1917" s="76" t="str">
        <f>IF(ISBLANK(INDEX('Policy Characteristics'!E:E,MATCH($C1917,'Policy Characteristics'!$C:$C,0))),"",INDEX('Policy Characteristics'!E:E,MATCH($C1917,'Policy Characteristics'!$C:$C,0)))</f>
        <v>RnD electricity fuel use reduction</v>
      </c>
      <c r="L1917" s="205">
        <f>IF(ISBLANK(INDEX('Policy Characteristics'!F:F,MATCH($C1917,'Policy Characteristics'!$C:$C,0))),"",INDEX('Policy Characteristics'!F:F,MATCH($C1917,'Policy Characteristics'!$C:$C,0)))</f>
        <v>0</v>
      </c>
      <c r="M1917" s="205">
        <f>IF(ISBLANK(INDEX('Policy Characteristics'!G:G,MATCH($C1917,'Policy Characteristics'!$C:$C,0))),"",INDEX('Policy Characteristics'!G:G,MATCH($C1917,'Policy Characteristics'!$C:$C,0)))</f>
        <v>0.4</v>
      </c>
      <c r="N1917" s="205">
        <f>IF(ISBLANK(INDEX('Policy Characteristics'!H:H,MATCH($C1917,'Policy Characteristics'!$C:$C,0))),"",INDEX('Policy Characteristics'!H:H,MATCH($C1917,'Policy Characteristics'!$C:$C,0)))</f>
        <v>0.01</v>
      </c>
      <c r="O1917" s="76" t="str">
        <f>IF(ISBLANK(INDEX('Policy Characteristics'!I:I,MATCH($C1917,'Policy Characteristics'!$C:$C,0))),"",INDEX('Policy Characteristics'!I:I,MATCH($C1917,'Policy Characteristics'!$C:$C,0)))</f>
        <v>% reduction in fuel use</v>
      </c>
      <c r="P1917" s="76" t="str">
        <f>IF(ISBLANK(INDEX('Policy Characteristics'!J:J,MATCH($C1917,'Policy Characteristics'!$C:$C,0))),"",INDEX('Policy Characteristics'!J:J,MATCH($C1917,'Policy Characteristics'!$C:$C,0)))</f>
        <v>**Description:** This policy causes the fuel use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c r="Q1917" s="76" t="str">
        <f>IF(ISBLANK(INDEX('Policy Characteristics'!K:K,MATCH($C1917,'Policy Characteristics'!$C:$C,0))),"",INDEX('Policy Characteristics'!K:K,MATCH($C1917,'Policy Characteristics'!$C:$C,0)))</f>
        <v>architectural-design.html#rnd</v>
      </c>
      <c r="R1917" s="76" t="str">
        <f>IF(ISBLANK(INDEX('Policy Characteristics'!L:L,MATCH($C1917,'Policy Characteristics'!$C:$C,0))),"",INDEX('Policy Characteristics'!L:L,MATCH($C1917,'Policy Characteristics'!$C:$C,0)))</f>
        <v>research-and-development.html</v>
      </c>
    </row>
    <row r="1918" spans="1:18" x14ac:dyDescent="0.25">
      <c r="A1918" s="76" t="str">
        <f>IF(ISBLANK(INDEX('Policy Characteristics'!A:A,MATCH($C1918,'Policy Characteristics'!$C:$C,0))),"",INDEX('Policy Characteristics'!A:A,MATCH($C1918,'Policy Characteristics'!$C:$C,0)))</f>
        <v>Research and Development</v>
      </c>
      <c r="B1918" s="200" t="str">
        <f>IF(ISBLANK(INDEX('Policy Characteristics'!B:B,MATCH($C1918,'Policy Characteristics'!$C:$C,0))),"",INDEX('Policy Characteristics'!B:B,MATCH($C1918,'Policy Characteristics'!$C:$C,0)))</f>
        <v>Fuel Use Reduction</v>
      </c>
      <c r="C1918" s="76" t="str">
        <f t="shared" si="62"/>
        <v>RnD Electricity Fuel Use Perc Reduction</v>
      </c>
      <c r="D1918" s="78" t="s">
        <v>77</v>
      </c>
      <c r="E1918" s="88"/>
      <c r="F1918" s="78" t="s">
        <v>319</v>
      </c>
      <c r="G1918" s="88"/>
      <c r="H1918" s="15">
        <v>752</v>
      </c>
      <c r="I1918" s="213" t="s">
        <v>44</v>
      </c>
      <c r="J1918" s="202" t="str">
        <f>IF(ISBLANK(INDEX('Policy Characteristics'!D:D,MATCH($C1918,'Policy Characteristics'!$C:$C,0))),"",INDEX('Policy Characteristics'!D:D,MATCH($C1918,'Policy Characteristics'!$C:$C,0)))</f>
        <v>R&amp;D Fuel Use Reductions</v>
      </c>
      <c r="K1918" s="76" t="str">
        <f>IF(ISBLANK(INDEX('Policy Characteristics'!E:E,MATCH($C1918,'Policy Characteristics'!$C:$C,0))),"",INDEX('Policy Characteristics'!E:E,MATCH($C1918,'Policy Characteristics'!$C:$C,0)))</f>
        <v>RnD electricity fuel use reduction</v>
      </c>
      <c r="L1918" s="205">
        <f>IF(ISBLANK(INDEX('Policy Characteristics'!F:F,MATCH($C1918,'Policy Characteristics'!$C:$C,0))),"",INDEX('Policy Characteristics'!F:F,MATCH($C1918,'Policy Characteristics'!$C:$C,0)))</f>
        <v>0</v>
      </c>
      <c r="M1918" s="205">
        <f>IF(ISBLANK(INDEX('Policy Characteristics'!G:G,MATCH($C1918,'Policy Characteristics'!$C:$C,0))),"",INDEX('Policy Characteristics'!G:G,MATCH($C1918,'Policy Characteristics'!$C:$C,0)))</f>
        <v>0.4</v>
      </c>
      <c r="N1918" s="205">
        <f>IF(ISBLANK(INDEX('Policy Characteristics'!H:H,MATCH($C1918,'Policy Characteristics'!$C:$C,0))),"",INDEX('Policy Characteristics'!H:H,MATCH($C1918,'Policy Characteristics'!$C:$C,0)))</f>
        <v>0.01</v>
      </c>
      <c r="O1918" s="76" t="str">
        <f>IF(ISBLANK(INDEX('Policy Characteristics'!I:I,MATCH($C1918,'Policy Characteristics'!$C:$C,0))),"",INDEX('Policy Characteristics'!I:I,MATCH($C1918,'Policy Characteristics'!$C:$C,0)))</f>
        <v>% reduction in fuel use</v>
      </c>
      <c r="P1918" s="76" t="str">
        <f>IF(ISBLANK(INDEX('Policy Characteristics'!J:J,MATCH($C1918,'Policy Characteristics'!$C:$C,0))),"",INDEX('Policy Characteristics'!J:J,MATCH($C1918,'Policy Characteristics'!$C:$C,0)))</f>
        <v>**Description:** This policy causes the fuel use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c r="Q1918" s="76" t="str">
        <f>IF(ISBLANK(INDEX('Policy Characteristics'!K:K,MATCH($C1918,'Policy Characteristics'!$C:$C,0))),"",INDEX('Policy Characteristics'!K:K,MATCH($C1918,'Policy Characteristics'!$C:$C,0)))</f>
        <v>architectural-design.html#rnd</v>
      </c>
      <c r="R1918" s="76" t="str">
        <f>IF(ISBLANK(INDEX('Policy Characteristics'!L:L,MATCH($C1918,'Policy Characteristics'!$C:$C,0))),"",INDEX('Policy Characteristics'!L:L,MATCH($C1918,'Policy Characteristics'!$C:$C,0)))</f>
        <v>research-and-development.html</v>
      </c>
    </row>
    <row r="1919" spans="1:18" x14ac:dyDescent="0.25">
      <c r="A1919" s="76" t="str">
        <f>IF(ISBLANK(INDEX('Policy Characteristics'!A:A,MATCH($C1919,'Policy Characteristics'!$C:$C,0))),"",INDEX('Policy Characteristics'!A:A,MATCH($C1919,'Policy Characteristics'!$C:$C,0)))</f>
        <v>Research and Development</v>
      </c>
      <c r="B1919" s="200" t="str">
        <f>IF(ISBLANK(INDEX('Policy Characteristics'!B:B,MATCH($C1919,'Policy Characteristics'!$C:$C,0))),"",INDEX('Policy Characteristics'!B:B,MATCH($C1919,'Policy Characteristics'!$C:$C,0)))</f>
        <v>Fuel Use Reduction</v>
      </c>
      <c r="C1919" s="76" t="str">
        <f t="shared" si="62"/>
        <v>RnD Electricity Fuel Use Perc Reduction</v>
      </c>
      <c r="D1919" s="78" t="s">
        <v>446</v>
      </c>
      <c r="E1919" s="88"/>
      <c r="F1919" s="78" t="s">
        <v>450</v>
      </c>
      <c r="G1919" s="88"/>
      <c r="H1919" s="15">
        <v>753</v>
      </c>
      <c r="I1919" s="213" t="s">
        <v>44</v>
      </c>
      <c r="J1919" s="202" t="str">
        <f>IF(ISBLANK(INDEX('Policy Characteristics'!D:D,MATCH($C1919,'Policy Characteristics'!$C:$C,0))),"",INDEX('Policy Characteristics'!D:D,MATCH($C1919,'Policy Characteristics'!$C:$C,0)))</f>
        <v>R&amp;D Fuel Use Reductions</v>
      </c>
      <c r="K1919" s="76" t="str">
        <f>IF(ISBLANK(INDEX('Policy Characteristics'!E:E,MATCH($C1919,'Policy Characteristics'!$C:$C,0))),"",INDEX('Policy Characteristics'!E:E,MATCH($C1919,'Policy Characteristics'!$C:$C,0)))</f>
        <v>RnD electricity fuel use reduction</v>
      </c>
      <c r="L1919" s="205">
        <f>IF(ISBLANK(INDEX('Policy Characteristics'!F:F,MATCH($C1919,'Policy Characteristics'!$C:$C,0))),"",INDEX('Policy Characteristics'!F:F,MATCH($C1919,'Policy Characteristics'!$C:$C,0)))</f>
        <v>0</v>
      </c>
      <c r="M1919" s="205">
        <f>IF(ISBLANK(INDEX('Policy Characteristics'!G:G,MATCH($C1919,'Policy Characteristics'!$C:$C,0))),"",INDEX('Policy Characteristics'!G:G,MATCH($C1919,'Policy Characteristics'!$C:$C,0)))</f>
        <v>0.4</v>
      </c>
      <c r="N1919" s="205">
        <f>IF(ISBLANK(INDEX('Policy Characteristics'!H:H,MATCH($C1919,'Policy Characteristics'!$C:$C,0))),"",INDEX('Policy Characteristics'!H:H,MATCH($C1919,'Policy Characteristics'!$C:$C,0)))</f>
        <v>0.01</v>
      </c>
      <c r="O1919" s="76" t="str">
        <f>IF(ISBLANK(INDEX('Policy Characteristics'!I:I,MATCH($C1919,'Policy Characteristics'!$C:$C,0))),"",INDEX('Policy Characteristics'!I:I,MATCH($C1919,'Policy Characteristics'!$C:$C,0)))</f>
        <v>% reduction in fuel use</v>
      </c>
      <c r="P1919" s="76" t="str">
        <f>IF(ISBLANK(INDEX('Policy Characteristics'!J:J,MATCH($C1919,'Policy Characteristics'!$C:$C,0))),"",INDEX('Policy Characteristics'!J:J,MATCH($C1919,'Policy Characteristics'!$C:$C,0)))</f>
        <v>**Description:** This policy causes the fuel use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c r="Q1919" s="76" t="str">
        <f>IF(ISBLANK(INDEX('Policy Characteristics'!K:K,MATCH($C1919,'Policy Characteristics'!$C:$C,0))),"",INDEX('Policy Characteristics'!K:K,MATCH($C1919,'Policy Characteristics'!$C:$C,0)))</f>
        <v>architectural-design.html#rnd</v>
      </c>
      <c r="R1919" s="76" t="str">
        <f>IF(ISBLANK(INDEX('Policy Characteristics'!L:L,MATCH($C1919,'Policy Characteristics'!$C:$C,0))),"",INDEX('Policy Characteristics'!L:L,MATCH($C1919,'Policy Characteristics'!$C:$C,0)))</f>
        <v>research-and-development.html</v>
      </c>
    </row>
    <row r="1920" spans="1:18" x14ac:dyDescent="0.25">
      <c r="A1920" s="76" t="str">
        <f>IF(ISBLANK(INDEX('Policy Characteristics'!A:A,MATCH($C1920,'Policy Characteristics'!$C:$C,0))),"",INDEX('Policy Characteristics'!A:A,MATCH($C1920,'Policy Characteristics'!$C:$C,0)))</f>
        <v>Research and Development</v>
      </c>
      <c r="B1920" s="200" t="str">
        <f>IF(ISBLANK(INDEX('Policy Characteristics'!B:B,MATCH($C1920,'Policy Characteristics'!$C:$C,0))),"",INDEX('Policy Characteristics'!B:B,MATCH($C1920,'Policy Characteristics'!$C:$C,0)))</f>
        <v>Fuel Use Reduction</v>
      </c>
      <c r="C1920" s="76" t="str">
        <f t="shared" si="62"/>
        <v>RnD Electricity Fuel Use Perc Reduction</v>
      </c>
      <c r="D1920" s="78" t="s">
        <v>78</v>
      </c>
      <c r="E1920" s="88"/>
      <c r="F1920" s="78" t="s">
        <v>320</v>
      </c>
      <c r="G1920" s="88"/>
      <c r="H1920" s="15">
        <v>754</v>
      </c>
      <c r="I1920" s="213" t="s">
        <v>44</v>
      </c>
      <c r="J1920" s="202" t="str">
        <f>IF(ISBLANK(INDEX('Policy Characteristics'!D:D,MATCH($C1920,'Policy Characteristics'!$C:$C,0))),"",INDEX('Policy Characteristics'!D:D,MATCH($C1920,'Policy Characteristics'!$C:$C,0)))</f>
        <v>R&amp;D Fuel Use Reductions</v>
      </c>
      <c r="K1920" s="76" t="str">
        <f>IF(ISBLANK(INDEX('Policy Characteristics'!E:E,MATCH($C1920,'Policy Characteristics'!$C:$C,0))),"",INDEX('Policy Characteristics'!E:E,MATCH($C1920,'Policy Characteristics'!$C:$C,0)))</f>
        <v>RnD electricity fuel use reduction</v>
      </c>
      <c r="L1920" s="205">
        <f>IF(ISBLANK(INDEX('Policy Characteristics'!F:F,MATCH($C1920,'Policy Characteristics'!$C:$C,0))),"",INDEX('Policy Characteristics'!F:F,MATCH($C1920,'Policy Characteristics'!$C:$C,0)))</f>
        <v>0</v>
      </c>
      <c r="M1920" s="205">
        <f>IF(ISBLANK(INDEX('Policy Characteristics'!G:G,MATCH($C1920,'Policy Characteristics'!$C:$C,0))),"",INDEX('Policy Characteristics'!G:G,MATCH($C1920,'Policy Characteristics'!$C:$C,0)))</f>
        <v>0.4</v>
      </c>
      <c r="N1920" s="205">
        <f>IF(ISBLANK(INDEX('Policy Characteristics'!H:H,MATCH($C1920,'Policy Characteristics'!$C:$C,0))),"",INDEX('Policy Characteristics'!H:H,MATCH($C1920,'Policy Characteristics'!$C:$C,0)))</f>
        <v>0.01</v>
      </c>
      <c r="O1920" s="76" t="str">
        <f>IF(ISBLANK(INDEX('Policy Characteristics'!I:I,MATCH($C1920,'Policy Characteristics'!$C:$C,0))),"",INDEX('Policy Characteristics'!I:I,MATCH($C1920,'Policy Characteristics'!$C:$C,0)))</f>
        <v>% reduction in fuel use</v>
      </c>
      <c r="P1920" s="76" t="str">
        <f>IF(ISBLANK(INDEX('Policy Characteristics'!J:J,MATCH($C1920,'Policy Characteristics'!$C:$C,0))),"",INDEX('Policy Characteristics'!J:J,MATCH($C1920,'Policy Characteristics'!$C:$C,0)))</f>
        <v>**Description:** This policy causes the fuel use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c r="Q1920" s="76" t="str">
        <f>IF(ISBLANK(INDEX('Policy Characteristics'!K:K,MATCH($C1920,'Policy Characteristics'!$C:$C,0))),"",INDEX('Policy Characteristics'!K:K,MATCH($C1920,'Policy Characteristics'!$C:$C,0)))</f>
        <v>architectural-design.html#rnd</v>
      </c>
      <c r="R1920" s="76" t="str">
        <f>IF(ISBLANK(INDEX('Policy Characteristics'!L:L,MATCH($C1920,'Policy Characteristics'!$C:$C,0))),"",INDEX('Policy Characteristics'!L:L,MATCH($C1920,'Policy Characteristics'!$C:$C,0)))</f>
        <v>research-and-development.html</v>
      </c>
    </row>
    <row r="1921" spans="1:18" x14ac:dyDescent="0.25">
      <c r="A1921" s="76" t="str">
        <f>IF(ISBLANK(INDEX('Policy Characteristics'!A:A,MATCH($C1921,'Policy Characteristics'!$C:$C,0))),"",INDEX('Policy Characteristics'!A:A,MATCH($C1921,'Policy Characteristics'!$C:$C,0)))</f>
        <v>Research and Development</v>
      </c>
      <c r="B1921" s="200" t="str">
        <f>IF(ISBLANK(INDEX('Policy Characteristics'!B:B,MATCH($C1921,'Policy Characteristics'!$C:$C,0))),"",INDEX('Policy Characteristics'!B:B,MATCH($C1921,'Policy Characteristics'!$C:$C,0)))</f>
        <v>Fuel Use Reduction</v>
      </c>
      <c r="C1921" s="76" t="str">
        <f t="shared" si="62"/>
        <v>RnD Electricity Fuel Use Perc Reduction</v>
      </c>
      <c r="D1921" s="78" t="s">
        <v>79</v>
      </c>
      <c r="E1921" s="88"/>
      <c r="F1921" s="78" t="s">
        <v>321</v>
      </c>
      <c r="G1921" s="88"/>
      <c r="H1921" s="15">
        <v>124</v>
      </c>
      <c r="I1921" s="213" t="s">
        <v>44</v>
      </c>
      <c r="J1921" s="202" t="str">
        <f>IF(ISBLANK(INDEX('Policy Characteristics'!D:D,MATCH($C1921,'Policy Characteristics'!$C:$C,0))),"",INDEX('Policy Characteristics'!D:D,MATCH($C1921,'Policy Characteristics'!$C:$C,0)))</f>
        <v>R&amp;D Fuel Use Reductions</v>
      </c>
      <c r="K1921" s="76" t="str">
        <f>IF(ISBLANK(INDEX('Policy Characteristics'!E:E,MATCH($C1921,'Policy Characteristics'!$C:$C,0))),"",INDEX('Policy Characteristics'!E:E,MATCH($C1921,'Policy Characteristics'!$C:$C,0)))</f>
        <v>RnD electricity fuel use reduction</v>
      </c>
      <c r="L1921" s="205">
        <f>IF(ISBLANK(INDEX('Policy Characteristics'!F:F,MATCH($C1921,'Policy Characteristics'!$C:$C,0))),"",INDEX('Policy Characteristics'!F:F,MATCH($C1921,'Policy Characteristics'!$C:$C,0)))</f>
        <v>0</v>
      </c>
      <c r="M1921" s="205">
        <f>IF(ISBLANK(INDEX('Policy Characteristics'!G:G,MATCH($C1921,'Policy Characteristics'!$C:$C,0))),"",INDEX('Policy Characteristics'!G:G,MATCH($C1921,'Policy Characteristics'!$C:$C,0)))</f>
        <v>0.4</v>
      </c>
      <c r="N1921" s="205">
        <f>IF(ISBLANK(INDEX('Policy Characteristics'!H:H,MATCH($C1921,'Policy Characteristics'!$C:$C,0))),"",INDEX('Policy Characteristics'!H:H,MATCH($C1921,'Policy Characteristics'!$C:$C,0)))</f>
        <v>0.01</v>
      </c>
      <c r="O1921" s="76" t="str">
        <f>IF(ISBLANK(INDEX('Policy Characteristics'!I:I,MATCH($C1921,'Policy Characteristics'!$C:$C,0))),"",INDEX('Policy Characteristics'!I:I,MATCH($C1921,'Policy Characteristics'!$C:$C,0)))</f>
        <v>% reduction in fuel use</v>
      </c>
      <c r="P1921" s="76" t="str">
        <f>IF(ISBLANK(INDEX('Policy Characteristics'!J:J,MATCH($C1921,'Policy Characteristics'!$C:$C,0))),"",INDEX('Policy Characteristics'!J:J,MATCH($C1921,'Policy Characteristics'!$C:$C,0)))</f>
        <v>**Description:** This policy causes the fuel use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c r="Q1921" s="76" t="str">
        <f>IF(ISBLANK(INDEX('Policy Characteristics'!K:K,MATCH($C1921,'Policy Characteristics'!$C:$C,0))),"",INDEX('Policy Characteristics'!K:K,MATCH($C1921,'Policy Characteristics'!$C:$C,0)))</f>
        <v>architectural-design.html#rnd</v>
      </c>
      <c r="R1921" s="76" t="str">
        <f>IF(ISBLANK(INDEX('Policy Characteristics'!L:L,MATCH($C1921,'Policy Characteristics'!$C:$C,0))),"",INDEX('Policy Characteristics'!L:L,MATCH($C1921,'Policy Characteristics'!$C:$C,0)))</f>
        <v>research-and-development.html</v>
      </c>
    </row>
    <row r="1922" spans="1:18" x14ac:dyDescent="0.25">
      <c r="A1922" s="76" t="str">
        <f>IF(ISBLANK(INDEX('Policy Characteristics'!A:A,MATCH($C1922,'Policy Characteristics'!$C:$C,0))),"",INDEX('Policy Characteristics'!A:A,MATCH($C1922,'Policy Characteristics'!$C:$C,0)))</f>
        <v>Research and Development</v>
      </c>
      <c r="B1922" s="200" t="str">
        <f>IF(ISBLANK(INDEX('Policy Characteristics'!B:B,MATCH($C1922,'Policy Characteristics'!$C:$C,0))),"",INDEX('Policy Characteristics'!B:B,MATCH($C1922,'Policy Characteristics'!$C:$C,0)))</f>
        <v>Fuel Use Reduction</v>
      </c>
      <c r="C1922" s="76" t="str">
        <f t="shared" si="62"/>
        <v>RnD Electricity Fuel Use Perc Reduction</v>
      </c>
      <c r="D1922" s="78" t="s">
        <v>80</v>
      </c>
      <c r="E1922" s="88"/>
      <c r="F1922" s="78" t="s">
        <v>322</v>
      </c>
      <c r="G1922" s="88"/>
      <c r="H1922" s="15">
        <v>193</v>
      </c>
      <c r="I1922" s="213" t="s">
        <v>43</v>
      </c>
      <c r="J1922" s="202" t="str">
        <f>IF(ISBLANK(INDEX('Policy Characteristics'!D:D,MATCH($C1922,'Policy Characteristics'!$C:$C,0))),"",INDEX('Policy Characteristics'!D:D,MATCH($C1922,'Policy Characteristics'!$C:$C,0)))</f>
        <v>R&amp;D Fuel Use Reductions</v>
      </c>
      <c r="K1922" s="76" t="str">
        <f>IF(ISBLANK(INDEX('Policy Characteristics'!E:E,MATCH($C1922,'Policy Characteristics'!$C:$C,0))),"",INDEX('Policy Characteristics'!E:E,MATCH($C1922,'Policy Characteristics'!$C:$C,0)))</f>
        <v>RnD electricity fuel use reduction</v>
      </c>
      <c r="L1922" s="205">
        <f>IF(ISBLANK(INDEX('Policy Characteristics'!F:F,MATCH($C1922,'Policy Characteristics'!$C:$C,0))),"",INDEX('Policy Characteristics'!F:F,MATCH($C1922,'Policy Characteristics'!$C:$C,0)))</f>
        <v>0</v>
      </c>
      <c r="M1922" s="205">
        <f>IF(ISBLANK(INDEX('Policy Characteristics'!G:G,MATCH($C1922,'Policy Characteristics'!$C:$C,0))),"",INDEX('Policy Characteristics'!G:G,MATCH($C1922,'Policy Characteristics'!$C:$C,0)))</f>
        <v>0.4</v>
      </c>
      <c r="N1922" s="205">
        <f>IF(ISBLANK(INDEX('Policy Characteristics'!H:H,MATCH($C1922,'Policy Characteristics'!$C:$C,0))),"",INDEX('Policy Characteristics'!H:H,MATCH($C1922,'Policy Characteristics'!$C:$C,0)))</f>
        <v>0.01</v>
      </c>
      <c r="O1922" s="76" t="str">
        <f>IF(ISBLANK(INDEX('Policy Characteristics'!I:I,MATCH($C1922,'Policy Characteristics'!$C:$C,0))),"",INDEX('Policy Characteristics'!I:I,MATCH($C1922,'Policy Characteristics'!$C:$C,0)))</f>
        <v>% reduction in fuel use</v>
      </c>
      <c r="P1922" s="76" t="str">
        <f>IF(ISBLANK(INDEX('Policy Characteristics'!J:J,MATCH($C1922,'Policy Characteristics'!$C:$C,0))),"",INDEX('Policy Characteristics'!J:J,MATCH($C1922,'Policy Characteristics'!$C:$C,0)))</f>
        <v>**Description:** This policy causes the fuel use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c r="Q1922" s="76" t="str">
        <f>IF(ISBLANK(INDEX('Policy Characteristics'!K:K,MATCH($C1922,'Policy Characteristics'!$C:$C,0))),"",INDEX('Policy Characteristics'!K:K,MATCH($C1922,'Policy Characteristics'!$C:$C,0)))</f>
        <v>architectural-design.html#rnd</v>
      </c>
      <c r="R1922" s="76" t="str">
        <f>IF(ISBLANK(INDEX('Policy Characteristics'!L:L,MATCH($C1922,'Policy Characteristics'!$C:$C,0))),"",INDEX('Policy Characteristics'!L:L,MATCH($C1922,'Policy Characteristics'!$C:$C,0)))</f>
        <v>research-and-development.html</v>
      </c>
    </row>
    <row r="1923" spans="1:18" x14ac:dyDescent="0.25">
      <c r="A1923" s="76" t="str">
        <f>IF(ISBLANK(INDEX('Policy Characteristics'!A:A,MATCH($C1923,'Policy Characteristics'!$C:$C,0))),"",INDEX('Policy Characteristics'!A:A,MATCH($C1923,'Policy Characteristics'!$C:$C,0)))</f>
        <v>Research and Development</v>
      </c>
      <c r="B1923" s="200" t="str">
        <f>IF(ISBLANK(INDEX('Policy Characteristics'!B:B,MATCH($C1923,'Policy Characteristics'!$C:$C,0))),"",INDEX('Policy Characteristics'!B:B,MATCH($C1923,'Policy Characteristics'!$C:$C,0)))</f>
        <v>Fuel Use Reduction</v>
      </c>
      <c r="C1923" s="76" t="str">
        <f t="shared" si="62"/>
        <v>RnD Electricity Fuel Use Perc Reduction</v>
      </c>
      <c r="D1923" s="78" t="s">
        <v>668</v>
      </c>
      <c r="E1923" s="88"/>
      <c r="F1923" s="78" t="s">
        <v>1671</v>
      </c>
      <c r="G1923" s="88"/>
      <c r="H1923" s="15">
        <v>181</v>
      </c>
      <c r="I1923" s="213" t="s">
        <v>44</v>
      </c>
      <c r="J1923" s="202" t="str">
        <f>IF(ISBLANK(INDEX('Policy Characteristics'!D:D,MATCH($C1923,'Policy Characteristics'!$C:$C,0))),"",INDEX('Policy Characteristics'!D:D,MATCH($C1923,'Policy Characteristics'!$C:$C,0)))</f>
        <v>R&amp;D Fuel Use Reductions</v>
      </c>
      <c r="K1923" s="76" t="str">
        <f>IF(ISBLANK(INDEX('Policy Characteristics'!E:E,MATCH($C1923,'Policy Characteristics'!$C:$C,0))),"",INDEX('Policy Characteristics'!E:E,MATCH($C1923,'Policy Characteristics'!$C:$C,0)))</f>
        <v>RnD electricity fuel use reduction</v>
      </c>
      <c r="L1923" s="205">
        <f>IF(ISBLANK(INDEX('Policy Characteristics'!F:F,MATCH($C1923,'Policy Characteristics'!$C:$C,0))),"",INDEX('Policy Characteristics'!F:F,MATCH($C1923,'Policy Characteristics'!$C:$C,0)))</f>
        <v>0</v>
      </c>
      <c r="M1923" s="205">
        <f>IF(ISBLANK(INDEX('Policy Characteristics'!G:G,MATCH($C1923,'Policy Characteristics'!$C:$C,0))),"",INDEX('Policy Characteristics'!G:G,MATCH($C1923,'Policy Characteristics'!$C:$C,0)))</f>
        <v>0.4</v>
      </c>
      <c r="N1923" s="205">
        <f>IF(ISBLANK(INDEX('Policy Characteristics'!H:H,MATCH($C1923,'Policy Characteristics'!$C:$C,0))),"",INDEX('Policy Characteristics'!H:H,MATCH($C1923,'Policy Characteristics'!$C:$C,0)))</f>
        <v>0.01</v>
      </c>
      <c r="O1923" s="76" t="str">
        <f>IF(ISBLANK(INDEX('Policy Characteristics'!I:I,MATCH($C1923,'Policy Characteristics'!$C:$C,0))),"",INDEX('Policy Characteristics'!I:I,MATCH($C1923,'Policy Characteristics'!$C:$C,0)))</f>
        <v>% reduction in fuel use</v>
      </c>
      <c r="P1923" s="76" t="str">
        <f>IF(ISBLANK(INDEX('Policy Characteristics'!J:J,MATCH($C1923,'Policy Characteristics'!$C:$C,0))),"",INDEX('Policy Characteristics'!J:J,MATCH($C1923,'Policy Characteristics'!$C:$C,0)))</f>
        <v>**Description:** This policy causes the fuel use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c r="Q1923" s="76" t="str">
        <f>IF(ISBLANK(INDEX('Policy Characteristics'!K:K,MATCH($C1923,'Policy Characteristics'!$C:$C,0))),"",INDEX('Policy Characteristics'!K:K,MATCH($C1923,'Policy Characteristics'!$C:$C,0)))</f>
        <v>architectural-design.html#rnd</v>
      </c>
      <c r="R1923" s="76" t="str">
        <f>IF(ISBLANK(INDEX('Policy Characteristics'!L:L,MATCH($C1923,'Policy Characteristics'!$C:$C,0))),"",INDEX('Policy Characteristics'!L:L,MATCH($C1923,'Policy Characteristics'!$C:$C,0)))</f>
        <v>research-and-development.html</v>
      </c>
    </row>
    <row r="1924" spans="1:18" x14ac:dyDescent="0.25">
      <c r="A1924" s="76" t="str">
        <f>IF(ISBLANK(INDEX('Policy Characteristics'!A:A,MATCH($C1924,'Policy Characteristics'!$C:$C,0))),"",INDEX('Policy Characteristics'!A:A,MATCH($C1924,'Policy Characteristics'!$C:$C,0)))</f>
        <v>Research and Development</v>
      </c>
      <c r="B1924" s="200" t="str">
        <f>IF(ISBLANK(INDEX('Policy Characteristics'!B:B,MATCH($C1924,'Policy Characteristics'!$C:$C,0))),"",INDEX('Policy Characteristics'!B:B,MATCH($C1924,'Policy Characteristics'!$C:$C,0)))</f>
        <v>Fuel Use Reduction</v>
      </c>
      <c r="C1924" s="76" t="str">
        <f t="shared" si="62"/>
        <v>RnD Electricity Fuel Use Perc Reduction</v>
      </c>
      <c r="D1924" s="78" t="s">
        <v>306</v>
      </c>
      <c r="E1924" s="88"/>
      <c r="F1924" s="78" t="s">
        <v>1672</v>
      </c>
      <c r="G1924" s="88"/>
      <c r="H1924" s="15">
        <v>755</v>
      </c>
      <c r="I1924" s="213" t="s">
        <v>43</v>
      </c>
      <c r="J1924" s="202" t="str">
        <f>IF(ISBLANK(INDEX('Policy Characteristics'!D:D,MATCH($C1924,'Policy Characteristics'!$C:$C,0))),"",INDEX('Policy Characteristics'!D:D,MATCH($C1924,'Policy Characteristics'!$C:$C,0)))</f>
        <v>R&amp;D Fuel Use Reductions</v>
      </c>
      <c r="K1924" s="76" t="str">
        <f>IF(ISBLANK(INDEX('Policy Characteristics'!E:E,MATCH($C1924,'Policy Characteristics'!$C:$C,0))),"",INDEX('Policy Characteristics'!E:E,MATCH($C1924,'Policy Characteristics'!$C:$C,0)))</f>
        <v>RnD electricity fuel use reduction</v>
      </c>
      <c r="L1924" s="205">
        <f>IF(ISBLANK(INDEX('Policy Characteristics'!F:F,MATCH($C1924,'Policy Characteristics'!$C:$C,0))),"",INDEX('Policy Characteristics'!F:F,MATCH($C1924,'Policy Characteristics'!$C:$C,0)))</f>
        <v>0</v>
      </c>
      <c r="M1924" s="205">
        <f>IF(ISBLANK(INDEX('Policy Characteristics'!G:G,MATCH($C1924,'Policy Characteristics'!$C:$C,0))),"",INDEX('Policy Characteristics'!G:G,MATCH($C1924,'Policy Characteristics'!$C:$C,0)))</f>
        <v>0.4</v>
      </c>
      <c r="N1924" s="205">
        <f>IF(ISBLANK(INDEX('Policy Characteristics'!H:H,MATCH($C1924,'Policy Characteristics'!$C:$C,0))),"",INDEX('Policy Characteristics'!H:H,MATCH($C1924,'Policy Characteristics'!$C:$C,0)))</f>
        <v>0.01</v>
      </c>
      <c r="O1924" s="76" t="str">
        <f>IF(ISBLANK(INDEX('Policy Characteristics'!I:I,MATCH($C1924,'Policy Characteristics'!$C:$C,0))),"",INDEX('Policy Characteristics'!I:I,MATCH($C1924,'Policy Characteristics'!$C:$C,0)))</f>
        <v>% reduction in fuel use</v>
      </c>
      <c r="P1924" s="76" t="str">
        <f>IF(ISBLANK(INDEX('Policy Characteristics'!J:J,MATCH($C1924,'Policy Characteristics'!$C:$C,0))),"",INDEX('Policy Characteristics'!J:J,MATCH($C1924,'Policy Characteristics'!$C:$C,0)))</f>
        <v>**Description:** This policy causes the fuel use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c r="Q1924" s="76" t="str">
        <f>IF(ISBLANK(INDEX('Policy Characteristics'!K:K,MATCH($C1924,'Policy Characteristics'!$C:$C,0))),"",INDEX('Policy Characteristics'!K:K,MATCH($C1924,'Policy Characteristics'!$C:$C,0)))</f>
        <v>architectural-design.html#rnd</v>
      </c>
      <c r="R1924" s="76" t="str">
        <f>IF(ISBLANK(INDEX('Policy Characteristics'!L:L,MATCH($C1924,'Policy Characteristics'!$C:$C,0))),"",INDEX('Policy Characteristics'!L:L,MATCH($C1924,'Policy Characteristics'!$C:$C,0)))</f>
        <v>research-and-development.html</v>
      </c>
    </row>
    <row r="1925" spans="1:18" x14ac:dyDescent="0.25">
      <c r="A1925" s="76" t="str">
        <f>IF(ISBLANK(INDEX('Policy Characteristics'!A:A,MATCH($C1925,'Policy Characteristics'!$C:$C,0))),"",INDEX('Policy Characteristics'!A:A,MATCH($C1925,'Policy Characteristics'!$C:$C,0)))</f>
        <v>Research and Development</v>
      </c>
      <c r="B1925" s="200" t="str">
        <f>IF(ISBLANK(INDEX('Policy Characteristics'!B:B,MATCH($C1925,'Policy Characteristics'!$C:$C,0))),"",INDEX('Policy Characteristics'!B:B,MATCH($C1925,'Policy Characteristics'!$C:$C,0)))</f>
        <v>Fuel Use Reduction</v>
      </c>
      <c r="C1925" s="76" t="str">
        <f t="shared" si="62"/>
        <v>RnD Electricity Fuel Use Perc Reduction</v>
      </c>
      <c r="D1925" s="78" t="s">
        <v>307</v>
      </c>
      <c r="E1925" s="88"/>
      <c r="F1925" s="78" t="s">
        <v>503</v>
      </c>
      <c r="G1925" s="88"/>
      <c r="H1925" s="15">
        <v>1822</v>
      </c>
      <c r="I1925" s="213" t="s">
        <v>43</v>
      </c>
      <c r="J1925" s="202" t="str">
        <f>IF(ISBLANK(INDEX('Policy Characteristics'!D:D,MATCH($C1925,'Policy Characteristics'!$C:$C,0))),"",INDEX('Policy Characteristics'!D:D,MATCH($C1925,'Policy Characteristics'!$C:$C,0)))</f>
        <v>R&amp;D Fuel Use Reductions</v>
      </c>
      <c r="K1925" s="76" t="str">
        <f>IF(ISBLANK(INDEX('Policy Characteristics'!E:E,MATCH($C1925,'Policy Characteristics'!$C:$C,0))),"",INDEX('Policy Characteristics'!E:E,MATCH($C1925,'Policy Characteristics'!$C:$C,0)))</f>
        <v>RnD electricity fuel use reduction</v>
      </c>
      <c r="L1925" s="205">
        <f>IF(ISBLANK(INDEX('Policy Characteristics'!F:F,MATCH($C1925,'Policy Characteristics'!$C:$C,0))),"",INDEX('Policy Characteristics'!F:F,MATCH($C1925,'Policy Characteristics'!$C:$C,0)))</f>
        <v>0</v>
      </c>
      <c r="M1925" s="205">
        <f>IF(ISBLANK(INDEX('Policy Characteristics'!G:G,MATCH($C1925,'Policy Characteristics'!$C:$C,0))),"",INDEX('Policy Characteristics'!G:G,MATCH($C1925,'Policy Characteristics'!$C:$C,0)))</f>
        <v>0.4</v>
      </c>
      <c r="N1925" s="205">
        <f>IF(ISBLANK(INDEX('Policy Characteristics'!H:H,MATCH($C1925,'Policy Characteristics'!$C:$C,0))),"",INDEX('Policy Characteristics'!H:H,MATCH($C1925,'Policy Characteristics'!$C:$C,0)))</f>
        <v>0.01</v>
      </c>
      <c r="O1925" s="76" t="str">
        <f>IF(ISBLANK(INDEX('Policy Characteristics'!I:I,MATCH($C1925,'Policy Characteristics'!$C:$C,0))),"",INDEX('Policy Characteristics'!I:I,MATCH($C1925,'Policy Characteristics'!$C:$C,0)))</f>
        <v>% reduction in fuel use</v>
      </c>
      <c r="P1925" s="76" t="str">
        <f>IF(ISBLANK(INDEX('Policy Characteristics'!J:J,MATCH($C1925,'Policy Characteristics'!$C:$C,0))),"",INDEX('Policy Characteristics'!J:J,MATCH($C1925,'Policy Characteristics'!$C:$C,0)))</f>
        <v>**Description:** This policy causes the fuel use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c r="Q1925" s="76" t="str">
        <f>IF(ISBLANK(INDEX('Policy Characteristics'!K:K,MATCH($C1925,'Policy Characteristics'!$C:$C,0))),"",INDEX('Policy Characteristics'!K:K,MATCH($C1925,'Policy Characteristics'!$C:$C,0)))</f>
        <v>architectural-design.html#rnd</v>
      </c>
      <c r="R1925" s="76" t="str">
        <f>IF(ISBLANK(INDEX('Policy Characteristics'!L:L,MATCH($C1925,'Policy Characteristics'!$C:$C,0))),"",INDEX('Policy Characteristics'!L:L,MATCH($C1925,'Policy Characteristics'!$C:$C,0)))</f>
        <v>research-and-development.html</v>
      </c>
    </row>
    <row r="1926" spans="1:18" x14ac:dyDescent="0.25">
      <c r="A1926" s="76" t="str">
        <f>IF(ISBLANK(INDEX('Policy Characteristics'!A:A,MATCH($C1926,'Policy Characteristics'!$C:$C,0))),"",INDEX('Policy Characteristics'!A:A,MATCH($C1926,'Policy Characteristics'!$C:$C,0)))</f>
        <v>Research and Development</v>
      </c>
      <c r="B1926" s="200" t="str">
        <f>IF(ISBLANK(INDEX('Policy Characteristics'!B:B,MATCH($C1926,'Policy Characteristics'!$C:$C,0))),"",INDEX('Policy Characteristics'!B:B,MATCH($C1926,'Policy Characteristics'!$C:$C,0)))</f>
        <v>Fuel Use Reduction</v>
      </c>
      <c r="C1926" s="76" t="str">
        <f t="shared" si="62"/>
        <v>RnD Electricity Fuel Use Perc Reduction</v>
      </c>
      <c r="D1926" s="78" t="s">
        <v>442</v>
      </c>
      <c r="E1926" s="88"/>
      <c r="F1926" s="78" t="s">
        <v>443</v>
      </c>
      <c r="G1926" s="88"/>
      <c r="H1926" s="15">
        <v>1823</v>
      </c>
      <c r="I1926" s="213" t="s">
        <v>43</v>
      </c>
      <c r="J1926" s="202" t="str">
        <f>IF(ISBLANK(INDEX('Policy Characteristics'!D:D,MATCH($C1926,'Policy Characteristics'!$C:$C,0))),"",INDEX('Policy Characteristics'!D:D,MATCH($C1926,'Policy Characteristics'!$C:$C,0)))</f>
        <v>R&amp;D Fuel Use Reductions</v>
      </c>
      <c r="K1926" s="76" t="str">
        <f>IF(ISBLANK(INDEX('Policy Characteristics'!E:E,MATCH($C1926,'Policy Characteristics'!$C:$C,0))),"",INDEX('Policy Characteristics'!E:E,MATCH($C1926,'Policy Characteristics'!$C:$C,0)))</f>
        <v>RnD electricity fuel use reduction</v>
      </c>
      <c r="L1926" s="205">
        <f>IF(ISBLANK(INDEX('Policy Characteristics'!F:F,MATCH($C1926,'Policy Characteristics'!$C:$C,0))),"",INDEX('Policy Characteristics'!F:F,MATCH($C1926,'Policy Characteristics'!$C:$C,0)))</f>
        <v>0</v>
      </c>
      <c r="M1926" s="205">
        <f>IF(ISBLANK(INDEX('Policy Characteristics'!G:G,MATCH($C1926,'Policy Characteristics'!$C:$C,0))),"",INDEX('Policy Characteristics'!G:G,MATCH($C1926,'Policy Characteristics'!$C:$C,0)))</f>
        <v>0.4</v>
      </c>
      <c r="N1926" s="205">
        <f>IF(ISBLANK(INDEX('Policy Characteristics'!H:H,MATCH($C1926,'Policy Characteristics'!$C:$C,0))),"",INDEX('Policy Characteristics'!H:H,MATCH($C1926,'Policy Characteristics'!$C:$C,0)))</f>
        <v>0.01</v>
      </c>
      <c r="O1926" s="76" t="str">
        <f>IF(ISBLANK(INDEX('Policy Characteristics'!I:I,MATCH($C1926,'Policy Characteristics'!$C:$C,0))),"",INDEX('Policy Characteristics'!I:I,MATCH($C1926,'Policy Characteristics'!$C:$C,0)))</f>
        <v>% reduction in fuel use</v>
      </c>
      <c r="P1926" s="76" t="str">
        <f>IF(ISBLANK(INDEX('Policy Characteristics'!J:J,MATCH($C1926,'Policy Characteristics'!$C:$C,0))),"",INDEX('Policy Characteristics'!J:J,MATCH($C1926,'Policy Characteristics'!$C:$C,0)))</f>
        <v>**Description:** This policy causes the fuel use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c r="Q1926" s="76" t="str">
        <f>IF(ISBLANK(INDEX('Policy Characteristics'!K:K,MATCH($C1926,'Policy Characteristics'!$C:$C,0))),"",INDEX('Policy Characteristics'!K:K,MATCH($C1926,'Policy Characteristics'!$C:$C,0)))</f>
        <v>architectural-design.html#rnd</v>
      </c>
      <c r="R1926" s="76" t="str">
        <f>IF(ISBLANK(INDEX('Policy Characteristics'!L:L,MATCH($C1926,'Policy Characteristics'!$C:$C,0))),"",INDEX('Policy Characteristics'!L:L,MATCH($C1926,'Policy Characteristics'!$C:$C,0)))</f>
        <v>research-and-development.html</v>
      </c>
    </row>
    <row r="1927" spans="1:18" x14ac:dyDescent="0.25">
      <c r="A1927" s="76" t="str">
        <f>IF(ISBLANK(INDEX('Policy Characteristics'!A:A,MATCH($C1927,'Policy Characteristics'!$C:$C,0))),"",INDEX('Policy Characteristics'!A:A,MATCH($C1927,'Policy Characteristics'!$C:$C,0)))</f>
        <v>Research and Development</v>
      </c>
      <c r="B1927" s="200" t="str">
        <f>IF(ISBLANK(INDEX('Policy Characteristics'!B:B,MATCH($C1927,'Policy Characteristics'!$C:$C,0))),"",INDEX('Policy Characteristics'!B:B,MATCH($C1927,'Policy Characteristics'!$C:$C,0)))</f>
        <v>Fuel Use Reduction</v>
      </c>
      <c r="C1927" s="76" t="str">
        <f t="shared" si="62"/>
        <v>RnD Electricity Fuel Use Perc Reduction</v>
      </c>
      <c r="D1927" s="78" t="s">
        <v>451</v>
      </c>
      <c r="E1927" s="88"/>
      <c r="F1927" s="78" t="s">
        <v>453</v>
      </c>
      <c r="G1927" s="88"/>
      <c r="H1927" s="15">
        <v>1824</v>
      </c>
      <c r="I1927" s="213" t="s">
        <v>44</v>
      </c>
      <c r="J1927" s="202" t="str">
        <f>IF(ISBLANK(INDEX('Policy Characteristics'!D:D,MATCH($C1927,'Policy Characteristics'!$C:$C,0))),"",INDEX('Policy Characteristics'!D:D,MATCH($C1927,'Policy Characteristics'!$C:$C,0)))</f>
        <v>R&amp;D Fuel Use Reductions</v>
      </c>
      <c r="K1927" s="76" t="str">
        <f>IF(ISBLANK(INDEX('Policy Characteristics'!E:E,MATCH($C1927,'Policy Characteristics'!$C:$C,0))),"",INDEX('Policy Characteristics'!E:E,MATCH($C1927,'Policy Characteristics'!$C:$C,0)))</f>
        <v>RnD electricity fuel use reduction</v>
      </c>
      <c r="L1927" s="205">
        <f>IF(ISBLANK(INDEX('Policy Characteristics'!F:F,MATCH($C1927,'Policy Characteristics'!$C:$C,0))),"",INDEX('Policy Characteristics'!F:F,MATCH($C1927,'Policy Characteristics'!$C:$C,0)))</f>
        <v>0</v>
      </c>
      <c r="M1927" s="205">
        <f>IF(ISBLANK(INDEX('Policy Characteristics'!G:G,MATCH($C1927,'Policy Characteristics'!$C:$C,0))),"",INDEX('Policy Characteristics'!G:G,MATCH($C1927,'Policy Characteristics'!$C:$C,0)))</f>
        <v>0.4</v>
      </c>
      <c r="N1927" s="205">
        <f>IF(ISBLANK(INDEX('Policy Characteristics'!H:H,MATCH($C1927,'Policy Characteristics'!$C:$C,0))),"",INDEX('Policy Characteristics'!H:H,MATCH($C1927,'Policy Characteristics'!$C:$C,0)))</f>
        <v>0.01</v>
      </c>
      <c r="O1927" s="76" t="str">
        <f>IF(ISBLANK(INDEX('Policy Characteristics'!I:I,MATCH($C1927,'Policy Characteristics'!$C:$C,0))),"",INDEX('Policy Characteristics'!I:I,MATCH($C1927,'Policy Characteristics'!$C:$C,0)))</f>
        <v>% reduction in fuel use</v>
      </c>
      <c r="P1927" s="76" t="str">
        <f>IF(ISBLANK(INDEX('Policy Characteristics'!J:J,MATCH($C1927,'Policy Characteristics'!$C:$C,0))),"",INDEX('Policy Characteristics'!J:J,MATCH($C1927,'Policy Characteristics'!$C:$C,0)))</f>
        <v>**Description:** This policy causes the fuel use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c r="Q1927" s="76" t="str">
        <f>IF(ISBLANK(INDEX('Policy Characteristics'!K:K,MATCH($C1927,'Policy Characteristics'!$C:$C,0))),"",INDEX('Policy Characteristics'!K:K,MATCH($C1927,'Policy Characteristics'!$C:$C,0)))</f>
        <v>architectural-design.html#rnd</v>
      </c>
      <c r="R1927" s="76" t="str">
        <f>IF(ISBLANK(INDEX('Policy Characteristics'!L:L,MATCH($C1927,'Policy Characteristics'!$C:$C,0))),"",INDEX('Policy Characteristics'!L:L,MATCH($C1927,'Policy Characteristics'!$C:$C,0)))</f>
        <v>research-and-development.html</v>
      </c>
    </row>
    <row r="1928" spans="1:18" x14ac:dyDescent="0.25">
      <c r="A1928" s="76" t="str">
        <f>IF(ISBLANK(INDEX('Policy Characteristics'!A:A,MATCH($C1928,'Policy Characteristics'!$C:$C,0))),"",INDEX('Policy Characteristics'!A:A,MATCH($C1928,'Policy Characteristics'!$C:$C,0)))</f>
        <v>Research and Development</v>
      </c>
      <c r="B1928" s="200" t="str">
        <f>IF(ISBLANK(INDEX('Policy Characteristics'!B:B,MATCH($C1928,'Policy Characteristics'!$C:$C,0))),"",INDEX('Policy Characteristics'!B:B,MATCH($C1928,'Policy Characteristics'!$C:$C,0)))</f>
        <v>Fuel Use Reduction</v>
      </c>
      <c r="C1928" s="76" t="str">
        <f t="shared" si="62"/>
        <v>RnD Electricity Fuel Use Perc Reduction</v>
      </c>
      <c r="D1928" s="78" t="s">
        <v>988</v>
      </c>
      <c r="E1928" s="88"/>
      <c r="F1928" s="78" t="s">
        <v>1673</v>
      </c>
      <c r="G1928" s="88"/>
      <c r="H1928" s="15">
        <v>1825</v>
      </c>
      <c r="I1928" s="213" t="s">
        <v>44</v>
      </c>
      <c r="J1928" s="202" t="str">
        <f>IF(ISBLANK(INDEX('Policy Characteristics'!D:D,MATCH($C1928,'Policy Characteristics'!$C:$C,0))),"",INDEX('Policy Characteristics'!D:D,MATCH($C1928,'Policy Characteristics'!$C:$C,0)))</f>
        <v>R&amp;D Fuel Use Reductions</v>
      </c>
      <c r="K1928" s="76" t="str">
        <f>IF(ISBLANK(INDEX('Policy Characteristics'!E:E,MATCH($C1928,'Policy Characteristics'!$C:$C,0))),"",INDEX('Policy Characteristics'!E:E,MATCH($C1928,'Policy Characteristics'!$C:$C,0)))</f>
        <v>RnD electricity fuel use reduction</v>
      </c>
      <c r="L1928" s="205">
        <f>IF(ISBLANK(INDEX('Policy Characteristics'!F:F,MATCH($C1928,'Policy Characteristics'!$C:$C,0))),"",INDEX('Policy Characteristics'!F:F,MATCH($C1928,'Policy Characteristics'!$C:$C,0)))</f>
        <v>0</v>
      </c>
      <c r="M1928" s="205">
        <f>IF(ISBLANK(INDEX('Policy Characteristics'!G:G,MATCH($C1928,'Policy Characteristics'!$C:$C,0))),"",INDEX('Policy Characteristics'!G:G,MATCH($C1928,'Policy Characteristics'!$C:$C,0)))</f>
        <v>0.4</v>
      </c>
      <c r="N1928" s="205">
        <f>IF(ISBLANK(INDEX('Policy Characteristics'!H:H,MATCH($C1928,'Policy Characteristics'!$C:$C,0))),"",INDEX('Policy Characteristics'!H:H,MATCH($C1928,'Policy Characteristics'!$C:$C,0)))</f>
        <v>0.01</v>
      </c>
      <c r="O1928" s="76" t="str">
        <f>IF(ISBLANK(INDEX('Policy Characteristics'!I:I,MATCH($C1928,'Policy Characteristics'!$C:$C,0))),"",INDEX('Policy Characteristics'!I:I,MATCH($C1928,'Policy Characteristics'!$C:$C,0)))</f>
        <v>% reduction in fuel use</v>
      </c>
      <c r="P1928" s="76" t="str">
        <f>IF(ISBLANK(INDEX('Policy Characteristics'!J:J,MATCH($C1928,'Policy Characteristics'!$C:$C,0))),"",INDEX('Policy Characteristics'!J:J,MATCH($C1928,'Policy Characteristics'!$C:$C,0)))</f>
        <v>**Description:** This policy causes the fuel use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c r="Q1928" s="76" t="str">
        <f>IF(ISBLANK(INDEX('Policy Characteristics'!K:K,MATCH($C1928,'Policy Characteristics'!$C:$C,0))),"",INDEX('Policy Characteristics'!K:K,MATCH($C1928,'Policy Characteristics'!$C:$C,0)))</f>
        <v>architectural-design.html#rnd</v>
      </c>
      <c r="R1928" s="76" t="str">
        <f>IF(ISBLANK(INDEX('Policy Characteristics'!L:L,MATCH($C1928,'Policy Characteristics'!$C:$C,0))),"",INDEX('Policy Characteristics'!L:L,MATCH($C1928,'Policy Characteristics'!$C:$C,0)))</f>
        <v>research-and-development.html</v>
      </c>
    </row>
    <row r="1929" spans="1:18" x14ac:dyDescent="0.25">
      <c r="A1929" s="76" t="str">
        <f>IF(ISBLANK(INDEX('Policy Characteristics'!A:A,MATCH($C1929,'Policy Characteristics'!$C:$C,0))),"",INDEX('Policy Characteristics'!A:A,MATCH($C1929,'Policy Characteristics'!$C:$C,0)))</f>
        <v>Research and Development</v>
      </c>
      <c r="B1929" s="200" t="str">
        <f>IF(ISBLANK(INDEX('Policy Characteristics'!B:B,MATCH($C1929,'Policy Characteristics'!$C:$C,0))),"",INDEX('Policy Characteristics'!B:B,MATCH($C1929,'Policy Characteristics'!$C:$C,0)))</f>
        <v>Fuel Use Reduction</v>
      </c>
      <c r="C1929" s="76" t="str">
        <f t="shared" si="62"/>
        <v>RnD Electricity Fuel Use Perc Reduction</v>
      </c>
      <c r="D1929" s="78" t="s">
        <v>989</v>
      </c>
      <c r="E1929" s="88"/>
      <c r="F1929" s="78" t="s">
        <v>1674</v>
      </c>
      <c r="G1929" s="88"/>
      <c r="H1929" s="15">
        <v>1826</v>
      </c>
      <c r="I1929" s="213" t="s">
        <v>44</v>
      </c>
      <c r="J1929" s="202" t="str">
        <f>IF(ISBLANK(INDEX('Policy Characteristics'!D:D,MATCH($C1929,'Policy Characteristics'!$C:$C,0))),"",INDEX('Policy Characteristics'!D:D,MATCH($C1929,'Policy Characteristics'!$C:$C,0)))</f>
        <v>R&amp;D Fuel Use Reductions</v>
      </c>
      <c r="K1929" s="76" t="str">
        <f>IF(ISBLANK(INDEX('Policy Characteristics'!E:E,MATCH($C1929,'Policy Characteristics'!$C:$C,0))),"",INDEX('Policy Characteristics'!E:E,MATCH($C1929,'Policy Characteristics'!$C:$C,0)))</f>
        <v>RnD electricity fuel use reduction</v>
      </c>
      <c r="L1929" s="205">
        <f>IF(ISBLANK(INDEX('Policy Characteristics'!F:F,MATCH($C1929,'Policy Characteristics'!$C:$C,0))),"",INDEX('Policy Characteristics'!F:F,MATCH($C1929,'Policy Characteristics'!$C:$C,0)))</f>
        <v>0</v>
      </c>
      <c r="M1929" s="205">
        <f>IF(ISBLANK(INDEX('Policy Characteristics'!G:G,MATCH($C1929,'Policy Characteristics'!$C:$C,0))),"",INDEX('Policy Characteristics'!G:G,MATCH($C1929,'Policy Characteristics'!$C:$C,0)))</f>
        <v>0.4</v>
      </c>
      <c r="N1929" s="205">
        <f>IF(ISBLANK(INDEX('Policy Characteristics'!H:H,MATCH($C1929,'Policy Characteristics'!$C:$C,0))),"",INDEX('Policy Characteristics'!H:H,MATCH($C1929,'Policy Characteristics'!$C:$C,0)))</f>
        <v>0.01</v>
      </c>
      <c r="O1929" s="76" t="str">
        <f>IF(ISBLANK(INDEX('Policy Characteristics'!I:I,MATCH($C1929,'Policy Characteristics'!$C:$C,0))),"",INDEX('Policy Characteristics'!I:I,MATCH($C1929,'Policy Characteristics'!$C:$C,0)))</f>
        <v>% reduction in fuel use</v>
      </c>
      <c r="P1929" s="76" t="str">
        <f>IF(ISBLANK(INDEX('Policy Characteristics'!J:J,MATCH($C1929,'Policy Characteristics'!$C:$C,0))),"",INDEX('Policy Characteristics'!J:J,MATCH($C1929,'Policy Characteristics'!$C:$C,0)))</f>
        <v>**Description:** This policy causes the fuel use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c r="Q1929" s="76" t="str">
        <f>IF(ISBLANK(INDEX('Policy Characteristics'!K:K,MATCH($C1929,'Policy Characteristics'!$C:$C,0))),"",INDEX('Policy Characteristics'!K:K,MATCH($C1929,'Policy Characteristics'!$C:$C,0)))</f>
        <v>architectural-design.html#rnd</v>
      </c>
      <c r="R1929" s="76" t="str">
        <f>IF(ISBLANK(INDEX('Policy Characteristics'!L:L,MATCH($C1929,'Policy Characteristics'!$C:$C,0))),"",INDEX('Policy Characteristics'!L:L,MATCH($C1929,'Policy Characteristics'!$C:$C,0)))</f>
        <v>research-and-development.html</v>
      </c>
    </row>
    <row r="1930" spans="1:18" x14ac:dyDescent="0.25">
      <c r="A1930" s="76" t="str">
        <f>IF(ISBLANK(INDEX('Policy Characteristics'!A:A,MATCH($C1930,'Policy Characteristics'!$C:$C,0))),"",INDEX('Policy Characteristics'!A:A,MATCH($C1930,'Policy Characteristics'!$C:$C,0)))</f>
        <v>Research and Development</v>
      </c>
      <c r="B1930" s="200" t="str">
        <f>IF(ISBLANK(INDEX('Policy Characteristics'!B:B,MATCH($C1930,'Policy Characteristics'!$C:$C,0))),"",INDEX('Policy Characteristics'!B:B,MATCH($C1930,'Policy Characteristics'!$C:$C,0)))</f>
        <v>Fuel Use Reduction</v>
      </c>
      <c r="C1930" s="76" t="str">
        <f t="shared" si="62"/>
        <v>RnD Electricity Fuel Use Perc Reduction</v>
      </c>
      <c r="D1930" s="78" t="s">
        <v>990</v>
      </c>
      <c r="E1930" s="88"/>
      <c r="F1930" s="78" t="s">
        <v>1675</v>
      </c>
      <c r="G1930" s="88"/>
      <c r="H1930" s="15">
        <v>1827</v>
      </c>
      <c r="I1930" s="213" t="s">
        <v>43</v>
      </c>
      <c r="J1930" s="202" t="str">
        <f>IF(ISBLANK(INDEX('Policy Characteristics'!D:D,MATCH($C1930,'Policy Characteristics'!$C:$C,0))),"",INDEX('Policy Characteristics'!D:D,MATCH($C1930,'Policy Characteristics'!$C:$C,0)))</f>
        <v>R&amp;D Fuel Use Reductions</v>
      </c>
      <c r="K1930" s="76" t="str">
        <f>IF(ISBLANK(INDEX('Policy Characteristics'!E:E,MATCH($C1930,'Policy Characteristics'!$C:$C,0))),"",INDEX('Policy Characteristics'!E:E,MATCH($C1930,'Policy Characteristics'!$C:$C,0)))</f>
        <v>RnD electricity fuel use reduction</v>
      </c>
      <c r="L1930" s="205">
        <f>IF(ISBLANK(INDEX('Policy Characteristics'!F:F,MATCH($C1930,'Policy Characteristics'!$C:$C,0))),"",INDEX('Policy Characteristics'!F:F,MATCH($C1930,'Policy Characteristics'!$C:$C,0)))</f>
        <v>0</v>
      </c>
      <c r="M1930" s="205">
        <f>IF(ISBLANK(INDEX('Policy Characteristics'!G:G,MATCH($C1930,'Policy Characteristics'!$C:$C,0))),"",INDEX('Policy Characteristics'!G:G,MATCH($C1930,'Policy Characteristics'!$C:$C,0)))</f>
        <v>0.4</v>
      </c>
      <c r="N1930" s="205">
        <f>IF(ISBLANK(INDEX('Policy Characteristics'!H:H,MATCH($C1930,'Policy Characteristics'!$C:$C,0))),"",INDEX('Policy Characteristics'!H:H,MATCH($C1930,'Policy Characteristics'!$C:$C,0)))</f>
        <v>0.01</v>
      </c>
      <c r="O1930" s="76" t="str">
        <f>IF(ISBLANK(INDEX('Policy Characteristics'!I:I,MATCH($C1930,'Policy Characteristics'!$C:$C,0))),"",INDEX('Policy Characteristics'!I:I,MATCH($C1930,'Policy Characteristics'!$C:$C,0)))</f>
        <v>% reduction in fuel use</v>
      </c>
      <c r="P1930" s="76" t="str">
        <f>IF(ISBLANK(INDEX('Policy Characteristics'!J:J,MATCH($C1930,'Policy Characteristics'!$C:$C,0))),"",INDEX('Policy Characteristics'!J:J,MATCH($C1930,'Policy Characteristics'!$C:$C,0)))</f>
        <v>**Description:** This policy causes the fuel use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c r="Q1930" s="76" t="str">
        <f>IF(ISBLANK(INDEX('Policy Characteristics'!K:K,MATCH($C1930,'Policy Characteristics'!$C:$C,0))),"",INDEX('Policy Characteristics'!K:K,MATCH($C1930,'Policy Characteristics'!$C:$C,0)))</f>
        <v>architectural-design.html#rnd</v>
      </c>
      <c r="R1930" s="76" t="str">
        <f>IF(ISBLANK(INDEX('Policy Characteristics'!L:L,MATCH($C1930,'Policy Characteristics'!$C:$C,0))),"",INDEX('Policy Characteristics'!L:L,MATCH($C1930,'Policy Characteristics'!$C:$C,0)))</f>
        <v>research-and-development.html</v>
      </c>
    </row>
    <row r="1931" spans="1:18" x14ac:dyDescent="0.25">
      <c r="A1931" s="76" t="str">
        <f>IF(ISBLANK(INDEX('Policy Characteristics'!A:A,MATCH($C1931,'Policy Characteristics'!$C:$C,0))),"",INDEX('Policy Characteristics'!A:A,MATCH($C1931,'Policy Characteristics'!$C:$C,0)))</f>
        <v>Research and Development</v>
      </c>
      <c r="B1931" s="200" t="str">
        <f>IF(ISBLANK(INDEX('Policy Characteristics'!B:B,MATCH($C1931,'Policy Characteristics'!$C:$C,0))),"",INDEX('Policy Characteristics'!B:B,MATCH($C1931,'Policy Characteristics'!$C:$C,0)))</f>
        <v>Fuel Use Reduction</v>
      </c>
      <c r="C1931" s="76" t="str">
        <f t="shared" si="62"/>
        <v>RnD Electricity Fuel Use Perc Reduction</v>
      </c>
      <c r="D1931" s="78" t="s">
        <v>1655</v>
      </c>
      <c r="E1931" s="88"/>
      <c r="F1931" s="78" t="s">
        <v>1676</v>
      </c>
      <c r="G1931" s="88"/>
      <c r="H1931" s="15">
        <v>1828</v>
      </c>
      <c r="I1931" s="213" t="s">
        <v>43</v>
      </c>
      <c r="J1931" s="202" t="str">
        <f>IF(ISBLANK(INDEX('Policy Characteristics'!D:D,MATCH($C1931,'Policy Characteristics'!$C:$C,0))),"",INDEX('Policy Characteristics'!D:D,MATCH($C1931,'Policy Characteristics'!$C:$C,0)))</f>
        <v>R&amp;D Fuel Use Reductions</v>
      </c>
      <c r="K1931" s="76" t="str">
        <f>IF(ISBLANK(INDEX('Policy Characteristics'!E:E,MATCH($C1931,'Policy Characteristics'!$C:$C,0))),"",INDEX('Policy Characteristics'!E:E,MATCH($C1931,'Policy Characteristics'!$C:$C,0)))</f>
        <v>RnD electricity fuel use reduction</v>
      </c>
      <c r="L1931" s="205">
        <f>IF(ISBLANK(INDEX('Policy Characteristics'!F:F,MATCH($C1931,'Policy Characteristics'!$C:$C,0))),"",INDEX('Policy Characteristics'!F:F,MATCH($C1931,'Policy Characteristics'!$C:$C,0)))</f>
        <v>0</v>
      </c>
      <c r="M1931" s="205">
        <f>IF(ISBLANK(INDEX('Policy Characteristics'!G:G,MATCH($C1931,'Policy Characteristics'!$C:$C,0))),"",INDEX('Policy Characteristics'!G:G,MATCH($C1931,'Policy Characteristics'!$C:$C,0)))</f>
        <v>0.4</v>
      </c>
      <c r="N1931" s="205">
        <f>IF(ISBLANK(INDEX('Policy Characteristics'!H:H,MATCH($C1931,'Policy Characteristics'!$C:$C,0))),"",INDEX('Policy Characteristics'!H:H,MATCH($C1931,'Policy Characteristics'!$C:$C,0)))</f>
        <v>0.01</v>
      </c>
      <c r="O1931" s="76" t="str">
        <f>IF(ISBLANK(INDEX('Policy Characteristics'!I:I,MATCH($C1931,'Policy Characteristics'!$C:$C,0))),"",INDEX('Policy Characteristics'!I:I,MATCH($C1931,'Policy Characteristics'!$C:$C,0)))</f>
        <v>% reduction in fuel use</v>
      </c>
      <c r="P1931" s="76" t="str">
        <f>IF(ISBLANK(INDEX('Policy Characteristics'!J:J,MATCH($C1931,'Policy Characteristics'!$C:$C,0))),"",INDEX('Policy Characteristics'!J:J,MATCH($C1931,'Policy Characteristics'!$C:$C,0)))</f>
        <v>**Description:** This policy causes the fuel use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c r="Q1931" s="76" t="str">
        <f>IF(ISBLANK(INDEX('Policy Characteristics'!K:K,MATCH($C1931,'Policy Characteristics'!$C:$C,0))),"",INDEX('Policy Characteristics'!K:K,MATCH($C1931,'Policy Characteristics'!$C:$C,0)))</f>
        <v>architectural-design.html#rnd</v>
      </c>
      <c r="R1931" s="76" t="str">
        <f>IF(ISBLANK(INDEX('Policy Characteristics'!L:L,MATCH($C1931,'Policy Characteristics'!$C:$C,0))),"",INDEX('Policy Characteristics'!L:L,MATCH($C1931,'Policy Characteristics'!$C:$C,0)))</f>
        <v>research-and-development.html</v>
      </c>
    </row>
    <row r="1932" spans="1:18" x14ac:dyDescent="0.25">
      <c r="A1932" s="76" t="str">
        <f>IF(ISBLANK(INDEX('Policy Characteristics'!A:A,MATCH($C1932,'Policy Characteristics'!$C:$C,0))),"",INDEX('Policy Characteristics'!A:A,MATCH($C1932,'Policy Characteristics'!$C:$C,0)))</f>
        <v>Research and Development</v>
      </c>
      <c r="B1932" s="200" t="str">
        <f>IF(ISBLANK(INDEX('Policy Characteristics'!B:B,MATCH($C1932,'Policy Characteristics'!$C:$C,0))),"",INDEX('Policy Characteristics'!B:B,MATCH($C1932,'Policy Characteristics'!$C:$C,0)))</f>
        <v>Fuel Use Reduction</v>
      </c>
      <c r="C1932" s="76" t="str">
        <f t="shared" si="62"/>
        <v>RnD Electricity Fuel Use Perc Reduction</v>
      </c>
      <c r="D1932" s="78" t="s">
        <v>1658</v>
      </c>
      <c r="E1932" s="88"/>
      <c r="F1932" s="78" t="s">
        <v>1677</v>
      </c>
      <c r="G1932" s="88"/>
      <c r="H1932" s="15">
        <v>1829</v>
      </c>
      <c r="I1932" s="213" t="s">
        <v>43</v>
      </c>
      <c r="J1932" s="202" t="str">
        <f>IF(ISBLANK(INDEX('Policy Characteristics'!D:D,MATCH($C1932,'Policy Characteristics'!$C:$C,0))),"",INDEX('Policy Characteristics'!D:D,MATCH($C1932,'Policy Characteristics'!$C:$C,0)))</f>
        <v>R&amp;D Fuel Use Reductions</v>
      </c>
      <c r="K1932" s="76" t="str">
        <f>IF(ISBLANK(INDEX('Policy Characteristics'!E:E,MATCH($C1932,'Policy Characteristics'!$C:$C,0))),"",INDEX('Policy Characteristics'!E:E,MATCH($C1932,'Policy Characteristics'!$C:$C,0)))</f>
        <v>RnD electricity fuel use reduction</v>
      </c>
      <c r="L1932" s="205">
        <f>IF(ISBLANK(INDEX('Policy Characteristics'!F:F,MATCH($C1932,'Policy Characteristics'!$C:$C,0))),"",INDEX('Policy Characteristics'!F:F,MATCH($C1932,'Policy Characteristics'!$C:$C,0)))</f>
        <v>0</v>
      </c>
      <c r="M1932" s="205">
        <f>IF(ISBLANK(INDEX('Policy Characteristics'!G:G,MATCH($C1932,'Policy Characteristics'!$C:$C,0))),"",INDEX('Policy Characteristics'!G:G,MATCH($C1932,'Policy Characteristics'!$C:$C,0)))</f>
        <v>0.4</v>
      </c>
      <c r="N1932" s="205">
        <f>IF(ISBLANK(INDEX('Policy Characteristics'!H:H,MATCH($C1932,'Policy Characteristics'!$C:$C,0))),"",INDEX('Policy Characteristics'!H:H,MATCH($C1932,'Policy Characteristics'!$C:$C,0)))</f>
        <v>0.01</v>
      </c>
      <c r="O1932" s="76" t="str">
        <f>IF(ISBLANK(INDEX('Policy Characteristics'!I:I,MATCH($C1932,'Policy Characteristics'!$C:$C,0))),"",INDEX('Policy Characteristics'!I:I,MATCH($C1932,'Policy Characteristics'!$C:$C,0)))</f>
        <v>% reduction in fuel use</v>
      </c>
      <c r="P1932" s="76" t="str">
        <f>IF(ISBLANK(INDEX('Policy Characteristics'!J:J,MATCH($C1932,'Policy Characteristics'!$C:$C,0))),"",INDEX('Policy Characteristics'!J:J,MATCH($C1932,'Policy Characteristics'!$C:$C,0)))</f>
        <v>**Description:** This policy causes the fuel use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c r="Q1932" s="76" t="str">
        <f>IF(ISBLANK(INDEX('Policy Characteristics'!K:K,MATCH($C1932,'Policy Characteristics'!$C:$C,0))),"",INDEX('Policy Characteristics'!K:K,MATCH($C1932,'Policy Characteristics'!$C:$C,0)))</f>
        <v>architectural-design.html#rnd</v>
      </c>
      <c r="R1932" s="76" t="str">
        <f>IF(ISBLANK(INDEX('Policy Characteristics'!L:L,MATCH($C1932,'Policy Characteristics'!$C:$C,0))),"",INDEX('Policy Characteristics'!L:L,MATCH($C1932,'Policy Characteristics'!$C:$C,0)))</f>
        <v>research-and-development.html</v>
      </c>
    </row>
    <row r="1933" spans="1:18" x14ac:dyDescent="0.25">
      <c r="A1933" s="76" t="str">
        <f>IF(ISBLANK(INDEX('Policy Characteristics'!A:A,MATCH($C1933,'Policy Characteristics'!$C:$C,0))),"",INDEX('Policy Characteristics'!A:A,MATCH($C1933,'Policy Characteristics'!$C:$C,0)))</f>
        <v>Research and Development</v>
      </c>
      <c r="B1933" s="200" t="str">
        <f>IF(ISBLANK(INDEX('Policy Characteristics'!B:B,MATCH($C1933,'Policy Characteristics'!$C:$C,0))),"",INDEX('Policy Characteristics'!B:B,MATCH($C1933,'Policy Characteristics'!$C:$C,0)))</f>
        <v>Fuel Use Reduction</v>
      </c>
      <c r="C1933" s="76" t="str">
        <f t="shared" si="62"/>
        <v>RnD Electricity Fuel Use Perc Reduction</v>
      </c>
      <c r="D1933" s="78" t="s">
        <v>1659</v>
      </c>
      <c r="E1933" s="88"/>
      <c r="F1933" s="78" t="s">
        <v>1678</v>
      </c>
      <c r="G1933" s="88"/>
      <c r="H1933" s="15">
        <v>1830</v>
      </c>
      <c r="I1933" s="213" t="s">
        <v>43</v>
      </c>
      <c r="J1933" s="202" t="str">
        <f>IF(ISBLANK(INDEX('Policy Characteristics'!D:D,MATCH($C1933,'Policy Characteristics'!$C:$C,0))),"",INDEX('Policy Characteristics'!D:D,MATCH($C1933,'Policy Characteristics'!$C:$C,0)))</f>
        <v>R&amp;D Fuel Use Reductions</v>
      </c>
      <c r="K1933" s="76" t="str">
        <f>IF(ISBLANK(INDEX('Policy Characteristics'!E:E,MATCH($C1933,'Policy Characteristics'!$C:$C,0))),"",INDEX('Policy Characteristics'!E:E,MATCH($C1933,'Policy Characteristics'!$C:$C,0)))</f>
        <v>RnD electricity fuel use reduction</v>
      </c>
      <c r="L1933" s="205">
        <f>IF(ISBLANK(INDEX('Policy Characteristics'!F:F,MATCH($C1933,'Policy Characteristics'!$C:$C,0))),"",INDEX('Policy Characteristics'!F:F,MATCH($C1933,'Policy Characteristics'!$C:$C,0)))</f>
        <v>0</v>
      </c>
      <c r="M1933" s="205">
        <f>IF(ISBLANK(INDEX('Policy Characteristics'!G:G,MATCH($C1933,'Policy Characteristics'!$C:$C,0))),"",INDEX('Policy Characteristics'!G:G,MATCH($C1933,'Policy Characteristics'!$C:$C,0)))</f>
        <v>0.4</v>
      </c>
      <c r="N1933" s="205">
        <f>IF(ISBLANK(INDEX('Policy Characteristics'!H:H,MATCH($C1933,'Policy Characteristics'!$C:$C,0))),"",INDEX('Policy Characteristics'!H:H,MATCH($C1933,'Policy Characteristics'!$C:$C,0)))</f>
        <v>0.01</v>
      </c>
      <c r="O1933" s="76" t="str">
        <f>IF(ISBLANK(INDEX('Policy Characteristics'!I:I,MATCH($C1933,'Policy Characteristics'!$C:$C,0))),"",INDEX('Policy Characteristics'!I:I,MATCH($C1933,'Policy Characteristics'!$C:$C,0)))</f>
        <v>% reduction in fuel use</v>
      </c>
      <c r="P1933" s="76" t="str">
        <f>IF(ISBLANK(INDEX('Policy Characteristics'!J:J,MATCH($C1933,'Policy Characteristics'!$C:$C,0))),"",INDEX('Policy Characteristics'!J:J,MATCH($C1933,'Policy Characteristics'!$C:$C,0)))</f>
        <v>**Description:** This policy causes the fuel use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c r="Q1933" s="76" t="str">
        <f>IF(ISBLANK(INDEX('Policy Characteristics'!K:K,MATCH($C1933,'Policy Characteristics'!$C:$C,0))),"",INDEX('Policy Characteristics'!K:K,MATCH($C1933,'Policy Characteristics'!$C:$C,0)))</f>
        <v>architectural-design.html#rnd</v>
      </c>
      <c r="R1933" s="76" t="str">
        <f>IF(ISBLANK(INDEX('Policy Characteristics'!L:L,MATCH($C1933,'Policy Characteristics'!$C:$C,0))),"",INDEX('Policy Characteristics'!L:L,MATCH($C1933,'Policy Characteristics'!$C:$C,0)))</f>
        <v>research-and-development.html</v>
      </c>
    </row>
    <row r="1934" spans="1:18" x14ac:dyDescent="0.25">
      <c r="A1934" s="76" t="str">
        <f>IF(ISBLANK(INDEX('Policy Characteristics'!A:A,MATCH($C1934,'Policy Characteristics'!$C:$C,0))),"",INDEX('Policy Characteristics'!A:A,MATCH($C1934,'Policy Characteristics'!$C:$C,0)))</f>
        <v>Research and Development</v>
      </c>
      <c r="B1934" s="200" t="str">
        <f>IF(ISBLANK(INDEX('Policy Characteristics'!B:B,MATCH($C1934,'Policy Characteristics'!$C:$C,0))),"",INDEX('Policy Characteristics'!B:B,MATCH($C1934,'Policy Characteristics'!$C:$C,0)))</f>
        <v>Fuel Use Reduction</v>
      </c>
      <c r="C1934" s="76" t="str">
        <f t="shared" si="62"/>
        <v>RnD Electricity Fuel Use Perc Reduction</v>
      </c>
      <c r="D1934" s="78" t="s">
        <v>1660</v>
      </c>
      <c r="E1934" s="88"/>
      <c r="F1934" s="78" t="s">
        <v>1679</v>
      </c>
      <c r="G1934" s="88"/>
      <c r="H1934" s="15">
        <v>1831</v>
      </c>
      <c r="I1934" s="213" t="s">
        <v>43</v>
      </c>
      <c r="J1934" s="202" t="str">
        <f>IF(ISBLANK(INDEX('Policy Characteristics'!D:D,MATCH($C1934,'Policy Characteristics'!$C:$C,0))),"",INDEX('Policy Characteristics'!D:D,MATCH($C1934,'Policy Characteristics'!$C:$C,0)))</f>
        <v>R&amp;D Fuel Use Reductions</v>
      </c>
      <c r="K1934" s="76" t="str">
        <f>IF(ISBLANK(INDEX('Policy Characteristics'!E:E,MATCH($C1934,'Policy Characteristics'!$C:$C,0))),"",INDEX('Policy Characteristics'!E:E,MATCH($C1934,'Policy Characteristics'!$C:$C,0)))</f>
        <v>RnD electricity fuel use reduction</v>
      </c>
      <c r="L1934" s="205">
        <f>IF(ISBLANK(INDEX('Policy Characteristics'!F:F,MATCH($C1934,'Policy Characteristics'!$C:$C,0))),"",INDEX('Policy Characteristics'!F:F,MATCH($C1934,'Policy Characteristics'!$C:$C,0)))</f>
        <v>0</v>
      </c>
      <c r="M1934" s="205">
        <f>IF(ISBLANK(INDEX('Policy Characteristics'!G:G,MATCH($C1934,'Policy Characteristics'!$C:$C,0))),"",INDEX('Policy Characteristics'!G:G,MATCH($C1934,'Policy Characteristics'!$C:$C,0)))</f>
        <v>0.4</v>
      </c>
      <c r="N1934" s="205">
        <f>IF(ISBLANK(INDEX('Policy Characteristics'!H:H,MATCH($C1934,'Policy Characteristics'!$C:$C,0))),"",INDEX('Policy Characteristics'!H:H,MATCH($C1934,'Policy Characteristics'!$C:$C,0)))</f>
        <v>0.01</v>
      </c>
      <c r="O1934" s="76" t="str">
        <f>IF(ISBLANK(INDEX('Policy Characteristics'!I:I,MATCH($C1934,'Policy Characteristics'!$C:$C,0))),"",INDEX('Policy Characteristics'!I:I,MATCH($C1934,'Policy Characteristics'!$C:$C,0)))</f>
        <v>% reduction in fuel use</v>
      </c>
      <c r="P1934" s="76" t="str">
        <f>IF(ISBLANK(INDEX('Policy Characteristics'!J:J,MATCH($C1934,'Policy Characteristics'!$C:$C,0))),"",INDEX('Policy Characteristics'!J:J,MATCH($C1934,'Policy Characteristics'!$C:$C,0)))</f>
        <v>**Description:** This policy causes the fuel use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c r="Q1934" s="76" t="str">
        <f>IF(ISBLANK(INDEX('Policy Characteristics'!K:K,MATCH($C1934,'Policy Characteristics'!$C:$C,0))),"",INDEX('Policy Characteristics'!K:K,MATCH($C1934,'Policy Characteristics'!$C:$C,0)))</f>
        <v>architectural-design.html#rnd</v>
      </c>
      <c r="R1934" s="76" t="str">
        <f>IF(ISBLANK(INDEX('Policy Characteristics'!L:L,MATCH($C1934,'Policy Characteristics'!$C:$C,0))),"",INDEX('Policy Characteristics'!L:L,MATCH($C1934,'Policy Characteristics'!$C:$C,0)))</f>
        <v>research-and-development.html</v>
      </c>
    </row>
    <row r="1935" spans="1:18" x14ac:dyDescent="0.25">
      <c r="A1935" s="76" t="str">
        <f>IF(ISBLANK(INDEX('Policy Characteristics'!A:A,MATCH($C1935,'Policy Characteristics'!$C:$C,0))),"",INDEX('Policy Characteristics'!A:A,MATCH($C1935,'Policy Characteristics'!$C:$C,0)))</f>
        <v>Research and Development</v>
      </c>
      <c r="B1935" s="200" t="str">
        <f>IF(ISBLANK(INDEX('Policy Characteristics'!B:B,MATCH($C1935,'Policy Characteristics'!$C:$C,0))),"",INDEX('Policy Characteristics'!B:B,MATCH($C1935,'Policy Characteristics'!$C:$C,0)))</f>
        <v>Fuel Use Reduction</v>
      </c>
      <c r="C1935" s="76" t="str">
        <f t="shared" si="62"/>
        <v>RnD Electricity Fuel Use Perc Reduction</v>
      </c>
      <c r="D1935" s="78" t="s">
        <v>1661</v>
      </c>
      <c r="E1935" s="88"/>
      <c r="F1935" s="78" t="s">
        <v>1680</v>
      </c>
      <c r="G1935" s="88"/>
      <c r="H1935" s="15">
        <v>1832</v>
      </c>
      <c r="I1935" s="213" t="s">
        <v>43</v>
      </c>
      <c r="J1935" s="202" t="str">
        <f>IF(ISBLANK(INDEX('Policy Characteristics'!D:D,MATCH($C1935,'Policy Characteristics'!$C:$C,0))),"",INDEX('Policy Characteristics'!D:D,MATCH($C1935,'Policy Characteristics'!$C:$C,0)))</f>
        <v>R&amp;D Fuel Use Reductions</v>
      </c>
      <c r="K1935" s="76" t="str">
        <f>IF(ISBLANK(INDEX('Policy Characteristics'!E:E,MATCH($C1935,'Policy Characteristics'!$C:$C,0))),"",INDEX('Policy Characteristics'!E:E,MATCH($C1935,'Policy Characteristics'!$C:$C,0)))</f>
        <v>RnD electricity fuel use reduction</v>
      </c>
      <c r="L1935" s="205">
        <f>IF(ISBLANK(INDEX('Policy Characteristics'!F:F,MATCH($C1935,'Policy Characteristics'!$C:$C,0))),"",INDEX('Policy Characteristics'!F:F,MATCH($C1935,'Policy Characteristics'!$C:$C,0)))</f>
        <v>0</v>
      </c>
      <c r="M1935" s="205">
        <f>IF(ISBLANK(INDEX('Policy Characteristics'!G:G,MATCH($C1935,'Policy Characteristics'!$C:$C,0))),"",INDEX('Policy Characteristics'!G:G,MATCH($C1935,'Policy Characteristics'!$C:$C,0)))</f>
        <v>0.4</v>
      </c>
      <c r="N1935" s="205">
        <f>IF(ISBLANK(INDEX('Policy Characteristics'!H:H,MATCH($C1935,'Policy Characteristics'!$C:$C,0))),"",INDEX('Policy Characteristics'!H:H,MATCH($C1935,'Policy Characteristics'!$C:$C,0)))</f>
        <v>0.01</v>
      </c>
      <c r="O1935" s="76" t="str">
        <f>IF(ISBLANK(INDEX('Policy Characteristics'!I:I,MATCH($C1935,'Policy Characteristics'!$C:$C,0))),"",INDEX('Policy Characteristics'!I:I,MATCH($C1935,'Policy Characteristics'!$C:$C,0)))</f>
        <v>% reduction in fuel use</v>
      </c>
      <c r="P1935" s="76" t="str">
        <f>IF(ISBLANK(INDEX('Policy Characteristics'!J:J,MATCH($C1935,'Policy Characteristics'!$C:$C,0))),"",INDEX('Policy Characteristics'!J:J,MATCH($C1935,'Policy Characteristics'!$C:$C,0)))</f>
        <v>**Description:** This policy causes the fuel use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c r="Q1935" s="76" t="str">
        <f>IF(ISBLANK(INDEX('Policy Characteristics'!K:K,MATCH($C1935,'Policy Characteristics'!$C:$C,0))),"",INDEX('Policy Characteristics'!K:K,MATCH($C1935,'Policy Characteristics'!$C:$C,0)))</f>
        <v>architectural-design.html#rnd</v>
      </c>
      <c r="R1935" s="76" t="str">
        <f>IF(ISBLANK(INDEX('Policy Characteristics'!L:L,MATCH($C1935,'Policy Characteristics'!$C:$C,0))),"",INDEX('Policy Characteristics'!L:L,MATCH($C1935,'Policy Characteristics'!$C:$C,0)))</f>
        <v>research-and-development.html</v>
      </c>
    </row>
    <row r="1936" spans="1:18" x14ac:dyDescent="0.25">
      <c r="A1936" s="76" t="str">
        <f>IF(ISBLANK(INDEX('Policy Characteristics'!A:A,MATCH($C1936,'Policy Characteristics'!$C:$C,0))),"",INDEX('Policy Characteristics'!A:A,MATCH($C1936,'Policy Characteristics'!$C:$C,0)))</f>
        <v>Research and Development</v>
      </c>
      <c r="B1936" s="200" t="str">
        <f>IF(ISBLANK(INDEX('Policy Characteristics'!B:B,MATCH($C1936,'Policy Characteristics'!$C:$C,0))),"",INDEX('Policy Characteristics'!B:B,MATCH($C1936,'Policy Characteristics'!$C:$C,0)))</f>
        <v>Fuel Use Reduction</v>
      </c>
      <c r="C1936" s="76" t="str">
        <f t="shared" si="62"/>
        <v>RnD Electricity Fuel Use Perc Reduction</v>
      </c>
      <c r="D1936" s="78" t="s">
        <v>1748</v>
      </c>
      <c r="E1936" s="88"/>
      <c r="F1936" s="78" t="s">
        <v>1750</v>
      </c>
      <c r="G1936" s="88"/>
      <c r="H1936" s="15">
        <v>1833</v>
      </c>
      <c r="I1936" s="213" t="s">
        <v>43</v>
      </c>
      <c r="J1936" s="202" t="str">
        <f>IF(ISBLANK(INDEX('Policy Characteristics'!D:D,MATCH($C1936,'Policy Characteristics'!$C:$C,0))),"",INDEX('Policy Characteristics'!D:D,MATCH($C1936,'Policy Characteristics'!$C:$C,0)))</f>
        <v>R&amp;D Fuel Use Reductions</v>
      </c>
      <c r="K1936" s="76" t="str">
        <f>IF(ISBLANK(INDEX('Policy Characteristics'!E:E,MATCH($C1936,'Policy Characteristics'!$C:$C,0))),"",INDEX('Policy Characteristics'!E:E,MATCH($C1936,'Policy Characteristics'!$C:$C,0)))</f>
        <v>RnD electricity fuel use reduction</v>
      </c>
      <c r="L1936" s="205">
        <f>IF(ISBLANK(INDEX('Policy Characteristics'!F:F,MATCH($C1936,'Policy Characteristics'!$C:$C,0))),"",INDEX('Policy Characteristics'!F:F,MATCH($C1936,'Policy Characteristics'!$C:$C,0)))</f>
        <v>0</v>
      </c>
      <c r="M1936" s="205">
        <f>IF(ISBLANK(INDEX('Policy Characteristics'!G:G,MATCH($C1936,'Policy Characteristics'!$C:$C,0))),"",INDEX('Policy Characteristics'!G:G,MATCH($C1936,'Policy Characteristics'!$C:$C,0)))</f>
        <v>0.4</v>
      </c>
      <c r="N1936" s="205">
        <f>IF(ISBLANK(INDEX('Policy Characteristics'!H:H,MATCH($C1936,'Policy Characteristics'!$C:$C,0))),"",INDEX('Policy Characteristics'!H:H,MATCH($C1936,'Policy Characteristics'!$C:$C,0)))</f>
        <v>0.01</v>
      </c>
      <c r="O1936" s="76" t="str">
        <f>IF(ISBLANK(INDEX('Policy Characteristics'!I:I,MATCH($C1936,'Policy Characteristics'!$C:$C,0))),"",INDEX('Policy Characteristics'!I:I,MATCH($C1936,'Policy Characteristics'!$C:$C,0)))</f>
        <v>% reduction in fuel use</v>
      </c>
      <c r="P1936" s="76" t="str">
        <f>IF(ISBLANK(INDEX('Policy Characteristics'!J:J,MATCH($C1936,'Policy Characteristics'!$C:$C,0))),"",INDEX('Policy Characteristics'!J:J,MATCH($C1936,'Policy Characteristics'!$C:$C,0)))</f>
        <v>**Description:** This policy causes the fuel use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c r="Q1936" s="76" t="str">
        <f>IF(ISBLANK(INDEX('Policy Characteristics'!K:K,MATCH($C1936,'Policy Characteristics'!$C:$C,0))),"",INDEX('Policy Characteristics'!K:K,MATCH($C1936,'Policy Characteristics'!$C:$C,0)))</f>
        <v>architectural-design.html#rnd</v>
      </c>
      <c r="R1936" s="76" t="str">
        <f>IF(ISBLANK(INDEX('Policy Characteristics'!L:L,MATCH($C1936,'Policy Characteristics'!$C:$C,0))),"",INDEX('Policy Characteristics'!L:L,MATCH($C1936,'Policy Characteristics'!$C:$C,0)))</f>
        <v>research-and-development.html</v>
      </c>
    </row>
    <row r="1937" spans="1:18" x14ac:dyDescent="0.25">
      <c r="A1937" s="76" t="str">
        <f>IF(ISBLANK(INDEX('Policy Characteristics'!A:A,MATCH($C1937,'Policy Characteristics'!$C:$C,0))),"",INDEX('Policy Characteristics'!A:A,MATCH($C1937,'Policy Characteristics'!$C:$C,0)))</f>
        <v>Research and Development</v>
      </c>
      <c r="B1937" s="200" t="str">
        <f>IF(ISBLANK(INDEX('Policy Characteristics'!B:B,MATCH($C1937,'Policy Characteristics'!$C:$C,0))),"",INDEX('Policy Characteristics'!B:B,MATCH($C1937,'Policy Characteristics'!$C:$C,0)))</f>
        <v>Fuel Use Reduction</v>
      </c>
      <c r="C1937" s="76" t="str">
        <f t="shared" si="62"/>
        <v>RnD Electricity Fuel Use Perc Reduction</v>
      </c>
      <c r="D1937" s="78" t="s">
        <v>1749</v>
      </c>
      <c r="E1937" s="88"/>
      <c r="F1937" s="78" t="s">
        <v>1751</v>
      </c>
      <c r="G1937" s="88"/>
      <c r="H1937" s="15">
        <v>2246</v>
      </c>
      <c r="I1937" s="213" t="s">
        <v>43</v>
      </c>
      <c r="J1937" s="202" t="str">
        <f>IF(ISBLANK(INDEX('Policy Characteristics'!D:D,MATCH($C1937,'Policy Characteristics'!$C:$C,0))),"",INDEX('Policy Characteristics'!D:D,MATCH($C1937,'Policy Characteristics'!$C:$C,0)))</f>
        <v>R&amp;D Fuel Use Reductions</v>
      </c>
      <c r="K1937" s="76" t="str">
        <f>IF(ISBLANK(INDEX('Policy Characteristics'!E:E,MATCH($C1937,'Policy Characteristics'!$C:$C,0))),"",INDEX('Policy Characteristics'!E:E,MATCH($C1937,'Policy Characteristics'!$C:$C,0)))</f>
        <v>RnD electricity fuel use reduction</v>
      </c>
      <c r="L1937" s="205">
        <f>IF(ISBLANK(INDEX('Policy Characteristics'!F:F,MATCH($C1937,'Policy Characteristics'!$C:$C,0))),"",INDEX('Policy Characteristics'!F:F,MATCH($C1937,'Policy Characteristics'!$C:$C,0)))</f>
        <v>0</v>
      </c>
      <c r="M1937" s="205">
        <f>IF(ISBLANK(INDEX('Policy Characteristics'!G:G,MATCH($C1937,'Policy Characteristics'!$C:$C,0))),"",INDEX('Policy Characteristics'!G:G,MATCH($C1937,'Policy Characteristics'!$C:$C,0)))</f>
        <v>0.4</v>
      </c>
      <c r="N1937" s="205">
        <f>IF(ISBLANK(INDEX('Policy Characteristics'!H:H,MATCH($C1937,'Policy Characteristics'!$C:$C,0))),"",INDEX('Policy Characteristics'!H:H,MATCH($C1937,'Policy Characteristics'!$C:$C,0)))</f>
        <v>0.01</v>
      </c>
      <c r="O1937" s="76" t="str">
        <f>IF(ISBLANK(INDEX('Policy Characteristics'!I:I,MATCH($C1937,'Policy Characteristics'!$C:$C,0))),"",INDEX('Policy Characteristics'!I:I,MATCH($C1937,'Policy Characteristics'!$C:$C,0)))</f>
        <v>% reduction in fuel use</v>
      </c>
      <c r="P1937" s="76" t="str">
        <f>IF(ISBLANK(INDEX('Policy Characteristics'!J:J,MATCH($C1937,'Policy Characteristics'!$C:$C,0))),"",INDEX('Policy Characteristics'!J:J,MATCH($C1937,'Policy Characteristics'!$C:$C,0)))</f>
        <v>**Description:** This policy causes the fuel use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c r="Q1937" s="76" t="str">
        <f>IF(ISBLANK(INDEX('Policy Characteristics'!K:K,MATCH($C1937,'Policy Characteristics'!$C:$C,0))),"",INDEX('Policy Characteristics'!K:K,MATCH($C1937,'Policy Characteristics'!$C:$C,0)))</f>
        <v>architectural-design.html#rnd</v>
      </c>
      <c r="R1937" s="76" t="str">
        <f>IF(ISBLANK(INDEX('Policy Characteristics'!L:L,MATCH($C1937,'Policy Characteristics'!$C:$C,0))),"",INDEX('Policy Characteristics'!L:L,MATCH($C1937,'Policy Characteristics'!$C:$C,0)))</f>
        <v>research-and-development.html</v>
      </c>
    </row>
    <row r="1938" spans="1:18" x14ac:dyDescent="0.25">
      <c r="A1938" s="76" t="str">
        <f>IF(ISBLANK(INDEX('Policy Characteristics'!A:A,MATCH($C1938,'Policy Characteristics'!$C:$C,0))),"",INDEX('Policy Characteristics'!A:A,MATCH($C1938,'Policy Characteristics'!$C:$C,0)))</f>
        <v>Research and Development</v>
      </c>
      <c r="B1938" s="200" t="str">
        <f>IF(ISBLANK(INDEX('Policy Characteristics'!B:B,MATCH($C1938,'Policy Characteristics'!$C:$C,0))),"",INDEX('Policy Characteristics'!B:B,MATCH($C1938,'Policy Characteristics'!$C:$C,0)))</f>
        <v>Fuel Use Reduction</v>
      </c>
      <c r="C1938" t="s">
        <v>294</v>
      </c>
      <c r="D1938" t="s">
        <v>1300</v>
      </c>
      <c r="E1938" s="88"/>
      <c r="F1938" s="78" t="s">
        <v>1327</v>
      </c>
      <c r="G1938" s="88"/>
      <c r="H1938" s="15">
        <v>1487</v>
      </c>
      <c r="I1938" s="213" t="s">
        <v>43</v>
      </c>
      <c r="J1938" s="202" t="str">
        <f>IF(ISBLANK(INDEX('Policy Characteristics'!D:D,MATCH($C1938,'Policy Characteristics'!$C:$C,0))),"",INDEX('Policy Characteristics'!D:D,MATCH($C1938,'Policy Characteristics'!$C:$C,0)))</f>
        <v>R&amp;D Fuel Use Reductions</v>
      </c>
      <c r="K1938" s="76" t="str">
        <f>IF(ISBLANK(INDEX('Policy Characteristics'!E:E,MATCH($C1938,'Policy Characteristics'!$C:$C,0))),"",INDEX('Policy Characteristics'!E:E,MATCH($C1938,'Policy Characteristics'!$C:$C,0)))</f>
        <v>RnD industry fuel use reduction</v>
      </c>
      <c r="L1938" s="205">
        <f>IF(ISBLANK(INDEX('Policy Characteristics'!F:F,MATCH($C1938,'Policy Characteristics'!$C:$C,0))),"",INDEX('Policy Characteristics'!F:F,MATCH($C1938,'Policy Characteristics'!$C:$C,0)))</f>
        <v>0</v>
      </c>
      <c r="M1938" s="205">
        <f>IF(ISBLANK(INDEX('Policy Characteristics'!G:G,MATCH($C1938,'Policy Characteristics'!$C:$C,0))),"",INDEX('Policy Characteristics'!G:G,MATCH($C1938,'Policy Characteristics'!$C:$C,0)))</f>
        <v>0.4</v>
      </c>
      <c r="N1938" s="205">
        <f>IF(ISBLANK(INDEX('Policy Characteristics'!H:H,MATCH($C1938,'Policy Characteristics'!$C:$C,0))),"",INDEX('Policy Characteristics'!H:H,MATCH($C1938,'Policy Characteristics'!$C:$C,0)))</f>
        <v>0.01</v>
      </c>
      <c r="O1938" s="76" t="str">
        <f>IF(ISBLANK(INDEX('Policy Characteristics'!I:I,MATCH($C1938,'Policy Characteristics'!$C:$C,0))),"",INDEX('Policy Characteristics'!I:I,MATCH($C1938,'Policy Characteristics'!$C:$C,0)))</f>
        <v>% reduction in fuel use</v>
      </c>
      <c r="P1938" s="76" t="str">
        <f>IF(ISBLANK(INDEX('Policy Characteristics'!J:J,MATCH($C1938,'Policy Characteristics'!$C:$C,0))),"",INDEX('Policy Characteristics'!J:J,MATCH($C1938,'Policy Characteristics'!$C:$C,0)))</f>
        <v>**Description:** This policy causes the fuel use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c r="Q1938" s="76" t="str">
        <f>IF(ISBLANK(INDEX('Policy Characteristics'!K:K,MATCH($C1938,'Policy Characteristics'!$C:$C,0))),"",INDEX('Policy Characteristics'!K:K,MATCH($C1938,'Policy Characteristics'!$C:$C,0)))</f>
        <v>architectural-design.html#rnd</v>
      </c>
      <c r="R1938" s="76" t="str">
        <f>IF(ISBLANK(INDEX('Policy Characteristics'!L:L,MATCH($C1938,'Policy Characteristics'!$C:$C,0))),"",INDEX('Policy Characteristics'!L:L,MATCH($C1938,'Policy Characteristics'!$C:$C,0)))</f>
        <v>research-and-development.html</v>
      </c>
    </row>
    <row r="1939" spans="1:18" x14ac:dyDescent="0.25">
      <c r="A1939" s="76" t="str">
        <f>IF(ISBLANK(INDEX('Policy Characteristics'!A:A,MATCH($C1939,'Policy Characteristics'!$C:$C,0))),"",INDEX('Policy Characteristics'!A:A,MATCH($C1939,'Policy Characteristics'!$C:$C,0)))</f>
        <v>Research and Development</v>
      </c>
      <c r="B1939" s="200" t="str">
        <f>IF(ISBLANK(INDEX('Policy Characteristics'!B:B,MATCH($C1939,'Policy Characteristics'!$C:$C,0))),"",INDEX('Policy Characteristics'!B:B,MATCH($C1939,'Policy Characteristics'!$C:$C,0)))</f>
        <v>Fuel Use Reduction</v>
      </c>
      <c r="C1939" s="76" t="str">
        <f t="shared" ref="C1939:C1962" si="63">C$1938</f>
        <v>RnD Industry Fuel Use Perc Reduction</v>
      </c>
      <c r="D1939" t="s">
        <v>1301</v>
      </c>
      <c r="E1939" s="88"/>
      <c r="F1939" s="78" t="s">
        <v>1328</v>
      </c>
      <c r="G1939" s="88"/>
      <c r="H1939" s="15">
        <v>1488</v>
      </c>
      <c r="I1939" s="213" t="s">
        <v>43</v>
      </c>
      <c r="J1939" s="202" t="str">
        <f>IF(ISBLANK(INDEX('Policy Characteristics'!D:D,MATCH($C1939,'Policy Characteristics'!$C:$C,0))),"",INDEX('Policy Characteristics'!D:D,MATCH($C1939,'Policy Characteristics'!$C:$C,0)))</f>
        <v>R&amp;D Fuel Use Reductions</v>
      </c>
      <c r="K1939" s="76" t="str">
        <f>IF(ISBLANK(INDEX('Policy Characteristics'!E:E,MATCH($C1939,'Policy Characteristics'!$C:$C,0))),"",INDEX('Policy Characteristics'!E:E,MATCH($C1939,'Policy Characteristics'!$C:$C,0)))</f>
        <v>RnD industry fuel use reduction</v>
      </c>
      <c r="L1939" s="205">
        <f>IF(ISBLANK(INDEX('Policy Characteristics'!F:F,MATCH($C1939,'Policy Characteristics'!$C:$C,0))),"",INDEX('Policy Characteristics'!F:F,MATCH($C1939,'Policy Characteristics'!$C:$C,0)))</f>
        <v>0</v>
      </c>
      <c r="M1939" s="205">
        <f>IF(ISBLANK(INDEX('Policy Characteristics'!G:G,MATCH($C1939,'Policy Characteristics'!$C:$C,0))),"",INDEX('Policy Characteristics'!G:G,MATCH($C1939,'Policy Characteristics'!$C:$C,0)))</f>
        <v>0.4</v>
      </c>
      <c r="N1939" s="205">
        <f>IF(ISBLANK(INDEX('Policy Characteristics'!H:H,MATCH($C1939,'Policy Characteristics'!$C:$C,0))),"",INDEX('Policy Characteristics'!H:H,MATCH($C1939,'Policy Characteristics'!$C:$C,0)))</f>
        <v>0.01</v>
      </c>
      <c r="O1939" s="76" t="str">
        <f>IF(ISBLANK(INDEX('Policy Characteristics'!I:I,MATCH($C1939,'Policy Characteristics'!$C:$C,0))),"",INDEX('Policy Characteristics'!I:I,MATCH($C1939,'Policy Characteristics'!$C:$C,0)))</f>
        <v>% reduction in fuel use</v>
      </c>
      <c r="P1939" s="76" t="str">
        <f>IF(ISBLANK(INDEX('Policy Characteristics'!J:J,MATCH($C1939,'Policy Characteristics'!$C:$C,0))),"",INDEX('Policy Characteristics'!J:J,MATCH($C1939,'Policy Characteristics'!$C:$C,0)))</f>
        <v>**Description:** This policy causes the fuel use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c r="Q1939" s="76" t="str">
        <f>IF(ISBLANK(INDEX('Policy Characteristics'!K:K,MATCH($C1939,'Policy Characteristics'!$C:$C,0))),"",INDEX('Policy Characteristics'!K:K,MATCH($C1939,'Policy Characteristics'!$C:$C,0)))</f>
        <v>architectural-design.html#rnd</v>
      </c>
      <c r="R1939" s="76" t="str">
        <f>IF(ISBLANK(INDEX('Policy Characteristics'!L:L,MATCH($C1939,'Policy Characteristics'!$C:$C,0))),"",INDEX('Policy Characteristics'!L:L,MATCH($C1939,'Policy Characteristics'!$C:$C,0)))</f>
        <v>research-and-development.html</v>
      </c>
    </row>
    <row r="1940" spans="1:18" x14ac:dyDescent="0.25">
      <c r="A1940" s="76" t="str">
        <f>IF(ISBLANK(INDEX('Policy Characteristics'!A:A,MATCH($C1940,'Policy Characteristics'!$C:$C,0))),"",INDEX('Policy Characteristics'!A:A,MATCH($C1940,'Policy Characteristics'!$C:$C,0)))</f>
        <v>Research and Development</v>
      </c>
      <c r="B1940" s="200" t="str">
        <f>IF(ISBLANK(INDEX('Policy Characteristics'!B:B,MATCH($C1940,'Policy Characteristics'!$C:$C,0))),"",INDEX('Policy Characteristics'!B:B,MATCH($C1940,'Policy Characteristics'!$C:$C,0)))</f>
        <v>Fuel Use Reduction</v>
      </c>
      <c r="C1940" s="76" t="str">
        <f t="shared" si="63"/>
        <v>RnD Industry Fuel Use Perc Reduction</v>
      </c>
      <c r="D1940" t="s">
        <v>1302</v>
      </c>
      <c r="E1940" s="88"/>
      <c r="F1940" s="78" t="s">
        <v>1329</v>
      </c>
      <c r="G1940" s="88"/>
      <c r="H1940" s="15">
        <v>1489</v>
      </c>
      <c r="I1940" s="213" t="s">
        <v>43</v>
      </c>
      <c r="J1940" s="202" t="str">
        <f>IF(ISBLANK(INDEX('Policy Characteristics'!D:D,MATCH($C1940,'Policy Characteristics'!$C:$C,0))),"",INDEX('Policy Characteristics'!D:D,MATCH($C1940,'Policy Characteristics'!$C:$C,0)))</f>
        <v>R&amp;D Fuel Use Reductions</v>
      </c>
      <c r="K1940" s="76" t="str">
        <f>IF(ISBLANK(INDEX('Policy Characteristics'!E:E,MATCH($C1940,'Policy Characteristics'!$C:$C,0))),"",INDEX('Policy Characteristics'!E:E,MATCH($C1940,'Policy Characteristics'!$C:$C,0)))</f>
        <v>RnD industry fuel use reduction</v>
      </c>
      <c r="L1940" s="205">
        <f>IF(ISBLANK(INDEX('Policy Characteristics'!F:F,MATCH($C1940,'Policy Characteristics'!$C:$C,0))),"",INDEX('Policy Characteristics'!F:F,MATCH($C1940,'Policy Characteristics'!$C:$C,0)))</f>
        <v>0</v>
      </c>
      <c r="M1940" s="205">
        <f>IF(ISBLANK(INDEX('Policy Characteristics'!G:G,MATCH($C1940,'Policy Characteristics'!$C:$C,0))),"",INDEX('Policy Characteristics'!G:G,MATCH($C1940,'Policy Characteristics'!$C:$C,0)))</f>
        <v>0.4</v>
      </c>
      <c r="N1940" s="205">
        <f>IF(ISBLANK(INDEX('Policy Characteristics'!H:H,MATCH($C1940,'Policy Characteristics'!$C:$C,0))),"",INDEX('Policy Characteristics'!H:H,MATCH($C1940,'Policy Characteristics'!$C:$C,0)))</f>
        <v>0.01</v>
      </c>
      <c r="O1940" s="76" t="str">
        <f>IF(ISBLANK(INDEX('Policy Characteristics'!I:I,MATCH($C1940,'Policy Characteristics'!$C:$C,0))),"",INDEX('Policy Characteristics'!I:I,MATCH($C1940,'Policy Characteristics'!$C:$C,0)))</f>
        <v>% reduction in fuel use</v>
      </c>
      <c r="P1940" s="76" t="str">
        <f>IF(ISBLANK(INDEX('Policy Characteristics'!J:J,MATCH($C1940,'Policy Characteristics'!$C:$C,0))),"",INDEX('Policy Characteristics'!J:J,MATCH($C1940,'Policy Characteristics'!$C:$C,0)))</f>
        <v>**Description:** This policy causes the fuel use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c r="Q1940" s="76" t="str">
        <f>IF(ISBLANK(INDEX('Policy Characteristics'!K:K,MATCH($C1940,'Policy Characteristics'!$C:$C,0))),"",INDEX('Policy Characteristics'!K:K,MATCH($C1940,'Policy Characteristics'!$C:$C,0)))</f>
        <v>architectural-design.html#rnd</v>
      </c>
      <c r="R1940" s="76" t="str">
        <f>IF(ISBLANK(INDEX('Policy Characteristics'!L:L,MATCH($C1940,'Policy Characteristics'!$C:$C,0))),"",INDEX('Policy Characteristics'!L:L,MATCH($C1940,'Policy Characteristics'!$C:$C,0)))</f>
        <v>research-and-development.html</v>
      </c>
    </row>
    <row r="1941" spans="1:18" x14ac:dyDescent="0.25">
      <c r="A1941" s="76" t="str">
        <f>IF(ISBLANK(INDEX('Policy Characteristics'!A:A,MATCH($C1941,'Policy Characteristics'!$C:$C,0))),"",INDEX('Policy Characteristics'!A:A,MATCH($C1941,'Policy Characteristics'!$C:$C,0)))</f>
        <v>Research and Development</v>
      </c>
      <c r="B1941" s="200" t="str">
        <f>IF(ISBLANK(INDEX('Policy Characteristics'!B:B,MATCH($C1941,'Policy Characteristics'!$C:$C,0))),"",INDEX('Policy Characteristics'!B:B,MATCH($C1941,'Policy Characteristics'!$C:$C,0)))</f>
        <v>Fuel Use Reduction</v>
      </c>
      <c r="C1941" s="76" t="str">
        <f t="shared" si="63"/>
        <v>RnD Industry Fuel Use Perc Reduction</v>
      </c>
      <c r="D1941" t="s">
        <v>1303</v>
      </c>
      <c r="E1941" s="88"/>
      <c r="F1941" s="78" t="s">
        <v>1330</v>
      </c>
      <c r="G1941" s="88"/>
      <c r="H1941" s="15">
        <v>1490</v>
      </c>
      <c r="I1941" s="213" t="s">
        <v>43</v>
      </c>
      <c r="J1941" s="202" t="str">
        <f>IF(ISBLANK(INDEX('Policy Characteristics'!D:D,MATCH($C1941,'Policy Characteristics'!$C:$C,0))),"",INDEX('Policy Characteristics'!D:D,MATCH($C1941,'Policy Characteristics'!$C:$C,0)))</f>
        <v>R&amp;D Fuel Use Reductions</v>
      </c>
      <c r="K1941" s="76" t="str">
        <f>IF(ISBLANK(INDEX('Policy Characteristics'!E:E,MATCH($C1941,'Policy Characteristics'!$C:$C,0))),"",INDEX('Policy Characteristics'!E:E,MATCH($C1941,'Policy Characteristics'!$C:$C,0)))</f>
        <v>RnD industry fuel use reduction</v>
      </c>
      <c r="L1941" s="205">
        <f>IF(ISBLANK(INDEX('Policy Characteristics'!F:F,MATCH($C1941,'Policy Characteristics'!$C:$C,0))),"",INDEX('Policy Characteristics'!F:F,MATCH($C1941,'Policy Characteristics'!$C:$C,0)))</f>
        <v>0</v>
      </c>
      <c r="M1941" s="205">
        <f>IF(ISBLANK(INDEX('Policy Characteristics'!G:G,MATCH($C1941,'Policy Characteristics'!$C:$C,0))),"",INDEX('Policy Characteristics'!G:G,MATCH($C1941,'Policy Characteristics'!$C:$C,0)))</f>
        <v>0.4</v>
      </c>
      <c r="N1941" s="205">
        <f>IF(ISBLANK(INDEX('Policy Characteristics'!H:H,MATCH($C1941,'Policy Characteristics'!$C:$C,0))),"",INDEX('Policy Characteristics'!H:H,MATCH($C1941,'Policy Characteristics'!$C:$C,0)))</f>
        <v>0.01</v>
      </c>
      <c r="O1941" s="76" t="str">
        <f>IF(ISBLANK(INDEX('Policy Characteristics'!I:I,MATCH($C1941,'Policy Characteristics'!$C:$C,0))),"",INDEX('Policy Characteristics'!I:I,MATCH($C1941,'Policy Characteristics'!$C:$C,0)))</f>
        <v>% reduction in fuel use</v>
      </c>
      <c r="P1941" s="76" t="str">
        <f>IF(ISBLANK(INDEX('Policy Characteristics'!J:J,MATCH($C1941,'Policy Characteristics'!$C:$C,0))),"",INDEX('Policy Characteristics'!J:J,MATCH($C1941,'Policy Characteristics'!$C:$C,0)))</f>
        <v>**Description:** This policy causes the fuel use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c r="Q1941" s="76" t="str">
        <f>IF(ISBLANK(INDEX('Policy Characteristics'!K:K,MATCH($C1941,'Policy Characteristics'!$C:$C,0))),"",INDEX('Policy Characteristics'!K:K,MATCH($C1941,'Policy Characteristics'!$C:$C,0)))</f>
        <v>architectural-design.html#rnd</v>
      </c>
      <c r="R1941" s="76" t="str">
        <f>IF(ISBLANK(INDEX('Policy Characteristics'!L:L,MATCH($C1941,'Policy Characteristics'!$C:$C,0))),"",INDEX('Policy Characteristics'!L:L,MATCH($C1941,'Policy Characteristics'!$C:$C,0)))</f>
        <v>research-and-development.html</v>
      </c>
    </row>
    <row r="1942" spans="1:18" x14ac:dyDescent="0.25">
      <c r="A1942" s="76" t="str">
        <f>IF(ISBLANK(INDEX('Policy Characteristics'!A:A,MATCH($C1942,'Policy Characteristics'!$C:$C,0))),"",INDEX('Policy Characteristics'!A:A,MATCH($C1942,'Policy Characteristics'!$C:$C,0)))</f>
        <v>Research and Development</v>
      </c>
      <c r="B1942" s="200" t="str">
        <f>IF(ISBLANK(INDEX('Policy Characteristics'!B:B,MATCH($C1942,'Policy Characteristics'!$C:$C,0))),"",INDEX('Policy Characteristics'!B:B,MATCH($C1942,'Policy Characteristics'!$C:$C,0)))</f>
        <v>Fuel Use Reduction</v>
      </c>
      <c r="C1942" s="76" t="str">
        <f t="shared" si="63"/>
        <v>RnD Industry Fuel Use Perc Reduction</v>
      </c>
      <c r="D1942" t="s">
        <v>1304</v>
      </c>
      <c r="E1942" s="88"/>
      <c r="F1942" s="78" t="s">
        <v>1331</v>
      </c>
      <c r="G1942" s="88"/>
      <c r="H1942" s="15">
        <v>1491</v>
      </c>
      <c r="I1942" s="213" t="s">
        <v>43</v>
      </c>
      <c r="J1942" s="202" t="str">
        <f>IF(ISBLANK(INDEX('Policy Characteristics'!D:D,MATCH($C1942,'Policy Characteristics'!$C:$C,0))),"",INDEX('Policy Characteristics'!D:D,MATCH($C1942,'Policy Characteristics'!$C:$C,0)))</f>
        <v>R&amp;D Fuel Use Reductions</v>
      </c>
      <c r="K1942" s="76" t="str">
        <f>IF(ISBLANK(INDEX('Policy Characteristics'!E:E,MATCH($C1942,'Policy Characteristics'!$C:$C,0))),"",INDEX('Policy Characteristics'!E:E,MATCH($C1942,'Policy Characteristics'!$C:$C,0)))</f>
        <v>RnD industry fuel use reduction</v>
      </c>
      <c r="L1942" s="205">
        <f>IF(ISBLANK(INDEX('Policy Characteristics'!F:F,MATCH($C1942,'Policy Characteristics'!$C:$C,0))),"",INDEX('Policy Characteristics'!F:F,MATCH($C1942,'Policy Characteristics'!$C:$C,0)))</f>
        <v>0</v>
      </c>
      <c r="M1942" s="205">
        <f>IF(ISBLANK(INDEX('Policy Characteristics'!G:G,MATCH($C1942,'Policy Characteristics'!$C:$C,0))),"",INDEX('Policy Characteristics'!G:G,MATCH($C1942,'Policy Characteristics'!$C:$C,0)))</f>
        <v>0.4</v>
      </c>
      <c r="N1942" s="205">
        <f>IF(ISBLANK(INDEX('Policy Characteristics'!H:H,MATCH($C1942,'Policy Characteristics'!$C:$C,0))),"",INDEX('Policy Characteristics'!H:H,MATCH($C1942,'Policy Characteristics'!$C:$C,0)))</f>
        <v>0.01</v>
      </c>
      <c r="O1942" s="76" t="str">
        <f>IF(ISBLANK(INDEX('Policy Characteristics'!I:I,MATCH($C1942,'Policy Characteristics'!$C:$C,0))),"",INDEX('Policy Characteristics'!I:I,MATCH($C1942,'Policy Characteristics'!$C:$C,0)))</f>
        <v>% reduction in fuel use</v>
      </c>
      <c r="P1942" s="76" t="str">
        <f>IF(ISBLANK(INDEX('Policy Characteristics'!J:J,MATCH($C1942,'Policy Characteristics'!$C:$C,0))),"",INDEX('Policy Characteristics'!J:J,MATCH($C1942,'Policy Characteristics'!$C:$C,0)))</f>
        <v>**Description:** This policy causes the fuel use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c r="Q1942" s="76" t="str">
        <f>IF(ISBLANK(INDEX('Policy Characteristics'!K:K,MATCH($C1942,'Policy Characteristics'!$C:$C,0))),"",INDEX('Policy Characteristics'!K:K,MATCH($C1942,'Policy Characteristics'!$C:$C,0)))</f>
        <v>architectural-design.html#rnd</v>
      </c>
      <c r="R1942" s="76" t="str">
        <f>IF(ISBLANK(INDEX('Policy Characteristics'!L:L,MATCH($C1942,'Policy Characteristics'!$C:$C,0))),"",INDEX('Policy Characteristics'!L:L,MATCH($C1942,'Policy Characteristics'!$C:$C,0)))</f>
        <v>research-and-development.html</v>
      </c>
    </row>
    <row r="1943" spans="1:18" x14ac:dyDescent="0.25">
      <c r="A1943" s="76" t="str">
        <f>IF(ISBLANK(INDEX('Policy Characteristics'!A:A,MATCH($C1943,'Policy Characteristics'!$C:$C,0))),"",INDEX('Policy Characteristics'!A:A,MATCH($C1943,'Policy Characteristics'!$C:$C,0)))</f>
        <v>Research and Development</v>
      </c>
      <c r="B1943" s="200" t="str">
        <f>IF(ISBLANK(INDEX('Policy Characteristics'!B:B,MATCH($C1943,'Policy Characteristics'!$C:$C,0))),"",INDEX('Policy Characteristics'!B:B,MATCH($C1943,'Policy Characteristics'!$C:$C,0)))</f>
        <v>Fuel Use Reduction</v>
      </c>
      <c r="C1943" s="76" t="str">
        <f t="shared" si="63"/>
        <v>RnD Industry Fuel Use Perc Reduction</v>
      </c>
      <c r="D1943" t="s">
        <v>1305</v>
      </c>
      <c r="E1943" s="88"/>
      <c r="F1943" s="78" t="s">
        <v>1332</v>
      </c>
      <c r="G1943" s="88"/>
      <c r="H1943" s="15">
        <v>1492</v>
      </c>
      <c r="I1943" s="213" t="s">
        <v>43</v>
      </c>
      <c r="J1943" s="202" t="str">
        <f>IF(ISBLANK(INDEX('Policy Characteristics'!D:D,MATCH($C1943,'Policy Characteristics'!$C:$C,0))),"",INDEX('Policy Characteristics'!D:D,MATCH($C1943,'Policy Characteristics'!$C:$C,0)))</f>
        <v>R&amp;D Fuel Use Reductions</v>
      </c>
      <c r="K1943" s="76" t="str">
        <f>IF(ISBLANK(INDEX('Policy Characteristics'!E:E,MATCH($C1943,'Policy Characteristics'!$C:$C,0))),"",INDEX('Policy Characteristics'!E:E,MATCH($C1943,'Policy Characteristics'!$C:$C,0)))</f>
        <v>RnD industry fuel use reduction</v>
      </c>
      <c r="L1943" s="205">
        <f>IF(ISBLANK(INDEX('Policy Characteristics'!F:F,MATCH($C1943,'Policy Characteristics'!$C:$C,0))),"",INDEX('Policy Characteristics'!F:F,MATCH($C1943,'Policy Characteristics'!$C:$C,0)))</f>
        <v>0</v>
      </c>
      <c r="M1943" s="205">
        <f>IF(ISBLANK(INDEX('Policy Characteristics'!G:G,MATCH($C1943,'Policy Characteristics'!$C:$C,0))),"",INDEX('Policy Characteristics'!G:G,MATCH($C1943,'Policy Characteristics'!$C:$C,0)))</f>
        <v>0.4</v>
      </c>
      <c r="N1943" s="205">
        <f>IF(ISBLANK(INDEX('Policy Characteristics'!H:H,MATCH($C1943,'Policy Characteristics'!$C:$C,0))),"",INDEX('Policy Characteristics'!H:H,MATCH($C1943,'Policy Characteristics'!$C:$C,0)))</f>
        <v>0.01</v>
      </c>
      <c r="O1943" s="76" t="str">
        <f>IF(ISBLANK(INDEX('Policy Characteristics'!I:I,MATCH($C1943,'Policy Characteristics'!$C:$C,0))),"",INDEX('Policy Characteristics'!I:I,MATCH($C1943,'Policy Characteristics'!$C:$C,0)))</f>
        <v>% reduction in fuel use</v>
      </c>
      <c r="P1943" s="76" t="str">
        <f>IF(ISBLANK(INDEX('Policy Characteristics'!J:J,MATCH($C1943,'Policy Characteristics'!$C:$C,0))),"",INDEX('Policy Characteristics'!J:J,MATCH($C1943,'Policy Characteristics'!$C:$C,0)))</f>
        <v>**Description:** This policy causes the fuel use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c r="Q1943" s="76" t="str">
        <f>IF(ISBLANK(INDEX('Policy Characteristics'!K:K,MATCH($C1943,'Policy Characteristics'!$C:$C,0))),"",INDEX('Policy Characteristics'!K:K,MATCH($C1943,'Policy Characteristics'!$C:$C,0)))</f>
        <v>architectural-design.html#rnd</v>
      </c>
      <c r="R1943" s="76" t="str">
        <f>IF(ISBLANK(INDEX('Policy Characteristics'!L:L,MATCH($C1943,'Policy Characteristics'!$C:$C,0))),"",INDEX('Policy Characteristics'!L:L,MATCH($C1943,'Policy Characteristics'!$C:$C,0)))</f>
        <v>research-and-development.html</v>
      </c>
    </row>
    <row r="1944" spans="1:18" x14ac:dyDescent="0.25">
      <c r="A1944" s="76" t="str">
        <f>IF(ISBLANK(INDEX('Policy Characteristics'!A:A,MATCH($C1944,'Policy Characteristics'!$C:$C,0))),"",INDEX('Policy Characteristics'!A:A,MATCH($C1944,'Policy Characteristics'!$C:$C,0)))</f>
        <v>Research and Development</v>
      </c>
      <c r="B1944" s="200" t="str">
        <f>IF(ISBLANK(INDEX('Policy Characteristics'!B:B,MATCH($C1944,'Policy Characteristics'!$C:$C,0))),"",INDEX('Policy Characteristics'!B:B,MATCH($C1944,'Policy Characteristics'!$C:$C,0)))</f>
        <v>Fuel Use Reduction</v>
      </c>
      <c r="C1944" s="76" t="str">
        <f t="shared" si="63"/>
        <v>RnD Industry Fuel Use Perc Reduction</v>
      </c>
      <c r="D1944" t="s">
        <v>1306</v>
      </c>
      <c r="E1944" s="88"/>
      <c r="F1944" s="78" t="s">
        <v>1333</v>
      </c>
      <c r="G1944" s="88"/>
      <c r="H1944" s="15">
        <v>1493</v>
      </c>
      <c r="I1944" s="213" t="s">
        <v>43</v>
      </c>
      <c r="J1944" s="202" t="str">
        <f>IF(ISBLANK(INDEX('Policy Characteristics'!D:D,MATCH($C1944,'Policy Characteristics'!$C:$C,0))),"",INDEX('Policy Characteristics'!D:D,MATCH($C1944,'Policy Characteristics'!$C:$C,0)))</f>
        <v>R&amp;D Fuel Use Reductions</v>
      </c>
      <c r="K1944" s="76" t="str">
        <f>IF(ISBLANK(INDEX('Policy Characteristics'!E:E,MATCH($C1944,'Policy Characteristics'!$C:$C,0))),"",INDEX('Policy Characteristics'!E:E,MATCH($C1944,'Policy Characteristics'!$C:$C,0)))</f>
        <v>RnD industry fuel use reduction</v>
      </c>
      <c r="L1944" s="205">
        <f>IF(ISBLANK(INDEX('Policy Characteristics'!F:F,MATCH($C1944,'Policy Characteristics'!$C:$C,0))),"",INDEX('Policy Characteristics'!F:F,MATCH($C1944,'Policy Characteristics'!$C:$C,0)))</f>
        <v>0</v>
      </c>
      <c r="M1944" s="205">
        <f>IF(ISBLANK(INDEX('Policy Characteristics'!G:G,MATCH($C1944,'Policy Characteristics'!$C:$C,0))),"",INDEX('Policy Characteristics'!G:G,MATCH($C1944,'Policy Characteristics'!$C:$C,0)))</f>
        <v>0.4</v>
      </c>
      <c r="N1944" s="205">
        <f>IF(ISBLANK(INDEX('Policy Characteristics'!H:H,MATCH($C1944,'Policy Characteristics'!$C:$C,0))),"",INDEX('Policy Characteristics'!H:H,MATCH($C1944,'Policy Characteristics'!$C:$C,0)))</f>
        <v>0.01</v>
      </c>
      <c r="O1944" s="76" t="str">
        <f>IF(ISBLANK(INDEX('Policy Characteristics'!I:I,MATCH($C1944,'Policy Characteristics'!$C:$C,0))),"",INDEX('Policy Characteristics'!I:I,MATCH($C1944,'Policy Characteristics'!$C:$C,0)))</f>
        <v>% reduction in fuel use</v>
      </c>
      <c r="P1944" s="76" t="str">
        <f>IF(ISBLANK(INDEX('Policy Characteristics'!J:J,MATCH($C1944,'Policy Characteristics'!$C:$C,0))),"",INDEX('Policy Characteristics'!J:J,MATCH($C1944,'Policy Characteristics'!$C:$C,0)))</f>
        <v>**Description:** This policy causes the fuel use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c r="Q1944" s="76" t="str">
        <f>IF(ISBLANK(INDEX('Policy Characteristics'!K:K,MATCH($C1944,'Policy Characteristics'!$C:$C,0))),"",INDEX('Policy Characteristics'!K:K,MATCH($C1944,'Policy Characteristics'!$C:$C,0)))</f>
        <v>architectural-design.html#rnd</v>
      </c>
      <c r="R1944" s="76" t="str">
        <f>IF(ISBLANK(INDEX('Policy Characteristics'!L:L,MATCH($C1944,'Policy Characteristics'!$C:$C,0))),"",INDEX('Policy Characteristics'!L:L,MATCH($C1944,'Policy Characteristics'!$C:$C,0)))</f>
        <v>research-and-development.html</v>
      </c>
    </row>
    <row r="1945" spans="1:18" x14ac:dyDescent="0.25">
      <c r="A1945" s="76" t="str">
        <f>IF(ISBLANK(INDEX('Policy Characteristics'!A:A,MATCH($C1945,'Policy Characteristics'!$C:$C,0))),"",INDEX('Policy Characteristics'!A:A,MATCH($C1945,'Policy Characteristics'!$C:$C,0)))</f>
        <v>Research and Development</v>
      </c>
      <c r="B1945" s="200" t="str">
        <f>IF(ISBLANK(INDEX('Policy Characteristics'!B:B,MATCH($C1945,'Policy Characteristics'!$C:$C,0))),"",INDEX('Policy Characteristics'!B:B,MATCH($C1945,'Policy Characteristics'!$C:$C,0)))</f>
        <v>Fuel Use Reduction</v>
      </c>
      <c r="C1945" s="76" t="str">
        <f t="shared" si="63"/>
        <v>RnD Industry Fuel Use Perc Reduction</v>
      </c>
      <c r="D1945" t="s">
        <v>1307</v>
      </c>
      <c r="E1945" s="88"/>
      <c r="F1945" s="78" t="s">
        <v>1334</v>
      </c>
      <c r="G1945" s="88"/>
      <c r="H1945" s="15">
        <v>1494</v>
      </c>
      <c r="I1945" s="213" t="s">
        <v>43</v>
      </c>
      <c r="J1945" s="202" t="str">
        <f>IF(ISBLANK(INDEX('Policy Characteristics'!D:D,MATCH($C1945,'Policy Characteristics'!$C:$C,0))),"",INDEX('Policy Characteristics'!D:D,MATCH($C1945,'Policy Characteristics'!$C:$C,0)))</f>
        <v>R&amp;D Fuel Use Reductions</v>
      </c>
      <c r="K1945" s="76" t="str">
        <f>IF(ISBLANK(INDEX('Policy Characteristics'!E:E,MATCH($C1945,'Policy Characteristics'!$C:$C,0))),"",INDEX('Policy Characteristics'!E:E,MATCH($C1945,'Policy Characteristics'!$C:$C,0)))</f>
        <v>RnD industry fuel use reduction</v>
      </c>
      <c r="L1945" s="205">
        <f>IF(ISBLANK(INDEX('Policy Characteristics'!F:F,MATCH($C1945,'Policy Characteristics'!$C:$C,0))),"",INDEX('Policy Characteristics'!F:F,MATCH($C1945,'Policy Characteristics'!$C:$C,0)))</f>
        <v>0</v>
      </c>
      <c r="M1945" s="205">
        <f>IF(ISBLANK(INDEX('Policy Characteristics'!G:G,MATCH($C1945,'Policy Characteristics'!$C:$C,0))),"",INDEX('Policy Characteristics'!G:G,MATCH($C1945,'Policy Characteristics'!$C:$C,0)))</f>
        <v>0.4</v>
      </c>
      <c r="N1945" s="205">
        <f>IF(ISBLANK(INDEX('Policy Characteristics'!H:H,MATCH($C1945,'Policy Characteristics'!$C:$C,0))),"",INDEX('Policy Characteristics'!H:H,MATCH($C1945,'Policy Characteristics'!$C:$C,0)))</f>
        <v>0.01</v>
      </c>
      <c r="O1945" s="76" t="str">
        <f>IF(ISBLANK(INDEX('Policy Characteristics'!I:I,MATCH($C1945,'Policy Characteristics'!$C:$C,0))),"",INDEX('Policy Characteristics'!I:I,MATCH($C1945,'Policy Characteristics'!$C:$C,0)))</f>
        <v>% reduction in fuel use</v>
      </c>
      <c r="P1945" s="76" t="str">
        <f>IF(ISBLANK(INDEX('Policy Characteristics'!J:J,MATCH($C1945,'Policy Characteristics'!$C:$C,0))),"",INDEX('Policy Characteristics'!J:J,MATCH($C1945,'Policy Characteristics'!$C:$C,0)))</f>
        <v>**Description:** This policy causes the fuel use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c r="Q1945" s="76" t="str">
        <f>IF(ISBLANK(INDEX('Policy Characteristics'!K:K,MATCH($C1945,'Policy Characteristics'!$C:$C,0))),"",INDEX('Policy Characteristics'!K:K,MATCH($C1945,'Policy Characteristics'!$C:$C,0)))</f>
        <v>architectural-design.html#rnd</v>
      </c>
      <c r="R1945" s="76" t="str">
        <f>IF(ISBLANK(INDEX('Policy Characteristics'!L:L,MATCH($C1945,'Policy Characteristics'!$C:$C,0))),"",INDEX('Policy Characteristics'!L:L,MATCH($C1945,'Policy Characteristics'!$C:$C,0)))</f>
        <v>research-and-development.html</v>
      </c>
    </row>
    <row r="1946" spans="1:18" x14ac:dyDescent="0.25">
      <c r="A1946" s="76" t="str">
        <f>IF(ISBLANK(INDEX('Policy Characteristics'!A:A,MATCH($C1946,'Policy Characteristics'!$C:$C,0))),"",INDEX('Policy Characteristics'!A:A,MATCH($C1946,'Policy Characteristics'!$C:$C,0)))</f>
        <v>Research and Development</v>
      </c>
      <c r="B1946" s="200" t="str">
        <f>IF(ISBLANK(INDEX('Policy Characteristics'!B:B,MATCH($C1946,'Policy Characteristics'!$C:$C,0))),"",INDEX('Policy Characteristics'!B:B,MATCH($C1946,'Policy Characteristics'!$C:$C,0)))</f>
        <v>Fuel Use Reduction</v>
      </c>
      <c r="C1946" s="76" t="str">
        <f t="shared" si="63"/>
        <v>RnD Industry Fuel Use Perc Reduction</v>
      </c>
      <c r="D1946" t="s">
        <v>1308</v>
      </c>
      <c r="E1946" s="88"/>
      <c r="F1946" s="78" t="s">
        <v>1335</v>
      </c>
      <c r="G1946" s="88"/>
      <c r="H1946" s="15">
        <v>1495</v>
      </c>
      <c r="I1946" s="213" t="s">
        <v>43</v>
      </c>
      <c r="J1946" s="202" t="str">
        <f>IF(ISBLANK(INDEX('Policy Characteristics'!D:D,MATCH($C1946,'Policy Characteristics'!$C:$C,0))),"",INDEX('Policy Characteristics'!D:D,MATCH($C1946,'Policy Characteristics'!$C:$C,0)))</f>
        <v>R&amp;D Fuel Use Reductions</v>
      </c>
      <c r="K1946" s="76" t="str">
        <f>IF(ISBLANK(INDEX('Policy Characteristics'!E:E,MATCH($C1946,'Policy Characteristics'!$C:$C,0))),"",INDEX('Policy Characteristics'!E:E,MATCH($C1946,'Policy Characteristics'!$C:$C,0)))</f>
        <v>RnD industry fuel use reduction</v>
      </c>
      <c r="L1946" s="205">
        <f>IF(ISBLANK(INDEX('Policy Characteristics'!F:F,MATCH($C1946,'Policy Characteristics'!$C:$C,0))),"",INDEX('Policy Characteristics'!F:F,MATCH($C1946,'Policy Characteristics'!$C:$C,0)))</f>
        <v>0</v>
      </c>
      <c r="M1946" s="205">
        <f>IF(ISBLANK(INDEX('Policy Characteristics'!G:G,MATCH($C1946,'Policy Characteristics'!$C:$C,0))),"",INDEX('Policy Characteristics'!G:G,MATCH($C1946,'Policy Characteristics'!$C:$C,0)))</f>
        <v>0.4</v>
      </c>
      <c r="N1946" s="205">
        <f>IF(ISBLANK(INDEX('Policy Characteristics'!H:H,MATCH($C1946,'Policy Characteristics'!$C:$C,0))),"",INDEX('Policy Characteristics'!H:H,MATCH($C1946,'Policy Characteristics'!$C:$C,0)))</f>
        <v>0.01</v>
      </c>
      <c r="O1946" s="76" t="str">
        <f>IF(ISBLANK(INDEX('Policy Characteristics'!I:I,MATCH($C1946,'Policy Characteristics'!$C:$C,0))),"",INDEX('Policy Characteristics'!I:I,MATCH($C1946,'Policy Characteristics'!$C:$C,0)))</f>
        <v>% reduction in fuel use</v>
      </c>
      <c r="P1946" s="76" t="str">
        <f>IF(ISBLANK(INDEX('Policy Characteristics'!J:J,MATCH($C1946,'Policy Characteristics'!$C:$C,0))),"",INDEX('Policy Characteristics'!J:J,MATCH($C1946,'Policy Characteristics'!$C:$C,0)))</f>
        <v>**Description:** This policy causes the fuel use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c r="Q1946" s="76" t="str">
        <f>IF(ISBLANK(INDEX('Policy Characteristics'!K:K,MATCH($C1946,'Policy Characteristics'!$C:$C,0))),"",INDEX('Policy Characteristics'!K:K,MATCH($C1946,'Policy Characteristics'!$C:$C,0)))</f>
        <v>architectural-design.html#rnd</v>
      </c>
      <c r="R1946" s="76" t="str">
        <f>IF(ISBLANK(INDEX('Policy Characteristics'!L:L,MATCH($C1946,'Policy Characteristics'!$C:$C,0))),"",INDEX('Policy Characteristics'!L:L,MATCH($C1946,'Policy Characteristics'!$C:$C,0)))</f>
        <v>research-and-development.html</v>
      </c>
    </row>
    <row r="1947" spans="1:18" x14ac:dyDescent="0.25">
      <c r="A1947" s="76" t="str">
        <f>IF(ISBLANK(INDEX('Policy Characteristics'!A:A,MATCH($C1947,'Policy Characteristics'!$C:$C,0))),"",INDEX('Policy Characteristics'!A:A,MATCH($C1947,'Policy Characteristics'!$C:$C,0)))</f>
        <v>Research and Development</v>
      </c>
      <c r="B1947" s="200" t="str">
        <f>IF(ISBLANK(INDEX('Policy Characteristics'!B:B,MATCH($C1947,'Policy Characteristics'!$C:$C,0))),"",INDEX('Policy Characteristics'!B:B,MATCH($C1947,'Policy Characteristics'!$C:$C,0)))</f>
        <v>Fuel Use Reduction</v>
      </c>
      <c r="C1947" s="76" t="str">
        <f t="shared" si="63"/>
        <v>RnD Industry Fuel Use Perc Reduction</v>
      </c>
      <c r="D1947" t="s">
        <v>1309</v>
      </c>
      <c r="E1947" s="88"/>
      <c r="F1947" s="78" t="s">
        <v>324</v>
      </c>
      <c r="G1947" s="88"/>
      <c r="H1947" s="15">
        <v>1496</v>
      </c>
      <c r="I1947" s="213" t="s">
        <v>43</v>
      </c>
      <c r="J1947" s="202" t="str">
        <f>IF(ISBLANK(INDEX('Policy Characteristics'!D:D,MATCH($C1947,'Policy Characteristics'!$C:$C,0))),"",INDEX('Policy Characteristics'!D:D,MATCH($C1947,'Policy Characteristics'!$C:$C,0)))</f>
        <v>R&amp;D Fuel Use Reductions</v>
      </c>
      <c r="K1947" s="76" t="str">
        <f>IF(ISBLANK(INDEX('Policy Characteristics'!E:E,MATCH($C1947,'Policy Characteristics'!$C:$C,0))),"",INDEX('Policy Characteristics'!E:E,MATCH($C1947,'Policy Characteristics'!$C:$C,0)))</f>
        <v>RnD industry fuel use reduction</v>
      </c>
      <c r="L1947" s="205">
        <f>IF(ISBLANK(INDEX('Policy Characteristics'!F:F,MATCH($C1947,'Policy Characteristics'!$C:$C,0))),"",INDEX('Policy Characteristics'!F:F,MATCH($C1947,'Policy Characteristics'!$C:$C,0)))</f>
        <v>0</v>
      </c>
      <c r="M1947" s="205">
        <f>IF(ISBLANK(INDEX('Policy Characteristics'!G:G,MATCH($C1947,'Policy Characteristics'!$C:$C,0))),"",INDEX('Policy Characteristics'!G:G,MATCH($C1947,'Policy Characteristics'!$C:$C,0)))</f>
        <v>0.4</v>
      </c>
      <c r="N1947" s="205">
        <f>IF(ISBLANK(INDEX('Policy Characteristics'!H:H,MATCH($C1947,'Policy Characteristics'!$C:$C,0))),"",INDEX('Policy Characteristics'!H:H,MATCH($C1947,'Policy Characteristics'!$C:$C,0)))</f>
        <v>0.01</v>
      </c>
      <c r="O1947" s="76" t="str">
        <f>IF(ISBLANK(INDEX('Policy Characteristics'!I:I,MATCH($C1947,'Policy Characteristics'!$C:$C,0))),"",INDEX('Policy Characteristics'!I:I,MATCH($C1947,'Policy Characteristics'!$C:$C,0)))</f>
        <v>% reduction in fuel use</v>
      </c>
      <c r="P1947" s="76" t="str">
        <f>IF(ISBLANK(INDEX('Policy Characteristics'!J:J,MATCH($C1947,'Policy Characteristics'!$C:$C,0))),"",INDEX('Policy Characteristics'!J:J,MATCH($C1947,'Policy Characteristics'!$C:$C,0)))</f>
        <v>**Description:** This policy causes the fuel use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c r="Q1947" s="76" t="str">
        <f>IF(ISBLANK(INDEX('Policy Characteristics'!K:K,MATCH($C1947,'Policy Characteristics'!$C:$C,0))),"",INDEX('Policy Characteristics'!K:K,MATCH($C1947,'Policy Characteristics'!$C:$C,0)))</f>
        <v>architectural-design.html#rnd</v>
      </c>
      <c r="R1947" s="76" t="str">
        <f>IF(ISBLANK(INDEX('Policy Characteristics'!L:L,MATCH($C1947,'Policy Characteristics'!$C:$C,0))),"",INDEX('Policy Characteristics'!L:L,MATCH($C1947,'Policy Characteristics'!$C:$C,0)))</f>
        <v>research-and-development.html</v>
      </c>
    </row>
    <row r="1948" spans="1:18" x14ac:dyDescent="0.25">
      <c r="A1948" s="76" t="str">
        <f>IF(ISBLANK(INDEX('Policy Characteristics'!A:A,MATCH($C1948,'Policy Characteristics'!$C:$C,0))),"",INDEX('Policy Characteristics'!A:A,MATCH($C1948,'Policy Characteristics'!$C:$C,0)))</f>
        <v>Research and Development</v>
      </c>
      <c r="B1948" s="200" t="str">
        <f>IF(ISBLANK(INDEX('Policy Characteristics'!B:B,MATCH($C1948,'Policy Characteristics'!$C:$C,0))),"",INDEX('Policy Characteristics'!B:B,MATCH($C1948,'Policy Characteristics'!$C:$C,0)))</f>
        <v>Fuel Use Reduction</v>
      </c>
      <c r="C1948" s="76" t="str">
        <f t="shared" si="63"/>
        <v>RnD Industry Fuel Use Perc Reduction</v>
      </c>
      <c r="D1948" t="s">
        <v>1310</v>
      </c>
      <c r="E1948" s="88"/>
      <c r="F1948" s="78" t="s">
        <v>1336</v>
      </c>
      <c r="G1948" s="88"/>
      <c r="H1948" s="15">
        <v>1497</v>
      </c>
      <c r="I1948" s="213" t="s">
        <v>43</v>
      </c>
      <c r="J1948" s="202" t="str">
        <f>IF(ISBLANK(INDEX('Policy Characteristics'!D:D,MATCH($C1948,'Policy Characteristics'!$C:$C,0))),"",INDEX('Policy Characteristics'!D:D,MATCH($C1948,'Policy Characteristics'!$C:$C,0)))</f>
        <v>R&amp;D Fuel Use Reductions</v>
      </c>
      <c r="K1948" s="76" t="str">
        <f>IF(ISBLANK(INDEX('Policy Characteristics'!E:E,MATCH($C1948,'Policy Characteristics'!$C:$C,0))),"",INDEX('Policy Characteristics'!E:E,MATCH($C1948,'Policy Characteristics'!$C:$C,0)))</f>
        <v>RnD industry fuel use reduction</v>
      </c>
      <c r="L1948" s="205">
        <f>IF(ISBLANK(INDEX('Policy Characteristics'!F:F,MATCH($C1948,'Policy Characteristics'!$C:$C,0))),"",INDEX('Policy Characteristics'!F:F,MATCH($C1948,'Policy Characteristics'!$C:$C,0)))</f>
        <v>0</v>
      </c>
      <c r="M1948" s="205">
        <f>IF(ISBLANK(INDEX('Policy Characteristics'!G:G,MATCH($C1948,'Policy Characteristics'!$C:$C,0))),"",INDEX('Policy Characteristics'!G:G,MATCH($C1948,'Policy Characteristics'!$C:$C,0)))</f>
        <v>0.4</v>
      </c>
      <c r="N1948" s="205">
        <f>IF(ISBLANK(INDEX('Policy Characteristics'!H:H,MATCH($C1948,'Policy Characteristics'!$C:$C,0))),"",INDEX('Policy Characteristics'!H:H,MATCH($C1948,'Policy Characteristics'!$C:$C,0)))</f>
        <v>0.01</v>
      </c>
      <c r="O1948" s="76" t="str">
        <f>IF(ISBLANK(INDEX('Policy Characteristics'!I:I,MATCH($C1948,'Policy Characteristics'!$C:$C,0))),"",INDEX('Policy Characteristics'!I:I,MATCH($C1948,'Policy Characteristics'!$C:$C,0)))</f>
        <v>% reduction in fuel use</v>
      </c>
      <c r="P1948" s="76" t="str">
        <f>IF(ISBLANK(INDEX('Policy Characteristics'!J:J,MATCH($C1948,'Policy Characteristics'!$C:$C,0))),"",INDEX('Policy Characteristics'!J:J,MATCH($C1948,'Policy Characteristics'!$C:$C,0)))</f>
        <v>**Description:** This policy causes the fuel use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c r="Q1948" s="76" t="str">
        <f>IF(ISBLANK(INDEX('Policy Characteristics'!K:K,MATCH($C1948,'Policy Characteristics'!$C:$C,0))),"",INDEX('Policy Characteristics'!K:K,MATCH($C1948,'Policy Characteristics'!$C:$C,0)))</f>
        <v>architectural-design.html#rnd</v>
      </c>
      <c r="R1948" s="76" t="str">
        <f>IF(ISBLANK(INDEX('Policy Characteristics'!L:L,MATCH($C1948,'Policy Characteristics'!$C:$C,0))),"",INDEX('Policy Characteristics'!L:L,MATCH($C1948,'Policy Characteristics'!$C:$C,0)))</f>
        <v>research-and-development.html</v>
      </c>
    </row>
    <row r="1949" spans="1:18" x14ac:dyDescent="0.25">
      <c r="A1949" s="76" t="str">
        <f>IF(ISBLANK(INDEX('Policy Characteristics'!A:A,MATCH($C1949,'Policy Characteristics'!$C:$C,0))),"",INDEX('Policy Characteristics'!A:A,MATCH($C1949,'Policy Characteristics'!$C:$C,0)))</f>
        <v>Research and Development</v>
      </c>
      <c r="B1949" s="200" t="str">
        <f>IF(ISBLANK(INDEX('Policy Characteristics'!B:B,MATCH($C1949,'Policy Characteristics'!$C:$C,0))),"",INDEX('Policy Characteristics'!B:B,MATCH($C1949,'Policy Characteristics'!$C:$C,0)))</f>
        <v>Fuel Use Reduction</v>
      </c>
      <c r="C1949" s="76" t="str">
        <f t="shared" si="63"/>
        <v>RnD Industry Fuel Use Perc Reduction</v>
      </c>
      <c r="D1949" t="s">
        <v>1311</v>
      </c>
      <c r="E1949" s="88"/>
      <c r="F1949" s="78" t="s">
        <v>1337</v>
      </c>
      <c r="G1949" s="88"/>
      <c r="H1949" s="15">
        <v>1498</v>
      </c>
      <c r="I1949" s="213" t="s">
        <v>43</v>
      </c>
      <c r="J1949" s="202" t="str">
        <f>IF(ISBLANK(INDEX('Policy Characteristics'!D:D,MATCH($C1949,'Policy Characteristics'!$C:$C,0))),"",INDEX('Policy Characteristics'!D:D,MATCH($C1949,'Policy Characteristics'!$C:$C,0)))</f>
        <v>R&amp;D Fuel Use Reductions</v>
      </c>
      <c r="K1949" s="76" t="str">
        <f>IF(ISBLANK(INDEX('Policy Characteristics'!E:E,MATCH($C1949,'Policy Characteristics'!$C:$C,0))),"",INDEX('Policy Characteristics'!E:E,MATCH($C1949,'Policy Characteristics'!$C:$C,0)))</f>
        <v>RnD industry fuel use reduction</v>
      </c>
      <c r="L1949" s="205">
        <f>IF(ISBLANK(INDEX('Policy Characteristics'!F:F,MATCH($C1949,'Policy Characteristics'!$C:$C,0))),"",INDEX('Policy Characteristics'!F:F,MATCH($C1949,'Policy Characteristics'!$C:$C,0)))</f>
        <v>0</v>
      </c>
      <c r="M1949" s="205">
        <f>IF(ISBLANK(INDEX('Policy Characteristics'!G:G,MATCH($C1949,'Policy Characteristics'!$C:$C,0))),"",INDEX('Policy Characteristics'!G:G,MATCH($C1949,'Policy Characteristics'!$C:$C,0)))</f>
        <v>0.4</v>
      </c>
      <c r="N1949" s="205">
        <f>IF(ISBLANK(INDEX('Policy Characteristics'!H:H,MATCH($C1949,'Policy Characteristics'!$C:$C,0))),"",INDEX('Policy Characteristics'!H:H,MATCH($C1949,'Policy Characteristics'!$C:$C,0)))</f>
        <v>0.01</v>
      </c>
      <c r="O1949" s="76" t="str">
        <f>IF(ISBLANK(INDEX('Policy Characteristics'!I:I,MATCH($C1949,'Policy Characteristics'!$C:$C,0))),"",INDEX('Policy Characteristics'!I:I,MATCH($C1949,'Policy Characteristics'!$C:$C,0)))</f>
        <v>% reduction in fuel use</v>
      </c>
      <c r="P1949" s="76" t="str">
        <f>IF(ISBLANK(INDEX('Policy Characteristics'!J:J,MATCH($C1949,'Policy Characteristics'!$C:$C,0))),"",INDEX('Policy Characteristics'!J:J,MATCH($C1949,'Policy Characteristics'!$C:$C,0)))</f>
        <v>**Description:** This policy causes the fuel use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c r="Q1949" s="76" t="str">
        <f>IF(ISBLANK(INDEX('Policy Characteristics'!K:K,MATCH($C1949,'Policy Characteristics'!$C:$C,0))),"",INDEX('Policy Characteristics'!K:K,MATCH($C1949,'Policy Characteristics'!$C:$C,0)))</f>
        <v>architectural-design.html#rnd</v>
      </c>
      <c r="R1949" s="76" t="str">
        <f>IF(ISBLANK(INDEX('Policy Characteristics'!L:L,MATCH($C1949,'Policy Characteristics'!$C:$C,0))),"",INDEX('Policy Characteristics'!L:L,MATCH($C1949,'Policy Characteristics'!$C:$C,0)))</f>
        <v>research-and-development.html</v>
      </c>
    </row>
    <row r="1950" spans="1:18" x14ac:dyDescent="0.25">
      <c r="A1950" s="76" t="str">
        <f>IF(ISBLANK(INDEX('Policy Characteristics'!A:A,MATCH($C1950,'Policy Characteristics'!$C:$C,0))),"",INDEX('Policy Characteristics'!A:A,MATCH($C1950,'Policy Characteristics'!$C:$C,0)))</f>
        <v>Research and Development</v>
      </c>
      <c r="B1950" s="200" t="str">
        <f>IF(ISBLANK(INDEX('Policy Characteristics'!B:B,MATCH($C1950,'Policy Characteristics'!$C:$C,0))),"",INDEX('Policy Characteristics'!B:B,MATCH($C1950,'Policy Characteristics'!$C:$C,0)))</f>
        <v>Fuel Use Reduction</v>
      </c>
      <c r="C1950" s="76" t="str">
        <f t="shared" si="63"/>
        <v>RnD Industry Fuel Use Perc Reduction</v>
      </c>
      <c r="D1950" t="s">
        <v>1312</v>
      </c>
      <c r="E1950" s="88"/>
      <c r="F1950" s="78" t="s">
        <v>1338</v>
      </c>
      <c r="G1950" s="88"/>
      <c r="H1950" s="15">
        <v>1499</v>
      </c>
      <c r="I1950" s="213" t="s">
        <v>43</v>
      </c>
      <c r="J1950" s="202" t="str">
        <f>IF(ISBLANK(INDEX('Policy Characteristics'!D:D,MATCH($C1950,'Policy Characteristics'!$C:$C,0))),"",INDEX('Policy Characteristics'!D:D,MATCH($C1950,'Policy Characteristics'!$C:$C,0)))</f>
        <v>R&amp;D Fuel Use Reductions</v>
      </c>
      <c r="K1950" s="76" t="str">
        <f>IF(ISBLANK(INDEX('Policy Characteristics'!E:E,MATCH($C1950,'Policy Characteristics'!$C:$C,0))),"",INDEX('Policy Characteristics'!E:E,MATCH($C1950,'Policy Characteristics'!$C:$C,0)))</f>
        <v>RnD industry fuel use reduction</v>
      </c>
      <c r="L1950" s="205">
        <f>IF(ISBLANK(INDEX('Policy Characteristics'!F:F,MATCH($C1950,'Policy Characteristics'!$C:$C,0))),"",INDEX('Policy Characteristics'!F:F,MATCH($C1950,'Policy Characteristics'!$C:$C,0)))</f>
        <v>0</v>
      </c>
      <c r="M1950" s="205">
        <f>IF(ISBLANK(INDEX('Policy Characteristics'!G:G,MATCH($C1950,'Policy Characteristics'!$C:$C,0))),"",INDEX('Policy Characteristics'!G:G,MATCH($C1950,'Policy Characteristics'!$C:$C,0)))</f>
        <v>0.4</v>
      </c>
      <c r="N1950" s="205">
        <f>IF(ISBLANK(INDEX('Policy Characteristics'!H:H,MATCH($C1950,'Policy Characteristics'!$C:$C,0))),"",INDEX('Policy Characteristics'!H:H,MATCH($C1950,'Policy Characteristics'!$C:$C,0)))</f>
        <v>0.01</v>
      </c>
      <c r="O1950" s="76" t="str">
        <f>IF(ISBLANK(INDEX('Policy Characteristics'!I:I,MATCH($C1950,'Policy Characteristics'!$C:$C,0))),"",INDEX('Policy Characteristics'!I:I,MATCH($C1950,'Policy Characteristics'!$C:$C,0)))</f>
        <v>% reduction in fuel use</v>
      </c>
      <c r="P1950" s="76" t="str">
        <f>IF(ISBLANK(INDEX('Policy Characteristics'!J:J,MATCH($C1950,'Policy Characteristics'!$C:$C,0))),"",INDEX('Policy Characteristics'!J:J,MATCH($C1950,'Policy Characteristics'!$C:$C,0)))</f>
        <v>**Description:** This policy causes the fuel use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c r="Q1950" s="76" t="str">
        <f>IF(ISBLANK(INDEX('Policy Characteristics'!K:K,MATCH($C1950,'Policy Characteristics'!$C:$C,0))),"",INDEX('Policy Characteristics'!K:K,MATCH($C1950,'Policy Characteristics'!$C:$C,0)))</f>
        <v>architectural-design.html#rnd</v>
      </c>
      <c r="R1950" s="76" t="str">
        <f>IF(ISBLANK(INDEX('Policy Characteristics'!L:L,MATCH($C1950,'Policy Characteristics'!$C:$C,0))),"",INDEX('Policy Characteristics'!L:L,MATCH($C1950,'Policy Characteristics'!$C:$C,0)))</f>
        <v>research-and-development.html</v>
      </c>
    </row>
    <row r="1951" spans="1:18" x14ac:dyDescent="0.25">
      <c r="A1951" s="76" t="str">
        <f>IF(ISBLANK(INDEX('Policy Characteristics'!A:A,MATCH($C1951,'Policy Characteristics'!$C:$C,0))),"",INDEX('Policy Characteristics'!A:A,MATCH($C1951,'Policy Characteristics'!$C:$C,0)))</f>
        <v>Research and Development</v>
      </c>
      <c r="B1951" s="200" t="str">
        <f>IF(ISBLANK(INDEX('Policy Characteristics'!B:B,MATCH($C1951,'Policy Characteristics'!$C:$C,0))),"",INDEX('Policy Characteristics'!B:B,MATCH($C1951,'Policy Characteristics'!$C:$C,0)))</f>
        <v>Fuel Use Reduction</v>
      </c>
      <c r="C1951" s="76" t="str">
        <f t="shared" si="63"/>
        <v>RnD Industry Fuel Use Perc Reduction</v>
      </c>
      <c r="D1951" t="s">
        <v>1313</v>
      </c>
      <c r="E1951" s="88"/>
      <c r="F1951" s="78" t="s">
        <v>323</v>
      </c>
      <c r="G1951" s="88"/>
      <c r="H1951" s="15">
        <v>1500</v>
      </c>
      <c r="I1951" s="213" t="s">
        <v>43</v>
      </c>
      <c r="J1951" s="202" t="str">
        <f>IF(ISBLANK(INDEX('Policy Characteristics'!D:D,MATCH($C1951,'Policy Characteristics'!$C:$C,0))),"",INDEX('Policy Characteristics'!D:D,MATCH($C1951,'Policy Characteristics'!$C:$C,0)))</f>
        <v>R&amp;D Fuel Use Reductions</v>
      </c>
      <c r="K1951" s="76" t="str">
        <f>IF(ISBLANK(INDEX('Policy Characteristics'!E:E,MATCH($C1951,'Policy Characteristics'!$C:$C,0))),"",INDEX('Policy Characteristics'!E:E,MATCH($C1951,'Policy Characteristics'!$C:$C,0)))</f>
        <v>RnD industry fuel use reduction</v>
      </c>
      <c r="L1951" s="205">
        <f>IF(ISBLANK(INDEX('Policy Characteristics'!F:F,MATCH($C1951,'Policy Characteristics'!$C:$C,0))),"",INDEX('Policy Characteristics'!F:F,MATCH($C1951,'Policy Characteristics'!$C:$C,0)))</f>
        <v>0</v>
      </c>
      <c r="M1951" s="205">
        <f>IF(ISBLANK(INDEX('Policy Characteristics'!G:G,MATCH($C1951,'Policy Characteristics'!$C:$C,0))),"",INDEX('Policy Characteristics'!G:G,MATCH($C1951,'Policy Characteristics'!$C:$C,0)))</f>
        <v>0.4</v>
      </c>
      <c r="N1951" s="205">
        <f>IF(ISBLANK(INDEX('Policy Characteristics'!H:H,MATCH($C1951,'Policy Characteristics'!$C:$C,0))),"",INDEX('Policy Characteristics'!H:H,MATCH($C1951,'Policy Characteristics'!$C:$C,0)))</f>
        <v>0.01</v>
      </c>
      <c r="O1951" s="76" t="str">
        <f>IF(ISBLANK(INDEX('Policy Characteristics'!I:I,MATCH($C1951,'Policy Characteristics'!$C:$C,0))),"",INDEX('Policy Characteristics'!I:I,MATCH($C1951,'Policy Characteristics'!$C:$C,0)))</f>
        <v>% reduction in fuel use</v>
      </c>
      <c r="P1951" s="76" t="str">
        <f>IF(ISBLANK(INDEX('Policy Characteristics'!J:J,MATCH($C1951,'Policy Characteristics'!$C:$C,0))),"",INDEX('Policy Characteristics'!J:J,MATCH($C1951,'Policy Characteristics'!$C:$C,0)))</f>
        <v>**Description:** This policy causes the fuel use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c r="Q1951" s="76" t="str">
        <f>IF(ISBLANK(INDEX('Policy Characteristics'!K:K,MATCH($C1951,'Policy Characteristics'!$C:$C,0))),"",INDEX('Policy Characteristics'!K:K,MATCH($C1951,'Policy Characteristics'!$C:$C,0)))</f>
        <v>architectural-design.html#rnd</v>
      </c>
      <c r="R1951" s="76" t="str">
        <f>IF(ISBLANK(INDEX('Policy Characteristics'!L:L,MATCH($C1951,'Policy Characteristics'!$C:$C,0))),"",INDEX('Policy Characteristics'!L:L,MATCH($C1951,'Policy Characteristics'!$C:$C,0)))</f>
        <v>research-and-development.html</v>
      </c>
    </row>
    <row r="1952" spans="1:18" x14ac:dyDescent="0.25">
      <c r="A1952" s="76" t="str">
        <f>IF(ISBLANK(INDEX('Policy Characteristics'!A:A,MATCH($C1952,'Policy Characteristics'!$C:$C,0))),"",INDEX('Policy Characteristics'!A:A,MATCH($C1952,'Policy Characteristics'!$C:$C,0)))</f>
        <v>Research and Development</v>
      </c>
      <c r="B1952" s="200" t="str">
        <f>IF(ISBLANK(INDEX('Policy Characteristics'!B:B,MATCH($C1952,'Policy Characteristics'!$C:$C,0))),"",INDEX('Policy Characteristics'!B:B,MATCH($C1952,'Policy Characteristics'!$C:$C,0)))</f>
        <v>Fuel Use Reduction</v>
      </c>
      <c r="C1952" s="76" t="str">
        <f t="shared" si="63"/>
        <v>RnD Industry Fuel Use Perc Reduction</v>
      </c>
      <c r="D1952" t="s">
        <v>1314</v>
      </c>
      <c r="E1952" s="88"/>
      <c r="F1952" s="78" t="s">
        <v>1339</v>
      </c>
      <c r="G1952" s="88"/>
      <c r="H1952" s="15">
        <v>1501</v>
      </c>
      <c r="I1952" s="213" t="s">
        <v>43</v>
      </c>
      <c r="J1952" s="202" t="str">
        <f>IF(ISBLANK(INDEX('Policy Characteristics'!D:D,MATCH($C1952,'Policy Characteristics'!$C:$C,0))),"",INDEX('Policy Characteristics'!D:D,MATCH($C1952,'Policy Characteristics'!$C:$C,0)))</f>
        <v>R&amp;D Fuel Use Reductions</v>
      </c>
      <c r="K1952" s="76" t="str">
        <f>IF(ISBLANK(INDEX('Policy Characteristics'!E:E,MATCH($C1952,'Policy Characteristics'!$C:$C,0))),"",INDEX('Policy Characteristics'!E:E,MATCH($C1952,'Policy Characteristics'!$C:$C,0)))</f>
        <v>RnD industry fuel use reduction</v>
      </c>
      <c r="L1952" s="205">
        <f>IF(ISBLANK(INDEX('Policy Characteristics'!F:F,MATCH($C1952,'Policy Characteristics'!$C:$C,0))),"",INDEX('Policy Characteristics'!F:F,MATCH($C1952,'Policy Characteristics'!$C:$C,0)))</f>
        <v>0</v>
      </c>
      <c r="M1952" s="205">
        <f>IF(ISBLANK(INDEX('Policy Characteristics'!G:G,MATCH($C1952,'Policy Characteristics'!$C:$C,0))),"",INDEX('Policy Characteristics'!G:G,MATCH($C1952,'Policy Characteristics'!$C:$C,0)))</f>
        <v>0.4</v>
      </c>
      <c r="N1952" s="205">
        <f>IF(ISBLANK(INDEX('Policy Characteristics'!H:H,MATCH($C1952,'Policy Characteristics'!$C:$C,0))),"",INDEX('Policy Characteristics'!H:H,MATCH($C1952,'Policy Characteristics'!$C:$C,0)))</f>
        <v>0.01</v>
      </c>
      <c r="O1952" s="76" t="str">
        <f>IF(ISBLANK(INDEX('Policy Characteristics'!I:I,MATCH($C1952,'Policy Characteristics'!$C:$C,0))),"",INDEX('Policy Characteristics'!I:I,MATCH($C1952,'Policy Characteristics'!$C:$C,0)))</f>
        <v>% reduction in fuel use</v>
      </c>
      <c r="P1952" s="76" t="str">
        <f>IF(ISBLANK(INDEX('Policy Characteristics'!J:J,MATCH($C1952,'Policy Characteristics'!$C:$C,0))),"",INDEX('Policy Characteristics'!J:J,MATCH($C1952,'Policy Characteristics'!$C:$C,0)))</f>
        <v>**Description:** This policy causes the fuel use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c r="Q1952" s="76" t="str">
        <f>IF(ISBLANK(INDEX('Policy Characteristics'!K:K,MATCH($C1952,'Policy Characteristics'!$C:$C,0))),"",INDEX('Policy Characteristics'!K:K,MATCH($C1952,'Policy Characteristics'!$C:$C,0)))</f>
        <v>architectural-design.html#rnd</v>
      </c>
      <c r="R1952" s="76" t="str">
        <f>IF(ISBLANK(INDEX('Policy Characteristics'!L:L,MATCH($C1952,'Policy Characteristics'!$C:$C,0))),"",INDEX('Policy Characteristics'!L:L,MATCH($C1952,'Policy Characteristics'!$C:$C,0)))</f>
        <v>research-and-development.html</v>
      </c>
    </row>
    <row r="1953" spans="1:18" x14ac:dyDescent="0.25">
      <c r="A1953" s="76" t="str">
        <f>IF(ISBLANK(INDEX('Policy Characteristics'!A:A,MATCH($C1953,'Policy Characteristics'!$C:$C,0))),"",INDEX('Policy Characteristics'!A:A,MATCH($C1953,'Policy Characteristics'!$C:$C,0)))</f>
        <v>Research and Development</v>
      </c>
      <c r="B1953" s="200" t="str">
        <f>IF(ISBLANK(INDEX('Policy Characteristics'!B:B,MATCH($C1953,'Policy Characteristics'!$C:$C,0))),"",INDEX('Policy Characteristics'!B:B,MATCH($C1953,'Policy Characteristics'!$C:$C,0)))</f>
        <v>Fuel Use Reduction</v>
      </c>
      <c r="C1953" s="76" t="str">
        <f t="shared" si="63"/>
        <v>RnD Industry Fuel Use Perc Reduction</v>
      </c>
      <c r="D1953" t="s">
        <v>1315</v>
      </c>
      <c r="E1953" s="88"/>
      <c r="F1953" s="78" t="s">
        <v>1340</v>
      </c>
      <c r="G1953" s="88"/>
      <c r="H1953" s="15">
        <v>1502</v>
      </c>
      <c r="I1953" s="213" t="s">
        <v>43</v>
      </c>
      <c r="J1953" s="202" t="str">
        <f>IF(ISBLANK(INDEX('Policy Characteristics'!D:D,MATCH($C1953,'Policy Characteristics'!$C:$C,0))),"",INDEX('Policy Characteristics'!D:D,MATCH($C1953,'Policy Characteristics'!$C:$C,0)))</f>
        <v>R&amp;D Fuel Use Reductions</v>
      </c>
      <c r="K1953" s="76" t="str">
        <f>IF(ISBLANK(INDEX('Policy Characteristics'!E:E,MATCH($C1953,'Policy Characteristics'!$C:$C,0))),"",INDEX('Policy Characteristics'!E:E,MATCH($C1953,'Policy Characteristics'!$C:$C,0)))</f>
        <v>RnD industry fuel use reduction</v>
      </c>
      <c r="L1953" s="205">
        <f>IF(ISBLANK(INDEX('Policy Characteristics'!F:F,MATCH($C1953,'Policy Characteristics'!$C:$C,0))),"",INDEX('Policy Characteristics'!F:F,MATCH($C1953,'Policy Characteristics'!$C:$C,0)))</f>
        <v>0</v>
      </c>
      <c r="M1953" s="205">
        <f>IF(ISBLANK(INDEX('Policy Characteristics'!G:G,MATCH($C1953,'Policy Characteristics'!$C:$C,0))),"",INDEX('Policy Characteristics'!G:G,MATCH($C1953,'Policy Characteristics'!$C:$C,0)))</f>
        <v>0.4</v>
      </c>
      <c r="N1953" s="205">
        <f>IF(ISBLANK(INDEX('Policy Characteristics'!H:H,MATCH($C1953,'Policy Characteristics'!$C:$C,0))),"",INDEX('Policy Characteristics'!H:H,MATCH($C1953,'Policy Characteristics'!$C:$C,0)))</f>
        <v>0.01</v>
      </c>
      <c r="O1953" s="76" t="str">
        <f>IF(ISBLANK(INDEX('Policy Characteristics'!I:I,MATCH($C1953,'Policy Characteristics'!$C:$C,0))),"",INDEX('Policy Characteristics'!I:I,MATCH($C1953,'Policy Characteristics'!$C:$C,0)))</f>
        <v>% reduction in fuel use</v>
      </c>
      <c r="P1953" s="76" t="str">
        <f>IF(ISBLANK(INDEX('Policy Characteristics'!J:J,MATCH($C1953,'Policy Characteristics'!$C:$C,0))),"",INDEX('Policy Characteristics'!J:J,MATCH($C1953,'Policy Characteristics'!$C:$C,0)))</f>
        <v>**Description:** This policy causes the fuel use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c r="Q1953" s="76" t="str">
        <f>IF(ISBLANK(INDEX('Policy Characteristics'!K:K,MATCH($C1953,'Policy Characteristics'!$C:$C,0))),"",INDEX('Policy Characteristics'!K:K,MATCH($C1953,'Policy Characteristics'!$C:$C,0)))</f>
        <v>architectural-design.html#rnd</v>
      </c>
      <c r="R1953" s="76" t="str">
        <f>IF(ISBLANK(INDEX('Policy Characteristics'!L:L,MATCH($C1953,'Policy Characteristics'!$C:$C,0))),"",INDEX('Policy Characteristics'!L:L,MATCH($C1953,'Policy Characteristics'!$C:$C,0)))</f>
        <v>research-and-development.html</v>
      </c>
    </row>
    <row r="1954" spans="1:18" x14ac:dyDescent="0.25">
      <c r="A1954" s="76" t="str">
        <f>IF(ISBLANK(INDEX('Policy Characteristics'!A:A,MATCH($C1954,'Policy Characteristics'!$C:$C,0))),"",INDEX('Policy Characteristics'!A:A,MATCH($C1954,'Policy Characteristics'!$C:$C,0)))</f>
        <v>Research and Development</v>
      </c>
      <c r="B1954" s="200" t="str">
        <f>IF(ISBLANK(INDEX('Policy Characteristics'!B:B,MATCH($C1954,'Policy Characteristics'!$C:$C,0))),"",INDEX('Policy Characteristics'!B:B,MATCH($C1954,'Policy Characteristics'!$C:$C,0)))</f>
        <v>Fuel Use Reduction</v>
      </c>
      <c r="C1954" s="76" t="str">
        <f t="shared" si="63"/>
        <v>RnD Industry Fuel Use Perc Reduction</v>
      </c>
      <c r="D1954" t="s">
        <v>1316</v>
      </c>
      <c r="E1954" s="88"/>
      <c r="F1954" s="78" t="s">
        <v>1341</v>
      </c>
      <c r="G1954" s="88"/>
      <c r="H1954" s="15">
        <v>1503</v>
      </c>
      <c r="I1954" s="213" t="s">
        <v>43</v>
      </c>
      <c r="J1954" s="202" t="str">
        <f>IF(ISBLANK(INDEX('Policy Characteristics'!D:D,MATCH($C1954,'Policy Characteristics'!$C:$C,0))),"",INDEX('Policy Characteristics'!D:D,MATCH($C1954,'Policy Characteristics'!$C:$C,0)))</f>
        <v>R&amp;D Fuel Use Reductions</v>
      </c>
      <c r="K1954" s="76" t="str">
        <f>IF(ISBLANK(INDEX('Policy Characteristics'!E:E,MATCH($C1954,'Policy Characteristics'!$C:$C,0))),"",INDEX('Policy Characteristics'!E:E,MATCH($C1954,'Policy Characteristics'!$C:$C,0)))</f>
        <v>RnD industry fuel use reduction</v>
      </c>
      <c r="L1954" s="205">
        <f>IF(ISBLANK(INDEX('Policy Characteristics'!F:F,MATCH($C1954,'Policy Characteristics'!$C:$C,0))),"",INDEX('Policy Characteristics'!F:F,MATCH($C1954,'Policy Characteristics'!$C:$C,0)))</f>
        <v>0</v>
      </c>
      <c r="M1954" s="205">
        <f>IF(ISBLANK(INDEX('Policy Characteristics'!G:G,MATCH($C1954,'Policy Characteristics'!$C:$C,0))),"",INDEX('Policy Characteristics'!G:G,MATCH($C1954,'Policy Characteristics'!$C:$C,0)))</f>
        <v>0.4</v>
      </c>
      <c r="N1954" s="205">
        <f>IF(ISBLANK(INDEX('Policy Characteristics'!H:H,MATCH($C1954,'Policy Characteristics'!$C:$C,0))),"",INDEX('Policy Characteristics'!H:H,MATCH($C1954,'Policy Characteristics'!$C:$C,0)))</f>
        <v>0.01</v>
      </c>
      <c r="O1954" s="76" t="str">
        <f>IF(ISBLANK(INDEX('Policy Characteristics'!I:I,MATCH($C1954,'Policy Characteristics'!$C:$C,0))),"",INDEX('Policy Characteristics'!I:I,MATCH($C1954,'Policy Characteristics'!$C:$C,0)))</f>
        <v>% reduction in fuel use</v>
      </c>
      <c r="P1954" s="76" t="str">
        <f>IF(ISBLANK(INDEX('Policy Characteristics'!J:J,MATCH($C1954,'Policy Characteristics'!$C:$C,0))),"",INDEX('Policy Characteristics'!J:J,MATCH($C1954,'Policy Characteristics'!$C:$C,0)))</f>
        <v>**Description:** This policy causes the fuel use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c r="Q1954" s="76" t="str">
        <f>IF(ISBLANK(INDEX('Policy Characteristics'!K:K,MATCH($C1954,'Policy Characteristics'!$C:$C,0))),"",INDEX('Policy Characteristics'!K:K,MATCH($C1954,'Policy Characteristics'!$C:$C,0)))</f>
        <v>architectural-design.html#rnd</v>
      </c>
      <c r="R1954" s="76" t="str">
        <f>IF(ISBLANK(INDEX('Policy Characteristics'!L:L,MATCH($C1954,'Policy Characteristics'!$C:$C,0))),"",INDEX('Policy Characteristics'!L:L,MATCH($C1954,'Policy Characteristics'!$C:$C,0)))</f>
        <v>research-and-development.html</v>
      </c>
    </row>
    <row r="1955" spans="1:18" x14ac:dyDescent="0.25">
      <c r="A1955" s="76" t="str">
        <f>IF(ISBLANK(INDEX('Policy Characteristics'!A:A,MATCH($C1955,'Policy Characteristics'!$C:$C,0))),"",INDEX('Policy Characteristics'!A:A,MATCH($C1955,'Policy Characteristics'!$C:$C,0)))</f>
        <v>Research and Development</v>
      </c>
      <c r="B1955" s="200" t="str">
        <f>IF(ISBLANK(INDEX('Policy Characteristics'!B:B,MATCH($C1955,'Policy Characteristics'!$C:$C,0))),"",INDEX('Policy Characteristics'!B:B,MATCH($C1955,'Policy Characteristics'!$C:$C,0)))</f>
        <v>Fuel Use Reduction</v>
      </c>
      <c r="C1955" s="76" t="str">
        <f t="shared" si="63"/>
        <v>RnD Industry Fuel Use Perc Reduction</v>
      </c>
      <c r="D1955" t="s">
        <v>1317</v>
      </c>
      <c r="E1955" s="88"/>
      <c r="F1955" s="78" t="s">
        <v>1342</v>
      </c>
      <c r="G1955" s="88"/>
      <c r="H1955" s="15">
        <v>1504</v>
      </c>
      <c r="I1955" s="213" t="s">
        <v>43</v>
      </c>
      <c r="J1955" s="202" t="str">
        <f>IF(ISBLANK(INDEX('Policy Characteristics'!D:D,MATCH($C1955,'Policy Characteristics'!$C:$C,0))),"",INDEX('Policy Characteristics'!D:D,MATCH($C1955,'Policy Characteristics'!$C:$C,0)))</f>
        <v>R&amp;D Fuel Use Reductions</v>
      </c>
      <c r="K1955" s="76" t="str">
        <f>IF(ISBLANK(INDEX('Policy Characteristics'!E:E,MATCH($C1955,'Policy Characteristics'!$C:$C,0))),"",INDEX('Policy Characteristics'!E:E,MATCH($C1955,'Policy Characteristics'!$C:$C,0)))</f>
        <v>RnD industry fuel use reduction</v>
      </c>
      <c r="L1955" s="205">
        <f>IF(ISBLANK(INDEX('Policy Characteristics'!F:F,MATCH($C1955,'Policy Characteristics'!$C:$C,0))),"",INDEX('Policy Characteristics'!F:F,MATCH($C1955,'Policy Characteristics'!$C:$C,0)))</f>
        <v>0</v>
      </c>
      <c r="M1955" s="205">
        <f>IF(ISBLANK(INDEX('Policy Characteristics'!G:G,MATCH($C1955,'Policy Characteristics'!$C:$C,0))),"",INDEX('Policy Characteristics'!G:G,MATCH($C1955,'Policy Characteristics'!$C:$C,0)))</f>
        <v>0.4</v>
      </c>
      <c r="N1955" s="205">
        <f>IF(ISBLANK(INDEX('Policy Characteristics'!H:H,MATCH($C1955,'Policy Characteristics'!$C:$C,0))),"",INDEX('Policy Characteristics'!H:H,MATCH($C1955,'Policy Characteristics'!$C:$C,0)))</f>
        <v>0.01</v>
      </c>
      <c r="O1955" s="76" t="str">
        <f>IF(ISBLANK(INDEX('Policy Characteristics'!I:I,MATCH($C1955,'Policy Characteristics'!$C:$C,0))),"",INDEX('Policy Characteristics'!I:I,MATCH($C1955,'Policy Characteristics'!$C:$C,0)))</f>
        <v>% reduction in fuel use</v>
      </c>
      <c r="P1955" s="76" t="str">
        <f>IF(ISBLANK(INDEX('Policy Characteristics'!J:J,MATCH($C1955,'Policy Characteristics'!$C:$C,0))),"",INDEX('Policy Characteristics'!J:J,MATCH($C1955,'Policy Characteristics'!$C:$C,0)))</f>
        <v>**Description:** This policy causes the fuel use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c r="Q1955" s="76" t="str">
        <f>IF(ISBLANK(INDEX('Policy Characteristics'!K:K,MATCH($C1955,'Policy Characteristics'!$C:$C,0))),"",INDEX('Policy Characteristics'!K:K,MATCH($C1955,'Policy Characteristics'!$C:$C,0)))</f>
        <v>architectural-design.html#rnd</v>
      </c>
      <c r="R1955" s="76" t="str">
        <f>IF(ISBLANK(INDEX('Policy Characteristics'!L:L,MATCH($C1955,'Policy Characteristics'!$C:$C,0))),"",INDEX('Policy Characteristics'!L:L,MATCH($C1955,'Policy Characteristics'!$C:$C,0)))</f>
        <v>research-and-development.html</v>
      </c>
    </row>
    <row r="1956" spans="1:18" x14ac:dyDescent="0.25">
      <c r="A1956" s="76" t="str">
        <f>IF(ISBLANK(INDEX('Policy Characteristics'!A:A,MATCH($C1956,'Policy Characteristics'!$C:$C,0))),"",INDEX('Policy Characteristics'!A:A,MATCH($C1956,'Policy Characteristics'!$C:$C,0)))</f>
        <v>Research and Development</v>
      </c>
      <c r="B1956" s="200" t="str">
        <f>IF(ISBLANK(INDEX('Policy Characteristics'!B:B,MATCH($C1956,'Policy Characteristics'!$C:$C,0))),"",INDEX('Policy Characteristics'!B:B,MATCH($C1956,'Policy Characteristics'!$C:$C,0)))</f>
        <v>Fuel Use Reduction</v>
      </c>
      <c r="C1956" s="76" t="str">
        <f t="shared" si="63"/>
        <v>RnD Industry Fuel Use Perc Reduction</v>
      </c>
      <c r="D1956" t="s">
        <v>1318</v>
      </c>
      <c r="E1956" s="88"/>
      <c r="F1956" s="78" t="s">
        <v>1343</v>
      </c>
      <c r="G1956" s="88"/>
      <c r="H1956" s="15">
        <v>1505</v>
      </c>
      <c r="I1956" s="213" t="s">
        <v>43</v>
      </c>
      <c r="J1956" s="202" t="str">
        <f>IF(ISBLANK(INDEX('Policy Characteristics'!D:D,MATCH($C1956,'Policy Characteristics'!$C:$C,0))),"",INDEX('Policy Characteristics'!D:D,MATCH($C1956,'Policy Characteristics'!$C:$C,0)))</f>
        <v>R&amp;D Fuel Use Reductions</v>
      </c>
      <c r="K1956" s="76" t="str">
        <f>IF(ISBLANK(INDEX('Policy Characteristics'!E:E,MATCH($C1956,'Policy Characteristics'!$C:$C,0))),"",INDEX('Policy Characteristics'!E:E,MATCH($C1956,'Policy Characteristics'!$C:$C,0)))</f>
        <v>RnD industry fuel use reduction</v>
      </c>
      <c r="L1956" s="205">
        <f>IF(ISBLANK(INDEX('Policy Characteristics'!F:F,MATCH($C1956,'Policy Characteristics'!$C:$C,0))),"",INDEX('Policy Characteristics'!F:F,MATCH($C1956,'Policy Characteristics'!$C:$C,0)))</f>
        <v>0</v>
      </c>
      <c r="M1956" s="205">
        <f>IF(ISBLANK(INDEX('Policy Characteristics'!G:G,MATCH($C1956,'Policy Characteristics'!$C:$C,0))),"",INDEX('Policy Characteristics'!G:G,MATCH($C1956,'Policy Characteristics'!$C:$C,0)))</f>
        <v>0.4</v>
      </c>
      <c r="N1956" s="205">
        <f>IF(ISBLANK(INDEX('Policy Characteristics'!H:H,MATCH($C1956,'Policy Characteristics'!$C:$C,0))),"",INDEX('Policy Characteristics'!H:H,MATCH($C1956,'Policy Characteristics'!$C:$C,0)))</f>
        <v>0.01</v>
      </c>
      <c r="O1956" s="76" t="str">
        <f>IF(ISBLANK(INDEX('Policy Characteristics'!I:I,MATCH($C1956,'Policy Characteristics'!$C:$C,0))),"",INDEX('Policy Characteristics'!I:I,MATCH($C1956,'Policy Characteristics'!$C:$C,0)))</f>
        <v>% reduction in fuel use</v>
      </c>
      <c r="P1956" s="76" t="str">
        <f>IF(ISBLANK(INDEX('Policy Characteristics'!J:J,MATCH($C1956,'Policy Characteristics'!$C:$C,0))),"",INDEX('Policy Characteristics'!J:J,MATCH($C1956,'Policy Characteristics'!$C:$C,0)))</f>
        <v>**Description:** This policy causes the fuel use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c r="Q1956" s="76" t="str">
        <f>IF(ISBLANK(INDEX('Policy Characteristics'!K:K,MATCH($C1956,'Policy Characteristics'!$C:$C,0))),"",INDEX('Policy Characteristics'!K:K,MATCH($C1956,'Policy Characteristics'!$C:$C,0)))</f>
        <v>architectural-design.html#rnd</v>
      </c>
      <c r="R1956" s="76" t="str">
        <f>IF(ISBLANK(INDEX('Policy Characteristics'!L:L,MATCH($C1956,'Policy Characteristics'!$C:$C,0))),"",INDEX('Policy Characteristics'!L:L,MATCH($C1956,'Policy Characteristics'!$C:$C,0)))</f>
        <v>research-and-development.html</v>
      </c>
    </row>
    <row r="1957" spans="1:18" x14ac:dyDescent="0.25">
      <c r="A1957" s="76" t="str">
        <f>IF(ISBLANK(INDEX('Policy Characteristics'!A:A,MATCH($C1957,'Policy Characteristics'!$C:$C,0))),"",INDEX('Policy Characteristics'!A:A,MATCH($C1957,'Policy Characteristics'!$C:$C,0)))</f>
        <v>Research and Development</v>
      </c>
      <c r="B1957" s="200" t="str">
        <f>IF(ISBLANK(INDEX('Policy Characteristics'!B:B,MATCH($C1957,'Policy Characteristics'!$C:$C,0))),"",INDEX('Policy Characteristics'!B:B,MATCH($C1957,'Policy Characteristics'!$C:$C,0)))</f>
        <v>Fuel Use Reduction</v>
      </c>
      <c r="C1957" s="76" t="str">
        <f t="shared" si="63"/>
        <v>RnD Industry Fuel Use Perc Reduction</v>
      </c>
      <c r="D1957" t="s">
        <v>1319</v>
      </c>
      <c r="E1957" s="88"/>
      <c r="F1957" s="78" t="s">
        <v>1344</v>
      </c>
      <c r="G1957" s="88"/>
      <c r="H1957" s="15">
        <v>1506</v>
      </c>
      <c r="I1957" s="213" t="s">
        <v>43</v>
      </c>
      <c r="J1957" s="202" t="str">
        <f>IF(ISBLANK(INDEX('Policy Characteristics'!D:D,MATCH($C1957,'Policy Characteristics'!$C:$C,0))),"",INDEX('Policy Characteristics'!D:D,MATCH($C1957,'Policy Characteristics'!$C:$C,0)))</f>
        <v>R&amp;D Fuel Use Reductions</v>
      </c>
      <c r="K1957" s="76" t="str">
        <f>IF(ISBLANK(INDEX('Policy Characteristics'!E:E,MATCH($C1957,'Policy Characteristics'!$C:$C,0))),"",INDEX('Policy Characteristics'!E:E,MATCH($C1957,'Policy Characteristics'!$C:$C,0)))</f>
        <v>RnD industry fuel use reduction</v>
      </c>
      <c r="L1957" s="205">
        <f>IF(ISBLANK(INDEX('Policy Characteristics'!F:F,MATCH($C1957,'Policy Characteristics'!$C:$C,0))),"",INDEX('Policy Characteristics'!F:F,MATCH($C1957,'Policy Characteristics'!$C:$C,0)))</f>
        <v>0</v>
      </c>
      <c r="M1957" s="205">
        <f>IF(ISBLANK(INDEX('Policy Characteristics'!G:G,MATCH($C1957,'Policy Characteristics'!$C:$C,0))),"",INDEX('Policy Characteristics'!G:G,MATCH($C1957,'Policy Characteristics'!$C:$C,0)))</f>
        <v>0.4</v>
      </c>
      <c r="N1957" s="205">
        <f>IF(ISBLANK(INDEX('Policy Characteristics'!H:H,MATCH($C1957,'Policy Characteristics'!$C:$C,0))),"",INDEX('Policy Characteristics'!H:H,MATCH($C1957,'Policy Characteristics'!$C:$C,0)))</f>
        <v>0.01</v>
      </c>
      <c r="O1957" s="76" t="str">
        <f>IF(ISBLANK(INDEX('Policy Characteristics'!I:I,MATCH($C1957,'Policy Characteristics'!$C:$C,0))),"",INDEX('Policy Characteristics'!I:I,MATCH($C1957,'Policy Characteristics'!$C:$C,0)))</f>
        <v>% reduction in fuel use</v>
      </c>
      <c r="P1957" s="76" t="str">
        <f>IF(ISBLANK(INDEX('Policy Characteristics'!J:J,MATCH($C1957,'Policy Characteristics'!$C:$C,0))),"",INDEX('Policy Characteristics'!J:J,MATCH($C1957,'Policy Characteristics'!$C:$C,0)))</f>
        <v>**Description:** This policy causes the fuel use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c r="Q1957" s="76" t="str">
        <f>IF(ISBLANK(INDEX('Policy Characteristics'!K:K,MATCH($C1957,'Policy Characteristics'!$C:$C,0))),"",INDEX('Policy Characteristics'!K:K,MATCH($C1957,'Policy Characteristics'!$C:$C,0)))</f>
        <v>architectural-design.html#rnd</v>
      </c>
      <c r="R1957" s="76" t="str">
        <f>IF(ISBLANK(INDEX('Policy Characteristics'!L:L,MATCH($C1957,'Policy Characteristics'!$C:$C,0))),"",INDEX('Policy Characteristics'!L:L,MATCH($C1957,'Policy Characteristics'!$C:$C,0)))</f>
        <v>research-and-development.html</v>
      </c>
    </row>
    <row r="1958" spans="1:18" x14ac:dyDescent="0.25">
      <c r="A1958" s="76" t="str">
        <f>IF(ISBLANK(INDEX('Policy Characteristics'!A:A,MATCH($C1958,'Policy Characteristics'!$C:$C,0))),"",INDEX('Policy Characteristics'!A:A,MATCH($C1958,'Policy Characteristics'!$C:$C,0)))</f>
        <v>Research and Development</v>
      </c>
      <c r="B1958" s="200" t="str">
        <f>IF(ISBLANK(INDEX('Policy Characteristics'!B:B,MATCH($C1958,'Policy Characteristics'!$C:$C,0))),"",INDEX('Policy Characteristics'!B:B,MATCH($C1958,'Policy Characteristics'!$C:$C,0)))</f>
        <v>Fuel Use Reduction</v>
      </c>
      <c r="C1958" s="76" t="str">
        <f t="shared" si="63"/>
        <v>RnD Industry Fuel Use Perc Reduction</v>
      </c>
      <c r="D1958" t="s">
        <v>1320</v>
      </c>
      <c r="E1958" s="88"/>
      <c r="F1958" s="78" t="s">
        <v>1345</v>
      </c>
      <c r="G1958" s="88"/>
      <c r="H1958" s="15">
        <v>1507</v>
      </c>
      <c r="I1958" s="213" t="s">
        <v>43</v>
      </c>
      <c r="J1958" s="202" t="str">
        <f>IF(ISBLANK(INDEX('Policy Characteristics'!D:D,MATCH($C1958,'Policy Characteristics'!$C:$C,0))),"",INDEX('Policy Characteristics'!D:D,MATCH($C1958,'Policy Characteristics'!$C:$C,0)))</f>
        <v>R&amp;D Fuel Use Reductions</v>
      </c>
      <c r="K1958" s="76" t="str">
        <f>IF(ISBLANK(INDEX('Policy Characteristics'!E:E,MATCH($C1958,'Policy Characteristics'!$C:$C,0))),"",INDEX('Policy Characteristics'!E:E,MATCH($C1958,'Policy Characteristics'!$C:$C,0)))</f>
        <v>RnD industry fuel use reduction</v>
      </c>
      <c r="L1958" s="205">
        <f>IF(ISBLANK(INDEX('Policy Characteristics'!F:F,MATCH($C1958,'Policy Characteristics'!$C:$C,0))),"",INDEX('Policy Characteristics'!F:F,MATCH($C1958,'Policy Characteristics'!$C:$C,0)))</f>
        <v>0</v>
      </c>
      <c r="M1958" s="205">
        <f>IF(ISBLANK(INDEX('Policy Characteristics'!G:G,MATCH($C1958,'Policy Characteristics'!$C:$C,0))),"",INDEX('Policy Characteristics'!G:G,MATCH($C1958,'Policy Characteristics'!$C:$C,0)))</f>
        <v>0.4</v>
      </c>
      <c r="N1958" s="205">
        <f>IF(ISBLANK(INDEX('Policy Characteristics'!H:H,MATCH($C1958,'Policy Characteristics'!$C:$C,0))),"",INDEX('Policy Characteristics'!H:H,MATCH($C1958,'Policy Characteristics'!$C:$C,0)))</f>
        <v>0.01</v>
      </c>
      <c r="O1958" s="76" t="str">
        <f>IF(ISBLANK(INDEX('Policy Characteristics'!I:I,MATCH($C1958,'Policy Characteristics'!$C:$C,0))),"",INDEX('Policy Characteristics'!I:I,MATCH($C1958,'Policy Characteristics'!$C:$C,0)))</f>
        <v>% reduction in fuel use</v>
      </c>
      <c r="P1958" s="76" t="str">
        <f>IF(ISBLANK(INDEX('Policy Characteristics'!J:J,MATCH($C1958,'Policy Characteristics'!$C:$C,0))),"",INDEX('Policy Characteristics'!J:J,MATCH($C1958,'Policy Characteristics'!$C:$C,0)))</f>
        <v>**Description:** This policy causes the fuel use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c r="Q1958" s="76" t="str">
        <f>IF(ISBLANK(INDEX('Policy Characteristics'!K:K,MATCH($C1958,'Policy Characteristics'!$C:$C,0))),"",INDEX('Policy Characteristics'!K:K,MATCH($C1958,'Policy Characteristics'!$C:$C,0)))</f>
        <v>architectural-design.html#rnd</v>
      </c>
      <c r="R1958" s="76" t="str">
        <f>IF(ISBLANK(INDEX('Policy Characteristics'!L:L,MATCH($C1958,'Policy Characteristics'!$C:$C,0))),"",INDEX('Policy Characteristics'!L:L,MATCH($C1958,'Policy Characteristics'!$C:$C,0)))</f>
        <v>research-and-development.html</v>
      </c>
    </row>
    <row r="1959" spans="1:18" x14ac:dyDescent="0.25">
      <c r="A1959" s="76" t="str">
        <f>IF(ISBLANK(INDEX('Policy Characteristics'!A:A,MATCH($C1959,'Policy Characteristics'!$C:$C,0))),"",INDEX('Policy Characteristics'!A:A,MATCH($C1959,'Policy Characteristics'!$C:$C,0)))</f>
        <v>Research and Development</v>
      </c>
      <c r="B1959" s="200" t="str">
        <f>IF(ISBLANK(INDEX('Policy Characteristics'!B:B,MATCH($C1959,'Policy Characteristics'!$C:$C,0))),"",INDEX('Policy Characteristics'!B:B,MATCH($C1959,'Policy Characteristics'!$C:$C,0)))</f>
        <v>Fuel Use Reduction</v>
      </c>
      <c r="C1959" s="76" t="str">
        <f t="shared" si="63"/>
        <v>RnD Industry Fuel Use Perc Reduction</v>
      </c>
      <c r="D1959" t="s">
        <v>1321</v>
      </c>
      <c r="E1959" s="88"/>
      <c r="F1959" s="78" t="s">
        <v>1346</v>
      </c>
      <c r="G1959" s="88"/>
      <c r="H1959" s="15">
        <v>1508</v>
      </c>
      <c r="I1959" s="213" t="s">
        <v>43</v>
      </c>
      <c r="J1959" s="202" t="str">
        <f>IF(ISBLANK(INDEX('Policy Characteristics'!D:D,MATCH($C1959,'Policy Characteristics'!$C:$C,0))),"",INDEX('Policy Characteristics'!D:D,MATCH($C1959,'Policy Characteristics'!$C:$C,0)))</f>
        <v>R&amp;D Fuel Use Reductions</v>
      </c>
      <c r="K1959" s="76" t="str">
        <f>IF(ISBLANK(INDEX('Policy Characteristics'!E:E,MATCH($C1959,'Policy Characteristics'!$C:$C,0))),"",INDEX('Policy Characteristics'!E:E,MATCH($C1959,'Policy Characteristics'!$C:$C,0)))</f>
        <v>RnD industry fuel use reduction</v>
      </c>
      <c r="L1959" s="205">
        <f>IF(ISBLANK(INDEX('Policy Characteristics'!F:F,MATCH($C1959,'Policy Characteristics'!$C:$C,0))),"",INDEX('Policy Characteristics'!F:F,MATCH($C1959,'Policy Characteristics'!$C:$C,0)))</f>
        <v>0</v>
      </c>
      <c r="M1959" s="205">
        <f>IF(ISBLANK(INDEX('Policy Characteristics'!G:G,MATCH($C1959,'Policy Characteristics'!$C:$C,0))),"",INDEX('Policy Characteristics'!G:G,MATCH($C1959,'Policy Characteristics'!$C:$C,0)))</f>
        <v>0.4</v>
      </c>
      <c r="N1959" s="205">
        <f>IF(ISBLANK(INDEX('Policy Characteristics'!H:H,MATCH($C1959,'Policy Characteristics'!$C:$C,0))),"",INDEX('Policy Characteristics'!H:H,MATCH($C1959,'Policy Characteristics'!$C:$C,0)))</f>
        <v>0.01</v>
      </c>
      <c r="O1959" s="76" t="str">
        <f>IF(ISBLANK(INDEX('Policy Characteristics'!I:I,MATCH($C1959,'Policy Characteristics'!$C:$C,0))),"",INDEX('Policy Characteristics'!I:I,MATCH($C1959,'Policy Characteristics'!$C:$C,0)))</f>
        <v>% reduction in fuel use</v>
      </c>
      <c r="P1959" s="76" t="str">
        <f>IF(ISBLANK(INDEX('Policy Characteristics'!J:J,MATCH($C1959,'Policy Characteristics'!$C:$C,0))),"",INDEX('Policy Characteristics'!J:J,MATCH($C1959,'Policy Characteristics'!$C:$C,0)))</f>
        <v>**Description:** This policy causes the fuel use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c r="Q1959" s="76" t="str">
        <f>IF(ISBLANK(INDEX('Policy Characteristics'!K:K,MATCH($C1959,'Policy Characteristics'!$C:$C,0))),"",INDEX('Policy Characteristics'!K:K,MATCH($C1959,'Policy Characteristics'!$C:$C,0)))</f>
        <v>architectural-design.html#rnd</v>
      </c>
      <c r="R1959" s="76" t="str">
        <f>IF(ISBLANK(INDEX('Policy Characteristics'!L:L,MATCH($C1959,'Policy Characteristics'!$C:$C,0))),"",INDEX('Policy Characteristics'!L:L,MATCH($C1959,'Policy Characteristics'!$C:$C,0)))</f>
        <v>research-and-development.html</v>
      </c>
    </row>
    <row r="1960" spans="1:18" x14ac:dyDescent="0.25">
      <c r="A1960" s="76" t="str">
        <f>IF(ISBLANK(INDEX('Policy Characteristics'!A:A,MATCH($C1960,'Policy Characteristics'!$C:$C,0))),"",INDEX('Policy Characteristics'!A:A,MATCH($C1960,'Policy Characteristics'!$C:$C,0)))</f>
        <v>Research and Development</v>
      </c>
      <c r="B1960" s="200" t="str">
        <f>IF(ISBLANK(INDEX('Policy Characteristics'!B:B,MATCH($C1960,'Policy Characteristics'!$C:$C,0))),"",INDEX('Policy Characteristics'!B:B,MATCH($C1960,'Policy Characteristics'!$C:$C,0)))</f>
        <v>Fuel Use Reduction</v>
      </c>
      <c r="C1960" s="76" t="str">
        <f t="shared" si="63"/>
        <v>RnD Industry Fuel Use Perc Reduction</v>
      </c>
      <c r="D1960" t="s">
        <v>1322</v>
      </c>
      <c r="E1960" s="88"/>
      <c r="F1960" s="78" t="s">
        <v>1347</v>
      </c>
      <c r="G1960" s="88"/>
      <c r="H1960" s="15">
        <v>1509</v>
      </c>
      <c r="I1960" s="213" t="s">
        <v>43</v>
      </c>
      <c r="J1960" s="202" t="str">
        <f>IF(ISBLANK(INDEX('Policy Characteristics'!D:D,MATCH($C1960,'Policy Characteristics'!$C:$C,0))),"",INDEX('Policy Characteristics'!D:D,MATCH($C1960,'Policy Characteristics'!$C:$C,0)))</f>
        <v>R&amp;D Fuel Use Reductions</v>
      </c>
      <c r="K1960" s="76" t="str">
        <f>IF(ISBLANK(INDEX('Policy Characteristics'!E:E,MATCH($C1960,'Policy Characteristics'!$C:$C,0))),"",INDEX('Policy Characteristics'!E:E,MATCH($C1960,'Policy Characteristics'!$C:$C,0)))</f>
        <v>RnD industry fuel use reduction</v>
      </c>
      <c r="L1960" s="205">
        <f>IF(ISBLANK(INDEX('Policy Characteristics'!F:F,MATCH($C1960,'Policy Characteristics'!$C:$C,0))),"",INDEX('Policy Characteristics'!F:F,MATCH($C1960,'Policy Characteristics'!$C:$C,0)))</f>
        <v>0</v>
      </c>
      <c r="M1960" s="205">
        <f>IF(ISBLANK(INDEX('Policy Characteristics'!G:G,MATCH($C1960,'Policy Characteristics'!$C:$C,0))),"",INDEX('Policy Characteristics'!G:G,MATCH($C1960,'Policy Characteristics'!$C:$C,0)))</f>
        <v>0.4</v>
      </c>
      <c r="N1960" s="205">
        <f>IF(ISBLANK(INDEX('Policy Characteristics'!H:H,MATCH($C1960,'Policy Characteristics'!$C:$C,0))),"",INDEX('Policy Characteristics'!H:H,MATCH($C1960,'Policy Characteristics'!$C:$C,0)))</f>
        <v>0.01</v>
      </c>
      <c r="O1960" s="76" t="str">
        <f>IF(ISBLANK(INDEX('Policy Characteristics'!I:I,MATCH($C1960,'Policy Characteristics'!$C:$C,0))),"",INDEX('Policy Characteristics'!I:I,MATCH($C1960,'Policy Characteristics'!$C:$C,0)))</f>
        <v>% reduction in fuel use</v>
      </c>
      <c r="P1960" s="76" t="str">
        <f>IF(ISBLANK(INDEX('Policy Characteristics'!J:J,MATCH($C1960,'Policy Characteristics'!$C:$C,0))),"",INDEX('Policy Characteristics'!J:J,MATCH($C1960,'Policy Characteristics'!$C:$C,0)))</f>
        <v>**Description:** This policy causes the fuel use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c r="Q1960" s="76" t="str">
        <f>IF(ISBLANK(INDEX('Policy Characteristics'!K:K,MATCH($C1960,'Policy Characteristics'!$C:$C,0))),"",INDEX('Policy Characteristics'!K:K,MATCH($C1960,'Policy Characteristics'!$C:$C,0)))</f>
        <v>architectural-design.html#rnd</v>
      </c>
      <c r="R1960" s="76" t="str">
        <f>IF(ISBLANK(INDEX('Policy Characteristics'!L:L,MATCH($C1960,'Policy Characteristics'!$C:$C,0))),"",INDEX('Policy Characteristics'!L:L,MATCH($C1960,'Policy Characteristics'!$C:$C,0)))</f>
        <v>research-and-development.html</v>
      </c>
    </row>
    <row r="1961" spans="1:18" x14ac:dyDescent="0.25">
      <c r="A1961" s="76" t="str">
        <f>IF(ISBLANK(INDEX('Policy Characteristics'!A:A,MATCH($C1961,'Policy Characteristics'!$C:$C,0))),"",INDEX('Policy Characteristics'!A:A,MATCH($C1961,'Policy Characteristics'!$C:$C,0)))</f>
        <v>Research and Development</v>
      </c>
      <c r="B1961" s="200" t="str">
        <f>IF(ISBLANK(INDEX('Policy Characteristics'!B:B,MATCH($C1961,'Policy Characteristics'!$C:$C,0))),"",INDEX('Policy Characteristics'!B:B,MATCH($C1961,'Policy Characteristics'!$C:$C,0)))</f>
        <v>Fuel Use Reduction</v>
      </c>
      <c r="C1961" s="76" t="str">
        <f t="shared" si="63"/>
        <v>RnD Industry Fuel Use Perc Reduction</v>
      </c>
      <c r="D1961" t="s">
        <v>1323</v>
      </c>
      <c r="E1961" s="88"/>
      <c r="F1961" s="78" t="s">
        <v>1348</v>
      </c>
      <c r="G1961" s="88"/>
      <c r="H1961" s="15">
        <v>1510</v>
      </c>
      <c r="I1961" s="213" t="s">
        <v>43</v>
      </c>
      <c r="J1961" s="202" t="str">
        <f>IF(ISBLANK(INDEX('Policy Characteristics'!D:D,MATCH($C1961,'Policy Characteristics'!$C:$C,0))),"",INDEX('Policy Characteristics'!D:D,MATCH($C1961,'Policy Characteristics'!$C:$C,0)))</f>
        <v>R&amp;D Fuel Use Reductions</v>
      </c>
      <c r="K1961" s="76" t="str">
        <f>IF(ISBLANK(INDEX('Policy Characteristics'!E:E,MATCH($C1961,'Policy Characteristics'!$C:$C,0))),"",INDEX('Policy Characteristics'!E:E,MATCH($C1961,'Policy Characteristics'!$C:$C,0)))</f>
        <v>RnD industry fuel use reduction</v>
      </c>
      <c r="L1961" s="205">
        <f>IF(ISBLANK(INDEX('Policy Characteristics'!F:F,MATCH($C1961,'Policy Characteristics'!$C:$C,0))),"",INDEX('Policy Characteristics'!F:F,MATCH($C1961,'Policy Characteristics'!$C:$C,0)))</f>
        <v>0</v>
      </c>
      <c r="M1961" s="205">
        <f>IF(ISBLANK(INDEX('Policy Characteristics'!G:G,MATCH($C1961,'Policy Characteristics'!$C:$C,0))),"",INDEX('Policy Characteristics'!G:G,MATCH($C1961,'Policy Characteristics'!$C:$C,0)))</f>
        <v>0.4</v>
      </c>
      <c r="N1961" s="205">
        <f>IF(ISBLANK(INDEX('Policy Characteristics'!H:H,MATCH($C1961,'Policy Characteristics'!$C:$C,0))),"",INDEX('Policy Characteristics'!H:H,MATCH($C1961,'Policy Characteristics'!$C:$C,0)))</f>
        <v>0.01</v>
      </c>
      <c r="O1961" s="76" t="str">
        <f>IF(ISBLANK(INDEX('Policy Characteristics'!I:I,MATCH($C1961,'Policy Characteristics'!$C:$C,0))),"",INDEX('Policy Characteristics'!I:I,MATCH($C1961,'Policy Characteristics'!$C:$C,0)))</f>
        <v>% reduction in fuel use</v>
      </c>
      <c r="P1961" s="76" t="str">
        <f>IF(ISBLANK(INDEX('Policy Characteristics'!J:J,MATCH($C1961,'Policy Characteristics'!$C:$C,0))),"",INDEX('Policy Characteristics'!J:J,MATCH($C1961,'Policy Characteristics'!$C:$C,0)))</f>
        <v>**Description:** This policy causes the fuel use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c r="Q1961" s="76" t="str">
        <f>IF(ISBLANK(INDEX('Policy Characteristics'!K:K,MATCH($C1961,'Policy Characteristics'!$C:$C,0))),"",INDEX('Policy Characteristics'!K:K,MATCH($C1961,'Policy Characteristics'!$C:$C,0)))</f>
        <v>architectural-design.html#rnd</v>
      </c>
      <c r="R1961" s="76" t="str">
        <f>IF(ISBLANK(INDEX('Policy Characteristics'!L:L,MATCH($C1961,'Policy Characteristics'!$C:$C,0))),"",INDEX('Policy Characteristics'!L:L,MATCH($C1961,'Policy Characteristics'!$C:$C,0)))</f>
        <v>research-and-development.html</v>
      </c>
    </row>
    <row r="1962" spans="1:18" x14ac:dyDescent="0.25">
      <c r="A1962" s="76" t="str">
        <f>IF(ISBLANK(INDEX('Policy Characteristics'!A:A,MATCH($C1962,'Policy Characteristics'!$C:$C,0))),"",INDEX('Policy Characteristics'!A:A,MATCH($C1962,'Policy Characteristics'!$C:$C,0)))</f>
        <v>Research and Development</v>
      </c>
      <c r="B1962" s="200" t="str">
        <f>IF(ISBLANK(INDEX('Policy Characteristics'!B:B,MATCH($C1962,'Policy Characteristics'!$C:$C,0))),"",INDEX('Policy Characteristics'!B:B,MATCH($C1962,'Policy Characteristics'!$C:$C,0)))</f>
        <v>Fuel Use Reduction</v>
      </c>
      <c r="C1962" s="76" t="str">
        <f t="shared" si="63"/>
        <v>RnD Industry Fuel Use Perc Reduction</v>
      </c>
      <c r="D1962" t="s">
        <v>1324</v>
      </c>
      <c r="E1962" s="88"/>
      <c r="F1962" s="78" t="s">
        <v>1349</v>
      </c>
      <c r="G1962" s="88"/>
      <c r="H1962" s="15">
        <v>1511</v>
      </c>
      <c r="I1962" s="213" t="s">
        <v>43</v>
      </c>
      <c r="J1962" s="202" t="str">
        <f>IF(ISBLANK(INDEX('Policy Characteristics'!D:D,MATCH($C1962,'Policy Characteristics'!$C:$C,0))),"",INDEX('Policy Characteristics'!D:D,MATCH($C1962,'Policy Characteristics'!$C:$C,0)))</f>
        <v>R&amp;D Fuel Use Reductions</v>
      </c>
      <c r="K1962" s="76" t="str">
        <f>IF(ISBLANK(INDEX('Policy Characteristics'!E:E,MATCH($C1962,'Policy Characteristics'!$C:$C,0))),"",INDEX('Policy Characteristics'!E:E,MATCH($C1962,'Policy Characteristics'!$C:$C,0)))</f>
        <v>RnD industry fuel use reduction</v>
      </c>
      <c r="L1962" s="205">
        <f>IF(ISBLANK(INDEX('Policy Characteristics'!F:F,MATCH($C1962,'Policy Characteristics'!$C:$C,0))),"",INDEX('Policy Characteristics'!F:F,MATCH($C1962,'Policy Characteristics'!$C:$C,0)))</f>
        <v>0</v>
      </c>
      <c r="M1962" s="205">
        <f>IF(ISBLANK(INDEX('Policy Characteristics'!G:G,MATCH($C1962,'Policy Characteristics'!$C:$C,0))),"",INDEX('Policy Characteristics'!G:G,MATCH($C1962,'Policy Characteristics'!$C:$C,0)))</f>
        <v>0.4</v>
      </c>
      <c r="N1962" s="205">
        <f>IF(ISBLANK(INDEX('Policy Characteristics'!H:H,MATCH($C1962,'Policy Characteristics'!$C:$C,0))),"",INDEX('Policy Characteristics'!H:H,MATCH($C1962,'Policy Characteristics'!$C:$C,0)))</f>
        <v>0.01</v>
      </c>
      <c r="O1962" s="76" t="str">
        <f>IF(ISBLANK(INDEX('Policy Characteristics'!I:I,MATCH($C1962,'Policy Characteristics'!$C:$C,0))),"",INDEX('Policy Characteristics'!I:I,MATCH($C1962,'Policy Characteristics'!$C:$C,0)))</f>
        <v>% reduction in fuel use</v>
      </c>
      <c r="P1962" s="76" t="str">
        <f>IF(ISBLANK(INDEX('Policy Characteristics'!J:J,MATCH($C1962,'Policy Characteristics'!$C:$C,0))),"",INDEX('Policy Characteristics'!J:J,MATCH($C1962,'Policy Characteristics'!$C:$C,0)))</f>
        <v>**Description:** This policy causes the fuel use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c r="Q1962" s="76" t="str">
        <f>IF(ISBLANK(INDEX('Policy Characteristics'!K:K,MATCH($C1962,'Policy Characteristics'!$C:$C,0))),"",INDEX('Policy Characteristics'!K:K,MATCH($C1962,'Policy Characteristics'!$C:$C,0)))</f>
        <v>architectural-design.html#rnd</v>
      </c>
      <c r="R1962" s="76" t="str">
        <f>IF(ISBLANK(INDEX('Policy Characteristics'!L:L,MATCH($C1962,'Policy Characteristics'!$C:$C,0))),"",INDEX('Policy Characteristics'!L:L,MATCH($C1962,'Policy Characteristics'!$C:$C,0)))</f>
        <v>research-and-development.html</v>
      </c>
    </row>
    <row r="1963" spans="1:18" x14ac:dyDescent="0.25">
      <c r="A1963" s="76" t="str">
        <f>IF(ISBLANK(INDEX('Policy Characteristics'!A:A,MATCH($C1963,'Policy Characteristics'!$C:$C,0))),"",INDEX('Policy Characteristics'!A:A,MATCH($C1963,'Policy Characteristics'!$C:$C,0)))</f>
        <v>Research and Development</v>
      </c>
      <c r="B1963" s="200" t="str">
        <f>IF(ISBLANK(INDEX('Policy Characteristics'!B:B,MATCH($C1963,'Policy Characteristics'!$C:$C,0))),"",INDEX('Policy Characteristics'!B:B,MATCH($C1963,'Policy Characteristics'!$C:$C,0)))</f>
        <v>Fuel Use Reduction</v>
      </c>
      <c r="C1963" t="s">
        <v>295</v>
      </c>
      <c r="D1963" s="88" t="s">
        <v>491</v>
      </c>
      <c r="E1963" s="88"/>
      <c r="F1963" s="88" t="s">
        <v>468</v>
      </c>
      <c r="G1963" s="88"/>
      <c r="H1963" s="15">
        <v>133</v>
      </c>
      <c r="I1963" s="213" t="s">
        <v>43</v>
      </c>
      <c r="J1963" s="202" t="str">
        <f>IF(ISBLANK(INDEX('Policy Characteristics'!D:D,MATCH($C1963,'Policy Characteristics'!$C:$C,0))),"",INDEX('Policy Characteristics'!D:D,MATCH($C1963,'Policy Characteristics'!$C:$C,0)))</f>
        <v>R&amp;D Fuel Use Reductions</v>
      </c>
      <c r="K1963" s="76" t="str">
        <f>IF(ISBLANK(INDEX('Policy Characteristics'!E:E,MATCH($C1963,'Policy Characteristics'!$C:$C,0))),"",INDEX('Policy Characteristics'!E:E,MATCH($C1963,'Policy Characteristics'!$C:$C,0)))</f>
        <v>RnD transportation fuel use reduction</v>
      </c>
      <c r="L1963" s="205">
        <f>IF(ISBLANK(INDEX('Policy Characteristics'!F:F,MATCH($C1963,'Policy Characteristics'!$C:$C,0))),"",INDEX('Policy Characteristics'!F:F,MATCH($C1963,'Policy Characteristics'!$C:$C,0)))</f>
        <v>0</v>
      </c>
      <c r="M1963" s="205">
        <f>IF(ISBLANK(INDEX('Policy Characteristics'!G:G,MATCH($C1963,'Policy Characteristics'!$C:$C,0))),"",INDEX('Policy Characteristics'!G:G,MATCH($C1963,'Policy Characteristics'!$C:$C,0)))</f>
        <v>0.4</v>
      </c>
      <c r="N1963" s="205">
        <f>IF(ISBLANK(INDEX('Policy Characteristics'!H:H,MATCH($C1963,'Policy Characteristics'!$C:$C,0))),"",INDEX('Policy Characteristics'!H:H,MATCH($C1963,'Policy Characteristics'!$C:$C,0)))</f>
        <v>0.01</v>
      </c>
      <c r="O1963" s="76" t="str">
        <f>IF(ISBLANK(INDEX('Policy Characteristics'!I:I,MATCH($C1963,'Policy Characteristics'!$C:$C,0))),"",INDEX('Policy Characteristics'!I:I,MATCH($C1963,'Policy Characteristics'!$C:$C,0)))</f>
        <v>% reduction in fuel use</v>
      </c>
      <c r="P1963" s="76" t="str">
        <f>IF(ISBLANK(INDEX('Policy Characteristics'!J:J,MATCH($C1963,'Policy Characteristics'!$C:$C,0))),"",INDEX('Policy Characteristics'!J:J,MATCH($C1963,'Policy Characteristics'!$C:$C,0)))</f>
        <v>**Description:** This policy causes the fuel use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c r="Q1963" s="76" t="str">
        <f>IF(ISBLANK(INDEX('Policy Characteristics'!K:K,MATCH($C1963,'Policy Characteristics'!$C:$C,0))),"",INDEX('Policy Characteristics'!K:K,MATCH($C1963,'Policy Characteristics'!$C:$C,0)))</f>
        <v>architectural-design.html#rnd</v>
      </c>
      <c r="R1963" s="76" t="str">
        <f>IF(ISBLANK(INDEX('Policy Characteristics'!L:L,MATCH($C1963,'Policy Characteristics'!$C:$C,0))),"",INDEX('Policy Characteristics'!L:L,MATCH($C1963,'Policy Characteristics'!$C:$C,0)))</f>
        <v>research-and-development.html</v>
      </c>
    </row>
    <row r="1964" spans="1:18" x14ac:dyDescent="0.25">
      <c r="A1964" s="76" t="str">
        <f>IF(ISBLANK(INDEX('Policy Characteristics'!A:A,MATCH($C1964,'Policy Characteristics'!$C:$C,0))),"",INDEX('Policy Characteristics'!A:A,MATCH($C1964,'Policy Characteristics'!$C:$C,0)))</f>
        <v>Research and Development</v>
      </c>
      <c r="B1964" s="200" t="str">
        <f>IF(ISBLANK(INDEX('Policy Characteristics'!B:B,MATCH($C1964,'Policy Characteristics'!$C:$C,0))),"",INDEX('Policy Characteristics'!B:B,MATCH($C1964,'Policy Characteristics'!$C:$C,0)))</f>
        <v>Fuel Use Reduction</v>
      </c>
      <c r="C1964" s="76" t="str">
        <f t="shared" ref="C1964:C1969" si="64">C$1963</f>
        <v>RnD Transportation Fuel Use Perc Reduction</v>
      </c>
      <c r="D1964" s="88" t="s">
        <v>492</v>
      </c>
      <c r="E1964" s="88"/>
      <c r="F1964" s="88" t="s">
        <v>469</v>
      </c>
      <c r="G1964" s="88"/>
      <c r="H1964" s="15">
        <v>134</v>
      </c>
      <c r="I1964" s="213" t="s">
        <v>43</v>
      </c>
      <c r="J1964" s="202" t="str">
        <f>IF(ISBLANK(INDEX('Policy Characteristics'!D:D,MATCH($C1964,'Policy Characteristics'!$C:$C,0))),"",INDEX('Policy Characteristics'!D:D,MATCH($C1964,'Policy Characteristics'!$C:$C,0)))</f>
        <v>R&amp;D Fuel Use Reductions</v>
      </c>
      <c r="K1964" s="76" t="str">
        <f>IF(ISBLANK(INDEX('Policy Characteristics'!E:E,MATCH($C1964,'Policy Characteristics'!$C:$C,0))),"",INDEX('Policy Characteristics'!E:E,MATCH($C1964,'Policy Characteristics'!$C:$C,0)))</f>
        <v>RnD transportation fuel use reduction</v>
      </c>
      <c r="L1964" s="205">
        <f>IF(ISBLANK(INDEX('Policy Characteristics'!F:F,MATCH($C1964,'Policy Characteristics'!$C:$C,0))),"",INDEX('Policy Characteristics'!F:F,MATCH($C1964,'Policy Characteristics'!$C:$C,0)))</f>
        <v>0</v>
      </c>
      <c r="M1964" s="205">
        <f>IF(ISBLANK(INDEX('Policy Characteristics'!G:G,MATCH($C1964,'Policy Characteristics'!$C:$C,0))),"",INDEX('Policy Characteristics'!G:G,MATCH($C1964,'Policy Characteristics'!$C:$C,0)))</f>
        <v>0.4</v>
      </c>
      <c r="N1964" s="205">
        <f>IF(ISBLANK(INDEX('Policy Characteristics'!H:H,MATCH($C1964,'Policy Characteristics'!$C:$C,0))),"",INDEX('Policy Characteristics'!H:H,MATCH($C1964,'Policy Characteristics'!$C:$C,0)))</f>
        <v>0.01</v>
      </c>
      <c r="O1964" s="76" t="str">
        <f>IF(ISBLANK(INDEX('Policy Characteristics'!I:I,MATCH($C1964,'Policy Characteristics'!$C:$C,0))),"",INDEX('Policy Characteristics'!I:I,MATCH($C1964,'Policy Characteristics'!$C:$C,0)))</f>
        <v>% reduction in fuel use</v>
      </c>
      <c r="P1964" s="76" t="str">
        <f>IF(ISBLANK(INDEX('Policy Characteristics'!J:J,MATCH($C1964,'Policy Characteristics'!$C:$C,0))),"",INDEX('Policy Characteristics'!J:J,MATCH($C1964,'Policy Characteristics'!$C:$C,0)))</f>
        <v>**Description:** This policy causes the fuel use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c r="Q1964" s="76" t="str">
        <f>IF(ISBLANK(INDEX('Policy Characteristics'!K:K,MATCH($C1964,'Policy Characteristics'!$C:$C,0))),"",INDEX('Policy Characteristics'!K:K,MATCH($C1964,'Policy Characteristics'!$C:$C,0)))</f>
        <v>architectural-design.html#rnd</v>
      </c>
      <c r="R1964" s="76" t="str">
        <f>IF(ISBLANK(INDEX('Policy Characteristics'!L:L,MATCH($C1964,'Policy Characteristics'!$C:$C,0))),"",INDEX('Policy Characteristics'!L:L,MATCH($C1964,'Policy Characteristics'!$C:$C,0)))</f>
        <v>research-and-development.html</v>
      </c>
    </row>
    <row r="1965" spans="1:18" x14ac:dyDescent="0.25">
      <c r="A1965" s="76" t="str">
        <f>IF(ISBLANK(INDEX('Policy Characteristics'!A:A,MATCH($C1965,'Policy Characteristics'!$C:$C,0))),"",INDEX('Policy Characteristics'!A:A,MATCH($C1965,'Policy Characteristics'!$C:$C,0)))</f>
        <v>Research and Development</v>
      </c>
      <c r="B1965" s="200" t="str">
        <f>IF(ISBLANK(INDEX('Policy Characteristics'!B:B,MATCH($C1965,'Policy Characteristics'!$C:$C,0))),"",INDEX('Policy Characteristics'!B:B,MATCH($C1965,'Policy Characteristics'!$C:$C,0)))</f>
        <v>Fuel Use Reduction</v>
      </c>
      <c r="C1965" s="76" t="str">
        <f t="shared" si="64"/>
        <v>RnD Transportation Fuel Use Perc Reduction</v>
      </c>
      <c r="D1965" s="88" t="s">
        <v>493</v>
      </c>
      <c r="E1965" s="88"/>
      <c r="F1965" s="88" t="s">
        <v>470</v>
      </c>
      <c r="G1965" s="88"/>
      <c r="H1965" s="15">
        <v>135</v>
      </c>
      <c r="I1965" s="213" t="s">
        <v>43</v>
      </c>
      <c r="J1965" s="202" t="str">
        <f>IF(ISBLANK(INDEX('Policy Characteristics'!D:D,MATCH($C1965,'Policy Characteristics'!$C:$C,0))),"",INDEX('Policy Characteristics'!D:D,MATCH($C1965,'Policy Characteristics'!$C:$C,0)))</f>
        <v>R&amp;D Fuel Use Reductions</v>
      </c>
      <c r="K1965" s="76" t="str">
        <f>IF(ISBLANK(INDEX('Policy Characteristics'!E:E,MATCH($C1965,'Policy Characteristics'!$C:$C,0))),"",INDEX('Policy Characteristics'!E:E,MATCH($C1965,'Policy Characteristics'!$C:$C,0)))</f>
        <v>RnD transportation fuel use reduction</v>
      </c>
      <c r="L1965" s="205">
        <f>IF(ISBLANK(INDEX('Policy Characteristics'!F:F,MATCH($C1965,'Policy Characteristics'!$C:$C,0))),"",INDEX('Policy Characteristics'!F:F,MATCH($C1965,'Policy Characteristics'!$C:$C,0)))</f>
        <v>0</v>
      </c>
      <c r="M1965" s="205">
        <f>IF(ISBLANK(INDEX('Policy Characteristics'!G:G,MATCH($C1965,'Policy Characteristics'!$C:$C,0))),"",INDEX('Policy Characteristics'!G:G,MATCH($C1965,'Policy Characteristics'!$C:$C,0)))</f>
        <v>0.4</v>
      </c>
      <c r="N1965" s="205">
        <f>IF(ISBLANK(INDEX('Policy Characteristics'!H:H,MATCH($C1965,'Policy Characteristics'!$C:$C,0))),"",INDEX('Policy Characteristics'!H:H,MATCH($C1965,'Policy Characteristics'!$C:$C,0)))</f>
        <v>0.01</v>
      </c>
      <c r="O1965" s="76" t="str">
        <f>IF(ISBLANK(INDEX('Policy Characteristics'!I:I,MATCH($C1965,'Policy Characteristics'!$C:$C,0))),"",INDEX('Policy Characteristics'!I:I,MATCH($C1965,'Policy Characteristics'!$C:$C,0)))</f>
        <v>% reduction in fuel use</v>
      </c>
      <c r="P1965" s="76" t="str">
        <f>IF(ISBLANK(INDEX('Policy Characteristics'!J:J,MATCH($C1965,'Policy Characteristics'!$C:$C,0))),"",INDEX('Policy Characteristics'!J:J,MATCH($C1965,'Policy Characteristics'!$C:$C,0)))</f>
        <v>**Description:** This policy causes the fuel use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c r="Q1965" s="76" t="str">
        <f>IF(ISBLANK(INDEX('Policy Characteristics'!K:K,MATCH($C1965,'Policy Characteristics'!$C:$C,0))),"",INDEX('Policy Characteristics'!K:K,MATCH($C1965,'Policy Characteristics'!$C:$C,0)))</f>
        <v>architectural-design.html#rnd</v>
      </c>
      <c r="R1965" s="76" t="str">
        <f>IF(ISBLANK(INDEX('Policy Characteristics'!L:L,MATCH($C1965,'Policy Characteristics'!$C:$C,0))),"",INDEX('Policy Characteristics'!L:L,MATCH($C1965,'Policy Characteristics'!$C:$C,0)))</f>
        <v>research-and-development.html</v>
      </c>
    </row>
    <row r="1966" spans="1:18" x14ac:dyDescent="0.25">
      <c r="A1966" s="76" t="str">
        <f>IF(ISBLANK(INDEX('Policy Characteristics'!A:A,MATCH($C1966,'Policy Characteristics'!$C:$C,0))),"",INDEX('Policy Characteristics'!A:A,MATCH($C1966,'Policy Characteristics'!$C:$C,0)))</f>
        <v>Research and Development</v>
      </c>
      <c r="B1966" s="200" t="str">
        <f>IF(ISBLANK(INDEX('Policy Characteristics'!B:B,MATCH($C1966,'Policy Characteristics'!$C:$C,0))),"",INDEX('Policy Characteristics'!B:B,MATCH($C1966,'Policy Characteristics'!$C:$C,0)))</f>
        <v>Fuel Use Reduction</v>
      </c>
      <c r="C1966" s="76" t="str">
        <f t="shared" si="64"/>
        <v>RnD Transportation Fuel Use Perc Reduction</v>
      </c>
      <c r="D1966" s="88" t="s">
        <v>494</v>
      </c>
      <c r="E1966" s="88"/>
      <c r="F1966" s="88" t="s">
        <v>471</v>
      </c>
      <c r="G1966" s="88"/>
      <c r="H1966" s="15">
        <v>136</v>
      </c>
      <c r="I1966" s="213" t="s">
        <v>43</v>
      </c>
      <c r="J1966" s="202" t="str">
        <f>IF(ISBLANK(INDEX('Policy Characteristics'!D:D,MATCH($C1966,'Policy Characteristics'!$C:$C,0))),"",INDEX('Policy Characteristics'!D:D,MATCH($C1966,'Policy Characteristics'!$C:$C,0)))</f>
        <v>R&amp;D Fuel Use Reductions</v>
      </c>
      <c r="K1966" s="76" t="str">
        <f>IF(ISBLANK(INDEX('Policy Characteristics'!E:E,MATCH($C1966,'Policy Characteristics'!$C:$C,0))),"",INDEX('Policy Characteristics'!E:E,MATCH($C1966,'Policy Characteristics'!$C:$C,0)))</f>
        <v>RnD transportation fuel use reduction</v>
      </c>
      <c r="L1966" s="205">
        <f>IF(ISBLANK(INDEX('Policy Characteristics'!F:F,MATCH($C1966,'Policy Characteristics'!$C:$C,0))),"",INDEX('Policy Characteristics'!F:F,MATCH($C1966,'Policy Characteristics'!$C:$C,0)))</f>
        <v>0</v>
      </c>
      <c r="M1966" s="205">
        <f>IF(ISBLANK(INDEX('Policy Characteristics'!G:G,MATCH($C1966,'Policy Characteristics'!$C:$C,0))),"",INDEX('Policy Characteristics'!G:G,MATCH($C1966,'Policy Characteristics'!$C:$C,0)))</f>
        <v>0.4</v>
      </c>
      <c r="N1966" s="205">
        <f>IF(ISBLANK(INDEX('Policy Characteristics'!H:H,MATCH($C1966,'Policy Characteristics'!$C:$C,0))),"",INDEX('Policy Characteristics'!H:H,MATCH($C1966,'Policy Characteristics'!$C:$C,0)))</f>
        <v>0.01</v>
      </c>
      <c r="O1966" s="76" t="str">
        <f>IF(ISBLANK(INDEX('Policy Characteristics'!I:I,MATCH($C1966,'Policy Characteristics'!$C:$C,0))),"",INDEX('Policy Characteristics'!I:I,MATCH($C1966,'Policy Characteristics'!$C:$C,0)))</f>
        <v>% reduction in fuel use</v>
      </c>
      <c r="P1966" s="76" t="str">
        <f>IF(ISBLANK(INDEX('Policy Characteristics'!J:J,MATCH($C1966,'Policy Characteristics'!$C:$C,0))),"",INDEX('Policy Characteristics'!J:J,MATCH($C1966,'Policy Characteristics'!$C:$C,0)))</f>
        <v>**Description:** This policy causes the fuel use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c r="Q1966" s="76" t="str">
        <f>IF(ISBLANK(INDEX('Policy Characteristics'!K:K,MATCH($C1966,'Policy Characteristics'!$C:$C,0))),"",INDEX('Policy Characteristics'!K:K,MATCH($C1966,'Policy Characteristics'!$C:$C,0)))</f>
        <v>architectural-design.html#rnd</v>
      </c>
      <c r="R1966" s="76" t="str">
        <f>IF(ISBLANK(INDEX('Policy Characteristics'!L:L,MATCH($C1966,'Policy Characteristics'!$C:$C,0))),"",INDEX('Policy Characteristics'!L:L,MATCH($C1966,'Policy Characteristics'!$C:$C,0)))</f>
        <v>research-and-development.html</v>
      </c>
    </row>
    <row r="1967" spans="1:18" x14ac:dyDescent="0.25">
      <c r="A1967" s="76" t="str">
        <f>IF(ISBLANK(INDEX('Policy Characteristics'!A:A,MATCH($C1967,'Policy Characteristics'!$C:$C,0))),"",INDEX('Policy Characteristics'!A:A,MATCH($C1967,'Policy Characteristics'!$C:$C,0)))</f>
        <v>Research and Development</v>
      </c>
      <c r="B1967" s="200" t="str">
        <f>IF(ISBLANK(INDEX('Policy Characteristics'!B:B,MATCH($C1967,'Policy Characteristics'!$C:$C,0))),"",INDEX('Policy Characteristics'!B:B,MATCH($C1967,'Policy Characteristics'!$C:$C,0)))</f>
        <v>Fuel Use Reduction</v>
      </c>
      <c r="C1967" s="76" t="str">
        <f t="shared" si="64"/>
        <v>RnD Transportation Fuel Use Perc Reduction</v>
      </c>
      <c r="D1967" s="88" t="s">
        <v>495</v>
      </c>
      <c r="E1967" s="88"/>
      <c r="F1967" s="88" t="s">
        <v>472</v>
      </c>
      <c r="G1967" s="88"/>
      <c r="H1967" s="15">
        <v>137</v>
      </c>
      <c r="I1967" s="213" t="s">
        <v>43</v>
      </c>
      <c r="J1967" s="202" t="str">
        <f>IF(ISBLANK(INDEX('Policy Characteristics'!D:D,MATCH($C1967,'Policy Characteristics'!$C:$C,0))),"",INDEX('Policy Characteristics'!D:D,MATCH($C1967,'Policy Characteristics'!$C:$C,0)))</f>
        <v>R&amp;D Fuel Use Reductions</v>
      </c>
      <c r="K1967" s="76" t="str">
        <f>IF(ISBLANK(INDEX('Policy Characteristics'!E:E,MATCH($C1967,'Policy Characteristics'!$C:$C,0))),"",INDEX('Policy Characteristics'!E:E,MATCH($C1967,'Policy Characteristics'!$C:$C,0)))</f>
        <v>RnD transportation fuel use reduction</v>
      </c>
      <c r="L1967" s="205">
        <f>IF(ISBLANK(INDEX('Policy Characteristics'!F:F,MATCH($C1967,'Policy Characteristics'!$C:$C,0))),"",INDEX('Policy Characteristics'!F:F,MATCH($C1967,'Policy Characteristics'!$C:$C,0)))</f>
        <v>0</v>
      </c>
      <c r="M1967" s="205">
        <f>IF(ISBLANK(INDEX('Policy Characteristics'!G:G,MATCH($C1967,'Policy Characteristics'!$C:$C,0))),"",INDEX('Policy Characteristics'!G:G,MATCH($C1967,'Policy Characteristics'!$C:$C,0)))</f>
        <v>0.4</v>
      </c>
      <c r="N1967" s="205">
        <f>IF(ISBLANK(INDEX('Policy Characteristics'!H:H,MATCH($C1967,'Policy Characteristics'!$C:$C,0))),"",INDEX('Policy Characteristics'!H:H,MATCH($C1967,'Policy Characteristics'!$C:$C,0)))</f>
        <v>0.01</v>
      </c>
      <c r="O1967" s="76" t="str">
        <f>IF(ISBLANK(INDEX('Policy Characteristics'!I:I,MATCH($C1967,'Policy Characteristics'!$C:$C,0))),"",INDEX('Policy Characteristics'!I:I,MATCH($C1967,'Policy Characteristics'!$C:$C,0)))</f>
        <v>% reduction in fuel use</v>
      </c>
      <c r="P1967" s="76" t="str">
        <f>IF(ISBLANK(INDEX('Policy Characteristics'!J:J,MATCH($C1967,'Policy Characteristics'!$C:$C,0))),"",INDEX('Policy Characteristics'!J:J,MATCH($C1967,'Policy Characteristics'!$C:$C,0)))</f>
        <v>**Description:** This policy causes the fuel use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c r="Q1967" s="76" t="str">
        <f>IF(ISBLANK(INDEX('Policy Characteristics'!K:K,MATCH($C1967,'Policy Characteristics'!$C:$C,0))),"",INDEX('Policy Characteristics'!K:K,MATCH($C1967,'Policy Characteristics'!$C:$C,0)))</f>
        <v>architectural-design.html#rnd</v>
      </c>
      <c r="R1967" s="76" t="str">
        <f>IF(ISBLANK(INDEX('Policy Characteristics'!L:L,MATCH($C1967,'Policy Characteristics'!$C:$C,0))),"",INDEX('Policy Characteristics'!L:L,MATCH($C1967,'Policy Characteristics'!$C:$C,0)))</f>
        <v>research-and-development.html</v>
      </c>
    </row>
    <row r="1968" spans="1:18" x14ac:dyDescent="0.25">
      <c r="A1968" s="76" t="str">
        <f>IF(ISBLANK(INDEX('Policy Characteristics'!A:A,MATCH($C1968,'Policy Characteristics'!$C:$C,0))),"",INDEX('Policy Characteristics'!A:A,MATCH($C1968,'Policy Characteristics'!$C:$C,0)))</f>
        <v>Research and Development</v>
      </c>
      <c r="B1968" s="200" t="str">
        <f>IF(ISBLANK(INDEX('Policy Characteristics'!B:B,MATCH($C1968,'Policy Characteristics'!$C:$C,0))),"",INDEX('Policy Characteristics'!B:B,MATCH($C1968,'Policy Characteristics'!$C:$C,0)))</f>
        <v>Fuel Use Reduction</v>
      </c>
      <c r="C1968" s="76" t="str">
        <f t="shared" si="64"/>
        <v>RnD Transportation Fuel Use Perc Reduction</v>
      </c>
      <c r="D1968" s="88" t="s">
        <v>749</v>
      </c>
      <c r="E1968" s="88"/>
      <c r="F1968" s="88" t="s">
        <v>1031</v>
      </c>
      <c r="G1968" s="88"/>
      <c r="H1968" s="15">
        <v>138</v>
      </c>
      <c r="I1968" s="213" t="s">
        <v>43</v>
      </c>
      <c r="J1968" s="202" t="str">
        <f>IF(ISBLANK(INDEX('Policy Characteristics'!D:D,MATCH($C1968,'Policy Characteristics'!$C:$C,0))),"",INDEX('Policy Characteristics'!D:D,MATCH($C1968,'Policy Characteristics'!$C:$C,0)))</f>
        <v>R&amp;D Fuel Use Reductions</v>
      </c>
      <c r="K1968" s="76" t="str">
        <f>IF(ISBLANK(INDEX('Policy Characteristics'!E:E,MATCH($C1968,'Policy Characteristics'!$C:$C,0))),"",INDEX('Policy Characteristics'!E:E,MATCH($C1968,'Policy Characteristics'!$C:$C,0)))</f>
        <v>RnD transportation fuel use reduction</v>
      </c>
      <c r="L1968" s="205">
        <f>IF(ISBLANK(INDEX('Policy Characteristics'!F:F,MATCH($C1968,'Policy Characteristics'!$C:$C,0))),"",INDEX('Policy Characteristics'!F:F,MATCH($C1968,'Policy Characteristics'!$C:$C,0)))</f>
        <v>0</v>
      </c>
      <c r="M1968" s="205">
        <f>IF(ISBLANK(INDEX('Policy Characteristics'!G:G,MATCH($C1968,'Policy Characteristics'!$C:$C,0))),"",INDEX('Policy Characteristics'!G:G,MATCH($C1968,'Policy Characteristics'!$C:$C,0)))</f>
        <v>0.4</v>
      </c>
      <c r="N1968" s="205">
        <f>IF(ISBLANK(INDEX('Policy Characteristics'!H:H,MATCH($C1968,'Policy Characteristics'!$C:$C,0))),"",INDEX('Policy Characteristics'!H:H,MATCH($C1968,'Policy Characteristics'!$C:$C,0)))</f>
        <v>0.01</v>
      </c>
      <c r="O1968" s="76" t="str">
        <f>IF(ISBLANK(INDEX('Policy Characteristics'!I:I,MATCH($C1968,'Policy Characteristics'!$C:$C,0))),"",INDEX('Policy Characteristics'!I:I,MATCH($C1968,'Policy Characteristics'!$C:$C,0)))</f>
        <v>% reduction in fuel use</v>
      </c>
      <c r="P1968" s="76" t="str">
        <f>IF(ISBLANK(INDEX('Policy Characteristics'!J:J,MATCH($C1968,'Policy Characteristics'!$C:$C,0))),"",INDEX('Policy Characteristics'!J:J,MATCH($C1968,'Policy Characteristics'!$C:$C,0)))</f>
        <v>**Description:** This policy causes the fuel use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c r="Q1968" s="76" t="str">
        <f>IF(ISBLANK(INDEX('Policy Characteristics'!K:K,MATCH($C1968,'Policy Characteristics'!$C:$C,0))),"",INDEX('Policy Characteristics'!K:K,MATCH($C1968,'Policy Characteristics'!$C:$C,0)))</f>
        <v>architectural-design.html#rnd</v>
      </c>
      <c r="R1968" s="76" t="str">
        <f>IF(ISBLANK(INDEX('Policy Characteristics'!L:L,MATCH($C1968,'Policy Characteristics'!$C:$C,0))),"",INDEX('Policy Characteristics'!L:L,MATCH($C1968,'Policy Characteristics'!$C:$C,0)))</f>
        <v>research-and-development.html</v>
      </c>
    </row>
    <row r="1969" spans="1:18" x14ac:dyDescent="0.25">
      <c r="A1969" s="76" t="str">
        <f>IF(ISBLANK(INDEX('Policy Characteristics'!A:A,MATCH($C1969,'Policy Characteristics'!$C:$C,0))),"",INDEX('Policy Characteristics'!A:A,MATCH($C1969,'Policy Characteristics'!$C:$C,0)))</f>
        <v>Research and Development</v>
      </c>
      <c r="B1969" s="200" t="str">
        <f>IF(ISBLANK(INDEX('Policy Characteristics'!B:B,MATCH($C1969,'Policy Characteristics'!$C:$C,0))),"",INDEX('Policy Characteristics'!B:B,MATCH($C1969,'Policy Characteristics'!$C:$C,0)))</f>
        <v>Fuel Use Reduction</v>
      </c>
      <c r="C1969" s="76" t="str">
        <f t="shared" si="64"/>
        <v>RnD Transportation Fuel Use Perc Reduction</v>
      </c>
      <c r="D1969" s="88" t="s">
        <v>748</v>
      </c>
      <c r="E1969" s="88"/>
      <c r="F1969" s="88" t="s">
        <v>1032</v>
      </c>
      <c r="G1969" s="88"/>
      <c r="H1969" s="15">
        <v>524</v>
      </c>
      <c r="I1969" s="213" t="s">
        <v>43</v>
      </c>
      <c r="J1969" s="202" t="str">
        <f>IF(ISBLANK(INDEX('Policy Characteristics'!D:D,MATCH($C1969,'Policy Characteristics'!$C:$C,0))),"",INDEX('Policy Characteristics'!D:D,MATCH($C1969,'Policy Characteristics'!$C:$C,0)))</f>
        <v>R&amp;D Fuel Use Reductions</v>
      </c>
      <c r="K1969" s="76" t="str">
        <f>IF(ISBLANK(INDEX('Policy Characteristics'!E:E,MATCH($C1969,'Policy Characteristics'!$C:$C,0))),"",INDEX('Policy Characteristics'!E:E,MATCH($C1969,'Policy Characteristics'!$C:$C,0)))</f>
        <v>RnD transportation fuel use reduction</v>
      </c>
      <c r="L1969" s="205">
        <f>IF(ISBLANK(INDEX('Policy Characteristics'!F:F,MATCH($C1969,'Policy Characteristics'!$C:$C,0))),"",INDEX('Policy Characteristics'!F:F,MATCH($C1969,'Policy Characteristics'!$C:$C,0)))</f>
        <v>0</v>
      </c>
      <c r="M1969" s="205">
        <f>IF(ISBLANK(INDEX('Policy Characteristics'!G:G,MATCH($C1969,'Policy Characteristics'!$C:$C,0))),"",INDEX('Policy Characteristics'!G:G,MATCH($C1969,'Policy Characteristics'!$C:$C,0)))</f>
        <v>0.4</v>
      </c>
      <c r="N1969" s="205">
        <f>IF(ISBLANK(INDEX('Policy Characteristics'!H:H,MATCH($C1969,'Policy Characteristics'!$C:$C,0))),"",INDEX('Policy Characteristics'!H:H,MATCH($C1969,'Policy Characteristics'!$C:$C,0)))</f>
        <v>0.01</v>
      </c>
      <c r="O1969" s="76" t="str">
        <f>IF(ISBLANK(INDEX('Policy Characteristics'!I:I,MATCH($C1969,'Policy Characteristics'!$C:$C,0))),"",INDEX('Policy Characteristics'!I:I,MATCH($C1969,'Policy Characteristics'!$C:$C,0)))</f>
        <v>% reduction in fuel use</v>
      </c>
      <c r="P1969" s="76" t="str">
        <f>IF(ISBLANK(INDEX('Policy Characteristics'!J:J,MATCH($C1969,'Policy Characteristics'!$C:$C,0))),"",INDEX('Policy Characteristics'!J:J,MATCH($C1969,'Policy Characteristics'!$C:$C,0)))</f>
        <v>**Description:** This policy causes the fuel use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c r="Q1969" s="76" t="str">
        <f>IF(ISBLANK(INDEX('Policy Characteristics'!K:K,MATCH($C1969,'Policy Characteristics'!$C:$C,0))),"",INDEX('Policy Characteristics'!K:K,MATCH($C1969,'Policy Characteristics'!$C:$C,0)))</f>
        <v>architectural-design.html#rnd</v>
      </c>
      <c r="R1969" s="76" t="str">
        <f>IF(ISBLANK(INDEX('Policy Characteristics'!L:L,MATCH($C1969,'Policy Characteristics'!$C:$C,0))),"",INDEX('Policy Characteristics'!L:L,MATCH($C1969,'Policy Characteristics'!$C:$C,0)))</f>
        <v>research-and-development.html</v>
      </c>
    </row>
    <row r="1970" spans="1:18" x14ac:dyDescent="0.25">
      <c r="A1970" s="76" t="str">
        <f>IF(ISBLANK(INDEX('Policy Characteristics'!A:A,MATCH($C1970,'Policy Characteristics'!$C:$C,0))),"",INDEX('Policy Characteristics'!A:A,MATCH($C1970,'Policy Characteristics'!$C:$C,0)))</f>
        <v>Government Revenue Accounting</v>
      </c>
      <c r="B1970" s="200" t="str">
        <f>IF(ISBLANK(INDEX('Policy Characteristics'!B:B,MATCH($C1970,'Policy Characteristics'!$C:$C,0))),"",INDEX('Policy Characteristics'!B:B,MATCH($C1970,'Policy Characteristics'!$C:$C,0)))</f>
        <v>Carbon Tax Revenue</v>
      </c>
      <c r="C1970" t="s">
        <v>1191</v>
      </c>
      <c r="D1970" t="s">
        <v>1199</v>
      </c>
      <c r="F1970" t="s">
        <v>1204</v>
      </c>
      <c r="H1970" s="15">
        <v>545</v>
      </c>
      <c r="I1970" s="204" t="s">
        <v>43</v>
      </c>
      <c r="J1970" s="202" t="str">
        <f>IF(ISBLANK(INDEX('Policy Characteristics'!D:D,MATCH($C1970,'Policy Characteristics'!$C:$C,0))),"",INDEX('Policy Characteristics'!D:D,MATCH($C1970,'Policy Characteristics'!$C:$C,0)))</f>
        <v/>
      </c>
      <c r="K1970" s="76" t="str">
        <f>IF(ISBLANK(INDEX('Policy Characteristics'!E:E,MATCH($C1970,'Policy Characteristics'!$C:$C,0))),"",INDEX('Policy Characteristics'!E:E,MATCH($C1970,'Policy Characteristics'!$C:$C,0)))</f>
        <v>GRA carbon tax revenue</v>
      </c>
      <c r="L1970" s="76">
        <f>IF(ISBLANK(INDEX('Policy Characteristics'!F:F,MATCH($C1970,'Policy Characteristics'!$C:$C,0))),"",INDEX('Policy Characteristics'!F:F,MATCH($C1970,'Policy Characteristics'!$C:$C,0)))</f>
        <v>0</v>
      </c>
      <c r="M1970" s="76">
        <f>IF(ISBLANK(INDEX('Policy Characteristics'!G:G,MATCH($C1970,'Policy Characteristics'!$C:$C,0))),"",INDEX('Policy Characteristics'!G:G,MATCH($C1970,'Policy Characteristics'!$C:$C,0)))</f>
        <v>10</v>
      </c>
      <c r="N1970" s="76">
        <f>IF(ISBLANK(INDEX('Policy Characteristics'!H:H,MATCH($C1970,'Policy Characteristics'!$C:$C,0))),"",INDEX('Policy Characteristics'!H:H,MATCH($C1970,'Policy Characteristics'!$C:$C,0)))</f>
        <v>1</v>
      </c>
      <c r="O1970" s="76" t="str">
        <f>IF(ISBLANK(INDEX('Policy Characteristics'!I:I,MATCH($C1970,'Policy Characteristics'!$C:$C,0))),"",INDEX('Policy Characteristics'!I:I,MATCH($C1970,'Policy Characteristics'!$C:$C,0)))</f>
        <v>weight</v>
      </c>
      <c r="P1970" s="76" t="str">
        <f>IF(ISBLANK(INDEX('Policy Characteristics'!J:J,MATCH($C1970,'Policy Characteristics'!$C:$C,0))),"",INDEX('Policy Characteristics'!J:J,MATCH($C1970,'Policy Characteristics'!$C:$C,0)))</f>
        <v xml:space="preserve">**Description:** This setting is one of several "Government Revenue Accounting" control settings that help determine how the government accounts for certain changes in its cash flow (such as increased or decreased tax revenues or subsidy payments). These settings allow for new revenue or spending to be allocated to different purposes by designating shareweights to each accounting purpose. The accounting purposes are: **Regular Spending** increasing this weight means the government will use increased revenue (or account account for increased spending) by increasing (or decreasing) spending on its normal budget (e.g., activities such as defense, education, and administrative expenses). **Budget Deficit** increasing this weight means government will use increased revenue (or account for increased spending) on the deficit, shrinking (or growing) the national debt (with associated implications for interest payments)grow or shrink the national debt (with associated implications for interest payments). **Household Taxes** increasing this weight means the government will use increased revenue (or account for increased spending) to decrease (or increase)  taxes on households. A "climate dividend" is considered to be a decrease in household taxes. **Payroll Taxes** increasing this weight means government will use increased revenue (or account for increased spending) to decrease (or increase)  payroll taxes. **Corporate Taxes** increasing this weight means government will use increased revenue (or account for increased spending) to decrease (or increase)  corporate taxes. // **Guidance for setting values:** This value is set as a weight (1 to 10) for each accounting purpose, in order to indicate how the increased revenue (or spending) from this policy should be allocated among the five revenue accounting options. The share of the change in cash flow allocated to each revenue accounting option is calculated as that option's weight divided by the total of the weights assigned to all options. If every purpose is assigned zero weight, they all receive an equal share of the change in cash flow.
</v>
      </c>
      <c r="Q1970" s="76" t="str">
        <f>IF(ISBLANK(INDEX('Policy Characteristics'!K:K,MATCH($C1970,'Policy Characteristics'!$C:$C,0))),"",INDEX('Policy Characteristics'!K:K,MATCH($C1970,'Policy Characteristics'!$C:$C,0)))</f>
        <v>io-model.html</v>
      </c>
      <c r="R1970" s="76" t="str">
        <f>IF(ISBLANK(INDEX('Policy Characteristics'!L:L,MATCH($C1970,'Policy Characteristics'!$C:$C,0))),"",INDEX('Policy Characteristics'!L:L,MATCH($C1970,'Policy Characteristics'!$C:$C,0)))</f>
        <v/>
      </c>
    </row>
    <row r="1971" spans="1:18" x14ac:dyDescent="0.25">
      <c r="A1971" s="76" t="str">
        <f>IF(ISBLANK(INDEX('Policy Characteristics'!A:A,MATCH($C1971,'Policy Characteristics'!$C:$C,0))),"",INDEX('Policy Characteristics'!A:A,MATCH($C1971,'Policy Characteristics'!$C:$C,0)))</f>
        <v>Government Revenue Accounting</v>
      </c>
      <c r="B1971" s="200" t="str">
        <f>IF(ISBLANK(INDEX('Policy Characteristics'!B:B,MATCH($C1971,'Policy Characteristics'!$C:$C,0))),"",INDEX('Policy Characteristics'!B:B,MATCH($C1971,'Policy Characteristics'!$C:$C,0)))</f>
        <v>Carbon Tax Revenue</v>
      </c>
      <c r="C1971" s="76" t="str">
        <f t="shared" ref="C1971:C1974" si="65">C$1970</f>
        <v>GRA for Carbon Tax Revenue</v>
      </c>
      <c r="D1971" t="s">
        <v>1200</v>
      </c>
      <c r="F1971" t="s">
        <v>1215</v>
      </c>
      <c r="H1971" s="15">
        <v>546</v>
      </c>
      <c r="I1971" s="200" t="str">
        <f t="shared" ref="I1971:I1974" si="66">I$1970</f>
        <v>Yes</v>
      </c>
      <c r="J1971" s="202" t="str">
        <f>IF(ISBLANK(INDEX('Policy Characteristics'!D:D,MATCH($C1971,'Policy Characteristics'!$C:$C,0))),"",INDEX('Policy Characteristics'!D:D,MATCH($C1971,'Policy Characteristics'!$C:$C,0)))</f>
        <v/>
      </c>
      <c r="K1971" s="76" t="str">
        <f>IF(ISBLANK(INDEX('Policy Characteristics'!E:E,MATCH($C1971,'Policy Characteristics'!$C:$C,0))),"",INDEX('Policy Characteristics'!E:E,MATCH($C1971,'Policy Characteristics'!$C:$C,0)))</f>
        <v>GRA carbon tax revenue</v>
      </c>
      <c r="L1971" s="76">
        <f>IF(ISBLANK(INDEX('Policy Characteristics'!F:F,MATCH($C1971,'Policy Characteristics'!$C:$C,0))),"",INDEX('Policy Characteristics'!F:F,MATCH($C1971,'Policy Characteristics'!$C:$C,0)))</f>
        <v>0</v>
      </c>
      <c r="M1971" s="76">
        <f>IF(ISBLANK(INDEX('Policy Characteristics'!G:G,MATCH($C1971,'Policy Characteristics'!$C:$C,0))),"",INDEX('Policy Characteristics'!G:G,MATCH($C1971,'Policy Characteristics'!$C:$C,0)))</f>
        <v>10</v>
      </c>
      <c r="N1971" s="76">
        <f>IF(ISBLANK(INDEX('Policy Characteristics'!H:H,MATCH($C1971,'Policy Characteristics'!$C:$C,0))),"",INDEX('Policy Characteristics'!H:H,MATCH($C1971,'Policy Characteristics'!$C:$C,0)))</f>
        <v>1</v>
      </c>
      <c r="O1971" s="76" t="str">
        <f>IF(ISBLANK(INDEX('Policy Characteristics'!I:I,MATCH($C1971,'Policy Characteristics'!$C:$C,0))),"",INDEX('Policy Characteristics'!I:I,MATCH($C1971,'Policy Characteristics'!$C:$C,0)))</f>
        <v>weight</v>
      </c>
      <c r="P1971" s="76" t="str">
        <f>IF(ISBLANK(INDEX('Policy Characteristics'!J:J,MATCH($C1971,'Policy Characteristics'!$C:$C,0))),"",INDEX('Policy Characteristics'!J:J,MATCH($C1971,'Policy Characteristics'!$C:$C,0)))</f>
        <v xml:space="preserve">**Description:** This setting is one of several "Government Revenue Accounting" control settings that help determine how the government accounts for certain changes in its cash flow (such as increased or decreased tax revenues or subsidy payments). These settings allow for new revenue or spending to be allocated to different purposes by designating shareweights to each accounting purpose. The accounting purposes are: **Regular Spending** increasing this weight means the government will use increased revenue (or account account for increased spending) by increasing (or decreasing) spending on its normal budget (e.g., activities such as defense, education, and administrative expenses). **Budget Deficit** increasing this weight means government will use increased revenue (or account for increased spending) on the deficit, shrinking (or growing) the national debt (with associated implications for interest payments)grow or shrink the national debt (with associated implications for interest payments). **Household Taxes** increasing this weight means the government will use increased revenue (or account for increased spending) to decrease (or increase)  taxes on households. A "climate dividend" is considered to be a decrease in household taxes. **Payroll Taxes** increasing this weight means government will use increased revenue (or account for increased spending) to decrease (or increase)  payroll taxes. **Corporate Taxes** increasing this weight means government will use increased revenue (or account for increased spending) to decrease (or increase)  corporate taxes. // **Guidance for setting values:** This value is set as a weight (1 to 10) for each accounting purpose, in order to indicate how the increased revenue (or spending) from this policy should be allocated among the five revenue accounting options. The share of the change in cash flow allocated to each revenue accounting option is calculated as that option's weight divided by the total of the weights assigned to all options. If every purpose is assigned zero weight, they all receive an equal share of the change in cash flow.
</v>
      </c>
      <c r="Q1971" s="76" t="str">
        <f>IF(ISBLANK(INDEX('Policy Characteristics'!K:K,MATCH($C1971,'Policy Characteristics'!$C:$C,0))),"",INDEX('Policy Characteristics'!K:K,MATCH($C1971,'Policy Characteristics'!$C:$C,0)))</f>
        <v>io-model.html</v>
      </c>
      <c r="R1971" s="76" t="str">
        <f>IF(ISBLANK(INDEX('Policy Characteristics'!L:L,MATCH($C1971,'Policy Characteristics'!$C:$C,0))),"",INDEX('Policy Characteristics'!L:L,MATCH($C1971,'Policy Characteristics'!$C:$C,0)))</f>
        <v/>
      </c>
    </row>
    <row r="1972" spans="1:18" x14ac:dyDescent="0.25">
      <c r="A1972" s="76" t="str">
        <f>IF(ISBLANK(INDEX('Policy Characteristics'!A:A,MATCH($C1972,'Policy Characteristics'!$C:$C,0))),"",INDEX('Policy Characteristics'!A:A,MATCH($C1972,'Policy Characteristics'!$C:$C,0)))</f>
        <v>Government Revenue Accounting</v>
      </c>
      <c r="B1972" s="200" t="str">
        <f>IF(ISBLANK(INDEX('Policy Characteristics'!B:B,MATCH($C1972,'Policy Characteristics'!$C:$C,0))),"",INDEX('Policy Characteristics'!B:B,MATCH($C1972,'Policy Characteristics'!$C:$C,0)))</f>
        <v>Carbon Tax Revenue</v>
      </c>
      <c r="C1972" s="76" t="str">
        <f t="shared" si="65"/>
        <v>GRA for Carbon Tax Revenue</v>
      </c>
      <c r="D1972" t="s">
        <v>1201</v>
      </c>
      <c r="F1972" t="s">
        <v>1205</v>
      </c>
      <c r="H1972" s="15">
        <v>547</v>
      </c>
      <c r="I1972" s="200" t="str">
        <f t="shared" si="66"/>
        <v>Yes</v>
      </c>
      <c r="J1972" s="202" t="str">
        <f>IF(ISBLANK(INDEX('Policy Characteristics'!D:D,MATCH($C1972,'Policy Characteristics'!$C:$C,0))),"",INDEX('Policy Characteristics'!D:D,MATCH($C1972,'Policy Characteristics'!$C:$C,0)))</f>
        <v/>
      </c>
      <c r="K1972" s="76" t="str">
        <f>IF(ISBLANK(INDEX('Policy Characteristics'!E:E,MATCH($C1972,'Policy Characteristics'!$C:$C,0))),"",INDEX('Policy Characteristics'!E:E,MATCH($C1972,'Policy Characteristics'!$C:$C,0)))</f>
        <v>GRA carbon tax revenue</v>
      </c>
      <c r="L1972" s="76">
        <f>IF(ISBLANK(INDEX('Policy Characteristics'!F:F,MATCH($C1972,'Policy Characteristics'!$C:$C,0))),"",INDEX('Policy Characteristics'!F:F,MATCH($C1972,'Policy Characteristics'!$C:$C,0)))</f>
        <v>0</v>
      </c>
      <c r="M1972" s="76">
        <f>IF(ISBLANK(INDEX('Policy Characteristics'!G:G,MATCH($C1972,'Policy Characteristics'!$C:$C,0))),"",INDEX('Policy Characteristics'!G:G,MATCH($C1972,'Policy Characteristics'!$C:$C,0)))</f>
        <v>10</v>
      </c>
      <c r="N1972" s="76">
        <f>IF(ISBLANK(INDEX('Policy Characteristics'!H:H,MATCH($C1972,'Policy Characteristics'!$C:$C,0))),"",INDEX('Policy Characteristics'!H:H,MATCH($C1972,'Policy Characteristics'!$C:$C,0)))</f>
        <v>1</v>
      </c>
      <c r="O1972" s="76" t="str">
        <f>IF(ISBLANK(INDEX('Policy Characteristics'!I:I,MATCH($C1972,'Policy Characteristics'!$C:$C,0))),"",INDEX('Policy Characteristics'!I:I,MATCH($C1972,'Policy Characteristics'!$C:$C,0)))</f>
        <v>weight</v>
      </c>
      <c r="P1972" s="76" t="str">
        <f>IF(ISBLANK(INDEX('Policy Characteristics'!J:J,MATCH($C1972,'Policy Characteristics'!$C:$C,0))),"",INDEX('Policy Characteristics'!J:J,MATCH($C1972,'Policy Characteristics'!$C:$C,0)))</f>
        <v xml:space="preserve">**Description:** This setting is one of several "Government Revenue Accounting" control settings that help determine how the government accounts for certain changes in its cash flow (such as increased or decreased tax revenues or subsidy payments). These settings allow for new revenue or spending to be allocated to different purposes by designating shareweights to each accounting purpose. The accounting purposes are: **Regular Spending** increasing this weight means the government will use increased revenue (or account account for increased spending) by increasing (or decreasing) spending on its normal budget (e.g., activities such as defense, education, and administrative expenses). **Budget Deficit** increasing this weight means government will use increased revenue (or account for increased spending) on the deficit, shrinking (or growing) the national debt (with associated implications for interest payments)grow or shrink the national debt (with associated implications for interest payments). **Household Taxes** increasing this weight means the government will use increased revenue (or account for increased spending) to decrease (or increase)  taxes on households. A "climate dividend" is considered to be a decrease in household taxes. **Payroll Taxes** increasing this weight means government will use increased revenue (or account for increased spending) to decrease (or increase)  payroll taxes. **Corporate Taxes** increasing this weight means government will use increased revenue (or account for increased spending) to decrease (or increase)  corporate taxes. // **Guidance for setting values:** This value is set as a weight (1 to 10) for each accounting purpose, in order to indicate how the increased revenue (or spending) from this policy should be allocated among the five revenue accounting options. The share of the change in cash flow allocated to each revenue accounting option is calculated as that option's weight divided by the total of the weights assigned to all options. If every purpose is assigned zero weight, they all receive an equal share of the change in cash flow.
</v>
      </c>
      <c r="Q1972" s="76" t="str">
        <f>IF(ISBLANK(INDEX('Policy Characteristics'!K:K,MATCH($C1972,'Policy Characteristics'!$C:$C,0))),"",INDEX('Policy Characteristics'!K:K,MATCH($C1972,'Policy Characteristics'!$C:$C,0)))</f>
        <v>io-model.html</v>
      </c>
      <c r="R1972" s="76" t="str">
        <f>IF(ISBLANK(INDEX('Policy Characteristics'!L:L,MATCH($C1972,'Policy Characteristics'!$C:$C,0))),"",INDEX('Policy Characteristics'!L:L,MATCH($C1972,'Policy Characteristics'!$C:$C,0)))</f>
        <v/>
      </c>
    </row>
    <row r="1973" spans="1:18" x14ac:dyDescent="0.25">
      <c r="A1973" s="76" t="str">
        <f>IF(ISBLANK(INDEX('Policy Characteristics'!A:A,MATCH($C1973,'Policy Characteristics'!$C:$C,0))),"",INDEX('Policy Characteristics'!A:A,MATCH($C1973,'Policy Characteristics'!$C:$C,0)))</f>
        <v>Government Revenue Accounting</v>
      </c>
      <c r="B1973" s="200" t="str">
        <f>IF(ISBLANK(INDEX('Policy Characteristics'!B:B,MATCH($C1973,'Policy Characteristics'!$C:$C,0))),"",INDEX('Policy Characteristics'!B:B,MATCH($C1973,'Policy Characteristics'!$C:$C,0)))</f>
        <v>Carbon Tax Revenue</v>
      </c>
      <c r="C1973" s="76" t="str">
        <f t="shared" si="65"/>
        <v>GRA for Carbon Tax Revenue</v>
      </c>
      <c r="D1973" t="s">
        <v>1202</v>
      </c>
      <c r="F1973" t="s">
        <v>1206</v>
      </c>
      <c r="H1973" s="15">
        <v>548</v>
      </c>
      <c r="I1973" s="200" t="str">
        <f t="shared" si="66"/>
        <v>Yes</v>
      </c>
      <c r="J1973" s="202" t="str">
        <f>IF(ISBLANK(INDEX('Policy Characteristics'!D:D,MATCH($C1973,'Policy Characteristics'!$C:$C,0))),"",INDEX('Policy Characteristics'!D:D,MATCH($C1973,'Policy Characteristics'!$C:$C,0)))</f>
        <v/>
      </c>
      <c r="K1973" s="76" t="str">
        <f>IF(ISBLANK(INDEX('Policy Characteristics'!E:E,MATCH($C1973,'Policy Characteristics'!$C:$C,0))),"",INDEX('Policy Characteristics'!E:E,MATCH($C1973,'Policy Characteristics'!$C:$C,0)))</f>
        <v>GRA carbon tax revenue</v>
      </c>
      <c r="L1973" s="76">
        <f>IF(ISBLANK(INDEX('Policy Characteristics'!F:F,MATCH($C1973,'Policy Characteristics'!$C:$C,0))),"",INDEX('Policy Characteristics'!F:F,MATCH($C1973,'Policy Characteristics'!$C:$C,0)))</f>
        <v>0</v>
      </c>
      <c r="M1973" s="76">
        <f>IF(ISBLANK(INDEX('Policy Characteristics'!G:G,MATCH($C1973,'Policy Characteristics'!$C:$C,0))),"",INDEX('Policy Characteristics'!G:G,MATCH($C1973,'Policy Characteristics'!$C:$C,0)))</f>
        <v>10</v>
      </c>
      <c r="N1973" s="76">
        <f>IF(ISBLANK(INDEX('Policy Characteristics'!H:H,MATCH($C1973,'Policy Characteristics'!$C:$C,0))),"",INDEX('Policy Characteristics'!H:H,MATCH($C1973,'Policy Characteristics'!$C:$C,0)))</f>
        <v>1</v>
      </c>
      <c r="O1973" s="76" t="str">
        <f>IF(ISBLANK(INDEX('Policy Characteristics'!I:I,MATCH($C1973,'Policy Characteristics'!$C:$C,0))),"",INDEX('Policy Characteristics'!I:I,MATCH($C1973,'Policy Characteristics'!$C:$C,0)))</f>
        <v>weight</v>
      </c>
      <c r="P1973" s="76" t="str">
        <f>IF(ISBLANK(INDEX('Policy Characteristics'!J:J,MATCH($C1973,'Policy Characteristics'!$C:$C,0))),"",INDEX('Policy Characteristics'!J:J,MATCH($C1973,'Policy Characteristics'!$C:$C,0)))</f>
        <v xml:space="preserve">**Description:** This setting is one of several "Government Revenue Accounting" control settings that help determine how the government accounts for certain changes in its cash flow (such as increased or decreased tax revenues or subsidy payments). These settings allow for new revenue or spending to be allocated to different purposes by designating shareweights to each accounting purpose. The accounting purposes are: **Regular Spending** increasing this weight means the government will use increased revenue (or account account for increased spending) by increasing (or decreasing) spending on its normal budget (e.g., activities such as defense, education, and administrative expenses). **Budget Deficit** increasing this weight means government will use increased revenue (or account for increased spending) on the deficit, shrinking (or growing) the national debt (with associated implications for interest payments)grow or shrink the national debt (with associated implications for interest payments). **Household Taxes** increasing this weight means the government will use increased revenue (or account for increased spending) to decrease (or increase)  taxes on households. A "climate dividend" is considered to be a decrease in household taxes. **Payroll Taxes** increasing this weight means government will use increased revenue (or account for increased spending) to decrease (or increase)  payroll taxes. **Corporate Taxes** increasing this weight means government will use increased revenue (or account for increased spending) to decrease (or increase)  corporate taxes. // **Guidance for setting values:** This value is set as a weight (1 to 10) for each accounting purpose, in order to indicate how the increased revenue (or spending) from this policy should be allocated among the five revenue accounting options. The share of the change in cash flow allocated to each revenue accounting option is calculated as that option's weight divided by the total of the weights assigned to all options. If every purpose is assigned zero weight, they all receive an equal share of the change in cash flow.
</v>
      </c>
      <c r="Q1973" s="76" t="str">
        <f>IF(ISBLANK(INDEX('Policy Characteristics'!K:K,MATCH($C1973,'Policy Characteristics'!$C:$C,0))),"",INDEX('Policy Characteristics'!K:K,MATCH($C1973,'Policy Characteristics'!$C:$C,0)))</f>
        <v>io-model.html</v>
      </c>
      <c r="R1973" s="76" t="str">
        <f>IF(ISBLANK(INDEX('Policy Characteristics'!L:L,MATCH($C1973,'Policy Characteristics'!$C:$C,0))),"",INDEX('Policy Characteristics'!L:L,MATCH($C1973,'Policy Characteristics'!$C:$C,0)))</f>
        <v/>
      </c>
    </row>
    <row r="1974" spans="1:18" x14ac:dyDescent="0.25">
      <c r="A1974" s="76" t="str">
        <f>IF(ISBLANK(INDEX('Policy Characteristics'!A:A,MATCH($C1974,'Policy Characteristics'!$C:$C,0))),"",INDEX('Policy Characteristics'!A:A,MATCH($C1974,'Policy Characteristics'!$C:$C,0)))</f>
        <v>Government Revenue Accounting</v>
      </c>
      <c r="B1974" s="200" t="str">
        <f>IF(ISBLANK(INDEX('Policy Characteristics'!B:B,MATCH($C1974,'Policy Characteristics'!$C:$C,0))),"",INDEX('Policy Characteristics'!B:B,MATCH($C1974,'Policy Characteristics'!$C:$C,0)))</f>
        <v>Carbon Tax Revenue</v>
      </c>
      <c r="C1974" s="76" t="str">
        <f t="shared" si="65"/>
        <v>GRA for Carbon Tax Revenue</v>
      </c>
      <c r="D1974" t="s">
        <v>1203</v>
      </c>
      <c r="F1974" t="s">
        <v>1207</v>
      </c>
      <c r="H1974" s="15">
        <v>549</v>
      </c>
      <c r="I1974" s="200" t="str">
        <f t="shared" si="66"/>
        <v>Yes</v>
      </c>
      <c r="J1974" s="202" t="str">
        <f>IF(ISBLANK(INDEX('Policy Characteristics'!D:D,MATCH($C1974,'Policy Characteristics'!$C:$C,0))),"",INDEX('Policy Characteristics'!D:D,MATCH($C1974,'Policy Characteristics'!$C:$C,0)))</f>
        <v/>
      </c>
      <c r="K1974" s="76" t="str">
        <f>IF(ISBLANK(INDEX('Policy Characteristics'!E:E,MATCH($C1974,'Policy Characteristics'!$C:$C,0))),"",INDEX('Policy Characteristics'!E:E,MATCH($C1974,'Policy Characteristics'!$C:$C,0)))</f>
        <v>GRA carbon tax revenue</v>
      </c>
      <c r="L1974" s="76">
        <f>IF(ISBLANK(INDEX('Policy Characteristics'!F:F,MATCH($C1974,'Policy Characteristics'!$C:$C,0))),"",INDEX('Policy Characteristics'!F:F,MATCH($C1974,'Policy Characteristics'!$C:$C,0)))</f>
        <v>0</v>
      </c>
      <c r="M1974" s="76">
        <f>IF(ISBLANK(INDEX('Policy Characteristics'!G:G,MATCH($C1974,'Policy Characteristics'!$C:$C,0))),"",INDEX('Policy Characteristics'!G:G,MATCH($C1974,'Policy Characteristics'!$C:$C,0)))</f>
        <v>10</v>
      </c>
      <c r="N1974" s="76">
        <f>IF(ISBLANK(INDEX('Policy Characteristics'!H:H,MATCH($C1974,'Policy Characteristics'!$C:$C,0))),"",INDEX('Policy Characteristics'!H:H,MATCH($C1974,'Policy Characteristics'!$C:$C,0)))</f>
        <v>1</v>
      </c>
      <c r="O1974" s="76" t="str">
        <f>IF(ISBLANK(INDEX('Policy Characteristics'!I:I,MATCH($C1974,'Policy Characteristics'!$C:$C,0))),"",INDEX('Policy Characteristics'!I:I,MATCH($C1974,'Policy Characteristics'!$C:$C,0)))</f>
        <v>weight</v>
      </c>
      <c r="P1974" s="76" t="str">
        <f>IF(ISBLANK(INDEX('Policy Characteristics'!J:J,MATCH($C1974,'Policy Characteristics'!$C:$C,0))),"",INDEX('Policy Characteristics'!J:J,MATCH($C1974,'Policy Characteristics'!$C:$C,0)))</f>
        <v xml:space="preserve">**Description:** This setting is one of several "Government Revenue Accounting" control settings that help determine how the government accounts for certain changes in its cash flow (such as increased or decreased tax revenues or subsidy payments). These settings allow for new revenue or spending to be allocated to different purposes by designating shareweights to each accounting purpose. The accounting purposes are: **Regular Spending** increasing this weight means the government will use increased revenue (or account account for increased spending) by increasing (or decreasing) spending on its normal budget (e.g., activities such as defense, education, and administrative expenses). **Budget Deficit** increasing this weight means government will use increased revenue (or account for increased spending) on the deficit, shrinking (or growing) the national debt (with associated implications for interest payments)grow or shrink the national debt (with associated implications for interest payments). **Household Taxes** increasing this weight means the government will use increased revenue (or account for increased spending) to decrease (or increase)  taxes on households. A "climate dividend" is considered to be a decrease in household taxes. **Payroll Taxes** increasing this weight means government will use increased revenue (or account for increased spending) to decrease (or increase)  payroll taxes. **Corporate Taxes** increasing this weight means government will use increased revenue (or account for increased spending) to decrease (or increase)  corporate taxes. // **Guidance for setting values:** This value is set as a weight (1 to 10) for each accounting purpose, in order to indicate how the increased revenue (or spending) from this policy should be allocated among the five revenue accounting options. The share of the change in cash flow allocated to each revenue accounting option is calculated as that option's weight divided by the total of the weights assigned to all options. If every purpose is assigned zero weight, they all receive an equal share of the change in cash flow.
</v>
      </c>
      <c r="Q1974" s="76" t="str">
        <f>IF(ISBLANK(INDEX('Policy Characteristics'!K:K,MATCH($C1974,'Policy Characteristics'!$C:$C,0))),"",INDEX('Policy Characteristics'!K:K,MATCH($C1974,'Policy Characteristics'!$C:$C,0)))</f>
        <v>io-model.html</v>
      </c>
      <c r="R1974" s="76" t="str">
        <f>IF(ISBLANK(INDEX('Policy Characteristics'!L:L,MATCH($C1974,'Policy Characteristics'!$C:$C,0))),"",INDEX('Policy Characteristics'!L:L,MATCH($C1974,'Policy Characteristics'!$C:$C,0)))</f>
        <v/>
      </c>
    </row>
    <row r="1975" spans="1:18" x14ac:dyDescent="0.25">
      <c r="A1975" s="76" t="str">
        <f>IF(ISBLANK(INDEX('Policy Characteristics'!A:A,MATCH($C1975,'Policy Characteristics'!$C:$C,0))),"",INDEX('Policy Characteristics'!A:A,MATCH($C1975,'Policy Characteristics'!$C:$C,0)))</f>
        <v>Government Revenue Accounting</v>
      </c>
      <c r="B1975" s="200" t="str">
        <f>IF(ISBLANK(INDEX('Policy Characteristics'!B:B,MATCH($C1975,'Policy Characteristics'!$C:$C,0))),"",INDEX('Policy Characteristics'!B:B,MATCH($C1975,'Policy Characteristics'!$C:$C,0)))</f>
        <v>Fuel Tax Revenue</v>
      </c>
      <c r="C1975" t="s">
        <v>1192</v>
      </c>
      <c r="D1975" t="s">
        <v>1199</v>
      </c>
      <c r="F1975" t="s">
        <v>1204</v>
      </c>
      <c r="H1975" s="15">
        <v>550</v>
      </c>
      <c r="I1975" s="204" t="s">
        <v>43</v>
      </c>
      <c r="J1975" s="202" t="str">
        <f>IF(ISBLANK(INDEX('Policy Characteristics'!D:D,MATCH($C1975,'Policy Characteristics'!$C:$C,0))),"",INDEX('Policy Characteristics'!D:D,MATCH($C1975,'Policy Characteristics'!$C:$C,0)))</f>
        <v/>
      </c>
      <c r="K1975" s="76" t="str">
        <f>IF(ISBLANK(INDEX('Policy Characteristics'!E:E,MATCH($C1975,'Policy Characteristics'!$C:$C,0))),"",INDEX('Policy Characteristics'!E:E,MATCH($C1975,'Policy Characteristics'!$C:$C,0)))</f>
        <v>GRA fuel tax revenue</v>
      </c>
      <c r="L1975" s="76">
        <f>IF(ISBLANK(INDEX('Policy Characteristics'!F:F,MATCH($C1975,'Policy Characteristics'!$C:$C,0))),"",INDEX('Policy Characteristics'!F:F,MATCH($C1975,'Policy Characteristics'!$C:$C,0)))</f>
        <v>0</v>
      </c>
      <c r="M1975" s="76">
        <f>IF(ISBLANK(INDEX('Policy Characteristics'!G:G,MATCH($C1975,'Policy Characteristics'!$C:$C,0))),"",INDEX('Policy Characteristics'!G:G,MATCH($C1975,'Policy Characteristics'!$C:$C,0)))</f>
        <v>10</v>
      </c>
      <c r="N1975" s="76">
        <f>IF(ISBLANK(INDEX('Policy Characteristics'!H:H,MATCH($C1975,'Policy Characteristics'!$C:$C,0))),"",INDEX('Policy Characteristics'!H:H,MATCH($C1975,'Policy Characteristics'!$C:$C,0)))</f>
        <v>1</v>
      </c>
      <c r="O1975" s="76" t="str">
        <f>IF(ISBLANK(INDEX('Policy Characteristics'!I:I,MATCH($C1975,'Policy Characteristics'!$C:$C,0))),"",INDEX('Policy Characteristics'!I:I,MATCH($C1975,'Policy Characteristics'!$C:$C,0)))</f>
        <v>weight</v>
      </c>
      <c r="P1975" s="76" t="str">
        <f>IF(ISBLANK(INDEX('Policy Characteristics'!J:J,MATCH($C1975,'Policy Characteristics'!$C:$C,0))),"",INDEX('Policy Characteristics'!J:J,MATCH($C1975,'Policy Characteristics'!$C:$C,0)))</f>
        <v xml:space="preserve">**Description:** This setting is one of several "Government Revenue Accounting" control settings that help determine how the government accounts for certain changes in its cash flow (such as increased or decreased tax revenues or subsidy payments). These settings allow for new revenue or spending to be allocated to different purposes by designating shareweights to each accounting purpose. The accounting purposes are: **Regular Spending** increasing this weight means the government will use increased revenue (or account account for increased spending) by increasing (or decreasing) spending on its normal budget (e.g., activities such as defense, education, and administrative expenses). **Budget Deficit** increasing this weight means government will use increased revenue (or account for increased spending) on the deficit, shrinking (or growing) the national debt (with associated implications for interest payments)grow or shrink the national debt (with associated implications for interest payments). **Household Taxes** increasing this weight means the government will use increased revenue (or account for increased spending) to decrease (or increase)  taxes on households. A "climate dividend" is considered to be a decrease in household taxes. **Payroll Taxes** increasing this weight means government will use increased revenue (or account for increased spending) to decrease (or increase)  payroll taxes. **Corporate Taxes** increasing this weight means government will use increased revenue (or account for increased spending) to decrease (or increase)  corporate taxes. // **Guidance for setting values:** This value is set as a weight (1 to 10) for each accounting purpose, in order to indicate how the increased revenue (or spending) from this policy should be allocated among the five revenue accounting options. The share of the change in cash flow allocated to each revenue accounting option is calculated as that option's weight divided by the total of the weights assigned to all options. If every purpose is assigned zero weight, they all receive an equal share of the change in cash flow.
</v>
      </c>
      <c r="Q1975" s="76" t="str">
        <f>IF(ISBLANK(INDEX('Policy Characteristics'!K:K,MATCH($C1975,'Policy Characteristics'!$C:$C,0))),"",INDEX('Policy Characteristics'!K:K,MATCH($C1975,'Policy Characteristics'!$C:$C,0)))</f>
        <v>io-model.html</v>
      </c>
      <c r="R1975" s="76" t="str">
        <f>IF(ISBLANK(INDEX('Policy Characteristics'!L:L,MATCH($C1975,'Policy Characteristics'!$C:$C,0))),"",INDEX('Policy Characteristics'!L:L,MATCH($C1975,'Policy Characteristics'!$C:$C,0)))</f>
        <v/>
      </c>
    </row>
    <row r="1976" spans="1:18" x14ac:dyDescent="0.25">
      <c r="A1976" s="76" t="str">
        <f>IF(ISBLANK(INDEX('Policy Characteristics'!A:A,MATCH($C1976,'Policy Characteristics'!$C:$C,0))),"",INDEX('Policy Characteristics'!A:A,MATCH($C1976,'Policy Characteristics'!$C:$C,0)))</f>
        <v>Government Revenue Accounting</v>
      </c>
      <c r="B1976" s="200" t="str">
        <f>IF(ISBLANK(INDEX('Policy Characteristics'!B:B,MATCH($C1976,'Policy Characteristics'!$C:$C,0))),"",INDEX('Policy Characteristics'!B:B,MATCH($C1976,'Policy Characteristics'!$C:$C,0)))</f>
        <v>Fuel Tax Revenue</v>
      </c>
      <c r="C1976" s="76" t="str">
        <f t="shared" ref="C1976:C1979" si="67">C$1975</f>
        <v>GRA for Fuel Tax Revenue</v>
      </c>
      <c r="D1976" t="s">
        <v>1200</v>
      </c>
      <c r="F1976" t="s">
        <v>1215</v>
      </c>
      <c r="H1976" s="15">
        <v>551</v>
      </c>
      <c r="I1976" s="200" t="str">
        <f t="shared" ref="I1976:I1979" si="68">I$1975</f>
        <v>Yes</v>
      </c>
      <c r="J1976" s="202" t="str">
        <f>IF(ISBLANK(INDEX('Policy Characteristics'!D:D,MATCH($C1976,'Policy Characteristics'!$C:$C,0))),"",INDEX('Policy Characteristics'!D:D,MATCH($C1976,'Policy Characteristics'!$C:$C,0)))</f>
        <v/>
      </c>
      <c r="K1976" s="76" t="str">
        <f>IF(ISBLANK(INDEX('Policy Characteristics'!E:E,MATCH($C1976,'Policy Characteristics'!$C:$C,0))),"",INDEX('Policy Characteristics'!E:E,MATCH($C1976,'Policy Characteristics'!$C:$C,0)))</f>
        <v>GRA fuel tax revenue</v>
      </c>
      <c r="L1976" s="76">
        <f>IF(ISBLANK(INDEX('Policy Characteristics'!F:F,MATCH($C1976,'Policy Characteristics'!$C:$C,0))),"",INDEX('Policy Characteristics'!F:F,MATCH($C1976,'Policy Characteristics'!$C:$C,0)))</f>
        <v>0</v>
      </c>
      <c r="M1976" s="76">
        <f>IF(ISBLANK(INDEX('Policy Characteristics'!G:G,MATCH($C1976,'Policy Characteristics'!$C:$C,0))),"",INDEX('Policy Characteristics'!G:G,MATCH($C1976,'Policy Characteristics'!$C:$C,0)))</f>
        <v>10</v>
      </c>
      <c r="N1976" s="76">
        <f>IF(ISBLANK(INDEX('Policy Characteristics'!H:H,MATCH($C1976,'Policy Characteristics'!$C:$C,0))),"",INDEX('Policy Characteristics'!H:H,MATCH($C1976,'Policy Characteristics'!$C:$C,0)))</f>
        <v>1</v>
      </c>
      <c r="O1976" s="76" t="str">
        <f>IF(ISBLANK(INDEX('Policy Characteristics'!I:I,MATCH($C1976,'Policy Characteristics'!$C:$C,0))),"",INDEX('Policy Characteristics'!I:I,MATCH($C1976,'Policy Characteristics'!$C:$C,0)))</f>
        <v>weight</v>
      </c>
      <c r="P1976" s="76" t="str">
        <f>IF(ISBLANK(INDEX('Policy Characteristics'!J:J,MATCH($C1976,'Policy Characteristics'!$C:$C,0))),"",INDEX('Policy Characteristics'!J:J,MATCH($C1976,'Policy Characteristics'!$C:$C,0)))</f>
        <v xml:space="preserve">**Description:** This setting is one of several "Government Revenue Accounting" control settings that help determine how the government accounts for certain changes in its cash flow (such as increased or decreased tax revenues or subsidy payments). These settings allow for new revenue or spending to be allocated to different purposes by designating shareweights to each accounting purpose. The accounting purposes are: **Regular Spending** increasing this weight means the government will use increased revenue (or account account for increased spending) by increasing (or decreasing) spending on its normal budget (e.g., activities such as defense, education, and administrative expenses). **Budget Deficit** increasing this weight means government will use increased revenue (or account for increased spending) on the deficit, shrinking (or growing) the national debt (with associated implications for interest payments)grow or shrink the national debt (with associated implications for interest payments). **Household Taxes** increasing this weight means the government will use increased revenue (or account for increased spending) to decrease (or increase)  taxes on households. A "climate dividend" is considered to be a decrease in household taxes. **Payroll Taxes** increasing this weight means government will use increased revenue (or account for increased spending) to decrease (or increase)  payroll taxes. **Corporate Taxes** increasing this weight means government will use increased revenue (or account for increased spending) to decrease (or increase)  corporate taxes. // **Guidance for setting values:** This value is set as a weight (1 to 10) for each accounting purpose, in order to indicate how the increased revenue (or spending) from this policy should be allocated among the five revenue accounting options. The share of the change in cash flow allocated to each revenue accounting option is calculated as that option's weight divided by the total of the weights assigned to all options. If every purpose is assigned zero weight, they all receive an equal share of the change in cash flow.
</v>
      </c>
      <c r="Q1976" s="76" t="str">
        <f>IF(ISBLANK(INDEX('Policy Characteristics'!K:K,MATCH($C1976,'Policy Characteristics'!$C:$C,0))),"",INDEX('Policy Characteristics'!K:K,MATCH($C1976,'Policy Characteristics'!$C:$C,0)))</f>
        <v>io-model.html</v>
      </c>
      <c r="R1976" s="76" t="str">
        <f>IF(ISBLANK(INDEX('Policy Characteristics'!L:L,MATCH($C1976,'Policy Characteristics'!$C:$C,0))),"",INDEX('Policy Characteristics'!L:L,MATCH($C1976,'Policy Characteristics'!$C:$C,0)))</f>
        <v/>
      </c>
    </row>
    <row r="1977" spans="1:18" x14ac:dyDescent="0.25">
      <c r="A1977" s="76" t="str">
        <f>IF(ISBLANK(INDEX('Policy Characteristics'!A:A,MATCH($C1977,'Policy Characteristics'!$C:$C,0))),"",INDEX('Policy Characteristics'!A:A,MATCH($C1977,'Policy Characteristics'!$C:$C,0)))</f>
        <v>Government Revenue Accounting</v>
      </c>
      <c r="B1977" s="200" t="str">
        <f>IF(ISBLANK(INDEX('Policy Characteristics'!B:B,MATCH($C1977,'Policy Characteristics'!$C:$C,0))),"",INDEX('Policy Characteristics'!B:B,MATCH($C1977,'Policy Characteristics'!$C:$C,0)))</f>
        <v>Fuel Tax Revenue</v>
      </c>
      <c r="C1977" s="76" t="str">
        <f t="shared" si="67"/>
        <v>GRA for Fuel Tax Revenue</v>
      </c>
      <c r="D1977" t="s">
        <v>1201</v>
      </c>
      <c r="F1977" t="s">
        <v>1205</v>
      </c>
      <c r="H1977" s="15">
        <v>552</v>
      </c>
      <c r="I1977" s="200" t="str">
        <f t="shared" si="68"/>
        <v>Yes</v>
      </c>
      <c r="J1977" s="202" t="str">
        <f>IF(ISBLANK(INDEX('Policy Characteristics'!D:D,MATCH($C1977,'Policy Characteristics'!$C:$C,0))),"",INDEX('Policy Characteristics'!D:D,MATCH($C1977,'Policy Characteristics'!$C:$C,0)))</f>
        <v/>
      </c>
      <c r="K1977" s="76" t="str">
        <f>IF(ISBLANK(INDEX('Policy Characteristics'!E:E,MATCH($C1977,'Policy Characteristics'!$C:$C,0))),"",INDEX('Policy Characteristics'!E:E,MATCH($C1977,'Policy Characteristics'!$C:$C,0)))</f>
        <v>GRA fuel tax revenue</v>
      </c>
      <c r="L1977" s="76">
        <f>IF(ISBLANK(INDEX('Policy Characteristics'!F:F,MATCH($C1977,'Policy Characteristics'!$C:$C,0))),"",INDEX('Policy Characteristics'!F:F,MATCH($C1977,'Policy Characteristics'!$C:$C,0)))</f>
        <v>0</v>
      </c>
      <c r="M1977" s="76">
        <f>IF(ISBLANK(INDEX('Policy Characteristics'!G:G,MATCH($C1977,'Policy Characteristics'!$C:$C,0))),"",INDEX('Policy Characteristics'!G:G,MATCH($C1977,'Policy Characteristics'!$C:$C,0)))</f>
        <v>10</v>
      </c>
      <c r="N1977" s="76">
        <f>IF(ISBLANK(INDEX('Policy Characteristics'!H:H,MATCH($C1977,'Policy Characteristics'!$C:$C,0))),"",INDEX('Policy Characteristics'!H:H,MATCH($C1977,'Policy Characteristics'!$C:$C,0)))</f>
        <v>1</v>
      </c>
      <c r="O1977" s="76" t="str">
        <f>IF(ISBLANK(INDEX('Policy Characteristics'!I:I,MATCH($C1977,'Policy Characteristics'!$C:$C,0))),"",INDEX('Policy Characteristics'!I:I,MATCH($C1977,'Policy Characteristics'!$C:$C,0)))</f>
        <v>weight</v>
      </c>
      <c r="P1977" s="76" t="str">
        <f>IF(ISBLANK(INDEX('Policy Characteristics'!J:J,MATCH($C1977,'Policy Characteristics'!$C:$C,0))),"",INDEX('Policy Characteristics'!J:J,MATCH($C1977,'Policy Characteristics'!$C:$C,0)))</f>
        <v xml:space="preserve">**Description:** This setting is one of several "Government Revenue Accounting" control settings that help determine how the government accounts for certain changes in its cash flow (such as increased or decreased tax revenues or subsidy payments). These settings allow for new revenue or spending to be allocated to different purposes by designating shareweights to each accounting purpose. The accounting purposes are: **Regular Spending** increasing this weight means the government will use increased revenue (or account account for increased spending) by increasing (or decreasing) spending on its normal budget (e.g., activities such as defense, education, and administrative expenses). **Budget Deficit** increasing this weight means government will use increased revenue (or account for increased spending) on the deficit, shrinking (or growing) the national debt (with associated implications for interest payments)grow or shrink the national debt (with associated implications for interest payments). **Household Taxes** increasing this weight means the government will use increased revenue (or account for increased spending) to decrease (or increase)  taxes on households. A "climate dividend" is considered to be a decrease in household taxes. **Payroll Taxes** increasing this weight means government will use increased revenue (or account for increased spending) to decrease (or increase)  payroll taxes. **Corporate Taxes** increasing this weight means government will use increased revenue (or account for increased spending) to decrease (or increase)  corporate taxes. // **Guidance for setting values:** This value is set as a weight (1 to 10) for each accounting purpose, in order to indicate how the increased revenue (or spending) from this policy should be allocated among the five revenue accounting options. The share of the change in cash flow allocated to each revenue accounting option is calculated as that option's weight divided by the total of the weights assigned to all options. If every purpose is assigned zero weight, they all receive an equal share of the change in cash flow.
</v>
      </c>
      <c r="Q1977" s="76" t="str">
        <f>IF(ISBLANK(INDEX('Policy Characteristics'!K:K,MATCH($C1977,'Policy Characteristics'!$C:$C,0))),"",INDEX('Policy Characteristics'!K:K,MATCH($C1977,'Policy Characteristics'!$C:$C,0)))</f>
        <v>io-model.html</v>
      </c>
      <c r="R1977" s="76" t="str">
        <f>IF(ISBLANK(INDEX('Policy Characteristics'!L:L,MATCH($C1977,'Policy Characteristics'!$C:$C,0))),"",INDEX('Policy Characteristics'!L:L,MATCH($C1977,'Policy Characteristics'!$C:$C,0)))</f>
        <v/>
      </c>
    </row>
    <row r="1978" spans="1:18" x14ac:dyDescent="0.25">
      <c r="A1978" s="76" t="str">
        <f>IF(ISBLANK(INDEX('Policy Characteristics'!A:A,MATCH($C1978,'Policy Characteristics'!$C:$C,0))),"",INDEX('Policy Characteristics'!A:A,MATCH($C1978,'Policy Characteristics'!$C:$C,0)))</f>
        <v>Government Revenue Accounting</v>
      </c>
      <c r="B1978" s="200" t="str">
        <f>IF(ISBLANK(INDEX('Policy Characteristics'!B:B,MATCH($C1978,'Policy Characteristics'!$C:$C,0))),"",INDEX('Policy Characteristics'!B:B,MATCH($C1978,'Policy Characteristics'!$C:$C,0)))</f>
        <v>Fuel Tax Revenue</v>
      </c>
      <c r="C1978" s="76" t="str">
        <f t="shared" si="67"/>
        <v>GRA for Fuel Tax Revenue</v>
      </c>
      <c r="D1978" t="s">
        <v>1202</v>
      </c>
      <c r="F1978" t="s">
        <v>1206</v>
      </c>
      <c r="H1978" s="15">
        <v>553</v>
      </c>
      <c r="I1978" s="200" t="str">
        <f t="shared" si="68"/>
        <v>Yes</v>
      </c>
      <c r="J1978" s="202" t="str">
        <f>IF(ISBLANK(INDEX('Policy Characteristics'!D:D,MATCH($C1978,'Policy Characteristics'!$C:$C,0))),"",INDEX('Policy Characteristics'!D:D,MATCH($C1978,'Policy Characteristics'!$C:$C,0)))</f>
        <v/>
      </c>
      <c r="K1978" s="76" t="str">
        <f>IF(ISBLANK(INDEX('Policy Characteristics'!E:E,MATCH($C1978,'Policy Characteristics'!$C:$C,0))),"",INDEX('Policy Characteristics'!E:E,MATCH($C1978,'Policy Characteristics'!$C:$C,0)))</f>
        <v>GRA fuel tax revenue</v>
      </c>
      <c r="L1978" s="76">
        <f>IF(ISBLANK(INDEX('Policy Characteristics'!F:F,MATCH($C1978,'Policy Characteristics'!$C:$C,0))),"",INDEX('Policy Characteristics'!F:F,MATCH($C1978,'Policy Characteristics'!$C:$C,0)))</f>
        <v>0</v>
      </c>
      <c r="M1978" s="76">
        <f>IF(ISBLANK(INDEX('Policy Characteristics'!G:G,MATCH($C1978,'Policy Characteristics'!$C:$C,0))),"",INDEX('Policy Characteristics'!G:G,MATCH($C1978,'Policy Characteristics'!$C:$C,0)))</f>
        <v>10</v>
      </c>
      <c r="N1978" s="76">
        <f>IF(ISBLANK(INDEX('Policy Characteristics'!H:H,MATCH($C1978,'Policy Characteristics'!$C:$C,0))),"",INDEX('Policy Characteristics'!H:H,MATCH($C1978,'Policy Characteristics'!$C:$C,0)))</f>
        <v>1</v>
      </c>
      <c r="O1978" s="76" t="str">
        <f>IF(ISBLANK(INDEX('Policy Characteristics'!I:I,MATCH($C1978,'Policy Characteristics'!$C:$C,0))),"",INDEX('Policy Characteristics'!I:I,MATCH($C1978,'Policy Characteristics'!$C:$C,0)))</f>
        <v>weight</v>
      </c>
      <c r="P1978" s="76" t="str">
        <f>IF(ISBLANK(INDEX('Policy Characteristics'!J:J,MATCH($C1978,'Policy Characteristics'!$C:$C,0))),"",INDEX('Policy Characteristics'!J:J,MATCH($C1978,'Policy Characteristics'!$C:$C,0)))</f>
        <v xml:space="preserve">**Description:** This setting is one of several "Government Revenue Accounting" control settings that help determine how the government accounts for certain changes in its cash flow (such as increased or decreased tax revenues or subsidy payments). These settings allow for new revenue or spending to be allocated to different purposes by designating shareweights to each accounting purpose. The accounting purposes are: **Regular Spending** increasing this weight means the government will use increased revenue (or account account for increased spending) by increasing (or decreasing) spending on its normal budget (e.g., activities such as defense, education, and administrative expenses). **Budget Deficit** increasing this weight means government will use increased revenue (or account for increased spending) on the deficit, shrinking (or growing) the national debt (with associated implications for interest payments)grow or shrink the national debt (with associated implications for interest payments). **Household Taxes** increasing this weight means the government will use increased revenue (or account for increased spending) to decrease (or increase)  taxes on households. A "climate dividend" is considered to be a decrease in household taxes. **Payroll Taxes** increasing this weight means government will use increased revenue (or account for increased spending) to decrease (or increase)  payroll taxes. **Corporate Taxes** increasing this weight means government will use increased revenue (or account for increased spending) to decrease (or increase)  corporate taxes. // **Guidance for setting values:** This value is set as a weight (1 to 10) for each accounting purpose, in order to indicate how the increased revenue (or spending) from this policy should be allocated among the five revenue accounting options. The share of the change in cash flow allocated to each revenue accounting option is calculated as that option's weight divided by the total of the weights assigned to all options. If every purpose is assigned zero weight, they all receive an equal share of the change in cash flow.
</v>
      </c>
      <c r="Q1978" s="76" t="str">
        <f>IF(ISBLANK(INDEX('Policy Characteristics'!K:K,MATCH($C1978,'Policy Characteristics'!$C:$C,0))),"",INDEX('Policy Characteristics'!K:K,MATCH($C1978,'Policy Characteristics'!$C:$C,0)))</f>
        <v>io-model.html</v>
      </c>
      <c r="R1978" s="76" t="str">
        <f>IF(ISBLANK(INDEX('Policy Characteristics'!L:L,MATCH($C1978,'Policy Characteristics'!$C:$C,0))),"",INDEX('Policy Characteristics'!L:L,MATCH($C1978,'Policy Characteristics'!$C:$C,0)))</f>
        <v/>
      </c>
    </row>
    <row r="1979" spans="1:18" x14ac:dyDescent="0.25">
      <c r="A1979" s="76" t="str">
        <f>IF(ISBLANK(INDEX('Policy Characteristics'!A:A,MATCH($C1979,'Policy Characteristics'!$C:$C,0))),"",INDEX('Policy Characteristics'!A:A,MATCH($C1979,'Policy Characteristics'!$C:$C,0)))</f>
        <v>Government Revenue Accounting</v>
      </c>
      <c r="B1979" s="200" t="str">
        <f>IF(ISBLANK(INDEX('Policy Characteristics'!B:B,MATCH($C1979,'Policy Characteristics'!$C:$C,0))),"",INDEX('Policy Characteristics'!B:B,MATCH($C1979,'Policy Characteristics'!$C:$C,0)))</f>
        <v>Fuel Tax Revenue</v>
      </c>
      <c r="C1979" s="76" t="str">
        <f t="shared" si="67"/>
        <v>GRA for Fuel Tax Revenue</v>
      </c>
      <c r="D1979" t="s">
        <v>1203</v>
      </c>
      <c r="F1979" t="s">
        <v>1207</v>
      </c>
      <c r="H1979" s="15">
        <v>554</v>
      </c>
      <c r="I1979" s="200" t="str">
        <f t="shared" si="68"/>
        <v>Yes</v>
      </c>
      <c r="J1979" s="202" t="str">
        <f>IF(ISBLANK(INDEX('Policy Characteristics'!D:D,MATCH($C1979,'Policy Characteristics'!$C:$C,0))),"",INDEX('Policy Characteristics'!D:D,MATCH($C1979,'Policy Characteristics'!$C:$C,0)))</f>
        <v/>
      </c>
      <c r="K1979" s="76" t="str">
        <f>IF(ISBLANK(INDEX('Policy Characteristics'!E:E,MATCH($C1979,'Policy Characteristics'!$C:$C,0))),"",INDEX('Policy Characteristics'!E:E,MATCH($C1979,'Policy Characteristics'!$C:$C,0)))</f>
        <v>GRA fuel tax revenue</v>
      </c>
      <c r="L1979" s="76">
        <f>IF(ISBLANK(INDEX('Policy Characteristics'!F:F,MATCH($C1979,'Policy Characteristics'!$C:$C,0))),"",INDEX('Policy Characteristics'!F:F,MATCH($C1979,'Policy Characteristics'!$C:$C,0)))</f>
        <v>0</v>
      </c>
      <c r="M1979" s="76">
        <f>IF(ISBLANK(INDEX('Policy Characteristics'!G:G,MATCH($C1979,'Policy Characteristics'!$C:$C,0))),"",INDEX('Policy Characteristics'!G:G,MATCH($C1979,'Policy Characteristics'!$C:$C,0)))</f>
        <v>10</v>
      </c>
      <c r="N1979" s="76">
        <f>IF(ISBLANK(INDEX('Policy Characteristics'!H:H,MATCH($C1979,'Policy Characteristics'!$C:$C,0))),"",INDEX('Policy Characteristics'!H:H,MATCH($C1979,'Policy Characteristics'!$C:$C,0)))</f>
        <v>1</v>
      </c>
      <c r="O1979" s="76" t="str">
        <f>IF(ISBLANK(INDEX('Policy Characteristics'!I:I,MATCH($C1979,'Policy Characteristics'!$C:$C,0))),"",INDEX('Policy Characteristics'!I:I,MATCH($C1979,'Policy Characteristics'!$C:$C,0)))</f>
        <v>weight</v>
      </c>
      <c r="P1979" s="76" t="str">
        <f>IF(ISBLANK(INDEX('Policy Characteristics'!J:J,MATCH($C1979,'Policy Characteristics'!$C:$C,0))),"",INDEX('Policy Characteristics'!J:J,MATCH($C1979,'Policy Characteristics'!$C:$C,0)))</f>
        <v xml:space="preserve">**Description:** This setting is one of several "Government Revenue Accounting" control settings that help determine how the government accounts for certain changes in its cash flow (such as increased or decreased tax revenues or subsidy payments). These settings allow for new revenue or spending to be allocated to different purposes by designating shareweights to each accounting purpose. The accounting purposes are: **Regular Spending** increasing this weight means the government will use increased revenue (or account account for increased spending) by increasing (or decreasing) spending on its normal budget (e.g., activities such as defense, education, and administrative expenses). **Budget Deficit** increasing this weight means government will use increased revenue (or account for increased spending) on the deficit, shrinking (or growing) the national debt (with associated implications for interest payments)grow or shrink the national debt (with associated implications for interest payments). **Household Taxes** increasing this weight means the government will use increased revenue (or account for increased spending) to decrease (or increase)  taxes on households. A "climate dividend" is considered to be a decrease in household taxes. **Payroll Taxes** increasing this weight means government will use increased revenue (or account for increased spending) to decrease (or increase)  payroll taxes. **Corporate Taxes** increasing this weight means government will use increased revenue (or account for increased spending) to decrease (or increase)  corporate taxes. // **Guidance for setting values:** This value is set as a weight (1 to 10) for each accounting purpose, in order to indicate how the increased revenue (or spending) from this policy should be allocated among the five revenue accounting options. The share of the change in cash flow allocated to each revenue accounting option is calculated as that option's weight divided by the total of the weights assigned to all options. If every purpose is assigned zero weight, they all receive an equal share of the change in cash flow.
</v>
      </c>
      <c r="Q1979" s="76" t="str">
        <f>IF(ISBLANK(INDEX('Policy Characteristics'!K:K,MATCH($C1979,'Policy Characteristics'!$C:$C,0))),"",INDEX('Policy Characteristics'!K:K,MATCH($C1979,'Policy Characteristics'!$C:$C,0)))</f>
        <v>io-model.html</v>
      </c>
      <c r="R1979" s="76" t="str">
        <f>IF(ISBLANK(INDEX('Policy Characteristics'!L:L,MATCH($C1979,'Policy Characteristics'!$C:$C,0))),"",INDEX('Policy Characteristics'!L:L,MATCH($C1979,'Policy Characteristics'!$C:$C,0)))</f>
        <v/>
      </c>
    </row>
    <row r="1980" spans="1:18" x14ac:dyDescent="0.25">
      <c r="A1980" s="76" t="str">
        <f>IF(ISBLANK(INDEX('Policy Characteristics'!A:A,MATCH($C1980,'Policy Characteristics'!$C:$C,0))),"",INDEX('Policy Characteristics'!A:A,MATCH($C1980,'Policy Characteristics'!$C:$C,0)))</f>
        <v>Government Revenue Accounting</v>
      </c>
      <c r="B1980" s="200" t="str">
        <f>IF(ISBLANK(INDEX('Policy Characteristics'!B:B,MATCH($C1980,'Policy Characteristics'!$C:$C,0))),"",INDEX('Policy Characteristics'!B:B,MATCH($C1980,'Policy Characteristics'!$C:$C,0)))</f>
        <v>Vehicle Subsidy</v>
      </c>
      <c r="C1980" t="s">
        <v>1786</v>
      </c>
      <c r="D1980" t="s">
        <v>1199</v>
      </c>
      <c r="F1980" t="s">
        <v>1204</v>
      </c>
      <c r="H1980" s="15">
        <v>555</v>
      </c>
      <c r="I1980" s="204" t="s">
        <v>43</v>
      </c>
      <c r="J1980" s="202" t="str">
        <f>IF(ISBLANK(INDEX('Policy Characteristics'!D:D,MATCH($C1980,'Policy Characteristics'!$C:$C,0))),"",INDEX('Policy Characteristics'!D:D,MATCH($C1980,'Policy Characteristics'!$C:$C,0)))</f>
        <v/>
      </c>
      <c r="K1980" s="76" t="str">
        <f>IF(ISBLANK(INDEX('Policy Characteristics'!E:E,MATCH($C1980,'Policy Characteristics'!$C:$C,0))),"",INDEX('Policy Characteristics'!E:E,MATCH($C1980,'Policy Characteristics'!$C:$C,0)))</f>
        <v>GRA EV subsidy</v>
      </c>
      <c r="L1980" s="76">
        <f>IF(ISBLANK(INDEX('Policy Characteristics'!F:F,MATCH($C1980,'Policy Characteristics'!$C:$C,0))),"",INDEX('Policy Characteristics'!F:F,MATCH($C1980,'Policy Characteristics'!$C:$C,0)))</f>
        <v>0</v>
      </c>
      <c r="M1980" s="76">
        <f>IF(ISBLANK(INDEX('Policy Characteristics'!G:G,MATCH($C1980,'Policy Characteristics'!$C:$C,0))),"",INDEX('Policy Characteristics'!G:G,MATCH($C1980,'Policy Characteristics'!$C:$C,0)))</f>
        <v>10</v>
      </c>
      <c r="N1980" s="76">
        <f>IF(ISBLANK(INDEX('Policy Characteristics'!H:H,MATCH($C1980,'Policy Characteristics'!$C:$C,0))),"",INDEX('Policy Characteristics'!H:H,MATCH($C1980,'Policy Characteristics'!$C:$C,0)))</f>
        <v>1</v>
      </c>
      <c r="O1980" s="76" t="str">
        <f>IF(ISBLANK(INDEX('Policy Characteristics'!I:I,MATCH($C1980,'Policy Characteristics'!$C:$C,0))),"",INDEX('Policy Characteristics'!I:I,MATCH($C1980,'Policy Characteristics'!$C:$C,0)))</f>
        <v>weight</v>
      </c>
      <c r="P1980" s="76" t="str">
        <f>IF(ISBLANK(INDEX('Policy Characteristics'!J:J,MATCH($C1980,'Policy Characteristics'!$C:$C,0))),"",INDEX('Policy Characteristics'!J:J,MATCH($C1980,'Policy Characteristics'!$C:$C,0)))</f>
        <v xml:space="preserve">**Description:** This setting is one of several "Government Revenue Accounting" control settings that help determine how the government accounts for certain changes in its cash flow (such as increased or decreased tax revenues or subsidy payments). These settings allow for new revenue or spending to be allocated to different purposes by designating shareweights to each accounting purpose. The accounting purposes are: **Regular Spending** increasing this weight means the government will use increased revenue (or account account for increased spending) by increasing (or decreasing) spending on its normal budget (e.g., activities such as defense, education, and administrative expenses). **Budget Deficit** increasing this weight means government will use increased revenue (or account for increased spending) on the deficit, shrinking (or growing) the national debt (with associated implications for interest payments)grow or shrink the national debt (with associated implications for interest payments). **Household Taxes** increasing this weight means the government will use increased revenue (or account for increased spending) to decrease (or increase)  taxes on households. A "climate dividend" is considered to be a decrease in household taxes. **Payroll Taxes** increasing this weight means government will use increased revenue (or account for increased spending) to decrease (or increase)  payroll taxes. **Corporate Taxes** increasing this weight means government will use increased revenue (or account for increased spending) to decrease (or increase)  corporate taxes. // **Guidance for setting values:** This value is set as a weight (1 to 10) for each accounting purpose, in order to indicate how the increased revenue (or spending) from this policy should be allocated among the five revenue accounting options. The share of the change in cash flow allocated to each revenue accounting option is calculated as that option's weight divided by the total of the weights assigned to all options. If every purpose is assigned zero weight, they all receive an equal share of the change in cash flow.
</v>
      </c>
      <c r="Q1980" s="76" t="str">
        <f>IF(ISBLANK(INDEX('Policy Characteristics'!K:K,MATCH($C1980,'Policy Characteristics'!$C:$C,0))),"",INDEX('Policy Characteristics'!K:K,MATCH($C1980,'Policy Characteristics'!$C:$C,0)))</f>
        <v>io-model.html</v>
      </c>
      <c r="R1980" s="76" t="str">
        <f>IF(ISBLANK(INDEX('Policy Characteristics'!L:L,MATCH($C1980,'Policy Characteristics'!$C:$C,0))),"",INDEX('Policy Characteristics'!L:L,MATCH($C1980,'Policy Characteristics'!$C:$C,0)))</f>
        <v/>
      </c>
    </row>
    <row r="1981" spans="1:18" x14ac:dyDescent="0.25">
      <c r="A1981" s="76" t="str">
        <f>IF(ISBLANK(INDEX('Policy Characteristics'!A:A,MATCH($C1981,'Policy Characteristics'!$C:$C,0))),"",INDEX('Policy Characteristics'!A:A,MATCH($C1981,'Policy Characteristics'!$C:$C,0)))</f>
        <v>Government Revenue Accounting</v>
      </c>
      <c r="B1981" s="200" t="str">
        <f>IF(ISBLANK(INDEX('Policy Characteristics'!B:B,MATCH($C1981,'Policy Characteristics'!$C:$C,0))),"",INDEX('Policy Characteristics'!B:B,MATCH($C1981,'Policy Characteristics'!$C:$C,0)))</f>
        <v>Vehicle Subsidy</v>
      </c>
      <c r="C1981" s="76" t="str">
        <f t="shared" ref="C1981:C1984" si="69">C$1980</f>
        <v>GRA for Vehicle Subsidy</v>
      </c>
      <c r="D1981" t="s">
        <v>1200</v>
      </c>
      <c r="F1981" t="s">
        <v>1215</v>
      </c>
      <c r="H1981" s="15">
        <v>556</v>
      </c>
      <c r="I1981" s="200" t="str">
        <f t="shared" ref="I1981:I1989" si="70">I$1980</f>
        <v>Yes</v>
      </c>
      <c r="J1981" s="202" t="str">
        <f>IF(ISBLANK(INDEX('Policy Characteristics'!D:D,MATCH($C1981,'Policy Characteristics'!$C:$C,0))),"",INDEX('Policy Characteristics'!D:D,MATCH($C1981,'Policy Characteristics'!$C:$C,0)))</f>
        <v/>
      </c>
      <c r="K1981" s="76" t="str">
        <f>IF(ISBLANK(INDEX('Policy Characteristics'!E:E,MATCH($C1981,'Policy Characteristics'!$C:$C,0))),"",INDEX('Policy Characteristics'!E:E,MATCH($C1981,'Policy Characteristics'!$C:$C,0)))</f>
        <v>GRA EV subsidy</v>
      </c>
      <c r="L1981" s="76">
        <f>IF(ISBLANK(INDEX('Policy Characteristics'!F:F,MATCH($C1981,'Policy Characteristics'!$C:$C,0))),"",INDEX('Policy Characteristics'!F:F,MATCH($C1981,'Policy Characteristics'!$C:$C,0)))</f>
        <v>0</v>
      </c>
      <c r="M1981" s="76">
        <f>IF(ISBLANK(INDEX('Policy Characteristics'!G:G,MATCH($C1981,'Policy Characteristics'!$C:$C,0))),"",INDEX('Policy Characteristics'!G:G,MATCH($C1981,'Policy Characteristics'!$C:$C,0)))</f>
        <v>10</v>
      </c>
      <c r="N1981" s="76">
        <f>IF(ISBLANK(INDEX('Policy Characteristics'!H:H,MATCH($C1981,'Policy Characteristics'!$C:$C,0))),"",INDEX('Policy Characteristics'!H:H,MATCH($C1981,'Policy Characteristics'!$C:$C,0)))</f>
        <v>1</v>
      </c>
      <c r="O1981" s="76" t="str">
        <f>IF(ISBLANK(INDEX('Policy Characteristics'!I:I,MATCH($C1981,'Policy Characteristics'!$C:$C,0))),"",INDEX('Policy Characteristics'!I:I,MATCH($C1981,'Policy Characteristics'!$C:$C,0)))</f>
        <v>weight</v>
      </c>
      <c r="P1981" s="76" t="str">
        <f>IF(ISBLANK(INDEX('Policy Characteristics'!J:J,MATCH($C1981,'Policy Characteristics'!$C:$C,0))),"",INDEX('Policy Characteristics'!J:J,MATCH($C1981,'Policy Characteristics'!$C:$C,0)))</f>
        <v xml:space="preserve">**Description:** This setting is one of several "Government Revenue Accounting" control settings that help determine how the government accounts for certain changes in its cash flow (such as increased or decreased tax revenues or subsidy payments). These settings allow for new revenue or spending to be allocated to different purposes by designating shareweights to each accounting purpose. The accounting purposes are: **Regular Spending** increasing this weight means the government will use increased revenue (or account account for increased spending) by increasing (or decreasing) spending on its normal budget (e.g., activities such as defense, education, and administrative expenses). **Budget Deficit** increasing this weight means government will use increased revenue (or account for increased spending) on the deficit, shrinking (or growing) the national debt (with associated implications for interest payments)grow or shrink the national debt (with associated implications for interest payments). **Household Taxes** increasing this weight means the government will use increased revenue (or account for increased spending) to decrease (or increase)  taxes on households. A "climate dividend" is considered to be a decrease in household taxes. **Payroll Taxes** increasing this weight means government will use increased revenue (or account for increased spending) to decrease (or increase)  payroll taxes. **Corporate Taxes** increasing this weight means government will use increased revenue (or account for increased spending) to decrease (or increase)  corporate taxes. // **Guidance for setting values:** This value is set as a weight (1 to 10) for each accounting purpose, in order to indicate how the increased revenue (or spending) from this policy should be allocated among the five revenue accounting options. The share of the change in cash flow allocated to each revenue accounting option is calculated as that option's weight divided by the total of the weights assigned to all options. If every purpose is assigned zero weight, they all receive an equal share of the change in cash flow.
</v>
      </c>
      <c r="Q1981" s="76" t="str">
        <f>IF(ISBLANK(INDEX('Policy Characteristics'!K:K,MATCH($C1981,'Policy Characteristics'!$C:$C,0))),"",INDEX('Policy Characteristics'!K:K,MATCH($C1981,'Policy Characteristics'!$C:$C,0)))</f>
        <v>io-model.html</v>
      </c>
      <c r="R1981" s="76" t="str">
        <f>IF(ISBLANK(INDEX('Policy Characteristics'!L:L,MATCH($C1981,'Policy Characteristics'!$C:$C,0))),"",INDEX('Policy Characteristics'!L:L,MATCH($C1981,'Policy Characteristics'!$C:$C,0)))</f>
        <v/>
      </c>
    </row>
    <row r="1982" spans="1:18" x14ac:dyDescent="0.25">
      <c r="A1982" s="76" t="str">
        <f>IF(ISBLANK(INDEX('Policy Characteristics'!A:A,MATCH($C1982,'Policy Characteristics'!$C:$C,0))),"",INDEX('Policy Characteristics'!A:A,MATCH($C1982,'Policy Characteristics'!$C:$C,0)))</f>
        <v>Government Revenue Accounting</v>
      </c>
      <c r="B1982" s="200" t="str">
        <f>IF(ISBLANK(INDEX('Policy Characteristics'!B:B,MATCH($C1982,'Policy Characteristics'!$C:$C,0))),"",INDEX('Policy Characteristics'!B:B,MATCH($C1982,'Policy Characteristics'!$C:$C,0)))</f>
        <v>Vehicle Subsidy</v>
      </c>
      <c r="C1982" s="76" t="str">
        <f t="shared" si="69"/>
        <v>GRA for Vehicle Subsidy</v>
      </c>
      <c r="D1982" t="s">
        <v>1201</v>
      </c>
      <c r="F1982" t="s">
        <v>1205</v>
      </c>
      <c r="H1982" s="15">
        <v>557</v>
      </c>
      <c r="I1982" s="200" t="str">
        <f t="shared" si="70"/>
        <v>Yes</v>
      </c>
      <c r="J1982" s="202" t="str">
        <f>IF(ISBLANK(INDEX('Policy Characteristics'!D:D,MATCH($C1982,'Policy Characteristics'!$C:$C,0))),"",INDEX('Policy Characteristics'!D:D,MATCH($C1982,'Policy Characteristics'!$C:$C,0)))</f>
        <v/>
      </c>
      <c r="K1982" s="76" t="str">
        <f>IF(ISBLANK(INDEX('Policy Characteristics'!E:E,MATCH($C1982,'Policy Characteristics'!$C:$C,0))),"",INDEX('Policy Characteristics'!E:E,MATCH($C1982,'Policy Characteristics'!$C:$C,0)))</f>
        <v>GRA EV subsidy</v>
      </c>
      <c r="L1982" s="76">
        <f>IF(ISBLANK(INDEX('Policy Characteristics'!F:F,MATCH($C1982,'Policy Characteristics'!$C:$C,0))),"",INDEX('Policy Characteristics'!F:F,MATCH($C1982,'Policy Characteristics'!$C:$C,0)))</f>
        <v>0</v>
      </c>
      <c r="M1982" s="76">
        <f>IF(ISBLANK(INDEX('Policy Characteristics'!G:G,MATCH($C1982,'Policy Characteristics'!$C:$C,0))),"",INDEX('Policy Characteristics'!G:G,MATCH($C1982,'Policy Characteristics'!$C:$C,0)))</f>
        <v>10</v>
      </c>
      <c r="N1982" s="76">
        <f>IF(ISBLANK(INDEX('Policy Characteristics'!H:H,MATCH($C1982,'Policy Characteristics'!$C:$C,0))),"",INDEX('Policy Characteristics'!H:H,MATCH($C1982,'Policy Characteristics'!$C:$C,0)))</f>
        <v>1</v>
      </c>
      <c r="O1982" s="76" t="str">
        <f>IF(ISBLANK(INDEX('Policy Characteristics'!I:I,MATCH($C1982,'Policy Characteristics'!$C:$C,0))),"",INDEX('Policy Characteristics'!I:I,MATCH($C1982,'Policy Characteristics'!$C:$C,0)))</f>
        <v>weight</v>
      </c>
      <c r="P1982" s="76" t="str">
        <f>IF(ISBLANK(INDEX('Policy Characteristics'!J:J,MATCH($C1982,'Policy Characteristics'!$C:$C,0))),"",INDEX('Policy Characteristics'!J:J,MATCH($C1982,'Policy Characteristics'!$C:$C,0)))</f>
        <v xml:space="preserve">**Description:** This setting is one of several "Government Revenue Accounting" control settings that help determine how the government accounts for certain changes in its cash flow (such as increased or decreased tax revenues or subsidy payments). These settings allow for new revenue or spending to be allocated to different purposes by designating shareweights to each accounting purpose. The accounting purposes are: **Regular Spending** increasing this weight means the government will use increased revenue (or account account for increased spending) by increasing (or decreasing) spending on its normal budget (e.g., activities such as defense, education, and administrative expenses). **Budget Deficit** increasing this weight means government will use increased revenue (or account for increased spending) on the deficit, shrinking (or growing) the national debt (with associated implications for interest payments)grow or shrink the national debt (with associated implications for interest payments). **Household Taxes** increasing this weight means the government will use increased revenue (or account for increased spending) to decrease (or increase)  taxes on households. A "climate dividend" is considered to be a decrease in household taxes. **Payroll Taxes** increasing this weight means government will use increased revenue (or account for increased spending) to decrease (or increase)  payroll taxes. **Corporate Taxes** increasing this weight means government will use increased revenue (or account for increased spending) to decrease (or increase)  corporate taxes. // **Guidance for setting values:** This value is set as a weight (1 to 10) for each accounting purpose, in order to indicate how the increased revenue (or spending) from this policy should be allocated among the five revenue accounting options. The share of the change in cash flow allocated to each revenue accounting option is calculated as that option's weight divided by the total of the weights assigned to all options. If every purpose is assigned zero weight, they all receive an equal share of the change in cash flow.
</v>
      </c>
      <c r="Q1982" s="76" t="str">
        <f>IF(ISBLANK(INDEX('Policy Characteristics'!K:K,MATCH($C1982,'Policy Characteristics'!$C:$C,0))),"",INDEX('Policy Characteristics'!K:K,MATCH($C1982,'Policy Characteristics'!$C:$C,0)))</f>
        <v>io-model.html</v>
      </c>
      <c r="R1982" s="76" t="str">
        <f>IF(ISBLANK(INDEX('Policy Characteristics'!L:L,MATCH($C1982,'Policy Characteristics'!$C:$C,0))),"",INDEX('Policy Characteristics'!L:L,MATCH($C1982,'Policy Characteristics'!$C:$C,0)))</f>
        <v/>
      </c>
    </row>
    <row r="1983" spans="1:18" x14ac:dyDescent="0.25">
      <c r="A1983" s="76" t="str">
        <f>IF(ISBLANK(INDEX('Policy Characteristics'!A:A,MATCH($C1983,'Policy Characteristics'!$C:$C,0))),"",INDEX('Policy Characteristics'!A:A,MATCH($C1983,'Policy Characteristics'!$C:$C,0)))</f>
        <v>Government Revenue Accounting</v>
      </c>
      <c r="B1983" s="200" t="str">
        <f>IF(ISBLANK(INDEX('Policy Characteristics'!B:B,MATCH($C1983,'Policy Characteristics'!$C:$C,0))),"",INDEX('Policy Characteristics'!B:B,MATCH($C1983,'Policy Characteristics'!$C:$C,0)))</f>
        <v>Vehicle Subsidy</v>
      </c>
      <c r="C1983" s="76" t="str">
        <f t="shared" si="69"/>
        <v>GRA for Vehicle Subsidy</v>
      </c>
      <c r="D1983" t="s">
        <v>1202</v>
      </c>
      <c r="F1983" t="s">
        <v>1206</v>
      </c>
      <c r="H1983" s="15">
        <v>558</v>
      </c>
      <c r="I1983" s="200" t="str">
        <f t="shared" si="70"/>
        <v>Yes</v>
      </c>
      <c r="J1983" s="202" t="str">
        <f>IF(ISBLANK(INDEX('Policy Characteristics'!D:D,MATCH($C1983,'Policy Characteristics'!$C:$C,0))),"",INDEX('Policy Characteristics'!D:D,MATCH($C1983,'Policy Characteristics'!$C:$C,0)))</f>
        <v/>
      </c>
      <c r="K1983" s="76" t="str">
        <f>IF(ISBLANK(INDEX('Policy Characteristics'!E:E,MATCH($C1983,'Policy Characteristics'!$C:$C,0))),"",INDEX('Policy Characteristics'!E:E,MATCH($C1983,'Policy Characteristics'!$C:$C,0)))</f>
        <v>GRA EV subsidy</v>
      </c>
      <c r="L1983" s="76">
        <f>IF(ISBLANK(INDEX('Policy Characteristics'!F:F,MATCH($C1983,'Policy Characteristics'!$C:$C,0))),"",INDEX('Policy Characteristics'!F:F,MATCH($C1983,'Policy Characteristics'!$C:$C,0)))</f>
        <v>0</v>
      </c>
      <c r="M1983" s="76">
        <f>IF(ISBLANK(INDEX('Policy Characteristics'!G:G,MATCH($C1983,'Policy Characteristics'!$C:$C,0))),"",INDEX('Policy Characteristics'!G:G,MATCH($C1983,'Policy Characteristics'!$C:$C,0)))</f>
        <v>10</v>
      </c>
      <c r="N1983" s="76">
        <f>IF(ISBLANK(INDEX('Policy Characteristics'!H:H,MATCH($C1983,'Policy Characteristics'!$C:$C,0))),"",INDEX('Policy Characteristics'!H:H,MATCH($C1983,'Policy Characteristics'!$C:$C,0)))</f>
        <v>1</v>
      </c>
      <c r="O1983" s="76" t="str">
        <f>IF(ISBLANK(INDEX('Policy Characteristics'!I:I,MATCH($C1983,'Policy Characteristics'!$C:$C,0))),"",INDEX('Policy Characteristics'!I:I,MATCH($C1983,'Policy Characteristics'!$C:$C,0)))</f>
        <v>weight</v>
      </c>
      <c r="P1983" s="76" t="str">
        <f>IF(ISBLANK(INDEX('Policy Characteristics'!J:J,MATCH($C1983,'Policy Characteristics'!$C:$C,0))),"",INDEX('Policy Characteristics'!J:J,MATCH($C1983,'Policy Characteristics'!$C:$C,0)))</f>
        <v xml:space="preserve">**Description:** This setting is one of several "Government Revenue Accounting" control settings that help determine how the government accounts for certain changes in its cash flow (such as increased or decreased tax revenues or subsidy payments). These settings allow for new revenue or spending to be allocated to different purposes by designating shareweights to each accounting purpose. The accounting purposes are: **Regular Spending** increasing this weight means the government will use increased revenue (or account account for increased spending) by increasing (or decreasing) spending on its normal budget (e.g., activities such as defense, education, and administrative expenses). **Budget Deficit** increasing this weight means government will use increased revenue (or account for increased spending) on the deficit, shrinking (or growing) the national debt (with associated implications for interest payments)grow or shrink the national debt (with associated implications for interest payments). **Household Taxes** increasing this weight means the government will use increased revenue (or account for increased spending) to decrease (or increase)  taxes on households. A "climate dividend" is considered to be a decrease in household taxes. **Payroll Taxes** increasing this weight means government will use increased revenue (or account for increased spending) to decrease (or increase)  payroll taxes. **Corporate Taxes** increasing this weight means government will use increased revenue (or account for increased spending) to decrease (or increase)  corporate taxes. // **Guidance for setting values:** This value is set as a weight (1 to 10) for each accounting purpose, in order to indicate how the increased revenue (or spending) from this policy should be allocated among the five revenue accounting options. The share of the change in cash flow allocated to each revenue accounting option is calculated as that option's weight divided by the total of the weights assigned to all options. If every purpose is assigned zero weight, they all receive an equal share of the change in cash flow.
</v>
      </c>
      <c r="Q1983" s="76" t="str">
        <f>IF(ISBLANK(INDEX('Policy Characteristics'!K:K,MATCH($C1983,'Policy Characteristics'!$C:$C,0))),"",INDEX('Policy Characteristics'!K:K,MATCH($C1983,'Policy Characteristics'!$C:$C,0)))</f>
        <v>io-model.html</v>
      </c>
      <c r="R1983" s="76" t="str">
        <f>IF(ISBLANK(INDEX('Policy Characteristics'!L:L,MATCH($C1983,'Policy Characteristics'!$C:$C,0))),"",INDEX('Policy Characteristics'!L:L,MATCH($C1983,'Policy Characteristics'!$C:$C,0)))</f>
        <v/>
      </c>
    </row>
    <row r="1984" spans="1:18" x14ac:dyDescent="0.25">
      <c r="A1984" s="76" t="str">
        <f>IF(ISBLANK(INDEX('Policy Characteristics'!A:A,MATCH($C1984,'Policy Characteristics'!$C:$C,0))),"",INDEX('Policy Characteristics'!A:A,MATCH($C1984,'Policy Characteristics'!$C:$C,0)))</f>
        <v>Government Revenue Accounting</v>
      </c>
      <c r="B1984" s="200" t="str">
        <f>IF(ISBLANK(INDEX('Policy Characteristics'!B:B,MATCH($C1984,'Policy Characteristics'!$C:$C,0))),"",INDEX('Policy Characteristics'!B:B,MATCH($C1984,'Policy Characteristics'!$C:$C,0)))</f>
        <v>Vehicle Subsidy</v>
      </c>
      <c r="C1984" s="76" t="str">
        <f t="shared" si="69"/>
        <v>GRA for Vehicle Subsidy</v>
      </c>
      <c r="D1984" t="s">
        <v>1203</v>
      </c>
      <c r="F1984" t="s">
        <v>1207</v>
      </c>
      <c r="H1984" s="15">
        <v>559</v>
      </c>
      <c r="I1984" s="200" t="str">
        <f t="shared" si="70"/>
        <v>Yes</v>
      </c>
      <c r="J1984" s="202" t="str">
        <f>IF(ISBLANK(INDEX('Policy Characteristics'!D:D,MATCH($C1984,'Policy Characteristics'!$C:$C,0))),"",INDEX('Policy Characteristics'!D:D,MATCH($C1984,'Policy Characteristics'!$C:$C,0)))</f>
        <v/>
      </c>
      <c r="K1984" s="76" t="str">
        <f>IF(ISBLANK(INDEX('Policy Characteristics'!E:E,MATCH($C1984,'Policy Characteristics'!$C:$C,0))),"",INDEX('Policy Characteristics'!E:E,MATCH($C1984,'Policy Characteristics'!$C:$C,0)))</f>
        <v>GRA EV subsidy</v>
      </c>
      <c r="L1984" s="76">
        <f>IF(ISBLANK(INDEX('Policy Characteristics'!F:F,MATCH($C1984,'Policy Characteristics'!$C:$C,0))),"",INDEX('Policy Characteristics'!F:F,MATCH($C1984,'Policy Characteristics'!$C:$C,0)))</f>
        <v>0</v>
      </c>
      <c r="M1984" s="76">
        <f>IF(ISBLANK(INDEX('Policy Characteristics'!G:G,MATCH($C1984,'Policy Characteristics'!$C:$C,0))),"",INDEX('Policy Characteristics'!G:G,MATCH($C1984,'Policy Characteristics'!$C:$C,0)))</f>
        <v>10</v>
      </c>
      <c r="N1984" s="76">
        <f>IF(ISBLANK(INDEX('Policy Characteristics'!H:H,MATCH($C1984,'Policy Characteristics'!$C:$C,0))),"",INDEX('Policy Characteristics'!H:H,MATCH($C1984,'Policy Characteristics'!$C:$C,0)))</f>
        <v>1</v>
      </c>
      <c r="O1984" s="76" t="str">
        <f>IF(ISBLANK(INDEX('Policy Characteristics'!I:I,MATCH($C1984,'Policy Characteristics'!$C:$C,0))),"",INDEX('Policy Characteristics'!I:I,MATCH($C1984,'Policy Characteristics'!$C:$C,0)))</f>
        <v>weight</v>
      </c>
      <c r="P1984" s="76" t="str">
        <f>IF(ISBLANK(INDEX('Policy Characteristics'!J:J,MATCH($C1984,'Policy Characteristics'!$C:$C,0))),"",INDEX('Policy Characteristics'!J:J,MATCH($C1984,'Policy Characteristics'!$C:$C,0)))</f>
        <v xml:space="preserve">**Description:** This setting is one of several "Government Revenue Accounting" control settings that help determine how the government accounts for certain changes in its cash flow (such as increased or decreased tax revenues or subsidy payments). These settings allow for new revenue or spending to be allocated to different purposes by designating shareweights to each accounting purpose. The accounting purposes are: **Regular Spending** increasing this weight means the government will use increased revenue (or account account for increased spending) by increasing (or decreasing) spending on its normal budget (e.g., activities such as defense, education, and administrative expenses). **Budget Deficit** increasing this weight means government will use increased revenue (or account for increased spending) on the deficit, shrinking (or growing) the national debt (with associated implications for interest payments)grow or shrink the national debt (with associated implications for interest payments). **Household Taxes** increasing this weight means the government will use increased revenue (or account for increased spending) to decrease (or increase)  taxes on households. A "climate dividend" is considered to be a decrease in household taxes. **Payroll Taxes** increasing this weight means government will use increased revenue (or account for increased spending) to decrease (or increase)  payroll taxes. **Corporate Taxes** increasing this weight means government will use increased revenue (or account for increased spending) to decrease (or increase)  corporate taxes. // **Guidance for setting values:** This value is set as a weight (1 to 10) for each accounting purpose, in order to indicate how the increased revenue (or spending) from this policy should be allocated among the five revenue accounting options. The share of the change in cash flow allocated to each revenue accounting option is calculated as that option's weight divided by the total of the weights assigned to all options. If every purpose is assigned zero weight, they all receive an equal share of the change in cash flow.
</v>
      </c>
      <c r="Q1984" s="76" t="str">
        <f>IF(ISBLANK(INDEX('Policy Characteristics'!K:K,MATCH($C1984,'Policy Characteristics'!$C:$C,0))),"",INDEX('Policy Characteristics'!K:K,MATCH($C1984,'Policy Characteristics'!$C:$C,0)))</f>
        <v>io-model.html</v>
      </c>
      <c r="R1984" s="76" t="str">
        <f>IF(ISBLANK(INDEX('Policy Characteristics'!L:L,MATCH($C1984,'Policy Characteristics'!$C:$C,0))),"",INDEX('Policy Characteristics'!L:L,MATCH($C1984,'Policy Characteristics'!$C:$C,0)))</f>
        <v/>
      </c>
    </row>
    <row r="1985" spans="1:18" x14ac:dyDescent="0.25">
      <c r="A1985" s="76" t="str">
        <f>IF(ISBLANK(INDEX('Policy Characteristics'!A:A,MATCH($C1985,'Policy Characteristics'!$C:$C,0))),"",INDEX('Policy Characteristics'!A:A,MATCH($C1985,'Policy Characteristics'!$C:$C,0)))</f>
        <v>Government Revenue Accounting</v>
      </c>
      <c r="B1985" s="200" t="str">
        <f>IF(ISBLANK(INDEX('Policy Characteristics'!B:B,MATCH($C1985,'Policy Characteristics'!$C:$C,0))),"",INDEX('Policy Characteristics'!B:B,MATCH($C1985,'Policy Characteristics'!$C:$C,0)))</f>
        <v>Battery Production Subsidy</v>
      </c>
      <c r="C1985" t="s">
        <v>2590</v>
      </c>
      <c r="D1985" t="s">
        <v>1199</v>
      </c>
      <c r="F1985" t="s">
        <v>1204</v>
      </c>
      <c r="H1985" s="15">
        <v>2247</v>
      </c>
      <c r="I1985" s="204" t="s">
        <v>43</v>
      </c>
      <c r="J1985" s="202" t="str">
        <f>IF(ISBLANK(INDEX('Policy Characteristics'!D:D,MATCH($C1985,'Policy Characteristics'!$C:$C,0))),"",INDEX('Policy Characteristics'!D:D,MATCH($C1985,'Policy Characteristics'!$C:$C,0)))</f>
        <v/>
      </c>
      <c r="K1985" s="76" t="str">
        <f>IF(ISBLANK(INDEX('Policy Characteristics'!E:E,MATCH($C1985,'Policy Characteristics'!$C:$C,0))),"",INDEX('Policy Characteristics'!E:E,MATCH($C1985,'Policy Characteristics'!$C:$C,0)))</f>
        <v>GRA battery production subsidy</v>
      </c>
      <c r="L1985" s="76">
        <f>IF(ISBLANK(INDEX('Policy Characteristics'!F:F,MATCH($C1985,'Policy Characteristics'!$C:$C,0))),"",INDEX('Policy Characteristics'!F:F,MATCH($C1985,'Policy Characteristics'!$C:$C,0)))</f>
        <v>0</v>
      </c>
      <c r="M1985" s="76">
        <f>IF(ISBLANK(INDEX('Policy Characteristics'!G:G,MATCH($C1985,'Policy Characteristics'!$C:$C,0))),"",INDEX('Policy Characteristics'!G:G,MATCH($C1985,'Policy Characteristics'!$C:$C,0)))</f>
        <v>10</v>
      </c>
      <c r="N1985" s="76">
        <f>IF(ISBLANK(INDEX('Policy Characteristics'!H:H,MATCH($C1985,'Policy Characteristics'!$C:$C,0))),"",INDEX('Policy Characteristics'!H:H,MATCH($C1985,'Policy Characteristics'!$C:$C,0)))</f>
        <v>1</v>
      </c>
      <c r="O1985" s="76" t="str">
        <f>IF(ISBLANK(INDEX('Policy Characteristics'!I:I,MATCH($C1985,'Policy Characteristics'!$C:$C,0))),"",INDEX('Policy Characteristics'!I:I,MATCH($C1985,'Policy Characteristics'!$C:$C,0)))</f>
        <v>weight</v>
      </c>
      <c r="P1985" s="76" t="str">
        <f>IF(ISBLANK(INDEX('Policy Characteristics'!J:J,MATCH($C1985,'Policy Characteristics'!$C:$C,0))),"",INDEX('Policy Characteristics'!J:J,MATCH($C1985,'Policy Characteristics'!$C:$C,0)))</f>
        <v xml:space="preserve">**Description:** This setting is one of several "Government Revenue Accounting" control settings that help determine how the government accounts for certain changes in its cash flow (such as increased or decreased tax revenues or subsidy payments). These settings allow for new revenue or spending to be allocated to different purposes by designating shareweights to each accounting purpose. The accounting purposes are: **Regular Spending** increasing this weight means the government will use increased revenue (or account account for increased spending) by increasing (or decreasing) spending on its normal budget (e.g., activities such as defense, education, and administrative expenses). **Budget Deficit** increasing this weight means government will use increased revenue (or account for increased spending) on the deficit, shrinking (or growing) the national debt (with associated implications for interest payments)grow or shrink the national debt (with associated implications for interest payments). **Household Taxes** increasing this weight means the government will use increased revenue (or account for increased spending) to decrease (or increase)  taxes on households. A "climate dividend" is considered to be a decrease in household taxes. **Payroll Taxes** increasing this weight means government will use increased revenue (or account for increased spending) to decrease (or increase)  payroll taxes. **Corporate Taxes** increasing this weight means government will use increased revenue (or account for increased spending) to decrease (or increase)  corporate taxes. // **Guidance for setting values:** This value is set as a weight (1 to 10) for each accounting purpose, in order to indicate how the increased revenue (or spending) from this policy should be allocated among the five revenue accounting options. The share of the change in cash flow allocated to each revenue accounting option is calculated as that option's weight divided by the total of the weights assigned to all options. If every purpose is assigned zero weight, they all receive an equal share of the change in cash flow.
</v>
      </c>
      <c r="Q1985" s="76" t="str">
        <f>IF(ISBLANK(INDEX('Policy Characteristics'!K:K,MATCH($C1985,'Policy Characteristics'!$C:$C,0))),"",INDEX('Policy Characteristics'!K:K,MATCH($C1985,'Policy Characteristics'!$C:$C,0)))</f>
        <v>io-model.html</v>
      </c>
      <c r="R1985" s="76"/>
    </row>
    <row r="1986" spans="1:18" x14ac:dyDescent="0.25">
      <c r="A1986" s="76" t="str">
        <f>IF(ISBLANK(INDEX('Policy Characteristics'!A:A,MATCH($C1986,'Policy Characteristics'!$C:$C,0))),"",INDEX('Policy Characteristics'!A:A,MATCH($C1986,'Policy Characteristics'!$C:$C,0)))</f>
        <v>Government Revenue Accounting</v>
      </c>
      <c r="B1986" s="200" t="str">
        <f>IF(ISBLANK(INDEX('Policy Characteristics'!B:B,MATCH($C1986,'Policy Characteristics'!$C:$C,0))),"",INDEX('Policy Characteristics'!B:B,MATCH($C1986,'Policy Characteristics'!$C:$C,0)))</f>
        <v>Battery Production Subsidy</v>
      </c>
      <c r="C1986" s="76" t="str">
        <f>C$1985</f>
        <v>GRA for Battery Production Subsidy</v>
      </c>
      <c r="D1986" t="s">
        <v>1200</v>
      </c>
      <c r="F1986" t="s">
        <v>1215</v>
      </c>
      <c r="H1986" s="15">
        <v>2248</v>
      </c>
      <c r="I1986" s="200" t="str">
        <f t="shared" si="70"/>
        <v>Yes</v>
      </c>
      <c r="J1986" s="202" t="str">
        <f>IF(ISBLANK(INDEX('Policy Characteristics'!D:D,MATCH($C1986,'Policy Characteristics'!$C:$C,0))),"",INDEX('Policy Characteristics'!D:D,MATCH($C1986,'Policy Characteristics'!$C:$C,0)))</f>
        <v/>
      </c>
      <c r="K1986" s="76" t="str">
        <f>IF(ISBLANK(INDEX('Policy Characteristics'!E:E,MATCH($C1986,'Policy Characteristics'!$C:$C,0))),"",INDEX('Policy Characteristics'!E:E,MATCH($C1986,'Policy Characteristics'!$C:$C,0)))</f>
        <v>GRA battery production subsidy</v>
      </c>
      <c r="L1986" s="76">
        <f>IF(ISBLANK(INDEX('Policy Characteristics'!F:F,MATCH($C1986,'Policy Characteristics'!$C:$C,0))),"",INDEX('Policy Characteristics'!F:F,MATCH($C1986,'Policy Characteristics'!$C:$C,0)))</f>
        <v>0</v>
      </c>
      <c r="M1986" s="76">
        <f>IF(ISBLANK(INDEX('Policy Characteristics'!G:G,MATCH($C1986,'Policy Characteristics'!$C:$C,0))),"",INDEX('Policy Characteristics'!G:G,MATCH($C1986,'Policy Characteristics'!$C:$C,0)))</f>
        <v>10</v>
      </c>
      <c r="N1986" s="76">
        <f>IF(ISBLANK(INDEX('Policy Characteristics'!H:H,MATCH($C1986,'Policy Characteristics'!$C:$C,0))),"",INDEX('Policy Characteristics'!H:H,MATCH($C1986,'Policy Characteristics'!$C:$C,0)))</f>
        <v>1</v>
      </c>
      <c r="O1986" s="76" t="str">
        <f>IF(ISBLANK(INDEX('Policy Characteristics'!I:I,MATCH($C1986,'Policy Characteristics'!$C:$C,0))),"",INDEX('Policy Characteristics'!I:I,MATCH($C1986,'Policy Characteristics'!$C:$C,0)))</f>
        <v>weight</v>
      </c>
      <c r="P1986" s="76" t="str">
        <f>IF(ISBLANK(INDEX('Policy Characteristics'!J:J,MATCH($C1986,'Policy Characteristics'!$C:$C,0))),"",INDEX('Policy Characteristics'!J:J,MATCH($C1986,'Policy Characteristics'!$C:$C,0)))</f>
        <v xml:space="preserve">**Description:** This setting is one of several "Government Revenue Accounting" control settings that help determine how the government accounts for certain changes in its cash flow (such as increased or decreased tax revenues or subsidy payments). These settings allow for new revenue or spending to be allocated to different purposes by designating shareweights to each accounting purpose. The accounting purposes are: **Regular Spending** increasing this weight means the government will use increased revenue (or account account for increased spending) by increasing (or decreasing) spending on its normal budget (e.g., activities such as defense, education, and administrative expenses). **Budget Deficit** increasing this weight means government will use increased revenue (or account for increased spending) on the deficit, shrinking (or growing) the national debt (with associated implications for interest payments)grow or shrink the national debt (with associated implications for interest payments). **Household Taxes** increasing this weight means the government will use increased revenue (or account for increased spending) to decrease (or increase)  taxes on households. A "climate dividend" is considered to be a decrease in household taxes. **Payroll Taxes** increasing this weight means government will use increased revenue (or account for increased spending) to decrease (or increase)  payroll taxes. **Corporate Taxes** increasing this weight means government will use increased revenue (or account for increased spending) to decrease (or increase)  corporate taxes. // **Guidance for setting values:** This value is set as a weight (1 to 10) for each accounting purpose, in order to indicate how the increased revenue (or spending) from this policy should be allocated among the five revenue accounting options. The share of the change in cash flow allocated to each revenue accounting option is calculated as that option's weight divided by the total of the weights assigned to all options. If every purpose is assigned zero weight, they all receive an equal share of the change in cash flow.
</v>
      </c>
      <c r="Q1986" s="76" t="str">
        <f>IF(ISBLANK(INDEX('Policy Characteristics'!K:K,MATCH($C1986,'Policy Characteristics'!$C:$C,0))),"",INDEX('Policy Characteristics'!K:K,MATCH($C1986,'Policy Characteristics'!$C:$C,0)))</f>
        <v>io-model.html</v>
      </c>
      <c r="R1986" s="76"/>
    </row>
    <row r="1987" spans="1:18" x14ac:dyDescent="0.25">
      <c r="A1987" s="76" t="str">
        <f>IF(ISBLANK(INDEX('Policy Characteristics'!A:A,MATCH($C1987,'Policy Characteristics'!$C:$C,0))),"",INDEX('Policy Characteristics'!A:A,MATCH($C1987,'Policy Characteristics'!$C:$C,0)))</f>
        <v>Government Revenue Accounting</v>
      </c>
      <c r="B1987" s="200" t="str">
        <f>IF(ISBLANK(INDEX('Policy Characteristics'!B:B,MATCH($C1987,'Policy Characteristics'!$C:$C,0))),"",INDEX('Policy Characteristics'!B:B,MATCH($C1987,'Policy Characteristics'!$C:$C,0)))</f>
        <v>Battery Production Subsidy</v>
      </c>
      <c r="C1987" s="76" t="str">
        <f t="shared" ref="C1987:C1989" si="71">C$1985</f>
        <v>GRA for Battery Production Subsidy</v>
      </c>
      <c r="D1987" t="s">
        <v>1201</v>
      </c>
      <c r="F1987" t="s">
        <v>1205</v>
      </c>
      <c r="H1987" s="15">
        <v>2249</v>
      </c>
      <c r="I1987" s="200" t="str">
        <f t="shared" si="70"/>
        <v>Yes</v>
      </c>
      <c r="J1987" s="202" t="str">
        <f>IF(ISBLANK(INDEX('Policy Characteristics'!D:D,MATCH($C1987,'Policy Characteristics'!$C:$C,0))),"",INDEX('Policy Characteristics'!D:D,MATCH($C1987,'Policy Characteristics'!$C:$C,0)))</f>
        <v/>
      </c>
      <c r="K1987" s="76" t="str">
        <f>IF(ISBLANK(INDEX('Policy Characteristics'!E:E,MATCH($C1987,'Policy Characteristics'!$C:$C,0))),"",INDEX('Policy Characteristics'!E:E,MATCH($C1987,'Policy Characteristics'!$C:$C,0)))</f>
        <v>GRA battery production subsidy</v>
      </c>
      <c r="L1987" s="76">
        <f>IF(ISBLANK(INDEX('Policy Characteristics'!F:F,MATCH($C1987,'Policy Characteristics'!$C:$C,0))),"",INDEX('Policy Characteristics'!F:F,MATCH($C1987,'Policy Characteristics'!$C:$C,0)))</f>
        <v>0</v>
      </c>
      <c r="M1987" s="76">
        <f>IF(ISBLANK(INDEX('Policy Characteristics'!G:G,MATCH($C1987,'Policy Characteristics'!$C:$C,0))),"",INDEX('Policy Characteristics'!G:G,MATCH($C1987,'Policy Characteristics'!$C:$C,0)))</f>
        <v>10</v>
      </c>
      <c r="N1987" s="76">
        <f>IF(ISBLANK(INDEX('Policy Characteristics'!H:H,MATCH($C1987,'Policy Characteristics'!$C:$C,0))),"",INDEX('Policy Characteristics'!H:H,MATCH($C1987,'Policy Characteristics'!$C:$C,0)))</f>
        <v>1</v>
      </c>
      <c r="O1987" s="76" t="str">
        <f>IF(ISBLANK(INDEX('Policy Characteristics'!I:I,MATCH($C1987,'Policy Characteristics'!$C:$C,0))),"",INDEX('Policy Characteristics'!I:I,MATCH($C1987,'Policy Characteristics'!$C:$C,0)))</f>
        <v>weight</v>
      </c>
      <c r="P1987" s="76" t="str">
        <f>IF(ISBLANK(INDEX('Policy Characteristics'!J:J,MATCH($C1987,'Policy Characteristics'!$C:$C,0))),"",INDEX('Policy Characteristics'!J:J,MATCH($C1987,'Policy Characteristics'!$C:$C,0)))</f>
        <v xml:space="preserve">**Description:** This setting is one of several "Government Revenue Accounting" control settings that help determine how the government accounts for certain changes in its cash flow (such as increased or decreased tax revenues or subsidy payments). These settings allow for new revenue or spending to be allocated to different purposes by designating shareweights to each accounting purpose. The accounting purposes are: **Regular Spending** increasing this weight means the government will use increased revenue (or account account for increased spending) by increasing (or decreasing) spending on its normal budget (e.g., activities such as defense, education, and administrative expenses). **Budget Deficit** increasing this weight means government will use increased revenue (or account for increased spending) on the deficit, shrinking (or growing) the national debt (with associated implications for interest payments)grow or shrink the national debt (with associated implications for interest payments). **Household Taxes** increasing this weight means the government will use increased revenue (or account for increased spending) to decrease (or increase)  taxes on households. A "climate dividend" is considered to be a decrease in household taxes. **Payroll Taxes** increasing this weight means government will use increased revenue (or account for increased spending) to decrease (or increase)  payroll taxes. **Corporate Taxes** increasing this weight means government will use increased revenue (or account for increased spending) to decrease (or increase)  corporate taxes. // **Guidance for setting values:** This value is set as a weight (1 to 10) for each accounting purpose, in order to indicate how the increased revenue (or spending) from this policy should be allocated among the five revenue accounting options. The share of the change in cash flow allocated to each revenue accounting option is calculated as that option's weight divided by the total of the weights assigned to all options. If every purpose is assigned zero weight, they all receive an equal share of the change in cash flow.
</v>
      </c>
      <c r="Q1987" s="76" t="str">
        <f>IF(ISBLANK(INDEX('Policy Characteristics'!K:K,MATCH($C1987,'Policy Characteristics'!$C:$C,0))),"",INDEX('Policy Characteristics'!K:K,MATCH($C1987,'Policy Characteristics'!$C:$C,0)))</f>
        <v>io-model.html</v>
      </c>
      <c r="R1987" s="76"/>
    </row>
    <row r="1988" spans="1:18" x14ac:dyDescent="0.25">
      <c r="A1988" s="76" t="str">
        <f>IF(ISBLANK(INDEX('Policy Characteristics'!A:A,MATCH($C1988,'Policy Characteristics'!$C:$C,0))),"",INDEX('Policy Characteristics'!A:A,MATCH($C1988,'Policy Characteristics'!$C:$C,0)))</f>
        <v>Government Revenue Accounting</v>
      </c>
      <c r="B1988" s="200" t="str">
        <f>IF(ISBLANK(INDEX('Policy Characteristics'!B:B,MATCH($C1988,'Policy Characteristics'!$C:$C,0))),"",INDEX('Policy Characteristics'!B:B,MATCH($C1988,'Policy Characteristics'!$C:$C,0)))</f>
        <v>Battery Production Subsidy</v>
      </c>
      <c r="C1988" s="76" t="str">
        <f t="shared" si="71"/>
        <v>GRA for Battery Production Subsidy</v>
      </c>
      <c r="D1988" t="s">
        <v>1202</v>
      </c>
      <c r="F1988" t="s">
        <v>1206</v>
      </c>
      <c r="H1988" s="15">
        <v>2250</v>
      </c>
      <c r="I1988" s="200" t="str">
        <f t="shared" si="70"/>
        <v>Yes</v>
      </c>
      <c r="J1988" s="202" t="str">
        <f>IF(ISBLANK(INDEX('Policy Characteristics'!D:D,MATCH($C1988,'Policy Characteristics'!$C:$C,0))),"",INDEX('Policy Characteristics'!D:D,MATCH($C1988,'Policy Characteristics'!$C:$C,0)))</f>
        <v/>
      </c>
      <c r="K1988" s="76" t="str">
        <f>IF(ISBLANK(INDEX('Policy Characteristics'!E:E,MATCH($C1988,'Policy Characteristics'!$C:$C,0))),"",INDEX('Policy Characteristics'!E:E,MATCH($C1988,'Policy Characteristics'!$C:$C,0)))</f>
        <v>GRA battery production subsidy</v>
      </c>
      <c r="L1988" s="76">
        <f>IF(ISBLANK(INDEX('Policy Characteristics'!F:F,MATCH($C1988,'Policy Characteristics'!$C:$C,0))),"",INDEX('Policy Characteristics'!F:F,MATCH($C1988,'Policy Characteristics'!$C:$C,0)))</f>
        <v>0</v>
      </c>
      <c r="M1988" s="76">
        <f>IF(ISBLANK(INDEX('Policy Characteristics'!G:G,MATCH($C1988,'Policy Characteristics'!$C:$C,0))),"",INDEX('Policy Characteristics'!G:G,MATCH($C1988,'Policy Characteristics'!$C:$C,0)))</f>
        <v>10</v>
      </c>
      <c r="N1988" s="76">
        <f>IF(ISBLANK(INDEX('Policy Characteristics'!H:H,MATCH($C1988,'Policy Characteristics'!$C:$C,0))),"",INDEX('Policy Characteristics'!H:H,MATCH($C1988,'Policy Characteristics'!$C:$C,0)))</f>
        <v>1</v>
      </c>
      <c r="O1988" s="76" t="str">
        <f>IF(ISBLANK(INDEX('Policy Characteristics'!I:I,MATCH($C1988,'Policy Characteristics'!$C:$C,0))),"",INDEX('Policy Characteristics'!I:I,MATCH($C1988,'Policy Characteristics'!$C:$C,0)))</f>
        <v>weight</v>
      </c>
      <c r="P1988" s="76" t="str">
        <f>IF(ISBLANK(INDEX('Policy Characteristics'!J:J,MATCH($C1988,'Policy Characteristics'!$C:$C,0))),"",INDEX('Policy Characteristics'!J:J,MATCH($C1988,'Policy Characteristics'!$C:$C,0)))</f>
        <v xml:space="preserve">**Description:** This setting is one of several "Government Revenue Accounting" control settings that help determine how the government accounts for certain changes in its cash flow (such as increased or decreased tax revenues or subsidy payments). These settings allow for new revenue or spending to be allocated to different purposes by designating shareweights to each accounting purpose. The accounting purposes are: **Regular Spending** increasing this weight means the government will use increased revenue (or account account for increased spending) by increasing (or decreasing) spending on its normal budget (e.g., activities such as defense, education, and administrative expenses). **Budget Deficit** increasing this weight means government will use increased revenue (or account for increased spending) on the deficit, shrinking (or growing) the national debt (with associated implications for interest payments)grow or shrink the national debt (with associated implications for interest payments). **Household Taxes** increasing this weight means the government will use increased revenue (or account for increased spending) to decrease (or increase)  taxes on households. A "climate dividend" is considered to be a decrease in household taxes. **Payroll Taxes** increasing this weight means government will use increased revenue (or account for increased spending) to decrease (or increase)  payroll taxes. **Corporate Taxes** increasing this weight means government will use increased revenue (or account for increased spending) to decrease (or increase)  corporate taxes. // **Guidance for setting values:** This value is set as a weight (1 to 10) for each accounting purpose, in order to indicate how the increased revenue (or spending) from this policy should be allocated among the five revenue accounting options. The share of the change in cash flow allocated to each revenue accounting option is calculated as that option's weight divided by the total of the weights assigned to all options. If every purpose is assigned zero weight, they all receive an equal share of the change in cash flow.
</v>
      </c>
      <c r="Q1988" s="76" t="str">
        <f>IF(ISBLANK(INDEX('Policy Characteristics'!K:K,MATCH($C1988,'Policy Characteristics'!$C:$C,0))),"",INDEX('Policy Characteristics'!K:K,MATCH($C1988,'Policy Characteristics'!$C:$C,0)))</f>
        <v>io-model.html</v>
      </c>
      <c r="R1988" s="76"/>
    </row>
    <row r="1989" spans="1:18" x14ac:dyDescent="0.25">
      <c r="A1989" s="76" t="str">
        <f>IF(ISBLANK(INDEX('Policy Characteristics'!A:A,MATCH($C1989,'Policy Characteristics'!$C:$C,0))),"",INDEX('Policy Characteristics'!A:A,MATCH($C1989,'Policy Characteristics'!$C:$C,0)))</f>
        <v>Government Revenue Accounting</v>
      </c>
      <c r="B1989" s="200" t="str">
        <f>IF(ISBLANK(INDEX('Policy Characteristics'!B:B,MATCH($C1989,'Policy Characteristics'!$C:$C,0))),"",INDEX('Policy Characteristics'!B:B,MATCH($C1989,'Policy Characteristics'!$C:$C,0)))</f>
        <v>Battery Production Subsidy</v>
      </c>
      <c r="C1989" s="76" t="str">
        <f t="shared" si="71"/>
        <v>GRA for Battery Production Subsidy</v>
      </c>
      <c r="D1989" t="s">
        <v>1203</v>
      </c>
      <c r="F1989" t="s">
        <v>1207</v>
      </c>
      <c r="H1989" s="15">
        <v>2251</v>
      </c>
      <c r="I1989" s="200" t="str">
        <f t="shared" si="70"/>
        <v>Yes</v>
      </c>
      <c r="J1989" s="202" t="str">
        <f>IF(ISBLANK(INDEX('Policy Characteristics'!D:D,MATCH($C1989,'Policy Characteristics'!$C:$C,0))),"",INDEX('Policy Characteristics'!D:D,MATCH($C1989,'Policy Characteristics'!$C:$C,0)))</f>
        <v/>
      </c>
      <c r="K1989" s="76" t="str">
        <f>IF(ISBLANK(INDEX('Policy Characteristics'!E:E,MATCH($C1989,'Policy Characteristics'!$C:$C,0))),"",INDEX('Policy Characteristics'!E:E,MATCH($C1989,'Policy Characteristics'!$C:$C,0)))</f>
        <v>GRA battery production subsidy</v>
      </c>
      <c r="L1989" s="76">
        <f>IF(ISBLANK(INDEX('Policy Characteristics'!F:F,MATCH($C1989,'Policy Characteristics'!$C:$C,0))),"",INDEX('Policy Characteristics'!F:F,MATCH($C1989,'Policy Characteristics'!$C:$C,0)))</f>
        <v>0</v>
      </c>
      <c r="M1989" s="76">
        <f>IF(ISBLANK(INDEX('Policy Characteristics'!G:G,MATCH($C1989,'Policy Characteristics'!$C:$C,0))),"",INDEX('Policy Characteristics'!G:G,MATCH($C1989,'Policy Characteristics'!$C:$C,0)))</f>
        <v>10</v>
      </c>
      <c r="N1989" s="76">
        <f>IF(ISBLANK(INDEX('Policy Characteristics'!H:H,MATCH($C1989,'Policy Characteristics'!$C:$C,0))),"",INDEX('Policy Characteristics'!H:H,MATCH($C1989,'Policy Characteristics'!$C:$C,0)))</f>
        <v>1</v>
      </c>
      <c r="O1989" s="76" t="str">
        <f>IF(ISBLANK(INDEX('Policy Characteristics'!I:I,MATCH($C1989,'Policy Characteristics'!$C:$C,0))),"",INDEX('Policy Characteristics'!I:I,MATCH($C1989,'Policy Characteristics'!$C:$C,0)))</f>
        <v>weight</v>
      </c>
      <c r="P1989" s="76" t="str">
        <f>IF(ISBLANK(INDEX('Policy Characteristics'!J:J,MATCH($C1989,'Policy Characteristics'!$C:$C,0))),"",INDEX('Policy Characteristics'!J:J,MATCH($C1989,'Policy Characteristics'!$C:$C,0)))</f>
        <v xml:space="preserve">**Description:** This setting is one of several "Government Revenue Accounting" control settings that help determine how the government accounts for certain changes in its cash flow (such as increased or decreased tax revenues or subsidy payments). These settings allow for new revenue or spending to be allocated to different purposes by designating shareweights to each accounting purpose. The accounting purposes are: **Regular Spending** increasing this weight means the government will use increased revenue (or account account for increased spending) by increasing (or decreasing) spending on its normal budget (e.g., activities such as defense, education, and administrative expenses). **Budget Deficit** increasing this weight means government will use increased revenue (or account for increased spending) on the deficit, shrinking (or growing) the national debt (with associated implications for interest payments)grow or shrink the national debt (with associated implications for interest payments). **Household Taxes** increasing this weight means the government will use increased revenue (or account for increased spending) to decrease (or increase)  taxes on households. A "climate dividend" is considered to be a decrease in household taxes. **Payroll Taxes** increasing this weight means government will use increased revenue (or account for increased spending) to decrease (or increase)  payroll taxes. **Corporate Taxes** increasing this weight means government will use increased revenue (or account for increased spending) to decrease (or increase)  corporate taxes. // **Guidance for setting values:** This value is set as a weight (1 to 10) for each accounting purpose, in order to indicate how the increased revenue (or spending) from this policy should be allocated among the five revenue accounting options. The share of the change in cash flow allocated to each revenue accounting option is calculated as that option's weight divided by the total of the weights assigned to all options. If every purpose is assigned zero weight, they all receive an equal share of the change in cash flow.
</v>
      </c>
      <c r="Q1989" s="76" t="str">
        <f>IF(ISBLANK(INDEX('Policy Characteristics'!K:K,MATCH($C1989,'Policy Characteristics'!$C:$C,0))),"",INDEX('Policy Characteristics'!K:K,MATCH($C1989,'Policy Characteristics'!$C:$C,0)))</f>
        <v>io-model.html</v>
      </c>
      <c r="R1989" s="76"/>
    </row>
    <row r="1990" spans="1:18" x14ac:dyDescent="0.25">
      <c r="A1990" s="76" t="str">
        <f>IF(ISBLANK(INDEX('Policy Characteristics'!A:A,MATCH($C1990,'Policy Characteristics'!$C:$C,0))),"",INDEX('Policy Characteristics'!A:A,MATCH($C1990,'Policy Characteristics'!$C:$C,0)))</f>
        <v>Government Revenue Accounting</v>
      </c>
      <c r="B1990" s="200" t="str">
        <f>IF(ISBLANK(INDEX('Policy Characteristics'!B:B,MATCH($C1990,'Policy Characteristics'!$C:$C,0))),"",INDEX('Policy Characteristics'!B:B,MATCH($C1990,'Policy Characteristics'!$C:$C,0)))</f>
        <v>Electricity Generation Subsidy</v>
      </c>
      <c r="C1990" t="s">
        <v>1193</v>
      </c>
      <c r="D1990" t="s">
        <v>1199</v>
      </c>
      <c r="F1990" t="s">
        <v>1204</v>
      </c>
      <c r="H1990" s="15">
        <v>560</v>
      </c>
      <c r="I1990" s="204" t="s">
        <v>43</v>
      </c>
      <c r="J1990" s="202" t="str">
        <f>IF(ISBLANK(INDEX('Policy Characteristics'!D:D,MATCH($C1990,'Policy Characteristics'!$C:$C,0))),"",INDEX('Policy Characteristics'!D:D,MATCH($C1990,'Policy Characteristics'!$C:$C,0)))</f>
        <v/>
      </c>
      <c r="K1990" s="76" t="str">
        <f>IF(ISBLANK(INDEX('Policy Characteristics'!E:E,MATCH($C1990,'Policy Characteristics'!$C:$C,0))),"",INDEX('Policy Characteristics'!E:E,MATCH($C1990,'Policy Characteristics'!$C:$C,0)))</f>
        <v>GRA elec gen subsidy</v>
      </c>
      <c r="L1990" s="76">
        <f>IF(ISBLANK(INDEX('Policy Characteristics'!F:F,MATCH($C1990,'Policy Characteristics'!$C:$C,0))),"",INDEX('Policy Characteristics'!F:F,MATCH($C1990,'Policy Characteristics'!$C:$C,0)))</f>
        <v>0</v>
      </c>
      <c r="M1990" s="76">
        <f>IF(ISBLANK(INDEX('Policy Characteristics'!G:G,MATCH($C1990,'Policy Characteristics'!$C:$C,0))),"",INDEX('Policy Characteristics'!G:G,MATCH($C1990,'Policy Characteristics'!$C:$C,0)))</f>
        <v>10</v>
      </c>
      <c r="N1990" s="76">
        <f>IF(ISBLANK(INDEX('Policy Characteristics'!H:H,MATCH($C1990,'Policy Characteristics'!$C:$C,0))),"",INDEX('Policy Characteristics'!H:H,MATCH($C1990,'Policy Characteristics'!$C:$C,0)))</f>
        <v>1</v>
      </c>
      <c r="O1990" s="76" t="str">
        <f>IF(ISBLANK(INDEX('Policy Characteristics'!I:I,MATCH($C1990,'Policy Characteristics'!$C:$C,0))),"",INDEX('Policy Characteristics'!I:I,MATCH($C1990,'Policy Characteristics'!$C:$C,0)))</f>
        <v>weight</v>
      </c>
      <c r="P1990" s="76" t="str">
        <f>IF(ISBLANK(INDEX('Policy Characteristics'!J:J,MATCH($C1990,'Policy Characteristics'!$C:$C,0))),"",INDEX('Policy Characteristics'!J:J,MATCH($C1990,'Policy Characteristics'!$C:$C,0)))</f>
        <v xml:space="preserve">**Description:** This setting is one of several "Government Revenue Accounting" control settings that help determine how the government accounts for certain changes in its cash flow (such as increased or decreased tax revenues or subsidy payments). These settings allow for new revenue or spending to be allocated to different purposes by designating shareweights to each accounting purpose. The accounting purposes are: **Regular Spending** increasing this weight means the government will use increased revenue (or account account for increased spending) by increasing (or decreasing) spending on its normal budget (e.g., activities such as defense, education, and administrative expenses). **Budget Deficit** increasing this weight means government will use increased revenue (or account for increased spending) on the deficit, shrinking (or growing) the national debt (with associated implications for interest payments)grow or shrink the national debt (with associated implications for interest payments). **Household Taxes** increasing this weight means the government will use increased revenue (or account for increased spending) to decrease (or increase)  taxes on households. A "climate dividend" is considered to be a decrease in household taxes. **Payroll Taxes** increasing this weight means government will use increased revenue (or account for increased spending) to decrease (or increase)  payroll taxes. **Corporate Taxes** increasing this weight means government will use increased revenue (or account for increased spending) to decrease (or increase)  corporate taxes. // **Guidance for setting values:** This value is set as a weight (1 to 10) for each accounting purpose, in order to indicate how the increased revenue (or spending) from this policy should be allocated among the five revenue accounting options. The share of the change in cash flow allocated to each revenue accounting option is calculated as that option's weight divided by the total of the weights assigned to all options. If every purpose is assigned zero weight, they all receive an equal share of the change in cash flow.
</v>
      </c>
      <c r="Q1990" s="76" t="str">
        <f>IF(ISBLANK(INDEX('Policy Characteristics'!K:K,MATCH($C1990,'Policy Characteristics'!$C:$C,0))),"",INDEX('Policy Characteristics'!K:K,MATCH($C1990,'Policy Characteristics'!$C:$C,0)))</f>
        <v>io-model.html</v>
      </c>
      <c r="R1990" s="76" t="str">
        <f>IF(ISBLANK(INDEX('Policy Characteristics'!L:L,MATCH($C1990,'Policy Characteristics'!$C:$C,0))),"",INDEX('Policy Characteristics'!L:L,MATCH($C1990,'Policy Characteristics'!$C:$C,0)))</f>
        <v/>
      </c>
    </row>
    <row r="1991" spans="1:18" x14ac:dyDescent="0.25">
      <c r="A1991" s="76" t="str">
        <f>IF(ISBLANK(INDEX('Policy Characteristics'!A:A,MATCH($C1991,'Policy Characteristics'!$C:$C,0))),"",INDEX('Policy Characteristics'!A:A,MATCH($C1991,'Policy Characteristics'!$C:$C,0)))</f>
        <v>Government Revenue Accounting</v>
      </c>
      <c r="B1991" s="200" t="str">
        <f>IF(ISBLANK(INDEX('Policy Characteristics'!B:B,MATCH($C1991,'Policy Characteristics'!$C:$C,0))),"",INDEX('Policy Characteristics'!B:B,MATCH($C1991,'Policy Characteristics'!$C:$C,0)))</f>
        <v>Electricity Generation Subsidy</v>
      </c>
      <c r="C1991" s="76" t="str">
        <f t="shared" ref="C1991:C1994" si="72">C$1990</f>
        <v>GRA for Electricity Generation Subsidies</v>
      </c>
      <c r="D1991" t="s">
        <v>1200</v>
      </c>
      <c r="F1991" t="s">
        <v>1215</v>
      </c>
      <c r="H1991" s="15">
        <v>561</v>
      </c>
      <c r="I1991" s="200" t="str">
        <f t="shared" ref="I1991:I1994" si="73">I$1990</f>
        <v>Yes</v>
      </c>
      <c r="J1991" s="202" t="str">
        <f>IF(ISBLANK(INDEX('Policy Characteristics'!D:D,MATCH($C1991,'Policy Characteristics'!$C:$C,0))),"",INDEX('Policy Characteristics'!D:D,MATCH($C1991,'Policy Characteristics'!$C:$C,0)))</f>
        <v/>
      </c>
      <c r="K1991" s="76" t="str">
        <f>IF(ISBLANK(INDEX('Policy Characteristics'!E:E,MATCH($C1991,'Policy Characteristics'!$C:$C,0))),"",INDEX('Policy Characteristics'!E:E,MATCH($C1991,'Policy Characteristics'!$C:$C,0)))</f>
        <v>GRA elec gen subsidy</v>
      </c>
      <c r="L1991" s="76">
        <f>IF(ISBLANK(INDEX('Policy Characteristics'!F:F,MATCH($C1991,'Policy Characteristics'!$C:$C,0))),"",INDEX('Policy Characteristics'!F:F,MATCH($C1991,'Policy Characteristics'!$C:$C,0)))</f>
        <v>0</v>
      </c>
      <c r="M1991" s="76">
        <f>IF(ISBLANK(INDEX('Policy Characteristics'!G:G,MATCH($C1991,'Policy Characteristics'!$C:$C,0))),"",INDEX('Policy Characteristics'!G:G,MATCH($C1991,'Policy Characteristics'!$C:$C,0)))</f>
        <v>10</v>
      </c>
      <c r="N1991" s="76">
        <f>IF(ISBLANK(INDEX('Policy Characteristics'!H:H,MATCH($C1991,'Policy Characteristics'!$C:$C,0))),"",INDEX('Policy Characteristics'!H:H,MATCH($C1991,'Policy Characteristics'!$C:$C,0)))</f>
        <v>1</v>
      </c>
      <c r="O1991" s="76" t="str">
        <f>IF(ISBLANK(INDEX('Policy Characteristics'!I:I,MATCH($C1991,'Policy Characteristics'!$C:$C,0))),"",INDEX('Policy Characteristics'!I:I,MATCH($C1991,'Policy Characteristics'!$C:$C,0)))</f>
        <v>weight</v>
      </c>
      <c r="P1991" s="76" t="str">
        <f>IF(ISBLANK(INDEX('Policy Characteristics'!J:J,MATCH($C1991,'Policy Characteristics'!$C:$C,0))),"",INDEX('Policy Characteristics'!J:J,MATCH($C1991,'Policy Characteristics'!$C:$C,0)))</f>
        <v xml:space="preserve">**Description:** This setting is one of several "Government Revenue Accounting" control settings that help determine how the government accounts for certain changes in its cash flow (such as increased or decreased tax revenues or subsidy payments). These settings allow for new revenue or spending to be allocated to different purposes by designating shareweights to each accounting purpose. The accounting purposes are: **Regular Spending** increasing this weight means the government will use increased revenue (or account account for increased spending) by increasing (or decreasing) spending on its normal budget (e.g., activities such as defense, education, and administrative expenses). **Budget Deficit** increasing this weight means government will use increased revenue (or account for increased spending) on the deficit, shrinking (or growing) the national debt (with associated implications for interest payments)grow or shrink the national debt (with associated implications for interest payments). **Household Taxes** increasing this weight means the government will use increased revenue (or account for increased spending) to decrease (or increase)  taxes on households. A "climate dividend" is considered to be a decrease in household taxes. **Payroll Taxes** increasing this weight means government will use increased revenue (or account for increased spending) to decrease (or increase)  payroll taxes. **Corporate Taxes** increasing this weight means government will use increased revenue (or account for increased spending) to decrease (or increase)  corporate taxes. // **Guidance for setting values:** This value is set as a weight (1 to 10) for each accounting purpose, in order to indicate how the increased revenue (or spending) from this policy should be allocated among the five revenue accounting options. The share of the change in cash flow allocated to each revenue accounting option is calculated as that option's weight divided by the total of the weights assigned to all options. If every purpose is assigned zero weight, they all receive an equal share of the change in cash flow.
</v>
      </c>
      <c r="Q1991" s="76" t="str">
        <f>IF(ISBLANK(INDEX('Policy Characteristics'!K:K,MATCH($C1991,'Policy Characteristics'!$C:$C,0))),"",INDEX('Policy Characteristics'!K:K,MATCH($C1991,'Policy Characteristics'!$C:$C,0)))</f>
        <v>io-model.html</v>
      </c>
      <c r="R1991" s="76" t="str">
        <f>IF(ISBLANK(INDEX('Policy Characteristics'!L:L,MATCH($C1991,'Policy Characteristics'!$C:$C,0))),"",INDEX('Policy Characteristics'!L:L,MATCH($C1991,'Policy Characteristics'!$C:$C,0)))</f>
        <v/>
      </c>
    </row>
    <row r="1992" spans="1:18" x14ac:dyDescent="0.25">
      <c r="A1992" s="76" t="str">
        <f>IF(ISBLANK(INDEX('Policy Characteristics'!A:A,MATCH($C1992,'Policy Characteristics'!$C:$C,0))),"",INDEX('Policy Characteristics'!A:A,MATCH($C1992,'Policy Characteristics'!$C:$C,0)))</f>
        <v>Government Revenue Accounting</v>
      </c>
      <c r="B1992" s="200" t="str">
        <f>IF(ISBLANK(INDEX('Policy Characteristics'!B:B,MATCH($C1992,'Policy Characteristics'!$C:$C,0))),"",INDEX('Policy Characteristics'!B:B,MATCH($C1992,'Policy Characteristics'!$C:$C,0)))</f>
        <v>Electricity Generation Subsidy</v>
      </c>
      <c r="C1992" s="76" t="str">
        <f t="shared" si="72"/>
        <v>GRA for Electricity Generation Subsidies</v>
      </c>
      <c r="D1992" t="s">
        <v>1201</v>
      </c>
      <c r="F1992" t="s">
        <v>1205</v>
      </c>
      <c r="H1992" s="15">
        <v>562</v>
      </c>
      <c r="I1992" s="200" t="str">
        <f t="shared" si="73"/>
        <v>Yes</v>
      </c>
      <c r="J1992" s="202" t="str">
        <f>IF(ISBLANK(INDEX('Policy Characteristics'!D:D,MATCH($C1992,'Policy Characteristics'!$C:$C,0))),"",INDEX('Policy Characteristics'!D:D,MATCH($C1992,'Policy Characteristics'!$C:$C,0)))</f>
        <v/>
      </c>
      <c r="K1992" s="76" t="str">
        <f>IF(ISBLANK(INDEX('Policy Characteristics'!E:E,MATCH($C1992,'Policy Characteristics'!$C:$C,0))),"",INDEX('Policy Characteristics'!E:E,MATCH($C1992,'Policy Characteristics'!$C:$C,0)))</f>
        <v>GRA elec gen subsidy</v>
      </c>
      <c r="L1992" s="76">
        <f>IF(ISBLANK(INDEX('Policy Characteristics'!F:F,MATCH($C1992,'Policy Characteristics'!$C:$C,0))),"",INDEX('Policy Characteristics'!F:F,MATCH($C1992,'Policy Characteristics'!$C:$C,0)))</f>
        <v>0</v>
      </c>
      <c r="M1992" s="76">
        <f>IF(ISBLANK(INDEX('Policy Characteristics'!G:G,MATCH($C1992,'Policy Characteristics'!$C:$C,0))),"",INDEX('Policy Characteristics'!G:G,MATCH($C1992,'Policy Characteristics'!$C:$C,0)))</f>
        <v>10</v>
      </c>
      <c r="N1992" s="76">
        <f>IF(ISBLANK(INDEX('Policy Characteristics'!H:H,MATCH($C1992,'Policy Characteristics'!$C:$C,0))),"",INDEX('Policy Characteristics'!H:H,MATCH($C1992,'Policy Characteristics'!$C:$C,0)))</f>
        <v>1</v>
      </c>
      <c r="O1992" s="76" t="str">
        <f>IF(ISBLANK(INDEX('Policy Characteristics'!I:I,MATCH($C1992,'Policy Characteristics'!$C:$C,0))),"",INDEX('Policy Characteristics'!I:I,MATCH($C1992,'Policy Characteristics'!$C:$C,0)))</f>
        <v>weight</v>
      </c>
      <c r="P1992" s="76" t="str">
        <f>IF(ISBLANK(INDEX('Policy Characteristics'!J:J,MATCH($C1992,'Policy Characteristics'!$C:$C,0))),"",INDEX('Policy Characteristics'!J:J,MATCH($C1992,'Policy Characteristics'!$C:$C,0)))</f>
        <v xml:space="preserve">**Description:** This setting is one of several "Government Revenue Accounting" control settings that help determine how the government accounts for certain changes in its cash flow (such as increased or decreased tax revenues or subsidy payments). These settings allow for new revenue or spending to be allocated to different purposes by designating shareweights to each accounting purpose. The accounting purposes are: **Regular Spending** increasing this weight means the government will use increased revenue (or account account for increased spending) by increasing (or decreasing) spending on its normal budget (e.g., activities such as defense, education, and administrative expenses). **Budget Deficit** increasing this weight means government will use increased revenue (or account for increased spending) on the deficit, shrinking (or growing) the national debt (with associated implications for interest payments)grow or shrink the national debt (with associated implications for interest payments). **Household Taxes** increasing this weight means the government will use increased revenue (or account for increased spending) to decrease (or increase)  taxes on households. A "climate dividend" is considered to be a decrease in household taxes. **Payroll Taxes** increasing this weight means government will use increased revenue (or account for increased spending) to decrease (or increase)  payroll taxes. **Corporate Taxes** increasing this weight means government will use increased revenue (or account for increased spending) to decrease (or increase)  corporate taxes. // **Guidance for setting values:** This value is set as a weight (1 to 10) for each accounting purpose, in order to indicate how the increased revenue (or spending) from this policy should be allocated among the five revenue accounting options. The share of the change in cash flow allocated to each revenue accounting option is calculated as that option's weight divided by the total of the weights assigned to all options. If every purpose is assigned zero weight, they all receive an equal share of the change in cash flow.
</v>
      </c>
      <c r="Q1992" s="76" t="str">
        <f>IF(ISBLANK(INDEX('Policy Characteristics'!K:K,MATCH($C1992,'Policy Characteristics'!$C:$C,0))),"",INDEX('Policy Characteristics'!K:K,MATCH($C1992,'Policy Characteristics'!$C:$C,0)))</f>
        <v>io-model.html</v>
      </c>
      <c r="R1992" s="76" t="str">
        <f>IF(ISBLANK(INDEX('Policy Characteristics'!L:L,MATCH($C1992,'Policy Characteristics'!$C:$C,0))),"",INDEX('Policy Characteristics'!L:L,MATCH($C1992,'Policy Characteristics'!$C:$C,0)))</f>
        <v/>
      </c>
    </row>
    <row r="1993" spans="1:18" x14ac:dyDescent="0.25">
      <c r="A1993" s="76" t="str">
        <f>IF(ISBLANK(INDEX('Policy Characteristics'!A:A,MATCH($C1993,'Policy Characteristics'!$C:$C,0))),"",INDEX('Policy Characteristics'!A:A,MATCH($C1993,'Policy Characteristics'!$C:$C,0)))</f>
        <v>Government Revenue Accounting</v>
      </c>
      <c r="B1993" s="200" t="str">
        <f>IF(ISBLANK(INDEX('Policy Characteristics'!B:B,MATCH($C1993,'Policy Characteristics'!$C:$C,0))),"",INDEX('Policy Characteristics'!B:B,MATCH($C1993,'Policy Characteristics'!$C:$C,0)))</f>
        <v>Electricity Generation Subsidy</v>
      </c>
      <c r="C1993" s="76" t="str">
        <f t="shared" si="72"/>
        <v>GRA for Electricity Generation Subsidies</v>
      </c>
      <c r="D1993" t="s">
        <v>1202</v>
      </c>
      <c r="F1993" t="s">
        <v>1206</v>
      </c>
      <c r="H1993" s="15">
        <v>563</v>
      </c>
      <c r="I1993" s="200" t="str">
        <f t="shared" si="73"/>
        <v>Yes</v>
      </c>
      <c r="J1993" s="202" t="str">
        <f>IF(ISBLANK(INDEX('Policy Characteristics'!D:D,MATCH($C1993,'Policy Characteristics'!$C:$C,0))),"",INDEX('Policy Characteristics'!D:D,MATCH($C1993,'Policy Characteristics'!$C:$C,0)))</f>
        <v/>
      </c>
      <c r="K1993" s="76" t="str">
        <f>IF(ISBLANK(INDEX('Policy Characteristics'!E:E,MATCH($C1993,'Policy Characteristics'!$C:$C,0))),"",INDEX('Policy Characteristics'!E:E,MATCH($C1993,'Policy Characteristics'!$C:$C,0)))</f>
        <v>GRA elec gen subsidy</v>
      </c>
      <c r="L1993" s="76">
        <f>IF(ISBLANK(INDEX('Policy Characteristics'!F:F,MATCH($C1993,'Policy Characteristics'!$C:$C,0))),"",INDEX('Policy Characteristics'!F:F,MATCH($C1993,'Policy Characteristics'!$C:$C,0)))</f>
        <v>0</v>
      </c>
      <c r="M1993" s="76">
        <f>IF(ISBLANK(INDEX('Policy Characteristics'!G:G,MATCH($C1993,'Policy Characteristics'!$C:$C,0))),"",INDEX('Policy Characteristics'!G:G,MATCH($C1993,'Policy Characteristics'!$C:$C,0)))</f>
        <v>10</v>
      </c>
      <c r="N1993" s="76">
        <f>IF(ISBLANK(INDEX('Policy Characteristics'!H:H,MATCH($C1993,'Policy Characteristics'!$C:$C,0))),"",INDEX('Policy Characteristics'!H:H,MATCH($C1993,'Policy Characteristics'!$C:$C,0)))</f>
        <v>1</v>
      </c>
      <c r="O1993" s="76" t="str">
        <f>IF(ISBLANK(INDEX('Policy Characteristics'!I:I,MATCH($C1993,'Policy Characteristics'!$C:$C,0))),"",INDEX('Policy Characteristics'!I:I,MATCH($C1993,'Policy Characteristics'!$C:$C,0)))</f>
        <v>weight</v>
      </c>
      <c r="P1993" s="76" t="str">
        <f>IF(ISBLANK(INDEX('Policy Characteristics'!J:J,MATCH($C1993,'Policy Characteristics'!$C:$C,0))),"",INDEX('Policy Characteristics'!J:J,MATCH($C1993,'Policy Characteristics'!$C:$C,0)))</f>
        <v xml:space="preserve">**Description:** This setting is one of several "Government Revenue Accounting" control settings that help determine how the government accounts for certain changes in its cash flow (such as increased or decreased tax revenues or subsidy payments). These settings allow for new revenue or spending to be allocated to different purposes by designating shareweights to each accounting purpose. The accounting purposes are: **Regular Spending** increasing this weight means the government will use increased revenue (or account account for increased spending) by increasing (or decreasing) spending on its normal budget (e.g., activities such as defense, education, and administrative expenses). **Budget Deficit** increasing this weight means government will use increased revenue (or account for increased spending) on the deficit, shrinking (or growing) the national debt (with associated implications for interest payments)grow or shrink the national debt (with associated implications for interest payments). **Household Taxes** increasing this weight means the government will use increased revenue (or account for increased spending) to decrease (or increase)  taxes on households. A "climate dividend" is considered to be a decrease in household taxes. **Payroll Taxes** increasing this weight means government will use increased revenue (or account for increased spending) to decrease (or increase)  payroll taxes. **Corporate Taxes** increasing this weight means government will use increased revenue (or account for increased spending) to decrease (or increase)  corporate taxes. // **Guidance for setting values:** This value is set as a weight (1 to 10) for each accounting purpose, in order to indicate how the increased revenue (or spending) from this policy should be allocated among the five revenue accounting options. The share of the change in cash flow allocated to each revenue accounting option is calculated as that option's weight divided by the total of the weights assigned to all options. If every purpose is assigned zero weight, they all receive an equal share of the change in cash flow.
</v>
      </c>
      <c r="Q1993" s="76" t="str">
        <f>IF(ISBLANK(INDEX('Policy Characteristics'!K:K,MATCH($C1993,'Policy Characteristics'!$C:$C,0))),"",INDEX('Policy Characteristics'!K:K,MATCH($C1993,'Policy Characteristics'!$C:$C,0)))</f>
        <v>io-model.html</v>
      </c>
      <c r="R1993" s="76" t="str">
        <f>IF(ISBLANK(INDEX('Policy Characteristics'!L:L,MATCH($C1993,'Policy Characteristics'!$C:$C,0))),"",INDEX('Policy Characteristics'!L:L,MATCH($C1993,'Policy Characteristics'!$C:$C,0)))</f>
        <v/>
      </c>
    </row>
    <row r="1994" spans="1:18" x14ac:dyDescent="0.25">
      <c r="A1994" s="76" t="str">
        <f>IF(ISBLANK(INDEX('Policy Characteristics'!A:A,MATCH($C1994,'Policy Characteristics'!$C:$C,0))),"",INDEX('Policy Characteristics'!A:A,MATCH($C1994,'Policy Characteristics'!$C:$C,0)))</f>
        <v>Government Revenue Accounting</v>
      </c>
      <c r="B1994" s="200" t="str">
        <f>IF(ISBLANK(INDEX('Policy Characteristics'!B:B,MATCH($C1994,'Policy Characteristics'!$C:$C,0))),"",INDEX('Policy Characteristics'!B:B,MATCH($C1994,'Policy Characteristics'!$C:$C,0)))</f>
        <v>Electricity Generation Subsidy</v>
      </c>
      <c r="C1994" s="76" t="str">
        <f t="shared" si="72"/>
        <v>GRA for Electricity Generation Subsidies</v>
      </c>
      <c r="D1994" t="s">
        <v>1203</v>
      </c>
      <c r="F1994" t="s">
        <v>1207</v>
      </c>
      <c r="H1994" s="15">
        <v>564</v>
      </c>
      <c r="I1994" s="200" t="str">
        <f t="shared" si="73"/>
        <v>Yes</v>
      </c>
      <c r="J1994" s="202" t="str">
        <f>IF(ISBLANK(INDEX('Policy Characteristics'!D:D,MATCH($C1994,'Policy Characteristics'!$C:$C,0))),"",INDEX('Policy Characteristics'!D:D,MATCH($C1994,'Policy Characteristics'!$C:$C,0)))</f>
        <v/>
      </c>
      <c r="K1994" s="76" t="str">
        <f>IF(ISBLANK(INDEX('Policy Characteristics'!E:E,MATCH($C1994,'Policy Characteristics'!$C:$C,0))),"",INDEX('Policy Characteristics'!E:E,MATCH($C1994,'Policy Characteristics'!$C:$C,0)))</f>
        <v>GRA elec gen subsidy</v>
      </c>
      <c r="L1994" s="76">
        <f>IF(ISBLANK(INDEX('Policy Characteristics'!F:F,MATCH($C1994,'Policy Characteristics'!$C:$C,0))),"",INDEX('Policy Characteristics'!F:F,MATCH($C1994,'Policy Characteristics'!$C:$C,0)))</f>
        <v>0</v>
      </c>
      <c r="M1994" s="76">
        <f>IF(ISBLANK(INDEX('Policy Characteristics'!G:G,MATCH($C1994,'Policy Characteristics'!$C:$C,0))),"",INDEX('Policy Characteristics'!G:G,MATCH($C1994,'Policy Characteristics'!$C:$C,0)))</f>
        <v>10</v>
      </c>
      <c r="N1994" s="76">
        <f>IF(ISBLANK(INDEX('Policy Characteristics'!H:H,MATCH($C1994,'Policy Characteristics'!$C:$C,0))),"",INDEX('Policy Characteristics'!H:H,MATCH($C1994,'Policy Characteristics'!$C:$C,0)))</f>
        <v>1</v>
      </c>
      <c r="O1994" s="76" t="str">
        <f>IF(ISBLANK(INDEX('Policy Characteristics'!I:I,MATCH($C1994,'Policy Characteristics'!$C:$C,0))),"",INDEX('Policy Characteristics'!I:I,MATCH($C1994,'Policy Characteristics'!$C:$C,0)))</f>
        <v>weight</v>
      </c>
      <c r="P1994" s="76" t="str">
        <f>IF(ISBLANK(INDEX('Policy Characteristics'!J:J,MATCH($C1994,'Policy Characteristics'!$C:$C,0))),"",INDEX('Policy Characteristics'!J:J,MATCH($C1994,'Policy Characteristics'!$C:$C,0)))</f>
        <v xml:space="preserve">**Description:** This setting is one of several "Government Revenue Accounting" control settings that help determine how the government accounts for certain changes in its cash flow (such as increased or decreased tax revenues or subsidy payments). These settings allow for new revenue or spending to be allocated to different purposes by designating shareweights to each accounting purpose. The accounting purposes are: **Regular Spending** increasing this weight means the government will use increased revenue (or account account for increased spending) by increasing (or decreasing) spending on its normal budget (e.g., activities such as defense, education, and administrative expenses). **Budget Deficit** increasing this weight means government will use increased revenue (or account for increased spending) on the deficit, shrinking (or growing) the national debt (with associated implications for interest payments)grow or shrink the national debt (with associated implications for interest payments). **Household Taxes** increasing this weight means the government will use increased revenue (or account for increased spending) to decrease (or increase)  taxes on households. A "climate dividend" is considered to be a decrease in household taxes. **Payroll Taxes** increasing this weight means government will use increased revenue (or account for increased spending) to decrease (or increase)  payroll taxes. **Corporate Taxes** increasing this weight means government will use increased revenue (or account for increased spending) to decrease (or increase)  corporate taxes. // **Guidance for setting values:** This value is set as a weight (1 to 10) for each accounting purpose, in order to indicate how the increased revenue (or spending) from this policy should be allocated among the five revenue accounting options. The share of the change in cash flow allocated to each revenue accounting option is calculated as that option's weight divided by the total of the weights assigned to all options. If every purpose is assigned zero weight, they all receive an equal share of the change in cash flow.
</v>
      </c>
      <c r="Q1994" s="76" t="str">
        <f>IF(ISBLANK(INDEX('Policy Characteristics'!K:K,MATCH($C1994,'Policy Characteristics'!$C:$C,0))),"",INDEX('Policy Characteristics'!K:K,MATCH($C1994,'Policy Characteristics'!$C:$C,0)))</f>
        <v>io-model.html</v>
      </c>
      <c r="R1994" s="76" t="str">
        <f>IF(ISBLANK(INDEX('Policy Characteristics'!L:L,MATCH($C1994,'Policy Characteristics'!$C:$C,0))),"",INDEX('Policy Characteristics'!L:L,MATCH($C1994,'Policy Characteristics'!$C:$C,0)))</f>
        <v/>
      </c>
    </row>
    <row r="1995" spans="1:18" x14ac:dyDescent="0.25">
      <c r="A1995" s="76" t="str">
        <f>IF(ISBLANK(INDEX('Policy Characteristics'!A:A,MATCH($C1995,'Policy Characteristics'!$C:$C,0))),"",INDEX('Policy Characteristics'!A:A,MATCH($C1995,'Policy Characteristics'!$C:$C,0)))</f>
        <v>Government Revenue Accounting</v>
      </c>
      <c r="B1995" s="200" t="str">
        <f>IF(ISBLANK(INDEX('Policy Characteristics'!B:B,MATCH($C1995,'Policy Characteristics'!$C:$C,0))),"",INDEX('Policy Characteristics'!B:B,MATCH($C1995,'Policy Characteristics'!$C:$C,0)))</f>
        <v>Electricity Capacity Construction Subsidy</v>
      </c>
      <c r="C1995" t="s">
        <v>1194</v>
      </c>
      <c r="D1995" t="s">
        <v>1199</v>
      </c>
      <c r="F1995" t="s">
        <v>1204</v>
      </c>
      <c r="H1995" s="15">
        <v>565</v>
      </c>
      <c r="I1995" s="204" t="s">
        <v>43</v>
      </c>
      <c r="J1995" s="202" t="str">
        <f>IF(ISBLANK(INDEX('Policy Characteristics'!D:D,MATCH($C1995,'Policy Characteristics'!$C:$C,0))),"",INDEX('Policy Characteristics'!D:D,MATCH($C1995,'Policy Characteristics'!$C:$C,0)))</f>
        <v/>
      </c>
      <c r="K1995" s="76" t="str">
        <f>IF(ISBLANK(INDEX('Policy Characteristics'!E:E,MATCH($C1995,'Policy Characteristics'!$C:$C,0))),"",INDEX('Policy Characteristics'!E:E,MATCH($C1995,'Policy Characteristics'!$C:$C,0)))</f>
        <v>GRA elec cap const subsidy</v>
      </c>
      <c r="L1995" s="76">
        <f>IF(ISBLANK(INDEX('Policy Characteristics'!F:F,MATCH($C1995,'Policy Characteristics'!$C:$C,0))),"",INDEX('Policy Characteristics'!F:F,MATCH($C1995,'Policy Characteristics'!$C:$C,0)))</f>
        <v>0</v>
      </c>
      <c r="M1995" s="76">
        <f>IF(ISBLANK(INDEX('Policy Characteristics'!G:G,MATCH($C1995,'Policy Characteristics'!$C:$C,0))),"",INDEX('Policy Characteristics'!G:G,MATCH($C1995,'Policy Characteristics'!$C:$C,0)))</f>
        <v>10</v>
      </c>
      <c r="N1995" s="76">
        <f>IF(ISBLANK(INDEX('Policy Characteristics'!H:H,MATCH($C1995,'Policy Characteristics'!$C:$C,0))),"",INDEX('Policy Characteristics'!H:H,MATCH($C1995,'Policy Characteristics'!$C:$C,0)))</f>
        <v>1</v>
      </c>
      <c r="O1995" s="76" t="str">
        <f>IF(ISBLANK(INDEX('Policy Characteristics'!I:I,MATCH($C1995,'Policy Characteristics'!$C:$C,0))),"",INDEX('Policy Characteristics'!I:I,MATCH($C1995,'Policy Characteristics'!$C:$C,0)))</f>
        <v>weight</v>
      </c>
      <c r="P1995" s="76" t="str">
        <f>IF(ISBLANK(INDEX('Policy Characteristics'!J:J,MATCH($C1995,'Policy Characteristics'!$C:$C,0))),"",INDEX('Policy Characteristics'!J:J,MATCH($C1995,'Policy Characteristics'!$C:$C,0)))</f>
        <v xml:space="preserve">**Description:** This setting is one of several "Government Revenue Accounting" control settings that help determine how the government accounts for certain changes in its cash flow (such as increased or decreased tax revenues or subsidy payments). These settings allow for new revenue or spending to be allocated to different purposes by designating shareweights to each accounting purpose. The accounting purposes are: **Regular Spending** increasing this weight means the government will use increased revenue (or account account for increased spending) by increasing (or decreasing) spending on its normal budget (e.g., activities such as defense, education, and administrative expenses). **Budget Deficit** increasing this weight means government will use increased revenue (or account for increased spending) on the deficit, shrinking (or growing) the national debt (with associated implications for interest payments)grow or shrink the national debt (with associated implications for interest payments). **Household Taxes** increasing this weight means the government will use increased revenue (or account for increased spending) to decrease (or increase)  taxes on households. A "climate dividend" is considered to be a decrease in household taxes. **Payroll Taxes** increasing this weight means government will use increased revenue (or account for increased spending) to decrease (or increase)  payroll taxes. **Corporate Taxes** increasing this weight means government will use increased revenue (or account for increased spending) to decrease (or increase)  corporate taxes. // **Guidance for setting values:** This value is set as a weight (1 to 10) for each accounting purpose, in order to indicate how the increased revenue (or spending) from this policy should be allocated among the five revenue accounting options. The share of the change in cash flow allocated to each revenue accounting option is calculated as that option's weight divided by the total of the weights assigned to all options. If every purpose is assigned zero weight, they all receive an equal share of the change in cash flow.
</v>
      </c>
      <c r="Q1995" s="76" t="str">
        <f>IF(ISBLANK(INDEX('Policy Characteristics'!K:K,MATCH($C1995,'Policy Characteristics'!$C:$C,0))),"",INDEX('Policy Characteristics'!K:K,MATCH($C1995,'Policy Characteristics'!$C:$C,0)))</f>
        <v>io-model.html</v>
      </c>
      <c r="R1995" s="76" t="str">
        <f>IF(ISBLANK(INDEX('Policy Characteristics'!L:L,MATCH($C1995,'Policy Characteristics'!$C:$C,0))),"",INDEX('Policy Characteristics'!L:L,MATCH($C1995,'Policy Characteristics'!$C:$C,0)))</f>
        <v/>
      </c>
    </row>
    <row r="1996" spans="1:18" x14ac:dyDescent="0.25">
      <c r="A1996" s="76" t="str">
        <f>IF(ISBLANK(INDEX('Policy Characteristics'!A:A,MATCH($C1996,'Policy Characteristics'!$C:$C,0))),"",INDEX('Policy Characteristics'!A:A,MATCH($C1996,'Policy Characteristics'!$C:$C,0)))</f>
        <v>Government Revenue Accounting</v>
      </c>
      <c r="B1996" s="200" t="str">
        <f>IF(ISBLANK(INDEX('Policy Characteristics'!B:B,MATCH($C1996,'Policy Characteristics'!$C:$C,0))),"",INDEX('Policy Characteristics'!B:B,MATCH($C1996,'Policy Characteristics'!$C:$C,0)))</f>
        <v>Electricity Capacity Construction Subsidy</v>
      </c>
      <c r="C1996" s="76" t="str">
        <f t="shared" ref="C1996:C1999" si="74">C$1995</f>
        <v>GRA for Electricity Capacity Construction Subsidies</v>
      </c>
      <c r="D1996" t="s">
        <v>1200</v>
      </c>
      <c r="F1996" t="s">
        <v>1215</v>
      </c>
      <c r="H1996" s="15">
        <v>566</v>
      </c>
      <c r="I1996" s="200" t="str">
        <f t="shared" ref="I1996:I1999" si="75">I$1995</f>
        <v>Yes</v>
      </c>
      <c r="J1996" s="202" t="str">
        <f>IF(ISBLANK(INDEX('Policy Characteristics'!D:D,MATCH($C1996,'Policy Characteristics'!$C:$C,0))),"",INDEX('Policy Characteristics'!D:D,MATCH($C1996,'Policy Characteristics'!$C:$C,0)))</f>
        <v/>
      </c>
      <c r="K1996" s="76" t="str">
        <f>IF(ISBLANK(INDEX('Policy Characteristics'!E:E,MATCH($C1996,'Policy Characteristics'!$C:$C,0))),"",INDEX('Policy Characteristics'!E:E,MATCH($C1996,'Policy Characteristics'!$C:$C,0)))</f>
        <v>GRA elec cap const subsidy</v>
      </c>
      <c r="L1996" s="76">
        <f>IF(ISBLANK(INDEX('Policy Characteristics'!F:F,MATCH($C1996,'Policy Characteristics'!$C:$C,0))),"",INDEX('Policy Characteristics'!F:F,MATCH($C1996,'Policy Characteristics'!$C:$C,0)))</f>
        <v>0</v>
      </c>
      <c r="M1996" s="76">
        <f>IF(ISBLANK(INDEX('Policy Characteristics'!G:G,MATCH($C1996,'Policy Characteristics'!$C:$C,0))),"",INDEX('Policy Characteristics'!G:G,MATCH($C1996,'Policy Characteristics'!$C:$C,0)))</f>
        <v>10</v>
      </c>
      <c r="N1996" s="76">
        <f>IF(ISBLANK(INDEX('Policy Characteristics'!H:H,MATCH($C1996,'Policy Characteristics'!$C:$C,0))),"",INDEX('Policy Characteristics'!H:H,MATCH($C1996,'Policy Characteristics'!$C:$C,0)))</f>
        <v>1</v>
      </c>
      <c r="O1996" s="76" t="str">
        <f>IF(ISBLANK(INDEX('Policy Characteristics'!I:I,MATCH($C1996,'Policy Characteristics'!$C:$C,0))),"",INDEX('Policy Characteristics'!I:I,MATCH($C1996,'Policy Characteristics'!$C:$C,0)))</f>
        <v>weight</v>
      </c>
      <c r="P1996" s="76" t="str">
        <f>IF(ISBLANK(INDEX('Policy Characteristics'!J:J,MATCH($C1996,'Policy Characteristics'!$C:$C,0))),"",INDEX('Policy Characteristics'!J:J,MATCH($C1996,'Policy Characteristics'!$C:$C,0)))</f>
        <v xml:space="preserve">**Description:** This setting is one of several "Government Revenue Accounting" control settings that help determine how the government accounts for certain changes in its cash flow (such as increased or decreased tax revenues or subsidy payments). These settings allow for new revenue or spending to be allocated to different purposes by designating shareweights to each accounting purpose. The accounting purposes are: **Regular Spending** increasing this weight means the government will use increased revenue (or account account for increased spending) by increasing (or decreasing) spending on its normal budget (e.g., activities such as defense, education, and administrative expenses). **Budget Deficit** increasing this weight means government will use increased revenue (or account for increased spending) on the deficit, shrinking (or growing) the national debt (with associated implications for interest payments)grow or shrink the national debt (with associated implications for interest payments). **Household Taxes** increasing this weight means the government will use increased revenue (or account for increased spending) to decrease (or increase)  taxes on households. A "climate dividend" is considered to be a decrease in household taxes. **Payroll Taxes** increasing this weight means government will use increased revenue (or account for increased spending) to decrease (or increase)  payroll taxes. **Corporate Taxes** increasing this weight means government will use increased revenue (or account for increased spending) to decrease (or increase)  corporate taxes. // **Guidance for setting values:** This value is set as a weight (1 to 10) for each accounting purpose, in order to indicate how the increased revenue (or spending) from this policy should be allocated among the five revenue accounting options. The share of the change in cash flow allocated to each revenue accounting option is calculated as that option's weight divided by the total of the weights assigned to all options. If every purpose is assigned zero weight, they all receive an equal share of the change in cash flow.
</v>
      </c>
      <c r="Q1996" s="76" t="str">
        <f>IF(ISBLANK(INDEX('Policy Characteristics'!K:K,MATCH($C1996,'Policy Characteristics'!$C:$C,0))),"",INDEX('Policy Characteristics'!K:K,MATCH($C1996,'Policy Characteristics'!$C:$C,0)))</f>
        <v>io-model.html</v>
      </c>
      <c r="R1996" s="76" t="str">
        <f>IF(ISBLANK(INDEX('Policy Characteristics'!L:L,MATCH($C1996,'Policy Characteristics'!$C:$C,0))),"",INDEX('Policy Characteristics'!L:L,MATCH($C1996,'Policy Characteristics'!$C:$C,0)))</f>
        <v/>
      </c>
    </row>
    <row r="1997" spans="1:18" x14ac:dyDescent="0.25">
      <c r="A1997" s="76" t="str">
        <f>IF(ISBLANK(INDEX('Policy Characteristics'!A:A,MATCH($C1997,'Policy Characteristics'!$C:$C,0))),"",INDEX('Policy Characteristics'!A:A,MATCH($C1997,'Policy Characteristics'!$C:$C,0)))</f>
        <v>Government Revenue Accounting</v>
      </c>
      <c r="B1997" s="200" t="str">
        <f>IF(ISBLANK(INDEX('Policy Characteristics'!B:B,MATCH($C1997,'Policy Characteristics'!$C:$C,0))),"",INDEX('Policy Characteristics'!B:B,MATCH($C1997,'Policy Characteristics'!$C:$C,0)))</f>
        <v>Electricity Capacity Construction Subsidy</v>
      </c>
      <c r="C1997" s="76" t="str">
        <f t="shared" si="74"/>
        <v>GRA for Electricity Capacity Construction Subsidies</v>
      </c>
      <c r="D1997" t="s">
        <v>1201</v>
      </c>
      <c r="F1997" t="s">
        <v>1205</v>
      </c>
      <c r="H1997" s="15">
        <v>567</v>
      </c>
      <c r="I1997" s="200" t="str">
        <f t="shared" si="75"/>
        <v>Yes</v>
      </c>
      <c r="J1997" s="202" t="str">
        <f>IF(ISBLANK(INDEX('Policy Characteristics'!D:D,MATCH($C1997,'Policy Characteristics'!$C:$C,0))),"",INDEX('Policy Characteristics'!D:D,MATCH($C1997,'Policy Characteristics'!$C:$C,0)))</f>
        <v/>
      </c>
      <c r="K1997" s="76" t="str">
        <f>IF(ISBLANK(INDEX('Policy Characteristics'!E:E,MATCH($C1997,'Policy Characteristics'!$C:$C,0))),"",INDEX('Policy Characteristics'!E:E,MATCH($C1997,'Policy Characteristics'!$C:$C,0)))</f>
        <v>GRA elec cap const subsidy</v>
      </c>
      <c r="L1997" s="76">
        <f>IF(ISBLANK(INDEX('Policy Characteristics'!F:F,MATCH($C1997,'Policy Characteristics'!$C:$C,0))),"",INDEX('Policy Characteristics'!F:F,MATCH($C1997,'Policy Characteristics'!$C:$C,0)))</f>
        <v>0</v>
      </c>
      <c r="M1997" s="76">
        <f>IF(ISBLANK(INDEX('Policy Characteristics'!G:G,MATCH($C1997,'Policy Characteristics'!$C:$C,0))),"",INDEX('Policy Characteristics'!G:G,MATCH($C1997,'Policy Characteristics'!$C:$C,0)))</f>
        <v>10</v>
      </c>
      <c r="N1997" s="76">
        <f>IF(ISBLANK(INDEX('Policy Characteristics'!H:H,MATCH($C1997,'Policy Characteristics'!$C:$C,0))),"",INDEX('Policy Characteristics'!H:H,MATCH($C1997,'Policy Characteristics'!$C:$C,0)))</f>
        <v>1</v>
      </c>
      <c r="O1997" s="76" t="str">
        <f>IF(ISBLANK(INDEX('Policy Characteristics'!I:I,MATCH($C1997,'Policy Characteristics'!$C:$C,0))),"",INDEX('Policy Characteristics'!I:I,MATCH($C1997,'Policy Characteristics'!$C:$C,0)))</f>
        <v>weight</v>
      </c>
      <c r="P1997" s="76" t="str">
        <f>IF(ISBLANK(INDEX('Policy Characteristics'!J:J,MATCH($C1997,'Policy Characteristics'!$C:$C,0))),"",INDEX('Policy Characteristics'!J:J,MATCH($C1997,'Policy Characteristics'!$C:$C,0)))</f>
        <v xml:space="preserve">**Description:** This setting is one of several "Government Revenue Accounting" control settings that help determine how the government accounts for certain changes in its cash flow (such as increased or decreased tax revenues or subsidy payments). These settings allow for new revenue or spending to be allocated to different purposes by designating shareweights to each accounting purpose. The accounting purposes are: **Regular Spending** increasing this weight means the government will use increased revenue (or account account for increased spending) by increasing (or decreasing) spending on its normal budget (e.g., activities such as defense, education, and administrative expenses). **Budget Deficit** increasing this weight means government will use increased revenue (or account for increased spending) on the deficit, shrinking (or growing) the national debt (with associated implications for interest payments)grow or shrink the national debt (with associated implications for interest payments). **Household Taxes** increasing this weight means the government will use increased revenue (or account for increased spending) to decrease (or increase)  taxes on households. A "climate dividend" is considered to be a decrease in household taxes. **Payroll Taxes** increasing this weight means government will use increased revenue (or account for increased spending) to decrease (or increase)  payroll taxes. **Corporate Taxes** increasing this weight means government will use increased revenue (or account for increased spending) to decrease (or increase)  corporate taxes. // **Guidance for setting values:** This value is set as a weight (1 to 10) for each accounting purpose, in order to indicate how the increased revenue (or spending) from this policy should be allocated among the five revenue accounting options. The share of the change in cash flow allocated to each revenue accounting option is calculated as that option's weight divided by the total of the weights assigned to all options. If every purpose is assigned zero weight, they all receive an equal share of the change in cash flow.
</v>
      </c>
      <c r="Q1997" s="76" t="str">
        <f>IF(ISBLANK(INDEX('Policy Characteristics'!K:K,MATCH($C1997,'Policy Characteristics'!$C:$C,0))),"",INDEX('Policy Characteristics'!K:K,MATCH($C1997,'Policy Characteristics'!$C:$C,0)))</f>
        <v>io-model.html</v>
      </c>
      <c r="R1997" s="76" t="str">
        <f>IF(ISBLANK(INDEX('Policy Characteristics'!L:L,MATCH($C1997,'Policy Characteristics'!$C:$C,0))),"",INDEX('Policy Characteristics'!L:L,MATCH($C1997,'Policy Characteristics'!$C:$C,0)))</f>
        <v/>
      </c>
    </row>
    <row r="1998" spans="1:18" x14ac:dyDescent="0.25">
      <c r="A1998" s="76" t="str">
        <f>IF(ISBLANK(INDEX('Policy Characteristics'!A:A,MATCH($C1998,'Policy Characteristics'!$C:$C,0))),"",INDEX('Policy Characteristics'!A:A,MATCH($C1998,'Policy Characteristics'!$C:$C,0)))</f>
        <v>Government Revenue Accounting</v>
      </c>
      <c r="B1998" s="200" t="str">
        <f>IF(ISBLANK(INDEX('Policy Characteristics'!B:B,MATCH($C1998,'Policy Characteristics'!$C:$C,0))),"",INDEX('Policy Characteristics'!B:B,MATCH($C1998,'Policy Characteristics'!$C:$C,0)))</f>
        <v>Electricity Capacity Construction Subsidy</v>
      </c>
      <c r="C1998" s="76" t="str">
        <f t="shared" si="74"/>
        <v>GRA for Electricity Capacity Construction Subsidies</v>
      </c>
      <c r="D1998" t="s">
        <v>1202</v>
      </c>
      <c r="F1998" t="s">
        <v>1206</v>
      </c>
      <c r="H1998" s="15">
        <v>568</v>
      </c>
      <c r="I1998" s="200" t="str">
        <f t="shared" si="75"/>
        <v>Yes</v>
      </c>
      <c r="J1998" s="202" t="str">
        <f>IF(ISBLANK(INDEX('Policy Characteristics'!D:D,MATCH($C1998,'Policy Characteristics'!$C:$C,0))),"",INDEX('Policy Characteristics'!D:D,MATCH($C1998,'Policy Characteristics'!$C:$C,0)))</f>
        <v/>
      </c>
      <c r="K1998" s="76" t="str">
        <f>IF(ISBLANK(INDEX('Policy Characteristics'!E:E,MATCH($C1998,'Policy Characteristics'!$C:$C,0))),"",INDEX('Policy Characteristics'!E:E,MATCH($C1998,'Policy Characteristics'!$C:$C,0)))</f>
        <v>GRA elec cap const subsidy</v>
      </c>
      <c r="L1998" s="76">
        <f>IF(ISBLANK(INDEX('Policy Characteristics'!F:F,MATCH($C1998,'Policy Characteristics'!$C:$C,0))),"",INDEX('Policy Characteristics'!F:F,MATCH($C1998,'Policy Characteristics'!$C:$C,0)))</f>
        <v>0</v>
      </c>
      <c r="M1998" s="76">
        <f>IF(ISBLANK(INDEX('Policy Characteristics'!G:G,MATCH($C1998,'Policy Characteristics'!$C:$C,0))),"",INDEX('Policy Characteristics'!G:G,MATCH($C1998,'Policy Characteristics'!$C:$C,0)))</f>
        <v>10</v>
      </c>
      <c r="N1998" s="76">
        <f>IF(ISBLANK(INDEX('Policy Characteristics'!H:H,MATCH($C1998,'Policy Characteristics'!$C:$C,0))),"",INDEX('Policy Characteristics'!H:H,MATCH($C1998,'Policy Characteristics'!$C:$C,0)))</f>
        <v>1</v>
      </c>
      <c r="O1998" s="76" t="str">
        <f>IF(ISBLANK(INDEX('Policy Characteristics'!I:I,MATCH($C1998,'Policy Characteristics'!$C:$C,0))),"",INDEX('Policy Characteristics'!I:I,MATCH($C1998,'Policy Characteristics'!$C:$C,0)))</f>
        <v>weight</v>
      </c>
      <c r="P1998" s="76" t="str">
        <f>IF(ISBLANK(INDEX('Policy Characteristics'!J:J,MATCH($C1998,'Policy Characteristics'!$C:$C,0))),"",INDEX('Policy Characteristics'!J:J,MATCH($C1998,'Policy Characteristics'!$C:$C,0)))</f>
        <v xml:space="preserve">**Description:** This setting is one of several "Government Revenue Accounting" control settings that help determine how the government accounts for certain changes in its cash flow (such as increased or decreased tax revenues or subsidy payments). These settings allow for new revenue or spending to be allocated to different purposes by designating shareweights to each accounting purpose. The accounting purposes are: **Regular Spending** increasing this weight means the government will use increased revenue (or account account for increased spending) by increasing (or decreasing) spending on its normal budget (e.g., activities such as defense, education, and administrative expenses). **Budget Deficit** increasing this weight means government will use increased revenue (or account for increased spending) on the deficit, shrinking (or growing) the national debt (with associated implications for interest payments)grow or shrink the national debt (with associated implications for interest payments). **Household Taxes** increasing this weight means the government will use increased revenue (or account for increased spending) to decrease (or increase)  taxes on households. A "climate dividend" is considered to be a decrease in household taxes. **Payroll Taxes** increasing this weight means government will use increased revenue (or account for increased spending) to decrease (or increase)  payroll taxes. **Corporate Taxes** increasing this weight means government will use increased revenue (or account for increased spending) to decrease (or increase)  corporate taxes. // **Guidance for setting values:** This value is set as a weight (1 to 10) for each accounting purpose, in order to indicate how the increased revenue (or spending) from this policy should be allocated among the five revenue accounting options. The share of the change in cash flow allocated to each revenue accounting option is calculated as that option's weight divided by the total of the weights assigned to all options. If every purpose is assigned zero weight, they all receive an equal share of the change in cash flow.
</v>
      </c>
      <c r="Q1998" s="76" t="str">
        <f>IF(ISBLANK(INDEX('Policy Characteristics'!K:K,MATCH($C1998,'Policy Characteristics'!$C:$C,0))),"",INDEX('Policy Characteristics'!K:K,MATCH($C1998,'Policy Characteristics'!$C:$C,0)))</f>
        <v>io-model.html</v>
      </c>
      <c r="R1998" s="76" t="str">
        <f>IF(ISBLANK(INDEX('Policy Characteristics'!L:L,MATCH($C1998,'Policy Characteristics'!$C:$C,0))),"",INDEX('Policy Characteristics'!L:L,MATCH($C1998,'Policy Characteristics'!$C:$C,0)))</f>
        <v/>
      </c>
    </row>
    <row r="1999" spans="1:18" x14ac:dyDescent="0.25">
      <c r="A1999" s="76" t="str">
        <f>IF(ISBLANK(INDEX('Policy Characteristics'!A:A,MATCH($C1999,'Policy Characteristics'!$C:$C,0))),"",INDEX('Policy Characteristics'!A:A,MATCH($C1999,'Policy Characteristics'!$C:$C,0)))</f>
        <v>Government Revenue Accounting</v>
      </c>
      <c r="B1999" s="200" t="str">
        <f>IF(ISBLANK(INDEX('Policy Characteristics'!B:B,MATCH($C1999,'Policy Characteristics'!$C:$C,0))),"",INDEX('Policy Characteristics'!B:B,MATCH($C1999,'Policy Characteristics'!$C:$C,0)))</f>
        <v>Electricity Capacity Construction Subsidy</v>
      </c>
      <c r="C1999" s="76" t="str">
        <f t="shared" si="74"/>
        <v>GRA for Electricity Capacity Construction Subsidies</v>
      </c>
      <c r="D1999" t="s">
        <v>1203</v>
      </c>
      <c r="F1999" t="s">
        <v>1207</v>
      </c>
      <c r="H1999" s="15">
        <v>569</v>
      </c>
      <c r="I1999" s="200" t="str">
        <f t="shared" si="75"/>
        <v>Yes</v>
      </c>
      <c r="J1999" s="202" t="str">
        <f>IF(ISBLANK(INDEX('Policy Characteristics'!D:D,MATCH($C1999,'Policy Characteristics'!$C:$C,0))),"",INDEX('Policy Characteristics'!D:D,MATCH($C1999,'Policy Characteristics'!$C:$C,0)))</f>
        <v/>
      </c>
      <c r="K1999" s="76" t="str">
        <f>IF(ISBLANK(INDEX('Policy Characteristics'!E:E,MATCH($C1999,'Policy Characteristics'!$C:$C,0))),"",INDEX('Policy Characteristics'!E:E,MATCH($C1999,'Policy Characteristics'!$C:$C,0)))</f>
        <v>GRA elec cap const subsidy</v>
      </c>
      <c r="L1999" s="76">
        <f>IF(ISBLANK(INDEX('Policy Characteristics'!F:F,MATCH($C1999,'Policy Characteristics'!$C:$C,0))),"",INDEX('Policy Characteristics'!F:F,MATCH($C1999,'Policy Characteristics'!$C:$C,0)))</f>
        <v>0</v>
      </c>
      <c r="M1999" s="76">
        <f>IF(ISBLANK(INDEX('Policy Characteristics'!G:G,MATCH($C1999,'Policy Characteristics'!$C:$C,0))),"",INDEX('Policy Characteristics'!G:G,MATCH($C1999,'Policy Characteristics'!$C:$C,0)))</f>
        <v>10</v>
      </c>
      <c r="N1999" s="76">
        <f>IF(ISBLANK(INDEX('Policy Characteristics'!H:H,MATCH($C1999,'Policy Characteristics'!$C:$C,0))),"",INDEX('Policy Characteristics'!H:H,MATCH($C1999,'Policy Characteristics'!$C:$C,0)))</f>
        <v>1</v>
      </c>
      <c r="O1999" s="76" t="str">
        <f>IF(ISBLANK(INDEX('Policy Characteristics'!I:I,MATCH($C1999,'Policy Characteristics'!$C:$C,0))),"",INDEX('Policy Characteristics'!I:I,MATCH($C1999,'Policy Characteristics'!$C:$C,0)))</f>
        <v>weight</v>
      </c>
      <c r="P1999" s="76" t="str">
        <f>IF(ISBLANK(INDEX('Policy Characteristics'!J:J,MATCH($C1999,'Policy Characteristics'!$C:$C,0))),"",INDEX('Policy Characteristics'!J:J,MATCH($C1999,'Policy Characteristics'!$C:$C,0)))</f>
        <v xml:space="preserve">**Description:** This setting is one of several "Government Revenue Accounting" control settings that help determine how the government accounts for certain changes in its cash flow (such as increased or decreased tax revenues or subsidy payments). These settings allow for new revenue or spending to be allocated to different purposes by designating shareweights to each accounting purpose. The accounting purposes are: **Regular Spending** increasing this weight means the government will use increased revenue (or account account for increased spending) by increasing (or decreasing) spending on its normal budget (e.g., activities such as defense, education, and administrative expenses). **Budget Deficit** increasing this weight means government will use increased revenue (or account for increased spending) on the deficit, shrinking (or growing) the national debt (with associated implications for interest payments)grow or shrink the national debt (with associated implications for interest payments). **Household Taxes** increasing this weight means the government will use increased revenue (or account for increased spending) to decrease (or increase)  taxes on households. A "climate dividend" is considered to be a decrease in household taxes. **Payroll Taxes** increasing this weight means government will use increased revenue (or account for increased spending) to decrease (or increase)  payroll taxes. **Corporate Taxes** increasing this weight means government will use increased revenue (or account for increased spending) to decrease (or increase)  corporate taxes. // **Guidance for setting values:** This value is set as a weight (1 to 10) for each accounting purpose, in order to indicate how the increased revenue (or spending) from this policy should be allocated among the five revenue accounting options. The share of the change in cash flow allocated to each revenue accounting option is calculated as that option's weight divided by the total of the weights assigned to all options. If every purpose is assigned zero weight, they all receive an equal share of the change in cash flow.
</v>
      </c>
      <c r="Q1999" s="76" t="str">
        <f>IF(ISBLANK(INDEX('Policy Characteristics'!K:K,MATCH($C1999,'Policy Characteristics'!$C:$C,0))),"",INDEX('Policy Characteristics'!K:K,MATCH($C1999,'Policy Characteristics'!$C:$C,0)))</f>
        <v>io-model.html</v>
      </c>
      <c r="R1999" s="76" t="str">
        <f>IF(ISBLANK(INDEX('Policy Characteristics'!L:L,MATCH($C1999,'Policy Characteristics'!$C:$C,0))),"",INDEX('Policy Characteristics'!L:L,MATCH($C1999,'Policy Characteristics'!$C:$C,0)))</f>
        <v/>
      </c>
    </row>
    <row r="2000" spans="1:18" x14ac:dyDescent="0.25">
      <c r="A2000" s="76" t="str">
        <f>IF(ISBLANK(INDEX('Policy Characteristics'!A:A,MATCH($C2000,'Policy Characteristics'!$C:$C,0))),"",INDEX('Policy Characteristics'!A:A,MATCH($C2000,'Policy Characteristics'!$C:$C,0)))</f>
        <v>Government Revenue Accounting</v>
      </c>
      <c r="B2000" s="200" t="str">
        <f>IF(ISBLANK(INDEX('Policy Characteristics'!B:B,MATCH($C2000,'Policy Characteristics'!$C:$C,0))),"",INDEX('Policy Characteristics'!B:B,MATCH($C2000,'Policy Characteristics'!$C:$C,0)))</f>
        <v>Distributed Solar Subsidy</v>
      </c>
      <c r="C2000" t="s">
        <v>1195</v>
      </c>
      <c r="D2000" t="s">
        <v>1199</v>
      </c>
      <c r="F2000" t="s">
        <v>1204</v>
      </c>
      <c r="H2000" s="15">
        <v>570</v>
      </c>
      <c r="I2000" s="204" t="s">
        <v>43</v>
      </c>
      <c r="J2000" s="202" t="str">
        <f>IF(ISBLANK(INDEX('Policy Characteristics'!D:D,MATCH($C2000,'Policy Characteristics'!$C:$C,0))),"",INDEX('Policy Characteristics'!D:D,MATCH($C2000,'Policy Characteristics'!$C:$C,0)))</f>
        <v/>
      </c>
      <c r="K2000" s="76" t="str">
        <f>IF(ISBLANK(INDEX('Policy Characteristics'!E:E,MATCH($C2000,'Policy Characteristics'!$C:$C,0))),"",INDEX('Policy Characteristics'!E:E,MATCH($C2000,'Policy Characteristics'!$C:$C,0)))</f>
        <v>GRA dist solar subsidy</v>
      </c>
      <c r="L2000" s="76">
        <f>IF(ISBLANK(INDEX('Policy Characteristics'!F:F,MATCH($C2000,'Policy Characteristics'!$C:$C,0))),"",INDEX('Policy Characteristics'!F:F,MATCH($C2000,'Policy Characteristics'!$C:$C,0)))</f>
        <v>0</v>
      </c>
      <c r="M2000" s="76">
        <f>IF(ISBLANK(INDEX('Policy Characteristics'!G:G,MATCH($C2000,'Policy Characteristics'!$C:$C,0))),"",INDEX('Policy Characteristics'!G:G,MATCH($C2000,'Policy Characteristics'!$C:$C,0)))</f>
        <v>10</v>
      </c>
      <c r="N2000" s="76">
        <f>IF(ISBLANK(INDEX('Policy Characteristics'!H:H,MATCH($C2000,'Policy Characteristics'!$C:$C,0))),"",INDEX('Policy Characteristics'!H:H,MATCH($C2000,'Policy Characteristics'!$C:$C,0)))</f>
        <v>1</v>
      </c>
      <c r="O2000" s="76" t="str">
        <f>IF(ISBLANK(INDEX('Policy Characteristics'!I:I,MATCH($C2000,'Policy Characteristics'!$C:$C,0))),"",INDEX('Policy Characteristics'!I:I,MATCH($C2000,'Policy Characteristics'!$C:$C,0)))</f>
        <v>weight</v>
      </c>
      <c r="P2000" s="76" t="str">
        <f>IF(ISBLANK(INDEX('Policy Characteristics'!J:J,MATCH($C2000,'Policy Characteristics'!$C:$C,0))),"",INDEX('Policy Characteristics'!J:J,MATCH($C2000,'Policy Characteristics'!$C:$C,0)))</f>
        <v xml:space="preserve">**Description:** This setting is one of several "Government Revenue Accounting" control settings that help determine how the government accounts for certain changes in its cash flow (such as increased or decreased tax revenues or subsidy payments). These settings allow for new revenue or spending to be allocated to different purposes by designating shareweights to each accounting purpose. The accounting purposes are: **Regular Spending** increasing this weight means the government will use increased revenue (or account account for increased spending) by increasing (or decreasing) spending on its normal budget (e.g., activities such as defense, education, and administrative expenses). **Budget Deficit** increasing this weight means government will use increased revenue (or account for increased spending) on the deficit, shrinking (or growing) the national debt (with associated implications for interest payments)grow or shrink the national debt (with associated implications for interest payments). **Household Taxes** increasing this weight means the government will use increased revenue (or account for increased spending) to decrease (or increase)  taxes on households. A "climate dividend" is considered to be a decrease in household taxes. **Payroll Taxes** increasing this weight means government will use increased revenue (or account for increased spending) to decrease (or increase)  payroll taxes. **Corporate Taxes** increasing this weight means government will use increased revenue (or account for increased spending) to decrease (or increase)  corporate taxes. // **Guidance for setting values:** This value is set as a weight (1 to 10) for each accounting purpose, in order to indicate how the increased revenue (or spending) from this policy should be allocated among the five revenue accounting options. The share of the change in cash flow allocated to each revenue accounting option is calculated as that option's weight divided by the total of the weights assigned to all options. If every purpose is assigned zero weight, they all receive an equal share of the change in cash flow.
</v>
      </c>
      <c r="Q2000" s="76" t="str">
        <f>IF(ISBLANK(INDEX('Policy Characteristics'!K:K,MATCH($C2000,'Policy Characteristics'!$C:$C,0))),"",INDEX('Policy Characteristics'!K:K,MATCH($C2000,'Policy Characteristics'!$C:$C,0)))</f>
        <v>io-model.html</v>
      </c>
      <c r="R2000" s="76" t="str">
        <f>IF(ISBLANK(INDEX('Policy Characteristics'!L:L,MATCH($C2000,'Policy Characteristics'!$C:$C,0))),"",INDEX('Policy Characteristics'!L:L,MATCH($C2000,'Policy Characteristics'!$C:$C,0)))</f>
        <v/>
      </c>
    </row>
    <row r="2001" spans="1:18" x14ac:dyDescent="0.25">
      <c r="A2001" s="76" t="str">
        <f>IF(ISBLANK(INDEX('Policy Characteristics'!A:A,MATCH($C2001,'Policy Characteristics'!$C:$C,0))),"",INDEX('Policy Characteristics'!A:A,MATCH($C2001,'Policy Characteristics'!$C:$C,0)))</f>
        <v>Government Revenue Accounting</v>
      </c>
      <c r="B2001" s="200" t="str">
        <f>IF(ISBLANK(INDEX('Policy Characteristics'!B:B,MATCH($C2001,'Policy Characteristics'!$C:$C,0))),"",INDEX('Policy Characteristics'!B:B,MATCH($C2001,'Policy Characteristics'!$C:$C,0)))</f>
        <v>Distributed Solar Subsidy</v>
      </c>
      <c r="C2001" s="76" t="str">
        <f t="shared" ref="C2001:C2004" si="76">C$2000</f>
        <v>GRA for Distributed Solar Subsidy</v>
      </c>
      <c r="D2001" t="s">
        <v>1200</v>
      </c>
      <c r="F2001" t="s">
        <v>1215</v>
      </c>
      <c r="H2001" s="15">
        <v>571</v>
      </c>
      <c r="I2001" s="200" t="str">
        <f t="shared" ref="I2001:I2004" si="77">I$2000</f>
        <v>Yes</v>
      </c>
      <c r="J2001" s="202" t="str">
        <f>IF(ISBLANK(INDEX('Policy Characteristics'!D:D,MATCH($C2001,'Policy Characteristics'!$C:$C,0))),"",INDEX('Policy Characteristics'!D:D,MATCH($C2001,'Policy Characteristics'!$C:$C,0)))</f>
        <v/>
      </c>
      <c r="K2001" s="76" t="str">
        <f>IF(ISBLANK(INDEX('Policy Characteristics'!E:E,MATCH($C2001,'Policy Characteristics'!$C:$C,0))),"",INDEX('Policy Characteristics'!E:E,MATCH($C2001,'Policy Characteristics'!$C:$C,0)))</f>
        <v>GRA dist solar subsidy</v>
      </c>
      <c r="L2001" s="76">
        <f>IF(ISBLANK(INDEX('Policy Characteristics'!F:F,MATCH($C2001,'Policy Characteristics'!$C:$C,0))),"",INDEX('Policy Characteristics'!F:F,MATCH($C2001,'Policy Characteristics'!$C:$C,0)))</f>
        <v>0</v>
      </c>
      <c r="M2001" s="76">
        <f>IF(ISBLANK(INDEX('Policy Characteristics'!G:G,MATCH($C2001,'Policy Characteristics'!$C:$C,0))),"",INDEX('Policy Characteristics'!G:G,MATCH($C2001,'Policy Characteristics'!$C:$C,0)))</f>
        <v>10</v>
      </c>
      <c r="N2001" s="76">
        <f>IF(ISBLANK(INDEX('Policy Characteristics'!H:H,MATCH($C2001,'Policy Characteristics'!$C:$C,0))),"",INDEX('Policy Characteristics'!H:H,MATCH($C2001,'Policy Characteristics'!$C:$C,0)))</f>
        <v>1</v>
      </c>
      <c r="O2001" s="76" t="str">
        <f>IF(ISBLANK(INDEX('Policy Characteristics'!I:I,MATCH($C2001,'Policy Characteristics'!$C:$C,0))),"",INDEX('Policy Characteristics'!I:I,MATCH($C2001,'Policy Characteristics'!$C:$C,0)))</f>
        <v>weight</v>
      </c>
      <c r="P2001" s="76" t="str">
        <f>IF(ISBLANK(INDEX('Policy Characteristics'!J:J,MATCH($C2001,'Policy Characteristics'!$C:$C,0))),"",INDEX('Policy Characteristics'!J:J,MATCH($C2001,'Policy Characteristics'!$C:$C,0)))</f>
        <v xml:space="preserve">**Description:** This setting is one of several "Government Revenue Accounting" control settings that help determine how the government accounts for certain changes in its cash flow (such as increased or decreased tax revenues or subsidy payments). These settings allow for new revenue or spending to be allocated to different purposes by designating shareweights to each accounting purpose. The accounting purposes are: **Regular Spending** increasing this weight means the government will use increased revenue (or account account for increased spending) by increasing (or decreasing) spending on its normal budget (e.g., activities such as defense, education, and administrative expenses). **Budget Deficit** increasing this weight means government will use increased revenue (or account for increased spending) on the deficit, shrinking (or growing) the national debt (with associated implications for interest payments)grow or shrink the national debt (with associated implications for interest payments). **Household Taxes** increasing this weight means the government will use increased revenue (or account for increased spending) to decrease (or increase)  taxes on households. A "climate dividend" is considered to be a decrease in household taxes. **Payroll Taxes** increasing this weight means government will use increased revenue (or account for increased spending) to decrease (or increase)  payroll taxes. **Corporate Taxes** increasing this weight means government will use increased revenue (or account for increased spending) to decrease (or increase)  corporate taxes. // **Guidance for setting values:** This value is set as a weight (1 to 10) for each accounting purpose, in order to indicate how the increased revenue (or spending) from this policy should be allocated among the five revenue accounting options. The share of the change in cash flow allocated to each revenue accounting option is calculated as that option's weight divided by the total of the weights assigned to all options. If every purpose is assigned zero weight, they all receive an equal share of the change in cash flow.
</v>
      </c>
      <c r="Q2001" s="76" t="str">
        <f>IF(ISBLANK(INDEX('Policy Characteristics'!K:K,MATCH($C2001,'Policy Characteristics'!$C:$C,0))),"",INDEX('Policy Characteristics'!K:K,MATCH($C2001,'Policy Characteristics'!$C:$C,0)))</f>
        <v>io-model.html</v>
      </c>
      <c r="R2001" s="76" t="str">
        <f>IF(ISBLANK(INDEX('Policy Characteristics'!L:L,MATCH($C2001,'Policy Characteristics'!$C:$C,0))),"",INDEX('Policy Characteristics'!L:L,MATCH($C2001,'Policy Characteristics'!$C:$C,0)))</f>
        <v/>
      </c>
    </row>
    <row r="2002" spans="1:18" x14ac:dyDescent="0.25">
      <c r="A2002" s="76" t="str">
        <f>IF(ISBLANK(INDEX('Policy Characteristics'!A:A,MATCH($C2002,'Policy Characteristics'!$C:$C,0))),"",INDEX('Policy Characteristics'!A:A,MATCH($C2002,'Policy Characteristics'!$C:$C,0)))</f>
        <v>Government Revenue Accounting</v>
      </c>
      <c r="B2002" s="200" t="str">
        <f>IF(ISBLANK(INDEX('Policy Characteristics'!B:B,MATCH($C2002,'Policy Characteristics'!$C:$C,0))),"",INDEX('Policy Characteristics'!B:B,MATCH($C2002,'Policy Characteristics'!$C:$C,0)))</f>
        <v>Distributed Solar Subsidy</v>
      </c>
      <c r="C2002" s="76" t="str">
        <f t="shared" si="76"/>
        <v>GRA for Distributed Solar Subsidy</v>
      </c>
      <c r="D2002" t="s">
        <v>1201</v>
      </c>
      <c r="F2002" t="s">
        <v>1205</v>
      </c>
      <c r="H2002" s="15">
        <v>572</v>
      </c>
      <c r="I2002" s="200" t="str">
        <f t="shared" si="77"/>
        <v>Yes</v>
      </c>
      <c r="J2002" s="202" t="str">
        <f>IF(ISBLANK(INDEX('Policy Characteristics'!D:D,MATCH($C2002,'Policy Characteristics'!$C:$C,0))),"",INDEX('Policy Characteristics'!D:D,MATCH($C2002,'Policy Characteristics'!$C:$C,0)))</f>
        <v/>
      </c>
      <c r="K2002" s="76" t="str">
        <f>IF(ISBLANK(INDEX('Policy Characteristics'!E:E,MATCH($C2002,'Policy Characteristics'!$C:$C,0))),"",INDEX('Policy Characteristics'!E:E,MATCH($C2002,'Policy Characteristics'!$C:$C,0)))</f>
        <v>GRA dist solar subsidy</v>
      </c>
      <c r="L2002" s="76">
        <f>IF(ISBLANK(INDEX('Policy Characteristics'!F:F,MATCH($C2002,'Policy Characteristics'!$C:$C,0))),"",INDEX('Policy Characteristics'!F:F,MATCH($C2002,'Policy Characteristics'!$C:$C,0)))</f>
        <v>0</v>
      </c>
      <c r="M2002" s="76">
        <f>IF(ISBLANK(INDEX('Policy Characteristics'!G:G,MATCH($C2002,'Policy Characteristics'!$C:$C,0))),"",INDEX('Policy Characteristics'!G:G,MATCH($C2002,'Policy Characteristics'!$C:$C,0)))</f>
        <v>10</v>
      </c>
      <c r="N2002" s="76">
        <f>IF(ISBLANK(INDEX('Policy Characteristics'!H:H,MATCH($C2002,'Policy Characteristics'!$C:$C,0))),"",INDEX('Policy Characteristics'!H:H,MATCH($C2002,'Policy Characteristics'!$C:$C,0)))</f>
        <v>1</v>
      </c>
      <c r="O2002" s="76" t="str">
        <f>IF(ISBLANK(INDEX('Policy Characteristics'!I:I,MATCH($C2002,'Policy Characteristics'!$C:$C,0))),"",INDEX('Policy Characteristics'!I:I,MATCH($C2002,'Policy Characteristics'!$C:$C,0)))</f>
        <v>weight</v>
      </c>
      <c r="P2002" s="76" t="str">
        <f>IF(ISBLANK(INDEX('Policy Characteristics'!J:J,MATCH($C2002,'Policy Characteristics'!$C:$C,0))),"",INDEX('Policy Characteristics'!J:J,MATCH($C2002,'Policy Characteristics'!$C:$C,0)))</f>
        <v xml:space="preserve">**Description:** This setting is one of several "Government Revenue Accounting" control settings that help determine how the government accounts for certain changes in its cash flow (such as increased or decreased tax revenues or subsidy payments). These settings allow for new revenue or spending to be allocated to different purposes by designating shareweights to each accounting purpose. The accounting purposes are: **Regular Spending** increasing this weight means the government will use increased revenue (or account account for increased spending) by increasing (or decreasing) spending on its normal budget (e.g., activities such as defense, education, and administrative expenses). **Budget Deficit** increasing this weight means government will use increased revenue (or account for increased spending) on the deficit, shrinking (or growing) the national debt (with associated implications for interest payments)grow or shrink the national debt (with associated implications for interest payments). **Household Taxes** increasing this weight means the government will use increased revenue (or account for increased spending) to decrease (or increase)  taxes on households. A "climate dividend" is considered to be a decrease in household taxes. **Payroll Taxes** increasing this weight means government will use increased revenue (or account for increased spending) to decrease (or increase)  payroll taxes. **Corporate Taxes** increasing this weight means government will use increased revenue (or account for increased spending) to decrease (or increase)  corporate taxes. // **Guidance for setting values:** This value is set as a weight (1 to 10) for each accounting purpose, in order to indicate how the increased revenue (or spending) from this policy should be allocated among the five revenue accounting options. The share of the change in cash flow allocated to each revenue accounting option is calculated as that option's weight divided by the total of the weights assigned to all options. If every purpose is assigned zero weight, they all receive an equal share of the change in cash flow.
</v>
      </c>
      <c r="Q2002" s="76" t="str">
        <f>IF(ISBLANK(INDEX('Policy Characteristics'!K:K,MATCH($C2002,'Policy Characteristics'!$C:$C,0))),"",INDEX('Policy Characteristics'!K:K,MATCH($C2002,'Policy Characteristics'!$C:$C,0)))</f>
        <v>io-model.html</v>
      </c>
      <c r="R2002" s="76" t="str">
        <f>IF(ISBLANK(INDEX('Policy Characteristics'!L:L,MATCH($C2002,'Policy Characteristics'!$C:$C,0))),"",INDEX('Policy Characteristics'!L:L,MATCH($C2002,'Policy Characteristics'!$C:$C,0)))</f>
        <v/>
      </c>
    </row>
    <row r="2003" spans="1:18" x14ac:dyDescent="0.25">
      <c r="A2003" s="76" t="str">
        <f>IF(ISBLANK(INDEX('Policy Characteristics'!A:A,MATCH($C2003,'Policy Characteristics'!$C:$C,0))),"",INDEX('Policy Characteristics'!A:A,MATCH($C2003,'Policy Characteristics'!$C:$C,0)))</f>
        <v>Government Revenue Accounting</v>
      </c>
      <c r="B2003" s="200" t="str">
        <f>IF(ISBLANK(INDEX('Policy Characteristics'!B:B,MATCH($C2003,'Policy Characteristics'!$C:$C,0))),"",INDEX('Policy Characteristics'!B:B,MATCH($C2003,'Policy Characteristics'!$C:$C,0)))</f>
        <v>Distributed Solar Subsidy</v>
      </c>
      <c r="C2003" s="76" t="str">
        <f t="shared" si="76"/>
        <v>GRA for Distributed Solar Subsidy</v>
      </c>
      <c r="D2003" t="s">
        <v>1202</v>
      </c>
      <c r="F2003" t="s">
        <v>1206</v>
      </c>
      <c r="H2003" s="15">
        <v>573</v>
      </c>
      <c r="I2003" s="200" t="str">
        <f t="shared" si="77"/>
        <v>Yes</v>
      </c>
      <c r="J2003" s="202" t="str">
        <f>IF(ISBLANK(INDEX('Policy Characteristics'!D:D,MATCH($C2003,'Policy Characteristics'!$C:$C,0))),"",INDEX('Policy Characteristics'!D:D,MATCH($C2003,'Policy Characteristics'!$C:$C,0)))</f>
        <v/>
      </c>
      <c r="K2003" s="76" t="str">
        <f>IF(ISBLANK(INDEX('Policy Characteristics'!E:E,MATCH($C2003,'Policy Characteristics'!$C:$C,0))),"",INDEX('Policy Characteristics'!E:E,MATCH($C2003,'Policy Characteristics'!$C:$C,0)))</f>
        <v>GRA dist solar subsidy</v>
      </c>
      <c r="L2003" s="76">
        <f>IF(ISBLANK(INDEX('Policy Characteristics'!F:F,MATCH($C2003,'Policy Characteristics'!$C:$C,0))),"",INDEX('Policy Characteristics'!F:F,MATCH($C2003,'Policy Characteristics'!$C:$C,0)))</f>
        <v>0</v>
      </c>
      <c r="M2003" s="76">
        <f>IF(ISBLANK(INDEX('Policy Characteristics'!G:G,MATCH($C2003,'Policy Characteristics'!$C:$C,0))),"",INDEX('Policy Characteristics'!G:G,MATCH($C2003,'Policy Characteristics'!$C:$C,0)))</f>
        <v>10</v>
      </c>
      <c r="N2003" s="76">
        <f>IF(ISBLANK(INDEX('Policy Characteristics'!H:H,MATCH($C2003,'Policy Characteristics'!$C:$C,0))),"",INDEX('Policy Characteristics'!H:H,MATCH($C2003,'Policy Characteristics'!$C:$C,0)))</f>
        <v>1</v>
      </c>
      <c r="O2003" s="76" t="str">
        <f>IF(ISBLANK(INDEX('Policy Characteristics'!I:I,MATCH($C2003,'Policy Characteristics'!$C:$C,0))),"",INDEX('Policy Characteristics'!I:I,MATCH($C2003,'Policy Characteristics'!$C:$C,0)))</f>
        <v>weight</v>
      </c>
      <c r="P2003" s="76" t="str">
        <f>IF(ISBLANK(INDEX('Policy Characteristics'!J:J,MATCH($C2003,'Policy Characteristics'!$C:$C,0))),"",INDEX('Policy Characteristics'!J:J,MATCH($C2003,'Policy Characteristics'!$C:$C,0)))</f>
        <v xml:space="preserve">**Description:** This setting is one of several "Government Revenue Accounting" control settings that help determine how the government accounts for certain changes in its cash flow (such as increased or decreased tax revenues or subsidy payments). These settings allow for new revenue or spending to be allocated to different purposes by designating shareweights to each accounting purpose. The accounting purposes are: **Regular Spending** increasing this weight means the government will use increased revenue (or account account for increased spending) by increasing (or decreasing) spending on its normal budget (e.g., activities such as defense, education, and administrative expenses). **Budget Deficit** increasing this weight means government will use increased revenue (or account for increased spending) on the deficit, shrinking (or growing) the national debt (with associated implications for interest payments)grow or shrink the national debt (with associated implications for interest payments). **Household Taxes** increasing this weight means the government will use increased revenue (or account for increased spending) to decrease (or increase)  taxes on households. A "climate dividend" is considered to be a decrease in household taxes. **Payroll Taxes** increasing this weight means government will use increased revenue (or account for increased spending) to decrease (or increase)  payroll taxes. **Corporate Taxes** increasing this weight means government will use increased revenue (or account for increased spending) to decrease (or increase)  corporate taxes. // **Guidance for setting values:** This value is set as a weight (1 to 10) for each accounting purpose, in order to indicate how the increased revenue (or spending) from this policy should be allocated among the five revenue accounting options. The share of the change in cash flow allocated to each revenue accounting option is calculated as that option's weight divided by the total of the weights assigned to all options. If every purpose is assigned zero weight, they all receive an equal share of the change in cash flow.
</v>
      </c>
      <c r="Q2003" s="76" t="str">
        <f>IF(ISBLANK(INDEX('Policy Characteristics'!K:K,MATCH($C2003,'Policy Characteristics'!$C:$C,0))),"",INDEX('Policy Characteristics'!K:K,MATCH($C2003,'Policy Characteristics'!$C:$C,0)))</f>
        <v>io-model.html</v>
      </c>
      <c r="R2003" s="76" t="str">
        <f>IF(ISBLANK(INDEX('Policy Characteristics'!L:L,MATCH($C2003,'Policy Characteristics'!$C:$C,0))),"",INDEX('Policy Characteristics'!L:L,MATCH($C2003,'Policy Characteristics'!$C:$C,0)))</f>
        <v/>
      </c>
    </row>
    <row r="2004" spans="1:18" x14ac:dyDescent="0.25">
      <c r="A2004" s="76" t="str">
        <f>IF(ISBLANK(INDEX('Policy Characteristics'!A:A,MATCH($C2004,'Policy Characteristics'!$C:$C,0))),"",INDEX('Policy Characteristics'!A:A,MATCH($C2004,'Policy Characteristics'!$C:$C,0)))</f>
        <v>Government Revenue Accounting</v>
      </c>
      <c r="B2004" s="200" t="str">
        <f>IF(ISBLANK(INDEX('Policy Characteristics'!B:B,MATCH($C2004,'Policy Characteristics'!$C:$C,0))),"",INDEX('Policy Characteristics'!B:B,MATCH($C2004,'Policy Characteristics'!$C:$C,0)))</f>
        <v>Distributed Solar Subsidy</v>
      </c>
      <c r="C2004" s="76" t="str">
        <f t="shared" si="76"/>
        <v>GRA for Distributed Solar Subsidy</v>
      </c>
      <c r="D2004" t="s">
        <v>1203</v>
      </c>
      <c r="F2004" t="s">
        <v>1207</v>
      </c>
      <c r="H2004" s="15">
        <v>574</v>
      </c>
      <c r="I2004" s="200" t="str">
        <f t="shared" si="77"/>
        <v>Yes</v>
      </c>
      <c r="J2004" s="202" t="str">
        <f>IF(ISBLANK(INDEX('Policy Characteristics'!D:D,MATCH($C2004,'Policy Characteristics'!$C:$C,0))),"",INDEX('Policy Characteristics'!D:D,MATCH($C2004,'Policy Characteristics'!$C:$C,0)))</f>
        <v/>
      </c>
      <c r="K2004" s="76" t="str">
        <f>IF(ISBLANK(INDEX('Policy Characteristics'!E:E,MATCH($C2004,'Policy Characteristics'!$C:$C,0))),"",INDEX('Policy Characteristics'!E:E,MATCH($C2004,'Policy Characteristics'!$C:$C,0)))</f>
        <v>GRA dist solar subsidy</v>
      </c>
      <c r="L2004" s="76">
        <f>IF(ISBLANK(INDEX('Policy Characteristics'!F:F,MATCH($C2004,'Policy Characteristics'!$C:$C,0))),"",INDEX('Policy Characteristics'!F:F,MATCH($C2004,'Policy Characteristics'!$C:$C,0)))</f>
        <v>0</v>
      </c>
      <c r="M2004" s="76">
        <f>IF(ISBLANK(INDEX('Policy Characteristics'!G:G,MATCH($C2004,'Policy Characteristics'!$C:$C,0))),"",INDEX('Policy Characteristics'!G:G,MATCH($C2004,'Policy Characteristics'!$C:$C,0)))</f>
        <v>10</v>
      </c>
      <c r="N2004" s="76">
        <f>IF(ISBLANK(INDEX('Policy Characteristics'!H:H,MATCH($C2004,'Policy Characteristics'!$C:$C,0))),"",INDEX('Policy Characteristics'!H:H,MATCH($C2004,'Policy Characteristics'!$C:$C,0)))</f>
        <v>1</v>
      </c>
      <c r="O2004" s="76" t="str">
        <f>IF(ISBLANK(INDEX('Policy Characteristics'!I:I,MATCH($C2004,'Policy Characteristics'!$C:$C,0))),"",INDEX('Policy Characteristics'!I:I,MATCH($C2004,'Policy Characteristics'!$C:$C,0)))</f>
        <v>weight</v>
      </c>
      <c r="P2004" s="76" t="str">
        <f>IF(ISBLANK(INDEX('Policy Characteristics'!J:J,MATCH($C2004,'Policy Characteristics'!$C:$C,0))),"",INDEX('Policy Characteristics'!J:J,MATCH($C2004,'Policy Characteristics'!$C:$C,0)))</f>
        <v xml:space="preserve">**Description:** This setting is one of several "Government Revenue Accounting" control settings that help determine how the government accounts for certain changes in its cash flow (such as increased or decreased tax revenues or subsidy payments). These settings allow for new revenue or spending to be allocated to different purposes by designating shareweights to each accounting purpose. The accounting purposes are: **Regular Spending** increasing this weight means the government will use increased revenue (or account account for increased spending) by increasing (or decreasing) spending on its normal budget (e.g., activities such as defense, education, and administrative expenses). **Budget Deficit** increasing this weight means government will use increased revenue (or account for increased spending) on the deficit, shrinking (or growing) the national debt (with associated implications for interest payments)grow or shrink the national debt (with associated implications for interest payments). **Household Taxes** increasing this weight means the government will use increased revenue (or account for increased spending) to decrease (or increase)  taxes on households. A "climate dividend" is considered to be a decrease in household taxes. **Payroll Taxes** increasing this weight means government will use increased revenue (or account for increased spending) to decrease (or increase)  payroll taxes. **Corporate Taxes** increasing this weight means government will use increased revenue (or account for increased spending) to decrease (or increase)  corporate taxes. // **Guidance for setting values:** This value is set as a weight (1 to 10) for each accounting purpose, in order to indicate how the increased revenue (or spending) from this policy should be allocated among the five revenue accounting options. The share of the change in cash flow allocated to each revenue accounting option is calculated as that option's weight divided by the total of the weights assigned to all options. If every purpose is assigned zero weight, they all receive an equal share of the change in cash flow.
</v>
      </c>
      <c r="Q2004" s="76" t="str">
        <f>IF(ISBLANK(INDEX('Policy Characteristics'!K:K,MATCH($C2004,'Policy Characteristics'!$C:$C,0))),"",INDEX('Policy Characteristics'!K:K,MATCH($C2004,'Policy Characteristics'!$C:$C,0)))</f>
        <v>io-model.html</v>
      </c>
      <c r="R2004" s="76" t="str">
        <f>IF(ISBLANK(INDEX('Policy Characteristics'!L:L,MATCH($C2004,'Policy Characteristics'!$C:$C,0))),"",INDEX('Policy Characteristics'!L:L,MATCH($C2004,'Policy Characteristics'!$C:$C,0)))</f>
        <v/>
      </c>
    </row>
    <row r="2005" spans="1:18" x14ac:dyDescent="0.25">
      <c r="A2005" s="76" t="str">
        <f>IF(ISBLANK(INDEX('Policy Characteristics'!A:A,MATCH($C2005,'Policy Characteristics'!$C:$C,0))),"",INDEX('Policy Characteristics'!A:A,MATCH($C2005,'Policy Characteristics'!$C:$C,0)))</f>
        <v>Government Revenue Accounting</v>
      </c>
      <c r="B2005" s="200" t="str">
        <f>IF(ISBLANK(INDEX('Policy Characteristics'!B:B,MATCH($C2005,'Policy Characteristics'!$C:$C,0))),"",INDEX('Policy Characteristics'!B:B,MATCH($C2005,'Policy Characteristics'!$C:$C,0)))</f>
        <v>Fuel Subsidy</v>
      </c>
      <c r="C2005" t="s">
        <v>1196</v>
      </c>
      <c r="D2005" t="s">
        <v>1199</v>
      </c>
      <c r="F2005" t="s">
        <v>1204</v>
      </c>
      <c r="H2005" s="15">
        <v>575</v>
      </c>
      <c r="I2005" s="204" t="s">
        <v>43</v>
      </c>
      <c r="J2005" s="202" t="str">
        <f>IF(ISBLANK(INDEX('Policy Characteristics'!D:D,MATCH($C2005,'Policy Characteristics'!$C:$C,0))),"",INDEX('Policy Characteristics'!D:D,MATCH($C2005,'Policy Characteristics'!$C:$C,0)))</f>
        <v/>
      </c>
      <c r="K2005" s="76" t="str">
        <f>IF(ISBLANK(INDEX('Policy Characteristics'!E:E,MATCH($C2005,'Policy Characteristics'!$C:$C,0))),"",INDEX('Policy Characteristics'!E:E,MATCH($C2005,'Policy Characteristics'!$C:$C,0)))</f>
        <v>GRA fuel subsidy</v>
      </c>
      <c r="L2005" s="76">
        <f>IF(ISBLANK(INDEX('Policy Characteristics'!F:F,MATCH($C2005,'Policy Characteristics'!$C:$C,0))),"",INDEX('Policy Characteristics'!F:F,MATCH($C2005,'Policy Characteristics'!$C:$C,0)))</f>
        <v>0</v>
      </c>
      <c r="M2005" s="76">
        <f>IF(ISBLANK(INDEX('Policy Characteristics'!G:G,MATCH($C2005,'Policy Characteristics'!$C:$C,0))),"",INDEX('Policy Characteristics'!G:G,MATCH($C2005,'Policy Characteristics'!$C:$C,0)))</f>
        <v>10</v>
      </c>
      <c r="N2005" s="76">
        <f>IF(ISBLANK(INDEX('Policy Characteristics'!H:H,MATCH($C2005,'Policy Characteristics'!$C:$C,0))),"",INDEX('Policy Characteristics'!H:H,MATCH($C2005,'Policy Characteristics'!$C:$C,0)))</f>
        <v>1</v>
      </c>
      <c r="O2005" s="76" t="str">
        <f>IF(ISBLANK(INDEX('Policy Characteristics'!I:I,MATCH($C2005,'Policy Characteristics'!$C:$C,0))),"",INDEX('Policy Characteristics'!I:I,MATCH($C2005,'Policy Characteristics'!$C:$C,0)))</f>
        <v>weight</v>
      </c>
      <c r="P2005" s="76" t="str">
        <f>IF(ISBLANK(INDEX('Policy Characteristics'!J:J,MATCH($C2005,'Policy Characteristics'!$C:$C,0))),"",INDEX('Policy Characteristics'!J:J,MATCH($C2005,'Policy Characteristics'!$C:$C,0)))</f>
        <v xml:space="preserve">**Description:** This setting is one of several "Government Revenue Accounting" control settings that help determine how the government accounts for certain changes in its cash flow (such as increased or decreased tax revenues or subsidy payments). These settings allow for new revenue or spending to be allocated to different purposes by designating shareweights to each accounting purpose. The accounting purposes are: **Regular Spending** increasing this weight means the government will use increased revenue (or account account for increased spending) by increasing (or decreasing) spending on its normal budget (e.g., activities such as defense, education, and administrative expenses). **Budget Deficit** increasing this weight means government will use increased revenue (or account for increased spending) on the deficit, shrinking (or growing) the national debt (with associated implications for interest payments)grow or shrink the national debt (with associated implications for interest payments). **Household Taxes** increasing this weight means the government will use increased revenue (or account for increased spending) to decrease (or increase)  taxes on households. A "climate dividend" is considered to be a decrease in household taxes. **Payroll Taxes** increasing this weight means government will use increased revenue (or account for increased spending) to decrease (or increase)  payroll taxes. **Corporate Taxes** increasing this weight means government will use increased revenue (or account for increased spending) to decrease (or increase)  corporate taxes. // **Guidance for setting values:** This value is set as a weight (1 to 10) for each accounting purpose, in order to indicate how the increased revenue (or spending) from this policy should be allocated among the five revenue accounting options. The share of the change in cash flow allocated to each revenue accounting option is calculated as that option's weight divided by the total of the weights assigned to all options. If every purpose is assigned zero weight, they all receive an equal share of the change in cash flow.
</v>
      </c>
      <c r="Q2005" s="76" t="str">
        <f>IF(ISBLANK(INDEX('Policy Characteristics'!K:K,MATCH($C2005,'Policy Characteristics'!$C:$C,0))),"",INDEX('Policy Characteristics'!K:K,MATCH($C2005,'Policy Characteristics'!$C:$C,0)))</f>
        <v>io-model.html</v>
      </c>
      <c r="R2005" s="76" t="str">
        <f>IF(ISBLANK(INDEX('Policy Characteristics'!L:L,MATCH($C2005,'Policy Characteristics'!$C:$C,0))),"",INDEX('Policy Characteristics'!L:L,MATCH($C2005,'Policy Characteristics'!$C:$C,0)))</f>
        <v/>
      </c>
    </row>
    <row r="2006" spans="1:18" x14ac:dyDescent="0.25">
      <c r="A2006" s="76" t="str">
        <f>IF(ISBLANK(INDEX('Policy Characteristics'!A:A,MATCH($C2006,'Policy Characteristics'!$C:$C,0))),"",INDEX('Policy Characteristics'!A:A,MATCH($C2006,'Policy Characteristics'!$C:$C,0)))</f>
        <v>Government Revenue Accounting</v>
      </c>
      <c r="B2006" s="200" t="str">
        <f>IF(ISBLANK(INDEX('Policy Characteristics'!B:B,MATCH($C2006,'Policy Characteristics'!$C:$C,0))),"",INDEX('Policy Characteristics'!B:B,MATCH($C2006,'Policy Characteristics'!$C:$C,0)))</f>
        <v>Fuel Subsidy</v>
      </c>
      <c r="C2006" s="76" t="str">
        <f t="shared" ref="C2006:C2009" si="78">C$2005</f>
        <v>GRA for Fuel Subsidies</v>
      </c>
      <c r="D2006" t="s">
        <v>1200</v>
      </c>
      <c r="F2006" t="s">
        <v>1215</v>
      </c>
      <c r="H2006" s="15">
        <v>576</v>
      </c>
      <c r="I2006" s="200" t="str">
        <f t="shared" ref="I2006:I2014" si="79">I$2005</f>
        <v>Yes</v>
      </c>
      <c r="J2006" s="202" t="str">
        <f>IF(ISBLANK(INDEX('Policy Characteristics'!D:D,MATCH($C2006,'Policy Characteristics'!$C:$C,0))),"",INDEX('Policy Characteristics'!D:D,MATCH($C2006,'Policy Characteristics'!$C:$C,0)))</f>
        <v/>
      </c>
      <c r="K2006" s="76" t="str">
        <f>IF(ISBLANK(INDEX('Policy Characteristics'!E:E,MATCH($C2006,'Policy Characteristics'!$C:$C,0))),"",INDEX('Policy Characteristics'!E:E,MATCH($C2006,'Policy Characteristics'!$C:$C,0)))</f>
        <v>GRA fuel subsidy</v>
      </c>
      <c r="L2006" s="76">
        <f>IF(ISBLANK(INDEX('Policy Characteristics'!F:F,MATCH($C2006,'Policy Characteristics'!$C:$C,0))),"",INDEX('Policy Characteristics'!F:F,MATCH($C2006,'Policy Characteristics'!$C:$C,0)))</f>
        <v>0</v>
      </c>
      <c r="M2006" s="76">
        <f>IF(ISBLANK(INDEX('Policy Characteristics'!G:G,MATCH($C2006,'Policy Characteristics'!$C:$C,0))),"",INDEX('Policy Characteristics'!G:G,MATCH($C2006,'Policy Characteristics'!$C:$C,0)))</f>
        <v>10</v>
      </c>
      <c r="N2006" s="76">
        <f>IF(ISBLANK(INDEX('Policy Characteristics'!H:H,MATCH($C2006,'Policy Characteristics'!$C:$C,0))),"",INDEX('Policy Characteristics'!H:H,MATCH($C2006,'Policy Characteristics'!$C:$C,0)))</f>
        <v>1</v>
      </c>
      <c r="O2006" s="76" t="str">
        <f>IF(ISBLANK(INDEX('Policy Characteristics'!I:I,MATCH($C2006,'Policy Characteristics'!$C:$C,0))),"",INDEX('Policy Characteristics'!I:I,MATCH($C2006,'Policy Characteristics'!$C:$C,0)))</f>
        <v>weight</v>
      </c>
      <c r="P2006" s="76" t="str">
        <f>IF(ISBLANK(INDEX('Policy Characteristics'!J:J,MATCH($C2006,'Policy Characteristics'!$C:$C,0))),"",INDEX('Policy Characteristics'!J:J,MATCH($C2006,'Policy Characteristics'!$C:$C,0)))</f>
        <v xml:space="preserve">**Description:** This setting is one of several "Government Revenue Accounting" control settings that help determine how the government accounts for certain changes in its cash flow (such as increased or decreased tax revenues or subsidy payments). These settings allow for new revenue or spending to be allocated to different purposes by designating shareweights to each accounting purpose. The accounting purposes are: **Regular Spending** increasing this weight means the government will use increased revenue (or account account for increased spending) by increasing (or decreasing) spending on its normal budget (e.g., activities such as defense, education, and administrative expenses). **Budget Deficit** increasing this weight means government will use increased revenue (or account for increased spending) on the deficit, shrinking (or growing) the national debt (with associated implications for interest payments)grow or shrink the national debt (with associated implications for interest payments). **Household Taxes** increasing this weight means the government will use increased revenue (or account for increased spending) to decrease (or increase)  taxes on households. A "climate dividend" is considered to be a decrease in household taxes. **Payroll Taxes** increasing this weight means government will use increased revenue (or account for increased spending) to decrease (or increase)  payroll taxes. **Corporate Taxes** increasing this weight means government will use increased revenue (or account for increased spending) to decrease (or increase)  corporate taxes. // **Guidance for setting values:** This value is set as a weight (1 to 10) for each accounting purpose, in order to indicate how the increased revenue (or spending) from this policy should be allocated among the five revenue accounting options. The share of the change in cash flow allocated to each revenue accounting option is calculated as that option's weight divided by the total of the weights assigned to all options. If every purpose is assigned zero weight, they all receive an equal share of the change in cash flow.
</v>
      </c>
      <c r="Q2006" s="76" t="str">
        <f>IF(ISBLANK(INDEX('Policy Characteristics'!K:K,MATCH($C2006,'Policy Characteristics'!$C:$C,0))),"",INDEX('Policy Characteristics'!K:K,MATCH($C2006,'Policy Characteristics'!$C:$C,0)))</f>
        <v>io-model.html</v>
      </c>
      <c r="R2006" s="76" t="str">
        <f>IF(ISBLANK(INDEX('Policy Characteristics'!L:L,MATCH($C2006,'Policy Characteristics'!$C:$C,0))),"",INDEX('Policy Characteristics'!L:L,MATCH($C2006,'Policy Characteristics'!$C:$C,0)))</f>
        <v/>
      </c>
    </row>
    <row r="2007" spans="1:18" x14ac:dyDescent="0.25">
      <c r="A2007" s="76" t="str">
        <f>IF(ISBLANK(INDEX('Policy Characteristics'!A:A,MATCH($C2007,'Policy Characteristics'!$C:$C,0))),"",INDEX('Policy Characteristics'!A:A,MATCH($C2007,'Policy Characteristics'!$C:$C,0)))</f>
        <v>Government Revenue Accounting</v>
      </c>
      <c r="B2007" s="200" t="str">
        <f>IF(ISBLANK(INDEX('Policy Characteristics'!B:B,MATCH($C2007,'Policy Characteristics'!$C:$C,0))),"",INDEX('Policy Characteristics'!B:B,MATCH($C2007,'Policy Characteristics'!$C:$C,0)))</f>
        <v>Fuel Subsidy</v>
      </c>
      <c r="C2007" s="76" t="str">
        <f t="shared" si="78"/>
        <v>GRA for Fuel Subsidies</v>
      </c>
      <c r="D2007" t="s">
        <v>1201</v>
      </c>
      <c r="F2007" t="s">
        <v>1205</v>
      </c>
      <c r="H2007" s="15">
        <v>577</v>
      </c>
      <c r="I2007" s="200" t="str">
        <f t="shared" si="79"/>
        <v>Yes</v>
      </c>
      <c r="J2007" s="202" t="str">
        <f>IF(ISBLANK(INDEX('Policy Characteristics'!D:D,MATCH($C2007,'Policy Characteristics'!$C:$C,0))),"",INDEX('Policy Characteristics'!D:D,MATCH($C2007,'Policy Characteristics'!$C:$C,0)))</f>
        <v/>
      </c>
      <c r="K2007" s="76" t="str">
        <f>IF(ISBLANK(INDEX('Policy Characteristics'!E:E,MATCH($C2007,'Policy Characteristics'!$C:$C,0))),"",INDEX('Policy Characteristics'!E:E,MATCH($C2007,'Policy Characteristics'!$C:$C,0)))</f>
        <v>GRA fuel subsidy</v>
      </c>
      <c r="L2007" s="76">
        <f>IF(ISBLANK(INDEX('Policy Characteristics'!F:F,MATCH($C2007,'Policy Characteristics'!$C:$C,0))),"",INDEX('Policy Characteristics'!F:F,MATCH($C2007,'Policy Characteristics'!$C:$C,0)))</f>
        <v>0</v>
      </c>
      <c r="M2007" s="76">
        <f>IF(ISBLANK(INDEX('Policy Characteristics'!G:G,MATCH($C2007,'Policy Characteristics'!$C:$C,0))),"",INDEX('Policy Characteristics'!G:G,MATCH($C2007,'Policy Characteristics'!$C:$C,0)))</f>
        <v>10</v>
      </c>
      <c r="N2007" s="76">
        <f>IF(ISBLANK(INDEX('Policy Characteristics'!H:H,MATCH($C2007,'Policy Characteristics'!$C:$C,0))),"",INDEX('Policy Characteristics'!H:H,MATCH($C2007,'Policy Characteristics'!$C:$C,0)))</f>
        <v>1</v>
      </c>
      <c r="O2007" s="76" t="str">
        <f>IF(ISBLANK(INDEX('Policy Characteristics'!I:I,MATCH($C2007,'Policy Characteristics'!$C:$C,0))),"",INDEX('Policy Characteristics'!I:I,MATCH($C2007,'Policy Characteristics'!$C:$C,0)))</f>
        <v>weight</v>
      </c>
      <c r="P2007" s="76" t="str">
        <f>IF(ISBLANK(INDEX('Policy Characteristics'!J:J,MATCH($C2007,'Policy Characteristics'!$C:$C,0))),"",INDEX('Policy Characteristics'!J:J,MATCH($C2007,'Policy Characteristics'!$C:$C,0)))</f>
        <v xml:space="preserve">**Description:** This setting is one of several "Government Revenue Accounting" control settings that help determine how the government accounts for certain changes in its cash flow (such as increased or decreased tax revenues or subsidy payments). These settings allow for new revenue or spending to be allocated to different purposes by designating shareweights to each accounting purpose. The accounting purposes are: **Regular Spending** increasing this weight means the government will use increased revenue (or account account for increased spending) by increasing (or decreasing) spending on its normal budget (e.g., activities such as defense, education, and administrative expenses). **Budget Deficit** increasing this weight means government will use increased revenue (or account for increased spending) on the deficit, shrinking (or growing) the national debt (with associated implications for interest payments)grow or shrink the national debt (with associated implications for interest payments). **Household Taxes** increasing this weight means the government will use increased revenue (or account for increased spending) to decrease (or increase)  taxes on households. A "climate dividend" is considered to be a decrease in household taxes. **Payroll Taxes** increasing this weight means government will use increased revenue (or account for increased spending) to decrease (or increase)  payroll taxes. **Corporate Taxes** increasing this weight means government will use increased revenue (or account for increased spending) to decrease (or increase)  corporate taxes. // **Guidance for setting values:** This value is set as a weight (1 to 10) for each accounting purpose, in order to indicate how the increased revenue (or spending) from this policy should be allocated among the five revenue accounting options. The share of the change in cash flow allocated to each revenue accounting option is calculated as that option's weight divided by the total of the weights assigned to all options. If every purpose is assigned zero weight, they all receive an equal share of the change in cash flow.
</v>
      </c>
      <c r="Q2007" s="76" t="str">
        <f>IF(ISBLANK(INDEX('Policy Characteristics'!K:K,MATCH($C2007,'Policy Characteristics'!$C:$C,0))),"",INDEX('Policy Characteristics'!K:K,MATCH($C2007,'Policy Characteristics'!$C:$C,0)))</f>
        <v>io-model.html</v>
      </c>
      <c r="R2007" s="76" t="str">
        <f>IF(ISBLANK(INDEX('Policy Characteristics'!L:L,MATCH($C2007,'Policy Characteristics'!$C:$C,0))),"",INDEX('Policy Characteristics'!L:L,MATCH($C2007,'Policy Characteristics'!$C:$C,0)))</f>
        <v/>
      </c>
    </row>
    <row r="2008" spans="1:18" x14ac:dyDescent="0.25">
      <c r="A2008" s="76" t="str">
        <f>IF(ISBLANK(INDEX('Policy Characteristics'!A:A,MATCH($C2008,'Policy Characteristics'!$C:$C,0))),"",INDEX('Policy Characteristics'!A:A,MATCH($C2008,'Policy Characteristics'!$C:$C,0)))</f>
        <v>Government Revenue Accounting</v>
      </c>
      <c r="B2008" s="200" t="str">
        <f>IF(ISBLANK(INDEX('Policy Characteristics'!B:B,MATCH($C2008,'Policy Characteristics'!$C:$C,0))),"",INDEX('Policy Characteristics'!B:B,MATCH($C2008,'Policy Characteristics'!$C:$C,0)))</f>
        <v>Fuel Subsidy</v>
      </c>
      <c r="C2008" s="76" t="str">
        <f t="shared" si="78"/>
        <v>GRA for Fuel Subsidies</v>
      </c>
      <c r="D2008" t="s">
        <v>1202</v>
      </c>
      <c r="F2008" t="s">
        <v>1206</v>
      </c>
      <c r="H2008" s="15">
        <v>578</v>
      </c>
      <c r="I2008" s="200" t="str">
        <f t="shared" si="79"/>
        <v>Yes</v>
      </c>
      <c r="J2008" s="202" t="str">
        <f>IF(ISBLANK(INDEX('Policy Characteristics'!D:D,MATCH($C2008,'Policy Characteristics'!$C:$C,0))),"",INDEX('Policy Characteristics'!D:D,MATCH($C2008,'Policy Characteristics'!$C:$C,0)))</f>
        <v/>
      </c>
      <c r="K2008" s="76" t="str">
        <f>IF(ISBLANK(INDEX('Policy Characteristics'!E:E,MATCH($C2008,'Policy Characteristics'!$C:$C,0))),"",INDEX('Policy Characteristics'!E:E,MATCH($C2008,'Policy Characteristics'!$C:$C,0)))</f>
        <v>GRA fuel subsidy</v>
      </c>
      <c r="L2008" s="76">
        <f>IF(ISBLANK(INDEX('Policy Characteristics'!F:F,MATCH($C2008,'Policy Characteristics'!$C:$C,0))),"",INDEX('Policy Characteristics'!F:F,MATCH($C2008,'Policy Characteristics'!$C:$C,0)))</f>
        <v>0</v>
      </c>
      <c r="M2008" s="76">
        <f>IF(ISBLANK(INDEX('Policy Characteristics'!G:G,MATCH($C2008,'Policy Characteristics'!$C:$C,0))),"",INDEX('Policy Characteristics'!G:G,MATCH($C2008,'Policy Characteristics'!$C:$C,0)))</f>
        <v>10</v>
      </c>
      <c r="N2008" s="76">
        <f>IF(ISBLANK(INDEX('Policy Characteristics'!H:H,MATCH($C2008,'Policy Characteristics'!$C:$C,0))),"",INDEX('Policy Characteristics'!H:H,MATCH($C2008,'Policy Characteristics'!$C:$C,0)))</f>
        <v>1</v>
      </c>
      <c r="O2008" s="76" t="str">
        <f>IF(ISBLANK(INDEX('Policy Characteristics'!I:I,MATCH($C2008,'Policy Characteristics'!$C:$C,0))),"",INDEX('Policy Characteristics'!I:I,MATCH($C2008,'Policy Characteristics'!$C:$C,0)))</f>
        <v>weight</v>
      </c>
      <c r="P2008" s="76" t="str">
        <f>IF(ISBLANK(INDEX('Policy Characteristics'!J:J,MATCH($C2008,'Policy Characteristics'!$C:$C,0))),"",INDEX('Policy Characteristics'!J:J,MATCH($C2008,'Policy Characteristics'!$C:$C,0)))</f>
        <v xml:space="preserve">**Description:** This setting is one of several "Government Revenue Accounting" control settings that help determine how the government accounts for certain changes in its cash flow (such as increased or decreased tax revenues or subsidy payments). These settings allow for new revenue or spending to be allocated to different purposes by designating shareweights to each accounting purpose. The accounting purposes are: **Regular Spending** increasing this weight means the government will use increased revenue (or account account for increased spending) by increasing (or decreasing) spending on its normal budget (e.g., activities such as defense, education, and administrative expenses). **Budget Deficit** increasing this weight means government will use increased revenue (or account for increased spending) on the deficit, shrinking (or growing) the national debt (with associated implications for interest payments)grow or shrink the national debt (with associated implications for interest payments). **Household Taxes** increasing this weight means the government will use increased revenue (or account for increased spending) to decrease (or increase)  taxes on households. A "climate dividend" is considered to be a decrease in household taxes. **Payroll Taxes** increasing this weight means government will use increased revenue (or account for increased spending) to decrease (or increase)  payroll taxes. **Corporate Taxes** increasing this weight means government will use increased revenue (or account for increased spending) to decrease (or increase)  corporate taxes. // **Guidance for setting values:** This value is set as a weight (1 to 10) for each accounting purpose, in order to indicate how the increased revenue (or spending) from this policy should be allocated among the five revenue accounting options. The share of the change in cash flow allocated to each revenue accounting option is calculated as that option's weight divided by the total of the weights assigned to all options. If every purpose is assigned zero weight, they all receive an equal share of the change in cash flow.
</v>
      </c>
      <c r="Q2008" s="76" t="str">
        <f>IF(ISBLANK(INDEX('Policy Characteristics'!K:K,MATCH($C2008,'Policy Characteristics'!$C:$C,0))),"",INDEX('Policy Characteristics'!K:K,MATCH($C2008,'Policy Characteristics'!$C:$C,0)))</f>
        <v>io-model.html</v>
      </c>
      <c r="R2008" s="76" t="str">
        <f>IF(ISBLANK(INDEX('Policy Characteristics'!L:L,MATCH($C2008,'Policy Characteristics'!$C:$C,0))),"",INDEX('Policy Characteristics'!L:L,MATCH($C2008,'Policy Characteristics'!$C:$C,0)))</f>
        <v/>
      </c>
    </row>
    <row r="2009" spans="1:18" x14ac:dyDescent="0.25">
      <c r="A2009" s="76" t="str">
        <f>IF(ISBLANK(INDEX('Policy Characteristics'!A:A,MATCH($C2009,'Policy Characteristics'!$C:$C,0))),"",INDEX('Policy Characteristics'!A:A,MATCH($C2009,'Policy Characteristics'!$C:$C,0)))</f>
        <v>Government Revenue Accounting</v>
      </c>
      <c r="B2009" s="200" t="str">
        <f>IF(ISBLANK(INDEX('Policy Characteristics'!B:B,MATCH($C2009,'Policy Characteristics'!$C:$C,0))),"",INDEX('Policy Characteristics'!B:B,MATCH($C2009,'Policy Characteristics'!$C:$C,0)))</f>
        <v>Fuel Subsidy</v>
      </c>
      <c r="C2009" s="76" t="str">
        <f t="shared" si="78"/>
        <v>GRA for Fuel Subsidies</v>
      </c>
      <c r="D2009" t="s">
        <v>1203</v>
      </c>
      <c r="F2009" t="s">
        <v>1207</v>
      </c>
      <c r="H2009" s="15">
        <v>579</v>
      </c>
      <c r="I2009" s="200" t="str">
        <f t="shared" si="79"/>
        <v>Yes</v>
      </c>
      <c r="J2009" s="202" t="str">
        <f>IF(ISBLANK(INDEX('Policy Characteristics'!D:D,MATCH($C2009,'Policy Characteristics'!$C:$C,0))),"",INDEX('Policy Characteristics'!D:D,MATCH($C2009,'Policy Characteristics'!$C:$C,0)))</f>
        <v/>
      </c>
      <c r="K2009" s="76" t="str">
        <f>IF(ISBLANK(INDEX('Policy Characteristics'!E:E,MATCH($C2009,'Policy Characteristics'!$C:$C,0))),"",INDEX('Policy Characteristics'!E:E,MATCH($C2009,'Policy Characteristics'!$C:$C,0)))</f>
        <v>GRA fuel subsidy</v>
      </c>
      <c r="L2009" s="76">
        <f>IF(ISBLANK(INDEX('Policy Characteristics'!F:F,MATCH($C2009,'Policy Characteristics'!$C:$C,0))),"",INDEX('Policy Characteristics'!F:F,MATCH($C2009,'Policy Characteristics'!$C:$C,0)))</f>
        <v>0</v>
      </c>
      <c r="M2009" s="76">
        <f>IF(ISBLANK(INDEX('Policy Characteristics'!G:G,MATCH($C2009,'Policy Characteristics'!$C:$C,0))),"",INDEX('Policy Characteristics'!G:G,MATCH($C2009,'Policy Characteristics'!$C:$C,0)))</f>
        <v>10</v>
      </c>
      <c r="N2009" s="76">
        <f>IF(ISBLANK(INDEX('Policy Characteristics'!H:H,MATCH($C2009,'Policy Characteristics'!$C:$C,0))),"",INDEX('Policy Characteristics'!H:H,MATCH($C2009,'Policy Characteristics'!$C:$C,0)))</f>
        <v>1</v>
      </c>
      <c r="O2009" s="76" t="str">
        <f>IF(ISBLANK(INDEX('Policy Characteristics'!I:I,MATCH($C2009,'Policy Characteristics'!$C:$C,0))),"",INDEX('Policy Characteristics'!I:I,MATCH($C2009,'Policy Characteristics'!$C:$C,0)))</f>
        <v>weight</v>
      </c>
      <c r="P2009" s="76" t="str">
        <f>IF(ISBLANK(INDEX('Policy Characteristics'!J:J,MATCH($C2009,'Policy Characteristics'!$C:$C,0))),"",INDEX('Policy Characteristics'!J:J,MATCH($C2009,'Policy Characteristics'!$C:$C,0)))</f>
        <v xml:space="preserve">**Description:** This setting is one of several "Government Revenue Accounting" control settings that help determine how the government accounts for certain changes in its cash flow (such as increased or decreased tax revenues or subsidy payments). These settings allow for new revenue or spending to be allocated to different purposes by designating shareweights to each accounting purpose. The accounting purposes are: **Regular Spending** increasing this weight means the government will use increased revenue (or account account for increased spending) by increasing (or decreasing) spending on its normal budget (e.g., activities such as defense, education, and administrative expenses). **Budget Deficit** increasing this weight means government will use increased revenue (or account for increased spending) on the deficit, shrinking (or growing) the national debt (with associated implications for interest payments)grow or shrink the national debt (with associated implications for interest payments). **Household Taxes** increasing this weight means the government will use increased revenue (or account for increased spending) to decrease (or increase)  taxes on households. A "climate dividend" is considered to be a decrease in household taxes. **Payroll Taxes** increasing this weight means government will use increased revenue (or account for increased spending) to decrease (or increase)  payroll taxes. **Corporate Taxes** increasing this weight means government will use increased revenue (or account for increased spending) to decrease (or increase)  corporate taxes. // **Guidance for setting values:** This value is set as a weight (1 to 10) for each accounting purpose, in order to indicate how the increased revenue (or spending) from this policy should be allocated among the five revenue accounting options. The share of the change in cash flow allocated to each revenue accounting option is calculated as that option's weight divided by the total of the weights assigned to all options. If every purpose is assigned zero weight, they all receive an equal share of the change in cash flow.
</v>
      </c>
      <c r="Q2009" s="76" t="str">
        <f>IF(ISBLANK(INDEX('Policy Characteristics'!K:K,MATCH($C2009,'Policy Characteristics'!$C:$C,0))),"",INDEX('Policy Characteristics'!K:K,MATCH($C2009,'Policy Characteristics'!$C:$C,0)))</f>
        <v>io-model.html</v>
      </c>
      <c r="R2009" s="76" t="str">
        <f>IF(ISBLANK(INDEX('Policy Characteristics'!L:L,MATCH($C2009,'Policy Characteristics'!$C:$C,0))),"",INDEX('Policy Characteristics'!L:L,MATCH($C2009,'Policy Characteristics'!$C:$C,0)))</f>
        <v/>
      </c>
    </row>
    <row r="2010" spans="1:18" x14ac:dyDescent="0.25">
      <c r="A2010" s="76" t="str">
        <f>IF(ISBLANK(INDEX('Policy Characteristics'!A:A,MATCH($C2010,'Policy Characteristics'!$C:$C,0))),"",INDEX('Policy Characteristics'!A:A,MATCH($C2010,'Policy Characteristics'!$C:$C,0)))</f>
        <v>Government Revenue Accounting</v>
      </c>
      <c r="B2010" s="200" t="str">
        <f>IF(ISBLANK(INDEX('Policy Characteristics'!B:B,MATCH($C2010,'Policy Characteristics'!$C:$C,0))),"",INDEX('Policy Characteristics'!B:B,MATCH($C2010,'Policy Characteristics'!$C:$C,0)))</f>
        <v>CCS Subsidy</v>
      </c>
      <c r="C2010" t="s">
        <v>1788</v>
      </c>
      <c r="D2010" t="s">
        <v>1199</v>
      </c>
      <c r="F2010" t="s">
        <v>1204</v>
      </c>
      <c r="H2010" s="15">
        <v>2252</v>
      </c>
      <c r="I2010" s="204" t="s">
        <v>43</v>
      </c>
      <c r="J2010" s="202" t="str">
        <f>IF(ISBLANK(INDEX('Policy Characteristics'!D:D,MATCH($C2010,'Policy Characteristics'!$C:$C,0))),"",INDEX('Policy Characteristics'!D:D,MATCH($C2010,'Policy Characteristics'!$C:$C,0)))</f>
        <v/>
      </c>
      <c r="K2010" s="76" t="str">
        <f>IF(ISBLANK(INDEX('Policy Characteristics'!E:E,MATCH($C2010,'Policy Characteristics'!$C:$C,0))),"",INDEX('Policy Characteristics'!E:E,MATCH($C2010,'Policy Characteristics'!$C:$C,0)))</f>
        <v>GRA CCS subsidy</v>
      </c>
      <c r="L2010" s="76">
        <f>IF(ISBLANK(INDEX('Policy Characteristics'!F:F,MATCH($C2010,'Policy Characteristics'!$C:$C,0))),"",INDEX('Policy Characteristics'!F:F,MATCH($C2010,'Policy Characteristics'!$C:$C,0)))</f>
        <v>0</v>
      </c>
      <c r="M2010" s="76">
        <f>IF(ISBLANK(INDEX('Policy Characteristics'!G:G,MATCH($C2010,'Policy Characteristics'!$C:$C,0))),"",INDEX('Policy Characteristics'!G:G,MATCH($C2010,'Policy Characteristics'!$C:$C,0)))</f>
        <v>10</v>
      </c>
      <c r="N2010" s="76">
        <f>IF(ISBLANK(INDEX('Policy Characteristics'!H:H,MATCH($C2010,'Policy Characteristics'!$C:$C,0))),"",INDEX('Policy Characteristics'!H:H,MATCH($C2010,'Policy Characteristics'!$C:$C,0)))</f>
        <v>1</v>
      </c>
      <c r="O2010" s="76" t="str">
        <f>IF(ISBLANK(INDEX('Policy Characteristics'!I:I,MATCH($C2010,'Policy Characteristics'!$C:$C,0))),"",INDEX('Policy Characteristics'!I:I,MATCH($C2010,'Policy Characteristics'!$C:$C,0)))</f>
        <v>weight</v>
      </c>
      <c r="P2010" s="76" t="str">
        <f>IF(ISBLANK(INDEX('Policy Characteristics'!J:J,MATCH($C2010,'Policy Characteristics'!$C:$C,0))),"",INDEX('Policy Characteristics'!J:J,MATCH($C2010,'Policy Characteristics'!$C:$C,0)))</f>
        <v xml:space="preserve">**Description:** This setting is one of several "Government Revenue Accounting" control settings that help determine how the government accounts for certain changes in its cash flow (such as increased or decreased tax revenues or subsidy payments). These settings allow for new revenue or spending to be allocated to different purposes by designating shareweights to each accounting purpose. The accounting purposes are: **Regular Spending** increasing this weight means the government will use increased revenue (or account account for increased spending) by increasing (or decreasing) spending on its normal budget (e.g., activities such as defense, education, and administrative expenses). **Budget Deficit** increasing this weight means government will use increased revenue (or account for increased spending) on the deficit, shrinking (or growing) the national debt (with associated implications for interest payments)grow or shrink the national debt (with associated implications for interest payments). **Household Taxes** increasing this weight means the government will use increased revenue (or account for increased spending) to decrease (or increase)  taxes on households. A "climate dividend" is considered to be a decrease in household taxes. **Payroll Taxes** increasing this weight means government will use increased revenue (or account for increased spending) to decrease (or increase)  payroll taxes. **Corporate Taxes** increasing this weight means government will use increased revenue (or account for increased spending) to decrease (or increase)  corporate taxes. // **Guidance for setting values:** This value is set as a weight (1 to 10) for each accounting purpose, in order to indicate how the increased revenue (or spending) from this policy should be allocated among the five revenue accounting options. The share of the change in cash flow allocated to each revenue accounting option is calculated as that option's weight divided by the total of the weights assigned to all options. If every purpose is assigned zero weight, they all receive an equal share of the change in cash flow.
</v>
      </c>
      <c r="Q2010" s="76" t="str">
        <f>IF(ISBLANK(INDEX('Policy Characteristics'!K:K,MATCH($C2010,'Policy Characteristics'!$C:$C,0))),"",INDEX('Policy Characteristics'!K:K,MATCH($C2010,'Policy Characteristics'!$C:$C,0)))</f>
        <v>io-model.html</v>
      </c>
      <c r="R2010" s="76" t="str">
        <f>IF(ISBLANK(INDEX('Policy Characteristics'!L:L,MATCH($C2010,'Policy Characteristics'!$C:$C,0))),"",INDEX('Policy Characteristics'!L:L,MATCH($C2010,'Policy Characteristics'!$C:$C,0)))</f>
        <v/>
      </c>
    </row>
    <row r="2011" spans="1:18" x14ac:dyDescent="0.25">
      <c r="A2011" s="76" t="str">
        <f>IF(ISBLANK(INDEX('Policy Characteristics'!A:A,MATCH($C2011,'Policy Characteristics'!$C:$C,0))),"",INDEX('Policy Characteristics'!A:A,MATCH($C2011,'Policy Characteristics'!$C:$C,0)))</f>
        <v>Government Revenue Accounting</v>
      </c>
      <c r="B2011" s="200" t="str">
        <f>IF(ISBLANK(INDEX('Policy Characteristics'!B:B,MATCH($C2011,'Policy Characteristics'!$C:$C,0))),"",INDEX('Policy Characteristics'!B:B,MATCH($C2011,'Policy Characteristics'!$C:$C,0)))</f>
        <v>CCS Subsidy</v>
      </c>
      <c r="C2011" s="76" t="str">
        <f>C$2010</f>
        <v>GRA for CCS Subsidies</v>
      </c>
      <c r="D2011" t="s">
        <v>1200</v>
      </c>
      <c r="F2011" t="s">
        <v>1215</v>
      </c>
      <c r="H2011" s="15">
        <v>2253</v>
      </c>
      <c r="I2011" s="200" t="str">
        <f t="shared" si="79"/>
        <v>Yes</v>
      </c>
      <c r="J2011" s="202" t="str">
        <f>IF(ISBLANK(INDEX('Policy Characteristics'!D:D,MATCH($C2011,'Policy Characteristics'!$C:$C,0))),"",INDEX('Policy Characteristics'!D:D,MATCH($C2011,'Policy Characteristics'!$C:$C,0)))</f>
        <v/>
      </c>
      <c r="K2011" s="76" t="str">
        <f>IF(ISBLANK(INDEX('Policy Characteristics'!E:E,MATCH($C2011,'Policy Characteristics'!$C:$C,0))),"",INDEX('Policy Characteristics'!E:E,MATCH($C2011,'Policy Characteristics'!$C:$C,0)))</f>
        <v>GRA CCS subsidy</v>
      </c>
      <c r="L2011" s="76">
        <f>IF(ISBLANK(INDEX('Policy Characteristics'!F:F,MATCH($C2011,'Policy Characteristics'!$C:$C,0))),"",INDEX('Policy Characteristics'!F:F,MATCH($C2011,'Policy Characteristics'!$C:$C,0)))</f>
        <v>0</v>
      </c>
      <c r="M2011" s="76">
        <f>IF(ISBLANK(INDEX('Policy Characteristics'!G:G,MATCH($C2011,'Policy Characteristics'!$C:$C,0))),"",INDEX('Policy Characteristics'!G:G,MATCH($C2011,'Policy Characteristics'!$C:$C,0)))</f>
        <v>10</v>
      </c>
      <c r="N2011" s="76">
        <f>IF(ISBLANK(INDEX('Policy Characteristics'!H:H,MATCH($C2011,'Policy Characteristics'!$C:$C,0))),"",INDEX('Policy Characteristics'!H:H,MATCH($C2011,'Policy Characteristics'!$C:$C,0)))</f>
        <v>1</v>
      </c>
      <c r="O2011" s="76" t="str">
        <f>IF(ISBLANK(INDEX('Policy Characteristics'!I:I,MATCH($C2011,'Policy Characteristics'!$C:$C,0))),"",INDEX('Policy Characteristics'!I:I,MATCH($C2011,'Policy Characteristics'!$C:$C,0)))</f>
        <v>weight</v>
      </c>
      <c r="P2011" s="76" t="str">
        <f>IF(ISBLANK(INDEX('Policy Characteristics'!J:J,MATCH($C2011,'Policy Characteristics'!$C:$C,0))),"",INDEX('Policy Characteristics'!J:J,MATCH($C2011,'Policy Characteristics'!$C:$C,0)))</f>
        <v xml:space="preserve">**Description:** This setting is one of several "Government Revenue Accounting" control settings that help determine how the government accounts for certain changes in its cash flow (such as increased or decreased tax revenues or subsidy payments). These settings allow for new revenue or spending to be allocated to different purposes by designating shareweights to each accounting purpose. The accounting purposes are: **Regular Spending** increasing this weight means the government will use increased revenue (or account account for increased spending) by increasing (or decreasing) spending on its normal budget (e.g., activities such as defense, education, and administrative expenses). **Budget Deficit** increasing this weight means government will use increased revenue (or account for increased spending) on the deficit, shrinking (or growing) the national debt (with associated implications for interest payments)grow or shrink the national debt (with associated implications for interest payments). **Household Taxes** increasing this weight means the government will use increased revenue (or account for increased spending) to decrease (or increase)  taxes on households. A "climate dividend" is considered to be a decrease in household taxes. **Payroll Taxes** increasing this weight means government will use increased revenue (or account for increased spending) to decrease (or increase)  payroll taxes. **Corporate Taxes** increasing this weight means government will use increased revenue (or account for increased spending) to decrease (or increase)  corporate taxes. // **Guidance for setting values:** This value is set as a weight (1 to 10) for each accounting purpose, in order to indicate how the increased revenue (or spending) from this policy should be allocated among the five revenue accounting options. The share of the change in cash flow allocated to each revenue accounting option is calculated as that option's weight divided by the total of the weights assigned to all options. If every purpose is assigned zero weight, they all receive an equal share of the change in cash flow.
</v>
      </c>
      <c r="Q2011" s="76" t="str">
        <f>IF(ISBLANK(INDEX('Policy Characteristics'!K:K,MATCH($C2011,'Policy Characteristics'!$C:$C,0))),"",INDEX('Policy Characteristics'!K:K,MATCH($C2011,'Policy Characteristics'!$C:$C,0)))</f>
        <v>io-model.html</v>
      </c>
      <c r="R2011" s="76" t="str">
        <f>IF(ISBLANK(INDEX('Policy Characteristics'!L:L,MATCH($C2011,'Policy Characteristics'!$C:$C,0))),"",INDEX('Policy Characteristics'!L:L,MATCH($C2011,'Policy Characteristics'!$C:$C,0)))</f>
        <v/>
      </c>
    </row>
    <row r="2012" spans="1:18" x14ac:dyDescent="0.25">
      <c r="A2012" s="76" t="str">
        <f>IF(ISBLANK(INDEX('Policy Characteristics'!A:A,MATCH($C2012,'Policy Characteristics'!$C:$C,0))),"",INDEX('Policy Characteristics'!A:A,MATCH($C2012,'Policy Characteristics'!$C:$C,0)))</f>
        <v>Government Revenue Accounting</v>
      </c>
      <c r="B2012" s="200" t="str">
        <f>IF(ISBLANK(INDEX('Policy Characteristics'!B:B,MATCH($C2012,'Policy Characteristics'!$C:$C,0))),"",INDEX('Policy Characteristics'!B:B,MATCH($C2012,'Policy Characteristics'!$C:$C,0)))</f>
        <v>CCS Subsidy</v>
      </c>
      <c r="C2012" s="76" t="str">
        <f t="shared" ref="C2012:C2014" si="80">C$2010</f>
        <v>GRA for CCS Subsidies</v>
      </c>
      <c r="D2012" t="s">
        <v>1201</v>
      </c>
      <c r="F2012" t="s">
        <v>1205</v>
      </c>
      <c r="H2012" s="15">
        <v>2254</v>
      </c>
      <c r="I2012" s="200" t="str">
        <f t="shared" si="79"/>
        <v>Yes</v>
      </c>
      <c r="J2012" s="202" t="str">
        <f>IF(ISBLANK(INDEX('Policy Characteristics'!D:D,MATCH($C2012,'Policy Characteristics'!$C:$C,0))),"",INDEX('Policy Characteristics'!D:D,MATCH($C2012,'Policy Characteristics'!$C:$C,0)))</f>
        <v/>
      </c>
      <c r="K2012" s="76" t="str">
        <f>IF(ISBLANK(INDEX('Policy Characteristics'!E:E,MATCH($C2012,'Policy Characteristics'!$C:$C,0))),"",INDEX('Policy Characteristics'!E:E,MATCH($C2012,'Policy Characteristics'!$C:$C,0)))</f>
        <v>GRA CCS subsidy</v>
      </c>
      <c r="L2012" s="76">
        <f>IF(ISBLANK(INDEX('Policy Characteristics'!F:F,MATCH($C2012,'Policy Characteristics'!$C:$C,0))),"",INDEX('Policy Characteristics'!F:F,MATCH($C2012,'Policy Characteristics'!$C:$C,0)))</f>
        <v>0</v>
      </c>
      <c r="M2012" s="76">
        <f>IF(ISBLANK(INDEX('Policy Characteristics'!G:G,MATCH($C2012,'Policy Characteristics'!$C:$C,0))),"",INDEX('Policy Characteristics'!G:G,MATCH($C2012,'Policy Characteristics'!$C:$C,0)))</f>
        <v>10</v>
      </c>
      <c r="N2012" s="76">
        <f>IF(ISBLANK(INDEX('Policy Characteristics'!H:H,MATCH($C2012,'Policy Characteristics'!$C:$C,0))),"",INDEX('Policy Characteristics'!H:H,MATCH($C2012,'Policy Characteristics'!$C:$C,0)))</f>
        <v>1</v>
      </c>
      <c r="O2012" s="76" t="str">
        <f>IF(ISBLANK(INDEX('Policy Characteristics'!I:I,MATCH($C2012,'Policy Characteristics'!$C:$C,0))),"",INDEX('Policy Characteristics'!I:I,MATCH($C2012,'Policy Characteristics'!$C:$C,0)))</f>
        <v>weight</v>
      </c>
      <c r="P2012" s="76" t="str">
        <f>IF(ISBLANK(INDEX('Policy Characteristics'!J:J,MATCH($C2012,'Policy Characteristics'!$C:$C,0))),"",INDEX('Policy Characteristics'!J:J,MATCH($C2012,'Policy Characteristics'!$C:$C,0)))</f>
        <v xml:space="preserve">**Description:** This setting is one of several "Government Revenue Accounting" control settings that help determine how the government accounts for certain changes in its cash flow (such as increased or decreased tax revenues or subsidy payments). These settings allow for new revenue or spending to be allocated to different purposes by designating shareweights to each accounting purpose. The accounting purposes are: **Regular Spending** increasing this weight means the government will use increased revenue (or account account for increased spending) by increasing (or decreasing) spending on its normal budget (e.g., activities such as defense, education, and administrative expenses). **Budget Deficit** increasing this weight means government will use increased revenue (or account for increased spending) on the deficit, shrinking (or growing) the national debt (with associated implications for interest payments)grow or shrink the national debt (with associated implications for interest payments). **Household Taxes** increasing this weight means the government will use increased revenue (or account for increased spending) to decrease (or increase)  taxes on households. A "climate dividend" is considered to be a decrease in household taxes. **Payroll Taxes** increasing this weight means government will use increased revenue (or account for increased spending) to decrease (or increase)  payroll taxes. **Corporate Taxes** increasing this weight means government will use increased revenue (or account for increased spending) to decrease (or increase)  corporate taxes. // **Guidance for setting values:** This value is set as a weight (1 to 10) for each accounting purpose, in order to indicate how the increased revenue (or spending) from this policy should be allocated among the five revenue accounting options. The share of the change in cash flow allocated to each revenue accounting option is calculated as that option's weight divided by the total of the weights assigned to all options. If every purpose is assigned zero weight, they all receive an equal share of the change in cash flow.
</v>
      </c>
      <c r="Q2012" s="76" t="str">
        <f>IF(ISBLANK(INDEX('Policy Characteristics'!K:K,MATCH($C2012,'Policy Characteristics'!$C:$C,0))),"",INDEX('Policy Characteristics'!K:K,MATCH($C2012,'Policy Characteristics'!$C:$C,0)))</f>
        <v>io-model.html</v>
      </c>
      <c r="R2012" s="76" t="str">
        <f>IF(ISBLANK(INDEX('Policy Characteristics'!L:L,MATCH($C2012,'Policy Characteristics'!$C:$C,0))),"",INDEX('Policy Characteristics'!L:L,MATCH($C2012,'Policy Characteristics'!$C:$C,0)))</f>
        <v/>
      </c>
    </row>
    <row r="2013" spans="1:18" x14ac:dyDescent="0.25">
      <c r="A2013" s="76" t="str">
        <f>IF(ISBLANK(INDEX('Policy Characteristics'!A:A,MATCH($C2013,'Policy Characteristics'!$C:$C,0))),"",INDEX('Policy Characteristics'!A:A,MATCH($C2013,'Policy Characteristics'!$C:$C,0)))</f>
        <v>Government Revenue Accounting</v>
      </c>
      <c r="B2013" s="200" t="str">
        <f>IF(ISBLANK(INDEX('Policy Characteristics'!B:B,MATCH($C2013,'Policy Characteristics'!$C:$C,0))),"",INDEX('Policy Characteristics'!B:B,MATCH($C2013,'Policy Characteristics'!$C:$C,0)))</f>
        <v>CCS Subsidy</v>
      </c>
      <c r="C2013" s="76" t="str">
        <f t="shared" si="80"/>
        <v>GRA for CCS Subsidies</v>
      </c>
      <c r="D2013" t="s">
        <v>1202</v>
      </c>
      <c r="F2013" t="s">
        <v>1206</v>
      </c>
      <c r="H2013" s="15">
        <v>2255</v>
      </c>
      <c r="I2013" s="200" t="str">
        <f t="shared" si="79"/>
        <v>Yes</v>
      </c>
      <c r="J2013" s="202" t="str">
        <f>IF(ISBLANK(INDEX('Policy Characteristics'!D:D,MATCH($C2013,'Policy Characteristics'!$C:$C,0))),"",INDEX('Policy Characteristics'!D:D,MATCH($C2013,'Policy Characteristics'!$C:$C,0)))</f>
        <v/>
      </c>
      <c r="K2013" s="76" t="str">
        <f>IF(ISBLANK(INDEX('Policy Characteristics'!E:E,MATCH($C2013,'Policy Characteristics'!$C:$C,0))),"",INDEX('Policy Characteristics'!E:E,MATCH($C2013,'Policy Characteristics'!$C:$C,0)))</f>
        <v>GRA CCS subsidy</v>
      </c>
      <c r="L2013" s="76">
        <f>IF(ISBLANK(INDEX('Policy Characteristics'!F:F,MATCH($C2013,'Policy Characteristics'!$C:$C,0))),"",INDEX('Policy Characteristics'!F:F,MATCH($C2013,'Policy Characteristics'!$C:$C,0)))</f>
        <v>0</v>
      </c>
      <c r="M2013" s="76">
        <f>IF(ISBLANK(INDEX('Policy Characteristics'!G:G,MATCH($C2013,'Policy Characteristics'!$C:$C,0))),"",INDEX('Policy Characteristics'!G:G,MATCH($C2013,'Policy Characteristics'!$C:$C,0)))</f>
        <v>10</v>
      </c>
      <c r="N2013" s="76">
        <f>IF(ISBLANK(INDEX('Policy Characteristics'!H:H,MATCH($C2013,'Policy Characteristics'!$C:$C,0))),"",INDEX('Policy Characteristics'!H:H,MATCH($C2013,'Policy Characteristics'!$C:$C,0)))</f>
        <v>1</v>
      </c>
      <c r="O2013" s="76" t="str">
        <f>IF(ISBLANK(INDEX('Policy Characteristics'!I:I,MATCH($C2013,'Policy Characteristics'!$C:$C,0))),"",INDEX('Policy Characteristics'!I:I,MATCH($C2013,'Policy Characteristics'!$C:$C,0)))</f>
        <v>weight</v>
      </c>
      <c r="P2013" s="76" t="str">
        <f>IF(ISBLANK(INDEX('Policy Characteristics'!J:J,MATCH($C2013,'Policy Characteristics'!$C:$C,0))),"",INDEX('Policy Characteristics'!J:J,MATCH($C2013,'Policy Characteristics'!$C:$C,0)))</f>
        <v xml:space="preserve">**Description:** This setting is one of several "Government Revenue Accounting" control settings that help determine how the government accounts for certain changes in its cash flow (such as increased or decreased tax revenues or subsidy payments). These settings allow for new revenue or spending to be allocated to different purposes by designating shareweights to each accounting purpose. The accounting purposes are: **Regular Spending** increasing this weight means the government will use increased revenue (or account account for increased spending) by increasing (or decreasing) spending on its normal budget (e.g., activities such as defense, education, and administrative expenses). **Budget Deficit** increasing this weight means government will use increased revenue (or account for increased spending) on the deficit, shrinking (or growing) the national debt (with associated implications for interest payments)grow or shrink the national debt (with associated implications for interest payments). **Household Taxes** increasing this weight means the government will use increased revenue (or account for increased spending) to decrease (or increase)  taxes on households. A "climate dividend" is considered to be a decrease in household taxes. **Payroll Taxes** increasing this weight means government will use increased revenue (or account for increased spending) to decrease (or increase)  payroll taxes. **Corporate Taxes** increasing this weight means government will use increased revenue (or account for increased spending) to decrease (or increase)  corporate taxes. // **Guidance for setting values:** This value is set as a weight (1 to 10) for each accounting purpose, in order to indicate how the increased revenue (or spending) from this policy should be allocated among the five revenue accounting options. The share of the change in cash flow allocated to each revenue accounting option is calculated as that option's weight divided by the total of the weights assigned to all options. If every purpose is assigned zero weight, they all receive an equal share of the change in cash flow.
</v>
      </c>
      <c r="Q2013" s="76" t="str">
        <f>IF(ISBLANK(INDEX('Policy Characteristics'!K:K,MATCH($C2013,'Policy Characteristics'!$C:$C,0))),"",INDEX('Policy Characteristics'!K:K,MATCH($C2013,'Policy Characteristics'!$C:$C,0)))</f>
        <v>io-model.html</v>
      </c>
      <c r="R2013" s="76" t="str">
        <f>IF(ISBLANK(INDEX('Policy Characteristics'!L:L,MATCH($C2013,'Policy Characteristics'!$C:$C,0))),"",INDEX('Policy Characteristics'!L:L,MATCH($C2013,'Policy Characteristics'!$C:$C,0)))</f>
        <v/>
      </c>
    </row>
    <row r="2014" spans="1:18" x14ac:dyDescent="0.25">
      <c r="A2014" s="76" t="str">
        <f>IF(ISBLANK(INDEX('Policy Characteristics'!A:A,MATCH($C2014,'Policy Characteristics'!$C:$C,0))),"",INDEX('Policy Characteristics'!A:A,MATCH($C2014,'Policy Characteristics'!$C:$C,0)))</f>
        <v>Government Revenue Accounting</v>
      </c>
      <c r="B2014" s="200" t="str">
        <f>IF(ISBLANK(INDEX('Policy Characteristics'!B:B,MATCH($C2014,'Policy Characteristics'!$C:$C,0))),"",INDEX('Policy Characteristics'!B:B,MATCH($C2014,'Policy Characteristics'!$C:$C,0)))</f>
        <v>CCS Subsidy</v>
      </c>
      <c r="C2014" s="76" t="str">
        <f t="shared" si="80"/>
        <v>GRA for CCS Subsidies</v>
      </c>
      <c r="D2014" t="s">
        <v>1203</v>
      </c>
      <c r="F2014" t="s">
        <v>1207</v>
      </c>
      <c r="H2014" s="15">
        <v>2256</v>
      </c>
      <c r="I2014" s="200" t="str">
        <f t="shared" si="79"/>
        <v>Yes</v>
      </c>
      <c r="J2014" s="202" t="str">
        <f>IF(ISBLANK(INDEX('Policy Characteristics'!D:D,MATCH($C2014,'Policy Characteristics'!$C:$C,0))),"",INDEX('Policy Characteristics'!D:D,MATCH($C2014,'Policy Characteristics'!$C:$C,0)))</f>
        <v/>
      </c>
      <c r="K2014" s="76" t="str">
        <f>IF(ISBLANK(INDEX('Policy Characteristics'!E:E,MATCH($C2014,'Policy Characteristics'!$C:$C,0))),"",INDEX('Policy Characteristics'!E:E,MATCH($C2014,'Policy Characteristics'!$C:$C,0)))</f>
        <v>GRA CCS subsidy</v>
      </c>
      <c r="L2014" s="76">
        <f>IF(ISBLANK(INDEX('Policy Characteristics'!F:F,MATCH($C2014,'Policy Characteristics'!$C:$C,0))),"",INDEX('Policy Characteristics'!F:F,MATCH($C2014,'Policy Characteristics'!$C:$C,0)))</f>
        <v>0</v>
      </c>
      <c r="M2014" s="76">
        <f>IF(ISBLANK(INDEX('Policy Characteristics'!G:G,MATCH($C2014,'Policy Characteristics'!$C:$C,0))),"",INDEX('Policy Characteristics'!G:G,MATCH($C2014,'Policy Characteristics'!$C:$C,0)))</f>
        <v>10</v>
      </c>
      <c r="N2014" s="76">
        <f>IF(ISBLANK(INDEX('Policy Characteristics'!H:H,MATCH($C2014,'Policy Characteristics'!$C:$C,0))),"",INDEX('Policy Characteristics'!H:H,MATCH($C2014,'Policy Characteristics'!$C:$C,0)))</f>
        <v>1</v>
      </c>
      <c r="O2014" s="76" t="str">
        <f>IF(ISBLANK(INDEX('Policy Characteristics'!I:I,MATCH($C2014,'Policy Characteristics'!$C:$C,0))),"",INDEX('Policy Characteristics'!I:I,MATCH($C2014,'Policy Characteristics'!$C:$C,0)))</f>
        <v>weight</v>
      </c>
      <c r="P2014" s="76" t="str">
        <f>IF(ISBLANK(INDEX('Policy Characteristics'!J:J,MATCH($C2014,'Policy Characteristics'!$C:$C,0))),"",INDEX('Policy Characteristics'!J:J,MATCH($C2014,'Policy Characteristics'!$C:$C,0)))</f>
        <v xml:space="preserve">**Description:** This setting is one of several "Government Revenue Accounting" control settings that help determine how the government accounts for certain changes in its cash flow (such as increased or decreased tax revenues or subsidy payments). These settings allow for new revenue or spending to be allocated to different purposes by designating shareweights to each accounting purpose. The accounting purposes are: **Regular Spending** increasing this weight means the government will use increased revenue (or account account for increased spending) by increasing (or decreasing) spending on its normal budget (e.g., activities such as defense, education, and administrative expenses). **Budget Deficit** increasing this weight means government will use increased revenue (or account for increased spending) on the deficit, shrinking (or growing) the national debt (with associated implications for interest payments)grow or shrink the national debt (with associated implications for interest payments). **Household Taxes** increasing this weight means the government will use increased revenue (or account for increased spending) to decrease (or increase)  taxes on households. A "climate dividend" is considered to be a decrease in household taxes. **Payroll Taxes** increasing this weight means government will use increased revenue (or account for increased spending) to decrease (or increase)  payroll taxes. **Corporate Taxes** increasing this weight means government will use increased revenue (or account for increased spending) to decrease (or increase)  corporate taxes. // **Guidance for setting values:** This value is set as a weight (1 to 10) for each accounting purpose, in order to indicate how the increased revenue (or spending) from this policy should be allocated among the five revenue accounting options. The share of the change in cash flow allocated to each revenue accounting option is calculated as that option's weight divided by the total of the weights assigned to all options. If every purpose is assigned zero weight, they all receive an equal share of the change in cash flow.
</v>
      </c>
      <c r="Q2014" s="76" t="str">
        <f>IF(ISBLANK(INDEX('Policy Characteristics'!K:K,MATCH($C2014,'Policy Characteristics'!$C:$C,0))),"",INDEX('Policy Characteristics'!K:K,MATCH($C2014,'Policy Characteristics'!$C:$C,0)))</f>
        <v>io-model.html</v>
      </c>
      <c r="R2014" s="76" t="str">
        <f>IF(ISBLANK(INDEX('Policy Characteristics'!L:L,MATCH($C2014,'Policy Characteristics'!$C:$C,0))),"",INDEX('Policy Characteristics'!L:L,MATCH($C2014,'Policy Characteristics'!$C:$C,0)))</f>
        <v/>
      </c>
    </row>
    <row r="2015" spans="1:18" x14ac:dyDescent="0.25">
      <c r="A2015" s="76" t="str">
        <f>IF(ISBLANK(INDEX('Policy Characteristics'!A:A,MATCH($C2015,'Policy Characteristics'!$C:$C,0))),"",INDEX('Policy Characteristics'!A:A,MATCH($C2015,'Policy Characteristics'!$C:$C,0)))</f>
        <v>Government Revenue Accounting</v>
      </c>
      <c r="B2015" s="200" t="str">
        <f>IF(ISBLANK(INDEX('Policy Characteristics'!B:B,MATCH($C2015,'Policy Characteristics'!$C:$C,0))),"",INDEX('Policy Characteristics'!B:B,MATCH($C2015,'Policy Characteristics'!$C:$C,0)))</f>
        <v>National Debt Interest</v>
      </c>
      <c r="C2015" t="s">
        <v>1197</v>
      </c>
      <c r="D2015" t="s">
        <v>1199</v>
      </c>
      <c r="F2015" t="s">
        <v>1204</v>
      </c>
      <c r="H2015" s="15">
        <v>580</v>
      </c>
      <c r="I2015" s="204" t="s">
        <v>43</v>
      </c>
      <c r="J2015" s="202" t="str">
        <f>IF(ISBLANK(INDEX('Policy Characteristics'!D:D,MATCH($C2015,'Policy Characteristics'!$C:$C,0))),"",INDEX('Policy Characteristics'!D:D,MATCH($C2015,'Policy Characteristics'!$C:$C,0)))</f>
        <v/>
      </c>
      <c r="K2015" s="76" t="str">
        <f>IF(ISBLANK(INDEX('Policy Characteristics'!E:E,MATCH($C2015,'Policy Characteristics'!$C:$C,0))),"",INDEX('Policy Characteristics'!E:E,MATCH($C2015,'Policy Characteristics'!$C:$C,0)))</f>
        <v>GRA national debt interest</v>
      </c>
      <c r="L2015" s="76">
        <f>IF(ISBLANK(INDEX('Policy Characteristics'!F:F,MATCH($C2015,'Policy Characteristics'!$C:$C,0))),"",INDEX('Policy Characteristics'!F:F,MATCH($C2015,'Policy Characteristics'!$C:$C,0)))</f>
        <v>0</v>
      </c>
      <c r="M2015" s="76">
        <f>IF(ISBLANK(INDEX('Policy Characteristics'!G:G,MATCH($C2015,'Policy Characteristics'!$C:$C,0))),"",INDEX('Policy Characteristics'!G:G,MATCH($C2015,'Policy Characteristics'!$C:$C,0)))</f>
        <v>10</v>
      </c>
      <c r="N2015" s="76">
        <f>IF(ISBLANK(INDEX('Policy Characteristics'!H:H,MATCH($C2015,'Policy Characteristics'!$C:$C,0))),"",INDEX('Policy Characteristics'!H:H,MATCH($C2015,'Policy Characteristics'!$C:$C,0)))</f>
        <v>1</v>
      </c>
      <c r="O2015" s="76" t="str">
        <f>IF(ISBLANK(INDEX('Policy Characteristics'!I:I,MATCH($C2015,'Policy Characteristics'!$C:$C,0))),"",INDEX('Policy Characteristics'!I:I,MATCH($C2015,'Policy Characteristics'!$C:$C,0)))</f>
        <v>weight</v>
      </c>
      <c r="P2015" s="76" t="str">
        <f>IF(ISBLANK(INDEX('Policy Characteristics'!J:J,MATCH($C2015,'Policy Characteristics'!$C:$C,0))),"",INDEX('Policy Characteristics'!J:J,MATCH($C2015,'Policy Characteristics'!$C:$C,0)))</f>
        <v xml:space="preserve">**Description:** This setting is one of several "Government Revenue Accounting" control settings that help determine how the government accounts for certain changes in its cash flow (such as increased or decreased tax revenues or subsidy payments). These settings allow for new revenue or spending to be allocated to different purposes by designating shareweights to each accounting purpose. The accounting purposes are: **Regular Spending** increasing this weight means the government will use increased revenue (or account account for increased spending) by increasing (or decreasing) spending on its normal budget (e.g., activities such as defense, education, and administrative expenses). **Budget Deficit** increasing this weight means government will use increased revenue (or account for increased spending) on the deficit, shrinking (or growing) the national debt (with associated implications for interest payments)grow or shrink the national debt (with associated implications for interest payments). **Household Taxes** increasing this weight means the government will use increased revenue (or account for increased spending) to decrease (or increase)  taxes on households. A "climate dividend" is considered to be a decrease in household taxes. **Payroll Taxes** increasing this weight means government will use increased revenue (or account for increased spending) to decrease (or increase)  payroll taxes. **Corporate Taxes** increasing this weight means government will use increased revenue (or account for increased spending) to decrease (or increase)  corporate taxes. // **Guidance for setting values:** This value is set as a weight (1 to 10) for each accounting purpose, in order to indicate how the increased revenue (or spending) from this policy should be allocated among the five revenue accounting options. The share of the change in cash flow allocated to each revenue accounting option is calculated as that option's weight divided by the total of the weights assigned to all options. If every purpose is assigned zero weight, they all receive an equal share of the change in cash flow.
</v>
      </c>
      <c r="Q2015" s="76" t="str">
        <f>IF(ISBLANK(INDEX('Policy Characteristics'!K:K,MATCH($C2015,'Policy Characteristics'!$C:$C,0))),"",INDEX('Policy Characteristics'!K:K,MATCH($C2015,'Policy Characteristics'!$C:$C,0)))</f>
        <v>io-model.html</v>
      </c>
      <c r="R2015" s="76" t="str">
        <f>IF(ISBLANK(INDEX('Policy Characteristics'!L:L,MATCH($C2015,'Policy Characteristics'!$C:$C,0))),"",INDEX('Policy Characteristics'!L:L,MATCH($C2015,'Policy Characteristics'!$C:$C,0)))</f>
        <v/>
      </c>
    </row>
    <row r="2016" spans="1:18" x14ac:dyDescent="0.25">
      <c r="A2016" s="76" t="str">
        <f>IF(ISBLANK(INDEX('Policy Characteristics'!A:A,MATCH($C2016,'Policy Characteristics'!$C:$C,0))),"",INDEX('Policy Characteristics'!A:A,MATCH($C2016,'Policy Characteristics'!$C:$C,0)))</f>
        <v>Government Revenue Accounting</v>
      </c>
      <c r="B2016" s="200" t="str">
        <f>IF(ISBLANK(INDEX('Policy Characteristics'!B:B,MATCH($C2016,'Policy Characteristics'!$C:$C,0))),"",INDEX('Policy Characteristics'!B:B,MATCH($C2016,'Policy Characteristics'!$C:$C,0)))</f>
        <v>National Debt Interest</v>
      </c>
      <c r="C2016" s="76" t="str">
        <f t="shared" ref="C2016:C2019" si="81">C$2015</f>
        <v>GRA for National Debt Interest</v>
      </c>
      <c r="D2016" t="s">
        <v>1200</v>
      </c>
      <c r="F2016" t="s">
        <v>1215</v>
      </c>
      <c r="H2016" s="15">
        <v>581</v>
      </c>
      <c r="I2016" s="200" t="str">
        <f t="shared" ref="I2016:I2019" si="82">I$2015</f>
        <v>Yes</v>
      </c>
      <c r="J2016" s="202" t="str">
        <f>IF(ISBLANK(INDEX('Policy Characteristics'!D:D,MATCH($C2016,'Policy Characteristics'!$C:$C,0))),"",INDEX('Policy Characteristics'!D:D,MATCH($C2016,'Policy Characteristics'!$C:$C,0)))</f>
        <v/>
      </c>
      <c r="K2016" s="76" t="str">
        <f>IF(ISBLANK(INDEX('Policy Characteristics'!E:E,MATCH($C2016,'Policy Characteristics'!$C:$C,0))),"",INDEX('Policy Characteristics'!E:E,MATCH($C2016,'Policy Characteristics'!$C:$C,0)))</f>
        <v>GRA national debt interest</v>
      </c>
      <c r="L2016" s="76">
        <f>IF(ISBLANK(INDEX('Policy Characteristics'!F:F,MATCH($C2016,'Policy Characteristics'!$C:$C,0))),"",INDEX('Policy Characteristics'!F:F,MATCH($C2016,'Policy Characteristics'!$C:$C,0)))</f>
        <v>0</v>
      </c>
      <c r="M2016" s="76">
        <f>IF(ISBLANK(INDEX('Policy Characteristics'!G:G,MATCH($C2016,'Policy Characteristics'!$C:$C,0))),"",INDEX('Policy Characteristics'!G:G,MATCH($C2016,'Policy Characteristics'!$C:$C,0)))</f>
        <v>10</v>
      </c>
      <c r="N2016" s="76">
        <f>IF(ISBLANK(INDEX('Policy Characteristics'!H:H,MATCH($C2016,'Policy Characteristics'!$C:$C,0))),"",INDEX('Policy Characteristics'!H:H,MATCH($C2016,'Policy Characteristics'!$C:$C,0)))</f>
        <v>1</v>
      </c>
      <c r="O2016" s="76" t="str">
        <f>IF(ISBLANK(INDEX('Policy Characteristics'!I:I,MATCH($C2016,'Policy Characteristics'!$C:$C,0))),"",INDEX('Policy Characteristics'!I:I,MATCH($C2016,'Policy Characteristics'!$C:$C,0)))</f>
        <v>weight</v>
      </c>
      <c r="P2016" s="76" t="str">
        <f>IF(ISBLANK(INDEX('Policy Characteristics'!J:J,MATCH($C2016,'Policy Characteristics'!$C:$C,0))),"",INDEX('Policy Characteristics'!J:J,MATCH($C2016,'Policy Characteristics'!$C:$C,0)))</f>
        <v xml:space="preserve">**Description:** This setting is one of several "Government Revenue Accounting" control settings that help determine how the government accounts for certain changes in its cash flow (such as increased or decreased tax revenues or subsidy payments). These settings allow for new revenue or spending to be allocated to different purposes by designating shareweights to each accounting purpose. The accounting purposes are: **Regular Spending** increasing this weight means the government will use increased revenue (or account account for increased spending) by increasing (or decreasing) spending on its normal budget (e.g., activities such as defense, education, and administrative expenses). **Budget Deficit** increasing this weight means government will use increased revenue (or account for increased spending) on the deficit, shrinking (or growing) the national debt (with associated implications for interest payments)grow or shrink the national debt (with associated implications for interest payments). **Household Taxes** increasing this weight means the government will use increased revenue (or account for increased spending) to decrease (or increase)  taxes on households. A "climate dividend" is considered to be a decrease in household taxes. **Payroll Taxes** increasing this weight means government will use increased revenue (or account for increased spending) to decrease (or increase)  payroll taxes. **Corporate Taxes** increasing this weight means government will use increased revenue (or account for increased spending) to decrease (or increase)  corporate taxes. // **Guidance for setting values:** This value is set as a weight (1 to 10) for each accounting purpose, in order to indicate how the increased revenue (or spending) from this policy should be allocated among the five revenue accounting options. The share of the change in cash flow allocated to each revenue accounting option is calculated as that option's weight divided by the total of the weights assigned to all options. If every purpose is assigned zero weight, they all receive an equal share of the change in cash flow.
</v>
      </c>
      <c r="Q2016" s="76" t="str">
        <f>IF(ISBLANK(INDEX('Policy Characteristics'!K:K,MATCH($C2016,'Policy Characteristics'!$C:$C,0))),"",INDEX('Policy Characteristics'!K:K,MATCH($C2016,'Policy Characteristics'!$C:$C,0)))</f>
        <v>io-model.html</v>
      </c>
      <c r="R2016" s="76" t="str">
        <f>IF(ISBLANK(INDEX('Policy Characteristics'!L:L,MATCH($C2016,'Policy Characteristics'!$C:$C,0))),"",INDEX('Policy Characteristics'!L:L,MATCH($C2016,'Policy Characteristics'!$C:$C,0)))</f>
        <v/>
      </c>
    </row>
    <row r="2017" spans="1:18" x14ac:dyDescent="0.25">
      <c r="A2017" s="76" t="str">
        <f>IF(ISBLANK(INDEX('Policy Characteristics'!A:A,MATCH($C2017,'Policy Characteristics'!$C:$C,0))),"",INDEX('Policy Characteristics'!A:A,MATCH($C2017,'Policy Characteristics'!$C:$C,0)))</f>
        <v>Government Revenue Accounting</v>
      </c>
      <c r="B2017" s="200" t="str">
        <f>IF(ISBLANK(INDEX('Policy Characteristics'!B:B,MATCH($C2017,'Policy Characteristics'!$C:$C,0))),"",INDEX('Policy Characteristics'!B:B,MATCH($C2017,'Policy Characteristics'!$C:$C,0)))</f>
        <v>National Debt Interest</v>
      </c>
      <c r="C2017" s="76" t="str">
        <f t="shared" si="81"/>
        <v>GRA for National Debt Interest</v>
      </c>
      <c r="D2017" t="s">
        <v>1201</v>
      </c>
      <c r="F2017" t="s">
        <v>1205</v>
      </c>
      <c r="H2017" s="15">
        <v>582</v>
      </c>
      <c r="I2017" s="200" t="str">
        <f t="shared" si="82"/>
        <v>Yes</v>
      </c>
      <c r="J2017" s="202" t="str">
        <f>IF(ISBLANK(INDEX('Policy Characteristics'!D:D,MATCH($C2017,'Policy Characteristics'!$C:$C,0))),"",INDEX('Policy Characteristics'!D:D,MATCH($C2017,'Policy Characteristics'!$C:$C,0)))</f>
        <v/>
      </c>
      <c r="K2017" s="76" t="str">
        <f>IF(ISBLANK(INDEX('Policy Characteristics'!E:E,MATCH($C2017,'Policy Characteristics'!$C:$C,0))),"",INDEX('Policy Characteristics'!E:E,MATCH($C2017,'Policy Characteristics'!$C:$C,0)))</f>
        <v>GRA national debt interest</v>
      </c>
      <c r="L2017" s="76">
        <f>IF(ISBLANK(INDEX('Policy Characteristics'!F:F,MATCH($C2017,'Policy Characteristics'!$C:$C,0))),"",INDEX('Policy Characteristics'!F:F,MATCH($C2017,'Policy Characteristics'!$C:$C,0)))</f>
        <v>0</v>
      </c>
      <c r="M2017" s="76">
        <f>IF(ISBLANK(INDEX('Policy Characteristics'!G:G,MATCH($C2017,'Policy Characteristics'!$C:$C,0))),"",INDEX('Policy Characteristics'!G:G,MATCH($C2017,'Policy Characteristics'!$C:$C,0)))</f>
        <v>10</v>
      </c>
      <c r="N2017" s="76">
        <f>IF(ISBLANK(INDEX('Policy Characteristics'!H:H,MATCH($C2017,'Policy Characteristics'!$C:$C,0))),"",INDEX('Policy Characteristics'!H:H,MATCH($C2017,'Policy Characteristics'!$C:$C,0)))</f>
        <v>1</v>
      </c>
      <c r="O2017" s="76" t="str">
        <f>IF(ISBLANK(INDEX('Policy Characteristics'!I:I,MATCH($C2017,'Policy Characteristics'!$C:$C,0))),"",INDEX('Policy Characteristics'!I:I,MATCH($C2017,'Policy Characteristics'!$C:$C,0)))</f>
        <v>weight</v>
      </c>
      <c r="P2017" s="76" t="str">
        <f>IF(ISBLANK(INDEX('Policy Characteristics'!J:J,MATCH($C2017,'Policy Characteristics'!$C:$C,0))),"",INDEX('Policy Characteristics'!J:J,MATCH($C2017,'Policy Characteristics'!$C:$C,0)))</f>
        <v xml:space="preserve">**Description:** This setting is one of several "Government Revenue Accounting" control settings that help determine how the government accounts for certain changes in its cash flow (such as increased or decreased tax revenues or subsidy payments). These settings allow for new revenue or spending to be allocated to different purposes by designating shareweights to each accounting purpose. The accounting purposes are: **Regular Spending** increasing this weight means the government will use increased revenue (or account account for increased spending) by increasing (or decreasing) spending on its normal budget (e.g., activities such as defense, education, and administrative expenses). **Budget Deficit** increasing this weight means government will use increased revenue (or account for increased spending) on the deficit, shrinking (or growing) the national debt (with associated implications for interest payments)grow or shrink the national debt (with associated implications for interest payments). **Household Taxes** increasing this weight means the government will use increased revenue (or account for increased spending) to decrease (or increase)  taxes on households. A "climate dividend" is considered to be a decrease in household taxes. **Payroll Taxes** increasing this weight means government will use increased revenue (or account for increased spending) to decrease (or increase)  payroll taxes. **Corporate Taxes** increasing this weight means government will use increased revenue (or account for increased spending) to decrease (or increase)  corporate taxes. // **Guidance for setting values:** This value is set as a weight (1 to 10) for each accounting purpose, in order to indicate how the increased revenue (or spending) from this policy should be allocated among the five revenue accounting options. The share of the change in cash flow allocated to each revenue accounting option is calculated as that option's weight divided by the total of the weights assigned to all options. If every purpose is assigned zero weight, they all receive an equal share of the change in cash flow.
</v>
      </c>
      <c r="Q2017" s="76" t="str">
        <f>IF(ISBLANK(INDEX('Policy Characteristics'!K:K,MATCH($C2017,'Policy Characteristics'!$C:$C,0))),"",INDEX('Policy Characteristics'!K:K,MATCH($C2017,'Policy Characteristics'!$C:$C,0)))</f>
        <v>io-model.html</v>
      </c>
      <c r="R2017" s="76" t="str">
        <f>IF(ISBLANK(INDEX('Policy Characteristics'!L:L,MATCH($C2017,'Policy Characteristics'!$C:$C,0))),"",INDEX('Policy Characteristics'!L:L,MATCH($C2017,'Policy Characteristics'!$C:$C,0)))</f>
        <v/>
      </c>
    </row>
    <row r="2018" spans="1:18" x14ac:dyDescent="0.25">
      <c r="A2018" s="76" t="str">
        <f>IF(ISBLANK(INDEX('Policy Characteristics'!A:A,MATCH($C2018,'Policy Characteristics'!$C:$C,0))),"",INDEX('Policy Characteristics'!A:A,MATCH($C2018,'Policy Characteristics'!$C:$C,0)))</f>
        <v>Government Revenue Accounting</v>
      </c>
      <c r="B2018" s="200" t="str">
        <f>IF(ISBLANK(INDEX('Policy Characteristics'!B:B,MATCH($C2018,'Policy Characteristics'!$C:$C,0))),"",INDEX('Policy Characteristics'!B:B,MATCH($C2018,'Policy Characteristics'!$C:$C,0)))</f>
        <v>National Debt Interest</v>
      </c>
      <c r="C2018" s="76" t="str">
        <f t="shared" si="81"/>
        <v>GRA for National Debt Interest</v>
      </c>
      <c r="D2018" t="s">
        <v>1202</v>
      </c>
      <c r="F2018" t="s">
        <v>1206</v>
      </c>
      <c r="H2018" s="15">
        <v>583</v>
      </c>
      <c r="I2018" s="200" t="str">
        <f t="shared" si="82"/>
        <v>Yes</v>
      </c>
      <c r="J2018" s="202" t="str">
        <f>IF(ISBLANK(INDEX('Policy Characteristics'!D:D,MATCH($C2018,'Policy Characteristics'!$C:$C,0))),"",INDEX('Policy Characteristics'!D:D,MATCH($C2018,'Policy Characteristics'!$C:$C,0)))</f>
        <v/>
      </c>
      <c r="K2018" s="76" t="str">
        <f>IF(ISBLANK(INDEX('Policy Characteristics'!E:E,MATCH($C2018,'Policy Characteristics'!$C:$C,0))),"",INDEX('Policy Characteristics'!E:E,MATCH($C2018,'Policy Characteristics'!$C:$C,0)))</f>
        <v>GRA national debt interest</v>
      </c>
      <c r="L2018" s="76">
        <f>IF(ISBLANK(INDEX('Policy Characteristics'!F:F,MATCH($C2018,'Policy Characteristics'!$C:$C,0))),"",INDEX('Policy Characteristics'!F:F,MATCH($C2018,'Policy Characteristics'!$C:$C,0)))</f>
        <v>0</v>
      </c>
      <c r="M2018" s="76">
        <f>IF(ISBLANK(INDEX('Policy Characteristics'!G:G,MATCH($C2018,'Policy Characteristics'!$C:$C,0))),"",INDEX('Policy Characteristics'!G:G,MATCH($C2018,'Policy Characteristics'!$C:$C,0)))</f>
        <v>10</v>
      </c>
      <c r="N2018" s="76">
        <f>IF(ISBLANK(INDEX('Policy Characteristics'!H:H,MATCH($C2018,'Policy Characteristics'!$C:$C,0))),"",INDEX('Policy Characteristics'!H:H,MATCH($C2018,'Policy Characteristics'!$C:$C,0)))</f>
        <v>1</v>
      </c>
      <c r="O2018" s="76" t="str">
        <f>IF(ISBLANK(INDEX('Policy Characteristics'!I:I,MATCH($C2018,'Policy Characteristics'!$C:$C,0))),"",INDEX('Policy Characteristics'!I:I,MATCH($C2018,'Policy Characteristics'!$C:$C,0)))</f>
        <v>weight</v>
      </c>
      <c r="P2018" s="76" t="str">
        <f>IF(ISBLANK(INDEX('Policy Characteristics'!J:J,MATCH($C2018,'Policy Characteristics'!$C:$C,0))),"",INDEX('Policy Characteristics'!J:J,MATCH($C2018,'Policy Characteristics'!$C:$C,0)))</f>
        <v xml:space="preserve">**Description:** This setting is one of several "Government Revenue Accounting" control settings that help determine how the government accounts for certain changes in its cash flow (such as increased or decreased tax revenues or subsidy payments). These settings allow for new revenue or spending to be allocated to different purposes by designating shareweights to each accounting purpose. The accounting purposes are: **Regular Spending** increasing this weight means the government will use increased revenue (or account account for increased spending) by increasing (or decreasing) spending on its normal budget (e.g., activities such as defense, education, and administrative expenses). **Budget Deficit** increasing this weight means government will use increased revenue (or account for increased spending) on the deficit, shrinking (or growing) the national debt (with associated implications for interest payments)grow or shrink the national debt (with associated implications for interest payments). **Household Taxes** increasing this weight means the government will use increased revenue (or account for increased spending) to decrease (or increase)  taxes on households. A "climate dividend" is considered to be a decrease in household taxes. **Payroll Taxes** increasing this weight means government will use increased revenue (or account for increased spending) to decrease (or increase)  payroll taxes. **Corporate Taxes** increasing this weight means government will use increased revenue (or account for increased spending) to decrease (or increase)  corporate taxes. // **Guidance for setting values:** This value is set as a weight (1 to 10) for each accounting purpose, in order to indicate how the increased revenue (or spending) from this policy should be allocated among the five revenue accounting options. The share of the change in cash flow allocated to each revenue accounting option is calculated as that option's weight divided by the total of the weights assigned to all options. If every purpose is assigned zero weight, they all receive an equal share of the change in cash flow.
</v>
      </c>
      <c r="Q2018" s="76" t="str">
        <f>IF(ISBLANK(INDEX('Policy Characteristics'!K:K,MATCH($C2018,'Policy Characteristics'!$C:$C,0))),"",INDEX('Policy Characteristics'!K:K,MATCH($C2018,'Policy Characteristics'!$C:$C,0)))</f>
        <v>io-model.html</v>
      </c>
      <c r="R2018" s="76" t="str">
        <f>IF(ISBLANK(INDEX('Policy Characteristics'!L:L,MATCH($C2018,'Policy Characteristics'!$C:$C,0))),"",INDEX('Policy Characteristics'!L:L,MATCH($C2018,'Policy Characteristics'!$C:$C,0)))</f>
        <v/>
      </c>
    </row>
    <row r="2019" spans="1:18" x14ac:dyDescent="0.25">
      <c r="A2019" s="76" t="str">
        <f>IF(ISBLANK(INDEX('Policy Characteristics'!A:A,MATCH($C2019,'Policy Characteristics'!$C:$C,0))),"",INDEX('Policy Characteristics'!A:A,MATCH($C2019,'Policy Characteristics'!$C:$C,0)))</f>
        <v>Government Revenue Accounting</v>
      </c>
      <c r="B2019" s="200" t="str">
        <f>IF(ISBLANK(INDEX('Policy Characteristics'!B:B,MATCH($C2019,'Policy Characteristics'!$C:$C,0))),"",INDEX('Policy Characteristics'!B:B,MATCH($C2019,'Policy Characteristics'!$C:$C,0)))</f>
        <v>National Debt Interest</v>
      </c>
      <c r="C2019" s="76" t="str">
        <f t="shared" si="81"/>
        <v>GRA for National Debt Interest</v>
      </c>
      <c r="D2019" t="s">
        <v>1203</v>
      </c>
      <c r="F2019" t="s">
        <v>1207</v>
      </c>
      <c r="H2019" s="15">
        <v>584</v>
      </c>
      <c r="I2019" s="200" t="str">
        <f t="shared" si="82"/>
        <v>Yes</v>
      </c>
      <c r="J2019" s="202" t="str">
        <f>IF(ISBLANK(INDEX('Policy Characteristics'!D:D,MATCH($C2019,'Policy Characteristics'!$C:$C,0))),"",INDEX('Policy Characteristics'!D:D,MATCH($C2019,'Policy Characteristics'!$C:$C,0)))</f>
        <v/>
      </c>
      <c r="K2019" s="76" t="str">
        <f>IF(ISBLANK(INDEX('Policy Characteristics'!E:E,MATCH($C2019,'Policy Characteristics'!$C:$C,0))),"",INDEX('Policy Characteristics'!E:E,MATCH($C2019,'Policy Characteristics'!$C:$C,0)))</f>
        <v>GRA national debt interest</v>
      </c>
      <c r="L2019" s="76">
        <f>IF(ISBLANK(INDEX('Policy Characteristics'!F:F,MATCH($C2019,'Policy Characteristics'!$C:$C,0))),"",INDEX('Policy Characteristics'!F:F,MATCH($C2019,'Policy Characteristics'!$C:$C,0)))</f>
        <v>0</v>
      </c>
      <c r="M2019" s="76">
        <f>IF(ISBLANK(INDEX('Policy Characteristics'!G:G,MATCH($C2019,'Policy Characteristics'!$C:$C,0))),"",INDEX('Policy Characteristics'!G:G,MATCH($C2019,'Policy Characteristics'!$C:$C,0)))</f>
        <v>10</v>
      </c>
      <c r="N2019" s="76">
        <f>IF(ISBLANK(INDEX('Policy Characteristics'!H:H,MATCH($C2019,'Policy Characteristics'!$C:$C,0))),"",INDEX('Policy Characteristics'!H:H,MATCH($C2019,'Policy Characteristics'!$C:$C,0)))</f>
        <v>1</v>
      </c>
      <c r="O2019" s="76" t="str">
        <f>IF(ISBLANK(INDEX('Policy Characteristics'!I:I,MATCH($C2019,'Policy Characteristics'!$C:$C,0))),"",INDEX('Policy Characteristics'!I:I,MATCH($C2019,'Policy Characteristics'!$C:$C,0)))</f>
        <v>weight</v>
      </c>
      <c r="P2019" s="76" t="str">
        <f>IF(ISBLANK(INDEX('Policy Characteristics'!J:J,MATCH($C2019,'Policy Characteristics'!$C:$C,0))),"",INDEX('Policy Characteristics'!J:J,MATCH($C2019,'Policy Characteristics'!$C:$C,0)))</f>
        <v xml:space="preserve">**Description:** This setting is one of several "Government Revenue Accounting" control settings that help determine how the government accounts for certain changes in its cash flow (such as increased or decreased tax revenues or subsidy payments). These settings allow for new revenue or spending to be allocated to different purposes by designating shareweights to each accounting purpose. The accounting purposes are: **Regular Spending** increasing this weight means the government will use increased revenue (or account account for increased spending) by increasing (or decreasing) spending on its normal budget (e.g., activities such as defense, education, and administrative expenses). **Budget Deficit** increasing this weight means government will use increased revenue (or account for increased spending) on the deficit, shrinking (or growing) the national debt (with associated implications for interest payments)grow or shrink the national debt (with associated implications for interest payments). **Household Taxes** increasing this weight means the government will use increased revenue (or account for increased spending) to decrease (or increase)  taxes on households. A "climate dividend" is considered to be a decrease in household taxes. **Payroll Taxes** increasing this weight means government will use increased revenue (or account for increased spending) to decrease (or increase)  payroll taxes. **Corporate Taxes** increasing this weight means government will use increased revenue (or account for increased spending) to decrease (or increase)  corporate taxes. // **Guidance for setting values:** This value is set as a weight (1 to 10) for each accounting purpose, in order to indicate how the increased revenue (or spending) from this policy should be allocated among the five revenue accounting options. The share of the change in cash flow allocated to each revenue accounting option is calculated as that option's weight divided by the total of the weights assigned to all options. If every purpose is assigned zero weight, they all receive an equal share of the change in cash flow.
</v>
      </c>
      <c r="Q2019" s="76" t="str">
        <f>IF(ISBLANK(INDEX('Policy Characteristics'!K:K,MATCH($C2019,'Policy Characteristics'!$C:$C,0))),"",INDEX('Policy Characteristics'!K:K,MATCH($C2019,'Policy Characteristics'!$C:$C,0)))</f>
        <v>io-model.html</v>
      </c>
      <c r="R2019" s="76" t="str">
        <f>IF(ISBLANK(INDEX('Policy Characteristics'!L:L,MATCH($C2019,'Policy Characteristics'!$C:$C,0))),"",INDEX('Policy Characteristics'!L:L,MATCH($C2019,'Policy Characteristics'!$C:$C,0)))</f>
        <v/>
      </c>
    </row>
    <row r="2020" spans="1:18" x14ac:dyDescent="0.25">
      <c r="A2020" s="76" t="str">
        <f>IF(ISBLANK(INDEX('Policy Characteristics'!A:A,MATCH($C2020,'Policy Characteristics'!$C:$C,0))),"",INDEX('Policy Characteristics'!A:A,MATCH($C2020,'Policy Characteristics'!$C:$C,0)))</f>
        <v>Government Revenue Accounting</v>
      </c>
      <c r="B2020" s="200" t="str">
        <f>IF(ISBLANK(INDEX('Policy Characteristics'!B:B,MATCH($C2020,'Policy Characteristics'!$C:$C,0))),"",INDEX('Policy Characteristics'!B:B,MATCH($C2020,'Policy Characteristics'!$C:$C,0)))</f>
        <v>Remaining Government Cash Flows</v>
      </c>
      <c r="C2020" t="s">
        <v>1198</v>
      </c>
      <c r="D2020" t="s">
        <v>1199</v>
      </c>
      <c r="F2020" t="s">
        <v>1204</v>
      </c>
      <c r="H2020" s="15">
        <v>585</v>
      </c>
      <c r="I2020" s="204" t="s">
        <v>43</v>
      </c>
      <c r="J2020" s="202" t="str">
        <f>IF(ISBLANK(INDEX('Policy Characteristics'!D:D,MATCH($C2020,'Policy Characteristics'!$C:$C,0))),"",INDEX('Policy Characteristics'!D:D,MATCH($C2020,'Policy Characteristics'!$C:$C,0)))</f>
        <v/>
      </c>
      <c r="K2020" s="76" t="str">
        <f>IF(ISBLANK(INDEX('Policy Characteristics'!E:E,MATCH($C2020,'Policy Characteristics'!$C:$C,0))),"",INDEX('Policy Characteristics'!E:E,MATCH($C2020,'Policy Characteristics'!$C:$C,0)))</f>
        <v>GRA remaining cash flow changes</v>
      </c>
      <c r="L2020" s="76">
        <f>IF(ISBLANK(INDEX('Policy Characteristics'!F:F,MATCH($C2020,'Policy Characteristics'!$C:$C,0))),"",INDEX('Policy Characteristics'!F:F,MATCH($C2020,'Policy Characteristics'!$C:$C,0)))</f>
        <v>0</v>
      </c>
      <c r="M2020" s="76">
        <f>IF(ISBLANK(INDEX('Policy Characteristics'!G:G,MATCH($C2020,'Policy Characteristics'!$C:$C,0))),"",INDEX('Policy Characteristics'!G:G,MATCH($C2020,'Policy Characteristics'!$C:$C,0)))</f>
        <v>10</v>
      </c>
      <c r="N2020" s="76">
        <f>IF(ISBLANK(INDEX('Policy Characteristics'!H:H,MATCH($C2020,'Policy Characteristics'!$C:$C,0))),"",INDEX('Policy Characteristics'!H:H,MATCH($C2020,'Policy Characteristics'!$C:$C,0)))</f>
        <v>1</v>
      </c>
      <c r="O2020" s="76" t="str">
        <f>IF(ISBLANK(INDEX('Policy Characteristics'!I:I,MATCH($C2020,'Policy Characteristics'!$C:$C,0))),"",INDEX('Policy Characteristics'!I:I,MATCH($C2020,'Policy Characteristics'!$C:$C,0)))</f>
        <v>weight</v>
      </c>
      <c r="P2020" s="76" t="str">
        <f>IF(ISBLANK(INDEX('Policy Characteristics'!J:J,MATCH($C2020,'Policy Characteristics'!$C:$C,0))),"",INDEX('Policy Characteristics'!J:J,MATCH($C2020,'Policy Characteristics'!$C:$C,0)))</f>
        <v xml:space="preserve">**Description:** This setting is one of several "Government Revenue Accounting" control settings that help determine how the government accounts for certain changes in its cash flow (such as increased or decreased tax revenues or subsidy payments). These settings allow for new revenue or spending to be allocated to different purposes by designating shareweights to each accounting purpose. The accounting purposes are: **Regular Spending** increasing this weight means the government will use increased revenue (or account account for increased spending) by increasing (or decreasing) spending on its normal budget (e.g., activities such as defense, education, and administrative expenses). **Budget Deficit** increasing this weight means government will use increased revenue (or account for increased spending) on the deficit, shrinking (or growing) the national debt (with associated implications for interest payments)grow or shrink the national debt (with associated implications for interest payments). **Household Taxes** increasing this weight means the government will use increased revenue (or account for increased spending) to decrease (or increase)  taxes on households. A "climate dividend" is considered to be a decrease in household taxes. **Payroll Taxes** increasing this weight means government will use increased revenue (or account for increased spending) to decrease (or increase)  payroll taxes. **Corporate Taxes** increasing this weight means government will use increased revenue (or account for increased spending) to decrease (or increase)  corporate taxes. // **Guidance for setting values:** This value is set as a weight (1 to 10) for each accounting purpose, in order to indicate how the increased revenue (or spending) from this policy should be allocated among the five revenue accounting options. The share of the change in cash flow allocated to each revenue accounting option is calculated as that option's weight divided by the total of the weights assigned to all options. If every purpose is assigned zero weight, they all receive an equal share of the change in cash flow.
</v>
      </c>
      <c r="Q2020" s="76" t="str">
        <f>IF(ISBLANK(INDEX('Policy Characteristics'!K:K,MATCH($C2020,'Policy Characteristics'!$C:$C,0))),"",INDEX('Policy Characteristics'!K:K,MATCH($C2020,'Policy Characteristics'!$C:$C,0)))</f>
        <v>io-model.html</v>
      </c>
      <c r="R2020" s="76" t="str">
        <f>IF(ISBLANK(INDEX('Policy Characteristics'!L:L,MATCH($C2020,'Policy Characteristics'!$C:$C,0))),"",INDEX('Policy Characteristics'!L:L,MATCH($C2020,'Policy Characteristics'!$C:$C,0)))</f>
        <v/>
      </c>
    </row>
    <row r="2021" spans="1:18" x14ac:dyDescent="0.25">
      <c r="A2021" s="76" t="str">
        <f>IF(ISBLANK(INDEX('Policy Characteristics'!A:A,MATCH($C2021,'Policy Characteristics'!$C:$C,0))),"",INDEX('Policy Characteristics'!A:A,MATCH($C2021,'Policy Characteristics'!$C:$C,0)))</f>
        <v>Government Revenue Accounting</v>
      </c>
      <c r="B2021" s="200" t="str">
        <f>IF(ISBLANK(INDEX('Policy Characteristics'!B:B,MATCH($C2021,'Policy Characteristics'!$C:$C,0))),"",INDEX('Policy Characteristics'!B:B,MATCH($C2021,'Policy Characteristics'!$C:$C,0)))</f>
        <v>Remaining Government Cash Flows</v>
      </c>
      <c r="C2021" s="76" t="str">
        <f t="shared" ref="C2021:C2024" si="83">C$2020</f>
        <v>GRA for Remaining Government Cash Flow Changes</v>
      </c>
      <c r="D2021" t="s">
        <v>1200</v>
      </c>
      <c r="F2021" t="s">
        <v>1215</v>
      </c>
      <c r="H2021" s="15">
        <v>586</v>
      </c>
      <c r="I2021" s="200" t="str">
        <f t="shared" ref="I2021:I2024" si="84">I$2020</f>
        <v>Yes</v>
      </c>
      <c r="J2021" s="202" t="str">
        <f>IF(ISBLANK(INDEX('Policy Characteristics'!D:D,MATCH($C2021,'Policy Characteristics'!$C:$C,0))),"",INDEX('Policy Characteristics'!D:D,MATCH($C2021,'Policy Characteristics'!$C:$C,0)))</f>
        <v/>
      </c>
      <c r="K2021" s="76" t="str">
        <f>IF(ISBLANK(INDEX('Policy Characteristics'!E:E,MATCH($C2021,'Policy Characteristics'!$C:$C,0))),"",INDEX('Policy Characteristics'!E:E,MATCH($C2021,'Policy Characteristics'!$C:$C,0)))</f>
        <v>GRA remaining cash flow changes</v>
      </c>
      <c r="L2021" s="76">
        <f>IF(ISBLANK(INDEX('Policy Characteristics'!F:F,MATCH($C2021,'Policy Characteristics'!$C:$C,0))),"",INDEX('Policy Characteristics'!F:F,MATCH($C2021,'Policy Characteristics'!$C:$C,0)))</f>
        <v>0</v>
      </c>
      <c r="M2021" s="76">
        <f>IF(ISBLANK(INDEX('Policy Characteristics'!G:G,MATCH($C2021,'Policy Characteristics'!$C:$C,0))),"",INDEX('Policy Characteristics'!G:G,MATCH($C2021,'Policy Characteristics'!$C:$C,0)))</f>
        <v>10</v>
      </c>
      <c r="N2021" s="76">
        <f>IF(ISBLANK(INDEX('Policy Characteristics'!H:H,MATCH($C2021,'Policy Characteristics'!$C:$C,0))),"",INDEX('Policy Characteristics'!H:H,MATCH($C2021,'Policy Characteristics'!$C:$C,0)))</f>
        <v>1</v>
      </c>
      <c r="O2021" s="76" t="str">
        <f>IF(ISBLANK(INDEX('Policy Characteristics'!I:I,MATCH($C2021,'Policy Characteristics'!$C:$C,0))),"",INDEX('Policy Characteristics'!I:I,MATCH($C2021,'Policy Characteristics'!$C:$C,0)))</f>
        <v>weight</v>
      </c>
      <c r="P2021" s="76" t="str">
        <f>IF(ISBLANK(INDEX('Policy Characteristics'!J:J,MATCH($C2021,'Policy Characteristics'!$C:$C,0))),"",INDEX('Policy Characteristics'!J:J,MATCH($C2021,'Policy Characteristics'!$C:$C,0)))</f>
        <v xml:space="preserve">**Description:** This setting is one of several "Government Revenue Accounting" control settings that help determine how the government accounts for certain changes in its cash flow (such as increased or decreased tax revenues or subsidy payments). These settings allow for new revenue or spending to be allocated to different purposes by designating shareweights to each accounting purpose. The accounting purposes are: **Regular Spending** increasing this weight means the government will use increased revenue (or account account for increased spending) by increasing (or decreasing) spending on its normal budget (e.g., activities such as defense, education, and administrative expenses). **Budget Deficit** increasing this weight means government will use increased revenue (or account for increased spending) on the deficit, shrinking (or growing) the national debt (with associated implications for interest payments)grow or shrink the national debt (with associated implications for interest payments). **Household Taxes** increasing this weight means the government will use increased revenue (or account for increased spending) to decrease (or increase)  taxes on households. A "climate dividend" is considered to be a decrease in household taxes. **Payroll Taxes** increasing this weight means government will use increased revenue (or account for increased spending) to decrease (or increase)  payroll taxes. **Corporate Taxes** increasing this weight means government will use increased revenue (or account for increased spending) to decrease (or increase)  corporate taxes. // **Guidance for setting values:** This value is set as a weight (1 to 10) for each accounting purpose, in order to indicate how the increased revenue (or spending) from this policy should be allocated among the five revenue accounting options. The share of the change in cash flow allocated to each revenue accounting option is calculated as that option's weight divided by the total of the weights assigned to all options. If every purpose is assigned zero weight, they all receive an equal share of the change in cash flow.
</v>
      </c>
      <c r="Q2021" s="76" t="str">
        <f>IF(ISBLANK(INDEX('Policy Characteristics'!K:K,MATCH($C2021,'Policy Characteristics'!$C:$C,0))),"",INDEX('Policy Characteristics'!K:K,MATCH($C2021,'Policy Characteristics'!$C:$C,0)))</f>
        <v>io-model.html</v>
      </c>
      <c r="R2021" s="76" t="str">
        <f>IF(ISBLANK(INDEX('Policy Characteristics'!L:L,MATCH($C2021,'Policy Characteristics'!$C:$C,0))),"",INDEX('Policy Characteristics'!L:L,MATCH($C2021,'Policy Characteristics'!$C:$C,0)))</f>
        <v/>
      </c>
    </row>
    <row r="2022" spans="1:18" x14ac:dyDescent="0.25">
      <c r="A2022" s="76" t="str">
        <f>IF(ISBLANK(INDEX('Policy Characteristics'!A:A,MATCH($C2022,'Policy Characteristics'!$C:$C,0))),"",INDEX('Policy Characteristics'!A:A,MATCH($C2022,'Policy Characteristics'!$C:$C,0)))</f>
        <v>Government Revenue Accounting</v>
      </c>
      <c r="B2022" s="200" t="str">
        <f>IF(ISBLANK(INDEX('Policy Characteristics'!B:B,MATCH($C2022,'Policy Characteristics'!$C:$C,0))),"",INDEX('Policy Characteristics'!B:B,MATCH($C2022,'Policy Characteristics'!$C:$C,0)))</f>
        <v>Remaining Government Cash Flows</v>
      </c>
      <c r="C2022" s="76" t="str">
        <f t="shared" si="83"/>
        <v>GRA for Remaining Government Cash Flow Changes</v>
      </c>
      <c r="D2022" t="s">
        <v>1201</v>
      </c>
      <c r="F2022" t="s">
        <v>1205</v>
      </c>
      <c r="H2022" s="15">
        <v>587</v>
      </c>
      <c r="I2022" s="200" t="str">
        <f t="shared" si="84"/>
        <v>Yes</v>
      </c>
      <c r="J2022" s="202" t="str">
        <f>IF(ISBLANK(INDEX('Policy Characteristics'!D:D,MATCH($C2022,'Policy Characteristics'!$C:$C,0))),"",INDEX('Policy Characteristics'!D:D,MATCH($C2022,'Policy Characteristics'!$C:$C,0)))</f>
        <v/>
      </c>
      <c r="K2022" s="76" t="str">
        <f>IF(ISBLANK(INDEX('Policy Characteristics'!E:E,MATCH($C2022,'Policy Characteristics'!$C:$C,0))),"",INDEX('Policy Characteristics'!E:E,MATCH($C2022,'Policy Characteristics'!$C:$C,0)))</f>
        <v>GRA remaining cash flow changes</v>
      </c>
      <c r="L2022" s="76">
        <f>IF(ISBLANK(INDEX('Policy Characteristics'!F:F,MATCH($C2022,'Policy Characteristics'!$C:$C,0))),"",INDEX('Policy Characteristics'!F:F,MATCH($C2022,'Policy Characteristics'!$C:$C,0)))</f>
        <v>0</v>
      </c>
      <c r="M2022" s="76">
        <f>IF(ISBLANK(INDEX('Policy Characteristics'!G:G,MATCH($C2022,'Policy Characteristics'!$C:$C,0))),"",INDEX('Policy Characteristics'!G:G,MATCH($C2022,'Policy Characteristics'!$C:$C,0)))</f>
        <v>10</v>
      </c>
      <c r="N2022" s="76">
        <f>IF(ISBLANK(INDEX('Policy Characteristics'!H:H,MATCH($C2022,'Policy Characteristics'!$C:$C,0))),"",INDEX('Policy Characteristics'!H:H,MATCH($C2022,'Policy Characteristics'!$C:$C,0)))</f>
        <v>1</v>
      </c>
      <c r="O2022" s="76" t="str">
        <f>IF(ISBLANK(INDEX('Policy Characteristics'!I:I,MATCH($C2022,'Policy Characteristics'!$C:$C,0))),"",INDEX('Policy Characteristics'!I:I,MATCH($C2022,'Policy Characteristics'!$C:$C,0)))</f>
        <v>weight</v>
      </c>
      <c r="P2022" s="76" t="str">
        <f>IF(ISBLANK(INDEX('Policy Characteristics'!J:J,MATCH($C2022,'Policy Characteristics'!$C:$C,0))),"",INDEX('Policy Characteristics'!J:J,MATCH($C2022,'Policy Characteristics'!$C:$C,0)))</f>
        <v xml:space="preserve">**Description:** This setting is one of several "Government Revenue Accounting" control settings that help determine how the government accounts for certain changes in its cash flow (such as increased or decreased tax revenues or subsidy payments). These settings allow for new revenue or spending to be allocated to different purposes by designating shareweights to each accounting purpose. The accounting purposes are: **Regular Spending** increasing this weight means the government will use increased revenue (or account account for increased spending) by increasing (or decreasing) spending on its normal budget (e.g., activities such as defense, education, and administrative expenses). **Budget Deficit** increasing this weight means government will use increased revenue (or account for increased spending) on the deficit, shrinking (or growing) the national debt (with associated implications for interest payments)grow or shrink the national debt (with associated implications for interest payments). **Household Taxes** increasing this weight means the government will use increased revenue (or account for increased spending) to decrease (or increase)  taxes on households. A "climate dividend" is considered to be a decrease in household taxes. **Payroll Taxes** increasing this weight means government will use increased revenue (or account for increased spending) to decrease (or increase)  payroll taxes. **Corporate Taxes** increasing this weight means government will use increased revenue (or account for increased spending) to decrease (or increase)  corporate taxes. // **Guidance for setting values:** This value is set as a weight (1 to 10) for each accounting purpose, in order to indicate how the increased revenue (or spending) from this policy should be allocated among the five revenue accounting options. The share of the change in cash flow allocated to each revenue accounting option is calculated as that option's weight divided by the total of the weights assigned to all options. If every purpose is assigned zero weight, they all receive an equal share of the change in cash flow.
</v>
      </c>
      <c r="Q2022" s="76" t="str">
        <f>IF(ISBLANK(INDEX('Policy Characteristics'!K:K,MATCH($C2022,'Policy Characteristics'!$C:$C,0))),"",INDEX('Policy Characteristics'!K:K,MATCH($C2022,'Policy Characteristics'!$C:$C,0)))</f>
        <v>io-model.html</v>
      </c>
      <c r="R2022" s="76" t="str">
        <f>IF(ISBLANK(INDEX('Policy Characteristics'!L:L,MATCH($C2022,'Policy Characteristics'!$C:$C,0))),"",INDEX('Policy Characteristics'!L:L,MATCH($C2022,'Policy Characteristics'!$C:$C,0)))</f>
        <v/>
      </c>
    </row>
    <row r="2023" spans="1:18" x14ac:dyDescent="0.25">
      <c r="A2023" s="76" t="str">
        <f>IF(ISBLANK(INDEX('Policy Characteristics'!A:A,MATCH($C2023,'Policy Characteristics'!$C:$C,0))),"",INDEX('Policy Characteristics'!A:A,MATCH($C2023,'Policy Characteristics'!$C:$C,0)))</f>
        <v>Government Revenue Accounting</v>
      </c>
      <c r="B2023" s="200" t="str">
        <f>IF(ISBLANK(INDEX('Policy Characteristics'!B:B,MATCH($C2023,'Policy Characteristics'!$C:$C,0))),"",INDEX('Policy Characteristics'!B:B,MATCH($C2023,'Policy Characteristics'!$C:$C,0)))</f>
        <v>Remaining Government Cash Flows</v>
      </c>
      <c r="C2023" s="76" t="str">
        <f t="shared" si="83"/>
        <v>GRA for Remaining Government Cash Flow Changes</v>
      </c>
      <c r="D2023" t="s">
        <v>1202</v>
      </c>
      <c r="F2023" t="s">
        <v>1206</v>
      </c>
      <c r="H2023" s="15">
        <v>588</v>
      </c>
      <c r="I2023" s="200" t="str">
        <f t="shared" si="84"/>
        <v>Yes</v>
      </c>
      <c r="J2023" s="202" t="str">
        <f>IF(ISBLANK(INDEX('Policy Characteristics'!D:D,MATCH($C2023,'Policy Characteristics'!$C:$C,0))),"",INDEX('Policy Characteristics'!D:D,MATCH($C2023,'Policy Characteristics'!$C:$C,0)))</f>
        <v/>
      </c>
      <c r="K2023" s="76" t="str">
        <f>IF(ISBLANK(INDEX('Policy Characteristics'!E:E,MATCH($C2023,'Policy Characteristics'!$C:$C,0))),"",INDEX('Policy Characteristics'!E:E,MATCH($C2023,'Policy Characteristics'!$C:$C,0)))</f>
        <v>GRA remaining cash flow changes</v>
      </c>
      <c r="L2023" s="76">
        <f>IF(ISBLANK(INDEX('Policy Characteristics'!F:F,MATCH($C2023,'Policy Characteristics'!$C:$C,0))),"",INDEX('Policy Characteristics'!F:F,MATCH($C2023,'Policy Characteristics'!$C:$C,0)))</f>
        <v>0</v>
      </c>
      <c r="M2023" s="76">
        <f>IF(ISBLANK(INDEX('Policy Characteristics'!G:G,MATCH($C2023,'Policy Characteristics'!$C:$C,0))),"",INDEX('Policy Characteristics'!G:G,MATCH($C2023,'Policy Characteristics'!$C:$C,0)))</f>
        <v>10</v>
      </c>
      <c r="N2023" s="76">
        <f>IF(ISBLANK(INDEX('Policy Characteristics'!H:H,MATCH($C2023,'Policy Characteristics'!$C:$C,0))),"",INDEX('Policy Characteristics'!H:H,MATCH($C2023,'Policy Characteristics'!$C:$C,0)))</f>
        <v>1</v>
      </c>
      <c r="O2023" s="76" t="str">
        <f>IF(ISBLANK(INDEX('Policy Characteristics'!I:I,MATCH($C2023,'Policy Characteristics'!$C:$C,0))),"",INDEX('Policy Characteristics'!I:I,MATCH($C2023,'Policy Characteristics'!$C:$C,0)))</f>
        <v>weight</v>
      </c>
      <c r="P2023" s="76" t="str">
        <f>IF(ISBLANK(INDEX('Policy Characteristics'!J:J,MATCH($C2023,'Policy Characteristics'!$C:$C,0))),"",INDEX('Policy Characteristics'!J:J,MATCH($C2023,'Policy Characteristics'!$C:$C,0)))</f>
        <v xml:space="preserve">**Description:** This setting is one of several "Government Revenue Accounting" control settings that help determine how the government accounts for certain changes in its cash flow (such as increased or decreased tax revenues or subsidy payments). These settings allow for new revenue or spending to be allocated to different purposes by designating shareweights to each accounting purpose. The accounting purposes are: **Regular Spending** increasing this weight means the government will use increased revenue (or account account for increased spending) by increasing (or decreasing) spending on its normal budget (e.g., activities such as defense, education, and administrative expenses). **Budget Deficit** increasing this weight means government will use increased revenue (or account for increased spending) on the deficit, shrinking (or growing) the national debt (with associated implications for interest payments)grow or shrink the national debt (with associated implications for interest payments). **Household Taxes** increasing this weight means the government will use increased revenue (or account for increased spending) to decrease (or increase)  taxes on households. A "climate dividend" is considered to be a decrease in household taxes. **Payroll Taxes** increasing this weight means government will use increased revenue (or account for increased spending) to decrease (or increase)  payroll taxes. **Corporate Taxes** increasing this weight means government will use increased revenue (or account for increased spending) to decrease (or increase)  corporate taxes. // **Guidance for setting values:** This value is set as a weight (1 to 10) for each accounting purpose, in order to indicate how the increased revenue (or spending) from this policy should be allocated among the five revenue accounting options. The share of the change in cash flow allocated to each revenue accounting option is calculated as that option's weight divided by the total of the weights assigned to all options. If every purpose is assigned zero weight, they all receive an equal share of the change in cash flow.
</v>
      </c>
      <c r="Q2023" s="76" t="str">
        <f>IF(ISBLANK(INDEX('Policy Characteristics'!K:K,MATCH($C2023,'Policy Characteristics'!$C:$C,0))),"",INDEX('Policy Characteristics'!K:K,MATCH($C2023,'Policy Characteristics'!$C:$C,0)))</f>
        <v>io-model.html</v>
      </c>
      <c r="R2023" s="76" t="str">
        <f>IF(ISBLANK(INDEX('Policy Characteristics'!L:L,MATCH($C2023,'Policy Characteristics'!$C:$C,0))),"",INDEX('Policy Characteristics'!L:L,MATCH($C2023,'Policy Characteristics'!$C:$C,0)))</f>
        <v/>
      </c>
    </row>
    <row r="2024" spans="1:18" x14ac:dyDescent="0.25">
      <c r="A2024" s="76" t="str">
        <f>IF(ISBLANK(INDEX('Policy Characteristics'!A:A,MATCH($C2024,'Policy Characteristics'!$C:$C,0))),"",INDEX('Policy Characteristics'!A:A,MATCH($C2024,'Policy Characteristics'!$C:$C,0)))</f>
        <v>Government Revenue Accounting</v>
      </c>
      <c r="B2024" s="200" t="str">
        <f>IF(ISBLANK(INDEX('Policy Characteristics'!B:B,MATCH($C2024,'Policy Characteristics'!$C:$C,0))),"",INDEX('Policy Characteristics'!B:B,MATCH($C2024,'Policy Characteristics'!$C:$C,0)))</f>
        <v>Remaining Government Cash Flows</v>
      </c>
      <c r="C2024" s="76" t="str">
        <f t="shared" si="83"/>
        <v>GRA for Remaining Government Cash Flow Changes</v>
      </c>
      <c r="D2024" t="s">
        <v>1203</v>
      </c>
      <c r="F2024" t="s">
        <v>1207</v>
      </c>
      <c r="H2024" s="15">
        <v>589</v>
      </c>
      <c r="I2024" s="200" t="str">
        <f t="shared" si="84"/>
        <v>Yes</v>
      </c>
      <c r="J2024" s="202" t="str">
        <f>IF(ISBLANK(INDEX('Policy Characteristics'!D:D,MATCH($C2024,'Policy Characteristics'!$C:$C,0))),"",INDEX('Policy Characteristics'!D:D,MATCH($C2024,'Policy Characteristics'!$C:$C,0)))</f>
        <v/>
      </c>
      <c r="K2024" s="76" t="str">
        <f>IF(ISBLANK(INDEX('Policy Characteristics'!E:E,MATCH($C2024,'Policy Characteristics'!$C:$C,0))),"",INDEX('Policy Characteristics'!E:E,MATCH($C2024,'Policy Characteristics'!$C:$C,0)))</f>
        <v>GRA remaining cash flow changes</v>
      </c>
      <c r="L2024" s="76">
        <f>IF(ISBLANK(INDEX('Policy Characteristics'!F:F,MATCH($C2024,'Policy Characteristics'!$C:$C,0))),"",INDEX('Policy Characteristics'!F:F,MATCH($C2024,'Policy Characteristics'!$C:$C,0)))</f>
        <v>0</v>
      </c>
      <c r="M2024" s="76">
        <f>IF(ISBLANK(INDEX('Policy Characteristics'!G:G,MATCH($C2024,'Policy Characteristics'!$C:$C,0))),"",INDEX('Policy Characteristics'!G:G,MATCH($C2024,'Policy Characteristics'!$C:$C,0)))</f>
        <v>10</v>
      </c>
      <c r="N2024" s="76">
        <f>IF(ISBLANK(INDEX('Policy Characteristics'!H:H,MATCH($C2024,'Policy Characteristics'!$C:$C,0))),"",INDEX('Policy Characteristics'!H:H,MATCH($C2024,'Policy Characteristics'!$C:$C,0)))</f>
        <v>1</v>
      </c>
      <c r="O2024" s="76" t="str">
        <f>IF(ISBLANK(INDEX('Policy Characteristics'!I:I,MATCH($C2024,'Policy Characteristics'!$C:$C,0))),"",INDEX('Policy Characteristics'!I:I,MATCH($C2024,'Policy Characteristics'!$C:$C,0)))</f>
        <v>weight</v>
      </c>
      <c r="P2024" s="76" t="str">
        <f>IF(ISBLANK(INDEX('Policy Characteristics'!J:J,MATCH($C2024,'Policy Characteristics'!$C:$C,0))),"",INDEX('Policy Characteristics'!J:J,MATCH($C2024,'Policy Characteristics'!$C:$C,0)))</f>
        <v xml:space="preserve">**Description:** This setting is one of several "Government Revenue Accounting" control settings that help determine how the government accounts for certain changes in its cash flow (such as increased or decreased tax revenues or subsidy payments). These settings allow for new revenue or spending to be allocated to different purposes by designating shareweights to each accounting purpose. The accounting purposes are: **Regular Spending** increasing this weight means the government will use increased revenue (or account account for increased spending) by increasing (or decreasing) spending on its normal budget (e.g., activities such as defense, education, and administrative expenses). **Budget Deficit** increasing this weight means government will use increased revenue (or account for increased spending) on the deficit, shrinking (or growing) the national debt (with associated implications for interest payments)grow or shrink the national debt (with associated implications for interest payments). **Household Taxes** increasing this weight means the government will use increased revenue (or account for increased spending) to decrease (or increase)  taxes on households. A "climate dividend" is considered to be a decrease in household taxes. **Payroll Taxes** increasing this weight means government will use increased revenue (or account for increased spending) to decrease (or increase)  payroll taxes. **Corporate Taxes** increasing this weight means government will use increased revenue (or account for increased spending) to decrease (or increase)  corporate taxes. // **Guidance for setting values:** This value is set as a weight (1 to 10) for each accounting purpose, in order to indicate how the increased revenue (or spending) from this policy should be allocated among the five revenue accounting options. The share of the change in cash flow allocated to each revenue accounting option is calculated as that option's weight divided by the total of the weights assigned to all options. If every purpose is assigned zero weight, they all receive an equal share of the change in cash flow.
</v>
      </c>
      <c r="Q2024" s="76" t="str">
        <f>IF(ISBLANK(INDEX('Policy Characteristics'!K:K,MATCH($C2024,'Policy Characteristics'!$C:$C,0))),"",INDEX('Policy Characteristics'!K:K,MATCH($C2024,'Policy Characteristics'!$C:$C,0)))</f>
        <v>io-model.html</v>
      </c>
      <c r="R2024" s="76" t="str">
        <f>IF(ISBLANK(INDEX('Policy Characteristics'!L:L,MATCH($C2024,'Policy Characteristics'!$C:$C,0))),"",INDEX('Policy Characteristics'!L:L,MATCH($C2024,'Policy Characteristics'!$C:$C,0)))</f>
        <v/>
      </c>
    </row>
    <row r="2025" spans="1:18" x14ac:dyDescent="0.25">
      <c r="A2025" s="76" t="str">
        <f>IF(ISBLANK(INDEX('Policy Characteristics'!A:A,MATCH($C2025,'Policy Characteristics'!$C:$C,0))),"",INDEX('Policy Characteristics'!A:A,MATCH($C2025,'Policy Characteristics'!$C:$C,0)))</f>
        <v>Control Settings</v>
      </c>
      <c r="B2025" s="200" t="str">
        <f>IF(ISBLANK(INDEX('Policy Characteristics'!B:B,MATCH($C2025,'Policy Characteristics'!$C:$C,0))),"",INDEX('Policy Characteristics'!B:B,MATCH($C2025,'Policy Characteristics'!$C:$C,0)))</f>
        <v>COVID-19 Recession</v>
      </c>
      <c r="C2025" t="s">
        <v>1593</v>
      </c>
      <c r="H2025" s="15">
        <v>543</v>
      </c>
      <c r="I2025" s="204" t="s">
        <v>44</v>
      </c>
      <c r="J2025" s="202" t="str">
        <f>IF(ISBLANK(INDEX('Policy Characteristics'!D:D,MATCH($C2025,'Policy Characteristics'!$C:$C,0))),"",INDEX('Policy Characteristics'!D:D,MATCH($C2025,'Policy Characteristics'!$C:$C,0)))</f>
        <v/>
      </c>
      <c r="K2025" s="76" t="str">
        <f>IF(ISBLANK(INDEX('Policy Characteristics'!E:E,MATCH($C2025,'Policy Characteristics'!$C:$C,0))),"",INDEX('Policy Characteristics'!E:E,MATCH($C2025,'Policy Characteristics'!$C:$C,0)))</f>
        <v>settings exogenous GDP adjustment</v>
      </c>
      <c r="L2025" s="206">
        <f>IF(ISBLANK(INDEX('Policy Characteristics'!F:F,MATCH($C2025,'Policy Characteristics'!$C:$C,0))),"",INDEX('Policy Characteristics'!F:F,MATCH($C2025,'Policy Characteristics'!$C:$C,0)))</f>
        <v>0</v>
      </c>
      <c r="M2025" s="206">
        <f>IF(ISBLANK(INDEX('Policy Characteristics'!G:G,MATCH($C2025,'Policy Characteristics'!$C:$C,0))),"",INDEX('Policy Characteristics'!G:G,MATCH($C2025,'Policy Characteristics'!$C:$C,0)))</f>
        <v>1</v>
      </c>
      <c r="N2025" s="206">
        <f>IF(ISBLANK(INDEX('Policy Characteristics'!H:H,MATCH($C2025,'Policy Characteristics'!$C:$C,0))),"",INDEX('Policy Characteristics'!H:H,MATCH($C2025,'Policy Characteristics'!$C:$C,0)))</f>
        <v>1</v>
      </c>
      <c r="O2025" s="76" t="str">
        <f>IF(ISBLANK(INDEX('Policy Characteristics'!I:I,MATCH($C2025,'Policy Characteristics'!$C:$C,0))),"",INDEX('Policy Characteristics'!I:I,MATCH($C2025,'Policy Characteristics'!$C:$C,0)))</f>
        <v>on/off</v>
      </c>
      <c r="P2025" s="76" t="str">
        <f>IF(ISBLANK(INDEX('Policy Characteristics'!J:J,MATCH($C2025,'Policy Characteristics'!$C:$C,0))),"",INDEX('Policy Characteristics'!J:J,MATCH($C2025,'Policy Characteristics'!$C:$C,0)))</f>
        <v>**Description:** This control setting is not used in the U.S. EPS at present, but it could be used to enable or disable the impacts of a or disables the GDP impact of a recession or other GDP-impacting event not accounted for in the energy use input data files.  It was previously used to model the recession caused by SARS-CoV-2 (COVID-19).</v>
      </c>
      <c r="Q2025" s="76" t="str">
        <f>IF(ISBLANK(INDEX('Policy Characteristics'!K:K,MATCH($C2025,'Policy Characteristics'!$C:$C,0))),"",INDEX('Policy Characteristics'!K:K,MATCH($C2025,'Policy Characteristics'!$C:$C,0)))</f>
        <v/>
      </c>
      <c r="R2025" s="76" t="str">
        <f>IF(ISBLANK(INDEX('Policy Characteristics'!L:L,MATCH($C2025,'Policy Characteristics'!$C:$C,0))),"",INDEX('Policy Characteristics'!L:L,MATCH($C2025,'Policy Characteristics'!$C:$C,0)))</f>
        <v/>
      </c>
    </row>
    <row r="2026" spans="1:18" x14ac:dyDescent="0.25">
      <c r="A2026" s="76" t="str">
        <f>IF(ISBLANK(INDEX('Policy Characteristics'!A:A,MATCH($C2026,'Policy Characteristics'!$C:$C,0))),"",INDEX('Policy Characteristics'!A:A,MATCH($C2026,'Policy Characteristics'!$C:$C,0)))</f>
        <v>Control Settings</v>
      </c>
      <c r="B2026" s="200" t="str">
        <f>IF(ISBLANK(INDEX('Policy Characteristics'!B:B,MATCH($C2026,'Policy Characteristics'!$C:$C,0))),"",INDEX('Policy Characteristics'!B:B,MATCH($C2026,'Policy Characteristics'!$C:$C,0)))</f>
        <v>Use 20-Year GWP Values</v>
      </c>
      <c r="C2026" t="s">
        <v>1477</v>
      </c>
      <c r="H2026" s="15">
        <v>1601</v>
      </c>
      <c r="I2026" s="204" t="s">
        <v>44</v>
      </c>
      <c r="J2026" s="202" t="str">
        <f>IF(ISBLANK(INDEX('Policy Characteristics'!D:D,MATCH($C2026,'Policy Characteristics'!$C:$C,0))),"",INDEX('Policy Characteristics'!D:D,MATCH($C2026,'Policy Characteristics'!$C:$C,0)))</f>
        <v/>
      </c>
      <c r="K2026" s="76" t="str">
        <f>IF(ISBLANK(INDEX('Policy Characteristics'!E:E,MATCH($C2026,'Policy Characteristics'!$C:$C,0))),"",INDEX('Policy Characteristics'!E:E,MATCH($C2026,'Policy Characteristics'!$C:$C,0)))</f>
        <v/>
      </c>
      <c r="L2026" s="206">
        <f>IF(ISBLANK(INDEX('Policy Characteristics'!F:F,MATCH($C2026,'Policy Characteristics'!$C:$C,0))),"",INDEX('Policy Characteristics'!F:F,MATCH($C2026,'Policy Characteristics'!$C:$C,0)))</f>
        <v>0</v>
      </c>
      <c r="M2026" s="206">
        <f>IF(ISBLANK(INDEX('Policy Characteristics'!G:G,MATCH($C2026,'Policy Characteristics'!$C:$C,0))),"",INDEX('Policy Characteristics'!G:G,MATCH($C2026,'Policy Characteristics'!$C:$C,0)))</f>
        <v>1</v>
      </c>
      <c r="N2026" s="206">
        <f>IF(ISBLANK(INDEX('Policy Characteristics'!H:H,MATCH($C2026,'Policy Characteristics'!$C:$C,0))),"",INDEX('Policy Characteristics'!H:H,MATCH($C2026,'Policy Characteristics'!$C:$C,0)))</f>
        <v>1</v>
      </c>
      <c r="O2026" s="76" t="str">
        <f>IF(ISBLANK(INDEX('Policy Characteristics'!I:I,MATCH($C2026,'Policy Characteristics'!$C:$C,0))),"",INDEX('Policy Characteristics'!I:I,MATCH($C2026,'Policy Characteristics'!$C:$C,0)))</f>
        <v>on/off</v>
      </c>
      <c r="P2026" s="76" t="str">
        <f>IF(ISBLANK(INDEX('Policy Characteristics'!J:J,MATCH($C2026,'Policy Characteristics'!$C:$C,0))),"",INDEX('Policy Characteristics'!J:J,MATCH($C2026,'Policy Characteristics'!$C:$C,0)))</f>
        <v xml:space="preserve">**Description:** Non-CO2 GHGs are converted to CO2 equivalent by comparing their warming power per unit mass to that of CO2.  This ratio is called a gas' Global Warming Potential (GWP).  Since different GHGs have different atmospheric lifetimes, the ratio is not static, so GWP values are defined as the cumulative warming effect over a particular timeframe.  By default, the EPS uses 100-year GWP values, i.e., reflecting the ratio of the warming caused by a non-CO2 GHG to CO2 over a 100-year period after the pollutant is emitted.  This is the most common timeframe used in policymaking and in the literature.  Enabling this control setting switches to 20-year GWP values, the second-most-common timeframe used in the literature.  Except for F-gases, non-CO2 GHGs will appear more important when using 20-year GWP values because they have shorter atmospheric lifetimes than CO2. // Note that F-gases in the model are a mixture of many gases, not a single chemical species.  Input data on F-gases was available in 100-year GWP terms and cannot be converted to 20-year GWP values because of the unknown breakdown of the F-gas mixture.  _Therefore, F-gases are always expressed in 100-year GWP terms, ignoring this lever setting._ </v>
      </c>
      <c r="Q2026" s="76" t="str">
        <f>IF(ISBLANK(INDEX('Policy Characteristics'!K:K,MATCH($C2026,'Policy Characteristics'!$C:$C,0))),"",INDEX('Policy Characteristics'!K:K,MATCH($C2026,'Policy Characteristics'!$C:$C,0)))</f>
        <v/>
      </c>
      <c r="R2026" s="76" t="str">
        <f>IF(ISBLANK(INDEX('Policy Characteristics'!L:L,MATCH($C2026,'Policy Characteristics'!$C:$C,0))),"",INDEX('Policy Characteristics'!L:L,MATCH($C2026,'Policy Characteristics'!$C:$C,0)))</f>
        <v/>
      </c>
    </row>
  </sheetData>
  <conditionalFormatting sqref="I1:I1970">
    <cfRule type="containsText" dxfId="6" priority="1" operator="containsText" text="No">
      <formula>NOT(ISERROR(SEARCH("No",I1)))</formula>
    </cfRule>
  </conditionalFormatting>
  <conditionalFormatting sqref="I1975 I1980 I1990 I1995 I2000 I2005 I2015 I2020">
    <cfRule type="containsText" dxfId="5" priority="5" operator="containsText" text="No">
      <formula>NOT(ISERROR(SEARCH("No",I1975)))</formula>
    </cfRule>
  </conditionalFormatting>
  <conditionalFormatting sqref="I1985">
    <cfRule type="containsText" dxfId="4" priority="3" operator="containsText" text="No">
      <formula>NOT(ISERROR(SEARCH("No",I1985)))</formula>
    </cfRule>
  </conditionalFormatting>
  <conditionalFormatting sqref="I2010">
    <cfRule type="containsText" dxfId="3" priority="2" operator="containsText" text="No">
      <formula>NOT(ISERROR(SEARCH("No",I2010)))</formula>
    </cfRule>
  </conditionalFormatting>
  <conditionalFormatting sqref="I2025:I2026 I2030:I1048576">
    <cfRule type="containsText" dxfId="2" priority="4" operator="containsText" text="No">
      <formula>NOT(ISERROR(SEARCH("No",I2025)))</formula>
    </cfRule>
  </conditionalFormatting>
  <pageMargins left="0.7" right="0.7" top="0.75" bottom="0.75" header="0.3" footer="0.3"/>
  <pageSetup orientation="portrait" horizontalDpi="1200" verticalDpi="1200" r:id="rId1"/>
</worksheet>
</file>

<file path=xl/worksheets/sheet6.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200-000000000000}">
  <sheetPr>
    <tabColor theme="7" tint="0.39997558519241921"/>
  </sheetPr>
  <dimension ref="A1:B62"/>
  <sheetViews>
    <sheetView workbookViewId="0">
      <selection activeCell="D10" sqref="D10"/>
    </sheetView>
  </sheetViews>
  <sheetFormatPr defaultColWidth="9.140625" defaultRowHeight="15" x14ac:dyDescent="0.25"/>
  <cols>
    <col min="1" max="1" width="43" customWidth="1"/>
    <col min="2" max="2" width="76.85546875" customWidth="1"/>
  </cols>
  <sheetData>
    <row r="1" spans="1:2" x14ac:dyDescent="0.25">
      <c r="A1" s="265" t="s">
        <v>1054</v>
      </c>
      <c r="B1" s="265"/>
    </row>
    <row r="2" spans="1:2" x14ac:dyDescent="0.25">
      <c r="A2" s="66" t="s">
        <v>1055</v>
      </c>
      <c r="B2" s="66" t="s">
        <v>1056</v>
      </c>
    </row>
    <row r="3" spans="1:2" x14ac:dyDescent="0.25">
      <c r="A3" s="67" t="s">
        <v>350</v>
      </c>
      <c r="B3" t="str">
        <f>A3</f>
        <v>million metric tons / year</v>
      </c>
    </row>
    <row r="4" spans="1:2" x14ac:dyDescent="0.25">
      <c r="A4" s="67" t="s">
        <v>1645</v>
      </c>
      <c r="B4" t="str">
        <f>A4</f>
        <v>million metric tons</v>
      </c>
    </row>
    <row r="5" spans="1:2" x14ac:dyDescent="0.25">
      <c r="A5" s="67" t="s">
        <v>2602</v>
      </c>
      <c r="B5" t="str">
        <f>A5</f>
        <v>g CO2e / 2024 dollar</v>
      </c>
    </row>
    <row r="6" spans="1:2" x14ac:dyDescent="0.25">
      <c r="A6" s="68" t="s">
        <v>563</v>
      </c>
      <c r="B6" t="str">
        <f t="shared" ref="B6:B46" si="0">A6</f>
        <v>thousand metric tons / year</v>
      </c>
    </row>
    <row r="7" spans="1:2" x14ac:dyDescent="0.25">
      <c r="A7" s="68" t="s">
        <v>2603</v>
      </c>
      <c r="B7" t="str">
        <f>A7</f>
        <v>g CO2 / 2024 dollar</v>
      </c>
    </row>
    <row r="8" spans="1:2" ht="30" x14ac:dyDescent="0.25">
      <c r="A8" s="68" t="s">
        <v>2604</v>
      </c>
      <c r="B8" t="str">
        <f t="shared" si="0"/>
        <v>2024 dollars / metric ton CO2e abated, Annual average abatement (million metric tons CO2e)</v>
      </c>
    </row>
    <row r="9" spans="1:2" x14ac:dyDescent="0.25">
      <c r="A9" s="68" t="s">
        <v>2605</v>
      </c>
      <c r="B9" t="str">
        <f t="shared" si="0"/>
        <v>billion 2024 dollars / year</v>
      </c>
    </row>
    <row r="10" spans="1:2" x14ac:dyDescent="0.25">
      <c r="A10" s="68" t="s">
        <v>2606</v>
      </c>
      <c r="B10" t="str">
        <f t="shared" si="0"/>
        <v>billion 2024 dollars</v>
      </c>
    </row>
    <row r="11" spans="1:2" x14ac:dyDescent="0.25">
      <c r="A11" s="68" t="s">
        <v>1096</v>
      </c>
      <c r="B11" t="str">
        <f t="shared" si="0"/>
        <v>jobs</v>
      </c>
    </row>
    <row r="12" spans="1:2" x14ac:dyDescent="0.25">
      <c r="A12" s="68" t="s">
        <v>1138</v>
      </c>
      <c r="B12" t="str">
        <f t="shared" si="0"/>
        <v>incidents / year</v>
      </c>
    </row>
    <row r="13" spans="1:2" x14ac:dyDescent="0.25">
      <c r="A13" s="68" t="s">
        <v>1115</v>
      </c>
      <c r="B13" t="str">
        <f t="shared" si="0"/>
        <v>% change</v>
      </c>
    </row>
    <row r="14" spans="1:2" x14ac:dyDescent="0.25">
      <c r="A14" s="68" t="s">
        <v>2607</v>
      </c>
      <c r="B14" t="str">
        <f t="shared" si="0"/>
        <v>2024 dollars / employee-year</v>
      </c>
    </row>
    <row r="15" spans="1:2" x14ac:dyDescent="0.25">
      <c r="A15" s="68" t="s">
        <v>351</v>
      </c>
      <c r="B15" t="str">
        <f t="shared" si="0"/>
        <v>lives / year</v>
      </c>
    </row>
    <row r="16" spans="1:2" x14ac:dyDescent="0.25">
      <c r="A16" s="68" t="s">
        <v>352</v>
      </c>
      <c r="B16" t="str">
        <f t="shared" si="0"/>
        <v>terawatt-hours (TWh) / year</v>
      </c>
    </row>
    <row r="17" spans="1:2" x14ac:dyDescent="0.25">
      <c r="A17" s="68" t="s">
        <v>1723</v>
      </c>
      <c r="B17" t="str">
        <f t="shared" si="0"/>
        <v>terawatt-hours (TWh)</v>
      </c>
    </row>
    <row r="18" spans="1:2" x14ac:dyDescent="0.25">
      <c r="A18" s="68" t="s">
        <v>1521</v>
      </c>
      <c r="B18" t="str">
        <f t="shared" si="0"/>
        <v>%</v>
      </c>
    </row>
    <row r="19" spans="1:2" x14ac:dyDescent="0.25">
      <c r="A19" s="68" t="s">
        <v>1522</v>
      </c>
      <c r="B19" t="str">
        <f t="shared" si="0"/>
        <v>metric tons CO2e / megawatt-hour (MWh)</v>
      </c>
    </row>
    <row r="20" spans="1:2" x14ac:dyDescent="0.25">
      <c r="A20" s="68" t="s">
        <v>2608</v>
      </c>
      <c r="B20" t="str">
        <f t="shared" si="0"/>
        <v>kilowatt-hour / 2024 dollar</v>
      </c>
    </row>
    <row r="21" spans="1:2" x14ac:dyDescent="0.25">
      <c r="A21" s="68" t="s">
        <v>353</v>
      </c>
      <c r="B21" t="str">
        <f t="shared" si="0"/>
        <v>gigawatts (GW) / year</v>
      </c>
    </row>
    <row r="22" spans="1:2" x14ac:dyDescent="0.25">
      <c r="A22" s="68" t="s">
        <v>2609</v>
      </c>
      <c r="B22" t="str">
        <f t="shared" si="0"/>
        <v>2024 dollars / megawatt-hour (MWh)</v>
      </c>
    </row>
    <row r="23" spans="1:2" x14ac:dyDescent="0.25">
      <c r="A23" s="68" t="s">
        <v>702</v>
      </c>
      <c r="B23" t="str">
        <f t="shared" si="0"/>
        <v>cubic km / yr</v>
      </c>
    </row>
    <row r="24" spans="1:2" x14ac:dyDescent="0.25">
      <c r="A24" s="68" t="s">
        <v>622</v>
      </c>
      <c r="B24" t="str">
        <f t="shared" si="0"/>
        <v>trillion passenger-miles / year</v>
      </c>
    </row>
    <row r="25" spans="1:2" x14ac:dyDescent="0.25">
      <c r="A25" s="68" t="s">
        <v>623</v>
      </c>
      <c r="B25" t="str">
        <f t="shared" si="0"/>
        <v>trillion freight ton-miles / year</v>
      </c>
    </row>
    <row r="26" spans="1:2" x14ac:dyDescent="0.25">
      <c r="A26" s="68" t="s">
        <v>473</v>
      </c>
      <c r="B26" t="str">
        <f t="shared" si="0"/>
        <v>million vehicles / year</v>
      </c>
    </row>
    <row r="27" spans="1:2" x14ac:dyDescent="0.25">
      <c r="A27" s="68" t="s">
        <v>600</v>
      </c>
      <c r="B27" t="str">
        <f t="shared" si="0"/>
        <v>thousand vehicles / year</v>
      </c>
    </row>
    <row r="28" spans="1:2" x14ac:dyDescent="0.25">
      <c r="A28" s="68" t="s">
        <v>599</v>
      </c>
      <c r="B28" t="str">
        <f t="shared" si="0"/>
        <v>million vehicles</v>
      </c>
    </row>
    <row r="29" spans="1:2" x14ac:dyDescent="0.25">
      <c r="A29" s="68" t="s">
        <v>632</v>
      </c>
      <c r="B29" t="str">
        <f t="shared" si="0"/>
        <v>thousand vehicles</v>
      </c>
    </row>
    <row r="30" spans="1:2" x14ac:dyDescent="0.25">
      <c r="A30" s="68" t="s">
        <v>455</v>
      </c>
      <c r="B30" t="str">
        <f t="shared" si="0"/>
        <v>quads / year</v>
      </c>
    </row>
    <row r="31" spans="1:2" x14ac:dyDescent="0.25">
      <c r="A31" s="68" t="s">
        <v>2610</v>
      </c>
      <c r="B31" t="str">
        <f>A31</f>
        <v>thousand BTU / 2024 dollar</v>
      </c>
    </row>
    <row r="32" spans="1:2" x14ac:dyDescent="0.25">
      <c r="A32" s="68" t="s">
        <v>605</v>
      </c>
      <c r="B32" t="str">
        <f t="shared" si="0"/>
        <v>millions of short tons / year</v>
      </c>
    </row>
    <row r="33" spans="1:2" x14ac:dyDescent="0.25">
      <c r="A33" s="68" t="s">
        <v>606</v>
      </c>
      <c r="B33" t="str">
        <f t="shared" si="0"/>
        <v>trillion cubic feet / year</v>
      </c>
    </row>
    <row r="34" spans="1:2" x14ac:dyDescent="0.25">
      <c r="A34" s="68" t="s">
        <v>1491</v>
      </c>
      <c r="B34" t="str">
        <f t="shared" si="0"/>
        <v>million barrels of oil / year</v>
      </c>
    </row>
    <row r="35" spans="1:2" x14ac:dyDescent="0.25">
      <c r="A35" s="68" t="s">
        <v>874</v>
      </c>
      <c r="B35" t="str">
        <f t="shared" si="0"/>
        <v>million gallons / year</v>
      </c>
    </row>
    <row r="36" spans="1:2" x14ac:dyDescent="0.25">
      <c r="A36" s="68" t="s">
        <v>667</v>
      </c>
      <c r="B36" t="str">
        <f t="shared" si="0"/>
        <v>trillion BTU / year</v>
      </c>
    </row>
    <row r="37" spans="1:2" x14ac:dyDescent="0.25">
      <c r="A37" s="68" t="s">
        <v>2611</v>
      </c>
      <c r="B37" t="str">
        <f t="shared" si="0"/>
        <v>2024 dollars / short ton</v>
      </c>
    </row>
    <row r="38" spans="1:2" x14ac:dyDescent="0.25">
      <c r="A38" s="68" t="s">
        <v>2612</v>
      </c>
      <c r="B38" t="str">
        <f t="shared" si="0"/>
        <v>2024 dollars / thousand cubic feet</v>
      </c>
    </row>
    <row r="39" spans="1:2" x14ac:dyDescent="0.25">
      <c r="A39" s="68" t="s">
        <v>2613</v>
      </c>
      <c r="B39" t="str">
        <f t="shared" si="0"/>
        <v>2024 dollars / gallon</v>
      </c>
    </row>
    <row r="40" spans="1:2" x14ac:dyDescent="0.25">
      <c r="A40" s="68" t="s">
        <v>2614</v>
      </c>
      <c r="B40" t="str">
        <f t="shared" si="0"/>
        <v>2024 dollars / barrel of oil</v>
      </c>
    </row>
    <row r="41" spans="1:2" x14ac:dyDescent="0.25">
      <c r="A41" s="68" t="s">
        <v>2615</v>
      </c>
      <c r="B41" t="str">
        <f t="shared" si="0"/>
        <v>2024 dollars / kg</v>
      </c>
    </row>
    <row r="42" spans="1:2" x14ac:dyDescent="0.25">
      <c r="A42" s="68" t="s">
        <v>2616</v>
      </c>
      <c r="B42" t="str">
        <f t="shared" si="0"/>
        <v>2024 dollars / kilowatt-hour (kWh)</v>
      </c>
    </row>
    <row r="43" spans="1:2" x14ac:dyDescent="0.25">
      <c r="A43" s="68" t="s">
        <v>2609</v>
      </c>
      <c r="B43" t="str">
        <f t="shared" ref="B43" si="1">A43</f>
        <v>2024 dollars / megawatt-hour (MWh)</v>
      </c>
    </row>
    <row r="44" spans="1:2" ht="30" x14ac:dyDescent="0.25">
      <c r="A44" s="68" t="s">
        <v>1480</v>
      </c>
      <c r="B44" t="str">
        <f t="shared" si="0"/>
        <v>cost of eqpt. to capture 1 metric ton CO2e/yr (2020 dollars)</v>
      </c>
    </row>
    <row r="45" spans="1:2" x14ac:dyDescent="0.25">
      <c r="A45" s="68" t="s">
        <v>2617</v>
      </c>
      <c r="B45" t="str">
        <f t="shared" si="0"/>
        <v>million 2024 dollars / megawatt (MW)</v>
      </c>
    </row>
    <row r="46" spans="1:2" ht="30" x14ac:dyDescent="0.25">
      <c r="A46" s="68" t="s">
        <v>2618</v>
      </c>
      <c r="B46" t="str">
        <f t="shared" si="0"/>
        <v>cost of eqpt. to produce 1 kg H2/yr (2024 dollars)</v>
      </c>
    </row>
    <row r="48" spans="1:2" x14ac:dyDescent="0.25">
      <c r="A48" s="265" t="s">
        <v>1058</v>
      </c>
      <c r="B48" s="265"/>
    </row>
    <row r="49" spans="1:2" x14ac:dyDescent="0.25">
      <c r="A49" s="66" t="s">
        <v>1055</v>
      </c>
      <c r="B49" s="66" t="s">
        <v>1056</v>
      </c>
    </row>
    <row r="50" spans="1:2" x14ac:dyDescent="0.25">
      <c r="A50" s="38" t="s">
        <v>137</v>
      </c>
      <c r="B50" t="str">
        <f t="shared" ref="B50:B51" si="2">A50</f>
        <v>$/metric ton CO2e</v>
      </c>
    </row>
    <row r="51" spans="1:2" x14ac:dyDescent="0.25">
      <c r="A51" s="38" t="s">
        <v>139</v>
      </c>
      <c r="B51" t="str">
        <f t="shared" si="2"/>
        <v>$/MWh</v>
      </c>
    </row>
    <row r="62" spans="1:2" x14ac:dyDescent="0.25">
      <c r="A62" s="1"/>
    </row>
  </sheetData>
  <mergeCells count="2">
    <mergeCell ref="A1:B1"/>
    <mergeCell ref="A48:B48"/>
  </mergeCells>
  <phoneticPr fontId="86" type="noConversion"/>
  <pageMargins left="0.7" right="0.7" top="0.75" bottom="0.75" header="0.3" footer="0.3"/>
</worksheet>
</file>

<file path=xl/worksheets/sheet7.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300-000000000000}">
  <dimension ref="A1:J214"/>
  <sheetViews>
    <sheetView topLeftCell="A48" workbookViewId="0">
      <selection activeCell="K11" sqref="K11"/>
    </sheetView>
  </sheetViews>
  <sheetFormatPr defaultColWidth="9.140625" defaultRowHeight="15" x14ac:dyDescent="0.25"/>
  <cols>
    <col min="1" max="1" width="37.42578125" customWidth="1"/>
    <col min="2" max="2" width="27.42578125" customWidth="1"/>
    <col min="3" max="3" width="9" customWidth="1"/>
    <col min="4" max="6" width="9.5703125" customWidth="1"/>
    <col min="7" max="7" width="50.42578125" customWidth="1"/>
    <col min="8" max="8" width="26.5703125" customWidth="1"/>
    <col min="9" max="10" width="34.42578125" customWidth="1"/>
  </cols>
  <sheetData>
    <row r="1" spans="1:10" s="4" customFormat="1" x14ac:dyDescent="0.25">
      <c r="A1" s="139" t="s">
        <v>554</v>
      </c>
      <c r="B1" s="140" t="s">
        <v>555</v>
      </c>
      <c r="C1" s="141" t="s">
        <v>1057</v>
      </c>
      <c r="D1" s="140" t="s">
        <v>60</v>
      </c>
      <c r="E1" s="140" t="s">
        <v>62</v>
      </c>
      <c r="F1" s="140" t="s">
        <v>437</v>
      </c>
      <c r="G1" s="140" t="s">
        <v>61</v>
      </c>
      <c r="H1" s="140" t="s">
        <v>564</v>
      </c>
      <c r="I1" s="142" t="s">
        <v>301</v>
      </c>
      <c r="J1" s="98" t="s">
        <v>1733</v>
      </c>
    </row>
    <row r="2" spans="1:10" x14ac:dyDescent="0.25">
      <c r="A2" s="218" t="s">
        <v>569</v>
      </c>
      <c r="B2" s="58" t="s">
        <v>571</v>
      </c>
      <c r="C2" s="219">
        <v>1</v>
      </c>
      <c r="D2" s="218" t="s">
        <v>63</v>
      </c>
      <c r="E2" s="218" t="s">
        <v>64</v>
      </c>
      <c r="F2" s="58" t="str">
        <f>UnitControlCenter!$B$3</f>
        <v>million metric tons / year</v>
      </c>
      <c r="G2" s="58" t="s">
        <v>553</v>
      </c>
      <c r="H2" s="58"/>
      <c r="I2" s="58"/>
      <c r="J2" s="58" t="s">
        <v>1739</v>
      </c>
    </row>
    <row r="3" spans="1:10" x14ac:dyDescent="0.25">
      <c r="A3" s="218" t="s">
        <v>569</v>
      </c>
      <c r="B3" s="58" t="s">
        <v>570</v>
      </c>
      <c r="C3" s="158">
        <v>1</v>
      </c>
      <c r="D3" s="58" t="s">
        <v>63</v>
      </c>
      <c r="E3" s="58" t="s">
        <v>64</v>
      </c>
      <c r="F3" s="58" t="str">
        <f>UnitControlCenter!$B$3</f>
        <v>million metric tons / year</v>
      </c>
      <c r="G3" s="58" t="s">
        <v>173</v>
      </c>
      <c r="H3" s="58"/>
      <c r="I3" s="58"/>
      <c r="J3" s="58"/>
    </row>
    <row r="4" spans="1:10" x14ac:dyDescent="0.25">
      <c r="A4" s="143" t="s">
        <v>569</v>
      </c>
      <c r="B4" t="s">
        <v>1644</v>
      </c>
      <c r="C4" s="80">
        <v>1</v>
      </c>
      <c r="D4" s="143" t="s">
        <v>63</v>
      </c>
      <c r="E4" s="143" t="s">
        <v>64</v>
      </c>
      <c r="F4" t="str">
        <f>UnitControlCenter!B4</f>
        <v>million metric tons</v>
      </c>
      <c r="G4" t="s">
        <v>1647</v>
      </c>
    </row>
    <row r="5" spans="1:10" x14ac:dyDescent="0.25">
      <c r="A5" s="143" t="s">
        <v>569</v>
      </c>
      <c r="B5" t="s">
        <v>1643</v>
      </c>
      <c r="C5" s="15">
        <v>1</v>
      </c>
      <c r="D5" t="s">
        <v>63</v>
      </c>
      <c r="E5" t="s">
        <v>64</v>
      </c>
      <c r="F5" t="str">
        <f>UnitControlCenter!B4</f>
        <v>million metric tons</v>
      </c>
      <c r="G5" t="s">
        <v>1646</v>
      </c>
    </row>
    <row r="6" spans="1:10" x14ac:dyDescent="0.25">
      <c r="A6" s="143" t="s">
        <v>569</v>
      </c>
      <c r="B6" s="143" t="s">
        <v>572</v>
      </c>
      <c r="C6" s="15">
        <v>1</v>
      </c>
      <c r="D6" t="s">
        <v>65</v>
      </c>
      <c r="E6" t="s">
        <v>66</v>
      </c>
      <c r="F6" t="str">
        <f>UnitControlCenter!$B$3</f>
        <v>million metric tons / year</v>
      </c>
      <c r="G6" t="s">
        <v>1035</v>
      </c>
      <c r="H6" t="s">
        <v>1036</v>
      </c>
      <c r="I6" t="s">
        <v>1037</v>
      </c>
    </row>
    <row r="7" spans="1:10" x14ac:dyDescent="0.25">
      <c r="A7" s="143" t="s">
        <v>569</v>
      </c>
      <c r="B7" s="143" t="s">
        <v>573</v>
      </c>
      <c r="C7" s="15">
        <v>1</v>
      </c>
      <c r="D7" t="s">
        <v>65</v>
      </c>
      <c r="E7" t="s">
        <v>66</v>
      </c>
      <c r="F7" t="str">
        <f>UnitControlCenter!$B$3</f>
        <v>million metric tons / year</v>
      </c>
      <c r="G7" t="s">
        <v>1038</v>
      </c>
      <c r="H7" t="s">
        <v>1039</v>
      </c>
      <c r="I7" t="s">
        <v>1040</v>
      </c>
    </row>
    <row r="8" spans="1:10" x14ac:dyDescent="0.25">
      <c r="A8" s="143" t="s">
        <v>569</v>
      </c>
      <c r="B8" s="143" t="s">
        <v>574</v>
      </c>
      <c r="C8" s="15">
        <v>1</v>
      </c>
      <c r="D8" t="s">
        <v>65</v>
      </c>
      <c r="E8" t="s">
        <v>66</v>
      </c>
      <c r="F8" t="str">
        <f>UnitControlCenter!$B$3</f>
        <v>million metric tons / year</v>
      </c>
      <c r="G8" t="s">
        <v>842</v>
      </c>
      <c r="H8" t="s">
        <v>843</v>
      </c>
      <c r="I8" t="s">
        <v>844</v>
      </c>
    </row>
    <row r="9" spans="1:10" x14ac:dyDescent="0.25">
      <c r="A9" s="143" t="s">
        <v>569</v>
      </c>
      <c r="B9" s="143" t="s">
        <v>1106</v>
      </c>
      <c r="C9" s="15">
        <v>0</v>
      </c>
      <c r="D9" t="s">
        <v>63</v>
      </c>
      <c r="E9" t="s">
        <v>64</v>
      </c>
      <c r="F9" t="str">
        <f>UnitControlCenter!$B$5</f>
        <v>g CO2e / 2024 dollar</v>
      </c>
      <c r="G9" t="s">
        <v>1060</v>
      </c>
    </row>
    <row r="10" spans="1:10" x14ac:dyDescent="0.25">
      <c r="A10" s="143" t="s">
        <v>569</v>
      </c>
      <c r="B10" s="143" t="s">
        <v>131</v>
      </c>
      <c r="C10" s="15">
        <v>1</v>
      </c>
      <c r="D10" t="s">
        <v>63</v>
      </c>
      <c r="E10" t="s">
        <v>64</v>
      </c>
      <c r="F10" t="str">
        <f>UnitControlCenter!$B$3</f>
        <v>million metric tons / year</v>
      </c>
      <c r="G10" t="s">
        <v>672</v>
      </c>
    </row>
    <row r="11" spans="1:10" x14ac:dyDescent="0.25">
      <c r="A11" s="143" t="s">
        <v>569</v>
      </c>
      <c r="B11" s="143" t="s">
        <v>670</v>
      </c>
      <c r="C11" s="15">
        <v>1</v>
      </c>
      <c r="D11" t="s">
        <v>63</v>
      </c>
      <c r="E11" t="s">
        <v>64</v>
      </c>
      <c r="F11" t="str">
        <f>UnitControlCenter!$B$3</f>
        <v>million metric tons / year</v>
      </c>
      <c r="G11" t="s">
        <v>673</v>
      </c>
    </row>
    <row r="12" spans="1:10" x14ac:dyDescent="0.25">
      <c r="A12" s="143" t="s">
        <v>569</v>
      </c>
      <c r="B12" s="143" t="s">
        <v>728</v>
      </c>
      <c r="C12" s="15">
        <v>1</v>
      </c>
      <c r="D12" t="s">
        <v>63</v>
      </c>
      <c r="E12" t="s">
        <v>64</v>
      </c>
      <c r="F12" t="str">
        <f>UnitControlCenter!$B$3</f>
        <v>million metric tons / year</v>
      </c>
      <c r="G12" t="s">
        <v>736</v>
      </c>
    </row>
    <row r="13" spans="1:10" x14ac:dyDescent="0.25">
      <c r="A13" s="143" t="s">
        <v>569</v>
      </c>
      <c r="B13" s="143" t="s">
        <v>93</v>
      </c>
      <c r="C13" s="15">
        <v>1</v>
      </c>
      <c r="D13" t="s">
        <v>63</v>
      </c>
      <c r="E13" t="s">
        <v>64</v>
      </c>
      <c r="F13" t="str">
        <f>UnitControlCenter!$B$3</f>
        <v>million metric tons / year</v>
      </c>
      <c r="G13" t="s">
        <v>674</v>
      </c>
    </row>
    <row r="14" spans="1:10" x14ac:dyDescent="0.25">
      <c r="A14" s="143" t="s">
        <v>569</v>
      </c>
      <c r="B14" s="143" t="s">
        <v>9</v>
      </c>
      <c r="C14" s="15">
        <v>1</v>
      </c>
      <c r="D14" t="s">
        <v>63</v>
      </c>
      <c r="E14" t="s">
        <v>64</v>
      </c>
      <c r="F14" t="str">
        <f>UnitControlCenter!$B$3</f>
        <v>million metric tons / year</v>
      </c>
      <c r="G14" t="s">
        <v>693</v>
      </c>
    </row>
    <row r="15" spans="1:10" x14ac:dyDescent="0.25">
      <c r="A15" s="143" t="s">
        <v>569</v>
      </c>
      <c r="B15" s="143" t="s">
        <v>671</v>
      </c>
      <c r="C15" s="15">
        <v>1</v>
      </c>
      <c r="D15" t="s">
        <v>63</v>
      </c>
      <c r="E15" t="s">
        <v>64</v>
      </c>
      <c r="F15" t="str">
        <f>UnitControlCenter!$B$3</f>
        <v>million metric tons / year</v>
      </c>
      <c r="G15" t="s">
        <v>675</v>
      </c>
    </row>
    <row r="16" spans="1:10" x14ac:dyDescent="0.25">
      <c r="A16" s="143" t="s">
        <v>569</v>
      </c>
      <c r="B16" s="143" t="s">
        <v>4</v>
      </c>
      <c r="C16" s="15">
        <v>1</v>
      </c>
      <c r="D16" t="s">
        <v>63</v>
      </c>
      <c r="E16" t="s">
        <v>64</v>
      </c>
      <c r="F16" t="str">
        <f>UnitControlCenter!$B$3</f>
        <v>million metric tons / year</v>
      </c>
      <c r="G16" t="s">
        <v>676</v>
      </c>
    </row>
    <row r="17" spans="1:10" x14ac:dyDescent="0.25">
      <c r="A17" s="143" t="s">
        <v>569</v>
      </c>
      <c r="B17" s="143" t="s">
        <v>680</v>
      </c>
      <c r="C17" s="15">
        <v>1</v>
      </c>
      <c r="D17" t="s">
        <v>63</v>
      </c>
      <c r="E17" t="s">
        <v>64</v>
      </c>
      <c r="F17" t="str">
        <f>UnitControlCenter!$B$3</f>
        <v>million metric tons / year</v>
      </c>
      <c r="G17" t="s">
        <v>677</v>
      </c>
    </row>
    <row r="18" spans="1:10" ht="15.75" thickBot="1" x14ac:dyDescent="0.3">
      <c r="A18" s="144" t="s">
        <v>569</v>
      </c>
      <c r="B18" s="144" t="s">
        <v>1836</v>
      </c>
      <c r="C18" s="145">
        <v>1</v>
      </c>
      <c r="D18" s="146" t="s">
        <v>65</v>
      </c>
      <c r="E18" s="146" t="s">
        <v>66</v>
      </c>
      <c r="F18" s="146" t="s">
        <v>350</v>
      </c>
      <c r="G18" s="146" t="s">
        <v>1837</v>
      </c>
      <c r="H18" s="146" t="s">
        <v>1869</v>
      </c>
      <c r="I18" s="146" t="s">
        <v>1838</v>
      </c>
      <c r="J18" s="146"/>
    </row>
    <row r="19" spans="1:10" x14ac:dyDescent="0.25">
      <c r="A19" s="143" t="s">
        <v>575</v>
      </c>
      <c r="B19" s="143" t="s">
        <v>479</v>
      </c>
      <c r="C19" s="15">
        <v>1</v>
      </c>
      <c r="D19" t="s">
        <v>65</v>
      </c>
      <c r="E19" t="s">
        <v>66</v>
      </c>
      <c r="F19" t="str">
        <f>UnitControlCenter!$B$3</f>
        <v>million metric tons / year</v>
      </c>
      <c r="G19" t="s">
        <v>1496</v>
      </c>
      <c r="H19" t="s">
        <v>1036</v>
      </c>
      <c r="I19" t="s">
        <v>1037</v>
      </c>
    </row>
    <row r="20" spans="1:10" x14ac:dyDescent="0.25">
      <c r="A20" s="143" t="s">
        <v>575</v>
      </c>
      <c r="B20" s="143" t="s">
        <v>487</v>
      </c>
      <c r="C20" s="15">
        <v>1</v>
      </c>
      <c r="D20" t="s">
        <v>65</v>
      </c>
      <c r="E20" t="s">
        <v>66</v>
      </c>
      <c r="F20" t="str">
        <f>UnitControlCenter!$B$3</f>
        <v>million metric tons / year</v>
      </c>
      <c r="G20" t="s">
        <v>1508</v>
      </c>
      <c r="H20" t="s">
        <v>1036</v>
      </c>
      <c r="I20" t="s">
        <v>1497</v>
      </c>
    </row>
    <row r="21" spans="1:10" x14ac:dyDescent="0.25">
      <c r="A21" s="143" t="s">
        <v>575</v>
      </c>
      <c r="B21" s="143" t="s">
        <v>488</v>
      </c>
      <c r="C21" s="15">
        <v>1</v>
      </c>
      <c r="D21" t="s">
        <v>65</v>
      </c>
      <c r="E21" t="s">
        <v>66</v>
      </c>
      <c r="F21" t="str">
        <f>UnitControlCenter!$B$3</f>
        <v>million metric tons / year</v>
      </c>
      <c r="G21" t="s">
        <v>1509</v>
      </c>
      <c r="H21" t="s">
        <v>1036</v>
      </c>
      <c r="I21" t="s">
        <v>1498</v>
      </c>
    </row>
    <row r="22" spans="1:10" x14ac:dyDescent="0.25">
      <c r="A22" s="143" t="s">
        <v>575</v>
      </c>
      <c r="B22" s="143" t="s">
        <v>562</v>
      </c>
      <c r="C22" s="15">
        <v>1</v>
      </c>
      <c r="D22" t="s">
        <v>65</v>
      </c>
      <c r="E22" t="s">
        <v>66</v>
      </c>
      <c r="F22" t="str">
        <f>UnitControlCenter!$B$3</f>
        <v>million metric tons / year</v>
      </c>
      <c r="G22" t="s">
        <v>1510</v>
      </c>
      <c r="H22" t="s">
        <v>1036</v>
      </c>
      <c r="I22" t="s">
        <v>1499</v>
      </c>
    </row>
    <row r="23" spans="1:10" x14ac:dyDescent="0.25">
      <c r="A23" s="143" t="s">
        <v>575</v>
      </c>
      <c r="B23" s="143" t="s">
        <v>561</v>
      </c>
      <c r="C23" s="15">
        <v>1</v>
      </c>
      <c r="D23" t="s">
        <v>65</v>
      </c>
      <c r="E23" t="s">
        <v>66</v>
      </c>
      <c r="F23" t="str">
        <f>UnitControlCenter!$B$6</f>
        <v>thousand metric tons / year</v>
      </c>
      <c r="G23" t="s">
        <v>1511</v>
      </c>
      <c r="H23" t="s">
        <v>1036</v>
      </c>
      <c r="I23" t="s">
        <v>1500</v>
      </c>
    </row>
    <row r="24" spans="1:10" x14ac:dyDescent="0.25">
      <c r="A24" s="143" t="s">
        <v>575</v>
      </c>
      <c r="B24" s="143" t="s">
        <v>482</v>
      </c>
      <c r="C24" s="15">
        <v>1</v>
      </c>
      <c r="D24" t="s">
        <v>65</v>
      </c>
      <c r="E24" t="s">
        <v>66</v>
      </c>
      <c r="F24" t="str">
        <f>UnitControlCenter!$B$6</f>
        <v>thousand metric tons / year</v>
      </c>
      <c r="G24" t="s">
        <v>1512</v>
      </c>
      <c r="H24" t="s">
        <v>1036</v>
      </c>
      <c r="I24" t="s">
        <v>1501</v>
      </c>
    </row>
    <row r="25" spans="1:10" x14ac:dyDescent="0.25">
      <c r="A25" s="143" t="s">
        <v>575</v>
      </c>
      <c r="B25" s="143" t="s">
        <v>485</v>
      </c>
      <c r="C25" s="15">
        <v>1</v>
      </c>
      <c r="D25" t="s">
        <v>65</v>
      </c>
      <c r="E25" t="s">
        <v>66</v>
      </c>
      <c r="F25" t="str">
        <f>UnitControlCenter!$B$6</f>
        <v>thousand metric tons / year</v>
      </c>
      <c r="G25" t="s">
        <v>1513</v>
      </c>
      <c r="H25" t="s">
        <v>1036</v>
      </c>
      <c r="I25" t="s">
        <v>1502</v>
      </c>
    </row>
    <row r="26" spans="1:10" x14ac:dyDescent="0.25">
      <c r="A26" s="143" t="s">
        <v>575</v>
      </c>
      <c r="B26" s="143" t="s">
        <v>486</v>
      </c>
      <c r="C26" s="15">
        <v>1</v>
      </c>
      <c r="D26" t="s">
        <v>65</v>
      </c>
      <c r="E26" t="s">
        <v>66</v>
      </c>
      <c r="F26" t="str">
        <f>UnitControlCenter!$B$6</f>
        <v>thousand metric tons / year</v>
      </c>
      <c r="G26" t="s">
        <v>1514</v>
      </c>
      <c r="H26" t="s">
        <v>1036</v>
      </c>
      <c r="I26" t="s">
        <v>1503</v>
      </c>
    </row>
    <row r="27" spans="1:10" x14ac:dyDescent="0.25">
      <c r="A27" s="143" t="s">
        <v>575</v>
      </c>
      <c r="B27" s="143" t="s">
        <v>481</v>
      </c>
      <c r="C27" s="15">
        <v>1</v>
      </c>
      <c r="D27" t="s">
        <v>65</v>
      </c>
      <c r="E27" t="s">
        <v>66</v>
      </c>
      <c r="F27" t="str">
        <f>UnitControlCenter!$B$3</f>
        <v>million metric tons / year</v>
      </c>
      <c r="G27" t="s">
        <v>1515</v>
      </c>
      <c r="H27" t="s">
        <v>1036</v>
      </c>
      <c r="I27" t="s">
        <v>1504</v>
      </c>
    </row>
    <row r="28" spans="1:10" x14ac:dyDescent="0.25">
      <c r="A28" s="143" t="s">
        <v>575</v>
      </c>
      <c r="B28" s="143" t="s">
        <v>480</v>
      </c>
      <c r="C28" s="15">
        <v>1</v>
      </c>
      <c r="D28" t="s">
        <v>65</v>
      </c>
      <c r="E28" t="s">
        <v>66</v>
      </c>
      <c r="F28" t="str">
        <f>UnitControlCenter!$B$6</f>
        <v>thousand metric tons / year</v>
      </c>
      <c r="G28" t="s">
        <v>1516</v>
      </c>
      <c r="H28" t="s">
        <v>1036</v>
      </c>
      <c r="I28" t="s">
        <v>1505</v>
      </c>
    </row>
    <row r="29" spans="1:10" x14ac:dyDescent="0.25">
      <c r="A29" s="143" t="s">
        <v>575</v>
      </c>
      <c r="B29" s="143" t="s">
        <v>484</v>
      </c>
      <c r="C29" s="15">
        <v>1</v>
      </c>
      <c r="D29" t="s">
        <v>65</v>
      </c>
      <c r="E29" t="s">
        <v>66</v>
      </c>
      <c r="F29" t="str">
        <f>UnitControlCenter!$B$3</f>
        <v>million metric tons / year</v>
      </c>
      <c r="G29" t="s">
        <v>1517</v>
      </c>
      <c r="H29" t="s">
        <v>1036</v>
      </c>
      <c r="I29" t="s">
        <v>1506</v>
      </c>
    </row>
    <row r="30" spans="1:10" ht="15.75" thickBot="1" x14ac:dyDescent="0.3">
      <c r="A30" s="144" t="s">
        <v>575</v>
      </c>
      <c r="B30" s="144" t="s">
        <v>474</v>
      </c>
      <c r="C30" s="145">
        <v>1</v>
      </c>
      <c r="D30" t="s">
        <v>65</v>
      </c>
      <c r="E30" t="s">
        <v>66</v>
      </c>
      <c r="F30" s="146" t="str">
        <f>UnitControlCenter!$B$3</f>
        <v>million metric tons / year</v>
      </c>
      <c r="G30" t="s">
        <v>1518</v>
      </c>
      <c r="H30" t="s">
        <v>1036</v>
      </c>
      <c r="I30" t="s">
        <v>1507</v>
      </c>
    </row>
    <row r="31" spans="1:10" x14ac:dyDescent="0.25">
      <c r="A31" s="143" t="s">
        <v>576</v>
      </c>
      <c r="B31" s="143" t="s">
        <v>572</v>
      </c>
      <c r="C31" s="15">
        <v>1</v>
      </c>
      <c r="D31" t="s">
        <v>65</v>
      </c>
      <c r="E31" t="s">
        <v>66</v>
      </c>
      <c r="F31" t="str">
        <f>UnitControlCenter!$B$3</f>
        <v>million metric tons / year</v>
      </c>
      <c r="G31" t="s">
        <v>1118</v>
      </c>
      <c r="H31" t="s">
        <v>1119</v>
      </c>
      <c r="I31" t="s">
        <v>1120</v>
      </c>
    </row>
    <row r="32" spans="1:10" x14ac:dyDescent="0.25">
      <c r="A32" s="143" t="s">
        <v>576</v>
      </c>
      <c r="B32" s="143" t="s">
        <v>737</v>
      </c>
      <c r="C32" s="15">
        <v>1</v>
      </c>
      <c r="D32" t="s">
        <v>65</v>
      </c>
      <c r="E32" t="s">
        <v>66</v>
      </c>
      <c r="F32" t="str">
        <f>UnitControlCenter!$B$3</f>
        <v>million metric tons / year</v>
      </c>
      <c r="G32" t="s">
        <v>1121</v>
      </c>
      <c r="H32" t="s">
        <v>1122</v>
      </c>
      <c r="I32" t="s">
        <v>1123</v>
      </c>
    </row>
    <row r="33" spans="1:10" x14ac:dyDescent="0.25">
      <c r="A33" s="143" t="s">
        <v>576</v>
      </c>
      <c r="B33" s="143" t="s">
        <v>577</v>
      </c>
      <c r="C33" s="15">
        <v>1</v>
      </c>
      <c r="D33" t="s">
        <v>65</v>
      </c>
      <c r="E33" t="s">
        <v>66</v>
      </c>
      <c r="F33" t="str">
        <f>UnitControlCenter!$B$3</f>
        <v>million metric tons / year</v>
      </c>
      <c r="G33" t="s">
        <v>1124</v>
      </c>
      <c r="H33" t="s">
        <v>1125</v>
      </c>
      <c r="I33" t="s">
        <v>1126</v>
      </c>
    </row>
    <row r="34" spans="1:10" ht="15.75" thickBot="1" x14ac:dyDescent="0.3">
      <c r="A34" s="144" t="s">
        <v>576</v>
      </c>
      <c r="B34" s="144" t="s">
        <v>1106</v>
      </c>
      <c r="C34" s="145">
        <v>0</v>
      </c>
      <c r="D34" s="146" t="s">
        <v>63</v>
      </c>
      <c r="E34" s="146" t="s">
        <v>64</v>
      </c>
      <c r="F34" s="146" t="str">
        <f>UnitControlCenter!$B$7</f>
        <v>g CO2 / 2024 dollar</v>
      </c>
      <c r="G34" s="146" t="s">
        <v>1059</v>
      </c>
      <c r="H34" s="146"/>
      <c r="I34" s="146"/>
      <c r="J34" s="146"/>
    </row>
    <row r="35" spans="1:10" x14ac:dyDescent="0.25">
      <c r="A35" s="143" t="s">
        <v>968</v>
      </c>
      <c r="B35" s="143" t="s">
        <v>807</v>
      </c>
      <c r="C35" s="15">
        <v>1</v>
      </c>
      <c r="D35" t="s">
        <v>63</v>
      </c>
      <c r="E35" t="s">
        <v>1211</v>
      </c>
      <c r="F35" t="str">
        <f>UnitControlCenter!$B$3</f>
        <v>million metric tons / year</v>
      </c>
      <c r="G35" t="s">
        <v>1254</v>
      </c>
    </row>
    <row r="36" spans="1:10" x14ac:dyDescent="0.25">
      <c r="A36" s="143" t="s">
        <v>968</v>
      </c>
      <c r="B36" s="143" t="s">
        <v>131</v>
      </c>
      <c r="C36" s="15">
        <v>1</v>
      </c>
      <c r="D36" t="s">
        <v>63</v>
      </c>
      <c r="E36" t="s">
        <v>1211</v>
      </c>
      <c r="F36" t="str">
        <f>UnitControlCenter!$B$3</f>
        <v>million metric tons / year</v>
      </c>
      <c r="G36" t="s">
        <v>672</v>
      </c>
    </row>
    <row r="37" spans="1:10" x14ac:dyDescent="0.25">
      <c r="A37" s="143" t="s">
        <v>968</v>
      </c>
      <c r="B37" s="143" t="s">
        <v>670</v>
      </c>
      <c r="C37" s="15">
        <v>1</v>
      </c>
      <c r="D37" t="s">
        <v>63</v>
      </c>
      <c r="E37" t="s">
        <v>1211</v>
      </c>
      <c r="F37" t="str">
        <f>UnitControlCenter!$B$3</f>
        <v>million metric tons / year</v>
      </c>
      <c r="G37" t="s">
        <v>673</v>
      </c>
    </row>
    <row r="38" spans="1:10" x14ac:dyDescent="0.25">
      <c r="A38" s="143" t="s">
        <v>968</v>
      </c>
      <c r="B38" s="143" t="s">
        <v>728</v>
      </c>
      <c r="C38" s="15">
        <v>1</v>
      </c>
      <c r="D38" t="s">
        <v>63</v>
      </c>
      <c r="E38" t="s">
        <v>1211</v>
      </c>
      <c r="F38" t="str">
        <f>UnitControlCenter!$B$3</f>
        <v>million metric tons / year</v>
      </c>
      <c r="G38" t="s">
        <v>736</v>
      </c>
    </row>
    <row r="39" spans="1:10" x14ac:dyDescent="0.25">
      <c r="A39" s="143" t="s">
        <v>968</v>
      </c>
      <c r="B39" s="143" t="s">
        <v>93</v>
      </c>
      <c r="C39" s="15">
        <v>1</v>
      </c>
      <c r="D39" t="s">
        <v>63</v>
      </c>
      <c r="E39" t="s">
        <v>1211</v>
      </c>
      <c r="F39" t="str">
        <f>UnitControlCenter!$B$3</f>
        <v>million metric tons / year</v>
      </c>
      <c r="G39" t="s">
        <v>674</v>
      </c>
    </row>
    <row r="40" spans="1:10" x14ac:dyDescent="0.25">
      <c r="A40" s="143" t="s">
        <v>968</v>
      </c>
      <c r="B40" s="143" t="s">
        <v>9</v>
      </c>
      <c r="C40" s="15">
        <v>1</v>
      </c>
      <c r="D40" t="s">
        <v>63</v>
      </c>
      <c r="E40" t="s">
        <v>1211</v>
      </c>
      <c r="F40" t="str">
        <f>UnitControlCenter!$B$3</f>
        <v>million metric tons / year</v>
      </c>
      <c r="G40" t="s">
        <v>1255</v>
      </c>
    </row>
    <row r="41" spans="1:10" ht="15.75" thickBot="1" x14ac:dyDescent="0.3">
      <c r="A41" s="144" t="s">
        <v>968</v>
      </c>
      <c r="B41" s="144" t="s">
        <v>4</v>
      </c>
      <c r="C41" s="145">
        <v>1</v>
      </c>
      <c r="D41" s="146" t="s">
        <v>63</v>
      </c>
      <c r="E41" s="146" t="s">
        <v>1211</v>
      </c>
      <c r="F41" s="146" t="str">
        <f>UnitControlCenter!$B$3</f>
        <v>million metric tons / year</v>
      </c>
      <c r="G41" s="146" t="s">
        <v>676</v>
      </c>
      <c r="H41" s="146"/>
      <c r="I41" s="146"/>
      <c r="J41" s="146"/>
    </row>
    <row r="42" spans="1:10" x14ac:dyDescent="0.25">
      <c r="A42" s="143" t="s">
        <v>354</v>
      </c>
      <c r="B42" s="143" t="s">
        <v>1178</v>
      </c>
      <c r="C42" s="15">
        <v>1</v>
      </c>
      <c r="D42" t="s">
        <v>65</v>
      </c>
      <c r="E42" t="s">
        <v>436</v>
      </c>
      <c r="F42" t="str">
        <f>UnitControlCenter!$B$8</f>
        <v>2024 dollars / metric ton CO2e abated, Annual average abatement (million metric tons CO2e)</v>
      </c>
      <c r="G42" t="s">
        <v>1256</v>
      </c>
    </row>
    <row r="43" spans="1:10" ht="15.75" thickBot="1" x14ac:dyDescent="0.3">
      <c r="A43" s="144" t="s">
        <v>354</v>
      </c>
      <c r="B43" s="144" t="s">
        <v>1179</v>
      </c>
      <c r="C43" s="145">
        <v>1</v>
      </c>
      <c r="D43" s="146" t="s">
        <v>65</v>
      </c>
      <c r="E43" s="146" t="s">
        <v>436</v>
      </c>
      <c r="F43" s="146" t="str">
        <f>UnitControlCenter!$B$8</f>
        <v>2024 dollars / metric ton CO2e abated, Annual average abatement (million metric tons CO2e)</v>
      </c>
      <c r="G43" s="146" t="s">
        <v>1256</v>
      </c>
      <c r="H43" s="146"/>
      <c r="I43" s="146"/>
      <c r="J43" s="146"/>
    </row>
    <row r="44" spans="1:10" x14ac:dyDescent="0.25">
      <c r="A44" s="143" t="s">
        <v>578</v>
      </c>
      <c r="B44" s="143" t="s">
        <v>1182</v>
      </c>
      <c r="C44" s="15">
        <v>1</v>
      </c>
      <c r="D44" t="s">
        <v>65</v>
      </c>
      <c r="E44" t="s">
        <v>64</v>
      </c>
      <c r="F44" t="str">
        <f>UnitControlCenter!$B$9</f>
        <v>billion 2024 dollars / year</v>
      </c>
      <c r="G44" t="s">
        <v>1180</v>
      </c>
      <c r="H44" t="s">
        <v>656</v>
      </c>
      <c r="I44" t="s">
        <v>640</v>
      </c>
    </row>
    <row r="45" spans="1:10" x14ac:dyDescent="0.25">
      <c r="A45" s="143" t="s">
        <v>578</v>
      </c>
      <c r="B45" s="147" t="s">
        <v>987</v>
      </c>
      <c r="C45" s="15">
        <v>1</v>
      </c>
      <c r="D45" t="s">
        <v>63</v>
      </c>
      <c r="E45" t="s">
        <v>64</v>
      </c>
      <c r="F45" t="str">
        <f>UnitControlCenter!$B$9</f>
        <v>billion 2024 dollars / year</v>
      </c>
      <c r="G45" t="s">
        <v>981</v>
      </c>
    </row>
    <row r="46" spans="1:10" x14ac:dyDescent="0.25">
      <c r="A46" s="143" t="s">
        <v>578</v>
      </c>
      <c r="B46" s="143" t="s">
        <v>1169</v>
      </c>
      <c r="C46" s="15">
        <v>1</v>
      </c>
      <c r="D46" t="s">
        <v>65</v>
      </c>
      <c r="E46" t="s">
        <v>66</v>
      </c>
      <c r="F46" t="str">
        <f>UnitControlCenter!$B$9</f>
        <v>billion 2024 dollars / year</v>
      </c>
      <c r="G46" t="s">
        <v>1170</v>
      </c>
      <c r="H46" t="s">
        <v>1171</v>
      </c>
      <c r="I46" t="s">
        <v>1172</v>
      </c>
    </row>
    <row r="47" spans="1:10" x14ac:dyDescent="0.25">
      <c r="A47" s="143" t="s">
        <v>578</v>
      </c>
      <c r="B47" s="147" t="s">
        <v>1173</v>
      </c>
      <c r="C47" s="15">
        <v>0</v>
      </c>
      <c r="D47" t="s">
        <v>63</v>
      </c>
      <c r="E47" t="s">
        <v>64</v>
      </c>
      <c r="F47" t="str">
        <f>UnitControlCenter!$B$10</f>
        <v>billion 2024 dollars</v>
      </c>
      <c r="G47" t="s">
        <v>1174</v>
      </c>
    </row>
    <row r="48" spans="1:10" x14ac:dyDescent="0.25">
      <c r="A48" s="143" t="s">
        <v>578</v>
      </c>
      <c r="B48" s="147" t="s">
        <v>1175</v>
      </c>
      <c r="C48" s="15">
        <v>1</v>
      </c>
      <c r="D48" t="s">
        <v>63</v>
      </c>
      <c r="E48" t="s">
        <v>64</v>
      </c>
      <c r="F48" t="str">
        <f>UnitControlCenter!$B$9</f>
        <v>billion 2024 dollars / year</v>
      </c>
      <c r="G48" t="s">
        <v>1176</v>
      </c>
    </row>
    <row r="49" spans="1:10" ht="15.75" thickBot="1" x14ac:dyDescent="0.3">
      <c r="A49" s="144" t="s">
        <v>578</v>
      </c>
      <c r="B49" s="148" t="s">
        <v>1249</v>
      </c>
      <c r="C49" s="145">
        <v>1</v>
      </c>
      <c r="D49" s="146" t="s">
        <v>65</v>
      </c>
      <c r="E49" s="146" t="s">
        <v>64</v>
      </c>
      <c r="F49" s="146" t="str">
        <f>UnitControlCenter!$B$9</f>
        <v>billion 2024 dollars / year</v>
      </c>
      <c r="G49" s="146" t="s">
        <v>1253</v>
      </c>
      <c r="H49" s="146" t="s">
        <v>1250</v>
      </c>
      <c r="I49" s="146" t="s">
        <v>1252</v>
      </c>
      <c r="J49" s="146"/>
    </row>
    <row r="50" spans="1:10" x14ac:dyDescent="0.25">
      <c r="A50" s="143" t="s">
        <v>1093</v>
      </c>
      <c r="B50" s="147" t="s">
        <v>1110</v>
      </c>
      <c r="C50" s="15">
        <v>1</v>
      </c>
      <c r="D50" t="s">
        <v>65</v>
      </c>
      <c r="E50" t="s">
        <v>64</v>
      </c>
      <c r="F50" t="str">
        <f>UnitControlCenter!$B$11</f>
        <v>jobs</v>
      </c>
      <c r="G50" t="s">
        <v>1101</v>
      </c>
      <c r="H50" t="s">
        <v>1100</v>
      </c>
      <c r="I50" t="s">
        <v>641</v>
      </c>
    </row>
    <row r="51" spans="1:10" x14ac:dyDescent="0.25">
      <c r="A51" s="143" t="s">
        <v>1093</v>
      </c>
      <c r="B51" s="147" t="s">
        <v>1460</v>
      </c>
      <c r="C51" s="15">
        <v>0</v>
      </c>
      <c r="D51" t="s">
        <v>65</v>
      </c>
      <c r="E51" t="s">
        <v>66</v>
      </c>
      <c r="F51" t="str">
        <f>UnitControlCenter!$B$11</f>
        <v>jobs</v>
      </c>
      <c r="G51" t="s">
        <v>1379</v>
      </c>
      <c r="H51" t="s">
        <v>1380</v>
      </c>
      <c r="I51" t="s">
        <v>1381</v>
      </c>
    </row>
    <row r="52" spans="1:10" x14ac:dyDescent="0.25">
      <c r="A52" s="143" t="s">
        <v>1093</v>
      </c>
      <c r="B52" s="147" t="s">
        <v>1461</v>
      </c>
      <c r="C52" s="15">
        <v>0</v>
      </c>
      <c r="D52" t="s">
        <v>65</v>
      </c>
      <c r="E52" t="s">
        <v>64</v>
      </c>
      <c r="F52" t="str">
        <f>UnitControlCenter!$B$13</f>
        <v>% change</v>
      </c>
      <c r="G52" t="s">
        <v>1398</v>
      </c>
      <c r="H52" t="s">
        <v>1380</v>
      </c>
      <c r="I52" t="s">
        <v>1381</v>
      </c>
    </row>
    <row r="53" spans="1:10" x14ac:dyDescent="0.25">
      <c r="A53" s="143" t="s">
        <v>1093</v>
      </c>
      <c r="B53" s="147" t="s">
        <v>1363</v>
      </c>
      <c r="C53" s="15">
        <v>0</v>
      </c>
      <c r="D53" t="s">
        <v>65</v>
      </c>
      <c r="E53" t="s">
        <v>66</v>
      </c>
      <c r="F53" t="str">
        <f>UnitControlCenter!$B$11</f>
        <v>jobs</v>
      </c>
      <c r="G53" t="s">
        <v>1402</v>
      </c>
      <c r="H53" t="s">
        <v>1382</v>
      </c>
      <c r="I53" s="15" t="s">
        <v>1383</v>
      </c>
      <c r="J53" s="15"/>
    </row>
    <row r="54" spans="1:10" x14ac:dyDescent="0.25">
      <c r="A54" s="143" t="s">
        <v>1093</v>
      </c>
      <c r="B54" s="147" t="s">
        <v>1395</v>
      </c>
      <c r="C54" s="15">
        <v>0</v>
      </c>
      <c r="D54" t="s">
        <v>65</v>
      </c>
      <c r="E54" t="s">
        <v>64</v>
      </c>
      <c r="F54" t="str">
        <f>UnitControlCenter!$B$13</f>
        <v>% change</v>
      </c>
      <c r="G54" t="s">
        <v>1401</v>
      </c>
      <c r="H54" t="s">
        <v>1382</v>
      </c>
      <c r="I54" s="15" t="s">
        <v>1383</v>
      </c>
      <c r="J54" s="15"/>
    </row>
    <row r="55" spans="1:10" x14ac:dyDescent="0.25">
      <c r="A55" s="143" t="s">
        <v>1093</v>
      </c>
      <c r="B55" s="147" t="s">
        <v>1368</v>
      </c>
      <c r="C55" s="15">
        <v>0</v>
      </c>
      <c r="D55" t="s">
        <v>65</v>
      </c>
      <c r="E55" t="s">
        <v>66</v>
      </c>
      <c r="F55" t="str">
        <f>UnitControlCenter!$B$11</f>
        <v>jobs</v>
      </c>
      <c r="G55" t="s">
        <v>1384</v>
      </c>
      <c r="H55" t="s">
        <v>1385</v>
      </c>
      <c r="I55" t="s">
        <v>1386</v>
      </c>
    </row>
    <row r="56" spans="1:10" x14ac:dyDescent="0.25">
      <c r="A56" s="143" t="s">
        <v>1093</v>
      </c>
      <c r="B56" s="147" t="s">
        <v>1396</v>
      </c>
      <c r="C56" s="15">
        <v>0</v>
      </c>
      <c r="D56" t="s">
        <v>65</v>
      </c>
      <c r="E56" t="s">
        <v>64</v>
      </c>
      <c r="F56" t="str">
        <f>UnitControlCenter!$B$13</f>
        <v>% change</v>
      </c>
      <c r="G56" t="s">
        <v>1399</v>
      </c>
      <c r="H56" t="s">
        <v>1385</v>
      </c>
      <c r="I56" t="s">
        <v>1386</v>
      </c>
    </row>
    <row r="57" spans="1:10" x14ac:dyDescent="0.25">
      <c r="A57" s="143" t="s">
        <v>1093</v>
      </c>
      <c r="B57" s="147" t="s">
        <v>1371</v>
      </c>
      <c r="C57" s="15">
        <v>0</v>
      </c>
      <c r="D57" t="s">
        <v>65</v>
      </c>
      <c r="E57" t="s">
        <v>66</v>
      </c>
      <c r="F57" t="str">
        <f>UnitControlCenter!$B$11</f>
        <v>jobs</v>
      </c>
      <c r="G57" t="s">
        <v>1387</v>
      </c>
      <c r="H57" t="s">
        <v>1388</v>
      </c>
      <c r="I57" t="s">
        <v>1389</v>
      </c>
    </row>
    <row r="58" spans="1:10" x14ac:dyDescent="0.25">
      <c r="A58" s="143" t="s">
        <v>1093</v>
      </c>
      <c r="B58" s="147" t="s">
        <v>1397</v>
      </c>
      <c r="C58" s="15">
        <v>0</v>
      </c>
      <c r="D58" t="s">
        <v>65</v>
      </c>
      <c r="E58" t="s">
        <v>64</v>
      </c>
      <c r="F58" t="str">
        <f>UnitControlCenter!$B$13</f>
        <v>% change</v>
      </c>
      <c r="G58" t="s">
        <v>1400</v>
      </c>
      <c r="H58" t="s">
        <v>1388</v>
      </c>
      <c r="I58" t="s">
        <v>1389</v>
      </c>
    </row>
    <row r="59" spans="1:10" x14ac:dyDescent="0.25">
      <c r="A59" s="143" t="s">
        <v>1093</v>
      </c>
      <c r="B59" s="147" t="s">
        <v>1448</v>
      </c>
      <c r="C59" s="15">
        <v>1</v>
      </c>
      <c r="D59" t="s">
        <v>65</v>
      </c>
      <c r="E59" t="s">
        <v>66</v>
      </c>
      <c r="F59" t="str">
        <f>UnitControlCenter!$B$11</f>
        <v>jobs</v>
      </c>
      <c r="G59" t="s">
        <v>1449</v>
      </c>
      <c r="H59" t="s">
        <v>1450</v>
      </c>
      <c r="I59" t="s">
        <v>1451</v>
      </c>
    </row>
    <row r="60" spans="1:10" x14ac:dyDescent="0.25">
      <c r="A60" s="143" t="s">
        <v>1093</v>
      </c>
      <c r="B60" s="147" t="s">
        <v>1452</v>
      </c>
      <c r="C60" s="15">
        <v>1</v>
      </c>
      <c r="D60" t="s">
        <v>65</v>
      </c>
      <c r="E60" t="s">
        <v>64</v>
      </c>
      <c r="F60" t="str">
        <f>UnitControlCenter!$B$13</f>
        <v>% change</v>
      </c>
      <c r="G60" t="s">
        <v>1453</v>
      </c>
      <c r="H60" t="s">
        <v>1450</v>
      </c>
      <c r="I60" t="s">
        <v>1451</v>
      </c>
    </row>
    <row r="61" spans="1:10" x14ac:dyDescent="0.25">
      <c r="A61" s="143" t="s">
        <v>1093</v>
      </c>
      <c r="B61" s="147" t="s">
        <v>1154</v>
      </c>
      <c r="C61" s="15">
        <v>1</v>
      </c>
      <c r="D61" t="s">
        <v>65</v>
      </c>
      <c r="E61" t="s">
        <v>64</v>
      </c>
      <c r="F61" t="str">
        <f>UnitControlCenter!$B$11</f>
        <v>jobs</v>
      </c>
      <c r="G61" t="s">
        <v>1158</v>
      </c>
      <c r="H61" t="s">
        <v>1157</v>
      </c>
      <c r="I61" t="s">
        <v>1168</v>
      </c>
    </row>
    <row r="62" spans="1:10" x14ac:dyDescent="0.25">
      <c r="A62" s="143" t="s">
        <v>1093</v>
      </c>
      <c r="B62" s="147" t="s">
        <v>1209</v>
      </c>
      <c r="C62" s="15">
        <v>1</v>
      </c>
      <c r="D62" t="s">
        <v>65</v>
      </c>
      <c r="E62" t="s">
        <v>64</v>
      </c>
      <c r="F62" t="str">
        <f>UnitControlCenter!$B$11</f>
        <v>jobs</v>
      </c>
      <c r="G62" t="s">
        <v>1208</v>
      </c>
      <c r="H62" t="s">
        <v>1100</v>
      </c>
      <c r="I62" t="s">
        <v>641</v>
      </c>
    </row>
    <row r="63" spans="1:10" x14ac:dyDescent="0.25">
      <c r="A63" s="143" t="s">
        <v>1093</v>
      </c>
      <c r="B63" s="147" t="s">
        <v>1095</v>
      </c>
      <c r="C63" s="15">
        <v>1</v>
      </c>
      <c r="D63" t="s">
        <v>65</v>
      </c>
      <c r="E63" t="s">
        <v>64</v>
      </c>
      <c r="F63" t="str">
        <f>UnitControlCenter!$B$9</f>
        <v>billion 2024 dollars / year</v>
      </c>
      <c r="G63" t="s">
        <v>1102</v>
      </c>
      <c r="H63" t="s">
        <v>1104</v>
      </c>
      <c r="I63" t="s">
        <v>641</v>
      </c>
    </row>
    <row r="64" spans="1:10" x14ac:dyDescent="0.25">
      <c r="A64" s="143" t="s">
        <v>1093</v>
      </c>
      <c r="B64" s="147" t="s">
        <v>1114</v>
      </c>
      <c r="C64" s="15">
        <v>1</v>
      </c>
      <c r="D64" t="s">
        <v>65</v>
      </c>
      <c r="E64" t="s">
        <v>64</v>
      </c>
      <c r="F64" t="str">
        <f>UnitControlCenter!$B$13</f>
        <v>% change</v>
      </c>
      <c r="G64" t="s">
        <v>1116</v>
      </c>
      <c r="H64" t="s">
        <v>1104</v>
      </c>
      <c r="I64" t="s">
        <v>641</v>
      </c>
    </row>
    <row r="65" spans="1:10" x14ac:dyDescent="0.25">
      <c r="A65" s="143" t="s">
        <v>1093</v>
      </c>
      <c r="B65" s="147" t="s">
        <v>1155</v>
      </c>
      <c r="C65" s="15">
        <v>1</v>
      </c>
      <c r="D65" t="s">
        <v>65</v>
      </c>
      <c r="E65" t="s">
        <v>64</v>
      </c>
      <c r="F65" t="str">
        <f>UnitControlCenter!$B$9</f>
        <v>billion 2024 dollars / year</v>
      </c>
      <c r="G65" t="s">
        <v>1159</v>
      </c>
      <c r="H65" t="s">
        <v>1157</v>
      </c>
      <c r="I65" t="s">
        <v>1168</v>
      </c>
    </row>
    <row r="66" spans="1:10" x14ac:dyDescent="0.25">
      <c r="A66" s="143" t="s">
        <v>1093</v>
      </c>
      <c r="B66" s="147" t="s">
        <v>1109</v>
      </c>
      <c r="C66" s="15">
        <v>1</v>
      </c>
      <c r="D66" t="s">
        <v>65</v>
      </c>
      <c r="E66" t="s">
        <v>64</v>
      </c>
      <c r="F66" t="str">
        <f>UnitControlCenter!$B$9</f>
        <v>billion 2024 dollars / year</v>
      </c>
      <c r="G66" t="s">
        <v>1105</v>
      </c>
      <c r="H66" t="s">
        <v>1103</v>
      </c>
      <c r="I66" t="s">
        <v>641</v>
      </c>
    </row>
    <row r="67" spans="1:10" x14ac:dyDescent="0.25">
      <c r="A67" s="143" t="s">
        <v>1093</v>
      </c>
      <c r="B67" s="147" t="s">
        <v>1107</v>
      </c>
      <c r="C67" s="15">
        <v>1</v>
      </c>
      <c r="D67" t="s">
        <v>63</v>
      </c>
      <c r="E67" t="s">
        <v>64</v>
      </c>
      <c r="F67" t="str">
        <f>UnitControlCenter!$B$14</f>
        <v>2024 dollars / employee-year</v>
      </c>
      <c r="G67" t="s">
        <v>1108</v>
      </c>
    </row>
    <row r="68" spans="1:10" ht="15.75" thickBot="1" x14ac:dyDescent="0.3">
      <c r="A68" s="144" t="s">
        <v>1093</v>
      </c>
      <c r="B68" s="148" t="s">
        <v>1156</v>
      </c>
      <c r="C68" s="145">
        <v>1</v>
      </c>
      <c r="D68" s="146" t="s">
        <v>65</v>
      </c>
      <c r="E68" s="146" t="s">
        <v>64</v>
      </c>
      <c r="F68" s="146" t="str">
        <f>UnitControlCenter!$B$9</f>
        <v>billion 2024 dollars / year</v>
      </c>
      <c r="G68" s="146" t="s">
        <v>1160</v>
      </c>
      <c r="H68" s="146" t="s">
        <v>1157</v>
      </c>
      <c r="I68" s="146" t="s">
        <v>1168</v>
      </c>
      <c r="J68" s="146"/>
    </row>
    <row r="69" spans="1:10" x14ac:dyDescent="0.25">
      <c r="A69" s="143" t="s">
        <v>1094</v>
      </c>
      <c r="B69" s="143" t="s">
        <v>900</v>
      </c>
      <c r="C69" s="15">
        <v>0</v>
      </c>
      <c r="D69" t="s">
        <v>65</v>
      </c>
      <c r="E69" t="s">
        <v>64</v>
      </c>
      <c r="F69" t="str">
        <f>UnitControlCenter!$B$9</f>
        <v>billion 2024 dollars / year</v>
      </c>
      <c r="G69" t="s">
        <v>901</v>
      </c>
      <c r="H69" t="s">
        <v>902</v>
      </c>
      <c r="I69" t="s">
        <v>881</v>
      </c>
    </row>
    <row r="70" spans="1:10" x14ac:dyDescent="0.25">
      <c r="A70" s="143" t="s">
        <v>1094</v>
      </c>
      <c r="B70" s="143" t="s">
        <v>904</v>
      </c>
      <c r="C70" s="15">
        <v>0</v>
      </c>
      <c r="D70" t="s">
        <v>65</v>
      </c>
      <c r="E70" t="s">
        <v>64</v>
      </c>
      <c r="F70" t="str">
        <f>UnitControlCenter!$B$9</f>
        <v>billion 2024 dollars / year</v>
      </c>
      <c r="G70" t="s">
        <v>914</v>
      </c>
      <c r="H70" t="s">
        <v>915</v>
      </c>
      <c r="I70" t="s">
        <v>916</v>
      </c>
    </row>
    <row r="71" spans="1:10" x14ac:dyDescent="0.25">
      <c r="A71" s="143" t="s">
        <v>1094</v>
      </c>
      <c r="B71" s="143" t="s">
        <v>905</v>
      </c>
      <c r="C71" s="15">
        <v>0</v>
      </c>
      <c r="D71" t="s">
        <v>65</v>
      </c>
      <c r="E71" t="s">
        <v>64</v>
      </c>
      <c r="F71" t="str">
        <f>UnitControlCenter!$B$9</f>
        <v>billion 2024 dollars / year</v>
      </c>
      <c r="G71" t="s">
        <v>925</v>
      </c>
      <c r="H71" t="s">
        <v>923</v>
      </c>
      <c r="I71" t="s">
        <v>924</v>
      </c>
    </row>
    <row r="72" spans="1:10" x14ac:dyDescent="0.25">
      <c r="A72" s="143" t="s">
        <v>1094</v>
      </c>
      <c r="B72" s="143" t="s">
        <v>906</v>
      </c>
      <c r="C72" s="15">
        <v>0</v>
      </c>
      <c r="D72" t="s">
        <v>65</v>
      </c>
      <c r="E72" t="s">
        <v>64</v>
      </c>
      <c r="F72" t="str">
        <f>UnitControlCenter!$B$9</f>
        <v>billion 2024 dollars / year</v>
      </c>
      <c r="G72" t="s">
        <v>919</v>
      </c>
      <c r="H72" t="s">
        <v>915</v>
      </c>
      <c r="I72" t="s">
        <v>917</v>
      </c>
    </row>
    <row r="73" spans="1:10" x14ac:dyDescent="0.25">
      <c r="A73" s="143" t="s">
        <v>1094</v>
      </c>
      <c r="B73" s="143" t="s">
        <v>907</v>
      </c>
      <c r="C73" s="15">
        <v>0</v>
      </c>
      <c r="D73" t="s">
        <v>65</v>
      </c>
      <c r="E73" t="s">
        <v>64</v>
      </c>
      <c r="F73" t="str">
        <f>UnitControlCenter!$B$9</f>
        <v>billion 2024 dollars / year</v>
      </c>
      <c r="G73" t="s">
        <v>920</v>
      </c>
      <c r="H73" t="s">
        <v>915</v>
      </c>
      <c r="I73" t="s">
        <v>918</v>
      </c>
    </row>
    <row r="74" spans="1:10" x14ac:dyDescent="0.25">
      <c r="A74" s="143" t="s">
        <v>1094</v>
      </c>
      <c r="B74" s="143" t="s">
        <v>908</v>
      </c>
      <c r="C74" s="15">
        <v>0</v>
      </c>
      <c r="D74" t="s">
        <v>65</v>
      </c>
      <c r="E74" t="s">
        <v>64</v>
      </c>
      <c r="F74" t="str">
        <f>UnitControlCenter!$B$9</f>
        <v>billion 2024 dollars / year</v>
      </c>
      <c r="G74" t="s">
        <v>926</v>
      </c>
      <c r="H74" t="s">
        <v>923</v>
      </c>
      <c r="I74" t="s">
        <v>924</v>
      </c>
    </row>
    <row r="75" spans="1:10" x14ac:dyDescent="0.25">
      <c r="A75" s="143" t="s">
        <v>1094</v>
      </c>
      <c r="B75" s="143" t="s">
        <v>909</v>
      </c>
      <c r="C75" s="15">
        <v>0</v>
      </c>
      <c r="D75" t="s">
        <v>65</v>
      </c>
      <c r="E75" t="s">
        <v>64</v>
      </c>
      <c r="F75" t="str">
        <f>UnitControlCenter!$B$9</f>
        <v>billion 2024 dollars / year</v>
      </c>
      <c r="G75" t="s">
        <v>927</v>
      </c>
      <c r="H75" t="s">
        <v>923</v>
      </c>
      <c r="I75" t="s">
        <v>924</v>
      </c>
    </row>
    <row r="76" spans="1:10" x14ac:dyDescent="0.25">
      <c r="A76" s="143" t="s">
        <v>1094</v>
      </c>
      <c r="B76" s="143" t="s">
        <v>910</v>
      </c>
      <c r="C76" s="15">
        <v>0</v>
      </c>
      <c r="D76" t="s">
        <v>65</v>
      </c>
      <c r="E76" t="s">
        <v>64</v>
      </c>
      <c r="F76" t="str">
        <f>UnitControlCenter!$B$9</f>
        <v>billion 2024 dollars / year</v>
      </c>
      <c r="G76" t="s">
        <v>928</v>
      </c>
      <c r="H76" t="s">
        <v>923</v>
      </c>
      <c r="I76" t="s">
        <v>924</v>
      </c>
    </row>
    <row r="77" spans="1:10" x14ac:dyDescent="0.25">
      <c r="A77" s="143" t="s">
        <v>1094</v>
      </c>
      <c r="B77" s="143" t="s">
        <v>933</v>
      </c>
      <c r="C77" s="15">
        <v>0</v>
      </c>
      <c r="D77" t="s">
        <v>65</v>
      </c>
      <c r="E77" t="s">
        <v>64</v>
      </c>
      <c r="F77" t="str">
        <f>UnitControlCenter!$B$9</f>
        <v>billion 2024 dollars / year</v>
      </c>
      <c r="G77" t="s">
        <v>931</v>
      </c>
      <c r="H77" t="s">
        <v>923</v>
      </c>
      <c r="I77" t="s">
        <v>929</v>
      </c>
    </row>
    <row r="78" spans="1:10" ht="15.75" thickBot="1" x14ac:dyDescent="0.3">
      <c r="A78" s="144" t="s">
        <v>1094</v>
      </c>
      <c r="B78" s="144" t="s">
        <v>934</v>
      </c>
      <c r="C78" s="145">
        <v>0</v>
      </c>
      <c r="D78" s="146" t="s">
        <v>65</v>
      </c>
      <c r="E78" s="146" t="s">
        <v>64</v>
      </c>
      <c r="F78" s="146" t="str">
        <f>UnitControlCenter!$B$9</f>
        <v>billion 2024 dollars / year</v>
      </c>
      <c r="G78" s="146" t="s">
        <v>932</v>
      </c>
      <c r="H78" s="146" t="s">
        <v>923</v>
      </c>
      <c r="I78" s="146" t="s">
        <v>930</v>
      </c>
      <c r="J78" s="146"/>
    </row>
    <row r="79" spans="1:10" x14ac:dyDescent="0.25">
      <c r="A79" s="143" t="s">
        <v>579</v>
      </c>
      <c r="B79" s="143" t="s">
        <v>1210</v>
      </c>
      <c r="C79" s="15">
        <v>0</v>
      </c>
      <c r="D79" t="s">
        <v>63</v>
      </c>
      <c r="E79" t="s">
        <v>1212</v>
      </c>
      <c r="F79" t="str">
        <f>UnitControlCenter!$B$12</f>
        <v>incidents / year</v>
      </c>
      <c r="G79" t="s">
        <v>1139</v>
      </c>
    </row>
    <row r="80" spans="1:10" x14ac:dyDescent="0.25">
      <c r="A80" s="143" t="s">
        <v>579</v>
      </c>
      <c r="B80" s="143" t="s">
        <v>1408</v>
      </c>
      <c r="C80" s="15">
        <v>1</v>
      </c>
      <c r="D80" t="s">
        <v>63</v>
      </c>
      <c r="E80" t="s">
        <v>64</v>
      </c>
      <c r="F80" t="str">
        <f>UnitControlCenter!$B$13</f>
        <v>% change</v>
      </c>
      <c r="G80" t="s">
        <v>1409</v>
      </c>
    </row>
    <row r="81" spans="1:10" x14ac:dyDescent="0.25">
      <c r="A81" s="143" t="s">
        <v>579</v>
      </c>
      <c r="B81" s="143" t="s">
        <v>1458</v>
      </c>
      <c r="C81" s="15">
        <v>1</v>
      </c>
      <c r="D81" t="s">
        <v>65</v>
      </c>
      <c r="E81" t="s">
        <v>66</v>
      </c>
      <c r="F81" t="str">
        <f>UnitControlCenter!$B$12</f>
        <v>incidents / year</v>
      </c>
      <c r="G81" t="s">
        <v>1392</v>
      </c>
      <c r="H81" t="s">
        <v>1380</v>
      </c>
      <c r="I81" t="s">
        <v>1381</v>
      </c>
    </row>
    <row r="82" spans="1:10" x14ac:dyDescent="0.25">
      <c r="A82" s="143" t="s">
        <v>579</v>
      </c>
      <c r="B82" s="143" t="s">
        <v>1459</v>
      </c>
      <c r="C82" s="15">
        <v>1</v>
      </c>
      <c r="D82" t="s">
        <v>65</v>
      </c>
      <c r="E82" t="s">
        <v>64</v>
      </c>
      <c r="F82" t="str">
        <f>UnitControlCenter!$B$13</f>
        <v>% change</v>
      </c>
      <c r="G82" t="s">
        <v>1403</v>
      </c>
      <c r="H82" t="s">
        <v>1380</v>
      </c>
      <c r="I82" t="s">
        <v>1381</v>
      </c>
    </row>
    <row r="83" spans="1:10" x14ac:dyDescent="0.25">
      <c r="A83" s="143" t="s">
        <v>579</v>
      </c>
      <c r="B83" s="143" t="s">
        <v>1390</v>
      </c>
      <c r="C83" s="15">
        <v>1</v>
      </c>
      <c r="D83" t="s">
        <v>65</v>
      </c>
      <c r="E83" t="s">
        <v>66</v>
      </c>
      <c r="F83" t="str">
        <f>UnitControlCenter!$B$12</f>
        <v>incidents / year</v>
      </c>
      <c r="G83" t="s">
        <v>1393</v>
      </c>
      <c r="H83" t="s">
        <v>1382</v>
      </c>
      <c r="I83" s="15" t="s">
        <v>1383</v>
      </c>
      <c r="J83" s="15"/>
    </row>
    <row r="84" spans="1:10" x14ac:dyDescent="0.25">
      <c r="A84" s="143" t="s">
        <v>579</v>
      </c>
      <c r="B84" s="143" t="s">
        <v>1406</v>
      </c>
      <c r="C84" s="15">
        <v>1</v>
      </c>
      <c r="D84" t="s">
        <v>65</v>
      </c>
      <c r="E84" t="s">
        <v>64</v>
      </c>
      <c r="F84" t="str">
        <f>UnitControlCenter!$B$13</f>
        <v>% change</v>
      </c>
      <c r="G84" t="s">
        <v>1404</v>
      </c>
      <c r="H84" t="s">
        <v>1382</v>
      </c>
      <c r="I84" s="15" t="s">
        <v>1383</v>
      </c>
      <c r="J84" s="15"/>
    </row>
    <row r="85" spans="1:10" x14ac:dyDescent="0.25">
      <c r="A85" s="143" t="s">
        <v>579</v>
      </c>
      <c r="B85" s="143" t="s">
        <v>1391</v>
      </c>
      <c r="C85" s="15">
        <v>1</v>
      </c>
      <c r="D85" t="s">
        <v>65</v>
      </c>
      <c r="E85" t="s">
        <v>66</v>
      </c>
      <c r="F85" t="str">
        <f>UnitControlCenter!$B$12</f>
        <v>incidents / year</v>
      </c>
      <c r="G85" t="s">
        <v>1394</v>
      </c>
      <c r="H85" t="s">
        <v>1385</v>
      </c>
      <c r="I85" t="s">
        <v>1386</v>
      </c>
    </row>
    <row r="86" spans="1:10" x14ac:dyDescent="0.25">
      <c r="A86" s="143" t="s">
        <v>579</v>
      </c>
      <c r="B86" s="143" t="s">
        <v>1407</v>
      </c>
      <c r="C86" s="15">
        <v>1</v>
      </c>
      <c r="D86" t="s">
        <v>65</v>
      </c>
      <c r="E86" t="s">
        <v>64</v>
      </c>
      <c r="F86" t="str">
        <f>UnitControlCenter!$B$13</f>
        <v>% change</v>
      </c>
      <c r="G86" t="s">
        <v>1405</v>
      </c>
      <c r="H86" t="s">
        <v>1385</v>
      </c>
      <c r="I86" t="s">
        <v>1386</v>
      </c>
    </row>
    <row r="87" spans="1:10" x14ac:dyDescent="0.25">
      <c r="A87" s="143" t="s">
        <v>579</v>
      </c>
      <c r="B87" s="143" t="s">
        <v>1131</v>
      </c>
      <c r="C87" s="15">
        <v>0</v>
      </c>
      <c r="D87" t="s">
        <v>63</v>
      </c>
      <c r="E87" t="s">
        <v>64</v>
      </c>
      <c r="F87" t="str">
        <f>UnitControlCenter!$B$12</f>
        <v>incidents / year</v>
      </c>
      <c r="G87" t="s">
        <v>1139</v>
      </c>
    </row>
    <row r="88" spans="1:10" x14ac:dyDescent="0.25">
      <c r="A88" s="143" t="s">
        <v>579</v>
      </c>
      <c r="B88" s="143" t="s">
        <v>580</v>
      </c>
      <c r="C88" s="15">
        <v>1</v>
      </c>
      <c r="D88" t="s">
        <v>63</v>
      </c>
      <c r="E88" t="s">
        <v>64</v>
      </c>
      <c r="F88" t="str">
        <f>UnitControlCenter!$B$9</f>
        <v>billion 2024 dollars / year</v>
      </c>
      <c r="G88" t="s">
        <v>67</v>
      </c>
    </row>
    <row r="89" spans="1:10" x14ac:dyDescent="0.25">
      <c r="A89" s="143" t="s">
        <v>579</v>
      </c>
      <c r="B89" s="143" t="s">
        <v>1132</v>
      </c>
      <c r="C89" s="15">
        <v>1</v>
      </c>
      <c r="D89" t="s">
        <v>63</v>
      </c>
      <c r="E89" t="s">
        <v>64</v>
      </c>
      <c r="F89" t="str">
        <f>UnitControlCenter!$B$12</f>
        <v>incidents / year</v>
      </c>
      <c r="G89" t="s">
        <v>1140</v>
      </c>
    </row>
    <row r="90" spans="1:10" x14ac:dyDescent="0.25">
      <c r="A90" s="143" t="s">
        <v>579</v>
      </c>
      <c r="B90" s="143" t="s">
        <v>1133</v>
      </c>
      <c r="C90" s="15">
        <v>1</v>
      </c>
      <c r="D90" t="s">
        <v>63</v>
      </c>
      <c r="E90" t="s">
        <v>64</v>
      </c>
      <c r="F90" t="str">
        <f>UnitControlCenter!$B$12</f>
        <v>incidents / year</v>
      </c>
      <c r="G90" t="s">
        <v>1141</v>
      </c>
    </row>
    <row r="91" spans="1:10" x14ac:dyDescent="0.25">
      <c r="A91" s="143" t="s">
        <v>579</v>
      </c>
      <c r="B91" s="143" t="s">
        <v>1146</v>
      </c>
      <c r="C91" s="15">
        <v>1</v>
      </c>
      <c r="D91" t="s">
        <v>63</v>
      </c>
      <c r="E91" t="s">
        <v>64</v>
      </c>
      <c r="F91" t="str">
        <f>UnitControlCenter!$B$12</f>
        <v>incidents / year</v>
      </c>
      <c r="G91" t="s">
        <v>1147</v>
      </c>
    </row>
    <row r="92" spans="1:10" x14ac:dyDescent="0.25">
      <c r="A92" s="143" t="s">
        <v>579</v>
      </c>
      <c r="B92" s="143" t="s">
        <v>1134</v>
      </c>
      <c r="C92" s="15">
        <v>1</v>
      </c>
      <c r="D92" t="s">
        <v>63</v>
      </c>
      <c r="E92" t="s">
        <v>64</v>
      </c>
      <c r="F92" t="str">
        <f>UnitControlCenter!$B$12</f>
        <v>incidents / year</v>
      </c>
      <c r="G92" t="s">
        <v>1142</v>
      </c>
    </row>
    <row r="93" spans="1:10" x14ac:dyDescent="0.25">
      <c r="A93" s="143" t="s">
        <v>579</v>
      </c>
      <c r="B93" s="143" t="s">
        <v>1135</v>
      </c>
      <c r="C93" s="15">
        <v>1</v>
      </c>
      <c r="D93" t="s">
        <v>63</v>
      </c>
      <c r="E93" t="s">
        <v>64</v>
      </c>
      <c r="F93" t="str">
        <f>UnitControlCenter!$B$12</f>
        <v>incidents / year</v>
      </c>
      <c r="G93" t="s">
        <v>1143</v>
      </c>
    </row>
    <row r="94" spans="1:10" x14ac:dyDescent="0.25">
      <c r="A94" s="143" t="s">
        <v>579</v>
      </c>
      <c r="B94" s="143" t="s">
        <v>1136</v>
      </c>
      <c r="C94" s="15">
        <v>1</v>
      </c>
      <c r="D94" t="s">
        <v>63</v>
      </c>
      <c r="E94" t="s">
        <v>64</v>
      </c>
      <c r="F94" t="str">
        <f>UnitControlCenter!$B$12</f>
        <v>incidents / year</v>
      </c>
      <c r="G94" t="s">
        <v>1144</v>
      </c>
    </row>
    <row r="95" spans="1:10" ht="15.75" thickBot="1" x14ac:dyDescent="0.3">
      <c r="A95" s="144" t="s">
        <v>579</v>
      </c>
      <c r="B95" s="144" t="s">
        <v>1137</v>
      </c>
      <c r="C95" s="145">
        <v>1</v>
      </c>
      <c r="D95" s="146" t="s">
        <v>63</v>
      </c>
      <c r="E95" s="146" t="s">
        <v>64</v>
      </c>
      <c r="F95" s="146" t="str">
        <f>UnitControlCenter!$B$12</f>
        <v>incidents / year</v>
      </c>
      <c r="G95" s="146" t="s">
        <v>1145</v>
      </c>
      <c r="H95" s="146"/>
      <c r="I95" s="146"/>
      <c r="J95" s="146"/>
    </row>
    <row r="96" spans="1:10" x14ac:dyDescent="0.25">
      <c r="A96" s="143" t="s">
        <v>706</v>
      </c>
      <c r="B96" s="143" t="s">
        <v>581</v>
      </c>
      <c r="C96" s="15">
        <v>1</v>
      </c>
      <c r="D96" t="s">
        <v>65</v>
      </c>
      <c r="E96" t="s">
        <v>66</v>
      </c>
      <c r="F96" t="str">
        <f>UnitControlCenter!$B$16</f>
        <v>terawatt-hours (TWh) / year</v>
      </c>
      <c r="G96" s="58" t="s">
        <v>2421</v>
      </c>
      <c r="H96" s="58" t="s">
        <v>2422</v>
      </c>
      <c r="I96" t="s">
        <v>2423</v>
      </c>
    </row>
    <row r="97" spans="1:10" x14ac:dyDescent="0.25">
      <c r="A97" s="143" t="s">
        <v>706</v>
      </c>
      <c r="B97" s="143" t="s">
        <v>582</v>
      </c>
      <c r="C97" s="15">
        <v>1</v>
      </c>
      <c r="D97" t="s">
        <v>65</v>
      </c>
      <c r="E97" t="s">
        <v>64</v>
      </c>
      <c r="F97" t="str">
        <f>UnitControlCenter!$B$16</f>
        <v>terawatt-hours (TWh) / year</v>
      </c>
      <c r="G97" s="58" t="s">
        <v>2424</v>
      </c>
      <c r="H97" s="58" t="s">
        <v>2425</v>
      </c>
      <c r="I97" t="s">
        <v>2423</v>
      </c>
    </row>
    <row r="98" spans="1:10" x14ac:dyDescent="0.25">
      <c r="A98" s="143" t="s">
        <v>706</v>
      </c>
      <c r="B98" s="143" t="s">
        <v>583</v>
      </c>
      <c r="C98" s="15">
        <v>1</v>
      </c>
      <c r="D98" t="s">
        <v>65</v>
      </c>
      <c r="E98" t="s">
        <v>66</v>
      </c>
      <c r="F98" t="str">
        <f>UnitControlCenter!$B$21</f>
        <v>gigawatts (GW) / year</v>
      </c>
      <c r="G98" s="58" t="s">
        <v>2426</v>
      </c>
      <c r="H98" s="58" t="s">
        <v>2427</v>
      </c>
      <c r="I98" t="s">
        <v>2428</v>
      </c>
    </row>
    <row r="99" spans="1:10" x14ac:dyDescent="0.25">
      <c r="A99" s="143" t="s">
        <v>706</v>
      </c>
      <c r="B99" s="143" t="s">
        <v>584</v>
      </c>
      <c r="C99" s="15">
        <v>1</v>
      </c>
      <c r="D99" t="s">
        <v>65</v>
      </c>
      <c r="E99" t="s">
        <v>64</v>
      </c>
      <c r="F99" t="str">
        <f>UnitControlCenter!$B$21</f>
        <v>gigawatts (GW) / year</v>
      </c>
      <c r="G99" s="58" t="s">
        <v>2429</v>
      </c>
      <c r="H99" s="58" t="s">
        <v>2430</v>
      </c>
      <c r="I99" t="s">
        <v>2431</v>
      </c>
    </row>
    <row r="100" spans="1:10" x14ac:dyDescent="0.25">
      <c r="A100" s="143" t="s">
        <v>706</v>
      </c>
      <c r="B100" s="143" t="s">
        <v>707</v>
      </c>
      <c r="C100" s="15">
        <v>1</v>
      </c>
      <c r="D100" t="s">
        <v>65</v>
      </c>
      <c r="E100" t="s">
        <v>66</v>
      </c>
      <c r="F100" t="str">
        <f>UnitControlCenter!$B$16</f>
        <v>terawatt-hours (TWh) / year</v>
      </c>
      <c r="G100" t="s">
        <v>1918</v>
      </c>
      <c r="H100" t="s">
        <v>1919</v>
      </c>
      <c r="I100" t="s">
        <v>1920</v>
      </c>
    </row>
    <row r="101" spans="1:10" x14ac:dyDescent="0.25">
      <c r="A101" s="143" t="s">
        <v>706</v>
      </c>
      <c r="B101" s="143" t="s">
        <v>1894</v>
      </c>
      <c r="C101" s="15">
        <v>0</v>
      </c>
      <c r="D101" t="s">
        <v>63</v>
      </c>
      <c r="E101" t="s">
        <v>64</v>
      </c>
      <c r="F101" t="str">
        <f>UnitControlCenter!B18</f>
        <v>%</v>
      </c>
      <c r="G101" t="s">
        <v>1523</v>
      </c>
    </row>
    <row r="102" spans="1:10" x14ac:dyDescent="0.25">
      <c r="A102" s="143" t="s">
        <v>706</v>
      </c>
      <c r="B102" s="143" t="s">
        <v>1525</v>
      </c>
      <c r="C102" s="15">
        <v>1</v>
      </c>
      <c r="D102" t="s">
        <v>63</v>
      </c>
      <c r="E102" t="s">
        <v>64</v>
      </c>
      <c r="F102" t="str">
        <f>UnitControlCenter!B19</f>
        <v>metric tons CO2e / megawatt-hour (MWh)</v>
      </c>
      <c r="G102" t="s">
        <v>1524</v>
      </c>
    </row>
    <row r="103" spans="1:10" ht="15.75" thickBot="1" x14ac:dyDescent="0.3">
      <c r="A103" s="144" t="s">
        <v>706</v>
      </c>
      <c r="B103" s="144" t="s">
        <v>1532</v>
      </c>
      <c r="C103" s="145">
        <v>1</v>
      </c>
      <c r="D103" s="146" t="s">
        <v>63</v>
      </c>
      <c r="E103" s="146" t="s">
        <v>64</v>
      </c>
      <c r="F103" s="146" t="str">
        <f>UnitControlCenter!B20</f>
        <v>kilowatt-hour / 2024 dollar</v>
      </c>
      <c r="G103" s="146" t="s">
        <v>1533</v>
      </c>
      <c r="H103" s="146"/>
      <c r="I103" s="146"/>
      <c r="J103" s="146"/>
    </row>
    <row r="104" spans="1:10" x14ac:dyDescent="0.25">
      <c r="A104" s="143" t="s">
        <v>1351</v>
      </c>
      <c r="B104" s="143" t="s">
        <v>585</v>
      </c>
      <c r="C104" s="15">
        <v>0</v>
      </c>
      <c r="D104" t="s">
        <v>65</v>
      </c>
      <c r="E104" t="s">
        <v>597</v>
      </c>
      <c r="F104" t="str">
        <f>UnitControlCenter!$B$22</f>
        <v>2024 dollars / megawatt-hour (MWh)</v>
      </c>
      <c r="G104" t="s">
        <v>1752</v>
      </c>
      <c r="H104" t="s">
        <v>1818</v>
      </c>
      <c r="I104" s="15" t="s">
        <v>1820</v>
      </c>
    </row>
    <row r="105" spans="1:10" x14ac:dyDescent="0.25">
      <c r="A105" s="143" t="s">
        <v>1351</v>
      </c>
      <c r="B105" s="143" t="s">
        <v>1921</v>
      </c>
      <c r="C105" s="15">
        <v>0</v>
      </c>
      <c r="D105" t="s">
        <v>63</v>
      </c>
      <c r="E105" t="s">
        <v>64</v>
      </c>
      <c r="F105" t="str">
        <f>UnitControlCenter!B22</f>
        <v>2024 dollars / megawatt-hour (MWh)</v>
      </c>
      <c r="G105" t="s">
        <v>1922</v>
      </c>
    </row>
    <row r="106" spans="1:10" x14ac:dyDescent="0.25">
      <c r="A106" s="143" t="s">
        <v>1351</v>
      </c>
      <c r="B106" s="143" t="s">
        <v>586</v>
      </c>
      <c r="C106" s="15">
        <v>1</v>
      </c>
      <c r="D106" t="s">
        <v>65</v>
      </c>
      <c r="E106" t="s">
        <v>66</v>
      </c>
      <c r="F106" t="str">
        <f>UnitControlCenter!$B$16</f>
        <v>terawatt-hours (TWh) / year</v>
      </c>
      <c r="G106" t="s">
        <v>1005</v>
      </c>
      <c r="H106" t="s">
        <v>1006</v>
      </c>
      <c r="I106" t="s">
        <v>1007</v>
      </c>
    </row>
    <row r="107" spans="1:10" x14ac:dyDescent="0.25">
      <c r="A107" s="143" t="s">
        <v>1351</v>
      </c>
      <c r="B107" s="143" t="s">
        <v>1352</v>
      </c>
      <c r="C107" s="15">
        <v>1</v>
      </c>
      <c r="D107" t="s">
        <v>65</v>
      </c>
      <c r="E107" t="s">
        <v>66</v>
      </c>
      <c r="F107" t="str">
        <f>UnitControlCenter!$B$3</f>
        <v>million metric tons / year</v>
      </c>
      <c r="G107" t="s">
        <v>1754</v>
      </c>
      <c r="H107" t="s">
        <v>1819</v>
      </c>
      <c r="I107" s="15" t="s">
        <v>1821</v>
      </c>
    </row>
    <row r="108" spans="1:10" x14ac:dyDescent="0.25">
      <c r="A108" s="143" t="s">
        <v>1351</v>
      </c>
      <c r="B108" s="143" t="s">
        <v>700</v>
      </c>
      <c r="C108" s="15">
        <v>1</v>
      </c>
      <c r="D108" t="s">
        <v>65</v>
      </c>
      <c r="E108" t="s">
        <v>66</v>
      </c>
      <c r="F108" t="str">
        <f>UnitControlCenter!$B$23</f>
        <v>cubic km / yr</v>
      </c>
      <c r="G108" t="s">
        <v>1753</v>
      </c>
      <c r="H108" t="s">
        <v>1818</v>
      </c>
      <c r="I108" s="15" t="s">
        <v>1820</v>
      </c>
    </row>
    <row r="109" spans="1:10" s="146" customFormat="1" ht="15.75" thickBot="1" x14ac:dyDescent="0.3">
      <c r="A109" s="144" t="s">
        <v>1351</v>
      </c>
      <c r="B109" s="144" t="s">
        <v>701</v>
      </c>
      <c r="C109" s="145">
        <v>1</v>
      </c>
      <c r="D109" s="146" t="s">
        <v>65</v>
      </c>
      <c r="E109" s="146" t="s">
        <v>66</v>
      </c>
      <c r="F109" s="146" t="str">
        <f>UnitControlCenter!$B$23</f>
        <v>cubic km / yr</v>
      </c>
      <c r="G109" s="146" t="s">
        <v>1755</v>
      </c>
      <c r="H109" t="s">
        <v>1818</v>
      </c>
      <c r="I109" s="15" t="s">
        <v>1820</v>
      </c>
    </row>
    <row r="110" spans="1:10" x14ac:dyDescent="0.25">
      <c r="A110" s="143" t="s">
        <v>1714</v>
      </c>
      <c r="B110" s="143" t="s">
        <v>1715</v>
      </c>
      <c r="C110" s="15">
        <v>1</v>
      </c>
      <c r="D110" t="s">
        <v>65</v>
      </c>
      <c r="E110" t="s">
        <v>1721</v>
      </c>
      <c r="F110" t="str">
        <f>UnitControlCenter!$B$17</f>
        <v>terawatt-hours (TWh)</v>
      </c>
      <c r="G110" t="s">
        <v>1780</v>
      </c>
      <c r="H110" s="58" t="s">
        <v>2432</v>
      </c>
      <c r="I110" t="s">
        <v>1777</v>
      </c>
    </row>
    <row r="111" spans="1:10" x14ac:dyDescent="0.25">
      <c r="A111" s="143" t="s">
        <v>1714</v>
      </c>
      <c r="B111" s="143" t="s">
        <v>1716</v>
      </c>
      <c r="C111" s="15">
        <v>1</v>
      </c>
      <c r="D111" t="s">
        <v>65</v>
      </c>
      <c r="E111" t="s">
        <v>1721</v>
      </c>
      <c r="F111" t="str">
        <f>UnitControlCenter!$B$17</f>
        <v>terawatt-hours (TWh)</v>
      </c>
      <c r="G111" t="s">
        <v>1781</v>
      </c>
      <c r="H111" s="149" t="str">
        <f>H$110</f>
        <v>Curtailed Wind &amp; Solar, Demand Altering Technologies (Negative), Electricity Imports, Hydrogen Combined Cycle, Hydrogen Combustion Turbine, Geothermal, Biomass with CCS, Biomass, Solar Thermal, Solar PV, Distributed Solar PV, Onshore Wind, Offshore Wind, Hydro, Small Modular Reactors, Conventional Nuclear, Distributed Non-Solar, Municipal Solid Waste, Other Petroleum, Heavy or Residual Fuel Oil, CHP, Natural Gas Peaker, Natural Gas Combined Cycle with CCS, Natural Gas Combined Cycle, Natural Gas Steam Turbine, Lignite with CCS, Lignite, Hard Coal with CCS, Hard Coal, Electricity Exports, Demand Altering Technologies (Positive)</v>
      </c>
      <c r="I111" s="149" t="str">
        <f>I$110</f>
        <v>abd8a4, af64ff, b49f00, ff9999, e5ffcc, 620e7a, 65fffb, 00b050, ff6400, ffff00, f1bb18, c2dffd, 087bf1, 004185, ccff33, 04ffaf, bfb088, ff00ff, 000000, ad6600, 740000, f593e0, 9b1cb0, c01b00, ff0000, 6e8000, 004d10, 009999, 969696, b49f00, af64ff</v>
      </c>
    </row>
    <row r="112" spans="1:10" x14ac:dyDescent="0.25">
      <c r="A112" s="143" t="s">
        <v>1714</v>
      </c>
      <c r="B112" s="143" t="s">
        <v>1717</v>
      </c>
      <c r="C112" s="15">
        <v>1</v>
      </c>
      <c r="D112" t="s">
        <v>65</v>
      </c>
      <c r="E112" t="s">
        <v>1721</v>
      </c>
      <c r="F112" t="str">
        <f>UnitControlCenter!$B$17</f>
        <v>terawatt-hours (TWh)</v>
      </c>
      <c r="G112" t="s">
        <v>1782</v>
      </c>
      <c r="H112" s="149" t="str">
        <f t="shared" ref="H112:I115" si="0">H$110</f>
        <v>Curtailed Wind &amp; Solar, Demand Altering Technologies (Negative), Electricity Imports, Hydrogen Combined Cycle, Hydrogen Combustion Turbine, Geothermal, Biomass with CCS, Biomass, Solar Thermal, Solar PV, Distributed Solar PV, Onshore Wind, Offshore Wind, Hydro, Small Modular Reactors, Conventional Nuclear, Distributed Non-Solar, Municipal Solid Waste, Other Petroleum, Heavy or Residual Fuel Oil, CHP, Natural Gas Peaker, Natural Gas Combined Cycle with CCS, Natural Gas Combined Cycle, Natural Gas Steam Turbine, Lignite with CCS, Lignite, Hard Coal with CCS, Hard Coal, Electricity Exports, Demand Altering Technologies (Positive)</v>
      </c>
      <c r="I112" s="149" t="str">
        <f t="shared" si="0"/>
        <v>abd8a4, af64ff, b49f00, ff9999, e5ffcc, 620e7a, 65fffb, 00b050, ff6400, ffff00, f1bb18, c2dffd, 087bf1, 004185, ccff33, 04ffaf, bfb088, ff00ff, 000000, ad6600, 740000, f593e0, 9b1cb0, c01b00, ff0000, 6e8000, 004d10, 009999, 969696, b49f00, af64ff</v>
      </c>
    </row>
    <row r="113" spans="1:10" x14ac:dyDescent="0.25">
      <c r="A113" s="143" t="s">
        <v>1714</v>
      </c>
      <c r="B113" s="143" t="s">
        <v>1718</v>
      </c>
      <c r="C113" s="15">
        <v>1</v>
      </c>
      <c r="D113" t="s">
        <v>65</v>
      </c>
      <c r="E113" t="s">
        <v>1721</v>
      </c>
      <c r="F113" t="str">
        <f>UnitControlCenter!$B$17</f>
        <v>terawatt-hours (TWh)</v>
      </c>
      <c r="G113" t="s">
        <v>1783</v>
      </c>
      <c r="H113" s="149" t="str">
        <f t="shared" si="0"/>
        <v>Curtailed Wind &amp; Solar, Demand Altering Technologies (Negative), Electricity Imports, Hydrogen Combined Cycle, Hydrogen Combustion Turbine, Geothermal, Biomass with CCS, Biomass, Solar Thermal, Solar PV, Distributed Solar PV, Onshore Wind, Offshore Wind, Hydro, Small Modular Reactors, Conventional Nuclear, Distributed Non-Solar, Municipal Solid Waste, Other Petroleum, Heavy or Residual Fuel Oil, CHP, Natural Gas Peaker, Natural Gas Combined Cycle with CCS, Natural Gas Combined Cycle, Natural Gas Steam Turbine, Lignite with CCS, Lignite, Hard Coal with CCS, Hard Coal, Electricity Exports, Demand Altering Technologies (Positive)</v>
      </c>
      <c r="I113" s="149" t="str">
        <f t="shared" si="0"/>
        <v>abd8a4, af64ff, b49f00, ff9999, e5ffcc, 620e7a, 65fffb, 00b050, ff6400, ffff00, f1bb18, c2dffd, 087bf1, 004185, ccff33, 04ffaf, bfb088, ff00ff, 000000, ad6600, 740000, f593e0, 9b1cb0, c01b00, ff0000, 6e8000, 004d10, 009999, 969696, b49f00, af64ff</v>
      </c>
    </row>
    <row r="114" spans="1:10" x14ac:dyDescent="0.25">
      <c r="A114" s="143" t="s">
        <v>1714</v>
      </c>
      <c r="B114" s="143" t="s">
        <v>1719</v>
      </c>
      <c r="C114" s="15">
        <v>0</v>
      </c>
      <c r="D114" t="s">
        <v>65</v>
      </c>
      <c r="E114" t="s">
        <v>1721</v>
      </c>
      <c r="F114" t="str">
        <f>UnitControlCenter!$B$17</f>
        <v>terawatt-hours (TWh)</v>
      </c>
      <c r="G114" t="s">
        <v>1778</v>
      </c>
      <c r="H114" s="149" t="str">
        <f t="shared" si="0"/>
        <v>Curtailed Wind &amp; Solar, Demand Altering Technologies (Negative), Electricity Imports, Hydrogen Combined Cycle, Hydrogen Combustion Turbine, Geothermal, Biomass with CCS, Biomass, Solar Thermal, Solar PV, Distributed Solar PV, Onshore Wind, Offshore Wind, Hydro, Small Modular Reactors, Conventional Nuclear, Distributed Non-Solar, Municipal Solid Waste, Other Petroleum, Heavy or Residual Fuel Oil, CHP, Natural Gas Peaker, Natural Gas Combined Cycle with CCS, Natural Gas Combined Cycle, Natural Gas Steam Turbine, Lignite with CCS, Lignite, Hard Coal with CCS, Hard Coal, Electricity Exports, Demand Altering Technologies (Positive)</v>
      </c>
      <c r="I114" s="149" t="str">
        <f t="shared" si="0"/>
        <v>abd8a4, af64ff, b49f00, ff9999, e5ffcc, 620e7a, 65fffb, 00b050, ff6400, ffff00, f1bb18, c2dffd, 087bf1, 004185, ccff33, 04ffaf, bfb088, ff00ff, 000000, ad6600, 740000, f593e0, 9b1cb0, c01b00, ff0000, 6e8000, 004d10, 009999, 969696, b49f00, af64ff</v>
      </c>
    </row>
    <row r="115" spans="1:10" x14ac:dyDescent="0.25">
      <c r="A115" s="143" t="s">
        <v>1714</v>
      </c>
      <c r="B115" s="143" t="s">
        <v>1720</v>
      </c>
      <c r="C115" s="15">
        <v>0</v>
      </c>
      <c r="D115" t="s">
        <v>65</v>
      </c>
      <c r="E115" t="s">
        <v>1721</v>
      </c>
      <c r="F115" t="str">
        <f>UnitControlCenter!$B$17</f>
        <v>terawatt-hours (TWh)</v>
      </c>
      <c r="G115" t="s">
        <v>1779</v>
      </c>
      <c r="H115" s="149" t="str">
        <f t="shared" si="0"/>
        <v>Curtailed Wind &amp; Solar, Demand Altering Technologies (Negative), Electricity Imports, Hydrogen Combined Cycle, Hydrogen Combustion Turbine, Geothermal, Biomass with CCS, Biomass, Solar Thermal, Solar PV, Distributed Solar PV, Onshore Wind, Offshore Wind, Hydro, Small Modular Reactors, Conventional Nuclear, Distributed Non-Solar, Municipal Solid Waste, Other Petroleum, Heavy or Residual Fuel Oil, CHP, Natural Gas Peaker, Natural Gas Combined Cycle with CCS, Natural Gas Combined Cycle, Natural Gas Steam Turbine, Lignite with CCS, Lignite, Hard Coal with CCS, Hard Coal, Electricity Exports, Demand Altering Technologies (Positive)</v>
      </c>
      <c r="I115" s="149" t="str">
        <f t="shared" si="0"/>
        <v>abd8a4, af64ff, b49f00, ff9999, e5ffcc, 620e7a, 65fffb, 00b050, ff6400, ffff00, f1bb18, c2dffd, 087bf1, 004185, ccff33, 04ffaf, bfb088, ff00ff, 000000, ad6600, 740000, f593e0, 9b1cb0, c01b00, ff0000, 6e8000, 004d10, 009999, 969696, b49f00, af64ff</v>
      </c>
    </row>
    <row r="116" spans="1:10" x14ac:dyDescent="0.25">
      <c r="A116" s="143" t="s">
        <v>1714</v>
      </c>
      <c r="B116" s="143" t="s">
        <v>1724</v>
      </c>
      <c r="C116" s="15">
        <v>1</v>
      </c>
      <c r="D116" t="s">
        <v>65</v>
      </c>
      <c r="E116" t="s">
        <v>1722</v>
      </c>
      <c r="F116" t="str">
        <f>UnitControlCenter!$B$17</f>
        <v>terawatt-hours (TWh)</v>
      </c>
      <c r="G116" s="150" t="str">
        <f>G110</f>
        <v>Output Curtailed Variable Renewable Electricity by Hour[average summer day,Hour]; Output Electricity Supplied to Grid by Demand Altering Technologies[average summer day,Hour]; Output Imported Electricity by Hour[average summer day,Hour]; Output Total Electricity Dispatched by Hour by Plant Type[average summer day,Hour,hydrogen combined cycle es]; Output Total Electricity Dispatched by Hour by Plant Type[average summer day,Hour,hydrogen combustion turbine es]; Output Total Electricity Dispatched by Hour by Plant Type[average summer day,Hour,geothermal es]; Output Total Electricity Dispatched by Hour by Plant Type[average summer day,Hour,biomass w CCS es]; Output Total Electricity Dispatched by Hour by Plant Type[average summer day,Hour,biomass es]; Output Total Electricity Dispatched by Hour by Plant Type[average summer day,Hour,solar thermal es]; Output Total Electricity Dispatched by Hour by Plant Type[average summer day,Hour,solar PV es]; Output Electricity Supplied by Distributed Solar Capacity[average summer day,Hour]; Output Total Electricity Dispatched by Hour by Plant Type[average summer day,Hour,onshore wind es];Output Total Electricity Dispatched by Hour by Plant Type[average summer day,Hour,offshore wind es]; Output Total Electricity Dispatched by Hour by Plant Type[average summer day,Hour,hydro es]; Output Total Electricity Dispatched by Hour by Plant Type[average summer day,Hour,small modular reactor es]; Output Total Electricity Dispatched by Hour by Plant Type[average summer day,Hour,nuclear es]; Output Electricity Supplied by Distributed Non Solar Capacity[average summer day,Hour]; Output Total Electricity Dispatched by Hour by Plant Type[average summer day,Hour,municipal solid waste es]; Output Total Electricity Dispatched by Hour by Plant Type[average summer day,Hour,petroleum es]; Output Total Electricity Dispatched by Hour by Plant Type[average summer day,Hour,heavy or residual fuel oil es]; Output Total Electricity Dispatched by Hour by Plant Type[average summer day,Hour,crude oil es]; Output Total Electricity Dispatched by Hour by Plant Type[average summer day,Hour,natural gas peaker es]; Output Total Electricity Dispatched by Hour by Plant Type[average summer day,Hour,natural gas combined cycle w CCS es]; Output Total Electricity Dispatched by Hour by Plant Type[average summer day,Hour,natural gas combined cycle es]; Output Total Electricity Dispatched by Hour by Plant Type[average summer day,Hour,natural gas steam turbine es]; Output Total Electricity Dispatched by Hour by Plant Type[average summer day,Hour,lignite w CCS es]; Output Total Electricity Dispatched by Hour by Plant Type[average summer day,Hour,lignite es]; Output Total Electricity Dispatched by Hour by Plant Type[average summer day,Hour,hard coal w CCS es]; Output Total Electricity Dispatched by Hour by Plant Type[average summer day,Hour,hard coal es]; Output Exported Electricity by Hour[average summer day,Hour]; Output Electricity Drawn from Grid by Demand Altering Technologies[average summer day,Hour]</v>
      </c>
      <c r="H116" s="150" t="str">
        <f t="shared" ref="H116:I116" si="1">H110</f>
        <v>Curtailed Wind &amp; Solar, Demand Altering Technologies (Negative), Electricity Imports, Hydrogen Combined Cycle, Hydrogen Combustion Turbine, Geothermal, Biomass with CCS, Biomass, Solar Thermal, Solar PV, Distributed Solar PV, Onshore Wind, Offshore Wind, Hydro, Small Modular Reactors, Conventional Nuclear, Distributed Non-Solar, Municipal Solid Waste, Other Petroleum, Heavy or Residual Fuel Oil, CHP, Natural Gas Peaker, Natural Gas Combined Cycle with CCS, Natural Gas Combined Cycle, Natural Gas Steam Turbine, Lignite with CCS, Lignite, Hard Coal with CCS, Hard Coal, Electricity Exports, Demand Altering Technologies (Positive)</v>
      </c>
      <c r="I116" s="150" t="str">
        <f t="shared" si="1"/>
        <v>abd8a4, af64ff, b49f00, ff9999, e5ffcc, 620e7a, 65fffb, 00b050, ff6400, ffff00, f1bb18, c2dffd, 087bf1, 004185, ccff33, 04ffaf, bfb088, ff00ff, 000000, ad6600, 740000, f593e0, 9b1cb0, c01b00, ff0000, 6e8000, 004d10, 009999, 969696, b49f00, af64ff</v>
      </c>
      <c r="J116" s="150"/>
    </row>
    <row r="117" spans="1:10" x14ac:dyDescent="0.25">
      <c r="A117" s="143" t="s">
        <v>1714</v>
      </c>
      <c r="B117" s="143" t="s">
        <v>1725</v>
      </c>
      <c r="C117" s="15">
        <v>1</v>
      </c>
      <c r="D117" t="s">
        <v>65</v>
      </c>
      <c r="E117" t="s">
        <v>1722</v>
      </c>
      <c r="F117" t="str">
        <f>UnitControlCenter!$B$17</f>
        <v>terawatt-hours (TWh)</v>
      </c>
      <c r="G117" s="150" t="str">
        <f t="shared" ref="G117:I117" si="2">G111</f>
        <v>Output Curtailed Variable Renewable Electricity by Hour[average fall day,Hour]; Output Electricity Supplied to Grid by Demand Altering Technologies[average fall day,Hour]; Output Imported Electricity by Hour[average fall day,Hour]; Output Total Electricity Dispatched by Hour by Plant Type[average fall day,Hour,hydrogen combined cycle es]; Output Total Electricity Dispatched by Hour by Plant Type[average fall day,Hour,hydrogen combustion turbine es]; Output Total Electricity Dispatched by Hour by Plant Type[average fall day,Hour,geothermal es]; Output Total Electricity Dispatched by Hour by Plant Type[average fall day,Hour,biomass w CCS es]; Output Total Electricity Dispatched by Hour by Plant Type[average fall day,Hour,biomass es]; Output Total Electricity Dispatched by Hour by Plant Type[average fall day,Hour,solar thermal es]; Output Total Electricity Dispatched by Hour by Plant Type[average fall day,Hour,solar PV es]; Output Electricity Supplied by Distributed Solar Capacity[average fall day,Hour]; Output Total Electricity Dispatched by Hour by Plant Type[average fall day,Hour,onshore wind es];Output Total Electricity Dispatched by Hour by Plant Type[average fall day,Hour,offshore wind es]; Output Total Electricity Dispatched by Hour by Plant Type[average fall day,Hour,hydro es]; Output Total Electricity Dispatched by Hour by Plant Type[average fall day,Hour,small modular reactor es]; Output Total Electricity Dispatched by Hour by Plant Type[average fall day,Hour,nuclear es]; Output Electricity Supplied by Distributed Non Solar Capacity[average fall day,Hour]; Output Total Electricity Dispatched by Hour by Plant Type[average fall day,Hour,municipal solid waste es]; Output Total Electricity Dispatched by Hour by Plant Type[average fall day,Hour,petroleum es]; Output Total Electricity Dispatched by Hour by Plant Type[average fall day,Hour,heavy or residual fuel oil es]; Output Total Electricity Dispatched by Hour by Plant Type[average fall day,Hour,crude oil es]; Output Total Electricity Dispatched by Hour by Plant Type[average fall day,Hour,natural gas peaker es]; Output Total Electricity Dispatched by Hour by Plant Type[average fall day,Hour,natural gas combined cycle w CCS es]; Output Total Electricity Dispatched by Hour by Plant Type[average fall day,Hour,natural gas combined cycle es]; Output Total Electricity Dispatched by Hour by Plant Type[average fall day,Hour,natural gas steam turbine es]; Output Total Electricity Dispatched by Hour by Plant Type[average fall day,Hour,lignite w CCS es]; Output Total Electricity Dispatched by Hour by Plant Type[average fall day,Hour,lignite es]; Output Total Electricity Dispatched by Hour by Plant Type[average fall day,Hour,hard coal w CCS es]; Output Total Electricity Dispatched by Hour by Plant Type[average fall day,Hour,hard coal es]; Output Exported Electricity by Hour[average fall day,Hour]; Output Electricity Drawn from Grid by Demand Altering Technologies[average fall day,Hour]</v>
      </c>
      <c r="H117" s="150" t="str">
        <f t="shared" si="2"/>
        <v>Curtailed Wind &amp; Solar, Demand Altering Technologies (Negative), Electricity Imports, Hydrogen Combined Cycle, Hydrogen Combustion Turbine, Geothermal, Biomass with CCS, Biomass, Solar Thermal, Solar PV, Distributed Solar PV, Onshore Wind, Offshore Wind, Hydro, Small Modular Reactors, Conventional Nuclear, Distributed Non-Solar, Municipal Solid Waste, Other Petroleum, Heavy or Residual Fuel Oil, CHP, Natural Gas Peaker, Natural Gas Combined Cycle with CCS, Natural Gas Combined Cycle, Natural Gas Steam Turbine, Lignite with CCS, Lignite, Hard Coal with CCS, Hard Coal, Electricity Exports, Demand Altering Technologies (Positive)</v>
      </c>
      <c r="I117" s="150" t="str">
        <f t="shared" si="2"/>
        <v>abd8a4, af64ff, b49f00, ff9999, e5ffcc, 620e7a, 65fffb, 00b050, ff6400, ffff00, f1bb18, c2dffd, 087bf1, 004185, ccff33, 04ffaf, bfb088, ff00ff, 000000, ad6600, 740000, f593e0, 9b1cb0, c01b00, ff0000, 6e8000, 004d10, 009999, 969696, b49f00, af64ff</v>
      </c>
      <c r="J117" s="150"/>
    </row>
    <row r="118" spans="1:10" x14ac:dyDescent="0.25">
      <c r="A118" s="143" t="s">
        <v>1714</v>
      </c>
      <c r="B118" s="143" t="s">
        <v>1726</v>
      </c>
      <c r="C118" s="15">
        <v>1</v>
      </c>
      <c r="D118" t="s">
        <v>65</v>
      </c>
      <c r="E118" t="s">
        <v>1722</v>
      </c>
      <c r="F118" t="str">
        <f>UnitControlCenter!$B$17</f>
        <v>terawatt-hours (TWh)</v>
      </c>
      <c r="G118" s="150" t="str">
        <f t="shared" ref="G118:I118" si="3">G112</f>
        <v>Output Curtailed Variable Renewable Electricity by Hour[average winter day,Hour]; Output Electricity Supplied to Grid by Demand Altering Technologies[average winter day,Hour]; Output Imported Electricity by Hour[average winter day,Hour]; Output Total Electricity Dispatched by Hour by Plant Type[average winter day,Hour,hydrogen combined cycle es]; Output Total Electricity Dispatched by Hour by Plant Type[average winter day,Hour,hydrogen combustion turbine es]; Output Total Electricity Dispatched by Hour by Plant Type[average winter day,Hour,geothermal es]; Output Total Electricity Dispatched by Hour by Plant Type[average winter day,Hour,biomass w CCS es]; Output Total Electricity Dispatched by Hour by Plant Type[average winter day,Hour,biomass es]; Output Total Electricity Dispatched by Hour by Plant Type[average winter day,Hour,solar thermal es]; Output Total Electricity Dispatched by Hour by Plant Type[average winter day,Hour,solar PV es]; Output Electricity Supplied by Distributed Solar Capacity[average winter day,Hour]; Output Total Electricity Dispatched by Hour by Plant Type[average winter day,Hour,onshore wind es];Output Total Electricity Dispatched by Hour by Plant Type[average winter day,Hour,offshore wind es]; Output Total Electricity Dispatched by Hour by Plant Type[average winter day,Hour,hydro es]; Output Total Electricity Dispatched by Hour by Plant Type[average winter day,Hour,small modular reactor es]; Output Total Electricity Dispatched by Hour by Plant Type[average winter day,Hour,nuclear es]; Output Electricity Supplied by Distributed Non Solar Capacity[average winter day,Hour]; Output Total Electricity Dispatched by Hour by Plant Type[average winter day,Hour,municipal solid waste es]; Output Total Electricity Dispatched by Hour by Plant Type[average winter day,Hour,petroleum es]; Output Total Electricity Dispatched by Hour by Plant Type[average winter day,Hour,heavy or residual fuel oil es]; Output Total Electricity Dispatched by Hour by Plant Type[average winter day,Hour,crude oil es]; Output Total Electricity Dispatched by Hour by Plant Type[average winter day,Hour,natural gas peaker es]; Output Total Electricity Dispatched by Hour by Plant Type[average winter day,Hour,natural gas combined cycle w CCS es]; Output Total Electricity Dispatched by Hour by Plant Type[average winter day,Hour,natural gas combined cycle es]; Output Total Electricity Dispatched by Hour by Plant Type[average winter day,Hour,natural gas steam turbine es]; Output Total Electricity Dispatched by Hour by Plant Type[average winter day,Hour,lignite w CCS es]; Output Total Electricity Dispatched by Hour by Plant Type[average winter day,Hour,lignite es]; Output Total Electricity Dispatched by Hour by Plant Type[average winter day,Hour,hard coal w CCS es]; Output Total Electricity Dispatched by Hour by Plant Type[average winter day,Hour,hard coal es]; Output Exported Electricity by Hour[average winter day,Hour]; Output Electricity Drawn from Grid by Demand Altering Technologies[average winter day,Hour]</v>
      </c>
      <c r="H118" s="150" t="str">
        <f t="shared" si="3"/>
        <v>Curtailed Wind &amp; Solar, Demand Altering Technologies (Negative), Electricity Imports, Hydrogen Combined Cycle, Hydrogen Combustion Turbine, Geothermal, Biomass with CCS, Biomass, Solar Thermal, Solar PV, Distributed Solar PV, Onshore Wind, Offshore Wind, Hydro, Small Modular Reactors, Conventional Nuclear, Distributed Non-Solar, Municipal Solid Waste, Other Petroleum, Heavy or Residual Fuel Oil, CHP, Natural Gas Peaker, Natural Gas Combined Cycle with CCS, Natural Gas Combined Cycle, Natural Gas Steam Turbine, Lignite with CCS, Lignite, Hard Coal with CCS, Hard Coal, Electricity Exports, Demand Altering Technologies (Positive)</v>
      </c>
      <c r="I118" s="150" t="str">
        <f t="shared" si="3"/>
        <v>abd8a4, af64ff, b49f00, ff9999, e5ffcc, 620e7a, 65fffb, 00b050, ff6400, ffff00, f1bb18, c2dffd, 087bf1, 004185, ccff33, 04ffaf, bfb088, ff00ff, 000000, ad6600, 740000, f593e0, 9b1cb0, c01b00, ff0000, 6e8000, 004d10, 009999, 969696, b49f00, af64ff</v>
      </c>
      <c r="J118" s="150"/>
    </row>
    <row r="119" spans="1:10" x14ac:dyDescent="0.25">
      <c r="A119" s="143" t="s">
        <v>1714</v>
      </c>
      <c r="B119" s="143" t="s">
        <v>1727</v>
      </c>
      <c r="C119" s="15">
        <v>1</v>
      </c>
      <c r="D119" t="s">
        <v>65</v>
      </c>
      <c r="E119" t="s">
        <v>1722</v>
      </c>
      <c r="F119" t="str">
        <f>UnitControlCenter!$B$17</f>
        <v>terawatt-hours (TWh)</v>
      </c>
      <c r="G119" s="150" t="str">
        <f t="shared" ref="G119:I119" si="4">G113</f>
        <v>Output Curtailed Variable Renewable Electricity by Hour[average spring day,Hour]; Output Electricity Supplied to Grid by Demand Altering Technologies[average spring day,Hour]; Output Imported Electricity by Hour[average spring day,Hour]; Output Total Electricity Dispatched by Hour by Plant Type[average spring day,Hour,hydrogen combined cycle es]; Output Total Electricity Dispatched by Hour by Plant Type[average spring day,Hour,hydrogen combustion turbine es]; Output Total Electricity Dispatched by Hour by Plant Type[average spring day,Hour,geothermal es]; Output Total Electricity Dispatched by Hour by Plant Type[average spring day,Hour,biomass w CCS es]; Output Total Electricity Dispatched by Hour by Plant Type[average spring day,Hour,biomass es]; Output Total Electricity Dispatched by Hour by Plant Type[average spring day,Hour,solar thermal es]; Output Total Electricity Dispatched by Hour by Plant Type[average spring day,Hour,solar PV es]; Output Electricity Supplied by Distributed Solar Capacity[average spring day,Hour]; Output Total Electricity Dispatched by Hour by Plant Type[average spring day,Hour,onshore wind es];Output Total Electricity Dispatched by Hour by Plant Type[average spring day,Hour,offshore wind es]; Output Total Electricity Dispatched by Hour by Plant Type[average spring day,Hour,hydro es]; Output Total Electricity Dispatched by Hour by Plant Type[average spring day,Hour,small modular reactor es]; Output Total Electricity Dispatched by Hour by Plant Type[average spring day,Hour,nuclear es]; Output Electricity Supplied by Distributed Non Solar Capacity[average spring day,Hour]; Output Total Electricity Dispatched by Hour by Plant Type[average spring day,Hour,municipal solid waste es]; Output Total Electricity Dispatched by Hour by Plant Type[average spring day,Hour,petroleum es]; Output Total Electricity Dispatched by Hour by Plant Type[average spring day,Hour,heavy or residual fuel oil es]; Output Total Electricity Dispatched by Hour by Plant Type[average spring day,Hour,crude oil es]; Output Total Electricity Dispatched by Hour by Plant Type[average spring day,Hour,natural gas peaker es]; Output Total Electricity Dispatched by Hour by Plant Type[average spring day,Hour,natural gas combined cycle w CCS es]; Output Total Electricity Dispatched by Hour by Plant Type[average spring day,Hour,natural gas combined cycle es]; Output Total Electricity Dispatched by Hour by Plant Type[average spring day,Hour,natural gas steam turbine es]; Output Total Electricity Dispatched by Hour by Plant Type[average spring day,Hour,lignite w CCS es]; Output Total Electricity Dispatched by Hour by Plant Type[average spring day,Hour,lignite es]; Output Total Electricity Dispatched by Hour by Plant Type[average spring day,Hour,hard coal w CCS es]; Output Total Electricity Dispatched by Hour by Plant Type[average spring day,Hour,hard coal es]; Output Exported Electricity by Hour[average spring day,Hour]; Output Electricity Drawn from Grid by Demand Altering Technologies[average spring day,Hour]</v>
      </c>
      <c r="H119" s="150" t="str">
        <f t="shared" si="4"/>
        <v>Curtailed Wind &amp; Solar, Demand Altering Technologies (Negative), Electricity Imports, Hydrogen Combined Cycle, Hydrogen Combustion Turbine, Geothermal, Biomass with CCS, Biomass, Solar Thermal, Solar PV, Distributed Solar PV, Onshore Wind, Offshore Wind, Hydro, Small Modular Reactors, Conventional Nuclear, Distributed Non-Solar, Municipal Solid Waste, Other Petroleum, Heavy or Residual Fuel Oil, CHP, Natural Gas Peaker, Natural Gas Combined Cycle with CCS, Natural Gas Combined Cycle, Natural Gas Steam Turbine, Lignite with CCS, Lignite, Hard Coal with CCS, Hard Coal, Electricity Exports, Demand Altering Technologies (Positive)</v>
      </c>
      <c r="I119" s="150" t="str">
        <f t="shared" si="4"/>
        <v>abd8a4, af64ff, b49f00, ff9999, e5ffcc, 620e7a, 65fffb, 00b050, ff6400, ffff00, f1bb18, c2dffd, 087bf1, 004185, ccff33, 04ffaf, bfb088, ff00ff, 000000, ad6600, 740000, f593e0, 9b1cb0, c01b00, ff0000, 6e8000, 004d10, 009999, 969696, b49f00, af64ff</v>
      </c>
      <c r="J119" s="150"/>
    </row>
    <row r="120" spans="1:10" x14ac:dyDescent="0.25">
      <c r="A120" s="143" t="s">
        <v>1714</v>
      </c>
      <c r="B120" s="143" t="s">
        <v>1728</v>
      </c>
      <c r="C120" s="15">
        <v>0</v>
      </c>
      <c r="D120" t="s">
        <v>65</v>
      </c>
      <c r="E120" t="s">
        <v>1722</v>
      </c>
      <c r="F120" t="str">
        <f>UnitControlCenter!$B$17</f>
        <v>terawatt-hours (TWh)</v>
      </c>
      <c r="G120" s="150" t="str">
        <f t="shared" ref="G120:I120" si="5">G114</f>
        <v>Output Curtailed Variable Renewable Electricity by Hour on Peak Summer Day[Hour]; Output Electricity Supplied to Grid by Demand Altering Technologies on Peak Summer Day[Hour]; Output Imported Electricity by Hour on Peak Summer Day[Hour]; Output Total Electricity Dispatched by Hour by Plant Type on Peak Summer Day[Hour,hydrogen combined cycle es]; Output Total Electricity Dispatched by Hour by Plant Type on Peak Summer Day[Hour,hydrogen combustion turbine es]; Output Total Electricity Dispatched by Hour by Plant Type on Peak Summer Day[Hour,geothermal es]; Output Total Electricity Dispatched by Hour by Plant Type on Peak Summer Day[Hour,biomass w CCS es]; Output Total Electricity Dispatched by Hour by Plant Type on Peak Summer Day[Hour,biomass es]; Output Total Electricity Dispatched by Hour by Plant Type on Peak Summer Day[Hour,solar thermal es]; Output Total Electricity Dispatched by Hour by Plant Type on Peak Summer Day[Hour,solar PV es]; Output Electricity Supplied by Distributed Solar on Peak Summer Day[Hour]; Output Total Electricity Dispatched by Hour by Plant Type on Peak Summer Day[Hour,onshore wind es];Output Total Electricity Dispatched by Hour by Plant Type on Peak Summer Day[Hour,offshore wind es]; Output Total Electricity Dispatched by Hour by Plant Type on Peak Summer Day[Hour,hydro es]; Output Total Electricity Dispatched by Hour by Plant Type on Peak Summer Day[Hour,small modular reactor es]; Output Total Electricity Dispatched by Hour by Plant Type on Peak Summer Day[Hour,nuclear es]; Output Electricity Supplied by Distributed Non Solar Capacity on Peak Summer Day[Hour]; Output Total Electricity Dispatched by Hour by Plant Type on Peak Summer Day[Hour,municipal solid waste es]; Output Total Electricity Dispatched by Hour by Plant Type on Peak Summer Day[Hour,petroleum es]; Output Total Electricity Dispatched by Hour by Plant Type on Peak Summer Day[Hour,heavy or residual fuel oil es]; Output Total Electricity Dispatched by Hour by Plant Type on Peak Summer Day[Hour,crude oil es]; Output Total Electricity Dispatched by Hour by Plant Type on Peak Summer Day[Hour,natural gas peaker es]; Output Total Electricity Dispatched by Hour by Plant Type on Peak Summer Day[Hour,natural gas combined cycle w CCS es]; Output Total Electricity Dispatched by Hour by Plant Type on Peak Summer Day[Hour,natural gas combined cycle es]; Output Total Electricity Dispatched by Hour by Plant Type on Peak Summer Day[Hour,natural gas steam turbine es]; Output Total Electricity Dispatched by Hour by Plant Type on Peak Summer Day[Hour,lignite w CCS es]; Output Total Electricity Dispatched by Hour by Plant Type on Peak Summer Day[Hour,lignite es]; Output Total Electricity Dispatched by Hour by Plant Type on Peak Summer Day[Hour,hard coal w CCS es]; Output Total Electricity Dispatched by Hour by Plant Type on Peak Summer Day[Hour,hard coal es]; Output Exported Electricity by Hour on Peak Summer Day[Hour]; Output Electricity Drawn from Grid by Demand Altering Technologies on Peak Summer Day[Hour]</v>
      </c>
      <c r="H120" s="150" t="str">
        <f t="shared" si="5"/>
        <v>Curtailed Wind &amp; Solar, Demand Altering Technologies (Negative), Electricity Imports, Hydrogen Combined Cycle, Hydrogen Combustion Turbine, Geothermal, Biomass with CCS, Biomass, Solar Thermal, Solar PV, Distributed Solar PV, Onshore Wind, Offshore Wind, Hydro, Small Modular Reactors, Conventional Nuclear, Distributed Non-Solar, Municipal Solid Waste, Other Petroleum, Heavy or Residual Fuel Oil, CHP, Natural Gas Peaker, Natural Gas Combined Cycle with CCS, Natural Gas Combined Cycle, Natural Gas Steam Turbine, Lignite with CCS, Lignite, Hard Coal with CCS, Hard Coal, Electricity Exports, Demand Altering Technologies (Positive)</v>
      </c>
      <c r="I120" s="150" t="str">
        <f t="shared" si="5"/>
        <v>abd8a4, af64ff, b49f00, ff9999, e5ffcc, 620e7a, 65fffb, 00b050, ff6400, ffff00, f1bb18, c2dffd, 087bf1, 004185, ccff33, 04ffaf, bfb088, ff00ff, 000000, ad6600, 740000, f593e0, 9b1cb0, c01b00, ff0000, 6e8000, 004d10, 009999, 969696, b49f00, af64ff</v>
      </c>
      <c r="J120" s="150"/>
    </row>
    <row r="121" spans="1:10" s="146" customFormat="1" ht="15.75" thickBot="1" x14ac:dyDescent="0.3">
      <c r="A121" s="144" t="s">
        <v>1714</v>
      </c>
      <c r="B121" s="144" t="s">
        <v>1729</v>
      </c>
      <c r="C121" s="145">
        <v>0</v>
      </c>
      <c r="D121" s="146" t="s">
        <v>65</v>
      </c>
      <c r="E121" s="146" t="s">
        <v>1722</v>
      </c>
      <c r="F121" s="146" t="str">
        <f>UnitControlCenter!$B$17</f>
        <v>terawatt-hours (TWh)</v>
      </c>
      <c r="G121" s="151" t="str">
        <f t="shared" ref="G121:I121" si="6">G115</f>
        <v>Output Curtailed Variable Renewable Electricity by Hour on Peak Winter Day[Hour]; Output Electricity Supplied to Grid by Demand Altering Technologies on Peak Winter Day[Hour]; Output Imported Electricity by Hour on Peak Winter Day[Hour]; Output Total Electricity Dispatched by Hour by Plant Type on Peak Winter Day[Hour,hydrogen combined cycle es]; Output Total Electricity Dispatched by Hour by Plant Type on Peak Winter Day[Hour,hydrogen combustion turbine es]; Output Total Electricity Dispatched by Hour by Plant Type on Peak Winter Day[Hour,geothermal es]; Output Total Electricity Dispatched by Hour by Plant Type on Peak Winter Day[Hour,biomass w CCS es]; Output Total Electricity Dispatched by Hour by Plant Type on Peak Winter Day[Hour,biomass es]; Output Total Electricity Dispatched by Hour by Plant Type on Peak Winter Day[Hour,solar thermal es]; Output Total Electricity Dispatched by Hour by Plant Type on Peak Winter Day[Hour,solar PV es]; Output Electricity Supplied by Distributed Solar on Peak Winter Day[Hour]; Output Total Electricity Dispatched by Hour by Plant Type on Peak Winter Day[Hour,onshore wind es];Output Total Electricity Dispatched by Hour by Plant Type on Peak Winter Day[Hour,offshore wind es]; Output Total Electricity Dispatched by Hour by Plant Type on Peak Winter Day[Hour,hydro es]; Output Total Electricity Dispatched by Hour by Plant Type on Peak Winter Day[Hour,small modular reactor es]; Output Total Electricity Dispatched by Hour by Plant Type on Peak Winter Day[Hour,nuclear es]; Output Electricity Supplied by Distributed Non Solar Capacity on Peak Winter Day[Hour]; Output Total Electricity Dispatched by Hour by Plant Type on Peak Winter Day[Hour,municipal solid waste es]; Output Total Electricity Dispatched by Hour by Plant Type on Peak Winter Day[Hour,petroleum es]; Output Total Electricity Dispatched by Hour by Plant Type on Peak Winter Day[Hour,heavy or residual fuel oil es]; Output Total Electricity Dispatched by Hour by Plant Type on Peak Winter Day[Hour,crude oil es]; Output Total Electricity Dispatched by Hour by Plant Type on Peak Winter Day[Hour,natural gas peaker es]; Output Total Electricity Dispatched by Hour by Plant Type on Peak Winter Day[Hour,natural gas combined cycle w CCS es]; Output Total Electricity Dispatched by Hour by Plant Type on Peak Winter Day[Hour,natural gas combined cycle es]; Output Total Electricity Dispatched by Hour by Plant Type on Peak Winter Day[Hour,natural gas steam turbine es]; Output Total Electricity Dispatched by Hour by Plant Type on Peak Winter Day[Hour,lignite w CCS es]; Output Total Electricity Dispatched by Hour by Plant Type on Peak Winter Day[Hour,lignite es]; Output Total Electricity Dispatched by Hour by Plant Type on Peak Winter Day[Hour,hard coal w CCS es]; Output Total Electricity Dispatched by Hour by Plant Type on Peak Winter Day[Hour,hard coal es]; Output Exported Electricity by Hour on Peak Winter Day[Hour]; Output Electricity Drawn from Grid by Demand Altering Technologies on Peak Winter Day[Hour]</v>
      </c>
      <c r="H121" s="151" t="str">
        <f t="shared" si="6"/>
        <v>Curtailed Wind &amp; Solar, Demand Altering Technologies (Negative), Electricity Imports, Hydrogen Combined Cycle, Hydrogen Combustion Turbine, Geothermal, Biomass with CCS, Biomass, Solar Thermal, Solar PV, Distributed Solar PV, Onshore Wind, Offshore Wind, Hydro, Small Modular Reactors, Conventional Nuclear, Distributed Non-Solar, Municipal Solid Waste, Other Petroleum, Heavy or Residual Fuel Oil, CHP, Natural Gas Peaker, Natural Gas Combined Cycle with CCS, Natural Gas Combined Cycle, Natural Gas Steam Turbine, Lignite with CCS, Lignite, Hard Coal with CCS, Hard Coal, Electricity Exports, Demand Altering Technologies (Positive)</v>
      </c>
      <c r="I121" s="151" t="str">
        <f t="shared" si="6"/>
        <v>abd8a4, af64ff, b49f00, ff9999, e5ffcc, 620e7a, 65fffb, 00b050, ff6400, ffff00, f1bb18, c2dffd, 087bf1, 004185, ccff33, 04ffaf, bfb088, ff00ff, 000000, ad6600, 740000, f593e0, 9b1cb0, c01b00, ff0000, 6e8000, 004d10, 009999, 969696, b49f00, af64ff</v>
      </c>
      <c r="J121" s="151"/>
    </row>
    <row r="122" spans="1:10" x14ac:dyDescent="0.25">
      <c r="A122" s="143" t="s">
        <v>982</v>
      </c>
      <c r="B122" s="143" t="s">
        <v>983</v>
      </c>
      <c r="C122" s="15">
        <v>1</v>
      </c>
      <c r="D122" t="s">
        <v>65</v>
      </c>
      <c r="E122" t="s">
        <v>66</v>
      </c>
      <c r="F122" t="str">
        <f>UnitControlCenter!$B$26</f>
        <v>million vehicles / year</v>
      </c>
      <c r="G122" t="s">
        <v>847</v>
      </c>
      <c r="H122" t="s">
        <v>848</v>
      </c>
      <c r="I122" t="s">
        <v>849</v>
      </c>
    </row>
    <row r="123" spans="1:10" x14ac:dyDescent="0.25">
      <c r="A123" s="143" t="s">
        <v>982</v>
      </c>
      <c r="B123" s="143" t="s">
        <v>984</v>
      </c>
      <c r="C123" s="15">
        <v>1</v>
      </c>
      <c r="D123" t="s">
        <v>65</v>
      </c>
      <c r="E123" t="s">
        <v>66</v>
      </c>
      <c r="F123" t="str">
        <f>UnitControlCenter!$B$27</f>
        <v>thousand vehicles / year</v>
      </c>
      <c r="G123" t="s">
        <v>850</v>
      </c>
      <c r="H123" t="s">
        <v>851</v>
      </c>
      <c r="I123" t="s">
        <v>852</v>
      </c>
    </row>
    <row r="124" spans="1:10" x14ac:dyDescent="0.25">
      <c r="A124" s="143" t="s">
        <v>982</v>
      </c>
      <c r="B124" s="143" t="s">
        <v>1353</v>
      </c>
      <c r="C124" s="15">
        <v>1</v>
      </c>
      <c r="D124" t="s">
        <v>65</v>
      </c>
      <c r="E124" t="s">
        <v>66</v>
      </c>
      <c r="F124" t="str">
        <f>UnitControlCenter!$B$27</f>
        <v>thousand vehicles / year</v>
      </c>
      <c r="G124" t="s">
        <v>853</v>
      </c>
      <c r="H124" t="s">
        <v>848</v>
      </c>
      <c r="I124" t="s">
        <v>849</v>
      </c>
    </row>
    <row r="125" spans="1:10" x14ac:dyDescent="0.25">
      <c r="A125" s="143" t="s">
        <v>982</v>
      </c>
      <c r="B125" s="143" t="s">
        <v>1356</v>
      </c>
      <c r="C125" s="15">
        <v>1</v>
      </c>
      <c r="D125" t="s">
        <v>65</v>
      </c>
      <c r="E125" t="s">
        <v>66</v>
      </c>
      <c r="F125" t="str">
        <f>UnitControlCenter!$B$27</f>
        <v>thousand vehicles / year</v>
      </c>
      <c r="G125" t="s">
        <v>854</v>
      </c>
      <c r="H125" t="s">
        <v>851</v>
      </c>
      <c r="I125" t="s">
        <v>852</v>
      </c>
    </row>
    <row r="126" spans="1:10" x14ac:dyDescent="0.25">
      <c r="A126" s="143" t="s">
        <v>982</v>
      </c>
      <c r="B126" s="143" t="s">
        <v>1555</v>
      </c>
      <c r="C126" s="15">
        <v>1</v>
      </c>
      <c r="D126" t="s">
        <v>65</v>
      </c>
      <c r="E126" t="s">
        <v>66</v>
      </c>
      <c r="F126" t="str">
        <f>UnitControlCenter!$B$27</f>
        <v>thousand vehicles / year</v>
      </c>
      <c r="G126" t="s">
        <v>738</v>
      </c>
      <c r="H126" t="s">
        <v>739</v>
      </c>
      <c r="I126" t="s">
        <v>838</v>
      </c>
    </row>
    <row r="127" spans="1:10" x14ac:dyDescent="0.25">
      <c r="A127" s="143" t="s">
        <v>982</v>
      </c>
      <c r="B127" s="143" t="s">
        <v>1556</v>
      </c>
      <c r="C127" s="15">
        <v>0</v>
      </c>
      <c r="D127" t="s">
        <v>65</v>
      </c>
      <c r="E127" t="s">
        <v>66</v>
      </c>
      <c r="F127" t="str">
        <f>UnitControlCenter!$B$27</f>
        <v>thousand vehicles / year</v>
      </c>
      <c r="G127" t="s">
        <v>1557</v>
      </c>
      <c r="H127" t="s">
        <v>739</v>
      </c>
      <c r="I127" t="s">
        <v>838</v>
      </c>
    </row>
    <row r="128" spans="1:10" x14ac:dyDescent="0.25">
      <c r="A128" s="143" t="s">
        <v>982</v>
      </c>
      <c r="B128" s="143" t="s">
        <v>985</v>
      </c>
      <c r="C128" s="15">
        <v>1</v>
      </c>
      <c r="D128" t="s">
        <v>65</v>
      </c>
      <c r="E128" t="s">
        <v>66</v>
      </c>
      <c r="F128" t="str">
        <f>UnitControlCenter!$B$28</f>
        <v>million vehicles</v>
      </c>
      <c r="G128" t="s">
        <v>855</v>
      </c>
      <c r="H128" t="s">
        <v>848</v>
      </c>
      <c r="I128" t="s">
        <v>849</v>
      </c>
    </row>
    <row r="129" spans="1:10" x14ac:dyDescent="0.25">
      <c r="A129" s="143" t="s">
        <v>982</v>
      </c>
      <c r="B129" s="143" t="s">
        <v>986</v>
      </c>
      <c r="C129" s="15">
        <v>1</v>
      </c>
      <c r="D129" t="s">
        <v>65</v>
      </c>
      <c r="E129" t="s">
        <v>66</v>
      </c>
      <c r="F129" t="str">
        <f>UnitControlCenter!$B$29</f>
        <v>thousand vehicles</v>
      </c>
      <c r="G129" t="s">
        <v>1065</v>
      </c>
      <c r="H129" t="s">
        <v>851</v>
      </c>
      <c r="I129" t="s">
        <v>852</v>
      </c>
    </row>
    <row r="130" spans="1:10" x14ac:dyDescent="0.25">
      <c r="A130" s="143" t="s">
        <v>982</v>
      </c>
      <c r="B130" s="143" t="s">
        <v>1354</v>
      </c>
      <c r="C130" s="15">
        <v>1</v>
      </c>
      <c r="D130" t="s">
        <v>65</v>
      </c>
      <c r="E130" t="s">
        <v>66</v>
      </c>
      <c r="F130" t="str">
        <f>UnitControlCenter!$B$28</f>
        <v>million vehicles</v>
      </c>
      <c r="G130" t="s">
        <v>856</v>
      </c>
      <c r="H130" t="s">
        <v>848</v>
      </c>
      <c r="I130" t="s">
        <v>849</v>
      </c>
    </row>
    <row r="131" spans="1:10" x14ac:dyDescent="0.25">
      <c r="A131" s="143" t="s">
        <v>982</v>
      </c>
      <c r="B131" s="143" t="s">
        <v>1357</v>
      </c>
      <c r="C131" s="15">
        <v>1</v>
      </c>
      <c r="D131" t="s">
        <v>65</v>
      </c>
      <c r="E131" t="s">
        <v>66</v>
      </c>
      <c r="F131" t="str">
        <f>UnitControlCenter!$B$28</f>
        <v>million vehicles</v>
      </c>
      <c r="G131" t="s">
        <v>857</v>
      </c>
      <c r="H131" t="s">
        <v>851</v>
      </c>
      <c r="I131" t="s">
        <v>852</v>
      </c>
    </row>
    <row r="132" spans="1:10" x14ac:dyDescent="0.25">
      <c r="A132" s="143" t="s">
        <v>982</v>
      </c>
      <c r="B132" s="143" t="s">
        <v>1558</v>
      </c>
      <c r="C132" s="15">
        <v>1</v>
      </c>
      <c r="D132" t="s">
        <v>65</v>
      </c>
      <c r="E132" t="s">
        <v>66</v>
      </c>
      <c r="F132" t="str">
        <f>UnitControlCenter!$B$28</f>
        <v>million vehicles</v>
      </c>
      <c r="G132" t="s">
        <v>839</v>
      </c>
      <c r="H132" t="s">
        <v>739</v>
      </c>
      <c r="I132" t="s">
        <v>838</v>
      </c>
    </row>
    <row r="133" spans="1:10" s="146" customFormat="1" ht="15.75" thickBot="1" x14ac:dyDescent="0.3">
      <c r="A133" s="144" t="s">
        <v>982</v>
      </c>
      <c r="B133" s="144" t="s">
        <v>1559</v>
      </c>
      <c r="C133" s="145">
        <v>0</v>
      </c>
      <c r="D133" s="146" t="s">
        <v>65</v>
      </c>
      <c r="E133" s="146" t="s">
        <v>66</v>
      </c>
      <c r="F133" s="146" t="str">
        <f>UnitControlCenter!$B$28</f>
        <v>million vehicles</v>
      </c>
      <c r="G133" s="146" t="s">
        <v>1560</v>
      </c>
      <c r="H133" s="146" t="s">
        <v>739</v>
      </c>
      <c r="I133" s="146" t="s">
        <v>838</v>
      </c>
    </row>
    <row r="134" spans="1:10" x14ac:dyDescent="0.25">
      <c r="A134" s="143" t="s">
        <v>1090</v>
      </c>
      <c r="B134" s="143" t="s">
        <v>588</v>
      </c>
      <c r="C134" s="15">
        <v>1</v>
      </c>
      <c r="D134" t="s">
        <v>65</v>
      </c>
      <c r="E134" t="s">
        <v>66</v>
      </c>
      <c r="F134" t="str">
        <f>UnitControlCenter!$B$3</f>
        <v>million metric tons / year</v>
      </c>
      <c r="G134" t="s">
        <v>1463</v>
      </c>
      <c r="H134" t="s">
        <v>1462</v>
      </c>
      <c r="I134" t="s">
        <v>840</v>
      </c>
    </row>
    <row r="135" spans="1:10" x14ac:dyDescent="0.25">
      <c r="A135" s="143" t="s">
        <v>1090</v>
      </c>
      <c r="B135" s="143" t="s">
        <v>589</v>
      </c>
      <c r="C135" s="15">
        <v>1</v>
      </c>
      <c r="D135" t="s">
        <v>65</v>
      </c>
      <c r="E135" t="s">
        <v>66</v>
      </c>
      <c r="F135" t="str">
        <f>UnitControlCenter!$B$30</f>
        <v>quads / year</v>
      </c>
      <c r="G135" t="s">
        <v>1004</v>
      </c>
      <c r="H135" t="s">
        <v>858</v>
      </c>
      <c r="I135" t="s">
        <v>859</v>
      </c>
    </row>
    <row r="136" spans="1:10" x14ac:dyDescent="0.25">
      <c r="A136" s="143" t="s">
        <v>1090</v>
      </c>
      <c r="B136" s="143" t="s">
        <v>639</v>
      </c>
      <c r="C136" s="15">
        <v>1</v>
      </c>
      <c r="D136" t="s">
        <v>65</v>
      </c>
      <c r="E136" t="s">
        <v>66</v>
      </c>
      <c r="F136" t="str">
        <f>UnitControlCenter!$B$30</f>
        <v>quads / year</v>
      </c>
      <c r="G136" t="s">
        <v>1464</v>
      </c>
      <c r="H136" t="s">
        <v>1462</v>
      </c>
      <c r="I136" t="s">
        <v>840</v>
      </c>
    </row>
    <row r="137" spans="1:10" x14ac:dyDescent="0.25">
      <c r="A137" s="143" t="s">
        <v>1090</v>
      </c>
      <c r="B137" s="143" t="s">
        <v>1470</v>
      </c>
      <c r="C137" s="15">
        <v>1</v>
      </c>
      <c r="D137" t="s">
        <v>63</v>
      </c>
      <c r="E137" t="s">
        <v>64</v>
      </c>
      <c r="F137" t="str">
        <f>UnitControlCenter!$B$30</f>
        <v>quads / year</v>
      </c>
      <c r="G137" t="s">
        <v>1471</v>
      </c>
    </row>
    <row r="138" spans="1:10" x14ac:dyDescent="0.25">
      <c r="A138" s="143" t="s">
        <v>1090</v>
      </c>
      <c r="B138" s="143" t="s">
        <v>1091</v>
      </c>
      <c r="C138" s="15">
        <v>1</v>
      </c>
      <c r="D138" t="s">
        <v>65</v>
      </c>
      <c r="E138" t="s">
        <v>66</v>
      </c>
      <c r="F138" t="str">
        <f>UnitControlCenter!$B$24</f>
        <v>trillion passenger-miles / year</v>
      </c>
      <c r="G138" t="s">
        <v>598</v>
      </c>
      <c r="H138" t="s">
        <v>799</v>
      </c>
      <c r="I138" t="s">
        <v>800</v>
      </c>
    </row>
    <row r="139" spans="1:10" ht="15.75" thickBot="1" x14ac:dyDescent="0.3">
      <c r="A139" s="144" t="s">
        <v>1090</v>
      </c>
      <c r="B139" s="144" t="s">
        <v>1092</v>
      </c>
      <c r="C139" s="145">
        <v>1</v>
      </c>
      <c r="D139" s="146" t="s">
        <v>65</v>
      </c>
      <c r="E139" s="146" t="s">
        <v>66</v>
      </c>
      <c r="F139" s="146" t="str">
        <f>UnitControlCenter!$B$25</f>
        <v>trillion freight ton-miles / year</v>
      </c>
      <c r="G139" s="146" t="s">
        <v>836</v>
      </c>
      <c r="H139" s="146" t="s">
        <v>1358</v>
      </c>
      <c r="I139" s="146" t="s">
        <v>837</v>
      </c>
      <c r="J139" s="146"/>
    </row>
    <row r="140" spans="1:10" x14ac:dyDescent="0.25">
      <c r="A140" s="143" t="s">
        <v>590</v>
      </c>
      <c r="B140" s="143" t="s">
        <v>974</v>
      </c>
      <c r="C140" s="15">
        <v>1</v>
      </c>
      <c r="D140" t="s">
        <v>65</v>
      </c>
      <c r="E140" t="s">
        <v>66</v>
      </c>
      <c r="F140" t="str">
        <f>UnitControlCenter!$B$30</f>
        <v>quads / year</v>
      </c>
      <c r="G140" t="s">
        <v>1297</v>
      </c>
      <c r="H140" t="s">
        <v>1295</v>
      </c>
      <c r="I140" s="12" t="s">
        <v>1296</v>
      </c>
      <c r="J140" s="12"/>
    </row>
    <row r="141" spans="1:10" x14ac:dyDescent="0.25">
      <c r="A141" s="143" t="s">
        <v>590</v>
      </c>
      <c r="B141" s="143" t="s">
        <v>975</v>
      </c>
      <c r="C141" s="15">
        <v>1</v>
      </c>
      <c r="D141" t="s">
        <v>65</v>
      </c>
      <c r="E141" t="s">
        <v>66</v>
      </c>
      <c r="F141" t="str">
        <f>UnitControlCenter!$B$30</f>
        <v>quads / year</v>
      </c>
      <c r="G141" t="s">
        <v>976</v>
      </c>
      <c r="H141" t="s">
        <v>970</v>
      </c>
      <c r="I141" t="s">
        <v>971</v>
      </c>
    </row>
    <row r="142" spans="1:10" x14ac:dyDescent="0.25">
      <c r="A142" s="143" t="s">
        <v>590</v>
      </c>
      <c r="B142" s="143" t="s">
        <v>1472</v>
      </c>
      <c r="C142" s="15">
        <v>1</v>
      </c>
      <c r="D142" t="s">
        <v>63</v>
      </c>
      <c r="E142" t="s">
        <v>64</v>
      </c>
      <c r="F142" t="str">
        <f>UnitControlCenter!$B$30</f>
        <v>quads / year</v>
      </c>
      <c r="G142" t="s">
        <v>1473</v>
      </c>
    </row>
    <row r="143" spans="1:10" x14ac:dyDescent="0.25">
      <c r="A143" s="143" t="s">
        <v>590</v>
      </c>
      <c r="B143" s="143" t="s">
        <v>972</v>
      </c>
      <c r="C143" s="15">
        <v>1</v>
      </c>
      <c r="D143" t="s">
        <v>65</v>
      </c>
      <c r="E143" t="s">
        <v>66</v>
      </c>
      <c r="F143" t="str">
        <f>UnitControlCenter!$B$30</f>
        <v>quads / year</v>
      </c>
      <c r="G143" t="s">
        <v>1294</v>
      </c>
      <c r="H143" t="s">
        <v>1295</v>
      </c>
      <c r="I143" s="12" t="s">
        <v>1296</v>
      </c>
      <c r="J143" s="12"/>
    </row>
    <row r="144" spans="1:10" x14ac:dyDescent="0.25">
      <c r="A144" s="143" t="s">
        <v>590</v>
      </c>
      <c r="B144" s="143" t="s">
        <v>973</v>
      </c>
      <c r="C144" s="15">
        <v>1</v>
      </c>
      <c r="D144" t="s">
        <v>65</v>
      </c>
      <c r="E144" t="s">
        <v>66</v>
      </c>
      <c r="F144" t="str">
        <f>UnitControlCenter!$B$30</f>
        <v>quads / year</v>
      </c>
      <c r="G144" t="s">
        <v>969</v>
      </c>
      <c r="H144" t="s">
        <v>970</v>
      </c>
      <c r="I144" t="s">
        <v>971</v>
      </c>
    </row>
    <row r="145" spans="1:10" x14ac:dyDescent="0.25">
      <c r="A145" s="143" t="s">
        <v>590</v>
      </c>
      <c r="B145" s="143" t="s">
        <v>1474</v>
      </c>
      <c r="C145" s="15">
        <v>1</v>
      </c>
      <c r="D145" t="s">
        <v>63</v>
      </c>
      <c r="E145" t="s">
        <v>64</v>
      </c>
      <c r="F145" t="str">
        <f>UnitControlCenter!$B$30</f>
        <v>quads / year</v>
      </c>
      <c r="G145" t="s">
        <v>1475</v>
      </c>
    </row>
    <row r="146" spans="1:10" x14ac:dyDescent="0.25">
      <c r="A146" s="143" t="s">
        <v>590</v>
      </c>
      <c r="B146" s="143" t="s">
        <v>1697</v>
      </c>
      <c r="C146" s="15">
        <v>1</v>
      </c>
      <c r="D146" t="s">
        <v>65</v>
      </c>
      <c r="E146" t="s">
        <v>66</v>
      </c>
      <c r="F146" t="str">
        <f>UnitControlCenter!$B$30</f>
        <v>quads / year</v>
      </c>
      <c r="G146" t="s">
        <v>1829</v>
      </c>
      <c r="H146" t="s">
        <v>1701</v>
      </c>
      <c r="I146" t="s">
        <v>1702</v>
      </c>
    </row>
    <row r="147" spans="1:10" s="146" customFormat="1" ht="15.75" thickBot="1" x14ac:dyDescent="0.3">
      <c r="A147" s="144" t="s">
        <v>590</v>
      </c>
      <c r="B147" s="144" t="s">
        <v>1698</v>
      </c>
      <c r="C147" s="145">
        <v>1</v>
      </c>
      <c r="D147" s="146" t="s">
        <v>65</v>
      </c>
      <c r="E147" s="146" t="s">
        <v>66</v>
      </c>
      <c r="F147" s="146" t="str">
        <f>UnitControlCenter!$B$16</f>
        <v>terawatt-hours (TWh) / year</v>
      </c>
      <c r="G147" s="146" t="s">
        <v>1830</v>
      </c>
      <c r="H147" s="146" t="s">
        <v>1699</v>
      </c>
      <c r="I147" s="146" t="s">
        <v>1700</v>
      </c>
    </row>
    <row r="148" spans="1:10" x14ac:dyDescent="0.25">
      <c r="A148" s="143" t="s">
        <v>1050</v>
      </c>
      <c r="B148" s="143" t="s">
        <v>635</v>
      </c>
      <c r="C148" s="15">
        <v>1</v>
      </c>
      <c r="D148" t="s">
        <v>65</v>
      </c>
      <c r="E148" t="s">
        <v>66</v>
      </c>
      <c r="F148" t="str">
        <f>UnitControlCenter!$B$3</f>
        <v>million metric tons / year</v>
      </c>
      <c r="G148" t="s">
        <v>1298</v>
      </c>
      <c r="H148" t="s">
        <v>1295</v>
      </c>
      <c r="I148" s="12" t="s">
        <v>1296</v>
      </c>
      <c r="J148" s="12"/>
    </row>
    <row r="149" spans="1:10" x14ac:dyDescent="0.25">
      <c r="A149" s="143" t="s">
        <v>1050</v>
      </c>
      <c r="B149" s="143" t="s">
        <v>636</v>
      </c>
      <c r="C149" s="15">
        <v>1</v>
      </c>
      <c r="D149" t="s">
        <v>65</v>
      </c>
      <c r="E149" t="s">
        <v>66</v>
      </c>
      <c r="F149" t="str">
        <f>UnitControlCenter!$B$3</f>
        <v>million metric tons / year</v>
      </c>
      <c r="G149" t="s">
        <v>845</v>
      </c>
      <c r="H149" t="s">
        <v>843</v>
      </c>
      <c r="I149" t="s">
        <v>844</v>
      </c>
    </row>
    <row r="150" spans="1:10" x14ac:dyDescent="0.25">
      <c r="A150" s="143" t="s">
        <v>1050</v>
      </c>
      <c r="B150" s="143" t="s">
        <v>637</v>
      </c>
      <c r="C150" s="15">
        <v>1</v>
      </c>
      <c r="D150" t="s">
        <v>65</v>
      </c>
      <c r="E150" t="s">
        <v>66</v>
      </c>
      <c r="F150" t="str">
        <f>UnitControlCenter!$B$3</f>
        <v>million metric tons / year</v>
      </c>
      <c r="G150" t="s">
        <v>1350</v>
      </c>
      <c r="H150" t="s">
        <v>1295</v>
      </c>
      <c r="I150" s="12" t="s">
        <v>1296</v>
      </c>
      <c r="J150" s="12"/>
    </row>
    <row r="151" spans="1:10" x14ac:dyDescent="0.25">
      <c r="A151" s="143" t="s">
        <v>1050</v>
      </c>
      <c r="B151" s="143" t="s">
        <v>638</v>
      </c>
      <c r="C151" s="15">
        <v>1</v>
      </c>
      <c r="D151" t="s">
        <v>65</v>
      </c>
      <c r="E151" t="s">
        <v>66</v>
      </c>
      <c r="F151" t="str">
        <f>UnitControlCenter!$B$3</f>
        <v>million metric tons / year</v>
      </c>
      <c r="G151" t="s">
        <v>846</v>
      </c>
      <c r="H151" t="s">
        <v>843</v>
      </c>
      <c r="I151" t="s">
        <v>844</v>
      </c>
    </row>
    <row r="152" spans="1:10" x14ac:dyDescent="0.25">
      <c r="A152" s="143" t="s">
        <v>1050</v>
      </c>
      <c r="B152" s="143" t="s">
        <v>1048</v>
      </c>
      <c r="C152" s="15">
        <v>1</v>
      </c>
      <c r="D152" t="s">
        <v>65</v>
      </c>
      <c r="E152" t="s">
        <v>66</v>
      </c>
      <c r="F152" t="str">
        <f>UnitControlCenter!$B$3</f>
        <v>million metric tons / year</v>
      </c>
      <c r="G152" t="s">
        <v>1299</v>
      </c>
      <c r="H152" t="s">
        <v>1295</v>
      </c>
      <c r="I152" s="12" t="s">
        <v>1296</v>
      </c>
      <c r="J152" s="12"/>
    </row>
    <row r="153" spans="1:10" x14ac:dyDescent="0.25">
      <c r="A153" s="143" t="s">
        <v>1050</v>
      </c>
      <c r="B153" s="143" t="s">
        <v>1049</v>
      </c>
      <c r="C153" s="15">
        <v>1</v>
      </c>
      <c r="D153" t="s">
        <v>65</v>
      </c>
      <c r="E153" t="s">
        <v>66</v>
      </c>
      <c r="F153" t="str">
        <f>UnitControlCenter!$B$3</f>
        <v>million metric tons / year</v>
      </c>
      <c r="G153" t="s">
        <v>1087</v>
      </c>
      <c r="H153" t="s">
        <v>1051</v>
      </c>
      <c r="I153" t="s">
        <v>1052</v>
      </c>
    </row>
    <row r="154" spans="1:10" x14ac:dyDescent="0.25">
      <c r="A154" s="143" t="s">
        <v>1050</v>
      </c>
      <c r="B154" s="143" t="s">
        <v>1534</v>
      </c>
      <c r="C154" s="15">
        <v>1</v>
      </c>
      <c r="D154" t="s">
        <v>65</v>
      </c>
      <c r="E154" t="s">
        <v>66</v>
      </c>
      <c r="F154" t="str">
        <f>UnitControlCenter!$B$3</f>
        <v>million metric tons / year</v>
      </c>
      <c r="G154" t="s">
        <v>1608</v>
      </c>
      <c r="H154" t="s">
        <v>1528</v>
      </c>
      <c r="I154" t="s">
        <v>1531</v>
      </c>
    </row>
    <row r="155" spans="1:10" x14ac:dyDescent="0.25">
      <c r="A155" s="143" t="s">
        <v>1050</v>
      </c>
      <c r="B155" s="143" t="s">
        <v>1526</v>
      </c>
      <c r="C155" s="15">
        <v>1</v>
      </c>
      <c r="D155" t="s">
        <v>65</v>
      </c>
      <c r="E155" t="s">
        <v>66</v>
      </c>
      <c r="F155" t="str">
        <f>UnitControlCenter!$B$3</f>
        <v>million metric tons / year</v>
      </c>
      <c r="G155" t="s">
        <v>1529</v>
      </c>
      <c r="H155" t="s">
        <v>1295</v>
      </c>
      <c r="I155" s="12" t="s">
        <v>1296</v>
      </c>
      <c r="J155" s="12"/>
    </row>
    <row r="156" spans="1:10" ht="15.75" thickBot="1" x14ac:dyDescent="0.3">
      <c r="A156" s="144" t="s">
        <v>1050</v>
      </c>
      <c r="B156" s="144" t="s">
        <v>1527</v>
      </c>
      <c r="C156" s="145">
        <v>1</v>
      </c>
      <c r="D156" s="144" t="s">
        <v>65</v>
      </c>
      <c r="E156" s="144" t="s">
        <v>66</v>
      </c>
      <c r="F156" s="144" t="str">
        <f>UnitControlCenter!$B$3</f>
        <v>million metric tons / year</v>
      </c>
      <c r="G156" s="144" t="s">
        <v>1530</v>
      </c>
      <c r="H156" s="144" t="s">
        <v>1295</v>
      </c>
      <c r="I156" s="144" t="s">
        <v>1296</v>
      </c>
      <c r="J156" s="144"/>
    </row>
    <row r="157" spans="1:10" x14ac:dyDescent="0.25">
      <c r="A157" s="143" t="s">
        <v>1634</v>
      </c>
      <c r="B157" s="143" t="s">
        <v>1635</v>
      </c>
      <c r="C157" s="15">
        <v>1</v>
      </c>
      <c r="D157" t="s">
        <v>65</v>
      </c>
      <c r="E157" t="s">
        <v>66</v>
      </c>
      <c r="F157" t="str">
        <f>UnitControlCenter!$B$30</f>
        <v>quads / year</v>
      </c>
      <c r="G157" t="s">
        <v>601</v>
      </c>
      <c r="H157" t="s">
        <v>602</v>
      </c>
      <c r="I157" t="s">
        <v>829</v>
      </c>
    </row>
    <row r="158" spans="1:10" s="143" customFormat="1" x14ac:dyDescent="0.25">
      <c r="A158" s="143" t="s">
        <v>1634</v>
      </c>
      <c r="B158" s="143" t="s">
        <v>1636</v>
      </c>
      <c r="C158" s="15">
        <v>1</v>
      </c>
      <c r="D158" s="143" t="s">
        <v>65</v>
      </c>
      <c r="E158" s="143" t="s">
        <v>66</v>
      </c>
      <c r="F158" s="143" t="str">
        <f>UnitControlCenter!$B$30</f>
        <v>quads / year</v>
      </c>
      <c r="G158" s="143" t="s">
        <v>619</v>
      </c>
      <c r="H158" s="143" t="s">
        <v>603</v>
      </c>
      <c r="I158" s="143" t="s">
        <v>604</v>
      </c>
    </row>
    <row r="159" spans="1:10" x14ac:dyDescent="0.25">
      <c r="A159" s="143" t="s">
        <v>1634</v>
      </c>
      <c r="B159" s="143" t="s">
        <v>1637</v>
      </c>
      <c r="C159" s="15">
        <v>1</v>
      </c>
      <c r="D159" t="s">
        <v>65</v>
      </c>
      <c r="E159" t="s">
        <v>66</v>
      </c>
      <c r="F159" t="str">
        <f>UnitControlCenter!$B$30</f>
        <v>quads / year</v>
      </c>
      <c r="G159" t="s">
        <v>868</v>
      </c>
      <c r="H159" t="s">
        <v>870</v>
      </c>
      <c r="I159" t="s">
        <v>869</v>
      </c>
    </row>
    <row r="160" spans="1:10" s="143" customFormat="1" x14ac:dyDescent="0.25">
      <c r="A160" s="143" t="s">
        <v>1634</v>
      </c>
      <c r="B160" s="143" t="s">
        <v>1638</v>
      </c>
      <c r="C160" s="15">
        <v>1</v>
      </c>
      <c r="D160" s="143" t="s">
        <v>63</v>
      </c>
      <c r="E160" s="143" t="s">
        <v>64</v>
      </c>
      <c r="F160" s="143" t="str">
        <f>UnitControlCenter!$B$30</f>
        <v>quads / year</v>
      </c>
      <c r="G160" s="143" t="s">
        <v>1476</v>
      </c>
    </row>
    <row r="161" spans="1:10" x14ac:dyDescent="0.25">
      <c r="A161" s="143" t="s">
        <v>1634</v>
      </c>
      <c r="B161" s="143" t="s">
        <v>1639</v>
      </c>
      <c r="C161" s="15">
        <v>1</v>
      </c>
      <c r="D161" t="s">
        <v>65</v>
      </c>
      <c r="E161" t="s">
        <v>66</v>
      </c>
      <c r="F161" s="143" t="str">
        <f>UnitControlCenter!B3</f>
        <v>million metric tons / year</v>
      </c>
      <c r="G161" t="s">
        <v>1784</v>
      </c>
      <c r="H161" t="s">
        <v>1641</v>
      </c>
      <c r="I161" s="143" t="s">
        <v>1642</v>
      </c>
      <c r="J161" s="143"/>
    </row>
    <row r="162" spans="1:10" s="146" customFormat="1" ht="15.75" thickBot="1" x14ac:dyDescent="0.3">
      <c r="A162" s="143" t="s">
        <v>1634</v>
      </c>
      <c r="B162" s="144" t="s">
        <v>1640</v>
      </c>
      <c r="C162" s="145">
        <v>1</v>
      </c>
      <c r="D162" s="146" t="s">
        <v>65</v>
      </c>
      <c r="E162" s="146" t="s">
        <v>66</v>
      </c>
      <c r="F162" s="144" t="str">
        <f>UnitControlCenter!B3</f>
        <v>million metric tons / year</v>
      </c>
      <c r="G162" s="146" t="s">
        <v>1785</v>
      </c>
      <c r="H162" s="146" t="s">
        <v>1641</v>
      </c>
      <c r="I162" s="144" t="s">
        <v>1642</v>
      </c>
      <c r="J162" s="144"/>
    </row>
    <row r="163" spans="1:10" x14ac:dyDescent="0.25">
      <c r="A163" s="143" t="s">
        <v>657</v>
      </c>
      <c r="B163" s="143" t="s">
        <v>658</v>
      </c>
      <c r="C163" s="15">
        <v>1</v>
      </c>
      <c r="D163" t="s">
        <v>65</v>
      </c>
      <c r="E163" t="s">
        <v>66</v>
      </c>
      <c r="F163" t="str">
        <f>UnitControlCenter!$B$30</f>
        <v>quads / year</v>
      </c>
      <c r="G163" t="s">
        <v>1812</v>
      </c>
      <c r="H163" t="s">
        <v>1811</v>
      </c>
      <c r="I163" t="s">
        <v>1810</v>
      </c>
    </row>
    <row r="164" spans="1:10" x14ac:dyDescent="0.25">
      <c r="A164" s="143" t="s">
        <v>657</v>
      </c>
      <c r="B164" s="143" t="s">
        <v>659</v>
      </c>
      <c r="C164" s="15">
        <v>1</v>
      </c>
      <c r="D164" t="s">
        <v>65</v>
      </c>
      <c r="E164" t="s">
        <v>66</v>
      </c>
      <c r="F164" t="str">
        <f>UnitControlCenter!$B$30</f>
        <v>quads / year</v>
      </c>
      <c r="G164" t="s">
        <v>1813</v>
      </c>
      <c r="H164" t="s">
        <v>1468</v>
      </c>
      <c r="I164" t="s">
        <v>1469</v>
      </c>
    </row>
    <row r="165" spans="1:10" x14ac:dyDescent="0.25">
      <c r="A165" s="143" t="s">
        <v>657</v>
      </c>
      <c r="B165" s="143" t="s">
        <v>1808</v>
      </c>
      <c r="C165" s="15">
        <v>1</v>
      </c>
      <c r="D165" t="s">
        <v>65</v>
      </c>
      <c r="E165" t="s">
        <v>66</v>
      </c>
      <c r="F165" t="str">
        <f>UnitControlCenter!$B$30</f>
        <v>quads / year</v>
      </c>
      <c r="G165" t="s">
        <v>1822</v>
      </c>
      <c r="H165" t="s">
        <v>1814</v>
      </c>
      <c r="I165" s="15" t="s">
        <v>1815</v>
      </c>
    </row>
    <row r="166" spans="1:10" x14ac:dyDescent="0.25">
      <c r="A166" s="143" t="s">
        <v>657</v>
      </c>
      <c r="B166" s="143" t="s">
        <v>1809</v>
      </c>
      <c r="C166" s="15">
        <v>1</v>
      </c>
      <c r="D166" t="s">
        <v>65</v>
      </c>
      <c r="E166" t="s">
        <v>66</v>
      </c>
      <c r="F166" t="str">
        <f>UnitControlCenter!$B$30</f>
        <v>quads / year</v>
      </c>
      <c r="G166" t="s">
        <v>1823</v>
      </c>
      <c r="H166" t="s">
        <v>1468</v>
      </c>
      <c r="I166" t="s">
        <v>1469</v>
      </c>
    </row>
    <row r="167" spans="1:10" x14ac:dyDescent="0.25">
      <c r="A167" s="143" t="s">
        <v>657</v>
      </c>
      <c r="B167" s="143" t="s">
        <v>1106</v>
      </c>
      <c r="C167" s="15">
        <v>0</v>
      </c>
      <c r="D167" t="s">
        <v>63</v>
      </c>
      <c r="E167" t="s">
        <v>64</v>
      </c>
      <c r="F167" t="str">
        <f>UnitControlCenter!$B$31</f>
        <v>thousand BTU / 2024 dollar</v>
      </c>
      <c r="G167" t="s">
        <v>1061</v>
      </c>
    </row>
    <row r="168" spans="1:10" x14ac:dyDescent="0.25">
      <c r="A168" s="143" t="s">
        <v>657</v>
      </c>
      <c r="B168" s="143" t="s">
        <v>660</v>
      </c>
      <c r="C168" s="15">
        <v>1</v>
      </c>
      <c r="D168" t="s">
        <v>63</v>
      </c>
      <c r="E168" t="s">
        <v>64</v>
      </c>
      <c r="F168" t="str">
        <f>UnitControlCenter!$B$16</f>
        <v>terawatt-hours (TWh) / year</v>
      </c>
      <c r="G168" t="s">
        <v>560</v>
      </c>
    </row>
    <row r="169" spans="1:10" x14ac:dyDescent="0.25">
      <c r="A169" s="143" t="s">
        <v>657</v>
      </c>
      <c r="B169" s="143" t="s">
        <v>661</v>
      </c>
      <c r="C169" s="15">
        <v>1</v>
      </c>
      <c r="D169" t="s">
        <v>63</v>
      </c>
      <c r="E169" t="s">
        <v>64</v>
      </c>
      <c r="F169" t="str">
        <f>UnitControlCenter!$B$32</f>
        <v>millions of short tons / year</v>
      </c>
      <c r="G169" t="s">
        <v>559</v>
      </c>
    </row>
    <row r="170" spans="1:10" x14ac:dyDescent="0.25">
      <c r="A170" s="143" t="s">
        <v>657</v>
      </c>
      <c r="B170" s="143" t="s">
        <v>662</v>
      </c>
      <c r="C170" s="15">
        <v>1</v>
      </c>
      <c r="D170" t="s">
        <v>63</v>
      </c>
      <c r="E170" t="s">
        <v>64</v>
      </c>
      <c r="F170" t="str">
        <f>UnitControlCenter!$B$32</f>
        <v>millions of short tons / year</v>
      </c>
      <c r="G170" t="s">
        <v>558</v>
      </c>
    </row>
    <row r="171" spans="1:10" x14ac:dyDescent="0.25">
      <c r="A171" s="143" t="s">
        <v>657</v>
      </c>
      <c r="B171" s="143" t="s">
        <v>663</v>
      </c>
      <c r="C171" s="15">
        <v>1</v>
      </c>
      <c r="D171" t="s">
        <v>63</v>
      </c>
      <c r="E171" t="s">
        <v>64</v>
      </c>
      <c r="F171" t="str">
        <f>UnitControlCenter!$B$33</f>
        <v>trillion cubic feet / year</v>
      </c>
      <c r="G171" t="s">
        <v>557</v>
      </c>
    </row>
    <row r="172" spans="1:10" x14ac:dyDescent="0.25">
      <c r="A172" s="143" t="s">
        <v>657</v>
      </c>
      <c r="B172" s="143" t="s">
        <v>664</v>
      </c>
      <c r="C172" s="15">
        <v>1</v>
      </c>
      <c r="D172" t="s">
        <v>63</v>
      </c>
      <c r="E172" t="s">
        <v>64</v>
      </c>
      <c r="F172" t="str">
        <f>UnitControlCenter!$B$34</f>
        <v>million barrels of oil / year</v>
      </c>
      <c r="G172" t="s">
        <v>556</v>
      </c>
    </row>
    <row r="173" spans="1:10" x14ac:dyDescent="0.25">
      <c r="A173" s="143" t="s">
        <v>657</v>
      </c>
      <c r="B173" s="143" t="s">
        <v>665</v>
      </c>
      <c r="C173" s="15">
        <v>1</v>
      </c>
      <c r="D173" t="s">
        <v>63</v>
      </c>
      <c r="E173" t="s">
        <v>64</v>
      </c>
      <c r="F173" t="str">
        <f>UnitControlCenter!$B$34</f>
        <v>million barrels of oil / year</v>
      </c>
      <c r="G173" t="s">
        <v>607</v>
      </c>
    </row>
    <row r="174" spans="1:10" x14ac:dyDescent="0.25">
      <c r="A174" s="143" t="s">
        <v>657</v>
      </c>
      <c r="B174" s="143" t="s">
        <v>666</v>
      </c>
      <c r="C174" s="15">
        <v>1</v>
      </c>
      <c r="D174" t="s">
        <v>63</v>
      </c>
      <c r="E174" t="s">
        <v>64</v>
      </c>
      <c r="F174" t="str">
        <f>UnitControlCenter!$B$32</f>
        <v>millions of short tons / year</v>
      </c>
      <c r="G174" t="s">
        <v>608</v>
      </c>
    </row>
    <row r="175" spans="1:10" x14ac:dyDescent="0.25">
      <c r="A175" s="143" t="s">
        <v>657</v>
      </c>
      <c r="B175" s="143" t="s">
        <v>871</v>
      </c>
      <c r="C175" s="15">
        <v>1</v>
      </c>
      <c r="D175" t="s">
        <v>63</v>
      </c>
      <c r="E175" t="s">
        <v>64</v>
      </c>
      <c r="F175" t="str">
        <f>UnitControlCenter!$B$35</f>
        <v>million gallons / year</v>
      </c>
      <c r="G175" t="s">
        <v>875</v>
      </c>
    </row>
    <row r="176" spans="1:10" x14ac:dyDescent="0.25">
      <c r="A176" s="143" t="s">
        <v>657</v>
      </c>
      <c r="B176" s="143" t="s">
        <v>872</v>
      </c>
      <c r="C176" s="15">
        <v>1</v>
      </c>
      <c r="D176" t="s">
        <v>63</v>
      </c>
      <c r="E176" t="s">
        <v>64</v>
      </c>
      <c r="F176" t="str">
        <f>UnitControlCenter!$B$32</f>
        <v>millions of short tons / year</v>
      </c>
      <c r="G176" t="s">
        <v>876</v>
      </c>
    </row>
    <row r="177" spans="1:10" ht="15.75" thickBot="1" x14ac:dyDescent="0.3">
      <c r="A177" s="144" t="s">
        <v>657</v>
      </c>
      <c r="B177" s="144" t="s">
        <v>873</v>
      </c>
      <c r="C177" s="145">
        <v>1</v>
      </c>
      <c r="D177" s="146" t="s">
        <v>63</v>
      </c>
      <c r="E177" s="146" t="s">
        <v>64</v>
      </c>
      <c r="F177" s="146" t="str">
        <f>UnitControlCenter!$B$6</f>
        <v>thousand metric tons / year</v>
      </c>
      <c r="G177" s="146" t="s">
        <v>877</v>
      </c>
      <c r="H177" s="146"/>
      <c r="I177" s="146"/>
      <c r="J177" s="146"/>
    </row>
    <row r="178" spans="1:10" x14ac:dyDescent="0.25">
      <c r="A178" s="143" t="s">
        <v>1537</v>
      </c>
      <c r="B178" s="143" t="s">
        <v>1564</v>
      </c>
      <c r="C178" s="15">
        <v>1</v>
      </c>
      <c r="D178" t="s">
        <v>65</v>
      </c>
      <c r="E178" t="s">
        <v>66</v>
      </c>
      <c r="F178" t="str">
        <f>UnitControlCenter!$B$36</f>
        <v>trillion BTU / year</v>
      </c>
      <c r="G178" t="s">
        <v>882</v>
      </c>
      <c r="H178" t="s">
        <v>883</v>
      </c>
      <c r="I178" t="s">
        <v>884</v>
      </c>
    </row>
    <row r="179" spans="1:10" x14ac:dyDescent="0.25">
      <c r="A179" s="143" t="s">
        <v>1537</v>
      </c>
      <c r="B179" s="143" t="s">
        <v>1565</v>
      </c>
      <c r="C179" s="15">
        <v>1</v>
      </c>
      <c r="D179" t="s">
        <v>65</v>
      </c>
      <c r="E179" t="s">
        <v>66</v>
      </c>
      <c r="F179" t="str">
        <f>UnitControlCenter!$B$36</f>
        <v>trillion BTU / year</v>
      </c>
      <c r="G179" t="s">
        <v>885</v>
      </c>
      <c r="H179" t="s">
        <v>883</v>
      </c>
      <c r="I179" t="s">
        <v>884</v>
      </c>
    </row>
    <row r="180" spans="1:10" x14ac:dyDescent="0.25">
      <c r="A180" s="143" t="s">
        <v>1537</v>
      </c>
      <c r="B180" s="143" t="s">
        <v>1566</v>
      </c>
      <c r="C180" s="15">
        <v>1</v>
      </c>
      <c r="D180" t="s">
        <v>65</v>
      </c>
      <c r="E180" t="s">
        <v>66</v>
      </c>
      <c r="F180" t="str">
        <f>UnitControlCenter!$B$9</f>
        <v>billion 2024 dollars / year</v>
      </c>
      <c r="G180" t="s">
        <v>886</v>
      </c>
      <c r="H180" t="s">
        <v>883</v>
      </c>
      <c r="I180" t="s">
        <v>884</v>
      </c>
    </row>
    <row r="181" spans="1:10" x14ac:dyDescent="0.25">
      <c r="A181" s="143" t="s">
        <v>1537</v>
      </c>
      <c r="B181" s="143" t="s">
        <v>1567</v>
      </c>
      <c r="C181" s="15">
        <v>1</v>
      </c>
      <c r="D181" t="s">
        <v>65</v>
      </c>
      <c r="E181" t="s">
        <v>66</v>
      </c>
      <c r="F181" t="str">
        <f>UnitControlCenter!$B$9</f>
        <v>billion 2024 dollars / year</v>
      </c>
      <c r="G181" t="s">
        <v>887</v>
      </c>
      <c r="H181" t="s">
        <v>883</v>
      </c>
      <c r="I181" t="s">
        <v>884</v>
      </c>
    </row>
    <row r="182" spans="1:10" x14ac:dyDescent="0.25">
      <c r="A182" s="143" t="s">
        <v>1537</v>
      </c>
      <c r="B182" s="143" t="s">
        <v>1568</v>
      </c>
      <c r="C182" s="15">
        <v>1</v>
      </c>
      <c r="D182" t="s">
        <v>65</v>
      </c>
      <c r="E182" t="s">
        <v>66</v>
      </c>
      <c r="F182" t="str">
        <f>UnitControlCenter!B3</f>
        <v>million metric tons / year</v>
      </c>
      <c r="G182" t="s">
        <v>1129</v>
      </c>
      <c r="H182" t="s">
        <v>1127</v>
      </c>
      <c r="I182" t="s">
        <v>1128</v>
      </c>
    </row>
    <row r="183" spans="1:10" x14ac:dyDescent="0.25">
      <c r="A183" s="143" t="s">
        <v>1537</v>
      </c>
      <c r="B183" s="143" t="s">
        <v>1569</v>
      </c>
      <c r="C183" s="15">
        <v>1</v>
      </c>
      <c r="D183" t="s">
        <v>65</v>
      </c>
      <c r="E183" t="s">
        <v>66</v>
      </c>
      <c r="F183" t="str">
        <f>UnitControlCenter!B3</f>
        <v>million metric tons / year</v>
      </c>
      <c r="G183" t="s">
        <v>1130</v>
      </c>
      <c r="H183" t="s">
        <v>1127</v>
      </c>
      <c r="I183" t="s">
        <v>1128</v>
      </c>
    </row>
    <row r="184" spans="1:10" x14ac:dyDescent="0.25">
      <c r="A184" s="143" t="s">
        <v>1537</v>
      </c>
      <c r="B184" s="143" t="s">
        <v>1570</v>
      </c>
      <c r="C184" s="15">
        <v>1</v>
      </c>
      <c r="D184" t="s">
        <v>65</v>
      </c>
      <c r="E184" t="s">
        <v>66</v>
      </c>
      <c r="F184" t="str">
        <f>UnitControlCenter!$B$36</f>
        <v>trillion BTU / year</v>
      </c>
      <c r="G184" t="s">
        <v>964</v>
      </c>
      <c r="H184" t="s">
        <v>959</v>
      </c>
      <c r="I184" t="s">
        <v>960</v>
      </c>
    </row>
    <row r="185" spans="1:10" x14ac:dyDescent="0.25">
      <c r="A185" s="143" t="s">
        <v>1537</v>
      </c>
      <c r="B185" s="143" t="s">
        <v>1571</v>
      </c>
      <c r="C185" s="15">
        <v>1</v>
      </c>
      <c r="D185" t="s">
        <v>65</v>
      </c>
      <c r="E185" t="s">
        <v>66</v>
      </c>
      <c r="F185" t="str">
        <f>UnitControlCenter!$B$36</f>
        <v>trillion BTU / year</v>
      </c>
      <c r="G185" t="s">
        <v>965</v>
      </c>
      <c r="H185" t="s">
        <v>959</v>
      </c>
      <c r="I185" t="s">
        <v>961</v>
      </c>
    </row>
    <row r="186" spans="1:10" x14ac:dyDescent="0.25">
      <c r="A186" s="143" t="s">
        <v>1537</v>
      </c>
      <c r="B186" s="143" t="s">
        <v>1572</v>
      </c>
      <c r="C186" s="15">
        <v>1</v>
      </c>
      <c r="D186" t="s">
        <v>65</v>
      </c>
      <c r="E186" t="s">
        <v>66</v>
      </c>
      <c r="F186" t="str">
        <f>UnitControlCenter!$B$9</f>
        <v>billion 2024 dollars / year</v>
      </c>
      <c r="G186" t="s">
        <v>966</v>
      </c>
      <c r="H186" t="s">
        <v>959</v>
      </c>
      <c r="I186" t="s">
        <v>962</v>
      </c>
    </row>
    <row r="187" spans="1:10" x14ac:dyDescent="0.25">
      <c r="A187" s="143" t="s">
        <v>1537</v>
      </c>
      <c r="B187" s="143" t="s">
        <v>1573</v>
      </c>
      <c r="C187" s="15">
        <v>1</v>
      </c>
      <c r="D187" t="s">
        <v>65</v>
      </c>
      <c r="E187" t="s">
        <v>66</v>
      </c>
      <c r="F187" t="str">
        <f>UnitControlCenter!$B$9</f>
        <v>billion 2024 dollars / year</v>
      </c>
      <c r="G187" t="s">
        <v>967</v>
      </c>
      <c r="H187" t="s">
        <v>959</v>
      </c>
      <c r="I187" t="s">
        <v>963</v>
      </c>
    </row>
    <row r="188" spans="1:10" x14ac:dyDescent="0.25">
      <c r="A188" s="143" t="s">
        <v>1537</v>
      </c>
      <c r="B188" s="143" t="s">
        <v>1574</v>
      </c>
      <c r="C188" s="15">
        <v>1</v>
      </c>
      <c r="D188" t="s">
        <v>65</v>
      </c>
      <c r="E188" t="s">
        <v>66</v>
      </c>
      <c r="F188" t="str">
        <f>UnitControlCenter!$B$30</f>
        <v>quads / year</v>
      </c>
      <c r="G188" t="s">
        <v>992</v>
      </c>
      <c r="H188" t="s">
        <v>994</v>
      </c>
      <c r="I188" t="s">
        <v>995</v>
      </c>
    </row>
    <row r="189" spans="1:10" x14ac:dyDescent="0.25">
      <c r="A189" s="143" t="s">
        <v>1537</v>
      </c>
      <c r="B189" s="143" t="s">
        <v>1575</v>
      </c>
      <c r="C189" s="15">
        <v>1</v>
      </c>
      <c r="D189" t="s">
        <v>65</v>
      </c>
      <c r="E189" t="s">
        <v>66</v>
      </c>
      <c r="F189" t="str">
        <f>UnitControlCenter!$B$30</f>
        <v>quads / year</v>
      </c>
      <c r="G189" t="s">
        <v>993</v>
      </c>
      <c r="H189" t="s">
        <v>994</v>
      </c>
      <c r="I189" t="s">
        <v>995</v>
      </c>
    </row>
    <row r="190" spans="1:10" ht="101.45" customHeight="1" x14ac:dyDescent="0.25">
      <c r="A190" s="143" t="s">
        <v>1537</v>
      </c>
      <c r="B190" s="143" t="s">
        <v>1839</v>
      </c>
      <c r="C190" s="15">
        <v>1</v>
      </c>
      <c r="D190" t="s">
        <v>65</v>
      </c>
      <c r="E190" t="s">
        <v>66</v>
      </c>
      <c r="F190" t="s">
        <v>350</v>
      </c>
      <c r="G190" t="s">
        <v>1923</v>
      </c>
      <c r="H190" t="s">
        <v>1924</v>
      </c>
      <c r="I190" t="s">
        <v>1937</v>
      </c>
    </row>
    <row r="191" spans="1:10" x14ac:dyDescent="0.25">
      <c r="A191" s="143" t="s">
        <v>1537</v>
      </c>
      <c r="B191" s="143" t="s">
        <v>1583</v>
      </c>
      <c r="C191" s="15">
        <v>1</v>
      </c>
      <c r="D191" t="s">
        <v>65</v>
      </c>
      <c r="E191" t="s">
        <v>66</v>
      </c>
      <c r="F191" t="str">
        <f>UnitControlCenter!$B$10</f>
        <v>billion 2024 dollars</v>
      </c>
      <c r="G191" t="s">
        <v>1540</v>
      </c>
      <c r="H191" t="s">
        <v>1539</v>
      </c>
      <c r="I191" s="12" t="s">
        <v>1538</v>
      </c>
      <c r="J191" s="12"/>
    </row>
    <row r="192" spans="1:10" x14ac:dyDescent="0.25">
      <c r="A192" s="143" t="s">
        <v>1537</v>
      </c>
      <c r="B192" s="143" t="s">
        <v>1576</v>
      </c>
      <c r="C192" s="15">
        <v>1</v>
      </c>
      <c r="D192" t="s">
        <v>65</v>
      </c>
      <c r="E192" t="s">
        <v>66</v>
      </c>
      <c r="F192" t="str">
        <f>UnitControlCenter!$B$10</f>
        <v>billion 2024 dollars</v>
      </c>
      <c r="G192" t="s">
        <v>1548</v>
      </c>
      <c r="H192" t="s">
        <v>1539</v>
      </c>
      <c r="I192" s="12" t="s">
        <v>1541</v>
      </c>
      <c r="J192" s="12"/>
    </row>
    <row r="193" spans="1:10" x14ac:dyDescent="0.25">
      <c r="A193" s="143" t="s">
        <v>1537</v>
      </c>
      <c r="B193" s="143" t="s">
        <v>1577</v>
      </c>
      <c r="C193" s="15">
        <v>1</v>
      </c>
      <c r="D193" t="s">
        <v>65</v>
      </c>
      <c r="E193" t="s">
        <v>66</v>
      </c>
      <c r="F193" t="str">
        <f>UnitControlCenter!$B$10</f>
        <v>billion 2024 dollars</v>
      </c>
      <c r="G193" t="s">
        <v>1549</v>
      </c>
      <c r="H193" t="s">
        <v>1539</v>
      </c>
      <c r="I193" s="12" t="s">
        <v>1542</v>
      </c>
      <c r="J193" s="12"/>
    </row>
    <row r="194" spans="1:10" x14ac:dyDescent="0.25">
      <c r="A194" s="143" t="s">
        <v>1537</v>
      </c>
      <c r="B194" s="143" t="s">
        <v>1578</v>
      </c>
      <c r="C194" s="15">
        <v>1</v>
      </c>
      <c r="D194" t="s">
        <v>65</v>
      </c>
      <c r="E194" t="s">
        <v>66</v>
      </c>
      <c r="F194" t="str">
        <f>UnitControlCenter!$B$10</f>
        <v>billion 2024 dollars</v>
      </c>
      <c r="G194" t="s">
        <v>1550</v>
      </c>
      <c r="H194" t="s">
        <v>1539</v>
      </c>
      <c r="I194" s="12" t="s">
        <v>1543</v>
      </c>
      <c r="J194" s="12"/>
    </row>
    <row r="195" spans="1:10" x14ac:dyDescent="0.25">
      <c r="A195" s="143" t="s">
        <v>1537</v>
      </c>
      <c r="B195" s="143" t="s">
        <v>1579</v>
      </c>
      <c r="C195" s="15">
        <v>1</v>
      </c>
      <c r="D195" t="s">
        <v>65</v>
      </c>
      <c r="E195" t="s">
        <v>66</v>
      </c>
      <c r="F195" t="str">
        <f>UnitControlCenter!$B$10</f>
        <v>billion 2024 dollars</v>
      </c>
      <c r="G195" t="s">
        <v>1553</v>
      </c>
      <c r="H195" t="s">
        <v>1539</v>
      </c>
      <c r="I195" s="12" t="s">
        <v>1544</v>
      </c>
      <c r="J195" s="12"/>
    </row>
    <row r="196" spans="1:10" x14ac:dyDescent="0.25">
      <c r="A196" s="143" t="s">
        <v>1537</v>
      </c>
      <c r="B196" s="143" t="s">
        <v>1580</v>
      </c>
      <c r="C196" s="15">
        <v>1</v>
      </c>
      <c r="D196" t="s">
        <v>65</v>
      </c>
      <c r="E196" t="s">
        <v>66</v>
      </c>
      <c r="F196" t="str">
        <f>UnitControlCenter!$B$10</f>
        <v>billion 2024 dollars</v>
      </c>
      <c r="G196" t="s">
        <v>1554</v>
      </c>
      <c r="H196" t="s">
        <v>1539</v>
      </c>
      <c r="I196" s="12" t="s">
        <v>1545</v>
      </c>
      <c r="J196" s="12"/>
    </row>
    <row r="197" spans="1:10" x14ac:dyDescent="0.25">
      <c r="A197" s="143" t="s">
        <v>1537</v>
      </c>
      <c r="B197" s="143" t="s">
        <v>1581</v>
      </c>
      <c r="C197" s="15">
        <v>1</v>
      </c>
      <c r="D197" t="s">
        <v>65</v>
      </c>
      <c r="E197" t="s">
        <v>66</v>
      </c>
      <c r="F197" t="str">
        <f>UnitControlCenter!$B$10</f>
        <v>billion 2024 dollars</v>
      </c>
      <c r="G197" t="s">
        <v>1551</v>
      </c>
      <c r="H197" t="s">
        <v>1539</v>
      </c>
      <c r="I197" s="12" t="s">
        <v>1546</v>
      </c>
      <c r="J197" s="12"/>
    </row>
    <row r="198" spans="1:10" ht="15.75" thickBot="1" x14ac:dyDescent="0.3">
      <c r="A198" s="144" t="s">
        <v>1537</v>
      </c>
      <c r="B198" s="144" t="s">
        <v>1582</v>
      </c>
      <c r="C198" s="145">
        <v>1</v>
      </c>
      <c r="D198" s="146" t="s">
        <v>65</v>
      </c>
      <c r="E198" s="146" t="s">
        <v>66</v>
      </c>
      <c r="F198" s="146" t="str">
        <f>UnitControlCenter!$B$10</f>
        <v>billion 2024 dollars</v>
      </c>
      <c r="G198" s="146" t="s">
        <v>1552</v>
      </c>
      <c r="H198" s="146" t="s">
        <v>1539</v>
      </c>
      <c r="I198" s="152" t="s">
        <v>1547</v>
      </c>
      <c r="J198" s="152"/>
    </row>
    <row r="199" spans="1:10" x14ac:dyDescent="0.25">
      <c r="A199" s="143" t="s">
        <v>591</v>
      </c>
      <c r="B199" s="143" t="s">
        <v>93</v>
      </c>
      <c r="C199" s="15">
        <v>1</v>
      </c>
      <c r="D199" t="s">
        <v>65</v>
      </c>
      <c r="E199" t="s">
        <v>597</v>
      </c>
      <c r="F199" t="str">
        <f>UnitControlCenter!$B$22</f>
        <v>2024 dollars / megawatt-hour (MWh)</v>
      </c>
      <c r="G199" t="s">
        <v>1493</v>
      </c>
      <c r="H199" t="s">
        <v>1492</v>
      </c>
      <c r="I199" t="s">
        <v>1816</v>
      </c>
    </row>
    <row r="200" spans="1:10" x14ac:dyDescent="0.25">
      <c r="A200" s="143" t="s">
        <v>591</v>
      </c>
      <c r="B200" s="143" t="s">
        <v>444</v>
      </c>
      <c r="C200" s="15">
        <v>1</v>
      </c>
      <c r="D200" t="s">
        <v>65</v>
      </c>
      <c r="E200" t="s">
        <v>597</v>
      </c>
      <c r="F200" t="str">
        <f>UnitControlCenter!$B$37</f>
        <v>2024 dollars / short ton</v>
      </c>
      <c r="G200" t="s">
        <v>895</v>
      </c>
      <c r="H200" t="s">
        <v>896</v>
      </c>
      <c r="I200" t="s">
        <v>897</v>
      </c>
    </row>
    <row r="201" spans="1:10" x14ac:dyDescent="0.25">
      <c r="A201" s="143" t="s">
        <v>591</v>
      </c>
      <c r="B201" s="143" t="s">
        <v>441</v>
      </c>
      <c r="C201" s="15">
        <v>1</v>
      </c>
      <c r="D201" t="s">
        <v>65</v>
      </c>
      <c r="E201" t="s">
        <v>597</v>
      </c>
      <c r="F201" t="str">
        <f>UnitControlCenter!$B$37</f>
        <v>2024 dollars / short ton</v>
      </c>
      <c r="G201" t="s">
        <v>610</v>
      </c>
      <c r="H201" t="s">
        <v>339</v>
      </c>
      <c r="I201" t="s">
        <v>782</v>
      </c>
    </row>
    <row r="202" spans="1:10" x14ac:dyDescent="0.25">
      <c r="A202" s="143" t="s">
        <v>591</v>
      </c>
      <c r="B202" s="143" t="s">
        <v>87</v>
      </c>
      <c r="C202" s="15">
        <v>1</v>
      </c>
      <c r="D202" t="s">
        <v>65</v>
      </c>
      <c r="E202" t="s">
        <v>597</v>
      </c>
      <c r="F202" t="str">
        <f>UnitControlCenter!$B$38</f>
        <v>2024 dollars / thousand cubic feet</v>
      </c>
      <c r="G202" t="s">
        <v>1495</v>
      </c>
      <c r="H202" t="s">
        <v>1494</v>
      </c>
      <c r="I202" t="s">
        <v>1817</v>
      </c>
    </row>
    <row r="203" spans="1:10" x14ac:dyDescent="0.25">
      <c r="A203" s="143" t="s">
        <v>591</v>
      </c>
      <c r="B203" s="143" t="s">
        <v>95</v>
      </c>
      <c r="C203" s="15">
        <v>1</v>
      </c>
      <c r="D203" t="s">
        <v>65</v>
      </c>
      <c r="E203" t="s">
        <v>597</v>
      </c>
      <c r="F203" t="str">
        <f>UnitControlCenter!$B$39</f>
        <v>2024 dollars / gallon</v>
      </c>
      <c r="G203" t="s">
        <v>612</v>
      </c>
      <c r="H203" t="s">
        <v>334</v>
      </c>
      <c r="I203" s="15">
        <v>969696</v>
      </c>
      <c r="J203" s="15"/>
    </row>
    <row r="204" spans="1:10" x14ac:dyDescent="0.25">
      <c r="A204" s="143" t="s">
        <v>591</v>
      </c>
      <c r="B204" s="143" t="s">
        <v>96</v>
      </c>
      <c r="C204" s="15">
        <v>1</v>
      </c>
      <c r="D204" t="s">
        <v>65</v>
      </c>
      <c r="E204" t="s">
        <v>597</v>
      </c>
      <c r="F204" t="str">
        <f>UnitControlCenter!$B$39</f>
        <v>2024 dollars / gallon</v>
      </c>
      <c r="G204" t="s">
        <v>890</v>
      </c>
      <c r="H204" t="s">
        <v>888</v>
      </c>
      <c r="I204" t="s">
        <v>889</v>
      </c>
    </row>
    <row r="205" spans="1:10" x14ac:dyDescent="0.25">
      <c r="A205" s="143" t="s">
        <v>591</v>
      </c>
      <c r="B205" s="143" t="s">
        <v>92</v>
      </c>
      <c r="C205" s="15">
        <v>1</v>
      </c>
      <c r="D205" t="s">
        <v>65</v>
      </c>
      <c r="E205" t="s">
        <v>597</v>
      </c>
      <c r="F205" t="str">
        <f>UnitControlCenter!$B$37</f>
        <v>2024 dollars / short ton</v>
      </c>
      <c r="G205" t="s">
        <v>891</v>
      </c>
      <c r="H205" t="s">
        <v>892</v>
      </c>
      <c r="I205" t="s">
        <v>893</v>
      </c>
    </row>
    <row r="206" spans="1:10" x14ac:dyDescent="0.25">
      <c r="A206" s="143" t="s">
        <v>591</v>
      </c>
      <c r="B206" s="143" t="s">
        <v>832</v>
      </c>
      <c r="C206" s="15">
        <v>1</v>
      </c>
      <c r="D206" t="s">
        <v>65</v>
      </c>
      <c r="E206" t="s">
        <v>597</v>
      </c>
      <c r="F206" t="str">
        <f>UnitControlCenter!$B$40</f>
        <v>2024 dollars / barrel of oil</v>
      </c>
      <c r="G206" t="s">
        <v>956</v>
      </c>
      <c r="H206" t="s">
        <v>957</v>
      </c>
      <c r="I206" t="s">
        <v>958</v>
      </c>
    </row>
    <row r="207" spans="1:10" x14ac:dyDescent="0.25">
      <c r="A207" s="143" t="s">
        <v>591</v>
      </c>
      <c r="B207" s="143" t="s">
        <v>894</v>
      </c>
      <c r="C207" s="15">
        <v>1</v>
      </c>
      <c r="D207" t="s">
        <v>65</v>
      </c>
      <c r="E207" t="s">
        <v>597</v>
      </c>
      <c r="F207" t="str">
        <f>UnitControlCenter!$B$39</f>
        <v>2024 dollars / gallon</v>
      </c>
      <c r="G207" t="s">
        <v>898</v>
      </c>
      <c r="H207" t="s">
        <v>609</v>
      </c>
      <c r="I207" t="s">
        <v>828</v>
      </c>
    </row>
    <row r="208" spans="1:10" ht="15.75" thickBot="1" x14ac:dyDescent="0.3">
      <c r="A208" s="144" t="s">
        <v>591</v>
      </c>
      <c r="B208" s="144" t="s">
        <v>715</v>
      </c>
      <c r="C208" s="145">
        <v>1</v>
      </c>
      <c r="D208" s="146" t="s">
        <v>65</v>
      </c>
      <c r="E208" s="146" t="s">
        <v>597</v>
      </c>
      <c r="F208" s="146" t="str">
        <f>UnitControlCenter!$B$41</f>
        <v>2024 dollars / kg</v>
      </c>
      <c r="G208" s="146" t="s">
        <v>1000</v>
      </c>
      <c r="H208" s="146" t="s">
        <v>1001</v>
      </c>
      <c r="I208" s="146" t="s">
        <v>1002</v>
      </c>
      <c r="J208" s="146"/>
    </row>
    <row r="209" spans="1:10" x14ac:dyDescent="0.25">
      <c r="A209" s="143" t="s">
        <v>592</v>
      </c>
      <c r="B209" s="143" t="s">
        <v>1648</v>
      </c>
      <c r="C209" s="15">
        <v>1</v>
      </c>
      <c r="D209" t="s">
        <v>63</v>
      </c>
      <c r="E209" t="s">
        <v>64</v>
      </c>
      <c r="F209" t="str">
        <f>UnitControlCenter!$B$42</f>
        <v>2024 dollars / kilowatt-hour (kWh)</v>
      </c>
      <c r="G209" t="s">
        <v>613</v>
      </c>
    </row>
    <row r="210" spans="1:10" x14ac:dyDescent="0.25">
      <c r="A210" s="143" t="s">
        <v>592</v>
      </c>
      <c r="B210" s="143" t="s">
        <v>593</v>
      </c>
      <c r="C210" s="15">
        <v>0</v>
      </c>
      <c r="D210" t="s">
        <v>65</v>
      </c>
      <c r="E210" t="s">
        <v>64</v>
      </c>
      <c r="F210" t="str">
        <f>UnitControlCenter!$B$44</f>
        <v>cost of eqpt. to capture 1 metric ton CO2e/yr (2020 dollars)</v>
      </c>
      <c r="G210" t="s">
        <v>617</v>
      </c>
      <c r="H210" t="s">
        <v>618</v>
      </c>
      <c r="I210" t="s">
        <v>789</v>
      </c>
    </row>
    <row r="211" spans="1:10" x14ac:dyDescent="0.25">
      <c r="A211" s="143" t="s">
        <v>592</v>
      </c>
      <c r="B211" s="143" t="s">
        <v>594</v>
      </c>
      <c r="C211" s="15">
        <v>1</v>
      </c>
      <c r="D211" t="s">
        <v>63</v>
      </c>
      <c r="E211" t="s">
        <v>64</v>
      </c>
      <c r="F211" t="str">
        <f>UnitControlCenter!$B$45</f>
        <v>million 2024 dollars / megawatt (MW)</v>
      </c>
      <c r="G211" t="s">
        <v>614</v>
      </c>
    </row>
    <row r="212" spans="1:10" x14ac:dyDescent="0.25">
      <c r="A212" s="143" t="s">
        <v>592</v>
      </c>
      <c r="B212" s="143" t="s">
        <v>595</v>
      </c>
      <c r="C212" s="15">
        <v>1</v>
      </c>
      <c r="D212" t="s">
        <v>63</v>
      </c>
      <c r="E212" t="s">
        <v>64</v>
      </c>
      <c r="F212" t="str">
        <f>UnitControlCenter!$B$45</f>
        <v>million 2024 dollars / megawatt (MW)</v>
      </c>
      <c r="G212" t="s">
        <v>615</v>
      </c>
    </row>
    <row r="213" spans="1:10" x14ac:dyDescent="0.25">
      <c r="A213" s="143" t="s">
        <v>592</v>
      </c>
      <c r="B213" s="143" t="s">
        <v>596</v>
      </c>
      <c r="C213" s="15">
        <v>1</v>
      </c>
      <c r="D213" t="s">
        <v>63</v>
      </c>
      <c r="E213" t="s">
        <v>64</v>
      </c>
      <c r="F213" t="str">
        <f>UnitControlCenter!$B$45</f>
        <v>million 2024 dollars / megawatt (MW)</v>
      </c>
      <c r="G213" t="s">
        <v>616</v>
      </c>
    </row>
    <row r="214" spans="1:10" ht="15.75" thickBot="1" x14ac:dyDescent="0.3">
      <c r="A214" s="144" t="s">
        <v>592</v>
      </c>
      <c r="B214" s="144" t="s">
        <v>729</v>
      </c>
      <c r="C214" s="145">
        <v>1</v>
      </c>
      <c r="D214" s="146" t="s">
        <v>63</v>
      </c>
      <c r="E214" s="146" t="s">
        <v>64</v>
      </c>
      <c r="F214" s="146" t="str">
        <f>UnitControlCenter!$B$46</f>
        <v>cost of eqpt. to produce 1 kg H2/yr (2024 dollars)</v>
      </c>
      <c r="G214" s="146" t="s">
        <v>730</v>
      </c>
      <c r="H214" s="146"/>
      <c r="I214" s="146"/>
      <c r="J214" s="146"/>
    </row>
  </sheetData>
  <phoneticPr fontId="86" type="noConversion"/>
  <conditionalFormatting sqref="C2:C214">
    <cfRule type="cellIs" dxfId="1" priority="1" operator="equal">
      <formula>0</formula>
    </cfRule>
    <cfRule type="cellIs" dxfId="0" priority="2" operator="equal">
      <formula>1</formula>
    </cfRule>
  </conditionalFormatting>
  <pageMargins left="0.7" right="0.7" top="0.75" bottom="0.75" header="0.3" footer="0.3"/>
  <pageSetup orientation="portrait" horizontalDpi="1200" verticalDpi="1200" r:id="rId1"/>
  <ignoredErrors>
    <ignoredError sqref="F9 F34 F104 F175 F27 F129 F50 F87 F64 F67 F47 F52:F58" formula="1"/>
  </ignoredErrors>
</worksheet>
</file>

<file path=xl/worksheets/sheet8.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400-000000000000}">
  <sheetPr>
    <tabColor theme="9"/>
  </sheetPr>
  <dimension ref="A1:E325"/>
  <sheetViews>
    <sheetView workbookViewId="0"/>
  </sheetViews>
  <sheetFormatPr defaultColWidth="8.85546875" defaultRowHeight="15" x14ac:dyDescent="0.25"/>
  <cols>
    <col min="1" max="1" width="13.42578125" customWidth="1"/>
    <col min="2" max="2" width="8.85546875" style="15"/>
    <col min="4" max="4" width="46" customWidth="1"/>
  </cols>
  <sheetData>
    <row r="1" spans="1:5" x14ac:dyDescent="0.25">
      <c r="A1" s="37" t="s">
        <v>777</v>
      </c>
      <c r="B1" s="43"/>
      <c r="C1" s="38"/>
      <c r="D1" s="38"/>
    </row>
    <row r="2" spans="1:5" x14ac:dyDescent="0.25">
      <c r="A2" s="4" t="s">
        <v>741</v>
      </c>
      <c r="B2" s="44" t="s">
        <v>742</v>
      </c>
      <c r="C2" s="4" t="s">
        <v>743</v>
      </c>
      <c r="D2" s="4" t="s">
        <v>744</v>
      </c>
    </row>
    <row r="3" spans="1:5" x14ac:dyDescent="0.25">
      <c r="A3" s="89" t="s">
        <v>1757</v>
      </c>
      <c r="B3" s="92" t="s">
        <v>1759</v>
      </c>
      <c r="C3" s="90"/>
      <c r="D3" s="91" t="s">
        <v>1758</v>
      </c>
    </row>
    <row r="4" spans="1:5" x14ac:dyDescent="0.25">
      <c r="A4" t="s">
        <v>791</v>
      </c>
      <c r="B4" s="15" t="s">
        <v>785</v>
      </c>
      <c r="C4" s="62"/>
      <c r="D4" s="93" t="s">
        <v>1761</v>
      </c>
      <c r="E4" t="s">
        <v>1764</v>
      </c>
    </row>
    <row r="5" spans="1:5" x14ac:dyDescent="0.25">
      <c r="A5" t="s">
        <v>1768</v>
      </c>
      <c r="B5" s="45" t="s">
        <v>1769</v>
      </c>
      <c r="C5" s="94"/>
      <c r="D5" s="93" t="s">
        <v>1763</v>
      </c>
      <c r="E5" t="s">
        <v>1767</v>
      </c>
    </row>
    <row r="6" spans="1:5" x14ac:dyDescent="0.25">
      <c r="A6" t="s">
        <v>1914</v>
      </c>
      <c r="B6" s="45" t="s">
        <v>1913</v>
      </c>
      <c r="C6" s="112"/>
      <c r="D6" s="109" t="s">
        <v>1907</v>
      </c>
    </row>
    <row r="7" spans="1:5" x14ac:dyDescent="0.25">
      <c r="A7" t="s">
        <v>1911</v>
      </c>
      <c r="B7" s="45" t="s">
        <v>1910</v>
      </c>
      <c r="C7" s="110"/>
      <c r="D7" s="109" t="s">
        <v>1908</v>
      </c>
    </row>
    <row r="8" spans="1:5" x14ac:dyDescent="0.25">
      <c r="A8" t="s">
        <v>1912</v>
      </c>
      <c r="B8" s="15">
        <v>6699</v>
      </c>
      <c r="C8" s="111"/>
      <c r="D8" s="109" t="s">
        <v>1909</v>
      </c>
    </row>
    <row r="9" spans="1:5" x14ac:dyDescent="0.25">
      <c r="A9" t="s">
        <v>1914</v>
      </c>
      <c r="B9" s="45" t="s">
        <v>1770</v>
      </c>
      <c r="C9" s="73"/>
      <c r="D9" t="s">
        <v>1774</v>
      </c>
    </row>
    <row r="10" spans="1:5" x14ac:dyDescent="0.25">
      <c r="A10" t="s">
        <v>1775</v>
      </c>
      <c r="B10" s="45" t="s">
        <v>1776</v>
      </c>
      <c r="C10" s="96"/>
      <c r="D10" s="95" t="s">
        <v>1747</v>
      </c>
    </row>
    <row r="11" spans="1:5" x14ac:dyDescent="0.25">
      <c r="A11" t="s">
        <v>751</v>
      </c>
      <c r="B11" s="15" t="s">
        <v>762</v>
      </c>
      <c r="C11" s="50"/>
      <c r="D11" t="s">
        <v>434</v>
      </c>
    </row>
    <row r="12" spans="1:5" x14ac:dyDescent="0.25">
      <c r="A12" t="s">
        <v>1732</v>
      </c>
      <c r="B12" s="15" t="s">
        <v>1731</v>
      </c>
      <c r="C12" s="83"/>
      <c r="D12" t="s">
        <v>1664</v>
      </c>
    </row>
    <row r="13" spans="1:5" x14ac:dyDescent="0.25">
      <c r="A13" t="s">
        <v>759</v>
      </c>
      <c r="B13" s="45" t="s">
        <v>760</v>
      </c>
      <c r="C13" s="49"/>
      <c r="D13" t="s">
        <v>92</v>
      </c>
    </row>
    <row r="14" spans="1:5" x14ac:dyDescent="0.25">
      <c r="A14" t="s">
        <v>787</v>
      </c>
      <c r="B14" s="15" t="s">
        <v>781</v>
      </c>
      <c r="C14" s="59"/>
      <c r="D14" t="s">
        <v>91</v>
      </c>
    </row>
    <row r="15" spans="1:5" x14ac:dyDescent="0.25">
      <c r="A15" t="s">
        <v>766</v>
      </c>
      <c r="B15" s="15" t="s">
        <v>782</v>
      </c>
      <c r="C15" s="54"/>
      <c r="D15" t="s">
        <v>778</v>
      </c>
    </row>
    <row r="16" spans="1:5" x14ac:dyDescent="0.25">
      <c r="A16" t="s">
        <v>788</v>
      </c>
      <c r="B16" s="15" t="s">
        <v>611</v>
      </c>
      <c r="C16" s="58"/>
      <c r="D16" t="s">
        <v>779</v>
      </c>
    </row>
    <row r="17" spans="1:4" x14ac:dyDescent="0.25">
      <c r="A17" t="s">
        <v>786</v>
      </c>
      <c r="B17" s="15" t="s">
        <v>783</v>
      </c>
      <c r="C17" s="61"/>
      <c r="D17" t="s">
        <v>449</v>
      </c>
    </row>
    <row r="18" spans="1:4" x14ac:dyDescent="0.25">
      <c r="A18" t="s">
        <v>767</v>
      </c>
      <c r="B18" s="15" t="s">
        <v>763</v>
      </c>
      <c r="C18" s="53"/>
      <c r="D18" t="s">
        <v>452</v>
      </c>
    </row>
    <row r="19" spans="1:4" x14ac:dyDescent="0.25">
      <c r="A19" t="s">
        <v>740</v>
      </c>
      <c r="B19" s="46" t="s">
        <v>747</v>
      </c>
      <c r="C19" s="42"/>
      <c r="D19" t="s">
        <v>89</v>
      </c>
    </row>
    <row r="20" spans="1:4" x14ac:dyDescent="0.25">
      <c r="A20" t="s">
        <v>1291</v>
      </c>
      <c r="B20" t="s">
        <v>1771</v>
      </c>
      <c r="C20" s="74"/>
      <c r="D20" t="s">
        <v>1666</v>
      </c>
    </row>
    <row r="21" spans="1:4" x14ac:dyDescent="0.25">
      <c r="A21" t="s">
        <v>768</v>
      </c>
      <c r="B21" s="15" t="s">
        <v>764</v>
      </c>
      <c r="C21" s="55"/>
      <c r="D21" t="s">
        <v>1667</v>
      </c>
    </row>
    <row r="22" spans="1:4" x14ac:dyDescent="0.25">
      <c r="A22" t="s">
        <v>750</v>
      </c>
      <c r="B22" s="45" t="s">
        <v>755</v>
      </c>
      <c r="C22" s="51"/>
      <c r="D22" t="s">
        <v>780</v>
      </c>
    </row>
    <row r="23" spans="1:4" x14ac:dyDescent="0.25">
      <c r="A23" t="s">
        <v>790</v>
      </c>
      <c r="B23" s="15" t="s">
        <v>784</v>
      </c>
      <c r="C23" s="60"/>
      <c r="D23" t="s">
        <v>714</v>
      </c>
    </row>
    <row r="24" spans="1:4" x14ac:dyDescent="0.25">
      <c r="A24" t="s">
        <v>753</v>
      </c>
      <c r="B24" s="45" t="s">
        <v>754</v>
      </c>
      <c r="C24" s="41"/>
      <c r="D24" t="s">
        <v>865</v>
      </c>
    </row>
    <row r="25" spans="1:4" x14ac:dyDescent="0.25">
      <c r="A25" t="s">
        <v>833</v>
      </c>
      <c r="B25" s="45" t="s">
        <v>835</v>
      </c>
      <c r="C25" s="63"/>
      <c r="D25" t="s">
        <v>832</v>
      </c>
    </row>
    <row r="26" spans="1:4" x14ac:dyDescent="0.25">
      <c r="A26" t="s">
        <v>834</v>
      </c>
      <c r="B26" s="45">
        <v>740000</v>
      </c>
      <c r="C26" s="64"/>
      <c r="D26" t="s">
        <v>712</v>
      </c>
    </row>
    <row r="27" spans="1:4" x14ac:dyDescent="0.25">
      <c r="A27" t="s">
        <v>769</v>
      </c>
      <c r="B27" s="15" t="s">
        <v>765</v>
      </c>
      <c r="C27" s="56"/>
      <c r="D27" t="s">
        <v>309</v>
      </c>
    </row>
    <row r="28" spans="1:4" x14ac:dyDescent="0.25">
      <c r="A28" t="s">
        <v>1730</v>
      </c>
      <c r="B28" s="15" t="s">
        <v>1772</v>
      </c>
      <c r="C28" s="82"/>
      <c r="D28" t="s">
        <v>1663</v>
      </c>
    </row>
    <row r="29" spans="1:4" x14ac:dyDescent="0.25">
      <c r="A29" t="s">
        <v>752</v>
      </c>
      <c r="B29" s="45" t="s">
        <v>757</v>
      </c>
      <c r="C29" s="48"/>
      <c r="D29" t="s">
        <v>1598</v>
      </c>
    </row>
    <row r="30" spans="1:4" x14ac:dyDescent="0.25">
      <c r="A30" t="s">
        <v>1599</v>
      </c>
      <c r="B30" s="45" t="s">
        <v>1600</v>
      </c>
      <c r="C30" s="81"/>
      <c r="D30" t="s">
        <v>1597</v>
      </c>
    </row>
    <row r="31" spans="1:4" x14ac:dyDescent="0.25">
      <c r="A31" t="s">
        <v>1292</v>
      </c>
      <c r="B31" s="12" t="s">
        <v>1773</v>
      </c>
      <c r="C31" s="75"/>
      <c r="D31" t="s">
        <v>1665</v>
      </c>
    </row>
    <row r="32" spans="1:4" x14ac:dyDescent="0.25">
      <c r="A32" t="s">
        <v>776</v>
      </c>
      <c r="B32" s="15" t="s">
        <v>775</v>
      </c>
      <c r="C32" s="57"/>
      <c r="D32" t="s">
        <v>441</v>
      </c>
    </row>
    <row r="33" spans="1:5" x14ac:dyDescent="0.25">
      <c r="A33" t="s">
        <v>1293</v>
      </c>
      <c r="B33" s="72" t="s">
        <v>1286</v>
      </c>
      <c r="C33" s="71"/>
      <c r="D33" t="s">
        <v>1662</v>
      </c>
    </row>
    <row r="34" spans="1:5" x14ac:dyDescent="0.25">
      <c r="A34" t="s">
        <v>746</v>
      </c>
      <c r="B34" s="45" t="s">
        <v>756</v>
      </c>
      <c r="C34" s="47"/>
      <c r="D34" t="s">
        <v>444</v>
      </c>
    </row>
    <row r="35" spans="1:5" x14ac:dyDescent="0.25">
      <c r="A35" t="s">
        <v>1768</v>
      </c>
      <c r="B35" s="45" t="s">
        <v>1769</v>
      </c>
      <c r="C35" s="94"/>
      <c r="D35" t="s">
        <v>1762</v>
      </c>
      <c r="E35" t="s">
        <v>1766</v>
      </c>
    </row>
    <row r="36" spans="1:5" x14ac:dyDescent="0.25">
      <c r="A36" t="s">
        <v>791</v>
      </c>
      <c r="B36" s="15" t="s">
        <v>785</v>
      </c>
      <c r="C36" s="62"/>
      <c r="D36" s="93" t="s">
        <v>1760</v>
      </c>
      <c r="E36" t="s">
        <v>1765</v>
      </c>
    </row>
    <row r="38" spans="1:5" x14ac:dyDescent="0.25">
      <c r="A38" s="37" t="s">
        <v>761</v>
      </c>
      <c r="B38" s="43"/>
      <c r="C38" s="38"/>
      <c r="D38" s="38"/>
    </row>
    <row r="39" spans="1:5" s="4" customFormat="1" x14ac:dyDescent="0.25">
      <c r="A39" s="4" t="s">
        <v>741</v>
      </c>
      <c r="B39" s="44" t="s">
        <v>742</v>
      </c>
      <c r="C39" s="4" t="s">
        <v>743</v>
      </c>
      <c r="D39" s="4" t="s">
        <v>825</v>
      </c>
    </row>
    <row r="40" spans="1:5" x14ac:dyDescent="0.25">
      <c r="A40" t="s">
        <v>767</v>
      </c>
      <c r="B40" s="15" t="s">
        <v>763</v>
      </c>
      <c r="C40" s="53"/>
      <c r="D40" t="s">
        <v>827</v>
      </c>
    </row>
    <row r="41" spans="1:5" x14ac:dyDescent="0.25">
      <c r="A41" t="s">
        <v>740</v>
      </c>
      <c r="B41" s="46" t="s">
        <v>747</v>
      </c>
      <c r="C41" s="42"/>
      <c r="D41" t="s">
        <v>826</v>
      </c>
    </row>
    <row r="42" spans="1:5" x14ac:dyDescent="0.25">
      <c r="A42" t="s">
        <v>752</v>
      </c>
      <c r="B42" s="15" t="s">
        <v>757</v>
      </c>
      <c r="C42" s="48"/>
      <c r="D42" t="s">
        <v>4</v>
      </c>
    </row>
    <row r="43" spans="1:5" x14ac:dyDescent="0.25">
      <c r="A43" t="s">
        <v>766</v>
      </c>
      <c r="B43" s="15" t="s">
        <v>782</v>
      </c>
      <c r="C43" s="54"/>
      <c r="D43" t="s">
        <v>93</v>
      </c>
    </row>
    <row r="44" spans="1:5" x14ac:dyDescent="0.25">
      <c r="A44" t="s">
        <v>746</v>
      </c>
      <c r="B44" s="15">
        <v>969696</v>
      </c>
      <c r="C44" s="47"/>
      <c r="D44" t="s">
        <v>9</v>
      </c>
    </row>
    <row r="45" spans="1:5" x14ac:dyDescent="0.25">
      <c r="A45" t="s">
        <v>759</v>
      </c>
      <c r="B45" s="15" t="s">
        <v>760</v>
      </c>
      <c r="C45" s="49"/>
      <c r="D45" t="s">
        <v>671</v>
      </c>
    </row>
    <row r="46" spans="1:5" x14ac:dyDescent="0.25">
      <c r="A46" t="s">
        <v>768</v>
      </c>
      <c r="B46" s="15" t="s">
        <v>764</v>
      </c>
      <c r="C46" s="55"/>
      <c r="D46" t="s">
        <v>131</v>
      </c>
    </row>
    <row r="47" spans="1:5" x14ac:dyDescent="0.25">
      <c r="A47" t="s">
        <v>769</v>
      </c>
      <c r="B47" s="15" t="s">
        <v>765</v>
      </c>
      <c r="C47" s="56"/>
      <c r="D47" t="s">
        <v>680</v>
      </c>
    </row>
    <row r="48" spans="1:5" x14ac:dyDescent="0.25">
      <c r="A48" t="s">
        <v>751</v>
      </c>
      <c r="B48" s="15" t="s">
        <v>762</v>
      </c>
      <c r="C48" s="52"/>
      <c r="D48" t="s">
        <v>1915</v>
      </c>
    </row>
    <row r="49" spans="1:4" x14ac:dyDescent="0.25">
      <c r="A49" t="s">
        <v>787</v>
      </c>
      <c r="B49" s="15" t="s">
        <v>781</v>
      </c>
      <c r="C49" s="59"/>
      <c r="D49" t="s">
        <v>1916</v>
      </c>
    </row>
    <row r="50" spans="1:4" x14ac:dyDescent="0.25">
      <c r="A50" t="s">
        <v>766</v>
      </c>
      <c r="B50" s="15" t="s">
        <v>782</v>
      </c>
      <c r="C50" s="54"/>
      <c r="D50" t="s">
        <v>1917</v>
      </c>
    </row>
    <row r="51" spans="1:4" x14ac:dyDescent="0.25">
      <c r="A51" t="s">
        <v>833</v>
      </c>
      <c r="B51" s="45" t="s">
        <v>835</v>
      </c>
      <c r="C51" s="63"/>
      <c r="D51" t="s">
        <v>1033</v>
      </c>
    </row>
    <row r="53" spans="1:4" x14ac:dyDescent="0.25">
      <c r="A53" s="37" t="s">
        <v>770</v>
      </c>
      <c r="B53" s="43"/>
      <c r="C53" s="38"/>
      <c r="D53" s="38"/>
    </row>
    <row r="54" spans="1:4" x14ac:dyDescent="0.25">
      <c r="A54" s="4" t="s">
        <v>741</v>
      </c>
      <c r="B54" s="44" t="s">
        <v>742</v>
      </c>
      <c r="C54" s="4" t="s">
        <v>743</v>
      </c>
      <c r="D54" s="4" t="s">
        <v>744</v>
      </c>
    </row>
    <row r="55" spans="1:4" x14ac:dyDescent="0.25">
      <c r="A55" t="s">
        <v>752</v>
      </c>
      <c r="B55" s="45" t="s">
        <v>757</v>
      </c>
      <c r="C55" s="48"/>
      <c r="D55" t="s">
        <v>771</v>
      </c>
    </row>
    <row r="56" spans="1:4" x14ac:dyDescent="0.25">
      <c r="A56" t="s">
        <v>746</v>
      </c>
      <c r="B56" s="15">
        <v>969696</v>
      </c>
      <c r="C56" s="47"/>
      <c r="D56" t="s">
        <v>772</v>
      </c>
    </row>
    <row r="57" spans="1:4" x14ac:dyDescent="0.25">
      <c r="A57" t="s">
        <v>759</v>
      </c>
      <c r="B57" s="15" t="s">
        <v>760</v>
      </c>
      <c r="C57" s="49"/>
      <c r="D57" t="s">
        <v>773</v>
      </c>
    </row>
    <row r="58" spans="1:4" x14ac:dyDescent="0.25">
      <c r="A58" t="s">
        <v>833</v>
      </c>
      <c r="B58" s="45" t="s">
        <v>835</v>
      </c>
      <c r="C58" s="63"/>
      <c r="D58" t="s">
        <v>1034</v>
      </c>
    </row>
    <row r="60" spans="1:4" x14ac:dyDescent="0.25">
      <c r="A60" s="37" t="s">
        <v>774</v>
      </c>
      <c r="B60" s="43"/>
      <c r="C60" s="38"/>
      <c r="D60" s="38"/>
    </row>
    <row r="61" spans="1:4" x14ac:dyDescent="0.25">
      <c r="A61" s="4" t="s">
        <v>741</v>
      </c>
      <c r="B61" s="44" t="s">
        <v>742</v>
      </c>
      <c r="C61" s="4" t="s">
        <v>743</v>
      </c>
      <c r="D61" s="4" t="s">
        <v>744</v>
      </c>
    </row>
    <row r="62" spans="1:4" x14ac:dyDescent="0.25">
      <c r="A62" t="s">
        <v>759</v>
      </c>
      <c r="B62" s="15" t="s">
        <v>760</v>
      </c>
      <c r="C62" s="49"/>
      <c r="D62" t="s">
        <v>488</v>
      </c>
    </row>
    <row r="63" spans="1:4" x14ac:dyDescent="0.25">
      <c r="A63" t="s">
        <v>753</v>
      </c>
      <c r="B63" s="45" t="s">
        <v>754</v>
      </c>
      <c r="C63" s="41"/>
      <c r="D63" t="s">
        <v>478</v>
      </c>
    </row>
    <row r="64" spans="1:4" x14ac:dyDescent="0.25">
      <c r="A64" t="s">
        <v>752</v>
      </c>
      <c r="B64" s="45" t="s">
        <v>757</v>
      </c>
      <c r="C64" s="48"/>
      <c r="D64" t="s">
        <v>487</v>
      </c>
    </row>
    <row r="65" spans="1:4" x14ac:dyDescent="0.25">
      <c r="A65" t="s">
        <v>746</v>
      </c>
      <c r="B65" s="45" t="s">
        <v>756</v>
      </c>
      <c r="C65" s="47"/>
      <c r="D65" t="s">
        <v>479</v>
      </c>
    </row>
    <row r="66" spans="1:4" x14ac:dyDescent="0.25">
      <c r="B66" s="45"/>
    </row>
    <row r="67" spans="1:4" x14ac:dyDescent="0.25">
      <c r="A67" s="37" t="s">
        <v>911</v>
      </c>
      <c r="B67" s="43"/>
      <c r="C67" s="38"/>
      <c r="D67" s="38"/>
    </row>
    <row r="68" spans="1:4" x14ac:dyDescent="0.25">
      <c r="A68" s="4" t="s">
        <v>741</v>
      </c>
      <c r="B68" s="44" t="s">
        <v>742</v>
      </c>
      <c r="C68" s="4" t="s">
        <v>743</v>
      </c>
      <c r="D68" s="4" t="s">
        <v>744</v>
      </c>
    </row>
    <row r="69" spans="1:4" x14ac:dyDescent="0.25">
      <c r="A69" t="s">
        <v>752</v>
      </c>
      <c r="B69" s="45" t="s">
        <v>757</v>
      </c>
      <c r="C69" s="48"/>
      <c r="D69" t="s">
        <v>803</v>
      </c>
    </row>
    <row r="70" spans="1:4" x14ac:dyDescent="0.25">
      <c r="A70" t="s">
        <v>767</v>
      </c>
      <c r="B70" s="15" t="s">
        <v>763</v>
      </c>
      <c r="C70" s="53"/>
      <c r="D70" t="s">
        <v>804</v>
      </c>
    </row>
    <row r="71" spans="1:4" x14ac:dyDescent="0.25">
      <c r="A71" t="s">
        <v>766</v>
      </c>
      <c r="B71" s="15" t="s">
        <v>782</v>
      </c>
      <c r="C71" s="54"/>
      <c r="D71" t="s">
        <v>805</v>
      </c>
    </row>
    <row r="72" spans="1:4" x14ac:dyDescent="0.25">
      <c r="A72" t="s">
        <v>759</v>
      </c>
      <c r="B72" s="45" t="s">
        <v>760</v>
      </c>
      <c r="C72" s="49"/>
      <c r="D72" t="s">
        <v>806</v>
      </c>
    </row>
    <row r="73" spans="1:4" x14ac:dyDescent="0.25">
      <c r="A73" t="s">
        <v>753</v>
      </c>
      <c r="B73" s="45" t="s">
        <v>754</v>
      </c>
      <c r="C73" s="41"/>
      <c r="D73" t="s">
        <v>807</v>
      </c>
    </row>
    <row r="75" spans="1:4" x14ac:dyDescent="0.25">
      <c r="A75" s="37" t="s">
        <v>1177</v>
      </c>
      <c r="B75" s="43"/>
      <c r="C75" s="38"/>
      <c r="D75" s="38"/>
    </row>
    <row r="76" spans="1:4" x14ac:dyDescent="0.25">
      <c r="A76" s="4" t="s">
        <v>741</v>
      </c>
      <c r="B76" s="44" t="s">
        <v>742</v>
      </c>
      <c r="C76" s="4" t="s">
        <v>743</v>
      </c>
      <c r="D76" s="4" t="s">
        <v>744</v>
      </c>
    </row>
    <row r="77" spans="1:4" x14ac:dyDescent="0.25">
      <c r="A77" t="s">
        <v>767</v>
      </c>
      <c r="B77" s="15" t="s">
        <v>763</v>
      </c>
      <c r="C77" s="53"/>
      <c r="D77" t="s">
        <v>1167</v>
      </c>
    </row>
    <row r="78" spans="1:4" x14ac:dyDescent="0.25">
      <c r="A78" t="s">
        <v>752</v>
      </c>
      <c r="B78" s="45" t="s">
        <v>757</v>
      </c>
      <c r="C78" s="48"/>
      <c r="D78" t="s">
        <v>1166</v>
      </c>
    </row>
    <row r="79" spans="1:4" x14ac:dyDescent="0.25">
      <c r="A79" t="s">
        <v>751</v>
      </c>
      <c r="B79" s="15" t="s">
        <v>762</v>
      </c>
      <c r="C79" s="52"/>
      <c r="D79" t="s">
        <v>1163</v>
      </c>
    </row>
    <row r="80" spans="1:4" x14ac:dyDescent="0.25">
      <c r="A80" t="s">
        <v>791</v>
      </c>
      <c r="B80" s="15" t="s">
        <v>785</v>
      </c>
      <c r="C80" s="62"/>
      <c r="D80" t="s">
        <v>1164</v>
      </c>
    </row>
    <row r="81" spans="1:4" x14ac:dyDescent="0.25">
      <c r="A81" t="s">
        <v>769</v>
      </c>
      <c r="B81" s="15" t="s">
        <v>765</v>
      </c>
      <c r="C81" s="56"/>
      <c r="D81" t="s">
        <v>1165</v>
      </c>
    </row>
    <row r="83" spans="1:4" x14ac:dyDescent="0.25">
      <c r="A83" s="37" t="s">
        <v>1251</v>
      </c>
      <c r="B83" s="43"/>
      <c r="C83" s="38"/>
      <c r="D83" s="38"/>
    </row>
    <row r="84" spans="1:4" x14ac:dyDescent="0.25">
      <c r="A84" s="4" t="s">
        <v>741</v>
      </c>
      <c r="B84" s="44" t="s">
        <v>742</v>
      </c>
      <c r="C84" s="4" t="s">
        <v>743</v>
      </c>
      <c r="D84" s="4" t="s">
        <v>744</v>
      </c>
    </row>
    <row r="85" spans="1:4" x14ac:dyDescent="0.25">
      <c r="A85" t="s">
        <v>833</v>
      </c>
      <c r="B85" s="45" t="s">
        <v>835</v>
      </c>
      <c r="C85" s="63"/>
      <c r="D85" t="s">
        <v>1184</v>
      </c>
    </row>
    <row r="86" spans="1:4" x14ac:dyDescent="0.25">
      <c r="A86" t="s">
        <v>767</v>
      </c>
      <c r="B86" s="15" t="s">
        <v>763</v>
      </c>
      <c r="C86" s="53"/>
      <c r="D86" t="s">
        <v>1185</v>
      </c>
    </row>
    <row r="87" spans="1:4" x14ac:dyDescent="0.25">
      <c r="A87" t="s">
        <v>769</v>
      </c>
      <c r="B87" s="15" t="s">
        <v>765</v>
      </c>
      <c r="C87" s="56"/>
      <c r="D87" t="s">
        <v>456</v>
      </c>
    </row>
    <row r="88" spans="1:4" x14ac:dyDescent="0.25">
      <c r="A88" t="s">
        <v>768</v>
      </c>
      <c r="B88" s="15" t="s">
        <v>764</v>
      </c>
      <c r="C88" s="55"/>
      <c r="D88" t="s">
        <v>1186</v>
      </c>
    </row>
    <row r="89" spans="1:4" x14ac:dyDescent="0.25">
      <c r="A89" t="s">
        <v>766</v>
      </c>
      <c r="B89" s="15" t="s">
        <v>782</v>
      </c>
      <c r="C89" s="54"/>
      <c r="D89" t="s">
        <v>1187</v>
      </c>
    </row>
    <row r="90" spans="1:4" x14ac:dyDescent="0.25">
      <c r="A90" t="s">
        <v>746</v>
      </c>
      <c r="B90" s="45" t="s">
        <v>756</v>
      </c>
      <c r="C90" s="47"/>
      <c r="D90" t="s">
        <v>261</v>
      </c>
    </row>
    <row r="91" spans="1:4" x14ac:dyDescent="0.25">
      <c r="A91" t="s">
        <v>752</v>
      </c>
      <c r="B91" s="45" t="s">
        <v>757</v>
      </c>
      <c r="C91" s="48"/>
      <c r="D91" t="s">
        <v>1188</v>
      </c>
    </row>
    <row r="92" spans="1:4" x14ac:dyDescent="0.25">
      <c r="A92" t="s">
        <v>759</v>
      </c>
      <c r="B92" s="45" t="s">
        <v>760</v>
      </c>
      <c r="C92" s="49"/>
      <c r="D92" t="s">
        <v>1189</v>
      </c>
    </row>
    <row r="93" spans="1:4" x14ac:dyDescent="0.25">
      <c r="A93" t="s">
        <v>751</v>
      </c>
      <c r="B93" s="15" t="s">
        <v>762</v>
      </c>
      <c r="C93" s="52"/>
      <c r="D93" t="s">
        <v>1190</v>
      </c>
    </row>
    <row r="94" spans="1:4" x14ac:dyDescent="0.25">
      <c r="A94" t="s">
        <v>753</v>
      </c>
      <c r="B94" s="45" t="s">
        <v>754</v>
      </c>
      <c r="C94" s="41"/>
      <c r="D94" t="s">
        <v>807</v>
      </c>
    </row>
    <row r="95" spans="1:4" x14ac:dyDescent="0.25">
      <c r="B95" s="45"/>
    </row>
    <row r="96" spans="1:4" x14ac:dyDescent="0.25">
      <c r="A96" s="37" t="s">
        <v>1149</v>
      </c>
      <c r="B96" s="43"/>
      <c r="C96" s="38"/>
      <c r="D96" s="38"/>
    </row>
    <row r="97" spans="1:4" x14ac:dyDescent="0.25">
      <c r="A97" s="4" t="s">
        <v>741</v>
      </c>
      <c r="B97" s="44" t="s">
        <v>742</v>
      </c>
      <c r="C97" s="4" t="s">
        <v>743</v>
      </c>
      <c r="D97" s="4" t="s">
        <v>744</v>
      </c>
    </row>
    <row r="98" spans="1:4" x14ac:dyDescent="0.25">
      <c r="A98" t="s">
        <v>752</v>
      </c>
      <c r="B98" s="45" t="s">
        <v>757</v>
      </c>
      <c r="C98" s="48"/>
      <c r="D98" t="s">
        <v>1097</v>
      </c>
    </row>
    <row r="99" spans="1:4" x14ac:dyDescent="0.25">
      <c r="A99" t="s">
        <v>767</v>
      </c>
      <c r="B99" s="15" t="s">
        <v>763</v>
      </c>
      <c r="C99" s="53"/>
      <c r="D99" t="s">
        <v>1098</v>
      </c>
    </row>
    <row r="100" spans="1:4" x14ac:dyDescent="0.25">
      <c r="A100" t="s">
        <v>766</v>
      </c>
      <c r="B100" s="15" t="s">
        <v>782</v>
      </c>
      <c r="C100" s="54"/>
      <c r="D100" t="s">
        <v>1099</v>
      </c>
    </row>
    <row r="101" spans="1:4" x14ac:dyDescent="0.25">
      <c r="A101" t="s">
        <v>753</v>
      </c>
      <c r="B101" s="45" t="s">
        <v>754</v>
      </c>
      <c r="C101" s="41"/>
      <c r="D101" t="s">
        <v>807</v>
      </c>
    </row>
    <row r="103" spans="1:4" x14ac:dyDescent="0.25">
      <c r="A103" s="37" t="s">
        <v>1460</v>
      </c>
      <c r="B103" s="43"/>
      <c r="C103" s="38"/>
      <c r="D103" s="38"/>
    </row>
    <row r="104" spans="1:4" x14ac:dyDescent="0.25">
      <c r="A104" s="4" t="s">
        <v>741</v>
      </c>
      <c r="B104" s="44" t="s">
        <v>742</v>
      </c>
      <c r="C104" s="4" t="s">
        <v>743</v>
      </c>
      <c r="D104" s="4" t="s">
        <v>744</v>
      </c>
    </row>
    <row r="105" spans="1:4" x14ac:dyDescent="0.25">
      <c r="A105" t="s">
        <v>787</v>
      </c>
      <c r="B105" s="15" t="s">
        <v>781</v>
      </c>
      <c r="C105" s="59"/>
      <c r="D105" t="s">
        <v>1361</v>
      </c>
    </row>
    <row r="106" spans="1:4" x14ac:dyDescent="0.25">
      <c r="A106" t="s">
        <v>759</v>
      </c>
      <c r="B106" s="45" t="s">
        <v>760</v>
      </c>
      <c r="C106" s="49"/>
      <c r="D106" t="s">
        <v>1362</v>
      </c>
    </row>
    <row r="108" spans="1:4" x14ac:dyDescent="0.25">
      <c r="A108" s="37" t="s">
        <v>1363</v>
      </c>
      <c r="B108" s="43"/>
      <c r="C108" s="38"/>
      <c r="D108" s="38"/>
    </row>
    <row r="109" spans="1:4" x14ac:dyDescent="0.25">
      <c r="A109" s="4" t="s">
        <v>741</v>
      </c>
      <c r="B109" s="44" t="s">
        <v>742</v>
      </c>
      <c r="C109" s="4" t="s">
        <v>743</v>
      </c>
      <c r="D109" s="4" t="s">
        <v>744</v>
      </c>
    </row>
    <row r="110" spans="1:4" x14ac:dyDescent="0.25">
      <c r="A110" t="s">
        <v>752</v>
      </c>
      <c r="B110" s="45" t="s">
        <v>757</v>
      </c>
      <c r="C110" s="48"/>
      <c r="D110" t="s">
        <v>1364</v>
      </c>
    </row>
    <row r="111" spans="1:4" x14ac:dyDescent="0.25">
      <c r="A111" t="s">
        <v>766</v>
      </c>
      <c r="B111" s="15" t="s">
        <v>782</v>
      </c>
      <c r="C111" s="54"/>
      <c r="D111" t="s">
        <v>1365</v>
      </c>
    </row>
    <row r="112" spans="1:4" x14ac:dyDescent="0.25">
      <c r="A112" t="s">
        <v>759</v>
      </c>
      <c r="B112" s="45" t="s">
        <v>760</v>
      </c>
      <c r="C112" s="49"/>
      <c r="D112" t="s">
        <v>1366</v>
      </c>
    </row>
    <row r="113" spans="1:4" x14ac:dyDescent="0.25">
      <c r="A113" t="s">
        <v>767</v>
      </c>
      <c r="B113" s="15" t="s">
        <v>763</v>
      </c>
      <c r="C113" s="53"/>
      <c r="D113" t="s">
        <v>1367</v>
      </c>
    </row>
    <row r="115" spans="1:4" x14ac:dyDescent="0.25">
      <c r="A115" s="37" t="s">
        <v>1368</v>
      </c>
      <c r="B115" s="43"/>
      <c r="C115" s="38"/>
      <c r="D115" s="38"/>
    </row>
    <row r="116" spans="1:4" x14ac:dyDescent="0.25">
      <c r="A116" s="4" t="s">
        <v>741</v>
      </c>
      <c r="B116" s="44" t="s">
        <v>742</v>
      </c>
      <c r="C116" s="4" t="s">
        <v>743</v>
      </c>
      <c r="D116" s="4" t="s">
        <v>744</v>
      </c>
    </row>
    <row r="117" spans="1:4" x14ac:dyDescent="0.25">
      <c r="A117" t="s">
        <v>791</v>
      </c>
      <c r="B117" s="15" t="s">
        <v>785</v>
      </c>
      <c r="C117" s="62"/>
      <c r="D117" t="s">
        <v>1369</v>
      </c>
    </row>
    <row r="118" spans="1:4" x14ac:dyDescent="0.25">
      <c r="A118" t="s">
        <v>768</v>
      </c>
      <c r="B118" s="15" t="s">
        <v>764</v>
      </c>
      <c r="C118" s="55"/>
      <c r="D118" t="s">
        <v>1370</v>
      </c>
    </row>
    <row r="120" spans="1:4" x14ac:dyDescent="0.25">
      <c r="A120" s="37" t="s">
        <v>1371</v>
      </c>
      <c r="B120" s="43"/>
      <c r="C120" s="38"/>
      <c r="D120" s="38"/>
    </row>
    <row r="121" spans="1:4" x14ac:dyDescent="0.25">
      <c r="A121" s="4" t="s">
        <v>741</v>
      </c>
      <c r="B121" s="44" t="s">
        <v>742</v>
      </c>
      <c r="C121" s="4" t="s">
        <v>743</v>
      </c>
      <c r="D121" s="4" t="s">
        <v>744</v>
      </c>
    </row>
    <row r="122" spans="1:4" x14ac:dyDescent="0.25">
      <c r="A122" t="s">
        <v>787</v>
      </c>
      <c r="B122" s="15" t="s">
        <v>781</v>
      </c>
      <c r="C122" s="59"/>
      <c r="D122" t="s">
        <v>1372</v>
      </c>
    </row>
    <row r="123" spans="1:4" x14ac:dyDescent="0.25">
      <c r="A123" t="s">
        <v>767</v>
      </c>
      <c r="B123" s="15" t="s">
        <v>763</v>
      </c>
      <c r="C123" s="53"/>
      <c r="D123" t="s">
        <v>1373</v>
      </c>
    </row>
    <row r="124" spans="1:4" x14ac:dyDescent="0.25">
      <c r="A124" t="s">
        <v>769</v>
      </c>
      <c r="B124" s="15" t="s">
        <v>765</v>
      </c>
      <c r="C124" s="56"/>
      <c r="D124" t="s">
        <v>1374</v>
      </c>
    </row>
    <row r="125" spans="1:4" x14ac:dyDescent="0.25">
      <c r="A125" t="s">
        <v>759</v>
      </c>
      <c r="B125" s="45" t="s">
        <v>760</v>
      </c>
      <c r="C125" s="49"/>
      <c r="D125" t="s">
        <v>1375</v>
      </c>
    </row>
    <row r="126" spans="1:4" x14ac:dyDescent="0.25">
      <c r="A126" t="s">
        <v>766</v>
      </c>
      <c r="B126" s="15" t="s">
        <v>782</v>
      </c>
      <c r="C126" s="54"/>
      <c r="D126" t="s">
        <v>1376</v>
      </c>
    </row>
    <row r="127" spans="1:4" x14ac:dyDescent="0.25">
      <c r="A127" t="s">
        <v>746</v>
      </c>
      <c r="B127" s="45" t="s">
        <v>756</v>
      </c>
      <c r="C127" s="47"/>
      <c r="D127" t="s">
        <v>1377</v>
      </c>
    </row>
    <row r="128" spans="1:4" x14ac:dyDescent="0.25">
      <c r="A128" t="s">
        <v>752</v>
      </c>
      <c r="B128" s="45" t="s">
        <v>757</v>
      </c>
      <c r="C128" s="48"/>
      <c r="D128" t="s">
        <v>1378</v>
      </c>
    </row>
    <row r="130" spans="1:4" x14ac:dyDescent="0.25">
      <c r="A130" s="37" t="s">
        <v>1111</v>
      </c>
      <c r="B130" s="43"/>
      <c r="C130" s="38"/>
      <c r="D130" s="38"/>
    </row>
    <row r="131" spans="1:4" x14ac:dyDescent="0.25">
      <c r="A131" s="4" t="s">
        <v>741</v>
      </c>
      <c r="B131" s="44" t="s">
        <v>742</v>
      </c>
      <c r="C131" s="4" t="s">
        <v>743</v>
      </c>
      <c r="D131" s="4" t="s">
        <v>744</v>
      </c>
    </row>
    <row r="132" spans="1:4" x14ac:dyDescent="0.25">
      <c r="A132" t="s">
        <v>767</v>
      </c>
      <c r="B132" s="15" t="s">
        <v>763</v>
      </c>
      <c r="C132" s="53"/>
      <c r="D132" t="s">
        <v>1112</v>
      </c>
    </row>
    <row r="133" spans="1:4" x14ac:dyDescent="0.25">
      <c r="A133" t="s">
        <v>759</v>
      </c>
      <c r="B133" s="45" t="s">
        <v>760</v>
      </c>
      <c r="C133" s="49"/>
      <c r="D133" t="s">
        <v>1113</v>
      </c>
    </row>
    <row r="134" spans="1:4" x14ac:dyDescent="0.25">
      <c r="A134" t="s">
        <v>753</v>
      </c>
      <c r="B134" s="45" t="s">
        <v>754</v>
      </c>
      <c r="C134" s="41"/>
      <c r="D134" t="s">
        <v>807</v>
      </c>
    </row>
    <row r="135" spans="1:4" x14ac:dyDescent="0.25">
      <c r="B135" s="45"/>
    </row>
    <row r="136" spans="1:4" x14ac:dyDescent="0.25">
      <c r="A136" s="37" t="s">
        <v>1150</v>
      </c>
      <c r="B136" s="43"/>
      <c r="C136" s="38"/>
      <c r="D136" s="38"/>
    </row>
    <row r="137" spans="1:4" x14ac:dyDescent="0.25">
      <c r="A137" s="4" t="s">
        <v>741</v>
      </c>
      <c r="B137" s="44" t="s">
        <v>742</v>
      </c>
      <c r="C137" s="4" t="s">
        <v>743</v>
      </c>
      <c r="D137" s="4" t="s">
        <v>744</v>
      </c>
    </row>
    <row r="138" spans="1:4" x14ac:dyDescent="0.25">
      <c r="A138" t="s">
        <v>752</v>
      </c>
      <c r="B138" s="45" t="s">
        <v>757</v>
      </c>
      <c r="C138" s="48"/>
      <c r="D138" t="s">
        <v>1151</v>
      </c>
    </row>
    <row r="139" spans="1:4" x14ac:dyDescent="0.25">
      <c r="A139" t="s">
        <v>791</v>
      </c>
      <c r="B139" s="15" t="s">
        <v>785</v>
      </c>
      <c r="C139" s="62"/>
      <c r="D139" t="s">
        <v>1152</v>
      </c>
    </row>
    <row r="140" spans="1:4" x14ac:dyDescent="0.25">
      <c r="A140" t="s">
        <v>769</v>
      </c>
      <c r="B140" s="15" t="s">
        <v>765</v>
      </c>
      <c r="C140" s="56"/>
      <c r="D140" t="s">
        <v>1153</v>
      </c>
    </row>
    <row r="141" spans="1:4" x14ac:dyDescent="0.25">
      <c r="A141" t="s">
        <v>753</v>
      </c>
      <c r="B141" s="45" t="s">
        <v>754</v>
      </c>
      <c r="C141" s="41"/>
      <c r="D141" t="s">
        <v>807</v>
      </c>
    </row>
    <row r="143" spans="1:4" x14ac:dyDescent="0.25">
      <c r="A143" s="37" t="s">
        <v>809</v>
      </c>
      <c r="B143" s="43"/>
      <c r="C143" s="38"/>
      <c r="D143" s="38"/>
    </row>
    <row r="144" spans="1:4" x14ac:dyDescent="0.25">
      <c r="A144" s="4" t="s">
        <v>741</v>
      </c>
      <c r="B144" s="44" t="s">
        <v>742</v>
      </c>
      <c r="C144" s="4" t="s">
        <v>743</v>
      </c>
      <c r="D144" s="4" t="s">
        <v>744</v>
      </c>
    </row>
    <row r="145" spans="1:4" x14ac:dyDescent="0.25">
      <c r="A145" t="s">
        <v>753</v>
      </c>
      <c r="B145" s="45" t="s">
        <v>754</v>
      </c>
      <c r="C145" s="41"/>
      <c r="D145" t="s">
        <v>810</v>
      </c>
    </row>
    <row r="146" spans="1:4" x14ac:dyDescent="0.25">
      <c r="A146" t="s">
        <v>767</v>
      </c>
      <c r="B146" s="15" t="s">
        <v>763</v>
      </c>
      <c r="C146" s="53"/>
      <c r="D146" t="s">
        <v>811</v>
      </c>
    </row>
    <row r="147" spans="1:4" x14ac:dyDescent="0.25">
      <c r="A147" t="s">
        <v>769</v>
      </c>
      <c r="B147" s="15" t="s">
        <v>765</v>
      </c>
      <c r="C147" s="56"/>
      <c r="D147" t="s">
        <v>903</v>
      </c>
    </row>
    <row r="148" spans="1:4" x14ac:dyDescent="0.25">
      <c r="A148" t="s">
        <v>768</v>
      </c>
      <c r="B148" s="15" t="s">
        <v>764</v>
      </c>
      <c r="C148" s="55"/>
      <c r="D148" t="s">
        <v>812</v>
      </c>
    </row>
    <row r="149" spans="1:4" x14ac:dyDescent="0.25">
      <c r="A149" t="s">
        <v>766</v>
      </c>
      <c r="B149" s="15" t="s">
        <v>782</v>
      </c>
      <c r="C149" s="54"/>
      <c r="D149" t="s">
        <v>813</v>
      </c>
    </row>
    <row r="150" spans="1:4" x14ac:dyDescent="0.25">
      <c r="A150" t="s">
        <v>746</v>
      </c>
      <c r="B150" s="45" t="s">
        <v>756</v>
      </c>
      <c r="C150" s="47"/>
      <c r="D150" t="s">
        <v>814</v>
      </c>
    </row>
    <row r="151" spans="1:4" x14ac:dyDescent="0.25">
      <c r="A151" t="s">
        <v>752</v>
      </c>
      <c r="B151" s="45" t="s">
        <v>757</v>
      </c>
      <c r="C151" s="48"/>
      <c r="D151" t="s">
        <v>815</v>
      </c>
    </row>
    <row r="152" spans="1:4" x14ac:dyDescent="0.25">
      <c r="A152" t="s">
        <v>759</v>
      </c>
      <c r="B152" s="45" t="s">
        <v>760</v>
      </c>
      <c r="C152" s="49"/>
      <c r="D152" t="s">
        <v>816</v>
      </c>
    </row>
    <row r="153" spans="1:4" x14ac:dyDescent="0.25">
      <c r="A153" t="s">
        <v>751</v>
      </c>
      <c r="B153" s="15" t="s">
        <v>762</v>
      </c>
      <c r="C153" s="52"/>
      <c r="D153" t="s">
        <v>817</v>
      </c>
    </row>
    <row r="155" spans="1:4" x14ac:dyDescent="0.25">
      <c r="A155" s="37" t="s">
        <v>808</v>
      </c>
      <c r="B155" s="43"/>
      <c r="C155" s="38"/>
      <c r="D155" s="38"/>
    </row>
    <row r="156" spans="1:4" x14ac:dyDescent="0.25">
      <c r="A156" s="4" t="s">
        <v>741</v>
      </c>
      <c r="B156" s="44" t="s">
        <v>742</v>
      </c>
      <c r="C156" s="4" t="s">
        <v>743</v>
      </c>
      <c r="D156" s="4" t="s">
        <v>744</v>
      </c>
    </row>
    <row r="157" spans="1:4" x14ac:dyDescent="0.25">
      <c r="A157" t="s">
        <v>759</v>
      </c>
      <c r="B157" s="45" t="s">
        <v>760</v>
      </c>
      <c r="C157" s="49"/>
      <c r="D157" t="s">
        <v>921</v>
      </c>
    </row>
    <row r="158" spans="1:4" x14ac:dyDescent="0.25">
      <c r="A158" t="s">
        <v>766</v>
      </c>
      <c r="B158" s="15" t="s">
        <v>782</v>
      </c>
      <c r="C158" s="54"/>
      <c r="D158" t="s">
        <v>922</v>
      </c>
    </row>
    <row r="159" spans="1:4" x14ac:dyDescent="0.25">
      <c r="A159" t="s">
        <v>752</v>
      </c>
      <c r="B159" s="45" t="s">
        <v>757</v>
      </c>
      <c r="C159" s="48"/>
      <c r="D159" t="s">
        <v>912</v>
      </c>
    </row>
    <row r="160" spans="1:4" x14ac:dyDescent="0.25">
      <c r="A160" t="s">
        <v>767</v>
      </c>
      <c r="B160" s="15" t="s">
        <v>763</v>
      </c>
      <c r="C160" s="53"/>
      <c r="D160" t="s">
        <v>913</v>
      </c>
    </row>
    <row r="161" spans="1:4" x14ac:dyDescent="0.25">
      <c r="A161" t="s">
        <v>753</v>
      </c>
      <c r="B161" s="45" t="s">
        <v>754</v>
      </c>
      <c r="C161" s="41"/>
      <c r="D161" t="s">
        <v>807</v>
      </c>
    </row>
    <row r="163" spans="1:4" x14ac:dyDescent="0.25">
      <c r="A163" s="37" t="s">
        <v>745</v>
      </c>
      <c r="B163" s="43"/>
      <c r="C163" s="38"/>
      <c r="D163" s="38"/>
    </row>
    <row r="164" spans="1:4" x14ac:dyDescent="0.25">
      <c r="A164" s="4" t="s">
        <v>741</v>
      </c>
      <c r="B164" s="44" t="s">
        <v>742</v>
      </c>
      <c r="C164" s="4" t="s">
        <v>743</v>
      </c>
      <c r="D164" s="4" t="s">
        <v>744</v>
      </c>
    </row>
    <row r="165" spans="1:4" x14ac:dyDescent="0.25">
      <c r="A165" t="s">
        <v>766</v>
      </c>
      <c r="B165" s="15" t="s">
        <v>782</v>
      </c>
      <c r="C165" s="54"/>
      <c r="D165" t="s">
        <v>491</v>
      </c>
    </row>
    <row r="166" spans="1:4" x14ac:dyDescent="0.25">
      <c r="A166" t="s">
        <v>746</v>
      </c>
      <c r="B166" s="45" t="s">
        <v>756</v>
      </c>
      <c r="C166" s="47"/>
      <c r="D166" t="s">
        <v>493</v>
      </c>
    </row>
    <row r="167" spans="1:4" x14ac:dyDescent="0.25">
      <c r="A167" t="s">
        <v>752</v>
      </c>
      <c r="B167" s="45" t="s">
        <v>757</v>
      </c>
      <c r="C167" s="48"/>
      <c r="D167" t="s">
        <v>492</v>
      </c>
    </row>
    <row r="168" spans="1:4" x14ac:dyDescent="0.25">
      <c r="A168" t="s">
        <v>751</v>
      </c>
      <c r="B168" s="15" t="s">
        <v>762</v>
      </c>
      <c r="C168" s="50"/>
      <c r="D168" t="s">
        <v>748</v>
      </c>
    </row>
    <row r="169" spans="1:4" x14ac:dyDescent="0.25">
      <c r="A169" t="s">
        <v>767</v>
      </c>
      <c r="B169" s="15" t="s">
        <v>763</v>
      </c>
      <c r="C169" s="53"/>
      <c r="D169" t="s">
        <v>749</v>
      </c>
    </row>
    <row r="170" spans="1:4" x14ac:dyDescent="0.25">
      <c r="A170" t="s">
        <v>753</v>
      </c>
      <c r="B170" s="45" t="s">
        <v>754</v>
      </c>
      <c r="C170" s="41"/>
      <c r="D170" t="s">
        <v>494</v>
      </c>
    </row>
    <row r="171" spans="1:4" x14ac:dyDescent="0.25">
      <c r="A171" t="s">
        <v>759</v>
      </c>
      <c r="B171" s="45" t="s">
        <v>760</v>
      </c>
      <c r="C171" s="49"/>
      <c r="D171" t="s">
        <v>758</v>
      </c>
    </row>
    <row r="173" spans="1:4" x14ac:dyDescent="0.25">
      <c r="A173" s="37" t="s">
        <v>792</v>
      </c>
      <c r="B173" s="43"/>
      <c r="C173" s="38"/>
      <c r="D173" s="38"/>
    </row>
    <row r="174" spans="1:4" x14ac:dyDescent="0.25">
      <c r="A174" s="4" t="s">
        <v>741</v>
      </c>
      <c r="B174" s="44" t="s">
        <v>742</v>
      </c>
      <c r="C174" s="4" t="s">
        <v>743</v>
      </c>
      <c r="D174" s="4" t="s">
        <v>744</v>
      </c>
    </row>
    <row r="175" spans="1:4" x14ac:dyDescent="0.25">
      <c r="A175" t="s">
        <v>752</v>
      </c>
      <c r="B175" s="45" t="s">
        <v>757</v>
      </c>
      <c r="C175" s="48"/>
      <c r="D175" t="s">
        <v>142</v>
      </c>
    </row>
    <row r="176" spans="1:4" x14ac:dyDescent="0.25">
      <c r="A176" t="s">
        <v>740</v>
      </c>
      <c r="B176" s="46" t="s">
        <v>747</v>
      </c>
      <c r="C176" s="42"/>
      <c r="D176" t="s">
        <v>794</v>
      </c>
    </row>
    <row r="177" spans="1:4" x14ac:dyDescent="0.25">
      <c r="A177" t="s">
        <v>791</v>
      </c>
      <c r="B177" s="15" t="s">
        <v>785</v>
      </c>
      <c r="C177" s="62"/>
      <c r="D177" t="s">
        <v>801</v>
      </c>
    </row>
    <row r="178" spans="1:4" x14ac:dyDescent="0.25">
      <c r="A178" t="s">
        <v>759</v>
      </c>
      <c r="B178" s="45" t="s">
        <v>760</v>
      </c>
      <c r="C178" s="49"/>
      <c r="D178" t="s">
        <v>795</v>
      </c>
    </row>
    <row r="179" spans="1:4" x14ac:dyDescent="0.25">
      <c r="A179" t="s">
        <v>768</v>
      </c>
      <c r="B179" s="15" t="s">
        <v>764</v>
      </c>
      <c r="C179" s="55"/>
      <c r="D179" t="s">
        <v>796</v>
      </c>
    </row>
    <row r="180" spans="1:4" x14ac:dyDescent="0.25">
      <c r="A180" t="s">
        <v>767</v>
      </c>
      <c r="B180" s="15" t="s">
        <v>763</v>
      </c>
      <c r="C180" s="53"/>
      <c r="D180" t="s">
        <v>797</v>
      </c>
    </row>
    <row r="181" spans="1:4" x14ac:dyDescent="0.25">
      <c r="A181" t="s">
        <v>786</v>
      </c>
      <c r="B181" s="15" t="s">
        <v>783</v>
      </c>
      <c r="C181" s="61"/>
      <c r="D181" t="s">
        <v>798</v>
      </c>
    </row>
    <row r="182" spans="1:4" x14ac:dyDescent="0.25">
      <c r="A182" t="s">
        <v>753</v>
      </c>
      <c r="B182" s="45" t="s">
        <v>754</v>
      </c>
      <c r="C182" s="41"/>
      <c r="D182" t="s">
        <v>802</v>
      </c>
    </row>
    <row r="183" spans="1:4" x14ac:dyDescent="0.25">
      <c r="A183" t="s">
        <v>766</v>
      </c>
      <c r="B183" s="15" t="s">
        <v>782</v>
      </c>
      <c r="C183" s="54"/>
      <c r="D183" t="s">
        <v>587</v>
      </c>
    </row>
    <row r="184" spans="1:4" x14ac:dyDescent="0.25">
      <c r="A184" t="s">
        <v>769</v>
      </c>
      <c r="B184" s="15" t="s">
        <v>765</v>
      </c>
      <c r="C184" s="56"/>
      <c r="D184" t="s">
        <v>1355</v>
      </c>
    </row>
    <row r="185" spans="1:4" x14ac:dyDescent="0.25">
      <c r="A185" t="s">
        <v>746</v>
      </c>
      <c r="B185" s="45" t="s">
        <v>756</v>
      </c>
      <c r="C185" s="47"/>
      <c r="D185" t="s">
        <v>793</v>
      </c>
    </row>
    <row r="187" spans="1:4" x14ac:dyDescent="0.25">
      <c r="A187" s="37" t="s">
        <v>818</v>
      </c>
      <c r="B187" s="43"/>
      <c r="C187" s="38"/>
      <c r="D187" s="38"/>
    </row>
    <row r="188" spans="1:4" x14ac:dyDescent="0.25">
      <c r="A188" s="4" t="s">
        <v>741</v>
      </c>
      <c r="B188" s="44" t="s">
        <v>742</v>
      </c>
      <c r="C188" s="4" t="s">
        <v>743</v>
      </c>
      <c r="D188" s="4" t="s">
        <v>744</v>
      </c>
    </row>
    <row r="189" spans="1:4" x14ac:dyDescent="0.25">
      <c r="A189" t="s">
        <v>746</v>
      </c>
      <c r="B189" s="45" t="s">
        <v>756</v>
      </c>
      <c r="C189" s="47"/>
      <c r="D189" t="s">
        <v>999</v>
      </c>
    </row>
    <row r="190" spans="1:4" x14ac:dyDescent="0.25">
      <c r="A190" t="s">
        <v>752</v>
      </c>
      <c r="B190" s="45" t="s">
        <v>757</v>
      </c>
      <c r="C190" s="48"/>
      <c r="D190" t="s">
        <v>1266</v>
      </c>
    </row>
    <row r="191" spans="1:4" x14ac:dyDescent="0.25">
      <c r="A191" t="s">
        <v>751</v>
      </c>
      <c r="B191" s="15" t="s">
        <v>762</v>
      </c>
      <c r="C191" s="50"/>
      <c r="D191" t="s">
        <v>1267</v>
      </c>
    </row>
    <row r="192" spans="1:4" x14ac:dyDescent="0.25">
      <c r="A192" t="s">
        <v>787</v>
      </c>
      <c r="B192" s="15" t="s">
        <v>781</v>
      </c>
      <c r="C192" s="59"/>
      <c r="D192" t="s">
        <v>1268</v>
      </c>
    </row>
    <row r="193" spans="1:4" x14ac:dyDescent="0.25">
      <c r="A193" t="s">
        <v>788</v>
      </c>
      <c r="B193" s="15" t="s">
        <v>611</v>
      </c>
      <c r="C193" s="58"/>
      <c r="D193" t="s">
        <v>1269</v>
      </c>
    </row>
    <row r="194" spans="1:4" x14ac:dyDescent="0.25">
      <c r="A194" t="s">
        <v>759</v>
      </c>
      <c r="B194" s="45" t="s">
        <v>760</v>
      </c>
      <c r="C194" s="49"/>
      <c r="D194" t="s">
        <v>1270</v>
      </c>
    </row>
    <row r="195" spans="1:4" x14ac:dyDescent="0.25">
      <c r="A195" t="s">
        <v>768</v>
      </c>
      <c r="B195" s="15" t="s">
        <v>764</v>
      </c>
      <c r="C195" s="55"/>
      <c r="D195" t="s">
        <v>1271</v>
      </c>
    </row>
    <row r="196" spans="1:4" x14ac:dyDescent="0.25">
      <c r="A196" t="s">
        <v>753</v>
      </c>
      <c r="B196" s="45" t="s">
        <v>754</v>
      </c>
      <c r="C196" s="41"/>
      <c r="D196" t="s">
        <v>1272</v>
      </c>
    </row>
    <row r="197" spans="1:4" x14ac:dyDescent="0.25">
      <c r="A197" t="s">
        <v>766</v>
      </c>
      <c r="B197" s="15" t="s">
        <v>782</v>
      </c>
      <c r="C197" s="54"/>
      <c r="D197" t="s">
        <v>819</v>
      </c>
    </row>
    <row r="198" spans="1:4" x14ac:dyDescent="0.25">
      <c r="A198" t="s">
        <v>790</v>
      </c>
      <c r="B198" s="15" t="s">
        <v>784</v>
      </c>
      <c r="C198" s="60"/>
      <c r="D198" t="s">
        <v>1273</v>
      </c>
    </row>
    <row r="199" spans="1:4" x14ac:dyDescent="0.25">
      <c r="A199" t="s">
        <v>833</v>
      </c>
      <c r="B199" s="45" t="s">
        <v>835</v>
      </c>
      <c r="C199" s="63"/>
      <c r="D199" t="s">
        <v>1274</v>
      </c>
    </row>
    <row r="200" spans="1:4" x14ac:dyDescent="0.25">
      <c r="A200" t="s">
        <v>786</v>
      </c>
      <c r="B200" s="15" t="s">
        <v>783</v>
      </c>
      <c r="C200" s="61"/>
      <c r="D200" t="s">
        <v>1275</v>
      </c>
    </row>
    <row r="201" spans="1:4" x14ac:dyDescent="0.25">
      <c r="A201" t="s">
        <v>740</v>
      </c>
      <c r="B201" s="46" t="s">
        <v>747</v>
      </c>
      <c r="C201" s="42"/>
      <c r="D201" t="s">
        <v>820</v>
      </c>
    </row>
    <row r="202" spans="1:4" x14ac:dyDescent="0.25">
      <c r="A202" t="s">
        <v>767</v>
      </c>
      <c r="B202" s="15" t="s">
        <v>763</v>
      </c>
      <c r="C202" s="53"/>
      <c r="D202" t="s">
        <v>1276</v>
      </c>
    </row>
    <row r="203" spans="1:4" x14ac:dyDescent="0.25">
      <c r="A203" t="s">
        <v>834</v>
      </c>
      <c r="B203" s="45">
        <v>740000</v>
      </c>
      <c r="C203" s="64"/>
      <c r="D203" t="s">
        <v>1277</v>
      </c>
    </row>
    <row r="204" spans="1:4" x14ac:dyDescent="0.25">
      <c r="A204" t="s">
        <v>769</v>
      </c>
      <c r="B204" s="15" t="s">
        <v>765</v>
      </c>
      <c r="C204" s="56"/>
      <c r="D204" t="s">
        <v>1278</v>
      </c>
    </row>
    <row r="205" spans="1:4" x14ac:dyDescent="0.25">
      <c r="A205" t="s">
        <v>776</v>
      </c>
      <c r="B205" s="15" t="s">
        <v>775</v>
      </c>
      <c r="C205" s="57"/>
      <c r="D205" t="s">
        <v>1279</v>
      </c>
    </row>
    <row r="206" spans="1:4" x14ac:dyDescent="0.25">
      <c r="A206" t="s">
        <v>791</v>
      </c>
      <c r="B206" s="15" t="s">
        <v>785</v>
      </c>
      <c r="C206" s="62"/>
      <c r="D206" t="s">
        <v>1280</v>
      </c>
    </row>
    <row r="207" spans="1:4" x14ac:dyDescent="0.25">
      <c r="A207" t="s">
        <v>750</v>
      </c>
      <c r="B207" s="45" t="s">
        <v>755</v>
      </c>
      <c r="C207" s="51"/>
      <c r="D207" t="s">
        <v>1281</v>
      </c>
    </row>
    <row r="208" spans="1:4" x14ac:dyDescent="0.25">
      <c r="A208" t="s">
        <v>1293</v>
      </c>
      <c r="B208" s="72" t="s">
        <v>1286</v>
      </c>
      <c r="C208" s="71"/>
      <c r="D208" t="s">
        <v>1282</v>
      </c>
    </row>
    <row r="209" spans="1:4" x14ac:dyDescent="0.25">
      <c r="A209" t="s">
        <v>1290</v>
      </c>
      <c r="B209" s="45" t="s">
        <v>1287</v>
      </c>
      <c r="C209" s="73"/>
      <c r="D209" t="s">
        <v>1283</v>
      </c>
    </row>
    <row r="210" spans="1:4" x14ac:dyDescent="0.25">
      <c r="A210" t="s">
        <v>1291</v>
      </c>
      <c r="B210" t="s">
        <v>1288</v>
      </c>
      <c r="C210" s="74"/>
      <c r="D210" t="s">
        <v>1284</v>
      </c>
    </row>
    <row r="211" spans="1:4" x14ac:dyDescent="0.25">
      <c r="A211" t="s">
        <v>1292</v>
      </c>
      <c r="B211" s="12" t="s">
        <v>1289</v>
      </c>
      <c r="C211" s="75"/>
      <c r="D211" t="s">
        <v>1285</v>
      </c>
    </row>
    <row r="213" spans="1:4" x14ac:dyDescent="0.25">
      <c r="A213" s="37" t="s">
        <v>821</v>
      </c>
      <c r="B213" s="43"/>
      <c r="C213" s="38"/>
      <c r="D213" s="38"/>
    </row>
    <row r="214" spans="1:4" x14ac:dyDescent="0.25">
      <c r="A214" s="4" t="s">
        <v>741</v>
      </c>
      <c r="B214" s="44" t="s">
        <v>742</v>
      </c>
      <c r="C214" s="4" t="s">
        <v>743</v>
      </c>
      <c r="D214" s="4" t="s">
        <v>744</v>
      </c>
    </row>
    <row r="215" spans="1:4" x14ac:dyDescent="0.25">
      <c r="A215" t="s">
        <v>753</v>
      </c>
      <c r="B215" s="45" t="s">
        <v>754</v>
      </c>
      <c r="C215" s="41"/>
      <c r="D215" t="s">
        <v>125</v>
      </c>
    </row>
    <row r="216" spans="1:4" x14ac:dyDescent="0.25">
      <c r="A216" t="s">
        <v>759</v>
      </c>
      <c r="B216" s="45" t="s">
        <v>760</v>
      </c>
      <c r="C216" s="49"/>
      <c r="D216" t="s">
        <v>124</v>
      </c>
    </row>
    <row r="217" spans="1:4" x14ac:dyDescent="0.25">
      <c r="A217" t="s">
        <v>766</v>
      </c>
      <c r="B217" s="15" t="s">
        <v>782</v>
      </c>
      <c r="C217" s="54"/>
      <c r="D217" t="s">
        <v>123</v>
      </c>
    </row>
    <row r="218" spans="1:4" x14ac:dyDescent="0.25">
      <c r="A218" t="s">
        <v>767</v>
      </c>
      <c r="B218" s="15" t="s">
        <v>763</v>
      </c>
      <c r="C218" s="53"/>
      <c r="D218" t="s">
        <v>121</v>
      </c>
    </row>
    <row r="219" spans="1:4" x14ac:dyDescent="0.25">
      <c r="A219" t="s">
        <v>752</v>
      </c>
      <c r="B219" s="45" t="s">
        <v>757</v>
      </c>
      <c r="C219" s="48"/>
      <c r="D219" t="s">
        <v>120</v>
      </c>
    </row>
    <row r="221" spans="1:4" x14ac:dyDescent="0.25">
      <c r="A221" s="37" t="s">
        <v>822</v>
      </c>
      <c r="B221" s="43"/>
      <c r="C221" s="38"/>
      <c r="D221" s="38"/>
    </row>
    <row r="222" spans="1:4" x14ac:dyDescent="0.25">
      <c r="A222" s="4" t="s">
        <v>741</v>
      </c>
      <c r="B222" s="44" t="s">
        <v>742</v>
      </c>
      <c r="C222" s="4" t="s">
        <v>743</v>
      </c>
      <c r="D222" s="4" t="s">
        <v>744</v>
      </c>
    </row>
    <row r="223" spans="1:4" x14ac:dyDescent="0.25">
      <c r="A223" t="s">
        <v>740</v>
      </c>
      <c r="B223" s="46" t="s">
        <v>747</v>
      </c>
      <c r="C223" s="42"/>
      <c r="D223" t="s">
        <v>163</v>
      </c>
    </row>
    <row r="224" spans="1:4" x14ac:dyDescent="0.25">
      <c r="A224" t="s">
        <v>759</v>
      </c>
      <c r="B224" s="45" t="s">
        <v>760</v>
      </c>
      <c r="C224" s="49"/>
      <c r="D224" t="s">
        <v>277</v>
      </c>
    </row>
    <row r="225" spans="1:4" x14ac:dyDescent="0.25">
      <c r="A225" t="s">
        <v>746</v>
      </c>
      <c r="B225" s="45" t="s">
        <v>756</v>
      </c>
      <c r="C225" s="47"/>
      <c r="D225" t="s">
        <v>278</v>
      </c>
    </row>
    <row r="227" spans="1:4" x14ac:dyDescent="0.25">
      <c r="A227" s="37" t="s">
        <v>861</v>
      </c>
      <c r="B227" s="43"/>
      <c r="C227" s="38"/>
      <c r="D227" s="38"/>
    </row>
    <row r="228" spans="1:4" x14ac:dyDescent="0.25">
      <c r="A228" s="4" t="s">
        <v>741</v>
      </c>
      <c r="B228" s="44" t="s">
        <v>742</v>
      </c>
      <c r="C228" s="4" t="s">
        <v>743</v>
      </c>
      <c r="D228" s="4" t="s">
        <v>744</v>
      </c>
    </row>
    <row r="229" spans="1:4" x14ac:dyDescent="0.25">
      <c r="A229" t="s">
        <v>751</v>
      </c>
      <c r="B229" s="15" t="s">
        <v>762</v>
      </c>
      <c r="C229" s="50"/>
      <c r="D229" t="s">
        <v>715</v>
      </c>
    </row>
    <row r="230" spans="1:4" x14ac:dyDescent="0.25">
      <c r="A230" t="s">
        <v>766</v>
      </c>
      <c r="B230" s="15" t="s">
        <v>782</v>
      </c>
      <c r="C230" s="54"/>
      <c r="D230" t="s">
        <v>93</v>
      </c>
    </row>
    <row r="231" spans="1:4" x14ac:dyDescent="0.25">
      <c r="A231" t="s">
        <v>752</v>
      </c>
      <c r="B231" s="45" t="s">
        <v>757</v>
      </c>
      <c r="C231" s="48"/>
      <c r="D231" t="s">
        <v>87</v>
      </c>
    </row>
    <row r="232" spans="1:4" x14ac:dyDescent="0.25">
      <c r="A232" t="s">
        <v>786</v>
      </c>
      <c r="B232" s="15" t="s">
        <v>783</v>
      </c>
      <c r="C232" s="61"/>
      <c r="D232" t="s">
        <v>862</v>
      </c>
    </row>
    <row r="233" spans="1:4" x14ac:dyDescent="0.25">
      <c r="A233" t="s">
        <v>767</v>
      </c>
      <c r="B233" s="15" t="s">
        <v>763</v>
      </c>
      <c r="C233" s="53"/>
      <c r="D233" t="s">
        <v>863</v>
      </c>
    </row>
    <row r="234" spans="1:4" x14ac:dyDescent="0.25">
      <c r="A234" t="s">
        <v>759</v>
      </c>
      <c r="B234" s="45" t="s">
        <v>760</v>
      </c>
      <c r="C234" s="49"/>
      <c r="D234" t="s">
        <v>98</v>
      </c>
    </row>
    <row r="235" spans="1:4" x14ac:dyDescent="0.25">
      <c r="A235" t="s">
        <v>768</v>
      </c>
      <c r="B235" s="15" t="s">
        <v>764</v>
      </c>
      <c r="C235" s="55"/>
      <c r="D235" t="s">
        <v>97</v>
      </c>
    </row>
    <row r="236" spans="1:4" x14ac:dyDescent="0.25">
      <c r="A236" t="s">
        <v>753</v>
      </c>
      <c r="B236" s="45" t="s">
        <v>754</v>
      </c>
      <c r="C236" s="41"/>
      <c r="D236" t="s">
        <v>96</v>
      </c>
    </row>
    <row r="237" spans="1:4" x14ac:dyDescent="0.25">
      <c r="A237" t="s">
        <v>746</v>
      </c>
      <c r="B237" s="45" t="s">
        <v>756</v>
      </c>
      <c r="C237" s="47"/>
      <c r="D237" t="s">
        <v>95</v>
      </c>
    </row>
    <row r="239" spans="1:4" x14ac:dyDescent="0.25">
      <c r="A239" s="37" t="s">
        <v>866</v>
      </c>
      <c r="B239" s="43"/>
      <c r="C239" s="38"/>
      <c r="D239" s="38"/>
    </row>
    <row r="240" spans="1:4" x14ac:dyDescent="0.25">
      <c r="A240" s="4" t="s">
        <v>741</v>
      </c>
      <c r="B240" s="44" t="s">
        <v>742</v>
      </c>
      <c r="C240" s="4" t="s">
        <v>743</v>
      </c>
      <c r="D240" s="4" t="s">
        <v>744</v>
      </c>
    </row>
    <row r="241" spans="1:4" x14ac:dyDescent="0.25">
      <c r="A241" t="s">
        <v>751</v>
      </c>
      <c r="B241" s="15" t="s">
        <v>762</v>
      </c>
      <c r="C241" s="50"/>
      <c r="D241" t="s">
        <v>715</v>
      </c>
    </row>
    <row r="242" spans="1:4" x14ac:dyDescent="0.25">
      <c r="A242" t="s">
        <v>769</v>
      </c>
      <c r="B242" s="15" t="s">
        <v>765</v>
      </c>
      <c r="C242" s="56"/>
      <c r="D242" t="s">
        <v>824</v>
      </c>
    </row>
    <row r="243" spans="1:4" x14ac:dyDescent="0.25">
      <c r="A243" t="s">
        <v>759</v>
      </c>
      <c r="B243" s="45" t="s">
        <v>760</v>
      </c>
      <c r="C243" s="49"/>
      <c r="D243" t="s">
        <v>92</v>
      </c>
    </row>
    <row r="244" spans="1:4" x14ac:dyDescent="0.25">
      <c r="A244" t="s">
        <v>766</v>
      </c>
      <c r="B244" s="15" t="s">
        <v>782</v>
      </c>
      <c r="C244" s="54"/>
      <c r="D244" t="s">
        <v>93</v>
      </c>
    </row>
    <row r="245" spans="1:4" x14ac:dyDescent="0.25">
      <c r="A245" t="s">
        <v>752</v>
      </c>
      <c r="B245" s="45" t="s">
        <v>757</v>
      </c>
      <c r="C245" s="48"/>
      <c r="D245" t="s">
        <v>87</v>
      </c>
    </row>
    <row r="246" spans="1:4" x14ac:dyDescent="0.25">
      <c r="A246" t="s">
        <v>767</v>
      </c>
      <c r="B246" s="15" t="s">
        <v>763</v>
      </c>
      <c r="C246" s="53"/>
      <c r="D246" t="s">
        <v>864</v>
      </c>
    </row>
    <row r="247" spans="1:4" x14ac:dyDescent="0.25">
      <c r="A247" t="s">
        <v>746</v>
      </c>
      <c r="B247" s="45" t="s">
        <v>756</v>
      </c>
      <c r="C247" s="47"/>
      <c r="D247" t="s">
        <v>444</v>
      </c>
    </row>
    <row r="248" spans="1:4" x14ac:dyDescent="0.25">
      <c r="A248" t="s">
        <v>833</v>
      </c>
      <c r="B248" s="45" t="s">
        <v>835</v>
      </c>
      <c r="C248" s="63"/>
      <c r="D248" t="s">
        <v>832</v>
      </c>
    </row>
    <row r="249" spans="1:4" x14ac:dyDescent="0.25">
      <c r="A249" t="s">
        <v>834</v>
      </c>
      <c r="B249" s="45">
        <v>740000</v>
      </c>
      <c r="C249" s="64"/>
      <c r="D249" t="s">
        <v>712</v>
      </c>
    </row>
    <row r="250" spans="1:4" x14ac:dyDescent="0.25">
      <c r="A250" t="s">
        <v>753</v>
      </c>
      <c r="B250" s="45" t="s">
        <v>754</v>
      </c>
      <c r="C250" s="41"/>
      <c r="D250" t="s">
        <v>865</v>
      </c>
    </row>
    <row r="252" spans="1:4" x14ac:dyDescent="0.25">
      <c r="A252" s="37" t="s">
        <v>1681</v>
      </c>
      <c r="B252" s="43"/>
      <c r="C252" s="38"/>
      <c r="D252" s="38"/>
    </row>
    <row r="253" spans="1:4" x14ac:dyDescent="0.25">
      <c r="A253" s="4" t="s">
        <v>741</v>
      </c>
      <c r="B253" s="44" t="s">
        <v>742</v>
      </c>
      <c r="C253" s="4" t="s">
        <v>743</v>
      </c>
      <c r="D253" s="4" t="s">
        <v>744</v>
      </c>
    </row>
    <row r="254" spans="1:4" x14ac:dyDescent="0.25">
      <c r="A254" t="s">
        <v>788</v>
      </c>
      <c r="B254" s="15" t="s">
        <v>611</v>
      </c>
      <c r="C254" s="58"/>
      <c r="D254" t="s">
        <v>1689</v>
      </c>
    </row>
    <row r="255" spans="1:4" x14ac:dyDescent="0.25">
      <c r="A255" t="s">
        <v>766</v>
      </c>
      <c r="B255" s="15" t="s">
        <v>782</v>
      </c>
      <c r="C255" s="54"/>
      <c r="D255" t="s">
        <v>1690</v>
      </c>
    </row>
    <row r="256" spans="1:4" x14ac:dyDescent="0.25">
      <c r="A256" t="s">
        <v>787</v>
      </c>
      <c r="B256" s="15" t="s">
        <v>781</v>
      </c>
      <c r="C256" s="59"/>
      <c r="D256" t="s">
        <v>1691</v>
      </c>
    </row>
    <row r="257" spans="1:4" x14ac:dyDescent="0.25">
      <c r="A257" t="s">
        <v>752</v>
      </c>
      <c r="B257" s="45" t="s">
        <v>757</v>
      </c>
      <c r="C257" s="48"/>
      <c r="D257" t="s">
        <v>1692</v>
      </c>
    </row>
    <row r="258" spans="1:4" x14ac:dyDescent="0.25">
      <c r="A258" t="s">
        <v>767</v>
      </c>
      <c r="B258" s="15" t="s">
        <v>763</v>
      </c>
      <c r="C258" s="53"/>
      <c r="D258" t="s">
        <v>1693</v>
      </c>
    </row>
    <row r="259" spans="1:4" x14ac:dyDescent="0.25">
      <c r="A259" t="s">
        <v>746</v>
      </c>
      <c r="B259" s="45" t="s">
        <v>756</v>
      </c>
      <c r="C259" s="47"/>
      <c r="D259" t="s">
        <v>1694</v>
      </c>
    </row>
    <row r="260" spans="1:4" x14ac:dyDescent="0.25">
      <c r="A260" t="s">
        <v>768</v>
      </c>
      <c r="B260" s="15" t="s">
        <v>764</v>
      </c>
      <c r="C260" s="55"/>
      <c r="D260" t="s">
        <v>1695</v>
      </c>
    </row>
    <row r="261" spans="1:4" x14ac:dyDescent="0.25">
      <c r="A261" t="s">
        <v>791</v>
      </c>
      <c r="B261" s="15" t="s">
        <v>785</v>
      </c>
      <c r="C261" s="62"/>
      <c r="D261" t="s">
        <v>1696</v>
      </c>
    </row>
    <row r="263" spans="1:4" x14ac:dyDescent="0.25">
      <c r="A263" s="37" t="s">
        <v>867</v>
      </c>
      <c r="B263" s="43"/>
      <c r="C263" s="38"/>
      <c r="D263" s="38"/>
    </row>
    <row r="264" spans="1:4" x14ac:dyDescent="0.25">
      <c r="A264" s="4" t="s">
        <v>741</v>
      </c>
      <c r="B264" s="44" t="s">
        <v>742</v>
      </c>
      <c r="C264" s="4" t="s">
        <v>743</v>
      </c>
      <c r="D264" s="4" t="s">
        <v>744</v>
      </c>
    </row>
    <row r="265" spans="1:4" x14ac:dyDescent="0.25">
      <c r="A265" t="s">
        <v>751</v>
      </c>
      <c r="B265" s="15" t="s">
        <v>762</v>
      </c>
      <c r="C265" s="50"/>
      <c r="D265" t="s">
        <v>715</v>
      </c>
    </row>
    <row r="266" spans="1:4" x14ac:dyDescent="0.25">
      <c r="A266" t="s">
        <v>746</v>
      </c>
      <c r="B266" s="45" t="s">
        <v>756</v>
      </c>
      <c r="C266" s="47"/>
      <c r="D266" t="s">
        <v>444</v>
      </c>
    </row>
    <row r="267" spans="1:4" x14ac:dyDescent="0.25">
      <c r="A267" t="s">
        <v>769</v>
      </c>
      <c r="B267" s="15" t="s">
        <v>765</v>
      </c>
      <c r="C267" s="56"/>
      <c r="D267" t="s">
        <v>824</v>
      </c>
    </row>
    <row r="268" spans="1:4" x14ac:dyDescent="0.25">
      <c r="A268" t="s">
        <v>759</v>
      </c>
      <c r="B268" s="45" t="s">
        <v>760</v>
      </c>
      <c r="C268" s="49"/>
      <c r="D268" t="s">
        <v>92</v>
      </c>
    </row>
    <row r="269" spans="1:4" x14ac:dyDescent="0.25">
      <c r="A269" t="s">
        <v>786</v>
      </c>
      <c r="B269" s="15" t="s">
        <v>783</v>
      </c>
      <c r="C269" s="61"/>
      <c r="D269" t="s">
        <v>860</v>
      </c>
    </row>
    <row r="270" spans="1:4" x14ac:dyDescent="0.25">
      <c r="A270" t="s">
        <v>833</v>
      </c>
      <c r="B270" s="45" t="s">
        <v>835</v>
      </c>
      <c r="C270" s="63"/>
      <c r="D270" t="s">
        <v>832</v>
      </c>
    </row>
    <row r="271" spans="1:4" x14ac:dyDescent="0.25">
      <c r="A271" t="s">
        <v>753</v>
      </c>
      <c r="B271" s="45" t="s">
        <v>754</v>
      </c>
      <c r="C271" s="41"/>
      <c r="D271" t="s">
        <v>865</v>
      </c>
    </row>
    <row r="272" spans="1:4" x14ac:dyDescent="0.25">
      <c r="A272" t="s">
        <v>767</v>
      </c>
      <c r="B272" s="15" t="s">
        <v>763</v>
      </c>
      <c r="C272" s="53"/>
      <c r="D272" t="s">
        <v>864</v>
      </c>
    </row>
    <row r="273" spans="1:4" x14ac:dyDescent="0.25">
      <c r="A273" t="s">
        <v>752</v>
      </c>
      <c r="B273" s="45" t="s">
        <v>757</v>
      </c>
      <c r="C273" s="48"/>
      <c r="D273" t="s">
        <v>87</v>
      </c>
    </row>
    <row r="274" spans="1:4" x14ac:dyDescent="0.25">
      <c r="A274" t="s">
        <v>766</v>
      </c>
      <c r="B274" s="15" t="s">
        <v>782</v>
      </c>
      <c r="C274" s="54"/>
      <c r="D274" t="s">
        <v>93</v>
      </c>
    </row>
    <row r="276" spans="1:4" x14ac:dyDescent="0.25">
      <c r="A276" s="37" t="s">
        <v>841</v>
      </c>
      <c r="B276" s="43"/>
      <c r="C276" s="38"/>
      <c r="D276" s="38"/>
    </row>
    <row r="277" spans="1:4" x14ac:dyDescent="0.25">
      <c r="A277" s="4" t="s">
        <v>741</v>
      </c>
      <c r="B277" s="44" t="s">
        <v>742</v>
      </c>
      <c r="C277" s="4" t="s">
        <v>743</v>
      </c>
      <c r="D277" s="4" t="s">
        <v>744</v>
      </c>
    </row>
    <row r="278" spans="1:4" x14ac:dyDescent="0.25">
      <c r="A278" t="s">
        <v>751</v>
      </c>
      <c r="B278" s="15" t="s">
        <v>762</v>
      </c>
      <c r="C278" s="50"/>
      <c r="D278" t="s">
        <v>434</v>
      </c>
    </row>
    <row r="279" spans="1:4" x14ac:dyDescent="0.25">
      <c r="A279" t="s">
        <v>790</v>
      </c>
      <c r="B279" s="15" t="s">
        <v>784</v>
      </c>
      <c r="C279" s="60"/>
      <c r="D279" t="s">
        <v>714</v>
      </c>
    </row>
    <row r="280" spans="1:4" x14ac:dyDescent="0.25">
      <c r="A280" t="s">
        <v>759</v>
      </c>
      <c r="B280" s="45" t="s">
        <v>760</v>
      </c>
      <c r="C280" s="49"/>
      <c r="D280" t="s">
        <v>92</v>
      </c>
    </row>
    <row r="281" spans="1:4" x14ac:dyDescent="0.25">
      <c r="A281" t="s">
        <v>766</v>
      </c>
      <c r="B281" s="15" t="s">
        <v>782</v>
      </c>
      <c r="C281" s="54"/>
      <c r="D281" t="s">
        <v>830</v>
      </c>
    </row>
    <row r="282" spans="1:4" x14ac:dyDescent="0.25">
      <c r="A282" t="s">
        <v>786</v>
      </c>
      <c r="B282" s="15" t="s">
        <v>783</v>
      </c>
      <c r="C282" s="61"/>
      <c r="D282" t="s">
        <v>831</v>
      </c>
    </row>
    <row r="283" spans="1:4" x14ac:dyDescent="0.25">
      <c r="A283" t="s">
        <v>740</v>
      </c>
      <c r="B283" s="46" t="s">
        <v>747</v>
      </c>
      <c r="C283" s="42"/>
      <c r="D283" t="s">
        <v>89</v>
      </c>
    </row>
    <row r="284" spans="1:4" x14ac:dyDescent="0.25">
      <c r="A284" t="s">
        <v>768</v>
      </c>
      <c r="B284" s="15" t="s">
        <v>764</v>
      </c>
      <c r="C284" s="55"/>
      <c r="D284" t="s">
        <v>88</v>
      </c>
    </row>
    <row r="285" spans="1:4" x14ac:dyDescent="0.25">
      <c r="A285" t="s">
        <v>752</v>
      </c>
      <c r="B285" s="45" t="s">
        <v>757</v>
      </c>
      <c r="C285" s="48"/>
      <c r="D285" t="s">
        <v>87</v>
      </c>
    </row>
    <row r="286" spans="1:4" x14ac:dyDescent="0.25">
      <c r="A286" t="s">
        <v>776</v>
      </c>
      <c r="B286" s="15" t="s">
        <v>775</v>
      </c>
      <c r="C286" s="57"/>
      <c r="D286" t="s">
        <v>441</v>
      </c>
    </row>
    <row r="287" spans="1:4" x14ac:dyDescent="0.25">
      <c r="A287" t="s">
        <v>746</v>
      </c>
      <c r="B287" s="45" t="s">
        <v>756</v>
      </c>
      <c r="C287" s="47"/>
      <c r="D287" t="s">
        <v>444</v>
      </c>
    </row>
    <row r="288" spans="1:4" x14ac:dyDescent="0.25">
      <c r="A288" t="s">
        <v>834</v>
      </c>
      <c r="B288" s="45">
        <v>740000</v>
      </c>
      <c r="C288" s="64"/>
      <c r="D288" t="s">
        <v>712</v>
      </c>
    </row>
    <row r="289" spans="1:4" x14ac:dyDescent="0.25">
      <c r="B289" s="45"/>
    </row>
    <row r="290" spans="1:4" x14ac:dyDescent="0.25">
      <c r="A290" s="37" t="s">
        <v>841</v>
      </c>
      <c r="B290" s="43"/>
      <c r="C290" s="38"/>
      <c r="D290" s="38"/>
    </row>
    <row r="291" spans="1:4" x14ac:dyDescent="0.25">
      <c r="A291" s="4" t="s">
        <v>741</v>
      </c>
      <c r="B291" s="44" t="s">
        <v>742</v>
      </c>
      <c r="C291" s="4" t="s">
        <v>743</v>
      </c>
      <c r="D291" s="4" t="s">
        <v>744</v>
      </c>
    </row>
    <row r="292" spans="1:4" x14ac:dyDescent="0.25">
      <c r="A292" t="s">
        <v>751</v>
      </c>
      <c r="B292" s="15" t="s">
        <v>762</v>
      </c>
      <c r="C292" s="50"/>
      <c r="D292" s="97" t="s">
        <v>715</v>
      </c>
    </row>
    <row r="293" spans="1:4" x14ac:dyDescent="0.25">
      <c r="A293" t="s">
        <v>791</v>
      </c>
      <c r="B293" s="15" t="s">
        <v>785</v>
      </c>
      <c r="C293" s="62"/>
      <c r="D293" t="s">
        <v>823</v>
      </c>
    </row>
    <row r="294" spans="1:4" x14ac:dyDescent="0.25">
      <c r="A294" t="s">
        <v>759</v>
      </c>
      <c r="B294" s="45" t="s">
        <v>760</v>
      </c>
      <c r="C294" s="49"/>
      <c r="D294" t="s">
        <v>92</v>
      </c>
    </row>
    <row r="295" spans="1:4" x14ac:dyDescent="0.25">
      <c r="A295" t="s">
        <v>753</v>
      </c>
      <c r="B295" s="45" t="s">
        <v>754</v>
      </c>
      <c r="C295" s="41"/>
      <c r="D295" t="s">
        <v>878</v>
      </c>
    </row>
    <row r="296" spans="1:4" x14ac:dyDescent="0.25">
      <c r="A296" t="s">
        <v>752</v>
      </c>
      <c r="B296" s="45" t="s">
        <v>757</v>
      </c>
      <c r="C296" s="48"/>
      <c r="D296" t="s">
        <v>87</v>
      </c>
    </row>
    <row r="297" spans="1:4" x14ac:dyDescent="0.25">
      <c r="A297" t="s">
        <v>776</v>
      </c>
      <c r="B297" s="15" t="s">
        <v>775</v>
      </c>
      <c r="C297" s="57"/>
      <c r="D297" t="s">
        <v>441</v>
      </c>
    </row>
    <row r="298" spans="1:4" x14ac:dyDescent="0.25">
      <c r="A298" t="s">
        <v>746</v>
      </c>
      <c r="B298" s="45" t="s">
        <v>756</v>
      </c>
      <c r="C298" s="47"/>
      <c r="D298" t="s">
        <v>444</v>
      </c>
    </row>
    <row r="299" spans="1:4" x14ac:dyDescent="0.25">
      <c r="A299" t="s">
        <v>834</v>
      </c>
      <c r="B299" s="45">
        <v>740000</v>
      </c>
      <c r="C299" s="64"/>
      <c r="D299" t="s">
        <v>712</v>
      </c>
    </row>
    <row r="300" spans="1:4" x14ac:dyDescent="0.25">
      <c r="A300" t="s">
        <v>769</v>
      </c>
      <c r="B300" s="15" t="s">
        <v>765</v>
      </c>
      <c r="C300" s="56"/>
      <c r="D300" t="s">
        <v>824</v>
      </c>
    </row>
    <row r="301" spans="1:4" x14ac:dyDescent="0.25">
      <c r="A301" t="s">
        <v>766</v>
      </c>
      <c r="B301" s="15" t="s">
        <v>782</v>
      </c>
      <c r="C301" s="54"/>
      <c r="D301" t="s">
        <v>93</v>
      </c>
    </row>
    <row r="302" spans="1:4" x14ac:dyDescent="0.25">
      <c r="B302"/>
    </row>
    <row r="303" spans="1:4" x14ac:dyDescent="0.25">
      <c r="A303" s="37" t="s">
        <v>991</v>
      </c>
      <c r="B303" s="43"/>
      <c r="C303" s="38"/>
      <c r="D303" s="38"/>
    </row>
    <row r="304" spans="1:4" x14ac:dyDescent="0.25">
      <c r="A304" s="4" t="s">
        <v>741</v>
      </c>
      <c r="B304" s="44" t="s">
        <v>742</v>
      </c>
      <c r="C304" s="4" t="s">
        <v>743</v>
      </c>
      <c r="D304" s="4" t="s">
        <v>744</v>
      </c>
    </row>
    <row r="305" spans="1:4" x14ac:dyDescent="0.25">
      <c r="A305" t="s">
        <v>751</v>
      </c>
      <c r="B305" s="15" t="s">
        <v>762</v>
      </c>
      <c r="C305" s="50"/>
      <c r="D305" t="s">
        <v>715</v>
      </c>
    </row>
    <row r="306" spans="1:4" x14ac:dyDescent="0.25">
      <c r="A306" t="s">
        <v>766</v>
      </c>
      <c r="B306" s="15" t="s">
        <v>782</v>
      </c>
      <c r="C306" s="54"/>
      <c r="D306" t="s">
        <v>93</v>
      </c>
    </row>
    <row r="307" spans="1:4" x14ac:dyDescent="0.25">
      <c r="A307" t="s">
        <v>769</v>
      </c>
      <c r="B307" s="15" t="s">
        <v>765</v>
      </c>
      <c r="C307" s="56"/>
      <c r="D307" t="s">
        <v>824</v>
      </c>
    </row>
    <row r="308" spans="1:4" x14ac:dyDescent="0.25">
      <c r="A308" t="s">
        <v>790</v>
      </c>
      <c r="B308" s="15" t="s">
        <v>784</v>
      </c>
      <c r="C308" s="60"/>
      <c r="D308" t="s">
        <v>714</v>
      </c>
    </row>
    <row r="309" spans="1:4" x14ac:dyDescent="0.25">
      <c r="A309" t="s">
        <v>791</v>
      </c>
      <c r="B309" s="15" t="s">
        <v>785</v>
      </c>
      <c r="C309" s="62"/>
      <c r="D309" t="s">
        <v>823</v>
      </c>
    </row>
    <row r="310" spans="1:4" x14ac:dyDescent="0.25">
      <c r="A310" t="s">
        <v>759</v>
      </c>
      <c r="B310" s="45" t="s">
        <v>760</v>
      </c>
      <c r="C310" s="49"/>
      <c r="D310" t="s">
        <v>92</v>
      </c>
    </row>
    <row r="311" spans="1:4" x14ac:dyDescent="0.25">
      <c r="A311" t="s">
        <v>768</v>
      </c>
      <c r="B311" s="15" t="s">
        <v>764</v>
      </c>
      <c r="C311" s="55"/>
      <c r="D311" t="s">
        <v>880</v>
      </c>
    </row>
    <row r="312" spans="1:4" x14ac:dyDescent="0.25">
      <c r="A312" t="s">
        <v>746</v>
      </c>
      <c r="B312" s="45" t="s">
        <v>756</v>
      </c>
      <c r="C312" s="47"/>
      <c r="D312" t="s">
        <v>879</v>
      </c>
    </row>
    <row r="313" spans="1:4" x14ac:dyDescent="0.25">
      <c r="A313" t="s">
        <v>752</v>
      </c>
      <c r="B313" s="45" t="s">
        <v>757</v>
      </c>
      <c r="C313" s="48"/>
      <c r="D313" t="s">
        <v>87</v>
      </c>
    </row>
    <row r="314" spans="1:4" x14ac:dyDescent="0.25">
      <c r="A314" t="s">
        <v>753</v>
      </c>
      <c r="B314" s="45" t="s">
        <v>754</v>
      </c>
      <c r="C314" s="41"/>
      <c r="D314" t="s">
        <v>878</v>
      </c>
    </row>
    <row r="315" spans="1:4" x14ac:dyDescent="0.25">
      <c r="A315" t="s">
        <v>834</v>
      </c>
      <c r="B315" s="45">
        <v>740000</v>
      </c>
      <c r="C315" s="64"/>
      <c r="D315" t="s">
        <v>712</v>
      </c>
    </row>
    <row r="317" spans="1:4" x14ac:dyDescent="0.25">
      <c r="A317" s="37" t="s">
        <v>1926</v>
      </c>
      <c r="B317" s="43"/>
      <c r="C317" s="38"/>
      <c r="D317" s="38"/>
    </row>
    <row r="318" spans="1:4" x14ac:dyDescent="0.25">
      <c r="A318" s="4" t="s">
        <v>741</v>
      </c>
      <c r="B318" s="44" t="s">
        <v>742</v>
      </c>
      <c r="C318" s="4" t="s">
        <v>743</v>
      </c>
      <c r="D318" s="4" t="s">
        <v>744</v>
      </c>
    </row>
    <row r="319" spans="1:4" x14ac:dyDescent="0.25">
      <c r="A319" t="s">
        <v>766</v>
      </c>
      <c r="B319" s="15" t="s">
        <v>782</v>
      </c>
      <c r="C319" s="54"/>
      <c r="D319" t="s">
        <v>1927</v>
      </c>
    </row>
    <row r="320" spans="1:4" x14ac:dyDescent="0.25">
      <c r="A320" t="s">
        <v>1935</v>
      </c>
      <c r="B320" s="15" t="s">
        <v>1934</v>
      </c>
      <c r="C320" s="38"/>
      <c r="D320" t="s">
        <v>1928</v>
      </c>
    </row>
    <row r="321" spans="1:4" x14ac:dyDescent="0.25">
      <c r="A321" t="s">
        <v>753</v>
      </c>
      <c r="B321" s="45" t="s">
        <v>754</v>
      </c>
      <c r="C321" s="41"/>
      <c r="D321" t="s">
        <v>1929</v>
      </c>
    </row>
    <row r="322" spans="1:4" x14ac:dyDescent="0.25">
      <c r="A322" t="s">
        <v>833</v>
      </c>
      <c r="B322" s="45" t="s">
        <v>835</v>
      </c>
      <c r="C322" s="63"/>
      <c r="D322" t="s">
        <v>1930</v>
      </c>
    </row>
    <row r="323" spans="1:4" x14ac:dyDescent="0.25">
      <c r="A323" t="s">
        <v>1936</v>
      </c>
      <c r="B323" s="45">
        <v>808080</v>
      </c>
      <c r="C323" s="113"/>
      <c r="D323" t="s">
        <v>1931</v>
      </c>
    </row>
    <row r="324" spans="1:4" x14ac:dyDescent="0.25">
      <c r="A324" t="s">
        <v>759</v>
      </c>
      <c r="B324" s="45" t="s">
        <v>760</v>
      </c>
      <c r="C324" s="49"/>
      <c r="D324" t="s">
        <v>1932</v>
      </c>
    </row>
    <row r="325" spans="1:4" x14ac:dyDescent="0.25">
      <c r="A325" t="s">
        <v>767</v>
      </c>
      <c r="B325" s="15" t="s">
        <v>763</v>
      </c>
      <c r="C325" s="53"/>
      <c r="D325" t="s">
        <v>1933</v>
      </c>
    </row>
  </sheetData>
  <pageMargins left="0.7" right="0.7" top="0.75" bottom="0.75" header="0.3" footer="0.3"/>
  <pageSetup orientation="portrait" r:id="rId1"/>
  <ignoredErrors>
    <ignoredError sqref="B166:B167 B170 B73 B145:B150 B36:B45 B65 B176:B186 B276:B278 B63 B213:B226 B280:B284 B52:B55 B101 B189 B196:B199 B201:B208 B285:B287 B25:B26" numberStoredAsText="1"/>
  </ignoredErrors>
</worksheet>
</file>

<file path=xl/worksheets/sheet9.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500-000000000000}">
  <dimension ref="A1:C4"/>
  <sheetViews>
    <sheetView workbookViewId="0">
      <selection activeCell="A5" sqref="A5"/>
    </sheetView>
  </sheetViews>
  <sheetFormatPr defaultColWidth="8.85546875" defaultRowHeight="15" x14ac:dyDescent="0.25"/>
  <cols>
    <col min="1" max="1" width="31.42578125" customWidth="1"/>
    <col min="2" max="2" width="28.140625" customWidth="1"/>
    <col min="3" max="3" width="85.42578125" customWidth="1"/>
  </cols>
  <sheetData>
    <row r="1" spans="1:3" x14ac:dyDescent="0.25">
      <c r="A1" s="37" t="s">
        <v>72</v>
      </c>
      <c r="B1" s="37" t="s">
        <v>73</v>
      </c>
    </row>
    <row r="2" spans="1:3" ht="165" x14ac:dyDescent="0.25">
      <c r="A2" t="s">
        <v>2262</v>
      </c>
      <c r="B2" t="s">
        <v>1595</v>
      </c>
      <c r="C2" s="40" t="s">
        <v>1596</v>
      </c>
    </row>
    <row r="3" spans="1:3" x14ac:dyDescent="0.25">
      <c r="A3" t="s">
        <v>1831</v>
      </c>
      <c r="B3" t="s">
        <v>1832</v>
      </c>
    </row>
    <row r="4" spans="1:3" x14ac:dyDescent="0.25">
      <c r="A4" t="s">
        <v>2601</v>
      </c>
      <c r="B4" t="s">
        <v>2600</v>
      </c>
    </row>
  </sheetData>
  <pageMargins left="0.7" right="0.7" top="0.75" bottom="0.75" header="0.3" footer="0.3"/>
  <pageSetup orientation="portrait" horizontalDpi="1200" verticalDpi="1200" r:id="rId1"/>
</worksheet>
</file>

<file path=xl/worksheets/sheet10.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5AC59FA2-11F8-C74A-849E-819BB4647D23}">
  <dimension ref="A1:AG2"/>
  <sheetViews>
    <sheetView workbookViewId="0">
      <selection activeCell="H2" sqref="H2"/>
    </sheetView>
  </sheetViews>
  <sheetFormatPr defaultColWidth="11.42578125" defaultRowHeight="15" x14ac:dyDescent="0.25"/>
  <cols>
    <col min="1" max="1" width="11.140625" customWidth="1"/>
    <col min="2" max="2" width="25.140625" customWidth="1"/>
    <col min="3" max="3" width="10.140625" style="88" customWidth="1"/>
    <col min="4" max="33" width="10.140625" customWidth="1"/>
  </cols>
  <sheetData>
    <row r="1" spans="1:33" x14ac:dyDescent="0.25">
      <c r="A1" s="84" t="s">
        <v>1733</v>
      </c>
      <c r="B1" s="85" t="s">
        <v>1756</v>
      </c>
      <c r="C1" s="87" t="s">
        <v>743</v>
      </c>
      <c r="D1" s="85">
        <v>2021</v>
      </c>
      <c r="E1" s="85">
        <v>2022</v>
      </c>
      <c r="F1" s="85">
        <v>2023</v>
      </c>
      <c r="G1" s="85">
        <v>2024</v>
      </c>
      <c r="H1" s="85">
        <v>2025</v>
      </c>
      <c r="I1" s="85">
        <v>2026</v>
      </c>
      <c r="J1" s="85">
        <v>2027</v>
      </c>
      <c r="K1" s="85">
        <v>2028</v>
      </c>
      <c r="L1" s="85">
        <v>2029</v>
      </c>
      <c r="M1" s="85">
        <v>2030</v>
      </c>
      <c r="N1" s="85">
        <v>2031</v>
      </c>
      <c r="O1" s="85">
        <v>2032</v>
      </c>
      <c r="P1" s="85">
        <v>2033</v>
      </c>
      <c r="Q1" s="85">
        <v>2034</v>
      </c>
      <c r="R1" s="85">
        <v>2035</v>
      </c>
      <c r="S1" s="85">
        <v>2036</v>
      </c>
      <c r="T1" s="85">
        <v>2037</v>
      </c>
      <c r="U1" s="85">
        <v>2038</v>
      </c>
      <c r="V1" s="85">
        <v>2039</v>
      </c>
      <c r="W1" s="85">
        <v>2040</v>
      </c>
      <c r="X1" s="85">
        <v>2041</v>
      </c>
      <c r="Y1" s="85">
        <v>2042</v>
      </c>
      <c r="Z1" s="85">
        <v>2043</v>
      </c>
      <c r="AA1" s="85">
        <v>2044</v>
      </c>
      <c r="AB1" s="85">
        <v>2045</v>
      </c>
      <c r="AC1" s="85">
        <v>2046</v>
      </c>
      <c r="AD1" s="85">
        <v>2047</v>
      </c>
      <c r="AE1" s="85">
        <v>2048</v>
      </c>
      <c r="AF1" s="85">
        <v>2049</v>
      </c>
      <c r="AG1" s="85">
        <v>2050</v>
      </c>
    </row>
    <row r="2" spans="1:33" x14ac:dyDescent="0.25">
      <c r="A2" s="1"/>
    </row>
  </sheetData>
  <pageMargins left="0.7" right="0.7" top="0.75" bottom="0.75" header="0.3" footer="0.3"/>
  <pageSetup orientation="portrait" horizontalDpi="0" verticalDpi="0"/>
</worksheet>
</file>

<file path=xl/worksheets/sheet11.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8B303E08-2F3C-1341-B53C-CE9EED41C909}">
  <dimension ref="A1:F3"/>
  <sheetViews>
    <sheetView workbookViewId="0">
      <selection activeCell="A16" sqref="A16"/>
    </sheetView>
  </sheetViews>
  <sheetFormatPr defaultColWidth="11.42578125" defaultRowHeight="15" x14ac:dyDescent="0.25"/>
  <cols>
    <col min="1" max="1" width="15.85546875" customWidth="1"/>
    <col min="2" max="2" width="39" customWidth="1"/>
    <col min="3" max="3" width="13.140625" customWidth="1"/>
    <col min="4" max="4" width="17.140625" customWidth="1"/>
    <col min="5" max="5" width="16.140625" customWidth="1"/>
    <col min="6" max="6" width="39.140625" customWidth="1"/>
  </cols>
  <sheetData>
    <row r="1" spans="1:6" ht="30" x14ac:dyDescent="0.25">
      <c r="A1" s="84" t="s">
        <v>1733</v>
      </c>
      <c r="B1" s="85" t="s">
        <v>1734</v>
      </c>
      <c r="C1" s="85" t="s">
        <v>1735</v>
      </c>
      <c r="D1" s="85" t="s">
        <v>1736</v>
      </c>
      <c r="E1" s="85" t="s">
        <v>1737</v>
      </c>
      <c r="F1" s="86" t="s">
        <v>1738</v>
      </c>
    </row>
    <row r="2" spans="1:6" ht="45" x14ac:dyDescent="0.25">
      <c r="A2" s="1" t="s">
        <v>1739</v>
      </c>
      <c r="B2" s="1" t="str">
        <f>IF(INDEX('State Targets'!H:H,MATCH(About!$C$2,'State Targets'!$B:$B,0))=0,"",INDEX('State Targets'!H:H,MATCH(About!$C$2,'State Targets'!$B:$B,0)))</f>
        <v/>
      </c>
      <c r="C2" s="1" t="str">
        <f>IF(INDEX('State Targets'!I:I,MATCH(About!$C$2,'State Targets'!$B:$B,0))=0,"",INDEX('State Targets'!I:I,MATCH(About!$C$2,'State Targets'!$B:$B,0)))</f>
        <v/>
      </c>
      <c r="D2" s="1" t="str">
        <f>INDEX('State Targets'!J:J,MATCH(About!$C$2,'State Targets'!$B:$B,0))</f>
        <v/>
      </c>
      <c r="E2" s="1" t="str">
        <f>INDEX('State Targets'!K:K,MATCH(About!$C$2,'State Targets'!$B:$B,0))</f>
        <v/>
      </c>
      <c r="F2" s="1" t="str">
        <f>IF(INDEX('State Targets'!L:L,MATCH(About!$C$2,'State Targets'!$B:$B,0))=0,"",INDEX('State Targets'!L:L,MATCH(About!$C$2,'State Targets'!$B:$B,0)))</f>
        <v/>
      </c>
    </row>
    <row r="3" spans="1:6" ht="45" x14ac:dyDescent="0.25">
      <c r="A3" s="1" t="s">
        <v>1739</v>
      </c>
      <c r="B3" s="1" t="str">
        <f>IF(INDEX('State Targets'!M:M,MATCH(About!$C$2,'State Targets'!$B:$B,0))=0,"",INDEX('State Targets'!M:M,MATCH(About!$C$2,'State Targets'!$B:$B,0)))</f>
        <v/>
      </c>
      <c r="C3" s="1" t="str">
        <f>IF(INDEX('State Targets'!N:N,MATCH(About!$C$2,'State Targets'!$B:$B,0))=0,"",INDEX('State Targets'!N:N,MATCH(About!$C$2,'State Targets'!$B:$B,0)))</f>
        <v/>
      </c>
      <c r="D3" s="1" t="str">
        <f>INDEX('State Targets'!O:O,MATCH(About!$C$2,'State Targets'!$B:$B,0))</f>
        <v/>
      </c>
      <c r="E3" s="1" t="str">
        <f>INDEX('State Targets'!P:P,MATCH(About!$C$2,'State Targets'!$B:$B,0))</f>
        <v/>
      </c>
      <c r="F3" s="1" t="str">
        <f>IF(INDEX('State Targets'!Q:Q,MATCH(About!$C$2,'State Targets'!$B:$B,0))=0,"",INDEX('State Targets'!Q:Q,MATCH(About!$C$2,'State Targets'!$B:$B,0)))</f>
        <v/>
      </c>
    </row>
  </sheetData>
  <pageMargins left="0.7" right="0.7" top="0.75" bottom="0.75" header="0.3" footer="0.3"/>
</worksheet>
</file>

<file path=xl/worksheets/sheet12.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ECA5973E-436E-4A05-96B1-D76796940A66}">
  <sheetPr>
    <tabColor rgb="FFFFCCFF"/>
  </sheetPr>
  <dimension ref="A1:Q52"/>
  <sheetViews>
    <sheetView workbookViewId="0"/>
  </sheetViews>
  <sheetFormatPr defaultRowHeight="15" x14ac:dyDescent="0.25"/>
  <cols>
    <col min="3" max="3" width="41.5703125" style="102" customWidth="1"/>
    <col min="4" max="4" width="12.85546875" customWidth="1"/>
    <col min="5" max="6" width="8.7109375" style="130"/>
    <col min="7" max="7" width="30.28515625" style="131" customWidth="1"/>
    <col min="8" max="8" width="12.85546875" customWidth="1"/>
    <col min="9" max="11" width="8.7109375" style="132"/>
    <col min="12" max="13" width="20.140625" style="132" customWidth="1"/>
    <col min="14" max="14" width="8.7109375" style="133"/>
    <col min="15" max="16" width="7" customWidth="1"/>
    <col min="17" max="17" width="22.5703125" style="131" customWidth="1"/>
  </cols>
  <sheetData>
    <row r="1" spans="1:17" ht="15.75" thickBot="1" x14ac:dyDescent="0.3">
      <c r="A1" s="123" t="s">
        <v>2263</v>
      </c>
      <c r="B1" s="123" t="s">
        <v>2264</v>
      </c>
      <c r="C1" s="124" t="s">
        <v>2265</v>
      </c>
      <c r="D1" s="124" t="s">
        <v>2266</v>
      </c>
      <c r="E1" s="125" t="s">
        <v>2267</v>
      </c>
      <c r="F1" s="125" t="s">
        <v>2268</v>
      </c>
      <c r="G1" s="126" t="s">
        <v>2269</v>
      </c>
      <c r="H1" s="123" t="s">
        <v>2270</v>
      </c>
      <c r="I1" s="127" t="s">
        <v>2271</v>
      </c>
      <c r="J1" s="127" t="s">
        <v>2272</v>
      </c>
      <c r="K1" s="127" t="s">
        <v>2273</v>
      </c>
      <c r="L1" s="127" t="s">
        <v>2274</v>
      </c>
      <c r="M1" s="127" t="s">
        <v>2275</v>
      </c>
      <c r="N1" s="128" t="s">
        <v>2276</v>
      </c>
      <c r="O1" s="127" t="s">
        <v>2277</v>
      </c>
      <c r="P1" s="127" t="s">
        <v>2278</v>
      </c>
      <c r="Q1" s="129" t="s">
        <v>2279</v>
      </c>
    </row>
    <row r="2" spans="1:17" x14ac:dyDescent="0.25">
      <c r="A2" t="s">
        <v>2080</v>
      </c>
      <c r="B2" t="s">
        <v>2280</v>
      </c>
    </row>
    <row r="3" spans="1:17" x14ac:dyDescent="0.25">
      <c r="A3" t="s">
        <v>2081</v>
      </c>
      <c r="B3" t="s">
        <v>2281</v>
      </c>
    </row>
    <row r="4" spans="1:17" x14ac:dyDescent="0.25">
      <c r="A4" t="s">
        <v>2082</v>
      </c>
      <c r="B4" t="s">
        <v>2282</v>
      </c>
    </row>
    <row r="5" spans="1:17" x14ac:dyDescent="0.25">
      <c r="A5" t="s">
        <v>2083</v>
      </c>
      <c r="B5" t="s">
        <v>2283</v>
      </c>
    </row>
    <row r="6" spans="1:17" x14ac:dyDescent="0.25">
      <c r="A6" t="s">
        <v>2084</v>
      </c>
      <c r="B6" t="s">
        <v>2284</v>
      </c>
      <c r="C6" s="102" t="s">
        <v>2285</v>
      </c>
      <c r="D6">
        <v>1990</v>
      </c>
      <c r="E6" s="130">
        <v>0.4</v>
      </c>
      <c r="F6" s="130">
        <v>1</v>
      </c>
      <c r="G6" s="134">
        <f>ROUND(IF(About!$B$2=$A6,INDEX('State GHG Summary'!$C$1:$AH$1,MATCH('State Targets'!D6,'State GHG Summary'!$C$3:$AH$3,0)),0),0)</f>
        <v>0</v>
      </c>
      <c r="H6" t="s">
        <v>2286</v>
      </c>
      <c r="I6" s="132">
        <v>2030</v>
      </c>
      <c r="J6" s="132">
        <f>IF($E6="","",(1-$E6)*$G6)</f>
        <v>0</v>
      </c>
      <c r="K6" s="132">
        <f>J6</f>
        <v>0</v>
      </c>
      <c r="L6" s="132" t="s">
        <v>2287</v>
      </c>
      <c r="M6" t="s">
        <v>2288</v>
      </c>
      <c r="N6" s="133">
        <v>2045</v>
      </c>
      <c r="O6">
        <f>IF($F6="","",(1-$F6)*$G6)</f>
        <v>0</v>
      </c>
      <c r="P6">
        <f>O6</f>
        <v>0</v>
      </c>
      <c r="Q6" s="131" t="s">
        <v>2289</v>
      </c>
    </row>
    <row r="7" spans="1:17" x14ac:dyDescent="0.25">
      <c r="A7" t="s">
        <v>474</v>
      </c>
      <c r="B7" t="s">
        <v>2290</v>
      </c>
      <c r="C7" s="102" t="s">
        <v>2291</v>
      </c>
      <c r="D7">
        <v>2005</v>
      </c>
      <c r="E7" s="135">
        <v>0.5</v>
      </c>
      <c r="F7" s="135">
        <v>0.9</v>
      </c>
      <c r="G7" s="134">
        <f>ROUND(IF(About!$B$2=$A7,INDEX('State GHG Summary'!$C$1:$AH$1,MATCH('State Targets'!D7,'State GHG Summary'!$C$3:$AH$3,0)),0),0)</f>
        <v>0</v>
      </c>
      <c r="H7" t="s">
        <v>2292</v>
      </c>
      <c r="I7" s="136">
        <v>2030</v>
      </c>
      <c r="J7" s="132">
        <f t="shared" ref="J7:J52" si="0">IF($E7="","",(1-$E7)*$G7)</f>
        <v>0</v>
      </c>
      <c r="K7" s="132">
        <f t="shared" ref="K7:K52" si="1">J7</f>
        <v>0</v>
      </c>
      <c r="L7" s="136" t="s">
        <v>2293</v>
      </c>
      <c r="M7" t="s">
        <v>2294</v>
      </c>
      <c r="N7" s="137">
        <v>2050</v>
      </c>
      <c r="O7">
        <f t="shared" ref="O7:O52" si="2">IF($F7="","",(1-$F7)*$G7)</f>
        <v>0</v>
      </c>
      <c r="P7">
        <f t="shared" ref="P7:P52" si="3">O7</f>
        <v>0</v>
      </c>
      <c r="Q7" s="131" t="s">
        <v>2295</v>
      </c>
    </row>
    <row r="8" spans="1:17" x14ac:dyDescent="0.25">
      <c r="A8" t="s">
        <v>2085</v>
      </c>
      <c r="B8" t="s">
        <v>2296</v>
      </c>
      <c r="C8" s="102" t="s">
        <v>2297</v>
      </c>
      <c r="D8">
        <v>2001</v>
      </c>
      <c r="E8" s="130">
        <v>0.45</v>
      </c>
      <c r="F8" s="130">
        <v>0.8</v>
      </c>
      <c r="G8" s="134">
        <f>ROUND(IF(About!$B$2=$A8,INDEX('State GHG Summary'!$C$1:$AH$1,MATCH('State Targets'!D8,'State GHG Summary'!$C$3:$AH$3,0)),0),0)</f>
        <v>0</v>
      </c>
      <c r="H8" t="s">
        <v>2298</v>
      </c>
      <c r="I8" s="132">
        <v>2030</v>
      </c>
      <c r="J8" s="132">
        <f t="shared" si="0"/>
        <v>0</v>
      </c>
      <c r="K8" s="132">
        <f t="shared" si="1"/>
        <v>0</v>
      </c>
      <c r="L8" s="132" t="s">
        <v>2299</v>
      </c>
      <c r="M8" t="s">
        <v>2300</v>
      </c>
      <c r="N8" s="133">
        <v>2050</v>
      </c>
      <c r="O8">
        <f t="shared" si="2"/>
        <v>0</v>
      </c>
      <c r="P8">
        <f t="shared" si="3"/>
        <v>0</v>
      </c>
      <c r="Q8" s="131" t="s">
        <v>2301</v>
      </c>
    </row>
    <row r="9" spans="1:17" x14ac:dyDescent="0.25">
      <c r="A9" t="s">
        <v>2086</v>
      </c>
      <c r="B9" t="s">
        <v>2086</v>
      </c>
      <c r="J9" s="132" t="str">
        <f t="shared" si="0"/>
        <v/>
      </c>
      <c r="K9" s="132" t="str">
        <f t="shared" si="1"/>
        <v/>
      </c>
      <c r="O9" t="str">
        <f t="shared" si="2"/>
        <v/>
      </c>
      <c r="P9" t="str">
        <f t="shared" si="3"/>
        <v/>
      </c>
    </row>
    <row r="10" spans="1:17" x14ac:dyDescent="0.25">
      <c r="A10" t="s">
        <v>2087</v>
      </c>
      <c r="B10" t="s">
        <v>2302</v>
      </c>
      <c r="C10" s="102" t="s">
        <v>2303</v>
      </c>
      <c r="D10">
        <v>2005</v>
      </c>
      <c r="E10" s="130">
        <v>0.5</v>
      </c>
      <c r="F10" s="130">
        <v>1</v>
      </c>
      <c r="G10" s="134">
        <f>ROUND(IF(About!$B$2=$A10,INDEX('State GHG Summary'!$C$1:$AH$1,MATCH('State Targets'!D10,'State GHG Summary'!$C$3:$AH$3,0)),0),0)</f>
        <v>0</v>
      </c>
      <c r="H10" t="s">
        <v>2292</v>
      </c>
      <c r="I10" s="132">
        <v>2030</v>
      </c>
      <c r="J10" s="132">
        <f t="shared" si="0"/>
        <v>0</v>
      </c>
      <c r="K10" s="132">
        <f t="shared" si="1"/>
        <v>0</v>
      </c>
      <c r="L10" s="132" t="s">
        <v>2304</v>
      </c>
      <c r="M10" t="s">
        <v>2305</v>
      </c>
      <c r="N10" s="133">
        <v>2050</v>
      </c>
      <c r="O10">
        <f t="shared" si="2"/>
        <v>0</v>
      </c>
      <c r="P10">
        <f t="shared" si="3"/>
        <v>0</v>
      </c>
      <c r="Q10" s="131" t="s">
        <v>2306</v>
      </c>
    </row>
    <row r="11" spans="1:17" x14ac:dyDescent="0.25">
      <c r="A11" t="s">
        <v>2088</v>
      </c>
      <c r="B11" t="s">
        <v>2307</v>
      </c>
      <c r="C11" s="102" t="s">
        <v>2308</v>
      </c>
      <c r="D11">
        <v>1990</v>
      </c>
      <c r="E11" s="130">
        <v>0.8</v>
      </c>
      <c r="G11" s="134">
        <f>ROUND(IF(About!$B$2=$A11,INDEX('State GHG Summary'!$C$1:$AH$1,MATCH('State Targets'!D11,'State GHG Summary'!$C$3:$AH$3,0)),0),0)</f>
        <v>0</v>
      </c>
      <c r="H11" t="s">
        <v>2309</v>
      </c>
      <c r="I11" s="132">
        <v>2050</v>
      </c>
      <c r="J11" s="132">
        <f t="shared" si="0"/>
        <v>0</v>
      </c>
      <c r="K11" s="132">
        <f t="shared" si="1"/>
        <v>0</v>
      </c>
      <c r="L11" s="132" t="s">
        <v>2310</v>
      </c>
      <c r="O11" t="str">
        <f t="shared" si="2"/>
        <v/>
      </c>
      <c r="P11" t="str">
        <f t="shared" si="3"/>
        <v/>
      </c>
    </row>
    <row r="12" spans="1:17" x14ac:dyDescent="0.25">
      <c r="A12" t="s">
        <v>2089</v>
      </c>
      <c r="B12" t="s">
        <v>2311</v>
      </c>
      <c r="J12" s="132" t="str">
        <f t="shared" si="0"/>
        <v/>
      </c>
      <c r="K12" s="132" t="str">
        <f t="shared" si="1"/>
        <v/>
      </c>
      <c r="O12" t="str">
        <f t="shared" si="2"/>
        <v/>
      </c>
      <c r="P12" t="str">
        <f t="shared" si="3"/>
        <v/>
      </c>
    </row>
    <row r="13" spans="1:17" x14ac:dyDescent="0.25">
      <c r="A13" t="s">
        <v>2090</v>
      </c>
      <c r="B13" t="s">
        <v>2312</v>
      </c>
      <c r="J13" s="132" t="str">
        <f t="shared" si="0"/>
        <v/>
      </c>
      <c r="K13" s="132" t="str">
        <f t="shared" si="1"/>
        <v/>
      </c>
      <c r="O13" t="str">
        <f t="shared" si="2"/>
        <v/>
      </c>
      <c r="P13" t="str">
        <f t="shared" si="3"/>
        <v/>
      </c>
    </row>
    <row r="14" spans="1:17" x14ac:dyDescent="0.25">
      <c r="A14" t="s">
        <v>2091</v>
      </c>
      <c r="B14" t="s">
        <v>2313</v>
      </c>
      <c r="J14" s="132" t="str">
        <f t="shared" si="0"/>
        <v/>
      </c>
      <c r="K14" s="132" t="str">
        <f t="shared" si="1"/>
        <v/>
      </c>
      <c r="O14" t="str">
        <f t="shared" si="2"/>
        <v/>
      </c>
      <c r="P14" t="str">
        <f t="shared" si="3"/>
        <v/>
      </c>
    </row>
    <row r="15" spans="1:17" x14ac:dyDescent="0.25">
      <c r="A15" t="s">
        <v>2092</v>
      </c>
      <c r="B15" t="s">
        <v>2314</v>
      </c>
      <c r="J15" s="132" t="str">
        <f t="shared" si="0"/>
        <v/>
      </c>
      <c r="K15" s="132" t="str">
        <f t="shared" si="1"/>
        <v/>
      </c>
      <c r="O15" t="str">
        <f t="shared" si="2"/>
        <v/>
      </c>
      <c r="P15" t="str">
        <f t="shared" si="3"/>
        <v/>
      </c>
    </row>
    <row r="16" spans="1:17" x14ac:dyDescent="0.25">
      <c r="A16" t="s">
        <v>2093</v>
      </c>
      <c r="B16" t="s">
        <v>2315</v>
      </c>
      <c r="J16" s="132" t="str">
        <f t="shared" si="0"/>
        <v/>
      </c>
      <c r="K16" s="132" t="str">
        <f t="shared" si="1"/>
        <v/>
      </c>
      <c r="O16" t="str">
        <f t="shared" si="2"/>
        <v/>
      </c>
      <c r="P16" t="str">
        <f t="shared" si="3"/>
        <v/>
      </c>
    </row>
    <row r="17" spans="1:17" x14ac:dyDescent="0.25">
      <c r="A17" t="s">
        <v>2094</v>
      </c>
      <c r="B17" t="s">
        <v>2316</v>
      </c>
      <c r="J17" s="132" t="str">
        <f t="shared" si="0"/>
        <v/>
      </c>
      <c r="K17" s="132" t="str">
        <f t="shared" si="1"/>
        <v/>
      </c>
      <c r="O17" t="str">
        <f t="shared" si="2"/>
        <v/>
      </c>
      <c r="P17" t="str">
        <f t="shared" si="3"/>
        <v/>
      </c>
    </row>
    <row r="18" spans="1:17" x14ac:dyDescent="0.25">
      <c r="A18" t="s">
        <v>2095</v>
      </c>
      <c r="B18" t="s">
        <v>2317</v>
      </c>
      <c r="J18" s="132" t="str">
        <f t="shared" si="0"/>
        <v/>
      </c>
      <c r="K18" s="132" t="str">
        <f t="shared" si="1"/>
        <v/>
      </c>
      <c r="O18" t="str">
        <f t="shared" si="2"/>
        <v/>
      </c>
      <c r="P18" t="str">
        <f t="shared" si="3"/>
        <v/>
      </c>
    </row>
    <row r="19" spans="1:17" x14ac:dyDescent="0.25">
      <c r="A19" t="s">
        <v>2096</v>
      </c>
      <c r="B19" t="s">
        <v>2318</v>
      </c>
      <c r="C19" s="102" t="s">
        <v>2319</v>
      </c>
      <c r="D19">
        <v>1990</v>
      </c>
      <c r="E19" s="130">
        <v>0.2</v>
      </c>
      <c r="G19" s="134">
        <f>ROUND(IF(About!$B$2=$A19,INDEX('State GHG Summary'!$C$1:$AH$1,MATCH('State Targets'!D19,'State GHG Summary'!$C$3:$AH$3,0)),0),0)</f>
        <v>0</v>
      </c>
      <c r="H19" t="s">
        <v>2320</v>
      </c>
      <c r="I19" s="132">
        <v>2030</v>
      </c>
      <c r="J19" s="132">
        <f t="shared" si="0"/>
        <v>0</v>
      </c>
      <c r="K19" s="132">
        <f t="shared" si="1"/>
        <v>0</v>
      </c>
      <c r="L19" s="132" t="str">
        <f>C19</f>
        <v>The Kentucky Climate Action Plan Council, created by a Governor-issued report, recommended a target in 2011 to achieve a 20% reduction in GHG emissions below 1990 levels by 2030.</v>
      </c>
      <c r="O19" t="str">
        <f t="shared" si="2"/>
        <v/>
      </c>
      <c r="P19" t="str">
        <f t="shared" si="3"/>
        <v/>
      </c>
    </row>
    <row r="20" spans="1:17" x14ac:dyDescent="0.25">
      <c r="A20" t="s">
        <v>2097</v>
      </c>
      <c r="B20" t="s">
        <v>2321</v>
      </c>
      <c r="C20" s="102" t="s">
        <v>2322</v>
      </c>
      <c r="D20">
        <v>2005</v>
      </c>
      <c r="E20" s="130">
        <v>0.45</v>
      </c>
      <c r="F20" s="130">
        <v>1</v>
      </c>
      <c r="G20" s="134">
        <f>ROUND(IF(About!$B$2=$A20,INDEX('State GHG Summary'!$C$1:$AH$1,MATCH('State Targets'!D20,'State GHG Summary'!$C$3:$AH$3,0)),0),0)</f>
        <v>0</v>
      </c>
      <c r="H20" t="s">
        <v>2323</v>
      </c>
      <c r="I20" s="132">
        <v>2030</v>
      </c>
      <c r="J20" s="132">
        <f t="shared" si="0"/>
        <v>0</v>
      </c>
      <c r="K20" s="132">
        <f t="shared" si="1"/>
        <v>0</v>
      </c>
      <c r="L20" s="132" t="s">
        <v>2324</v>
      </c>
      <c r="M20" t="s">
        <v>2305</v>
      </c>
      <c r="N20" s="133">
        <v>2050</v>
      </c>
      <c r="O20">
        <f t="shared" si="2"/>
        <v>0</v>
      </c>
      <c r="P20">
        <f t="shared" si="3"/>
        <v>0</v>
      </c>
      <c r="Q20" t="s">
        <v>2325</v>
      </c>
    </row>
    <row r="21" spans="1:17" x14ac:dyDescent="0.25">
      <c r="A21" t="s">
        <v>2098</v>
      </c>
      <c r="B21" t="s">
        <v>2326</v>
      </c>
      <c r="C21" s="102" t="s">
        <v>2327</v>
      </c>
      <c r="D21">
        <v>1990</v>
      </c>
      <c r="E21" s="130">
        <v>0.75</v>
      </c>
      <c r="F21" s="130">
        <v>1</v>
      </c>
      <c r="G21" s="134">
        <f>ROUND(IF(About!$B$2=$A21,INDEX('State GHG Summary'!$C$1:$AH$1,MATCH('State Targets'!D21,'State GHG Summary'!$C$3:$AH$3,0)),0),0)</f>
        <v>0</v>
      </c>
      <c r="H21" t="s">
        <v>2328</v>
      </c>
      <c r="I21" s="132">
        <v>2040</v>
      </c>
      <c r="J21" s="132">
        <f t="shared" si="0"/>
        <v>0</v>
      </c>
      <c r="K21" s="132">
        <f t="shared" si="1"/>
        <v>0</v>
      </c>
      <c r="L21" s="132" t="s">
        <v>2329</v>
      </c>
      <c r="M21" t="s">
        <v>2305</v>
      </c>
      <c r="N21" s="133">
        <v>2050</v>
      </c>
      <c r="O21">
        <f t="shared" si="2"/>
        <v>0</v>
      </c>
      <c r="P21">
        <f t="shared" si="3"/>
        <v>0</v>
      </c>
      <c r="Q21" t="s">
        <v>2330</v>
      </c>
    </row>
    <row r="22" spans="1:17" x14ac:dyDescent="0.25">
      <c r="A22" t="s">
        <v>2099</v>
      </c>
      <c r="B22" t="s">
        <v>2331</v>
      </c>
      <c r="C22" s="102" t="s">
        <v>2332</v>
      </c>
      <c r="D22">
        <v>2006</v>
      </c>
      <c r="E22" s="130">
        <v>0.6</v>
      </c>
      <c r="F22" s="130">
        <v>1</v>
      </c>
      <c r="G22" s="134">
        <f>ROUND(IF(About!$B$2=$A22,INDEX('State GHG Summary'!$C$1:$AH$1,MATCH('State Targets'!D22,'State GHG Summary'!$C$3:$AH$3,0)),0),0)</f>
        <v>0</v>
      </c>
      <c r="H22" t="s">
        <v>2333</v>
      </c>
      <c r="I22" s="132">
        <v>2031</v>
      </c>
      <c r="J22" s="132">
        <f t="shared" si="0"/>
        <v>0</v>
      </c>
      <c r="K22" s="132">
        <f t="shared" si="1"/>
        <v>0</v>
      </c>
      <c r="L22" s="132" t="s">
        <v>2334</v>
      </c>
      <c r="M22" t="s">
        <v>2335</v>
      </c>
      <c r="N22" s="133">
        <v>2045</v>
      </c>
      <c r="O22">
        <f t="shared" si="2"/>
        <v>0</v>
      </c>
      <c r="P22">
        <f t="shared" si="3"/>
        <v>0</v>
      </c>
      <c r="Q22" s="131" t="s">
        <v>2336</v>
      </c>
    </row>
    <row r="23" spans="1:17" x14ac:dyDescent="0.25">
      <c r="A23" t="s">
        <v>2100</v>
      </c>
      <c r="B23" t="s">
        <v>2337</v>
      </c>
      <c r="C23" s="102" t="s">
        <v>2338</v>
      </c>
      <c r="D23">
        <v>1990</v>
      </c>
      <c r="E23" s="130">
        <v>0.45</v>
      </c>
      <c r="F23" s="130">
        <v>1</v>
      </c>
      <c r="G23" s="134">
        <f>ROUND(IF(About!$B$2=$A23,INDEX('State GHG Summary'!$C$1:$AH$1,MATCH('State Targets'!D23,'State GHG Summary'!$C$3:$AH$3,0)),0),0)</f>
        <v>0</v>
      </c>
      <c r="H23" t="s">
        <v>2339</v>
      </c>
      <c r="I23" s="132">
        <v>2030</v>
      </c>
      <c r="J23" s="132">
        <f t="shared" si="0"/>
        <v>0</v>
      </c>
      <c r="K23" s="132">
        <f t="shared" si="1"/>
        <v>0</v>
      </c>
      <c r="L23" s="132" t="s">
        <v>2340</v>
      </c>
      <c r="M23" t="s">
        <v>2305</v>
      </c>
      <c r="N23" s="133">
        <v>2050</v>
      </c>
      <c r="O23">
        <f t="shared" si="2"/>
        <v>0</v>
      </c>
      <c r="P23">
        <f t="shared" si="3"/>
        <v>0</v>
      </c>
      <c r="Q23" s="131" t="s">
        <v>2341</v>
      </c>
    </row>
    <row r="24" spans="1:17" x14ac:dyDescent="0.25">
      <c r="A24" t="s">
        <v>2101</v>
      </c>
      <c r="B24" t="s">
        <v>2342</v>
      </c>
      <c r="C24" s="102" t="s">
        <v>2343</v>
      </c>
      <c r="D24">
        <v>2005</v>
      </c>
      <c r="E24" s="130">
        <v>0.52</v>
      </c>
      <c r="F24" s="130">
        <v>1</v>
      </c>
      <c r="G24" s="134">
        <f>ROUND(IF(About!$B$2=$A24,INDEX('State GHG Summary'!$C$1:$AH$1,MATCH('State Targets'!D24,'State GHG Summary'!$C$3:$AH$3,0)),0),0)</f>
        <v>0</v>
      </c>
      <c r="H24" t="s">
        <v>2344</v>
      </c>
      <c r="I24" s="132">
        <v>2030</v>
      </c>
      <c r="J24" s="132">
        <f t="shared" si="0"/>
        <v>0</v>
      </c>
      <c r="K24" s="132">
        <f t="shared" si="1"/>
        <v>0</v>
      </c>
      <c r="L24" s="132" t="s">
        <v>2345</v>
      </c>
      <c r="M24" t="s">
        <v>2346</v>
      </c>
      <c r="N24" s="133">
        <v>2050</v>
      </c>
      <c r="O24">
        <f t="shared" si="2"/>
        <v>0</v>
      </c>
      <c r="P24">
        <f t="shared" si="3"/>
        <v>0</v>
      </c>
      <c r="Q24" s="131" t="s">
        <v>2347</v>
      </c>
    </row>
    <row r="25" spans="1:17" x14ac:dyDescent="0.25">
      <c r="A25" t="s">
        <v>2102</v>
      </c>
      <c r="B25" t="s">
        <v>2348</v>
      </c>
      <c r="C25" s="102" t="s">
        <v>2349</v>
      </c>
      <c r="D25">
        <v>2005</v>
      </c>
      <c r="E25" s="130">
        <v>0.3</v>
      </c>
      <c r="F25" s="130">
        <v>0.8</v>
      </c>
      <c r="G25" s="134">
        <f>ROUND(IF(About!$B$2=$A25,INDEX('State GHG Summary'!$C$1:$AH$1,MATCH('State Targets'!D25,'State GHG Summary'!$C$3:$AH$3,0)),0),0)</f>
        <v>0</v>
      </c>
      <c r="H25" t="s">
        <v>2350</v>
      </c>
      <c r="I25" s="132">
        <v>2025</v>
      </c>
      <c r="J25" s="132">
        <f t="shared" si="0"/>
        <v>0</v>
      </c>
      <c r="K25" s="132">
        <f t="shared" si="1"/>
        <v>0</v>
      </c>
      <c r="L25" s="132" t="s">
        <v>2351</v>
      </c>
      <c r="M25" t="s">
        <v>2352</v>
      </c>
      <c r="N25" s="133">
        <v>2050</v>
      </c>
      <c r="O25">
        <f t="shared" si="2"/>
        <v>0</v>
      </c>
      <c r="P25">
        <f t="shared" si="3"/>
        <v>0</v>
      </c>
      <c r="Q25" s="131" t="s">
        <v>2353</v>
      </c>
    </row>
    <row r="26" spans="1:17" x14ac:dyDescent="0.25">
      <c r="A26" t="s">
        <v>2103</v>
      </c>
      <c r="B26" t="s">
        <v>2354</v>
      </c>
      <c r="J26" s="132" t="str">
        <f t="shared" si="0"/>
        <v/>
      </c>
      <c r="K26" s="132" t="str">
        <f t="shared" si="1"/>
        <v/>
      </c>
      <c r="O26" t="str">
        <f t="shared" si="2"/>
        <v/>
      </c>
      <c r="P26" t="str">
        <f t="shared" si="3"/>
        <v/>
      </c>
    </row>
    <row r="27" spans="1:17" x14ac:dyDescent="0.25">
      <c r="A27" t="s">
        <v>2104</v>
      </c>
      <c r="B27" t="s">
        <v>2355</v>
      </c>
      <c r="J27" s="132" t="str">
        <f t="shared" si="0"/>
        <v/>
      </c>
      <c r="K27" s="132" t="str">
        <f t="shared" si="1"/>
        <v/>
      </c>
      <c r="O27" t="str">
        <f t="shared" si="2"/>
        <v/>
      </c>
      <c r="P27" t="str">
        <f t="shared" si="3"/>
        <v/>
      </c>
    </row>
    <row r="28" spans="1:17" x14ac:dyDescent="0.25">
      <c r="A28" t="s">
        <v>2105</v>
      </c>
      <c r="B28" t="s">
        <v>2356</v>
      </c>
      <c r="C28" s="102" t="s">
        <v>2357</v>
      </c>
      <c r="D28">
        <v>2005</v>
      </c>
      <c r="E28" s="130">
        <v>1</v>
      </c>
      <c r="G28" s="134">
        <f>ROUND(IF(About!$B$2=$A28,INDEX('State GHG Summary'!$C$1:$AH$1,MATCH('State Targets'!D28,'State GHG Summary'!$C$3:$AH$3,0)),0),0)</f>
        <v>0</v>
      </c>
      <c r="H28" t="s">
        <v>2346</v>
      </c>
      <c r="I28" s="132">
        <v>2050</v>
      </c>
      <c r="J28" s="132">
        <f t="shared" si="0"/>
        <v>0</v>
      </c>
      <c r="K28" s="132">
        <f t="shared" si="1"/>
        <v>0</v>
      </c>
      <c r="L28" s="132" t="s">
        <v>2357</v>
      </c>
      <c r="O28" t="str">
        <f t="shared" si="2"/>
        <v/>
      </c>
      <c r="P28" t="str">
        <f t="shared" si="3"/>
        <v/>
      </c>
    </row>
    <row r="29" spans="1:17" x14ac:dyDescent="0.25">
      <c r="A29" t="s">
        <v>2106</v>
      </c>
      <c r="B29" t="s">
        <v>2358</v>
      </c>
      <c r="C29" s="102" t="s">
        <v>2359</v>
      </c>
      <c r="D29">
        <v>2005</v>
      </c>
      <c r="E29" s="130">
        <v>0.5</v>
      </c>
      <c r="F29" s="130">
        <v>1</v>
      </c>
      <c r="G29" s="134">
        <f>ROUND(IF(About!$B$2=$A29,INDEX('State GHG Summary'!$C$1:$AH$1,MATCH('State Targets'!D29,'State GHG Summary'!$C$3:$AH$3,0)),0),0)</f>
        <v>0</v>
      </c>
      <c r="H29" t="s">
        <v>2292</v>
      </c>
      <c r="I29" s="132">
        <v>2030</v>
      </c>
      <c r="J29" s="132">
        <f t="shared" si="0"/>
        <v>0</v>
      </c>
      <c r="K29" s="132">
        <f t="shared" si="1"/>
        <v>0</v>
      </c>
      <c r="L29" s="132" t="s">
        <v>2360</v>
      </c>
      <c r="M29" s="132" t="s">
        <v>2305</v>
      </c>
      <c r="N29" s="133">
        <v>2050</v>
      </c>
      <c r="O29">
        <f t="shared" si="2"/>
        <v>0</v>
      </c>
      <c r="P29">
        <f t="shared" si="3"/>
        <v>0</v>
      </c>
      <c r="Q29" s="131" t="s">
        <v>2361</v>
      </c>
    </row>
    <row r="30" spans="1:17" x14ac:dyDescent="0.25">
      <c r="A30" t="s">
        <v>2107</v>
      </c>
      <c r="B30" t="s">
        <v>2362</v>
      </c>
      <c r="J30" s="132" t="str">
        <f t="shared" si="0"/>
        <v/>
      </c>
      <c r="K30" s="132" t="str">
        <f t="shared" si="1"/>
        <v/>
      </c>
      <c r="O30" t="str">
        <f t="shared" si="2"/>
        <v/>
      </c>
      <c r="P30" t="str">
        <f t="shared" si="3"/>
        <v/>
      </c>
    </row>
    <row r="31" spans="1:17" x14ac:dyDescent="0.25">
      <c r="A31" t="s">
        <v>475</v>
      </c>
      <c r="B31" t="s">
        <v>2363</v>
      </c>
      <c r="J31" s="132" t="str">
        <f t="shared" si="0"/>
        <v/>
      </c>
      <c r="K31" s="132" t="str">
        <f t="shared" si="1"/>
        <v/>
      </c>
      <c r="O31" t="str">
        <f t="shared" si="2"/>
        <v/>
      </c>
      <c r="P31" t="str">
        <f t="shared" si="3"/>
        <v/>
      </c>
    </row>
    <row r="32" spans="1:17" x14ac:dyDescent="0.25">
      <c r="A32" t="s">
        <v>2108</v>
      </c>
      <c r="B32" t="s">
        <v>2364</v>
      </c>
      <c r="C32" s="102" t="s">
        <v>2365</v>
      </c>
      <c r="D32">
        <v>1990</v>
      </c>
      <c r="E32" s="130">
        <v>0.2</v>
      </c>
      <c r="F32" s="130">
        <v>0.8</v>
      </c>
      <c r="G32" s="134">
        <f>ROUND(IF(About!$B$2=$A32,INDEX('State GHG Summary'!$C$1:$AH$1,MATCH('State Targets'!D32,'State GHG Summary'!$C$3:$AH$3,0)),0),0)</f>
        <v>0</v>
      </c>
      <c r="H32" t="s">
        <v>2366</v>
      </c>
      <c r="I32" s="132">
        <v>2025</v>
      </c>
      <c r="J32" s="132">
        <f t="shared" si="0"/>
        <v>0</v>
      </c>
      <c r="K32" s="132">
        <f t="shared" si="1"/>
        <v>0</v>
      </c>
      <c r="L32" s="132" t="s">
        <v>2367</v>
      </c>
      <c r="M32" t="s">
        <v>2309</v>
      </c>
      <c r="N32" s="133">
        <v>2050</v>
      </c>
      <c r="O32">
        <f t="shared" si="2"/>
        <v>0</v>
      </c>
      <c r="P32">
        <f t="shared" si="3"/>
        <v>0</v>
      </c>
      <c r="Q32" s="131" t="s">
        <v>2368</v>
      </c>
    </row>
    <row r="33" spans="1:17" x14ac:dyDescent="0.25">
      <c r="A33" t="s">
        <v>2109</v>
      </c>
      <c r="B33" t="s">
        <v>2369</v>
      </c>
      <c r="C33" s="102" t="s">
        <v>2370</v>
      </c>
      <c r="D33">
        <v>2006</v>
      </c>
      <c r="E33" s="130">
        <v>0.5</v>
      </c>
      <c r="F33" s="130">
        <v>0.8</v>
      </c>
      <c r="G33" s="134">
        <f>ROUND(IF(About!$B$2=$A33,INDEX('State GHG Summary'!$C$1:$AH$1,MATCH('State Targets'!D33,'State GHG Summary'!$C$3:$AH$3,0)),0),0)</f>
        <v>0</v>
      </c>
      <c r="H33" t="s">
        <v>2371</v>
      </c>
      <c r="I33" s="132">
        <v>2030</v>
      </c>
      <c r="J33" s="132">
        <f t="shared" si="0"/>
        <v>0</v>
      </c>
      <c r="K33" s="132">
        <f t="shared" si="1"/>
        <v>0</v>
      </c>
      <c r="L33" s="132" t="s">
        <v>2372</v>
      </c>
      <c r="M33" t="s">
        <v>2373</v>
      </c>
      <c r="N33" s="133">
        <v>2050</v>
      </c>
      <c r="O33">
        <f t="shared" si="2"/>
        <v>0</v>
      </c>
      <c r="P33">
        <f t="shared" si="3"/>
        <v>0</v>
      </c>
      <c r="Q33" s="131" t="s">
        <v>2374</v>
      </c>
    </row>
    <row r="34" spans="1:17" x14ac:dyDescent="0.25">
      <c r="A34" t="s">
        <v>2110</v>
      </c>
      <c r="B34" t="s">
        <v>2375</v>
      </c>
      <c r="C34" s="102" t="s">
        <v>2376</v>
      </c>
      <c r="D34">
        <v>2005</v>
      </c>
      <c r="E34" s="130">
        <v>0.45</v>
      </c>
      <c r="G34" s="134">
        <f>ROUND(IF(About!$B$2=$A34,INDEX('State GHG Summary'!$C$1:$AH$1,MATCH('State Targets'!D34,'State GHG Summary'!$C$3:$AH$3,0)),0),0)</f>
        <v>0</v>
      </c>
      <c r="H34" t="s">
        <v>2377</v>
      </c>
      <c r="I34" s="132">
        <v>2030</v>
      </c>
      <c r="J34" s="132">
        <f t="shared" si="0"/>
        <v>0</v>
      </c>
      <c r="K34" s="132">
        <f t="shared" si="1"/>
        <v>0</v>
      </c>
      <c r="L34" t="s">
        <v>2376</v>
      </c>
      <c r="O34" t="str">
        <f t="shared" si="2"/>
        <v/>
      </c>
      <c r="P34" t="str">
        <f t="shared" si="3"/>
        <v/>
      </c>
    </row>
    <row r="35" spans="1:17" x14ac:dyDescent="0.25">
      <c r="A35" t="s">
        <v>2111</v>
      </c>
      <c r="B35" t="s">
        <v>2378</v>
      </c>
      <c r="C35" s="102" t="s">
        <v>2379</v>
      </c>
      <c r="D35">
        <v>2005</v>
      </c>
      <c r="E35" s="130">
        <v>0.45</v>
      </c>
      <c r="F35" s="130">
        <v>1</v>
      </c>
      <c r="G35" s="134">
        <f>ROUND(IF(About!$B$2=$A35,INDEX('State GHG Summary'!$C$1:$AH$1,MATCH('State Targets'!D35,'State GHG Summary'!$C$3:$AH$3,0)),0),0)</f>
        <v>0</v>
      </c>
      <c r="H35" t="s">
        <v>2377</v>
      </c>
      <c r="I35" s="132">
        <v>2030</v>
      </c>
      <c r="J35" s="132">
        <f t="shared" si="0"/>
        <v>0</v>
      </c>
      <c r="K35" s="132">
        <f t="shared" si="1"/>
        <v>0</v>
      </c>
      <c r="L35" s="132" t="s">
        <v>2380</v>
      </c>
      <c r="M35" s="132" t="s">
        <v>2305</v>
      </c>
      <c r="N35" s="133">
        <v>2050</v>
      </c>
      <c r="O35">
        <f t="shared" si="2"/>
        <v>0</v>
      </c>
      <c r="P35">
        <f t="shared" si="3"/>
        <v>0</v>
      </c>
      <c r="Q35" s="131" t="s">
        <v>2381</v>
      </c>
    </row>
    <row r="36" spans="1:17" x14ac:dyDescent="0.25">
      <c r="A36" t="s">
        <v>2112</v>
      </c>
      <c r="B36" t="s">
        <v>2382</v>
      </c>
      <c r="C36" s="102" t="s">
        <v>2383</v>
      </c>
      <c r="D36">
        <v>1990</v>
      </c>
      <c r="E36" s="130">
        <v>0.4</v>
      </c>
      <c r="F36" s="130">
        <v>1</v>
      </c>
      <c r="G36" s="134">
        <f>ROUND(IF(About!$B$2=$A36,INDEX('State GHG Summary'!$C$1:$AH$1,MATCH('State Targets'!D36,'State GHG Summary'!$C$3:$AH$3,0)),0),0)</f>
        <v>0</v>
      </c>
      <c r="H36" t="s">
        <v>2286</v>
      </c>
      <c r="I36" s="132">
        <v>2030</v>
      </c>
      <c r="J36" s="132">
        <f t="shared" si="0"/>
        <v>0</v>
      </c>
      <c r="K36" s="132">
        <f t="shared" si="1"/>
        <v>0</v>
      </c>
      <c r="L36" s="132" t="s">
        <v>2384</v>
      </c>
      <c r="M36" s="132" t="s">
        <v>2305</v>
      </c>
      <c r="N36" s="133">
        <v>2050</v>
      </c>
      <c r="O36">
        <f t="shared" si="2"/>
        <v>0</v>
      </c>
      <c r="P36">
        <f t="shared" si="3"/>
        <v>0</v>
      </c>
      <c r="Q36" s="131" t="s">
        <v>2385</v>
      </c>
    </row>
    <row r="37" spans="1:17" x14ac:dyDescent="0.25">
      <c r="A37" t="s">
        <v>2113</v>
      </c>
      <c r="B37" t="s">
        <v>2386</v>
      </c>
      <c r="J37" s="132" t="str">
        <f t="shared" si="0"/>
        <v/>
      </c>
      <c r="K37" s="132" t="str">
        <f t="shared" si="1"/>
        <v/>
      </c>
      <c r="O37" t="str">
        <f t="shared" si="2"/>
        <v/>
      </c>
      <c r="P37" t="str">
        <f t="shared" si="3"/>
        <v/>
      </c>
    </row>
    <row r="38" spans="1:17" x14ac:dyDescent="0.25">
      <c r="A38" t="s">
        <v>2114</v>
      </c>
      <c r="B38" t="s">
        <v>2387</v>
      </c>
      <c r="J38" s="132" t="str">
        <f t="shared" si="0"/>
        <v/>
      </c>
      <c r="K38" s="132" t="str">
        <f t="shared" si="1"/>
        <v/>
      </c>
      <c r="O38" t="str">
        <f t="shared" si="2"/>
        <v/>
      </c>
      <c r="P38" t="str">
        <f t="shared" si="3"/>
        <v/>
      </c>
    </row>
    <row r="39" spans="1:17" x14ac:dyDescent="0.25">
      <c r="A39" t="s">
        <v>2115</v>
      </c>
      <c r="B39" t="s">
        <v>2388</v>
      </c>
      <c r="C39" s="102" t="s">
        <v>2389</v>
      </c>
      <c r="D39">
        <v>1990</v>
      </c>
      <c r="E39" s="130">
        <v>0.45</v>
      </c>
      <c r="F39" s="130">
        <v>0.8</v>
      </c>
      <c r="G39" s="134">
        <f>ROUND(IF(About!$B$2=$A39,INDEX('State GHG Summary'!$C$1:$AH$1,MATCH('State Targets'!D39,'State GHG Summary'!$C$3:$AH$3,0)),0),0)</f>
        <v>0</v>
      </c>
      <c r="H39" t="s">
        <v>2390</v>
      </c>
      <c r="I39" s="132">
        <v>2035</v>
      </c>
      <c r="J39" s="132">
        <f t="shared" si="0"/>
        <v>0</v>
      </c>
      <c r="K39" s="132">
        <f t="shared" si="1"/>
        <v>0</v>
      </c>
      <c r="L39" s="132" t="s">
        <v>2391</v>
      </c>
      <c r="M39" t="s">
        <v>2309</v>
      </c>
      <c r="N39" s="133">
        <v>2050</v>
      </c>
      <c r="O39">
        <f t="shared" si="2"/>
        <v>0</v>
      </c>
      <c r="P39">
        <f t="shared" si="3"/>
        <v>0</v>
      </c>
      <c r="Q39" s="131" t="s">
        <v>2392</v>
      </c>
    </row>
    <row r="40" spans="1:17" x14ac:dyDescent="0.25">
      <c r="A40" t="s">
        <v>2116</v>
      </c>
      <c r="B40" t="s">
        <v>2393</v>
      </c>
      <c r="C40" s="102" t="s">
        <v>2394</v>
      </c>
      <c r="D40">
        <v>2005</v>
      </c>
      <c r="E40" s="130">
        <v>0.26</v>
      </c>
      <c r="F40" s="130">
        <v>0.8</v>
      </c>
      <c r="G40" s="134">
        <f>ROUND(IF(About!$B$2=$A40,INDEX('State GHG Summary'!$C$1:$AH$1,MATCH('State Targets'!D40,'State GHG Summary'!$C$3:$AH$3,0)),0),0)</f>
        <v>0</v>
      </c>
      <c r="H40" t="s">
        <v>2395</v>
      </c>
      <c r="I40" s="132">
        <v>2025</v>
      </c>
      <c r="J40" s="132">
        <f t="shared" si="0"/>
        <v>0</v>
      </c>
      <c r="K40" s="132">
        <f t="shared" si="1"/>
        <v>0</v>
      </c>
      <c r="L40" s="132" t="s">
        <v>2396</v>
      </c>
      <c r="M40" t="s">
        <v>2352</v>
      </c>
      <c r="N40" s="133">
        <v>2050</v>
      </c>
      <c r="O40">
        <f t="shared" si="2"/>
        <v>0</v>
      </c>
      <c r="P40">
        <f t="shared" si="3"/>
        <v>0</v>
      </c>
      <c r="Q40" s="131" t="s">
        <v>2397</v>
      </c>
    </row>
    <row r="41" spans="1:17" x14ac:dyDescent="0.25">
      <c r="A41" t="s">
        <v>2117</v>
      </c>
      <c r="B41" t="s">
        <v>2398</v>
      </c>
      <c r="C41" s="102" t="s">
        <v>2399</v>
      </c>
      <c r="D41">
        <v>1990</v>
      </c>
      <c r="E41" s="130">
        <v>0.8</v>
      </c>
      <c r="F41" s="130">
        <v>1</v>
      </c>
      <c r="G41" s="134">
        <f>ROUND(IF(About!$B$2=$A41,INDEX('State GHG Summary'!$C$1:$AH$1,MATCH('State Targets'!D41,'State GHG Summary'!$C$3:$AH$3,0)),0),0)</f>
        <v>0</v>
      </c>
      <c r="H41" t="s">
        <v>2400</v>
      </c>
      <c r="I41" s="132">
        <v>2040</v>
      </c>
      <c r="J41" s="132">
        <f t="shared" si="0"/>
        <v>0</v>
      </c>
      <c r="K41" s="132">
        <f t="shared" si="1"/>
        <v>0</v>
      </c>
      <c r="L41" s="132" t="s">
        <v>2401</v>
      </c>
      <c r="M41" s="132" t="s">
        <v>2305</v>
      </c>
      <c r="N41" s="133">
        <v>2050</v>
      </c>
      <c r="O41">
        <f t="shared" si="2"/>
        <v>0</v>
      </c>
      <c r="P41">
        <f t="shared" si="3"/>
        <v>0</v>
      </c>
      <c r="Q41" s="131" t="s">
        <v>2402</v>
      </c>
    </row>
    <row r="42" spans="1:17" x14ac:dyDescent="0.25">
      <c r="A42" t="s">
        <v>2118</v>
      </c>
      <c r="B42" t="s">
        <v>2403</v>
      </c>
      <c r="J42" s="132" t="str">
        <f t="shared" si="0"/>
        <v/>
      </c>
      <c r="K42" s="132" t="str">
        <f t="shared" si="1"/>
        <v/>
      </c>
      <c r="O42" t="str">
        <f t="shared" si="2"/>
        <v/>
      </c>
      <c r="P42" t="str">
        <f t="shared" si="3"/>
        <v/>
      </c>
    </row>
    <row r="43" spans="1:17" x14ac:dyDescent="0.25">
      <c r="A43" t="s">
        <v>2119</v>
      </c>
      <c r="B43" t="s">
        <v>2404</v>
      </c>
      <c r="J43" s="132" t="str">
        <f t="shared" si="0"/>
        <v/>
      </c>
      <c r="K43" s="132" t="str">
        <f t="shared" si="1"/>
        <v/>
      </c>
      <c r="O43" t="str">
        <f t="shared" si="2"/>
        <v/>
      </c>
      <c r="P43" t="str">
        <f t="shared" si="3"/>
        <v/>
      </c>
    </row>
    <row r="44" spans="1:17" x14ac:dyDescent="0.25">
      <c r="A44" t="s">
        <v>2120</v>
      </c>
      <c r="B44" t="s">
        <v>2405</v>
      </c>
      <c r="J44" s="132" t="str">
        <f t="shared" si="0"/>
        <v/>
      </c>
      <c r="K44" s="132" t="str">
        <f t="shared" si="1"/>
        <v/>
      </c>
      <c r="O44" t="str">
        <f t="shared" si="2"/>
        <v/>
      </c>
      <c r="P44" t="str">
        <f t="shared" si="3"/>
        <v/>
      </c>
    </row>
    <row r="45" spans="1:17" x14ac:dyDescent="0.25">
      <c r="A45" t="s">
        <v>2121</v>
      </c>
      <c r="B45" t="s">
        <v>2406</v>
      </c>
      <c r="J45" s="132" t="str">
        <f t="shared" si="0"/>
        <v/>
      </c>
      <c r="K45" s="132" t="str">
        <f t="shared" si="1"/>
        <v/>
      </c>
      <c r="O45" t="str">
        <f t="shared" si="2"/>
        <v/>
      </c>
      <c r="P45" t="str">
        <f t="shared" si="3"/>
        <v/>
      </c>
    </row>
    <row r="46" spans="1:17" x14ac:dyDescent="0.25">
      <c r="A46" t="s">
        <v>2122</v>
      </c>
      <c r="B46" t="s">
        <v>2407</v>
      </c>
      <c r="J46" s="132" t="str">
        <f t="shared" si="0"/>
        <v/>
      </c>
      <c r="K46" s="132" t="str">
        <f t="shared" si="1"/>
        <v/>
      </c>
      <c r="O46" t="str">
        <f t="shared" si="2"/>
        <v/>
      </c>
      <c r="P46" t="str">
        <f t="shared" si="3"/>
        <v/>
      </c>
    </row>
    <row r="47" spans="1:17" x14ac:dyDescent="0.25">
      <c r="A47" t="s">
        <v>2123</v>
      </c>
      <c r="B47" t="s">
        <v>2408</v>
      </c>
      <c r="C47" s="102" t="s">
        <v>2409</v>
      </c>
      <c r="E47" s="130">
        <v>1</v>
      </c>
      <c r="H47" s="132" t="s">
        <v>2335</v>
      </c>
      <c r="I47" s="132">
        <v>2045</v>
      </c>
      <c r="J47" s="132">
        <f t="shared" si="0"/>
        <v>0</v>
      </c>
      <c r="K47" s="132">
        <f t="shared" si="1"/>
        <v>0</v>
      </c>
      <c r="L47" t="s">
        <v>2409</v>
      </c>
      <c r="O47" t="str">
        <f t="shared" si="2"/>
        <v/>
      </c>
      <c r="P47" t="str">
        <f t="shared" si="3"/>
        <v/>
      </c>
    </row>
    <row r="48" spans="1:17" x14ac:dyDescent="0.25">
      <c r="A48" t="s">
        <v>2124</v>
      </c>
      <c r="B48" t="s">
        <v>2410</v>
      </c>
      <c r="C48" s="102" t="s">
        <v>2411</v>
      </c>
      <c r="D48">
        <v>1990</v>
      </c>
      <c r="E48" s="130">
        <v>0.4</v>
      </c>
      <c r="F48" s="130">
        <v>0.8</v>
      </c>
      <c r="G48" s="134">
        <f>ROUND(IF(About!$B$2=$A48,INDEX('State GHG Summary'!$C$1:$AH$1,MATCH('State Targets'!D48,'State GHG Summary'!$C$3:$AH$3,0)),0),0)</f>
        <v>0</v>
      </c>
      <c r="H48" t="s">
        <v>2286</v>
      </c>
      <c r="I48" s="132">
        <v>2030</v>
      </c>
      <c r="J48" s="132">
        <f t="shared" si="0"/>
        <v>0</v>
      </c>
      <c r="K48" s="132">
        <f t="shared" si="1"/>
        <v>0</v>
      </c>
      <c r="L48" s="132" t="s">
        <v>2412</v>
      </c>
      <c r="M48" t="s">
        <v>2309</v>
      </c>
      <c r="N48" s="133">
        <v>2050</v>
      </c>
      <c r="O48">
        <f t="shared" si="2"/>
        <v>0</v>
      </c>
      <c r="P48">
        <f t="shared" si="3"/>
        <v>0</v>
      </c>
      <c r="Q48" s="138" t="s">
        <v>2413</v>
      </c>
    </row>
    <row r="49" spans="1:17" x14ac:dyDescent="0.25">
      <c r="A49" t="s">
        <v>2125</v>
      </c>
      <c r="B49" t="s">
        <v>2414</v>
      </c>
      <c r="C49" s="102" t="s">
        <v>2415</v>
      </c>
      <c r="D49">
        <v>1990</v>
      </c>
      <c r="E49" s="130">
        <v>0.45</v>
      </c>
      <c r="F49" s="130">
        <v>1</v>
      </c>
      <c r="G49" s="134">
        <f>ROUND(IF(About!$B$2=$A49,INDEX('State GHG Summary'!$C$1:$AH$1,MATCH('State Targets'!D49,'State GHG Summary'!$C$3:$AH$3,0)),0),0)</f>
        <v>0</v>
      </c>
      <c r="H49" t="s">
        <v>2339</v>
      </c>
      <c r="I49" s="132">
        <v>2030</v>
      </c>
      <c r="J49" s="132">
        <f t="shared" si="0"/>
        <v>0</v>
      </c>
      <c r="K49" s="132">
        <f t="shared" si="1"/>
        <v>0</v>
      </c>
      <c r="L49" t="s">
        <v>2416</v>
      </c>
      <c r="M49" s="132" t="s">
        <v>2346</v>
      </c>
      <c r="N49" s="133">
        <v>2050</v>
      </c>
      <c r="O49">
        <f t="shared" si="2"/>
        <v>0</v>
      </c>
      <c r="P49">
        <f t="shared" si="3"/>
        <v>0</v>
      </c>
      <c r="Q49" s="131" t="s">
        <v>2417</v>
      </c>
    </row>
    <row r="50" spans="1:17" x14ac:dyDescent="0.25">
      <c r="A50" t="s">
        <v>2126</v>
      </c>
      <c r="B50" t="s">
        <v>2418</v>
      </c>
      <c r="J50" s="132" t="str">
        <f t="shared" si="0"/>
        <v/>
      </c>
      <c r="K50" s="132" t="str">
        <f t="shared" si="1"/>
        <v/>
      </c>
      <c r="O50" t="str">
        <f t="shared" si="2"/>
        <v/>
      </c>
      <c r="P50" t="str">
        <f t="shared" si="3"/>
        <v/>
      </c>
    </row>
    <row r="51" spans="1:17" x14ac:dyDescent="0.25">
      <c r="A51" t="s">
        <v>2127</v>
      </c>
      <c r="B51" t="s">
        <v>2419</v>
      </c>
      <c r="J51" s="132" t="str">
        <f t="shared" si="0"/>
        <v/>
      </c>
      <c r="K51" s="132" t="str">
        <f t="shared" si="1"/>
        <v/>
      </c>
      <c r="O51" t="str">
        <f t="shared" si="2"/>
        <v/>
      </c>
      <c r="P51" t="str">
        <f t="shared" si="3"/>
        <v/>
      </c>
    </row>
    <row r="52" spans="1:17" x14ac:dyDescent="0.25">
      <c r="A52" t="s">
        <v>2128</v>
      </c>
      <c r="B52" t="s">
        <v>2420</v>
      </c>
      <c r="J52" s="132" t="str">
        <f t="shared" si="0"/>
        <v/>
      </c>
      <c r="K52" s="132" t="str">
        <f t="shared" si="1"/>
        <v/>
      </c>
      <c r="O52" t="str">
        <f t="shared" si="2"/>
        <v/>
      </c>
      <c r="P52" t="str">
        <f t="shared" si="3"/>
        <v/>
      </c>
    </row>
  </sheetData>
  <pageMargins left="0.7" right="0.7" top="0.75" bottom="0.75" header="0.3" footer="0.3"/>
  <pageSetup orientation="portrait" r:id="rId1"/>
</worksheet>
</file>

<file path=xl/worksheets/sheet13.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700-000000000000}">
  <dimension ref="A1:AK222"/>
  <sheetViews>
    <sheetView workbookViewId="0">
      <selection sqref="A1:E1"/>
    </sheetView>
  </sheetViews>
  <sheetFormatPr defaultColWidth="9.140625" defaultRowHeight="15" x14ac:dyDescent="0.25"/>
  <cols>
    <col min="1" max="1" width="79.42578125" customWidth="1"/>
    <col min="2" max="2" width="12.42578125" customWidth="1"/>
    <col min="3" max="3" width="17.42578125" customWidth="1"/>
    <col min="4" max="4" width="22" customWidth="1"/>
    <col min="5" max="5" width="19.42578125" customWidth="1"/>
    <col min="6" max="6" width="14.42578125" customWidth="1"/>
    <col min="7" max="7" width="26.140625" customWidth="1"/>
    <col min="8" max="8" width="26.42578125" customWidth="1"/>
    <col min="9" max="9" width="17.85546875" customWidth="1"/>
    <col min="15" max="15" width="25.85546875" customWidth="1"/>
    <col min="16" max="16" width="12.42578125" customWidth="1"/>
    <col min="17" max="17" width="19.85546875" customWidth="1"/>
    <col min="18" max="19" width="12.42578125" customWidth="1"/>
    <col min="20" max="21" width="16.42578125" customWidth="1"/>
    <col min="22" max="22" width="10.85546875" customWidth="1"/>
  </cols>
  <sheetData>
    <row r="1" spans="1:5" x14ac:dyDescent="0.25">
      <c r="A1" s="266" t="s">
        <v>11</v>
      </c>
      <c r="B1" s="266"/>
      <c r="C1" s="266"/>
      <c r="D1" s="266"/>
      <c r="E1" s="266"/>
    </row>
    <row r="2" spans="1:5" x14ac:dyDescent="0.25">
      <c r="A2" s="267" t="s">
        <v>152</v>
      </c>
      <c r="B2" s="267"/>
      <c r="C2" s="267"/>
      <c r="D2" s="267"/>
      <c r="E2" s="267"/>
    </row>
    <row r="19" spans="1:5" x14ac:dyDescent="0.25">
      <c r="A19" t="s">
        <v>153</v>
      </c>
    </row>
    <row r="20" spans="1:5" x14ac:dyDescent="0.25">
      <c r="A20">
        <v>155400</v>
      </c>
      <c r="B20" t="s">
        <v>154</v>
      </c>
    </row>
    <row r="21" spans="1:5" x14ac:dyDescent="0.25">
      <c r="A21" s="267" t="s">
        <v>155</v>
      </c>
      <c r="B21" s="267"/>
      <c r="C21" s="267"/>
      <c r="D21" s="267"/>
      <c r="E21" s="267"/>
    </row>
    <row r="38" spans="1:5" x14ac:dyDescent="0.25">
      <c r="A38" t="s">
        <v>153</v>
      </c>
    </row>
    <row r="39" spans="1:5" x14ac:dyDescent="0.25">
      <c r="A39">
        <v>100800</v>
      </c>
      <c r="B39" t="s">
        <v>154</v>
      </c>
    </row>
    <row r="40" spans="1:5" x14ac:dyDescent="0.25">
      <c r="A40" s="267" t="s">
        <v>156</v>
      </c>
      <c r="B40" s="267"/>
      <c r="C40" s="267"/>
      <c r="D40" s="267"/>
      <c r="E40" s="267"/>
    </row>
    <row r="57" spans="1:5" ht="15.75" thickBot="1" x14ac:dyDescent="0.3">
      <c r="A57" t="s">
        <v>153</v>
      </c>
    </row>
    <row r="58" spans="1:5" ht="15.75" thickBot="1" x14ac:dyDescent="0.3">
      <c r="A58" s="2">
        <v>194000</v>
      </c>
      <c r="B58" t="s">
        <v>157</v>
      </c>
    </row>
    <row r="60" spans="1:5" x14ac:dyDescent="0.25">
      <c r="A60" s="266" t="s">
        <v>158</v>
      </c>
      <c r="B60" s="266"/>
      <c r="C60" s="266"/>
      <c r="D60" s="266"/>
      <c r="E60" s="266"/>
    </row>
    <row r="85" spans="1:37" s="3" customFormat="1" x14ac:dyDescent="0.25">
      <c r="A85" t="s">
        <v>357</v>
      </c>
      <c r="B85">
        <v>55.1</v>
      </c>
      <c r="C85" t="s">
        <v>358</v>
      </c>
      <c r="D85"/>
      <c r="E85"/>
      <c r="F85"/>
      <c r="G85"/>
      <c r="H85"/>
      <c r="I85"/>
      <c r="J85"/>
      <c r="K85"/>
      <c r="L85"/>
      <c r="M85"/>
      <c r="N85"/>
      <c r="O85"/>
      <c r="P85"/>
      <c r="Q85"/>
      <c r="R85"/>
      <c r="S85"/>
      <c r="T85"/>
      <c r="U85"/>
      <c r="V85"/>
      <c r="W85"/>
      <c r="X85"/>
      <c r="Y85"/>
      <c r="Z85"/>
      <c r="AA85"/>
      <c r="AB85"/>
      <c r="AC85"/>
      <c r="AD85"/>
      <c r="AE85"/>
      <c r="AF85"/>
      <c r="AG85"/>
      <c r="AH85"/>
      <c r="AI85"/>
      <c r="AJ85"/>
      <c r="AK85"/>
    </row>
    <row r="86" spans="1:37" s="3" customFormat="1" x14ac:dyDescent="0.25">
      <c r="A86" t="s">
        <v>359</v>
      </c>
      <c r="B86">
        <v>111.6</v>
      </c>
      <c r="C86"/>
      <c r="D86"/>
      <c r="E86"/>
      <c r="F86"/>
      <c r="G86"/>
      <c r="H86"/>
      <c r="I86"/>
      <c r="J86"/>
      <c r="K86"/>
      <c r="L86"/>
      <c r="M86"/>
      <c r="N86"/>
      <c r="O86"/>
      <c r="P86"/>
      <c r="Q86"/>
      <c r="R86"/>
      <c r="S86"/>
      <c r="T86"/>
      <c r="U86"/>
      <c r="V86"/>
      <c r="W86"/>
      <c r="X86"/>
      <c r="Y86"/>
      <c r="Z86"/>
      <c r="AA86"/>
      <c r="AB86"/>
      <c r="AC86"/>
      <c r="AD86"/>
      <c r="AE86"/>
      <c r="AF86"/>
      <c r="AG86"/>
      <c r="AH86"/>
      <c r="AI86"/>
      <c r="AJ86"/>
      <c r="AK86"/>
    </row>
    <row r="87" spans="1:37" ht="15.75" thickBot="1" x14ac:dyDescent="0.3"/>
    <row r="88" spans="1:37" ht="15.75" thickBot="1" x14ac:dyDescent="0.3">
      <c r="A88" s="4" t="s">
        <v>360</v>
      </c>
      <c r="B88" s="5">
        <f>(B86-B85)/B85</f>
        <v>1.0254083484573502</v>
      </c>
    </row>
    <row r="89" spans="1:37" x14ac:dyDescent="0.25">
      <c r="A89" s="266" t="s">
        <v>159</v>
      </c>
      <c r="B89" s="266"/>
      <c r="C89" s="266"/>
      <c r="D89" s="266"/>
      <c r="E89" s="266"/>
    </row>
    <row r="90" spans="1:37" x14ac:dyDescent="0.25">
      <c r="A90">
        <v>6.6290250000000004</v>
      </c>
      <c r="B90" t="s">
        <v>363</v>
      </c>
      <c r="E90" t="s">
        <v>368</v>
      </c>
    </row>
    <row r="91" spans="1:37" x14ac:dyDescent="0.25">
      <c r="A91">
        <f>1/A90</f>
        <v>0.15085174667466181</v>
      </c>
      <c r="B91" t="s">
        <v>364</v>
      </c>
      <c r="E91" t="s">
        <v>164</v>
      </c>
    </row>
    <row r="92" spans="1:37" x14ac:dyDescent="0.25">
      <c r="A92" s="6">
        <v>0.5</v>
      </c>
      <c r="B92" t="s">
        <v>365</v>
      </c>
      <c r="E92" t="s">
        <v>369</v>
      </c>
    </row>
    <row r="93" spans="1:37" x14ac:dyDescent="0.25">
      <c r="A93">
        <f>A92*A91</f>
        <v>7.5425873337330904E-2</v>
      </c>
      <c r="B93" t="s">
        <v>366</v>
      </c>
      <c r="E93" t="s">
        <v>164</v>
      </c>
    </row>
    <row r="94" spans="1:37" x14ac:dyDescent="0.25">
      <c r="A94">
        <f>1/A93</f>
        <v>13.258050000000001</v>
      </c>
      <c r="B94" t="s">
        <v>367</v>
      </c>
      <c r="E94" t="s">
        <v>164</v>
      </c>
      <c r="J94" s="6"/>
    </row>
    <row r="95" spans="1:37" ht="15.75" thickBot="1" x14ac:dyDescent="0.3">
      <c r="A95">
        <v>8.0274920000000005</v>
      </c>
      <c r="B95" t="s">
        <v>361</v>
      </c>
      <c r="E95" t="s">
        <v>370</v>
      </c>
      <c r="J95" s="6"/>
    </row>
    <row r="96" spans="1:37" ht="15.75" thickBot="1" x14ac:dyDescent="0.3">
      <c r="A96" s="7">
        <f>(A94-A95)/A95</f>
        <v>0.65158059329115492</v>
      </c>
      <c r="B96" t="s">
        <v>362</v>
      </c>
      <c r="C96" s="8"/>
      <c r="E96" t="s">
        <v>164</v>
      </c>
    </row>
    <row r="98" spans="1:5" x14ac:dyDescent="0.25">
      <c r="A98" s="266" t="s">
        <v>160</v>
      </c>
      <c r="B98" s="266"/>
      <c r="C98" s="266"/>
      <c r="D98" s="266"/>
      <c r="E98" s="266"/>
    </row>
    <row r="99" spans="1:5" x14ac:dyDescent="0.25">
      <c r="A99" s="8">
        <v>0.3</v>
      </c>
      <c r="B99" s="6" t="s">
        <v>372</v>
      </c>
    </row>
    <row r="100" spans="1:5" x14ac:dyDescent="0.25">
      <c r="A100">
        <v>63.5</v>
      </c>
      <c r="B100" t="s">
        <v>373</v>
      </c>
    </row>
    <row r="101" spans="1:5" x14ac:dyDescent="0.25">
      <c r="A101">
        <f>1/A100</f>
        <v>1.5748031496062992E-2</v>
      </c>
      <c r="B101" t="s">
        <v>371</v>
      </c>
    </row>
    <row r="102" spans="1:5" x14ac:dyDescent="0.25">
      <c r="A102" s="9">
        <f>A101*(1-A99)</f>
        <v>1.1023622047244094E-2</v>
      </c>
      <c r="B102" t="s">
        <v>374</v>
      </c>
    </row>
    <row r="103" spans="1:5" x14ac:dyDescent="0.25">
      <c r="A103" s="9">
        <f>1/A102</f>
        <v>90.714285714285722</v>
      </c>
      <c r="B103" t="s">
        <v>378</v>
      </c>
    </row>
    <row r="104" spans="1:5" x14ac:dyDescent="0.25">
      <c r="A104" s="8">
        <v>0.35</v>
      </c>
      <c r="B104" t="s">
        <v>375</v>
      </c>
    </row>
    <row r="105" spans="1:5" x14ac:dyDescent="0.25">
      <c r="A105">
        <f>A102*(1-A104)</f>
        <v>7.1653543307086615E-3</v>
      </c>
      <c r="B105" t="s">
        <v>376</v>
      </c>
    </row>
    <row r="106" spans="1:5" ht="15.75" thickBot="1" x14ac:dyDescent="0.3">
      <c r="A106">
        <f>1/A105</f>
        <v>139.56043956043956</v>
      </c>
      <c r="B106" t="s">
        <v>377</v>
      </c>
    </row>
    <row r="107" spans="1:5" ht="15.75" thickBot="1" x14ac:dyDescent="0.3">
      <c r="A107" s="7">
        <f>(A106-A103)/A103</f>
        <v>0.53846153846153832</v>
      </c>
      <c r="B107" t="s">
        <v>379</v>
      </c>
    </row>
    <row r="108" spans="1:5" x14ac:dyDescent="0.25">
      <c r="A108" s="10"/>
    </row>
    <row r="109" spans="1:5" x14ac:dyDescent="0.25">
      <c r="A109" s="266" t="s">
        <v>162</v>
      </c>
      <c r="B109" s="266"/>
      <c r="C109" s="266"/>
      <c r="D109" s="266"/>
      <c r="E109" s="266"/>
    </row>
    <row r="110" spans="1:5" ht="15.75" thickBot="1" x14ac:dyDescent="0.3"/>
    <row r="111" spans="1:5" ht="15.75" thickBot="1" x14ac:dyDescent="0.3">
      <c r="A111" s="7">
        <f>A122</f>
        <v>0.20481927710843381</v>
      </c>
      <c r="B111" t="s">
        <v>381</v>
      </c>
    </row>
    <row r="113" spans="1:12" x14ac:dyDescent="0.25">
      <c r="A113" s="266" t="s">
        <v>161</v>
      </c>
      <c r="B113" s="266"/>
      <c r="C113" s="266"/>
      <c r="D113" s="266"/>
      <c r="E113" s="266"/>
    </row>
    <row r="114" spans="1:12" x14ac:dyDescent="0.25">
      <c r="A114" s="8">
        <v>0.2</v>
      </c>
      <c r="B114" s="6" t="s">
        <v>372</v>
      </c>
    </row>
    <row r="115" spans="1:12" x14ac:dyDescent="0.25">
      <c r="A115">
        <v>1.95</v>
      </c>
      <c r="B115" t="s">
        <v>380</v>
      </c>
    </row>
    <row r="116" spans="1:12" x14ac:dyDescent="0.25">
      <c r="A116">
        <f>1/A115</f>
        <v>0.51282051282051289</v>
      </c>
      <c r="B116" t="s">
        <v>371</v>
      </c>
    </row>
    <row r="117" spans="1:12" x14ac:dyDescent="0.25">
      <c r="A117" s="9">
        <f>A116*(1-A114)</f>
        <v>0.41025641025641035</v>
      </c>
      <c r="B117" t="s">
        <v>374</v>
      </c>
    </row>
    <row r="118" spans="1:12" x14ac:dyDescent="0.25">
      <c r="A118" s="9">
        <f>1/A117</f>
        <v>2.4374999999999996</v>
      </c>
      <c r="B118" t="s">
        <v>378</v>
      </c>
    </row>
    <row r="119" spans="1:12" x14ac:dyDescent="0.25">
      <c r="A119" s="8">
        <v>0.17</v>
      </c>
      <c r="B119" t="s">
        <v>375</v>
      </c>
    </row>
    <row r="120" spans="1:12" x14ac:dyDescent="0.25">
      <c r="A120">
        <f>A117*(1-A119)</f>
        <v>0.34051282051282056</v>
      </c>
      <c r="B120" t="s">
        <v>376</v>
      </c>
    </row>
    <row r="121" spans="1:12" ht="15.75" thickBot="1" x14ac:dyDescent="0.3">
      <c r="A121">
        <f>1/A120</f>
        <v>2.9367469879518069</v>
      </c>
      <c r="B121" t="s">
        <v>377</v>
      </c>
    </row>
    <row r="122" spans="1:12" ht="15.75" thickBot="1" x14ac:dyDescent="0.3">
      <c r="A122" s="7">
        <f>(A121-A118)/A118</f>
        <v>0.20481927710843381</v>
      </c>
      <c r="B122" t="s">
        <v>379</v>
      </c>
    </row>
    <row r="124" spans="1:12" x14ac:dyDescent="0.25">
      <c r="A124" s="266" t="s">
        <v>382</v>
      </c>
      <c r="B124" s="266"/>
      <c r="C124" s="266"/>
      <c r="D124" s="266"/>
      <c r="E124" s="266"/>
      <c r="J124" s="11"/>
    </row>
    <row r="125" spans="1:12" x14ac:dyDescent="0.25">
      <c r="A125" s="12">
        <v>4.4824543659231753E-4</v>
      </c>
      <c r="B125" t="s">
        <v>384</v>
      </c>
      <c r="K125" s="6"/>
      <c r="L125" s="6"/>
    </row>
    <row r="126" spans="1:12" x14ac:dyDescent="0.25">
      <c r="A126">
        <v>1.27</v>
      </c>
      <c r="B126" t="s">
        <v>388</v>
      </c>
      <c r="F126" s="13"/>
      <c r="J126" s="1"/>
      <c r="K126" s="12"/>
      <c r="L126" s="12"/>
    </row>
    <row r="127" spans="1:12" x14ac:dyDescent="0.25">
      <c r="A127">
        <f>(1/CONVERT(A125/A126,"mi","km")*0.00105505585)</f>
        <v>1.857438352962903</v>
      </c>
      <c r="B127" t="s">
        <v>385</v>
      </c>
      <c r="K127" s="12"/>
      <c r="L127" s="12"/>
    </row>
    <row r="128" spans="1:12" x14ac:dyDescent="0.25">
      <c r="A128">
        <f>1/A127</f>
        <v>0.53837587578874124</v>
      </c>
      <c r="B128" t="s">
        <v>386</v>
      </c>
      <c r="F128" s="13"/>
      <c r="K128" s="8"/>
      <c r="L128" s="6"/>
    </row>
    <row r="129" spans="1:12" x14ac:dyDescent="0.25">
      <c r="A129">
        <v>1.07</v>
      </c>
      <c r="B129" t="s">
        <v>383</v>
      </c>
      <c r="F129" s="13"/>
      <c r="K129" s="8"/>
      <c r="L129" s="6"/>
    </row>
    <row r="130" spans="1:12" ht="15.75" thickBot="1" x14ac:dyDescent="0.3">
      <c r="A130">
        <f>1/A129</f>
        <v>0.93457943925233644</v>
      </c>
      <c r="B130" t="s">
        <v>387</v>
      </c>
      <c r="F130" s="13"/>
      <c r="K130" s="6"/>
      <c r="L130" s="6"/>
    </row>
    <row r="131" spans="1:12" ht="15.75" thickBot="1" x14ac:dyDescent="0.3">
      <c r="A131" s="7">
        <f>(A130-A128)/A128</f>
        <v>0.73592369435785332</v>
      </c>
      <c r="B131" t="s">
        <v>379</v>
      </c>
      <c r="F131" s="13"/>
    </row>
    <row r="133" spans="1:12" x14ac:dyDescent="0.25">
      <c r="A133" s="11"/>
      <c r="B133" s="6"/>
      <c r="C133" s="6"/>
    </row>
    <row r="134" spans="1:12" x14ac:dyDescent="0.25">
      <c r="A134" s="266" t="s">
        <v>100</v>
      </c>
      <c r="B134" s="266"/>
      <c r="C134" s="266"/>
      <c r="D134" s="266"/>
      <c r="E134" s="266"/>
    </row>
    <row r="135" spans="1:12" x14ac:dyDescent="0.25">
      <c r="A135" s="14" t="s">
        <v>399</v>
      </c>
      <c r="B135" s="15"/>
      <c r="C135" s="15"/>
      <c r="D135" s="15"/>
      <c r="E135" s="15"/>
      <c r="F135" s="15"/>
      <c r="G135" s="15"/>
    </row>
    <row r="136" spans="1:12" ht="15.75" x14ac:dyDescent="0.3">
      <c r="A136" s="16"/>
      <c r="B136" s="269" t="s">
        <v>400</v>
      </c>
      <c r="C136" s="270"/>
      <c r="D136" s="270"/>
      <c r="E136" s="271"/>
      <c r="F136" s="15"/>
      <c r="G136" s="15"/>
    </row>
    <row r="137" spans="1:12" ht="15.75" x14ac:dyDescent="0.3">
      <c r="A137" s="17"/>
      <c r="B137" s="269" t="s">
        <v>401</v>
      </c>
      <c r="C137" s="271"/>
      <c r="D137" s="269" t="s">
        <v>402</v>
      </c>
      <c r="E137" s="271"/>
      <c r="F137" s="15"/>
      <c r="G137" s="15"/>
    </row>
    <row r="138" spans="1:12" ht="15.75" x14ac:dyDescent="0.3">
      <c r="A138" s="18" t="s">
        <v>403</v>
      </c>
      <c r="B138" s="19" t="s">
        <v>404</v>
      </c>
      <c r="C138" s="19" t="s">
        <v>405</v>
      </c>
      <c r="D138" s="19" t="s">
        <v>404</v>
      </c>
      <c r="E138" s="19" t="s">
        <v>405</v>
      </c>
      <c r="F138" s="15"/>
      <c r="G138" s="20" t="s">
        <v>406</v>
      </c>
    </row>
    <row r="139" spans="1:12" x14ac:dyDescent="0.25">
      <c r="A139" s="21" t="s">
        <v>407</v>
      </c>
      <c r="B139" s="22">
        <v>95</v>
      </c>
      <c r="C139" s="23">
        <v>95</v>
      </c>
      <c r="D139" s="22">
        <v>50</v>
      </c>
      <c r="E139" s="23">
        <v>50</v>
      </c>
      <c r="F139" s="20" t="s">
        <v>124</v>
      </c>
      <c r="G139" s="15">
        <f>(C139-E139)/C139</f>
        <v>0.47368421052631576</v>
      </c>
    </row>
    <row r="140" spans="1:12" x14ac:dyDescent="0.25">
      <c r="A140" s="24" t="s">
        <v>408</v>
      </c>
      <c r="B140" s="25">
        <v>100</v>
      </c>
      <c r="C140" s="26">
        <v>100</v>
      </c>
      <c r="D140" s="25">
        <v>70</v>
      </c>
      <c r="E140" s="26">
        <v>70</v>
      </c>
      <c r="F140" s="20" t="s">
        <v>124</v>
      </c>
      <c r="G140" s="15">
        <f t="shared" ref="G140:G156" si="0">(C140-E140)/C140</f>
        <v>0.3</v>
      </c>
    </row>
    <row r="141" spans="1:12" x14ac:dyDescent="0.25">
      <c r="A141" s="24" t="s">
        <v>409</v>
      </c>
      <c r="B141" s="25">
        <v>95</v>
      </c>
      <c r="C141" s="26">
        <v>95</v>
      </c>
      <c r="D141" s="25">
        <v>50</v>
      </c>
      <c r="E141" s="26">
        <v>50</v>
      </c>
      <c r="F141" s="20" t="s">
        <v>124</v>
      </c>
      <c r="G141" s="15">
        <f t="shared" si="0"/>
        <v>0.47368421052631576</v>
      </c>
    </row>
    <row r="142" spans="1:12" x14ac:dyDescent="0.25">
      <c r="A142" s="24" t="s">
        <v>410</v>
      </c>
      <c r="B142" s="25">
        <v>105</v>
      </c>
      <c r="C142" s="26">
        <v>105</v>
      </c>
      <c r="D142" s="25">
        <v>110</v>
      </c>
      <c r="E142" s="26">
        <v>110</v>
      </c>
      <c r="F142" s="27" t="s">
        <v>426</v>
      </c>
      <c r="G142" s="15">
        <f t="shared" si="0"/>
        <v>-4.7619047619047616E-2</v>
      </c>
    </row>
    <row r="143" spans="1:12" x14ac:dyDescent="0.25">
      <c r="A143" s="24" t="s">
        <v>411</v>
      </c>
      <c r="B143" s="25">
        <v>80</v>
      </c>
      <c r="C143" s="26">
        <v>80</v>
      </c>
      <c r="D143" s="25">
        <v>35</v>
      </c>
      <c r="E143" s="26">
        <v>35</v>
      </c>
      <c r="F143" s="20" t="s">
        <v>124</v>
      </c>
      <c r="G143" s="15">
        <f t="shared" si="0"/>
        <v>0.5625</v>
      </c>
    </row>
    <row r="144" spans="1:12" x14ac:dyDescent="0.25">
      <c r="A144" s="24" t="s">
        <v>412</v>
      </c>
      <c r="B144" s="25">
        <v>70</v>
      </c>
      <c r="C144" s="26">
        <v>70</v>
      </c>
      <c r="D144" s="25">
        <v>50</v>
      </c>
      <c r="E144" s="26">
        <v>50</v>
      </c>
      <c r="F144" s="20" t="s">
        <v>124</v>
      </c>
      <c r="G144" s="15">
        <f t="shared" si="0"/>
        <v>0.2857142857142857</v>
      </c>
    </row>
    <row r="145" spans="1:9" x14ac:dyDescent="0.25">
      <c r="A145" s="24" t="s">
        <v>413</v>
      </c>
      <c r="B145" s="25">
        <v>90</v>
      </c>
      <c r="C145" s="26">
        <v>90</v>
      </c>
      <c r="D145" s="25">
        <v>80</v>
      </c>
      <c r="E145" s="26">
        <v>80</v>
      </c>
      <c r="F145" s="20" t="s">
        <v>414</v>
      </c>
      <c r="G145" s="15">
        <f t="shared" si="0"/>
        <v>0.1111111111111111</v>
      </c>
    </row>
    <row r="146" spans="1:9" x14ac:dyDescent="0.25">
      <c r="A146" s="24" t="s">
        <v>415</v>
      </c>
      <c r="B146" s="25">
        <v>100</v>
      </c>
      <c r="C146" s="26">
        <v>100</v>
      </c>
      <c r="D146" s="25">
        <v>90</v>
      </c>
      <c r="E146" s="26">
        <v>90</v>
      </c>
      <c r="F146" s="20" t="s">
        <v>124</v>
      </c>
      <c r="G146" s="15">
        <f t="shared" si="0"/>
        <v>0.1</v>
      </c>
    </row>
    <row r="147" spans="1:9" x14ac:dyDescent="0.25">
      <c r="A147" s="24" t="s">
        <v>416</v>
      </c>
      <c r="B147" s="25">
        <v>80</v>
      </c>
      <c r="C147" s="26">
        <v>80</v>
      </c>
      <c r="D147" s="25">
        <v>40</v>
      </c>
      <c r="E147" s="26">
        <v>40</v>
      </c>
      <c r="F147" s="20" t="s">
        <v>124</v>
      </c>
      <c r="G147" s="15">
        <f t="shared" si="0"/>
        <v>0.5</v>
      </c>
    </row>
    <row r="148" spans="1:9" x14ac:dyDescent="0.25">
      <c r="A148" s="24" t="s">
        <v>417</v>
      </c>
      <c r="B148" s="25">
        <v>80</v>
      </c>
      <c r="C148" s="26">
        <v>80</v>
      </c>
      <c r="D148" s="25">
        <v>50</v>
      </c>
      <c r="E148" s="26">
        <v>50</v>
      </c>
      <c r="F148" s="20" t="s">
        <v>124</v>
      </c>
      <c r="G148" s="15">
        <f t="shared" si="0"/>
        <v>0.375</v>
      </c>
    </row>
    <row r="149" spans="1:9" x14ac:dyDescent="0.25">
      <c r="A149" s="24" t="s">
        <v>418</v>
      </c>
      <c r="B149" s="25">
        <v>90</v>
      </c>
      <c r="C149" s="26">
        <v>90</v>
      </c>
      <c r="D149" s="25">
        <v>80</v>
      </c>
      <c r="E149" s="26">
        <v>80</v>
      </c>
      <c r="F149" s="20" t="s">
        <v>414</v>
      </c>
      <c r="G149" s="15">
        <f t="shared" si="0"/>
        <v>0.1111111111111111</v>
      </c>
    </row>
    <row r="150" spans="1:9" x14ac:dyDescent="0.25">
      <c r="A150" s="24" t="s">
        <v>419</v>
      </c>
      <c r="B150" s="25">
        <v>95</v>
      </c>
      <c r="C150" s="26">
        <v>95</v>
      </c>
      <c r="D150" s="25">
        <v>90</v>
      </c>
      <c r="E150" s="26">
        <v>90</v>
      </c>
      <c r="F150" s="27" t="s">
        <v>426</v>
      </c>
      <c r="G150" s="15">
        <f t="shared" si="0"/>
        <v>5.2631578947368418E-2</v>
      </c>
    </row>
    <row r="151" spans="1:9" x14ac:dyDescent="0.25">
      <c r="A151" s="24" t="s">
        <v>420</v>
      </c>
      <c r="B151" s="25">
        <v>95</v>
      </c>
      <c r="C151" s="26">
        <v>95</v>
      </c>
      <c r="D151" s="25">
        <v>90</v>
      </c>
      <c r="E151" s="26">
        <v>90</v>
      </c>
      <c r="F151" s="27" t="s">
        <v>426</v>
      </c>
      <c r="G151" s="15">
        <f t="shared" si="0"/>
        <v>5.2631578947368418E-2</v>
      </c>
    </row>
    <row r="152" spans="1:9" x14ac:dyDescent="0.25">
      <c r="A152" s="24" t="s">
        <v>421</v>
      </c>
      <c r="B152" s="25">
        <v>80</v>
      </c>
      <c r="C152" s="26">
        <v>50</v>
      </c>
      <c r="D152" s="25">
        <v>30</v>
      </c>
      <c r="E152" s="26">
        <v>30</v>
      </c>
      <c r="F152" s="20" t="s">
        <v>123</v>
      </c>
      <c r="G152" s="15">
        <f>(C152-E152)/C152</f>
        <v>0.4</v>
      </c>
    </row>
    <row r="153" spans="1:9" x14ac:dyDescent="0.25">
      <c r="A153" s="24" t="s">
        <v>422</v>
      </c>
      <c r="B153" s="25">
        <v>90</v>
      </c>
      <c r="C153" s="26">
        <v>90</v>
      </c>
      <c r="D153" s="25">
        <v>70</v>
      </c>
      <c r="E153" s="26">
        <v>70</v>
      </c>
      <c r="F153" s="20" t="s">
        <v>120</v>
      </c>
      <c r="G153" s="15">
        <f t="shared" si="0"/>
        <v>0.22222222222222221</v>
      </c>
    </row>
    <row r="154" spans="1:9" x14ac:dyDescent="0.25">
      <c r="A154" s="24" t="s">
        <v>423</v>
      </c>
      <c r="B154" s="25">
        <v>95</v>
      </c>
      <c r="C154" s="26">
        <v>90</v>
      </c>
      <c r="D154" s="25">
        <v>80</v>
      </c>
      <c r="E154" s="26">
        <v>80</v>
      </c>
      <c r="F154" s="27" t="s">
        <v>426</v>
      </c>
      <c r="G154" s="15">
        <f t="shared" si="0"/>
        <v>0.1111111111111111</v>
      </c>
      <c r="I154" s="28"/>
    </row>
    <row r="155" spans="1:9" x14ac:dyDescent="0.25">
      <c r="A155" s="24" t="s">
        <v>424</v>
      </c>
      <c r="B155" s="25">
        <v>80</v>
      </c>
      <c r="C155" s="26">
        <v>65</v>
      </c>
      <c r="D155" s="25">
        <v>60</v>
      </c>
      <c r="E155" s="26">
        <v>30</v>
      </c>
      <c r="F155" s="20" t="s">
        <v>121</v>
      </c>
      <c r="G155" s="15">
        <f t="shared" si="0"/>
        <v>0.53846153846153844</v>
      </c>
    </row>
    <row r="156" spans="1:9" x14ac:dyDescent="0.25">
      <c r="A156" s="29" t="s">
        <v>425</v>
      </c>
      <c r="B156" s="30">
        <v>90</v>
      </c>
      <c r="C156" s="31">
        <v>90</v>
      </c>
      <c r="D156" s="30">
        <v>70</v>
      </c>
      <c r="E156" s="31">
        <v>70</v>
      </c>
      <c r="F156" s="20" t="s">
        <v>121</v>
      </c>
      <c r="G156" s="15">
        <f t="shared" si="0"/>
        <v>0.22222222222222221</v>
      </c>
    </row>
    <row r="157" spans="1:9" x14ac:dyDescent="0.25">
      <c r="A157" s="15"/>
      <c r="B157" s="15"/>
      <c r="C157" s="15"/>
      <c r="D157" s="15"/>
      <c r="E157" s="15"/>
      <c r="F157" s="15"/>
      <c r="G157" s="15"/>
    </row>
    <row r="158" spans="1:9" x14ac:dyDescent="0.25">
      <c r="A158" s="15"/>
      <c r="B158" s="15"/>
      <c r="C158" s="15"/>
      <c r="D158" s="15"/>
      <c r="E158" s="15"/>
      <c r="F158" s="15"/>
      <c r="G158" s="15"/>
    </row>
    <row r="159" spans="1:9" x14ac:dyDescent="0.25">
      <c r="A159" s="15" t="s">
        <v>124</v>
      </c>
      <c r="B159" s="15">
        <f>AVERAGEIF(F139:F156,A159,G139:G156)</f>
        <v>0.38382283834586467</v>
      </c>
      <c r="C159" s="15"/>
      <c r="D159" s="15"/>
      <c r="E159" s="15"/>
      <c r="F159" s="15"/>
      <c r="G159" s="15"/>
    </row>
    <row r="160" spans="1:9" x14ac:dyDescent="0.25">
      <c r="A160" s="15" t="s">
        <v>414</v>
      </c>
      <c r="B160" s="15">
        <f>AVERAGEIF(F139:F156,A160,G139:G156)</f>
        <v>0.1111111111111111</v>
      </c>
      <c r="C160" s="15"/>
      <c r="D160" s="15"/>
      <c r="E160" s="15"/>
      <c r="F160" s="15"/>
      <c r="G160" s="15"/>
    </row>
    <row r="161" spans="1:7" x14ac:dyDescent="0.25">
      <c r="A161" s="15" t="s">
        <v>123</v>
      </c>
      <c r="B161" s="15">
        <f>AVERAGEIF(F139:F156,A161,G139:G156)</f>
        <v>0.4</v>
      </c>
      <c r="C161" s="15"/>
      <c r="D161" s="15"/>
      <c r="E161" s="15"/>
      <c r="F161" s="15"/>
      <c r="G161" s="15"/>
    </row>
    <row r="162" spans="1:7" x14ac:dyDescent="0.25">
      <c r="A162" s="15" t="s">
        <v>120</v>
      </c>
      <c r="B162" s="15">
        <f>AVERAGEIF(F139:F156,A162,G139:G156)</f>
        <v>0.22222222222222221</v>
      </c>
      <c r="C162" s="15"/>
      <c r="D162" s="15"/>
      <c r="E162" s="15"/>
      <c r="F162" s="15"/>
      <c r="G162" s="15"/>
    </row>
    <row r="163" spans="1:7" x14ac:dyDescent="0.25">
      <c r="A163" s="15" t="s">
        <v>121</v>
      </c>
      <c r="B163" s="15">
        <f>AVERAGEIF(F139:F156,A163,G139:G156)</f>
        <v>0.38034188034188032</v>
      </c>
      <c r="C163" s="15"/>
      <c r="D163" s="15"/>
      <c r="E163" s="15"/>
      <c r="F163" s="15"/>
      <c r="G163" s="15"/>
    </row>
    <row r="165" spans="1:7" x14ac:dyDescent="0.25">
      <c r="A165" s="266" t="s">
        <v>165</v>
      </c>
      <c r="B165" s="266"/>
      <c r="C165" s="266"/>
      <c r="D165" s="266"/>
      <c r="E165" s="266"/>
    </row>
    <row r="166" spans="1:7" ht="15.75" thickBot="1" x14ac:dyDescent="0.3">
      <c r="A166" t="s">
        <v>166</v>
      </c>
      <c r="B166" s="8">
        <v>0.4</v>
      </c>
    </row>
    <row r="167" spans="1:7" ht="15.75" thickBot="1" x14ac:dyDescent="0.3">
      <c r="A167" t="s">
        <v>167</v>
      </c>
      <c r="B167" s="32">
        <f>(1+B166)^(1/(2020-2010))-1</f>
        <v>3.4219694129380196E-2</v>
      </c>
    </row>
    <row r="168" spans="1:7" x14ac:dyDescent="0.25">
      <c r="B168" s="33"/>
    </row>
    <row r="169" spans="1:7" x14ac:dyDescent="0.25">
      <c r="A169" s="266" t="s">
        <v>389</v>
      </c>
      <c r="B169" s="266"/>
    </row>
    <row r="170" spans="1:7" x14ac:dyDescent="0.25">
      <c r="A170" t="s">
        <v>390</v>
      </c>
      <c r="B170" s="34">
        <v>972.7</v>
      </c>
    </row>
    <row r="171" spans="1:7" ht="15.75" thickBot="1" x14ac:dyDescent="0.3">
      <c r="A171" t="s">
        <v>391</v>
      </c>
      <c r="B171" s="35">
        <f>400.9+53.5+276.5+255.7+63.5+462.5+B170+975.4+227.6+436.5</f>
        <v>4124.8</v>
      </c>
    </row>
    <row r="172" spans="1:7" ht="15.75" thickBot="1" x14ac:dyDescent="0.3">
      <c r="A172" t="s">
        <v>392</v>
      </c>
      <c r="B172" s="32">
        <f>B170/B171</f>
        <v>0.23581749418153608</v>
      </c>
    </row>
    <row r="173" spans="1:7" x14ac:dyDescent="0.25">
      <c r="B173" s="33"/>
    </row>
    <row r="174" spans="1:7" x14ac:dyDescent="0.25">
      <c r="A174" s="266" t="s">
        <v>172</v>
      </c>
      <c r="B174" s="266"/>
      <c r="C174" s="266"/>
      <c r="D174" s="266"/>
      <c r="E174" s="266"/>
    </row>
    <row r="175" spans="1:7" ht="15.75" thickBot="1" x14ac:dyDescent="0.3">
      <c r="A175" t="s">
        <v>398</v>
      </c>
      <c r="B175" s="33">
        <v>0.1246</v>
      </c>
    </row>
    <row r="176" spans="1:7" ht="15.75" thickBot="1" x14ac:dyDescent="0.3">
      <c r="A176" t="s">
        <v>394</v>
      </c>
      <c r="B176" s="32">
        <f>1-B175</f>
        <v>0.87539999999999996</v>
      </c>
    </row>
    <row r="178" spans="1:5" x14ac:dyDescent="0.25">
      <c r="A178" s="266" t="s">
        <v>168</v>
      </c>
      <c r="B178" s="266"/>
      <c r="C178" s="266"/>
      <c r="D178" s="266"/>
      <c r="E178" s="266"/>
    </row>
    <row r="179" spans="1:5" x14ac:dyDescent="0.25">
      <c r="A179" t="s">
        <v>396</v>
      </c>
      <c r="B179">
        <v>197000</v>
      </c>
    </row>
    <row r="180" spans="1:5" ht="15.75" thickBot="1" x14ac:dyDescent="0.3">
      <c r="A180" t="s">
        <v>397</v>
      </c>
      <c r="B180">
        <v>175000</v>
      </c>
    </row>
    <row r="181" spans="1:5" ht="15.75" thickBot="1" x14ac:dyDescent="0.3">
      <c r="A181" t="s">
        <v>169</v>
      </c>
      <c r="B181" s="7">
        <f>B179/B180</f>
        <v>1.1257142857142857</v>
      </c>
    </row>
    <row r="183" spans="1:5" x14ac:dyDescent="0.25">
      <c r="A183" s="266" t="s">
        <v>170</v>
      </c>
      <c r="B183" s="266"/>
      <c r="C183" s="266"/>
      <c r="D183" s="266"/>
      <c r="E183" s="266"/>
    </row>
    <row r="184" spans="1:5" x14ac:dyDescent="0.25">
      <c r="A184" t="s">
        <v>496</v>
      </c>
      <c r="B184" s="39">
        <v>1.2E-2</v>
      </c>
    </row>
    <row r="185" spans="1:5" x14ac:dyDescent="0.25">
      <c r="A185" t="s">
        <v>497</v>
      </c>
      <c r="B185" s="39">
        <v>2.4E-2</v>
      </c>
    </row>
    <row r="186" spans="1:5" x14ac:dyDescent="0.25">
      <c r="A186" t="s">
        <v>498</v>
      </c>
      <c r="B186">
        <f>2050-2018+1</f>
        <v>33</v>
      </c>
    </row>
    <row r="187" spans="1:5" x14ac:dyDescent="0.25">
      <c r="A187" t="s">
        <v>499</v>
      </c>
      <c r="B187" s="6">
        <f>(1-B184)^B186</f>
        <v>0.67139665221009714</v>
      </c>
    </row>
    <row r="188" spans="1:5" ht="15.75" thickBot="1" x14ac:dyDescent="0.3">
      <c r="A188" t="s">
        <v>500</v>
      </c>
      <c r="B188" s="6">
        <f>(1-B185)^B186</f>
        <v>0.44858421050781644</v>
      </c>
    </row>
    <row r="189" spans="1:5" ht="15.75" thickBot="1" x14ac:dyDescent="0.3">
      <c r="A189" t="s">
        <v>501</v>
      </c>
      <c r="B189" s="7">
        <f>(B187-B188)/B187</f>
        <v>0.33186409400289502</v>
      </c>
    </row>
    <row r="191" spans="1:5" x14ac:dyDescent="0.25">
      <c r="A191" s="266" t="s">
        <v>182</v>
      </c>
      <c r="B191" s="266"/>
      <c r="C191" s="266"/>
      <c r="D191" s="266"/>
      <c r="E191" s="266"/>
    </row>
    <row r="192" spans="1:5" x14ac:dyDescent="0.25">
      <c r="A192" s="11" t="s">
        <v>174</v>
      </c>
      <c r="B192" s="11" t="s">
        <v>175</v>
      </c>
      <c r="C192" s="11"/>
    </row>
    <row r="193" spans="1:9" x14ac:dyDescent="0.25">
      <c r="A193" t="s">
        <v>176</v>
      </c>
      <c r="B193" s="12">
        <v>15277777.777777778</v>
      </c>
      <c r="C193" t="s">
        <v>177</v>
      </c>
    </row>
    <row r="194" spans="1:9" x14ac:dyDescent="0.25">
      <c r="A194" t="s">
        <v>178</v>
      </c>
      <c r="B194" s="12">
        <f>3.4*10^6</f>
        <v>3400000</v>
      </c>
      <c r="C194" s="36"/>
    </row>
    <row r="195" spans="1:9" x14ac:dyDescent="0.25">
      <c r="A195" t="s">
        <v>179</v>
      </c>
      <c r="B195">
        <v>2</v>
      </c>
    </row>
    <row r="196" spans="1:9" ht="15.75" thickBot="1" x14ac:dyDescent="0.3">
      <c r="A196" t="s">
        <v>180</v>
      </c>
      <c r="B196" s="12">
        <f>B195*B194</f>
        <v>6800000</v>
      </c>
    </row>
    <row r="197" spans="1:9" ht="15.75" thickBot="1" x14ac:dyDescent="0.3">
      <c r="A197" t="s">
        <v>181</v>
      </c>
      <c r="B197" s="7">
        <f>B196/B193</f>
        <v>0.44509090909090909</v>
      </c>
    </row>
    <row r="199" spans="1:9" x14ac:dyDescent="0.25">
      <c r="A199" s="69" t="s">
        <v>1225</v>
      </c>
    </row>
    <row r="201" spans="1:9" x14ac:dyDescent="0.25">
      <c r="A201" s="70" t="s">
        <v>1246</v>
      </c>
      <c r="B201" s="268" t="s">
        <v>1229</v>
      </c>
      <c r="C201" s="268"/>
      <c r="D201" s="268"/>
      <c r="E201" s="268"/>
      <c r="F201" s="268"/>
      <c r="G201" s="268"/>
      <c r="H201" s="268"/>
      <c r="I201" s="268"/>
    </row>
    <row r="202" spans="1:9" x14ac:dyDescent="0.25">
      <c r="A202" s="37" t="s">
        <v>1230</v>
      </c>
      <c r="B202" s="37" t="s">
        <v>1231</v>
      </c>
      <c r="C202" s="37" t="s">
        <v>1232</v>
      </c>
      <c r="D202" s="37" t="s">
        <v>1233</v>
      </c>
      <c r="E202" s="37" t="s">
        <v>587</v>
      </c>
      <c r="F202" s="37" t="s">
        <v>86</v>
      </c>
      <c r="G202" s="37" t="s">
        <v>1234</v>
      </c>
      <c r="H202" s="37" t="s">
        <v>1235</v>
      </c>
      <c r="I202" s="37" t="s">
        <v>1236</v>
      </c>
    </row>
    <row r="203" spans="1:9" x14ac:dyDescent="0.25">
      <c r="A203" s="37" t="s">
        <v>1237</v>
      </c>
      <c r="B203">
        <v>0</v>
      </c>
      <c r="C203">
        <v>6</v>
      </c>
      <c r="D203">
        <v>9</v>
      </c>
      <c r="E203">
        <v>25</v>
      </c>
      <c r="F203">
        <v>21</v>
      </c>
      <c r="G203">
        <v>215</v>
      </c>
      <c r="H203">
        <v>81</v>
      </c>
      <c r="I203">
        <v>134</v>
      </c>
    </row>
    <row r="204" spans="1:9" x14ac:dyDescent="0.25">
      <c r="A204" s="37" t="s">
        <v>1238</v>
      </c>
      <c r="B204">
        <v>4</v>
      </c>
      <c r="C204">
        <v>3</v>
      </c>
      <c r="D204">
        <v>15</v>
      </c>
      <c r="E204">
        <v>40</v>
      </c>
      <c r="F204">
        <v>43</v>
      </c>
      <c r="G204">
        <v>163</v>
      </c>
      <c r="H204">
        <v>56</v>
      </c>
      <c r="I204">
        <v>94</v>
      </c>
    </row>
    <row r="205" spans="1:9" ht="15.75" thickBot="1" x14ac:dyDescent="0.3">
      <c r="A205" s="37" t="s">
        <v>1239</v>
      </c>
      <c r="B205">
        <f>B204-B203</f>
        <v>4</v>
      </c>
      <c r="C205">
        <f t="shared" ref="C205:I205" si="1">C204-C203</f>
        <v>-3</v>
      </c>
      <c r="D205">
        <f t="shared" si="1"/>
        <v>6</v>
      </c>
      <c r="E205">
        <f t="shared" si="1"/>
        <v>15</v>
      </c>
      <c r="F205">
        <f t="shared" si="1"/>
        <v>22</v>
      </c>
      <c r="G205">
        <f t="shared" si="1"/>
        <v>-52</v>
      </c>
      <c r="H205">
        <f t="shared" si="1"/>
        <v>-25</v>
      </c>
      <c r="I205">
        <f t="shared" si="1"/>
        <v>-40</v>
      </c>
    </row>
    <row r="206" spans="1:9" ht="15.75" thickBot="1" x14ac:dyDescent="0.3">
      <c r="A206" t="s">
        <v>1240</v>
      </c>
      <c r="B206" s="7">
        <v>-0.33</v>
      </c>
    </row>
    <row r="207" spans="1:9" ht="15.75" thickBot="1" x14ac:dyDescent="0.3">
      <c r="A207" t="s">
        <v>1241</v>
      </c>
      <c r="B207" s="7">
        <f>I205/I203</f>
        <v>-0.29850746268656714</v>
      </c>
    </row>
    <row r="209" spans="1:9" x14ac:dyDescent="0.25">
      <c r="A209" s="70" t="s">
        <v>1247</v>
      </c>
      <c r="B209" s="268" t="s">
        <v>1229</v>
      </c>
      <c r="C209" s="268"/>
      <c r="D209" s="268"/>
      <c r="E209" s="268"/>
      <c r="F209" s="268"/>
      <c r="G209" s="268"/>
      <c r="H209" s="268"/>
      <c r="I209" s="268"/>
    </row>
    <row r="210" spans="1:9" x14ac:dyDescent="0.25">
      <c r="A210" s="37" t="s">
        <v>1230</v>
      </c>
      <c r="B210" s="37" t="s">
        <v>1231</v>
      </c>
      <c r="C210" s="37" t="s">
        <v>1232</v>
      </c>
      <c r="D210" s="37" t="s">
        <v>1233</v>
      </c>
      <c r="E210" s="37" t="s">
        <v>587</v>
      </c>
      <c r="F210" s="37" t="s">
        <v>86</v>
      </c>
      <c r="G210" s="37" t="s">
        <v>1234</v>
      </c>
      <c r="H210" s="37" t="s">
        <v>1235</v>
      </c>
      <c r="I210" s="37" t="s">
        <v>1236</v>
      </c>
    </row>
    <row r="211" spans="1:9" x14ac:dyDescent="0.25">
      <c r="A211" s="37" t="s">
        <v>1237</v>
      </c>
      <c r="B211">
        <v>0</v>
      </c>
      <c r="C211">
        <v>17</v>
      </c>
      <c r="D211">
        <v>18</v>
      </c>
      <c r="E211">
        <v>22</v>
      </c>
      <c r="F211">
        <v>12</v>
      </c>
      <c r="G211">
        <v>73</v>
      </c>
      <c r="H211">
        <v>21</v>
      </c>
      <c r="I211">
        <v>21</v>
      </c>
    </row>
    <row r="212" spans="1:9" x14ac:dyDescent="0.25">
      <c r="A212" s="37" t="s">
        <v>1238</v>
      </c>
      <c r="B212">
        <v>0</v>
      </c>
      <c r="C212">
        <v>15</v>
      </c>
      <c r="D212">
        <v>22</v>
      </c>
      <c r="E212">
        <v>39</v>
      </c>
      <c r="F212">
        <v>23</v>
      </c>
      <c r="G212">
        <v>51</v>
      </c>
      <c r="H212">
        <v>17</v>
      </c>
      <c r="I212">
        <v>19</v>
      </c>
    </row>
    <row r="213" spans="1:9" ht="15.75" thickBot="1" x14ac:dyDescent="0.3">
      <c r="A213" s="37" t="s">
        <v>1239</v>
      </c>
      <c r="B213">
        <f>B212-B211</f>
        <v>0</v>
      </c>
      <c r="C213">
        <f t="shared" ref="C213" si="2">C212-C211</f>
        <v>-2</v>
      </c>
      <c r="D213">
        <f t="shared" ref="D213" si="3">D212-D211</f>
        <v>4</v>
      </c>
      <c r="E213">
        <f t="shared" ref="E213" si="4">E212-E211</f>
        <v>17</v>
      </c>
      <c r="F213">
        <f t="shared" ref="F213" si="5">F212-F211</f>
        <v>11</v>
      </c>
      <c r="G213">
        <f t="shared" ref="G213" si="6">G212-G211</f>
        <v>-22</v>
      </c>
      <c r="H213">
        <f t="shared" ref="H213" si="7">H212-H211</f>
        <v>-4</v>
      </c>
      <c r="I213">
        <f t="shared" ref="I213" si="8">I212-I211</f>
        <v>-2</v>
      </c>
    </row>
    <row r="214" spans="1:9" ht="15.75" thickBot="1" x14ac:dyDescent="0.3">
      <c r="A214" t="s">
        <v>1240</v>
      </c>
      <c r="B214" s="7">
        <f>SUM(G213:H213)/SUM(G211:H211)</f>
        <v>-0.27659574468085107</v>
      </c>
    </row>
    <row r="215" spans="1:9" ht="15.75" thickBot="1" x14ac:dyDescent="0.3">
      <c r="A215" t="s">
        <v>1241</v>
      </c>
      <c r="B215" s="7">
        <f>I213/I211</f>
        <v>-9.5238095238095233E-2</v>
      </c>
    </row>
    <row r="217" spans="1:9" x14ac:dyDescent="0.25">
      <c r="A217" s="70" t="s">
        <v>1248</v>
      </c>
      <c r="B217" s="268" t="s">
        <v>1229</v>
      </c>
      <c r="C217" s="268"/>
      <c r="D217" s="268"/>
      <c r="E217" s="268"/>
    </row>
    <row r="218" spans="1:9" x14ac:dyDescent="0.25">
      <c r="A218" s="37" t="s">
        <v>1230</v>
      </c>
      <c r="B218" s="37" t="s">
        <v>1242</v>
      </c>
      <c r="C218" s="37" t="s">
        <v>1243</v>
      </c>
      <c r="D218" s="37" t="s">
        <v>1244</v>
      </c>
      <c r="E218" s="37" t="s">
        <v>86</v>
      </c>
    </row>
    <row r="219" spans="1:9" x14ac:dyDescent="0.25">
      <c r="A219" s="37" t="s">
        <v>1237</v>
      </c>
      <c r="B219">
        <v>112</v>
      </c>
      <c r="C219">
        <v>16</v>
      </c>
      <c r="D219">
        <v>9</v>
      </c>
      <c r="E219">
        <v>134</v>
      </c>
    </row>
    <row r="220" spans="1:9" x14ac:dyDescent="0.25">
      <c r="A220" s="37" t="s">
        <v>1238</v>
      </c>
      <c r="B220">
        <v>87</v>
      </c>
      <c r="C220">
        <v>17</v>
      </c>
      <c r="D220">
        <v>9</v>
      </c>
      <c r="E220">
        <v>151</v>
      </c>
    </row>
    <row r="221" spans="1:9" ht="15.75" thickBot="1" x14ac:dyDescent="0.3">
      <c r="A221" s="37" t="s">
        <v>1239</v>
      </c>
      <c r="B221">
        <f>B220-B219</f>
        <v>-25</v>
      </c>
      <c r="C221">
        <f t="shared" ref="C221:E221" si="9">C220-C219</f>
        <v>1</v>
      </c>
      <c r="D221">
        <f t="shared" si="9"/>
        <v>0</v>
      </c>
      <c r="E221">
        <f t="shared" si="9"/>
        <v>17</v>
      </c>
    </row>
    <row r="222" spans="1:9" ht="15.75" thickBot="1" x14ac:dyDescent="0.3">
      <c r="A222" t="s">
        <v>1245</v>
      </c>
      <c r="B222" s="7">
        <f>B221/B219</f>
        <v>-0.22321428571428573</v>
      </c>
    </row>
  </sheetData>
  <mergeCells count="23">
    <mergeCell ref="B201:I201"/>
    <mergeCell ref="B217:E217"/>
    <mergeCell ref="B209:I209"/>
    <mergeCell ref="B136:E136"/>
    <mergeCell ref="B137:C137"/>
    <mergeCell ref="D137:E137"/>
    <mergeCell ref="A191:E191"/>
    <mergeCell ref="A165:E165"/>
    <mergeCell ref="A178:E178"/>
    <mergeCell ref="A183:E183"/>
    <mergeCell ref="A174:E174"/>
    <mergeCell ref="A169:B169"/>
    <mergeCell ref="A1:E1"/>
    <mergeCell ref="A2:E2"/>
    <mergeCell ref="A21:E21"/>
    <mergeCell ref="A40:E40"/>
    <mergeCell ref="A60:E60"/>
    <mergeCell ref="A134:E134"/>
    <mergeCell ref="A89:E89"/>
    <mergeCell ref="A98:E98"/>
    <mergeCell ref="A113:E113"/>
    <mergeCell ref="A109:E109"/>
    <mergeCell ref="A124:E124"/>
  </mergeCells>
  <pageMargins left="0.7" right="0.7" top="0.75" bottom="0.75" header="0.3" footer="0.3"/>
  <pageSetup orientation="portrait" r:id="rId1"/>
  <drawing r:id="rId2"/>
</worksheet>
</file>

<file path=xl/worksheets/sheet14.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6156C5FE-6BCF-450E-86E6-D1353BD7C77B}">
  <sheetPr filterMode="1">
    <tabColor rgb="FFFFCCFF"/>
  </sheetPr>
  <dimension ref="A1:AL5911"/>
  <sheetViews>
    <sheetView workbookViewId="0">
      <selection sqref="A1:AL5911"/>
    </sheetView>
  </sheetViews>
  <sheetFormatPr defaultRowHeight="15" x14ac:dyDescent="0.25"/>
  <cols>
    <col min="6" max="35" width="9.140625" customWidth="1"/>
  </cols>
  <sheetData>
    <row r="1" spans="1:38" x14ac:dyDescent="0.25">
      <c r="A1" s="122" t="s">
        <v>2041</v>
      </c>
      <c r="B1" s="122" t="s">
        <v>2042</v>
      </c>
      <c r="C1" s="122" t="s">
        <v>2043</v>
      </c>
      <c r="D1" s="122" t="s">
        <v>2044</v>
      </c>
      <c r="E1" s="122" t="s">
        <v>2045</v>
      </c>
      <c r="F1" s="122" t="s">
        <v>2046</v>
      </c>
      <c r="G1" s="122" t="s">
        <v>2047</v>
      </c>
      <c r="H1" s="122" t="s">
        <v>2048</v>
      </c>
      <c r="I1" s="122" t="s">
        <v>2049</v>
      </c>
      <c r="J1" s="122" t="s">
        <v>2050</v>
      </c>
      <c r="K1" s="122" t="s">
        <v>2051</v>
      </c>
      <c r="L1" s="122" t="s">
        <v>2052</v>
      </c>
      <c r="M1" s="122" t="s">
        <v>2053</v>
      </c>
      <c r="N1" s="122" t="s">
        <v>2054</v>
      </c>
      <c r="O1" s="122" t="s">
        <v>2055</v>
      </c>
      <c r="P1" s="122" t="s">
        <v>2056</v>
      </c>
      <c r="Q1" s="122" t="s">
        <v>2057</v>
      </c>
      <c r="R1" s="122" t="s">
        <v>2058</v>
      </c>
      <c r="S1" s="122" t="s">
        <v>2059</v>
      </c>
      <c r="T1" s="122" t="s">
        <v>2060</v>
      </c>
      <c r="U1" s="122" t="s">
        <v>2061</v>
      </c>
      <c r="V1" s="122" t="s">
        <v>2062</v>
      </c>
      <c r="W1" s="122" t="s">
        <v>2063</v>
      </c>
      <c r="X1" s="122" t="s">
        <v>2064</v>
      </c>
      <c r="Y1" s="122" t="s">
        <v>2065</v>
      </c>
      <c r="Z1" s="122" t="s">
        <v>2066</v>
      </c>
      <c r="AA1" s="122" t="s">
        <v>2067</v>
      </c>
      <c r="AB1" s="122" t="s">
        <v>2068</v>
      </c>
      <c r="AC1" s="122" t="s">
        <v>2069</v>
      </c>
      <c r="AD1" s="122" t="s">
        <v>2070</v>
      </c>
      <c r="AE1" s="122" t="s">
        <v>2071</v>
      </c>
      <c r="AF1" s="122" t="s">
        <v>2072</v>
      </c>
      <c r="AG1" s="122" t="s">
        <v>2073</v>
      </c>
      <c r="AH1" s="122" t="s">
        <v>2074</v>
      </c>
      <c r="AI1" s="122" t="s">
        <v>2075</v>
      </c>
      <c r="AJ1" s="122" t="s">
        <v>2076</v>
      </c>
      <c r="AK1" s="122" t="s">
        <v>2077</v>
      </c>
      <c r="AL1" s="122" t="s">
        <v>2078</v>
      </c>
    </row>
    <row r="2" spans="1:38" hidden="1" x14ac:dyDescent="0.25">
      <c r="A2" s="122" t="s">
        <v>1957</v>
      </c>
      <c r="B2" s="122">
        <v>1</v>
      </c>
      <c r="C2" s="122" t="s">
        <v>2079</v>
      </c>
      <c r="D2" s="122" t="s">
        <v>2080</v>
      </c>
      <c r="E2" s="122">
        <v>1</v>
      </c>
      <c r="F2" s="122">
        <v>8.4366485110314002</v>
      </c>
      <c r="G2" s="122">
        <v>7.3021570764022004</v>
      </c>
      <c r="H2" s="122">
        <v>7.0455019356511999</v>
      </c>
      <c r="I2" s="122">
        <v>8.0369692067305003</v>
      </c>
      <c r="J2" s="122">
        <v>7.6863021949516002</v>
      </c>
      <c r="K2" s="122">
        <v>8.6380304413803</v>
      </c>
      <c r="L2" s="122">
        <v>8.9438211006572992</v>
      </c>
      <c r="M2" s="122">
        <v>9.4473364512292992</v>
      </c>
      <c r="N2" s="122">
        <v>10.006218616492101</v>
      </c>
      <c r="O2" s="122">
        <v>11.004271489909501</v>
      </c>
      <c r="P2" s="122">
        <v>11.630502429655801</v>
      </c>
      <c r="Q2" s="122">
        <v>11.211351961617799</v>
      </c>
      <c r="R2" s="122">
        <v>11.366811869566</v>
      </c>
      <c r="S2" s="122">
        <v>11.6184762867867</v>
      </c>
      <c r="T2" s="122">
        <v>14.318389048092101</v>
      </c>
      <c r="U2" s="122">
        <v>14.6006140435661</v>
      </c>
      <c r="V2" s="122">
        <v>14.4797935823805</v>
      </c>
      <c r="W2" s="122">
        <v>13.659974010429501</v>
      </c>
      <c r="X2" s="122">
        <v>12.0791262998408</v>
      </c>
      <c r="Y2" s="122">
        <v>10.8228522272313</v>
      </c>
      <c r="Z2" s="122">
        <v>10.1984251090896</v>
      </c>
      <c r="AA2" s="122">
        <v>8.7459865818509002</v>
      </c>
      <c r="AB2" s="122">
        <v>8.3269921633386002</v>
      </c>
      <c r="AC2" s="122">
        <v>7.4883576426477996</v>
      </c>
      <c r="AD2" s="122">
        <v>8.2487927519274002</v>
      </c>
      <c r="AE2" s="122">
        <v>7.8025821881531998</v>
      </c>
      <c r="AF2" s="122">
        <v>7.4959213597373999</v>
      </c>
      <c r="AG2" s="122">
        <v>7.7412516023646996</v>
      </c>
      <c r="AH2" s="122">
        <v>7.2385433092867997</v>
      </c>
      <c r="AI2" s="122">
        <v>7.5558657566027998</v>
      </c>
      <c r="AJ2" s="122">
        <v>7.8975117979656</v>
      </c>
      <c r="AK2" s="122">
        <v>9.4589170705986998</v>
      </c>
      <c r="AL2" s="122">
        <v>0</v>
      </c>
    </row>
    <row r="3" spans="1:38" hidden="1" x14ac:dyDescent="0.25">
      <c r="A3" s="122" t="s">
        <v>1957</v>
      </c>
      <c r="B3" s="122">
        <v>1</v>
      </c>
      <c r="C3" s="122" t="s">
        <v>2079</v>
      </c>
      <c r="D3" s="122" t="s">
        <v>2081</v>
      </c>
      <c r="E3" s="122">
        <v>1</v>
      </c>
      <c r="F3" s="122">
        <v>26.732474663902298</v>
      </c>
      <c r="G3" s="122">
        <v>26.574694609261801</v>
      </c>
      <c r="H3" s="122">
        <v>27.614154472908002</v>
      </c>
      <c r="I3" s="122">
        <v>27.9411012221343</v>
      </c>
      <c r="J3" s="122">
        <v>29.6044832134045</v>
      </c>
      <c r="K3" s="122">
        <v>31.248849119789799</v>
      </c>
      <c r="L3" s="122">
        <v>30.4980152686168</v>
      </c>
      <c r="M3" s="122">
        <v>29.986608599204001</v>
      </c>
      <c r="N3" s="122">
        <v>31.668616230631301</v>
      </c>
      <c r="O3" s="122">
        <v>31.850968716247301</v>
      </c>
      <c r="P3" s="122">
        <v>32.602054607442</v>
      </c>
      <c r="Q3" s="122">
        <v>30.699402132419301</v>
      </c>
      <c r="R3" s="122">
        <v>32.087356354320399</v>
      </c>
      <c r="S3" s="122">
        <v>31.888919445964198</v>
      </c>
      <c r="T3" s="122">
        <v>32.588098944822299</v>
      </c>
      <c r="U3" s="122">
        <v>32.808941966900399</v>
      </c>
      <c r="V3" s="122">
        <v>32.874211407389403</v>
      </c>
      <c r="W3" s="122">
        <v>33.7657007265693</v>
      </c>
      <c r="X3" s="122">
        <v>31.040022950094301</v>
      </c>
      <c r="Y3" s="122">
        <v>29.902911905398501</v>
      </c>
      <c r="Z3" s="122">
        <v>31.028162393416</v>
      </c>
      <c r="AA3" s="122">
        <v>30.744824045454699</v>
      </c>
      <c r="AB3" s="122">
        <v>30.4017523990453</v>
      </c>
      <c r="AC3" s="122">
        <v>29.943723899765999</v>
      </c>
      <c r="AD3" s="122">
        <v>30.6092270358943</v>
      </c>
      <c r="AE3" s="122">
        <v>31.204212468657602</v>
      </c>
      <c r="AF3" s="122">
        <v>33.086301486942197</v>
      </c>
      <c r="AG3" s="122">
        <v>32.106436851074101</v>
      </c>
      <c r="AH3" s="122">
        <v>32.272798599879799</v>
      </c>
      <c r="AI3" s="122">
        <v>32.715120930275603</v>
      </c>
      <c r="AJ3" s="122">
        <v>32.8027128288307</v>
      </c>
      <c r="AK3" s="122">
        <v>37.244616260079901</v>
      </c>
      <c r="AL3" s="122">
        <v>0</v>
      </c>
    </row>
    <row r="4" spans="1:38" hidden="1" x14ac:dyDescent="0.25">
      <c r="A4" s="122" t="s">
        <v>1957</v>
      </c>
      <c r="B4" s="122">
        <v>1</v>
      </c>
      <c r="C4" s="122" t="s">
        <v>2079</v>
      </c>
      <c r="D4" s="122" t="s">
        <v>2082</v>
      </c>
      <c r="E4" s="122">
        <v>1</v>
      </c>
      <c r="F4" s="122">
        <v>16.5840201809647</v>
      </c>
      <c r="G4" s="122">
        <v>16.474639157436499</v>
      </c>
      <c r="H4" s="122">
        <v>16.828507915941</v>
      </c>
      <c r="I4" s="122">
        <v>17.314371237285702</v>
      </c>
      <c r="J4" s="122">
        <v>18.313245801842498</v>
      </c>
      <c r="K4" s="122">
        <v>18.726521485368</v>
      </c>
      <c r="L4" s="122">
        <v>19.071859138248399</v>
      </c>
      <c r="M4" s="122">
        <v>19.650516427473299</v>
      </c>
      <c r="N4" s="122">
        <v>19.9328888480537</v>
      </c>
      <c r="O4" s="122">
        <v>21.0438691384362</v>
      </c>
      <c r="P4" s="122">
        <v>21.214600506770001</v>
      </c>
      <c r="Q4" s="122">
        <v>19.745605931309601</v>
      </c>
      <c r="R4" s="122">
        <v>19.607644139464501</v>
      </c>
      <c r="S4" s="122">
        <v>20.088356876886099</v>
      </c>
      <c r="T4" s="122">
        <v>19.685363850809001</v>
      </c>
      <c r="U4" s="122">
        <v>20.097481621118899</v>
      </c>
      <c r="V4" s="122">
        <v>20.265206021717301</v>
      </c>
      <c r="W4" s="122">
        <v>20.556772875356199</v>
      </c>
      <c r="X4" s="122">
        <v>19.319296495928999</v>
      </c>
      <c r="Y4" s="122">
        <v>18.875746677173499</v>
      </c>
      <c r="Z4" s="122">
        <v>19.180046373723901</v>
      </c>
      <c r="AA4" s="122">
        <v>18.681620484445101</v>
      </c>
      <c r="AB4" s="122">
        <v>18.7756710629731</v>
      </c>
      <c r="AC4" s="122">
        <v>18.326732161581599</v>
      </c>
      <c r="AD4" s="122">
        <v>19.0811901150689</v>
      </c>
      <c r="AE4" s="122">
        <v>18.4873017725448</v>
      </c>
      <c r="AF4" s="122">
        <v>19.259409415866699</v>
      </c>
      <c r="AG4" s="122">
        <v>19.429899777726799</v>
      </c>
      <c r="AH4" s="122">
        <v>19.646909937828699</v>
      </c>
      <c r="AI4" s="122">
        <v>19.712181646199401</v>
      </c>
      <c r="AJ4" s="122">
        <v>18.611104654449498</v>
      </c>
      <c r="AK4" s="122">
        <v>19.873555508828201</v>
      </c>
      <c r="AL4" s="122">
        <v>0</v>
      </c>
    </row>
    <row r="5" spans="1:38" hidden="1" x14ac:dyDescent="0.25">
      <c r="A5" s="122" t="s">
        <v>1957</v>
      </c>
      <c r="B5" s="122">
        <v>1</v>
      </c>
      <c r="C5" s="122" t="s">
        <v>2079</v>
      </c>
      <c r="D5" s="122" t="s">
        <v>2083</v>
      </c>
      <c r="E5" s="122">
        <v>1</v>
      </c>
      <c r="F5" s="122">
        <v>22.8606532013318</v>
      </c>
      <c r="G5" s="122">
        <v>22.9256046996111</v>
      </c>
      <c r="H5" s="122">
        <v>23.7653428803556</v>
      </c>
      <c r="I5" s="122">
        <v>25.097988013225301</v>
      </c>
      <c r="J5" s="122">
        <v>26.056034405351301</v>
      </c>
      <c r="K5" s="122">
        <v>26.5511275764521</v>
      </c>
      <c r="L5" s="122">
        <v>28.207223112779001</v>
      </c>
      <c r="M5" s="122">
        <v>29.8169525309692</v>
      </c>
      <c r="N5" s="122">
        <v>30.529262739938002</v>
      </c>
      <c r="O5" s="122">
        <v>32.3759869305769</v>
      </c>
      <c r="P5" s="122">
        <v>32.810042635789799</v>
      </c>
      <c r="Q5" s="122">
        <v>33.697190973457303</v>
      </c>
      <c r="R5" s="122">
        <v>34.940288066329501</v>
      </c>
      <c r="S5" s="122">
        <v>35.752755173416503</v>
      </c>
      <c r="T5" s="122">
        <v>36.084295986332002</v>
      </c>
      <c r="U5" s="122">
        <v>37.490654726556102</v>
      </c>
      <c r="V5" s="122">
        <v>38.042645995838903</v>
      </c>
      <c r="W5" s="122">
        <v>37.509439805357701</v>
      </c>
      <c r="X5" s="122">
        <v>34.7829873846784</v>
      </c>
      <c r="Y5" s="122">
        <v>32.034821318107902</v>
      </c>
      <c r="Z5" s="122">
        <v>34.388158148161899</v>
      </c>
      <c r="AA5" s="122">
        <v>33.937915670267799</v>
      </c>
      <c r="AB5" s="122">
        <v>33.401983272601498</v>
      </c>
      <c r="AC5" s="122">
        <v>32.810088684397101</v>
      </c>
      <c r="AD5" s="122">
        <v>34.148690583697999</v>
      </c>
      <c r="AE5" s="122">
        <v>34.872878864922797</v>
      </c>
      <c r="AF5" s="122">
        <v>35.8849740292696</v>
      </c>
      <c r="AG5" s="122">
        <v>36.2386354375666</v>
      </c>
      <c r="AH5" s="122">
        <v>37.286797433268099</v>
      </c>
      <c r="AI5" s="122">
        <v>38.051516037508001</v>
      </c>
      <c r="AJ5" s="122">
        <v>34.552161731903396</v>
      </c>
      <c r="AK5" s="122">
        <v>38.853644908268201</v>
      </c>
      <c r="AL5" s="122">
        <v>0</v>
      </c>
    </row>
    <row r="6" spans="1:38" x14ac:dyDescent="0.25">
      <c r="A6" s="122" t="s">
        <v>1957</v>
      </c>
      <c r="B6" s="122">
        <v>1</v>
      </c>
      <c r="C6" s="122" t="s">
        <v>2079</v>
      </c>
      <c r="D6" s="122" t="s">
        <v>2084</v>
      </c>
      <c r="E6" s="122">
        <v>1</v>
      </c>
      <c r="F6" s="122">
        <v>175.63474035931819</v>
      </c>
      <c r="G6" s="122">
        <v>164.72164040426941</v>
      </c>
      <c r="H6" s="122">
        <v>175.80678937919359</v>
      </c>
      <c r="I6" s="122">
        <v>171.00062858759119</v>
      </c>
      <c r="J6" s="122">
        <v>176.65713028613851</v>
      </c>
      <c r="K6" s="122">
        <v>179.07494947830611</v>
      </c>
      <c r="L6" s="122">
        <v>183.740235402883</v>
      </c>
      <c r="M6" s="122">
        <v>181.09112310187439</v>
      </c>
      <c r="N6" s="122">
        <v>183.29652200588779</v>
      </c>
      <c r="O6" s="122">
        <v>188.53072438332671</v>
      </c>
      <c r="P6" s="122">
        <v>197.73892726211369</v>
      </c>
      <c r="Q6" s="122">
        <v>193.74181141928261</v>
      </c>
      <c r="R6" s="122">
        <v>203.51741206357741</v>
      </c>
      <c r="S6" s="122">
        <v>199.44218055863499</v>
      </c>
      <c r="T6" s="122">
        <v>205.74786113076419</v>
      </c>
      <c r="U6" s="122">
        <v>207.89693688303299</v>
      </c>
      <c r="V6" s="122">
        <v>207.44163340689451</v>
      </c>
      <c r="W6" s="122">
        <v>208.93808595595669</v>
      </c>
      <c r="X6" s="122">
        <v>192.8336016145349</v>
      </c>
      <c r="Y6" s="122">
        <v>184.3792159091895</v>
      </c>
      <c r="Z6" s="122">
        <v>176.71767893186981</v>
      </c>
      <c r="AA6" s="122">
        <v>172.3656303164033</v>
      </c>
      <c r="AB6" s="122">
        <v>170.38926112900651</v>
      </c>
      <c r="AC6" s="122">
        <v>170.0878590868445</v>
      </c>
      <c r="AD6" s="122">
        <v>172.89271620362589</v>
      </c>
      <c r="AE6" s="122">
        <v>174.68815143527809</v>
      </c>
      <c r="AF6" s="122">
        <v>182.95674476653059</v>
      </c>
      <c r="AG6" s="122">
        <v>187.59206796300921</v>
      </c>
      <c r="AH6" s="122">
        <v>189.0802527532872</v>
      </c>
      <c r="AI6" s="122">
        <v>190.67797369904471</v>
      </c>
      <c r="AJ6" s="122">
        <v>148.5020548554026</v>
      </c>
      <c r="AK6" s="122">
        <v>168.6060657370318</v>
      </c>
      <c r="AL6" s="122">
        <v>0</v>
      </c>
    </row>
    <row r="7" spans="1:38" hidden="1" x14ac:dyDescent="0.25">
      <c r="A7" s="122" t="s">
        <v>1957</v>
      </c>
      <c r="B7" s="122">
        <v>1</v>
      </c>
      <c r="C7" s="122" t="s">
        <v>2079</v>
      </c>
      <c r="D7" s="122" t="s">
        <v>474</v>
      </c>
      <c r="E7" s="122">
        <v>1</v>
      </c>
      <c r="F7" s="122">
        <v>18.306981929047101</v>
      </c>
      <c r="G7" s="122">
        <v>18.209766915944499</v>
      </c>
      <c r="H7" s="122">
        <v>18.9328539116797</v>
      </c>
      <c r="I7" s="122">
        <v>20.409526143800498</v>
      </c>
      <c r="J7" s="122">
        <v>20.7636884588137</v>
      </c>
      <c r="K7" s="122">
        <v>21.440583316937701</v>
      </c>
      <c r="L7" s="122">
        <v>22.0973512788098</v>
      </c>
      <c r="M7" s="122">
        <v>22.389796656916499</v>
      </c>
      <c r="N7" s="122">
        <v>23.717035051740101</v>
      </c>
      <c r="O7" s="122">
        <v>25.642862846509999</v>
      </c>
      <c r="P7" s="122">
        <v>25.935489284790499</v>
      </c>
      <c r="Q7" s="122">
        <v>27.074413060617399</v>
      </c>
      <c r="R7" s="122">
        <v>27.014823709942799</v>
      </c>
      <c r="S7" s="122">
        <v>25.607169951377902</v>
      </c>
      <c r="T7" s="122">
        <v>28.471870860348002</v>
      </c>
      <c r="U7" s="122">
        <v>28.958033051471102</v>
      </c>
      <c r="V7" s="122">
        <v>29.278523225999201</v>
      </c>
      <c r="W7" s="122">
        <v>29.625796612622</v>
      </c>
      <c r="X7" s="122">
        <v>28.636511515092401</v>
      </c>
      <c r="Y7" s="122">
        <v>27.048101931144501</v>
      </c>
      <c r="Z7" s="122">
        <v>27.108144525402601</v>
      </c>
      <c r="AA7" s="122">
        <v>26.730972301548199</v>
      </c>
      <c r="AB7" s="122">
        <v>26.494790587268302</v>
      </c>
      <c r="AC7" s="122">
        <v>26.479144180018299</v>
      </c>
      <c r="AD7" s="122">
        <v>27.960896673761798</v>
      </c>
      <c r="AE7" s="122">
        <v>27.724511841871401</v>
      </c>
      <c r="AF7" s="122">
        <v>28.631707448564999</v>
      </c>
      <c r="AG7" s="122">
        <v>29.0156821903375</v>
      </c>
      <c r="AH7" s="122">
        <v>29.8727722257929</v>
      </c>
      <c r="AI7" s="122">
        <v>30.321239504538799</v>
      </c>
      <c r="AJ7" s="122">
        <v>25.517100194730901</v>
      </c>
      <c r="AK7" s="122">
        <v>28.996258956158201</v>
      </c>
      <c r="AL7" s="122">
        <v>0</v>
      </c>
    </row>
    <row r="8" spans="1:38" hidden="1" x14ac:dyDescent="0.25">
      <c r="A8" s="122" t="s">
        <v>1957</v>
      </c>
      <c r="B8" s="122">
        <v>1</v>
      </c>
      <c r="C8" s="122" t="s">
        <v>2079</v>
      </c>
      <c r="D8" s="122" t="s">
        <v>2085</v>
      </c>
      <c r="E8" s="122">
        <v>1</v>
      </c>
      <c r="F8" s="122">
        <v>14.673273622378501</v>
      </c>
      <c r="G8" s="122">
        <v>14.422044766292601</v>
      </c>
      <c r="H8" s="122">
        <v>14.704407376555</v>
      </c>
      <c r="I8" s="122">
        <v>14.744444946555999</v>
      </c>
      <c r="J8" s="122">
        <v>14.675070232948199</v>
      </c>
      <c r="K8" s="122">
        <v>14.2842216249025</v>
      </c>
      <c r="L8" s="122">
        <v>14.7522726877097</v>
      </c>
      <c r="M8" s="122">
        <v>15.471745658862501</v>
      </c>
      <c r="N8" s="122">
        <v>15.461225319397601</v>
      </c>
      <c r="O8" s="122">
        <v>16.793720276821801</v>
      </c>
      <c r="P8" s="122">
        <v>16.741477203209801</v>
      </c>
      <c r="Q8" s="122">
        <v>16.885799448221402</v>
      </c>
      <c r="R8" s="122">
        <v>16.7122881720579</v>
      </c>
      <c r="S8" s="122">
        <v>18.0508870229637</v>
      </c>
      <c r="T8" s="122">
        <v>19.772396988376698</v>
      </c>
      <c r="U8" s="122">
        <v>18.0429707464031</v>
      </c>
      <c r="V8" s="122">
        <v>17.390895399101101</v>
      </c>
      <c r="W8" s="122">
        <v>17.3521678995027</v>
      </c>
      <c r="X8" s="122">
        <v>16.241067732206599</v>
      </c>
      <c r="Y8" s="122">
        <v>15.8817841378838</v>
      </c>
      <c r="Z8" s="122">
        <v>15.735941749814501</v>
      </c>
      <c r="AA8" s="122">
        <v>15.4788295021482</v>
      </c>
      <c r="AB8" s="122">
        <v>15.137791962866601</v>
      </c>
      <c r="AC8" s="122">
        <v>14.7031436036345</v>
      </c>
      <c r="AD8" s="122">
        <v>14.914338755997299</v>
      </c>
      <c r="AE8" s="122">
        <v>15.104922116757701</v>
      </c>
      <c r="AF8" s="122">
        <v>15.2775681308103</v>
      </c>
      <c r="AG8" s="122">
        <v>15.4319051597813</v>
      </c>
      <c r="AH8" s="122">
        <v>15.940496219823901</v>
      </c>
      <c r="AI8" s="122">
        <v>15.556098475776199</v>
      </c>
      <c r="AJ8" s="122">
        <v>13.2107523946445</v>
      </c>
      <c r="AK8" s="122">
        <v>14.610100855712799</v>
      </c>
      <c r="AL8" s="122">
        <v>0</v>
      </c>
    </row>
    <row r="9" spans="1:38" hidden="1" x14ac:dyDescent="0.25">
      <c r="A9" s="122" t="s">
        <v>1957</v>
      </c>
      <c r="B9" s="122">
        <v>1</v>
      </c>
      <c r="C9" s="122" t="s">
        <v>2079</v>
      </c>
      <c r="D9" s="122" t="s">
        <v>2086</v>
      </c>
      <c r="E9" s="122">
        <v>1</v>
      </c>
      <c r="F9" s="122">
        <v>1.7608504694445</v>
      </c>
      <c r="G9" s="122">
        <v>1.7525901776152</v>
      </c>
      <c r="H9" s="122">
        <v>1.7652286542988</v>
      </c>
      <c r="I9" s="122">
        <v>1.8313383382720001</v>
      </c>
      <c r="J9" s="122">
        <v>1.7484877341681999</v>
      </c>
      <c r="K9" s="122">
        <v>1.73923751648</v>
      </c>
      <c r="L9" s="122">
        <v>1.6808555383899</v>
      </c>
      <c r="M9" s="122">
        <v>1.7351960120953001</v>
      </c>
      <c r="N9" s="122">
        <v>1.6859179282064001</v>
      </c>
      <c r="O9" s="122">
        <v>1.744640003784</v>
      </c>
      <c r="P9" s="122">
        <v>1.773165733778</v>
      </c>
      <c r="Q9" s="122">
        <v>1.6381218978959</v>
      </c>
      <c r="R9" s="122">
        <v>1.5562351352045001</v>
      </c>
      <c r="S9" s="122">
        <v>1.4834468346117</v>
      </c>
      <c r="T9" s="122">
        <v>1.5108838825766</v>
      </c>
      <c r="U9" s="122">
        <v>1.4431620965983001</v>
      </c>
      <c r="V9" s="122">
        <v>1.3176835704628</v>
      </c>
      <c r="W9" s="122">
        <v>1.3037593198280999</v>
      </c>
      <c r="X9" s="122">
        <v>1.1522488230931001</v>
      </c>
      <c r="Y9" s="122">
        <v>1.1775893150951999</v>
      </c>
      <c r="Z9" s="122">
        <v>1.1311979875689999</v>
      </c>
      <c r="AA9" s="122">
        <v>1.1791596522231</v>
      </c>
      <c r="AB9" s="122">
        <v>1.0406359255738</v>
      </c>
      <c r="AC9" s="122">
        <v>1.052622346952</v>
      </c>
      <c r="AD9" s="122">
        <v>1.1595602741301001</v>
      </c>
      <c r="AE9" s="122">
        <v>1.1255584044472</v>
      </c>
      <c r="AF9" s="122">
        <v>1.1965125416378</v>
      </c>
      <c r="AG9" s="122">
        <v>0.98541165214439996</v>
      </c>
      <c r="AH9" s="122">
        <v>1.8469067740739999</v>
      </c>
      <c r="AI9" s="122">
        <v>1.2146706917751999</v>
      </c>
      <c r="AJ9" s="122">
        <v>0.91646719697430001</v>
      </c>
      <c r="AK9" s="122">
        <v>0.99541457979339998</v>
      </c>
      <c r="AL9" s="122">
        <v>0</v>
      </c>
    </row>
    <row r="10" spans="1:38" hidden="1" x14ac:dyDescent="0.25">
      <c r="A10" s="122" t="s">
        <v>1957</v>
      </c>
      <c r="B10" s="122">
        <v>1</v>
      </c>
      <c r="C10" s="122" t="s">
        <v>2079</v>
      </c>
      <c r="D10" s="122" t="s">
        <v>2087</v>
      </c>
      <c r="E10" s="122">
        <v>1</v>
      </c>
      <c r="F10" s="122">
        <v>4.1536205024671</v>
      </c>
      <c r="G10" s="122">
        <v>4.3176077570205997</v>
      </c>
      <c r="H10" s="122">
        <v>4.2601903579703002</v>
      </c>
      <c r="I10" s="122">
        <v>4.2936709272569997</v>
      </c>
      <c r="J10" s="122">
        <v>4.1944570455291998</v>
      </c>
      <c r="K10" s="122">
        <v>4.0631906879774</v>
      </c>
      <c r="L10" s="122">
        <v>4.1461421763731998</v>
      </c>
      <c r="M10" s="122">
        <v>4.0491449896766003</v>
      </c>
      <c r="N10" s="122">
        <v>4.1299255430050996</v>
      </c>
      <c r="O10" s="122">
        <v>4.2777558664323001</v>
      </c>
      <c r="P10" s="122">
        <v>4.2719188091148004</v>
      </c>
      <c r="Q10" s="122">
        <v>4.2259268110096002</v>
      </c>
      <c r="R10" s="122">
        <v>4.5292513933867999</v>
      </c>
      <c r="S10" s="122">
        <v>4.4675034182157001</v>
      </c>
      <c r="T10" s="122">
        <v>4.5162577209319998</v>
      </c>
      <c r="U10" s="122">
        <v>4.7623804105046998</v>
      </c>
      <c r="V10" s="122">
        <v>4.7965034384000003</v>
      </c>
      <c r="W10" s="122">
        <v>4.8023318708318996</v>
      </c>
      <c r="X10" s="122">
        <v>4.4332447338428</v>
      </c>
      <c r="Y10" s="122">
        <v>4.3668111289824001</v>
      </c>
      <c r="Z10" s="122">
        <v>5.0100823161479999</v>
      </c>
      <c r="AA10" s="122">
        <v>4.6572446667502003</v>
      </c>
      <c r="AB10" s="122">
        <v>4.5289197236045</v>
      </c>
      <c r="AC10" s="122">
        <v>4.3381676640383997</v>
      </c>
      <c r="AD10" s="122">
        <v>4.4370942993264002</v>
      </c>
      <c r="AE10" s="122">
        <v>4.6603824877962001</v>
      </c>
      <c r="AF10" s="122">
        <v>5.4205822743642997</v>
      </c>
      <c r="AG10" s="122">
        <v>5.1592202217493002</v>
      </c>
      <c r="AH10" s="122">
        <v>5.4466552395325998</v>
      </c>
      <c r="AI10" s="122">
        <v>5.6691468359946997</v>
      </c>
      <c r="AJ10" s="122">
        <v>4.7841377361286996</v>
      </c>
      <c r="AK10" s="122">
        <v>5.1995155256145003</v>
      </c>
      <c r="AL10" s="122">
        <v>0</v>
      </c>
    </row>
    <row r="11" spans="1:38" hidden="1" x14ac:dyDescent="0.25">
      <c r="A11" s="122" t="s">
        <v>1957</v>
      </c>
      <c r="B11" s="122">
        <v>1</v>
      </c>
      <c r="C11" s="122" t="s">
        <v>2079</v>
      </c>
      <c r="D11" s="122" t="s">
        <v>2088</v>
      </c>
      <c r="E11" s="122">
        <v>1</v>
      </c>
      <c r="F11" s="122">
        <v>73.934785711296698</v>
      </c>
      <c r="G11" s="122">
        <v>69.831424289810897</v>
      </c>
      <c r="H11" s="122">
        <v>72.885199505455105</v>
      </c>
      <c r="I11" s="122">
        <v>76.359877760068599</v>
      </c>
      <c r="J11" s="122">
        <v>77.967993909055096</v>
      </c>
      <c r="K11" s="122">
        <v>79.149272983109995</v>
      </c>
      <c r="L11" s="122">
        <v>80.916616136818504</v>
      </c>
      <c r="M11" s="122">
        <v>82.288942652475697</v>
      </c>
      <c r="N11" s="122">
        <v>83.963337578238395</v>
      </c>
      <c r="O11" s="122">
        <v>87.965206203202996</v>
      </c>
      <c r="P11" s="122">
        <v>93.263774037407799</v>
      </c>
      <c r="Q11" s="122">
        <v>91.256486620571593</v>
      </c>
      <c r="R11" s="122">
        <v>93.452151246572001</v>
      </c>
      <c r="S11" s="122">
        <v>94.398333306112207</v>
      </c>
      <c r="T11" s="122">
        <v>100.57645869739331</v>
      </c>
      <c r="U11" s="122">
        <v>102.8070851382633</v>
      </c>
      <c r="V11" s="122">
        <v>103.6059935577552</v>
      </c>
      <c r="W11" s="122">
        <v>101.2891497567736</v>
      </c>
      <c r="X11" s="122">
        <v>94.395983488480496</v>
      </c>
      <c r="Y11" s="122">
        <v>90.167218346423496</v>
      </c>
      <c r="Z11" s="122">
        <v>93.934770901682498</v>
      </c>
      <c r="AA11" s="122">
        <v>92.359794178015804</v>
      </c>
      <c r="AB11" s="122">
        <v>91.999429838270302</v>
      </c>
      <c r="AC11" s="122">
        <v>92.713588697704495</v>
      </c>
      <c r="AD11" s="122">
        <v>94.250066636903298</v>
      </c>
      <c r="AE11" s="122">
        <v>96.722543033438996</v>
      </c>
      <c r="AF11" s="122">
        <v>99.5892681061421</v>
      </c>
      <c r="AG11" s="122">
        <v>102.64099472791619</v>
      </c>
      <c r="AH11" s="122">
        <v>106.67812349114141</v>
      </c>
      <c r="AI11" s="122">
        <v>105.6495899164188</v>
      </c>
      <c r="AJ11" s="122">
        <v>89.622643585066896</v>
      </c>
      <c r="AK11" s="122">
        <v>106.3721689465071</v>
      </c>
      <c r="AL11" s="122">
        <v>0</v>
      </c>
    </row>
    <row r="12" spans="1:38" hidden="1" x14ac:dyDescent="0.25">
      <c r="A12" s="122" t="s">
        <v>1957</v>
      </c>
      <c r="B12" s="122">
        <v>1</v>
      </c>
      <c r="C12" s="122" t="s">
        <v>2079</v>
      </c>
      <c r="D12" s="122" t="s">
        <v>2089</v>
      </c>
      <c r="E12" s="122">
        <v>1</v>
      </c>
      <c r="F12" s="122">
        <v>48.192042969114098</v>
      </c>
      <c r="G12" s="122">
        <v>46.481003611657201</v>
      </c>
      <c r="H12" s="122">
        <v>47.026054480624801</v>
      </c>
      <c r="I12" s="122">
        <v>52.208293198843201</v>
      </c>
      <c r="J12" s="122">
        <v>53.402479303030802</v>
      </c>
      <c r="K12" s="122">
        <v>55.779682603308402</v>
      </c>
      <c r="L12" s="122">
        <v>57.8936968616634</v>
      </c>
      <c r="M12" s="122">
        <v>56.751551515634397</v>
      </c>
      <c r="N12" s="122">
        <v>59.412577467362397</v>
      </c>
      <c r="O12" s="122">
        <v>61.914213850784499</v>
      </c>
      <c r="P12" s="122">
        <v>62.020874263285599</v>
      </c>
      <c r="Q12" s="122">
        <v>61.5051902435439</v>
      </c>
      <c r="R12" s="122">
        <v>62.3536521141449</v>
      </c>
      <c r="S12" s="122">
        <v>63.390891883762102</v>
      </c>
      <c r="T12" s="122">
        <v>63.854931997714303</v>
      </c>
      <c r="U12" s="122">
        <v>66.757133781430994</v>
      </c>
      <c r="V12" s="122">
        <v>63.492255922895403</v>
      </c>
      <c r="W12" s="122">
        <v>62.483142700594897</v>
      </c>
      <c r="X12" s="122">
        <v>57.175992009313397</v>
      </c>
      <c r="Y12" s="122">
        <v>59.401678459076301</v>
      </c>
      <c r="Z12" s="122">
        <v>61.9933945661748</v>
      </c>
      <c r="AA12" s="122">
        <v>59.798877291240998</v>
      </c>
      <c r="AB12" s="122">
        <v>57.608589137112901</v>
      </c>
      <c r="AC12" s="122">
        <v>59.348944798163799</v>
      </c>
      <c r="AD12" s="122">
        <v>58.150888219260203</v>
      </c>
      <c r="AE12" s="122">
        <v>62.367193590639303</v>
      </c>
      <c r="AF12" s="122">
        <v>59.379054553682103</v>
      </c>
      <c r="AG12" s="122">
        <v>63.486403776832297</v>
      </c>
      <c r="AH12" s="122">
        <v>62.123060622628998</v>
      </c>
      <c r="AI12" s="122">
        <v>60.790727224685597</v>
      </c>
      <c r="AJ12" s="122">
        <v>55.009169351201798</v>
      </c>
      <c r="AK12" s="122">
        <v>58.275495322952402</v>
      </c>
      <c r="AL12" s="122">
        <v>0</v>
      </c>
    </row>
    <row r="13" spans="1:38" hidden="1" x14ac:dyDescent="0.25">
      <c r="A13" s="122" t="s">
        <v>1957</v>
      </c>
      <c r="B13" s="122">
        <v>1</v>
      </c>
      <c r="C13" s="122" t="s">
        <v>2079</v>
      </c>
      <c r="D13" s="122" t="s">
        <v>2090</v>
      </c>
      <c r="E13" s="122">
        <v>1</v>
      </c>
      <c r="F13" s="122">
        <v>7.6478047247158001</v>
      </c>
      <c r="G13" s="122">
        <v>7.0036050198837003</v>
      </c>
      <c r="H13" s="122">
        <v>7.1567877669972999</v>
      </c>
      <c r="I13" s="122">
        <v>6.6423627630929998</v>
      </c>
      <c r="J13" s="122">
        <v>7.1621719774264996</v>
      </c>
      <c r="K13" s="122">
        <v>7.1014529318960999</v>
      </c>
      <c r="L13" s="122">
        <v>7.0810835584953002</v>
      </c>
      <c r="M13" s="122">
        <v>6.9459906434305996</v>
      </c>
      <c r="N13" s="122">
        <v>6.7986916656418002</v>
      </c>
      <c r="O13" s="122">
        <v>6.8016506663133001</v>
      </c>
      <c r="P13" s="122">
        <v>7.1620280115114001</v>
      </c>
      <c r="Q13" s="122">
        <v>6.9905399961462997</v>
      </c>
      <c r="R13" s="122">
        <v>7.4003878170692001</v>
      </c>
      <c r="S13" s="122">
        <v>7.8134434012045002</v>
      </c>
      <c r="T13" s="122">
        <v>8.2238793400968007</v>
      </c>
      <c r="U13" s="122">
        <v>9.0931393083145995</v>
      </c>
      <c r="V13" s="122">
        <v>9.373971408309</v>
      </c>
      <c r="W13" s="122">
        <v>8.6736005530749996</v>
      </c>
      <c r="X13" s="122">
        <v>7.3953744063353</v>
      </c>
      <c r="Y13" s="122">
        <v>6.8328377866786996</v>
      </c>
      <c r="Z13" s="122">
        <v>7.7029880261855004</v>
      </c>
      <c r="AA13" s="122">
        <v>8.0366955889835996</v>
      </c>
      <c r="AB13" s="122">
        <v>7.9894089832463999</v>
      </c>
      <c r="AC13" s="122">
        <v>8.3151499929947992</v>
      </c>
      <c r="AD13" s="122">
        <v>8.4607789911434992</v>
      </c>
      <c r="AE13" s="122">
        <v>8.5072861199609005</v>
      </c>
      <c r="AF13" s="122">
        <v>8.6218634470117994</v>
      </c>
      <c r="AG13" s="122">
        <v>8.9988981348144996</v>
      </c>
      <c r="AH13" s="122">
        <v>8.9348349541765995</v>
      </c>
      <c r="AI13" s="122">
        <v>9.2293173224379998</v>
      </c>
      <c r="AJ13" s="122">
        <v>5.9271985487516998</v>
      </c>
      <c r="AK13" s="122">
        <v>7.9439559411724998</v>
      </c>
      <c r="AL13" s="122">
        <v>0</v>
      </c>
    </row>
    <row r="14" spans="1:38" hidden="1" x14ac:dyDescent="0.25">
      <c r="A14" s="122" t="s">
        <v>1957</v>
      </c>
      <c r="B14" s="122">
        <v>1</v>
      </c>
      <c r="C14" s="122" t="s">
        <v>2079</v>
      </c>
      <c r="D14" s="122" t="s">
        <v>2091</v>
      </c>
      <c r="E14" s="122">
        <v>1</v>
      </c>
      <c r="F14" s="122">
        <v>17.0108645716175</v>
      </c>
      <c r="G14" s="122">
        <v>16.095513222366801</v>
      </c>
      <c r="H14" s="122">
        <v>16.153112347879599</v>
      </c>
      <c r="I14" s="122">
        <v>16.547293531933999</v>
      </c>
      <c r="J14" s="122">
        <v>17.711419412778799</v>
      </c>
      <c r="K14" s="122">
        <v>18.273413541604299</v>
      </c>
      <c r="L14" s="122">
        <v>19.240555345612599</v>
      </c>
      <c r="M14" s="122">
        <v>19.009301832031099</v>
      </c>
      <c r="N14" s="122">
        <v>19.862827415749202</v>
      </c>
      <c r="O14" s="122">
        <v>19.9749890847758</v>
      </c>
      <c r="P14" s="122">
        <v>19.843157930883098</v>
      </c>
      <c r="Q14" s="122">
        <v>19.5864739095374</v>
      </c>
      <c r="R14" s="122">
        <v>20.097114458631701</v>
      </c>
      <c r="S14" s="122">
        <v>20.340774070534898</v>
      </c>
      <c r="T14" s="122">
        <v>20.993281153718701</v>
      </c>
      <c r="U14" s="122">
        <v>21.0172151820802</v>
      </c>
      <c r="V14" s="122">
        <v>21.254509167184899</v>
      </c>
      <c r="W14" s="122">
        <v>21.4718153507437</v>
      </c>
      <c r="X14" s="122">
        <v>20.995150642820601</v>
      </c>
      <c r="Y14" s="122">
        <v>20.3022177893749</v>
      </c>
      <c r="Z14" s="122">
        <v>20.743237476965099</v>
      </c>
      <c r="AA14" s="122">
        <v>20.917721213058499</v>
      </c>
      <c r="AB14" s="122">
        <v>20.065830858665301</v>
      </c>
      <c r="AC14" s="122">
        <v>20.1553080494865</v>
      </c>
      <c r="AD14" s="122">
        <v>21.023119423630298</v>
      </c>
      <c r="AE14" s="122">
        <v>20.494447248267601</v>
      </c>
      <c r="AF14" s="122">
        <v>21.636084135750199</v>
      </c>
      <c r="AG14" s="122">
        <v>20.719016552612</v>
      </c>
      <c r="AH14" s="122">
        <v>21.149642585952499</v>
      </c>
      <c r="AI14" s="122">
        <v>21.037083868254399</v>
      </c>
      <c r="AJ14" s="122">
        <v>19.4774287374089</v>
      </c>
      <c r="AK14" s="122">
        <v>20.615970343887799</v>
      </c>
      <c r="AL14" s="122">
        <v>0</v>
      </c>
    </row>
    <row r="15" spans="1:38" hidden="1" x14ac:dyDescent="0.25">
      <c r="A15" s="122" t="s">
        <v>1957</v>
      </c>
      <c r="B15" s="122">
        <v>1</v>
      </c>
      <c r="C15" s="122" t="s">
        <v>2079</v>
      </c>
      <c r="D15" s="122" t="s">
        <v>2092</v>
      </c>
      <c r="E15" s="122">
        <v>1</v>
      </c>
      <c r="F15" s="122">
        <v>6.3978363839553998</v>
      </c>
      <c r="G15" s="122">
        <v>6.1770264148126</v>
      </c>
      <c r="H15" s="122">
        <v>6.3610789642969001</v>
      </c>
      <c r="I15" s="122">
        <v>7.1866541894109002</v>
      </c>
      <c r="J15" s="122">
        <v>7.2572759383200998</v>
      </c>
      <c r="K15" s="122">
        <v>7.7096987188148001</v>
      </c>
      <c r="L15" s="122">
        <v>7.9883965747514996</v>
      </c>
      <c r="M15" s="122">
        <v>8.3746079115331007</v>
      </c>
      <c r="N15" s="122">
        <v>8.2598355960545007</v>
      </c>
      <c r="O15" s="122">
        <v>8.8895473158098994</v>
      </c>
      <c r="P15" s="122">
        <v>8.7686624199738006</v>
      </c>
      <c r="Q15" s="122">
        <v>8.5495827197712</v>
      </c>
      <c r="R15" s="122">
        <v>8.7104378421876998</v>
      </c>
      <c r="S15" s="122">
        <v>8.4514499699516001</v>
      </c>
      <c r="T15" s="122">
        <v>8.6206447149225998</v>
      </c>
      <c r="U15" s="122">
        <v>8.5798648524952998</v>
      </c>
      <c r="V15" s="122">
        <v>9.0328439146974997</v>
      </c>
      <c r="W15" s="122">
        <v>9.3106033302385995</v>
      </c>
      <c r="X15" s="122">
        <v>8.6415196267100001</v>
      </c>
      <c r="Y15" s="122">
        <v>8.4721319953135001</v>
      </c>
      <c r="Z15" s="122">
        <v>9.0562223840989002</v>
      </c>
      <c r="AA15" s="122">
        <v>8.6923432364299007</v>
      </c>
      <c r="AB15" s="122">
        <v>8.8284973877849993</v>
      </c>
      <c r="AC15" s="122">
        <v>8.8732807811111005</v>
      </c>
      <c r="AD15" s="122">
        <v>9.1217134798400004</v>
      </c>
      <c r="AE15" s="122">
        <v>9.3323288062785998</v>
      </c>
      <c r="AF15" s="122">
        <v>9.7656052807428999</v>
      </c>
      <c r="AG15" s="122">
        <v>9.9902507996851995</v>
      </c>
      <c r="AH15" s="122">
        <v>9.9391783098085007</v>
      </c>
      <c r="AI15" s="122">
        <v>10.2852136613603</v>
      </c>
      <c r="AJ15" s="122">
        <v>10.0545060072167</v>
      </c>
      <c r="AK15" s="122">
        <v>10.8742275805044</v>
      </c>
      <c r="AL15" s="122">
        <v>0</v>
      </c>
    </row>
    <row r="16" spans="1:38" hidden="1" x14ac:dyDescent="0.25">
      <c r="A16" s="122" t="s">
        <v>1957</v>
      </c>
      <c r="B16" s="122">
        <v>1</v>
      </c>
      <c r="C16" s="122" t="s">
        <v>2079</v>
      </c>
      <c r="D16" s="122" t="s">
        <v>2093</v>
      </c>
      <c r="E16" s="122">
        <v>1</v>
      </c>
      <c r="F16" s="122">
        <v>53.201204077242899</v>
      </c>
      <c r="G16" s="122">
        <v>51.944094464636002</v>
      </c>
      <c r="H16" s="122">
        <v>53.957770004155599</v>
      </c>
      <c r="I16" s="122">
        <v>55.908129216801498</v>
      </c>
      <c r="J16" s="122">
        <v>55.483548205543897</v>
      </c>
      <c r="K16" s="122">
        <v>57.916442187882403</v>
      </c>
      <c r="L16" s="122">
        <v>59.376862826096598</v>
      </c>
      <c r="M16" s="122">
        <v>63.678808145505599</v>
      </c>
      <c r="N16" s="122">
        <v>59.269007866290799</v>
      </c>
      <c r="O16" s="122">
        <v>65.635668563935297</v>
      </c>
      <c r="P16" s="122">
        <v>67.084280223307601</v>
      </c>
      <c r="Q16" s="122">
        <v>65.026562624535501</v>
      </c>
      <c r="R16" s="122">
        <v>65.229891232560902</v>
      </c>
      <c r="S16" s="122">
        <v>65.899757257234299</v>
      </c>
      <c r="T16" s="122">
        <v>68.096801434875104</v>
      </c>
      <c r="U16" s="122">
        <v>73.485546864566203</v>
      </c>
      <c r="V16" s="122">
        <v>70.047310531163205</v>
      </c>
      <c r="W16" s="122">
        <v>69.907963832697703</v>
      </c>
      <c r="X16" s="122">
        <v>65.879632090475994</v>
      </c>
      <c r="Y16" s="122">
        <v>63.629316059234498</v>
      </c>
      <c r="Z16" s="122">
        <v>63.3445554616886</v>
      </c>
      <c r="AA16" s="122">
        <v>62.550648008604902</v>
      </c>
      <c r="AB16" s="122">
        <v>60.648280362150501</v>
      </c>
      <c r="AC16" s="122">
        <v>61.137626206082999</v>
      </c>
      <c r="AD16" s="122">
        <v>62.767503596061601</v>
      </c>
      <c r="AE16" s="122">
        <v>67.821053749972407</v>
      </c>
      <c r="AF16" s="122">
        <v>64.332384212447096</v>
      </c>
      <c r="AG16" s="122">
        <v>64.579619929782893</v>
      </c>
      <c r="AH16" s="122">
        <v>64.817339546297006</v>
      </c>
      <c r="AI16" s="122">
        <v>62.851170196680698</v>
      </c>
      <c r="AJ16" s="122">
        <v>51.987949948472497</v>
      </c>
      <c r="AK16" s="122">
        <v>57.394997688287397</v>
      </c>
      <c r="AL16" s="122">
        <v>0</v>
      </c>
    </row>
    <row r="17" spans="1:38" hidden="1" x14ac:dyDescent="0.25">
      <c r="A17" s="122" t="s">
        <v>1957</v>
      </c>
      <c r="B17" s="122">
        <v>1</v>
      </c>
      <c r="C17" s="122" t="s">
        <v>2079</v>
      </c>
      <c r="D17" s="122" t="s">
        <v>2094</v>
      </c>
      <c r="E17" s="122">
        <v>1</v>
      </c>
      <c r="F17" s="122">
        <v>38.319925802593701</v>
      </c>
      <c r="G17" s="122">
        <v>37.473482109041299</v>
      </c>
      <c r="H17" s="122">
        <v>38.035806498997502</v>
      </c>
      <c r="I17" s="122">
        <v>40.2093537030877</v>
      </c>
      <c r="J17" s="122">
        <v>41.779013893932202</v>
      </c>
      <c r="K17" s="122">
        <v>42.789735688681198</v>
      </c>
      <c r="L17" s="122">
        <v>41.957600077540398</v>
      </c>
      <c r="M17" s="122">
        <v>41.782197808256697</v>
      </c>
      <c r="N17" s="122">
        <v>42.613025342421999</v>
      </c>
      <c r="O17" s="122">
        <v>41.754907182466802</v>
      </c>
      <c r="P17" s="122">
        <v>47.294946075781901</v>
      </c>
      <c r="Q17" s="122">
        <v>43.061837964873597</v>
      </c>
      <c r="R17" s="122">
        <v>46.798980987869797</v>
      </c>
      <c r="S17" s="122">
        <v>45.3102636530514</v>
      </c>
      <c r="T17" s="122">
        <v>45.4262448704864</v>
      </c>
      <c r="U17" s="122">
        <v>45.262934248448801</v>
      </c>
      <c r="V17" s="122">
        <v>45.342569905520598</v>
      </c>
      <c r="W17" s="122">
        <v>44.747410561900203</v>
      </c>
      <c r="X17" s="122">
        <v>42.095306889382698</v>
      </c>
      <c r="Y17" s="122">
        <v>39.610375757124402</v>
      </c>
      <c r="Z17" s="122">
        <v>40.113923812565901</v>
      </c>
      <c r="AA17" s="122">
        <v>39.269486575989397</v>
      </c>
      <c r="AB17" s="122">
        <v>38.868532311134203</v>
      </c>
      <c r="AC17" s="122">
        <v>38.330952565996803</v>
      </c>
      <c r="AD17" s="122">
        <v>39.840294979225803</v>
      </c>
      <c r="AE17" s="122">
        <v>40.341223308319599</v>
      </c>
      <c r="AF17" s="122">
        <v>40.347045459401599</v>
      </c>
      <c r="AG17" s="122">
        <v>40.099456576111699</v>
      </c>
      <c r="AH17" s="122">
        <v>39.829431507691901</v>
      </c>
      <c r="AI17" s="122">
        <v>39.209509260112299</v>
      </c>
      <c r="AJ17" s="122">
        <v>36.352993175170802</v>
      </c>
      <c r="AK17" s="122">
        <v>40.221983640117998</v>
      </c>
      <c r="AL17" s="122">
        <v>0</v>
      </c>
    </row>
    <row r="18" spans="1:38" hidden="1" x14ac:dyDescent="0.25">
      <c r="A18" s="122" t="s">
        <v>1957</v>
      </c>
      <c r="B18" s="122">
        <v>1</v>
      </c>
      <c r="C18" s="122" t="s">
        <v>2079</v>
      </c>
      <c r="D18" s="122" t="s">
        <v>2095</v>
      </c>
      <c r="E18" s="122">
        <v>1</v>
      </c>
      <c r="F18" s="122">
        <v>17.837919293285498</v>
      </c>
      <c r="G18" s="122">
        <v>16.509957974934</v>
      </c>
      <c r="H18" s="122">
        <v>16.4439253897011</v>
      </c>
      <c r="I18" s="122">
        <v>17.156582368096402</v>
      </c>
      <c r="J18" s="122">
        <v>16.486631399602199</v>
      </c>
      <c r="K18" s="122">
        <v>17.3484309139441</v>
      </c>
      <c r="L18" s="122">
        <v>18.195617047510201</v>
      </c>
      <c r="M18" s="122">
        <v>18.381157628898801</v>
      </c>
      <c r="N18" s="122">
        <v>18.419432407129602</v>
      </c>
      <c r="O18" s="122">
        <v>19.6394872030091</v>
      </c>
      <c r="P18" s="122">
        <v>18.527191554012301</v>
      </c>
      <c r="Q18" s="122">
        <v>17.346664323091101</v>
      </c>
      <c r="R18" s="122">
        <v>17.607242533169799</v>
      </c>
      <c r="S18" s="122">
        <v>19.3876538633995</v>
      </c>
      <c r="T18" s="122">
        <v>18.558554943701299</v>
      </c>
      <c r="U18" s="122">
        <v>16.795502533177199</v>
      </c>
      <c r="V18" s="122">
        <v>17.729796756897802</v>
      </c>
      <c r="W18" s="122">
        <v>18.2109421144857</v>
      </c>
      <c r="X18" s="122">
        <v>17.875058018868</v>
      </c>
      <c r="Y18" s="122">
        <v>17.739205124088599</v>
      </c>
      <c r="Z18" s="122">
        <v>17.853572220259899</v>
      </c>
      <c r="AA18" s="122">
        <v>17.243632375177899</v>
      </c>
      <c r="AB18" s="122">
        <v>16.642972251384698</v>
      </c>
      <c r="AC18" s="122">
        <v>16.9182388184269</v>
      </c>
      <c r="AD18" s="122">
        <v>17.8004215872161</v>
      </c>
      <c r="AE18" s="122">
        <v>16.973083902232698</v>
      </c>
      <c r="AF18" s="122">
        <v>16.9668912307326</v>
      </c>
      <c r="AG18" s="122">
        <v>16.048957698343202</v>
      </c>
      <c r="AH18" s="122">
        <v>17.268534577093099</v>
      </c>
      <c r="AI18" s="122">
        <v>17.678718854740499</v>
      </c>
      <c r="AJ18" s="122">
        <v>16.413640192558901</v>
      </c>
      <c r="AK18" s="122">
        <v>16.4834688368048</v>
      </c>
      <c r="AL18" s="122">
        <v>0</v>
      </c>
    </row>
    <row r="19" spans="1:38" hidden="1" x14ac:dyDescent="0.25">
      <c r="A19" s="122" t="s">
        <v>1957</v>
      </c>
      <c r="B19" s="122">
        <v>1</v>
      </c>
      <c r="C19" s="122" t="s">
        <v>2079</v>
      </c>
      <c r="D19" s="122" t="s">
        <v>2096</v>
      </c>
      <c r="E19" s="122">
        <v>1</v>
      </c>
      <c r="F19" s="122">
        <v>24.7594229946904</v>
      </c>
      <c r="G19" s="122">
        <v>23.587427351530401</v>
      </c>
      <c r="H19" s="122">
        <v>25.761903865511201</v>
      </c>
      <c r="I19" s="122">
        <v>26.615344303949598</v>
      </c>
      <c r="J19" s="122">
        <v>26.732250403266299</v>
      </c>
      <c r="K19" s="122">
        <v>27.107351817361899</v>
      </c>
      <c r="L19" s="122">
        <v>25.801889501908502</v>
      </c>
      <c r="M19" s="122">
        <v>28.552540782662302</v>
      </c>
      <c r="N19" s="122">
        <v>28.900837696000799</v>
      </c>
      <c r="O19" s="122">
        <v>29.873965632717301</v>
      </c>
      <c r="P19" s="122">
        <v>30.396851865248799</v>
      </c>
      <c r="Q19" s="122">
        <v>30.515296364162101</v>
      </c>
      <c r="R19" s="122">
        <v>31.418244469960701</v>
      </c>
      <c r="S19" s="122">
        <v>31.303475790137899</v>
      </c>
      <c r="T19" s="122">
        <v>32.392661104208898</v>
      </c>
      <c r="U19" s="122">
        <v>31.215063125648602</v>
      </c>
      <c r="V19" s="122">
        <v>30.736141548142399</v>
      </c>
      <c r="W19" s="122">
        <v>31.292270383452401</v>
      </c>
      <c r="X19" s="122">
        <v>29.2988273639852</v>
      </c>
      <c r="Y19" s="122">
        <v>29.446533946357999</v>
      </c>
      <c r="Z19" s="122">
        <v>29.644546575926</v>
      </c>
      <c r="AA19" s="122">
        <v>28.993551861294002</v>
      </c>
      <c r="AB19" s="122">
        <v>28.342594265429199</v>
      </c>
      <c r="AC19" s="122">
        <v>27.685342632497001</v>
      </c>
      <c r="AD19" s="122">
        <v>28.812986229880501</v>
      </c>
      <c r="AE19" s="122">
        <v>28.8289279583806</v>
      </c>
      <c r="AF19" s="122">
        <v>29.056540794707001</v>
      </c>
      <c r="AG19" s="122">
        <v>29.680419747565502</v>
      </c>
      <c r="AH19" s="122">
        <v>30.971212978570598</v>
      </c>
      <c r="AI19" s="122">
        <v>30.760994486270199</v>
      </c>
      <c r="AJ19" s="122">
        <v>28.918244903846599</v>
      </c>
      <c r="AK19" s="122">
        <v>31.716190689425499</v>
      </c>
      <c r="AL19" s="122">
        <v>0</v>
      </c>
    </row>
    <row r="20" spans="1:38" hidden="1" x14ac:dyDescent="0.25">
      <c r="A20" s="122" t="s">
        <v>1957</v>
      </c>
      <c r="B20" s="122">
        <v>1</v>
      </c>
      <c r="C20" s="122" t="s">
        <v>2079</v>
      </c>
      <c r="D20" s="122" t="s">
        <v>2097</v>
      </c>
      <c r="E20" s="122">
        <v>1</v>
      </c>
      <c r="F20" s="122">
        <v>32.528094985919203</v>
      </c>
      <c r="G20" s="122">
        <v>33.218036031319699</v>
      </c>
      <c r="H20" s="122">
        <v>35.214568442177899</v>
      </c>
      <c r="I20" s="122">
        <v>35.549080862849799</v>
      </c>
      <c r="J20" s="122">
        <v>37.901293571830799</v>
      </c>
      <c r="K20" s="122">
        <v>37.807188207043403</v>
      </c>
      <c r="L20" s="122">
        <v>39.765177862731399</v>
      </c>
      <c r="M20" s="122">
        <v>36.469140137789097</v>
      </c>
      <c r="N20" s="122">
        <v>35.922177770725298</v>
      </c>
      <c r="O20" s="122">
        <v>39.259366052326598</v>
      </c>
      <c r="P20" s="122">
        <v>44.425365371274602</v>
      </c>
      <c r="Q20" s="122">
        <v>39.007748256026801</v>
      </c>
      <c r="R20" s="122">
        <v>40.738460487163202</v>
      </c>
      <c r="S20" s="122">
        <v>41.001438084841297</v>
      </c>
      <c r="T20" s="122">
        <v>39.415654427910297</v>
      </c>
      <c r="U20" s="122">
        <v>38.028365096622501</v>
      </c>
      <c r="V20" s="122">
        <v>40.744441598839998</v>
      </c>
      <c r="W20" s="122">
        <v>37.1161708476941</v>
      </c>
      <c r="X20" s="122">
        <v>34.2467210218826</v>
      </c>
      <c r="Y20" s="122">
        <v>33.540938826917802</v>
      </c>
      <c r="Z20" s="122">
        <v>29.4543661426714</v>
      </c>
      <c r="AA20" s="122">
        <v>29.960953862550902</v>
      </c>
      <c r="AB20" s="122">
        <v>28.932322365450499</v>
      </c>
      <c r="AC20" s="122">
        <v>28.589750252089299</v>
      </c>
      <c r="AD20" s="122">
        <v>28.349627018902599</v>
      </c>
      <c r="AE20" s="122">
        <v>27.424059554647201</v>
      </c>
      <c r="AF20" s="122">
        <v>29.535452404866401</v>
      </c>
      <c r="AG20" s="122">
        <v>30.930543836302</v>
      </c>
      <c r="AH20" s="122">
        <v>31.2101670874499</v>
      </c>
      <c r="AI20" s="122">
        <v>33.569061876046</v>
      </c>
      <c r="AJ20" s="122">
        <v>31.434031601510998</v>
      </c>
      <c r="AK20" s="122">
        <v>38.094831657621697</v>
      </c>
      <c r="AL20" s="122">
        <v>0</v>
      </c>
    </row>
    <row r="21" spans="1:38" hidden="1" x14ac:dyDescent="0.25">
      <c r="A21" s="122" t="s">
        <v>1957</v>
      </c>
      <c r="B21" s="122">
        <v>1</v>
      </c>
      <c r="C21" s="122" t="s">
        <v>2079</v>
      </c>
      <c r="D21" s="122" t="s">
        <v>2098</v>
      </c>
      <c r="E21" s="122">
        <v>1</v>
      </c>
      <c r="F21" s="122">
        <v>27.312118324656499</v>
      </c>
      <c r="G21" s="122">
        <v>25.838495533146101</v>
      </c>
      <c r="H21" s="122">
        <v>26.240214303691101</v>
      </c>
      <c r="I21" s="122">
        <v>26.312737738744701</v>
      </c>
      <c r="J21" s="122">
        <v>26.830748066747201</v>
      </c>
      <c r="K21" s="122">
        <v>27.217376277408398</v>
      </c>
      <c r="L21" s="122">
        <v>28.252555332110902</v>
      </c>
      <c r="M21" s="122">
        <v>28.806887510122099</v>
      </c>
      <c r="N21" s="122">
        <v>29.534022757799502</v>
      </c>
      <c r="O21" s="122">
        <v>30.481099410685001</v>
      </c>
      <c r="P21" s="122">
        <v>31.3860512989962</v>
      </c>
      <c r="Q21" s="122">
        <v>30.791018053977801</v>
      </c>
      <c r="R21" s="122">
        <v>30.782808460445999</v>
      </c>
      <c r="S21" s="122">
        <v>31.304783600213899</v>
      </c>
      <c r="T21" s="122">
        <v>31.9688984009222</v>
      </c>
      <c r="U21" s="122">
        <v>31.792006469623001</v>
      </c>
      <c r="V21" s="122">
        <v>30.8879294603401</v>
      </c>
      <c r="W21" s="122">
        <v>31.405968939832601</v>
      </c>
      <c r="X21" s="122">
        <v>30.286500602526999</v>
      </c>
      <c r="Y21" s="122">
        <v>28.593419498319399</v>
      </c>
      <c r="Z21" s="122">
        <v>29.097711075615099</v>
      </c>
      <c r="AA21" s="122">
        <v>29.082261250606098</v>
      </c>
      <c r="AB21" s="122">
        <v>29.002888776625799</v>
      </c>
      <c r="AC21" s="122">
        <v>29.395359731095098</v>
      </c>
      <c r="AD21" s="122">
        <v>28.910478928947899</v>
      </c>
      <c r="AE21" s="122">
        <v>29.7366641240611</v>
      </c>
      <c r="AF21" s="122">
        <v>30.421317177480699</v>
      </c>
      <c r="AG21" s="122">
        <v>30.093764802070101</v>
      </c>
      <c r="AH21" s="122">
        <v>30.672777193974699</v>
      </c>
      <c r="AI21" s="122">
        <v>30.716676402374102</v>
      </c>
      <c r="AJ21" s="122">
        <v>23.321886832047198</v>
      </c>
      <c r="AK21" s="122">
        <v>26.603175041361801</v>
      </c>
      <c r="AL21" s="122">
        <v>0</v>
      </c>
    </row>
    <row r="22" spans="1:38" hidden="1" x14ac:dyDescent="0.25">
      <c r="A22" s="122" t="s">
        <v>1957</v>
      </c>
      <c r="B22" s="122">
        <v>1</v>
      </c>
      <c r="C22" s="122" t="s">
        <v>2079</v>
      </c>
      <c r="D22" s="122" t="s">
        <v>2099</v>
      </c>
      <c r="E22" s="122">
        <v>1</v>
      </c>
      <c r="F22" s="122">
        <v>23.519907774010999</v>
      </c>
      <c r="G22" s="122">
        <v>23.180482918328199</v>
      </c>
      <c r="H22" s="122">
        <v>23.885880982154202</v>
      </c>
      <c r="I22" s="122">
        <v>23.843708211793398</v>
      </c>
      <c r="J22" s="122">
        <v>23.790209399663901</v>
      </c>
      <c r="K22" s="122">
        <v>24.043034860794702</v>
      </c>
      <c r="L22" s="122">
        <v>24.838820400902399</v>
      </c>
      <c r="M22" s="122">
        <v>26.1369407562904</v>
      </c>
      <c r="N22" s="122">
        <v>26.531035749265701</v>
      </c>
      <c r="O22" s="122">
        <v>28.260309766045399</v>
      </c>
      <c r="P22" s="122">
        <v>28.542764206356399</v>
      </c>
      <c r="Q22" s="122">
        <v>28.549283650521399</v>
      </c>
      <c r="R22" s="122">
        <v>28.474589701239999</v>
      </c>
      <c r="S22" s="122">
        <v>29.462171181390701</v>
      </c>
      <c r="T22" s="122">
        <v>30.3319149708739</v>
      </c>
      <c r="U22" s="122">
        <v>30.922041872225499</v>
      </c>
      <c r="V22" s="122">
        <v>30.816927591160699</v>
      </c>
      <c r="W22" s="122">
        <v>30.5711030593488</v>
      </c>
      <c r="X22" s="122">
        <v>29.1930231462295</v>
      </c>
      <c r="Y22" s="122">
        <v>30.080184541485401</v>
      </c>
      <c r="Z22" s="122">
        <v>29.339486593900101</v>
      </c>
      <c r="AA22" s="122">
        <v>28.762411241397601</v>
      </c>
      <c r="AB22" s="122">
        <v>29.049111688845901</v>
      </c>
      <c r="AC22" s="122">
        <v>29.0937966969081</v>
      </c>
      <c r="AD22" s="122">
        <v>29.161508957667898</v>
      </c>
      <c r="AE22" s="122">
        <v>30.0448762605069</v>
      </c>
      <c r="AF22" s="122">
        <v>29.339174368308498</v>
      </c>
      <c r="AG22" s="122">
        <v>29.202149468524802</v>
      </c>
      <c r="AH22" s="122">
        <v>30.2324662072898</v>
      </c>
      <c r="AI22" s="122">
        <v>30.364123150821701</v>
      </c>
      <c r="AJ22" s="122">
        <v>25.1144377980653</v>
      </c>
      <c r="AK22" s="122">
        <v>27.967810801508101</v>
      </c>
      <c r="AL22" s="122">
        <v>0</v>
      </c>
    </row>
    <row r="23" spans="1:38" hidden="1" x14ac:dyDescent="0.25">
      <c r="A23" s="122" t="s">
        <v>1957</v>
      </c>
      <c r="B23" s="122">
        <v>1</v>
      </c>
      <c r="C23" s="122" t="s">
        <v>2079</v>
      </c>
      <c r="D23" s="122" t="s">
        <v>2100</v>
      </c>
      <c r="E23" s="122">
        <v>1</v>
      </c>
      <c r="F23" s="122">
        <v>7.3342850517027998</v>
      </c>
      <c r="G23" s="122">
        <v>7.1209386194239999</v>
      </c>
      <c r="H23" s="122">
        <v>7.2243142666285003</v>
      </c>
      <c r="I23" s="122">
        <v>7.1490935658080002</v>
      </c>
      <c r="J23" s="122">
        <v>7.1794434269028997</v>
      </c>
      <c r="K23" s="122">
        <v>7.0456404098618002</v>
      </c>
      <c r="L23" s="122">
        <v>7.4474375342577996</v>
      </c>
      <c r="M23" s="122">
        <v>7.7888641398720999</v>
      </c>
      <c r="N23" s="122">
        <v>7.5076909479490004</v>
      </c>
      <c r="O23" s="122">
        <v>8.0395447640923994</v>
      </c>
      <c r="P23" s="122">
        <v>8.4542676337987999</v>
      </c>
      <c r="Q23" s="122">
        <v>7.3985159486113998</v>
      </c>
      <c r="R23" s="122">
        <v>8.4389247410977006</v>
      </c>
      <c r="S23" s="122">
        <v>9.3654857210180005</v>
      </c>
      <c r="T23" s="122">
        <v>8.4598059917247994</v>
      </c>
      <c r="U23" s="122">
        <v>8.8440339522383002</v>
      </c>
      <c r="V23" s="122">
        <v>8.7465883997186999</v>
      </c>
      <c r="W23" s="122">
        <v>8.5045775361843994</v>
      </c>
      <c r="X23" s="122">
        <v>7.9379029073667997</v>
      </c>
      <c r="Y23" s="122">
        <v>8.0058721683633998</v>
      </c>
      <c r="Z23" s="122">
        <v>7.7927992215222996</v>
      </c>
      <c r="AA23" s="122">
        <v>7.8438082721067</v>
      </c>
      <c r="AB23" s="122">
        <v>7.4701455108824</v>
      </c>
      <c r="AC23" s="122">
        <v>8.2451168347469999</v>
      </c>
      <c r="AD23" s="122">
        <v>8.3533095196362996</v>
      </c>
      <c r="AE23" s="122">
        <v>8.2145706367403992</v>
      </c>
      <c r="AF23" s="122">
        <v>8.280730751159</v>
      </c>
      <c r="AG23" s="122">
        <v>7.6022771424024</v>
      </c>
      <c r="AH23" s="122">
        <v>7.0166144459636</v>
      </c>
      <c r="AI23" s="122">
        <v>6.8928367618911999</v>
      </c>
      <c r="AJ23" s="122">
        <v>6.3534753945261997</v>
      </c>
      <c r="AK23" s="122">
        <v>6.8865003474844997</v>
      </c>
      <c r="AL23" s="122">
        <v>0</v>
      </c>
    </row>
    <row r="24" spans="1:38" hidden="1" x14ac:dyDescent="0.25">
      <c r="A24" s="122" t="s">
        <v>1957</v>
      </c>
      <c r="B24" s="122">
        <v>1</v>
      </c>
      <c r="C24" s="122" t="s">
        <v>2079</v>
      </c>
      <c r="D24" s="122" t="s">
        <v>2101</v>
      </c>
      <c r="E24" s="122">
        <v>1</v>
      </c>
      <c r="F24" s="122">
        <v>47.648172185494097</v>
      </c>
      <c r="G24" s="122">
        <v>47.794554519197298</v>
      </c>
      <c r="H24" s="122">
        <v>48.927396212954498</v>
      </c>
      <c r="I24" s="122">
        <v>51.8268237429428</v>
      </c>
      <c r="J24" s="122">
        <v>51.788289533839603</v>
      </c>
      <c r="K24" s="122">
        <v>53.044222442551003</v>
      </c>
      <c r="L24" s="122">
        <v>54.020687857659098</v>
      </c>
      <c r="M24" s="122">
        <v>54.870559997619203</v>
      </c>
      <c r="N24" s="122">
        <v>56.809841108699104</v>
      </c>
      <c r="O24" s="122">
        <v>59.340010716653197</v>
      </c>
      <c r="P24" s="122">
        <v>57.731414003944302</v>
      </c>
      <c r="Q24" s="122">
        <v>56.645813745660398</v>
      </c>
      <c r="R24" s="122">
        <v>57.903978517468197</v>
      </c>
      <c r="S24" s="122">
        <v>56.3921525860559</v>
      </c>
      <c r="T24" s="122">
        <v>56.194576467195901</v>
      </c>
      <c r="U24" s="122">
        <v>55.105562907789498</v>
      </c>
      <c r="V24" s="122">
        <v>53.770993564627297</v>
      </c>
      <c r="W24" s="122">
        <v>52.588942998462798</v>
      </c>
      <c r="X24" s="122">
        <v>48.942597204991401</v>
      </c>
      <c r="Y24" s="122">
        <v>47.629346507244399</v>
      </c>
      <c r="Z24" s="122">
        <v>48.637863210348797</v>
      </c>
      <c r="AA24" s="122">
        <v>47.8231797990749</v>
      </c>
      <c r="AB24" s="122">
        <v>47.499511914762302</v>
      </c>
      <c r="AC24" s="122">
        <v>48.724110065420902</v>
      </c>
      <c r="AD24" s="122">
        <v>48.784859404581603</v>
      </c>
      <c r="AE24" s="122">
        <v>49.553017454679598</v>
      </c>
      <c r="AF24" s="122">
        <v>50.242439353444801</v>
      </c>
      <c r="AG24" s="122">
        <v>49.503627805720797</v>
      </c>
      <c r="AH24" s="122">
        <v>51.451966145048402</v>
      </c>
      <c r="AI24" s="122">
        <v>50.075372149749803</v>
      </c>
      <c r="AJ24" s="122">
        <v>42.426418196854499</v>
      </c>
      <c r="AK24" s="122">
        <v>46.433903859199397</v>
      </c>
      <c r="AL24" s="122">
        <v>0</v>
      </c>
    </row>
    <row r="25" spans="1:38" hidden="1" x14ac:dyDescent="0.25">
      <c r="A25" s="122" t="s">
        <v>1957</v>
      </c>
      <c r="B25" s="122">
        <v>1</v>
      </c>
      <c r="C25" s="122" t="s">
        <v>2079</v>
      </c>
      <c r="D25" s="122" t="s">
        <v>2102</v>
      </c>
      <c r="E25" s="122">
        <v>1</v>
      </c>
      <c r="F25" s="122">
        <v>23.038042840671299</v>
      </c>
      <c r="G25" s="122">
        <v>23.605257302939499</v>
      </c>
      <c r="H25" s="122">
        <v>25.121365305332102</v>
      </c>
      <c r="I25" s="122">
        <v>26.888071624603</v>
      </c>
      <c r="J25" s="122">
        <v>28.034603228489999</v>
      </c>
      <c r="K25" s="122">
        <v>29.055231160657002</v>
      </c>
      <c r="L25" s="122">
        <v>30.3478799795434</v>
      </c>
      <c r="M25" s="122">
        <v>29.964453672886901</v>
      </c>
      <c r="N25" s="122">
        <v>31.5902971710358</v>
      </c>
      <c r="O25" s="122">
        <v>33.733752168409097</v>
      </c>
      <c r="P25" s="122">
        <v>35.059816305085</v>
      </c>
      <c r="Q25" s="122">
        <v>34.431515752909903</v>
      </c>
      <c r="R25" s="122">
        <v>34.985496242012701</v>
      </c>
      <c r="S25" s="122">
        <v>35.407876034814798</v>
      </c>
      <c r="T25" s="122">
        <v>35.743631545777397</v>
      </c>
      <c r="U25" s="122">
        <v>35.301859361493896</v>
      </c>
      <c r="V25" s="122">
        <v>34.074870938283503</v>
      </c>
      <c r="W25" s="122">
        <v>33.769188770422602</v>
      </c>
      <c r="X25" s="122">
        <v>32.4511005195397</v>
      </c>
      <c r="Y25" s="122">
        <v>30.199193226710999</v>
      </c>
      <c r="Z25" s="122">
        <v>30.204590763159601</v>
      </c>
      <c r="AA25" s="122">
        <v>29.4782377997754</v>
      </c>
      <c r="AB25" s="122">
        <v>30.0768412889364</v>
      </c>
      <c r="AC25" s="122">
        <v>29.445220523967301</v>
      </c>
      <c r="AD25" s="122">
        <v>30.116736488828199</v>
      </c>
      <c r="AE25" s="122">
        <v>29.313963426535</v>
      </c>
      <c r="AF25" s="122">
        <v>31.80492525463</v>
      </c>
      <c r="AG25" s="122">
        <v>32.101195077387302</v>
      </c>
      <c r="AH25" s="122">
        <v>32.387458521795601</v>
      </c>
      <c r="AI25" s="122">
        <v>32.334243039766001</v>
      </c>
      <c r="AJ25" s="122">
        <v>26.368100240467399</v>
      </c>
      <c r="AK25" s="122">
        <v>28.5649134671472</v>
      </c>
      <c r="AL25" s="122">
        <v>0</v>
      </c>
    </row>
    <row r="26" spans="1:38" hidden="1" x14ac:dyDescent="0.25">
      <c r="A26" s="122" t="s">
        <v>1957</v>
      </c>
      <c r="B26" s="122">
        <v>1</v>
      </c>
      <c r="C26" s="122" t="s">
        <v>2079</v>
      </c>
      <c r="D26" s="122" t="s">
        <v>2103</v>
      </c>
      <c r="E26" s="122">
        <v>1</v>
      </c>
      <c r="F26" s="122">
        <v>33.426886037116098</v>
      </c>
      <c r="G26" s="122">
        <v>33.276018259721603</v>
      </c>
      <c r="H26" s="122">
        <v>34.760932639384599</v>
      </c>
      <c r="I26" s="122">
        <v>35.567089264095003</v>
      </c>
      <c r="J26" s="122">
        <v>36.721237518815499</v>
      </c>
      <c r="K26" s="122">
        <v>37.324877146766497</v>
      </c>
      <c r="L26" s="122">
        <v>38.4417548136162</v>
      </c>
      <c r="M26" s="122">
        <v>39.537233677226403</v>
      </c>
      <c r="N26" s="122">
        <v>39.919887276478597</v>
      </c>
      <c r="O26" s="122">
        <v>39.362309663026302</v>
      </c>
      <c r="P26" s="122">
        <v>39.706881852867902</v>
      </c>
      <c r="Q26" s="122">
        <v>39.165704473596001</v>
      </c>
      <c r="R26" s="122">
        <v>40.558440672467</v>
      </c>
      <c r="S26" s="122">
        <v>41.596332638505601</v>
      </c>
      <c r="T26" s="122">
        <v>40.528065269655997</v>
      </c>
      <c r="U26" s="122">
        <v>41.025105010472501</v>
      </c>
      <c r="V26" s="122">
        <v>41.020355446840497</v>
      </c>
      <c r="W26" s="122">
        <v>41.233385131617801</v>
      </c>
      <c r="X26" s="122">
        <v>39.291685388657001</v>
      </c>
      <c r="Y26" s="122">
        <v>37.614092857021497</v>
      </c>
      <c r="Z26" s="122">
        <v>38.188927262230997</v>
      </c>
      <c r="AA26" s="122">
        <v>37.290453847684702</v>
      </c>
      <c r="AB26" s="122">
        <v>36.420990763313903</v>
      </c>
      <c r="AC26" s="122">
        <v>35.840431269309803</v>
      </c>
      <c r="AD26" s="122">
        <v>37.339324918450401</v>
      </c>
      <c r="AE26" s="122">
        <v>36.833468310388199</v>
      </c>
      <c r="AF26" s="122">
        <v>37.803525989007497</v>
      </c>
      <c r="AG26" s="122">
        <v>37.6910164119504</v>
      </c>
      <c r="AH26" s="122">
        <v>38.358284412879499</v>
      </c>
      <c r="AI26" s="122">
        <v>38.036602613986602</v>
      </c>
      <c r="AJ26" s="122">
        <v>34.521971430702997</v>
      </c>
      <c r="AK26" s="122">
        <v>37.039397788476002</v>
      </c>
      <c r="AL26" s="122">
        <v>0</v>
      </c>
    </row>
    <row r="27" spans="1:38" hidden="1" x14ac:dyDescent="0.25">
      <c r="A27" s="122" t="s">
        <v>1957</v>
      </c>
      <c r="B27" s="122">
        <v>1</v>
      </c>
      <c r="C27" s="122" t="s">
        <v>2079</v>
      </c>
      <c r="D27" s="122" t="s">
        <v>2104</v>
      </c>
      <c r="E27" s="122">
        <v>1</v>
      </c>
      <c r="F27" s="122">
        <v>18.996354703032502</v>
      </c>
      <c r="G27" s="122">
        <v>19.435578768842099</v>
      </c>
      <c r="H27" s="122">
        <v>20.963732320248099</v>
      </c>
      <c r="I27" s="122">
        <v>20.9420395776948</v>
      </c>
      <c r="J27" s="122">
        <v>21.180951538582502</v>
      </c>
      <c r="K27" s="122">
        <v>21.9517525384457</v>
      </c>
      <c r="L27" s="122">
        <v>22.587040340409398</v>
      </c>
      <c r="M27" s="122">
        <v>22.993732188271299</v>
      </c>
      <c r="N27" s="122">
        <v>23.8407404812646</v>
      </c>
      <c r="O27" s="122">
        <v>25.598726119684098</v>
      </c>
      <c r="P27" s="122">
        <v>24.337053384003902</v>
      </c>
      <c r="Q27" s="122">
        <v>23.381056023982602</v>
      </c>
      <c r="R27" s="122">
        <v>23.580348033417302</v>
      </c>
      <c r="S27" s="122">
        <v>25.053235708509</v>
      </c>
      <c r="T27" s="122">
        <v>23.7332190270842</v>
      </c>
      <c r="U27" s="122">
        <v>23.490354518647202</v>
      </c>
      <c r="V27" s="122">
        <v>24.228051656883199</v>
      </c>
      <c r="W27" s="122">
        <v>23.5752184161305</v>
      </c>
      <c r="X27" s="122">
        <v>22.917396634032102</v>
      </c>
      <c r="Y27" s="122">
        <v>21.402003537880098</v>
      </c>
      <c r="Z27" s="122">
        <v>20.942281627073498</v>
      </c>
      <c r="AA27" s="122">
        <v>20.534520748997501</v>
      </c>
      <c r="AB27" s="122">
        <v>22.168196291018301</v>
      </c>
      <c r="AC27" s="122">
        <v>20.137809532604798</v>
      </c>
      <c r="AD27" s="122">
        <v>21.025908649537001</v>
      </c>
      <c r="AE27" s="122">
        <v>21.457942470703198</v>
      </c>
      <c r="AF27" s="122">
        <v>22.423320782435201</v>
      </c>
      <c r="AG27" s="122">
        <v>22.0272579159146</v>
      </c>
      <c r="AH27" s="122">
        <v>22.536543923058101</v>
      </c>
      <c r="AI27" s="122">
        <v>22.805663238247799</v>
      </c>
      <c r="AJ27" s="122">
        <v>21.929271740802601</v>
      </c>
      <c r="AK27" s="122">
        <v>23.295234087450599</v>
      </c>
      <c r="AL27" s="122">
        <v>0</v>
      </c>
    </row>
    <row r="28" spans="1:38" hidden="1" x14ac:dyDescent="0.25">
      <c r="A28" s="122" t="s">
        <v>1957</v>
      </c>
      <c r="B28" s="122">
        <v>1</v>
      </c>
      <c r="C28" s="122" t="s">
        <v>2079</v>
      </c>
      <c r="D28" s="122" t="s">
        <v>2105</v>
      </c>
      <c r="E28" s="122">
        <v>1</v>
      </c>
      <c r="F28" s="122">
        <v>5.6164014502746999</v>
      </c>
      <c r="G28" s="122">
        <v>5.4548060719112996</v>
      </c>
      <c r="H28" s="122">
        <v>5.8840681770238996</v>
      </c>
      <c r="I28" s="122">
        <v>6.1113056594337998</v>
      </c>
      <c r="J28" s="122">
        <v>6.3249789189427998</v>
      </c>
      <c r="K28" s="122">
        <v>6.4722952247064001</v>
      </c>
      <c r="L28" s="122">
        <v>6.4636134183268004</v>
      </c>
      <c r="M28" s="122">
        <v>6.5822649087998997</v>
      </c>
      <c r="N28" s="122">
        <v>6.7366199493775998</v>
      </c>
      <c r="O28" s="122">
        <v>7.0942990341226002</v>
      </c>
      <c r="P28" s="122">
        <v>7.1303883753872004</v>
      </c>
      <c r="Q28" s="122">
        <v>7.1569402842952003</v>
      </c>
      <c r="R28" s="122">
        <v>7.2648822997145999</v>
      </c>
      <c r="S28" s="122">
        <v>7.4638084842061003</v>
      </c>
      <c r="T28" s="122">
        <v>7.5588861901718998</v>
      </c>
      <c r="U28" s="122">
        <v>7.7001192542502004</v>
      </c>
      <c r="V28" s="122">
        <v>7.8074055553676001</v>
      </c>
      <c r="W28" s="122">
        <v>7.8752868360306003</v>
      </c>
      <c r="X28" s="122">
        <v>7.4330513233042996</v>
      </c>
      <c r="Y28" s="122">
        <v>7.1357312098417003</v>
      </c>
      <c r="Z28" s="122">
        <v>7.4629935959128</v>
      </c>
      <c r="AA28" s="122">
        <v>7.444580693811</v>
      </c>
      <c r="AB28" s="122">
        <v>7.5847355736396</v>
      </c>
      <c r="AC28" s="122">
        <v>7.4830874777854</v>
      </c>
      <c r="AD28" s="122">
        <v>7.5772141275719003</v>
      </c>
      <c r="AE28" s="122">
        <v>7.4444567019149996</v>
      </c>
      <c r="AF28" s="122">
        <v>7.4650183501983003</v>
      </c>
      <c r="AG28" s="122">
        <v>7.5188075779636998</v>
      </c>
      <c r="AH28" s="122">
        <v>7.6134907160371004</v>
      </c>
      <c r="AI28" s="122">
        <v>7.4873244625051996</v>
      </c>
      <c r="AJ28" s="122">
        <v>7.3435061000725996</v>
      </c>
      <c r="AK28" s="122">
        <v>7.9473810392155002</v>
      </c>
      <c r="AL28" s="122">
        <v>0</v>
      </c>
    </row>
    <row r="29" spans="1:38" hidden="1" x14ac:dyDescent="0.25">
      <c r="A29" s="122" t="s">
        <v>1957</v>
      </c>
      <c r="B29" s="122">
        <v>1</v>
      </c>
      <c r="C29" s="122" t="s">
        <v>2079</v>
      </c>
      <c r="D29" s="122" t="s">
        <v>2106</v>
      </c>
      <c r="E29" s="122">
        <v>1</v>
      </c>
      <c r="F29" s="122">
        <v>38.548841343411297</v>
      </c>
      <c r="G29" s="122">
        <v>37.447403051352303</v>
      </c>
      <c r="H29" s="122">
        <v>38.664381052241602</v>
      </c>
      <c r="I29" s="122">
        <v>39.9606411776169</v>
      </c>
      <c r="J29" s="122">
        <v>41.771451514359597</v>
      </c>
      <c r="K29" s="122">
        <v>42.787919880158398</v>
      </c>
      <c r="L29" s="122">
        <v>45.3252395708029</v>
      </c>
      <c r="M29" s="122">
        <v>45.890506583486697</v>
      </c>
      <c r="N29" s="122">
        <v>47.480670065518801</v>
      </c>
      <c r="O29" s="122">
        <v>48.8241959160463</v>
      </c>
      <c r="P29" s="122">
        <v>50.644832980177497</v>
      </c>
      <c r="Q29" s="122">
        <v>49.106940977331</v>
      </c>
      <c r="R29" s="122">
        <v>49.542727150646499</v>
      </c>
      <c r="S29" s="122">
        <v>51.344026275645298</v>
      </c>
      <c r="T29" s="122">
        <v>51.9987383948041</v>
      </c>
      <c r="U29" s="122">
        <v>52.177149719980399</v>
      </c>
      <c r="V29" s="122">
        <v>51.415337480771001</v>
      </c>
      <c r="W29" s="122">
        <v>52.0843711046967</v>
      </c>
      <c r="X29" s="122">
        <v>49.014517070388301</v>
      </c>
      <c r="Y29" s="122">
        <v>46.721606709977202</v>
      </c>
      <c r="Z29" s="122">
        <v>50.293524591882402</v>
      </c>
      <c r="AA29" s="122">
        <v>49.167721767330498</v>
      </c>
      <c r="AB29" s="122">
        <v>47.347573128612297</v>
      </c>
      <c r="AC29" s="122">
        <v>48.008487935259197</v>
      </c>
      <c r="AD29" s="122">
        <v>49.717267727048302</v>
      </c>
      <c r="AE29" s="122">
        <v>50.5484694156535</v>
      </c>
      <c r="AF29" s="122">
        <v>52.613413039159497</v>
      </c>
      <c r="AG29" s="122">
        <v>53.242638343073402</v>
      </c>
      <c r="AH29" s="122">
        <v>54.326175619009902</v>
      </c>
      <c r="AI29" s="122">
        <v>55.199205959400402</v>
      </c>
      <c r="AJ29" s="122">
        <v>49.889604085950602</v>
      </c>
      <c r="AK29" s="122">
        <v>54.637308835286099</v>
      </c>
      <c r="AL29" s="122">
        <v>0</v>
      </c>
    </row>
    <row r="30" spans="1:38" hidden="1" x14ac:dyDescent="0.25">
      <c r="A30" s="122" t="s">
        <v>1957</v>
      </c>
      <c r="B30" s="122">
        <v>1</v>
      </c>
      <c r="C30" s="122" t="s">
        <v>2079</v>
      </c>
      <c r="D30" s="122" t="s">
        <v>2107</v>
      </c>
      <c r="E30" s="122">
        <v>1</v>
      </c>
      <c r="F30" s="122">
        <v>4.4043702287826996</v>
      </c>
      <c r="G30" s="122">
        <v>4.4180684085384998</v>
      </c>
      <c r="H30" s="122">
        <v>4.7082490747549999</v>
      </c>
      <c r="I30" s="122">
        <v>4.9197049187947997</v>
      </c>
      <c r="J30" s="122">
        <v>4.9929531660865001</v>
      </c>
      <c r="K30" s="122">
        <v>4.9819409097290999</v>
      </c>
      <c r="L30" s="122">
        <v>5.0825266389486998</v>
      </c>
      <c r="M30" s="122">
        <v>5.0556002617922999</v>
      </c>
      <c r="N30" s="122">
        <v>4.8596568876181996</v>
      </c>
      <c r="O30" s="122">
        <v>5.4679886702973004</v>
      </c>
      <c r="P30" s="122">
        <v>5.4539598356983996</v>
      </c>
      <c r="Q30" s="122">
        <v>5.7523309170778001</v>
      </c>
      <c r="R30" s="122">
        <v>5.6677863061003997</v>
      </c>
      <c r="S30" s="122">
        <v>5.8386441871062997</v>
      </c>
      <c r="T30" s="122">
        <v>5.8657530433831999</v>
      </c>
      <c r="U30" s="122">
        <v>5.8807149059823001</v>
      </c>
      <c r="V30" s="122">
        <v>5.7016267337883004</v>
      </c>
      <c r="W30" s="122">
        <v>5.9059013101020996</v>
      </c>
      <c r="X30" s="122">
        <v>5.9468517470083002</v>
      </c>
      <c r="Y30" s="122">
        <v>5.8754927952967</v>
      </c>
      <c r="Z30" s="122">
        <v>6.7788340945133001</v>
      </c>
      <c r="AA30" s="122">
        <v>7.8885052449922997</v>
      </c>
      <c r="AB30" s="122">
        <v>8.7740079949691001</v>
      </c>
      <c r="AC30" s="122">
        <v>8.9679255172721</v>
      </c>
      <c r="AD30" s="122">
        <v>9.5146754591510998</v>
      </c>
      <c r="AE30" s="122">
        <v>8.6339817684495994</v>
      </c>
      <c r="AF30" s="122">
        <v>7.5950717584431997</v>
      </c>
      <c r="AG30" s="122">
        <v>7.9801334865121998</v>
      </c>
      <c r="AH30" s="122">
        <v>8.3743306336833996</v>
      </c>
      <c r="AI30" s="122">
        <v>8.7680339644278007</v>
      </c>
      <c r="AJ30" s="122">
        <v>7.7620093250059004</v>
      </c>
      <c r="AK30" s="122">
        <v>8.3162751088703004</v>
      </c>
      <c r="AL30" s="122">
        <v>0</v>
      </c>
    </row>
    <row r="31" spans="1:38" hidden="1" x14ac:dyDescent="0.25">
      <c r="A31" s="122" t="s">
        <v>1957</v>
      </c>
      <c r="B31" s="122">
        <v>1</v>
      </c>
      <c r="C31" s="122" t="s">
        <v>2079</v>
      </c>
      <c r="D31" s="122" t="s">
        <v>475</v>
      </c>
      <c r="E31" s="122">
        <v>1</v>
      </c>
      <c r="F31" s="122">
        <v>10.041075231500299</v>
      </c>
      <c r="G31" s="122">
        <v>9.6165359074415999</v>
      </c>
      <c r="H31" s="122">
        <v>10.1635785614375</v>
      </c>
      <c r="I31" s="122">
        <v>10.194855784229899</v>
      </c>
      <c r="J31" s="122">
        <v>10.5709518147554</v>
      </c>
      <c r="K31" s="122">
        <v>11.2447580624235</v>
      </c>
      <c r="L31" s="122">
        <v>11.7732787864068</v>
      </c>
      <c r="M31" s="122">
        <v>11.500295528364299</v>
      </c>
      <c r="N31" s="122">
        <v>12.0820917592615</v>
      </c>
      <c r="O31" s="122">
        <v>12.4264489954639</v>
      </c>
      <c r="P31" s="122">
        <v>12.243444521130099</v>
      </c>
      <c r="Q31" s="122">
        <v>12.062926550156099</v>
      </c>
      <c r="R31" s="122">
        <v>12.3773355990017</v>
      </c>
      <c r="S31" s="122">
        <v>12.492449257521701</v>
      </c>
      <c r="T31" s="122">
        <v>12.3906400405391</v>
      </c>
      <c r="U31" s="122">
        <v>12.141213839566101</v>
      </c>
      <c r="V31" s="122">
        <v>12.0943315181069</v>
      </c>
      <c r="W31" s="122">
        <v>12.5160630433994</v>
      </c>
      <c r="X31" s="122">
        <v>12.251936028927799</v>
      </c>
      <c r="Y31" s="122">
        <v>11.6199801141363</v>
      </c>
      <c r="Z31" s="122">
        <v>12.2691530844762</v>
      </c>
      <c r="AA31" s="122">
        <v>12.0688559604896</v>
      </c>
      <c r="AB31" s="122">
        <v>11.9371571690126</v>
      </c>
      <c r="AC31" s="122">
        <v>12.012540708864901</v>
      </c>
      <c r="AD31" s="122">
        <v>12.5880609716673</v>
      </c>
      <c r="AE31" s="122">
        <v>12.4258992133613</v>
      </c>
      <c r="AF31" s="122">
        <v>12.6624812216536</v>
      </c>
      <c r="AG31" s="122">
        <v>12.7018214971131</v>
      </c>
      <c r="AH31" s="122">
        <v>13.0868726751424</v>
      </c>
      <c r="AI31" s="122">
        <v>13.032568611060601</v>
      </c>
      <c r="AJ31" s="122">
        <v>12.173844087874</v>
      </c>
      <c r="AK31" s="122">
        <v>13.1085972016971</v>
      </c>
      <c r="AL31" s="122">
        <v>0</v>
      </c>
    </row>
    <row r="32" spans="1:38" hidden="1" x14ac:dyDescent="0.25">
      <c r="A32" s="122" t="s">
        <v>1957</v>
      </c>
      <c r="B32" s="122">
        <v>1</v>
      </c>
      <c r="C32" s="122" t="s">
        <v>2079</v>
      </c>
      <c r="D32" s="122" t="s">
        <v>2108</v>
      </c>
      <c r="E32" s="122">
        <v>1</v>
      </c>
      <c r="F32" s="122">
        <v>5.2456026079282001</v>
      </c>
      <c r="G32" s="122">
        <v>5.2984862867032003</v>
      </c>
      <c r="H32" s="122">
        <v>5.3259253149744001</v>
      </c>
      <c r="I32" s="122">
        <v>5.3564078697966</v>
      </c>
      <c r="J32" s="122">
        <v>5.5123400949269996</v>
      </c>
      <c r="K32" s="122">
        <v>5.7340462746187999</v>
      </c>
      <c r="L32" s="122">
        <v>5.9145234637603004</v>
      </c>
      <c r="M32" s="122">
        <v>6.8662048259072002</v>
      </c>
      <c r="N32" s="122">
        <v>6.9284598871148999</v>
      </c>
      <c r="O32" s="122">
        <v>7.1977122230179997</v>
      </c>
      <c r="P32" s="122">
        <v>7.2712057162469996</v>
      </c>
      <c r="Q32" s="122">
        <v>7.2415752982127</v>
      </c>
      <c r="R32" s="122">
        <v>7.4886150776829004</v>
      </c>
      <c r="S32" s="122">
        <v>7.5685879463608003</v>
      </c>
      <c r="T32" s="122">
        <v>7.6264337793610002</v>
      </c>
      <c r="U32" s="122">
        <v>7.2952995517978998</v>
      </c>
      <c r="V32" s="122">
        <v>7.0997517029681001</v>
      </c>
      <c r="W32" s="122">
        <v>7.2469140333297002</v>
      </c>
      <c r="X32" s="122">
        <v>6.9190478527700003</v>
      </c>
      <c r="Y32" s="122">
        <v>6.8455081897836996</v>
      </c>
      <c r="Z32" s="122">
        <v>6.9412118744997997</v>
      </c>
      <c r="AA32" s="122">
        <v>6.7739858152902999</v>
      </c>
      <c r="AB32" s="122">
        <v>6.6614932378009</v>
      </c>
      <c r="AC32" s="122">
        <v>6.6280379578139996</v>
      </c>
      <c r="AD32" s="122">
        <v>6.8127641187226002</v>
      </c>
      <c r="AE32" s="122">
        <v>6.6177500644878</v>
      </c>
      <c r="AF32" s="122">
        <v>6.5891232217353002</v>
      </c>
      <c r="AG32" s="122">
        <v>6.6516820254487996</v>
      </c>
      <c r="AH32" s="122">
        <v>6.8181751346431003</v>
      </c>
      <c r="AI32" s="122">
        <v>6.7384779996479001</v>
      </c>
      <c r="AJ32" s="122">
        <v>5.8543953379989997</v>
      </c>
      <c r="AK32" s="122">
        <v>6.5339543235221003</v>
      </c>
      <c r="AL32" s="122">
        <v>0</v>
      </c>
    </row>
    <row r="33" spans="1:38" hidden="1" x14ac:dyDescent="0.25">
      <c r="A33" s="122" t="s">
        <v>1957</v>
      </c>
      <c r="B33" s="122">
        <v>1</v>
      </c>
      <c r="C33" s="122" t="s">
        <v>2079</v>
      </c>
      <c r="D33" s="122" t="s">
        <v>2109</v>
      </c>
      <c r="E33" s="122">
        <v>1</v>
      </c>
      <c r="F33" s="122">
        <v>50.382417506410299</v>
      </c>
      <c r="G33" s="122">
        <v>48.630157962788203</v>
      </c>
      <c r="H33" s="122">
        <v>49.177560974503201</v>
      </c>
      <c r="I33" s="122">
        <v>47.631172321202001</v>
      </c>
      <c r="J33" s="122">
        <v>53.041206656105302</v>
      </c>
      <c r="K33" s="122">
        <v>52.648729246314097</v>
      </c>
      <c r="L33" s="122">
        <v>53.483537865483797</v>
      </c>
      <c r="M33" s="122">
        <v>53.240892584199798</v>
      </c>
      <c r="N33" s="122">
        <v>54.0197386914814</v>
      </c>
      <c r="O33" s="122">
        <v>55.191051529704403</v>
      </c>
      <c r="P33" s="122">
        <v>58.268506822101301</v>
      </c>
      <c r="Q33" s="122">
        <v>56.013634610278302</v>
      </c>
      <c r="R33" s="122">
        <v>55.9438823859685</v>
      </c>
      <c r="S33" s="122">
        <v>55.100748706614802</v>
      </c>
      <c r="T33" s="122">
        <v>56.738281850708503</v>
      </c>
      <c r="U33" s="122">
        <v>59.2433325979733</v>
      </c>
      <c r="V33" s="122">
        <v>59.947328481748997</v>
      </c>
      <c r="W33" s="122">
        <v>61.948567095762201</v>
      </c>
      <c r="X33" s="122">
        <v>59.161978192559701</v>
      </c>
      <c r="Y33" s="122">
        <v>54.525869102355998</v>
      </c>
      <c r="Z33" s="122">
        <v>48.5761937317044</v>
      </c>
      <c r="AA33" s="122">
        <v>47.916886245037098</v>
      </c>
      <c r="AB33" s="122">
        <v>46.651651486263603</v>
      </c>
      <c r="AC33" s="122">
        <v>45.858766589563899</v>
      </c>
      <c r="AD33" s="122">
        <v>46.882939783474697</v>
      </c>
      <c r="AE33" s="122">
        <v>45.8376929416888</v>
      </c>
      <c r="AF33" s="122">
        <v>48.552413711645698</v>
      </c>
      <c r="AG33" s="122">
        <v>46.207226940488297</v>
      </c>
      <c r="AH33" s="122">
        <v>46.550636246232003</v>
      </c>
      <c r="AI33" s="122">
        <v>45.208089097405399</v>
      </c>
      <c r="AJ33" s="122">
        <v>35.294234546445303</v>
      </c>
      <c r="AK33" s="122">
        <v>39.313140502163797</v>
      </c>
      <c r="AL33" s="122">
        <v>0</v>
      </c>
    </row>
    <row r="34" spans="1:38" hidden="1" x14ac:dyDescent="0.25">
      <c r="A34" s="122" t="s">
        <v>1957</v>
      </c>
      <c r="B34" s="122">
        <v>1</v>
      </c>
      <c r="C34" s="122" t="s">
        <v>2079</v>
      </c>
      <c r="D34" s="122" t="s">
        <v>2110</v>
      </c>
      <c r="E34" s="122">
        <v>1</v>
      </c>
      <c r="F34" s="122">
        <v>14.9214977453827</v>
      </c>
      <c r="G34" s="122">
        <v>14.5618694695837</v>
      </c>
      <c r="H34" s="122">
        <v>13.8900697249001</v>
      </c>
      <c r="I34" s="122">
        <v>15.8242702892467</v>
      </c>
      <c r="J34" s="122">
        <v>15.477140457991799</v>
      </c>
      <c r="K34" s="122">
        <v>15.126741191374901</v>
      </c>
      <c r="L34" s="122">
        <v>13.2714056508598</v>
      </c>
      <c r="M34" s="122">
        <v>15.801688707912399</v>
      </c>
      <c r="N34" s="122">
        <v>16.200628678266899</v>
      </c>
      <c r="O34" s="122">
        <v>16.3877228925274</v>
      </c>
      <c r="P34" s="122">
        <v>15.9720748866085</v>
      </c>
      <c r="Q34" s="122">
        <v>15.974851146604101</v>
      </c>
      <c r="R34" s="122">
        <v>15.8723704514963</v>
      </c>
      <c r="S34" s="122">
        <v>15.685395150876801</v>
      </c>
      <c r="T34" s="122">
        <v>15.991719109948701</v>
      </c>
      <c r="U34" s="122">
        <v>15.524649977776001</v>
      </c>
      <c r="V34" s="122">
        <v>15.8527623322595</v>
      </c>
      <c r="W34" s="122">
        <v>15.410829483648101</v>
      </c>
      <c r="X34" s="122">
        <v>14.2433649768588</v>
      </c>
      <c r="Y34" s="122">
        <v>13.950757924228601</v>
      </c>
      <c r="Z34" s="122">
        <v>13.6328596381531</v>
      </c>
      <c r="AA34" s="122">
        <v>14.197087959064699</v>
      </c>
      <c r="AB34" s="122">
        <v>14.1924504439163</v>
      </c>
      <c r="AC34" s="122">
        <v>13.864846145001399</v>
      </c>
      <c r="AD34" s="122">
        <v>14.409804748895199</v>
      </c>
      <c r="AE34" s="122">
        <v>14.371458938662901</v>
      </c>
      <c r="AF34" s="122">
        <v>14.137400722809099</v>
      </c>
      <c r="AG34" s="122">
        <v>15.015324311162599</v>
      </c>
      <c r="AH34" s="122">
        <v>15.25093034082</v>
      </c>
      <c r="AI34" s="122">
        <v>15.456848337323599</v>
      </c>
      <c r="AJ34" s="122">
        <v>14.7939592533883</v>
      </c>
      <c r="AK34" s="122">
        <v>16.606618917197501</v>
      </c>
      <c r="AL34" s="122">
        <v>0</v>
      </c>
    </row>
    <row r="35" spans="1:38" hidden="1" x14ac:dyDescent="0.25">
      <c r="A35" s="122" t="s">
        <v>1957</v>
      </c>
      <c r="B35" s="122">
        <v>1</v>
      </c>
      <c r="C35" s="122" t="s">
        <v>2079</v>
      </c>
      <c r="D35" s="122" t="s">
        <v>2111</v>
      </c>
      <c r="E35" s="122">
        <v>1</v>
      </c>
      <c r="F35" s="122">
        <v>9.2869483738890004</v>
      </c>
      <c r="G35" s="122">
        <v>9.5262586920008996</v>
      </c>
      <c r="H35" s="122">
        <v>9.8102053935196007</v>
      </c>
      <c r="I35" s="122">
        <v>10.2539364950358</v>
      </c>
      <c r="J35" s="122">
        <v>10.688430847330601</v>
      </c>
      <c r="K35" s="122">
        <v>11.061916375236001</v>
      </c>
      <c r="L35" s="122">
        <v>12.2530104710063</v>
      </c>
      <c r="M35" s="122">
        <v>12.3952780879833</v>
      </c>
      <c r="N35" s="122">
        <v>12.9813788128425</v>
      </c>
      <c r="O35" s="122">
        <v>13.8443180601842</v>
      </c>
      <c r="P35" s="122">
        <v>14.2202899545905</v>
      </c>
      <c r="Q35" s="122">
        <v>14.231001448509</v>
      </c>
      <c r="R35" s="122">
        <v>14.5436703981731</v>
      </c>
      <c r="S35" s="122">
        <v>15.127892840124099</v>
      </c>
      <c r="T35" s="122">
        <v>15.865126272471</v>
      </c>
      <c r="U35" s="122">
        <v>16.8062139002427</v>
      </c>
      <c r="V35" s="122">
        <v>17.272037507882999</v>
      </c>
      <c r="W35" s="122">
        <v>17.307322974304501</v>
      </c>
      <c r="X35" s="122">
        <v>15.5410369974429</v>
      </c>
      <c r="Y35" s="122">
        <v>14.081667945703099</v>
      </c>
      <c r="Z35" s="122">
        <v>16.1349723530437</v>
      </c>
      <c r="AA35" s="122">
        <v>15.759925087514199</v>
      </c>
      <c r="AB35" s="122">
        <v>15.807433649414</v>
      </c>
      <c r="AC35" s="122">
        <v>15.963700554249</v>
      </c>
      <c r="AD35" s="122">
        <v>16.029309475388001</v>
      </c>
      <c r="AE35" s="122">
        <v>16.200013974158502</v>
      </c>
      <c r="AF35" s="122">
        <v>16.945539300133898</v>
      </c>
      <c r="AG35" s="122">
        <v>17.690015058598501</v>
      </c>
      <c r="AH35" s="122">
        <v>17.673739598109599</v>
      </c>
      <c r="AI35" s="122">
        <v>17.797648502688698</v>
      </c>
      <c r="AJ35" s="122">
        <v>15.0256352971599</v>
      </c>
      <c r="AK35" s="122">
        <v>17.3141075062466</v>
      </c>
      <c r="AL35" s="122">
        <v>0</v>
      </c>
    </row>
    <row r="36" spans="1:38" hidden="1" x14ac:dyDescent="0.25">
      <c r="A36" s="122" t="s">
        <v>1957</v>
      </c>
      <c r="B36" s="122">
        <v>1</v>
      </c>
      <c r="C36" s="122" t="s">
        <v>2079</v>
      </c>
      <c r="D36" s="122" t="s">
        <v>2112</v>
      </c>
      <c r="E36" s="122">
        <v>1</v>
      </c>
      <c r="F36" s="122">
        <v>64.403050706917497</v>
      </c>
      <c r="G36" s="122">
        <v>61.303039912055702</v>
      </c>
      <c r="H36" s="122">
        <v>61.083681808624597</v>
      </c>
      <c r="I36" s="122">
        <v>61.310917571444797</v>
      </c>
      <c r="J36" s="122">
        <v>60.798446459693501</v>
      </c>
      <c r="K36" s="122">
        <v>62.455881642955198</v>
      </c>
      <c r="L36" s="122">
        <v>64.347748864424801</v>
      </c>
      <c r="M36" s="122">
        <v>63.109973658114797</v>
      </c>
      <c r="N36" s="122">
        <v>64.794117318311194</v>
      </c>
      <c r="O36" s="122">
        <v>65.087761348678299</v>
      </c>
      <c r="P36" s="122">
        <v>65.570614360843706</v>
      </c>
      <c r="Q36" s="122">
        <v>64.978161839155703</v>
      </c>
      <c r="R36" s="122">
        <v>68.510255934230699</v>
      </c>
      <c r="S36" s="122">
        <v>71.128498315765597</v>
      </c>
      <c r="T36" s="122">
        <v>72.737567632159298</v>
      </c>
      <c r="U36" s="122">
        <v>72.471721482196301</v>
      </c>
      <c r="V36" s="122">
        <v>72.047379010480299</v>
      </c>
      <c r="W36" s="122">
        <v>71.930679870090799</v>
      </c>
      <c r="X36" s="122">
        <v>70.380147153432503</v>
      </c>
      <c r="Y36" s="122">
        <v>67.643549739400498</v>
      </c>
      <c r="Z36" s="122">
        <v>75.117912928175301</v>
      </c>
      <c r="AA36" s="122">
        <v>71.932349256277504</v>
      </c>
      <c r="AB36" s="122">
        <v>70.770666281931497</v>
      </c>
      <c r="AC36" s="122">
        <v>70.362886207791504</v>
      </c>
      <c r="AD36" s="122">
        <v>73.583633186111996</v>
      </c>
      <c r="AE36" s="122">
        <v>71.974317826098101</v>
      </c>
      <c r="AF36" s="122">
        <v>75.352568355136597</v>
      </c>
      <c r="AG36" s="122">
        <v>76.829861100510996</v>
      </c>
      <c r="AH36" s="122">
        <v>74.934193894772093</v>
      </c>
      <c r="AI36" s="122">
        <v>75.855973959370402</v>
      </c>
      <c r="AJ36" s="122">
        <v>59.154508550976303</v>
      </c>
      <c r="AK36" s="122">
        <v>66.900482902114206</v>
      </c>
      <c r="AL36" s="122">
        <v>0</v>
      </c>
    </row>
    <row r="37" spans="1:38" hidden="1" x14ac:dyDescent="0.25">
      <c r="A37" s="122" t="s">
        <v>1957</v>
      </c>
      <c r="B37" s="122">
        <v>1</v>
      </c>
      <c r="C37" s="122" t="s">
        <v>2079</v>
      </c>
      <c r="D37" s="122" t="s">
        <v>2113</v>
      </c>
      <c r="E37" s="122">
        <v>1</v>
      </c>
      <c r="F37" s="122">
        <v>57.161444566258801</v>
      </c>
      <c r="G37" s="122">
        <v>55.445570577150598</v>
      </c>
      <c r="H37" s="122">
        <v>55.966041908999699</v>
      </c>
      <c r="I37" s="122">
        <v>58.295017688955603</v>
      </c>
      <c r="J37" s="122">
        <v>59.824382451584903</v>
      </c>
      <c r="K37" s="122">
        <v>61.428757671569599</v>
      </c>
      <c r="L37" s="122">
        <v>62.600910927890602</v>
      </c>
      <c r="M37" s="122">
        <v>64.233029822454895</v>
      </c>
      <c r="N37" s="122">
        <v>65.768497435483894</v>
      </c>
      <c r="O37" s="122">
        <v>69.058628683049903</v>
      </c>
      <c r="P37" s="122">
        <v>69.515235813313694</v>
      </c>
      <c r="Q37" s="122">
        <v>68.304520000960807</v>
      </c>
      <c r="R37" s="122">
        <v>68.636390247330397</v>
      </c>
      <c r="S37" s="122">
        <v>69.688047593569294</v>
      </c>
      <c r="T37" s="122">
        <v>69.721376905778598</v>
      </c>
      <c r="U37" s="122">
        <v>69.117527039187806</v>
      </c>
      <c r="V37" s="122">
        <v>67.916690565865494</v>
      </c>
      <c r="W37" s="122">
        <v>67.193556545444196</v>
      </c>
      <c r="X37" s="122">
        <v>64.400172573296203</v>
      </c>
      <c r="Y37" s="122">
        <v>59.989203280985102</v>
      </c>
      <c r="Z37" s="122">
        <v>58.906522960231896</v>
      </c>
      <c r="AA37" s="122">
        <v>57.854468253665601</v>
      </c>
      <c r="AB37" s="122">
        <v>56.738055570721997</v>
      </c>
      <c r="AC37" s="122">
        <v>56.636152301214501</v>
      </c>
      <c r="AD37" s="122">
        <v>59.022421805568399</v>
      </c>
      <c r="AE37" s="122">
        <v>59.247332803966898</v>
      </c>
      <c r="AF37" s="122">
        <v>59.361466064219599</v>
      </c>
      <c r="AG37" s="122">
        <v>60.361848982792203</v>
      </c>
      <c r="AH37" s="122">
        <v>61.439134818176697</v>
      </c>
      <c r="AI37" s="122">
        <v>59.982016084369803</v>
      </c>
      <c r="AJ37" s="122">
        <v>54.684953885574203</v>
      </c>
      <c r="AK37" s="122">
        <v>58.885012265706301</v>
      </c>
      <c r="AL37" s="122">
        <v>0</v>
      </c>
    </row>
    <row r="38" spans="1:38" hidden="1" x14ac:dyDescent="0.25">
      <c r="A38" s="122" t="s">
        <v>1957</v>
      </c>
      <c r="B38" s="122">
        <v>1</v>
      </c>
      <c r="C38" s="122" t="s">
        <v>2079</v>
      </c>
      <c r="D38" s="122" t="s">
        <v>2114</v>
      </c>
      <c r="E38" s="122">
        <v>1</v>
      </c>
      <c r="F38" s="122">
        <v>23.199520355478398</v>
      </c>
      <c r="G38" s="122">
        <v>23.165039891804401</v>
      </c>
      <c r="H38" s="122">
        <v>25.134961608610901</v>
      </c>
      <c r="I38" s="122">
        <v>24.3800063307119</v>
      </c>
      <c r="J38" s="122">
        <v>25.554065405996599</v>
      </c>
      <c r="K38" s="122">
        <v>24.597461048810601</v>
      </c>
      <c r="L38" s="122">
        <v>25.852903983658202</v>
      </c>
      <c r="M38" s="122">
        <v>25.136254978163802</v>
      </c>
      <c r="N38" s="122">
        <v>25.4422954370688</v>
      </c>
      <c r="O38" s="122">
        <v>26.771585985403899</v>
      </c>
      <c r="P38" s="122">
        <v>27.509891337967399</v>
      </c>
      <c r="Q38" s="122">
        <v>30.3284015842668</v>
      </c>
      <c r="R38" s="122">
        <v>27.912681860407901</v>
      </c>
      <c r="S38" s="122">
        <v>26.693416345209201</v>
      </c>
      <c r="T38" s="122">
        <v>27.243037773137001</v>
      </c>
      <c r="U38" s="122">
        <v>27.8623448737589</v>
      </c>
      <c r="V38" s="122">
        <v>27.399313781997101</v>
      </c>
      <c r="W38" s="122">
        <v>28.1622082046697</v>
      </c>
      <c r="X38" s="122">
        <v>28.409623451808098</v>
      </c>
      <c r="Y38" s="122">
        <v>26.395973880844899</v>
      </c>
      <c r="Z38" s="122">
        <v>27.519989677726201</v>
      </c>
      <c r="AA38" s="122">
        <v>26.6738274270324</v>
      </c>
      <c r="AB38" s="122">
        <v>27.815290007858199</v>
      </c>
      <c r="AC38" s="122">
        <v>28.169285136350801</v>
      </c>
      <c r="AD38" s="122">
        <v>30.058416829770199</v>
      </c>
      <c r="AE38" s="122">
        <v>28.9051674645657</v>
      </c>
      <c r="AF38" s="122">
        <v>29.362287678082701</v>
      </c>
      <c r="AG38" s="122">
        <v>30.132881909366599</v>
      </c>
      <c r="AH38" s="122">
        <v>30.887323816158801</v>
      </c>
      <c r="AI38" s="122">
        <v>30.053683755539101</v>
      </c>
      <c r="AJ38" s="122">
        <v>27.408097304092198</v>
      </c>
      <c r="AK38" s="122">
        <v>29.361532596267001</v>
      </c>
      <c r="AL38" s="122">
        <v>0</v>
      </c>
    </row>
    <row r="39" spans="1:38" hidden="1" x14ac:dyDescent="0.25">
      <c r="A39" s="122" t="s">
        <v>1957</v>
      </c>
      <c r="B39" s="122">
        <v>1</v>
      </c>
      <c r="C39" s="122" t="s">
        <v>2079</v>
      </c>
      <c r="D39" s="122" t="s">
        <v>2115</v>
      </c>
      <c r="E39" s="122">
        <v>1</v>
      </c>
      <c r="F39" s="122">
        <v>17.859583850593001</v>
      </c>
      <c r="G39" s="122">
        <v>17.9294806694332</v>
      </c>
      <c r="H39" s="122">
        <v>18.545125506779399</v>
      </c>
      <c r="I39" s="122">
        <v>18.8093044520704</v>
      </c>
      <c r="J39" s="122">
        <v>18.999790401846699</v>
      </c>
      <c r="K39" s="122">
        <v>19.260481329625399</v>
      </c>
      <c r="L39" s="122">
        <v>20.237389248483201</v>
      </c>
      <c r="M39" s="122">
        <v>19.7933815997173</v>
      </c>
      <c r="N39" s="122">
        <v>21.004563033147701</v>
      </c>
      <c r="O39" s="122">
        <v>21.4694880365339</v>
      </c>
      <c r="P39" s="122">
        <v>21.139843349947999</v>
      </c>
      <c r="Q39" s="122">
        <v>20.392864240328102</v>
      </c>
      <c r="R39" s="122">
        <v>20.970277853601999</v>
      </c>
      <c r="S39" s="122">
        <v>21.332080773971001</v>
      </c>
      <c r="T39" s="122">
        <v>21.519728385329302</v>
      </c>
      <c r="U39" s="122">
        <v>21.732895460743201</v>
      </c>
      <c r="V39" s="122">
        <v>21.894752840526898</v>
      </c>
      <c r="W39" s="122">
        <v>22.007147162328799</v>
      </c>
      <c r="X39" s="122">
        <v>20.5859644713099</v>
      </c>
      <c r="Y39" s="122">
        <v>20.451046499395702</v>
      </c>
      <c r="Z39" s="122">
        <v>19.729073121187199</v>
      </c>
      <c r="AA39" s="122">
        <v>19.0656343936319</v>
      </c>
      <c r="AB39" s="122">
        <v>18.7463650756577</v>
      </c>
      <c r="AC39" s="122">
        <v>18.686534021105</v>
      </c>
      <c r="AD39" s="122">
        <v>19.077688094854199</v>
      </c>
      <c r="AE39" s="122">
        <v>19.4162950263986</v>
      </c>
      <c r="AF39" s="122">
        <v>19.9336573786969</v>
      </c>
      <c r="AG39" s="122">
        <v>20.428212569800699</v>
      </c>
      <c r="AH39" s="122">
        <v>21.1143837668372</v>
      </c>
      <c r="AI39" s="122">
        <v>20.422629392325401</v>
      </c>
      <c r="AJ39" s="122">
        <v>18.521507145948899</v>
      </c>
      <c r="AK39" s="122">
        <v>19.909161875917899</v>
      </c>
      <c r="AL39" s="122">
        <v>0</v>
      </c>
    </row>
    <row r="40" spans="1:38" hidden="1" x14ac:dyDescent="0.25">
      <c r="A40" s="122" t="s">
        <v>1957</v>
      </c>
      <c r="B40" s="122">
        <v>1</v>
      </c>
      <c r="C40" s="122" t="s">
        <v>2079</v>
      </c>
      <c r="D40" s="122" t="s">
        <v>2116</v>
      </c>
      <c r="E40" s="122">
        <v>1</v>
      </c>
      <c r="F40" s="122">
        <v>58.072177052953798</v>
      </c>
      <c r="G40" s="122">
        <v>57.177825119550398</v>
      </c>
      <c r="H40" s="122">
        <v>59.2179836660913</v>
      </c>
      <c r="I40" s="122">
        <v>60.789531368050703</v>
      </c>
      <c r="J40" s="122">
        <v>61.449082439662497</v>
      </c>
      <c r="K40" s="122">
        <v>62.579209633385602</v>
      </c>
      <c r="L40" s="122">
        <v>62.817562787369503</v>
      </c>
      <c r="M40" s="122">
        <v>64.1299878519375</v>
      </c>
      <c r="N40" s="122">
        <v>65.391573222790498</v>
      </c>
      <c r="O40" s="122">
        <v>67.225802625989701</v>
      </c>
      <c r="P40" s="122">
        <v>69.066957383236399</v>
      </c>
      <c r="Q40" s="122">
        <v>68.486945857924596</v>
      </c>
      <c r="R40" s="122">
        <v>68.594723105270603</v>
      </c>
      <c r="S40" s="122">
        <v>68.943288243812205</v>
      </c>
      <c r="T40" s="122">
        <v>68.936996976769706</v>
      </c>
      <c r="U40" s="122">
        <v>69.666742320648595</v>
      </c>
      <c r="V40" s="122">
        <v>68.4865349616516</v>
      </c>
      <c r="W40" s="122">
        <v>67.884776960334094</v>
      </c>
      <c r="X40" s="122">
        <v>64.984638312037603</v>
      </c>
      <c r="Y40" s="122">
        <v>63.275391136662599</v>
      </c>
      <c r="Z40" s="122">
        <v>63.833739230327097</v>
      </c>
      <c r="AA40" s="122">
        <v>63.637616707095802</v>
      </c>
      <c r="AB40" s="122">
        <v>61.887933125445997</v>
      </c>
      <c r="AC40" s="122">
        <v>61.480202619270202</v>
      </c>
      <c r="AD40" s="122">
        <v>62.486490153769097</v>
      </c>
      <c r="AE40" s="122">
        <v>60.751330218653102</v>
      </c>
      <c r="AF40" s="122">
        <v>60.254935152855097</v>
      </c>
      <c r="AG40" s="122">
        <v>61.345433700904998</v>
      </c>
      <c r="AH40" s="122">
        <v>60.746462475108203</v>
      </c>
      <c r="AI40" s="122">
        <v>61.357460278696898</v>
      </c>
      <c r="AJ40" s="122">
        <v>52.806925100746298</v>
      </c>
      <c r="AK40" s="122">
        <v>57.640301539244</v>
      </c>
      <c r="AL40" s="122">
        <v>0</v>
      </c>
    </row>
    <row r="41" spans="1:38" hidden="1" x14ac:dyDescent="0.25">
      <c r="A41" s="122" t="s">
        <v>1957</v>
      </c>
      <c r="B41" s="122">
        <v>1</v>
      </c>
      <c r="C41" s="122" t="s">
        <v>2079</v>
      </c>
      <c r="D41" s="122" t="s">
        <v>2117</v>
      </c>
      <c r="E41" s="122">
        <v>1</v>
      </c>
      <c r="F41" s="122">
        <v>3.9595144222815</v>
      </c>
      <c r="G41" s="122">
        <v>3.7778451878756001</v>
      </c>
      <c r="H41" s="122">
        <v>3.9108754651161002</v>
      </c>
      <c r="I41" s="122">
        <v>3.8715736270236998</v>
      </c>
      <c r="J41" s="122">
        <v>3.8287716398467002</v>
      </c>
      <c r="K41" s="122">
        <v>3.930130137401</v>
      </c>
      <c r="L41" s="122">
        <v>4.0274666832247998</v>
      </c>
      <c r="M41" s="122">
        <v>4.1358840005928004</v>
      </c>
      <c r="N41" s="122">
        <v>4.2642440821919001</v>
      </c>
      <c r="O41" s="122">
        <v>4.5016424807558</v>
      </c>
      <c r="P41" s="122">
        <v>4.5167023802535002</v>
      </c>
      <c r="Q41" s="122">
        <v>4.5395817645758996</v>
      </c>
      <c r="R41" s="122">
        <v>4.4243833464644</v>
      </c>
      <c r="S41" s="122">
        <v>4.4105245554058996</v>
      </c>
      <c r="T41" s="122">
        <v>4.2541303472298004</v>
      </c>
      <c r="U41" s="122">
        <v>4.1920051233248001</v>
      </c>
      <c r="V41" s="122">
        <v>4.2738243150799002</v>
      </c>
      <c r="W41" s="122">
        <v>4.1557921300152003</v>
      </c>
      <c r="X41" s="122">
        <v>4.0207736089077004</v>
      </c>
      <c r="Y41" s="122">
        <v>4.0071042286531</v>
      </c>
      <c r="Z41" s="122">
        <v>4.0348197791280001</v>
      </c>
      <c r="AA41" s="122">
        <v>3.8298071510420999</v>
      </c>
      <c r="AB41" s="122">
        <v>3.6639016424894</v>
      </c>
      <c r="AC41" s="122">
        <v>3.6495871326095002</v>
      </c>
      <c r="AD41" s="122">
        <v>3.9930010148937001</v>
      </c>
      <c r="AE41" s="122">
        <v>3.9706568860777001</v>
      </c>
      <c r="AF41" s="122">
        <v>3.7276962829636</v>
      </c>
      <c r="AG41" s="122">
        <v>3.8149436107820001</v>
      </c>
      <c r="AH41" s="122">
        <v>3.9771683210144002</v>
      </c>
      <c r="AI41" s="122">
        <v>3.9392230343949</v>
      </c>
      <c r="AJ41" s="122">
        <v>3.2995151992389</v>
      </c>
      <c r="AK41" s="122">
        <v>3.6608794592930001</v>
      </c>
      <c r="AL41" s="122">
        <v>0</v>
      </c>
    </row>
    <row r="42" spans="1:38" hidden="1" x14ac:dyDescent="0.25">
      <c r="A42" s="122" t="s">
        <v>1957</v>
      </c>
      <c r="B42" s="122">
        <v>1</v>
      </c>
      <c r="C42" s="122" t="s">
        <v>2079</v>
      </c>
      <c r="D42" s="122" t="s">
        <v>2118</v>
      </c>
      <c r="E42" s="122">
        <v>1</v>
      </c>
      <c r="F42" s="122">
        <v>22.133207493744202</v>
      </c>
      <c r="G42" s="122">
        <v>21.079687446883099</v>
      </c>
      <c r="H42" s="122">
        <v>21.7775725190603</v>
      </c>
      <c r="I42" s="122">
        <v>22.493238126088102</v>
      </c>
      <c r="J42" s="122">
        <v>23.681495341500401</v>
      </c>
      <c r="K42" s="122">
        <v>23.320684787910199</v>
      </c>
      <c r="L42" s="122">
        <v>23.7079095281645</v>
      </c>
      <c r="M42" s="122">
        <v>24.5046580140632</v>
      </c>
      <c r="N42" s="122">
        <v>26.179034182078901</v>
      </c>
      <c r="O42" s="122">
        <v>27.245926423482199</v>
      </c>
      <c r="P42" s="122">
        <v>27.7213955031973</v>
      </c>
      <c r="Q42" s="122">
        <v>27.518967382968999</v>
      </c>
      <c r="R42" s="122">
        <v>27.822257317936199</v>
      </c>
      <c r="S42" s="122">
        <v>28.278282811751598</v>
      </c>
      <c r="T42" s="122">
        <v>31.0492067274057</v>
      </c>
      <c r="U42" s="122">
        <v>29.596982551106599</v>
      </c>
      <c r="V42" s="122">
        <v>30.3501787045426</v>
      </c>
      <c r="W42" s="122">
        <v>30.241673406159901</v>
      </c>
      <c r="X42" s="122">
        <v>29.214744457831198</v>
      </c>
      <c r="Y42" s="122">
        <v>29.5753267068771</v>
      </c>
      <c r="Z42" s="122">
        <v>29.629857008871401</v>
      </c>
      <c r="AA42" s="122">
        <v>29.7868050166187</v>
      </c>
      <c r="AB42" s="122">
        <v>29.1270462169966</v>
      </c>
      <c r="AC42" s="122">
        <v>30.075549714514999</v>
      </c>
      <c r="AD42" s="122">
        <v>29.345444737915098</v>
      </c>
      <c r="AE42" s="122">
        <v>30.740598304576899</v>
      </c>
      <c r="AF42" s="122">
        <v>31.934486707405</v>
      </c>
      <c r="AG42" s="122">
        <v>32.378582446377003</v>
      </c>
      <c r="AH42" s="122">
        <v>32.3006272185808</v>
      </c>
      <c r="AI42" s="122">
        <v>32.111391035472501</v>
      </c>
      <c r="AJ42" s="122">
        <v>28.840436962802801</v>
      </c>
      <c r="AK42" s="122">
        <v>32.387246372217199</v>
      </c>
      <c r="AL42" s="122">
        <v>0</v>
      </c>
    </row>
    <row r="43" spans="1:38" hidden="1" x14ac:dyDescent="0.25">
      <c r="A43" s="122" t="s">
        <v>1957</v>
      </c>
      <c r="B43" s="122">
        <v>1</v>
      </c>
      <c r="C43" s="122" t="s">
        <v>2079</v>
      </c>
      <c r="D43" s="122" t="s">
        <v>2119</v>
      </c>
      <c r="E43" s="122">
        <v>1</v>
      </c>
      <c r="F43" s="122">
        <v>4.8338453617154</v>
      </c>
      <c r="G43" s="122">
        <v>4.6384294749880004</v>
      </c>
      <c r="H43" s="122">
        <v>5.2038999357552997</v>
      </c>
      <c r="I43" s="122">
        <v>5.2823635062802001</v>
      </c>
      <c r="J43" s="122">
        <v>5.7257915580879004</v>
      </c>
      <c r="K43" s="122">
        <v>5.7760796995500998</v>
      </c>
      <c r="L43" s="122">
        <v>5.8347194685580002</v>
      </c>
      <c r="M43" s="122">
        <v>5.6509541961989003</v>
      </c>
      <c r="N43" s="122">
        <v>5.8727871344709</v>
      </c>
      <c r="O43" s="122">
        <v>6.0223544044443003</v>
      </c>
      <c r="P43" s="122">
        <v>6.0970612161651996</v>
      </c>
      <c r="Q43" s="122">
        <v>5.9367540506056997</v>
      </c>
      <c r="R43" s="122">
        <v>6.1622104224185001</v>
      </c>
      <c r="S43" s="122">
        <v>6.1538347205840003</v>
      </c>
      <c r="T43" s="122">
        <v>6.1568382121159004</v>
      </c>
      <c r="U43" s="122">
        <v>6.2199135827083998</v>
      </c>
      <c r="V43" s="122">
        <v>6.1554250792609997</v>
      </c>
      <c r="W43" s="122">
        <v>6.4557247707357002</v>
      </c>
      <c r="X43" s="122">
        <v>6.1356549059205996</v>
      </c>
      <c r="Y43" s="122">
        <v>6.1879067451085001</v>
      </c>
      <c r="Z43" s="122">
        <v>6.3818739530641002</v>
      </c>
      <c r="AA43" s="122">
        <v>6.3854510478551001</v>
      </c>
      <c r="AB43" s="122">
        <v>6.6740164649205003</v>
      </c>
      <c r="AC43" s="122">
        <v>6.3939322894485997</v>
      </c>
      <c r="AD43" s="122">
        <v>6.7397694260995999</v>
      </c>
      <c r="AE43" s="122">
        <v>6.7324792656778003</v>
      </c>
      <c r="AF43" s="122">
        <v>6.8115408548090999</v>
      </c>
      <c r="AG43" s="122">
        <v>6.8254881273016998</v>
      </c>
      <c r="AH43" s="122">
        <v>6.8775688154276997</v>
      </c>
      <c r="AI43" s="122">
        <v>6.7184042126046997</v>
      </c>
      <c r="AJ43" s="122">
        <v>6.6040319221676</v>
      </c>
      <c r="AK43" s="122">
        <v>7.1153612334699003</v>
      </c>
      <c r="AL43" s="122">
        <v>0</v>
      </c>
    </row>
    <row r="44" spans="1:38" hidden="1" x14ac:dyDescent="0.25">
      <c r="A44" s="122" t="s">
        <v>1957</v>
      </c>
      <c r="B44" s="122">
        <v>1</v>
      </c>
      <c r="C44" s="122" t="s">
        <v>2079</v>
      </c>
      <c r="D44" s="122" t="s">
        <v>2120</v>
      </c>
      <c r="E44" s="122">
        <v>1</v>
      </c>
      <c r="F44" s="122">
        <v>30.772854643220199</v>
      </c>
      <c r="G44" s="122">
        <v>29.0816458193509</v>
      </c>
      <c r="H44" s="122">
        <v>31.1573783983143</v>
      </c>
      <c r="I44" s="122">
        <v>33.073073578436997</v>
      </c>
      <c r="J44" s="122">
        <v>34.492223996119101</v>
      </c>
      <c r="K44" s="122">
        <v>35.609767810788298</v>
      </c>
      <c r="L44" s="122">
        <v>37.091515926728597</v>
      </c>
      <c r="M44" s="122">
        <v>37.500318686448097</v>
      </c>
      <c r="N44" s="122">
        <v>38.363543408317902</v>
      </c>
      <c r="O44" s="122">
        <v>40.412583193152003</v>
      </c>
      <c r="P44" s="122">
        <v>40.570215001599699</v>
      </c>
      <c r="Q44" s="122">
        <v>39.707403438637002</v>
      </c>
      <c r="R44" s="122">
        <v>41.318635166179099</v>
      </c>
      <c r="S44" s="122">
        <v>42.4159868661865</v>
      </c>
      <c r="T44" s="122">
        <v>41.9869371954549</v>
      </c>
      <c r="U44" s="122">
        <v>42.785921295403398</v>
      </c>
      <c r="V44" s="122">
        <v>42.452996558272197</v>
      </c>
      <c r="W44" s="122">
        <v>42.389032298449699</v>
      </c>
      <c r="X44" s="122">
        <v>40.190566534127399</v>
      </c>
      <c r="Y44" s="122">
        <v>38.191907747116304</v>
      </c>
      <c r="Z44" s="122">
        <v>39.310409102323597</v>
      </c>
      <c r="AA44" s="122">
        <v>38.863203427493303</v>
      </c>
      <c r="AB44" s="122">
        <v>37.7291330021215</v>
      </c>
      <c r="AC44" s="122">
        <v>37.494831974481002</v>
      </c>
      <c r="AD44" s="122">
        <v>39.067528321611498</v>
      </c>
      <c r="AE44" s="122">
        <v>39.344735932991497</v>
      </c>
      <c r="AF44" s="122">
        <v>40.627179197347303</v>
      </c>
      <c r="AG44" s="122">
        <v>40.889376050323698</v>
      </c>
      <c r="AH44" s="122">
        <v>41.491342295226701</v>
      </c>
      <c r="AI44" s="122">
        <v>43.542238289881801</v>
      </c>
      <c r="AJ44" s="122">
        <v>40.345823415658998</v>
      </c>
      <c r="AK44" s="122">
        <v>44.133445319805602</v>
      </c>
      <c r="AL44" s="122">
        <v>0</v>
      </c>
    </row>
    <row r="45" spans="1:38" hidden="1" x14ac:dyDescent="0.25">
      <c r="A45" s="122" t="s">
        <v>1957</v>
      </c>
      <c r="B45" s="122">
        <v>1</v>
      </c>
      <c r="C45" s="122" t="s">
        <v>2079</v>
      </c>
      <c r="D45" s="122" t="s">
        <v>2121</v>
      </c>
      <c r="E45" s="122">
        <v>1</v>
      </c>
      <c r="F45" s="122">
        <v>132.8453395397986</v>
      </c>
      <c r="G45" s="122">
        <v>126.1552916927904</v>
      </c>
      <c r="H45" s="122">
        <v>130.6553599717889</v>
      </c>
      <c r="I45" s="122">
        <v>130.77495140406501</v>
      </c>
      <c r="J45" s="122">
        <v>137.7447562996214</v>
      </c>
      <c r="K45" s="122">
        <v>134.4825304747834</v>
      </c>
      <c r="L45" s="122">
        <v>147.41635514294359</v>
      </c>
      <c r="M45" s="122">
        <v>147.74846655907601</v>
      </c>
      <c r="N45" s="122">
        <v>153.8210004180977</v>
      </c>
      <c r="O45" s="122">
        <v>158.67270988172641</v>
      </c>
      <c r="P45" s="122">
        <v>164.7763331376625</v>
      </c>
      <c r="Q45" s="122">
        <v>169.18271917307521</v>
      </c>
      <c r="R45" s="122">
        <v>176.9038902020705</v>
      </c>
      <c r="S45" s="122">
        <v>173.08722021961501</v>
      </c>
      <c r="T45" s="122">
        <v>171.7126064324415</v>
      </c>
      <c r="U45" s="122">
        <v>172.820363979538</v>
      </c>
      <c r="V45" s="122">
        <v>179.0357568036172</v>
      </c>
      <c r="W45" s="122">
        <v>182.5780678301422</v>
      </c>
      <c r="X45" s="122">
        <v>177.793519326748</v>
      </c>
      <c r="Y45" s="122">
        <v>166.2066470516346</v>
      </c>
      <c r="Z45" s="122">
        <v>161.78471982675049</v>
      </c>
      <c r="AA45" s="122">
        <v>164.21147070781171</v>
      </c>
      <c r="AB45" s="122">
        <v>169.59879217879819</v>
      </c>
      <c r="AC45" s="122">
        <v>182.40859155289891</v>
      </c>
      <c r="AD45" s="122">
        <v>183.3955634082979</v>
      </c>
      <c r="AE45" s="122">
        <v>184.9937906251302</v>
      </c>
      <c r="AF45" s="122">
        <v>191.3045266552634</v>
      </c>
      <c r="AG45" s="122">
        <v>195.34612819578851</v>
      </c>
      <c r="AH45" s="122">
        <v>203.469176987456</v>
      </c>
      <c r="AI45" s="122">
        <v>207.58045354469499</v>
      </c>
      <c r="AJ45" s="122">
        <v>180.3733724669533</v>
      </c>
      <c r="AK45" s="122">
        <v>203.60837107496579</v>
      </c>
      <c r="AL45" s="122">
        <v>0</v>
      </c>
    </row>
    <row r="46" spans="1:38" hidden="1" x14ac:dyDescent="0.25">
      <c r="A46" s="122" t="s">
        <v>1957</v>
      </c>
      <c r="B46" s="122">
        <v>1</v>
      </c>
      <c r="C46" s="122" t="s">
        <v>2079</v>
      </c>
      <c r="D46" s="122" t="s">
        <v>2122</v>
      </c>
      <c r="E46" s="122">
        <v>1</v>
      </c>
      <c r="F46" s="122">
        <v>10.334232305584701</v>
      </c>
      <c r="G46" s="122">
        <v>10.495572726474199</v>
      </c>
      <c r="H46" s="122">
        <v>10.8349953516599</v>
      </c>
      <c r="I46" s="122">
        <v>11.165965586155099</v>
      </c>
      <c r="J46" s="122">
        <v>11.5308361952479</v>
      </c>
      <c r="K46" s="122">
        <v>12.6545267285712</v>
      </c>
      <c r="L46" s="122">
        <v>13.1359562976092</v>
      </c>
      <c r="M46" s="122">
        <v>13.746011344423</v>
      </c>
      <c r="N46" s="122">
        <v>14.2358456344092</v>
      </c>
      <c r="O46" s="122">
        <v>14.697287634374799</v>
      </c>
      <c r="P46" s="122">
        <v>15.439526065351799</v>
      </c>
      <c r="Q46" s="122">
        <v>14.762481328595699</v>
      </c>
      <c r="R46" s="122">
        <v>15.274888085945401</v>
      </c>
      <c r="S46" s="122">
        <v>15.5843248307481</v>
      </c>
      <c r="T46" s="122">
        <v>15.884503556939899</v>
      </c>
      <c r="U46" s="122">
        <v>16.070474403762098</v>
      </c>
      <c r="V46" s="122">
        <v>17.625036903874101</v>
      </c>
      <c r="W46" s="122">
        <v>17.476583608871199</v>
      </c>
      <c r="X46" s="122">
        <v>16.361143009988901</v>
      </c>
      <c r="Y46" s="122">
        <v>15.4574236586095</v>
      </c>
      <c r="Z46" s="122">
        <v>14.975790804789201</v>
      </c>
      <c r="AA46" s="122">
        <v>16.029401137701001</v>
      </c>
      <c r="AB46" s="122">
        <v>15.693767728079299</v>
      </c>
      <c r="AC46" s="122">
        <v>15.752654087135101</v>
      </c>
      <c r="AD46" s="122">
        <v>16.0244436577484</v>
      </c>
      <c r="AE46" s="122">
        <v>15.982021135260799</v>
      </c>
      <c r="AF46" s="122">
        <v>16.769634770825</v>
      </c>
      <c r="AG46" s="122">
        <v>17.144998021089702</v>
      </c>
      <c r="AH46" s="122">
        <v>17.9361755142627</v>
      </c>
      <c r="AI46" s="122">
        <v>17.703802764944001</v>
      </c>
      <c r="AJ46" s="122">
        <v>16.841882421743001</v>
      </c>
      <c r="AK46" s="122">
        <v>18.019897262080999</v>
      </c>
      <c r="AL46" s="122">
        <v>0</v>
      </c>
    </row>
    <row r="47" spans="1:38" hidden="1" x14ac:dyDescent="0.25">
      <c r="A47" s="122" t="s">
        <v>1957</v>
      </c>
      <c r="B47" s="122">
        <v>1</v>
      </c>
      <c r="C47" s="122" t="s">
        <v>2079</v>
      </c>
      <c r="D47" s="122" t="s">
        <v>2123</v>
      </c>
      <c r="E47" s="122">
        <v>1</v>
      </c>
      <c r="F47" s="122">
        <v>38.804741558109001</v>
      </c>
      <c r="G47" s="122">
        <v>37.184194283990301</v>
      </c>
      <c r="H47" s="122">
        <v>38.486776835653401</v>
      </c>
      <c r="I47" s="122">
        <v>39.282048720590602</v>
      </c>
      <c r="J47" s="122">
        <v>40.270324879749502</v>
      </c>
      <c r="K47" s="122">
        <v>41.003244216410501</v>
      </c>
      <c r="L47" s="122">
        <v>41.872091420799997</v>
      </c>
      <c r="M47" s="122">
        <v>43.211486741780099</v>
      </c>
      <c r="N47" s="122">
        <v>44.459652578432603</v>
      </c>
      <c r="O47" s="122">
        <v>46.177223654938501</v>
      </c>
      <c r="P47" s="122">
        <v>47.832076113017301</v>
      </c>
      <c r="Q47" s="122">
        <v>47.707032395326699</v>
      </c>
      <c r="R47" s="122">
        <v>47.683041057609998</v>
      </c>
      <c r="S47" s="122">
        <v>50.050566140386898</v>
      </c>
      <c r="T47" s="122">
        <v>52.819189916006202</v>
      </c>
      <c r="U47" s="122">
        <v>52.701563986697003</v>
      </c>
      <c r="V47" s="122">
        <v>52.3135481169397</v>
      </c>
      <c r="W47" s="122">
        <v>53.387453760689198</v>
      </c>
      <c r="X47" s="122">
        <v>49.493607472175398</v>
      </c>
      <c r="Y47" s="122">
        <v>47.699120410379003</v>
      </c>
      <c r="Z47" s="122">
        <v>49.705646873995903</v>
      </c>
      <c r="AA47" s="122">
        <v>47.003328840162403</v>
      </c>
      <c r="AB47" s="122">
        <v>47.988912714113603</v>
      </c>
      <c r="AC47" s="122">
        <v>47.401706091926002</v>
      </c>
      <c r="AD47" s="122">
        <v>49.270237734514403</v>
      </c>
      <c r="AE47" s="122">
        <v>48.915314569909299</v>
      </c>
      <c r="AF47" s="122">
        <v>50.548276622510599</v>
      </c>
      <c r="AG47" s="122">
        <v>50.995448931004297</v>
      </c>
      <c r="AH47" s="122">
        <v>51.497697022836903</v>
      </c>
      <c r="AI47" s="122">
        <v>51.220329210278699</v>
      </c>
      <c r="AJ47" s="122">
        <v>45.521009382501298</v>
      </c>
      <c r="AK47" s="122">
        <v>49.277286022436698</v>
      </c>
      <c r="AL47" s="122">
        <v>0</v>
      </c>
    </row>
    <row r="48" spans="1:38" hidden="1" x14ac:dyDescent="0.25">
      <c r="A48" s="122" t="s">
        <v>1957</v>
      </c>
      <c r="B48" s="122">
        <v>1</v>
      </c>
      <c r="C48" s="122" t="s">
        <v>2079</v>
      </c>
      <c r="D48" s="122" t="s">
        <v>2124</v>
      </c>
      <c r="E48" s="122">
        <v>1</v>
      </c>
      <c r="F48" s="122">
        <v>3.052784738333</v>
      </c>
      <c r="G48" s="122">
        <v>3.1247853748124998</v>
      </c>
      <c r="H48" s="122">
        <v>3.3399745343095999</v>
      </c>
      <c r="I48" s="122">
        <v>3.5135584650388001</v>
      </c>
      <c r="J48" s="122">
        <v>3.5749746126240001</v>
      </c>
      <c r="K48" s="122">
        <v>3.7273692555012001</v>
      </c>
      <c r="L48" s="122">
        <v>3.9109722129175002</v>
      </c>
      <c r="M48" s="122">
        <v>3.7528861572291001</v>
      </c>
      <c r="N48" s="122">
        <v>3.7102316615338999</v>
      </c>
      <c r="O48" s="122">
        <v>3.5592161519966998</v>
      </c>
      <c r="P48" s="122">
        <v>3.7558980120772998</v>
      </c>
      <c r="Q48" s="122">
        <v>3.7727432617958998</v>
      </c>
      <c r="R48" s="122">
        <v>3.6991447291686002</v>
      </c>
      <c r="S48" s="122">
        <v>3.8088482801569001</v>
      </c>
      <c r="T48" s="122">
        <v>3.7935561111199001</v>
      </c>
      <c r="U48" s="122">
        <v>3.7844610259659999</v>
      </c>
      <c r="V48" s="122">
        <v>3.7521243167346001</v>
      </c>
      <c r="W48" s="122">
        <v>3.6912065589907002</v>
      </c>
      <c r="X48" s="122">
        <v>3.4381366824805002</v>
      </c>
      <c r="Y48" s="122">
        <v>3.4024311887038001</v>
      </c>
      <c r="Z48" s="122">
        <v>3.2969359815160999</v>
      </c>
      <c r="AA48" s="122">
        <v>3.2192151374562998</v>
      </c>
      <c r="AB48" s="122">
        <v>3.172151539763</v>
      </c>
      <c r="AC48" s="122">
        <v>3.1590433155616999</v>
      </c>
      <c r="AD48" s="122">
        <v>3.1750244889302</v>
      </c>
      <c r="AE48" s="122">
        <v>3.1604375988882998</v>
      </c>
      <c r="AF48" s="122">
        <v>3.2155579021149001</v>
      </c>
      <c r="AG48" s="122">
        <v>3.1801479388588998</v>
      </c>
      <c r="AH48" s="122">
        <v>3.0469935575661999</v>
      </c>
      <c r="AI48" s="122">
        <v>3.1494664346196002</v>
      </c>
      <c r="AJ48" s="122">
        <v>2.6389471112857001</v>
      </c>
      <c r="AK48" s="122">
        <v>2.8506431025797001</v>
      </c>
      <c r="AL48" s="122">
        <v>0</v>
      </c>
    </row>
    <row r="49" spans="1:38" hidden="1" x14ac:dyDescent="0.25">
      <c r="A49" s="122" t="s">
        <v>1957</v>
      </c>
      <c r="B49" s="122">
        <v>1</v>
      </c>
      <c r="C49" s="122" t="s">
        <v>2079</v>
      </c>
      <c r="D49" s="122" t="s">
        <v>2125</v>
      </c>
      <c r="E49" s="122">
        <v>1</v>
      </c>
      <c r="F49" s="122">
        <v>33.666502138942903</v>
      </c>
      <c r="G49" s="122">
        <v>32.6378332710742</v>
      </c>
      <c r="H49" s="122">
        <v>36.498381028176802</v>
      </c>
      <c r="I49" s="122">
        <v>35.0940741042686</v>
      </c>
      <c r="J49" s="122">
        <v>36.467950684350797</v>
      </c>
      <c r="K49" s="122">
        <v>37.777196722323097</v>
      </c>
      <c r="L49" s="122">
        <v>37.959085781864601</v>
      </c>
      <c r="M49" s="122">
        <v>36.376694062348299</v>
      </c>
      <c r="N49" s="122">
        <v>35.4431633560284</v>
      </c>
      <c r="O49" s="122">
        <v>38.1473695966802</v>
      </c>
      <c r="P49" s="122">
        <v>39.190781913765598</v>
      </c>
      <c r="Q49" s="122">
        <v>37.490632454171603</v>
      </c>
      <c r="R49" s="122">
        <v>36.666603869695898</v>
      </c>
      <c r="S49" s="122">
        <v>36.391029878420902</v>
      </c>
      <c r="T49" s="122">
        <v>37.248933765130502</v>
      </c>
      <c r="U49" s="122">
        <v>37.3440798337652</v>
      </c>
      <c r="V49" s="122">
        <v>37.678556224640097</v>
      </c>
      <c r="W49" s="122">
        <v>38.871619816802102</v>
      </c>
      <c r="X49" s="122">
        <v>35.6826312577194</v>
      </c>
      <c r="Y49" s="122">
        <v>34.777577234358702</v>
      </c>
      <c r="Z49" s="122">
        <v>33.010965215491701</v>
      </c>
      <c r="AA49" s="122">
        <v>32.867107263929597</v>
      </c>
      <c r="AB49" s="122">
        <v>32.8894753304441</v>
      </c>
      <c r="AC49" s="122">
        <v>33.9520270803256</v>
      </c>
      <c r="AD49" s="122">
        <v>33.608939351639997</v>
      </c>
      <c r="AE49" s="122">
        <v>34.223517540806803</v>
      </c>
      <c r="AF49" s="122">
        <v>36.328989423448803</v>
      </c>
      <c r="AG49" s="122">
        <v>36.846908593905198</v>
      </c>
      <c r="AH49" s="122">
        <v>37.717791455101398</v>
      </c>
      <c r="AI49" s="122">
        <v>38.592427561389997</v>
      </c>
      <c r="AJ49" s="122">
        <v>30.011858881243199</v>
      </c>
      <c r="AK49" s="122">
        <v>36.698758222558197</v>
      </c>
      <c r="AL49" s="122">
        <v>0</v>
      </c>
    </row>
    <row r="50" spans="1:38" hidden="1" x14ac:dyDescent="0.25">
      <c r="A50" s="122" t="s">
        <v>1957</v>
      </c>
      <c r="B50" s="122">
        <v>1</v>
      </c>
      <c r="C50" s="122" t="s">
        <v>2079</v>
      </c>
      <c r="D50" s="122" t="s">
        <v>2126</v>
      </c>
      <c r="E50" s="122">
        <v>1</v>
      </c>
      <c r="F50" s="122">
        <v>24.170929777431098</v>
      </c>
      <c r="G50" s="122">
        <v>24.305020079920901</v>
      </c>
      <c r="H50" s="122">
        <v>25.3945862554387</v>
      </c>
      <c r="I50" s="122">
        <v>26.057744706259399</v>
      </c>
      <c r="J50" s="122">
        <v>27.458364264799101</v>
      </c>
      <c r="K50" s="122">
        <v>28.020339752587098</v>
      </c>
      <c r="L50" s="122">
        <v>28.704020103642598</v>
      </c>
      <c r="M50" s="122">
        <v>28.819115660449</v>
      </c>
      <c r="N50" s="122">
        <v>30.479791405300599</v>
      </c>
      <c r="O50" s="122">
        <v>30.998428755071298</v>
      </c>
      <c r="P50" s="122">
        <v>30.219806110858102</v>
      </c>
      <c r="Q50" s="122">
        <v>30.1569586336615</v>
      </c>
      <c r="R50" s="122">
        <v>30.569992318195201</v>
      </c>
      <c r="S50" s="122">
        <v>30.622700277213401</v>
      </c>
      <c r="T50" s="122">
        <v>31.1428591062758</v>
      </c>
      <c r="U50" s="122">
        <v>30.566026471599798</v>
      </c>
      <c r="V50" s="122">
        <v>30.4516836525071</v>
      </c>
      <c r="W50" s="122">
        <v>30.6079419347151</v>
      </c>
      <c r="X50" s="122">
        <v>29.7019895582103</v>
      </c>
      <c r="Y50" s="122">
        <v>28.449408836690601</v>
      </c>
      <c r="Z50" s="122">
        <v>29.320905872656699</v>
      </c>
      <c r="AA50" s="122">
        <v>28.273557343009699</v>
      </c>
      <c r="AB50" s="122">
        <v>28.405483783730599</v>
      </c>
      <c r="AC50" s="122">
        <v>27.619902245440301</v>
      </c>
      <c r="AD50" s="122">
        <v>30.220930489879901</v>
      </c>
      <c r="AE50" s="122">
        <v>29.0477539142471</v>
      </c>
      <c r="AF50" s="122">
        <v>29.247267245836898</v>
      </c>
      <c r="AG50" s="122">
        <v>28.999272029363802</v>
      </c>
      <c r="AH50" s="122">
        <v>31.060010726541002</v>
      </c>
      <c r="AI50" s="122">
        <v>30.264728063235601</v>
      </c>
      <c r="AJ50" s="122">
        <v>27.349596885386699</v>
      </c>
      <c r="AK50" s="122">
        <v>29.5642522374607</v>
      </c>
      <c r="AL50" s="122">
        <v>0</v>
      </c>
    </row>
    <row r="51" spans="1:38" hidden="1" x14ac:dyDescent="0.25">
      <c r="A51" s="122" t="s">
        <v>1957</v>
      </c>
      <c r="B51" s="122">
        <v>1</v>
      </c>
      <c r="C51" s="122" t="s">
        <v>2079</v>
      </c>
      <c r="D51" s="122" t="s">
        <v>2127</v>
      </c>
      <c r="E51" s="122">
        <v>1</v>
      </c>
      <c r="F51" s="122">
        <v>9.8613203761166002</v>
      </c>
      <c r="G51" s="122">
        <v>9.6000024314929</v>
      </c>
      <c r="H51" s="122">
        <v>10.658305548411899</v>
      </c>
      <c r="I51" s="122">
        <v>10.873959810350399</v>
      </c>
      <c r="J51" s="122">
        <v>11.4651290920627</v>
      </c>
      <c r="K51" s="122">
        <v>11.595403295027401</v>
      </c>
      <c r="L51" s="122">
        <v>10.6285035737538</v>
      </c>
      <c r="M51" s="122">
        <v>11.859167663249799</v>
      </c>
      <c r="N51" s="122">
        <v>12.0058936744961</v>
      </c>
      <c r="O51" s="122">
        <v>12.064366218422901</v>
      </c>
      <c r="P51" s="122">
        <v>12.2517360935265</v>
      </c>
      <c r="Q51" s="122">
        <v>12.0453706047079</v>
      </c>
      <c r="R51" s="122">
        <v>12.0211349571001</v>
      </c>
      <c r="S51" s="122">
        <v>11.273940748344801</v>
      </c>
      <c r="T51" s="122">
        <v>11.6148247572225</v>
      </c>
      <c r="U51" s="122">
        <v>11.532032178603799</v>
      </c>
      <c r="V51" s="122">
        <v>11.462010584168899</v>
      </c>
      <c r="W51" s="122">
        <v>11.435239876282299</v>
      </c>
      <c r="X51" s="122">
        <v>10.5104017806699</v>
      </c>
      <c r="Y51" s="122">
        <v>11.119882448981</v>
      </c>
      <c r="Z51" s="122">
        <v>11.411781914153799</v>
      </c>
      <c r="AA51" s="122">
        <v>11.014861620929899</v>
      </c>
      <c r="AB51" s="122">
        <v>11.575225030050699</v>
      </c>
      <c r="AC51" s="122">
        <v>11.0785762979149</v>
      </c>
      <c r="AD51" s="122">
        <v>11.2903807080743</v>
      </c>
      <c r="AE51" s="122">
        <v>11.913030197640699</v>
      </c>
      <c r="AF51" s="122">
        <v>10.670322888234001</v>
      </c>
      <c r="AG51" s="122">
        <v>11.668610381686401</v>
      </c>
      <c r="AH51" s="122">
        <v>13.359906626791</v>
      </c>
      <c r="AI51" s="122">
        <v>13.418481489437299</v>
      </c>
      <c r="AJ51" s="122">
        <v>11.356428536987799</v>
      </c>
      <c r="AK51" s="122">
        <v>13.5184011425661</v>
      </c>
      <c r="AL51" s="122">
        <v>0</v>
      </c>
    </row>
    <row r="52" spans="1:38" hidden="1" x14ac:dyDescent="0.25">
      <c r="A52" s="122" t="s">
        <v>1957</v>
      </c>
      <c r="B52" s="122">
        <v>1</v>
      </c>
      <c r="C52" s="122" t="s">
        <v>2079</v>
      </c>
      <c r="D52" s="122" t="s">
        <v>2128</v>
      </c>
      <c r="E52" s="122">
        <v>1</v>
      </c>
      <c r="F52" s="122">
        <v>5.1163823464510001</v>
      </c>
      <c r="G52" s="122">
        <v>4.9986864349774001</v>
      </c>
      <c r="H52" s="122">
        <v>5.3104117900606997</v>
      </c>
      <c r="I52" s="122">
        <v>5.7046770745236</v>
      </c>
      <c r="J52" s="122">
        <v>5.5925990601609996</v>
      </c>
      <c r="K52" s="122">
        <v>5.9687464735204996</v>
      </c>
      <c r="L52" s="122">
        <v>6.3594974860339004</v>
      </c>
      <c r="M52" s="122">
        <v>6.5037120137812998</v>
      </c>
      <c r="N52" s="122">
        <v>6.8122893974774996</v>
      </c>
      <c r="O52" s="122">
        <v>8.0080813820698999</v>
      </c>
      <c r="P52" s="122">
        <v>7.0997585401311003</v>
      </c>
      <c r="Q52" s="122">
        <v>7.4831240293304999</v>
      </c>
      <c r="R52" s="122">
        <v>7.2833035270366002</v>
      </c>
      <c r="S52" s="122">
        <v>7.2210707508479999</v>
      </c>
      <c r="T52" s="122">
        <v>7.5483449732018997</v>
      </c>
      <c r="U52" s="122">
        <v>7.6940719689668002</v>
      </c>
      <c r="V52" s="122">
        <v>7.8542000098890998</v>
      </c>
      <c r="W52" s="122">
        <v>8.3082741856855993</v>
      </c>
      <c r="X52" s="122">
        <v>8.3280793418993007</v>
      </c>
      <c r="Y52" s="122">
        <v>7.7371498092023003</v>
      </c>
      <c r="Z52" s="122">
        <v>8.0105291110187</v>
      </c>
      <c r="AA52" s="122">
        <v>7.3508691235479997</v>
      </c>
      <c r="AB52" s="122">
        <v>7.8564664659275998</v>
      </c>
      <c r="AC52" s="122">
        <v>7.7568408384073004</v>
      </c>
      <c r="AD52" s="122">
        <v>7.7327348162587004</v>
      </c>
      <c r="AE52" s="122">
        <v>7.3454526720709996</v>
      </c>
      <c r="AF52" s="122">
        <v>7.1408341882429998</v>
      </c>
      <c r="AG52" s="122">
        <v>7.0154680351277001</v>
      </c>
      <c r="AH52" s="122">
        <v>7.3744345943420999</v>
      </c>
      <c r="AI52" s="122">
        <v>7.2736026443422999</v>
      </c>
      <c r="AJ52" s="122">
        <v>6.8577655429583997</v>
      </c>
      <c r="AK52" s="122">
        <v>7.1605990258045003</v>
      </c>
      <c r="AL52" s="122">
        <v>0</v>
      </c>
    </row>
    <row r="53" spans="1:38" hidden="1" x14ac:dyDescent="0.25">
      <c r="A53" s="122" t="s">
        <v>1956</v>
      </c>
      <c r="B53" s="122">
        <v>1</v>
      </c>
      <c r="C53" s="122" t="s">
        <v>2129</v>
      </c>
      <c r="D53" s="122" t="s">
        <v>2080</v>
      </c>
      <c r="E53" s="122">
        <v>2</v>
      </c>
      <c r="F53" s="122">
        <v>2.5876756752865999</v>
      </c>
      <c r="G53" s="122">
        <v>2.4486365938959</v>
      </c>
      <c r="H53" s="122">
        <v>2.2781012317478999</v>
      </c>
      <c r="I53" s="122">
        <v>2.3038116273976001</v>
      </c>
      <c r="J53" s="122">
        <v>2.3214261723373002</v>
      </c>
      <c r="K53" s="122">
        <v>2.3953237965962</v>
      </c>
      <c r="L53" s="122">
        <v>2.5203125222818001</v>
      </c>
      <c r="M53" s="122">
        <v>2.7266783379289001</v>
      </c>
      <c r="N53" s="122">
        <v>2.9152148063831</v>
      </c>
      <c r="O53" s="122">
        <v>3.0223604905584001</v>
      </c>
      <c r="P53" s="122">
        <v>3.1723011006782</v>
      </c>
      <c r="Q53" s="122">
        <v>3.2492625911494</v>
      </c>
      <c r="R53" s="122">
        <v>3.2742590075733999</v>
      </c>
      <c r="S53" s="122">
        <v>2.9839691679758</v>
      </c>
      <c r="T53" s="122">
        <v>3.1709820575885002</v>
      </c>
      <c r="U53" s="122">
        <v>3.2337360092826999</v>
      </c>
      <c r="V53" s="122">
        <v>3.477025682357</v>
      </c>
      <c r="W53" s="122">
        <v>3.2691531520761998</v>
      </c>
      <c r="X53" s="122">
        <v>3.2608027017575001</v>
      </c>
      <c r="Y53" s="122">
        <v>3.1468357252536001</v>
      </c>
      <c r="Z53" s="122">
        <v>3.0393777903024</v>
      </c>
      <c r="AA53" s="122">
        <v>3.1668264518381002</v>
      </c>
      <c r="AB53" s="122">
        <v>3.1301396434430999</v>
      </c>
      <c r="AC53" s="122">
        <v>2.6440121232045999</v>
      </c>
      <c r="AD53" s="122">
        <v>2.9087238845529999</v>
      </c>
      <c r="AE53" s="122">
        <v>2.953413470748</v>
      </c>
      <c r="AF53" s="122">
        <v>2.7584611157954999</v>
      </c>
      <c r="AG53" s="122">
        <v>2.7897220751237</v>
      </c>
      <c r="AH53" s="122">
        <v>2.6937482669392998</v>
      </c>
      <c r="AI53" s="122">
        <v>2.7189268255701</v>
      </c>
      <c r="AJ53" s="122">
        <v>2.7359069488842001</v>
      </c>
      <c r="AK53" s="122">
        <v>2.7965632838079002</v>
      </c>
      <c r="AL53" s="122">
        <v>0</v>
      </c>
    </row>
    <row r="54" spans="1:38" hidden="1" x14ac:dyDescent="0.25">
      <c r="A54" s="122" t="s">
        <v>1956</v>
      </c>
      <c r="B54" s="122">
        <v>1</v>
      </c>
      <c r="C54" s="122" t="s">
        <v>2129</v>
      </c>
      <c r="D54" s="122" t="s">
        <v>2081</v>
      </c>
      <c r="E54" s="122">
        <v>2</v>
      </c>
      <c r="F54" s="122">
        <v>51.396641091259198</v>
      </c>
      <c r="G54" s="122">
        <v>55.388523253953203</v>
      </c>
      <c r="H54" s="122">
        <v>58.237535311073998</v>
      </c>
      <c r="I54" s="122">
        <v>64.002635087417204</v>
      </c>
      <c r="J54" s="122">
        <v>59.929020807827598</v>
      </c>
      <c r="K54" s="122">
        <v>65.561850545234705</v>
      </c>
      <c r="L54" s="122">
        <v>70.833803863413195</v>
      </c>
      <c r="M54" s="122">
        <v>69.027954692596197</v>
      </c>
      <c r="N54" s="122">
        <v>71.085891887550602</v>
      </c>
      <c r="O54" s="122">
        <v>72.3757306549969</v>
      </c>
      <c r="P54" s="122">
        <v>77.398126230659003</v>
      </c>
      <c r="Q54" s="122">
        <v>74.517309246276</v>
      </c>
      <c r="R54" s="122">
        <v>78.1608202359443</v>
      </c>
      <c r="S54" s="122">
        <v>79.069158625927599</v>
      </c>
      <c r="T54" s="122">
        <v>78.519953475471397</v>
      </c>
      <c r="U54" s="122">
        <v>82.270529292431405</v>
      </c>
      <c r="V54" s="122">
        <v>84.411168896004199</v>
      </c>
      <c r="W54" s="122">
        <v>86.706012376521798</v>
      </c>
      <c r="X54" s="122">
        <v>81.7949059071249</v>
      </c>
      <c r="Y54" s="122">
        <v>66.949119212268599</v>
      </c>
      <c r="Z54" s="122">
        <v>77.372017455658906</v>
      </c>
      <c r="AA54" s="122">
        <v>74.556598094506498</v>
      </c>
      <c r="AB54" s="122">
        <v>66.944501308215294</v>
      </c>
      <c r="AC54" s="122">
        <v>64.698176056860106</v>
      </c>
      <c r="AD54" s="122">
        <v>65.501407259472799</v>
      </c>
      <c r="AE54" s="122">
        <v>62.329939234418198</v>
      </c>
      <c r="AF54" s="122">
        <v>55.534670180567801</v>
      </c>
      <c r="AG54" s="122">
        <v>50.9595876316722</v>
      </c>
      <c r="AH54" s="122">
        <v>53.814970404775998</v>
      </c>
      <c r="AI54" s="122">
        <v>48.419410161848504</v>
      </c>
      <c r="AJ54" s="122">
        <v>42.667946565947297</v>
      </c>
      <c r="AK54" s="122">
        <v>47.172415272673199</v>
      </c>
      <c r="AL54" s="122">
        <v>0</v>
      </c>
    </row>
    <row r="55" spans="1:38" hidden="1" x14ac:dyDescent="0.25">
      <c r="A55" s="122" t="s">
        <v>1956</v>
      </c>
      <c r="B55" s="122">
        <v>1</v>
      </c>
      <c r="C55" s="122" t="s">
        <v>2129</v>
      </c>
      <c r="D55" s="122" t="s">
        <v>2082</v>
      </c>
      <c r="E55" s="122">
        <v>2</v>
      </c>
      <c r="F55" s="122">
        <v>21.465934258466699</v>
      </c>
      <c r="G55" s="122">
        <v>21.4681660590904</v>
      </c>
      <c r="H55" s="122">
        <v>21.849970108244399</v>
      </c>
      <c r="I55" s="122">
        <v>19.491788470374399</v>
      </c>
      <c r="J55" s="122">
        <v>21.695293900425298</v>
      </c>
      <c r="K55" s="122">
        <v>23.627294123479199</v>
      </c>
      <c r="L55" s="122">
        <v>25.844116893958301</v>
      </c>
      <c r="M55" s="122">
        <v>24.184708178603401</v>
      </c>
      <c r="N55" s="122">
        <v>25.856938633468101</v>
      </c>
      <c r="O55" s="122">
        <v>26.954434120721601</v>
      </c>
      <c r="P55" s="122">
        <v>26.610461831399999</v>
      </c>
      <c r="Q55" s="122">
        <v>27.1628976753267</v>
      </c>
      <c r="R55" s="122">
        <v>25.768983712922601</v>
      </c>
      <c r="S55" s="122">
        <v>26.576648608906599</v>
      </c>
      <c r="T55" s="122">
        <v>27.4433387547138</v>
      </c>
      <c r="U55" s="122">
        <v>25.553945213812899</v>
      </c>
      <c r="V55" s="122">
        <v>27.641666621418</v>
      </c>
      <c r="W55" s="122">
        <v>28.8323950047632</v>
      </c>
      <c r="X55" s="122">
        <v>29.2609315105965</v>
      </c>
      <c r="Y55" s="122">
        <v>29.088113813382201</v>
      </c>
      <c r="Z55" s="122">
        <v>32.603355931251301</v>
      </c>
      <c r="AA55" s="122">
        <v>34.5276504801326</v>
      </c>
      <c r="AB55" s="122">
        <v>34.864693488437602</v>
      </c>
      <c r="AC55" s="122">
        <v>35.863211723646103</v>
      </c>
      <c r="AD55" s="122">
        <v>35.8074723957995</v>
      </c>
      <c r="AE55" s="122">
        <v>27.259990924737401</v>
      </c>
      <c r="AF55" s="122">
        <v>30.465071114442399</v>
      </c>
      <c r="AG55" s="122">
        <v>32.061555080488603</v>
      </c>
      <c r="AH55" s="122">
        <v>36.962975469257003</v>
      </c>
      <c r="AI55" s="122">
        <v>31.201801142845</v>
      </c>
      <c r="AJ55" s="122">
        <v>22.560857188590099</v>
      </c>
      <c r="AK55" s="122">
        <v>28.531670926789399</v>
      </c>
      <c r="AL55" s="122">
        <v>0</v>
      </c>
    </row>
    <row r="56" spans="1:38" hidden="1" x14ac:dyDescent="0.25">
      <c r="A56" s="122" t="s">
        <v>1956</v>
      </c>
      <c r="B56" s="122">
        <v>1</v>
      </c>
      <c r="C56" s="122" t="s">
        <v>2129</v>
      </c>
      <c r="D56" s="122" t="s">
        <v>2083</v>
      </c>
      <c r="E56" s="122">
        <v>2</v>
      </c>
      <c r="F56" s="122">
        <v>32.8150582225703</v>
      </c>
      <c r="G56" s="122">
        <v>33.090025647437301</v>
      </c>
      <c r="H56" s="122">
        <v>35.736868354755103</v>
      </c>
      <c r="I56" s="122">
        <v>36.871101413159302</v>
      </c>
      <c r="J56" s="122">
        <v>38.310601309340399</v>
      </c>
      <c r="K56" s="122">
        <v>32.580830156299399</v>
      </c>
      <c r="L56" s="122">
        <v>32.580432479437597</v>
      </c>
      <c r="M56" s="122">
        <v>35.317519187677597</v>
      </c>
      <c r="N56" s="122">
        <v>37.813425830871999</v>
      </c>
      <c r="O56" s="122">
        <v>40.105765470282797</v>
      </c>
      <c r="P56" s="122">
        <v>45.043937798007001</v>
      </c>
      <c r="Q56" s="122">
        <v>46.2538247255331</v>
      </c>
      <c r="R56" s="122">
        <v>45.348129303005202</v>
      </c>
      <c r="S56" s="122">
        <v>46.5343542128293</v>
      </c>
      <c r="T56" s="122">
        <v>52.154728272968001</v>
      </c>
      <c r="U56" s="122">
        <v>51.258121497212301</v>
      </c>
      <c r="V56" s="122">
        <v>53.125796999928198</v>
      </c>
      <c r="W56" s="122">
        <v>55.5846898675969</v>
      </c>
      <c r="X56" s="122">
        <v>58.028947384768102</v>
      </c>
      <c r="Y56" s="122">
        <v>52.839884644933797</v>
      </c>
      <c r="Z56" s="122">
        <v>54.8216534736613</v>
      </c>
      <c r="AA56" s="122">
        <v>52.746405839192398</v>
      </c>
      <c r="AB56" s="122">
        <v>51.757728203433203</v>
      </c>
      <c r="AC56" s="122">
        <v>55.156655634781899</v>
      </c>
      <c r="AD56" s="122">
        <v>53.499168297770296</v>
      </c>
      <c r="AE56" s="122">
        <v>50.023300356552902</v>
      </c>
      <c r="AF56" s="122">
        <v>44.574413220555897</v>
      </c>
      <c r="AG56" s="122">
        <v>43.821862086834599</v>
      </c>
      <c r="AH56" s="122">
        <v>46.782635794142202</v>
      </c>
      <c r="AI56" s="122">
        <v>43.491280617870302</v>
      </c>
      <c r="AJ56" s="122">
        <v>35.562992340558303</v>
      </c>
      <c r="AK56" s="122">
        <v>34.300167477631</v>
      </c>
      <c r="AL56" s="122">
        <v>0</v>
      </c>
    </row>
    <row r="57" spans="1:38" x14ac:dyDescent="0.25">
      <c r="A57" s="122" t="s">
        <v>1956</v>
      </c>
      <c r="B57" s="122">
        <v>1</v>
      </c>
      <c r="C57" s="122" t="s">
        <v>2129</v>
      </c>
      <c r="D57" s="122" t="s">
        <v>2084</v>
      </c>
      <c r="E57" s="122">
        <v>2</v>
      </c>
      <c r="F57" s="122">
        <v>40.490039915891003</v>
      </c>
      <c r="G57" s="122">
        <v>38.294950237438499</v>
      </c>
      <c r="H57" s="122">
        <v>45.807731886472901</v>
      </c>
      <c r="I57" s="122">
        <v>42.265134381063703</v>
      </c>
      <c r="J57" s="122">
        <v>49.6301652638628</v>
      </c>
      <c r="K57" s="122">
        <v>37.301947075674697</v>
      </c>
      <c r="L57" s="122">
        <v>33.0469974135681</v>
      </c>
      <c r="M57" s="122">
        <v>36.042320751294199</v>
      </c>
      <c r="N57" s="122">
        <v>39.586942271664803</v>
      </c>
      <c r="O57" s="122">
        <v>43.556680484313397</v>
      </c>
      <c r="P57" s="122">
        <v>53.115788159550398</v>
      </c>
      <c r="Q57" s="122">
        <v>57.855585536506197</v>
      </c>
      <c r="R57" s="122">
        <v>44.000160369309597</v>
      </c>
      <c r="S57" s="122">
        <v>42.979988190459899</v>
      </c>
      <c r="T57" s="122">
        <v>46.627890813883099</v>
      </c>
      <c r="U57" s="122">
        <v>42.185837160390498</v>
      </c>
      <c r="V57" s="122">
        <v>46.693810667778997</v>
      </c>
      <c r="W57" s="122">
        <v>50.224633123242398</v>
      </c>
      <c r="X57" s="122">
        <v>51.097950671172903</v>
      </c>
      <c r="Y57" s="122">
        <v>48.027434124807101</v>
      </c>
      <c r="Z57" s="122">
        <v>43.624523012823701</v>
      </c>
      <c r="AA57" s="122">
        <v>36.617702822658501</v>
      </c>
      <c r="AB57" s="122">
        <v>48.171431022816002</v>
      </c>
      <c r="AC57" s="122">
        <v>45.8361417834329</v>
      </c>
      <c r="AD57" s="122">
        <v>46.334980308421898</v>
      </c>
      <c r="AE57" s="122">
        <v>44.301724855233097</v>
      </c>
      <c r="AF57" s="122">
        <v>36.617820254952598</v>
      </c>
      <c r="AG57" s="122">
        <v>33.062877676307899</v>
      </c>
      <c r="AH57" s="122">
        <v>33.8010953203542</v>
      </c>
      <c r="AI57" s="122">
        <v>31.242517704275802</v>
      </c>
      <c r="AJ57" s="122">
        <v>33.809155529907898</v>
      </c>
      <c r="AK57" s="122">
        <v>35.473263829498499</v>
      </c>
      <c r="AL57" s="122">
        <v>0</v>
      </c>
    </row>
    <row r="58" spans="1:38" hidden="1" x14ac:dyDescent="0.25">
      <c r="A58" s="122" t="s">
        <v>1956</v>
      </c>
      <c r="B58" s="122">
        <v>1</v>
      </c>
      <c r="C58" s="122" t="s">
        <v>2129</v>
      </c>
      <c r="D58" s="122" t="s">
        <v>474</v>
      </c>
      <c r="E58" s="122">
        <v>2</v>
      </c>
      <c r="F58" s="122">
        <v>31.190623902174899</v>
      </c>
      <c r="G58" s="122">
        <v>30.596335292918301</v>
      </c>
      <c r="H58" s="122">
        <v>31.560927539582899</v>
      </c>
      <c r="I58" s="122">
        <v>31.9979940629472</v>
      </c>
      <c r="J58" s="122">
        <v>33.359432988056803</v>
      </c>
      <c r="K58" s="122">
        <v>32.421336662357803</v>
      </c>
      <c r="L58" s="122">
        <v>34.076564095232499</v>
      </c>
      <c r="M58" s="122">
        <v>34.287651343822702</v>
      </c>
      <c r="N58" s="122">
        <v>35.7047205212588</v>
      </c>
      <c r="O58" s="122">
        <v>35.865541945661597</v>
      </c>
      <c r="P58" s="122">
        <v>39.4722950332145</v>
      </c>
      <c r="Q58" s="122">
        <v>41.675677118095201</v>
      </c>
      <c r="R58" s="122">
        <v>40.5133505552553</v>
      </c>
      <c r="S58" s="122">
        <v>40.703644720669502</v>
      </c>
      <c r="T58" s="122">
        <v>40.750870651247602</v>
      </c>
      <c r="U58" s="122">
        <v>41.051413611767899</v>
      </c>
      <c r="V58" s="122">
        <v>41.9337516166798</v>
      </c>
      <c r="W58" s="122">
        <v>43.2755326888526</v>
      </c>
      <c r="X58" s="122">
        <v>41.391228271207602</v>
      </c>
      <c r="Y58" s="122">
        <v>38.7170000317453</v>
      </c>
      <c r="Z58" s="122">
        <v>40.241021072277199</v>
      </c>
      <c r="AA58" s="122">
        <v>39.235275345796701</v>
      </c>
      <c r="AB58" s="122">
        <v>39.456745216893601</v>
      </c>
      <c r="AC58" s="122">
        <v>38.920768567909597</v>
      </c>
      <c r="AD58" s="122">
        <v>37.989537534823597</v>
      </c>
      <c r="AE58" s="122">
        <v>36.930451642320698</v>
      </c>
      <c r="AF58" s="122">
        <v>35.584358216351603</v>
      </c>
      <c r="AG58" s="122">
        <v>35.118921283770298</v>
      </c>
      <c r="AH58" s="122">
        <v>34.079478454575899</v>
      </c>
      <c r="AI58" s="122">
        <v>33.354993972975201</v>
      </c>
      <c r="AJ58" s="122">
        <v>28.477835511199299</v>
      </c>
      <c r="AK58" s="122">
        <v>30.503319286172101</v>
      </c>
      <c r="AL58" s="122">
        <v>0</v>
      </c>
    </row>
    <row r="59" spans="1:38" hidden="1" x14ac:dyDescent="0.25">
      <c r="A59" s="122" t="s">
        <v>1956</v>
      </c>
      <c r="B59" s="122">
        <v>1</v>
      </c>
      <c r="C59" s="122" t="s">
        <v>2129</v>
      </c>
      <c r="D59" s="122" t="s">
        <v>2085</v>
      </c>
      <c r="E59" s="122">
        <v>2</v>
      </c>
      <c r="F59" s="122">
        <v>11.0253821842182</v>
      </c>
      <c r="G59" s="122">
        <v>10.618979201950101</v>
      </c>
      <c r="H59" s="122">
        <v>8.5670210687751993</v>
      </c>
      <c r="I59" s="122">
        <v>7.4032008280237998</v>
      </c>
      <c r="J59" s="122">
        <v>7.2710394704140002</v>
      </c>
      <c r="K59" s="122">
        <v>8.0910203065202992</v>
      </c>
      <c r="L59" s="122">
        <v>9.1393797791505005</v>
      </c>
      <c r="M59" s="122">
        <v>12.210387568700501</v>
      </c>
      <c r="N59" s="122">
        <v>11.0807289261896</v>
      </c>
      <c r="O59" s="122">
        <v>9.8464973038531998</v>
      </c>
      <c r="P59" s="122">
        <v>10.6418147374347</v>
      </c>
      <c r="Q59" s="122">
        <v>9.4633891407091006</v>
      </c>
      <c r="R59" s="122">
        <v>8.5819685032286994</v>
      </c>
      <c r="S59" s="122">
        <v>7.8620537826790997</v>
      </c>
      <c r="T59" s="122">
        <v>8.6513773067201001</v>
      </c>
      <c r="U59" s="122">
        <v>9.8793230943193002</v>
      </c>
      <c r="V59" s="122">
        <v>9.4636725805933004</v>
      </c>
      <c r="W59" s="122">
        <v>8.8119032265843007</v>
      </c>
      <c r="X59" s="122">
        <v>7.9430397435196003</v>
      </c>
      <c r="Y59" s="122">
        <v>6.5562806551529</v>
      </c>
      <c r="Z59" s="122">
        <v>7.6865171497437004</v>
      </c>
      <c r="AA59" s="122">
        <v>6.5685635537181</v>
      </c>
      <c r="AB59" s="122">
        <v>7.2114695830958002</v>
      </c>
      <c r="AC59" s="122">
        <v>6.7692908882733001</v>
      </c>
      <c r="AD59" s="122">
        <v>6.6742029419259996</v>
      </c>
      <c r="AE59" s="122">
        <v>7.4139205774196002</v>
      </c>
      <c r="AF59" s="122">
        <v>6.957629922942</v>
      </c>
      <c r="AG59" s="122">
        <v>6.2605318133854002</v>
      </c>
      <c r="AH59" s="122">
        <v>8.0150334527754001</v>
      </c>
      <c r="AI59" s="122">
        <v>7.9042306601090999</v>
      </c>
      <c r="AJ59" s="122">
        <v>8.6457365475587</v>
      </c>
      <c r="AK59" s="122">
        <v>9.2143210953099999</v>
      </c>
      <c r="AL59" s="122">
        <v>0</v>
      </c>
    </row>
    <row r="60" spans="1:38" hidden="1" x14ac:dyDescent="0.25">
      <c r="A60" s="122" t="s">
        <v>1956</v>
      </c>
      <c r="B60" s="122">
        <v>1</v>
      </c>
      <c r="C60" s="122" t="s">
        <v>2129</v>
      </c>
      <c r="D60" s="122" t="s">
        <v>2086</v>
      </c>
      <c r="E60" s="122">
        <v>2</v>
      </c>
      <c r="F60" s="122">
        <v>0.40810315333329999</v>
      </c>
      <c r="G60" s="122">
        <v>0.23220486666670001</v>
      </c>
      <c r="H60" s="122">
        <v>0.1157973677782</v>
      </c>
      <c r="I60" s="122">
        <v>0.2238482840646</v>
      </c>
      <c r="J60" s="122">
        <v>0.30956301140539999</v>
      </c>
      <c r="K60" s="122">
        <v>0.22193343726500001</v>
      </c>
      <c r="L60" s="122">
        <v>0.13499556550059999</v>
      </c>
      <c r="M60" s="122">
        <v>8.9867836666699993E-2</v>
      </c>
      <c r="N60" s="122">
        <v>0.26228546568279998</v>
      </c>
      <c r="O60" s="122">
        <v>0.25393173704119998</v>
      </c>
      <c r="P60" s="122">
        <v>0.17246438</v>
      </c>
      <c r="Q60" s="122">
        <v>0.15666058710940001</v>
      </c>
      <c r="R60" s="122">
        <v>0.26949641628190002</v>
      </c>
      <c r="S60" s="122">
        <v>8.2757034693399997E-2</v>
      </c>
      <c r="T60" s="122">
        <v>5.64458088961E-2</v>
      </c>
      <c r="U60" s="122">
        <v>0.2345266</v>
      </c>
      <c r="V60" s="122">
        <v>9.9957161852500004E-2</v>
      </c>
      <c r="W60" s="122">
        <v>8.4721161362900005E-2</v>
      </c>
      <c r="X60" s="122">
        <v>7.0166249999999999E-2</v>
      </c>
      <c r="Y60" s="122">
        <v>3.6518539948500003E-2</v>
      </c>
      <c r="Z60" s="122">
        <v>0.18631644235440001</v>
      </c>
      <c r="AA60" s="122">
        <v>0.17223543709819999</v>
      </c>
      <c r="AB60" s="122">
        <v>1.09569618796E-2</v>
      </c>
      <c r="AC60" s="122">
        <v>4.4514459400000003E-5</v>
      </c>
      <c r="AD60" s="122">
        <v>4.3420587200000003E-5</v>
      </c>
      <c r="AE60" s="122">
        <v>4.30521228E-5</v>
      </c>
      <c r="AF60" s="122">
        <v>4.2491090999999999E-5</v>
      </c>
      <c r="AG60" s="122">
        <v>4.2992193399999999E-5</v>
      </c>
      <c r="AH60" s="122">
        <v>4.26526393E-5</v>
      </c>
      <c r="AI60" s="122">
        <v>4.0569794699999997E-5</v>
      </c>
      <c r="AJ60" s="122">
        <v>4.2396458200000001E-5</v>
      </c>
      <c r="AK60" s="122">
        <v>4.05031333E-5</v>
      </c>
      <c r="AL60" s="122">
        <v>0</v>
      </c>
    </row>
    <row r="61" spans="1:38" hidden="1" x14ac:dyDescent="0.25">
      <c r="A61" s="122" t="s">
        <v>1956</v>
      </c>
      <c r="B61" s="122">
        <v>1</v>
      </c>
      <c r="C61" s="122" t="s">
        <v>2129</v>
      </c>
      <c r="D61" s="122" t="s">
        <v>2087</v>
      </c>
      <c r="E61" s="122">
        <v>2</v>
      </c>
      <c r="F61" s="122">
        <v>7.4914493624454002</v>
      </c>
      <c r="G61" s="122">
        <v>7.7382150509757999</v>
      </c>
      <c r="H61" s="122">
        <v>6.7775406745879003</v>
      </c>
      <c r="I61" s="122">
        <v>7.5271965528680997</v>
      </c>
      <c r="J61" s="122">
        <v>7.1038253940753</v>
      </c>
      <c r="K61" s="122">
        <v>6.6894323500321997</v>
      </c>
      <c r="L61" s="122">
        <v>6.6207552715117997</v>
      </c>
      <c r="M61" s="122">
        <v>5.7372316373228998</v>
      </c>
      <c r="N61" s="122">
        <v>5.4850075411889998</v>
      </c>
      <c r="O61" s="122">
        <v>5.0574624082910002</v>
      </c>
      <c r="P61" s="122">
        <v>5.3056354435430002</v>
      </c>
      <c r="Q61" s="122">
        <v>5.1665821760995998</v>
      </c>
      <c r="R61" s="122">
        <v>5.1436025943664996</v>
      </c>
      <c r="S61" s="122">
        <v>5.9080106071997003</v>
      </c>
      <c r="T61" s="122">
        <v>6.0279706709648</v>
      </c>
      <c r="U61" s="122">
        <v>6.4396042639531998</v>
      </c>
      <c r="V61" s="122">
        <v>5.7587151513007004</v>
      </c>
      <c r="W61" s="122">
        <v>6.7232093107121997</v>
      </c>
      <c r="X61" s="122">
        <v>6.2973356037131003</v>
      </c>
      <c r="Y61" s="122">
        <v>3.8664323752078</v>
      </c>
      <c r="Z61" s="122">
        <v>4.2525752125842997</v>
      </c>
      <c r="AA61" s="122">
        <v>3.8439274559214001</v>
      </c>
      <c r="AB61" s="122">
        <v>4.5762848696154999</v>
      </c>
      <c r="AC61" s="122">
        <v>4.0691469626362</v>
      </c>
      <c r="AD61" s="122">
        <v>3.6174957272994002</v>
      </c>
      <c r="AE61" s="122">
        <v>3.2513041271763998</v>
      </c>
      <c r="AF61" s="122">
        <v>3.5787176815380999</v>
      </c>
      <c r="AG61" s="122">
        <v>2.9411953008417</v>
      </c>
      <c r="AH61" s="122">
        <v>2.5480590247792998</v>
      </c>
      <c r="AI61" s="122">
        <v>1.7625728660193001</v>
      </c>
      <c r="AJ61" s="122">
        <v>1.8026981008581999</v>
      </c>
      <c r="AK61" s="122">
        <v>1.7648695335267</v>
      </c>
      <c r="AL61" s="122">
        <v>0</v>
      </c>
    </row>
    <row r="62" spans="1:38" hidden="1" x14ac:dyDescent="0.25">
      <c r="A62" s="122" t="s">
        <v>1956</v>
      </c>
      <c r="B62" s="122">
        <v>1</v>
      </c>
      <c r="C62" s="122" t="s">
        <v>2129</v>
      </c>
      <c r="D62" s="122" t="s">
        <v>2088</v>
      </c>
      <c r="E62" s="122">
        <v>2</v>
      </c>
      <c r="F62" s="122">
        <v>86.577833890699495</v>
      </c>
      <c r="G62" s="122">
        <v>92.781970742101606</v>
      </c>
      <c r="H62" s="122">
        <v>90.718395292692193</v>
      </c>
      <c r="I62" s="122">
        <v>94.662893229643103</v>
      </c>
      <c r="J62" s="122">
        <v>96.387485607954105</v>
      </c>
      <c r="K62" s="122">
        <v>98.609130970691098</v>
      </c>
      <c r="L62" s="122">
        <v>103.47313338527221</v>
      </c>
      <c r="M62" s="122">
        <v>107.3680022035459</v>
      </c>
      <c r="N62" s="122">
        <v>118.2476440908986</v>
      </c>
      <c r="O62" s="122">
        <v>114.8100354436764</v>
      </c>
      <c r="P62" s="122">
        <v>117.29950073010561</v>
      </c>
      <c r="Q62" s="122">
        <v>118.0859556077617</v>
      </c>
      <c r="R62" s="122">
        <v>120.88751523276871</v>
      </c>
      <c r="S62" s="122">
        <v>125.752024011895</v>
      </c>
      <c r="T62" s="122">
        <v>126.10415345731489</v>
      </c>
      <c r="U62" s="122">
        <v>126.55378319577579</v>
      </c>
      <c r="V62" s="122">
        <v>123.3738939982095</v>
      </c>
      <c r="W62" s="122">
        <v>124.6054600938582</v>
      </c>
      <c r="X62" s="122">
        <v>117.346531244896</v>
      </c>
      <c r="Y62" s="122">
        <v>110.7298491211028</v>
      </c>
      <c r="Z62" s="122">
        <v>119.8357632287974</v>
      </c>
      <c r="AA62" s="122">
        <v>110.8423791840974</v>
      </c>
      <c r="AB62" s="122">
        <v>107.3891310832573</v>
      </c>
      <c r="AC62" s="122">
        <v>105.01524496222861</v>
      </c>
      <c r="AD62" s="122">
        <v>109.54089189513731</v>
      </c>
      <c r="AE62" s="122">
        <v>107.8910192347106</v>
      </c>
      <c r="AF62" s="122">
        <v>106.0879141121693</v>
      </c>
      <c r="AG62" s="122">
        <v>103.1723176882048</v>
      </c>
      <c r="AH62" s="122">
        <v>100.6178256331392</v>
      </c>
      <c r="AI62" s="122">
        <v>94.224227963443198</v>
      </c>
      <c r="AJ62" s="122">
        <v>92.223473093821198</v>
      </c>
      <c r="AK62" s="122">
        <v>91.136573391718599</v>
      </c>
      <c r="AL62" s="122">
        <v>0</v>
      </c>
    </row>
    <row r="63" spans="1:38" hidden="1" x14ac:dyDescent="0.25">
      <c r="A63" s="122" t="s">
        <v>1956</v>
      </c>
      <c r="B63" s="122">
        <v>1</v>
      </c>
      <c r="C63" s="122" t="s">
        <v>2129</v>
      </c>
      <c r="D63" s="122" t="s">
        <v>2089</v>
      </c>
      <c r="E63" s="122">
        <v>2</v>
      </c>
      <c r="F63" s="122">
        <v>62.785401514060901</v>
      </c>
      <c r="G63" s="122">
        <v>56.352261179211403</v>
      </c>
      <c r="H63" s="122">
        <v>54.224652284204801</v>
      </c>
      <c r="I63" s="122">
        <v>58.410978194428502</v>
      </c>
      <c r="J63" s="122">
        <v>60.639160384933</v>
      </c>
      <c r="K63" s="122">
        <v>64.802301876693207</v>
      </c>
      <c r="L63" s="122">
        <v>64.572490292795393</v>
      </c>
      <c r="M63" s="122">
        <v>69.195702308926201</v>
      </c>
      <c r="N63" s="122">
        <v>70.750319195014896</v>
      </c>
      <c r="O63" s="122">
        <v>72.173681244752601</v>
      </c>
      <c r="P63" s="122">
        <v>76.166435282878794</v>
      </c>
      <c r="Q63" s="122">
        <v>70.817862011372497</v>
      </c>
      <c r="R63" s="122">
        <v>75.827974725021406</v>
      </c>
      <c r="S63" s="122">
        <v>76.039519888835102</v>
      </c>
      <c r="T63" s="122">
        <v>78.156129757033199</v>
      </c>
      <c r="U63" s="122">
        <v>86.089067525379093</v>
      </c>
      <c r="V63" s="122">
        <v>86.649800288454401</v>
      </c>
      <c r="W63" s="122">
        <v>92.306321021409502</v>
      </c>
      <c r="X63" s="122">
        <v>86.423381827963794</v>
      </c>
      <c r="Y63" s="122">
        <v>74.411947026709001</v>
      </c>
      <c r="Z63" s="122">
        <v>79.8447916465216</v>
      </c>
      <c r="AA63" s="122">
        <v>68.454142768176993</v>
      </c>
      <c r="AB63" s="122">
        <v>56.115904566406698</v>
      </c>
      <c r="AC63" s="122">
        <v>53.992557168884602</v>
      </c>
      <c r="AD63" s="122">
        <v>59.891476977531397</v>
      </c>
      <c r="AE63" s="122">
        <v>56.015722152682599</v>
      </c>
      <c r="AF63" s="122">
        <v>57.823795866067798</v>
      </c>
      <c r="AG63" s="122">
        <v>52.362553923507399</v>
      </c>
      <c r="AH63" s="122">
        <v>52.205659003300397</v>
      </c>
      <c r="AI63" s="122">
        <v>48.549950861917303</v>
      </c>
      <c r="AJ63" s="122">
        <v>37.278479247854499</v>
      </c>
      <c r="AK63" s="122">
        <v>40.825234811249302</v>
      </c>
      <c r="AL63" s="122">
        <v>0</v>
      </c>
    </row>
    <row r="64" spans="1:38" hidden="1" x14ac:dyDescent="0.25">
      <c r="A64" s="122" t="s">
        <v>1956</v>
      </c>
      <c r="B64" s="122">
        <v>1</v>
      </c>
      <c r="C64" s="122" t="s">
        <v>2129</v>
      </c>
      <c r="D64" s="122" t="s">
        <v>2090</v>
      </c>
      <c r="E64" s="122">
        <v>2</v>
      </c>
      <c r="F64" s="122">
        <v>7.3195800650993998</v>
      </c>
      <c r="G64" s="122">
        <v>6.0347187571276999</v>
      </c>
      <c r="H64" s="122">
        <v>6.9877724416848999</v>
      </c>
      <c r="I64" s="122">
        <v>7.0145551732048999</v>
      </c>
      <c r="J64" s="122">
        <v>7.2460644801898999</v>
      </c>
      <c r="K64" s="122">
        <v>7.5157371908014996</v>
      </c>
      <c r="L64" s="122">
        <v>7.7884541825218996</v>
      </c>
      <c r="M64" s="122">
        <v>7.7253019414992998</v>
      </c>
      <c r="N64" s="122">
        <v>7.5812482547697</v>
      </c>
      <c r="O64" s="122">
        <v>7.6788079615348002</v>
      </c>
      <c r="P64" s="122">
        <v>7.8143507758687996</v>
      </c>
      <c r="Q64" s="122">
        <v>7.8076252629546996</v>
      </c>
      <c r="R64" s="122">
        <v>8.3829753151477</v>
      </c>
      <c r="S64" s="122">
        <v>7.6966354032434001</v>
      </c>
      <c r="T64" s="122">
        <v>7.9766990474995998</v>
      </c>
      <c r="U64" s="122">
        <v>7.90894170295</v>
      </c>
      <c r="V64" s="122">
        <v>7.8758522603024996</v>
      </c>
      <c r="W64" s="122">
        <v>7.8549009170954003</v>
      </c>
      <c r="X64" s="122">
        <v>7.6540029744569997</v>
      </c>
      <c r="Y64" s="122">
        <v>7.4589653688468003</v>
      </c>
      <c r="Z64" s="122">
        <v>7.3595865942455996</v>
      </c>
      <c r="AA64" s="122">
        <v>7.2262350606560002</v>
      </c>
      <c r="AB64" s="122">
        <v>6.8963466761510999</v>
      </c>
      <c r="AC64" s="122">
        <v>6.5787697377830998</v>
      </c>
      <c r="AD64" s="122">
        <v>6.5392955856136998</v>
      </c>
      <c r="AE64" s="122">
        <v>6.4323333606109001</v>
      </c>
      <c r="AF64" s="122">
        <v>6.4152893543636997</v>
      </c>
      <c r="AG64" s="122">
        <v>6.2938845083406996</v>
      </c>
      <c r="AH64" s="122">
        <v>6.2623578129209996</v>
      </c>
      <c r="AI64" s="122">
        <v>6.3030664096295999</v>
      </c>
      <c r="AJ64" s="122">
        <v>5.8744469376839996</v>
      </c>
      <c r="AK64" s="122">
        <v>5.7776715532588003</v>
      </c>
      <c r="AL64" s="122">
        <v>0</v>
      </c>
    </row>
    <row r="65" spans="1:38" hidden="1" x14ac:dyDescent="0.25">
      <c r="A65" s="122" t="s">
        <v>1956</v>
      </c>
      <c r="B65" s="122">
        <v>1</v>
      </c>
      <c r="C65" s="122" t="s">
        <v>2129</v>
      </c>
      <c r="D65" s="122" t="s">
        <v>2091</v>
      </c>
      <c r="E65" s="122">
        <v>2</v>
      </c>
      <c r="F65" s="122">
        <v>26.4738610278396</v>
      </c>
      <c r="G65" s="122">
        <v>27.338302915888502</v>
      </c>
      <c r="H65" s="122">
        <v>26.344815540417802</v>
      </c>
      <c r="I65" s="122">
        <v>27.9696904907887</v>
      </c>
      <c r="J65" s="122">
        <v>28.024619269967602</v>
      </c>
      <c r="K65" s="122">
        <v>29.934404826963299</v>
      </c>
      <c r="L65" s="122">
        <v>29.910092737513601</v>
      </c>
      <c r="M65" s="122">
        <v>30.480124491695701</v>
      </c>
      <c r="N65" s="122">
        <v>34.414350840285898</v>
      </c>
      <c r="O65" s="122">
        <v>34.499276075680498</v>
      </c>
      <c r="P65" s="122">
        <v>36.347120253183903</v>
      </c>
      <c r="Q65" s="122">
        <v>36.394063529387097</v>
      </c>
      <c r="R65" s="122">
        <v>36.1441631435275</v>
      </c>
      <c r="S65" s="122">
        <v>36.372371018235903</v>
      </c>
      <c r="T65" s="122">
        <v>36.828933425654199</v>
      </c>
      <c r="U65" s="122">
        <v>35.952575654238998</v>
      </c>
      <c r="V65" s="122">
        <v>36.173657751196998</v>
      </c>
      <c r="W65" s="122">
        <v>39.4494122359459</v>
      </c>
      <c r="X65" s="122">
        <v>41.290056216928001</v>
      </c>
      <c r="Y65" s="122">
        <v>37.408352551723198</v>
      </c>
      <c r="Z65" s="122">
        <v>41.023456911455497</v>
      </c>
      <c r="AA65" s="122">
        <v>37.593916285857901</v>
      </c>
      <c r="AB65" s="122">
        <v>34.727945927346703</v>
      </c>
      <c r="AC65" s="122">
        <v>32.509460361388101</v>
      </c>
      <c r="AD65" s="122">
        <v>32.826883040913501</v>
      </c>
      <c r="AE65" s="122">
        <v>28.752554531423499</v>
      </c>
      <c r="AF65" s="122">
        <v>24.985540459432102</v>
      </c>
      <c r="AG65" s="122">
        <v>25.734456892322299</v>
      </c>
      <c r="AH65" s="122">
        <v>29.234090767964499</v>
      </c>
      <c r="AI65" s="122">
        <v>23.720774317753602</v>
      </c>
      <c r="AJ65" s="122">
        <v>16.024182212987299</v>
      </c>
      <c r="AK65" s="122">
        <v>23.914614956041198</v>
      </c>
      <c r="AL65" s="122">
        <v>0</v>
      </c>
    </row>
    <row r="66" spans="1:38" hidden="1" x14ac:dyDescent="0.25">
      <c r="A66" s="122" t="s">
        <v>1956</v>
      </c>
      <c r="B66" s="122">
        <v>1</v>
      </c>
      <c r="C66" s="122" t="s">
        <v>2129</v>
      </c>
      <c r="D66" s="122" t="s">
        <v>2092</v>
      </c>
      <c r="E66" s="122">
        <v>2</v>
      </c>
      <c r="F66" s="122">
        <v>2.3550800380000001E-3</v>
      </c>
      <c r="G66" s="122">
        <v>1.9936147828000001E-3</v>
      </c>
      <c r="H66" s="122">
        <v>2.072592933E-3</v>
      </c>
      <c r="I66" s="122">
        <v>1.6754478925E-3</v>
      </c>
      <c r="J66" s="122">
        <v>1.5856610411000001E-3</v>
      </c>
      <c r="K66" s="122">
        <v>1.7619735195000001E-3</v>
      </c>
      <c r="L66" s="122">
        <v>1.1709723023500001E-2</v>
      </c>
      <c r="M66" s="122">
        <v>9.8979989554800002E-2</v>
      </c>
      <c r="N66" s="122">
        <v>9.8017839897100001E-2</v>
      </c>
      <c r="O66" s="122">
        <v>0.1008347485119</v>
      </c>
      <c r="P66" s="122">
        <v>0.10010063186980001</v>
      </c>
      <c r="Q66" s="122">
        <v>0.57549107812470002</v>
      </c>
      <c r="R66" s="122">
        <v>0.1450769918423</v>
      </c>
      <c r="S66" s="122">
        <v>0.51253342564439996</v>
      </c>
      <c r="T66" s="122">
        <v>0.65121492570740003</v>
      </c>
      <c r="U66" s="122">
        <v>0.62081574325910005</v>
      </c>
      <c r="V66" s="122">
        <v>0.52607096327519998</v>
      </c>
      <c r="W66" s="122">
        <v>0.6817723468504</v>
      </c>
      <c r="X66" s="122">
        <v>0.67890089665990005</v>
      </c>
      <c r="Y66" s="122">
        <v>0.67955844636160001</v>
      </c>
      <c r="Z66" s="122">
        <v>0.67064866970729997</v>
      </c>
      <c r="AA66" s="122">
        <v>0.44894505537739998</v>
      </c>
      <c r="AB66" s="122">
        <v>0.7331764224449</v>
      </c>
      <c r="AC66" s="122">
        <v>1.3336849987021999</v>
      </c>
      <c r="AD66" s="122">
        <v>0.98848844973869998</v>
      </c>
      <c r="AE66" s="122">
        <v>1.4877505590711</v>
      </c>
      <c r="AF66" s="122">
        <v>1.2525928945916001</v>
      </c>
      <c r="AG66" s="122">
        <v>1.1321228128747001</v>
      </c>
      <c r="AH66" s="122">
        <v>1.2841049850671</v>
      </c>
      <c r="AI66" s="122">
        <v>1.69476402531</v>
      </c>
      <c r="AJ66" s="122">
        <v>1.6443595647338001</v>
      </c>
      <c r="AK66" s="122">
        <v>2.0038847384878999</v>
      </c>
      <c r="AL66" s="122">
        <v>0</v>
      </c>
    </row>
    <row r="67" spans="1:38" hidden="1" x14ac:dyDescent="0.25">
      <c r="A67" s="122" t="s">
        <v>1956</v>
      </c>
      <c r="B67" s="122">
        <v>1</v>
      </c>
      <c r="C67" s="122" t="s">
        <v>2129</v>
      </c>
      <c r="D67" s="122" t="s">
        <v>2093</v>
      </c>
      <c r="E67" s="122">
        <v>2</v>
      </c>
      <c r="F67" s="122">
        <v>57.721312787514201</v>
      </c>
      <c r="G67" s="122">
        <v>58.766584063298602</v>
      </c>
      <c r="H67" s="122">
        <v>53.495911939222196</v>
      </c>
      <c r="I67" s="122">
        <v>64.309366021614693</v>
      </c>
      <c r="J67" s="122">
        <v>66.669682594519003</v>
      </c>
      <c r="K67" s="122">
        <v>67.386382801286302</v>
      </c>
      <c r="L67" s="122">
        <v>75.087391339246096</v>
      </c>
      <c r="M67" s="122">
        <v>80.135306512085293</v>
      </c>
      <c r="N67" s="122">
        <v>79.112015030353305</v>
      </c>
      <c r="O67" s="122">
        <v>80.023850916851003</v>
      </c>
      <c r="P67" s="122">
        <v>86.430552168755398</v>
      </c>
      <c r="Q67" s="122">
        <v>86.508756227734395</v>
      </c>
      <c r="R67" s="122">
        <v>89.139129485313205</v>
      </c>
      <c r="S67" s="122">
        <v>89.367558391458402</v>
      </c>
      <c r="T67" s="122">
        <v>95.173450681150797</v>
      </c>
      <c r="U67" s="122">
        <v>94.4392242267065</v>
      </c>
      <c r="V67" s="122">
        <v>92.807330722933202</v>
      </c>
      <c r="W67" s="122">
        <v>97.814232703281107</v>
      </c>
      <c r="X67" s="122">
        <v>97.751035693903603</v>
      </c>
      <c r="Y67" s="122">
        <v>91.354359650834297</v>
      </c>
      <c r="Z67" s="122">
        <v>95.079572883021299</v>
      </c>
      <c r="AA67" s="122">
        <v>92.209009989497801</v>
      </c>
      <c r="AB67" s="122">
        <v>86.268324711537005</v>
      </c>
      <c r="AC67" s="122">
        <v>89.998016835265801</v>
      </c>
      <c r="AD67" s="122">
        <v>88.795453574674497</v>
      </c>
      <c r="AE67" s="122">
        <v>77.307637712491399</v>
      </c>
      <c r="AF67" s="122">
        <v>67.070965745508104</v>
      </c>
      <c r="AG67" s="122">
        <v>65.073365215983898</v>
      </c>
      <c r="AH67" s="122">
        <v>66.989078047403197</v>
      </c>
      <c r="AI67" s="122">
        <v>58.077700980489098</v>
      </c>
      <c r="AJ67" s="122">
        <v>42.4406858336311</v>
      </c>
      <c r="AK67" s="122">
        <v>52.309130868246903</v>
      </c>
      <c r="AL67" s="122">
        <v>0</v>
      </c>
    </row>
    <row r="68" spans="1:38" hidden="1" x14ac:dyDescent="0.25">
      <c r="A68" s="122" t="s">
        <v>1956</v>
      </c>
      <c r="B68" s="122">
        <v>1</v>
      </c>
      <c r="C68" s="122" t="s">
        <v>2129</v>
      </c>
      <c r="D68" s="122" t="s">
        <v>2094</v>
      </c>
      <c r="E68" s="122">
        <v>2</v>
      </c>
      <c r="F68" s="122">
        <v>96.871528963147895</v>
      </c>
      <c r="G68" s="122">
        <v>96.8457425205373</v>
      </c>
      <c r="H68" s="122">
        <v>95.2504336095611</v>
      </c>
      <c r="I68" s="122">
        <v>98.281206005551695</v>
      </c>
      <c r="J68" s="122">
        <v>101.573458742513</v>
      </c>
      <c r="K68" s="122">
        <v>103.2465681638003</v>
      </c>
      <c r="L68" s="122">
        <v>104.8638880675517</v>
      </c>
      <c r="M68" s="122">
        <v>109.5881504443027</v>
      </c>
      <c r="N68" s="122">
        <v>112.0267843103649</v>
      </c>
      <c r="O68" s="122">
        <v>115.0736959926936</v>
      </c>
      <c r="P68" s="122">
        <v>121.6900055927252</v>
      </c>
      <c r="Q68" s="122">
        <v>116.5766845257542</v>
      </c>
      <c r="R68" s="122">
        <v>116.08744952321609</v>
      </c>
      <c r="S68" s="122">
        <v>118.0889196352811</v>
      </c>
      <c r="T68" s="122">
        <v>120.6756706635543</v>
      </c>
      <c r="U68" s="122">
        <v>123.7417283823558</v>
      </c>
      <c r="V68" s="122">
        <v>123.4423967346095</v>
      </c>
      <c r="W68" s="122">
        <v>123.5056896233846</v>
      </c>
      <c r="X68" s="122">
        <v>123.85870615690629</v>
      </c>
      <c r="Y68" s="122">
        <v>110.252354352205</v>
      </c>
      <c r="Z68" s="122">
        <v>115.5212451724836</v>
      </c>
      <c r="AA68" s="122">
        <v>109.8085844976282</v>
      </c>
      <c r="AB68" s="122">
        <v>99.838926860684694</v>
      </c>
      <c r="AC68" s="122">
        <v>99.490528827004198</v>
      </c>
      <c r="AD68" s="122">
        <v>104.3809869726614</v>
      </c>
      <c r="AE68" s="122">
        <v>88.253477219326498</v>
      </c>
      <c r="AF68" s="122">
        <v>84.495636292934705</v>
      </c>
      <c r="AG68" s="122">
        <v>80.979203168681707</v>
      </c>
      <c r="AH68" s="122">
        <v>90.171264893705299</v>
      </c>
      <c r="AI68" s="122">
        <v>75.741862588893696</v>
      </c>
      <c r="AJ68" s="122">
        <v>63.131225142751198</v>
      </c>
      <c r="AK68" s="122">
        <v>68.787310403520394</v>
      </c>
      <c r="AL68" s="122">
        <v>0</v>
      </c>
    </row>
    <row r="69" spans="1:38" hidden="1" x14ac:dyDescent="0.25">
      <c r="A69" s="122" t="s">
        <v>1956</v>
      </c>
      <c r="B69" s="122">
        <v>1</v>
      </c>
      <c r="C69" s="122" t="s">
        <v>2129</v>
      </c>
      <c r="D69" s="122" t="s">
        <v>2095</v>
      </c>
      <c r="E69" s="122">
        <v>2</v>
      </c>
      <c r="F69" s="122">
        <v>26.9820686208338</v>
      </c>
      <c r="G69" s="122">
        <v>27.155742541116702</v>
      </c>
      <c r="H69" s="122">
        <v>24.5342705128466</v>
      </c>
      <c r="I69" s="122">
        <v>29.553684431449799</v>
      </c>
      <c r="J69" s="122">
        <v>29.660255995698598</v>
      </c>
      <c r="K69" s="122">
        <v>28.655869896604599</v>
      </c>
      <c r="L69" s="122">
        <v>32.955838448633202</v>
      </c>
      <c r="M69" s="122">
        <v>30.674568679322299</v>
      </c>
      <c r="N69" s="122">
        <v>31.247293523137301</v>
      </c>
      <c r="O69" s="122">
        <v>33.2841088678652</v>
      </c>
      <c r="P69" s="122">
        <v>36.391841935421397</v>
      </c>
      <c r="Q69" s="122">
        <v>35.207699564049697</v>
      </c>
      <c r="R69" s="122">
        <v>38.551281192758097</v>
      </c>
      <c r="S69" s="122">
        <v>38.428738712977299</v>
      </c>
      <c r="T69" s="122">
        <v>37.706834410277999</v>
      </c>
      <c r="U69" s="122">
        <v>37.465587105878903</v>
      </c>
      <c r="V69" s="122">
        <v>35.479013675345698</v>
      </c>
      <c r="W69" s="122">
        <v>38.927364773448403</v>
      </c>
      <c r="X69" s="122">
        <v>36.741309464813398</v>
      </c>
      <c r="Y69" s="122">
        <v>35.678743458036401</v>
      </c>
      <c r="Z69" s="122">
        <v>35.779934287081197</v>
      </c>
      <c r="AA69" s="122">
        <v>34.575051393147703</v>
      </c>
      <c r="AB69" s="122">
        <v>30.990152434957</v>
      </c>
      <c r="AC69" s="122">
        <v>32.324999850946597</v>
      </c>
      <c r="AD69" s="122">
        <v>30.992559147979499</v>
      </c>
      <c r="AE69" s="122">
        <v>26.725271731865199</v>
      </c>
      <c r="AF69" s="122">
        <v>25.118604805905001</v>
      </c>
      <c r="AG69" s="122">
        <v>21.6724613771941</v>
      </c>
      <c r="AH69" s="122">
        <v>23.129974244052399</v>
      </c>
      <c r="AI69" s="122">
        <v>20.332506385108299</v>
      </c>
      <c r="AJ69" s="122">
        <v>19.8231942095905</v>
      </c>
      <c r="AK69" s="122">
        <v>22.248014416108798</v>
      </c>
      <c r="AL69" s="122">
        <v>0</v>
      </c>
    </row>
    <row r="70" spans="1:38" hidden="1" x14ac:dyDescent="0.25">
      <c r="A70" s="122" t="s">
        <v>1956</v>
      </c>
      <c r="B70" s="122">
        <v>1</v>
      </c>
      <c r="C70" s="122" t="s">
        <v>2129</v>
      </c>
      <c r="D70" s="122" t="s">
        <v>2096</v>
      </c>
      <c r="E70" s="122">
        <v>2</v>
      </c>
      <c r="F70" s="122">
        <v>67.902627103693007</v>
      </c>
      <c r="G70" s="122">
        <v>69.085019515200202</v>
      </c>
      <c r="H70" s="122">
        <v>70.258144188054104</v>
      </c>
      <c r="I70" s="122">
        <v>78.268398738182597</v>
      </c>
      <c r="J70" s="122">
        <v>76.693162998057403</v>
      </c>
      <c r="K70" s="122">
        <v>79.234584515764496</v>
      </c>
      <c r="L70" s="122">
        <v>81.552850352293106</v>
      </c>
      <c r="M70" s="122">
        <v>84.485712810015997</v>
      </c>
      <c r="N70" s="122">
        <v>84.764064590165503</v>
      </c>
      <c r="O70" s="122">
        <v>87.507828167620204</v>
      </c>
      <c r="P70" s="122">
        <v>89.248650920730299</v>
      </c>
      <c r="Q70" s="122">
        <v>90.292981480498099</v>
      </c>
      <c r="R70" s="122">
        <v>90.017400906175695</v>
      </c>
      <c r="S70" s="122">
        <v>88.261628847366893</v>
      </c>
      <c r="T70" s="122">
        <v>90.099527143561403</v>
      </c>
      <c r="U70" s="122">
        <v>93.267899769578307</v>
      </c>
      <c r="V70" s="122">
        <v>96.066587491403396</v>
      </c>
      <c r="W70" s="122">
        <v>95.316901884080394</v>
      </c>
      <c r="X70" s="122">
        <v>96.039431895492598</v>
      </c>
      <c r="Y70" s="122">
        <v>87.985296118262994</v>
      </c>
      <c r="Z70" s="122">
        <v>95.1015736919246</v>
      </c>
      <c r="AA70" s="122">
        <v>94.561186526646694</v>
      </c>
      <c r="AB70" s="122">
        <v>87.434343975008403</v>
      </c>
      <c r="AC70" s="122">
        <v>87.029723335725805</v>
      </c>
      <c r="AD70" s="122">
        <v>87.376664391912598</v>
      </c>
      <c r="AE70" s="122">
        <v>77.560290390046802</v>
      </c>
      <c r="AF70" s="122">
        <v>73.396952437032198</v>
      </c>
      <c r="AG70" s="122">
        <v>64.052256422773695</v>
      </c>
      <c r="AH70" s="122">
        <v>67.124296659307703</v>
      </c>
      <c r="AI70" s="122">
        <v>59.5021635069089</v>
      </c>
      <c r="AJ70" s="122">
        <v>50.470182043941499</v>
      </c>
      <c r="AK70" s="122">
        <v>56.894727510009098</v>
      </c>
      <c r="AL70" s="122">
        <v>0</v>
      </c>
    </row>
    <row r="71" spans="1:38" hidden="1" x14ac:dyDescent="0.25">
      <c r="A71" s="122" t="s">
        <v>1956</v>
      </c>
      <c r="B71" s="122">
        <v>1</v>
      </c>
      <c r="C71" s="122" t="s">
        <v>2129</v>
      </c>
      <c r="D71" s="122" t="s">
        <v>2097</v>
      </c>
      <c r="E71" s="122">
        <v>2</v>
      </c>
      <c r="F71" s="122">
        <v>34.275579610696902</v>
      </c>
      <c r="G71" s="122">
        <v>34.364144728348698</v>
      </c>
      <c r="H71" s="122">
        <v>35.7457251363791</v>
      </c>
      <c r="I71" s="122">
        <v>37.447551278032101</v>
      </c>
      <c r="J71" s="122">
        <v>38.747677116870904</v>
      </c>
      <c r="K71" s="122">
        <v>39.647192161538101</v>
      </c>
      <c r="L71" s="122">
        <v>35.364852908683297</v>
      </c>
      <c r="M71" s="122">
        <v>39.104335634237898</v>
      </c>
      <c r="N71" s="122">
        <v>41.433499619307902</v>
      </c>
      <c r="O71" s="122">
        <v>41.3968043786873</v>
      </c>
      <c r="P71" s="122">
        <v>42.855774730045603</v>
      </c>
      <c r="Q71" s="122">
        <v>39.446762368913497</v>
      </c>
      <c r="R71" s="122">
        <v>41.665613404769303</v>
      </c>
      <c r="S71" s="122">
        <v>39.274356668105803</v>
      </c>
      <c r="T71" s="122">
        <v>41.172104756695099</v>
      </c>
      <c r="U71" s="122">
        <v>43.039723978242698</v>
      </c>
      <c r="V71" s="122">
        <v>38.034986141788103</v>
      </c>
      <c r="W71" s="122">
        <v>38.3071844053758</v>
      </c>
      <c r="X71" s="122">
        <v>40.047452021646201</v>
      </c>
      <c r="Y71" s="122">
        <v>37.927050417503601</v>
      </c>
      <c r="Z71" s="122">
        <v>42.669493768369001</v>
      </c>
      <c r="AA71" s="122">
        <v>46.430215730246097</v>
      </c>
      <c r="AB71" s="122">
        <v>43.155229687833099</v>
      </c>
      <c r="AC71" s="122">
        <v>40.984336431372597</v>
      </c>
      <c r="AD71" s="122">
        <v>39.434396750041699</v>
      </c>
      <c r="AE71" s="122">
        <v>39.322537093735498</v>
      </c>
      <c r="AF71" s="122">
        <v>36.2186288937081</v>
      </c>
      <c r="AG71" s="122">
        <v>33.439957514170402</v>
      </c>
      <c r="AH71" s="122">
        <v>33.887952380138103</v>
      </c>
      <c r="AI71" s="122">
        <v>30.635949304260699</v>
      </c>
      <c r="AJ71" s="122">
        <v>27.528483941072398</v>
      </c>
      <c r="AK71" s="122">
        <v>30.376106169365102</v>
      </c>
      <c r="AL71" s="122">
        <v>0</v>
      </c>
    </row>
    <row r="72" spans="1:38" hidden="1" x14ac:dyDescent="0.25">
      <c r="A72" s="122" t="s">
        <v>1956</v>
      </c>
      <c r="B72" s="122">
        <v>1</v>
      </c>
      <c r="C72" s="122" t="s">
        <v>2129</v>
      </c>
      <c r="D72" s="122" t="s">
        <v>2098</v>
      </c>
      <c r="E72" s="122">
        <v>2</v>
      </c>
      <c r="F72" s="122">
        <v>25.241020076847999</v>
      </c>
      <c r="G72" s="122">
        <v>25.898734566672701</v>
      </c>
      <c r="H72" s="122">
        <v>24.405014679480399</v>
      </c>
      <c r="I72" s="122">
        <v>21.948220540652699</v>
      </c>
      <c r="J72" s="122">
        <v>22.283597284289801</v>
      </c>
      <c r="K72" s="122">
        <v>21.4006080561382</v>
      </c>
      <c r="L72" s="122">
        <v>20.8569722730176</v>
      </c>
      <c r="M72" s="122">
        <v>26.137299196228401</v>
      </c>
      <c r="N72" s="122">
        <v>26.726764698113701</v>
      </c>
      <c r="O72" s="122">
        <v>23.985771177301</v>
      </c>
      <c r="P72" s="122">
        <v>22.157993222019499</v>
      </c>
      <c r="Q72" s="122">
        <v>21.933165605223898</v>
      </c>
      <c r="R72" s="122">
        <v>22.8935281182303</v>
      </c>
      <c r="S72" s="122">
        <v>24.982150916028601</v>
      </c>
      <c r="T72" s="122">
        <v>23.722987143623399</v>
      </c>
      <c r="U72" s="122">
        <v>24.484925790917401</v>
      </c>
      <c r="V72" s="122">
        <v>21.584038775768899</v>
      </c>
      <c r="W72" s="122">
        <v>23.6409226851972</v>
      </c>
      <c r="X72" s="122">
        <v>20.147974579520699</v>
      </c>
      <c r="Y72" s="122">
        <v>17.564151143360402</v>
      </c>
      <c r="Z72" s="122">
        <v>18.260207325654299</v>
      </c>
      <c r="AA72" s="122">
        <v>14.331006091736899</v>
      </c>
      <c r="AB72" s="122">
        <v>12.109468344832299</v>
      </c>
      <c r="AC72" s="122">
        <v>12.6417966838761</v>
      </c>
      <c r="AD72" s="122">
        <v>10.7643647920232</v>
      </c>
      <c r="AE72" s="122">
        <v>11.298601466090901</v>
      </c>
      <c r="AF72" s="122">
        <v>10.6897555195549</v>
      </c>
      <c r="AG72" s="122">
        <v>10.2623614822674</v>
      </c>
      <c r="AH72" s="122">
        <v>7.6359458079443003</v>
      </c>
      <c r="AI72" s="122">
        <v>6.2142467715925997</v>
      </c>
      <c r="AJ72" s="122">
        <v>5.7398072922179004</v>
      </c>
      <c r="AK72" s="122">
        <v>6.1320047018097004</v>
      </c>
      <c r="AL72" s="122">
        <v>0</v>
      </c>
    </row>
    <row r="73" spans="1:38" hidden="1" x14ac:dyDescent="0.25">
      <c r="A73" s="122" t="s">
        <v>1956</v>
      </c>
      <c r="B73" s="122">
        <v>1</v>
      </c>
      <c r="C73" s="122" t="s">
        <v>2129</v>
      </c>
      <c r="D73" s="122" t="s">
        <v>2099</v>
      </c>
      <c r="E73" s="122">
        <v>2</v>
      </c>
      <c r="F73" s="122">
        <v>26.355732801240801</v>
      </c>
      <c r="G73" s="122">
        <v>25.986639399414901</v>
      </c>
      <c r="H73" s="122">
        <v>25.278371501967801</v>
      </c>
      <c r="I73" s="122">
        <v>27.491883360073899</v>
      </c>
      <c r="J73" s="122">
        <v>28.259808396354401</v>
      </c>
      <c r="K73" s="122">
        <v>27.3881261396611</v>
      </c>
      <c r="L73" s="122">
        <v>27.897133865372599</v>
      </c>
      <c r="M73" s="122">
        <v>27.9182839220306</v>
      </c>
      <c r="N73" s="122">
        <v>31.133215496058899</v>
      </c>
      <c r="O73" s="122">
        <v>32.0482344587085</v>
      </c>
      <c r="P73" s="122">
        <v>31.210810172034499</v>
      </c>
      <c r="Q73" s="122">
        <v>30.5420495824475</v>
      </c>
      <c r="R73" s="122">
        <v>30.9948082702997</v>
      </c>
      <c r="S73" s="122">
        <v>31.9342550570071</v>
      </c>
      <c r="T73" s="122">
        <v>31.154400533268699</v>
      </c>
      <c r="U73" s="122">
        <v>32.429808422713101</v>
      </c>
      <c r="V73" s="122">
        <v>29.665075192307299</v>
      </c>
      <c r="W73" s="122">
        <v>30.4691801867585</v>
      </c>
      <c r="X73" s="122">
        <v>28.168922171581698</v>
      </c>
      <c r="Y73" s="122">
        <v>24.581875571455001</v>
      </c>
      <c r="Z73" s="122">
        <v>25.168688821923801</v>
      </c>
      <c r="AA73" s="122">
        <v>22.254400468416101</v>
      </c>
      <c r="AB73" s="122">
        <v>19.183917248206399</v>
      </c>
      <c r="AC73" s="122">
        <v>17.535894796748</v>
      </c>
      <c r="AD73" s="122">
        <v>19.222359642754899</v>
      </c>
      <c r="AE73" s="122">
        <v>16.829794579844599</v>
      </c>
      <c r="AF73" s="122">
        <v>17.3110756332172</v>
      </c>
      <c r="AG73" s="122">
        <v>11.9561564595063</v>
      </c>
      <c r="AH73" s="122">
        <v>16.3215124844439</v>
      </c>
      <c r="AI73" s="122">
        <v>11.788401871237999</v>
      </c>
      <c r="AJ73" s="122">
        <v>9.2117071080832993</v>
      </c>
      <c r="AK73" s="122">
        <v>11.222991851554101</v>
      </c>
      <c r="AL73" s="122">
        <v>0</v>
      </c>
    </row>
    <row r="74" spans="1:38" hidden="1" x14ac:dyDescent="0.25">
      <c r="A74" s="122" t="s">
        <v>1956</v>
      </c>
      <c r="B74" s="122">
        <v>1</v>
      </c>
      <c r="C74" s="122" t="s">
        <v>2129</v>
      </c>
      <c r="D74" s="122" t="s">
        <v>2100</v>
      </c>
      <c r="E74" s="122">
        <v>2</v>
      </c>
      <c r="F74" s="122">
        <v>2.0622112513814002</v>
      </c>
      <c r="G74" s="122">
        <v>1.6796281363121</v>
      </c>
      <c r="H74" s="122">
        <v>1.6494669926647001</v>
      </c>
      <c r="I74" s="122">
        <v>1.3094059082225999</v>
      </c>
      <c r="J74" s="122">
        <v>1.2139416060982999</v>
      </c>
      <c r="K74" s="122">
        <v>1.2355772926534001</v>
      </c>
      <c r="L74" s="122">
        <v>1.0915705586678</v>
      </c>
      <c r="M74" s="122">
        <v>1.7397459421626</v>
      </c>
      <c r="N74" s="122">
        <v>1.9335545245048</v>
      </c>
      <c r="O74" s="122">
        <v>3.2553697673969002</v>
      </c>
      <c r="P74" s="122">
        <v>3.4997505270108999</v>
      </c>
      <c r="Q74" s="122">
        <v>5.6823292510824004</v>
      </c>
      <c r="R74" s="122">
        <v>5.8821328256749998</v>
      </c>
      <c r="S74" s="122">
        <v>4.7493197833164</v>
      </c>
      <c r="T74" s="122">
        <v>4.5161570452781996</v>
      </c>
      <c r="U74" s="122">
        <v>3.7950168692080002</v>
      </c>
      <c r="V74" s="122">
        <v>2.6947423762553999</v>
      </c>
      <c r="W74" s="122">
        <v>2.5781111463898001</v>
      </c>
      <c r="X74" s="122">
        <v>2.5350781250458998</v>
      </c>
      <c r="Y74" s="122">
        <v>2.3584721001140001</v>
      </c>
      <c r="Z74" s="122">
        <v>2.5733813110033998</v>
      </c>
      <c r="AA74" s="122">
        <v>2.0784489885553001</v>
      </c>
      <c r="AB74" s="122">
        <v>1.7321625632033999</v>
      </c>
      <c r="AC74" s="122">
        <v>1.4299534900993001</v>
      </c>
      <c r="AD74" s="122">
        <v>1.6502222779572</v>
      </c>
      <c r="AE74" s="122">
        <v>1.5758325587213999</v>
      </c>
      <c r="AF74" s="122">
        <v>1.4848596912326</v>
      </c>
      <c r="AG74" s="122">
        <v>1.0299133248187</v>
      </c>
      <c r="AH74" s="122">
        <v>1.0656234616316</v>
      </c>
      <c r="AI74" s="122">
        <v>0.71278235172360005</v>
      </c>
      <c r="AJ74" s="122">
        <v>0.70061919731319999</v>
      </c>
      <c r="AK74" s="122">
        <v>1.2615305896771001</v>
      </c>
      <c r="AL74" s="122">
        <v>0</v>
      </c>
    </row>
    <row r="75" spans="1:38" hidden="1" x14ac:dyDescent="0.25">
      <c r="A75" s="122" t="s">
        <v>1956</v>
      </c>
      <c r="B75" s="122">
        <v>1</v>
      </c>
      <c r="C75" s="122" t="s">
        <v>2129</v>
      </c>
      <c r="D75" s="122" t="s">
        <v>2101</v>
      </c>
      <c r="E75" s="122">
        <v>2</v>
      </c>
      <c r="F75" s="122">
        <v>67.366659668641205</v>
      </c>
      <c r="G75" s="122">
        <v>67.677912723008902</v>
      </c>
      <c r="H75" s="122">
        <v>64.503748805590305</v>
      </c>
      <c r="I75" s="122">
        <v>65.146232712541504</v>
      </c>
      <c r="J75" s="122">
        <v>70.639529277007398</v>
      </c>
      <c r="K75" s="122">
        <v>69.916110110764194</v>
      </c>
      <c r="L75" s="122">
        <v>71.857306832007296</v>
      </c>
      <c r="M75" s="122">
        <v>71.791564021183007</v>
      </c>
      <c r="N75" s="122">
        <v>76.762668017638305</v>
      </c>
      <c r="O75" s="122">
        <v>75.989324793397302</v>
      </c>
      <c r="P75" s="122">
        <v>73.721109239441802</v>
      </c>
      <c r="Q75" s="122">
        <v>73.416079111006596</v>
      </c>
      <c r="R75" s="122">
        <v>71.888487211629197</v>
      </c>
      <c r="S75" s="122">
        <v>70.644932572107507</v>
      </c>
      <c r="T75" s="122">
        <v>73.995450089175407</v>
      </c>
      <c r="U75" s="122">
        <v>76.478634230296606</v>
      </c>
      <c r="V75" s="122">
        <v>72.388221670022901</v>
      </c>
      <c r="W75" s="122">
        <v>76.032744023723595</v>
      </c>
      <c r="X75" s="122">
        <v>73.404595223537399</v>
      </c>
      <c r="Y75" s="122">
        <v>69.988812991422805</v>
      </c>
      <c r="Z75" s="122">
        <v>71.091046159010205</v>
      </c>
      <c r="AA75" s="122">
        <v>65.577018312103206</v>
      </c>
      <c r="AB75" s="122">
        <v>63.479312866023797</v>
      </c>
      <c r="AC75" s="122">
        <v>62.710692474882897</v>
      </c>
      <c r="AD75" s="122">
        <v>60.1711853843995</v>
      </c>
      <c r="AE75" s="122">
        <v>63.032724371326204</v>
      </c>
      <c r="AF75" s="122">
        <v>55.537217032148803</v>
      </c>
      <c r="AG75" s="122">
        <v>55.756205785555501</v>
      </c>
      <c r="AH75" s="122">
        <v>58.932445104904502</v>
      </c>
      <c r="AI75" s="122">
        <v>54.542563367696999</v>
      </c>
      <c r="AJ75" s="122">
        <v>46.956725133572498</v>
      </c>
      <c r="AK75" s="122">
        <v>52.9024606539164</v>
      </c>
      <c r="AL75" s="122">
        <v>0</v>
      </c>
    </row>
    <row r="76" spans="1:38" hidden="1" x14ac:dyDescent="0.25">
      <c r="A76" s="122" t="s">
        <v>1956</v>
      </c>
      <c r="B76" s="122">
        <v>1</v>
      </c>
      <c r="C76" s="122" t="s">
        <v>2129</v>
      </c>
      <c r="D76" s="122" t="s">
        <v>2102</v>
      </c>
      <c r="E76" s="122">
        <v>2</v>
      </c>
      <c r="F76" s="122">
        <v>29.1599510845931</v>
      </c>
      <c r="G76" s="122">
        <v>28.0475833646375</v>
      </c>
      <c r="H76" s="122">
        <v>27.6890424610426</v>
      </c>
      <c r="I76" s="122">
        <v>29.288613262163501</v>
      </c>
      <c r="J76" s="122">
        <v>29.5764023472125</v>
      </c>
      <c r="K76" s="122">
        <v>30.0483040450289</v>
      </c>
      <c r="L76" s="122">
        <v>30.635412708170001</v>
      </c>
      <c r="M76" s="122">
        <v>30.806673551985899</v>
      </c>
      <c r="N76" s="122">
        <v>31.7474473741776</v>
      </c>
      <c r="O76" s="122">
        <v>30.500558297344799</v>
      </c>
      <c r="P76" s="122">
        <v>33.060470351166302</v>
      </c>
      <c r="Q76" s="122">
        <v>32.620116175463501</v>
      </c>
      <c r="R76" s="122">
        <v>33.341843234494704</v>
      </c>
      <c r="S76" s="122">
        <v>36.866715667930599</v>
      </c>
      <c r="T76" s="122">
        <v>35.315298137499298</v>
      </c>
      <c r="U76" s="122">
        <v>35.930805202229301</v>
      </c>
      <c r="V76" s="122">
        <v>34.784402551875502</v>
      </c>
      <c r="W76" s="122">
        <v>34.638910026951699</v>
      </c>
      <c r="X76" s="122">
        <v>33.291423883260599</v>
      </c>
      <c r="Y76" s="122">
        <v>30.476007201912299</v>
      </c>
      <c r="Z76" s="122">
        <v>29.630328178636301</v>
      </c>
      <c r="AA76" s="122">
        <v>29.249029174339</v>
      </c>
      <c r="AB76" s="122">
        <v>25.705293072432099</v>
      </c>
      <c r="AC76" s="122">
        <v>25.987259028622301</v>
      </c>
      <c r="AD76" s="122">
        <v>29.386942594159599</v>
      </c>
      <c r="AE76" s="122">
        <v>27.2513955520702</v>
      </c>
      <c r="AF76" s="122">
        <v>26.717873880517601</v>
      </c>
      <c r="AG76" s="122">
        <v>25.274520913001901</v>
      </c>
      <c r="AH76" s="122">
        <v>26.7311020473526</v>
      </c>
      <c r="AI76" s="122">
        <v>22.856938855487702</v>
      </c>
      <c r="AJ76" s="122">
        <v>19.208011423435298</v>
      </c>
      <c r="AK76" s="122">
        <v>21.2057188877112</v>
      </c>
      <c r="AL76" s="122">
        <v>0</v>
      </c>
    </row>
    <row r="77" spans="1:38" hidden="1" x14ac:dyDescent="0.25">
      <c r="A77" s="122" t="s">
        <v>1956</v>
      </c>
      <c r="B77" s="122">
        <v>1</v>
      </c>
      <c r="C77" s="122" t="s">
        <v>2129</v>
      </c>
      <c r="D77" s="122" t="s">
        <v>2103</v>
      </c>
      <c r="E77" s="122">
        <v>2</v>
      </c>
      <c r="F77" s="122">
        <v>48.123429633220297</v>
      </c>
      <c r="G77" s="122">
        <v>48.3820535728509</v>
      </c>
      <c r="H77" s="122">
        <v>46.966087925820602</v>
      </c>
      <c r="I77" s="122">
        <v>42.193171406582501</v>
      </c>
      <c r="J77" s="122">
        <v>49.525210829171499</v>
      </c>
      <c r="K77" s="122">
        <v>55.043223771205902</v>
      </c>
      <c r="L77" s="122">
        <v>57.474240247539001</v>
      </c>
      <c r="M77" s="122">
        <v>60.630111916426699</v>
      </c>
      <c r="N77" s="122">
        <v>64.317932103219704</v>
      </c>
      <c r="O77" s="122">
        <v>63.655680385075399</v>
      </c>
      <c r="P77" s="122">
        <v>65.0765644665411</v>
      </c>
      <c r="Q77" s="122">
        <v>68.174285758014307</v>
      </c>
      <c r="R77" s="122">
        <v>68.838795954161995</v>
      </c>
      <c r="S77" s="122">
        <v>74.770855532671106</v>
      </c>
      <c r="T77" s="122">
        <v>75.988424390402002</v>
      </c>
      <c r="U77" s="122">
        <v>79.027661901835103</v>
      </c>
      <c r="V77" s="122">
        <v>78.154903319191007</v>
      </c>
      <c r="W77" s="122">
        <v>76.172242263557393</v>
      </c>
      <c r="X77" s="122">
        <v>75.523957204964802</v>
      </c>
      <c r="Y77" s="122">
        <v>72.8012917960789</v>
      </c>
      <c r="Z77" s="122">
        <v>76.828827979799598</v>
      </c>
      <c r="AA77" s="122">
        <v>79.493333407946807</v>
      </c>
      <c r="AB77" s="122">
        <v>73.841890573990497</v>
      </c>
      <c r="AC77" s="122">
        <v>76.586971632765596</v>
      </c>
      <c r="AD77" s="122">
        <v>74.0137353672947</v>
      </c>
      <c r="AE77" s="122">
        <v>66.568494176086901</v>
      </c>
      <c r="AF77" s="122">
        <v>62.412673758333703</v>
      </c>
      <c r="AG77" s="122">
        <v>68.495570938891703</v>
      </c>
      <c r="AH77" s="122">
        <v>65.601190857298405</v>
      </c>
      <c r="AI77" s="122">
        <v>57.9053396283647</v>
      </c>
      <c r="AJ77" s="122">
        <v>54.821794297316899</v>
      </c>
      <c r="AK77" s="122">
        <v>60.209839979484599</v>
      </c>
      <c r="AL77" s="122">
        <v>0</v>
      </c>
    </row>
    <row r="78" spans="1:38" hidden="1" x14ac:dyDescent="0.25">
      <c r="A78" s="122" t="s">
        <v>1956</v>
      </c>
      <c r="B78" s="122">
        <v>1</v>
      </c>
      <c r="C78" s="122" t="s">
        <v>2129</v>
      </c>
      <c r="D78" s="122" t="s">
        <v>2104</v>
      </c>
      <c r="E78" s="122">
        <v>2</v>
      </c>
      <c r="F78" s="122">
        <v>13.4181519219027</v>
      </c>
      <c r="G78" s="122">
        <v>12.2327061332848</v>
      </c>
      <c r="H78" s="122">
        <v>10.9597231623105</v>
      </c>
      <c r="I78" s="122">
        <v>13.597610056080301</v>
      </c>
      <c r="J78" s="122">
        <v>13.9000832659809</v>
      </c>
      <c r="K78" s="122">
        <v>15.3072381987404</v>
      </c>
      <c r="L78" s="122">
        <v>17.001535450118499</v>
      </c>
      <c r="M78" s="122">
        <v>17.9302223459087</v>
      </c>
      <c r="N78" s="122">
        <v>19.608721334378</v>
      </c>
      <c r="O78" s="122">
        <v>20.788728055972499</v>
      </c>
      <c r="P78" s="122">
        <v>21.331598369563</v>
      </c>
      <c r="Q78" s="122">
        <v>30.605511358852901</v>
      </c>
      <c r="R78" s="122">
        <v>23.292717217393001</v>
      </c>
      <c r="S78" s="122">
        <v>23.269700715172501</v>
      </c>
      <c r="T78" s="122">
        <v>25.327652167256701</v>
      </c>
      <c r="U78" s="122">
        <v>25.145655510292698</v>
      </c>
      <c r="V78" s="122">
        <v>25.7560206355903</v>
      </c>
      <c r="W78" s="122">
        <v>27.647906945435999</v>
      </c>
      <c r="X78" s="122">
        <v>25.755690373893302</v>
      </c>
      <c r="Y78" s="122">
        <v>23.1535710835151</v>
      </c>
      <c r="Z78" s="122">
        <v>26.542039575185498</v>
      </c>
      <c r="AA78" s="122">
        <v>23.042299794939801</v>
      </c>
      <c r="AB78" s="122">
        <v>23.215284569394399</v>
      </c>
      <c r="AC78" s="122">
        <v>21.688023542612601</v>
      </c>
      <c r="AD78" s="122">
        <v>23.7525434539508</v>
      </c>
      <c r="AE78" s="122">
        <v>24.6568974199538</v>
      </c>
      <c r="AF78" s="122">
        <v>25.889682245687801</v>
      </c>
      <c r="AG78" s="122">
        <v>23.7093477813611</v>
      </c>
      <c r="AH78" s="122">
        <v>25.6997817848215</v>
      </c>
      <c r="AI78" s="122">
        <v>24.474781910960498</v>
      </c>
      <c r="AJ78" s="122">
        <v>26.2758081818669</v>
      </c>
      <c r="AK78" s="122">
        <v>25.1652856293429</v>
      </c>
      <c r="AL78" s="122">
        <v>0</v>
      </c>
    </row>
    <row r="79" spans="1:38" hidden="1" x14ac:dyDescent="0.25">
      <c r="A79" s="122" t="s">
        <v>1956</v>
      </c>
      <c r="B79" s="122">
        <v>1</v>
      </c>
      <c r="C79" s="122" t="s">
        <v>2129</v>
      </c>
      <c r="D79" s="122" t="s">
        <v>2105</v>
      </c>
      <c r="E79" s="122">
        <v>2</v>
      </c>
      <c r="F79" s="122">
        <v>15.6271850899881</v>
      </c>
      <c r="G79" s="122">
        <v>17.0044724850246</v>
      </c>
      <c r="H79" s="122">
        <v>18.035063925028499</v>
      </c>
      <c r="I79" s="122">
        <v>14.7344968733182</v>
      </c>
      <c r="J79" s="122">
        <v>17.433030237561201</v>
      </c>
      <c r="K79" s="122">
        <v>16.3688214262937</v>
      </c>
      <c r="L79" s="122">
        <v>13.6998583700703</v>
      </c>
      <c r="M79" s="122">
        <v>15.877769564581101</v>
      </c>
      <c r="N79" s="122">
        <v>18.2078764464455</v>
      </c>
      <c r="O79" s="122">
        <v>18.3364479439722</v>
      </c>
      <c r="P79" s="122">
        <v>17.447453717657002</v>
      </c>
      <c r="Q79" s="122">
        <v>18.2051523867847</v>
      </c>
      <c r="R79" s="122">
        <v>16.530456964386001</v>
      </c>
      <c r="S79" s="122">
        <v>18.692631109053998</v>
      </c>
      <c r="T79" s="122">
        <v>19.196770654623698</v>
      </c>
      <c r="U79" s="122">
        <v>19.453578659818501</v>
      </c>
      <c r="V79" s="122">
        <v>18.966971064672101</v>
      </c>
      <c r="W79" s="122">
        <v>19.962706573911898</v>
      </c>
      <c r="X79" s="122">
        <v>19.962337244801901</v>
      </c>
      <c r="Y79" s="122">
        <v>17.224477541843498</v>
      </c>
      <c r="Z79" s="122">
        <v>20.005326282606799</v>
      </c>
      <c r="AA79" s="122">
        <v>16.7200900553221</v>
      </c>
      <c r="AB79" s="122">
        <v>15.702243966799299</v>
      </c>
      <c r="AC79" s="122">
        <v>16.6090689111644</v>
      </c>
      <c r="AD79" s="122">
        <v>17.308698259210001</v>
      </c>
      <c r="AE79" s="122">
        <v>17.785447438885001</v>
      </c>
      <c r="AF79" s="122">
        <v>16.1256483213926</v>
      </c>
      <c r="AG79" s="122">
        <v>15.5593419630528</v>
      </c>
      <c r="AH79" s="122">
        <v>15.165229921468301</v>
      </c>
      <c r="AI79" s="122">
        <v>15.9354528109507</v>
      </c>
      <c r="AJ79" s="122">
        <v>10.0982537514948</v>
      </c>
      <c r="AK79" s="122">
        <v>12.463082363290599</v>
      </c>
      <c r="AL79" s="122">
        <v>0</v>
      </c>
    </row>
    <row r="80" spans="1:38" hidden="1" x14ac:dyDescent="0.25">
      <c r="A80" s="122" t="s">
        <v>1956</v>
      </c>
      <c r="B80" s="122">
        <v>1</v>
      </c>
      <c r="C80" s="122" t="s">
        <v>2129</v>
      </c>
      <c r="D80" s="122" t="s">
        <v>2106</v>
      </c>
      <c r="E80" s="122">
        <v>2</v>
      </c>
      <c r="F80" s="122">
        <v>46.911162659511398</v>
      </c>
      <c r="G80" s="122">
        <v>47.7215536036298</v>
      </c>
      <c r="H80" s="122">
        <v>54.899222549182802</v>
      </c>
      <c r="I80" s="122">
        <v>59.322715831634397</v>
      </c>
      <c r="J80" s="122">
        <v>54.005707987650901</v>
      </c>
      <c r="K80" s="122">
        <v>57.148330787966103</v>
      </c>
      <c r="L80" s="122">
        <v>65.126351533207497</v>
      </c>
      <c r="M80" s="122">
        <v>67.722959143301196</v>
      </c>
      <c r="N80" s="122">
        <v>67.814189050361705</v>
      </c>
      <c r="O80" s="122">
        <v>67.074293365861095</v>
      </c>
      <c r="P80" s="122">
        <v>71.361553275698398</v>
      </c>
      <c r="Q80" s="122">
        <v>68.674765872698998</v>
      </c>
      <c r="R80" s="122">
        <v>71.326430679005099</v>
      </c>
      <c r="S80" s="122">
        <v>70.712744666920202</v>
      </c>
      <c r="T80" s="122">
        <v>71.809547641692703</v>
      </c>
      <c r="U80" s="122">
        <v>75.435691525196802</v>
      </c>
      <c r="V80" s="122">
        <v>72.617860729169706</v>
      </c>
      <c r="W80" s="122">
        <v>78.441629685882205</v>
      </c>
      <c r="X80" s="122">
        <v>74.710964421663803</v>
      </c>
      <c r="Y80" s="122">
        <v>64.440984146845395</v>
      </c>
      <c r="Z80" s="122">
        <v>72.976310720933895</v>
      </c>
      <c r="AA80" s="122">
        <v>62.306084463313198</v>
      </c>
      <c r="AB80" s="122">
        <v>57.317298728694801</v>
      </c>
      <c r="AC80" s="122">
        <v>56.020327349762702</v>
      </c>
      <c r="AD80" s="122">
        <v>57.440851901637302</v>
      </c>
      <c r="AE80" s="122">
        <v>52.089309239281299</v>
      </c>
      <c r="AF80" s="122">
        <v>51.098627466931902</v>
      </c>
      <c r="AG80" s="122">
        <v>47.485569048865699</v>
      </c>
      <c r="AH80" s="122">
        <v>48.330167287813701</v>
      </c>
      <c r="AI80" s="122">
        <v>46.024701796487001</v>
      </c>
      <c r="AJ80" s="122">
        <v>37.093118576297798</v>
      </c>
      <c r="AK80" s="122">
        <v>40.102972139582</v>
      </c>
      <c r="AL80" s="122">
        <v>0</v>
      </c>
    </row>
    <row r="81" spans="1:38" hidden="1" x14ac:dyDescent="0.25">
      <c r="A81" s="122" t="s">
        <v>1956</v>
      </c>
      <c r="B81" s="122">
        <v>1</v>
      </c>
      <c r="C81" s="122" t="s">
        <v>2129</v>
      </c>
      <c r="D81" s="122" t="s">
        <v>2107</v>
      </c>
      <c r="E81" s="122">
        <v>2</v>
      </c>
      <c r="F81" s="122">
        <v>27.258030389896899</v>
      </c>
      <c r="G81" s="122">
        <v>27.9033683948666</v>
      </c>
      <c r="H81" s="122">
        <v>29.016584899370901</v>
      </c>
      <c r="I81" s="122">
        <v>29.091549652605</v>
      </c>
      <c r="J81" s="122">
        <v>29.139705244480901</v>
      </c>
      <c r="K81" s="122">
        <v>28.422763689664201</v>
      </c>
      <c r="L81" s="122">
        <v>29.701225140976799</v>
      </c>
      <c r="M81" s="122">
        <v>28.380277884001401</v>
      </c>
      <c r="N81" s="122">
        <v>30.335915853499898</v>
      </c>
      <c r="O81" s="122">
        <v>30.627002176134798</v>
      </c>
      <c r="P81" s="122">
        <v>31.200869547676799</v>
      </c>
      <c r="Q81" s="122">
        <v>30.9340135729609</v>
      </c>
      <c r="R81" s="122">
        <v>31.374385976747401</v>
      </c>
      <c r="S81" s="122">
        <v>30.948683602805001</v>
      </c>
      <c r="T81" s="122">
        <v>29.616684878581601</v>
      </c>
      <c r="U81" s="122">
        <v>31.978188781535</v>
      </c>
      <c r="V81" s="122">
        <v>30.350485935174401</v>
      </c>
      <c r="W81" s="122">
        <v>31.0253022413007</v>
      </c>
      <c r="X81" s="122">
        <v>31.653607798826599</v>
      </c>
      <c r="Y81" s="122">
        <v>31.330667720032199</v>
      </c>
      <c r="Z81" s="122">
        <v>29.858262129748599</v>
      </c>
      <c r="AA81" s="122">
        <v>28.7342557911402</v>
      </c>
      <c r="AB81" s="122">
        <v>29.744923566312199</v>
      </c>
      <c r="AC81" s="122">
        <v>29.041858427104099</v>
      </c>
      <c r="AD81" s="122">
        <v>29.208700587417699</v>
      </c>
      <c r="AE81" s="122">
        <v>30.110401496790999</v>
      </c>
      <c r="AF81" s="122">
        <v>29.231386798857599</v>
      </c>
      <c r="AG81" s="122">
        <v>29.3096939655127</v>
      </c>
      <c r="AH81" s="122">
        <v>30.308360850242501</v>
      </c>
      <c r="AI81" s="122">
        <v>28.275632314966899</v>
      </c>
      <c r="AJ81" s="122">
        <v>27.380101403912601</v>
      </c>
      <c r="AK81" s="122">
        <v>27.3692403273471</v>
      </c>
      <c r="AL81" s="122">
        <v>0</v>
      </c>
    </row>
    <row r="82" spans="1:38" hidden="1" x14ac:dyDescent="0.25">
      <c r="A82" s="122" t="s">
        <v>1956</v>
      </c>
      <c r="B82" s="122">
        <v>1</v>
      </c>
      <c r="C82" s="122" t="s">
        <v>2129</v>
      </c>
      <c r="D82" s="122" t="s">
        <v>475</v>
      </c>
      <c r="E82" s="122">
        <v>2</v>
      </c>
      <c r="F82" s="122">
        <v>13.2747811484479</v>
      </c>
      <c r="G82" s="122">
        <v>14.0631613892633</v>
      </c>
      <c r="H82" s="122">
        <v>12.951371056320999</v>
      </c>
      <c r="I82" s="122">
        <v>15.2295755038037</v>
      </c>
      <c r="J82" s="122">
        <v>14.646233944595</v>
      </c>
      <c r="K82" s="122">
        <v>16.606304555864199</v>
      </c>
      <c r="L82" s="122">
        <v>16.631970039659301</v>
      </c>
      <c r="M82" s="122">
        <v>17.810837478747398</v>
      </c>
      <c r="N82" s="122">
        <v>19.087743418642301</v>
      </c>
      <c r="O82" s="122">
        <v>18.437083789770401</v>
      </c>
      <c r="P82" s="122">
        <v>19.2686635044852</v>
      </c>
      <c r="Q82" s="122">
        <v>20.881130358341998</v>
      </c>
      <c r="R82" s="122">
        <v>20.3103469620402</v>
      </c>
      <c r="S82" s="122">
        <v>21.264682053159799</v>
      </c>
      <c r="T82" s="122">
        <v>20.866350574759299</v>
      </c>
      <c r="U82" s="122">
        <v>21.565093034095302</v>
      </c>
      <c r="V82" s="122">
        <v>21.351285789664999</v>
      </c>
      <c r="W82" s="122">
        <v>20.543433305927401</v>
      </c>
      <c r="X82" s="122">
        <v>22.078060047120299</v>
      </c>
      <c r="Y82" s="122">
        <v>23.336633950598301</v>
      </c>
      <c r="Z82" s="122">
        <v>23.3297974747308</v>
      </c>
      <c r="AA82" s="122">
        <v>25.693401100867298</v>
      </c>
      <c r="AB82" s="122">
        <v>24.675065512893799</v>
      </c>
      <c r="AC82" s="122">
        <v>26.335330748841699</v>
      </c>
      <c r="AD82" s="122">
        <v>24.5813546981495</v>
      </c>
      <c r="AE82" s="122">
        <v>23.679593388920502</v>
      </c>
      <c r="AF82" s="122">
        <v>21.4022518399427</v>
      </c>
      <c r="AG82" s="122">
        <v>20.703611087128301</v>
      </c>
      <c r="AH82" s="122">
        <v>23.8439335532554</v>
      </c>
      <c r="AI82" s="122">
        <v>22.015229075879599</v>
      </c>
      <c r="AJ82" s="122">
        <v>19.650024400490601</v>
      </c>
      <c r="AK82" s="122">
        <v>19.789517122593999</v>
      </c>
      <c r="AL82" s="122">
        <v>0</v>
      </c>
    </row>
    <row r="83" spans="1:38" hidden="1" x14ac:dyDescent="0.25">
      <c r="A83" s="122" t="s">
        <v>1956</v>
      </c>
      <c r="B83" s="122">
        <v>1</v>
      </c>
      <c r="C83" s="122" t="s">
        <v>2129</v>
      </c>
      <c r="D83" s="122" t="s">
        <v>2108</v>
      </c>
      <c r="E83" s="122">
        <v>2</v>
      </c>
      <c r="F83" s="122">
        <v>4.8025421082945998</v>
      </c>
      <c r="G83" s="122">
        <v>4.4134968362037004</v>
      </c>
      <c r="H83" s="122">
        <v>4.2881049203788999</v>
      </c>
      <c r="I83" s="122">
        <v>4.4569074520485001</v>
      </c>
      <c r="J83" s="122">
        <v>4.3992090574690996</v>
      </c>
      <c r="K83" s="122">
        <v>4.3378667158838002</v>
      </c>
      <c r="L83" s="122">
        <v>4.1283426878473</v>
      </c>
      <c r="M83" s="122">
        <v>5.1168958231059998</v>
      </c>
      <c r="N83" s="122">
        <v>4.7882047963460996</v>
      </c>
      <c r="O83" s="122">
        <v>4.6498114938114998</v>
      </c>
      <c r="P83" s="122">
        <v>4.598075311673</v>
      </c>
      <c r="Q83" s="122">
        <v>4.2348620279602001</v>
      </c>
      <c r="R83" s="122">
        <v>4.3977855481552002</v>
      </c>
      <c r="S83" s="122">
        <v>7.2186640179676003</v>
      </c>
      <c r="T83" s="122">
        <v>7.7746786103996</v>
      </c>
      <c r="U83" s="122">
        <v>7.7839595129976997</v>
      </c>
      <c r="V83" s="122">
        <v>6.8553809455799</v>
      </c>
      <c r="W83" s="122">
        <v>6.7457987918878999</v>
      </c>
      <c r="X83" s="122">
        <v>6.6565219027516003</v>
      </c>
      <c r="Y83" s="122">
        <v>5.3654619833592996</v>
      </c>
      <c r="Z83" s="122">
        <v>5.4272370271787</v>
      </c>
      <c r="AA83" s="122">
        <v>4.9797234136161999</v>
      </c>
      <c r="AB83" s="122">
        <v>4.1311034362647003</v>
      </c>
      <c r="AC83" s="122">
        <v>3.2961555787073</v>
      </c>
      <c r="AD83" s="122">
        <v>3.3133124479754001</v>
      </c>
      <c r="AE83" s="122">
        <v>3.4990885154723999</v>
      </c>
      <c r="AF83" s="122">
        <v>2.3647844092704999</v>
      </c>
      <c r="AG83" s="122">
        <v>1.8231728144039001</v>
      </c>
      <c r="AH83" s="122">
        <v>2.0473170906405</v>
      </c>
      <c r="AI83" s="122">
        <v>1.8028424984397999</v>
      </c>
      <c r="AJ83" s="122">
        <v>1.5857388602766</v>
      </c>
      <c r="AK83" s="122">
        <v>2.1003093379252</v>
      </c>
      <c r="AL83" s="122">
        <v>0</v>
      </c>
    </row>
    <row r="84" spans="1:38" hidden="1" x14ac:dyDescent="0.25">
      <c r="A84" s="122" t="s">
        <v>1956</v>
      </c>
      <c r="B84" s="122">
        <v>1</v>
      </c>
      <c r="C84" s="122" t="s">
        <v>2129</v>
      </c>
      <c r="D84" s="122" t="s">
        <v>2109</v>
      </c>
      <c r="E84" s="122">
        <v>2</v>
      </c>
      <c r="F84" s="122">
        <v>12.160725702872201</v>
      </c>
      <c r="G84" s="122">
        <v>11.9029197558026</v>
      </c>
      <c r="H84" s="122">
        <v>12.601168141324701</v>
      </c>
      <c r="I84" s="122">
        <v>13.2362837079383</v>
      </c>
      <c r="J84" s="122">
        <v>15.3465528377277</v>
      </c>
      <c r="K84" s="122">
        <v>16.932061384182202</v>
      </c>
      <c r="L84" s="122">
        <v>15.766771775346999</v>
      </c>
      <c r="M84" s="122">
        <v>17.130674764222501</v>
      </c>
      <c r="N84" s="122">
        <v>16.005711319827199</v>
      </c>
      <c r="O84" s="122">
        <v>16.7273745282066</v>
      </c>
      <c r="P84" s="122">
        <v>19.0220906621057</v>
      </c>
      <c r="Q84" s="122">
        <v>18.680879806582698</v>
      </c>
      <c r="R84" s="122">
        <v>19.212977755990799</v>
      </c>
      <c r="S84" s="122">
        <v>18.224438958192799</v>
      </c>
      <c r="T84" s="122">
        <v>19.176269023162199</v>
      </c>
      <c r="U84" s="122">
        <v>19.4013277529736</v>
      </c>
      <c r="V84" s="122">
        <v>18.3695126069419</v>
      </c>
      <c r="W84" s="122">
        <v>19.480709808170801</v>
      </c>
      <c r="X84" s="122">
        <v>18.7319827603582</v>
      </c>
      <c r="Y84" s="122">
        <v>14.6800440359116</v>
      </c>
      <c r="Z84" s="122">
        <v>17.793766898395798</v>
      </c>
      <c r="AA84" s="122">
        <v>15.6368993950438</v>
      </c>
      <c r="AB84" s="122">
        <v>14.8325968717186</v>
      </c>
      <c r="AC84" s="122">
        <v>14.4094816417748</v>
      </c>
      <c r="AD84" s="122">
        <v>16.720761574634398</v>
      </c>
      <c r="AE84" s="122">
        <v>17.828649875451202</v>
      </c>
      <c r="AF84" s="122">
        <v>19.600839892884999</v>
      </c>
      <c r="AG84" s="122">
        <v>16.676367048774399</v>
      </c>
      <c r="AH84" s="122">
        <v>17.301200417402299</v>
      </c>
      <c r="AI84" s="122">
        <v>17.353523714380501</v>
      </c>
      <c r="AJ84" s="122">
        <v>13.5511955659146</v>
      </c>
      <c r="AK84" s="122">
        <v>13.3096523712675</v>
      </c>
      <c r="AL84" s="122">
        <v>0</v>
      </c>
    </row>
    <row r="85" spans="1:38" hidden="1" x14ac:dyDescent="0.25">
      <c r="A85" s="122" t="s">
        <v>1956</v>
      </c>
      <c r="B85" s="122">
        <v>1</v>
      </c>
      <c r="C85" s="122" t="s">
        <v>2129</v>
      </c>
      <c r="D85" s="122" t="s">
        <v>2110</v>
      </c>
      <c r="E85" s="122">
        <v>2</v>
      </c>
      <c r="F85" s="122">
        <v>27.547911599943799</v>
      </c>
      <c r="G85" s="122">
        <v>23.753469582353802</v>
      </c>
      <c r="H85" s="122">
        <v>26.613035902603801</v>
      </c>
      <c r="I85" s="122">
        <v>27.027507252032201</v>
      </c>
      <c r="J85" s="122">
        <v>28.024378934440399</v>
      </c>
      <c r="K85" s="122">
        <v>27.725557488685698</v>
      </c>
      <c r="L85" s="122">
        <v>28.237150640476901</v>
      </c>
      <c r="M85" s="122">
        <v>29.386641678974001</v>
      </c>
      <c r="N85" s="122">
        <v>29.853153861859901</v>
      </c>
      <c r="O85" s="122">
        <v>30.510980285692099</v>
      </c>
      <c r="P85" s="122">
        <v>31.401028360202801</v>
      </c>
      <c r="Q85" s="122">
        <v>30.699030513789602</v>
      </c>
      <c r="R85" s="122">
        <v>28.9518563106638</v>
      </c>
      <c r="S85" s="122">
        <v>31.0699783686598</v>
      </c>
      <c r="T85" s="122">
        <v>31.089883864463701</v>
      </c>
      <c r="U85" s="122">
        <v>32.429133987699601</v>
      </c>
      <c r="V85" s="122">
        <v>32.980622910832501</v>
      </c>
      <c r="W85" s="122">
        <v>31.402821186574499</v>
      </c>
      <c r="X85" s="122">
        <v>30.744277020965601</v>
      </c>
      <c r="Y85" s="122">
        <v>32.944473594933001</v>
      </c>
      <c r="Z85" s="122">
        <v>29.304346911370999</v>
      </c>
      <c r="AA85" s="122">
        <v>31.139778339604401</v>
      </c>
      <c r="AB85" s="122">
        <v>29.1573981521665</v>
      </c>
      <c r="AC85" s="122">
        <v>28.490523075956599</v>
      </c>
      <c r="AD85" s="122">
        <v>24.681297484161799</v>
      </c>
      <c r="AE85" s="122">
        <v>24.8037454712284</v>
      </c>
      <c r="AF85" s="122">
        <v>23.2148073669991</v>
      </c>
      <c r="AG85" s="122">
        <v>23.070062043823</v>
      </c>
      <c r="AH85" s="122">
        <v>18.332036245669499</v>
      </c>
      <c r="AI85" s="122">
        <v>20.273483891168201</v>
      </c>
      <c r="AJ85" s="122">
        <v>18.597494972604899</v>
      </c>
      <c r="AK85" s="122">
        <v>17.1206467454993</v>
      </c>
      <c r="AL85" s="122">
        <v>0</v>
      </c>
    </row>
    <row r="86" spans="1:38" hidden="1" x14ac:dyDescent="0.25">
      <c r="A86" s="122" t="s">
        <v>1956</v>
      </c>
      <c r="B86" s="122">
        <v>1</v>
      </c>
      <c r="C86" s="122" t="s">
        <v>2129</v>
      </c>
      <c r="D86" s="122" t="s">
        <v>2111</v>
      </c>
      <c r="E86" s="122">
        <v>2</v>
      </c>
      <c r="F86" s="122">
        <v>16.941292352165</v>
      </c>
      <c r="G86" s="122">
        <v>18.211196580568402</v>
      </c>
      <c r="H86" s="122">
        <v>18.848191562845798</v>
      </c>
      <c r="I86" s="122">
        <v>18.399496462350399</v>
      </c>
      <c r="J86" s="122">
        <v>19.866413977050101</v>
      </c>
      <c r="K86" s="122">
        <v>18.3273034405155</v>
      </c>
      <c r="L86" s="122">
        <v>19.738213690070101</v>
      </c>
      <c r="M86" s="122">
        <v>19.616344612674101</v>
      </c>
      <c r="N86" s="122">
        <v>21.6510713343989</v>
      </c>
      <c r="O86" s="122">
        <v>21.662199940622401</v>
      </c>
      <c r="P86" s="122">
        <v>25.128748032680601</v>
      </c>
      <c r="Q86" s="122">
        <v>24.410716431913801</v>
      </c>
      <c r="R86" s="122">
        <v>21.293534950504402</v>
      </c>
      <c r="S86" s="122">
        <v>23.2820053013284</v>
      </c>
      <c r="T86" s="122">
        <v>25.638577129392999</v>
      </c>
      <c r="U86" s="122">
        <v>26.6255753157294</v>
      </c>
      <c r="V86" s="122">
        <v>16.729577470531598</v>
      </c>
      <c r="W86" s="122">
        <v>16.8523096595267</v>
      </c>
      <c r="X86" s="122">
        <v>18.045026770614498</v>
      </c>
      <c r="Y86" s="122">
        <v>18.215549721601899</v>
      </c>
      <c r="Z86" s="122">
        <v>16.915066428366298</v>
      </c>
      <c r="AA86" s="122">
        <v>14.6351933340106</v>
      </c>
      <c r="AB86" s="122">
        <v>14.7363277477123</v>
      </c>
      <c r="AC86" s="122">
        <v>15.4552368967953</v>
      </c>
      <c r="AD86" s="122">
        <v>16.047019484632699</v>
      </c>
      <c r="AE86" s="122">
        <v>14.4784210952172</v>
      </c>
      <c r="AF86" s="122">
        <v>13.9376490910866</v>
      </c>
      <c r="AG86" s="122">
        <v>12.9112869170994</v>
      </c>
      <c r="AH86" s="122">
        <v>13.7157692352878</v>
      </c>
      <c r="AI86" s="122">
        <v>13.643293190789599</v>
      </c>
      <c r="AJ86" s="122">
        <v>13.320069436755601</v>
      </c>
      <c r="AK86" s="122">
        <v>13.7456429642742</v>
      </c>
      <c r="AL86" s="122">
        <v>0</v>
      </c>
    </row>
    <row r="87" spans="1:38" hidden="1" x14ac:dyDescent="0.25">
      <c r="A87" s="122" t="s">
        <v>1956</v>
      </c>
      <c r="B87" s="122">
        <v>1</v>
      </c>
      <c r="C87" s="122" t="s">
        <v>2129</v>
      </c>
      <c r="D87" s="122" t="s">
        <v>2112</v>
      </c>
      <c r="E87" s="122">
        <v>2</v>
      </c>
      <c r="F87" s="122">
        <v>63.117881680875897</v>
      </c>
      <c r="G87" s="122">
        <v>58.880899230791499</v>
      </c>
      <c r="H87" s="122">
        <v>54.063253619553599</v>
      </c>
      <c r="I87" s="122">
        <v>47.700465982175402</v>
      </c>
      <c r="J87" s="122">
        <v>47.5470564363509</v>
      </c>
      <c r="K87" s="122">
        <v>51.332586658600903</v>
      </c>
      <c r="L87" s="122">
        <v>46.957934862784597</v>
      </c>
      <c r="M87" s="122">
        <v>52.451978196280301</v>
      </c>
      <c r="N87" s="122">
        <v>56.602240315483897</v>
      </c>
      <c r="O87" s="122">
        <v>57.247874018761003</v>
      </c>
      <c r="P87" s="122">
        <v>56.305032772393297</v>
      </c>
      <c r="Q87" s="122">
        <v>55.3552589221716</v>
      </c>
      <c r="R87" s="122">
        <v>51.326874700524698</v>
      </c>
      <c r="S87" s="122">
        <v>52.440435281328398</v>
      </c>
      <c r="T87" s="122">
        <v>52.836553396355598</v>
      </c>
      <c r="U87" s="122">
        <v>55.350382589381901</v>
      </c>
      <c r="V87" s="122">
        <v>46.898262840537797</v>
      </c>
      <c r="W87" s="122">
        <v>49.529518898212302</v>
      </c>
      <c r="X87" s="122">
        <v>43.1156657552269</v>
      </c>
      <c r="Y87" s="122">
        <v>34.497749254139798</v>
      </c>
      <c r="Z87" s="122">
        <v>38.137106235067101</v>
      </c>
      <c r="AA87" s="122">
        <v>33.869416013556197</v>
      </c>
      <c r="AB87" s="122">
        <v>32.240012952492997</v>
      </c>
      <c r="AC87" s="122">
        <v>29.981179906828299</v>
      </c>
      <c r="AD87" s="122">
        <v>30.426205693256399</v>
      </c>
      <c r="AE87" s="122">
        <v>29.0528056399652</v>
      </c>
      <c r="AF87" s="122">
        <v>27.6326294444453</v>
      </c>
      <c r="AG87" s="122">
        <v>22.012542702175601</v>
      </c>
      <c r="AH87" s="122">
        <v>24.381620891137501</v>
      </c>
      <c r="AI87" s="122">
        <v>21.408706346643999</v>
      </c>
      <c r="AJ87" s="122">
        <v>23.4231564383104</v>
      </c>
      <c r="AK87" s="122">
        <v>24.966894859915701</v>
      </c>
      <c r="AL87" s="122">
        <v>0</v>
      </c>
    </row>
    <row r="88" spans="1:38" hidden="1" x14ac:dyDescent="0.25">
      <c r="A88" s="122" t="s">
        <v>1956</v>
      </c>
      <c r="B88" s="122">
        <v>1</v>
      </c>
      <c r="C88" s="122" t="s">
        <v>2129</v>
      </c>
      <c r="D88" s="122" t="s">
        <v>2113</v>
      </c>
      <c r="E88" s="122">
        <v>2</v>
      </c>
      <c r="F88" s="122">
        <v>110.7918011390281</v>
      </c>
      <c r="G88" s="122">
        <v>113.32627682421629</v>
      </c>
      <c r="H88" s="122">
        <v>115.1751143779512</v>
      </c>
      <c r="I88" s="122">
        <v>117.99132236196699</v>
      </c>
      <c r="J88" s="122">
        <v>114.2212641503308</v>
      </c>
      <c r="K88" s="122">
        <v>115.3857477945471</v>
      </c>
      <c r="L88" s="122">
        <v>122.9575001340629</v>
      </c>
      <c r="M88" s="122">
        <v>119.9805644021783</v>
      </c>
      <c r="N88" s="122">
        <v>124.36622533968961</v>
      </c>
      <c r="O88" s="122">
        <v>119.6594047289781</v>
      </c>
      <c r="P88" s="122">
        <v>125.93691768887609</v>
      </c>
      <c r="Q88" s="122">
        <v>119.3758351008575</v>
      </c>
      <c r="R88" s="122">
        <v>125.8120508466114</v>
      </c>
      <c r="S88" s="122">
        <v>129.90068764517099</v>
      </c>
      <c r="T88" s="122">
        <v>125.6117617454656</v>
      </c>
      <c r="U88" s="122">
        <v>134.2045580063193</v>
      </c>
      <c r="V88" s="122">
        <v>130.2138523331416</v>
      </c>
      <c r="W88" s="122">
        <v>132.03873618638281</v>
      </c>
      <c r="X88" s="122">
        <v>128.8692240071716</v>
      </c>
      <c r="Y88" s="122">
        <v>115.04196289090351</v>
      </c>
      <c r="Z88" s="122">
        <v>122.0400072013675</v>
      </c>
      <c r="AA88" s="122">
        <v>111.8013369484032</v>
      </c>
      <c r="AB88" s="122">
        <v>95.0893750499189</v>
      </c>
      <c r="AC88" s="122">
        <v>102.56904487369481</v>
      </c>
      <c r="AD88" s="122">
        <v>98.671983486830996</v>
      </c>
      <c r="AE88" s="122">
        <v>83.403433868206804</v>
      </c>
      <c r="AF88" s="122">
        <v>81.353117586028702</v>
      </c>
      <c r="AG88" s="122">
        <v>79.882133272254904</v>
      </c>
      <c r="AH88" s="122">
        <v>77.573728447385193</v>
      </c>
      <c r="AI88" s="122">
        <v>67.416493920743704</v>
      </c>
      <c r="AJ88" s="122">
        <v>66.943069918145198</v>
      </c>
      <c r="AK88" s="122">
        <v>68.376037707647399</v>
      </c>
      <c r="AL88" s="122">
        <v>0</v>
      </c>
    </row>
    <row r="89" spans="1:38" hidden="1" x14ac:dyDescent="0.25">
      <c r="A89" s="122" t="s">
        <v>1956</v>
      </c>
      <c r="B89" s="122">
        <v>1</v>
      </c>
      <c r="C89" s="122" t="s">
        <v>2129</v>
      </c>
      <c r="D89" s="122" t="s">
        <v>2114</v>
      </c>
      <c r="E89" s="122">
        <v>2</v>
      </c>
      <c r="F89" s="122">
        <v>35.031934766008703</v>
      </c>
      <c r="G89" s="122">
        <v>37.851938357610898</v>
      </c>
      <c r="H89" s="122">
        <v>38.2733442156688</v>
      </c>
      <c r="I89" s="122">
        <v>39.995101905581301</v>
      </c>
      <c r="J89" s="122">
        <v>38.887599691635899</v>
      </c>
      <c r="K89" s="122">
        <v>40.835780463133297</v>
      </c>
      <c r="L89" s="122">
        <v>41.798436436943298</v>
      </c>
      <c r="M89" s="122">
        <v>42.746752522567</v>
      </c>
      <c r="N89" s="122">
        <v>43.5021597357579</v>
      </c>
      <c r="O89" s="122">
        <v>42.360082267750997</v>
      </c>
      <c r="P89" s="122">
        <v>44.551782628001597</v>
      </c>
      <c r="Q89" s="122">
        <v>44.020118788694496</v>
      </c>
      <c r="R89" s="122">
        <v>46.5480469969349</v>
      </c>
      <c r="S89" s="122">
        <v>47.079913231719303</v>
      </c>
      <c r="T89" s="122">
        <v>45.077010425921401</v>
      </c>
      <c r="U89" s="122">
        <v>49.729190690001403</v>
      </c>
      <c r="V89" s="122">
        <v>50.455561714124102</v>
      </c>
      <c r="W89" s="122">
        <v>49.8722872696314</v>
      </c>
      <c r="X89" s="122">
        <v>51.474688494034801</v>
      </c>
      <c r="Y89" s="122">
        <v>50.0706139605918</v>
      </c>
      <c r="Z89" s="122">
        <v>47.6901421817768</v>
      </c>
      <c r="AA89" s="122">
        <v>49.508716971508598</v>
      </c>
      <c r="AB89" s="122">
        <v>47.445493636347798</v>
      </c>
      <c r="AC89" s="122">
        <v>44.513614591503099</v>
      </c>
      <c r="AD89" s="122">
        <v>42.244028169658598</v>
      </c>
      <c r="AE89" s="122">
        <v>39.832201027425299</v>
      </c>
      <c r="AF89" s="122">
        <v>35.505850430921498</v>
      </c>
      <c r="AG89" s="122">
        <v>30.699341553621501</v>
      </c>
      <c r="AH89" s="122">
        <v>33.482570647584701</v>
      </c>
      <c r="AI89" s="122">
        <v>27.577863491211801</v>
      </c>
      <c r="AJ89" s="122">
        <v>25.279584173736598</v>
      </c>
      <c r="AK89" s="122">
        <v>26.7178271372163</v>
      </c>
      <c r="AL89" s="122">
        <v>0</v>
      </c>
    </row>
    <row r="90" spans="1:38" hidden="1" x14ac:dyDescent="0.25">
      <c r="A90" s="122" t="s">
        <v>1956</v>
      </c>
      <c r="B90" s="122">
        <v>1</v>
      </c>
      <c r="C90" s="122" t="s">
        <v>2129</v>
      </c>
      <c r="D90" s="122" t="s">
        <v>2115</v>
      </c>
      <c r="E90" s="122">
        <v>2</v>
      </c>
      <c r="F90" s="122">
        <v>1.7749552189666</v>
      </c>
      <c r="G90" s="122">
        <v>3.5699272625162002</v>
      </c>
      <c r="H90" s="122">
        <v>4.4601741553545002</v>
      </c>
      <c r="I90" s="122">
        <v>4.2567397128218998</v>
      </c>
      <c r="J90" s="122">
        <v>5.3928160062114996</v>
      </c>
      <c r="K90" s="122">
        <v>2.6970570728426</v>
      </c>
      <c r="L90" s="122">
        <v>3.1679926107057002</v>
      </c>
      <c r="M90" s="122">
        <v>2.6764509230077</v>
      </c>
      <c r="N90" s="122">
        <v>6.2366925112844998</v>
      </c>
      <c r="O90" s="122">
        <v>6.3516721609553004</v>
      </c>
      <c r="P90" s="122">
        <v>7.4711616537432999</v>
      </c>
      <c r="Q90" s="122">
        <v>8.6556816279203002</v>
      </c>
      <c r="R90" s="122">
        <v>6.5099184597567996</v>
      </c>
      <c r="S90" s="122">
        <v>8.2143450505901008</v>
      </c>
      <c r="T90" s="122">
        <v>8.1659448766802996</v>
      </c>
      <c r="U90" s="122">
        <v>8.1760260055092004</v>
      </c>
      <c r="V90" s="122">
        <v>6.3956000090952996</v>
      </c>
      <c r="W90" s="122">
        <v>9.6718178074274004</v>
      </c>
      <c r="X90" s="122">
        <v>10.1008532884206</v>
      </c>
      <c r="Y90" s="122">
        <v>8.8650458205238998</v>
      </c>
      <c r="Z90" s="122">
        <v>9.7887904432127009</v>
      </c>
      <c r="AA90" s="122">
        <v>6.4367329476488999</v>
      </c>
      <c r="AB90" s="122">
        <v>6.9459021526399001</v>
      </c>
      <c r="AC90" s="122">
        <v>9.0695969673080992</v>
      </c>
      <c r="AD90" s="122">
        <v>7.9439453541912002</v>
      </c>
      <c r="AE90" s="122">
        <v>8.5715692660265006</v>
      </c>
      <c r="AF90" s="122">
        <v>7.7682545553982996</v>
      </c>
      <c r="AG90" s="122">
        <v>7.5078201858161</v>
      </c>
      <c r="AH90" s="122">
        <v>8.3560391349532992</v>
      </c>
      <c r="AI90" s="122">
        <v>10.5148688449218</v>
      </c>
      <c r="AJ90" s="122">
        <v>8.8855006046333997</v>
      </c>
      <c r="AK90" s="122">
        <v>8.2228585579811</v>
      </c>
      <c r="AL90" s="122">
        <v>0</v>
      </c>
    </row>
    <row r="91" spans="1:38" hidden="1" x14ac:dyDescent="0.25">
      <c r="A91" s="122" t="s">
        <v>1956</v>
      </c>
      <c r="B91" s="122">
        <v>1</v>
      </c>
      <c r="C91" s="122" t="s">
        <v>2129</v>
      </c>
      <c r="D91" s="122" t="s">
        <v>2116</v>
      </c>
      <c r="E91" s="122">
        <v>2</v>
      </c>
      <c r="F91" s="122">
        <v>105.73750205292509</v>
      </c>
      <c r="G91" s="122">
        <v>104.4275923183457</v>
      </c>
      <c r="H91" s="122">
        <v>104.7469703289164</v>
      </c>
      <c r="I91" s="122">
        <v>107.49136426981001</v>
      </c>
      <c r="J91" s="122">
        <v>103.6294558669246</v>
      </c>
      <c r="K91" s="122">
        <v>106.80360924437321</v>
      </c>
      <c r="L91" s="122">
        <v>111.7928024838415</v>
      </c>
      <c r="M91" s="122">
        <v>113.2725977581032</v>
      </c>
      <c r="N91" s="122">
        <v>116.1491247410773</v>
      </c>
      <c r="O91" s="122">
        <v>112.1870489363195</v>
      </c>
      <c r="P91" s="122">
        <v>119.84961246193259</v>
      </c>
      <c r="Q91" s="122">
        <v>109.62803878202919</v>
      </c>
      <c r="R91" s="122">
        <v>117.3727684658686</v>
      </c>
      <c r="S91" s="122">
        <v>118.0387937220757</v>
      </c>
      <c r="T91" s="122">
        <v>121.01679256212419</v>
      </c>
      <c r="U91" s="122">
        <v>125.7448617333163</v>
      </c>
      <c r="V91" s="122">
        <v>124.9975713659729</v>
      </c>
      <c r="W91" s="122">
        <v>127.4575216318763</v>
      </c>
      <c r="X91" s="122">
        <v>121.9517976901638</v>
      </c>
      <c r="Y91" s="122">
        <v>114.44098913869681</v>
      </c>
      <c r="Z91" s="122">
        <v>120.80145351189449</v>
      </c>
      <c r="AA91" s="122">
        <v>115.2928873816556</v>
      </c>
      <c r="AB91" s="122">
        <v>108.2158208409833</v>
      </c>
      <c r="AC91" s="122">
        <v>106.8228018789995</v>
      </c>
      <c r="AD91" s="122">
        <v>99.658690886786005</v>
      </c>
      <c r="AE91" s="122">
        <v>88.523830969991195</v>
      </c>
      <c r="AF91" s="122">
        <v>82.588813849811004</v>
      </c>
      <c r="AG91" s="122">
        <v>77.001332207785396</v>
      </c>
      <c r="AH91" s="122">
        <v>74.8073138407633</v>
      </c>
      <c r="AI91" s="122">
        <v>75.031150062688297</v>
      </c>
      <c r="AJ91" s="122">
        <v>70.012471397288905</v>
      </c>
      <c r="AK91" s="122">
        <v>77.410117968460398</v>
      </c>
      <c r="AL91" s="122">
        <v>0</v>
      </c>
    </row>
    <row r="92" spans="1:38" hidden="1" x14ac:dyDescent="0.25">
      <c r="A92" s="122" t="s">
        <v>1956</v>
      </c>
      <c r="B92" s="122">
        <v>1</v>
      </c>
      <c r="C92" s="122" t="s">
        <v>2129</v>
      </c>
      <c r="D92" s="122" t="s">
        <v>2117</v>
      </c>
      <c r="E92" s="122">
        <v>2</v>
      </c>
      <c r="F92" s="122">
        <v>0.66017333777190002</v>
      </c>
      <c r="G92" s="122">
        <v>1.3475517900942999</v>
      </c>
      <c r="H92" s="122">
        <v>2.1516516596367001</v>
      </c>
      <c r="I92" s="122">
        <v>1.9828459779567</v>
      </c>
      <c r="J92" s="122">
        <v>2.1098525349627</v>
      </c>
      <c r="K92" s="122">
        <v>1.9716991265423001</v>
      </c>
      <c r="L92" s="122">
        <v>3.4294642691124002</v>
      </c>
      <c r="M92" s="122">
        <v>3.3461052944587002</v>
      </c>
      <c r="N92" s="122">
        <v>3.269590803536</v>
      </c>
      <c r="O92" s="122">
        <v>2.9580898271251002</v>
      </c>
      <c r="P92" s="122">
        <v>2.6559971691390998</v>
      </c>
      <c r="Q92" s="122">
        <v>3.1971463363158001</v>
      </c>
      <c r="R92" s="122">
        <v>2.9209242031478002</v>
      </c>
      <c r="S92" s="122">
        <v>2.2847763252089002</v>
      </c>
      <c r="T92" s="122">
        <v>1.9534342167178</v>
      </c>
      <c r="U92" s="122">
        <v>2.3833058876551001</v>
      </c>
      <c r="V92" s="122">
        <v>2.3258761164377</v>
      </c>
      <c r="W92" s="122">
        <v>2.8035914997922999</v>
      </c>
      <c r="X92" s="122">
        <v>2.8766628200232001</v>
      </c>
      <c r="Y92" s="122">
        <v>3.0060234594020998</v>
      </c>
      <c r="Z92" s="122">
        <v>3.0738327041932001</v>
      </c>
      <c r="AA92" s="122">
        <v>3.4710351634665</v>
      </c>
      <c r="AB92" s="122">
        <v>3.3193838312044002</v>
      </c>
      <c r="AC92" s="122">
        <v>2.559533300684</v>
      </c>
      <c r="AD92" s="122">
        <v>2.4810688961946998</v>
      </c>
      <c r="AE92" s="122">
        <v>2.7771106177485998</v>
      </c>
      <c r="AF92" s="122">
        <v>2.5638887983241001</v>
      </c>
      <c r="AG92" s="122">
        <v>2.7932831317781002</v>
      </c>
      <c r="AH92" s="122">
        <v>3.1587953229038002</v>
      </c>
      <c r="AI92" s="122">
        <v>2.8059195165358002</v>
      </c>
      <c r="AJ92" s="122">
        <v>3.1780663435312002</v>
      </c>
      <c r="AK92" s="122">
        <v>3.3717899837413001</v>
      </c>
      <c r="AL92" s="122">
        <v>0</v>
      </c>
    </row>
    <row r="93" spans="1:38" hidden="1" x14ac:dyDescent="0.25">
      <c r="A93" s="122" t="s">
        <v>1956</v>
      </c>
      <c r="B93" s="122">
        <v>1</v>
      </c>
      <c r="C93" s="122" t="s">
        <v>2129</v>
      </c>
      <c r="D93" s="122" t="s">
        <v>2118</v>
      </c>
      <c r="E93" s="122">
        <v>2</v>
      </c>
      <c r="F93" s="122">
        <v>22.406431386531501</v>
      </c>
      <c r="G93" s="122">
        <v>22.9336593809257</v>
      </c>
      <c r="H93" s="122">
        <v>22.337962917081502</v>
      </c>
      <c r="I93" s="122">
        <v>25.471796021594699</v>
      </c>
      <c r="J93" s="122">
        <v>25.975638176365099</v>
      </c>
      <c r="K93" s="122">
        <v>25.0865322410597</v>
      </c>
      <c r="L93" s="122">
        <v>28.901304855609698</v>
      </c>
      <c r="M93" s="122">
        <v>29.884983011846</v>
      </c>
      <c r="N93" s="122">
        <v>31.606476375787601</v>
      </c>
      <c r="O93" s="122">
        <v>34.201249869349901</v>
      </c>
      <c r="P93" s="122">
        <v>37.197882205594702</v>
      </c>
      <c r="Q93" s="122">
        <v>35.238219400270403</v>
      </c>
      <c r="R93" s="122">
        <v>35.956032470950298</v>
      </c>
      <c r="S93" s="122">
        <v>36.1571830964428</v>
      </c>
      <c r="T93" s="122">
        <v>39.404894975402698</v>
      </c>
      <c r="U93" s="122">
        <v>40.407181315353</v>
      </c>
      <c r="V93" s="122">
        <v>40.393321893397399</v>
      </c>
      <c r="W93" s="122">
        <v>42.1952955624701</v>
      </c>
      <c r="X93" s="122">
        <v>42.3213538669496</v>
      </c>
      <c r="Y93" s="122">
        <v>37.842407932764502</v>
      </c>
      <c r="Z93" s="122">
        <v>41.260199099026302</v>
      </c>
      <c r="AA93" s="122">
        <v>38.296888560416797</v>
      </c>
      <c r="AB93" s="122">
        <v>33.682241666053002</v>
      </c>
      <c r="AC93" s="122">
        <v>28.4519126831051</v>
      </c>
      <c r="AD93" s="122">
        <v>32.7461304367203</v>
      </c>
      <c r="AE93" s="122">
        <v>29.526771151482698</v>
      </c>
      <c r="AF93" s="122">
        <v>27.728239581642701</v>
      </c>
      <c r="AG93" s="122">
        <v>25.240858920577899</v>
      </c>
      <c r="AH93" s="122">
        <v>28.7751161701357</v>
      </c>
      <c r="AI93" s="122">
        <v>24.933845899378401</v>
      </c>
      <c r="AJ93" s="122">
        <v>22.8311623046596</v>
      </c>
      <c r="AK93" s="122">
        <v>25.013310580666399</v>
      </c>
      <c r="AL93" s="122">
        <v>0</v>
      </c>
    </row>
    <row r="94" spans="1:38" hidden="1" x14ac:dyDescent="0.25">
      <c r="A94" s="122" t="s">
        <v>1956</v>
      </c>
      <c r="B94" s="122">
        <v>1</v>
      </c>
      <c r="C94" s="122" t="s">
        <v>2129</v>
      </c>
      <c r="D94" s="122" t="s">
        <v>2119</v>
      </c>
      <c r="E94" s="122">
        <v>2</v>
      </c>
      <c r="F94" s="122">
        <v>2.9720059468523998</v>
      </c>
      <c r="G94" s="122">
        <v>3.2202148218270001</v>
      </c>
      <c r="H94" s="122">
        <v>3.0030235516379</v>
      </c>
      <c r="I94" s="122">
        <v>2.9242726205888001</v>
      </c>
      <c r="J94" s="122">
        <v>3.1869075547887</v>
      </c>
      <c r="K94" s="122">
        <v>2.9711491556049001</v>
      </c>
      <c r="L94" s="122">
        <v>2.5844808358251998</v>
      </c>
      <c r="M94" s="122">
        <v>3.4614039309423998</v>
      </c>
      <c r="N94" s="122">
        <v>3.3345972581193002</v>
      </c>
      <c r="O94" s="122">
        <v>3.7531135262570001</v>
      </c>
      <c r="P94" s="122">
        <v>3.8757945879439002</v>
      </c>
      <c r="Q94" s="122">
        <v>3.8907649672239</v>
      </c>
      <c r="R94" s="122">
        <v>3.3948948243218</v>
      </c>
      <c r="S94" s="122">
        <v>3.6567082213318001</v>
      </c>
      <c r="T94" s="122">
        <v>3.8889525290789</v>
      </c>
      <c r="U94" s="122">
        <v>3.3063045413785002</v>
      </c>
      <c r="V94" s="122">
        <v>3.5254546907675</v>
      </c>
      <c r="W94" s="122">
        <v>3.0220065000792</v>
      </c>
      <c r="X94" s="122">
        <v>3.9465130478931001</v>
      </c>
      <c r="Y94" s="122">
        <v>3.4258532016197001</v>
      </c>
      <c r="Z94" s="122">
        <v>3.5540379943025</v>
      </c>
      <c r="AA94" s="122">
        <v>2.8666864450523999</v>
      </c>
      <c r="AB94" s="122">
        <v>3.2201841690244999</v>
      </c>
      <c r="AC94" s="122">
        <v>3.1800286163355</v>
      </c>
      <c r="AD94" s="122">
        <v>3.0455649115440999</v>
      </c>
      <c r="AE94" s="122">
        <v>1.9170417525864001</v>
      </c>
      <c r="AF94" s="122">
        <v>2.6395124982299998</v>
      </c>
      <c r="AG94" s="122">
        <v>2.4695202957503999</v>
      </c>
      <c r="AH94" s="122">
        <v>2.883428516226</v>
      </c>
      <c r="AI94" s="122">
        <v>3.1935270691348001</v>
      </c>
      <c r="AJ94" s="122">
        <v>2.2819795230290998</v>
      </c>
      <c r="AK94" s="122">
        <v>2.3989331787603998</v>
      </c>
      <c r="AL94" s="122">
        <v>0</v>
      </c>
    </row>
    <row r="95" spans="1:38" hidden="1" x14ac:dyDescent="0.25">
      <c r="A95" s="122" t="s">
        <v>1956</v>
      </c>
      <c r="B95" s="122">
        <v>1</v>
      </c>
      <c r="C95" s="122" t="s">
        <v>2129</v>
      </c>
      <c r="D95" s="122" t="s">
        <v>2120</v>
      </c>
      <c r="E95" s="122">
        <v>2</v>
      </c>
      <c r="F95" s="122">
        <v>47.533849673895297</v>
      </c>
      <c r="G95" s="122">
        <v>44.6547172804638</v>
      </c>
      <c r="H95" s="122">
        <v>47.121759850122999</v>
      </c>
      <c r="I95" s="122">
        <v>55.650822808304</v>
      </c>
      <c r="J95" s="122">
        <v>49.413840138969903</v>
      </c>
      <c r="K95" s="122">
        <v>54.517929203550104</v>
      </c>
      <c r="L95" s="122">
        <v>53.092261938875701</v>
      </c>
      <c r="M95" s="122">
        <v>56.022152445726299</v>
      </c>
      <c r="N95" s="122">
        <v>54.691112525342398</v>
      </c>
      <c r="O95" s="122">
        <v>54.388348826531697</v>
      </c>
      <c r="P95" s="122">
        <v>59.3178140785108</v>
      </c>
      <c r="Q95" s="122">
        <v>56.921667776279001</v>
      </c>
      <c r="R95" s="122">
        <v>54.505278957952498</v>
      </c>
      <c r="S95" s="122">
        <v>51.4399742637423</v>
      </c>
      <c r="T95" s="122">
        <v>54.045718507826599</v>
      </c>
      <c r="U95" s="122">
        <v>55.491142670555398</v>
      </c>
      <c r="V95" s="122">
        <v>57.542516712007398</v>
      </c>
      <c r="W95" s="122">
        <v>57.166528969973001</v>
      </c>
      <c r="X95" s="122">
        <v>54.338257598996599</v>
      </c>
      <c r="Y95" s="122">
        <v>39.436918352451997</v>
      </c>
      <c r="Z95" s="122">
        <v>43.747723560337498</v>
      </c>
      <c r="AA95" s="122">
        <v>40.9487816922557</v>
      </c>
      <c r="AB95" s="122">
        <v>37.658340490545299</v>
      </c>
      <c r="AC95" s="122">
        <v>33.943793784189999</v>
      </c>
      <c r="AD95" s="122">
        <v>37.483455936732803</v>
      </c>
      <c r="AE95" s="122">
        <v>33.891126661902298</v>
      </c>
      <c r="AF95" s="122">
        <v>36.227936850369701</v>
      </c>
      <c r="AG95" s="122">
        <v>32.342626518892203</v>
      </c>
      <c r="AH95" s="122">
        <v>26.1103805197029</v>
      </c>
      <c r="AI95" s="122">
        <v>24.031585981045499</v>
      </c>
      <c r="AJ95" s="122">
        <v>19.7157838318576</v>
      </c>
      <c r="AK95" s="122">
        <v>24.020712154603999</v>
      </c>
      <c r="AL95" s="122">
        <v>0</v>
      </c>
    </row>
    <row r="96" spans="1:38" hidden="1" x14ac:dyDescent="0.25">
      <c r="A96" s="122" t="s">
        <v>1956</v>
      </c>
      <c r="B96" s="122">
        <v>1</v>
      </c>
      <c r="C96" s="122" t="s">
        <v>2129</v>
      </c>
      <c r="D96" s="122" t="s">
        <v>2121</v>
      </c>
      <c r="E96" s="122">
        <v>2</v>
      </c>
      <c r="F96" s="122">
        <v>183.29298466760059</v>
      </c>
      <c r="G96" s="122">
        <v>182.6937386861411</v>
      </c>
      <c r="H96" s="122">
        <v>180.4100782987226</v>
      </c>
      <c r="I96" s="122">
        <v>196.80004030722921</v>
      </c>
      <c r="J96" s="122">
        <v>190.4680561781536</v>
      </c>
      <c r="K96" s="122">
        <v>190.8045902605177</v>
      </c>
      <c r="L96" s="122">
        <v>201.4988261951608</v>
      </c>
      <c r="M96" s="122">
        <v>205.94848243863501</v>
      </c>
      <c r="N96" s="122">
        <v>215.22871732015111</v>
      </c>
      <c r="O96" s="122">
        <v>219.6325544301038</v>
      </c>
      <c r="P96" s="122">
        <v>228.55000479768691</v>
      </c>
      <c r="Q96" s="122">
        <v>219.62212622170989</v>
      </c>
      <c r="R96" s="122">
        <v>226.63079745677061</v>
      </c>
      <c r="S96" s="122">
        <v>226.8239780248839</v>
      </c>
      <c r="T96" s="122">
        <v>225.97381226080179</v>
      </c>
      <c r="U96" s="122">
        <v>230.38299889911909</v>
      </c>
      <c r="V96" s="122">
        <v>228.1852932178206</v>
      </c>
      <c r="W96" s="122">
        <v>230.8622167270689</v>
      </c>
      <c r="X96" s="122">
        <v>228.65703165397869</v>
      </c>
      <c r="Y96" s="122">
        <v>217.84209308156019</v>
      </c>
      <c r="Z96" s="122">
        <v>221.86001166413311</v>
      </c>
      <c r="AA96" s="122">
        <v>239.3854191250617</v>
      </c>
      <c r="AB96" s="122">
        <v>223.56967396120399</v>
      </c>
      <c r="AC96" s="122">
        <v>227.69559596650259</v>
      </c>
      <c r="AD96" s="122">
        <v>226.1425298678968</v>
      </c>
      <c r="AE96" s="122">
        <v>214.7871987629795</v>
      </c>
      <c r="AF96" s="122">
        <v>208.64765791054469</v>
      </c>
      <c r="AG96" s="122">
        <v>212.30112022737359</v>
      </c>
      <c r="AH96" s="122">
        <v>202.0145524847903</v>
      </c>
      <c r="AI96" s="122">
        <v>190.59550306266681</v>
      </c>
      <c r="AJ96" s="122">
        <v>176.74946210307559</v>
      </c>
      <c r="AK96" s="122">
        <v>180.10844355717441</v>
      </c>
      <c r="AL96" s="122">
        <v>0</v>
      </c>
    </row>
    <row r="97" spans="1:38" hidden="1" x14ac:dyDescent="0.25">
      <c r="A97" s="122" t="s">
        <v>1956</v>
      </c>
      <c r="B97" s="122">
        <v>1</v>
      </c>
      <c r="C97" s="122" t="s">
        <v>2129</v>
      </c>
      <c r="D97" s="122" t="s">
        <v>2122</v>
      </c>
      <c r="E97" s="122">
        <v>2</v>
      </c>
      <c r="F97" s="122">
        <v>29.767066268751801</v>
      </c>
      <c r="G97" s="122">
        <v>28.290753675154701</v>
      </c>
      <c r="H97" s="122">
        <v>30.5013203302865</v>
      </c>
      <c r="I97" s="122">
        <v>31.142962435595098</v>
      </c>
      <c r="J97" s="122">
        <v>32.055742969451302</v>
      </c>
      <c r="K97" s="122">
        <v>30.173607073317498</v>
      </c>
      <c r="L97" s="122">
        <v>30.4614204222935</v>
      </c>
      <c r="M97" s="122">
        <v>31.442039414961801</v>
      </c>
      <c r="N97" s="122">
        <v>32.381571515264604</v>
      </c>
      <c r="O97" s="122">
        <v>33.124256402086601</v>
      </c>
      <c r="P97" s="122">
        <v>33.752509875835202</v>
      </c>
      <c r="Q97" s="122">
        <v>33.196220728065001</v>
      </c>
      <c r="R97" s="122">
        <v>34.505018708853797</v>
      </c>
      <c r="S97" s="122">
        <v>35.570223404053898</v>
      </c>
      <c r="T97" s="122">
        <v>35.606004181699902</v>
      </c>
      <c r="U97" s="122">
        <v>36.237082610359401</v>
      </c>
      <c r="V97" s="122">
        <v>36.617248939238401</v>
      </c>
      <c r="W97" s="122">
        <v>38.476768918233503</v>
      </c>
      <c r="X97" s="122">
        <v>39.019559625512102</v>
      </c>
      <c r="Y97" s="122">
        <v>36.088694835263603</v>
      </c>
      <c r="Z97" s="122">
        <v>35.1353600832418</v>
      </c>
      <c r="AA97" s="122">
        <v>33.984899977194701</v>
      </c>
      <c r="AB97" s="122">
        <v>32.098452296743197</v>
      </c>
      <c r="AC97" s="122">
        <v>35.256458208386597</v>
      </c>
      <c r="AD97" s="122">
        <v>34.748021316820498</v>
      </c>
      <c r="AE97" s="122">
        <v>33.215329751966401</v>
      </c>
      <c r="AF97" s="122">
        <v>27.7420022089924</v>
      </c>
      <c r="AG97" s="122">
        <v>27.491547875477099</v>
      </c>
      <c r="AH97" s="122">
        <v>28.665533426961701</v>
      </c>
      <c r="AI97" s="122">
        <v>28.443062009933001</v>
      </c>
      <c r="AJ97" s="122">
        <v>26.445000680577198</v>
      </c>
      <c r="AK97" s="122">
        <v>29.941960620114301</v>
      </c>
      <c r="AL97" s="122">
        <v>0</v>
      </c>
    </row>
    <row r="98" spans="1:38" hidden="1" x14ac:dyDescent="0.25">
      <c r="A98" s="122" t="s">
        <v>1956</v>
      </c>
      <c r="B98" s="122">
        <v>1</v>
      </c>
      <c r="C98" s="122" t="s">
        <v>2129</v>
      </c>
      <c r="D98" s="122" t="s">
        <v>2123</v>
      </c>
      <c r="E98" s="122">
        <v>2</v>
      </c>
      <c r="F98" s="122">
        <v>23.436463188478701</v>
      </c>
      <c r="G98" s="122">
        <v>25.481948366316701</v>
      </c>
      <c r="H98" s="122">
        <v>27.108334451039799</v>
      </c>
      <c r="I98" s="122">
        <v>31.606920595238101</v>
      </c>
      <c r="J98" s="122">
        <v>29.474749377151898</v>
      </c>
      <c r="K98" s="122">
        <v>30.788196488795698</v>
      </c>
      <c r="L98" s="122">
        <v>33.5618355040192</v>
      </c>
      <c r="M98" s="122">
        <v>34.847759404240797</v>
      </c>
      <c r="N98" s="122">
        <v>37.149057524153903</v>
      </c>
      <c r="O98" s="122">
        <v>38.681942533745101</v>
      </c>
      <c r="P98" s="122">
        <v>43.398994650882798</v>
      </c>
      <c r="Q98" s="122">
        <v>42.809128861130397</v>
      </c>
      <c r="R98" s="122">
        <v>41.970326223306301</v>
      </c>
      <c r="S98" s="122">
        <v>41.606920754966197</v>
      </c>
      <c r="T98" s="122">
        <v>41.2889520457015</v>
      </c>
      <c r="U98" s="122">
        <v>42.083396910216301</v>
      </c>
      <c r="V98" s="122">
        <v>37.518097420429001</v>
      </c>
      <c r="W98" s="122">
        <v>42.108478511004101</v>
      </c>
      <c r="X98" s="122">
        <v>36.771591487854998</v>
      </c>
      <c r="Y98" s="122">
        <v>31.573985934267601</v>
      </c>
      <c r="Z98" s="122">
        <v>34.5170352562955</v>
      </c>
      <c r="AA98" s="122">
        <v>28.719258797959402</v>
      </c>
      <c r="AB98" s="122">
        <v>25.304453079397501</v>
      </c>
      <c r="AC98" s="122">
        <v>31.073618472844299</v>
      </c>
      <c r="AD98" s="122">
        <v>30.485002104986801</v>
      </c>
      <c r="AE98" s="122">
        <v>31.9703723667783</v>
      </c>
      <c r="AF98" s="122">
        <v>33.711485690399897</v>
      </c>
      <c r="AG98" s="122">
        <v>28.734556185430801</v>
      </c>
      <c r="AH98" s="122">
        <v>30.552413977176901</v>
      </c>
      <c r="AI98" s="122">
        <v>26.8709041047656</v>
      </c>
      <c r="AJ98" s="122">
        <v>28.770277968830399</v>
      </c>
      <c r="AK98" s="122">
        <v>24.323852445333799</v>
      </c>
      <c r="AL98" s="122">
        <v>0</v>
      </c>
    </row>
    <row r="99" spans="1:38" hidden="1" x14ac:dyDescent="0.25">
      <c r="A99" s="122" t="s">
        <v>1956</v>
      </c>
      <c r="B99" s="122">
        <v>1</v>
      </c>
      <c r="C99" s="122" t="s">
        <v>2129</v>
      </c>
      <c r="D99" s="122" t="s">
        <v>2124</v>
      </c>
      <c r="E99" s="122">
        <v>2</v>
      </c>
      <c r="F99" s="122">
        <v>4.0448003583300002E-2</v>
      </c>
      <c r="G99" s="122">
        <v>6.3421758489999994E-2</v>
      </c>
      <c r="H99" s="122">
        <v>4.5267525560999999E-2</v>
      </c>
      <c r="I99" s="122">
        <v>2.1401082119299999E-2</v>
      </c>
      <c r="J99" s="122">
        <v>1.8676429518600001E-2</v>
      </c>
      <c r="K99" s="122">
        <v>2.38557291085E-2</v>
      </c>
      <c r="L99" s="122">
        <v>8.1994863770999994E-3</v>
      </c>
      <c r="M99" s="122">
        <v>1.5288741971000001E-2</v>
      </c>
      <c r="N99" s="122">
        <v>5.6309421624400002E-2</v>
      </c>
      <c r="O99" s="122">
        <v>4.0976901048099999E-2</v>
      </c>
      <c r="P99" s="122">
        <v>0.1239704679847</v>
      </c>
      <c r="Q99" s="122">
        <v>4.4002509876400003E-2</v>
      </c>
      <c r="R99" s="122">
        <v>1.5538666014699999E-2</v>
      </c>
      <c r="S99" s="122">
        <v>2.6309718246100001E-2</v>
      </c>
      <c r="T99" s="122">
        <v>2.22870026199E-2</v>
      </c>
      <c r="U99" s="122">
        <v>6.7872683361000002E-3</v>
      </c>
      <c r="V99" s="122">
        <v>5.1710539118000002E-3</v>
      </c>
      <c r="W99" s="122">
        <v>5.1967358955999996E-3</v>
      </c>
      <c r="X99" s="122">
        <v>5.2548308635999999E-3</v>
      </c>
      <c r="Y99" s="122">
        <v>5.1518068489999997E-3</v>
      </c>
      <c r="Z99" s="122">
        <v>5.3276837162999999E-3</v>
      </c>
      <c r="AA99" s="122">
        <v>5.8243885049999999E-3</v>
      </c>
      <c r="AB99" s="122">
        <v>3.3363988434999999E-3</v>
      </c>
      <c r="AC99" s="122">
        <v>5.8054761839999997E-3</v>
      </c>
      <c r="AD99" s="122">
        <v>5.3033593130999996E-3</v>
      </c>
      <c r="AE99" s="122">
        <v>3.1191530146999998E-3</v>
      </c>
      <c r="AF99" s="122">
        <v>4.1931078410000003E-3</v>
      </c>
      <c r="AG99" s="122">
        <v>7.2064746630000004E-3</v>
      </c>
      <c r="AH99" s="122">
        <v>3.9070652029000001E-3</v>
      </c>
      <c r="AI99" s="122">
        <v>2.0031373365999999E-3</v>
      </c>
      <c r="AJ99" s="122">
        <v>2.9293635283999999E-3</v>
      </c>
      <c r="AK99" s="122">
        <v>2.9989733987999998E-3</v>
      </c>
      <c r="AL99" s="122">
        <v>0</v>
      </c>
    </row>
    <row r="100" spans="1:38" hidden="1" x14ac:dyDescent="0.25">
      <c r="A100" s="122" t="s">
        <v>1956</v>
      </c>
      <c r="B100" s="122">
        <v>1</v>
      </c>
      <c r="C100" s="122" t="s">
        <v>2129</v>
      </c>
      <c r="D100" s="122" t="s">
        <v>2125</v>
      </c>
      <c r="E100" s="122">
        <v>2</v>
      </c>
      <c r="F100" s="122">
        <v>7.5326127237592999</v>
      </c>
      <c r="G100" s="122">
        <v>7.9749546026878999</v>
      </c>
      <c r="H100" s="122">
        <v>10.2127787473936</v>
      </c>
      <c r="I100" s="122">
        <v>10.252345152345599</v>
      </c>
      <c r="J100" s="122">
        <v>11.9203026468538</v>
      </c>
      <c r="K100" s="122">
        <v>8.3507480488892991</v>
      </c>
      <c r="L100" s="122">
        <v>10.7306906302739</v>
      </c>
      <c r="M100" s="122">
        <v>9.0020415048172993</v>
      </c>
      <c r="N100" s="122">
        <v>11.7914364686506</v>
      </c>
      <c r="O100" s="122">
        <v>10.776317238888801</v>
      </c>
      <c r="P100" s="122">
        <v>14.179213433109</v>
      </c>
      <c r="Q100" s="122">
        <v>14.0489087651898</v>
      </c>
      <c r="R100" s="122">
        <v>11.5225675721216</v>
      </c>
      <c r="S100" s="122">
        <v>14.1847651584215</v>
      </c>
      <c r="T100" s="122">
        <v>14.143694932377301</v>
      </c>
      <c r="U100" s="122">
        <v>14.166778274006299</v>
      </c>
      <c r="V100" s="122">
        <v>9.6176418814339009</v>
      </c>
      <c r="W100" s="122">
        <v>11.9507666255101</v>
      </c>
      <c r="X100" s="122">
        <v>12.8345707820011</v>
      </c>
      <c r="Y100" s="122">
        <v>12.6977115394709</v>
      </c>
      <c r="Z100" s="122">
        <v>13.1610565636401</v>
      </c>
      <c r="AA100" s="122">
        <v>7.4177209389148002</v>
      </c>
      <c r="AB100" s="122">
        <v>6.2320928528481003</v>
      </c>
      <c r="AC100" s="122">
        <v>11.7197933265996</v>
      </c>
      <c r="AD100" s="122">
        <v>11.723911233429</v>
      </c>
      <c r="AE100" s="122">
        <v>10.8664596632855</v>
      </c>
      <c r="AF100" s="122">
        <v>9.5716502045595995</v>
      </c>
      <c r="AG100" s="122">
        <v>10.3825342844167</v>
      </c>
      <c r="AH100" s="122">
        <v>10.131446071005801</v>
      </c>
      <c r="AI100" s="122">
        <v>13.681375126808501</v>
      </c>
      <c r="AJ100" s="122">
        <v>10.9855156123427</v>
      </c>
      <c r="AK100" s="122">
        <v>9.8412672794648994</v>
      </c>
      <c r="AL100" s="122">
        <v>0</v>
      </c>
    </row>
    <row r="101" spans="1:38" hidden="1" x14ac:dyDescent="0.25">
      <c r="A101" s="122" t="s">
        <v>1956</v>
      </c>
      <c r="B101" s="122">
        <v>1</v>
      </c>
      <c r="C101" s="122" t="s">
        <v>2129</v>
      </c>
      <c r="D101" s="122" t="s">
        <v>2126</v>
      </c>
      <c r="E101" s="122">
        <v>2</v>
      </c>
      <c r="F101" s="122">
        <v>33.1997361626849</v>
      </c>
      <c r="G101" s="122">
        <v>34.460906986273301</v>
      </c>
      <c r="H101" s="122">
        <v>33.598593841143803</v>
      </c>
      <c r="I101" s="122">
        <v>34.377341793368998</v>
      </c>
      <c r="J101" s="122">
        <v>36.077939332611599</v>
      </c>
      <c r="K101" s="122">
        <v>37.8804350213844</v>
      </c>
      <c r="L101" s="122">
        <v>39.694125659531203</v>
      </c>
      <c r="M101" s="122">
        <v>42.891724871218202</v>
      </c>
      <c r="N101" s="122">
        <v>42.212799718245698</v>
      </c>
      <c r="O101" s="122">
        <v>42.967169592847704</v>
      </c>
      <c r="P101" s="122">
        <v>44.690849192019101</v>
      </c>
      <c r="Q101" s="122">
        <v>44.337745709448697</v>
      </c>
      <c r="R101" s="122">
        <v>44.099622498359302</v>
      </c>
      <c r="S101" s="122">
        <v>44.028129993297902</v>
      </c>
      <c r="T101" s="122">
        <v>45.225412050483598</v>
      </c>
      <c r="U101" s="122">
        <v>49.214510046088897</v>
      </c>
      <c r="V101" s="122">
        <v>43.488885203259102</v>
      </c>
      <c r="W101" s="122">
        <v>44.277047865450697</v>
      </c>
      <c r="X101" s="122">
        <v>44.8141745563886</v>
      </c>
      <c r="Y101" s="122">
        <v>39.939434676641703</v>
      </c>
      <c r="Z101" s="122">
        <v>43.042299749642098</v>
      </c>
      <c r="AA101" s="122">
        <v>42.242006316365497</v>
      </c>
      <c r="AB101" s="122">
        <v>37.420657189802803</v>
      </c>
      <c r="AC101" s="122">
        <v>43.750041756741503</v>
      </c>
      <c r="AD101" s="122">
        <v>40.114538198523697</v>
      </c>
      <c r="AE101" s="122">
        <v>41.957156457624002</v>
      </c>
      <c r="AF101" s="122">
        <v>38.8887478037459</v>
      </c>
      <c r="AG101" s="122">
        <v>41.195466250040496</v>
      </c>
      <c r="AH101" s="122">
        <v>39.868974161055199</v>
      </c>
      <c r="AI101" s="122">
        <v>33.259809733677898</v>
      </c>
      <c r="AJ101" s="122">
        <v>31.502860470880801</v>
      </c>
      <c r="AK101" s="122">
        <v>34.992847099906001</v>
      </c>
      <c r="AL101" s="122">
        <v>0</v>
      </c>
    </row>
    <row r="102" spans="1:38" hidden="1" x14ac:dyDescent="0.25">
      <c r="A102" s="122" t="s">
        <v>1956</v>
      </c>
      <c r="B102" s="122">
        <v>1</v>
      </c>
      <c r="C102" s="122" t="s">
        <v>2129</v>
      </c>
      <c r="D102" s="122" t="s">
        <v>2127</v>
      </c>
      <c r="E102" s="122">
        <v>2</v>
      </c>
      <c r="F102" s="122">
        <v>71.004564330851196</v>
      </c>
      <c r="G102" s="122">
        <v>66.001765400422002</v>
      </c>
      <c r="H102" s="122">
        <v>67.876950097509294</v>
      </c>
      <c r="I102" s="122">
        <v>67.698369044155001</v>
      </c>
      <c r="J102" s="122">
        <v>73.902068046179394</v>
      </c>
      <c r="K102" s="122">
        <v>73.590321333179006</v>
      </c>
      <c r="L102" s="122">
        <v>78.747059330715899</v>
      </c>
      <c r="M102" s="122">
        <v>82.758602924597099</v>
      </c>
      <c r="N102" s="122">
        <v>83.746642257291896</v>
      </c>
      <c r="O102" s="122">
        <v>86.452731604128999</v>
      </c>
      <c r="P102" s="122">
        <v>85.127566635737793</v>
      </c>
      <c r="Q102" s="122">
        <v>75.547609356475903</v>
      </c>
      <c r="R102" s="122">
        <v>87.726750308070606</v>
      </c>
      <c r="S102" s="122">
        <v>86.946538497440599</v>
      </c>
      <c r="T102" s="122">
        <v>83.013524964018799</v>
      </c>
      <c r="U102" s="122">
        <v>86.148514717468601</v>
      </c>
      <c r="V102" s="122">
        <v>86.422585820436794</v>
      </c>
      <c r="W102" s="122">
        <v>87.781296729074</v>
      </c>
      <c r="X102" s="122">
        <v>85.362570083343201</v>
      </c>
      <c r="Y102" s="122">
        <v>66.605020341967702</v>
      </c>
      <c r="Z102" s="122">
        <v>75.099206908803893</v>
      </c>
      <c r="AA102" s="122">
        <v>72.797599176027703</v>
      </c>
      <c r="AB102" s="122">
        <v>67.692910746307604</v>
      </c>
      <c r="AC102" s="122">
        <v>69.476644368781393</v>
      </c>
      <c r="AD102" s="122">
        <v>74.176317624798003</v>
      </c>
      <c r="AE102" s="122">
        <v>66.795163774929506</v>
      </c>
      <c r="AF102" s="122">
        <v>69.6010187474361</v>
      </c>
      <c r="AG102" s="122">
        <v>66.106912642334095</v>
      </c>
      <c r="AH102" s="122">
        <v>61.319572120487102</v>
      </c>
      <c r="AI102" s="122">
        <v>57.778142912096598</v>
      </c>
      <c r="AJ102" s="122">
        <v>50.422926027392101</v>
      </c>
      <c r="AK102" s="122">
        <v>58.970014287850397</v>
      </c>
      <c r="AL102" s="122">
        <v>0</v>
      </c>
    </row>
    <row r="103" spans="1:38" hidden="1" x14ac:dyDescent="0.25">
      <c r="A103" s="122" t="s">
        <v>1956</v>
      </c>
      <c r="B103" s="122">
        <v>1</v>
      </c>
      <c r="C103" s="122" t="s">
        <v>2129</v>
      </c>
      <c r="D103" s="122" t="s">
        <v>2128</v>
      </c>
      <c r="E103" s="122">
        <v>2</v>
      </c>
      <c r="F103" s="122">
        <v>39.6162867932848</v>
      </c>
      <c r="G103" s="122">
        <v>38.696827216924099</v>
      </c>
      <c r="H103" s="122">
        <v>42.4037211890751</v>
      </c>
      <c r="I103" s="122">
        <v>40.327711230510097</v>
      </c>
      <c r="J103" s="122">
        <v>42.353332103903199</v>
      </c>
      <c r="K103" s="122">
        <v>39.826142851396099</v>
      </c>
      <c r="L103" s="122">
        <v>40.6362404094846</v>
      </c>
      <c r="M103" s="122">
        <v>40.294069023004504</v>
      </c>
      <c r="N103" s="122">
        <v>44.789410622101997</v>
      </c>
      <c r="O103" s="122">
        <v>43.046773933905399</v>
      </c>
      <c r="P103" s="122">
        <v>44.422684385799101</v>
      </c>
      <c r="Q103" s="122">
        <v>44.4060776376094</v>
      </c>
      <c r="R103" s="122">
        <v>42.970221339096398</v>
      </c>
      <c r="S103" s="122">
        <v>44.1522173029865</v>
      </c>
      <c r="T103" s="122">
        <v>44.6706053040783</v>
      </c>
      <c r="U103" s="122">
        <v>43.872995935608003</v>
      </c>
      <c r="V103" s="122">
        <v>43.508131942600997</v>
      </c>
      <c r="W103" s="122">
        <v>44.002024022220702</v>
      </c>
      <c r="X103" s="122">
        <v>44.485963358467501</v>
      </c>
      <c r="Y103" s="122">
        <v>42.389626233635802</v>
      </c>
      <c r="Z103" s="122">
        <v>43.307166392339496</v>
      </c>
      <c r="AA103" s="122">
        <v>41.566061789610004</v>
      </c>
      <c r="AB103" s="122">
        <v>43.879690677353601</v>
      </c>
      <c r="AC103" s="122">
        <v>46.747168136961498</v>
      </c>
      <c r="AD103" s="122">
        <v>43.705672960967298</v>
      </c>
      <c r="AE103" s="122">
        <v>43.846073846919502</v>
      </c>
      <c r="AF103" s="122">
        <v>40.740176598698497</v>
      </c>
      <c r="AG103" s="122">
        <v>40.911654461799401</v>
      </c>
      <c r="AH103" s="122">
        <v>40.710920140897102</v>
      </c>
      <c r="AI103" s="122">
        <v>36.478256782067199</v>
      </c>
      <c r="AJ103" s="122">
        <v>35.241131342504097</v>
      </c>
      <c r="AK103" s="122">
        <v>34.0864527230531</v>
      </c>
      <c r="AL103" s="122">
        <v>0</v>
      </c>
    </row>
    <row r="104" spans="1:38" hidden="1" x14ac:dyDescent="0.25">
      <c r="A104" s="122" t="s">
        <v>1958</v>
      </c>
      <c r="B104" s="122">
        <v>1</v>
      </c>
      <c r="C104" s="122" t="s">
        <v>2130</v>
      </c>
      <c r="D104" s="122" t="s">
        <v>2080</v>
      </c>
      <c r="E104" s="122">
        <v>3</v>
      </c>
      <c r="F104" s="122">
        <v>14.6262532238192</v>
      </c>
      <c r="G104" s="122">
        <v>16.301648599049798</v>
      </c>
      <c r="H104" s="122">
        <v>17.575400238026401</v>
      </c>
      <c r="I104" s="122">
        <v>17.2213057839001</v>
      </c>
      <c r="J104" s="122">
        <v>16.729584512746602</v>
      </c>
      <c r="K104" s="122">
        <v>20.1633835081388</v>
      </c>
      <c r="L104" s="122">
        <v>21.1829571651183</v>
      </c>
      <c r="M104" s="122">
        <v>19.711137734699101</v>
      </c>
      <c r="N104" s="122">
        <v>20.3025311052793</v>
      </c>
      <c r="O104" s="122">
        <v>19.3637374870417</v>
      </c>
      <c r="P104" s="122">
        <v>19.635827963351101</v>
      </c>
      <c r="Q104" s="122">
        <v>20.1178887083997</v>
      </c>
      <c r="R104" s="122">
        <v>20.247127308102801</v>
      </c>
      <c r="S104" s="122">
        <v>20.1750343101967</v>
      </c>
      <c r="T104" s="122">
        <v>19.3112370139267</v>
      </c>
      <c r="U104" s="122">
        <v>20.725810155529501</v>
      </c>
      <c r="V104" s="122">
        <v>18.407660797473302</v>
      </c>
      <c r="W104" s="122">
        <v>18.4501421943617</v>
      </c>
      <c r="X104" s="122">
        <v>16.547125259744401</v>
      </c>
      <c r="Y104" s="122">
        <v>17.019564952430699</v>
      </c>
      <c r="Z104" s="122">
        <v>16.409039738450499</v>
      </c>
      <c r="AA104" s="122">
        <v>16.621581698025601</v>
      </c>
      <c r="AB104" s="122">
        <v>16.939779549133</v>
      </c>
      <c r="AC104" s="122">
        <v>16.956322192422299</v>
      </c>
      <c r="AD104" s="122">
        <v>16.547233440848402</v>
      </c>
      <c r="AE104" s="122">
        <v>16.482482628882199</v>
      </c>
      <c r="AF104" s="122">
        <v>16.3328598471725</v>
      </c>
      <c r="AG104" s="122">
        <v>16.367575448266901</v>
      </c>
      <c r="AH104" s="122">
        <v>16.978368389768299</v>
      </c>
      <c r="AI104" s="122">
        <v>16.737350493104699</v>
      </c>
      <c r="AJ104" s="122">
        <v>18.1554770604791</v>
      </c>
      <c r="AK104" s="122">
        <v>18.762760360068999</v>
      </c>
      <c r="AL104" s="122">
        <v>0</v>
      </c>
    </row>
    <row r="105" spans="1:38" hidden="1" x14ac:dyDescent="0.25">
      <c r="A105" s="122" t="s">
        <v>1958</v>
      </c>
      <c r="B105" s="122">
        <v>1</v>
      </c>
      <c r="C105" s="122" t="s">
        <v>2130</v>
      </c>
      <c r="D105" s="122" t="s">
        <v>2081</v>
      </c>
      <c r="E105" s="122">
        <v>3</v>
      </c>
      <c r="F105" s="122">
        <v>15.7756601502011</v>
      </c>
      <c r="G105" s="122">
        <v>16.253152437937601</v>
      </c>
      <c r="H105" s="122">
        <v>18.736792598146899</v>
      </c>
      <c r="I105" s="122">
        <v>17.6966902752586</v>
      </c>
      <c r="J105" s="122">
        <v>18.4899122369156</v>
      </c>
      <c r="K105" s="122">
        <v>19.141456946321998</v>
      </c>
      <c r="L105" s="122">
        <v>19.819778206963999</v>
      </c>
      <c r="M105" s="122">
        <v>19.5850712567979</v>
      </c>
      <c r="N105" s="122">
        <v>18.805994021050999</v>
      </c>
      <c r="O105" s="122">
        <v>18.590358495064201</v>
      </c>
      <c r="P105" s="122">
        <v>18.381770715418799</v>
      </c>
      <c r="Q105" s="122">
        <v>16.3004020440716</v>
      </c>
      <c r="R105" s="122">
        <v>16.388969313076799</v>
      </c>
      <c r="S105" s="122">
        <v>17.305496929646399</v>
      </c>
      <c r="T105" s="122">
        <v>17.663873369287298</v>
      </c>
      <c r="U105" s="122">
        <v>16.654720653282101</v>
      </c>
      <c r="V105" s="122">
        <v>16.6302326957553</v>
      </c>
      <c r="W105" s="122">
        <v>16.068396044506901</v>
      </c>
      <c r="X105" s="122">
        <v>15.689750393312099</v>
      </c>
      <c r="Y105" s="122">
        <v>13.7824940212687</v>
      </c>
      <c r="Z105" s="122">
        <v>14.2998124931036</v>
      </c>
      <c r="AA105" s="122">
        <v>14.747797274931701</v>
      </c>
      <c r="AB105" s="122">
        <v>15.981323969295801</v>
      </c>
      <c r="AC105" s="122">
        <v>16.526157547291302</v>
      </c>
      <c r="AD105" s="122">
        <v>16.803503103555101</v>
      </c>
      <c r="AE105" s="122">
        <v>16.366531100635299</v>
      </c>
      <c r="AF105" s="122">
        <v>15.9663804114948</v>
      </c>
      <c r="AG105" s="122">
        <v>15.6397372797298</v>
      </c>
      <c r="AH105" s="122">
        <v>16.868575497956101</v>
      </c>
      <c r="AI105" s="122">
        <v>16.250266928951699</v>
      </c>
      <c r="AJ105" s="122">
        <v>15.308753913701199</v>
      </c>
      <c r="AK105" s="122">
        <v>16.671047395815801</v>
      </c>
      <c r="AL105" s="122">
        <v>0</v>
      </c>
    </row>
    <row r="106" spans="1:38" hidden="1" x14ac:dyDescent="0.25">
      <c r="A106" s="122" t="s">
        <v>1958</v>
      </c>
      <c r="B106" s="122">
        <v>1</v>
      </c>
      <c r="C106" s="122" t="s">
        <v>2130</v>
      </c>
      <c r="D106" s="122" t="s">
        <v>2082</v>
      </c>
      <c r="E106" s="122">
        <v>3</v>
      </c>
      <c r="F106" s="122">
        <v>8.1334814683253001</v>
      </c>
      <c r="G106" s="122">
        <v>7.0829382594031003</v>
      </c>
      <c r="H106" s="122">
        <v>8.4280259741159007</v>
      </c>
      <c r="I106" s="122">
        <v>8.6267774401514998</v>
      </c>
      <c r="J106" s="122">
        <v>9.3881251344496004</v>
      </c>
      <c r="K106" s="122">
        <v>10.3715720266843</v>
      </c>
      <c r="L106" s="122">
        <v>10.0010049394064</v>
      </c>
      <c r="M106" s="122">
        <v>10.3185315410134</v>
      </c>
      <c r="N106" s="122">
        <v>10.2455312570477</v>
      </c>
      <c r="O106" s="122">
        <v>9.4390664827758997</v>
      </c>
      <c r="P106" s="122">
        <v>9.7227847822134006</v>
      </c>
      <c r="Q106" s="122">
        <v>9.9909011999603994</v>
      </c>
      <c r="R106" s="122">
        <v>9.6543804235443993</v>
      </c>
      <c r="S106" s="122">
        <v>9.854556254337</v>
      </c>
      <c r="T106" s="122">
        <v>9.5855926006507008</v>
      </c>
      <c r="U106" s="122">
        <v>9.6613510719126001</v>
      </c>
      <c r="V106" s="122">
        <v>10.2150658829955</v>
      </c>
      <c r="W106" s="122">
        <v>9.8119314509161004</v>
      </c>
      <c r="X106" s="122">
        <v>9.8513767663365002</v>
      </c>
      <c r="Y106" s="122">
        <v>7.9463660592655003</v>
      </c>
      <c r="Z106" s="122">
        <v>8.9664732851682007</v>
      </c>
      <c r="AA106" s="122">
        <v>8.8522953989245003</v>
      </c>
      <c r="AB106" s="122">
        <v>8.2042781718929003</v>
      </c>
      <c r="AC106" s="122">
        <v>9.0285086460276993</v>
      </c>
      <c r="AD106" s="122">
        <v>8.5414925601576996</v>
      </c>
      <c r="AE106" s="122">
        <v>7.7384876894000003</v>
      </c>
      <c r="AF106" s="122">
        <v>7.4103789960682001</v>
      </c>
      <c r="AG106" s="122">
        <v>7.4586698789429997</v>
      </c>
      <c r="AH106" s="122">
        <v>7.9108376046671003</v>
      </c>
      <c r="AI106" s="122">
        <v>7.8863590802400996</v>
      </c>
      <c r="AJ106" s="122">
        <v>7.6448747424052996</v>
      </c>
      <c r="AK106" s="122">
        <v>7.3661785999017999</v>
      </c>
      <c r="AL106" s="122">
        <v>0</v>
      </c>
    </row>
    <row r="107" spans="1:38" hidden="1" x14ac:dyDescent="0.25">
      <c r="A107" s="122" t="s">
        <v>1958</v>
      </c>
      <c r="B107" s="122">
        <v>1</v>
      </c>
      <c r="C107" s="122" t="s">
        <v>2130</v>
      </c>
      <c r="D107" s="122" t="s">
        <v>2083</v>
      </c>
      <c r="E107" s="122">
        <v>3</v>
      </c>
      <c r="F107" s="122">
        <v>3.7394022539831999</v>
      </c>
      <c r="G107" s="122">
        <v>3.8424652497391998</v>
      </c>
      <c r="H107" s="122">
        <v>3.6689205803400999</v>
      </c>
      <c r="I107" s="122">
        <v>3.6584992275656001</v>
      </c>
      <c r="J107" s="122">
        <v>4.0378280153687003</v>
      </c>
      <c r="K107" s="122">
        <v>4.3888353076889999</v>
      </c>
      <c r="L107" s="122">
        <v>4.5316776104218004</v>
      </c>
      <c r="M107" s="122">
        <v>4.6103644292338002</v>
      </c>
      <c r="N107" s="122">
        <v>4.4337728046992</v>
      </c>
      <c r="O107" s="122">
        <v>4.3403695170203003</v>
      </c>
      <c r="P107" s="122">
        <v>4.3938374520862</v>
      </c>
      <c r="Q107" s="122">
        <v>4.6842735770340003</v>
      </c>
      <c r="R107" s="122">
        <v>4.1603892867171997</v>
      </c>
      <c r="S107" s="122">
        <v>3.9705721662507001</v>
      </c>
      <c r="T107" s="122">
        <v>4.6181294799568002</v>
      </c>
      <c r="U107" s="122">
        <v>5.0682269074836999</v>
      </c>
      <c r="V107" s="122">
        <v>5.5058569422175001</v>
      </c>
      <c r="W107" s="122">
        <v>5.3247065382962004</v>
      </c>
      <c r="X107" s="122">
        <v>5.5653196161349001</v>
      </c>
      <c r="Y107" s="122">
        <v>4.6078540532731003</v>
      </c>
      <c r="Z107" s="122">
        <v>4.8183170311295997</v>
      </c>
      <c r="AA107" s="122">
        <v>5.1252176251770996</v>
      </c>
      <c r="AB107" s="122">
        <v>4.7853896597523997</v>
      </c>
      <c r="AC107" s="122">
        <v>4.6453217982214996</v>
      </c>
      <c r="AD107" s="122">
        <v>4.1374650010759</v>
      </c>
      <c r="AE107" s="122">
        <v>4.0578769767739002</v>
      </c>
      <c r="AF107" s="122">
        <v>4.0067085434227003</v>
      </c>
      <c r="AG107" s="122">
        <v>4.1189209302738998</v>
      </c>
      <c r="AH107" s="122">
        <v>3.9035552216944001</v>
      </c>
      <c r="AI107" s="122">
        <v>4.0975545717145003</v>
      </c>
      <c r="AJ107" s="122">
        <v>4.0813147958713003</v>
      </c>
      <c r="AK107" s="122">
        <v>3.6825008157027002</v>
      </c>
      <c r="AL107" s="122">
        <v>0</v>
      </c>
    </row>
    <row r="108" spans="1:38" x14ac:dyDescent="0.25">
      <c r="A108" s="122" t="s">
        <v>1958</v>
      </c>
      <c r="B108" s="122">
        <v>1</v>
      </c>
      <c r="C108" s="122" t="s">
        <v>2130</v>
      </c>
      <c r="D108" s="122" t="s">
        <v>2084</v>
      </c>
      <c r="E108" s="122">
        <v>3</v>
      </c>
      <c r="F108" s="122">
        <v>67.425614409325107</v>
      </c>
      <c r="G108" s="122">
        <v>70.294086105822998</v>
      </c>
      <c r="H108" s="122">
        <v>68.6508291155682</v>
      </c>
      <c r="I108" s="122">
        <v>66.544242986526996</v>
      </c>
      <c r="J108" s="122">
        <v>66.441099801397201</v>
      </c>
      <c r="K108" s="122">
        <v>66.211887193593199</v>
      </c>
      <c r="L108" s="122">
        <v>69.606686805917704</v>
      </c>
      <c r="M108" s="122">
        <v>74.208413333880799</v>
      </c>
      <c r="N108" s="122">
        <v>72.266839924211595</v>
      </c>
      <c r="O108" s="122">
        <v>68.730345869490606</v>
      </c>
      <c r="P108" s="122">
        <v>69.692151880748</v>
      </c>
      <c r="Q108" s="122">
        <v>71.473411300202599</v>
      </c>
      <c r="R108" s="122">
        <v>72.950583722120399</v>
      </c>
      <c r="S108" s="122">
        <v>73.713311129943406</v>
      </c>
      <c r="T108" s="122">
        <v>78.3283055544739</v>
      </c>
      <c r="U108" s="122">
        <v>76.435134371036099</v>
      </c>
      <c r="V108" s="122">
        <v>76.795796076175293</v>
      </c>
      <c r="W108" s="122">
        <v>75.128041024368699</v>
      </c>
      <c r="X108" s="122">
        <v>70.909568399848993</v>
      </c>
      <c r="Y108" s="122">
        <v>66.618292866315301</v>
      </c>
      <c r="Z108" s="122">
        <v>69.578522195416696</v>
      </c>
      <c r="AA108" s="122">
        <v>69.268964882098103</v>
      </c>
      <c r="AB108" s="122">
        <v>69.515596050627906</v>
      </c>
      <c r="AC108" s="122">
        <v>74.215661894525695</v>
      </c>
      <c r="AD108" s="122">
        <v>70.695453075572303</v>
      </c>
      <c r="AE108" s="122">
        <v>70.191555749269298</v>
      </c>
      <c r="AF108" s="122">
        <v>70.760350738851699</v>
      </c>
      <c r="AG108" s="122">
        <v>70.262187477348405</v>
      </c>
      <c r="AH108" s="122">
        <v>70.023384844067294</v>
      </c>
      <c r="AI108" s="122">
        <v>69.7420965392879</v>
      </c>
      <c r="AJ108" s="122">
        <v>63.231349414542102</v>
      </c>
      <c r="AK108" s="122">
        <v>61.543583150211603</v>
      </c>
      <c r="AL108" s="122">
        <v>0</v>
      </c>
    </row>
    <row r="109" spans="1:38" hidden="1" x14ac:dyDescent="0.25">
      <c r="A109" s="122" t="s">
        <v>1958</v>
      </c>
      <c r="B109" s="122">
        <v>1</v>
      </c>
      <c r="C109" s="122" t="s">
        <v>2130</v>
      </c>
      <c r="D109" s="122" t="s">
        <v>474</v>
      </c>
      <c r="E109" s="122">
        <v>3</v>
      </c>
      <c r="F109" s="122">
        <v>6.6875360546672002</v>
      </c>
      <c r="G109" s="122">
        <v>7.8237257271388003</v>
      </c>
      <c r="H109" s="122">
        <v>7.8427519803330998</v>
      </c>
      <c r="I109" s="122">
        <v>8.4492904009418996</v>
      </c>
      <c r="J109" s="122">
        <v>7.9518208160931003</v>
      </c>
      <c r="K109" s="122">
        <v>7.9072678217948997</v>
      </c>
      <c r="L109" s="122">
        <v>8.1232504597608006</v>
      </c>
      <c r="M109" s="122">
        <v>8.3460184451791992</v>
      </c>
      <c r="N109" s="122">
        <v>8.9437567366246</v>
      </c>
      <c r="O109" s="122">
        <v>8.6900842702488994</v>
      </c>
      <c r="P109" s="122">
        <v>9.2329415389069993</v>
      </c>
      <c r="Q109" s="122">
        <v>12.780728079048901</v>
      </c>
      <c r="R109" s="122">
        <v>12.279814487629601</v>
      </c>
      <c r="S109" s="122">
        <v>11.776483955856801</v>
      </c>
      <c r="T109" s="122">
        <v>12.162361806621</v>
      </c>
      <c r="U109" s="122">
        <v>13.4710058381522</v>
      </c>
      <c r="V109" s="122">
        <v>13.5577035258555</v>
      </c>
      <c r="W109" s="122">
        <v>13.4678959048395</v>
      </c>
      <c r="X109" s="122">
        <v>13.810202203366901</v>
      </c>
      <c r="Y109" s="122">
        <v>13.772026193638199</v>
      </c>
      <c r="Z109" s="122">
        <v>14.827499324164901</v>
      </c>
      <c r="AA109" s="122">
        <v>13.3463010066795</v>
      </c>
      <c r="AB109" s="122">
        <v>13.3253379045687</v>
      </c>
      <c r="AC109" s="122">
        <v>13.5079877691963</v>
      </c>
      <c r="AD109" s="122">
        <v>13.898886517748799</v>
      </c>
      <c r="AE109" s="122">
        <v>14.1992869364569</v>
      </c>
      <c r="AF109" s="122">
        <v>12.056004653934499</v>
      </c>
      <c r="AG109" s="122">
        <v>12.4238591168903</v>
      </c>
      <c r="AH109" s="122">
        <v>12.8678930049199</v>
      </c>
      <c r="AI109" s="122">
        <v>13.093134643510201</v>
      </c>
      <c r="AJ109" s="122">
        <v>12.7362881072935</v>
      </c>
      <c r="AK109" s="122">
        <v>12.683935570664501</v>
      </c>
      <c r="AL109" s="122">
        <v>0</v>
      </c>
    </row>
    <row r="110" spans="1:38" hidden="1" x14ac:dyDescent="0.25">
      <c r="A110" s="122" t="s">
        <v>1958</v>
      </c>
      <c r="B110" s="122">
        <v>1</v>
      </c>
      <c r="C110" s="122" t="s">
        <v>2130</v>
      </c>
      <c r="D110" s="122" t="s">
        <v>2085</v>
      </c>
      <c r="E110" s="122">
        <v>3</v>
      </c>
      <c r="F110" s="122">
        <v>2.6387370270492001</v>
      </c>
      <c r="G110" s="122">
        <v>2.8412608733606</v>
      </c>
      <c r="H110" s="122">
        <v>2.9794217880717002</v>
      </c>
      <c r="I110" s="122">
        <v>3.0418571851057998</v>
      </c>
      <c r="J110" s="122">
        <v>2.6478714297576</v>
      </c>
      <c r="K110" s="122">
        <v>2.4734814388186002</v>
      </c>
      <c r="L110" s="122">
        <v>2.5396203803551001</v>
      </c>
      <c r="M110" s="122">
        <v>2.3875929338124</v>
      </c>
      <c r="N110" s="122">
        <v>2.1701935060809001</v>
      </c>
      <c r="O110" s="122">
        <v>2.1837456815334</v>
      </c>
      <c r="P110" s="122">
        <v>2.3857995610943998</v>
      </c>
      <c r="Q110" s="122">
        <v>2.2850418700589001</v>
      </c>
      <c r="R110" s="122">
        <v>2.2622515111025998</v>
      </c>
      <c r="S110" s="122">
        <v>2.6740873003949002</v>
      </c>
      <c r="T110" s="122">
        <v>2.4336132900784002</v>
      </c>
      <c r="U110" s="122">
        <v>2.4968582970814999</v>
      </c>
      <c r="V110" s="122">
        <v>2.5216848198220001</v>
      </c>
      <c r="W110" s="122">
        <v>2.2440554343378998</v>
      </c>
      <c r="X110" s="122">
        <v>1.9343475930502001</v>
      </c>
      <c r="Y110" s="122">
        <v>2.0809459653554998</v>
      </c>
      <c r="Z110" s="122">
        <v>2.0303110374580999</v>
      </c>
      <c r="AA110" s="122">
        <v>2.0835835938035001</v>
      </c>
      <c r="AB110" s="122">
        <v>1.9744351593167999</v>
      </c>
      <c r="AC110" s="122">
        <v>2.2835305527660998</v>
      </c>
      <c r="AD110" s="122">
        <v>1.9292854606348999</v>
      </c>
      <c r="AE110" s="122">
        <v>1.7651991682948001</v>
      </c>
      <c r="AF110" s="122">
        <v>1.6660374581823001</v>
      </c>
      <c r="AG110" s="122">
        <v>1.6808890910733001</v>
      </c>
      <c r="AH110" s="122">
        <v>1.6677429855664001</v>
      </c>
      <c r="AI110" s="122">
        <v>1.6651265126099</v>
      </c>
      <c r="AJ110" s="122">
        <v>1.6098904645976</v>
      </c>
      <c r="AK110" s="122">
        <v>1.5151504330673</v>
      </c>
      <c r="AL110" s="122">
        <v>0</v>
      </c>
    </row>
    <row r="111" spans="1:38" hidden="1" x14ac:dyDescent="0.25">
      <c r="A111" s="122" t="s">
        <v>1958</v>
      </c>
      <c r="B111" s="122">
        <v>1</v>
      </c>
      <c r="C111" s="122" t="s">
        <v>2130</v>
      </c>
      <c r="D111" s="122" t="s">
        <v>2086</v>
      </c>
      <c r="E111" s="122">
        <v>3</v>
      </c>
      <c r="F111" s="122">
        <v>4.7593464644000001E-2</v>
      </c>
      <c r="G111" s="122">
        <v>4.3009874905099998E-2</v>
      </c>
      <c r="H111" s="122">
        <v>3.5049081497500002E-2</v>
      </c>
      <c r="I111" s="122">
        <v>2.5305241067200002E-2</v>
      </c>
      <c r="J111" s="122">
        <v>3.8866055577900002E-2</v>
      </c>
      <c r="K111" s="122">
        <v>3.6547847872699997E-2</v>
      </c>
      <c r="L111" s="122">
        <v>3.0063893762499998E-2</v>
      </c>
      <c r="M111" s="122">
        <v>3.6305601909100003E-2</v>
      </c>
      <c r="N111" s="122">
        <v>2.1749339742499998E-2</v>
      </c>
      <c r="O111" s="122">
        <v>5.71788759259E-2</v>
      </c>
      <c r="P111" s="122">
        <v>2.7139605927200001E-2</v>
      </c>
      <c r="Q111" s="122">
        <v>7.44813815125E-2</v>
      </c>
      <c r="R111" s="122">
        <v>7.8860337254099994E-2</v>
      </c>
      <c r="S111" s="122">
        <v>0.1244134404708</v>
      </c>
      <c r="T111" s="122">
        <v>9.5596089321699995E-2</v>
      </c>
      <c r="U111" s="122">
        <v>9.6057678301600002E-2</v>
      </c>
      <c r="V111" s="122">
        <v>0.1181965577287</v>
      </c>
      <c r="W111" s="122">
        <v>7.6172250962199997E-2</v>
      </c>
      <c r="X111" s="122">
        <v>8.3244182149000007E-2</v>
      </c>
      <c r="Y111" s="122">
        <v>7.2028867099200006E-2</v>
      </c>
      <c r="Z111" s="122">
        <v>2.8552085427099999E-2</v>
      </c>
      <c r="AA111" s="122">
        <v>3.2004168205899998E-2</v>
      </c>
      <c r="AB111" s="122">
        <v>2.9730324327499998E-2</v>
      </c>
      <c r="AC111" s="122">
        <v>3.5003188896699997E-2</v>
      </c>
      <c r="AD111" s="122">
        <v>2.32590912253E-2</v>
      </c>
      <c r="AE111" s="122">
        <v>2.30426771792E-2</v>
      </c>
      <c r="AF111" s="122">
        <v>2.80136228496E-2</v>
      </c>
      <c r="AG111" s="122">
        <v>1.8431385268099999E-2</v>
      </c>
      <c r="AH111" s="122">
        <v>1.6249365231300002E-2</v>
      </c>
      <c r="AI111" s="122">
        <v>1.8668984892200001E-2</v>
      </c>
      <c r="AJ111" s="122">
        <v>1.9910542293800002E-2</v>
      </c>
      <c r="AK111" s="122">
        <v>1.71687533261E-2</v>
      </c>
      <c r="AL111" s="122">
        <v>0</v>
      </c>
    </row>
    <row r="112" spans="1:38" hidden="1" x14ac:dyDescent="0.25">
      <c r="A112" s="122" t="s">
        <v>1958</v>
      </c>
      <c r="B112" s="122">
        <v>1</v>
      </c>
      <c r="C112" s="122" t="s">
        <v>2130</v>
      </c>
      <c r="D112" s="122" t="s">
        <v>2087</v>
      </c>
      <c r="E112" s="122">
        <v>3</v>
      </c>
      <c r="F112" s="122">
        <v>3.9062539305719</v>
      </c>
      <c r="G112" s="122">
        <v>3.0244891180148001</v>
      </c>
      <c r="H112" s="122">
        <v>3.9711524948774</v>
      </c>
      <c r="I112" s="122">
        <v>4.2502765455437999</v>
      </c>
      <c r="J112" s="122">
        <v>4.3190491624772003</v>
      </c>
      <c r="K112" s="122">
        <v>4.2812250705652</v>
      </c>
      <c r="L112" s="122">
        <v>4.2146912335311004</v>
      </c>
      <c r="M112" s="122">
        <v>4.2905614292456002</v>
      </c>
      <c r="N112" s="122">
        <v>3.8538331414894</v>
      </c>
      <c r="O112" s="122">
        <v>4.0487617824784001</v>
      </c>
      <c r="P112" s="122">
        <v>4.0507080865009</v>
      </c>
      <c r="Q112" s="122">
        <v>3.8949408339431999</v>
      </c>
      <c r="R112" s="122">
        <v>3.5290057328608002</v>
      </c>
      <c r="S112" s="122">
        <v>3.4269475715772999</v>
      </c>
      <c r="T112" s="122">
        <v>3.3862265588588998</v>
      </c>
      <c r="U112" s="122">
        <v>3.6596620327427001</v>
      </c>
      <c r="V112" s="122">
        <v>3.4603154387471999</v>
      </c>
      <c r="W112" s="122">
        <v>3.4095502921723999</v>
      </c>
      <c r="X112" s="122">
        <v>3.1852604232349999</v>
      </c>
      <c r="Y112" s="122">
        <v>1.4165983138560001</v>
      </c>
      <c r="Z112" s="122">
        <v>1.4004479922696</v>
      </c>
      <c r="AA112" s="122">
        <v>3.3315861186369999</v>
      </c>
      <c r="AB112" s="122">
        <v>3.5589916350709001</v>
      </c>
      <c r="AC112" s="122">
        <v>3.7076750345775999</v>
      </c>
      <c r="AD112" s="122">
        <v>3.5651036168197998</v>
      </c>
      <c r="AE112" s="122">
        <v>3.7346235727154999</v>
      </c>
      <c r="AF112" s="122">
        <v>3.9121231702533001</v>
      </c>
      <c r="AG112" s="122">
        <v>3.6083135508644002</v>
      </c>
      <c r="AH112" s="122">
        <v>3.5664152003165999</v>
      </c>
      <c r="AI112" s="122">
        <v>3.8123669103440001</v>
      </c>
      <c r="AJ112" s="122">
        <v>3.7834702800578999</v>
      </c>
      <c r="AK112" s="122">
        <v>3.6809246804143001</v>
      </c>
      <c r="AL112" s="122">
        <v>0</v>
      </c>
    </row>
    <row r="113" spans="1:38" hidden="1" x14ac:dyDescent="0.25">
      <c r="A113" s="122" t="s">
        <v>1958</v>
      </c>
      <c r="B113" s="122">
        <v>1</v>
      </c>
      <c r="C113" s="122" t="s">
        <v>2130</v>
      </c>
      <c r="D113" s="122" t="s">
        <v>2088</v>
      </c>
      <c r="E113" s="122">
        <v>3</v>
      </c>
      <c r="F113" s="122">
        <v>11.426537264490101</v>
      </c>
      <c r="G113" s="122">
        <v>10.9124786375165</v>
      </c>
      <c r="H113" s="122">
        <v>12.1557154293504</v>
      </c>
      <c r="I113" s="122">
        <v>13.385103429065101</v>
      </c>
      <c r="J113" s="122">
        <v>14.288353979157201</v>
      </c>
      <c r="K113" s="122">
        <v>15.4354873660845</v>
      </c>
      <c r="L113" s="122">
        <v>15.258675075345799</v>
      </c>
      <c r="M113" s="122">
        <v>14.3205510899879</v>
      </c>
      <c r="N113" s="122">
        <v>14.6327853561142</v>
      </c>
      <c r="O113" s="122">
        <v>14.1888455200388</v>
      </c>
      <c r="P113" s="122">
        <v>13.619087713708501</v>
      </c>
      <c r="Q113" s="122">
        <v>13.2043643633848</v>
      </c>
      <c r="R113" s="122">
        <v>11.990546142240399</v>
      </c>
      <c r="S113" s="122">
        <v>12.941789994915</v>
      </c>
      <c r="T113" s="122">
        <v>12.263130269347601</v>
      </c>
      <c r="U113" s="122">
        <v>12.8657692371645</v>
      </c>
      <c r="V113" s="122">
        <v>13.745548271442701</v>
      </c>
      <c r="W113" s="122">
        <v>13.250671112388201</v>
      </c>
      <c r="X113" s="122">
        <v>12.9530489460253</v>
      </c>
      <c r="Y113" s="122">
        <v>11.603015739926899</v>
      </c>
      <c r="Z113" s="122">
        <v>11.9513594119044</v>
      </c>
      <c r="AA113" s="122">
        <v>10.3586176443394</v>
      </c>
      <c r="AB113" s="122">
        <v>10.3815066783297</v>
      </c>
      <c r="AC113" s="122">
        <v>11.2698098392246</v>
      </c>
      <c r="AD113" s="122">
        <v>10.103758649035701</v>
      </c>
      <c r="AE113" s="122">
        <v>11.150618494297801</v>
      </c>
      <c r="AF113" s="122">
        <v>10.972117620925101</v>
      </c>
      <c r="AG113" s="122">
        <v>11.1393567009221</v>
      </c>
      <c r="AH113" s="122">
        <v>10.7913965685104</v>
      </c>
      <c r="AI113" s="122">
        <v>11.1933851653134</v>
      </c>
      <c r="AJ113" s="122">
        <v>10.507053548960901</v>
      </c>
      <c r="AK113" s="122">
        <v>11.060164776949</v>
      </c>
      <c r="AL113" s="122">
        <v>0</v>
      </c>
    </row>
    <row r="114" spans="1:38" hidden="1" x14ac:dyDescent="0.25">
      <c r="A114" s="122" t="s">
        <v>1958</v>
      </c>
      <c r="B114" s="122">
        <v>1</v>
      </c>
      <c r="C114" s="122" t="s">
        <v>2130</v>
      </c>
      <c r="D114" s="122" t="s">
        <v>2089</v>
      </c>
      <c r="E114" s="122">
        <v>3</v>
      </c>
      <c r="F114" s="122">
        <v>17.186075789510699</v>
      </c>
      <c r="G114" s="122">
        <v>16.924859100401701</v>
      </c>
      <c r="H114" s="122">
        <v>16.707906877946002</v>
      </c>
      <c r="I114" s="122">
        <v>16.2820531243507</v>
      </c>
      <c r="J114" s="122">
        <v>16.964174049393101</v>
      </c>
      <c r="K114" s="122">
        <v>17.979745716917499</v>
      </c>
      <c r="L114" s="122">
        <v>18.498362257322398</v>
      </c>
      <c r="M114" s="122">
        <v>17.805744233805601</v>
      </c>
      <c r="N114" s="122">
        <v>16.6809431917351</v>
      </c>
      <c r="O114" s="122">
        <v>16.048376993579101</v>
      </c>
      <c r="P114" s="122">
        <v>17.3148528118511</v>
      </c>
      <c r="Q114" s="122">
        <v>17.003858720209902</v>
      </c>
      <c r="R114" s="122">
        <v>16.679087503402702</v>
      </c>
      <c r="S114" s="122">
        <v>17.927666001643001</v>
      </c>
      <c r="T114" s="122">
        <v>18.2070760308901</v>
      </c>
      <c r="U114" s="122">
        <v>18.593411539013498</v>
      </c>
      <c r="V114" s="122">
        <v>18.338768701662801</v>
      </c>
      <c r="W114" s="122">
        <v>16.4419041377</v>
      </c>
      <c r="X114" s="122">
        <v>15.0526526745964</v>
      </c>
      <c r="Y114" s="122">
        <v>13.4790381316605</v>
      </c>
      <c r="Z114" s="122">
        <v>14.0737509929416</v>
      </c>
      <c r="AA114" s="122">
        <v>13.3713811751623</v>
      </c>
      <c r="AB114" s="122">
        <v>12.4573814610102</v>
      </c>
      <c r="AC114" s="122">
        <v>12.9397427758904</v>
      </c>
      <c r="AD114" s="122">
        <v>12.5996615545506</v>
      </c>
      <c r="AE114" s="122">
        <v>11.451257372136601</v>
      </c>
      <c r="AF114" s="122">
        <v>11.2135885901448</v>
      </c>
      <c r="AG114" s="122">
        <v>10.8356071324929</v>
      </c>
      <c r="AH114" s="122">
        <v>11.1676494260107</v>
      </c>
      <c r="AI114" s="122">
        <v>10.742891252636801</v>
      </c>
      <c r="AJ114" s="122">
        <v>10.2260402041851</v>
      </c>
      <c r="AK114" s="122">
        <v>10.7536941134797</v>
      </c>
      <c r="AL114" s="122">
        <v>0</v>
      </c>
    </row>
    <row r="115" spans="1:38" hidden="1" x14ac:dyDescent="0.25">
      <c r="A115" s="122" t="s">
        <v>1958</v>
      </c>
      <c r="B115" s="122">
        <v>1</v>
      </c>
      <c r="C115" s="122" t="s">
        <v>2130</v>
      </c>
      <c r="D115" s="122" t="s">
        <v>2090</v>
      </c>
      <c r="E115" s="122">
        <v>3</v>
      </c>
      <c r="F115" s="122">
        <v>2.0958749704598998</v>
      </c>
      <c r="G115" s="122">
        <v>1.9941932447627</v>
      </c>
      <c r="H115" s="122">
        <v>1.9514750080723</v>
      </c>
      <c r="I115" s="122">
        <v>1.8551177919463</v>
      </c>
      <c r="J115" s="122">
        <v>1.9627858600557999</v>
      </c>
      <c r="K115" s="122">
        <v>2.0943837031524999</v>
      </c>
      <c r="L115" s="122">
        <v>2.1900739140496999</v>
      </c>
      <c r="M115" s="122">
        <v>2.1204711512993999</v>
      </c>
      <c r="N115" s="122">
        <v>1.6713186628922001</v>
      </c>
      <c r="O115" s="122">
        <v>1.4309996830086</v>
      </c>
      <c r="P115" s="122">
        <v>1.4502687109656001</v>
      </c>
      <c r="Q115" s="122">
        <v>1.4404403960058001</v>
      </c>
      <c r="R115" s="122">
        <v>1.4463014578904001</v>
      </c>
      <c r="S115" s="122">
        <v>1.5756252358505001</v>
      </c>
      <c r="T115" s="122">
        <v>1.5548231176030001</v>
      </c>
      <c r="U115" s="122">
        <v>1.8373766247904999</v>
      </c>
      <c r="V115" s="122">
        <v>1.9256409264542</v>
      </c>
      <c r="W115" s="122">
        <v>1.8346127361808999</v>
      </c>
      <c r="X115" s="122">
        <v>1.6922455633229001</v>
      </c>
      <c r="Y115" s="122">
        <v>1.5534432592403999</v>
      </c>
      <c r="Z115" s="122">
        <v>1.4048299079982001</v>
      </c>
      <c r="AA115" s="122">
        <v>1.4967293610134</v>
      </c>
      <c r="AB115" s="122">
        <v>1.3367058830642</v>
      </c>
      <c r="AC115" s="122">
        <v>1.3413457210388999</v>
      </c>
      <c r="AD115" s="122">
        <v>1.2382897195681</v>
      </c>
      <c r="AE115" s="122">
        <v>1.2664260314668001</v>
      </c>
      <c r="AF115" s="122">
        <v>1.1797106247138001</v>
      </c>
      <c r="AG115" s="122">
        <v>1.2411322640863001</v>
      </c>
      <c r="AH115" s="122">
        <v>0.95366569199420004</v>
      </c>
      <c r="AI115" s="122">
        <v>1.0339276125868999</v>
      </c>
      <c r="AJ115" s="122">
        <v>0.79844710712559996</v>
      </c>
      <c r="AK115" s="122">
        <v>0.72385462441290005</v>
      </c>
      <c r="AL115" s="122">
        <v>0</v>
      </c>
    </row>
    <row r="116" spans="1:38" hidden="1" x14ac:dyDescent="0.25">
      <c r="A116" s="122" t="s">
        <v>1958</v>
      </c>
      <c r="B116" s="122">
        <v>1</v>
      </c>
      <c r="C116" s="122" t="s">
        <v>2130</v>
      </c>
      <c r="D116" s="122" t="s">
        <v>2091</v>
      </c>
      <c r="E116" s="122">
        <v>3</v>
      </c>
      <c r="F116" s="122">
        <v>10.359699697467599</v>
      </c>
      <c r="G116" s="122">
        <v>11.559362752831101</v>
      </c>
      <c r="H116" s="122">
        <v>11.1221174756721</v>
      </c>
      <c r="I116" s="122">
        <v>10.987269034161001</v>
      </c>
      <c r="J116" s="122">
        <v>11.6459558846142</v>
      </c>
      <c r="K116" s="122">
        <v>12.155216083763801</v>
      </c>
      <c r="L116" s="122">
        <v>12.948437129178499</v>
      </c>
      <c r="M116" s="122">
        <v>12.4407827947509</v>
      </c>
      <c r="N116" s="122">
        <v>12.1716958827935</v>
      </c>
      <c r="O116" s="122">
        <v>12.393378317443901</v>
      </c>
      <c r="P116" s="122">
        <v>12.6291595229159</v>
      </c>
      <c r="Q116" s="122">
        <v>12.648623207609001</v>
      </c>
      <c r="R116" s="122">
        <v>12.227433260083799</v>
      </c>
      <c r="S116" s="122">
        <v>11.892788776998801</v>
      </c>
      <c r="T116" s="122">
        <v>12.3166488208812</v>
      </c>
      <c r="U116" s="122">
        <v>12.575356023800101</v>
      </c>
      <c r="V116" s="122">
        <v>13.3594856259375</v>
      </c>
      <c r="W116" s="122">
        <v>15.0844908980886</v>
      </c>
      <c r="X116" s="122">
        <v>15.7386415070163</v>
      </c>
      <c r="Y116" s="122">
        <v>15.3856246711632</v>
      </c>
      <c r="Z116" s="122">
        <v>17.0214450162504</v>
      </c>
      <c r="AA116" s="122">
        <v>17.354411637037199</v>
      </c>
      <c r="AB116" s="122">
        <v>16.340376325272</v>
      </c>
      <c r="AC116" s="122">
        <v>17.5898094431505</v>
      </c>
      <c r="AD116" s="122">
        <v>16.675456669704801</v>
      </c>
      <c r="AE116" s="122">
        <v>16.598963456325802</v>
      </c>
      <c r="AF116" s="122">
        <v>16.3122537213982</v>
      </c>
      <c r="AG116" s="122">
        <v>16.781828094186299</v>
      </c>
      <c r="AH116" s="122">
        <v>17.083244848524</v>
      </c>
      <c r="AI116" s="122">
        <v>17.2380443546392</v>
      </c>
      <c r="AJ116" s="122">
        <v>15.6400526756423</v>
      </c>
      <c r="AK116" s="122">
        <v>14.900747600789799</v>
      </c>
      <c r="AL116" s="122">
        <v>0</v>
      </c>
    </row>
    <row r="117" spans="1:38" hidden="1" x14ac:dyDescent="0.25">
      <c r="A117" s="122" t="s">
        <v>1958</v>
      </c>
      <c r="B117" s="122">
        <v>1</v>
      </c>
      <c r="C117" s="122" t="s">
        <v>2130</v>
      </c>
      <c r="D117" s="122" t="s">
        <v>2092</v>
      </c>
      <c r="E117" s="122">
        <v>3</v>
      </c>
      <c r="F117" s="122">
        <v>3.3264189853774999</v>
      </c>
      <c r="G117" s="122">
        <v>3.9840164668248002</v>
      </c>
      <c r="H117" s="122">
        <v>3.1728335135532002</v>
      </c>
      <c r="I117" s="122">
        <v>3.2809236140463001</v>
      </c>
      <c r="J117" s="122">
        <v>3.3432030681578002</v>
      </c>
      <c r="K117" s="122">
        <v>3.6271395170874001</v>
      </c>
      <c r="L117" s="122">
        <v>3.5292030660638001</v>
      </c>
      <c r="M117" s="122">
        <v>3.4363010006482999</v>
      </c>
      <c r="N117" s="122">
        <v>3.5210969900441</v>
      </c>
      <c r="O117" s="122">
        <v>3.4191647484612</v>
      </c>
      <c r="P117" s="122">
        <v>4.0115079730941998</v>
      </c>
      <c r="Q117" s="122">
        <v>3.8919342418952998</v>
      </c>
      <c r="R117" s="122">
        <v>3.6521465771253001</v>
      </c>
      <c r="S117" s="122">
        <v>3.4419132685506</v>
      </c>
      <c r="T117" s="122">
        <v>3.9045473467226999</v>
      </c>
      <c r="U117" s="122">
        <v>4.0581171415114001</v>
      </c>
      <c r="V117" s="122">
        <v>3.7817307825205</v>
      </c>
      <c r="W117" s="122">
        <v>3.8348918450285998</v>
      </c>
      <c r="X117" s="122">
        <v>3.6009509414481</v>
      </c>
      <c r="Y117" s="122">
        <v>3.5496458348804998</v>
      </c>
      <c r="Z117" s="122">
        <v>3.6396234978252999</v>
      </c>
      <c r="AA117" s="122">
        <v>3.6868379924980998</v>
      </c>
      <c r="AB117" s="122">
        <v>3.3232584584792999</v>
      </c>
      <c r="AC117" s="122">
        <v>3.6594635347079998</v>
      </c>
      <c r="AD117" s="122">
        <v>3.4664787130754</v>
      </c>
      <c r="AE117" s="122">
        <v>3.2359961119374998</v>
      </c>
      <c r="AF117" s="122">
        <v>3.1636648997545</v>
      </c>
      <c r="AG117" s="122">
        <v>3.1233794924052001</v>
      </c>
      <c r="AH117" s="122">
        <v>3.1965941045654001</v>
      </c>
      <c r="AI117" s="122">
        <v>3.1687160539388</v>
      </c>
      <c r="AJ117" s="122">
        <v>3.2678728383576998</v>
      </c>
      <c r="AK117" s="122">
        <v>3.1262348545260998</v>
      </c>
      <c r="AL117" s="122">
        <v>0</v>
      </c>
    </row>
    <row r="118" spans="1:38" hidden="1" x14ac:dyDescent="0.25">
      <c r="A118" s="122" t="s">
        <v>1958</v>
      </c>
      <c r="B118" s="122">
        <v>1</v>
      </c>
      <c r="C118" s="122" t="s">
        <v>2130</v>
      </c>
      <c r="D118" s="122" t="s">
        <v>2093</v>
      </c>
      <c r="E118" s="122">
        <v>3</v>
      </c>
      <c r="F118" s="122">
        <v>34.464812423451797</v>
      </c>
      <c r="G118" s="122">
        <v>35.200644724074998</v>
      </c>
      <c r="H118" s="122">
        <v>34.4935111757935</v>
      </c>
      <c r="I118" s="122">
        <v>34.9237698139003</v>
      </c>
      <c r="J118" s="122">
        <v>35.870988005683799</v>
      </c>
      <c r="K118" s="122">
        <v>35.428662684859603</v>
      </c>
      <c r="L118" s="122">
        <v>36.279827193660601</v>
      </c>
      <c r="M118" s="122">
        <v>36.490849358332603</v>
      </c>
      <c r="N118" s="122">
        <v>35.683945735237401</v>
      </c>
      <c r="O118" s="122">
        <v>33.6278647220091</v>
      </c>
      <c r="P118" s="122">
        <v>33.486986916699301</v>
      </c>
      <c r="Q118" s="122">
        <v>32.2193547501994</v>
      </c>
      <c r="R118" s="122">
        <v>32.135136524528299</v>
      </c>
      <c r="S118" s="122">
        <v>31.830614925481399</v>
      </c>
      <c r="T118" s="122">
        <v>32.335258842610102</v>
      </c>
      <c r="U118" s="122">
        <v>33.218058054433698</v>
      </c>
      <c r="V118" s="122">
        <v>33.594377647152399</v>
      </c>
      <c r="W118" s="122">
        <v>33.330663044185698</v>
      </c>
      <c r="X118" s="122">
        <v>32.108288618210999</v>
      </c>
      <c r="Y118" s="122">
        <v>27.693819232138299</v>
      </c>
      <c r="Z118" s="122">
        <v>32.770795122015201</v>
      </c>
      <c r="AA118" s="122">
        <v>32.709243176377797</v>
      </c>
      <c r="AB118" s="122">
        <v>32.0788296122345</v>
      </c>
      <c r="AC118" s="122">
        <v>33.779865312363903</v>
      </c>
      <c r="AD118" s="122">
        <v>32.848098290544101</v>
      </c>
      <c r="AE118" s="122">
        <v>30.3341003580401</v>
      </c>
      <c r="AF118" s="122">
        <v>29.760274598848799</v>
      </c>
      <c r="AG118" s="122">
        <v>29.7802512809895</v>
      </c>
      <c r="AH118" s="122">
        <v>29.991119877884302</v>
      </c>
      <c r="AI118" s="122">
        <v>30.3587990682597</v>
      </c>
      <c r="AJ118" s="122">
        <v>29.828136283882099</v>
      </c>
      <c r="AK118" s="122">
        <v>28.0031625918351</v>
      </c>
      <c r="AL118" s="122">
        <v>0</v>
      </c>
    </row>
    <row r="119" spans="1:38" hidden="1" x14ac:dyDescent="0.25">
      <c r="A119" s="122" t="s">
        <v>1958</v>
      </c>
      <c r="B119" s="122">
        <v>1</v>
      </c>
      <c r="C119" s="122" t="s">
        <v>2130</v>
      </c>
      <c r="D119" s="122" t="s">
        <v>2094</v>
      </c>
      <c r="E119" s="122">
        <v>3</v>
      </c>
      <c r="F119" s="122">
        <v>28.4971728925258</v>
      </c>
      <c r="G119" s="122">
        <v>26.991803349227101</v>
      </c>
      <c r="H119" s="122">
        <v>28.660139037770001</v>
      </c>
      <c r="I119" s="122">
        <v>29.106770034118</v>
      </c>
      <c r="J119" s="122">
        <v>29.359206500008</v>
      </c>
      <c r="K119" s="122">
        <v>28.650060286257499</v>
      </c>
      <c r="L119" s="122">
        <v>29.966707115610902</v>
      </c>
      <c r="M119" s="122">
        <v>30.216156577786101</v>
      </c>
      <c r="N119" s="122">
        <v>30.187984736586099</v>
      </c>
      <c r="O119" s="122">
        <v>30.043058465626999</v>
      </c>
      <c r="P119" s="122">
        <v>29.6156953456954</v>
      </c>
      <c r="Q119" s="122">
        <v>32.179301477172402</v>
      </c>
      <c r="R119" s="122">
        <v>31.8996847520622</v>
      </c>
      <c r="S119" s="122">
        <v>32.926682585412898</v>
      </c>
      <c r="T119" s="122">
        <v>34.024083815029897</v>
      </c>
      <c r="U119" s="122">
        <v>33.757197695856398</v>
      </c>
      <c r="V119" s="122">
        <v>34.872494612893398</v>
      </c>
      <c r="W119" s="122">
        <v>36.281735051157902</v>
      </c>
      <c r="X119" s="122">
        <v>34.779025318486802</v>
      </c>
      <c r="Y119" s="122">
        <v>32.313222104699598</v>
      </c>
      <c r="Z119" s="122">
        <v>32.425791858150802</v>
      </c>
      <c r="AA119" s="122">
        <v>29.934458939768799</v>
      </c>
      <c r="AB119" s="122">
        <v>26.513012041563599</v>
      </c>
      <c r="AC119" s="122">
        <v>28.818146888890801</v>
      </c>
      <c r="AD119" s="122">
        <v>28.481379678743799</v>
      </c>
      <c r="AE119" s="122">
        <v>28.3965180703544</v>
      </c>
      <c r="AF119" s="122">
        <v>30.0876421393653</v>
      </c>
      <c r="AG119" s="122">
        <v>30.023010507894</v>
      </c>
      <c r="AH119" s="122">
        <v>32.413976265917597</v>
      </c>
      <c r="AI119" s="122">
        <v>33.540926510472502</v>
      </c>
      <c r="AJ119" s="122">
        <v>30.070363799985699</v>
      </c>
      <c r="AK119" s="122">
        <v>30.820389061653898</v>
      </c>
      <c r="AL119" s="122">
        <v>0</v>
      </c>
    </row>
    <row r="120" spans="1:38" hidden="1" x14ac:dyDescent="0.25">
      <c r="A120" s="122" t="s">
        <v>1958</v>
      </c>
      <c r="B120" s="122">
        <v>1</v>
      </c>
      <c r="C120" s="122" t="s">
        <v>2130</v>
      </c>
      <c r="D120" s="122" t="s">
        <v>2095</v>
      </c>
      <c r="E120" s="122">
        <v>3</v>
      </c>
      <c r="F120" s="122">
        <v>13.2875636222649</v>
      </c>
      <c r="G120" s="122">
        <v>13.484712836194801</v>
      </c>
      <c r="H120" s="122">
        <v>13.597949929772801</v>
      </c>
      <c r="I120" s="122">
        <v>14.312832082693401</v>
      </c>
      <c r="J120" s="122">
        <v>16.217058649644699</v>
      </c>
      <c r="K120" s="122">
        <v>13.3522883073598</v>
      </c>
      <c r="L120" s="122">
        <v>12.7448788896046</v>
      </c>
      <c r="M120" s="122">
        <v>13.073217779741199</v>
      </c>
      <c r="N120" s="122">
        <v>11.565135557673401</v>
      </c>
      <c r="O120" s="122">
        <v>10.332622561705399</v>
      </c>
      <c r="P120" s="122">
        <v>11.1849175013179</v>
      </c>
      <c r="Q120" s="122">
        <v>10.652118664798699</v>
      </c>
      <c r="R120" s="122">
        <v>11.336556168168601</v>
      </c>
      <c r="S120" s="122">
        <v>11.934498342319801</v>
      </c>
      <c r="T120" s="122">
        <v>11.774497387725299</v>
      </c>
      <c r="U120" s="122">
        <v>11.3468708164162</v>
      </c>
      <c r="V120" s="122">
        <v>13.014699911317701</v>
      </c>
      <c r="W120" s="122">
        <v>13.3882761847858</v>
      </c>
      <c r="X120" s="122">
        <v>12.051085959686199</v>
      </c>
      <c r="Y120" s="122">
        <v>11.115157208223399</v>
      </c>
      <c r="Z120" s="122">
        <v>10.816692038899999</v>
      </c>
      <c r="AA120" s="122">
        <v>10.5973004407017</v>
      </c>
      <c r="AB120" s="122">
        <v>10.7099092681829</v>
      </c>
      <c r="AC120" s="122">
        <v>10.6648059882836</v>
      </c>
      <c r="AD120" s="122">
        <v>10.422035112569301</v>
      </c>
      <c r="AE120" s="122">
        <v>10.972530483410299</v>
      </c>
      <c r="AF120" s="122">
        <v>11.066058238252401</v>
      </c>
      <c r="AG120" s="122">
        <v>11.246219956215301</v>
      </c>
      <c r="AH120" s="122">
        <v>11.6873280897257</v>
      </c>
      <c r="AI120" s="122">
        <v>11.296841027131601</v>
      </c>
      <c r="AJ120" s="122">
        <v>11.4581708405347</v>
      </c>
      <c r="AK120" s="122">
        <v>10.960669951709599</v>
      </c>
      <c r="AL120" s="122">
        <v>0</v>
      </c>
    </row>
    <row r="121" spans="1:38" hidden="1" x14ac:dyDescent="0.25">
      <c r="A121" s="122" t="s">
        <v>1958</v>
      </c>
      <c r="B121" s="122">
        <v>1</v>
      </c>
      <c r="C121" s="122" t="s">
        <v>2130</v>
      </c>
      <c r="D121" s="122" t="s">
        <v>2096</v>
      </c>
      <c r="E121" s="122">
        <v>3</v>
      </c>
      <c r="F121" s="122">
        <v>15.213472871224401</v>
      </c>
      <c r="G121" s="122">
        <v>14.3438554706877</v>
      </c>
      <c r="H121" s="122">
        <v>14.173536199200299</v>
      </c>
      <c r="I121" s="122">
        <v>15.4314529089853</v>
      </c>
      <c r="J121" s="122">
        <v>15.081718391828399</v>
      </c>
      <c r="K121" s="122">
        <v>16.332384144850899</v>
      </c>
      <c r="L121" s="122">
        <v>16.700884499356501</v>
      </c>
      <c r="M121" s="122">
        <v>15.0989999286443</v>
      </c>
      <c r="N121" s="122">
        <v>14.613838901032301</v>
      </c>
      <c r="O121" s="122">
        <v>13.9263743850283</v>
      </c>
      <c r="P121" s="122">
        <v>14.2028958208394</v>
      </c>
      <c r="Q121" s="122">
        <v>17.546191572801401</v>
      </c>
      <c r="R121" s="122">
        <v>17.226238983240101</v>
      </c>
      <c r="S121" s="122">
        <v>16.963890306382901</v>
      </c>
      <c r="T121" s="122">
        <v>18.9071655052491</v>
      </c>
      <c r="U121" s="122">
        <v>18.866487334699201</v>
      </c>
      <c r="V121" s="122">
        <v>20.450623911047501</v>
      </c>
      <c r="W121" s="122">
        <v>18.763678898622</v>
      </c>
      <c r="X121" s="122">
        <v>17.7896512116669</v>
      </c>
      <c r="Y121" s="122">
        <v>17.193242979319301</v>
      </c>
      <c r="Z121" s="122">
        <v>16.602201526224899</v>
      </c>
      <c r="AA121" s="122">
        <v>16.5681556880748</v>
      </c>
      <c r="AB121" s="122">
        <v>16.332267113585701</v>
      </c>
      <c r="AC121" s="122">
        <v>15.3709230100923</v>
      </c>
      <c r="AD121" s="122">
        <v>14.586473213424201</v>
      </c>
      <c r="AE121" s="122">
        <v>15.2667759556833</v>
      </c>
      <c r="AF121" s="122">
        <v>14.8618075254775</v>
      </c>
      <c r="AG121" s="122">
        <v>13.9739048046818</v>
      </c>
      <c r="AH121" s="122">
        <v>14.3153278265137</v>
      </c>
      <c r="AI121" s="122">
        <v>14.4553099566351</v>
      </c>
      <c r="AJ121" s="122">
        <v>12.9578975623714</v>
      </c>
      <c r="AK121" s="122">
        <v>13.5950158414261</v>
      </c>
      <c r="AL121" s="122">
        <v>0</v>
      </c>
    </row>
    <row r="122" spans="1:38" hidden="1" x14ac:dyDescent="0.25">
      <c r="A122" s="122" t="s">
        <v>1958</v>
      </c>
      <c r="B122" s="122">
        <v>1</v>
      </c>
      <c r="C122" s="122" t="s">
        <v>2130</v>
      </c>
      <c r="D122" s="122" t="s">
        <v>2097</v>
      </c>
      <c r="E122" s="122">
        <v>3</v>
      </c>
      <c r="F122" s="122">
        <v>78.765914710532101</v>
      </c>
      <c r="G122" s="122">
        <v>74.671257385118096</v>
      </c>
      <c r="H122" s="122">
        <v>78.429257623082094</v>
      </c>
      <c r="I122" s="122">
        <v>80.901920175647305</v>
      </c>
      <c r="J122" s="122">
        <v>80.478841356757897</v>
      </c>
      <c r="K122" s="122">
        <v>81.802226907986693</v>
      </c>
      <c r="L122" s="122">
        <v>85.877072729464601</v>
      </c>
      <c r="M122" s="122">
        <v>91.340116554517607</v>
      </c>
      <c r="N122" s="122">
        <v>77.715071763019296</v>
      </c>
      <c r="O122" s="122">
        <v>74.123605847537405</v>
      </c>
      <c r="P122" s="122">
        <v>82.266021162710004</v>
      </c>
      <c r="Q122" s="122">
        <v>74.573453557017402</v>
      </c>
      <c r="R122" s="122">
        <v>75.386592850252597</v>
      </c>
      <c r="S122" s="122">
        <v>73.886809317244598</v>
      </c>
      <c r="T122" s="122">
        <v>75.883604456060496</v>
      </c>
      <c r="U122" s="122">
        <v>73.419773793069695</v>
      </c>
      <c r="V122" s="122">
        <v>81.966309213745205</v>
      </c>
      <c r="W122" s="122">
        <v>83.851910845008902</v>
      </c>
      <c r="X122" s="122">
        <v>75.227217220431996</v>
      </c>
      <c r="Y122" s="122">
        <v>73.870698422963898</v>
      </c>
      <c r="Z122" s="122">
        <v>84.571116066437796</v>
      </c>
      <c r="AA122" s="122">
        <v>86.666766112092603</v>
      </c>
      <c r="AB122" s="122">
        <v>88.761902468207097</v>
      </c>
      <c r="AC122" s="122">
        <v>85.6301042465808</v>
      </c>
      <c r="AD122" s="122">
        <v>82.923852851104897</v>
      </c>
      <c r="AE122" s="122">
        <v>80.778036033088895</v>
      </c>
      <c r="AF122" s="122">
        <v>84.419204870658604</v>
      </c>
      <c r="AG122" s="122">
        <v>83.615392820353307</v>
      </c>
      <c r="AH122" s="122">
        <v>86.466416155558505</v>
      </c>
      <c r="AI122" s="122">
        <v>86.941450538934902</v>
      </c>
      <c r="AJ122" s="122">
        <v>78.1371927800962</v>
      </c>
      <c r="AK122" s="122">
        <v>74.089417577413201</v>
      </c>
      <c r="AL122" s="122">
        <v>0</v>
      </c>
    </row>
    <row r="123" spans="1:38" hidden="1" x14ac:dyDescent="0.25">
      <c r="A123" s="122" t="s">
        <v>1958</v>
      </c>
      <c r="B123" s="122">
        <v>1</v>
      </c>
      <c r="C123" s="122" t="s">
        <v>2130</v>
      </c>
      <c r="D123" s="122" t="s">
        <v>2098</v>
      </c>
      <c r="E123" s="122">
        <v>3</v>
      </c>
      <c r="F123" s="122">
        <v>5.0934607430982997</v>
      </c>
      <c r="G123" s="122">
        <v>4.6349800437674</v>
      </c>
      <c r="H123" s="122">
        <v>6.2551619421966</v>
      </c>
      <c r="I123" s="122">
        <v>6.4219827731155998</v>
      </c>
      <c r="J123" s="122">
        <v>5.5469663064301002</v>
      </c>
      <c r="K123" s="122">
        <v>4.9240445723060997</v>
      </c>
      <c r="L123" s="122">
        <v>4.8651227808932997</v>
      </c>
      <c r="M123" s="122">
        <v>4.9039281966181001</v>
      </c>
      <c r="N123" s="122">
        <v>4.6924748576606996</v>
      </c>
      <c r="O123" s="122">
        <v>5.3622491447018001</v>
      </c>
      <c r="P123" s="122">
        <v>5.2970388959015002</v>
      </c>
      <c r="Q123" s="122">
        <v>6.5088187027227997</v>
      </c>
      <c r="R123" s="122">
        <v>6.4335670197354</v>
      </c>
      <c r="S123" s="122">
        <v>4.2533401975586997</v>
      </c>
      <c r="T123" s="122">
        <v>4.1698088313825998</v>
      </c>
      <c r="U123" s="122">
        <v>4.5183735573934003</v>
      </c>
      <c r="V123" s="122">
        <v>4.5277598451495997</v>
      </c>
      <c r="W123" s="122">
        <v>4.4406553433238001</v>
      </c>
      <c r="X123" s="122">
        <v>4.1075255234487003</v>
      </c>
      <c r="Y123" s="122">
        <v>3.3787987256177998</v>
      </c>
      <c r="Z123" s="122">
        <v>3.8294925728850999</v>
      </c>
      <c r="AA123" s="122">
        <v>3.9908685766229</v>
      </c>
      <c r="AB123" s="122">
        <v>3.4021007628305</v>
      </c>
      <c r="AC123" s="122">
        <v>3.7525660282654001</v>
      </c>
      <c r="AD123" s="122">
        <v>3.1905631693655998</v>
      </c>
      <c r="AE123" s="122">
        <v>3.2463841241598002</v>
      </c>
      <c r="AF123" s="122">
        <v>3.0956315569744999</v>
      </c>
      <c r="AG123" s="122">
        <v>3.1922008230632999</v>
      </c>
      <c r="AH123" s="122">
        <v>3.1256200124419999</v>
      </c>
      <c r="AI123" s="122">
        <v>3.2219728284767002</v>
      </c>
      <c r="AJ123" s="122">
        <v>3.0063573537099999</v>
      </c>
      <c r="AK123" s="122">
        <v>3.0955451186180998</v>
      </c>
      <c r="AL123" s="122">
        <v>0</v>
      </c>
    </row>
    <row r="124" spans="1:38" hidden="1" x14ac:dyDescent="0.25">
      <c r="A124" s="122" t="s">
        <v>1958</v>
      </c>
      <c r="B124" s="122">
        <v>1</v>
      </c>
      <c r="C124" s="122" t="s">
        <v>2130</v>
      </c>
      <c r="D124" s="122" t="s">
        <v>2099</v>
      </c>
      <c r="E124" s="122">
        <v>3</v>
      </c>
      <c r="F124" s="122">
        <v>7.6600445016882999</v>
      </c>
      <c r="G124" s="122">
        <v>6.6896727378994001</v>
      </c>
      <c r="H124" s="122">
        <v>6.2653745803863998</v>
      </c>
      <c r="I124" s="122">
        <v>6.2819923364113004</v>
      </c>
      <c r="J124" s="122">
        <v>6.3835220809272002</v>
      </c>
      <c r="K124" s="122">
        <v>6.1682009577530001</v>
      </c>
      <c r="L124" s="122">
        <v>6.6404986684190002</v>
      </c>
      <c r="M124" s="122">
        <v>6.8961497723300997</v>
      </c>
      <c r="N124" s="122">
        <v>6.3089691108019998</v>
      </c>
      <c r="O124" s="122">
        <v>6.0194766272039004</v>
      </c>
      <c r="P124" s="122">
        <v>5.9172537841426003</v>
      </c>
      <c r="Q124" s="122">
        <v>7.6172632597023</v>
      </c>
      <c r="R124" s="122">
        <v>7.4019304376489998</v>
      </c>
      <c r="S124" s="122">
        <v>7.1871385272225998</v>
      </c>
      <c r="T124" s="122">
        <v>8.0296570875640008</v>
      </c>
      <c r="U124" s="122">
        <v>7.8984226550140999</v>
      </c>
      <c r="V124" s="122">
        <v>6.1695823557134997</v>
      </c>
      <c r="W124" s="122">
        <v>5.7304082682609998</v>
      </c>
      <c r="X124" s="122">
        <v>5.5031817734758004</v>
      </c>
      <c r="Y124" s="122">
        <v>4.7108594250972997</v>
      </c>
      <c r="Z124" s="122">
        <v>4.4794397953666998</v>
      </c>
      <c r="AA124" s="122">
        <v>3.6256800410932999</v>
      </c>
      <c r="AB124" s="122">
        <v>3.8357432706494001</v>
      </c>
      <c r="AC124" s="122">
        <v>3.2705063800857999</v>
      </c>
      <c r="AD124" s="122">
        <v>3.0751116920475998</v>
      </c>
      <c r="AE124" s="122">
        <v>2.9228891520758</v>
      </c>
      <c r="AF124" s="122">
        <v>2.6110117613214001</v>
      </c>
      <c r="AG124" s="122">
        <v>2.5731335657928001</v>
      </c>
      <c r="AH124" s="122">
        <v>2.5403922206977998</v>
      </c>
      <c r="AI124" s="122">
        <v>2.5923631576315</v>
      </c>
      <c r="AJ124" s="122">
        <v>2.3101215705018001</v>
      </c>
      <c r="AK124" s="122">
        <v>2.4062638000417</v>
      </c>
      <c r="AL124" s="122">
        <v>0</v>
      </c>
    </row>
    <row r="125" spans="1:38" hidden="1" x14ac:dyDescent="0.25">
      <c r="A125" s="122" t="s">
        <v>1958</v>
      </c>
      <c r="B125" s="122">
        <v>1</v>
      </c>
      <c r="C125" s="122" t="s">
        <v>2130</v>
      </c>
      <c r="D125" s="122" t="s">
        <v>2100</v>
      </c>
      <c r="E125" s="122">
        <v>3</v>
      </c>
      <c r="F125" s="122">
        <v>3.1994305698761001</v>
      </c>
      <c r="G125" s="122">
        <v>3.6525720466572</v>
      </c>
      <c r="H125" s="122">
        <v>5.0143195497487998</v>
      </c>
      <c r="I125" s="122">
        <v>4.7627700341526999</v>
      </c>
      <c r="J125" s="122">
        <v>5.9272749937488003</v>
      </c>
      <c r="K125" s="122">
        <v>4.5303024260763998</v>
      </c>
      <c r="L125" s="122">
        <v>4.6128896366520999</v>
      </c>
      <c r="M125" s="122">
        <v>3.9673554763005998</v>
      </c>
      <c r="N125" s="122">
        <v>3.1319451960452001</v>
      </c>
      <c r="O125" s="122">
        <v>2.8665218422333001</v>
      </c>
      <c r="P125" s="122">
        <v>3.9177231594097002</v>
      </c>
      <c r="Q125" s="122">
        <v>3.2003153315073001</v>
      </c>
      <c r="R125" s="122">
        <v>3.6774855143419001</v>
      </c>
      <c r="S125" s="122">
        <v>2.3051863939184001</v>
      </c>
      <c r="T125" s="122">
        <v>3.2728272031771999</v>
      </c>
      <c r="U125" s="122">
        <v>3.0928502769207</v>
      </c>
      <c r="V125" s="122">
        <v>3.3384870673478999</v>
      </c>
      <c r="W125" s="122">
        <v>3.2199060210354</v>
      </c>
      <c r="X125" s="122">
        <v>3.0670940802461</v>
      </c>
      <c r="Y125" s="122">
        <v>2.4908374427740001</v>
      </c>
      <c r="Z125" s="122">
        <v>2.4916190614792999</v>
      </c>
      <c r="AA125" s="122">
        <v>2.5971853266142002</v>
      </c>
      <c r="AB125" s="122">
        <v>2.2263237756060001</v>
      </c>
      <c r="AC125" s="122">
        <v>2.3069003240987001</v>
      </c>
      <c r="AD125" s="122">
        <v>1.7321676836594999</v>
      </c>
      <c r="AE125" s="122">
        <v>1.5785073650724999</v>
      </c>
      <c r="AF125" s="122">
        <v>1.3812737936404</v>
      </c>
      <c r="AG125" s="122">
        <v>1.3170006153478999</v>
      </c>
      <c r="AH125" s="122">
        <v>1.4227068735813</v>
      </c>
      <c r="AI125" s="122">
        <v>1.5739277132298</v>
      </c>
      <c r="AJ125" s="122">
        <v>1.60128778231</v>
      </c>
      <c r="AK125" s="122">
        <v>1.4983494586102999</v>
      </c>
      <c r="AL125" s="122">
        <v>0</v>
      </c>
    </row>
    <row r="126" spans="1:38" hidden="1" x14ac:dyDescent="0.25">
      <c r="A126" s="122" t="s">
        <v>1958</v>
      </c>
      <c r="B126" s="122">
        <v>1</v>
      </c>
      <c r="C126" s="122" t="s">
        <v>2130</v>
      </c>
      <c r="D126" s="122" t="s">
        <v>2101</v>
      </c>
      <c r="E126" s="122">
        <v>3</v>
      </c>
      <c r="F126" s="122">
        <v>27.7011956275526</v>
      </c>
      <c r="G126" s="122">
        <v>26.188974174481299</v>
      </c>
      <c r="H126" s="122">
        <v>27.4867306829894</v>
      </c>
      <c r="I126" s="122">
        <v>24.037893789623201</v>
      </c>
      <c r="J126" s="122">
        <v>23.002703234398599</v>
      </c>
      <c r="K126" s="122">
        <v>23.5166634487945</v>
      </c>
      <c r="L126" s="122">
        <v>23.785117035588001</v>
      </c>
      <c r="M126" s="122">
        <v>22.095185892031299</v>
      </c>
      <c r="N126" s="122">
        <v>19.951837150614701</v>
      </c>
      <c r="O126" s="122">
        <v>20.2713243912489</v>
      </c>
      <c r="P126" s="122">
        <v>20.8555783101224</v>
      </c>
      <c r="Q126" s="122">
        <v>20.2191170084219</v>
      </c>
      <c r="R126" s="122">
        <v>19.981578752962299</v>
      </c>
      <c r="S126" s="122">
        <v>19.817515944404899</v>
      </c>
      <c r="T126" s="122">
        <v>20.099437598539598</v>
      </c>
      <c r="U126" s="122">
        <v>19.963674184990801</v>
      </c>
      <c r="V126" s="122">
        <v>18.969098676498302</v>
      </c>
      <c r="W126" s="122">
        <v>17.319840306045698</v>
      </c>
      <c r="X126" s="122">
        <v>16.062949077881601</v>
      </c>
      <c r="Y126" s="122">
        <v>12.938045433148501</v>
      </c>
      <c r="Z126" s="122">
        <v>12.654205100104001</v>
      </c>
      <c r="AA126" s="122">
        <v>12.7244914890705</v>
      </c>
      <c r="AB126" s="122">
        <v>12.899932478292399</v>
      </c>
      <c r="AC126" s="122">
        <v>14.9024940016649</v>
      </c>
      <c r="AD126" s="122">
        <v>14.4570561550444</v>
      </c>
      <c r="AE126" s="122">
        <v>14.092448679195201</v>
      </c>
      <c r="AF126" s="122">
        <v>13.8368088700384</v>
      </c>
      <c r="AG126" s="122">
        <v>13.944879185141501</v>
      </c>
      <c r="AH126" s="122">
        <v>13.7221361944632</v>
      </c>
      <c r="AI126" s="122">
        <v>13.874362864486301</v>
      </c>
      <c r="AJ126" s="122">
        <v>12.145135325275101</v>
      </c>
      <c r="AK126" s="122">
        <v>12.2643831257306</v>
      </c>
      <c r="AL126" s="122">
        <v>0</v>
      </c>
    </row>
    <row r="127" spans="1:38" hidden="1" x14ac:dyDescent="0.25">
      <c r="A127" s="122" t="s">
        <v>1958</v>
      </c>
      <c r="B127" s="122">
        <v>1</v>
      </c>
      <c r="C127" s="122" t="s">
        <v>2130</v>
      </c>
      <c r="D127" s="122" t="s">
        <v>2102</v>
      </c>
      <c r="E127" s="122">
        <v>3</v>
      </c>
      <c r="F127" s="122">
        <v>12.0485885369824</v>
      </c>
      <c r="G127" s="122">
        <v>11.792523165048699</v>
      </c>
      <c r="H127" s="122">
        <v>12.438954044457301</v>
      </c>
      <c r="I127" s="122">
        <v>12.8962072004018</v>
      </c>
      <c r="J127" s="122">
        <v>13.053465209668801</v>
      </c>
      <c r="K127" s="122">
        <v>13.605620044726001</v>
      </c>
      <c r="L127" s="122">
        <v>15.1349171958084</v>
      </c>
      <c r="M127" s="122">
        <v>14.5805787658624</v>
      </c>
      <c r="N127" s="122">
        <v>14.751372050083001</v>
      </c>
      <c r="O127" s="122">
        <v>13.8283156392366</v>
      </c>
      <c r="P127" s="122">
        <v>14.42026836901</v>
      </c>
      <c r="Q127" s="122">
        <v>12.9374647729371</v>
      </c>
      <c r="R127" s="122">
        <v>12.891214847454201</v>
      </c>
      <c r="S127" s="122">
        <v>13.2687293247387</v>
      </c>
      <c r="T127" s="122">
        <v>13.631440824826599</v>
      </c>
      <c r="U127" s="122">
        <v>14.001117481323099</v>
      </c>
      <c r="V127" s="122">
        <v>14.2819265461016</v>
      </c>
      <c r="W127" s="122">
        <v>15.4223594829107</v>
      </c>
      <c r="X127" s="122">
        <v>16.377242139597701</v>
      </c>
      <c r="Y127" s="122">
        <v>14.800398139313801</v>
      </c>
      <c r="Z127" s="122">
        <v>14.7192398093433</v>
      </c>
      <c r="AA127" s="122">
        <v>14.655072132140999</v>
      </c>
      <c r="AB127" s="122">
        <v>13.5107351726747</v>
      </c>
      <c r="AC127" s="122">
        <v>14.568292469525</v>
      </c>
      <c r="AD127" s="122">
        <v>14.4275908517799</v>
      </c>
      <c r="AE127" s="122">
        <v>13.6437996009898</v>
      </c>
      <c r="AF127" s="122">
        <v>14.3868693233967</v>
      </c>
      <c r="AG127" s="122">
        <v>14.2930676330078</v>
      </c>
      <c r="AH127" s="122">
        <v>13.8904899843252</v>
      </c>
      <c r="AI127" s="122">
        <v>14.3911722784171</v>
      </c>
      <c r="AJ127" s="122">
        <v>13.091903515366299</v>
      </c>
      <c r="AK127" s="122">
        <v>13.198818124050099</v>
      </c>
      <c r="AL127" s="122">
        <v>0</v>
      </c>
    </row>
    <row r="128" spans="1:38" hidden="1" x14ac:dyDescent="0.25">
      <c r="A128" s="122" t="s">
        <v>1958</v>
      </c>
      <c r="B128" s="122">
        <v>1</v>
      </c>
      <c r="C128" s="122" t="s">
        <v>2130</v>
      </c>
      <c r="D128" s="122" t="s">
        <v>2103</v>
      </c>
      <c r="E128" s="122">
        <v>3</v>
      </c>
      <c r="F128" s="122">
        <v>8.6234381869307999</v>
      </c>
      <c r="G128" s="122">
        <v>8.4917906482451002</v>
      </c>
      <c r="H128" s="122">
        <v>8.5112052502151005</v>
      </c>
      <c r="I128" s="122">
        <v>8.9476273009246992</v>
      </c>
      <c r="J128" s="122">
        <v>9.1681975932651003</v>
      </c>
      <c r="K128" s="122">
        <v>9.4148465280426006</v>
      </c>
      <c r="L128" s="122">
        <v>9.5285755036107993</v>
      </c>
      <c r="M128" s="122">
        <v>9.7155373382313002</v>
      </c>
      <c r="N128" s="122">
        <v>9.5671169912859</v>
      </c>
      <c r="O128" s="122">
        <v>9.7918710921790009</v>
      </c>
      <c r="P128" s="122">
        <v>8.9240694338827993</v>
      </c>
      <c r="Q128" s="122">
        <v>10.45105823121</v>
      </c>
      <c r="R128" s="122">
        <v>10.4989133126067</v>
      </c>
      <c r="S128" s="122">
        <v>10.5310831415074</v>
      </c>
      <c r="T128" s="122">
        <v>12.106036730918699</v>
      </c>
      <c r="U128" s="122">
        <v>12.021621818264</v>
      </c>
      <c r="V128" s="122">
        <v>12.926183025007999</v>
      </c>
      <c r="W128" s="122">
        <v>12.188585109922199</v>
      </c>
      <c r="X128" s="122">
        <v>10.784698058398799</v>
      </c>
      <c r="Y128" s="122">
        <v>9.4636965134574993</v>
      </c>
      <c r="Z128" s="122">
        <v>9.6081045874958999</v>
      </c>
      <c r="AA128" s="122">
        <v>8.0609375866344006</v>
      </c>
      <c r="AB128" s="122">
        <v>8.7842827468679001</v>
      </c>
      <c r="AC128" s="122">
        <v>8.5779076649650001</v>
      </c>
      <c r="AD128" s="122">
        <v>8.7580447937247001</v>
      </c>
      <c r="AE128" s="122">
        <v>9.1076007825981993</v>
      </c>
      <c r="AF128" s="122">
        <v>7.3805896599</v>
      </c>
      <c r="AG128" s="122">
        <v>7.2562048346932002</v>
      </c>
      <c r="AH128" s="122">
        <v>7.9227316214724999</v>
      </c>
      <c r="AI128" s="122">
        <v>7.9514065548934001</v>
      </c>
      <c r="AJ128" s="122">
        <v>7.6627146442063001</v>
      </c>
      <c r="AK128" s="122">
        <v>7.6803253067683004</v>
      </c>
      <c r="AL128" s="122">
        <v>0</v>
      </c>
    </row>
    <row r="129" spans="1:38" hidden="1" x14ac:dyDescent="0.25">
      <c r="A129" s="122" t="s">
        <v>1958</v>
      </c>
      <c r="B129" s="122">
        <v>1</v>
      </c>
      <c r="C129" s="122" t="s">
        <v>2130</v>
      </c>
      <c r="D129" s="122" t="s">
        <v>2104</v>
      </c>
      <c r="E129" s="122">
        <v>3</v>
      </c>
      <c r="F129" s="122">
        <v>10.698782998357199</v>
      </c>
      <c r="G129" s="122">
        <v>10.118370836106999</v>
      </c>
      <c r="H129" s="122">
        <v>10.179091934123599</v>
      </c>
      <c r="I129" s="122">
        <v>9.6240441610404996</v>
      </c>
      <c r="J129" s="122">
        <v>8.8082164080338998</v>
      </c>
      <c r="K129" s="122">
        <v>8.7087094240969005</v>
      </c>
      <c r="L129" s="122">
        <v>8.8906553918662006</v>
      </c>
      <c r="M129" s="122">
        <v>9.1560943672518</v>
      </c>
      <c r="N129" s="122">
        <v>8.0333201693273999</v>
      </c>
      <c r="O129" s="122">
        <v>10.1516381202687</v>
      </c>
      <c r="P129" s="122">
        <v>9.9602884279820998</v>
      </c>
      <c r="Q129" s="122">
        <v>9.9311744773124992</v>
      </c>
      <c r="R129" s="122">
        <v>9.9645072369202996</v>
      </c>
      <c r="S129" s="122">
        <v>9.6922536337735998</v>
      </c>
      <c r="T129" s="122">
        <v>10.8665602548274</v>
      </c>
      <c r="U129" s="122">
        <v>10.176203534308099</v>
      </c>
      <c r="V129" s="122">
        <v>10.912994173012599</v>
      </c>
      <c r="W129" s="122">
        <v>10.4978331080231</v>
      </c>
      <c r="X129" s="122">
        <v>9.9224025871214998</v>
      </c>
      <c r="Y129" s="122">
        <v>9.2647270168184992</v>
      </c>
      <c r="Z129" s="122">
        <v>10.6584052076758</v>
      </c>
      <c r="AA129" s="122">
        <v>9.9785964240217009</v>
      </c>
      <c r="AB129" s="122">
        <v>10.301915045754599</v>
      </c>
      <c r="AC129" s="122">
        <v>10.4073571168814</v>
      </c>
      <c r="AD129" s="122">
        <v>9.9513548996084005</v>
      </c>
      <c r="AE129" s="122">
        <v>9.8697972248260992</v>
      </c>
      <c r="AF129" s="122">
        <v>9.4924471027220996</v>
      </c>
      <c r="AG129" s="122">
        <v>10.298467979899399</v>
      </c>
      <c r="AH129" s="122">
        <v>10.5454585050745</v>
      </c>
      <c r="AI129" s="122">
        <v>10.6039693385527</v>
      </c>
      <c r="AJ129" s="122">
        <v>10.623334595968499</v>
      </c>
      <c r="AK129" s="122">
        <v>10.482840462035799</v>
      </c>
      <c r="AL129" s="122">
        <v>0</v>
      </c>
    </row>
    <row r="130" spans="1:38" hidden="1" x14ac:dyDescent="0.25">
      <c r="A130" s="122" t="s">
        <v>1958</v>
      </c>
      <c r="B130" s="122">
        <v>1</v>
      </c>
      <c r="C130" s="122" t="s">
        <v>2130</v>
      </c>
      <c r="D130" s="122" t="s">
        <v>2105</v>
      </c>
      <c r="E130" s="122">
        <v>3</v>
      </c>
      <c r="F130" s="122">
        <v>4.2409631803341004</v>
      </c>
      <c r="G130" s="122">
        <v>4.2966687709071998</v>
      </c>
      <c r="H130" s="122">
        <v>4.1410677481844997</v>
      </c>
      <c r="I130" s="122">
        <v>4.4478610567932</v>
      </c>
      <c r="J130" s="122">
        <v>4.6692091807814</v>
      </c>
      <c r="K130" s="122">
        <v>5.1720140196138997</v>
      </c>
      <c r="L130" s="122">
        <v>4.7698968159944997</v>
      </c>
      <c r="M130" s="122">
        <v>4.4296135742688998</v>
      </c>
      <c r="N130" s="122">
        <v>4.6375387466777998</v>
      </c>
      <c r="O130" s="122">
        <v>4.7698668281516996</v>
      </c>
      <c r="P130" s="122">
        <v>4.5502219146591996</v>
      </c>
      <c r="Q130" s="122">
        <v>3.9769172281535998</v>
      </c>
      <c r="R130" s="122">
        <v>4.4036115630486004</v>
      </c>
      <c r="S130" s="122">
        <v>4.5767406829153003</v>
      </c>
      <c r="T130" s="122">
        <v>4.9781291170045003</v>
      </c>
      <c r="U130" s="122">
        <v>5.3206447814490003</v>
      </c>
      <c r="V130" s="122">
        <v>6.0372225836286004</v>
      </c>
      <c r="W130" s="122">
        <v>6.6548221131115</v>
      </c>
      <c r="X130" s="122">
        <v>5.9824900991231003</v>
      </c>
      <c r="Y130" s="122">
        <v>4.9289606137264004</v>
      </c>
      <c r="Z130" s="122">
        <v>4.0280721793336998</v>
      </c>
      <c r="AA130" s="122">
        <v>4.1583082796722</v>
      </c>
      <c r="AB130" s="122">
        <v>4.4154821834776001</v>
      </c>
      <c r="AC130" s="122">
        <v>4.6279209304037998</v>
      </c>
      <c r="AD130" s="122">
        <v>4.4326264689509998</v>
      </c>
      <c r="AE130" s="122">
        <v>4.2886061792776999</v>
      </c>
      <c r="AF130" s="122">
        <v>4.1054921883058997</v>
      </c>
      <c r="AG130" s="122">
        <v>4.2707615005562003</v>
      </c>
      <c r="AH130" s="122">
        <v>4.3844973444004003</v>
      </c>
      <c r="AI130" s="122">
        <v>4.4634213007310999</v>
      </c>
      <c r="AJ130" s="122">
        <v>4.4335715837540999</v>
      </c>
      <c r="AK130" s="122">
        <v>4.2124879590882003</v>
      </c>
      <c r="AL130" s="122">
        <v>0</v>
      </c>
    </row>
    <row r="131" spans="1:38" hidden="1" x14ac:dyDescent="0.25">
      <c r="A131" s="122" t="s">
        <v>1958</v>
      </c>
      <c r="B131" s="122">
        <v>1</v>
      </c>
      <c r="C131" s="122" t="s">
        <v>2130</v>
      </c>
      <c r="D131" s="122" t="s">
        <v>2106</v>
      </c>
      <c r="E131" s="122">
        <v>3</v>
      </c>
      <c r="F131" s="122">
        <v>16.4097030445004</v>
      </c>
      <c r="G131" s="122">
        <v>15.8114044530095</v>
      </c>
      <c r="H131" s="122">
        <v>17.147682450000499</v>
      </c>
      <c r="I131" s="122">
        <v>16.337989948022901</v>
      </c>
      <c r="J131" s="122">
        <v>15.546798198289901</v>
      </c>
      <c r="K131" s="122">
        <v>16.815673463338499</v>
      </c>
      <c r="L131" s="122">
        <v>16.4969666331517</v>
      </c>
      <c r="M131" s="122">
        <v>15.8317197353533</v>
      </c>
      <c r="N131" s="122">
        <v>15.0575499154561</v>
      </c>
      <c r="O131" s="122">
        <v>13.7424120885922</v>
      </c>
      <c r="P131" s="122">
        <v>14.554861327768</v>
      </c>
      <c r="Q131" s="122">
        <v>13.9234302472395</v>
      </c>
      <c r="R131" s="122">
        <v>13.134392781837001</v>
      </c>
      <c r="S131" s="122">
        <v>12.5264729316791</v>
      </c>
      <c r="T131" s="122">
        <v>12.984082552412699</v>
      </c>
      <c r="U131" s="122">
        <v>13.3662414987496</v>
      </c>
      <c r="V131" s="122">
        <v>12.893715681188</v>
      </c>
      <c r="W131" s="122">
        <v>11.806011600722501</v>
      </c>
      <c r="X131" s="122">
        <v>10.8955482481741</v>
      </c>
      <c r="Y131" s="122">
        <v>9.3081649758770002</v>
      </c>
      <c r="Z131" s="122">
        <v>10.103786028845199</v>
      </c>
      <c r="AA131" s="122">
        <v>9.9551677007990005</v>
      </c>
      <c r="AB131" s="122">
        <v>9.3006097324359995</v>
      </c>
      <c r="AC131" s="122">
        <v>10.3267022431409</v>
      </c>
      <c r="AD131" s="122">
        <v>9.1237764546453999</v>
      </c>
      <c r="AE131" s="122">
        <v>9.0084683730703006</v>
      </c>
      <c r="AF131" s="122">
        <v>8.9507969570002004</v>
      </c>
      <c r="AG131" s="122">
        <v>8.8457126350229007</v>
      </c>
      <c r="AH131" s="122">
        <v>9.1138646993015993</v>
      </c>
      <c r="AI131" s="122">
        <v>9.2623979751085006</v>
      </c>
      <c r="AJ131" s="122">
        <v>8.8191078232393991</v>
      </c>
      <c r="AK131" s="122">
        <v>9.1386723103472001</v>
      </c>
      <c r="AL131" s="122">
        <v>0</v>
      </c>
    </row>
    <row r="132" spans="1:38" hidden="1" x14ac:dyDescent="0.25">
      <c r="A132" s="122" t="s">
        <v>1958</v>
      </c>
      <c r="B132" s="122">
        <v>1</v>
      </c>
      <c r="C132" s="122" t="s">
        <v>2130</v>
      </c>
      <c r="D132" s="122" t="s">
        <v>2107</v>
      </c>
      <c r="E132" s="122">
        <v>3</v>
      </c>
      <c r="F132" s="122">
        <v>11.053319442113301</v>
      </c>
      <c r="G132" s="122">
        <v>11.277185014853</v>
      </c>
      <c r="H132" s="122">
        <v>11.685050849287901</v>
      </c>
      <c r="I132" s="122">
        <v>11.490124739663599</v>
      </c>
      <c r="J132" s="122">
        <v>11.8355642915574</v>
      </c>
      <c r="K132" s="122">
        <v>12.3730872511649</v>
      </c>
      <c r="L132" s="122">
        <v>11.4464511220545</v>
      </c>
      <c r="M132" s="122">
        <v>11.043116621314701</v>
      </c>
      <c r="N132" s="122">
        <v>11.651204987964601</v>
      </c>
      <c r="O132" s="122">
        <v>10.990017101764</v>
      </c>
      <c r="P132" s="122">
        <v>9.9781835665837004</v>
      </c>
      <c r="Q132" s="122">
        <v>10.1767040598981</v>
      </c>
      <c r="R132" s="122">
        <v>9.7690606758638001</v>
      </c>
      <c r="S132" s="122">
        <v>9.8921002575385995</v>
      </c>
      <c r="T132" s="122">
        <v>9.3759700785280007</v>
      </c>
      <c r="U132" s="122">
        <v>10.020877478292601</v>
      </c>
      <c r="V132" s="122">
        <v>10.619598420291499</v>
      </c>
      <c r="W132" s="122">
        <v>10.3860912133798</v>
      </c>
      <c r="X132" s="122">
        <v>10.6126221802296</v>
      </c>
      <c r="Y132" s="122">
        <v>10.312778426935999</v>
      </c>
      <c r="Z132" s="122">
        <v>12.0291089669456</v>
      </c>
      <c r="AA132" s="122">
        <v>13.0192788336216</v>
      </c>
      <c r="AB132" s="122">
        <v>13.179888895313301</v>
      </c>
      <c r="AC132" s="122">
        <v>13.573417074440499</v>
      </c>
      <c r="AD132" s="122">
        <v>14.330967429078401</v>
      </c>
      <c r="AE132" s="122">
        <v>13.661026741227399</v>
      </c>
      <c r="AF132" s="122">
        <v>13.0143532796234</v>
      </c>
      <c r="AG132" s="122">
        <v>13.6492870837384</v>
      </c>
      <c r="AH132" s="122">
        <v>14.7387292856416</v>
      </c>
      <c r="AI132" s="122">
        <v>13.925445441215301</v>
      </c>
      <c r="AJ132" s="122">
        <v>13.4037212135192</v>
      </c>
      <c r="AK132" s="122">
        <v>14.8777545874868</v>
      </c>
      <c r="AL132" s="122">
        <v>0</v>
      </c>
    </row>
    <row r="133" spans="1:38" hidden="1" x14ac:dyDescent="0.25">
      <c r="A133" s="122" t="s">
        <v>1958</v>
      </c>
      <c r="B133" s="122">
        <v>1</v>
      </c>
      <c r="C133" s="122" t="s">
        <v>2130</v>
      </c>
      <c r="D133" s="122" t="s">
        <v>475</v>
      </c>
      <c r="E133" s="122">
        <v>3</v>
      </c>
      <c r="F133" s="122">
        <v>3.7625982232742001</v>
      </c>
      <c r="G133" s="122">
        <v>4.1305474723032001</v>
      </c>
      <c r="H133" s="122">
        <v>3.8976321063391999</v>
      </c>
      <c r="I133" s="122">
        <v>4.5433588718853999</v>
      </c>
      <c r="J133" s="122">
        <v>4.6450541485896002</v>
      </c>
      <c r="K133" s="122">
        <v>4.7888439930311</v>
      </c>
      <c r="L133" s="122">
        <v>4.2332485507547997</v>
      </c>
      <c r="M133" s="122">
        <v>4.6212206237959004</v>
      </c>
      <c r="N133" s="122">
        <v>5.5105280495524003</v>
      </c>
      <c r="O133" s="122">
        <v>4.6715286307483996</v>
      </c>
      <c r="P133" s="122">
        <v>5.1672694233223</v>
      </c>
      <c r="Q133" s="122">
        <v>5.5093138387118996</v>
      </c>
      <c r="R133" s="122">
        <v>5.2511735329595997</v>
      </c>
      <c r="S133" s="122">
        <v>5.3136766308455998</v>
      </c>
      <c r="T133" s="122">
        <v>5.6767113066002004</v>
      </c>
      <c r="U133" s="122">
        <v>5.7045205597782003</v>
      </c>
      <c r="V133" s="122">
        <v>6.7537729793474996</v>
      </c>
      <c r="W133" s="122">
        <v>7.2514125656957997</v>
      </c>
      <c r="X133" s="122">
        <v>7.1225780825258003</v>
      </c>
      <c r="Y133" s="122">
        <v>7.0725529058944998</v>
      </c>
      <c r="Z133" s="122">
        <v>7.7273181766943999</v>
      </c>
      <c r="AA133" s="122">
        <v>8.3075215174752</v>
      </c>
      <c r="AB133" s="122">
        <v>8.6084670743317009</v>
      </c>
      <c r="AC133" s="122">
        <v>8.8279247802579999</v>
      </c>
      <c r="AD133" s="122">
        <v>8.5495003575456003</v>
      </c>
      <c r="AE133" s="122">
        <v>8.5862165880256001</v>
      </c>
      <c r="AF133" s="122">
        <v>8.6606346435532995</v>
      </c>
      <c r="AG133" s="122">
        <v>8.5188889917890993</v>
      </c>
      <c r="AH133" s="122">
        <v>8.3980578286705008</v>
      </c>
      <c r="AI133" s="122">
        <v>8.2511756443674003</v>
      </c>
      <c r="AJ133" s="122">
        <v>8.3270340084921006</v>
      </c>
      <c r="AK133" s="122">
        <v>8.2258303838712994</v>
      </c>
      <c r="AL133" s="122">
        <v>0</v>
      </c>
    </row>
    <row r="134" spans="1:38" hidden="1" x14ac:dyDescent="0.25">
      <c r="A134" s="122" t="s">
        <v>1958</v>
      </c>
      <c r="B134" s="122">
        <v>1</v>
      </c>
      <c r="C134" s="122" t="s">
        <v>2130</v>
      </c>
      <c r="D134" s="122" t="s">
        <v>2108</v>
      </c>
      <c r="E134" s="122">
        <v>3</v>
      </c>
      <c r="F134" s="122">
        <v>0.73417113314350002</v>
      </c>
      <c r="G134" s="122">
        <v>0.77029627919639998</v>
      </c>
      <c r="H134" s="122">
        <v>1.0188897107099</v>
      </c>
      <c r="I134" s="122">
        <v>1.2535491473660001</v>
      </c>
      <c r="J134" s="122">
        <v>1.0355804067083001</v>
      </c>
      <c r="K134" s="122">
        <v>0.97109083954310005</v>
      </c>
      <c r="L134" s="122">
        <v>0.90389875345280002</v>
      </c>
      <c r="M134" s="122">
        <v>0.84942123595310004</v>
      </c>
      <c r="N134" s="122">
        <v>0.78098555034759998</v>
      </c>
      <c r="O134" s="122">
        <v>0.776575842756</v>
      </c>
      <c r="P134" s="122">
        <v>1.0438150367493</v>
      </c>
      <c r="Q134" s="122">
        <v>1.1537370879087001</v>
      </c>
      <c r="R134" s="122">
        <v>1.0717648402007001</v>
      </c>
      <c r="S134" s="122">
        <v>1.0958331287692999</v>
      </c>
      <c r="T134" s="122">
        <v>1.1285109951423</v>
      </c>
      <c r="U134" s="122">
        <v>1.0181131358152999</v>
      </c>
      <c r="V134" s="122">
        <v>1.2129624969777999</v>
      </c>
      <c r="W134" s="122">
        <v>0.90247529582480002</v>
      </c>
      <c r="X134" s="122">
        <v>0.8184662523788</v>
      </c>
      <c r="Y134" s="122">
        <v>0.71814802431580005</v>
      </c>
      <c r="Z134" s="122">
        <v>0.71407846656439999</v>
      </c>
      <c r="AA134" s="122">
        <v>0.73890222515210002</v>
      </c>
      <c r="AB134" s="122">
        <v>0.64914929489429996</v>
      </c>
      <c r="AC134" s="122">
        <v>0.77988611216470005</v>
      </c>
      <c r="AD134" s="122">
        <v>0.74284709534060001</v>
      </c>
      <c r="AE134" s="122">
        <v>0.68797903964530005</v>
      </c>
      <c r="AF134" s="122">
        <v>0.65666389687579996</v>
      </c>
      <c r="AG134" s="122">
        <v>0.70062981262129997</v>
      </c>
      <c r="AH134" s="122">
        <v>0.72459139469809997</v>
      </c>
      <c r="AI134" s="122">
        <v>0.73740710063360004</v>
      </c>
      <c r="AJ134" s="122">
        <v>0.7049261746048</v>
      </c>
      <c r="AK134" s="122">
        <v>0.66126057110280001</v>
      </c>
      <c r="AL134" s="122">
        <v>0</v>
      </c>
    </row>
    <row r="135" spans="1:38" hidden="1" x14ac:dyDescent="0.25">
      <c r="A135" s="122" t="s">
        <v>1958</v>
      </c>
      <c r="B135" s="122">
        <v>1</v>
      </c>
      <c r="C135" s="122" t="s">
        <v>2130</v>
      </c>
      <c r="D135" s="122" t="s">
        <v>2109</v>
      </c>
      <c r="E135" s="122">
        <v>3</v>
      </c>
      <c r="F135" s="122">
        <v>12.9472092244738</v>
      </c>
      <c r="G135" s="122">
        <v>13.127967590911499</v>
      </c>
      <c r="H135" s="122">
        <v>16.9655085747582</v>
      </c>
      <c r="I135" s="122">
        <v>17.741583476523601</v>
      </c>
      <c r="J135" s="122">
        <v>18.152167064891302</v>
      </c>
      <c r="K135" s="122">
        <v>18.483878062528401</v>
      </c>
      <c r="L135" s="122">
        <v>18.823106675466299</v>
      </c>
      <c r="M135" s="122">
        <v>18.780218763308699</v>
      </c>
      <c r="N135" s="122">
        <v>17.489342313531299</v>
      </c>
      <c r="O135" s="122">
        <v>17.227453035639201</v>
      </c>
      <c r="P135" s="122">
        <v>11.1518004287972</v>
      </c>
      <c r="Q135" s="122">
        <v>12.260815680722599</v>
      </c>
      <c r="R135" s="122">
        <v>11.544409727917699</v>
      </c>
      <c r="S135" s="122">
        <v>12.5453578092956</v>
      </c>
      <c r="T135" s="122">
        <v>12.825141409633501</v>
      </c>
      <c r="U135" s="122">
        <v>12.995753812213501</v>
      </c>
      <c r="V135" s="122">
        <v>12.092633055400301</v>
      </c>
      <c r="W135" s="122">
        <v>12.0172950861226</v>
      </c>
      <c r="X135" s="122">
        <v>10.0902992654672</v>
      </c>
      <c r="Y135" s="122">
        <v>8.6607383294449996</v>
      </c>
      <c r="Z135" s="122">
        <v>8.6174164169480001</v>
      </c>
      <c r="AA135" s="122">
        <v>9.6686452957409994</v>
      </c>
      <c r="AB135" s="122">
        <v>9.6229153709355</v>
      </c>
      <c r="AC135" s="122">
        <v>9.2808324908128004</v>
      </c>
      <c r="AD135" s="122">
        <v>8.7059803257664008</v>
      </c>
      <c r="AE135" s="122">
        <v>8.7331175414152007</v>
      </c>
      <c r="AF135" s="122">
        <v>9.1551620432573007</v>
      </c>
      <c r="AG135" s="122">
        <v>8.3286341275571996</v>
      </c>
      <c r="AH135" s="122">
        <v>8.5369172804133004</v>
      </c>
      <c r="AI135" s="122">
        <v>8.7872082376586</v>
      </c>
      <c r="AJ135" s="122">
        <v>7.4962331190839002</v>
      </c>
      <c r="AK135" s="122">
        <v>7.5788440634064997</v>
      </c>
      <c r="AL135" s="122">
        <v>0</v>
      </c>
    </row>
    <row r="136" spans="1:38" hidden="1" x14ac:dyDescent="0.25">
      <c r="A136" s="122" t="s">
        <v>1958</v>
      </c>
      <c r="B136" s="122">
        <v>1</v>
      </c>
      <c r="C136" s="122" t="s">
        <v>2130</v>
      </c>
      <c r="D136" s="122" t="s">
        <v>2110</v>
      </c>
      <c r="E136" s="122">
        <v>3</v>
      </c>
      <c r="F136" s="122">
        <v>6.4925841220763996</v>
      </c>
      <c r="G136" s="122">
        <v>5.6135796106370002</v>
      </c>
      <c r="H136" s="122">
        <v>5.7929130498244996</v>
      </c>
      <c r="I136" s="122">
        <v>5.6364738096017</v>
      </c>
      <c r="J136" s="122">
        <v>5.7374029229329997</v>
      </c>
      <c r="K136" s="122">
        <v>6.2794524033024999</v>
      </c>
      <c r="L136" s="122">
        <v>7.9715632240402003</v>
      </c>
      <c r="M136" s="122">
        <v>7.0698846485982001</v>
      </c>
      <c r="N136" s="122">
        <v>6.2699855233766</v>
      </c>
      <c r="O136" s="122">
        <v>6.0613069613211001</v>
      </c>
      <c r="P136" s="122">
        <v>7.6600466805804999</v>
      </c>
      <c r="Q136" s="122">
        <v>7.8514406366951004</v>
      </c>
      <c r="R136" s="122">
        <v>7.1113144381564997</v>
      </c>
      <c r="S136" s="122">
        <v>7.7453676987237996</v>
      </c>
      <c r="T136" s="122">
        <v>8.2643284284024006</v>
      </c>
      <c r="U136" s="122">
        <v>8.0115462577581997</v>
      </c>
      <c r="V136" s="122">
        <v>8.1716056837094992</v>
      </c>
      <c r="W136" s="122">
        <v>8.4176286732819996</v>
      </c>
      <c r="X136" s="122">
        <v>8.2698178524046995</v>
      </c>
      <c r="Y136" s="122">
        <v>7.6726522616982002</v>
      </c>
      <c r="Z136" s="122">
        <v>7.6150298955661002</v>
      </c>
      <c r="AA136" s="122">
        <v>7.8211068551691003</v>
      </c>
      <c r="AB136" s="122">
        <v>7.7547730460922999</v>
      </c>
      <c r="AC136" s="122">
        <v>7.6192581545738003</v>
      </c>
      <c r="AD136" s="122">
        <v>7.8269886777461997</v>
      </c>
      <c r="AE136" s="122">
        <v>7.6647258116743</v>
      </c>
      <c r="AF136" s="122">
        <v>7.6115171704459996</v>
      </c>
      <c r="AG136" s="122">
        <v>7.7940843352550999</v>
      </c>
      <c r="AH136" s="122">
        <v>7.8145469436784003</v>
      </c>
      <c r="AI136" s="122">
        <v>8.0908781685304003</v>
      </c>
      <c r="AJ136" s="122">
        <v>7.6859777108280998</v>
      </c>
      <c r="AK136" s="122">
        <v>8.2945156925507</v>
      </c>
      <c r="AL136" s="122">
        <v>0</v>
      </c>
    </row>
    <row r="137" spans="1:38" hidden="1" x14ac:dyDescent="0.25">
      <c r="A137" s="122" t="s">
        <v>1958</v>
      </c>
      <c r="B137" s="122">
        <v>1</v>
      </c>
      <c r="C137" s="122" t="s">
        <v>2130</v>
      </c>
      <c r="D137" s="122" t="s">
        <v>2111</v>
      </c>
      <c r="E137" s="122">
        <v>3</v>
      </c>
      <c r="F137" s="122">
        <v>2.1066792524886</v>
      </c>
      <c r="G137" s="122">
        <v>2.2692285942611998</v>
      </c>
      <c r="H137" s="122">
        <v>2.4384109035804</v>
      </c>
      <c r="I137" s="122">
        <v>2.4140573634796998</v>
      </c>
      <c r="J137" s="122">
        <v>2.4483185717760998</v>
      </c>
      <c r="K137" s="122">
        <v>2.8529567972215002</v>
      </c>
      <c r="L137" s="122">
        <v>2.5412749670635</v>
      </c>
      <c r="M137" s="122">
        <v>2.6848908414697998</v>
      </c>
      <c r="N137" s="122">
        <v>2.6429383599788001</v>
      </c>
      <c r="O137" s="122">
        <v>2.4125074280221002</v>
      </c>
      <c r="P137" s="122">
        <v>2.2789424458348999</v>
      </c>
      <c r="Q137" s="122">
        <v>2.3561190023792999</v>
      </c>
      <c r="R137" s="122">
        <v>2.1291724775415002</v>
      </c>
      <c r="S137" s="122">
        <v>2.0049630296549998</v>
      </c>
      <c r="T137" s="122">
        <v>2.5635129187292001</v>
      </c>
      <c r="U137" s="122">
        <v>2.8710247185208</v>
      </c>
      <c r="V137" s="122">
        <v>3.1543346318779002</v>
      </c>
      <c r="W137" s="122">
        <v>2.937457424542</v>
      </c>
      <c r="X137" s="122">
        <v>2.7584574954700001</v>
      </c>
      <c r="Y137" s="122">
        <v>2.7901950527845001</v>
      </c>
      <c r="Z137" s="122">
        <v>2.7354279790578002</v>
      </c>
      <c r="AA137" s="122">
        <v>1.8106455862705</v>
      </c>
      <c r="AB137" s="122">
        <v>2.0763251408459</v>
      </c>
      <c r="AC137" s="122">
        <v>2.4331027921735</v>
      </c>
      <c r="AD137" s="122">
        <v>3.0718887566797002</v>
      </c>
      <c r="AE137" s="122">
        <v>2.0647635098772001</v>
      </c>
      <c r="AF137" s="122">
        <v>2.8682046542981001</v>
      </c>
      <c r="AG137" s="122">
        <v>3.0073901755794998</v>
      </c>
      <c r="AH137" s="122">
        <v>3.3609501518011</v>
      </c>
      <c r="AI137" s="122">
        <v>3.3432412892729002</v>
      </c>
      <c r="AJ137" s="122">
        <v>2.4948535595574999</v>
      </c>
      <c r="AK137" s="122">
        <v>2.5216402381318002</v>
      </c>
      <c r="AL137" s="122">
        <v>0</v>
      </c>
    </row>
    <row r="138" spans="1:38" hidden="1" x14ac:dyDescent="0.25">
      <c r="A138" s="122" t="s">
        <v>1958</v>
      </c>
      <c r="B138" s="122">
        <v>1</v>
      </c>
      <c r="C138" s="122" t="s">
        <v>2130</v>
      </c>
      <c r="D138" s="122" t="s">
        <v>2112</v>
      </c>
      <c r="E138" s="122">
        <v>3</v>
      </c>
      <c r="F138" s="122">
        <v>15.6607689360333</v>
      </c>
      <c r="G138" s="122">
        <v>15.5074566406313</v>
      </c>
      <c r="H138" s="122">
        <v>16.5822300225582</v>
      </c>
      <c r="I138" s="122">
        <v>16.527006763121701</v>
      </c>
      <c r="J138" s="122">
        <v>16.559218858523799</v>
      </c>
      <c r="K138" s="122">
        <v>18.556228326789601</v>
      </c>
      <c r="L138" s="122">
        <v>18.966887148405</v>
      </c>
      <c r="M138" s="122">
        <v>17.688158749803002</v>
      </c>
      <c r="N138" s="122">
        <v>17.087956102236301</v>
      </c>
      <c r="O138" s="122">
        <v>13.0234270091916</v>
      </c>
      <c r="P138" s="122">
        <v>13.221465679865</v>
      </c>
      <c r="Q138" s="122">
        <v>13.4490000942788</v>
      </c>
      <c r="R138" s="122">
        <v>12.681852512141701</v>
      </c>
      <c r="S138" s="122">
        <v>12.373832075797299</v>
      </c>
      <c r="T138" s="122">
        <v>12.4715384211206</v>
      </c>
      <c r="U138" s="122">
        <v>13.5559637917834</v>
      </c>
      <c r="V138" s="122">
        <v>13.829692783195201</v>
      </c>
      <c r="W138" s="122">
        <v>13.270581531731899</v>
      </c>
      <c r="X138" s="122">
        <v>12.447093742905301</v>
      </c>
      <c r="Y138" s="122">
        <v>10.657783147513999</v>
      </c>
      <c r="Z138" s="122">
        <v>10.081744128139301</v>
      </c>
      <c r="AA138" s="122">
        <v>9.8805105932367994</v>
      </c>
      <c r="AB138" s="122">
        <v>9.7599608980363008</v>
      </c>
      <c r="AC138" s="122">
        <v>9.5753917778942998</v>
      </c>
      <c r="AD138" s="122">
        <v>8.1950729697644995</v>
      </c>
      <c r="AE138" s="122">
        <v>8.8147785975599007</v>
      </c>
      <c r="AF138" s="122">
        <v>8.4081236009139992</v>
      </c>
      <c r="AG138" s="122">
        <v>8.0759594345805006</v>
      </c>
      <c r="AH138" s="122">
        <v>8.1214810211337998</v>
      </c>
      <c r="AI138" s="122">
        <v>8.4520532326452003</v>
      </c>
      <c r="AJ138" s="122">
        <v>7.4689190721426</v>
      </c>
      <c r="AK138" s="122">
        <v>7.5428938126198002</v>
      </c>
      <c r="AL138" s="122">
        <v>0</v>
      </c>
    </row>
    <row r="139" spans="1:38" hidden="1" x14ac:dyDescent="0.25">
      <c r="A139" s="122" t="s">
        <v>1958</v>
      </c>
      <c r="B139" s="122">
        <v>1</v>
      </c>
      <c r="C139" s="122" t="s">
        <v>2130</v>
      </c>
      <c r="D139" s="122" t="s">
        <v>2113</v>
      </c>
      <c r="E139" s="122">
        <v>3</v>
      </c>
      <c r="F139" s="122">
        <v>32.864762791489198</v>
      </c>
      <c r="G139" s="122">
        <v>32.040861461442503</v>
      </c>
      <c r="H139" s="122">
        <v>32.713843237505699</v>
      </c>
      <c r="I139" s="122">
        <v>32.8574884982622</v>
      </c>
      <c r="J139" s="122">
        <v>32.8382357750247</v>
      </c>
      <c r="K139" s="122">
        <v>32.670462152091503</v>
      </c>
      <c r="L139" s="122">
        <v>34.090950306725901</v>
      </c>
      <c r="M139" s="122">
        <v>32.993325358811099</v>
      </c>
      <c r="N139" s="122">
        <v>32.852762073529398</v>
      </c>
      <c r="O139" s="122">
        <v>31.1501765409018</v>
      </c>
      <c r="P139" s="122">
        <v>29.687014371472799</v>
      </c>
      <c r="Q139" s="122">
        <v>29.454237003694299</v>
      </c>
      <c r="R139" s="122">
        <v>29.341912161470201</v>
      </c>
      <c r="S139" s="122">
        <v>29.627610360678599</v>
      </c>
      <c r="T139" s="122">
        <v>28.962994520248099</v>
      </c>
      <c r="U139" s="122">
        <v>27.6279576058615</v>
      </c>
      <c r="V139" s="122">
        <v>28.366135313645898</v>
      </c>
      <c r="W139" s="122">
        <v>29.251556649131601</v>
      </c>
      <c r="X139" s="122">
        <v>28.621793995796001</v>
      </c>
      <c r="Y139" s="122">
        <v>25.058376310890502</v>
      </c>
      <c r="Z139" s="122">
        <v>27.522299441192501</v>
      </c>
      <c r="AA139" s="122">
        <v>26.555948266427102</v>
      </c>
      <c r="AB139" s="122">
        <v>26.180970541503399</v>
      </c>
      <c r="AC139" s="122">
        <v>26.2184333519284</v>
      </c>
      <c r="AD139" s="122">
        <v>27.069073652344599</v>
      </c>
      <c r="AE139" s="122">
        <v>25.594977983849599</v>
      </c>
      <c r="AF139" s="122">
        <v>24.946707497559402</v>
      </c>
      <c r="AG139" s="122">
        <v>25.089802889531502</v>
      </c>
      <c r="AH139" s="122">
        <v>26.681905121237499</v>
      </c>
      <c r="AI139" s="122">
        <v>25.644896690881801</v>
      </c>
      <c r="AJ139" s="122">
        <v>24.524333833840799</v>
      </c>
      <c r="AK139" s="122">
        <v>24.843437958863699</v>
      </c>
      <c r="AL139" s="122">
        <v>0</v>
      </c>
    </row>
    <row r="140" spans="1:38" hidden="1" x14ac:dyDescent="0.25">
      <c r="A140" s="122" t="s">
        <v>1958</v>
      </c>
      <c r="B140" s="122">
        <v>1</v>
      </c>
      <c r="C140" s="122" t="s">
        <v>2130</v>
      </c>
      <c r="D140" s="122" t="s">
        <v>2114</v>
      </c>
      <c r="E140" s="122">
        <v>3</v>
      </c>
      <c r="F140" s="122">
        <v>19.9543531383821</v>
      </c>
      <c r="G140" s="122">
        <v>17.714726180592098</v>
      </c>
      <c r="H140" s="122">
        <v>18.159245057915602</v>
      </c>
      <c r="I140" s="122">
        <v>19.307307343962201</v>
      </c>
      <c r="J140" s="122">
        <v>18.472914144338599</v>
      </c>
      <c r="K140" s="122">
        <v>19.254982347060299</v>
      </c>
      <c r="L140" s="122">
        <v>18.343236304464298</v>
      </c>
      <c r="M140" s="122">
        <v>18.475618016864701</v>
      </c>
      <c r="N140" s="122">
        <v>16.6915316066389</v>
      </c>
      <c r="O140" s="122">
        <v>15.177948953817801</v>
      </c>
      <c r="P140" s="122">
        <v>15.398729488651</v>
      </c>
      <c r="Q140" s="122">
        <v>15.259431074318799</v>
      </c>
      <c r="R140" s="122">
        <v>14.4165824497051</v>
      </c>
      <c r="S140" s="122">
        <v>16.658442776988899</v>
      </c>
      <c r="T140" s="122">
        <v>16.669732199416298</v>
      </c>
      <c r="U140" s="122">
        <v>17.067500623379502</v>
      </c>
      <c r="V140" s="122">
        <v>18.691133677396401</v>
      </c>
      <c r="W140" s="122">
        <v>18.660077704400599</v>
      </c>
      <c r="X140" s="122">
        <v>19.4768185910741</v>
      </c>
      <c r="Y140" s="122">
        <v>17.022335499166999</v>
      </c>
      <c r="Z140" s="122">
        <v>17.492009348484501</v>
      </c>
      <c r="AA140" s="122">
        <v>17.783713420240801</v>
      </c>
      <c r="AB140" s="122">
        <v>18.4363623103241</v>
      </c>
      <c r="AC140" s="122">
        <v>19.007481086193401</v>
      </c>
      <c r="AD140" s="122">
        <v>19.592081710876698</v>
      </c>
      <c r="AE140" s="122">
        <v>19.250928047832399</v>
      </c>
      <c r="AF140" s="122">
        <v>19.765736681614801</v>
      </c>
      <c r="AG140" s="122">
        <v>20.515068343232802</v>
      </c>
      <c r="AH140" s="122">
        <v>21.1019127100875</v>
      </c>
      <c r="AI140" s="122">
        <v>20.689400425462999</v>
      </c>
      <c r="AJ140" s="122">
        <v>19.7126149823996</v>
      </c>
      <c r="AK140" s="122">
        <v>19.390908214134701</v>
      </c>
      <c r="AL140" s="122">
        <v>0</v>
      </c>
    </row>
    <row r="141" spans="1:38" hidden="1" x14ac:dyDescent="0.25">
      <c r="A141" s="122" t="s">
        <v>1958</v>
      </c>
      <c r="B141" s="122">
        <v>1</v>
      </c>
      <c r="C141" s="122" t="s">
        <v>2130</v>
      </c>
      <c r="D141" s="122" t="s">
        <v>2115</v>
      </c>
      <c r="E141" s="122">
        <v>3</v>
      </c>
      <c r="F141" s="122">
        <v>4.8215229034791003</v>
      </c>
      <c r="G141" s="122">
        <v>5.1264160077928</v>
      </c>
      <c r="H141" s="122">
        <v>5.5121076473996</v>
      </c>
      <c r="I141" s="122">
        <v>5.5572527491901003</v>
      </c>
      <c r="J141" s="122">
        <v>5.5174960432736997</v>
      </c>
      <c r="K141" s="122">
        <v>5.9742438277067</v>
      </c>
      <c r="L141" s="122">
        <v>6.4280899219638998</v>
      </c>
      <c r="M141" s="122">
        <v>6.5553236567426003</v>
      </c>
      <c r="N141" s="122">
        <v>7.6319396269634998</v>
      </c>
      <c r="O141" s="122">
        <v>8.1798846428907996</v>
      </c>
      <c r="P141" s="122">
        <v>6.2143569332938</v>
      </c>
      <c r="Q141" s="122">
        <v>5.3854145784508001</v>
      </c>
      <c r="R141" s="122">
        <v>5.5945516348166002</v>
      </c>
      <c r="S141" s="122">
        <v>5.0423523835806998</v>
      </c>
      <c r="T141" s="122">
        <v>5.4645072862776001</v>
      </c>
      <c r="U141" s="122">
        <v>5.2473363791510002</v>
      </c>
      <c r="V141" s="122">
        <v>5.8495916438598003</v>
      </c>
      <c r="W141" s="122">
        <v>5.4944868420123996</v>
      </c>
      <c r="X141" s="122">
        <v>5.3337641805773996</v>
      </c>
      <c r="Y141" s="122">
        <v>4.6997375121224003</v>
      </c>
      <c r="Z141" s="122">
        <v>4.5339933528784</v>
      </c>
      <c r="AA141" s="122">
        <v>4.9414118315711004</v>
      </c>
      <c r="AB141" s="122">
        <v>4.6692180194831003</v>
      </c>
      <c r="AC141" s="122">
        <v>4.6776896601178999</v>
      </c>
      <c r="AD141" s="122">
        <v>4.3871341792287</v>
      </c>
      <c r="AE141" s="122">
        <v>4.3500507188834998</v>
      </c>
      <c r="AF141" s="122">
        <v>4.4432042270901997</v>
      </c>
      <c r="AG141" s="122">
        <v>4.3626013065115004</v>
      </c>
      <c r="AH141" s="122">
        <v>4.1210049117117</v>
      </c>
      <c r="AI141" s="122">
        <v>4.2180825188108004</v>
      </c>
      <c r="AJ141" s="122">
        <v>4.0936029604188002</v>
      </c>
      <c r="AK141" s="122">
        <v>4.1904494312456002</v>
      </c>
      <c r="AL141" s="122">
        <v>0</v>
      </c>
    </row>
    <row r="142" spans="1:38" hidden="1" x14ac:dyDescent="0.25">
      <c r="A142" s="122" t="s">
        <v>1958</v>
      </c>
      <c r="B142" s="122">
        <v>1</v>
      </c>
      <c r="C142" s="122" t="s">
        <v>2130</v>
      </c>
      <c r="D142" s="122" t="s">
        <v>2116</v>
      </c>
      <c r="E142" s="122">
        <v>3</v>
      </c>
      <c r="F142" s="122">
        <v>34.781806154628697</v>
      </c>
      <c r="G142" s="122">
        <v>32.484065447690902</v>
      </c>
      <c r="H142" s="122">
        <v>33.389641339360097</v>
      </c>
      <c r="I142" s="122">
        <v>33.331682613943897</v>
      </c>
      <c r="J142" s="122">
        <v>32.294443220802101</v>
      </c>
      <c r="K142" s="122">
        <v>32.112348506115701</v>
      </c>
      <c r="L142" s="122">
        <v>31.732347645441099</v>
      </c>
      <c r="M142" s="122">
        <v>31.506808473322501</v>
      </c>
      <c r="N142" s="122">
        <v>29.6720903591604</v>
      </c>
      <c r="O142" s="122">
        <v>29.479741663849001</v>
      </c>
      <c r="P142" s="122">
        <v>29.336628124917802</v>
      </c>
      <c r="Q142" s="122">
        <v>29.134930512361802</v>
      </c>
      <c r="R142" s="122">
        <v>27.9225415721648</v>
      </c>
      <c r="S142" s="122">
        <v>28.259695267039302</v>
      </c>
      <c r="T142" s="122">
        <v>28.861599947104398</v>
      </c>
      <c r="U142" s="122">
        <v>28.223897804233101</v>
      </c>
      <c r="V142" s="122">
        <v>29.190018112024202</v>
      </c>
      <c r="W142" s="122">
        <v>28.4049688231283</v>
      </c>
      <c r="X142" s="122">
        <v>26.957482465268399</v>
      </c>
      <c r="Y142" s="122">
        <v>24.407518042459799</v>
      </c>
      <c r="Z142" s="122">
        <v>27.720109874499698</v>
      </c>
      <c r="AA142" s="122">
        <v>28.066994321634901</v>
      </c>
      <c r="AB142" s="122">
        <v>28.420955179419298</v>
      </c>
      <c r="AC142" s="122">
        <v>32.880537630571901</v>
      </c>
      <c r="AD142" s="122">
        <v>35.292503685266198</v>
      </c>
      <c r="AE142" s="122">
        <v>33.8725455265376</v>
      </c>
      <c r="AF142" s="122">
        <v>32.926905265762898</v>
      </c>
      <c r="AG142" s="122">
        <v>32.938415635420498</v>
      </c>
      <c r="AH142" s="122">
        <v>34.743735425992597</v>
      </c>
      <c r="AI142" s="122">
        <v>35.0706967296627</v>
      </c>
      <c r="AJ142" s="122">
        <v>31.160106459754999</v>
      </c>
      <c r="AK142" s="122">
        <v>33.687306013489398</v>
      </c>
      <c r="AL142" s="122">
        <v>0</v>
      </c>
    </row>
    <row r="143" spans="1:38" hidden="1" x14ac:dyDescent="0.25">
      <c r="A143" s="122" t="s">
        <v>1958</v>
      </c>
      <c r="B143" s="122">
        <v>1</v>
      </c>
      <c r="C143" s="122" t="s">
        <v>2130</v>
      </c>
      <c r="D143" s="122" t="s">
        <v>2117</v>
      </c>
      <c r="E143" s="122">
        <v>3</v>
      </c>
      <c r="F143" s="122">
        <v>0.58590616053019995</v>
      </c>
      <c r="G143" s="122">
        <v>1.7542683980128</v>
      </c>
      <c r="H143" s="122">
        <v>2.9151358413046</v>
      </c>
      <c r="I143" s="122">
        <v>0.92836403415309998</v>
      </c>
      <c r="J143" s="122">
        <v>2.5988399676423999</v>
      </c>
      <c r="K143" s="122">
        <v>2.2106708441652998</v>
      </c>
      <c r="L143" s="122">
        <v>1.776046178951</v>
      </c>
      <c r="M143" s="122">
        <v>1.6072465886572</v>
      </c>
      <c r="N143" s="122">
        <v>2.5172414129459</v>
      </c>
      <c r="O143" s="122">
        <v>2.0876345372338001</v>
      </c>
      <c r="P143" s="122">
        <v>0.63722331267629995</v>
      </c>
      <c r="Q143" s="122">
        <v>0.50970129712459999</v>
      </c>
      <c r="R143" s="122">
        <v>0.46714711627889999</v>
      </c>
      <c r="S143" s="122">
        <v>0.53198658553269995</v>
      </c>
      <c r="T143" s="122">
        <v>0.57937074614009998</v>
      </c>
      <c r="U143" s="122">
        <v>0.60890302860419998</v>
      </c>
      <c r="V143" s="122">
        <v>0.63683170866060002</v>
      </c>
      <c r="W143" s="122">
        <v>0.65342372785549996</v>
      </c>
      <c r="X143" s="122">
        <v>0.60148123766229999</v>
      </c>
      <c r="Y143" s="122">
        <v>0.68096092257100005</v>
      </c>
      <c r="Z143" s="122">
        <v>0.60246997945320002</v>
      </c>
      <c r="AA143" s="122">
        <v>0.56522644128080002</v>
      </c>
      <c r="AB143" s="122">
        <v>0.54273717922709996</v>
      </c>
      <c r="AC143" s="122">
        <v>0.58501862563660001</v>
      </c>
      <c r="AD143" s="122">
        <v>0.52690621219650002</v>
      </c>
      <c r="AE143" s="122">
        <v>0.56180058587610004</v>
      </c>
      <c r="AF143" s="122">
        <v>0.55611281330020002</v>
      </c>
      <c r="AG143" s="122">
        <v>0.57281142793509998</v>
      </c>
      <c r="AH143" s="122">
        <v>0.58650016814609995</v>
      </c>
      <c r="AI143" s="122">
        <v>0.58925227101019995</v>
      </c>
      <c r="AJ143" s="122">
        <v>0.56593386770660004</v>
      </c>
      <c r="AK143" s="122">
        <v>0.54486912577510005</v>
      </c>
      <c r="AL143" s="122">
        <v>0</v>
      </c>
    </row>
    <row r="144" spans="1:38" hidden="1" x14ac:dyDescent="0.25">
      <c r="A144" s="122" t="s">
        <v>1958</v>
      </c>
      <c r="B144" s="122">
        <v>1</v>
      </c>
      <c r="C144" s="122" t="s">
        <v>2130</v>
      </c>
      <c r="D144" s="122" t="s">
        <v>2118</v>
      </c>
      <c r="E144" s="122">
        <v>3</v>
      </c>
      <c r="F144" s="122">
        <v>13.008052122943701</v>
      </c>
      <c r="G144" s="122">
        <v>12.688799133636699</v>
      </c>
      <c r="H144" s="122">
        <v>12.997439944949001</v>
      </c>
      <c r="I144" s="122">
        <v>13.575362196044001</v>
      </c>
      <c r="J144" s="122">
        <v>13.2026371907199</v>
      </c>
      <c r="K144" s="122">
        <v>12.9523927699415</v>
      </c>
      <c r="L144" s="122">
        <v>12.5337937564339</v>
      </c>
      <c r="M144" s="122">
        <v>12.646962025384701</v>
      </c>
      <c r="N144" s="122">
        <v>13.1660466608074</v>
      </c>
      <c r="O144" s="122">
        <v>12.786567181697899</v>
      </c>
      <c r="P144" s="122">
        <v>12.854998201315899</v>
      </c>
      <c r="Q144" s="122">
        <v>13.303262244304699</v>
      </c>
      <c r="R144" s="122">
        <v>13.661701799606</v>
      </c>
      <c r="S144" s="122">
        <v>13.657503348959199</v>
      </c>
      <c r="T144" s="122">
        <v>13.8333926094422</v>
      </c>
      <c r="U144" s="122">
        <v>13.1693150021039</v>
      </c>
      <c r="V144" s="122">
        <v>12.887082113869001</v>
      </c>
      <c r="W144" s="122">
        <v>11.4624594352518</v>
      </c>
      <c r="X144" s="122">
        <v>10.5462184539301</v>
      </c>
      <c r="Y144" s="122">
        <v>9.7716849226180997</v>
      </c>
      <c r="Z144" s="122">
        <v>9.0396262928472009</v>
      </c>
      <c r="AA144" s="122">
        <v>8.5536274716546004</v>
      </c>
      <c r="AB144" s="122">
        <v>7.8580328901289</v>
      </c>
      <c r="AC144" s="122">
        <v>7.4985263756086002</v>
      </c>
      <c r="AD144" s="122">
        <v>7.5488264141487003</v>
      </c>
      <c r="AE144" s="122">
        <v>7.8562618090505003</v>
      </c>
      <c r="AF144" s="122">
        <v>7.4758959355075998</v>
      </c>
      <c r="AG144" s="122">
        <v>7.2660445698249996</v>
      </c>
      <c r="AH144" s="122">
        <v>7.4468280379368004</v>
      </c>
      <c r="AI144" s="122">
        <v>7.3259167825632998</v>
      </c>
      <c r="AJ144" s="122">
        <v>6.8901095626669999</v>
      </c>
      <c r="AK144" s="122">
        <v>6.9923900466040996</v>
      </c>
      <c r="AL144" s="122">
        <v>0</v>
      </c>
    </row>
    <row r="145" spans="1:38" hidden="1" x14ac:dyDescent="0.25">
      <c r="A145" s="122" t="s">
        <v>1958</v>
      </c>
      <c r="B145" s="122">
        <v>1</v>
      </c>
      <c r="C145" s="122" t="s">
        <v>2130</v>
      </c>
      <c r="D145" s="122" t="s">
        <v>2119</v>
      </c>
      <c r="E145" s="122">
        <v>3</v>
      </c>
      <c r="F145" s="122">
        <v>2.0048268427650999</v>
      </c>
      <c r="G145" s="122">
        <v>2.1240170488826</v>
      </c>
      <c r="H145" s="122">
        <v>1.8577431636734001</v>
      </c>
      <c r="I145" s="122">
        <v>2.1703374079670001</v>
      </c>
      <c r="J145" s="122">
        <v>2.3016570250326001</v>
      </c>
      <c r="K145" s="122">
        <v>2.2309727387479001</v>
      </c>
      <c r="L145" s="122">
        <v>2.2824829933005</v>
      </c>
      <c r="M145" s="122">
        <v>2.2330932244094002</v>
      </c>
      <c r="N145" s="122">
        <v>2.0951656305360999</v>
      </c>
      <c r="O145" s="122">
        <v>2.0737920534844001</v>
      </c>
      <c r="P145" s="122">
        <v>2.4787644918392</v>
      </c>
      <c r="Q145" s="122">
        <v>1.9854301828162999</v>
      </c>
      <c r="R145" s="122">
        <v>2.1546186419032001</v>
      </c>
      <c r="S145" s="122">
        <v>2.2847230255909001</v>
      </c>
      <c r="T145" s="122">
        <v>2.2319631312925998</v>
      </c>
      <c r="U145" s="122">
        <v>2.3348342336023999</v>
      </c>
      <c r="V145" s="122">
        <v>2.5072298062227998</v>
      </c>
      <c r="W145" s="122">
        <v>3.0083999295738</v>
      </c>
      <c r="X145" s="122">
        <v>3.1906807229966998</v>
      </c>
      <c r="Y145" s="122">
        <v>3.3602814890112001</v>
      </c>
      <c r="Z145" s="122">
        <v>3.4409820903285002</v>
      </c>
      <c r="AA145" s="122">
        <v>3.6943894303275</v>
      </c>
      <c r="AB145" s="122">
        <v>3.4999706266573001</v>
      </c>
      <c r="AC145" s="122">
        <v>3.9213140007921998</v>
      </c>
      <c r="AD145" s="122">
        <v>3.6880148557074</v>
      </c>
      <c r="AE145" s="122">
        <v>3.6844549535126001</v>
      </c>
      <c r="AF145" s="122">
        <v>3.603378299794</v>
      </c>
      <c r="AG145" s="122">
        <v>3.6039188168969001</v>
      </c>
      <c r="AH145" s="122">
        <v>3.7078848816290999</v>
      </c>
      <c r="AI145" s="122">
        <v>3.7546328585420001</v>
      </c>
      <c r="AJ145" s="122">
        <v>3.9546596520372002</v>
      </c>
      <c r="AK145" s="122">
        <v>3.7607840170767002</v>
      </c>
      <c r="AL145" s="122">
        <v>0</v>
      </c>
    </row>
    <row r="146" spans="1:38" hidden="1" x14ac:dyDescent="0.25">
      <c r="A146" s="122" t="s">
        <v>1958</v>
      </c>
      <c r="B146" s="122">
        <v>1</v>
      </c>
      <c r="C146" s="122" t="s">
        <v>2130</v>
      </c>
      <c r="D146" s="122" t="s">
        <v>2120</v>
      </c>
      <c r="E146" s="122">
        <v>3</v>
      </c>
      <c r="F146" s="122">
        <v>16.556826183898899</v>
      </c>
      <c r="G146" s="122">
        <v>16.5732548760915</v>
      </c>
      <c r="H146" s="122">
        <v>17.5504777039326</v>
      </c>
      <c r="I146" s="122">
        <v>17.704107283682799</v>
      </c>
      <c r="J146" s="122">
        <v>17.766118524356099</v>
      </c>
      <c r="K146" s="122">
        <v>17.388334068493599</v>
      </c>
      <c r="L146" s="122">
        <v>17.198196888189202</v>
      </c>
      <c r="M146" s="122">
        <v>17.7510345703637</v>
      </c>
      <c r="N146" s="122">
        <v>18.543276722660298</v>
      </c>
      <c r="O146" s="122">
        <v>17.433312582641001</v>
      </c>
      <c r="P146" s="122">
        <v>16.779700774495399</v>
      </c>
      <c r="Q146" s="122">
        <v>18.370468328948299</v>
      </c>
      <c r="R146" s="122">
        <v>17.202899617339</v>
      </c>
      <c r="S146" s="122">
        <v>17.486953506166799</v>
      </c>
      <c r="T146" s="122">
        <v>17.5305309149362</v>
      </c>
      <c r="U146" s="122">
        <v>17.538205499668301</v>
      </c>
      <c r="V146" s="122">
        <v>17.6231336708362</v>
      </c>
      <c r="W146" s="122">
        <v>17.559043400094701</v>
      </c>
      <c r="X146" s="122">
        <v>16.665073115656401</v>
      </c>
      <c r="Y146" s="122">
        <v>12.953666612233899</v>
      </c>
      <c r="Z146" s="122">
        <v>13.7310432974091</v>
      </c>
      <c r="AA146" s="122">
        <v>13.934201550622699</v>
      </c>
      <c r="AB146" s="122">
        <v>13.614677813303301</v>
      </c>
      <c r="AC146" s="122">
        <v>14.1177935588584</v>
      </c>
      <c r="AD146" s="122">
        <v>13.540801004035</v>
      </c>
      <c r="AE146" s="122">
        <v>13.2563018146787</v>
      </c>
      <c r="AF146" s="122">
        <v>13.277085109748599</v>
      </c>
      <c r="AG146" s="122">
        <v>12.7321422792234</v>
      </c>
      <c r="AH146" s="122">
        <v>13.083904946118601</v>
      </c>
      <c r="AI146" s="122">
        <v>12.739583394611</v>
      </c>
      <c r="AJ146" s="122">
        <v>12.298251891800501</v>
      </c>
      <c r="AK146" s="122">
        <v>12.716216088527</v>
      </c>
      <c r="AL146" s="122">
        <v>0</v>
      </c>
    </row>
    <row r="147" spans="1:38" hidden="1" x14ac:dyDescent="0.25">
      <c r="A147" s="122" t="s">
        <v>1958</v>
      </c>
      <c r="B147" s="122">
        <v>1</v>
      </c>
      <c r="C147" s="122" t="s">
        <v>2130</v>
      </c>
      <c r="D147" s="122" t="s">
        <v>2121</v>
      </c>
      <c r="E147" s="122">
        <v>3</v>
      </c>
      <c r="F147" s="122">
        <v>167.44648152289309</v>
      </c>
      <c r="G147" s="122">
        <v>163.9090410180778</v>
      </c>
      <c r="H147" s="122">
        <v>165.05505472933319</v>
      </c>
      <c r="I147" s="122">
        <v>165.985476338262</v>
      </c>
      <c r="J147" s="122">
        <v>164.91012530753849</v>
      </c>
      <c r="K147" s="122">
        <v>171.80306782970351</v>
      </c>
      <c r="L147" s="122">
        <v>191.55679047311779</v>
      </c>
      <c r="M147" s="122">
        <v>186.2657348198311</v>
      </c>
      <c r="N147" s="122">
        <v>181.42174642385069</v>
      </c>
      <c r="O147" s="122">
        <v>163.27236305281221</v>
      </c>
      <c r="P147" s="122">
        <v>188.03811378884711</v>
      </c>
      <c r="Q147" s="122">
        <v>186.7455676818237</v>
      </c>
      <c r="R147" s="122">
        <v>181.95295554312389</v>
      </c>
      <c r="S147" s="122">
        <v>179.96118056626059</v>
      </c>
      <c r="T147" s="122">
        <v>181.26035998412141</v>
      </c>
      <c r="U147" s="122">
        <v>155.720011988333</v>
      </c>
      <c r="V147" s="122">
        <v>159.3470705315876</v>
      </c>
      <c r="W147" s="122">
        <v>156.77098071328069</v>
      </c>
      <c r="X147" s="122">
        <v>145.00144628767211</v>
      </c>
      <c r="Y147" s="122">
        <v>129.33767771155871</v>
      </c>
      <c r="Z147" s="122">
        <v>150.36756697198791</v>
      </c>
      <c r="AA147" s="122">
        <v>152.97468770116359</v>
      </c>
      <c r="AB147" s="122">
        <v>167.27128414185731</v>
      </c>
      <c r="AC147" s="122">
        <v>173.88883887641421</v>
      </c>
      <c r="AD147" s="122">
        <v>168.96562772973741</v>
      </c>
      <c r="AE147" s="122">
        <v>167.34698701711139</v>
      </c>
      <c r="AF147" s="122">
        <v>166.7328020719867</v>
      </c>
      <c r="AG147" s="122">
        <v>162.64804700045639</v>
      </c>
      <c r="AH147" s="122">
        <v>169.39441414322599</v>
      </c>
      <c r="AI147" s="122">
        <v>170.7068291127832</v>
      </c>
      <c r="AJ147" s="122">
        <v>165.3325645878891</v>
      </c>
      <c r="AK147" s="122">
        <v>173.63601334179131</v>
      </c>
      <c r="AL147" s="122">
        <v>0</v>
      </c>
    </row>
    <row r="148" spans="1:38" hidden="1" x14ac:dyDescent="0.25">
      <c r="A148" s="122" t="s">
        <v>1958</v>
      </c>
      <c r="B148" s="122">
        <v>1</v>
      </c>
      <c r="C148" s="122" t="s">
        <v>2130</v>
      </c>
      <c r="D148" s="122" t="s">
        <v>2122</v>
      </c>
      <c r="E148" s="122">
        <v>3</v>
      </c>
      <c r="F148" s="122">
        <v>6.5660605783832002</v>
      </c>
      <c r="G148" s="122">
        <v>6.0653906994647997</v>
      </c>
      <c r="H148" s="122">
        <v>6.0414851804984</v>
      </c>
      <c r="I148" s="122">
        <v>6.5604585143002003</v>
      </c>
      <c r="J148" s="122">
        <v>6.5153136726721996</v>
      </c>
      <c r="K148" s="122">
        <v>7.7004867336442997</v>
      </c>
      <c r="L148" s="122">
        <v>6.9199879510848996</v>
      </c>
      <c r="M148" s="122">
        <v>7.3490694773928</v>
      </c>
      <c r="N148" s="122">
        <v>9.0243661198754008</v>
      </c>
      <c r="O148" s="122">
        <v>7.0382174430416002</v>
      </c>
      <c r="P148" s="122">
        <v>7.9362358501542003</v>
      </c>
      <c r="Q148" s="122">
        <v>7.9224978971400004</v>
      </c>
      <c r="R148" s="122">
        <v>6.2590088484019999</v>
      </c>
      <c r="S148" s="122">
        <v>6.5586378497349003</v>
      </c>
      <c r="T148" s="122">
        <v>7.772092285466</v>
      </c>
      <c r="U148" s="122">
        <v>8.9053547348694995</v>
      </c>
      <c r="V148" s="122">
        <v>8.1066698741612999</v>
      </c>
      <c r="W148" s="122">
        <v>8.2978557215721995</v>
      </c>
      <c r="X148" s="122">
        <v>7.8078147365864004</v>
      </c>
      <c r="Y148" s="122">
        <v>6.9039168603594003</v>
      </c>
      <c r="Z148" s="122">
        <v>7.0977212134403</v>
      </c>
      <c r="AA148" s="122">
        <v>7.2636750586595999</v>
      </c>
      <c r="AB148" s="122">
        <v>7.7137869690339</v>
      </c>
      <c r="AC148" s="122">
        <v>8.2211593916302999</v>
      </c>
      <c r="AD148" s="122">
        <v>7.8402176470927003</v>
      </c>
      <c r="AE148" s="122">
        <v>7.6148986075970004</v>
      </c>
      <c r="AF148" s="122">
        <v>7.3355105438788</v>
      </c>
      <c r="AG148" s="122">
        <v>7.0638892834717</v>
      </c>
      <c r="AH148" s="122">
        <v>6.8571368255094001</v>
      </c>
      <c r="AI148" s="122">
        <v>6.8449151346342001</v>
      </c>
      <c r="AJ148" s="122">
        <v>6.3692094646889004</v>
      </c>
      <c r="AK148" s="122">
        <v>6.3751857318285996</v>
      </c>
      <c r="AL148" s="122">
        <v>0</v>
      </c>
    </row>
    <row r="149" spans="1:38" hidden="1" x14ac:dyDescent="0.25">
      <c r="A149" s="122" t="s">
        <v>1958</v>
      </c>
      <c r="B149" s="122">
        <v>1</v>
      </c>
      <c r="C149" s="122" t="s">
        <v>2130</v>
      </c>
      <c r="D149" s="122" t="s">
        <v>2123</v>
      </c>
      <c r="E149" s="122">
        <v>3</v>
      </c>
      <c r="F149" s="122">
        <v>16.206652331405301</v>
      </c>
      <c r="G149" s="122">
        <v>16.444884123406801</v>
      </c>
      <c r="H149" s="122">
        <v>15.052836691336999</v>
      </c>
      <c r="I149" s="122">
        <v>13.576171428202899</v>
      </c>
      <c r="J149" s="122">
        <v>13.896394997442799</v>
      </c>
      <c r="K149" s="122">
        <v>14.0296085520076</v>
      </c>
      <c r="L149" s="122">
        <v>13.6715769168656</v>
      </c>
      <c r="M149" s="122">
        <v>13.840559570468701</v>
      </c>
      <c r="N149" s="122">
        <v>13.775451586357301</v>
      </c>
      <c r="O149" s="122">
        <v>12.956921842077801</v>
      </c>
      <c r="P149" s="122">
        <v>13.013857850301299</v>
      </c>
      <c r="Q149" s="122">
        <v>12.8108683354048</v>
      </c>
      <c r="R149" s="122">
        <v>12.306931501802801</v>
      </c>
      <c r="S149" s="122">
        <v>13.5522488266016</v>
      </c>
      <c r="T149" s="122">
        <v>14.252899749873899</v>
      </c>
      <c r="U149" s="122">
        <v>14.3054950682636</v>
      </c>
      <c r="V149" s="122">
        <v>13.888189495478599</v>
      </c>
      <c r="W149" s="122">
        <v>13.2413327598296</v>
      </c>
      <c r="X149" s="122">
        <v>12.393082065376699</v>
      </c>
      <c r="Y149" s="122">
        <v>9.7847157177751996</v>
      </c>
      <c r="Z149" s="122">
        <v>9.3135037779002001</v>
      </c>
      <c r="AA149" s="122">
        <v>8.9370564524095002</v>
      </c>
      <c r="AB149" s="122">
        <v>8.9889267976149991</v>
      </c>
      <c r="AC149" s="122">
        <v>9.2768378265747007</v>
      </c>
      <c r="AD149" s="122">
        <v>8.5116393401679993</v>
      </c>
      <c r="AE149" s="122">
        <v>7.6931020250376001</v>
      </c>
      <c r="AF149" s="122">
        <v>7.5727490695429998</v>
      </c>
      <c r="AG149" s="122">
        <v>7.4545017362525998</v>
      </c>
      <c r="AH149" s="122">
        <v>7.5675871130668</v>
      </c>
      <c r="AI149" s="122">
        <v>7.6623626126157003</v>
      </c>
      <c r="AJ149" s="122">
        <v>7.4372006833355</v>
      </c>
      <c r="AK149" s="122">
        <v>8.0124816159847008</v>
      </c>
      <c r="AL149" s="122">
        <v>0</v>
      </c>
    </row>
    <row r="150" spans="1:38" hidden="1" x14ac:dyDescent="0.25">
      <c r="A150" s="122" t="s">
        <v>1958</v>
      </c>
      <c r="B150" s="122">
        <v>1</v>
      </c>
      <c r="C150" s="122" t="s">
        <v>2130</v>
      </c>
      <c r="D150" s="122" t="s">
        <v>2124</v>
      </c>
      <c r="E150" s="122">
        <v>3</v>
      </c>
      <c r="F150" s="122">
        <v>0.43497657698019998</v>
      </c>
      <c r="G150" s="122">
        <v>0.45614405470820002</v>
      </c>
      <c r="H150" s="122">
        <v>0.50103469592159999</v>
      </c>
      <c r="I150" s="122">
        <v>0.50279868543210005</v>
      </c>
      <c r="J150" s="122">
        <v>0.39039736023260002</v>
      </c>
      <c r="K150" s="122">
        <v>0.36995719546299999</v>
      </c>
      <c r="L150" s="122">
        <v>0.38835985809149998</v>
      </c>
      <c r="M150" s="122">
        <v>0.65222983241099997</v>
      </c>
      <c r="N150" s="122">
        <v>0.42499787038179998</v>
      </c>
      <c r="O150" s="122">
        <v>0.60505318680560005</v>
      </c>
      <c r="P150" s="122">
        <v>0.53361487707209998</v>
      </c>
      <c r="Q150" s="122">
        <v>0.45408137116890002</v>
      </c>
      <c r="R150" s="122">
        <v>0.45857385900690001</v>
      </c>
      <c r="S150" s="122">
        <v>0.51410027182319995</v>
      </c>
      <c r="T150" s="122">
        <v>0.61490095785139998</v>
      </c>
      <c r="U150" s="122">
        <v>0.62666798503910004</v>
      </c>
      <c r="V150" s="122">
        <v>0.67689690462910002</v>
      </c>
      <c r="W150" s="122">
        <v>0.59722882420739998</v>
      </c>
      <c r="X150" s="122">
        <v>0.51918326875429999</v>
      </c>
      <c r="Y150" s="122">
        <v>0.50792414037730005</v>
      </c>
      <c r="Z150" s="122">
        <v>0.5238880734968</v>
      </c>
      <c r="AA150" s="122">
        <v>0.57508880377259997</v>
      </c>
      <c r="AB150" s="122">
        <v>0.46343271128050001</v>
      </c>
      <c r="AC150" s="122">
        <v>0.37433506479689999</v>
      </c>
      <c r="AD150" s="122">
        <v>0.36725657091000002</v>
      </c>
      <c r="AE150" s="122">
        <v>0.35080153076710002</v>
      </c>
      <c r="AF150" s="122">
        <v>0.34930048832790001</v>
      </c>
      <c r="AG150" s="122">
        <v>0.35120346666739999</v>
      </c>
      <c r="AH150" s="122">
        <v>0.37084446232379997</v>
      </c>
      <c r="AI150" s="122">
        <v>0.38598147936959998</v>
      </c>
      <c r="AJ150" s="122">
        <v>0.3980152392295</v>
      </c>
      <c r="AK150" s="122">
        <v>0.30798115432220002</v>
      </c>
      <c r="AL150" s="122">
        <v>0</v>
      </c>
    </row>
    <row r="151" spans="1:38" hidden="1" x14ac:dyDescent="0.25">
      <c r="A151" s="122" t="s">
        <v>1958</v>
      </c>
      <c r="B151" s="122">
        <v>1</v>
      </c>
      <c r="C151" s="122" t="s">
        <v>2130</v>
      </c>
      <c r="D151" s="122" t="s">
        <v>2125</v>
      </c>
      <c r="E151" s="122">
        <v>3</v>
      </c>
      <c r="F151" s="122">
        <v>15.4393306081513</v>
      </c>
      <c r="G151" s="122">
        <v>14.7621050022434</v>
      </c>
      <c r="H151" s="122">
        <v>16.337819850980701</v>
      </c>
      <c r="I151" s="122">
        <v>14.876489752889301</v>
      </c>
      <c r="J151" s="122">
        <v>16.9393385037108</v>
      </c>
      <c r="K151" s="122">
        <v>16.382257987134299</v>
      </c>
      <c r="L151" s="122">
        <v>17.432651165276599</v>
      </c>
      <c r="M151" s="122">
        <v>15.859770131660699</v>
      </c>
      <c r="N151" s="122">
        <v>20.2152354625782</v>
      </c>
      <c r="O151" s="122">
        <v>19.963804762376999</v>
      </c>
      <c r="P151" s="122">
        <v>15.594876190268799</v>
      </c>
      <c r="Q151" s="122">
        <v>12.1521351438323</v>
      </c>
      <c r="R151" s="122">
        <v>11.07738317099</v>
      </c>
      <c r="S151" s="122">
        <v>11.222483062776099</v>
      </c>
      <c r="T151" s="122">
        <v>11.7219678740046</v>
      </c>
      <c r="U151" s="122">
        <v>12.818283951965199</v>
      </c>
      <c r="V151" s="122">
        <v>14.2073406628617</v>
      </c>
      <c r="W151" s="122">
        <v>14.048318155332799</v>
      </c>
      <c r="X151" s="122">
        <v>14.0451224467889</v>
      </c>
      <c r="Y151" s="122">
        <v>13.1075192409312</v>
      </c>
      <c r="Z151" s="122">
        <v>12.9424725623802</v>
      </c>
      <c r="AA151" s="122">
        <v>12.504169585377699</v>
      </c>
      <c r="AB151" s="122">
        <v>12.9571860662435</v>
      </c>
      <c r="AC151" s="122">
        <v>12.583744750949201</v>
      </c>
      <c r="AD151" s="122">
        <v>11.7677584728222</v>
      </c>
      <c r="AE151" s="122">
        <v>12.815317453904999</v>
      </c>
      <c r="AF151" s="122">
        <v>12.5063703546589</v>
      </c>
      <c r="AG151" s="122">
        <v>12.036717432894401</v>
      </c>
      <c r="AH151" s="122">
        <v>12.2106762486539</v>
      </c>
      <c r="AI151" s="122">
        <v>12.367893276156201</v>
      </c>
      <c r="AJ151" s="122">
        <v>11.616696255603999</v>
      </c>
      <c r="AK151" s="122">
        <v>10.798778662637501</v>
      </c>
      <c r="AL151" s="122">
        <v>0</v>
      </c>
    </row>
    <row r="152" spans="1:38" hidden="1" x14ac:dyDescent="0.25">
      <c r="A152" s="122" t="s">
        <v>1958</v>
      </c>
      <c r="B152" s="122">
        <v>1</v>
      </c>
      <c r="C152" s="122" t="s">
        <v>2130</v>
      </c>
      <c r="D152" s="122" t="s">
        <v>2126</v>
      </c>
      <c r="E152" s="122">
        <v>3</v>
      </c>
      <c r="F152" s="122">
        <v>13.770522295281401</v>
      </c>
      <c r="G152" s="122">
        <v>14.2029640202478</v>
      </c>
      <c r="H152" s="122">
        <v>13.774822064111101</v>
      </c>
      <c r="I152" s="122">
        <v>14.4718426962267</v>
      </c>
      <c r="J152" s="122">
        <v>14.940724885255401</v>
      </c>
      <c r="K152" s="122">
        <v>15.1657830256325</v>
      </c>
      <c r="L152" s="122">
        <v>14.942596004990399</v>
      </c>
      <c r="M152" s="122">
        <v>15.299813329917299</v>
      </c>
      <c r="N152" s="122">
        <v>14.2803243887214</v>
      </c>
      <c r="O152" s="122">
        <v>15.1167097816164</v>
      </c>
      <c r="P152" s="122">
        <v>16.206297092931901</v>
      </c>
      <c r="Q152" s="122">
        <v>16.0000873064409</v>
      </c>
      <c r="R152" s="122">
        <v>16.0479866586304</v>
      </c>
      <c r="S152" s="122">
        <v>14.600707373112799</v>
      </c>
      <c r="T152" s="122">
        <v>15.4072236400291</v>
      </c>
      <c r="U152" s="122">
        <v>15.135412346077199</v>
      </c>
      <c r="V152" s="122">
        <v>15.014768747161099</v>
      </c>
      <c r="W152" s="122">
        <v>15.0946967888858</v>
      </c>
      <c r="X152" s="122">
        <v>14.127873400034501</v>
      </c>
      <c r="Y152" s="122">
        <v>12.7150487985426</v>
      </c>
      <c r="Z152" s="122">
        <v>12.9394205024011</v>
      </c>
      <c r="AA152" s="122">
        <v>13.173242501427399</v>
      </c>
      <c r="AB152" s="122">
        <v>12.5924308056822</v>
      </c>
      <c r="AC152" s="122">
        <v>13.707252454095</v>
      </c>
      <c r="AD152" s="122">
        <v>13.6010841089394</v>
      </c>
      <c r="AE152" s="122">
        <v>12.8349315734486</v>
      </c>
      <c r="AF152" s="122">
        <v>12.0880657038661</v>
      </c>
      <c r="AG152" s="122">
        <v>12.5752518824831</v>
      </c>
      <c r="AH152" s="122">
        <v>13.0582646528767</v>
      </c>
      <c r="AI152" s="122">
        <v>12.7458717690503</v>
      </c>
      <c r="AJ152" s="122">
        <v>11.607233609825199</v>
      </c>
      <c r="AK152" s="122">
        <v>11.0032784909613</v>
      </c>
      <c r="AL152" s="122">
        <v>0</v>
      </c>
    </row>
    <row r="153" spans="1:38" hidden="1" x14ac:dyDescent="0.25">
      <c r="A153" s="122" t="s">
        <v>1958</v>
      </c>
      <c r="B153" s="122">
        <v>1</v>
      </c>
      <c r="C153" s="122" t="s">
        <v>2130</v>
      </c>
      <c r="D153" s="122" t="s">
        <v>2127</v>
      </c>
      <c r="E153" s="122">
        <v>3</v>
      </c>
      <c r="F153" s="122">
        <v>11.9118217311414</v>
      </c>
      <c r="G153" s="122">
        <v>9.7107548268238002</v>
      </c>
      <c r="H153" s="122">
        <v>9.6982320928005006</v>
      </c>
      <c r="I153" s="122">
        <v>10.0574944919309</v>
      </c>
      <c r="J153" s="122">
        <v>10.9729490736743</v>
      </c>
      <c r="K153" s="122">
        <v>9.6094276623749995</v>
      </c>
      <c r="L153" s="122">
        <v>8.4783273048732006</v>
      </c>
      <c r="M153" s="122">
        <v>8.7357718185226005</v>
      </c>
      <c r="N153" s="122">
        <v>9.6667592162723999</v>
      </c>
      <c r="O153" s="122">
        <v>8.3959752055292007</v>
      </c>
      <c r="P153" s="122">
        <v>8.7088826912965995</v>
      </c>
      <c r="Q153" s="122">
        <v>9.2501489957592007</v>
      </c>
      <c r="R153" s="122">
        <v>10.445358687872</v>
      </c>
      <c r="S153" s="122">
        <v>8.6703180956977999</v>
      </c>
      <c r="T153" s="122">
        <v>9.3113594727440994</v>
      </c>
      <c r="U153" s="122">
        <v>8.4175976528774008</v>
      </c>
      <c r="V153" s="122">
        <v>9.1785303424940992</v>
      </c>
      <c r="W153" s="122">
        <v>9.1344351003110997</v>
      </c>
      <c r="X153" s="122">
        <v>8.3225939415425998</v>
      </c>
      <c r="Y153" s="122">
        <v>6.3719814873368996</v>
      </c>
      <c r="Z153" s="122">
        <v>6.7630931527038998</v>
      </c>
      <c r="AA153" s="122">
        <v>6.9022548888484003</v>
      </c>
      <c r="AB153" s="122">
        <v>7.3479502742373004</v>
      </c>
      <c r="AC153" s="122">
        <v>8.1018583356862006</v>
      </c>
      <c r="AD153" s="122">
        <v>8.9068671116315006</v>
      </c>
      <c r="AE153" s="122">
        <v>8.3904859541052002</v>
      </c>
      <c r="AF153" s="122">
        <v>7.8216916115616</v>
      </c>
      <c r="AG153" s="122">
        <v>8.4602709662281992</v>
      </c>
      <c r="AH153" s="122">
        <v>9.4805087584632997</v>
      </c>
      <c r="AI153" s="122">
        <v>10.042836585781</v>
      </c>
      <c r="AJ153" s="122">
        <v>10.396469258731599</v>
      </c>
      <c r="AK153" s="122">
        <v>10.9398184376179</v>
      </c>
      <c r="AL153" s="122">
        <v>0</v>
      </c>
    </row>
    <row r="154" spans="1:38" hidden="1" x14ac:dyDescent="0.25">
      <c r="A154" s="122" t="s">
        <v>1958</v>
      </c>
      <c r="B154" s="122">
        <v>1</v>
      </c>
      <c r="C154" s="122" t="s">
        <v>2130</v>
      </c>
      <c r="D154" s="122" t="s">
        <v>2128</v>
      </c>
      <c r="E154" s="122">
        <v>3</v>
      </c>
      <c r="F154" s="122">
        <v>10.0375073275013</v>
      </c>
      <c r="G154" s="122">
        <v>9.7455966403278005</v>
      </c>
      <c r="H154" s="122">
        <v>11.584974872925001</v>
      </c>
      <c r="I154" s="122">
        <v>9.8093916513543995</v>
      </c>
      <c r="J154" s="122">
        <v>10.099729804334499</v>
      </c>
      <c r="K154" s="122">
        <v>9.5547291805946006</v>
      </c>
      <c r="L154" s="122">
        <v>9.7341981856339999</v>
      </c>
      <c r="M154" s="122">
        <v>9.9110056218615004</v>
      </c>
      <c r="N154" s="122">
        <v>10.339109696362099</v>
      </c>
      <c r="O154" s="122">
        <v>9.4516138998392005</v>
      </c>
      <c r="P154" s="122">
        <v>9.2781832102843005</v>
      </c>
      <c r="Q154" s="122">
        <v>9.4699781872334992</v>
      </c>
      <c r="R154" s="122">
        <v>9.5977555881600995</v>
      </c>
      <c r="S154" s="122">
        <v>9.9172477902067993</v>
      </c>
      <c r="T154" s="122">
        <v>9.7650265111624002</v>
      </c>
      <c r="U154" s="122">
        <v>9.7202484676796992</v>
      </c>
      <c r="V154" s="122">
        <v>10.774819052005</v>
      </c>
      <c r="W154" s="122">
        <v>12.199176399001001</v>
      </c>
      <c r="X154" s="122">
        <v>12.0461587161038</v>
      </c>
      <c r="Y154" s="122">
        <v>11.6061525534951</v>
      </c>
      <c r="Z154" s="122">
        <v>12.1501445384425</v>
      </c>
      <c r="AA154" s="122">
        <v>13.141313860093099</v>
      </c>
      <c r="AB154" s="122">
        <v>12.752506819072201</v>
      </c>
      <c r="AC154" s="122">
        <v>12.3281450508765</v>
      </c>
      <c r="AD154" s="122">
        <v>11.887931747473401</v>
      </c>
      <c r="AE154" s="122">
        <v>10.3695698700649</v>
      </c>
      <c r="AF154" s="122">
        <v>10.473963693370999</v>
      </c>
      <c r="AG154" s="122">
        <v>11.7357264933359</v>
      </c>
      <c r="AH154" s="122">
        <v>12.647821630520999</v>
      </c>
      <c r="AI154" s="122">
        <v>12.060296644436599</v>
      </c>
      <c r="AJ154" s="122">
        <v>10.5371620714528</v>
      </c>
      <c r="AK154" s="122">
        <v>10.1720267323103</v>
      </c>
      <c r="AL154" s="122">
        <v>0</v>
      </c>
    </row>
    <row r="155" spans="1:38" hidden="1" x14ac:dyDescent="0.25">
      <c r="A155" s="122" t="s">
        <v>1959</v>
      </c>
      <c r="B155" s="122">
        <v>1</v>
      </c>
      <c r="C155" s="122" t="s">
        <v>2131</v>
      </c>
      <c r="D155" s="122" t="s">
        <v>2080</v>
      </c>
      <c r="E155" s="122">
        <v>4</v>
      </c>
      <c r="F155" s="122">
        <v>1.5697983050276001</v>
      </c>
      <c r="G155" s="122">
        <v>1.6021409738524</v>
      </c>
      <c r="H155" s="122">
        <v>1.7090251626270001</v>
      </c>
      <c r="I155" s="122">
        <v>1.6566279619147</v>
      </c>
      <c r="J155" s="122">
        <v>1.6852932166806001</v>
      </c>
      <c r="K155" s="122">
        <v>1.7043032943325001</v>
      </c>
      <c r="L155" s="122">
        <v>1.7181720726295999</v>
      </c>
      <c r="M155" s="122">
        <v>1.6213402267138</v>
      </c>
      <c r="N155" s="122">
        <v>1.552949479857</v>
      </c>
      <c r="O155" s="122">
        <v>1.8210914433522001</v>
      </c>
      <c r="P155" s="122">
        <v>1.650218087691</v>
      </c>
      <c r="Q155" s="122">
        <v>1.7630092059372</v>
      </c>
      <c r="R155" s="122">
        <v>1.5562035420772</v>
      </c>
      <c r="S155" s="122">
        <v>1.6097003854019001</v>
      </c>
      <c r="T155" s="122">
        <v>1.7695274588653001</v>
      </c>
      <c r="U155" s="122">
        <v>1.7076598505281</v>
      </c>
      <c r="V155" s="122">
        <v>2.1299600022640002</v>
      </c>
      <c r="W155" s="122">
        <v>1.8111934019863001</v>
      </c>
      <c r="X155" s="122">
        <v>1.6921002041788999</v>
      </c>
      <c r="Y155" s="122">
        <v>1.7248003408095001</v>
      </c>
      <c r="Z155" s="122">
        <v>1.6684139746405999</v>
      </c>
      <c r="AA155" s="122">
        <v>1.7289369684753999</v>
      </c>
      <c r="AB155" s="122">
        <v>1.7004232735288001</v>
      </c>
      <c r="AC155" s="122">
        <v>1.5108735515009</v>
      </c>
      <c r="AD155" s="122">
        <v>1.4312204992213999</v>
      </c>
      <c r="AE155" s="122">
        <v>1.5141574245259</v>
      </c>
      <c r="AF155" s="122">
        <v>1.4034086333132001</v>
      </c>
      <c r="AG155" s="122">
        <v>1.5188205910240999</v>
      </c>
      <c r="AH155" s="122">
        <v>1.3886281723111</v>
      </c>
      <c r="AI155" s="122">
        <v>1.3723422454726</v>
      </c>
      <c r="AJ155" s="122">
        <v>1.5553984094616999</v>
      </c>
      <c r="AK155" s="122">
        <v>1.5219812258383001</v>
      </c>
      <c r="AL155" s="122">
        <v>0</v>
      </c>
    </row>
    <row r="156" spans="1:38" hidden="1" x14ac:dyDescent="0.25">
      <c r="A156" s="122" t="s">
        <v>1959</v>
      </c>
      <c r="B156" s="122">
        <v>1</v>
      </c>
      <c r="C156" s="122" t="s">
        <v>2131</v>
      </c>
      <c r="D156" s="122" t="s">
        <v>2081</v>
      </c>
      <c r="E156" s="122">
        <v>4</v>
      </c>
      <c r="F156" s="122">
        <v>3.1049554934071</v>
      </c>
      <c r="G156" s="122">
        <v>3.0343079916017999</v>
      </c>
      <c r="H156" s="122">
        <v>3.2256304206083999</v>
      </c>
      <c r="I156" s="122">
        <v>3.4311227709474998</v>
      </c>
      <c r="J156" s="122">
        <v>3.3216170326169001</v>
      </c>
      <c r="K156" s="122">
        <v>3.3303713722594002</v>
      </c>
      <c r="L156" s="122">
        <v>3.7425714662897001</v>
      </c>
      <c r="M156" s="122">
        <v>3.3571275234479998</v>
      </c>
      <c r="N156" s="122">
        <v>3.1215735488824001</v>
      </c>
      <c r="O156" s="122">
        <v>3.3352208376146999</v>
      </c>
      <c r="P156" s="122">
        <v>3.6951852528356</v>
      </c>
      <c r="Q156" s="122">
        <v>3.5552793697560001</v>
      </c>
      <c r="R156" s="122">
        <v>3.2618522943202999</v>
      </c>
      <c r="S156" s="122">
        <v>3.0969879770297002</v>
      </c>
      <c r="T156" s="122">
        <v>2.9919372275452001</v>
      </c>
      <c r="U156" s="122">
        <v>2.7274844197939001</v>
      </c>
      <c r="V156" s="122">
        <v>2.5154932557063998</v>
      </c>
      <c r="W156" s="122">
        <v>2.3801740982252002</v>
      </c>
      <c r="X156" s="122">
        <v>2.5366986691356002</v>
      </c>
      <c r="Y156" s="122">
        <v>2.5004032444813999</v>
      </c>
      <c r="Z156" s="122">
        <v>2.8709152361233001</v>
      </c>
      <c r="AA156" s="122">
        <v>2.3545997306183999</v>
      </c>
      <c r="AB156" s="122">
        <v>1.7610766240369</v>
      </c>
      <c r="AC156" s="122">
        <v>2.1914837090232</v>
      </c>
      <c r="AD156" s="122">
        <v>2.4305222990819999</v>
      </c>
      <c r="AE156" s="122">
        <v>2.1278553510583</v>
      </c>
      <c r="AF156" s="122">
        <v>1.8640434069378999</v>
      </c>
      <c r="AG156" s="122">
        <v>1.7325339209613999</v>
      </c>
      <c r="AH156" s="122">
        <v>2.2497541516272999</v>
      </c>
      <c r="AI156" s="122">
        <v>2.0430508728009</v>
      </c>
      <c r="AJ156" s="122">
        <v>1.897225324261</v>
      </c>
      <c r="AK156" s="122">
        <v>2.0428718424404999</v>
      </c>
      <c r="AL156" s="122">
        <v>0</v>
      </c>
    </row>
    <row r="157" spans="1:38" hidden="1" x14ac:dyDescent="0.25">
      <c r="A157" s="122" t="s">
        <v>1959</v>
      </c>
      <c r="B157" s="122">
        <v>1</v>
      </c>
      <c r="C157" s="122" t="s">
        <v>2131</v>
      </c>
      <c r="D157" s="122" t="s">
        <v>2082</v>
      </c>
      <c r="E157" s="122">
        <v>4</v>
      </c>
      <c r="F157" s="122">
        <v>2.5351456503390999</v>
      </c>
      <c r="G157" s="122">
        <v>2.5938621498012</v>
      </c>
      <c r="H157" s="122">
        <v>2.4721687493418001</v>
      </c>
      <c r="I157" s="122">
        <v>2.8471056729498998</v>
      </c>
      <c r="J157" s="122">
        <v>2.6469751771958001</v>
      </c>
      <c r="K157" s="122">
        <v>2.7221574127985</v>
      </c>
      <c r="L157" s="122">
        <v>2.8716855656564002</v>
      </c>
      <c r="M157" s="122">
        <v>2.6566535562247999</v>
      </c>
      <c r="N157" s="122">
        <v>2.3541330115088002</v>
      </c>
      <c r="O157" s="122">
        <v>2.676816851721</v>
      </c>
      <c r="P157" s="122">
        <v>2.9362906128818</v>
      </c>
      <c r="Q157" s="122">
        <v>2.6687318495429002</v>
      </c>
      <c r="R157" s="122">
        <v>2.6321065425238999</v>
      </c>
      <c r="S157" s="122">
        <v>2.4943416633001001</v>
      </c>
      <c r="T157" s="122">
        <v>2.2589004362642</v>
      </c>
      <c r="U157" s="122">
        <v>2.1610660432187001</v>
      </c>
      <c r="V157" s="122">
        <v>2.0794646645756001</v>
      </c>
      <c r="W157" s="122">
        <v>2.1001368532532001</v>
      </c>
      <c r="X157" s="122">
        <v>2.3499390181489002</v>
      </c>
      <c r="Y157" s="122">
        <v>2.2164215936229001</v>
      </c>
      <c r="Z157" s="122">
        <v>2.3278422129095002</v>
      </c>
      <c r="AA157" s="122">
        <v>2.1427887340592999</v>
      </c>
      <c r="AB157" s="122">
        <v>1.6473748452492001</v>
      </c>
      <c r="AC157" s="122">
        <v>2.2138846966596999</v>
      </c>
      <c r="AD157" s="122">
        <v>2.3585496834525999</v>
      </c>
      <c r="AE157" s="122">
        <v>2.0373447276927998</v>
      </c>
      <c r="AF157" s="122">
        <v>1.6576805874302001</v>
      </c>
      <c r="AG157" s="122">
        <v>1.5639715476372</v>
      </c>
      <c r="AH157" s="122">
        <v>2.1267653605135002</v>
      </c>
      <c r="AI157" s="122">
        <v>2.0621245138119999</v>
      </c>
      <c r="AJ157" s="122">
        <v>1.8838643897259999</v>
      </c>
      <c r="AK157" s="122">
        <v>2.0619661908898999</v>
      </c>
      <c r="AL157" s="122">
        <v>0</v>
      </c>
    </row>
    <row r="158" spans="1:38" hidden="1" x14ac:dyDescent="0.25">
      <c r="A158" s="122" t="s">
        <v>1959</v>
      </c>
      <c r="B158" s="122">
        <v>1</v>
      </c>
      <c r="C158" s="122" t="s">
        <v>2131</v>
      </c>
      <c r="D158" s="122" t="s">
        <v>2083</v>
      </c>
      <c r="E158" s="122">
        <v>4</v>
      </c>
      <c r="F158" s="122">
        <v>1.8339926779094</v>
      </c>
      <c r="G158" s="122">
        <v>1.9014253543766999</v>
      </c>
      <c r="H158" s="122">
        <v>1.7665772997525</v>
      </c>
      <c r="I158" s="122">
        <v>1.7186262189832</v>
      </c>
      <c r="J158" s="122">
        <v>1.8084920244313001</v>
      </c>
      <c r="K158" s="122">
        <v>1.6971362285367999</v>
      </c>
      <c r="L158" s="122">
        <v>1.6595674506872999</v>
      </c>
      <c r="M158" s="122">
        <v>1.8452020390867001</v>
      </c>
      <c r="N158" s="122">
        <v>2.1724422074510001</v>
      </c>
      <c r="O158" s="122">
        <v>2.0879406820301001</v>
      </c>
      <c r="P158" s="122">
        <v>2.1449020983553</v>
      </c>
      <c r="Q158" s="122">
        <v>2.1978897743356001</v>
      </c>
      <c r="R158" s="122">
        <v>2.1731878899372998</v>
      </c>
      <c r="S158" s="122">
        <v>2.1367429853841</v>
      </c>
      <c r="T158" s="122">
        <v>2.2460092384382002</v>
      </c>
      <c r="U158" s="122">
        <v>2.1334012821654</v>
      </c>
      <c r="V158" s="122">
        <v>2.1574758268164</v>
      </c>
      <c r="W158" s="122">
        <v>2.2768148382292002</v>
      </c>
      <c r="X158" s="122">
        <v>2.4229756165599001</v>
      </c>
      <c r="Y158" s="122">
        <v>2.1857451844562998</v>
      </c>
      <c r="Z158" s="122">
        <v>2.3329763256260998</v>
      </c>
      <c r="AA158" s="122">
        <v>2.4120684583223002</v>
      </c>
      <c r="AB158" s="122">
        <v>2.0935213800497001</v>
      </c>
      <c r="AC158" s="122">
        <v>2.4105445285159002</v>
      </c>
      <c r="AD158" s="122">
        <v>2.0296392609164</v>
      </c>
      <c r="AE158" s="122">
        <v>2.1271516090129001</v>
      </c>
      <c r="AF158" s="122">
        <v>2.1856752359631</v>
      </c>
      <c r="AG158" s="122">
        <v>2.0587429793593999</v>
      </c>
      <c r="AH158" s="122">
        <v>2.2420763215317998</v>
      </c>
      <c r="AI158" s="122">
        <v>2.64058893198</v>
      </c>
      <c r="AJ158" s="122">
        <v>2.5666020228837998</v>
      </c>
      <c r="AK158" s="122">
        <v>2.4964233805131002</v>
      </c>
      <c r="AL158" s="122">
        <v>0</v>
      </c>
    </row>
    <row r="159" spans="1:38" x14ac:dyDescent="0.25">
      <c r="A159" s="122" t="s">
        <v>1959</v>
      </c>
      <c r="B159" s="122">
        <v>1</v>
      </c>
      <c r="C159" s="122" t="s">
        <v>2131</v>
      </c>
      <c r="D159" s="122" t="s">
        <v>2084</v>
      </c>
      <c r="E159" s="122">
        <v>4</v>
      </c>
      <c r="F159" s="122">
        <v>29.568215620741402</v>
      </c>
      <c r="G159" s="122">
        <v>29.415472064071398</v>
      </c>
      <c r="H159" s="122">
        <v>27.353439977887898</v>
      </c>
      <c r="I159" s="122">
        <v>28.837243197463302</v>
      </c>
      <c r="J159" s="122">
        <v>29.472965780257599</v>
      </c>
      <c r="K159" s="122">
        <v>26.826084774917501</v>
      </c>
      <c r="L159" s="122">
        <v>26.993603019014898</v>
      </c>
      <c r="M159" s="122">
        <v>26.781961102026798</v>
      </c>
      <c r="N159" s="122">
        <v>32.3088640788446</v>
      </c>
      <c r="O159" s="122">
        <v>32.023477416551003</v>
      </c>
      <c r="P159" s="122">
        <v>27.725042712839699</v>
      </c>
      <c r="Q159" s="122">
        <v>28.733095821021099</v>
      </c>
      <c r="R159" s="122">
        <v>28.749505625160602</v>
      </c>
      <c r="S159" s="122">
        <v>28.393749589749799</v>
      </c>
      <c r="T159" s="122">
        <v>29.486703489008601</v>
      </c>
      <c r="U159" s="122">
        <v>28.256116623048801</v>
      </c>
      <c r="V159" s="122">
        <v>28.4844660852375</v>
      </c>
      <c r="W159" s="122">
        <v>28.6528581754378</v>
      </c>
      <c r="X159" s="122">
        <v>28.8276473639411</v>
      </c>
      <c r="Y159" s="122">
        <v>28.3357253420582</v>
      </c>
      <c r="Z159" s="122">
        <v>29.002342165001501</v>
      </c>
      <c r="AA159" s="122">
        <v>29.739176798651801</v>
      </c>
      <c r="AB159" s="122">
        <v>27.375471736350399</v>
      </c>
      <c r="AC159" s="122">
        <v>27.712147175274499</v>
      </c>
      <c r="AD159" s="122">
        <v>22.903771425189898</v>
      </c>
      <c r="AE159" s="122">
        <v>23.370315503822599</v>
      </c>
      <c r="AF159" s="122">
        <v>24.039506229104699</v>
      </c>
      <c r="AG159" s="122">
        <v>24.976475467067999</v>
      </c>
      <c r="AH159" s="122">
        <v>24.701249078672799</v>
      </c>
      <c r="AI159" s="122">
        <v>27.0574586574322</v>
      </c>
      <c r="AJ159" s="122">
        <v>26.5420595453114</v>
      </c>
      <c r="AK159" s="122">
        <v>26.109366979129199</v>
      </c>
      <c r="AL159" s="122">
        <v>0</v>
      </c>
    </row>
    <row r="160" spans="1:38" hidden="1" x14ac:dyDescent="0.25">
      <c r="A160" s="122" t="s">
        <v>1959</v>
      </c>
      <c r="B160" s="122">
        <v>1</v>
      </c>
      <c r="C160" s="122" t="s">
        <v>2131</v>
      </c>
      <c r="D160" s="122" t="s">
        <v>474</v>
      </c>
      <c r="E160" s="122">
        <v>4</v>
      </c>
      <c r="F160" s="122">
        <v>5.0112730173908</v>
      </c>
      <c r="G160" s="122">
        <v>5.6906094487330998</v>
      </c>
      <c r="H160" s="122">
        <v>5.4313208322755004</v>
      </c>
      <c r="I160" s="122">
        <v>5.9667374513507996</v>
      </c>
      <c r="J160" s="122">
        <v>5.5736775399520004</v>
      </c>
      <c r="K160" s="122">
        <v>6.0167379498146003</v>
      </c>
      <c r="L160" s="122">
        <v>6.3657480793005004</v>
      </c>
      <c r="M160" s="122">
        <v>6.1690059064906002</v>
      </c>
      <c r="N160" s="122">
        <v>5.8739374863308997</v>
      </c>
      <c r="O160" s="122">
        <v>6.3715373077726003</v>
      </c>
      <c r="P160" s="122">
        <v>6.8436746836979996</v>
      </c>
      <c r="Q160" s="122">
        <v>7.2567743196128998</v>
      </c>
      <c r="R160" s="122">
        <v>7.5237674487773001</v>
      </c>
      <c r="S160" s="122">
        <v>7.5766350846239998</v>
      </c>
      <c r="T160" s="122">
        <v>7.2072841583124001</v>
      </c>
      <c r="U160" s="122">
        <v>7.5489204154682001</v>
      </c>
      <c r="V160" s="122">
        <v>7.0984241102787999</v>
      </c>
      <c r="W160" s="122">
        <v>7.7730572852039002</v>
      </c>
      <c r="X160" s="122">
        <v>7.9963900584673002</v>
      </c>
      <c r="Y160" s="122">
        <v>7.6093678852837998</v>
      </c>
      <c r="Z160" s="122">
        <v>7.7883455501894998</v>
      </c>
      <c r="AA160" s="122">
        <v>7.8004307320070003</v>
      </c>
      <c r="AB160" s="122">
        <v>6.998873193743</v>
      </c>
      <c r="AC160" s="122">
        <v>8.1506983306408003</v>
      </c>
      <c r="AD160" s="122">
        <v>8.0008602253797001</v>
      </c>
      <c r="AE160" s="122">
        <v>7.4468484366147996</v>
      </c>
      <c r="AF160" s="122">
        <v>7.4434848291567999</v>
      </c>
      <c r="AG160" s="122">
        <v>7.2094027041573003</v>
      </c>
      <c r="AH160" s="122">
        <v>7.8883665098993996</v>
      </c>
      <c r="AI160" s="122">
        <v>8.8707581131350999</v>
      </c>
      <c r="AJ160" s="122">
        <v>8.3791585455581004</v>
      </c>
      <c r="AK160" s="122">
        <v>8.2203179759309997</v>
      </c>
      <c r="AL160" s="122">
        <v>0</v>
      </c>
    </row>
    <row r="161" spans="1:38" hidden="1" x14ac:dyDescent="0.25">
      <c r="A161" s="122" t="s">
        <v>1959</v>
      </c>
      <c r="B161" s="122">
        <v>1</v>
      </c>
      <c r="C161" s="122" t="s">
        <v>2131</v>
      </c>
      <c r="D161" s="122" t="s">
        <v>2085</v>
      </c>
      <c r="E161" s="122">
        <v>4</v>
      </c>
      <c r="F161" s="122">
        <v>8.0371668625493999</v>
      </c>
      <c r="G161" s="122">
        <v>7.9020607259247999</v>
      </c>
      <c r="H161" s="122">
        <v>9.0373612749105003</v>
      </c>
      <c r="I161" s="122">
        <v>8.3448730818867993</v>
      </c>
      <c r="J161" s="122">
        <v>7.8915125832796997</v>
      </c>
      <c r="K161" s="122">
        <v>7.1658766914037999</v>
      </c>
      <c r="L161" s="122">
        <v>7.7811171919284998</v>
      </c>
      <c r="M161" s="122">
        <v>7.5007334121628997</v>
      </c>
      <c r="N161" s="122">
        <v>6.4169222169175999</v>
      </c>
      <c r="O161" s="122">
        <v>7.1022352503099997</v>
      </c>
      <c r="P161" s="122">
        <v>7.8843505248663002</v>
      </c>
      <c r="Q161" s="122">
        <v>8.0274179190015005</v>
      </c>
      <c r="R161" s="122">
        <v>7.5404666860146996</v>
      </c>
      <c r="S161" s="122">
        <v>9.1612898370579998</v>
      </c>
      <c r="T161" s="122">
        <v>9.8793971490072998</v>
      </c>
      <c r="U161" s="122">
        <v>8.7109405363432</v>
      </c>
      <c r="V161" s="122">
        <v>7.8576524917675998</v>
      </c>
      <c r="W161" s="122">
        <v>7.9618560297803</v>
      </c>
      <c r="X161" s="122">
        <v>7.1707782552320003</v>
      </c>
      <c r="Y161" s="122">
        <v>7.8497371422816</v>
      </c>
      <c r="Z161" s="122">
        <v>7.4510153060431996</v>
      </c>
      <c r="AA161" s="122">
        <v>7.2406806112725999</v>
      </c>
      <c r="AB161" s="122">
        <v>6.2277546478202002</v>
      </c>
      <c r="AC161" s="122">
        <v>6.8602321294967998</v>
      </c>
      <c r="AD161" s="122">
        <v>7.2779536884446001</v>
      </c>
      <c r="AE161" s="122">
        <v>7.1784116347267002</v>
      </c>
      <c r="AF161" s="122">
        <v>5.7011839181096002</v>
      </c>
      <c r="AG161" s="122">
        <v>5.7285393096217003</v>
      </c>
      <c r="AH161" s="122">
        <v>6.8992350751688001</v>
      </c>
      <c r="AI161" s="122">
        <v>6.7413813469345998</v>
      </c>
      <c r="AJ161" s="122">
        <v>5.9799716839119004</v>
      </c>
      <c r="AK161" s="122">
        <v>5.7831948258933998</v>
      </c>
      <c r="AL161" s="122">
        <v>0</v>
      </c>
    </row>
    <row r="162" spans="1:38" hidden="1" x14ac:dyDescent="0.25">
      <c r="A162" s="122" t="s">
        <v>1959</v>
      </c>
      <c r="B162" s="122">
        <v>1</v>
      </c>
      <c r="C162" s="122" t="s">
        <v>2131</v>
      </c>
      <c r="D162" s="122" t="s">
        <v>2086</v>
      </c>
      <c r="E162" s="122">
        <v>4</v>
      </c>
      <c r="F162" s="122">
        <v>0.92104960276409997</v>
      </c>
      <c r="G162" s="122">
        <v>0.93213201228380005</v>
      </c>
      <c r="H162" s="122">
        <v>0.99454217135379996</v>
      </c>
      <c r="I162" s="122">
        <v>0.97955131337879997</v>
      </c>
      <c r="J162" s="122">
        <v>0.92942140008109997</v>
      </c>
      <c r="K162" s="122">
        <v>0.95062133636099999</v>
      </c>
      <c r="L162" s="122">
        <v>1.0533187493544001</v>
      </c>
      <c r="M162" s="122">
        <v>0.96951976514979998</v>
      </c>
      <c r="N162" s="122">
        <v>0.81472432905470005</v>
      </c>
      <c r="O162" s="122">
        <v>0.8484657371116</v>
      </c>
      <c r="P162" s="122">
        <v>0.93132271225319996</v>
      </c>
      <c r="Q162" s="122">
        <v>0.79560078531080003</v>
      </c>
      <c r="R162" s="122">
        <v>0.91265514029509998</v>
      </c>
      <c r="S162" s="122">
        <v>0.97272536990080005</v>
      </c>
      <c r="T162" s="122">
        <v>0.94581035975030003</v>
      </c>
      <c r="U162" s="122">
        <v>0.91907020278350005</v>
      </c>
      <c r="V162" s="122">
        <v>0.69856727483079994</v>
      </c>
      <c r="W162" s="122">
        <v>0.81686207618780005</v>
      </c>
      <c r="X162" s="122">
        <v>0.77369542446810002</v>
      </c>
      <c r="Y162" s="122">
        <v>0.81187286273259995</v>
      </c>
      <c r="Z162" s="122">
        <v>0.82169638435610004</v>
      </c>
      <c r="AA162" s="122">
        <v>0.68385126839449994</v>
      </c>
      <c r="AB162" s="122">
        <v>0.6856794912991</v>
      </c>
      <c r="AC162" s="122">
        <v>0.77754278232079999</v>
      </c>
      <c r="AD162" s="122">
        <v>0.84376225583039999</v>
      </c>
      <c r="AE162" s="122">
        <v>0.8152877288432</v>
      </c>
      <c r="AF162" s="122">
        <v>0.63465897935500004</v>
      </c>
      <c r="AG162" s="122">
        <v>0.6578413780265</v>
      </c>
      <c r="AH162" s="122">
        <v>0.76052812378669998</v>
      </c>
      <c r="AI162" s="122">
        <v>0.66299261498590001</v>
      </c>
      <c r="AJ162" s="122">
        <v>0.61508461426630001</v>
      </c>
      <c r="AK162" s="122">
        <v>0.65801714194420002</v>
      </c>
      <c r="AL162" s="122">
        <v>0</v>
      </c>
    </row>
    <row r="163" spans="1:38" hidden="1" x14ac:dyDescent="0.25">
      <c r="A163" s="122" t="s">
        <v>1959</v>
      </c>
      <c r="B163" s="122">
        <v>1</v>
      </c>
      <c r="C163" s="122" t="s">
        <v>2131</v>
      </c>
      <c r="D163" s="122" t="s">
        <v>2087</v>
      </c>
      <c r="E163" s="122">
        <v>4</v>
      </c>
      <c r="F163" s="122">
        <v>1.0193885982491999</v>
      </c>
      <c r="G163" s="122">
        <v>1.060400217155</v>
      </c>
      <c r="H163" s="122">
        <v>1.0933643167553</v>
      </c>
      <c r="I163" s="122">
        <v>1.0915657908659999</v>
      </c>
      <c r="J163" s="122">
        <v>1.139290721044</v>
      </c>
      <c r="K163" s="122">
        <v>1.1129076071851001</v>
      </c>
      <c r="L163" s="122">
        <v>1.2267079165062</v>
      </c>
      <c r="M163" s="122">
        <v>1.0960552530695</v>
      </c>
      <c r="N163" s="122">
        <v>1.0226300378905999</v>
      </c>
      <c r="O163" s="122">
        <v>1.0793952303915</v>
      </c>
      <c r="P163" s="122">
        <v>1.1565761728877999</v>
      </c>
      <c r="Q163" s="122">
        <v>1.1467187508971</v>
      </c>
      <c r="R163" s="122">
        <v>1.1379496314849999</v>
      </c>
      <c r="S163" s="122">
        <v>1.2722663685811999</v>
      </c>
      <c r="T163" s="122">
        <v>1.2057196034577999</v>
      </c>
      <c r="U163" s="122">
        <v>1.1637383244729</v>
      </c>
      <c r="V163" s="122">
        <v>0.98654380613390003</v>
      </c>
      <c r="W163" s="122">
        <v>0.99820453543510002</v>
      </c>
      <c r="X163" s="122">
        <v>0.93556257089179995</v>
      </c>
      <c r="Y163" s="122">
        <v>1.0238623325255001</v>
      </c>
      <c r="Z163" s="122">
        <v>1.0489410097992999</v>
      </c>
      <c r="AA163" s="122">
        <v>0.95686984027209998</v>
      </c>
      <c r="AB163" s="122">
        <v>0.77353223716740005</v>
      </c>
      <c r="AC163" s="122">
        <v>0.92038176250140002</v>
      </c>
      <c r="AD163" s="122">
        <v>1.035724095548</v>
      </c>
      <c r="AE163" s="122">
        <v>1.0183739147049</v>
      </c>
      <c r="AF163" s="122">
        <v>0.81231427064740003</v>
      </c>
      <c r="AG163" s="122">
        <v>0.79326096046820005</v>
      </c>
      <c r="AH163" s="122">
        <v>1.0068003682891999</v>
      </c>
      <c r="AI163" s="122">
        <v>0.96490466083390003</v>
      </c>
      <c r="AJ163" s="122">
        <v>0.84671855469750001</v>
      </c>
      <c r="AK163" s="122">
        <v>0.90429362084020004</v>
      </c>
      <c r="AL163" s="122">
        <v>0</v>
      </c>
    </row>
    <row r="164" spans="1:38" hidden="1" x14ac:dyDescent="0.25">
      <c r="A164" s="122" t="s">
        <v>1959</v>
      </c>
      <c r="B164" s="122">
        <v>1</v>
      </c>
      <c r="C164" s="122" t="s">
        <v>2131</v>
      </c>
      <c r="D164" s="122" t="s">
        <v>2088</v>
      </c>
      <c r="E164" s="122">
        <v>4</v>
      </c>
      <c r="F164" s="122">
        <v>1.5402562364617001</v>
      </c>
      <c r="G164" s="122">
        <v>1.5853891206957</v>
      </c>
      <c r="H164" s="122">
        <v>1.7441501600028</v>
      </c>
      <c r="I164" s="122">
        <v>1.6608556847756</v>
      </c>
      <c r="J164" s="122">
        <v>1.5634204127663001</v>
      </c>
      <c r="K164" s="122">
        <v>1.481871469301</v>
      </c>
      <c r="L164" s="122">
        <v>1.6503647724007999</v>
      </c>
      <c r="M164" s="122">
        <v>1.3644658536386001</v>
      </c>
      <c r="N164" s="122">
        <v>1.4452845884808001</v>
      </c>
      <c r="O164" s="122">
        <v>1.4145061462791</v>
      </c>
      <c r="P164" s="122">
        <v>1.5197956825317001</v>
      </c>
      <c r="Q164" s="122">
        <v>1.4311143234962</v>
      </c>
      <c r="R164" s="122">
        <v>1.3828950860567999</v>
      </c>
      <c r="S164" s="122">
        <v>1.4100769799252999</v>
      </c>
      <c r="T164" s="122">
        <v>1.5489092176470001</v>
      </c>
      <c r="U164" s="122">
        <v>1.4951782968641001</v>
      </c>
      <c r="V164" s="122">
        <v>1.4273540715760999</v>
      </c>
      <c r="W164" s="122">
        <v>1.3179701834149999</v>
      </c>
      <c r="X164" s="122">
        <v>1.3306769820271001</v>
      </c>
      <c r="Y164" s="122">
        <v>1.4347039604475</v>
      </c>
      <c r="Z164" s="122">
        <v>1.6198691758931001</v>
      </c>
      <c r="AA164" s="122">
        <v>1.3475401490681</v>
      </c>
      <c r="AB164" s="122">
        <v>1.111354932632</v>
      </c>
      <c r="AC164" s="122">
        <v>1.1454247257443</v>
      </c>
      <c r="AD164" s="122">
        <v>1.2589548357278999</v>
      </c>
      <c r="AE164" s="122">
        <v>1.1681968889887</v>
      </c>
      <c r="AF164" s="122">
        <v>1.1892574158335001</v>
      </c>
      <c r="AG164" s="122">
        <v>1.210408606094</v>
      </c>
      <c r="AH164" s="122">
        <v>1.3585949683373999</v>
      </c>
      <c r="AI164" s="122">
        <v>1.3029132316086001</v>
      </c>
      <c r="AJ164" s="122">
        <v>1.3511041011891001</v>
      </c>
      <c r="AK164" s="122">
        <v>1.4589737255391</v>
      </c>
      <c r="AL164" s="122">
        <v>0</v>
      </c>
    </row>
    <row r="165" spans="1:38" hidden="1" x14ac:dyDescent="0.25">
      <c r="A165" s="122" t="s">
        <v>1959</v>
      </c>
      <c r="B165" s="122">
        <v>1</v>
      </c>
      <c r="C165" s="122" t="s">
        <v>2131</v>
      </c>
      <c r="D165" s="122" t="s">
        <v>2089</v>
      </c>
      <c r="E165" s="122">
        <v>4</v>
      </c>
      <c r="F165" s="122">
        <v>5.8383105339211001</v>
      </c>
      <c r="G165" s="122">
        <v>6.2106832349354999</v>
      </c>
      <c r="H165" s="122">
        <v>6.9199088447727997</v>
      </c>
      <c r="I165" s="122">
        <v>7.3680649551629003</v>
      </c>
      <c r="J165" s="122">
        <v>6.7766311335226002</v>
      </c>
      <c r="K165" s="122">
        <v>7.2447829518021001</v>
      </c>
      <c r="L165" s="122">
        <v>7.8940367072180004</v>
      </c>
      <c r="M165" s="122">
        <v>7.2774516688114996</v>
      </c>
      <c r="N165" s="122">
        <v>6.7755597677562998</v>
      </c>
      <c r="O165" s="122">
        <v>6.4024742540765001</v>
      </c>
      <c r="P165" s="122">
        <v>8.7734993478186993</v>
      </c>
      <c r="Q165" s="122">
        <v>7.4121241078531996</v>
      </c>
      <c r="R165" s="122">
        <v>7.6742186671428003</v>
      </c>
      <c r="S165" s="122">
        <v>7.9227525509848</v>
      </c>
      <c r="T165" s="122">
        <v>7.7886889126604997</v>
      </c>
      <c r="U165" s="122">
        <v>7.5882584401697004</v>
      </c>
      <c r="V165" s="122">
        <v>6.6935744247912004</v>
      </c>
      <c r="W165" s="122">
        <v>6.7655690561083999</v>
      </c>
      <c r="X165" s="122">
        <v>7.2100010340380001</v>
      </c>
      <c r="Y165" s="122">
        <v>7.1471935288091002</v>
      </c>
      <c r="Z165" s="122">
        <v>8.3419387596000991</v>
      </c>
      <c r="AA165" s="122">
        <v>6.7430678333617999</v>
      </c>
      <c r="AB165" s="122">
        <v>5.9881503607438997</v>
      </c>
      <c r="AC165" s="122">
        <v>7.052160288254</v>
      </c>
      <c r="AD165" s="122">
        <v>7.8496952301235998</v>
      </c>
      <c r="AE165" s="122">
        <v>6.9270712426758001</v>
      </c>
      <c r="AF165" s="122">
        <v>6.8238435131320996</v>
      </c>
      <c r="AG165" s="122">
        <v>6.4735233280672002</v>
      </c>
      <c r="AH165" s="122">
        <v>7.7769900680862003</v>
      </c>
      <c r="AI165" s="122">
        <v>7.2280107503875</v>
      </c>
      <c r="AJ165" s="122">
        <v>7.0254697207539003</v>
      </c>
      <c r="AK165" s="122">
        <v>7.3588140874443999</v>
      </c>
      <c r="AL165" s="122">
        <v>0</v>
      </c>
    </row>
    <row r="166" spans="1:38" hidden="1" x14ac:dyDescent="0.25">
      <c r="A166" s="122" t="s">
        <v>1959</v>
      </c>
      <c r="B166" s="122">
        <v>1</v>
      </c>
      <c r="C166" s="122" t="s">
        <v>2131</v>
      </c>
      <c r="D166" s="122" t="s">
        <v>2090</v>
      </c>
      <c r="E166" s="122">
        <v>4</v>
      </c>
      <c r="F166" s="122">
        <v>1.37878352219E-2</v>
      </c>
      <c r="G166" s="122">
        <v>1.41680198962E-2</v>
      </c>
      <c r="H166" s="122">
        <v>4.44011077271E-2</v>
      </c>
      <c r="I166" s="122">
        <v>1.01055187118E-2</v>
      </c>
      <c r="J166" s="122">
        <v>1.02781846774E-2</v>
      </c>
      <c r="K166" s="122">
        <v>9.8879616718999998E-3</v>
      </c>
      <c r="L166" s="122">
        <v>1.1509236360099999E-2</v>
      </c>
      <c r="M166" s="122">
        <v>2.13862137266E-2</v>
      </c>
      <c r="N166" s="122">
        <v>6.0421373876899998E-2</v>
      </c>
      <c r="O166" s="122">
        <v>3.4326922851800001E-2</v>
      </c>
      <c r="P166" s="122">
        <v>4.7641634099599997E-2</v>
      </c>
      <c r="Q166" s="122">
        <v>4.8925323907899998E-2</v>
      </c>
      <c r="R166" s="122">
        <v>4.9160735231299997E-2</v>
      </c>
      <c r="S166" s="122">
        <v>3.6840317929799998E-2</v>
      </c>
      <c r="T166" s="122">
        <v>3.7644068294999999E-2</v>
      </c>
      <c r="U166" s="122">
        <v>3.86956465158E-2</v>
      </c>
      <c r="V166" s="122">
        <v>4.0714919492999997E-2</v>
      </c>
      <c r="W166" s="122">
        <v>3.3097399198100001E-2</v>
      </c>
      <c r="X166" s="122">
        <v>6.6580204510499993E-2</v>
      </c>
      <c r="Y166" s="122">
        <v>6.0664044746399998E-2</v>
      </c>
      <c r="Z166" s="122">
        <v>5.9444720667299999E-2</v>
      </c>
      <c r="AA166" s="122">
        <v>5.5306036239499999E-2</v>
      </c>
      <c r="AB166" s="122">
        <v>8.0591964862900003E-2</v>
      </c>
      <c r="AC166" s="122">
        <v>5.4700640933100002E-2</v>
      </c>
      <c r="AD166" s="122">
        <v>5.4999510808499998E-2</v>
      </c>
      <c r="AE166" s="122">
        <v>3.3889042190600002E-2</v>
      </c>
      <c r="AF166" s="122">
        <v>4.50284649868E-2</v>
      </c>
      <c r="AG166" s="122">
        <v>3.8103290266100001E-2</v>
      </c>
      <c r="AH166" s="122">
        <v>3.04540353785E-2</v>
      </c>
      <c r="AI166" s="122">
        <v>3.3232282343799997E-2</v>
      </c>
      <c r="AJ166" s="122">
        <v>3.2258562076499998E-2</v>
      </c>
      <c r="AK166" s="122">
        <v>3.8672410311099997E-2</v>
      </c>
      <c r="AL166" s="122">
        <v>0</v>
      </c>
    </row>
    <row r="167" spans="1:38" hidden="1" x14ac:dyDescent="0.25">
      <c r="A167" s="122" t="s">
        <v>1959</v>
      </c>
      <c r="B167" s="122">
        <v>1</v>
      </c>
      <c r="C167" s="122" t="s">
        <v>2131</v>
      </c>
      <c r="D167" s="122" t="s">
        <v>2091</v>
      </c>
      <c r="E167" s="122">
        <v>4</v>
      </c>
      <c r="F167" s="122">
        <v>4.1630749563713003</v>
      </c>
      <c r="G167" s="122">
        <v>4.6963309926179999</v>
      </c>
      <c r="H167" s="122">
        <v>4.2870128163008001</v>
      </c>
      <c r="I167" s="122">
        <v>4.8563009264054999</v>
      </c>
      <c r="J167" s="122">
        <v>4.6527065218821999</v>
      </c>
      <c r="K167" s="122">
        <v>4.8283687075722002</v>
      </c>
      <c r="L167" s="122">
        <v>5.5245717066889002</v>
      </c>
      <c r="M167" s="122">
        <v>5.1580505865128998</v>
      </c>
      <c r="N167" s="122">
        <v>4.2338668185737003</v>
      </c>
      <c r="O167" s="122">
        <v>4.9580567533651001</v>
      </c>
      <c r="P167" s="122">
        <v>5.0476087996481001</v>
      </c>
      <c r="Q167" s="122">
        <v>4.3680435567991998</v>
      </c>
      <c r="R167" s="122">
        <v>4.6817729703293001</v>
      </c>
      <c r="S167" s="122">
        <v>4.7887020442786996</v>
      </c>
      <c r="T167" s="122">
        <v>4.3751801959882997</v>
      </c>
      <c r="U167" s="122">
        <v>4.3544506599982</v>
      </c>
      <c r="V167" s="122">
        <v>4.0293113964779996</v>
      </c>
      <c r="W167" s="122">
        <v>4.4392976372541</v>
      </c>
      <c r="X167" s="122">
        <v>5.1263555639070999</v>
      </c>
      <c r="Y167" s="122">
        <v>4.7615972017274002</v>
      </c>
      <c r="Z167" s="122">
        <v>4.4386212606997999</v>
      </c>
      <c r="AA167" s="122">
        <v>4.4450529806506003</v>
      </c>
      <c r="AB167" s="122">
        <v>3.6137653699058001</v>
      </c>
      <c r="AC167" s="122">
        <v>4.7498659308217999</v>
      </c>
      <c r="AD167" s="122">
        <v>4.9938011929722999</v>
      </c>
      <c r="AE167" s="122">
        <v>4.1463915585148996</v>
      </c>
      <c r="AF167" s="122">
        <v>4.1086526538383001</v>
      </c>
      <c r="AG167" s="122">
        <v>4.0270732032567</v>
      </c>
      <c r="AH167" s="122">
        <v>5.1133015660597003</v>
      </c>
      <c r="AI167" s="122">
        <v>5.3475637562714997</v>
      </c>
      <c r="AJ167" s="122">
        <v>4.8430516492163997</v>
      </c>
      <c r="AK167" s="122">
        <v>4.5271586314376</v>
      </c>
      <c r="AL167" s="122">
        <v>0</v>
      </c>
    </row>
    <row r="168" spans="1:38" hidden="1" x14ac:dyDescent="0.25">
      <c r="A168" s="122" t="s">
        <v>1959</v>
      </c>
      <c r="B168" s="122">
        <v>1</v>
      </c>
      <c r="C168" s="122" t="s">
        <v>2131</v>
      </c>
      <c r="D168" s="122" t="s">
        <v>2092</v>
      </c>
      <c r="E168" s="122">
        <v>4</v>
      </c>
      <c r="F168" s="122">
        <v>0.78861303454760001</v>
      </c>
      <c r="G168" s="122">
        <v>0.9113750301154</v>
      </c>
      <c r="H168" s="122">
        <v>0.80524402165260001</v>
      </c>
      <c r="I168" s="122">
        <v>0.98935506104229998</v>
      </c>
      <c r="J168" s="122">
        <v>0.92558083754130005</v>
      </c>
      <c r="K168" s="122">
        <v>0.97161621195119996</v>
      </c>
      <c r="L168" s="122">
        <v>1.0742095204616</v>
      </c>
      <c r="M168" s="122">
        <v>1.1000520870093</v>
      </c>
      <c r="N168" s="122">
        <v>1.0751810731752001</v>
      </c>
      <c r="O168" s="122">
        <v>1.3298022033217001</v>
      </c>
      <c r="P168" s="122">
        <v>1.5058230166205</v>
      </c>
      <c r="Q168" s="122">
        <v>1.4363680228272</v>
      </c>
      <c r="R168" s="122">
        <v>1.4140667073235</v>
      </c>
      <c r="S168" s="122">
        <v>1.3013595021452</v>
      </c>
      <c r="T168" s="122">
        <v>1.5590624563477</v>
      </c>
      <c r="U168" s="122">
        <v>1.5438472432160999</v>
      </c>
      <c r="V168" s="122">
        <v>1.6244545584936001</v>
      </c>
      <c r="W168" s="122">
        <v>1.5948877816678</v>
      </c>
      <c r="X168" s="122">
        <v>1.8118090772875</v>
      </c>
      <c r="Y168" s="122">
        <v>1.7140778076247001</v>
      </c>
      <c r="Z168" s="122">
        <v>1.6146055528459999</v>
      </c>
      <c r="AA168" s="122">
        <v>1.771210194839</v>
      </c>
      <c r="AB168" s="122">
        <v>1.5465880334407001</v>
      </c>
      <c r="AC168" s="122">
        <v>1.8447324913834</v>
      </c>
      <c r="AD168" s="122">
        <v>1.6010086034805</v>
      </c>
      <c r="AE168" s="122">
        <v>1.5256107001682999</v>
      </c>
      <c r="AF168" s="122">
        <v>1.6215263057306</v>
      </c>
      <c r="AG168" s="122">
        <v>1.8895490678897</v>
      </c>
      <c r="AH168" s="122">
        <v>1.7849242815049999</v>
      </c>
      <c r="AI168" s="122">
        <v>2.0405117831130002</v>
      </c>
      <c r="AJ168" s="122">
        <v>1.9623398853761</v>
      </c>
      <c r="AK168" s="122">
        <v>2.0039363477349998</v>
      </c>
      <c r="AL168" s="122">
        <v>0</v>
      </c>
    </row>
    <row r="169" spans="1:38" hidden="1" x14ac:dyDescent="0.25">
      <c r="A169" s="122" t="s">
        <v>1959</v>
      </c>
      <c r="B169" s="122">
        <v>1</v>
      </c>
      <c r="C169" s="122" t="s">
        <v>2131</v>
      </c>
      <c r="D169" s="122" t="s">
        <v>2093</v>
      </c>
      <c r="E169" s="122">
        <v>4</v>
      </c>
      <c r="F169" s="122">
        <v>25.331071722426199</v>
      </c>
      <c r="G169" s="122">
        <v>26.765721171986598</v>
      </c>
      <c r="H169" s="122">
        <v>27.005489132870501</v>
      </c>
      <c r="I169" s="122">
        <v>27.950296204413402</v>
      </c>
      <c r="J169" s="122">
        <v>26.849304826634501</v>
      </c>
      <c r="K169" s="122">
        <v>28.315292553501401</v>
      </c>
      <c r="L169" s="122">
        <v>30.680069473626101</v>
      </c>
      <c r="M169" s="122">
        <v>28.525696656845302</v>
      </c>
      <c r="N169" s="122">
        <v>23.5177009893738</v>
      </c>
      <c r="O169" s="122">
        <v>25.871937705269499</v>
      </c>
      <c r="P169" s="122">
        <v>26.748800290396598</v>
      </c>
      <c r="Q169" s="122">
        <v>24.1100018720037</v>
      </c>
      <c r="R169" s="122">
        <v>25.9898053621895</v>
      </c>
      <c r="S169" s="122">
        <v>26.541366339315001</v>
      </c>
      <c r="T169" s="122">
        <v>24.871687706435399</v>
      </c>
      <c r="U169" s="122">
        <v>24.514599610556001</v>
      </c>
      <c r="V169" s="122">
        <v>22.4822482039047</v>
      </c>
      <c r="W169" s="122">
        <v>24.452544764606099</v>
      </c>
      <c r="X169" s="122">
        <v>26.638577161548799</v>
      </c>
      <c r="Y169" s="122">
        <v>24.9979810800588</v>
      </c>
      <c r="Z169" s="122">
        <v>23.6929897381068</v>
      </c>
      <c r="AA169" s="122">
        <v>23.651572353618501</v>
      </c>
      <c r="AB169" s="122">
        <v>20.3209500678858</v>
      </c>
      <c r="AC169" s="122">
        <v>25.7854500763038</v>
      </c>
      <c r="AD169" s="122">
        <v>27.092759295890101</v>
      </c>
      <c r="AE169" s="122">
        <v>22.8337731162331</v>
      </c>
      <c r="AF169" s="122">
        <v>22.055001543005801</v>
      </c>
      <c r="AG169" s="122">
        <v>21.422935788141601</v>
      </c>
      <c r="AH169" s="122">
        <v>24.9677899069776</v>
      </c>
      <c r="AI169" s="122">
        <v>25.422736337351601</v>
      </c>
      <c r="AJ169" s="122">
        <v>23.119508617013899</v>
      </c>
      <c r="AK169" s="122">
        <v>22.6645707458499</v>
      </c>
      <c r="AL169" s="122">
        <v>0</v>
      </c>
    </row>
    <row r="170" spans="1:38" hidden="1" x14ac:dyDescent="0.25">
      <c r="A170" s="122" t="s">
        <v>1959</v>
      </c>
      <c r="B170" s="122">
        <v>1</v>
      </c>
      <c r="C170" s="122" t="s">
        <v>2131</v>
      </c>
      <c r="D170" s="122" t="s">
        <v>2094</v>
      </c>
      <c r="E170" s="122">
        <v>4</v>
      </c>
      <c r="F170" s="122">
        <v>9.6154874445127998</v>
      </c>
      <c r="G170" s="122">
        <v>9.8558904587931</v>
      </c>
      <c r="H170" s="122">
        <v>10.02336580871</v>
      </c>
      <c r="I170" s="122">
        <v>10.757476326091499</v>
      </c>
      <c r="J170" s="122">
        <v>10.231596802269801</v>
      </c>
      <c r="K170" s="122">
        <v>10.266930865881999</v>
      </c>
      <c r="L170" s="122">
        <v>11.6286916137225</v>
      </c>
      <c r="M170" s="122">
        <v>10.9633689409008</v>
      </c>
      <c r="N170" s="122">
        <v>9.0331791095315008</v>
      </c>
      <c r="O170" s="122">
        <v>10.2118388619378</v>
      </c>
      <c r="P170" s="122">
        <v>10.528485307499301</v>
      </c>
      <c r="Q170" s="122">
        <v>9.3370783524011003</v>
      </c>
      <c r="R170" s="122">
        <v>10.120184194684199</v>
      </c>
      <c r="S170" s="122">
        <v>11.0138727801054</v>
      </c>
      <c r="T170" s="122">
        <v>9.6003504708916001</v>
      </c>
      <c r="U170" s="122">
        <v>9.4101803526287995</v>
      </c>
      <c r="V170" s="122">
        <v>8.0027462218303995</v>
      </c>
      <c r="W170" s="122">
        <v>9.0110198992022994</v>
      </c>
      <c r="X170" s="122">
        <v>9.6787385609910999</v>
      </c>
      <c r="Y170" s="122">
        <v>8.8680685684980993</v>
      </c>
      <c r="Z170" s="122">
        <v>8.6471707303072005</v>
      </c>
      <c r="AA170" s="122">
        <v>8.2591462782177008</v>
      </c>
      <c r="AB170" s="122">
        <v>7.0272244062054998</v>
      </c>
      <c r="AC170" s="122">
        <v>8.7196302206486997</v>
      </c>
      <c r="AD170" s="122">
        <v>9.4073901992576996</v>
      </c>
      <c r="AE170" s="122">
        <v>7.9935733078036</v>
      </c>
      <c r="AF170" s="122">
        <v>7.5903420708120004</v>
      </c>
      <c r="AG170" s="122">
        <v>7.5027906619525</v>
      </c>
      <c r="AH170" s="122">
        <v>8.8612691421005003</v>
      </c>
      <c r="AI170" s="122">
        <v>8.8955890083495994</v>
      </c>
      <c r="AJ170" s="122">
        <v>8.2665806857445006</v>
      </c>
      <c r="AK170" s="122">
        <v>8.1032532253683005</v>
      </c>
      <c r="AL170" s="122">
        <v>0</v>
      </c>
    </row>
    <row r="171" spans="1:38" hidden="1" x14ac:dyDescent="0.25">
      <c r="A171" s="122" t="s">
        <v>1959</v>
      </c>
      <c r="B171" s="122">
        <v>1</v>
      </c>
      <c r="C171" s="122" t="s">
        <v>2131</v>
      </c>
      <c r="D171" s="122" t="s">
        <v>2095</v>
      </c>
      <c r="E171" s="122">
        <v>4</v>
      </c>
      <c r="F171" s="122">
        <v>4.1033973880604</v>
      </c>
      <c r="G171" s="122">
        <v>4.3707733494154999</v>
      </c>
      <c r="H171" s="122">
        <v>4.0522866725700997</v>
      </c>
      <c r="I171" s="122">
        <v>4.7514729879336004</v>
      </c>
      <c r="J171" s="122">
        <v>4.2312156117997004</v>
      </c>
      <c r="K171" s="122">
        <v>4.4367408118728999</v>
      </c>
      <c r="L171" s="122">
        <v>5.0525209126892996</v>
      </c>
      <c r="M171" s="122">
        <v>4.3149390301060997</v>
      </c>
      <c r="N171" s="122">
        <v>4.3568549478863998</v>
      </c>
      <c r="O171" s="122">
        <v>4.6011296572297002</v>
      </c>
      <c r="P171" s="122">
        <v>4.4730351753743998</v>
      </c>
      <c r="Q171" s="122">
        <v>4.2474167400061997</v>
      </c>
      <c r="R171" s="122">
        <v>4.3883964603947003</v>
      </c>
      <c r="S171" s="122">
        <v>4.4127242551750996</v>
      </c>
      <c r="T171" s="122">
        <v>4.0748646296583004</v>
      </c>
      <c r="U171" s="122">
        <v>4.0451377304126996</v>
      </c>
      <c r="V171" s="122">
        <v>3.4910955274114999</v>
      </c>
      <c r="W171" s="122">
        <v>3.9219855438155</v>
      </c>
      <c r="X171" s="122">
        <v>4.5361652219671003</v>
      </c>
      <c r="Y171" s="122">
        <v>4.4762889449807997</v>
      </c>
      <c r="Z171" s="122">
        <v>4.2017650659151</v>
      </c>
      <c r="AA171" s="122">
        <v>4.0723917251003003</v>
      </c>
      <c r="AB171" s="122">
        <v>3.1650643419533999</v>
      </c>
      <c r="AC171" s="122">
        <v>4.1630709824655998</v>
      </c>
      <c r="AD171" s="122">
        <v>4.4049214551214</v>
      </c>
      <c r="AE171" s="122">
        <v>3.7091404398833001</v>
      </c>
      <c r="AF171" s="122">
        <v>3.3603046034686002</v>
      </c>
      <c r="AG171" s="122">
        <v>3.3554358963773998</v>
      </c>
      <c r="AH171" s="122">
        <v>4.2117482225794003</v>
      </c>
      <c r="AI171" s="122">
        <v>4.3425551105632003</v>
      </c>
      <c r="AJ171" s="122">
        <v>3.9389545053903001</v>
      </c>
      <c r="AK171" s="122">
        <v>3.7736927285634998</v>
      </c>
      <c r="AL171" s="122">
        <v>0</v>
      </c>
    </row>
    <row r="172" spans="1:38" hidden="1" x14ac:dyDescent="0.25">
      <c r="A172" s="122" t="s">
        <v>1959</v>
      </c>
      <c r="B172" s="122">
        <v>1</v>
      </c>
      <c r="C172" s="122" t="s">
        <v>2131</v>
      </c>
      <c r="D172" s="122" t="s">
        <v>2096</v>
      </c>
      <c r="E172" s="122">
        <v>4</v>
      </c>
      <c r="F172" s="122">
        <v>4.066894486771</v>
      </c>
      <c r="G172" s="122">
        <v>4.3828431639101</v>
      </c>
      <c r="H172" s="122">
        <v>4.5421855303285996</v>
      </c>
      <c r="I172" s="122">
        <v>4.8807761293467999</v>
      </c>
      <c r="J172" s="122">
        <v>4.6390480794219</v>
      </c>
      <c r="K172" s="122">
        <v>4.8920123909282003</v>
      </c>
      <c r="L172" s="122">
        <v>5.1262879748458001</v>
      </c>
      <c r="M172" s="122">
        <v>4.9627120332789003</v>
      </c>
      <c r="N172" s="122">
        <v>4.1409598098261</v>
      </c>
      <c r="O172" s="122">
        <v>4.6066104372080003</v>
      </c>
      <c r="P172" s="122">
        <v>4.6560357771112004</v>
      </c>
      <c r="Q172" s="122">
        <v>3.9515306588492001</v>
      </c>
      <c r="R172" s="122">
        <v>4.0472899722277997</v>
      </c>
      <c r="S172" s="122">
        <v>4.3094112625043</v>
      </c>
      <c r="T172" s="122">
        <v>3.9765446305737999</v>
      </c>
      <c r="U172" s="122">
        <v>3.8891412639354002</v>
      </c>
      <c r="V172" s="122">
        <v>3.2642886446711001</v>
      </c>
      <c r="W172" s="122">
        <v>3.4891830415923999</v>
      </c>
      <c r="X172" s="122">
        <v>3.7205703929417999</v>
      </c>
      <c r="Y172" s="122">
        <v>3.6411076985517998</v>
      </c>
      <c r="Z172" s="122">
        <v>3.7135908863950999</v>
      </c>
      <c r="AA172" s="122">
        <v>3.4927363033240999</v>
      </c>
      <c r="AB172" s="122">
        <v>2.7904957190412998</v>
      </c>
      <c r="AC172" s="122">
        <v>3.4328418249880999</v>
      </c>
      <c r="AD172" s="122">
        <v>3.7171318139461</v>
      </c>
      <c r="AE172" s="122">
        <v>3.2234542142885001</v>
      </c>
      <c r="AF172" s="122">
        <v>2.8847317172570999</v>
      </c>
      <c r="AG172" s="122">
        <v>2.7032832952533998</v>
      </c>
      <c r="AH172" s="122">
        <v>3.2621726678608001</v>
      </c>
      <c r="AI172" s="122">
        <v>3.2579504345912</v>
      </c>
      <c r="AJ172" s="122">
        <v>2.9539503205947999</v>
      </c>
      <c r="AK172" s="122">
        <v>3.0704732288515002</v>
      </c>
      <c r="AL172" s="122">
        <v>0</v>
      </c>
    </row>
    <row r="173" spans="1:38" hidden="1" x14ac:dyDescent="0.25">
      <c r="A173" s="122" t="s">
        <v>1959</v>
      </c>
      <c r="B173" s="122">
        <v>1</v>
      </c>
      <c r="C173" s="122" t="s">
        <v>2131</v>
      </c>
      <c r="D173" s="122" t="s">
        <v>2097</v>
      </c>
      <c r="E173" s="122">
        <v>4</v>
      </c>
      <c r="F173" s="122">
        <v>3.1214975914131999</v>
      </c>
      <c r="G173" s="122">
        <v>3.2231816355780998</v>
      </c>
      <c r="H173" s="122">
        <v>3.2928503914457998</v>
      </c>
      <c r="I173" s="122">
        <v>3.2614327714039999</v>
      </c>
      <c r="J173" s="122">
        <v>3.0746257594625002</v>
      </c>
      <c r="K173" s="122">
        <v>3.0223692038993999</v>
      </c>
      <c r="L173" s="122">
        <v>3.3077656225555998</v>
      </c>
      <c r="M173" s="122">
        <v>3.3919174505015999</v>
      </c>
      <c r="N173" s="122">
        <v>3.0082484716792002</v>
      </c>
      <c r="O173" s="122">
        <v>2.9142449902926</v>
      </c>
      <c r="P173" s="122">
        <v>3.2958868721972001</v>
      </c>
      <c r="Q173" s="122">
        <v>3.1098523766819999</v>
      </c>
      <c r="R173" s="122">
        <v>2.9342477314008999</v>
      </c>
      <c r="S173" s="122">
        <v>2.7819423440466999</v>
      </c>
      <c r="T173" s="122">
        <v>2.5165459602373002</v>
      </c>
      <c r="U173" s="122">
        <v>2.4877202097826001</v>
      </c>
      <c r="V173" s="122">
        <v>2.0568424619640999</v>
      </c>
      <c r="W173" s="122">
        <v>2.1734502169530998</v>
      </c>
      <c r="X173" s="122">
        <v>2.2224668094528002</v>
      </c>
      <c r="Y173" s="122">
        <v>2.2026707027260999</v>
      </c>
      <c r="Z173" s="122">
        <v>2.6564880926544001</v>
      </c>
      <c r="AA173" s="122">
        <v>2.3004268085170998</v>
      </c>
      <c r="AB173" s="122">
        <v>1.8225352476743</v>
      </c>
      <c r="AC173" s="122">
        <v>2.206564159554</v>
      </c>
      <c r="AD173" s="122">
        <v>2.5522038300685002</v>
      </c>
      <c r="AE173" s="122">
        <v>2.1097259919377001</v>
      </c>
      <c r="AF173" s="122">
        <v>1.8028345429709001</v>
      </c>
      <c r="AG173" s="122">
        <v>1.6750599480545001</v>
      </c>
      <c r="AH173" s="122">
        <v>2.1508797846743</v>
      </c>
      <c r="AI173" s="122">
        <v>2.0590423278371</v>
      </c>
      <c r="AJ173" s="122">
        <v>1.8529781713889999</v>
      </c>
      <c r="AK173" s="122">
        <v>2.0847103741046999</v>
      </c>
      <c r="AL173" s="122">
        <v>0</v>
      </c>
    </row>
    <row r="174" spans="1:38" hidden="1" x14ac:dyDescent="0.25">
      <c r="A174" s="122" t="s">
        <v>1959</v>
      </c>
      <c r="B174" s="122">
        <v>1</v>
      </c>
      <c r="C174" s="122" t="s">
        <v>2131</v>
      </c>
      <c r="D174" s="122" t="s">
        <v>2098</v>
      </c>
      <c r="E174" s="122">
        <v>4</v>
      </c>
      <c r="F174" s="122">
        <v>14.920409183781301</v>
      </c>
      <c r="G174" s="122">
        <v>14.325750113348199</v>
      </c>
      <c r="H174" s="122">
        <v>15.964120722095201</v>
      </c>
      <c r="I174" s="122">
        <v>15.642962843158299</v>
      </c>
      <c r="J174" s="122">
        <v>15.3320087992109</v>
      </c>
      <c r="K174" s="122">
        <v>13.6627417360226</v>
      </c>
      <c r="L174" s="122">
        <v>13.7899867317968</v>
      </c>
      <c r="M174" s="122">
        <v>13.567713072313699</v>
      </c>
      <c r="N174" s="122">
        <v>12.262036468739201</v>
      </c>
      <c r="O174" s="122">
        <v>12.867093279992799</v>
      </c>
      <c r="P174" s="122">
        <v>14.456428701677501</v>
      </c>
      <c r="Q174" s="122">
        <v>15.322700942488201</v>
      </c>
      <c r="R174" s="122">
        <v>14.8428715587733</v>
      </c>
      <c r="S174" s="122">
        <v>15.625107421639401</v>
      </c>
      <c r="T174" s="122">
        <v>14.5918530444795</v>
      </c>
      <c r="U174" s="122">
        <v>14.152333140253299</v>
      </c>
      <c r="V174" s="122">
        <v>12.615160743734499</v>
      </c>
      <c r="W174" s="122">
        <v>13.133216195588</v>
      </c>
      <c r="X174" s="122">
        <v>13.2232445348632</v>
      </c>
      <c r="Y174" s="122">
        <v>13.5430284277788</v>
      </c>
      <c r="Z174" s="122">
        <v>13.4175188635597</v>
      </c>
      <c r="AA174" s="122">
        <v>13.654753235647901</v>
      </c>
      <c r="AB174" s="122">
        <v>11.263816556441</v>
      </c>
      <c r="AC174" s="122">
        <v>11.850967758894701</v>
      </c>
      <c r="AD174" s="122">
        <v>13.2748847454806</v>
      </c>
      <c r="AE174" s="122">
        <v>12.8151501489845</v>
      </c>
      <c r="AF174" s="122">
        <v>10.5293544437564</v>
      </c>
      <c r="AG174" s="122">
        <v>11.080842563563399</v>
      </c>
      <c r="AH174" s="122">
        <v>12.486075910540601</v>
      </c>
      <c r="AI174" s="122">
        <v>12.8209736916523</v>
      </c>
      <c r="AJ174" s="122">
        <v>11.2563869150292</v>
      </c>
      <c r="AK174" s="122">
        <v>10.664444342967</v>
      </c>
      <c r="AL174" s="122">
        <v>0</v>
      </c>
    </row>
    <row r="175" spans="1:38" hidden="1" x14ac:dyDescent="0.25">
      <c r="A175" s="122" t="s">
        <v>1959</v>
      </c>
      <c r="B175" s="122">
        <v>1</v>
      </c>
      <c r="C175" s="122" t="s">
        <v>2131</v>
      </c>
      <c r="D175" s="122" t="s">
        <v>2099</v>
      </c>
      <c r="E175" s="122">
        <v>4</v>
      </c>
      <c r="F175" s="122">
        <v>6.1718521139418003</v>
      </c>
      <c r="G175" s="122">
        <v>6.2847875074205</v>
      </c>
      <c r="H175" s="122">
        <v>6.6344099256181002</v>
      </c>
      <c r="I175" s="122">
        <v>6.8535420708650996</v>
      </c>
      <c r="J175" s="122">
        <v>6.7639942808443001</v>
      </c>
      <c r="K175" s="122">
        <v>6.6439416941536003</v>
      </c>
      <c r="L175" s="122">
        <v>7.5326080017701997</v>
      </c>
      <c r="M175" s="122">
        <v>6.8371380527783998</v>
      </c>
      <c r="N175" s="122">
        <v>6.0293242197665</v>
      </c>
      <c r="O175" s="122">
        <v>6.3641261267470002</v>
      </c>
      <c r="P175" s="122">
        <v>6.9416388772718003</v>
      </c>
      <c r="Q175" s="122">
        <v>6.3584560036803</v>
      </c>
      <c r="R175" s="122">
        <v>6.5609212106902</v>
      </c>
      <c r="S175" s="122">
        <v>7.3023226331286999</v>
      </c>
      <c r="T175" s="122">
        <v>7.0779753454141003</v>
      </c>
      <c r="U175" s="122">
        <v>7.0253436909170004</v>
      </c>
      <c r="V175" s="122">
        <v>5.8733099284093004</v>
      </c>
      <c r="W175" s="122">
        <v>6.4213933834042001</v>
      </c>
      <c r="X175" s="122">
        <v>6.1090642188507003</v>
      </c>
      <c r="Y175" s="122">
        <v>6.4063880952267001</v>
      </c>
      <c r="Z175" s="122">
        <v>6.5436085132346999</v>
      </c>
      <c r="AA175" s="122">
        <v>5.9281314175602997</v>
      </c>
      <c r="AB175" s="122">
        <v>5.1252352427685999</v>
      </c>
      <c r="AC175" s="122">
        <v>6.1146135786258</v>
      </c>
      <c r="AD175" s="122">
        <v>6.8771010809454998</v>
      </c>
      <c r="AE175" s="122">
        <v>6.3665014617461999</v>
      </c>
      <c r="AF175" s="122">
        <v>5.3312119878836004</v>
      </c>
      <c r="AG175" s="122">
        <v>5.1666082174341001</v>
      </c>
      <c r="AH175" s="122">
        <v>6.1302469845919996</v>
      </c>
      <c r="AI175" s="122">
        <v>5.6300781190710998</v>
      </c>
      <c r="AJ175" s="122">
        <v>5.3644165002518003</v>
      </c>
      <c r="AK175" s="122">
        <v>5.3284284519486</v>
      </c>
      <c r="AL175" s="122">
        <v>0</v>
      </c>
    </row>
    <row r="176" spans="1:38" hidden="1" x14ac:dyDescent="0.25">
      <c r="A176" s="122" t="s">
        <v>1959</v>
      </c>
      <c r="B176" s="122">
        <v>1</v>
      </c>
      <c r="C176" s="122" t="s">
        <v>2131</v>
      </c>
      <c r="D176" s="122" t="s">
        <v>2100</v>
      </c>
      <c r="E176" s="122">
        <v>4</v>
      </c>
      <c r="F176" s="122">
        <v>2.9398726688991998</v>
      </c>
      <c r="G176" s="122">
        <v>2.9965347005969001</v>
      </c>
      <c r="H176" s="122">
        <v>2.8831516701108999</v>
      </c>
      <c r="I176" s="122">
        <v>2.8861751122474</v>
      </c>
      <c r="J176" s="122">
        <v>2.9120458554558</v>
      </c>
      <c r="K176" s="122">
        <v>3.5276514873004001</v>
      </c>
      <c r="L176" s="122">
        <v>3.7465820210048002</v>
      </c>
      <c r="M176" s="122">
        <v>3.5960897252463999</v>
      </c>
      <c r="N176" s="122">
        <v>3.8177170951575001</v>
      </c>
      <c r="O176" s="122">
        <v>3.5462090108326998</v>
      </c>
      <c r="P176" s="122">
        <v>3.5062832779491</v>
      </c>
      <c r="Q176" s="122">
        <v>3.6902550215534999</v>
      </c>
      <c r="R176" s="122">
        <v>3.1770222711338998</v>
      </c>
      <c r="S176" s="122">
        <v>4.4719887631402004</v>
      </c>
      <c r="T176" s="122">
        <v>5.0197670879781997</v>
      </c>
      <c r="U176" s="122">
        <v>4.3132949333503001</v>
      </c>
      <c r="V176" s="122">
        <v>3.9268156249525998</v>
      </c>
      <c r="W176" s="122">
        <v>3.6727857039447001</v>
      </c>
      <c r="X176" s="122">
        <v>2.6707017453724999</v>
      </c>
      <c r="Y176" s="122">
        <v>2.8183310875737999</v>
      </c>
      <c r="Z176" s="122">
        <v>2.6056840181137</v>
      </c>
      <c r="AA176" s="122">
        <v>2.7315363185885002</v>
      </c>
      <c r="AB176" s="122">
        <v>2.0549731945039</v>
      </c>
      <c r="AC176" s="122">
        <v>2.2402247430878002</v>
      </c>
      <c r="AD176" s="122">
        <v>2.4554668596883</v>
      </c>
      <c r="AE176" s="122">
        <v>2.7539827893931998</v>
      </c>
      <c r="AF176" s="122">
        <v>2.5519070804271</v>
      </c>
      <c r="AG176" s="122">
        <v>2.4251531417623</v>
      </c>
      <c r="AH176" s="122">
        <v>2.7647844313859</v>
      </c>
      <c r="AI176" s="122">
        <v>2.7045403534388002</v>
      </c>
      <c r="AJ176" s="122">
        <v>2.4906926813030998</v>
      </c>
      <c r="AK176" s="122">
        <v>1.9712073668058001</v>
      </c>
      <c r="AL176" s="122">
        <v>0</v>
      </c>
    </row>
    <row r="177" spans="1:38" hidden="1" x14ac:dyDescent="0.25">
      <c r="A177" s="122" t="s">
        <v>1959</v>
      </c>
      <c r="B177" s="122">
        <v>1</v>
      </c>
      <c r="C177" s="122" t="s">
        <v>2131</v>
      </c>
      <c r="D177" s="122" t="s">
        <v>2101</v>
      </c>
      <c r="E177" s="122">
        <v>4</v>
      </c>
      <c r="F177" s="122">
        <v>21.731257753859701</v>
      </c>
      <c r="G177" s="122">
        <v>22.350934222726998</v>
      </c>
      <c r="H177" s="122">
        <v>23.231008608881201</v>
      </c>
      <c r="I177" s="122">
        <v>23.969443467327501</v>
      </c>
      <c r="J177" s="122">
        <v>23.473305702627702</v>
      </c>
      <c r="K177" s="122">
        <v>24.232710165379199</v>
      </c>
      <c r="L177" s="122">
        <v>25.9226672037551</v>
      </c>
      <c r="M177" s="122">
        <v>24.7052882443014</v>
      </c>
      <c r="N177" s="122">
        <v>20.923056479496498</v>
      </c>
      <c r="O177" s="122">
        <v>23.1345009905856</v>
      </c>
      <c r="P177" s="122">
        <v>24.194622683386001</v>
      </c>
      <c r="Q177" s="122">
        <v>23.529278664406199</v>
      </c>
      <c r="R177" s="122">
        <v>24.8105885785127</v>
      </c>
      <c r="S177" s="122">
        <v>25.9315681340988</v>
      </c>
      <c r="T177" s="122">
        <v>24.017845993916499</v>
      </c>
      <c r="U177" s="122">
        <v>23.942984434161801</v>
      </c>
      <c r="V177" s="122">
        <v>20.076453159694601</v>
      </c>
      <c r="W177" s="122">
        <v>21.090948970871299</v>
      </c>
      <c r="X177" s="122">
        <v>21.513983795905201</v>
      </c>
      <c r="Y177" s="122">
        <v>20.536903669883198</v>
      </c>
      <c r="Z177" s="122">
        <v>18.959973873247598</v>
      </c>
      <c r="AA177" s="122">
        <v>19.528660642770699</v>
      </c>
      <c r="AB177" s="122">
        <v>16.8361389971571</v>
      </c>
      <c r="AC177" s="122">
        <v>20.643705111255802</v>
      </c>
      <c r="AD177" s="122">
        <v>21.925794190512299</v>
      </c>
      <c r="AE177" s="122">
        <v>19.327486014304998</v>
      </c>
      <c r="AF177" s="122">
        <v>18.563514955092</v>
      </c>
      <c r="AG177" s="122">
        <v>18.838604333033199</v>
      </c>
      <c r="AH177" s="122">
        <v>20.945166143954001</v>
      </c>
      <c r="AI177" s="122">
        <v>21.472121516793798</v>
      </c>
      <c r="AJ177" s="122">
        <v>19.478961304588001</v>
      </c>
      <c r="AK177" s="122">
        <v>18.8498029854265</v>
      </c>
      <c r="AL177" s="122">
        <v>0</v>
      </c>
    </row>
    <row r="178" spans="1:38" hidden="1" x14ac:dyDescent="0.25">
      <c r="A178" s="122" t="s">
        <v>1959</v>
      </c>
      <c r="B178" s="122">
        <v>1</v>
      </c>
      <c r="C178" s="122" t="s">
        <v>2131</v>
      </c>
      <c r="D178" s="122" t="s">
        <v>2102</v>
      </c>
      <c r="E178" s="122">
        <v>4</v>
      </c>
      <c r="F178" s="122">
        <v>8.0889503103863998</v>
      </c>
      <c r="G178" s="122">
        <v>8.9120732051591993</v>
      </c>
      <c r="H178" s="122">
        <v>8.4152589641528994</v>
      </c>
      <c r="I178" s="122">
        <v>9.0127333034721993</v>
      </c>
      <c r="J178" s="122">
        <v>8.9042083524737006</v>
      </c>
      <c r="K178" s="122">
        <v>9.2779778491357003</v>
      </c>
      <c r="L178" s="122">
        <v>10.5565461183455</v>
      </c>
      <c r="M178" s="122">
        <v>9.5375330819416995</v>
      </c>
      <c r="N178" s="122">
        <v>7.9377921672689</v>
      </c>
      <c r="O178" s="122">
        <v>8.4314465511322005</v>
      </c>
      <c r="P178" s="122">
        <v>9.2517259844908004</v>
      </c>
      <c r="Q178" s="122">
        <v>8.8979816991373006</v>
      </c>
      <c r="R178" s="122">
        <v>9.2579319550078996</v>
      </c>
      <c r="S178" s="122">
        <v>9.7712140935795002</v>
      </c>
      <c r="T178" s="122">
        <v>9.3857831073461</v>
      </c>
      <c r="U178" s="122">
        <v>8.9566110270843993</v>
      </c>
      <c r="V178" s="122">
        <v>8.1794146643933008</v>
      </c>
      <c r="W178" s="122">
        <v>8.8504327350909993</v>
      </c>
      <c r="X178" s="122">
        <v>9.4765703503996992</v>
      </c>
      <c r="Y178" s="122">
        <v>9.0092904853595002</v>
      </c>
      <c r="Z178" s="122">
        <v>8.3205556540226002</v>
      </c>
      <c r="AA178" s="122">
        <v>8.3706394919647007</v>
      </c>
      <c r="AB178" s="122">
        <v>7.2847394467928002</v>
      </c>
      <c r="AC178" s="122">
        <v>9.2066124596949006</v>
      </c>
      <c r="AD178" s="122">
        <v>9.8628476625431993</v>
      </c>
      <c r="AE178" s="122">
        <v>8.0322367649135007</v>
      </c>
      <c r="AF178" s="122">
        <v>7.9880552276715999</v>
      </c>
      <c r="AG178" s="122">
        <v>8.5120163731552996</v>
      </c>
      <c r="AH178" s="122">
        <v>9.8291672451825001</v>
      </c>
      <c r="AI178" s="122">
        <v>10.167899062055801</v>
      </c>
      <c r="AJ178" s="122">
        <v>9.1637418092799994</v>
      </c>
      <c r="AK178" s="122">
        <v>9.1639263970432996</v>
      </c>
      <c r="AL178" s="122">
        <v>0</v>
      </c>
    </row>
    <row r="179" spans="1:38" hidden="1" x14ac:dyDescent="0.25">
      <c r="A179" s="122" t="s">
        <v>1959</v>
      </c>
      <c r="B179" s="122">
        <v>1</v>
      </c>
      <c r="C179" s="122" t="s">
        <v>2131</v>
      </c>
      <c r="D179" s="122" t="s">
        <v>2103</v>
      </c>
      <c r="E179" s="122">
        <v>4</v>
      </c>
      <c r="F179" s="122">
        <v>7.4869822439440998</v>
      </c>
      <c r="G179" s="122">
        <v>8.0250540434503996</v>
      </c>
      <c r="H179" s="122">
        <v>7.7260107248554002</v>
      </c>
      <c r="I179" s="122">
        <v>8.7564682862041003</v>
      </c>
      <c r="J179" s="122">
        <v>8.0664587396301997</v>
      </c>
      <c r="K179" s="122">
        <v>8.2569581690685006</v>
      </c>
      <c r="L179" s="122">
        <v>9.3264876367064993</v>
      </c>
      <c r="M179" s="122">
        <v>8.6476974721578994</v>
      </c>
      <c r="N179" s="122">
        <v>7.2654319702264001</v>
      </c>
      <c r="O179" s="122">
        <v>7.7752927010213</v>
      </c>
      <c r="P179" s="122">
        <v>7.7810905098302001</v>
      </c>
      <c r="Q179" s="122">
        <v>8.5092535965037008</v>
      </c>
      <c r="R179" s="122">
        <v>7.8698997463096996</v>
      </c>
      <c r="S179" s="122">
        <v>7.7962781496089004</v>
      </c>
      <c r="T179" s="122">
        <v>7.3010950987804</v>
      </c>
      <c r="U179" s="122">
        <v>7.0240033542275997</v>
      </c>
      <c r="V179" s="122">
        <v>6.2807052110557002</v>
      </c>
      <c r="W179" s="122">
        <v>6.7231021116422003</v>
      </c>
      <c r="X179" s="122">
        <v>7.5692157974827996</v>
      </c>
      <c r="Y179" s="122">
        <v>6.9429473583590999</v>
      </c>
      <c r="Z179" s="122">
        <v>6.9539258365540002</v>
      </c>
      <c r="AA179" s="122">
        <v>6.5599213108030003</v>
      </c>
      <c r="AB179" s="122">
        <v>5.2705224599887996</v>
      </c>
      <c r="AC179" s="122">
        <v>6.6942562723333001</v>
      </c>
      <c r="AD179" s="122">
        <v>7.2904755218385997</v>
      </c>
      <c r="AE179" s="122">
        <v>6.0071202307118998</v>
      </c>
      <c r="AF179" s="122">
        <v>5.6030656613314003</v>
      </c>
      <c r="AG179" s="122">
        <v>5.3759312235400003</v>
      </c>
      <c r="AH179" s="122">
        <v>7.1986221531194001</v>
      </c>
      <c r="AI179" s="122">
        <v>7.2112129099956004</v>
      </c>
      <c r="AJ179" s="122">
        <v>6.3573937703069001</v>
      </c>
      <c r="AK179" s="122">
        <v>6.3276484635183996</v>
      </c>
      <c r="AL179" s="122">
        <v>0</v>
      </c>
    </row>
    <row r="180" spans="1:38" hidden="1" x14ac:dyDescent="0.25">
      <c r="A180" s="122" t="s">
        <v>1959</v>
      </c>
      <c r="B180" s="122">
        <v>1</v>
      </c>
      <c r="C180" s="122" t="s">
        <v>2131</v>
      </c>
      <c r="D180" s="122" t="s">
        <v>2104</v>
      </c>
      <c r="E180" s="122">
        <v>4</v>
      </c>
      <c r="F180" s="122">
        <v>1.8453045182612</v>
      </c>
      <c r="G180" s="122">
        <v>1.825104180434</v>
      </c>
      <c r="H180" s="122">
        <v>1.8682978859934001</v>
      </c>
      <c r="I180" s="122">
        <v>2.0247030135678998</v>
      </c>
      <c r="J180" s="122">
        <v>1.9603706794364</v>
      </c>
      <c r="K180" s="122">
        <v>1.8912368323154001</v>
      </c>
      <c r="L180" s="122">
        <v>2.1741379668144001</v>
      </c>
      <c r="M180" s="122">
        <v>2.0112648455333999</v>
      </c>
      <c r="N180" s="122">
        <v>1.8559053368848999</v>
      </c>
      <c r="O180" s="122">
        <v>1.8718653150446001</v>
      </c>
      <c r="P180" s="122">
        <v>2.3830063527277998</v>
      </c>
      <c r="Q180" s="122">
        <v>2.4260978608025998</v>
      </c>
      <c r="R180" s="122">
        <v>2.0966466162430999</v>
      </c>
      <c r="S180" s="122">
        <v>1.9614598999687001</v>
      </c>
      <c r="T180" s="122">
        <v>1.7962039937661001</v>
      </c>
      <c r="U180" s="122">
        <v>1.7632578291895</v>
      </c>
      <c r="V180" s="122">
        <v>1.5716171523078999</v>
      </c>
      <c r="W180" s="122">
        <v>1.6170720992505001</v>
      </c>
      <c r="X180" s="122">
        <v>1.7826123508356</v>
      </c>
      <c r="Y180" s="122">
        <v>1.7718861411388001</v>
      </c>
      <c r="Z180" s="122">
        <v>1.9636359408084001</v>
      </c>
      <c r="AA180" s="122">
        <v>1.7349726444842</v>
      </c>
      <c r="AB180" s="122">
        <v>1.3586949948681999</v>
      </c>
      <c r="AC180" s="122">
        <v>1.7046474157103</v>
      </c>
      <c r="AD180" s="122">
        <v>1.967045685912</v>
      </c>
      <c r="AE180" s="122">
        <v>1.6043312335132001</v>
      </c>
      <c r="AF180" s="122">
        <v>1.4260799008089999</v>
      </c>
      <c r="AG180" s="122">
        <v>1.3106046187669</v>
      </c>
      <c r="AH180" s="122">
        <v>1.6719749235376999</v>
      </c>
      <c r="AI180" s="122">
        <v>1.6274013712537001</v>
      </c>
      <c r="AJ180" s="122">
        <v>1.4314008832019001</v>
      </c>
      <c r="AK180" s="122">
        <v>1.489596121695</v>
      </c>
      <c r="AL180" s="122">
        <v>0</v>
      </c>
    </row>
    <row r="181" spans="1:38" hidden="1" x14ac:dyDescent="0.25">
      <c r="A181" s="122" t="s">
        <v>1959</v>
      </c>
      <c r="B181" s="122">
        <v>1</v>
      </c>
      <c r="C181" s="122" t="s">
        <v>2131</v>
      </c>
      <c r="D181" s="122" t="s">
        <v>2105</v>
      </c>
      <c r="E181" s="122">
        <v>4</v>
      </c>
      <c r="F181" s="122">
        <v>1.2531177888680001</v>
      </c>
      <c r="G181" s="122">
        <v>1.3109524717762999</v>
      </c>
      <c r="H181" s="122">
        <v>1.1282508202616</v>
      </c>
      <c r="I181" s="122">
        <v>1.3252479540271001</v>
      </c>
      <c r="J181" s="122">
        <v>1.2100410854839001</v>
      </c>
      <c r="K181" s="122">
        <v>1.2700343801538001</v>
      </c>
      <c r="L181" s="122">
        <v>1.4612343373856</v>
      </c>
      <c r="M181" s="122">
        <v>1.4656263787471</v>
      </c>
      <c r="N181" s="122">
        <v>1.2176870390679</v>
      </c>
      <c r="O181" s="122">
        <v>1.2344718952702001</v>
      </c>
      <c r="P181" s="122">
        <v>1.3787809722529001</v>
      </c>
      <c r="Q181" s="122">
        <v>1.3835169006287</v>
      </c>
      <c r="R181" s="122">
        <v>1.4514494237294999</v>
      </c>
      <c r="S181" s="122">
        <v>1.5279193989761</v>
      </c>
      <c r="T181" s="122">
        <v>1.630984839006</v>
      </c>
      <c r="U181" s="122">
        <v>1.6009121357561</v>
      </c>
      <c r="V181" s="122">
        <v>1.5730168991792</v>
      </c>
      <c r="W181" s="122">
        <v>1.6249833358750001</v>
      </c>
      <c r="X181" s="122">
        <v>1.7926322307475999</v>
      </c>
      <c r="Y181" s="122">
        <v>1.7852506509777</v>
      </c>
      <c r="Z181" s="122">
        <v>1.6435518417460999</v>
      </c>
      <c r="AA181" s="122">
        <v>1.7192158780327</v>
      </c>
      <c r="AB181" s="122">
        <v>1.4692993407752999</v>
      </c>
      <c r="AC181" s="122">
        <v>1.5603669761021</v>
      </c>
      <c r="AD181" s="122">
        <v>1.6241697295605</v>
      </c>
      <c r="AE181" s="122">
        <v>1.499185938348</v>
      </c>
      <c r="AF181" s="122">
        <v>1.4562235204308001</v>
      </c>
      <c r="AG181" s="122">
        <v>1.6567257916592</v>
      </c>
      <c r="AH181" s="122">
        <v>1.7006512423927</v>
      </c>
      <c r="AI181" s="122">
        <v>1.9492622677517999</v>
      </c>
      <c r="AJ181" s="122">
        <v>1.7833733287049001</v>
      </c>
      <c r="AK181" s="122">
        <v>1.6943197360658</v>
      </c>
      <c r="AL181" s="122">
        <v>0</v>
      </c>
    </row>
    <row r="182" spans="1:38" hidden="1" x14ac:dyDescent="0.25">
      <c r="A182" s="122" t="s">
        <v>1959</v>
      </c>
      <c r="B182" s="122">
        <v>1</v>
      </c>
      <c r="C182" s="122" t="s">
        <v>2131</v>
      </c>
      <c r="D182" s="122" t="s">
        <v>2106</v>
      </c>
      <c r="E182" s="122">
        <v>4</v>
      </c>
      <c r="F182" s="122">
        <v>5.2465108343287996</v>
      </c>
      <c r="G182" s="122">
        <v>5.4089603316461998</v>
      </c>
      <c r="H182" s="122">
        <v>5.9714026514128999</v>
      </c>
      <c r="I182" s="122">
        <v>6.1563082406031002</v>
      </c>
      <c r="J182" s="122">
        <v>5.7908125676091</v>
      </c>
      <c r="K182" s="122">
        <v>6.3701604916274999</v>
      </c>
      <c r="L182" s="122">
        <v>7.3872665009659002</v>
      </c>
      <c r="M182" s="122">
        <v>6.7365270939639998</v>
      </c>
      <c r="N182" s="122">
        <v>6.5319061800598996</v>
      </c>
      <c r="O182" s="122">
        <v>6.1901921276067</v>
      </c>
      <c r="P182" s="122">
        <v>7.0133834937461996</v>
      </c>
      <c r="Q182" s="122">
        <v>6.7541898877455004</v>
      </c>
      <c r="R182" s="122">
        <v>6.2454146692226997</v>
      </c>
      <c r="S182" s="122">
        <v>7.1454037523976002</v>
      </c>
      <c r="T182" s="122">
        <v>7.1210719985689002</v>
      </c>
      <c r="U182" s="122">
        <v>6.5328148820217002</v>
      </c>
      <c r="V182" s="122">
        <v>5.6683897249645003</v>
      </c>
      <c r="W182" s="122">
        <v>5.5200148575821997</v>
      </c>
      <c r="X182" s="122">
        <v>5.8447761485924001</v>
      </c>
      <c r="Y182" s="122">
        <v>5.7098967638601001</v>
      </c>
      <c r="Z182" s="122">
        <v>6.3920245321799003</v>
      </c>
      <c r="AA182" s="122">
        <v>5.1581992866388999</v>
      </c>
      <c r="AB182" s="122">
        <v>4.3203155784167997</v>
      </c>
      <c r="AC182" s="122">
        <v>5.1400098670794003</v>
      </c>
      <c r="AD182" s="122">
        <v>5.6746409477365001</v>
      </c>
      <c r="AE182" s="122">
        <v>5.2717815097314</v>
      </c>
      <c r="AF182" s="122">
        <v>5.0082585335268996</v>
      </c>
      <c r="AG182" s="122">
        <v>4.4454684415813999</v>
      </c>
      <c r="AH182" s="122">
        <v>5.4866248620885001</v>
      </c>
      <c r="AI182" s="122">
        <v>5.1274728961367</v>
      </c>
      <c r="AJ182" s="122">
        <v>4.7545710303225004</v>
      </c>
      <c r="AK182" s="122">
        <v>5.2370431180220001</v>
      </c>
      <c r="AL182" s="122">
        <v>0</v>
      </c>
    </row>
    <row r="183" spans="1:38" hidden="1" x14ac:dyDescent="0.25">
      <c r="A183" s="122" t="s">
        <v>1959</v>
      </c>
      <c r="B183" s="122">
        <v>1</v>
      </c>
      <c r="C183" s="122" t="s">
        <v>2131</v>
      </c>
      <c r="D183" s="122" t="s">
        <v>2107</v>
      </c>
      <c r="E183" s="122">
        <v>4</v>
      </c>
      <c r="F183" s="122">
        <v>0.99896511270279997</v>
      </c>
      <c r="G183" s="122">
        <v>1.11574207802</v>
      </c>
      <c r="H183" s="122">
        <v>0.96623771101870004</v>
      </c>
      <c r="I183" s="122">
        <v>0.99025296776149996</v>
      </c>
      <c r="J183" s="122">
        <v>0.92750076123689995</v>
      </c>
      <c r="K183" s="122">
        <v>0.9796721658052</v>
      </c>
      <c r="L183" s="122">
        <v>1.1526648903953001</v>
      </c>
      <c r="M183" s="122">
        <v>1.1724613132871</v>
      </c>
      <c r="N183" s="122">
        <v>0.95846670435220005</v>
      </c>
      <c r="O183" s="122">
        <v>1.052689066776</v>
      </c>
      <c r="P183" s="122">
        <v>1.1741856017648</v>
      </c>
      <c r="Q183" s="122">
        <v>1.2031153790268001</v>
      </c>
      <c r="R183" s="122">
        <v>1.16603962737</v>
      </c>
      <c r="S183" s="122">
        <v>1.2251699541048</v>
      </c>
      <c r="T183" s="122">
        <v>1.2457548934231999</v>
      </c>
      <c r="U183" s="122">
        <v>1.1555429910732999</v>
      </c>
      <c r="V183" s="122">
        <v>0.99261602919909997</v>
      </c>
      <c r="W183" s="122">
        <v>1.0864741695164</v>
      </c>
      <c r="X183" s="122">
        <v>1.1997613304801</v>
      </c>
      <c r="Y183" s="122">
        <v>1.0678255999921</v>
      </c>
      <c r="Z183" s="122">
        <v>0.9899347638346</v>
      </c>
      <c r="AA183" s="122">
        <v>1.0428743143784001</v>
      </c>
      <c r="AB183" s="122">
        <v>0.85764569219289999</v>
      </c>
      <c r="AC183" s="122">
        <v>1.0541433980117001</v>
      </c>
      <c r="AD183" s="122">
        <v>1.1245825819662001</v>
      </c>
      <c r="AE183" s="122">
        <v>0.95028176286470001</v>
      </c>
      <c r="AF183" s="122">
        <v>0.90884933694329995</v>
      </c>
      <c r="AG183" s="122">
        <v>0.9443105390723</v>
      </c>
      <c r="AH183" s="122">
        <v>1.1119717915747001</v>
      </c>
      <c r="AI183" s="122">
        <v>1.2842573646738</v>
      </c>
      <c r="AJ183" s="122">
        <v>0.97455261070919996</v>
      </c>
      <c r="AK183" s="122">
        <v>1.0210782547115</v>
      </c>
      <c r="AL183" s="122">
        <v>0</v>
      </c>
    </row>
    <row r="184" spans="1:38" hidden="1" x14ac:dyDescent="0.25">
      <c r="A184" s="122" t="s">
        <v>1959</v>
      </c>
      <c r="B184" s="122">
        <v>1</v>
      </c>
      <c r="C184" s="122" t="s">
        <v>2131</v>
      </c>
      <c r="D184" s="122" t="s">
        <v>475</v>
      </c>
      <c r="E184" s="122">
        <v>4</v>
      </c>
      <c r="F184" s="122">
        <v>2.4664503055735998</v>
      </c>
      <c r="G184" s="122">
        <v>2.7169721621498999</v>
      </c>
      <c r="H184" s="122">
        <v>2.5244890683776999</v>
      </c>
      <c r="I184" s="122">
        <v>2.8609588686113998</v>
      </c>
      <c r="J184" s="122">
        <v>2.6576633074796998</v>
      </c>
      <c r="K184" s="122">
        <v>2.6911598934137002</v>
      </c>
      <c r="L184" s="122">
        <v>3.07295232823</v>
      </c>
      <c r="M184" s="122">
        <v>2.8852299386791</v>
      </c>
      <c r="N184" s="122">
        <v>2.6396314745640002</v>
      </c>
      <c r="O184" s="122">
        <v>2.6372260530917</v>
      </c>
      <c r="P184" s="122">
        <v>2.7783691559010002</v>
      </c>
      <c r="Q184" s="122">
        <v>2.9920537271822001</v>
      </c>
      <c r="R184" s="122">
        <v>2.9001361362318998</v>
      </c>
      <c r="S184" s="122">
        <v>2.7662240995077001</v>
      </c>
      <c r="T184" s="122">
        <v>2.5253646182153999</v>
      </c>
      <c r="U184" s="122">
        <v>2.5204000536272</v>
      </c>
      <c r="V184" s="122">
        <v>2.3564508200837002</v>
      </c>
      <c r="W184" s="122">
        <v>2.5524960128005998</v>
      </c>
      <c r="X184" s="122">
        <v>2.8856465767607999</v>
      </c>
      <c r="Y184" s="122">
        <v>2.6941118816420002</v>
      </c>
      <c r="Z184" s="122">
        <v>2.6812936518616</v>
      </c>
      <c r="AA184" s="122">
        <v>2.6358847941766999</v>
      </c>
      <c r="AB184" s="122">
        <v>2.0654580547174999</v>
      </c>
      <c r="AC184" s="122">
        <v>2.7231232931432001</v>
      </c>
      <c r="AD184" s="122">
        <v>2.7685005890437999</v>
      </c>
      <c r="AE184" s="122">
        <v>2.3358747967841</v>
      </c>
      <c r="AF184" s="122">
        <v>2.200964660835</v>
      </c>
      <c r="AG184" s="122">
        <v>2.1893846132590999</v>
      </c>
      <c r="AH184" s="122">
        <v>2.7802656328322</v>
      </c>
      <c r="AI184" s="122">
        <v>2.8452961608482998</v>
      </c>
      <c r="AJ184" s="122">
        <v>2.4917719420981999</v>
      </c>
      <c r="AK184" s="122">
        <v>2.4308128466094998</v>
      </c>
      <c r="AL184" s="122">
        <v>0</v>
      </c>
    </row>
    <row r="185" spans="1:38" hidden="1" x14ac:dyDescent="0.25">
      <c r="A185" s="122" t="s">
        <v>1959</v>
      </c>
      <c r="B185" s="122">
        <v>1</v>
      </c>
      <c r="C185" s="122" t="s">
        <v>2131</v>
      </c>
      <c r="D185" s="122" t="s">
        <v>2108</v>
      </c>
      <c r="E185" s="122">
        <v>4</v>
      </c>
      <c r="F185" s="122">
        <v>2.4098228069318002</v>
      </c>
      <c r="G185" s="122">
        <v>2.4441689476939001</v>
      </c>
      <c r="H185" s="122">
        <v>2.4658528977349001</v>
      </c>
      <c r="I185" s="122">
        <v>2.3800714787559998</v>
      </c>
      <c r="J185" s="122">
        <v>2.4049495216165999</v>
      </c>
      <c r="K185" s="122">
        <v>2.4922272665865002</v>
      </c>
      <c r="L185" s="122">
        <v>2.7155563625349002</v>
      </c>
      <c r="M185" s="122">
        <v>2.6803033944819998</v>
      </c>
      <c r="N185" s="122">
        <v>2.5747788641952001</v>
      </c>
      <c r="O185" s="122">
        <v>2.5417409908984001</v>
      </c>
      <c r="P185" s="122">
        <v>2.6389248799224001</v>
      </c>
      <c r="Q185" s="122">
        <v>2.7019488509193001</v>
      </c>
      <c r="R185" s="122">
        <v>2.4478745470056</v>
      </c>
      <c r="S185" s="122">
        <v>3.0982800300247</v>
      </c>
      <c r="T185" s="122">
        <v>3.2684900634160998</v>
      </c>
      <c r="U185" s="122">
        <v>2.9688850970212002</v>
      </c>
      <c r="V185" s="122">
        <v>2.7192983403066999</v>
      </c>
      <c r="W185" s="122">
        <v>2.6735139645725998</v>
      </c>
      <c r="X185" s="122">
        <v>2.4271707285947999</v>
      </c>
      <c r="Y185" s="122">
        <v>2.4663721615186001</v>
      </c>
      <c r="Z185" s="122">
        <v>2.2225290632921002</v>
      </c>
      <c r="AA185" s="122">
        <v>2.3741401156211999</v>
      </c>
      <c r="AB185" s="122">
        <v>1.8304891459153001</v>
      </c>
      <c r="AC185" s="122">
        <v>2.1882042893848999</v>
      </c>
      <c r="AD185" s="122">
        <v>2.6489414842660999</v>
      </c>
      <c r="AE185" s="122">
        <v>2.5480916963681999</v>
      </c>
      <c r="AF185" s="122">
        <v>2.2778748378191001</v>
      </c>
      <c r="AG185" s="122">
        <v>2.3675104638743001</v>
      </c>
      <c r="AH185" s="122">
        <v>2.7599038889943999</v>
      </c>
      <c r="AI185" s="122">
        <v>2.7065375268824998</v>
      </c>
      <c r="AJ185" s="122">
        <v>2.474724030999</v>
      </c>
      <c r="AK185" s="122">
        <v>1.9556786848823</v>
      </c>
      <c r="AL185" s="122">
        <v>0</v>
      </c>
    </row>
    <row r="186" spans="1:38" hidden="1" x14ac:dyDescent="0.25">
      <c r="A186" s="122" t="s">
        <v>1959</v>
      </c>
      <c r="B186" s="122">
        <v>1</v>
      </c>
      <c r="C186" s="122" t="s">
        <v>2131</v>
      </c>
      <c r="D186" s="122" t="s">
        <v>2109</v>
      </c>
      <c r="E186" s="122">
        <v>4</v>
      </c>
      <c r="F186" s="122">
        <v>15.230174483814199</v>
      </c>
      <c r="G186" s="122">
        <v>15.2594514894562</v>
      </c>
      <c r="H186" s="122">
        <v>16.334334145693301</v>
      </c>
      <c r="I186" s="122">
        <v>15.7384268800927</v>
      </c>
      <c r="J186" s="122">
        <v>17.564838809083501</v>
      </c>
      <c r="K186" s="122">
        <v>15.537548583268</v>
      </c>
      <c r="L186" s="122">
        <v>17.3590092226266</v>
      </c>
      <c r="M186" s="122">
        <v>16.622401165686899</v>
      </c>
      <c r="N186" s="122">
        <v>14.615756603018401</v>
      </c>
      <c r="O186" s="122">
        <v>15.5738738916214</v>
      </c>
      <c r="P186" s="122">
        <v>16.364352036955498</v>
      </c>
      <c r="Q186" s="122">
        <v>16.022963462281801</v>
      </c>
      <c r="R186" s="122">
        <v>15.4050735864434</v>
      </c>
      <c r="S186" s="122">
        <v>18.1401159193992</v>
      </c>
      <c r="T186" s="122">
        <v>17.3219071418726</v>
      </c>
      <c r="U186" s="122">
        <v>16.5885465328805</v>
      </c>
      <c r="V186" s="122">
        <v>14.111472750983999</v>
      </c>
      <c r="W186" s="122">
        <v>15.951681237972601</v>
      </c>
      <c r="X186" s="122">
        <v>15.316953399395899</v>
      </c>
      <c r="Y186" s="122">
        <v>15.4204713588862</v>
      </c>
      <c r="Z186" s="122">
        <v>14.5863466655927</v>
      </c>
      <c r="AA186" s="122">
        <v>13.9777655800003</v>
      </c>
      <c r="AB186" s="122">
        <v>12.3062343074096</v>
      </c>
      <c r="AC186" s="122">
        <v>14.557632648201499</v>
      </c>
      <c r="AD186" s="122">
        <v>16.035246406356698</v>
      </c>
      <c r="AE186" s="122">
        <v>15.249039284459201</v>
      </c>
      <c r="AF186" s="122">
        <v>13.278662265488499</v>
      </c>
      <c r="AG186" s="122">
        <v>13.499670780060301</v>
      </c>
      <c r="AH186" s="122">
        <v>15.472577002103799</v>
      </c>
      <c r="AI186" s="122">
        <v>14.9608701492152</v>
      </c>
      <c r="AJ186" s="122">
        <v>13.721913227573401</v>
      </c>
      <c r="AK186" s="122">
        <v>14.1638912546633</v>
      </c>
      <c r="AL186" s="122">
        <v>0</v>
      </c>
    </row>
    <row r="187" spans="1:38" hidden="1" x14ac:dyDescent="0.25">
      <c r="A187" s="122" t="s">
        <v>1959</v>
      </c>
      <c r="B187" s="122">
        <v>1</v>
      </c>
      <c r="C187" s="122" t="s">
        <v>2131</v>
      </c>
      <c r="D187" s="122" t="s">
        <v>2110</v>
      </c>
      <c r="E187" s="122">
        <v>4</v>
      </c>
      <c r="F187" s="122">
        <v>1.9793639281833</v>
      </c>
      <c r="G187" s="122">
        <v>1.9707753693540999</v>
      </c>
      <c r="H187" s="122">
        <v>2.0082255975189001</v>
      </c>
      <c r="I187" s="122">
        <v>1.9543323452004999</v>
      </c>
      <c r="J187" s="122">
        <v>1.8262275179087999</v>
      </c>
      <c r="K187" s="122">
        <v>1.7631492331372001</v>
      </c>
      <c r="L187" s="122">
        <v>2.0517489542310998</v>
      </c>
      <c r="M187" s="122">
        <v>2.2422765029793998</v>
      </c>
      <c r="N187" s="122">
        <v>2.2355007089607999</v>
      </c>
      <c r="O187" s="122">
        <v>2.3317083302724</v>
      </c>
      <c r="P187" s="122">
        <v>2.3315675020529998</v>
      </c>
      <c r="Q187" s="122">
        <v>2.5963645385698002</v>
      </c>
      <c r="R187" s="122">
        <v>2.3681480517960001</v>
      </c>
      <c r="S187" s="122">
        <v>2.2104187459034002</v>
      </c>
      <c r="T187" s="122">
        <v>2.311227452856</v>
      </c>
      <c r="U187" s="122">
        <v>2.2841797002086999</v>
      </c>
      <c r="V187" s="122">
        <v>2.1468178824278001</v>
      </c>
      <c r="W187" s="122">
        <v>2.2424733045959</v>
      </c>
      <c r="X187" s="122">
        <v>2.2949290924560999</v>
      </c>
      <c r="Y187" s="122">
        <v>2.2076794005517999</v>
      </c>
      <c r="Z187" s="122">
        <v>2.3084606156232002</v>
      </c>
      <c r="AA187" s="122">
        <v>2.2204914933786002</v>
      </c>
      <c r="AB187" s="122">
        <v>2.0730498523122001</v>
      </c>
      <c r="AC187" s="122">
        <v>2.3309345664381</v>
      </c>
      <c r="AD187" s="122">
        <v>2.0825770286453</v>
      </c>
      <c r="AE187" s="122">
        <v>2.0942367258804002</v>
      </c>
      <c r="AF187" s="122">
        <v>2.1010217160978</v>
      </c>
      <c r="AG187" s="122">
        <v>1.8998754413736001</v>
      </c>
      <c r="AH187" s="122">
        <v>2.1610918029429</v>
      </c>
      <c r="AI187" s="122">
        <v>2.6104211132068</v>
      </c>
      <c r="AJ187" s="122">
        <v>2.2856712270817998</v>
      </c>
      <c r="AK187" s="122">
        <v>2.2531875096038001</v>
      </c>
      <c r="AL187" s="122">
        <v>0</v>
      </c>
    </row>
    <row r="188" spans="1:38" hidden="1" x14ac:dyDescent="0.25">
      <c r="A188" s="122" t="s">
        <v>1959</v>
      </c>
      <c r="B188" s="122">
        <v>1</v>
      </c>
      <c r="C188" s="122" t="s">
        <v>2131</v>
      </c>
      <c r="D188" s="122" t="s">
        <v>2111</v>
      </c>
      <c r="E188" s="122">
        <v>4</v>
      </c>
      <c r="F188" s="122">
        <v>1.1943180695569</v>
      </c>
      <c r="G188" s="122">
        <v>1.3010197271702999</v>
      </c>
      <c r="H188" s="122">
        <v>1.2310366382761</v>
      </c>
      <c r="I188" s="122">
        <v>1.3603723976024</v>
      </c>
      <c r="J188" s="122">
        <v>1.3811579422892999</v>
      </c>
      <c r="K188" s="122">
        <v>1.3052831757089001</v>
      </c>
      <c r="L188" s="122">
        <v>1.4364196580238999</v>
      </c>
      <c r="M188" s="122">
        <v>1.5942951611563001</v>
      </c>
      <c r="N188" s="122">
        <v>1.898193908411</v>
      </c>
      <c r="O188" s="122">
        <v>1.8168228782127001</v>
      </c>
      <c r="P188" s="122">
        <v>1.8366295184790999</v>
      </c>
      <c r="Q188" s="122">
        <v>1.9685179595686999</v>
      </c>
      <c r="R188" s="122">
        <v>1.9888141994118</v>
      </c>
      <c r="S188" s="122">
        <v>1.9700993316925</v>
      </c>
      <c r="T188" s="122">
        <v>2.1658352401910999</v>
      </c>
      <c r="U188" s="122">
        <v>2.2153464764967001</v>
      </c>
      <c r="V188" s="122">
        <v>2.2837079212260001</v>
      </c>
      <c r="W188" s="122">
        <v>2.2784349627001999</v>
      </c>
      <c r="X188" s="122">
        <v>2.3165418857898001</v>
      </c>
      <c r="Y188" s="122">
        <v>2.3384388481534</v>
      </c>
      <c r="Z188" s="122">
        <v>2.3711526963648</v>
      </c>
      <c r="AA188" s="122">
        <v>2.3972173403557999</v>
      </c>
      <c r="AB188" s="122">
        <v>2.1700896756255998</v>
      </c>
      <c r="AC188" s="122">
        <v>2.4555351303192001</v>
      </c>
      <c r="AD188" s="122">
        <v>2.0582034870924</v>
      </c>
      <c r="AE188" s="122">
        <v>2.1730929419736</v>
      </c>
      <c r="AF188" s="122">
        <v>2.2912066038423999</v>
      </c>
      <c r="AG188" s="122">
        <v>2.3956141652515002</v>
      </c>
      <c r="AH188" s="122">
        <v>2.4204970948565001</v>
      </c>
      <c r="AI188" s="122">
        <v>2.7779825095701001</v>
      </c>
      <c r="AJ188" s="122">
        <v>2.6792802226164998</v>
      </c>
      <c r="AK188" s="122">
        <v>2.6083022642975999</v>
      </c>
      <c r="AL188" s="122">
        <v>0</v>
      </c>
    </row>
    <row r="189" spans="1:38" hidden="1" x14ac:dyDescent="0.25">
      <c r="A189" s="122" t="s">
        <v>1959</v>
      </c>
      <c r="B189" s="122">
        <v>1</v>
      </c>
      <c r="C189" s="122" t="s">
        <v>2131</v>
      </c>
      <c r="D189" s="122" t="s">
        <v>2112</v>
      </c>
      <c r="E189" s="122">
        <v>4</v>
      </c>
      <c r="F189" s="122">
        <v>33.564462367925401</v>
      </c>
      <c r="G189" s="122">
        <v>33.123699130147301</v>
      </c>
      <c r="H189" s="122">
        <v>35.815488761565398</v>
      </c>
      <c r="I189" s="122">
        <v>34.612978978592601</v>
      </c>
      <c r="J189" s="122">
        <v>34.087544501692904</v>
      </c>
      <c r="K189" s="122">
        <v>32.872580773126799</v>
      </c>
      <c r="L189" s="122">
        <v>35.509178421804698</v>
      </c>
      <c r="M189" s="122">
        <v>33.566557168328202</v>
      </c>
      <c r="N189" s="122">
        <v>30.3119605065393</v>
      </c>
      <c r="O189" s="122">
        <v>32.682784067396298</v>
      </c>
      <c r="P189" s="122">
        <v>37.568073637085497</v>
      </c>
      <c r="Q189" s="122">
        <v>37.399989419227701</v>
      </c>
      <c r="R189" s="122">
        <v>34.675550940795503</v>
      </c>
      <c r="S189" s="122">
        <v>38.070840423325699</v>
      </c>
      <c r="T189" s="122">
        <v>37.6917369400499</v>
      </c>
      <c r="U189" s="122">
        <v>37.946278813958699</v>
      </c>
      <c r="V189" s="122">
        <v>32.3157259060931</v>
      </c>
      <c r="W189" s="122">
        <v>35.649694714115398</v>
      </c>
      <c r="X189" s="122">
        <v>33.046945021974999</v>
      </c>
      <c r="Y189" s="122">
        <v>32.226045064092602</v>
      </c>
      <c r="Z189" s="122">
        <v>31.28503531226</v>
      </c>
      <c r="AA189" s="122">
        <v>30.930517117515102</v>
      </c>
      <c r="AB189" s="122">
        <v>29.185530425790901</v>
      </c>
      <c r="AC189" s="122">
        <v>31.294062364448099</v>
      </c>
      <c r="AD189" s="122">
        <v>34.842324432028498</v>
      </c>
      <c r="AE189" s="122">
        <v>34.227763135961702</v>
      </c>
      <c r="AF189" s="122">
        <v>29.503679676926499</v>
      </c>
      <c r="AG189" s="122">
        <v>29.7989413574834</v>
      </c>
      <c r="AH189" s="122">
        <v>35.151689786456302</v>
      </c>
      <c r="AI189" s="122">
        <v>34.514724127547801</v>
      </c>
      <c r="AJ189" s="122">
        <v>30.411267746900801</v>
      </c>
      <c r="AK189" s="122">
        <v>31.0033090039434</v>
      </c>
      <c r="AL189" s="122">
        <v>0</v>
      </c>
    </row>
    <row r="190" spans="1:38" hidden="1" x14ac:dyDescent="0.25">
      <c r="A190" s="122" t="s">
        <v>1959</v>
      </c>
      <c r="B190" s="122">
        <v>1</v>
      </c>
      <c r="C190" s="122" t="s">
        <v>2131</v>
      </c>
      <c r="D190" s="122" t="s">
        <v>2113</v>
      </c>
      <c r="E190" s="122">
        <v>4</v>
      </c>
      <c r="F190" s="122">
        <v>20.5919045240523</v>
      </c>
      <c r="G190" s="122">
        <v>21.2341317566739</v>
      </c>
      <c r="H190" s="122">
        <v>22.175377295640399</v>
      </c>
      <c r="I190" s="122">
        <v>22.956463101816698</v>
      </c>
      <c r="J190" s="122">
        <v>22.194248220045498</v>
      </c>
      <c r="K190" s="122">
        <v>22.843183761712901</v>
      </c>
      <c r="L190" s="122">
        <v>24.193682705867399</v>
      </c>
      <c r="M190" s="122">
        <v>22.8671975043064</v>
      </c>
      <c r="N190" s="122">
        <v>19.185189275863799</v>
      </c>
      <c r="O190" s="122">
        <v>21.1571490627157</v>
      </c>
      <c r="P190" s="122">
        <v>22.000589799169202</v>
      </c>
      <c r="Q190" s="122">
        <v>19.4680425303767</v>
      </c>
      <c r="R190" s="122">
        <v>20.455299100970699</v>
      </c>
      <c r="S190" s="122">
        <v>21.889046536354702</v>
      </c>
      <c r="T190" s="122">
        <v>20.669177262584299</v>
      </c>
      <c r="U190" s="122">
        <v>20.414811643052801</v>
      </c>
      <c r="V190" s="122">
        <v>17.2436892549389</v>
      </c>
      <c r="W190" s="122">
        <v>18.8479435145174</v>
      </c>
      <c r="X190" s="122">
        <v>19.076350285341999</v>
      </c>
      <c r="Y190" s="122">
        <v>18.403888515120801</v>
      </c>
      <c r="Z190" s="122">
        <v>17.625884167851702</v>
      </c>
      <c r="AA190" s="122">
        <v>17.620168205001001</v>
      </c>
      <c r="AB190" s="122">
        <v>15.231250436295801</v>
      </c>
      <c r="AC190" s="122">
        <v>17.9346998688622</v>
      </c>
      <c r="AD190" s="122">
        <v>19.749781917280799</v>
      </c>
      <c r="AE190" s="122">
        <v>17.737735873923899</v>
      </c>
      <c r="AF190" s="122">
        <v>16.058879432062401</v>
      </c>
      <c r="AG190" s="122">
        <v>16.1699163713978</v>
      </c>
      <c r="AH190" s="122">
        <v>18.7119773319783</v>
      </c>
      <c r="AI190" s="122">
        <v>18.230565543061999</v>
      </c>
      <c r="AJ190" s="122">
        <v>16.9814647888231</v>
      </c>
      <c r="AK190" s="122">
        <v>17.009772358718301</v>
      </c>
      <c r="AL190" s="122">
        <v>0</v>
      </c>
    </row>
    <row r="191" spans="1:38" hidden="1" x14ac:dyDescent="0.25">
      <c r="A191" s="122" t="s">
        <v>1959</v>
      </c>
      <c r="B191" s="122">
        <v>1</v>
      </c>
      <c r="C191" s="122" t="s">
        <v>2131</v>
      </c>
      <c r="D191" s="122" t="s">
        <v>2114</v>
      </c>
      <c r="E191" s="122">
        <v>4</v>
      </c>
      <c r="F191" s="122">
        <v>3.8700358420562999</v>
      </c>
      <c r="G191" s="122">
        <v>4.0678523288821999</v>
      </c>
      <c r="H191" s="122">
        <v>3.8527110543088998</v>
      </c>
      <c r="I191" s="122">
        <v>4.5570216450348999</v>
      </c>
      <c r="J191" s="122">
        <v>4.067409567376</v>
      </c>
      <c r="K191" s="122">
        <v>4.0044364911440002</v>
      </c>
      <c r="L191" s="122">
        <v>4.5669600979276996</v>
      </c>
      <c r="M191" s="122">
        <v>4.2590666130589003</v>
      </c>
      <c r="N191" s="122">
        <v>3.9473281378321001</v>
      </c>
      <c r="O191" s="122">
        <v>3.8964500560372999</v>
      </c>
      <c r="P191" s="122">
        <v>4.2483246922292999</v>
      </c>
      <c r="Q191" s="122">
        <v>4.1264192328803997</v>
      </c>
      <c r="R191" s="122">
        <v>4.4107164116171997</v>
      </c>
      <c r="S191" s="122">
        <v>4.1472519497266997</v>
      </c>
      <c r="T191" s="122">
        <v>3.7543241335730002</v>
      </c>
      <c r="U191" s="122">
        <v>3.7034831848195999</v>
      </c>
      <c r="V191" s="122">
        <v>3.3785906995074</v>
      </c>
      <c r="W191" s="122">
        <v>3.8819852432897002</v>
      </c>
      <c r="X191" s="122">
        <v>4.1580741395940999</v>
      </c>
      <c r="Y191" s="122">
        <v>3.9003011116402</v>
      </c>
      <c r="Z191" s="122">
        <v>4.1057027258609997</v>
      </c>
      <c r="AA191" s="122">
        <v>3.8111282040569998</v>
      </c>
      <c r="AB191" s="122">
        <v>3.0506690903134999</v>
      </c>
      <c r="AC191" s="122">
        <v>4.1034118893588003</v>
      </c>
      <c r="AD191" s="122">
        <v>4.2699850173986</v>
      </c>
      <c r="AE191" s="122">
        <v>3.7236450028243002</v>
      </c>
      <c r="AF191" s="122">
        <v>3.2061435411354</v>
      </c>
      <c r="AG191" s="122">
        <v>3.2493311765564998</v>
      </c>
      <c r="AH191" s="122">
        <v>4.1711530916476001</v>
      </c>
      <c r="AI191" s="122">
        <v>4.2262193963831001</v>
      </c>
      <c r="AJ191" s="122">
        <v>3.8189549494452</v>
      </c>
      <c r="AK191" s="122">
        <v>3.9650739778161999</v>
      </c>
      <c r="AL191" s="122">
        <v>0</v>
      </c>
    </row>
    <row r="192" spans="1:38" hidden="1" x14ac:dyDescent="0.25">
      <c r="A192" s="122" t="s">
        <v>1959</v>
      </c>
      <c r="B192" s="122">
        <v>1</v>
      </c>
      <c r="C192" s="122" t="s">
        <v>2131</v>
      </c>
      <c r="D192" s="122" t="s">
        <v>2115</v>
      </c>
      <c r="E192" s="122">
        <v>4</v>
      </c>
      <c r="F192" s="122">
        <v>2.0221070762893998</v>
      </c>
      <c r="G192" s="122">
        <v>2.1823758299413001</v>
      </c>
      <c r="H192" s="122">
        <v>1.8670793918088</v>
      </c>
      <c r="I192" s="122">
        <v>2.3451862075031999</v>
      </c>
      <c r="J192" s="122">
        <v>2.2782893657867</v>
      </c>
      <c r="K192" s="122">
        <v>2.1418704759434002</v>
      </c>
      <c r="L192" s="122">
        <v>2.4152938642422002</v>
      </c>
      <c r="M192" s="122">
        <v>2.3168014196561</v>
      </c>
      <c r="N192" s="122">
        <v>2.3963876750809998</v>
      </c>
      <c r="O192" s="122">
        <v>2.7094907375309001</v>
      </c>
      <c r="P192" s="122">
        <v>2.6936012081399001</v>
      </c>
      <c r="Q192" s="122">
        <v>2.7217912548674001</v>
      </c>
      <c r="R192" s="122">
        <v>2.6938319566771001</v>
      </c>
      <c r="S192" s="122">
        <v>2.5503782778397999</v>
      </c>
      <c r="T192" s="122">
        <v>2.4922319696919999</v>
      </c>
      <c r="U192" s="122">
        <v>2.6313267568087002</v>
      </c>
      <c r="V192" s="122">
        <v>2.6793483427211</v>
      </c>
      <c r="W192" s="122">
        <v>2.7017397811917001</v>
      </c>
      <c r="X192" s="122">
        <v>2.8490111713282</v>
      </c>
      <c r="Y192" s="122">
        <v>2.873821749212</v>
      </c>
      <c r="Z192" s="122">
        <v>2.5411537451363002</v>
      </c>
      <c r="AA192" s="122">
        <v>2.8829768824995998</v>
      </c>
      <c r="AB192" s="122">
        <v>2.6225527003039999</v>
      </c>
      <c r="AC192" s="122">
        <v>2.7664611733069</v>
      </c>
      <c r="AD192" s="122">
        <v>2.5349308545381</v>
      </c>
      <c r="AE192" s="122">
        <v>2.3050641146110999</v>
      </c>
      <c r="AF192" s="122">
        <v>2.4736141797704998</v>
      </c>
      <c r="AG192" s="122">
        <v>2.9602887375172</v>
      </c>
      <c r="AH192" s="122">
        <v>2.6859395981106999</v>
      </c>
      <c r="AI192" s="122">
        <v>2.9661416035464998</v>
      </c>
      <c r="AJ192" s="122">
        <v>2.7857140063638002</v>
      </c>
      <c r="AK192" s="122">
        <v>2.8926268609813</v>
      </c>
      <c r="AL192" s="122">
        <v>0</v>
      </c>
    </row>
    <row r="193" spans="1:38" hidden="1" x14ac:dyDescent="0.25">
      <c r="A193" s="122" t="s">
        <v>1959</v>
      </c>
      <c r="B193" s="122">
        <v>1</v>
      </c>
      <c r="C193" s="122" t="s">
        <v>2131</v>
      </c>
      <c r="D193" s="122" t="s">
        <v>2116</v>
      </c>
      <c r="E193" s="122">
        <v>4</v>
      </c>
      <c r="F193" s="122">
        <v>23.518552148314999</v>
      </c>
      <c r="G193" s="122">
        <v>23.9479164163651</v>
      </c>
      <c r="H193" s="122">
        <v>25.114537232746901</v>
      </c>
      <c r="I193" s="122">
        <v>25.3245291719435</v>
      </c>
      <c r="J193" s="122">
        <v>24.8727422532254</v>
      </c>
      <c r="K193" s="122">
        <v>23.9196570583312</v>
      </c>
      <c r="L193" s="122">
        <v>25.325719905919499</v>
      </c>
      <c r="M193" s="122">
        <v>23.884126426281</v>
      </c>
      <c r="N193" s="122">
        <v>20.211991594217299</v>
      </c>
      <c r="O193" s="122">
        <v>22.323749595679899</v>
      </c>
      <c r="P193" s="122">
        <v>24.623430244874498</v>
      </c>
      <c r="Q193" s="122">
        <v>23.925520378980401</v>
      </c>
      <c r="R193" s="122">
        <v>22.890466441110899</v>
      </c>
      <c r="S193" s="122">
        <v>25.629806396869999</v>
      </c>
      <c r="T193" s="122">
        <v>24.8878834908557</v>
      </c>
      <c r="U193" s="122">
        <v>23.166144951642099</v>
      </c>
      <c r="V193" s="122">
        <v>20.073397591904801</v>
      </c>
      <c r="W193" s="122">
        <v>21.326463535549699</v>
      </c>
      <c r="X193" s="122">
        <v>23.4926827640748</v>
      </c>
      <c r="Y193" s="122">
        <v>19.611346540278898</v>
      </c>
      <c r="Z193" s="122">
        <v>20.094897091681499</v>
      </c>
      <c r="AA193" s="122">
        <v>19.516881037876601</v>
      </c>
      <c r="AB193" s="122">
        <v>16.7445463565221</v>
      </c>
      <c r="AC193" s="122">
        <v>19.511890574160201</v>
      </c>
      <c r="AD193" s="122">
        <v>21.9369569246286</v>
      </c>
      <c r="AE193" s="122">
        <v>19.959426366272002</v>
      </c>
      <c r="AF193" s="122">
        <v>17.493400442285601</v>
      </c>
      <c r="AG193" s="122">
        <v>17.218287144334099</v>
      </c>
      <c r="AH193" s="122">
        <v>20.675382234708501</v>
      </c>
      <c r="AI193" s="122">
        <v>18.773418737793399</v>
      </c>
      <c r="AJ193" s="122">
        <v>17.001241393071599</v>
      </c>
      <c r="AK193" s="122">
        <v>17.299573640949099</v>
      </c>
      <c r="AL193" s="122">
        <v>0</v>
      </c>
    </row>
    <row r="194" spans="1:38" hidden="1" x14ac:dyDescent="0.25">
      <c r="A194" s="122" t="s">
        <v>1959</v>
      </c>
      <c r="B194" s="122">
        <v>1</v>
      </c>
      <c r="C194" s="122" t="s">
        <v>2131</v>
      </c>
      <c r="D194" s="122" t="s">
        <v>2117</v>
      </c>
      <c r="E194" s="122">
        <v>4</v>
      </c>
      <c r="F194" s="122">
        <v>2.3184742612807998</v>
      </c>
      <c r="G194" s="122">
        <v>2.3595678984782</v>
      </c>
      <c r="H194" s="122">
        <v>2.7074656822696999</v>
      </c>
      <c r="I194" s="122">
        <v>2.5201346278675998</v>
      </c>
      <c r="J194" s="122">
        <v>2.5333198794812</v>
      </c>
      <c r="K194" s="122">
        <v>2.3168379612434</v>
      </c>
      <c r="L194" s="122">
        <v>2.5346271658566999</v>
      </c>
      <c r="M194" s="122">
        <v>2.4666514160502002</v>
      </c>
      <c r="N194" s="122">
        <v>2.2113892014471999</v>
      </c>
      <c r="O194" s="122">
        <v>2.1353606790827002</v>
      </c>
      <c r="P194" s="122">
        <v>2.3400403957533</v>
      </c>
      <c r="Q194" s="122">
        <v>2.4892300507576</v>
      </c>
      <c r="R194" s="122">
        <v>2.3208325918800998</v>
      </c>
      <c r="S194" s="122">
        <v>2.6866285695148</v>
      </c>
      <c r="T194" s="122">
        <v>2.7299700425197999</v>
      </c>
      <c r="U194" s="122">
        <v>2.5660306504008998</v>
      </c>
      <c r="V194" s="122">
        <v>2.1678467550259999</v>
      </c>
      <c r="W194" s="122">
        <v>2.2177605016275002</v>
      </c>
      <c r="X194" s="122">
        <v>2.0287668573989999</v>
      </c>
      <c r="Y194" s="122">
        <v>2.2735628260320002</v>
      </c>
      <c r="Z194" s="122">
        <v>2.1926841636991998</v>
      </c>
      <c r="AA194" s="122">
        <v>2.1289604992622002</v>
      </c>
      <c r="AB194" s="122">
        <v>1.9301710335550999</v>
      </c>
      <c r="AC194" s="122">
        <v>2.1421069149702001</v>
      </c>
      <c r="AD194" s="122">
        <v>2.2518736266081998</v>
      </c>
      <c r="AE194" s="122">
        <v>2.2828591713476998</v>
      </c>
      <c r="AF194" s="122">
        <v>1.6758872906325</v>
      </c>
      <c r="AG194" s="122">
        <v>1.6597052261480001</v>
      </c>
      <c r="AH194" s="122">
        <v>2.1427788816805</v>
      </c>
      <c r="AI194" s="122">
        <v>1.9329758727377</v>
      </c>
      <c r="AJ194" s="122">
        <v>1.7474874853994</v>
      </c>
      <c r="AK194" s="122">
        <v>1.7742217521353001</v>
      </c>
      <c r="AL194" s="122">
        <v>0</v>
      </c>
    </row>
    <row r="195" spans="1:38" hidden="1" x14ac:dyDescent="0.25">
      <c r="A195" s="122" t="s">
        <v>1959</v>
      </c>
      <c r="B195" s="122">
        <v>1</v>
      </c>
      <c r="C195" s="122" t="s">
        <v>2131</v>
      </c>
      <c r="D195" s="122" t="s">
        <v>2118</v>
      </c>
      <c r="E195" s="122">
        <v>4</v>
      </c>
      <c r="F195" s="122">
        <v>2.0638164988147998</v>
      </c>
      <c r="G195" s="122">
        <v>2.2590227799642002</v>
      </c>
      <c r="H195" s="122">
        <v>2.1536426680318002</v>
      </c>
      <c r="I195" s="122">
        <v>2.3994668505343002</v>
      </c>
      <c r="J195" s="122">
        <v>2.1652016469842001</v>
      </c>
      <c r="K195" s="122">
        <v>2.2351952122353</v>
      </c>
      <c r="L195" s="122">
        <v>2.4933863124509998</v>
      </c>
      <c r="M195" s="122">
        <v>2.2481729815636</v>
      </c>
      <c r="N195" s="122">
        <v>2.1831796017022</v>
      </c>
      <c r="O195" s="122">
        <v>2.2666495111281</v>
      </c>
      <c r="P195" s="122">
        <v>2.4223841626997</v>
      </c>
      <c r="Q195" s="122">
        <v>2.1790696916717001</v>
      </c>
      <c r="R195" s="122">
        <v>2.1530793573341001</v>
      </c>
      <c r="S195" s="122">
        <v>2.3227482606761001</v>
      </c>
      <c r="T195" s="122">
        <v>2.3608190393143</v>
      </c>
      <c r="U195" s="122">
        <v>2.2665623210772998</v>
      </c>
      <c r="V195" s="122">
        <v>1.9535348951674001</v>
      </c>
      <c r="W195" s="122">
        <v>1.8559246994523</v>
      </c>
      <c r="X195" s="122">
        <v>1.9379750039526</v>
      </c>
      <c r="Y195" s="122">
        <v>1.9278829513936999</v>
      </c>
      <c r="Z195" s="122">
        <v>2.2664754772478002</v>
      </c>
      <c r="AA195" s="122">
        <v>1.8383110887258001</v>
      </c>
      <c r="AB195" s="122">
        <v>1.5155740049711</v>
      </c>
      <c r="AC195" s="122">
        <v>1.8426364401816</v>
      </c>
      <c r="AD195" s="122">
        <v>2.0659761267361998</v>
      </c>
      <c r="AE195" s="122">
        <v>1.8430636171404</v>
      </c>
      <c r="AF195" s="122">
        <v>1.7855758941416999</v>
      </c>
      <c r="AG195" s="122">
        <v>1.6788382824376</v>
      </c>
      <c r="AH195" s="122">
        <v>2.0538050229081</v>
      </c>
      <c r="AI195" s="122">
        <v>1.9270785481506001</v>
      </c>
      <c r="AJ195" s="122">
        <v>1.8768146132782</v>
      </c>
      <c r="AK195" s="122">
        <v>2.1157512176222002</v>
      </c>
      <c r="AL195" s="122">
        <v>0</v>
      </c>
    </row>
    <row r="196" spans="1:38" hidden="1" x14ac:dyDescent="0.25">
      <c r="A196" s="122" t="s">
        <v>1959</v>
      </c>
      <c r="B196" s="122">
        <v>1</v>
      </c>
      <c r="C196" s="122" t="s">
        <v>2131</v>
      </c>
      <c r="D196" s="122" t="s">
        <v>2119</v>
      </c>
      <c r="E196" s="122">
        <v>4</v>
      </c>
      <c r="F196" s="122">
        <v>1.3614402035691</v>
      </c>
      <c r="G196" s="122">
        <v>1.2100033778292001</v>
      </c>
      <c r="H196" s="122">
        <v>1.0177237699756001</v>
      </c>
      <c r="I196" s="122">
        <v>1.2256211166286</v>
      </c>
      <c r="J196" s="122">
        <v>1.1445097368348001</v>
      </c>
      <c r="K196" s="122">
        <v>1.2001727745195001</v>
      </c>
      <c r="L196" s="122">
        <v>1.4438864193984999</v>
      </c>
      <c r="M196" s="122">
        <v>1.3226246572307001</v>
      </c>
      <c r="N196" s="122">
        <v>1.1147936198052999</v>
      </c>
      <c r="O196" s="122">
        <v>1.0860798042755999</v>
      </c>
      <c r="P196" s="122">
        <v>1.2045692992321</v>
      </c>
      <c r="Q196" s="122">
        <v>1.132138905353</v>
      </c>
      <c r="R196" s="122">
        <v>1.1704826682659999</v>
      </c>
      <c r="S196" s="122">
        <v>1.1961904863174</v>
      </c>
      <c r="T196" s="122">
        <v>1.0592595891658001</v>
      </c>
      <c r="U196" s="122">
        <v>1.0410521330164999</v>
      </c>
      <c r="V196" s="122">
        <v>0.98095896984870001</v>
      </c>
      <c r="W196" s="122">
        <v>1.0397028053980999</v>
      </c>
      <c r="X196" s="122">
        <v>1.2121892477856</v>
      </c>
      <c r="Y196" s="122">
        <v>1.1536696749036</v>
      </c>
      <c r="Z196" s="122">
        <v>1.0553895486197</v>
      </c>
      <c r="AA196" s="122">
        <v>1.0487895294434</v>
      </c>
      <c r="AB196" s="122">
        <v>0.87584018932999996</v>
      </c>
      <c r="AC196" s="122">
        <v>1.090126384165</v>
      </c>
      <c r="AD196" s="122">
        <v>1.0976650118060001</v>
      </c>
      <c r="AE196" s="122">
        <v>0.93291501068339999</v>
      </c>
      <c r="AF196" s="122">
        <v>0.94899209206299995</v>
      </c>
      <c r="AG196" s="122">
        <v>0.95149601335639999</v>
      </c>
      <c r="AH196" s="122">
        <v>1.1447325853843999</v>
      </c>
      <c r="AI196" s="122">
        <v>1.2497999061716001</v>
      </c>
      <c r="AJ196" s="122">
        <v>1.0472784825421999</v>
      </c>
      <c r="AK196" s="122">
        <v>1.0058231365096999</v>
      </c>
      <c r="AL196" s="122">
        <v>0</v>
      </c>
    </row>
    <row r="197" spans="1:38" hidden="1" x14ac:dyDescent="0.25">
      <c r="A197" s="122" t="s">
        <v>1959</v>
      </c>
      <c r="B197" s="122">
        <v>1</v>
      </c>
      <c r="C197" s="122" t="s">
        <v>2131</v>
      </c>
      <c r="D197" s="122" t="s">
        <v>2120</v>
      </c>
      <c r="E197" s="122">
        <v>4</v>
      </c>
      <c r="F197" s="122">
        <v>3.2949565570275001</v>
      </c>
      <c r="G197" s="122">
        <v>3.4583267541231999</v>
      </c>
      <c r="H197" s="122">
        <v>3.6673468274907002</v>
      </c>
      <c r="I197" s="122">
        <v>3.9955655142683</v>
      </c>
      <c r="J197" s="122">
        <v>3.9495234034608</v>
      </c>
      <c r="K197" s="122">
        <v>4.0705959877839</v>
      </c>
      <c r="L197" s="122">
        <v>4.8335656741316999</v>
      </c>
      <c r="M197" s="122">
        <v>4.4057156261039001</v>
      </c>
      <c r="N197" s="122">
        <v>4.0704161152880998</v>
      </c>
      <c r="O197" s="122">
        <v>4.2904815638454004</v>
      </c>
      <c r="P197" s="122">
        <v>4.8293710558429002</v>
      </c>
      <c r="Q197" s="122">
        <v>4.5781316209357996</v>
      </c>
      <c r="R197" s="122">
        <v>4.6696300577778</v>
      </c>
      <c r="S197" s="122">
        <v>4.6359804649380001</v>
      </c>
      <c r="T197" s="122">
        <v>4.4074369576762003</v>
      </c>
      <c r="U197" s="122">
        <v>4.4184654581454001</v>
      </c>
      <c r="V197" s="122">
        <v>4.0870263551327</v>
      </c>
      <c r="W197" s="122">
        <v>4.0537067069764001</v>
      </c>
      <c r="X197" s="122">
        <v>4.3898636649766001</v>
      </c>
      <c r="Y197" s="122">
        <v>4.3326829383441003</v>
      </c>
      <c r="Z197" s="122">
        <v>4.8406858991341997</v>
      </c>
      <c r="AA197" s="122">
        <v>4.1429186688000996</v>
      </c>
      <c r="AB197" s="122">
        <v>3.2029172127476002</v>
      </c>
      <c r="AC197" s="122">
        <v>4.2133992811015002</v>
      </c>
      <c r="AD197" s="122">
        <v>4.7565932189337996</v>
      </c>
      <c r="AE197" s="122">
        <v>4.1211035758966004</v>
      </c>
      <c r="AF197" s="122">
        <v>3.6272651291610001</v>
      </c>
      <c r="AG197" s="122">
        <v>3.4749333199974002</v>
      </c>
      <c r="AH197" s="122">
        <v>4.5576434192248998</v>
      </c>
      <c r="AI197" s="122">
        <v>4.2864394440864002</v>
      </c>
      <c r="AJ197" s="122">
        <v>4.0035951440049002</v>
      </c>
      <c r="AK197" s="122">
        <v>4.3523082733148</v>
      </c>
      <c r="AL197" s="122">
        <v>0</v>
      </c>
    </row>
    <row r="198" spans="1:38" hidden="1" x14ac:dyDescent="0.25">
      <c r="A198" s="122" t="s">
        <v>1959</v>
      </c>
      <c r="B198" s="122">
        <v>1</v>
      </c>
      <c r="C198" s="122" t="s">
        <v>2131</v>
      </c>
      <c r="D198" s="122" t="s">
        <v>2121</v>
      </c>
      <c r="E198" s="122">
        <v>4</v>
      </c>
      <c r="F198" s="122">
        <v>13.0174104733024</v>
      </c>
      <c r="G198" s="122">
        <v>13.206590410047299</v>
      </c>
      <c r="H198" s="122">
        <v>12.7780644564531</v>
      </c>
      <c r="I198" s="122">
        <v>13.467144565195101</v>
      </c>
      <c r="J198" s="122">
        <v>12.644083319161201</v>
      </c>
      <c r="K198" s="122">
        <v>12.169893394822999</v>
      </c>
      <c r="L198" s="122">
        <v>13.138202806853799</v>
      </c>
      <c r="M198" s="122">
        <v>13.633176151491099</v>
      </c>
      <c r="N198" s="122">
        <v>12.121631720362601</v>
      </c>
      <c r="O198" s="122">
        <v>11.701454357391899</v>
      </c>
      <c r="P198" s="122">
        <v>13.0403285542459</v>
      </c>
      <c r="Q198" s="122">
        <v>14.039428375882199</v>
      </c>
      <c r="R198" s="122">
        <v>13.9459218786577</v>
      </c>
      <c r="S198" s="122">
        <v>13.3864743606534</v>
      </c>
      <c r="T198" s="122">
        <v>12.1717067524611</v>
      </c>
      <c r="U198" s="122">
        <v>12.0408356292376</v>
      </c>
      <c r="V198" s="122">
        <v>10.537061361165099</v>
      </c>
      <c r="W198" s="122">
        <v>12.4861984367634</v>
      </c>
      <c r="X198" s="122">
        <v>12.031266972666099</v>
      </c>
      <c r="Y198" s="122">
        <v>11.749179518829299</v>
      </c>
      <c r="Z198" s="122">
        <v>13.729114134919</v>
      </c>
      <c r="AA198" s="122">
        <v>12.080267967464399</v>
      </c>
      <c r="AB198" s="122">
        <v>10.210936439130201</v>
      </c>
      <c r="AC198" s="122">
        <v>12.359769693632201</v>
      </c>
      <c r="AD198" s="122">
        <v>14.015592273725</v>
      </c>
      <c r="AE198" s="122">
        <v>12.773325293123101</v>
      </c>
      <c r="AF198" s="122">
        <v>10.7756092178247</v>
      </c>
      <c r="AG198" s="122">
        <v>9.9090036345775996</v>
      </c>
      <c r="AH198" s="122">
        <v>13.3755246783444</v>
      </c>
      <c r="AI198" s="122">
        <v>13.7160320401394</v>
      </c>
      <c r="AJ198" s="122">
        <v>12.0396834463209</v>
      </c>
      <c r="AK198" s="122">
        <v>12.1939965597544</v>
      </c>
      <c r="AL198" s="122">
        <v>0</v>
      </c>
    </row>
    <row r="199" spans="1:38" hidden="1" x14ac:dyDescent="0.25">
      <c r="A199" s="122" t="s">
        <v>1959</v>
      </c>
      <c r="B199" s="122">
        <v>1</v>
      </c>
      <c r="C199" s="122" t="s">
        <v>2131</v>
      </c>
      <c r="D199" s="122" t="s">
        <v>2122</v>
      </c>
      <c r="E199" s="122">
        <v>4</v>
      </c>
      <c r="F199" s="122">
        <v>2.7642358469749002</v>
      </c>
      <c r="G199" s="122">
        <v>3.1437910900895001</v>
      </c>
      <c r="H199" s="122">
        <v>2.7565958110504001</v>
      </c>
      <c r="I199" s="122">
        <v>3.1069374016217002</v>
      </c>
      <c r="J199" s="122">
        <v>2.8841700816097</v>
      </c>
      <c r="K199" s="122">
        <v>2.8555917636834001</v>
      </c>
      <c r="L199" s="122">
        <v>3.1063778413148002</v>
      </c>
      <c r="M199" s="122">
        <v>3.3648746996921002</v>
      </c>
      <c r="N199" s="122">
        <v>3.2362601093369001</v>
      </c>
      <c r="O199" s="122">
        <v>3.2286482660681002</v>
      </c>
      <c r="P199" s="122">
        <v>3.2699144390649</v>
      </c>
      <c r="Q199" s="122">
        <v>3.3049981253821001</v>
      </c>
      <c r="R199" s="122">
        <v>3.5424425877760002</v>
      </c>
      <c r="S199" s="122">
        <v>3.2329995720243998</v>
      </c>
      <c r="T199" s="122">
        <v>3.5821512721665001</v>
      </c>
      <c r="U199" s="122">
        <v>3.4007454084276998</v>
      </c>
      <c r="V199" s="122">
        <v>3.5496027590965</v>
      </c>
      <c r="W199" s="122">
        <v>3.5514687618537999</v>
      </c>
      <c r="X199" s="122">
        <v>3.8918668367193998</v>
      </c>
      <c r="Y199" s="122">
        <v>3.7864953196706002</v>
      </c>
      <c r="Z199" s="122">
        <v>3.7943913763818999</v>
      </c>
      <c r="AA199" s="122">
        <v>4.0087504615089999</v>
      </c>
      <c r="AB199" s="122">
        <v>3.4310161769310001</v>
      </c>
      <c r="AC199" s="122">
        <v>4.0636103445045997</v>
      </c>
      <c r="AD199" s="122">
        <v>3.5765596271394</v>
      </c>
      <c r="AE199" s="122">
        <v>3.3448133197163998</v>
      </c>
      <c r="AF199" s="122">
        <v>3.6370513385073</v>
      </c>
      <c r="AG199" s="122">
        <v>3.8347881775174999</v>
      </c>
      <c r="AH199" s="122">
        <v>3.8783346365372999</v>
      </c>
      <c r="AI199" s="122">
        <v>4.3990334958616</v>
      </c>
      <c r="AJ199" s="122">
        <v>4.2032791013372002</v>
      </c>
      <c r="AK199" s="122">
        <v>4.0644859178694999</v>
      </c>
      <c r="AL199" s="122">
        <v>0</v>
      </c>
    </row>
    <row r="200" spans="1:38" hidden="1" x14ac:dyDescent="0.25">
      <c r="A200" s="122" t="s">
        <v>1959</v>
      </c>
      <c r="B200" s="122">
        <v>1</v>
      </c>
      <c r="C200" s="122" t="s">
        <v>2131</v>
      </c>
      <c r="D200" s="122" t="s">
        <v>2123</v>
      </c>
      <c r="E200" s="122">
        <v>4</v>
      </c>
      <c r="F200" s="122">
        <v>6.4338187481900997</v>
      </c>
      <c r="G200" s="122">
        <v>6.3709017588943997</v>
      </c>
      <c r="H200" s="122">
        <v>6.8328203035057999</v>
      </c>
      <c r="I200" s="122">
        <v>6.9256700880046003</v>
      </c>
      <c r="J200" s="122">
        <v>6.8075657087534998</v>
      </c>
      <c r="K200" s="122">
        <v>6.8690510245415997</v>
      </c>
      <c r="L200" s="122">
        <v>7.8323622061074998</v>
      </c>
      <c r="M200" s="122">
        <v>7.4947614255364003</v>
      </c>
      <c r="N200" s="122">
        <v>6.8048615910477999</v>
      </c>
      <c r="O200" s="122">
        <v>6.8906928904753002</v>
      </c>
      <c r="P200" s="122">
        <v>7.9196524154967998</v>
      </c>
      <c r="Q200" s="122">
        <v>7.3309666180667996</v>
      </c>
      <c r="R200" s="122">
        <v>7.0525734743152997</v>
      </c>
      <c r="S200" s="122">
        <v>8.1096171908473007</v>
      </c>
      <c r="T200" s="122">
        <v>8.2668572681255998</v>
      </c>
      <c r="U200" s="122">
        <v>8.2201858170151993</v>
      </c>
      <c r="V200" s="122">
        <v>6.9255653035176996</v>
      </c>
      <c r="W200" s="122">
        <v>7.2471336766418997</v>
      </c>
      <c r="X200" s="122">
        <v>6.6809634976472996</v>
      </c>
      <c r="Y200" s="122">
        <v>6.8344792660052001</v>
      </c>
      <c r="Z200" s="122">
        <v>7.1134423469017003</v>
      </c>
      <c r="AA200" s="122">
        <v>6.3900187835173003</v>
      </c>
      <c r="AB200" s="122">
        <v>5.3378217813177997</v>
      </c>
      <c r="AC200" s="122">
        <v>6.4211301888324996</v>
      </c>
      <c r="AD200" s="122">
        <v>6.9260432205280003</v>
      </c>
      <c r="AE200" s="122">
        <v>6.3859021632867004</v>
      </c>
      <c r="AF200" s="122">
        <v>5.5896032585644999</v>
      </c>
      <c r="AG200" s="122">
        <v>5.4270361554647</v>
      </c>
      <c r="AH200" s="122">
        <v>6.4769966556987004</v>
      </c>
      <c r="AI200" s="122">
        <v>5.9937947837851997</v>
      </c>
      <c r="AJ200" s="122">
        <v>5.628074677881</v>
      </c>
      <c r="AK200" s="122">
        <v>5.9069882383590997</v>
      </c>
      <c r="AL200" s="122">
        <v>0</v>
      </c>
    </row>
    <row r="201" spans="1:38" hidden="1" x14ac:dyDescent="0.25">
      <c r="A201" s="122" t="s">
        <v>1959</v>
      </c>
      <c r="B201" s="122">
        <v>1</v>
      </c>
      <c r="C201" s="122" t="s">
        <v>2131</v>
      </c>
      <c r="D201" s="122" t="s">
        <v>2124</v>
      </c>
      <c r="E201" s="122">
        <v>4</v>
      </c>
      <c r="F201" s="122">
        <v>1.3801530873009</v>
      </c>
      <c r="G201" s="122">
        <v>1.4680379410376001</v>
      </c>
      <c r="H201" s="122">
        <v>1.5438651389478</v>
      </c>
      <c r="I201" s="122">
        <v>1.4565945958847999</v>
      </c>
      <c r="J201" s="122">
        <v>1.3706391325389</v>
      </c>
      <c r="K201" s="122">
        <v>1.3081667648687001</v>
      </c>
      <c r="L201" s="122">
        <v>1.4108824530065001</v>
      </c>
      <c r="M201" s="122">
        <v>1.3714426561852</v>
      </c>
      <c r="N201" s="122">
        <v>1.2916302577304</v>
      </c>
      <c r="O201" s="122">
        <v>1.2482348683955999</v>
      </c>
      <c r="P201" s="122">
        <v>1.4592701300401001</v>
      </c>
      <c r="Q201" s="122">
        <v>1.5211921937040001</v>
      </c>
      <c r="R201" s="122">
        <v>1.3873685048005999</v>
      </c>
      <c r="S201" s="122">
        <v>1.5097769164513</v>
      </c>
      <c r="T201" s="122">
        <v>1.7360037600511</v>
      </c>
      <c r="U201" s="122">
        <v>1.558750750922</v>
      </c>
      <c r="V201" s="122">
        <v>1.5102381816517001</v>
      </c>
      <c r="W201" s="122">
        <v>1.4556202958674</v>
      </c>
      <c r="X201" s="122">
        <v>1.1821484492134</v>
      </c>
      <c r="Y201" s="122">
        <v>1.4378507370821001</v>
      </c>
      <c r="Z201" s="122">
        <v>1.2954893215225001</v>
      </c>
      <c r="AA201" s="122">
        <v>1.2843359554052001</v>
      </c>
      <c r="AB201" s="122">
        <v>1.0432583048163999</v>
      </c>
      <c r="AC201" s="122">
        <v>1.212445775543</v>
      </c>
      <c r="AD201" s="122">
        <v>1.3498627957008</v>
      </c>
      <c r="AE201" s="122">
        <v>1.3303193164188001</v>
      </c>
      <c r="AF201" s="122">
        <v>1.1838671587536</v>
      </c>
      <c r="AG201" s="122">
        <v>1.1967623021913001</v>
      </c>
      <c r="AH201" s="122">
        <v>1.358736349108</v>
      </c>
      <c r="AI201" s="122">
        <v>1.4256549755912999</v>
      </c>
      <c r="AJ201" s="122">
        <v>1.2775260467295999</v>
      </c>
      <c r="AK201" s="122">
        <v>1.1055052313967</v>
      </c>
      <c r="AL201" s="122">
        <v>0</v>
      </c>
    </row>
    <row r="202" spans="1:38" hidden="1" x14ac:dyDescent="0.25">
      <c r="A202" s="122" t="s">
        <v>1959</v>
      </c>
      <c r="B202" s="122">
        <v>1</v>
      </c>
      <c r="C202" s="122" t="s">
        <v>2131</v>
      </c>
      <c r="D202" s="122" t="s">
        <v>2125</v>
      </c>
      <c r="E202" s="122">
        <v>4</v>
      </c>
      <c r="F202" s="122">
        <v>3.5315638898146999</v>
      </c>
      <c r="G202" s="122">
        <v>3.8511833116838998</v>
      </c>
      <c r="H202" s="122">
        <v>3.4655008911670002</v>
      </c>
      <c r="I202" s="122">
        <v>4.0829786051310002</v>
      </c>
      <c r="J202" s="122">
        <v>4.1200343082786004</v>
      </c>
      <c r="K202" s="122">
        <v>4.0109860095140002</v>
      </c>
      <c r="L202" s="122">
        <v>4.6473275807599004</v>
      </c>
      <c r="M202" s="122">
        <v>4.7558598664282998</v>
      </c>
      <c r="N202" s="122">
        <v>4.6443109768286002</v>
      </c>
      <c r="O202" s="122">
        <v>5.1986850980488999</v>
      </c>
      <c r="P202" s="122">
        <v>5.1401733926797997</v>
      </c>
      <c r="Q202" s="122">
        <v>5.9626646798273004</v>
      </c>
      <c r="R202" s="122">
        <v>5.4555045341861996</v>
      </c>
      <c r="S202" s="122">
        <v>4.9073590878760998</v>
      </c>
      <c r="T202" s="122">
        <v>4.8784208051468996</v>
      </c>
      <c r="U202" s="122">
        <v>4.9979855596483</v>
      </c>
      <c r="V202" s="122">
        <v>5.0881228179304996</v>
      </c>
      <c r="W202" s="122">
        <v>5.2217157371405003</v>
      </c>
      <c r="X202" s="122">
        <v>5.5291546108649996</v>
      </c>
      <c r="Y202" s="122">
        <v>5.6050592264993</v>
      </c>
      <c r="Z202" s="122">
        <v>5.1194852132518998</v>
      </c>
      <c r="AA202" s="122">
        <v>5.6193944429527001</v>
      </c>
      <c r="AB202" s="122">
        <v>5.0475134172036</v>
      </c>
      <c r="AC202" s="122">
        <v>5.2450196761517001</v>
      </c>
      <c r="AD202" s="122">
        <v>5.0469554951870998</v>
      </c>
      <c r="AE202" s="122">
        <v>4.6440510112963</v>
      </c>
      <c r="AF202" s="122">
        <v>5.0269279808542997</v>
      </c>
      <c r="AG202" s="122">
        <v>6.0098851382333001</v>
      </c>
      <c r="AH202" s="122">
        <v>5.5612303223027997</v>
      </c>
      <c r="AI202" s="122">
        <v>6.0699459580945998</v>
      </c>
      <c r="AJ202" s="122">
        <v>5.7805399303540996</v>
      </c>
      <c r="AK202" s="122">
        <v>5.9214105022089996</v>
      </c>
      <c r="AL202" s="122">
        <v>0</v>
      </c>
    </row>
    <row r="203" spans="1:38" hidden="1" x14ac:dyDescent="0.25">
      <c r="A203" s="122" t="s">
        <v>1959</v>
      </c>
      <c r="B203" s="122">
        <v>1</v>
      </c>
      <c r="C203" s="122" t="s">
        <v>2131</v>
      </c>
      <c r="D203" s="122" t="s">
        <v>2126</v>
      </c>
      <c r="E203" s="122">
        <v>4</v>
      </c>
      <c r="F203" s="122">
        <v>9.4457362863424006</v>
      </c>
      <c r="G203" s="122">
        <v>10.2024926718034</v>
      </c>
      <c r="H203" s="122">
        <v>9.8318925298910003</v>
      </c>
      <c r="I203" s="122">
        <v>10.4393613108384</v>
      </c>
      <c r="J203" s="122">
        <v>9.9963666068855002</v>
      </c>
      <c r="K203" s="122">
        <v>10.144196242017699</v>
      </c>
      <c r="L203" s="122">
        <v>11.3922250021603</v>
      </c>
      <c r="M203" s="122">
        <v>10.2672581083834</v>
      </c>
      <c r="N203" s="122">
        <v>8.8216423327175004</v>
      </c>
      <c r="O203" s="122">
        <v>9.8909842157358003</v>
      </c>
      <c r="P203" s="122">
        <v>10.1495243775113</v>
      </c>
      <c r="Q203" s="122">
        <v>9.7105932402216997</v>
      </c>
      <c r="R203" s="122">
        <v>10.3915163459288</v>
      </c>
      <c r="S203" s="122">
        <v>10.5502975868304</v>
      </c>
      <c r="T203" s="122">
        <v>10.1416458813824</v>
      </c>
      <c r="U203" s="122">
        <v>9.849458768601</v>
      </c>
      <c r="V203" s="122">
        <v>8.9317478009411992</v>
      </c>
      <c r="W203" s="122">
        <v>9.4005147712361001</v>
      </c>
      <c r="X203" s="122">
        <v>10.0366339992253</v>
      </c>
      <c r="Y203" s="122">
        <v>9.2531842930410004</v>
      </c>
      <c r="Z203" s="122">
        <v>8.6107199908182999</v>
      </c>
      <c r="AA203" s="122">
        <v>8.8983951401451993</v>
      </c>
      <c r="AB203" s="122">
        <v>7.5792172291846001</v>
      </c>
      <c r="AC203" s="122">
        <v>9.7277938712198999</v>
      </c>
      <c r="AD203" s="122">
        <v>10.3541853636198</v>
      </c>
      <c r="AE203" s="122">
        <v>8.8149802654087992</v>
      </c>
      <c r="AF203" s="122">
        <v>8.5975854204581008</v>
      </c>
      <c r="AG203" s="122">
        <v>8.8205230468887006</v>
      </c>
      <c r="AH203" s="122">
        <v>9.8532256144941996</v>
      </c>
      <c r="AI203" s="122">
        <v>10.7619829719427</v>
      </c>
      <c r="AJ203" s="122">
        <v>9.6831994039284996</v>
      </c>
      <c r="AK203" s="122">
        <v>9.4115635171744998</v>
      </c>
      <c r="AL203" s="122">
        <v>0</v>
      </c>
    </row>
    <row r="204" spans="1:38" hidden="1" x14ac:dyDescent="0.25">
      <c r="A204" s="122" t="s">
        <v>1959</v>
      </c>
      <c r="B204" s="122">
        <v>1</v>
      </c>
      <c r="C204" s="122" t="s">
        <v>2131</v>
      </c>
      <c r="D204" s="122" t="s">
        <v>2127</v>
      </c>
      <c r="E204" s="122">
        <v>4</v>
      </c>
      <c r="F204" s="122">
        <v>2.4136868274544998</v>
      </c>
      <c r="G204" s="122">
        <v>2.3453675241126999</v>
      </c>
      <c r="H204" s="122">
        <v>2.4676934056382001</v>
      </c>
      <c r="I204" s="122">
        <v>2.5167547483699999</v>
      </c>
      <c r="J204" s="122">
        <v>2.5124052666815002</v>
      </c>
      <c r="K204" s="122">
        <v>2.4173540566445002</v>
      </c>
      <c r="L204" s="122">
        <v>2.6377357634180001</v>
      </c>
      <c r="M204" s="122">
        <v>2.6237744295789001</v>
      </c>
      <c r="N204" s="122">
        <v>2.2349232916980002</v>
      </c>
      <c r="O204" s="122">
        <v>2.3807062680612998</v>
      </c>
      <c r="P204" s="122">
        <v>2.3759026902337999</v>
      </c>
      <c r="Q204" s="122">
        <v>2.4124552449932</v>
      </c>
      <c r="R204" s="122">
        <v>2.1977821313377999</v>
      </c>
      <c r="S204" s="122">
        <v>2.286996400629</v>
      </c>
      <c r="T204" s="122">
        <v>2.2731375997484999</v>
      </c>
      <c r="U204" s="122">
        <v>2.121493327459</v>
      </c>
      <c r="V204" s="122">
        <v>2.0052029418615001</v>
      </c>
      <c r="W204" s="122">
        <v>1.8935529733392</v>
      </c>
      <c r="X204" s="122">
        <v>1.9141236197047999</v>
      </c>
      <c r="Y204" s="122">
        <v>1.822977113666</v>
      </c>
      <c r="Z204" s="122">
        <v>1.8930830261181999</v>
      </c>
      <c r="AA204" s="122">
        <v>1.7527358846075001</v>
      </c>
      <c r="AB204" s="122">
        <v>1.5349950200114</v>
      </c>
      <c r="AC204" s="122">
        <v>1.8697326241222001</v>
      </c>
      <c r="AD204" s="122">
        <v>1.9180731706469001</v>
      </c>
      <c r="AE204" s="122">
        <v>1.7525974584195001</v>
      </c>
      <c r="AF204" s="122">
        <v>1.5978358515240001</v>
      </c>
      <c r="AG204" s="122">
        <v>1.4756145162855001</v>
      </c>
      <c r="AH204" s="122">
        <v>1.7674412358144</v>
      </c>
      <c r="AI204" s="122">
        <v>1.6593002816388001</v>
      </c>
      <c r="AJ204" s="122">
        <v>1.6404955545199</v>
      </c>
      <c r="AK204" s="122">
        <v>1.6200716665028001</v>
      </c>
      <c r="AL204" s="122">
        <v>0</v>
      </c>
    </row>
    <row r="205" spans="1:38" hidden="1" x14ac:dyDescent="0.25">
      <c r="A205" s="122" t="s">
        <v>1959</v>
      </c>
      <c r="B205" s="122">
        <v>1</v>
      </c>
      <c r="C205" s="122" t="s">
        <v>2131</v>
      </c>
      <c r="D205" s="122" t="s">
        <v>2128</v>
      </c>
      <c r="E205" s="122">
        <v>4</v>
      </c>
      <c r="F205" s="122">
        <v>0.82835427445340004</v>
      </c>
      <c r="G205" s="122">
        <v>0.88219931101170002</v>
      </c>
      <c r="H205" s="122">
        <v>0.76773627072969997</v>
      </c>
      <c r="I205" s="122">
        <v>0.8776873968319</v>
      </c>
      <c r="J205" s="122">
        <v>0.82015792105359997</v>
      </c>
      <c r="K205" s="122">
        <v>0.85533494974239999</v>
      </c>
      <c r="L205" s="122">
        <v>0.94465578302779996</v>
      </c>
      <c r="M205" s="122">
        <v>0.8059713650475</v>
      </c>
      <c r="N205" s="122">
        <v>0.77370226285330002</v>
      </c>
      <c r="O205" s="122">
        <v>0.75894367285880004</v>
      </c>
      <c r="P205" s="122">
        <v>0.82239781800190004</v>
      </c>
      <c r="Q205" s="122">
        <v>0.79614757656750001</v>
      </c>
      <c r="R205" s="122">
        <v>0.9102552135602</v>
      </c>
      <c r="S205" s="122">
        <v>0.83660882265470005</v>
      </c>
      <c r="T205" s="122">
        <v>0.83548122165899996</v>
      </c>
      <c r="U205" s="122">
        <v>0.8137386746145</v>
      </c>
      <c r="V205" s="122">
        <v>0.80233479968590005</v>
      </c>
      <c r="W205" s="122">
        <v>0.93102581492320002</v>
      </c>
      <c r="X205" s="122">
        <v>0.95989285231699994</v>
      </c>
      <c r="Y205" s="122">
        <v>0.95039503301479999</v>
      </c>
      <c r="Z205" s="122">
        <v>0.92861800178630005</v>
      </c>
      <c r="AA205" s="122">
        <v>0.96561363283269996</v>
      </c>
      <c r="AB205" s="122">
        <v>0.8073349427009</v>
      </c>
      <c r="AC205" s="122">
        <v>0.94671323315620004</v>
      </c>
      <c r="AD205" s="122">
        <v>0.93265690193289996</v>
      </c>
      <c r="AE205" s="122">
        <v>0.7953955369772</v>
      </c>
      <c r="AF205" s="122">
        <v>0.85160216691059998</v>
      </c>
      <c r="AG205" s="122">
        <v>0.92887960321929997</v>
      </c>
      <c r="AH205" s="122">
        <v>0.95020151568080002</v>
      </c>
      <c r="AI205" s="122">
        <v>1.0249342747971</v>
      </c>
      <c r="AJ205" s="122">
        <v>0.92778714867760004</v>
      </c>
      <c r="AK205" s="122">
        <v>0.93296021228259995</v>
      </c>
      <c r="AL205" s="122">
        <v>0</v>
      </c>
    </row>
    <row r="206" spans="1:38" hidden="1" x14ac:dyDescent="0.25">
      <c r="A206" s="122" t="s">
        <v>1960</v>
      </c>
      <c r="B206" s="122">
        <v>1</v>
      </c>
      <c r="C206" s="122" t="s">
        <v>2132</v>
      </c>
      <c r="D206" s="122" t="s">
        <v>2080</v>
      </c>
      <c r="E206" s="122">
        <v>5</v>
      </c>
      <c r="F206" s="122">
        <v>2.1981634734346001</v>
      </c>
      <c r="G206" s="122">
        <v>2.2652024003401001</v>
      </c>
      <c r="H206" s="122">
        <v>2.4906643464534</v>
      </c>
      <c r="I206" s="122">
        <v>2.4894035938664998</v>
      </c>
      <c r="J206" s="122">
        <v>2.5014212222405998</v>
      </c>
      <c r="K206" s="122">
        <v>2.4492818938770999</v>
      </c>
      <c r="L206" s="122">
        <v>2.7256572159801999</v>
      </c>
      <c r="M206" s="122">
        <v>2.5211177454686</v>
      </c>
      <c r="N206" s="122">
        <v>2.5710156698910001</v>
      </c>
      <c r="O206" s="122">
        <v>2.7347397412554999</v>
      </c>
      <c r="P206" s="122">
        <v>2.6830959297172998</v>
      </c>
      <c r="Q206" s="122">
        <v>2.5636269476955</v>
      </c>
      <c r="R206" s="122">
        <v>2.0350792560333999</v>
      </c>
      <c r="S206" s="122">
        <v>1.8990099896517001</v>
      </c>
      <c r="T206" s="122">
        <v>2.1937941319536001</v>
      </c>
      <c r="U206" s="122">
        <v>2.1419499295615001</v>
      </c>
      <c r="V206" s="122">
        <v>2.4939524824377002</v>
      </c>
      <c r="W206" s="122">
        <v>2.2782214356316</v>
      </c>
      <c r="X206" s="122">
        <v>2.3557377310750001</v>
      </c>
      <c r="Y206" s="122">
        <v>2.2107419799505998</v>
      </c>
      <c r="Z206" s="122">
        <v>2.6298518600051</v>
      </c>
      <c r="AA206" s="122">
        <v>2.8182267721043002</v>
      </c>
      <c r="AB206" s="122">
        <v>2.6176651012371002</v>
      </c>
      <c r="AC206" s="122">
        <v>2.4193365286234001</v>
      </c>
      <c r="AD206" s="122">
        <v>2.3166833278247001</v>
      </c>
      <c r="AE206" s="122">
        <v>2.5428330228939999</v>
      </c>
      <c r="AF206" s="122">
        <v>1.9695113270885001</v>
      </c>
      <c r="AG206" s="122">
        <v>1.9459592730202999</v>
      </c>
      <c r="AH206" s="122">
        <v>1.9524825874164999</v>
      </c>
      <c r="AI206" s="122">
        <v>1.9342351786248</v>
      </c>
      <c r="AJ206" s="122">
        <v>2.0297200479002</v>
      </c>
      <c r="AK206" s="122">
        <v>2.0795492679274998</v>
      </c>
      <c r="AL206" s="122">
        <v>0</v>
      </c>
    </row>
    <row r="207" spans="1:38" hidden="1" x14ac:dyDescent="0.25">
      <c r="A207" s="122" t="s">
        <v>1960</v>
      </c>
      <c r="B207" s="122">
        <v>1</v>
      </c>
      <c r="C207" s="122" t="s">
        <v>2132</v>
      </c>
      <c r="D207" s="122" t="s">
        <v>2081</v>
      </c>
      <c r="E207" s="122">
        <v>5</v>
      </c>
      <c r="F207" s="122">
        <v>2.4741694811413</v>
      </c>
      <c r="G207" s="122">
        <v>2.0633242615311</v>
      </c>
      <c r="H207" s="122">
        <v>2.1166727757917001</v>
      </c>
      <c r="I207" s="122">
        <v>2.0334214722730999</v>
      </c>
      <c r="J207" s="122">
        <v>2.0246941361178998</v>
      </c>
      <c r="K207" s="122">
        <v>1.9492716893186</v>
      </c>
      <c r="L207" s="122">
        <v>2.1573347800408</v>
      </c>
      <c r="M207" s="122">
        <v>2.4097840569682001</v>
      </c>
      <c r="N207" s="122">
        <v>1.8855696492044001</v>
      </c>
      <c r="O207" s="122">
        <v>2.1605297504969001</v>
      </c>
      <c r="P207" s="122">
        <v>2.2396135679592</v>
      </c>
      <c r="Q207" s="122">
        <v>2.1567613797399998</v>
      </c>
      <c r="R207" s="122">
        <v>1.9726290678534</v>
      </c>
      <c r="S207" s="122">
        <v>2.0797964406120002</v>
      </c>
      <c r="T207" s="122">
        <v>2.1527823389231</v>
      </c>
      <c r="U207" s="122">
        <v>1.8369423036229999</v>
      </c>
      <c r="V207" s="122">
        <v>2.2343043389698001</v>
      </c>
      <c r="W207" s="122">
        <v>1.990414748883</v>
      </c>
      <c r="X207" s="122">
        <v>1.9689851691172</v>
      </c>
      <c r="Y207" s="122">
        <v>1.9046116620027</v>
      </c>
      <c r="Z207" s="122">
        <v>2.1275270987677</v>
      </c>
      <c r="AA207" s="122">
        <v>2.0716746107677002</v>
      </c>
      <c r="AB207" s="122">
        <v>1.7470508411589001</v>
      </c>
      <c r="AC207" s="122">
        <v>1.8291097562314</v>
      </c>
      <c r="AD207" s="122">
        <v>1.9156450432098</v>
      </c>
      <c r="AE207" s="122">
        <v>2.2119824295776001</v>
      </c>
      <c r="AF207" s="122">
        <v>2.1958945147582001</v>
      </c>
      <c r="AG207" s="122">
        <v>2.0643062903949998</v>
      </c>
      <c r="AH207" s="122">
        <v>2.2036663077281</v>
      </c>
      <c r="AI207" s="122">
        <v>2.1443056745851998</v>
      </c>
      <c r="AJ207" s="122">
        <v>1.9814758220916</v>
      </c>
      <c r="AK207" s="122">
        <v>2.1399087759988999</v>
      </c>
      <c r="AL207" s="122">
        <v>0</v>
      </c>
    </row>
    <row r="208" spans="1:38" hidden="1" x14ac:dyDescent="0.25">
      <c r="A208" s="122" t="s">
        <v>1960</v>
      </c>
      <c r="B208" s="122">
        <v>1</v>
      </c>
      <c r="C208" s="122" t="s">
        <v>2132</v>
      </c>
      <c r="D208" s="122" t="s">
        <v>2082</v>
      </c>
      <c r="E208" s="122">
        <v>5</v>
      </c>
      <c r="F208" s="122">
        <v>1.6461140988088001</v>
      </c>
      <c r="G208" s="122">
        <v>1.6662891010092</v>
      </c>
      <c r="H208" s="122">
        <v>1.5958140288386</v>
      </c>
      <c r="I208" s="122">
        <v>1.8072516128417999</v>
      </c>
      <c r="J208" s="122">
        <v>1.7403573378229</v>
      </c>
      <c r="K208" s="122">
        <v>1.7935427001526001</v>
      </c>
      <c r="L208" s="122">
        <v>1.9000031988231001</v>
      </c>
      <c r="M208" s="122">
        <v>1.7889881079328001</v>
      </c>
      <c r="N208" s="122">
        <v>1.7422329417539</v>
      </c>
      <c r="O208" s="122">
        <v>1.7750925107636999</v>
      </c>
      <c r="P208" s="122">
        <v>2.1011943099498001</v>
      </c>
      <c r="Q208" s="122">
        <v>2.1310722615582001</v>
      </c>
      <c r="R208" s="122">
        <v>2.1375614956239</v>
      </c>
      <c r="S208" s="122">
        <v>2.1760890566532001</v>
      </c>
      <c r="T208" s="122">
        <v>2.0386162081933001</v>
      </c>
      <c r="U208" s="122">
        <v>2.1487753174815998</v>
      </c>
      <c r="V208" s="122">
        <v>1.960811998839</v>
      </c>
      <c r="W208" s="122">
        <v>1.9467814648404</v>
      </c>
      <c r="X208" s="122">
        <v>2.2679771309216998</v>
      </c>
      <c r="Y208" s="122">
        <v>2.5576935911104002</v>
      </c>
      <c r="Z208" s="122">
        <v>2.6229797089750999</v>
      </c>
      <c r="AA208" s="122">
        <v>2.5422724466769999</v>
      </c>
      <c r="AB208" s="122">
        <v>2.4879512796452001</v>
      </c>
      <c r="AC208" s="122">
        <v>2.8335154748311999</v>
      </c>
      <c r="AD208" s="122">
        <v>3.0640191703952002</v>
      </c>
      <c r="AE208" s="122">
        <v>3.1287112681054001</v>
      </c>
      <c r="AF208" s="122">
        <v>2.9084780507021999</v>
      </c>
      <c r="AG208" s="122">
        <v>2.9909303163462999</v>
      </c>
      <c r="AH208" s="122">
        <v>3.4092570285443999</v>
      </c>
      <c r="AI208" s="122">
        <v>3.4528007919894002</v>
      </c>
      <c r="AJ208" s="122">
        <v>3.2541937100073</v>
      </c>
      <c r="AK208" s="122">
        <v>3.4797908374865001</v>
      </c>
      <c r="AL208" s="122">
        <v>0</v>
      </c>
    </row>
    <row r="209" spans="1:38" hidden="1" x14ac:dyDescent="0.25">
      <c r="A209" s="122" t="s">
        <v>1960</v>
      </c>
      <c r="B209" s="122">
        <v>1</v>
      </c>
      <c r="C209" s="122" t="s">
        <v>2132</v>
      </c>
      <c r="D209" s="122" t="s">
        <v>2083</v>
      </c>
      <c r="E209" s="122">
        <v>5</v>
      </c>
      <c r="F209" s="122">
        <v>1.9399877772380001</v>
      </c>
      <c r="G209" s="122">
        <v>1.9674716005632</v>
      </c>
      <c r="H209" s="122">
        <v>1.8120859522871</v>
      </c>
      <c r="I209" s="122">
        <v>1.7608957113189001</v>
      </c>
      <c r="J209" s="122">
        <v>1.8209540697174</v>
      </c>
      <c r="K209" s="122">
        <v>1.7895915122329999</v>
      </c>
      <c r="L209" s="122">
        <v>1.8623024072995999</v>
      </c>
      <c r="M209" s="122">
        <v>1.9579422167256999</v>
      </c>
      <c r="N209" s="122">
        <v>2.2290126011421001</v>
      </c>
      <c r="O209" s="122">
        <v>2.1470323533067002</v>
      </c>
      <c r="P209" s="122">
        <v>2.1612824283390002</v>
      </c>
      <c r="Q209" s="122">
        <v>2.0749231268442001</v>
      </c>
      <c r="R209" s="122">
        <v>2.1404844414572</v>
      </c>
      <c r="S209" s="122">
        <v>2.0412647296643001</v>
      </c>
      <c r="T209" s="122">
        <v>2.0265344368633</v>
      </c>
      <c r="U209" s="122">
        <v>2.0041366954536999</v>
      </c>
      <c r="V209" s="122">
        <v>2.0579721769188999</v>
      </c>
      <c r="W209" s="122">
        <v>2.1376148025620001</v>
      </c>
      <c r="X209" s="122">
        <v>2.3584681450747</v>
      </c>
      <c r="Y209" s="122">
        <v>2.2540155934239001</v>
      </c>
      <c r="Z209" s="122">
        <v>2.4134860636336999</v>
      </c>
      <c r="AA209" s="122">
        <v>2.4282203737893</v>
      </c>
      <c r="AB209" s="122">
        <v>2.2980810923710999</v>
      </c>
      <c r="AC209" s="122">
        <v>2.3815234138297998</v>
      </c>
      <c r="AD209" s="122">
        <v>2.2028806267093</v>
      </c>
      <c r="AE209" s="122">
        <v>2.9926246783759001</v>
      </c>
      <c r="AF209" s="122">
        <v>3.0293270828008998</v>
      </c>
      <c r="AG209" s="122">
        <v>2.8828540620143999</v>
      </c>
      <c r="AH209" s="122">
        <v>2.6851665241049001</v>
      </c>
      <c r="AI209" s="122">
        <v>2.9564132649701</v>
      </c>
      <c r="AJ209" s="122">
        <v>2.7257169746235999</v>
      </c>
      <c r="AK209" s="122">
        <v>2.8597240201636001</v>
      </c>
      <c r="AL209" s="122">
        <v>0</v>
      </c>
    </row>
    <row r="210" spans="1:38" x14ac:dyDescent="0.25">
      <c r="A210" s="122" t="s">
        <v>1960</v>
      </c>
      <c r="B210" s="122">
        <v>1</v>
      </c>
      <c r="C210" s="122" t="s">
        <v>2132</v>
      </c>
      <c r="D210" s="122" t="s">
        <v>2084</v>
      </c>
      <c r="E210" s="122">
        <v>5</v>
      </c>
      <c r="F210" s="122">
        <v>19.273576082779901</v>
      </c>
      <c r="G210" s="122">
        <v>19.765991028020899</v>
      </c>
      <c r="H210" s="122">
        <v>17.6105387078882</v>
      </c>
      <c r="I210" s="122">
        <v>15.499541958514399</v>
      </c>
      <c r="J210" s="122">
        <v>15.891484188375101</v>
      </c>
      <c r="K210" s="122">
        <v>16.954009490801099</v>
      </c>
      <c r="L210" s="122">
        <v>14.7171752939774</v>
      </c>
      <c r="M210" s="122">
        <v>15.2875395047583</v>
      </c>
      <c r="N210" s="122">
        <v>17.6774844216263</v>
      </c>
      <c r="O210" s="122">
        <v>14.758377553275199</v>
      </c>
      <c r="P210" s="122">
        <v>14.312499970280401</v>
      </c>
      <c r="Q210" s="122">
        <v>14.8308289108074</v>
      </c>
      <c r="R210" s="122">
        <v>14.2112526732631</v>
      </c>
      <c r="S210" s="122">
        <v>14.0100118010154</v>
      </c>
      <c r="T210" s="122">
        <v>14.1699868790643</v>
      </c>
      <c r="U210" s="122">
        <v>14.2700216481038</v>
      </c>
      <c r="V210" s="122">
        <v>14.6206059902481</v>
      </c>
      <c r="W210" s="122">
        <v>15.237989972167901</v>
      </c>
      <c r="X210" s="122">
        <v>15.652260131860301</v>
      </c>
      <c r="Y210" s="122">
        <v>15.709385900468099</v>
      </c>
      <c r="Z210" s="122">
        <v>16.190495413692702</v>
      </c>
      <c r="AA210" s="122">
        <v>15.8300236766637</v>
      </c>
      <c r="AB210" s="122">
        <v>15.8525724398795</v>
      </c>
      <c r="AC210" s="122">
        <v>15.9594860463679</v>
      </c>
      <c r="AD210" s="122">
        <v>14.9995280509961</v>
      </c>
      <c r="AE210" s="122">
        <v>19.251941386979102</v>
      </c>
      <c r="AF210" s="122">
        <v>18.8870733455887</v>
      </c>
      <c r="AG210" s="122">
        <v>18.952054298661601</v>
      </c>
      <c r="AH210" s="122">
        <v>18.476251229002798</v>
      </c>
      <c r="AI210" s="122">
        <v>19.490625014914201</v>
      </c>
      <c r="AJ210" s="122">
        <v>17.780041618066701</v>
      </c>
      <c r="AK210" s="122">
        <v>18.219166534402799</v>
      </c>
      <c r="AL210" s="122">
        <v>0</v>
      </c>
    </row>
    <row r="211" spans="1:38" hidden="1" x14ac:dyDescent="0.25">
      <c r="A211" s="122" t="s">
        <v>1960</v>
      </c>
      <c r="B211" s="122">
        <v>1</v>
      </c>
      <c r="C211" s="122" t="s">
        <v>2132</v>
      </c>
      <c r="D211" s="122" t="s">
        <v>474</v>
      </c>
      <c r="E211" s="122">
        <v>5</v>
      </c>
      <c r="F211" s="122">
        <v>3.7885792500690001</v>
      </c>
      <c r="G211" s="122">
        <v>4.3131206260542001</v>
      </c>
      <c r="H211" s="122">
        <v>4.0278235037228001</v>
      </c>
      <c r="I211" s="122">
        <v>4.1366971916238002</v>
      </c>
      <c r="J211" s="122">
        <v>3.9245370154172998</v>
      </c>
      <c r="K211" s="122">
        <v>3.9263800063596999</v>
      </c>
      <c r="L211" s="122">
        <v>4.1780066342308002</v>
      </c>
      <c r="M211" s="122">
        <v>4.0958097460629004</v>
      </c>
      <c r="N211" s="122">
        <v>3.7020197353481001</v>
      </c>
      <c r="O211" s="122">
        <v>3.7447077573967</v>
      </c>
      <c r="P211" s="122">
        <v>3.7727097898152002</v>
      </c>
      <c r="Q211" s="122">
        <v>4.4250350964354999</v>
      </c>
      <c r="R211" s="122">
        <v>4.3045991486321</v>
      </c>
      <c r="S211" s="122">
        <v>4.1550990851306997</v>
      </c>
      <c r="T211" s="122">
        <v>4.0348194176043997</v>
      </c>
      <c r="U211" s="122">
        <v>4.0521405009320004</v>
      </c>
      <c r="V211" s="122">
        <v>3.7662955294535001</v>
      </c>
      <c r="W211" s="122">
        <v>3.7544595239396998</v>
      </c>
      <c r="X211" s="122">
        <v>4.5271035985381003</v>
      </c>
      <c r="Y211" s="122">
        <v>4.6540415605694996</v>
      </c>
      <c r="Z211" s="122">
        <v>4.2232426145337003</v>
      </c>
      <c r="AA211" s="122">
        <v>3.9647349380408001</v>
      </c>
      <c r="AB211" s="122">
        <v>3.2939773099397001</v>
      </c>
      <c r="AC211" s="122">
        <v>3.6588502361966002</v>
      </c>
      <c r="AD211" s="122">
        <v>3.6857830446448001</v>
      </c>
      <c r="AE211" s="122">
        <v>4.0908575481913996</v>
      </c>
      <c r="AF211" s="122">
        <v>3.9059360861878001</v>
      </c>
      <c r="AG211" s="122">
        <v>3.983825660301</v>
      </c>
      <c r="AH211" s="122">
        <v>3.9503765855347002</v>
      </c>
      <c r="AI211" s="122">
        <v>4.5768950879523</v>
      </c>
      <c r="AJ211" s="122">
        <v>4.1639074363819004</v>
      </c>
      <c r="AK211" s="122">
        <v>4.173833788814</v>
      </c>
      <c r="AL211" s="122">
        <v>0</v>
      </c>
    </row>
    <row r="212" spans="1:38" hidden="1" x14ac:dyDescent="0.25">
      <c r="A212" s="122" t="s">
        <v>1960</v>
      </c>
      <c r="B212" s="122">
        <v>1</v>
      </c>
      <c r="C212" s="122" t="s">
        <v>2132</v>
      </c>
      <c r="D212" s="122" t="s">
        <v>2085</v>
      </c>
      <c r="E212" s="122">
        <v>5</v>
      </c>
      <c r="F212" s="122">
        <v>3.8072840209988001</v>
      </c>
      <c r="G212" s="122">
        <v>3.8631510605894999</v>
      </c>
      <c r="H212" s="122">
        <v>4.3811922902726996</v>
      </c>
      <c r="I212" s="122">
        <v>3.9442671327096002</v>
      </c>
      <c r="J212" s="122">
        <v>4.1335367647472001</v>
      </c>
      <c r="K212" s="122">
        <v>3.7355198306370001</v>
      </c>
      <c r="L212" s="122">
        <v>4.1691795257245996</v>
      </c>
      <c r="M212" s="122">
        <v>4.2867983682144999</v>
      </c>
      <c r="N212" s="122">
        <v>4.0091990705587</v>
      </c>
      <c r="O212" s="122">
        <v>4.0941159141406001</v>
      </c>
      <c r="P212" s="122">
        <v>4.5706681422314999</v>
      </c>
      <c r="Q212" s="122">
        <v>4.2366150421897997</v>
      </c>
      <c r="R212" s="122">
        <v>4.1216232097659997</v>
      </c>
      <c r="S212" s="122">
        <v>5.1215048905882998</v>
      </c>
      <c r="T212" s="122">
        <v>3.8837422554951</v>
      </c>
      <c r="U212" s="122">
        <v>3.6821207617388998</v>
      </c>
      <c r="V212" s="122">
        <v>3.3033191626651002</v>
      </c>
      <c r="W212" s="122">
        <v>3.3092369590900002</v>
      </c>
      <c r="X212" s="122">
        <v>3.2438951717763</v>
      </c>
      <c r="Y212" s="122">
        <v>3.2645365848065002</v>
      </c>
      <c r="Z212" s="122">
        <v>3.3506271462183999</v>
      </c>
      <c r="AA212" s="122">
        <v>3.6084725694430002</v>
      </c>
      <c r="AB212" s="122">
        <v>3.1756368771935</v>
      </c>
      <c r="AC212" s="122">
        <v>3.5079572007204001</v>
      </c>
      <c r="AD212" s="122">
        <v>3.7601720273531001</v>
      </c>
      <c r="AE212" s="122">
        <v>4.3073919768957003</v>
      </c>
      <c r="AF212" s="122">
        <v>3.8226898679287999</v>
      </c>
      <c r="AG212" s="122">
        <v>3.8068778639</v>
      </c>
      <c r="AH212" s="122">
        <v>4.1541947439548004</v>
      </c>
      <c r="AI212" s="122">
        <v>4.0876656511732001</v>
      </c>
      <c r="AJ212" s="122">
        <v>3.7094361799145998</v>
      </c>
      <c r="AK212" s="122">
        <v>3.9674708543563999</v>
      </c>
      <c r="AL212" s="122">
        <v>0</v>
      </c>
    </row>
    <row r="213" spans="1:38" hidden="1" x14ac:dyDescent="0.25">
      <c r="A213" s="122" t="s">
        <v>1960</v>
      </c>
      <c r="B213" s="122">
        <v>1</v>
      </c>
      <c r="C213" s="122" t="s">
        <v>2132</v>
      </c>
      <c r="D213" s="122" t="s">
        <v>2086</v>
      </c>
      <c r="E213" s="122">
        <v>5</v>
      </c>
      <c r="F213" s="122">
        <v>1.2514632095200999</v>
      </c>
      <c r="G213" s="122">
        <v>1.3882366063661</v>
      </c>
      <c r="H213" s="122">
        <v>1.3672126884593001</v>
      </c>
      <c r="I213" s="122">
        <v>1.4180921178752</v>
      </c>
      <c r="J213" s="122">
        <v>1.3893433231932999</v>
      </c>
      <c r="K213" s="122">
        <v>1.419368315322</v>
      </c>
      <c r="L213" s="122">
        <v>1.3974565018039</v>
      </c>
      <c r="M213" s="122">
        <v>1.3803176849726999</v>
      </c>
      <c r="N213" s="122">
        <v>1.2705893662365</v>
      </c>
      <c r="O213" s="122">
        <v>1.2057753852326001</v>
      </c>
      <c r="P213" s="122">
        <v>1.3297045042771001</v>
      </c>
      <c r="Q213" s="122">
        <v>1.3968425899698</v>
      </c>
      <c r="R213" s="122">
        <v>1.3993199826888001</v>
      </c>
      <c r="S213" s="122">
        <v>1.2299963206669</v>
      </c>
      <c r="T213" s="122">
        <v>1.3036233221628999</v>
      </c>
      <c r="U213" s="122">
        <v>1.4070868979211</v>
      </c>
      <c r="V213" s="122">
        <v>1.1377391302379001</v>
      </c>
      <c r="W213" s="122">
        <v>1.2426752616440999</v>
      </c>
      <c r="X213" s="122">
        <v>1.1810926832858</v>
      </c>
      <c r="Y213" s="122">
        <v>1.2112388657226001</v>
      </c>
      <c r="Z213" s="122">
        <v>1.2551228745441001</v>
      </c>
      <c r="AA213" s="122">
        <v>1.1403775349809999</v>
      </c>
      <c r="AB213" s="122">
        <v>0.90075421860799998</v>
      </c>
      <c r="AC213" s="122">
        <v>0.99155521368699995</v>
      </c>
      <c r="AD213" s="122">
        <v>1.0141314745459999</v>
      </c>
      <c r="AE213" s="122">
        <v>1.0245620121526</v>
      </c>
      <c r="AF213" s="122">
        <v>0.93622009550899998</v>
      </c>
      <c r="AG213" s="122">
        <v>0.93543456169960004</v>
      </c>
      <c r="AH213" s="122">
        <v>0.96947016560429999</v>
      </c>
      <c r="AI213" s="122">
        <v>0.93429193710960001</v>
      </c>
      <c r="AJ213" s="122">
        <v>0.86456552158349997</v>
      </c>
      <c r="AK213" s="122">
        <v>0.85799402463029995</v>
      </c>
      <c r="AL213" s="122">
        <v>0</v>
      </c>
    </row>
    <row r="214" spans="1:38" hidden="1" x14ac:dyDescent="0.25">
      <c r="A214" s="122" t="s">
        <v>1960</v>
      </c>
      <c r="B214" s="122">
        <v>1</v>
      </c>
      <c r="C214" s="122" t="s">
        <v>2132</v>
      </c>
      <c r="D214" s="122" t="s">
        <v>2087</v>
      </c>
      <c r="E214" s="122">
        <v>5</v>
      </c>
      <c r="F214" s="122">
        <v>0.55589698569190005</v>
      </c>
      <c r="G214" s="122">
        <v>0.56733837331920001</v>
      </c>
      <c r="H214" s="122">
        <v>0.52350307255189998</v>
      </c>
      <c r="I214" s="122">
        <v>0.65556934347590001</v>
      </c>
      <c r="J214" s="122">
        <v>0.58828450013730005</v>
      </c>
      <c r="K214" s="122">
        <v>0.56008489896439995</v>
      </c>
      <c r="L214" s="122">
        <v>0.71148857091350004</v>
      </c>
      <c r="M214" s="122">
        <v>0.68622952717480001</v>
      </c>
      <c r="N214" s="122">
        <v>0.59068757222870005</v>
      </c>
      <c r="O214" s="122">
        <v>0.61661618043260003</v>
      </c>
      <c r="P214" s="122">
        <v>0.61726116523179997</v>
      </c>
      <c r="Q214" s="122">
        <v>0.67878322283549997</v>
      </c>
      <c r="R214" s="122">
        <v>0.72954734476619998</v>
      </c>
      <c r="S214" s="122">
        <v>0.78708720075420002</v>
      </c>
      <c r="T214" s="122">
        <v>0.78446567313460003</v>
      </c>
      <c r="U214" s="122">
        <v>0.72411886177109996</v>
      </c>
      <c r="V214" s="122">
        <v>0.72719555028009997</v>
      </c>
      <c r="W214" s="122">
        <v>0.68335361578200005</v>
      </c>
      <c r="X214" s="122">
        <v>0.63454519497789996</v>
      </c>
      <c r="Y214" s="122">
        <v>0.83738186200910003</v>
      </c>
      <c r="Z214" s="122">
        <v>0.83172647126900001</v>
      </c>
      <c r="AA214" s="122">
        <v>0.72143673015450005</v>
      </c>
      <c r="AB214" s="122">
        <v>0.68982891521680001</v>
      </c>
      <c r="AC214" s="122">
        <v>0.76226149224090001</v>
      </c>
      <c r="AD214" s="122">
        <v>0.83715640026250004</v>
      </c>
      <c r="AE214" s="122">
        <v>0.94940382290030001</v>
      </c>
      <c r="AF214" s="122">
        <v>0.91865119009039997</v>
      </c>
      <c r="AG214" s="122">
        <v>0.93631354395330002</v>
      </c>
      <c r="AH214" s="122">
        <v>1.0728227840169</v>
      </c>
      <c r="AI214" s="122">
        <v>1.0684136723627</v>
      </c>
      <c r="AJ214" s="122">
        <v>0.98513601601580003</v>
      </c>
      <c r="AK214" s="122">
        <v>1.0182886664682</v>
      </c>
      <c r="AL214" s="122">
        <v>0</v>
      </c>
    </row>
    <row r="215" spans="1:38" hidden="1" x14ac:dyDescent="0.25">
      <c r="A215" s="122" t="s">
        <v>1960</v>
      </c>
      <c r="B215" s="122">
        <v>1</v>
      </c>
      <c r="C215" s="122" t="s">
        <v>2132</v>
      </c>
      <c r="D215" s="122" t="s">
        <v>2088</v>
      </c>
      <c r="E215" s="122">
        <v>5</v>
      </c>
      <c r="F215" s="122">
        <v>6.4344482609150004</v>
      </c>
      <c r="G215" s="122">
        <v>6.3099832842387</v>
      </c>
      <c r="H215" s="122">
        <v>5.9907150809114</v>
      </c>
      <c r="I215" s="122">
        <v>4.6723172159036999</v>
      </c>
      <c r="J215" s="122">
        <v>4.2648173480197</v>
      </c>
      <c r="K215" s="122">
        <v>4.2171367986212998</v>
      </c>
      <c r="L215" s="122">
        <v>4.1066562030718003</v>
      </c>
      <c r="M215" s="122">
        <v>3.6013332953050998</v>
      </c>
      <c r="N215" s="122">
        <v>3.5345820858828998</v>
      </c>
      <c r="O215" s="122">
        <v>3.5276476779347998</v>
      </c>
      <c r="P215" s="122">
        <v>4.7513761669798003</v>
      </c>
      <c r="Q215" s="122">
        <v>4.8671615162765001</v>
      </c>
      <c r="R215" s="122">
        <v>4.977488020389</v>
      </c>
      <c r="S215" s="122">
        <v>4.9163703768204998</v>
      </c>
      <c r="T215" s="122">
        <v>5.8571201021155002</v>
      </c>
      <c r="U215" s="122">
        <v>5.6718796354160004</v>
      </c>
      <c r="V215" s="122">
        <v>5.3986716275674</v>
      </c>
      <c r="W215" s="122">
        <v>5.1060704831891002</v>
      </c>
      <c r="X215" s="122">
        <v>5.0665880412893003</v>
      </c>
      <c r="Y215" s="122">
        <v>5.1678562883732004</v>
      </c>
      <c r="Z215" s="122">
        <v>6.0612323790153999</v>
      </c>
      <c r="AA215" s="122">
        <v>5.0228796164864997</v>
      </c>
      <c r="AB215" s="122">
        <v>4.6796703255083996</v>
      </c>
      <c r="AC215" s="122">
        <v>5.3890186221415997</v>
      </c>
      <c r="AD215" s="122">
        <v>5.2069390999126002</v>
      </c>
      <c r="AE215" s="122">
        <v>7.1551715999284999</v>
      </c>
      <c r="AF215" s="122">
        <v>7.3744924531958</v>
      </c>
      <c r="AG215" s="122">
        <v>6.8951256449946996</v>
      </c>
      <c r="AH215" s="122">
        <v>6.4376944588590996</v>
      </c>
      <c r="AI215" s="122">
        <v>6.6388894485746999</v>
      </c>
      <c r="AJ215" s="122">
        <v>6.1726419855285997</v>
      </c>
      <c r="AK215" s="122">
        <v>6.1623816032917</v>
      </c>
      <c r="AL215" s="122">
        <v>0</v>
      </c>
    </row>
    <row r="216" spans="1:38" hidden="1" x14ac:dyDescent="0.25">
      <c r="A216" s="122" t="s">
        <v>1960</v>
      </c>
      <c r="B216" s="122">
        <v>1</v>
      </c>
      <c r="C216" s="122" t="s">
        <v>2132</v>
      </c>
      <c r="D216" s="122" t="s">
        <v>2089</v>
      </c>
      <c r="E216" s="122">
        <v>5</v>
      </c>
      <c r="F216" s="122">
        <v>3.9443814696409998</v>
      </c>
      <c r="G216" s="122">
        <v>3.7553644730581999</v>
      </c>
      <c r="H216" s="122">
        <v>4.0038204457099003</v>
      </c>
      <c r="I216" s="122">
        <v>4.0034535503633002</v>
      </c>
      <c r="J216" s="122">
        <v>3.8975607967179</v>
      </c>
      <c r="K216" s="122">
        <v>4.0888801813858002</v>
      </c>
      <c r="L216" s="122">
        <v>4.1223110472603004</v>
      </c>
      <c r="M216" s="122">
        <v>4.1322762041210996</v>
      </c>
      <c r="N216" s="122">
        <v>3.6714438028477998</v>
      </c>
      <c r="O216" s="122">
        <v>3.2049189246404</v>
      </c>
      <c r="P216" s="122">
        <v>4.1472321865471997</v>
      </c>
      <c r="Q216" s="122">
        <v>3.7473246576763</v>
      </c>
      <c r="R216" s="122">
        <v>3.3391169848711999</v>
      </c>
      <c r="S216" s="122">
        <v>3.4078562302430999</v>
      </c>
      <c r="T216" s="122">
        <v>3.79043910059</v>
      </c>
      <c r="U216" s="122">
        <v>3.6110083118432001</v>
      </c>
      <c r="V216" s="122">
        <v>3.2461302365323998</v>
      </c>
      <c r="W216" s="122">
        <v>3.2809398544708999</v>
      </c>
      <c r="X216" s="122">
        <v>3.4187255198883002</v>
      </c>
      <c r="Y216" s="122">
        <v>3.5696574107319998</v>
      </c>
      <c r="Z216" s="122">
        <v>4.0371857012341001</v>
      </c>
      <c r="AA216" s="122">
        <v>3.8002174966336</v>
      </c>
      <c r="AB216" s="122">
        <v>3.5999460364683999</v>
      </c>
      <c r="AC216" s="122">
        <v>3.9492431235523</v>
      </c>
      <c r="AD216" s="122">
        <v>4.0703236793417004</v>
      </c>
      <c r="AE216" s="122">
        <v>4.7734436761663996</v>
      </c>
      <c r="AF216" s="122">
        <v>4.5428557494169999</v>
      </c>
      <c r="AG216" s="122">
        <v>4.3623280199038996</v>
      </c>
      <c r="AH216" s="122">
        <v>4.5100002873738001</v>
      </c>
      <c r="AI216" s="122">
        <v>4.3488578973571004</v>
      </c>
      <c r="AJ216" s="122">
        <v>4.1829968558418997</v>
      </c>
      <c r="AK216" s="122">
        <v>4.2710981298236996</v>
      </c>
      <c r="AL216" s="122">
        <v>0</v>
      </c>
    </row>
    <row r="217" spans="1:38" hidden="1" x14ac:dyDescent="0.25">
      <c r="A217" s="122" t="s">
        <v>1960</v>
      </c>
      <c r="B217" s="122">
        <v>1</v>
      </c>
      <c r="C217" s="122" t="s">
        <v>2132</v>
      </c>
      <c r="D217" s="122" t="s">
        <v>2090</v>
      </c>
      <c r="E217" s="122">
        <v>5</v>
      </c>
      <c r="F217" s="122">
        <v>0.63384225846980002</v>
      </c>
      <c r="G217" s="122">
        <v>0.32947902139980001</v>
      </c>
      <c r="H217" s="122">
        <v>0.79490589405419998</v>
      </c>
      <c r="I217" s="122">
        <v>0.19952454633719999</v>
      </c>
      <c r="J217" s="122">
        <v>0.3746515436683</v>
      </c>
      <c r="K217" s="122">
        <v>0.18157812569189999</v>
      </c>
      <c r="L217" s="122">
        <v>0.1186244829426</v>
      </c>
      <c r="M217" s="122">
        <v>0.19736494149289999</v>
      </c>
      <c r="N217" s="122">
        <v>0.98933994830990002</v>
      </c>
      <c r="O217" s="122">
        <v>0.15825126931469999</v>
      </c>
      <c r="P217" s="122">
        <v>0.17227037799270001</v>
      </c>
      <c r="Q217" s="122">
        <v>0.14560011882849999</v>
      </c>
      <c r="R217" s="122">
        <v>0.2087055228053</v>
      </c>
      <c r="S217" s="122">
        <v>0.18111360303429999</v>
      </c>
      <c r="T217" s="122">
        <v>0.23095700668989999</v>
      </c>
      <c r="U217" s="122">
        <v>0.2279864265781</v>
      </c>
      <c r="V217" s="122">
        <v>0.2427898957747</v>
      </c>
      <c r="W217" s="122">
        <v>0.1861596084936</v>
      </c>
      <c r="X217" s="122">
        <v>0.19364706778589999</v>
      </c>
      <c r="Y217" s="122">
        <v>0.25868996142049999</v>
      </c>
      <c r="Z217" s="122">
        <v>0.25354200454629999</v>
      </c>
      <c r="AA217" s="122">
        <v>0.29406094739499999</v>
      </c>
      <c r="AB217" s="122">
        <v>0.24970142080579999</v>
      </c>
      <c r="AC217" s="122">
        <v>0.26052819761730001</v>
      </c>
      <c r="AD217" s="122">
        <v>0.29720050607589998</v>
      </c>
      <c r="AE217" s="122">
        <v>0.3741337140605</v>
      </c>
      <c r="AF217" s="122">
        <v>0.33043149193510002</v>
      </c>
      <c r="AG217" s="122">
        <v>0.3903498422035</v>
      </c>
      <c r="AH217" s="122">
        <v>0.36071416705140003</v>
      </c>
      <c r="AI217" s="122">
        <v>0.42463049061070002</v>
      </c>
      <c r="AJ217" s="122">
        <v>0.36719657402939998</v>
      </c>
      <c r="AK217" s="122">
        <v>0.38360231989979998</v>
      </c>
      <c r="AL217" s="122">
        <v>0</v>
      </c>
    </row>
    <row r="218" spans="1:38" hidden="1" x14ac:dyDescent="0.25">
      <c r="A218" s="122" t="s">
        <v>1960</v>
      </c>
      <c r="B218" s="122">
        <v>1</v>
      </c>
      <c r="C218" s="122" t="s">
        <v>2132</v>
      </c>
      <c r="D218" s="122" t="s">
        <v>2091</v>
      </c>
      <c r="E218" s="122">
        <v>5</v>
      </c>
      <c r="F218" s="122">
        <v>2.6956968369670999</v>
      </c>
      <c r="G218" s="122">
        <v>3.2655832644529998</v>
      </c>
      <c r="H218" s="122">
        <v>2.6375977453471999</v>
      </c>
      <c r="I218" s="122">
        <v>2.8264633811826001</v>
      </c>
      <c r="J218" s="122">
        <v>2.3744513537229999</v>
      </c>
      <c r="K218" s="122">
        <v>2.6204148221425001</v>
      </c>
      <c r="L218" s="122">
        <v>3.2540664059058</v>
      </c>
      <c r="M218" s="122">
        <v>3.4076456106841002</v>
      </c>
      <c r="N218" s="122">
        <v>2.9013417105291999</v>
      </c>
      <c r="O218" s="122">
        <v>3.4172058758277002</v>
      </c>
      <c r="P218" s="122">
        <v>3.3969032750318999</v>
      </c>
      <c r="Q218" s="122">
        <v>3.2995098502592999</v>
      </c>
      <c r="R218" s="122">
        <v>3.4071123574989</v>
      </c>
      <c r="S218" s="122">
        <v>3.5146923258787002</v>
      </c>
      <c r="T218" s="122">
        <v>3.3682107891238999</v>
      </c>
      <c r="U218" s="122">
        <v>3.4395064734336001</v>
      </c>
      <c r="V218" s="122">
        <v>4.2872400470540999</v>
      </c>
      <c r="W218" s="122">
        <v>4.7877449042178002</v>
      </c>
      <c r="X218" s="122">
        <v>5.2335514086171004</v>
      </c>
      <c r="Y218" s="122">
        <v>5.4922159120413001</v>
      </c>
      <c r="Z218" s="122">
        <v>5.1850296110840004</v>
      </c>
      <c r="AA218" s="122">
        <v>4.8973763003263002</v>
      </c>
      <c r="AB218" s="122">
        <v>4.4208369621837003</v>
      </c>
      <c r="AC218" s="122">
        <v>5.6465954016096997</v>
      </c>
      <c r="AD218" s="122">
        <v>4.6079999742105002</v>
      </c>
      <c r="AE218" s="122">
        <v>4.5279231943377001</v>
      </c>
      <c r="AF218" s="122">
        <v>3.4649067367631998</v>
      </c>
      <c r="AG218" s="122">
        <v>3.5141824001519</v>
      </c>
      <c r="AH218" s="122">
        <v>3.9283528032555002</v>
      </c>
      <c r="AI218" s="122">
        <v>4.1552334674300999</v>
      </c>
      <c r="AJ218" s="122">
        <v>3.6759155950497999</v>
      </c>
      <c r="AK218" s="122">
        <v>3.4151241665772001</v>
      </c>
      <c r="AL218" s="122">
        <v>0</v>
      </c>
    </row>
    <row r="219" spans="1:38" hidden="1" x14ac:dyDescent="0.25">
      <c r="A219" s="122" t="s">
        <v>1960</v>
      </c>
      <c r="B219" s="122">
        <v>1</v>
      </c>
      <c r="C219" s="122" t="s">
        <v>2132</v>
      </c>
      <c r="D219" s="122" t="s">
        <v>2092</v>
      </c>
      <c r="E219" s="122">
        <v>5</v>
      </c>
      <c r="F219" s="122">
        <v>0.82761056542309996</v>
      </c>
      <c r="G219" s="122">
        <v>1.0741951760359001</v>
      </c>
      <c r="H219" s="122">
        <v>0.89949544126879999</v>
      </c>
      <c r="I219" s="122">
        <v>0.83967626758489999</v>
      </c>
      <c r="J219" s="122">
        <v>0.81940605015099999</v>
      </c>
      <c r="K219" s="122">
        <v>0.84340844488779998</v>
      </c>
      <c r="L219" s="122">
        <v>0.99523632398640005</v>
      </c>
      <c r="M219" s="122">
        <v>0.87334650449189999</v>
      </c>
      <c r="N219" s="122">
        <v>0.92314760591489997</v>
      </c>
      <c r="O219" s="122">
        <v>1.0526532861027</v>
      </c>
      <c r="P219" s="122">
        <v>1.0651125046244001</v>
      </c>
      <c r="Q219" s="122">
        <v>1.0346961870541</v>
      </c>
      <c r="R219" s="122">
        <v>0.97779041908270004</v>
      </c>
      <c r="S219" s="122">
        <v>0.86260215831620002</v>
      </c>
      <c r="T219" s="122">
        <v>0.9765828288899</v>
      </c>
      <c r="U219" s="122">
        <v>0.99203517907649996</v>
      </c>
      <c r="V219" s="122">
        <v>1.0237660134119999</v>
      </c>
      <c r="W219" s="122">
        <v>1.0712667558413</v>
      </c>
      <c r="X219" s="122">
        <v>1.1582164315004</v>
      </c>
      <c r="Y219" s="122">
        <v>1.0580335592076</v>
      </c>
      <c r="Z219" s="122">
        <v>1.0774196568193</v>
      </c>
      <c r="AA219" s="122">
        <v>1.1827108425785</v>
      </c>
      <c r="AB219" s="122">
        <v>1.1264029632393</v>
      </c>
      <c r="AC219" s="122">
        <v>1.2634666409494999</v>
      </c>
      <c r="AD219" s="122">
        <v>1.1649150767476</v>
      </c>
      <c r="AE219" s="122">
        <v>1.276865740049</v>
      </c>
      <c r="AF219" s="122">
        <v>1.3437815498851</v>
      </c>
      <c r="AG219" s="122">
        <v>1.4199870983714999</v>
      </c>
      <c r="AH219" s="122">
        <v>1.3823194822086999</v>
      </c>
      <c r="AI219" s="122">
        <v>1.5394979175051999</v>
      </c>
      <c r="AJ219" s="122">
        <v>1.5159426725902001</v>
      </c>
      <c r="AK219" s="122">
        <v>1.404466836588</v>
      </c>
      <c r="AL219" s="122">
        <v>0</v>
      </c>
    </row>
    <row r="220" spans="1:38" hidden="1" x14ac:dyDescent="0.25">
      <c r="A220" s="122" t="s">
        <v>1960</v>
      </c>
      <c r="B220" s="122">
        <v>1</v>
      </c>
      <c r="C220" s="122" t="s">
        <v>2132</v>
      </c>
      <c r="D220" s="122" t="s">
        <v>2093</v>
      </c>
      <c r="E220" s="122">
        <v>5</v>
      </c>
      <c r="F220" s="122">
        <v>12.5494969800058</v>
      </c>
      <c r="G220" s="122">
        <v>12.114175382883399</v>
      </c>
      <c r="H220" s="122">
        <v>12.2061172547214</v>
      </c>
      <c r="I220" s="122">
        <v>12.4267938396689</v>
      </c>
      <c r="J220" s="122">
        <v>12.174272539894</v>
      </c>
      <c r="K220" s="122">
        <v>12.413744170058999</v>
      </c>
      <c r="L220" s="122">
        <v>13.260121929228401</v>
      </c>
      <c r="M220" s="122">
        <v>12.81368152033</v>
      </c>
      <c r="N220" s="122">
        <v>10.945926527530199</v>
      </c>
      <c r="O220" s="122">
        <v>11.3539111038939</v>
      </c>
      <c r="P220" s="122">
        <v>12.291456863788101</v>
      </c>
      <c r="Q220" s="122">
        <v>11.6844648929833</v>
      </c>
      <c r="R220" s="122">
        <v>12.3053262508478</v>
      </c>
      <c r="S220" s="122">
        <v>12.7834817529359</v>
      </c>
      <c r="T220" s="122">
        <v>12.173052503094301</v>
      </c>
      <c r="U220" s="122">
        <v>11.7874371959246</v>
      </c>
      <c r="V220" s="122">
        <v>11.703466088882999</v>
      </c>
      <c r="W220" s="122">
        <v>11.861311966623299</v>
      </c>
      <c r="X220" s="122">
        <v>13.233880010149701</v>
      </c>
      <c r="Y220" s="122">
        <v>13.631283537821</v>
      </c>
      <c r="Z220" s="122">
        <v>11.595178170595</v>
      </c>
      <c r="AA220" s="122">
        <v>12.4641921192244</v>
      </c>
      <c r="AB220" s="122">
        <v>10.9147388815145</v>
      </c>
      <c r="AC220" s="122">
        <v>13.500739212992499</v>
      </c>
      <c r="AD220" s="122">
        <v>14.2479190390408</v>
      </c>
      <c r="AE220" s="122">
        <v>13.5745609807873</v>
      </c>
      <c r="AF220" s="122">
        <v>13.282851889373999</v>
      </c>
      <c r="AG220" s="122">
        <v>13.4432492435461</v>
      </c>
      <c r="AH220" s="122">
        <v>14.553501313790299</v>
      </c>
      <c r="AI220" s="122">
        <v>15.118081085719201</v>
      </c>
      <c r="AJ220" s="122">
        <v>13.3712602767857</v>
      </c>
      <c r="AK220" s="122">
        <v>13.7300644893579</v>
      </c>
      <c r="AL220" s="122">
        <v>0</v>
      </c>
    </row>
    <row r="221" spans="1:38" hidden="1" x14ac:dyDescent="0.25">
      <c r="A221" s="122" t="s">
        <v>1960</v>
      </c>
      <c r="B221" s="122">
        <v>1</v>
      </c>
      <c r="C221" s="122" t="s">
        <v>2132</v>
      </c>
      <c r="D221" s="122" t="s">
        <v>2094</v>
      </c>
      <c r="E221" s="122">
        <v>5</v>
      </c>
      <c r="F221" s="122">
        <v>5.5592923812572002</v>
      </c>
      <c r="G221" s="122">
        <v>5.4366687949005996</v>
      </c>
      <c r="H221" s="122">
        <v>5.5121041107312996</v>
      </c>
      <c r="I221" s="122">
        <v>5.7365199732825998</v>
      </c>
      <c r="J221" s="122">
        <v>5.5657044852192001</v>
      </c>
      <c r="K221" s="122">
        <v>5.6697537135921001</v>
      </c>
      <c r="L221" s="122">
        <v>6.0266971412846999</v>
      </c>
      <c r="M221" s="122">
        <v>5.8342409877232004</v>
      </c>
      <c r="N221" s="122">
        <v>5.4297705358024002</v>
      </c>
      <c r="O221" s="122">
        <v>5.3597620918531002</v>
      </c>
      <c r="P221" s="122">
        <v>6.2036178943038003</v>
      </c>
      <c r="Q221" s="122">
        <v>5.6260847063500004</v>
      </c>
      <c r="R221" s="122">
        <v>5.8529663780921002</v>
      </c>
      <c r="S221" s="122">
        <v>6.6979469172939998</v>
      </c>
      <c r="T221" s="122">
        <v>6.3942338629671003</v>
      </c>
      <c r="U221" s="122">
        <v>5.4717870377719002</v>
      </c>
      <c r="V221" s="122">
        <v>4.7957275317108996</v>
      </c>
      <c r="W221" s="122">
        <v>5.2198661659991998</v>
      </c>
      <c r="X221" s="122">
        <v>6.3575361769437002</v>
      </c>
      <c r="Y221" s="122">
        <v>6.2227680921411999</v>
      </c>
      <c r="Z221" s="122">
        <v>5.7186550323793996</v>
      </c>
      <c r="AA221" s="122">
        <v>5.5657150694887001</v>
      </c>
      <c r="AB221" s="122">
        <v>4.7510714477315998</v>
      </c>
      <c r="AC221" s="122">
        <v>5.6264311505320999</v>
      </c>
      <c r="AD221" s="122">
        <v>5.8715131039416004</v>
      </c>
      <c r="AE221" s="122">
        <v>5.4769445463253996</v>
      </c>
      <c r="AF221" s="122">
        <v>5.2257818546212</v>
      </c>
      <c r="AG221" s="122">
        <v>5.1823562504611997</v>
      </c>
      <c r="AH221" s="122">
        <v>5.7676288868354</v>
      </c>
      <c r="AI221" s="122">
        <v>6.0629475157246997</v>
      </c>
      <c r="AJ221" s="122">
        <v>5.4353064745315001</v>
      </c>
      <c r="AK221" s="122">
        <v>5.9103101770375002</v>
      </c>
      <c r="AL221" s="122">
        <v>0</v>
      </c>
    </row>
    <row r="222" spans="1:38" hidden="1" x14ac:dyDescent="0.25">
      <c r="A222" s="122" t="s">
        <v>1960</v>
      </c>
      <c r="B222" s="122">
        <v>1</v>
      </c>
      <c r="C222" s="122" t="s">
        <v>2132</v>
      </c>
      <c r="D222" s="122" t="s">
        <v>2095</v>
      </c>
      <c r="E222" s="122">
        <v>5</v>
      </c>
      <c r="F222" s="122">
        <v>3.2560941914221999</v>
      </c>
      <c r="G222" s="122">
        <v>3.4432805625251999</v>
      </c>
      <c r="H222" s="122">
        <v>3.1408363529267</v>
      </c>
      <c r="I222" s="122">
        <v>3.3104040649786999</v>
      </c>
      <c r="J222" s="122">
        <v>3.0863642300843002</v>
      </c>
      <c r="K222" s="122">
        <v>3.2231344526502999</v>
      </c>
      <c r="L222" s="122">
        <v>3.5264470941359001</v>
      </c>
      <c r="M222" s="122">
        <v>2.5258166886962998</v>
      </c>
      <c r="N222" s="122">
        <v>2.5433834609436001</v>
      </c>
      <c r="O222" s="122">
        <v>2.3737208400076</v>
      </c>
      <c r="P222" s="122">
        <v>2.5362066183730998</v>
      </c>
      <c r="Q222" s="122">
        <v>2.4323722194510999</v>
      </c>
      <c r="R222" s="122">
        <v>2.4245717827570998</v>
      </c>
      <c r="S222" s="122">
        <v>2.4171986889471002</v>
      </c>
      <c r="T222" s="122">
        <v>2.3374573811957</v>
      </c>
      <c r="U222" s="122">
        <v>1.8202015618837</v>
      </c>
      <c r="V222" s="122">
        <v>1.7681376561233999</v>
      </c>
      <c r="W222" s="122">
        <v>1.8999345246343</v>
      </c>
      <c r="X222" s="122">
        <v>2.1310132026942998</v>
      </c>
      <c r="Y222" s="122">
        <v>2.0560230489351001</v>
      </c>
      <c r="Z222" s="122">
        <v>2.0022210505660998</v>
      </c>
      <c r="AA222" s="122">
        <v>1.9720944636494</v>
      </c>
      <c r="AB222" s="122">
        <v>1.6364166618569</v>
      </c>
      <c r="AC222" s="122">
        <v>2.0197869424379999</v>
      </c>
      <c r="AD222" s="122">
        <v>2.227329545356</v>
      </c>
      <c r="AE222" s="122">
        <v>2.5595934917204999</v>
      </c>
      <c r="AF222" s="122">
        <v>2.3749332109689001</v>
      </c>
      <c r="AG222" s="122">
        <v>2.3728984680946001</v>
      </c>
      <c r="AH222" s="122">
        <v>2.5642892350764002</v>
      </c>
      <c r="AI222" s="122">
        <v>2.6756886014540999</v>
      </c>
      <c r="AJ222" s="122">
        <v>2.6163140807617</v>
      </c>
      <c r="AK222" s="122">
        <v>2.6172990139227998</v>
      </c>
      <c r="AL222" s="122">
        <v>0</v>
      </c>
    </row>
    <row r="223" spans="1:38" hidden="1" x14ac:dyDescent="0.25">
      <c r="A223" s="122" t="s">
        <v>1960</v>
      </c>
      <c r="B223" s="122">
        <v>1</v>
      </c>
      <c r="C223" s="122" t="s">
        <v>2132</v>
      </c>
      <c r="D223" s="122" t="s">
        <v>2096</v>
      </c>
      <c r="E223" s="122">
        <v>5</v>
      </c>
      <c r="F223" s="122">
        <v>2.7073225271717001</v>
      </c>
      <c r="G223" s="122">
        <v>2.9065355447821002</v>
      </c>
      <c r="H223" s="122">
        <v>3.0055541572319</v>
      </c>
      <c r="I223" s="122">
        <v>3.034088036175</v>
      </c>
      <c r="J223" s="122">
        <v>3.1412886510388001</v>
      </c>
      <c r="K223" s="122">
        <v>3.1053733097195</v>
      </c>
      <c r="L223" s="122">
        <v>3.1763490514550998</v>
      </c>
      <c r="M223" s="122">
        <v>3.3987511153118999</v>
      </c>
      <c r="N223" s="122">
        <v>2.8357024317608999</v>
      </c>
      <c r="O223" s="122">
        <v>3.4049344507854</v>
      </c>
      <c r="P223" s="122">
        <v>3.1698133205265</v>
      </c>
      <c r="Q223" s="122">
        <v>3.0180995189451001</v>
      </c>
      <c r="R223" s="122">
        <v>3.0385732938460999</v>
      </c>
      <c r="S223" s="122">
        <v>2.9528661711470998</v>
      </c>
      <c r="T223" s="122">
        <v>3.0656742344538999</v>
      </c>
      <c r="U223" s="122">
        <v>3.0530205647774999</v>
      </c>
      <c r="V223" s="122">
        <v>2.4893022243514999</v>
      </c>
      <c r="W223" s="122">
        <v>2.5211598223552998</v>
      </c>
      <c r="X223" s="122">
        <v>2.5509578524603</v>
      </c>
      <c r="Y223" s="122">
        <v>2.3723142605734999</v>
      </c>
      <c r="Z223" s="122">
        <v>2.3824766912972999</v>
      </c>
      <c r="AA223" s="122">
        <v>2.3254475999645998</v>
      </c>
      <c r="AB223" s="122">
        <v>2.0471380633042</v>
      </c>
      <c r="AC223" s="122">
        <v>2.3995539153515</v>
      </c>
      <c r="AD223" s="122">
        <v>2.5373643051875998</v>
      </c>
      <c r="AE223" s="122">
        <v>2.619225817547</v>
      </c>
      <c r="AF223" s="122">
        <v>2.6640648930977999</v>
      </c>
      <c r="AG223" s="122">
        <v>2.4590357108068002</v>
      </c>
      <c r="AH223" s="122">
        <v>2.7602049697907001</v>
      </c>
      <c r="AI223" s="122">
        <v>2.8318516781779</v>
      </c>
      <c r="AJ223" s="122">
        <v>2.5232160789287001</v>
      </c>
      <c r="AK223" s="122">
        <v>2.5421912847899999</v>
      </c>
      <c r="AL223" s="122">
        <v>0</v>
      </c>
    </row>
    <row r="224" spans="1:38" hidden="1" x14ac:dyDescent="0.25">
      <c r="A224" s="122" t="s">
        <v>1960</v>
      </c>
      <c r="B224" s="122">
        <v>1</v>
      </c>
      <c r="C224" s="122" t="s">
        <v>2132</v>
      </c>
      <c r="D224" s="122" t="s">
        <v>2097</v>
      </c>
      <c r="E224" s="122">
        <v>5</v>
      </c>
      <c r="F224" s="122">
        <v>1.9483729199713</v>
      </c>
      <c r="G224" s="122">
        <v>2.0286886310605001</v>
      </c>
      <c r="H224" s="122">
        <v>1.9784492924042001</v>
      </c>
      <c r="I224" s="122">
        <v>1.7568916325634001</v>
      </c>
      <c r="J224" s="122">
        <v>1.7066648242169999</v>
      </c>
      <c r="K224" s="122">
        <v>1.4964887770130999</v>
      </c>
      <c r="L224" s="122">
        <v>1.5700015576454001</v>
      </c>
      <c r="M224" s="122">
        <v>1.7544883034645999</v>
      </c>
      <c r="N224" s="122">
        <v>1.615164311017</v>
      </c>
      <c r="O224" s="122">
        <v>1.7306518119101</v>
      </c>
      <c r="P224" s="122">
        <v>3.1152780528426001</v>
      </c>
      <c r="Q224" s="122">
        <v>2.0804894445187001</v>
      </c>
      <c r="R224" s="122">
        <v>2.0627562924601999</v>
      </c>
      <c r="S224" s="122">
        <v>2.7626492653014001</v>
      </c>
      <c r="T224" s="122">
        <v>2.4532123054273001</v>
      </c>
      <c r="U224" s="122">
        <v>2.4150038035971</v>
      </c>
      <c r="V224" s="122">
        <v>1.4847024585663999</v>
      </c>
      <c r="W224" s="122">
        <v>4.5907269679910998</v>
      </c>
      <c r="X224" s="122">
        <v>1.5776645933361</v>
      </c>
      <c r="Y224" s="122">
        <v>1.9979045380663001</v>
      </c>
      <c r="Z224" s="122">
        <v>1.9624024810698</v>
      </c>
      <c r="AA224" s="122">
        <v>1.9143157914483999</v>
      </c>
      <c r="AB224" s="122">
        <v>1.8328186797396</v>
      </c>
      <c r="AC224" s="122">
        <v>1.8127298121855</v>
      </c>
      <c r="AD224" s="122">
        <v>1.9821297902835</v>
      </c>
      <c r="AE224" s="122">
        <v>2.2402343115252998</v>
      </c>
      <c r="AF224" s="122">
        <v>2.1628362212204002</v>
      </c>
      <c r="AG224" s="122">
        <v>2.1336102058219999</v>
      </c>
      <c r="AH224" s="122">
        <v>2.3886361832002998</v>
      </c>
      <c r="AI224" s="122">
        <v>2.3374432390041999</v>
      </c>
      <c r="AJ224" s="122">
        <v>2.1997932188656999</v>
      </c>
      <c r="AK224" s="122">
        <v>2.2570948279228999</v>
      </c>
      <c r="AL224" s="122">
        <v>0</v>
      </c>
    </row>
    <row r="225" spans="1:38" hidden="1" x14ac:dyDescent="0.25">
      <c r="A225" s="122" t="s">
        <v>1960</v>
      </c>
      <c r="B225" s="122">
        <v>1</v>
      </c>
      <c r="C225" s="122" t="s">
        <v>2132</v>
      </c>
      <c r="D225" s="122" t="s">
        <v>2098</v>
      </c>
      <c r="E225" s="122">
        <v>5</v>
      </c>
      <c r="F225" s="122">
        <v>8.3483943641342009</v>
      </c>
      <c r="G225" s="122">
        <v>9.2492716703088007</v>
      </c>
      <c r="H225" s="122">
        <v>8.8000156519916999</v>
      </c>
      <c r="I225" s="122">
        <v>7.7311315744217</v>
      </c>
      <c r="J225" s="122">
        <v>8.5917840593773001</v>
      </c>
      <c r="K225" s="122">
        <v>8.6286118091022992</v>
      </c>
      <c r="L225" s="122">
        <v>8.8404894891148</v>
      </c>
      <c r="M225" s="122">
        <v>9.2086499026531996</v>
      </c>
      <c r="N225" s="122">
        <v>7.7958804912247999</v>
      </c>
      <c r="O225" s="122">
        <v>5.9510685254715003</v>
      </c>
      <c r="P225" s="122">
        <v>6.5547358315122999</v>
      </c>
      <c r="Q225" s="122">
        <v>5.6502665227550999</v>
      </c>
      <c r="R225" s="122">
        <v>5.7227926322674998</v>
      </c>
      <c r="S225" s="122">
        <v>6.9096513368860997</v>
      </c>
      <c r="T225" s="122">
        <v>6.4561453417149997</v>
      </c>
      <c r="U225" s="122">
        <v>6.5097033529952997</v>
      </c>
      <c r="V225" s="122">
        <v>5.0092886609376999</v>
      </c>
      <c r="W225" s="122">
        <v>5.3196346998757997</v>
      </c>
      <c r="X225" s="122">
        <v>5.4775059100172996</v>
      </c>
      <c r="Y225" s="122">
        <v>5.7747570558132004</v>
      </c>
      <c r="Z225" s="122">
        <v>6.6767213537955996</v>
      </c>
      <c r="AA225" s="122">
        <v>6.3821472538755</v>
      </c>
      <c r="AB225" s="122">
        <v>5.1476549133541996</v>
      </c>
      <c r="AC225" s="122">
        <v>6.6920352288076002</v>
      </c>
      <c r="AD225" s="122">
        <v>7.0773125021430001</v>
      </c>
      <c r="AE225" s="122">
        <v>7.5598096237680998</v>
      </c>
      <c r="AF225" s="122">
        <v>6.9323072702367003</v>
      </c>
      <c r="AG225" s="122">
        <v>7.2166797213429996</v>
      </c>
      <c r="AH225" s="122">
        <v>7.6587516678503</v>
      </c>
      <c r="AI225" s="122">
        <v>7.9132168235988001</v>
      </c>
      <c r="AJ225" s="122">
        <v>7.1138182883279999</v>
      </c>
      <c r="AK225" s="122">
        <v>6.9575568918034003</v>
      </c>
      <c r="AL225" s="122">
        <v>0</v>
      </c>
    </row>
    <row r="226" spans="1:38" hidden="1" x14ac:dyDescent="0.25">
      <c r="A226" s="122" t="s">
        <v>1960</v>
      </c>
      <c r="B226" s="122">
        <v>1</v>
      </c>
      <c r="C226" s="122" t="s">
        <v>2132</v>
      </c>
      <c r="D226" s="122" t="s">
        <v>2099</v>
      </c>
      <c r="E226" s="122">
        <v>5</v>
      </c>
      <c r="F226" s="122">
        <v>2.9538663926440001</v>
      </c>
      <c r="G226" s="122">
        <v>3.5874658366976</v>
      </c>
      <c r="H226" s="122">
        <v>3.9861491182112001</v>
      </c>
      <c r="I226" s="122">
        <v>3.7918987282543002</v>
      </c>
      <c r="J226" s="122">
        <v>4.1185154525480998</v>
      </c>
      <c r="K226" s="122">
        <v>4.6383373859677999</v>
      </c>
      <c r="L226" s="122">
        <v>4.1489090539306996</v>
      </c>
      <c r="M226" s="122">
        <v>4.1162391218190004</v>
      </c>
      <c r="N226" s="122">
        <v>4.5510169827186999</v>
      </c>
      <c r="O226" s="122">
        <v>4.3774086887454997</v>
      </c>
      <c r="P226" s="122">
        <v>4.5931417617879999</v>
      </c>
      <c r="Q226" s="122">
        <v>4.7989056087081003</v>
      </c>
      <c r="R226" s="122">
        <v>4.7587018389453997</v>
      </c>
      <c r="S226" s="122">
        <v>5.2496514431751997</v>
      </c>
      <c r="T226" s="122">
        <v>5.1454242786927002</v>
      </c>
      <c r="U226" s="122">
        <v>4.9374217699946996</v>
      </c>
      <c r="V226" s="122">
        <v>4.5698551670181997</v>
      </c>
      <c r="W226" s="122">
        <v>4.6539704714824</v>
      </c>
      <c r="X226" s="122">
        <v>4.6164737244551999</v>
      </c>
      <c r="Y226" s="122">
        <v>4.7503479172996004</v>
      </c>
      <c r="Z226" s="122">
        <v>4.5789548233052999</v>
      </c>
      <c r="AA226" s="122">
        <v>4.5925520181761001</v>
      </c>
      <c r="AB226" s="122">
        <v>4.3324234908493002</v>
      </c>
      <c r="AC226" s="122">
        <v>4.6820873445103004</v>
      </c>
      <c r="AD226" s="122">
        <v>5.0170937109312002</v>
      </c>
      <c r="AE226" s="122">
        <v>5.3967738222142998</v>
      </c>
      <c r="AF226" s="122">
        <v>5.1198241923163001</v>
      </c>
      <c r="AG226" s="122">
        <v>5.1856518307251998</v>
      </c>
      <c r="AH226" s="122">
        <v>5.3778865194897998</v>
      </c>
      <c r="AI226" s="122">
        <v>5.5173351739798999</v>
      </c>
      <c r="AJ226" s="122">
        <v>5.0086276619643</v>
      </c>
      <c r="AK226" s="122">
        <v>4.8845051430612996</v>
      </c>
      <c r="AL226" s="122">
        <v>0</v>
      </c>
    </row>
    <row r="227" spans="1:38" hidden="1" x14ac:dyDescent="0.25">
      <c r="A227" s="122" t="s">
        <v>1960</v>
      </c>
      <c r="B227" s="122">
        <v>1</v>
      </c>
      <c r="C227" s="122" t="s">
        <v>2132</v>
      </c>
      <c r="D227" s="122" t="s">
        <v>2100</v>
      </c>
      <c r="E227" s="122">
        <v>5</v>
      </c>
      <c r="F227" s="122">
        <v>2.2316307284392001</v>
      </c>
      <c r="G227" s="122">
        <v>2.2264121010589002</v>
      </c>
      <c r="H227" s="122">
        <v>1.7546289798335</v>
      </c>
      <c r="I227" s="122">
        <v>1.6763236834713999</v>
      </c>
      <c r="J227" s="122">
        <v>1.6870142489044</v>
      </c>
      <c r="K227" s="122">
        <v>1.4033954464901</v>
      </c>
      <c r="L227" s="122">
        <v>1.5847535679731</v>
      </c>
      <c r="M227" s="122">
        <v>1.5479240921607</v>
      </c>
      <c r="N227" s="122">
        <v>1.5631059227196999</v>
      </c>
      <c r="O227" s="122">
        <v>1.4108539285118</v>
      </c>
      <c r="P227" s="122">
        <v>1.7123246628976001</v>
      </c>
      <c r="Q227" s="122">
        <v>1.5239686813494999</v>
      </c>
      <c r="R227" s="122">
        <v>1.6876649704333999</v>
      </c>
      <c r="S227" s="122">
        <v>2.1889653337153998</v>
      </c>
      <c r="T227" s="122">
        <v>2.1195477558032998</v>
      </c>
      <c r="U227" s="122">
        <v>1.9913606090134</v>
      </c>
      <c r="V227" s="122">
        <v>1.7946647047063999</v>
      </c>
      <c r="W227" s="122">
        <v>2.1368413051497002</v>
      </c>
      <c r="X227" s="122">
        <v>1.9983564615609</v>
      </c>
      <c r="Y227" s="122">
        <v>1.7959716105606001</v>
      </c>
      <c r="Z227" s="122">
        <v>1.7049681687948</v>
      </c>
      <c r="AA227" s="122">
        <v>1.8626926464652001</v>
      </c>
      <c r="AB227" s="122">
        <v>1.5048167240103001</v>
      </c>
      <c r="AC227" s="122">
        <v>1.5780615492643</v>
      </c>
      <c r="AD227" s="122">
        <v>1.6703970064050999</v>
      </c>
      <c r="AE227" s="122">
        <v>1.7344712186294999</v>
      </c>
      <c r="AF227" s="122">
        <v>1.5305721151072</v>
      </c>
      <c r="AG227" s="122">
        <v>1.5667807279554999</v>
      </c>
      <c r="AH227" s="122">
        <v>1.6290109032800999</v>
      </c>
      <c r="AI227" s="122">
        <v>1.673087980986</v>
      </c>
      <c r="AJ227" s="122">
        <v>1.5030351044109</v>
      </c>
      <c r="AK227" s="122">
        <v>1.4963458621201999</v>
      </c>
      <c r="AL227" s="122">
        <v>0</v>
      </c>
    </row>
    <row r="228" spans="1:38" hidden="1" x14ac:dyDescent="0.25">
      <c r="A228" s="122" t="s">
        <v>1960</v>
      </c>
      <c r="B228" s="122">
        <v>1</v>
      </c>
      <c r="C228" s="122" t="s">
        <v>2132</v>
      </c>
      <c r="D228" s="122" t="s">
        <v>2101</v>
      </c>
      <c r="E228" s="122">
        <v>5</v>
      </c>
      <c r="F228" s="122">
        <v>10.621044834591199</v>
      </c>
      <c r="G228" s="122">
        <v>10.9270633520623</v>
      </c>
      <c r="H228" s="122">
        <v>10.9710152781562</v>
      </c>
      <c r="I228" s="122">
        <v>11.046670447969801</v>
      </c>
      <c r="J228" s="122">
        <v>11.3837144554633</v>
      </c>
      <c r="K228" s="122">
        <v>11.9139517773196</v>
      </c>
      <c r="L228" s="122">
        <v>12.4331104218947</v>
      </c>
      <c r="M228" s="122">
        <v>11.8327919074096</v>
      </c>
      <c r="N228" s="122">
        <v>10.0671607002778</v>
      </c>
      <c r="O228" s="122">
        <v>10.584220571247</v>
      </c>
      <c r="P228" s="122">
        <v>11.163450622725099</v>
      </c>
      <c r="Q228" s="122">
        <v>10.6680619965656</v>
      </c>
      <c r="R228" s="122">
        <v>10.9883877111973</v>
      </c>
      <c r="S228" s="122">
        <v>11.251259151420401</v>
      </c>
      <c r="T228" s="122">
        <v>10.8646948352562</v>
      </c>
      <c r="U228" s="122">
        <v>10.622625296107699</v>
      </c>
      <c r="V228" s="122">
        <v>9.2182839604997007</v>
      </c>
      <c r="W228" s="122">
        <v>10.005048012820099</v>
      </c>
      <c r="X228" s="122">
        <v>10.5596327777273</v>
      </c>
      <c r="Y228" s="122">
        <v>10.331455443557999</v>
      </c>
      <c r="Z228" s="122">
        <v>9.4059239562041999</v>
      </c>
      <c r="AA228" s="122">
        <v>9.9845518454316</v>
      </c>
      <c r="AB228" s="122">
        <v>8.7123065883421003</v>
      </c>
      <c r="AC228" s="122">
        <v>10.2680238898499</v>
      </c>
      <c r="AD228" s="122">
        <v>12.025797033019201</v>
      </c>
      <c r="AE228" s="122">
        <v>10.891157976253799</v>
      </c>
      <c r="AF228" s="122">
        <v>10.206389142331799</v>
      </c>
      <c r="AG228" s="122">
        <v>10.500520605126001</v>
      </c>
      <c r="AH228" s="122">
        <v>11.227454260191999</v>
      </c>
      <c r="AI228" s="122">
        <v>11.642240158511401</v>
      </c>
      <c r="AJ228" s="122">
        <v>10.489254074936399</v>
      </c>
      <c r="AK228" s="122">
        <v>10.455690986931099</v>
      </c>
      <c r="AL228" s="122">
        <v>0</v>
      </c>
    </row>
    <row r="229" spans="1:38" hidden="1" x14ac:dyDescent="0.25">
      <c r="A229" s="122" t="s">
        <v>1960</v>
      </c>
      <c r="B229" s="122">
        <v>1</v>
      </c>
      <c r="C229" s="122" t="s">
        <v>2132</v>
      </c>
      <c r="D229" s="122" t="s">
        <v>2102</v>
      </c>
      <c r="E229" s="122">
        <v>5</v>
      </c>
      <c r="F229" s="122">
        <v>5.9133904658973</v>
      </c>
      <c r="G229" s="122">
        <v>5.5490832820106002</v>
      </c>
      <c r="H229" s="122">
        <v>5.0598965024656</v>
      </c>
      <c r="I229" s="122">
        <v>5.3100935143813004</v>
      </c>
      <c r="J229" s="122">
        <v>5.4508830568156004</v>
      </c>
      <c r="K229" s="122">
        <v>5.9032396998932004</v>
      </c>
      <c r="L229" s="122">
        <v>6.2602554288491001</v>
      </c>
      <c r="M229" s="122">
        <v>6.2621647976592003</v>
      </c>
      <c r="N229" s="122">
        <v>5.5861935257594002</v>
      </c>
      <c r="O229" s="122">
        <v>5.3863753891453996</v>
      </c>
      <c r="P229" s="122">
        <v>5.8033487140386999</v>
      </c>
      <c r="Q229" s="122">
        <v>5.8164671923322002</v>
      </c>
      <c r="R229" s="122">
        <v>6.3533049586021999</v>
      </c>
      <c r="S229" s="122">
        <v>6.5329020477153001</v>
      </c>
      <c r="T229" s="122">
        <v>5.9185402628970998</v>
      </c>
      <c r="U229" s="122">
        <v>6.0277777808061002</v>
      </c>
      <c r="V229" s="122">
        <v>6.6344396858546997</v>
      </c>
      <c r="W229" s="122">
        <v>6.4663442731952001</v>
      </c>
      <c r="X229" s="122">
        <v>7.0879428823895001</v>
      </c>
      <c r="Y229" s="122">
        <v>6.6833722589526001</v>
      </c>
      <c r="Z229" s="122">
        <v>6.0072886795824996</v>
      </c>
      <c r="AA229" s="122">
        <v>6.2245097775703</v>
      </c>
      <c r="AB229" s="122">
        <v>5.4595094852047996</v>
      </c>
      <c r="AC229" s="122">
        <v>6.9607636506365997</v>
      </c>
      <c r="AD229" s="122">
        <v>7.0641125183698996</v>
      </c>
      <c r="AE229" s="122">
        <v>6.4242809674145001</v>
      </c>
      <c r="AF229" s="122">
        <v>6.3058246265357996</v>
      </c>
      <c r="AG229" s="122">
        <v>6.5098026317317998</v>
      </c>
      <c r="AH229" s="122">
        <v>7.0702211332878004</v>
      </c>
      <c r="AI229" s="122">
        <v>7.2632847240169003</v>
      </c>
      <c r="AJ229" s="122">
        <v>6.5484993440452</v>
      </c>
      <c r="AK229" s="122">
        <v>6.6224383228394004</v>
      </c>
      <c r="AL229" s="122">
        <v>0</v>
      </c>
    </row>
    <row r="230" spans="1:38" hidden="1" x14ac:dyDescent="0.25">
      <c r="A230" s="122" t="s">
        <v>1960</v>
      </c>
      <c r="B230" s="122">
        <v>1</v>
      </c>
      <c r="C230" s="122" t="s">
        <v>2132</v>
      </c>
      <c r="D230" s="122" t="s">
        <v>2103</v>
      </c>
      <c r="E230" s="122">
        <v>5</v>
      </c>
      <c r="F230" s="122">
        <v>4.5057370013981002</v>
      </c>
      <c r="G230" s="122">
        <v>4.7330355651711997</v>
      </c>
      <c r="H230" s="122">
        <v>4.5114373557040004</v>
      </c>
      <c r="I230" s="122">
        <v>5.0283471870492003</v>
      </c>
      <c r="J230" s="122">
        <v>4.7588333795973998</v>
      </c>
      <c r="K230" s="122">
        <v>4.7359919874880001</v>
      </c>
      <c r="L230" s="122">
        <v>5.3306035304927999</v>
      </c>
      <c r="M230" s="122">
        <v>5.2088725166782996</v>
      </c>
      <c r="N230" s="122">
        <v>4.4350593253261996</v>
      </c>
      <c r="O230" s="122">
        <v>4.7169604867421002</v>
      </c>
      <c r="P230" s="122">
        <v>4.6744687519056001</v>
      </c>
      <c r="Q230" s="122">
        <v>5.2499913863990999</v>
      </c>
      <c r="R230" s="122">
        <v>4.6509790690867998</v>
      </c>
      <c r="S230" s="122">
        <v>4.5432486981783997</v>
      </c>
      <c r="T230" s="122">
        <v>4.5899520658461004</v>
      </c>
      <c r="U230" s="122">
        <v>4.3450782053330999</v>
      </c>
      <c r="V230" s="122">
        <v>4.0268650733692999</v>
      </c>
      <c r="W230" s="122">
        <v>4.0531333869796002</v>
      </c>
      <c r="X230" s="122">
        <v>4.5711881387829001</v>
      </c>
      <c r="Y230" s="122">
        <v>4.1787127484365998</v>
      </c>
      <c r="Z230" s="122">
        <v>4.1040957929838999</v>
      </c>
      <c r="AA230" s="122">
        <v>4.0417700155425003</v>
      </c>
      <c r="AB230" s="122">
        <v>3.6147829656950998</v>
      </c>
      <c r="AC230" s="122">
        <v>4.2574829826630003</v>
      </c>
      <c r="AD230" s="122">
        <v>4.7454777258908001</v>
      </c>
      <c r="AE230" s="122">
        <v>4.5868267490908003</v>
      </c>
      <c r="AF230" s="122">
        <v>4.2170346368017997</v>
      </c>
      <c r="AG230" s="122">
        <v>4.1561860800602997</v>
      </c>
      <c r="AH230" s="122">
        <v>4.754432302703</v>
      </c>
      <c r="AI230" s="122">
        <v>4.6337171456524002</v>
      </c>
      <c r="AJ230" s="122">
        <v>4.2590720661169001</v>
      </c>
      <c r="AK230" s="122">
        <v>4.4554694518161</v>
      </c>
      <c r="AL230" s="122">
        <v>0</v>
      </c>
    </row>
    <row r="231" spans="1:38" hidden="1" x14ac:dyDescent="0.25">
      <c r="A231" s="122" t="s">
        <v>1960</v>
      </c>
      <c r="B231" s="122">
        <v>1</v>
      </c>
      <c r="C231" s="122" t="s">
        <v>2132</v>
      </c>
      <c r="D231" s="122" t="s">
        <v>2104</v>
      </c>
      <c r="E231" s="122">
        <v>5</v>
      </c>
      <c r="F231" s="122">
        <v>1.3692753400655</v>
      </c>
      <c r="G231" s="122">
        <v>1.3598341469171</v>
      </c>
      <c r="H231" s="122">
        <v>1.3701765759894</v>
      </c>
      <c r="I231" s="122">
        <v>1.3291242365644</v>
      </c>
      <c r="J231" s="122">
        <v>1.4201669885684001</v>
      </c>
      <c r="K231" s="122">
        <v>1.3694197903816001</v>
      </c>
      <c r="L231" s="122">
        <v>1.5690455306905</v>
      </c>
      <c r="M231" s="122">
        <v>1.5235815873864</v>
      </c>
      <c r="N231" s="122">
        <v>1.5057470353139999</v>
      </c>
      <c r="O231" s="122">
        <v>1.4065041981705</v>
      </c>
      <c r="P231" s="122">
        <v>1.6057203219153</v>
      </c>
      <c r="Q231" s="122">
        <v>1.6360277533444001</v>
      </c>
      <c r="R231" s="122">
        <v>1.4917185402702999</v>
      </c>
      <c r="S231" s="122">
        <v>1.6554456530079</v>
      </c>
      <c r="T231" s="122">
        <v>1.4776807216262</v>
      </c>
      <c r="U231" s="122">
        <v>1.4727151003275001</v>
      </c>
      <c r="V231" s="122">
        <v>1.3126223934189001</v>
      </c>
      <c r="W231" s="122">
        <v>1.7542847100395</v>
      </c>
      <c r="X231" s="122">
        <v>1.5039756340302</v>
      </c>
      <c r="Y231" s="122">
        <v>1.4728096281108001</v>
      </c>
      <c r="Z231" s="122">
        <v>1.5516815897820999</v>
      </c>
      <c r="AA231" s="122">
        <v>1.5283835156156</v>
      </c>
      <c r="AB231" s="122">
        <v>1.3422187760694999</v>
      </c>
      <c r="AC231" s="122">
        <v>1.4389639515496999</v>
      </c>
      <c r="AD231" s="122">
        <v>1.6404408873997001</v>
      </c>
      <c r="AE231" s="122">
        <v>1.6384002918334</v>
      </c>
      <c r="AF231" s="122">
        <v>1.5250022814049999</v>
      </c>
      <c r="AG231" s="122">
        <v>1.5004708654854</v>
      </c>
      <c r="AH231" s="122">
        <v>1.6031708678107</v>
      </c>
      <c r="AI231" s="122">
        <v>1.5678821847861</v>
      </c>
      <c r="AJ231" s="122">
        <v>1.4979026328869001</v>
      </c>
      <c r="AK231" s="122">
        <v>1.4712226567096001</v>
      </c>
      <c r="AL231" s="122">
        <v>0</v>
      </c>
    </row>
    <row r="232" spans="1:38" hidden="1" x14ac:dyDescent="0.25">
      <c r="A232" s="122" t="s">
        <v>1960</v>
      </c>
      <c r="B232" s="122">
        <v>1</v>
      </c>
      <c r="C232" s="122" t="s">
        <v>2132</v>
      </c>
      <c r="D232" s="122" t="s">
        <v>2105</v>
      </c>
      <c r="E232" s="122">
        <v>5</v>
      </c>
      <c r="F232" s="122">
        <v>0.90250694893159999</v>
      </c>
      <c r="G232" s="122">
        <v>0.92121873920950004</v>
      </c>
      <c r="H232" s="122">
        <v>0.77588027395000003</v>
      </c>
      <c r="I232" s="122">
        <v>0.86990771356100005</v>
      </c>
      <c r="J232" s="122">
        <v>0.81083383259620001</v>
      </c>
      <c r="K232" s="122">
        <v>0.82889067224500002</v>
      </c>
      <c r="L232" s="122">
        <v>0.94554259391270001</v>
      </c>
      <c r="M232" s="122">
        <v>0.96385649772170001</v>
      </c>
      <c r="N232" s="122">
        <v>0.76894601186949996</v>
      </c>
      <c r="O232" s="122">
        <v>0.73712855902270003</v>
      </c>
      <c r="P232" s="122">
        <v>0.85157427429400001</v>
      </c>
      <c r="Q232" s="122">
        <v>0.85866661914419995</v>
      </c>
      <c r="R232" s="122">
        <v>0.91306604594389995</v>
      </c>
      <c r="S232" s="122">
        <v>1.0297576823801</v>
      </c>
      <c r="T232" s="122">
        <v>1.1089419389669</v>
      </c>
      <c r="U232" s="122">
        <v>1.1371057832905</v>
      </c>
      <c r="V232" s="122">
        <v>1.1225823260883001</v>
      </c>
      <c r="W232" s="122">
        <v>0.87877979376469995</v>
      </c>
      <c r="X232" s="122">
        <v>1.0044581969913999</v>
      </c>
      <c r="Y232" s="122">
        <v>1.4220548784449001</v>
      </c>
      <c r="Z232" s="122">
        <v>1.2442567255151</v>
      </c>
      <c r="AA232" s="122">
        <v>1.3658526386869001</v>
      </c>
      <c r="AB232" s="122">
        <v>1.1972398774738999</v>
      </c>
      <c r="AC232" s="122">
        <v>1.2812167004195001</v>
      </c>
      <c r="AD232" s="122">
        <v>1.3089714735160001</v>
      </c>
      <c r="AE232" s="122">
        <v>1.2502810362787999</v>
      </c>
      <c r="AF232" s="122">
        <v>1.3744503815011</v>
      </c>
      <c r="AG232" s="122">
        <v>1.4744756438646001</v>
      </c>
      <c r="AH232" s="122">
        <v>1.6790457802519001</v>
      </c>
      <c r="AI232" s="122">
        <v>1.7322449595942</v>
      </c>
      <c r="AJ232" s="122">
        <v>1.6635932725781</v>
      </c>
      <c r="AK232" s="122">
        <v>1.5999113134575</v>
      </c>
      <c r="AL232" s="122">
        <v>0</v>
      </c>
    </row>
    <row r="233" spans="1:38" hidden="1" x14ac:dyDescent="0.25">
      <c r="A233" s="122" t="s">
        <v>1960</v>
      </c>
      <c r="B233" s="122">
        <v>1</v>
      </c>
      <c r="C233" s="122" t="s">
        <v>2132</v>
      </c>
      <c r="D233" s="122" t="s">
        <v>2106</v>
      </c>
      <c r="E233" s="122">
        <v>5</v>
      </c>
      <c r="F233" s="122">
        <v>3.8691650613542001</v>
      </c>
      <c r="G233" s="122">
        <v>3.7245664527220002</v>
      </c>
      <c r="H233" s="122">
        <v>3.8370121609410002</v>
      </c>
      <c r="I233" s="122">
        <v>3.9135065817953998</v>
      </c>
      <c r="J233" s="122">
        <v>4.2578290234027003</v>
      </c>
      <c r="K233" s="122">
        <v>4.0513920091155997</v>
      </c>
      <c r="L233" s="122">
        <v>4.6437806296063</v>
      </c>
      <c r="M233" s="122">
        <v>4.3786282953931996</v>
      </c>
      <c r="N233" s="122">
        <v>4.2579953081057003</v>
      </c>
      <c r="O233" s="122">
        <v>3.9618915669632</v>
      </c>
      <c r="P233" s="122">
        <v>4.5413440997669001</v>
      </c>
      <c r="Q233" s="122">
        <v>4.5040835919875999</v>
      </c>
      <c r="R233" s="122">
        <v>4.0042822906269997</v>
      </c>
      <c r="S233" s="122">
        <v>4.9927632629984</v>
      </c>
      <c r="T233" s="122">
        <v>5.5613574560423</v>
      </c>
      <c r="U233" s="122">
        <v>5.6602905468038003</v>
      </c>
      <c r="V233" s="122">
        <v>5.4826112323491003</v>
      </c>
      <c r="W233" s="122">
        <v>4.9252840966912004</v>
      </c>
      <c r="X233" s="122">
        <v>5.8611521718718</v>
      </c>
      <c r="Y233" s="122">
        <v>6.4146029637237998</v>
      </c>
      <c r="Z233" s="122">
        <v>5.4996888468855998</v>
      </c>
      <c r="AA233" s="122">
        <v>4.4508171879471004</v>
      </c>
      <c r="AB233" s="122">
        <v>4.1813175669770999</v>
      </c>
      <c r="AC233" s="122">
        <v>4.3814081360359998</v>
      </c>
      <c r="AD233" s="122">
        <v>4.7948851039684</v>
      </c>
      <c r="AE233" s="122">
        <v>5.4960069413379999</v>
      </c>
      <c r="AF233" s="122">
        <v>5.2599187158097997</v>
      </c>
      <c r="AG233" s="122">
        <v>5.0527853568910004</v>
      </c>
      <c r="AH233" s="122">
        <v>4.9592243549896002</v>
      </c>
      <c r="AI233" s="122">
        <v>4.9683822960382997</v>
      </c>
      <c r="AJ233" s="122">
        <v>4.7223398630659004</v>
      </c>
      <c r="AK233" s="122">
        <v>4.8634572541505001</v>
      </c>
      <c r="AL233" s="122">
        <v>0</v>
      </c>
    </row>
    <row r="234" spans="1:38" hidden="1" x14ac:dyDescent="0.25">
      <c r="A234" s="122" t="s">
        <v>1960</v>
      </c>
      <c r="B234" s="122">
        <v>1</v>
      </c>
      <c r="C234" s="122" t="s">
        <v>2132</v>
      </c>
      <c r="D234" s="122" t="s">
        <v>2107</v>
      </c>
      <c r="E234" s="122">
        <v>5</v>
      </c>
      <c r="F234" s="122">
        <v>0.73283904088889995</v>
      </c>
      <c r="G234" s="122">
        <v>0.77627219748130005</v>
      </c>
      <c r="H234" s="122">
        <v>0.69537533010679997</v>
      </c>
      <c r="I234" s="122">
        <v>0.73817902283379999</v>
      </c>
      <c r="J234" s="122">
        <v>0.76130530498070004</v>
      </c>
      <c r="K234" s="122">
        <v>0.77349425769689995</v>
      </c>
      <c r="L234" s="122">
        <v>0.88304333163149995</v>
      </c>
      <c r="M234" s="122">
        <v>0.88793205476640003</v>
      </c>
      <c r="N234" s="122">
        <v>0.78564100294320005</v>
      </c>
      <c r="O234" s="122">
        <v>0.80074041313220001</v>
      </c>
      <c r="P234" s="122">
        <v>0.881025862928</v>
      </c>
      <c r="Q234" s="122">
        <v>0.91781034240820003</v>
      </c>
      <c r="R234" s="122">
        <v>0.93473607936509995</v>
      </c>
      <c r="S234" s="122">
        <v>0.91210132096109997</v>
      </c>
      <c r="T234" s="122">
        <v>0.99698394064569995</v>
      </c>
      <c r="U234" s="122">
        <v>1.0455308400487</v>
      </c>
      <c r="V234" s="122">
        <v>0.76372790194939999</v>
      </c>
      <c r="W234" s="122">
        <v>1.0344733061353999</v>
      </c>
      <c r="X234" s="122">
        <v>0.93531664557229999</v>
      </c>
      <c r="Y234" s="122">
        <v>0.88724832137660004</v>
      </c>
      <c r="Z234" s="122">
        <v>0.91451950436700002</v>
      </c>
      <c r="AA234" s="122">
        <v>1.2736667481706001</v>
      </c>
      <c r="AB234" s="122">
        <v>1.1143248129865999</v>
      </c>
      <c r="AC234" s="122">
        <v>1.4867072269073001</v>
      </c>
      <c r="AD234" s="122">
        <v>1.4762870109990001</v>
      </c>
      <c r="AE234" s="122">
        <v>1.0726334523392</v>
      </c>
      <c r="AF234" s="122">
        <v>0.98832088501509996</v>
      </c>
      <c r="AG234" s="122">
        <v>1.0613502418612</v>
      </c>
      <c r="AH234" s="122">
        <v>1.0821323516864001</v>
      </c>
      <c r="AI234" s="122">
        <v>1.1875565017762999</v>
      </c>
      <c r="AJ234" s="122">
        <v>1.2173394439326</v>
      </c>
      <c r="AK234" s="122">
        <v>1.0936845752836</v>
      </c>
      <c r="AL234" s="122">
        <v>0</v>
      </c>
    </row>
    <row r="235" spans="1:38" hidden="1" x14ac:dyDescent="0.25">
      <c r="A235" s="122" t="s">
        <v>1960</v>
      </c>
      <c r="B235" s="122">
        <v>1</v>
      </c>
      <c r="C235" s="122" t="s">
        <v>2132</v>
      </c>
      <c r="D235" s="122" t="s">
        <v>475</v>
      </c>
      <c r="E235" s="122">
        <v>5</v>
      </c>
      <c r="F235" s="122">
        <v>2.1160668723241001</v>
      </c>
      <c r="G235" s="122">
        <v>2.2852349775057998</v>
      </c>
      <c r="H235" s="122">
        <v>1.9835001133362</v>
      </c>
      <c r="I235" s="122">
        <v>1.960654946112</v>
      </c>
      <c r="J235" s="122">
        <v>2.2075236212610001</v>
      </c>
      <c r="K235" s="122">
        <v>2.2000871568462999</v>
      </c>
      <c r="L235" s="122">
        <v>2.3145766931015999</v>
      </c>
      <c r="M235" s="122">
        <v>2.070295816232</v>
      </c>
      <c r="N235" s="122">
        <v>1.6728720588315</v>
      </c>
      <c r="O235" s="122">
        <v>1.5870804440819</v>
      </c>
      <c r="P235" s="122">
        <v>1.8250357648077999</v>
      </c>
      <c r="Q235" s="122">
        <v>1.7533697691381001</v>
      </c>
      <c r="R235" s="122">
        <v>1.6668076122013999</v>
      </c>
      <c r="S235" s="122">
        <v>1.7330415512009001</v>
      </c>
      <c r="T235" s="122">
        <v>1.8558112279751</v>
      </c>
      <c r="U235" s="122">
        <v>1.6245045596104</v>
      </c>
      <c r="V235" s="122">
        <v>1.7388686373402999</v>
      </c>
      <c r="W235" s="122">
        <v>1.8624887690242999</v>
      </c>
      <c r="X235" s="122">
        <v>2.1422722369359</v>
      </c>
      <c r="Y235" s="122">
        <v>1.9208045979387001</v>
      </c>
      <c r="Z235" s="122">
        <v>1.8709956147564</v>
      </c>
      <c r="AA235" s="122">
        <v>1.8950795818043999</v>
      </c>
      <c r="AB235" s="122">
        <v>1.5928486579009999</v>
      </c>
      <c r="AC235" s="122">
        <v>2.0005639865344</v>
      </c>
      <c r="AD235" s="122">
        <v>1.9872526505387</v>
      </c>
      <c r="AE235" s="122">
        <v>1.9788899959356001</v>
      </c>
      <c r="AF235" s="122">
        <v>1.8065614806882999</v>
      </c>
      <c r="AG235" s="122">
        <v>1.8942218600951</v>
      </c>
      <c r="AH235" s="122">
        <v>2.2736483291730001</v>
      </c>
      <c r="AI235" s="122">
        <v>2.3371608454492998</v>
      </c>
      <c r="AJ235" s="122">
        <v>2.1403987964806999</v>
      </c>
      <c r="AK235" s="122">
        <v>2.0639691602939001</v>
      </c>
      <c r="AL235" s="122">
        <v>0</v>
      </c>
    </row>
    <row r="236" spans="1:38" hidden="1" x14ac:dyDescent="0.25">
      <c r="A236" s="122" t="s">
        <v>1960</v>
      </c>
      <c r="B236" s="122">
        <v>1</v>
      </c>
      <c r="C236" s="122" t="s">
        <v>2132</v>
      </c>
      <c r="D236" s="122" t="s">
        <v>2108</v>
      </c>
      <c r="E236" s="122">
        <v>5</v>
      </c>
      <c r="F236" s="122">
        <v>1.3672555087102001</v>
      </c>
      <c r="G236" s="122">
        <v>1.3488775860751001</v>
      </c>
      <c r="H236" s="122">
        <v>1.1749341426797999</v>
      </c>
      <c r="I236" s="122">
        <v>1.1354181429682999</v>
      </c>
      <c r="J236" s="122">
        <v>1.2663613492625001</v>
      </c>
      <c r="K236" s="122">
        <v>1.1608030741105</v>
      </c>
      <c r="L236" s="122">
        <v>1.3011968351957</v>
      </c>
      <c r="M236" s="122">
        <v>1.3125610404425001</v>
      </c>
      <c r="N236" s="122">
        <v>1.1490480609597</v>
      </c>
      <c r="O236" s="122">
        <v>1.1551001332788</v>
      </c>
      <c r="P236" s="122">
        <v>1.4236239480118</v>
      </c>
      <c r="Q236" s="122">
        <v>1.3441257780402001</v>
      </c>
      <c r="R236" s="122">
        <v>1.3189352201258999</v>
      </c>
      <c r="S236" s="122">
        <v>1.6643614880486</v>
      </c>
      <c r="T236" s="122">
        <v>1.8450552208990001</v>
      </c>
      <c r="U236" s="122">
        <v>1.9338074259217</v>
      </c>
      <c r="V236" s="122">
        <v>1.4360315775275001</v>
      </c>
      <c r="W236" s="122">
        <v>1.4383919336793001</v>
      </c>
      <c r="X236" s="122">
        <v>1.4011849813212001</v>
      </c>
      <c r="Y236" s="122">
        <v>1.3800944037653</v>
      </c>
      <c r="Z236" s="122">
        <v>1.2432707444914</v>
      </c>
      <c r="AA236" s="122">
        <v>1.3735695929075</v>
      </c>
      <c r="AB236" s="122">
        <v>1.2229267085614</v>
      </c>
      <c r="AC236" s="122">
        <v>1.2789277743695</v>
      </c>
      <c r="AD236" s="122">
        <v>1.3969931067726999</v>
      </c>
      <c r="AE236" s="122">
        <v>1.4668726292931999</v>
      </c>
      <c r="AF236" s="122">
        <v>1.340217720936</v>
      </c>
      <c r="AG236" s="122">
        <v>1.2411303148637001</v>
      </c>
      <c r="AH236" s="122">
        <v>1.3876696131176001</v>
      </c>
      <c r="AI236" s="122">
        <v>1.4139398841523001</v>
      </c>
      <c r="AJ236" s="122">
        <v>1.2615615829135001</v>
      </c>
      <c r="AK236" s="122">
        <v>1.2554289007685</v>
      </c>
      <c r="AL236" s="122">
        <v>0</v>
      </c>
    </row>
    <row r="237" spans="1:38" hidden="1" x14ac:dyDescent="0.25">
      <c r="A237" s="122" t="s">
        <v>1960</v>
      </c>
      <c r="B237" s="122">
        <v>1</v>
      </c>
      <c r="C237" s="122" t="s">
        <v>2132</v>
      </c>
      <c r="D237" s="122" t="s">
        <v>2109</v>
      </c>
      <c r="E237" s="122">
        <v>5</v>
      </c>
      <c r="F237" s="122">
        <v>10.871182937502599</v>
      </c>
      <c r="G237" s="122">
        <v>11.1192572438993</v>
      </c>
      <c r="H237" s="122">
        <v>11.2325984719915</v>
      </c>
      <c r="I237" s="122">
        <v>10.4327518769602</v>
      </c>
      <c r="J237" s="122">
        <v>10.748319924973799</v>
      </c>
      <c r="K237" s="122">
        <v>9.8556908586158993</v>
      </c>
      <c r="L237" s="122">
        <v>11.0073268757913</v>
      </c>
      <c r="M237" s="122">
        <v>11.3360823797245</v>
      </c>
      <c r="N237" s="122">
        <v>9.9707115789663998</v>
      </c>
      <c r="O237" s="122">
        <v>11.437272942367199</v>
      </c>
      <c r="P237" s="122">
        <v>10.780051792453101</v>
      </c>
      <c r="Q237" s="122">
        <v>9.3392070732896002</v>
      </c>
      <c r="R237" s="122">
        <v>9.4274381657711004</v>
      </c>
      <c r="S237" s="122">
        <v>10.558970999285201</v>
      </c>
      <c r="T237" s="122">
        <v>10.873829214141599</v>
      </c>
      <c r="U237" s="122">
        <v>11.1738232429541</v>
      </c>
      <c r="V237" s="122">
        <v>9.5756545716063002</v>
      </c>
      <c r="W237" s="122">
        <v>10.960132240944599</v>
      </c>
      <c r="X237" s="122">
        <v>10.5373673192233</v>
      </c>
      <c r="Y237" s="122">
        <v>11.1157522666172</v>
      </c>
      <c r="Z237" s="122">
        <v>10.9372822370349</v>
      </c>
      <c r="AA237" s="122">
        <v>11.7180562867412</v>
      </c>
      <c r="AB237" s="122">
        <v>10.400386629772401</v>
      </c>
      <c r="AC237" s="122">
        <v>10.500499841011401</v>
      </c>
      <c r="AD237" s="122">
        <v>12.2132396147073</v>
      </c>
      <c r="AE237" s="122">
        <v>10.7946736080681</v>
      </c>
      <c r="AF237" s="122">
        <v>9.9646451763568002</v>
      </c>
      <c r="AG237" s="122">
        <v>9.6179007561055005</v>
      </c>
      <c r="AH237" s="122">
        <v>10.408674459939901</v>
      </c>
      <c r="AI237" s="122">
        <v>9.9396517229065999</v>
      </c>
      <c r="AJ237" s="122">
        <v>8.8061742465992001</v>
      </c>
      <c r="AK237" s="122">
        <v>9.5015734800050993</v>
      </c>
      <c r="AL237" s="122">
        <v>0</v>
      </c>
    </row>
    <row r="238" spans="1:38" hidden="1" x14ac:dyDescent="0.25">
      <c r="A238" s="122" t="s">
        <v>1960</v>
      </c>
      <c r="B238" s="122">
        <v>1</v>
      </c>
      <c r="C238" s="122" t="s">
        <v>2132</v>
      </c>
      <c r="D238" s="122" t="s">
        <v>2110</v>
      </c>
      <c r="E238" s="122">
        <v>5</v>
      </c>
      <c r="F238" s="122">
        <v>1.6836449356211001</v>
      </c>
      <c r="G238" s="122">
        <v>1.7116822096708999</v>
      </c>
      <c r="H238" s="122">
        <v>1.7488436292181</v>
      </c>
      <c r="I238" s="122">
        <v>1.7258686059631001</v>
      </c>
      <c r="J238" s="122">
        <v>1.4649454411161</v>
      </c>
      <c r="K238" s="122">
        <v>1.4619610720259</v>
      </c>
      <c r="L238" s="122">
        <v>1.5919267872192</v>
      </c>
      <c r="M238" s="122">
        <v>1.6345088154812999</v>
      </c>
      <c r="N238" s="122">
        <v>1.5810584857098</v>
      </c>
      <c r="O238" s="122">
        <v>1.6518060810962001</v>
      </c>
      <c r="P238" s="122">
        <v>1.6296159599</v>
      </c>
      <c r="Q238" s="122">
        <v>1.765339981821</v>
      </c>
      <c r="R238" s="122">
        <v>1.7866321861562999</v>
      </c>
      <c r="S238" s="122">
        <v>1.8573309206009001</v>
      </c>
      <c r="T238" s="122">
        <v>1.7207378728828999</v>
      </c>
      <c r="U238" s="122">
        <v>1.6821017369542</v>
      </c>
      <c r="V238" s="122">
        <v>1.5580455608951</v>
      </c>
      <c r="W238" s="122">
        <v>1.5572576624008001</v>
      </c>
      <c r="X238" s="122">
        <v>1.7120384918617</v>
      </c>
      <c r="Y238" s="122">
        <v>1.5603118122448001</v>
      </c>
      <c r="Z238" s="122">
        <v>1.5715258535893999</v>
      </c>
      <c r="AA238" s="122">
        <v>1.5552780032611</v>
      </c>
      <c r="AB238" s="122">
        <v>1.5476155058984999</v>
      </c>
      <c r="AC238" s="122">
        <v>1.6572555579231001</v>
      </c>
      <c r="AD238" s="122">
        <v>1.6249957729966</v>
      </c>
      <c r="AE238" s="122">
        <v>1.7284872611047</v>
      </c>
      <c r="AF238" s="122">
        <v>1.6892408455011001</v>
      </c>
      <c r="AG238" s="122">
        <v>1.5850457746952</v>
      </c>
      <c r="AH238" s="122">
        <v>1.6734441629904</v>
      </c>
      <c r="AI238" s="122">
        <v>1.9700566939390001</v>
      </c>
      <c r="AJ238" s="122">
        <v>1.6763426141252999</v>
      </c>
      <c r="AK238" s="122">
        <v>1.76533233069</v>
      </c>
      <c r="AL238" s="122">
        <v>0</v>
      </c>
    </row>
    <row r="239" spans="1:38" hidden="1" x14ac:dyDescent="0.25">
      <c r="A239" s="122" t="s">
        <v>1960</v>
      </c>
      <c r="B239" s="122">
        <v>1</v>
      </c>
      <c r="C239" s="122" t="s">
        <v>2132</v>
      </c>
      <c r="D239" s="122" t="s">
        <v>2111</v>
      </c>
      <c r="E239" s="122">
        <v>5</v>
      </c>
      <c r="F239" s="122">
        <v>1.0793457039692</v>
      </c>
      <c r="G239" s="122">
        <v>1.1875563366148001</v>
      </c>
      <c r="H239" s="122">
        <v>1.1164118293019001</v>
      </c>
      <c r="I239" s="122">
        <v>1.3757600610841001</v>
      </c>
      <c r="J239" s="122">
        <v>1.3994526468970001</v>
      </c>
      <c r="K239" s="122">
        <v>1.3946070543363001</v>
      </c>
      <c r="L239" s="122">
        <v>1.569025590306</v>
      </c>
      <c r="M239" s="122">
        <v>1.3651880960688001</v>
      </c>
      <c r="N239" s="122">
        <v>1.4779940795958999</v>
      </c>
      <c r="O239" s="122">
        <v>1.4505330415322999</v>
      </c>
      <c r="P239" s="122">
        <v>1.6123492448732</v>
      </c>
      <c r="Q239" s="122">
        <v>1.4359067098284</v>
      </c>
      <c r="R239" s="122">
        <v>1.4600141828776001</v>
      </c>
      <c r="S239" s="122">
        <v>1.4731241541188</v>
      </c>
      <c r="T239" s="122">
        <v>1.6585009971525999</v>
      </c>
      <c r="U239" s="122">
        <v>1.7509544591396</v>
      </c>
      <c r="V239" s="122">
        <v>1.8430191975000001</v>
      </c>
      <c r="W239" s="122">
        <v>1.7586374476425</v>
      </c>
      <c r="X239" s="122">
        <v>1.7969571186657001</v>
      </c>
      <c r="Y239" s="122">
        <v>1.7915509873268001</v>
      </c>
      <c r="Z239" s="122">
        <v>1.832412295758</v>
      </c>
      <c r="AA239" s="122">
        <v>1.8811218255985001</v>
      </c>
      <c r="AB239" s="122">
        <v>1.7567777158594</v>
      </c>
      <c r="AC239" s="122">
        <v>1.9322020736723999</v>
      </c>
      <c r="AD239" s="122">
        <v>1.7802476798429001</v>
      </c>
      <c r="AE239" s="122">
        <v>2.2546417915658998</v>
      </c>
      <c r="AF239" s="122">
        <v>2.2581465593302998</v>
      </c>
      <c r="AG239" s="122">
        <v>2.3360772526727001</v>
      </c>
      <c r="AH239" s="122">
        <v>2.2957309093049001</v>
      </c>
      <c r="AI239" s="122">
        <v>2.4743565321388998</v>
      </c>
      <c r="AJ239" s="122">
        <v>1.9102334769960001</v>
      </c>
      <c r="AK239" s="122">
        <v>2.1662477170929</v>
      </c>
      <c r="AL239" s="122">
        <v>0</v>
      </c>
    </row>
    <row r="240" spans="1:38" hidden="1" x14ac:dyDescent="0.25">
      <c r="A240" s="122" t="s">
        <v>1960</v>
      </c>
      <c r="B240" s="122">
        <v>1</v>
      </c>
      <c r="C240" s="122" t="s">
        <v>2132</v>
      </c>
      <c r="D240" s="122" t="s">
        <v>2112</v>
      </c>
      <c r="E240" s="122">
        <v>5</v>
      </c>
      <c r="F240" s="122">
        <v>26.9165616684929</v>
      </c>
      <c r="G240" s="122">
        <v>26.774650887617899</v>
      </c>
      <c r="H240" s="122">
        <v>27.310380786980499</v>
      </c>
      <c r="I240" s="122">
        <v>27.590893824557899</v>
      </c>
      <c r="J240" s="122">
        <v>26.9638989442902</v>
      </c>
      <c r="K240" s="122">
        <v>26.148665881757498</v>
      </c>
      <c r="L240" s="122">
        <v>27.200925432760599</v>
      </c>
      <c r="M240" s="122">
        <v>29.028555633950798</v>
      </c>
      <c r="N240" s="122">
        <v>27.0819243116817</v>
      </c>
      <c r="O240" s="122">
        <v>29.312577187435402</v>
      </c>
      <c r="P240" s="122">
        <v>31.328595087331099</v>
      </c>
      <c r="Q240" s="122">
        <v>30.259106808793899</v>
      </c>
      <c r="R240" s="122">
        <v>30.710839398545101</v>
      </c>
      <c r="S240" s="122">
        <v>32.394845727768597</v>
      </c>
      <c r="T240" s="122">
        <v>34.417675572770001</v>
      </c>
      <c r="U240" s="122">
        <v>27.968343950429201</v>
      </c>
      <c r="V240" s="122">
        <v>25.3580925575666</v>
      </c>
      <c r="W240" s="122">
        <v>26.469432096897901</v>
      </c>
      <c r="X240" s="122">
        <v>24.973214130038301</v>
      </c>
      <c r="Y240" s="122">
        <v>24.9180101557378</v>
      </c>
      <c r="Z240" s="122">
        <v>24.1400445918995</v>
      </c>
      <c r="AA240" s="122">
        <v>24.275475143255299</v>
      </c>
      <c r="AB240" s="122">
        <v>20.602618994283901</v>
      </c>
      <c r="AC240" s="122">
        <v>22.142800552126999</v>
      </c>
      <c r="AD240" s="122">
        <v>21.8376171913884</v>
      </c>
      <c r="AE240" s="122">
        <v>22.618672057363302</v>
      </c>
      <c r="AF240" s="122">
        <v>21.2264238599133</v>
      </c>
      <c r="AG240" s="122">
        <v>21.355498055365999</v>
      </c>
      <c r="AH240" s="122">
        <v>22.4141456382611</v>
      </c>
      <c r="AI240" s="122">
        <v>22.284237350819499</v>
      </c>
      <c r="AJ240" s="122">
        <v>19.686999493783699</v>
      </c>
      <c r="AK240" s="122">
        <v>20.2478110482567</v>
      </c>
      <c r="AL240" s="122">
        <v>0</v>
      </c>
    </row>
    <row r="241" spans="1:38" hidden="1" x14ac:dyDescent="0.25">
      <c r="A241" s="122" t="s">
        <v>1960</v>
      </c>
      <c r="B241" s="122">
        <v>1</v>
      </c>
      <c r="C241" s="122" t="s">
        <v>2132</v>
      </c>
      <c r="D241" s="122" t="s">
        <v>2113</v>
      </c>
      <c r="E241" s="122">
        <v>5</v>
      </c>
      <c r="F241" s="122">
        <v>10.7940467494288</v>
      </c>
      <c r="G241" s="122">
        <v>10.941005399306301</v>
      </c>
      <c r="H241" s="122">
        <v>11.2430273787077</v>
      </c>
      <c r="I241" s="122">
        <v>11.210766572716301</v>
      </c>
      <c r="J241" s="122">
        <v>11.1866047764545</v>
      </c>
      <c r="K241" s="122">
        <v>11.6918774242691</v>
      </c>
      <c r="L241" s="122">
        <v>12.876917701192999</v>
      </c>
      <c r="M241" s="122">
        <v>12.720492182175599</v>
      </c>
      <c r="N241" s="122">
        <v>10.5927548058773</v>
      </c>
      <c r="O241" s="122">
        <v>10.7805475878612</v>
      </c>
      <c r="P241" s="122">
        <v>11.6449786638526</v>
      </c>
      <c r="Q241" s="122">
        <v>11.178393717451801</v>
      </c>
      <c r="R241" s="122">
        <v>11.1135057156736</v>
      </c>
      <c r="S241" s="122">
        <v>11.4738716990742</v>
      </c>
      <c r="T241" s="122">
        <v>11.5861157714978</v>
      </c>
      <c r="U241" s="122">
        <v>11.0343635468501</v>
      </c>
      <c r="V241" s="122">
        <v>9.6421754417619994</v>
      </c>
      <c r="W241" s="122">
        <v>10.5714159272845</v>
      </c>
      <c r="X241" s="122">
        <v>11.2169026644714</v>
      </c>
      <c r="Y241" s="122">
        <v>11.006220214489399</v>
      </c>
      <c r="Z241" s="122">
        <v>10.649675168697099</v>
      </c>
      <c r="AA241" s="122">
        <v>10.6255251335044</v>
      </c>
      <c r="AB241" s="122">
        <v>9.5201544426005</v>
      </c>
      <c r="AC241" s="122">
        <v>10.8080101219768</v>
      </c>
      <c r="AD241" s="122">
        <v>11.681879961038501</v>
      </c>
      <c r="AE241" s="122">
        <v>11.9678318281735</v>
      </c>
      <c r="AF241" s="122">
        <v>10.9272400353368</v>
      </c>
      <c r="AG241" s="122">
        <v>11.0541206736599</v>
      </c>
      <c r="AH241" s="122">
        <v>11.9972169587632</v>
      </c>
      <c r="AI241" s="122">
        <v>12.118673571485701</v>
      </c>
      <c r="AJ241" s="122">
        <v>11.306990824646499</v>
      </c>
      <c r="AK241" s="122">
        <v>11.483686222996999</v>
      </c>
      <c r="AL241" s="122">
        <v>0</v>
      </c>
    </row>
    <row r="242" spans="1:38" hidden="1" x14ac:dyDescent="0.25">
      <c r="A242" s="122" t="s">
        <v>1960</v>
      </c>
      <c r="B242" s="122">
        <v>1</v>
      </c>
      <c r="C242" s="122" t="s">
        <v>2132</v>
      </c>
      <c r="D242" s="122" t="s">
        <v>2114</v>
      </c>
      <c r="E242" s="122">
        <v>5</v>
      </c>
      <c r="F242" s="122">
        <v>2.5798005206738002</v>
      </c>
      <c r="G242" s="122">
        <v>2.6138578050835002</v>
      </c>
      <c r="H242" s="122">
        <v>2.2228684222174002</v>
      </c>
      <c r="I242" s="122">
        <v>2.4172868640451002</v>
      </c>
      <c r="J242" s="122">
        <v>2.1590127181797998</v>
      </c>
      <c r="K242" s="122">
        <v>2.3452190706802001</v>
      </c>
      <c r="L242" s="122">
        <v>2.7532787207731002</v>
      </c>
      <c r="M242" s="122">
        <v>3.1492462173827001</v>
      </c>
      <c r="N242" s="122">
        <v>2.6775803145150001</v>
      </c>
      <c r="O242" s="122">
        <v>2.4014580664102998</v>
      </c>
      <c r="P242" s="122">
        <v>2.5585646936797999</v>
      </c>
      <c r="Q242" s="122">
        <v>2.6178889064348998</v>
      </c>
      <c r="R242" s="122">
        <v>2.5223350622235001</v>
      </c>
      <c r="S242" s="122">
        <v>2.2810050188709998</v>
      </c>
      <c r="T242" s="122">
        <v>2.3115159129029998</v>
      </c>
      <c r="U242" s="122">
        <v>2.4446521737047999</v>
      </c>
      <c r="V242" s="122">
        <v>2.2838535227332999</v>
      </c>
      <c r="W242" s="122">
        <v>2.7395215440434</v>
      </c>
      <c r="X242" s="122">
        <v>2.7548264549888999</v>
      </c>
      <c r="Y242" s="122">
        <v>2.8158966300207</v>
      </c>
      <c r="Z242" s="122">
        <v>2.8021887552989</v>
      </c>
      <c r="AA242" s="122">
        <v>2.6352146586005998</v>
      </c>
      <c r="AB242" s="122">
        <v>2.4207484211131001</v>
      </c>
      <c r="AC242" s="122">
        <v>2.9049727554075999</v>
      </c>
      <c r="AD242" s="122">
        <v>3.0195058594035</v>
      </c>
      <c r="AE242" s="122">
        <v>3.1616007462655999</v>
      </c>
      <c r="AF242" s="122">
        <v>2.8682955844026998</v>
      </c>
      <c r="AG242" s="122">
        <v>2.8713839965595001</v>
      </c>
      <c r="AH242" s="122">
        <v>3.1503952904256001</v>
      </c>
      <c r="AI242" s="122">
        <v>3.4000003185256</v>
      </c>
      <c r="AJ242" s="122">
        <v>3.0353428101556998</v>
      </c>
      <c r="AK242" s="122">
        <v>3.0004385044002002</v>
      </c>
      <c r="AL242" s="122">
        <v>0</v>
      </c>
    </row>
    <row r="243" spans="1:38" hidden="1" x14ac:dyDescent="0.25">
      <c r="A243" s="122" t="s">
        <v>1960</v>
      </c>
      <c r="B243" s="122">
        <v>1</v>
      </c>
      <c r="C243" s="122" t="s">
        <v>2132</v>
      </c>
      <c r="D243" s="122" t="s">
        <v>2115</v>
      </c>
      <c r="E243" s="122">
        <v>5</v>
      </c>
      <c r="F243" s="122">
        <v>1.9334256862660999</v>
      </c>
      <c r="G243" s="122">
        <v>1.9460248219173999</v>
      </c>
      <c r="H243" s="122">
        <v>1.6776246254949001</v>
      </c>
      <c r="I243" s="122">
        <v>1.7976102416359001</v>
      </c>
      <c r="J243" s="122">
        <v>1.7047104886565001</v>
      </c>
      <c r="K243" s="122">
        <v>1.7601987071106</v>
      </c>
      <c r="L243" s="122">
        <v>1.8894607930289</v>
      </c>
      <c r="M243" s="122">
        <v>1.8734195414152</v>
      </c>
      <c r="N243" s="122">
        <v>1.9439013839551</v>
      </c>
      <c r="O243" s="122">
        <v>2.0072945165867999</v>
      </c>
      <c r="P243" s="122">
        <v>2.0572182371538998</v>
      </c>
      <c r="Q243" s="122">
        <v>2.1425639123337001</v>
      </c>
      <c r="R243" s="122">
        <v>2.0477674454950998</v>
      </c>
      <c r="S243" s="122">
        <v>1.7528873122194</v>
      </c>
      <c r="T243" s="122">
        <v>1.7464706787538999</v>
      </c>
      <c r="U243" s="122">
        <v>1.8555013686310999</v>
      </c>
      <c r="V243" s="122">
        <v>1.8863855904353</v>
      </c>
      <c r="W243" s="122">
        <v>1.8935108811004999</v>
      </c>
      <c r="X243" s="122">
        <v>2.0152524982880999</v>
      </c>
      <c r="Y243" s="122">
        <v>2.0544515511149002</v>
      </c>
      <c r="Z243" s="122">
        <v>1.8925563527181</v>
      </c>
      <c r="AA243" s="122">
        <v>1.9968106927852001</v>
      </c>
      <c r="AB243" s="122">
        <v>1.7969857096059001</v>
      </c>
      <c r="AC243" s="122">
        <v>1.8477263413828</v>
      </c>
      <c r="AD243" s="122">
        <v>1.7782631084559</v>
      </c>
      <c r="AE243" s="122">
        <v>2.0502935580993999</v>
      </c>
      <c r="AF243" s="122">
        <v>2.1213762712422999</v>
      </c>
      <c r="AG243" s="122">
        <v>2.5183724490407</v>
      </c>
      <c r="AH243" s="122">
        <v>2.3070206924885999</v>
      </c>
      <c r="AI243" s="122">
        <v>2.5039702563379</v>
      </c>
      <c r="AJ243" s="122">
        <v>2.2978160315773999</v>
      </c>
      <c r="AK243" s="122">
        <v>2.3232222606901001</v>
      </c>
      <c r="AL243" s="122">
        <v>0</v>
      </c>
    </row>
    <row r="244" spans="1:38" hidden="1" x14ac:dyDescent="0.25">
      <c r="A244" s="122" t="s">
        <v>1960</v>
      </c>
      <c r="B244" s="122">
        <v>1</v>
      </c>
      <c r="C244" s="122" t="s">
        <v>2132</v>
      </c>
      <c r="D244" s="122" t="s">
        <v>2116</v>
      </c>
      <c r="E244" s="122">
        <v>5</v>
      </c>
      <c r="F244" s="122">
        <v>13.288497286189999</v>
      </c>
      <c r="G244" s="122">
        <v>13.4179195281886</v>
      </c>
      <c r="H244" s="122">
        <v>14.047861379562899</v>
      </c>
      <c r="I244" s="122">
        <v>13.0536222251926</v>
      </c>
      <c r="J244" s="122">
        <v>14.0055161871629</v>
      </c>
      <c r="K244" s="122">
        <v>13.8527929154664</v>
      </c>
      <c r="L244" s="122">
        <v>14.128263594985601</v>
      </c>
      <c r="M244" s="122">
        <v>13.399311915461301</v>
      </c>
      <c r="N244" s="122">
        <v>11.8040693195455</v>
      </c>
      <c r="O244" s="122">
        <v>11.858003288096</v>
      </c>
      <c r="P244" s="122">
        <v>12.7423357384257</v>
      </c>
      <c r="Q244" s="122">
        <v>12.670686215620201</v>
      </c>
      <c r="R244" s="122">
        <v>12.372965811129401</v>
      </c>
      <c r="S244" s="122">
        <v>13.1597871256341</v>
      </c>
      <c r="T244" s="122">
        <v>12.8329918143664</v>
      </c>
      <c r="U244" s="122">
        <v>12.695154864319701</v>
      </c>
      <c r="V244" s="122">
        <v>11.729103373746799</v>
      </c>
      <c r="W244" s="122">
        <v>12.3335751287375</v>
      </c>
      <c r="X244" s="122">
        <v>11.2958150261976</v>
      </c>
      <c r="Y244" s="122">
        <v>10.788700969539899</v>
      </c>
      <c r="Z244" s="122">
        <v>10.556227723404501</v>
      </c>
      <c r="AA244" s="122">
        <v>10.3653456505539</v>
      </c>
      <c r="AB244" s="122">
        <v>8.9560941492007995</v>
      </c>
      <c r="AC244" s="122">
        <v>10.4071268027463</v>
      </c>
      <c r="AD244" s="122">
        <v>11.1311619296328</v>
      </c>
      <c r="AE244" s="122">
        <v>11.586385122581399</v>
      </c>
      <c r="AF244" s="122">
        <v>10.5318072448047</v>
      </c>
      <c r="AG244" s="122">
        <v>10.7067837619422</v>
      </c>
      <c r="AH244" s="122">
        <v>11.7160099789465</v>
      </c>
      <c r="AI244" s="122">
        <v>11.635313488330601</v>
      </c>
      <c r="AJ244" s="122">
        <v>10.438638099509401</v>
      </c>
      <c r="AK244" s="122">
        <v>10.7747941965512</v>
      </c>
      <c r="AL244" s="122">
        <v>0</v>
      </c>
    </row>
    <row r="245" spans="1:38" hidden="1" x14ac:dyDescent="0.25">
      <c r="A245" s="122" t="s">
        <v>1960</v>
      </c>
      <c r="B245" s="122">
        <v>1</v>
      </c>
      <c r="C245" s="122" t="s">
        <v>2132</v>
      </c>
      <c r="D245" s="122" t="s">
        <v>2117</v>
      </c>
      <c r="E245" s="122">
        <v>5</v>
      </c>
      <c r="F245" s="122">
        <v>1.1168042082941001</v>
      </c>
      <c r="G245" s="122">
        <v>1.1759636361684001</v>
      </c>
      <c r="H245" s="122">
        <v>1.0741612809582</v>
      </c>
      <c r="I245" s="122">
        <v>1.1097774048624001</v>
      </c>
      <c r="J245" s="122">
        <v>1.3445121065417001</v>
      </c>
      <c r="K245" s="122">
        <v>1.2255901163917</v>
      </c>
      <c r="L245" s="122">
        <v>1.3939388586298</v>
      </c>
      <c r="M245" s="122">
        <v>1.3147506434376</v>
      </c>
      <c r="N245" s="122">
        <v>1.1150577197824001</v>
      </c>
      <c r="O245" s="122">
        <v>1.055564774679</v>
      </c>
      <c r="P245" s="122">
        <v>1.2000838143368</v>
      </c>
      <c r="Q245" s="122">
        <v>1.2457228901249</v>
      </c>
      <c r="R245" s="122">
        <v>1.1421865676059</v>
      </c>
      <c r="S245" s="122">
        <v>1.2712420862764999</v>
      </c>
      <c r="T245" s="122">
        <v>1.1978635488166001</v>
      </c>
      <c r="U245" s="122">
        <v>1.1175972177850999</v>
      </c>
      <c r="V245" s="122">
        <v>0.94827801404750001</v>
      </c>
      <c r="W245" s="122">
        <v>1.0361556038977</v>
      </c>
      <c r="X245" s="122">
        <v>0.9045674036261</v>
      </c>
      <c r="Y245" s="122">
        <v>1.0318660932432</v>
      </c>
      <c r="Z245" s="122">
        <v>0.91456169482060001</v>
      </c>
      <c r="AA245" s="122">
        <v>0.86679728826189995</v>
      </c>
      <c r="AB245" s="122">
        <v>0.76901706076819998</v>
      </c>
      <c r="AC245" s="122">
        <v>0.89232258185390001</v>
      </c>
      <c r="AD245" s="122">
        <v>1.1056684036116</v>
      </c>
      <c r="AE245" s="122">
        <v>0.98639404638820005</v>
      </c>
      <c r="AF245" s="122">
        <v>0.83628665200749996</v>
      </c>
      <c r="AG245" s="122">
        <v>0.839796789456</v>
      </c>
      <c r="AH245" s="122">
        <v>0.93676969185680004</v>
      </c>
      <c r="AI245" s="122">
        <v>0.90996664032209995</v>
      </c>
      <c r="AJ245" s="122">
        <v>0.78049789035560002</v>
      </c>
      <c r="AK245" s="122">
        <v>0.85316612470630004</v>
      </c>
      <c r="AL245" s="122">
        <v>0</v>
      </c>
    </row>
    <row r="246" spans="1:38" hidden="1" x14ac:dyDescent="0.25">
      <c r="A246" s="122" t="s">
        <v>1960</v>
      </c>
      <c r="B246" s="122">
        <v>1</v>
      </c>
      <c r="C246" s="122" t="s">
        <v>2132</v>
      </c>
      <c r="D246" s="122" t="s">
        <v>2118</v>
      </c>
      <c r="E246" s="122">
        <v>5</v>
      </c>
      <c r="F246" s="122">
        <v>1.4617040323117001</v>
      </c>
      <c r="G246" s="122">
        <v>1.454287486878</v>
      </c>
      <c r="H246" s="122">
        <v>1.5680615191564</v>
      </c>
      <c r="I246" s="122">
        <v>1.7358748554461001</v>
      </c>
      <c r="J246" s="122">
        <v>1.6431708647639001</v>
      </c>
      <c r="K246" s="122">
        <v>1.6896565638920999</v>
      </c>
      <c r="L246" s="122">
        <v>1.7533853280008</v>
      </c>
      <c r="M246" s="122">
        <v>1.690782529012</v>
      </c>
      <c r="N246" s="122">
        <v>1.9124577028998999</v>
      </c>
      <c r="O246" s="122">
        <v>2.2473495843757001</v>
      </c>
      <c r="P246" s="122">
        <v>1.7738794239564</v>
      </c>
      <c r="Q246" s="122">
        <v>1.6812346382098</v>
      </c>
      <c r="R246" s="122">
        <v>1.6307262007234</v>
      </c>
      <c r="S246" s="122">
        <v>1.6722008436385001</v>
      </c>
      <c r="T246" s="122">
        <v>1.6980821628742999</v>
      </c>
      <c r="U246" s="122">
        <v>1.7071039526289</v>
      </c>
      <c r="V246" s="122">
        <v>1.8451544926843999</v>
      </c>
      <c r="W246" s="122">
        <v>1.6456879295533</v>
      </c>
      <c r="X246" s="122">
        <v>1.7303555857132</v>
      </c>
      <c r="Y246" s="122">
        <v>1.5872462109304999</v>
      </c>
      <c r="Z246" s="122">
        <v>1.7727048666355001</v>
      </c>
      <c r="AA246" s="122">
        <v>1.6170230128628</v>
      </c>
      <c r="AB246" s="122">
        <v>1.5544700148916</v>
      </c>
      <c r="AC246" s="122">
        <v>1.6685905093491999</v>
      </c>
      <c r="AD246" s="122">
        <v>1.7939523811636999</v>
      </c>
      <c r="AE246" s="122">
        <v>2.1980291508730998</v>
      </c>
      <c r="AF246" s="122">
        <v>2.1626613223042002</v>
      </c>
      <c r="AG246" s="122">
        <v>2.1461073702468001</v>
      </c>
      <c r="AH246" s="122">
        <v>2.1381271656109999</v>
      </c>
      <c r="AI246" s="122">
        <v>2.1915538562050001</v>
      </c>
      <c r="AJ246" s="122">
        <v>2.0685556503117999</v>
      </c>
      <c r="AK246" s="122">
        <v>2.1348571514026</v>
      </c>
      <c r="AL246" s="122">
        <v>0</v>
      </c>
    </row>
    <row r="247" spans="1:38" hidden="1" x14ac:dyDescent="0.25">
      <c r="A247" s="122" t="s">
        <v>1960</v>
      </c>
      <c r="B247" s="122">
        <v>1</v>
      </c>
      <c r="C247" s="122" t="s">
        <v>2132</v>
      </c>
      <c r="D247" s="122" t="s">
        <v>2119</v>
      </c>
      <c r="E247" s="122">
        <v>5</v>
      </c>
      <c r="F247" s="122">
        <v>0.69970191726459996</v>
      </c>
      <c r="G247" s="122">
        <v>0.70519288218050002</v>
      </c>
      <c r="H247" s="122">
        <v>0.68307119784710002</v>
      </c>
      <c r="I247" s="122">
        <v>0.74171304559530005</v>
      </c>
      <c r="J247" s="122">
        <v>0.73551036952089999</v>
      </c>
      <c r="K247" s="122">
        <v>0.77139403532899997</v>
      </c>
      <c r="L247" s="122">
        <v>0.81460129166689998</v>
      </c>
      <c r="M247" s="122">
        <v>0.75744815940840005</v>
      </c>
      <c r="N247" s="122">
        <v>0.66026436122309995</v>
      </c>
      <c r="O247" s="122">
        <v>0.65754223753279994</v>
      </c>
      <c r="P247" s="122">
        <v>0.73106574091169996</v>
      </c>
      <c r="Q247" s="122">
        <v>0.7140827254737</v>
      </c>
      <c r="R247" s="122">
        <v>0.70477579371809995</v>
      </c>
      <c r="S247" s="122">
        <v>0.70551425155409997</v>
      </c>
      <c r="T247" s="122">
        <v>0.67078923135080004</v>
      </c>
      <c r="U247" s="122">
        <v>0.66031941311980002</v>
      </c>
      <c r="V247" s="122">
        <v>0.63595648874770005</v>
      </c>
      <c r="W247" s="122">
        <v>0.73007200531009997</v>
      </c>
      <c r="X247" s="122">
        <v>0.78636358226610004</v>
      </c>
      <c r="Y247" s="122">
        <v>0.81765480391610001</v>
      </c>
      <c r="Z247" s="122">
        <v>0.78463846259710002</v>
      </c>
      <c r="AA247" s="122">
        <v>0.75834864319630002</v>
      </c>
      <c r="AB247" s="122">
        <v>0.63523686222039999</v>
      </c>
      <c r="AC247" s="122">
        <v>0.79231253168430005</v>
      </c>
      <c r="AD247" s="122">
        <v>0.81763705536109998</v>
      </c>
      <c r="AE247" s="122">
        <v>0.73361803987980001</v>
      </c>
      <c r="AF247" s="122">
        <v>0.73132381768690002</v>
      </c>
      <c r="AG247" s="122">
        <v>0.7588340002724</v>
      </c>
      <c r="AH247" s="122">
        <v>0.84829197850649996</v>
      </c>
      <c r="AI247" s="122">
        <v>0.91996861602729996</v>
      </c>
      <c r="AJ247" s="122">
        <v>0.85351235504650003</v>
      </c>
      <c r="AK247" s="122">
        <v>0.78029469478390001</v>
      </c>
      <c r="AL247" s="122">
        <v>0</v>
      </c>
    </row>
    <row r="248" spans="1:38" hidden="1" x14ac:dyDescent="0.25">
      <c r="A248" s="122" t="s">
        <v>1960</v>
      </c>
      <c r="B248" s="122">
        <v>1</v>
      </c>
      <c r="C248" s="122" t="s">
        <v>2132</v>
      </c>
      <c r="D248" s="122" t="s">
        <v>2120</v>
      </c>
      <c r="E248" s="122">
        <v>5</v>
      </c>
      <c r="F248" s="122">
        <v>3.5075694181422001</v>
      </c>
      <c r="G248" s="122">
        <v>3.5564898508619001</v>
      </c>
      <c r="H248" s="122">
        <v>3.6194909384151002</v>
      </c>
      <c r="I248" s="122">
        <v>3.6472808410770998</v>
      </c>
      <c r="J248" s="122">
        <v>3.5106749566922</v>
      </c>
      <c r="K248" s="122">
        <v>3.5848204766817999</v>
      </c>
      <c r="L248" s="122">
        <v>4.0309348528236004</v>
      </c>
      <c r="M248" s="122">
        <v>3.8461227824886</v>
      </c>
      <c r="N248" s="122">
        <v>3.4896509969517</v>
      </c>
      <c r="O248" s="122">
        <v>3.6445088763714</v>
      </c>
      <c r="P248" s="122">
        <v>3.8813947016773001</v>
      </c>
      <c r="Q248" s="122">
        <v>3.8297501752712999</v>
      </c>
      <c r="R248" s="122">
        <v>3.7070307564532001</v>
      </c>
      <c r="S248" s="122">
        <v>4.0318020088143003</v>
      </c>
      <c r="T248" s="122">
        <v>3.7692753723519998</v>
      </c>
      <c r="U248" s="122">
        <v>3.5319331545006998</v>
      </c>
      <c r="V248" s="122">
        <v>3.4277733014925</v>
      </c>
      <c r="W248" s="122">
        <v>3.5253781398797002</v>
      </c>
      <c r="X248" s="122">
        <v>3.6582441139583999</v>
      </c>
      <c r="Y248" s="122">
        <v>3.6936128529487999</v>
      </c>
      <c r="Z248" s="122">
        <v>3.9140248150075001</v>
      </c>
      <c r="AA248" s="122">
        <v>3.6228530306456999</v>
      </c>
      <c r="AB248" s="122">
        <v>3.0935334072541001</v>
      </c>
      <c r="AC248" s="122">
        <v>3.4866729376259</v>
      </c>
      <c r="AD248" s="122">
        <v>3.7466116999449</v>
      </c>
      <c r="AE248" s="122">
        <v>3.9257558833436001</v>
      </c>
      <c r="AF248" s="122">
        <v>3.6715657537512998</v>
      </c>
      <c r="AG248" s="122">
        <v>3.6709536924220001</v>
      </c>
      <c r="AH248" s="122">
        <v>4.1043391023286997</v>
      </c>
      <c r="AI248" s="122">
        <v>4.1026175502177002</v>
      </c>
      <c r="AJ248" s="122">
        <v>3.7829409629117001</v>
      </c>
      <c r="AK248" s="122">
        <v>4.0697591411426002</v>
      </c>
      <c r="AL248" s="122">
        <v>0</v>
      </c>
    </row>
    <row r="249" spans="1:38" hidden="1" x14ac:dyDescent="0.25">
      <c r="A249" s="122" t="s">
        <v>1960</v>
      </c>
      <c r="B249" s="122">
        <v>1</v>
      </c>
      <c r="C249" s="122" t="s">
        <v>2132</v>
      </c>
      <c r="D249" s="122" t="s">
        <v>2121</v>
      </c>
      <c r="E249" s="122">
        <v>5</v>
      </c>
      <c r="F249" s="122">
        <v>12.148376515855499</v>
      </c>
      <c r="G249" s="122">
        <v>12.534634887960101</v>
      </c>
      <c r="H249" s="122">
        <v>12.262883544801401</v>
      </c>
      <c r="I249" s="122">
        <v>10.7202026928883</v>
      </c>
      <c r="J249" s="122">
        <v>11.1753439117073</v>
      </c>
      <c r="K249" s="122">
        <v>12.9624123624665</v>
      </c>
      <c r="L249" s="122">
        <v>11.1307163089692</v>
      </c>
      <c r="M249" s="122">
        <v>13.0896860392505</v>
      </c>
      <c r="N249" s="122">
        <v>11.049649117142501</v>
      </c>
      <c r="O249" s="122">
        <v>11.207559642950301</v>
      </c>
      <c r="P249" s="122">
        <v>13.4412429856933</v>
      </c>
      <c r="Q249" s="122">
        <v>11.777739846452301</v>
      </c>
      <c r="R249" s="122">
        <v>14.275865723636199</v>
      </c>
      <c r="S249" s="122">
        <v>14.1748672692301</v>
      </c>
      <c r="T249" s="122">
        <v>11.914064106635401</v>
      </c>
      <c r="U249" s="122">
        <v>10.6043724376998</v>
      </c>
      <c r="V249" s="122">
        <v>9.8054093895768002</v>
      </c>
      <c r="W249" s="122">
        <v>10.3428103441224</v>
      </c>
      <c r="X249" s="122">
        <v>10.914450397433001</v>
      </c>
      <c r="Y249" s="122">
        <v>11.2473991627324</v>
      </c>
      <c r="Z249" s="122">
        <v>12.270129220064399</v>
      </c>
      <c r="AA249" s="122">
        <v>12.729773049182</v>
      </c>
      <c r="AB249" s="122">
        <v>11.0630847831889</v>
      </c>
      <c r="AC249" s="122">
        <v>11.5454102010436</v>
      </c>
      <c r="AD249" s="122">
        <v>12.066540396106699</v>
      </c>
      <c r="AE249" s="122">
        <v>13.5793999669597</v>
      </c>
      <c r="AF249" s="122">
        <v>12.5324188095562</v>
      </c>
      <c r="AG249" s="122">
        <v>12.201752375704</v>
      </c>
      <c r="AH249" s="122">
        <v>14.3456465216398</v>
      </c>
      <c r="AI249" s="122">
        <v>13.890088419563501</v>
      </c>
      <c r="AJ249" s="122">
        <v>12.707952820632499</v>
      </c>
      <c r="AK249" s="122">
        <v>13.415474736091101</v>
      </c>
      <c r="AL249" s="122">
        <v>0</v>
      </c>
    </row>
    <row r="250" spans="1:38" hidden="1" x14ac:dyDescent="0.25">
      <c r="A250" s="122" t="s">
        <v>1960</v>
      </c>
      <c r="B250" s="122">
        <v>1</v>
      </c>
      <c r="C250" s="122" t="s">
        <v>2132</v>
      </c>
      <c r="D250" s="122" t="s">
        <v>2122</v>
      </c>
      <c r="E250" s="122">
        <v>5</v>
      </c>
      <c r="F250" s="122">
        <v>1.7053016466872</v>
      </c>
      <c r="G250" s="122">
        <v>1.9435211747012999</v>
      </c>
      <c r="H250" s="122">
        <v>1.6032260121952999</v>
      </c>
      <c r="I250" s="122">
        <v>1.7057255530796001</v>
      </c>
      <c r="J250" s="122">
        <v>1.9013177389542999</v>
      </c>
      <c r="K250" s="122">
        <v>1.8549235477882</v>
      </c>
      <c r="L250" s="122">
        <v>2.0149496061512</v>
      </c>
      <c r="M250" s="122">
        <v>2.1933342397260001</v>
      </c>
      <c r="N250" s="122">
        <v>2.1588641457179998</v>
      </c>
      <c r="O250" s="122">
        <v>2.1933777157438001</v>
      </c>
      <c r="P250" s="122">
        <v>2.1011227528776999</v>
      </c>
      <c r="Q250" s="122">
        <v>2.2771351087595999</v>
      </c>
      <c r="R250" s="122">
        <v>2.5869223922809002</v>
      </c>
      <c r="S250" s="122">
        <v>2.1690006320325002</v>
      </c>
      <c r="T250" s="122">
        <v>2.4561958979471998</v>
      </c>
      <c r="U250" s="122">
        <v>2.3135173112901</v>
      </c>
      <c r="V250" s="122">
        <v>2.2655277521077002</v>
      </c>
      <c r="W250" s="122">
        <v>2.2780304050549001</v>
      </c>
      <c r="X250" s="122">
        <v>2.4117846908609</v>
      </c>
      <c r="Y250" s="122">
        <v>2.3737599585456999</v>
      </c>
      <c r="Z250" s="122">
        <v>2.4323255605574001</v>
      </c>
      <c r="AA250" s="122">
        <v>2.6088056208860002</v>
      </c>
      <c r="AB250" s="122">
        <v>2.2994154306729002</v>
      </c>
      <c r="AC250" s="122">
        <v>2.6825442804144002</v>
      </c>
      <c r="AD250" s="122">
        <v>2.4901458758973001</v>
      </c>
      <c r="AE250" s="122">
        <v>2.4179952537223999</v>
      </c>
      <c r="AF250" s="122">
        <v>2.5935164664668</v>
      </c>
      <c r="AG250" s="122">
        <v>2.6624265513493999</v>
      </c>
      <c r="AH250" s="122">
        <v>2.7059661580898</v>
      </c>
      <c r="AI250" s="122">
        <v>3.0345691799597998</v>
      </c>
      <c r="AJ250" s="122">
        <v>2.8614561762984998</v>
      </c>
      <c r="AK250" s="122">
        <v>2.8959333703880001</v>
      </c>
      <c r="AL250" s="122">
        <v>0</v>
      </c>
    </row>
    <row r="251" spans="1:38" hidden="1" x14ac:dyDescent="0.25">
      <c r="A251" s="122" t="s">
        <v>1960</v>
      </c>
      <c r="B251" s="122">
        <v>1</v>
      </c>
      <c r="C251" s="122" t="s">
        <v>2132</v>
      </c>
      <c r="D251" s="122" t="s">
        <v>2123</v>
      </c>
      <c r="E251" s="122">
        <v>5</v>
      </c>
      <c r="F251" s="122">
        <v>4.5086593087256999</v>
      </c>
      <c r="G251" s="122">
        <v>4.3380384843107</v>
      </c>
      <c r="H251" s="122">
        <v>4.6468842486617996</v>
      </c>
      <c r="I251" s="122">
        <v>4.9701727081967997</v>
      </c>
      <c r="J251" s="122">
        <v>4.9955649697737998</v>
      </c>
      <c r="K251" s="122">
        <v>5.2523241395825</v>
      </c>
      <c r="L251" s="122">
        <v>6.0050706769906999</v>
      </c>
      <c r="M251" s="122">
        <v>5.5309252258937001</v>
      </c>
      <c r="N251" s="122">
        <v>5.2723323362901997</v>
      </c>
      <c r="O251" s="122">
        <v>5.2352476989605998</v>
      </c>
      <c r="P251" s="122">
        <v>5.7580809229429999</v>
      </c>
      <c r="Q251" s="122">
        <v>5.3415926978570001</v>
      </c>
      <c r="R251" s="122">
        <v>4.9553203708137001</v>
      </c>
      <c r="S251" s="122">
        <v>5.6978629586515002</v>
      </c>
      <c r="T251" s="122">
        <v>5.6124323475058997</v>
      </c>
      <c r="U251" s="122">
        <v>5.5853533729290001</v>
      </c>
      <c r="V251" s="122">
        <v>5.0521326886963998</v>
      </c>
      <c r="W251" s="122">
        <v>5.1537260434750003</v>
      </c>
      <c r="X251" s="122">
        <v>4.9103580979274</v>
      </c>
      <c r="Y251" s="122">
        <v>4.9243595536324998</v>
      </c>
      <c r="Z251" s="122">
        <v>5.0366843204149001</v>
      </c>
      <c r="AA251" s="122">
        <v>4.6863931107640999</v>
      </c>
      <c r="AB251" s="122">
        <v>4.4906545012952002</v>
      </c>
      <c r="AC251" s="122">
        <v>4.9334926465617004</v>
      </c>
      <c r="AD251" s="122">
        <v>5.3420401264860997</v>
      </c>
      <c r="AE251" s="122">
        <v>5.9970885519293997</v>
      </c>
      <c r="AF251" s="122">
        <v>5.7149358774629002</v>
      </c>
      <c r="AG251" s="122">
        <v>5.7797732305427996</v>
      </c>
      <c r="AH251" s="122">
        <v>5.9859715576895001</v>
      </c>
      <c r="AI251" s="122">
        <v>5.9230302148399003</v>
      </c>
      <c r="AJ251" s="122">
        <v>5.4919900846334002</v>
      </c>
      <c r="AK251" s="122">
        <v>5.6302944742819996</v>
      </c>
      <c r="AL251" s="122">
        <v>0</v>
      </c>
    </row>
    <row r="252" spans="1:38" hidden="1" x14ac:dyDescent="0.25">
      <c r="A252" s="122" t="s">
        <v>1960</v>
      </c>
      <c r="B252" s="122">
        <v>1</v>
      </c>
      <c r="C252" s="122" t="s">
        <v>2132</v>
      </c>
      <c r="D252" s="122" t="s">
        <v>2124</v>
      </c>
      <c r="E252" s="122">
        <v>5</v>
      </c>
      <c r="F252" s="122">
        <v>0.58507635752099996</v>
      </c>
      <c r="G252" s="122">
        <v>0.66151662580549997</v>
      </c>
      <c r="H252" s="122">
        <v>0.72201867009200005</v>
      </c>
      <c r="I252" s="122">
        <v>0.65474623861500003</v>
      </c>
      <c r="J252" s="122">
        <v>0.64119346330930005</v>
      </c>
      <c r="K252" s="122">
        <v>0.5608563839581</v>
      </c>
      <c r="L252" s="122">
        <v>0.63241322543349998</v>
      </c>
      <c r="M252" s="122">
        <v>0.67132259521640003</v>
      </c>
      <c r="N252" s="122">
        <v>0.7078096444759</v>
      </c>
      <c r="O252" s="122">
        <v>0.64647155075609997</v>
      </c>
      <c r="P252" s="122">
        <v>0.70954457260790005</v>
      </c>
      <c r="Q252" s="122">
        <v>0.76404417702089999</v>
      </c>
      <c r="R252" s="122">
        <v>0.69483286649429998</v>
      </c>
      <c r="S252" s="122">
        <v>0.7441713164639</v>
      </c>
      <c r="T252" s="122">
        <v>0.81221590591799997</v>
      </c>
      <c r="U252" s="122">
        <v>0.68696858881909995</v>
      </c>
      <c r="V252" s="122">
        <v>0.66998625951269997</v>
      </c>
      <c r="W252" s="122">
        <v>0.66673827287590004</v>
      </c>
      <c r="X252" s="122">
        <v>0.58104882194499996</v>
      </c>
      <c r="Y252" s="122">
        <v>0.65638463805369995</v>
      </c>
      <c r="Z252" s="122">
        <v>0.61952203408039996</v>
      </c>
      <c r="AA252" s="122">
        <v>0.64215775511189999</v>
      </c>
      <c r="AB252" s="122">
        <v>0.58188917423669995</v>
      </c>
      <c r="AC252" s="122">
        <v>0.74036396882300004</v>
      </c>
      <c r="AD252" s="122">
        <v>0.77737942465160004</v>
      </c>
      <c r="AE252" s="122">
        <v>0.96370706912799997</v>
      </c>
      <c r="AF252" s="122">
        <v>0.82001922520970005</v>
      </c>
      <c r="AG252" s="122">
        <v>0.71785450285520003</v>
      </c>
      <c r="AH252" s="122">
        <v>0.86485671354360005</v>
      </c>
      <c r="AI252" s="122">
        <v>0.84887049263350001</v>
      </c>
      <c r="AJ252" s="122">
        <v>0.83861116731060004</v>
      </c>
      <c r="AK252" s="122">
        <v>0.82782550186199999</v>
      </c>
      <c r="AL252" s="122">
        <v>0</v>
      </c>
    </row>
    <row r="253" spans="1:38" hidden="1" x14ac:dyDescent="0.25">
      <c r="A253" s="122" t="s">
        <v>1960</v>
      </c>
      <c r="B253" s="122">
        <v>1</v>
      </c>
      <c r="C253" s="122" t="s">
        <v>2132</v>
      </c>
      <c r="D253" s="122" t="s">
        <v>2125</v>
      </c>
      <c r="E253" s="122">
        <v>5</v>
      </c>
      <c r="F253" s="122">
        <v>3.2313744897393999</v>
      </c>
      <c r="G253" s="122">
        <v>3.3658436804860998</v>
      </c>
      <c r="H253" s="122">
        <v>2.7667449253876</v>
      </c>
      <c r="I253" s="122">
        <v>3.1120763876516002</v>
      </c>
      <c r="J253" s="122">
        <v>3.0786934629168998</v>
      </c>
      <c r="K253" s="122">
        <v>3.1522649773353999</v>
      </c>
      <c r="L253" s="122">
        <v>3.2775896053514999</v>
      </c>
      <c r="M253" s="122">
        <v>3.2619561829399002</v>
      </c>
      <c r="N253" s="122">
        <v>3.0739713893359002</v>
      </c>
      <c r="O253" s="122">
        <v>3.4767019799427001</v>
      </c>
      <c r="P253" s="122">
        <v>3.4953312194318</v>
      </c>
      <c r="Q253" s="122">
        <v>3.8927515988100998</v>
      </c>
      <c r="R253" s="122">
        <v>3.3283405012985998</v>
      </c>
      <c r="S253" s="122">
        <v>3.2668199474650002</v>
      </c>
      <c r="T253" s="122">
        <v>3.1494886303157998</v>
      </c>
      <c r="U253" s="122">
        <v>3.3395893764776998</v>
      </c>
      <c r="V253" s="122">
        <v>3.4803739903588999</v>
      </c>
      <c r="W253" s="122">
        <v>3.5311947604812999</v>
      </c>
      <c r="X253" s="122">
        <v>3.9138493980029998</v>
      </c>
      <c r="Y253" s="122">
        <v>3.7591019923395002</v>
      </c>
      <c r="Z253" s="122">
        <v>3.7055641320392998</v>
      </c>
      <c r="AA253" s="122">
        <v>3.8234651188180999</v>
      </c>
      <c r="AB253" s="122">
        <v>3.7149028202565</v>
      </c>
      <c r="AC253" s="122">
        <v>3.8761796705277001</v>
      </c>
      <c r="AD253" s="122">
        <v>3.8214680326855999</v>
      </c>
      <c r="AE253" s="122">
        <v>4.1791169847080996</v>
      </c>
      <c r="AF253" s="122">
        <v>4.3268857394491</v>
      </c>
      <c r="AG253" s="122">
        <v>4.5598132940090998</v>
      </c>
      <c r="AH253" s="122">
        <v>4.5217585202301001</v>
      </c>
      <c r="AI253" s="122">
        <v>4.5889304511724003</v>
      </c>
      <c r="AJ253" s="122">
        <v>4.4695997204392999</v>
      </c>
      <c r="AK253" s="122">
        <v>4.4405933292487996</v>
      </c>
      <c r="AL253" s="122">
        <v>0</v>
      </c>
    </row>
    <row r="254" spans="1:38" hidden="1" x14ac:dyDescent="0.25">
      <c r="A254" s="122" t="s">
        <v>1960</v>
      </c>
      <c r="B254" s="122">
        <v>1</v>
      </c>
      <c r="C254" s="122" t="s">
        <v>2132</v>
      </c>
      <c r="D254" s="122" t="s">
        <v>2126</v>
      </c>
      <c r="E254" s="122">
        <v>5</v>
      </c>
      <c r="F254" s="122">
        <v>4.8623909479577998</v>
      </c>
      <c r="G254" s="122">
        <v>5.1267216035127001</v>
      </c>
      <c r="H254" s="122">
        <v>4.8409232787873</v>
      </c>
      <c r="I254" s="122">
        <v>5.1132131316829001</v>
      </c>
      <c r="J254" s="122">
        <v>5.0872459628128004</v>
      </c>
      <c r="K254" s="122">
        <v>5.4642498440815999</v>
      </c>
      <c r="L254" s="122">
        <v>5.9936026246215999</v>
      </c>
      <c r="M254" s="122">
        <v>5.8854011333659004</v>
      </c>
      <c r="N254" s="122">
        <v>5.4904686726877996</v>
      </c>
      <c r="O254" s="122">
        <v>5.6045879996277002</v>
      </c>
      <c r="P254" s="122">
        <v>5.6146253842171996</v>
      </c>
      <c r="Q254" s="122">
        <v>5.4204313656194003</v>
      </c>
      <c r="R254" s="122">
        <v>5.7834521829807999</v>
      </c>
      <c r="S254" s="122">
        <v>6.0829179044087001</v>
      </c>
      <c r="T254" s="122">
        <v>5.6863862746951996</v>
      </c>
      <c r="U254" s="122">
        <v>6.1929499089961997</v>
      </c>
      <c r="V254" s="122">
        <v>5.3202075500617996</v>
      </c>
      <c r="W254" s="122">
        <v>5.5425872529728997</v>
      </c>
      <c r="X254" s="122">
        <v>6.4286761853877996</v>
      </c>
      <c r="Y254" s="122">
        <v>5.8358329529733997</v>
      </c>
      <c r="Z254" s="122">
        <v>5.2333786978788996</v>
      </c>
      <c r="AA254" s="122">
        <v>5.5337226325830997</v>
      </c>
      <c r="AB254" s="122">
        <v>4.7351453788787996</v>
      </c>
      <c r="AC254" s="122">
        <v>5.9915595253280003</v>
      </c>
      <c r="AD254" s="122">
        <v>6.4701650305721996</v>
      </c>
      <c r="AE254" s="122">
        <v>6.0398897166943</v>
      </c>
      <c r="AF254" s="122">
        <v>5.8703345331971999</v>
      </c>
      <c r="AG254" s="122">
        <v>5.9908869238011002</v>
      </c>
      <c r="AH254" s="122">
        <v>6.4978431924792002</v>
      </c>
      <c r="AI254" s="122">
        <v>6.6288921764318003</v>
      </c>
      <c r="AJ254" s="122">
        <v>6.0203682287062001</v>
      </c>
      <c r="AK254" s="122">
        <v>6.4999659699647996</v>
      </c>
      <c r="AL254" s="122">
        <v>0</v>
      </c>
    </row>
    <row r="255" spans="1:38" hidden="1" x14ac:dyDescent="0.25">
      <c r="A255" s="122" t="s">
        <v>1960</v>
      </c>
      <c r="B255" s="122">
        <v>1</v>
      </c>
      <c r="C255" s="122" t="s">
        <v>2132</v>
      </c>
      <c r="D255" s="122" t="s">
        <v>2127</v>
      </c>
      <c r="E255" s="122">
        <v>5</v>
      </c>
      <c r="F255" s="122">
        <v>2.0286101870188</v>
      </c>
      <c r="G255" s="122">
        <v>1.9090616683176</v>
      </c>
      <c r="H255" s="122">
        <v>1.87875014797</v>
      </c>
      <c r="I255" s="122">
        <v>1.8214461319926001</v>
      </c>
      <c r="J255" s="122">
        <v>1.8181325487279001</v>
      </c>
      <c r="K255" s="122">
        <v>1.7786891511163001</v>
      </c>
      <c r="L255" s="122">
        <v>1.9617324336744999</v>
      </c>
      <c r="M255" s="122">
        <v>1.8783463265083</v>
      </c>
      <c r="N255" s="122">
        <v>1.940885280089</v>
      </c>
      <c r="O255" s="122">
        <v>2.0823660044587999</v>
      </c>
      <c r="P255" s="122">
        <v>2.2105290638177002</v>
      </c>
      <c r="Q255" s="122">
        <v>1.9353474567361</v>
      </c>
      <c r="R255" s="122">
        <v>1.663039141644</v>
      </c>
      <c r="S255" s="122">
        <v>1.7949361928917</v>
      </c>
      <c r="T255" s="122">
        <v>1.7328178288428999</v>
      </c>
      <c r="U255" s="122">
        <v>1.7637090559255999</v>
      </c>
      <c r="V255" s="122">
        <v>1.6071186765934999</v>
      </c>
      <c r="W255" s="122">
        <v>1.5754733015419999</v>
      </c>
      <c r="X255" s="122">
        <v>1.5788960752068</v>
      </c>
      <c r="Y255" s="122">
        <v>1.5538311589491001</v>
      </c>
      <c r="Z255" s="122">
        <v>1.5936491844819001</v>
      </c>
      <c r="AA255" s="122">
        <v>1.6347197323194</v>
      </c>
      <c r="AB255" s="122">
        <v>1.5093983680612</v>
      </c>
      <c r="AC255" s="122">
        <v>1.6303252354018001</v>
      </c>
      <c r="AD255" s="122">
        <v>1.6232405620759001</v>
      </c>
      <c r="AE255" s="122">
        <v>1.7150717380223</v>
      </c>
      <c r="AF255" s="122">
        <v>1.6550946789687</v>
      </c>
      <c r="AG255" s="122">
        <v>1.5934585123781</v>
      </c>
      <c r="AH255" s="122">
        <v>1.7555877918977001</v>
      </c>
      <c r="AI255" s="122">
        <v>1.7411216457826</v>
      </c>
      <c r="AJ255" s="122">
        <v>1.5436138227858001</v>
      </c>
      <c r="AK255" s="122">
        <v>1.5782813165780001</v>
      </c>
      <c r="AL255" s="122">
        <v>0</v>
      </c>
    </row>
    <row r="256" spans="1:38" hidden="1" x14ac:dyDescent="0.25">
      <c r="A256" s="122" t="s">
        <v>1960</v>
      </c>
      <c r="B256" s="122">
        <v>1</v>
      </c>
      <c r="C256" s="122" t="s">
        <v>2132</v>
      </c>
      <c r="D256" s="122" t="s">
        <v>2128</v>
      </c>
      <c r="E256" s="122">
        <v>5</v>
      </c>
      <c r="F256" s="122">
        <v>0.86715036436750004</v>
      </c>
      <c r="G256" s="122">
        <v>0.96508161712160001</v>
      </c>
      <c r="H256" s="122">
        <v>0.75650965445679996</v>
      </c>
      <c r="I256" s="122">
        <v>0.96646523946719998</v>
      </c>
      <c r="J256" s="122">
        <v>0.99955514965079995</v>
      </c>
      <c r="K256" s="122">
        <v>0.93431995669599999</v>
      </c>
      <c r="L256" s="122">
        <v>1.3020517867292001</v>
      </c>
      <c r="M256" s="122">
        <v>0.92473202210119998</v>
      </c>
      <c r="N256" s="122">
        <v>0.91089178675860005</v>
      </c>
      <c r="O256" s="122">
        <v>0.88341051758660005</v>
      </c>
      <c r="P256" s="122">
        <v>0.99268211708059995</v>
      </c>
      <c r="Q256" s="122">
        <v>1.0150854231158</v>
      </c>
      <c r="R256" s="122">
        <v>0.95548579248069998</v>
      </c>
      <c r="S256" s="122">
        <v>0.91293216776910002</v>
      </c>
      <c r="T256" s="122">
        <v>0.95320176916400001</v>
      </c>
      <c r="U256" s="122">
        <v>0.95656547087919996</v>
      </c>
      <c r="V256" s="122">
        <v>1.0192672942234</v>
      </c>
      <c r="W256" s="122">
        <v>1.1428799982455</v>
      </c>
      <c r="X256" s="122">
        <v>1.1180911494021</v>
      </c>
      <c r="Y256" s="122">
        <v>1.0697464047802001</v>
      </c>
      <c r="Z256" s="122">
        <v>1.0774997602684</v>
      </c>
      <c r="AA256" s="122">
        <v>1.3464331080234999</v>
      </c>
      <c r="AB256" s="122">
        <v>1.1160688701129999</v>
      </c>
      <c r="AC256" s="122">
        <v>1.2602504565906001</v>
      </c>
      <c r="AD256" s="122">
        <v>1.0871532106162001</v>
      </c>
      <c r="AE256" s="122">
        <v>1.1312281839439999</v>
      </c>
      <c r="AF256" s="122">
        <v>1.0981094064171</v>
      </c>
      <c r="AG256" s="122">
        <v>1.000439347046</v>
      </c>
      <c r="AH256" s="122">
        <v>0.94064155015850004</v>
      </c>
      <c r="AI256" s="122">
        <v>0.96815707468169998</v>
      </c>
      <c r="AJ256" s="122">
        <v>0.9049060020752</v>
      </c>
      <c r="AK256" s="122">
        <v>0.86593335794290005</v>
      </c>
      <c r="AL256" s="122">
        <v>0</v>
      </c>
    </row>
    <row r="257" spans="1:38" hidden="1" x14ac:dyDescent="0.25">
      <c r="A257" s="122" t="s">
        <v>2133</v>
      </c>
      <c r="B257" s="122">
        <v>1</v>
      </c>
      <c r="C257" s="122" t="s">
        <v>2134</v>
      </c>
      <c r="D257" s="122" t="s">
        <v>2135</v>
      </c>
      <c r="E257" s="122">
        <v>6</v>
      </c>
      <c r="F257" s="122">
        <v>0.58551996439620002</v>
      </c>
      <c r="G257" s="122">
        <v>0.58557344504919995</v>
      </c>
      <c r="H257" s="122">
        <v>0.60303918434000003</v>
      </c>
      <c r="I257" s="122">
        <v>0.5860914425996</v>
      </c>
      <c r="J257" s="122">
        <v>0.57004599579339998</v>
      </c>
      <c r="K257" s="122">
        <v>0.55416480034339999</v>
      </c>
      <c r="L257" s="122">
        <v>0.5570994573993</v>
      </c>
      <c r="M257" s="122">
        <v>0.57125348862809999</v>
      </c>
      <c r="N257" s="122">
        <v>0.57126891354099996</v>
      </c>
      <c r="O257" s="122">
        <v>0.57113439092329998</v>
      </c>
      <c r="P257" s="122">
        <v>0.56326702386799998</v>
      </c>
      <c r="Q257" s="122">
        <v>0.56229218843880002</v>
      </c>
      <c r="R257" s="122">
        <v>0.57195830477450005</v>
      </c>
      <c r="S257" s="122">
        <v>0.572919033307</v>
      </c>
      <c r="T257" s="122">
        <v>0.57275658970739995</v>
      </c>
      <c r="U257" s="122">
        <v>0.60373161903810002</v>
      </c>
      <c r="V257" s="122">
        <v>0.61390423618620005</v>
      </c>
      <c r="W257" s="122">
        <v>0.61195904656389999</v>
      </c>
      <c r="X257" s="122">
        <v>0.61218131123529995</v>
      </c>
      <c r="Y257" s="122">
        <v>0.6102207310983</v>
      </c>
      <c r="Z257" s="122">
        <v>0.60988505515119995</v>
      </c>
      <c r="AA257" s="122">
        <v>0.35973391338119998</v>
      </c>
      <c r="AB257" s="122">
        <v>0.36064736792570001</v>
      </c>
      <c r="AC257" s="122">
        <v>0.3596407206551</v>
      </c>
      <c r="AD257" s="122">
        <v>0.35959009894630001</v>
      </c>
      <c r="AE257" s="122">
        <v>0.35943771723110002</v>
      </c>
      <c r="AF257" s="122">
        <v>0.36032077978490001</v>
      </c>
      <c r="AG257" s="122">
        <v>0.35924472429460003</v>
      </c>
      <c r="AH257" s="122">
        <v>0.3594477846602</v>
      </c>
      <c r="AI257" s="122">
        <v>0.35942643132079999</v>
      </c>
      <c r="AJ257" s="122">
        <v>0.3423248579539</v>
      </c>
      <c r="AK257" s="122">
        <v>0.39527534122430003</v>
      </c>
      <c r="AL257" s="122">
        <v>0</v>
      </c>
    </row>
    <row r="258" spans="1:38" hidden="1" x14ac:dyDescent="0.25">
      <c r="A258" s="122" t="s">
        <v>2133</v>
      </c>
      <c r="B258" s="122">
        <v>1</v>
      </c>
      <c r="C258" s="122" t="s">
        <v>2134</v>
      </c>
      <c r="D258" s="122" t="s">
        <v>2136</v>
      </c>
      <c r="E258" s="122">
        <v>6</v>
      </c>
      <c r="F258" s="122">
        <v>1.8721469408322</v>
      </c>
      <c r="G258" s="122">
        <v>2.0899667513522999</v>
      </c>
      <c r="H258" s="122">
        <v>2.5137202255347</v>
      </c>
      <c r="I258" s="122">
        <v>3.3589421237102002</v>
      </c>
      <c r="J258" s="122">
        <v>4.9058421673449999</v>
      </c>
      <c r="K258" s="122">
        <v>3.6440408922385998</v>
      </c>
      <c r="L258" s="122">
        <v>3.2511503616024999</v>
      </c>
      <c r="M258" s="122">
        <v>3.6875480544053998</v>
      </c>
      <c r="N258" s="122">
        <v>3.0644309113939001</v>
      </c>
      <c r="O258" s="122">
        <v>3.4177485699666001</v>
      </c>
      <c r="P258" s="122">
        <v>3.4143904033432002</v>
      </c>
      <c r="Q258" s="122">
        <v>4.8460938291</v>
      </c>
      <c r="R258" s="122">
        <v>3.3536935197795001</v>
      </c>
      <c r="S258" s="122">
        <v>2.7662832397991002</v>
      </c>
      <c r="T258" s="122">
        <v>3.1488868443052001</v>
      </c>
      <c r="U258" s="122">
        <v>3.7857888490559</v>
      </c>
      <c r="V258" s="122">
        <v>4.0878169040909</v>
      </c>
      <c r="W258" s="122">
        <v>2.9617433272159999</v>
      </c>
      <c r="X258" s="122">
        <v>1.8572917104796001</v>
      </c>
      <c r="Y258" s="122">
        <v>2.9540069376305</v>
      </c>
      <c r="Z258" s="122">
        <v>2.6216612360796998</v>
      </c>
      <c r="AA258" s="122">
        <v>2.3068227022759999</v>
      </c>
      <c r="AB258" s="122">
        <v>2.1866022150230999</v>
      </c>
      <c r="AC258" s="122">
        <v>1.8310552052468001</v>
      </c>
      <c r="AD258" s="122">
        <v>1.8127211982767</v>
      </c>
      <c r="AE258" s="122">
        <v>1.8423377192843999</v>
      </c>
      <c r="AF258" s="122">
        <v>1.6271742965197</v>
      </c>
      <c r="AG258" s="122">
        <v>1.8403857138986</v>
      </c>
      <c r="AH258" s="122">
        <v>1.8407363658108999</v>
      </c>
      <c r="AI258" s="122">
        <v>1.8406683615454</v>
      </c>
      <c r="AJ258" s="122">
        <v>1.7533216906279001</v>
      </c>
      <c r="AK258" s="122">
        <v>1.8423480810774999</v>
      </c>
      <c r="AL258" s="122">
        <v>0</v>
      </c>
    </row>
    <row r="259" spans="1:38" hidden="1" x14ac:dyDescent="0.25">
      <c r="A259" s="122" t="s">
        <v>2133</v>
      </c>
      <c r="B259" s="122">
        <v>1</v>
      </c>
      <c r="C259" s="122" t="s">
        <v>2134</v>
      </c>
      <c r="D259" s="122" t="s">
        <v>2137</v>
      </c>
      <c r="E259" s="122">
        <v>6</v>
      </c>
      <c r="F259" s="122">
        <v>1.2999114546395001</v>
      </c>
      <c r="G259" s="122">
        <v>1.2199039030778001</v>
      </c>
      <c r="H259" s="122">
        <v>1.4152774187766</v>
      </c>
      <c r="I259" s="122">
        <v>1.3024808996395001</v>
      </c>
      <c r="J259" s="122">
        <v>1.0046684689819001</v>
      </c>
      <c r="K259" s="122">
        <v>0.82894195465419995</v>
      </c>
      <c r="L259" s="122">
        <v>0.65465285795950001</v>
      </c>
      <c r="M259" s="122">
        <v>0.61958150005659995</v>
      </c>
      <c r="N259" s="122">
        <v>0.63287925106760001</v>
      </c>
      <c r="O259" s="122">
        <v>1.0510216471017999</v>
      </c>
      <c r="P259" s="122">
        <v>1.7073579868243001</v>
      </c>
      <c r="Q259" s="122">
        <v>5.0156102761302002</v>
      </c>
      <c r="R259" s="122">
        <v>3.4542812777107001</v>
      </c>
      <c r="S259" s="122">
        <v>4.3700599696882998</v>
      </c>
      <c r="T259" s="122">
        <v>4.8891835861663999</v>
      </c>
      <c r="U259" s="122">
        <v>4.2985114895878</v>
      </c>
      <c r="V259" s="122">
        <v>5.2505350650554004</v>
      </c>
      <c r="W259" s="122">
        <v>2.7811558885799998</v>
      </c>
      <c r="X259" s="122">
        <v>3.6690897353295</v>
      </c>
      <c r="Y259" s="122">
        <v>1.7468034382661</v>
      </c>
      <c r="Z259" s="122">
        <v>0.8481488373053</v>
      </c>
      <c r="AA259" s="122">
        <v>0.72311929843</v>
      </c>
      <c r="AB259" s="122">
        <v>0.37378715884120001</v>
      </c>
      <c r="AC259" s="122">
        <v>0.3274130410994</v>
      </c>
      <c r="AD259" s="122">
        <v>0.8073103963064</v>
      </c>
      <c r="AE259" s="122">
        <v>0.71181435533750004</v>
      </c>
      <c r="AF259" s="122">
        <v>0.71412865545350002</v>
      </c>
      <c r="AG259" s="122">
        <v>0.71215022533490002</v>
      </c>
      <c r="AH259" s="122">
        <v>0.71224764184129996</v>
      </c>
      <c r="AI259" s="122">
        <v>0.712208199401</v>
      </c>
      <c r="AJ259" s="122">
        <v>0.69042513534380001</v>
      </c>
      <c r="AK259" s="122">
        <v>0.70571818974199996</v>
      </c>
      <c r="AL259" s="122">
        <v>0</v>
      </c>
    </row>
    <row r="260" spans="1:38" hidden="1" x14ac:dyDescent="0.25">
      <c r="A260" s="122" t="s">
        <v>2133</v>
      </c>
      <c r="B260" s="122">
        <v>1</v>
      </c>
      <c r="C260" s="122" t="s">
        <v>2134</v>
      </c>
      <c r="D260" s="122" t="s">
        <v>2138</v>
      </c>
      <c r="E260" s="122">
        <v>6</v>
      </c>
      <c r="F260" s="122">
        <v>14.1311987870168</v>
      </c>
      <c r="G260" s="122">
        <v>12.721556042890199</v>
      </c>
      <c r="H260" s="122">
        <v>14.977579322687101</v>
      </c>
      <c r="I260" s="122">
        <v>15.021897981576499</v>
      </c>
      <c r="J260" s="122">
        <v>15.3116473142854</v>
      </c>
      <c r="K260" s="122">
        <v>13.1819983398203</v>
      </c>
      <c r="L260" s="122">
        <v>11.8581526864784</v>
      </c>
      <c r="M260" s="122">
        <v>11.6699697039976</v>
      </c>
      <c r="N260" s="122">
        <v>11.626586282646</v>
      </c>
      <c r="O260" s="122">
        <v>7.5075866334903996</v>
      </c>
      <c r="P260" s="122">
        <v>22.1664402940883</v>
      </c>
      <c r="Q260" s="122">
        <v>31.368266354346101</v>
      </c>
      <c r="R260" s="122">
        <v>28.880519264718998</v>
      </c>
      <c r="S260" s="122">
        <v>32.131709820296003</v>
      </c>
      <c r="T260" s="122">
        <v>34.412484277062298</v>
      </c>
      <c r="U260" s="122">
        <v>33.295945324228803</v>
      </c>
      <c r="V260" s="122">
        <v>31.6848926941347</v>
      </c>
      <c r="W260" s="122">
        <v>29.536180920016001</v>
      </c>
      <c r="X260" s="122">
        <v>27.923214234607901</v>
      </c>
      <c r="Y260" s="122">
        <v>27.576702086442999</v>
      </c>
      <c r="Z260" s="122">
        <v>23.911760349435198</v>
      </c>
      <c r="AA260" s="122">
        <v>25.6423363301144</v>
      </c>
      <c r="AB260" s="122">
        <v>26.239456551923201</v>
      </c>
      <c r="AC260" s="122">
        <v>22.9933895940671</v>
      </c>
      <c r="AD260" s="122">
        <v>21.612848357229801</v>
      </c>
      <c r="AE260" s="122">
        <v>21.8257095118345</v>
      </c>
      <c r="AF260" s="122">
        <v>20.202605628467001</v>
      </c>
      <c r="AG260" s="122">
        <v>19.728336598809499</v>
      </c>
      <c r="AH260" s="122">
        <v>19.704475846871102</v>
      </c>
      <c r="AI260" s="122">
        <v>18.5971581672569</v>
      </c>
      <c r="AJ260" s="122">
        <v>17.367985689428199</v>
      </c>
      <c r="AK260" s="122">
        <v>17.557523054418802</v>
      </c>
      <c r="AL260" s="122">
        <v>0</v>
      </c>
    </row>
    <row r="261" spans="1:38" hidden="1" x14ac:dyDescent="0.25">
      <c r="A261" s="122" t="s">
        <v>2133</v>
      </c>
      <c r="B261" s="122">
        <v>1</v>
      </c>
      <c r="C261" s="122" t="s">
        <v>2134</v>
      </c>
      <c r="D261" s="122" t="s">
        <v>2139</v>
      </c>
      <c r="E261" s="122">
        <v>6</v>
      </c>
      <c r="F261" s="122">
        <v>1.136555861375</v>
      </c>
      <c r="G261" s="122">
        <v>1.136555861375</v>
      </c>
      <c r="H261" s="122">
        <v>1.1538607591500001</v>
      </c>
      <c r="I261" s="122">
        <v>1.149569881625</v>
      </c>
      <c r="J261" s="122">
        <v>1.1631150863749999</v>
      </c>
      <c r="K261" s="122">
        <v>1.1772142406749999</v>
      </c>
      <c r="L261" s="122">
        <v>1.2171216662</v>
      </c>
      <c r="M261" s="122">
        <v>1.2137961971667</v>
      </c>
      <c r="N261" s="122">
        <v>1.2137961971667</v>
      </c>
      <c r="O261" s="122">
        <v>1.2137961971667</v>
      </c>
      <c r="P261" s="122">
        <v>1.2145311870983</v>
      </c>
      <c r="Q261" s="122">
        <v>1.2144403671933</v>
      </c>
      <c r="R261" s="122">
        <v>1.2339210654667001</v>
      </c>
      <c r="S261" s="122">
        <v>1.2339529321</v>
      </c>
      <c r="T261" s="122">
        <v>1.2340166653667</v>
      </c>
      <c r="U261" s="122">
        <v>1.22746169889</v>
      </c>
      <c r="V261" s="122">
        <v>1.2525640972917</v>
      </c>
      <c r="W261" s="122">
        <v>1.2522522656249999</v>
      </c>
      <c r="X261" s="122">
        <v>1.2556830937500001</v>
      </c>
      <c r="Y261" s="122">
        <v>1.2521743077083001</v>
      </c>
      <c r="Z261" s="122">
        <v>1.22121197687</v>
      </c>
      <c r="AA261" s="122">
        <v>1.2521353287500001</v>
      </c>
      <c r="AB261" s="122">
        <v>1.2555658365</v>
      </c>
      <c r="AC261" s="122">
        <v>1.2521743077083001</v>
      </c>
      <c r="AD261" s="122">
        <v>1.2521743077083001</v>
      </c>
      <c r="AE261" s="122">
        <v>1.2521417279334</v>
      </c>
      <c r="AF261" s="122">
        <v>1.2555433199907999</v>
      </c>
      <c r="AG261" s="122">
        <v>1.2520824231208001</v>
      </c>
      <c r="AH261" s="122">
        <v>1.2521420309944</v>
      </c>
      <c r="AI261" s="122">
        <v>1.2521420309944</v>
      </c>
      <c r="AJ261" s="122">
        <v>1.2555536905847999</v>
      </c>
      <c r="AK261" s="122">
        <v>1.2521232160203</v>
      </c>
      <c r="AL261" s="122">
        <v>0</v>
      </c>
    </row>
    <row r="262" spans="1:38" hidden="1" x14ac:dyDescent="0.25">
      <c r="A262" s="122" t="s">
        <v>2133</v>
      </c>
      <c r="B262" s="122">
        <v>1</v>
      </c>
      <c r="C262" s="122" t="s">
        <v>2134</v>
      </c>
      <c r="D262" s="122" t="s">
        <v>2140</v>
      </c>
      <c r="E262" s="122">
        <v>6</v>
      </c>
      <c r="F262" s="122">
        <v>0.97238966682960004</v>
      </c>
      <c r="G262" s="122">
        <v>1.4189074732014</v>
      </c>
      <c r="H262" s="122">
        <v>1.3290686276193</v>
      </c>
      <c r="I262" s="122">
        <v>1.1914836696780999</v>
      </c>
      <c r="J262" s="122">
        <v>1.7615211978400001</v>
      </c>
      <c r="K262" s="122">
        <v>2.1487482992914</v>
      </c>
      <c r="L262" s="122">
        <v>2.2809703868676001</v>
      </c>
      <c r="M262" s="122">
        <v>2.3072357373080998</v>
      </c>
      <c r="N262" s="122">
        <v>2.3240746285494001</v>
      </c>
      <c r="O262" s="122">
        <v>1.7006499289521999</v>
      </c>
      <c r="P262" s="122">
        <v>8.0399200399495001</v>
      </c>
      <c r="Q262" s="122">
        <v>6.6131496337639</v>
      </c>
      <c r="R262" s="122">
        <v>7.6306656981738001</v>
      </c>
      <c r="S262" s="122">
        <v>9.2597643429170002</v>
      </c>
      <c r="T262" s="122">
        <v>8.7601469663743003</v>
      </c>
      <c r="U262" s="122">
        <v>8.6139927133118999</v>
      </c>
      <c r="V262" s="122">
        <v>8.3412999315847003</v>
      </c>
      <c r="W262" s="122">
        <v>9.4767379891868</v>
      </c>
      <c r="X262" s="122">
        <v>3.2177652335374001</v>
      </c>
      <c r="Y262" s="122">
        <v>4.7967704888737996</v>
      </c>
      <c r="Z262" s="122">
        <v>5.2722517566951996</v>
      </c>
      <c r="AA262" s="122">
        <v>3.7591835290103002</v>
      </c>
      <c r="AB262" s="122">
        <v>2.5940769481061001</v>
      </c>
      <c r="AC262" s="122">
        <v>1.3503835152743999</v>
      </c>
      <c r="AD262" s="122">
        <v>2.4195260088523001</v>
      </c>
      <c r="AE262" s="122">
        <v>2.5287282376741</v>
      </c>
      <c r="AF262" s="122">
        <v>2.0457928910945999</v>
      </c>
      <c r="AG262" s="122">
        <v>2.0402155966625002</v>
      </c>
      <c r="AH262" s="122">
        <v>2.0412135853039999</v>
      </c>
      <c r="AI262" s="122">
        <v>2.0416533807017001</v>
      </c>
      <c r="AJ262" s="122">
        <v>1.9079212603754001</v>
      </c>
      <c r="AK262" s="122">
        <v>2.0097605739364002</v>
      </c>
      <c r="AL262" s="122">
        <v>0</v>
      </c>
    </row>
    <row r="263" spans="1:38" hidden="1" x14ac:dyDescent="0.25">
      <c r="A263" s="122" t="s">
        <v>1961</v>
      </c>
      <c r="B263" s="122">
        <v>1</v>
      </c>
      <c r="C263" s="122" t="s">
        <v>2141</v>
      </c>
      <c r="D263" s="122" t="s">
        <v>2080</v>
      </c>
      <c r="E263" s="122">
        <v>7</v>
      </c>
      <c r="F263" s="122">
        <v>6.9269626387000002E-2</v>
      </c>
      <c r="G263" s="122">
        <v>6.5724463381300002E-2</v>
      </c>
      <c r="H263" s="122">
        <v>6.3213790854599994E-2</v>
      </c>
      <c r="I263" s="122">
        <v>7.10623473683E-2</v>
      </c>
      <c r="J263" s="122">
        <v>7.2738398676699997E-2</v>
      </c>
      <c r="K263" s="122">
        <v>7.9786797708900001E-2</v>
      </c>
      <c r="L263" s="122">
        <v>5.24864937911E-2</v>
      </c>
      <c r="M263" s="122">
        <v>7.4032965651700006E-2</v>
      </c>
      <c r="N263" s="122">
        <v>7.6421711575200002E-2</v>
      </c>
      <c r="O263" s="122">
        <v>7.2622330187600004E-2</v>
      </c>
      <c r="P263" s="122">
        <v>6.3596941689200007E-2</v>
      </c>
      <c r="Q263" s="122">
        <v>8.0431511572500003E-2</v>
      </c>
      <c r="R263" s="122">
        <v>8.6329054071200007E-2</v>
      </c>
      <c r="S263" s="122">
        <v>8.1308179716400003E-2</v>
      </c>
      <c r="T263" s="122">
        <v>8.3123424712500005E-2</v>
      </c>
      <c r="U263" s="122">
        <v>8.6193134937899998E-2</v>
      </c>
      <c r="V263" s="122">
        <v>7.96057957176E-2</v>
      </c>
      <c r="W263" s="122">
        <v>7.1448115611999999E-2</v>
      </c>
      <c r="X263" s="122">
        <v>6.5076887779100007E-2</v>
      </c>
      <c r="Y263" s="122">
        <v>9.6855795323499999E-2</v>
      </c>
      <c r="Z263" s="122">
        <v>0.23842501690490001</v>
      </c>
      <c r="AA263" s="122">
        <v>0.2334689912648</v>
      </c>
      <c r="AB263" s="122">
        <v>0.21370319234640001</v>
      </c>
      <c r="AC263" s="122">
        <v>0.2022372669808</v>
      </c>
      <c r="AD263" s="122">
        <v>0.19234085852550001</v>
      </c>
      <c r="AE263" s="122">
        <v>0.18718557612450001</v>
      </c>
      <c r="AF263" s="122">
        <v>0.17144567349619999</v>
      </c>
      <c r="AG263" s="122">
        <v>0.16498492769590001</v>
      </c>
      <c r="AH263" s="122">
        <v>0.15453334281039999</v>
      </c>
      <c r="AI263" s="122">
        <v>0.1554913853439</v>
      </c>
      <c r="AJ263" s="122">
        <v>0.14457895359709999</v>
      </c>
      <c r="AK263" s="122">
        <v>0.13683890371929999</v>
      </c>
      <c r="AL263" s="122">
        <v>0</v>
      </c>
    </row>
    <row r="264" spans="1:38" hidden="1" x14ac:dyDescent="0.25">
      <c r="A264" s="122" t="s">
        <v>1961</v>
      </c>
      <c r="B264" s="122">
        <v>1</v>
      </c>
      <c r="C264" s="122" t="s">
        <v>2141</v>
      </c>
      <c r="D264" s="122" t="s">
        <v>2081</v>
      </c>
      <c r="E264" s="122">
        <v>7</v>
      </c>
      <c r="F264" s="122">
        <v>0.55093708526160001</v>
      </c>
      <c r="G264" s="122">
        <v>0.54149212841619998</v>
      </c>
      <c r="H264" s="122">
        <v>0.57293732881640003</v>
      </c>
      <c r="I264" s="122">
        <v>0.60199641646379998</v>
      </c>
      <c r="J264" s="122">
        <v>0.69796729946470004</v>
      </c>
      <c r="K264" s="122">
        <v>0.9225039145974</v>
      </c>
      <c r="L264" s="122">
        <v>0.77452972187540003</v>
      </c>
      <c r="M264" s="122">
        <v>0.54800453193989995</v>
      </c>
      <c r="N264" s="122">
        <v>0.62102602171999999</v>
      </c>
      <c r="O264" s="122">
        <v>0.98568329137870003</v>
      </c>
      <c r="P264" s="122">
        <v>0.97602476678280004</v>
      </c>
      <c r="Q264" s="122">
        <v>0.82962371488800002</v>
      </c>
      <c r="R264" s="122">
        <v>0.82183350222509999</v>
      </c>
      <c r="S264" s="122">
        <v>0.86329993964060003</v>
      </c>
      <c r="T264" s="122">
        <v>1.5707031142712</v>
      </c>
      <c r="U264" s="122">
        <v>1.0390246883106999</v>
      </c>
      <c r="V264" s="122">
        <v>0.9019204323669</v>
      </c>
      <c r="W264" s="122">
        <v>0.57853903989160005</v>
      </c>
      <c r="X264" s="122">
        <v>0.66478779273319999</v>
      </c>
      <c r="Y264" s="122">
        <v>0.4590637201569</v>
      </c>
      <c r="Z264" s="122">
        <v>0.79536046526869997</v>
      </c>
      <c r="AA264" s="122">
        <v>0.74215627444080001</v>
      </c>
      <c r="AB264" s="122">
        <v>1.1557266467352001</v>
      </c>
      <c r="AC264" s="122">
        <v>1.1029261858985</v>
      </c>
      <c r="AD264" s="122">
        <v>0.77946455138000004</v>
      </c>
      <c r="AE264" s="122">
        <v>1.1420661351832999</v>
      </c>
      <c r="AF264" s="122">
        <v>1.0818513310849001</v>
      </c>
      <c r="AG264" s="122">
        <v>1.2242865118635</v>
      </c>
      <c r="AH264" s="122">
        <v>1.2256033783463001</v>
      </c>
      <c r="AI264" s="122">
        <v>1.0181352536752999</v>
      </c>
      <c r="AJ264" s="122">
        <v>0.77988463702760003</v>
      </c>
      <c r="AK264" s="122">
        <v>0.96135662767399999</v>
      </c>
      <c r="AL264" s="122">
        <v>0</v>
      </c>
    </row>
    <row r="265" spans="1:38" hidden="1" x14ac:dyDescent="0.25">
      <c r="A265" s="122" t="s">
        <v>1961</v>
      </c>
      <c r="B265" s="122">
        <v>1</v>
      </c>
      <c r="C265" s="122" t="s">
        <v>2141</v>
      </c>
      <c r="D265" s="122" t="s">
        <v>2082</v>
      </c>
      <c r="E265" s="122">
        <v>7</v>
      </c>
      <c r="F265" s="122">
        <v>0.50574424134579998</v>
      </c>
      <c r="G265" s="122">
        <v>0.43699355124830003</v>
      </c>
      <c r="H265" s="122">
        <v>0.45153200994920001</v>
      </c>
      <c r="I265" s="122">
        <v>0.4593011423251</v>
      </c>
      <c r="J265" s="122">
        <v>0.47595992317949998</v>
      </c>
      <c r="K265" s="122">
        <v>0.47344619767739998</v>
      </c>
      <c r="L265" s="122">
        <v>0.4785986566796</v>
      </c>
      <c r="M265" s="122">
        <v>0.49207708271829997</v>
      </c>
      <c r="N265" s="122">
        <v>0.50486420297169998</v>
      </c>
      <c r="O265" s="122">
        <v>0.6278079213287</v>
      </c>
      <c r="P265" s="122">
        <v>0.61747274117460005</v>
      </c>
      <c r="Q265" s="122">
        <v>0.56711692361989996</v>
      </c>
      <c r="R265" s="122">
        <v>0.44065356241620002</v>
      </c>
      <c r="S265" s="122">
        <v>0.38658340818870002</v>
      </c>
      <c r="T265" s="122">
        <v>0.39272637231509999</v>
      </c>
      <c r="U265" s="122">
        <v>0.38595828289270001</v>
      </c>
      <c r="V265" s="122">
        <v>0.37929447863900001</v>
      </c>
      <c r="W265" s="122">
        <v>0.37579341416270001</v>
      </c>
      <c r="X265" s="122">
        <v>0.34855472523030001</v>
      </c>
      <c r="Y265" s="122">
        <v>0.30914152554090002</v>
      </c>
      <c r="Z265" s="122">
        <v>0.32041187906730001</v>
      </c>
      <c r="AA265" s="122">
        <v>0.31333541435119999</v>
      </c>
      <c r="AB265" s="122">
        <v>0.2745691552799</v>
      </c>
      <c r="AC265" s="122">
        <v>0.29177689992110001</v>
      </c>
      <c r="AD265" s="122">
        <v>0.31360412165849999</v>
      </c>
      <c r="AE265" s="122">
        <v>0.30409510627190001</v>
      </c>
      <c r="AF265" s="122">
        <v>0.28424164133629998</v>
      </c>
      <c r="AG265" s="122">
        <v>0.2690042317079</v>
      </c>
      <c r="AH265" s="122">
        <v>0.28678158609249998</v>
      </c>
      <c r="AI265" s="122">
        <v>0.28658470287109999</v>
      </c>
      <c r="AJ265" s="122">
        <v>0.2486961552068</v>
      </c>
      <c r="AK265" s="122">
        <v>0.26203273124080001</v>
      </c>
      <c r="AL265" s="122">
        <v>0</v>
      </c>
    </row>
    <row r="266" spans="1:38" hidden="1" x14ac:dyDescent="0.25">
      <c r="A266" s="122" t="s">
        <v>1961</v>
      </c>
      <c r="B266" s="122">
        <v>1</v>
      </c>
      <c r="C266" s="122" t="s">
        <v>2141</v>
      </c>
      <c r="D266" s="122" t="s">
        <v>2135</v>
      </c>
      <c r="E266" s="122">
        <v>7</v>
      </c>
      <c r="F266" s="122">
        <v>1.3627086659999999E-2</v>
      </c>
      <c r="G266" s="122">
        <v>1.3627086659999999E-2</v>
      </c>
      <c r="H266" s="122">
        <v>1.3626592848E-2</v>
      </c>
      <c r="I266" s="122">
        <v>1.3627086659999999E-2</v>
      </c>
      <c r="J266" s="122">
        <v>1.3627086659999999E-2</v>
      </c>
      <c r="K266" s="122">
        <v>1.3627086659999999E-2</v>
      </c>
      <c r="L266" s="122">
        <v>1.3626592848E-2</v>
      </c>
      <c r="M266" s="122">
        <v>1.3627086659999999E-2</v>
      </c>
      <c r="N266" s="122">
        <v>1.3627086659999999E-2</v>
      </c>
      <c r="O266" s="122">
        <v>1.362768E-2</v>
      </c>
      <c r="P266" s="122">
        <v>1.362768E-2</v>
      </c>
      <c r="Q266" s="122">
        <v>1.362768E-2</v>
      </c>
      <c r="R266" s="122">
        <v>1.362768E-2</v>
      </c>
      <c r="S266" s="122">
        <v>1.362768E-2</v>
      </c>
      <c r="T266" s="122">
        <v>1.362768E-2</v>
      </c>
      <c r="U266" s="122">
        <v>1.70346E-2</v>
      </c>
      <c r="V266" s="122">
        <v>1.6766639999999999E-2</v>
      </c>
      <c r="W266" s="122">
        <v>1.6766639999999999E-2</v>
      </c>
      <c r="X266" s="122">
        <v>1.6812575999999999E-2</v>
      </c>
      <c r="Y266" s="122">
        <v>1.6766639999999999E-2</v>
      </c>
      <c r="Z266" s="122">
        <v>1.6766639999999999E-2</v>
      </c>
      <c r="AA266" s="122">
        <v>2.5149960000000001E-4</v>
      </c>
      <c r="AB266" s="122">
        <v>2.5218864000000002E-4</v>
      </c>
      <c r="AC266" s="122">
        <v>2.5149960000000001E-4</v>
      </c>
      <c r="AD266" s="122">
        <v>2.5149960000000001E-4</v>
      </c>
      <c r="AE266" s="122">
        <v>2.5149960000000001E-4</v>
      </c>
      <c r="AF266" s="122">
        <v>2.5218864000000002E-4</v>
      </c>
      <c r="AG266" s="122">
        <v>2.5149960000000001E-4</v>
      </c>
      <c r="AH266" s="122">
        <v>2.5149960000000001E-4</v>
      </c>
      <c r="AI266" s="122">
        <v>2.5149960000000001E-4</v>
      </c>
      <c r="AJ266" s="122">
        <v>2.39579208E-4</v>
      </c>
      <c r="AK266" s="122">
        <v>2.7664956E-4</v>
      </c>
      <c r="AL266" s="122">
        <v>0</v>
      </c>
    </row>
    <row r="267" spans="1:38" hidden="1" x14ac:dyDescent="0.25">
      <c r="A267" s="122" t="s">
        <v>1961</v>
      </c>
      <c r="B267" s="122">
        <v>1</v>
      </c>
      <c r="C267" s="122" t="s">
        <v>2141</v>
      </c>
      <c r="D267" s="122" t="s">
        <v>2083</v>
      </c>
      <c r="E267" s="122">
        <v>7</v>
      </c>
      <c r="F267" s="122">
        <v>0.3069706135577</v>
      </c>
      <c r="G267" s="122">
        <v>0.3064739274778</v>
      </c>
      <c r="H267" s="122">
        <v>0.34084138471699998</v>
      </c>
      <c r="I267" s="122">
        <v>0.32700259472389998</v>
      </c>
      <c r="J267" s="122">
        <v>0.33899436451229997</v>
      </c>
      <c r="K267" s="122">
        <v>0.32882534981810002</v>
      </c>
      <c r="L267" s="122">
        <v>0.31403274886650001</v>
      </c>
      <c r="M267" s="122">
        <v>0.30601929731420002</v>
      </c>
      <c r="N267" s="122">
        <v>0.30708840275420002</v>
      </c>
      <c r="O267" s="122">
        <v>0.31365872227890002</v>
      </c>
      <c r="P267" s="122">
        <v>0.30316711742919999</v>
      </c>
      <c r="Q267" s="122">
        <v>0.28230040174589999</v>
      </c>
      <c r="R267" s="122">
        <v>0.26905258152529998</v>
      </c>
      <c r="S267" s="122">
        <v>0.27563843799659998</v>
      </c>
      <c r="T267" s="122">
        <v>0.27639512930589999</v>
      </c>
      <c r="U267" s="122">
        <v>0.26700699787690002</v>
      </c>
      <c r="V267" s="122">
        <v>0.27596716670400001</v>
      </c>
      <c r="W267" s="122">
        <v>0.28302180294559998</v>
      </c>
      <c r="X267" s="122">
        <v>0.27562029782030001</v>
      </c>
      <c r="Y267" s="122">
        <v>0.23133646480969999</v>
      </c>
      <c r="Z267" s="122">
        <v>0.36514962859639999</v>
      </c>
      <c r="AA267" s="122">
        <v>0.35585074981670001</v>
      </c>
      <c r="AB267" s="122">
        <v>0.31164376412919997</v>
      </c>
      <c r="AC267" s="122">
        <v>0.33940119741300001</v>
      </c>
      <c r="AD267" s="122">
        <v>0.34711567445129998</v>
      </c>
      <c r="AE267" s="122">
        <v>0.36455936298149999</v>
      </c>
      <c r="AF267" s="122">
        <v>0.34330165555109998</v>
      </c>
      <c r="AG267" s="122">
        <v>0.35577426475890001</v>
      </c>
      <c r="AH267" s="122">
        <v>0.35324488001929999</v>
      </c>
      <c r="AI267" s="122">
        <v>0.34659709612919998</v>
      </c>
      <c r="AJ267" s="122">
        <v>0.32211005318739999</v>
      </c>
      <c r="AK267" s="122">
        <v>0.35777036426070002</v>
      </c>
      <c r="AL267" s="122">
        <v>0</v>
      </c>
    </row>
    <row r="268" spans="1:38" x14ac:dyDescent="0.25">
      <c r="A268" s="122" t="s">
        <v>1961</v>
      </c>
      <c r="B268" s="122">
        <v>1</v>
      </c>
      <c r="C268" s="122" t="s">
        <v>2141</v>
      </c>
      <c r="D268" s="122" t="s">
        <v>2084</v>
      </c>
      <c r="E268" s="122">
        <v>7</v>
      </c>
      <c r="F268" s="122">
        <v>3.9117875574115</v>
      </c>
      <c r="G268" s="122">
        <v>3.3738391684668998</v>
      </c>
      <c r="H268" s="122">
        <v>4.2898092853538001</v>
      </c>
      <c r="I268" s="122">
        <v>3.5284123523925</v>
      </c>
      <c r="J268" s="122">
        <v>3.8585127482238999</v>
      </c>
      <c r="K268" s="122">
        <v>3.4814856590751</v>
      </c>
      <c r="L268" s="122">
        <v>2.9779320167486998</v>
      </c>
      <c r="M268" s="122">
        <v>2.7651349332724</v>
      </c>
      <c r="N268" s="122">
        <v>3.2873449256242999</v>
      </c>
      <c r="O268" s="122">
        <v>4.1023286559393002</v>
      </c>
      <c r="P268" s="122">
        <v>3.0189577522516999</v>
      </c>
      <c r="Q268" s="122">
        <v>3.6350961721755999</v>
      </c>
      <c r="R268" s="122">
        <v>3.7111335568447998</v>
      </c>
      <c r="S268" s="122">
        <v>3.0589671424480001</v>
      </c>
      <c r="T268" s="122">
        <v>3.4722537174447998</v>
      </c>
      <c r="U268" s="122">
        <v>3.1949366029055</v>
      </c>
      <c r="V268" s="122">
        <v>3.2424843318961001</v>
      </c>
      <c r="W268" s="122">
        <v>3.0259998402926001</v>
      </c>
      <c r="X268" s="122">
        <v>3.0733848966813002</v>
      </c>
      <c r="Y268" s="122">
        <v>2.8796026865197999</v>
      </c>
      <c r="Z268" s="122">
        <v>2.7707668403760999</v>
      </c>
      <c r="AA268" s="122">
        <v>2.6224406956727</v>
      </c>
      <c r="AB268" s="122">
        <v>2.3699454546954999</v>
      </c>
      <c r="AC268" s="122">
        <v>2.6725880199607999</v>
      </c>
      <c r="AD268" s="122">
        <v>2.7648434105859998</v>
      </c>
      <c r="AE268" s="122">
        <v>2.8684544099348002</v>
      </c>
      <c r="AF268" s="122">
        <v>2.7160954955121999</v>
      </c>
      <c r="AG268" s="122">
        <v>2.6856952492152</v>
      </c>
      <c r="AH268" s="122">
        <v>2.7082066175968</v>
      </c>
      <c r="AI268" s="122">
        <v>2.6378067595228001</v>
      </c>
      <c r="AJ268" s="122">
        <v>2.3506717058176001</v>
      </c>
      <c r="AK268" s="122">
        <v>2.5551636721870001</v>
      </c>
      <c r="AL268" s="122">
        <v>0</v>
      </c>
    </row>
    <row r="269" spans="1:38" hidden="1" x14ac:dyDescent="0.25">
      <c r="A269" s="122" t="s">
        <v>1961</v>
      </c>
      <c r="B269" s="122">
        <v>1</v>
      </c>
      <c r="C269" s="122" t="s">
        <v>2141</v>
      </c>
      <c r="D269" s="122" t="s">
        <v>474</v>
      </c>
      <c r="E269" s="122">
        <v>7</v>
      </c>
      <c r="F269" s="122">
        <v>0.3764106801946</v>
      </c>
      <c r="G269" s="122">
        <v>0.37634237383390001</v>
      </c>
      <c r="H269" s="122">
        <v>0.3871857388021</v>
      </c>
      <c r="I269" s="122">
        <v>0.40488490824790002</v>
      </c>
      <c r="J269" s="122">
        <v>0.41811107085080002</v>
      </c>
      <c r="K269" s="122">
        <v>0.41082796381600001</v>
      </c>
      <c r="L269" s="122">
        <v>0.40903290515360002</v>
      </c>
      <c r="M269" s="122">
        <v>0.43948737651999997</v>
      </c>
      <c r="N269" s="122">
        <v>0.44651739244470001</v>
      </c>
      <c r="O269" s="122">
        <v>0.4060099193749</v>
      </c>
      <c r="P269" s="122">
        <v>0.52433353065650001</v>
      </c>
      <c r="Q269" s="122">
        <v>0.53767193434659999</v>
      </c>
      <c r="R269" s="122">
        <v>0.45257920865919998</v>
      </c>
      <c r="S269" s="122">
        <v>0.43327561592649999</v>
      </c>
      <c r="T269" s="122">
        <v>0.49112942422520001</v>
      </c>
      <c r="U269" s="122">
        <v>0.40061608656789999</v>
      </c>
      <c r="V269" s="122">
        <v>0.5326167015644</v>
      </c>
      <c r="W269" s="122">
        <v>0.4387047469159</v>
      </c>
      <c r="X269" s="122">
        <v>0.30830790123140001</v>
      </c>
      <c r="Y269" s="122">
        <v>0.27568094025700002</v>
      </c>
      <c r="Z269" s="122">
        <v>0.38260075887630002</v>
      </c>
      <c r="AA269" s="122">
        <v>0.36340574148479998</v>
      </c>
      <c r="AB269" s="122">
        <v>0.34196713973640003</v>
      </c>
      <c r="AC269" s="122">
        <v>0.38312457709999997</v>
      </c>
      <c r="AD269" s="122">
        <v>0.43422345261180001</v>
      </c>
      <c r="AE269" s="122">
        <v>0.46990370891150002</v>
      </c>
      <c r="AF269" s="122">
        <v>0.4502035934336</v>
      </c>
      <c r="AG269" s="122">
        <v>0.42158831465910002</v>
      </c>
      <c r="AH269" s="122">
        <v>0.4389461594763</v>
      </c>
      <c r="AI269" s="122">
        <v>0.43759484851649999</v>
      </c>
      <c r="AJ269" s="122">
        <v>0.39039175122769998</v>
      </c>
      <c r="AK269" s="122">
        <v>0.37903351145210001</v>
      </c>
      <c r="AL269" s="122">
        <v>0</v>
      </c>
    </row>
    <row r="270" spans="1:38" hidden="1" x14ac:dyDescent="0.25">
      <c r="A270" s="122" t="s">
        <v>1961</v>
      </c>
      <c r="B270" s="122">
        <v>1</v>
      </c>
      <c r="C270" s="122" t="s">
        <v>2141</v>
      </c>
      <c r="D270" s="122" t="s">
        <v>2085</v>
      </c>
      <c r="E270" s="122">
        <v>7</v>
      </c>
      <c r="F270" s="122">
        <v>0.26733771921560001</v>
      </c>
      <c r="G270" s="122">
        <v>0.23226112994420001</v>
      </c>
      <c r="H270" s="122">
        <v>0.24575271128949999</v>
      </c>
      <c r="I270" s="122">
        <v>0.2450757924934</v>
      </c>
      <c r="J270" s="122">
        <v>0.24559741640329999</v>
      </c>
      <c r="K270" s="122">
        <v>0.24096894322949999</v>
      </c>
      <c r="L270" s="122">
        <v>0.23607380495489999</v>
      </c>
      <c r="M270" s="122">
        <v>0.24934464421800001</v>
      </c>
      <c r="N270" s="122">
        <v>0.2714548063794</v>
      </c>
      <c r="O270" s="122">
        <v>0.2730529336916</v>
      </c>
      <c r="P270" s="122">
        <v>0.26638254212529999</v>
      </c>
      <c r="Q270" s="122">
        <v>0.24626427644599999</v>
      </c>
      <c r="R270" s="122">
        <v>0.21333310436960001</v>
      </c>
      <c r="S270" s="122">
        <v>0.236973710176</v>
      </c>
      <c r="T270" s="122">
        <v>0.24660294527570001</v>
      </c>
      <c r="U270" s="122">
        <v>0.3299243688022</v>
      </c>
      <c r="V270" s="122">
        <v>0.33086189081650003</v>
      </c>
      <c r="W270" s="122">
        <v>0.28091429206539997</v>
      </c>
      <c r="X270" s="122">
        <v>0.17559838553920001</v>
      </c>
      <c r="Y270" s="122">
        <v>0.15734994637249999</v>
      </c>
      <c r="Z270" s="122">
        <v>0.2175135222473</v>
      </c>
      <c r="AA270" s="122">
        <v>0.20235705620719999</v>
      </c>
      <c r="AB270" s="122">
        <v>0.17263557771230001</v>
      </c>
      <c r="AC270" s="122">
        <v>0.1905733435508</v>
      </c>
      <c r="AD270" s="122">
        <v>0.1943250934112</v>
      </c>
      <c r="AE270" s="122">
        <v>0.200556913473</v>
      </c>
      <c r="AF270" s="122">
        <v>0.1817699651437</v>
      </c>
      <c r="AG270" s="122">
        <v>0.1568592974677</v>
      </c>
      <c r="AH270" s="122">
        <v>0.16006742377970001</v>
      </c>
      <c r="AI270" s="122">
        <v>0.15746229071529999</v>
      </c>
      <c r="AJ270" s="122">
        <v>0.13413771287449999</v>
      </c>
      <c r="AK270" s="122">
        <v>0.14475813888030001</v>
      </c>
      <c r="AL270" s="122">
        <v>0</v>
      </c>
    </row>
    <row r="271" spans="1:38" hidden="1" x14ac:dyDescent="0.25">
      <c r="A271" s="122" t="s">
        <v>1961</v>
      </c>
      <c r="B271" s="122">
        <v>1</v>
      </c>
      <c r="C271" s="122" t="s">
        <v>2141</v>
      </c>
      <c r="D271" s="122" t="s">
        <v>2086</v>
      </c>
      <c r="E271" s="122">
        <v>7</v>
      </c>
      <c r="F271" s="122">
        <v>2.5764633108599999E-2</v>
      </c>
      <c r="G271" s="122">
        <v>2.3043233072799998E-2</v>
      </c>
      <c r="H271" s="122">
        <v>2.3716301846600001E-2</v>
      </c>
      <c r="I271" s="122">
        <v>2.3932886753E-2</v>
      </c>
      <c r="J271" s="122">
        <v>2.49925434781E-2</v>
      </c>
      <c r="K271" s="122">
        <v>2.4578483197500001E-2</v>
      </c>
      <c r="L271" s="122">
        <v>2.3831234761800001E-2</v>
      </c>
      <c r="M271" s="122">
        <v>2.5364794532399999E-2</v>
      </c>
      <c r="N271" s="122">
        <v>2.6242523689599999E-2</v>
      </c>
      <c r="O271" s="122">
        <v>2.6826364782600001E-2</v>
      </c>
      <c r="P271" s="122">
        <v>2.6354428678599998E-2</v>
      </c>
      <c r="Q271" s="122">
        <v>2.4124577719899998E-2</v>
      </c>
      <c r="R271" s="122">
        <v>2.3741813836500002E-2</v>
      </c>
      <c r="S271" s="122">
        <v>2.2126502874899999E-2</v>
      </c>
      <c r="T271" s="122">
        <v>2.2253634223700001E-2</v>
      </c>
      <c r="U271" s="122">
        <v>2.2109554059099999E-2</v>
      </c>
      <c r="V271" s="122">
        <v>2.1568860077600002E-2</v>
      </c>
      <c r="W271" s="122">
        <v>2.2369268164900001E-2</v>
      </c>
      <c r="X271" s="122">
        <v>2.0635575017200002E-2</v>
      </c>
      <c r="Y271" s="122">
        <v>1.9803437059299999E-2</v>
      </c>
      <c r="Z271" s="122">
        <v>9.8085048439999992E-3</v>
      </c>
      <c r="AA271" s="122">
        <v>9.9271158870999996E-3</v>
      </c>
      <c r="AB271" s="122">
        <v>9.1203154064000008E-3</v>
      </c>
      <c r="AC271" s="122">
        <v>9.3488453250000006E-3</v>
      </c>
      <c r="AD271" s="122">
        <v>9.6755737432999995E-3</v>
      </c>
      <c r="AE271" s="122">
        <v>9.8307916755999997E-3</v>
      </c>
      <c r="AF271" s="122">
        <v>9.2687579695000001E-3</v>
      </c>
      <c r="AG271" s="122">
        <v>8.0948203288000002E-3</v>
      </c>
      <c r="AH271" s="122">
        <v>8.2200523533000006E-3</v>
      </c>
      <c r="AI271" s="122">
        <v>8.1706929667999997E-3</v>
      </c>
      <c r="AJ271" s="122">
        <v>6.9396438344000002E-3</v>
      </c>
      <c r="AK271" s="122">
        <v>8.2180464532999997E-3</v>
      </c>
      <c r="AL271" s="122">
        <v>0</v>
      </c>
    </row>
    <row r="272" spans="1:38" hidden="1" x14ac:dyDescent="0.25">
      <c r="A272" s="122" t="s">
        <v>1961</v>
      </c>
      <c r="B272" s="122">
        <v>1</v>
      </c>
      <c r="C272" s="122" t="s">
        <v>2141</v>
      </c>
      <c r="D272" s="122" t="s">
        <v>2087</v>
      </c>
      <c r="E272" s="122">
        <v>7</v>
      </c>
      <c r="F272" s="122">
        <v>0.17663259225319999</v>
      </c>
      <c r="G272" s="122">
        <v>0.14537821708090001</v>
      </c>
      <c r="H272" s="122">
        <v>0.27413560656519997</v>
      </c>
      <c r="I272" s="122">
        <v>0.22822763712950001</v>
      </c>
      <c r="J272" s="122">
        <v>0.28523264312949997</v>
      </c>
      <c r="K272" s="122">
        <v>0.2472366139876</v>
      </c>
      <c r="L272" s="122">
        <v>0.25065259391520001</v>
      </c>
      <c r="M272" s="122">
        <v>0.1213244641524</v>
      </c>
      <c r="N272" s="122">
        <v>0.26179140390880001</v>
      </c>
      <c r="O272" s="122">
        <v>0.34970132584800001</v>
      </c>
      <c r="P272" s="122">
        <v>0.1734062867591</v>
      </c>
      <c r="Q272" s="122">
        <v>0.2278032734048</v>
      </c>
      <c r="R272" s="122">
        <v>0.19873835662530001</v>
      </c>
      <c r="S272" s="122">
        <v>0.17902485027279999</v>
      </c>
      <c r="T272" s="122">
        <v>0.1909404350501</v>
      </c>
      <c r="U272" s="122">
        <v>0.20017965600759999</v>
      </c>
      <c r="V272" s="122">
        <v>0.191918233513</v>
      </c>
      <c r="W272" s="122">
        <v>0.18031684226370001</v>
      </c>
      <c r="X272" s="122">
        <v>0.19883685678919999</v>
      </c>
      <c r="Y272" s="122">
        <v>6.4339537131599997E-2</v>
      </c>
      <c r="Z272" s="122">
        <v>5.1395426684600003E-2</v>
      </c>
      <c r="AA272" s="122">
        <v>8.8498785904799995E-2</v>
      </c>
      <c r="AB272" s="122">
        <v>8.0685562338199998E-2</v>
      </c>
      <c r="AC272" s="122">
        <v>8.4712581853600005E-2</v>
      </c>
      <c r="AD272" s="122">
        <v>8.6646339355300001E-2</v>
      </c>
      <c r="AE272" s="122">
        <v>9.2933691880800001E-2</v>
      </c>
      <c r="AF272" s="122">
        <v>8.8507079515000003E-2</v>
      </c>
      <c r="AG272" s="122">
        <v>8.2707484388300001E-2</v>
      </c>
      <c r="AH272" s="122">
        <v>9.5192898440999998E-2</v>
      </c>
      <c r="AI272" s="122">
        <v>9.6163441061799998E-2</v>
      </c>
      <c r="AJ272" s="122">
        <v>8.9443441925400005E-2</v>
      </c>
      <c r="AK272" s="122">
        <v>0.1035344409266</v>
      </c>
      <c r="AL272" s="122">
        <v>0</v>
      </c>
    </row>
    <row r="273" spans="1:38" hidden="1" x14ac:dyDescent="0.25">
      <c r="A273" s="122" t="s">
        <v>1961</v>
      </c>
      <c r="B273" s="122">
        <v>1</v>
      </c>
      <c r="C273" s="122" t="s">
        <v>2141</v>
      </c>
      <c r="D273" s="122" t="s">
        <v>2088</v>
      </c>
      <c r="E273" s="122">
        <v>7</v>
      </c>
      <c r="F273" s="122">
        <v>0.81591861474750005</v>
      </c>
      <c r="G273" s="122">
        <v>0.77170156518540001</v>
      </c>
      <c r="H273" s="122">
        <v>0.79577797373140002</v>
      </c>
      <c r="I273" s="122">
        <v>0.81228023313889997</v>
      </c>
      <c r="J273" s="122">
        <v>0.81186295381689999</v>
      </c>
      <c r="K273" s="122">
        <v>0.88442847514680001</v>
      </c>
      <c r="L273" s="122">
        <v>0.88133494277220004</v>
      </c>
      <c r="M273" s="122">
        <v>0.75636861548040002</v>
      </c>
      <c r="N273" s="122">
        <v>0.80010727567329998</v>
      </c>
      <c r="O273" s="122">
        <v>0.92015208924909997</v>
      </c>
      <c r="P273" s="122">
        <v>0.84269519053609998</v>
      </c>
      <c r="Q273" s="122">
        <v>0.83041409356990004</v>
      </c>
      <c r="R273" s="122">
        <v>0.73856254041460001</v>
      </c>
      <c r="S273" s="122">
        <v>0.71298896965250003</v>
      </c>
      <c r="T273" s="122">
        <v>0.66841017367269995</v>
      </c>
      <c r="U273" s="122">
        <v>0.72993407088060003</v>
      </c>
      <c r="V273" s="122">
        <v>0.74973848286650002</v>
      </c>
      <c r="W273" s="122">
        <v>0.69869821074619998</v>
      </c>
      <c r="X273" s="122">
        <v>0.63435267147109997</v>
      </c>
      <c r="Y273" s="122">
        <v>0.53022950380599998</v>
      </c>
      <c r="Z273" s="122">
        <v>0.84220753756569999</v>
      </c>
      <c r="AA273" s="122">
        <v>0.82996856923689999</v>
      </c>
      <c r="AB273" s="122">
        <v>0.71145987428869994</v>
      </c>
      <c r="AC273" s="122">
        <v>0.78999824072580005</v>
      </c>
      <c r="AD273" s="122">
        <v>0.83923514043689995</v>
      </c>
      <c r="AE273" s="122">
        <v>0.91017906949979999</v>
      </c>
      <c r="AF273" s="122">
        <v>0.89002280205350004</v>
      </c>
      <c r="AG273" s="122">
        <v>0.85390168517679998</v>
      </c>
      <c r="AH273" s="122">
        <v>0.86482231767719997</v>
      </c>
      <c r="AI273" s="122">
        <v>0.81821722277260001</v>
      </c>
      <c r="AJ273" s="122">
        <v>0.7336247063172</v>
      </c>
      <c r="AK273" s="122">
        <v>0.80987072123170001</v>
      </c>
      <c r="AL273" s="122">
        <v>0</v>
      </c>
    </row>
    <row r="274" spans="1:38" hidden="1" x14ac:dyDescent="0.25">
      <c r="A274" s="122" t="s">
        <v>1961</v>
      </c>
      <c r="B274" s="122">
        <v>1</v>
      </c>
      <c r="C274" s="122" t="s">
        <v>2141</v>
      </c>
      <c r="D274" s="122" t="s">
        <v>2089</v>
      </c>
      <c r="E274" s="122">
        <v>7</v>
      </c>
      <c r="F274" s="122">
        <v>0.87350858016029997</v>
      </c>
      <c r="G274" s="122">
        <v>0.82505684279439995</v>
      </c>
      <c r="H274" s="122">
        <v>0.88725296992839997</v>
      </c>
      <c r="I274" s="122">
        <v>0.87211564932920005</v>
      </c>
      <c r="J274" s="122">
        <v>0.87852623792329998</v>
      </c>
      <c r="K274" s="122">
        <v>0.85074552205359999</v>
      </c>
      <c r="L274" s="122">
        <v>0.85153170926400001</v>
      </c>
      <c r="M274" s="122">
        <v>0.86402108857920001</v>
      </c>
      <c r="N274" s="122">
        <v>0.90762880585149996</v>
      </c>
      <c r="O274" s="122">
        <v>1.0370563092992999</v>
      </c>
      <c r="P274" s="122">
        <v>0.93337937804530002</v>
      </c>
      <c r="Q274" s="122">
        <v>0.92250217820239999</v>
      </c>
      <c r="R274" s="122">
        <v>0.9327635552329</v>
      </c>
      <c r="S274" s="122">
        <v>0.78313377396549999</v>
      </c>
      <c r="T274" s="122">
        <v>0.79068547151599999</v>
      </c>
      <c r="U274" s="122">
        <v>0.84713248317120005</v>
      </c>
      <c r="V274" s="122">
        <v>0.85139085115099999</v>
      </c>
      <c r="W274" s="122">
        <v>0.80844926452959998</v>
      </c>
      <c r="X274" s="122">
        <v>0.76432970758959995</v>
      </c>
      <c r="Y274" s="122">
        <v>0.62915732296409999</v>
      </c>
      <c r="Z274" s="122">
        <v>0.75437664754400002</v>
      </c>
      <c r="AA274" s="122">
        <v>0.69432403606490001</v>
      </c>
      <c r="AB274" s="122">
        <v>0.60752790687869995</v>
      </c>
      <c r="AC274" s="122">
        <v>0.75608823361169997</v>
      </c>
      <c r="AD274" s="122">
        <v>0.78710183238520004</v>
      </c>
      <c r="AE274" s="122">
        <v>0.82086793351309995</v>
      </c>
      <c r="AF274" s="122">
        <v>0.75277980121239996</v>
      </c>
      <c r="AG274" s="122">
        <v>0.7450337547443</v>
      </c>
      <c r="AH274" s="122">
        <v>0.74106506491629998</v>
      </c>
      <c r="AI274" s="122">
        <v>0.70778889041460002</v>
      </c>
      <c r="AJ274" s="122">
        <v>0.64842376996030004</v>
      </c>
      <c r="AK274" s="122">
        <v>0.69053970615100002</v>
      </c>
      <c r="AL274" s="122">
        <v>0</v>
      </c>
    </row>
    <row r="275" spans="1:38" hidden="1" x14ac:dyDescent="0.25">
      <c r="A275" s="122" t="s">
        <v>1961</v>
      </c>
      <c r="B275" s="122">
        <v>1</v>
      </c>
      <c r="C275" s="122" t="s">
        <v>2141</v>
      </c>
      <c r="D275" s="122" t="s">
        <v>2136</v>
      </c>
      <c r="E275" s="122">
        <v>7</v>
      </c>
      <c r="F275" s="122">
        <v>1.033523634E-2</v>
      </c>
      <c r="G275" s="122">
        <v>1.3972200000000001E-2</v>
      </c>
      <c r="H275" s="122">
        <v>2.8020960000000001E-2</v>
      </c>
      <c r="I275" s="122">
        <v>6.1240152599999998E-3</v>
      </c>
      <c r="J275" s="122">
        <v>8.4210449400000005E-3</v>
      </c>
      <c r="K275" s="122">
        <v>0</v>
      </c>
      <c r="L275" s="122">
        <v>0</v>
      </c>
      <c r="M275" s="122">
        <v>1.0365975180000001E-2</v>
      </c>
      <c r="N275" s="122">
        <v>0</v>
      </c>
      <c r="O275" s="122">
        <v>0</v>
      </c>
      <c r="P275" s="122">
        <v>0.10032039600000001</v>
      </c>
      <c r="Q275" s="122">
        <v>9.7525956000000004E-3</v>
      </c>
      <c r="R275" s="122">
        <v>1.0129845E-2</v>
      </c>
      <c r="S275" s="122">
        <v>9.0516574180599996E-2</v>
      </c>
      <c r="T275" s="122">
        <v>0.17170436580000001</v>
      </c>
      <c r="U275" s="122">
        <v>9.8266482599999996E-2</v>
      </c>
      <c r="V275" s="122">
        <v>1.02416226E-2</v>
      </c>
      <c r="W275" s="122">
        <v>6.636795E-3</v>
      </c>
      <c r="X275" s="122">
        <v>9.0260411999999995E-3</v>
      </c>
      <c r="Y275" s="122">
        <v>8.4424565811000007E-3</v>
      </c>
      <c r="Z275" s="122">
        <v>8.3414034000000008E-3</v>
      </c>
      <c r="AA275" s="122">
        <v>3.7166051999999998E-2</v>
      </c>
      <c r="AB275" s="122">
        <v>0.289480049766</v>
      </c>
      <c r="AC275" s="122">
        <v>0.25393485552869999</v>
      </c>
      <c r="AD275" s="122">
        <v>0.20958299999999999</v>
      </c>
      <c r="AE275" s="122">
        <v>0.27944400000000003</v>
      </c>
      <c r="AF275" s="122">
        <v>0.3363172377957</v>
      </c>
      <c r="AG275" s="122">
        <v>0</v>
      </c>
      <c r="AH275" s="122">
        <v>0</v>
      </c>
      <c r="AI275" s="122">
        <v>0</v>
      </c>
      <c r="AJ275" s="122">
        <v>0</v>
      </c>
      <c r="AK275" s="122">
        <v>0</v>
      </c>
      <c r="AL275" s="122">
        <v>0</v>
      </c>
    </row>
    <row r="276" spans="1:38" hidden="1" x14ac:dyDescent="0.25">
      <c r="A276" s="122" t="s">
        <v>1961</v>
      </c>
      <c r="B276" s="122">
        <v>1</v>
      </c>
      <c r="C276" s="122" t="s">
        <v>2141</v>
      </c>
      <c r="D276" s="122" t="s">
        <v>2090</v>
      </c>
      <c r="E276" s="122">
        <v>7</v>
      </c>
      <c r="F276" s="122">
        <v>5.8424866266999997E-2</v>
      </c>
      <c r="G276" s="122">
        <v>5.7119283207999999E-2</v>
      </c>
      <c r="H276" s="122">
        <v>7.3673383607100004E-2</v>
      </c>
      <c r="I276" s="122">
        <v>0.11477851014319999</v>
      </c>
      <c r="J276" s="122">
        <v>0.1805169143035</v>
      </c>
      <c r="K276" s="122">
        <v>0.15153103356430001</v>
      </c>
      <c r="L276" s="122">
        <v>0.13346460446319999</v>
      </c>
      <c r="M276" s="122">
        <v>4.6040449865599999E-2</v>
      </c>
      <c r="N276" s="122">
        <v>7.0136981059699996E-2</v>
      </c>
      <c r="O276" s="122">
        <v>6.9672387564400001E-2</v>
      </c>
      <c r="P276" s="122">
        <v>5.2532051472799997E-2</v>
      </c>
      <c r="Q276" s="122">
        <v>7.2072568699799999E-2</v>
      </c>
      <c r="R276" s="122">
        <v>8.0238546449200004E-2</v>
      </c>
      <c r="S276" s="122">
        <v>6.2054880029600003E-2</v>
      </c>
      <c r="T276" s="122">
        <v>7.7955163267100003E-2</v>
      </c>
      <c r="U276" s="122">
        <v>7.1916368016199994E-2</v>
      </c>
      <c r="V276" s="122">
        <v>7.4121863779200006E-2</v>
      </c>
      <c r="W276" s="122">
        <v>6.9078337545899995E-2</v>
      </c>
      <c r="X276" s="122">
        <v>6.4402051087899995E-2</v>
      </c>
      <c r="Y276" s="122">
        <v>7.5631734198200004E-2</v>
      </c>
      <c r="Z276" s="122">
        <v>7.7637112389800006E-2</v>
      </c>
      <c r="AA276" s="122">
        <v>7.97516578108E-2</v>
      </c>
      <c r="AB276" s="122">
        <v>7.0453299962499993E-2</v>
      </c>
      <c r="AC276" s="122">
        <v>7.4137135426400005E-2</v>
      </c>
      <c r="AD276" s="122">
        <v>7.0686929268400006E-2</v>
      </c>
      <c r="AE276" s="122">
        <v>7.3081877708899998E-2</v>
      </c>
      <c r="AF276" s="122">
        <v>6.9182781159899995E-2</v>
      </c>
      <c r="AG276" s="122">
        <v>7.1993262109999998E-2</v>
      </c>
      <c r="AH276" s="122">
        <v>7.7665714503699995E-2</v>
      </c>
      <c r="AI276" s="122">
        <v>6.7988351180400003E-2</v>
      </c>
      <c r="AJ276" s="122">
        <v>5.0640708846500002E-2</v>
      </c>
      <c r="AK276" s="122">
        <v>5.5890483069999997E-2</v>
      </c>
      <c r="AL276" s="122">
        <v>0</v>
      </c>
    </row>
    <row r="277" spans="1:38" hidden="1" x14ac:dyDescent="0.25">
      <c r="A277" s="122" t="s">
        <v>1961</v>
      </c>
      <c r="B277" s="122">
        <v>1</v>
      </c>
      <c r="C277" s="122" t="s">
        <v>2141</v>
      </c>
      <c r="D277" s="122" t="s">
        <v>2091</v>
      </c>
      <c r="E277" s="122">
        <v>7</v>
      </c>
      <c r="F277" s="122">
        <v>0.67836598242809998</v>
      </c>
      <c r="G277" s="122">
        <v>0.70696831253509995</v>
      </c>
      <c r="H277" s="122">
        <v>0.86014675207589997</v>
      </c>
      <c r="I277" s="122">
        <v>1.2554748277484999</v>
      </c>
      <c r="J277" s="122">
        <v>1.3193760494132001</v>
      </c>
      <c r="K277" s="122">
        <v>1.3511278981396</v>
      </c>
      <c r="L277" s="122">
        <v>0.78834231069439997</v>
      </c>
      <c r="M277" s="122">
        <v>0.80127473304359997</v>
      </c>
      <c r="N277" s="122">
        <v>1.2673970582292999</v>
      </c>
      <c r="O277" s="122">
        <v>1.6031802303467</v>
      </c>
      <c r="P277" s="122">
        <v>1.3351227491505999</v>
      </c>
      <c r="Q277" s="122">
        <v>1.2654790454075999</v>
      </c>
      <c r="R277" s="122">
        <v>1.2959046404729999</v>
      </c>
      <c r="S277" s="122">
        <v>0.90573650792890004</v>
      </c>
      <c r="T277" s="122">
        <v>1.2606752384352</v>
      </c>
      <c r="U277" s="122">
        <v>1.4756357039945001</v>
      </c>
      <c r="V277" s="122">
        <v>1.4760628285601001</v>
      </c>
      <c r="W277" s="122">
        <v>1.0874770917094001</v>
      </c>
      <c r="X277" s="122">
        <v>1.2825526950338</v>
      </c>
      <c r="Y277" s="122">
        <v>1.1962230361113999</v>
      </c>
      <c r="Z277" s="122">
        <v>1.1816557483562</v>
      </c>
      <c r="AA277" s="122">
        <v>1.0749490132077</v>
      </c>
      <c r="AB277" s="122">
        <v>0.85057519272149995</v>
      </c>
      <c r="AC277" s="122">
        <v>1.2048929715761001</v>
      </c>
      <c r="AD277" s="122">
        <v>1.2940169555093</v>
      </c>
      <c r="AE277" s="122">
        <v>1.2324255972792</v>
      </c>
      <c r="AF277" s="122">
        <v>1.1611680628314001</v>
      </c>
      <c r="AG277" s="122">
        <v>1.2910430216802</v>
      </c>
      <c r="AH277" s="122">
        <v>1.3965611453500999</v>
      </c>
      <c r="AI277" s="122">
        <v>1.4727412334623</v>
      </c>
      <c r="AJ277" s="122">
        <v>1.3168500662232001</v>
      </c>
      <c r="AK277" s="122">
        <v>1.4205871220904001</v>
      </c>
      <c r="AL277" s="122">
        <v>0</v>
      </c>
    </row>
    <row r="278" spans="1:38" hidden="1" x14ac:dyDescent="0.25">
      <c r="A278" s="122" t="s">
        <v>1961</v>
      </c>
      <c r="B278" s="122">
        <v>1</v>
      </c>
      <c r="C278" s="122" t="s">
        <v>2141</v>
      </c>
      <c r="D278" s="122" t="s">
        <v>2092</v>
      </c>
      <c r="E278" s="122">
        <v>7</v>
      </c>
      <c r="F278" s="122">
        <v>9.6962238778599996E-2</v>
      </c>
      <c r="G278" s="122">
        <v>0.1047406888873</v>
      </c>
      <c r="H278" s="122">
        <v>0.1016308998308</v>
      </c>
      <c r="I278" s="122">
        <v>9.9590365157700006E-2</v>
      </c>
      <c r="J278" s="122">
        <v>0.10282993247780001</v>
      </c>
      <c r="K278" s="122">
        <v>0.1056519747941</v>
      </c>
      <c r="L278" s="122">
        <v>0.234826034761</v>
      </c>
      <c r="M278" s="122">
        <v>8.9923974291999997E-2</v>
      </c>
      <c r="N278" s="122">
        <v>0.10899189700130001</v>
      </c>
      <c r="O278" s="122">
        <v>0.10109558173700001</v>
      </c>
      <c r="P278" s="122">
        <v>0.1124211505987</v>
      </c>
      <c r="Q278" s="122">
        <v>9.0273548408099993E-2</v>
      </c>
      <c r="R278" s="122">
        <v>8.7277281907199994E-2</v>
      </c>
      <c r="S278" s="122">
        <v>8.2463760149599996E-2</v>
      </c>
      <c r="T278" s="122">
        <v>8.4638991889600002E-2</v>
      </c>
      <c r="U278" s="122">
        <v>0.1008104393756</v>
      </c>
      <c r="V278" s="122">
        <v>0.1004735368542</v>
      </c>
      <c r="W278" s="122">
        <v>0.10413218838710001</v>
      </c>
      <c r="X278" s="122">
        <v>8.6601771761899995E-2</v>
      </c>
      <c r="Y278" s="122">
        <v>6.9184828595399997E-2</v>
      </c>
      <c r="Z278" s="122">
        <v>0.10620782785000001</v>
      </c>
      <c r="AA278" s="122">
        <v>0.1091568211384</v>
      </c>
      <c r="AB278" s="122">
        <v>9.4491680835899997E-2</v>
      </c>
      <c r="AC278" s="122">
        <v>0.102180425231</v>
      </c>
      <c r="AD278" s="122">
        <v>0.1058305566286</v>
      </c>
      <c r="AE278" s="122">
        <v>0.11672483535350001</v>
      </c>
      <c r="AF278" s="122">
        <v>0.1136377806163</v>
      </c>
      <c r="AG278" s="122">
        <v>0.10450949120480001</v>
      </c>
      <c r="AH278" s="122">
        <v>0.1073071767584</v>
      </c>
      <c r="AI278" s="122">
        <v>0.1007327844853</v>
      </c>
      <c r="AJ278" s="122">
        <v>0.1041520429692</v>
      </c>
      <c r="AK278" s="122">
        <v>0.1062608853792</v>
      </c>
      <c r="AL278" s="122">
        <v>0</v>
      </c>
    </row>
    <row r="279" spans="1:38" hidden="1" x14ac:dyDescent="0.25">
      <c r="A279" s="122" t="s">
        <v>1961</v>
      </c>
      <c r="B279" s="122">
        <v>1</v>
      </c>
      <c r="C279" s="122" t="s">
        <v>2141</v>
      </c>
      <c r="D279" s="122" t="s">
        <v>2093</v>
      </c>
      <c r="E279" s="122">
        <v>7</v>
      </c>
      <c r="F279" s="122">
        <v>2.8553404286392001</v>
      </c>
      <c r="G279" s="122">
        <v>2.7361299249714999</v>
      </c>
      <c r="H279" s="122">
        <v>2.8507638051373001</v>
      </c>
      <c r="I279" s="122">
        <v>3.3245003209828998</v>
      </c>
      <c r="J279" s="122">
        <v>3.7334647584464999</v>
      </c>
      <c r="K279" s="122">
        <v>3.8139698300932001</v>
      </c>
      <c r="L279" s="122">
        <v>3.4357366640447</v>
      </c>
      <c r="M279" s="122">
        <v>3.3894197585861998</v>
      </c>
      <c r="N279" s="122">
        <v>3.1705350146384998</v>
      </c>
      <c r="O279" s="122">
        <v>4.1990230802662998</v>
      </c>
      <c r="P279" s="122">
        <v>3.2680256544751001</v>
      </c>
      <c r="Q279" s="122">
        <v>3.1089606275029</v>
      </c>
      <c r="R279" s="122">
        <v>3.0717090489065</v>
      </c>
      <c r="S279" s="122">
        <v>2.6110621941134</v>
      </c>
      <c r="T279" s="122">
        <v>3.0684077607662998</v>
      </c>
      <c r="U279" s="122">
        <v>3.1463260824652002</v>
      </c>
      <c r="V279" s="122">
        <v>3.0542517287573001</v>
      </c>
      <c r="W279" s="122">
        <v>2.7678650171951</v>
      </c>
      <c r="X279" s="122">
        <v>2.7457461849624001</v>
      </c>
      <c r="Y279" s="122">
        <v>2.4675640229862998</v>
      </c>
      <c r="Z279" s="122">
        <v>2.1976155962583999</v>
      </c>
      <c r="AA279" s="122">
        <v>2.2091692664461</v>
      </c>
      <c r="AB279" s="122">
        <v>2.5548423417641999</v>
      </c>
      <c r="AC279" s="122">
        <v>2.6867450619078999</v>
      </c>
      <c r="AD279" s="122">
        <v>2.5534915735379999</v>
      </c>
      <c r="AE279" s="122">
        <v>2.7766258213419999</v>
      </c>
      <c r="AF279" s="122">
        <v>2.5088422713076</v>
      </c>
      <c r="AG279" s="122">
        <v>2.7312702021185</v>
      </c>
      <c r="AH279" s="122">
        <v>2.8696080276128999</v>
      </c>
      <c r="AI279" s="122">
        <v>2.8909747975726998</v>
      </c>
      <c r="AJ279" s="122">
        <v>2.5718487155869001</v>
      </c>
      <c r="AK279" s="122">
        <v>2.9644168899526</v>
      </c>
      <c r="AL279" s="122">
        <v>0</v>
      </c>
    </row>
    <row r="280" spans="1:38" hidden="1" x14ac:dyDescent="0.25">
      <c r="A280" s="122" t="s">
        <v>1961</v>
      </c>
      <c r="B280" s="122">
        <v>1</v>
      </c>
      <c r="C280" s="122" t="s">
        <v>2141</v>
      </c>
      <c r="D280" s="122" t="s">
        <v>2094</v>
      </c>
      <c r="E280" s="122">
        <v>7</v>
      </c>
      <c r="F280" s="122">
        <v>1.3417270521699001</v>
      </c>
      <c r="G280" s="122">
        <v>1.2964665795004999</v>
      </c>
      <c r="H280" s="122">
        <v>1.2998841606003</v>
      </c>
      <c r="I280" s="122">
        <v>1.1977913177456001</v>
      </c>
      <c r="J280" s="122">
        <v>1.328775092998</v>
      </c>
      <c r="K280" s="122">
        <v>1.6974705238562999</v>
      </c>
      <c r="L280" s="122">
        <v>1.4392058271192001</v>
      </c>
      <c r="M280" s="122">
        <v>0.96778473977260004</v>
      </c>
      <c r="N280" s="122">
        <v>1.3494188669586</v>
      </c>
      <c r="O280" s="122">
        <v>2.2469997047842001</v>
      </c>
      <c r="P280" s="122">
        <v>2.3581995804555</v>
      </c>
      <c r="Q280" s="122">
        <v>1.9485540384739</v>
      </c>
      <c r="R280" s="122">
        <v>2.3873365941192</v>
      </c>
      <c r="S280" s="122">
        <v>2.5255954147023001</v>
      </c>
      <c r="T280" s="122">
        <v>6.2480482091617002</v>
      </c>
      <c r="U280" s="122">
        <v>3.4731098755418999</v>
      </c>
      <c r="V280" s="122">
        <v>3.0328788827277</v>
      </c>
      <c r="W280" s="122">
        <v>1.4023029166225001</v>
      </c>
      <c r="X280" s="122">
        <v>1.9826226288446001</v>
      </c>
      <c r="Y280" s="122">
        <v>1.4502997122207</v>
      </c>
      <c r="Z280" s="122">
        <v>2.2735262542861001</v>
      </c>
      <c r="AA280" s="122">
        <v>2.1339061065328999</v>
      </c>
      <c r="AB280" s="122">
        <v>3.7737901201986999</v>
      </c>
      <c r="AC280" s="122">
        <v>3.3751201834527</v>
      </c>
      <c r="AD280" s="122">
        <v>1.7887384088472</v>
      </c>
      <c r="AE280" s="122">
        <v>3.2255568371402998</v>
      </c>
      <c r="AF280" s="122">
        <v>2.5638170876544</v>
      </c>
      <c r="AG280" s="122">
        <v>2.7658608287312001</v>
      </c>
      <c r="AH280" s="122">
        <v>2.9479030357621001</v>
      </c>
      <c r="AI280" s="122">
        <v>2.8087137603261998</v>
      </c>
      <c r="AJ280" s="122">
        <v>2.233544416814</v>
      </c>
      <c r="AK280" s="122">
        <v>3.2432329515173</v>
      </c>
      <c r="AL280" s="122">
        <v>0</v>
      </c>
    </row>
    <row r="281" spans="1:38" hidden="1" x14ac:dyDescent="0.25">
      <c r="A281" s="122" t="s">
        <v>1961</v>
      </c>
      <c r="B281" s="122">
        <v>1</v>
      </c>
      <c r="C281" s="122" t="s">
        <v>2141</v>
      </c>
      <c r="D281" s="122" t="s">
        <v>2095</v>
      </c>
      <c r="E281" s="122">
        <v>7</v>
      </c>
      <c r="F281" s="122">
        <v>1.7229953065204999</v>
      </c>
      <c r="G281" s="122">
        <v>1.4158988692806</v>
      </c>
      <c r="H281" s="122">
        <v>1.7871715410868001</v>
      </c>
      <c r="I281" s="122">
        <v>1.0055889974426</v>
      </c>
      <c r="J281" s="122">
        <v>1.0374735099671999</v>
      </c>
      <c r="K281" s="122">
        <v>0.75007836300069997</v>
      </c>
      <c r="L281" s="122">
        <v>1.0520356187886</v>
      </c>
      <c r="M281" s="122">
        <v>1.3911314620422</v>
      </c>
      <c r="N281" s="122">
        <v>1.4067391334343999</v>
      </c>
      <c r="O281" s="122">
        <v>2.1220697577463001</v>
      </c>
      <c r="P281" s="122">
        <v>1.4331748595492999</v>
      </c>
      <c r="Q281" s="122">
        <v>1.171866453671</v>
      </c>
      <c r="R281" s="122">
        <v>1.0676537011039</v>
      </c>
      <c r="S281" s="122">
        <v>1.4333497912448001</v>
      </c>
      <c r="T281" s="122">
        <v>1.2966239045646999</v>
      </c>
      <c r="U281" s="122">
        <v>0.53119283783100002</v>
      </c>
      <c r="V281" s="122">
        <v>0.5224825727936</v>
      </c>
      <c r="W281" s="122">
        <v>1.4342622011926001</v>
      </c>
      <c r="X281" s="122">
        <v>0.52018470086610002</v>
      </c>
      <c r="Y281" s="122">
        <v>0.50006044298079999</v>
      </c>
      <c r="Z281" s="122">
        <v>0.32067305339110003</v>
      </c>
      <c r="AA281" s="122">
        <v>0.32604153595169999</v>
      </c>
      <c r="AB281" s="122">
        <v>0.29720868244760001</v>
      </c>
      <c r="AC281" s="122">
        <v>0.33150887446369998</v>
      </c>
      <c r="AD281" s="122">
        <v>0.33831043729810001</v>
      </c>
      <c r="AE281" s="122">
        <v>0.35419346535989998</v>
      </c>
      <c r="AF281" s="122">
        <v>0.32568273819459997</v>
      </c>
      <c r="AG281" s="122">
        <v>0.3370618519727</v>
      </c>
      <c r="AH281" s="122">
        <v>0.35349569304520001</v>
      </c>
      <c r="AI281" s="122">
        <v>0.35248273889100001</v>
      </c>
      <c r="AJ281" s="122">
        <v>0.31354516240000002</v>
      </c>
      <c r="AK281" s="122">
        <v>0.34493997629649997</v>
      </c>
      <c r="AL281" s="122">
        <v>0</v>
      </c>
    </row>
    <row r="282" spans="1:38" hidden="1" x14ac:dyDescent="0.25">
      <c r="A282" s="122" t="s">
        <v>1961</v>
      </c>
      <c r="B282" s="122">
        <v>1</v>
      </c>
      <c r="C282" s="122" t="s">
        <v>2141</v>
      </c>
      <c r="D282" s="122" t="s">
        <v>2096</v>
      </c>
      <c r="E282" s="122">
        <v>7</v>
      </c>
      <c r="F282" s="122">
        <v>1.0703558224937999</v>
      </c>
      <c r="G282" s="122">
        <v>1.0037772855434</v>
      </c>
      <c r="H282" s="122">
        <v>1.1982074984589</v>
      </c>
      <c r="I282" s="122">
        <v>0.94228626848800001</v>
      </c>
      <c r="J282" s="122">
        <v>1.0201170351707001</v>
      </c>
      <c r="K282" s="122">
        <v>1.0673552115705001</v>
      </c>
      <c r="L282" s="122">
        <v>0.99788718046619995</v>
      </c>
      <c r="M282" s="122">
        <v>1.0290188840296</v>
      </c>
      <c r="N282" s="122">
        <v>1.2599859593530001</v>
      </c>
      <c r="O282" s="122">
        <v>1.7764696444667001</v>
      </c>
      <c r="P282" s="122">
        <v>1.2825444680989</v>
      </c>
      <c r="Q282" s="122">
        <v>1.6719221833655999</v>
      </c>
      <c r="R282" s="122">
        <v>1.5969754256299</v>
      </c>
      <c r="S282" s="122">
        <v>1.2877322410801</v>
      </c>
      <c r="T282" s="122">
        <v>2.1722916460478001</v>
      </c>
      <c r="U282" s="122">
        <v>1.8654457455947999</v>
      </c>
      <c r="V282" s="122">
        <v>1.976547899244</v>
      </c>
      <c r="W282" s="122">
        <v>1.5501447520385001</v>
      </c>
      <c r="X282" s="122">
        <v>1.7544938426465</v>
      </c>
      <c r="Y282" s="122">
        <v>1.4325918771710999</v>
      </c>
      <c r="Z282" s="122">
        <v>1.4857701288236</v>
      </c>
      <c r="AA282" s="122">
        <v>1.3573905927345999</v>
      </c>
      <c r="AB282" s="122">
        <v>1.1264144768255999</v>
      </c>
      <c r="AC282" s="122">
        <v>0.97710928072059999</v>
      </c>
      <c r="AD282" s="122">
        <v>0.95301281042039998</v>
      </c>
      <c r="AE282" s="122">
        <v>1.0050213459549</v>
      </c>
      <c r="AF282" s="122">
        <v>0.88880843947800003</v>
      </c>
      <c r="AG282" s="122">
        <v>0.98451276821370004</v>
      </c>
      <c r="AH282" s="122">
        <v>1.0913855009708</v>
      </c>
      <c r="AI282" s="122">
        <v>1.0788870086463</v>
      </c>
      <c r="AJ282" s="122">
        <v>1.0211347381047999</v>
      </c>
      <c r="AK282" s="122">
        <v>1.1112362504671001</v>
      </c>
      <c r="AL282" s="122">
        <v>0</v>
      </c>
    </row>
    <row r="283" spans="1:38" hidden="1" x14ac:dyDescent="0.25">
      <c r="A283" s="122" t="s">
        <v>1961</v>
      </c>
      <c r="B283" s="122">
        <v>1</v>
      </c>
      <c r="C283" s="122" t="s">
        <v>2141</v>
      </c>
      <c r="D283" s="122" t="s">
        <v>2097</v>
      </c>
      <c r="E283" s="122">
        <v>7</v>
      </c>
      <c r="F283" s="122">
        <v>18.5012181415131</v>
      </c>
      <c r="G283" s="122">
        <v>19.854126509011</v>
      </c>
      <c r="H283" s="122">
        <v>20.813905292024899</v>
      </c>
      <c r="I283" s="122">
        <v>19.127469894822202</v>
      </c>
      <c r="J283" s="122">
        <v>21.202483027148201</v>
      </c>
      <c r="K283" s="122">
        <v>19.754332238609699</v>
      </c>
      <c r="L283" s="122">
        <v>19.207037487949901</v>
      </c>
      <c r="M283" s="122">
        <v>20.755586021439601</v>
      </c>
      <c r="N283" s="122">
        <v>20.9341022419752</v>
      </c>
      <c r="O283" s="122">
        <v>24.758778722220001</v>
      </c>
      <c r="P283" s="122">
        <v>22.3265192258817</v>
      </c>
      <c r="Q283" s="122">
        <v>20.045283333866099</v>
      </c>
      <c r="R283" s="122">
        <v>19.221296816893702</v>
      </c>
      <c r="S283" s="122">
        <v>17.869703931910799</v>
      </c>
      <c r="T283" s="122">
        <v>20.268578467649601</v>
      </c>
      <c r="U283" s="122">
        <v>20.219471519955899</v>
      </c>
      <c r="V283" s="122">
        <v>21.622519028467501</v>
      </c>
      <c r="W283" s="122">
        <v>24.461770002545201</v>
      </c>
      <c r="X283" s="122">
        <v>28.884505875078101</v>
      </c>
      <c r="Y283" s="122">
        <v>22.963904355399801</v>
      </c>
      <c r="Z283" s="122">
        <v>20.5850724359717</v>
      </c>
      <c r="AA283" s="122">
        <v>18.6603422427408</v>
      </c>
      <c r="AB283" s="122">
        <v>16.0099998720004</v>
      </c>
      <c r="AC283" s="122">
        <v>16.989637661579199</v>
      </c>
      <c r="AD283" s="122">
        <v>17.7312242772107</v>
      </c>
      <c r="AE283" s="122">
        <v>18.332938982353699</v>
      </c>
      <c r="AF283" s="122">
        <v>16.929931740357599</v>
      </c>
      <c r="AG283" s="122">
        <v>20.917435305058898</v>
      </c>
      <c r="AH283" s="122">
        <v>22.515714473847499</v>
      </c>
      <c r="AI283" s="122">
        <v>22.616058140753701</v>
      </c>
      <c r="AJ283" s="122">
        <v>24.622962329354198</v>
      </c>
      <c r="AK283" s="122">
        <v>27.675271438412</v>
      </c>
      <c r="AL283" s="122">
        <v>0</v>
      </c>
    </row>
    <row r="284" spans="1:38" hidden="1" x14ac:dyDescent="0.25">
      <c r="A284" s="122" t="s">
        <v>1961</v>
      </c>
      <c r="B284" s="122">
        <v>1</v>
      </c>
      <c r="C284" s="122" t="s">
        <v>2141</v>
      </c>
      <c r="D284" s="122" t="s">
        <v>2098</v>
      </c>
      <c r="E284" s="122">
        <v>7</v>
      </c>
      <c r="F284" s="122">
        <v>0.53023485732179998</v>
      </c>
      <c r="G284" s="122">
        <v>0.44944880536920001</v>
      </c>
      <c r="H284" s="122">
        <v>0.4682315615098</v>
      </c>
      <c r="I284" s="122">
        <v>0.47247044633180002</v>
      </c>
      <c r="J284" s="122">
        <v>0.46217847058770001</v>
      </c>
      <c r="K284" s="122">
        <v>0.44966535236389998</v>
      </c>
      <c r="L284" s="122">
        <v>0.43536403616679997</v>
      </c>
      <c r="M284" s="122">
        <v>0.42823849485999999</v>
      </c>
      <c r="N284" s="122">
        <v>0.46289009027990002</v>
      </c>
      <c r="O284" s="122">
        <v>0.50228934735039998</v>
      </c>
      <c r="P284" s="122">
        <v>0.4748529567875</v>
      </c>
      <c r="Q284" s="122">
        <v>0.45459494990929999</v>
      </c>
      <c r="R284" s="122">
        <v>0.44043059056459999</v>
      </c>
      <c r="S284" s="122">
        <v>0.37555362650610002</v>
      </c>
      <c r="T284" s="122">
        <v>0.35715623024510001</v>
      </c>
      <c r="U284" s="122">
        <v>0.38481037770769999</v>
      </c>
      <c r="V284" s="122">
        <v>0.43206751081490002</v>
      </c>
      <c r="W284" s="122">
        <v>0.40984695018810002</v>
      </c>
      <c r="X284" s="122">
        <v>0.343891750123</v>
      </c>
      <c r="Y284" s="122">
        <v>0.2919958047747</v>
      </c>
      <c r="Z284" s="122">
        <v>0.33240884273780003</v>
      </c>
      <c r="AA284" s="122">
        <v>0.31678343530600001</v>
      </c>
      <c r="AB284" s="122">
        <v>0.28730027675019998</v>
      </c>
      <c r="AC284" s="122">
        <v>0.34377014726779997</v>
      </c>
      <c r="AD284" s="122">
        <v>0.34056693545619998</v>
      </c>
      <c r="AE284" s="122">
        <v>0.36104184058060002</v>
      </c>
      <c r="AF284" s="122">
        <v>0.33794062827659999</v>
      </c>
      <c r="AG284" s="122">
        <v>0.30993994860230001</v>
      </c>
      <c r="AH284" s="122">
        <v>0.30478053637800001</v>
      </c>
      <c r="AI284" s="122">
        <v>0.28863781174300002</v>
      </c>
      <c r="AJ284" s="122">
        <v>0.2530359824649</v>
      </c>
      <c r="AK284" s="122">
        <v>0.27438634312670002</v>
      </c>
      <c r="AL284" s="122">
        <v>0</v>
      </c>
    </row>
    <row r="285" spans="1:38" hidden="1" x14ac:dyDescent="0.25">
      <c r="A285" s="122" t="s">
        <v>1961</v>
      </c>
      <c r="B285" s="122">
        <v>1</v>
      </c>
      <c r="C285" s="122" t="s">
        <v>2141</v>
      </c>
      <c r="D285" s="122" t="s">
        <v>2099</v>
      </c>
      <c r="E285" s="122">
        <v>7</v>
      </c>
      <c r="F285" s="122">
        <v>0.61264567571749995</v>
      </c>
      <c r="G285" s="122">
        <v>0.4242006422597</v>
      </c>
      <c r="H285" s="122">
        <v>0.53253855591749999</v>
      </c>
      <c r="I285" s="122">
        <v>0.46201873634809998</v>
      </c>
      <c r="J285" s="122">
        <v>0.50957490939729999</v>
      </c>
      <c r="K285" s="122">
        <v>0.45303651126729999</v>
      </c>
      <c r="L285" s="122">
        <v>0.46112304159259998</v>
      </c>
      <c r="M285" s="122">
        <v>0.43637050109510001</v>
      </c>
      <c r="N285" s="122">
        <v>0.53537756971130002</v>
      </c>
      <c r="O285" s="122">
        <v>0.64698472044120003</v>
      </c>
      <c r="P285" s="122">
        <v>0.48540738969750002</v>
      </c>
      <c r="Q285" s="122">
        <v>0.5859722018222</v>
      </c>
      <c r="R285" s="122">
        <v>0.53172954313940002</v>
      </c>
      <c r="S285" s="122">
        <v>0.46668244445489998</v>
      </c>
      <c r="T285" s="122">
        <v>0.61765372783299999</v>
      </c>
      <c r="U285" s="122">
        <v>0.57384860561390005</v>
      </c>
      <c r="V285" s="122">
        <v>0.37868440146549998</v>
      </c>
      <c r="W285" s="122">
        <v>0.36484575892810001</v>
      </c>
      <c r="X285" s="122">
        <v>0.33772189118419998</v>
      </c>
      <c r="Y285" s="122">
        <v>0.27944446520499999</v>
      </c>
      <c r="Z285" s="122">
        <v>0.31916971345970002</v>
      </c>
      <c r="AA285" s="122">
        <v>0.29113758111810001</v>
      </c>
      <c r="AB285" s="122">
        <v>0.25295864678719998</v>
      </c>
      <c r="AC285" s="122">
        <v>0.32866894899970001</v>
      </c>
      <c r="AD285" s="122">
        <v>0.3432049907318</v>
      </c>
      <c r="AE285" s="122">
        <v>0.3603587532352</v>
      </c>
      <c r="AF285" s="122">
        <v>0.33264149474440002</v>
      </c>
      <c r="AG285" s="122">
        <v>0.32882654193560001</v>
      </c>
      <c r="AH285" s="122">
        <v>0.32408112278509998</v>
      </c>
      <c r="AI285" s="122">
        <v>0.31750746583650002</v>
      </c>
      <c r="AJ285" s="122">
        <v>0.28568461274180001</v>
      </c>
      <c r="AK285" s="122">
        <v>0.30679822984650001</v>
      </c>
      <c r="AL285" s="122">
        <v>0</v>
      </c>
    </row>
    <row r="286" spans="1:38" hidden="1" x14ac:dyDescent="0.25">
      <c r="A286" s="122" t="s">
        <v>1961</v>
      </c>
      <c r="B286" s="122">
        <v>1</v>
      </c>
      <c r="C286" s="122" t="s">
        <v>2141</v>
      </c>
      <c r="D286" s="122" t="s">
        <v>2100</v>
      </c>
      <c r="E286" s="122">
        <v>7</v>
      </c>
      <c r="F286" s="122">
        <v>0.1121774983411</v>
      </c>
      <c r="G286" s="122">
        <v>0.10936854459589999</v>
      </c>
      <c r="H286" s="122">
        <v>0.10817168878279999</v>
      </c>
      <c r="I286" s="122">
        <v>0.10231541800420001</v>
      </c>
      <c r="J286" s="122">
        <v>0.1034435591661</v>
      </c>
      <c r="K286" s="122">
        <v>0.1017904671705</v>
      </c>
      <c r="L286" s="122">
        <v>0.1038717540301</v>
      </c>
      <c r="M286" s="122">
        <v>9.4870116273299998E-2</v>
      </c>
      <c r="N286" s="122">
        <v>0.1019797489033</v>
      </c>
      <c r="O286" s="122">
        <v>9.2462279226000005E-2</v>
      </c>
      <c r="P286" s="122">
        <v>9.5420542094900002E-2</v>
      </c>
      <c r="Q286" s="122">
        <v>9.5624198650400005E-2</v>
      </c>
      <c r="R286" s="122">
        <v>0.1012701406229</v>
      </c>
      <c r="S286" s="122">
        <v>8.2040517287199993E-2</v>
      </c>
      <c r="T286" s="122">
        <v>8.0083131561200005E-2</v>
      </c>
      <c r="U286" s="122">
        <v>9.5872111037700006E-2</v>
      </c>
      <c r="V286" s="122">
        <v>9.9218591928000005E-2</v>
      </c>
      <c r="W286" s="122">
        <v>9.3003098628199998E-2</v>
      </c>
      <c r="X286" s="122">
        <v>7.3019336888700007E-2</v>
      </c>
      <c r="Y286" s="122">
        <v>6.88895340947E-2</v>
      </c>
      <c r="Z286" s="122">
        <v>7.5550260857899995E-2</v>
      </c>
      <c r="AA286" s="122">
        <v>7.4889778058299994E-2</v>
      </c>
      <c r="AB286" s="122">
        <v>6.4074981592899996E-2</v>
      </c>
      <c r="AC286" s="122">
        <v>6.8912444207699999E-2</v>
      </c>
      <c r="AD286" s="122">
        <v>7.0499034775300007E-2</v>
      </c>
      <c r="AE286" s="122">
        <v>7.9087994073099993E-2</v>
      </c>
      <c r="AF286" s="122">
        <v>7.3478115172300004E-2</v>
      </c>
      <c r="AG286" s="122">
        <v>7.5423321148000003E-2</v>
      </c>
      <c r="AH286" s="122">
        <v>6.2499666005000003E-2</v>
      </c>
      <c r="AI286" s="122">
        <v>5.9595790722899999E-2</v>
      </c>
      <c r="AJ286" s="122">
        <v>5.61869249722E-2</v>
      </c>
      <c r="AK286" s="122">
        <v>5.8272116034699999E-2</v>
      </c>
      <c r="AL286" s="122">
        <v>0</v>
      </c>
    </row>
    <row r="287" spans="1:38" hidden="1" x14ac:dyDescent="0.25">
      <c r="A287" s="122" t="s">
        <v>1961</v>
      </c>
      <c r="B287" s="122">
        <v>1</v>
      </c>
      <c r="C287" s="122" t="s">
        <v>2141</v>
      </c>
      <c r="D287" s="122" t="s">
        <v>2101</v>
      </c>
      <c r="E287" s="122">
        <v>7</v>
      </c>
      <c r="F287" s="122">
        <v>2.1917410558441999</v>
      </c>
      <c r="G287" s="122">
        <v>2.0282461308783999</v>
      </c>
      <c r="H287" s="122">
        <v>2.1675404427478</v>
      </c>
      <c r="I287" s="122">
        <v>1.7745506975773</v>
      </c>
      <c r="J287" s="122">
        <v>1.9567294786286999</v>
      </c>
      <c r="K287" s="122">
        <v>2.0157200090076999</v>
      </c>
      <c r="L287" s="122">
        <v>1.9669523208335</v>
      </c>
      <c r="M287" s="122">
        <v>1.7305619837871999</v>
      </c>
      <c r="N287" s="122">
        <v>1.8565675721806001</v>
      </c>
      <c r="O287" s="122">
        <v>2.3595790531685998</v>
      </c>
      <c r="P287" s="122">
        <v>2.1270634453634001</v>
      </c>
      <c r="Q287" s="122">
        <v>1.7696226644437001</v>
      </c>
      <c r="R287" s="122">
        <v>1.8450791130052</v>
      </c>
      <c r="S287" s="122">
        <v>1.7471939868790001</v>
      </c>
      <c r="T287" s="122">
        <v>2.3583613971550998</v>
      </c>
      <c r="U287" s="122">
        <v>2.1389815440450999</v>
      </c>
      <c r="V287" s="122">
        <v>1.9380911732749</v>
      </c>
      <c r="W287" s="122">
        <v>1.6656543059135001</v>
      </c>
      <c r="X287" s="122">
        <v>1.5549024206769</v>
      </c>
      <c r="Y287" s="122">
        <v>1.2416149465154001</v>
      </c>
      <c r="Z287" s="122">
        <v>1.0406643454224001</v>
      </c>
      <c r="AA287" s="122">
        <v>1.0028040550929</v>
      </c>
      <c r="AB287" s="122">
        <v>1.2576083169800001</v>
      </c>
      <c r="AC287" s="122">
        <v>1.3865670764499001</v>
      </c>
      <c r="AD287" s="122">
        <v>1.0289695019841001</v>
      </c>
      <c r="AE287" s="122">
        <v>1.5244251773319999</v>
      </c>
      <c r="AF287" s="122">
        <v>1.1106255168604</v>
      </c>
      <c r="AG287" s="122">
        <v>1.3843205690111</v>
      </c>
      <c r="AH287" s="122">
        <v>1.4706570572387001</v>
      </c>
      <c r="AI287" s="122">
        <v>1.3677285428285</v>
      </c>
      <c r="AJ287" s="122">
        <v>0.97689526619849998</v>
      </c>
      <c r="AK287" s="122">
        <v>1.4756806149427</v>
      </c>
      <c r="AL287" s="122">
        <v>0</v>
      </c>
    </row>
    <row r="288" spans="1:38" hidden="1" x14ac:dyDescent="0.25">
      <c r="A288" s="122" t="s">
        <v>1961</v>
      </c>
      <c r="B288" s="122">
        <v>1</v>
      </c>
      <c r="C288" s="122" t="s">
        <v>2141</v>
      </c>
      <c r="D288" s="122" t="s">
        <v>2102</v>
      </c>
      <c r="E288" s="122">
        <v>7</v>
      </c>
      <c r="F288" s="122">
        <v>0.74778526820250002</v>
      </c>
      <c r="G288" s="122">
        <v>0.73798100548349999</v>
      </c>
      <c r="H288" s="122">
        <v>0.86667054426949997</v>
      </c>
      <c r="I288" s="122">
        <v>0.81681182894439996</v>
      </c>
      <c r="J288" s="122">
        <v>0.91434569585970005</v>
      </c>
      <c r="K288" s="122">
        <v>0.89571389840180005</v>
      </c>
      <c r="L288" s="122">
        <v>0.88416372539809995</v>
      </c>
      <c r="M288" s="122">
        <v>0.81051122768380002</v>
      </c>
      <c r="N288" s="122">
        <v>0.81926677108320001</v>
      </c>
      <c r="O288" s="122">
        <v>0.92221580747849996</v>
      </c>
      <c r="P288" s="122">
        <v>0.78233874052450003</v>
      </c>
      <c r="Q288" s="122">
        <v>0.83448988766120002</v>
      </c>
      <c r="R288" s="122">
        <v>0.97310763905130004</v>
      </c>
      <c r="S288" s="122">
        <v>0.78912055087330002</v>
      </c>
      <c r="T288" s="122">
        <v>0.93233787195210005</v>
      </c>
      <c r="U288" s="122">
        <v>0.9435468480775</v>
      </c>
      <c r="V288" s="122">
        <v>0.93132856635890005</v>
      </c>
      <c r="W288" s="122">
        <v>0.87731776244360005</v>
      </c>
      <c r="X288" s="122">
        <v>0.79918196674319997</v>
      </c>
      <c r="Y288" s="122">
        <v>0.79593227173600001</v>
      </c>
      <c r="Z288" s="122">
        <v>0.60031952001440003</v>
      </c>
      <c r="AA288" s="122">
        <v>0.564202160216</v>
      </c>
      <c r="AB288" s="122">
        <v>0.52792618443219996</v>
      </c>
      <c r="AC288" s="122">
        <v>0.67752832305970001</v>
      </c>
      <c r="AD288" s="122">
        <v>0.74197835888719998</v>
      </c>
      <c r="AE288" s="122">
        <v>0.64242746203510004</v>
      </c>
      <c r="AF288" s="122">
        <v>0.62072628312339995</v>
      </c>
      <c r="AG288" s="122">
        <v>0.62084861194969998</v>
      </c>
      <c r="AH288" s="122">
        <v>0.66376504300649997</v>
      </c>
      <c r="AI288" s="122">
        <v>0.7198476841607</v>
      </c>
      <c r="AJ288" s="122">
        <v>0.62723924661870001</v>
      </c>
      <c r="AK288" s="122">
        <v>0.66218417159919996</v>
      </c>
      <c r="AL288" s="122">
        <v>0</v>
      </c>
    </row>
    <row r="289" spans="1:38" hidden="1" x14ac:dyDescent="0.25">
      <c r="A289" s="122" t="s">
        <v>1961</v>
      </c>
      <c r="B289" s="122">
        <v>1</v>
      </c>
      <c r="C289" s="122" t="s">
        <v>2141</v>
      </c>
      <c r="D289" s="122" t="s">
        <v>2103</v>
      </c>
      <c r="E289" s="122">
        <v>7</v>
      </c>
      <c r="F289" s="122">
        <v>1.0638453774565</v>
      </c>
      <c r="G289" s="122">
        <v>0.87935373702959996</v>
      </c>
      <c r="H289" s="122">
        <v>0.96322225933109995</v>
      </c>
      <c r="I289" s="122">
        <v>0.94875541831999999</v>
      </c>
      <c r="J289" s="122">
        <v>0.99293217804879996</v>
      </c>
      <c r="K289" s="122">
        <v>1.074142246424</v>
      </c>
      <c r="L289" s="122">
        <v>1.026355880426</v>
      </c>
      <c r="M289" s="122">
        <v>0.98249659054850003</v>
      </c>
      <c r="N289" s="122">
        <v>1.0717601228332001</v>
      </c>
      <c r="O289" s="122">
        <v>1.4577920274561</v>
      </c>
      <c r="P289" s="122">
        <v>1.0574344812109</v>
      </c>
      <c r="Q289" s="122">
        <v>1.0928374528142999</v>
      </c>
      <c r="R289" s="122">
        <v>1.1861993440864</v>
      </c>
      <c r="S289" s="122">
        <v>1.0723624821924</v>
      </c>
      <c r="T289" s="122">
        <v>1.3567044485747</v>
      </c>
      <c r="U289" s="122">
        <v>1.3003338293877</v>
      </c>
      <c r="V289" s="122">
        <v>1.2602998162176</v>
      </c>
      <c r="W289" s="122">
        <v>1.2407276868796</v>
      </c>
      <c r="X289" s="122">
        <v>1.067168346179</v>
      </c>
      <c r="Y289" s="122">
        <v>0.83930232032249996</v>
      </c>
      <c r="Z289" s="122">
        <v>0.54995608897769999</v>
      </c>
      <c r="AA289" s="122">
        <v>0.51346872488960005</v>
      </c>
      <c r="AB289" s="122">
        <v>0.46217162058170003</v>
      </c>
      <c r="AC289" s="122">
        <v>0.5501825984591</v>
      </c>
      <c r="AD289" s="122">
        <v>0.58275856701020001</v>
      </c>
      <c r="AE289" s="122">
        <v>0.56892723069969997</v>
      </c>
      <c r="AF289" s="122">
        <v>0.51352866121200003</v>
      </c>
      <c r="AG289" s="122">
        <v>0.5056919146587</v>
      </c>
      <c r="AH289" s="122">
        <v>0.46646538068659998</v>
      </c>
      <c r="AI289" s="122">
        <v>0.44661680838169998</v>
      </c>
      <c r="AJ289" s="122">
        <v>0.43409450567489999</v>
      </c>
      <c r="AK289" s="122">
        <v>0.4487550278779</v>
      </c>
      <c r="AL289" s="122">
        <v>0</v>
      </c>
    </row>
    <row r="290" spans="1:38" hidden="1" x14ac:dyDescent="0.25">
      <c r="A290" s="122" t="s">
        <v>1961</v>
      </c>
      <c r="B290" s="122">
        <v>1</v>
      </c>
      <c r="C290" s="122" t="s">
        <v>2141</v>
      </c>
      <c r="D290" s="122" t="s">
        <v>2137</v>
      </c>
      <c r="E290" s="122">
        <v>7</v>
      </c>
      <c r="F290" s="122">
        <v>8.9155167763999999E-3</v>
      </c>
      <c r="G290" s="122">
        <v>8.9155167763999999E-3</v>
      </c>
      <c r="H290" s="122">
        <v>8.9231302737999996E-3</v>
      </c>
      <c r="I290" s="122">
        <v>8.9155167763999999E-3</v>
      </c>
      <c r="J290" s="122">
        <v>8.9155167763999999E-3</v>
      </c>
      <c r="K290" s="122">
        <v>8.9155167763999999E-3</v>
      </c>
      <c r="L290" s="122">
        <v>8.9231302737999996E-3</v>
      </c>
      <c r="M290" s="122">
        <v>8.9155167763999999E-3</v>
      </c>
      <c r="N290" s="122">
        <v>8.9155167763999999E-3</v>
      </c>
      <c r="O290" s="122">
        <v>8.9157464563999998E-3</v>
      </c>
      <c r="P290" s="122">
        <v>8.9234977618000005E-3</v>
      </c>
      <c r="Q290" s="122">
        <v>8.9157464563999998E-3</v>
      </c>
      <c r="R290" s="122">
        <v>8.9157464563999998E-3</v>
      </c>
      <c r="S290" s="122">
        <v>8.9157464563999998E-3</v>
      </c>
      <c r="T290" s="122">
        <v>8.9422640799999998E-3</v>
      </c>
      <c r="U290" s="122">
        <v>8.9422640799999998E-3</v>
      </c>
      <c r="V290" s="122">
        <v>1.1453299667999999E-2</v>
      </c>
      <c r="W290" s="122">
        <v>1.1474985103300001E-2</v>
      </c>
      <c r="X290" s="122">
        <v>1.13542094866E-2</v>
      </c>
      <c r="Y290" s="122">
        <v>1.1453299667999999E-2</v>
      </c>
      <c r="Z290" s="122">
        <v>1.1453299667999999E-2</v>
      </c>
      <c r="AA290" s="122">
        <v>1.1453299667999999E-2</v>
      </c>
      <c r="AB290" s="122">
        <v>1.14846785712E-2</v>
      </c>
      <c r="AC290" s="122">
        <v>1.1453299667999999E-2</v>
      </c>
      <c r="AD290" s="122">
        <v>1.1453299667999999E-2</v>
      </c>
      <c r="AE290" s="122">
        <v>1.1453299667999999E-2</v>
      </c>
      <c r="AF290" s="122">
        <v>1.14846785712E-2</v>
      </c>
      <c r="AG290" s="122">
        <v>1.1453299667999999E-2</v>
      </c>
      <c r="AH290" s="122">
        <v>1.1453299667999999E-2</v>
      </c>
      <c r="AI290" s="122">
        <v>1.29466979424E-2</v>
      </c>
      <c r="AJ290" s="122">
        <v>1.2982168347799999E-2</v>
      </c>
      <c r="AK290" s="122">
        <v>1.29466979424E-2</v>
      </c>
      <c r="AL290" s="122">
        <v>0</v>
      </c>
    </row>
    <row r="291" spans="1:38" hidden="1" x14ac:dyDescent="0.25">
      <c r="A291" s="122" t="s">
        <v>1961</v>
      </c>
      <c r="B291" s="122">
        <v>1</v>
      </c>
      <c r="C291" s="122" t="s">
        <v>2141</v>
      </c>
      <c r="D291" s="122" t="s">
        <v>2104</v>
      </c>
      <c r="E291" s="122">
        <v>7</v>
      </c>
      <c r="F291" s="122">
        <v>0.67686518659770001</v>
      </c>
      <c r="G291" s="122">
        <v>0.62458689823010005</v>
      </c>
      <c r="H291" s="122">
        <v>0.68404483477919997</v>
      </c>
      <c r="I291" s="122">
        <v>0.60072519256690005</v>
      </c>
      <c r="J291" s="122">
        <v>0.65115116986510002</v>
      </c>
      <c r="K291" s="122">
        <v>0.67614092075599996</v>
      </c>
      <c r="L291" s="122">
        <v>0.76823349492960002</v>
      </c>
      <c r="M291" s="122">
        <v>0.36860402643989998</v>
      </c>
      <c r="N291" s="122">
        <v>0.4083610478668</v>
      </c>
      <c r="O291" s="122">
        <v>0.63138591529090005</v>
      </c>
      <c r="P291" s="122">
        <v>0.46586239654990003</v>
      </c>
      <c r="Q291" s="122">
        <v>0.55372197104139997</v>
      </c>
      <c r="R291" s="122">
        <v>0.50459794857929996</v>
      </c>
      <c r="S291" s="122">
        <v>0.58830913662119999</v>
      </c>
      <c r="T291" s="122">
        <v>0.44839147847170002</v>
      </c>
      <c r="U291" s="122">
        <v>0.42753638572969999</v>
      </c>
      <c r="V291" s="122">
        <v>0.47239693502800001</v>
      </c>
      <c r="W291" s="122">
        <v>0.42338480168100001</v>
      </c>
      <c r="X291" s="122">
        <v>0.3951978331323</v>
      </c>
      <c r="Y291" s="122">
        <v>0.38103398074490002</v>
      </c>
      <c r="Z291" s="122">
        <v>0.33910914377630003</v>
      </c>
      <c r="AA291" s="122">
        <v>0.32674692317519999</v>
      </c>
      <c r="AB291" s="122">
        <v>0.30417602749439998</v>
      </c>
      <c r="AC291" s="122">
        <v>0.32584372823219998</v>
      </c>
      <c r="AD291" s="122">
        <v>0.33938434354140001</v>
      </c>
      <c r="AE291" s="122">
        <v>0.35369174225880001</v>
      </c>
      <c r="AF291" s="122">
        <v>0.34331664811950002</v>
      </c>
      <c r="AG291" s="122">
        <v>0.32732813050569998</v>
      </c>
      <c r="AH291" s="122">
        <v>0.34389371740390001</v>
      </c>
      <c r="AI291" s="122">
        <v>0.33124926691919998</v>
      </c>
      <c r="AJ291" s="122">
        <v>0.30272950602710003</v>
      </c>
      <c r="AK291" s="122">
        <v>0.34194471167950002</v>
      </c>
      <c r="AL291" s="122">
        <v>0</v>
      </c>
    </row>
    <row r="292" spans="1:38" hidden="1" x14ac:dyDescent="0.25">
      <c r="A292" s="122" t="s">
        <v>1961</v>
      </c>
      <c r="B292" s="122">
        <v>1</v>
      </c>
      <c r="C292" s="122" t="s">
        <v>2141</v>
      </c>
      <c r="D292" s="122" t="s">
        <v>2105</v>
      </c>
      <c r="E292" s="122">
        <v>7</v>
      </c>
      <c r="F292" s="122">
        <v>0.2081506365294</v>
      </c>
      <c r="G292" s="122">
        <v>0.1392910795067</v>
      </c>
      <c r="H292" s="122">
        <v>0.22169422741</v>
      </c>
      <c r="I292" s="122">
        <v>0.24905947316669999</v>
      </c>
      <c r="J292" s="122">
        <v>0.1931926595081</v>
      </c>
      <c r="K292" s="122">
        <v>0.18183885360070001</v>
      </c>
      <c r="L292" s="122">
        <v>0.21154866782849999</v>
      </c>
      <c r="M292" s="122">
        <v>0.1190959221512</v>
      </c>
      <c r="N292" s="122">
        <v>0.20473523227420001</v>
      </c>
      <c r="O292" s="122">
        <v>0.31961795520320002</v>
      </c>
      <c r="P292" s="122">
        <v>0.1439103742601</v>
      </c>
      <c r="Q292" s="122">
        <v>0.17507575039430001</v>
      </c>
      <c r="R292" s="122">
        <v>0.20522896129439999</v>
      </c>
      <c r="S292" s="122">
        <v>0.1570265803948</v>
      </c>
      <c r="T292" s="122">
        <v>0.22581851340549999</v>
      </c>
      <c r="U292" s="122">
        <v>0.2175981962478</v>
      </c>
      <c r="V292" s="122">
        <v>0.2419756354799</v>
      </c>
      <c r="W292" s="122">
        <v>0.30515752060279999</v>
      </c>
      <c r="X292" s="122">
        <v>0.3039076286063</v>
      </c>
      <c r="Y292" s="122">
        <v>0.2050028300334</v>
      </c>
      <c r="Z292" s="122">
        <v>0.12970926334730001</v>
      </c>
      <c r="AA292" s="122">
        <v>0.13410553198790001</v>
      </c>
      <c r="AB292" s="122">
        <v>0.1204065793279</v>
      </c>
      <c r="AC292" s="122">
        <v>0.13009199665250001</v>
      </c>
      <c r="AD292" s="122">
        <v>0.1304348893958</v>
      </c>
      <c r="AE292" s="122">
        <v>0.13827725377880001</v>
      </c>
      <c r="AF292" s="122">
        <v>0.12321926766459999</v>
      </c>
      <c r="AG292" s="122">
        <v>0.12574408482069999</v>
      </c>
      <c r="AH292" s="122">
        <v>0.12717577397499999</v>
      </c>
      <c r="AI292" s="122">
        <v>0.12584768298810001</v>
      </c>
      <c r="AJ292" s="122">
        <v>0.11668126955499999</v>
      </c>
      <c r="AK292" s="122">
        <v>0.12751795134460001</v>
      </c>
      <c r="AL292" s="122">
        <v>0</v>
      </c>
    </row>
    <row r="293" spans="1:38" hidden="1" x14ac:dyDescent="0.25">
      <c r="A293" s="122" t="s">
        <v>1961</v>
      </c>
      <c r="B293" s="122">
        <v>1</v>
      </c>
      <c r="C293" s="122" t="s">
        <v>2141</v>
      </c>
      <c r="D293" s="122" t="s">
        <v>2106</v>
      </c>
      <c r="E293" s="122">
        <v>7</v>
      </c>
      <c r="F293" s="122">
        <v>0.91013315316919996</v>
      </c>
      <c r="G293" s="122">
        <v>0.93816908996670001</v>
      </c>
      <c r="H293" s="122">
        <v>1.0136499420745</v>
      </c>
      <c r="I293" s="122">
        <v>0.99343570061429998</v>
      </c>
      <c r="J293" s="122">
        <v>1.0591581802037999</v>
      </c>
      <c r="K293" s="122">
        <v>0.98586403474380002</v>
      </c>
      <c r="L293" s="122">
        <v>1.0394306581616</v>
      </c>
      <c r="M293" s="122">
        <v>1.2431537419208001</v>
      </c>
      <c r="N293" s="122">
        <v>1.1286763529818999</v>
      </c>
      <c r="O293" s="122">
        <v>1.1394830543423999</v>
      </c>
      <c r="P293" s="122">
        <v>1.0346031597245</v>
      </c>
      <c r="Q293" s="122">
        <v>1.0595658640497001</v>
      </c>
      <c r="R293" s="122">
        <v>0.95983399992069995</v>
      </c>
      <c r="S293" s="122">
        <v>0.77673362352789999</v>
      </c>
      <c r="T293" s="122">
        <v>0.72438367400970005</v>
      </c>
      <c r="U293" s="122">
        <v>0.85943808818169998</v>
      </c>
      <c r="V293" s="122">
        <v>0.89476787743590003</v>
      </c>
      <c r="W293" s="122">
        <v>0.82768884120990005</v>
      </c>
      <c r="X293" s="122">
        <v>0.71145606807390005</v>
      </c>
      <c r="Y293" s="122">
        <v>0.61735130488309997</v>
      </c>
      <c r="Z293" s="122">
        <v>0.97331804499279995</v>
      </c>
      <c r="AA293" s="122">
        <v>0.91369613305249997</v>
      </c>
      <c r="AB293" s="122">
        <v>0.78957717244949999</v>
      </c>
      <c r="AC293" s="122">
        <v>0.83714351497619999</v>
      </c>
      <c r="AD293" s="122">
        <v>0.89405533255699998</v>
      </c>
      <c r="AE293" s="122">
        <v>0.90385905037040004</v>
      </c>
      <c r="AF293" s="122">
        <v>0.81237353193759998</v>
      </c>
      <c r="AG293" s="122">
        <v>0.8148317099722</v>
      </c>
      <c r="AH293" s="122">
        <v>0.83368838011540003</v>
      </c>
      <c r="AI293" s="122">
        <v>0.78946513623470005</v>
      </c>
      <c r="AJ293" s="122">
        <v>0.73747549948809998</v>
      </c>
      <c r="AK293" s="122">
        <v>0.80579877188649995</v>
      </c>
      <c r="AL293" s="122">
        <v>0</v>
      </c>
    </row>
    <row r="294" spans="1:38" hidden="1" x14ac:dyDescent="0.25">
      <c r="A294" s="122" t="s">
        <v>1961</v>
      </c>
      <c r="B294" s="122">
        <v>1</v>
      </c>
      <c r="C294" s="122" t="s">
        <v>2141</v>
      </c>
      <c r="D294" s="122" t="s">
        <v>2107</v>
      </c>
      <c r="E294" s="122">
        <v>7</v>
      </c>
      <c r="F294" s="122">
        <v>0.14059570890590001</v>
      </c>
      <c r="G294" s="122">
        <v>0.1499483763028</v>
      </c>
      <c r="H294" s="122">
        <v>0.1345672098548</v>
      </c>
      <c r="I294" s="122">
        <v>0.11950039146999999</v>
      </c>
      <c r="J294" s="122">
        <v>0.13163136734790001</v>
      </c>
      <c r="K294" s="122">
        <v>0.15258876011399999</v>
      </c>
      <c r="L294" s="122">
        <v>0.1614146577609</v>
      </c>
      <c r="M294" s="122">
        <v>0.139065720098</v>
      </c>
      <c r="N294" s="122">
        <v>0.15053837503369999</v>
      </c>
      <c r="O294" s="122">
        <v>0.1963566190388</v>
      </c>
      <c r="P294" s="122">
        <v>0.17088660479039999</v>
      </c>
      <c r="Q294" s="122">
        <v>0.3198375279115</v>
      </c>
      <c r="R294" s="122">
        <v>0.1841117657429</v>
      </c>
      <c r="S294" s="122">
        <v>0.1359615707638</v>
      </c>
      <c r="T294" s="122">
        <v>0.18923573427410001</v>
      </c>
      <c r="U294" s="122">
        <v>0.1890629443297</v>
      </c>
      <c r="V294" s="122">
        <v>0.18694514693149999</v>
      </c>
      <c r="W294" s="122">
        <v>0.18373190240199999</v>
      </c>
      <c r="X294" s="122">
        <v>0.15362603391660001</v>
      </c>
      <c r="Y294" s="122">
        <v>0.15356155373729999</v>
      </c>
      <c r="Z294" s="122">
        <v>0.16271688832760001</v>
      </c>
      <c r="AA294" s="122">
        <v>0.17175376113519999</v>
      </c>
      <c r="AB294" s="122">
        <v>0.2026615994222</v>
      </c>
      <c r="AC294" s="122">
        <v>0.25157772766559999</v>
      </c>
      <c r="AD294" s="122">
        <v>0.27565014717929998</v>
      </c>
      <c r="AE294" s="122">
        <v>0.24765710272979999</v>
      </c>
      <c r="AF294" s="122">
        <v>0.20588638214169999</v>
      </c>
      <c r="AG294" s="122">
        <v>0.25355744680059999</v>
      </c>
      <c r="AH294" s="122">
        <v>0.25581803911090001</v>
      </c>
      <c r="AI294" s="122">
        <v>0.27821520796780003</v>
      </c>
      <c r="AJ294" s="122">
        <v>0.2176080051508</v>
      </c>
      <c r="AK294" s="122">
        <v>0.2112831277419</v>
      </c>
      <c r="AL294" s="122">
        <v>0</v>
      </c>
    </row>
    <row r="295" spans="1:38" hidden="1" x14ac:dyDescent="0.25">
      <c r="A295" s="122" t="s">
        <v>1961</v>
      </c>
      <c r="B295" s="122">
        <v>1</v>
      </c>
      <c r="C295" s="122" t="s">
        <v>2141</v>
      </c>
      <c r="D295" s="122" t="s">
        <v>475</v>
      </c>
      <c r="E295" s="122">
        <v>7</v>
      </c>
      <c r="F295" s="122">
        <v>0.31672141224049999</v>
      </c>
      <c r="G295" s="122">
        <v>0.29386220155830001</v>
      </c>
      <c r="H295" s="122">
        <v>0.30059243473469999</v>
      </c>
      <c r="I295" s="122">
        <v>0.28025078319180002</v>
      </c>
      <c r="J295" s="122">
        <v>0.3103552758084</v>
      </c>
      <c r="K295" s="122">
        <v>0.29012473696610003</v>
      </c>
      <c r="L295" s="122">
        <v>0.30800061167609999</v>
      </c>
      <c r="M295" s="122">
        <v>0.29861627639499999</v>
      </c>
      <c r="N295" s="122">
        <v>0.28609428876690002</v>
      </c>
      <c r="O295" s="122">
        <v>0.32561729887539997</v>
      </c>
      <c r="P295" s="122">
        <v>0.29467366340759998</v>
      </c>
      <c r="Q295" s="122">
        <v>0.28637482432169997</v>
      </c>
      <c r="R295" s="122">
        <v>0.34138243964929998</v>
      </c>
      <c r="S295" s="122">
        <v>0.30010614984490003</v>
      </c>
      <c r="T295" s="122">
        <v>0.29779000566199998</v>
      </c>
      <c r="U295" s="122">
        <v>0.28364977272519998</v>
      </c>
      <c r="V295" s="122">
        <v>0.30151079803000003</v>
      </c>
      <c r="W295" s="122">
        <v>0.2556236561113</v>
      </c>
      <c r="X295" s="122">
        <v>0.20690074570309999</v>
      </c>
      <c r="Y295" s="122">
        <v>0.21687619345049999</v>
      </c>
      <c r="Z295" s="122">
        <v>0.21926368004569999</v>
      </c>
      <c r="AA295" s="122">
        <v>0.19851557178410001</v>
      </c>
      <c r="AB295" s="122">
        <v>0.1913992855636</v>
      </c>
      <c r="AC295" s="122">
        <v>0.21543133196209999</v>
      </c>
      <c r="AD295" s="122">
        <v>0.20822202042249999</v>
      </c>
      <c r="AE295" s="122">
        <v>0.1999801382494</v>
      </c>
      <c r="AF295" s="122">
        <v>0.19277942135539999</v>
      </c>
      <c r="AG295" s="122">
        <v>0.19259409487679999</v>
      </c>
      <c r="AH295" s="122">
        <v>0.18072924720299999</v>
      </c>
      <c r="AI295" s="122">
        <v>0.17833622557830001</v>
      </c>
      <c r="AJ295" s="122">
        <v>0.16567117670379999</v>
      </c>
      <c r="AK295" s="122">
        <v>0.17468216000690001</v>
      </c>
      <c r="AL295" s="122">
        <v>0</v>
      </c>
    </row>
    <row r="296" spans="1:38" hidden="1" x14ac:dyDescent="0.25">
      <c r="A296" s="122" t="s">
        <v>1961</v>
      </c>
      <c r="B296" s="122">
        <v>1</v>
      </c>
      <c r="C296" s="122" t="s">
        <v>2141</v>
      </c>
      <c r="D296" s="122" t="s">
        <v>2108</v>
      </c>
      <c r="E296" s="122">
        <v>7</v>
      </c>
      <c r="F296" s="122">
        <v>8.2712449945999994E-2</v>
      </c>
      <c r="G296" s="122">
        <v>5.0831990067800002E-2</v>
      </c>
      <c r="H296" s="122">
        <v>5.5330030807600003E-2</v>
      </c>
      <c r="I296" s="122">
        <v>6.5396108494999994E-2</v>
      </c>
      <c r="J296" s="122">
        <v>6.8342337600799996E-2</v>
      </c>
      <c r="K296" s="122">
        <v>5.9699908980900003E-2</v>
      </c>
      <c r="L296" s="122">
        <v>5.7522903062499998E-2</v>
      </c>
      <c r="M296" s="122">
        <v>5.96053511043E-2</v>
      </c>
      <c r="N296" s="122">
        <v>6.4022164161299994E-2</v>
      </c>
      <c r="O296" s="122">
        <v>5.5989749180500002E-2</v>
      </c>
      <c r="P296" s="122">
        <v>8.1591411994200003E-2</v>
      </c>
      <c r="Q296" s="122">
        <v>6.5404402476400003E-2</v>
      </c>
      <c r="R296" s="122">
        <v>5.5273590555000002E-2</v>
      </c>
      <c r="S296" s="122">
        <v>5.4760182729200003E-2</v>
      </c>
      <c r="T296" s="122">
        <v>5.1001872408399998E-2</v>
      </c>
      <c r="U296" s="122">
        <v>6.7284644173700003E-2</v>
      </c>
      <c r="V296" s="122">
        <v>8.1056834412699993E-2</v>
      </c>
      <c r="W296" s="122">
        <v>6.3055714983600006E-2</v>
      </c>
      <c r="X296" s="122">
        <v>5.4881779725600002E-2</v>
      </c>
      <c r="Y296" s="122">
        <v>4.5190406442699997E-2</v>
      </c>
      <c r="Z296" s="122">
        <v>7.7606337979599996E-2</v>
      </c>
      <c r="AA296" s="122">
        <v>8.0318644531900005E-2</v>
      </c>
      <c r="AB296" s="122">
        <v>6.7479301364400002E-2</v>
      </c>
      <c r="AC296" s="122">
        <v>8.2199953564499995E-2</v>
      </c>
      <c r="AD296" s="122">
        <v>8.3709425010000005E-2</v>
      </c>
      <c r="AE296" s="122">
        <v>8.9364947664800007E-2</v>
      </c>
      <c r="AF296" s="122">
        <v>8.0426833143800003E-2</v>
      </c>
      <c r="AG296" s="122">
        <v>8.8362834784599997E-2</v>
      </c>
      <c r="AH296" s="122">
        <v>7.1387838348200006E-2</v>
      </c>
      <c r="AI296" s="122">
        <v>6.4527688104100006E-2</v>
      </c>
      <c r="AJ296" s="122">
        <v>5.9452870997400001E-2</v>
      </c>
      <c r="AK296" s="122">
        <v>6.4093913898300006E-2</v>
      </c>
      <c r="AL296" s="122">
        <v>0</v>
      </c>
    </row>
    <row r="297" spans="1:38" hidden="1" x14ac:dyDescent="0.25">
      <c r="A297" s="122" t="s">
        <v>1961</v>
      </c>
      <c r="B297" s="122">
        <v>1</v>
      </c>
      <c r="C297" s="122" t="s">
        <v>2141</v>
      </c>
      <c r="D297" s="122" t="s">
        <v>2109</v>
      </c>
      <c r="E297" s="122">
        <v>7</v>
      </c>
      <c r="F297" s="122">
        <v>1.5597718614588001</v>
      </c>
      <c r="G297" s="122">
        <v>1.5562028683761999</v>
      </c>
      <c r="H297" s="122">
        <v>1.8012418064711999</v>
      </c>
      <c r="I297" s="122">
        <v>1.4295912776749</v>
      </c>
      <c r="J297" s="122">
        <v>1.5090690088490999</v>
      </c>
      <c r="K297" s="122">
        <v>1.4536841298708001</v>
      </c>
      <c r="L297" s="122">
        <v>1.3277723287484999</v>
      </c>
      <c r="M297" s="122">
        <v>1.3656204839617001</v>
      </c>
      <c r="N297" s="122">
        <v>1.5461812215005999</v>
      </c>
      <c r="O297" s="122">
        <v>2.1332778587188002</v>
      </c>
      <c r="P297" s="122">
        <v>1.5381352676733</v>
      </c>
      <c r="Q297" s="122">
        <v>1.7326664411582</v>
      </c>
      <c r="R297" s="122">
        <v>1.6705794070422</v>
      </c>
      <c r="S297" s="122">
        <v>1.2045093833742999</v>
      </c>
      <c r="T297" s="122">
        <v>1.4296447894324</v>
      </c>
      <c r="U297" s="122">
        <v>1.3677928811643001</v>
      </c>
      <c r="V297" s="122">
        <v>1.3249527052043</v>
      </c>
      <c r="W297" s="122">
        <v>1.3331531615139001</v>
      </c>
      <c r="X297" s="122">
        <v>1.3268607753038</v>
      </c>
      <c r="Y297" s="122">
        <v>1.1388084073631</v>
      </c>
      <c r="Z297" s="122">
        <v>0.95349454652950005</v>
      </c>
      <c r="AA297" s="122">
        <v>0.9073812861503</v>
      </c>
      <c r="AB297" s="122">
        <v>0.77874662675200002</v>
      </c>
      <c r="AC297" s="122">
        <v>0.88681968363770003</v>
      </c>
      <c r="AD297" s="122">
        <v>0.91380077779119995</v>
      </c>
      <c r="AE297" s="122">
        <v>0.93241351106540005</v>
      </c>
      <c r="AF297" s="122">
        <v>0.89200914962590006</v>
      </c>
      <c r="AG297" s="122">
        <v>0.84005434731719997</v>
      </c>
      <c r="AH297" s="122">
        <v>0.88545473529550001</v>
      </c>
      <c r="AI297" s="122">
        <v>0.84946144515139999</v>
      </c>
      <c r="AJ297" s="122">
        <v>0.79206969128549998</v>
      </c>
      <c r="AK297" s="122">
        <v>0.8547389536976</v>
      </c>
      <c r="AL297" s="122">
        <v>0</v>
      </c>
    </row>
    <row r="298" spans="1:38" hidden="1" x14ac:dyDescent="0.25">
      <c r="A298" s="122" t="s">
        <v>1961</v>
      </c>
      <c r="B298" s="122">
        <v>1</v>
      </c>
      <c r="C298" s="122" t="s">
        <v>2141</v>
      </c>
      <c r="D298" s="122" t="s">
        <v>2110</v>
      </c>
      <c r="E298" s="122">
        <v>7</v>
      </c>
      <c r="F298" s="122">
        <v>0.60643173745860002</v>
      </c>
      <c r="G298" s="122">
        <v>0.95563715879419997</v>
      </c>
      <c r="H298" s="122">
        <v>0.89488402049920002</v>
      </c>
      <c r="I298" s="122">
        <v>0.78793825133380002</v>
      </c>
      <c r="J298" s="122">
        <v>0.7777107498236</v>
      </c>
      <c r="K298" s="122">
        <v>0.68644862552399999</v>
      </c>
      <c r="L298" s="122">
        <v>0.21184645305159999</v>
      </c>
      <c r="M298" s="122">
        <v>0.24747927324249999</v>
      </c>
      <c r="N298" s="122">
        <v>0.2393516539178</v>
      </c>
      <c r="O298" s="122">
        <v>0.33211634516740002</v>
      </c>
      <c r="P298" s="122">
        <v>0.1834926296263</v>
      </c>
      <c r="Q298" s="122">
        <v>0.19059509822010001</v>
      </c>
      <c r="R298" s="122">
        <v>0.18554421589619999</v>
      </c>
      <c r="S298" s="122">
        <v>0.17165574459919999</v>
      </c>
      <c r="T298" s="122">
        <v>0.20449137289880001</v>
      </c>
      <c r="U298" s="122">
        <v>0.20044376792650001</v>
      </c>
      <c r="V298" s="122">
        <v>0.2142393691957</v>
      </c>
      <c r="W298" s="122">
        <v>0.48917617486080001</v>
      </c>
      <c r="X298" s="122">
        <v>0.18930521295210001</v>
      </c>
      <c r="Y298" s="122">
        <v>0.17217905149570001</v>
      </c>
      <c r="Z298" s="122">
        <v>0.21576837525670001</v>
      </c>
      <c r="AA298" s="122">
        <v>0.21822939243799999</v>
      </c>
      <c r="AB298" s="122">
        <v>0.20936415409129999</v>
      </c>
      <c r="AC298" s="122">
        <v>0.22567158338160001</v>
      </c>
      <c r="AD298" s="122">
        <v>0.24056303272560001</v>
      </c>
      <c r="AE298" s="122">
        <v>0.25948314062990002</v>
      </c>
      <c r="AF298" s="122">
        <v>0.2241612415742</v>
      </c>
      <c r="AG298" s="122">
        <v>0.22286919295159999</v>
      </c>
      <c r="AH298" s="122">
        <v>0.22839000000619999</v>
      </c>
      <c r="AI298" s="122">
        <v>0.22016465813780001</v>
      </c>
      <c r="AJ298" s="122">
        <v>0.21417335643249999</v>
      </c>
      <c r="AK298" s="122">
        <v>0.21224823469179999</v>
      </c>
      <c r="AL298" s="122">
        <v>0</v>
      </c>
    </row>
    <row r="299" spans="1:38" hidden="1" x14ac:dyDescent="0.25">
      <c r="A299" s="122" t="s">
        <v>1961</v>
      </c>
      <c r="B299" s="122">
        <v>1</v>
      </c>
      <c r="C299" s="122" t="s">
        <v>2141</v>
      </c>
      <c r="D299" s="122" t="s">
        <v>2111</v>
      </c>
      <c r="E299" s="122">
        <v>7</v>
      </c>
      <c r="F299" s="122">
        <v>8.6059314484300001E-2</v>
      </c>
      <c r="G299" s="122">
        <v>6.9787725318499999E-2</v>
      </c>
      <c r="H299" s="122">
        <v>6.7816948811899994E-2</v>
      </c>
      <c r="I299" s="122">
        <v>6.16349083821E-2</v>
      </c>
      <c r="J299" s="122">
        <v>0.10418102193629999</v>
      </c>
      <c r="K299" s="122">
        <v>6.7131664531199994E-2</v>
      </c>
      <c r="L299" s="122">
        <v>7.6484238457999995E-2</v>
      </c>
      <c r="M299" s="122">
        <v>6.7692386270000002E-2</v>
      </c>
      <c r="N299" s="122">
        <v>7.4947385139200004E-2</v>
      </c>
      <c r="O299" s="122">
        <v>8.9139418488299996E-2</v>
      </c>
      <c r="P299" s="122">
        <v>0.1015679071313</v>
      </c>
      <c r="Q299" s="122">
        <v>0.1106990869069</v>
      </c>
      <c r="R299" s="122">
        <v>7.1863786910999997E-2</v>
      </c>
      <c r="S299" s="122">
        <v>6.92940226011E-2</v>
      </c>
      <c r="T299" s="122">
        <v>6.2914162724499997E-2</v>
      </c>
      <c r="U299" s="122">
        <v>6.3530674607699997E-2</v>
      </c>
      <c r="V299" s="122">
        <v>6.9416576151200005E-2</v>
      </c>
      <c r="W299" s="122">
        <v>6.7126585729599994E-2</v>
      </c>
      <c r="X299" s="122">
        <v>7.3243303543400001E-2</v>
      </c>
      <c r="Y299" s="122">
        <v>6.2730595994300004E-2</v>
      </c>
      <c r="Z299" s="122">
        <v>0.19173379049870001</v>
      </c>
      <c r="AA299" s="122">
        <v>0.17873097759119999</v>
      </c>
      <c r="AB299" s="122">
        <v>0.15856342382890001</v>
      </c>
      <c r="AC299" s="122">
        <v>0.16340688917439999</v>
      </c>
      <c r="AD299" s="122">
        <v>0.17064604005110001</v>
      </c>
      <c r="AE299" s="122">
        <v>0.16103931782870001</v>
      </c>
      <c r="AF299" s="122">
        <v>0.1627857609325</v>
      </c>
      <c r="AG299" s="122">
        <v>0.19324585247769999</v>
      </c>
      <c r="AH299" s="122">
        <v>0.19632094760489999</v>
      </c>
      <c r="AI299" s="122">
        <v>0.19672509750229999</v>
      </c>
      <c r="AJ299" s="122">
        <v>0.1770624744597</v>
      </c>
      <c r="AK299" s="122">
        <v>0.19250348983580001</v>
      </c>
      <c r="AL299" s="122">
        <v>0</v>
      </c>
    </row>
    <row r="300" spans="1:38" hidden="1" x14ac:dyDescent="0.25">
      <c r="A300" s="122" t="s">
        <v>1961</v>
      </c>
      <c r="B300" s="122">
        <v>1</v>
      </c>
      <c r="C300" s="122" t="s">
        <v>2141</v>
      </c>
      <c r="D300" s="122" t="s">
        <v>2112</v>
      </c>
      <c r="E300" s="122">
        <v>7</v>
      </c>
      <c r="F300" s="122">
        <v>1.1163683438809999</v>
      </c>
      <c r="G300" s="122">
        <v>1.0085138271489</v>
      </c>
      <c r="H300" s="122">
        <v>1.147804926651</v>
      </c>
      <c r="I300" s="122">
        <v>1.0461953327346001</v>
      </c>
      <c r="J300" s="122">
        <v>1.1203816459391001</v>
      </c>
      <c r="K300" s="122">
        <v>1.1791376298359999</v>
      </c>
      <c r="L300" s="122">
        <v>1.1038100553446</v>
      </c>
      <c r="M300" s="122">
        <v>1.0600247499801001</v>
      </c>
      <c r="N300" s="122">
        <v>1.2487737733266999</v>
      </c>
      <c r="O300" s="122">
        <v>1.5212188013529</v>
      </c>
      <c r="P300" s="122">
        <v>1.3140361313883999</v>
      </c>
      <c r="Q300" s="122">
        <v>1.3208139719136001</v>
      </c>
      <c r="R300" s="122">
        <v>1.2110706887506999</v>
      </c>
      <c r="S300" s="122">
        <v>1.0957129159225001</v>
      </c>
      <c r="T300" s="122">
        <v>1.3927611173156</v>
      </c>
      <c r="U300" s="122">
        <v>1.3635847365289</v>
      </c>
      <c r="V300" s="122">
        <v>1.3387303207550001</v>
      </c>
      <c r="W300" s="122">
        <v>1.1722034984178999</v>
      </c>
      <c r="X300" s="122">
        <v>1.2095474330945</v>
      </c>
      <c r="Y300" s="122">
        <v>0.96991707939570004</v>
      </c>
      <c r="Z300" s="122">
        <v>0.81924547073440002</v>
      </c>
      <c r="AA300" s="122">
        <v>0.72760181195130003</v>
      </c>
      <c r="AB300" s="122">
        <v>0.71820985985829999</v>
      </c>
      <c r="AC300" s="122">
        <v>0.77733523152189998</v>
      </c>
      <c r="AD300" s="122">
        <v>0.78485541759120003</v>
      </c>
      <c r="AE300" s="122">
        <v>0.83964684509090004</v>
      </c>
      <c r="AF300" s="122">
        <v>0.78321452897590005</v>
      </c>
      <c r="AG300" s="122">
        <v>0.73524141968989998</v>
      </c>
      <c r="AH300" s="122">
        <v>0.70847767355769997</v>
      </c>
      <c r="AI300" s="122">
        <v>0.62310929622</v>
      </c>
      <c r="AJ300" s="122">
        <v>0.55743700761350001</v>
      </c>
      <c r="AK300" s="122">
        <v>0.61234376891010001</v>
      </c>
      <c r="AL300" s="122">
        <v>0</v>
      </c>
    </row>
    <row r="301" spans="1:38" hidden="1" x14ac:dyDescent="0.25">
      <c r="A301" s="122" t="s">
        <v>1961</v>
      </c>
      <c r="B301" s="122">
        <v>1</v>
      </c>
      <c r="C301" s="122" t="s">
        <v>2141</v>
      </c>
      <c r="D301" s="122" t="s">
        <v>2113</v>
      </c>
      <c r="E301" s="122">
        <v>7</v>
      </c>
      <c r="F301" s="122">
        <v>2.6896439678903001</v>
      </c>
      <c r="G301" s="122">
        <v>2.4917322367847001</v>
      </c>
      <c r="H301" s="122">
        <v>3.1307828718975999</v>
      </c>
      <c r="I301" s="122">
        <v>2.8704227872122998</v>
      </c>
      <c r="J301" s="122">
        <v>3.0567455609191998</v>
      </c>
      <c r="K301" s="122">
        <v>3.0134024633376</v>
      </c>
      <c r="L301" s="122">
        <v>2.7289991823470001</v>
      </c>
      <c r="M301" s="122">
        <v>2.3013271190498998</v>
      </c>
      <c r="N301" s="122">
        <v>2.6574853666418998</v>
      </c>
      <c r="O301" s="122">
        <v>3.3887101177645</v>
      </c>
      <c r="P301" s="122">
        <v>2.6973029172978999</v>
      </c>
      <c r="Q301" s="122">
        <v>2.8052993906783001</v>
      </c>
      <c r="R301" s="122">
        <v>2.8829240834135001</v>
      </c>
      <c r="S301" s="122">
        <v>3.1146136561399</v>
      </c>
      <c r="T301" s="122">
        <v>3.3296812143788999</v>
      </c>
      <c r="U301" s="122">
        <v>2.9884230828519001</v>
      </c>
      <c r="V301" s="122">
        <v>2.9969297091081</v>
      </c>
      <c r="W301" s="122">
        <v>2.3653276905740999</v>
      </c>
      <c r="X301" s="122">
        <v>2.6734998413999</v>
      </c>
      <c r="Y301" s="122">
        <v>2.1315549273982</v>
      </c>
      <c r="Z301" s="122">
        <v>2.0079425268768998</v>
      </c>
      <c r="AA301" s="122">
        <v>1.9050849054098999</v>
      </c>
      <c r="AB301" s="122">
        <v>2.9836824268936999</v>
      </c>
      <c r="AC301" s="122">
        <v>3.1547929547022</v>
      </c>
      <c r="AD301" s="122">
        <v>2.2534193314849</v>
      </c>
      <c r="AE301" s="122">
        <v>3.4728767724671998</v>
      </c>
      <c r="AF301" s="122">
        <v>3.0008234306438002</v>
      </c>
      <c r="AG301" s="122">
        <v>3.3338813540558001</v>
      </c>
      <c r="AH301" s="122">
        <v>3.5665951062357002</v>
      </c>
      <c r="AI301" s="122">
        <v>3.3716126262945001</v>
      </c>
      <c r="AJ301" s="122">
        <v>2.5658933242683002</v>
      </c>
      <c r="AK301" s="122">
        <v>3.4431717800601001</v>
      </c>
      <c r="AL301" s="122">
        <v>0</v>
      </c>
    </row>
    <row r="302" spans="1:38" hidden="1" x14ac:dyDescent="0.25">
      <c r="A302" s="122" t="s">
        <v>1961</v>
      </c>
      <c r="B302" s="122">
        <v>1</v>
      </c>
      <c r="C302" s="122" t="s">
        <v>2141</v>
      </c>
      <c r="D302" s="122" t="s">
        <v>2114</v>
      </c>
      <c r="E302" s="122">
        <v>7</v>
      </c>
      <c r="F302" s="122">
        <v>0.82577530804569999</v>
      </c>
      <c r="G302" s="122">
        <v>0.88607739069290004</v>
      </c>
      <c r="H302" s="122">
        <v>0.99727628986979999</v>
      </c>
      <c r="I302" s="122">
        <v>1.0097463821146</v>
      </c>
      <c r="J302" s="122">
        <v>1.0634515541052001</v>
      </c>
      <c r="K302" s="122">
        <v>0.90361980993680002</v>
      </c>
      <c r="L302" s="122">
        <v>0.83682523217460003</v>
      </c>
      <c r="M302" s="122">
        <v>0.92507467011489997</v>
      </c>
      <c r="N302" s="122">
        <v>0.92834157665509998</v>
      </c>
      <c r="O302" s="122">
        <v>1.4123253891950001</v>
      </c>
      <c r="P302" s="122">
        <v>0.89907578838869995</v>
      </c>
      <c r="Q302" s="122">
        <v>0.94761590557419995</v>
      </c>
      <c r="R302" s="122">
        <v>1.0080054672490999</v>
      </c>
      <c r="S302" s="122">
        <v>0.84842406143390003</v>
      </c>
      <c r="T302" s="122">
        <v>1.0613204994309</v>
      </c>
      <c r="U302" s="122">
        <v>1.3374964312943001</v>
      </c>
      <c r="V302" s="122">
        <v>1.5801519101078001</v>
      </c>
      <c r="W302" s="122">
        <v>0.76066374143420001</v>
      </c>
      <c r="X302" s="122">
        <v>0.73683333281889996</v>
      </c>
      <c r="Y302" s="122">
        <v>0.69499509073120003</v>
      </c>
      <c r="Z302" s="122">
        <v>0.60204997691259998</v>
      </c>
      <c r="AA302" s="122">
        <v>0.6052031463459</v>
      </c>
      <c r="AB302" s="122">
        <v>0.5686875381855</v>
      </c>
      <c r="AC302" s="122">
        <v>0.62000225967120004</v>
      </c>
      <c r="AD302" s="122">
        <v>0.69404153927809997</v>
      </c>
      <c r="AE302" s="122">
        <v>0.77426074642669995</v>
      </c>
      <c r="AF302" s="122">
        <v>0.73994546485180002</v>
      </c>
      <c r="AG302" s="122">
        <v>0.72035245395580005</v>
      </c>
      <c r="AH302" s="122">
        <v>0.7481993322771</v>
      </c>
      <c r="AI302" s="122">
        <v>0.72630408874579999</v>
      </c>
      <c r="AJ302" s="122">
        <v>0.61690641786389999</v>
      </c>
      <c r="AK302" s="122">
        <v>0.62074588131029995</v>
      </c>
      <c r="AL302" s="122">
        <v>0</v>
      </c>
    </row>
    <row r="303" spans="1:38" hidden="1" x14ac:dyDescent="0.25">
      <c r="A303" s="122" t="s">
        <v>1961</v>
      </c>
      <c r="B303" s="122">
        <v>1</v>
      </c>
      <c r="C303" s="122" t="s">
        <v>2141</v>
      </c>
      <c r="D303" s="122" t="s">
        <v>2115</v>
      </c>
      <c r="E303" s="122">
        <v>7</v>
      </c>
      <c r="F303" s="122">
        <v>0.43281068996400002</v>
      </c>
      <c r="G303" s="122">
        <v>0.39249811852979999</v>
      </c>
      <c r="H303" s="122">
        <v>0.46815566756979998</v>
      </c>
      <c r="I303" s="122">
        <v>0.402615770915</v>
      </c>
      <c r="J303" s="122">
        <v>0.4067153118131</v>
      </c>
      <c r="K303" s="122">
        <v>0.40982099426410001</v>
      </c>
      <c r="L303" s="122">
        <v>0.4084143956797</v>
      </c>
      <c r="M303" s="122">
        <v>0.37267818305529998</v>
      </c>
      <c r="N303" s="122">
        <v>0.42425376084729999</v>
      </c>
      <c r="O303" s="122">
        <v>0.55326621305779999</v>
      </c>
      <c r="P303" s="122">
        <v>0.3983163537751</v>
      </c>
      <c r="Q303" s="122">
        <v>0.34072875671739999</v>
      </c>
      <c r="R303" s="122">
        <v>0.35217799160390001</v>
      </c>
      <c r="S303" s="122">
        <v>0.31320686522640001</v>
      </c>
      <c r="T303" s="122">
        <v>0.33228478215439999</v>
      </c>
      <c r="U303" s="122">
        <v>0.31457341172190001</v>
      </c>
      <c r="V303" s="122">
        <v>0.3166042558228</v>
      </c>
      <c r="W303" s="122">
        <v>0.32178405455019998</v>
      </c>
      <c r="X303" s="122">
        <v>0.32645970644569999</v>
      </c>
      <c r="Y303" s="122">
        <v>0.27925900763830003</v>
      </c>
      <c r="Z303" s="122">
        <v>0.2670631099811</v>
      </c>
      <c r="AA303" s="122">
        <v>0.25852787446390002</v>
      </c>
      <c r="AB303" s="122">
        <v>0.23304916773189999</v>
      </c>
      <c r="AC303" s="122">
        <v>0.27913333099850002</v>
      </c>
      <c r="AD303" s="122">
        <v>0.29006448605610002</v>
      </c>
      <c r="AE303" s="122">
        <v>0.30257745092760002</v>
      </c>
      <c r="AF303" s="122">
        <v>0.28644071204659999</v>
      </c>
      <c r="AG303" s="122">
        <v>0.26851292039199998</v>
      </c>
      <c r="AH303" s="122">
        <v>0.26537748955590001</v>
      </c>
      <c r="AI303" s="122">
        <v>0.246048035177</v>
      </c>
      <c r="AJ303" s="122">
        <v>0.23489718685620001</v>
      </c>
      <c r="AK303" s="122">
        <v>0.2391730540557</v>
      </c>
      <c r="AL303" s="122">
        <v>0</v>
      </c>
    </row>
    <row r="304" spans="1:38" hidden="1" x14ac:dyDescent="0.25">
      <c r="A304" s="122" t="s">
        <v>1961</v>
      </c>
      <c r="B304" s="122">
        <v>1</v>
      </c>
      <c r="C304" s="122" t="s">
        <v>2141</v>
      </c>
      <c r="D304" s="122" t="s">
        <v>2116</v>
      </c>
      <c r="E304" s="122">
        <v>7</v>
      </c>
      <c r="F304" s="122">
        <v>2.3372097572129</v>
      </c>
      <c r="G304" s="122">
        <v>2.2005271394638002</v>
      </c>
      <c r="H304" s="122">
        <v>2.5349288816456998</v>
      </c>
      <c r="I304" s="122">
        <v>2.1783948613358999</v>
      </c>
      <c r="J304" s="122">
        <v>2.4777421803427</v>
      </c>
      <c r="K304" s="122">
        <v>3.1982107901056001</v>
      </c>
      <c r="L304" s="122">
        <v>2.6868109577683001</v>
      </c>
      <c r="M304" s="122">
        <v>1.9895489869934999</v>
      </c>
      <c r="N304" s="122">
        <v>2.5049132705971</v>
      </c>
      <c r="O304" s="122">
        <v>3.3359381104003001</v>
      </c>
      <c r="P304" s="122">
        <v>3.2126580734953998</v>
      </c>
      <c r="Q304" s="122">
        <v>2.8362411674293</v>
      </c>
      <c r="R304" s="122">
        <v>3.2071999071134001</v>
      </c>
      <c r="S304" s="122">
        <v>3.5092703960167002</v>
      </c>
      <c r="T304" s="122">
        <v>6.6365849351007</v>
      </c>
      <c r="U304" s="122">
        <v>4.5111476804657</v>
      </c>
      <c r="V304" s="122">
        <v>4.0864940573441997</v>
      </c>
      <c r="W304" s="122">
        <v>2.5085416618720999</v>
      </c>
      <c r="X304" s="122">
        <v>3.3046798085586002</v>
      </c>
      <c r="Y304" s="122">
        <v>2.4446042298069002</v>
      </c>
      <c r="Z304" s="122">
        <v>2.8649928109031002</v>
      </c>
      <c r="AA304" s="122">
        <v>2.7091668815807002</v>
      </c>
      <c r="AB304" s="122">
        <v>3.9487076323169998</v>
      </c>
      <c r="AC304" s="122">
        <v>4.3531856031437002</v>
      </c>
      <c r="AD304" s="122">
        <v>2.7818176971587998</v>
      </c>
      <c r="AE304" s="122">
        <v>4.6880833796624</v>
      </c>
      <c r="AF304" s="122">
        <v>3.5023831570602</v>
      </c>
      <c r="AG304" s="122">
        <v>4.2714015158127001</v>
      </c>
      <c r="AH304" s="122">
        <v>4.7095602835891999</v>
      </c>
      <c r="AI304" s="122">
        <v>4.3181384187205998</v>
      </c>
      <c r="AJ304" s="122">
        <v>2.7965949689666001</v>
      </c>
      <c r="AK304" s="122">
        <v>4.5775564884106004</v>
      </c>
      <c r="AL304" s="122">
        <v>0</v>
      </c>
    </row>
    <row r="305" spans="1:38" hidden="1" x14ac:dyDescent="0.25">
      <c r="A305" s="122" t="s">
        <v>1961</v>
      </c>
      <c r="B305" s="122">
        <v>1</v>
      </c>
      <c r="C305" s="122" t="s">
        <v>2141</v>
      </c>
      <c r="D305" s="122" t="s">
        <v>2138</v>
      </c>
      <c r="E305" s="122">
        <v>7</v>
      </c>
      <c r="F305" s="122">
        <v>2.2736188216705</v>
      </c>
      <c r="G305" s="122">
        <v>3.4830444842283002</v>
      </c>
      <c r="H305" s="122">
        <v>1.6109362065049</v>
      </c>
      <c r="I305" s="122">
        <v>1.5759784471925999</v>
      </c>
      <c r="J305" s="122">
        <v>1.3802437241479999</v>
      </c>
      <c r="K305" s="122">
        <v>3.2397787498485999</v>
      </c>
      <c r="L305" s="122">
        <v>4.4341505214200003</v>
      </c>
      <c r="M305" s="122">
        <v>4.7030841506107999</v>
      </c>
      <c r="N305" s="122">
        <v>4.6742964402901999</v>
      </c>
      <c r="O305" s="122">
        <v>8.2538323475680002</v>
      </c>
      <c r="P305" s="122">
        <v>8.9570986831999999</v>
      </c>
      <c r="Q305" s="122">
        <v>3.0459434690813998</v>
      </c>
      <c r="R305" s="122">
        <v>6.3971964837646</v>
      </c>
      <c r="S305" s="122">
        <v>5.0647359250633004</v>
      </c>
      <c r="T305" s="122">
        <v>4.1913492762400004</v>
      </c>
      <c r="U305" s="122">
        <v>4.02087043592</v>
      </c>
      <c r="V305" s="122">
        <v>2.67482182576</v>
      </c>
      <c r="W305" s="122">
        <v>3.4204040595545999</v>
      </c>
      <c r="X305" s="122">
        <v>2.4970197630767998</v>
      </c>
      <c r="Y305" s="122">
        <v>0.88511133726400004</v>
      </c>
      <c r="Z305" s="122">
        <v>0.28219597806399999</v>
      </c>
      <c r="AA305" s="122">
        <v>0.32828930886399998</v>
      </c>
      <c r="AB305" s="122">
        <v>0.65950008917759995</v>
      </c>
      <c r="AC305" s="122">
        <v>0.230851396864</v>
      </c>
      <c r="AD305" s="122">
        <v>0.31548732846400002</v>
      </c>
      <c r="AE305" s="122">
        <v>0.25998132846400002</v>
      </c>
      <c r="AF305" s="122">
        <v>0.21540199523549999</v>
      </c>
      <c r="AG305" s="122">
        <v>6.5518928463999995E-2</v>
      </c>
      <c r="AH305" s="122">
        <v>6.5518928463999995E-2</v>
      </c>
      <c r="AI305" s="122">
        <v>6.5518928463999995E-2</v>
      </c>
      <c r="AJ305" s="122">
        <v>6.5698432377599994E-2</v>
      </c>
      <c r="AK305" s="122">
        <v>6.5518928463999995E-2</v>
      </c>
      <c r="AL305" s="122">
        <v>0</v>
      </c>
    </row>
    <row r="306" spans="1:38" hidden="1" x14ac:dyDescent="0.25">
      <c r="A306" s="122" t="s">
        <v>1961</v>
      </c>
      <c r="B306" s="122">
        <v>1</v>
      </c>
      <c r="C306" s="122" t="s">
        <v>2141</v>
      </c>
      <c r="D306" s="122" t="s">
        <v>2117</v>
      </c>
      <c r="E306" s="122">
        <v>7</v>
      </c>
      <c r="F306" s="122">
        <v>8.0362841236900004E-2</v>
      </c>
      <c r="G306" s="122">
        <v>6.27274874664E-2</v>
      </c>
      <c r="H306" s="122">
        <v>6.6600295460699996E-2</v>
      </c>
      <c r="I306" s="122">
        <v>6.5408155966299994E-2</v>
      </c>
      <c r="J306" s="122">
        <v>6.8556408479099995E-2</v>
      </c>
      <c r="K306" s="122">
        <v>6.6504847337100007E-2</v>
      </c>
      <c r="L306" s="122">
        <v>6.6370404619200005E-2</v>
      </c>
      <c r="M306" s="122">
        <v>6.4048034412899996E-2</v>
      </c>
      <c r="N306" s="122">
        <v>6.8132353913500004E-2</v>
      </c>
      <c r="O306" s="122">
        <v>8.3737513921200005E-2</v>
      </c>
      <c r="P306" s="122">
        <v>7.0474011365800004E-2</v>
      </c>
      <c r="Q306" s="122">
        <v>6.8715718950499993E-2</v>
      </c>
      <c r="R306" s="122">
        <v>7.2766665864999996E-2</v>
      </c>
      <c r="S306" s="122">
        <v>6.1365451674699999E-2</v>
      </c>
      <c r="T306" s="122">
        <v>5.79534338974E-2</v>
      </c>
      <c r="U306" s="122">
        <v>6.3793188613299995E-2</v>
      </c>
      <c r="V306" s="122">
        <v>6.4480167572800007E-2</v>
      </c>
      <c r="W306" s="122">
        <v>6.1058763497500002E-2</v>
      </c>
      <c r="X306" s="122">
        <v>5.8980369368699999E-2</v>
      </c>
      <c r="Y306" s="122">
        <v>5.0189351639399998E-2</v>
      </c>
      <c r="Z306" s="122">
        <v>5.3307760499400003E-2</v>
      </c>
      <c r="AA306" s="122">
        <v>4.9549563054899999E-2</v>
      </c>
      <c r="AB306" s="122">
        <v>4.6023710409200003E-2</v>
      </c>
      <c r="AC306" s="122">
        <v>5.2675420841799998E-2</v>
      </c>
      <c r="AD306" s="122">
        <v>5.4823064801500003E-2</v>
      </c>
      <c r="AE306" s="122">
        <v>5.6768157357100002E-2</v>
      </c>
      <c r="AF306" s="122">
        <v>5.0495034493499999E-2</v>
      </c>
      <c r="AG306" s="122">
        <v>6.1120101027200002E-2</v>
      </c>
      <c r="AH306" s="122">
        <v>5.4834055243699997E-2</v>
      </c>
      <c r="AI306" s="122">
        <v>4.76435844673E-2</v>
      </c>
      <c r="AJ306" s="122">
        <v>4.3096813819199997E-2</v>
      </c>
      <c r="AK306" s="122">
        <v>4.6026325359299999E-2</v>
      </c>
      <c r="AL306" s="122">
        <v>0</v>
      </c>
    </row>
    <row r="307" spans="1:38" hidden="1" x14ac:dyDescent="0.25">
      <c r="A307" s="122" t="s">
        <v>1961</v>
      </c>
      <c r="B307" s="122">
        <v>1</v>
      </c>
      <c r="C307" s="122" t="s">
        <v>2141</v>
      </c>
      <c r="D307" s="122" t="s">
        <v>2118</v>
      </c>
      <c r="E307" s="122">
        <v>7</v>
      </c>
      <c r="F307" s="122">
        <v>0.35279413710719998</v>
      </c>
      <c r="G307" s="122">
        <v>0.38425269632030001</v>
      </c>
      <c r="H307" s="122">
        <v>0.44723739996900003</v>
      </c>
      <c r="I307" s="122">
        <v>0.38703041658729997</v>
      </c>
      <c r="J307" s="122">
        <v>0.41500326526600001</v>
      </c>
      <c r="K307" s="122">
        <v>0.4046196454928</v>
      </c>
      <c r="L307" s="122">
        <v>0.37279741828200003</v>
      </c>
      <c r="M307" s="122">
        <v>0.55829607237519996</v>
      </c>
      <c r="N307" s="122">
        <v>0.5438821614321</v>
      </c>
      <c r="O307" s="122">
        <v>0.58058203386749996</v>
      </c>
      <c r="P307" s="122">
        <v>0.42798045266149998</v>
      </c>
      <c r="Q307" s="122">
        <v>0.57771383233999996</v>
      </c>
      <c r="R307" s="122">
        <v>0.45169653974270002</v>
      </c>
      <c r="S307" s="122">
        <v>0.36993753418440001</v>
      </c>
      <c r="T307" s="122">
        <v>0.57354898422529998</v>
      </c>
      <c r="U307" s="122">
        <v>0.54505828807239998</v>
      </c>
      <c r="V307" s="122">
        <v>0.6248033129692</v>
      </c>
      <c r="W307" s="122">
        <v>0.53060237292159995</v>
      </c>
      <c r="X307" s="122">
        <v>0.55907551111830001</v>
      </c>
      <c r="Y307" s="122">
        <v>0.53964091537879999</v>
      </c>
      <c r="Z307" s="122">
        <v>0.3703076086114</v>
      </c>
      <c r="AA307" s="122">
        <v>0.35278640299489999</v>
      </c>
      <c r="AB307" s="122">
        <v>0.30936146052070002</v>
      </c>
      <c r="AC307" s="122">
        <v>0.36385602054490002</v>
      </c>
      <c r="AD307" s="122">
        <v>0.37839614340860001</v>
      </c>
      <c r="AE307" s="122">
        <v>0.41361745033179997</v>
      </c>
      <c r="AF307" s="122">
        <v>0.40184208205630001</v>
      </c>
      <c r="AG307" s="122">
        <v>0.35875153440949997</v>
      </c>
      <c r="AH307" s="122">
        <v>0.35862253096169999</v>
      </c>
      <c r="AI307" s="122">
        <v>0.33448595970630002</v>
      </c>
      <c r="AJ307" s="122">
        <v>0.30460997310240001</v>
      </c>
      <c r="AK307" s="122">
        <v>0.33706414426749998</v>
      </c>
      <c r="AL307" s="122">
        <v>0</v>
      </c>
    </row>
    <row r="308" spans="1:38" hidden="1" x14ac:dyDescent="0.25">
      <c r="A308" s="122" t="s">
        <v>1961</v>
      </c>
      <c r="B308" s="122">
        <v>1</v>
      </c>
      <c r="C308" s="122" t="s">
        <v>2141</v>
      </c>
      <c r="D308" s="122" t="s">
        <v>2119</v>
      </c>
      <c r="E308" s="122">
        <v>7</v>
      </c>
      <c r="F308" s="122">
        <v>0.1974703116922</v>
      </c>
      <c r="G308" s="122">
        <v>0.1108016844067</v>
      </c>
      <c r="H308" s="122">
        <v>0.12795335221779999</v>
      </c>
      <c r="I308" s="122">
        <v>0.14241411295090001</v>
      </c>
      <c r="J308" s="122">
        <v>0.13346572206179999</v>
      </c>
      <c r="K308" s="122">
        <v>0.120910096129</v>
      </c>
      <c r="L308" s="122">
        <v>0.1213147467702</v>
      </c>
      <c r="M308" s="122">
        <v>0.11340108838930001</v>
      </c>
      <c r="N308" s="122">
        <v>0.110678625919</v>
      </c>
      <c r="O308" s="122">
        <v>0.10836089313570001</v>
      </c>
      <c r="P308" s="122">
        <v>0.1179444924761</v>
      </c>
      <c r="Q308" s="122">
        <v>0.1036253725681</v>
      </c>
      <c r="R308" s="122">
        <v>0.14691111681589999</v>
      </c>
      <c r="S308" s="122">
        <v>0.1141633464543</v>
      </c>
      <c r="T308" s="122">
        <v>0.1311593617457</v>
      </c>
      <c r="U308" s="122">
        <v>0.12410762874759999</v>
      </c>
      <c r="V308" s="122">
        <v>0.122386590305</v>
      </c>
      <c r="W308" s="122">
        <v>0.1174580270841</v>
      </c>
      <c r="X308" s="122">
        <v>0.1007303180367</v>
      </c>
      <c r="Y308" s="122">
        <v>9.8157424532499996E-2</v>
      </c>
      <c r="Z308" s="122">
        <v>9.0544912815000003E-2</v>
      </c>
      <c r="AA308" s="122">
        <v>8.1804584570400005E-2</v>
      </c>
      <c r="AB308" s="122">
        <v>8.1379845457299996E-2</v>
      </c>
      <c r="AC308" s="122">
        <v>9.5150373005200004E-2</v>
      </c>
      <c r="AD308" s="122">
        <v>9.0959330962600005E-2</v>
      </c>
      <c r="AE308" s="122">
        <v>9.6885219732899999E-2</v>
      </c>
      <c r="AF308" s="122">
        <v>9.3989776928800006E-2</v>
      </c>
      <c r="AG308" s="122">
        <v>8.82976523411E-2</v>
      </c>
      <c r="AH308" s="122">
        <v>9.5941620307500003E-2</v>
      </c>
      <c r="AI308" s="122">
        <v>9.8849628207899998E-2</v>
      </c>
      <c r="AJ308" s="122">
        <v>9.8543757044099997E-2</v>
      </c>
      <c r="AK308" s="122">
        <v>0.1101582606605</v>
      </c>
      <c r="AL308" s="122">
        <v>0</v>
      </c>
    </row>
    <row r="309" spans="1:38" hidden="1" x14ac:dyDescent="0.25">
      <c r="A309" s="122" t="s">
        <v>1961</v>
      </c>
      <c r="B309" s="122">
        <v>1</v>
      </c>
      <c r="C309" s="122" t="s">
        <v>2141</v>
      </c>
      <c r="D309" s="122" t="s">
        <v>2120</v>
      </c>
      <c r="E309" s="122">
        <v>7</v>
      </c>
      <c r="F309" s="122">
        <v>1.0186795382248</v>
      </c>
      <c r="G309" s="122">
        <v>1.0007963642461</v>
      </c>
      <c r="H309" s="122">
        <v>1.2491436339738999</v>
      </c>
      <c r="I309" s="122">
        <v>1.0625267583522999</v>
      </c>
      <c r="J309" s="122">
        <v>1.1466813657223001</v>
      </c>
      <c r="K309" s="122">
        <v>1.1139604010016999</v>
      </c>
      <c r="L309" s="122">
        <v>1.0778878076595</v>
      </c>
      <c r="M309" s="122">
        <v>1.1062261224454999</v>
      </c>
      <c r="N309" s="122">
        <v>1.1517560524960999</v>
      </c>
      <c r="O309" s="122">
        <v>1.3923635712125999</v>
      </c>
      <c r="P309" s="122">
        <v>1.1584525469411999</v>
      </c>
      <c r="Q309" s="122">
        <v>1.3271123031780001</v>
      </c>
      <c r="R309" s="122">
        <v>1.3004122806212</v>
      </c>
      <c r="S309" s="122">
        <v>1.1173544047688</v>
      </c>
      <c r="T309" s="122">
        <v>1.3685923647975</v>
      </c>
      <c r="U309" s="122">
        <v>1.3301398022511</v>
      </c>
      <c r="V309" s="122">
        <v>1.4151687916163</v>
      </c>
      <c r="W309" s="122">
        <v>1.2572040365821999</v>
      </c>
      <c r="X309" s="122">
        <v>1.2820155193939</v>
      </c>
      <c r="Y309" s="122">
        <v>0.90911682438870001</v>
      </c>
      <c r="Z309" s="122">
        <v>0.82996061148540001</v>
      </c>
      <c r="AA309" s="122">
        <v>0.80930693448610003</v>
      </c>
      <c r="AB309" s="122">
        <v>0.77162108349479996</v>
      </c>
      <c r="AC309" s="122">
        <v>0.87079619216299997</v>
      </c>
      <c r="AD309" s="122">
        <v>0.8841593504784</v>
      </c>
      <c r="AE309" s="122">
        <v>0.92668632185970001</v>
      </c>
      <c r="AF309" s="122">
        <v>0.86923081042850003</v>
      </c>
      <c r="AG309" s="122">
        <v>0.91840412036719998</v>
      </c>
      <c r="AH309" s="122">
        <v>0.94491196031900004</v>
      </c>
      <c r="AI309" s="122">
        <v>0.92495201036359997</v>
      </c>
      <c r="AJ309" s="122">
        <v>0.87521408159509995</v>
      </c>
      <c r="AK309" s="122">
        <v>0.95494999389589996</v>
      </c>
      <c r="AL309" s="122">
        <v>0</v>
      </c>
    </row>
    <row r="310" spans="1:38" hidden="1" x14ac:dyDescent="0.25">
      <c r="A310" s="122" t="s">
        <v>1961</v>
      </c>
      <c r="B310" s="122">
        <v>1</v>
      </c>
      <c r="C310" s="122" t="s">
        <v>2141</v>
      </c>
      <c r="D310" s="122" t="s">
        <v>2121</v>
      </c>
      <c r="E310" s="122">
        <v>7</v>
      </c>
      <c r="F310" s="122">
        <v>53.064464008593198</v>
      </c>
      <c r="G310" s="122">
        <v>58.5557936316793</v>
      </c>
      <c r="H310" s="122">
        <v>60.737574593886599</v>
      </c>
      <c r="I310" s="122">
        <v>54.587502466100702</v>
      </c>
      <c r="J310" s="122">
        <v>60.736850191505503</v>
      </c>
      <c r="K310" s="122">
        <v>57.390694431891298</v>
      </c>
      <c r="L310" s="122">
        <v>57.090541372070597</v>
      </c>
      <c r="M310" s="122">
        <v>69.157790183137493</v>
      </c>
      <c r="N310" s="122">
        <v>69.764151616713505</v>
      </c>
      <c r="O310" s="122">
        <v>74.167079849527099</v>
      </c>
      <c r="P310" s="122">
        <v>56.2468020523051</v>
      </c>
      <c r="Q310" s="122">
        <v>55.976155472647697</v>
      </c>
      <c r="R310" s="122">
        <v>55.8501091902463</v>
      </c>
      <c r="S310" s="122">
        <v>55.813835519816003</v>
      </c>
      <c r="T310" s="122">
        <v>57.744952873714098</v>
      </c>
      <c r="U310" s="122">
        <v>57.554088880612802</v>
      </c>
      <c r="V310" s="122">
        <v>55.789299537267802</v>
      </c>
      <c r="W310" s="122">
        <v>47.860290044864698</v>
      </c>
      <c r="X310" s="122">
        <v>40.994350380169202</v>
      </c>
      <c r="Y310" s="122">
        <v>38.4148862883739</v>
      </c>
      <c r="Z310" s="122">
        <v>42.938741669965502</v>
      </c>
      <c r="AA310" s="122">
        <v>40.8867867489395</v>
      </c>
      <c r="AB310" s="122">
        <v>39.239031176648197</v>
      </c>
      <c r="AC310" s="122">
        <v>48.328112735851903</v>
      </c>
      <c r="AD310" s="122">
        <v>47.645374456999299</v>
      </c>
      <c r="AE310" s="122">
        <v>51.3053515515439</v>
      </c>
      <c r="AF310" s="122">
        <v>48.600358934158301</v>
      </c>
      <c r="AG310" s="122">
        <v>56.016626782180303</v>
      </c>
      <c r="AH310" s="122">
        <v>69.356536801951805</v>
      </c>
      <c r="AI310" s="122">
        <v>69.016752851104101</v>
      </c>
      <c r="AJ310" s="122">
        <v>64.497041587840997</v>
      </c>
      <c r="AK310" s="122">
        <v>75.945723218754907</v>
      </c>
      <c r="AL310" s="122">
        <v>0</v>
      </c>
    </row>
    <row r="311" spans="1:38" hidden="1" x14ac:dyDescent="0.25">
      <c r="A311" s="122" t="s">
        <v>1961</v>
      </c>
      <c r="B311" s="122">
        <v>1</v>
      </c>
      <c r="C311" s="122" t="s">
        <v>2141</v>
      </c>
      <c r="D311" s="122" t="s">
        <v>2139</v>
      </c>
      <c r="E311" s="122">
        <v>7</v>
      </c>
      <c r="F311" s="122">
        <v>0.12574979999999999</v>
      </c>
      <c r="G311" s="122">
        <v>0.12574979999999999</v>
      </c>
      <c r="H311" s="122">
        <v>0.12609432000000001</v>
      </c>
      <c r="I311" s="122">
        <v>0.12574979999999999</v>
      </c>
      <c r="J311" s="122">
        <v>0.1117776</v>
      </c>
      <c r="K311" s="122">
        <v>0.1117776</v>
      </c>
      <c r="L311" s="122">
        <v>0.11208384</v>
      </c>
      <c r="M311" s="122">
        <v>0.12574979999999999</v>
      </c>
      <c r="N311" s="122">
        <v>0.12574979999999999</v>
      </c>
      <c r="O311" s="122">
        <v>0.12574979999999999</v>
      </c>
      <c r="P311" s="122">
        <v>0.12605604000000001</v>
      </c>
      <c r="Q311" s="122">
        <v>0.12605604000000001</v>
      </c>
      <c r="R311" s="122">
        <v>0.12946295999999999</v>
      </c>
      <c r="S311" s="122">
        <v>0.12946295999999999</v>
      </c>
      <c r="T311" s="122">
        <v>0.12946295999999999</v>
      </c>
      <c r="U311" s="122">
        <v>0.12605604000000001</v>
      </c>
      <c r="V311" s="122">
        <v>0.13273589999999999</v>
      </c>
      <c r="W311" s="122">
        <v>0.13273589999999999</v>
      </c>
      <c r="X311" s="122">
        <v>0.13309956000000001</v>
      </c>
      <c r="Y311" s="122">
        <v>0.13273589999999999</v>
      </c>
      <c r="Z311" s="122">
        <v>0.17018139600000001</v>
      </c>
      <c r="AA311" s="122">
        <v>0.13273589999999999</v>
      </c>
      <c r="AB311" s="122">
        <v>0.13309956000000001</v>
      </c>
      <c r="AC311" s="122">
        <v>0.13273589999999999</v>
      </c>
      <c r="AD311" s="122">
        <v>0.13273589999999999</v>
      </c>
      <c r="AE311" s="122">
        <v>0.13273589999999999</v>
      </c>
      <c r="AF311" s="122">
        <v>0.13309956000000001</v>
      </c>
      <c r="AG311" s="122">
        <v>0.15434496000010001</v>
      </c>
      <c r="AH311" s="122">
        <v>0.15985727999999999</v>
      </c>
      <c r="AI311" s="122">
        <v>0.162844311174</v>
      </c>
      <c r="AJ311" s="122">
        <v>0.1632904599717</v>
      </c>
      <c r="AK311" s="122">
        <v>0.162844311174</v>
      </c>
      <c r="AL311" s="122">
        <v>0</v>
      </c>
    </row>
    <row r="312" spans="1:38" hidden="1" x14ac:dyDescent="0.25">
      <c r="A312" s="122" t="s">
        <v>1961</v>
      </c>
      <c r="B312" s="122">
        <v>1</v>
      </c>
      <c r="C312" s="122" t="s">
        <v>2141</v>
      </c>
      <c r="D312" s="122" t="s">
        <v>2122</v>
      </c>
      <c r="E312" s="122">
        <v>7</v>
      </c>
      <c r="F312" s="122">
        <v>0.19335945768070001</v>
      </c>
      <c r="G312" s="122">
        <v>0.15939987605780001</v>
      </c>
      <c r="H312" s="122">
        <v>0.1820807288421</v>
      </c>
      <c r="I312" s="122">
        <v>0.18753398249700001</v>
      </c>
      <c r="J312" s="122">
        <v>0.22435208340980001</v>
      </c>
      <c r="K312" s="122">
        <v>0.34474197744899998</v>
      </c>
      <c r="L312" s="122">
        <v>0.37243331261259999</v>
      </c>
      <c r="M312" s="122">
        <v>0.1503099165989</v>
      </c>
      <c r="N312" s="122">
        <v>0.21646895554689999</v>
      </c>
      <c r="O312" s="122">
        <v>0.33332731564759999</v>
      </c>
      <c r="P312" s="122">
        <v>0.3702087020482</v>
      </c>
      <c r="Q312" s="122">
        <v>0.27791667159729999</v>
      </c>
      <c r="R312" s="122">
        <v>0.20516195262920001</v>
      </c>
      <c r="S312" s="122">
        <v>0.15940564765910001</v>
      </c>
      <c r="T312" s="122">
        <v>0.19661754850490001</v>
      </c>
      <c r="U312" s="122">
        <v>0.21079153917099999</v>
      </c>
      <c r="V312" s="122">
        <v>0.22353317082990001</v>
      </c>
      <c r="W312" s="122">
        <v>0.2156083587847</v>
      </c>
      <c r="X312" s="122">
        <v>0.19969656810210001</v>
      </c>
      <c r="Y312" s="122">
        <v>0.19281874548969999</v>
      </c>
      <c r="Z312" s="122">
        <v>0.27819110375290002</v>
      </c>
      <c r="AA312" s="122">
        <v>0.26929389510759999</v>
      </c>
      <c r="AB312" s="122">
        <v>0.24028897288539999</v>
      </c>
      <c r="AC312" s="122">
        <v>0.25694823474040002</v>
      </c>
      <c r="AD312" s="122">
        <v>0.2664132661659</v>
      </c>
      <c r="AE312" s="122">
        <v>0.26528930092379999</v>
      </c>
      <c r="AF312" s="122">
        <v>0.26418507096010002</v>
      </c>
      <c r="AG312" s="122">
        <v>0.25479475073140001</v>
      </c>
      <c r="AH312" s="122">
        <v>0.26081727309750002</v>
      </c>
      <c r="AI312" s="122">
        <v>0.25430759676980003</v>
      </c>
      <c r="AJ312" s="122">
        <v>0.24899860766000001</v>
      </c>
      <c r="AK312" s="122">
        <v>0.26706877408610002</v>
      </c>
      <c r="AL312" s="122">
        <v>0</v>
      </c>
    </row>
    <row r="313" spans="1:38" hidden="1" x14ac:dyDescent="0.25">
      <c r="A313" s="122" t="s">
        <v>1961</v>
      </c>
      <c r="B313" s="122">
        <v>1</v>
      </c>
      <c r="C313" s="122" t="s">
        <v>2141</v>
      </c>
      <c r="D313" s="122" t="s">
        <v>2123</v>
      </c>
      <c r="E313" s="122">
        <v>7</v>
      </c>
      <c r="F313" s="122">
        <v>0.6342623613717</v>
      </c>
      <c r="G313" s="122">
        <v>0.59257675139069999</v>
      </c>
      <c r="H313" s="122">
        <v>0.62271950074149995</v>
      </c>
      <c r="I313" s="122">
        <v>0.61421298669320001</v>
      </c>
      <c r="J313" s="122">
        <v>0.65567508070119995</v>
      </c>
      <c r="K313" s="122">
        <v>0.66429783294970002</v>
      </c>
      <c r="L313" s="122">
        <v>0.63831489267899999</v>
      </c>
      <c r="M313" s="122">
        <v>0.57994479027900003</v>
      </c>
      <c r="N313" s="122">
        <v>0.65237167472199997</v>
      </c>
      <c r="O313" s="122">
        <v>0.8226797522607</v>
      </c>
      <c r="P313" s="122">
        <v>0.81220747797280002</v>
      </c>
      <c r="Q313" s="122">
        <v>0.68357288676119998</v>
      </c>
      <c r="R313" s="122">
        <v>0.81235591840959998</v>
      </c>
      <c r="S313" s="122">
        <v>0.75636429300319996</v>
      </c>
      <c r="T313" s="122">
        <v>1.1720742022638999</v>
      </c>
      <c r="U313" s="122">
        <v>0.89009514169280002</v>
      </c>
      <c r="V313" s="122">
        <v>0.81884598009050003</v>
      </c>
      <c r="W313" s="122">
        <v>0.55525330625000002</v>
      </c>
      <c r="X313" s="122">
        <v>0.63421817805809999</v>
      </c>
      <c r="Y313" s="122">
        <v>0.45610472048709999</v>
      </c>
      <c r="Z313" s="122">
        <v>0.86651786078070003</v>
      </c>
      <c r="AA313" s="122">
        <v>0.81458668516779997</v>
      </c>
      <c r="AB313" s="122">
        <v>1.0383546755549999</v>
      </c>
      <c r="AC313" s="122">
        <v>1.0156207901118</v>
      </c>
      <c r="AD313" s="122">
        <v>0.74315261019019996</v>
      </c>
      <c r="AE313" s="122">
        <v>1.1079750882218999</v>
      </c>
      <c r="AF313" s="122">
        <v>0.99591769171370004</v>
      </c>
      <c r="AG313" s="122">
        <v>1.1102697135558</v>
      </c>
      <c r="AH313" s="122">
        <v>1.1467318637813</v>
      </c>
      <c r="AI313" s="122">
        <v>1.0755791026888999</v>
      </c>
      <c r="AJ313" s="122">
        <v>0.8395316784629</v>
      </c>
      <c r="AK313" s="122">
        <v>1.0628369671805</v>
      </c>
      <c r="AL313" s="122">
        <v>0</v>
      </c>
    </row>
    <row r="314" spans="1:38" hidden="1" x14ac:dyDescent="0.25">
      <c r="A314" s="122" t="s">
        <v>1961</v>
      </c>
      <c r="B314" s="122">
        <v>1</v>
      </c>
      <c r="C314" s="122" t="s">
        <v>2141</v>
      </c>
      <c r="D314" s="122" t="s">
        <v>2140</v>
      </c>
      <c r="E314" s="122">
        <v>7</v>
      </c>
      <c r="F314" s="122">
        <v>0.92030431389959999</v>
      </c>
      <c r="G314" s="122">
        <v>0.60242135549179998</v>
      </c>
      <c r="H314" s="122">
        <v>0.56767812496579995</v>
      </c>
      <c r="I314" s="122">
        <v>0.83260782122910004</v>
      </c>
      <c r="J314" s="122">
        <v>0.48343634959639997</v>
      </c>
      <c r="K314" s="122">
        <v>0.28503329949029999</v>
      </c>
      <c r="L314" s="122">
        <v>0.2438769165187</v>
      </c>
      <c r="M314" s="122">
        <v>0.24656823529409999</v>
      </c>
      <c r="N314" s="122">
        <v>0.2313088897136</v>
      </c>
      <c r="O314" s="122">
        <v>0.51962727272730003</v>
      </c>
      <c r="P314" s="122">
        <v>0.1114025809498</v>
      </c>
      <c r="Q314" s="122">
        <v>2.4389037909939999</v>
      </c>
      <c r="R314" s="122">
        <v>2.6934525498616</v>
      </c>
      <c r="S314" s="122">
        <v>2.6545551534629999</v>
      </c>
      <c r="T314" s="122">
        <v>2.9906807648</v>
      </c>
      <c r="U314" s="122">
        <v>3.3147910172000001</v>
      </c>
      <c r="V314" s="122">
        <v>3.6622579356</v>
      </c>
      <c r="W314" s="122">
        <v>3.7391969075999998</v>
      </c>
      <c r="X314" s="122">
        <v>2.4958142747999998</v>
      </c>
      <c r="Y314" s="122">
        <v>1.6079012532000001</v>
      </c>
      <c r="Z314" s="122">
        <v>1.3206852648</v>
      </c>
      <c r="AA314" s="122">
        <v>0.4543621632</v>
      </c>
      <c r="AB314" s="122">
        <v>7.2824254800000002E-2</v>
      </c>
      <c r="AC314" s="122">
        <v>6.6930283199999996E-2</v>
      </c>
      <c r="AD314" s="122">
        <v>3.4452000000000003E-2</v>
      </c>
      <c r="AE314" s="122">
        <v>0</v>
      </c>
      <c r="AF314" s="122">
        <v>0</v>
      </c>
      <c r="AG314" s="122">
        <v>0</v>
      </c>
      <c r="AH314" s="122">
        <v>0</v>
      </c>
      <c r="AI314" s="122">
        <v>0</v>
      </c>
      <c r="AJ314" s="122">
        <v>0</v>
      </c>
      <c r="AK314" s="122">
        <v>0</v>
      </c>
      <c r="AL314" s="122">
        <v>0</v>
      </c>
    </row>
    <row r="315" spans="1:38" hidden="1" x14ac:dyDescent="0.25">
      <c r="A315" s="122" t="s">
        <v>1961</v>
      </c>
      <c r="B315" s="122">
        <v>1</v>
      </c>
      <c r="C315" s="122" t="s">
        <v>2141</v>
      </c>
      <c r="D315" s="122" t="s">
        <v>2124</v>
      </c>
      <c r="E315" s="122">
        <v>7</v>
      </c>
      <c r="F315" s="122">
        <v>5.0066683544100002E-2</v>
      </c>
      <c r="G315" s="122">
        <v>4.53332915038E-2</v>
      </c>
      <c r="H315" s="122">
        <v>4.5452908253099999E-2</v>
      </c>
      <c r="I315" s="122">
        <v>4.3013605366599997E-2</v>
      </c>
      <c r="J315" s="122">
        <v>4.4135262765600002E-2</v>
      </c>
      <c r="K315" s="122">
        <v>4.4192485164399997E-2</v>
      </c>
      <c r="L315" s="122">
        <v>4.1334573572600002E-2</v>
      </c>
      <c r="M315" s="122">
        <v>3.5913297043899998E-2</v>
      </c>
      <c r="N315" s="122">
        <v>4.1193266393100003E-2</v>
      </c>
      <c r="O315" s="122">
        <v>3.1992436328499997E-2</v>
      </c>
      <c r="P315" s="122">
        <v>4.4258283299499997E-2</v>
      </c>
      <c r="Q315" s="122">
        <v>4.8831357694899998E-2</v>
      </c>
      <c r="R315" s="122">
        <v>4.2483482458499998E-2</v>
      </c>
      <c r="S315" s="122">
        <v>3.4719546928599999E-2</v>
      </c>
      <c r="T315" s="122">
        <v>3.6078984870399997E-2</v>
      </c>
      <c r="U315" s="122">
        <v>4.4152842964400002E-2</v>
      </c>
      <c r="V315" s="122">
        <v>5.3453793758699998E-2</v>
      </c>
      <c r="W315" s="122">
        <v>3.9491860475099998E-2</v>
      </c>
      <c r="X315" s="122">
        <v>3.4687620831900003E-2</v>
      </c>
      <c r="Y315" s="122">
        <v>2.8037841130300001E-2</v>
      </c>
      <c r="Z315" s="122">
        <v>4.1303089244600001E-2</v>
      </c>
      <c r="AA315" s="122">
        <v>3.83790872571E-2</v>
      </c>
      <c r="AB315" s="122">
        <v>3.40279279038E-2</v>
      </c>
      <c r="AC315" s="122">
        <v>4.2293837080099997E-2</v>
      </c>
      <c r="AD315" s="122">
        <v>4.1601008209100003E-2</v>
      </c>
      <c r="AE315" s="122">
        <v>4.31517204421E-2</v>
      </c>
      <c r="AF315" s="122">
        <v>3.8706831242799999E-2</v>
      </c>
      <c r="AG315" s="122">
        <v>4.2991329126800003E-2</v>
      </c>
      <c r="AH315" s="122">
        <v>3.72597442536E-2</v>
      </c>
      <c r="AI315" s="122">
        <v>3.2843582746900003E-2</v>
      </c>
      <c r="AJ315" s="122">
        <v>3.1608685202599997E-2</v>
      </c>
      <c r="AK315" s="122">
        <v>3.2077142286399997E-2</v>
      </c>
      <c r="AL315" s="122">
        <v>0</v>
      </c>
    </row>
    <row r="316" spans="1:38" hidden="1" x14ac:dyDescent="0.25">
      <c r="A316" s="122" t="s">
        <v>1961</v>
      </c>
      <c r="B316" s="122">
        <v>1</v>
      </c>
      <c r="C316" s="122" t="s">
        <v>2141</v>
      </c>
      <c r="D316" s="122" t="s">
        <v>2125</v>
      </c>
      <c r="E316" s="122">
        <v>7</v>
      </c>
      <c r="F316" s="122">
        <v>0.65806498253860002</v>
      </c>
      <c r="G316" s="122">
        <v>0.54170373110320003</v>
      </c>
      <c r="H316" s="122">
        <v>1.0351521259187</v>
      </c>
      <c r="I316" s="122">
        <v>0.59956524057990002</v>
      </c>
      <c r="J316" s="122">
        <v>0.75814206282899999</v>
      </c>
      <c r="K316" s="122">
        <v>0.7003890658809</v>
      </c>
      <c r="L316" s="122">
        <v>0.6365660265102</v>
      </c>
      <c r="M316" s="122">
        <v>0.52795862807159999</v>
      </c>
      <c r="N316" s="122">
        <v>1.0032481669139</v>
      </c>
      <c r="O316" s="122">
        <v>1.6178590637843999</v>
      </c>
      <c r="P316" s="122">
        <v>0.68867931390409998</v>
      </c>
      <c r="Q316" s="122">
        <v>0.91469464211679996</v>
      </c>
      <c r="R316" s="122">
        <v>0.60943716806000003</v>
      </c>
      <c r="S316" s="122">
        <v>0.4800973722943</v>
      </c>
      <c r="T316" s="122">
        <v>0.7469763992217</v>
      </c>
      <c r="U316" s="122">
        <v>0.73137918923400003</v>
      </c>
      <c r="V316" s="122">
        <v>0.8371469745508</v>
      </c>
      <c r="W316" s="122">
        <v>0.74953999588690001</v>
      </c>
      <c r="X316" s="122">
        <v>0.9599608898534</v>
      </c>
      <c r="Y316" s="122">
        <v>0.86652716137380004</v>
      </c>
      <c r="Z316" s="122">
        <v>0.55927645096489997</v>
      </c>
      <c r="AA316" s="122">
        <v>0.5656404015998</v>
      </c>
      <c r="AB316" s="122">
        <v>0.53072994972800003</v>
      </c>
      <c r="AC316" s="122">
        <v>0.60070773283580003</v>
      </c>
      <c r="AD316" s="122">
        <v>0.61547554601429999</v>
      </c>
      <c r="AE316" s="122">
        <v>0.65299361998979999</v>
      </c>
      <c r="AF316" s="122">
        <v>0.6384392891863</v>
      </c>
      <c r="AG316" s="122">
        <v>0.54980708341939999</v>
      </c>
      <c r="AH316" s="122">
        <v>0.58026800001370005</v>
      </c>
      <c r="AI316" s="122">
        <v>0.53076235856340004</v>
      </c>
      <c r="AJ316" s="122">
        <v>0.464759312295</v>
      </c>
      <c r="AK316" s="122">
        <v>0.55400828871709995</v>
      </c>
      <c r="AL316" s="122">
        <v>0</v>
      </c>
    </row>
    <row r="317" spans="1:38" hidden="1" x14ac:dyDescent="0.25">
      <c r="A317" s="122" t="s">
        <v>1961</v>
      </c>
      <c r="B317" s="122">
        <v>1</v>
      </c>
      <c r="C317" s="122" t="s">
        <v>2141</v>
      </c>
      <c r="D317" s="122" t="s">
        <v>2126</v>
      </c>
      <c r="E317" s="122">
        <v>7</v>
      </c>
      <c r="F317" s="122">
        <v>0.67669206332349996</v>
      </c>
      <c r="G317" s="122">
        <v>0.70657427437520004</v>
      </c>
      <c r="H317" s="122">
        <v>0.71957462376189996</v>
      </c>
      <c r="I317" s="122">
        <v>0.71137678618970002</v>
      </c>
      <c r="J317" s="122">
        <v>0.7571975098257</v>
      </c>
      <c r="K317" s="122">
        <v>0.71480283180579995</v>
      </c>
      <c r="L317" s="122">
        <v>0.72708447868729997</v>
      </c>
      <c r="M317" s="122">
        <v>0.73668286154090001</v>
      </c>
      <c r="N317" s="122">
        <v>0.7613887368983</v>
      </c>
      <c r="O317" s="122">
        <v>0.98167872368639997</v>
      </c>
      <c r="P317" s="122">
        <v>0.82943057680239995</v>
      </c>
      <c r="Q317" s="122">
        <v>0.77750714754880002</v>
      </c>
      <c r="R317" s="122">
        <v>0.82252990976249996</v>
      </c>
      <c r="S317" s="122">
        <v>0.68409905600520005</v>
      </c>
      <c r="T317" s="122">
        <v>0.76166752931100001</v>
      </c>
      <c r="U317" s="122">
        <v>0.78629970430639995</v>
      </c>
      <c r="V317" s="122">
        <v>0.77620613599889998</v>
      </c>
      <c r="W317" s="122">
        <v>0.73603350964850001</v>
      </c>
      <c r="X317" s="122">
        <v>0.60432209507529999</v>
      </c>
      <c r="Y317" s="122">
        <v>0.52283501026849999</v>
      </c>
      <c r="Z317" s="122">
        <v>0.52606063618510002</v>
      </c>
      <c r="AA317" s="122">
        <v>0.50727137239950004</v>
      </c>
      <c r="AB317" s="122">
        <v>0.47285875593190002</v>
      </c>
      <c r="AC317" s="122">
        <v>0.59209066255639997</v>
      </c>
      <c r="AD317" s="122">
        <v>0.64679365075609996</v>
      </c>
      <c r="AE317" s="122">
        <v>0.66655893921609999</v>
      </c>
      <c r="AF317" s="122">
        <v>0.58282647249249997</v>
      </c>
      <c r="AG317" s="122">
        <v>0.5953778108137</v>
      </c>
      <c r="AH317" s="122">
        <v>0.63653312945170004</v>
      </c>
      <c r="AI317" s="122">
        <v>0.60368208227510001</v>
      </c>
      <c r="AJ317" s="122">
        <v>0.5251961410546</v>
      </c>
      <c r="AK317" s="122">
        <v>0.58212092197910004</v>
      </c>
      <c r="AL317" s="122">
        <v>0</v>
      </c>
    </row>
    <row r="318" spans="1:38" hidden="1" x14ac:dyDescent="0.25">
      <c r="A318" s="122" t="s">
        <v>1961</v>
      </c>
      <c r="B318" s="122">
        <v>1</v>
      </c>
      <c r="C318" s="122" t="s">
        <v>2141</v>
      </c>
      <c r="D318" s="122" t="s">
        <v>2127</v>
      </c>
      <c r="E318" s="122">
        <v>7</v>
      </c>
      <c r="F318" s="122">
        <v>0.50339297061879995</v>
      </c>
      <c r="G318" s="122">
        <v>0.48594140726129997</v>
      </c>
      <c r="H318" s="122">
        <v>0.53405381999470003</v>
      </c>
      <c r="I318" s="122">
        <v>0.49574815430309999</v>
      </c>
      <c r="J318" s="122">
        <v>0.58696694380559999</v>
      </c>
      <c r="K318" s="122">
        <v>0.70534597276790001</v>
      </c>
      <c r="L318" s="122">
        <v>0.6378839913737</v>
      </c>
      <c r="M318" s="122">
        <v>0.58710490742580002</v>
      </c>
      <c r="N318" s="122">
        <v>0.67010155570160002</v>
      </c>
      <c r="O318" s="122">
        <v>0.76729548607130005</v>
      </c>
      <c r="P318" s="122">
        <v>0.69234867415629997</v>
      </c>
      <c r="Q318" s="122">
        <v>0.66400141558479997</v>
      </c>
      <c r="R318" s="122">
        <v>0.70273701170930003</v>
      </c>
      <c r="S318" s="122">
        <v>0.66018543994510004</v>
      </c>
      <c r="T318" s="122">
        <v>1.3214617222052001</v>
      </c>
      <c r="U318" s="122">
        <v>0.87529208090440003</v>
      </c>
      <c r="V318" s="122">
        <v>0.81996538679539999</v>
      </c>
      <c r="W318" s="122">
        <v>0.52905113889080002</v>
      </c>
      <c r="X318" s="122">
        <v>0.69715483809629997</v>
      </c>
      <c r="Y318" s="122">
        <v>0.3003628193008</v>
      </c>
      <c r="Z318" s="122">
        <v>0.76228052574619998</v>
      </c>
      <c r="AA318" s="122">
        <v>0.71992469508570001</v>
      </c>
      <c r="AB318" s="122">
        <v>0.79117105615530003</v>
      </c>
      <c r="AC318" s="122">
        <v>0.69173758129329999</v>
      </c>
      <c r="AD318" s="122">
        <v>0.51067471932480002</v>
      </c>
      <c r="AE318" s="122">
        <v>0.72038185036089997</v>
      </c>
      <c r="AF318" s="122">
        <v>0.61515857200430002</v>
      </c>
      <c r="AG318" s="122">
        <v>0.67008169421109998</v>
      </c>
      <c r="AH318" s="122">
        <v>0.74711255459759995</v>
      </c>
      <c r="AI318" s="122">
        <v>0.72539523424389996</v>
      </c>
      <c r="AJ318" s="122">
        <v>0.62298644288589999</v>
      </c>
      <c r="AK318" s="122">
        <v>0.876354411517</v>
      </c>
      <c r="AL318" s="122">
        <v>0</v>
      </c>
    </row>
    <row r="319" spans="1:38" hidden="1" x14ac:dyDescent="0.25">
      <c r="A319" s="122" t="s">
        <v>1961</v>
      </c>
      <c r="B319" s="122">
        <v>1</v>
      </c>
      <c r="C319" s="122" t="s">
        <v>2141</v>
      </c>
      <c r="D319" s="122" t="s">
        <v>2128</v>
      </c>
      <c r="E319" s="122">
        <v>7</v>
      </c>
      <c r="F319" s="122">
        <v>0.16877462756629999</v>
      </c>
      <c r="G319" s="122">
        <v>0.13760822693229999</v>
      </c>
      <c r="H319" s="122">
        <v>0.1635546825361</v>
      </c>
      <c r="I319" s="122">
        <v>0.21005823463029999</v>
      </c>
      <c r="J319" s="122">
        <v>0.2151748129952</v>
      </c>
      <c r="K319" s="122">
        <v>0.21933554466159999</v>
      </c>
      <c r="L319" s="122">
        <v>0.18904861970760001</v>
      </c>
      <c r="M319" s="122">
        <v>0.1214338238135</v>
      </c>
      <c r="N319" s="122">
        <v>0.1454120825621</v>
      </c>
      <c r="O319" s="122">
        <v>0.17767441721589999</v>
      </c>
      <c r="P319" s="122">
        <v>0.15810481211550001</v>
      </c>
      <c r="Q319" s="122">
        <v>0.17762663650150001</v>
      </c>
      <c r="R319" s="122">
        <v>0.15918413495059999</v>
      </c>
      <c r="S319" s="122">
        <v>0.1295780705373</v>
      </c>
      <c r="T319" s="122">
        <v>0.15285683389429999</v>
      </c>
      <c r="U319" s="122">
        <v>0.157935707935</v>
      </c>
      <c r="V319" s="122">
        <v>0.1751652158191</v>
      </c>
      <c r="W319" s="122">
        <v>0.15873434575760001</v>
      </c>
      <c r="X319" s="122">
        <v>0.15921047116510001</v>
      </c>
      <c r="Y319" s="122">
        <v>0.15771802991190001</v>
      </c>
      <c r="Z319" s="122">
        <v>0.2154630662185</v>
      </c>
      <c r="AA319" s="122">
        <v>0.20270739165830001</v>
      </c>
      <c r="AB319" s="122">
        <v>0.17692898912409999</v>
      </c>
      <c r="AC319" s="122">
        <v>0.1813043177849</v>
      </c>
      <c r="AD319" s="122">
        <v>0.19030603493869999</v>
      </c>
      <c r="AE319" s="122">
        <v>0.19151348897029999</v>
      </c>
      <c r="AF319" s="122">
        <v>0.1707625898249</v>
      </c>
      <c r="AG319" s="122">
        <v>0.1579865934287</v>
      </c>
      <c r="AH319" s="122">
        <v>0.1744579022752</v>
      </c>
      <c r="AI319" s="122">
        <v>0.15598117940139999</v>
      </c>
      <c r="AJ319" s="122">
        <v>0.1431466518806</v>
      </c>
      <c r="AK319" s="122">
        <v>0.15208713099990001</v>
      </c>
      <c r="AL319" s="122">
        <v>0</v>
      </c>
    </row>
    <row r="320" spans="1:38" hidden="1" x14ac:dyDescent="0.25">
      <c r="A320" s="122" t="s">
        <v>1972</v>
      </c>
      <c r="B320" s="122">
        <v>1</v>
      </c>
      <c r="C320" s="122" t="s">
        <v>2142</v>
      </c>
      <c r="D320" s="122" t="s">
        <v>2080</v>
      </c>
      <c r="E320" s="122">
        <v>8</v>
      </c>
      <c r="F320" s="122">
        <v>0</v>
      </c>
      <c r="G320" s="122">
        <v>0</v>
      </c>
      <c r="H320" s="122">
        <v>0</v>
      </c>
      <c r="I320" s="122">
        <v>0</v>
      </c>
      <c r="J320" s="122">
        <v>0</v>
      </c>
      <c r="K320" s="122">
        <v>0</v>
      </c>
      <c r="L320" s="122">
        <v>0</v>
      </c>
      <c r="M320" s="122">
        <v>0</v>
      </c>
      <c r="N320" s="122">
        <v>0</v>
      </c>
      <c r="O320" s="122">
        <v>0</v>
      </c>
      <c r="P320" s="122">
        <v>0</v>
      </c>
      <c r="Q320" s="122">
        <v>0</v>
      </c>
      <c r="R320" s="122">
        <v>0</v>
      </c>
      <c r="S320" s="122">
        <v>0</v>
      </c>
      <c r="T320" s="122">
        <v>0</v>
      </c>
      <c r="U320" s="122">
        <v>0</v>
      </c>
      <c r="V320" s="122">
        <v>0</v>
      </c>
      <c r="W320" s="122">
        <v>0</v>
      </c>
      <c r="X320" s="122">
        <v>0</v>
      </c>
      <c r="Y320" s="122">
        <v>0</v>
      </c>
      <c r="Z320" s="122">
        <v>0</v>
      </c>
      <c r="AA320" s="122">
        <v>0</v>
      </c>
      <c r="AB320" s="122">
        <v>0</v>
      </c>
      <c r="AC320" s="122">
        <v>0</v>
      </c>
      <c r="AD320" s="122">
        <v>0</v>
      </c>
      <c r="AE320" s="122">
        <v>0</v>
      </c>
      <c r="AF320" s="122">
        <v>0</v>
      </c>
      <c r="AG320" s="122">
        <v>0</v>
      </c>
      <c r="AH320" s="122">
        <v>0</v>
      </c>
      <c r="AI320" s="122">
        <v>0</v>
      </c>
      <c r="AJ320" s="122">
        <v>0</v>
      </c>
      <c r="AK320" s="122">
        <v>0</v>
      </c>
      <c r="AL320" s="122">
        <v>0</v>
      </c>
    </row>
    <row r="321" spans="1:38" hidden="1" x14ac:dyDescent="0.25">
      <c r="A321" s="122" t="s">
        <v>1972</v>
      </c>
      <c r="B321" s="122">
        <v>1</v>
      </c>
      <c r="C321" s="122" t="s">
        <v>2142</v>
      </c>
      <c r="D321" s="122" t="s">
        <v>2081</v>
      </c>
      <c r="E321" s="122">
        <v>8</v>
      </c>
      <c r="F321" s="122">
        <v>5.8336984650010999</v>
      </c>
      <c r="G321" s="122">
        <v>5.3479175076106999</v>
      </c>
      <c r="H321" s="122">
        <v>5.3813116281747</v>
      </c>
      <c r="I321" s="122">
        <v>5.0975445625385003</v>
      </c>
      <c r="J321" s="122">
        <v>5.3607653949355996</v>
      </c>
      <c r="K321" s="122">
        <v>5.5527918368110996</v>
      </c>
      <c r="L321" s="122">
        <v>5.4203020126826003</v>
      </c>
      <c r="M321" s="122">
        <v>5.4420842904873004</v>
      </c>
      <c r="N321" s="122">
        <v>5.7215062564921997</v>
      </c>
      <c r="O321" s="122">
        <v>5.7973380725453003</v>
      </c>
      <c r="P321" s="122">
        <v>6.2484570243161999</v>
      </c>
      <c r="Q321" s="122">
        <v>5.7881213869715999</v>
      </c>
      <c r="R321" s="122">
        <v>6.9906341201093003</v>
      </c>
      <c r="S321" s="122">
        <v>6.4920904602528999</v>
      </c>
      <c r="T321" s="122">
        <v>5.7489807889928004</v>
      </c>
      <c r="U321" s="122">
        <v>5.6873521439800001</v>
      </c>
      <c r="V321" s="122">
        <v>5.7580675259345</v>
      </c>
      <c r="W321" s="122">
        <v>5.5593182152659004</v>
      </c>
      <c r="X321" s="122">
        <v>5.2927568540127004</v>
      </c>
      <c r="Y321" s="122">
        <v>3.5937473831664999</v>
      </c>
      <c r="Z321" s="122">
        <v>1.0966294297943</v>
      </c>
      <c r="AA321" s="122">
        <v>0.99098065707299998</v>
      </c>
      <c r="AB321" s="122">
        <v>1.1581175883235</v>
      </c>
      <c r="AC321" s="122">
        <v>1.1329421700916</v>
      </c>
      <c r="AD321" s="122">
        <v>1.2303448295393</v>
      </c>
      <c r="AE321" s="122">
        <v>1.0326773521924</v>
      </c>
      <c r="AF321" s="122">
        <v>1.1815500967112</v>
      </c>
      <c r="AG321" s="122">
        <v>0.91911367923249998</v>
      </c>
      <c r="AH321" s="122">
        <v>0.80755609157270003</v>
      </c>
      <c r="AI321" s="122">
        <v>0.92526316468729997</v>
      </c>
      <c r="AJ321" s="122">
        <v>0.83802390285600004</v>
      </c>
      <c r="AK321" s="122">
        <v>0.7551059228143</v>
      </c>
      <c r="AL321" s="122">
        <v>0</v>
      </c>
    </row>
    <row r="322" spans="1:38" hidden="1" x14ac:dyDescent="0.25">
      <c r="A322" s="122" t="s">
        <v>1972</v>
      </c>
      <c r="B322" s="122">
        <v>1</v>
      </c>
      <c r="C322" s="122" t="s">
        <v>2142</v>
      </c>
      <c r="D322" s="122" t="s">
        <v>2082</v>
      </c>
      <c r="E322" s="122">
        <v>8</v>
      </c>
      <c r="F322" s="122">
        <v>1.0468519533009999</v>
      </c>
      <c r="G322" s="122">
        <v>0.95191823919179996</v>
      </c>
      <c r="H322" s="122">
        <v>0.97141152669130004</v>
      </c>
      <c r="I322" s="122">
        <v>0.93664097366999999</v>
      </c>
      <c r="J322" s="122">
        <v>0.94367301726880004</v>
      </c>
      <c r="K322" s="122">
        <v>0.98396616890050004</v>
      </c>
      <c r="L322" s="122">
        <v>0.97157608338680002</v>
      </c>
      <c r="M322" s="122">
        <v>0.99071358981559998</v>
      </c>
      <c r="N322" s="122">
        <v>1.0667973430563</v>
      </c>
      <c r="O322" s="122">
        <v>1.1159547545263</v>
      </c>
      <c r="P322" s="122">
        <v>1.2531677901695</v>
      </c>
      <c r="Q322" s="122">
        <v>1.2230433797778999</v>
      </c>
      <c r="R322" s="122">
        <v>1.5131109532938001</v>
      </c>
      <c r="S322" s="122">
        <v>1.5742634639648001</v>
      </c>
      <c r="T322" s="122">
        <v>1.5575057803926</v>
      </c>
      <c r="U322" s="122">
        <v>1.7056842258013001</v>
      </c>
      <c r="V322" s="122">
        <v>1.9106414098425</v>
      </c>
      <c r="W322" s="122">
        <v>2.0137517525326998</v>
      </c>
      <c r="X322" s="122">
        <v>1.9083912596577</v>
      </c>
      <c r="Y322" s="122">
        <v>1.3110292301927999</v>
      </c>
      <c r="Z322" s="122">
        <v>0.54437147916109996</v>
      </c>
      <c r="AA322" s="122">
        <v>0.53865202128059997</v>
      </c>
      <c r="AB322" s="122">
        <v>0.64075591132410004</v>
      </c>
      <c r="AC322" s="122">
        <v>5.2943266443799999E-2</v>
      </c>
      <c r="AD322" s="122">
        <v>6.6995085936700005E-2</v>
      </c>
      <c r="AE322" s="122">
        <v>5.15538512561E-2</v>
      </c>
      <c r="AF322" s="122">
        <v>4.1178776483699997E-2</v>
      </c>
      <c r="AG322" s="122">
        <v>0.25817053971440002</v>
      </c>
      <c r="AH322" s="122">
        <v>0.2441261493278</v>
      </c>
      <c r="AI322" s="122">
        <v>0.23276672093799999</v>
      </c>
      <c r="AJ322" s="122">
        <v>0.25808844422549998</v>
      </c>
      <c r="AK322" s="122">
        <v>0.3791095547976</v>
      </c>
      <c r="AL322" s="122">
        <v>0</v>
      </c>
    </row>
    <row r="323" spans="1:38" hidden="1" x14ac:dyDescent="0.25">
      <c r="A323" s="122" t="s">
        <v>1972</v>
      </c>
      <c r="B323" s="122">
        <v>1</v>
      </c>
      <c r="C323" s="122" t="s">
        <v>2142</v>
      </c>
      <c r="D323" s="122" t="s">
        <v>2135</v>
      </c>
      <c r="E323" s="122">
        <v>8</v>
      </c>
      <c r="F323" s="122">
        <v>0</v>
      </c>
      <c r="G323" s="122">
        <v>0</v>
      </c>
      <c r="H323" s="122">
        <v>0</v>
      </c>
      <c r="I323" s="122">
        <v>0</v>
      </c>
      <c r="J323" s="122">
        <v>0</v>
      </c>
      <c r="K323" s="122">
        <v>0</v>
      </c>
      <c r="L323" s="122">
        <v>0</v>
      </c>
      <c r="M323" s="122">
        <v>0</v>
      </c>
      <c r="N323" s="122">
        <v>0</v>
      </c>
      <c r="O323" s="122">
        <v>0</v>
      </c>
      <c r="P323" s="122">
        <v>0</v>
      </c>
      <c r="Q323" s="122">
        <v>0</v>
      </c>
      <c r="R323" s="122">
        <v>0</v>
      </c>
      <c r="S323" s="122">
        <v>0</v>
      </c>
      <c r="T323" s="122">
        <v>0</v>
      </c>
      <c r="U323" s="122">
        <v>0</v>
      </c>
      <c r="V323" s="122">
        <v>0</v>
      </c>
      <c r="W323" s="122">
        <v>0</v>
      </c>
      <c r="X323" s="122">
        <v>0</v>
      </c>
      <c r="Y323" s="122">
        <v>0</v>
      </c>
      <c r="Z323" s="122">
        <v>0</v>
      </c>
      <c r="AA323" s="122">
        <v>0</v>
      </c>
      <c r="AB323" s="122">
        <v>0</v>
      </c>
      <c r="AC323" s="122">
        <v>0</v>
      </c>
      <c r="AD323" s="122">
        <v>0</v>
      </c>
      <c r="AE323" s="122">
        <v>0</v>
      </c>
      <c r="AF323" s="122">
        <v>0</v>
      </c>
      <c r="AG323" s="122">
        <v>0</v>
      </c>
      <c r="AH323" s="122">
        <v>0</v>
      </c>
      <c r="AI323" s="122">
        <v>0</v>
      </c>
      <c r="AJ323" s="122">
        <v>0</v>
      </c>
      <c r="AK323" s="122">
        <v>0</v>
      </c>
      <c r="AL323" s="122">
        <v>0</v>
      </c>
    </row>
    <row r="324" spans="1:38" hidden="1" x14ac:dyDescent="0.25">
      <c r="A324" s="122" t="s">
        <v>1972</v>
      </c>
      <c r="B324" s="122">
        <v>1</v>
      </c>
      <c r="C324" s="122" t="s">
        <v>2142</v>
      </c>
      <c r="D324" s="122" t="s">
        <v>2083</v>
      </c>
      <c r="E324" s="122">
        <v>8</v>
      </c>
      <c r="F324" s="122">
        <v>0.26675358295099999</v>
      </c>
      <c r="G324" s="122">
        <v>0.24256304836629999</v>
      </c>
      <c r="H324" s="122">
        <v>0.2475302304665</v>
      </c>
      <c r="I324" s="122">
        <v>0.2386701719164</v>
      </c>
      <c r="J324" s="122">
        <v>0.24046204212239999</v>
      </c>
      <c r="K324" s="122">
        <v>0.25072934165060001</v>
      </c>
      <c r="L324" s="122">
        <v>0.2475721619813</v>
      </c>
      <c r="M324" s="122">
        <v>0.2524486857271</v>
      </c>
      <c r="N324" s="122">
        <v>0.1986343843666</v>
      </c>
      <c r="O324" s="122">
        <v>0.1541565146643</v>
      </c>
      <c r="P324" s="122">
        <v>0.1582958514674</v>
      </c>
      <c r="Q324" s="122">
        <v>0.1070919672454</v>
      </c>
      <c r="R324" s="122">
        <v>6.7614962308500004E-2</v>
      </c>
      <c r="S324" s="122">
        <v>7.22269127979E-2</v>
      </c>
      <c r="T324" s="122">
        <v>7.8367504844299996E-2</v>
      </c>
      <c r="U324" s="122">
        <v>7.3479517857400006E-2</v>
      </c>
      <c r="V324" s="122">
        <v>8.9732201126E-2</v>
      </c>
      <c r="W324" s="122">
        <v>0.10191698833359999</v>
      </c>
      <c r="X324" s="122">
        <v>9.90178575166E-2</v>
      </c>
      <c r="Y324" s="122">
        <v>7.0324467662500001E-2</v>
      </c>
      <c r="Z324" s="122">
        <v>3.1789520502199999E-2</v>
      </c>
      <c r="AA324" s="122">
        <v>2.7113245110899999E-2</v>
      </c>
      <c r="AB324" s="122">
        <v>4.4994346923999999E-2</v>
      </c>
      <c r="AC324" s="122">
        <v>4.6497360669299999E-2</v>
      </c>
      <c r="AD324" s="122">
        <v>4.0404270385800002E-2</v>
      </c>
      <c r="AE324" s="122">
        <v>3.4910322589299998E-2</v>
      </c>
      <c r="AF324" s="122">
        <v>5.64334132165E-2</v>
      </c>
      <c r="AG324" s="122">
        <v>4.4820467448900003E-2</v>
      </c>
      <c r="AH324" s="122">
        <v>3.4605744805300001E-2</v>
      </c>
      <c r="AI324" s="122">
        <v>3.52726872054E-2</v>
      </c>
      <c r="AJ324" s="122">
        <v>2.5701965700199999E-2</v>
      </c>
      <c r="AK324" s="122">
        <v>2.3301714719199999E-2</v>
      </c>
      <c r="AL324" s="122">
        <v>0</v>
      </c>
    </row>
    <row r="325" spans="1:38" x14ac:dyDescent="0.25">
      <c r="A325" s="122" t="s">
        <v>1972</v>
      </c>
      <c r="B325" s="122">
        <v>1</v>
      </c>
      <c r="C325" s="122" t="s">
        <v>2142</v>
      </c>
      <c r="D325" s="122" t="s">
        <v>2084</v>
      </c>
      <c r="E325" s="122">
        <v>8</v>
      </c>
      <c r="F325" s="122">
        <v>3.4634414178263002</v>
      </c>
      <c r="G325" s="122">
        <v>3.1493594157275999</v>
      </c>
      <c r="H325" s="122">
        <v>3.2138516861789999</v>
      </c>
      <c r="I325" s="122">
        <v>3.0988155790440999</v>
      </c>
      <c r="J325" s="122">
        <v>3.1220806367009</v>
      </c>
      <c r="K325" s="122">
        <v>3.2553879011864999</v>
      </c>
      <c r="L325" s="122">
        <v>3.2143961112746</v>
      </c>
      <c r="M325" s="122">
        <v>3.2777113032564</v>
      </c>
      <c r="N325" s="122">
        <v>3.1097835758693999</v>
      </c>
      <c r="O325" s="122">
        <v>2.9222665613093</v>
      </c>
      <c r="P325" s="122">
        <v>3.6624930497802</v>
      </c>
      <c r="Q325" s="122">
        <v>3.0631823552434998</v>
      </c>
      <c r="R325" s="122">
        <v>2.4379438141451999</v>
      </c>
      <c r="S325" s="122">
        <v>2.1018831147963</v>
      </c>
      <c r="T325" s="122">
        <v>1.9031840032117999</v>
      </c>
      <c r="U325" s="122">
        <v>1.5249580479794</v>
      </c>
      <c r="V325" s="122">
        <v>1.6198900615166001</v>
      </c>
      <c r="W325" s="122">
        <v>1.6225184542696001</v>
      </c>
      <c r="X325" s="122">
        <v>1.5763642916641001</v>
      </c>
      <c r="Y325" s="122">
        <v>1.1195655251882</v>
      </c>
      <c r="Z325" s="122">
        <v>1.27683015221E-2</v>
      </c>
      <c r="AA325" s="122">
        <v>1.5342870230399999E-2</v>
      </c>
      <c r="AB325" s="122">
        <v>1.5470870988899999E-2</v>
      </c>
      <c r="AC325" s="122">
        <v>1.3066344089899999E-2</v>
      </c>
      <c r="AD325" s="122">
        <v>1.8170794779799999E-2</v>
      </c>
      <c r="AE325" s="122">
        <v>1.6917893538600001E-2</v>
      </c>
      <c r="AF325" s="122">
        <v>2.3773072501300001E-2</v>
      </c>
      <c r="AG325" s="122">
        <v>1.8350932395400001E-2</v>
      </c>
      <c r="AH325" s="122">
        <v>3.09846964621E-2</v>
      </c>
      <c r="AI325" s="122">
        <v>1.3671244087900001E-2</v>
      </c>
      <c r="AJ325" s="122">
        <v>0.1052933986621</v>
      </c>
      <c r="AK325" s="122">
        <v>0</v>
      </c>
      <c r="AL325" s="122">
        <v>0</v>
      </c>
    </row>
    <row r="326" spans="1:38" hidden="1" x14ac:dyDescent="0.25">
      <c r="A326" s="122" t="s">
        <v>1972</v>
      </c>
      <c r="B326" s="122">
        <v>1</v>
      </c>
      <c r="C326" s="122" t="s">
        <v>2142</v>
      </c>
      <c r="D326" s="122" t="s">
        <v>474</v>
      </c>
      <c r="E326" s="122">
        <v>8</v>
      </c>
      <c r="F326" s="122">
        <v>0.1183151946151</v>
      </c>
      <c r="G326" s="122">
        <v>0.10758578743860001</v>
      </c>
      <c r="H326" s="122">
        <v>0.1097889185471</v>
      </c>
      <c r="I326" s="122">
        <v>0.10585915108129999</v>
      </c>
      <c r="J326" s="122">
        <v>0.10665391256039999</v>
      </c>
      <c r="K326" s="122">
        <v>0.11120784405179999</v>
      </c>
      <c r="L326" s="122">
        <v>0.10980751674270001</v>
      </c>
      <c r="M326" s="122">
        <v>0.1119704374789</v>
      </c>
      <c r="N326" s="122">
        <v>0.103890697223</v>
      </c>
      <c r="O326" s="122">
        <v>9.5763373732000001E-2</v>
      </c>
      <c r="P326" s="122">
        <v>0.1180198863485</v>
      </c>
      <c r="Q326" s="122">
        <v>9.7257567214999993E-2</v>
      </c>
      <c r="R326" s="122">
        <v>7.6396126244600002E-2</v>
      </c>
      <c r="S326" s="122">
        <v>6.8177993566199996E-2</v>
      </c>
      <c r="T326" s="122">
        <v>6.3885619931599996E-2</v>
      </c>
      <c r="U326" s="122">
        <v>5.2963328241000002E-2</v>
      </c>
      <c r="V326" s="122">
        <v>5.8199018853899998E-2</v>
      </c>
      <c r="W326" s="122">
        <v>6.0291944677300001E-2</v>
      </c>
      <c r="X326" s="122">
        <v>5.8576879920300001E-2</v>
      </c>
      <c r="Y326" s="122">
        <v>4.1602474554100002E-2</v>
      </c>
      <c r="Z326" s="122">
        <v>0.1048603272402</v>
      </c>
      <c r="AA326" s="122">
        <v>7.1902146594800001E-2</v>
      </c>
      <c r="AB326" s="122">
        <v>0.106235489063</v>
      </c>
      <c r="AC326" s="122">
        <v>7.2862250358799993E-2</v>
      </c>
      <c r="AD326" s="122">
        <v>5.60353415814E-2</v>
      </c>
      <c r="AE326" s="122">
        <v>0.100751489624</v>
      </c>
      <c r="AF326" s="122">
        <v>7.6294926564500001E-2</v>
      </c>
      <c r="AG326" s="122">
        <v>7.5104812963599998E-2</v>
      </c>
      <c r="AH326" s="122">
        <v>9.5686022036400004E-2</v>
      </c>
      <c r="AI326" s="122">
        <v>7.0049103729199994E-2</v>
      </c>
      <c r="AJ326" s="122">
        <v>9.2916059354800004E-2</v>
      </c>
      <c r="AK326" s="122">
        <v>9.1698420857199994E-2</v>
      </c>
      <c r="AL326" s="122">
        <v>0</v>
      </c>
    </row>
    <row r="327" spans="1:38" hidden="1" x14ac:dyDescent="0.25">
      <c r="A327" s="122" t="s">
        <v>1972</v>
      </c>
      <c r="B327" s="122">
        <v>1</v>
      </c>
      <c r="C327" s="122" t="s">
        <v>2142</v>
      </c>
      <c r="D327" s="122" t="s">
        <v>2085</v>
      </c>
      <c r="E327" s="122">
        <v>8</v>
      </c>
      <c r="F327" s="122">
        <v>1.2974515751483</v>
      </c>
      <c r="G327" s="122">
        <v>1.1797922475642999</v>
      </c>
      <c r="H327" s="122">
        <v>1.2039519164563</v>
      </c>
      <c r="I327" s="122">
        <v>1.1608578489104999</v>
      </c>
      <c r="J327" s="122">
        <v>1.1695732513270001</v>
      </c>
      <c r="K327" s="122">
        <v>1.2195119393024001</v>
      </c>
      <c r="L327" s="122">
        <v>1.2041558653940001</v>
      </c>
      <c r="M327" s="122">
        <v>1.2278745849154</v>
      </c>
      <c r="N327" s="122">
        <v>1.0985319686270001</v>
      </c>
      <c r="O327" s="122">
        <v>0.93734672474040004</v>
      </c>
      <c r="P327" s="122">
        <v>1.0439736255497001</v>
      </c>
      <c r="Q327" s="122">
        <v>0.99494880360780003</v>
      </c>
      <c r="R327" s="122">
        <v>0.99675367370370005</v>
      </c>
      <c r="S327" s="122">
        <v>0.77487437998389996</v>
      </c>
      <c r="T327" s="122">
        <v>0.94127222715049996</v>
      </c>
      <c r="U327" s="122">
        <v>0.80574860210599997</v>
      </c>
      <c r="V327" s="122">
        <v>0.78161458694529995</v>
      </c>
      <c r="W327" s="122">
        <v>0.76406148817700004</v>
      </c>
      <c r="X327" s="122">
        <v>0.73786423301269999</v>
      </c>
      <c r="Y327" s="122">
        <v>0.4377610153791</v>
      </c>
      <c r="Z327" s="122">
        <v>0</v>
      </c>
      <c r="AA327" s="122">
        <v>0</v>
      </c>
      <c r="AB327" s="122">
        <v>0</v>
      </c>
      <c r="AC327" s="122">
        <v>0</v>
      </c>
      <c r="AD327" s="122">
        <v>0</v>
      </c>
      <c r="AE327" s="122">
        <v>0</v>
      </c>
      <c r="AF327" s="122">
        <v>0</v>
      </c>
      <c r="AG327" s="122">
        <v>0</v>
      </c>
      <c r="AH327" s="122">
        <v>0</v>
      </c>
      <c r="AI327" s="122">
        <v>0</v>
      </c>
      <c r="AJ327" s="122">
        <v>0</v>
      </c>
      <c r="AK327" s="122">
        <v>0</v>
      </c>
      <c r="AL327" s="122">
        <v>0</v>
      </c>
    </row>
    <row r="328" spans="1:38" hidden="1" x14ac:dyDescent="0.25">
      <c r="A328" s="122" t="s">
        <v>1972</v>
      </c>
      <c r="B328" s="122">
        <v>1</v>
      </c>
      <c r="C328" s="122" t="s">
        <v>2142</v>
      </c>
      <c r="D328" s="122" t="s">
        <v>2086</v>
      </c>
      <c r="E328" s="122">
        <v>8</v>
      </c>
      <c r="F328" s="122">
        <v>0</v>
      </c>
      <c r="G328" s="122">
        <v>0</v>
      </c>
      <c r="H328" s="122">
        <v>0</v>
      </c>
      <c r="I328" s="122">
        <v>0</v>
      </c>
      <c r="J328" s="122">
        <v>0</v>
      </c>
      <c r="K328" s="122">
        <v>0</v>
      </c>
      <c r="L328" s="122">
        <v>0</v>
      </c>
      <c r="M328" s="122">
        <v>0</v>
      </c>
      <c r="N328" s="122">
        <v>0</v>
      </c>
      <c r="O328" s="122">
        <v>0</v>
      </c>
      <c r="P328" s="122">
        <v>0</v>
      </c>
      <c r="Q328" s="122">
        <v>0</v>
      </c>
      <c r="R328" s="122">
        <v>0</v>
      </c>
      <c r="S328" s="122">
        <v>0</v>
      </c>
      <c r="T328" s="122">
        <v>0</v>
      </c>
      <c r="U328" s="122">
        <v>0</v>
      </c>
      <c r="V328" s="122">
        <v>0</v>
      </c>
      <c r="W328" s="122">
        <v>0</v>
      </c>
      <c r="X328" s="122">
        <v>0</v>
      </c>
      <c r="Y328" s="122">
        <v>0</v>
      </c>
      <c r="Z328" s="122">
        <v>0</v>
      </c>
      <c r="AA328" s="122">
        <v>0</v>
      </c>
      <c r="AB328" s="122">
        <v>0</v>
      </c>
      <c r="AC328" s="122">
        <v>0</v>
      </c>
      <c r="AD328" s="122">
        <v>0</v>
      </c>
      <c r="AE328" s="122">
        <v>0</v>
      </c>
      <c r="AF328" s="122">
        <v>0</v>
      </c>
      <c r="AG328" s="122">
        <v>0</v>
      </c>
      <c r="AH328" s="122">
        <v>0</v>
      </c>
      <c r="AI328" s="122">
        <v>0</v>
      </c>
      <c r="AJ328" s="122">
        <v>0</v>
      </c>
      <c r="AK328" s="122">
        <v>0</v>
      </c>
      <c r="AL328" s="122">
        <v>0</v>
      </c>
    </row>
    <row r="329" spans="1:38" hidden="1" x14ac:dyDescent="0.25">
      <c r="A329" s="122" t="s">
        <v>1972</v>
      </c>
      <c r="B329" s="122">
        <v>1</v>
      </c>
      <c r="C329" s="122" t="s">
        <v>2142</v>
      </c>
      <c r="D329" s="122" t="s">
        <v>2087</v>
      </c>
      <c r="E329" s="122">
        <v>8</v>
      </c>
      <c r="F329" s="122">
        <v>0</v>
      </c>
      <c r="G329" s="122">
        <v>0</v>
      </c>
      <c r="H329" s="122">
        <v>0</v>
      </c>
      <c r="I329" s="122">
        <v>0</v>
      </c>
      <c r="J329" s="122">
        <v>0</v>
      </c>
      <c r="K329" s="122">
        <v>0</v>
      </c>
      <c r="L329" s="122">
        <v>0</v>
      </c>
      <c r="M329" s="122">
        <v>0</v>
      </c>
      <c r="N329" s="122">
        <v>0</v>
      </c>
      <c r="O329" s="122">
        <v>0</v>
      </c>
      <c r="P329" s="122">
        <v>0</v>
      </c>
      <c r="Q329" s="122">
        <v>0</v>
      </c>
      <c r="R329" s="122">
        <v>0</v>
      </c>
      <c r="S329" s="122">
        <v>0</v>
      </c>
      <c r="T329" s="122">
        <v>0</v>
      </c>
      <c r="U329" s="122">
        <v>0</v>
      </c>
      <c r="V329" s="122">
        <v>0</v>
      </c>
      <c r="W329" s="122">
        <v>0</v>
      </c>
      <c r="X329" s="122">
        <v>0</v>
      </c>
      <c r="Y329" s="122">
        <v>0</v>
      </c>
      <c r="Z329" s="122">
        <v>5.9016470613500002E-2</v>
      </c>
      <c r="AA329" s="122">
        <v>6.60220443815E-2</v>
      </c>
      <c r="AB329" s="122">
        <v>5.9491124403000001E-2</v>
      </c>
      <c r="AC329" s="122">
        <v>5.7464330530899999E-2</v>
      </c>
      <c r="AD329" s="122">
        <v>0</v>
      </c>
      <c r="AE329" s="122">
        <v>0</v>
      </c>
      <c r="AF329" s="122">
        <v>0</v>
      </c>
      <c r="AG329" s="122">
        <v>0</v>
      </c>
      <c r="AH329" s="122">
        <v>0</v>
      </c>
      <c r="AI329" s="122">
        <v>0</v>
      </c>
      <c r="AJ329" s="122">
        <v>0</v>
      </c>
      <c r="AK329" s="122">
        <v>0</v>
      </c>
      <c r="AL329" s="122">
        <v>0</v>
      </c>
    </row>
    <row r="330" spans="1:38" hidden="1" x14ac:dyDescent="0.25">
      <c r="A330" s="122" t="s">
        <v>1972</v>
      </c>
      <c r="B330" s="122">
        <v>1</v>
      </c>
      <c r="C330" s="122" t="s">
        <v>2142</v>
      </c>
      <c r="D330" s="122" t="s">
        <v>2088</v>
      </c>
      <c r="E330" s="122">
        <v>8</v>
      </c>
      <c r="F330" s="122">
        <v>0.94989011783599997</v>
      </c>
      <c r="G330" s="122">
        <v>0.86374938265629997</v>
      </c>
      <c r="H330" s="122">
        <v>0.8814371570367</v>
      </c>
      <c r="I330" s="122">
        <v>0.84988713260159998</v>
      </c>
      <c r="J330" s="122">
        <v>0.85626785214989998</v>
      </c>
      <c r="K330" s="122">
        <v>0.89282895941130003</v>
      </c>
      <c r="L330" s="122">
        <v>0.88158647211249996</v>
      </c>
      <c r="M330" s="122">
        <v>0.89895141868359996</v>
      </c>
      <c r="N330" s="122">
        <v>0.89743112726530005</v>
      </c>
      <c r="O330" s="122">
        <v>0.89518305915700003</v>
      </c>
      <c r="P330" s="122">
        <v>1.0551798327794</v>
      </c>
      <c r="Q330" s="122">
        <v>1.2459354626635999</v>
      </c>
      <c r="R330" s="122">
        <v>1.3619876605479999</v>
      </c>
      <c r="S330" s="122">
        <v>1.2104221845873</v>
      </c>
      <c r="T330" s="122">
        <v>0.94508708910969996</v>
      </c>
      <c r="U330" s="122">
        <v>0.73878765446000005</v>
      </c>
      <c r="V330" s="122">
        <v>0.66537037266819998</v>
      </c>
      <c r="W330" s="122">
        <v>0.61852317801919998</v>
      </c>
      <c r="X330" s="122">
        <v>0.53301828011740005</v>
      </c>
      <c r="Y330" s="122">
        <v>0.35592268926600001</v>
      </c>
      <c r="Z330" s="122">
        <v>2.54235405062E-2</v>
      </c>
      <c r="AA330" s="122">
        <v>3.3181352607499999E-2</v>
      </c>
      <c r="AB330" s="122">
        <v>3.22350224989E-2</v>
      </c>
      <c r="AC330" s="122">
        <v>2.81285227072E-2</v>
      </c>
      <c r="AD330" s="122">
        <v>2.3061527681100001E-2</v>
      </c>
      <c r="AE330" s="122">
        <v>2.6487930266599999E-2</v>
      </c>
      <c r="AF330" s="122">
        <v>2.7827497308599999E-2</v>
      </c>
      <c r="AG330" s="122">
        <v>2.0558670291699999E-2</v>
      </c>
      <c r="AH330" s="122">
        <v>2.4513647862900001E-2</v>
      </c>
      <c r="AI330" s="122">
        <v>5.5716324705500003E-2</v>
      </c>
      <c r="AJ330" s="122">
        <v>4.3149002642500003E-2</v>
      </c>
      <c r="AK330" s="122">
        <v>4.6602817790700003E-2</v>
      </c>
      <c r="AL330" s="122">
        <v>0</v>
      </c>
    </row>
    <row r="331" spans="1:38" hidden="1" x14ac:dyDescent="0.25">
      <c r="A331" s="122" t="s">
        <v>1972</v>
      </c>
      <c r="B331" s="122">
        <v>1</v>
      </c>
      <c r="C331" s="122" t="s">
        <v>2142</v>
      </c>
      <c r="D331" s="122" t="s">
        <v>2089</v>
      </c>
      <c r="E331" s="122">
        <v>8</v>
      </c>
      <c r="F331" s="122">
        <v>0.869527883158</v>
      </c>
      <c r="G331" s="122">
        <v>0.79067479298650001</v>
      </c>
      <c r="H331" s="122">
        <v>0.80686615315129995</v>
      </c>
      <c r="I331" s="122">
        <v>0.77798531162499995</v>
      </c>
      <c r="J331" s="122">
        <v>0.78382621201720004</v>
      </c>
      <c r="K331" s="122">
        <v>0.81729419068749998</v>
      </c>
      <c r="L331" s="122">
        <v>0.80700283593120004</v>
      </c>
      <c r="M331" s="122">
        <v>0.8228986800393</v>
      </c>
      <c r="N331" s="122">
        <v>0.86856053013510004</v>
      </c>
      <c r="O331" s="122">
        <v>0.91979412480099998</v>
      </c>
      <c r="P331" s="122">
        <v>1.1564712897035001</v>
      </c>
      <c r="Q331" s="122">
        <v>1.4645424556572</v>
      </c>
      <c r="R331" s="122">
        <v>1.728003616434</v>
      </c>
      <c r="S331" s="122">
        <v>1.7433278227344999</v>
      </c>
      <c r="T331" s="122">
        <v>1.5480932963736</v>
      </c>
      <c r="U331" s="122">
        <v>1.3804974981828</v>
      </c>
      <c r="V331" s="122">
        <v>1.424434699726</v>
      </c>
      <c r="W331" s="122">
        <v>1.5259617878766001</v>
      </c>
      <c r="X331" s="122">
        <v>1.3150122042365999</v>
      </c>
      <c r="Y331" s="122">
        <v>0.87809873996569998</v>
      </c>
      <c r="Z331" s="122">
        <v>4.0820546039400003E-2</v>
      </c>
      <c r="AA331" s="122">
        <v>3.0759500936900001E-2</v>
      </c>
      <c r="AB331" s="122">
        <v>2.9583213283199999E-2</v>
      </c>
      <c r="AC331" s="122">
        <v>2.0468924153000001E-2</v>
      </c>
      <c r="AD331" s="122">
        <v>2.2234728332299999E-2</v>
      </c>
      <c r="AE331" s="122">
        <v>2.9121709122299999E-2</v>
      </c>
      <c r="AF331" s="122">
        <v>2.1889294937500001E-2</v>
      </c>
      <c r="AG331" s="122">
        <v>2.20404648157E-2</v>
      </c>
      <c r="AH331" s="122">
        <v>2.4918741889699999E-2</v>
      </c>
      <c r="AI331" s="122">
        <v>2.2570853219899999E-2</v>
      </c>
      <c r="AJ331" s="122">
        <v>3.6759624171400003E-2</v>
      </c>
      <c r="AK331" s="122">
        <v>3.4430416045699998E-2</v>
      </c>
      <c r="AL331" s="122">
        <v>0</v>
      </c>
    </row>
    <row r="332" spans="1:38" hidden="1" x14ac:dyDescent="0.25">
      <c r="A332" s="122" t="s">
        <v>1972</v>
      </c>
      <c r="B332" s="122">
        <v>1</v>
      </c>
      <c r="C332" s="122" t="s">
        <v>2142</v>
      </c>
      <c r="D332" s="122" t="s">
        <v>2136</v>
      </c>
      <c r="E332" s="122">
        <v>8</v>
      </c>
      <c r="F332" s="122">
        <v>0</v>
      </c>
      <c r="G332" s="122">
        <v>0</v>
      </c>
      <c r="H332" s="122">
        <v>0</v>
      </c>
      <c r="I332" s="122">
        <v>0</v>
      </c>
      <c r="J332" s="122">
        <v>0</v>
      </c>
      <c r="K332" s="122">
        <v>0</v>
      </c>
      <c r="L332" s="122">
        <v>0</v>
      </c>
      <c r="M332" s="122">
        <v>0</v>
      </c>
      <c r="N332" s="122">
        <v>0</v>
      </c>
      <c r="O332" s="122">
        <v>0</v>
      </c>
      <c r="P332" s="122">
        <v>0</v>
      </c>
      <c r="Q332" s="122">
        <v>0</v>
      </c>
      <c r="R332" s="122">
        <v>0</v>
      </c>
      <c r="S332" s="122">
        <v>0</v>
      </c>
      <c r="T332" s="122">
        <v>0</v>
      </c>
      <c r="U332" s="122">
        <v>0</v>
      </c>
      <c r="V332" s="122">
        <v>0</v>
      </c>
      <c r="W332" s="122">
        <v>0</v>
      </c>
      <c r="X332" s="122">
        <v>0</v>
      </c>
      <c r="Y332" s="122">
        <v>0</v>
      </c>
      <c r="Z332" s="122">
        <v>0</v>
      </c>
      <c r="AA332" s="122">
        <v>0</v>
      </c>
      <c r="AB332" s="122">
        <v>0</v>
      </c>
      <c r="AC332" s="122">
        <v>0</v>
      </c>
      <c r="AD332" s="122">
        <v>0</v>
      </c>
      <c r="AE332" s="122">
        <v>0</v>
      </c>
      <c r="AF332" s="122">
        <v>0</v>
      </c>
      <c r="AG332" s="122">
        <v>0</v>
      </c>
      <c r="AH332" s="122">
        <v>0</v>
      </c>
      <c r="AI332" s="122">
        <v>0</v>
      </c>
      <c r="AJ332" s="122">
        <v>0</v>
      </c>
      <c r="AK332" s="122">
        <v>0</v>
      </c>
      <c r="AL332" s="122">
        <v>0</v>
      </c>
    </row>
    <row r="333" spans="1:38" hidden="1" x14ac:dyDescent="0.25">
      <c r="A333" s="122" t="s">
        <v>1972</v>
      </c>
      <c r="B333" s="122">
        <v>1</v>
      </c>
      <c r="C333" s="122" t="s">
        <v>2142</v>
      </c>
      <c r="D333" s="122" t="s">
        <v>2090</v>
      </c>
      <c r="E333" s="122">
        <v>8</v>
      </c>
      <c r="F333" s="122">
        <v>0</v>
      </c>
      <c r="G333" s="122">
        <v>0</v>
      </c>
      <c r="H333" s="122">
        <v>0</v>
      </c>
      <c r="I333" s="122">
        <v>0</v>
      </c>
      <c r="J333" s="122">
        <v>0</v>
      </c>
      <c r="K333" s="122">
        <v>0</v>
      </c>
      <c r="L333" s="122">
        <v>0</v>
      </c>
      <c r="M333" s="122">
        <v>0</v>
      </c>
      <c r="N333" s="122">
        <v>0</v>
      </c>
      <c r="O333" s="122">
        <v>0</v>
      </c>
      <c r="P333" s="122">
        <v>0</v>
      </c>
      <c r="Q333" s="122">
        <v>0</v>
      </c>
      <c r="R333" s="122">
        <v>0</v>
      </c>
      <c r="S333" s="122">
        <v>0</v>
      </c>
      <c r="T333" s="122">
        <v>0</v>
      </c>
      <c r="U333" s="122">
        <v>0</v>
      </c>
      <c r="V333" s="122">
        <v>0</v>
      </c>
      <c r="W333" s="122">
        <v>0</v>
      </c>
      <c r="X333" s="122">
        <v>0</v>
      </c>
      <c r="Y333" s="122">
        <v>0</v>
      </c>
      <c r="Z333" s="122">
        <v>0</v>
      </c>
      <c r="AA333" s="122">
        <v>0</v>
      </c>
      <c r="AB333" s="122">
        <v>0</v>
      </c>
      <c r="AC333" s="122">
        <v>0</v>
      </c>
      <c r="AD333" s="122">
        <v>0</v>
      </c>
      <c r="AE333" s="122">
        <v>0</v>
      </c>
      <c r="AF333" s="122">
        <v>0</v>
      </c>
      <c r="AG333" s="122">
        <v>0</v>
      </c>
      <c r="AH333" s="122">
        <v>0</v>
      </c>
      <c r="AI333" s="122">
        <v>0</v>
      </c>
      <c r="AJ333" s="122">
        <v>0</v>
      </c>
      <c r="AK333" s="122">
        <v>0</v>
      </c>
      <c r="AL333" s="122">
        <v>0</v>
      </c>
    </row>
    <row r="334" spans="1:38" hidden="1" x14ac:dyDescent="0.25">
      <c r="A334" s="122" t="s">
        <v>1972</v>
      </c>
      <c r="B334" s="122">
        <v>1</v>
      </c>
      <c r="C334" s="122" t="s">
        <v>2142</v>
      </c>
      <c r="D334" s="122" t="s">
        <v>2091</v>
      </c>
      <c r="E334" s="122">
        <v>8</v>
      </c>
      <c r="F334" s="122">
        <v>0.38886675500349999</v>
      </c>
      <c r="G334" s="122">
        <v>0.353602393859</v>
      </c>
      <c r="H334" s="122">
        <v>0.36084342868739999</v>
      </c>
      <c r="I334" s="122">
        <v>0.34792745515340001</v>
      </c>
      <c r="J334" s="122">
        <v>0.35053959908319998</v>
      </c>
      <c r="K334" s="122">
        <v>0.36550701360120003</v>
      </c>
      <c r="L334" s="122">
        <v>0.36090455540939997</v>
      </c>
      <c r="M334" s="122">
        <v>0.36801343073850001</v>
      </c>
      <c r="N334" s="122">
        <v>0.31995343139720001</v>
      </c>
      <c r="O334" s="122">
        <v>0.26111300179949998</v>
      </c>
      <c r="P334" s="122">
        <v>0.19853122469619999</v>
      </c>
      <c r="Q334" s="122">
        <v>0.10297130464940001</v>
      </c>
      <c r="R334" s="122">
        <v>4.6415949836699999E-2</v>
      </c>
      <c r="S334" s="122">
        <v>0.12863374805979999</v>
      </c>
      <c r="T334" s="122">
        <v>0.19475808027739999</v>
      </c>
      <c r="U334" s="122">
        <v>0.22930515112460001</v>
      </c>
      <c r="V334" s="122">
        <v>0.30786031555330001</v>
      </c>
      <c r="W334" s="122">
        <v>0.38012122620439998</v>
      </c>
      <c r="X334" s="122">
        <v>0.33442992009200001</v>
      </c>
      <c r="Y334" s="122">
        <v>0.2126503641343</v>
      </c>
      <c r="Z334" s="122">
        <v>0.21581381415789999</v>
      </c>
      <c r="AA334" s="122">
        <v>0.19491813081590001</v>
      </c>
      <c r="AB334" s="122">
        <v>0.25315376541950002</v>
      </c>
      <c r="AC334" s="122">
        <v>0.18916021887830001</v>
      </c>
      <c r="AD334" s="122">
        <v>0.16501080653270001</v>
      </c>
      <c r="AE334" s="122">
        <v>0.1702489274075</v>
      </c>
      <c r="AF334" s="122">
        <v>0.21597541642990001</v>
      </c>
      <c r="AG334" s="122">
        <v>0.20799532488399999</v>
      </c>
      <c r="AH334" s="122">
        <v>0.17591231248049999</v>
      </c>
      <c r="AI334" s="122">
        <v>0.17681086342669999</v>
      </c>
      <c r="AJ334" s="122">
        <v>0.1914128447224</v>
      </c>
      <c r="AK334" s="122">
        <v>0.14490474059950001</v>
      </c>
      <c r="AL334" s="122">
        <v>0</v>
      </c>
    </row>
    <row r="335" spans="1:38" hidden="1" x14ac:dyDescent="0.25">
      <c r="A335" s="122" t="s">
        <v>1972</v>
      </c>
      <c r="B335" s="122">
        <v>1</v>
      </c>
      <c r="C335" s="122" t="s">
        <v>2142</v>
      </c>
      <c r="D335" s="122" t="s">
        <v>2092</v>
      </c>
      <c r="E335" s="122">
        <v>8</v>
      </c>
      <c r="F335" s="122">
        <v>0</v>
      </c>
      <c r="G335" s="122">
        <v>0</v>
      </c>
      <c r="H335" s="122">
        <v>0</v>
      </c>
      <c r="I335" s="122">
        <v>0</v>
      </c>
      <c r="J335" s="122">
        <v>0</v>
      </c>
      <c r="K335" s="122">
        <v>0</v>
      </c>
      <c r="L335" s="122">
        <v>0</v>
      </c>
      <c r="M335" s="122">
        <v>0</v>
      </c>
      <c r="N335" s="122">
        <v>0</v>
      </c>
      <c r="O335" s="122">
        <v>0</v>
      </c>
      <c r="P335" s="122">
        <v>0</v>
      </c>
      <c r="Q335" s="122">
        <v>0</v>
      </c>
      <c r="R335" s="122">
        <v>0</v>
      </c>
      <c r="S335" s="122">
        <v>0</v>
      </c>
      <c r="T335" s="122">
        <v>0</v>
      </c>
      <c r="U335" s="122">
        <v>0</v>
      </c>
      <c r="V335" s="122">
        <v>0</v>
      </c>
      <c r="W335" s="122">
        <v>0</v>
      </c>
      <c r="X335" s="122">
        <v>0</v>
      </c>
      <c r="Y335" s="122">
        <v>0</v>
      </c>
      <c r="Z335" s="122">
        <v>0</v>
      </c>
      <c r="AA335" s="122">
        <v>0</v>
      </c>
      <c r="AB335" s="122">
        <v>0</v>
      </c>
      <c r="AC335" s="122">
        <v>0</v>
      </c>
      <c r="AD335" s="122">
        <v>0</v>
      </c>
      <c r="AE335" s="122">
        <v>0</v>
      </c>
      <c r="AF335" s="122">
        <v>0</v>
      </c>
      <c r="AG335" s="122">
        <v>0</v>
      </c>
      <c r="AH335" s="122">
        <v>0</v>
      </c>
      <c r="AI335" s="122">
        <v>0</v>
      </c>
      <c r="AJ335" s="122">
        <v>0</v>
      </c>
      <c r="AK335" s="122">
        <v>0</v>
      </c>
      <c r="AL335" s="122">
        <v>0</v>
      </c>
    </row>
    <row r="336" spans="1:38" hidden="1" x14ac:dyDescent="0.25">
      <c r="A336" s="122" t="s">
        <v>1972</v>
      </c>
      <c r="B336" s="122">
        <v>1</v>
      </c>
      <c r="C336" s="122" t="s">
        <v>2142</v>
      </c>
      <c r="D336" s="122" t="s">
        <v>2093</v>
      </c>
      <c r="E336" s="122">
        <v>8</v>
      </c>
      <c r="F336" s="122">
        <v>7.5562092790201003</v>
      </c>
      <c r="G336" s="122">
        <v>6.8976370492362999</v>
      </c>
      <c r="H336" s="122">
        <v>6.9830004092811997</v>
      </c>
      <c r="I336" s="122">
        <v>6.6603309101288</v>
      </c>
      <c r="J336" s="122">
        <v>6.8364169924812002</v>
      </c>
      <c r="K336" s="122">
        <v>7.1442635016749998</v>
      </c>
      <c r="L336" s="122">
        <v>7.0291991276525003</v>
      </c>
      <c r="M336" s="122">
        <v>7.1354868043520998</v>
      </c>
      <c r="N336" s="122">
        <v>6.2954578787599997</v>
      </c>
      <c r="O336" s="122">
        <v>5.8390268603338003</v>
      </c>
      <c r="P336" s="122">
        <v>5.3622658673665997</v>
      </c>
      <c r="Q336" s="122">
        <v>4.1664554476304003</v>
      </c>
      <c r="R336" s="122">
        <v>4.8363027148165001</v>
      </c>
      <c r="S336" s="122">
        <v>4.9048852512911996</v>
      </c>
      <c r="T336" s="122">
        <v>2.8523944356650999</v>
      </c>
      <c r="U336" s="122">
        <v>2.9944910312303001</v>
      </c>
      <c r="V336" s="122">
        <v>2.9105951287243998</v>
      </c>
      <c r="W336" s="122">
        <v>2.8997187639055002</v>
      </c>
      <c r="X336" s="122">
        <v>2.7069401427663999</v>
      </c>
      <c r="Y336" s="122">
        <v>1.4513061216664001</v>
      </c>
      <c r="Z336" s="122">
        <v>0.66061318089069998</v>
      </c>
      <c r="AA336" s="122">
        <v>0.72949570147410003</v>
      </c>
      <c r="AB336" s="122">
        <v>0.73387628970459995</v>
      </c>
      <c r="AC336" s="122">
        <v>0.75989235309360004</v>
      </c>
      <c r="AD336" s="122">
        <v>0.64864192172320001</v>
      </c>
      <c r="AE336" s="122">
        <v>0.5341487900031</v>
      </c>
      <c r="AF336" s="122">
        <v>0.31352227902259999</v>
      </c>
      <c r="AG336" s="122">
        <v>0.29345384030819999</v>
      </c>
      <c r="AH336" s="122">
        <v>0.27849963308839998</v>
      </c>
      <c r="AI336" s="122">
        <v>0.43238054966119999</v>
      </c>
      <c r="AJ336" s="122">
        <v>0.41920407334150001</v>
      </c>
      <c r="AK336" s="122">
        <v>0.441509538107</v>
      </c>
      <c r="AL336" s="122">
        <v>0</v>
      </c>
    </row>
    <row r="337" spans="1:38" hidden="1" x14ac:dyDescent="0.25">
      <c r="A337" s="122" t="s">
        <v>1972</v>
      </c>
      <c r="B337" s="122">
        <v>1</v>
      </c>
      <c r="C337" s="122" t="s">
        <v>2142</v>
      </c>
      <c r="D337" s="122" t="s">
        <v>2094</v>
      </c>
      <c r="E337" s="122">
        <v>8</v>
      </c>
      <c r="F337" s="122">
        <v>24.2895995944058</v>
      </c>
      <c r="G337" s="122">
        <v>22.157960321532901</v>
      </c>
      <c r="H337" s="122">
        <v>22.237846890775099</v>
      </c>
      <c r="I337" s="122">
        <v>21.209544204713598</v>
      </c>
      <c r="J337" s="122">
        <v>21.530750104610199</v>
      </c>
      <c r="K337" s="122">
        <v>22.558881497303201</v>
      </c>
      <c r="L337" s="122">
        <v>22.156166029894798</v>
      </c>
      <c r="M337" s="122">
        <v>22.492014261090102</v>
      </c>
      <c r="N337" s="122">
        <v>20.109356963292999</v>
      </c>
      <c r="O337" s="122">
        <v>21.238096220017901</v>
      </c>
      <c r="P337" s="122">
        <v>20.945368179755</v>
      </c>
      <c r="Q337" s="122">
        <v>18.9105413314009</v>
      </c>
      <c r="R337" s="122">
        <v>15.6146408796551</v>
      </c>
      <c r="S337" s="122">
        <v>16.269383440714002</v>
      </c>
      <c r="T337" s="122">
        <v>18.2804601806859</v>
      </c>
      <c r="U337" s="122">
        <v>16.868199211273001</v>
      </c>
      <c r="V337" s="122">
        <v>17.848632172735801</v>
      </c>
      <c r="W337" s="122">
        <v>17.9470366589306</v>
      </c>
      <c r="X337" s="122">
        <v>17.765239664081601</v>
      </c>
      <c r="Y337" s="122">
        <v>12.6791266103775</v>
      </c>
      <c r="Z337" s="122">
        <v>19.835751327723699</v>
      </c>
      <c r="AA337" s="122">
        <v>20.1194604424632</v>
      </c>
      <c r="AB337" s="122">
        <v>19.5976039363062</v>
      </c>
      <c r="AC337" s="122">
        <v>18.895285167506302</v>
      </c>
      <c r="AD337" s="122">
        <v>19.8400269236996</v>
      </c>
      <c r="AE337" s="122">
        <v>17.994566589771001</v>
      </c>
      <c r="AF337" s="122">
        <v>14.447410450493299</v>
      </c>
      <c r="AG337" s="122">
        <v>10.9600011412704</v>
      </c>
      <c r="AH337" s="122">
        <v>10.718187199988799</v>
      </c>
      <c r="AI337" s="122">
        <v>10.740181378799999</v>
      </c>
      <c r="AJ337" s="122">
        <v>6.2700556772746001</v>
      </c>
      <c r="AK337" s="122">
        <v>5.0943842465013001</v>
      </c>
      <c r="AL337" s="122">
        <v>0</v>
      </c>
    </row>
    <row r="338" spans="1:38" hidden="1" x14ac:dyDescent="0.25">
      <c r="A338" s="122" t="s">
        <v>1972</v>
      </c>
      <c r="B338" s="122">
        <v>1</v>
      </c>
      <c r="C338" s="122" t="s">
        <v>2142</v>
      </c>
      <c r="D338" s="122" t="s">
        <v>2095</v>
      </c>
      <c r="E338" s="122">
        <v>8</v>
      </c>
      <c r="F338" s="122">
        <v>0</v>
      </c>
      <c r="G338" s="122">
        <v>0</v>
      </c>
      <c r="H338" s="122">
        <v>0</v>
      </c>
      <c r="I338" s="122">
        <v>0</v>
      </c>
      <c r="J338" s="122">
        <v>0</v>
      </c>
      <c r="K338" s="122">
        <v>0</v>
      </c>
      <c r="L338" s="122">
        <v>0</v>
      </c>
      <c r="M338" s="122">
        <v>0</v>
      </c>
      <c r="N338" s="122">
        <v>0</v>
      </c>
      <c r="O338" s="122">
        <v>0</v>
      </c>
      <c r="P338" s="122">
        <v>0</v>
      </c>
      <c r="Q338" s="122">
        <v>0</v>
      </c>
      <c r="R338" s="122">
        <v>0</v>
      </c>
      <c r="S338" s="122">
        <v>0</v>
      </c>
      <c r="T338" s="122">
        <v>0</v>
      </c>
      <c r="U338" s="122">
        <v>0</v>
      </c>
      <c r="V338" s="122">
        <v>0</v>
      </c>
      <c r="W338" s="122">
        <v>0</v>
      </c>
      <c r="X338" s="122">
        <v>0</v>
      </c>
      <c r="Y338" s="122">
        <v>0</v>
      </c>
      <c r="Z338" s="122">
        <v>0</v>
      </c>
      <c r="AA338" s="122">
        <v>0</v>
      </c>
      <c r="AB338" s="122">
        <v>0</v>
      </c>
      <c r="AC338" s="122">
        <v>0</v>
      </c>
      <c r="AD338" s="122">
        <v>0</v>
      </c>
      <c r="AE338" s="122">
        <v>0</v>
      </c>
      <c r="AF338" s="122">
        <v>0</v>
      </c>
      <c r="AG338" s="122">
        <v>0</v>
      </c>
      <c r="AH338" s="122">
        <v>0</v>
      </c>
      <c r="AI338" s="122">
        <v>0</v>
      </c>
      <c r="AJ338" s="122">
        <v>0</v>
      </c>
      <c r="AK338" s="122">
        <v>0</v>
      </c>
      <c r="AL338" s="122">
        <v>0</v>
      </c>
    </row>
    <row r="339" spans="1:38" hidden="1" x14ac:dyDescent="0.25">
      <c r="A339" s="122" t="s">
        <v>1972</v>
      </c>
      <c r="B339" s="122">
        <v>1</v>
      </c>
      <c r="C339" s="122" t="s">
        <v>2142</v>
      </c>
      <c r="D339" s="122" t="s">
        <v>2096</v>
      </c>
      <c r="E339" s="122">
        <v>8</v>
      </c>
      <c r="F339" s="122">
        <v>3.1217039064946999</v>
      </c>
      <c r="G339" s="122">
        <v>2.8121210514979</v>
      </c>
      <c r="H339" s="122">
        <v>2.8788342267870002</v>
      </c>
      <c r="I339" s="122">
        <v>2.7516903935590999</v>
      </c>
      <c r="J339" s="122">
        <v>2.8639025370518998</v>
      </c>
      <c r="K339" s="122">
        <v>3.0005598180486999</v>
      </c>
      <c r="L339" s="122">
        <v>2.9253337123777001</v>
      </c>
      <c r="M339" s="122">
        <v>2.9615884141300999</v>
      </c>
      <c r="N339" s="122">
        <v>2.7310963486428999</v>
      </c>
      <c r="O339" s="122">
        <v>2.3215407123965002</v>
      </c>
      <c r="P339" s="122">
        <v>1.9763793152011999</v>
      </c>
      <c r="Q339" s="122">
        <v>1.335665241179</v>
      </c>
      <c r="R339" s="122">
        <v>1.0180152466962999</v>
      </c>
      <c r="S339" s="122">
        <v>1.1137658975174001</v>
      </c>
      <c r="T339" s="122">
        <v>1.1420488518298999</v>
      </c>
      <c r="U339" s="122">
        <v>1.303032972707</v>
      </c>
      <c r="V339" s="122">
        <v>1.4799968162938999</v>
      </c>
      <c r="W339" s="122">
        <v>1.6103578026031999</v>
      </c>
      <c r="X339" s="122">
        <v>1.5233412653648</v>
      </c>
      <c r="Y339" s="122">
        <v>1.016382392221</v>
      </c>
      <c r="Z339" s="122">
        <v>0.54098959939250002</v>
      </c>
      <c r="AA339" s="122">
        <v>0.49318378924389999</v>
      </c>
      <c r="AB339" s="122">
        <v>0.4738098393297</v>
      </c>
      <c r="AC339" s="122">
        <v>0.44804728560399998</v>
      </c>
      <c r="AD339" s="122">
        <v>0.30506644855539999</v>
      </c>
      <c r="AE339" s="122">
        <v>0.3123980054312</v>
      </c>
      <c r="AF339" s="122">
        <v>0.24715302794720001</v>
      </c>
      <c r="AG339" s="122">
        <v>0.30327502649479998</v>
      </c>
      <c r="AH339" s="122">
        <v>0.30736569430909999</v>
      </c>
      <c r="AI339" s="122">
        <v>0.23073011858619999</v>
      </c>
      <c r="AJ339" s="122">
        <v>0.22457471179569999</v>
      </c>
      <c r="AK339" s="122">
        <v>0.21825552586450001</v>
      </c>
      <c r="AL339" s="122">
        <v>0</v>
      </c>
    </row>
    <row r="340" spans="1:38" hidden="1" x14ac:dyDescent="0.25">
      <c r="A340" s="122" t="s">
        <v>1972</v>
      </c>
      <c r="B340" s="122">
        <v>1</v>
      </c>
      <c r="C340" s="122" t="s">
        <v>2142</v>
      </c>
      <c r="D340" s="122" t="s">
        <v>2097</v>
      </c>
      <c r="E340" s="122">
        <v>8</v>
      </c>
      <c r="F340" s="122">
        <v>0.252992220283</v>
      </c>
      <c r="G340" s="122">
        <v>0.23004963414509999</v>
      </c>
      <c r="H340" s="122">
        <v>0.23476056778730001</v>
      </c>
      <c r="I340" s="122">
        <v>0.22635758455589999</v>
      </c>
      <c r="J340" s="122">
        <v>0.22805701523239999</v>
      </c>
      <c r="K340" s="122">
        <v>0.23779464227819999</v>
      </c>
      <c r="L340" s="122">
        <v>0.23480033612660001</v>
      </c>
      <c r="M340" s="122">
        <v>0.2394252883245</v>
      </c>
      <c r="N340" s="122">
        <v>0.30207436842899998</v>
      </c>
      <c r="O340" s="122">
        <v>0.37288876810159999</v>
      </c>
      <c r="P340" s="122">
        <v>0.53639635414380005</v>
      </c>
      <c r="Q340" s="122">
        <v>0.76603640016520003</v>
      </c>
      <c r="R340" s="122">
        <v>1.0076375518616001</v>
      </c>
      <c r="S340" s="122">
        <v>0.76732757716879996</v>
      </c>
      <c r="T340" s="122">
        <v>0.48372630847480003</v>
      </c>
      <c r="U340" s="122">
        <v>0.27297912027740001</v>
      </c>
      <c r="V340" s="122">
        <v>0.1340320486454</v>
      </c>
      <c r="W340" s="122">
        <v>0</v>
      </c>
      <c r="X340" s="122">
        <v>0</v>
      </c>
      <c r="Y340" s="122">
        <v>0</v>
      </c>
      <c r="Z340" s="122">
        <v>3.73665476224E-2</v>
      </c>
      <c r="AA340" s="122">
        <v>3.5341636003399998E-2</v>
      </c>
      <c r="AB340" s="122">
        <v>3.2970166616499999E-2</v>
      </c>
      <c r="AC340" s="122">
        <v>3.8768294909099998E-2</v>
      </c>
      <c r="AD340" s="122">
        <v>2.3811910726500001E-2</v>
      </c>
      <c r="AE340" s="122">
        <v>3.28470615795E-2</v>
      </c>
      <c r="AF340" s="122">
        <v>2.6463500283599999E-2</v>
      </c>
      <c r="AG340" s="122">
        <v>2.9879753911799999E-2</v>
      </c>
      <c r="AH340" s="122">
        <v>3.3835159365399999E-2</v>
      </c>
      <c r="AI340" s="122">
        <v>0</v>
      </c>
      <c r="AJ340" s="122">
        <v>0</v>
      </c>
      <c r="AK340" s="122">
        <v>0</v>
      </c>
      <c r="AL340" s="122">
        <v>0</v>
      </c>
    </row>
    <row r="341" spans="1:38" hidden="1" x14ac:dyDescent="0.25">
      <c r="A341" s="122" t="s">
        <v>1972</v>
      </c>
      <c r="B341" s="122">
        <v>1</v>
      </c>
      <c r="C341" s="122" t="s">
        <v>2142</v>
      </c>
      <c r="D341" s="122" t="s">
        <v>2098</v>
      </c>
      <c r="E341" s="122">
        <v>8</v>
      </c>
      <c r="F341" s="122">
        <v>0</v>
      </c>
      <c r="G341" s="122">
        <v>0</v>
      </c>
      <c r="H341" s="122">
        <v>0</v>
      </c>
      <c r="I341" s="122">
        <v>0</v>
      </c>
      <c r="J341" s="122">
        <v>0</v>
      </c>
      <c r="K341" s="122">
        <v>0</v>
      </c>
      <c r="L341" s="122">
        <v>0</v>
      </c>
      <c r="M341" s="122">
        <v>0</v>
      </c>
      <c r="N341" s="122">
        <v>0</v>
      </c>
      <c r="O341" s="122">
        <v>0</v>
      </c>
      <c r="P341" s="122">
        <v>0</v>
      </c>
      <c r="Q341" s="122">
        <v>0</v>
      </c>
      <c r="R341" s="122">
        <v>0</v>
      </c>
      <c r="S341" s="122">
        <v>0</v>
      </c>
      <c r="T341" s="122">
        <v>0</v>
      </c>
      <c r="U341" s="122">
        <v>0</v>
      </c>
      <c r="V341" s="122">
        <v>0</v>
      </c>
      <c r="W341" s="122">
        <v>0</v>
      </c>
      <c r="X341" s="122">
        <v>0</v>
      </c>
      <c r="Y341" s="122">
        <v>0</v>
      </c>
      <c r="Z341" s="122">
        <v>0</v>
      </c>
      <c r="AA341" s="122">
        <v>0</v>
      </c>
      <c r="AB341" s="122">
        <v>0</v>
      </c>
      <c r="AC341" s="122">
        <v>0</v>
      </c>
      <c r="AD341" s="122">
        <v>0</v>
      </c>
      <c r="AE341" s="122">
        <v>0</v>
      </c>
      <c r="AF341" s="122">
        <v>0</v>
      </c>
      <c r="AG341" s="122">
        <v>0</v>
      </c>
      <c r="AH341" s="122">
        <v>0</v>
      </c>
      <c r="AI341" s="122">
        <v>0</v>
      </c>
      <c r="AJ341" s="122">
        <v>0</v>
      </c>
      <c r="AK341" s="122">
        <v>0</v>
      </c>
      <c r="AL341" s="122">
        <v>0</v>
      </c>
    </row>
    <row r="342" spans="1:38" hidden="1" x14ac:dyDescent="0.25">
      <c r="A342" s="122" t="s">
        <v>1972</v>
      </c>
      <c r="B342" s="122">
        <v>1</v>
      </c>
      <c r="C342" s="122" t="s">
        <v>2142</v>
      </c>
      <c r="D342" s="122" t="s">
        <v>2099</v>
      </c>
      <c r="E342" s="122">
        <v>8</v>
      </c>
      <c r="F342" s="122">
        <v>1.9190857675641999</v>
      </c>
      <c r="G342" s="122">
        <v>1.7294167007126999</v>
      </c>
      <c r="H342" s="122">
        <v>1.6127956014150999</v>
      </c>
      <c r="I342" s="122">
        <v>1.5551624422004999</v>
      </c>
      <c r="J342" s="122">
        <v>1.5667424666134</v>
      </c>
      <c r="K342" s="122">
        <v>1.6336395703983</v>
      </c>
      <c r="L342" s="122">
        <v>1.6130688082972999</v>
      </c>
      <c r="M342" s="122">
        <v>1.6448420427532</v>
      </c>
      <c r="N342" s="122">
        <v>1.4715766491990001</v>
      </c>
      <c r="O342" s="122">
        <v>1.2556553579909999</v>
      </c>
      <c r="P342" s="122">
        <v>1.3984911259874999</v>
      </c>
      <c r="Q342" s="122">
        <v>1.3328182231854</v>
      </c>
      <c r="R342" s="122">
        <v>1.3352359996031999</v>
      </c>
      <c r="S342" s="122">
        <v>1.0380098861136</v>
      </c>
      <c r="T342" s="122">
        <v>1.2609139010724999</v>
      </c>
      <c r="U342" s="122">
        <v>1.0793685225802001</v>
      </c>
      <c r="V342" s="122">
        <v>1.0470389644277001</v>
      </c>
      <c r="W342" s="122">
        <v>1.0235251013758</v>
      </c>
      <c r="X342" s="122">
        <v>0.98843165842290004</v>
      </c>
      <c r="Y342" s="122">
        <v>0.58641797103689997</v>
      </c>
      <c r="Z342" s="122">
        <v>0.16940138903929999</v>
      </c>
      <c r="AA342" s="122">
        <v>4.6679308624712004</v>
      </c>
      <c r="AB342" s="122">
        <v>0</v>
      </c>
      <c r="AC342" s="122">
        <v>0</v>
      </c>
      <c r="AD342" s="122">
        <v>0</v>
      </c>
      <c r="AE342" s="122">
        <v>0</v>
      </c>
      <c r="AF342" s="122">
        <v>0</v>
      </c>
      <c r="AG342" s="122">
        <v>0</v>
      </c>
      <c r="AH342" s="122">
        <v>0</v>
      </c>
      <c r="AI342" s="122">
        <v>0</v>
      </c>
      <c r="AJ342" s="122">
        <v>0</v>
      </c>
      <c r="AK342" s="122">
        <v>8.4193421500000003E-4</v>
      </c>
      <c r="AL342" s="122">
        <v>0</v>
      </c>
    </row>
    <row r="343" spans="1:38" hidden="1" x14ac:dyDescent="0.25">
      <c r="A343" s="122" t="s">
        <v>1972</v>
      </c>
      <c r="B343" s="122">
        <v>1</v>
      </c>
      <c r="C343" s="122" t="s">
        <v>2142</v>
      </c>
      <c r="D343" s="122" t="s">
        <v>2100</v>
      </c>
      <c r="E343" s="122">
        <v>8</v>
      </c>
      <c r="F343" s="122">
        <v>0</v>
      </c>
      <c r="G343" s="122">
        <v>0</v>
      </c>
      <c r="H343" s="122">
        <v>0</v>
      </c>
      <c r="I343" s="122">
        <v>0</v>
      </c>
      <c r="J343" s="122">
        <v>0</v>
      </c>
      <c r="K343" s="122">
        <v>0</v>
      </c>
      <c r="L343" s="122">
        <v>0</v>
      </c>
      <c r="M343" s="122">
        <v>0</v>
      </c>
      <c r="N343" s="122">
        <v>0</v>
      </c>
      <c r="O343" s="122">
        <v>0</v>
      </c>
      <c r="P343" s="122">
        <v>0</v>
      </c>
      <c r="Q343" s="122">
        <v>0</v>
      </c>
      <c r="R343" s="122">
        <v>0</v>
      </c>
      <c r="S343" s="122">
        <v>0</v>
      </c>
      <c r="T343" s="122">
        <v>0</v>
      </c>
      <c r="U343" s="122">
        <v>0</v>
      </c>
      <c r="V343" s="122">
        <v>0</v>
      </c>
      <c r="W343" s="122">
        <v>0</v>
      </c>
      <c r="X343" s="122">
        <v>0</v>
      </c>
      <c r="Y343" s="122">
        <v>0</v>
      </c>
      <c r="Z343" s="122">
        <v>0</v>
      </c>
      <c r="AA343" s="122">
        <v>0</v>
      </c>
      <c r="AB343" s="122">
        <v>0</v>
      </c>
      <c r="AC343" s="122">
        <v>0</v>
      </c>
      <c r="AD343" s="122">
        <v>0</v>
      </c>
      <c r="AE343" s="122">
        <v>0</v>
      </c>
      <c r="AF343" s="122">
        <v>0</v>
      </c>
      <c r="AG343" s="122">
        <v>0</v>
      </c>
      <c r="AH343" s="122">
        <v>0</v>
      </c>
      <c r="AI343" s="122">
        <v>0</v>
      </c>
      <c r="AJ343" s="122">
        <v>0</v>
      </c>
      <c r="AK343" s="122">
        <v>0</v>
      </c>
      <c r="AL343" s="122">
        <v>0</v>
      </c>
    </row>
    <row r="344" spans="1:38" hidden="1" x14ac:dyDescent="0.25">
      <c r="A344" s="122" t="s">
        <v>1972</v>
      </c>
      <c r="B344" s="122">
        <v>1</v>
      </c>
      <c r="C344" s="122" t="s">
        <v>2142</v>
      </c>
      <c r="D344" s="122" t="s">
        <v>2101</v>
      </c>
      <c r="E344" s="122">
        <v>8</v>
      </c>
      <c r="F344" s="122">
        <v>6.8108836336860996</v>
      </c>
      <c r="G344" s="122">
        <v>6.1391774421441001</v>
      </c>
      <c r="H344" s="122">
        <v>6.1777734578854</v>
      </c>
      <c r="I344" s="122">
        <v>5.9567421916505996</v>
      </c>
      <c r="J344" s="122">
        <v>6.2273330426682003</v>
      </c>
      <c r="K344" s="122">
        <v>6.4790864028100996</v>
      </c>
      <c r="L344" s="122">
        <v>6.3622287307110996</v>
      </c>
      <c r="M344" s="122">
        <v>6.4704314372688003</v>
      </c>
      <c r="N344" s="122">
        <v>5.9681757940712004</v>
      </c>
      <c r="O344" s="122">
        <v>5.6088232599251002</v>
      </c>
      <c r="P344" s="122">
        <v>5.7640763639796999</v>
      </c>
      <c r="Q344" s="122">
        <v>5.4128280564912998</v>
      </c>
      <c r="R344" s="122">
        <v>5.0389021867941004</v>
      </c>
      <c r="S344" s="122">
        <v>4.6155960667849003</v>
      </c>
      <c r="T344" s="122">
        <v>4.1798207672804004</v>
      </c>
      <c r="U344" s="122">
        <v>4.4209468276515</v>
      </c>
      <c r="V344" s="122">
        <v>4.4684566347377004</v>
      </c>
      <c r="W344" s="122">
        <v>4.0379458283528997</v>
      </c>
      <c r="X344" s="122">
        <v>3.7047957460209999</v>
      </c>
      <c r="Y344" s="122">
        <v>2.0103033092123002</v>
      </c>
      <c r="Z344" s="122">
        <v>12.0008019370689</v>
      </c>
      <c r="AA344" s="122">
        <v>11.828823244469501</v>
      </c>
      <c r="AB344" s="122">
        <v>9.9867791818694993</v>
      </c>
      <c r="AC344" s="122">
        <v>9.4089378796919991</v>
      </c>
      <c r="AD344" s="122">
        <v>9.8172430495047998</v>
      </c>
      <c r="AE344" s="122">
        <v>9.0909661433350006</v>
      </c>
      <c r="AF344" s="122">
        <v>9.1514208668180004</v>
      </c>
      <c r="AG344" s="122">
        <v>6.2993931688079998</v>
      </c>
      <c r="AH344" s="122">
        <v>6.4113269575949001</v>
      </c>
      <c r="AI344" s="122">
        <v>6.2190255033891004</v>
      </c>
      <c r="AJ344" s="122">
        <v>5.1176794421276997</v>
      </c>
      <c r="AK344" s="122">
        <v>5.7672893748082004</v>
      </c>
      <c r="AL344" s="122">
        <v>0</v>
      </c>
    </row>
    <row r="345" spans="1:38" hidden="1" x14ac:dyDescent="0.25">
      <c r="A345" s="122" t="s">
        <v>1972</v>
      </c>
      <c r="B345" s="122">
        <v>1</v>
      </c>
      <c r="C345" s="122" t="s">
        <v>2142</v>
      </c>
      <c r="D345" s="122" t="s">
        <v>2102</v>
      </c>
      <c r="E345" s="122">
        <v>8</v>
      </c>
      <c r="F345" s="122">
        <v>0.2095042900163</v>
      </c>
      <c r="G345" s="122">
        <v>0.1905054045383</v>
      </c>
      <c r="H345" s="122">
        <v>0.19440655535990001</v>
      </c>
      <c r="I345" s="122">
        <v>0.1874479973697</v>
      </c>
      <c r="J345" s="122">
        <v>0.18885530553480001</v>
      </c>
      <c r="K345" s="122">
        <v>0.19691908962429999</v>
      </c>
      <c r="L345" s="122">
        <v>0.1944394877468</v>
      </c>
      <c r="M345" s="122">
        <v>0.19826943684750001</v>
      </c>
      <c r="N345" s="122">
        <v>0.20180905116190001</v>
      </c>
      <c r="O345" s="122">
        <v>0.20131120792179999</v>
      </c>
      <c r="P345" s="122">
        <v>0.2006895933756</v>
      </c>
      <c r="Q345" s="122">
        <v>0.156031009626</v>
      </c>
      <c r="R345" s="122">
        <v>0.1512816142824</v>
      </c>
      <c r="S345" s="122">
        <v>0.14998632531110001</v>
      </c>
      <c r="T345" s="122">
        <v>0.1427994129056</v>
      </c>
      <c r="U345" s="122">
        <v>0.1252563194123</v>
      </c>
      <c r="V345" s="122">
        <v>0.13606779495599999</v>
      </c>
      <c r="W345" s="122">
        <v>0.14272911861900001</v>
      </c>
      <c r="X345" s="122">
        <v>0.12557280268509999</v>
      </c>
      <c r="Y345" s="122">
        <v>7.9846630376300007E-2</v>
      </c>
      <c r="Z345" s="122">
        <v>17.563309951333999</v>
      </c>
      <c r="AA345" s="122">
        <v>17.665522836874601</v>
      </c>
      <c r="AB345" s="122">
        <v>19.047559696356799</v>
      </c>
      <c r="AC345" s="122">
        <v>18.461862801655499</v>
      </c>
      <c r="AD345" s="122">
        <v>20.459421943424299</v>
      </c>
      <c r="AE345" s="122">
        <v>12.868509043886</v>
      </c>
      <c r="AF345" s="122">
        <v>12.376725336959</v>
      </c>
      <c r="AG345" s="122">
        <v>13.5441793513361</v>
      </c>
      <c r="AH345" s="122">
        <v>15.643142846950401</v>
      </c>
      <c r="AI345" s="122">
        <v>15.0628383863876</v>
      </c>
      <c r="AJ345" s="122">
        <v>14.0159517229282</v>
      </c>
      <c r="AK345" s="122">
        <v>14.2470216327789</v>
      </c>
      <c r="AL345" s="122">
        <v>0</v>
      </c>
    </row>
    <row r="346" spans="1:38" hidden="1" x14ac:dyDescent="0.25">
      <c r="A346" s="122" t="s">
        <v>1972</v>
      </c>
      <c r="B346" s="122">
        <v>1</v>
      </c>
      <c r="C346" s="122" t="s">
        <v>2142</v>
      </c>
      <c r="D346" s="122" t="s">
        <v>2103</v>
      </c>
      <c r="E346" s="122">
        <v>8</v>
      </c>
      <c r="F346" s="122">
        <v>0.31890795123240001</v>
      </c>
      <c r="G346" s="122">
        <v>0.2899878005141</v>
      </c>
      <c r="H346" s="122">
        <v>0.29592614199540002</v>
      </c>
      <c r="I346" s="122">
        <v>0.2853338077191</v>
      </c>
      <c r="J346" s="122">
        <v>0.2874760157074</v>
      </c>
      <c r="K346" s="122">
        <v>0.2997507279005</v>
      </c>
      <c r="L346" s="122">
        <v>0.29597627175669999</v>
      </c>
      <c r="M346" s="122">
        <v>0.30180622980170002</v>
      </c>
      <c r="N346" s="122">
        <v>0.33356591370799998</v>
      </c>
      <c r="O346" s="122">
        <v>0.36076621880429999</v>
      </c>
      <c r="P346" s="122">
        <v>0.38947328880690002</v>
      </c>
      <c r="Q346" s="122">
        <v>0.32760907982990001</v>
      </c>
      <c r="R346" s="122">
        <v>0.34342513312200001</v>
      </c>
      <c r="S346" s="122">
        <v>0.27914720704349999</v>
      </c>
      <c r="T346" s="122">
        <v>0.21210114484359999</v>
      </c>
      <c r="U346" s="122">
        <v>0.14263083136079999</v>
      </c>
      <c r="V346" s="122">
        <v>0.1113137233361</v>
      </c>
      <c r="W346" s="122">
        <v>7.4303099986900004E-2</v>
      </c>
      <c r="X346" s="122">
        <v>6.5371723750799998E-2</v>
      </c>
      <c r="Y346" s="122">
        <v>4.15672164018E-2</v>
      </c>
      <c r="Z346" s="122">
        <v>0</v>
      </c>
      <c r="AA346" s="122">
        <v>0</v>
      </c>
      <c r="AB346" s="122">
        <v>0</v>
      </c>
      <c r="AC346" s="122">
        <v>0</v>
      </c>
      <c r="AD346" s="122">
        <v>0</v>
      </c>
      <c r="AE346" s="122">
        <v>0</v>
      </c>
      <c r="AF346" s="122">
        <v>0</v>
      </c>
      <c r="AG346" s="122">
        <v>0</v>
      </c>
      <c r="AH346" s="122">
        <v>0</v>
      </c>
      <c r="AI346" s="122">
        <v>0</v>
      </c>
      <c r="AJ346" s="122">
        <v>0</v>
      </c>
      <c r="AK346" s="122">
        <v>1.5043858532999999E-3</v>
      </c>
      <c r="AL346" s="122">
        <v>0</v>
      </c>
    </row>
    <row r="347" spans="1:38" hidden="1" x14ac:dyDescent="0.25">
      <c r="A347" s="122" t="s">
        <v>1972</v>
      </c>
      <c r="B347" s="122">
        <v>1</v>
      </c>
      <c r="C347" s="122" t="s">
        <v>2142</v>
      </c>
      <c r="D347" s="122" t="s">
        <v>2137</v>
      </c>
      <c r="E347" s="122">
        <v>8</v>
      </c>
      <c r="F347" s="122">
        <v>0</v>
      </c>
      <c r="G347" s="122">
        <v>0</v>
      </c>
      <c r="H347" s="122">
        <v>0</v>
      </c>
      <c r="I347" s="122">
        <v>0</v>
      </c>
      <c r="J347" s="122">
        <v>0</v>
      </c>
      <c r="K347" s="122">
        <v>0</v>
      </c>
      <c r="L347" s="122">
        <v>0</v>
      </c>
      <c r="M347" s="122">
        <v>0</v>
      </c>
      <c r="N347" s="122">
        <v>0</v>
      </c>
      <c r="O347" s="122">
        <v>0</v>
      </c>
      <c r="P347" s="122">
        <v>0</v>
      </c>
      <c r="Q347" s="122">
        <v>0</v>
      </c>
      <c r="R347" s="122">
        <v>0</v>
      </c>
      <c r="S347" s="122">
        <v>0</v>
      </c>
      <c r="T347" s="122">
        <v>0</v>
      </c>
      <c r="U347" s="122">
        <v>0</v>
      </c>
      <c r="V347" s="122">
        <v>0</v>
      </c>
      <c r="W347" s="122">
        <v>0</v>
      </c>
      <c r="X347" s="122">
        <v>0</v>
      </c>
      <c r="Y347" s="122">
        <v>0</v>
      </c>
      <c r="Z347" s="122">
        <v>0</v>
      </c>
      <c r="AA347" s="122">
        <v>0</v>
      </c>
      <c r="AB347" s="122">
        <v>0</v>
      </c>
      <c r="AC347" s="122">
        <v>0</v>
      </c>
      <c r="AD347" s="122">
        <v>0</v>
      </c>
      <c r="AE347" s="122">
        <v>0</v>
      </c>
      <c r="AF347" s="122">
        <v>0</v>
      </c>
      <c r="AG347" s="122">
        <v>0</v>
      </c>
      <c r="AH347" s="122">
        <v>0</v>
      </c>
      <c r="AI347" s="122">
        <v>0</v>
      </c>
      <c r="AJ347" s="122">
        <v>0</v>
      </c>
      <c r="AK347" s="122">
        <v>0</v>
      </c>
      <c r="AL347" s="122">
        <v>0</v>
      </c>
    </row>
    <row r="348" spans="1:38" hidden="1" x14ac:dyDescent="0.25">
      <c r="A348" s="122" t="s">
        <v>1972</v>
      </c>
      <c r="B348" s="122">
        <v>1</v>
      </c>
      <c r="C348" s="122" t="s">
        <v>2142</v>
      </c>
      <c r="D348" s="122" t="s">
        <v>2104</v>
      </c>
      <c r="E348" s="122">
        <v>8</v>
      </c>
      <c r="F348" s="122">
        <v>0.35630007509150002</v>
      </c>
      <c r="G348" s="122">
        <v>0.32398902159519999</v>
      </c>
      <c r="H348" s="122">
        <v>0.33062363671720002</v>
      </c>
      <c r="I348" s="122">
        <v>0.31878934571419998</v>
      </c>
      <c r="J348" s="122">
        <v>0.32118272870820003</v>
      </c>
      <c r="K348" s="122">
        <v>0.33489665731750001</v>
      </c>
      <c r="L348" s="122">
        <v>0.33067964421930002</v>
      </c>
      <c r="M348" s="122">
        <v>0.33719316789010001</v>
      </c>
      <c r="N348" s="122">
        <v>0.28720565789859998</v>
      </c>
      <c r="O348" s="122">
        <v>0.2228251615288</v>
      </c>
      <c r="P348" s="122">
        <v>0.1649812500184</v>
      </c>
      <c r="Q348" s="122">
        <v>7.9632198816999997E-2</v>
      </c>
      <c r="R348" s="122">
        <v>0</v>
      </c>
      <c r="S348" s="122">
        <v>0.15649042196410001</v>
      </c>
      <c r="T348" s="122">
        <v>0.27918982542949999</v>
      </c>
      <c r="U348" s="122">
        <v>0.41755352633679998</v>
      </c>
      <c r="V348" s="122">
        <v>0.5723756387283</v>
      </c>
      <c r="W348" s="122">
        <v>0.69680580946350001</v>
      </c>
      <c r="X348" s="122">
        <v>0.66034858307949995</v>
      </c>
      <c r="Y348" s="122">
        <v>0.45364717017669998</v>
      </c>
      <c r="Z348" s="122">
        <v>0.29198918152339998</v>
      </c>
      <c r="AA348" s="122">
        <v>0.37202137865739998</v>
      </c>
      <c r="AB348" s="122">
        <v>0.44149327968239999</v>
      </c>
      <c r="AC348" s="122">
        <v>0.47682371527959999</v>
      </c>
      <c r="AD348" s="122">
        <v>0.49406155672640001</v>
      </c>
      <c r="AE348" s="122">
        <v>0.496783396667</v>
      </c>
      <c r="AF348" s="122">
        <v>1.155447321E-4</v>
      </c>
      <c r="AG348" s="122">
        <v>1.073961169E-4</v>
      </c>
      <c r="AH348" s="122">
        <v>1.195480774E-4</v>
      </c>
      <c r="AI348" s="122">
        <v>1.3458187970000001E-4</v>
      </c>
      <c r="AJ348" s="122">
        <v>0.12092786556060001</v>
      </c>
      <c r="AK348" s="122">
        <v>0.1124828610597</v>
      </c>
      <c r="AL348" s="122">
        <v>0</v>
      </c>
    </row>
    <row r="349" spans="1:38" hidden="1" x14ac:dyDescent="0.25">
      <c r="A349" s="122" t="s">
        <v>1972</v>
      </c>
      <c r="B349" s="122">
        <v>1</v>
      </c>
      <c r="C349" s="122" t="s">
        <v>2142</v>
      </c>
      <c r="D349" s="122" t="s">
        <v>2105</v>
      </c>
      <c r="E349" s="122">
        <v>8</v>
      </c>
      <c r="F349" s="122">
        <v>0</v>
      </c>
      <c r="G349" s="122">
        <v>0</v>
      </c>
      <c r="H349" s="122">
        <v>0</v>
      </c>
      <c r="I349" s="122">
        <v>0</v>
      </c>
      <c r="J349" s="122">
        <v>0</v>
      </c>
      <c r="K349" s="122">
        <v>0</v>
      </c>
      <c r="L349" s="122">
        <v>0</v>
      </c>
      <c r="M349" s="122">
        <v>0</v>
      </c>
      <c r="N349" s="122">
        <v>0</v>
      </c>
      <c r="O349" s="122">
        <v>0</v>
      </c>
      <c r="P349" s="122">
        <v>0</v>
      </c>
      <c r="Q349" s="122">
        <v>0</v>
      </c>
      <c r="R349" s="122">
        <v>0</v>
      </c>
      <c r="S349" s="122">
        <v>0</v>
      </c>
      <c r="T349" s="122">
        <v>0</v>
      </c>
      <c r="U349" s="122">
        <v>0</v>
      </c>
      <c r="V349" s="122">
        <v>0</v>
      </c>
      <c r="W349" s="122">
        <v>0</v>
      </c>
      <c r="X349" s="122">
        <v>0</v>
      </c>
      <c r="Y349" s="122">
        <v>0</v>
      </c>
      <c r="Z349" s="122">
        <v>0</v>
      </c>
      <c r="AA349" s="122">
        <v>0</v>
      </c>
      <c r="AB349" s="122">
        <v>0</v>
      </c>
      <c r="AC349" s="122">
        <v>0</v>
      </c>
      <c r="AD349" s="122">
        <v>0</v>
      </c>
      <c r="AE349" s="122">
        <v>0</v>
      </c>
      <c r="AF349" s="122">
        <v>0</v>
      </c>
      <c r="AG349" s="122">
        <v>0</v>
      </c>
      <c r="AH349" s="122">
        <v>0</v>
      </c>
      <c r="AI349" s="122">
        <v>0</v>
      </c>
      <c r="AJ349" s="122">
        <v>0</v>
      </c>
      <c r="AK349" s="122">
        <v>0</v>
      </c>
      <c r="AL349" s="122">
        <v>0</v>
      </c>
    </row>
    <row r="350" spans="1:38" hidden="1" x14ac:dyDescent="0.25">
      <c r="A350" s="122" t="s">
        <v>1972</v>
      </c>
      <c r="B350" s="122">
        <v>1</v>
      </c>
      <c r="C350" s="122" t="s">
        <v>2142</v>
      </c>
      <c r="D350" s="122" t="s">
        <v>2106</v>
      </c>
      <c r="E350" s="122">
        <v>8</v>
      </c>
      <c r="F350" s="122">
        <v>1.0200476243009999</v>
      </c>
      <c r="G350" s="122">
        <v>0.92754465935200003</v>
      </c>
      <c r="H350" s="122">
        <v>0.94653882709540005</v>
      </c>
      <c r="I350" s="122">
        <v>0.91265856361300002</v>
      </c>
      <c r="J350" s="122">
        <v>0.91951055385309999</v>
      </c>
      <c r="K350" s="122">
        <v>0.95877201147159996</v>
      </c>
      <c r="L350" s="122">
        <v>0.94669917036619999</v>
      </c>
      <c r="M350" s="122">
        <v>0.96534666670629998</v>
      </c>
      <c r="N350" s="122">
        <v>1.0931778419047999</v>
      </c>
      <c r="O350" s="122">
        <v>1.2373906756897</v>
      </c>
      <c r="P350" s="122">
        <v>1.6574272422942</v>
      </c>
      <c r="Q350" s="122">
        <v>2.2294584699022999</v>
      </c>
      <c r="R350" s="122">
        <v>2.7866792497935</v>
      </c>
      <c r="S350" s="122">
        <v>2.5586400606763</v>
      </c>
      <c r="T350" s="122">
        <v>2.0716499652410998</v>
      </c>
      <c r="U350" s="122">
        <v>1.6867671117101</v>
      </c>
      <c r="V350" s="122">
        <v>1.5907400598520001</v>
      </c>
      <c r="W350" s="122">
        <v>1.5585156393513999</v>
      </c>
      <c r="X350" s="122">
        <v>1.343065797927</v>
      </c>
      <c r="Y350" s="122">
        <v>0.89683151308480002</v>
      </c>
      <c r="Z350" s="122">
        <v>0.23490409239890001</v>
      </c>
      <c r="AA350" s="122">
        <v>0.2960509517721</v>
      </c>
      <c r="AB350" s="122">
        <v>0.24231970298030001</v>
      </c>
      <c r="AC350" s="122">
        <v>0.24237138666970001</v>
      </c>
      <c r="AD350" s="122">
        <v>0.2778620276523</v>
      </c>
      <c r="AE350" s="122">
        <v>0.22522474986640001</v>
      </c>
      <c r="AF350" s="122">
        <v>0.26832628705700001</v>
      </c>
      <c r="AG350" s="122">
        <v>0.24022900926400001</v>
      </c>
      <c r="AH350" s="122">
        <v>0.1942373116916</v>
      </c>
      <c r="AI350" s="122">
        <v>0.17772827598470001</v>
      </c>
      <c r="AJ350" s="122">
        <v>0.1334313439456</v>
      </c>
      <c r="AK350" s="122">
        <v>0.1121632368857</v>
      </c>
      <c r="AL350" s="122">
        <v>0</v>
      </c>
    </row>
    <row r="351" spans="1:38" hidden="1" x14ac:dyDescent="0.25">
      <c r="A351" s="122" t="s">
        <v>1972</v>
      </c>
      <c r="B351" s="122">
        <v>1</v>
      </c>
      <c r="C351" s="122" t="s">
        <v>2142</v>
      </c>
      <c r="D351" s="122" t="s">
        <v>2107</v>
      </c>
      <c r="E351" s="122">
        <v>8</v>
      </c>
      <c r="F351" s="122">
        <v>0</v>
      </c>
      <c r="G351" s="122">
        <v>0</v>
      </c>
      <c r="H351" s="122">
        <v>0</v>
      </c>
      <c r="I351" s="122">
        <v>0</v>
      </c>
      <c r="J351" s="122">
        <v>0</v>
      </c>
      <c r="K351" s="122">
        <v>0</v>
      </c>
      <c r="L351" s="122">
        <v>0</v>
      </c>
      <c r="M351" s="122">
        <v>0</v>
      </c>
      <c r="N351" s="122">
        <v>0</v>
      </c>
      <c r="O351" s="122">
        <v>0</v>
      </c>
      <c r="P351" s="122">
        <v>0</v>
      </c>
      <c r="Q351" s="122">
        <v>0</v>
      </c>
      <c r="R351" s="122">
        <v>0</v>
      </c>
      <c r="S351" s="122">
        <v>0</v>
      </c>
      <c r="T351" s="122">
        <v>0</v>
      </c>
      <c r="U351" s="122">
        <v>0</v>
      </c>
      <c r="V351" s="122">
        <v>0</v>
      </c>
      <c r="W351" s="122">
        <v>0</v>
      </c>
      <c r="X351" s="122">
        <v>0</v>
      </c>
      <c r="Y351" s="122">
        <v>0</v>
      </c>
      <c r="Z351" s="122">
        <v>0</v>
      </c>
      <c r="AA351" s="122">
        <v>0</v>
      </c>
      <c r="AB351" s="122">
        <v>0</v>
      </c>
      <c r="AC351" s="122">
        <v>0</v>
      </c>
      <c r="AD351" s="122">
        <v>0</v>
      </c>
      <c r="AE351" s="122">
        <v>0</v>
      </c>
      <c r="AF351" s="122">
        <v>0</v>
      </c>
      <c r="AG351" s="122">
        <v>0</v>
      </c>
      <c r="AH351" s="122">
        <v>0</v>
      </c>
      <c r="AI351" s="122">
        <v>0</v>
      </c>
      <c r="AJ351" s="122">
        <v>0</v>
      </c>
      <c r="AK351" s="122">
        <v>0</v>
      </c>
      <c r="AL351" s="122">
        <v>0</v>
      </c>
    </row>
    <row r="352" spans="1:38" hidden="1" x14ac:dyDescent="0.25">
      <c r="A352" s="122" t="s">
        <v>1972</v>
      </c>
      <c r="B352" s="122">
        <v>1</v>
      </c>
      <c r="C352" s="122" t="s">
        <v>2142</v>
      </c>
      <c r="D352" s="122" t="s">
        <v>475</v>
      </c>
      <c r="E352" s="122">
        <v>8</v>
      </c>
      <c r="F352" s="122">
        <v>0</v>
      </c>
      <c r="G352" s="122">
        <v>0</v>
      </c>
      <c r="H352" s="122">
        <v>0</v>
      </c>
      <c r="I352" s="122">
        <v>0</v>
      </c>
      <c r="J352" s="122">
        <v>0</v>
      </c>
      <c r="K352" s="122">
        <v>0</v>
      </c>
      <c r="L352" s="122">
        <v>0</v>
      </c>
      <c r="M352" s="122">
        <v>0</v>
      </c>
      <c r="N352" s="122">
        <v>0</v>
      </c>
      <c r="O352" s="122">
        <v>0</v>
      </c>
      <c r="P352" s="122">
        <v>0</v>
      </c>
      <c r="Q352" s="122">
        <v>0</v>
      </c>
      <c r="R352" s="122">
        <v>0</v>
      </c>
      <c r="S352" s="122">
        <v>0</v>
      </c>
      <c r="T352" s="122">
        <v>0</v>
      </c>
      <c r="U352" s="122">
        <v>0</v>
      </c>
      <c r="V352" s="122">
        <v>0</v>
      </c>
      <c r="W352" s="122">
        <v>0</v>
      </c>
      <c r="X352" s="122">
        <v>0</v>
      </c>
      <c r="Y352" s="122">
        <v>0</v>
      </c>
      <c r="Z352" s="122">
        <v>0</v>
      </c>
      <c r="AA352" s="122">
        <v>0</v>
      </c>
      <c r="AB352" s="122">
        <v>0</v>
      </c>
      <c r="AC352" s="122">
        <v>0</v>
      </c>
      <c r="AD352" s="122">
        <v>0</v>
      </c>
      <c r="AE352" s="122">
        <v>0</v>
      </c>
      <c r="AF352" s="122">
        <v>0</v>
      </c>
      <c r="AG352" s="122">
        <v>0</v>
      </c>
      <c r="AH352" s="122">
        <v>0</v>
      </c>
      <c r="AI352" s="122">
        <v>0</v>
      </c>
      <c r="AJ352" s="122">
        <v>0</v>
      </c>
      <c r="AK352" s="122">
        <v>3.3105663489099997E-2</v>
      </c>
      <c r="AL352" s="122">
        <v>0</v>
      </c>
    </row>
    <row r="353" spans="1:38" hidden="1" x14ac:dyDescent="0.25">
      <c r="A353" s="122" t="s">
        <v>1972</v>
      </c>
      <c r="B353" s="122">
        <v>1</v>
      </c>
      <c r="C353" s="122" t="s">
        <v>2142</v>
      </c>
      <c r="D353" s="122" t="s">
        <v>2108</v>
      </c>
      <c r="E353" s="122">
        <v>8</v>
      </c>
      <c r="F353" s="122">
        <v>0</v>
      </c>
      <c r="G353" s="122">
        <v>0</v>
      </c>
      <c r="H353" s="122">
        <v>0</v>
      </c>
      <c r="I353" s="122">
        <v>0</v>
      </c>
      <c r="J353" s="122">
        <v>0</v>
      </c>
      <c r="K353" s="122">
        <v>0</v>
      </c>
      <c r="L353" s="122">
        <v>0</v>
      </c>
      <c r="M353" s="122">
        <v>0</v>
      </c>
      <c r="N353" s="122">
        <v>0</v>
      </c>
      <c r="O353" s="122">
        <v>0</v>
      </c>
      <c r="P353" s="122">
        <v>0</v>
      </c>
      <c r="Q353" s="122">
        <v>0</v>
      </c>
      <c r="R353" s="122">
        <v>0</v>
      </c>
      <c r="S353" s="122">
        <v>0</v>
      </c>
      <c r="T353" s="122">
        <v>0</v>
      </c>
      <c r="U353" s="122">
        <v>0</v>
      </c>
      <c r="V353" s="122">
        <v>0</v>
      </c>
      <c r="W353" s="122">
        <v>0</v>
      </c>
      <c r="X353" s="122">
        <v>0</v>
      </c>
      <c r="Y353" s="122">
        <v>0</v>
      </c>
      <c r="Z353" s="122">
        <v>0</v>
      </c>
      <c r="AA353" s="122">
        <v>0</v>
      </c>
      <c r="AB353" s="122">
        <v>0</v>
      </c>
      <c r="AC353" s="122">
        <v>0</v>
      </c>
      <c r="AD353" s="122">
        <v>0</v>
      </c>
      <c r="AE353" s="122">
        <v>0</v>
      </c>
      <c r="AF353" s="122">
        <v>0</v>
      </c>
      <c r="AG353" s="122">
        <v>0</v>
      </c>
      <c r="AH353" s="122">
        <v>0</v>
      </c>
      <c r="AI353" s="122">
        <v>0</v>
      </c>
      <c r="AJ353" s="122">
        <v>0</v>
      </c>
      <c r="AK353" s="122">
        <v>0</v>
      </c>
      <c r="AL353" s="122">
        <v>0</v>
      </c>
    </row>
    <row r="354" spans="1:38" hidden="1" x14ac:dyDescent="0.25">
      <c r="A354" s="122" t="s">
        <v>1972</v>
      </c>
      <c r="B354" s="122">
        <v>1</v>
      </c>
      <c r="C354" s="122" t="s">
        <v>2142</v>
      </c>
      <c r="D354" s="122" t="s">
        <v>2109</v>
      </c>
      <c r="E354" s="122">
        <v>8</v>
      </c>
      <c r="F354" s="122">
        <v>1.0011146782122999</v>
      </c>
      <c r="G354" s="122">
        <v>0.91032864647949996</v>
      </c>
      <c r="H354" s="122">
        <v>0.92897026641510005</v>
      </c>
      <c r="I354" s="122">
        <v>0.89571884925980005</v>
      </c>
      <c r="J354" s="122">
        <v>0.90244366076939997</v>
      </c>
      <c r="K354" s="122">
        <v>0.94097639254950005</v>
      </c>
      <c r="L354" s="122">
        <v>0.92912763357929995</v>
      </c>
      <c r="M354" s="122">
        <v>0.94742901662580004</v>
      </c>
      <c r="N354" s="122">
        <v>0.84762814993869995</v>
      </c>
      <c r="O354" s="122">
        <v>0.72325748620289998</v>
      </c>
      <c r="P354" s="122">
        <v>0.80553088856889998</v>
      </c>
      <c r="Q354" s="122">
        <v>0.76770329655479996</v>
      </c>
      <c r="R354" s="122">
        <v>0.76909593577150004</v>
      </c>
      <c r="S354" s="122">
        <v>0.59789369440140006</v>
      </c>
      <c r="T354" s="122">
        <v>0.72628640701769998</v>
      </c>
      <c r="U354" s="122">
        <v>0.62171626900620003</v>
      </c>
      <c r="V354" s="122">
        <v>0.60309444351029995</v>
      </c>
      <c r="W354" s="122">
        <v>0.58955045839249998</v>
      </c>
      <c r="X354" s="122">
        <v>0.56933663525160005</v>
      </c>
      <c r="Y354" s="122">
        <v>0.33777675131730001</v>
      </c>
      <c r="Z354" s="122">
        <v>1.6941779405499999E-2</v>
      </c>
      <c r="AA354" s="122">
        <v>1.99624286174E-2</v>
      </c>
      <c r="AB354" s="122">
        <v>2.4142926380099999E-2</v>
      </c>
      <c r="AC354" s="122">
        <v>1.9161760857500001E-2</v>
      </c>
      <c r="AD354" s="122">
        <v>0</v>
      </c>
      <c r="AE354" s="122">
        <v>2.58259230431E-2</v>
      </c>
      <c r="AF354" s="122">
        <v>2.4020896030199999E-2</v>
      </c>
      <c r="AG354" s="122">
        <v>3.2002787957399997E-2</v>
      </c>
      <c r="AH354" s="122">
        <v>3.2136688384000002E-2</v>
      </c>
      <c r="AI354" s="122">
        <v>2.6259906947299998E-2</v>
      </c>
      <c r="AJ354" s="122">
        <v>2.4455488423999999E-2</v>
      </c>
      <c r="AK354" s="122">
        <v>2.5418704015700001E-2</v>
      </c>
      <c r="AL354" s="122">
        <v>0</v>
      </c>
    </row>
    <row r="355" spans="1:38" hidden="1" x14ac:dyDescent="0.25">
      <c r="A355" s="122" t="s">
        <v>1972</v>
      </c>
      <c r="B355" s="122">
        <v>1</v>
      </c>
      <c r="C355" s="122" t="s">
        <v>2142</v>
      </c>
      <c r="D355" s="122" t="s">
        <v>2110</v>
      </c>
      <c r="E355" s="122">
        <v>8</v>
      </c>
      <c r="F355" s="122">
        <v>0</v>
      </c>
      <c r="G355" s="122">
        <v>0</v>
      </c>
      <c r="H355" s="122">
        <v>0</v>
      </c>
      <c r="I355" s="122">
        <v>0</v>
      </c>
      <c r="J355" s="122">
        <v>0</v>
      </c>
      <c r="K355" s="122">
        <v>0</v>
      </c>
      <c r="L355" s="122">
        <v>0</v>
      </c>
      <c r="M355" s="122">
        <v>0</v>
      </c>
      <c r="N355" s="122">
        <v>0</v>
      </c>
      <c r="O355" s="122">
        <v>0</v>
      </c>
      <c r="P355" s="122">
        <v>0</v>
      </c>
      <c r="Q355" s="122">
        <v>0</v>
      </c>
      <c r="R355" s="122">
        <v>0</v>
      </c>
      <c r="S355" s="122">
        <v>0</v>
      </c>
      <c r="T355" s="122">
        <v>0</v>
      </c>
      <c r="U355" s="122">
        <v>0</v>
      </c>
      <c r="V355" s="122">
        <v>0</v>
      </c>
      <c r="W355" s="122">
        <v>0</v>
      </c>
      <c r="X355" s="122">
        <v>0</v>
      </c>
      <c r="Y355" s="122">
        <v>0</v>
      </c>
      <c r="Z355" s="122">
        <v>0</v>
      </c>
      <c r="AA355" s="122">
        <v>0</v>
      </c>
      <c r="AB355" s="122">
        <v>0</v>
      </c>
      <c r="AC355" s="122">
        <v>0</v>
      </c>
      <c r="AD355" s="122">
        <v>0</v>
      </c>
      <c r="AE355" s="122">
        <v>0</v>
      </c>
      <c r="AF355" s="122">
        <v>0</v>
      </c>
      <c r="AG355" s="122">
        <v>0</v>
      </c>
      <c r="AH355" s="122">
        <v>0</v>
      </c>
      <c r="AI355" s="122">
        <v>0</v>
      </c>
      <c r="AJ355" s="122">
        <v>0</v>
      </c>
      <c r="AK355" s="122">
        <v>0</v>
      </c>
      <c r="AL355" s="122">
        <v>0</v>
      </c>
    </row>
    <row r="356" spans="1:38" hidden="1" x14ac:dyDescent="0.25">
      <c r="A356" s="122" t="s">
        <v>1972</v>
      </c>
      <c r="B356" s="122">
        <v>1</v>
      </c>
      <c r="C356" s="122" t="s">
        <v>2142</v>
      </c>
      <c r="D356" s="122" t="s">
        <v>2111</v>
      </c>
      <c r="E356" s="122">
        <v>8</v>
      </c>
      <c r="F356" s="122">
        <v>0</v>
      </c>
      <c r="G356" s="122">
        <v>0</v>
      </c>
      <c r="H356" s="122">
        <v>0</v>
      </c>
      <c r="I356" s="122">
        <v>0</v>
      </c>
      <c r="J356" s="122">
        <v>0</v>
      </c>
      <c r="K356" s="122">
        <v>0</v>
      </c>
      <c r="L356" s="122">
        <v>0</v>
      </c>
      <c r="M356" s="122">
        <v>0</v>
      </c>
      <c r="N356" s="122">
        <v>0</v>
      </c>
      <c r="O356" s="122">
        <v>0</v>
      </c>
      <c r="P356" s="122">
        <v>0</v>
      </c>
      <c r="Q356" s="122">
        <v>0</v>
      </c>
      <c r="R356" s="122">
        <v>0</v>
      </c>
      <c r="S356" s="122">
        <v>0</v>
      </c>
      <c r="T356" s="122">
        <v>0</v>
      </c>
      <c r="U356" s="122">
        <v>0</v>
      </c>
      <c r="V356" s="122">
        <v>0</v>
      </c>
      <c r="W356" s="122">
        <v>0</v>
      </c>
      <c r="X356" s="122">
        <v>0</v>
      </c>
      <c r="Y356" s="122">
        <v>0</v>
      </c>
      <c r="Z356" s="122">
        <v>0</v>
      </c>
      <c r="AA356" s="122">
        <v>0</v>
      </c>
      <c r="AB356" s="122">
        <v>0</v>
      </c>
      <c r="AC356" s="122">
        <v>0</v>
      </c>
      <c r="AD356" s="122">
        <v>0</v>
      </c>
      <c r="AE356" s="122">
        <v>0</v>
      </c>
      <c r="AF356" s="122">
        <v>0</v>
      </c>
      <c r="AG356" s="122">
        <v>0</v>
      </c>
      <c r="AH356" s="122">
        <v>0</v>
      </c>
      <c r="AI356" s="122">
        <v>0</v>
      </c>
      <c r="AJ356" s="122">
        <v>0</v>
      </c>
      <c r="AK356" s="122">
        <v>0</v>
      </c>
      <c r="AL356" s="122">
        <v>0</v>
      </c>
    </row>
    <row r="357" spans="1:38" hidden="1" x14ac:dyDescent="0.25">
      <c r="A357" s="122" t="s">
        <v>1972</v>
      </c>
      <c r="B357" s="122">
        <v>1</v>
      </c>
      <c r="C357" s="122" t="s">
        <v>2142</v>
      </c>
      <c r="D357" s="122" t="s">
        <v>2112</v>
      </c>
      <c r="E357" s="122">
        <v>8</v>
      </c>
      <c r="F357" s="122">
        <v>1.5215350359180999</v>
      </c>
      <c r="G357" s="122">
        <v>1.389534978893</v>
      </c>
      <c r="H357" s="122">
        <v>1.3726832383436001</v>
      </c>
      <c r="I357" s="122">
        <v>1.303719883679</v>
      </c>
      <c r="J357" s="122">
        <v>1.4126844958836</v>
      </c>
      <c r="K357" s="122">
        <v>1.4652459846837</v>
      </c>
      <c r="L357" s="122">
        <v>1.4163902526030001</v>
      </c>
      <c r="M357" s="122">
        <v>1.4202858039099999</v>
      </c>
      <c r="N357" s="122">
        <v>1.3420524184491001</v>
      </c>
      <c r="O357" s="122">
        <v>1.1638855140916</v>
      </c>
      <c r="P357" s="122">
        <v>1.2426681890782001</v>
      </c>
      <c r="Q357" s="122">
        <v>1.1085528752300999</v>
      </c>
      <c r="R357" s="122">
        <v>1.1161825272874999</v>
      </c>
      <c r="S357" s="122">
        <v>0.87932859465470004</v>
      </c>
      <c r="T357" s="122">
        <v>1.0111330689896001</v>
      </c>
      <c r="U357" s="122">
        <v>0.87913103534869996</v>
      </c>
      <c r="V357" s="122">
        <v>0.8507874262481</v>
      </c>
      <c r="W357" s="122">
        <v>0.83148313670660001</v>
      </c>
      <c r="X357" s="122">
        <v>0.80515623600679997</v>
      </c>
      <c r="Y357" s="122">
        <v>0.4713779205766</v>
      </c>
      <c r="Z357" s="122">
        <v>3.3551615458199999E-2</v>
      </c>
      <c r="AA357" s="122">
        <v>2.9323040865899999E-2</v>
      </c>
      <c r="AB357" s="122">
        <v>1.82220242951E-2</v>
      </c>
      <c r="AC357" s="122">
        <v>2.60059148097E-2</v>
      </c>
      <c r="AD357" s="122">
        <v>2.1848671115900001E-2</v>
      </c>
      <c r="AE357" s="122">
        <v>3.4330856966699998E-2</v>
      </c>
      <c r="AF357" s="122">
        <v>1.8255331634400001E-2</v>
      </c>
      <c r="AG357" s="122">
        <v>1.26438028342E-2</v>
      </c>
      <c r="AH357" s="122">
        <v>5.9030004243999998E-3</v>
      </c>
      <c r="AI357" s="122">
        <v>0</v>
      </c>
      <c r="AJ357" s="122">
        <v>0</v>
      </c>
      <c r="AK357" s="122">
        <v>1.3741278207199999E-2</v>
      </c>
      <c r="AL357" s="122">
        <v>0</v>
      </c>
    </row>
    <row r="358" spans="1:38" hidden="1" x14ac:dyDescent="0.25">
      <c r="A358" s="122" t="s">
        <v>1972</v>
      </c>
      <c r="B358" s="122">
        <v>1</v>
      </c>
      <c r="C358" s="122" t="s">
        <v>2142</v>
      </c>
      <c r="D358" s="122" t="s">
        <v>2113</v>
      </c>
      <c r="E358" s="122">
        <v>8</v>
      </c>
      <c r="F358" s="122">
        <v>15.165892168007399</v>
      </c>
      <c r="G358" s="122">
        <v>13.695632212522799</v>
      </c>
      <c r="H358" s="122">
        <v>13.8753126463578</v>
      </c>
      <c r="I358" s="122">
        <v>13.203093705966101</v>
      </c>
      <c r="J358" s="122">
        <v>13.530884604821001</v>
      </c>
      <c r="K358" s="122">
        <v>14.023065804443799</v>
      </c>
      <c r="L358" s="122">
        <v>13.6658441249656</v>
      </c>
      <c r="M358" s="122">
        <v>13.9082722757807</v>
      </c>
      <c r="N358" s="122">
        <v>13.616589195592301</v>
      </c>
      <c r="O358" s="122">
        <v>14.0338845637301</v>
      </c>
      <c r="P358" s="122">
        <v>14.2323518280377</v>
      </c>
      <c r="Q358" s="122">
        <v>12.3931031629131</v>
      </c>
      <c r="R358" s="122">
        <v>10.6000679854811</v>
      </c>
      <c r="S358" s="122">
        <v>8.9389984617150997</v>
      </c>
      <c r="T358" s="122">
        <v>10.101796164302799</v>
      </c>
      <c r="U358" s="122">
        <v>10.719043800135999</v>
      </c>
      <c r="V358" s="122">
        <v>10.499934637512901</v>
      </c>
      <c r="W358" s="122">
        <v>10.9586781964406</v>
      </c>
      <c r="X358" s="122">
        <v>10.0562437968381</v>
      </c>
      <c r="Y358" s="122">
        <v>4.6152013160710004</v>
      </c>
      <c r="Z358" s="122">
        <v>2.0357196574495999</v>
      </c>
      <c r="AA358" s="122">
        <v>1.9341266049798</v>
      </c>
      <c r="AB358" s="122">
        <v>1.8417691590951999</v>
      </c>
      <c r="AC358" s="122">
        <v>1.7862153230404001</v>
      </c>
      <c r="AD358" s="122">
        <v>1.7273704609195</v>
      </c>
      <c r="AE358" s="122">
        <v>1.7599457445032001</v>
      </c>
      <c r="AF358" s="122">
        <v>1.55638796366</v>
      </c>
      <c r="AG358" s="122">
        <v>1.2493676060387999</v>
      </c>
      <c r="AH358" s="122">
        <v>1.1386508398804001</v>
      </c>
      <c r="AI358" s="122">
        <v>1.4372499852980001</v>
      </c>
      <c r="AJ358" s="122">
        <v>1.1612283690831999</v>
      </c>
      <c r="AK358" s="122">
        <v>5.4183071009952997</v>
      </c>
      <c r="AL358" s="122">
        <v>0</v>
      </c>
    </row>
    <row r="359" spans="1:38" hidden="1" x14ac:dyDescent="0.25">
      <c r="A359" s="122" t="s">
        <v>1972</v>
      </c>
      <c r="B359" s="122">
        <v>1</v>
      </c>
      <c r="C359" s="122" t="s">
        <v>2142</v>
      </c>
      <c r="D359" s="122" t="s">
        <v>2114</v>
      </c>
      <c r="E359" s="122">
        <v>8</v>
      </c>
      <c r="F359" s="122">
        <v>0.2266218696623</v>
      </c>
      <c r="G359" s="122">
        <v>0.2060706773781</v>
      </c>
      <c r="H359" s="122">
        <v>0.2102905723165</v>
      </c>
      <c r="I359" s="122">
        <v>0.2027634642951</v>
      </c>
      <c r="J359" s="122">
        <v>0.20428575678630001</v>
      </c>
      <c r="K359" s="122">
        <v>0.2130083935723</v>
      </c>
      <c r="L359" s="122">
        <v>0.2103261954491</v>
      </c>
      <c r="M359" s="122">
        <v>0.2144690711193</v>
      </c>
      <c r="N359" s="122">
        <v>0.2378556194815</v>
      </c>
      <c r="O359" s="122">
        <v>0.2580513696997</v>
      </c>
      <c r="P359" s="122">
        <v>0.27937040571959998</v>
      </c>
      <c r="Q359" s="122">
        <v>0.23559813162589999</v>
      </c>
      <c r="R359" s="122">
        <v>0.24755173246209999</v>
      </c>
      <c r="S359" s="122">
        <v>0.28210421302040001</v>
      </c>
      <c r="T359" s="122">
        <v>0.3006745317226</v>
      </c>
      <c r="U359" s="122">
        <v>0.28969199479719998</v>
      </c>
      <c r="V359" s="122">
        <v>0.34078087729029999</v>
      </c>
      <c r="W359" s="122">
        <v>0.38284987111930002</v>
      </c>
      <c r="X359" s="122">
        <v>0.33683057661389998</v>
      </c>
      <c r="Y359" s="122">
        <v>0.2141768438327</v>
      </c>
      <c r="Z359" s="122">
        <v>0</v>
      </c>
      <c r="AA359" s="122">
        <v>1.15701255558E-2</v>
      </c>
      <c r="AB359" s="122">
        <v>2.8662574780300001E-2</v>
      </c>
      <c r="AC359" s="122">
        <v>2.0704685475600001E-2</v>
      </c>
      <c r="AD359" s="122">
        <v>9.9550578737999992E-3</v>
      </c>
      <c r="AE359" s="122">
        <v>1.14966832382E-2</v>
      </c>
      <c r="AF359" s="122">
        <v>1.24615278191E-2</v>
      </c>
      <c r="AG359" s="122">
        <v>1.8616860657600001E-2</v>
      </c>
      <c r="AH359" s="122">
        <v>3.9503792386599998E-2</v>
      </c>
      <c r="AI359" s="122">
        <v>6.1756068893199997E-2</v>
      </c>
      <c r="AJ359" s="122">
        <v>4.4143719800499998E-2</v>
      </c>
      <c r="AK359" s="122">
        <v>3.5225099376500001E-2</v>
      </c>
      <c r="AL359" s="122">
        <v>0</v>
      </c>
    </row>
    <row r="360" spans="1:38" hidden="1" x14ac:dyDescent="0.25">
      <c r="A360" s="122" t="s">
        <v>1972</v>
      </c>
      <c r="B360" s="122">
        <v>1</v>
      </c>
      <c r="C360" s="122" t="s">
        <v>2142</v>
      </c>
      <c r="D360" s="122" t="s">
        <v>2115</v>
      </c>
      <c r="E360" s="122">
        <v>8</v>
      </c>
      <c r="F360" s="122">
        <v>1.4357512573532001</v>
      </c>
      <c r="G360" s="122">
        <v>1.3055502303907001</v>
      </c>
      <c r="H360" s="122">
        <v>1.33228515881</v>
      </c>
      <c r="I360" s="122">
        <v>1.2845975511578001</v>
      </c>
      <c r="J360" s="122">
        <v>1.2942419573287001</v>
      </c>
      <c r="K360" s="122">
        <v>1.3495037762855999</v>
      </c>
      <c r="L360" s="122">
        <v>1.3325108473438001</v>
      </c>
      <c r="M360" s="122">
        <v>1.3587578241311</v>
      </c>
      <c r="N360" s="122">
        <v>1.0546409012853999</v>
      </c>
      <c r="O360" s="122">
        <v>0.80461472156559999</v>
      </c>
      <c r="P360" s="122">
        <v>0.80817722585240004</v>
      </c>
      <c r="Q360" s="122">
        <v>0.53079596012050001</v>
      </c>
      <c r="R360" s="122">
        <v>0.32139060006370002</v>
      </c>
      <c r="S360" s="122">
        <v>0.3439009846096</v>
      </c>
      <c r="T360" s="122">
        <v>0.37358100698710001</v>
      </c>
      <c r="U360" s="122">
        <v>0.35058387940710001</v>
      </c>
      <c r="V360" s="122">
        <v>0.42841233180589999</v>
      </c>
      <c r="W360" s="122">
        <v>0.48684136111319998</v>
      </c>
      <c r="X360" s="122">
        <v>0.47299267095820002</v>
      </c>
      <c r="Y360" s="122">
        <v>0.33592887816080003</v>
      </c>
      <c r="Z360" s="122">
        <v>3.0834390544300001E-2</v>
      </c>
      <c r="AA360" s="122">
        <v>3.10516793155E-2</v>
      </c>
      <c r="AB360" s="122">
        <v>3.30847917863E-2</v>
      </c>
      <c r="AC360" s="122">
        <v>3.5832059523400003E-2</v>
      </c>
      <c r="AD360" s="122">
        <v>2.98267865087E-2</v>
      </c>
      <c r="AE360" s="122">
        <v>4.0079678948300002E-2</v>
      </c>
      <c r="AF360" s="122">
        <v>3.06459919123E-2</v>
      </c>
      <c r="AG360" s="122">
        <v>3.0820907808400001E-2</v>
      </c>
      <c r="AH360" s="122">
        <v>2.8152461864599999E-2</v>
      </c>
      <c r="AI360" s="122">
        <v>2.7689265917000001E-2</v>
      </c>
      <c r="AJ360" s="122">
        <v>3.6619294591499998E-2</v>
      </c>
      <c r="AK360" s="122">
        <v>2.6154363339300001E-2</v>
      </c>
      <c r="AL360" s="122">
        <v>0</v>
      </c>
    </row>
    <row r="361" spans="1:38" hidden="1" x14ac:dyDescent="0.25">
      <c r="A361" s="122" t="s">
        <v>1972</v>
      </c>
      <c r="B361" s="122">
        <v>1</v>
      </c>
      <c r="C361" s="122" t="s">
        <v>2142</v>
      </c>
      <c r="D361" s="122" t="s">
        <v>2116</v>
      </c>
      <c r="E361" s="122">
        <v>8</v>
      </c>
      <c r="F361" s="122">
        <v>8.9547875725228003</v>
      </c>
      <c r="G361" s="122">
        <v>8.0919250958631999</v>
      </c>
      <c r="H361" s="122">
        <v>8.1315163089590001</v>
      </c>
      <c r="I361" s="122">
        <v>7.6367944053989998</v>
      </c>
      <c r="J361" s="122">
        <v>8.4788283361927999</v>
      </c>
      <c r="K361" s="122">
        <v>8.7168357450889005</v>
      </c>
      <c r="L361" s="122">
        <v>8.3798991404313998</v>
      </c>
      <c r="M361" s="122">
        <v>8.3407190700428</v>
      </c>
      <c r="N361" s="122">
        <v>7.6158104650881997</v>
      </c>
      <c r="O361" s="122">
        <v>7.6369072529163997</v>
      </c>
      <c r="P361" s="122">
        <v>7.1670817035632002</v>
      </c>
      <c r="Q361" s="122">
        <v>5.2205176567493998</v>
      </c>
      <c r="R361" s="122">
        <v>5.7533579836115001</v>
      </c>
      <c r="S361" s="122">
        <v>5.3498585716738001</v>
      </c>
      <c r="T361" s="122">
        <v>5.4364402349676002</v>
      </c>
      <c r="U361" s="122">
        <v>5.2760625160131003</v>
      </c>
      <c r="V361" s="122">
        <v>5.4515217985262998</v>
      </c>
      <c r="W361" s="122">
        <v>5.5615977381914004</v>
      </c>
      <c r="X361" s="122">
        <v>5.3499666033324003</v>
      </c>
      <c r="Y361" s="122">
        <v>4.2703900582727998</v>
      </c>
      <c r="Z361" s="122">
        <v>1.7747346501615</v>
      </c>
      <c r="AA361" s="122">
        <v>1.6076332736522001</v>
      </c>
      <c r="AB361" s="122">
        <v>1.5141313329766</v>
      </c>
      <c r="AC361" s="122">
        <v>2.0105623842228999</v>
      </c>
      <c r="AD361" s="122">
        <v>1.9687525947497999</v>
      </c>
      <c r="AE361" s="122">
        <v>2.0326305834176002</v>
      </c>
      <c r="AF361" s="122">
        <v>1.4816485313154999</v>
      </c>
      <c r="AG361" s="122">
        <v>1.2941126984094</v>
      </c>
      <c r="AH361" s="122">
        <v>1.1224766471381</v>
      </c>
      <c r="AI361" s="122">
        <v>1.6052421893891</v>
      </c>
      <c r="AJ361" s="122">
        <v>3.6997018195234999</v>
      </c>
      <c r="AK361" s="122">
        <v>3.5656958788773001</v>
      </c>
      <c r="AL361" s="122">
        <v>0</v>
      </c>
    </row>
    <row r="362" spans="1:38" hidden="1" x14ac:dyDescent="0.25">
      <c r="A362" s="122" t="s">
        <v>1972</v>
      </c>
      <c r="B362" s="122">
        <v>1</v>
      </c>
      <c r="C362" s="122" t="s">
        <v>2142</v>
      </c>
      <c r="D362" s="122" t="s">
        <v>2138</v>
      </c>
      <c r="E362" s="122">
        <v>8</v>
      </c>
      <c r="F362" s="122">
        <v>0</v>
      </c>
      <c r="G362" s="122">
        <v>0</v>
      </c>
      <c r="H362" s="122">
        <v>0</v>
      </c>
      <c r="I362" s="122">
        <v>0</v>
      </c>
      <c r="J362" s="122">
        <v>0</v>
      </c>
      <c r="K362" s="122">
        <v>0</v>
      </c>
      <c r="L362" s="122">
        <v>0</v>
      </c>
      <c r="M362" s="122">
        <v>0</v>
      </c>
      <c r="N362" s="122">
        <v>0</v>
      </c>
      <c r="O362" s="122">
        <v>0</v>
      </c>
      <c r="P362" s="122">
        <v>0</v>
      </c>
      <c r="Q362" s="122">
        <v>0</v>
      </c>
      <c r="R362" s="122">
        <v>0</v>
      </c>
      <c r="S362" s="122">
        <v>0</v>
      </c>
      <c r="T362" s="122">
        <v>0</v>
      </c>
      <c r="U362" s="122">
        <v>0</v>
      </c>
      <c r="V362" s="122">
        <v>0</v>
      </c>
      <c r="W362" s="122">
        <v>0</v>
      </c>
      <c r="X362" s="122">
        <v>0</v>
      </c>
      <c r="Y362" s="122">
        <v>0</v>
      </c>
      <c r="Z362" s="122">
        <v>0</v>
      </c>
      <c r="AA362" s="122">
        <v>0</v>
      </c>
      <c r="AB362" s="122">
        <v>0</v>
      </c>
      <c r="AC362" s="122">
        <v>0</v>
      </c>
      <c r="AD362" s="122">
        <v>0</v>
      </c>
      <c r="AE362" s="122">
        <v>0</v>
      </c>
      <c r="AF362" s="122">
        <v>0</v>
      </c>
      <c r="AG362" s="122">
        <v>0</v>
      </c>
      <c r="AH362" s="122">
        <v>0</v>
      </c>
      <c r="AI362" s="122">
        <v>0</v>
      </c>
      <c r="AJ362" s="122">
        <v>0</v>
      </c>
      <c r="AK362" s="122">
        <v>0</v>
      </c>
      <c r="AL362" s="122">
        <v>0</v>
      </c>
    </row>
    <row r="363" spans="1:38" hidden="1" x14ac:dyDescent="0.25">
      <c r="A363" s="122" t="s">
        <v>1972</v>
      </c>
      <c r="B363" s="122">
        <v>1</v>
      </c>
      <c r="C363" s="122" t="s">
        <v>2142</v>
      </c>
      <c r="D363" s="122" t="s">
        <v>2117</v>
      </c>
      <c r="E363" s="122">
        <v>8</v>
      </c>
      <c r="F363" s="122">
        <v>0</v>
      </c>
      <c r="G363" s="122">
        <v>0</v>
      </c>
      <c r="H363" s="122">
        <v>0</v>
      </c>
      <c r="I363" s="122">
        <v>0</v>
      </c>
      <c r="J363" s="122">
        <v>0</v>
      </c>
      <c r="K363" s="122">
        <v>0</v>
      </c>
      <c r="L363" s="122">
        <v>0</v>
      </c>
      <c r="M363" s="122">
        <v>0</v>
      </c>
      <c r="N363" s="122">
        <v>0</v>
      </c>
      <c r="O363" s="122">
        <v>0</v>
      </c>
      <c r="P363" s="122">
        <v>0</v>
      </c>
      <c r="Q363" s="122">
        <v>0</v>
      </c>
      <c r="R363" s="122">
        <v>0</v>
      </c>
      <c r="S363" s="122">
        <v>0</v>
      </c>
      <c r="T363" s="122">
        <v>0</v>
      </c>
      <c r="U363" s="122">
        <v>0</v>
      </c>
      <c r="V363" s="122">
        <v>0</v>
      </c>
      <c r="W363" s="122">
        <v>0</v>
      </c>
      <c r="X363" s="122">
        <v>0</v>
      </c>
      <c r="Y363" s="122">
        <v>0</v>
      </c>
      <c r="Z363" s="122">
        <v>0</v>
      </c>
      <c r="AA363" s="122">
        <v>0</v>
      </c>
      <c r="AB363" s="122">
        <v>0</v>
      </c>
      <c r="AC363" s="122">
        <v>0</v>
      </c>
      <c r="AD363" s="122">
        <v>0</v>
      </c>
      <c r="AE363" s="122">
        <v>0</v>
      </c>
      <c r="AF363" s="122">
        <v>0</v>
      </c>
      <c r="AG363" s="122">
        <v>0</v>
      </c>
      <c r="AH363" s="122">
        <v>0</v>
      </c>
      <c r="AI363" s="122">
        <v>0</v>
      </c>
      <c r="AJ363" s="122">
        <v>0</v>
      </c>
      <c r="AK363" s="122">
        <v>0</v>
      </c>
      <c r="AL363" s="122">
        <v>0</v>
      </c>
    </row>
    <row r="364" spans="1:38" hidden="1" x14ac:dyDescent="0.25">
      <c r="A364" s="122" t="s">
        <v>1972</v>
      </c>
      <c r="B364" s="122">
        <v>1</v>
      </c>
      <c r="C364" s="122" t="s">
        <v>2142</v>
      </c>
      <c r="D364" s="122" t="s">
        <v>2118</v>
      </c>
      <c r="E364" s="122">
        <v>8</v>
      </c>
      <c r="F364" s="122">
        <v>1.6408352572644</v>
      </c>
      <c r="G364" s="122">
        <v>1.4920361985991999</v>
      </c>
      <c r="H364" s="122">
        <v>1.5225899682205</v>
      </c>
      <c r="I364" s="122">
        <v>1.4680906198343</v>
      </c>
      <c r="J364" s="122">
        <v>1.4791126416500999</v>
      </c>
      <c r="K364" s="122">
        <v>1.5422681084907</v>
      </c>
      <c r="L364" s="122">
        <v>1.5228478943071</v>
      </c>
      <c r="M364" s="122">
        <v>1.5528440128469001</v>
      </c>
      <c r="N364" s="122">
        <v>1.4085820823446999</v>
      </c>
      <c r="O364" s="122">
        <v>1.2442861430893</v>
      </c>
      <c r="P364" s="122">
        <v>1.2491034650871</v>
      </c>
      <c r="Q364" s="122">
        <v>1.1769046163321999</v>
      </c>
      <c r="R364" s="122">
        <v>0.90410315796539997</v>
      </c>
      <c r="S364" s="122">
        <v>1.3327692680648999</v>
      </c>
      <c r="T364" s="122">
        <v>1.5171152283281999</v>
      </c>
      <c r="U364" s="122">
        <v>1.6201672613303</v>
      </c>
      <c r="V364" s="122">
        <v>1.9208940910148999</v>
      </c>
      <c r="W364" s="122">
        <v>2.3001330682594001</v>
      </c>
      <c r="X364" s="122">
        <v>1.9821617291861</v>
      </c>
      <c r="Y364" s="122">
        <v>1.3235875007082001</v>
      </c>
      <c r="Z364" s="122">
        <v>7.5501444233200002E-2</v>
      </c>
      <c r="AA364" s="122">
        <v>0.12589718940809999</v>
      </c>
      <c r="AB364" s="122">
        <v>0.1061504672535</v>
      </c>
      <c r="AC364" s="122">
        <v>0.1135677695664</v>
      </c>
      <c r="AD364" s="122">
        <v>5.9537013832400003E-2</v>
      </c>
      <c r="AE364" s="122">
        <v>9.9753948258899994E-2</v>
      </c>
      <c r="AF364" s="122">
        <v>5.6810677756899998E-2</v>
      </c>
      <c r="AG364" s="122">
        <v>6.5174023089600006E-2</v>
      </c>
      <c r="AH364" s="122">
        <v>3.7971647766800003E-2</v>
      </c>
      <c r="AI364" s="122">
        <v>5.5459748830299999E-2</v>
      </c>
      <c r="AJ364" s="122">
        <v>0.1611105942145</v>
      </c>
      <c r="AK364" s="122">
        <v>0.14693116780189999</v>
      </c>
      <c r="AL364" s="122">
        <v>0</v>
      </c>
    </row>
    <row r="365" spans="1:38" hidden="1" x14ac:dyDescent="0.25">
      <c r="A365" s="122" t="s">
        <v>1972</v>
      </c>
      <c r="B365" s="122">
        <v>1</v>
      </c>
      <c r="C365" s="122" t="s">
        <v>2142</v>
      </c>
      <c r="D365" s="122" t="s">
        <v>2119</v>
      </c>
      <c r="E365" s="122">
        <v>8</v>
      </c>
      <c r="F365" s="122">
        <v>0</v>
      </c>
      <c r="G365" s="122">
        <v>0</v>
      </c>
      <c r="H365" s="122">
        <v>0</v>
      </c>
      <c r="I365" s="122">
        <v>0</v>
      </c>
      <c r="J365" s="122">
        <v>0</v>
      </c>
      <c r="K365" s="122">
        <v>0</v>
      </c>
      <c r="L365" s="122">
        <v>0</v>
      </c>
      <c r="M365" s="122">
        <v>0</v>
      </c>
      <c r="N365" s="122">
        <v>0</v>
      </c>
      <c r="O365" s="122">
        <v>0</v>
      </c>
      <c r="P365" s="122">
        <v>0</v>
      </c>
      <c r="Q365" s="122">
        <v>0</v>
      </c>
      <c r="R365" s="122">
        <v>0</v>
      </c>
      <c r="S365" s="122">
        <v>0</v>
      </c>
      <c r="T365" s="122">
        <v>0</v>
      </c>
      <c r="U365" s="122">
        <v>0</v>
      </c>
      <c r="V365" s="122">
        <v>0</v>
      </c>
      <c r="W365" s="122">
        <v>0</v>
      </c>
      <c r="X365" s="122">
        <v>0</v>
      </c>
      <c r="Y365" s="122">
        <v>0</v>
      </c>
      <c r="Z365" s="122">
        <v>0</v>
      </c>
      <c r="AA365" s="122">
        <v>0</v>
      </c>
      <c r="AB365" s="122">
        <v>0</v>
      </c>
      <c r="AC365" s="122">
        <v>0</v>
      </c>
      <c r="AD365" s="122">
        <v>0</v>
      </c>
      <c r="AE365" s="122">
        <v>0</v>
      </c>
      <c r="AF365" s="122">
        <v>0</v>
      </c>
      <c r="AG365" s="122">
        <v>0</v>
      </c>
      <c r="AH365" s="122">
        <v>0</v>
      </c>
      <c r="AI365" s="122">
        <v>0</v>
      </c>
      <c r="AJ365" s="122">
        <v>0</v>
      </c>
      <c r="AK365" s="122">
        <v>0</v>
      </c>
      <c r="AL365" s="122">
        <v>0</v>
      </c>
    </row>
    <row r="366" spans="1:38" hidden="1" x14ac:dyDescent="0.25">
      <c r="A366" s="122" t="s">
        <v>1972</v>
      </c>
      <c r="B366" s="122">
        <v>1</v>
      </c>
      <c r="C366" s="122" t="s">
        <v>2142</v>
      </c>
      <c r="D366" s="122" t="s">
        <v>2120</v>
      </c>
      <c r="E366" s="122">
        <v>8</v>
      </c>
      <c r="F366" s="122">
        <v>3.4513701666886001</v>
      </c>
      <c r="G366" s="122">
        <v>3.1322838198184999</v>
      </c>
      <c r="H366" s="122">
        <v>3.1937097581403</v>
      </c>
      <c r="I366" s="122">
        <v>3.0793946080433998</v>
      </c>
      <c r="J366" s="122">
        <v>3.102513858375</v>
      </c>
      <c r="K366" s="122">
        <v>3.2349856563892998</v>
      </c>
      <c r="L366" s="122">
        <v>3.1942507712018</v>
      </c>
      <c r="M366" s="122">
        <v>3.2571691527005</v>
      </c>
      <c r="N366" s="122">
        <v>3.2363605483383999</v>
      </c>
      <c r="O366" s="122">
        <v>3.1083572017080998</v>
      </c>
      <c r="P366" s="122">
        <v>3.1861822266987998</v>
      </c>
      <c r="Q366" s="122">
        <v>2.8190024505029001</v>
      </c>
      <c r="R366" s="122">
        <v>3.1358093444009998</v>
      </c>
      <c r="S366" s="122">
        <v>3.2056838980023001</v>
      </c>
      <c r="T366" s="122">
        <v>3.1263730748401</v>
      </c>
      <c r="U366" s="122">
        <v>3.3831885616589998</v>
      </c>
      <c r="V366" s="122">
        <v>3.7516937172859999</v>
      </c>
      <c r="W366" s="122">
        <v>3.9201715588643999</v>
      </c>
      <c r="X366" s="122">
        <v>3.7150662339020002</v>
      </c>
      <c r="Y366" s="122">
        <v>2.5521812679138001</v>
      </c>
      <c r="Z366" s="122">
        <v>0.2280873117701</v>
      </c>
      <c r="AA366" s="122">
        <v>0.13823058824199999</v>
      </c>
      <c r="AB366" s="122">
        <v>0.1068360588226</v>
      </c>
      <c r="AC366" s="122">
        <v>0.1147364311654</v>
      </c>
      <c r="AD366" s="122">
        <v>0.11860857216950001</v>
      </c>
      <c r="AE366" s="122">
        <v>9.3953808213000006E-2</v>
      </c>
      <c r="AF366" s="122">
        <v>0.11619940971669999</v>
      </c>
      <c r="AG366" s="122">
        <v>0.11052482614710001</v>
      </c>
      <c r="AH366" s="122">
        <v>0.1295119284547</v>
      </c>
      <c r="AI366" s="122">
        <v>9.8408889451900003E-2</v>
      </c>
      <c r="AJ366" s="122">
        <v>0.12796621409869999</v>
      </c>
      <c r="AK366" s="122">
        <v>0.11189044199210001</v>
      </c>
      <c r="AL366" s="122">
        <v>0</v>
      </c>
    </row>
    <row r="367" spans="1:38" hidden="1" x14ac:dyDescent="0.25">
      <c r="A367" s="122" t="s">
        <v>1972</v>
      </c>
      <c r="B367" s="122">
        <v>1</v>
      </c>
      <c r="C367" s="122" t="s">
        <v>2142</v>
      </c>
      <c r="D367" s="122" t="s">
        <v>2121</v>
      </c>
      <c r="E367" s="122">
        <v>8</v>
      </c>
      <c r="F367" s="122">
        <v>4.538196371203</v>
      </c>
      <c r="G367" s="122">
        <v>4.1266502729068</v>
      </c>
      <c r="H367" s="122">
        <v>4.2111554088177003</v>
      </c>
      <c r="I367" s="122">
        <v>4.0604219674291997</v>
      </c>
      <c r="J367" s="122">
        <v>4.0909065021724</v>
      </c>
      <c r="K367" s="122">
        <v>4.2655808999636999</v>
      </c>
      <c r="L367" s="122">
        <v>4.2118687767354999</v>
      </c>
      <c r="M367" s="122">
        <v>4.2948315700470996</v>
      </c>
      <c r="N367" s="122">
        <v>3.7139124144651001</v>
      </c>
      <c r="O367" s="122">
        <v>3.0621054520622999</v>
      </c>
      <c r="P367" s="122">
        <v>3.2043242380015999</v>
      </c>
      <c r="Q367" s="122">
        <v>3.0676820157655</v>
      </c>
      <c r="R367" s="122">
        <v>2.9402313972510998</v>
      </c>
      <c r="S367" s="122">
        <v>2.7174698100352002</v>
      </c>
      <c r="T367" s="122">
        <v>2.7091230689371</v>
      </c>
      <c r="U367" s="122">
        <v>2.4456179692404998</v>
      </c>
      <c r="V367" s="122">
        <v>2.6536250981595999</v>
      </c>
      <c r="W367" s="122">
        <v>2.9999863731393002</v>
      </c>
      <c r="X367" s="122">
        <v>2.4109907995861</v>
      </c>
      <c r="Y367" s="122">
        <v>1.4700496400362</v>
      </c>
      <c r="Z367" s="122">
        <v>0.2612513911148</v>
      </c>
      <c r="AA367" s="122">
        <v>0.28654878558919999</v>
      </c>
      <c r="AB367" s="122">
        <v>0.30208063739829999</v>
      </c>
      <c r="AC367" s="122">
        <v>0.23432600610650001</v>
      </c>
      <c r="AD367" s="122">
        <v>0.2018475808971</v>
      </c>
      <c r="AE367" s="122">
        <v>0.2482511599103</v>
      </c>
      <c r="AF367" s="122">
        <v>1.4072304428950999</v>
      </c>
      <c r="AG367" s="122">
        <v>4.3531348342567</v>
      </c>
      <c r="AH367" s="122">
        <v>4.9688951761790996</v>
      </c>
      <c r="AI367" s="122">
        <v>4.8657148685046998</v>
      </c>
      <c r="AJ367" s="122">
        <v>4.0674137474057002</v>
      </c>
      <c r="AK367" s="122">
        <v>4.1976047180615996</v>
      </c>
      <c r="AL367" s="122">
        <v>0</v>
      </c>
    </row>
    <row r="368" spans="1:38" hidden="1" x14ac:dyDescent="0.25">
      <c r="A368" s="122" t="s">
        <v>1972</v>
      </c>
      <c r="B368" s="122">
        <v>1</v>
      </c>
      <c r="C368" s="122" t="s">
        <v>2142</v>
      </c>
      <c r="D368" s="122" t="s">
        <v>2139</v>
      </c>
      <c r="E368" s="122">
        <v>8</v>
      </c>
      <c r="F368" s="122">
        <v>0</v>
      </c>
      <c r="G368" s="122">
        <v>0</v>
      </c>
      <c r="H368" s="122">
        <v>0</v>
      </c>
      <c r="I368" s="122">
        <v>0</v>
      </c>
      <c r="J368" s="122">
        <v>0</v>
      </c>
      <c r="K368" s="122">
        <v>0</v>
      </c>
      <c r="L368" s="122">
        <v>0</v>
      </c>
      <c r="M368" s="122">
        <v>0</v>
      </c>
      <c r="N368" s="122">
        <v>0</v>
      </c>
      <c r="O368" s="122">
        <v>0</v>
      </c>
      <c r="P368" s="122">
        <v>0</v>
      </c>
      <c r="Q368" s="122">
        <v>0</v>
      </c>
      <c r="R368" s="122">
        <v>0</v>
      </c>
      <c r="S368" s="122">
        <v>0</v>
      </c>
      <c r="T368" s="122">
        <v>0</v>
      </c>
      <c r="U368" s="122">
        <v>0</v>
      </c>
      <c r="V368" s="122">
        <v>0</v>
      </c>
      <c r="W368" s="122">
        <v>0</v>
      </c>
      <c r="X368" s="122">
        <v>0</v>
      </c>
      <c r="Y368" s="122">
        <v>0</v>
      </c>
      <c r="Z368" s="122">
        <v>0</v>
      </c>
      <c r="AA368" s="122">
        <v>0</v>
      </c>
      <c r="AB368" s="122">
        <v>0</v>
      </c>
      <c r="AC368" s="122">
        <v>0</v>
      </c>
      <c r="AD368" s="122">
        <v>0</v>
      </c>
      <c r="AE368" s="122">
        <v>0</v>
      </c>
      <c r="AF368" s="122">
        <v>0</v>
      </c>
      <c r="AG368" s="122">
        <v>0</v>
      </c>
      <c r="AH368" s="122">
        <v>0</v>
      </c>
      <c r="AI368" s="122">
        <v>0</v>
      </c>
      <c r="AJ368" s="122">
        <v>0</v>
      </c>
      <c r="AK368" s="122">
        <v>0</v>
      </c>
      <c r="AL368" s="122">
        <v>0</v>
      </c>
    </row>
    <row r="369" spans="1:38" hidden="1" x14ac:dyDescent="0.25">
      <c r="A369" s="122" t="s">
        <v>1972</v>
      </c>
      <c r="B369" s="122">
        <v>1</v>
      </c>
      <c r="C369" s="122" t="s">
        <v>2142</v>
      </c>
      <c r="D369" s="122" t="s">
        <v>2122</v>
      </c>
      <c r="E369" s="122">
        <v>8</v>
      </c>
      <c r="F369" s="122">
        <v>0.54595241422639995</v>
      </c>
      <c r="G369" s="122">
        <v>0.51357219737040005</v>
      </c>
      <c r="H369" s="122">
        <v>0.47970243492789999</v>
      </c>
      <c r="I369" s="122">
        <v>0.42435549968179997</v>
      </c>
      <c r="J369" s="122">
        <v>0.49592434172720001</v>
      </c>
      <c r="K369" s="122">
        <v>0.50285666240320004</v>
      </c>
      <c r="L369" s="122">
        <v>0.4857450268363</v>
      </c>
      <c r="M369" s="122">
        <v>0.47634137601510002</v>
      </c>
      <c r="N369" s="122">
        <v>0.40711711421469998</v>
      </c>
      <c r="O369" s="122">
        <v>0.28272232464390001</v>
      </c>
      <c r="P369" s="122">
        <v>0.2768194607933</v>
      </c>
      <c r="Q369" s="122">
        <v>0.1102929831008</v>
      </c>
      <c r="R369" s="122">
        <v>0</v>
      </c>
      <c r="S369" s="122">
        <v>0</v>
      </c>
      <c r="T369" s="122">
        <v>0</v>
      </c>
      <c r="U369" s="122">
        <v>0</v>
      </c>
      <c r="V369" s="122">
        <v>0</v>
      </c>
      <c r="W369" s="122">
        <v>0</v>
      </c>
      <c r="X369" s="122">
        <v>0</v>
      </c>
      <c r="Y369" s="122">
        <v>0</v>
      </c>
      <c r="Z369" s="122">
        <v>0</v>
      </c>
      <c r="AA369" s="122">
        <v>0</v>
      </c>
      <c r="AB369" s="122">
        <v>0</v>
      </c>
      <c r="AC369" s="122">
        <v>0</v>
      </c>
      <c r="AD369" s="122">
        <v>0</v>
      </c>
      <c r="AE369" s="122">
        <v>0</v>
      </c>
      <c r="AF369" s="122">
        <v>0</v>
      </c>
      <c r="AG369" s="122">
        <v>0</v>
      </c>
      <c r="AH369" s="122">
        <v>0</v>
      </c>
      <c r="AI369" s="122">
        <v>0</v>
      </c>
      <c r="AJ369" s="122">
        <v>0</v>
      </c>
      <c r="AK369" s="122">
        <v>3.5204532721199999E-2</v>
      </c>
      <c r="AL369" s="122">
        <v>0</v>
      </c>
    </row>
    <row r="370" spans="1:38" hidden="1" x14ac:dyDescent="0.25">
      <c r="A370" s="122" t="s">
        <v>1972</v>
      </c>
      <c r="B370" s="122">
        <v>1</v>
      </c>
      <c r="C370" s="122" t="s">
        <v>2142</v>
      </c>
      <c r="D370" s="122" t="s">
        <v>2123</v>
      </c>
      <c r="E370" s="122">
        <v>8</v>
      </c>
      <c r="F370" s="122">
        <v>1.6286107117277999</v>
      </c>
      <c r="G370" s="122">
        <v>1.5106238510346</v>
      </c>
      <c r="H370" s="122">
        <v>1.5130978509419</v>
      </c>
      <c r="I370" s="122">
        <v>1.4337298811798</v>
      </c>
      <c r="J370" s="122">
        <v>1.5106963911939999</v>
      </c>
      <c r="K370" s="122">
        <v>1.5635975813128999</v>
      </c>
      <c r="L370" s="122">
        <v>1.5278060740938999</v>
      </c>
      <c r="M370" s="122">
        <v>1.5439318041701</v>
      </c>
      <c r="N370" s="122">
        <v>1.4113767714373</v>
      </c>
      <c r="O370" s="122">
        <v>1.2048424829235</v>
      </c>
      <c r="P370" s="122">
        <v>1.1111390003670001</v>
      </c>
      <c r="Q370" s="122">
        <v>0.86636267807809997</v>
      </c>
      <c r="R370" s="122">
        <v>0.53708356612920005</v>
      </c>
      <c r="S370" s="122">
        <v>0.82497362224299997</v>
      </c>
      <c r="T370" s="122">
        <v>0.94544504673800001</v>
      </c>
      <c r="U370" s="122">
        <v>1.0582987123195</v>
      </c>
      <c r="V370" s="122">
        <v>1.2409568287517001</v>
      </c>
      <c r="W370" s="122">
        <v>1.5168218027599001</v>
      </c>
      <c r="X370" s="122">
        <v>1.3431041734103</v>
      </c>
      <c r="Y370" s="122">
        <v>0.87367750515539999</v>
      </c>
      <c r="Z370" s="122">
        <v>0.23804949344859999</v>
      </c>
      <c r="AA370" s="122">
        <v>0.20155556429999999</v>
      </c>
      <c r="AB370" s="122">
        <v>0.1329024694323</v>
      </c>
      <c r="AC370" s="122">
        <v>0.19869585988710001</v>
      </c>
      <c r="AD370" s="122">
        <v>0.244068999767</v>
      </c>
      <c r="AE370" s="122">
        <v>0.28606716628959999</v>
      </c>
      <c r="AF370" s="122">
        <v>0.2172976772079</v>
      </c>
      <c r="AG370" s="122">
        <v>0.15390097209270001</v>
      </c>
      <c r="AH370" s="122">
        <v>0.14508823892350001</v>
      </c>
      <c r="AI370" s="122">
        <v>0.23093276255030001</v>
      </c>
      <c r="AJ370" s="122">
        <v>0.26142915137599998</v>
      </c>
      <c r="AK370" s="122">
        <v>0.32610196179279999</v>
      </c>
      <c r="AL370" s="122">
        <v>0</v>
      </c>
    </row>
    <row r="371" spans="1:38" hidden="1" x14ac:dyDescent="0.25">
      <c r="A371" s="122" t="s">
        <v>1972</v>
      </c>
      <c r="B371" s="122">
        <v>1</v>
      </c>
      <c r="C371" s="122" t="s">
        <v>2142</v>
      </c>
      <c r="D371" s="122" t="s">
        <v>2140</v>
      </c>
      <c r="E371" s="122">
        <v>8</v>
      </c>
      <c r="F371" s="122">
        <v>0</v>
      </c>
      <c r="G371" s="122">
        <v>0</v>
      </c>
      <c r="H371" s="122">
        <v>0</v>
      </c>
      <c r="I371" s="122">
        <v>0</v>
      </c>
      <c r="J371" s="122">
        <v>0</v>
      </c>
      <c r="K371" s="122">
        <v>0</v>
      </c>
      <c r="L371" s="122">
        <v>0</v>
      </c>
      <c r="M371" s="122">
        <v>0</v>
      </c>
      <c r="N371" s="122">
        <v>0</v>
      </c>
      <c r="O371" s="122">
        <v>0</v>
      </c>
      <c r="P371" s="122">
        <v>0</v>
      </c>
      <c r="Q371" s="122">
        <v>0</v>
      </c>
      <c r="R371" s="122">
        <v>0</v>
      </c>
      <c r="S371" s="122">
        <v>0</v>
      </c>
      <c r="T371" s="122">
        <v>0</v>
      </c>
      <c r="U371" s="122">
        <v>0</v>
      </c>
      <c r="V371" s="122">
        <v>0</v>
      </c>
      <c r="W371" s="122">
        <v>0</v>
      </c>
      <c r="X371" s="122">
        <v>0</v>
      </c>
      <c r="Y371" s="122">
        <v>0</v>
      </c>
      <c r="Z371" s="122">
        <v>0</v>
      </c>
      <c r="AA371" s="122">
        <v>0</v>
      </c>
      <c r="AB371" s="122">
        <v>0</v>
      </c>
      <c r="AC371" s="122">
        <v>0</v>
      </c>
      <c r="AD371" s="122">
        <v>0</v>
      </c>
      <c r="AE371" s="122">
        <v>0</v>
      </c>
      <c r="AF371" s="122">
        <v>0</v>
      </c>
      <c r="AG371" s="122">
        <v>0</v>
      </c>
      <c r="AH371" s="122">
        <v>0</v>
      </c>
      <c r="AI371" s="122">
        <v>0</v>
      </c>
      <c r="AJ371" s="122">
        <v>0</v>
      </c>
      <c r="AK371" s="122">
        <v>0</v>
      </c>
      <c r="AL371" s="122">
        <v>0</v>
      </c>
    </row>
    <row r="372" spans="1:38" hidden="1" x14ac:dyDescent="0.25">
      <c r="A372" s="122" t="s">
        <v>1972</v>
      </c>
      <c r="B372" s="122">
        <v>1</v>
      </c>
      <c r="C372" s="122" t="s">
        <v>2142</v>
      </c>
      <c r="D372" s="122" t="s">
        <v>2124</v>
      </c>
      <c r="E372" s="122">
        <v>8</v>
      </c>
      <c r="F372" s="122">
        <v>0</v>
      </c>
      <c r="G372" s="122">
        <v>0</v>
      </c>
      <c r="H372" s="122">
        <v>0</v>
      </c>
      <c r="I372" s="122">
        <v>0</v>
      </c>
      <c r="J372" s="122">
        <v>0</v>
      </c>
      <c r="K372" s="122">
        <v>0</v>
      </c>
      <c r="L372" s="122">
        <v>0</v>
      </c>
      <c r="M372" s="122">
        <v>0</v>
      </c>
      <c r="N372" s="122">
        <v>0</v>
      </c>
      <c r="O372" s="122">
        <v>0</v>
      </c>
      <c r="P372" s="122">
        <v>0</v>
      </c>
      <c r="Q372" s="122">
        <v>0</v>
      </c>
      <c r="R372" s="122">
        <v>0</v>
      </c>
      <c r="S372" s="122">
        <v>0</v>
      </c>
      <c r="T372" s="122">
        <v>0</v>
      </c>
      <c r="U372" s="122">
        <v>0</v>
      </c>
      <c r="V372" s="122">
        <v>0</v>
      </c>
      <c r="W372" s="122">
        <v>0</v>
      </c>
      <c r="X372" s="122">
        <v>0</v>
      </c>
      <c r="Y372" s="122">
        <v>0</v>
      </c>
      <c r="Z372" s="122">
        <v>0</v>
      </c>
      <c r="AA372" s="122">
        <v>0</v>
      </c>
      <c r="AB372" s="122">
        <v>0</v>
      </c>
      <c r="AC372" s="122">
        <v>0</v>
      </c>
      <c r="AD372" s="122">
        <v>0</v>
      </c>
      <c r="AE372" s="122">
        <v>0</v>
      </c>
      <c r="AF372" s="122">
        <v>0</v>
      </c>
      <c r="AG372" s="122">
        <v>0</v>
      </c>
      <c r="AH372" s="122">
        <v>0</v>
      </c>
      <c r="AI372" s="122">
        <v>0</v>
      </c>
      <c r="AJ372" s="122">
        <v>0</v>
      </c>
      <c r="AK372" s="122">
        <v>0</v>
      </c>
      <c r="AL372" s="122">
        <v>0</v>
      </c>
    </row>
    <row r="373" spans="1:38" hidden="1" x14ac:dyDescent="0.25">
      <c r="A373" s="122" t="s">
        <v>1972</v>
      </c>
      <c r="B373" s="122">
        <v>1</v>
      </c>
      <c r="C373" s="122" t="s">
        <v>2142</v>
      </c>
      <c r="D373" s="122" t="s">
        <v>2125</v>
      </c>
      <c r="E373" s="122">
        <v>8</v>
      </c>
      <c r="F373" s="122">
        <v>0.49721416141899999</v>
      </c>
      <c r="G373" s="122">
        <v>0.45212432144469999</v>
      </c>
      <c r="H373" s="122">
        <v>0.46138287855659998</v>
      </c>
      <c r="I373" s="122">
        <v>0.44486821159919998</v>
      </c>
      <c r="J373" s="122">
        <v>0.44820816014670001</v>
      </c>
      <c r="K373" s="122">
        <v>0.46734584770249998</v>
      </c>
      <c r="L373" s="122">
        <v>0.46146103661810001</v>
      </c>
      <c r="M373" s="122">
        <v>0.47055061149139998</v>
      </c>
      <c r="N373" s="122">
        <v>0.32736407132849998</v>
      </c>
      <c r="O373" s="122">
        <v>0.212955659652</v>
      </c>
      <c r="P373" s="122">
        <v>0.16521290130790001</v>
      </c>
      <c r="Q373" s="122">
        <v>6.4479849921000004E-2</v>
      </c>
      <c r="R373" s="122">
        <v>0</v>
      </c>
      <c r="S373" s="122">
        <v>8.2353123987300006E-2</v>
      </c>
      <c r="T373" s="122">
        <v>0.15122345249720001</v>
      </c>
      <c r="U373" s="122">
        <v>0.18433571259330001</v>
      </c>
      <c r="V373" s="122">
        <v>0.26484108129060002</v>
      </c>
      <c r="W373" s="122">
        <v>0.33643334254099999</v>
      </c>
      <c r="X373" s="122">
        <v>0.32686315912840003</v>
      </c>
      <c r="Y373" s="122">
        <v>0.23214476904180001</v>
      </c>
      <c r="Z373" s="122">
        <v>5.8618473913399999E-2</v>
      </c>
      <c r="AA373" s="122">
        <v>9.4041151082800006E-2</v>
      </c>
      <c r="AB373" s="122">
        <v>9.1151257589000001E-2</v>
      </c>
      <c r="AC373" s="122">
        <v>9.5635899089699994E-2</v>
      </c>
      <c r="AD373" s="122">
        <v>0.1113778360462</v>
      </c>
      <c r="AE373" s="122">
        <v>7.4528217681200007E-2</v>
      </c>
      <c r="AF373" s="122">
        <v>6.1969884198699997E-2</v>
      </c>
      <c r="AG373" s="122">
        <v>0.12907381915150001</v>
      </c>
      <c r="AH373" s="122">
        <v>9.0166639053E-2</v>
      </c>
      <c r="AI373" s="122">
        <v>0.13118712827990001</v>
      </c>
      <c r="AJ373" s="122">
        <v>5.2041359207499999E-2</v>
      </c>
      <c r="AK373" s="122">
        <v>3.7259095719800003E-2</v>
      </c>
      <c r="AL373" s="122">
        <v>0</v>
      </c>
    </row>
    <row r="374" spans="1:38" hidden="1" x14ac:dyDescent="0.25">
      <c r="A374" s="122" t="s">
        <v>1972</v>
      </c>
      <c r="B374" s="122">
        <v>1</v>
      </c>
      <c r="C374" s="122" t="s">
        <v>2142</v>
      </c>
      <c r="D374" s="122" t="s">
        <v>2126</v>
      </c>
      <c r="E374" s="122">
        <v>8</v>
      </c>
      <c r="F374" s="122">
        <v>1.7378994856984999</v>
      </c>
      <c r="G374" s="122">
        <v>1.5802981626027</v>
      </c>
      <c r="H374" s="122">
        <v>1.6126593519885</v>
      </c>
      <c r="I374" s="122">
        <v>1.5549360740958</v>
      </c>
      <c r="J374" s="122">
        <v>1.5666101077687999</v>
      </c>
      <c r="K374" s="122">
        <v>1.6335015600674001</v>
      </c>
      <c r="L374" s="122">
        <v>1.6129325357902</v>
      </c>
      <c r="M374" s="122">
        <v>1.6447030860341001</v>
      </c>
      <c r="N374" s="122">
        <v>1.8139430634382001</v>
      </c>
      <c r="O374" s="122">
        <v>1.9581058224404999</v>
      </c>
      <c r="P374" s="122">
        <v>2.1102332026866</v>
      </c>
      <c r="Q374" s="122">
        <v>1.7722127487567001</v>
      </c>
      <c r="R374" s="122">
        <v>1.8550511233863001</v>
      </c>
      <c r="S374" s="122">
        <v>1.8088350902635999</v>
      </c>
      <c r="T374" s="122">
        <v>1.6956197281395</v>
      </c>
      <c r="U374" s="122">
        <v>1.4658416423883001</v>
      </c>
      <c r="V374" s="122">
        <v>1.570790240517</v>
      </c>
      <c r="W374" s="122">
        <v>1.6266921607311</v>
      </c>
      <c r="X374" s="122">
        <v>1.4311606188366</v>
      </c>
      <c r="Y374" s="122">
        <v>0.91001674325860005</v>
      </c>
      <c r="Z374" s="122">
        <v>5.5585975123400001E-2</v>
      </c>
      <c r="AA374" s="122">
        <v>5.8745726462100002E-2</v>
      </c>
      <c r="AB374" s="122">
        <v>5.4376417068599997E-2</v>
      </c>
      <c r="AC374" s="122">
        <v>5.0895153521199998E-2</v>
      </c>
      <c r="AD374" s="122">
        <v>6.2651525981000003E-2</v>
      </c>
      <c r="AE374" s="122">
        <v>5.7820150796499999E-2</v>
      </c>
      <c r="AF374" s="122">
        <v>6.2449480214900002E-2</v>
      </c>
      <c r="AG374" s="122">
        <v>5.3499579538800003E-2</v>
      </c>
      <c r="AH374" s="122">
        <v>4.3799565637E-2</v>
      </c>
      <c r="AI374" s="122">
        <v>3.7511640295400002E-2</v>
      </c>
      <c r="AJ374" s="122">
        <v>5.8575189494099997E-2</v>
      </c>
      <c r="AK374" s="122">
        <v>5.6850364086599998E-2</v>
      </c>
      <c r="AL374" s="122">
        <v>0</v>
      </c>
    </row>
    <row r="375" spans="1:38" hidden="1" x14ac:dyDescent="0.25">
      <c r="A375" s="122" t="s">
        <v>1972</v>
      </c>
      <c r="B375" s="122">
        <v>1</v>
      </c>
      <c r="C375" s="122" t="s">
        <v>2142</v>
      </c>
      <c r="D375" s="122" t="s">
        <v>2127</v>
      </c>
      <c r="E375" s="122">
        <v>8</v>
      </c>
      <c r="F375" s="122">
        <v>2.3010680252897</v>
      </c>
      <c r="G375" s="122">
        <v>2.1213804870268</v>
      </c>
      <c r="H375" s="122">
        <v>2.0773566513903998</v>
      </c>
      <c r="I375" s="122">
        <v>1.9755996834169001</v>
      </c>
      <c r="J375" s="122">
        <v>2.1046665814277001</v>
      </c>
      <c r="K375" s="122">
        <v>2.1837735205227</v>
      </c>
      <c r="L375" s="122">
        <v>2.1010327882903002</v>
      </c>
      <c r="M375" s="122">
        <v>2.0245791064533001</v>
      </c>
      <c r="N375" s="122">
        <v>1.9228395758476</v>
      </c>
      <c r="O375" s="122">
        <v>1.5642175434301</v>
      </c>
      <c r="P375" s="122">
        <v>1.3320297613556</v>
      </c>
      <c r="Q375" s="122">
        <v>0.84551939927450004</v>
      </c>
      <c r="R375" s="122">
        <v>0.2430928231891</v>
      </c>
      <c r="S375" s="122">
        <v>0.2718372680201</v>
      </c>
      <c r="T375" s="122">
        <v>0.25740820298779998</v>
      </c>
      <c r="U375" s="122">
        <v>0.27278457579620002</v>
      </c>
      <c r="V375" s="122">
        <v>0.27625436494150002</v>
      </c>
      <c r="W375" s="122">
        <v>0.37495033590350002</v>
      </c>
      <c r="X375" s="122">
        <v>0.39388824843370002</v>
      </c>
      <c r="Y375" s="122">
        <v>0.2238416336064</v>
      </c>
      <c r="Z375" s="122">
        <v>0.27938292056750003</v>
      </c>
      <c r="AA375" s="122">
        <v>0.23463826489180001</v>
      </c>
      <c r="AB375" s="122">
        <v>0.10317822506130001</v>
      </c>
      <c r="AC375" s="122">
        <v>0.13048576548220001</v>
      </c>
      <c r="AD375" s="122">
        <v>0.13998964081420001</v>
      </c>
      <c r="AE375" s="122">
        <v>0.1587542471284</v>
      </c>
      <c r="AF375" s="122">
        <v>0.1000313801599</v>
      </c>
      <c r="AG375" s="122">
        <v>7.0428204079099999E-2</v>
      </c>
      <c r="AH375" s="122">
        <v>5.0690675419199999E-2</v>
      </c>
      <c r="AI375" s="122">
        <v>0.1169843111923</v>
      </c>
      <c r="AJ375" s="122">
        <v>0.1244076249075</v>
      </c>
      <c r="AK375" s="122">
        <v>0.15607973577260001</v>
      </c>
      <c r="AL375" s="122">
        <v>0</v>
      </c>
    </row>
    <row r="376" spans="1:38" hidden="1" x14ac:dyDescent="0.25">
      <c r="A376" s="122" t="s">
        <v>1972</v>
      </c>
      <c r="B376" s="122">
        <v>1</v>
      </c>
      <c r="C376" s="122" t="s">
        <v>2142</v>
      </c>
      <c r="D376" s="122" t="s">
        <v>2128</v>
      </c>
      <c r="E376" s="122">
        <v>8</v>
      </c>
      <c r="F376" s="122">
        <v>0</v>
      </c>
      <c r="G376" s="122">
        <v>0</v>
      </c>
      <c r="H376" s="122">
        <v>0</v>
      </c>
      <c r="I376" s="122">
        <v>0</v>
      </c>
      <c r="J376" s="122">
        <v>0</v>
      </c>
      <c r="K376" s="122">
        <v>0</v>
      </c>
      <c r="L376" s="122">
        <v>0</v>
      </c>
      <c r="M376" s="122">
        <v>0</v>
      </c>
      <c r="N376" s="122">
        <v>0</v>
      </c>
      <c r="O376" s="122">
        <v>0</v>
      </c>
      <c r="P376" s="122">
        <v>0</v>
      </c>
      <c r="Q376" s="122">
        <v>0</v>
      </c>
      <c r="R376" s="122">
        <v>0</v>
      </c>
      <c r="S376" s="122">
        <v>0</v>
      </c>
      <c r="T376" s="122">
        <v>0</v>
      </c>
      <c r="U376" s="122">
        <v>0</v>
      </c>
      <c r="V376" s="122">
        <v>0</v>
      </c>
      <c r="W376" s="122">
        <v>0</v>
      </c>
      <c r="X376" s="122">
        <v>0</v>
      </c>
      <c r="Y376" s="122">
        <v>0</v>
      </c>
      <c r="Z376" s="122">
        <v>0</v>
      </c>
      <c r="AA376" s="122">
        <v>0</v>
      </c>
      <c r="AB376" s="122">
        <v>0</v>
      </c>
      <c r="AC376" s="122">
        <v>0</v>
      </c>
      <c r="AD376" s="122">
        <v>0</v>
      </c>
      <c r="AE376" s="122">
        <v>0</v>
      </c>
      <c r="AF376" s="122">
        <v>0</v>
      </c>
      <c r="AG376" s="122">
        <v>0</v>
      </c>
      <c r="AH376" s="122">
        <v>0</v>
      </c>
      <c r="AI376" s="122">
        <v>0</v>
      </c>
      <c r="AJ376" s="122">
        <v>0</v>
      </c>
      <c r="AK376" s="122">
        <v>0</v>
      </c>
      <c r="AL376" s="122">
        <v>0</v>
      </c>
    </row>
    <row r="377" spans="1:38" hidden="1" x14ac:dyDescent="0.25">
      <c r="A377" s="122" t="s">
        <v>1963</v>
      </c>
      <c r="B377" s="122">
        <v>1</v>
      </c>
      <c r="C377" s="122" t="s">
        <v>2143</v>
      </c>
      <c r="D377" s="122" t="s">
        <v>2080</v>
      </c>
      <c r="E377" s="122">
        <v>9</v>
      </c>
      <c r="F377" s="122">
        <v>0</v>
      </c>
      <c r="G377" s="122">
        <v>0.1394011935458</v>
      </c>
      <c r="H377" s="122">
        <v>0.1735420763327</v>
      </c>
      <c r="I377" s="122">
        <v>0.2445500311512</v>
      </c>
      <c r="J377" s="122">
        <v>0.28652210077529999</v>
      </c>
      <c r="K377" s="122">
        <v>0.27749139820579999</v>
      </c>
      <c r="L377" s="122">
        <v>3.3331193567100001E-2</v>
      </c>
      <c r="M377" s="122">
        <v>0</v>
      </c>
      <c r="N377" s="122">
        <v>0</v>
      </c>
      <c r="O377" s="122">
        <v>0</v>
      </c>
      <c r="P377" s="122">
        <v>0</v>
      </c>
      <c r="Q377" s="122">
        <v>0</v>
      </c>
      <c r="R377" s="122">
        <v>0</v>
      </c>
      <c r="S377" s="122">
        <v>0</v>
      </c>
      <c r="T377" s="122">
        <v>0</v>
      </c>
      <c r="U377" s="122">
        <v>0</v>
      </c>
      <c r="V377" s="122">
        <v>0</v>
      </c>
      <c r="W377" s="122">
        <v>0</v>
      </c>
      <c r="X377" s="122">
        <v>0</v>
      </c>
      <c r="Y377" s="122">
        <v>0</v>
      </c>
      <c r="Z377" s="122">
        <v>0</v>
      </c>
      <c r="AA377" s="122">
        <v>0</v>
      </c>
      <c r="AB377" s="122">
        <v>0</v>
      </c>
      <c r="AC377" s="122">
        <v>0</v>
      </c>
      <c r="AD377" s="122">
        <v>0</v>
      </c>
      <c r="AE377" s="122">
        <v>0</v>
      </c>
      <c r="AF377" s="122">
        <v>0</v>
      </c>
      <c r="AG377" s="122">
        <v>0</v>
      </c>
      <c r="AH377" s="122">
        <v>0</v>
      </c>
      <c r="AI377" s="122">
        <v>0</v>
      </c>
      <c r="AJ377" s="122">
        <v>0</v>
      </c>
      <c r="AK377" s="122">
        <v>0</v>
      </c>
      <c r="AL377" s="122">
        <v>0</v>
      </c>
    </row>
    <row r="378" spans="1:38" hidden="1" x14ac:dyDescent="0.25">
      <c r="A378" s="122" t="s">
        <v>1963</v>
      </c>
      <c r="B378" s="122">
        <v>1</v>
      </c>
      <c r="C378" s="122" t="s">
        <v>2143</v>
      </c>
      <c r="D378" s="122" t="s">
        <v>2081</v>
      </c>
      <c r="E378" s="122">
        <v>9</v>
      </c>
      <c r="F378" s="122">
        <v>1.5242998693365</v>
      </c>
      <c r="G378" s="122">
        <v>1.7327599825286</v>
      </c>
      <c r="H378" s="122">
        <v>1.5444143438638001</v>
      </c>
      <c r="I378" s="122">
        <v>1.8559786406731</v>
      </c>
      <c r="J378" s="122">
        <v>1.9855357201426</v>
      </c>
      <c r="K378" s="122">
        <v>1.9162515367352999</v>
      </c>
      <c r="L378" s="122">
        <v>2.0891131967996999</v>
      </c>
      <c r="M378" s="122">
        <v>2.0848568190085999</v>
      </c>
      <c r="N378" s="122">
        <v>2.1748980311902999</v>
      </c>
      <c r="O378" s="122">
        <v>2.0759311285691999</v>
      </c>
      <c r="P378" s="122">
        <v>2.1649292277347998</v>
      </c>
      <c r="Q378" s="122">
        <v>2.1592062499640998</v>
      </c>
      <c r="R378" s="122">
        <v>2.2876649482045002</v>
      </c>
      <c r="S378" s="122">
        <v>2.3881938605562998</v>
      </c>
      <c r="T378" s="122">
        <v>2.6264811185185999</v>
      </c>
      <c r="U378" s="122">
        <v>2.5411917630173999</v>
      </c>
      <c r="V378" s="122">
        <v>2.6981655442403998</v>
      </c>
      <c r="W378" s="122">
        <v>2.5484862053466002</v>
      </c>
      <c r="X378" s="122">
        <v>2.352059817083</v>
      </c>
      <c r="Y378" s="122">
        <v>1.4526999754745</v>
      </c>
      <c r="Z378" s="122">
        <v>1.4972600378993</v>
      </c>
      <c r="AA378" s="122">
        <v>1.821290760805</v>
      </c>
      <c r="AB378" s="122">
        <v>1.6671210269590999</v>
      </c>
      <c r="AC378" s="122">
        <v>1.9258760655970999</v>
      </c>
      <c r="AD378" s="122">
        <v>3.0945955129849998</v>
      </c>
      <c r="AE378" s="122">
        <v>2.1746075179551001</v>
      </c>
      <c r="AF378" s="122">
        <v>2.1079949250965999</v>
      </c>
      <c r="AG378" s="122">
        <v>2.0360514268783998</v>
      </c>
      <c r="AH378" s="122">
        <v>1.4352119841272999</v>
      </c>
      <c r="AI378" s="122">
        <v>1.5793750345638999</v>
      </c>
      <c r="AJ378" s="122">
        <v>1.4691895034186999</v>
      </c>
      <c r="AK378" s="122">
        <v>2.0655066589527999</v>
      </c>
      <c r="AL378" s="122">
        <v>0</v>
      </c>
    </row>
    <row r="379" spans="1:38" hidden="1" x14ac:dyDescent="0.25">
      <c r="A379" s="122" t="s">
        <v>1963</v>
      </c>
      <c r="B379" s="122">
        <v>1</v>
      </c>
      <c r="C379" s="122" t="s">
        <v>2143</v>
      </c>
      <c r="D379" s="122" t="s">
        <v>2082</v>
      </c>
      <c r="E379" s="122">
        <v>9</v>
      </c>
      <c r="F379" s="122">
        <v>0.3160666342688</v>
      </c>
      <c r="G379" s="122">
        <v>0.29359212997349998</v>
      </c>
      <c r="H379" s="122">
        <v>0.30893006970010001</v>
      </c>
      <c r="I379" s="122">
        <v>0.6124157163085</v>
      </c>
      <c r="J379" s="122">
        <v>0.61735800103490002</v>
      </c>
      <c r="K379" s="122">
        <v>0.65037046454500003</v>
      </c>
      <c r="L379" s="122">
        <v>0.67361266999229996</v>
      </c>
      <c r="M379" s="122">
        <v>0.65688338757130005</v>
      </c>
      <c r="N379" s="122">
        <v>0.65116863302259997</v>
      </c>
      <c r="O379" s="122">
        <v>0.64046897726030005</v>
      </c>
      <c r="P379" s="122">
        <v>0.65712704028580005</v>
      </c>
      <c r="Q379" s="122">
        <v>0.65608652559150005</v>
      </c>
      <c r="R379" s="122">
        <v>0.65841255218390005</v>
      </c>
      <c r="S379" s="122">
        <v>0.6475179214515</v>
      </c>
      <c r="T379" s="122">
        <v>0.65985260105989996</v>
      </c>
      <c r="U379" s="122">
        <v>0.68368672739659997</v>
      </c>
      <c r="V379" s="122">
        <v>0.66984663827010005</v>
      </c>
      <c r="W379" s="122">
        <v>0.64088645023989999</v>
      </c>
      <c r="X379" s="122">
        <v>0.6365981966059</v>
      </c>
      <c r="Y379" s="122">
        <v>0.35817893575190002</v>
      </c>
      <c r="Z379" s="122">
        <v>0.34790931252059998</v>
      </c>
      <c r="AA379" s="122">
        <v>0.34748850261719999</v>
      </c>
      <c r="AB379" s="122">
        <v>0.31236512375839998</v>
      </c>
      <c r="AC379" s="122">
        <v>0.3687143488206</v>
      </c>
      <c r="AD379" s="122">
        <v>0.45619499454259999</v>
      </c>
      <c r="AE379" s="122">
        <v>0.52757559221219996</v>
      </c>
      <c r="AF379" s="122">
        <v>0.53586414610190003</v>
      </c>
      <c r="AG379" s="122">
        <v>0.44820987513880001</v>
      </c>
      <c r="AH379" s="122">
        <v>0.54973635011300004</v>
      </c>
      <c r="AI379" s="122">
        <v>0.5574696003413</v>
      </c>
      <c r="AJ379" s="122">
        <v>0.52435452750239997</v>
      </c>
      <c r="AK379" s="122">
        <v>0.53193187163819999</v>
      </c>
      <c r="AL379" s="122">
        <v>0</v>
      </c>
    </row>
    <row r="380" spans="1:38" hidden="1" x14ac:dyDescent="0.25">
      <c r="A380" s="122" t="s">
        <v>1963</v>
      </c>
      <c r="B380" s="122">
        <v>1</v>
      </c>
      <c r="C380" s="122" t="s">
        <v>2143</v>
      </c>
      <c r="D380" s="122" t="s">
        <v>2135</v>
      </c>
      <c r="E380" s="122">
        <v>9</v>
      </c>
      <c r="F380" s="122">
        <v>0</v>
      </c>
      <c r="G380" s="122">
        <v>0</v>
      </c>
      <c r="H380" s="122">
        <v>0</v>
      </c>
      <c r="I380" s="122">
        <v>0</v>
      </c>
      <c r="J380" s="122">
        <v>0</v>
      </c>
      <c r="K380" s="122">
        <v>0</v>
      </c>
      <c r="L380" s="122">
        <v>0</v>
      </c>
      <c r="M380" s="122">
        <v>0</v>
      </c>
      <c r="N380" s="122">
        <v>0</v>
      </c>
      <c r="O380" s="122">
        <v>0</v>
      </c>
      <c r="P380" s="122">
        <v>0</v>
      </c>
      <c r="Q380" s="122">
        <v>0</v>
      </c>
      <c r="R380" s="122">
        <v>0</v>
      </c>
      <c r="S380" s="122">
        <v>0</v>
      </c>
      <c r="T380" s="122">
        <v>0</v>
      </c>
      <c r="U380" s="122">
        <v>0</v>
      </c>
      <c r="V380" s="122">
        <v>0</v>
      </c>
      <c r="W380" s="122">
        <v>0</v>
      </c>
      <c r="X380" s="122">
        <v>0</v>
      </c>
      <c r="Y380" s="122">
        <v>0</v>
      </c>
      <c r="Z380" s="122">
        <v>0</v>
      </c>
      <c r="AA380" s="122">
        <v>0</v>
      </c>
      <c r="AB380" s="122">
        <v>0</v>
      </c>
      <c r="AC380" s="122">
        <v>0</v>
      </c>
      <c r="AD380" s="122">
        <v>0</v>
      </c>
      <c r="AE380" s="122">
        <v>0</v>
      </c>
      <c r="AF380" s="122">
        <v>0</v>
      </c>
      <c r="AG380" s="122">
        <v>0</v>
      </c>
      <c r="AH380" s="122">
        <v>0</v>
      </c>
      <c r="AI380" s="122">
        <v>0</v>
      </c>
      <c r="AJ380" s="122">
        <v>0</v>
      </c>
      <c r="AK380" s="122">
        <v>0</v>
      </c>
      <c r="AL380" s="122">
        <v>0</v>
      </c>
    </row>
    <row r="381" spans="1:38" hidden="1" x14ac:dyDescent="0.25">
      <c r="A381" s="122" t="s">
        <v>1963</v>
      </c>
      <c r="B381" s="122">
        <v>1</v>
      </c>
      <c r="C381" s="122" t="s">
        <v>2143</v>
      </c>
      <c r="D381" s="122" t="s">
        <v>2083</v>
      </c>
      <c r="E381" s="122">
        <v>9</v>
      </c>
      <c r="F381" s="122">
        <v>0.2980357160182</v>
      </c>
      <c r="G381" s="122">
        <v>0.30366174214840003</v>
      </c>
      <c r="H381" s="122">
        <v>0.28320556427819998</v>
      </c>
      <c r="I381" s="122">
        <v>0.4102717011973</v>
      </c>
      <c r="J381" s="122">
        <v>0.48935962913890002</v>
      </c>
      <c r="K381" s="122">
        <v>0.51379266699049997</v>
      </c>
      <c r="L381" s="122">
        <v>0.56716789053619998</v>
      </c>
      <c r="M381" s="122">
        <v>0.5645294855563</v>
      </c>
      <c r="N381" s="122">
        <v>0.56817910288509998</v>
      </c>
      <c r="O381" s="122">
        <v>0.57907552533770001</v>
      </c>
      <c r="P381" s="122">
        <v>0.56815734599529999</v>
      </c>
      <c r="Q381" s="122">
        <v>0.57257987423750001</v>
      </c>
      <c r="R381" s="122">
        <v>0.55851906342900004</v>
      </c>
      <c r="S381" s="122">
        <v>0.66442779083449999</v>
      </c>
      <c r="T381" s="122">
        <v>0.66749042366839995</v>
      </c>
      <c r="U381" s="122">
        <v>0.67744301299109999</v>
      </c>
      <c r="V381" s="122">
        <v>0.68348235238650001</v>
      </c>
      <c r="W381" s="122">
        <v>0.65029533440059994</v>
      </c>
      <c r="X381" s="122">
        <v>0.51533278869599997</v>
      </c>
      <c r="Y381" s="122">
        <v>0.387130452018</v>
      </c>
      <c r="Z381" s="122">
        <v>0.51299975426410005</v>
      </c>
      <c r="AA381" s="122">
        <v>0.52605991883220005</v>
      </c>
      <c r="AB381" s="122">
        <v>0.68579977011719995</v>
      </c>
      <c r="AC381" s="122">
        <v>0.68444690785009998</v>
      </c>
      <c r="AD381" s="122">
        <v>0.94703024824439996</v>
      </c>
      <c r="AE381" s="122">
        <v>0.97238971496229998</v>
      </c>
      <c r="AF381" s="122">
        <v>0.83006070467799997</v>
      </c>
      <c r="AG381" s="122">
        <v>1.0475519259359001</v>
      </c>
      <c r="AH381" s="122">
        <v>1.2282306915673999</v>
      </c>
      <c r="AI381" s="122">
        <v>1.2215661065095</v>
      </c>
      <c r="AJ381" s="122">
        <v>1.2566100512984999</v>
      </c>
      <c r="AK381" s="122">
        <v>1.2574965131911</v>
      </c>
      <c r="AL381" s="122">
        <v>0</v>
      </c>
    </row>
    <row r="382" spans="1:38" x14ac:dyDescent="0.25">
      <c r="A382" s="122" t="s">
        <v>1963</v>
      </c>
      <c r="B382" s="122">
        <v>1</v>
      </c>
      <c r="C382" s="122" t="s">
        <v>2143</v>
      </c>
      <c r="D382" s="122" t="s">
        <v>2084</v>
      </c>
      <c r="E382" s="122">
        <v>9</v>
      </c>
      <c r="F382" s="122">
        <v>4.7456083137649001</v>
      </c>
      <c r="G382" s="122">
        <v>4.2551978323331996</v>
      </c>
      <c r="H382" s="122">
        <v>4.0682479308564004</v>
      </c>
      <c r="I382" s="122">
        <v>4.1750413828879003</v>
      </c>
      <c r="J382" s="122">
        <v>4.7468664504353004</v>
      </c>
      <c r="K382" s="122">
        <v>4.8007746210851003</v>
      </c>
      <c r="L382" s="122">
        <v>5.1303158098455999</v>
      </c>
      <c r="M382" s="122">
        <v>5.1114632867332004</v>
      </c>
      <c r="N382" s="122">
        <v>5.1843741585598</v>
      </c>
      <c r="O382" s="122">
        <v>5.5384177603055003</v>
      </c>
      <c r="P382" s="122">
        <v>5.5244456957672998</v>
      </c>
      <c r="Q382" s="122">
        <v>5.2799096444905</v>
      </c>
      <c r="R382" s="122">
        <v>5.8203565557342003</v>
      </c>
      <c r="S382" s="122">
        <v>5.8705863461126997</v>
      </c>
      <c r="T382" s="122">
        <v>6.0317855543606997</v>
      </c>
      <c r="U382" s="122">
        <v>5.9658691144058</v>
      </c>
      <c r="V382" s="122">
        <v>5.8117222785329004</v>
      </c>
      <c r="W382" s="122">
        <v>5.6602805849089002</v>
      </c>
      <c r="X382" s="122">
        <v>4.9811670975834996</v>
      </c>
      <c r="Y382" s="122">
        <v>3.5015962195432002</v>
      </c>
      <c r="Z382" s="122">
        <v>3.3357431536063999</v>
      </c>
      <c r="AA382" s="122">
        <v>3.5440674204535001</v>
      </c>
      <c r="AB382" s="122">
        <v>4.0586582404882003</v>
      </c>
      <c r="AC382" s="122">
        <v>4.1092011295175004</v>
      </c>
      <c r="AD382" s="122">
        <v>4.3925147917817</v>
      </c>
      <c r="AE382" s="122">
        <v>4.3276697926407</v>
      </c>
      <c r="AF382" s="122">
        <v>4.4832380096930002</v>
      </c>
      <c r="AG382" s="122">
        <v>4.5854219505614999</v>
      </c>
      <c r="AH382" s="122">
        <v>4.5541490804029996</v>
      </c>
      <c r="AI382" s="122">
        <v>4.7101682728881</v>
      </c>
      <c r="AJ382" s="122">
        <v>4.6057813023075997</v>
      </c>
      <c r="AK382" s="122">
        <v>4.5265156564540003</v>
      </c>
      <c r="AL382" s="122">
        <v>0</v>
      </c>
    </row>
    <row r="383" spans="1:38" hidden="1" x14ac:dyDescent="0.25">
      <c r="A383" s="122" t="s">
        <v>1963</v>
      </c>
      <c r="B383" s="122">
        <v>1</v>
      </c>
      <c r="C383" s="122" t="s">
        <v>2143</v>
      </c>
      <c r="D383" s="122" t="s">
        <v>474</v>
      </c>
      <c r="E383" s="122">
        <v>9</v>
      </c>
      <c r="F383" s="122">
        <v>0.2462069330644</v>
      </c>
      <c r="G383" s="122">
        <v>0.33689932920999999</v>
      </c>
      <c r="H383" s="122">
        <v>0.36132309909159999</v>
      </c>
      <c r="I383" s="122">
        <v>0.4414908541102</v>
      </c>
      <c r="J383" s="122">
        <v>0.4420106379091</v>
      </c>
      <c r="K383" s="122">
        <v>0.47867266190509999</v>
      </c>
      <c r="L383" s="122">
        <v>0.49136630516599999</v>
      </c>
      <c r="M383" s="122">
        <v>0.51093820720399996</v>
      </c>
      <c r="N383" s="122">
        <v>0.50964416783510003</v>
      </c>
      <c r="O383" s="122">
        <v>0.51924292388769999</v>
      </c>
      <c r="P383" s="122">
        <v>0.56763705538539999</v>
      </c>
      <c r="Q383" s="122">
        <v>0.4664405790585</v>
      </c>
      <c r="R383" s="122">
        <v>0.49842688659989998</v>
      </c>
      <c r="S383" s="122">
        <v>0.61135681615549997</v>
      </c>
      <c r="T383" s="122">
        <v>0.64668141044219996</v>
      </c>
      <c r="U383" s="122">
        <v>0.62671283344689999</v>
      </c>
      <c r="V383" s="122">
        <v>0.64866510683129996</v>
      </c>
      <c r="W383" s="122">
        <v>0.57084127611769997</v>
      </c>
      <c r="X383" s="122">
        <v>0.66296866614939998</v>
      </c>
      <c r="Y383" s="122">
        <v>0.50055218699869997</v>
      </c>
      <c r="Z383" s="122">
        <v>0.88505077468560001</v>
      </c>
      <c r="AA383" s="122">
        <v>0.89276119405999999</v>
      </c>
      <c r="AB383" s="122">
        <v>0.9769283343281</v>
      </c>
      <c r="AC383" s="122">
        <v>0.95544056933499999</v>
      </c>
      <c r="AD383" s="122">
        <v>1.1368365705243</v>
      </c>
      <c r="AE383" s="122">
        <v>1.1193694754617001</v>
      </c>
      <c r="AF383" s="122">
        <v>1.1119433979197999</v>
      </c>
      <c r="AG383" s="122">
        <v>1.1742119658253001</v>
      </c>
      <c r="AH383" s="122">
        <v>1.1100314595480001</v>
      </c>
      <c r="AI383" s="122">
        <v>1.2130960789653</v>
      </c>
      <c r="AJ383" s="122">
        <v>1.1736106611021</v>
      </c>
      <c r="AK383" s="122">
        <v>1.0234141498822</v>
      </c>
      <c r="AL383" s="122">
        <v>0</v>
      </c>
    </row>
    <row r="384" spans="1:38" hidden="1" x14ac:dyDescent="0.25">
      <c r="A384" s="122" t="s">
        <v>1963</v>
      </c>
      <c r="B384" s="122">
        <v>1</v>
      </c>
      <c r="C384" s="122" t="s">
        <v>2143</v>
      </c>
      <c r="D384" s="122" t="s">
        <v>2085</v>
      </c>
      <c r="E384" s="122">
        <v>9</v>
      </c>
      <c r="F384" s="122">
        <v>0</v>
      </c>
      <c r="G384" s="122">
        <v>0</v>
      </c>
      <c r="H384" s="122">
        <v>0</v>
      </c>
      <c r="I384" s="122">
        <v>0</v>
      </c>
      <c r="J384" s="122">
        <v>0</v>
      </c>
      <c r="K384" s="122">
        <v>0</v>
      </c>
      <c r="L384" s="122">
        <v>0</v>
      </c>
      <c r="M384" s="122">
        <v>0</v>
      </c>
      <c r="N384" s="122">
        <v>0</v>
      </c>
      <c r="O384" s="122">
        <v>0</v>
      </c>
      <c r="P384" s="122">
        <v>0</v>
      </c>
      <c r="Q384" s="122">
        <v>0</v>
      </c>
      <c r="R384" s="122">
        <v>0</v>
      </c>
      <c r="S384" s="122">
        <v>0</v>
      </c>
      <c r="T384" s="122">
        <v>0</v>
      </c>
      <c r="U384" s="122">
        <v>0</v>
      </c>
      <c r="V384" s="122">
        <v>0</v>
      </c>
      <c r="W384" s="122">
        <v>0</v>
      </c>
      <c r="X384" s="122">
        <v>0</v>
      </c>
      <c r="Y384" s="122">
        <v>0</v>
      </c>
      <c r="Z384" s="122">
        <v>0</v>
      </c>
      <c r="AA384" s="122">
        <v>0</v>
      </c>
      <c r="AB384" s="122">
        <v>0</v>
      </c>
      <c r="AC384" s="122">
        <v>0</v>
      </c>
      <c r="AD384" s="122">
        <v>0</v>
      </c>
      <c r="AE384" s="122">
        <v>0</v>
      </c>
      <c r="AF384" s="122">
        <v>0</v>
      </c>
      <c r="AG384" s="122">
        <v>0</v>
      </c>
      <c r="AH384" s="122">
        <v>0</v>
      </c>
      <c r="AI384" s="122">
        <v>0</v>
      </c>
      <c r="AJ384" s="122">
        <v>0</v>
      </c>
      <c r="AK384" s="122">
        <v>0</v>
      </c>
      <c r="AL384" s="122">
        <v>0</v>
      </c>
    </row>
    <row r="385" spans="1:38" hidden="1" x14ac:dyDescent="0.25">
      <c r="A385" s="122" t="s">
        <v>1963</v>
      </c>
      <c r="B385" s="122">
        <v>1</v>
      </c>
      <c r="C385" s="122" t="s">
        <v>2143</v>
      </c>
      <c r="D385" s="122" t="s">
        <v>2086</v>
      </c>
      <c r="E385" s="122">
        <v>9</v>
      </c>
      <c r="F385" s="122">
        <v>0</v>
      </c>
      <c r="G385" s="122">
        <v>0</v>
      </c>
      <c r="H385" s="122">
        <v>0</v>
      </c>
      <c r="I385" s="122">
        <v>0</v>
      </c>
      <c r="J385" s="122">
        <v>0</v>
      </c>
      <c r="K385" s="122">
        <v>0</v>
      </c>
      <c r="L385" s="122">
        <v>0</v>
      </c>
      <c r="M385" s="122">
        <v>0</v>
      </c>
      <c r="N385" s="122">
        <v>0</v>
      </c>
      <c r="O385" s="122">
        <v>0</v>
      </c>
      <c r="P385" s="122">
        <v>0</v>
      </c>
      <c r="Q385" s="122">
        <v>0</v>
      </c>
      <c r="R385" s="122">
        <v>0</v>
      </c>
      <c r="S385" s="122">
        <v>0</v>
      </c>
      <c r="T385" s="122">
        <v>0</v>
      </c>
      <c r="U385" s="122">
        <v>0</v>
      </c>
      <c r="V385" s="122">
        <v>0</v>
      </c>
      <c r="W385" s="122">
        <v>0</v>
      </c>
      <c r="X385" s="122">
        <v>0</v>
      </c>
      <c r="Y385" s="122">
        <v>0</v>
      </c>
      <c r="Z385" s="122">
        <v>0</v>
      </c>
      <c r="AA385" s="122">
        <v>0</v>
      </c>
      <c r="AB385" s="122">
        <v>0</v>
      </c>
      <c r="AC385" s="122">
        <v>0</v>
      </c>
      <c r="AD385" s="122">
        <v>0</v>
      </c>
      <c r="AE385" s="122">
        <v>0</v>
      </c>
      <c r="AF385" s="122">
        <v>0</v>
      </c>
      <c r="AG385" s="122">
        <v>0</v>
      </c>
      <c r="AH385" s="122">
        <v>0</v>
      </c>
      <c r="AI385" s="122">
        <v>0</v>
      </c>
      <c r="AJ385" s="122">
        <v>0</v>
      </c>
      <c r="AK385" s="122">
        <v>0</v>
      </c>
      <c r="AL385" s="122">
        <v>0</v>
      </c>
    </row>
    <row r="386" spans="1:38" hidden="1" x14ac:dyDescent="0.25">
      <c r="A386" s="122" t="s">
        <v>1963</v>
      </c>
      <c r="B386" s="122">
        <v>1</v>
      </c>
      <c r="C386" s="122" t="s">
        <v>2143</v>
      </c>
      <c r="D386" s="122" t="s">
        <v>2087</v>
      </c>
      <c r="E386" s="122">
        <v>9</v>
      </c>
      <c r="F386" s="122">
        <v>0</v>
      </c>
      <c r="G386" s="122">
        <v>0</v>
      </c>
      <c r="H386" s="122">
        <v>0</v>
      </c>
      <c r="I386" s="122">
        <v>0</v>
      </c>
      <c r="J386" s="122">
        <v>0</v>
      </c>
      <c r="K386" s="122">
        <v>0</v>
      </c>
      <c r="L386" s="122">
        <v>0</v>
      </c>
      <c r="M386" s="122">
        <v>0</v>
      </c>
      <c r="N386" s="122">
        <v>0</v>
      </c>
      <c r="O386" s="122">
        <v>0</v>
      </c>
      <c r="P386" s="122">
        <v>0</v>
      </c>
      <c r="Q386" s="122">
        <v>0</v>
      </c>
      <c r="R386" s="122">
        <v>0</v>
      </c>
      <c r="S386" s="122">
        <v>0</v>
      </c>
      <c r="T386" s="122">
        <v>0</v>
      </c>
      <c r="U386" s="122">
        <v>0</v>
      </c>
      <c r="V386" s="122">
        <v>0</v>
      </c>
      <c r="W386" s="122">
        <v>0</v>
      </c>
      <c r="X386" s="122">
        <v>0</v>
      </c>
      <c r="Y386" s="122">
        <v>0</v>
      </c>
      <c r="Z386" s="122">
        <v>0</v>
      </c>
      <c r="AA386" s="122">
        <v>0</v>
      </c>
      <c r="AB386" s="122">
        <v>0</v>
      </c>
      <c r="AC386" s="122">
        <v>0</v>
      </c>
      <c r="AD386" s="122">
        <v>0</v>
      </c>
      <c r="AE386" s="122">
        <v>0</v>
      </c>
      <c r="AF386" s="122">
        <v>0</v>
      </c>
      <c r="AG386" s="122">
        <v>0</v>
      </c>
      <c r="AH386" s="122">
        <v>0</v>
      </c>
      <c r="AI386" s="122">
        <v>0</v>
      </c>
      <c r="AJ386" s="122">
        <v>0</v>
      </c>
      <c r="AK386" s="122">
        <v>0</v>
      </c>
      <c r="AL386" s="122">
        <v>0</v>
      </c>
    </row>
    <row r="387" spans="1:38" hidden="1" x14ac:dyDescent="0.25">
      <c r="A387" s="122" t="s">
        <v>1963</v>
      </c>
      <c r="B387" s="122">
        <v>1</v>
      </c>
      <c r="C387" s="122" t="s">
        <v>2143</v>
      </c>
      <c r="D387" s="122" t="s">
        <v>2088</v>
      </c>
      <c r="E387" s="122">
        <v>9</v>
      </c>
      <c r="F387" s="122">
        <v>1.2312772337288</v>
      </c>
      <c r="G387" s="122">
        <v>1.1970251472875</v>
      </c>
      <c r="H387" s="122">
        <v>1.2947214380251999</v>
      </c>
      <c r="I387" s="122">
        <v>1.5880142448372001</v>
      </c>
      <c r="J387" s="122">
        <v>1.4704203210489999</v>
      </c>
      <c r="K387" s="122">
        <v>1.4500659877494</v>
      </c>
      <c r="L387" s="122">
        <v>1.5896828931900999</v>
      </c>
      <c r="M387" s="122">
        <v>1.4953527571327001</v>
      </c>
      <c r="N387" s="122">
        <v>1.5359566957113999</v>
      </c>
      <c r="O387" s="122">
        <v>1.5556476376996999</v>
      </c>
      <c r="P387" s="122">
        <v>1.8064489975235001</v>
      </c>
      <c r="Q387" s="122">
        <v>1.8673231882220001</v>
      </c>
      <c r="R387" s="122">
        <v>1.9130643653735999</v>
      </c>
      <c r="S387" s="122">
        <v>2.0125346084164999</v>
      </c>
      <c r="T387" s="122">
        <v>2.4754456131837999</v>
      </c>
      <c r="U387" s="122">
        <v>2.7498358860662</v>
      </c>
      <c r="V387" s="122">
        <v>2.9291091385524002</v>
      </c>
      <c r="W387" s="122">
        <v>2.7207409799770002</v>
      </c>
      <c r="X387" s="122">
        <v>2.4709562087023</v>
      </c>
      <c r="Y387" s="122">
        <v>2.1393377063866001</v>
      </c>
      <c r="Z387" s="122">
        <v>1.7182353773501999</v>
      </c>
      <c r="AA387" s="122">
        <v>1.4386572382183</v>
      </c>
      <c r="AB387" s="122">
        <v>1.7800779691827999</v>
      </c>
      <c r="AC387" s="122">
        <v>2.1002145797823002</v>
      </c>
      <c r="AD387" s="122">
        <v>2.2671692169350002</v>
      </c>
      <c r="AE387" s="122">
        <v>2.3706528597697001</v>
      </c>
      <c r="AF387" s="122">
        <v>2.4725378308638</v>
      </c>
      <c r="AG387" s="122">
        <v>2.7615506915933001</v>
      </c>
      <c r="AH387" s="122">
        <v>2.9282111002021001</v>
      </c>
      <c r="AI387" s="122">
        <v>3.1296249228674999</v>
      </c>
      <c r="AJ387" s="122">
        <v>2.8707201896900001</v>
      </c>
      <c r="AK387" s="122">
        <v>2.8770338917684</v>
      </c>
      <c r="AL387" s="122">
        <v>0</v>
      </c>
    </row>
    <row r="388" spans="1:38" hidden="1" x14ac:dyDescent="0.25">
      <c r="A388" s="122" t="s">
        <v>1963</v>
      </c>
      <c r="B388" s="122">
        <v>1</v>
      </c>
      <c r="C388" s="122" t="s">
        <v>2143</v>
      </c>
      <c r="D388" s="122" t="s">
        <v>2089</v>
      </c>
      <c r="E388" s="122">
        <v>9</v>
      </c>
      <c r="F388" s="122">
        <v>0.50624026532550004</v>
      </c>
      <c r="G388" s="122">
        <v>0.43684809692999998</v>
      </c>
      <c r="H388" s="122">
        <v>0.44699278228580003</v>
      </c>
      <c r="I388" s="122">
        <v>0.81664100828050001</v>
      </c>
      <c r="J388" s="122">
        <v>0.8304284615691</v>
      </c>
      <c r="K388" s="122">
        <v>0.84548160390839999</v>
      </c>
      <c r="L388" s="122">
        <v>0.43581431588750003</v>
      </c>
      <c r="M388" s="122">
        <v>0.42474123199000002</v>
      </c>
      <c r="N388" s="122">
        <v>0.45128266962980002</v>
      </c>
      <c r="O388" s="122">
        <v>0.46565372432820001</v>
      </c>
      <c r="P388" s="122">
        <v>0.50936450707820002</v>
      </c>
      <c r="Q388" s="122">
        <v>0.49757130370660002</v>
      </c>
      <c r="R388" s="122">
        <v>0.45905914016350002</v>
      </c>
      <c r="S388" s="122">
        <v>0.4200584989301</v>
      </c>
      <c r="T388" s="122">
        <v>0.41986713115629998</v>
      </c>
      <c r="U388" s="122">
        <v>0.38936496778419999</v>
      </c>
      <c r="V388" s="122">
        <v>0.42731027576539998</v>
      </c>
      <c r="W388" s="122">
        <v>0.4050851067988</v>
      </c>
      <c r="X388" s="122">
        <v>0.62859173339980001</v>
      </c>
      <c r="Y388" s="122">
        <v>0.48487384542950002</v>
      </c>
      <c r="Z388" s="122">
        <v>0.29060612851680001</v>
      </c>
      <c r="AA388" s="122">
        <v>0.1957515699555</v>
      </c>
      <c r="AB388" s="122">
        <v>0.20904992754080001</v>
      </c>
      <c r="AC388" s="122">
        <v>0.19344218733900001</v>
      </c>
      <c r="AD388" s="122">
        <v>0.1841608111036</v>
      </c>
      <c r="AE388" s="122">
        <v>0.24676810998490001</v>
      </c>
      <c r="AF388" s="122">
        <v>0.28143729009239998</v>
      </c>
      <c r="AG388" s="122">
        <v>0.25536890723650002</v>
      </c>
      <c r="AH388" s="122">
        <v>0.2434866388154</v>
      </c>
      <c r="AI388" s="122">
        <v>0.25212342814369998</v>
      </c>
      <c r="AJ388" s="122">
        <v>0.2589127447904</v>
      </c>
      <c r="AK388" s="122">
        <v>0.21639797525310001</v>
      </c>
      <c r="AL388" s="122">
        <v>0</v>
      </c>
    </row>
    <row r="389" spans="1:38" hidden="1" x14ac:dyDescent="0.25">
      <c r="A389" s="122" t="s">
        <v>1963</v>
      </c>
      <c r="B389" s="122">
        <v>1</v>
      </c>
      <c r="C389" s="122" t="s">
        <v>2143</v>
      </c>
      <c r="D389" s="122" t="s">
        <v>2136</v>
      </c>
      <c r="E389" s="122">
        <v>9</v>
      </c>
      <c r="F389" s="122">
        <v>0</v>
      </c>
      <c r="G389" s="122">
        <v>0</v>
      </c>
      <c r="H389" s="122">
        <v>0</v>
      </c>
      <c r="I389" s="122">
        <v>0</v>
      </c>
      <c r="J389" s="122">
        <v>0</v>
      </c>
      <c r="K389" s="122">
        <v>0</v>
      </c>
      <c r="L389" s="122">
        <v>0</v>
      </c>
      <c r="M389" s="122">
        <v>0</v>
      </c>
      <c r="N389" s="122">
        <v>0</v>
      </c>
      <c r="O389" s="122">
        <v>0</v>
      </c>
      <c r="P389" s="122">
        <v>0</v>
      </c>
      <c r="Q389" s="122">
        <v>0</v>
      </c>
      <c r="R389" s="122">
        <v>0</v>
      </c>
      <c r="S389" s="122">
        <v>0</v>
      </c>
      <c r="T389" s="122">
        <v>0</v>
      </c>
      <c r="U389" s="122">
        <v>0</v>
      </c>
      <c r="V389" s="122">
        <v>0</v>
      </c>
      <c r="W389" s="122">
        <v>0</v>
      </c>
      <c r="X389" s="122">
        <v>0</v>
      </c>
      <c r="Y389" s="122">
        <v>0</v>
      </c>
      <c r="Z389" s="122">
        <v>0</v>
      </c>
      <c r="AA389" s="122">
        <v>0</v>
      </c>
      <c r="AB389" s="122">
        <v>0</v>
      </c>
      <c r="AC389" s="122">
        <v>0</v>
      </c>
      <c r="AD389" s="122">
        <v>0</v>
      </c>
      <c r="AE389" s="122">
        <v>0</v>
      </c>
      <c r="AF389" s="122">
        <v>0</v>
      </c>
      <c r="AG389" s="122">
        <v>0</v>
      </c>
      <c r="AH389" s="122">
        <v>0</v>
      </c>
      <c r="AI389" s="122">
        <v>0</v>
      </c>
      <c r="AJ389" s="122">
        <v>0</v>
      </c>
      <c r="AK389" s="122">
        <v>0</v>
      </c>
      <c r="AL389" s="122">
        <v>0</v>
      </c>
    </row>
    <row r="390" spans="1:38" hidden="1" x14ac:dyDescent="0.25">
      <c r="A390" s="122" t="s">
        <v>1963</v>
      </c>
      <c r="B390" s="122">
        <v>1</v>
      </c>
      <c r="C390" s="122" t="s">
        <v>2143</v>
      </c>
      <c r="D390" s="122" t="s">
        <v>2090</v>
      </c>
      <c r="E390" s="122">
        <v>9</v>
      </c>
      <c r="F390" s="122">
        <v>0.10430441499279999</v>
      </c>
      <c r="G390" s="122">
        <v>0.10478690169469999</v>
      </c>
      <c r="H390" s="122">
        <v>0.1014819938664</v>
      </c>
      <c r="I390" s="122">
        <v>0.2445500311512</v>
      </c>
      <c r="J390" s="122">
        <v>0.28652210077529999</v>
      </c>
      <c r="K390" s="122">
        <v>0.27749139820579999</v>
      </c>
      <c r="L390" s="122">
        <v>3.3331193567100001E-2</v>
      </c>
      <c r="M390" s="122">
        <v>0</v>
      </c>
      <c r="N390" s="122">
        <v>0</v>
      </c>
      <c r="O390" s="122">
        <v>0</v>
      </c>
      <c r="P390" s="122">
        <v>0</v>
      </c>
      <c r="Q390" s="122">
        <v>0</v>
      </c>
      <c r="R390" s="122">
        <v>0</v>
      </c>
      <c r="S390" s="122">
        <v>0</v>
      </c>
      <c r="T390" s="122">
        <v>0</v>
      </c>
      <c r="U390" s="122">
        <v>0</v>
      </c>
      <c r="V390" s="122">
        <v>0</v>
      </c>
      <c r="W390" s="122">
        <v>0</v>
      </c>
      <c r="X390" s="122">
        <v>0</v>
      </c>
      <c r="Y390" s="122">
        <v>0</v>
      </c>
      <c r="Z390" s="122">
        <v>0</v>
      </c>
      <c r="AA390" s="122">
        <v>0</v>
      </c>
      <c r="AB390" s="122">
        <v>0</v>
      </c>
      <c r="AC390" s="122">
        <v>0</v>
      </c>
      <c r="AD390" s="122">
        <v>0</v>
      </c>
      <c r="AE390" s="122">
        <v>0</v>
      </c>
      <c r="AF390" s="122">
        <v>0</v>
      </c>
      <c r="AG390" s="122">
        <v>0</v>
      </c>
      <c r="AH390" s="122">
        <v>0</v>
      </c>
      <c r="AI390" s="122">
        <v>0</v>
      </c>
      <c r="AJ390" s="122">
        <v>0</v>
      </c>
      <c r="AK390" s="122">
        <v>0</v>
      </c>
      <c r="AL390" s="122">
        <v>0</v>
      </c>
    </row>
    <row r="391" spans="1:38" hidden="1" x14ac:dyDescent="0.25">
      <c r="A391" s="122" t="s">
        <v>1963</v>
      </c>
      <c r="B391" s="122">
        <v>1</v>
      </c>
      <c r="C391" s="122" t="s">
        <v>2143</v>
      </c>
      <c r="D391" s="122" t="s">
        <v>2091</v>
      </c>
      <c r="E391" s="122">
        <v>9</v>
      </c>
      <c r="F391" s="122">
        <v>1.0284900455103001</v>
      </c>
      <c r="G391" s="122">
        <v>1.0922382455927999</v>
      </c>
      <c r="H391" s="122">
        <v>1.1082777748754</v>
      </c>
      <c r="I391" s="122">
        <v>0.58050280444190006</v>
      </c>
      <c r="J391" s="122">
        <v>0.63079956447929997</v>
      </c>
      <c r="K391" s="122">
        <v>0.6021563341067</v>
      </c>
      <c r="L391" s="122">
        <v>0.65139187428089995</v>
      </c>
      <c r="M391" s="122">
        <v>0.6828118539586</v>
      </c>
      <c r="N391" s="122">
        <v>0.6973895521065</v>
      </c>
      <c r="O391" s="122">
        <v>0.67515454331830005</v>
      </c>
      <c r="P391" s="122">
        <v>0.69077249972499999</v>
      </c>
      <c r="Q391" s="122">
        <v>0.68314164004889999</v>
      </c>
      <c r="R391" s="122">
        <v>0.71572990988100005</v>
      </c>
      <c r="S391" s="122">
        <v>0.70414430456489996</v>
      </c>
      <c r="T391" s="122">
        <v>0.66751874424169999</v>
      </c>
      <c r="U391" s="122">
        <v>0.70987564059719999</v>
      </c>
      <c r="V391" s="122">
        <v>0.73220774156000001</v>
      </c>
      <c r="W391" s="122">
        <v>0.72681134369779998</v>
      </c>
      <c r="X391" s="122">
        <v>0.63755236405600002</v>
      </c>
      <c r="Y391" s="122">
        <v>0.41420310882139999</v>
      </c>
      <c r="Z391" s="122">
        <v>0.58121520620169997</v>
      </c>
      <c r="AA391" s="122">
        <v>0.6358083283182</v>
      </c>
      <c r="AB391" s="122">
        <v>0.7441157669299</v>
      </c>
      <c r="AC391" s="122">
        <v>1.1722333690579001</v>
      </c>
      <c r="AD391" s="122">
        <v>0.76899297557549995</v>
      </c>
      <c r="AE391" s="122">
        <v>0.8802895034132</v>
      </c>
      <c r="AF391" s="122">
        <v>0.9408093242012</v>
      </c>
      <c r="AG391" s="122">
        <v>0.99442076598819995</v>
      </c>
      <c r="AH391" s="122">
        <v>0.75788670176130002</v>
      </c>
      <c r="AI391" s="122">
        <v>0.72349545190880005</v>
      </c>
      <c r="AJ391" s="122">
        <v>0.76509710546919996</v>
      </c>
      <c r="AK391" s="122">
        <v>0.78343665030440002</v>
      </c>
      <c r="AL391" s="122">
        <v>0</v>
      </c>
    </row>
    <row r="392" spans="1:38" hidden="1" x14ac:dyDescent="0.25">
      <c r="A392" s="122" t="s">
        <v>1963</v>
      </c>
      <c r="B392" s="122">
        <v>1</v>
      </c>
      <c r="C392" s="122" t="s">
        <v>2143</v>
      </c>
      <c r="D392" s="122" t="s">
        <v>2092</v>
      </c>
      <c r="E392" s="122">
        <v>9</v>
      </c>
      <c r="F392" s="122">
        <v>0.27086805443860001</v>
      </c>
      <c r="G392" s="122">
        <v>0.30759518440419997</v>
      </c>
      <c r="H392" s="122">
        <v>0.2707759867349</v>
      </c>
      <c r="I392" s="122">
        <v>0.2524848991832</v>
      </c>
      <c r="J392" s="122">
        <v>0.26913478806180002</v>
      </c>
      <c r="K392" s="122">
        <v>0.27185485417979999</v>
      </c>
      <c r="L392" s="122">
        <v>0.27941754607219998</v>
      </c>
      <c r="M392" s="122">
        <v>0.28954899420469998</v>
      </c>
      <c r="N392" s="122">
        <v>0.32584447177819997</v>
      </c>
      <c r="O392" s="122">
        <v>0.3449479544465</v>
      </c>
      <c r="P392" s="122">
        <v>0.36238240978550001</v>
      </c>
      <c r="Q392" s="122">
        <v>0.350545833955</v>
      </c>
      <c r="R392" s="122">
        <v>0.34728595699940001</v>
      </c>
      <c r="S392" s="122">
        <v>0.35887945867510002</v>
      </c>
      <c r="T392" s="122">
        <v>0.36122513609630003</v>
      </c>
      <c r="U392" s="122">
        <v>0.36382644150080001</v>
      </c>
      <c r="V392" s="122">
        <v>0.36427478555539999</v>
      </c>
      <c r="W392" s="122">
        <v>0.3540695957942</v>
      </c>
      <c r="X392" s="122">
        <v>0.33656598866069998</v>
      </c>
      <c r="Y392" s="122">
        <v>0.1842136300469</v>
      </c>
      <c r="Z392" s="122">
        <v>0</v>
      </c>
      <c r="AA392" s="122">
        <v>0</v>
      </c>
      <c r="AB392" s="122">
        <v>0</v>
      </c>
      <c r="AC392" s="122">
        <v>0</v>
      </c>
      <c r="AD392" s="122">
        <v>0</v>
      </c>
      <c r="AE392" s="122">
        <v>0</v>
      </c>
      <c r="AF392" s="122">
        <v>0</v>
      </c>
      <c r="AG392" s="122">
        <v>0</v>
      </c>
      <c r="AH392" s="122">
        <v>0</v>
      </c>
      <c r="AI392" s="122">
        <v>0</v>
      </c>
      <c r="AJ392" s="122">
        <v>0</v>
      </c>
      <c r="AK392" s="122">
        <v>0</v>
      </c>
      <c r="AL392" s="122">
        <v>0</v>
      </c>
    </row>
    <row r="393" spans="1:38" hidden="1" x14ac:dyDescent="0.25">
      <c r="A393" s="122" t="s">
        <v>1963</v>
      </c>
      <c r="B393" s="122">
        <v>1</v>
      </c>
      <c r="C393" s="122" t="s">
        <v>2143</v>
      </c>
      <c r="D393" s="122" t="s">
        <v>2093</v>
      </c>
      <c r="E393" s="122">
        <v>9</v>
      </c>
      <c r="F393" s="122">
        <v>1.1924662886152</v>
      </c>
      <c r="G393" s="122">
        <v>1.1993852126410001</v>
      </c>
      <c r="H393" s="122">
        <v>1.2560166775738</v>
      </c>
      <c r="I393" s="122">
        <v>1.1811246185388</v>
      </c>
      <c r="J393" s="122">
        <v>1.2133829400872</v>
      </c>
      <c r="K393" s="122">
        <v>1.2200949914863</v>
      </c>
      <c r="L393" s="122">
        <v>1.374642934693</v>
      </c>
      <c r="M393" s="122">
        <v>1.2549724600570999</v>
      </c>
      <c r="N393" s="122">
        <v>1.2872482605657001</v>
      </c>
      <c r="O393" s="122">
        <v>1.3324460201167001</v>
      </c>
      <c r="P393" s="122">
        <v>1.2924018749563</v>
      </c>
      <c r="Q393" s="122">
        <v>1.2991657846169999</v>
      </c>
      <c r="R393" s="122">
        <v>1.3267103975259</v>
      </c>
      <c r="S393" s="122">
        <v>1.3382210477889001</v>
      </c>
      <c r="T393" s="122">
        <v>1.380974402361</v>
      </c>
      <c r="U393" s="122">
        <v>1.4157622414354001</v>
      </c>
      <c r="V393" s="122">
        <v>1.3398886894432001</v>
      </c>
      <c r="W393" s="122">
        <v>1.4927469551015999</v>
      </c>
      <c r="X393" s="122">
        <v>1.2508986586883</v>
      </c>
      <c r="Y393" s="122">
        <v>0.69893572012250005</v>
      </c>
      <c r="Z393" s="122">
        <v>0.75443730185960001</v>
      </c>
      <c r="AA393" s="122">
        <v>0.78934790202049998</v>
      </c>
      <c r="AB393" s="122">
        <v>0.56718520112649995</v>
      </c>
      <c r="AC393" s="122">
        <v>0.44800341794479998</v>
      </c>
      <c r="AD393" s="122">
        <v>0.42892478111940002</v>
      </c>
      <c r="AE393" s="122">
        <v>0.83118100866129996</v>
      </c>
      <c r="AF393" s="122">
        <v>0.91563910729690001</v>
      </c>
      <c r="AG393" s="122">
        <v>0.83335101691360003</v>
      </c>
      <c r="AH393" s="122">
        <v>0.67325155970359996</v>
      </c>
      <c r="AI393" s="122">
        <v>0.63678964931460003</v>
      </c>
      <c r="AJ393" s="122">
        <v>0.64946600857180004</v>
      </c>
      <c r="AK393" s="122">
        <v>0.73360745421319995</v>
      </c>
      <c r="AL393" s="122">
        <v>0</v>
      </c>
    </row>
    <row r="394" spans="1:38" hidden="1" x14ac:dyDescent="0.25">
      <c r="A394" s="122" t="s">
        <v>1963</v>
      </c>
      <c r="B394" s="122">
        <v>1</v>
      </c>
      <c r="C394" s="122" t="s">
        <v>2143</v>
      </c>
      <c r="D394" s="122" t="s">
        <v>2094</v>
      </c>
      <c r="E394" s="122">
        <v>9</v>
      </c>
      <c r="F394" s="122">
        <v>1.2298218232871001</v>
      </c>
      <c r="G394" s="122">
        <v>1.1554879970662</v>
      </c>
      <c r="H394" s="122">
        <v>1.1365983313032</v>
      </c>
      <c r="I394" s="122">
        <v>1.1181659934978001</v>
      </c>
      <c r="J394" s="122">
        <v>1.2055781613130001</v>
      </c>
      <c r="K394" s="122">
        <v>1.2669216649335999</v>
      </c>
      <c r="L394" s="122">
        <v>1.2660477556519001</v>
      </c>
      <c r="M394" s="122">
        <v>1.2981576649429001</v>
      </c>
      <c r="N394" s="122">
        <v>1.3408402455448001</v>
      </c>
      <c r="O394" s="122">
        <v>1.2908233408470999</v>
      </c>
      <c r="P394" s="122">
        <v>1.3236193115495001</v>
      </c>
      <c r="Q394" s="122">
        <v>1.4854298418428</v>
      </c>
      <c r="R394" s="122">
        <v>1.5972552629037</v>
      </c>
      <c r="S394" s="122">
        <v>1.5479034281384001</v>
      </c>
      <c r="T394" s="122">
        <v>1.645677360608</v>
      </c>
      <c r="U394" s="122">
        <v>1.6446984363018</v>
      </c>
      <c r="V394" s="122">
        <v>1.6132519880539999</v>
      </c>
      <c r="W394" s="122">
        <v>1.6038240401101</v>
      </c>
      <c r="X394" s="122">
        <v>1.3877512403318</v>
      </c>
      <c r="Y394" s="122">
        <v>0.87879381232410003</v>
      </c>
      <c r="Z394" s="122">
        <v>2.1718011263561001</v>
      </c>
      <c r="AA394" s="122">
        <v>1.3849997641864</v>
      </c>
      <c r="AB394" s="122">
        <v>1.2426012868366001</v>
      </c>
      <c r="AC394" s="122">
        <v>1.1971402422712001</v>
      </c>
      <c r="AD394" s="122">
        <v>1.3813212899426</v>
      </c>
      <c r="AE394" s="122">
        <v>1.4484309917597</v>
      </c>
      <c r="AF394" s="122">
        <v>1.3797955824062</v>
      </c>
      <c r="AG394" s="122">
        <v>1.559997445606</v>
      </c>
      <c r="AH394" s="122">
        <v>1.3071782471033999</v>
      </c>
      <c r="AI394" s="122">
        <v>1.38093288477</v>
      </c>
      <c r="AJ394" s="122">
        <v>1.4465473037887</v>
      </c>
      <c r="AK394" s="122">
        <v>1.3905248754421999</v>
      </c>
      <c r="AL394" s="122">
        <v>0</v>
      </c>
    </row>
    <row r="395" spans="1:38" hidden="1" x14ac:dyDescent="0.25">
      <c r="A395" s="122" t="s">
        <v>1963</v>
      </c>
      <c r="B395" s="122">
        <v>1</v>
      </c>
      <c r="C395" s="122" t="s">
        <v>2143</v>
      </c>
      <c r="D395" s="122" t="s">
        <v>2095</v>
      </c>
      <c r="E395" s="122">
        <v>9</v>
      </c>
      <c r="F395" s="122">
        <v>0.81794066826900003</v>
      </c>
      <c r="G395" s="122">
        <v>0.72595610273190003</v>
      </c>
      <c r="H395" s="122">
        <v>0.73255839293299996</v>
      </c>
      <c r="I395" s="122">
        <v>0.758625415784</v>
      </c>
      <c r="J395" s="122">
        <v>0.82626591288950002</v>
      </c>
      <c r="K395" s="122">
        <v>0.85484693859789995</v>
      </c>
      <c r="L395" s="122">
        <v>0.87037423201719999</v>
      </c>
      <c r="M395" s="122">
        <v>0.85069650588449996</v>
      </c>
      <c r="N395" s="122">
        <v>0.86995921247609997</v>
      </c>
      <c r="O395" s="122">
        <v>0.90269185665850005</v>
      </c>
      <c r="P395" s="122">
        <v>0.93079990108569999</v>
      </c>
      <c r="Q395" s="122">
        <v>0.93079999546650005</v>
      </c>
      <c r="R395" s="122">
        <v>1.2346210875800001</v>
      </c>
      <c r="S395" s="122">
        <v>1.1462289923324001</v>
      </c>
      <c r="T395" s="122">
        <v>1.3569160753605001</v>
      </c>
      <c r="U395" s="122">
        <v>1.4527042183343</v>
      </c>
      <c r="V395" s="122">
        <v>1.5354172352012001</v>
      </c>
      <c r="W395" s="122">
        <v>1.3665725133877999</v>
      </c>
      <c r="X395" s="122">
        <v>1.1996185893802001</v>
      </c>
      <c r="Y395" s="122">
        <v>0.70354746607639995</v>
      </c>
      <c r="Z395" s="122">
        <v>1.0338269845787</v>
      </c>
      <c r="AA395" s="122">
        <v>0.86129474624089997</v>
      </c>
      <c r="AB395" s="122">
        <v>0.8073923813817</v>
      </c>
      <c r="AC395" s="122">
        <v>0.72869426492779998</v>
      </c>
      <c r="AD395" s="122">
        <v>0.94323142392960002</v>
      </c>
      <c r="AE395" s="122">
        <v>0.94573674784499995</v>
      </c>
      <c r="AF395" s="122">
        <v>1.0674376071092999</v>
      </c>
      <c r="AG395" s="122">
        <v>1.1266093192782001</v>
      </c>
      <c r="AH395" s="122">
        <v>1.1456954712342999</v>
      </c>
      <c r="AI395" s="122">
        <v>1.0383138761627999</v>
      </c>
      <c r="AJ395" s="122">
        <v>1.1968585794741</v>
      </c>
      <c r="AK395" s="122">
        <v>1.3288020832297001</v>
      </c>
      <c r="AL395" s="122">
        <v>0</v>
      </c>
    </row>
    <row r="396" spans="1:38" hidden="1" x14ac:dyDescent="0.25">
      <c r="A396" s="122" t="s">
        <v>1963</v>
      </c>
      <c r="B396" s="122">
        <v>1</v>
      </c>
      <c r="C396" s="122" t="s">
        <v>2143</v>
      </c>
      <c r="D396" s="122" t="s">
        <v>2096</v>
      </c>
      <c r="E396" s="122">
        <v>9</v>
      </c>
      <c r="F396" s="122">
        <v>0.37808329031490001</v>
      </c>
      <c r="G396" s="122">
        <v>0.3104272628284</v>
      </c>
      <c r="H396" s="122">
        <v>0.32427037109849999</v>
      </c>
      <c r="I396" s="122">
        <v>0.3234651121255</v>
      </c>
      <c r="J396" s="122">
        <v>0.3272803899292</v>
      </c>
      <c r="K396" s="122">
        <v>0.36351373164970002</v>
      </c>
      <c r="L396" s="122">
        <v>0.36807672896089999</v>
      </c>
      <c r="M396" s="122">
        <v>0.378607639622</v>
      </c>
      <c r="N396" s="122">
        <v>0.38763134766430002</v>
      </c>
      <c r="O396" s="122">
        <v>0.3952420252305</v>
      </c>
      <c r="P396" s="122">
        <v>0.3697531934255</v>
      </c>
      <c r="Q396" s="122">
        <v>0.50641624497149995</v>
      </c>
      <c r="R396" s="122">
        <v>0.51472894900090005</v>
      </c>
      <c r="S396" s="122">
        <v>0.52741449019260001</v>
      </c>
      <c r="T396" s="122">
        <v>0.53911295032200002</v>
      </c>
      <c r="U396" s="122">
        <v>0.54337658978530001</v>
      </c>
      <c r="V396" s="122">
        <v>0.56890234293849995</v>
      </c>
      <c r="W396" s="122">
        <v>0.57521707869189997</v>
      </c>
      <c r="X396" s="122">
        <v>0.51253259161599996</v>
      </c>
      <c r="Y396" s="122">
        <v>0.31043233880959997</v>
      </c>
      <c r="Z396" s="122">
        <v>0.47548461310939999</v>
      </c>
      <c r="AA396" s="122">
        <v>0.41682660440199998</v>
      </c>
      <c r="AB396" s="122">
        <v>0.52582576389930002</v>
      </c>
      <c r="AC396" s="122">
        <v>0.51643971790999998</v>
      </c>
      <c r="AD396" s="122">
        <v>0.55487123917820003</v>
      </c>
      <c r="AE396" s="122">
        <v>0.61673599361510001</v>
      </c>
      <c r="AF396" s="122">
        <v>0.61108857359919999</v>
      </c>
      <c r="AG396" s="122">
        <v>0.56633868852949998</v>
      </c>
      <c r="AH396" s="122">
        <v>0.5846135658685</v>
      </c>
      <c r="AI396" s="122">
        <v>0.63252426630369996</v>
      </c>
      <c r="AJ396" s="122">
        <v>0.63956123347549998</v>
      </c>
      <c r="AK396" s="122">
        <v>0.68469329793309996</v>
      </c>
      <c r="AL396" s="122">
        <v>0</v>
      </c>
    </row>
    <row r="397" spans="1:38" hidden="1" x14ac:dyDescent="0.25">
      <c r="A397" s="122" t="s">
        <v>1963</v>
      </c>
      <c r="B397" s="122">
        <v>1</v>
      </c>
      <c r="C397" s="122" t="s">
        <v>2143</v>
      </c>
      <c r="D397" s="122" t="s">
        <v>2097</v>
      </c>
      <c r="E397" s="122">
        <v>9</v>
      </c>
      <c r="F397" s="122">
        <v>0</v>
      </c>
      <c r="G397" s="122">
        <v>0</v>
      </c>
      <c r="H397" s="122">
        <v>0</v>
      </c>
      <c r="I397" s="122">
        <v>0</v>
      </c>
      <c r="J397" s="122">
        <v>0</v>
      </c>
      <c r="K397" s="122">
        <v>0</v>
      </c>
      <c r="L397" s="122">
        <v>0</v>
      </c>
      <c r="M397" s="122">
        <v>0</v>
      </c>
      <c r="N397" s="122">
        <v>0</v>
      </c>
      <c r="O397" s="122">
        <v>0</v>
      </c>
      <c r="P397" s="122">
        <v>0</v>
      </c>
      <c r="Q397" s="122">
        <v>0</v>
      </c>
      <c r="R397" s="122">
        <v>0</v>
      </c>
      <c r="S397" s="122">
        <v>0</v>
      </c>
      <c r="T397" s="122">
        <v>0</v>
      </c>
      <c r="U397" s="122">
        <v>0</v>
      </c>
      <c r="V397" s="122">
        <v>0</v>
      </c>
      <c r="W397" s="122">
        <v>0</v>
      </c>
      <c r="X397" s="122">
        <v>0</v>
      </c>
      <c r="Y397" s="122">
        <v>0</v>
      </c>
      <c r="Z397" s="122">
        <v>0</v>
      </c>
      <c r="AA397" s="122">
        <v>0</v>
      </c>
      <c r="AB397" s="122">
        <v>0</v>
      </c>
      <c r="AC397" s="122">
        <v>0</v>
      </c>
      <c r="AD397" s="122">
        <v>0</v>
      </c>
      <c r="AE397" s="122">
        <v>0</v>
      </c>
      <c r="AF397" s="122">
        <v>0</v>
      </c>
      <c r="AG397" s="122">
        <v>0</v>
      </c>
      <c r="AH397" s="122">
        <v>0</v>
      </c>
      <c r="AI397" s="122">
        <v>0</v>
      </c>
      <c r="AJ397" s="122">
        <v>0</v>
      </c>
      <c r="AK397" s="122">
        <v>0</v>
      </c>
      <c r="AL397" s="122">
        <v>0</v>
      </c>
    </row>
    <row r="398" spans="1:38" hidden="1" x14ac:dyDescent="0.25">
      <c r="A398" s="122" t="s">
        <v>1963</v>
      </c>
      <c r="B398" s="122">
        <v>1</v>
      </c>
      <c r="C398" s="122" t="s">
        <v>2143</v>
      </c>
      <c r="D398" s="122" t="s">
        <v>2098</v>
      </c>
      <c r="E398" s="122">
        <v>9</v>
      </c>
      <c r="F398" s="122">
        <v>0</v>
      </c>
      <c r="G398" s="122">
        <v>0</v>
      </c>
      <c r="H398" s="122">
        <v>0</v>
      </c>
      <c r="I398" s="122">
        <v>0</v>
      </c>
      <c r="J398" s="122">
        <v>0</v>
      </c>
      <c r="K398" s="122">
        <v>0</v>
      </c>
      <c r="L398" s="122">
        <v>0</v>
      </c>
      <c r="M398" s="122">
        <v>0</v>
      </c>
      <c r="N398" s="122">
        <v>0</v>
      </c>
      <c r="O398" s="122">
        <v>0</v>
      </c>
      <c r="P398" s="122">
        <v>0</v>
      </c>
      <c r="Q398" s="122">
        <v>0</v>
      </c>
      <c r="R398" s="122">
        <v>0</v>
      </c>
      <c r="S398" s="122">
        <v>0</v>
      </c>
      <c r="T398" s="122">
        <v>0</v>
      </c>
      <c r="U398" s="122">
        <v>0</v>
      </c>
      <c r="V398" s="122">
        <v>0</v>
      </c>
      <c r="W398" s="122">
        <v>0</v>
      </c>
      <c r="X398" s="122">
        <v>0</v>
      </c>
      <c r="Y398" s="122">
        <v>0</v>
      </c>
      <c r="Z398" s="122">
        <v>0</v>
      </c>
      <c r="AA398" s="122">
        <v>0</v>
      </c>
      <c r="AB398" s="122">
        <v>0</v>
      </c>
      <c r="AC398" s="122">
        <v>0</v>
      </c>
      <c r="AD398" s="122">
        <v>0</v>
      </c>
      <c r="AE398" s="122">
        <v>0</v>
      </c>
      <c r="AF398" s="122">
        <v>0</v>
      </c>
      <c r="AG398" s="122">
        <v>0</v>
      </c>
      <c r="AH398" s="122">
        <v>0</v>
      </c>
      <c r="AI398" s="122">
        <v>0</v>
      </c>
      <c r="AJ398" s="122">
        <v>0</v>
      </c>
      <c r="AK398" s="122">
        <v>0</v>
      </c>
      <c r="AL398" s="122">
        <v>0</v>
      </c>
    </row>
    <row r="399" spans="1:38" hidden="1" x14ac:dyDescent="0.25">
      <c r="A399" s="122" t="s">
        <v>1963</v>
      </c>
      <c r="B399" s="122">
        <v>1</v>
      </c>
      <c r="C399" s="122" t="s">
        <v>2143</v>
      </c>
      <c r="D399" s="122" t="s">
        <v>2099</v>
      </c>
      <c r="E399" s="122">
        <v>9</v>
      </c>
      <c r="F399" s="122">
        <v>0.88925577991530003</v>
      </c>
      <c r="G399" s="122">
        <v>0.82791092600250005</v>
      </c>
      <c r="H399" s="122">
        <v>0.73491843930190004</v>
      </c>
      <c r="I399" s="122">
        <v>0.53801006853269995</v>
      </c>
      <c r="J399" s="122">
        <v>0.53939693305759995</v>
      </c>
      <c r="K399" s="122">
        <v>0.53694585552829999</v>
      </c>
      <c r="L399" s="122">
        <v>0.8397310379313</v>
      </c>
      <c r="M399" s="122">
        <v>0.87619138587730006</v>
      </c>
      <c r="N399" s="122">
        <v>0.87516231781389997</v>
      </c>
      <c r="O399" s="122">
        <v>0.85066350757160003</v>
      </c>
      <c r="P399" s="122">
        <v>0.86056066875110004</v>
      </c>
      <c r="Q399" s="122">
        <v>0.84391145480520002</v>
      </c>
      <c r="R399" s="122">
        <v>1.0275502098485001</v>
      </c>
      <c r="S399" s="122">
        <v>1.0837925515335001</v>
      </c>
      <c r="T399" s="122">
        <v>1.2979266812682999</v>
      </c>
      <c r="U399" s="122">
        <v>1.2789208340492999</v>
      </c>
      <c r="V399" s="122">
        <v>1.3856521256353</v>
      </c>
      <c r="W399" s="122">
        <v>1.4717914369436</v>
      </c>
      <c r="X399" s="122">
        <v>0.62859173339980001</v>
      </c>
      <c r="Y399" s="122">
        <v>0.48487384542950002</v>
      </c>
      <c r="Z399" s="122">
        <v>0.90352715449270005</v>
      </c>
      <c r="AA399" s="122">
        <v>0.91194998039740005</v>
      </c>
      <c r="AB399" s="122">
        <v>1.2334730664782001</v>
      </c>
      <c r="AC399" s="122">
        <v>1.1859205860024</v>
      </c>
      <c r="AD399" s="122">
        <v>1.2804092000500999</v>
      </c>
      <c r="AE399" s="122">
        <v>1.3650605555209001</v>
      </c>
      <c r="AF399" s="122">
        <v>1.2451667468322001</v>
      </c>
      <c r="AG399" s="122">
        <v>1.3769032066208999</v>
      </c>
      <c r="AH399" s="122">
        <v>1.2856751497629</v>
      </c>
      <c r="AI399" s="122">
        <v>1.3762179647054</v>
      </c>
      <c r="AJ399" s="122">
        <v>1.5347281217137001</v>
      </c>
      <c r="AK399" s="122">
        <v>1.4691402513833001</v>
      </c>
      <c r="AL399" s="122">
        <v>0</v>
      </c>
    </row>
    <row r="400" spans="1:38" hidden="1" x14ac:dyDescent="0.25">
      <c r="A400" s="122" t="s">
        <v>1963</v>
      </c>
      <c r="B400" s="122">
        <v>1</v>
      </c>
      <c r="C400" s="122" t="s">
        <v>2143</v>
      </c>
      <c r="D400" s="122" t="s">
        <v>2100</v>
      </c>
      <c r="E400" s="122">
        <v>9</v>
      </c>
      <c r="F400" s="122">
        <v>0.6913199598359</v>
      </c>
      <c r="G400" s="122">
        <v>0.66671846235950005</v>
      </c>
      <c r="H400" s="122">
        <v>0.72170217963560002</v>
      </c>
      <c r="I400" s="122">
        <v>0.79374696281099999</v>
      </c>
      <c r="J400" s="122">
        <v>0.72948665609009999</v>
      </c>
      <c r="K400" s="122">
        <v>0.75833196165939998</v>
      </c>
      <c r="L400" s="122">
        <v>0.73678065780080004</v>
      </c>
      <c r="M400" s="122">
        <v>0.77213065121260005</v>
      </c>
      <c r="N400" s="122">
        <v>0.80882272475719996</v>
      </c>
      <c r="O400" s="122">
        <v>0.80695969433850001</v>
      </c>
      <c r="P400" s="122">
        <v>0.80384899227350004</v>
      </c>
      <c r="Q400" s="122">
        <v>0.80488965510709998</v>
      </c>
      <c r="R400" s="122">
        <v>0.80877306390350001</v>
      </c>
      <c r="S400" s="122">
        <v>0.75574108550289998</v>
      </c>
      <c r="T400" s="122">
        <v>0.79476189996010005</v>
      </c>
      <c r="U400" s="122">
        <v>0.79919544389740005</v>
      </c>
      <c r="V400" s="122">
        <v>0.80490881494349997</v>
      </c>
      <c r="W400" s="122">
        <v>0.82702078634959997</v>
      </c>
      <c r="X400" s="122">
        <v>0.71626138448389998</v>
      </c>
      <c r="Y400" s="122">
        <v>0.48897317516630001</v>
      </c>
      <c r="Z400" s="122">
        <v>0.15832057493740001</v>
      </c>
      <c r="AA400" s="122">
        <v>0.19070062996170001</v>
      </c>
      <c r="AB400" s="122">
        <v>0.1843236742638</v>
      </c>
      <c r="AC400" s="122">
        <v>0.19851698574429999</v>
      </c>
      <c r="AD400" s="122">
        <v>0.23377268269529999</v>
      </c>
      <c r="AE400" s="122">
        <v>0.2102534481368</v>
      </c>
      <c r="AF400" s="122">
        <v>0.21915528248130001</v>
      </c>
      <c r="AG400" s="122">
        <v>0.2274932282373</v>
      </c>
      <c r="AH400" s="122">
        <v>0.21015087933830001</v>
      </c>
      <c r="AI400" s="122">
        <v>0.2014382728337</v>
      </c>
      <c r="AJ400" s="122">
        <v>0.1955869005251</v>
      </c>
      <c r="AK400" s="122">
        <v>0.17452581546570001</v>
      </c>
      <c r="AL400" s="122">
        <v>0</v>
      </c>
    </row>
    <row r="401" spans="1:38" hidden="1" x14ac:dyDescent="0.25">
      <c r="A401" s="122" t="s">
        <v>1963</v>
      </c>
      <c r="B401" s="122">
        <v>1</v>
      </c>
      <c r="C401" s="122" t="s">
        <v>2143</v>
      </c>
      <c r="D401" s="122" t="s">
        <v>2101</v>
      </c>
      <c r="E401" s="122">
        <v>9</v>
      </c>
      <c r="F401" s="122">
        <v>2.3451513584889998</v>
      </c>
      <c r="G401" s="122">
        <v>2.0631691320165002</v>
      </c>
      <c r="H401" s="122">
        <v>2.0017913301730998</v>
      </c>
      <c r="I401" s="122">
        <v>2.0271636624789999</v>
      </c>
      <c r="J401" s="122">
        <v>2.0271612069381</v>
      </c>
      <c r="K401" s="122">
        <v>2.1592299422893002</v>
      </c>
      <c r="L401" s="122">
        <v>2.2127611729356</v>
      </c>
      <c r="M401" s="122">
        <v>2.2133718263194999</v>
      </c>
      <c r="N401" s="122">
        <v>2.1858245523996001</v>
      </c>
      <c r="O401" s="122">
        <v>2.212245403177</v>
      </c>
      <c r="P401" s="122">
        <v>2.2617032811734998</v>
      </c>
      <c r="Q401" s="122">
        <v>2.2398513026736002</v>
      </c>
      <c r="R401" s="122">
        <v>2.1237771932160001</v>
      </c>
      <c r="S401" s="122">
        <v>2.0817349969686001</v>
      </c>
      <c r="T401" s="122">
        <v>2.1212052744771999</v>
      </c>
      <c r="U401" s="122">
        <v>2.1389924933998001</v>
      </c>
      <c r="V401" s="122">
        <v>2.1428879804771999</v>
      </c>
      <c r="W401" s="122">
        <v>2.1396699879551999</v>
      </c>
      <c r="X401" s="122">
        <v>1.8449081351531</v>
      </c>
      <c r="Y401" s="122">
        <v>1.2288055751736999</v>
      </c>
      <c r="Z401" s="122">
        <v>1.567222146227</v>
      </c>
      <c r="AA401" s="122">
        <v>1.6617271407416001</v>
      </c>
      <c r="AB401" s="122">
        <v>1.8592525283381001</v>
      </c>
      <c r="AC401" s="122">
        <v>1.7789782353215</v>
      </c>
      <c r="AD401" s="122">
        <v>1.6216658258918</v>
      </c>
      <c r="AE401" s="122">
        <v>1.8500191188910999</v>
      </c>
      <c r="AF401" s="122">
        <v>1.8294558006556001</v>
      </c>
      <c r="AG401" s="122">
        <v>1.7175158624127</v>
      </c>
      <c r="AH401" s="122">
        <v>1.5161410345930999</v>
      </c>
      <c r="AI401" s="122">
        <v>1.8053971486439</v>
      </c>
      <c r="AJ401" s="122">
        <v>1.9535702904962</v>
      </c>
      <c r="AK401" s="122">
        <v>1.910587125225</v>
      </c>
      <c r="AL401" s="122">
        <v>0</v>
      </c>
    </row>
    <row r="402" spans="1:38" hidden="1" x14ac:dyDescent="0.25">
      <c r="A402" s="122" t="s">
        <v>1963</v>
      </c>
      <c r="B402" s="122">
        <v>1</v>
      </c>
      <c r="C402" s="122" t="s">
        <v>2143</v>
      </c>
      <c r="D402" s="122" t="s">
        <v>2102</v>
      </c>
      <c r="E402" s="122">
        <v>9</v>
      </c>
      <c r="F402" s="122">
        <v>0</v>
      </c>
      <c r="G402" s="122">
        <v>0</v>
      </c>
      <c r="H402" s="122">
        <v>0</v>
      </c>
      <c r="I402" s="122">
        <v>0</v>
      </c>
      <c r="J402" s="122">
        <v>0</v>
      </c>
      <c r="K402" s="122">
        <v>0</v>
      </c>
      <c r="L402" s="122">
        <v>0</v>
      </c>
      <c r="M402" s="122">
        <v>0</v>
      </c>
      <c r="N402" s="122">
        <v>0</v>
      </c>
      <c r="O402" s="122">
        <v>0</v>
      </c>
      <c r="P402" s="122">
        <v>0</v>
      </c>
      <c r="Q402" s="122">
        <v>0</v>
      </c>
      <c r="R402" s="122">
        <v>0</v>
      </c>
      <c r="S402" s="122">
        <v>0</v>
      </c>
      <c r="T402" s="122">
        <v>0</v>
      </c>
      <c r="U402" s="122">
        <v>0</v>
      </c>
      <c r="V402" s="122">
        <v>0</v>
      </c>
      <c r="W402" s="122">
        <v>0</v>
      </c>
      <c r="X402" s="122">
        <v>0</v>
      </c>
      <c r="Y402" s="122">
        <v>0</v>
      </c>
      <c r="Z402" s="122">
        <v>0</v>
      </c>
      <c r="AA402" s="122">
        <v>0</v>
      </c>
      <c r="AB402" s="122">
        <v>0</v>
      </c>
      <c r="AC402" s="122">
        <v>0</v>
      </c>
      <c r="AD402" s="122">
        <v>0</v>
      </c>
      <c r="AE402" s="122">
        <v>0</v>
      </c>
      <c r="AF402" s="122">
        <v>0</v>
      </c>
      <c r="AG402" s="122">
        <v>0</v>
      </c>
      <c r="AH402" s="122">
        <v>0</v>
      </c>
      <c r="AI402" s="122">
        <v>0</v>
      </c>
      <c r="AJ402" s="122">
        <v>0</v>
      </c>
      <c r="AK402" s="122">
        <v>0</v>
      </c>
      <c r="AL402" s="122">
        <v>0</v>
      </c>
    </row>
    <row r="403" spans="1:38" hidden="1" x14ac:dyDescent="0.25">
      <c r="A403" s="122" t="s">
        <v>1963</v>
      </c>
      <c r="B403" s="122">
        <v>1</v>
      </c>
      <c r="C403" s="122" t="s">
        <v>2143</v>
      </c>
      <c r="D403" s="122" t="s">
        <v>2103</v>
      </c>
      <c r="E403" s="122">
        <v>9</v>
      </c>
      <c r="F403" s="122">
        <v>2.1593439587577001</v>
      </c>
      <c r="G403" s="122">
        <v>2.0575049751680998</v>
      </c>
      <c r="H403" s="122">
        <v>2.0999692591228998</v>
      </c>
      <c r="I403" s="122">
        <v>2.0682688804809999</v>
      </c>
      <c r="J403" s="122">
        <v>2.2488169241237999</v>
      </c>
      <c r="K403" s="122">
        <v>2.1644329060056</v>
      </c>
      <c r="L403" s="122">
        <v>2.2552315647387999</v>
      </c>
      <c r="M403" s="122">
        <v>2.3127498279243999</v>
      </c>
      <c r="N403" s="122">
        <v>2.3268287070532998</v>
      </c>
      <c r="O403" s="122">
        <v>2.3548030796752002</v>
      </c>
      <c r="P403" s="122">
        <v>2.3714845998594001</v>
      </c>
      <c r="Q403" s="122">
        <v>2.2414121746614999</v>
      </c>
      <c r="R403" s="122">
        <v>2.3474969857399</v>
      </c>
      <c r="S403" s="122">
        <v>2.5333585854137</v>
      </c>
      <c r="T403" s="122">
        <v>2.6093542518281998</v>
      </c>
      <c r="U403" s="122">
        <v>2.5344277390782</v>
      </c>
      <c r="V403" s="122">
        <v>2.4752183025546999</v>
      </c>
      <c r="W403" s="122">
        <v>2.5635731777514001</v>
      </c>
      <c r="X403" s="122">
        <v>2.3226838262741998</v>
      </c>
      <c r="Y403" s="122">
        <v>3.1769805460113001</v>
      </c>
      <c r="Z403" s="122">
        <v>2.7732575387237999</v>
      </c>
      <c r="AA403" s="122">
        <v>3.2117202964234002</v>
      </c>
      <c r="AB403" s="122">
        <v>3.8970336366698</v>
      </c>
      <c r="AC403" s="122">
        <v>4.1999056246421</v>
      </c>
      <c r="AD403" s="122">
        <v>4.1196171629306004</v>
      </c>
      <c r="AE403" s="122">
        <v>3.9685115545079999</v>
      </c>
      <c r="AF403" s="122">
        <v>3.8632885221765001</v>
      </c>
      <c r="AG403" s="122">
        <v>4.3559986726944997</v>
      </c>
      <c r="AH403" s="122">
        <v>4.2912254386540001</v>
      </c>
      <c r="AI403" s="122">
        <v>4.1532819448638998</v>
      </c>
      <c r="AJ403" s="122">
        <v>4.4385352449402999</v>
      </c>
      <c r="AK403" s="122">
        <v>4.3534600224056001</v>
      </c>
      <c r="AL403" s="122">
        <v>0</v>
      </c>
    </row>
    <row r="404" spans="1:38" hidden="1" x14ac:dyDescent="0.25">
      <c r="A404" s="122" t="s">
        <v>1963</v>
      </c>
      <c r="B404" s="122">
        <v>1</v>
      </c>
      <c r="C404" s="122" t="s">
        <v>2143</v>
      </c>
      <c r="D404" s="122" t="s">
        <v>2137</v>
      </c>
      <c r="E404" s="122">
        <v>9</v>
      </c>
      <c r="F404" s="122">
        <v>0</v>
      </c>
      <c r="G404" s="122">
        <v>0</v>
      </c>
      <c r="H404" s="122">
        <v>0</v>
      </c>
      <c r="I404" s="122">
        <v>0</v>
      </c>
      <c r="J404" s="122">
        <v>0</v>
      </c>
      <c r="K404" s="122">
        <v>0</v>
      </c>
      <c r="L404" s="122">
        <v>0</v>
      </c>
      <c r="M404" s="122">
        <v>0</v>
      </c>
      <c r="N404" s="122">
        <v>0</v>
      </c>
      <c r="O404" s="122">
        <v>0</v>
      </c>
      <c r="P404" s="122">
        <v>0</v>
      </c>
      <c r="Q404" s="122">
        <v>0</v>
      </c>
      <c r="R404" s="122">
        <v>0</v>
      </c>
      <c r="S404" s="122">
        <v>0</v>
      </c>
      <c r="T404" s="122">
        <v>0</v>
      </c>
      <c r="U404" s="122">
        <v>0</v>
      </c>
      <c r="V404" s="122">
        <v>0</v>
      </c>
      <c r="W404" s="122">
        <v>0</v>
      </c>
      <c r="X404" s="122">
        <v>0</v>
      </c>
      <c r="Y404" s="122">
        <v>0</v>
      </c>
      <c r="Z404" s="122">
        <v>0</v>
      </c>
      <c r="AA404" s="122">
        <v>0</v>
      </c>
      <c r="AB404" s="122">
        <v>0</v>
      </c>
      <c r="AC404" s="122">
        <v>0</v>
      </c>
      <c r="AD404" s="122">
        <v>0</v>
      </c>
      <c r="AE404" s="122">
        <v>0</v>
      </c>
      <c r="AF404" s="122">
        <v>0</v>
      </c>
      <c r="AG404" s="122">
        <v>0</v>
      </c>
      <c r="AH404" s="122">
        <v>0</v>
      </c>
      <c r="AI404" s="122">
        <v>0</v>
      </c>
      <c r="AJ404" s="122">
        <v>0</v>
      </c>
      <c r="AK404" s="122">
        <v>0</v>
      </c>
      <c r="AL404" s="122">
        <v>0</v>
      </c>
    </row>
    <row r="405" spans="1:38" hidden="1" x14ac:dyDescent="0.25">
      <c r="A405" s="122" t="s">
        <v>1963</v>
      </c>
      <c r="B405" s="122">
        <v>1</v>
      </c>
      <c r="C405" s="122" t="s">
        <v>2143</v>
      </c>
      <c r="D405" s="122" t="s">
        <v>2104</v>
      </c>
      <c r="E405" s="122">
        <v>9</v>
      </c>
      <c r="F405" s="122">
        <v>0.3160666342688</v>
      </c>
      <c r="G405" s="122">
        <v>0.29359212997349998</v>
      </c>
      <c r="H405" s="122">
        <v>0.30893006970010001</v>
      </c>
      <c r="I405" s="122">
        <v>0.3234651121255</v>
      </c>
      <c r="J405" s="122">
        <v>0.3272803899292</v>
      </c>
      <c r="K405" s="122">
        <v>0.36351373164970002</v>
      </c>
      <c r="L405" s="122">
        <v>0.36807672896089999</v>
      </c>
      <c r="M405" s="122">
        <v>0.378607639622</v>
      </c>
      <c r="N405" s="122">
        <v>0.38763134766430002</v>
      </c>
      <c r="O405" s="122">
        <v>0.3952420252305</v>
      </c>
      <c r="P405" s="122">
        <v>0.3697531934255</v>
      </c>
      <c r="Q405" s="122">
        <v>0.50641624497149995</v>
      </c>
      <c r="R405" s="122">
        <v>0.51472894900090005</v>
      </c>
      <c r="S405" s="122">
        <v>0.52741449019260001</v>
      </c>
      <c r="T405" s="122">
        <v>0.53911295032200002</v>
      </c>
      <c r="U405" s="122">
        <v>0.54337658978530001</v>
      </c>
      <c r="V405" s="122">
        <v>0.56890234293849995</v>
      </c>
      <c r="W405" s="122">
        <v>0.57521707869189997</v>
      </c>
      <c r="X405" s="122">
        <v>0.51253259161599996</v>
      </c>
      <c r="Y405" s="122">
        <v>0.31043233880959997</v>
      </c>
      <c r="Z405" s="122">
        <v>0</v>
      </c>
      <c r="AA405" s="122">
        <v>0</v>
      </c>
      <c r="AB405" s="122">
        <v>0</v>
      </c>
      <c r="AC405" s="122">
        <v>0</v>
      </c>
      <c r="AD405" s="122">
        <v>0</v>
      </c>
      <c r="AE405" s="122">
        <v>0</v>
      </c>
      <c r="AF405" s="122">
        <v>0</v>
      </c>
      <c r="AG405" s="122">
        <v>0</v>
      </c>
      <c r="AH405" s="122">
        <v>0</v>
      </c>
      <c r="AI405" s="122">
        <v>0</v>
      </c>
      <c r="AJ405" s="122">
        <v>0</v>
      </c>
      <c r="AK405" s="122">
        <v>0</v>
      </c>
      <c r="AL405" s="122">
        <v>0</v>
      </c>
    </row>
    <row r="406" spans="1:38" hidden="1" x14ac:dyDescent="0.25">
      <c r="A406" s="122" t="s">
        <v>1963</v>
      </c>
      <c r="B406" s="122">
        <v>1</v>
      </c>
      <c r="C406" s="122" t="s">
        <v>2143</v>
      </c>
      <c r="D406" s="122" t="s">
        <v>2105</v>
      </c>
      <c r="E406" s="122">
        <v>9</v>
      </c>
      <c r="F406" s="122">
        <v>0.27086805443860001</v>
      </c>
      <c r="G406" s="122">
        <v>0.30759518440419997</v>
      </c>
      <c r="H406" s="122">
        <v>0.2707759867349</v>
      </c>
      <c r="I406" s="122">
        <v>0.2524848991832</v>
      </c>
      <c r="J406" s="122">
        <v>0.26913478806180002</v>
      </c>
      <c r="K406" s="122">
        <v>0.27185485417979999</v>
      </c>
      <c r="L406" s="122">
        <v>0.27941754607219998</v>
      </c>
      <c r="M406" s="122">
        <v>0.28954899420469998</v>
      </c>
      <c r="N406" s="122">
        <v>0.32584447177819997</v>
      </c>
      <c r="O406" s="122">
        <v>0.3449479544465</v>
      </c>
      <c r="P406" s="122">
        <v>0.36238240978550001</v>
      </c>
      <c r="Q406" s="122">
        <v>0.350545833955</v>
      </c>
      <c r="R406" s="122">
        <v>0.34728595699940001</v>
      </c>
      <c r="S406" s="122">
        <v>0.35887945867510002</v>
      </c>
      <c r="T406" s="122">
        <v>0.36122513609630003</v>
      </c>
      <c r="U406" s="122">
        <v>0.36382644150080001</v>
      </c>
      <c r="V406" s="122">
        <v>0.36427478555539999</v>
      </c>
      <c r="W406" s="122">
        <v>0.3540695957942</v>
      </c>
      <c r="X406" s="122">
        <v>0.33656598866069998</v>
      </c>
      <c r="Y406" s="122">
        <v>0.1842136300469</v>
      </c>
      <c r="Z406" s="122">
        <v>0.23424107873280001</v>
      </c>
      <c r="AA406" s="122">
        <v>0.269514783092</v>
      </c>
      <c r="AB406" s="122">
        <v>0.34074950308250002</v>
      </c>
      <c r="AC406" s="122">
        <v>0.34522733781670001</v>
      </c>
      <c r="AD406" s="122">
        <v>0.34086264669639998</v>
      </c>
      <c r="AE406" s="122">
        <v>0.37512112534289999</v>
      </c>
      <c r="AF406" s="122">
        <v>0.36340983857199999</v>
      </c>
      <c r="AG406" s="122">
        <v>0.33046898124680002</v>
      </c>
      <c r="AH406" s="122">
        <v>0.34876105617219999</v>
      </c>
      <c r="AI406" s="122">
        <v>0.35164909121069998</v>
      </c>
      <c r="AJ406" s="122">
        <v>0.34952572151880001</v>
      </c>
      <c r="AK406" s="122">
        <v>0.3714572317564</v>
      </c>
      <c r="AL406" s="122">
        <v>0</v>
      </c>
    </row>
    <row r="407" spans="1:38" hidden="1" x14ac:dyDescent="0.25">
      <c r="A407" s="122" t="s">
        <v>1963</v>
      </c>
      <c r="B407" s="122">
        <v>1</v>
      </c>
      <c r="C407" s="122" t="s">
        <v>2143</v>
      </c>
      <c r="D407" s="122" t="s">
        <v>2106</v>
      </c>
      <c r="E407" s="122">
        <v>9</v>
      </c>
      <c r="F407" s="122">
        <v>0</v>
      </c>
      <c r="G407" s="122">
        <v>0</v>
      </c>
      <c r="H407" s="122">
        <v>0</v>
      </c>
      <c r="I407" s="122">
        <v>0</v>
      </c>
      <c r="J407" s="122">
        <v>0</v>
      </c>
      <c r="K407" s="122">
        <v>0</v>
      </c>
      <c r="L407" s="122">
        <v>0</v>
      </c>
      <c r="M407" s="122">
        <v>0</v>
      </c>
      <c r="N407" s="122">
        <v>0</v>
      </c>
      <c r="O407" s="122">
        <v>0</v>
      </c>
      <c r="P407" s="122">
        <v>0</v>
      </c>
      <c r="Q407" s="122">
        <v>0</v>
      </c>
      <c r="R407" s="122">
        <v>0</v>
      </c>
      <c r="S407" s="122">
        <v>0</v>
      </c>
      <c r="T407" s="122">
        <v>0</v>
      </c>
      <c r="U407" s="122">
        <v>0</v>
      </c>
      <c r="V407" s="122">
        <v>0</v>
      </c>
      <c r="W407" s="122">
        <v>0</v>
      </c>
      <c r="X407" s="122">
        <v>0</v>
      </c>
      <c r="Y407" s="122">
        <v>0</v>
      </c>
      <c r="Z407" s="122">
        <v>0</v>
      </c>
      <c r="AA407" s="122">
        <v>0</v>
      </c>
      <c r="AB407" s="122">
        <v>0</v>
      </c>
      <c r="AC407" s="122">
        <v>0</v>
      </c>
      <c r="AD407" s="122">
        <v>0</v>
      </c>
      <c r="AE407" s="122">
        <v>0</v>
      </c>
      <c r="AF407" s="122">
        <v>0</v>
      </c>
      <c r="AG407" s="122">
        <v>0</v>
      </c>
      <c r="AH407" s="122">
        <v>0</v>
      </c>
      <c r="AI407" s="122">
        <v>0</v>
      </c>
      <c r="AJ407" s="122">
        <v>0</v>
      </c>
      <c r="AK407" s="122">
        <v>0</v>
      </c>
      <c r="AL407" s="122">
        <v>0</v>
      </c>
    </row>
    <row r="408" spans="1:38" hidden="1" x14ac:dyDescent="0.25">
      <c r="A408" s="122" t="s">
        <v>1963</v>
      </c>
      <c r="B408" s="122">
        <v>1</v>
      </c>
      <c r="C408" s="122" t="s">
        <v>2143</v>
      </c>
      <c r="D408" s="122" t="s">
        <v>2107</v>
      </c>
      <c r="E408" s="122">
        <v>9</v>
      </c>
      <c r="F408" s="122">
        <v>0</v>
      </c>
      <c r="G408" s="122">
        <v>0</v>
      </c>
      <c r="H408" s="122">
        <v>0</v>
      </c>
      <c r="I408" s="122">
        <v>0</v>
      </c>
      <c r="J408" s="122">
        <v>0</v>
      </c>
      <c r="K408" s="122">
        <v>0</v>
      </c>
      <c r="L408" s="122">
        <v>0</v>
      </c>
      <c r="M408" s="122">
        <v>0</v>
      </c>
      <c r="N408" s="122">
        <v>0</v>
      </c>
      <c r="O408" s="122">
        <v>0</v>
      </c>
      <c r="P408" s="122">
        <v>0</v>
      </c>
      <c r="Q408" s="122">
        <v>0</v>
      </c>
      <c r="R408" s="122">
        <v>0</v>
      </c>
      <c r="S408" s="122">
        <v>0</v>
      </c>
      <c r="T408" s="122">
        <v>0</v>
      </c>
      <c r="U408" s="122">
        <v>0</v>
      </c>
      <c r="V408" s="122">
        <v>0</v>
      </c>
      <c r="W408" s="122">
        <v>0</v>
      </c>
      <c r="X408" s="122">
        <v>0</v>
      </c>
      <c r="Y408" s="122">
        <v>0</v>
      </c>
      <c r="Z408" s="122">
        <v>0</v>
      </c>
      <c r="AA408" s="122">
        <v>0</v>
      </c>
      <c r="AB408" s="122">
        <v>0</v>
      </c>
      <c r="AC408" s="122">
        <v>0</v>
      </c>
      <c r="AD408" s="122">
        <v>0</v>
      </c>
      <c r="AE408" s="122">
        <v>0</v>
      </c>
      <c r="AF408" s="122">
        <v>0</v>
      </c>
      <c r="AG408" s="122">
        <v>0</v>
      </c>
      <c r="AH408" s="122">
        <v>0</v>
      </c>
      <c r="AI408" s="122">
        <v>0</v>
      </c>
      <c r="AJ408" s="122">
        <v>0</v>
      </c>
      <c r="AK408" s="122">
        <v>0</v>
      </c>
      <c r="AL408" s="122">
        <v>0</v>
      </c>
    </row>
    <row r="409" spans="1:38" hidden="1" x14ac:dyDescent="0.25">
      <c r="A409" s="122" t="s">
        <v>1963</v>
      </c>
      <c r="B409" s="122">
        <v>1</v>
      </c>
      <c r="C409" s="122" t="s">
        <v>2143</v>
      </c>
      <c r="D409" s="122" t="s">
        <v>475</v>
      </c>
      <c r="E409" s="122">
        <v>9</v>
      </c>
      <c r="F409" s="122">
        <v>0.2462069330644</v>
      </c>
      <c r="G409" s="122">
        <v>0.33689932920999999</v>
      </c>
      <c r="H409" s="122">
        <v>0.36132309909159999</v>
      </c>
      <c r="I409" s="122">
        <v>0.58050280444190006</v>
      </c>
      <c r="J409" s="122">
        <v>0.63079956447929997</v>
      </c>
      <c r="K409" s="122">
        <v>0.6021563341067</v>
      </c>
      <c r="L409" s="122">
        <v>0.65139187428089995</v>
      </c>
      <c r="M409" s="122">
        <v>0.6828118539586</v>
      </c>
      <c r="N409" s="122">
        <v>0.6973895521065</v>
      </c>
      <c r="O409" s="122">
        <v>0.67515454331830005</v>
      </c>
      <c r="P409" s="122">
        <v>0.69077249972499999</v>
      </c>
      <c r="Q409" s="122">
        <v>0.68314164004889999</v>
      </c>
      <c r="R409" s="122">
        <v>0.71572990988100005</v>
      </c>
      <c r="S409" s="122">
        <v>0.70414430456489996</v>
      </c>
      <c r="T409" s="122">
        <v>0.66751874424169999</v>
      </c>
      <c r="U409" s="122">
        <v>0.70987564059719999</v>
      </c>
      <c r="V409" s="122">
        <v>0.73220774156000001</v>
      </c>
      <c r="W409" s="122">
        <v>0.72681134369779998</v>
      </c>
      <c r="X409" s="122">
        <v>0.63755236405600002</v>
      </c>
      <c r="Y409" s="122">
        <v>0.41420310882139999</v>
      </c>
      <c r="Z409" s="122">
        <v>0.28168534752199997</v>
      </c>
      <c r="AA409" s="122">
        <v>0.45994405053319998</v>
      </c>
      <c r="AB409" s="122">
        <v>0.39184161001970003</v>
      </c>
      <c r="AC409" s="122">
        <v>0.36757399557819997</v>
      </c>
      <c r="AD409" s="122">
        <v>0.46464087547100003</v>
      </c>
      <c r="AE409" s="122">
        <v>0.42631592823609998</v>
      </c>
      <c r="AF409" s="122">
        <v>0.41275421300449999</v>
      </c>
      <c r="AG409" s="122">
        <v>0.4185231044862</v>
      </c>
      <c r="AH409" s="122">
        <v>0.4139764242142</v>
      </c>
      <c r="AI409" s="122">
        <v>0.36354865250879997</v>
      </c>
      <c r="AJ409" s="122">
        <v>0.34674349035980001</v>
      </c>
      <c r="AK409" s="122">
        <v>0.41822521274930002</v>
      </c>
      <c r="AL409" s="122">
        <v>0</v>
      </c>
    </row>
    <row r="410" spans="1:38" hidden="1" x14ac:dyDescent="0.25">
      <c r="A410" s="122" t="s">
        <v>1963</v>
      </c>
      <c r="B410" s="122">
        <v>1</v>
      </c>
      <c r="C410" s="122" t="s">
        <v>2143</v>
      </c>
      <c r="D410" s="122" t="s">
        <v>2108</v>
      </c>
      <c r="E410" s="122">
        <v>9</v>
      </c>
      <c r="F410" s="122">
        <v>0</v>
      </c>
      <c r="G410" s="122">
        <v>0</v>
      </c>
      <c r="H410" s="122">
        <v>0</v>
      </c>
      <c r="I410" s="122">
        <v>0</v>
      </c>
      <c r="J410" s="122">
        <v>0</v>
      </c>
      <c r="K410" s="122">
        <v>0</v>
      </c>
      <c r="L410" s="122">
        <v>0</v>
      </c>
      <c r="M410" s="122">
        <v>0</v>
      </c>
      <c r="N410" s="122">
        <v>0</v>
      </c>
      <c r="O410" s="122">
        <v>0</v>
      </c>
      <c r="P410" s="122">
        <v>0</v>
      </c>
      <c r="Q410" s="122">
        <v>0</v>
      </c>
      <c r="R410" s="122">
        <v>0</v>
      </c>
      <c r="S410" s="122">
        <v>0</v>
      </c>
      <c r="T410" s="122">
        <v>0</v>
      </c>
      <c r="U410" s="122">
        <v>0</v>
      </c>
      <c r="V410" s="122">
        <v>0</v>
      </c>
      <c r="W410" s="122">
        <v>0</v>
      </c>
      <c r="X410" s="122">
        <v>0</v>
      </c>
      <c r="Y410" s="122">
        <v>0</v>
      </c>
      <c r="Z410" s="122">
        <v>0</v>
      </c>
      <c r="AA410" s="122">
        <v>0</v>
      </c>
      <c r="AB410" s="122">
        <v>0</v>
      </c>
      <c r="AC410" s="122">
        <v>0</v>
      </c>
      <c r="AD410" s="122">
        <v>0</v>
      </c>
      <c r="AE410" s="122">
        <v>0</v>
      </c>
      <c r="AF410" s="122">
        <v>0</v>
      </c>
      <c r="AG410" s="122">
        <v>0</v>
      </c>
      <c r="AH410" s="122">
        <v>0</v>
      </c>
      <c r="AI410" s="122">
        <v>0</v>
      </c>
      <c r="AJ410" s="122">
        <v>0</v>
      </c>
      <c r="AK410" s="122">
        <v>0</v>
      </c>
      <c r="AL410" s="122">
        <v>0</v>
      </c>
    </row>
    <row r="411" spans="1:38" hidden="1" x14ac:dyDescent="0.25">
      <c r="A411" s="122" t="s">
        <v>1963</v>
      </c>
      <c r="B411" s="122">
        <v>1</v>
      </c>
      <c r="C411" s="122" t="s">
        <v>2143</v>
      </c>
      <c r="D411" s="122" t="s">
        <v>2109</v>
      </c>
      <c r="E411" s="122">
        <v>9</v>
      </c>
      <c r="F411" s="122">
        <v>0</v>
      </c>
      <c r="G411" s="122">
        <v>0</v>
      </c>
      <c r="H411" s="122">
        <v>0</v>
      </c>
      <c r="I411" s="122">
        <v>0</v>
      </c>
      <c r="J411" s="122">
        <v>0</v>
      </c>
      <c r="K411" s="122">
        <v>0</v>
      </c>
      <c r="L411" s="122">
        <v>0</v>
      </c>
      <c r="M411" s="122">
        <v>0</v>
      </c>
      <c r="N411" s="122">
        <v>0</v>
      </c>
      <c r="O411" s="122">
        <v>0</v>
      </c>
      <c r="P411" s="122">
        <v>0</v>
      </c>
      <c r="Q411" s="122">
        <v>0</v>
      </c>
      <c r="R411" s="122">
        <v>0</v>
      </c>
      <c r="S411" s="122">
        <v>0</v>
      </c>
      <c r="T411" s="122">
        <v>0</v>
      </c>
      <c r="U411" s="122">
        <v>0</v>
      </c>
      <c r="V411" s="122">
        <v>0</v>
      </c>
      <c r="W411" s="122">
        <v>0</v>
      </c>
      <c r="X411" s="122">
        <v>0</v>
      </c>
      <c r="Y411" s="122">
        <v>0</v>
      </c>
      <c r="Z411" s="122">
        <v>0</v>
      </c>
      <c r="AA411" s="122">
        <v>0</v>
      </c>
      <c r="AB411" s="122">
        <v>0</v>
      </c>
      <c r="AC411" s="122">
        <v>0</v>
      </c>
      <c r="AD411" s="122">
        <v>0</v>
      </c>
      <c r="AE411" s="122">
        <v>0</v>
      </c>
      <c r="AF411" s="122">
        <v>0</v>
      </c>
      <c r="AG411" s="122">
        <v>0</v>
      </c>
      <c r="AH411" s="122">
        <v>0</v>
      </c>
      <c r="AI411" s="122">
        <v>0</v>
      </c>
      <c r="AJ411" s="122">
        <v>0</v>
      </c>
      <c r="AK411" s="122">
        <v>0</v>
      </c>
      <c r="AL411" s="122">
        <v>0</v>
      </c>
    </row>
    <row r="412" spans="1:38" hidden="1" x14ac:dyDescent="0.25">
      <c r="A412" s="122" t="s">
        <v>1963</v>
      </c>
      <c r="B412" s="122">
        <v>1</v>
      </c>
      <c r="C412" s="122" t="s">
        <v>2143</v>
      </c>
      <c r="D412" s="122" t="s">
        <v>2110</v>
      </c>
      <c r="E412" s="122">
        <v>9</v>
      </c>
      <c r="F412" s="122">
        <v>0.2980357160182</v>
      </c>
      <c r="G412" s="122">
        <v>0.30366174214840003</v>
      </c>
      <c r="H412" s="122">
        <v>0.28320556427819998</v>
      </c>
      <c r="I412" s="122">
        <v>0.4102717011973</v>
      </c>
      <c r="J412" s="122">
        <v>0.48935962913890002</v>
      </c>
      <c r="K412" s="122">
        <v>0.51379266699049997</v>
      </c>
      <c r="L412" s="122">
        <v>0.56716789053619998</v>
      </c>
      <c r="M412" s="122">
        <v>0.5645294855563</v>
      </c>
      <c r="N412" s="122">
        <v>0.56817910288509998</v>
      </c>
      <c r="O412" s="122">
        <v>0.57907552533770001</v>
      </c>
      <c r="P412" s="122">
        <v>0.56815734599529999</v>
      </c>
      <c r="Q412" s="122">
        <v>0.57257987423750001</v>
      </c>
      <c r="R412" s="122">
        <v>0.55851906342900004</v>
      </c>
      <c r="S412" s="122">
        <v>0.66442779083449999</v>
      </c>
      <c r="T412" s="122">
        <v>0.66749042366839995</v>
      </c>
      <c r="U412" s="122">
        <v>0.67744301299109999</v>
      </c>
      <c r="V412" s="122">
        <v>0.68348235238650001</v>
      </c>
      <c r="W412" s="122">
        <v>0.65029533440059994</v>
      </c>
      <c r="X412" s="122">
        <v>0.51533278869599997</v>
      </c>
      <c r="Y412" s="122">
        <v>0.387130452018</v>
      </c>
      <c r="Z412" s="122">
        <v>0.1308289749654</v>
      </c>
      <c r="AA412" s="122">
        <v>0.1190071519816</v>
      </c>
      <c r="AB412" s="122">
        <v>0.12487944580679999</v>
      </c>
      <c r="AC412" s="122">
        <v>0.16199751492459999</v>
      </c>
      <c r="AD412" s="122">
        <v>0.287165749415</v>
      </c>
      <c r="AE412" s="122">
        <v>0.29319704596110002</v>
      </c>
      <c r="AF412" s="122">
        <v>0.29439175354280001</v>
      </c>
      <c r="AG412" s="122">
        <v>0.18341188190759999</v>
      </c>
      <c r="AH412" s="122">
        <v>0.20277704844219999</v>
      </c>
      <c r="AI412" s="122">
        <v>0.1789349649194</v>
      </c>
      <c r="AJ412" s="122">
        <v>0.1935208216006</v>
      </c>
      <c r="AK412" s="122">
        <v>0.18561945558349999</v>
      </c>
      <c r="AL412" s="122">
        <v>0</v>
      </c>
    </row>
    <row r="413" spans="1:38" hidden="1" x14ac:dyDescent="0.25">
      <c r="A413" s="122" t="s">
        <v>1963</v>
      </c>
      <c r="B413" s="122">
        <v>1</v>
      </c>
      <c r="C413" s="122" t="s">
        <v>2143</v>
      </c>
      <c r="D413" s="122" t="s">
        <v>2111</v>
      </c>
      <c r="E413" s="122">
        <v>9</v>
      </c>
      <c r="F413" s="122">
        <v>0.2980357160182</v>
      </c>
      <c r="G413" s="122">
        <v>0.30366174214840003</v>
      </c>
      <c r="H413" s="122">
        <v>0.28320556427819998</v>
      </c>
      <c r="I413" s="122">
        <v>0.2524848991832</v>
      </c>
      <c r="J413" s="122">
        <v>0.26913478806180002</v>
      </c>
      <c r="K413" s="122">
        <v>0.27185485417979999</v>
      </c>
      <c r="L413" s="122">
        <v>0.27941754607219998</v>
      </c>
      <c r="M413" s="122">
        <v>0.28954899420469998</v>
      </c>
      <c r="N413" s="122">
        <v>0.32584447177819997</v>
      </c>
      <c r="O413" s="122">
        <v>0.3449479544465</v>
      </c>
      <c r="P413" s="122">
        <v>0.36238240978550001</v>
      </c>
      <c r="Q413" s="122">
        <v>0.350545833955</v>
      </c>
      <c r="R413" s="122">
        <v>0.34728595699940001</v>
      </c>
      <c r="S413" s="122">
        <v>0.35887945867510002</v>
      </c>
      <c r="T413" s="122">
        <v>0.36122513609630003</v>
      </c>
      <c r="U413" s="122">
        <v>0.36382644150080001</v>
      </c>
      <c r="V413" s="122">
        <v>0.36427478555539999</v>
      </c>
      <c r="W413" s="122">
        <v>0.3540695957942</v>
      </c>
      <c r="X413" s="122">
        <v>0.33656598866069998</v>
      </c>
      <c r="Y413" s="122">
        <v>0.1842136300469</v>
      </c>
      <c r="Z413" s="122">
        <v>0.2128114649393</v>
      </c>
      <c r="AA413" s="122">
        <v>0.2266955328843</v>
      </c>
      <c r="AB413" s="122">
        <v>0.20513768567339999</v>
      </c>
      <c r="AC413" s="122">
        <v>0.21620139413379999</v>
      </c>
      <c r="AD413" s="122">
        <v>0.25599162863550001</v>
      </c>
      <c r="AE413" s="122">
        <v>0.22561760174209999</v>
      </c>
      <c r="AF413" s="122">
        <v>0.23468970744010001</v>
      </c>
      <c r="AG413" s="122">
        <v>0.1954056151321</v>
      </c>
      <c r="AH413" s="122">
        <v>0.21210156613789999</v>
      </c>
      <c r="AI413" s="122">
        <v>0.1823336133092</v>
      </c>
      <c r="AJ413" s="122">
        <v>0.1803933614629</v>
      </c>
      <c r="AK413" s="122">
        <v>0.22475252058260001</v>
      </c>
      <c r="AL413" s="122">
        <v>0</v>
      </c>
    </row>
    <row r="414" spans="1:38" hidden="1" x14ac:dyDescent="0.25">
      <c r="A414" s="122" t="s">
        <v>1963</v>
      </c>
      <c r="B414" s="122">
        <v>1</v>
      </c>
      <c r="C414" s="122" t="s">
        <v>2143</v>
      </c>
      <c r="D414" s="122" t="s">
        <v>2112</v>
      </c>
      <c r="E414" s="122">
        <v>9</v>
      </c>
      <c r="F414" s="122">
        <v>0.6913199598359</v>
      </c>
      <c r="G414" s="122">
        <v>0.66671846235950005</v>
      </c>
      <c r="H414" s="122">
        <v>0.72170217963560002</v>
      </c>
      <c r="I414" s="122">
        <v>0.79374696281099999</v>
      </c>
      <c r="J414" s="122">
        <v>0.72948665609009999</v>
      </c>
      <c r="K414" s="122">
        <v>0.75833196165939998</v>
      </c>
      <c r="L414" s="122">
        <v>0.73678065780080004</v>
      </c>
      <c r="M414" s="122">
        <v>0.77213065121260005</v>
      </c>
      <c r="N414" s="122">
        <v>0.80882272475719996</v>
      </c>
      <c r="O414" s="122">
        <v>0.80695969433850001</v>
      </c>
      <c r="P414" s="122">
        <v>0.80384899227350004</v>
      </c>
      <c r="Q414" s="122">
        <v>0.80488965510709998</v>
      </c>
      <c r="R414" s="122">
        <v>0.80877306390350001</v>
      </c>
      <c r="S414" s="122">
        <v>0.75574108550289998</v>
      </c>
      <c r="T414" s="122">
        <v>0.79476189996010005</v>
      </c>
      <c r="U414" s="122">
        <v>0.79919544389740005</v>
      </c>
      <c r="V414" s="122">
        <v>0.80490881494349997</v>
      </c>
      <c r="W414" s="122">
        <v>0.82702078634959997</v>
      </c>
      <c r="X414" s="122">
        <v>0.71626138448389998</v>
      </c>
      <c r="Y414" s="122">
        <v>0.48897317516630001</v>
      </c>
      <c r="Z414" s="122">
        <v>0.86293673774510005</v>
      </c>
      <c r="AA414" s="122">
        <v>0.79052194007450005</v>
      </c>
      <c r="AB414" s="122">
        <v>0.85265732605900002</v>
      </c>
      <c r="AC414" s="122">
        <v>0.76933794751249995</v>
      </c>
      <c r="AD414" s="122">
        <v>0.66555022535630004</v>
      </c>
      <c r="AE414" s="122">
        <v>0.83244371156709995</v>
      </c>
      <c r="AF414" s="122">
        <v>0.37048698587329998</v>
      </c>
      <c r="AG414" s="122">
        <v>0.49590025394409998</v>
      </c>
      <c r="AH414" s="122">
        <v>0.74527500453460005</v>
      </c>
      <c r="AI414" s="122">
        <v>0.76740305861229996</v>
      </c>
      <c r="AJ414" s="122">
        <v>0.62718546187559998</v>
      </c>
      <c r="AK414" s="122">
        <v>0.77465981435179998</v>
      </c>
      <c r="AL414" s="122">
        <v>0</v>
      </c>
    </row>
    <row r="415" spans="1:38" hidden="1" x14ac:dyDescent="0.25">
      <c r="A415" s="122" t="s">
        <v>1963</v>
      </c>
      <c r="B415" s="122">
        <v>1</v>
      </c>
      <c r="C415" s="122" t="s">
        <v>2143</v>
      </c>
      <c r="D415" s="122" t="s">
        <v>2113</v>
      </c>
      <c r="E415" s="122">
        <v>9</v>
      </c>
      <c r="F415" s="122">
        <v>0.65008333065269996</v>
      </c>
      <c r="G415" s="122">
        <v>0.64193777614790004</v>
      </c>
      <c r="H415" s="122">
        <v>0.61550009303130004</v>
      </c>
      <c r="I415" s="122">
        <v>0.64519582686700006</v>
      </c>
      <c r="J415" s="122">
        <v>0.46880704503370002</v>
      </c>
      <c r="K415" s="122">
        <v>0.46930732721559998</v>
      </c>
      <c r="L415" s="122">
        <v>0</v>
      </c>
      <c r="M415" s="122">
        <v>0.50989759985729999</v>
      </c>
      <c r="N415" s="122">
        <v>0.52863550231800005</v>
      </c>
      <c r="O415" s="122">
        <v>0.55254106730340002</v>
      </c>
      <c r="P415" s="122">
        <v>0.5400616530615</v>
      </c>
      <c r="Q415" s="122">
        <v>0.55046752107520003</v>
      </c>
      <c r="R415" s="122">
        <v>0.50779190117070006</v>
      </c>
      <c r="S415" s="122">
        <v>0.51666154761060001</v>
      </c>
      <c r="T415" s="122">
        <v>0.52798988783019996</v>
      </c>
      <c r="U415" s="122">
        <v>0.52551262912520003</v>
      </c>
      <c r="V415" s="122">
        <v>0.54567542684820003</v>
      </c>
      <c r="W415" s="122">
        <v>0.45633052778720001</v>
      </c>
      <c r="X415" s="122">
        <v>0.3881859048963</v>
      </c>
      <c r="Y415" s="122">
        <v>0.29704048330900001</v>
      </c>
      <c r="Z415" s="122">
        <v>0.35828537714370001</v>
      </c>
      <c r="AA415" s="122">
        <v>0.49094163349480002</v>
      </c>
      <c r="AB415" s="122">
        <v>0.55401482456749995</v>
      </c>
      <c r="AC415" s="122">
        <v>0.49844554118500001</v>
      </c>
      <c r="AD415" s="122">
        <v>0.45528625685770002</v>
      </c>
      <c r="AE415" s="122">
        <v>0.70737606232030004</v>
      </c>
      <c r="AF415" s="122">
        <v>0.5260166917322</v>
      </c>
      <c r="AG415" s="122">
        <v>0.79597392857399996</v>
      </c>
      <c r="AH415" s="122">
        <v>0.54257893776190003</v>
      </c>
      <c r="AI415" s="122">
        <v>0.54431910555410001</v>
      </c>
      <c r="AJ415" s="122">
        <v>0.57838845317200005</v>
      </c>
      <c r="AK415" s="122">
        <v>0.53001526184290004</v>
      </c>
      <c r="AL415" s="122">
        <v>0</v>
      </c>
    </row>
    <row r="416" spans="1:38" hidden="1" x14ac:dyDescent="0.25">
      <c r="A416" s="122" t="s">
        <v>1963</v>
      </c>
      <c r="B416" s="122">
        <v>1</v>
      </c>
      <c r="C416" s="122" t="s">
        <v>2143</v>
      </c>
      <c r="D416" s="122" t="s">
        <v>2114</v>
      </c>
      <c r="E416" s="122">
        <v>9</v>
      </c>
      <c r="F416" s="122">
        <v>0.64620223614140004</v>
      </c>
      <c r="G416" s="122">
        <v>0.65185005063250001</v>
      </c>
      <c r="H416" s="122">
        <v>0.65420485348269997</v>
      </c>
      <c r="I416" s="122">
        <v>0.6124157163085</v>
      </c>
      <c r="J416" s="122">
        <v>0.61735800103490002</v>
      </c>
      <c r="K416" s="122">
        <v>0.65037046454500003</v>
      </c>
      <c r="L416" s="122">
        <v>0.67361266999229996</v>
      </c>
      <c r="M416" s="122">
        <v>0.65688338757130005</v>
      </c>
      <c r="N416" s="122">
        <v>0.65116863302259997</v>
      </c>
      <c r="O416" s="122">
        <v>0.64046897726030005</v>
      </c>
      <c r="P416" s="122">
        <v>0.65712704028580005</v>
      </c>
      <c r="Q416" s="122">
        <v>0.65608652559150005</v>
      </c>
      <c r="R416" s="122">
        <v>0.65841255218390005</v>
      </c>
      <c r="S416" s="122">
        <v>0.6475179214515</v>
      </c>
      <c r="T416" s="122">
        <v>0.65985260105989996</v>
      </c>
      <c r="U416" s="122">
        <v>0.68368672739659997</v>
      </c>
      <c r="V416" s="122">
        <v>0.66984663827010005</v>
      </c>
      <c r="W416" s="122">
        <v>0.64088645023989999</v>
      </c>
      <c r="X416" s="122">
        <v>0.6365981966059</v>
      </c>
      <c r="Y416" s="122">
        <v>0.35817893575190002</v>
      </c>
      <c r="Z416" s="122">
        <v>0.55249869868430002</v>
      </c>
      <c r="AA416" s="122">
        <v>0.52723756187509996</v>
      </c>
      <c r="AB416" s="122">
        <v>0.71787155512879997</v>
      </c>
      <c r="AC416" s="122">
        <v>0.77831725165760002</v>
      </c>
      <c r="AD416" s="122">
        <v>0.9066246441568</v>
      </c>
      <c r="AE416" s="122">
        <v>0.72737209323889995</v>
      </c>
      <c r="AF416" s="122">
        <v>0.84673833490070005</v>
      </c>
      <c r="AG416" s="122">
        <v>0.68153413193870005</v>
      </c>
      <c r="AH416" s="122">
        <v>0.72436615574600005</v>
      </c>
      <c r="AI416" s="122">
        <v>0.69045533060139996</v>
      </c>
      <c r="AJ416" s="122">
        <v>0.73149742078140001</v>
      </c>
      <c r="AK416" s="122">
        <v>0.68702262627330002</v>
      </c>
      <c r="AL416" s="122">
        <v>0</v>
      </c>
    </row>
    <row r="417" spans="1:38" hidden="1" x14ac:dyDescent="0.25">
      <c r="A417" s="122" t="s">
        <v>1963</v>
      </c>
      <c r="B417" s="122">
        <v>1</v>
      </c>
      <c r="C417" s="122" t="s">
        <v>2143</v>
      </c>
      <c r="D417" s="122" t="s">
        <v>2115</v>
      </c>
      <c r="E417" s="122">
        <v>9</v>
      </c>
      <c r="F417" s="122">
        <v>0</v>
      </c>
      <c r="G417" s="122">
        <v>0.1394011935458</v>
      </c>
      <c r="H417" s="122">
        <v>0.1735420763327</v>
      </c>
      <c r="I417" s="122">
        <v>0</v>
      </c>
      <c r="J417" s="122">
        <v>0</v>
      </c>
      <c r="K417" s="122">
        <v>0</v>
      </c>
      <c r="L417" s="122">
        <v>0</v>
      </c>
      <c r="M417" s="122">
        <v>0.3813825925464</v>
      </c>
      <c r="N417" s="122">
        <v>0.39985864520809999</v>
      </c>
      <c r="O417" s="122">
        <v>0.45941032243770002</v>
      </c>
      <c r="P417" s="122">
        <v>0.44771006980669997</v>
      </c>
      <c r="Q417" s="122">
        <v>0.4308006686675</v>
      </c>
      <c r="R417" s="122">
        <v>0.43183122743000002</v>
      </c>
      <c r="S417" s="122">
        <v>0.37201712642649998</v>
      </c>
      <c r="T417" s="122">
        <v>0.42460870313760002</v>
      </c>
      <c r="U417" s="122">
        <v>0.44616542522269997</v>
      </c>
      <c r="V417" s="122">
        <v>0.4572381079799</v>
      </c>
      <c r="W417" s="122">
        <v>0.45332922897189998</v>
      </c>
      <c r="X417" s="122">
        <v>0.32225961303529999</v>
      </c>
      <c r="Y417" s="122">
        <v>0.25865794892900001</v>
      </c>
      <c r="Z417" s="122">
        <v>0.2581871195089</v>
      </c>
      <c r="AA417" s="122">
        <v>0.26716863696909998</v>
      </c>
      <c r="AB417" s="122">
        <v>0.26580057468290003</v>
      </c>
      <c r="AC417" s="122">
        <v>0.28113970347119999</v>
      </c>
      <c r="AD417" s="122">
        <v>0.40166124693939997</v>
      </c>
      <c r="AE417" s="122">
        <v>0.41890186329110002</v>
      </c>
      <c r="AF417" s="122">
        <v>0.34156378340240001</v>
      </c>
      <c r="AG417" s="122">
        <v>0.42925610441209999</v>
      </c>
      <c r="AH417" s="122">
        <v>0.41630333257169999</v>
      </c>
      <c r="AI417" s="122">
        <v>0.42245011923269998</v>
      </c>
      <c r="AJ417" s="122">
        <v>0.42018791822500001</v>
      </c>
      <c r="AK417" s="122">
        <v>0.41392142702570001</v>
      </c>
      <c r="AL417" s="122">
        <v>0</v>
      </c>
    </row>
    <row r="418" spans="1:38" hidden="1" x14ac:dyDescent="0.25">
      <c r="A418" s="122" t="s">
        <v>1963</v>
      </c>
      <c r="B418" s="122">
        <v>1</v>
      </c>
      <c r="C418" s="122" t="s">
        <v>2143</v>
      </c>
      <c r="D418" s="122" t="s">
        <v>2116</v>
      </c>
      <c r="E418" s="122">
        <v>9</v>
      </c>
      <c r="F418" s="122">
        <v>2.7497554612983</v>
      </c>
      <c r="G418" s="122">
        <v>2.5229098628752999</v>
      </c>
      <c r="H418" s="122">
        <v>2.7721104650098001</v>
      </c>
      <c r="I418" s="122">
        <v>2.7623747135782999</v>
      </c>
      <c r="J418" s="122">
        <v>2.8674757216211</v>
      </c>
      <c r="K418" s="122">
        <v>3.0988851894637999</v>
      </c>
      <c r="L418" s="122">
        <v>2.9772282253929001</v>
      </c>
      <c r="M418" s="122">
        <v>3.1644869411554999</v>
      </c>
      <c r="N418" s="122">
        <v>3.2727532574609999</v>
      </c>
      <c r="O418" s="122">
        <v>3.3766398557428001</v>
      </c>
      <c r="P418" s="122">
        <v>3.4099846571915</v>
      </c>
      <c r="Q418" s="122">
        <v>3.1742933327785998</v>
      </c>
      <c r="R418" s="122">
        <v>3.1882671827603</v>
      </c>
      <c r="S418" s="122">
        <v>2.8606295959343999</v>
      </c>
      <c r="T418" s="122">
        <v>3.0843351066235001</v>
      </c>
      <c r="U418" s="122">
        <v>3.1499539175486002</v>
      </c>
      <c r="V418" s="122">
        <v>2.9744836369862</v>
      </c>
      <c r="W418" s="122">
        <v>2.8464122551362001</v>
      </c>
      <c r="X418" s="122">
        <v>2.6257366597927998</v>
      </c>
      <c r="Y418" s="122">
        <v>2.0496648683943999</v>
      </c>
      <c r="Z418" s="122">
        <v>1.6832962916231999</v>
      </c>
      <c r="AA418" s="122">
        <v>1.6325961312335</v>
      </c>
      <c r="AB418" s="122">
        <v>1.6835641340361001</v>
      </c>
      <c r="AC418" s="122">
        <v>1.6941277894594999</v>
      </c>
      <c r="AD418" s="122">
        <v>1.726226074732</v>
      </c>
      <c r="AE418" s="122">
        <v>1.9757991250252001</v>
      </c>
      <c r="AF418" s="122">
        <v>1.9432688106000999</v>
      </c>
      <c r="AG418" s="122">
        <v>1.8138551294719001</v>
      </c>
      <c r="AH418" s="122">
        <v>1.5862025654219001</v>
      </c>
      <c r="AI418" s="122">
        <v>1.8100768831326</v>
      </c>
      <c r="AJ418" s="122">
        <v>1.7666759964034999</v>
      </c>
      <c r="AK418" s="122">
        <v>1.8712350191064</v>
      </c>
      <c r="AL418" s="122">
        <v>0</v>
      </c>
    </row>
    <row r="419" spans="1:38" hidden="1" x14ac:dyDescent="0.25">
      <c r="A419" s="122" t="s">
        <v>1963</v>
      </c>
      <c r="B419" s="122">
        <v>1</v>
      </c>
      <c r="C419" s="122" t="s">
        <v>2143</v>
      </c>
      <c r="D419" s="122" t="s">
        <v>2138</v>
      </c>
      <c r="E419" s="122">
        <v>9</v>
      </c>
      <c r="F419" s="122">
        <v>0.55014514698520001</v>
      </c>
      <c r="G419" s="122">
        <v>0.68158687408639995</v>
      </c>
      <c r="H419" s="122">
        <v>0.63862854744730002</v>
      </c>
      <c r="I419" s="122">
        <v>0.63062688884100004</v>
      </c>
      <c r="J419" s="122">
        <v>0.65664205419809996</v>
      </c>
      <c r="K419" s="122">
        <v>0.66285757746420004</v>
      </c>
      <c r="L419" s="122">
        <v>0.72307186044659999</v>
      </c>
      <c r="M419" s="122">
        <v>0.74195303815979996</v>
      </c>
      <c r="N419" s="122">
        <v>0.68628959405260004</v>
      </c>
      <c r="O419" s="122">
        <v>0.69405817681990001</v>
      </c>
      <c r="P419" s="122">
        <v>0.78980114580659999</v>
      </c>
      <c r="Q419" s="122">
        <v>0.79500413251690005</v>
      </c>
      <c r="R419" s="122">
        <v>0.75076200142350002</v>
      </c>
      <c r="S419" s="122">
        <v>0.74611546754640001</v>
      </c>
      <c r="T419" s="122">
        <v>0.79751159162069996</v>
      </c>
      <c r="U419" s="122">
        <v>0.71698653755899999</v>
      </c>
      <c r="V419" s="122">
        <v>0.77534128510220002</v>
      </c>
      <c r="W419" s="122">
        <v>0.69509155417320001</v>
      </c>
      <c r="X419" s="122">
        <v>0.63337555091459996</v>
      </c>
      <c r="Y419" s="122">
        <v>0.44345432158460002</v>
      </c>
      <c r="Z419" s="122">
        <v>0.32827146268450003</v>
      </c>
      <c r="AA419" s="122">
        <v>0.26477199000629997</v>
      </c>
      <c r="AB419" s="122">
        <v>0.33143451632749998</v>
      </c>
      <c r="AC419" s="122">
        <v>0.24770296921410001</v>
      </c>
      <c r="AD419" s="122">
        <v>0.34529651492140001</v>
      </c>
      <c r="AE419" s="122">
        <v>0.23385187467740001</v>
      </c>
      <c r="AF419" s="122">
        <v>0.16870436068110001</v>
      </c>
      <c r="AG419" s="122">
        <v>0.19020345111500001</v>
      </c>
      <c r="AH419" s="122">
        <v>0.14549717942170001</v>
      </c>
      <c r="AI419" s="122">
        <v>0.1222987757568</v>
      </c>
      <c r="AJ419" s="122">
        <v>3.05833493612E-2</v>
      </c>
      <c r="AK419" s="122">
        <v>0</v>
      </c>
      <c r="AL419" s="122">
        <v>0</v>
      </c>
    </row>
    <row r="420" spans="1:38" hidden="1" x14ac:dyDescent="0.25">
      <c r="A420" s="122" t="s">
        <v>1963</v>
      </c>
      <c r="B420" s="122">
        <v>1</v>
      </c>
      <c r="C420" s="122" t="s">
        <v>2143</v>
      </c>
      <c r="D420" s="122" t="s">
        <v>2117</v>
      </c>
      <c r="E420" s="122">
        <v>9</v>
      </c>
      <c r="F420" s="122">
        <v>0</v>
      </c>
      <c r="G420" s="122">
        <v>0</v>
      </c>
      <c r="H420" s="122">
        <v>0</v>
      </c>
      <c r="I420" s="122">
        <v>0</v>
      </c>
      <c r="J420" s="122">
        <v>0</v>
      </c>
      <c r="K420" s="122">
        <v>0</v>
      </c>
      <c r="L420" s="122">
        <v>0</v>
      </c>
      <c r="M420" s="122">
        <v>0</v>
      </c>
      <c r="N420" s="122">
        <v>0</v>
      </c>
      <c r="O420" s="122">
        <v>0</v>
      </c>
      <c r="P420" s="122">
        <v>0</v>
      </c>
      <c r="Q420" s="122">
        <v>0</v>
      </c>
      <c r="R420" s="122">
        <v>0</v>
      </c>
      <c r="S420" s="122">
        <v>0</v>
      </c>
      <c r="T420" s="122">
        <v>0</v>
      </c>
      <c r="U420" s="122">
        <v>0</v>
      </c>
      <c r="V420" s="122">
        <v>0</v>
      </c>
      <c r="W420" s="122">
        <v>0</v>
      </c>
      <c r="X420" s="122">
        <v>0</v>
      </c>
      <c r="Y420" s="122">
        <v>0</v>
      </c>
      <c r="Z420" s="122">
        <v>0</v>
      </c>
      <c r="AA420" s="122">
        <v>0</v>
      </c>
      <c r="AB420" s="122">
        <v>0</v>
      </c>
      <c r="AC420" s="122">
        <v>0</v>
      </c>
      <c r="AD420" s="122">
        <v>0</v>
      </c>
      <c r="AE420" s="122">
        <v>0</v>
      </c>
      <c r="AF420" s="122">
        <v>0</v>
      </c>
      <c r="AG420" s="122">
        <v>0</v>
      </c>
      <c r="AH420" s="122">
        <v>0</v>
      </c>
      <c r="AI420" s="122">
        <v>0</v>
      </c>
      <c r="AJ420" s="122">
        <v>0</v>
      </c>
      <c r="AK420" s="122">
        <v>0</v>
      </c>
      <c r="AL420" s="122">
        <v>0</v>
      </c>
    </row>
    <row r="421" spans="1:38" hidden="1" x14ac:dyDescent="0.25">
      <c r="A421" s="122" t="s">
        <v>1963</v>
      </c>
      <c r="B421" s="122">
        <v>1</v>
      </c>
      <c r="C421" s="122" t="s">
        <v>2143</v>
      </c>
      <c r="D421" s="122" t="s">
        <v>2118</v>
      </c>
      <c r="E421" s="122">
        <v>9</v>
      </c>
      <c r="F421" s="122">
        <v>1.1439526072232</v>
      </c>
      <c r="G421" s="122">
        <v>1.0743017489063</v>
      </c>
      <c r="H421" s="122">
        <v>1.0431404950914001</v>
      </c>
      <c r="I421" s="122">
        <v>0.81664100828050001</v>
      </c>
      <c r="J421" s="122">
        <v>0.8304284615691</v>
      </c>
      <c r="K421" s="122">
        <v>0.84548160390839999</v>
      </c>
      <c r="L421" s="122">
        <v>1.1692797743282</v>
      </c>
      <c r="M421" s="122">
        <v>1.1555944584522</v>
      </c>
      <c r="N421" s="122">
        <v>1.2045188856950999</v>
      </c>
      <c r="O421" s="122">
        <v>1.2268284714702</v>
      </c>
      <c r="P421" s="122">
        <v>1.3043685589837</v>
      </c>
      <c r="Q421" s="122">
        <v>1.2892802620268</v>
      </c>
      <c r="R421" s="122">
        <v>1.2720811458631001</v>
      </c>
      <c r="S421" s="122">
        <v>1.3673580534950001</v>
      </c>
      <c r="T421" s="122">
        <v>1.6365963687861</v>
      </c>
      <c r="U421" s="122">
        <v>1.6374141028288001</v>
      </c>
      <c r="V421" s="122">
        <v>1.8340289192873001</v>
      </c>
      <c r="W421" s="122">
        <v>1.8272479268549999</v>
      </c>
      <c r="X421" s="122">
        <v>1.5083010816554001</v>
      </c>
      <c r="Y421" s="122">
        <v>1.0721360027002</v>
      </c>
      <c r="Z421" s="122">
        <v>1.0129563612996999</v>
      </c>
      <c r="AA421" s="122">
        <v>1.1272706323746</v>
      </c>
      <c r="AB421" s="122">
        <v>1.2965079392156</v>
      </c>
      <c r="AC421" s="122">
        <v>1.2377904611457999</v>
      </c>
      <c r="AD421" s="122">
        <v>1.3363513464537</v>
      </c>
      <c r="AE421" s="122">
        <v>1.4194057003097</v>
      </c>
      <c r="AF421" s="122">
        <v>1.4203552816213001</v>
      </c>
      <c r="AG421" s="122">
        <v>1.34166108046</v>
      </c>
      <c r="AH421" s="122">
        <v>1.2317442793660001</v>
      </c>
      <c r="AI421" s="122">
        <v>1.3203598092263999</v>
      </c>
      <c r="AJ421" s="122">
        <v>1.3469815462604</v>
      </c>
      <c r="AK421" s="122">
        <v>1.4119897333367</v>
      </c>
      <c r="AL421" s="122">
        <v>0</v>
      </c>
    </row>
    <row r="422" spans="1:38" hidden="1" x14ac:dyDescent="0.25">
      <c r="A422" s="122" t="s">
        <v>1963</v>
      </c>
      <c r="B422" s="122">
        <v>1</v>
      </c>
      <c r="C422" s="122" t="s">
        <v>2143</v>
      </c>
      <c r="D422" s="122" t="s">
        <v>2119</v>
      </c>
      <c r="E422" s="122">
        <v>9</v>
      </c>
      <c r="F422" s="122">
        <v>0.2462069330644</v>
      </c>
      <c r="G422" s="122">
        <v>0.33689932920999999</v>
      </c>
      <c r="H422" s="122">
        <v>0.36132309909159999</v>
      </c>
      <c r="I422" s="122">
        <v>0.58050280444190006</v>
      </c>
      <c r="J422" s="122">
        <v>0.63079956447929997</v>
      </c>
      <c r="K422" s="122">
        <v>0.6021563341067</v>
      </c>
      <c r="L422" s="122">
        <v>0.65139187428089995</v>
      </c>
      <c r="M422" s="122">
        <v>0.6828118539586</v>
      </c>
      <c r="N422" s="122">
        <v>0.6973895521065</v>
      </c>
      <c r="O422" s="122">
        <v>0.67515454331830005</v>
      </c>
      <c r="P422" s="122">
        <v>0.69077249972499999</v>
      </c>
      <c r="Q422" s="122">
        <v>0.68314164004889999</v>
      </c>
      <c r="R422" s="122">
        <v>0.71572990988100005</v>
      </c>
      <c r="S422" s="122">
        <v>0.70414430456489996</v>
      </c>
      <c r="T422" s="122">
        <v>0.66751874424169999</v>
      </c>
      <c r="U422" s="122">
        <v>0.70987564059719999</v>
      </c>
      <c r="V422" s="122">
        <v>0.73220774156000001</v>
      </c>
      <c r="W422" s="122">
        <v>0.72681134369779998</v>
      </c>
      <c r="X422" s="122">
        <v>0.63755236405600002</v>
      </c>
      <c r="Y422" s="122">
        <v>0.41420310882139999</v>
      </c>
      <c r="Z422" s="122">
        <v>0.30212231317650001</v>
      </c>
      <c r="AA422" s="122">
        <v>0.25135349383799999</v>
      </c>
      <c r="AB422" s="122">
        <v>0.2608304262194</v>
      </c>
      <c r="AC422" s="122">
        <v>0.29834149838660001</v>
      </c>
      <c r="AD422" s="122">
        <v>0.3051507596345</v>
      </c>
      <c r="AE422" s="122">
        <v>0.34672200730899999</v>
      </c>
      <c r="AF422" s="122">
        <v>0.37212110804050003</v>
      </c>
      <c r="AG422" s="122">
        <v>0.34566870005689998</v>
      </c>
      <c r="AH422" s="122">
        <v>0.23876504523430001</v>
      </c>
      <c r="AI422" s="122">
        <v>0.38914802996800002</v>
      </c>
      <c r="AJ422" s="122">
        <v>0.36694723957929998</v>
      </c>
      <c r="AK422" s="122">
        <v>0.40408781374230002</v>
      </c>
      <c r="AL422" s="122">
        <v>0</v>
      </c>
    </row>
    <row r="423" spans="1:38" hidden="1" x14ac:dyDescent="0.25">
      <c r="A423" s="122" t="s">
        <v>1963</v>
      </c>
      <c r="B423" s="122">
        <v>1</v>
      </c>
      <c r="C423" s="122" t="s">
        <v>2143</v>
      </c>
      <c r="D423" s="122" t="s">
        <v>2120</v>
      </c>
      <c r="E423" s="122">
        <v>9</v>
      </c>
      <c r="F423" s="122">
        <v>0.50624026532550004</v>
      </c>
      <c r="G423" s="122">
        <v>0.43684809692999998</v>
      </c>
      <c r="H423" s="122">
        <v>0.44699278228580003</v>
      </c>
      <c r="I423" s="122">
        <v>0.3234651121255</v>
      </c>
      <c r="J423" s="122">
        <v>0.3272803899292</v>
      </c>
      <c r="K423" s="122">
        <v>0.36351373164970002</v>
      </c>
      <c r="L423" s="122">
        <v>0.36807672896089999</v>
      </c>
      <c r="M423" s="122">
        <v>0.378607639622</v>
      </c>
      <c r="N423" s="122">
        <v>0.38763134766430002</v>
      </c>
      <c r="O423" s="122">
        <v>0.3952420252305</v>
      </c>
      <c r="P423" s="122">
        <v>0.3697531934255</v>
      </c>
      <c r="Q423" s="122">
        <v>0.50641624497149995</v>
      </c>
      <c r="R423" s="122">
        <v>0.51472894900090005</v>
      </c>
      <c r="S423" s="122">
        <v>0.52741449019260001</v>
      </c>
      <c r="T423" s="122">
        <v>0.53911295032200002</v>
      </c>
      <c r="U423" s="122">
        <v>0.54337658978530001</v>
      </c>
      <c r="V423" s="122">
        <v>0.56890234293849995</v>
      </c>
      <c r="W423" s="122">
        <v>0.57521707869189997</v>
      </c>
      <c r="X423" s="122">
        <v>0.51253259161599996</v>
      </c>
      <c r="Y423" s="122">
        <v>0.31043233880959997</v>
      </c>
      <c r="Z423" s="122">
        <v>0.45229095851189999</v>
      </c>
      <c r="AA423" s="122">
        <v>0.46190441814159999</v>
      </c>
      <c r="AB423" s="122">
        <v>0.50366126463740002</v>
      </c>
      <c r="AC423" s="122">
        <v>0.52872126770969996</v>
      </c>
      <c r="AD423" s="122">
        <v>0.58765308167279995</v>
      </c>
      <c r="AE423" s="122">
        <v>0.63438149553739998</v>
      </c>
      <c r="AF423" s="122">
        <v>0.69617903939729997</v>
      </c>
      <c r="AG423" s="122">
        <v>0.74777435498589995</v>
      </c>
      <c r="AH423" s="122">
        <v>0.67823563197769998</v>
      </c>
      <c r="AI423" s="122">
        <v>0.74607381349019997</v>
      </c>
      <c r="AJ423" s="122">
        <v>0.71291352243329997</v>
      </c>
      <c r="AK423" s="122">
        <v>0.73029981260069998</v>
      </c>
      <c r="AL423" s="122">
        <v>0</v>
      </c>
    </row>
    <row r="424" spans="1:38" hidden="1" x14ac:dyDescent="0.25">
      <c r="A424" s="122" t="s">
        <v>1963</v>
      </c>
      <c r="B424" s="122">
        <v>1</v>
      </c>
      <c r="C424" s="122" t="s">
        <v>2143</v>
      </c>
      <c r="D424" s="122" t="s">
        <v>2121</v>
      </c>
      <c r="E424" s="122">
        <v>9</v>
      </c>
      <c r="F424" s="122">
        <v>3.6230017263541998</v>
      </c>
      <c r="G424" s="122">
        <v>3.4272869063306999</v>
      </c>
      <c r="H424" s="122">
        <v>3.6344714082368998</v>
      </c>
      <c r="I424" s="122">
        <v>3.8087366553763</v>
      </c>
      <c r="J424" s="122">
        <v>3.9476571039628001</v>
      </c>
      <c r="K424" s="122">
        <v>4.0905700738019997</v>
      </c>
      <c r="L424" s="122">
        <v>4.3233783655850999</v>
      </c>
      <c r="M424" s="122">
        <v>4.1025944641583001</v>
      </c>
      <c r="N424" s="122">
        <v>4.1999466286525999</v>
      </c>
      <c r="O424" s="122">
        <v>4.2767302949469999</v>
      </c>
      <c r="P424" s="122">
        <v>4.6165385815165996</v>
      </c>
      <c r="Q424" s="122">
        <v>5.1321470963001996</v>
      </c>
      <c r="R424" s="122">
        <v>5.3968497857004998</v>
      </c>
      <c r="S424" s="122">
        <v>5.363290264622</v>
      </c>
      <c r="T424" s="122">
        <v>5.5821945655193996</v>
      </c>
      <c r="U424" s="122">
        <v>5.5922868691465002</v>
      </c>
      <c r="V424" s="122">
        <v>5.6192594496927999</v>
      </c>
      <c r="W424" s="122">
        <v>5.293747822606</v>
      </c>
      <c r="X424" s="122">
        <v>5.4322822692486001</v>
      </c>
      <c r="Y424" s="122">
        <v>3.1344101386182999</v>
      </c>
      <c r="Z424" s="122">
        <v>3.9341053433148998</v>
      </c>
      <c r="AA424" s="122">
        <v>4.4926250269574002</v>
      </c>
      <c r="AB424" s="122">
        <v>5.0399525158360001</v>
      </c>
      <c r="AC424" s="122">
        <v>5.2546645210716996</v>
      </c>
      <c r="AD424" s="122">
        <v>5.2167274538230002</v>
      </c>
      <c r="AE424" s="122">
        <v>5.1136415357402001</v>
      </c>
      <c r="AF424" s="122">
        <v>5.2813874150483997</v>
      </c>
      <c r="AG424" s="122">
        <v>4.8920522656537999</v>
      </c>
      <c r="AH424" s="122">
        <v>5.3364861051012999</v>
      </c>
      <c r="AI424" s="122">
        <v>5.9495974165611996</v>
      </c>
      <c r="AJ424" s="122">
        <v>5.7102162635395004</v>
      </c>
      <c r="AK424" s="122">
        <v>5.5839433025401997</v>
      </c>
      <c r="AL424" s="122">
        <v>0</v>
      </c>
    </row>
    <row r="425" spans="1:38" hidden="1" x14ac:dyDescent="0.25">
      <c r="A425" s="122" t="s">
        <v>1963</v>
      </c>
      <c r="B425" s="122">
        <v>1</v>
      </c>
      <c r="C425" s="122" t="s">
        <v>2143</v>
      </c>
      <c r="D425" s="122" t="s">
        <v>2139</v>
      </c>
      <c r="E425" s="122">
        <v>9</v>
      </c>
      <c r="F425" s="122">
        <v>0</v>
      </c>
      <c r="G425" s="122">
        <v>0</v>
      </c>
      <c r="H425" s="122">
        <v>0</v>
      </c>
      <c r="I425" s="122">
        <v>0</v>
      </c>
      <c r="J425" s="122">
        <v>0</v>
      </c>
      <c r="K425" s="122">
        <v>0</v>
      </c>
      <c r="L425" s="122">
        <v>0</v>
      </c>
      <c r="M425" s="122">
        <v>0</v>
      </c>
      <c r="N425" s="122">
        <v>0</v>
      </c>
      <c r="O425" s="122">
        <v>0</v>
      </c>
      <c r="P425" s="122">
        <v>0</v>
      </c>
      <c r="Q425" s="122">
        <v>0</v>
      </c>
      <c r="R425" s="122">
        <v>0</v>
      </c>
      <c r="S425" s="122">
        <v>0</v>
      </c>
      <c r="T425" s="122">
        <v>0</v>
      </c>
      <c r="U425" s="122">
        <v>0</v>
      </c>
      <c r="V425" s="122">
        <v>0</v>
      </c>
      <c r="W425" s="122">
        <v>0</v>
      </c>
      <c r="X425" s="122">
        <v>0</v>
      </c>
      <c r="Y425" s="122">
        <v>0</v>
      </c>
      <c r="Z425" s="122">
        <v>0</v>
      </c>
      <c r="AA425" s="122">
        <v>0</v>
      </c>
      <c r="AB425" s="122">
        <v>0</v>
      </c>
      <c r="AC425" s="122">
        <v>0</v>
      </c>
      <c r="AD425" s="122">
        <v>0</v>
      </c>
      <c r="AE425" s="122">
        <v>0</v>
      </c>
      <c r="AF425" s="122">
        <v>0</v>
      </c>
      <c r="AG425" s="122">
        <v>0</v>
      </c>
      <c r="AH425" s="122">
        <v>0</v>
      </c>
      <c r="AI425" s="122">
        <v>0</v>
      </c>
      <c r="AJ425" s="122">
        <v>0</v>
      </c>
      <c r="AK425" s="122">
        <v>0</v>
      </c>
      <c r="AL425" s="122">
        <v>0</v>
      </c>
    </row>
    <row r="426" spans="1:38" hidden="1" x14ac:dyDescent="0.25">
      <c r="A426" s="122" t="s">
        <v>1963</v>
      </c>
      <c r="B426" s="122">
        <v>1</v>
      </c>
      <c r="C426" s="122" t="s">
        <v>2143</v>
      </c>
      <c r="D426" s="122" t="s">
        <v>2122</v>
      </c>
      <c r="E426" s="122">
        <v>9</v>
      </c>
      <c r="F426" s="122">
        <v>0.27086805443860001</v>
      </c>
      <c r="G426" s="122">
        <v>0.30759518440419997</v>
      </c>
      <c r="H426" s="122">
        <v>0.2707759867349</v>
      </c>
      <c r="I426" s="122">
        <v>0.2524848991832</v>
      </c>
      <c r="J426" s="122">
        <v>0.26913478806180002</v>
      </c>
      <c r="K426" s="122">
        <v>0.27185485417979999</v>
      </c>
      <c r="L426" s="122">
        <v>0.27941754607219998</v>
      </c>
      <c r="M426" s="122">
        <v>0.28954899420469998</v>
      </c>
      <c r="N426" s="122">
        <v>0.32584447177819997</v>
      </c>
      <c r="O426" s="122">
        <v>0.3449479544465</v>
      </c>
      <c r="P426" s="122">
        <v>0.36238240978550001</v>
      </c>
      <c r="Q426" s="122">
        <v>0.350545833955</v>
      </c>
      <c r="R426" s="122">
        <v>0.34728595699940001</v>
      </c>
      <c r="S426" s="122">
        <v>0.35887945867510002</v>
      </c>
      <c r="T426" s="122">
        <v>0.36122513609630003</v>
      </c>
      <c r="U426" s="122">
        <v>0.36382644150080001</v>
      </c>
      <c r="V426" s="122">
        <v>0.36427478555539999</v>
      </c>
      <c r="W426" s="122">
        <v>0.3540695957942</v>
      </c>
      <c r="X426" s="122">
        <v>0.33656598866069998</v>
      </c>
      <c r="Y426" s="122">
        <v>0.1842136300469</v>
      </c>
      <c r="Z426" s="122">
        <v>0.48609195093070001</v>
      </c>
      <c r="AA426" s="122">
        <v>0.53880836174610003</v>
      </c>
      <c r="AB426" s="122">
        <v>0.57025805574510002</v>
      </c>
      <c r="AC426" s="122">
        <v>0.48945384239489997</v>
      </c>
      <c r="AD426" s="122">
        <v>0.64032642062120004</v>
      </c>
      <c r="AE426" s="122">
        <v>0.695676179693</v>
      </c>
      <c r="AF426" s="122">
        <v>0.65340594149340003</v>
      </c>
      <c r="AG426" s="122">
        <v>0.77994577985059999</v>
      </c>
      <c r="AH426" s="122">
        <v>0.80366944899470005</v>
      </c>
      <c r="AI426" s="122">
        <v>0.79782945414780004</v>
      </c>
      <c r="AJ426" s="122">
        <v>0.76956940184309996</v>
      </c>
      <c r="AK426" s="122">
        <v>0.78745882888709995</v>
      </c>
      <c r="AL426" s="122">
        <v>0</v>
      </c>
    </row>
    <row r="427" spans="1:38" hidden="1" x14ac:dyDescent="0.25">
      <c r="A427" s="122" t="s">
        <v>1963</v>
      </c>
      <c r="B427" s="122">
        <v>1</v>
      </c>
      <c r="C427" s="122" t="s">
        <v>2143</v>
      </c>
      <c r="D427" s="122" t="s">
        <v>2123</v>
      </c>
      <c r="E427" s="122">
        <v>9</v>
      </c>
      <c r="F427" s="122">
        <v>0.37808329031490001</v>
      </c>
      <c r="G427" s="122">
        <v>0.3104272628284</v>
      </c>
      <c r="H427" s="122">
        <v>0.32427037109849999</v>
      </c>
      <c r="I427" s="122">
        <v>0.53801006853269995</v>
      </c>
      <c r="J427" s="122">
        <v>0.53939693305759995</v>
      </c>
      <c r="K427" s="122">
        <v>0.53694585552829999</v>
      </c>
      <c r="L427" s="122">
        <v>0.43581431588750003</v>
      </c>
      <c r="M427" s="122">
        <v>0.42474123199000002</v>
      </c>
      <c r="N427" s="122">
        <v>0.45128266962980002</v>
      </c>
      <c r="O427" s="122">
        <v>0.46565372432820001</v>
      </c>
      <c r="P427" s="122">
        <v>0.50936450707820002</v>
      </c>
      <c r="Q427" s="122">
        <v>0.49757130370660002</v>
      </c>
      <c r="R427" s="122">
        <v>0.45905914016350002</v>
      </c>
      <c r="S427" s="122">
        <v>0.4200584989301</v>
      </c>
      <c r="T427" s="122">
        <v>0.41986713115629998</v>
      </c>
      <c r="U427" s="122">
        <v>0.38936496778419999</v>
      </c>
      <c r="V427" s="122">
        <v>0.42731027576539998</v>
      </c>
      <c r="W427" s="122">
        <v>0.4050851067988</v>
      </c>
      <c r="X427" s="122">
        <v>0.62859173339980001</v>
      </c>
      <c r="Y427" s="122">
        <v>0.48487384542950002</v>
      </c>
      <c r="Z427" s="122">
        <v>0.31909612493799999</v>
      </c>
      <c r="AA427" s="122">
        <v>0.34488369787610001</v>
      </c>
      <c r="AB427" s="122">
        <v>0.4617396176902</v>
      </c>
      <c r="AC427" s="122">
        <v>0.40956220446059999</v>
      </c>
      <c r="AD427" s="122">
        <v>0.48283703164960001</v>
      </c>
      <c r="AE427" s="122">
        <v>0.4307961143338</v>
      </c>
      <c r="AF427" s="122">
        <v>0.50500543838159995</v>
      </c>
      <c r="AG427" s="122">
        <v>0.51964759275490002</v>
      </c>
      <c r="AH427" s="122">
        <v>0.47181463094510001</v>
      </c>
      <c r="AI427" s="122">
        <v>0.4851516490676</v>
      </c>
      <c r="AJ427" s="122">
        <v>0.52841505784209997</v>
      </c>
      <c r="AK427" s="122">
        <v>0.54590955316230005</v>
      </c>
      <c r="AL427" s="122">
        <v>0</v>
      </c>
    </row>
    <row r="428" spans="1:38" hidden="1" x14ac:dyDescent="0.25">
      <c r="A428" s="122" t="s">
        <v>1963</v>
      </c>
      <c r="B428" s="122">
        <v>1</v>
      </c>
      <c r="C428" s="122" t="s">
        <v>2143</v>
      </c>
      <c r="D428" s="122" t="s">
        <v>2140</v>
      </c>
      <c r="E428" s="122">
        <v>9</v>
      </c>
      <c r="F428" s="122">
        <v>0</v>
      </c>
      <c r="G428" s="122">
        <v>0</v>
      </c>
      <c r="H428" s="122">
        <v>0</v>
      </c>
      <c r="I428" s="122">
        <v>0</v>
      </c>
      <c r="J428" s="122">
        <v>0</v>
      </c>
      <c r="K428" s="122">
        <v>0</v>
      </c>
      <c r="L428" s="122">
        <v>0</v>
      </c>
      <c r="M428" s="122">
        <v>0</v>
      </c>
      <c r="N428" s="122">
        <v>0</v>
      </c>
      <c r="O428" s="122">
        <v>0</v>
      </c>
      <c r="P428" s="122">
        <v>0</v>
      </c>
      <c r="Q428" s="122">
        <v>0</v>
      </c>
      <c r="R428" s="122">
        <v>0</v>
      </c>
      <c r="S428" s="122">
        <v>0</v>
      </c>
      <c r="T428" s="122">
        <v>0</v>
      </c>
      <c r="U428" s="122">
        <v>0</v>
      </c>
      <c r="V428" s="122">
        <v>0</v>
      </c>
      <c r="W428" s="122">
        <v>0</v>
      </c>
      <c r="X428" s="122">
        <v>0</v>
      </c>
      <c r="Y428" s="122">
        <v>0</v>
      </c>
      <c r="Z428" s="122">
        <v>0</v>
      </c>
      <c r="AA428" s="122">
        <v>0</v>
      </c>
      <c r="AB428" s="122">
        <v>0</v>
      </c>
      <c r="AC428" s="122">
        <v>0</v>
      </c>
      <c r="AD428" s="122">
        <v>0</v>
      </c>
      <c r="AE428" s="122">
        <v>0</v>
      </c>
      <c r="AF428" s="122">
        <v>0</v>
      </c>
      <c r="AG428" s="122">
        <v>0</v>
      </c>
      <c r="AH428" s="122">
        <v>0</v>
      </c>
      <c r="AI428" s="122">
        <v>0</v>
      </c>
      <c r="AJ428" s="122">
        <v>0</v>
      </c>
      <c r="AK428" s="122">
        <v>0</v>
      </c>
      <c r="AL428" s="122">
        <v>0</v>
      </c>
    </row>
    <row r="429" spans="1:38" hidden="1" x14ac:dyDescent="0.25">
      <c r="A429" s="122" t="s">
        <v>1963</v>
      </c>
      <c r="B429" s="122">
        <v>1</v>
      </c>
      <c r="C429" s="122" t="s">
        <v>2143</v>
      </c>
      <c r="D429" s="122" t="s">
        <v>2124</v>
      </c>
      <c r="E429" s="122">
        <v>9</v>
      </c>
      <c r="F429" s="122">
        <v>0</v>
      </c>
      <c r="G429" s="122">
        <v>0</v>
      </c>
      <c r="H429" s="122">
        <v>0</v>
      </c>
      <c r="I429" s="122">
        <v>0</v>
      </c>
      <c r="J429" s="122">
        <v>0</v>
      </c>
      <c r="K429" s="122">
        <v>0</v>
      </c>
      <c r="L429" s="122">
        <v>0</v>
      </c>
      <c r="M429" s="122">
        <v>0</v>
      </c>
      <c r="N429" s="122">
        <v>0</v>
      </c>
      <c r="O429" s="122">
        <v>0</v>
      </c>
      <c r="P429" s="122">
        <v>0</v>
      </c>
      <c r="Q429" s="122">
        <v>0</v>
      </c>
      <c r="R429" s="122">
        <v>0</v>
      </c>
      <c r="S429" s="122">
        <v>0</v>
      </c>
      <c r="T429" s="122">
        <v>0</v>
      </c>
      <c r="U429" s="122">
        <v>0</v>
      </c>
      <c r="V429" s="122">
        <v>0</v>
      </c>
      <c r="W429" s="122">
        <v>0</v>
      </c>
      <c r="X429" s="122">
        <v>0</v>
      </c>
      <c r="Y429" s="122">
        <v>0</v>
      </c>
      <c r="Z429" s="122">
        <v>0</v>
      </c>
      <c r="AA429" s="122">
        <v>0</v>
      </c>
      <c r="AB429" s="122">
        <v>0</v>
      </c>
      <c r="AC429" s="122">
        <v>0</v>
      </c>
      <c r="AD429" s="122">
        <v>0</v>
      </c>
      <c r="AE429" s="122">
        <v>0</v>
      </c>
      <c r="AF429" s="122">
        <v>0</v>
      </c>
      <c r="AG429" s="122">
        <v>0</v>
      </c>
      <c r="AH429" s="122">
        <v>0</v>
      </c>
      <c r="AI429" s="122">
        <v>0</v>
      </c>
      <c r="AJ429" s="122">
        <v>0</v>
      </c>
      <c r="AK429" s="122">
        <v>0</v>
      </c>
      <c r="AL429" s="122">
        <v>0</v>
      </c>
    </row>
    <row r="430" spans="1:38" hidden="1" x14ac:dyDescent="0.25">
      <c r="A430" s="122" t="s">
        <v>1963</v>
      </c>
      <c r="B430" s="122">
        <v>1</v>
      </c>
      <c r="C430" s="122" t="s">
        <v>2143</v>
      </c>
      <c r="D430" s="122" t="s">
        <v>2125</v>
      </c>
      <c r="E430" s="122">
        <v>9</v>
      </c>
      <c r="F430" s="122">
        <v>0</v>
      </c>
      <c r="G430" s="122">
        <v>0.1394011935458</v>
      </c>
      <c r="H430" s="122">
        <v>0.1735420763327</v>
      </c>
      <c r="I430" s="122">
        <v>0.2445500311512</v>
      </c>
      <c r="J430" s="122">
        <v>0.28652210077529999</v>
      </c>
      <c r="K430" s="122">
        <v>0.27749139820579999</v>
      </c>
      <c r="L430" s="122">
        <v>0</v>
      </c>
      <c r="M430" s="122">
        <v>0.3813825925464</v>
      </c>
      <c r="N430" s="122">
        <v>0.39985864520809999</v>
      </c>
      <c r="O430" s="122">
        <v>0.45941032243770002</v>
      </c>
      <c r="P430" s="122">
        <v>0.44771006980669997</v>
      </c>
      <c r="Q430" s="122">
        <v>0.4308006686675</v>
      </c>
      <c r="R430" s="122">
        <v>0.43183122743000002</v>
      </c>
      <c r="S430" s="122">
        <v>0.37201712642649998</v>
      </c>
      <c r="T430" s="122">
        <v>0.42460870313760002</v>
      </c>
      <c r="U430" s="122">
        <v>0.44616542522269997</v>
      </c>
      <c r="V430" s="122">
        <v>0.4572381079799</v>
      </c>
      <c r="W430" s="122">
        <v>0.45332922897189998</v>
      </c>
      <c r="X430" s="122">
        <v>0.32225961303529999</v>
      </c>
      <c r="Y430" s="122">
        <v>0.25865794892900001</v>
      </c>
      <c r="Z430" s="122">
        <v>0.23363018059640001</v>
      </c>
      <c r="AA430" s="122">
        <v>0.18082862326660001</v>
      </c>
      <c r="AB430" s="122">
        <v>0.17933540546740001</v>
      </c>
      <c r="AC430" s="122">
        <v>0.20316967742879999</v>
      </c>
      <c r="AD430" s="122">
        <v>0.3021069800683</v>
      </c>
      <c r="AE430" s="122">
        <v>0.29043221862930002</v>
      </c>
      <c r="AF430" s="122">
        <v>0.2294221122774</v>
      </c>
      <c r="AG430" s="122">
        <v>0.21330588323970001</v>
      </c>
      <c r="AH430" s="122">
        <v>0.21159703900570001</v>
      </c>
      <c r="AI430" s="122">
        <v>0.223176768586</v>
      </c>
      <c r="AJ430" s="122">
        <v>0.2121353738475</v>
      </c>
      <c r="AK430" s="122">
        <v>0.21508390866880001</v>
      </c>
      <c r="AL430" s="122">
        <v>0</v>
      </c>
    </row>
    <row r="431" spans="1:38" hidden="1" x14ac:dyDescent="0.25">
      <c r="A431" s="122" t="s">
        <v>1963</v>
      </c>
      <c r="B431" s="122">
        <v>1</v>
      </c>
      <c r="C431" s="122" t="s">
        <v>2143</v>
      </c>
      <c r="D431" s="122" t="s">
        <v>2126</v>
      </c>
      <c r="E431" s="122">
        <v>9</v>
      </c>
      <c r="F431" s="122">
        <v>0</v>
      </c>
      <c r="G431" s="122">
        <v>0</v>
      </c>
      <c r="H431" s="122">
        <v>0</v>
      </c>
      <c r="I431" s="122">
        <v>0</v>
      </c>
      <c r="J431" s="122">
        <v>0</v>
      </c>
      <c r="K431" s="122">
        <v>0</v>
      </c>
      <c r="L431" s="122">
        <v>0</v>
      </c>
      <c r="M431" s="122">
        <v>0</v>
      </c>
      <c r="N431" s="122">
        <v>0</v>
      </c>
      <c r="O431" s="122">
        <v>0</v>
      </c>
      <c r="P431" s="122">
        <v>0</v>
      </c>
      <c r="Q431" s="122">
        <v>0</v>
      </c>
      <c r="R431" s="122">
        <v>0</v>
      </c>
      <c r="S431" s="122">
        <v>0</v>
      </c>
      <c r="T431" s="122">
        <v>0</v>
      </c>
      <c r="U431" s="122">
        <v>0</v>
      </c>
      <c r="V431" s="122">
        <v>0</v>
      </c>
      <c r="W431" s="122">
        <v>0</v>
      </c>
      <c r="X431" s="122">
        <v>0</v>
      </c>
      <c r="Y431" s="122">
        <v>0</v>
      </c>
      <c r="Z431" s="122">
        <v>0</v>
      </c>
      <c r="AA431" s="122">
        <v>0</v>
      </c>
      <c r="AB431" s="122">
        <v>0</v>
      </c>
      <c r="AC431" s="122">
        <v>0</v>
      </c>
      <c r="AD431" s="122">
        <v>0</v>
      </c>
      <c r="AE431" s="122">
        <v>0</v>
      </c>
      <c r="AF431" s="122">
        <v>0</v>
      </c>
      <c r="AG431" s="122">
        <v>0</v>
      </c>
      <c r="AH431" s="122">
        <v>0</v>
      </c>
      <c r="AI431" s="122">
        <v>0</v>
      </c>
      <c r="AJ431" s="122">
        <v>0</v>
      </c>
      <c r="AK431" s="122">
        <v>0</v>
      </c>
      <c r="AL431" s="122">
        <v>0</v>
      </c>
    </row>
    <row r="432" spans="1:38" hidden="1" x14ac:dyDescent="0.25">
      <c r="A432" s="122" t="s">
        <v>1963</v>
      </c>
      <c r="B432" s="122">
        <v>1</v>
      </c>
      <c r="C432" s="122" t="s">
        <v>2143</v>
      </c>
      <c r="D432" s="122" t="s">
        <v>2127</v>
      </c>
      <c r="E432" s="122">
        <v>9</v>
      </c>
      <c r="F432" s="122">
        <v>0.37808329031490001</v>
      </c>
      <c r="G432" s="122">
        <v>0.3104272628284</v>
      </c>
      <c r="H432" s="122">
        <v>0.32427037109849999</v>
      </c>
      <c r="I432" s="122">
        <v>0.53801006853269995</v>
      </c>
      <c r="J432" s="122">
        <v>0.53939693305759995</v>
      </c>
      <c r="K432" s="122">
        <v>0.53694585552829999</v>
      </c>
      <c r="L432" s="122">
        <v>0.43581431588750003</v>
      </c>
      <c r="M432" s="122">
        <v>0.42474123199000002</v>
      </c>
      <c r="N432" s="122">
        <v>0.45128266962980002</v>
      </c>
      <c r="O432" s="122">
        <v>0.46565372432820001</v>
      </c>
      <c r="P432" s="122">
        <v>0.50936450707820002</v>
      </c>
      <c r="Q432" s="122">
        <v>0.49757130370660002</v>
      </c>
      <c r="R432" s="122">
        <v>0.45905914016350002</v>
      </c>
      <c r="S432" s="122">
        <v>0.4200584989301</v>
      </c>
      <c r="T432" s="122">
        <v>0.41986713115629998</v>
      </c>
      <c r="U432" s="122">
        <v>0.38936496778419999</v>
      </c>
      <c r="V432" s="122">
        <v>0.42731027576539998</v>
      </c>
      <c r="W432" s="122">
        <v>0.4050851067988</v>
      </c>
      <c r="X432" s="122">
        <v>0.62859173339980001</v>
      </c>
      <c r="Y432" s="122">
        <v>0.48487384542950002</v>
      </c>
      <c r="Z432" s="122">
        <v>0.31538487532550002</v>
      </c>
      <c r="AA432" s="122">
        <v>0.37935667695570002</v>
      </c>
      <c r="AB432" s="122">
        <v>0.42173851206750002</v>
      </c>
      <c r="AC432" s="122">
        <v>0.50836017557479996</v>
      </c>
      <c r="AD432" s="122">
        <v>0.56892433819900001</v>
      </c>
      <c r="AE432" s="122">
        <v>0.56804737006270001</v>
      </c>
      <c r="AF432" s="122">
        <v>0.55145265799230003</v>
      </c>
      <c r="AG432" s="122">
        <v>0.5003813246487</v>
      </c>
      <c r="AH432" s="122">
        <v>0.51155933582890001</v>
      </c>
      <c r="AI432" s="122">
        <v>0.62446470321879999</v>
      </c>
      <c r="AJ432" s="122">
        <v>0.52955028629409995</v>
      </c>
      <c r="AK432" s="122">
        <v>0.5371738474637</v>
      </c>
      <c r="AL432" s="122">
        <v>0</v>
      </c>
    </row>
    <row r="433" spans="1:38" hidden="1" x14ac:dyDescent="0.25">
      <c r="A433" s="122" t="s">
        <v>1963</v>
      </c>
      <c r="B433" s="122">
        <v>1</v>
      </c>
      <c r="C433" s="122" t="s">
        <v>2143</v>
      </c>
      <c r="D433" s="122" t="s">
        <v>2128</v>
      </c>
      <c r="E433" s="122">
        <v>9</v>
      </c>
      <c r="F433" s="122">
        <v>0.2462069330644</v>
      </c>
      <c r="G433" s="122">
        <v>0.33689932920999999</v>
      </c>
      <c r="H433" s="122">
        <v>0.36132309909159999</v>
      </c>
      <c r="I433" s="122">
        <v>0.4414908541102</v>
      </c>
      <c r="J433" s="122">
        <v>0.4420106379091</v>
      </c>
      <c r="K433" s="122">
        <v>0.47867266190509999</v>
      </c>
      <c r="L433" s="122">
        <v>0.49136630516599999</v>
      </c>
      <c r="M433" s="122">
        <v>0.51093820720399996</v>
      </c>
      <c r="N433" s="122">
        <v>0.50964416783510003</v>
      </c>
      <c r="O433" s="122">
        <v>0.51924292388769999</v>
      </c>
      <c r="P433" s="122">
        <v>0.56763705538539999</v>
      </c>
      <c r="Q433" s="122">
        <v>0.4664405790585</v>
      </c>
      <c r="R433" s="122">
        <v>0.49842688659989998</v>
      </c>
      <c r="S433" s="122">
        <v>0.61135681615549997</v>
      </c>
      <c r="T433" s="122">
        <v>0.64668141044219996</v>
      </c>
      <c r="U433" s="122">
        <v>0.62671283344689999</v>
      </c>
      <c r="V433" s="122">
        <v>0.64866510683129996</v>
      </c>
      <c r="W433" s="122">
        <v>0.57084127611769997</v>
      </c>
      <c r="X433" s="122">
        <v>0.66296866614939998</v>
      </c>
      <c r="Y433" s="122">
        <v>0.50055218699869997</v>
      </c>
      <c r="Z433" s="122">
        <v>0.48361738341299998</v>
      </c>
      <c r="AA433" s="122">
        <v>0.55247594883060003</v>
      </c>
      <c r="AB433" s="122">
        <v>0.31716679671409997</v>
      </c>
      <c r="AC433" s="122">
        <v>0.3159234401455</v>
      </c>
      <c r="AD433" s="122">
        <v>0.33832643521209999</v>
      </c>
      <c r="AE433" s="122">
        <v>0.33694070558209999</v>
      </c>
      <c r="AF433" s="122">
        <v>0.33275211274040001</v>
      </c>
      <c r="AG433" s="122">
        <v>0.38157016926670001</v>
      </c>
      <c r="AH433" s="122">
        <v>0.32815899228079998</v>
      </c>
      <c r="AI433" s="122">
        <v>0.31478258036259998</v>
      </c>
      <c r="AJ433" s="122">
        <v>0.30718679895869999</v>
      </c>
      <c r="AK433" s="122">
        <v>0.29218199949570001</v>
      </c>
      <c r="AL433" s="122">
        <v>0</v>
      </c>
    </row>
    <row r="434" spans="1:38" hidden="1" x14ac:dyDescent="0.25">
      <c r="A434" s="122" t="s">
        <v>1981</v>
      </c>
      <c r="B434" s="122">
        <v>1</v>
      </c>
      <c r="C434" s="122" t="s">
        <v>2144</v>
      </c>
      <c r="D434" s="122" t="s">
        <v>2080</v>
      </c>
      <c r="E434" s="122">
        <v>10</v>
      </c>
      <c r="F434" s="122">
        <v>0.83664043141519995</v>
      </c>
      <c r="G434" s="122">
        <v>0.8978676345594</v>
      </c>
      <c r="H434" s="122">
        <v>0.88210097136179999</v>
      </c>
      <c r="I434" s="122">
        <v>0.85984364015199999</v>
      </c>
      <c r="J434" s="122">
        <v>0.98088229039660002</v>
      </c>
      <c r="K434" s="122">
        <v>1.1613852951615</v>
      </c>
      <c r="L434" s="122">
        <v>1.1723519043916</v>
      </c>
      <c r="M434" s="122">
        <v>1.0948157055686001</v>
      </c>
      <c r="N434" s="122">
        <v>0.97800288168820004</v>
      </c>
      <c r="O434" s="122">
        <v>0.85526401780600003</v>
      </c>
      <c r="P434" s="122">
        <v>0.75169421976280004</v>
      </c>
      <c r="Q434" s="122">
        <v>0.73422462418709999</v>
      </c>
      <c r="R434" s="122">
        <v>0.83744830056840003</v>
      </c>
      <c r="S434" s="122">
        <v>0.86187017827250001</v>
      </c>
      <c r="T434" s="122">
        <v>0.84077305549199999</v>
      </c>
      <c r="U434" s="122">
        <v>0.79287485330840002</v>
      </c>
      <c r="V434" s="122">
        <v>0.70339638512769997</v>
      </c>
      <c r="W434" s="122">
        <v>0.66464380962239999</v>
      </c>
      <c r="X434" s="122">
        <v>0.62681578575770003</v>
      </c>
      <c r="Y434" s="122">
        <v>0.57225721996080003</v>
      </c>
      <c r="Z434" s="122">
        <v>0.48471898911599998</v>
      </c>
      <c r="AA434" s="122">
        <v>0.45433272277600001</v>
      </c>
      <c r="AB434" s="122">
        <v>0.42880775243710001</v>
      </c>
      <c r="AC434" s="122">
        <v>0.44087976385330002</v>
      </c>
      <c r="AD434" s="122">
        <v>0.44674152552919999</v>
      </c>
      <c r="AE434" s="122">
        <v>0.44909435525449998</v>
      </c>
      <c r="AF434" s="122">
        <v>0.32129285202919999</v>
      </c>
      <c r="AG434" s="122">
        <v>0.33234713472819999</v>
      </c>
      <c r="AH434" s="122">
        <v>0.38044746364280002</v>
      </c>
      <c r="AI434" s="122">
        <v>0.4139556707457</v>
      </c>
      <c r="AJ434" s="122">
        <v>0.30730442392360002</v>
      </c>
      <c r="AK434" s="122">
        <v>0.2723742039839</v>
      </c>
      <c r="AL434" s="122">
        <v>0</v>
      </c>
    </row>
    <row r="435" spans="1:38" hidden="1" x14ac:dyDescent="0.25">
      <c r="A435" s="122" t="s">
        <v>1981</v>
      </c>
      <c r="B435" s="122">
        <v>1</v>
      </c>
      <c r="C435" s="122" t="s">
        <v>2144</v>
      </c>
      <c r="D435" s="122" t="s">
        <v>2081</v>
      </c>
      <c r="E435" s="122">
        <v>10</v>
      </c>
      <c r="F435" s="122">
        <v>4.3409516525400003E-2</v>
      </c>
      <c r="G435" s="122">
        <v>3.8638253147300003E-2</v>
      </c>
      <c r="H435" s="122">
        <v>4.6473622855799999E-2</v>
      </c>
      <c r="I435" s="122">
        <v>4.0587398094900001E-2</v>
      </c>
      <c r="J435" s="122">
        <v>4.6472667200700001E-2</v>
      </c>
      <c r="K435" s="122">
        <v>4.79637343672E-2</v>
      </c>
      <c r="L435" s="122">
        <v>4.7891795349699999E-2</v>
      </c>
      <c r="M435" s="122">
        <v>4.86356855113E-2</v>
      </c>
      <c r="N435" s="122">
        <v>4.7229065132200002E-2</v>
      </c>
      <c r="O435" s="122">
        <v>4.5658432853099999E-2</v>
      </c>
      <c r="P435" s="122">
        <v>4.5788418621900001E-2</v>
      </c>
      <c r="Q435" s="122">
        <v>4.4869430649400001E-2</v>
      </c>
      <c r="R435" s="122">
        <v>4.0714473175299998E-2</v>
      </c>
      <c r="S435" s="122">
        <v>4.4160052126099997E-2</v>
      </c>
      <c r="T435" s="122">
        <v>4.4007352601399999E-2</v>
      </c>
      <c r="U435" s="122">
        <v>4.08761304683E-2</v>
      </c>
      <c r="V435" s="122">
        <v>4.69943092777E-2</v>
      </c>
      <c r="W435" s="122">
        <v>4.2042612282599999E-2</v>
      </c>
      <c r="X435" s="122">
        <v>4.4103128861700001E-2</v>
      </c>
      <c r="Y435" s="122">
        <v>4.3564936813700002E-2</v>
      </c>
      <c r="Z435" s="122">
        <v>2.0125542244899999E-2</v>
      </c>
      <c r="AA435" s="122">
        <v>2.5208333994299999E-2</v>
      </c>
      <c r="AB435" s="122">
        <v>2.99900106072E-2</v>
      </c>
      <c r="AC435" s="122">
        <v>3.4973023215600002E-2</v>
      </c>
      <c r="AD435" s="122">
        <v>3.4675757252199998E-2</v>
      </c>
      <c r="AE435" s="122">
        <v>3.4651859158800001E-2</v>
      </c>
      <c r="AF435" s="122">
        <v>2.2100413122E-2</v>
      </c>
      <c r="AG435" s="122">
        <v>1.7483122913099999E-2</v>
      </c>
      <c r="AH435" s="122">
        <v>1.610146589E-2</v>
      </c>
      <c r="AI435" s="122">
        <v>1.91898820894E-2</v>
      </c>
      <c r="AJ435" s="122">
        <v>1.28554543687E-2</v>
      </c>
      <c r="AK435" s="122">
        <v>1.1029521754699999E-2</v>
      </c>
      <c r="AL435" s="122">
        <v>0</v>
      </c>
    </row>
    <row r="436" spans="1:38" hidden="1" x14ac:dyDescent="0.25">
      <c r="A436" s="122" t="s">
        <v>1981</v>
      </c>
      <c r="B436" s="122">
        <v>1</v>
      </c>
      <c r="C436" s="122" t="s">
        <v>2144</v>
      </c>
      <c r="D436" s="122" t="s">
        <v>2082</v>
      </c>
      <c r="E436" s="122">
        <v>10</v>
      </c>
      <c r="F436" s="122">
        <v>1.8185306159299999E-2</v>
      </c>
      <c r="G436" s="122">
        <v>1.8448731378500002E-2</v>
      </c>
      <c r="H436" s="122">
        <v>2.0036047629299999E-2</v>
      </c>
      <c r="I436" s="122">
        <v>2.1138697254899998E-2</v>
      </c>
      <c r="J436" s="122">
        <v>2.16931872147E-2</v>
      </c>
      <c r="K436" s="122">
        <v>2.1550661053800001E-2</v>
      </c>
      <c r="L436" s="122">
        <v>2.23943220199E-2</v>
      </c>
      <c r="M436" s="122">
        <v>2.3132866922499998E-2</v>
      </c>
      <c r="N436" s="122">
        <v>2.30067188498E-2</v>
      </c>
      <c r="O436" s="122">
        <v>2.1107907694099998E-2</v>
      </c>
      <c r="P436" s="122">
        <v>2.0651373858500001E-2</v>
      </c>
      <c r="Q436" s="122">
        <v>2.0911718075099998E-2</v>
      </c>
      <c r="R436" s="122">
        <v>2.1327218082800001E-2</v>
      </c>
      <c r="S436" s="122">
        <v>2.2930413633899999E-2</v>
      </c>
      <c r="T436" s="122">
        <v>2.2485147679700002E-2</v>
      </c>
      <c r="U436" s="122">
        <v>2.3218092392200001E-2</v>
      </c>
      <c r="V436" s="122">
        <v>2.38365455375E-2</v>
      </c>
      <c r="W436" s="122">
        <v>2.3498007852499999E-2</v>
      </c>
      <c r="X436" s="122">
        <v>2.32242846872E-2</v>
      </c>
      <c r="Y436" s="122">
        <v>2.23047980855E-2</v>
      </c>
      <c r="Z436" s="122">
        <v>1.6773692048899998E-2</v>
      </c>
      <c r="AA436" s="122">
        <v>1.8849812822499999E-2</v>
      </c>
      <c r="AB436" s="122">
        <v>2.1967161321E-2</v>
      </c>
      <c r="AC436" s="122">
        <v>2.27843736677E-2</v>
      </c>
      <c r="AD436" s="122">
        <v>2.5862340999900001E-2</v>
      </c>
      <c r="AE436" s="122">
        <v>2.32018789027E-2</v>
      </c>
      <c r="AF436" s="122">
        <v>1.6674031162599998E-2</v>
      </c>
      <c r="AG436" s="122">
        <v>1.5573591311E-2</v>
      </c>
      <c r="AH436" s="122">
        <v>3.2955644805200003E-2</v>
      </c>
      <c r="AI436" s="122">
        <v>1.9018603448799999E-2</v>
      </c>
      <c r="AJ436" s="122">
        <v>1.9145263535600001E-2</v>
      </c>
      <c r="AK436" s="122">
        <v>1.74139696229E-2</v>
      </c>
      <c r="AL436" s="122">
        <v>0</v>
      </c>
    </row>
    <row r="437" spans="1:38" hidden="1" x14ac:dyDescent="0.25">
      <c r="A437" s="122" t="s">
        <v>1981</v>
      </c>
      <c r="B437" s="122">
        <v>1</v>
      </c>
      <c r="C437" s="122" t="s">
        <v>2144</v>
      </c>
      <c r="D437" s="122" t="s">
        <v>2135</v>
      </c>
      <c r="E437" s="122">
        <v>10</v>
      </c>
      <c r="F437" s="122">
        <v>0</v>
      </c>
      <c r="G437" s="122">
        <v>0</v>
      </c>
      <c r="H437" s="122">
        <v>0</v>
      </c>
      <c r="I437" s="122">
        <v>0</v>
      </c>
      <c r="J437" s="122">
        <v>0</v>
      </c>
      <c r="K437" s="122">
        <v>0</v>
      </c>
      <c r="L437" s="122">
        <v>0</v>
      </c>
      <c r="M437" s="122">
        <v>0</v>
      </c>
      <c r="N437" s="122">
        <v>0</v>
      </c>
      <c r="O437" s="122">
        <v>0</v>
      </c>
      <c r="P437" s="122">
        <v>0</v>
      </c>
      <c r="Q437" s="122">
        <v>0</v>
      </c>
      <c r="R437" s="122">
        <v>0</v>
      </c>
      <c r="S437" s="122">
        <v>0</v>
      </c>
      <c r="T437" s="122">
        <v>0</v>
      </c>
      <c r="U437" s="122">
        <v>0</v>
      </c>
      <c r="V437" s="122">
        <v>0</v>
      </c>
      <c r="W437" s="122">
        <v>0</v>
      </c>
      <c r="X437" s="122">
        <v>0</v>
      </c>
      <c r="Y437" s="122">
        <v>0</v>
      </c>
      <c r="Z437" s="122">
        <v>0</v>
      </c>
      <c r="AA437" s="122">
        <v>0</v>
      </c>
      <c r="AB437" s="122">
        <v>0</v>
      </c>
      <c r="AC437" s="122">
        <v>0</v>
      </c>
      <c r="AD437" s="122">
        <v>0</v>
      </c>
      <c r="AE437" s="122">
        <v>0</v>
      </c>
      <c r="AF437" s="122">
        <v>0</v>
      </c>
      <c r="AG437" s="122">
        <v>0</v>
      </c>
      <c r="AH437" s="122">
        <v>0</v>
      </c>
      <c r="AI437" s="122">
        <v>0</v>
      </c>
      <c r="AJ437" s="122">
        <v>0</v>
      </c>
      <c r="AK437" s="122">
        <v>0</v>
      </c>
      <c r="AL437" s="122">
        <v>0</v>
      </c>
    </row>
    <row r="438" spans="1:38" hidden="1" x14ac:dyDescent="0.25">
      <c r="A438" s="122" t="s">
        <v>1981</v>
      </c>
      <c r="B438" s="122">
        <v>1</v>
      </c>
      <c r="C438" s="122" t="s">
        <v>2144</v>
      </c>
      <c r="D438" s="122" t="s">
        <v>2083</v>
      </c>
      <c r="E438" s="122">
        <v>10</v>
      </c>
      <c r="F438" s="122">
        <v>2.1978808092000001E-3</v>
      </c>
      <c r="G438" s="122">
        <v>2.2876502446999999E-3</v>
      </c>
      <c r="H438" s="122">
        <v>2.3141202666000001E-3</v>
      </c>
      <c r="I438" s="122">
        <v>2.3521686513E-3</v>
      </c>
      <c r="J438" s="122">
        <v>9.2783922999999994E-5</v>
      </c>
      <c r="K438" s="122">
        <v>1.1267230330000001E-4</v>
      </c>
      <c r="L438" s="122">
        <v>1.427436175E-4</v>
      </c>
      <c r="M438" s="122">
        <v>1.528598186E-4</v>
      </c>
      <c r="N438" s="122">
        <v>1.5824001850000001E-4</v>
      </c>
      <c r="O438" s="122">
        <v>1.4040640420000001E-4</v>
      </c>
      <c r="P438" s="122">
        <v>1.2604332849999999E-4</v>
      </c>
      <c r="Q438" s="122">
        <v>1.42603046E-4</v>
      </c>
      <c r="R438" s="122">
        <v>1.5880278329999999E-4</v>
      </c>
      <c r="S438" s="122">
        <v>1.276245762E-4</v>
      </c>
      <c r="T438" s="122">
        <v>1.431102444E-4</v>
      </c>
      <c r="U438" s="122">
        <v>1.391065489E-4</v>
      </c>
      <c r="V438" s="122">
        <v>1.641447812E-4</v>
      </c>
      <c r="W438" s="122">
        <v>1.3636860280000001E-4</v>
      </c>
      <c r="X438" s="122">
        <v>1.7081860519999999E-4</v>
      </c>
      <c r="Y438" s="122">
        <v>1.6070309370000001E-4</v>
      </c>
      <c r="Z438" s="122">
        <v>1.481004725E-4</v>
      </c>
      <c r="AA438" s="122">
        <v>1.4163986400000001E-4</v>
      </c>
      <c r="AB438" s="122">
        <v>2.029451209E-4</v>
      </c>
      <c r="AC438" s="122">
        <v>2.4373914470000001E-4</v>
      </c>
      <c r="AD438" s="122">
        <v>2.372578433E-4</v>
      </c>
      <c r="AE438" s="122">
        <v>1.6237949120000001E-4</v>
      </c>
      <c r="AF438" s="122">
        <v>2.4329285700000001E-5</v>
      </c>
      <c r="AG438" s="122">
        <v>3.7664204199999998E-5</v>
      </c>
      <c r="AH438" s="122">
        <v>3.6192027100000001E-5</v>
      </c>
      <c r="AI438" s="122">
        <v>2.79319069E-5</v>
      </c>
      <c r="AJ438" s="122">
        <v>1.7429762700000001E-5</v>
      </c>
      <c r="AK438" s="122">
        <v>1.46066107E-5</v>
      </c>
      <c r="AL438" s="122">
        <v>0</v>
      </c>
    </row>
    <row r="439" spans="1:38" x14ac:dyDescent="0.25">
      <c r="A439" s="122" t="s">
        <v>1981</v>
      </c>
      <c r="B439" s="122">
        <v>1</v>
      </c>
      <c r="C439" s="122" t="s">
        <v>2144</v>
      </c>
      <c r="D439" s="122" t="s">
        <v>2084</v>
      </c>
      <c r="E439" s="122">
        <v>10</v>
      </c>
      <c r="F439" s="122">
        <v>0.71615186588449997</v>
      </c>
      <c r="G439" s="122">
        <v>0.69526349553029998</v>
      </c>
      <c r="H439" s="122">
        <v>0.64726345076330005</v>
      </c>
      <c r="I439" s="122">
        <v>0.66081281917580004</v>
      </c>
      <c r="J439" s="122">
        <v>0.6784634943358</v>
      </c>
      <c r="K439" s="122">
        <v>0.68333633365250002</v>
      </c>
      <c r="L439" s="122">
        <v>0.70975563146739995</v>
      </c>
      <c r="M439" s="122">
        <v>0.7308262277691</v>
      </c>
      <c r="N439" s="122">
        <v>0.75240798273279996</v>
      </c>
      <c r="O439" s="122">
        <v>0.72562294551740003</v>
      </c>
      <c r="P439" s="122">
        <v>0.7381384638731</v>
      </c>
      <c r="Q439" s="122">
        <v>0.73944981660450004</v>
      </c>
      <c r="R439" s="122">
        <v>0.75725000709199997</v>
      </c>
      <c r="S439" s="122">
        <v>0.76393120400509995</v>
      </c>
      <c r="T439" s="122">
        <v>0.76566193970630003</v>
      </c>
      <c r="U439" s="122">
        <v>0.75071575627779996</v>
      </c>
      <c r="V439" s="122">
        <v>0.77047633857679998</v>
      </c>
      <c r="W439" s="122">
        <v>0.75898240990459998</v>
      </c>
      <c r="X439" s="122">
        <v>0.75637828919119998</v>
      </c>
      <c r="Y439" s="122">
        <v>0.73484167307619996</v>
      </c>
      <c r="Z439" s="122">
        <v>0.78030220933780003</v>
      </c>
      <c r="AA439" s="122">
        <v>0.85476277237539999</v>
      </c>
      <c r="AB439" s="122">
        <v>0.93868855642610005</v>
      </c>
      <c r="AC439" s="122">
        <v>1.0225811936963001</v>
      </c>
      <c r="AD439" s="122">
        <v>1.0605024509886001</v>
      </c>
      <c r="AE439" s="122">
        <v>0.98536258352719996</v>
      </c>
      <c r="AF439" s="122">
        <v>0.75864075126340003</v>
      </c>
      <c r="AG439" s="122">
        <v>0.7238768561351</v>
      </c>
      <c r="AH439" s="122">
        <v>0.77192834299349999</v>
      </c>
      <c r="AI439" s="122">
        <v>0.9119589260398</v>
      </c>
      <c r="AJ439" s="122">
        <v>0.71148019975599996</v>
      </c>
      <c r="AK439" s="122">
        <v>0.65353880372079998</v>
      </c>
      <c r="AL439" s="122">
        <v>0</v>
      </c>
    </row>
    <row r="440" spans="1:38" hidden="1" x14ac:dyDescent="0.25">
      <c r="A440" s="122" t="s">
        <v>1981</v>
      </c>
      <c r="B440" s="122">
        <v>1</v>
      </c>
      <c r="C440" s="122" t="s">
        <v>2144</v>
      </c>
      <c r="D440" s="122" t="s">
        <v>474</v>
      </c>
      <c r="E440" s="122">
        <v>10</v>
      </c>
      <c r="F440" s="122">
        <v>4.9357709795899998E-2</v>
      </c>
      <c r="G440" s="122">
        <v>5.35620580602E-2</v>
      </c>
      <c r="H440" s="122">
        <v>6.7422712250800002E-2</v>
      </c>
      <c r="I440" s="122">
        <v>7.5291065338099997E-2</v>
      </c>
      <c r="J440" s="122">
        <v>7.4540149466999994E-2</v>
      </c>
      <c r="K440" s="122">
        <v>6.1881150566500003E-2</v>
      </c>
      <c r="L440" s="122">
        <v>5.9757159960300003E-2</v>
      </c>
      <c r="M440" s="122">
        <v>5.9914042735500002E-2</v>
      </c>
      <c r="N440" s="122">
        <v>5.6964815183700002E-2</v>
      </c>
      <c r="O440" s="122">
        <v>6.5208226167400005E-2</v>
      </c>
      <c r="P440" s="122">
        <v>5.2267438065399997E-2</v>
      </c>
      <c r="Q440" s="122">
        <v>5.3342507104999999E-2</v>
      </c>
      <c r="R440" s="122">
        <v>5.53379014451E-2</v>
      </c>
      <c r="S440" s="122">
        <v>6.1645906107799998E-2</v>
      </c>
      <c r="T440" s="122">
        <v>6.7088062638400003E-2</v>
      </c>
      <c r="U440" s="122">
        <v>6.8730161750800003E-2</v>
      </c>
      <c r="V440" s="122">
        <v>7.8178599413799996E-2</v>
      </c>
      <c r="W440" s="122">
        <v>8.4066084405599997E-2</v>
      </c>
      <c r="X440" s="122">
        <v>0.10573023338949999</v>
      </c>
      <c r="Y440" s="122">
        <v>0.1185129307293</v>
      </c>
      <c r="Z440" s="122">
        <v>0.1532970572391</v>
      </c>
      <c r="AA440" s="122">
        <v>0.24881724655840001</v>
      </c>
      <c r="AB440" s="122">
        <v>0.30009147867660002</v>
      </c>
      <c r="AC440" s="122">
        <v>0.31643190343549998</v>
      </c>
      <c r="AD440" s="122">
        <v>0.42476496229900002</v>
      </c>
      <c r="AE440" s="122">
        <v>0.46992514462090001</v>
      </c>
      <c r="AF440" s="122">
        <v>0.41278769285349998</v>
      </c>
      <c r="AG440" s="122">
        <v>0.46131722276640003</v>
      </c>
      <c r="AH440" s="122">
        <v>0.65828149401699998</v>
      </c>
      <c r="AI440" s="122">
        <v>0.65644581289040005</v>
      </c>
      <c r="AJ440" s="122">
        <v>0.37013311109570002</v>
      </c>
      <c r="AK440" s="122">
        <v>0.29056435389759999</v>
      </c>
      <c r="AL440" s="122">
        <v>0</v>
      </c>
    </row>
    <row r="441" spans="1:38" hidden="1" x14ac:dyDescent="0.25">
      <c r="A441" s="122" t="s">
        <v>1981</v>
      </c>
      <c r="B441" s="122">
        <v>1</v>
      </c>
      <c r="C441" s="122" t="s">
        <v>2144</v>
      </c>
      <c r="D441" s="122" t="s">
        <v>2085</v>
      </c>
      <c r="E441" s="122">
        <v>10</v>
      </c>
      <c r="F441" s="122">
        <v>0</v>
      </c>
      <c r="G441" s="122">
        <v>0</v>
      </c>
      <c r="H441" s="122">
        <v>0</v>
      </c>
      <c r="I441" s="122">
        <v>0</v>
      </c>
      <c r="J441" s="122">
        <v>0</v>
      </c>
      <c r="K441" s="122">
        <v>0</v>
      </c>
      <c r="L441" s="122">
        <v>0</v>
      </c>
      <c r="M441" s="122">
        <v>0</v>
      </c>
      <c r="N441" s="122">
        <v>0</v>
      </c>
      <c r="O441" s="122">
        <v>0</v>
      </c>
      <c r="P441" s="122">
        <v>0</v>
      </c>
      <c r="Q441" s="122">
        <v>0</v>
      </c>
      <c r="R441" s="122">
        <v>0</v>
      </c>
      <c r="S441" s="122">
        <v>0</v>
      </c>
      <c r="T441" s="122">
        <v>0</v>
      </c>
      <c r="U441" s="122">
        <v>0</v>
      </c>
      <c r="V441" s="122">
        <v>0</v>
      </c>
      <c r="W441" s="122">
        <v>0</v>
      </c>
      <c r="X441" s="122">
        <v>0</v>
      </c>
      <c r="Y441" s="122">
        <v>0</v>
      </c>
      <c r="Z441" s="122">
        <v>0</v>
      </c>
      <c r="AA441" s="122">
        <v>0</v>
      </c>
      <c r="AB441" s="122">
        <v>0</v>
      </c>
      <c r="AC441" s="122">
        <v>0</v>
      </c>
      <c r="AD441" s="122">
        <v>0</v>
      </c>
      <c r="AE441" s="122">
        <v>0</v>
      </c>
      <c r="AF441" s="122">
        <v>0</v>
      </c>
      <c r="AG441" s="122">
        <v>0</v>
      </c>
      <c r="AH441" s="122">
        <v>0</v>
      </c>
      <c r="AI441" s="122">
        <v>0</v>
      </c>
      <c r="AJ441" s="122">
        <v>0</v>
      </c>
      <c r="AK441" s="122">
        <v>0</v>
      </c>
      <c r="AL441" s="122">
        <v>0</v>
      </c>
    </row>
    <row r="442" spans="1:38" hidden="1" x14ac:dyDescent="0.25">
      <c r="A442" s="122" t="s">
        <v>1981</v>
      </c>
      <c r="B442" s="122">
        <v>1</v>
      </c>
      <c r="C442" s="122" t="s">
        <v>2144</v>
      </c>
      <c r="D442" s="122" t="s">
        <v>2086</v>
      </c>
      <c r="E442" s="122">
        <v>10</v>
      </c>
      <c r="F442" s="122">
        <v>0</v>
      </c>
      <c r="G442" s="122">
        <v>0</v>
      </c>
      <c r="H442" s="122">
        <v>0</v>
      </c>
      <c r="I442" s="122">
        <v>0</v>
      </c>
      <c r="J442" s="122">
        <v>0</v>
      </c>
      <c r="K442" s="122">
        <v>0</v>
      </c>
      <c r="L442" s="122">
        <v>0</v>
      </c>
      <c r="M442" s="122">
        <v>0</v>
      </c>
      <c r="N442" s="122">
        <v>0</v>
      </c>
      <c r="O442" s="122">
        <v>0</v>
      </c>
      <c r="P442" s="122">
        <v>0</v>
      </c>
      <c r="Q442" s="122">
        <v>0</v>
      </c>
      <c r="R442" s="122">
        <v>0</v>
      </c>
      <c r="S442" s="122">
        <v>0</v>
      </c>
      <c r="T442" s="122">
        <v>0</v>
      </c>
      <c r="U442" s="122">
        <v>0</v>
      </c>
      <c r="V442" s="122">
        <v>0</v>
      </c>
      <c r="W442" s="122">
        <v>0</v>
      </c>
      <c r="X442" s="122">
        <v>0</v>
      </c>
      <c r="Y442" s="122">
        <v>0</v>
      </c>
      <c r="Z442" s="122">
        <v>0</v>
      </c>
      <c r="AA442" s="122">
        <v>0</v>
      </c>
      <c r="AB442" s="122">
        <v>0</v>
      </c>
      <c r="AC442" s="122">
        <v>0</v>
      </c>
      <c r="AD442" s="122">
        <v>0</v>
      </c>
      <c r="AE442" s="122">
        <v>0</v>
      </c>
      <c r="AF442" s="122">
        <v>0</v>
      </c>
      <c r="AG442" s="122">
        <v>0</v>
      </c>
      <c r="AH442" s="122">
        <v>0</v>
      </c>
      <c r="AI442" s="122">
        <v>0</v>
      </c>
      <c r="AJ442" s="122">
        <v>0</v>
      </c>
      <c r="AK442" s="122">
        <v>0</v>
      </c>
      <c r="AL442" s="122">
        <v>0</v>
      </c>
    </row>
    <row r="443" spans="1:38" hidden="1" x14ac:dyDescent="0.25">
      <c r="A443" s="122" t="s">
        <v>1981</v>
      </c>
      <c r="B443" s="122">
        <v>1</v>
      </c>
      <c r="C443" s="122" t="s">
        <v>2144</v>
      </c>
      <c r="D443" s="122" t="s">
        <v>2087</v>
      </c>
      <c r="E443" s="122">
        <v>10</v>
      </c>
      <c r="F443" s="122">
        <v>3.0531415011400002E-2</v>
      </c>
      <c r="G443" s="122">
        <v>3.04961426625E-2</v>
      </c>
      <c r="H443" s="122">
        <v>3.08188718039E-2</v>
      </c>
      <c r="I443" s="122">
        <v>3.1593972263899997E-2</v>
      </c>
      <c r="J443" s="122">
        <v>3.2339737697100003E-2</v>
      </c>
      <c r="K443" s="122">
        <v>3.1775805625700003E-2</v>
      </c>
      <c r="L443" s="122">
        <v>3.2367294969899998E-2</v>
      </c>
      <c r="M443" s="122">
        <v>3.3150902786399997E-2</v>
      </c>
      <c r="N443" s="122">
        <v>3.3664517937299999E-2</v>
      </c>
      <c r="O443" s="122">
        <v>3.5448981131100003E-2</v>
      </c>
      <c r="P443" s="122">
        <v>3.56147445745E-2</v>
      </c>
      <c r="Q443" s="122">
        <v>3.6785515916099999E-2</v>
      </c>
      <c r="R443" s="122">
        <v>3.9440234977399999E-2</v>
      </c>
      <c r="S443" s="122">
        <v>3.9800238674600003E-2</v>
      </c>
      <c r="T443" s="122">
        <v>3.96928138537E-2</v>
      </c>
      <c r="U443" s="122">
        <v>3.8366876278300002E-2</v>
      </c>
      <c r="V443" s="122">
        <v>4.1269961211800002E-2</v>
      </c>
      <c r="W443" s="122">
        <v>3.9798227473199999E-2</v>
      </c>
      <c r="X443" s="122">
        <v>3.8058984266899999E-2</v>
      </c>
      <c r="Y443" s="122">
        <v>3.6957618352800002E-2</v>
      </c>
      <c r="Z443" s="122">
        <v>0</v>
      </c>
      <c r="AA443" s="122">
        <v>4.7703668384099999E-2</v>
      </c>
      <c r="AB443" s="122">
        <v>9.3112807770600006E-2</v>
      </c>
      <c r="AC443" s="122">
        <v>8.3517064705599997E-2</v>
      </c>
      <c r="AD443" s="122">
        <v>8.2934632027499997E-2</v>
      </c>
      <c r="AE443" s="122">
        <v>0.10544375316479999</v>
      </c>
      <c r="AF443" s="122">
        <v>7.9430968584000006E-2</v>
      </c>
      <c r="AG443" s="122">
        <v>6.6206617692700004E-2</v>
      </c>
      <c r="AH443" s="122">
        <v>9.1308039353299994E-2</v>
      </c>
      <c r="AI443" s="122">
        <v>0.10735366566600001</v>
      </c>
      <c r="AJ443" s="122">
        <v>0.1090746570389</v>
      </c>
      <c r="AK443" s="122">
        <v>0.1160498058755</v>
      </c>
      <c r="AL443" s="122">
        <v>0</v>
      </c>
    </row>
    <row r="444" spans="1:38" hidden="1" x14ac:dyDescent="0.25">
      <c r="A444" s="122" t="s">
        <v>1981</v>
      </c>
      <c r="B444" s="122">
        <v>1</v>
      </c>
      <c r="C444" s="122" t="s">
        <v>2144</v>
      </c>
      <c r="D444" s="122" t="s">
        <v>2088</v>
      </c>
      <c r="E444" s="122">
        <v>10</v>
      </c>
      <c r="F444" s="122">
        <v>0</v>
      </c>
      <c r="G444" s="122">
        <v>0</v>
      </c>
      <c r="H444" s="122">
        <v>0</v>
      </c>
      <c r="I444" s="122">
        <v>0</v>
      </c>
      <c r="J444" s="122">
        <v>0</v>
      </c>
      <c r="K444" s="122">
        <v>0</v>
      </c>
      <c r="L444" s="122">
        <v>0</v>
      </c>
      <c r="M444" s="122">
        <v>0</v>
      </c>
      <c r="N444" s="122">
        <v>0</v>
      </c>
      <c r="O444" s="122">
        <v>0</v>
      </c>
      <c r="P444" s="122">
        <v>0</v>
      </c>
      <c r="Q444" s="122">
        <v>0</v>
      </c>
      <c r="R444" s="122">
        <v>0</v>
      </c>
      <c r="S444" s="122">
        <v>0</v>
      </c>
      <c r="T444" s="122">
        <v>0</v>
      </c>
      <c r="U444" s="122">
        <v>0</v>
      </c>
      <c r="V444" s="122">
        <v>0</v>
      </c>
      <c r="W444" s="122">
        <v>0</v>
      </c>
      <c r="X444" s="122">
        <v>0</v>
      </c>
      <c r="Y444" s="122">
        <v>0</v>
      </c>
      <c r="Z444" s="122">
        <v>0</v>
      </c>
      <c r="AA444" s="122">
        <v>2.69883E-8</v>
      </c>
      <c r="AB444" s="122">
        <v>4.8971663641999997E-3</v>
      </c>
      <c r="AC444" s="122">
        <v>5.4322796977000001E-3</v>
      </c>
      <c r="AD444" s="122">
        <v>5.7369400679000001E-3</v>
      </c>
      <c r="AE444" s="122">
        <v>5.9056854299999999E-3</v>
      </c>
      <c r="AF444" s="122">
        <v>3.8430894598000002E-3</v>
      </c>
      <c r="AG444" s="122">
        <v>3.6291882447000001E-3</v>
      </c>
      <c r="AH444" s="122">
        <v>3.7140503601000002E-3</v>
      </c>
      <c r="AI444" s="122">
        <v>4.7941610887000004E-3</v>
      </c>
      <c r="AJ444" s="122">
        <v>2.5963419982999998E-3</v>
      </c>
      <c r="AK444" s="122">
        <v>2.1222748699000001E-3</v>
      </c>
      <c r="AL444" s="122">
        <v>0</v>
      </c>
    </row>
    <row r="445" spans="1:38" hidden="1" x14ac:dyDescent="0.25">
      <c r="A445" s="122" t="s">
        <v>1981</v>
      </c>
      <c r="B445" s="122">
        <v>1</v>
      </c>
      <c r="C445" s="122" t="s">
        <v>2144</v>
      </c>
      <c r="D445" s="122" t="s">
        <v>2145</v>
      </c>
      <c r="E445" s="122">
        <v>10</v>
      </c>
      <c r="F445" s="122">
        <v>0.25866767752019998</v>
      </c>
      <c r="G445" s="122">
        <v>0.2526076411541</v>
      </c>
      <c r="H445" s="122">
        <v>0.21897705913339999</v>
      </c>
      <c r="I445" s="122">
        <v>0.22808251136159999</v>
      </c>
      <c r="J445" s="122">
        <v>0.23996264963790001</v>
      </c>
      <c r="K445" s="122">
        <v>0.28181959639440002</v>
      </c>
      <c r="L445" s="122">
        <v>0.30982355017820001</v>
      </c>
      <c r="M445" s="122">
        <v>0.35098916979040001</v>
      </c>
      <c r="N445" s="122">
        <v>0.34580721806140002</v>
      </c>
      <c r="O445" s="122">
        <v>0.27035518567860001</v>
      </c>
      <c r="P445" s="122">
        <v>0.2387237228728</v>
      </c>
      <c r="Q445" s="122">
        <v>0.233858478216</v>
      </c>
      <c r="R445" s="122">
        <v>0.2358939560469</v>
      </c>
      <c r="S445" s="122">
        <v>0.18792194546720001</v>
      </c>
      <c r="T445" s="122">
        <v>0.19239899685360001</v>
      </c>
      <c r="U445" s="122">
        <v>0.2026654559893</v>
      </c>
      <c r="V445" s="122">
        <v>0.1749468451208</v>
      </c>
      <c r="W445" s="122">
        <v>0.1818260836142</v>
      </c>
      <c r="X445" s="122">
        <v>0.34232342667769999</v>
      </c>
      <c r="Y445" s="122">
        <v>0.32565073486930002</v>
      </c>
      <c r="Z445" s="122">
        <v>0.41847053053639999</v>
      </c>
      <c r="AA445" s="122">
        <v>0.39808839607930002</v>
      </c>
      <c r="AB445" s="122">
        <v>0.40059321932160002</v>
      </c>
      <c r="AC445" s="122">
        <v>0.33649323697810002</v>
      </c>
      <c r="AD445" s="122">
        <v>0.35599589749310001</v>
      </c>
      <c r="AE445" s="122">
        <v>0.40086771803620003</v>
      </c>
      <c r="AF445" s="122">
        <v>0.38455020959039998</v>
      </c>
      <c r="AG445" s="122">
        <v>0.39286529780189999</v>
      </c>
      <c r="AH445" s="122">
        <v>0.42242988682909999</v>
      </c>
      <c r="AI445" s="122">
        <v>0.49522560171000002</v>
      </c>
      <c r="AJ445" s="122">
        <v>0.4845326130882</v>
      </c>
      <c r="AK445" s="122">
        <v>0.37358146662109998</v>
      </c>
      <c r="AL445" s="122">
        <v>0</v>
      </c>
    </row>
    <row r="446" spans="1:38" hidden="1" x14ac:dyDescent="0.25">
      <c r="A446" s="122" t="s">
        <v>1981</v>
      </c>
      <c r="B446" s="122">
        <v>1</v>
      </c>
      <c r="C446" s="122" t="s">
        <v>2144</v>
      </c>
      <c r="D446" s="122" t="s">
        <v>2089</v>
      </c>
      <c r="E446" s="122">
        <v>10</v>
      </c>
      <c r="F446" s="122">
        <v>1.1076361202999999E-3</v>
      </c>
      <c r="G446" s="122">
        <v>1.2067759311E-3</v>
      </c>
      <c r="H446" s="122">
        <v>1.2195467842E-3</v>
      </c>
      <c r="I446" s="122">
        <v>1.2502186167000001E-3</v>
      </c>
      <c r="J446" s="122">
        <v>1.2797296203E-3</v>
      </c>
      <c r="K446" s="122">
        <v>1.2574140227E-3</v>
      </c>
      <c r="L446" s="122">
        <v>1.2808201008999999E-3</v>
      </c>
      <c r="M446" s="122">
        <v>1.3118285816000001E-3</v>
      </c>
      <c r="N446" s="122">
        <v>1.3321530669999999E-3</v>
      </c>
      <c r="O446" s="122">
        <v>1.2192643191E-3</v>
      </c>
      <c r="P446" s="122">
        <v>4.4008028327999996E-3</v>
      </c>
      <c r="Q446" s="122">
        <v>1.2261838637999999E-3</v>
      </c>
      <c r="R446" s="122">
        <v>1.217012965E-3</v>
      </c>
      <c r="S446" s="122">
        <v>1.2281216505E-3</v>
      </c>
      <c r="T446" s="122">
        <v>1.2248068275000001E-3</v>
      </c>
      <c r="U446" s="122">
        <v>0</v>
      </c>
      <c r="V446" s="122">
        <v>0</v>
      </c>
      <c r="W446" s="122">
        <v>0</v>
      </c>
      <c r="X446" s="122">
        <v>0</v>
      </c>
      <c r="Y446" s="122">
        <v>0</v>
      </c>
      <c r="Z446" s="122">
        <v>4.3310884000000002E-6</v>
      </c>
      <c r="AA446" s="122">
        <v>3.1369905E-6</v>
      </c>
      <c r="AB446" s="122">
        <v>1.4212617E-6</v>
      </c>
      <c r="AC446" s="122">
        <v>0</v>
      </c>
      <c r="AD446" s="122">
        <v>0</v>
      </c>
      <c r="AE446" s="122">
        <v>0</v>
      </c>
      <c r="AF446" s="122">
        <v>0</v>
      </c>
      <c r="AG446" s="122">
        <v>0</v>
      </c>
      <c r="AH446" s="122">
        <v>0</v>
      </c>
      <c r="AI446" s="122">
        <v>0</v>
      </c>
      <c r="AJ446" s="122">
        <v>0</v>
      </c>
      <c r="AK446" s="122">
        <v>0</v>
      </c>
      <c r="AL446" s="122">
        <v>0</v>
      </c>
    </row>
    <row r="447" spans="1:38" hidden="1" x14ac:dyDescent="0.25">
      <c r="A447" s="122" t="s">
        <v>1981</v>
      </c>
      <c r="B447" s="122">
        <v>1</v>
      </c>
      <c r="C447" s="122" t="s">
        <v>2144</v>
      </c>
      <c r="D447" s="122" t="s">
        <v>2136</v>
      </c>
      <c r="E447" s="122">
        <v>10</v>
      </c>
      <c r="F447" s="122">
        <v>0</v>
      </c>
      <c r="G447" s="122">
        <v>0</v>
      </c>
      <c r="H447" s="122">
        <v>0</v>
      </c>
      <c r="I447" s="122">
        <v>0</v>
      </c>
      <c r="J447" s="122">
        <v>0</v>
      </c>
      <c r="K447" s="122">
        <v>0</v>
      </c>
      <c r="L447" s="122">
        <v>0</v>
      </c>
      <c r="M447" s="122">
        <v>0</v>
      </c>
      <c r="N447" s="122">
        <v>0</v>
      </c>
      <c r="O447" s="122">
        <v>0</v>
      </c>
      <c r="P447" s="122">
        <v>0</v>
      </c>
      <c r="Q447" s="122">
        <v>0</v>
      </c>
      <c r="R447" s="122">
        <v>0</v>
      </c>
      <c r="S447" s="122">
        <v>0</v>
      </c>
      <c r="T447" s="122">
        <v>0</v>
      </c>
      <c r="U447" s="122">
        <v>0</v>
      </c>
      <c r="V447" s="122">
        <v>0</v>
      </c>
      <c r="W447" s="122">
        <v>0</v>
      </c>
      <c r="X447" s="122">
        <v>0</v>
      </c>
      <c r="Y447" s="122">
        <v>0</v>
      </c>
      <c r="Z447" s="122">
        <v>0</v>
      </c>
      <c r="AA447" s="122">
        <v>0</v>
      </c>
      <c r="AB447" s="122">
        <v>0</v>
      </c>
      <c r="AC447" s="122">
        <v>0</v>
      </c>
      <c r="AD447" s="122">
        <v>0</v>
      </c>
      <c r="AE447" s="122">
        <v>0</v>
      </c>
      <c r="AF447" s="122">
        <v>0</v>
      </c>
      <c r="AG447" s="122">
        <v>0</v>
      </c>
      <c r="AH447" s="122">
        <v>0</v>
      </c>
      <c r="AI447" s="122">
        <v>0</v>
      </c>
      <c r="AJ447" s="122">
        <v>0</v>
      </c>
      <c r="AK447" s="122">
        <v>0</v>
      </c>
      <c r="AL447" s="122">
        <v>0</v>
      </c>
    </row>
    <row r="448" spans="1:38" hidden="1" x14ac:dyDescent="0.25">
      <c r="A448" s="122" t="s">
        <v>1981</v>
      </c>
      <c r="B448" s="122">
        <v>1</v>
      </c>
      <c r="C448" s="122" t="s">
        <v>2144</v>
      </c>
      <c r="D448" s="122" t="s">
        <v>2090</v>
      </c>
      <c r="E448" s="122">
        <v>10</v>
      </c>
      <c r="F448" s="122">
        <v>2.86777219572E-2</v>
      </c>
      <c r="G448" s="122">
        <v>3.18684690824E-2</v>
      </c>
      <c r="H448" s="122">
        <v>3.2205721035099999E-2</v>
      </c>
      <c r="I448" s="122">
        <v>3.3015701015699998E-2</v>
      </c>
      <c r="J448" s="122">
        <v>3.3795025893500003E-2</v>
      </c>
      <c r="K448" s="122">
        <v>3.3478080927100001E-2</v>
      </c>
      <c r="L448" s="122">
        <v>3.4101257200399998E-2</v>
      </c>
      <c r="M448" s="122">
        <v>3.4926844007000003E-2</v>
      </c>
      <c r="N448" s="122">
        <v>3.5467974255399999E-2</v>
      </c>
      <c r="O448" s="122">
        <v>3.33039790882E-2</v>
      </c>
      <c r="P448" s="122">
        <v>3.34597122595E-2</v>
      </c>
      <c r="Q448" s="122">
        <v>3.3492985170600002E-2</v>
      </c>
      <c r="R448" s="122">
        <v>3.3242483766699998E-2</v>
      </c>
      <c r="S448" s="122">
        <v>3.35459154542E-2</v>
      </c>
      <c r="T448" s="122">
        <v>3.3455371676699999E-2</v>
      </c>
      <c r="U448" s="122">
        <v>3.2337795720399999E-2</v>
      </c>
      <c r="V448" s="122">
        <v>3.3538949194200002E-2</v>
      </c>
      <c r="W448" s="122">
        <v>3.2218652866699997E-2</v>
      </c>
      <c r="X448" s="122">
        <v>3.08106486244E-2</v>
      </c>
      <c r="Y448" s="122">
        <v>2.9919037909099999E-2</v>
      </c>
      <c r="Z448" s="122">
        <v>1.36517352326E-2</v>
      </c>
      <c r="AA448" s="122">
        <v>1.4246621722100001E-2</v>
      </c>
      <c r="AB448" s="122">
        <v>1.41813992999E-2</v>
      </c>
      <c r="AC448" s="122">
        <v>1.0888256517000001E-2</v>
      </c>
      <c r="AD448" s="122">
        <v>1.34256375918E-2</v>
      </c>
      <c r="AE448" s="122">
        <v>1.4412957614000001E-2</v>
      </c>
      <c r="AF448" s="122">
        <v>1.3755608730799999E-2</v>
      </c>
      <c r="AG448" s="122">
        <v>1.1314669223299999E-2</v>
      </c>
      <c r="AH448" s="122">
        <v>1.20080334116E-2</v>
      </c>
      <c r="AI448" s="122">
        <v>3.9683223629999998E-4</v>
      </c>
      <c r="AJ448" s="122">
        <v>4.6979179809999999E-4</v>
      </c>
      <c r="AK448" s="122">
        <v>3.33855686E-4</v>
      </c>
      <c r="AL448" s="122">
        <v>0</v>
      </c>
    </row>
    <row r="449" spans="1:38" hidden="1" x14ac:dyDescent="0.25">
      <c r="A449" s="122" t="s">
        <v>1981</v>
      </c>
      <c r="B449" s="122">
        <v>1</v>
      </c>
      <c r="C449" s="122" t="s">
        <v>2144</v>
      </c>
      <c r="D449" s="122" t="s">
        <v>2091</v>
      </c>
      <c r="E449" s="122">
        <v>10</v>
      </c>
      <c r="F449" s="122">
        <v>0</v>
      </c>
      <c r="G449" s="122">
        <v>0</v>
      </c>
      <c r="H449" s="122">
        <v>0</v>
      </c>
      <c r="I449" s="122">
        <v>0</v>
      </c>
      <c r="J449" s="122">
        <v>0</v>
      </c>
      <c r="K449" s="122">
        <v>0</v>
      </c>
      <c r="L449" s="122">
        <v>0</v>
      </c>
      <c r="M449" s="122">
        <v>0</v>
      </c>
      <c r="N449" s="122">
        <v>0</v>
      </c>
      <c r="O449" s="122">
        <v>0</v>
      </c>
      <c r="P449" s="122">
        <v>0</v>
      </c>
      <c r="Q449" s="122">
        <v>0</v>
      </c>
      <c r="R449" s="122">
        <v>0</v>
      </c>
      <c r="S449" s="122">
        <v>0</v>
      </c>
      <c r="T449" s="122">
        <v>0</v>
      </c>
      <c r="U449" s="122">
        <v>0</v>
      </c>
      <c r="V449" s="122">
        <v>0</v>
      </c>
      <c r="W449" s="122">
        <v>0</v>
      </c>
      <c r="X449" s="122">
        <v>0</v>
      </c>
      <c r="Y449" s="122">
        <v>0</v>
      </c>
      <c r="Z449" s="122">
        <v>0</v>
      </c>
      <c r="AA449" s="122">
        <v>0</v>
      </c>
      <c r="AB449" s="122">
        <v>0</v>
      </c>
      <c r="AC449" s="122">
        <v>0</v>
      </c>
      <c r="AD449" s="122">
        <v>0</v>
      </c>
      <c r="AE449" s="122">
        <v>0</v>
      </c>
      <c r="AF449" s="122">
        <v>0</v>
      </c>
      <c r="AG449" s="122">
        <v>0</v>
      </c>
      <c r="AH449" s="122">
        <v>0</v>
      </c>
      <c r="AI449" s="122">
        <v>0</v>
      </c>
      <c r="AJ449" s="122">
        <v>0</v>
      </c>
      <c r="AK449" s="122">
        <v>0</v>
      </c>
      <c r="AL449" s="122">
        <v>0</v>
      </c>
    </row>
    <row r="450" spans="1:38" hidden="1" x14ac:dyDescent="0.25">
      <c r="A450" s="122" t="s">
        <v>1981</v>
      </c>
      <c r="B450" s="122">
        <v>1</v>
      </c>
      <c r="C450" s="122" t="s">
        <v>2144</v>
      </c>
      <c r="D450" s="122" t="s">
        <v>2092</v>
      </c>
      <c r="E450" s="122">
        <v>10</v>
      </c>
      <c r="F450" s="122">
        <v>0</v>
      </c>
      <c r="G450" s="122">
        <v>0</v>
      </c>
      <c r="H450" s="122">
        <v>0</v>
      </c>
      <c r="I450" s="122">
        <v>0</v>
      </c>
      <c r="J450" s="122">
        <v>0</v>
      </c>
      <c r="K450" s="122">
        <v>0</v>
      </c>
      <c r="L450" s="122">
        <v>0</v>
      </c>
      <c r="M450" s="122">
        <v>0</v>
      </c>
      <c r="N450" s="122">
        <v>0</v>
      </c>
      <c r="O450" s="122">
        <v>0</v>
      </c>
      <c r="P450" s="122">
        <v>0</v>
      </c>
      <c r="Q450" s="122">
        <v>0</v>
      </c>
      <c r="R450" s="122">
        <v>0</v>
      </c>
      <c r="S450" s="122">
        <v>0</v>
      </c>
      <c r="T450" s="122">
        <v>0</v>
      </c>
      <c r="U450" s="122">
        <v>0</v>
      </c>
      <c r="V450" s="122">
        <v>0</v>
      </c>
      <c r="W450" s="122">
        <v>0</v>
      </c>
      <c r="X450" s="122">
        <v>0</v>
      </c>
      <c r="Y450" s="122">
        <v>0</v>
      </c>
      <c r="Z450" s="122">
        <v>0</v>
      </c>
      <c r="AA450" s="122">
        <v>0</v>
      </c>
      <c r="AB450" s="122">
        <v>0</v>
      </c>
      <c r="AC450" s="122">
        <v>0</v>
      </c>
      <c r="AD450" s="122">
        <v>0</v>
      </c>
      <c r="AE450" s="122">
        <v>0</v>
      </c>
      <c r="AF450" s="122">
        <v>0</v>
      </c>
      <c r="AG450" s="122">
        <v>0</v>
      </c>
      <c r="AH450" s="122">
        <v>0</v>
      </c>
      <c r="AI450" s="122">
        <v>0</v>
      </c>
      <c r="AJ450" s="122">
        <v>0</v>
      </c>
      <c r="AK450" s="122">
        <v>0</v>
      </c>
      <c r="AL450" s="122">
        <v>0</v>
      </c>
    </row>
    <row r="451" spans="1:38" hidden="1" x14ac:dyDescent="0.25">
      <c r="A451" s="122" t="s">
        <v>1981</v>
      </c>
      <c r="B451" s="122">
        <v>1</v>
      </c>
      <c r="C451" s="122" t="s">
        <v>2144</v>
      </c>
      <c r="D451" s="122" t="s">
        <v>2093</v>
      </c>
      <c r="E451" s="122">
        <v>10</v>
      </c>
      <c r="F451" s="122">
        <v>0.2260164031579</v>
      </c>
      <c r="G451" s="122">
        <v>0.23766269535099999</v>
      </c>
      <c r="H451" s="122">
        <v>0.24351530521750001</v>
      </c>
      <c r="I451" s="122">
        <v>0.24953362279149999</v>
      </c>
      <c r="J451" s="122">
        <v>0.25272037420100002</v>
      </c>
      <c r="K451" s="122">
        <v>0.25867760306519999</v>
      </c>
      <c r="L451" s="122">
        <v>0.26344769589580003</v>
      </c>
      <c r="M451" s="122">
        <v>0.25950410832499998</v>
      </c>
      <c r="N451" s="122">
        <v>0.2578394663286</v>
      </c>
      <c r="O451" s="122">
        <v>0.25923852388989999</v>
      </c>
      <c r="P451" s="122">
        <v>0.2628886113683</v>
      </c>
      <c r="Q451" s="122">
        <v>0.25717822161269999</v>
      </c>
      <c r="R451" s="122">
        <v>0.20480980368650001</v>
      </c>
      <c r="S451" s="122">
        <v>0.23045460347130001</v>
      </c>
      <c r="T451" s="122">
        <v>0.23034065451630001</v>
      </c>
      <c r="U451" s="122">
        <v>0.22804621759240001</v>
      </c>
      <c r="V451" s="122">
        <v>0.2386815524044</v>
      </c>
      <c r="W451" s="122">
        <v>0.230434919199</v>
      </c>
      <c r="X451" s="122">
        <v>0.22715935193260001</v>
      </c>
      <c r="Y451" s="122">
        <v>0.22070095538250001</v>
      </c>
      <c r="Z451" s="122">
        <v>0.24506272217610001</v>
      </c>
      <c r="AA451" s="122">
        <v>0.24513059472349999</v>
      </c>
      <c r="AB451" s="122">
        <v>0.22901574999810001</v>
      </c>
      <c r="AC451" s="122">
        <v>0.24780829218299999</v>
      </c>
      <c r="AD451" s="122">
        <v>0.26435653035809997</v>
      </c>
      <c r="AE451" s="122">
        <v>0.28498690288119999</v>
      </c>
      <c r="AF451" s="122">
        <v>0.25702637174600002</v>
      </c>
      <c r="AG451" s="122">
        <v>0.23214314767499999</v>
      </c>
      <c r="AH451" s="122">
        <v>0.2391707360624</v>
      </c>
      <c r="AI451" s="122">
        <v>0.31391974664450001</v>
      </c>
      <c r="AJ451" s="122">
        <v>0.27796388942540001</v>
      </c>
      <c r="AK451" s="122">
        <v>0.28051016129919998</v>
      </c>
      <c r="AL451" s="122">
        <v>0</v>
      </c>
    </row>
    <row r="452" spans="1:38" hidden="1" x14ac:dyDescent="0.25">
      <c r="A452" s="122" t="s">
        <v>1981</v>
      </c>
      <c r="B452" s="122">
        <v>1</v>
      </c>
      <c r="C452" s="122" t="s">
        <v>2144</v>
      </c>
      <c r="D452" s="122" t="s">
        <v>2094</v>
      </c>
      <c r="E452" s="122">
        <v>10</v>
      </c>
      <c r="F452" s="122">
        <v>0.1142700729756</v>
      </c>
      <c r="G452" s="122">
        <v>0.11424698464660001</v>
      </c>
      <c r="H452" s="122">
        <v>0.1187900586696</v>
      </c>
      <c r="I452" s="122">
        <v>0.1251594446682</v>
      </c>
      <c r="J452" s="122">
        <v>0.11326316123580001</v>
      </c>
      <c r="K452" s="122">
        <v>0.11643923576530001</v>
      </c>
      <c r="L452" s="122">
        <v>0.11706355069710001</v>
      </c>
      <c r="M452" s="122">
        <v>0.1189268466919</v>
      </c>
      <c r="N452" s="122">
        <v>0.1183813650233</v>
      </c>
      <c r="O452" s="122">
        <v>0.1108233441936</v>
      </c>
      <c r="P452" s="122">
        <v>0.1127129841305</v>
      </c>
      <c r="Q452" s="122">
        <v>0.1131665503556</v>
      </c>
      <c r="R452" s="122">
        <v>0.1117322317169</v>
      </c>
      <c r="S452" s="122">
        <v>0.1125592841343</v>
      </c>
      <c r="T452" s="122">
        <v>0.1125759014937</v>
      </c>
      <c r="U452" s="122">
        <v>0.1098030561715</v>
      </c>
      <c r="V452" s="122">
        <v>0.113938216296</v>
      </c>
      <c r="W452" s="122">
        <v>0.1101849354485</v>
      </c>
      <c r="X452" s="122">
        <v>0.108073661724</v>
      </c>
      <c r="Y452" s="122">
        <v>0.1043637909602</v>
      </c>
      <c r="Z452" s="122">
        <v>0.1007256923137</v>
      </c>
      <c r="AA452" s="122">
        <v>0.1121571941474</v>
      </c>
      <c r="AB452" s="122">
        <v>0.1087520724353</v>
      </c>
      <c r="AC452" s="122">
        <v>0.11172265187079999</v>
      </c>
      <c r="AD452" s="122">
        <v>0.1149539331738</v>
      </c>
      <c r="AE452" s="122">
        <v>0.1273608043135</v>
      </c>
      <c r="AF452" s="122">
        <v>0.1016853479009</v>
      </c>
      <c r="AG452" s="122">
        <v>9.6737326390599995E-2</v>
      </c>
      <c r="AH452" s="122">
        <v>9.9320128149199993E-2</v>
      </c>
      <c r="AI452" s="122">
        <v>0.1313388806768</v>
      </c>
      <c r="AJ452" s="122">
        <v>0.13457373240129999</v>
      </c>
      <c r="AK452" s="122">
        <v>0.14024589433439999</v>
      </c>
      <c r="AL452" s="122">
        <v>0</v>
      </c>
    </row>
    <row r="453" spans="1:38" hidden="1" x14ac:dyDescent="0.25">
      <c r="A453" s="122" t="s">
        <v>1981</v>
      </c>
      <c r="B453" s="122">
        <v>1</v>
      </c>
      <c r="C453" s="122" t="s">
        <v>2144</v>
      </c>
      <c r="D453" s="122" t="s">
        <v>2095</v>
      </c>
      <c r="E453" s="122">
        <v>10</v>
      </c>
      <c r="F453" s="122">
        <v>0.16210400882879999</v>
      </c>
      <c r="G453" s="122">
        <v>0.16636515626779999</v>
      </c>
      <c r="H453" s="122">
        <v>0.16174884849910001</v>
      </c>
      <c r="I453" s="122">
        <v>0.1572257979916</v>
      </c>
      <c r="J453" s="122">
        <v>0.15546952488669999</v>
      </c>
      <c r="K453" s="122">
        <v>0.15873520793949999</v>
      </c>
      <c r="L453" s="122">
        <v>0.1658601477894</v>
      </c>
      <c r="M453" s="122">
        <v>0.1646050455708</v>
      </c>
      <c r="N453" s="122">
        <v>0.16023283763810001</v>
      </c>
      <c r="O453" s="122">
        <v>0.15330532833060001</v>
      </c>
      <c r="P453" s="122">
        <v>0.16065540447259999</v>
      </c>
      <c r="Q453" s="122">
        <v>0.16180390417230001</v>
      </c>
      <c r="R453" s="122">
        <v>0.16344865894130001</v>
      </c>
      <c r="S453" s="122">
        <v>0.16718230548929999</v>
      </c>
      <c r="T453" s="122">
        <v>0.17034154217629999</v>
      </c>
      <c r="U453" s="122">
        <v>0.17059376223440001</v>
      </c>
      <c r="V453" s="122">
        <v>0.18190917403429999</v>
      </c>
      <c r="W453" s="122">
        <v>0.1855393034293</v>
      </c>
      <c r="X453" s="122">
        <v>0.19690522627429999</v>
      </c>
      <c r="Y453" s="122">
        <v>0.20542774244750001</v>
      </c>
      <c r="Z453" s="122">
        <v>0.19564526306300001</v>
      </c>
      <c r="AA453" s="122">
        <v>0.20726217834890001</v>
      </c>
      <c r="AB453" s="122">
        <v>0.22281873142379999</v>
      </c>
      <c r="AC453" s="122">
        <v>0.24275877895799999</v>
      </c>
      <c r="AD453" s="122">
        <v>0.265913515283</v>
      </c>
      <c r="AE453" s="122">
        <v>0.2714340397235</v>
      </c>
      <c r="AF453" s="122">
        <v>0.1468565220867</v>
      </c>
      <c r="AG453" s="122">
        <v>0.14922234556960001</v>
      </c>
      <c r="AH453" s="122">
        <v>0.1446974422599</v>
      </c>
      <c r="AI453" s="122">
        <v>0.15027477450599999</v>
      </c>
      <c r="AJ453" s="122">
        <v>0.12745766061309999</v>
      </c>
      <c r="AK453" s="122">
        <v>0.1194793081059</v>
      </c>
      <c r="AL453" s="122">
        <v>0</v>
      </c>
    </row>
    <row r="454" spans="1:38" hidden="1" x14ac:dyDescent="0.25">
      <c r="A454" s="122" t="s">
        <v>1981</v>
      </c>
      <c r="B454" s="122">
        <v>1</v>
      </c>
      <c r="C454" s="122" t="s">
        <v>2144</v>
      </c>
      <c r="D454" s="122" t="s">
        <v>2096</v>
      </c>
      <c r="E454" s="122">
        <v>10</v>
      </c>
      <c r="F454" s="122">
        <v>4.8764292873999998E-2</v>
      </c>
      <c r="G454" s="122">
        <v>4.87098484173E-2</v>
      </c>
      <c r="H454" s="122">
        <v>4.9213555718900001E-2</v>
      </c>
      <c r="I454" s="122">
        <v>5.0424252188E-2</v>
      </c>
      <c r="J454" s="122">
        <v>5.2664641282100001E-2</v>
      </c>
      <c r="K454" s="122">
        <v>5.1832719946300003E-2</v>
      </c>
      <c r="L454" s="122">
        <v>5.3500065083400002E-2</v>
      </c>
      <c r="M454" s="122">
        <v>5.8170152576E-2</v>
      </c>
      <c r="N454" s="122">
        <v>5.9580746642399998E-2</v>
      </c>
      <c r="O454" s="122">
        <v>5.7257858757500002E-2</v>
      </c>
      <c r="P454" s="122">
        <v>5.9251869547100003E-2</v>
      </c>
      <c r="Q454" s="122">
        <v>5.9642942792100001E-2</v>
      </c>
      <c r="R454" s="122">
        <v>5.7893895937900001E-2</v>
      </c>
      <c r="S454" s="122">
        <v>5.7489185866300002E-2</v>
      </c>
      <c r="T454" s="122">
        <v>5.8533992161300001E-2</v>
      </c>
      <c r="U454" s="122">
        <v>5.6675914256599999E-2</v>
      </c>
      <c r="V454" s="122">
        <v>5.82714417496E-2</v>
      </c>
      <c r="W454" s="122">
        <v>5.6653090556599998E-2</v>
      </c>
      <c r="X454" s="122">
        <v>5.5330053000600003E-2</v>
      </c>
      <c r="Y454" s="122">
        <v>5.33665234776E-2</v>
      </c>
      <c r="Z454" s="122">
        <v>7.5034921211600006E-2</v>
      </c>
      <c r="AA454" s="122">
        <v>7.1581853552599994E-2</v>
      </c>
      <c r="AB454" s="122">
        <v>6.5784079740199994E-2</v>
      </c>
      <c r="AC454" s="122">
        <v>6.8048907197899994E-2</v>
      </c>
      <c r="AD454" s="122">
        <v>6.8226646458500004E-2</v>
      </c>
      <c r="AE454" s="122">
        <v>7.6246254368700001E-2</v>
      </c>
      <c r="AF454" s="122">
        <v>6.7916906920899994E-2</v>
      </c>
      <c r="AG454" s="122">
        <v>5.6662010827800001E-2</v>
      </c>
      <c r="AH454" s="122">
        <v>6.1807737409200002E-2</v>
      </c>
      <c r="AI454" s="122">
        <v>8.5694210339000002E-2</v>
      </c>
      <c r="AJ454" s="122">
        <v>7.3252921527699993E-2</v>
      </c>
      <c r="AK454" s="122">
        <v>7.1543093350100007E-2</v>
      </c>
      <c r="AL454" s="122">
        <v>0</v>
      </c>
    </row>
    <row r="455" spans="1:38" hidden="1" x14ac:dyDescent="0.25">
      <c r="A455" s="122" t="s">
        <v>1981</v>
      </c>
      <c r="B455" s="122">
        <v>1</v>
      </c>
      <c r="C455" s="122" t="s">
        <v>2144</v>
      </c>
      <c r="D455" s="122" t="s">
        <v>2097</v>
      </c>
      <c r="E455" s="122">
        <v>10</v>
      </c>
      <c r="F455" s="122">
        <v>0.62624138121130002</v>
      </c>
      <c r="G455" s="122">
        <v>0.633263098468</v>
      </c>
      <c r="H455" s="122">
        <v>0.63983644532020001</v>
      </c>
      <c r="I455" s="122">
        <v>0.66320425792689996</v>
      </c>
      <c r="J455" s="122">
        <v>0.67252218460290003</v>
      </c>
      <c r="K455" s="122">
        <v>0.66851636292549999</v>
      </c>
      <c r="L455" s="122">
        <v>0.69325682368560004</v>
      </c>
      <c r="M455" s="122">
        <v>0.7318365162271</v>
      </c>
      <c r="N455" s="122">
        <v>0.74869463208590004</v>
      </c>
      <c r="O455" s="122">
        <v>0.74130946065019998</v>
      </c>
      <c r="P455" s="122">
        <v>0.76296575823110002</v>
      </c>
      <c r="Q455" s="122">
        <v>0.76385579515830004</v>
      </c>
      <c r="R455" s="122">
        <v>0.74640350530690003</v>
      </c>
      <c r="S455" s="122">
        <v>0.76398884134470002</v>
      </c>
      <c r="T455" s="122">
        <v>0.76606167936659997</v>
      </c>
      <c r="U455" s="122">
        <v>0.74621374153620001</v>
      </c>
      <c r="V455" s="122">
        <v>0.71286272566340003</v>
      </c>
      <c r="W455" s="122">
        <v>0.7866874557911</v>
      </c>
      <c r="X455" s="122">
        <v>0.75668186205379995</v>
      </c>
      <c r="Y455" s="122">
        <v>0.73687132642529996</v>
      </c>
      <c r="Z455" s="122">
        <v>0.80341876866140005</v>
      </c>
      <c r="AA455" s="122">
        <v>0.78161914344929995</v>
      </c>
      <c r="AB455" s="122">
        <v>0.74747959922039997</v>
      </c>
      <c r="AC455" s="122">
        <v>0.80200719062189996</v>
      </c>
      <c r="AD455" s="122">
        <v>0.77212855739840003</v>
      </c>
      <c r="AE455" s="122">
        <v>0.84587429621370003</v>
      </c>
      <c r="AF455" s="122">
        <v>0.80903920560529996</v>
      </c>
      <c r="AG455" s="122">
        <v>0.76533023341579998</v>
      </c>
      <c r="AH455" s="122">
        <v>0.76405051510300004</v>
      </c>
      <c r="AI455" s="122">
        <v>0.98521034617509995</v>
      </c>
      <c r="AJ455" s="122">
        <v>0.7587464921407</v>
      </c>
      <c r="AK455" s="122">
        <v>0.75113280226680001</v>
      </c>
      <c r="AL455" s="122">
        <v>0</v>
      </c>
    </row>
    <row r="456" spans="1:38" hidden="1" x14ac:dyDescent="0.25">
      <c r="A456" s="122" t="s">
        <v>1981</v>
      </c>
      <c r="B456" s="122">
        <v>1</v>
      </c>
      <c r="C456" s="122" t="s">
        <v>2144</v>
      </c>
      <c r="D456" s="122" t="s">
        <v>2098</v>
      </c>
      <c r="E456" s="122">
        <v>10</v>
      </c>
      <c r="F456" s="122">
        <v>0</v>
      </c>
      <c r="G456" s="122">
        <v>0</v>
      </c>
      <c r="H456" s="122">
        <v>0</v>
      </c>
      <c r="I456" s="122">
        <v>0</v>
      </c>
      <c r="J456" s="122">
        <v>0</v>
      </c>
      <c r="K456" s="122">
        <v>0</v>
      </c>
      <c r="L456" s="122">
        <v>0</v>
      </c>
      <c r="M456" s="122">
        <v>0</v>
      </c>
      <c r="N456" s="122">
        <v>0</v>
      </c>
      <c r="O456" s="122">
        <v>0</v>
      </c>
      <c r="P456" s="122">
        <v>0</v>
      </c>
      <c r="Q456" s="122">
        <v>0</v>
      </c>
      <c r="R456" s="122">
        <v>0</v>
      </c>
      <c r="S456" s="122">
        <v>0</v>
      </c>
      <c r="T456" s="122">
        <v>0</v>
      </c>
      <c r="U456" s="122">
        <v>0</v>
      </c>
      <c r="V456" s="122">
        <v>0</v>
      </c>
      <c r="W456" s="122">
        <v>0</v>
      </c>
      <c r="X456" s="122">
        <v>0</v>
      </c>
      <c r="Y456" s="122">
        <v>0</v>
      </c>
      <c r="Z456" s="122">
        <v>0</v>
      </c>
      <c r="AA456" s="122">
        <v>0</v>
      </c>
      <c r="AB456" s="122">
        <v>0</v>
      </c>
      <c r="AC456" s="122">
        <v>0</v>
      </c>
      <c r="AD456" s="122">
        <v>0</v>
      </c>
      <c r="AE456" s="122">
        <v>0</v>
      </c>
      <c r="AF456" s="122">
        <v>0</v>
      </c>
      <c r="AG456" s="122">
        <v>0</v>
      </c>
      <c r="AH456" s="122">
        <v>0</v>
      </c>
      <c r="AI456" s="122">
        <v>0</v>
      </c>
      <c r="AJ456" s="122">
        <v>0</v>
      </c>
      <c r="AK456" s="122">
        <v>0</v>
      </c>
      <c r="AL456" s="122">
        <v>0</v>
      </c>
    </row>
    <row r="457" spans="1:38" hidden="1" x14ac:dyDescent="0.25">
      <c r="A457" s="122" t="s">
        <v>1981</v>
      </c>
      <c r="B457" s="122">
        <v>1</v>
      </c>
      <c r="C457" s="122" t="s">
        <v>2144</v>
      </c>
      <c r="D457" s="122" t="s">
        <v>2099</v>
      </c>
      <c r="E457" s="122">
        <v>10</v>
      </c>
      <c r="F457" s="122">
        <v>0</v>
      </c>
      <c r="G457" s="122">
        <v>0</v>
      </c>
      <c r="H457" s="122">
        <v>0</v>
      </c>
      <c r="I457" s="122">
        <v>0</v>
      </c>
      <c r="J457" s="122">
        <v>0</v>
      </c>
      <c r="K457" s="122">
        <v>0</v>
      </c>
      <c r="L457" s="122">
        <v>0</v>
      </c>
      <c r="M457" s="122">
        <v>0</v>
      </c>
      <c r="N457" s="122">
        <v>0</v>
      </c>
      <c r="O457" s="122">
        <v>0</v>
      </c>
      <c r="P457" s="122">
        <v>0</v>
      </c>
      <c r="Q457" s="122">
        <v>0</v>
      </c>
      <c r="R457" s="122">
        <v>0</v>
      </c>
      <c r="S457" s="122">
        <v>0</v>
      </c>
      <c r="T457" s="122">
        <v>0</v>
      </c>
      <c r="U457" s="122">
        <v>0</v>
      </c>
      <c r="V457" s="122">
        <v>0</v>
      </c>
      <c r="W457" s="122">
        <v>0</v>
      </c>
      <c r="X457" s="122">
        <v>0</v>
      </c>
      <c r="Y457" s="122">
        <v>0</v>
      </c>
      <c r="Z457" s="122">
        <v>0</v>
      </c>
      <c r="AA457" s="122">
        <v>0</v>
      </c>
      <c r="AB457" s="122">
        <v>0</v>
      </c>
      <c r="AC457" s="122">
        <v>0</v>
      </c>
      <c r="AD457" s="122">
        <v>0</v>
      </c>
      <c r="AE457" s="122">
        <v>0</v>
      </c>
      <c r="AF457" s="122">
        <v>0</v>
      </c>
      <c r="AG457" s="122">
        <v>0</v>
      </c>
      <c r="AH457" s="122">
        <v>0</v>
      </c>
      <c r="AI457" s="122">
        <v>0</v>
      </c>
      <c r="AJ457" s="122">
        <v>0</v>
      </c>
      <c r="AK457" s="122">
        <v>0</v>
      </c>
      <c r="AL457" s="122">
        <v>0</v>
      </c>
    </row>
    <row r="458" spans="1:38" hidden="1" x14ac:dyDescent="0.25">
      <c r="A458" s="122" t="s">
        <v>1981</v>
      </c>
      <c r="B458" s="122">
        <v>1</v>
      </c>
      <c r="C458" s="122" t="s">
        <v>2144</v>
      </c>
      <c r="D458" s="122" t="s">
        <v>2100</v>
      </c>
      <c r="E458" s="122">
        <v>10</v>
      </c>
      <c r="F458" s="122">
        <v>0</v>
      </c>
      <c r="G458" s="122">
        <v>0</v>
      </c>
      <c r="H458" s="122">
        <v>0</v>
      </c>
      <c r="I458" s="122">
        <v>0</v>
      </c>
      <c r="J458" s="122">
        <v>0</v>
      </c>
      <c r="K458" s="122">
        <v>0</v>
      </c>
      <c r="L458" s="122">
        <v>0</v>
      </c>
      <c r="M458" s="122">
        <v>0</v>
      </c>
      <c r="N458" s="122">
        <v>0</v>
      </c>
      <c r="O458" s="122">
        <v>0</v>
      </c>
      <c r="P458" s="122">
        <v>0</v>
      </c>
      <c r="Q458" s="122">
        <v>0</v>
      </c>
      <c r="R458" s="122">
        <v>0</v>
      </c>
      <c r="S458" s="122">
        <v>0</v>
      </c>
      <c r="T458" s="122">
        <v>0</v>
      </c>
      <c r="U458" s="122">
        <v>0</v>
      </c>
      <c r="V458" s="122">
        <v>0</v>
      </c>
      <c r="W458" s="122">
        <v>0</v>
      </c>
      <c r="X458" s="122">
        <v>0</v>
      </c>
      <c r="Y458" s="122">
        <v>0</v>
      </c>
      <c r="Z458" s="122">
        <v>0</v>
      </c>
      <c r="AA458" s="122">
        <v>0</v>
      </c>
      <c r="AB458" s="122">
        <v>0</v>
      </c>
      <c r="AC458" s="122">
        <v>0</v>
      </c>
      <c r="AD458" s="122">
        <v>0</v>
      </c>
      <c r="AE458" s="122">
        <v>0</v>
      </c>
      <c r="AF458" s="122">
        <v>0</v>
      </c>
      <c r="AG458" s="122">
        <v>0</v>
      </c>
      <c r="AH458" s="122">
        <v>0</v>
      </c>
      <c r="AI458" s="122">
        <v>0</v>
      </c>
      <c r="AJ458" s="122">
        <v>0</v>
      </c>
      <c r="AK458" s="122">
        <v>0</v>
      </c>
      <c r="AL458" s="122">
        <v>0</v>
      </c>
    </row>
    <row r="459" spans="1:38" hidden="1" x14ac:dyDescent="0.25">
      <c r="A459" s="122" t="s">
        <v>1981</v>
      </c>
      <c r="B459" s="122">
        <v>1</v>
      </c>
      <c r="C459" s="122" t="s">
        <v>2144</v>
      </c>
      <c r="D459" s="122" t="s">
        <v>2101</v>
      </c>
      <c r="E459" s="122">
        <v>10</v>
      </c>
      <c r="F459" s="122">
        <v>3.5993945504000001E-2</v>
      </c>
      <c r="G459" s="122">
        <v>3.5852861729100002E-2</v>
      </c>
      <c r="H459" s="122">
        <v>3.6063292198699998E-2</v>
      </c>
      <c r="I459" s="122">
        <v>3.55346521461E-2</v>
      </c>
      <c r="J459" s="122">
        <v>3.5775405709900003E-2</v>
      </c>
      <c r="K459" s="122">
        <v>3.5525488041400002E-2</v>
      </c>
      <c r="L459" s="122">
        <v>3.6593655816999998E-2</v>
      </c>
      <c r="M459" s="122">
        <v>4.3807711522599997E-2</v>
      </c>
      <c r="N459" s="122">
        <v>4.3265671314399998E-2</v>
      </c>
      <c r="O459" s="122">
        <v>4.1744301685100002E-2</v>
      </c>
      <c r="P459" s="122">
        <v>3.06535247189E-2</v>
      </c>
      <c r="Q459" s="122">
        <v>3.04890719648E-2</v>
      </c>
      <c r="R459" s="122">
        <v>3.02608059981E-2</v>
      </c>
      <c r="S459" s="122">
        <v>2.9772395383299999E-2</v>
      </c>
      <c r="T459" s="122">
        <v>2.9275789838399999E-2</v>
      </c>
      <c r="U459" s="122">
        <v>2.8809695506600001E-2</v>
      </c>
      <c r="V459" s="122">
        <v>3.6039074095999997E-2</v>
      </c>
      <c r="W459" s="122">
        <v>3.5385812202400002E-2</v>
      </c>
      <c r="X459" s="122">
        <v>3.6643771463599997E-2</v>
      </c>
      <c r="Y459" s="122">
        <v>3.6450698599100002E-2</v>
      </c>
      <c r="Z459" s="122">
        <v>3.3002850869199997E-2</v>
      </c>
      <c r="AA459" s="122">
        <v>3.52449791296E-2</v>
      </c>
      <c r="AB459" s="122">
        <v>3.4960141828299998E-2</v>
      </c>
      <c r="AC459" s="122">
        <v>4.2547899665100003E-2</v>
      </c>
      <c r="AD459" s="122">
        <v>4.0943546440599998E-2</v>
      </c>
      <c r="AE459" s="122">
        <v>4.19978623594E-2</v>
      </c>
      <c r="AF459" s="122">
        <v>3.9049453408E-2</v>
      </c>
      <c r="AG459" s="122">
        <v>3.4871826426700003E-2</v>
      </c>
      <c r="AH459" s="122">
        <v>2.9655653506399999E-2</v>
      </c>
      <c r="AI459" s="122">
        <v>3.8173387519700001E-2</v>
      </c>
      <c r="AJ459" s="122">
        <v>3.0906356253800001E-2</v>
      </c>
      <c r="AK459" s="122">
        <v>3.1307511603300003E-2</v>
      </c>
      <c r="AL459" s="122">
        <v>0</v>
      </c>
    </row>
    <row r="460" spans="1:38" hidden="1" x14ac:dyDescent="0.25">
      <c r="A460" s="122" t="s">
        <v>1981</v>
      </c>
      <c r="B460" s="122">
        <v>1</v>
      </c>
      <c r="C460" s="122" t="s">
        <v>2144</v>
      </c>
      <c r="D460" s="122" t="s">
        <v>2102</v>
      </c>
      <c r="E460" s="122">
        <v>10</v>
      </c>
      <c r="F460" s="122">
        <v>5.4978355174200001E-2</v>
      </c>
      <c r="G460" s="122">
        <v>5.8182283608300002E-2</v>
      </c>
      <c r="H460" s="122">
        <v>5.8798004705800003E-2</v>
      </c>
      <c r="I460" s="122">
        <v>6.0276785654900002E-2</v>
      </c>
      <c r="J460" s="122">
        <v>6.63195620919E-2</v>
      </c>
      <c r="K460" s="122">
        <v>6.7432798938500002E-2</v>
      </c>
      <c r="L460" s="122">
        <v>6.8688023825299996E-2</v>
      </c>
      <c r="M460" s="122">
        <v>7.5536699920300002E-2</v>
      </c>
      <c r="N460" s="122">
        <v>7.6707008728699996E-2</v>
      </c>
      <c r="O460" s="122">
        <v>7.4510597282000005E-2</v>
      </c>
      <c r="P460" s="122">
        <v>7.4859017258600002E-2</v>
      </c>
      <c r="Q460" s="122">
        <v>7.6068813777199998E-2</v>
      </c>
      <c r="R460" s="122">
        <v>7.5499878385200003E-2</v>
      </c>
      <c r="S460" s="122">
        <v>7.6189028319699995E-2</v>
      </c>
      <c r="T460" s="122">
        <v>7.5983386520000001E-2</v>
      </c>
      <c r="U460" s="122">
        <v>7.3445163161399998E-2</v>
      </c>
      <c r="V460" s="122">
        <v>7.9424779345900004E-2</v>
      </c>
      <c r="W460" s="122">
        <v>7.6298138619099995E-2</v>
      </c>
      <c r="X460" s="122">
        <v>7.5647975588800001E-2</v>
      </c>
      <c r="Y460" s="122">
        <v>7.1907111449299996E-2</v>
      </c>
      <c r="Z460" s="122">
        <v>6.1481509152100003E-2</v>
      </c>
      <c r="AA460" s="122">
        <v>6.0069309708300003E-2</v>
      </c>
      <c r="AB460" s="122">
        <v>5.3514904188799998E-2</v>
      </c>
      <c r="AC460" s="122">
        <v>5.6712058652599998E-2</v>
      </c>
      <c r="AD460" s="122">
        <v>5.1889492274599998E-2</v>
      </c>
      <c r="AE460" s="122">
        <v>6.3860353880200005E-2</v>
      </c>
      <c r="AF460" s="122">
        <v>6.3999231904900006E-2</v>
      </c>
      <c r="AG460" s="122">
        <v>6.0838307069499997E-2</v>
      </c>
      <c r="AH460" s="122">
        <v>6.1902074992199997E-2</v>
      </c>
      <c r="AI460" s="122">
        <v>8.2198710610000003E-2</v>
      </c>
      <c r="AJ460" s="122">
        <v>8.0996229719000001E-2</v>
      </c>
      <c r="AK460" s="122">
        <v>8.4341028341099994E-2</v>
      </c>
      <c r="AL460" s="122">
        <v>0</v>
      </c>
    </row>
    <row r="461" spans="1:38" hidden="1" x14ac:dyDescent="0.25">
      <c r="A461" s="122" t="s">
        <v>1981</v>
      </c>
      <c r="B461" s="122">
        <v>1</v>
      </c>
      <c r="C461" s="122" t="s">
        <v>2144</v>
      </c>
      <c r="D461" s="122" t="s">
        <v>2103</v>
      </c>
      <c r="E461" s="122">
        <v>10</v>
      </c>
      <c r="F461" s="122">
        <v>3.3844290350000002E-4</v>
      </c>
      <c r="G461" s="122">
        <v>3.6697305070000001E-4</v>
      </c>
      <c r="H461" s="122">
        <v>3.8947037539999998E-4</v>
      </c>
      <c r="I461" s="122">
        <v>4.0079230120000002E-4</v>
      </c>
      <c r="J461" s="122">
        <v>3.5314423819999999E-4</v>
      </c>
      <c r="K461" s="122">
        <v>3.6733343589999998E-4</v>
      </c>
      <c r="L461" s="122">
        <v>3.8019240110000001E-4</v>
      </c>
      <c r="M461" s="122">
        <v>3.8905148029999998E-4</v>
      </c>
      <c r="N461" s="122">
        <v>3.2679588599999999E-4</v>
      </c>
      <c r="O461" s="122">
        <v>3.3965418169999999E-4</v>
      </c>
      <c r="P461" s="122">
        <v>3.8730569420000001E-4</v>
      </c>
      <c r="Q461" s="122">
        <v>3.6304865400000003E-4</v>
      </c>
      <c r="R461" s="122">
        <v>2.051130867E-4</v>
      </c>
      <c r="S461" s="122">
        <v>3.7380313049999999E-4</v>
      </c>
      <c r="T461" s="122">
        <v>3.5748618909999999E-4</v>
      </c>
      <c r="U461" s="122">
        <v>4.0602678499999999E-4</v>
      </c>
      <c r="V461" s="122">
        <v>4.3101463589999999E-4</v>
      </c>
      <c r="W461" s="122">
        <v>4.1023071969999999E-4</v>
      </c>
      <c r="X461" s="122">
        <v>5.7746475000000001E-4</v>
      </c>
      <c r="Y461" s="122">
        <v>6.6158829080000003E-4</v>
      </c>
      <c r="Z461" s="122">
        <v>8.3316906259999998E-4</v>
      </c>
      <c r="AA461" s="122">
        <v>9.5869983439999997E-4</v>
      </c>
      <c r="AB461" s="122">
        <v>1.1540642655999999E-3</v>
      </c>
      <c r="AC461" s="122">
        <v>1.3210570133E-3</v>
      </c>
      <c r="AD461" s="122">
        <v>1.3144606552000001E-3</v>
      </c>
      <c r="AE461" s="122">
        <v>6.4733511020000003E-4</v>
      </c>
      <c r="AF461" s="122">
        <v>3.7356368700000001E-4</v>
      </c>
      <c r="AG461" s="122">
        <v>3.3046585980000002E-4</v>
      </c>
      <c r="AH461" s="122">
        <v>3.1906449829999998E-4</v>
      </c>
      <c r="AI461" s="122">
        <v>3.1932959379999998E-4</v>
      </c>
      <c r="AJ461" s="122">
        <v>2.5501043049999997E-4</v>
      </c>
      <c r="AK461" s="122">
        <v>1.251715088E-4</v>
      </c>
      <c r="AL461" s="122">
        <v>0</v>
      </c>
    </row>
    <row r="462" spans="1:38" hidden="1" x14ac:dyDescent="0.25">
      <c r="A462" s="122" t="s">
        <v>1981</v>
      </c>
      <c r="B462" s="122">
        <v>1</v>
      </c>
      <c r="C462" s="122" t="s">
        <v>2144</v>
      </c>
      <c r="D462" s="122" t="s">
        <v>2137</v>
      </c>
      <c r="E462" s="122">
        <v>10</v>
      </c>
      <c r="F462" s="122">
        <v>0</v>
      </c>
      <c r="G462" s="122">
        <v>0</v>
      </c>
      <c r="H462" s="122">
        <v>0</v>
      </c>
      <c r="I462" s="122">
        <v>0</v>
      </c>
      <c r="J462" s="122">
        <v>0</v>
      </c>
      <c r="K462" s="122">
        <v>0</v>
      </c>
      <c r="L462" s="122">
        <v>0</v>
      </c>
      <c r="M462" s="122">
        <v>0</v>
      </c>
      <c r="N462" s="122">
        <v>0</v>
      </c>
      <c r="O462" s="122">
        <v>0</v>
      </c>
      <c r="P462" s="122">
        <v>0</v>
      </c>
      <c r="Q462" s="122">
        <v>0</v>
      </c>
      <c r="R462" s="122">
        <v>0</v>
      </c>
      <c r="S462" s="122">
        <v>0</v>
      </c>
      <c r="T462" s="122">
        <v>0</v>
      </c>
      <c r="U462" s="122">
        <v>0</v>
      </c>
      <c r="V462" s="122">
        <v>0</v>
      </c>
      <c r="W462" s="122">
        <v>0</v>
      </c>
      <c r="X462" s="122">
        <v>0</v>
      </c>
      <c r="Y462" s="122">
        <v>0</v>
      </c>
      <c r="Z462" s="122">
        <v>0</v>
      </c>
      <c r="AA462" s="122">
        <v>0</v>
      </c>
      <c r="AB462" s="122">
        <v>0</v>
      </c>
      <c r="AC462" s="122">
        <v>0</v>
      </c>
      <c r="AD462" s="122">
        <v>0</v>
      </c>
      <c r="AE462" s="122">
        <v>0</v>
      </c>
      <c r="AF462" s="122">
        <v>0</v>
      </c>
      <c r="AG462" s="122">
        <v>0</v>
      </c>
      <c r="AH462" s="122">
        <v>0</v>
      </c>
      <c r="AI462" s="122">
        <v>0</v>
      </c>
      <c r="AJ462" s="122">
        <v>0</v>
      </c>
      <c r="AK462" s="122">
        <v>0</v>
      </c>
      <c r="AL462" s="122">
        <v>0</v>
      </c>
    </row>
    <row r="463" spans="1:38" hidden="1" x14ac:dyDescent="0.25">
      <c r="A463" s="122" t="s">
        <v>1981</v>
      </c>
      <c r="B463" s="122">
        <v>1</v>
      </c>
      <c r="C463" s="122" t="s">
        <v>2144</v>
      </c>
      <c r="D463" s="122" t="s">
        <v>2104</v>
      </c>
      <c r="E463" s="122">
        <v>10</v>
      </c>
      <c r="F463" s="122">
        <v>0.1010280413509</v>
      </c>
      <c r="G463" s="122">
        <v>0.10041577893259999</v>
      </c>
      <c r="H463" s="122">
        <v>0.10296339873849999</v>
      </c>
      <c r="I463" s="122">
        <v>0.1057282627321</v>
      </c>
      <c r="J463" s="122">
        <v>0.1073890573234</v>
      </c>
      <c r="K463" s="122">
        <v>9.93667084452E-2</v>
      </c>
      <c r="L463" s="122">
        <v>0.10232398332049999</v>
      </c>
      <c r="M463" s="122">
        <v>0.108214435948</v>
      </c>
      <c r="N463" s="122">
        <v>0.1111147040139</v>
      </c>
      <c r="O463" s="122">
        <v>0.1036050713675</v>
      </c>
      <c r="P463" s="122">
        <v>0.1100357798085</v>
      </c>
      <c r="Q463" s="122">
        <v>0.11126399619000001</v>
      </c>
      <c r="R463" s="122">
        <v>0.1098566956284</v>
      </c>
      <c r="S463" s="122">
        <v>0.1164204075351</v>
      </c>
      <c r="T463" s="122">
        <v>0.1183486769684</v>
      </c>
      <c r="U463" s="122">
        <v>0.11834824875320001</v>
      </c>
      <c r="V463" s="122">
        <v>0.1229700633785</v>
      </c>
      <c r="W463" s="122">
        <v>0.12812478298060001</v>
      </c>
      <c r="X463" s="122">
        <v>0.13292604901989999</v>
      </c>
      <c r="Y463" s="122">
        <v>0.13386812044740001</v>
      </c>
      <c r="Z463" s="122">
        <v>0.1106235747548</v>
      </c>
      <c r="AA463" s="122">
        <v>0.11430863665300001</v>
      </c>
      <c r="AB463" s="122">
        <v>0.116645108112</v>
      </c>
      <c r="AC463" s="122">
        <v>0.1253046704612</v>
      </c>
      <c r="AD463" s="122">
        <v>0.12861007305659999</v>
      </c>
      <c r="AE463" s="122">
        <v>0.13560738914270001</v>
      </c>
      <c r="AF463" s="122">
        <v>9.5146345350200001E-2</v>
      </c>
      <c r="AG463" s="122">
        <v>8.6052416597399997E-2</v>
      </c>
      <c r="AH463" s="122">
        <v>8.8071001893699999E-2</v>
      </c>
      <c r="AI463" s="122">
        <v>0.1199442947925</v>
      </c>
      <c r="AJ463" s="122">
        <v>8.5953858864199997E-2</v>
      </c>
      <c r="AK463" s="122">
        <v>8.8533939420500002E-2</v>
      </c>
      <c r="AL463" s="122">
        <v>0</v>
      </c>
    </row>
    <row r="464" spans="1:38" hidden="1" x14ac:dyDescent="0.25">
      <c r="A464" s="122" t="s">
        <v>1981</v>
      </c>
      <c r="B464" s="122">
        <v>1</v>
      </c>
      <c r="C464" s="122" t="s">
        <v>2144</v>
      </c>
      <c r="D464" s="122" t="s">
        <v>2105</v>
      </c>
      <c r="E464" s="122">
        <v>10</v>
      </c>
      <c r="F464" s="122">
        <v>0.3112847136611</v>
      </c>
      <c r="G464" s="122">
        <v>0.31313308107440002</v>
      </c>
      <c r="H464" s="122">
        <v>0.3039833547943</v>
      </c>
      <c r="I464" s="122">
        <v>0.30099422245349999</v>
      </c>
      <c r="J464" s="122">
        <v>0.29991744733409997</v>
      </c>
      <c r="K464" s="122">
        <v>0.30798375991150001</v>
      </c>
      <c r="L464" s="122">
        <v>0.31095704108330002</v>
      </c>
      <c r="M464" s="122">
        <v>0.3190190708199</v>
      </c>
      <c r="N464" s="122">
        <v>0.34151740492869997</v>
      </c>
      <c r="O464" s="122">
        <v>0.32307104174309997</v>
      </c>
      <c r="P464" s="122">
        <v>0.33635829226820002</v>
      </c>
      <c r="Q464" s="122">
        <v>0.36226654995610003</v>
      </c>
      <c r="R464" s="122">
        <v>0.39277090779379997</v>
      </c>
      <c r="S464" s="122">
        <v>0.46294385127440002</v>
      </c>
      <c r="T464" s="122">
        <v>0.60795646927909996</v>
      </c>
      <c r="U464" s="122">
        <v>0.82890578069749998</v>
      </c>
      <c r="V464" s="122">
        <v>0.92616809682989998</v>
      </c>
      <c r="W464" s="122">
        <v>0.89840162319299999</v>
      </c>
      <c r="X464" s="122">
        <v>0.81899224841819995</v>
      </c>
      <c r="Y464" s="122">
        <v>0.73018301440139999</v>
      </c>
      <c r="Z464" s="122">
        <v>0.68708196358069995</v>
      </c>
      <c r="AA464" s="122">
        <v>0.66746386727689999</v>
      </c>
      <c r="AB464" s="122">
        <v>0.74832061635769997</v>
      </c>
      <c r="AC464" s="122">
        <v>0.84813810833549996</v>
      </c>
      <c r="AD464" s="122">
        <v>0.86567168014789997</v>
      </c>
      <c r="AE464" s="122">
        <v>0.82959751249180003</v>
      </c>
      <c r="AF464" s="122">
        <v>0.47444122335069999</v>
      </c>
      <c r="AG464" s="122">
        <v>0.44707837274809997</v>
      </c>
      <c r="AH464" s="122">
        <v>0.62845652691739995</v>
      </c>
      <c r="AI464" s="122">
        <v>0.82419090600970002</v>
      </c>
      <c r="AJ464" s="122">
        <v>0.45707745176999998</v>
      </c>
      <c r="AK464" s="122">
        <v>0.44343005275059999</v>
      </c>
      <c r="AL464" s="122">
        <v>0</v>
      </c>
    </row>
    <row r="465" spans="1:38" hidden="1" x14ac:dyDescent="0.25">
      <c r="A465" s="122" t="s">
        <v>1981</v>
      </c>
      <c r="B465" s="122">
        <v>1</v>
      </c>
      <c r="C465" s="122" t="s">
        <v>2144</v>
      </c>
      <c r="D465" s="122" t="s">
        <v>2106</v>
      </c>
      <c r="E465" s="122">
        <v>10</v>
      </c>
      <c r="F465" s="122">
        <v>6.5424460739999999E-4</v>
      </c>
      <c r="G465" s="122">
        <v>6.5348877130000003E-4</v>
      </c>
      <c r="H465" s="122">
        <v>0</v>
      </c>
      <c r="I465" s="122">
        <v>0</v>
      </c>
      <c r="J465" s="122">
        <v>0</v>
      </c>
      <c r="K465" s="122">
        <v>0</v>
      </c>
      <c r="L465" s="122">
        <v>0</v>
      </c>
      <c r="M465" s="122">
        <v>0</v>
      </c>
      <c r="N465" s="122">
        <v>0</v>
      </c>
      <c r="O465" s="122">
        <v>0</v>
      </c>
      <c r="P465" s="122">
        <v>0</v>
      </c>
      <c r="Q465" s="122">
        <v>0</v>
      </c>
      <c r="R465" s="122">
        <v>0</v>
      </c>
      <c r="S465" s="122">
        <v>0</v>
      </c>
      <c r="T465" s="122">
        <v>0</v>
      </c>
      <c r="U465" s="122">
        <v>0</v>
      </c>
      <c r="V465" s="122">
        <v>0</v>
      </c>
      <c r="W465" s="122">
        <v>0</v>
      </c>
      <c r="X465" s="122">
        <v>0</v>
      </c>
      <c r="Y465" s="122">
        <v>0</v>
      </c>
      <c r="Z465" s="122">
        <v>0</v>
      </c>
      <c r="AA465" s="122">
        <v>0</v>
      </c>
      <c r="AB465" s="122">
        <v>0</v>
      </c>
      <c r="AC465" s="122">
        <v>0</v>
      </c>
      <c r="AD465" s="122">
        <v>0</v>
      </c>
      <c r="AE465" s="122">
        <v>0</v>
      </c>
      <c r="AF465" s="122">
        <v>0</v>
      </c>
      <c r="AG465" s="122">
        <v>0</v>
      </c>
      <c r="AH465" s="122">
        <v>0</v>
      </c>
      <c r="AI465" s="122">
        <v>0</v>
      </c>
      <c r="AJ465" s="122">
        <v>0</v>
      </c>
      <c r="AK465" s="122">
        <v>0</v>
      </c>
      <c r="AL465" s="122">
        <v>0</v>
      </c>
    </row>
    <row r="466" spans="1:38" hidden="1" x14ac:dyDescent="0.25">
      <c r="A466" s="122" t="s">
        <v>1981</v>
      </c>
      <c r="B466" s="122">
        <v>1</v>
      </c>
      <c r="C466" s="122" t="s">
        <v>2144</v>
      </c>
      <c r="D466" s="122" t="s">
        <v>2107</v>
      </c>
      <c r="E466" s="122">
        <v>10</v>
      </c>
      <c r="F466" s="122">
        <v>0.69658060330420002</v>
      </c>
      <c r="G466" s="122">
        <v>0.69394752158509998</v>
      </c>
      <c r="H466" s="122">
        <v>0.64742431913739995</v>
      </c>
      <c r="I466" s="122">
        <v>0.62306947750649999</v>
      </c>
      <c r="J466" s="122">
        <v>0.57302096504209998</v>
      </c>
      <c r="K466" s="122">
        <v>0.61984640066389995</v>
      </c>
      <c r="L466" s="122">
        <v>0.69751098712250004</v>
      </c>
      <c r="M466" s="122">
        <v>0.78908924914430001</v>
      </c>
      <c r="N466" s="122">
        <v>0.79866931983339995</v>
      </c>
      <c r="O466" s="122">
        <v>0.75154469960470005</v>
      </c>
      <c r="P466" s="122">
        <v>0.76341671088719998</v>
      </c>
      <c r="Q466" s="122">
        <v>0.75468040895900002</v>
      </c>
      <c r="R466" s="122">
        <v>0.74720773451669997</v>
      </c>
      <c r="S466" s="122">
        <v>0.72719311005059994</v>
      </c>
      <c r="T466" s="122">
        <v>0.78315624145289997</v>
      </c>
      <c r="U466" s="122">
        <v>0.91273070463549999</v>
      </c>
      <c r="V466" s="122">
        <v>1.0420733334551</v>
      </c>
      <c r="W466" s="122">
        <v>1.1973583819597</v>
      </c>
      <c r="X466" s="122">
        <v>1.7014656150942</v>
      </c>
      <c r="Y466" s="122">
        <v>2.1976084342334001</v>
      </c>
      <c r="Z466" s="122">
        <v>3.1882731397967001</v>
      </c>
      <c r="AA466" s="122">
        <v>4.4187652316685</v>
      </c>
      <c r="AB466" s="122">
        <v>7.1434672933014003</v>
      </c>
      <c r="AC466" s="122">
        <v>9.3359916077075003</v>
      </c>
      <c r="AD466" s="122">
        <v>11.9593602686074</v>
      </c>
      <c r="AE466" s="122">
        <v>13.109597883536001</v>
      </c>
      <c r="AF466" s="122">
        <v>8.0901372102004991</v>
      </c>
      <c r="AG466" s="122">
        <v>9.0184967011328006</v>
      </c>
      <c r="AH466" s="122">
        <v>14.555431105980301</v>
      </c>
      <c r="AI466" s="122">
        <v>20.0409616025383</v>
      </c>
      <c r="AJ466" s="122">
        <v>11.0646238350365</v>
      </c>
      <c r="AK466" s="122">
        <v>10.586876121672899</v>
      </c>
      <c r="AL466" s="122">
        <v>0</v>
      </c>
    </row>
    <row r="467" spans="1:38" hidden="1" x14ac:dyDescent="0.25">
      <c r="A467" s="122" t="s">
        <v>1981</v>
      </c>
      <c r="B467" s="122">
        <v>1</v>
      </c>
      <c r="C467" s="122" t="s">
        <v>2144</v>
      </c>
      <c r="D467" s="122" t="s">
        <v>475</v>
      </c>
      <c r="E467" s="122">
        <v>10</v>
      </c>
      <c r="F467" s="122">
        <v>5.6940210544999996E-3</v>
      </c>
      <c r="G467" s="122">
        <v>5.9766421211999996E-3</v>
      </c>
      <c r="H467" s="122">
        <v>6.0399495286999998E-3</v>
      </c>
      <c r="I467" s="122">
        <v>5.9526175078000003E-3</v>
      </c>
      <c r="J467" s="122">
        <v>5.7129426415000002E-3</v>
      </c>
      <c r="K467" s="122">
        <v>5.6589538554000004E-3</v>
      </c>
      <c r="L467" s="122">
        <v>5.6215690481000004E-3</v>
      </c>
      <c r="M467" s="122">
        <v>5.6750935640000003E-3</v>
      </c>
      <c r="N467" s="122">
        <v>5.7744964648000002E-3</v>
      </c>
      <c r="O467" s="122">
        <v>5.1734439868999999E-3</v>
      </c>
      <c r="P467" s="122">
        <v>5.8503866353999999E-3</v>
      </c>
      <c r="Q467" s="122">
        <v>6.0409807653999999E-3</v>
      </c>
      <c r="R467" s="122">
        <v>6.0471537721999997E-3</v>
      </c>
      <c r="S467" s="122">
        <v>6.2944541776000004E-3</v>
      </c>
      <c r="T467" s="122">
        <v>5.9570794975999999E-3</v>
      </c>
      <c r="U467" s="122">
        <v>5.8816753649000002E-3</v>
      </c>
      <c r="V467" s="122">
        <v>5.9730335773000003E-3</v>
      </c>
      <c r="W467" s="122">
        <v>6.3347404425000003E-3</v>
      </c>
      <c r="X467" s="122">
        <v>6.6824175125000003E-3</v>
      </c>
      <c r="Y467" s="122">
        <v>6.4490942735000003E-3</v>
      </c>
      <c r="Z467" s="122">
        <v>6.6667474365E-3</v>
      </c>
      <c r="AA467" s="122">
        <v>7.8890742995000006E-3</v>
      </c>
      <c r="AB467" s="122">
        <v>8.3883195481999993E-3</v>
      </c>
      <c r="AC467" s="122">
        <v>9.7268465246999995E-3</v>
      </c>
      <c r="AD467" s="122">
        <v>1.035674225E-2</v>
      </c>
      <c r="AE467" s="122">
        <v>1.0124424350200001E-2</v>
      </c>
      <c r="AF467" s="122">
        <v>6.1074151889000004E-3</v>
      </c>
      <c r="AG467" s="122">
        <v>5.0068868996999997E-3</v>
      </c>
      <c r="AH467" s="122">
        <v>6.2258768374999999E-3</v>
      </c>
      <c r="AI467" s="122">
        <v>6.1560949898999996E-3</v>
      </c>
      <c r="AJ467" s="122">
        <v>4.2969285245999999E-3</v>
      </c>
      <c r="AK467" s="122">
        <v>3.5742313976999999E-3</v>
      </c>
      <c r="AL467" s="122">
        <v>0</v>
      </c>
    </row>
    <row r="468" spans="1:38" hidden="1" x14ac:dyDescent="0.25">
      <c r="A468" s="122" t="s">
        <v>1981</v>
      </c>
      <c r="B468" s="122">
        <v>1</v>
      </c>
      <c r="C468" s="122" t="s">
        <v>2144</v>
      </c>
      <c r="D468" s="122" t="s">
        <v>2108</v>
      </c>
      <c r="E468" s="122">
        <v>10</v>
      </c>
      <c r="F468" s="122">
        <v>0</v>
      </c>
      <c r="G468" s="122">
        <v>0</v>
      </c>
      <c r="H468" s="122">
        <v>0</v>
      </c>
      <c r="I468" s="122">
        <v>0</v>
      </c>
      <c r="J468" s="122">
        <v>0</v>
      </c>
      <c r="K468" s="122">
        <v>0</v>
      </c>
      <c r="L468" s="122">
        <v>0</v>
      </c>
      <c r="M468" s="122">
        <v>0</v>
      </c>
      <c r="N468" s="122">
        <v>0</v>
      </c>
      <c r="O468" s="122">
        <v>0</v>
      </c>
      <c r="P468" s="122">
        <v>0</v>
      </c>
      <c r="Q468" s="122">
        <v>0</v>
      </c>
      <c r="R468" s="122">
        <v>0</v>
      </c>
      <c r="S468" s="122">
        <v>0</v>
      </c>
      <c r="T468" s="122">
        <v>0</v>
      </c>
      <c r="U468" s="122">
        <v>0</v>
      </c>
      <c r="V468" s="122">
        <v>0</v>
      </c>
      <c r="W468" s="122">
        <v>0</v>
      </c>
      <c r="X468" s="122">
        <v>0</v>
      </c>
      <c r="Y468" s="122">
        <v>0</v>
      </c>
      <c r="Z468" s="122">
        <v>0</v>
      </c>
      <c r="AA468" s="122">
        <v>0</v>
      </c>
      <c r="AB468" s="122">
        <v>0</v>
      </c>
      <c r="AC468" s="122">
        <v>0</v>
      </c>
      <c r="AD468" s="122">
        <v>0</v>
      </c>
      <c r="AE468" s="122">
        <v>0</v>
      </c>
      <c r="AF468" s="122">
        <v>0</v>
      </c>
      <c r="AG468" s="122">
        <v>0</v>
      </c>
      <c r="AH468" s="122">
        <v>0</v>
      </c>
      <c r="AI468" s="122">
        <v>0</v>
      </c>
      <c r="AJ468" s="122">
        <v>0</v>
      </c>
      <c r="AK468" s="122">
        <v>0</v>
      </c>
      <c r="AL468" s="122">
        <v>0</v>
      </c>
    </row>
    <row r="469" spans="1:38" hidden="1" x14ac:dyDescent="0.25">
      <c r="A469" s="122" t="s">
        <v>1981</v>
      </c>
      <c r="B469" s="122">
        <v>1</v>
      </c>
      <c r="C469" s="122" t="s">
        <v>2144</v>
      </c>
      <c r="D469" s="122" t="s">
        <v>2109</v>
      </c>
      <c r="E469" s="122">
        <v>10</v>
      </c>
      <c r="F469" s="122">
        <v>0.10007761677679999</v>
      </c>
      <c r="G469" s="122">
        <v>7.2863998004399994E-2</v>
      </c>
      <c r="H469" s="122">
        <v>0.1000512659633</v>
      </c>
      <c r="I469" s="122">
        <v>9.1961026410800006E-2</v>
      </c>
      <c r="J469" s="122">
        <v>9.93291943555E-2</v>
      </c>
      <c r="K469" s="122">
        <v>0.1148468403329</v>
      </c>
      <c r="L469" s="122">
        <v>0.11698465181959999</v>
      </c>
      <c r="M469" s="122">
        <v>0.13378757195919999</v>
      </c>
      <c r="N469" s="122">
        <v>0.13586037596139999</v>
      </c>
      <c r="O469" s="122">
        <v>0.12237801129339999</v>
      </c>
      <c r="P469" s="122">
        <v>0.13338515802440001</v>
      </c>
      <c r="Q469" s="122">
        <v>0.12420788398840001</v>
      </c>
      <c r="R469" s="122">
        <v>0.12598337915630001</v>
      </c>
      <c r="S469" s="122">
        <v>0.12560659666759999</v>
      </c>
      <c r="T469" s="122">
        <v>0.14629637106080001</v>
      </c>
      <c r="U469" s="122">
        <v>0.1348321652068</v>
      </c>
      <c r="V469" s="122">
        <v>0.1489356726926</v>
      </c>
      <c r="W469" s="122">
        <v>0.13608285244689999</v>
      </c>
      <c r="X469" s="122">
        <v>0.1301358243596</v>
      </c>
      <c r="Y469" s="122">
        <v>0.11014262769240001</v>
      </c>
      <c r="Z469" s="122">
        <v>0.16798276749710001</v>
      </c>
      <c r="AA469" s="122">
        <v>0.17675379574729999</v>
      </c>
      <c r="AB469" s="122">
        <v>0.15410820205670001</v>
      </c>
      <c r="AC469" s="122">
        <v>0.1274097729509</v>
      </c>
      <c r="AD469" s="122">
        <v>0.13280065464749999</v>
      </c>
      <c r="AE469" s="122">
        <v>0.1616931913073</v>
      </c>
      <c r="AF469" s="122">
        <v>0.15244105455449999</v>
      </c>
      <c r="AG469" s="122">
        <v>0.1344092007355</v>
      </c>
      <c r="AH469" s="122">
        <v>0.1133320515598</v>
      </c>
      <c r="AI469" s="122">
        <v>0.18720380995630001</v>
      </c>
      <c r="AJ469" s="122">
        <v>0.15043287013410001</v>
      </c>
      <c r="AK469" s="122">
        <v>0.13837344977079999</v>
      </c>
      <c r="AL469" s="122">
        <v>0</v>
      </c>
    </row>
    <row r="470" spans="1:38" hidden="1" x14ac:dyDescent="0.25">
      <c r="A470" s="122" t="s">
        <v>1981</v>
      </c>
      <c r="B470" s="122">
        <v>1</v>
      </c>
      <c r="C470" s="122" t="s">
        <v>2144</v>
      </c>
      <c r="D470" s="122" t="s">
        <v>2110</v>
      </c>
      <c r="E470" s="122">
        <v>10</v>
      </c>
      <c r="F470" s="122">
        <v>0.42678746427769998</v>
      </c>
      <c r="G470" s="122">
        <v>0.47884679667930002</v>
      </c>
      <c r="H470" s="122">
        <v>0.4667328303005</v>
      </c>
      <c r="I470" s="122">
        <v>0.44212433444260002</v>
      </c>
      <c r="J470" s="122">
        <v>0.43872381187830001</v>
      </c>
      <c r="K470" s="122">
        <v>0.4773072645443</v>
      </c>
      <c r="L470" s="122">
        <v>0.50554619385879995</v>
      </c>
      <c r="M470" s="122">
        <v>0.51026398681480001</v>
      </c>
      <c r="N470" s="122">
        <v>0.4871557220787</v>
      </c>
      <c r="O470" s="122">
        <v>0.46562041218889999</v>
      </c>
      <c r="P470" s="122">
        <v>0.49340528547340001</v>
      </c>
      <c r="Q470" s="122">
        <v>0.50336907552459997</v>
      </c>
      <c r="R470" s="122">
        <v>0.49619675469559998</v>
      </c>
      <c r="S470" s="122">
        <v>0.49580605766230001</v>
      </c>
      <c r="T470" s="122">
        <v>0.48590164016620002</v>
      </c>
      <c r="U470" s="122">
        <v>0.46797191483689998</v>
      </c>
      <c r="V470" s="122">
        <v>0.46416089999490001</v>
      </c>
      <c r="W470" s="122">
        <v>0.46855219820420002</v>
      </c>
      <c r="X470" s="122">
        <v>0.48804695534819997</v>
      </c>
      <c r="Y470" s="122">
        <v>0.50626401770639995</v>
      </c>
      <c r="Z470" s="122">
        <v>0.55828724110049999</v>
      </c>
      <c r="AA470" s="122">
        <v>0.64286775877250002</v>
      </c>
      <c r="AB470" s="122">
        <v>0.80067995722079999</v>
      </c>
      <c r="AC470" s="122">
        <v>0.95666924108899998</v>
      </c>
      <c r="AD470" s="122">
        <v>1.1496162020534999</v>
      </c>
      <c r="AE470" s="122">
        <v>1.2960279133899999</v>
      </c>
      <c r="AF470" s="122">
        <v>1.0157091855777001</v>
      </c>
      <c r="AG470" s="122">
        <v>1.1420516593823999</v>
      </c>
      <c r="AH470" s="122">
        <v>2.0934461659305001</v>
      </c>
      <c r="AI470" s="122">
        <v>3.0625914607971998</v>
      </c>
      <c r="AJ470" s="122">
        <v>1.9909475363953999</v>
      </c>
      <c r="AK470" s="122">
        <v>1.2304880887442999</v>
      </c>
      <c r="AL470" s="122">
        <v>0</v>
      </c>
    </row>
    <row r="471" spans="1:38" hidden="1" x14ac:dyDescent="0.25">
      <c r="A471" s="122" t="s">
        <v>1981</v>
      </c>
      <c r="B471" s="122">
        <v>1</v>
      </c>
      <c r="C471" s="122" t="s">
        <v>2144</v>
      </c>
      <c r="D471" s="122" t="s">
        <v>2111</v>
      </c>
      <c r="E471" s="122">
        <v>10</v>
      </c>
      <c r="F471" s="122">
        <v>3.7124421211999999E-3</v>
      </c>
      <c r="G471" s="122">
        <v>1.42809579918E-2</v>
      </c>
      <c r="H471" s="122">
        <v>5.0199699675000002E-3</v>
      </c>
      <c r="I471" s="122">
        <v>2.8626914451999998E-3</v>
      </c>
      <c r="J471" s="122">
        <v>3.6815137044000001E-3</v>
      </c>
      <c r="K471" s="122">
        <v>3.4332346805E-3</v>
      </c>
      <c r="L471" s="122">
        <v>3.4429108461999998E-3</v>
      </c>
      <c r="M471" s="122">
        <v>3.3123525955000002E-3</v>
      </c>
      <c r="N471" s="122">
        <v>3.1573442062000001E-3</v>
      </c>
      <c r="O471" s="122">
        <v>2.9097375651000001E-3</v>
      </c>
      <c r="P471" s="122">
        <v>2.3851838144999999E-3</v>
      </c>
      <c r="Q471" s="122">
        <v>2.3612265261000001E-3</v>
      </c>
      <c r="R471" s="122">
        <v>2.3931407375000001E-3</v>
      </c>
      <c r="S471" s="122">
        <v>2.3333969037999999E-3</v>
      </c>
      <c r="T471" s="122">
        <v>1.6191329146999999E-3</v>
      </c>
      <c r="U471" s="122">
        <v>1.5682439409999999E-3</v>
      </c>
      <c r="V471" s="122">
        <v>1.6530747937000001E-3</v>
      </c>
      <c r="W471" s="122">
        <v>1.6495478181E-3</v>
      </c>
      <c r="X471" s="122">
        <v>1.7742965789000001E-3</v>
      </c>
      <c r="Y471" s="122">
        <v>1.8796949482E-3</v>
      </c>
      <c r="Z471" s="122">
        <v>1.4475384394000001E-3</v>
      </c>
      <c r="AA471" s="122">
        <v>1.4404480385000001E-3</v>
      </c>
      <c r="AB471" s="122">
        <v>1.3585699246000001E-3</v>
      </c>
      <c r="AC471" s="122">
        <v>1.290670068E-3</v>
      </c>
      <c r="AD471" s="122">
        <v>1.4114625106E-3</v>
      </c>
      <c r="AE471" s="122">
        <v>1.1584224357E-3</v>
      </c>
      <c r="AF471" s="122">
        <v>8.380258275E-4</v>
      </c>
      <c r="AG471" s="122">
        <v>7.8787375099999995E-4</v>
      </c>
      <c r="AH471" s="122">
        <v>8.2863207720000002E-4</v>
      </c>
      <c r="AI471" s="122">
        <v>9.6609072830000002E-4</v>
      </c>
      <c r="AJ471" s="122">
        <v>6.1033624900000004E-4</v>
      </c>
      <c r="AK471" s="122">
        <v>5.1026997289999997E-4</v>
      </c>
      <c r="AL471" s="122">
        <v>0</v>
      </c>
    </row>
    <row r="472" spans="1:38" hidden="1" x14ac:dyDescent="0.25">
      <c r="A472" s="122" t="s">
        <v>1981</v>
      </c>
      <c r="B472" s="122">
        <v>1</v>
      </c>
      <c r="C472" s="122" t="s">
        <v>2144</v>
      </c>
      <c r="D472" s="122" t="s">
        <v>2112</v>
      </c>
      <c r="E472" s="122">
        <v>10</v>
      </c>
      <c r="F472" s="122">
        <v>9.1267122729999997E-3</v>
      </c>
      <c r="G472" s="122">
        <v>9.1161683601999992E-3</v>
      </c>
      <c r="H472" s="122">
        <v>0</v>
      </c>
      <c r="I472" s="122">
        <v>0</v>
      </c>
      <c r="J472" s="122">
        <v>0</v>
      </c>
      <c r="K472" s="122">
        <v>0</v>
      </c>
      <c r="L472" s="122">
        <v>0</v>
      </c>
      <c r="M472" s="122">
        <v>0</v>
      </c>
      <c r="N472" s="122">
        <v>0</v>
      </c>
      <c r="O472" s="122">
        <v>4.6954190000000003E-6</v>
      </c>
      <c r="P472" s="122">
        <v>7.8061453100000005E-4</v>
      </c>
      <c r="Q472" s="122">
        <v>9.8332647890000003E-4</v>
      </c>
      <c r="R472" s="122">
        <v>1.4542541017000001E-3</v>
      </c>
      <c r="S472" s="122">
        <v>5.4959983716000001E-3</v>
      </c>
      <c r="T472" s="122">
        <v>2.9988472982000001E-3</v>
      </c>
      <c r="U472" s="122">
        <v>4.9042398880000003E-3</v>
      </c>
      <c r="V472" s="122">
        <v>6.3000410706E-3</v>
      </c>
      <c r="W472" s="122">
        <v>6.1201843913000001E-3</v>
      </c>
      <c r="X472" s="122">
        <v>4.9042880234000004E-3</v>
      </c>
      <c r="Y472" s="122">
        <v>4.3182060160999996E-3</v>
      </c>
      <c r="Z472" s="122">
        <v>5.8238837879999996E-3</v>
      </c>
      <c r="AA472" s="122">
        <v>8.3621487997000005E-3</v>
      </c>
      <c r="AB472" s="122">
        <v>4.9923924527999998E-3</v>
      </c>
      <c r="AC472" s="122">
        <v>9.8286773060000006E-3</v>
      </c>
      <c r="AD472" s="122">
        <v>9.8231876428999994E-3</v>
      </c>
      <c r="AE472" s="122">
        <v>5.7849641409999999E-3</v>
      </c>
      <c r="AF472" s="122">
        <v>3.2411159359E-3</v>
      </c>
      <c r="AG472" s="122">
        <v>2.3972987028E-3</v>
      </c>
      <c r="AH472" s="122">
        <v>6.9557904447999997E-3</v>
      </c>
      <c r="AI472" s="122">
        <v>1.7751447439499999E-2</v>
      </c>
      <c r="AJ472" s="122">
        <v>1.871423618E-3</v>
      </c>
      <c r="AK472" s="122">
        <v>1.7317449696E-3</v>
      </c>
      <c r="AL472" s="122">
        <v>0</v>
      </c>
    </row>
    <row r="473" spans="1:38" hidden="1" x14ac:dyDescent="0.25">
      <c r="A473" s="122" t="s">
        <v>1981</v>
      </c>
      <c r="B473" s="122">
        <v>1</v>
      </c>
      <c r="C473" s="122" t="s">
        <v>2144</v>
      </c>
      <c r="D473" s="122" t="s">
        <v>2113</v>
      </c>
      <c r="E473" s="122">
        <v>10</v>
      </c>
      <c r="F473" s="122">
        <v>0.14303379903230001</v>
      </c>
      <c r="G473" s="122">
        <v>0.13288308252799999</v>
      </c>
      <c r="H473" s="122">
        <v>0.131419463721</v>
      </c>
      <c r="I473" s="122">
        <v>0.13492783403889999</v>
      </c>
      <c r="J473" s="122">
        <v>0.13407769110000001</v>
      </c>
      <c r="K473" s="122">
        <v>0.13705456957449999</v>
      </c>
      <c r="L473" s="122">
        <v>0.1397806581795</v>
      </c>
      <c r="M473" s="122">
        <v>0.14891847305219999</v>
      </c>
      <c r="N473" s="122">
        <v>0.1458208826404</v>
      </c>
      <c r="O473" s="122">
        <v>0.1410446841579</v>
      </c>
      <c r="P473" s="122">
        <v>0.14563393099979999</v>
      </c>
      <c r="Q473" s="122">
        <v>0.14906738199940001</v>
      </c>
      <c r="R473" s="122">
        <v>0.14679100125</v>
      </c>
      <c r="S473" s="122">
        <v>0.1475023231906</v>
      </c>
      <c r="T473" s="122">
        <v>0.14984929164040001</v>
      </c>
      <c r="U473" s="122">
        <v>0.1514713793353</v>
      </c>
      <c r="V473" s="122">
        <v>0.14817983135810001</v>
      </c>
      <c r="W473" s="122">
        <v>0.1448985379703</v>
      </c>
      <c r="X473" s="122">
        <v>0.14789341620159999</v>
      </c>
      <c r="Y473" s="122">
        <v>0.1399350889822</v>
      </c>
      <c r="Z473" s="122">
        <v>0.17625946609320001</v>
      </c>
      <c r="AA473" s="122">
        <v>0.1688147106506</v>
      </c>
      <c r="AB473" s="122">
        <v>0.16793796602819999</v>
      </c>
      <c r="AC473" s="122">
        <v>0.19483846967890001</v>
      </c>
      <c r="AD473" s="122">
        <v>0.20738976251210001</v>
      </c>
      <c r="AE473" s="122">
        <v>0.26093909052609998</v>
      </c>
      <c r="AF473" s="122">
        <v>0.19229927229480001</v>
      </c>
      <c r="AG473" s="122">
        <v>0.18093123750449999</v>
      </c>
      <c r="AH473" s="122">
        <v>0.18106361954629999</v>
      </c>
      <c r="AI473" s="122">
        <v>0.2312768120775</v>
      </c>
      <c r="AJ473" s="122">
        <v>0.17001271571929999</v>
      </c>
      <c r="AK473" s="122">
        <v>0.18770375640379999</v>
      </c>
      <c r="AL473" s="122">
        <v>0</v>
      </c>
    </row>
    <row r="474" spans="1:38" hidden="1" x14ac:dyDescent="0.25">
      <c r="A474" s="122" t="s">
        <v>1981</v>
      </c>
      <c r="B474" s="122">
        <v>1</v>
      </c>
      <c r="C474" s="122" t="s">
        <v>2144</v>
      </c>
      <c r="D474" s="122" t="s">
        <v>2114</v>
      </c>
      <c r="E474" s="122">
        <v>10</v>
      </c>
      <c r="F474" s="122">
        <v>0.24310279234939999</v>
      </c>
      <c r="G474" s="122">
        <v>0.2432477128194</v>
      </c>
      <c r="H474" s="122">
        <v>0.24145751553790001</v>
      </c>
      <c r="I474" s="122">
        <v>0.24711852750810001</v>
      </c>
      <c r="J474" s="122">
        <v>0.24816501597580001</v>
      </c>
      <c r="K474" s="122">
        <v>0.24856306685179999</v>
      </c>
      <c r="L474" s="122">
        <v>0.25459607916839999</v>
      </c>
      <c r="M474" s="122">
        <v>0.26047900773499999</v>
      </c>
      <c r="N474" s="122">
        <v>0.26011873934590002</v>
      </c>
      <c r="O474" s="122">
        <v>0.2515980330616</v>
      </c>
      <c r="P474" s="122">
        <v>0.25559282901410002</v>
      </c>
      <c r="Q474" s="122">
        <v>0.26426129435849999</v>
      </c>
      <c r="R474" s="122">
        <v>0.26610376083800003</v>
      </c>
      <c r="S474" s="122">
        <v>0.26851097260540002</v>
      </c>
      <c r="T474" s="122">
        <v>0.27335655163459999</v>
      </c>
      <c r="U474" s="122">
        <v>0.27208181362779998</v>
      </c>
      <c r="V474" s="122">
        <v>0.28105519254189998</v>
      </c>
      <c r="W474" s="122">
        <v>0.2902893803139</v>
      </c>
      <c r="X474" s="122">
        <v>0.31648674478819999</v>
      </c>
      <c r="Y474" s="122">
        <v>0.3166844837551</v>
      </c>
      <c r="Z474" s="122">
        <v>0.32476700916149998</v>
      </c>
      <c r="AA474" s="122">
        <v>0.41954914605650001</v>
      </c>
      <c r="AB474" s="122">
        <v>0.56609170526069996</v>
      </c>
      <c r="AC474" s="122">
        <v>0.72906064205679999</v>
      </c>
      <c r="AD474" s="122">
        <v>0.86266135652889997</v>
      </c>
      <c r="AE474" s="122">
        <v>0.87254492249680005</v>
      </c>
      <c r="AF474" s="122">
        <v>0.48833882603489998</v>
      </c>
      <c r="AG474" s="122">
        <v>0.63768798074620003</v>
      </c>
      <c r="AH474" s="122">
        <v>0.91152420879439999</v>
      </c>
      <c r="AI474" s="122">
        <v>0.79914551363440001</v>
      </c>
      <c r="AJ474" s="122">
        <v>0.61346516817550001</v>
      </c>
      <c r="AK474" s="122">
        <v>0.57247142061120004</v>
      </c>
      <c r="AL474" s="122">
        <v>0</v>
      </c>
    </row>
    <row r="475" spans="1:38" hidden="1" x14ac:dyDescent="0.25">
      <c r="A475" s="122" t="s">
        <v>1981</v>
      </c>
      <c r="B475" s="122">
        <v>1</v>
      </c>
      <c r="C475" s="122" t="s">
        <v>2144</v>
      </c>
      <c r="D475" s="122" t="s">
        <v>2115</v>
      </c>
      <c r="E475" s="122">
        <v>10</v>
      </c>
      <c r="F475" s="122">
        <v>0</v>
      </c>
      <c r="G475" s="122">
        <v>0</v>
      </c>
      <c r="H475" s="122">
        <v>0</v>
      </c>
      <c r="I475" s="122">
        <v>0</v>
      </c>
      <c r="J475" s="122">
        <v>0</v>
      </c>
      <c r="K475" s="122">
        <v>0</v>
      </c>
      <c r="L475" s="122">
        <v>0</v>
      </c>
      <c r="M475" s="122">
        <v>0</v>
      </c>
      <c r="N475" s="122">
        <v>0</v>
      </c>
      <c r="O475" s="122">
        <v>0</v>
      </c>
      <c r="P475" s="122">
        <v>0</v>
      </c>
      <c r="Q475" s="122">
        <v>0</v>
      </c>
      <c r="R475" s="122">
        <v>0</v>
      </c>
      <c r="S475" s="122">
        <v>0</v>
      </c>
      <c r="T475" s="122">
        <v>0</v>
      </c>
      <c r="U475" s="122">
        <v>0</v>
      </c>
      <c r="V475" s="122">
        <v>0</v>
      </c>
      <c r="W475" s="122">
        <v>0</v>
      </c>
      <c r="X475" s="122">
        <v>0</v>
      </c>
      <c r="Y475" s="122">
        <v>0</v>
      </c>
      <c r="Z475" s="122">
        <v>0</v>
      </c>
      <c r="AA475" s="122">
        <v>0</v>
      </c>
      <c r="AB475" s="122">
        <v>0</v>
      </c>
      <c r="AC475" s="122">
        <v>0</v>
      </c>
      <c r="AD475" s="122">
        <v>0</v>
      </c>
      <c r="AE475" s="122">
        <v>0</v>
      </c>
      <c r="AF475" s="122">
        <v>0</v>
      </c>
      <c r="AG475" s="122">
        <v>0</v>
      </c>
      <c r="AH475" s="122">
        <v>0</v>
      </c>
      <c r="AI475" s="122">
        <v>0</v>
      </c>
      <c r="AJ475" s="122">
        <v>0</v>
      </c>
      <c r="AK475" s="122">
        <v>0</v>
      </c>
      <c r="AL475" s="122">
        <v>0</v>
      </c>
    </row>
    <row r="476" spans="1:38" hidden="1" x14ac:dyDescent="0.25">
      <c r="A476" s="122" t="s">
        <v>1981</v>
      </c>
      <c r="B476" s="122">
        <v>1</v>
      </c>
      <c r="C476" s="122" t="s">
        <v>2144</v>
      </c>
      <c r="D476" s="122" t="s">
        <v>2116</v>
      </c>
      <c r="E476" s="122">
        <v>10</v>
      </c>
      <c r="F476" s="122">
        <v>0.1638918825938</v>
      </c>
      <c r="G476" s="122">
        <v>0.1738492978709</v>
      </c>
      <c r="H476" s="122">
        <v>0.1688496126024</v>
      </c>
      <c r="I476" s="122">
        <v>0.1752007099042</v>
      </c>
      <c r="J476" s="122">
        <v>0.16049205645360001</v>
      </c>
      <c r="K476" s="122">
        <v>0.15899461790950001</v>
      </c>
      <c r="L476" s="122">
        <v>0.17016275219060001</v>
      </c>
      <c r="M476" s="122">
        <v>0.15341092823560001</v>
      </c>
      <c r="N476" s="122">
        <v>0.15355342744719999</v>
      </c>
      <c r="O476" s="122">
        <v>0.18515000367619999</v>
      </c>
      <c r="P476" s="122">
        <v>0.19212020608200001</v>
      </c>
      <c r="Q476" s="122">
        <v>0.1936815618995</v>
      </c>
      <c r="R476" s="122">
        <v>0.18991302701689999</v>
      </c>
      <c r="S476" s="122">
        <v>0.19465007137769999</v>
      </c>
      <c r="T476" s="122">
        <v>0.1955932823605</v>
      </c>
      <c r="U476" s="122">
        <v>0.1930939523422</v>
      </c>
      <c r="V476" s="122">
        <v>0.2025527518687</v>
      </c>
      <c r="W476" s="122">
        <v>0.1774230755134</v>
      </c>
      <c r="X476" s="122">
        <v>0.21535489673630001</v>
      </c>
      <c r="Y476" s="122">
        <v>0.19460112470650001</v>
      </c>
      <c r="Z476" s="122">
        <v>0.29102975026819999</v>
      </c>
      <c r="AA476" s="122">
        <v>0.27764021248659998</v>
      </c>
      <c r="AB476" s="122">
        <v>0.21606617100209999</v>
      </c>
      <c r="AC476" s="122">
        <v>0.2356204563491</v>
      </c>
      <c r="AD476" s="122">
        <v>0.27705188512450002</v>
      </c>
      <c r="AE476" s="122">
        <v>0.24245640741669999</v>
      </c>
      <c r="AF476" s="122">
        <v>0.219167863012</v>
      </c>
      <c r="AG476" s="122">
        <v>0.2039226788962</v>
      </c>
      <c r="AH476" s="122">
        <v>0.20304901515400001</v>
      </c>
      <c r="AI476" s="122">
        <v>0.1683811643426</v>
      </c>
      <c r="AJ476" s="122">
        <v>7.9227964419600005E-2</v>
      </c>
      <c r="AK476" s="122">
        <v>8.5098202602299999E-2</v>
      </c>
      <c r="AL476" s="122">
        <v>0</v>
      </c>
    </row>
    <row r="477" spans="1:38" hidden="1" x14ac:dyDescent="0.25">
      <c r="A477" s="122" t="s">
        <v>1981</v>
      </c>
      <c r="B477" s="122">
        <v>1</v>
      </c>
      <c r="C477" s="122" t="s">
        <v>2144</v>
      </c>
      <c r="D477" s="122" t="s">
        <v>2138</v>
      </c>
      <c r="E477" s="122">
        <v>10</v>
      </c>
      <c r="F477" s="122">
        <v>0</v>
      </c>
      <c r="G477" s="122">
        <v>0</v>
      </c>
      <c r="H477" s="122">
        <v>0</v>
      </c>
      <c r="I477" s="122">
        <v>0</v>
      </c>
      <c r="J477" s="122">
        <v>0</v>
      </c>
      <c r="K477" s="122">
        <v>0</v>
      </c>
      <c r="L477" s="122">
        <v>0</v>
      </c>
      <c r="M477" s="122">
        <v>0</v>
      </c>
      <c r="N477" s="122">
        <v>0</v>
      </c>
      <c r="O477" s="122">
        <v>0</v>
      </c>
      <c r="P477" s="122">
        <v>0</v>
      </c>
      <c r="Q477" s="122">
        <v>0</v>
      </c>
      <c r="R477" s="122">
        <v>0</v>
      </c>
      <c r="S477" s="122">
        <v>0</v>
      </c>
      <c r="T477" s="122">
        <v>0</v>
      </c>
      <c r="U477" s="122">
        <v>0</v>
      </c>
      <c r="V477" s="122">
        <v>0</v>
      </c>
      <c r="W477" s="122">
        <v>0</v>
      </c>
      <c r="X477" s="122">
        <v>0</v>
      </c>
      <c r="Y477" s="122">
        <v>0</v>
      </c>
      <c r="Z477" s="122">
        <v>0</v>
      </c>
      <c r="AA477" s="122">
        <v>0</v>
      </c>
      <c r="AB477" s="122">
        <v>0</v>
      </c>
      <c r="AC477" s="122">
        <v>0</v>
      </c>
      <c r="AD477" s="122">
        <v>0</v>
      </c>
      <c r="AE477" s="122">
        <v>0</v>
      </c>
      <c r="AF477" s="122">
        <v>0</v>
      </c>
      <c r="AG477" s="122">
        <v>0</v>
      </c>
      <c r="AH477" s="122">
        <v>0</v>
      </c>
      <c r="AI477" s="122">
        <v>0</v>
      </c>
      <c r="AJ477" s="122">
        <v>0</v>
      </c>
      <c r="AK477" s="122">
        <v>0</v>
      </c>
      <c r="AL477" s="122">
        <v>0</v>
      </c>
    </row>
    <row r="478" spans="1:38" hidden="1" x14ac:dyDescent="0.25">
      <c r="A478" s="122" t="s">
        <v>1981</v>
      </c>
      <c r="B478" s="122">
        <v>1</v>
      </c>
      <c r="C478" s="122" t="s">
        <v>2144</v>
      </c>
      <c r="D478" s="122" t="s">
        <v>2117</v>
      </c>
      <c r="E478" s="122">
        <v>10</v>
      </c>
      <c r="F478" s="122">
        <v>0</v>
      </c>
      <c r="G478" s="122">
        <v>0</v>
      </c>
      <c r="H478" s="122">
        <v>0</v>
      </c>
      <c r="I478" s="122">
        <v>0</v>
      </c>
      <c r="J478" s="122">
        <v>0</v>
      </c>
      <c r="K478" s="122">
        <v>0</v>
      </c>
      <c r="L478" s="122">
        <v>0</v>
      </c>
      <c r="M478" s="122">
        <v>0</v>
      </c>
      <c r="N478" s="122">
        <v>0</v>
      </c>
      <c r="O478" s="122">
        <v>0</v>
      </c>
      <c r="P478" s="122">
        <v>0</v>
      </c>
      <c r="Q478" s="122">
        <v>0</v>
      </c>
      <c r="R478" s="122">
        <v>0</v>
      </c>
      <c r="S478" s="122">
        <v>0</v>
      </c>
      <c r="T478" s="122">
        <v>0</v>
      </c>
      <c r="U478" s="122">
        <v>0</v>
      </c>
      <c r="V478" s="122">
        <v>0</v>
      </c>
      <c r="W478" s="122">
        <v>0</v>
      </c>
      <c r="X478" s="122">
        <v>0</v>
      </c>
      <c r="Y478" s="122">
        <v>0</v>
      </c>
      <c r="Z478" s="122">
        <v>0</v>
      </c>
      <c r="AA478" s="122">
        <v>0</v>
      </c>
      <c r="AB478" s="122">
        <v>0</v>
      </c>
      <c r="AC478" s="122">
        <v>0</v>
      </c>
      <c r="AD478" s="122">
        <v>0</v>
      </c>
      <c r="AE478" s="122">
        <v>0</v>
      </c>
      <c r="AF478" s="122">
        <v>0</v>
      </c>
      <c r="AG478" s="122">
        <v>0</v>
      </c>
      <c r="AH478" s="122">
        <v>0</v>
      </c>
      <c r="AI478" s="122">
        <v>0</v>
      </c>
      <c r="AJ478" s="122">
        <v>0</v>
      </c>
      <c r="AK478" s="122">
        <v>0</v>
      </c>
      <c r="AL478" s="122">
        <v>0</v>
      </c>
    </row>
    <row r="479" spans="1:38" hidden="1" x14ac:dyDescent="0.25">
      <c r="A479" s="122" t="s">
        <v>1981</v>
      </c>
      <c r="B479" s="122">
        <v>1</v>
      </c>
      <c r="C479" s="122" t="s">
        <v>2144</v>
      </c>
      <c r="D479" s="122" t="s">
        <v>2118</v>
      </c>
      <c r="E479" s="122">
        <v>10</v>
      </c>
      <c r="F479" s="122">
        <v>0</v>
      </c>
      <c r="G479" s="122">
        <v>0</v>
      </c>
      <c r="H479" s="122">
        <v>0</v>
      </c>
      <c r="I479" s="122">
        <v>0</v>
      </c>
      <c r="J479" s="122">
        <v>0</v>
      </c>
      <c r="K479" s="122">
        <v>0</v>
      </c>
      <c r="L479" s="122">
        <v>0</v>
      </c>
      <c r="M479" s="122">
        <v>0</v>
      </c>
      <c r="N479" s="122">
        <v>0</v>
      </c>
      <c r="O479" s="122">
        <v>0</v>
      </c>
      <c r="P479" s="122">
        <v>0</v>
      </c>
      <c r="Q479" s="122">
        <v>0</v>
      </c>
      <c r="R479" s="122">
        <v>0</v>
      </c>
      <c r="S479" s="122">
        <v>0</v>
      </c>
      <c r="T479" s="122">
        <v>0</v>
      </c>
      <c r="U479" s="122">
        <v>0</v>
      </c>
      <c r="V479" s="122">
        <v>0</v>
      </c>
      <c r="W479" s="122">
        <v>0</v>
      </c>
      <c r="X479" s="122">
        <v>0</v>
      </c>
      <c r="Y479" s="122">
        <v>0</v>
      </c>
      <c r="Z479" s="122">
        <v>0</v>
      </c>
      <c r="AA479" s="122">
        <v>0</v>
      </c>
      <c r="AB479" s="122">
        <v>0</v>
      </c>
      <c r="AC479" s="122">
        <v>0</v>
      </c>
      <c r="AD479" s="122">
        <v>0</v>
      </c>
      <c r="AE479" s="122">
        <v>0</v>
      </c>
      <c r="AF479" s="122">
        <v>0</v>
      </c>
      <c r="AG479" s="122">
        <v>0</v>
      </c>
      <c r="AH479" s="122">
        <v>0</v>
      </c>
      <c r="AI479" s="122">
        <v>0</v>
      </c>
      <c r="AJ479" s="122">
        <v>0</v>
      </c>
      <c r="AK479" s="122">
        <v>0</v>
      </c>
      <c r="AL479" s="122">
        <v>0</v>
      </c>
    </row>
    <row r="480" spans="1:38" hidden="1" x14ac:dyDescent="0.25">
      <c r="A480" s="122" t="s">
        <v>1981</v>
      </c>
      <c r="B480" s="122">
        <v>1</v>
      </c>
      <c r="C480" s="122" t="s">
        <v>2144</v>
      </c>
      <c r="D480" s="122" t="s">
        <v>2119</v>
      </c>
      <c r="E480" s="122">
        <v>10</v>
      </c>
      <c r="F480" s="122">
        <v>2.5965505415099999E-2</v>
      </c>
      <c r="G480" s="122">
        <v>2.7459228484400001E-2</v>
      </c>
      <c r="H480" s="122">
        <v>2.6503034199700001E-2</v>
      </c>
      <c r="I480" s="122">
        <v>2.6347729511299999E-2</v>
      </c>
      <c r="J480" s="122">
        <v>2.6379322707699999E-2</v>
      </c>
      <c r="K480" s="122">
        <v>2.5650948115800001E-2</v>
      </c>
      <c r="L480" s="122">
        <v>2.4607073453700001E-2</v>
      </c>
      <c r="M480" s="122">
        <v>2.6499297517599999E-2</v>
      </c>
      <c r="N480" s="122">
        <v>2.45790369749E-2</v>
      </c>
      <c r="O480" s="122">
        <v>2.3251002607099999E-2</v>
      </c>
      <c r="P480" s="122">
        <v>2.5709317916999999E-2</v>
      </c>
      <c r="Q480" s="122">
        <v>2.8213222054900001E-2</v>
      </c>
      <c r="R480" s="122">
        <v>2.77049662643E-2</v>
      </c>
      <c r="S480" s="122">
        <v>2.8881543112299998E-2</v>
      </c>
      <c r="T480" s="122">
        <v>3.2344420205899997E-2</v>
      </c>
      <c r="U480" s="122">
        <v>3.4546784008999999E-2</v>
      </c>
      <c r="V480" s="122">
        <v>3.5014565613299999E-2</v>
      </c>
      <c r="W480" s="122">
        <v>4.31326060666E-2</v>
      </c>
      <c r="X480" s="122">
        <v>4.4556926265100001E-2</v>
      </c>
      <c r="Y480" s="122">
        <v>4.4479835553699998E-2</v>
      </c>
      <c r="Z480" s="122">
        <v>4.3951962960099997E-2</v>
      </c>
      <c r="AA480" s="122">
        <v>4.5842902394399997E-2</v>
      </c>
      <c r="AB480" s="122">
        <v>5.0128791332400002E-2</v>
      </c>
      <c r="AC480" s="122">
        <v>5.4166749555599997E-2</v>
      </c>
      <c r="AD480" s="122">
        <v>5.31988394903E-2</v>
      </c>
      <c r="AE480" s="122">
        <v>4.8851471233400001E-2</v>
      </c>
      <c r="AF480" s="122">
        <v>2.8909322786600002E-2</v>
      </c>
      <c r="AG480" s="122">
        <v>2.8977760553500001E-2</v>
      </c>
      <c r="AH480" s="122">
        <v>3.9674485990400001E-2</v>
      </c>
      <c r="AI480" s="122">
        <v>4.3709422726000001E-2</v>
      </c>
      <c r="AJ480" s="122">
        <v>2.5927972191100001E-2</v>
      </c>
      <c r="AK480" s="122">
        <v>2.4929302161800001E-2</v>
      </c>
      <c r="AL480" s="122">
        <v>0</v>
      </c>
    </row>
    <row r="481" spans="1:38" hidden="1" x14ac:dyDescent="0.25">
      <c r="A481" s="122" t="s">
        <v>1981</v>
      </c>
      <c r="B481" s="122">
        <v>1</v>
      </c>
      <c r="C481" s="122" t="s">
        <v>2144</v>
      </c>
      <c r="D481" s="122" t="s">
        <v>2120</v>
      </c>
      <c r="E481" s="122">
        <v>10</v>
      </c>
      <c r="F481" s="122">
        <v>1.3902933335100001E-2</v>
      </c>
      <c r="G481" s="122">
        <v>1.3855076231500001E-2</v>
      </c>
      <c r="H481" s="122">
        <v>1.7046195802200001E-2</v>
      </c>
      <c r="I481" s="122">
        <v>1.7593377012199998E-2</v>
      </c>
      <c r="J481" s="122">
        <v>1.8354924194700001E-2</v>
      </c>
      <c r="K481" s="122">
        <v>2.0971222151099998E-2</v>
      </c>
      <c r="L481" s="122">
        <v>2.0998485789300001E-2</v>
      </c>
      <c r="M481" s="122">
        <v>2.5646322151999999E-2</v>
      </c>
      <c r="N481" s="122">
        <v>2.5977434934199999E-2</v>
      </c>
      <c r="O481" s="122">
        <v>3.2467750027099999E-2</v>
      </c>
      <c r="P481" s="122">
        <v>3.7153190377699999E-2</v>
      </c>
      <c r="Q481" s="122">
        <v>3.9598216165199998E-2</v>
      </c>
      <c r="R481" s="122">
        <v>4.1372529329599998E-2</v>
      </c>
      <c r="S481" s="122">
        <v>4.1893377787400002E-2</v>
      </c>
      <c r="T481" s="122">
        <v>4.1875542674299999E-2</v>
      </c>
      <c r="U481" s="122">
        <v>4.0529509354699997E-2</v>
      </c>
      <c r="V481" s="122">
        <v>4.1906873003700003E-2</v>
      </c>
      <c r="W481" s="122">
        <v>4.0382579494099999E-2</v>
      </c>
      <c r="X481" s="122">
        <v>3.8727258485599998E-2</v>
      </c>
      <c r="Y481" s="122">
        <v>3.7559564535500002E-2</v>
      </c>
      <c r="Z481" s="122">
        <v>4.3092106358099999E-2</v>
      </c>
      <c r="AA481" s="122">
        <v>3.43486557619E-2</v>
      </c>
      <c r="AB481" s="122">
        <v>4.0824729036599998E-2</v>
      </c>
      <c r="AC481" s="122">
        <v>4.2798624632400001E-2</v>
      </c>
      <c r="AD481" s="122">
        <v>2.9998155244599999E-2</v>
      </c>
      <c r="AE481" s="122">
        <v>3.7183308630299998E-2</v>
      </c>
      <c r="AF481" s="122">
        <v>4.5321994692800002E-2</v>
      </c>
      <c r="AG481" s="122">
        <v>4.4964779340200003E-2</v>
      </c>
      <c r="AH481" s="122">
        <v>4.3224747108799998E-2</v>
      </c>
      <c r="AI481" s="122">
        <v>4.78797608959E-2</v>
      </c>
      <c r="AJ481" s="122">
        <v>4.8823023072800002E-2</v>
      </c>
      <c r="AK481" s="122">
        <v>4.7546447338600001E-2</v>
      </c>
      <c r="AL481" s="122">
        <v>0</v>
      </c>
    </row>
    <row r="482" spans="1:38" hidden="1" x14ac:dyDescent="0.25">
      <c r="A482" s="122" t="s">
        <v>1981</v>
      </c>
      <c r="B482" s="122">
        <v>1</v>
      </c>
      <c r="C482" s="122" t="s">
        <v>2144</v>
      </c>
      <c r="D482" s="122" t="s">
        <v>2121</v>
      </c>
      <c r="E482" s="122">
        <v>10</v>
      </c>
      <c r="F482" s="122">
        <v>3.7019149861315999</v>
      </c>
      <c r="G482" s="122">
        <v>3.6878921999943</v>
      </c>
      <c r="H482" s="122">
        <v>3.6026519202124998</v>
      </c>
      <c r="I482" s="122">
        <v>3.4342198189942001</v>
      </c>
      <c r="J482" s="122">
        <v>3.3651361460767002</v>
      </c>
      <c r="K482" s="122">
        <v>3.3750989449723998</v>
      </c>
      <c r="L482" s="122">
        <v>3.4230772032205001</v>
      </c>
      <c r="M482" s="122">
        <v>3.5142923287240002</v>
      </c>
      <c r="N482" s="122">
        <v>3.4291702686478001</v>
      </c>
      <c r="O482" s="122">
        <v>3.2026306715941</v>
      </c>
      <c r="P482" s="122">
        <v>3.2415406528773998</v>
      </c>
      <c r="Q482" s="122">
        <v>3.2235470344725998</v>
      </c>
      <c r="R482" s="122">
        <v>3.1801201516776998</v>
      </c>
      <c r="S482" s="122">
        <v>3.2248699265259999</v>
      </c>
      <c r="T482" s="122">
        <v>3.2603207956034002</v>
      </c>
      <c r="U482" s="122">
        <v>3.3233282166542</v>
      </c>
      <c r="V482" s="122">
        <v>3.3200769589151</v>
      </c>
      <c r="W482" s="122">
        <v>3.3387364000262001</v>
      </c>
      <c r="X482" s="122">
        <v>3.5657028727973001</v>
      </c>
      <c r="Y482" s="122">
        <v>3.5443781479498</v>
      </c>
      <c r="Z482" s="122">
        <v>4.1173860027518003</v>
      </c>
      <c r="AA482" s="122">
        <v>5.0406957685079004</v>
      </c>
      <c r="AB482" s="122">
        <v>6.3593945191939998</v>
      </c>
      <c r="AC482" s="122">
        <v>7.6517282610445001</v>
      </c>
      <c r="AD482" s="122">
        <v>9.0737588332270001</v>
      </c>
      <c r="AE482" s="122">
        <v>9.4413897397406004</v>
      </c>
      <c r="AF482" s="122">
        <v>7.3264324386139998</v>
      </c>
      <c r="AG482" s="122">
        <v>8.5741792806340005</v>
      </c>
      <c r="AH482" s="122">
        <v>12.6301222030833</v>
      </c>
      <c r="AI482" s="122">
        <v>15.9226256477644</v>
      </c>
      <c r="AJ482" s="122">
        <v>10.2493214634863</v>
      </c>
      <c r="AK482" s="122">
        <v>7.4250728280773002</v>
      </c>
      <c r="AL482" s="122">
        <v>0</v>
      </c>
    </row>
    <row r="483" spans="1:38" hidden="1" x14ac:dyDescent="0.25">
      <c r="A483" s="122" t="s">
        <v>1981</v>
      </c>
      <c r="B483" s="122">
        <v>1</v>
      </c>
      <c r="C483" s="122" t="s">
        <v>2144</v>
      </c>
      <c r="D483" s="122" t="s">
        <v>2139</v>
      </c>
      <c r="E483" s="122">
        <v>10</v>
      </c>
      <c r="F483" s="122">
        <v>0</v>
      </c>
      <c r="G483" s="122">
        <v>0</v>
      </c>
      <c r="H483" s="122">
        <v>0</v>
      </c>
      <c r="I483" s="122">
        <v>0</v>
      </c>
      <c r="J483" s="122">
        <v>0</v>
      </c>
      <c r="K483" s="122">
        <v>0</v>
      </c>
      <c r="L483" s="122">
        <v>0</v>
      </c>
      <c r="M483" s="122">
        <v>0</v>
      </c>
      <c r="N483" s="122">
        <v>0</v>
      </c>
      <c r="O483" s="122">
        <v>0</v>
      </c>
      <c r="P483" s="122">
        <v>0</v>
      </c>
      <c r="Q483" s="122">
        <v>0</v>
      </c>
      <c r="R483" s="122">
        <v>0</v>
      </c>
      <c r="S483" s="122">
        <v>0</v>
      </c>
      <c r="T483" s="122">
        <v>0</v>
      </c>
      <c r="U483" s="122">
        <v>0</v>
      </c>
      <c r="V483" s="122">
        <v>0</v>
      </c>
      <c r="W483" s="122">
        <v>0</v>
      </c>
      <c r="X483" s="122">
        <v>0</v>
      </c>
      <c r="Y483" s="122">
        <v>0</v>
      </c>
      <c r="Z483" s="122">
        <v>0</v>
      </c>
      <c r="AA483" s="122">
        <v>0</v>
      </c>
      <c r="AB483" s="122">
        <v>0</v>
      </c>
      <c r="AC483" s="122">
        <v>0</v>
      </c>
      <c r="AD483" s="122">
        <v>0</v>
      </c>
      <c r="AE483" s="122">
        <v>0</v>
      </c>
      <c r="AF483" s="122">
        <v>0</v>
      </c>
      <c r="AG483" s="122">
        <v>0</v>
      </c>
      <c r="AH483" s="122">
        <v>0</v>
      </c>
      <c r="AI483" s="122">
        <v>0</v>
      </c>
      <c r="AJ483" s="122">
        <v>0</v>
      </c>
      <c r="AK483" s="122">
        <v>0</v>
      </c>
      <c r="AL483" s="122">
        <v>0</v>
      </c>
    </row>
    <row r="484" spans="1:38" hidden="1" x14ac:dyDescent="0.25">
      <c r="A484" s="122" t="s">
        <v>1981</v>
      </c>
      <c r="B484" s="122">
        <v>1</v>
      </c>
      <c r="C484" s="122" t="s">
        <v>2144</v>
      </c>
      <c r="D484" s="122" t="s">
        <v>2122</v>
      </c>
      <c r="E484" s="122">
        <v>10</v>
      </c>
      <c r="F484" s="122">
        <v>5.3767696548800002E-2</v>
      </c>
      <c r="G484" s="122">
        <v>5.3099041270000001E-2</v>
      </c>
      <c r="H484" s="122">
        <v>5.2622743035600002E-2</v>
      </c>
      <c r="I484" s="122">
        <v>5.3322927283399997E-2</v>
      </c>
      <c r="J484" s="122">
        <v>5.4422149107899997E-2</v>
      </c>
      <c r="K484" s="122">
        <v>5.34452678706E-2</v>
      </c>
      <c r="L484" s="122">
        <v>5.4743285636100002E-2</v>
      </c>
      <c r="M484" s="122">
        <v>5.89705762661E-2</v>
      </c>
      <c r="N484" s="122">
        <v>6.0348101912800003E-2</v>
      </c>
      <c r="O484" s="122">
        <v>5.5056594990399998E-2</v>
      </c>
      <c r="P484" s="122">
        <v>5.4351635586000001E-2</v>
      </c>
      <c r="Q484" s="122">
        <v>5.6176522766599998E-2</v>
      </c>
      <c r="R484" s="122">
        <v>5.5676437631100001E-2</v>
      </c>
      <c r="S484" s="122">
        <v>5.70769973143E-2</v>
      </c>
      <c r="T484" s="122">
        <v>6.2477410086200003E-2</v>
      </c>
      <c r="U484" s="122">
        <v>6.9062982060900002E-2</v>
      </c>
      <c r="V484" s="122">
        <v>8.0429807349999993E-2</v>
      </c>
      <c r="W484" s="122">
        <v>8.4683993661599996E-2</v>
      </c>
      <c r="X484" s="122">
        <v>0.1053806587336</v>
      </c>
      <c r="Y484" s="122">
        <v>9.9378955326399995E-2</v>
      </c>
      <c r="Z484" s="122">
        <v>0.1120431641836</v>
      </c>
      <c r="AA484" s="122">
        <v>0.13418891502069999</v>
      </c>
      <c r="AB484" s="122">
        <v>0.17156520669620001</v>
      </c>
      <c r="AC484" s="122">
        <v>0.2075031424214</v>
      </c>
      <c r="AD484" s="122">
        <v>0.24186517818469999</v>
      </c>
      <c r="AE484" s="122">
        <v>0.16303939644400001</v>
      </c>
      <c r="AF484" s="122">
        <v>0.13242599818940001</v>
      </c>
      <c r="AG484" s="122">
        <v>0.14180361882279999</v>
      </c>
      <c r="AH484" s="122">
        <v>0.16917863868130001</v>
      </c>
      <c r="AI484" s="122">
        <v>0.21025332271819999</v>
      </c>
      <c r="AJ484" s="122">
        <v>0.14293037727579999</v>
      </c>
      <c r="AK484" s="122">
        <v>0.12884486215679999</v>
      </c>
      <c r="AL484" s="122">
        <v>0</v>
      </c>
    </row>
    <row r="485" spans="1:38" hidden="1" x14ac:dyDescent="0.25">
      <c r="A485" s="122" t="s">
        <v>1981</v>
      </c>
      <c r="B485" s="122">
        <v>1</v>
      </c>
      <c r="C485" s="122" t="s">
        <v>2144</v>
      </c>
      <c r="D485" s="122" t="s">
        <v>2123</v>
      </c>
      <c r="E485" s="122">
        <v>10</v>
      </c>
      <c r="F485" s="122">
        <v>1.23652230796E-2</v>
      </c>
      <c r="G485" s="122">
        <v>1.2351125804500001E-2</v>
      </c>
      <c r="H485" s="122">
        <v>1.30279295226E-2</v>
      </c>
      <c r="I485" s="122">
        <v>1.20160409843E-2</v>
      </c>
      <c r="J485" s="122">
        <v>1.2306335214800001E-2</v>
      </c>
      <c r="K485" s="122">
        <v>1.20597392589E-2</v>
      </c>
      <c r="L485" s="122">
        <v>1.22853208047E-2</v>
      </c>
      <c r="M485" s="122">
        <v>1.3453627360600001E-2</v>
      </c>
      <c r="N485" s="122">
        <v>1.36595299814E-2</v>
      </c>
      <c r="O485" s="122">
        <v>1.32531811454E-2</v>
      </c>
      <c r="P485" s="122">
        <v>1.35288059115E-2</v>
      </c>
      <c r="Q485" s="122">
        <v>1.35899821451E-2</v>
      </c>
      <c r="R485" s="122">
        <v>1.3396655418600001E-2</v>
      </c>
      <c r="S485" s="122">
        <v>1.33820734116E-2</v>
      </c>
      <c r="T485" s="122">
        <v>1.3352658962E-2</v>
      </c>
      <c r="U485" s="122">
        <v>1.2924195604E-2</v>
      </c>
      <c r="V485" s="122">
        <v>6.1566988200000006E-5</v>
      </c>
      <c r="W485" s="122">
        <v>1.30386976409E-2</v>
      </c>
      <c r="X485" s="122">
        <v>1.3359630307100001E-2</v>
      </c>
      <c r="Y485" s="122">
        <v>1.3138108897400001E-2</v>
      </c>
      <c r="Z485" s="122">
        <v>1.4739240563E-2</v>
      </c>
      <c r="AA485" s="122">
        <v>7.9233313199999998E-5</v>
      </c>
      <c r="AB485" s="122">
        <v>6.5390026900000005E-5</v>
      </c>
      <c r="AC485" s="122">
        <v>6.3032886199999996E-5</v>
      </c>
      <c r="AD485" s="122">
        <v>8.3074595599999995E-5</v>
      </c>
      <c r="AE485" s="122">
        <v>7.8569988499999993E-5</v>
      </c>
      <c r="AF485" s="122">
        <v>4.0547245200000003E-5</v>
      </c>
      <c r="AG485" s="122">
        <v>4.0453769699999999E-5</v>
      </c>
      <c r="AH485" s="122">
        <v>2.34189807E-5</v>
      </c>
      <c r="AI485" s="122">
        <v>2.3187906800000001E-5</v>
      </c>
      <c r="AJ485" s="122">
        <v>1.3990519E-5</v>
      </c>
      <c r="AK485" s="122">
        <v>1.7286557699999998E-5</v>
      </c>
      <c r="AL485" s="122">
        <v>0</v>
      </c>
    </row>
    <row r="486" spans="1:38" hidden="1" x14ac:dyDescent="0.25">
      <c r="A486" s="122" t="s">
        <v>1981</v>
      </c>
      <c r="B486" s="122">
        <v>1</v>
      </c>
      <c r="C486" s="122" t="s">
        <v>2144</v>
      </c>
      <c r="D486" s="122" t="s">
        <v>2140</v>
      </c>
      <c r="E486" s="122">
        <v>10</v>
      </c>
      <c r="F486" s="122">
        <v>0</v>
      </c>
      <c r="G486" s="122">
        <v>0</v>
      </c>
      <c r="H486" s="122">
        <v>0</v>
      </c>
      <c r="I486" s="122">
        <v>0</v>
      </c>
      <c r="J486" s="122">
        <v>0</v>
      </c>
      <c r="K486" s="122">
        <v>0</v>
      </c>
      <c r="L486" s="122">
        <v>0</v>
      </c>
      <c r="M486" s="122">
        <v>0</v>
      </c>
      <c r="N486" s="122">
        <v>0</v>
      </c>
      <c r="O486" s="122">
        <v>0</v>
      </c>
      <c r="P486" s="122">
        <v>0</v>
      </c>
      <c r="Q486" s="122">
        <v>0</v>
      </c>
      <c r="R486" s="122">
        <v>0</v>
      </c>
      <c r="S486" s="122">
        <v>0</v>
      </c>
      <c r="T486" s="122">
        <v>0</v>
      </c>
      <c r="U486" s="122">
        <v>0</v>
      </c>
      <c r="V486" s="122">
        <v>0</v>
      </c>
      <c r="W486" s="122">
        <v>0</v>
      </c>
      <c r="X486" s="122">
        <v>0</v>
      </c>
      <c r="Y486" s="122">
        <v>0</v>
      </c>
      <c r="Z486" s="122">
        <v>7.2267794969000002E-2</v>
      </c>
      <c r="AA486" s="122">
        <v>8.7422202563500001E-2</v>
      </c>
      <c r="AB486" s="122">
        <v>1.0253465956099999E-2</v>
      </c>
      <c r="AC486" s="122">
        <v>1.2483576129999999E-4</v>
      </c>
      <c r="AD486" s="122">
        <v>1.16183249E-4</v>
      </c>
      <c r="AE486" s="122">
        <v>0</v>
      </c>
      <c r="AF486" s="122">
        <v>0</v>
      </c>
      <c r="AG486" s="122">
        <v>0</v>
      </c>
      <c r="AH486" s="122">
        <v>0</v>
      </c>
      <c r="AI486" s="122">
        <v>0</v>
      </c>
      <c r="AJ486" s="122">
        <v>1.4807123156999999E-3</v>
      </c>
      <c r="AK486" s="122">
        <v>3.1891901387E-3</v>
      </c>
      <c r="AL486" s="122">
        <v>0</v>
      </c>
    </row>
    <row r="487" spans="1:38" hidden="1" x14ac:dyDescent="0.25">
      <c r="A487" s="122" t="s">
        <v>1981</v>
      </c>
      <c r="B487" s="122">
        <v>1</v>
      </c>
      <c r="C487" s="122" t="s">
        <v>2144</v>
      </c>
      <c r="D487" s="122" t="s">
        <v>2124</v>
      </c>
      <c r="E487" s="122">
        <v>10</v>
      </c>
      <c r="F487" s="122">
        <v>0</v>
      </c>
      <c r="G487" s="122">
        <v>0</v>
      </c>
      <c r="H487" s="122">
        <v>0</v>
      </c>
      <c r="I487" s="122">
        <v>0</v>
      </c>
      <c r="J487" s="122">
        <v>0</v>
      </c>
      <c r="K487" s="122">
        <v>0</v>
      </c>
      <c r="L487" s="122">
        <v>0</v>
      </c>
      <c r="M487" s="122">
        <v>0</v>
      </c>
      <c r="N487" s="122">
        <v>0</v>
      </c>
      <c r="O487" s="122">
        <v>0</v>
      </c>
      <c r="P487" s="122">
        <v>0</v>
      </c>
      <c r="Q487" s="122">
        <v>0</v>
      </c>
      <c r="R487" s="122">
        <v>0</v>
      </c>
      <c r="S487" s="122">
        <v>0</v>
      </c>
      <c r="T487" s="122">
        <v>0</v>
      </c>
      <c r="U487" s="122">
        <v>0</v>
      </c>
      <c r="V487" s="122">
        <v>0</v>
      </c>
      <c r="W487" s="122">
        <v>0</v>
      </c>
      <c r="X487" s="122">
        <v>0</v>
      </c>
      <c r="Y487" s="122">
        <v>0</v>
      </c>
      <c r="Z487" s="122">
        <v>0</v>
      </c>
      <c r="AA487" s="122">
        <v>0</v>
      </c>
      <c r="AB487" s="122">
        <v>0</v>
      </c>
      <c r="AC487" s="122">
        <v>0</v>
      </c>
      <c r="AD487" s="122">
        <v>0</v>
      </c>
      <c r="AE487" s="122">
        <v>0</v>
      </c>
      <c r="AF487" s="122">
        <v>0</v>
      </c>
      <c r="AG487" s="122">
        <v>0</v>
      </c>
      <c r="AH487" s="122">
        <v>0</v>
      </c>
      <c r="AI487" s="122">
        <v>0</v>
      </c>
      <c r="AJ487" s="122">
        <v>0</v>
      </c>
      <c r="AK487" s="122">
        <v>0</v>
      </c>
      <c r="AL487" s="122">
        <v>0</v>
      </c>
    </row>
    <row r="488" spans="1:38" hidden="1" x14ac:dyDescent="0.25">
      <c r="A488" s="122" t="s">
        <v>1981</v>
      </c>
      <c r="B488" s="122">
        <v>1</v>
      </c>
      <c r="C488" s="122" t="s">
        <v>2144</v>
      </c>
      <c r="D488" s="122" t="s">
        <v>2125</v>
      </c>
      <c r="E488" s="122">
        <v>10</v>
      </c>
      <c r="F488" s="122">
        <v>0.10701260961509999</v>
      </c>
      <c r="G488" s="122">
        <v>0.1080652598206</v>
      </c>
      <c r="H488" s="122">
        <v>0.1154386883854</v>
      </c>
      <c r="I488" s="122">
        <v>0.1214788233545</v>
      </c>
      <c r="J488" s="122">
        <v>0.1211123176759</v>
      </c>
      <c r="K488" s="122">
        <v>0.12549173521750001</v>
      </c>
      <c r="L488" s="122">
        <v>0.1278276956345</v>
      </c>
      <c r="M488" s="122">
        <v>0.1351372872869</v>
      </c>
      <c r="N488" s="122">
        <v>0.13723100276309999</v>
      </c>
      <c r="O488" s="122">
        <v>0.1309580194652</v>
      </c>
      <c r="P488" s="122">
        <v>0.13418365420850001</v>
      </c>
      <c r="Q488" s="122">
        <v>0.13621540301099999</v>
      </c>
      <c r="R488" s="122">
        <v>0.13595612428619999</v>
      </c>
      <c r="S488" s="122">
        <v>0.13826602915530001</v>
      </c>
      <c r="T488" s="122">
        <v>0.13673607332410001</v>
      </c>
      <c r="U488" s="122">
        <v>0.13508429039379999</v>
      </c>
      <c r="V488" s="122">
        <v>0.1418527013882</v>
      </c>
      <c r="W488" s="122">
        <v>0.13626851926</v>
      </c>
      <c r="X488" s="122">
        <v>0.1311489202635</v>
      </c>
      <c r="Y488" s="122">
        <v>0.12735368102520001</v>
      </c>
      <c r="Z488" s="122">
        <v>0.1155464640344</v>
      </c>
      <c r="AA488" s="122">
        <v>0.14325373139879999</v>
      </c>
      <c r="AB488" s="122">
        <v>0.1370145621203</v>
      </c>
      <c r="AC488" s="122">
        <v>0.14086534474500001</v>
      </c>
      <c r="AD488" s="122">
        <v>0.1222262764175</v>
      </c>
      <c r="AE488" s="122">
        <v>0.12598001935290001</v>
      </c>
      <c r="AF488" s="122">
        <v>0.12944820639310001</v>
      </c>
      <c r="AG488" s="122">
        <v>0.1131898158391</v>
      </c>
      <c r="AH488" s="122">
        <v>0.118892772184</v>
      </c>
      <c r="AI488" s="122">
        <v>0.16586663587299999</v>
      </c>
      <c r="AJ488" s="122">
        <v>0.15117537763219999</v>
      </c>
      <c r="AK488" s="122">
        <v>0.15484974182530001</v>
      </c>
      <c r="AL488" s="122">
        <v>0</v>
      </c>
    </row>
    <row r="489" spans="1:38" hidden="1" x14ac:dyDescent="0.25">
      <c r="A489" s="122" t="s">
        <v>1981</v>
      </c>
      <c r="B489" s="122">
        <v>1</v>
      </c>
      <c r="C489" s="122" t="s">
        <v>2144</v>
      </c>
      <c r="D489" s="122" t="s">
        <v>2126</v>
      </c>
      <c r="E489" s="122">
        <v>10</v>
      </c>
      <c r="F489" s="122">
        <v>7.1966906813000003E-3</v>
      </c>
      <c r="G489" s="122">
        <v>7.2319424027999998E-3</v>
      </c>
      <c r="H489" s="122">
        <v>7.3084753135000003E-3</v>
      </c>
      <c r="I489" s="122">
        <v>7.4922848510999996E-3</v>
      </c>
      <c r="J489" s="122">
        <v>7.6691377967999996E-3</v>
      </c>
      <c r="K489" s="122">
        <v>7.5354053340999996E-3</v>
      </c>
      <c r="L489" s="122">
        <v>7.6756728071000003E-3</v>
      </c>
      <c r="M489" s="122">
        <v>8.5245178592999998E-3</v>
      </c>
      <c r="N489" s="122">
        <v>8.6565903268000007E-3</v>
      </c>
      <c r="O489" s="122">
        <v>7.4510597281999998E-3</v>
      </c>
      <c r="P489" s="122">
        <v>7.4859017259000004E-3</v>
      </c>
      <c r="Q489" s="122">
        <v>7.4933458347000003E-3</v>
      </c>
      <c r="R489" s="122">
        <v>7.4373014528000001E-3</v>
      </c>
      <c r="S489" s="122">
        <v>7.5051878644000003E-3</v>
      </c>
      <c r="T489" s="122">
        <v>7.4849306124000004E-3</v>
      </c>
      <c r="U489" s="122">
        <v>7.2348966695999998E-3</v>
      </c>
      <c r="V489" s="122">
        <v>7.7992268295000002E-3</v>
      </c>
      <c r="W489" s="122">
        <v>7.4922019886999999E-3</v>
      </c>
      <c r="X489" s="122">
        <v>7.1647813412E-3</v>
      </c>
      <c r="Y489" s="122">
        <v>6.9574440697000002E-3</v>
      </c>
      <c r="Z489" s="122">
        <v>8.5954930642000004E-3</v>
      </c>
      <c r="AA489" s="122">
        <v>6.4246382996000001E-3</v>
      </c>
      <c r="AB489" s="122">
        <v>6.4728910352999996E-3</v>
      </c>
      <c r="AC489" s="122">
        <v>7.0043513847999998E-3</v>
      </c>
      <c r="AD489" s="122">
        <v>7.1181816413000004E-3</v>
      </c>
      <c r="AE489" s="122">
        <v>8.3716522182999999E-3</v>
      </c>
      <c r="AF489" s="122">
        <v>7.8224891703E-3</v>
      </c>
      <c r="AG489" s="122">
        <v>7.5268965774000001E-3</v>
      </c>
      <c r="AH489" s="122">
        <v>2.483795213E-3</v>
      </c>
      <c r="AI489" s="122">
        <v>0</v>
      </c>
      <c r="AJ489" s="122">
        <v>0</v>
      </c>
      <c r="AK489" s="122">
        <v>0</v>
      </c>
      <c r="AL489" s="122">
        <v>0</v>
      </c>
    </row>
    <row r="490" spans="1:38" hidden="1" x14ac:dyDescent="0.25">
      <c r="A490" s="122" t="s">
        <v>1981</v>
      </c>
      <c r="B490" s="122">
        <v>1</v>
      </c>
      <c r="C490" s="122" t="s">
        <v>2144</v>
      </c>
      <c r="D490" s="122" t="s">
        <v>2127</v>
      </c>
      <c r="E490" s="122">
        <v>10</v>
      </c>
      <c r="F490" s="122">
        <v>1.19648911079E-2</v>
      </c>
      <c r="G490" s="122">
        <v>7.5814975704000002E-3</v>
      </c>
      <c r="H490" s="122">
        <v>8.3896006288000004E-3</v>
      </c>
      <c r="I490" s="122">
        <v>8.5515283821000002E-3</v>
      </c>
      <c r="J490" s="122">
        <v>7.7417201646999998E-3</v>
      </c>
      <c r="K490" s="122">
        <v>7.7122883796000002E-3</v>
      </c>
      <c r="L490" s="122">
        <v>7.7841672721000003E-3</v>
      </c>
      <c r="M490" s="122">
        <v>8.6166493948000005E-3</v>
      </c>
      <c r="N490" s="122">
        <v>8.5330797476999998E-3</v>
      </c>
      <c r="O490" s="122">
        <v>8.1960133670000001E-3</v>
      </c>
      <c r="P490" s="122">
        <v>6.9187381888999996E-3</v>
      </c>
      <c r="Q490" s="122">
        <v>9.3700127751000003E-3</v>
      </c>
      <c r="R490" s="122">
        <v>1.0555062965999999E-2</v>
      </c>
      <c r="S490" s="122">
        <v>1.0463387069500001E-2</v>
      </c>
      <c r="T490" s="122">
        <v>1.1232611642599999E-2</v>
      </c>
      <c r="U490" s="122">
        <v>1.11051946426E-2</v>
      </c>
      <c r="V490" s="122">
        <v>1.2233407827399999E-2</v>
      </c>
      <c r="W490" s="122">
        <v>1.2992574429599999E-2</v>
      </c>
      <c r="X490" s="122">
        <v>1.3178746638800001E-2</v>
      </c>
      <c r="Y490" s="122">
        <v>1.15067035E-2</v>
      </c>
      <c r="Z490" s="122">
        <v>9.4894579238999997E-3</v>
      </c>
      <c r="AA490" s="122">
        <v>1.11200600633E-2</v>
      </c>
      <c r="AB490" s="122">
        <v>1.98910602353E-2</v>
      </c>
      <c r="AC490" s="122">
        <v>3.0292916271999999E-2</v>
      </c>
      <c r="AD490" s="122">
        <v>3.7654082213999997E-2</v>
      </c>
      <c r="AE490" s="122">
        <v>3.2119742657400002E-2</v>
      </c>
      <c r="AF490" s="122">
        <v>1.7790132009500002E-2</v>
      </c>
      <c r="AG490" s="122">
        <v>2.58007746396E-2</v>
      </c>
      <c r="AH490" s="122">
        <v>5.6257108718E-2</v>
      </c>
      <c r="AI490" s="122">
        <v>5.71356762601E-2</v>
      </c>
      <c r="AJ490" s="122">
        <v>3.6201831164300001E-2</v>
      </c>
      <c r="AK490" s="122">
        <v>2.5253399394900001E-2</v>
      </c>
      <c r="AL490" s="122">
        <v>0</v>
      </c>
    </row>
    <row r="491" spans="1:38" hidden="1" x14ac:dyDescent="0.25">
      <c r="A491" s="122" t="s">
        <v>1981</v>
      </c>
      <c r="B491" s="122">
        <v>1</v>
      </c>
      <c r="C491" s="122" t="s">
        <v>2144</v>
      </c>
      <c r="D491" s="122" t="s">
        <v>2128</v>
      </c>
      <c r="E491" s="122">
        <v>10</v>
      </c>
      <c r="F491" s="122">
        <v>0.1258865335089</v>
      </c>
      <c r="G491" s="122">
        <v>0.1250836400277</v>
      </c>
      <c r="H491" s="122">
        <v>0.1184709376455</v>
      </c>
      <c r="I491" s="122">
        <v>0.1213751161861</v>
      </c>
      <c r="J491" s="122">
        <v>0.12103479445610001</v>
      </c>
      <c r="K491" s="122">
        <v>0.1234977552842</v>
      </c>
      <c r="L491" s="122">
        <v>0.12584209838509999</v>
      </c>
      <c r="M491" s="122">
        <v>0.1287425162243</v>
      </c>
      <c r="N491" s="122">
        <v>0.12726232479149999</v>
      </c>
      <c r="O491" s="122">
        <v>0.12134892130869999</v>
      </c>
      <c r="P491" s="122">
        <v>0.1258821302749</v>
      </c>
      <c r="Q491" s="122">
        <v>0.1273665257902</v>
      </c>
      <c r="R491" s="122">
        <v>0.1246619257884</v>
      </c>
      <c r="S491" s="122">
        <v>0.12651048172509999</v>
      </c>
      <c r="T491" s="122">
        <v>0.12905531333619999</v>
      </c>
      <c r="U491" s="122">
        <v>0.13151118815339999</v>
      </c>
      <c r="V491" s="122">
        <v>0.1422855806393</v>
      </c>
      <c r="W491" s="122">
        <v>0.14326915418450001</v>
      </c>
      <c r="X491" s="122">
        <v>0.15006339847569999</v>
      </c>
      <c r="Y491" s="122">
        <v>0.14591298822650001</v>
      </c>
      <c r="Z491" s="122">
        <v>0.16445769018369999</v>
      </c>
      <c r="AA491" s="122">
        <v>0.18513752298030001</v>
      </c>
      <c r="AB491" s="122">
        <v>0.20409257977920001</v>
      </c>
      <c r="AC491" s="122">
        <v>0.24846993923050001</v>
      </c>
      <c r="AD491" s="122">
        <v>0.33593216648949997</v>
      </c>
      <c r="AE491" s="122">
        <v>0.35422481694500002</v>
      </c>
      <c r="AF491" s="122">
        <v>0.24570139221090001</v>
      </c>
      <c r="AG491" s="122">
        <v>0.24579783801079999</v>
      </c>
      <c r="AH491" s="122">
        <v>0.46371457528479998</v>
      </c>
      <c r="AI491" s="122">
        <v>0.55252369180829997</v>
      </c>
      <c r="AJ491" s="122">
        <v>0.30499422932370002</v>
      </c>
      <c r="AK491" s="122">
        <v>0.30454552014519998</v>
      </c>
      <c r="AL491" s="122">
        <v>0</v>
      </c>
    </row>
    <row r="492" spans="1:38" hidden="1" x14ac:dyDescent="0.25">
      <c r="A492" s="122" t="s">
        <v>1962</v>
      </c>
      <c r="B492" s="122">
        <v>1</v>
      </c>
      <c r="C492" s="122" t="s">
        <v>2146</v>
      </c>
      <c r="D492" s="122" t="s">
        <v>2080</v>
      </c>
      <c r="E492" s="122">
        <v>11</v>
      </c>
      <c r="F492" s="122">
        <v>0.67672257462639995</v>
      </c>
      <c r="G492" s="122">
        <v>0.70788562686440004</v>
      </c>
      <c r="H492" s="122">
        <v>0.71841396310039995</v>
      </c>
      <c r="I492" s="122">
        <v>0.67553188523130003</v>
      </c>
      <c r="J492" s="122">
        <v>0.705328529742</v>
      </c>
      <c r="K492" s="122">
        <v>0.69565413400559994</v>
      </c>
      <c r="L492" s="122">
        <v>0.65229669770309995</v>
      </c>
      <c r="M492" s="122">
        <v>0.6165110780027</v>
      </c>
      <c r="N492" s="122">
        <v>0.54626111812620004</v>
      </c>
      <c r="O492" s="122">
        <v>0.51319389192730003</v>
      </c>
      <c r="P492" s="122">
        <v>0.51830391663359998</v>
      </c>
      <c r="Q492" s="122">
        <v>0.50831175582200006</v>
      </c>
      <c r="R492" s="122">
        <v>0.546676287328</v>
      </c>
      <c r="S492" s="122">
        <v>0.59270133962089999</v>
      </c>
      <c r="T492" s="122">
        <v>0.50524937053329999</v>
      </c>
      <c r="U492" s="122">
        <v>0.50115613075639998</v>
      </c>
      <c r="V492" s="122">
        <v>0.4744833621392</v>
      </c>
      <c r="W492" s="122">
        <v>0.43032238229749997</v>
      </c>
      <c r="X492" s="122">
        <v>0.36508796519940001</v>
      </c>
      <c r="Y492" s="122">
        <v>0.36950750974719998</v>
      </c>
      <c r="Z492" s="122">
        <v>0.32189361605209998</v>
      </c>
      <c r="AA492" s="122">
        <v>0.27693379246159999</v>
      </c>
      <c r="AB492" s="122">
        <v>0.2780675176504</v>
      </c>
      <c r="AC492" s="122">
        <v>0.2590550328508</v>
      </c>
      <c r="AD492" s="122">
        <v>0.26701199905200002</v>
      </c>
      <c r="AE492" s="122">
        <v>0.25704439555059999</v>
      </c>
      <c r="AF492" s="122">
        <v>0.26414936131310002</v>
      </c>
      <c r="AG492" s="122">
        <v>0.26835378026489998</v>
      </c>
      <c r="AH492" s="122">
        <v>0.2384944293406</v>
      </c>
      <c r="AI492" s="122">
        <v>0.24725169787439999</v>
      </c>
      <c r="AJ492" s="122">
        <v>0.2495311292755</v>
      </c>
      <c r="AK492" s="122">
        <v>0.26352602305310002</v>
      </c>
      <c r="AL492" s="122">
        <v>0</v>
      </c>
    </row>
    <row r="493" spans="1:38" hidden="1" x14ac:dyDescent="0.25">
      <c r="A493" s="122" t="s">
        <v>1962</v>
      </c>
      <c r="B493" s="122">
        <v>1</v>
      </c>
      <c r="C493" s="122" t="s">
        <v>2146</v>
      </c>
      <c r="D493" s="122" t="s">
        <v>2081</v>
      </c>
      <c r="E493" s="122">
        <v>11</v>
      </c>
      <c r="F493" s="122">
        <v>0.4703530769816</v>
      </c>
      <c r="G493" s="122">
        <v>0.50183394915250001</v>
      </c>
      <c r="H493" s="122">
        <v>0.43805689133570003</v>
      </c>
      <c r="I493" s="122">
        <v>0.41743133024180001</v>
      </c>
      <c r="J493" s="122">
        <v>0.38907039890400003</v>
      </c>
      <c r="K493" s="122">
        <v>0.38465971600839999</v>
      </c>
      <c r="L493" s="122">
        <v>0.35901693762230003</v>
      </c>
      <c r="M493" s="122">
        <v>0.35129538806319999</v>
      </c>
      <c r="N493" s="122">
        <v>0.3206323352264</v>
      </c>
      <c r="O493" s="122">
        <v>0.2833865064403</v>
      </c>
      <c r="P493" s="122">
        <v>0.3146237245131</v>
      </c>
      <c r="Q493" s="122">
        <v>0.31576244035579998</v>
      </c>
      <c r="R493" s="122">
        <v>0.32357033255220002</v>
      </c>
      <c r="S493" s="122">
        <v>0.34530809483899999</v>
      </c>
      <c r="T493" s="122">
        <v>0.34163974678050002</v>
      </c>
      <c r="U493" s="122">
        <v>0.32438719720050002</v>
      </c>
      <c r="V493" s="122">
        <v>0.31764977768710001</v>
      </c>
      <c r="W493" s="122">
        <v>0.29820720937380002</v>
      </c>
      <c r="X493" s="122">
        <v>0.27042316654249998</v>
      </c>
      <c r="Y493" s="122">
        <v>0.2270790462159</v>
      </c>
      <c r="Z493" s="122">
        <v>0.22442220610120001</v>
      </c>
      <c r="AA493" s="122">
        <v>0.22051307251380001</v>
      </c>
      <c r="AB493" s="122">
        <v>0.1631107803762</v>
      </c>
      <c r="AC493" s="122">
        <v>0.17643899195320001</v>
      </c>
      <c r="AD493" s="122">
        <v>0.14780677708189999</v>
      </c>
      <c r="AE493" s="122">
        <v>0.11305856389009999</v>
      </c>
      <c r="AF493" s="122">
        <v>0.1161284803003</v>
      </c>
      <c r="AG493" s="122">
        <v>0.12226339053550001</v>
      </c>
      <c r="AH493" s="122">
        <v>0.1077167784245</v>
      </c>
      <c r="AI493" s="122">
        <v>0.1314530488889</v>
      </c>
      <c r="AJ493" s="122">
        <v>0.1100294521269</v>
      </c>
      <c r="AK493" s="122">
        <v>7.9546617716600002E-2</v>
      </c>
      <c r="AL493" s="122">
        <v>0</v>
      </c>
    </row>
    <row r="494" spans="1:38" hidden="1" x14ac:dyDescent="0.25">
      <c r="A494" s="122" t="s">
        <v>1962</v>
      </c>
      <c r="B494" s="122">
        <v>1</v>
      </c>
      <c r="C494" s="122" t="s">
        <v>2146</v>
      </c>
      <c r="D494" s="122" t="s">
        <v>2082</v>
      </c>
      <c r="E494" s="122">
        <v>11</v>
      </c>
      <c r="F494" s="122">
        <v>0.3972901881616</v>
      </c>
      <c r="G494" s="122">
        <v>0.36115761304589999</v>
      </c>
      <c r="H494" s="122">
        <v>0.43413955180120001</v>
      </c>
      <c r="I494" s="122">
        <v>0.40833943651429999</v>
      </c>
      <c r="J494" s="122">
        <v>0.38039493321559997</v>
      </c>
      <c r="K494" s="122">
        <v>0.35149070271889998</v>
      </c>
      <c r="L494" s="122">
        <v>0.38098371247250001</v>
      </c>
      <c r="M494" s="122">
        <v>0.3511716407744</v>
      </c>
      <c r="N494" s="122">
        <v>0.28623849974830001</v>
      </c>
      <c r="O494" s="122">
        <v>0.24383451680170001</v>
      </c>
      <c r="P494" s="122">
        <v>0.26114579237730001</v>
      </c>
      <c r="Q494" s="122">
        <v>0.24647296297660001</v>
      </c>
      <c r="R494" s="122">
        <v>0.24509945824420001</v>
      </c>
      <c r="S494" s="122">
        <v>0.244595961522</v>
      </c>
      <c r="T494" s="122">
        <v>0.26823400621429999</v>
      </c>
      <c r="U494" s="122">
        <v>0.27014980683009998</v>
      </c>
      <c r="V494" s="122">
        <v>0.3724285036776</v>
      </c>
      <c r="W494" s="122">
        <v>0.4440711784952</v>
      </c>
      <c r="X494" s="122">
        <v>0.69629868840069997</v>
      </c>
      <c r="Y494" s="122">
        <v>1.0026229691670001</v>
      </c>
      <c r="Z494" s="122">
        <v>1.2143120000511001</v>
      </c>
      <c r="AA494" s="122">
        <v>1.390318524944</v>
      </c>
      <c r="AB494" s="122">
        <v>1.3588700958168001</v>
      </c>
      <c r="AC494" s="122">
        <v>1.4004403199087001</v>
      </c>
      <c r="AD494" s="122">
        <v>1.2101637035935</v>
      </c>
      <c r="AE494" s="122">
        <v>0.90970359826780001</v>
      </c>
      <c r="AF494" s="122">
        <v>0.74949021895680001</v>
      </c>
      <c r="AG494" s="122">
        <v>0.64686638788920003</v>
      </c>
      <c r="AH494" s="122">
        <v>0.5149242019279</v>
      </c>
      <c r="AI494" s="122">
        <v>0.52582573274</v>
      </c>
      <c r="AJ494" s="122">
        <v>0.45542380829829998</v>
      </c>
      <c r="AK494" s="122">
        <v>0.39808074471429999</v>
      </c>
      <c r="AL494" s="122">
        <v>0</v>
      </c>
    </row>
    <row r="495" spans="1:38" hidden="1" x14ac:dyDescent="0.25">
      <c r="A495" s="122" t="s">
        <v>1962</v>
      </c>
      <c r="B495" s="122">
        <v>1</v>
      </c>
      <c r="C495" s="122" t="s">
        <v>2146</v>
      </c>
      <c r="D495" s="122" t="s">
        <v>2135</v>
      </c>
      <c r="E495" s="122">
        <v>11</v>
      </c>
      <c r="F495" s="122">
        <v>0</v>
      </c>
      <c r="G495" s="122">
        <v>0</v>
      </c>
      <c r="H495" s="122">
        <v>0</v>
      </c>
      <c r="I495" s="122">
        <v>0</v>
      </c>
      <c r="J495" s="122">
        <v>0</v>
      </c>
      <c r="K495" s="122">
        <v>0</v>
      </c>
      <c r="L495" s="122">
        <v>0</v>
      </c>
      <c r="M495" s="122">
        <v>0</v>
      </c>
      <c r="N495" s="122">
        <v>0</v>
      </c>
      <c r="O495" s="122">
        <v>0</v>
      </c>
      <c r="P495" s="122">
        <v>0</v>
      </c>
      <c r="Q495" s="122">
        <v>0</v>
      </c>
      <c r="R495" s="122">
        <v>0</v>
      </c>
      <c r="S495" s="122">
        <v>0</v>
      </c>
      <c r="T495" s="122">
        <v>0</v>
      </c>
      <c r="U495" s="122">
        <v>0</v>
      </c>
      <c r="V495" s="122">
        <v>0</v>
      </c>
      <c r="W495" s="122">
        <v>0</v>
      </c>
      <c r="X495" s="122">
        <v>0</v>
      </c>
      <c r="Y495" s="122">
        <v>0</v>
      </c>
      <c r="Z495" s="122">
        <v>0</v>
      </c>
      <c r="AA495" s="122">
        <v>0</v>
      </c>
      <c r="AB495" s="122">
        <v>0</v>
      </c>
      <c r="AC495" s="122">
        <v>0</v>
      </c>
      <c r="AD495" s="122">
        <v>0</v>
      </c>
      <c r="AE495" s="122">
        <v>0</v>
      </c>
      <c r="AF495" s="122">
        <v>0</v>
      </c>
      <c r="AG495" s="122">
        <v>0</v>
      </c>
      <c r="AH495" s="122">
        <v>0</v>
      </c>
      <c r="AI495" s="122">
        <v>0</v>
      </c>
      <c r="AJ495" s="122">
        <v>0</v>
      </c>
      <c r="AK495" s="122">
        <v>0</v>
      </c>
      <c r="AL495" s="122">
        <v>0</v>
      </c>
    </row>
    <row r="496" spans="1:38" hidden="1" x14ac:dyDescent="0.25">
      <c r="A496" s="122" t="s">
        <v>1962</v>
      </c>
      <c r="B496" s="122">
        <v>1</v>
      </c>
      <c r="C496" s="122" t="s">
        <v>2146</v>
      </c>
      <c r="D496" s="122" t="s">
        <v>2083</v>
      </c>
      <c r="E496" s="122">
        <v>11</v>
      </c>
      <c r="F496" s="122">
        <v>9.1746779375000004E-3</v>
      </c>
      <c r="G496" s="122">
        <v>7.1953646667999999E-3</v>
      </c>
      <c r="H496" s="122">
        <v>6.2280715084999999E-3</v>
      </c>
      <c r="I496" s="122">
        <v>5.7516773835000002E-3</v>
      </c>
      <c r="J496" s="122">
        <v>5.9715199139999996E-3</v>
      </c>
      <c r="K496" s="122">
        <v>5.4528226609999999E-3</v>
      </c>
      <c r="L496" s="122">
        <v>5.1593577622E-3</v>
      </c>
      <c r="M496" s="122">
        <v>5.0750048422E-3</v>
      </c>
      <c r="N496" s="122">
        <v>4.9391747114999997E-3</v>
      </c>
      <c r="O496" s="122">
        <v>4.8304224686E-3</v>
      </c>
      <c r="P496" s="122">
        <v>4.6586659484000002E-3</v>
      </c>
      <c r="Q496" s="122">
        <v>4.6587857946999997E-3</v>
      </c>
      <c r="R496" s="122">
        <v>4.8974663484000003E-3</v>
      </c>
      <c r="S496" s="122">
        <v>4.9861852284999999E-3</v>
      </c>
      <c r="T496" s="122">
        <v>4.8603658274000002E-3</v>
      </c>
      <c r="U496" s="122">
        <v>4.6977636957E-3</v>
      </c>
      <c r="V496" s="122">
        <v>5.0724070625000001E-3</v>
      </c>
      <c r="W496" s="122">
        <v>4.8974343682999999E-3</v>
      </c>
      <c r="X496" s="122">
        <v>5.1334693573000002E-3</v>
      </c>
      <c r="Y496" s="122">
        <v>5.5423901147999997E-3</v>
      </c>
      <c r="Z496" s="122">
        <v>5.2478596207999996E-3</v>
      </c>
      <c r="AA496" s="122">
        <v>5.3134013455999997E-3</v>
      </c>
      <c r="AB496" s="122">
        <v>5.4377503238999996E-3</v>
      </c>
      <c r="AC496" s="122">
        <v>5.3398601407000004E-3</v>
      </c>
      <c r="AD496" s="122">
        <v>5.5080621762000001E-3</v>
      </c>
      <c r="AE496" s="122">
        <v>5.4784487943000003E-3</v>
      </c>
      <c r="AF496" s="122">
        <v>7.9136666610999992E-3</v>
      </c>
      <c r="AG496" s="122">
        <v>1.14812675781E-2</v>
      </c>
      <c r="AH496" s="122">
        <v>1.2475976722099999E-2</v>
      </c>
      <c r="AI496" s="122">
        <v>2.71255020126E-2</v>
      </c>
      <c r="AJ496" s="122">
        <v>4.4417097173599998E-2</v>
      </c>
      <c r="AK496" s="122">
        <v>1.9042734793300001E-2</v>
      </c>
      <c r="AL496" s="122">
        <v>0</v>
      </c>
    </row>
    <row r="497" spans="1:38" x14ac:dyDescent="0.25">
      <c r="A497" s="122" t="s">
        <v>1962</v>
      </c>
      <c r="B497" s="122">
        <v>1</v>
      </c>
      <c r="C497" s="122" t="s">
        <v>2146</v>
      </c>
      <c r="D497" s="122" t="s">
        <v>2084</v>
      </c>
      <c r="E497" s="122">
        <v>11</v>
      </c>
      <c r="F497" s="122">
        <v>0.68391430247499996</v>
      </c>
      <c r="G497" s="122">
        <v>0.68308964804670003</v>
      </c>
      <c r="H497" s="122">
        <v>0.65102479441380001</v>
      </c>
      <c r="I497" s="122">
        <v>0.54192070998550002</v>
      </c>
      <c r="J497" s="122">
        <v>0.50562822629890003</v>
      </c>
      <c r="K497" s="122">
        <v>0.43213110355029999</v>
      </c>
      <c r="L497" s="122">
        <v>0.40096003962269999</v>
      </c>
      <c r="M497" s="122">
        <v>0.405036570185</v>
      </c>
      <c r="N497" s="122">
        <v>0.39628711185999999</v>
      </c>
      <c r="O497" s="122">
        <v>0.46422447230660002</v>
      </c>
      <c r="P497" s="122">
        <v>0.48188635810660002</v>
      </c>
      <c r="Q497" s="122">
        <v>0.46719307506020002</v>
      </c>
      <c r="R497" s="122">
        <v>0.4510131027391</v>
      </c>
      <c r="S497" s="122">
        <v>0.40366000701839999</v>
      </c>
      <c r="T497" s="122">
        <v>0.38100138117799998</v>
      </c>
      <c r="U497" s="122">
        <v>0.36606331486330002</v>
      </c>
      <c r="V497" s="122">
        <v>0.36975670284340001</v>
      </c>
      <c r="W497" s="122">
        <v>0.33681946833499998</v>
      </c>
      <c r="X497" s="122">
        <v>0.30823209454950001</v>
      </c>
      <c r="Y497" s="122">
        <v>0.27784429485989998</v>
      </c>
      <c r="Z497" s="122">
        <v>0.28651013391079999</v>
      </c>
      <c r="AA497" s="122">
        <v>0.22435135147140001</v>
      </c>
      <c r="AB497" s="122">
        <v>0.2106210634066</v>
      </c>
      <c r="AC497" s="122">
        <v>0.21625711648519999</v>
      </c>
      <c r="AD497" s="122">
        <v>0.2069866023527</v>
      </c>
      <c r="AE497" s="122">
        <v>0.19352854799950001</v>
      </c>
      <c r="AF497" s="122">
        <v>0.19047758186140001</v>
      </c>
      <c r="AG497" s="122">
        <v>0.20476020646759999</v>
      </c>
      <c r="AH497" s="122">
        <v>0.18907760382710001</v>
      </c>
      <c r="AI497" s="122">
        <v>0.20627131199090001</v>
      </c>
      <c r="AJ497" s="122">
        <v>0.21316831588829999</v>
      </c>
      <c r="AK497" s="122">
        <v>0.14724393065419999</v>
      </c>
      <c r="AL497" s="122">
        <v>0</v>
      </c>
    </row>
    <row r="498" spans="1:38" hidden="1" x14ac:dyDescent="0.25">
      <c r="A498" s="122" t="s">
        <v>1962</v>
      </c>
      <c r="B498" s="122">
        <v>1</v>
      </c>
      <c r="C498" s="122" t="s">
        <v>2146</v>
      </c>
      <c r="D498" s="122" t="s">
        <v>474</v>
      </c>
      <c r="E498" s="122">
        <v>11</v>
      </c>
      <c r="F498" s="122">
        <v>0.67378784321310004</v>
      </c>
      <c r="G498" s="122">
        <v>0.72568065016950001</v>
      </c>
      <c r="H498" s="122">
        <v>0.79263268899219996</v>
      </c>
      <c r="I498" s="122">
        <v>0.9610262681474</v>
      </c>
      <c r="J498" s="122">
        <v>1.0209953401481</v>
      </c>
      <c r="K498" s="122">
        <v>1.1102446415224001</v>
      </c>
      <c r="L498" s="122">
        <v>1.0903678741594001</v>
      </c>
      <c r="M498" s="122">
        <v>1.2080542953283</v>
      </c>
      <c r="N498" s="122">
        <v>1.1609060520301</v>
      </c>
      <c r="O498" s="122">
        <v>1.2455991379160001</v>
      </c>
      <c r="P498" s="122">
        <v>1.2181711507738</v>
      </c>
      <c r="Q498" s="122">
        <v>1.3060702668744</v>
      </c>
      <c r="R498" s="122">
        <v>1.5097123779213</v>
      </c>
      <c r="S498" s="122">
        <v>1.5706631852324</v>
      </c>
      <c r="T498" s="122">
        <v>1.7113521467082999</v>
      </c>
      <c r="U498" s="122">
        <v>1.8919036390291</v>
      </c>
      <c r="V498" s="122">
        <v>1.9726256255392001</v>
      </c>
      <c r="W498" s="122">
        <v>2.0361385048309</v>
      </c>
      <c r="X498" s="122">
        <v>2.1362083783207</v>
      </c>
      <c r="Y498" s="122">
        <v>1.9577037866542</v>
      </c>
      <c r="Z498" s="122">
        <v>2.0937506111653001</v>
      </c>
      <c r="AA498" s="122">
        <v>2.1901494926246001</v>
      </c>
      <c r="AB498" s="122">
        <v>2.0245925849530999</v>
      </c>
      <c r="AC498" s="122">
        <v>1.9412820227017999</v>
      </c>
      <c r="AD498" s="122">
        <v>1.9195998890660999</v>
      </c>
      <c r="AE498" s="122">
        <v>1.8629222155881</v>
      </c>
      <c r="AF498" s="122">
        <v>2.1603587932866999</v>
      </c>
      <c r="AG498" s="122">
        <v>2.1430981652658998</v>
      </c>
      <c r="AH498" s="122">
        <v>2.0816514248843001</v>
      </c>
      <c r="AI498" s="122">
        <v>2.1906695950078001</v>
      </c>
      <c r="AJ498" s="122">
        <v>2.1153933170050001</v>
      </c>
      <c r="AK498" s="122">
        <v>2.1078225417779999</v>
      </c>
      <c r="AL498" s="122">
        <v>0</v>
      </c>
    </row>
    <row r="499" spans="1:38" hidden="1" x14ac:dyDescent="0.25">
      <c r="A499" s="122" t="s">
        <v>1962</v>
      </c>
      <c r="B499" s="122">
        <v>1</v>
      </c>
      <c r="C499" s="122" t="s">
        <v>2146</v>
      </c>
      <c r="D499" s="122" t="s">
        <v>2085</v>
      </c>
      <c r="E499" s="122">
        <v>11</v>
      </c>
      <c r="F499" s="122">
        <v>9.5844901639999995E-4</v>
      </c>
      <c r="G499" s="122">
        <v>9.4292141280000001E-4</v>
      </c>
      <c r="H499" s="122">
        <v>9.2196190710000004E-4</v>
      </c>
      <c r="I499" s="122">
        <v>9.0482559539999997E-4</v>
      </c>
      <c r="J499" s="122">
        <v>9.0369402510000001E-4</v>
      </c>
      <c r="K499" s="122">
        <v>8.3694152999999995E-4</v>
      </c>
      <c r="L499" s="122">
        <v>8.1067662259999996E-4</v>
      </c>
      <c r="M499" s="122">
        <v>7.7948731359999996E-4</v>
      </c>
      <c r="N499" s="122">
        <v>7.5248682949999996E-4</v>
      </c>
      <c r="O499" s="122">
        <v>7.2968547320000001E-4</v>
      </c>
      <c r="P499" s="122">
        <v>7.0816761579999997E-4</v>
      </c>
      <c r="Q499" s="122">
        <v>6.9772563709999999E-4</v>
      </c>
      <c r="R499" s="122">
        <v>9.01980062E-4</v>
      </c>
      <c r="S499" s="122">
        <v>6.5204096189999997E-4</v>
      </c>
      <c r="T499" s="122">
        <v>6.2999097169999995E-4</v>
      </c>
      <c r="U499" s="122">
        <v>6.2450309839999995E-4</v>
      </c>
      <c r="V499" s="122">
        <v>6.054338162E-4</v>
      </c>
      <c r="W499" s="122">
        <v>5.8463861920000004E-4</v>
      </c>
      <c r="X499" s="122">
        <v>6.124429502E-4</v>
      </c>
      <c r="Y499" s="122">
        <v>6.0622028750000002E-4</v>
      </c>
      <c r="Z499" s="122">
        <v>6.1688424320000001E-4</v>
      </c>
      <c r="AA499" s="122">
        <v>6.1447654080000003E-4</v>
      </c>
      <c r="AB499" s="122">
        <v>6.3053481180000003E-4</v>
      </c>
      <c r="AC499" s="122">
        <v>6.2542895440000003E-4</v>
      </c>
      <c r="AD499" s="122">
        <v>6.3290640250000005E-4</v>
      </c>
      <c r="AE499" s="122">
        <v>6.401742635E-4</v>
      </c>
      <c r="AF499" s="122">
        <v>8.5582338999999998E-4</v>
      </c>
      <c r="AG499" s="122">
        <v>1.1691606321E-3</v>
      </c>
      <c r="AH499" s="122">
        <v>1.2581360541999999E-3</v>
      </c>
      <c r="AI499" s="122">
        <v>2.6101666125000001E-3</v>
      </c>
      <c r="AJ499" s="122">
        <v>4.1860738581000001E-3</v>
      </c>
      <c r="AK499" s="122">
        <v>1.8943921604000001E-3</v>
      </c>
      <c r="AL499" s="122">
        <v>0</v>
      </c>
    </row>
    <row r="500" spans="1:38" hidden="1" x14ac:dyDescent="0.25">
      <c r="A500" s="122" t="s">
        <v>1962</v>
      </c>
      <c r="B500" s="122">
        <v>1</v>
      </c>
      <c r="C500" s="122" t="s">
        <v>2146</v>
      </c>
      <c r="D500" s="122" t="s">
        <v>2086</v>
      </c>
      <c r="E500" s="122">
        <v>11</v>
      </c>
      <c r="F500" s="122">
        <v>1.7459083169999999E-4</v>
      </c>
      <c r="G500" s="122">
        <v>1.720980398E-4</v>
      </c>
      <c r="H500" s="122">
        <v>1.642882977E-4</v>
      </c>
      <c r="I500" s="122">
        <v>1.616131881E-4</v>
      </c>
      <c r="J500" s="122">
        <v>1.6362234559999999E-4</v>
      </c>
      <c r="K500" s="122">
        <v>1.457851717E-4</v>
      </c>
      <c r="L500" s="122">
        <v>1.393917084E-4</v>
      </c>
      <c r="M500" s="122">
        <v>1.3189789609999999E-4</v>
      </c>
      <c r="N500" s="122">
        <v>1.249172544E-4</v>
      </c>
      <c r="O500" s="122">
        <v>1.187741303E-4</v>
      </c>
      <c r="P500" s="122">
        <v>1.117366895E-4</v>
      </c>
      <c r="Q500" s="122">
        <v>1.067514896E-4</v>
      </c>
      <c r="R500" s="122">
        <v>1.0013794599999999E-4</v>
      </c>
      <c r="S500" s="122">
        <v>9.3487092500000004E-5</v>
      </c>
      <c r="T500" s="122">
        <v>8.9332429100000003E-5</v>
      </c>
      <c r="U500" s="122">
        <v>8.0640903199999994E-5</v>
      </c>
      <c r="V500" s="122">
        <v>7.6266883499999998E-5</v>
      </c>
      <c r="W500" s="122">
        <v>6.8711160499999996E-5</v>
      </c>
      <c r="X500" s="122">
        <v>6.4569882700000005E-5</v>
      </c>
      <c r="Y500" s="122">
        <v>6.2553047799999997E-5</v>
      </c>
      <c r="Z500" s="122">
        <v>6.4996841999999996E-5</v>
      </c>
      <c r="AA500" s="122">
        <v>6.11091406E-5</v>
      </c>
      <c r="AB500" s="122">
        <v>5.64022309E-5</v>
      </c>
      <c r="AC500" s="122">
        <v>5.60952354E-5</v>
      </c>
      <c r="AD500" s="122">
        <v>4.9260422499999998E-5</v>
      </c>
      <c r="AE500" s="122">
        <v>4.9049594199999999E-5</v>
      </c>
      <c r="AF500" s="122">
        <v>5.0344451200000001E-5</v>
      </c>
      <c r="AG500" s="122">
        <v>5.23957006E-5</v>
      </c>
      <c r="AH500" s="122">
        <v>5.3048909600000001E-5</v>
      </c>
      <c r="AI500" s="122">
        <v>6.4331401699999996E-5</v>
      </c>
      <c r="AJ500" s="122">
        <v>7.7352545599999994E-5</v>
      </c>
      <c r="AK500" s="122">
        <v>5.8174431300000003E-5</v>
      </c>
      <c r="AL500" s="122">
        <v>0</v>
      </c>
    </row>
    <row r="501" spans="1:38" hidden="1" x14ac:dyDescent="0.25">
      <c r="A501" s="122" t="s">
        <v>1962</v>
      </c>
      <c r="B501" s="122">
        <v>1</v>
      </c>
      <c r="C501" s="122" t="s">
        <v>2146</v>
      </c>
      <c r="D501" s="122" t="s">
        <v>2087</v>
      </c>
      <c r="E501" s="122">
        <v>11</v>
      </c>
      <c r="F501" s="122">
        <v>2.4636876939999999E-4</v>
      </c>
      <c r="G501" s="122">
        <v>2.4512298869999998E-4</v>
      </c>
      <c r="H501" s="122">
        <v>2.4297457200000001E-4</v>
      </c>
      <c r="I501" s="122">
        <v>2.3967947860000001E-4</v>
      </c>
      <c r="J501" s="122">
        <v>2.3786753349999999E-4</v>
      </c>
      <c r="K501" s="122">
        <v>2.2922062840000001E-4</v>
      </c>
      <c r="L501" s="122">
        <v>2.2255848709999999E-4</v>
      </c>
      <c r="M501" s="122">
        <v>2.1817732409999999E-4</v>
      </c>
      <c r="N501" s="122">
        <v>2.1336830900000001E-4</v>
      </c>
      <c r="O501" s="122">
        <v>2.0969543379999999E-4</v>
      </c>
      <c r="P501" s="122">
        <v>2.043441966E-4</v>
      </c>
      <c r="Q501" s="122">
        <v>2.068312897E-4</v>
      </c>
      <c r="R501" s="122">
        <v>1.9564033729999999E-4</v>
      </c>
      <c r="S501" s="122">
        <v>1.9568434079999999E-4</v>
      </c>
      <c r="T501" s="122">
        <v>1.9299242370000001E-4</v>
      </c>
      <c r="U501" s="122">
        <v>2.0752596340000001E-4</v>
      </c>
      <c r="V501" s="122">
        <v>2.2420803060000001E-4</v>
      </c>
      <c r="W501" s="122">
        <v>2.1929706720000001E-4</v>
      </c>
      <c r="X501" s="122">
        <v>2.42284203E-4</v>
      </c>
      <c r="Y501" s="122">
        <v>2.4591604739999999E-4</v>
      </c>
      <c r="Z501" s="122">
        <v>2.6250694730000002E-4</v>
      </c>
      <c r="AA501" s="122">
        <v>2.6856850949999998E-4</v>
      </c>
      <c r="AB501" s="122">
        <v>2.9061535090000001E-4</v>
      </c>
      <c r="AC501" s="122">
        <v>2.9380248410000001E-4</v>
      </c>
      <c r="AD501" s="122">
        <v>3.0367875979999998E-4</v>
      </c>
      <c r="AE501" s="122">
        <v>3.0510707979999999E-4</v>
      </c>
      <c r="AF501" s="122">
        <v>4.3507539510000002E-4</v>
      </c>
      <c r="AG501" s="122">
        <v>6.3094951769999995E-4</v>
      </c>
      <c r="AH501" s="122">
        <v>7.1738857159999998E-4</v>
      </c>
      <c r="AI501" s="122">
        <v>1.5990623747999999E-3</v>
      </c>
      <c r="AJ501" s="122">
        <v>2.6522534381000001E-3</v>
      </c>
      <c r="AK501" s="122">
        <v>1.1992499900000001E-3</v>
      </c>
      <c r="AL501" s="122">
        <v>0</v>
      </c>
    </row>
    <row r="502" spans="1:38" hidden="1" x14ac:dyDescent="0.25">
      <c r="A502" s="122" t="s">
        <v>1962</v>
      </c>
      <c r="B502" s="122">
        <v>1</v>
      </c>
      <c r="C502" s="122" t="s">
        <v>2146</v>
      </c>
      <c r="D502" s="122" t="s">
        <v>2088</v>
      </c>
      <c r="E502" s="122">
        <v>11</v>
      </c>
      <c r="F502" s="122">
        <v>1.7154249192900001E-2</v>
      </c>
      <c r="G502" s="122">
        <v>1.33354654738E-2</v>
      </c>
      <c r="H502" s="122">
        <v>1.67184741413E-2</v>
      </c>
      <c r="I502" s="122">
        <v>1.7068234736300002E-2</v>
      </c>
      <c r="J502" s="122">
        <v>1.73849479712E-2</v>
      </c>
      <c r="K502" s="122">
        <v>1.43771580392E-2</v>
      </c>
      <c r="L502" s="122">
        <v>1.26949000284E-2</v>
      </c>
      <c r="M502" s="122">
        <v>1.2607585756E-2</v>
      </c>
      <c r="N502" s="122">
        <v>1.1034336615099999E-2</v>
      </c>
      <c r="O502" s="122">
        <v>1.06008190062E-2</v>
      </c>
      <c r="P502" s="122">
        <v>1.18592029579E-2</v>
      </c>
      <c r="Q502" s="122">
        <v>1.0421728021599999E-2</v>
      </c>
      <c r="R502" s="122">
        <v>7.5433191493E-3</v>
      </c>
      <c r="S502" s="122">
        <v>6.9048581569999996E-3</v>
      </c>
      <c r="T502" s="122">
        <v>6.9392527977999996E-3</v>
      </c>
      <c r="U502" s="122">
        <v>6.4665450621000002E-3</v>
      </c>
      <c r="V502" s="122">
        <v>6.2004716450000004E-3</v>
      </c>
      <c r="W502" s="122">
        <v>5.0443089689000001E-3</v>
      </c>
      <c r="X502" s="122">
        <v>5.8676812249000001E-3</v>
      </c>
      <c r="Y502" s="122">
        <v>3.6671069041E-3</v>
      </c>
      <c r="Z502" s="122">
        <v>1.52785764346E-2</v>
      </c>
      <c r="AA502" s="122">
        <v>1.71474653278E-2</v>
      </c>
      <c r="AB502" s="122">
        <v>4.8650521878000003E-3</v>
      </c>
      <c r="AC502" s="122">
        <v>4.4447765432999997E-3</v>
      </c>
      <c r="AD502" s="122">
        <v>4.6461373829999996E-3</v>
      </c>
      <c r="AE502" s="122">
        <v>4.8395846854999997E-3</v>
      </c>
      <c r="AF502" s="122">
        <v>6.8091071447000003E-3</v>
      </c>
      <c r="AG502" s="122">
        <v>1.00534938229E-2</v>
      </c>
      <c r="AH502" s="122">
        <v>1.09308738938E-2</v>
      </c>
      <c r="AI502" s="122">
        <v>2.3672496571200002E-2</v>
      </c>
      <c r="AJ502" s="122">
        <v>3.89146013911E-2</v>
      </c>
      <c r="AK502" s="122">
        <v>1.7650576277999999E-2</v>
      </c>
      <c r="AL502" s="122">
        <v>0</v>
      </c>
    </row>
    <row r="503" spans="1:38" hidden="1" x14ac:dyDescent="0.25">
      <c r="A503" s="122" t="s">
        <v>1962</v>
      </c>
      <c r="B503" s="122">
        <v>1</v>
      </c>
      <c r="C503" s="122" t="s">
        <v>2146</v>
      </c>
      <c r="D503" s="122" t="s">
        <v>2145</v>
      </c>
      <c r="E503" s="122">
        <v>11</v>
      </c>
      <c r="F503" s="122">
        <v>4.7322006942199998E-2</v>
      </c>
      <c r="G503" s="122">
        <v>4.5521767455099997E-2</v>
      </c>
      <c r="H503" s="122">
        <v>3.4087406732899998E-2</v>
      </c>
      <c r="I503" s="122">
        <v>3.4118749239800003E-2</v>
      </c>
      <c r="J503" s="122">
        <v>3.49116169489E-2</v>
      </c>
      <c r="K503" s="122">
        <v>4.0901555019099999E-2</v>
      </c>
      <c r="L503" s="122">
        <v>5.0024293779900003E-2</v>
      </c>
      <c r="M503" s="122">
        <v>6.2887126142799996E-2</v>
      </c>
      <c r="N503" s="122">
        <v>6.43017396676E-2</v>
      </c>
      <c r="O503" s="122">
        <v>4.8876030915E-2</v>
      </c>
      <c r="P503" s="122">
        <v>4.2288027624600003E-2</v>
      </c>
      <c r="Q503" s="122">
        <v>4.2391564540699998E-2</v>
      </c>
      <c r="R503" s="122">
        <v>4.3459363124100002E-2</v>
      </c>
      <c r="S503" s="122">
        <v>3.2479530067299998E-2</v>
      </c>
      <c r="T503" s="122">
        <v>3.4368019543399998E-2</v>
      </c>
      <c r="U503" s="122">
        <v>3.63196963897E-2</v>
      </c>
      <c r="V503" s="122">
        <v>3.07377279861E-2</v>
      </c>
      <c r="W503" s="122">
        <v>3.3170700320499999E-2</v>
      </c>
      <c r="X503" s="122">
        <v>7.2481863350799994E-2</v>
      </c>
      <c r="Y503" s="122">
        <v>6.9172957539099994E-2</v>
      </c>
      <c r="Z503" s="122">
        <v>9.1534194005600006E-2</v>
      </c>
      <c r="AA503" s="122">
        <v>8.7237054433300001E-2</v>
      </c>
      <c r="AB503" s="122">
        <v>6.3130059734800001E-2</v>
      </c>
      <c r="AC503" s="122">
        <v>4.5102893215600001E-2</v>
      </c>
      <c r="AD503" s="122">
        <v>5.0737393560200003E-2</v>
      </c>
      <c r="AE503" s="122">
        <v>3.61761578959E-2</v>
      </c>
      <c r="AF503" s="122">
        <v>3.0040766283700001E-2</v>
      </c>
      <c r="AG503" s="122">
        <v>2.4498018291900001E-2</v>
      </c>
      <c r="AH503" s="122">
        <v>2.4086703249299998E-2</v>
      </c>
      <c r="AI503" s="122">
        <v>2.5694489583E-2</v>
      </c>
      <c r="AJ503" s="122">
        <v>5.1088673749999998E-4</v>
      </c>
      <c r="AK503" s="122">
        <v>3.5574433190000001E-4</v>
      </c>
      <c r="AL503" s="122">
        <v>0</v>
      </c>
    </row>
    <row r="504" spans="1:38" hidden="1" x14ac:dyDescent="0.25">
      <c r="A504" s="122" t="s">
        <v>1962</v>
      </c>
      <c r="B504" s="122">
        <v>1</v>
      </c>
      <c r="C504" s="122" t="s">
        <v>2146</v>
      </c>
      <c r="D504" s="122" t="s">
        <v>2089</v>
      </c>
      <c r="E504" s="122">
        <v>11</v>
      </c>
      <c r="F504" s="122">
        <v>3.1912478676E-3</v>
      </c>
      <c r="G504" s="122">
        <v>3.2058353797999998E-3</v>
      </c>
      <c r="H504" s="122">
        <v>3.1850313084E-3</v>
      </c>
      <c r="I504" s="122">
        <v>3.1606958868E-3</v>
      </c>
      <c r="J504" s="122">
        <v>3.1609281889000002E-3</v>
      </c>
      <c r="K504" s="122">
        <v>3.0691727396E-3</v>
      </c>
      <c r="L504" s="122">
        <v>2.9869925605000001E-3</v>
      </c>
      <c r="M504" s="122">
        <v>2.9514076082999999E-3</v>
      </c>
      <c r="N504" s="122">
        <v>2.9079003201E-3</v>
      </c>
      <c r="O504" s="122">
        <v>2.8366664821E-3</v>
      </c>
      <c r="P504" s="122">
        <v>2.7696791576E-3</v>
      </c>
      <c r="Q504" s="122">
        <v>2.8015045162999999E-3</v>
      </c>
      <c r="R504" s="122">
        <v>3.0925442702999999E-3</v>
      </c>
      <c r="S504" s="122">
        <v>3.1904963361999998E-3</v>
      </c>
      <c r="T504" s="122">
        <v>3.159807268E-3</v>
      </c>
      <c r="U504" s="122">
        <v>3.2232746951999999E-3</v>
      </c>
      <c r="V504" s="122">
        <v>3.2042768614000002E-3</v>
      </c>
      <c r="W504" s="122">
        <v>3.0795847200999998E-3</v>
      </c>
      <c r="X504" s="122">
        <v>3.3559287890000001E-3</v>
      </c>
      <c r="Y504" s="122">
        <v>3.3770426306E-3</v>
      </c>
      <c r="Z504" s="122">
        <v>3.6513702713E-3</v>
      </c>
      <c r="AA504" s="122">
        <v>3.7475229251000002E-3</v>
      </c>
      <c r="AB504" s="122">
        <v>3.9197493544999998E-3</v>
      </c>
      <c r="AC504" s="122">
        <v>3.8604439050000001E-3</v>
      </c>
      <c r="AD504" s="122">
        <v>3.9709596229000003E-3</v>
      </c>
      <c r="AE504" s="122">
        <v>3.9663838916E-3</v>
      </c>
      <c r="AF504" s="122">
        <v>5.7320307680000003E-3</v>
      </c>
      <c r="AG504" s="122">
        <v>8.7055747758999994E-3</v>
      </c>
      <c r="AH504" s="122">
        <v>9.3956785071000002E-3</v>
      </c>
      <c r="AI504" s="122">
        <v>2.0762732045099999E-2</v>
      </c>
      <c r="AJ504" s="122">
        <v>3.3982403674400002E-2</v>
      </c>
      <c r="AK504" s="122">
        <v>1.49421464653E-2</v>
      </c>
      <c r="AL504" s="122">
        <v>0</v>
      </c>
    </row>
    <row r="505" spans="1:38" hidden="1" x14ac:dyDescent="0.25">
      <c r="A505" s="122" t="s">
        <v>1962</v>
      </c>
      <c r="B505" s="122">
        <v>1</v>
      </c>
      <c r="C505" s="122" t="s">
        <v>2146</v>
      </c>
      <c r="D505" s="122" t="s">
        <v>2136</v>
      </c>
      <c r="E505" s="122">
        <v>11</v>
      </c>
      <c r="F505" s="122">
        <v>0</v>
      </c>
      <c r="G505" s="122">
        <v>0</v>
      </c>
      <c r="H505" s="122">
        <v>0</v>
      </c>
      <c r="I505" s="122">
        <v>0</v>
      </c>
      <c r="J505" s="122">
        <v>0</v>
      </c>
      <c r="K505" s="122">
        <v>0</v>
      </c>
      <c r="L505" s="122">
        <v>0</v>
      </c>
      <c r="M505" s="122">
        <v>0</v>
      </c>
      <c r="N505" s="122">
        <v>0</v>
      </c>
      <c r="O505" s="122">
        <v>0</v>
      </c>
      <c r="P505" s="122">
        <v>0</v>
      </c>
      <c r="Q505" s="122">
        <v>0</v>
      </c>
      <c r="R505" s="122">
        <v>0</v>
      </c>
      <c r="S505" s="122">
        <v>0</v>
      </c>
      <c r="T505" s="122">
        <v>0</v>
      </c>
      <c r="U505" s="122">
        <v>0</v>
      </c>
      <c r="V505" s="122">
        <v>0</v>
      </c>
      <c r="W505" s="122">
        <v>0</v>
      </c>
      <c r="X505" s="122">
        <v>0</v>
      </c>
      <c r="Y505" s="122">
        <v>0</v>
      </c>
      <c r="Z505" s="122">
        <v>0</v>
      </c>
      <c r="AA505" s="122">
        <v>0</v>
      </c>
      <c r="AB505" s="122">
        <v>0</v>
      </c>
      <c r="AC505" s="122">
        <v>0</v>
      </c>
      <c r="AD505" s="122">
        <v>0</v>
      </c>
      <c r="AE505" s="122">
        <v>0</v>
      </c>
      <c r="AF505" s="122">
        <v>0</v>
      </c>
      <c r="AG505" s="122">
        <v>0</v>
      </c>
      <c r="AH505" s="122">
        <v>0</v>
      </c>
      <c r="AI505" s="122">
        <v>0</v>
      </c>
      <c r="AJ505" s="122">
        <v>0</v>
      </c>
      <c r="AK505" s="122">
        <v>0</v>
      </c>
      <c r="AL505" s="122">
        <v>0</v>
      </c>
    </row>
    <row r="506" spans="1:38" hidden="1" x14ac:dyDescent="0.25">
      <c r="A506" s="122" t="s">
        <v>1962</v>
      </c>
      <c r="B506" s="122">
        <v>1</v>
      </c>
      <c r="C506" s="122" t="s">
        <v>2146</v>
      </c>
      <c r="D506" s="122" t="s">
        <v>2090</v>
      </c>
      <c r="E506" s="122">
        <v>11</v>
      </c>
      <c r="F506" s="122">
        <v>5.7783835699999998E-5</v>
      </c>
      <c r="G506" s="122">
        <v>5.6404478600000001E-5</v>
      </c>
      <c r="H506" s="122">
        <v>5.5637337100000003E-5</v>
      </c>
      <c r="I506" s="122">
        <v>5.4662861700000003E-5</v>
      </c>
      <c r="J506" s="122">
        <v>5.31779157E-5</v>
      </c>
      <c r="K506" s="122">
        <v>5.02420072E-5</v>
      </c>
      <c r="L506" s="122">
        <v>4.7398182599999997E-5</v>
      </c>
      <c r="M506" s="122">
        <v>4.6198013500000001E-5</v>
      </c>
      <c r="N506" s="122">
        <v>4.4793989999999998E-5</v>
      </c>
      <c r="O506" s="122">
        <v>4.3291264600000001E-5</v>
      </c>
      <c r="P506" s="122">
        <v>4.1743422500000002E-5</v>
      </c>
      <c r="Q506" s="122">
        <v>4.0724236299999999E-5</v>
      </c>
      <c r="R506" s="122">
        <v>3.8451014099999998E-5</v>
      </c>
      <c r="S506" s="122">
        <v>3.6726590099999999E-5</v>
      </c>
      <c r="T506" s="122">
        <v>3.5311675700000002E-5</v>
      </c>
      <c r="U506" s="122">
        <v>3.4111124200000002E-5</v>
      </c>
      <c r="V506" s="122">
        <v>3.2729208899999998E-5</v>
      </c>
      <c r="W506" s="122">
        <v>2.9909113E-5</v>
      </c>
      <c r="X506" s="122">
        <v>3.0334131300000001E-5</v>
      </c>
      <c r="Y506" s="122">
        <v>2.9459180300000001E-5</v>
      </c>
      <c r="Z506" s="122">
        <v>2.9704253000000001E-5</v>
      </c>
      <c r="AA506" s="122">
        <v>2.8843782099999999E-5</v>
      </c>
      <c r="AB506" s="122">
        <v>2.8965708600000001E-5</v>
      </c>
      <c r="AC506" s="122">
        <v>2.87067902E-5</v>
      </c>
      <c r="AD506" s="122">
        <v>2.91286912E-5</v>
      </c>
      <c r="AE506" s="122">
        <v>2.8777289900000001E-5</v>
      </c>
      <c r="AF506" s="122">
        <v>3.7244460599999999E-5</v>
      </c>
      <c r="AG506" s="122">
        <v>4.8784585700000001E-5</v>
      </c>
      <c r="AH506" s="122">
        <v>5.2240650799999999E-5</v>
      </c>
      <c r="AI506" s="122">
        <v>1.050218767E-4</v>
      </c>
      <c r="AJ506" s="122">
        <v>1.6616330270000001E-4</v>
      </c>
      <c r="AK506" s="122">
        <v>7.8276943700000002E-5</v>
      </c>
      <c r="AL506" s="122">
        <v>0</v>
      </c>
    </row>
    <row r="507" spans="1:38" hidden="1" x14ac:dyDescent="0.25">
      <c r="A507" s="122" t="s">
        <v>1962</v>
      </c>
      <c r="B507" s="122">
        <v>1</v>
      </c>
      <c r="C507" s="122" t="s">
        <v>2146</v>
      </c>
      <c r="D507" s="122" t="s">
        <v>2091</v>
      </c>
      <c r="E507" s="122">
        <v>11</v>
      </c>
      <c r="F507" s="122">
        <v>4.9723871852000003E-3</v>
      </c>
      <c r="G507" s="122">
        <v>5.0300930295999998E-3</v>
      </c>
      <c r="H507" s="122">
        <v>5.0162265733999997E-3</v>
      </c>
      <c r="I507" s="122">
        <v>4.9656631070000004E-3</v>
      </c>
      <c r="J507" s="122">
        <v>4.9364639186000002E-3</v>
      </c>
      <c r="K507" s="122">
        <v>4.8378355993999997E-3</v>
      </c>
      <c r="L507" s="122">
        <v>4.7395481111000004E-3</v>
      </c>
      <c r="M507" s="122">
        <v>4.6818597741000003E-3</v>
      </c>
      <c r="N507" s="122">
        <v>4.6212674734999997E-3</v>
      </c>
      <c r="O507" s="122">
        <v>4.5189148244000003E-3</v>
      </c>
      <c r="P507" s="122">
        <v>4.4445714804999996E-3</v>
      </c>
      <c r="Q507" s="122">
        <v>4.5423430048999996E-3</v>
      </c>
      <c r="R507" s="122">
        <v>4.5849171562E-3</v>
      </c>
      <c r="S507" s="122">
        <v>4.9079025163999996E-3</v>
      </c>
      <c r="T507" s="122">
        <v>4.6914666979E-3</v>
      </c>
      <c r="U507" s="122">
        <v>4.8268880181000003E-3</v>
      </c>
      <c r="V507" s="122">
        <v>4.8322923604999998E-3</v>
      </c>
      <c r="W507" s="122">
        <v>5.1277175778000001E-3</v>
      </c>
      <c r="X507" s="122">
        <v>5.7087191928999999E-3</v>
      </c>
      <c r="Y507" s="122">
        <v>5.85447946E-3</v>
      </c>
      <c r="Z507" s="122">
        <v>6.1965528457999996E-3</v>
      </c>
      <c r="AA507" s="122">
        <v>6.2887445248000001E-3</v>
      </c>
      <c r="AB507" s="122">
        <v>6.5587673048000004E-3</v>
      </c>
      <c r="AC507" s="122">
        <v>6.4753531759E-3</v>
      </c>
      <c r="AD507" s="122">
        <v>6.6249618464999998E-3</v>
      </c>
      <c r="AE507" s="122">
        <v>6.6180084412E-3</v>
      </c>
      <c r="AF507" s="122">
        <v>9.7575158179000008E-3</v>
      </c>
      <c r="AG507" s="122">
        <v>1.4226090511099999E-2</v>
      </c>
      <c r="AH507" s="122">
        <v>1.5486962878999999E-2</v>
      </c>
      <c r="AI507" s="122">
        <v>3.42695616115E-2</v>
      </c>
      <c r="AJ507" s="122">
        <v>5.6460964028299997E-2</v>
      </c>
      <c r="AK507" s="122">
        <v>2.4660003375199999E-2</v>
      </c>
      <c r="AL507" s="122">
        <v>0</v>
      </c>
    </row>
    <row r="508" spans="1:38" hidden="1" x14ac:dyDescent="0.25">
      <c r="A508" s="122" t="s">
        <v>1962</v>
      </c>
      <c r="B508" s="122">
        <v>1</v>
      </c>
      <c r="C508" s="122" t="s">
        <v>2146</v>
      </c>
      <c r="D508" s="122" t="s">
        <v>2092</v>
      </c>
      <c r="E508" s="122">
        <v>11</v>
      </c>
      <c r="F508" s="122">
        <v>1.1951965522000001E-3</v>
      </c>
      <c r="G508" s="122">
        <v>1.2096129551999999E-3</v>
      </c>
      <c r="H508" s="122">
        <v>1.2062464431000001E-3</v>
      </c>
      <c r="I508" s="122">
        <v>1.1963825209E-3</v>
      </c>
      <c r="J508" s="122">
        <v>1.1938261191000001E-3</v>
      </c>
      <c r="K508" s="122">
        <v>1.1685525953000001E-3</v>
      </c>
      <c r="L508" s="122">
        <v>1.1437002963999999E-3</v>
      </c>
      <c r="M508" s="122">
        <v>1.1315144133E-3</v>
      </c>
      <c r="N508" s="122">
        <v>1.1177450203999999E-3</v>
      </c>
      <c r="O508" s="122">
        <v>1.0907375131E-3</v>
      </c>
      <c r="P508" s="122">
        <v>1.0723666444000001E-3</v>
      </c>
      <c r="Q508" s="122">
        <v>1.0939741147000001E-3</v>
      </c>
      <c r="R508" s="122">
        <v>1.0320586672000001E-3</v>
      </c>
      <c r="S508" s="122">
        <v>1.0701412407E-3</v>
      </c>
      <c r="T508" s="122">
        <v>1.0485439792999999E-3</v>
      </c>
      <c r="U508" s="122">
        <v>1.0737344908999999E-3</v>
      </c>
      <c r="V508" s="122">
        <v>1.0668887139000001E-3</v>
      </c>
      <c r="W508" s="122">
        <v>1.0143657604000001E-3</v>
      </c>
      <c r="X508" s="122">
        <v>1.1127212596999999E-3</v>
      </c>
      <c r="Y508" s="122">
        <v>1.1287792082000001E-3</v>
      </c>
      <c r="Z508" s="122">
        <v>1.1854118066E-3</v>
      </c>
      <c r="AA508" s="122">
        <v>1.1948645475000001E-3</v>
      </c>
      <c r="AB508" s="122">
        <v>1.2442911858E-3</v>
      </c>
      <c r="AC508" s="122">
        <v>1.2128102595E-3</v>
      </c>
      <c r="AD508" s="122">
        <v>1.2410474027E-3</v>
      </c>
      <c r="AE508" s="122">
        <v>2.0704073411E-3</v>
      </c>
      <c r="AF508" s="122">
        <v>5.5202866748999997E-3</v>
      </c>
      <c r="AG508" s="122">
        <v>5.6845451469E-3</v>
      </c>
      <c r="AH508" s="122">
        <v>4.1364885481999999E-3</v>
      </c>
      <c r="AI508" s="122">
        <v>7.0149323340000002E-3</v>
      </c>
      <c r="AJ508" s="122">
        <v>1.0386377238E-2</v>
      </c>
      <c r="AK508" s="122">
        <v>5.4882004368000002E-3</v>
      </c>
      <c r="AL508" s="122">
        <v>0</v>
      </c>
    </row>
    <row r="509" spans="1:38" hidden="1" x14ac:dyDescent="0.25">
      <c r="A509" s="122" t="s">
        <v>1962</v>
      </c>
      <c r="B509" s="122">
        <v>1</v>
      </c>
      <c r="C509" s="122" t="s">
        <v>2146</v>
      </c>
      <c r="D509" s="122" t="s">
        <v>2093</v>
      </c>
      <c r="E509" s="122">
        <v>11</v>
      </c>
      <c r="F509" s="122">
        <v>3.14838505883E-2</v>
      </c>
      <c r="G509" s="122">
        <v>3.0796516750099999E-2</v>
      </c>
      <c r="H509" s="122">
        <v>3.2962366260099997E-2</v>
      </c>
      <c r="I509" s="122">
        <v>3.0101059883199999E-2</v>
      </c>
      <c r="J509" s="122">
        <v>3.01018278279E-2</v>
      </c>
      <c r="K509" s="122">
        <v>2.8327455392E-2</v>
      </c>
      <c r="L509" s="122">
        <v>2.72448638512E-2</v>
      </c>
      <c r="M509" s="122">
        <v>2.7940004164300002E-2</v>
      </c>
      <c r="N509" s="122">
        <v>2.2807620716299999E-2</v>
      </c>
      <c r="O509" s="122">
        <v>2.0959117232700001E-2</v>
      </c>
      <c r="P509" s="122">
        <v>2.0221253586999999E-2</v>
      </c>
      <c r="Q509" s="122">
        <v>1.7521416715100002E-2</v>
      </c>
      <c r="R509" s="122">
        <v>1.8423360642000002E-2</v>
      </c>
      <c r="S509" s="122">
        <v>1.8557708422899999E-2</v>
      </c>
      <c r="T509" s="122">
        <v>1.8789588476900002E-2</v>
      </c>
      <c r="U509" s="122">
        <v>1.6474341932300001E-2</v>
      </c>
      <c r="V509" s="122">
        <v>1.5801363038200001E-2</v>
      </c>
      <c r="W509" s="122">
        <v>1.69826941034E-2</v>
      </c>
      <c r="X509" s="122">
        <v>1.7021694144499999E-2</v>
      </c>
      <c r="Y509" s="122">
        <v>1.8489656365499998E-2</v>
      </c>
      <c r="Z509" s="122">
        <v>1.9040873287899999E-2</v>
      </c>
      <c r="AA509" s="122">
        <v>1.9114236211300002E-2</v>
      </c>
      <c r="AB509" s="122">
        <v>1.9847284526599999E-2</v>
      </c>
      <c r="AC509" s="122">
        <v>2.0064429922299998E-2</v>
      </c>
      <c r="AD509" s="122">
        <v>1.9593385149500001E-2</v>
      </c>
      <c r="AE509" s="122">
        <v>2.1972109419200001E-2</v>
      </c>
      <c r="AF509" s="122">
        <v>2.6785897064900002E-2</v>
      </c>
      <c r="AG509" s="122">
        <v>3.4723424897399997E-2</v>
      </c>
      <c r="AH509" s="122">
        <v>3.3056175696200001E-2</v>
      </c>
      <c r="AI509" s="122">
        <v>5.0192762250600001E-2</v>
      </c>
      <c r="AJ509" s="122">
        <v>7.2937942468099995E-2</v>
      </c>
      <c r="AK509" s="122">
        <v>3.9219621513700002E-2</v>
      </c>
      <c r="AL509" s="122">
        <v>0</v>
      </c>
    </row>
    <row r="510" spans="1:38" hidden="1" x14ac:dyDescent="0.25">
      <c r="A510" s="122" t="s">
        <v>1962</v>
      </c>
      <c r="B510" s="122">
        <v>1</v>
      </c>
      <c r="C510" s="122" t="s">
        <v>2146</v>
      </c>
      <c r="D510" s="122" t="s">
        <v>2094</v>
      </c>
      <c r="E510" s="122">
        <v>11</v>
      </c>
      <c r="F510" s="122">
        <v>1.7834276843199999E-2</v>
      </c>
      <c r="G510" s="122">
        <v>1.74975977258E-2</v>
      </c>
      <c r="H510" s="122">
        <v>1.7407659776399999E-2</v>
      </c>
      <c r="I510" s="122">
        <v>1.6818572049399998E-2</v>
      </c>
      <c r="J510" s="122">
        <v>1.61707312501E-2</v>
      </c>
      <c r="K510" s="122">
        <v>1.53833078259E-2</v>
      </c>
      <c r="L510" s="122">
        <v>1.5967599151699999E-2</v>
      </c>
      <c r="M510" s="122">
        <v>2.17035139074E-2</v>
      </c>
      <c r="N510" s="122">
        <v>1.5253112621899999E-2</v>
      </c>
      <c r="O510" s="122">
        <v>1.49694508141E-2</v>
      </c>
      <c r="P510" s="122">
        <v>1.48762631324E-2</v>
      </c>
      <c r="Q510" s="122">
        <v>1.50670942271E-2</v>
      </c>
      <c r="R510" s="122">
        <v>1.51750828487E-2</v>
      </c>
      <c r="S510" s="122">
        <v>1.47093873147E-2</v>
      </c>
      <c r="T510" s="122">
        <v>1.7180640558200001E-2</v>
      </c>
      <c r="U510" s="122">
        <v>1.6074893862099999E-2</v>
      </c>
      <c r="V510" s="122">
        <v>1.51818689391E-2</v>
      </c>
      <c r="W510" s="122">
        <v>1.6175535105299999E-2</v>
      </c>
      <c r="X510" s="122">
        <v>1.9385782895099998E-2</v>
      </c>
      <c r="Y510" s="122">
        <v>2.07151199733E-2</v>
      </c>
      <c r="Z510" s="122">
        <v>2.1546161555800001E-2</v>
      </c>
      <c r="AA510" s="122">
        <v>2.56717474536E-2</v>
      </c>
      <c r="AB510" s="122">
        <v>1.8183178206199999E-2</v>
      </c>
      <c r="AC510" s="122">
        <v>2.0632833296300002E-2</v>
      </c>
      <c r="AD510" s="122">
        <v>1.8396204717699999E-2</v>
      </c>
      <c r="AE510" s="122">
        <v>1.6623797897400001E-2</v>
      </c>
      <c r="AF510" s="122">
        <v>1.7242338893E-2</v>
      </c>
      <c r="AG510" s="122">
        <v>2.5191582642399998E-2</v>
      </c>
      <c r="AH510" s="122">
        <v>1.7797412686200002E-2</v>
      </c>
      <c r="AI510" s="122">
        <v>3.0182653868400001E-2</v>
      </c>
      <c r="AJ510" s="122">
        <v>4.2768516788999997E-2</v>
      </c>
      <c r="AK510" s="122">
        <v>2.22362991951E-2</v>
      </c>
      <c r="AL510" s="122">
        <v>0</v>
      </c>
    </row>
    <row r="511" spans="1:38" hidden="1" x14ac:dyDescent="0.25">
      <c r="A511" s="122" t="s">
        <v>1962</v>
      </c>
      <c r="B511" s="122">
        <v>1</v>
      </c>
      <c r="C511" s="122" t="s">
        <v>2146</v>
      </c>
      <c r="D511" s="122" t="s">
        <v>2095</v>
      </c>
      <c r="E511" s="122">
        <v>11</v>
      </c>
      <c r="F511" s="122">
        <v>1.3591565462540001</v>
      </c>
      <c r="G511" s="122">
        <v>1.4359298821365001</v>
      </c>
      <c r="H511" s="122">
        <v>1.4792385883484001</v>
      </c>
      <c r="I511" s="122">
        <v>1.4854076098593001</v>
      </c>
      <c r="J511" s="122">
        <v>1.5006972618184</v>
      </c>
      <c r="K511" s="122">
        <v>1.4019892004448</v>
      </c>
      <c r="L511" s="122">
        <v>1.2833471850727001</v>
      </c>
      <c r="M511" s="122">
        <v>1.2096174871929</v>
      </c>
      <c r="N511" s="122">
        <v>0.96587658618200001</v>
      </c>
      <c r="O511" s="122">
        <v>0.83235718207459997</v>
      </c>
      <c r="P511" s="122">
        <v>0.84727358363079996</v>
      </c>
      <c r="Q511" s="122">
        <v>0.74851249414069998</v>
      </c>
      <c r="R511" s="122">
        <v>0.72626006094859996</v>
      </c>
      <c r="S511" s="122">
        <v>0.6950257752583</v>
      </c>
      <c r="T511" s="122">
        <v>0.68929298569380004</v>
      </c>
      <c r="U511" s="122">
        <v>0.68254983928610002</v>
      </c>
      <c r="V511" s="122">
        <v>0.67832354636799996</v>
      </c>
      <c r="W511" s="122">
        <v>0.50402454266219998</v>
      </c>
      <c r="X511" s="122">
        <v>0.48532941134730001</v>
      </c>
      <c r="Y511" s="122">
        <v>0.4678094101345</v>
      </c>
      <c r="Z511" s="122">
        <v>0.42347690053539999</v>
      </c>
      <c r="AA511" s="122">
        <v>0.38809564928309997</v>
      </c>
      <c r="AB511" s="122">
        <v>0.35899281510370001</v>
      </c>
      <c r="AC511" s="122">
        <v>0.378920918755</v>
      </c>
      <c r="AD511" s="122">
        <v>0.36308081239599999</v>
      </c>
      <c r="AE511" s="122">
        <v>0.35477749444910001</v>
      </c>
      <c r="AF511" s="122">
        <v>0.35617352394000001</v>
      </c>
      <c r="AG511" s="122">
        <v>0.34526275169359999</v>
      </c>
      <c r="AH511" s="122">
        <v>0.28229924497109998</v>
      </c>
      <c r="AI511" s="122">
        <v>0.2782871892671</v>
      </c>
      <c r="AJ511" s="122">
        <v>0.27966685137199998</v>
      </c>
      <c r="AK511" s="122">
        <v>0.2250649820317</v>
      </c>
      <c r="AL511" s="122">
        <v>0</v>
      </c>
    </row>
    <row r="512" spans="1:38" hidden="1" x14ac:dyDescent="0.25">
      <c r="A512" s="122" t="s">
        <v>1962</v>
      </c>
      <c r="B512" s="122">
        <v>1</v>
      </c>
      <c r="C512" s="122" t="s">
        <v>2146</v>
      </c>
      <c r="D512" s="122" t="s">
        <v>2096</v>
      </c>
      <c r="E512" s="122">
        <v>11</v>
      </c>
      <c r="F512" s="122">
        <v>0.17335346745149999</v>
      </c>
      <c r="G512" s="122">
        <v>0.1743174974143</v>
      </c>
      <c r="H512" s="122">
        <v>0.173895525409</v>
      </c>
      <c r="I512" s="122">
        <v>0.18229796229199999</v>
      </c>
      <c r="J512" s="122">
        <v>0.16062375986130001</v>
      </c>
      <c r="K512" s="122">
        <v>0.15032113235389999</v>
      </c>
      <c r="L512" s="122">
        <v>0.15153232098200001</v>
      </c>
      <c r="M512" s="122">
        <v>0.27378954561520003</v>
      </c>
      <c r="N512" s="122">
        <v>0.18853423273039999</v>
      </c>
      <c r="O512" s="122">
        <v>0.16774022240780001</v>
      </c>
      <c r="P512" s="122">
        <v>0.18738477736510001</v>
      </c>
      <c r="Q512" s="122">
        <v>0.17910913750720001</v>
      </c>
      <c r="R512" s="122">
        <v>0.18960105512289999</v>
      </c>
      <c r="S512" s="122">
        <v>0.17885429241209999</v>
      </c>
      <c r="T512" s="122">
        <v>0.19606217169019999</v>
      </c>
      <c r="U512" s="122">
        <v>0.17612702255580001</v>
      </c>
      <c r="V512" s="122">
        <v>0.1608826337359</v>
      </c>
      <c r="W512" s="122">
        <v>0.1690264418571</v>
      </c>
      <c r="X512" s="122">
        <v>0.22026339855480001</v>
      </c>
      <c r="Y512" s="122">
        <v>0.23873345892289999</v>
      </c>
      <c r="Z512" s="122">
        <v>0.24968407949060001</v>
      </c>
      <c r="AA512" s="122">
        <v>0.23570365106409999</v>
      </c>
      <c r="AB512" s="122">
        <v>0.15068023390890001</v>
      </c>
      <c r="AC512" s="122">
        <v>0.1665487783098</v>
      </c>
      <c r="AD512" s="122">
        <v>0.1269985080904</v>
      </c>
      <c r="AE512" s="122">
        <v>0.1551303374728</v>
      </c>
      <c r="AF512" s="122">
        <v>0.116380718114</v>
      </c>
      <c r="AG512" s="122">
        <v>0.1141310573282</v>
      </c>
      <c r="AH512" s="122">
        <v>0.1027062155996</v>
      </c>
      <c r="AI512" s="122">
        <v>0.12509618366</v>
      </c>
      <c r="AJ512" s="122">
        <v>0.1246296241964</v>
      </c>
      <c r="AK512" s="122">
        <v>0.1486775090244</v>
      </c>
      <c r="AL512" s="122">
        <v>0</v>
      </c>
    </row>
    <row r="513" spans="1:38" hidden="1" x14ac:dyDescent="0.25">
      <c r="A513" s="122" t="s">
        <v>1962</v>
      </c>
      <c r="B513" s="122">
        <v>1</v>
      </c>
      <c r="C513" s="122" t="s">
        <v>2146</v>
      </c>
      <c r="D513" s="122" t="s">
        <v>2097</v>
      </c>
      <c r="E513" s="122">
        <v>11</v>
      </c>
      <c r="F513" s="122">
        <v>3.6173400676037999</v>
      </c>
      <c r="G513" s="122">
        <v>3.3384598651925002</v>
      </c>
      <c r="H513" s="122">
        <v>3.2140106842668001</v>
      </c>
      <c r="I513" s="122">
        <v>3.1399572876286999</v>
      </c>
      <c r="J513" s="122">
        <v>3.0920585043070998</v>
      </c>
      <c r="K513" s="122">
        <v>2.9779861507391998</v>
      </c>
      <c r="L513" s="122">
        <v>2.5460161818645002</v>
      </c>
      <c r="M513" s="122">
        <v>2.3159856516770998</v>
      </c>
      <c r="N513" s="122">
        <v>2.1371618212600998</v>
      </c>
      <c r="O513" s="122">
        <v>2.053567757398</v>
      </c>
      <c r="P513" s="122">
        <v>2.0557614233604999</v>
      </c>
      <c r="Q513" s="122">
        <v>2.0012365989424001</v>
      </c>
      <c r="R513" s="122">
        <v>1.9047000455009</v>
      </c>
      <c r="S513" s="122">
        <v>1.8080839236018</v>
      </c>
      <c r="T513" s="122">
        <v>1.8139662900528</v>
      </c>
      <c r="U513" s="122">
        <v>1.7048726977427</v>
      </c>
      <c r="V513" s="122">
        <v>1.7245142032887999</v>
      </c>
      <c r="W513" s="122">
        <v>1.7020787460147999</v>
      </c>
      <c r="X513" s="122">
        <v>1.6304495815016</v>
      </c>
      <c r="Y513" s="122">
        <v>1.8027007127387999</v>
      </c>
      <c r="Z513" s="122">
        <v>2.4951500869779002</v>
      </c>
      <c r="AA513" s="122">
        <v>3.2468109909077998</v>
      </c>
      <c r="AB513" s="122">
        <v>2.8099014114034002</v>
      </c>
      <c r="AC513" s="122">
        <v>2.3090350282275001</v>
      </c>
      <c r="AD513" s="122">
        <v>1.8881975273192999</v>
      </c>
      <c r="AE513" s="122">
        <v>1.6466487650042001</v>
      </c>
      <c r="AF513" s="122">
        <v>1.689693977388</v>
      </c>
      <c r="AG513" s="122">
        <v>2.0332236861591002</v>
      </c>
      <c r="AH513" s="122">
        <v>2.4815723152854998</v>
      </c>
      <c r="AI513" s="122">
        <v>3.0495459095017998</v>
      </c>
      <c r="AJ513" s="122">
        <v>2.7925402910027999</v>
      </c>
      <c r="AK513" s="122">
        <v>2.8098512692802999</v>
      </c>
      <c r="AL513" s="122">
        <v>0</v>
      </c>
    </row>
    <row r="514" spans="1:38" hidden="1" x14ac:dyDescent="0.25">
      <c r="A514" s="122" t="s">
        <v>1962</v>
      </c>
      <c r="B514" s="122">
        <v>1</v>
      </c>
      <c r="C514" s="122" t="s">
        <v>2146</v>
      </c>
      <c r="D514" s="122" t="s">
        <v>2098</v>
      </c>
      <c r="E514" s="122">
        <v>11</v>
      </c>
      <c r="F514" s="122">
        <v>2.5479523938E-3</v>
      </c>
      <c r="G514" s="122">
        <v>2.4789430511E-3</v>
      </c>
      <c r="H514" s="122">
        <v>2.4267743071999998E-3</v>
      </c>
      <c r="I514" s="122">
        <v>2.3825271739E-3</v>
      </c>
      <c r="J514" s="122">
        <v>2.3572196356999998E-3</v>
      </c>
      <c r="K514" s="122">
        <v>2.1766775843E-3</v>
      </c>
      <c r="L514" s="122">
        <v>2.0904002543999998E-3</v>
      </c>
      <c r="M514" s="122">
        <v>1.9999484949E-3</v>
      </c>
      <c r="N514" s="122">
        <v>1.9238364265E-3</v>
      </c>
      <c r="O514" s="122">
        <v>1.8480696571E-3</v>
      </c>
      <c r="P514" s="122">
        <v>1.7826579253E-3</v>
      </c>
      <c r="Q514" s="122">
        <v>1.7453933197E-3</v>
      </c>
      <c r="R514" s="122">
        <v>1.6418229753999999E-3</v>
      </c>
      <c r="S514" s="122">
        <v>1.5762152483000001E-3</v>
      </c>
      <c r="T514" s="122">
        <v>1.5501259988E-3</v>
      </c>
      <c r="U514" s="122">
        <v>1.5116470670999999E-3</v>
      </c>
      <c r="V514" s="122">
        <v>1.4862138197999999E-3</v>
      </c>
      <c r="W514" s="122">
        <v>1.4238962527999999E-3</v>
      </c>
      <c r="X514" s="122">
        <v>1.4679100855000001E-3</v>
      </c>
      <c r="Y514" s="122">
        <v>1.4498050770000001E-3</v>
      </c>
      <c r="Z514" s="122">
        <v>1.4205059264E-3</v>
      </c>
      <c r="AA514" s="122">
        <v>1.3823251390000001E-3</v>
      </c>
      <c r="AB514" s="122">
        <v>1.4075307156E-3</v>
      </c>
      <c r="AC514" s="122">
        <v>1.391577107E-3</v>
      </c>
      <c r="AD514" s="122">
        <v>1.3919691177E-3</v>
      </c>
      <c r="AE514" s="122">
        <v>1.404250853E-3</v>
      </c>
      <c r="AF514" s="122">
        <v>1.8053139923E-3</v>
      </c>
      <c r="AG514" s="122">
        <v>2.3626816995000002E-3</v>
      </c>
      <c r="AH514" s="122">
        <v>2.5247395980999999E-3</v>
      </c>
      <c r="AI514" s="122">
        <v>5.0025858013999997E-3</v>
      </c>
      <c r="AJ514" s="122">
        <v>8.2169496351999997E-3</v>
      </c>
      <c r="AK514" s="122">
        <v>3.8753928640000001E-3</v>
      </c>
      <c r="AL514" s="122">
        <v>0</v>
      </c>
    </row>
    <row r="515" spans="1:38" hidden="1" x14ac:dyDescent="0.25">
      <c r="A515" s="122" t="s">
        <v>1962</v>
      </c>
      <c r="B515" s="122">
        <v>1</v>
      </c>
      <c r="C515" s="122" t="s">
        <v>2146</v>
      </c>
      <c r="D515" s="122" t="s">
        <v>2099</v>
      </c>
      <c r="E515" s="122">
        <v>11</v>
      </c>
      <c r="F515" s="122">
        <v>1.0980151398999999E-3</v>
      </c>
      <c r="G515" s="122">
        <v>1.0811813993E-3</v>
      </c>
      <c r="H515" s="122">
        <v>1.0887539924000001E-3</v>
      </c>
      <c r="I515" s="122">
        <v>1.0522652656999999E-3</v>
      </c>
      <c r="J515" s="122">
        <v>1.0446692158000001E-3</v>
      </c>
      <c r="K515" s="122">
        <v>9.6713293149999996E-4</v>
      </c>
      <c r="L515" s="122">
        <v>1.118875568E-3</v>
      </c>
      <c r="M515" s="122">
        <v>1.0582718340000001E-3</v>
      </c>
      <c r="N515" s="122">
        <v>9.3397988789999998E-4</v>
      </c>
      <c r="O515" s="122">
        <v>8.4248668079999996E-4</v>
      </c>
      <c r="P515" s="122">
        <v>8.3897844189999998E-4</v>
      </c>
      <c r="Q515" s="122">
        <v>8.2212364779999996E-4</v>
      </c>
      <c r="R515" s="122">
        <v>9.6271057199999997E-4</v>
      </c>
      <c r="S515" s="122">
        <v>9.8639798390000007E-4</v>
      </c>
      <c r="T515" s="122">
        <v>9.5021288010000001E-4</v>
      </c>
      <c r="U515" s="122">
        <v>9.6755772609999997E-4</v>
      </c>
      <c r="V515" s="122">
        <v>9.731791341E-4</v>
      </c>
      <c r="W515" s="122">
        <v>9.2186472479999996E-4</v>
      </c>
      <c r="X515" s="122">
        <v>9.5448094609999995E-4</v>
      </c>
      <c r="Y515" s="122">
        <v>1.0001848122000001E-3</v>
      </c>
      <c r="Z515" s="122">
        <v>1.0416385929999999E-3</v>
      </c>
      <c r="AA515" s="122">
        <v>1.0279137071E-3</v>
      </c>
      <c r="AB515" s="122">
        <v>1.0722025102000001E-3</v>
      </c>
      <c r="AC515" s="122">
        <v>1.0510795889999999E-3</v>
      </c>
      <c r="AD515" s="122">
        <v>1.0532920624E-3</v>
      </c>
      <c r="AE515" s="122">
        <v>1.0753906306E-3</v>
      </c>
      <c r="AF515" s="122">
        <v>1.4451312953000001E-3</v>
      </c>
      <c r="AG515" s="122">
        <v>1.9795025116999998E-3</v>
      </c>
      <c r="AH515" s="122">
        <v>2.1232197051000001E-3</v>
      </c>
      <c r="AI515" s="122">
        <v>4.3863861390999997E-3</v>
      </c>
      <c r="AJ515" s="122">
        <v>7.0553240937999999E-3</v>
      </c>
      <c r="AK515" s="122">
        <v>3.2412185308E-3</v>
      </c>
      <c r="AL515" s="122">
        <v>0</v>
      </c>
    </row>
    <row r="516" spans="1:38" hidden="1" x14ac:dyDescent="0.25">
      <c r="A516" s="122" t="s">
        <v>1962</v>
      </c>
      <c r="B516" s="122">
        <v>1</v>
      </c>
      <c r="C516" s="122" t="s">
        <v>2146</v>
      </c>
      <c r="D516" s="122" t="s">
        <v>2100</v>
      </c>
      <c r="E516" s="122">
        <v>11</v>
      </c>
      <c r="F516" s="122">
        <v>3.3565297789999999E-4</v>
      </c>
      <c r="G516" s="122">
        <v>3.3826602640000001E-4</v>
      </c>
      <c r="H516" s="122">
        <v>3.371245563E-4</v>
      </c>
      <c r="I516" s="122">
        <v>3.3310946079999999E-4</v>
      </c>
      <c r="J516" s="122">
        <v>3.3087807950000001E-4</v>
      </c>
      <c r="K516" s="122">
        <v>3.2280595229999999E-4</v>
      </c>
      <c r="L516" s="122">
        <v>3.1780692439999997E-4</v>
      </c>
      <c r="M516" s="122">
        <v>3.1271692789999999E-4</v>
      </c>
      <c r="N516" s="122">
        <v>3.082587615E-4</v>
      </c>
      <c r="O516" s="122">
        <v>3.0216426129999998E-4</v>
      </c>
      <c r="P516" s="122">
        <v>2.9961739459999999E-4</v>
      </c>
      <c r="Q516" s="122">
        <v>3.0915515250000002E-4</v>
      </c>
      <c r="R516" s="122">
        <v>3.0976400520000001E-4</v>
      </c>
      <c r="S516" s="122">
        <v>2.9943047509999998E-4</v>
      </c>
      <c r="T516" s="122">
        <v>2.9154812979999999E-4</v>
      </c>
      <c r="U516" s="122">
        <v>2.9957568680000001E-4</v>
      </c>
      <c r="V516" s="122">
        <v>2.9604556130000001E-4</v>
      </c>
      <c r="W516" s="122">
        <v>2.7079589919999999E-4</v>
      </c>
      <c r="X516" s="122">
        <v>3.0030372309999999E-4</v>
      </c>
      <c r="Y516" s="122">
        <v>3.067787355E-4</v>
      </c>
      <c r="Z516" s="122">
        <v>3.2665862779999999E-4</v>
      </c>
      <c r="AA516" s="122">
        <v>3.378779664E-4</v>
      </c>
      <c r="AB516" s="122">
        <v>3.5177861799999999E-4</v>
      </c>
      <c r="AC516" s="122">
        <v>3.5766066329999998E-4</v>
      </c>
      <c r="AD516" s="122">
        <v>4.0837327649999999E-4</v>
      </c>
      <c r="AE516" s="122">
        <v>4.0931471340000002E-4</v>
      </c>
      <c r="AF516" s="122">
        <v>6.0203405480000003E-4</v>
      </c>
      <c r="AG516" s="122">
        <v>8.7043835339999998E-4</v>
      </c>
      <c r="AH516" s="122">
        <v>9.5017473140000005E-4</v>
      </c>
      <c r="AI516" s="122">
        <v>2.1279447906999999E-3</v>
      </c>
      <c r="AJ516" s="122">
        <v>3.4994712084E-3</v>
      </c>
      <c r="AK516" s="122">
        <v>1.5314607225999999E-3</v>
      </c>
      <c r="AL516" s="122">
        <v>0</v>
      </c>
    </row>
    <row r="517" spans="1:38" hidden="1" x14ac:dyDescent="0.25">
      <c r="A517" s="122" t="s">
        <v>1962</v>
      </c>
      <c r="B517" s="122">
        <v>1</v>
      </c>
      <c r="C517" s="122" t="s">
        <v>2146</v>
      </c>
      <c r="D517" s="122" t="s">
        <v>2101</v>
      </c>
      <c r="E517" s="122">
        <v>11</v>
      </c>
      <c r="F517" s="122">
        <v>0.38507969497220002</v>
      </c>
      <c r="G517" s="122">
        <v>0.41936913769619999</v>
      </c>
      <c r="H517" s="122">
        <v>0.41404365129780002</v>
      </c>
      <c r="I517" s="122">
        <v>0.42200313761820002</v>
      </c>
      <c r="J517" s="122">
        <v>0.44618654864759999</v>
      </c>
      <c r="K517" s="122">
        <v>0.44110237438630001</v>
      </c>
      <c r="L517" s="122">
        <v>0.42412226966470001</v>
      </c>
      <c r="M517" s="122">
        <v>0.51418649573590003</v>
      </c>
      <c r="N517" s="122">
        <v>0.42409171762030001</v>
      </c>
      <c r="O517" s="122">
        <v>0.39687556655759998</v>
      </c>
      <c r="P517" s="122">
        <v>0.45177248907299999</v>
      </c>
      <c r="Q517" s="122">
        <v>0.4004435182171</v>
      </c>
      <c r="R517" s="122">
        <v>0.41367525206209999</v>
      </c>
      <c r="S517" s="122">
        <v>0.34593930229129999</v>
      </c>
      <c r="T517" s="122">
        <v>0.37193827176510003</v>
      </c>
      <c r="U517" s="122">
        <v>0.36181352008110002</v>
      </c>
      <c r="V517" s="122">
        <v>0.3457750758675</v>
      </c>
      <c r="W517" s="122">
        <v>0.33069737779050001</v>
      </c>
      <c r="X517" s="122">
        <v>0.19523975994449999</v>
      </c>
      <c r="Y517" s="122">
        <v>0.19628328779109999</v>
      </c>
      <c r="Z517" s="122">
        <v>0.16804412612149999</v>
      </c>
      <c r="AA517" s="122">
        <v>0.19401381005259999</v>
      </c>
      <c r="AB517" s="122">
        <v>0.13371455911649999</v>
      </c>
      <c r="AC517" s="122">
        <v>0.13972403561970001</v>
      </c>
      <c r="AD517" s="122">
        <v>0.13013906680769999</v>
      </c>
      <c r="AE517" s="122">
        <v>0.11157028576980001</v>
      </c>
      <c r="AF517" s="122">
        <v>0.11468970918550001</v>
      </c>
      <c r="AG517" s="122">
        <v>0.1374710746277</v>
      </c>
      <c r="AH517" s="122">
        <v>0.10893876575939999</v>
      </c>
      <c r="AI517" s="122">
        <v>0.13140336195999999</v>
      </c>
      <c r="AJ517" s="122">
        <v>0.1234499494915</v>
      </c>
      <c r="AK517" s="122">
        <v>9.6460225989800003E-2</v>
      </c>
      <c r="AL517" s="122">
        <v>0</v>
      </c>
    </row>
    <row r="518" spans="1:38" hidden="1" x14ac:dyDescent="0.25">
      <c r="A518" s="122" t="s">
        <v>1962</v>
      </c>
      <c r="B518" s="122">
        <v>1</v>
      </c>
      <c r="C518" s="122" t="s">
        <v>2146</v>
      </c>
      <c r="D518" s="122" t="s">
        <v>2102</v>
      </c>
      <c r="E518" s="122">
        <v>11</v>
      </c>
      <c r="F518" s="122">
        <v>4.0865919581999999E-3</v>
      </c>
      <c r="G518" s="122">
        <v>4.1161611463E-3</v>
      </c>
      <c r="H518" s="122">
        <v>4.1089834013000003E-3</v>
      </c>
      <c r="I518" s="122">
        <v>4.0652099069999996E-3</v>
      </c>
      <c r="J518" s="122">
        <v>4.0442639416000004E-3</v>
      </c>
      <c r="K518" s="122">
        <v>3.9639805985000002E-3</v>
      </c>
      <c r="L518" s="122">
        <v>3.8836349270000002E-3</v>
      </c>
      <c r="M518" s="122">
        <v>3.8434604936000002E-3</v>
      </c>
      <c r="N518" s="122">
        <v>3.7935938424000001E-3</v>
      </c>
      <c r="O518" s="122">
        <v>3.718135752E-3</v>
      </c>
      <c r="P518" s="122">
        <v>3.6613084139E-3</v>
      </c>
      <c r="Q518" s="122">
        <v>3.7414277983000002E-3</v>
      </c>
      <c r="R518" s="122">
        <v>3.5476762386E-3</v>
      </c>
      <c r="S518" s="122">
        <v>3.6778913117999999E-3</v>
      </c>
      <c r="T518" s="122">
        <v>3.6360380045999999E-3</v>
      </c>
      <c r="U518" s="122">
        <v>3.7240289166000002E-3</v>
      </c>
      <c r="V518" s="122">
        <v>3.7121969563000002E-3</v>
      </c>
      <c r="W518" s="122">
        <v>3.6036939038999998E-3</v>
      </c>
      <c r="X518" s="122">
        <v>3.9863572048000001E-3</v>
      </c>
      <c r="Y518" s="122">
        <v>4.0577633908999997E-3</v>
      </c>
      <c r="Z518" s="122">
        <v>4.3045390616999997E-3</v>
      </c>
      <c r="AA518" s="122">
        <v>4.3645034982E-3</v>
      </c>
      <c r="AB518" s="122">
        <v>4.5198090276E-3</v>
      </c>
      <c r="AC518" s="122">
        <v>4.4534194502999997E-3</v>
      </c>
      <c r="AD518" s="122">
        <v>4.5475716168000002E-3</v>
      </c>
      <c r="AE518" s="122">
        <v>4.5293102948000003E-3</v>
      </c>
      <c r="AF518" s="122">
        <v>6.5917235801E-3</v>
      </c>
      <c r="AG518" s="122">
        <v>9.4717551514000003E-3</v>
      </c>
      <c r="AH518" s="122">
        <v>1.0365026275600001E-2</v>
      </c>
      <c r="AI518" s="122">
        <v>2.3172136645000001E-2</v>
      </c>
      <c r="AJ518" s="122">
        <v>3.78788134342E-2</v>
      </c>
      <c r="AK518" s="122">
        <v>1.6645918848499999E-2</v>
      </c>
      <c r="AL518" s="122">
        <v>0</v>
      </c>
    </row>
    <row r="519" spans="1:38" hidden="1" x14ac:dyDescent="0.25">
      <c r="A519" s="122" t="s">
        <v>1962</v>
      </c>
      <c r="B519" s="122">
        <v>1</v>
      </c>
      <c r="C519" s="122" t="s">
        <v>2146</v>
      </c>
      <c r="D519" s="122" t="s">
        <v>2103</v>
      </c>
      <c r="E519" s="122">
        <v>11</v>
      </c>
      <c r="F519" s="122">
        <v>3.8794211480999998E-3</v>
      </c>
      <c r="G519" s="122">
        <v>3.9398004392000004E-3</v>
      </c>
      <c r="H519" s="122">
        <v>3.9507659301999997E-3</v>
      </c>
      <c r="I519" s="122">
        <v>3.8744494970999999E-3</v>
      </c>
      <c r="J519" s="122">
        <v>3.8500838830000002E-3</v>
      </c>
      <c r="K519" s="122">
        <v>3.7623501896E-3</v>
      </c>
      <c r="L519" s="122">
        <v>3.6725435544000002E-3</v>
      </c>
      <c r="M519" s="122">
        <v>3.6088324465999998E-3</v>
      </c>
      <c r="N519" s="122">
        <v>3.485719312E-3</v>
      </c>
      <c r="O519" s="122">
        <v>3.3918655516999999E-3</v>
      </c>
      <c r="P519" s="122">
        <v>3.3369823337E-3</v>
      </c>
      <c r="Q519" s="122">
        <v>3.3601043247E-3</v>
      </c>
      <c r="R519" s="122">
        <v>3.1560662571999999E-3</v>
      </c>
      <c r="S519" s="122">
        <v>3.2314802886999998E-3</v>
      </c>
      <c r="T519" s="122">
        <v>3.1769498176999998E-3</v>
      </c>
      <c r="U519" s="122">
        <v>3.1706261413000001E-3</v>
      </c>
      <c r="V519" s="122">
        <v>3.108859397E-3</v>
      </c>
      <c r="W519" s="122">
        <v>2.9631176197999999E-3</v>
      </c>
      <c r="X519" s="122">
        <v>3.3508008756000002E-3</v>
      </c>
      <c r="Y519" s="122">
        <v>3.4418838192000001E-3</v>
      </c>
      <c r="Z519" s="122">
        <v>3.8251484588000002E-3</v>
      </c>
      <c r="AA519" s="122">
        <v>3.9238130365999999E-3</v>
      </c>
      <c r="AB519" s="122">
        <v>4.0797529128000004E-3</v>
      </c>
      <c r="AC519" s="122">
        <v>4.0656580570999998E-3</v>
      </c>
      <c r="AD519" s="122">
        <v>4.1281578015000004E-3</v>
      </c>
      <c r="AE519" s="122">
        <v>4.0742888544000001E-3</v>
      </c>
      <c r="AF519" s="122">
        <v>5.7797452081000001E-3</v>
      </c>
      <c r="AG519" s="122">
        <v>8.2140815870000005E-3</v>
      </c>
      <c r="AH519" s="122">
        <v>8.8565287649999998E-3</v>
      </c>
      <c r="AI519" s="122">
        <v>1.95978043326E-2</v>
      </c>
      <c r="AJ519" s="122">
        <v>3.2149759634399998E-2</v>
      </c>
      <c r="AK519" s="122">
        <v>1.42777864488E-2</v>
      </c>
      <c r="AL519" s="122">
        <v>0</v>
      </c>
    </row>
    <row r="520" spans="1:38" hidden="1" x14ac:dyDescent="0.25">
      <c r="A520" s="122" t="s">
        <v>1962</v>
      </c>
      <c r="B520" s="122">
        <v>1</v>
      </c>
      <c r="C520" s="122" t="s">
        <v>2146</v>
      </c>
      <c r="D520" s="122" t="s">
        <v>2137</v>
      </c>
      <c r="E520" s="122">
        <v>11</v>
      </c>
      <c r="F520" s="122">
        <v>0</v>
      </c>
      <c r="G520" s="122">
        <v>0</v>
      </c>
      <c r="H520" s="122">
        <v>0</v>
      </c>
      <c r="I520" s="122">
        <v>0</v>
      </c>
      <c r="J520" s="122">
        <v>0</v>
      </c>
      <c r="K520" s="122">
        <v>0</v>
      </c>
      <c r="L520" s="122">
        <v>0</v>
      </c>
      <c r="M520" s="122">
        <v>0</v>
      </c>
      <c r="N520" s="122">
        <v>0</v>
      </c>
      <c r="O520" s="122">
        <v>0</v>
      </c>
      <c r="P520" s="122">
        <v>0</v>
      </c>
      <c r="Q520" s="122">
        <v>0</v>
      </c>
      <c r="R520" s="122">
        <v>0</v>
      </c>
      <c r="S520" s="122">
        <v>0</v>
      </c>
      <c r="T520" s="122">
        <v>0</v>
      </c>
      <c r="U520" s="122">
        <v>0</v>
      </c>
      <c r="V520" s="122">
        <v>0</v>
      </c>
      <c r="W520" s="122">
        <v>0</v>
      </c>
      <c r="X520" s="122">
        <v>0</v>
      </c>
      <c r="Y520" s="122">
        <v>0</v>
      </c>
      <c r="Z520" s="122">
        <v>0</v>
      </c>
      <c r="AA520" s="122">
        <v>0</v>
      </c>
      <c r="AB520" s="122">
        <v>0</v>
      </c>
      <c r="AC520" s="122">
        <v>0</v>
      </c>
      <c r="AD520" s="122">
        <v>0</v>
      </c>
      <c r="AE520" s="122">
        <v>0</v>
      </c>
      <c r="AF520" s="122">
        <v>0</v>
      </c>
      <c r="AG520" s="122">
        <v>0</v>
      </c>
      <c r="AH520" s="122">
        <v>0</v>
      </c>
      <c r="AI520" s="122">
        <v>0</v>
      </c>
      <c r="AJ520" s="122">
        <v>0</v>
      </c>
      <c r="AK520" s="122">
        <v>0</v>
      </c>
      <c r="AL520" s="122">
        <v>0</v>
      </c>
    </row>
    <row r="521" spans="1:38" hidden="1" x14ac:dyDescent="0.25">
      <c r="A521" s="122" t="s">
        <v>1962</v>
      </c>
      <c r="B521" s="122">
        <v>1</v>
      </c>
      <c r="C521" s="122" t="s">
        <v>2146</v>
      </c>
      <c r="D521" s="122" t="s">
        <v>2104</v>
      </c>
      <c r="E521" s="122">
        <v>11</v>
      </c>
      <c r="F521" s="122">
        <v>0.21128093494319999</v>
      </c>
      <c r="G521" s="122">
        <v>0.230984687696</v>
      </c>
      <c r="H521" s="122">
        <v>0.19403461951359999</v>
      </c>
      <c r="I521" s="122">
        <v>0.16647602092489999</v>
      </c>
      <c r="J521" s="122">
        <v>0.1298131850899</v>
      </c>
      <c r="K521" s="122">
        <v>0.17593724105399999</v>
      </c>
      <c r="L521" s="122">
        <v>0.1753464887025</v>
      </c>
      <c r="M521" s="122">
        <v>0.17805077391769999</v>
      </c>
      <c r="N521" s="122">
        <v>0.15960159640470001</v>
      </c>
      <c r="O521" s="122">
        <v>0.15284724635579999</v>
      </c>
      <c r="P521" s="122">
        <v>0.13160542643549999</v>
      </c>
      <c r="Q521" s="122">
        <v>0.15190392869399999</v>
      </c>
      <c r="R521" s="122">
        <v>0.16516632717550001</v>
      </c>
      <c r="S521" s="122">
        <v>0.1845618769864</v>
      </c>
      <c r="T521" s="122">
        <v>9.3848441025800006E-2</v>
      </c>
      <c r="U521" s="122">
        <v>7.6726536682499999E-2</v>
      </c>
      <c r="V521" s="122">
        <v>8.4294218869299997E-2</v>
      </c>
      <c r="W521" s="122">
        <v>9.8223688825800001E-2</v>
      </c>
      <c r="X521" s="122">
        <v>0.1206097441478</v>
      </c>
      <c r="Y521" s="122">
        <v>0.1025113521309</v>
      </c>
      <c r="Z521" s="122">
        <v>8.9847954739899996E-2</v>
      </c>
      <c r="AA521" s="122">
        <v>8.5067578175700001E-2</v>
      </c>
      <c r="AB521" s="122">
        <v>6.3864357405000002E-2</v>
      </c>
      <c r="AC521" s="122">
        <v>6.4001872440200003E-2</v>
      </c>
      <c r="AD521" s="122">
        <v>5.7101218714900003E-2</v>
      </c>
      <c r="AE521" s="122">
        <v>5.8288956215100003E-2</v>
      </c>
      <c r="AF521" s="122">
        <v>5.5870991667399998E-2</v>
      </c>
      <c r="AG521" s="122">
        <v>5.2093818822299999E-2</v>
      </c>
      <c r="AH521" s="122">
        <v>4.81385324448E-2</v>
      </c>
      <c r="AI521" s="122">
        <v>7.2338028743800006E-2</v>
      </c>
      <c r="AJ521" s="122">
        <v>9.4317016657E-2</v>
      </c>
      <c r="AK521" s="122">
        <v>5.4660996921099998E-2</v>
      </c>
      <c r="AL521" s="122">
        <v>0</v>
      </c>
    </row>
    <row r="522" spans="1:38" hidden="1" x14ac:dyDescent="0.25">
      <c r="A522" s="122" t="s">
        <v>1962</v>
      </c>
      <c r="B522" s="122">
        <v>1</v>
      </c>
      <c r="C522" s="122" t="s">
        <v>2146</v>
      </c>
      <c r="D522" s="122" t="s">
        <v>2105</v>
      </c>
      <c r="E522" s="122">
        <v>11</v>
      </c>
      <c r="F522" s="122">
        <v>0.12851416871679999</v>
      </c>
      <c r="G522" s="122">
        <v>0.12541641754909999</v>
      </c>
      <c r="H522" s="122">
        <v>0.13151746927479999</v>
      </c>
      <c r="I522" s="122">
        <v>0.1229379688106</v>
      </c>
      <c r="J522" s="122">
        <v>0.1191487854242</v>
      </c>
      <c r="K522" s="122">
        <v>0.10964173963319999</v>
      </c>
      <c r="L522" s="122">
        <v>0.1028341389184</v>
      </c>
      <c r="M522" s="122">
        <v>0.1174024694119</v>
      </c>
      <c r="N522" s="122">
        <v>0.1204207512833</v>
      </c>
      <c r="O522" s="122">
        <v>0.13266253485580001</v>
      </c>
      <c r="P522" s="122">
        <v>0.1432262784577</v>
      </c>
      <c r="Q522" s="122">
        <v>0.15709270187130001</v>
      </c>
      <c r="R522" s="122">
        <v>0.17855359894709999</v>
      </c>
      <c r="S522" s="122">
        <v>0.18714532032049999</v>
      </c>
      <c r="T522" s="122">
        <v>0.19702964479990001</v>
      </c>
      <c r="U522" s="122">
        <v>0.21729773774700001</v>
      </c>
      <c r="V522" s="122">
        <v>0.20867772361180001</v>
      </c>
      <c r="W522" s="122">
        <v>0.20655642464939999</v>
      </c>
      <c r="X522" s="122">
        <v>0.16980641009620001</v>
      </c>
      <c r="Y522" s="122">
        <v>0.1272223166783</v>
      </c>
      <c r="Z522" s="122">
        <v>0.13551530712150001</v>
      </c>
      <c r="AA522" s="122">
        <v>9.3113689521899995E-2</v>
      </c>
      <c r="AB522" s="122">
        <v>7.0009959411399994E-2</v>
      </c>
      <c r="AC522" s="122">
        <v>6.9273467298800004E-2</v>
      </c>
      <c r="AD522" s="122">
        <v>6.8438292663699996E-2</v>
      </c>
      <c r="AE522" s="122">
        <v>5.3206067254599997E-2</v>
      </c>
      <c r="AF522" s="122">
        <v>5.3723637506499999E-2</v>
      </c>
      <c r="AG522" s="122">
        <v>7.8448630082099999E-2</v>
      </c>
      <c r="AH522" s="122">
        <v>6.6076132711400004E-2</v>
      </c>
      <c r="AI522" s="122">
        <v>7.2684471293600006E-2</v>
      </c>
      <c r="AJ522" s="122">
        <v>7.7409725509700003E-2</v>
      </c>
      <c r="AK522" s="122">
        <v>6.8204133520400001E-2</v>
      </c>
      <c r="AL522" s="122">
        <v>0</v>
      </c>
    </row>
    <row r="523" spans="1:38" hidden="1" x14ac:dyDescent="0.25">
      <c r="A523" s="122" t="s">
        <v>1962</v>
      </c>
      <c r="B523" s="122">
        <v>1</v>
      </c>
      <c r="C523" s="122" t="s">
        <v>2146</v>
      </c>
      <c r="D523" s="122" t="s">
        <v>2106</v>
      </c>
      <c r="E523" s="122">
        <v>11</v>
      </c>
      <c r="F523" s="122">
        <v>2.4278056960000001E-3</v>
      </c>
      <c r="G523" s="122">
        <v>2.4549522832000002E-3</v>
      </c>
      <c r="H523" s="122">
        <v>2.4442203632E-3</v>
      </c>
      <c r="I523" s="122">
        <v>2.4289706722E-3</v>
      </c>
      <c r="J523" s="122">
        <v>2.4385352867E-3</v>
      </c>
      <c r="K523" s="122">
        <v>2.3787126864E-3</v>
      </c>
      <c r="L523" s="122">
        <v>2.3262710956000001E-3</v>
      </c>
      <c r="M523" s="122">
        <v>2.3090054133999998E-3</v>
      </c>
      <c r="N523" s="122">
        <v>2.2826563254E-3</v>
      </c>
      <c r="O523" s="122">
        <v>2.2166452110000002E-3</v>
      </c>
      <c r="P523" s="122">
        <v>2.1754686385000001E-3</v>
      </c>
      <c r="Q523" s="122">
        <v>2.1983937844000001E-3</v>
      </c>
      <c r="R523" s="122">
        <v>2.6018875850999999E-3</v>
      </c>
      <c r="S523" s="122">
        <v>2.6957919324E-3</v>
      </c>
      <c r="T523" s="122">
        <v>2.6692397907000002E-3</v>
      </c>
      <c r="U523" s="122">
        <v>2.8319105712999999E-3</v>
      </c>
      <c r="V523" s="122">
        <v>2.8600685757000002E-3</v>
      </c>
      <c r="W523" s="122">
        <v>2.7015144591000001E-3</v>
      </c>
      <c r="X523" s="122">
        <v>2.9722695433999999E-3</v>
      </c>
      <c r="Y523" s="122">
        <v>2.9964895733000001E-3</v>
      </c>
      <c r="Z523" s="122">
        <v>3.1488129996999998E-3</v>
      </c>
      <c r="AA523" s="122">
        <v>3.2216776250000002E-3</v>
      </c>
      <c r="AB523" s="122">
        <v>3.4030356655000002E-3</v>
      </c>
      <c r="AC523" s="122">
        <v>3.4873788208000002E-3</v>
      </c>
      <c r="AD523" s="122">
        <v>3.5956488437E-3</v>
      </c>
      <c r="AE523" s="122">
        <v>3.5271814462999999E-3</v>
      </c>
      <c r="AF523" s="122">
        <v>5.1499873400000003E-3</v>
      </c>
      <c r="AG523" s="122">
        <v>7.3930727528E-3</v>
      </c>
      <c r="AH523" s="122">
        <v>8.0152877514000007E-3</v>
      </c>
      <c r="AI523" s="122">
        <v>1.79503244305E-2</v>
      </c>
      <c r="AJ523" s="122">
        <v>2.8767781431900001E-2</v>
      </c>
      <c r="AK523" s="122">
        <v>1.22864297575E-2</v>
      </c>
      <c r="AL523" s="122">
        <v>0</v>
      </c>
    </row>
    <row r="524" spans="1:38" hidden="1" x14ac:dyDescent="0.25">
      <c r="A524" s="122" t="s">
        <v>1962</v>
      </c>
      <c r="B524" s="122">
        <v>1</v>
      </c>
      <c r="C524" s="122" t="s">
        <v>2146</v>
      </c>
      <c r="D524" s="122" t="s">
        <v>2107</v>
      </c>
      <c r="E524" s="122">
        <v>11</v>
      </c>
      <c r="F524" s="122">
        <v>0.1133476532949</v>
      </c>
      <c r="G524" s="122">
        <v>0.11123512620919999</v>
      </c>
      <c r="H524" s="122">
        <v>0.1121997870616</v>
      </c>
      <c r="I524" s="122">
        <v>0.1181576695103</v>
      </c>
      <c r="J524" s="122">
        <v>0.1110793817572</v>
      </c>
      <c r="K524" s="122">
        <v>8.7352934856799999E-2</v>
      </c>
      <c r="L524" s="122">
        <v>8.0991572744200005E-2</v>
      </c>
      <c r="M524" s="122">
        <v>8.3451546164200002E-2</v>
      </c>
      <c r="N524" s="122">
        <v>7.5275854890899996E-2</v>
      </c>
      <c r="O524" s="122">
        <v>6.9881614603000006E-2</v>
      </c>
      <c r="P524" s="122">
        <v>7.4007181432499999E-2</v>
      </c>
      <c r="Q524" s="122">
        <v>7.33579200983E-2</v>
      </c>
      <c r="R524" s="122">
        <v>7.9235253676699993E-2</v>
      </c>
      <c r="S524" s="122">
        <v>7.3266663854300002E-2</v>
      </c>
      <c r="T524" s="122">
        <v>7.1959485271900006E-2</v>
      </c>
      <c r="U524" s="122">
        <v>6.6035121207299999E-2</v>
      </c>
      <c r="V524" s="122">
        <v>6.6396773145400004E-2</v>
      </c>
      <c r="W524" s="122">
        <v>6.8064958554700003E-2</v>
      </c>
      <c r="X524" s="122">
        <v>5.5968057465999997E-2</v>
      </c>
      <c r="Y524" s="122">
        <v>6.0057622753500003E-2</v>
      </c>
      <c r="Z524" s="122">
        <v>7.9283472337800004E-2</v>
      </c>
      <c r="AA524" s="122">
        <v>8.8390399577299994E-2</v>
      </c>
      <c r="AB524" s="122">
        <v>0.1434447775239</v>
      </c>
      <c r="AC524" s="122">
        <v>0.20920014131860001</v>
      </c>
      <c r="AD524" s="122">
        <v>0.26791844998339998</v>
      </c>
      <c r="AE524" s="122">
        <v>0.36736593738189999</v>
      </c>
      <c r="AF524" s="122">
        <v>0.43324407863510001</v>
      </c>
      <c r="AG524" s="122">
        <v>0.50419437032059999</v>
      </c>
      <c r="AH524" s="122">
        <v>0.51941714729980004</v>
      </c>
      <c r="AI524" s="122">
        <v>0.65193015442010005</v>
      </c>
      <c r="AJ524" s="122">
        <v>0.66484436749620002</v>
      </c>
      <c r="AK524" s="122">
        <v>0.74782516166260005</v>
      </c>
      <c r="AL524" s="122">
        <v>0</v>
      </c>
    </row>
    <row r="525" spans="1:38" hidden="1" x14ac:dyDescent="0.25">
      <c r="A525" s="122" t="s">
        <v>1962</v>
      </c>
      <c r="B525" s="122">
        <v>1</v>
      </c>
      <c r="C525" s="122" t="s">
        <v>2146</v>
      </c>
      <c r="D525" s="122" t="s">
        <v>475</v>
      </c>
      <c r="E525" s="122">
        <v>11</v>
      </c>
      <c r="F525" s="122">
        <v>1.7080442788399999E-2</v>
      </c>
      <c r="G525" s="122">
        <v>1.7902058402400001E-2</v>
      </c>
      <c r="H525" s="122">
        <v>2.3046144833499999E-2</v>
      </c>
      <c r="I525" s="122">
        <v>3.2399733841999998E-2</v>
      </c>
      <c r="J525" s="122">
        <v>2.34808804297E-2</v>
      </c>
      <c r="K525" s="122">
        <v>1.7440803562399999E-2</v>
      </c>
      <c r="L525" s="122">
        <v>1.5710851717199999E-2</v>
      </c>
      <c r="M525" s="122">
        <v>1.80442737731E-2</v>
      </c>
      <c r="N525" s="122">
        <v>1.55257921021E-2</v>
      </c>
      <c r="O525" s="122">
        <v>1.19540965812E-2</v>
      </c>
      <c r="P525" s="122">
        <v>1.2082471854599999E-2</v>
      </c>
      <c r="Q525" s="122">
        <v>1.14360692167E-2</v>
      </c>
      <c r="R525" s="122">
        <v>1.1655061357799999E-2</v>
      </c>
      <c r="S525" s="122">
        <v>1.2079848054400001E-2</v>
      </c>
      <c r="T525" s="122">
        <v>1.11133725582E-2</v>
      </c>
      <c r="U525" s="122">
        <v>1.0358145460999999E-2</v>
      </c>
      <c r="V525" s="122">
        <v>9.3062245328000004E-3</v>
      </c>
      <c r="W525" s="122">
        <v>1.5418489460799999E-2</v>
      </c>
      <c r="X525" s="122">
        <v>1.5336616700399999E-2</v>
      </c>
      <c r="Y525" s="122">
        <v>1.37015969E-2</v>
      </c>
      <c r="Z525" s="122">
        <v>1.1420237948199999E-2</v>
      </c>
      <c r="AA525" s="122">
        <v>1.14541178861E-2</v>
      </c>
      <c r="AB525" s="122">
        <v>9.4357658633999995E-3</v>
      </c>
      <c r="AC525" s="122">
        <v>1.0381232184599999E-2</v>
      </c>
      <c r="AD525" s="122">
        <v>9.8883826731000005E-3</v>
      </c>
      <c r="AE525" s="122">
        <v>9.8739596135000007E-3</v>
      </c>
      <c r="AF525" s="122">
        <v>1.2596176775899999E-2</v>
      </c>
      <c r="AG525" s="122">
        <v>1.4346563735600001E-2</v>
      </c>
      <c r="AH525" s="122">
        <v>1.46462385081E-2</v>
      </c>
      <c r="AI525" s="122">
        <v>2.732801705E-2</v>
      </c>
      <c r="AJ525" s="122">
        <v>4.1984232683799999E-2</v>
      </c>
      <c r="AK525" s="122">
        <v>2.0382414905E-2</v>
      </c>
      <c r="AL525" s="122">
        <v>0</v>
      </c>
    </row>
    <row r="526" spans="1:38" hidden="1" x14ac:dyDescent="0.25">
      <c r="A526" s="122" t="s">
        <v>1962</v>
      </c>
      <c r="B526" s="122">
        <v>1</v>
      </c>
      <c r="C526" s="122" t="s">
        <v>2146</v>
      </c>
      <c r="D526" s="122" t="s">
        <v>2108</v>
      </c>
      <c r="E526" s="122">
        <v>11</v>
      </c>
      <c r="F526" s="122">
        <v>2.9496568850000002E-4</v>
      </c>
      <c r="G526" s="122">
        <v>2.9197537829999998E-4</v>
      </c>
      <c r="H526" s="122">
        <v>2.873186655E-4</v>
      </c>
      <c r="I526" s="122">
        <v>2.8282307109999999E-4</v>
      </c>
      <c r="J526" s="122">
        <v>2.8125314730000002E-4</v>
      </c>
      <c r="K526" s="122">
        <v>2.655310506E-4</v>
      </c>
      <c r="L526" s="122">
        <v>2.5766909639999999E-4</v>
      </c>
      <c r="M526" s="122">
        <v>2.5078372180000001E-4</v>
      </c>
      <c r="N526" s="122">
        <v>2.44057182E-4</v>
      </c>
      <c r="O526" s="122">
        <v>2.3777548080000001E-4</v>
      </c>
      <c r="P526" s="122">
        <v>2.3175702849999999E-4</v>
      </c>
      <c r="Q526" s="122">
        <v>2.3187100500000001E-4</v>
      </c>
      <c r="R526" s="122">
        <v>2.2256544110000001E-4</v>
      </c>
      <c r="S526" s="122">
        <v>2.2153667840000001E-4</v>
      </c>
      <c r="T526" s="122">
        <v>2.178910533E-4</v>
      </c>
      <c r="U526" s="122">
        <v>1.940625748E-4</v>
      </c>
      <c r="V526" s="122">
        <v>1.8879820140000001E-4</v>
      </c>
      <c r="W526" s="122">
        <v>1.863157359E-4</v>
      </c>
      <c r="X526" s="122">
        <v>2.318604627E-4</v>
      </c>
      <c r="Y526" s="122">
        <v>2.0684591530000001E-4</v>
      </c>
      <c r="Z526" s="122">
        <v>2.1762504419999999E-4</v>
      </c>
      <c r="AA526" s="122">
        <v>2.1935144420000001E-4</v>
      </c>
      <c r="AB526" s="122">
        <v>2.3087621060000001E-4</v>
      </c>
      <c r="AC526" s="122">
        <v>2.2615034580000001E-4</v>
      </c>
      <c r="AD526" s="122">
        <v>2.2987083229999999E-4</v>
      </c>
      <c r="AE526" s="122">
        <v>2.3018790490000001E-4</v>
      </c>
      <c r="AF526" s="122">
        <v>3.241110183E-4</v>
      </c>
      <c r="AG526" s="122">
        <v>4.5651621909999999E-4</v>
      </c>
      <c r="AH526" s="122">
        <v>4.9599136700000004E-4</v>
      </c>
      <c r="AI526" s="122">
        <v>1.0784677197E-3</v>
      </c>
      <c r="AJ526" s="122">
        <v>1.7574892084E-3</v>
      </c>
      <c r="AK526" s="122">
        <v>7.8411726930000003E-4</v>
      </c>
      <c r="AL526" s="122">
        <v>0</v>
      </c>
    </row>
    <row r="527" spans="1:38" hidden="1" x14ac:dyDescent="0.25">
      <c r="A527" s="122" t="s">
        <v>1962</v>
      </c>
      <c r="B527" s="122">
        <v>1</v>
      </c>
      <c r="C527" s="122" t="s">
        <v>2146</v>
      </c>
      <c r="D527" s="122" t="s">
        <v>2109</v>
      </c>
      <c r="E527" s="122">
        <v>11</v>
      </c>
      <c r="F527" s="122">
        <v>2.6869891255E-3</v>
      </c>
      <c r="G527" s="122">
        <v>2.6412996571E-3</v>
      </c>
      <c r="H527" s="122">
        <v>2.5692802401999998E-3</v>
      </c>
      <c r="I527" s="122">
        <v>2.5340006439999998E-3</v>
      </c>
      <c r="J527" s="122">
        <v>2.5481550323000002E-3</v>
      </c>
      <c r="K527" s="122">
        <v>2.3319034511999999E-3</v>
      </c>
      <c r="L527" s="122">
        <v>2.2510719094999999E-3</v>
      </c>
      <c r="M527" s="122">
        <v>2.1835028958000001E-3</v>
      </c>
      <c r="N527" s="122">
        <v>2.1045085314000001E-3</v>
      </c>
      <c r="O527" s="122">
        <v>1.996027341E-3</v>
      </c>
      <c r="P527" s="122">
        <v>1.9245728213000001E-3</v>
      </c>
      <c r="Q527" s="122">
        <v>1.8627145346999999E-3</v>
      </c>
      <c r="R527" s="122">
        <v>2.0215281148000001E-3</v>
      </c>
      <c r="S527" s="122">
        <v>1.9955503412000001E-3</v>
      </c>
      <c r="T527" s="122">
        <v>1.9418084384000001E-3</v>
      </c>
      <c r="U527" s="122">
        <v>1.9094375444999999E-3</v>
      </c>
      <c r="V527" s="122">
        <v>2.0154100412999999E-3</v>
      </c>
      <c r="W527" s="122">
        <v>1.9404825997999999E-3</v>
      </c>
      <c r="X527" s="122">
        <v>1.9751874002000001E-3</v>
      </c>
      <c r="Y527" s="122">
        <v>1.9334672925E-3</v>
      </c>
      <c r="Z527" s="122">
        <v>1.9313420383999999E-3</v>
      </c>
      <c r="AA527" s="122">
        <v>1.9254981188000001E-3</v>
      </c>
      <c r="AB527" s="122">
        <v>1.9631980340999999E-3</v>
      </c>
      <c r="AC527" s="122">
        <v>1.9532532224000002E-3</v>
      </c>
      <c r="AD527" s="122">
        <v>1.982006903E-3</v>
      </c>
      <c r="AE527" s="122">
        <v>2.0156912073000001E-3</v>
      </c>
      <c r="AF527" s="122">
        <v>2.6117968521999998E-3</v>
      </c>
      <c r="AG527" s="122">
        <v>3.4152906210000002E-3</v>
      </c>
      <c r="AH527" s="122">
        <v>3.6377996525999998E-3</v>
      </c>
      <c r="AI527" s="122">
        <v>7.2601150158000003E-3</v>
      </c>
      <c r="AJ527" s="122">
        <v>1.14810230492E-2</v>
      </c>
      <c r="AK527" s="122">
        <v>5.5002622012999998E-3</v>
      </c>
      <c r="AL527" s="122">
        <v>0</v>
      </c>
    </row>
    <row r="528" spans="1:38" hidden="1" x14ac:dyDescent="0.25">
      <c r="A528" s="122" t="s">
        <v>1962</v>
      </c>
      <c r="B528" s="122">
        <v>1</v>
      </c>
      <c r="C528" s="122" t="s">
        <v>2146</v>
      </c>
      <c r="D528" s="122" t="s">
        <v>2110</v>
      </c>
      <c r="E528" s="122">
        <v>11</v>
      </c>
      <c r="F528" s="122">
        <v>2.1592517044975001</v>
      </c>
      <c r="G528" s="122">
        <v>2.2209740477</v>
      </c>
      <c r="H528" s="122">
        <v>2.6558714605385001</v>
      </c>
      <c r="I528" s="122">
        <v>2.8721942306816999</v>
      </c>
      <c r="J528" s="122">
        <v>3.0919965496644002</v>
      </c>
      <c r="K528" s="122">
        <v>2.9911741211431</v>
      </c>
      <c r="L528" s="122">
        <v>2.6772568240673</v>
      </c>
      <c r="M528" s="122">
        <v>2.6412968700111001</v>
      </c>
      <c r="N528" s="122">
        <v>2.3102701530244998</v>
      </c>
      <c r="O528" s="122">
        <v>2.2038638370032002</v>
      </c>
      <c r="P528" s="122">
        <v>2.6268535600632998</v>
      </c>
      <c r="Q528" s="122">
        <v>2.5249943472031</v>
      </c>
      <c r="R528" s="122">
        <v>2.5482795260687001</v>
      </c>
      <c r="S528" s="122">
        <v>2.3875971813650998</v>
      </c>
      <c r="T528" s="122">
        <v>2.4185930328699001</v>
      </c>
      <c r="U528" s="122">
        <v>2.3553878223806999</v>
      </c>
      <c r="V528" s="122">
        <v>2.2228500527392998</v>
      </c>
      <c r="W528" s="122">
        <v>2.0300056306546002</v>
      </c>
      <c r="X528" s="122">
        <v>1.819698404388</v>
      </c>
      <c r="Y528" s="122">
        <v>1.7182923000824</v>
      </c>
      <c r="Z528" s="122">
        <v>1.5416338755909</v>
      </c>
      <c r="AA528" s="122">
        <v>1.4546217321627</v>
      </c>
      <c r="AB528" s="122">
        <v>1.3672003565552</v>
      </c>
      <c r="AC528" s="122">
        <v>1.3837858914450001</v>
      </c>
      <c r="AD528" s="122">
        <v>1.4244310913075</v>
      </c>
      <c r="AE528" s="122">
        <v>1.4890926368384001</v>
      </c>
      <c r="AF528" s="122">
        <v>1.4935851729884</v>
      </c>
      <c r="AG528" s="122">
        <v>1.5725964102545</v>
      </c>
      <c r="AH528" s="122">
        <v>1.6781844597314</v>
      </c>
      <c r="AI528" s="122">
        <v>2.0952176140339001</v>
      </c>
      <c r="AJ528" s="122">
        <v>2.1001082435314999</v>
      </c>
      <c r="AK528" s="122">
        <v>2.2262578337551</v>
      </c>
      <c r="AL528" s="122">
        <v>0</v>
      </c>
    </row>
    <row r="529" spans="1:38" hidden="1" x14ac:dyDescent="0.25">
      <c r="A529" s="122" t="s">
        <v>1962</v>
      </c>
      <c r="B529" s="122">
        <v>1</v>
      </c>
      <c r="C529" s="122" t="s">
        <v>2146</v>
      </c>
      <c r="D529" s="122" t="s">
        <v>2111</v>
      </c>
      <c r="E529" s="122">
        <v>11</v>
      </c>
      <c r="F529" s="122">
        <v>5.0517825831999999E-3</v>
      </c>
      <c r="G529" s="122">
        <v>1.99433293397E-2</v>
      </c>
      <c r="H529" s="122">
        <v>5.7025142284E-3</v>
      </c>
      <c r="I529" s="122">
        <v>2.5912856906E-3</v>
      </c>
      <c r="J529" s="122">
        <v>3.1909817953000002E-3</v>
      </c>
      <c r="K529" s="122">
        <v>2.8020842496000002E-3</v>
      </c>
      <c r="L529" s="122">
        <v>2.5837939463000002E-3</v>
      </c>
      <c r="M529" s="122">
        <v>2.2467172606E-3</v>
      </c>
      <c r="N529" s="122">
        <v>2.0450660510000001E-3</v>
      </c>
      <c r="O529" s="122">
        <v>1.8672605889000001E-3</v>
      </c>
      <c r="P529" s="122">
        <v>1.7295308891E-3</v>
      </c>
      <c r="Q529" s="122">
        <v>1.6575672333E-3</v>
      </c>
      <c r="R529" s="122">
        <v>1.6253648992999999E-3</v>
      </c>
      <c r="S529" s="122">
        <v>1.624072998E-3</v>
      </c>
      <c r="T529" s="122">
        <v>1.5624173095999999E-3</v>
      </c>
      <c r="U529" s="122">
        <v>1.5974354821999999E-3</v>
      </c>
      <c r="V529" s="122">
        <v>1.5329522681999999E-3</v>
      </c>
      <c r="W529" s="122">
        <v>1.4905517524999999E-3</v>
      </c>
      <c r="X529" s="122">
        <v>1.6238301415E-3</v>
      </c>
      <c r="Y529" s="122">
        <v>1.6914677898999999E-3</v>
      </c>
      <c r="Z529" s="122">
        <v>1.7012728397999999E-3</v>
      </c>
      <c r="AA529" s="122">
        <v>1.9032760483999999E-3</v>
      </c>
      <c r="AB529" s="122">
        <v>2.0009529339000002E-3</v>
      </c>
      <c r="AC529" s="122">
        <v>1.9589560080999998E-3</v>
      </c>
      <c r="AD529" s="122">
        <v>1.9853171318999999E-3</v>
      </c>
      <c r="AE529" s="122">
        <v>1.9847249060000001E-3</v>
      </c>
      <c r="AF529" s="122">
        <v>2.8134559443E-3</v>
      </c>
      <c r="AG529" s="122">
        <v>3.9587383236999998E-3</v>
      </c>
      <c r="AH529" s="122">
        <v>4.1351586791000001E-3</v>
      </c>
      <c r="AI529" s="122">
        <v>8.7878180904999992E-3</v>
      </c>
      <c r="AJ529" s="122">
        <v>1.42455706903E-2</v>
      </c>
      <c r="AK529" s="122">
        <v>6.4263924987000001E-3</v>
      </c>
      <c r="AL529" s="122">
        <v>0</v>
      </c>
    </row>
    <row r="530" spans="1:38" hidden="1" x14ac:dyDescent="0.25">
      <c r="A530" s="122" t="s">
        <v>1962</v>
      </c>
      <c r="B530" s="122">
        <v>1</v>
      </c>
      <c r="C530" s="122" t="s">
        <v>2146</v>
      </c>
      <c r="D530" s="122" t="s">
        <v>2112</v>
      </c>
      <c r="E530" s="122">
        <v>11</v>
      </c>
      <c r="F530" s="122">
        <v>0.1006021386418</v>
      </c>
      <c r="G530" s="122">
        <v>0.1056866922083</v>
      </c>
      <c r="H530" s="122">
        <v>9.7370192598000005E-2</v>
      </c>
      <c r="I530" s="122">
        <v>9.0864300364300002E-2</v>
      </c>
      <c r="J530" s="122">
        <v>8.3388105337900004E-2</v>
      </c>
      <c r="K530" s="122">
        <v>7.3592254168399998E-2</v>
      </c>
      <c r="L530" s="122">
        <v>7.01708414265E-2</v>
      </c>
      <c r="M530" s="122">
        <v>5.9525654815600001E-2</v>
      </c>
      <c r="N530" s="122">
        <v>5.7618165466600001E-2</v>
      </c>
      <c r="O530" s="122">
        <v>5.4185642712E-2</v>
      </c>
      <c r="P530" s="122">
        <v>6.0986434796000001E-2</v>
      </c>
      <c r="Q530" s="122">
        <v>7.0180144468600006E-2</v>
      </c>
      <c r="R530" s="122">
        <v>8.0978669051200006E-2</v>
      </c>
      <c r="S530" s="122">
        <v>7.4200533978100003E-2</v>
      </c>
      <c r="T530" s="122">
        <v>9.3932238211300007E-2</v>
      </c>
      <c r="U530" s="122">
        <v>0.1113113898178</v>
      </c>
      <c r="V530" s="122">
        <v>0.1265343950134</v>
      </c>
      <c r="W530" s="122">
        <v>0.13414431144239999</v>
      </c>
      <c r="X530" s="122">
        <v>0.11763318831440001</v>
      </c>
      <c r="Y530" s="122">
        <v>0.1045469426054</v>
      </c>
      <c r="Z530" s="122">
        <v>8.8489516934999998E-2</v>
      </c>
      <c r="AA530" s="122">
        <v>8.73590765272E-2</v>
      </c>
      <c r="AB530" s="122">
        <v>5.0229648279599998E-2</v>
      </c>
      <c r="AC530" s="122">
        <v>4.5903241807799998E-2</v>
      </c>
      <c r="AD530" s="122">
        <v>4.2309989996899999E-2</v>
      </c>
      <c r="AE530" s="122">
        <v>3.3834710903999997E-2</v>
      </c>
      <c r="AF530" s="122">
        <v>3.2578271401699999E-2</v>
      </c>
      <c r="AG530" s="122">
        <v>4.5271966358600001E-2</v>
      </c>
      <c r="AH530" s="122">
        <v>3.9994723018E-2</v>
      </c>
      <c r="AI530" s="122">
        <v>5.1179503938799997E-2</v>
      </c>
      <c r="AJ530" s="122">
        <v>5.2182105387900003E-2</v>
      </c>
      <c r="AK530" s="122">
        <v>3.5140226836299998E-2</v>
      </c>
      <c r="AL530" s="122">
        <v>0</v>
      </c>
    </row>
    <row r="531" spans="1:38" hidden="1" x14ac:dyDescent="0.25">
      <c r="A531" s="122" t="s">
        <v>1962</v>
      </c>
      <c r="B531" s="122">
        <v>1</v>
      </c>
      <c r="C531" s="122" t="s">
        <v>2146</v>
      </c>
      <c r="D531" s="122" t="s">
        <v>2113</v>
      </c>
      <c r="E531" s="122">
        <v>11</v>
      </c>
      <c r="F531" s="122">
        <v>0.68308566827950001</v>
      </c>
      <c r="G531" s="122">
        <v>0.63418878243080001</v>
      </c>
      <c r="H531" s="122">
        <v>0.6129071874384</v>
      </c>
      <c r="I531" s="122">
        <v>0.59568303576079995</v>
      </c>
      <c r="J531" s="122">
        <v>0.56287353216909997</v>
      </c>
      <c r="K531" s="122">
        <v>0.52784942889770003</v>
      </c>
      <c r="L531" s="122">
        <v>0.4988397107675</v>
      </c>
      <c r="M531" s="122">
        <v>0.47428930254689999</v>
      </c>
      <c r="N531" s="122">
        <v>0.42952332311359998</v>
      </c>
      <c r="O531" s="122">
        <v>0.38556542293219997</v>
      </c>
      <c r="P531" s="122">
        <v>0.38962122595780002</v>
      </c>
      <c r="Q531" s="122">
        <v>0.39579396485000001</v>
      </c>
      <c r="R531" s="122">
        <v>0.37718616944229999</v>
      </c>
      <c r="S531" s="122">
        <v>0.33351200942859999</v>
      </c>
      <c r="T531" s="122">
        <v>0.31805827373770001</v>
      </c>
      <c r="U531" s="122">
        <v>0.3094464469323</v>
      </c>
      <c r="V531" s="122">
        <v>0.31896379962089999</v>
      </c>
      <c r="W531" s="122">
        <v>0.33100141781140002</v>
      </c>
      <c r="X531" s="122">
        <v>0.32052539695400001</v>
      </c>
      <c r="Y531" s="122">
        <v>0.32606089351419998</v>
      </c>
      <c r="Z531" s="122">
        <v>0.2847240600523</v>
      </c>
      <c r="AA531" s="122">
        <v>0.3181391783434</v>
      </c>
      <c r="AB531" s="122">
        <v>0.27434587122260001</v>
      </c>
      <c r="AC531" s="122">
        <v>0.41894766775030001</v>
      </c>
      <c r="AD531" s="122">
        <v>0.84398290082640004</v>
      </c>
      <c r="AE531" s="122">
        <v>1.4610221523996001</v>
      </c>
      <c r="AF531" s="122">
        <v>1.6739193358771001</v>
      </c>
      <c r="AG531" s="122">
        <v>1.7905854259783001</v>
      </c>
      <c r="AH531" s="122">
        <v>2.1089470086808002</v>
      </c>
      <c r="AI531" s="122">
        <v>2.4107413336886001</v>
      </c>
      <c r="AJ531" s="122">
        <v>2.0523559780345999</v>
      </c>
      <c r="AK531" s="122">
        <v>2.2252769884741999</v>
      </c>
      <c r="AL531" s="122">
        <v>0</v>
      </c>
    </row>
    <row r="532" spans="1:38" hidden="1" x14ac:dyDescent="0.25">
      <c r="A532" s="122" t="s">
        <v>1962</v>
      </c>
      <c r="B532" s="122">
        <v>1</v>
      </c>
      <c r="C532" s="122" t="s">
        <v>2146</v>
      </c>
      <c r="D532" s="122" t="s">
        <v>2114</v>
      </c>
      <c r="E532" s="122">
        <v>11</v>
      </c>
      <c r="F532" s="122">
        <v>5.5802626545707001</v>
      </c>
      <c r="G532" s="122">
        <v>5.1634140089805998</v>
      </c>
      <c r="H532" s="122">
        <v>4.8400171499009996</v>
      </c>
      <c r="I532" s="122">
        <v>4.7454306825017998</v>
      </c>
      <c r="J532" s="122">
        <v>4.3487052298493003</v>
      </c>
      <c r="K532" s="122">
        <v>3.8257695152635001</v>
      </c>
      <c r="L532" s="122">
        <v>3.4447828063871002</v>
      </c>
      <c r="M532" s="122">
        <v>3.2789566092226998</v>
      </c>
      <c r="N532" s="122">
        <v>2.9153198866844998</v>
      </c>
      <c r="O532" s="122">
        <v>2.5936072321407</v>
      </c>
      <c r="P532" s="122">
        <v>2.7445056455666998</v>
      </c>
      <c r="Q532" s="122">
        <v>2.6291199505402001</v>
      </c>
      <c r="R532" s="122">
        <v>2.6465529645617001</v>
      </c>
      <c r="S532" s="122">
        <v>2.5418464515251999</v>
      </c>
      <c r="T532" s="122">
        <v>2.6728706111048002</v>
      </c>
      <c r="U532" s="122">
        <v>2.5631376432195001</v>
      </c>
      <c r="V532" s="122">
        <v>2.5126243606265</v>
      </c>
      <c r="W532" s="122">
        <v>2.5134896201474</v>
      </c>
      <c r="X532" s="122">
        <v>2.5059707069066999</v>
      </c>
      <c r="Y532" s="122">
        <v>2.4010031906426001</v>
      </c>
      <c r="Z532" s="122">
        <v>2.2497769084413002</v>
      </c>
      <c r="AA532" s="122">
        <v>2.2370589552518001</v>
      </c>
      <c r="AB532" s="122">
        <v>2.3279184029786002</v>
      </c>
      <c r="AC532" s="122">
        <v>2.4324568061968002</v>
      </c>
      <c r="AD532" s="122">
        <v>2.6965090874630002</v>
      </c>
      <c r="AE532" s="122">
        <v>2.8252883853727</v>
      </c>
      <c r="AF532" s="122">
        <v>3.2369199521976002</v>
      </c>
      <c r="AG532" s="122">
        <v>3.6789324953503999</v>
      </c>
      <c r="AH532" s="122">
        <v>3.3820772598587001</v>
      </c>
      <c r="AI532" s="122">
        <v>2.9916994887513</v>
      </c>
      <c r="AJ532" s="122">
        <v>2.5758456491847999</v>
      </c>
      <c r="AK532" s="122">
        <v>2.4628618549094998</v>
      </c>
      <c r="AL532" s="122">
        <v>0</v>
      </c>
    </row>
    <row r="533" spans="1:38" hidden="1" x14ac:dyDescent="0.25">
      <c r="A533" s="122" t="s">
        <v>1962</v>
      </c>
      <c r="B533" s="122">
        <v>1</v>
      </c>
      <c r="C533" s="122" t="s">
        <v>2146</v>
      </c>
      <c r="D533" s="122" t="s">
        <v>2115</v>
      </c>
      <c r="E533" s="122">
        <v>11</v>
      </c>
      <c r="F533" s="122">
        <v>7.5214291357000003E-3</v>
      </c>
      <c r="G533" s="122">
        <v>7.1447940489999997E-3</v>
      </c>
      <c r="H533" s="122">
        <v>6.7088977493999996E-3</v>
      </c>
      <c r="I533" s="122">
        <v>9.3120760914999993E-3</v>
      </c>
      <c r="J533" s="122">
        <v>7.6032813231999997E-3</v>
      </c>
      <c r="K533" s="122">
        <v>4.8150709417000004E-3</v>
      </c>
      <c r="L533" s="122">
        <v>3.7544602998000002E-3</v>
      </c>
      <c r="M533" s="122">
        <v>3.2670414864000002E-3</v>
      </c>
      <c r="N533" s="122">
        <v>2.9021754376E-3</v>
      </c>
      <c r="O533" s="122">
        <v>3.0678983083999999E-3</v>
      </c>
      <c r="P533" s="122">
        <v>3.0525913705999998E-3</v>
      </c>
      <c r="Q533" s="122">
        <v>2.8428204159E-3</v>
      </c>
      <c r="R533" s="122">
        <v>2.7435407161000001E-3</v>
      </c>
      <c r="S533" s="122">
        <v>2.5943121881999999E-3</v>
      </c>
      <c r="T533" s="122">
        <v>2.2632581536000001E-3</v>
      </c>
      <c r="U533" s="122">
        <v>2.3249610052000001E-3</v>
      </c>
      <c r="V533" s="122">
        <v>2.4674079265999999E-3</v>
      </c>
      <c r="W533" s="122">
        <v>2.1009352349999999E-3</v>
      </c>
      <c r="X533" s="122">
        <v>2.6041143023E-3</v>
      </c>
      <c r="Y533" s="122">
        <v>2.6544459924999998E-3</v>
      </c>
      <c r="Z533" s="122">
        <v>3.2809071426999998E-3</v>
      </c>
      <c r="AA533" s="122">
        <v>3.2082313806999999E-3</v>
      </c>
      <c r="AB533" s="122">
        <v>2.7411409034000002E-3</v>
      </c>
      <c r="AC533" s="122">
        <v>2.7598137758999999E-3</v>
      </c>
      <c r="AD533" s="122">
        <v>3.0814073194999998E-3</v>
      </c>
      <c r="AE533" s="122">
        <v>2.8390037714E-3</v>
      </c>
      <c r="AF533" s="122">
        <v>3.7948908301E-3</v>
      </c>
      <c r="AG533" s="122">
        <v>4.9501156221999996E-3</v>
      </c>
      <c r="AH533" s="122">
        <v>5.1951072713999997E-3</v>
      </c>
      <c r="AI533" s="122">
        <v>1.0942617921699999E-2</v>
      </c>
      <c r="AJ533" s="122">
        <v>1.7594463910599999E-2</v>
      </c>
      <c r="AK533" s="122">
        <v>7.8194414124999993E-3</v>
      </c>
      <c r="AL533" s="122">
        <v>0</v>
      </c>
    </row>
    <row r="534" spans="1:38" hidden="1" x14ac:dyDescent="0.25">
      <c r="A534" s="122" t="s">
        <v>1962</v>
      </c>
      <c r="B534" s="122">
        <v>1</v>
      </c>
      <c r="C534" s="122" t="s">
        <v>2146</v>
      </c>
      <c r="D534" s="122" t="s">
        <v>2116</v>
      </c>
      <c r="E534" s="122">
        <v>11</v>
      </c>
      <c r="F534" s="122">
        <v>0.41859424789689997</v>
      </c>
      <c r="G534" s="122">
        <v>0.47610485254230001</v>
      </c>
      <c r="H534" s="122">
        <v>0.40553680369329997</v>
      </c>
      <c r="I534" s="122">
        <v>0.41095566804009998</v>
      </c>
      <c r="J534" s="122">
        <v>0.44962037115320003</v>
      </c>
      <c r="K534" s="122">
        <v>0.37403136588590002</v>
      </c>
      <c r="L534" s="122">
        <v>0.46586764817519999</v>
      </c>
      <c r="M534" s="122">
        <v>0.367979130416</v>
      </c>
      <c r="N534" s="122">
        <v>0.41480362745499999</v>
      </c>
      <c r="O534" s="122">
        <v>0.47777289644210003</v>
      </c>
      <c r="P534" s="122">
        <v>0.45915695505339998</v>
      </c>
      <c r="Q534" s="122">
        <v>0.49945073524200001</v>
      </c>
      <c r="R534" s="122">
        <v>0.55776875385680003</v>
      </c>
      <c r="S534" s="122">
        <v>0.58355712347470001</v>
      </c>
      <c r="T534" s="122">
        <v>0.5837555445664</v>
      </c>
      <c r="U534" s="122">
        <v>0.62040428994959995</v>
      </c>
      <c r="V534" s="122">
        <v>0.69640930878380003</v>
      </c>
      <c r="W534" s="122">
        <v>0.60786372480969997</v>
      </c>
      <c r="X534" s="122">
        <v>0.70220804610609999</v>
      </c>
      <c r="Y534" s="122">
        <v>0.71159194673210002</v>
      </c>
      <c r="Z534" s="122">
        <v>0.99810690020990001</v>
      </c>
      <c r="AA534" s="122">
        <v>1.8318842110127</v>
      </c>
      <c r="AB534" s="122">
        <v>2.5084259167026</v>
      </c>
      <c r="AC534" s="122">
        <v>3.7337461502140998</v>
      </c>
      <c r="AD534" s="122">
        <v>4.2650136009669</v>
      </c>
      <c r="AE534" s="122">
        <v>4.2664837471672001</v>
      </c>
      <c r="AF534" s="122">
        <v>4.7716197973182002</v>
      </c>
      <c r="AG534" s="122">
        <v>5.1452744611429004</v>
      </c>
      <c r="AH534" s="122">
        <v>5.2863109099881997</v>
      </c>
      <c r="AI534" s="122">
        <v>5.9152679432808002</v>
      </c>
      <c r="AJ534" s="122">
        <v>5.7251471201806003</v>
      </c>
      <c r="AK534" s="122">
        <v>5.9838125515370999</v>
      </c>
      <c r="AL534" s="122">
        <v>0</v>
      </c>
    </row>
    <row r="535" spans="1:38" hidden="1" x14ac:dyDescent="0.25">
      <c r="A535" s="122" t="s">
        <v>1962</v>
      </c>
      <c r="B535" s="122">
        <v>1</v>
      </c>
      <c r="C535" s="122" t="s">
        <v>2146</v>
      </c>
      <c r="D535" s="122" t="s">
        <v>2138</v>
      </c>
      <c r="E535" s="122">
        <v>11</v>
      </c>
      <c r="F535" s="122">
        <v>4.2818950000000001E-7</v>
      </c>
      <c r="G535" s="122">
        <v>4.3198430000000002E-7</v>
      </c>
      <c r="H535" s="122">
        <v>4.252808E-7</v>
      </c>
      <c r="I535" s="122">
        <v>4.247451E-7</v>
      </c>
      <c r="J535" s="122">
        <v>4.3453330000000002E-7</v>
      </c>
      <c r="K535" s="122">
        <v>4.0194979999999999E-7</v>
      </c>
      <c r="L535" s="122">
        <v>3.7780400000000001E-7</v>
      </c>
      <c r="M535" s="122">
        <v>3.6323849999999997E-7</v>
      </c>
      <c r="N535" s="122">
        <v>3.562707E-7</v>
      </c>
      <c r="O535" s="122">
        <v>3.220148E-7</v>
      </c>
      <c r="P535" s="122">
        <v>3.0219170000000001E-7</v>
      </c>
      <c r="Q535" s="122">
        <v>2.8591640000000003E-7</v>
      </c>
      <c r="R535" s="122">
        <v>2.6989100000000002E-7</v>
      </c>
      <c r="S535" s="122">
        <v>2.4080630000000002E-7</v>
      </c>
      <c r="T535" s="122">
        <v>2.2166639999999999E-7</v>
      </c>
      <c r="U535" s="122">
        <v>3.0711250000000002E-7</v>
      </c>
      <c r="V535" s="122">
        <v>1.782719E-7</v>
      </c>
      <c r="W535" s="122">
        <v>1.9528099999999999E-7</v>
      </c>
      <c r="X535" s="122">
        <v>1.7469610000000001E-7</v>
      </c>
      <c r="Y535" s="122">
        <v>1.4822680000000001E-7</v>
      </c>
      <c r="Z535" s="122">
        <v>1.2375159999999999E-7</v>
      </c>
      <c r="AA535" s="122">
        <v>1.3385178E-6</v>
      </c>
      <c r="AB535" s="122">
        <v>1.4050635000000001E-6</v>
      </c>
      <c r="AC535" s="122">
        <v>1.3863616E-6</v>
      </c>
      <c r="AD535" s="122">
        <v>1.4172794999999999E-6</v>
      </c>
      <c r="AE535" s="122">
        <v>1.4236175E-6</v>
      </c>
      <c r="AF535" s="122">
        <v>2.0673148999999999E-6</v>
      </c>
      <c r="AG535" s="122">
        <v>2.9755741999999999E-6</v>
      </c>
      <c r="AH535" s="122">
        <v>3.2447146000000001E-6</v>
      </c>
      <c r="AI535" s="122">
        <v>7.1915180999999997E-6</v>
      </c>
      <c r="AJ535" s="122">
        <v>1.1794111800000001E-5</v>
      </c>
      <c r="AK535" s="122">
        <v>5.1935936000000002E-6</v>
      </c>
      <c r="AL535" s="122">
        <v>0</v>
      </c>
    </row>
    <row r="536" spans="1:38" hidden="1" x14ac:dyDescent="0.25">
      <c r="A536" s="122" t="s">
        <v>1962</v>
      </c>
      <c r="B536" s="122">
        <v>1</v>
      </c>
      <c r="C536" s="122" t="s">
        <v>2146</v>
      </c>
      <c r="D536" s="122" t="s">
        <v>2117</v>
      </c>
      <c r="E536" s="122">
        <v>11</v>
      </c>
      <c r="F536" s="122">
        <v>4.3836685630000002E-4</v>
      </c>
      <c r="G536" s="122">
        <v>4.2539517149999998E-4</v>
      </c>
      <c r="H536" s="122">
        <v>4.1438718369999998E-4</v>
      </c>
      <c r="I536" s="122">
        <v>4.03952667E-4</v>
      </c>
      <c r="J536" s="122">
        <v>4.0114170170000001E-4</v>
      </c>
      <c r="K536" s="122">
        <v>3.5874297990000001E-4</v>
      </c>
      <c r="L536" s="122">
        <v>3.4344223020000002E-4</v>
      </c>
      <c r="M536" s="122">
        <v>3.2440374400000003E-4</v>
      </c>
      <c r="N536" s="122">
        <v>3.1026673309999999E-4</v>
      </c>
      <c r="O536" s="122">
        <v>2.9691840419999999E-4</v>
      </c>
      <c r="P536" s="122">
        <v>2.8166997060000002E-4</v>
      </c>
      <c r="Q536" s="122">
        <v>2.7083964670000002E-4</v>
      </c>
      <c r="R536" s="122">
        <v>2.6040817409999999E-4</v>
      </c>
      <c r="S536" s="122">
        <v>2.3936472090000001E-4</v>
      </c>
      <c r="T536" s="122">
        <v>2.295150894E-4</v>
      </c>
      <c r="U536" s="122">
        <v>2.2197622900000001E-4</v>
      </c>
      <c r="V536" s="122">
        <v>2.166815958E-4</v>
      </c>
      <c r="W536" s="122">
        <v>2.0458971439999999E-4</v>
      </c>
      <c r="X536" s="122">
        <v>2.0121189420000001E-4</v>
      </c>
      <c r="Y536" s="122">
        <v>1.932391922E-4</v>
      </c>
      <c r="Z536" s="122">
        <v>1.859624849E-4</v>
      </c>
      <c r="AA536" s="122">
        <v>1.7852508589999999E-4</v>
      </c>
      <c r="AB536" s="122">
        <v>1.792638031E-4</v>
      </c>
      <c r="AC536" s="122">
        <v>1.7579194410000001E-4</v>
      </c>
      <c r="AD536" s="122">
        <v>1.7529567389999999E-4</v>
      </c>
      <c r="AE536" s="122">
        <v>1.756634232E-4</v>
      </c>
      <c r="AF536" s="122">
        <v>2.096203867E-4</v>
      </c>
      <c r="AG536" s="122">
        <v>2.5717523070000001E-4</v>
      </c>
      <c r="AH536" s="122">
        <v>2.7102131430000001E-4</v>
      </c>
      <c r="AI536" s="122">
        <v>4.8484588010000001E-4</v>
      </c>
      <c r="AJ536" s="122">
        <v>7.4755885530000004E-4</v>
      </c>
      <c r="AK536" s="122">
        <v>3.7764480190000002E-4</v>
      </c>
      <c r="AL536" s="122">
        <v>0</v>
      </c>
    </row>
    <row r="537" spans="1:38" hidden="1" x14ac:dyDescent="0.25">
      <c r="A537" s="122" t="s">
        <v>1962</v>
      </c>
      <c r="B537" s="122">
        <v>1</v>
      </c>
      <c r="C537" s="122" t="s">
        <v>2146</v>
      </c>
      <c r="D537" s="122" t="s">
        <v>2118</v>
      </c>
      <c r="E537" s="122">
        <v>11</v>
      </c>
      <c r="F537" s="122">
        <v>1.8691409263999999E-3</v>
      </c>
      <c r="G537" s="122">
        <v>1.8879680510000001E-3</v>
      </c>
      <c r="H537" s="122">
        <v>1.8828353346000001E-3</v>
      </c>
      <c r="I537" s="122">
        <v>1.8689308091000001E-3</v>
      </c>
      <c r="J537" s="122">
        <v>1.8707050620999999E-3</v>
      </c>
      <c r="K537" s="122">
        <v>1.8303063624000001E-3</v>
      </c>
      <c r="L537" s="122">
        <v>1.7900134702000001E-3</v>
      </c>
      <c r="M537" s="122">
        <v>1.7742744148000001E-3</v>
      </c>
      <c r="N537" s="122">
        <v>1.7520093791E-3</v>
      </c>
      <c r="O537" s="122">
        <v>1.7090443916000001E-3</v>
      </c>
      <c r="P537" s="122">
        <v>1.6805956709000001E-3</v>
      </c>
      <c r="Q537" s="122">
        <v>1.7120816289000001E-3</v>
      </c>
      <c r="R537" s="122">
        <v>1.9077493755999999E-3</v>
      </c>
      <c r="S537" s="122">
        <v>1.9592412688999999E-3</v>
      </c>
      <c r="T537" s="122">
        <v>7.6476297109999999E-4</v>
      </c>
      <c r="U537" s="122">
        <v>1.9656418986000001E-3</v>
      </c>
      <c r="V537" s="122">
        <v>1.8952691916E-3</v>
      </c>
      <c r="W537" s="122">
        <v>1.8103058978E-3</v>
      </c>
      <c r="X537" s="122">
        <v>2.0069104095000001E-3</v>
      </c>
      <c r="Y537" s="122">
        <v>2.0237434958000002E-3</v>
      </c>
      <c r="Z537" s="122">
        <v>2.1718653666000002E-3</v>
      </c>
      <c r="AA537" s="122">
        <v>2.2170927703999998E-3</v>
      </c>
      <c r="AB537" s="122">
        <v>2.3030892718999998E-3</v>
      </c>
      <c r="AC537" s="122">
        <v>2.2789157679999998E-3</v>
      </c>
      <c r="AD537" s="122">
        <v>2.3143618471E-3</v>
      </c>
      <c r="AE537" s="122">
        <v>2.2700039122999999E-3</v>
      </c>
      <c r="AF537" s="122">
        <v>3.4045618524999998E-3</v>
      </c>
      <c r="AG537" s="122">
        <v>4.8771785745999998E-3</v>
      </c>
      <c r="AH537" s="122">
        <v>5.2910010735000004E-3</v>
      </c>
      <c r="AI537" s="122">
        <v>1.1773296534500001E-2</v>
      </c>
      <c r="AJ537" s="122">
        <v>1.9085588754900001E-2</v>
      </c>
      <c r="AK537" s="122">
        <v>8.3667996250000008E-3</v>
      </c>
      <c r="AL537" s="122">
        <v>0</v>
      </c>
    </row>
    <row r="538" spans="1:38" hidden="1" x14ac:dyDescent="0.25">
      <c r="A538" s="122" t="s">
        <v>1962</v>
      </c>
      <c r="B538" s="122">
        <v>1</v>
      </c>
      <c r="C538" s="122" t="s">
        <v>2146</v>
      </c>
      <c r="D538" s="122" t="s">
        <v>2119</v>
      </c>
      <c r="E538" s="122">
        <v>11</v>
      </c>
      <c r="F538" s="122">
        <v>3.2406636163000001E-3</v>
      </c>
      <c r="G538" s="122">
        <v>3.1781427212E-3</v>
      </c>
      <c r="H538" s="122">
        <v>4.2959707990000004E-3</v>
      </c>
      <c r="I538" s="122">
        <v>4.2473556032999998E-3</v>
      </c>
      <c r="J538" s="122">
        <v>4.7849381350999996E-3</v>
      </c>
      <c r="K538" s="122">
        <v>4.2339694322000004E-3</v>
      </c>
      <c r="L538" s="122">
        <v>3.8113005556000001E-3</v>
      </c>
      <c r="M538" s="122">
        <v>3.8148677390000001E-3</v>
      </c>
      <c r="N538" s="122">
        <v>3.5314383370999998E-3</v>
      </c>
      <c r="O538" s="122">
        <v>3.2832806921000001E-3</v>
      </c>
      <c r="P538" s="122">
        <v>4.0813444186999998E-3</v>
      </c>
      <c r="Q538" s="122">
        <v>2.6823101271E-3</v>
      </c>
      <c r="R538" s="122">
        <v>2.5789581377E-3</v>
      </c>
      <c r="S538" s="122">
        <v>2.6353439279999998E-3</v>
      </c>
      <c r="T538" s="122">
        <v>2.5616228011000001E-3</v>
      </c>
      <c r="U538" s="122">
        <v>2.4018027324000002E-3</v>
      </c>
      <c r="V538" s="122">
        <v>2.2995217810999999E-3</v>
      </c>
      <c r="W538" s="122">
        <v>2.5337788182999998E-3</v>
      </c>
      <c r="X538" s="122">
        <v>2.9738678576999998E-3</v>
      </c>
      <c r="Y538" s="122">
        <v>3.4336682077999998E-3</v>
      </c>
      <c r="Z538" s="122">
        <v>3.2910079912E-3</v>
      </c>
      <c r="AA538" s="122">
        <v>3.1406339806E-3</v>
      </c>
      <c r="AB538" s="122">
        <v>1.41364206931E-2</v>
      </c>
      <c r="AC538" s="122">
        <v>1.5822795867699999E-2</v>
      </c>
      <c r="AD538" s="122">
        <v>1.387405593E-2</v>
      </c>
      <c r="AE538" s="122">
        <v>1.7906419253E-3</v>
      </c>
      <c r="AF538" s="122">
        <v>2.3061656228000002E-3</v>
      </c>
      <c r="AG538" s="122">
        <v>3.6673775612E-3</v>
      </c>
      <c r="AH538" s="122">
        <v>3.6051638359999999E-3</v>
      </c>
      <c r="AI538" s="122">
        <v>7.1569850853999998E-3</v>
      </c>
      <c r="AJ538" s="122">
        <v>1.1577604582799999E-2</v>
      </c>
      <c r="AK538" s="122">
        <v>5.4211161881000001E-3</v>
      </c>
      <c r="AL538" s="122">
        <v>0</v>
      </c>
    </row>
    <row r="539" spans="1:38" hidden="1" x14ac:dyDescent="0.25">
      <c r="A539" s="122" t="s">
        <v>1962</v>
      </c>
      <c r="B539" s="122">
        <v>1</v>
      </c>
      <c r="C539" s="122" t="s">
        <v>2146</v>
      </c>
      <c r="D539" s="122" t="s">
        <v>2120</v>
      </c>
      <c r="E539" s="122">
        <v>11</v>
      </c>
      <c r="F539" s="122">
        <v>1.76546457046E-2</v>
      </c>
      <c r="G539" s="122">
        <v>1.6933165126500001E-2</v>
      </c>
      <c r="H539" s="122">
        <v>1.1818150410999999E-2</v>
      </c>
      <c r="I539" s="122">
        <v>1.2032713939E-2</v>
      </c>
      <c r="J539" s="122">
        <v>1.49937836684E-2</v>
      </c>
      <c r="K539" s="122">
        <v>1.41400781689E-2</v>
      </c>
      <c r="L539" s="122">
        <v>1.1198616339500001E-2</v>
      </c>
      <c r="M539" s="122">
        <v>1.17116523544E-2</v>
      </c>
      <c r="N539" s="122">
        <v>1.0653870384199999E-2</v>
      </c>
      <c r="O539" s="122">
        <v>1.03553270822E-2</v>
      </c>
      <c r="P539" s="122">
        <v>9.0607507663000002E-3</v>
      </c>
      <c r="Q539" s="122">
        <v>1.0217260176700001E-2</v>
      </c>
      <c r="R539" s="122">
        <v>1.06483793596E-2</v>
      </c>
      <c r="S539" s="122">
        <v>1.02154851143E-2</v>
      </c>
      <c r="T539" s="122">
        <v>1.0135928668E-2</v>
      </c>
      <c r="U539" s="122">
        <v>9.4041160463000009E-3</v>
      </c>
      <c r="V539" s="122">
        <v>1.0275810372699999E-2</v>
      </c>
      <c r="W539" s="122">
        <v>1.15346816777E-2</v>
      </c>
      <c r="X539" s="122">
        <v>1.2651957847600001E-2</v>
      </c>
      <c r="Y539" s="122">
        <v>1.3425506129800001E-2</v>
      </c>
      <c r="Z539" s="122">
        <v>1.45465889807E-2</v>
      </c>
      <c r="AA539" s="122">
        <v>1.37021440991E-2</v>
      </c>
      <c r="AB539" s="122">
        <v>1.6101223451399999E-2</v>
      </c>
      <c r="AC539" s="122">
        <v>1.5606062380999999E-2</v>
      </c>
      <c r="AD539" s="122">
        <v>1.54034085374E-2</v>
      </c>
      <c r="AE539" s="122">
        <v>1.46050742203E-2</v>
      </c>
      <c r="AF539" s="122">
        <v>1.4552677097900001E-2</v>
      </c>
      <c r="AG539" s="122">
        <v>1.2521549840800001E-2</v>
      </c>
      <c r="AH539" s="122">
        <v>1.3848314257299999E-2</v>
      </c>
      <c r="AI539" s="122">
        <v>2.5718904237799999E-2</v>
      </c>
      <c r="AJ539" s="122">
        <v>3.7814591646399998E-2</v>
      </c>
      <c r="AK539" s="122">
        <v>2.3875725953800001E-2</v>
      </c>
      <c r="AL539" s="122">
        <v>0</v>
      </c>
    </row>
    <row r="540" spans="1:38" hidden="1" x14ac:dyDescent="0.25">
      <c r="A540" s="122" t="s">
        <v>1962</v>
      </c>
      <c r="B540" s="122">
        <v>1</v>
      </c>
      <c r="C540" s="122" t="s">
        <v>2146</v>
      </c>
      <c r="D540" s="122" t="s">
        <v>2121</v>
      </c>
      <c r="E540" s="122">
        <v>11</v>
      </c>
      <c r="F540" s="122">
        <v>11.535107604781899</v>
      </c>
      <c r="G540" s="122">
        <v>11.0170120632416</v>
      </c>
      <c r="H540" s="122">
        <v>10.729985869583199</v>
      </c>
      <c r="I540" s="122">
        <v>10.8455974261447</v>
      </c>
      <c r="J540" s="122">
        <v>10.7943591013186</v>
      </c>
      <c r="K540" s="122">
        <v>10.1359586936842</v>
      </c>
      <c r="L540" s="122">
        <v>9.7421792837929004</v>
      </c>
      <c r="M540" s="122">
        <v>9.6496223750406998</v>
      </c>
      <c r="N540" s="122">
        <v>8.8615232556749</v>
      </c>
      <c r="O540" s="122">
        <v>7.9842465607164996</v>
      </c>
      <c r="P540" s="122">
        <v>8.9334460548492007</v>
      </c>
      <c r="Q540" s="122">
        <v>8.6912069685039004</v>
      </c>
      <c r="R540" s="122">
        <v>8.7519334149423997</v>
      </c>
      <c r="S540" s="122">
        <v>8.7467341108174992</v>
      </c>
      <c r="T540" s="122">
        <v>8.5903358576717004</v>
      </c>
      <c r="U540" s="122">
        <v>8.6738036891128001</v>
      </c>
      <c r="V540" s="122">
        <v>8.8964329002024005</v>
      </c>
      <c r="W540" s="122">
        <v>9.5597275174564</v>
      </c>
      <c r="X540" s="122">
        <v>10.1292119614724</v>
      </c>
      <c r="Y540" s="122">
        <v>9.2966157314760007</v>
      </c>
      <c r="Z540" s="122">
        <v>8.9369342356168993</v>
      </c>
      <c r="AA540" s="122">
        <v>9.1037822195181004</v>
      </c>
      <c r="AB540" s="122">
        <v>9.0746444585254995</v>
      </c>
      <c r="AC540" s="122">
        <v>9.5828850848707994</v>
      </c>
      <c r="AD540" s="122">
        <v>9.8560220946617001</v>
      </c>
      <c r="AE540" s="122">
        <v>9.7301327930181998</v>
      </c>
      <c r="AF540" s="122">
        <v>8.9679989391954003</v>
      </c>
      <c r="AG540" s="122">
        <v>9.0807921400036999</v>
      </c>
      <c r="AH540" s="122">
        <v>9.7098216345441006</v>
      </c>
      <c r="AI540" s="122">
        <v>13.000921790099101</v>
      </c>
      <c r="AJ540" s="122">
        <v>12.2645411859584</v>
      </c>
      <c r="AK540" s="122">
        <v>12.076614253607801</v>
      </c>
      <c r="AL540" s="122">
        <v>0</v>
      </c>
    </row>
    <row r="541" spans="1:38" hidden="1" x14ac:dyDescent="0.25">
      <c r="A541" s="122" t="s">
        <v>1962</v>
      </c>
      <c r="B541" s="122">
        <v>1</v>
      </c>
      <c r="C541" s="122" t="s">
        <v>2146</v>
      </c>
      <c r="D541" s="122" t="s">
        <v>2139</v>
      </c>
      <c r="E541" s="122">
        <v>11</v>
      </c>
      <c r="F541" s="122">
        <v>0</v>
      </c>
      <c r="G541" s="122">
        <v>0</v>
      </c>
      <c r="H541" s="122">
        <v>0</v>
      </c>
      <c r="I541" s="122">
        <v>0</v>
      </c>
      <c r="J541" s="122">
        <v>0</v>
      </c>
      <c r="K541" s="122">
        <v>0</v>
      </c>
      <c r="L541" s="122">
        <v>0</v>
      </c>
      <c r="M541" s="122">
        <v>0</v>
      </c>
      <c r="N541" s="122">
        <v>0</v>
      </c>
      <c r="O541" s="122">
        <v>0</v>
      </c>
      <c r="P541" s="122">
        <v>0</v>
      </c>
      <c r="Q541" s="122">
        <v>0</v>
      </c>
      <c r="R541" s="122">
        <v>0</v>
      </c>
      <c r="S541" s="122">
        <v>0</v>
      </c>
      <c r="T541" s="122">
        <v>0</v>
      </c>
      <c r="U541" s="122">
        <v>0</v>
      </c>
      <c r="V541" s="122">
        <v>0</v>
      </c>
      <c r="W541" s="122">
        <v>0</v>
      </c>
      <c r="X541" s="122">
        <v>0</v>
      </c>
      <c r="Y541" s="122">
        <v>0</v>
      </c>
      <c r="Z541" s="122">
        <v>0</v>
      </c>
      <c r="AA541" s="122">
        <v>0</v>
      </c>
      <c r="AB541" s="122">
        <v>0</v>
      </c>
      <c r="AC541" s="122">
        <v>0</v>
      </c>
      <c r="AD541" s="122">
        <v>0</v>
      </c>
      <c r="AE541" s="122">
        <v>0</v>
      </c>
      <c r="AF541" s="122">
        <v>0</v>
      </c>
      <c r="AG541" s="122">
        <v>0</v>
      </c>
      <c r="AH541" s="122">
        <v>0</v>
      </c>
      <c r="AI541" s="122">
        <v>0</v>
      </c>
      <c r="AJ541" s="122">
        <v>0</v>
      </c>
      <c r="AK541" s="122">
        <v>0</v>
      </c>
      <c r="AL541" s="122">
        <v>0</v>
      </c>
    </row>
    <row r="542" spans="1:38" hidden="1" x14ac:dyDescent="0.25">
      <c r="A542" s="122" t="s">
        <v>1962</v>
      </c>
      <c r="B542" s="122">
        <v>1</v>
      </c>
      <c r="C542" s="122" t="s">
        <v>2146</v>
      </c>
      <c r="D542" s="122" t="s">
        <v>2122</v>
      </c>
      <c r="E542" s="122">
        <v>11</v>
      </c>
      <c r="F542" s="122">
        <v>0.34846771175579999</v>
      </c>
      <c r="G542" s="122">
        <v>0.34781115916689997</v>
      </c>
      <c r="H542" s="122">
        <v>0.4170204882804</v>
      </c>
      <c r="I542" s="122">
        <v>0.49545260781189998</v>
      </c>
      <c r="J542" s="122">
        <v>0.56226742745580005</v>
      </c>
      <c r="K542" s="122">
        <v>0.45858517936170001</v>
      </c>
      <c r="L542" s="122">
        <v>0.4306257391178</v>
      </c>
      <c r="M542" s="122">
        <v>0.46343640417670001</v>
      </c>
      <c r="N542" s="122">
        <v>0.47814813240780002</v>
      </c>
      <c r="O542" s="122">
        <v>0.42307810780069999</v>
      </c>
      <c r="P542" s="122">
        <v>0.4702978505848</v>
      </c>
      <c r="Q542" s="122">
        <v>0.48498410153780003</v>
      </c>
      <c r="R542" s="122">
        <v>0.464091765401</v>
      </c>
      <c r="S542" s="122">
        <v>0.43169470097410001</v>
      </c>
      <c r="T542" s="122">
        <v>0.4473485804133</v>
      </c>
      <c r="U542" s="122">
        <v>0.47638036650030002</v>
      </c>
      <c r="V542" s="122">
        <v>0.53416774141769996</v>
      </c>
      <c r="W542" s="122">
        <v>0.53073763327839996</v>
      </c>
      <c r="X542" s="122">
        <v>0.57604049046119998</v>
      </c>
      <c r="Y542" s="122">
        <v>0.54611466029290001</v>
      </c>
      <c r="Z542" s="122">
        <v>0.52744554012919997</v>
      </c>
      <c r="AA542" s="122">
        <v>0.61653942076580004</v>
      </c>
      <c r="AB542" s="122">
        <v>0.60895462063350003</v>
      </c>
      <c r="AC542" s="122">
        <v>0.58692887265960003</v>
      </c>
      <c r="AD542" s="122">
        <v>0.46814214933920001</v>
      </c>
      <c r="AE542" s="122">
        <v>0.38763387922659998</v>
      </c>
      <c r="AF542" s="122">
        <v>0.3338496695448</v>
      </c>
      <c r="AG542" s="122">
        <v>0.3020593640866</v>
      </c>
      <c r="AH542" s="122">
        <v>0.29926529421370002</v>
      </c>
      <c r="AI542" s="122">
        <v>0.40267728784950002</v>
      </c>
      <c r="AJ542" s="122">
        <v>0.21598744061770001</v>
      </c>
      <c r="AK542" s="122">
        <v>0.20405213228630001</v>
      </c>
      <c r="AL542" s="122">
        <v>0</v>
      </c>
    </row>
    <row r="543" spans="1:38" hidden="1" x14ac:dyDescent="0.25">
      <c r="A543" s="122" t="s">
        <v>1962</v>
      </c>
      <c r="B543" s="122">
        <v>1</v>
      </c>
      <c r="C543" s="122" t="s">
        <v>2146</v>
      </c>
      <c r="D543" s="122" t="s">
        <v>2123</v>
      </c>
      <c r="E543" s="122">
        <v>11</v>
      </c>
      <c r="F543" s="122">
        <v>4.3512822752400003E-2</v>
      </c>
      <c r="G543" s="122">
        <v>4.1513122397800001E-2</v>
      </c>
      <c r="H543" s="122">
        <v>9.6026661226200002E-2</v>
      </c>
      <c r="I543" s="122">
        <v>8.8626100278100001E-2</v>
      </c>
      <c r="J543" s="122">
        <v>0.1059727260019</v>
      </c>
      <c r="K543" s="122">
        <v>9.4622353267699993E-2</v>
      </c>
      <c r="L543" s="122">
        <v>9.9449697914599997E-2</v>
      </c>
      <c r="M543" s="122">
        <v>0.1010976132352</v>
      </c>
      <c r="N543" s="122">
        <v>9.1500060645300002E-2</v>
      </c>
      <c r="O543" s="122">
        <v>0.10775667387560001</v>
      </c>
      <c r="P543" s="122">
        <v>0.1142677095759</v>
      </c>
      <c r="Q543" s="122">
        <v>0.1079423294499</v>
      </c>
      <c r="R543" s="122">
        <v>0.1190210018091</v>
      </c>
      <c r="S543" s="122">
        <v>0.2034999726758</v>
      </c>
      <c r="T543" s="122">
        <v>0.12841918100809999</v>
      </c>
      <c r="U543" s="122">
        <v>0.12689264668530001</v>
      </c>
      <c r="V543" s="122">
        <v>0.1365452981777</v>
      </c>
      <c r="W543" s="122">
        <v>0.140553205648</v>
      </c>
      <c r="X543" s="122">
        <v>0.15314125626479999</v>
      </c>
      <c r="Y543" s="122">
        <v>0.16848533454949999</v>
      </c>
      <c r="Z543" s="122">
        <v>0.16666506083839999</v>
      </c>
      <c r="AA543" s="122">
        <v>0.16588298793840001</v>
      </c>
      <c r="AB543" s="122">
        <v>0.14086181415499999</v>
      </c>
      <c r="AC543" s="122">
        <v>0.14510565054220001</v>
      </c>
      <c r="AD543" s="122">
        <v>0.1430800774016</v>
      </c>
      <c r="AE543" s="122">
        <v>0.1257173602701</v>
      </c>
      <c r="AF543" s="122">
        <v>0.13720651358450001</v>
      </c>
      <c r="AG543" s="122">
        <v>0.1674190797723</v>
      </c>
      <c r="AH543" s="122">
        <v>0.14480579076899999</v>
      </c>
      <c r="AI543" s="122">
        <v>0.13357629425279999</v>
      </c>
      <c r="AJ543" s="122">
        <v>0.1162891947223</v>
      </c>
      <c r="AK543" s="122">
        <v>9.9168227428499997E-2</v>
      </c>
      <c r="AL543" s="122">
        <v>0</v>
      </c>
    </row>
    <row r="544" spans="1:38" hidden="1" x14ac:dyDescent="0.25">
      <c r="A544" s="122" t="s">
        <v>1962</v>
      </c>
      <c r="B544" s="122">
        <v>1</v>
      </c>
      <c r="C544" s="122" t="s">
        <v>2146</v>
      </c>
      <c r="D544" s="122" t="s">
        <v>2140</v>
      </c>
      <c r="E544" s="122">
        <v>11</v>
      </c>
      <c r="F544" s="122">
        <v>0</v>
      </c>
      <c r="G544" s="122">
        <v>2.0000000000000001E-13</v>
      </c>
      <c r="H544" s="122">
        <v>4.0000000000000001E-13</v>
      </c>
      <c r="I544" s="122">
        <v>4.9999999999999999E-13</v>
      </c>
      <c r="J544" s="122">
        <v>7.0000000000000005E-13</v>
      </c>
      <c r="K544" s="122">
        <v>9E-13</v>
      </c>
      <c r="L544" s="122">
        <v>1.1E-12</v>
      </c>
      <c r="M544" s="122">
        <v>1.2999999999999999E-12</v>
      </c>
      <c r="N544" s="122">
        <v>1.5000000000000001E-12</v>
      </c>
      <c r="O544" s="122">
        <v>1.6E-12</v>
      </c>
      <c r="P544" s="122">
        <v>2.2999999999999999E-12</v>
      </c>
      <c r="Q544" s="122">
        <v>2.6999999999999998E-12</v>
      </c>
      <c r="R544" s="122">
        <v>3.4000000000000001E-12</v>
      </c>
      <c r="S544" s="122">
        <v>3.6E-12</v>
      </c>
      <c r="T544" s="122">
        <v>3.8E-12</v>
      </c>
      <c r="U544" s="122">
        <v>3.9999999999999999E-12</v>
      </c>
      <c r="V544" s="122">
        <v>4.0999999999999999E-12</v>
      </c>
      <c r="W544" s="122">
        <v>4.2999999999999999E-12</v>
      </c>
      <c r="X544" s="122">
        <v>4.6999999999999998E-12</v>
      </c>
      <c r="Y544" s="122">
        <v>5.1999999999999997E-12</v>
      </c>
      <c r="Z544" s="122">
        <v>5.6000000000000004E-12</v>
      </c>
      <c r="AA544" s="122">
        <v>6.3000000000000002E-12</v>
      </c>
      <c r="AB544" s="122">
        <v>7.4E-12</v>
      </c>
      <c r="AC544" s="122">
        <v>8.1999999999999998E-12</v>
      </c>
      <c r="AD544" s="122">
        <v>9.4999999999999995E-12</v>
      </c>
      <c r="AE544" s="122">
        <v>1.1300000000000001E-11</v>
      </c>
      <c r="AF544" s="122">
        <v>1.31E-11</v>
      </c>
      <c r="AG544" s="122">
        <v>1.48E-11</v>
      </c>
      <c r="AH544" s="122">
        <v>1.7100000000000001E-11</v>
      </c>
      <c r="AI544" s="122">
        <v>1.9199999999999999E-11</v>
      </c>
      <c r="AJ544" s="122">
        <v>2.07E-11</v>
      </c>
      <c r="AK544" s="122">
        <v>2.21E-11</v>
      </c>
      <c r="AL544" s="122">
        <v>0</v>
      </c>
    </row>
    <row r="545" spans="1:38" hidden="1" x14ac:dyDescent="0.25">
      <c r="A545" s="122" t="s">
        <v>1962</v>
      </c>
      <c r="B545" s="122">
        <v>1</v>
      </c>
      <c r="C545" s="122" t="s">
        <v>2146</v>
      </c>
      <c r="D545" s="122" t="s">
        <v>2124</v>
      </c>
      <c r="E545" s="122">
        <v>11</v>
      </c>
      <c r="F545" s="122">
        <v>5.7077108799999997E-5</v>
      </c>
      <c r="G545" s="122">
        <v>5.7795209699999998E-5</v>
      </c>
      <c r="H545" s="122">
        <v>5.76378239E-5</v>
      </c>
      <c r="I545" s="122">
        <v>5.7325569300000002E-5</v>
      </c>
      <c r="J545" s="122">
        <v>5.7488652600000002E-5</v>
      </c>
      <c r="K545" s="122">
        <v>5.6301526999999997E-5</v>
      </c>
      <c r="L545" s="122">
        <v>5.5118835199999997E-5</v>
      </c>
      <c r="M545" s="122">
        <v>5.4738313200000003E-5</v>
      </c>
      <c r="N545" s="122">
        <v>5.4192496999999998E-5</v>
      </c>
      <c r="O545" s="122">
        <v>5.29536518E-5</v>
      </c>
      <c r="P545" s="122">
        <v>5.21713517E-5</v>
      </c>
      <c r="Q545" s="122">
        <v>5.2977201599999997E-5</v>
      </c>
      <c r="R545" s="122">
        <v>5.2974648399999997E-5</v>
      </c>
      <c r="S545" s="122">
        <v>5.3632564899999998E-5</v>
      </c>
      <c r="T545" s="122">
        <v>5.3812658899999997E-5</v>
      </c>
      <c r="U545" s="122">
        <v>5.4944433499999997E-5</v>
      </c>
      <c r="V545" s="122">
        <v>5.43298527E-5</v>
      </c>
      <c r="W545" s="122">
        <v>5.1858360400000002E-5</v>
      </c>
      <c r="X545" s="122">
        <v>5.6375722800000003E-5</v>
      </c>
      <c r="Y545" s="122">
        <v>5.70365619E-5</v>
      </c>
      <c r="Z545" s="122">
        <v>5.8942647800000002E-5</v>
      </c>
      <c r="AA545" s="122">
        <v>5.9469494599999997E-5</v>
      </c>
      <c r="AB545" s="122">
        <v>6.1902103600000003E-5</v>
      </c>
      <c r="AC545" s="122">
        <v>6.2376144599999997E-5</v>
      </c>
      <c r="AD545" s="122">
        <v>6.6252934199999993E-5</v>
      </c>
      <c r="AE545" s="122">
        <v>6.6750194700000002E-5</v>
      </c>
      <c r="AF545" s="122">
        <v>1.197613571E-4</v>
      </c>
      <c r="AG545" s="122">
        <v>2.0930061520000001E-4</v>
      </c>
      <c r="AH545" s="122">
        <v>2.2821693039999999E-4</v>
      </c>
      <c r="AI545" s="122">
        <v>5.0403061520000003E-4</v>
      </c>
      <c r="AJ545" s="122">
        <v>8.2558760899999997E-4</v>
      </c>
      <c r="AK545" s="122">
        <v>3.6460286859999998E-4</v>
      </c>
      <c r="AL545" s="122">
        <v>0</v>
      </c>
    </row>
    <row r="546" spans="1:38" hidden="1" x14ac:dyDescent="0.25">
      <c r="A546" s="122" t="s">
        <v>1962</v>
      </c>
      <c r="B546" s="122">
        <v>1</v>
      </c>
      <c r="C546" s="122" t="s">
        <v>2146</v>
      </c>
      <c r="D546" s="122" t="s">
        <v>2125</v>
      </c>
      <c r="E546" s="122">
        <v>11</v>
      </c>
      <c r="F546" s="122">
        <v>1.7849121474E-3</v>
      </c>
      <c r="G546" s="122">
        <v>1.8033979437000001E-3</v>
      </c>
      <c r="H546" s="122">
        <v>1.7964415391000001E-3</v>
      </c>
      <c r="I546" s="122">
        <v>1.784890293E-3</v>
      </c>
      <c r="J546" s="122">
        <v>1.7859420832999999E-3</v>
      </c>
      <c r="K546" s="122">
        <v>1.7463901420000001E-3</v>
      </c>
      <c r="L546" s="122">
        <v>1.7078079251999999E-3</v>
      </c>
      <c r="M546" s="122">
        <v>1.6934011284E-3</v>
      </c>
      <c r="N546" s="122">
        <v>1.6724444520999999E-3</v>
      </c>
      <c r="O546" s="122">
        <v>1.6357502526E-3</v>
      </c>
      <c r="P546" s="122">
        <v>1.6101205974E-3</v>
      </c>
      <c r="Q546" s="122">
        <v>1.6382245985E-3</v>
      </c>
      <c r="R546" s="122">
        <v>1.5445395019E-3</v>
      </c>
      <c r="S546" s="122">
        <v>1.5938953788E-3</v>
      </c>
      <c r="T546" s="122">
        <v>1.5878385965000001E-3</v>
      </c>
      <c r="U546" s="122">
        <v>1.6370440686000001E-3</v>
      </c>
      <c r="V546" s="122">
        <v>1.509078337E-3</v>
      </c>
      <c r="W546" s="122">
        <v>1.4488842673E-3</v>
      </c>
      <c r="X546" s="122">
        <v>1.5743450518999999E-3</v>
      </c>
      <c r="Y546" s="122">
        <v>1.5779925468000001E-3</v>
      </c>
      <c r="Z546" s="122">
        <v>1.6456064076E-3</v>
      </c>
      <c r="AA546" s="122">
        <v>1.6542950193E-3</v>
      </c>
      <c r="AB546" s="122">
        <v>1.7003434715999999E-3</v>
      </c>
      <c r="AC546" s="122">
        <v>1.6598667316999999E-3</v>
      </c>
      <c r="AD546" s="122">
        <v>1.6973435726E-3</v>
      </c>
      <c r="AE546" s="122">
        <v>1.7665522084E-3</v>
      </c>
      <c r="AF546" s="122">
        <v>2.5111515872000001E-3</v>
      </c>
      <c r="AG546" s="122">
        <v>3.5604671929000001E-3</v>
      </c>
      <c r="AH546" s="122">
        <v>3.8848944590000002E-3</v>
      </c>
      <c r="AI546" s="122">
        <v>8.4579744203999996E-3</v>
      </c>
      <c r="AJ546" s="122">
        <v>1.36309962481E-2</v>
      </c>
      <c r="AK546" s="122">
        <v>6.0382970743999998E-3</v>
      </c>
      <c r="AL546" s="122">
        <v>0</v>
      </c>
    </row>
    <row r="547" spans="1:38" hidden="1" x14ac:dyDescent="0.25">
      <c r="A547" s="122" t="s">
        <v>1962</v>
      </c>
      <c r="B547" s="122">
        <v>1</v>
      </c>
      <c r="C547" s="122" t="s">
        <v>2146</v>
      </c>
      <c r="D547" s="122" t="s">
        <v>2126</v>
      </c>
      <c r="E547" s="122">
        <v>11</v>
      </c>
      <c r="F547" s="122">
        <v>3.0757815288E-3</v>
      </c>
      <c r="G547" s="122">
        <v>3.1068608001000001E-3</v>
      </c>
      <c r="H547" s="122">
        <v>3.1041406168E-3</v>
      </c>
      <c r="I547" s="122">
        <v>3.0842571811E-3</v>
      </c>
      <c r="J547" s="122">
        <v>3.0745744969999998E-3</v>
      </c>
      <c r="K547" s="122">
        <v>3.0292506219000001E-3</v>
      </c>
      <c r="L547" s="122">
        <v>2.9751941446999998E-3</v>
      </c>
      <c r="M547" s="122">
        <v>2.9671003395E-3</v>
      </c>
      <c r="N547" s="122">
        <v>2.9348810169999998E-3</v>
      </c>
      <c r="O547" s="122">
        <v>2.8844655065999999E-3</v>
      </c>
      <c r="P547" s="122">
        <v>2.8510914097000001E-3</v>
      </c>
      <c r="Q547" s="122">
        <v>2.9224520773E-3</v>
      </c>
      <c r="R547" s="122">
        <v>2.9061661748E-3</v>
      </c>
      <c r="S547" s="122">
        <v>2.9397669135999998E-3</v>
      </c>
      <c r="T547" s="122">
        <v>2.991974896E-3</v>
      </c>
      <c r="U547" s="122">
        <v>3.0232501478E-3</v>
      </c>
      <c r="V547" s="122">
        <v>3.0314094653E-3</v>
      </c>
      <c r="W547" s="122">
        <v>2.9580404947E-3</v>
      </c>
      <c r="X547" s="122">
        <v>3.2482074302000001E-3</v>
      </c>
      <c r="Y547" s="122">
        <v>3.4146937811000001E-3</v>
      </c>
      <c r="Z547" s="122">
        <v>3.6024281458000001E-3</v>
      </c>
      <c r="AA547" s="122">
        <v>3.6654132529000002E-3</v>
      </c>
      <c r="AB547" s="122">
        <v>3.7837912846000001E-3</v>
      </c>
      <c r="AC547" s="122">
        <v>3.7379614935000001E-3</v>
      </c>
      <c r="AD547" s="122">
        <v>3.8197463464E-3</v>
      </c>
      <c r="AE547" s="122">
        <v>3.9085622892999997E-3</v>
      </c>
      <c r="AF547" s="122">
        <v>5.6353692013000004E-3</v>
      </c>
      <c r="AG547" s="122">
        <v>8.0741410962999992E-3</v>
      </c>
      <c r="AH547" s="122">
        <v>8.7985014119000005E-3</v>
      </c>
      <c r="AI547" s="122">
        <v>1.9447560434100002E-2</v>
      </c>
      <c r="AJ547" s="122">
        <v>3.1881609415799997E-2</v>
      </c>
      <c r="AK547" s="122">
        <v>1.42311621263E-2</v>
      </c>
      <c r="AL547" s="122">
        <v>0</v>
      </c>
    </row>
    <row r="548" spans="1:38" hidden="1" x14ac:dyDescent="0.25">
      <c r="A548" s="122" t="s">
        <v>1962</v>
      </c>
      <c r="B548" s="122">
        <v>1</v>
      </c>
      <c r="C548" s="122" t="s">
        <v>2146</v>
      </c>
      <c r="D548" s="122" t="s">
        <v>2127</v>
      </c>
      <c r="E548" s="122">
        <v>11</v>
      </c>
      <c r="F548" s="122">
        <v>0.48418543825080002</v>
      </c>
      <c r="G548" s="122">
        <v>0.50932310646419998</v>
      </c>
      <c r="H548" s="122">
        <v>0.48070739594540002</v>
      </c>
      <c r="I548" s="122">
        <v>0.44423076715569998</v>
      </c>
      <c r="J548" s="122">
        <v>0.45907244589390001</v>
      </c>
      <c r="K548" s="122">
        <v>0.424087701436</v>
      </c>
      <c r="L548" s="122">
        <v>0.3774376376552</v>
      </c>
      <c r="M548" s="122">
        <v>0.37399078720680001</v>
      </c>
      <c r="N548" s="122">
        <v>0.36160463070249999</v>
      </c>
      <c r="O548" s="122">
        <v>2.3786873145645</v>
      </c>
      <c r="P548" s="122">
        <v>0.46417730055520001</v>
      </c>
      <c r="Q548" s="122">
        <v>0.34849422626839999</v>
      </c>
      <c r="R548" s="122">
        <v>0.35620844922930001</v>
      </c>
      <c r="S548" s="122">
        <v>0.33898948228859999</v>
      </c>
      <c r="T548" s="122">
        <v>0.3547737612804</v>
      </c>
      <c r="U548" s="122">
        <v>0.38248459414050001</v>
      </c>
      <c r="V548" s="122">
        <v>0.41620820641110001</v>
      </c>
      <c r="W548" s="122">
        <v>0.44288546530489997</v>
      </c>
      <c r="X548" s="122">
        <v>0.42628551223860001</v>
      </c>
      <c r="Y548" s="122">
        <v>0.4363294550049</v>
      </c>
      <c r="Z548" s="122">
        <v>0.41268850240779997</v>
      </c>
      <c r="AA548" s="122">
        <v>0.53628744962740005</v>
      </c>
      <c r="AB548" s="122">
        <v>0.65103035322769998</v>
      </c>
      <c r="AC548" s="122">
        <v>0.92839028354779995</v>
      </c>
      <c r="AD548" s="122">
        <v>1.1548734306056001</v>
      </c>
      <c r="AE548" s="122">
        <v>1.2532461412385001</v>
      </c>
      <c r="AF548" s="122">
        <v>1.3450702560278001</v>
      </c>
      <c r="AG548" s="122">
        <v>1.4882643520965</v>
      </c>
      <c r="AH548" s="122">
        <v>1.607808323734</v>
      </c>
      <c r="AI548" s="122">
        <v>1.9541686723986</v>
      </c>
      <c r="AJ548" s="122">
        <v>2.2335164476432001</v>
      </c>
      <c r="AK548" s="122">
        <v>2.2771773642248001</v>
      </c>
      <c r="AL548" s="122">
        <v>0</v>
      </c>
    </row>
    <row r="549" spans="1:38" hidden="1" x14ac:dyDescent="0.25">
      <c r="A549" s="122" t="s">
        <v>1962</v>
      </c>
      <c r="B549" s="122">
        <v>1</v>
      </c>
      <c r="C549" s="122" t="s">
        <v>2146</v>
      </c>
      <c r="D549" s="122" t="s">
        <v>2128</v>
      </c>
      <c r="E549" s="122">
        <v>11</v>
      </c>
      <c r="F549" s="122">
        <v>1.7550615956350999</v>
      </c>
      <c r="G549" s="122">
        <v>1.7714629487921001</v>
      </c>
      <c r="H549" s="122">
        <v>1.9080960433012</v>
      </c>
      <c r="I549" s="122">
        <v>1.4665962723885999</v>
      </c>
      <c r="J549" s="122">
        <v>1.5443093774237</v>
      </c>
      <c r="K549" s="122">
        <v>1.3842608968948</v>
      </c>
      <c r="L549" s="122">
        <v>1.2602099341627</v>
      </c>
      <c r="M549" s="122">
        <v>1.3742889329364001</v>
      </c>
      <c r="N549" s="122">
        <v>1.5030474790674999</v>
      </c>
      <c r="O549" s="122">
        <v>1.6656222196223001</v>
      </c>
      <c r="P549" s="122">
        <v>2.1687960476471</v>
      </c>
      <c r="Q549" s="122">
        <v>2.4839623376970001</v>
      </c>
      <c r="R549" s="122">
        <v>2.5699454652343001</v>
      </c>
      <c r="S549" s="122">
        <v>2.5116537094570002</v>
      </c>
      <c r="T549" s="122">
        <v>2.6628068210356002</v>
      </c>
      <c r="U549" s="122">
        <v>2.6362327168319002</v>
      </c>
      <c r="V549" s="122">
        <v>2.7364622087688999</v>
      </c>
      <c r="W549" s="122">
        <v>2.7901012971533001</v>
      </c>
      <c r="X549" s="122">
        <v>2.9030843997883999</v>
      </c>
      <c r="Y549" s="122">
        <v>2.8626947121211002</v>
      </c>
      <c r="Z549" s="122">
        <v>2.7159611130238002</v>
      </c>
      <c r="AA549" s="122">
        <v>2.5421160607674</v>
      </c>
      <c r="AB549" s="122">
        <v>2.0621875018484999</v>
      </c>
      <c r="AC549" s="122">
        <v>2.0071095122317</v>
      </c>
      <c r="AD549" s="122">
        <v>1.8373599269058001</v>
      </c>
      <c r="AE549" s="122">
        <v>1.7079780216746001</v>
      </c>
      <c r="AF549" s="122">
        <v>1.5897560443147001</v>
      </c>
      <c r="AG549" s="122">
        <v>1.7155503007152</v>
      </c>
      <c r="AH549" s="122">
        <v>1.5906560439091</v>
      </c>
      <c r="AI549" s="122">
        <v>1.5003383321232999</v>
      </c>
      <c r="AJ549" s="122">
        <v>1.1989443417701</v>
      </c>
      <c r="AK549" s="122">
        <v>1.1258249371127</v>
      </c>
      <c r="AL549" s="122">
        <v>0</v>
      </c>
    </row>
    <row r="550" spans="1:38" hidden="1" x14ac:dyDescent="0.25">
      <c r="A550" s="122" t="s">
        <v>1977</v>
      </c>
      <c r="B550" s="122">
        <v>1</v>
      </c>
      <c r="C550" s="122" t="s">
        <v>2147</v>
      </c>
      <c r="D550" s="122" t="s">
        <v>2080</v>
      </c>
      <c r="E550" s="122">
        <v>12</v>
      </c>
      <c r="F550" s="122">
        <v>0</v>
      </c>
      <c r="G550" s="122">
        <v>0</v>
      </c>
      <c r="H550" s="122">
        <v>0</v>
      </c>
      <c r="I550" s="122">
        <v>0</v>
      </c>
      <c r="J550" s="122">
        <v>0</v>
      </c>
      <c r="K550" s="122">
        <v>0</v>
      </c>
      <c r="L550" s="122">
        <v>0</v>
      </c>
      <c r="M550" s="122">
        <v>0</v>
      </c>
      <c r="N550" s="122">
        <v>0</v>
      </c>
      <c r="O550" s="122">
        <v>0</v>
      </c>
      <c r="P550" s="122">
        <v>0</v>
      </c>
      <c r="Q550" s="122">
        <v>0</v>
      </c>
      <c r="R550" s="122">
        <v>0</v>
      </c>
      <c r="S550" s="122">
        <v>0</v>
      </c>
      <c r="T550" s="122">
        <v>0</v>
      </c>
      <c r="U550" s="122">
        <v>0</v>
      </c>
      <c r="V550" s="122">
        <v>0</v>
      </c>
      <c r="W550" s="122">
        <v>0</v>
      </c>
      <c r="X550" s="122">
        <v>0</v>
      </c>
      <c r="Y550" s="122">
        <v>0</v>
      </c>
      <c r="Z550" s="122">
        <v>0</v>
      </c>
      <c r="AA550" s="122">
        <v>0</v>
      </c>
      <c r="AB550" s="122">
        <v>0</v>
      </c>
      <c r="AC550" s="122">
        <v>0</v>
      </c>
      <c r="AD550" s="122">
        <v>0</v>
      </c>
      <c r="AE550" s="122">
        <v>0</v>
      </c>
      <c r="AF550" s="122">
        <v>0</v>
      </c>
      <c r="AG550" s="122">
        <v>0</v>
      </c>
      <c r="AH550" s="122">
        <v>0</v>
      </c>
      <c r="AI550" s="122">
        <v>0</v>
      </c>
      <c r="AJ550" s="122">
        <v>0</v>
      </c>
      <c r="AK550" s="122">
        <v>0</v>
      </c>
      <c r="AL550" s="122">
        <v>0</v>
      </c>
    </row>
    <row r="551" spans="1:38" hidden="1" x14ac:dyDescent="0.25">
      <c r="A551" s="122" t="s">
        <v>1977</v>
      </c>
      <c r="B551" s="122">
        <v>1</v>
      </c>
      <c r="C551" s="122" t="s">
        <v>2147</v>
      </c>
      <c r="D551" s="122" t="s">
        <v>2081</v>
      </c>
      <c r="E551" s="122">
        <v>12</v>
      </c>
      <c r="F551" s="122">
        <v>5.7505626460500003E-2</v>
      </c>
      <c r="G551" s="122">
        <v>6.4899236504700003E-2</v>
      </c>
      <c r="H551" s="122">
        <v>6.5645133775299999E-2</v>
      </c>
      <c r="I551" s="122">
        <v>6.8885393528700004E-2</v>
      </c>
      <c r="J551" s="122">
        <v>7.2513240398600007E-2</v>
      </c>
      <c r="K551" s="122">
        <v>8.34589104049E-2</v>
      </c>
      <c r="L551" s="122">
        <v>9.3256999116700004E-2</v>
      </c>
      <c r="M551" s="122">
        <v>9.7833056209699995E-2</v>
      </c>
      <c r="N551" s="122">
        <v>0.1130646308262</v>
      </c>
      <c r="O551" s="122">
        <v>0.213951552676</v>
      </c>
      <c r="P551" s="122">
        <v>0.20640908274530001</v>
      </c>
      <c r="Q551" s="122">
        <v>0.19149652880510001</v>
      </c>
      <c r="R551" s="122">
        <v>0.20259368146869999</v>
      </c>
      <c r="S551" s="122">
        <v>0.19692479088789999</v>
      </c>
      <c r="T551" s="122">
        <v>0.209937295281</v>
      </c>
      <c r="U551" s="122">
        <v>0.2033059394816</v>
      </c>
      <c r="V551" s="122">
        <v>0.18706790510599999</v>
      </c>
      <c r="W551" s="122">
        <v>0.19680672028580001</v>
      </c>
      <c r="X551" s="122">
        <v>0.17746402064</v>
      </c>
      <c r="Y551" s="122">
        <v>0.1444274684804</v>
      </c>
      <c r="Z551" s="122">
        <v>0.17908713692950001</v>
      </c>
      <c r="AA551" s="122">
        <v>0.1866103739445</v>
      </c>
      <c r="AB551" s="122">
        <v>0.18825693606759999</v>
      </c>
      <c r="AC551" s="122">
        <v>0.17508443908320001</v>
      </c>
      <c r="AD551" s="122">
        <v>0.17947527141130001</v>
      </c>
      <c r="AE551" s="122">
        <v>0.17892641737029999</v>
      </c>
      <c r="AF551" s="122">
        <v>0.17343787696019999</v>
      </c>
      <c r="AG551" s="122">
        <v>0.1816706875754</v>
      </c>
      <c r="AH551" s="122">
        <v>0.18880579010859999</v>
      </c>
      <c r="AI551" s="122">
        <v>0.18112183353440001</v>
      </c>
      <c r="AJ551" s="122">
        <v>0.1432509047045</v>
      </c>
      <c r="AK551" s="122">
        <v>0.16465621230399999</v>
      </c>
      <c r="AL551" s="122">
        <v>0</v>
      </c>
    </row>
    <row r="552" spans="1:38" hidden="1" x14ac:dyDescent="0.25">
      <c r="A552" s="122" t="s">
        <v>1977</v>
      </c>
      <c r="B552" s="122">
        <v>1</v>
      </c>
      <c r="C552" s="122" t="s">
        <v>2147</v>
      </c>
      <c r="D552" s="122" t="s">
        <v>2082</v>
      </c>
      <c r="E552" s="122">
        <v>12</v>
      </c>
      <c r="F552" s="122">
        <v>0.11501125292100001</v>
      </c>
      <c r="G552" s="122">
        <v>0.1189819335919</v>
      </c>
      <c r="H552" s="122">
        <v>0.1203494119214</v>
      </c>
      <c r="I552" s="122">
        <v>0.1262898881359</v>
      </c>
      <c r="J552" s="122">
        <v>0.14502648079720001</v>
      </c>
      <c r="K552" s="122">
        <v>0.14605309320859999</v>
      </c>
      <c r="L552" s="122">
        <v>0.14571406111980001</v>
      </c>
      <c r="M552" s="122">
        <v>0.15286415032770001</v>
      </c>
      <c r="N552" s="122">
        <v>0.14133078853270001</v>
      </c>
      <c r="O552" s="122">
        <v>0.13906850923940001</v>
      </c>
      <c r="P552" s="122">
        <v>0.13416590378439999</v>
      </c>
      <c r="Q552" s="122">
        <v>0.1244727437233</v>
      </c>
      <c r="R552" s="122">
        <v>0</v>
      </c>
      <c r="S552" s="122">
        <v>0</v>
      </c>
      <c r="T552" s="122">
        <v>0</v>
      </c>
      <c r="U552" s="122">
        <v>0</v>
      </c>
      <c r="V552" s="122">
        <v>0</v>
      </c>
      <c r="W552" s="122">
        <v>0</v>
      </c>
      <c r="X552" s="122">
        <v>0</v>
      </c>
      <c r="Y552" s="122">
        <v>0</v>
      </c>
      <c r="Z552" s="122">
        <v>0</v>
      </c>
      <c r="AA552" s="122">
        <v>0</v>
      </c>
      <c r="AB552" s="122">
        <v>0</v>
      </c>
      <c r="AC552" s="122">
        <v>0</v>
      </c>
      <c r="AD552" s="122">
        <v>0</v>
      </c>
      <c r="AE552" s="122">
        <v>0</v>
      </c>
      <c r="AF552" s="122">
        <v>0</v>
      </c>
      <c r="AG552" s="122">
        <v>0</v>
      </c>
      <c r="AH552" s="122">
        <v>0</v>
      </c>
      <c r="AI552" s="122">
        <v>0</v>
      </c>
      <c r="AJ552" s="122">
        <v>0</v>
      </c>
      <c r="AK552" s="122">
        <v>0</v>
      </c>
      <c r="AL552" s="122">
        <v>0</v>
      </c>
    </row>
    <row r="553" spans="1:38" hidden="1" x14ac:dyDescent="0.25">
      <c r="A553" s="122" t="s">
        <v>1977</v>
      </c>
      <c r="B553" s="122">
        <v>1</v>
      </c>
      <c r="C553" s="122" t="s">
        <v>2147</v>
      </c>
      <c r="D553" s="122" t="s">
        <v>2135</v>
      </c>
      <c r="E553" s="122">
        <v>12</v>
      </c>
      <c r="F553" s="122">
        <v>0</v>
      </c>
      <c r="G553" s="122">
        <v>0</v>
      </c>
      <c r="H553" s="122">
        <v>0</v>
      </c>
      <c r="I553" s="122">
        <v>0</v>
      </c>
      <c r="J553" s="122">
        <v>0</v>
      </c>
      <c r="K553" s="122">
        <v>0</v>
      </c>
      <c r="L553" s="122">
        <v>0</v>
      </c>
      <c r="M553" s="122">
        <v>0</v>
      </c>
      <c r="N553" s="122">
        <v>0</v>
      </c>
      <c r="O553" s="122">
        <v>0</v>
      </c>
      <c r="P553" s="122">
        <v>0</v>
      </c>
      <c r="Q553" s="122">
        <v>0</v>
      </c>
      <c r="R553" s="122">
        <v>0</v>
      </c>
      <c r="S553" s="122">
        <v>0</v>
      </c>
      <c r="T553" s="122">
        <v>0</v>
      </c>
      <c r="U553" s="122">
        <v>0</v>
      </c>
      <c r="V553" s="122">
        <v>0</v>
      </c>
      <c r="W553" s="122">
        <v>0</v>
      </c>
      <c r="X553" s="122">
        <v>0</v>
      </c>
      <c r="Y553" s="122">
        <v>0</v>
      </c>
      <c r="Z553" s="122">
        <v>0</v>
      </c>
      <c r="AA553" s="122">
        <v>0</v>
      </c>
      <c r="AB553" s="122">
        <v>0</v>
      </c>
      <c r="AC553" s="122">
        <v>0</v>
      </c>
      <c r="AD553" s="122">
        <v>0</v>
      </c>
      <c r="AE553" s="122">
        <v>0</v>
      </c>
      <c r="AF553" s="122">
        <v>0</v>
      </c>
      <c r="AG553" s="122">
        <v>0</v>
      </c>
      <c r="AH553" s="122">
        <v>0</v>
      </c>
      <c r="AI553" s="122">
        <v>0</v>
      </c>
      <c r="AJ553" s="122">
        <v>0</v>
      </c>
      <c r="AK553" s="122">
        <v>0</v>
      </c>
      <c r="AL553" s="122">
        <v>0</v>
      </c>
    </row>
    <row r="554" spans="1:38" hidden="1" x14ac:dyDescent="0.25">
      <c r="A554" s="122" t="s">
        <v>1977</v>
      </c>
      <c r="B554" s="122">
        <v>1</v>
      </c>
      <c r="C554" s="122" t="s">
        <v>2147</v>
      </c>
      <c r="D554" s="122" t="s">
        <v>2083</v>
      </c>
      <c r="E554" s="122">
        <v>12</v>
      </c>
      <c r="F554" s="122">
        <v>0</v>
      </c>
      <c r="G554" s="122">
        <v>0</v>
      </c>
      <c r="H554" s="122">
        <v>0</v>
      </c>
      <c r="I554" s="122">
        <v>0</v>
      </c>
      <c r="J554" s="122">
        <v>0</v>
      </c>
      <c r="K554" s="122">
        <v>0</v>
      </c>
      <c r="L554" s="122">
        <v>0</v>
      </c>
      <c r="M554" s="122">
        <v>0</v>
      </c>
      <c r="N554" s="122">
        <v>0</v>
      </c>
      <c r="O554" s="122">
        <v>0</v>
      </c>
      <c r="P554" s="122">
        <v>0</v>
      </c>
      <c r="Q554" s="122">
        <v>0</v>
      </c>
      <c r="R554" s="122">
        <v>0</v>
      </c>
      <c r="S554" s="122">
        <v>0</v>
      </c>
      <c r="T554" s="122">
        <v>0</v>
      </c>
      <c r="U554" s="122">
        <v>0</v>
      </c>
      <c r="V554" s="122">
        <v>0</v>
      </c>
      <c r="W554" s="122">
        <v>0</v>
      </c>
      <c r="X554" s="122">
        <v>0</v>
      </c>
      <c r="Y554" s="122">
        <v>0</v>
      </c>
      <c r="Z554" s="122">
        <v>0</v>
      </c>
      <c r="AA554" s="122">
        <v>0</v>
      </c>
      <c r="AB554" s="122">
        <v>0</v>
      </c>
      <c r="AC554" s="122">
        <v>0</v>
      </c>
      <c r="AD554" s="122">
        <v>0</v>
      </c>
      <c r="AE554" s="122">
        <v>0</v>
      </c>
      <c r="AF554" s="122">
        <v>0</v>
      </c>
      <c r="AG554" s="122">
        <v>0</v>
      </c>
      <c r="AH554" s="122">
        <v>0</v>
      </c>
      <c r="AI554" s="122">
        <v>0</v>
      </c>
      <c r="AJ554" s="122">
        <v>0</v>
      </c>
      <c r="AK554" s="122">
        <v>0</v>
      </c>
      <c r="AL554" s="122">
        <v>0</v>
      </c>
    </row>
    <row r="555" spans="1:38" x14ac:dyDescent="0.25">
      <c r="A555" s="122" t="s">
        <v>1977</v>
      </c>
      <c r="B555" s="122">
        <v>1</v>
      </c>
      <c r="C555" s="122" t="s">
        <v>2147</v>
      </c>
      <c r="D555" s="122" t="s">
        <v>2084</v>
      </c>
      <c r="E555" s="122">
        <v>12</v>
      </c>
      <c r="F555" s="122">
        <v>0</v>
      </c>
      <c r="G555" s="122">
        <v>0</v>
      </c>
      <c r="H555" s="122">
        <v>0</v>
      </c>
      <c r="I555" s="122">
        <v>0</v>
      </c>
      <c r="J555" s="122">
        <v>0</v>
      </c>
      <c r="K555" s="122">
        <v>0</v>
      </c>
      <c r="L555" s="122">
        <v>0</v>
      </c>
      <c r="M555" s="122">
        <v>0</v>
      </c>
      <c r="N555" s="122">
        <v>0</v>
      </c>
      <c r="O555" s="122">
        <v>0</v>
      </c>
      <c r="P555" s="122">
        <v>0</v>
      </c>
      <c r="Q555" s="122">
        <v>0</v>
      </c>
      <c r="R555" s="122">
        <v>0</v>
      </c>
      <c r="S555" s="122">
        <v>0</v>
      </c>
      <c r="T555" s="122">
        <v>0</v>
      </c>
      <c r="U555" s="122">
        <v>0</v>
      </c>
      <c r="V555" s="122">
        <v>0</v>
      </c>
      <c r="W555" s="122">
        <v>0</v>
      </c>
      <c r="X555" s="122">
        <v>0</v>
      </c>
      <c r="Y555" s="122">
        <v>0</v>
      </c>
      <c r="Z555" s="122">
        <v>0</v>
      </c>
      <c r="AA555" s="122">
        <v>0</v>
      </c>
      <c r="AB555" s="122">
        <v>0</v>
      </c>
      <c r="AC555" s="122">
        <v>0</v>
      </c>
      <c r="AD555" s="122">
        <v>0</v>
      </c>
      <c r="AE555" s="122">
        <v>0</v>
      </c>
      <c r="AF555" s="122">
        <v>0</v>
      </c>
      <c r="AG555" s="122">
        <v>0</v>
      </c>
      <c r="AH555" s="122">
        <v>0</v>
      </c>
      <c r="AI555" s="122">
        <v>0</v>
      </c>
      <c r="AJ555" s="122">
        <v>0</v>
      </c>
      <c r="AK555" s="122">
        <v>0</v>
      </c>
      <c r="AL555" s="122">
        <v>0</v>
      </c>
    </row>
    <row r="556" spans="1:38" hidden="1" x14ac:dyDescent="0.25">
      <c r="A556" s="122" t="s">
        <v>1977</v>
      </c>
      <c r="B556" s="122">
        <v>1</v>
      </c>
      <c r="C556" s="122" t="s">
        <v>2147</v>
      </c>
      <c r="D556" s="122" t="s">
        <v>474</v>
      </c>
      <c r="E556" s="122">
        <v>12</v>
      </c>
      <c r="F556" s="122">
        <v>0</v>
      </c>
      <c r="G556" s="122">
        <v>0</v>
      </c>
      <c r="H556" s="122">
        <v>0</v>
      </c>
      <c r="I556" s="122">
        <v>4.88157492355E-2</v>
      </c>
      <c r="J556" s="122">
        <v>5.0250000000000003E-2</v>
      </c>
      <c r="K556" s="122">
        <v>4.2158212560399998E-2</v>
      </c>
      <c r="L556" s="122">
        <v>3.9986170212800001E-2</v>
      </c>
      <c r="M556" s="122">
        <v>4.2478795589499997E-2</v>
      </c>
      <c r="N556" s="122">
        <v>4.0618577887399997E-2</v>
      </c>
      <c r="O556" s="122">
        <v>0</v>
      </c>
      <c r="P556" s="122">
        <v>0</v>
      </c>
      <c r="Q556" s="122">
        <v>0</v>
      </c>
      <c r="R556" s="122">
        <v>0</v>
      </c>
      <c r="S556" s="122">
        <v>0</v>
      </c>
      <c r="T556" s="122">
        <v>0</v>
      </c>
      <c r="U556" s="122">
        <v>0</v>
      </c>
      <c r="V556" s="122">
        <v>0</v>
      </c>
      <c r="W556" s="122">
        <v>0</v>
      </c>
      <c r="X556" s="122">
        <v>0</v>
      </c>
      <c r="Y556" s="122">
        <v>0</v>
      </c>
      <c r="Z556" s="122">
        <v>0</v>
      </c>
      <c r="AA556" s="122">
        <v>0</v>
      </c>
      <c r="AB556" s="122">
        <v>0</v>
      </c>
      <c r="AC556" s="122">
        <v>0</v>
      </c>
      <c r="AD556" s="122">
        <v>0</v>
      </c>
      <c r="AE556" s="122">
        <v>0</v>
      </c>
      <c r="AF556" s="122">
        <v>0</v>
      </c>
      <c r="AG556" s="122">
        <v>0</v>
      </c>
      <c r="AH556" s="122">
        <v>0</v>
      </c>
      <c r="AI556" s="122">
        <v>0</v>
      </c>
      <c r="AJ556" s="122">
        <v>0</v>
      </c>
      <c r="AK556" s="122">
        <v>0</v>
      </c>
      <c r="AL556" s="122">
        <v>0</v>
      </c>
    </row>
    <row r="557" spans="1:38" hidden="1" x14ac:dyDescent="0.25">
      <c r="A557" s="122" t="s">
        <v>1977</v>
      </c>
      <c r="B557" s="122">
        <v>1</v>
      </c>
      <c r="C557" s="122" t="s">
        <v>2147</v>
      </c>
      <c r="D557" s="122" t="s">
        <v>2085</v>
      </c>
      <c r="E557" s="122">
        <v>12</v>
      </c>
      <c r="F557" s="122">
        <v>0</v>
      </c>
      <c r="G557" s="122">
        <v>0</v>
      </c>
      <c r="H557" s="122">
        <v>0</v>
      </c>
      <c r="I557" s="122">
        <v>0</v>
      </c>
      <c r="J557" s="122">
        <v>0</v>
      </c>
      <c r="K557" s="122">
        <v>0</v>
      </c>
      <c r="L557" s="122">
        <v>0</v>
      </c>
      <c r="M557" s="122">
        <v>0</v>
      </c>
      <c r="N557" s="122">
        <v>0</v>
      </c>
      <c r="O557" s="122">
        <v>0</v>
      </c>
      <c r="P557" s="122">
        <v>0</v>
      </c>
      <c r="Q557" s="122">
        <v>0</v>
      </c>
      <c r="R557" s="122">
        <v>0</v>
      </c>
      <c r="S557" s="122">
        <v>0</v>
      </c>
      <c r="T557" s="122">
        <v>0</v>
      </c>
      <c r="U557" s="122">
        <v>0</v>
      </c>
      <c r="V557" s="122">
        <v>0</v>
      </c>
      <c r="W557" s="122">
        <v>0</v>
      </c>
      <c r="X557" s="122">
        <v>0</v>
      </c>
      <c r="Y557" s="122">
        <v>0</v>
      </c>
      <c r="Z557" s="122">
        <v>0</v>
      </c>
      <c r="AA557" s="122">
        <v>0</v>
      </c>
      <c r="AB557" s="122">
        <v>0</v>
      </c>
      <c r="AC557" s="122">
        <v>0</v>
      </c>
      <c r="AD557" s="122">
        <v>0</v>
      </c>
      <c r="AE557" s="122">
        <v>0</v>
      </c>
      <c r="AF557" s="122">
        <v>0</v>
      </c>
      <c r="AG557" s="122">
        <v>0</v>
      </c>
      <c r="AH557" s="122">
        <v>0</v>
      </c>
      <c r="AI557" s="122">
        <v>0</v>
      </c>
      <c r="AJ557" s="122">
        <v>0</v>
      </c>
      <c r="AK557" s="122">
        <v>0</v>
      </c>
      <c r="AL557" s="122">
        <v>0</v>
      </c>
    </row>
    <row r="558" spans="1:38" hidden="1" x14ac:dyDescent="0.25">
      <c r="A558" s="122" t="s">
        <v>1977</v>
      </c>
      <c r="B558" s="122">
        <v>1</v>
      </c>
      <c r="C558" s="122" t="s">
        <v>2147</v>
      </c>
      <c r="D558" s="122" t="s">
        <v>2086</v>
      </c>
      <c r="E558" s="122">
        <v>12</v>
      </c>
      <c r="F558" s="122">
        <v>0</v>
      </c>
      <c r="G558" s="122">
        <v>0</v>
      </c>
      <c r="H558" s="122">
        <v>0</v>
      </c>
      <c r="I558" s="122">
        <v>0</v>
      </c>
      <c r="J558" s="122">
        <v>0</v>
      </c>
      <c r="K558" s="122">
        <v>0</v>
      </c>
      <c r="L558" s="122">
        <v>0</v>
      </c>
      <c r="M558" s="122">
        <v>0</v>
      </c>
      <c r="N558" s="122">
        <v>0</v>
      </c>
      <c r="O558" s="122">
        <v>0</v>
      </c>
      <c r="P558" s="122">
        <v>0</v>
      </c>
      <c r="Q558" s="122">
        <v>0</v>
      </c>
      <c r="R558" s="122">
        <v>0</v>
      </c>
      <c r="S558" s="122">
        <v>0</v>
      </c>
      <c r="T558" s="122">
        <v>0</v>
      </c>
      <c r="U558" s="122">
        <v>0</v>
      </c>
      <c r="V558" s="122">
        <v>0</v>
      </c>
      <c r="W558" s="122">
        <v>0</v>
      </c>
      <c r="X558" s="122">
        <v>0</v>
      </c>
      <c r="Y558" s="122">
        <v>0</v>
      </c>
      <c r="Z558" s="122">
        <v>0</v>
      </c>
      <c r="AA558" s="122">
        <v>0</v>
      </c>
      <c r="AB558" s="122">
        <v>0</v>
      </c>
      <c r="AC558" s="122">
        <v>0</v>
      </c>
      <c r="AD558" s="122">
        <v>0</v>
      </c>
      <c r="AE558" s="122">
        <v>0</v>
      </c>
      <c r="AF558" s="122">
        <v>0</v>
      </c>
      <c r="AG558" s="122">
        <v>0</v>
      </c>
      <c r="AH558" s="122">
        <v>0</v>
      </c>
      <c r="AI558" s="122">
        <v>0</v>
      </c>
      <c r="AJ558" s="122">
        <v>0</v>
      </c>
      <c r="AK558" s="122">
        <v>0</v>
      </c>
      <c r="AL558" s="122">
        <v>0</v>
      </c>
    </row>
    <row r="559" spans="1:38" hidden="1" x14ac:dyDescent="0.25">
      <c r="A559" s="122" t="s">
        <v>1977</v>
      </c>
      <c r="B559" s="122">
        <v>1</v>
      </c>
      <c r="C559" s="122" t="s">
        <v>2147</v>
      </c>
      <c r="D559" s="122" t="s">
        <v>2087</v>
      </c>
      <c r="E559" s="122">
        <v>12</v>
      </c>
      <c r="F559" s="122">
        <v>9.9237858330100001E-2</v>
      </c>
      <c r="G559" s="122">
        <v>9.9749396318800004E-2</v>
      </c>
      <c r="H559" s="122">
        <v>0.1735669818477</v>
      </c>
      <c r="I559" s="122">
        <v>0.29866050013099998</v>
      </c>
      <c r="J559" s="122">
        <v>0.30995786495970001</v>
      </c>
      <c r="K559" s="122">
        <v>0.27832065983740001</v>
      </c>
      <c r="L559" s="122">
        <v>0.27012018522370002</v>
      </c>
      <c r="M559" s="122">
        <v>0.1101721650166</v>
      </c>
      <c r="N559" s="122">
        <v>0.2230527114152</v>
      </c>
      <c r="O559" s="122">
        <v>0.24729220731939999</v>
      </c>
      <c r="P559" s="122">
        <v>0.23599039885879999</v>
      </c>
      <c r="Q559" s="122">
        <v>0.2063260691696</v>
      </c>
      <c r="R559" s="122">
        <v>0.22083569547599999</v>
      </c>
      <c r="S559" s="122">
        <v>0.22083559479129999</v>
      </c>
      <c r="T559" s="122">
        <v>8.4988929788999995E-2</v>
      </c>
      <c r="U559" s="122">
        <v>0.114334258918</v>
      </c>
      <c r="V559" s="122">
        <v>9.6443048201500001E-2</v>
      </c>
      <c r="W559" s="122">
        <v>0.157632227485</v>
      </c>
      <c r="X559" s="122">
        <v>0.13995838956340001</v>
      </c>
      <c r="Y559" s="122">
        <v>4.6564438383999998E-2</v>
      </c>
      <c r="Z559" s="122">
        <v>0</v>
      </c>
      <c r="AA559" s="122">
        <v>0</v>
      </c>
      <c r="AB559" s="122">
        <v>0</v>
      </c>
      <c r="AC559" s="122">
        <v>0</v>
      </c>
      <c r="AD559" s="122">
        <v>0</v>
      </c>
      <c r="AE559" s="122">
        <v>0</v>
      </c>
      <c r="AF559" s="122">
        <v>0</v>
      </c>
      <c r="AG559" s="122">
        <v>0</v>
      </c>
      <c r="AH559" s="122">
        <v>0</v>
      </c>
      <c r="AI559" s="122">
        <v>0</v>
      </c>
      <c r="AJ559" s="122">
        <v>0</v>
      </c>
      <c r="AK559" s="122">
        <v>0</v>
      </c>
      <c r="AL559" s="122">
        <v>0</v>
      </c>
    </row>
    <row r="560" spans="1:38" hidden="1" x14ac:dyDescent="0.25">
      <c r="A560" s="122" t="s">
        <v>1977</v>
      </c>
      <c r="B560" s="122">
        <v>1</v>
      </c>
      <c r="C560" s="122" t="s">
        <v>2147</v>
      </c>
      <c r="D560" s="122" t="s">
        <v>2088</v>
      </c>
      <c r="E560" s="122">
        <v>12</v>
      </c>
      <c r="F560" s="122">
        <v>0</v>
      </c>
      <c r="G560" s="122">
        <v>0</v>
      </c>
      <c r="H560" s="122">
        <v>0</v>
      </c>
      <c r="I560" s="122">
        <v>0</v>
      </c>
      <c r="J560" s="122">
        <v>0</v>
      </c>
      <c r="K560" s="122">
        <v>0</v>
      </c>
      <c r="L560" s="122">
        <v>0</v>
      </c>
      <c r="M560" s="122">
        <v>0</v>
      </c>
      <c r="N560" s="122">
        <v>0</v>
      </c>
      <c r="O560" s="122">
        <v>0</v>
      </c>
      <c r="P560" s="122">
        <v>0</v>
      </c>
      <c r="Q560" s="122">
        <v>0</v>
      </c>
      <c r="R560" s="122">
        <v>0</v>
      </c>
      <c r="S560" s="122">
        <v>0</v>
      </c>
      <c r="T560" s="122">
        <v>0</v>
      </c>
      <c r="U560" s="122">
        <v>0</v>
      </c>
      <c r="V560" s="122">
        <v>0</v>
      </c>
      <c r="W560" s="122">
        <v>0</v>
      </c>
      <c r="X560" s="122">
        <v>0</v>
      </c>
      <c r="Y560" s="122">
        <v>0</v>
      </c>
      <c r="Z560" s="122">
        <v>0</v>
      </c>
      <c r="AA560" s="122">
        <v>0</v>
      </c>
      <c r="AB560" s="122">
        <v>0</v>
      </c>
      <c r="AC560" s="122">
        <v>0</v>
      </c>
      <c r="AD560" s="122">
        <v>0</v>
      </c>
      <c r="AE560" s="122">
        <v>0</v>
      </c>
      <c r="AF560" s="122">
        <v>0</v>
      </c>
      <c r="AG560" s="122">
        <v>0</v>
      </c>
      <c r="AH560" s="122">
        <v>0</v>
      </c>
      <c r="AI560" s="122">
        <v>0</v>
      </c>
      <c r="AJ560" s="122">
        <v>0</v>
      </c>
      <c r="AK560" s="122">
        <v>0</v>
      </c>
      <c r="AL560" s="122">
        <v>0</v>
      </c>
    </row>
    <row r="561" spans="1:38" hidden="1" x14ac:dyDescent="0.25">
      <c r="A561" s="122" t="s">
        <v>1977</v>
      </c>
      <c r="B561" s="122">
        <v>1</v>
      </c>
      <c r="C561" s="122" t="s">
        <v>2147</v>
      </c>
      <c r="D561" s="122" t="s">
        <v>2089</v>
      </c>
      <c r="E561" s="122">
        <v>12</v>
      </c>
      <c r="F561" s="122">
        <v>0</v>
      </c>
      <c r="G561" s="122">
        <v>0</v>
      </c>
      <c r="H561" s="122">
        <v>0</v>
      </c>
      <c r="I561" s="122">
        <v>0</v>
      </c>
      <c r="J561" s="122">
        <v>0</v>
      </c>
      <c r="K561" s="122">
        <v>0</v>
      </c>
      <c r="L561" s="122">
        <v>0</v>
      </c>
      <c r="M561" s="122">
        <v>0</v>
      </c>
      <c r="N561" s="122">
        <v>0</v>
      </c>
      <c r="O561" s="122">
        <v>0</v>
      </c>
      <c r="P561" s="122">
        <v>0</v>
      </c>
      <c r="Q561" s="122">
        <v>0</v>
      </c>
      <c r="R561" s="122">
        <v>0</v>
      </c>
      <c r="S561" s="122">
        <v>0</v>
      </c>
      <c r="T561" s="122">
        <v>0</v>
      </c>
      <c r="U561" s="122">
        <v>0</v>
      </c>
      <c r="V561" s="122">
        <v>0</v>
      </c>
      <c r="W561" s="122">
        <v>0</v>
      </c>
      <c r="X561" s="122">
        <v>0</v>
      </c>
      <c r="Y561" s="122">
        <v>0</v>
      </c>
      <c r="Z561" s="122">
        <v>0</v>
      </c>
      <c r="AA561" s="122">
        <v>0</v>
      </c>
      <c r="AB561" s="122">
        <v>0</v>
      </c>
      <c r="AC561" s="122">
        <v>0</v>
      </c>
      <c r="AD561" s="122">
        <v>0</v>
      </c>
      <c r="AE561" s="122">
        <v>0</v>
      </c>
      <c r="AF561" s="122">
        <v>0</v>
      </c>
      <c r="AG561" s="122">
        <v>0</v>
      </c>
      <c r="AH561" s="122">
        <v>0</v>
      </c>
      <c r="AI561" s="122">
        <v>0</v>
      </c>
      <c r="AJ561" s="122">
        <v>0</v>
      </c>
      <c r="AK561" s="122">
        <v>0</v>
      </c>
      <c r="AL561" s="122">
        <v>0</v>
      </c>
    </row>
    <row r="562" spans="1:38" hidden="1" x14ac:dyDescent="0.25">
      <c r="A562" s="122" t="s">
        <v>1977</v>
      </c>
      <c r="B562" s="122">
        <v>1</v>
      </c>
      <c r="C562" s="122" t="s">
        <v>2147</v>
      </c>
      <c r="D562" s="122" t="s">
        <v>2136</v>
      </c>
      <c r="E562" s="122">
        <v>12</v>
      </c>
      <c r="F562" s="122">
        <v>0</v>
      </c>
      <c r="G562" s="122">
        <v>0</v>
      </c>
      <c r="H562" s="122">
        <v>0</v>
      </c>
      <c r="I562" s="122">
        <v>0</v>
      </c>
      <c r="J562" s="122">
        <v>0</v>
      </c>
      <c r="K562" s="122">
        <v>0</v>
      </c>
      <c r="L562" s="122">
        <v>0</v>
      </c>
      <c r="M562" s="122">
        <v>0</v>
      </c>
      <c r="N562" s="122">
        <v>0</v>
      </c>
      <c r="O562" s="122">
        <v>0</v>
      </c>
      <c r="P562" s="122">
        <v>0</v>
      </c>
      <c r="Q562" s="122">
        <v>0</v>
      </c>
      <c r="R562" s="122">
        <v>0</v>
      </c>
      <c r="S562" s="122">
        <v>0</v>
      </c>
      <c r="T562" s="122">
        <v>0</v>
      </c>
      <c r="U562" s="122">
        <v>0</v>
      </c>
      <c r="V562" s="122">
        <v>0</v>
      </c>
      <c r="W562" s="122">
        <v>0</v>
      </c>
      <c r="X562" s="122">
        <v>0</v>
      </c>
      <c r="Y562" s="122">
        <v>0</v>
      </c>
      <c r="Z562" s="122">
        <v>0</v>
      </c>
      <c r="AA562" s="122">
        <v>0</v>
      </c>
      <c r="AB562" s="122">
        <v>0</v>
      </c>
      <c r="AC562" s="122">
        <v>0</v>
      </c>
      <c r="AD562" s="122">
        <v>0</v>
      </c>
      <c r="AE562" s="122">
        <v>0</v>
      </c>
      <c r="AF562" s="122">
        <v>0</v>
      </c>
      <c r="AG562" s="122">
        <v>0</v>
      </c>
      <c r="AH562" s="122">
        <v>0</v>
      </c>
      <c r="AI562" s="122">
        <v>0</v>
      </c>
      <c r="AJ562" s="122">
        <v>0</v>
      </c>
      <c r="AK562" s="122">
        <v>0</v>
      </c>
      <c r="AL562" s="122">
        <v>0</v>
      </c>
    </row>
    <row r="563" spans="1:38" hidden="1" x14ac:dyDescent="0.25">
      <c r="A563" s="122" t="s">
        <v>1977</v>
      </c>
      <c r="B563" s="122">
        <v>1</v>
      </c>
      <c r="C563" s="122" t="s">
        <v>2147</v>
      </c>
      <c r="D563" s="122" t="s">
        <v>2090</v>
      </c>
      <c r="E563" s="122">
        <v>12</v>
      </c>
      <c r="F563" s="122">
        <v>0</v>
      </c>
      <c r="G563" s="122">
        <v>0</v>
      </c>
      <c r="H563" s="122">
        <v>0</v>
      </c>
      <c r="I563" s="122">
        <v>0</v>
      </c>
      <c r="J563" s="122">
        <v>0</v>
      </c>
      <c r="K563" s="122">
        <v>0</v>
      </c>
      <c r="L563" s="122">
        <v>0</v>
      </c>
      <c r="M563" s="122">
        <v>0</v>
      </c>
      <c r="N563" s="122">
        <v>0</v>
      </c>
      <c r="O563" s="122">
        <v>0</v>
      </c>
      <c r="P563" s="122">
        <v>0</v>
      </c>
      <c r="Q563" s="122">
        <v>0</v>
      </c>
      <c r="R563" s="122">
        <v>0</v>
      </c>
      <c r="S563" s="122">
        <v>0</v>
      </c>
      <c r="T563" s="122">
        <v>0</v>
      </c>
      <c r="U563" s="122">
        <v>0</v>
      </c>
      <c r="V563" s="122">
        <v>0</v>
      </c>
      <c r="W563" s="122">
        <v>0</v>
      </c>
      <c r="X563" s="122">
        <v>0</v>
      </c>
      <c r="Y563" s="122">
        <v>0</v>
      </c>
      <c r="Z563" s="122">
        <v>0</v>
      </c>
      <c r="AA563" s="122">
        <v>0</v>
      </c>
      <c r="AB563" s="122">
        <v>0</v>
      </c>
      <c r="AC563" s="122">
        <v>0</v>
      </c>
      <c r="AD563" s="122">
        <v>0</v>
      </c>
      <c r="AE563" s="122">
        <v>0</v>
      </c>
      <c r="AF563" s="122">
        <v>0</v>
      </c>
      <c r="AG563" s="122">
        <v>0</v>
      </c>
      <c r="AH563" s="122">
        <v>0</v>
      </c>
      <c r="AI563" s="122">
        <v>0</v>
      </c>
      <c r="AJ563" s="122">
        <v>0</v>
      </c>
      <c r="AK563" s="122">
        <v>0</v>
      </c>
      <c r="AL563" s="122">
        <v>0</v>
      </c>
    </row>
    <row r="564" spans="1:38" hidden="1" x14ac:dyDescent="0.25">
      <c r="A564" s="122" t="s">
        <v>1977</v>
      </c>
      <c r="B564" s="122">
        <v>1</v>
      </c>
      <c r="C564" s="122" t="s">
        <v>2147</v>
      </c>
      <c r="D564" s="122" t="s">
        <v>2091</v>
      </c>
      <c r="E564" s="122">
        <v>12</v>
      </c>
      <c r="F564" s="122">
        <v>0.30950527544470002</v>
      </c>
      <c r="G564" s="122">
        <v>0.34830351998269998</v>
      </c>
      <c r="H564" s="122">
        <v>0.3341680383683</v>
      </c>
      <c r="I564" s="122">
        <v>0.291742884885</v>
      </c>
      <c r="J564" s="122">
        <v>0.29989941833729999</v>
      </c>
      <c r="K564" s="122">
        <v>0.31270902324479999</v>
      </c>
      <c r="L564" s="122">
        <v>0.32352468630949999</v>
      </c>
      <c r="M564" s="122">
        <v>0.33305612478949997</v>
      </c>
      <c r="N564" s="122">
        <v>0.33608115047089998</v>
      </c>
      <c r="O564" s="122">
        <v>0.35780994087079998</v>
      </c>
      <c r="P564" s="122">
        <v>0.35073038503839998</v>
      </c>
      <c r="Q564" s="122">
        <v>0.31441755142060002</v>
      </c>
      <c r="R564" s="122">
        <v>0.31076662559180002</v>
      </c>
      <c r="S564" s="122">
        <v>0.30670527269289999</v>
      </c>
      <c r="T564" s="122">
        <v>0.35355394792240002</v>
      </c>
      <c r="U564" s="122">
        <v>0.32614254414389998</v>
      </c>
      <c r="V564" s="122">
        <v>0.33471410846409999</v>
      </c>
      <c r="W564" s="122">
        <v>0.33347973459050001</v>
      </c>
      <c r="X564" s="122">
        <v>0.2960897485874</v>
      </c>
      <c r="Y564" s="122">
        <v>0.29851411004419998</v>
      </c>
      <c r="Z564" s="122">
        <v>0.34650758140690002</v>
      </c>
      <c r="AA564" s="122">
        <v>0.33145198536289999</v>
      </c>
      <c r="AB564" s="122">
        <v>0.32822530004860001</v>
      </c>
      <c r="AC564" s="122">
        <v>0.33007361046900002</v>
      </c>
      <c r="AD564" s="122">
        <v>0.32016600776370002</v>
      </c>
      <c r="AE564" s="122">
        <v>0.33657918806729997</v>
      </c>
      <c r="AF564" s="122">
        <v>0.32820657144870002</v>
      </c>
      <c r="AG564" s="122">
        <v>0.32606089666749999</v>
      </c>
      <c r="AH564" s="122">
        <v>0.29949729186259999</v>
      </c>
      <c r="AI564" s="122">
        <v>0.29561669316849998</v>
      </c>
      <c r="AJ564" s="122">
        <v>0.26709677419349998</v>
      </c>
      <c r="AK564" s="122">
        <v>0.29419354838709999</v>
      </c>
      <c r="AL564" s="122">
        <v>0</v>
      </c>
    </row>
    <row r="565" spans="1:38" hidden="1" x14ac:dyDescent="0.25">
      <c r="A565" s="122" t="s">
        <v>1977</v>
      </c>
      <c r="B565" s="122">
        <v>1</v>
      </c>
      <c r="C565" s="122" t="s">
        <v>2147</v>
      </c>
      <c r="D565" s="122" t="s">
        <v>2092</v>
      </c>
      <c r="E565" s="122">
        <v>12</v>
      </c>
      <c r="F565" s="122">
        <v>0</v>
      </c>
      <c r="G565" s="122">
        <v>0</v>
      </c>
      <c r="H565" s="122">
        <v>0</v>
      </c>
      <c r="I565" s="122">
        <v>0</v>
      </c>
      <c r="J565" s="122">
        <v>0</v>
      </c>
      <c r="K565" s="122">
        <v>0</v>
      </c>
      <c r="L565" s="122">
        <v>0</v>
      </c>
      <c r="M565" s="122">
        <v>0</v>
      </c>
      <c r="N565" s="122">
        <v>0</v>
      </c>
      <c r="O565" s="122">
        <v>0</v>
      </c>
      <c r="P565" s="122">
        <v>0</v>
      </c>
      <c r="Q565" s="122">
        <v>0</v>
      </c>
      <c r="R565" s="122">
        <v>0</v>
      </c>
      <c r="S565" s="122">
        <v>0</v>
      </c>
      <c r="T565" s="122">
        <v>0</v>
      </c>
      <c r="U565" s="122">
        <v>0</v>
      </c>
      <c r="V565" s="122">
        <v>0</v>
      </c>
      <c r="W565" s="122">
        <v>0</v>
      </c>
      <c r="X565" s="122">
        <v>0</v>
      </c>
      <c r="Y565" s="122">
        <v>0</v>
      </c>
      <c r="Z565" s="122">
        <v>0</v>
      </c>
      <c r="AA565" s="122">
        <v>0</v>
      </c>
      <c r="AB565" s="122">
        <v>0</v>
      </c>
      <c r="AC565" s="122">
        <v>0</v>
      </c>
      <c r="AD565" s="122">
        <v>0</v>
      </c>
      <c r="AE565" s="122">
        <v>0</v>
      </c>
      <c r="AF565" s="122">
        <v>0</v>
      </c>
      <c r="AG565" s="122">
        <v>0</v>
      </c>
      <c r="AH565" s="122">
        <v>0</v>
      </c>
      <c r="AI565" s="122">
        <v>0</v>
      </c>
      <c r="AJ565" s="122">
        <v>0</v>
      </c>
      <c r="AK565" s="122">
        <v>0</v>
      </c>
      <c r="AL565" s="122">
        <v>0</v>
      </c>
    </row>
    <row r="566" spans="1:38" hidden="1" x14ac:dyDescent="0.25">
      <c r="A566" s="122" t="s">
        <v>1977</v>
      </c>
      <c r="B566" s="122">
        <v>1</v>
      </c>
      <c r="C566" s="122" t="s">
        <v>2147</v>
      </c>
      <c r="D566" s="122" t="s">
        <v>2093</v>
      </c>
      <c r="E566" s="122">
        <v>12</v>
      </c>
      <c r="F566" s="122">
        <v>0.35646273649780003</v>
      </c>
      <c r="G566" s="122">
        <v>0.36841579109479999</v>
      </c>
      <c r="H566" s="122">
        <v>0.39912062742560001</v>
      </c>
      <c r="I566" s="122">
        <v>0.36441887662959999</v>
      </c>
      <c r="J566" s="122">
        <v>0.33245821973049999</v>
      </c>
      <c r="K566" s="122">
        <v>0.34588444024920001</v>
      </c>
      <c r="L566" s="122">
        <v>0.3570684280102</v>
      </c>
      <c r="M566" s="122">
        <v>0.36680751028440001</v>
      </c>
      <c r="N566" s="122">
        <v>0.36937220782890001</v>
      </c>
      <c r="O566" s="122">
        <v>0.3924582033015</v>
      </c>
      <c r="P566" s="122">
        <v>0.38393372112200003</v>
      </c>
      <c r="Q566" s="122">
        <v>0.34351972042680001</v>
      </c>
      <c r="R566" s="122">
        <v>0.33889156213720001</v>
      </c>
      <c r="S566" s="122">
        <v>0.33384733222320001</v>
      </c>
      <c r="T566" s="122">
        <v>0.3841499626464</v>
      </c>
      <c r="U566" s="122">
        <v>0.35436641815640002</v>
      </c>
      <c r="V566" s="122">
        <v>0.36378885093669999</v>
      </c>
      <c r="W566" s="122">
        <v>0.38532322274109998</v>
      </c>
      <c r="X566" s="122">
        <v>0.34212050782159997</v>
      </c>
      <c r="Y566" s="122">
        <v>0.34492176580740003</v>
      </c>
      <c r="Z566" s="122">
        <v>0.40037640708779998</v>
      </c>
      <c r="AA566" s="122">
        <v>0.38298023518820001</v>
      </c>
      <c r="AB566" s="122">
        <v>0.37925192232499999</v>
      </c>
      <c r="AC566" s="122">
        <v>0.38138757512179999</v>
      </c>
      <c r="AD566" s="122">
        <v>0.36993971485299998</v>
      </c>
      <c r="AE566" s="122">
        <v>0.38890452402730002</v>
      </c>
      <c r="AF566" s="122">
        <v>0.37923028213609999</v>
      </c>
      <c r="AG566" s="122">
        <v>0.37675103606530003</v>
      </c>
      <c r="AH566" s="122">
        <v>0.3460577952194</v>
      </c>
      <c r="AI566" s="122">
        <v>0.34157391017369998</v>
      </c>
      <c r="AJ566" s="122">
        <v>0.30862022228250002</v>
      </c>
      <c r="AK566" s="122">
        <v>0.33992952019520001</v>
      </c>
      <c r="AL566" s="122">
        <v>0</v>
      </c>
    </row>
    <row r="567" spans="1:38" hidden="1" x14ac:dyDescent="0.25">
      <c r="A567" s="122" t="s">
        <v>1977</v>
      </c>
      <c r="B567" s="122">
        <v>1</v>
      </c>
      <c r="C567" s="122" t="s">
        <v>2147</v>
      </c>
      <c r="D567" s="122" t="s">
        <v>2094</v>
      </c>
      <c r="E567" s="122">
        <v>12</v>
      </c>
      <c r="F567" s="122">
        <v>0</v>
      </c>
      <c r="G567" s="122">
        <v>0</v>
      </c>
      <c r="H567" s="122">
        <v>0</v>
      </c>
      <c r="I567" s="122">
        <v>0</v>
      </c>
      <c r="J567" s="122">
        <v>0</v>
      </c>
      <c r="K567" s="122">
        <v>0</v>
      </c>
      <c r="L567" s="122">
        <v>0</v>
      </c>
      <c r="M567" s="122">
        <v>0</v>
      </c>
      <c r="N567" s="122">
        <v>0</v>
      </c>
      <c r="O567" s="122">
        <v>0</v>
      </c>
      <c r="P567" s="122">
        <v>0</v>
      </c>
      <c r="Q567" s="122">
        <v>0</v>
      </c>
      <c r="R567" s="122">
        <v>0</v>
      </c>
      <c r="S567" s="122">
        <v>0</v>
      </c>
      <c r="T567" s="122">
        <v>0</v>
      </c>
      <c r="U567" s="122">
        <v>0</v>
      </c>
      <c r="V567" s="122">
        <v>0</v>
      </c>
      <c r="W567" s="122">
        <v>0</v>
      </c>
      <c r="X567" s="122">
        <v>0</v>
      </c>
      <c r="Y567" s="122">
        <v>0</v>
      </c>
      <c r="Z567" s="122">
        <v>0</v>
      </c>
      <c r="AA567" s="122">
        <v>0</v>
      </c>
      <c r="AB567" s="122">
        <v>0</v>
      </c>
      <c r="AC567" s="122">
        <v>0</v>
      </c>
      <c r="AD567" s="122">
        <v>0</v>
      </c>
      <c r="AE567" s="122">
        <v>0</v>
      </c>
      <c r="AF567" s="122">
        <v>0</v>
      </c>
      <c r="AG567" s="122">
        <v>0</v>
      </c>
      <c r="AH567" s="122">
        <v>0</v>
      </c>
      <c r="AI567" s="122">
        <v>0</v>
      </c>
      <c r="AJ567" s="122">
        <v>0</v>
      </c>
      <c r="AK567" s="122">
        <v>0</v>
      </c>
      <c r="AL567" s="122">
        <v>0</v>
      </c>
    </row>
    <row r="568" spans="1:38" hidden="1" x14ac:dyDescent="0.25">
      <c r="A568" s="122" t="s">
        <v>1977</v>
      </c>
      <c r="B568" s="122">
        <v>1</v>
      </c>
      <c r="C568" s="122" t="s">
        <v>2147</v>
      </c>
      <c r="D568" s="122" t="s">
        <v>2095</v>
      </c>
      <c r="E568" s="122">
        <v>12</v>
      </c>
      <c r="F568" s="122">
        <v>8.3644547578899997E-2</v>
      </c>
      <c r="G568" s="122">
        <v>8.6532315339599999E-2</v>
      </c>
      <c r="H568" s="122">
        <v>8.7526845033799996E-2</v>
      </c>
      <c r="I568" s="122">
        <v>9.1847191371599995E-2</v>
      </c>
      <c r="J568" s="122">
        <v>0.1027270905647</v>
      </c>
      <c r="K568" s="122">
        <v>9.83622872629E-2</v>
      </c>
      <c r="L568" s="122">
        <v>9.3256999116700004E-2</v>
      </c>
      <c r="M568" s="122">
        <v>9.7833056209699995E-2</v>
      </c>
      <c r="N568" s="122">
        <v>0.13002432545010001</v>
      </c>
      <c r="O568" s="122">
        <v>0.1230221427887</v>
      </c>
      <c r="P568" s="122">
        <v>0.1186852225785</v>
      </c>
      <c r="Q568" s="122">
        <v>0.1101105040629</v>
      </c>
      <c r="R568" s="122">
        <v>0.1164913668445</v>
      </c>
      <c r="S568" s="122">
        <v>0.1132317547605</v>
      </c>
      <c r="T568" s="122">
        <v>0.1207139447866</v>
      </c>
      <c r="U568" s="122">
        <v>0.1169009152019</v>
      </c>
      <c r="V568" s="122">
        <v>0.10689594577479999</v>
      </c>
      <c r="W568" s="122">
        <v>0.1124609830204</v>
      </c>
      <c r="X568" s="122">
        <v>0.10140801179429999</v>
      </c>
      <c r="Y568" s="122">
        <v>8.2529981988800002E-2</v>
      </c>
      <c r="Z568" s="122">
        <v>0.1023355068168</v>
      </c>
      <c r="AA568" s="122">
        <v>0.10663449939690001</v>
      </c>
      <c r="AB568" s="122">
        <v>0.1075753920386</v>
      </c>
      <c r="AC568" s="122">
        <v>0.1000482509047</v>
      </c>
      <c r="AD568" s="122">
        <v>0.10255729794930001</v>
      </c>
      <c r="AE568" s="122">
        <v>0.1022436670688</v>
      </c>
      <c r="AF568" s="122">
        <v>9.9107358263000003E-2</v>
      </c>
      <c r="AG568" s="122">
        <v>0.1038118214717</v>
      </c>
      <c r="AH568" s="122">
        <v>0.10788902291919999</v>
      </c>
      <c r="AI568" s="122">
        <v>0.10349819059110001</v>
      </c>
      <c r="AJ568" s="122">
        <v>8.1857659831099994E-2</v>
      </c>
      <c r="AK568" s="122">
        <v>9.4089264173700005E-2</v>
      </c>
      <c r="AL568" s="122">
        <v>0</v>
      </c>
    </row>
    <row r="569" spans="1:38" hidden="1" x14ac:dyDescent="0.25">
      <c r="A569" s="122" t="s">
        <v>1977</v>
      </c>
      <c r="B569" s="122">
        <v>1</v>
      </c>
      <c r="C569" s="122" t="s">
        <v>2147</v>
      </c>
      <c r="D569" s="122" t="s">
        <v>2096</v>
      </c>
      <c r="E569" s="122">
        <v>12</v>
      </c>
      <c r="F569" s="122">
        <v>0.18040570628309999</v>
      </c>
      <c r="G569" s="122">
        <v>0.1830684837265</v>
      </c>
      <c r="H569" s="122">
        <v>0.1793768860429</v>
      </c>
      <c r="I569" s="122">
        <v>0.14986639778130001</v>
      </c>
      <c r="J569" s="122">
        <v>0.19011013072749999</v>
      </c>
      <c r="K569" s="122">
        <v>0.19270284643829999</v>
      </c>
      <c r="L569" s="122">
        <v>0.19827282386709999</v>
      </c>
      <c r="M569" s="122">
        <v>0.2061731383563</v>
      </c>
      <c r="N569" s="122">
        <v>0.2066862706832</v>
      </c>
      <c r="O569" s="122">
        <v>0.2139595977996</v>
      </c>
      <c r="P569" s="122">
        <v>0.20792842303860001</v>
      </c>
      <c r="Q569" s="122">
        <v>0.13700921409690001</v>
      </c>
      <c r="R569" s="122">
        <v>0.135679099823</v>
      </c>
      <c r="S569" s="122">
        <v>0.13550207166520001</v>
      </c>
      <c r="T569" s="122">
        <v>0.14783454385639999</v>
      </c>
      <c r="U569" s="122">
        <v>0.16004207358709999</v>
      </c>
      <c r="V569" s="122">
        <v>0.1603517016655</v>
      </c>
      <c r="W569" s="122">
        <v>0.15207683495159999</v>
      </c>
      <c r="X569" s="122">
        <v>0.13678512147739999</v>
      </c>
      <c r="Y569" s="122">
        <v>0.1426576688508</v>
      </c>
      <c r="Z569" s="122">
        <v>0.1636388637066</v>
      </c>
      <c r="AA569" s="122">
        <v>0.1605364921794</v>
      </c>
      <c r="AB569" s="122">
        <v>0.1596619508537</v>
      </c>
      <c r="AC569" s="122">
        <v>0.1624793903424</v>
      </c>
      <c r="AD569" s="122">
        <v>0.1956161153613</v>
      </c>
      <c r="AE569" s="122">
        <v>0.22298883905710001</v>
      </c>
      <c r="AF569" s="122">
        <v>0.22051392634299999</v>
      </c>
      <c r="AG569" s="122">
        <v>0.2173992233367</v>
      </c>
      <c r="AH569" s="122">
        <v>0.20289913413640001</v>
      </c>
      <c r="AI569" s="122">
        <v>0.20385340500179999</v>
      </c>
      <c r="AJ569" s="122">
        <v>0.18426610823190001</v>
      </c>
      <c r="AK569" s="122">
        <v>0.19617985184350001</v>
      </c>
      <c r="AL569" s="122">
        <v>0</v>
      </c>
    </row>
    <row r="570" spans="1:38" hidden="1" x14ac:dyDescent="0.25">
      <c r="A570" s="122" t="s">
        <v>1977</v>
      </c>
      <c r="B570" s="122">
        <v>1</v>
      </c>
      <c r="C570" s="122" t="s">
        <v>2147</v>
      </c>
      <c r="D570" s="122" t="s">
        <v>2097</v>
      </c>
      <c r="E570" s="122">
        <v>12</v>
      </c>
      <c r="F570" s="122">
        <v>6.2795303714427</v>
      </c>
      <c r="G570" s="122">
        <v>6.6430444738689003</v>
      </c>
      <c r="H570" s="122">
        <v>6.7877305917769997</v>
      </c>
      <c r="I570" s="122">
        <v>7.0626416825492004</v>
      </c>
      <c r="J570" s="122">
        <v>7.4181333453083997</v>
      </c>
      <c r="K570" s="122">
        <v>8.0320349212632003</v>
      </c>
      <c r="L570" s="122">
        <v>8.2929716178246995</v>
      </c>
      <c r="M570" s="122">
        <v>8.8367422146995001</v>
      </c>
      <c r="N570" s="122">
        <v>8.8745504342667001</v>
      </c>
      <c r="O570" s="122">
        <v>8.7336897623320002</v>
      </c>
      <c r="P570" s="122">
        <v>8.4204269210787999</v>
      </c>
      <c r="Q570" s="122">
        <v>6.9832795086069996</v>
      </c>
      <c r="R570" s="122">
        <v>7.0120932917904</v>
      </c>
      <c r="S570" s="122">
        <v>7.0274654390290001</v>
      </c>
      <c r="T570" s="122">
        <v>7.9777446134802998</v>
      </c>
      <c r="U570" s="122">
        <v>7.3911256845965996</v>
      </c>
      <c r="V570" s="122">
        <v>7.3845246435831999</v>
      </c>
      <c r="W570" s="122">
        <v>7.5138495627437001</v>
      </c>
      <c r="X570" s="122">
        <v>6.7098449070374997</v>
      </c>
      <c r="Y570" s="122">
        <v>6.3717931967353003</v>
      </c>
      <c r="Z570" s="122">
        <v>7.5203101391498004</v>
      </c>
      <c r="AA570" s="122">
        <v>7.3638845928011998</v>
      </c>
      <c r="AB570" s="122">
        <v>7.3202969738623</v>
      </c>
      <c r="AC570" s="122">
        <v>7.2323910132132001</v>
      </c>
      <c r="AD570" s="122">
        <v>7.2843895482957999</v>
      </c>
      <c r="AE570" s="122">
        <v>8.0382470518557998</v>
      </c>
      <c r="AF570" s="122">
        <v>8.2420357878356008</v>
      </c>
      <c r="AG570" s="122">
        <v>8.3583511888698006</v>
      </c>
      <c r="AH570" s="122">
        <v>8.1208596254711995</v>
      </c>
      <c r="AI570" s="122">
        <v>8.6934245467582993</v>
      </c>
      <c r="AJ570" s="122">
        <v>9.0526016983769004</v>
      </c>
      <c r="AK570" s="122">
        <v>10.2996029517663</v>
      </c>
      <c r="AL570" s="122">
        <v>0</v>
      </c>
    </row>
    <row r="571" spans="1:38" hidden="1" x14ac:dyDescent="0.25">
      <c r="A571" s="122" t="s">
        <v>1977</v>
      </c>
      <c r="B571" s="122">
        <v>1</v>
      </c>
      <c r="C571" s="122" t="s">
        <v>2147</v>
      </c>
      <c r="D571" s="122" t="s">
        <v>2098</v>
      </c>
      <c r="E571" s="122">
        <v>12</v>
      </c>
      <c r="F571" s="122">
        <v>0</v>
      </c>
      <c r="G571" s="122">
        <v>0</v>
      </c>
      <c r="H571" s="122">
        <v>0</v>
      </c>
      <c r="I571" s="122">
        <v>0</v>
      </c>
      <c r="J571" s="122">
        <v>0</v>
      </c>
      <c r="K571" s="122">
        <v>0</v>
      </c>
      <c r="L571" s="122">
        <v>0</v>
      </c>
      <c r="M571" s="122">
        <v>0</v>
      </c>
      <c r="N571" s="122">
        <v>0</v>
      </c>
      <c r="O571" s="122">
        <v>0</v>
      </c>
      <c r="P571" s="122">
        <v>0</v>
      </c>
      <c r="Q571" s="122">
        <v>0</v>
      </c>
      <c r="R571" s="122">
        <v>0</v>
      </c>
      <c r="S571" s="122">
        <v>0</v>
      </c>
      <c r="T571" s="122">
        <v>0</v>
      </c>
      <c r="U571" s="122">
        <v>0</v>
      </c>
      <c r="V571" s="122">
        <v>0</v>
      </c>
      <c r="W571" s="122">
        <v>0</v>
      </c>
      <c r="X571" s="122">
        <v>0</v>
      </c>
      <c r="Y571" s="122">
        <v>0</v>
      </c>
      <c r="Z571" s="122">
        <v>0</v>
      </c>
      <c r="AA571" s="122">
        <v>0</v>
      </c>
      <c r="AB571" s="122">
        <v>0</v>
      </c>
      <c r="AC571" s="122">
        <v>0</v>
      </c>
      <c r="AD571" s="122">
        <v>0</v>
      </c>
      <c r="AE571" s="122">
        <v>0</v>
      </c>
      <c r="AF571" s="122">
        <v>0</v>
      </c>
      <c r="AG571" s="122">
        <v>0</v>
      </c>
      <c r="AH571" s="122">
        <v>0</v>
      </c>
      <c r="AI571" s="122">
        <v>0</v>
      </c>
      <c r="AJ571" s="122">
        <v>0</v>
      </c>
      <c r="AK571" s="122">
        <v>0</v>
      </c>
      <c r="AL571" s="122">
        <v>0</v>
      </c>
    </row>
    <row r="572" spans="1:38" hidden="1" x14ac:dyDescent="0.25">
      <c r="A572" s="122" t="s">
        <v>1977</v>
      </c>
      <c r="B572" s="122">
        <v>1</v>
      </c>
      <c r="C572" s="122" t="s">
        <v>2147</v>
      </c>
      <c r="D572" s="122" t="s">
        <v>2099</v>
      </c>
      <c r="E572" s="122">
        <v>12</v>
      </c>
      <c r="F572" s="122">
        <v>0</v>
      </c>
      <c r="G572" s="122">
        <v>0</v>
      </c>
      <c r="H572" s="122">
        <v>0</v>
      </c>
      <c r="I572" s="122">
        <v>0</v>
      </c>
      <c r="J572" s="122">
        <v>0</v>
      </c>
      <c r="K572" s="122">
        <v>0</v>
      </c>
      <c r="L572" s="122">
        <v>0</v>
      </c>
      <c r="M572" s="122">
        <v>0</v>
      </c>
      <c r="N572" s="122">
        <v>0</v>
      </c>
      <c r="O572" s="122">
        <v>0</v>
      </c>
      <c r="P572" s="122">
        <v>0</v>
      </c>
      <c r="Q572" s="122">
        <v>0</v>
      </c>
      <c r="R572" s="122">
        <v>0</v>
      </c>
      <c r="S572" s="122">
        <v>0</v>
      </c>
      <c r="T572" s="122">
        <v>0</v>
      </c>
      <c r="U572" s="122">
        <v>0</v>
      </c>
      <c r="V572" s="122">
        <v>0</v>
      </c>
      <c r="W572" s="122">
        <v>0</v>
      </c>
      <c r="X572" s="122">
        <v>0</v>
      </c>
      <c r="Y572" s="122">
        <v>0</v>
      </c>
      <c r="Z572" s="122">
        <v>0</v>
      </c>
      <c r="AA572" s="122">
        <v>0</v>
      </c>
      <c r="AB572" s="122">
        <v>0</v>
      </c>
      <c r="AC572" s="122">
        <v>0</v>
      </c>
      <c r="AD572" s="122">
        <v>0</v>
      </c>
      <c r="AE572" s="122">
        <v>0</v>
      </c>
      <c r="AF572" s="122">
        <v>0</v>
      </c>
      <c r="AG572" s="122">
        <v>0</v>
      </c>
      <c r="AH572" s="122">
        <v>0</v>
      </c>
      <c r="AI572" s="122">
        <v>0</v>
      </c>
      <c r="AJ572" s="122">
        <v>0</v>
      </c>
      <c r="AK572" s="122">
        <v>0</v>
      </c>
      <c r="AL572" s="122">
        <v>0</v>
      </c>
    </row>
    <row r="573" spans="1:38" hidden="1" x14ac:dyDescent="0.25">
      <c r="A573" s="122" t="s">
        <v>1977</v>
      </c>
      <c r="B573" s="122">
        <v>1</v>
      </c>
      <c r="C573" s="122" t="s">
        <v>2147</v>
      </c>
      <c r="D573" s="122" t="s">
        <v>2100</v>
      </c>
      <c r="E573" s="122">
        <v>12</v>
      </c>
      <c r="F573" s="122">
        <v>0</v>
      </c>
      <c r="G573" s="122">
        <v>0</v>
      </c>
      <c r="H573" s="122">
        <v>0</v>
      </c>
      <c r="I573" s="122">
        <v>0</v>
      </c>
      <c r="J573" s="122">
        <v>0</v>
      </c>
      <c r="K573" s="122">
        <v>0</v>
      </c>
      <c r="L573" s="122">
        <v>0</v>
      </c>
      <c r="M573" s="122">
        <v>0</v>
      </c>
      <c r="N573" s="122">
        <v>0</v>
      </c>
      <c r="O573" s="122">
        <v>0</v>
      </c>
      <c r="P573" s="122">
        <v>0</v>
      </c>
      <c r="Q573" s="122">
        <v>0</v>
      </c>
      <c r="R573" s="122">
        <v>0</v>
      </c>
      <c r="S573" s="122">
        <v>0</v>
      </c>
      <c r="T573" s="122">
        <v>0</v>
      </c>
      <c r="U573" s="122">
        <v>0</v>
      </c>
      <c r="V573" s="122">
        <v>0</v>
      </c>
      <c r="W573" s="122">
        <v>0</v>
      </c>
      <c r="X573" s="122">
        <v>0</v>
      </c>
      <c r="Y573" s="122">
        <v>0</v>
      </c>
      <c r="Z573" s="122">
        <v>0</v>
      </c>
      <c r="AA573" s="122">
        <v>0</v>
      </c>
      <c r="AB573" s="122">
        <v>0</v>
      </c>
      <c r="AC573" s="122">
        <v>0</v>
      </c>
      <c r="AD573" s="122">
        <v>0</v>
      </c>
      <c r="AE573" s="122">
        <v>0</v>
      </c>
      <c r="AF573" s="122">
        <v>0</v>
      </c>
      <c r="AG573" s="122">
        <v>0</v>
      </c>
      <c r="AH573" s="122">
        <v>0</v>
      </c>
      <c r="AI573" s="122">
        <v>0</v>
      </c>
      <c r="AJ573" s="122">
        <v>0</v>
      </c>
      <c r="AK573" s="122">
        <v>0</v>
      </c>
      <c r="AL573" s="122">
        <v>0</v>
      </c>
    </row>
    <row r="574" spans="1:38" hidden="1" x14ac:dyDescent="0.25">
      <c r="A574" s="122" t="s">
        <v>1977</v>
      </c>
      <c r="B574" s="122">
        <v>1</v>
      </c>
      <c r="C574" s="122" t="s">
        <v>2147</v>
      </c>
      <c r="D574" s="122" t="s">
        <v>2101</v>
      </c>
      <c r="E574" s="122">
        <v>12</v>
      </c>
      <c r="F574" s="122">
        <v>0</v>
      </c>
      <c r="G574" s="122">
        <v>0</v>
      </c>
      <c r="H574" s="122">
        <v>0</v>
      </c>
      <c r="I574" s="122">
        <v>0</v>
      </c>
      <c r="J574" s="122">
        <v>0</v>
      </c>
      <c r="K574" s="122">
        <v>0</v>
      </c>
      <c r="L574" s="122">
        <v>0</v>
      </c>
      <c r="M574" s="122">
        <v>0</v>
      </c>
      <c r="N574" s="122">
        <v>0</v>
      </c>
      <c r="O574" s="122">
        <v>0</v>
      </c>
      <c r="P574" s="122">
        <v>0</v>
      </c>
      <c r="Q574" s="122">
        <v>0</v>
      </c>
      <c r="R574" s="122">
        <v>0</v>
      </c>
      <c r="S574" s="122">
        <v>0</v>
      </c>
      <c r="T574" s="122">
        <v>0</v>
      </c>
      <c r="U574" s="122">
        <v>0</v>
      </c>
      <c r="V574" s="122">
        <v>0</v>
      </c>
      <c r="W574" s="122">
        <v>0</v>
      </c>
      <c r="X574" s="122">
        <v>0</v>
      </c>
      <c r="Y574" s="122">
        <v>0</v>
      </c>
      <c r="Z574" s="122">
        <v>0</v>
      </c>
      <c r="AA574" s="122">
        <v>0</v>
      </c>
      <c r="AB574" s="122">
        <v>0</v>
      </c>
      <c r="AC574" s="122">
        <v>0</v>
      </c>
      <c r="AD574" s="122">
        <v>0</v>
      </c>
      <c r="AE574" s="122">
        <v>0</v>
      </c>
      <c r="AF574" s="122">
        <v>0</v>
      </c>
      <c r="AG574" s="122">
        <v>0</v>
      </c>
      <c r="AH574" s="122">
        <v>0</v>
      </c>
      <c r="AI574" s="122">
        <v>0</v>
      </c>
      <c r="AJ574" s="122">
        <v>0</v>
      </c>
      <c r="AK574" s="122">
        <v>0</v>
      </c>
      <c r="AL574" s="122">
        <v>0</v>
      </c>
    </row>
    <row r="575" spans="1:38" hidden="1" x14ac:dyDescent="0.25">
      <c r="A575" s="122" t="s">
        <v>1977</v>
      </c>
      <c r="B575" s="122">
        <v>1</v>
      </c>
      <c r="C575" s="122" t="s">
        <v>2147</v>
      </c>
      <c r="D575" s="122" t="s">
        <v>2102</v>
      </c>
      <c r="E575" s="122">
        <v>12</v>
      </c>
      <c r="F575" s="122">
        <v>0</v>
      </c>
      <c r="G575" s="122">
        <v>0</v>
      </c>
      <c r="H575" s="122">
        <v>0</v>
      </c>
      <c r="I575" s="122">
        <v>0</v>
      </c>
      <c r="J575" s="122">
        <v>0</v>
      </c>
      <c r="K575" s="122">
        <v>0</v>
      </c>
      <c r="L575" s="122">
        <v>0</v>
      </c>
      <c r="M575" s="122">
        <v>0</v>
      </c>
      <c r="N575" s="122">
        <v>0</v>
      </c>
      <c r="O575" s="122">
        <v>0</v>
      </c>
      <c r="P575" s="122">
        <v>0</v>
      </c>
      <c r="Q575" s="122">
        <v>0</v>
      </c>
      <c r="R575" s="122">
        <v>0</v>
      </c>
      <c r="S575" s="122">
        <v>0</v>
      </c>
      <c r="T575" s="122">
        <v>0</v>
      </c>
      <c r="U575" s="122">
        <v>0</v>
      </c>
      <c r="V575" s="122">
        <v>0</v>
      </c>
      <c r="W575" s="122">
        <v>0</v>
      </c>
      <c r="X575" s="122">
        <v>0</v>
      </c>
      <c r="Y575" s="122">
        <v>0</v>
      </c>
      <c r="Z575" s="122">
        <v>0</v>
      </c>
      <c r="AA575" s="122">
        <v>0</v>
      </c>
      <c r="AB575" s="122">
        <v>0</v>
      </c>
      <c r="AC575" s="122">
        <v>0</v>
      </c>
      <c r="AD575" s="122">
        <v>0</v>
      </c>
      <c r="AE575" s="122">
        <v>0</v>
      </c>
      <c r="AF575" s="122">
        <v>0</v>
      </c>
      <c r="AG575" s="122">
        <v>0</v>
      </c>
      <c r="AH575" s="122">
        <v>0</v>
      </c>
      <c r="AI575" s="122">
        <v>0</v>
      </c>
      <c r="AJ575" s="122">
        <v>0</v>
      </c>
      <c r="AK575" s="122">
        <v>0</v>
      </c>
      <c r="AL575" s="122">
        <v>0</v>
      </c>
    </row>
    <row r="576" spans="1:38" hidden="1" x14ac:dyDescent="0.25">
      <c r="A576" s="122" t="s">
        <v>1977</v>
      </c>
      <c r="B576" s="122">
        <v>1</v>
      </c>
      <c r="C576" s="122" t="s">
        <v>2147</v>
      </c>
      <c r="D576" s="122" t="s">
        <v>2103</v>
      </c>
      <c r="E576" s="122">
        <v>12</v>
      </c>
      <c r="F576" s="122">
        <v>0</v>
      </c>
      <c r="G576" s="122">
        <v>0</v>
      </c>
      <c r="H576" s="122">
        <v>0</v>
      </c>
      <c r="I576" s="122">
        <v>0</v>
      </c>
      <c r="J576" s="122">
        <v>0</v>
      </c>
      <c r="K576" s="122">
        <v>0</v>
      </c>
      <c r="L576" s="122">
        <v>0</v>
      </c>
      <c r="M576" s="122">
        <v>0</v>
      </c>
      <c r="N576" s="122">
        <v>0</v>
      </c>
      <c r="O576" s="122">
        <v>0</v>
      </c>
      <c r="P576" s="122">
        <v>0</v>
      </c>
      <c r="Q576" s="122">
        <v>0</v>
      </c>
      <c r="R576" s="122">
        <v>0</v>
      </c>
      <c r="S576" s="122">
        <v>0</v>
      </c>
      <c r="T576" s="122">
        <v>0</v>
      </c>
      <c r="U576" s="122">
        <v>0</v>
      </c>
      <c r="V576" s="122">
        <v>0</v>
      </c>
      <c r="W576" s="122">
        <v>0</v>
      </c>
      <c r="X576" s="122">
        <v>0</v>
      </c>
      <c r="Y576" s="122">
        <v>0</v>
      </c>
      <c r="Z576" s="122">
        <v>0</v>
      </c>
      <c r="AA576" s="122">
        <v>0</v>
      </c>
      <c r="AB576" s="122">
        <v>0</v>
      </c>
      <c r="AC576" s="122">
        <v>0</v>
      </c>
      <c r="AD576" s="122">
        <v>0</v>
      </c>
      <c r="AE576" s="122">
        <v>0</v>
      </c>
      <c r="AF576" s="122">
        <v>0</v>
      </c>
      <c r="AG576" s="122">
        <v>0</v>
      </c>
      <c r="AH576" s="122">
        <v>0</v>
      </c>
      <c r="AI576" s="122">
        <v>0</v>
      </c>
      <c r="AJ576" s="122">
        <v>0</v>
      </c>
      <c r="AK576" s="122">
        <v>0</v>
      </c>
      <c r="AL576" s="122">
        <v>0</v>
      </c>
    </row>
    <row r="577" spans="1:38" hidden="1" x14ac:dyDescent="0.25">
      <c r="A577" s="122" t="s">
        <v>1977</v>
      </c>
      <c r="B577" s="122">
        <v>1</v>
      </c>
      <c r="C577" s="122" t="s">
        <v>2147</v>
      </c>
      <c r="D577" s="122" t="s">
        <v>2137</v>
      </c>
      <c r="E577" s="122">
        <v>12</v>
      </c>
      <c r="F577" s="122">
        <v>0</v>
      </c>
      <c r="G577" s="122">
        <v>0</v>
      </c>
      <c r="H577" s="122">
        <v>0</v>
      </c>
      <c r="I577" s="122">
        <v>0</v>
      </c>
      <c r="J577" s="122">
        <v>0</v>
      </c>
      <c r="K577" s="122">
        <v>0</v>
      </c>
      <c r="L577" s="122">
        <v>0</v>
      </c>
      <c r="M577" s="122">
        <v>0</v>
      </c>
      <c r="N577" s="122">
        <v>0</v>
      </c>
      <c r="O577" s="122">
        <v>0</v>
      </c>
      <c r="P577" s="122">
        <v>0</v>
      </c>
      <c r="Q577" s="122">
        <v>0</v>
      </c>
      <c r="R577" s="122">
        <v>0</v>
      </c>
      <c r="S577" s="122">
        <v>0</v>
      </c>
      <c r="T577" s="122">
        <v>0</v>
      </c>
      <c r="U577" s="122">
        <v>0</v>
      </c>
      <c r="V577" s="122">
        <v>0</v>
      </c>
      <c r="W577" s="122">
        <v>0</v>
      </c>
      <c r="X577" s="122">
        <v>0</v>
      </c>
      <c r="Y577" s="122">
        <v>0</v>
      </c>
      <c r="Z577" s="122">
        <v>0</v>
      </c>
      <c r="AA577" s="122">
        <v>0</v>
      </c>
      <c r="AB577" s="122">
        <v>0</v>
      </c>
      <c r="AC577" s="122">
        <v>0</v>
      </c>
      <c r="AD577" s="122">
        <v>0</v>
      </c>
      <c r="AE577" s="122">
        <v>0</v>
      </c>
      <c r="AF577" s="122">
        <v>0</v>
      </c>
      <c r="AG577" s="122">
        <v>0</v>
      </c>
      <c r="AH577" s="122">
        <v>0</v>
      </c>
      <c r="AI577" s="122">
        <v>0</v>
      </c>
      <c r="AJ577" s="122">
        <v>0</v>
      </c>
      <c r="AK577" s="122">
        <v>0</v>
      </c>
      <c r="AL577" s="122">
        <v>0</v>
      </c>
    </row>
    <row r="578" spans="1:38" hidden="1" x14ac:dyDescent="0.25">
      <c r="A578" s="122" t="s">
        <v>1977</v>
      </c>
      <c r="B578" s="122">
        <v>1</v>
      </c>
      <c r="C578" s="122" t="s">
        <v>2147</v>
      </c>
      <c r="D578" s="122" t="s">
        <v>2104</v>
      </c>
      <c r="E578" s="122">
        <v>12</v>
      </c>
      <c r="F578" s="122">
        <v>0</v>
      </c>
      <c r="G578" s="122">
        <v>0</v>
      </c>
      <c r="H578" s="122">
        <v>0</v>
      </c>
      <c r="I578" s="122">
        <v>0</v>
      </c>
      <c r="J578" s="122">
        <v>0</v>
      </c>
      <c r="K578" s="122">
        <v>0</v>
      </c>
      <c r="L578" s="122">
        <v>0</v>
      </c>
      <c r="M578" s="122">
        <v>0</v>
      </c>
      <c r="N578" s="122">
        <v>0</v>
      </c>
      <c r="O578" s="122">
        <v>0</v>
      </c>
      <c r="P578" s="122">
        <v>0</v>
      </c>
      <c r="Q578" s="122">
        <v>0</v>
      </c>
      <c r="R578" s="122">
        <v>0</v>
      </c>
      <c r="S578" s="122">
        <v>0</v>
      </c>
      <c r="T578" s="122">
        <v>0</v>
      </c>
      <c r="U578" s="122">
        <v>0</v>
      </c>
      <c r="V578" s="122">
        <v>0</v>
      </c>
      <c r="W578" s="122">
        <v>0</v>
      </c>
      <c r="X578" s="122">
        <v>0</v>
      </c>
      <c r="Y578" s="122">
        <v>0</v>
      </c>
      <c r="Z578" s="122">
        <v>0</v>
      </c>
      <c r="AA578" s="122">
        <v>0</v>
      </c>
      <c r="AB578" s="122">
        <v>0</v>
      </c>
      <c r="AC578" s="122">
        <v>0</v>
      </c>
      <c r="AD578" s="122">
        <v>0</v>
      </c>
      <c r="AE578" s="122">
        <v>0</v>
      </c>
      <c r="AF578" s="122">
        <v>0</v>
      </c>
      <c r="AG578" s="122">
        <v>0</v>
      </c>
      <c r="AH578" s="122">
        <v>0</v>
      </c>
      <c r="AI578" s="122">
        <v>0</v>
      </c>
      <c r="AJ578" s="122">
        <v>0</v>
      </c>
      <c r="AK578" s="122">
        <v>0</v>
      </c>
      <c r="AL578" s="122">
        <v>0</v>
      </c>
    </row>
    <row r="579" spans="1:38" hidden="1" x14ac:dyDescent="0.25">
      <c r="A579" s="122" t="s">
        <v>1977</v>
      </c>
      <c r="B579" s="122">
        <v>1</v>
      </c>
      <c r="C579" s="122" t="s">
        <v>2147</v>
      </c>
      <c r="D579" s="122" t="s">
        <v>2105</v>
      </c>
      <c r="E579" s="122">
        <v>12</v>
      </c>
      <c r="F579" s="122">
        <v>0</v>
      </c>
      <c r="G579" s="122">
        <v>0</v>
      </c>
      <c r="H579" s="122">
        <v>0</v>
      </c>
      <c r="I579" s="122">
        <v>0</v>
      </c>
      <c r="J579" s="122">
        <v>0</v>
      </c>
      <c r="K579" s="122">
        <v>0</v>
      </c>
      <c r="L579" s="122">
        <v>0</v>
      </c>
      <c r="M579" s="122">
        <v>0</v>
      </c>
      <c r="N579" s="122">
        <v>0</v>
      </c>
      <c r="O579" s="122">
        <v>0</v>
      </c>
      <c r="P579" s="122">
        <v>0</v>
      </c>
      <c r="Q579" s="122">
        <v>0</v>
      </c>
      <c r="R579" s="122">
        <v>0</v>
      </c>
      <c r="S579" s="122">
        <v>0</v>
      </c>
      <c r="T579" s="122">
        <v>0</v>
      </c>
      <c r="U579" s="122">
        <v>0</v>
      </c>
      <c r="V579" s="122">
        <v>0</v>
      </c>
      <c r="W579" s="122">
        <v>0</v>
      </c>
      <c r="X579" s="122">
        <v>0</v>
      </c>
      <c r="Y579" s="122">
        <v>0</v>
      </c>
      <c r="Z579" s="122">
        <v>0</v>
      </c>
      <c r="AA579" s="122">
        <v>0</v>
      </c>
      <c r="AB579" s="122">
        <v>0</v>
      </c>
      <c r="AC579" s="122">
        <v>0</v>
      </c>
      <c r="AD579" s="122">
        <v>0</v>
      </c>
      <c r="AE579" s="122">
        <v>0</v>
      </c>
      <c r="AF579" s="122">
        <v>0</v>
      </c>
      <c r="AG579" s="122">
        <v>0</v>
      </c>
      <c r="AH579" s="122">
        <v>0</v>
      </c>
      <c r="AI579" s="122">
        <v>0</v>
      </c>
      <c r="AJ579" s="122">
        <v>0</v>
      </c>
      <c r="AK579" s="122">
        <v>0</v>
      </c>
      <c r="AL579" s="122">
        <v>0</v>
      </c>
    </row>
    <row r="580" spans="1:38" hidden="1" x14ac:dyDescent="0.25">
      <c r="A580" s="122" t="s">
        <v>1977</v>
      </c>
      <c r="B580" s="122">
        <v>1</v>
      </c>
      <c r="C580" s="122" t="s">
        <v>2147</v>
      </c>
      <c r="D580" s="122" t="s">
        <v>2106</v>
      </c>
      <c r="E580" s="122">
        <v>12</v>
      </c>
      <c r="F580" s="122">
        <v>0</v>
      </c>
      <c r="G580" s="122">
        <v>0</v>
      </c>
      <c r="H580" s="122">
        <v>0</v>
      </c>
      <c r="I580" s="122">
        <v>0</v>
      </c>
      <c r="J580" s="122">
        <v>0</v>
      </c>
      <c r="K580" s="122">
        <v>0</v>
      </c>
      <c r="L580" s="122">
        <v>0</v>
      </c>
      <c r="M580" s="122">
        <v>0</v>
      </c>
      <c r="N580" s="122">
        <v>0</v>
      </c>
      <c r="O580" s="122">
        <v>0</v>
      </c>
      <c r="P580" s="122">
        <v>0</v>
      </c>
      <c r="Q580" s="122">
        <v>0</v>
      </c>
      <c r="R580" s="122">
        <v>0</v>
      </c>
      <c r="S580" s="122">
        <v>0</v>
      </c>
      <c r="T580" s="122">
        <v>0</v>
      </c>
      <c r="U580" s="122">
        <v>0</v>
      </c>
      <c r="V580" s="122">
        <v>0</v>
      </c>
      <c r="W580" s="122">
        <v>0</v>
      </c>
      <c r="X580" s="122">
        <v>0</v>
      </c>
      <c r="Y580" s="122">
        <v>0</v>
      </c>
      <c r="Z580" s="122">
        <v>0</v>
      </c>
      <c r="AA580" s="122">
        <v>0</v>
      </c>
      <c r="AB580" s="122">
        <v>0</v>
      </c>
      <c r="AC580" s="122">
        <v>0</v>
      </c>
      <c r="AD580" s="122">
        <v>0</v>
      </c>
      <c r="AE580" s="122">
        <v>0</v>
      </c>
      <c r="AF580" s="122">
        <v>0</v>
      </c>
      <c r="AG580" s="122">
        <v>0</v>
      </c>
      <c r="AH580" s="122">
        <v>0</v>
      </c>
      <c r="AI580" s="122">
        <v>0</v>
      </c>
      <c r="AJ580" s="122">
        <v>0</v>
      </c>
      <c r="AK580" s="122">
        <v>0</v>
      </c>
      <c r="AL580" s="122">
        <v>0</v>
      </c>
    </row>
    <row r="581" spans="1:38" hidden="1" x14ac:dyDescent="0.25">
      <c r="A581" s="122" t="s">
        <v>1977</v>
      </c>
      <c r="B581" s="122">
        <v>1</v>
      </c>
      <c r="C581" s="122" t="s">
        <v>2147</v>
      </c>
      <c r="D581" s="122" t="s">
        <v>2107</v>
      </c>
      <c r="E581" s="122">
        <v>12</v>
      </c>
      <c r="F581" s="122">
        <v>0</v>
      </c>
      <c r="G581" s="122">
        <v>0</v>
      </c>
      <c r="H581" s="122">
        <v>0</v>
      </c>
      <c r="I581" s="122">
        <v>0</v>
      </c>
      <c r="J581" s="122">
        <v>0</v>
      </c>
      <c r="K581" s="122">
        <v>0</v>
      </c>
      <c r="L581" s="122">
        <v>0</v>
      </c>
      <c r="M581" s="122">
        <v>0</v>
      </c>
      <c r="N581" s="122">
        <v>0</v>
      </c>
      <c r="O581" s="122">
        <v>0</v>
      </c>
      <c r="P581" s="122">
        <v>0</v>
      </c>
      <c r="Q581" s="122">
        <v>0</v>
      </c>
      <c r="R581" s="122">
        <v>0</v>
      </c>
      <c r="S581" s="122">
        <v>0</v>
      </c>
      <c r="T581" s="122">
        <v>0</v>
      </c>
      <c r="U581" s="122">
        <v>0</v>
      </c>
      <c r="V581" s="122">
        <v>0</v>
      </c>
      <c r="W581" s="122">
        <v>0</v>
      </c>
      <c r="X581" s="122">
        <v>0</v>
      </c>
      <c r="Y581" s="122">
        <v>0</v>
      </c>
      <c r="Z581" s="122">
        <v>0</v>
      </c>
      <c r="AA581" s="122">
        <v>0</v>
      </c>
      <c r="AB581" s="122">
        <v>0</v>
      </c>
      <c r="AC581" s="122">
        <v>0</v>
      </c>
      <c r="AD581" s="122">
        <v>0</v>
      </c>
      <c r="AE581" s="122">
        <v>0</v>
      </c>
      <c r="AF581" s="122">
        <v>0</v>
      </c>
      <c r="AG581" s="122">
        <v>0</v>
      </c>
      <c r="AH581" s="122">
        <v>0</v>
      </c>
      <c r="AI581" s="122">
        <v>0</v>
      </c>
      <c r="AJ581" s="122">
        <v>0</v>
      </c>
      <c r="AK581" s="122">
        <v>0</v>
      </c>
      <c r="AL581" s="122">
        <v>0</v>
      </c>
    </row>
    <row r="582" spans="1:38" hidden="1" x14ac:dyDescent="0.25">
      <c r="A582" s="122" t="s">
        <v>1977</v>
      </c>
      <c r="B582" s="122">
        <v>1</v>
      </c>
      <c r="C582" s="122" t="s">
        <v>2147</v>
      </c>
      <c r="D582" s="122" t="s">
        <v>475</v>
      </c>
      <c r="E582" s="122">
        <v>12</v>
      </c>
      <c r="F582" s="122">
        <v>0</v>
      </c>
      <c r="G582" s="122">
        <v>0</v>
      </c>
      <c r="H582" s="122">
        <v>0</v>
      </c>
      <c r="I582" s="122">
        <v>0</v>
      </c>
      <c r="J582" s="122">
        <v>0</v>
      </c>
      <c r="K582" s="122">
        <v>0</v>
      </c>
      <c r="L582" s="122">
        <v>0</v>
      </c>
      <c r="M582" s="122">
        <v>0</v>
      </c>
      <c r="N582" s="122">
        <v>0</v>
      </c>
      <c r="O582" s="122">
        <v>0</v>
      </c>
      <c r="P582" s="122">
        <v>0</v>
      </c>
      <c r="Q582" s="122">
        <v>0</v>
      </c>
      <c r="R582" s="122">
        <v>0</v>
      </c>
      <c r="S582" s="122">
        <v>0</v>
      </c>
      <c r="T582" s="122">
        <v>0</v>
      </c>
      <c r="U582" s="122">
        <v>0</v>
      </c>
      <c r="V582" s="122">
        <v>0</v>
      </c>
      <c r="W582" s="122">
        <v>0</v>
      </c>
      <c r="X582" s="122">
        <v>0</v>
      </c>
      <c r="Y582" s="122">
        <v>0</v>
      </c>
      <c r="Z582" s="122">
        <v>0</v>
      </c>
      <c r="AA582" s="122">
        <v>0</v>
      </c>
      <c r="AB582" s="122">
        <v>0</v>
      </c>
      <c r="AC582" s="122">
        <v>0</v>
      </c>
      <c r="AD582" s="122">
        <v>0</v>
      </c>
      <c r="AE582" s="122">
        <v>0</v>
      </c>
      <c r="AF582" s="122">
        <v>0</v>
      </c>
      <c r="AG582" s="122">
        <v>0</v>
      </c>
      <c r="AH582" s="122">
        <v>0</v>
      </c>
      <c r="AI582" s="122">
        <v>0</v>
      </c>
      <c r="AJ582" s="122">
        <v>0</v>
      </c>
      <c r="AK582" s="122">
        <v>0</v>
      </c>
      <c r="AL582" s="122">
        <v>0</v>
      </c>
    </row>
    <row r="583" spans="1:38" hidden="1" x14ac:dyDescent="0.25">
      <c r="A583" s="122" t="s">
        <v>1977</v>
      </c>
      <c r="B583" s="122">
        <v>1</v>
      </c>
      <c r="C583" s="122" t="s">
        <v>2147</v>
      </c>
      <c r="D583" s="122" t="s">
        <v>2108</v>
      </c>
      <c r="E583" s="122">
        <v>12</v>
      </c>
      <c r="F583" s="122">
        <v>0</v>
      </c>
      <c r="G583" s="122">
        <v>0</v>
      </c>
      <c r="H583" s="122">
        <v>0</v>
      </c>
      <c r="I583" s="122">
        <v>0</v>
      </c>
      <c r="J583" s="122">
        <v>0</v>
      </c>
      <c r="K583" s="122">
        <v>0</v>
      </c>
      <c r="L583" s="122">
        <v>0</v>
      </c>
      <c r="M583" s="122">
        <v>0</v>
      </c>
      <c r="N583" s="122">
        <v>0</v>
      </c>
      <c r="O583" s="122">
        <v>0</v>
      </c>
      <c r="P583" s="122">
        <v>0</v>
      </c>
      <c r="Q583" s="122">
        <v>0</v>
      </c>
      <c r="R583" s="122">
        <v>0</v>
      </c>
      <c r="S583" s="122">
        <v>0</v>
      </c>
      <c r="T583" s="122">
        <v>0</v>
      </c>
      <c r="U583" s="122">
        <v>0</v>
      </c>
      <c r="V583" s="122">
        <v>0</v>
      </c>
      <c r="W583" s="122">
        <v>0</v>
      </c>
      <c r="X583" s="122">
        <v>0</v>
      </c>
      <c r="Y583" s="122">
        <v>0</v>
      </c>
      <c r="Z583" s="122">
        <v>0</v>
      </c>
      <c r="AA583" s="122">
        <v>0</v>
      </c>
      <c r="AB583" s="122">
        <v>0</v>
      </c>
      <c r="AC583" s="122">
        <v>0</v>
      </c>
      <c r="AD583" s="122">
        <v>0</v>
      </c>
      <c r="AE583" s="122">
        <v>0</v>
      </c>
      <c r="AF583" s="122">
        <v>0</v>
      </c>
      <c r="AG583" s="122">
        <v>0</v>
      </c>
      <c r="AH583" s="122">
        <v>0</v>
      </c>
      <c r="AI583" s="122">
        <v>0</v>
      </c>
      <c r="AJ583" s="122">
        <v>0</v>
      </c>
      <c r="AK583" s="122">
        <v>0</v>
      </c>
      <c r="AL583" s="122">
        <v>0</v>
      </c>
    </row>
    <row r="584" spans="1:38" hidden="1" x14ac:dyDescent="0.25">
      <c r="A584" s="122" t="s">
        <v>1977</v>
      </c>
      <c r="B584" s="122">
        <v>1</v>
      </c>
      <c r="C584" s="122" t="s">
        <v>2147</v>
      </c>
      <c r="D584" s="122" t="s">
        <v>2109</v>
      </c>
      <c r="E584" s="122">
        <v>12</v>
      </c>
      <c r="F584" s="122">
        <v>0</v>
      </c>
      <c r="G584" s="122">
        <v>0</v>
      </c>
      <c r="H584" s="122">
        <v>0</v>
      </c>
      <c r="I584" s="122">
        <v>0</v>
      </c>
      <c r="J584" s="122">
        <v>0</v>
      </c>
      <c r="K584" s="122">
        <v>0</v>
      </c>
      <c r="L584" s="122">
        <v>0</v>
      </c>
      <c r="M584" s="122">
        <v>0</v>
      </c>
      <c r="N584" s="122">
        <v>0</v>
      </c>
      <c r="O584" s="122">
        <v>0</v>
      </c>
      <c r="P584" s="122">
        <v>0</v>
      </c>
      <c r="Q584" s="122">
        <v>0</v>
      </c>
      <c r="R584" s="122">
        <v>0</v>
      </c>
      <c r="S584" s="122">
        <v>0</v>
      </c>
      <c r="T584" s="122">
        <v>0</v>
      </c>
      <c r="U584" s="122">
        <v>0</v>
      </c>
      <c r="V584" s="122">
        <v>0</v>
      </c>
      <c r="W584" s="122">
        <v>0</v>
      </c>
      <c r="X584" s="122">
        <v>0</v>
      </c>
      <c r="Y584" s="122">
        <v>0</v>
      </c>
      <c r="Z584" s="122">
        <v>0</v>
      </c>
      <c r="AA584" s="122">
        <v>0</v>
      </c>
      <c r="AB584" s="122">
        <v>0</v>
      </c>
      <c r="AC584" s="122">
        <v>0</v>
      </c>
      <c r="AD584" s="122">
        <v>0</v>
      </c>
      <c r="AE584" s="122">
        <v>0</v>
      </c>
      <c r="AF584" s="122">
        <v>0</v>
      </c>
      <c r="AG584" s="122">
        <v>0</v>
      </c>
      <c r="AH584" s="122">
        <v>0</v>
      </c>
      <c r="AI584" s="122">
        <v>0</v>
      </c>
      <c r="AJ584" s="122">
        <v>0</v>
      </c>
      <c r="AK584" s="122">
        <v>0</v>
      </c>
      <c r="AL584" s="122">
        <v>0</v>
      </c>
    </row>
    <row r="585" spans="1:38" hidden="1" x14ac:dyDescent="0.25">
      <c r="A585" s="122" t="s">
        <v>1977</v>
      </c>
      <c r="B585" s="122">
        <v>1</v>
      </c>
      <c r="C585" s="122" t="s">
        <v>2147</v>
      </c>
      <c r="D585" s="122" t="s">
        <v>2110</v>
      </c>
      <c r="E585" s="122">
        <v>12</v>
      </c>
      <c r="F585" s="122">
        <v>0</v>
      </c>
      <c r="G585" s="122">
        <v>0</v>
      </c>
      <c r="H585" s="122">
        <v>0</v>
      </c>
      <c r="I585" s="122">
        <v>0</v>
      </c>
      <c r="J585" s="122">
        <v>0</v>
      </c>
      <c r="K585" s="122">
        <v>0</v>
      </c>
      <c r="L585" s="122">
        <v>0</v>
      </c>
      <c r="M585" s="122">
        <v>0</v>
      </c>
      <c r="N585" s="122">
        <v>0</v>
      </c>
      <c r="O585" s="122">
        <v>0</v>
      </c>
      <c r="P585" s="122">
        <v>0</v>
      </c>
      <c r="Q585" s="122">
        <v>0</v>
      </c>
      <c r="R585" s="122">
        <v>0</v>
      </c>
      <c r="S585" s="122">
        <v>0</v>
      </c>
      <c r="T585" s="122">
        <v>0</v>
      </c>
      <c r="U585" s="122">
        <v>0</v>
      </c>
      <c r="V585" s="122">
        <v>0</v>
      </c>
      <c r="W585" s="122">
        <v>0</v>
      </c>
      <c r="X585" s="122">
        <v>0</v>
      </c>
      <c r="Y585" s="122">
        <v>0</v>
      </c>
      <c r="Z585" s="122">
        <v>0</v>
      </c>
      <c r="AA585" s="122">
        <v>0</v>
      </c>
      <c r="AB585" s="122">
        <v>0</v>
      </c>
      <c r="AC585" s="122">
        <v>0</v>
      </c>
      <c r="AD585" s="122">
        <v>0</v>
      </c>
      <c r="AE585" s="122">
        <v>0</v>
      </c>
      <c r="AF585" s="122">
        <v>0</v>
      </c>
      <c r="AG585" s="122">
        <v>0</v>
      </c>
      <c r="AH585" s="122">
        <v>0</v>
      </c>
      <c r="AI585" s="122">
        <v>0</v>
      </c>
      <c r="AJ585" s="122">
        <v>0</v>
      </c>
      <c r="AK585" s="122">
        <v>0</v>
      </c>
      <c r="AL585" s="122">
        <v>0</v>
      </c>
    </row>
    <row r="586" spans="1:38" hidden="1" x14ac:dyDescent="0.25">
      <c r="A586" s="122" t="s">
        <v>1977</v>
      </c>
      <c r="B586" s="122">
        <v>1</v>
      </c>
      <c r="C586" s="122" t="s">
        <v>2147</v>
      </c>
      <c r="D586" s="122" t="s">
        <v>2111</v>
      </c>
      <c r="E586" s="122">
        <v>12</v>
      </c>
      <c r="F586" s="122">
        <v>0</v>
      </c>
      <c r="G586" s="122">
        <v>0</v>
      </c>
      <c r="H586" s="122">
        <v>0</v>
      </c>
      <c r="I586" s="122">
        <v>0</v>
      </c>
      <c r="J586" s="122">
        <v>0</v>
      </c>
      <c r="K586" s="122">
        <v>0</v>
      </c>
      <c r="L586" s="122">
        <v>0</v>
      </c>
      <c r="M586" s="122">
        <v>0</v>
      </c>
      <c r="N586" s="122">
        <v>0</v>
      </c>
      <c r="O586" s="122">
        <v>0</v>
      </c>
      <c r="P586" s="122">
        <v>0</v>
      </c>
      <c r="Q586" s="122">
        <v>0</v>
      </c>
      <c r="R586" s="122">
        <v>0</v>
      </c>
      <c r="S586" s="122">
        <v>0</v>
      </c>
      <c r="T586" s="122">
        <v>0</v>
      </c>
      <c r="U586" s="122">
        <v>0</v>
      </c>
      <c r="V586" s="122">
        <v>0</v>
      </c>
      <c r="W586" s="122">
        <v>0</v>
      </c>
      <c r="X586" s="122">
        <v>0</v>
      </c>
      <c r="Y586" s="122">
        <v>0</v>
      </c>
      <c r="Z586" s="122">
        <v>0</v>
      </c>
      <c r="AA586" s="122">
        <v>0</v>
      </c>
      <c r="AB586" s="122">
        <v>0</v>
      </c>
      <c r="AC586" s="122">
        <v>0</v>
      </c>
      <c r="AD586" s="122">
        <v>0</v>
      </c>
      <c r="AE586" s="122">
        <v>0</v>
      </c>
      <c r="AF586" s="122">
        <v>0</v>
      </c>
      <c r="AG586" s="122">
        <v>0</v>
      </c>
      <c r="AH586" s="122">
        <v>0</v>
      </c>
      <c r="AI586" s="122">
        <v>0</v>
      </c>
      <c r="AJ586" s="122">
        <v>0</v>
      </c>
      <c r="AK586" s="122">
        <v>0</v>
      </c>
      <c r="AL586" s="122">
        <v>0</v>
      </c>
    </row>
    <row r="587" spans="1:38" hidden="1" x14ac:dyDescent="0.25">
      <c r="A587" s="122" t="s">
        <v>1977</v>
      </c>
      <c r="B587" s="122">
        <v>1</v>
      </c>
      <c r="C587" s="122" t="s">
        <v>2147</v>
      </c>
      <c r="D587" s="122" t="s">
        <v>2112</v>
      </c>
      <c r="E587" s="122">
        <v>12</v>
      </c>
      <c r="F587" s="122">
        <v>0</v>
      </c>
      <c r="G587" s="122">
        <v>0</v>
      </c>
      <c r="H587" s="122">
        <v>0</v>
      </c>
      <c r="I587" s="122">
        <v>0</v>
      </c>
      <c r="J587" s="122">
        <v>0</v>
      </c>
      <c r="K587" s="122">
        <v>0</v>
      </c>
      <c r="L587" s="122">
        <v>0</v>
      </c>
      <c r="M587" s="122">
        <v>0</v>
      </c>
      <c r="N587" s="122">
        <v>0</v>
      </c>
      <c r="O587" s="122">
        <v>0</v>
      </c>
      <c r="P587" s="122">
        <v>0</v>
      </c>
      <c r="Q587" s="122">
        <v>0</v>
      </c>
      <c r="R587" s="122">
        <v>0</v>
      </c>
      <c r="S587" s="122">
        <v>0</v>
      </c>
      <c r="T587" s="122">
        <v>0</v>
      </c>
      <c r="U587" s="122">
        <v>0</v>
      </c>
      <c r="V587" s="122">
        <v>0</v>
      </c>
      <c r="W587" s="122">
        <v>0</v>
      </c>
      <c r="X587" s="122">
        <v>0</v>
      </c>
      <c r="Y587" s="122">
        <v>0</v>
      </c>
      <c r="Z587" s="122">
        <v>0</v>
      </c>
      <c r="AA587" s="122">
        <v>0</v>
      </c>
      <c r="AB587" s="122">
        <v>0</v>
      </c>
      <c r="AC587" s="122">
        <v>0</v>
      </c>
      <c r="AD587" s="122">
        <v>0</v>
      </c>
      <c r="AE587" s="122">
        <v>0</v>
      </c>
      <c r="AF587" s="122">
        <v>0</v>
      </c>
      <c r="AG587" s="122">
        <v>0</v>
      </c>
      <c r="AH587" s="122">
        <v>0</v>
      </c>
      <c r="AI587" s="122">
        <v>0</v>
      </c>
      <c r="AJ587" s="122">
        <v>0</v>
      </c>
      <c r="AK587" s="122">
        <v>0</v>
      </c>
      <c r="AL587" s="122">
        <v>0</v>
      </c>
    </row>
    <row r="588" spans="1:38" hidden="1" x14ac:dyDescent="0.25">
      <c r="A588" s="122" t="s">
        <v>1977</v>
      </c>
      <c r="B588" s="122">
        <v>1</v>
      </c>
      <c r="C588" s="122" t="s">
        <v>2147</v>
      </c>
      <c r="D588" s="122" t="s">
        <v>2113</v>
      </c>
      <c r="E588" s="122">
        <v>12</v>
      </c>
      <c r="F588" s="122">
        <v>0.2779693007072</v>
      </c>
      <c r="G588" s="122">
        <v>0.29000290113380001</v>
      </c>
      <c r="H588" s="122">
        <v>0.31275954018390001</v>
      </c>
      <c r="I588" s="122">
        <v>0.30228413972840001</v>
      </c>
      <c r="J588" s="122">
        <v>0.33063084246750002</v>
      </c>
      <c r="K588" s="122">
        <v>0.33001576530690002</v>
      </c>
      <c r="L588" s="122">
        <v>0.32271568735419998</v>
      </c>
      <c r="M588" s="122">
        <v>0.31750401773800002</v>
      </c>
      <c r="N588" s="122">
        <v>0.36394792051140001</v>
      </c>
      <c r="O588" s="122">
        <v>0.35268353970830002</v>
      </c>
      <c r="P588" s="122">
        <v>0.36047359440069998</v>
      </c>
      <c r="Q588" s="122">
        <v>0.32459533934669998</v>
      </c>
      <c r="R588" s="122">
        <v>0.32932686620189999</v>
      </c>
      <c r="S588" s="122">
        <v>0.3373521751263</v>
      </c>
      <c r="T588" s="122">
        <v>0.35399711384740001</v>
      </c>
      <c r="U588" s="122">
        <v>0.3490209569835</v>
      </c>
      <c r="V588" s="122">
        <v>0.34267549432450001</v>
      </c>
      <c r="W588" s="122">
        <v>0.35642655908330001</v>
      </c>
      <c r="X588" s="122">
        <v>0.30630658080599998</v>
      </c>
      <c r="Y588" s="122">
        <v>0.25816540986309999</v>
      </c>
      <c r="Z588" s="122">
        <v>0.32410654897320001</v>
      </c>
      <c r="AA588" s="122">
        <v>0.3093624329413</v>
      </c>
      <c r="AB588" s="122">
        <v>0.33232556489359999</v>
      </c>
      <c r="AC588" s="122">
        <v>0.29212758741619999</v>
      </c>
      <c r="AD588" s="122">
        <v>0.29860877842740002</v>
      </c>
      <c r="AE588" s="122">
        <v>0.29263888514210001</v>
      </c>
      <c r="AF588" s="122">
        <v>0.27603899382219999</v>
      </c>
      <c r="AG588" s="122">
        <v>0.29395800013110002</v>
      </c>
      <c r="AH588" s="122">
        <v>0.32603945629089998</v>
      </c>
      <c r="AI588" s="122">
        <v>0.28738107809169999</v>
      </c>
      <c r="AJ588" s="122">
        <v>0.246719115366</v>
      </c>
      <c r="AK588" s="122">
        <v>0.29315646577310001</v>
      </c>
      <c r="AL588" s="122">
        <v>0</v>
      </c>
    </row>
    <row r="589" spans="1:38" hidden="1" x14ac:dyDescent="0.25">
      <c r="A589" s="122" t="s">
        <v>1977</v>
      </c>
      <c r="B589" s="122">
        <v>1</v>
      </c>
      <c r="C589" s="122" t="s">
        <v>2147</v>
      </c>
      <c r="D589" s="122" t="s">
        <v>2114</v>
      </c>
      <c r="E589" s="122">
        <v>12</v>
      </c>
      <c r="F589" s="122">
        <v>0.1516057424868</v>
      </c>
      <c r="G589" s="122">
        <v>0.156839821553</v>
      </c>
      <c r="H589" s="122">
        <v>0.27352139073050002</v>
      </c>
      <c r="I589" s="122">
        <v>0.2927629224969</v>
      </c>
      <c r="J589" s="122">
        <v>0.308181271694</v>
      </c>
      <c r="K589" s="122">
        <v>0.37744337874349998</v>
      </c>
      <c r="L589" s="122">
        <v>0.3728916819143</v>
      </c>
      <c r="M589" s="122">
        <v>0.39203807163780002</v>
      </c>
      <c r="N589" s="122">
        <v>0.38157069093309998</v>
      </c>
      <c r="O589" s="122">
        <v>0.38311429046529999</v>
      </c>
      <c r="P589" s="122">
        <v>0.3680395364363</v>
      </c>
      <c r="Q589" s="122">
        <v>0.33712740151300002</v>
      </c>
      <c r="R589" s="122">
        <v>0.36011525310569997</v>
      </c>
      <c r="S589" s="122">
        <v>0.35129686800510002</v>
      </c>
      <c r="T589" s="122">
        <v>0.37447742829769998</v>
      </c>
      <c r="U589" s="122">
        <v>0.3424075929748</v>
      </c>
      <c r="V589" s="122">
        <v>0.32965995358119998</v>
      </c>
      <c r="W589" s="122">
        <v>0.34822548369119999</v>
      </c>
      <c r="X589" s="122">
        <v>0.31604565582170002</v>
      </c>
      <c r="Y589" s="122">
        <v>0.27180996049349998</v>
      </c>
      <c r="Z589" s="122">
        <v>0.2538707765264</v>
      </c>
      <c r="AA589" s="122">
        <v>0.26453558504219998</v>
      </c>
      <c r="AB589" s="122">
        <v>0.26686972255730002</v>
      </c>
      <c r="AC589" s="122">
        <v>0.24819662243669999</v>
      </c>
      <c r="AD589" s="122">
        <v>0.25442098914349998</v>
      </c>
      <c r="AE589" s="122">
        <v>0.25364294330519999</v>
      </c>
      <c r="AF589" s="122">
        <v>0.24586248492160001</v>
      </c>
      <c r="AG589" s="122">
        <v>0.25753317249699997</v>
      </c>
      <c r="AH589" s="122">
        <v>0.26764776839569998</v>
      </c>
      <c r="AI589" s="122">
        <v>0.25675512665860001</v>
      </c>
      <c r="AJ589" s="122">
        <v>0.20306996381180001</v>
      </c>
      <c r="AK589" s="122">
        <v>0.2334137515078</v>
      </c>
      <c r="AL589" s="122">
        <v>0</v>
      </c>
    </row>
    <row r="590" spans="1:38" hidden="1" x14ac:dyDescent="0.25">
      <c r="A590" s="122" t="s">
        <v>1977</v>
      </c>
      <c r="B590" s="122">
        <v>1</v>
      </c>
      <c r="C590" s="122" t="s">
        <v>2147</v>
      </c>
      <c r="D590" s="122" t="s">
        <v>2115</v>
      </c>
      <c r="E590" s="122">
        <v>12</v>
      </c>
      <c r="F590" s="122">
        <v>0</v>
      </c>
      <c r="G590" s="122">
        <v>0</v>
      </c>
      <c r="H590" s="122">
        <v>0</v>
      </c>
      <c r="I590" s="122">
        <v>0</v>
      </c>
      <c r="J590" s="122">
        <v>0</v>
      </c>
      <c r="K590" s="122">
        <v>0</v>
      </c>
      <c r="L590" s="122">
        <v>0</v>
      </c>
      <c r="M590" s="122">
        <v>0</v>
      </c>
      <c r="N590" s="122">
        <v>0</v>
      </c>
      <c r="O590" s="122">
        <v>0</v>
      </c>
      <c r="P590" s="122">
        <v>0</v>
      </c>
      <c r="Q590" s="122">
        <v>0</v>
      </c>
      <c r="R590" s="122">
        <v>0</v>
      </c>
      <c r="S590" s="122">
        <v>0</v>
      </c>
      <c r="T590" s="122">
        <v>0</v>
      </c>
      <c r="U590" s="122">
        <v>0</v>
      </c>
      <c r="V590" s="122">
        <v>0</v>
      </c>
      <c r="W590" s="122">
        <v>0</v>
      </c>
      <c r="X590" s="122">
        <v>0</v>
      </c>
      <c r="Y590" s="122">
        <v>0</v>
      </c>
      <c r="Z590" s="122">
        <v>0</v>
      </c>
      <c r="AA590" s="122">
        <v>0</v>
      </c>
      <c r="AB590" s="122">
        <v>0</v>
      </c>
      <c r="AC590" s="122">
        <v>0</v>
      </c>
      <c r="AD590" s="122">
        <v>0</v>
      </c>
      <c r="AE590" s="122">
        <v>0</v>
      </c>
      <c r="AF590" s="122">
        <v>0</v>
      </c>
      <c r="AG590" s="122">
        <v>0</v>
      </c>
      <c r="AH590" s="122">
        <v>0</v>
      </c>
      <c r="AI590" s="122">
        <v>0</v>
      </c>
      <c r="AJ590" s="122">
        <v>0</v>
      </c>
      <c r="AK590" s="122">
        <v>0</v>
      </c>
      <c r="AL590" s="122">
        <v>0</v>
      </c>
    </row>
    <row r="591" spans="1:38" hidden="1" x14ac:dyDescent="0.25">
      <c r="A591" s="122" t="s">
        <v>1977</v>
      </c>
      <c r="B591" s="122">
        <v>1</v>
      </c>
      <c r="C591" s="122" t="s">
        <v>2147</v>
      </c>
      <c r="D591" s="122" t="s">
        <v>2116</v>
      </c>
      <c r="E591" s="122">
        <v>12</v>
      </c>
      <c r="F591" s="122">
        <v>0</v>
      </c>
      <c r="G591" s="122">
        <v>0</v>
      </c>
      <c r="H591" s="122">
        <v>0</v>
      </c>
      <c r="I591" s="122">
        <v>0</v>
      </c>
      <c r="J591" s="122">
        <v>0</v>
      </c>
      <c r="K591" s="122">
        <v>0</v>
      </c>
      <c r="L591" s="122">
        <v>0</v>
      </c>
      <c r="M591" s="122">
        <v>0</v>
      </c>
      <c r="N591" s="122">
        <v>0</v>
      </c>
      <c r="O591" s="122">
        <v>0</v>
      </c>
      <c r="P591" s="122">
        <v>0</v>
      </c>
      <c r="Q591" s="122">
        <v>0</v>
      </c>
      <c r="R591" s="122">
        <v>0</v>
      </c>
      <c r="S591" s="122">
        <v>0</v>
      </c>
      <c r="T591" s="122">
        <v>0</v>
      </c>
      <c r="U591" s="122">
        <v>0</v>
      </c>
      <c r="V591" s="122">
        <v>0</v>
      </c>
      <c r="W591" s="122">
        <v>0</v>
      </c>
      <c r="X591" s="122">
        <v>0</v>
      </c>
      <c r="Y591" s="122">
        <v>0</v>
      </c>
      <c r="Z591" s="122">
        <v>0</v>
      </c>
      <c r="AA591" s="122">
        <v>0</v>
      </c>
      <c r="AB591" s="122">
        <v>0</v>
      </c>
      <c r="AC591" s="122">
        <v>0</v>
      </c>
      <c r="AD591" s="122">
        <v>0</v>
      </c>
      <c r="AE591" s="122">
        <v>0</v>
      </c>
      <c r="AF591" s="122">
        <v>0</v>
      </c>
      <c r="AG591" s="122">
        <v>0</v>
      </c>
      <c r="AH591" s="122">
        <v>0</v>
      </c>
      <c r="AI591" s="122">
        <v>0</v>
      </c>
      <c r="AJ591" s="122">
        <v>0</v>
      </c>
      <c r="AK591" s="122">
        <v>0</v>
      </c>
      <c r="AL591" s="122">
        <v>0</v>
      </c>
    </row>
    <row r="592" spans="1:38" hidden="1" x14ac:dyDescent="0.25">
      <c r="A592" s="122" t="s">
        <v>1977</v>
      </c>
      <c r="B592" s="122">
        <v>1</v>
      </c>
      <c r="C592" s="122" t="s">
        <v>2147</v>
      </c>
      <c r="D592" s="122" t="s">
        <v>2138</v>
      </c>
      <c r="E592" s="122">
        <v>12</v>
      </c>
      <c r="F592" s="122">
        <v>0</v>
      </c>
      <c r="G592" s="122">
        <v>0</v>
      </c>
      <c r="H592" s="122">
        <v>0</v>
      </c>
      <c r="I592" s="122">
        <v>0</v>
      </c>
      <c r="J592" s="122">
        <v>0</v>
      </c>
      <c r="K592" s="122">
        <v>0</v>
      </c>
      <c r="L592" s="122">
        <v>0</v>
      </c>
      <c r="M592" s="122">
        <v>0</v>
      </c>
      <c r="N592" s="122">
        <v>0</v>
      </c>
      <c r="O592" s="122">
        <v>0</v>
      </c>
      <c r="P592" s="122">
        <v>0</v>
      </c>
      <c r="Q592" s="122">
        <v>0</v>
      </c>
      <c r="R592" s="122">
        <v>0</v>
      </c>
      <c r="S592" s="122">
        <v>0</v>
      </c>
      <c r="T592" s="122">
        <v>0</v>
      </c>
      <c r="U592" s="122">
        <v>0</v>
      </c>
      <c r="V592" s="122">
        <v>0</v>
      </c>
      <c r="W592" s="122">
        <v>0</v>
      </c>
      <c r="X592" s="122">
        <v>0</v>
      </c>
      <c r="Y592" s="122">
        <v>0</v>
      </c>
      <c r="Z592" s="122">
        <v>0</v>
      </c>
      <c r="AA592" s="122">
        <v>0</v>
      </c>
      <c r="AB592" s="122">
        <v>0</v>
      </c>
      <c r="AC592" s="122">
        <v>0</v>
      </c>
      <c r="AD592" s="122">
        <v>0</v>
      </c>
      <c r="AE592" s="122">
        <v>0</v>
      </c>
      <c r="AF592" s="122">
        <v>0</v>
      </c>
      <c r="AG592" s="122">
        <v>0</v>
      </c>
      <c r="AH592" s="122">
        <v>0</v>
      </c>
      <c r="AI592" s="122">
        <v>0</v>
      </c>
      <c r="AJ592" s="122">
        <v>0</v>
      </c>
      <c r="AK592" s="122">
        <v>0</v>
      </c>
      <c r="AL592" s="122">
        <v>0</v>
      </c>
    </row>
    <row r="593" spans="1:38" hidden="1" x14ac:dyDescent="0.25">
      <c r="A593" s="122" t="s">
        <v>1977</v>
      </c>
      <c r="B593" s="122">
        <v>1</v>
      </c>
      <c r="C593" s="122" t="s">
        <v>2147</v>
      </c>
      <c r="D593" s="122" t="s">
        <v>2117</v>
      </c>
      <c r="E593" s="122">
        <v>12</v>
      </c>
      <c r="F593" s="122">
        <v>0</v>
      </c>
      <c r="G593" s="122">
        <v>0</v>
      </c>
      <c r="H593" s="122">
        <v>0</v>
      </c>
      <c r="I593" s="122">
        <v>0</v>
      </c>
      <c r="J593" s="122">
        <v>0</v>
      </c>
      <c r="K593" s="122">
        <v>0</v>
      </c>
      <c r="L593" s="122">
        <v>0</v>
      </c>
      <c r="M593" s="122">
        <v>0</v>
      </c>
      <c r="N593" s="122">
        <v>0</v>
      </c>
      <c r="O593" s="122">
        <v>0</v>
      </c>
      <c r="P593" s="122">
        <v>0</v>
      </c>
      <c r="Q593" s="122">
        <v>0</v>
      </c>
      <c r="R593" s="122">
        <v>0</v>
      </c>
      <c r="S593" s="122">
        <v>0</v>
      </c>
      <c r="T593" s="122">
        <v>0</v>
      </c>
      <c r="U593" s="122">
        <v>0</v>
      </c>
      <c r="V593" s="122">
        <v>0</v>
      </c>
      <c r="W593" s="122">
        <v>0</v>
      </c>
      <c r="X593" s="122">
        <v>0</v>
      </c>
      <c r="Y593" s="122">
        <v>0</v>
      </c>
      <c r="Z593" s="122">
        <v>0</v>
      </c>
      <c r="AA593" s="122">
        <v>0</v>
      </c>
      <c r="AB593" s="122">
        <v>0</v>
      </c>
      <c r="AC593" s="122">
        <v>0</v>
      </c>
      <c r="AD593" s="122">
        <v>0</v>
      </c>
      <c r="AE593" s="122">
        <v>0</v>
      </c>
      <c r="AF593" s="122">
        <v>0</v>
      </c>
      <c r="AG593" s="122">
        <v>0</v>
      </c>
      <c r="AH593" s="122">
        <v>0</v>
      </c>
      <c r="AI593" s="122">
        <v>0</v>
      </c>
      <c r="AJ593" s="122">
        <v>0</v>
      </c>
      <c r="AK593" s="122">
        <v>0</v>
      </c>
      <c r="AL593" s="122">
        <v>0</v>
      </c>
    </row>
    <row r="594" spans="1:38" hidden="1" x14ac:dyDescent="0.25">
      <c r="A594" s="122" t="s">
        <v>1977</v>
      </c>
      <c r="B594" s="122">
        <v>1</v>
      </c>
      <c r="C594" s="122" t="s">
        <v>2147</v>
      </c>
      <c r="D594" s="122" t="s">
        <v>2118</v>
      </c>
      <c r="E594" s="122">
        <v>12</v>
      </c>
      <c r="F594" s="122">
        <v>0</v>
      </c>
      <c r="G594" s="122">
        <v>0</v>
      </c>
      <c r="H594" s="122">
        <v>0</v>
      </c>
      <c r="I594" s="122">
        <v>0</v>
      </c>
      <c r="J594" s="122">
        <v>0</v>
      </c>
      <c r="K594" s="122">
        <v>0</v>
      </c>
      <c r="L594" s="122">
        <v>0</v>
      </c>
      <c r="M594" s="122">
        <v>0</v>
      </c>
      <c r="N594" s="122">
        <v>0</v>
      </c>
      <c r="O594" s="122">
        <v>0</v>
      </c>
      <c r="P594" s="122">
        <v>0</v>
      </c>
      <c r="Q594" s="122">
        <v>0</v>
      </c>
      <c r="R594" s="122">
        <v>0</v>
      </c>
      <c r="S594" s="122">
        <v>0</v>
      </c>
      <c r="T594" s="122">
        <v>0</v>
      </c>
      <c r="U594" s="122">
        <v>0</v>
      </c>
      <c r="V594" s="122">
        <v>0</v>
      </c>
      <c r="W594" s="122">
        <v>0</v>
      </c>
      <c r="X594" s="122">
        <v>0</v>
      </c>
      <c r="Y594" s="122">
        <v>0</v>
      </c>
      <c r="Z594" s="122">
        <v>0</v>
      </c>
      <c r="AA594" s="122">
        <v>0</v>
      </c>
      <c r="AB594" s="122">
        <v>0</v>
      </c>
      <c r="AC594" s="122">
        <v>0</v>
      </c>
      <c r="AD594" s="122">
        <v>0</v>
      </c>
      <c r="AE594" s="122">
        <v>0</v>
      </c>
      <c r="AF594" s="122">
        <v>0</v>
      </c>
      <c r="AG594" s="122">
        <v>0</v>
      </c>
      <c r="AH594" s="122">
        <v>0</v>
      </c>
      <c r="AI594" s="122">
        <v>0</v>
      </c>
      <c r="AJ594" s="122">
        <v>0</v>
      </c>
      <c r="AK594" s="122">
        <v>0</v>
      </c>
      <c r="AL594" s="122">
        <v>0</v>
      </c>
    </row>
    <row r="595" spans="1:38" hidden="1" x14ac:dyDescent="0.25">
      <c r="A595" s="122" t="s">
        <v>1977</v>
      </c>
      <c r="B595" s="122">
        <v>1</v>
      </c>
      <c r="C595" s="122" t="s">
        <v>2147</v>
      </c>
      <c r="D595" s="122" t="s">
        <v>2119</v>
      </c>
      <c r="E595" s="122">
        <v>12</v>
      </c>
      <c r="F595" s="122">
        <v>0</v>
      </c>
      <c r="G595" s="122">
        <v>0</v>
      </c>
      <c r="H595" s="122">
        <v>0</v>
      </c>
      <c r="I595" s="122">
        <v>0</v>
      </c>
      <c r="J595" s="122">
        <v>0</v>
      </c>
      <c r="K595" s="122">
        <v>0</v>
      </c>
      <c r="L595" s="122">
        <v>0</v>
      </c>
      <c r="M595" s="122">
        <v>0</v>
      </c>
      <c r="N595" s="122">
        <v>0</v>
      </c>
      <c r="O595" s="122">
        <v>0</v>
      </c>
      <c r="P595" s="122">
        <v>0</v>
      </c>
      <c r="Q595" s="122">
        <v>0</v>
      </c>
      <c r="R595" s="122">
        <v>0</v>
      </c>
      <c r="S595" s="122">
        <v>0</v>
      </c>
      <c r="T595" s="122">
        <v>0</v>
      </c>
      <c r="U595" s="122">
        <v>0</v>
      </c>
      <c r="V595" s="122">
        <v>0</v>
      </c>
      <c r="W595" s="122">
        <v>0</v>
      </c>
      <c r="X595" s="122">
        <v>0</v>
      </c>
      <c r="Y595" s="122">
        <v>0</v>
      </c>
      <c r="Z595" s="122">
        <v>0</v>
      </c>
      <c r="AA595" s="122">
        <v>0</v>
      </c>
      <c r="AB595" s="122">
        <v>0</v>
      </c>
      <c r="AC595" s="122">
        <v>0</v>
      </c>
      <c r="AD595" s="122">
        <v>0</v>
      </c>
      <c r="AE595" s="122">
        <v>0</v>
      </c>
      <c r="AF595" s="122">
        <v>0</v>
      </c>
      <c r="AG595" s="122">
        <v>0</v>
      </c>
      <c r="AH595" s="122">
        <v>0</v>
      </c>
      <c r="AI595" s="122">
        <v>0</v>
      </c>
      <c r="AJ595" s="122">
        <v>0</v>
      </c>
      <c r="AK595" s="122">
        <v>0</v>
      </c>
      <c r="AL595" s="122">
        <v>0</v>
      </c>
    </row>
    <row r="596" spans="1:38" hidden="1" x14ac:dyDescent="0.25">
      <c r="A596" s="122" t="s">
        <v>1977</v>
      </c>
      <c r="B596" s="122">
        <v>1</v>
      </c>
      <c r="C596" s="122" t="s">
        <v>2147</v>
      </c>
      <c r="D596" s="122" t="s">
        <v>2120</v>
      </c>
      <c r="E596" s="122">
        <v>12</v>
      </c>
      <c r="F596" s="122">
        <v>0.1082974137931</v>
      </c>
      <c r="G596" s="122">
        <v>0.1140732758621</v>
      </c>
      <c r="H596" s="122">
        <v>9.2948109965600004E-2</v>
      </c>
      <c r="I596" s="122">
        <v>0.107394648318</v>
      </c>
      <c r="J596" s="122">
        <v>0.11055</v>
      </c>
      <c r="K596" s="122">
        <v>9.27480676329E-2</v>
      </c>
      <c r="L596" s="122">
        <v>8.7969574468099998E-2</v>
      </c>
      <c r="M596" s="122">
        <v>9.3453350296899995E-2</v>
      </c>
      <c r="N596" s="122">
        <v>8.93608713522E-2</v>
      </c>
      <c r="O596" s="122">
        <v>0.1331641716567</v>
      </c>
      <c r="P596" s="122">
        <v>0.12572437971950001</v>
      </c>
      <c r="Q596" s="122">
        <v>0.109077294686</v>
      </c>
      <c r="R596" s="122">
        <v>0.1249836997726</v>
      </c>
      <c r="S596" s="122">
        <v>0.12368832173240001</v>
      </c>
      <c r="T596" s="122">
        <v>0.13180436941410001</v>
      </c>
      <c r="U596" s="122">
        <v>9.2219101123600003E-2</v>
      </c>
      <c r="V596" s="122">
        <v>0.1128326157158</v>
      </c>
      <c r="W596" s="122">
        <v>0.12116254036599999</v>
      </c>
      <c r="X596" s="122">
        <v>0.1128326157158</v>
      </c>
      <c r="Y596" s="122">
        <v>0.1173762109795</v>
      </c>
      <c r="Z596" s="122">
        <v>0.13378689567429999</v>
      </c>
      <c r="AA596" s="122">
        <v>0.1282888040712</v>
      </c>
      <c r="AB596" s="122">
        <v>9.4544689973599993E-2</v>
      </c>
      <c r="AC596" s="122">
        <v>0.11734943931400001</v>
      </c>
      <c r="AD596" s="122">
        <v>0.1320667465157</v>
      </c>
      <c r="AE596" s="122">
        <v>0.1197648853926</v>
      </c>
      <c r="AF596" s="122">
        <v>0.1040116377846</v>
      </c>
      <c r="AG596" s="122">
        <v>0.1051129374788</v>
      </c>
      <c r="AH596" s="122">
        <v>0.110350618739</v>
      </c>
      <c r="AI596" s="122">
        <v>0.1073629682622</v>
      </c>
      <c r="AJ596" s="122">
        <v>9.7116556463099996E-2</v>
      </c>
      <c r="AK596" s="122">
        <v>0.1088508529553</v>
      </c>
      <c r="AL596" s="122">
        <v>0</v>
      </c>
    </row>
    <row r="597" spans="1:38" hidden="1" x14ac:dyDescent="0.25">
      <c r="A597" s="122" t="s">
        <v>1977</v>
      </c>
      <c r="B597" s="122">
        <v>1</v>
      </c>
      <c r="C597" s="122" t="s">
        <v>2147</v>
      </c>
      <c r="D597" s="122" t="s">
        <v>2121</v>
      </c>
      <c r="E597" s="122">
        <v>12</v>
      </c>
      <c r="F597" s="122">
        <v>13.2258488301394</v>
      </c>
      <c r="G597" s="122">
        <v>14.2008557730927</v>
      </c>
      <c r="H597" s="122">
        <v>14.4501436772718</v>
      </c>
      <c r="I597" s="122">
        <v>14.9367099349908</v>
      </c>
      <c r="J597" s="122">
        <v>16.427683094163601</v>
      </c>
      <c r="K597" s="122">
        <v>17.1292426655315</v>
      </c>
      <c r="L597" s="122">
        <v>17.9964561009261</v>
      </c>
      <c r="M597" s="122">
        <v>18.918528127897702</v>
      </c>
      <c r="N597" s="122">
        <v>19.092347920245501</v>
      </c>
      <c r="O597" s="122">
        <v>20.511631710854399</v>
      </c>
      <c r="P597" s="122">
        <v>20.178128703777698</v>
      </c>
      <c r="Q597" s="122">
        <v>18.0063710758286</v>
      </c>
      <c r="R597" s="122">
        <v>19.052773306824999</v>
      </c>
      <c r="S597" s="122">
        <v>18.891286644152899</v>
      </c>
      <c r="T597" s="122">
        <v>20.090888405379498</v>
      </c>
      <c r="U597" s="122">
        <v>17.506410907135301</v>
      </c>
      <c r="V597" s="122">
        <v>17.8158021079043</v>
      </c>
      <c r="W597" s="122">
        <v>18.090026471712701</v>
      </c>
      <c r="X597" s="122">
        <v>15.9281411210114</v>
      </c>
      <c r="Y597" s="122">
        <v>15.6495654631461</v>
      </c>
      <c r="Z597" s="122">
        <v>17.8380801437287</v>
      </c>
      <c r="AA597" s="122">
        <v>17.103714999072199</v>
      </c>
      <c r="AB597" s="122">
        <v>17.323641547379601</v>
      </c>
      <c r="AC597" s="122">
        <v>17.356312071698699</v>
      </c>
      <c r="AD597" s="122">
        <v>17.359109530278801</v>
      </c>
      <c r="AE597" s="122">
        <v>18.127613598713701</v>
      </c>
      <c r="AF597" s="122">
        <v>18.041055080485201</v>
      </c>
      <c r="AG597" s="122">
        <v>18.669001035906799</v>
      </c>
      <c r="AH597" s="122">
        <v>19.3439534968571</v>
      </c>
      <c r="AI597" s="122">
        <v>20.2315122477596</v>
      </c>
      <c r="AJ597" s="122">
        <v>19.195400996738801</v>
      </c>
      <c r="AK597" s="122">
        <v>21.146227581094099</v>
      </c>
      <c r="AL597" s="122">
        <v>0</v>
      </c>
    </row>
    <row r="598" spans="1:38" hidden="1" x14ac:dyDescent="0.25">
      <c r="A598" s="122" t="s">
        <v>1977</v>
      </c>
      <c r="B598" s="122">
        <v>1</v>
      </c>
      <c r="C598" s="122" t="s">
        <v>2147</v>
      </c>
      <c r="D598" s="122" t="s">
        <v>2139</v>
      </c>
      <c r="E598" s="122">
        <v>12</v>
      </c>
      <c r="F598" s="122">
        <v>0</v>
      </c>
      <c r="G598" s="122">
        <v>0</v>
      </c>
      <c r="H598" s="122">
        <v>0</v>
      </c>
      <c r="I598" s="122">
        <v>0</v>
      </c>
      <c r="J598" s="122">
        <v>0</v>
      </c>
      <c r="K598" s="122">
        <v>0</v>
      </c>
      <c r="L598" s="122">
        <v>0</v>
      </c>
      <c r="M598" s="122">
        <v>0</v>
      </c>
      <c r="N598" s="122">
        <v>0</v>
      </c>
      <c r="O598" s="122">
        <v>0</v>
      </c>
      <c r="P598" s="122">
        <v>0</v>
      </c>
      <c r="Q598" s="122">
        <v>0</v>
      </c>
      <c r="R598" s="122">
        <v>0</v>
      </c>
      <c r="S598" s="122">
        <v>0</v>
      </c>
      <c r="T598" s="122">
        <v>0</v>
      </c>
      <c r="U598" s="122">
        <v>0</v>
      </c>
      <c r="V598" s="122">
        <v>0</v>
      </c>
      <c r="W598" s="122">
        <v>0</v>
      </c>
      <c r="X598" s="122">
        <v>0</v>
      </c>
      <c r="Y598" s="122">
        <v>0</v>
      </c>
      <c r="Z598" s="122">
        <v>0</v>
      </c>
      <c r="AA598" s="122">
        <v>0</v>
      </c>
      <c r="AB598" s="122">
        <v>0</v>
      </c>
      <c r="AC598" s="122">
        <v>0</v>
      </c>
      <c r="AD598" s="122">
        <v>0</v>
      </c>
      <c r="AE598" s="122">
        <v>0</v>
      </c>
      <c r="AF598" s="122">
        <v>0</v>
      </c>
      <c r="AG598" s="122">
        <v>0</v>
      </c>
      <c r="AH598" s="122">
        <v>0</v>
      </c>
      <c r="AI598" s="122">
        <v>0</v>
      </c>
      <c r="AJ598" s="122">
        <v>0</v>
      </c>
      <c r="AK598" s="122">
        <v>0</v>
      </c>
      <c r="AL598" s="122">
        <v>0</v>
      </c>
    </row>
    <row r="599" spans="1:38" hidden="1" x14ac:dyDescent="0.25">
      <c r="A599" s="122" t="s">
        <v>1977</v>
      </c>
      <c r="B599" s="122">
        <v>1</v>
      </c>
      <c r="C599" s="122" t="s">
        <v>2147</v>
      </c>
      <c r="D599" s="122" t="s">
        <v>2122</v>
      </c>
      <c r="E599" s="122">
        <v>12</v>
      </c>
      <c r="F599" s="122">
        <v>0</v>
      </c>
      <c r="G599" s="122">
        <v>0</v>
      </c>
      <c r="H599" s="122">
        <v>0</v>
      </c>
      <c r="I599" s="122">
        <v>0</v>
      </c>
      <c r="J599" s="122">
        <v>0</v>
      </c>
      <c r="K599" s="122">
        <v>0</v>
      </c>
      <c r="L599" s="122">
        <v>0</v>
      </c>
      <c r="M599" s="122">
        <v>0</v>
      </c>
      <c r="N599" s="122">
        <v>0</v>
      </c>
      <c r="O599" s="122">
        <v>0</v>
      </c>
      <c r="P599" s="122">
        <v>0</v>
      </c>
      <c r="Q599" s="122">
        <v>0</v>
      </c>
      <c r="R599" s="122">
        <v>0</v>
      </c>
      <c r="S599" s="122">
        <v>0</v>
      </c>
      <c r="T599" s="122">
        <v>0</v>
      </c>
      <c r="U599" s="122">
        <v>0</v>
      </c>
      <c r="V599" s="122">
        <v>0</v>
      </c>
      <c r="W599" s="122">
        <v>0</v>
      </c>
      <c r="X599" s="122">
        <v>0</v>
      </c>
      <c r="Y599" s="122">
        <v>0</v>
      </c>
      <c r="Z599" s="122">
        <v>0</v>
      </c>
      <c r="AA599" s="122">
        <v>0</v>
      </c>
      <c r="AB599" s="122">
        <v>0</v>
      </c>
      <c r="AC599" s="122">
        <v>0</v>
      </c>
      <c r="AD599" s="122">
        <v>0</v>
      </c>
      <c r="AE599" s="122">
        <v>0</v>
      </c>
      <c r="AF599" s="122">
        <v>0</v>
      </c>
      <c r="AG599" s="122">
        <v>0</v>
      </c>
      <c r="AH599" s="122">
        <v>0</v>
      </c>
      <c r="AI599" s="122">
        <v>0</v>
      </c>
      <c r="AJ599" s="122">
        <v>0</v>
      </c>
      <c r="AK599" s="122">
        <v>0</v>
      </c>
      <c r="AL599" s="122">
        <v>0</v>
      </c>
    </row>
    <row r="600" spans="1:38" hidden="1" x14ac:dyDescent="0.25">
      <c r="A600" s="122" t="s">
        <v>1977</v>
      </c>
      <c r="B600" s="122">
        <v>1</v>
      </c>
      <c r="C600" s="122" t="s">
        <v>2147</v>
      </c>
      <c r="D600" s="122" t="s">
        <v>2123</v>
      </c>
      <c r="E600" s="122">
        <v>12</v>
      </c>
      <c r="F600" s="122">
        <v>0</v>
      </c>
      <c r="G600" s="122">
        <v>0</v>
      </c>
      <c r="H600" s="122">
        <v>0</v>
      </c>
      <c r="I600" s="122">
        <v>0</v>
      </c>
      <c r="J600" s="122">
        <v>0</v>
      </c>
      <c r="K600" s="122">
        <v>0</v>
      </c>
      <c r="L600" s="122">
        <v>0</v>
      </c>
      <c r="M600" s="122">
        <v>0</v>
      </c>
      <c r="N600" s="122">
        <v>0</v>
      </c>
      <c r="O600" s="122">
        <v>0</v>
      </c>
      <c r="P600" s="122">
        <v>0</v>
      </c>
      <c r="Q600" s="122">
        <v>0</v>
      </c>
      <c r="R600" s="122">
        <v>0</v>
      </c>
      <c r="S600" s="122">
        <v>0</v>
      </c>
      <c r="T600" s="122">
        <v>0</v>
      </c>
      <c r="U600" s="122">
        <v>0</v>
      </c>
      <c r="V600" s="122">
        <v>0</v>
      </c>
      <c r="W600" s="122">
        <v>0</v>
      </c>
      <c r="X600" s="122">
        <v>0</v>
      </c>
      <c r="Y600" s="122">
        <v>0</v>
      </c>
      <c r="Z600" s="122">
        <v>0</v>
      </c>
      <c r="AA600" s="122">
        <v>0</v>
      </c>
      <c r="AB600" s="122">
        <v>0</v>
      </c>
      <c r="AC600" s="122">
        <v>0</v>
      </c>
      <c r="AD600" s="122">
        <v>0</v>
      </c>
      <c r="AE600" s="122">
        <v>0</v>
      </c>
      <c r="AF600" s="122">
        <v>0</v>
      </c>
      <c r="AG600" s="122">
        <v>0</v>
      </c>
      <c r="AH600" s="122">
        <v>0</v>
      </c>
      <c r="AI600" s="122">
        <v>0</v>
      </c>
      <c r="AJ600" s="122">
        <v>0</v>
      </c>
      <c r="AK600" s="122">
        <v>0</v>
      </c>
      <c r="AL600" s="122">
        <v>0</v>
      </c>
    </row>
    <row r="601" spans="1:38" hidden="1" x14ac:dyDescent="0.25">
      <c r="A601" s="122" t="s">
        <v>1977</v>
      </c>
      <c r="B601" s="122">
        <v>1</v>
      </c>
      <c r="C601" s="122" t="s">
        <v>2147</v>
      </c>
      <c r="D601" s="122" t="s">
        <v>2140</v>
      </c>
      <c r="E601" s="122">
        <v>12</v>
      </c>
      <c r="F601" s="122">
        <v>0</v>
      </c>
      <c r="G601" s="122">
        <v>0</v>
      </c>
      <c r="H601" s="122">
        <v>0</v>
      </c>
      <c r="I601" s="122">
        <v>0</v>
      </c>
      <c r="J601" s="122">
        <v>0</v>
      </c>
      <c r="K601" s="122">
        <v>0</v>
      </c>
      <c r="L601" s="122">
        <v>0</v>
      </c>
      <c r="M601" s="122">
        <v>0</v>
      </c>
      <c r="N601" s="122">
        <v>0</v>
      </c>
      <c r="O601" s="122">
        <v>0</v>
      </c>
      <c r="P601" s="122">
        <v>0</v>
      </c>
      <c r="Q601" s="122">
        <v>0</v>
      </c>
      <c r="R601" s="122">
        <v>0</v>
      </c>
      <c r="S601" s="122">
        <v>0</v>
      </c>
      <c r="T601" s="122">
        <v>0</v>
      </c>
      <c r="U601" s="122">
        <v>0</v>
      </c>
      <c r="V601" s="122">
        <v>0</v>
      </c>
      <c r="W601" s="122">
        <v>0</v>
      </c>
      <c r="X601" s="122">
        <v>0</v>
      </c>
      <c r="Y601" s="122">
        <v>0</v>
      </c>
      <c r="Z601" s="122">
        <v>0</v>
      </c>
      <c r="AA601" s="122">
        <v>0</v>
      </c>
      <c r="AB601" s="122">
        <v>0</v>
      </c>
      <c r="AC601" s="122">
        <v>0</v>
      </c>
      <c r="AD601" s="122">
        <v>0</v>
      </c>
      <c r="AE601" s="122">
        <v>0</v>
      </c>
      <c r="AF601" s="122">
        <v>0</v>
      </c>
      <c r="AG601" s="122">
        <v>0</v>
      </c>
      <c r="AH601" s="122">
        <v>0</v>
      </c>
      <c r="AI601" s="122">
        <v>0</v>
      </c>
      <c r="AJ601" s="122">
        <v>0</v>
      </c>
      <c r="AK601" s="122">
        <v>0</v>
      </c>
      <c r="AL601" s="122">
        <v>0</v>
      </c>
    </row>
    <row r="602" spans="1:38" hidden="1" x14ac:dyDescent="0.25">
      <c r="A602" s="122" t="s">
        <v>1977</v>
      </c>
      <c r="B602" s="122">
        <v>1</v>
      </c>
      <c r="C602" s="122" t="s">
        <v>2147</v>
      </c>
      <c r="D602" s="122" t="s">
        <v>2124</v>
      </c>
      <c r="E602" s="122">
        <v>12</v>
      </c>
      <c r="F602" s="122">
        <v>0</v>
      </c>
      <c r="G602" s="122">
        <v>0</v>
      </c>
      <c r="H602" s="122">
        <v>0</v>
      </c>
      <c r="I602" s="122">
        <v>0</v>
      </c>
      <c r="J602" s="122">
        <v>0</v>
      </c>
      <c r="K602" s="122">
        <v>0</v>
      </c>
      <c r="L602" s="122">
        <v>0</v>
      </c>
      <c r="M602" s="122">
        <v>0</v>
      </c>
      <c r="N602" s="122">
        <v>0</v>
      </c>
      <c r="O602" s="122">
        <v>0</v>
      </c>
      <c r="P602" s="122">
        <v>0</v>
      </c>
      <c r="Q602" s="122">
        <v>0</v>
      </c>
      <c r="R602" s="122">
        <v>0</v>
      </c>
      <c r="S602" s="122">
        <v>0</v>
      </c>
      <c r="T602" s="122">
        <v>0</v>
      </c>
      <c r="U602" s="122">
        <v>0</v>
      </c>
      <c r="V602" s="122">
        <v>0</v>
      </c>
      <c r="W602" s="122">
        <v>0</v>
      </c>
      <c r="X602" s="122">
        <v>0</v>
      </c>
      <c r="Y602" s="122">
        <v>0</v>
      </c>
      <c r="Z602" s="122">
        <v>0</v>
      </c>
      <c r="AA602" s="122">
        <v>0</v>
      </c>
      <c r="AB602" s="122">
        <v>0</v>
      </c>
      <c r="AC602" s="122">
        <v>0</v>
      </c>
      <c r="AD602" s="122">
        <v>0</v>
      </c>
      <c r="AE602" s="122">
        <v>0</v>
      </c>
      <c r="AF602" s="122">
        <v>0</v>
      </c>
      <c r="AG602" s="122">
        <v>0</v>
      </c>
      <c r="AH602" s="122">
        <v>0</v>
      </c>
      <c r="AI602" s="122">
        <v>0</v>
      </c>
      <c r="AJ602" s="122">
        <v>0</v>
      </c>
      <c r="AK602" s="122">
        <v>0</v>
      </c>
      <c r="AL602" s="122">
        <v>0</v>
      </c>
    </row>
    <row r="603" spans="1:38" hidden="1" x14ac:dyDescent="0.25">
      <c r="A603" s="122" t="s">
        <v>1977</v>
      </c>
      <c r="B603" s="122">
        <v>1</v>
      </c>
      <c r="C603" s="122" t="s">
        <v>2147</v>
      </c>
      <c r="D603" s="122" t="s">
        <v>2125</v>
      </c>
      <c r="E603" s="122">
        <v>12</v>
      </c>
      <c r="F603" s="122">
        <v>0</v>
      </c>
      <c r="G603" s="122">
        <v>0</v>
      </c>
      <c r="H603" s="122">
        <v>0</v>
      </c>
      <c r="I603" s="122">
        <v>0</v>
      </c>
      <c r="J603" s="122">
        <v>0</v>
      </c>
      <c r="K603" s="122">
        <v>0</v>
      </c>
      <c r="L603" s="122">
        <v>0</v>
      </c>
      <c r="M603" s="122">
        <v>0</v>
      </c>
      <c r="N603" s="122">
        <v>0</v>
      </c>
      <c r="O603" s="122">
        <v>0</v>
      </c>
      <c r="P603" s="122">
        <v>0</v>
      </c>
      <c r="Q603" s="122">
        <v>0</v>
      </c>
      <c r="R603" s="122">
        <v>0</v>
      </c>
      <c r="S603" s="122">
        <v>0</v>
      </c>
      <c r="T603" s="122">
        <v>0</v>
      </c>
      <c r="U603" s="122">
        <v>0</v>
      </c>
      <c r="V603" s="122">
        <v>0</v>
      </c>
      <c r="W603" s="122">
        <v>0</v>
      </c>
      <c r="X603" s="122">
        <v>0</v>
      </c>
      <c r="Y603" s="122">
        <v>0</v>
      </c>
      <c r="Z603" s="122">
        <v>0</v>
      </c>
      <c r="AA603" s="122">
        <v>0</v>
      </c>
      <c r="AB603" s="122">
        <v>0</v>
      </c>
      <c r="AC603" s="122">
        <v>0</v>
      </c>
      <c r="AD603" s="122">
        <v>0</v>
      </c>
      <c r="AE603" s="122">
        <v>0</v>
      </c>
      <c r="AF603" s="122">
        <v>0</v>
      </c>
      <c r="AG603" s="122">
        <v>0</v>
      </c>
      <c r="AH603" s="122">
        <v>0</v>
      </c>
      <c r="AI603" s="122">
        <v>0</v>
      </c>
      <c r="AJ603" s="122">
        <v>0</v>
      </c>
      <c r="AK603" s="122">
        <v>0</v>
      </c>
      <c r="AL603" s="122">
        <v>0</v>
      </c>
    </row>
    <row r="604" spans="1:38" hidden="1" x14ac:dyDescent="0.25">
      <c r="A604" s="122" t="s">
        <v>1977</v>
      </c>
      <c r="B604" s="122">
        <v>1</v>
      </c>
      <c r="C604" s="122" t="s">
        <v>2147</v>
      </c>
      <c r="D604" s="122" t="s">
        <v>2126</v>
      </c>
      <c r="E604" s="122">
        <v>12</v>
      </c>
      <c r="F604" s="122">
        <v>0</v>
      </c>
      <c r="G604" s="122">
        <v>0</v>
      </c>
      <c r="H604" s="122">
        <v>0</v>
      </c>
      <c r="I604" s="122">
        <v>0</v>
      </c>
      <c r="J604" s="122">
        <v>0</v>
      </c>
      <c r="K604" s="122">
        <v>0</v>
      </c>
      <c r="L604" s="122">
        <v>0</v>
      </c>
      <c r="M604" s="122">
        <v>0</v>
      </c>
      <c r="N604" s="122">
        <v>0</v>
      </c>
      <c r="O604" s="122">
        <v>0</v>
      </c>
      <c r="P604" s="122">
        <v>0</v>
      </c>
      <c r="Q604" s="122">
        <v>0</v>
      </c>
      <c r="R604" s="122">
        <v>0</v>
      </c>
      <c r="S604" s="122">
        <v>0</v>
      </c>
      <c r="T604" s="122">
        <v>0</v>
      </c>
      <c r="U604" s="122">
        <v>0</v>
      </c>
      <c r="V604" s="122">
        <v>0</v>
      </c>
      <c r="W604" s="122">
        <v>0</v>
      </c>
      <c r="X604" s="122">
        <v>0</v>
      </c>
      <c r="Y604" s="122">
        <v>0</v>
      </c>
      <c r="Z604" s="122">
        <v>0</v>
      </c>
      <c r="AA604" s="122">
        <v>0</v>
      </c>
      <c r="AB604" s="122">
        <v>0</v>
      </c>
      <c r="AC604" s="122">
        <v>0</v>
      </c>
      <c r="AD604" s="122">
        <v>0</v>
      </c>
      <c r="AE604" s="122">
        <v>0</v>
      </c>
      <c r="AF604" s="122">
        <v>0</v>
      </c>
      <c r="AG604" s="122">
        <v>0</v>
      </c>
      <c r="AH604" s="122">
        <v>0</v>
      </c>
      <c r="AI604" s="122">
        <v>0</v>
      </c>
      <c r="AJ604" s="122">
        <v>0</v>
      </c>
      <c r="AK604" s="122">
        <v>0</v>
      </c>
      <c r="AL604" s="122">
        <v>0</v>
      </c>
    </row>
    <row r="605" spans="1:38" hidden="1" x14ac:dyDescent="0.25">
      <c r="A605" s="122" t="s">
        <v>1977</v>
      </c>
      <c r="B605" s="122">
        <v>1</v>
      </c>
      <c r="C605" s="122" t="s">
        <v>2147</v>
      </c>
      <c r="D605" s="122" t="s">
        <v>2127</v>
      </c>
      <c r="E605" s="122">
        <v>12</v>
      </c>
      <c r="F605" s="122">
        <v>0.3659448956577</v>
      </c>
      <c r="G605" s="122">
        <v>0.37857887961059999</v>
      </c>
      <c r="H605" s="122">
        <v>0.3829299470227</v>
      </c>
      <c r="I605" s="122">
        <v>0.41331236117199999</v>
      </c>
      <c r="J605" s="122">
        <v>0.42299390232509998</v>
      </c>
      <c r="K605" s="122">
        <v>0.44412063036909999</v>
      </c>
      <c r="L605" s="122">
        <v>0.46045643313849999</v>
      </c>
      <c r="M605" s="122">
        <v>0.48305071503539998</v>
      </c>
      <c r="N605" s="122">
        <v>0.44660529176340003</v>
      </c>
      <c r="O605" s="122">
        <v>0.44929826061970002</v>
      </c>
      <c r="P605" s="122">
        <v>0.43345907376499998</v>
      </c>
      <c r="Q605" s="122">
        <v>0.40214271049069999</v>
      </c>
      <c r="R605" s="122">
        <v>0.4254467310842</v>
      </c>
      <c r="S605" s="122">
        <v>0.41354206086459999</v>
      </c>
      <c r="T605" s="122">
        <v>0.44086832009010002</v>
      </c>
      <c r="U605" s="122">
        <v>0.42694247291139997</v>
      </c>
      <c r="V605" s="122">
        <v>0.392637031596</v>
      </c>
      <c r="W605" s="122">
        <v>0.3049422808824</v>
      </c>
      <c r="X605" s="122">
        <v>0.17746402064</v>
      </c>
      <c r="Y605" s="122">
        <v>7.1420176721100001E-2</v>
      </c>
      <c r="Z605" s="122">
        <v>0</v>
      </c>
      <c r="AA605" s="122">
        <v>0</v>
      </c>
      <c r="AB605" s="122">
        <v>0</v>
      </c>
      <c r="AC605" s="122">
        <v>0</v>
      </c>
      <c r="AD605" s="122">
        <v>0</v>
      </c>
      <c r="AE605" s="122">
        <v>0</v>
      </c>
      <c r="AF605" s="122">
        <v>0</v>
      </c>
      <c r="AG605" s="122">
        <v>0</v>
      </c>
      <c r="AH605" s="122">
        <v>0</v>
      </c>
      <c r="AI605" s="122">
        <v>0</v>
      </c>
      <c r="AJ605" s="122">
        <v>0</v>
      </c>
      <c r="AK605" s="122">
        <v>0</v>
      </c>
      <c r="AL605" s="122">
        <v>0</v>
      </c>
    </row>
    <row r="606" spans="1:38" hidden="1" x14ac:dyDescent="0.25">
      <c r="A606" s="122" t="s">
        <v>1977</v>
      </c>
      <c r="B606" s="122">
        <v>1</v>
      </c>
      <c r="C606" s="122" t="s">
        <v>2147</v>
      </c>
      <c r="D606" s="122" t="s">
        <v>2128</v>
      </c>
      <c r="E606" s="122">
        <v>12</v>
      </c>
      <c r="F606" s="122">
        <v>0</v>
      </c>
      <c r="G606" s="122">
        <v>0</v>
      </c>
      <c r="H606" s="122">
        <v>0</v>
      </c>
      <c r="I606" s="122">
        <v>5.0768379204900002E-2</v>
      </c>
      <c r="J606" s="122">
        <v>5.2260000000000001E-2</v>
      </c>
      <c r="K606" s="122">
        <v>4.3844541062800002E-2</v>
      </c>
      <c r="L606" s="122">
        <v>4.1585617021300002E-2</v>
      </c>
      <c r="M606" s="122">
        <v>4.4177947413100001E-2</v>
      </c>
      <c r="N606" s="122">
        <v>4.22433210029E-2</v>
      </c>
      <c r="O606" s="122">
        <v>4.9460978043899997E-2</v>
      </c>
      <c r="P606" s="122">
        <v>4.6697626753000002E-2</v>
      </c>
      <c r="Q606" s="122">
        <v>4.0514423740500002E-2</v>
      </c>
      <c r="R606" s="122">
        <v>4.6422517058399997E-2</v>
      </c>
      <c r="S606" s="122">
        <v>0</v>
      </c>
      <c r="T606" s="122">
        <v>0</v>
      </c>
      <c r="U606" s="122">
        <v>0</v>
      </c>
      <c r="V606" s="122">
        <v>0</v>
      </c>
      <c r="W606" s="122">
        <v>0</v>
      </c>
      <c r="X606" s="122">
        <v>0</v>
      </c>
      <c r="Y606" s="122">
        <v>0</v>
      </c>
      <c r="Z606" s="122">
        <v>0</v>
      </c>
      <c r="AA606" s="122">
        <v>0</v>
      </c>
      <c r="AB606" s="122">
        <v>0</v>
      </c>
      <c r="AC606" s="122">
        <v>0</v>
      </c>
      <c r="AD606" s="122">
        <v>0</v>
      </c>
      <c r="AE606" s="122">
        <v>0</v>
      </c>
      <c r="AF606" s="122">
        <v>0</v>
      </c>
      <c r="AG606" s="122">
        <v>0</v>
      </c>
      <c r="AH606" s="122">
        <v>0</v>
      </c>
      <c r="AI606" s="122">
        <v>0</v>
      </c>
      <c r="AJ606" s="122">
        <v>0</v>
      </c>
      <c r="AK606" s="122">
        <v>0</v>
      </c>
      <c r="AL606" s="122">
        <v>0</v>
      </c>
    </row>
    <row r="607" spans="1:38" hidden="1" x14ac:dyDescent="0.25">
      <c r="A607" s="122" t="s">
        <v>1974</v>
      </c>
      <c r="B607" s="122">
        <v>1</v>
      </c>
      <c r="C607" s="122" t="s">
        <v>2148</v>
      </c>
      <c r="D607" s="122" t="s">
        <v>2080</v>
      </c>
      <c r="E607" s="122">
        <v>13</v>
      </c>
      <c r="F607" s="122">
        <v>0.99302417127569997</v>
      </c>
      <c r="G607" s="122">
        <v>0.99349422042890001</v>
      </c>
      <c r="H607" s="122">
        <v>1.0629534650609</v>
      </c>
      <c r="I607" s="122">
        <v>1.039402517786</v>
      </c>
      <c r="J607" s="122">
        <v>1.0941113007368</v>
      </c>
      <c r="K607" s="122">
        <v>1.0213998395304</v>
      </c>
      <c r="L607" s="122">
        <v>1.0750731120040999</v>
      </c>
      <c r="M607" s="122">
        <v>1.0413083218700001</v>
      </c>
      <c r="N607" s="122">
        <v>1.0433174703770001</v>
      </c>
      <c r="O607" s="122">
        <v>1.0024610844516</v>
      </c>
      <c r="P607" s="122">
        <v>0.91310449291660001</v>
      </c>
      <c r="Q607" s="122">
        <v>0.7438960596716</v>
      </c>
      <c r="R607" s="122">
        <v>0.88124571063110002</v>
      </c>
      <c r="S607" s="122">
        <v>0.80085134348310005</v>
      </c>
      <c r="T607" s="122">
        <v>0.88971076330550003</v>
      </c>
      <c r="U607" s="122">
        <v>1.0007910581657999</v>
      </c>
      <c r="V607" s="122">
        <v>0.2314689235514</v>
      </c>
      <c r="W607" s="122">
        <v>0.27296220328979998</v>
      </c>
      <c r="X607" s="122">
        <v>0</v>
      </c>
      <c r="Y607" s="122">
        <v>0</v>
      </c>
      <c r="Z607" s="122">
        <v>0</v>
      </c>
      <c r="AA607" s="122">
        <v>0</v>
      </c>
      <c r="AB607" s="122">
        <v>0</v>
      </c>
      <c r="AC607" s="122">
        <v>0</v>
      </c>
      <c r="AD607" s="122">
        <v>0</v>
      </c>
      <c r="AE607" s="122">
        <v>0</v>
      </c>
      <c r="AF607" s="122">
        <v>0</v>
      </c>
      <c r="AG607" s="122">
        <v>0</v>
      </c>
      <c r="AH607" s="122">
        <v>0</v>
      </c>
      <c r="AI607" s="122">
        <v>0</v>
      </c>
      <c r="AJ607" s="122">
        <v>0</v>
      </c>
      <c r="AK607" s="122">
        <v>0</v>
      </c>
      <c r="AL607" s="122">
        <v>0</v>
      </c>
    </row>
    <row r="608" spans="1:38" hidden="1" x14ac:dyDescent="0.25">
      <c r="A608" s="122" t="s">
        <v>1974</v>
      </c>
      <c r="B608" s="122">
        <v>1</v>
      </c>
      <c r="C608" s="122" t="s">
        <v>2148</v>
      </c>
      <c r="D608" s="122" t="s">
        <v>2081</v>
      </c>
      <c r="E608" s="122">
        <v>13</v>
      </c>
      <c r="F608" s="122">
        <v>0.14481602497769999</v>
      </c>
      <c r="G608" s="122">
        <v>0.1448845738126</v>
      </c>
      <c r="H608" s="122">
        <v>0.14903844880479999</v>
      </c>
      <c r="I608" s="122">
        <v>0.1457363318589</v>
      </c>
      <c r="J608" s="122">
        <v>0.15395017417449999</v>
      </c>
      <c r="K608" s="122">
        <v>0.1424583986713</v>
      </c>
      <c r="L608" s="122">
        <v>0.14486154644800001</v>
      </c>
      <c r="M608" s="122">
        <v>0.14031188404860001</v>
      </c>
      <c r="N608" s="122">
        <v>0.14058260829659999</v>
      </c>
      <c r="O608" s="122">
        <v>0.1350773834134</v>
      </c>
      <c r="P608" s="122">
        <v>0.11998645816010001</v>
      </c>
      <c r="Q608" s="122">
        <v>0.104145448354</v>
      </c>
      <c r="R608" s="122">
        <v>0.12337439948829999</v>
      </c>
      <c r="S608" s="122">
        <v>0.11211918808760001</v>
      </c>
      <c r="T608" s="122">
        <v>0.1245595068628</v>
      </c>
      <c r="U608" s="122">
        <v>0.14011074814319999</v>
      </c>
      <c r="V608" s="122">
        <v>0.14466807721969999</v>
      </c>
      <c r="W608" s="122">
        <v>0.15500353686810001</v>
      </c>
      <c r="X608" s="122">
        <v>0.1463041689056</v>
      </c>
      <c r="Y608" s="122">
        <v>0.13796386295220001</v>
      </c>
      <c r="Z608" s="122">
        <v>0.1414021510215</v>
      </c>
      <c r="AA608" s="122">
        <v>0.1248717496361</v>
      </c>
      <c r="AB608" s="122">
        <v>0.1181539310997</v>
      </c>
      <c r="AC608" s="122">
        <v>9.2116355655899998E-2</v>
      </c>
      <c r="AD608" s="122">
        <v>0.1109844140835</v>
      </c>
      <c r="AE608" s="122">
        <v>0.1395365762686</v>
      </c>
      <c r="AF608" s="122">
        <v>0.1259382042161</v>
      </c>
      <c r="AG608" s="122">
        <v>0.13157079338370001</v>
      </c>
      <c r="AH608" s="122">
        <v>0.1004737853385</v>
      </c>
      <c r="AI608" s="122">
        <v>0.1150470103919</v>
      </c>
      <c r="AJ608" s="122">
        <v>0.124903374385</v>
      </c>
      <c r="AK608" s="122">
        <v>0.10991201076239999</v>
      </c>
      <c r="AL608" s="122">
        <v>0</v>
      </c>
    </row>
    <row r="609" spans="1:38" hidden="1" x14ac:dyDescent="0.25">
      <c r="A609" s="122" t="s">
        <v>1974</v>
      </c>
      <c r="B609" s="122">
        <v>1</v>
      </c>
      <c r="C609" s="122" t="s">
        <v>2148</v>
      </c>
      <c r="D609" s="122" t="s">
        <v>2082</v>
      </c>
      <c r="E609" s="122">
        <v>13</v>
      </c>
      <c r="F609" s="122">
        <v>0.4965120856379</v>
      </c>
      <c r="G609" s="122">
        <v>0.50502622871799996</v>
      </c>
      <c r="H609" s="122">
        <v>0.51929119898039999</v>
      </c>
      <c r="I609" s="122">
        <v>0.33271879537589999</v>
      </c>
      <c r="J609" s="122">
        <v>0.3514711523606</v>
      </c>
      <c r="K609" s="122">
        <v>0.32613117683249998</v>
      </c>
      <c r="L609" s="122">
        <v>0.33163272268600003</v>
      </c>
      <c r="M609" s="122">
        <v>0.34416122502480001</v>
      </c>
      <c r="N609" s="122">
        <v>0.34482526563310001</v>
      </c>
      <c r="O609" s="122">
        <v>0.33132188384420003</v>
      </c>
      <c r="P609" s="122">
        <v>0.28751472049690002</v>
      </c>
      <c r="Q609" s="122">
        <v>0.22673951898790001</v>
      </c>
      <c r="R609" s="122">
        <v>0.26860369260029998</v>
      </c>
      <c r="S609" s="122">
        <v>0.2440994894936</v>
      </c>
      <c r="T609" s="122">
        <v>0.27616622092999998</v>
      </c>
      <c r="U609" s="122">
        <v>0</v>
      </c>
      <c r="V609" s="122">
        <v>0</v>
      </c>
      <c r="W609" s="122">
        <v>0</v>
      </c>
      <c r="X609" s="122">
        <v>0</v>
      </c>
      <c r="Y609" s="122">
        <v>0</v>
      </c>
      <c r="Z609" s="122">
        <v>0</v>
      </c>
      <c r="AA609" s="122">
        <v>0</v>
      </c>
      <c r="AB609" s="122">
        <v>0</v>
      </c>
      <c r="AC609" s="122">
        <v>0</v>
      </c>
      <c r="AD609" s="122">
        <v>0</v>
      </c>
      <c r="AE609" s="122">
        <v>0</v>
      </c>
      <c r="AF609" s="122">
        <v>0.15430629156039999</v>
      </c>
      <c r="AG609" s="122">
        <v>0.29977222390059999</v>
      </c>
      <c r="AH609" s="122">
        <v>0.30956230799200002</v>
      </c>
      <c r="AI609" s="122">
        <v>0.27858327202049998</v>
      </c>
      <c r="AJ609" s="122">
        <v>0.30173068271760001</v>
      </c>
      <c r="AK609" s="122">
        <v>0.2987676476035</v>
      </c>
      <c r="AL609" s="122">
        <v>0</v>
      </c>
    </row>
    <row r="610" spans="1:38" hidden="1" x14ac:dyDescent="0.25">
      <c r="A610" s="122" t="s">
        <v>1974</v>
      </c>
      <c r="B610" s="122">
        <v>1</v>
      </c>
      <c r="C610" s="122" t="s">
        <v>2148</v>
      </c>
      <c r="D610" s="122" t="s">
        <v>2135</v>
      </c>
      <c r="E610" s="122">
        <v>13</v>
      </c>
      <c r="F610" s="122">
        <v>0</v>
      </c>
      <c r="G610" s="122">
        <v>0</v>
      </c>
      <c r="H610" s="122">
        <v>0</v>
      </c>
      <c r="I610" s="122">
        <v>0</v>
      </c>
      <c r="J610" s="122">
        <v>0</v>
      </c>
      <c r="K610" s="122">
        <v>0</v>
      </c>
      <c r="L610" s="122">
        <v>0</v>
      </c>
      <c r="M610" s="122">
        <v>0</v>
      </c>
      <c r="N610" s="122">
        <v>0</v>
      </c>
      <c r="O610" s="122">
        <v>0</v>
      </c>
      <c r="P610" s="122">
        <v>0</v>
      </c>
      <c r="Q610" s="122">
        <v>0</v>
      </c>
      <c r="R610" s="122">
        <v>0</v>
      </c>
      <c r="S610" s="122">
        <v>0</v>
      </c>
      <c r="T610" s="122">
        <v>0</v>
      </c>
      <c r="U610" s="122">
        <v>0</v>
      </c>
      <c r="V610" s="122">
        <v>0</v>
      </c>
      <c r="W610" s="122">
        <v>0</v>
      </c>
      <c r="X610" s="122">
        <v>0</v>
      </c>
      <c r="Y610" s="122">
        <v>0</v>
      </c>
      <c r="Z610" s="122">
        <v>0</v>
      </c>
      <c r="AA610" s="122">
        <v>0</v>
      </c>
      <c r="AB610" s="122">
        <v>0</v>
      </c>
      <c r="AC610" s="122">
        <v>0</v>
      </c>
      <c r="AD610" s="122">
        <v>0</v>
      </c>
      <c r="AE610" s="122">
        <v>0</v>
      </c>
      <c r="AF610" s="122">
        <v>0</v>
      </c>
      <c r="AG610" s="122">
        <v>0</v>
      </c>
      <c r="AH610" s="122">
        <v>0</v>
      </c>
      <c r="AI610" s="122">
        <v>0</v>
      </c>
      <c r="AJ610" s="122">
        <v>0</v>
      </c>
      <c r="AK610" s="122">
        <v>0</v>
      </c>
      <c r="AL610" s="122">
        <v>0</v>
      </c>
    </row>
    <row r="611" spans="1:38" hidden="1" x14ac:dyDescent="0.25">
      <c r="A611" s="122" t="s">
        <v>1974</v>
      </c>
      <c r="B611" s="122">
        <v>1</v>
      </c>
      <c r="C611" s="122" t="s">
        <v>2148</v>
      </c>
      <c r="D611" s="122" t="s">
        <v>2083</v>
      </c>
      <c r="E611" s="122">
        <v>13</v>
      </c>
      <c r="F611" s="122">
        <v>0</v>
      </c>
      <c r="G611" s="122">
        <v>0</v>
      </c>
      <c r="H611" s="122">
        <v>0</v>
      </c>
      <c r="I611" s="122">
        <v>0</v>
      </c>
      <c r="J611" s="122">
        <v>0</v>
      </c>
      <c r="K611" s="122">
        <v>0</v>
      </c>
      <c r="L611" s="122">
        <v>0</v>
      </c>
      <c r="M611" s="122">
        <v>0</v>
      </c>
      <c r="N611" s="122">
        <v>0</v>
      </c>
      <c r="O611" s="122">
        <v>0</v>
      </c>
      <c r="P611" s="122">
        <v>0</v>
      </c>
      <c r="Q611" s="122">
        <v>0</v>
      </c>
      <c r="R611" s="122">
        <v>0</v>
      </c>
      <c r="S611" s="122">
        <v>0</v>
      </c>
      <c r="T611" s="122">
        <v>0</v>
      </c>
      <c r="U611" s="122">
        <v>0</v>
      </c>
      <c r="V611" s="122">
        <v>0</v>
      </c>
      <c r="W611" s="122">
        <v>0</v>
      </c>
      <c r="X611" s="122">
        <v>0</v>
      </c>
      <c r="Y611" s="122">
        <v>0</v>
      </c>
      <c r="Z611" s="122">
        <v>0</v>
      </c>
      <c r="AA611" s="122">
        <v>0</v>
      </c>
      <c r="AB611" s="122">
        <v>0</v>
      </c>
      <c r="AC611" s="122">
        <v>0</v>
      </c>
      <c r="AD611" s="122">
        <v>0</v>
      </c>
      <c r="AE611" s="122">
        <v>0</v>
      </c>
      <c r="AF611" s="122">
        <v>0</v>
      </c>
      <c r="AG611" s="122">
        <v>0</v>
      </c>
      <c r="AH611" s="122">
        <v>0</v>
      </c>
      <c r="AI611" s="122">
        <v>0</v>
      </c>
      <c r="AJ611" s="122">
        <v>0</v>
      </c>
      <c r="AK611" s="122">
        <v>0</v>
      </c>
      <c r="AL611" s="122">
        <v>0</v>
      </c>
    </row>
    <row r="612" spans="1:38" x14ac:dyDescent="0.25">
      <c r="A612" s="122" t="s">
        <v>1974</v>
      </c>
      <c r="B612" s="122">
        <v>1</v>
      </c>
      <c r="C612" s="122" t="s">
        <v>2148</v>
      </c>
      <c r="D612" s="122" t="s">
        <v>2084</v>
      </c>
      <c r="E612" s="122">
        <v>13</v>
      </c>
      <c r="F612" s="122">
        <v>1.6550402854600001E-2</v>
      </c>
      <c r="G612" s="122">
        <v>1.6558237007100001E-2</v>
      </c>
      <c r="H612" s="122">
        <v>1.6872277223200002E-2</v>
      </c>
      <c r="I612" s="122">
        <v>1.6498452663299999E-2</v>
      </c>
      <c r="J612" s="122">
        <v>1.7428321604699998E-2</v>
      </c>
      <c r="K612" s="122">
        <v>1.70233306588E-2</v>
      </c>
      <c r="L612" s="122">
        <v>0</v>
      </c>
      <c r="M612" s="122">
        <v>0</v>
      </c>
      <c r="N612" s="122">
        <v>0</v>
      </c>
      <c r="O612" s="122">
        <v>0</v>
      </c>
      <c r="P612" s="122">
        <v>0</v>
      </c>
      <c r="Q612" s="122">
        <v>0</v>
      </c>
      <c r="R612" s="122">
        <v>0</v>
      </c>
      <c r="S612" s="122">
        <v>0</v>
      </c>
      <c r="T612" s="122">
        <v>0</v>
      </c>
      <c r="U612" s="122">
        <v>0</v>
      </c>
      <c r="V612" s="122">
        <v>0</v>
      </c>
      <c r="W612" s="122">
        <v>0</v>
      </c>
      <c r="X612" s="122">
        <v>0</v>
      </c>
      <c r="Y612" s="122">
        <v>0</v>
      </c>
      <c r="Z612" s="122">
        <v>0</v>
      </c>
      <c r="AA612" s="122">
        <v>0</v>
      </c>
      <c r="AB612" s="122">
        <v>0</v>
      </c>
      <c r="AC612" s="122">
        <v>0</v>
      </c>
      <c r="AD612" s="122">
        <v>0</v>
      </c>
      <c r="AE612" s="122">
        <v>0</v>
      </c>
      <c r="AF612" s="122">
        <v>0</v>
      </c>
      <c r="AG612" s="122">
        <v>0</v>
      </c>
      <c r="AH612" s="122">
        <v>0</v>
      </c>
      <c r="AI612" s="122">
        <v>0</v>
      </c>
      <c r="AJ612" s="122">
        <v>0</v>
      </c>
      <c r="AK612" s="122">
        <v>0</v>
      </c>
      <c r="AL612" s="122">
        <v>0</v>
      </c>
    </row>
    <row r="613" spans="1:38" hidden="1" x14ac:dyDescent="0.25">
      <c r="A613" s="122" t="s">
        <v>1974</v>
      </c>
      <c r="B613" s="122">
        <v>1</v>
      </c>
      <c r="C613" s="122" t="s">
        <v>2148</v>
      </c>
      <c r="D613" s="122" t="s">
        <v>474</v>
      </c>
      <c r="E613" s="122">
        <v>13</v>
      </c>
      <c r="F613" s="122">
        <v>0</v>
      </c>
      <c r="G613" s="122">
        <v>0</v>
      </c>
      <c r="H613" s="122">
        <v>0</v>
      </c>
      <c r="I613" s="122">
        <v>0</v>
      </c>
      <c r="J613" s="122">
        <v>0</v>
      </c>
      <c r="K613" s="122">
        <v>0</v>
      </c>
      <c r="L613" s="122">
        <v>0</v>
      </c>
      <c r="M613" s="122">
        <v>0</v>
      </c>
      <c r="N613" s="122">
        <v>0</v>
      </c>
      <c r="O613" s="122">
        <v>0</v>
      </c>
      <c r="P613" s="122">
        <v>0</v>
      </c>
      <c r="Q613" s="122">
        <v>0</v>
      </c>
      <c r="R613" s="122">
        <v>0</v>
      </c>
      <c r="S613" s="122">
        <v>0</v>
      </c>
      <c r="T613" s="122">
        <v>0</v>
      </c>
      <c r="U613" s="122">
        <v>0</v>
      </c>
      <c r="V613" s="122">
        <v>0</v>
      </c>
      <c r="W613" s="122">
        <v>0</v>
      </c>
      <c r="X613" s="122">
        <v>0</v>
      </c>
      <c r="Y613" s="122">
        <v>0</v>
      </c>
      <c r="Z613" s="122">
        <v>0</v>
      </c>
      <c r="AA613" s="122">
        <v>0</v>
      </c>
      <c r="AB613" s="122">
        <v>0</v>
      </c>
      <c r="AC613" s="122">
        <v>0</v>
      </c>
      <c r="AD613" s="122">
        <v>0</v>
      </c>
      <c r="AE613" s="122">
        <v>0</v>
      </c>
      <c r="AF613" s="122">
        <v>0</v>
      </c>
      <c r="AG613" s="122">
        <v>0</v>
      </c>
      <c r="AH613" s="122">
        <v>0</v>
      </c>
      <c r="AI613" s="122">
        <v>0</v>
      </c>
      <c r="AJ613" s="122">
        <v>0</v>
      </c>
      <c r="AK613" s="122">
        <v>0</v>
      </c>
      <c r="AL613" s="122">
        <v>0</v>
      </c>
    </row>
    <row r="614" spans="1:38" hidden="1" x14ac:dyDescent="0.25">
      <c r="A614" s="122" t="s">
        <v>1974</v>
      </c>
      <c r="B614" s="122">
        <v>1</v>
      </c>
      <c r="C614" s="122" t="s">
        <v>2148</v>
      </c>
      <c r="D614" s="122" t="s">
        <v>2085</v>
      </c>
      <c r="E614" s="122">
        <v>13</v>
      </c>
      <c r="F614" s="122">
        <v>0</v>
      </c>
      <c r="G614" s="122">
        <v>0</v>
      </c>
      <c r="H614" s="122">
        <v>0</v>
      </c>
      <c r="I614" s="122">
        <v>0</v>
      </c>
      <c r="J614" s="122">
        <v>0</v>
      </c>
      <c r="K614" s="122">
        <v>0</v>
      </c>
      <c r="L614" s="122">
        <v>0</v>
      </c>
      <c r="M614" s="122">
        <v>0</v>
      </c>
      <c r="N614" s="122">
        <v>0</v>
      </c>
      <c r="O614" s="122">
        <v>0</v>
      </c>
      <c r="P614" s="122">
        <v>0</v>
      </c>
      <c r="Q614" s="122">
        <v>0</v>
      </c>
      <c r="R614" s="122">
        <v>0</v>
      </c>
      <c r="S614" s="122">
        <v>0</v>
      </c>
      <c r="T614" s="122">
        <v>0</v>
      </c>
      <c r="U614" s="122">
        <v>0</v>
      </c>
      <c r="V614" s="122">
        <v>0</v>
      </c>
      <c r="W614" s="122">
        <v>0</v>
      </c>
      <c r="X614" s="122">
        <v>0</v>
      </c>
      <c r="Y614" s="122">
        <v>0</v>
      </c>
      <c r="Z614" s="122">
        <v>0</v>
      </c>
      <c r="AA614" s="122">
        <v>0</v>
      </c>
      <c r="AB614" s="122">
        <v>0</v>
      </c>
      <c r="AC614" s="122">
        <v>0</v>
      </c>
      <c r="AD614" s="122">
        <v>0</v>
      </c>
      <c r="AE614" s="122">
        <v>0</v>
      </c>
      <c r="AF614" s="122">
        <v>0</v>
      </c>
      <c r="AG614" s="122">
        <v>0</v>
      </c>
      <c r="AH614" s="122">
        <v>0</v>
      </c>
      <c r="AI614" s="122">
        <v>0</v>
      </c>
      <c r="AJ614" s="122">
        <v>0</v>
      </c>
      <c r="AK614" s="122">
        <v>0</v>
      </c>
      <c r="AL614" s="122">
        <v>0</v>
      </c>
    </row>
    <row r="615" spans="1:38" hidden="1" x14ac:dyDescent="0.25">
      <c r="A615" s="122" t="s">
        <v>1974</v>
      </c>
      <c r="B615" s="122">
        <v>1</v>
      </c>
      <c r="C615" s="122" t="s">
        <v>2148</v>
      </c>
      <c r="D615" s="122" t="s">
        <v>2086</v>
      </c>
      <c r="E615" s="122">
        <v>13</v>
      </c>
      <c r="F615" s="122">
        <v>0</v>
      </c>
      <c r="G615" s="122">
        <v>0</v>
      </c>
      <c r="H615" s="122">
        <v>0</v>
      </c>
      <c r="I615" s="122">
        <v>0</v>
      </c>
      <c r="J615" s="122">
        <v>0</v>
      </c>
      <c r="K615" s="122">
        <v>0</v>
      </c>
      <c r="L615" s="122">
        <v>0</v>
      </c>
      <c r="M615" s="122">
        <v>0</v>
      </c>
      <c r="N615" s="122">
        <v>0</v>
      </c>
      <c r="O615" s="122">
        <v>0</v>
      </c>
      <c r="P615" s="122">
        <v>0</v>
      </c>
      <c r="Q615" s="122">
        <v>0</v>
      </c>
      <c r="R615" s="122">
        <v>0</v>
      </c>
      <c r="S615" s="122">
        <v>0</v>
      </c>
      <c r="T615" s="122">
        <v>0</v>
      </c>
      <c r="U615" s="122">
        <v>0</v>
      </c>
      <c r="V615" s="122">
        <v>0</v>
      </c>
      <c r="W615" s="122">
        <v>0</v>
      </c>
      <c r="X615" s="122">
        <v>0</v>
      </c>
      <c r="Y615" s="122">
        <v>0</v>
      </c>
      <c r="Z615" s="122">
        <v>0</v>
      </c>
      <c r="AA615" s="122">
        <v>0</v>
      </c>
      <c r="AB615" s="122">
        <v>0</v>
      </c>
      <c r="AC615" s="122">
        <v>0</v>
      </c>
      <c r="AD615" s="122">
        <v>0</v>
      </c>
      <c r="AE615" s="122">
        <v>0</v>
      </c>
      <c r="AF615" s="122">
        <v>0</v>
      </c>
      <c r="AG615" s="122">
        <v>0</v>
      </c>
      <c r="AH615" s="122">
        <v>0</v>
      </c>
      <c r="AI615" s="122">
        <v>0</v>
      </c>
      <c r="AJ615" s="122">
        <v>0</v>
      </c>
      <c r="AK615" s="122">
        <v>0</v>
      </c>
      <c r="AL615" s="122">
        <v>0</v>
      </c>
    </row>
    <row r="616" spans="1:38" hidden="1" x14ac:dyDescent="0.25">
      <c r="A616" s="122" t="s">
        <v>1974</v>
      </c>
      <c r="B616" s="122">
        <v>1</v>
      </c>
      <c r="C616" s="122" t="s">
        <v>2148</v>
      </c>
      <c r="D616" s="122" t="s">
        <v>2087</v>
      </c>
      <c r="E616" s="122">
        <v>13</v>
      </c>
      <c r="F616" s="122">
        <v>0</v>
      </c>
      <c r="G616" s="122">
        <v>0</v>
      </c>
      <c r="H616" s="122">
        <v>0</v>
      </c>
      <c r="I616" s="122">
        <v>0</v>
      </c>
      <c r="J616" s="122">
        <v>0</v>
      </c>
      <c r="K616" s="122">
        <v>0</v>
      </c>
      <c r="L616" s="122">
        <v>0</v>
      </c>
      <c r="M616" s="122">
        <v>0</v>
      </c>
      <c r="N616" s="122">
        <v>0</v>
      </c>
      <c r="O616" s="122">
        <v>0</v>
      </c>
      <c r="P616" s="122">
        <v>0</v>
      </c>
      <c r="Q616" s="122">
        <v>0</v>
      </c>
      <c r="R616" s="122">
        <v>0</v>
      </c>
      <c r="S616" s="122">
        <v>0</v>
      </c>
      <c r="T616" s="122">
        <v>0</v>
      </c>
      <c r="U616" s="122">
        <v>0</v>
      </c>
      <c r="V616" s="122">
        <v>0</v>
      </c>
      <c r="W616" s="122">
        <v>0</v>
      </c>
      <c r="X616" s="122">
        <v>0</v>
      </c>
      <c r="Y616" s="122">
        <v>0</v>
      </c>
      <c r="Z616" s="122">
        <v>0</v>
      </c>
      <c r="AA616" s="122">
        <v>0</v>
      </c>
      <c r="AB616" s="122">
        <v>0</v>
      </c>
      <c r="AC616" s="122">
        <v>0</v>
      </c>
      <c r="AD616" s="122">
        <v>0</v>
      </c>
      <c r="AE616" s="122">
        <v>0</v>
      </c>
      <c r="AF616" s="122">
        <v>0</v>
      </c>
      <c r="AG616" s="122">
        <v>0</v>
      </c>
      <c r="AH616" s="122">
        <v>0</v>
      </c>
      <c r="AI616" s="122">
        <v>0</v>
      </c>
      <c r="AJ616" s="122">
        <v>0</v>
      </c>
      <c r="AK616" s="122">
        <v>0</v>
      </c>
      <c r="AL616" s="122">
        <v>0</v>
      </c>
    </row>
    <row r="617" spans="1:38" hidden="1" x14ac:dyDescent="0.25">
      <c r="A617" s="122" t="s">
        <v>1974</v>
      </c>
      <c r="B617" s="122">
        <v>1</v>
      </c>
      <c r="C617" s="122" t="s">
        <v>2148</v>
      </c>
      <c r="D617" s="122" t="s">
        <v>2088</v>
      </c>
      <c r="E617" s="122">
        <v>13</v>
      </c>
      <c r="F617" s="122">
        <v>8.2752014272999996E-2</v>
      </c>
      <c r="G617" s="122">
        <v>8.2791185035700002E-2</v>
      </c>
      <c r="H617" s="122">
        <v>8.5298734850599994E-2</v>
      </c>
      <c r="I617" s="122">
        <v>8.3408844019899994E-2</v>
      </c>
      <c r="J617" s="122">
        <v>4.3570804011600003E-2</v>
      </c>
      <c r="K617" s="122">
        <v>4.1214379489800002E-2</v>
      </c>
      <c r="L617" s="122">
        <v>4.190962979E-2</v>
      </c>
      <c r="M617" s="122">
        <v>4.0593375259299999E-2</v>
      </c>
      <c r="N617" s="122">
        <v>6.2775881692199997E-2</v>
      </c>
      <c r="O617" s="122">
        <v>6.03175737255E-2</v>
      </c>
      <c r="P617" s="122">
        <v>5.3578858675300003E-2</v>
      </c>
      <c r="Q617" s="122">
        <v>4.2253296189300002E-2</v>
      </c>
      <c r="R617" s="122">
        <v>5.0054756363800003E-2</v>
      </c>
      <c r="S617" s="122">
        <v>4.99731238333E-2</v>
      </c>
      <c r="T617" s="122">
        <v>5.5517951630300003E-2</v>
      </c>
      <c r="U617" s="122">
        <v>0</v>
      </c>
      <c r="V617" s="122">
        <v>0</v>
      </c>
      <c r="W617" s="122">
        <v>0</v>
      </c>
      <c r="X617" s="122">
        <v>0</v>
      </c>
      <c r="Y617" s="122">
        <v>0</v>
      </c>
      <c r="Z617" s="122">
        <v>0</v>
      </c>
      <c r="AA617" s="122">
        <v>0</v>
      </c>
      <c r="AB617" s="122">
        <v>0</v>
      </c>
      <c r="AC617" s="122">
        <v>0</v>
      </c>
      <c r="AD617" s="122">
        <v>0</v>
      </c>
      <c r="AE617" s="122">
        <v>0</v>
      </c>
      <c r="AF617" s="122">
        <v>0</v>
      </c>
      <c r="AG617" s="122">
        <v>0</v>
      </c>
      <c r="AH617" s="122">
        <v>0</v>
      </c>
      <c r="AI617" s="122">
        <v>0</v>
      </c>
      <c r="AJ617" s="122">
        <v>0</v>
      </c>
      <c r="AK617" s="122">
        <v>0</v>
      </c>
      <c r="AL617" s="122">
        <v>0</v>
      </c>
    </row>
    <row r="618" spans="1:38" hidden="1" x14ac:dyDescent="0.25">
      <c r="A618" s="122" t="s">
        <v>1974</v>
      </c>
      <c r="B618" s="122">
        <v>1</v>
      </c>
      <c r="C618" s="122" t="s">
        <v>2148</v>
      </c>
      <c r="D618" s="122" t="s">
        <v>2089</v>
      </c>
      <c r="E618" s="122">
        <v>13</v>
      </c>
      <c r="F618" s="122">
        <v>0.45099847778770003</v>
      </c>
      <c r="G618" s="122">
        <v>0.4512119584448</v>
      </c>
      <c r="H618" s="122">
        <v>0.46305027490310002</v>
      </c>
      <c r="I618" s="122">
        <v>0.45737377105400001</v>
      </c>
      <c r="J618" s="122">
        <v>0.50542132653500005</v>
      </c>
      <c r="K618" s="122">
        <v>0.50174027205000005</v>
      </c>
      <c r="L618" s="122">
        <v>0.55302489744619998</v>
      </c>
      <c r="M618" s="122">
        <v>0.57624943574669996</v>
      </c>
      <c r="N618" s="122">
        <v>0.57736127809839999</v>
      </c>
      <c r="O618" s="122">
        <v>0.55475176961600003</v>
      </c>
      <c r="P618" s="122">
        <v>0.51616815963219997</v>
      </c>
      <c r="Q618" s="122">
        <v>0.40586969015680002</v>
      </c>
      <c r="R618" s="122">
        <v>0.55060232000230003</v>
      </c>
      <c r="S618" s="122">
        <v>0.45552424417319998</v>
      </c>
      <c r="T618" s="122">
        <v>0.51176163105329997</v>
      </c>
      <c r="U618" s="122">
        <v>0.5756550166569</v>
      </c>
      <c r="V618" s="122">
        <v>0.59437912869099996</v>
      </c>
      <c r="W618" s="122">
        <v>0.67070712808349997</v>
      </c>
      <c r="X618" s="122">
        <v>0.63306457991840004</v>
      </c>
      <c r="Y618" s="122">
        <v>0.59697570887499996</v>
      </c>
      <c r="Z618" s="122">
        <v>0.73951969860309996</v>
      </c>
      <c r="AA618" s="122">
        <v>0.69298458989190004</v>
      </c>
      <c r="AB618" s="122">
        <v>0.66107984382280005</v>
      </c>
      <c r="AC618" s="122">
        <v>0.740172464418</v>
      </c>
      <c r="AD618" s="122">
        <v>0.85573292186950001</v>
      </c>
      <c r="AE618" s="122">
        <v>0.80838392063620002</v>
      </c>
      <c r="AF618" s="122">
        <v>0.67102438095969996</v>
      </c>
      <c r="AG618" s="122">
        <v>0.57063175818010003</v>
      </c>
      <c r="AH618" s="122">
        <v>0.64387402394329996</v>
      </c>
      <c r="AI618" s="122">
        <v>0.6067465574848</v>
      </c>
      <c r="AJ618" s="122">
        <v>0.58879206197709999</v>
      </c>
      <c r="AK618" s="122">
        <v>0.6338505123607</v>
      </c>
      <c r="AL618" s="122">
        <v>0</v>
      </c>
    </row>
    <row r="619" spans="1:38" hidden="1" x14ac:dyDescent="0.25">
      <c r="A619" s="122" t="s">
        <v>1974</v>
      </c>
      <c r="B619" s="122">
        <v>1</v>
      </c>
      <c r="C619" s="122" t="s">
        <v>2148</v>
      </c>
      <c r="D619" s="122" t="s">
        <v>2136</v>
      </c>
      <c r="E619" s="122">
        <v>13</v>
      </c>
      <c r="F619" s="122">
        <v>0</v>
      </c>
      <c r="G619" s="122">
        <v>0</v>
      </c>
      <c r="H619" s="122">
        <v>0</v>
      </c>
      <c r="I619" s="122">
        <v>0</v>
      </c>
      <c r="J619" s="122">
        <v>0</v>
      </c>
      <c r="K619" s="122">
        <v>0</v>
      </c>
      <c r="L619" s="122">
        <v>0</v>
      </c>
      <c r="M619" s="122">
        <v>0</v>
      </c>
      <c r="N619" s="122">
        <v>0</v>
      </c>
      <c r="O619" s="122">
        <v>0</v>
      </c>
      <c r="P619" s="122">
        <v>0</v>
      </c>
      <c r="Q619" s="122">
        <v>0</v>
      </c>
      <c r="R619" s="122">
        <v>0</v>
      </c>
      <c r="S619" s="122">
        <v>0</v>
      </c>
      <c r="T619" s="122">
        <v>0</v>
      </c>
      <c r="U619" s="122">
        <v>0</v>
      </c>
      <c r="V619" s="122">
        <v>0</v>
      </c>
      <c r="W619" s="122">
        <v>0</v>
      </c>
      <c r="X619" s="122">
        <v>0</v>
      </c>
      <c r="Y619" s="122">
        <v>0</v>
      </c>
      <c r="Z619" s="122">
        <v>0</v>
      </c>
      <c r="AA619" s="122">
        <v>0</v>
      </c>
      <c r="AB619" s="122">
        <v>0</v>
      </c>
      <c r="AC619" s="122">
        <v>0</v>
      </c>
      <c r="AD619" s="122">
        <v>0</v>
      </c>
      <c r="AE619" s="122">
        <v>0</v>
      </c>
      <c r="AF619" s="122">
        <v>0</v>
      </c>
      <c r="AG619" s="122">
        <v>0</v>
      </c>
      <c r="AH619" s="122">
        <v>0</v>
      </c>
      <c r="AI619" s="122">
        <v>0</v>
      </c>
      <c r="AJ619" s="122">
        <v>0</v>
      </c>
      <c r="AK619" s="122">
        <v>0</v>
      </c>
      <c r="AL619" s="122">
        <v>0</v>
      </c>
    </row>
    <row r="620" spans="1:38" hidden="1" x14ac:dyDescent="0.25">
      <c r="A620" s="122" t="s">
        <v>1974</v>
      </c>
      <c r="B620" s="122">
        <v>1</v>
      </c>
      <c r="C620" s="122" t="s">
        <v>2148</v>
      </c>
      <c r="D620" s="122" t="s">
        <v>2090</v>
      </c>
      <c r="E620" s="122">
        <v>13</v>
      </c>
      <c r="F620" s="122">
        <v>0</v>
      </c>
      <c r="G620" s="122">
        <v>0</v>
      </c>
      <c r="H620" s="122">
        <v>0</v>
      </c>
      <c r="I620" s="122">
        <v>0</v>
      </c>
      <c r="J620" s="122">
        <v>0</v>
      </c>
      <c r="K620" s="122">
        <v>0</v>
      </c>
      <c r="L620" s="122">
        <v>0</v>
      </c>
      <c r="M620" s="122">
        <v>0</v>
      </c>
      <c r="N620" s="122">
        <v>0</v>
      </c>
      <c r="O620" s="122">
        <v>0</v>
      </c>
      <c r="P620" s="122">
        <v>0</v>
      </c>
      <c r="Q620" s="122">
        <v>0</v>
      </c>
      <c r="R620" s="122">
        <v>0</v>
      </c>
      <c r="S620" s="122">
        <v>0</v>
      </c>
      <c r="T620" s="122">
        <v>0</v>
      </c>
      <c r="U620" s="122">
        <v>0</v>
      </c>
      <c r="V620" s="122">
        <v>0</v>
      </c>
      <c r="W620" s="122">
        <v>0</v>
      </c>
      <c r="X620" s="122">
        <v>0</v>
      </c>
      <c r="Y620" s="122">
        <v>0</v>
      </c>
      <c r="Z620" s="122">
        <v>0</v>
      </c>
      <c r="AA620" s="122">
        <v>0</v>
      </c>
      <c r="AB620" s="122">
        <v>0</v>
      </c>
      <c r="AC620" s="122">
        <v>0</v>
      </c>
      <c r="AD620" s="122">
        <v>0</v>
      </c>
      <c r="AE620" s="122">
        <v>0</v>
      </c>
      <c r="AF620" s="122">
        <v>0</v>
      </c>
      <c r="AG620" s="122">
        <v>0</v>
      </c>
      <c r="AH620" s="122">
        <v>0</v>
      </c>
      <c r="AI620" s="122">
        <v>0</v>
      </c>
      <c r="AJ620" s="122">
        <v>0</v>
      </c>
      <c r="AK620" s="122">
        <v>0</v>
      </c>
      <c r="AL620" s="122">
        <v>0</v>
      </c>
    </row>
    <row r="621" spans="1:38" hidden="1" x14ac:dyDescent="0.25">
      <c r="A621" s="122" t="s">
        <v>1974</v>
      </c>
      <c r="B621" s="122">
        <v>1</v>
      </c>
      <c r="C621" s="122" t="s">
        <v>2148</v>
      </c>
      <c r="D621" s="122" t="s">
        <v>2091</v>
      </c>
      <c r="E621" s="122">
        <v>13</v>
      </c>
      <c r="F621" s="122">
        <v>0.60491722433549999</v>
      </c>
      <c r="G621" s="122">
        <v>0.60851521001270004</v>
      </c>
      <c r="H621" s="122">
        <v>0.66364290411210003</v>
      </c>
      <c r="I621" s="122">
        <v>0.71126662592760004</v>
      </c>
      <c r="J621" s="122">
        <v>0.77071911096150003</v>
      </c>
      <c r="K621" s="122">
        <v>0.74275479558839996</v>
      </c>
      <c r="L621" s="122">
        <v>0.75528441512830002</v>
      </c>
      <c r="M621" s="122">
        <v>0.82333954602100001</v>
      </c>
      <c r="N621" s="122">
        <v>0.81962313138940002</v>
      </c>
      <c r="O621" s="122">
        <v>0.58618487141660003</v>
      </c>
      <c r="P621" s="122">
        <v>0.53352469131580005</v>
      </c>
      <c r="Q621" s="122">
        <v>0.42074761135029998</v>
      </c>
      <c r="R621" s="122">
        <v>0.49843257393290002</v>
      </c>
      <c r="S621" s="122">
        <v>0.45296151987400002</v>
      </c>
      <c r="T621" s="122">
        <v>0.53738530103649995</v>
      </c>
      <c r="U621" s="122">
        <v>0.57485438381039999</v>
      </c>
      <c r="V621" s="122">
        <v>0.59355245396409995</v>
      </c>
      <c r="W621" s="122">
        <v>0.69995307843599996</v>
      </c>
      <c r="X621" s="122">
        <v>0.66066914008919997</v>
      </c>
      <c r="Y621" s="122">
        <v>0.62300662641320004</v>
      </c>
      <c r="Z621" s="122">
        <v>0.58770241895599995</v>
      </c>
      <c r="AA621" s="122">
        <v>0.48153957283670001</v>
      </c>
      <c r="AB621" s="122">
        <v>0.59378605814139995</v>
      </c>
      <c r="AC621" s="122">
        <v>0.60364748194020001</v>
      </c>
      <c r="AD621" s="122">
        <v>0.62234137894730002</v>
      </c>
      <c r="AE621" s="122">
        <v>0.57056187345580001</v>
      </c>
      <c r="AF621" s="122">
        <v>0.60364157947139996</v>
      </c>
      <c r="AG621" s="122">
        <v>1.6979038281486001</v>
      </c>
      <c r="AH621" s="122">
        <v>2.0102617659190001</v>
      </c>
      <c r="AI621" s="122">
        <v>1.8754412835309</v>
      </c>
      <c r="AJ621" s="122">
        <v>2.0426028832825001</v>
      </c>
      <c r="AK621" s="122">
        <v>1.7675044590241999</v>
      </c>
      <c r="AL621" s="122">
        <v>0</v>
      </c>
    </row>
    <row r="622" spans="1:38" hidden="1" x14ac:dyDescent="0.25">
      <c r="A622" s="122" t="s">
        <v>1974</v>
      </c>
      <c r="B622" s="122">
        <v>1</v>
      </c>
      <c r="C622" s="122" t="s">
        <v>2148</v>
      </c>
      <c r="D622" s="122" t="s">
        <v>2092</v>
      </c>
      <c r="E622" s="122">
        <v>13</v>
      </c>
      <c r="F622" s="122">
        <v>8.9372175414799998E-2</v>
      </c>
      <c r="G622" s="122">
        <v>8.94144798386E-2</v>
      </c>
      <c r="H622" s="122">
        <v>9.1860175992900001E-2</v>
      </c>
      <c r="I622" s="122">
        <v>8.5242005426899997E-2</v>
      </c>
      <c r="J622" s="122">
        <v>9.0046328290700001E-2</v>
      </c>
      <c r="K622" s="122">
        <v>8.3324723751199994E-2</v>
      </c>
      <c r="L622" s="122">
        <v>8.4730338488500007E-2</v>
      </c>
      <c r="M622" s="122">
        <v>8.2069215198199999E-2</v>
      </c>
      <c r="N622" s="122">
        <v>8.2227563343300003E-2</v>
      </c>
      <c r="O622" s="122">
        <v>7.9007526147500007E-2</v>
      </c>
      <c r="P622" s="122">
        <v>7.0180758546499994E-2</v>
      </c>
      <c r="Q622" s="122">
        <v>5.5345866839600001E-2</v>
      </c>
      <c r="R622" s="122">
        <v>6.5564680870999995E-2</v>
      </c>
      <c r="S622" s="122">
        <v>0</v>
      </c>
      <c r="T622" s="122">
        <v>0</v>
      </c>
      <c r="U622" s="122">
        <v>0</v>
      </c>
      <c r="V622" s="122">
        <v>0</v>
      </c>
      <c r="W622" s="122">
        <v>0</v>
      </c>
      <c r="X622" s="122">
        <v>0</v>
      </c>
      <c r="Y622" s="122">
        <v>0</v>
      </c>
      <c r="Z622" s="122">
        <v>0</v>
      </c>
      <c r="AA622" s="122">
        <v>0</v>
      </c>
      <c r="AB622" s="122">
        <v>0</v>
      </c>
      <c r="AC622" s="122">
        <v>0</v>
      </c>
      <c r="AD622" s="122">
        <v>0</v>
      </c>
      <c r="AE622" s="122">
        <v>0</v>
      </c>
      <c r="AF622" s="122">
        <v>0</v>
      </c>
      <c r="AG622" s="122">
        <v>0</v>
      </c>
      <c r="AH622" s="122">
        <v>0</v>
      </c>
      <c r="AI622" s="122">
        <v>0</v>
      </c>
      <c r="AJ622" s="122">
        <v>0</v>
      </c>
      <c r="AK622" s="122">
        <v>0</v>
      </c>
      <c r="AL622" s="122">
        <v>0</v>
      </c>
    </row>
    <row r="623" spans="1:38" hidden="1" x14ac:dyDescent="0.25">
      <c r="A623" s="122" t="s">
        <v>1974</v>
      </c>
      <c r="B623" s="122">
        <v>1</v>
      </c>
      <c r="C623" s="122" t="s">
        <v>2148</v>
      </c>
      <c r="D623" s="122" t="s">
        <v>2093</v>
      </c>
      <c r="E623" s="122">
        <v>13</v>
      </c>
      <c r="F623" s="122">
        <v>0.1969497939697</v>
      </c>
      <c r="G623" s="122">
        <v>0.19704302038509999</v>
      </c>
      <c r="H623" s="122">
        <v>0.2024673266783</v>
      </c>
      <c r="I623" s="122">
        <v>0.22456227236119999</v>
      </c>
      <c r="J623" s="122">
        <v>0.25174242317840001</v>
      </c>
      <c r="K623" s="122">
        <v>0.2410145235383</v>
      </c>
      <c r="L623" s="122">
        <v>0.24508022638060001</v>
      </c>
      <c r="M623" s="122">
        <v>0.2373829987992</v>
      </c>
      <c r="N623" s="122">
        <v>0.25817686555090003</v>
      </c>
      <c r="O623" s="122">
        <v>0.24806664123719999</v>
      </c>
      <c r="P623" s="122">
        <v>0.22035248919969999</v>
      </c>
      <c r="Q623" s="122">
        <v>0.16544248367100001</v>
      </c>
      <c r="R623" s="122">
        <v>0.19598904604430001</v>
      </c>
      <c r="S623" s="122">
        <v>0.17810933879060001</v>
      </c>
      <c r="T623" s="122">
        <v>0.1978716737591</v>
      </c>
      <c r="U623" s="122">
        <v>0.22257593133610001</v>
      </c>
      <c r="V623" s="122">
        <v>0.2298155740975</v>
      </c>
      <c r="W623" s="122">
        <v>0.27101247326630001</v>
      </c>
      <c r="X623" s="122">
        <v>0.2558022575833</v>
      </c>
      <c r="Y623" s="122">
        <v>0.24121983585359999</v>
      </c>
      <c r="Z623" s="122">
        <v>0.2440574921011</v>
      </c>
      <c r="AA623" s="122">
        <v>0.19285236514410001</v>
      </c>
      <c r="AB623" s="122">
        <v>0.2303482277018</v>
      </c>
      <c r="AC623" s="122">
        <v>0.19160717463259999</v>
      </c>
      <c r="AD623" s="122">
        <v>0.26663013806739999</v>
      </c>
      <c r="AE623" s="122">
        <v>0.27669056069749998</v>
      </c>
      <c r="AF623" s="122">
        <v>0.25314202650310003</v>
      </c>
      <c r="AG623" s="122">
        <v>0.26129434159909998</v>
      </c>
      <c r="AH623" s="122">
        <v>0.2557232154388</v>
      </c>
      <c r="AI623" s="122">
        <v>0.2133111799015</v>
      </c>
      <c r="AJ623" s="122">
        <v>0.27633522494860002</v>
      </c>
      <c r="AK623" s="122">
        <v>0.26749308664030003</v>
      </c>
      <c r="AL623" s="122">
        <v>0</v>
      </c>
    </row>
    <row r="624" spans="1:38" hidden="1" x14ac:dyDescent="0.25">
      <c r="A624" s="122" t="s">
        <v>1974</v>
      </c>
      <c r="B624" s="122">
        <v>1</v>
      </c>
      <c r="C624" s="122" t="s">
        <v>2148</v>
      </c>
      <c r="D624" s="122" t="s">
        <v>2094</v>
      </c>
      <c r="E624" s="122">
        <v>13</v>
      </c>
      <c r="F624" s="122">
        <v>0</v>
      </c>
      <c r="G624" s="122">
        <v>0</v>
      </c>
      <c r="H624" s="122">
        <v>0</v>
      </c>
      <c r="I624" s="122">
        <v>0</v>
      </c>
      <c r="J624" s="122">
        <v>0</v>
      </c>
      <c r="K624" s="122">
        <v>0</v>
      </c>
      <c r="L624" s="122">
        <v>0</v>
      </c>
      <c r="M624" s="122">
        <v>0</v>
      </c>
      <c r="N624" s="122">
        <v>0</v>
      </c>
      <c r="O624" s="122">
        <v>0</v>
      </c>
      <c r="P624" s="122">
        <v>0</v>
      </c>
      <c r="Q624" s="122">
        <v>0</v>
      </c>
      <c r="R624" s="122">
        <v>0</v>
      </c>
      <c r="S624" s="122">
        <v>0</v>
      </c>
      <c r="T624" s="122">
        <v>0</v>
      </c>
      <c r="U624" s="122">
        <v>0</v>
      </c>
      <c r="V624" s="122">
        <v>0</v>
      </c>
      <c r="W624" s="122">
        <v>0</v>
      </c>
      <c r="X624" s="122">
        <v>0</v>
      </c>
      <c r="Y624" s="122">
        <v>0</v>
      </c>
      <c r="Z624" s="122">
        <v>0</v>
      </c>
      <c r="AA624" s="122">
        <v>0</v>
      </c>
      <c r="AB624" s="122">
        <v>0</v>
      </c>
      <c r="AC624" s="122">
        <v>0</v>
      </c>
      <c r="AD624" s="122">
        <v>0</v>
      </c>
      <c r="AE624" s="122">
        <v>0</v>
      </c>
      <c r="AF624" s="122">
        <v>0</v>
      </c>
      <c r="AG624" s="122">
        <v>0</v>
      </c>
      <c r="AH624" s="122">
        <v>0</v>
      </c>
      <c r="AI624" s="122">
        <v>0</v>
      </c>
      <c r="AJ624" s="122">
        <v>0</v>
      </c>
      <c r="AK624" s="122">
        <v>0</v>
      </c>
      <c r="AL624" s="122">
        <v>0</v>
      </c>
    </row>
    <row r="625" spans="1:38" hidden="1" x14ac:dyDescent="0.25">
      <c r="A625" s="122" t="s">
        <v>1974</v>
      </c>
      <c r="B625" s="122">
        <v>1</v>
      </c>
      <c r="C625" s="122" t="s">
        <v>2148</v>
      </c>
      <c r="D625" s="122" t="s">
        <v>2095</v>
      </c>
      <c r="E625" s="122">
        <v>13</v>
      </c>
      <c r="F625" s="122">
        <v>0.50478728706520004</v>
      </c>
      <c r="G625" s="122">
        <v>0.5464218212359</v>
      </c>
      <c r="H625" s="122">
        <v>0.56147189203829995</v>
      </c>
      <c r="I625" s="122">
        <v>0.56553029406879995</v>
      </c>
      <c r="J625" s="122">
        <v>0.62257837732190002</v>
      </c>
      <c r="K625" s="122">
        <v>0.59492060828790005</v>
      </c>
      <c r="L625" s="122">
        <v>0.60495639522949995</v>
      </c>
      <c r="M625" s="122">
        <v>0.58595654722180002</v>
      </c>
      <c r="N625" s="122">
        <v>0.59416045770619996</v>
      </c>
      <c r="O625" s="122">
        <v>0.5708930921623</v>
      </c>
      <c r="P625" s="122">
        <v>0.7840624530086</v>
      </c>
      <c r="Q625" s="122">
        <v>0.62546780697189996</v>
      </c>
      <c r="R625" s="122">
        <v>0.74095139349859995</v>
      </c>
      <c r="S625" s="122">
        <v>0.40426975819029998</v>
      </c>
      <c r="T625" s="122">
        <v>0.44841422470600001</v>
      </c>
      <c r="U625" s="122">
        <v>0.52441451447889997</v>
      </c>
      <c r="V625" s="122">
        <v>0.54147194616500005</v>
      </c>
      <c r="W625" s="122">
        <v>0.63853658269580005</v>
      </c>
      <c r="X625" s="122">
        <v>0.60269956373040001</v>
      </c>
      <c r="Y625" s="122">
        <v>0.56834169958309999</v>
      </c>
      <c r="Z625" s="122">
        <v>0.98161914652259996</v>
      </c>
      <c r="AA625" s="122">
        <v>1.0510209428613999</v>
      </c>
      <c r="AB625" s="122">
        <v>1.1056001584594</v>
      </c>
      <c r="AC625" s="122">
        <v>1.0926292256643999</v>
      </c>
      <c r="AD625" s="122">
        <v>1.1776454184367</v>
      </c>
      <c r="AE625" s="122">
        <v>1.0545754271334</v>
      </c>
      <c r="AF625" s="122">
        <v>1.0549954968655</v>
      </c>
      <c r="AG625" s="122">
        <v>1.0389109891424</v>
      </c>
      <c r="AH625" s="122">
        <v>0.9379999556652</v>
      </c>
      <c r="AI625" s="122">
        <v>1.0162344353609001</v>
      </c>
      <c r="AJ625" s="122">
        <v>1.0459509465873</v>
      </c>
      <c r="AK625" s="122">
        <v>1.0363663571682</v>
      </c>
      <c r="AL625" s="122">
        <v>0</v>
      </c>
    </row>
    <row r="626" spans="1:38" hidden="1" x14ac:dyDescent="0.25">
      <c r="A626" s="122" t="s">
        <v>1974</v>
      </c>
      <c r="B626" s="122">
        <v>1</v>
      </c>
      <c r="C626" s="122" t="s">
        <v>2148</v>
      </c>
      <c r="D626" s="122" t="s">
        <v>2096</v>
      </c>
      <c r="E626" s="122">
        <v>13</v>
      </c>
      <c r="F626" s="122">
        <v>0</v>
      </c>
      <c r="G626" s="122">
        <v>0</v>
      </c>
      <c r="H626" s="122">
        <v>0</v>
      </c>
      <c r="I626" s="122">
        <v>0</v>
      </c>
      <c r="J626" s="122">
        <v>0</v>
      </c>
      <c r="K626" s="122">
        <v>0</v>
      </c>
      <c r="L626" s="122">
        <v>0</v>
      </c>
      <c r="M626" s="122">
        <v>0</v>
      </c>
      <c r="N626" s="122">
        <v>0</v>
      </c>
      <c r="O626" s="122">
        <v>0</v>
      </c>
      <c r="P626" s="122">
        <v>0</v>
      </c>
      <c r="Q626" s="122">
        <v>0</v>
      </c>
      <c r="R626" s="122">
        <v>0</v>
      </c>
      <c r="S626" s="122">
        <v>0</v>
      </c>
      <c r="T626" s="122">
        <v>0</v>
      </c>
      <c r="U626" s="122">
        <v>0</v>
      </c>
      <c r="V626" s="122">
        <v>0</v>
      </c>
      <c r="W626" s="122">
        <v>0</v>
      </c>
      <c r="X626" s="122">
        <v>0</v>
      </c>
      <c r="Y626" s="122">
        <v>0</v>
      </c>
      <c r="Z626" s="122">
        <v>0</v>
      </c>
      <c r="AA626" s="122">
        <v>0</v>
      </c>
      <c r="AB626" s="122">
        <v>0</v>
      </c>
      <c r="AC626" s="122">
        <v>0</v>
      </c>
      <c r="AD626" s="122">
        <v>0</v>
      </c>
      <c r="AE626" s="122">
        <v>0</v>
      </c>
      <c r="AF626" s="122">
        <v>0</v>
      </c>
      <c r="AG626" s="122">
        <v>0</v>
      </c>
      <c r="AH626" s="122">
        <v>0</v>
      </c>
      <c r="AI626" s="122">
        <v>0</v>
      </c>
      <c r="AJ626" s="122">
        <v>0</v>
      </c>
      <c r="AK626" s="122">
        <v>0</v>
      </c>
      <c r="AL626" s="122">
        <v>0</v>
      </c>
    </row>
    <row r="627" spans="1:38" hidden="1" x14ac:dyDescent="0.25">
      <c r="A627" s="122" t="s">
        <v>1974</v>
      </c>
      <c r="B627" s="122">
        <v>1</v>
      </c>
      <c r="C627" s="122" t="s">
        <v>2148</v>
      </c>
      <c r="D627" s="122" t="s">
        <v>2097</v>
      </c>
      <c r="E627" s="122">
        <v>13</v>
      </c>
      <c r="F627" s="122">
        <v>5.7901584386803</v>
      </c>
      <c r="G627" s="122">
        <v>5.9237092893075003</v>
      </c>
      <c r="H627" s="122">
        <v>6.1021402623865004</v>
      </c>
      <c r="I627" s="122">
        <v>5.7469610110391001</v>
      </c>
      <c r="J627" s="122">
        <v>6.2306249736646997</v>
      </c>
      <c r="K627" s="122">
        <v>5.7834526001482001</v>
      </c>
      <c r="L627" s="122">
        <v>5.8400158033445999</v>
      </c>
      <c r="M627" s="122">
        <v>5.6804251422689997</v>
      </c>
      <c r="N627" s="122">
        <v>5.6745860380332998</v>
      </c>
      <c r="O627" s="122">
        <v>5.0734725392752997</v>
      </c>
      <c r="P627" s="122">
        <v>4.5119436059079003</v>
      </c>
      <c r="Q627" s="122">
        <v>3.4790530918722</v>
      </c>
      <c r="R627" s="122">
        <v>3.8189664115906998</v>
      </c>
      <c r="S627" s="122">
        <v>3.2091715036053001</v>
      </c>
      <c r="T627" s="122">
        <v>3.5880255662585001</v>
      </c>
      <c r="U627" s="122">
        <v>2.9287149526162999</v>
      </c>
      <c r="V627" s="122">
        <v>3.0239761512542001</v>
      </c>
      <c r="W627" s="122">
        <v>2.4839560499370998</v>
      </c>
      <c r="X627" s="122">
        <v>2.3445473105116998</v>
      </c>
      <c r="Y627" s="122">
        <v>2.6048271483180998</v>
      </c>
      <c r="Z627" s="122">
        <v>2.7127097917045999</v>
      </c>
      <c r="AA627" s="122">
        <v>2.1632775130870998</v>
      </c>
      <c r="AB627" s="122">
        <v>2.8221270525893001</v>
      </c>
      <c r="AC627" s="122">
        <v>2.9772606805796</v>
      </c>
      <c r="AD627" s="122">
        <v>3.2001860085208</v>
      </c>
      <c r="AE627" s="122">
        <v>3.1996722311763999</v>
      </c>
      <c r="AF627" s="122">
        <v>3.4426456885430001</v>
      </c>
      <c r="AG627" s="122">
        <v>4.2576419705667004</v>
      </c>
      <c r="AH627" s="122">
        <v>3.8888188859375998</v>
      </c>
      <c r="AI627" s="122">
        <v>3.9659613300768002</v>
      </c>
      <c r="AJ627" s="122">
        <v>3.9578227580047001</v>
      </c>
      <c r="AK627" s="122">
        <v>3.7476246436252998</v>
      </c>
      <c r="AL627" s="122">
        <v>0</v>
      </c>
    </row>
    <row r="628" spans="1:38" hidden="1" x14ac:dyDescent="0.25">
      <c r="A628" s="122" t="s">
        <v>1974</v>
      </c>
      <c r="B628" s="122">
        <v>1</v>
      </c>
      <c r="C628" s="122" t="s">
        <v>2148</v>
      </c>
      <c r="D628" s="122" t="s">
        <v>2098</v>
      </c>
      <c r="E628" s="122">
        <v>13</v>
      </c>
      <c r="F628" s="122">
        <v>0</v>
      </c>
      <c r="G628" s="122">
        <v>0</v>
      </c>
      <c r="H628" s="122">
        <v>0</v>
      </c>
      <c r="I628" s="122">
        <v>0</v>
      </c>
      <c r="J628" s="122">
        <v>0</v>
      </c>
      <c r="K628" s="122">
        <v>0</v>
      </c>
      <c r="L628" s="122">
        <v>0</v>
      </c>
      <c r="M628" s="122">
        <v>0</v>
      </c>
      <c r="N628" s="122">
        <v>0</v>
      </c>
      <c r="O628" s="122">
        <v>0</v>
      </c>
      <c r="P628" s="122">
        <v>0</v>
      </c>
      <c r="Q628" s="122">
        <v>0</v>
      </c>
      <c r="R628" s="122">
        <v>0</v>
      </c>
      <c r="S628" s="122">
        <v>0</v>
      </c>
      <c r="T628" s="122">
        <v>0</v>
      </c>
      <c r="U628" s="122">
        <v>0</v>
      </c>
      <c r="V628" s="122">
        <v>0</v>
      </c>
      <c r="W628" s="122">
        <v>0</v>
      </c>
      <c r="X628" s="122">
        <v>0</v>
      </c>
      <c r="Y628" s="122">
        <v>0</v>
      </c>
      <c r="Z628" s="122">
        <v>0</v>
      </c>
      <c r="AA628" s="122">
        <v>0</v>
      </c>
      <c r="AB628" s="122">
        <v>0</v>
      </c>
      <c r="AC628" s="122">
        <v>0</v>
      </c>
      <c r="AD628" s="122">
        <v>0</v>
      </c>
      <c r="AE628" s="122">
        <v>0</v>
      </c>
      <c r="AF628" s="122">
        <v>0</v>
      </c>
      <c r="AG628" s="122">
        <v>0</v>
      </c>
      <c r="AH628" s="122">
        <v>0</v>
      </c>
      <c r="AI628" s="122">
        <v>0</v>
      </c>
      <c r="AJ628" s="122">
        <v>0</v>
      </c>
      <c r="AK628" s="122">
        <v>0</v>
      </c>
      <c r="AL628" s="122">
        <v>0</v>
      </c>
    </row>
    <row r="629" spans="1:38" hidden="1" x14ac:dyDescent="0.25">
      <c r="A629" s="122" t="s">
        <v>1974</v>
      </c>
      <c r="B629" s="122">
        <v>1</v>
      </c>
      <c r="C629" s="122" t="s">
        <v>2148</v>
      </c>
      <c r="D629" s="122" t="s">
        <v>2099</v>
      </c>
      <c r="E629" s="122">
        <v>13</v>
      </c>
      <c r="F629" s="122">
        <v>0</v>
      </c>
      <c r="G629" s="122">
        <v>0</v>
      </c>
      <c r="H629" s="122">
        <v>0</v>
      </c>
      <c r="I629" s="122">
        <v>0</v>
      </c>
      <c r="J629" s="122">
        <v>0</v>
      </c>
      <c r="K629" s="122">
        <v>0</v>
      </c>
      <c r="L629" s="122">
        <v>0</v>
      </c>
      <c r="M629" s="122">
        <v>0</v>
      </c>
      <c r="N629" s="122">
        <v>0</v>
      </c>
      <c r="O629" s="122">
        <v>0</v>
      </c>
      <c r="P629" s="122">
        <v>0</v>
      </c>
      <c r="Q629" s="122">
        <v>0</v>
      </c>
      <c r="R629" s="122">
        <v>0</v>
      </c>
      <c r="S629" s="122">
        <v>0</v>
      </c>
      <c r="T629" s="122">
        <v>0</v>
      </c>
      <c r="U629" s="122">
        <v>0</v>
      </c>
      <c r="V629" s="122">
        <v>0</v>
      </c>
      <c r="W629" s="122">
        <v>0</v>
      </c>
      <c r="X629" s="122">
        <v>0</v>
      </c>
      <c r="Y629" s="122">
        <v>0</v>
      </c>
      <c r="Z629" s="122">
        <v>0</v>
      </c>
      <c r="AA629" s="122">
        <v>0</v>
      </c>
      <c r="AB629" s="122">
        <v>0</v>
      </c>
      <c r="AC629" s="122">
        <v>0</v>
      </c>
      <c r="AD629" s="122">
        <v>0</v>
      </c>
      <c r="AE629" s="122">
        <v>0</v>
      </c>
      <c r="AF629" s="122">
        <v>0</v>
      </c>
      <c r="AG629" s="122">
        <v>0</v>
      </c>
      <c r="AH629" s="122">
        <v>0</v>
      </c>
      <c r="AI629" s="122">
        <v>0</v>
      </c>
      <c r="AJ629" s="122">
        <v>0</v>
      </c>
      <c r="AK629" s="122">
        <v>0</v>
      </c>
      <c r="AL629" s="122">
        <v>0</v>
      </c>
    </row>
    <row r="630" spans="1:38" hidden="1" x14ac:dyDescent="0.25">
      <c r="A630" s="122" t="s">
        <v>1974</v>
      </c>
      <c r="B630" s="122">
        <v>1</v>
      </c>
      <c r="C630" s="122" t="s">
        <v>2148</v>
      </c>
      <c r="D630" s="122" t="s">
        <v>2100</v>
      </c>
      <c r="E630" s="122">
        <v>13</v>
      </c>
      <c r="F630" s="122">
        <v>0</v>
      </c>
      <c r="G630" s="122">
        <v>0</v>
      </c>
      <c r="H630" s="122">
        <v>0</v>
      </c>
      <c r="I630" s="122">
        <v>0</v>
      </c>
      <c r="J630" s="122">
        <v>0</v>
      </c>
      <c r="K630" s="122">
        <v>0</v>
      </c>
      <c r="L630" s="122">
        <v>0</v>
      </c>
      <c r="M630" s="122">
        <v>0</v>
      </c>
      <c r="N630" s="122">
        <v>0</v>
      </c>
      <c r="O630" s="122">
        <v>0</v>
      </c>
      <c r="P630" s="122">
        <v>0</v>
      </c>
      <c r="Q630" s="122">
        <v>0</v>
      </c>
      <c r="R630" s="122">
        <v>0</v>
      </c>
      <c r="S630" s="122">
        <v>0</v>
      </c>
      <c r="T630" s="122">
        <v>0</v>
      </c>
      <c r="U630" s="122">
        <v>0</v>
      </c>
      <c r="V630" s="122">
        <v>0</v>
      </c>
      <c r="W630" s="122">
        <v>0</v>
      </c>
      <c r="X630" s="122">
        <v>0</v>
      </c>
      <c r="Y630" s="122">
        <v>0</v>
      </c>
      <c r="Z630" s="122">
        <v>0</v>
      </c>
      <c r="AA630" s="122">
        <v>0</v>
      </c>
      <c r="AB630" s="122">
        <v>0</v>
      </c>
      <c r="AC630" s="122">
        <v>0</v>
      </c>
      <c r="AD630" s="122">
        <v>0</v>
      </c>
      <c r="AE630" s="122">
        <v>0</v>
      </c>
      <c r="AF630" s="122">
        <v>0</v>
      </c>
      <c r="AG630" s="122">
        <v>0</v>
      </c>
      <c r="AH630" s="122">
        <v>0</v>
      </c>
      <c r="AI630" s="122">
        <v>0</v>
      </c>
      <c r="AJ630" s="122">
        <v>0</v>
      </c>
      <c r="AK630" s="122">
        <v>0</v>
      </c>
      <c r="AL630" s="122">
        <v>0</v>
      </c>
    </row>
    <row r="631" spans="1:38" hidden="1" x14ac:dyDescent="0.25">
      <c r="A631" s="122" t="s">
        <v>1974</v>
      </c>
      <c r="B631" s="122">
        <v>1</v>
      </c>
      <c r="C631" s="122" t="s">
        <v>2148</v>
      </c>
      <c r="D631" s="122" t="s">
        <v>2101</v>
      </c>
      <c r="E631" s="122">
        <v>13</v>
      </c>
      <c r="F631" s="122">
        <v>0</v>
      </c>
      <c r="G631" s="122">
        <v>0</v>
      </c>
      <c r="H631" s="122">
        <v>0</v>
      </c>
      <c r="I631" s="122">
        <v>0</v>
      </c>
      <c r="J631" s="122">
        <v>0</v>
      </c>
      <c r="K631" s="122">
        <v>0</v>
      </c>
      <c r="L631" s="122">
        <v>0</v>
      </c>
      <c r="M631" s="122">
        <v>0</v>
      </c>
      <c r="N631" s="122">
        <v>0</v>
      </c>
      <c r="O631" s="122">
        <v>0</v>
      </c>
      <c r="P631" s="122">
        <v>0</v>
      </c>
      <c r="Q631" s="122">
        <v>0</v>
      </c>
      <c r="R631" s="122">
        <v>0</v>
      </c>
      <c r="S631" s="122">
        <v>0</v>
      </c>
      <c r="T631" s="122">
        <v>0</v>
      </c>
      <c r="U631" s="122">
        <v>0</v>
      </c>
      <c r="V631" s="122">
        <v>0</v>
      </c>
      <c r="W631" s="122">
        <v>0</v>
      </c>
      <c r="X631" s="122">
        <v>0</v>
      </c>
      <c r="Y631" s="122">
        <v>0</v>
      </c>
      <c r="Z631" s="122">
        <v>0</v>
      </c>
      <c r="AA631" s="122">
        <v>0</v>
      </c>
      <c r="AB631" s="122">
        <v>0</v>
      </c>
      <c r="AC631" s="122">
        <v>0</v>
      </c>
      <c r="AD631" s="122">
        <v>0</v>
      </c>
      <c r="AE631" s="122">
        <v>0</v>
      </c>
      <c r="AF631" s="122">
        <v>0</v>
      </c>
      <c r="AG631" s="122">
        <v>0</v>
      </c>
      <c r="AH631" s="122">
        <v>0</v>
      </c>
      <c r="AI631" s="122">
        <v>0</v>
      </c>
      <c r="AJ631" s="122">
        <v>0</v>
      </c>
      <c r="AK631" s="122">
        <v>0</v>
      </c>
      <c r="AL631" s="122">
        <v>0</v>
      </c>
    </row>
    <row r="632" spans="1:38" hidden="1" x14ac:dyDescent="0.25">
      <c r="A632" s="122" t="s">
        <v>1974</v>
      </c>
      <c r="B632" s="122">
        <v>1</v>
      </c>
      <c r="C632" s="122" t="s">
        <v>2148</v>
      </c>
      <c r="D632" s="122" t="s">
        <v>2102</v>
      </c>
      <c r="E632" s="122">
        <v>13</v>
      </c>
      <c r="F632" s="122">
        <v>0</v>
      </c>
      <c r="G632" s="122">
        <v>0</v>
      </c>
      <c r="H632" s="122">
        <v>0</v>
      </c>
      <c r="I632" s="122">
        <v>0</v>
      </c>
      <c r="J632" s="122">
        <v>0</v>
      </c>
      <c r="K632" s="122">
        <v>0</v>
      </c>
      <c r="L632" s="122">
        <v>0</v>
      </c>
      <c r="M632" s="122">
        <v>0</v>
      </c>
      <c r="N632" s="122">
        <v>0</v>
      </c>
      <c r="O632" s="122">
        <v>0</v>
      </c>
      <c r="P632" s="122">
        <v>0</v>
      </c>
      <c r="Q632" s="122">
        <v>0</v>
      </c>
      <c r="R632" s="122">
        <v>0</v>
      </c>
      <c r="S632" s="122">
        <v>0</v>
      </c>
      <c r="T632" s="122">
        <v>0</v>
      </c>
      <c r="U632" s="122">
        <v>0</v>
      </c>
      <c r="V632" s="122">
        <v>0</v>
      </c>
      <c r="W632" s="122">
        <v>0</v>
      </c>
      <c r="X632" s="122">
        <v>0</v>
      </c>
      <c r="Y632" s="122">
        <v>0</v>
      </c>
      <c r="Z632" s="122">
        <v>0</v>
      </c>
      <c r="AA632" s="122">
        <v>0</v>
      </c>
      <c r="AB632" s="122">
        <v>0</v>
      </c>
      <c r="AC632" s="122">
        <v>0</v>
      </c>
      <c r="AD632" s="122">
        <v>0</v>
      </c>
      <c r="AE632" s="122">
        <v>0</v>
      </c>
      <c r="AF632" s="122">
        <v>0</v>
      </c>
      <c r="AG632" s="122">
        <v>0</v>
      </c>
      <c r="AH632" s="122">
        <v>0</v>
      </c>
      <c r="AI632" s="122">
        <v>0</v>
      </c>
      <c r="AJ632" s="122">
        <v>0</v>
      </c>
      <c r="AK632" s="122">
        <v>0</v>
      </c>
      <c r="AL632" s="122">
        <v>0</v>
      </c>
    </row>
    <row r="633" spans="1:38" hidden="1" x14ac:dyDescent="0.25">
      <c r="A633" s="122" t="s">
        <v>1974</v>
      </c>
      <c r="B633" s="122">
        <v>1</v>
      </c>
      <c r="C633" s="122" t="s">
        <v>2148</v>
      </c>
      <c r="D633" s="122" t="s">
        <v>2103</v>
      </c>
      <c r="E633" s="122">
        <v>13</v>
      </c>
      <c r="F633" s="122">
        <v>0</v>
      </c>
      <c r="G633" s="122">
        <v>0</v>
      </c>
      <c r="H633" s="122">
        <v>0</v>
      </c>
      <c r="I633" s="122">
        <v>0</v>
      </c>
      <c r="J633" s="122">
        <v>0</v>
      </c>
      <c r="K633" s="122">
        <v>0</v>
      </c>
      <c r="L633" s="122">
        <v>0</v>
      </c>
      <c r="M633" s="122">
        <v>0</v>
      </c>
      <c r="N633" s="122">
        <v>0</v>
      </c>
      <c r="O633" s="122">
        <v>0</v>
      </c>
      <c r="P633" s="122">
        <v>0</v>
      </c>
      <c r="Q633" s="122">
        <v>0</v>
      </c>
      <c r="R633" s="122">
        <v>0</v>
      </c>
      <c r="S633" s="122">
        <v>0</v>
      </c>
      <c r="T633" s="122">
        <v>0</v>
      </c>
      <c r="U633" s="122">
        <v>0</v>
      </c>
      <c r="V633" s="122">
        <v>0</v>
      </c>
      <c r="W633" s="122">
        <v>0</v>
      </c>
      <c r="X633" s="122">
        <v>0</v>
      </c>
      <c r="Y633" s="122">
        <v>0</v>
      </c>
      <c r="Z633" s="122">
        <v>0</v>
      </c>
      <c r="AA633" s="122">
        <v>0</v>
      </c>
      <c r="AB633" s="122">
        <v>0</v>
      </c>
      <c r="AC633" s="122">
        <v>0</v>
      </c>
      <c r="AD633" s="122">
        <v>0</v>
      </c>
      <c r="AE633" s="122">
        <v>0</v>
      </c>
      <c r="AF633" s="122">
        <v>0</v>
      </c>
      <c r="AG633" s="122">
        <v>0</v>
      </c>
      <c r="AH633" s="122">
        <v>0</v>
      </c>
      <c r="AI633" s="122">
        <v>0</v>
      </c>
      <c r="AJ633" s="122">
        <v>0</v>
      </c>
      <c r="AK633" s="122">
        <v>0</v>
      </c>
      <c r="AL633" s="122">
        <v>0</v>
      </c>
    </row>
    <row r="634" spans="1:38" hidden="1" x14ac:dyDescent="0.25">
      <c r="A634" s="122" t="s">
        <v>1974</v>
      </c>
      <c r="B634" s="122">
        <v>1</v>
      </c>
      <c r="C634" s="122" t="s">
        <v>2148</v>
      </c>
      <c r="D634" s="122" t="s">
        <v>2137</v>
      </c>
      <c r="E634" s="122">
        <v>13</v>
      </c>
      <c r="F634" s="122">
        <v>0</v>
      </c>
      <c r="G634" s="122">
        <v>0</v>
      </c>
      <c r="H634" s="122">
        <v>0</v>
      </c>
      <c r="I634" s="122">
        <v>0</v>
      </c>
      <c r="J634" s="122">
        <v>0</v>
      </c>
      <c r="K634" s="122">
        <v>0</v>
      </c>
      <c r="L634" s="122">
        <v>0</v>
      </c>
      <c r="M634" s="122">
        <v>0</v>
      </c>
      <c r="N634" s="122">
        <v>0</v>
      </c>
      <c r="O634" s="122">
        <v>0</v>
      </c>
      <c r="P634" s="122">
        <v>0</v>
      </c>
      <c r="Q634" s="122">
        <v>0</v>
      </c>
      <c r="R634" s="122">
        <v>0</v>
      </c>
      <c r="S634" s="122">
        <v>0</v>
      </c>
      <c r="T634" s="122">
        <v>0</v>
      </c>
      <c r="U634" s="122">
        <v>0</v>
      </c>
      <c r="V634" s="122">
        <v>0</v>
      </c>
      <c r="W634" s="122">
        <v>0</v>
      </c>
      <c r="X634" s="122">
        <v>0</v>
      </c>
      <c r="Y634" s="122">
        <v>0</v>
      </c>
      <c r="Z634" s="122">
        <v>0</v>
      </c>
      <c r="AA634" s="122">
        <v>0</v>
      </c>
      <c r="AB634" s="122">
        <v>0</v>
      </c>
      <c r="AC634" s="122">
        <v>0</v>
      </c>
      <c r="AD634" s="122">
        <v>0</v>
      </c>
      <c r="AE634" s="122">
        <v>0</v>
      </c>
      <c r="AF634" s="122">
        <v>0</v>
      </c>
      <c r="AG634" s="122">
        <v>0</v>
      </c>
      <c r="AH634" s="122">
        <v>0</v>
      </c>
      <c r="AI634" s="122">
        <v>0</v>
      </c>
      <c r="AJ634" s="122">
        <v>0</v>
      </c>
      <c r="AK634" s="122">
        <v>0</v>
      </c>
      <c r="AL634" s="122">
        <v>0</v>
      </c>
    </row>
    <row r="635" spans="1:38" hidden="1" x14ac:dyDescent="0.25">
      <c r="A635" s="122" t="s">
        <v>1974</v>
      </c>
      <c r="B635" s="122">
        <v>1</v>
      </c>
      <c r="C635" s="122" t="s">
        <v>2148</v>
      </c>
      <c r="D635" s="122" t="s">
        <v>2104</v>
      </c>
      <c r="E635" s="122">
        <v>13</v>
      </c>
      <c r="F635" s="122">
        <v>0.41376007136490001</v>
      </c>
      <c r="G635" s="122">
        <v>0.4139559251787</v>
      </c>
      <c r="H635" s="122">
        <v>0.4255563255182</v>
      </c>
      <c r="I635" s="122">
        <v>0.4161276393958</v>
      </c>
      <c r="J635" s="122">
        <v>0.43958100047300003</v>
      </c>
      <c r="K635" s="122">
        <v>0.40766397104070001</v>
      </c>
      <c r="L635" s="122">
        <v>0.41454090335749999</v>
      </c>
      <c r="M635" s="122">
        <v>0.42446551086399997</v>
      </c>
      <c r="N635" s="122">
        <v>0.56940377196839997</v>
      </c>
      <c r="O635" s="122">
        <v>0.5471058799888</v>
      </c>
      <c r="P635" s="122">
        <v>0.4686263554556</v>
      </c>
      <c r="Q635" s="122">
        <v>0.36956756244490002</v>
      </c>
      <c r="R635" s="122">
        <v>0.43780286904150001</v>
      </c>
      <c r="S635" s="122">
        <v>0.39786294744239997</v>
      </c>
      <c r="T635" s="122">
        <v>0.3295488667284</v>
      </c>
      <c r="U635" s="122">
        <v>0.3634873123258</v>
      </c>
      <c r="V635" s="122">
        <v>0.37531032604409997</v>
      </c>
      <c r="W635" s="122">
        <v>0.44258871533420002</v>
      </c>
      <c r="X635" s="122">
        <v>0.41774901058570002</v>
      </c>
      <c r="Y635" s="122">
        <v>0.39393455207740002</v>
      </c>
      <c r="Z635" s="122">
        <v>0.46335981465940002</v>
      </c>
      <c r="AA635" s="122">
        <v>0.38899793103879998</v>
      </c>
      <c r="AB635" s="122">
        <v>0.37488884844620002</v>
      </c>
      <c r="AC635" s="122">
        <v>0.41134225221089998</v>
      </c>
      <c r="AD635" s="122">
        <v>0.46240440016290002</v>
      </c>
      <c r="AE635" s="122">
        <v>0.46560522951119998</v>
      </c>
      <c r="AF635" s="122">
        <v>0.38294942835040002</v>
      </c>
      <c r="AG635" s="122">
        <v>0.4173718250574</v>
      </c>
      <c r="AH635" s="122">
        <v>0.3937898210945</v>
      </c>
      <c r="AI635" s="122">
        <v>0.37267762504020002</v>
      </c>
      <c r="AJ635" s="122">
        <v>0.40926503108279999</v>
      </c>
      <c r="AK635" s="122">
        <v>0.33190017674119998</v>
      </c>
      <c r="AL635" s="122">
        <v>0</v>
      </c>
    </row>
    <row r="636" spans="1:38" hidden="1" x14ac:dyDescent="0.25">
      <c r="A636" s="122" t="s">
        <v>1974</v>
      </c>
      <c r="B636" s="122">
        <v>1</v>
      </c>
      <c r="C636" s="122" t="s">
        <v>2148</v>
      </c>
      <c r="D636" s="122" t="s">
        <v>2105</v>
      </c>
      <c r="E636" s="122">
        <v>13</v>
      </c>
      <c r="F636" s="122">
        <v>0</v>
      </c>
      <c r="G636" s="122">
        <v>0</v>
      </c>
      <c r="H636" s="122">
        <v>0</v>
      </c>
      <c r="I636" s="122">
        <v>0</v>
      </c>
      <c r="J636" s="122">
        <v>0</v>
      </c>
      <c r="K636" s="122">
        <v>0</v>
      </c>
      <c r="L636" s="122">
        <v>0</v>
      </c>
      <c r="M636" s="122">
        <v>0</v>
      </c>
      <c r="N636" s="122">
        <v>0</v>
      </c>
      <c r="O636" s="122">
        <v>0</v>
      </c>
      <c r="P636" s="122">
        <v>0</v>
      </c>
      <c r="Q636" s="122">
        <v>0</v>
      </c>
      <c r="R636" s="122">
        <v>0</v>
      </c>
      <c r="S636" s="122">
        <v>0</v>
      </c>
      <c r="T636" s="122">
        <v>0</v>
      </c>
      <c r="U636" s="122">
        <v>0</v>
      </c>
      <c r="V636" s="122">
        <v>0</v>
      </c>
      <c r="W636" s="122">
        <v>0</v>
      </c>
      <c r="X636" s="122">
        <v>0</v>
      </c>
      <c r="Y636" s="122">
        <v>0</v>
      </c>
      <c r="Z636" s="122">
        <v>0</v>
      </c>
      <c r="AA636" s="122">
        <v>0</v>
      </c>
      <c r="AB636" s="122">
        <v>0</v>
      </c>
      <c r="AC636" s="122">
        <v>0</v>
      </c>
      <c r="AD636" s="122">
        <v>0</v>
      </c>
      <c r="AE636" s="122">
        <v>0</v>
      </c>
      <c r="AF636" s="122">
        <v>0</v>
      </c>
      <c r="AG636" s="122">
        <v>0</v>
      </c>
      <c r="AH636" s="122">
        <v>0</v>
      </c>
      <c r="AI636" s="122">
        <v>0</v>
      </c>
      <c r="AJ636" s="122">
        <v>0</v>
      </c>
      <c r="AK636" s="122">
        <v>0</v>
      </c>
      <c r="AL636" s="122">
        <v>0</v>
      </c>
    </row>
    <row r="637" spans="1:38" hidden="1" x14ac:dyDescent="0.25">
      <c r="A637" s="122" t="s">
        <v>1974</v>
      </c>
      <c r="B637" s="122">
        <v>1</v>
      </c>
      <c r="C637" s="122" t="s">
        <v>2148</v>
      </c>
      <c r="D637" s="122" t="s">
        <v>2106</v>
      </c>
      <c r="E637" s="122">
        <v>13</v>
      </c>
      <c r="F637" s="122">
        <v>0</v>
      </c>
      <c r="G637" s="122">
        <v>0</v>
      </c>
      <c r="H637" s="122">
        <v>0</v>
      </c>
      <c r="I637" s="122">
        <v>0</v>
      </c>
      <c r="J637" s="122">
        <v>0</v>
      </c>
      <c r="K637" s="122">
        <v>0</v>
      </c>
      <c r="L637" s="122">
        <v>0</v>
      </c>
      <c r="M637" s="122">
        <v>0</v>
      </c>
      <c r="N637" s="122">
        <v>0</v>
      </c>
      <c r="O637" s="122">
        <v>0</v>
      </c>
      <c r="P637" s="122">
        <v>0</v>
      </c>
      <c r="Q637" s="122">
        <v>0</v>
      </c>
      <c r="R637" s="122">
        <v>0</v>
      </c>
      <c r="S637" s="122">
        <v>0</v>
      </c>
      <c r="T637" s="122">
        <v>0</v>
      </c>
      <c r="U637" s="122">
        <v>0</v>
      </c>
      <c r="V637" s="122">
        <v>0</v>
      </c>
      <c r="W637" s="122">
        <v>0</v>
      </c>
      <c r="X637" s="122">
        <v>0</v>
      </c>
      <c r="Y637" s="122">
        <v>0</v>
      </c>
      <c r="Z637" s="122">
        <v>0</v>
      </c>
      <c r="AA637" s="122">
        <v>0</v>
      </c>
      <c r="AB637" s="122">
        <v>0</v>
      </c>
      <c r="AC637" s="122">
        <v>0</v>
      </c>
      <c r="AD637" s="122">
        <v>0</v>
      </c>
      <c r="AE637" s="122">
        <v>0</v>
      </c>
      <c r="AF637" s="122">
        <v>0</v>
      </c>
      <c r="AG637" s="122">
        <v>0</v>
      </c>
      <c r="AH637" s="122">
        <v>0</v>
      </c>
      <c r="AI637" s="122">
        <v>0</v>
      </c>
      <c r="AJ637" s="122">
        <v>0</v>
      </c>
      <c r="AK637" s="122">
        <v>0</v>
      </c>
      <c r="AL637" s="122">
        <v>0</v>
      </c>
    </row>
    <row r="638" spans="1:38" hidden="1" x14ac:dyDescent="0.25">
      <c r="A638" s="122" t="s">
        <v>1974</v>
      </c>
      <c r="B638" s="122">
        <v>1</v>
      </c>
      <c r="C638" s="122" t="s">
        <v>2148</v>
      </c>
      <c r="D638" s="122" t="s">
        <v>2107</v>
      </c>
      <c r="E638" s="122">
        <v>13</v>
      </c>
      <c r="F638" s="122">
        <v>0</v>
      </c>
      <c r="G638" s="122">
        <v>1.9869884408599998E-2</v>
      </c>
      <c r="H638" s="122">
        <v>2.0621672161700001E-2</v>
      </c>
      <c r="I638" s="122">
        <v>2.0164775477300001E-2</v>
      </c>
      <c r="J638" s="122">
        <v>2.13012819612E-2</v>
      </c>
      <c r="K638" s="122">
        <v>1.9711224973399999E-2</v>
      </c>
      <c r="L638" s="122">
        <v>8.2908180671500006E-2</v>
      </c>
      <c r="M638" s="122">
        <v>0.2832711621358</v>
      </c>
      <c r="N638" s="122">
        <v>0.29531189415749998</v>
      </c>
      <c r="O638" s="122">
        <v>0.28374745949730001</v>
      </c>
      <c r="P638" s="122">
        <v>0.27393134787500001</v>
      </c>
      <c r="Q638" s="122">
        <v>0.21602741572859999</v>
      </c>
      <c r="R638" s="122">
        <v>0.25591375436730002</v>
      </c>
      <c r="S638" s="122">
        <v>0.2325672301475</v>
      </c>
      <c r="T638" s="122">
        <v>0.25837200566390001</v>
      </c>
      <c r="U638" s="122">
        <v>0.29062972329129999</v>
      </c>
      <c r="V638" s="122">
        <v>0.30008292588989999</v>
      </c>
      <c r="W638" s="122">
        <v>0.35387599926500002</v>
      </c>
      <c r="X638" s="122">
        <v>0.3340151780674</v>
      </c>
      <c r="Y638" s="122">
        <v>0.31497410221170002</v>
      </c>
      <c r="Z638" s="122">
        <v>0.1146134276146</v>
      </c>
      <c r="AA638" s="122">
        <v>0.1974677612288</v>
      </c>
      <c r="AB638" s="122">
        <v>0.18432772713869999</v>
      </c>
      <c r="AC638" s="122">
        <v>0.2106880356942</v>
      </c>
      <c r="AD638" s="122">
        <v>0.1797999476146</v>
      </c>
      <c r="AE638" s="122">
        <v>0.25501759011120001</v>
      </c>
      <c r="AF638" s="122">
        <v>0.1719490753729</v>
      </c>
      <c r="AG638" s="122">
        <v>0.2005424315472</v>
      </c>
      <c r="AH638" s="122">
        <v>0.2392173318693</v>
      </c>
      <c r="AI638" s="122">
        <v>0.21392044415389999</v>
      </c>
      <c r="AJ638" s="122">
        <v>0.2476707145449</v>
      </c>
      <c r="AK638" s="122">
        <v>0.24760628421030001</v>
      </c>
      <c r="AL638" s="122">
        <v>0</v>
      </c>
    </row>
    <row r="639" spans="1:38" hidden="1" x14ac:dyDescent="0.25">
      <c r="A639" s="122" t="s">
        <v>1974</v>
      </c>
      <c r="B639" s="122">
        <v>1</v>
      </c>
      <c r="C639" s="122" t="s">
        <v>2148</v>
      </c>
      <c r="D639" s="122" t="s">
        <v>475</v>
      </c>
      <c r="E639" s="122">
        <v>13</v>
      </c>
      <c r="F639" s="122">
        <v>0.4692039209278</v>
      </c>
      <c r="G639" s="122">
        <v>0.36428121415730003</v>
      </c>
      <c r="H639" s="122">
        <v>0.37400214511399998</v>
      </c>
      <c r="I639" s="122">
        <v>0.3739649270341</v>
      </c>
      <c r="J639" s="122">
        <v>0.39988315681789999</v>
      </c>
      <c r="K639" s="122">
        <v>0.39153660515330002</v>
      </c>
      <c r="L639" s="122">
        <v>0.39814148300489999</v>
      </c>
      <c r="M639" s="122">
        <v>0.38563706496369998</v>
      </c>
      <c r="N639" s="122">
        <v>0.3863811309786</v>
      </c>
      <c r="O639" s="122">
        <v>0.21663353943659999</v>
      </c>
      <c r="P639" s="122">
        <v>0.20525985295320001</v>
      </c>
      <c r="Q639" s="122">
        <v>0.1618717825845</v>
      </c>
      <c r="R639" s="122">
        <v>0.1917590666333</v>
      </c>
      <c r="S639" s="122">
        <v>0.17426525234189999</v>
      </c>
      <c r="T639" s="122">
        <v>0.18861868182079999</v>
      </c>
      <c r="U639" s="122">
        <v>0.21216770433109999</v>
      </c>
      <c r="V639" s="122">
        <v>0.21906880264690001</v>
      </c>
      <c r="W639" s="122">
        <v>0.25833922811359999</v>
      </c>
      <c r="X639" s="122">
        <v>0.24384028150930001</v>
      </c>
      <c r="Y639" s="122">
        <v>0.22993977158699999</v>
      </c>
      <c r="Z639" s="122">
        <v>0.2352335636822</v>
      </c>
      <c r="AA639" s="122">
        <v>0.2330100485545</v>
      </c>
      <c r="AB639" s="122">
        <v>0.22823776912159999</v>
      </c>
      <c r="AC639" s="122">
        <v>0.25327283868209999</v>
      </c>
      <c r="AD639" s="122">
        <v>0.25857589277460002</v>
      </c>
      <c r="AE639" s="122">
        <v>0.2101701302941</v>
      </c>
      <c r="AF639" s="122">
        <v>0.24274076664059999</v>
      </c>
      <c r="AG639" s="122">
        <v>0.2412345514166</v>
      </c>
      <c r="AH639" s="122">
        <v>0.23378593424210001</v>
      </c>
      <c r="AI639" s="122">
        <v>0.2555975834625</v>
      </c>
      <c r="AJ639" s="122">
        <v>0.25891724321550003</v>
      </c>
      <c r="AK639" s="122">
        <v>0.22840407060180001</v>
      </c>
      <c r="AL639" s="122">
        <v>0</v>
      </c>
    </row>
    <row r="640" spans="1:38" hidden="1" x14ac:dyDescent="0.25">
      <c r="A640" s="122" t="s">
        <v>1974</v>
      </c>
      <c r="B640" s="122">
        <v>1</v>
      </c>
      <c r="C640" s="122" t="s">
        <v>2148</v>
      </c>
      <c r="D640" s="122" t="s">
        <v>2108</v>
      </c>
      <c r="E640" s="122">
        <v>13</v>
      </c>
      <c r="F640" s="122">
        <v>0</v>
      </c>
      <c r="G640" s="122">
        <v>0</v>
      </c>
      <c r="H640" s="122">
        <v>0</v>
      </c>
      <c r="I640" s="122">
        <v>0</v>
      </c>
      <c r="J640" s="122">
        <v>0</v>
      </c>
      <c r="K640" s="122">
        <v>0</v>
      </c>
      <c r="L640" s="122">
        <v>0</v>
      </c>
      <c r="M640" s="122">
        <v>0</v>
      </c>
      <c r="N640" s="122">
        <v>0</v>
      </c>
      <c r="O640" s="122">
        <v>0</v>
      </c>
      <c r="P640" s="122">
        <v>0</v>
      </c>
      <c r="Q640" s="122">
        <v>0</v>
      </c>
      <c r="R640" s="122">
        <v>0</v>
      </c>
      <c r="S640" s="122">
        <v>0</v>
      </c>
      <c r="T640" s="122">
        <v>0</v>
      </c>
      <c r="U640" s="122">
        <v>0</v>
      </c>
      <c r="V640" s="122">
        <v>0</v>
      </c>
      <c r="W640" s="122">
        <v>0</v>
      </c>
      <c r="X640" s="122">
        <v>0</v>
      </c>
      <c r="Y640" s="122">
        <v>0</v>
      </c>
      <c r="Z640" s="122">
        <v>0</v>
      </c>
      <c r="AA640" s="122">
        <v>0</v>
      </c>
      <c r="AB640" s="122">
        <v>0</v>
      </c>
      <c r="AC640" s="122">
        <v>0</v>
      </c>
      <c r="AD640" s="122">
        <v>0</v>
      </c>
      <c r="AE640" s="122">
        <v>0</v>
      </c>
      <c r="AF640" s="122">
        <v>0</v>
      </c>
      <c r="AG640" s="122">
        <v>0</v>
      </c>
      <c r="AH640" s="122">
        <v>0</v>
      </c>
      <c r="AI640" s="122">
        <v>0</v>
      </c>
      <c r="AJ640" s="122">
        <v>0</v>
      </c>
      <c r="AK640" s="122">
        <v>0</v>
      </c>
      <c r="AL640" s="122">
        <v>0</v>
      </c>
    </row>
    <row r="641" spans="1:38" hidden="1" x14ac:dyDescent="0.25">
      <c r="A641" s="122" t="s">
        <v>1974</v>
      </c>
      <c r="B641" s="122">
        <v>1</v>
      </c>
      <c r="C641" s="122" t="s">
        <v>2148</v>
      </c>
      <c r="D641" s="122" t="s">
        <v>2109</v>
      </c>
      <c r="E641" s="122">
        <v>13</v>
      </c>
      <c r="F641" s="122">
        <v>0</v>
      </c>
      <c r="G641" s="122">
        <v>0</v>
      </c>
      <c r="H641" s="122">
        <v>0</v>
      </c>
      <c r="I641" s="122">
        <v>0</v>
      </c>
      <c r="J641" s="122">
        <v>0</v>
      </c>
      <c r="K641" s="122">
        <v>0</v>
      </c>
      <c r="L641" s="122">
        <v>0</v>
      </c>
      <c r="M641" s="122">
        <v>0</v>
      </c>
      <c r="N641" s="122">
        <v>0</v>
      </c>
      <c r="O641" s="122">
        <v>0</v>
      </c>
      <c r="P641" s="122">
        <v>0</v>
      </c>
      <c r="Q641" s="122">
        <v>0</v>
      </c>
      <c r="R641" s="122">
        <v>0</v>
      </c>
      <c r="S641" s="122">
        <v>0</v>
      </c>
      <c r="T641" s="122">
        <v>0</v>
      </c>
      <c r="U641" s="122">
        <v>0</v>
      </c>
      <c r="V641" s="122">
        <v>0</v>
      </c>
      <c r="W641" s="122">
        <v>0</v>
      </c>
      <c r="X641" s="122">
        <v>0</v>
      </c>
      <c r="Y641" s="122">
        <v>0</v>
      </c>
      <c r="Z641" s="122">
        <v>0</v>
      </c>
      <c r="AA641" s="122">
        <v>0</v>
      </c>
      <c r="AB641" s="122">
        <v>0</v>
      </c>
      <c r="AC641" s="122">
        <v>0</v>
      </c>
      <c r="AD641" s="122">
        <v>0</v>
      </c>
      <c r="AE641" s="122">
        <v>0</v>
      </c>
      <c r="AF641" s="122">
        <v>0</v>
      </c>
      <c r="AG641" s="122">
        <v>0</v>
      </c>
      <c r="AH641" s="122">
        <v>0</v>
      </c>
      <c r="AI641" s="122">
        <v>0</v>
      </c>
      <c r="AJ641" s="122">
        <v>0</v>
      </c>
      <c r="AK641" s="122">
        <v>0</v>
      </c>
      <c r="AL641" s="122">
        <v>0</v>
      </c>
    </row>
    <row r="642" spans="1:38" hidden="1" x14ac:dyDescent="0.25">
      <c r="A642" s="122" t="s">
        <v>1974</v>
      </c>
      <c r="B642" s="122">
        <v>1</v>
      </c>
      <c r="C642" s="122" t="s">
        <v>2148</v>
      </c>
      <c r="D642" s="122" t="s">
        <v>2110</v>
      </c>
      <c r="E642" s="122">
        <v>13</v>
      </c>
      <c r="F642" s="122">
        <v>0</v>
      </c>
      <c r="G642" s="122">
        <v>0</v>
      </c>
      <c r="H642" s="122">
        <v>0</v>
      </c>
      <c r="I642" s="122">
        <v>0</v>
      </c>
      <c r="J642" s="122">
        <v>0</v>
      </c>
      <c r="K642" s="122">
        <v>0</v>
      </c>
      <c r="L642" s="122">
        <v>0</v>
      </c>
      <c r="M642" s="122">
        <v>0</v>
      </c>
      <c r="N642" s="122">
        <v>0</v>
      </c>
      <c r="O642" s="122">
        <v>0</v>
      </c>
      <c r="P642" s="122">
        <v>0</v>
      </c>
      <c r="Q642" s="122">
        <v>0</v>
      </c>
      <c r="R642" s="122">
        <v>0</v>
      </c>
      <c r="S642" s="122">
        <v>0</v>
      </c>
      <c r="T642" s="122">
        <v>0</v>
      </c>
      <c r="U642" s="122">
        <v>0</v>
      </c>
      <c r="V642" s="122">
        <v>0</v>
      </c>
      <c r="W642" s="122">
        <v>0</v>
      </c>
      <c r="X642" s="122">
        <v>0</v>
      </c>
      <c r="Y642" s="122">
        <v>0</v>
      </c>
      <c r="Z642" s="122">
        <v>0</v>
      </c>
      <c r="AA642" s="122">
        <v>0</v>
      </c>
      <c r="AB642" s="122">
        <v>0</v>
      </c>
      <c r="AC642" s="122">
        <v>0</v>
      </c>
      <c r="AD642" s="122">
        <v>0</v>
      </c>
      <c r="AE642" s="122">
        <v>0</v>
      </c>
      <c r="AF642" s="122">
        <v>0</v>
      </c>
      <c r="AG642" s="122">
        <v>0</v>
      </c>
      <c r="AH642" s="122">
        <v>0</v>
      </c>
      <c r="AI642" s="122">
        <v>0</v>
      </c>
      <c r="AJ642" s="122">
        <v>0</v>
      </c>
      <c r="AK642" s="122">
        <v>0</v>
      </c>
      <c r="AL642" s="122">
        <v>0</v>
      </c>
    </row>
    <row r="643" spans="1:38" hidden="1" x14ac:dyDescent="0.25">
      <c r="A643" s="122" t="s">
        <v>1974</v>
      </c>
      <c r="B643" s="122">
        <v>1</v>
      </c>
      <c r="C643" s="122" t="s">
        <v>2148</v>
      </c>
      <c r="D643" s="122" t="s">
        <v>2111</v>
      </c>
      <c r="E643" s="122">
        <v>13</v>
      </c>
      <c r="F643" s="122">
        <v>0</v>
      </c>
      <c r="G643" s="122">
        <v>0</v>
      </c>
      <c r="H643" s="122">
        <v>0</v>
      </c>
      <c r="I643" s="122">
        <v>0</v>
      </c>
      <c r="J643" s="122">
        <v>0</v>
      </c>
      <c r="K643" s="122">
        <v>0</v>
      </c>
      <c r="L643" s="122">
        <v>0</v>
      </c>
      <c r="M643" s="122">
        <v>0</v>
      </c>
      <c r="N643" s="122">
        <v>0</v>
      </c>
      <c r="O643" s="122">
        <v>0</v>
      </c>
      <c r="P643" s="122">
        <v>0</v>
      </c>
      <c r="Q643" s="122">
        <v>0</v>
      </c>
      <c r="R643" s="122">
        <v>0</v>
      </c>
      <c r="S643" s="122">
        <v>0</v>
      </c>
      <c r="T643" s="122">
        <v>0</v>
      </c>
      <c r="U643" s="122">
        <v>0</v>
      </c>
      <c r="V643" s="122">
        <v>0</v>
      </c>
      <c r="W643" s="122">
        <v>0</v>
      </c>
      <c r="X643" s="122">
        <v>0</v>
      </c>
      <c r="Y643" s="122">
        <v>0</v>
      </c>
      <c r="Z643" s="122">
        <v>0</v>
      </c>
      <c r="AA643" s="122">
        <v>0</v>
      </c>
      <c r="AB643" s="122">
        <v>0</v>
      </c>
      <c r="AC643" s="122">
        <v>0</v>
      </c>
      <c r="AD643" s="122">
        <v>0</v>
      </c>
      <c r="AE643" s="122">
        <v>0</v>
      </c>
      <c r="AF643" s="122">
        <v>0</v>
      </c>
      <c r="AG643" s="122">
        <v>0</v>
      </c>
      <c r="AH643" s="122">
        <v>0</v>
      </c>
      <c r="AI643" s="122">
        <v>0</v>
      </c>
      <c r="AJ643" s="122">
        <v>0</v>
      </c>
      <c r="AK643" s="122">
        <v>0</v>
      </c>
      <c r="AL643" s="122">
        <v>0</v>
      </c>
    </row>
    <row r="644" spans="1:38" hidden="1" x14ac:dyDescent="0.25">
      <c r="A644" s="122" t="s">
        <v>1974</v>
      </c>
      <c r="B644" s="122">
        <v>1</v>
      </c>
      <c r="C644" s="122" t="s">
        <v>2148</v>
      </c>
      <c r="D644" s="122" t="s">
        <v>2112</v>
      </c>
      <c r="E644" s="122">
        <v>13</v>
      </c>
      <c r="F644" s="122">
        <v>0</v>
      </c>
      <c r="G644" s="122">
        <v>0</v>
      </c>
      <c r="H644" s="122">
        <v>0</v>
      </c>
      <c r="I644" s="122">
        <v>0</v>
      </c>
      <c r="J644" s="122">
        <v>0</v>
      </c>
      <c r="K644" s="122">
        <v>0</v>
      </c>
      <c r="L644" s="122">
        <v>0</v>
      </c>
      <c r="M644" s="122">
        <v>0</v>
      </c>
      <c r="N644" s="122">
        <v>0</v>
      </c>
      <c r="O644" s="122">
        <v>0</v>
      </c>
      <c r="P644" s="122">
        <v>0</v>
      </c>
      <c r="Q644" s="122">
        <v>0</v>
      </c>
      <c r="R644" s="122">
        <v>0</v>
      </c>
      <c r="S644" s="122">
        <v>0</v>
      </c>
      <c r="T644" s="122">
        <v>0</v>
      </c>
      <c r="U644" s="122">
        <v>0</v>
      </c>
      <c r="V644" s="122">
        <v>0</v>
      </c>
      <c r="W644" s="122">
        <v>0</v>
      </c>
      <c r="X644" s="122">
        <v>0</v>
      </c>
      <c r="Y644" s="122">
        <v>0</v>
      </c>
      <c r="Z644" s="122">
        <v>0</v>
      </c>
      <c r="AA644" s="122">
        <v>0</v>
      </c>
      <c r="AB644" s="122">
        <v>0</v>
      </c>
      <c r="AC644" s="122">
        <v>0</v>
      </c>
      <c r="AD644" s="122">
        <v>0</v>
      </c>
      <c r="AE644" s="122">
        <v>0</v>
      </c>
      <c r="AF644" s="122">
        <v>0</v>
      </c>
      <c r="AG644" s="122">
        <v>0</v>
      </c>
      <c r="AH644" s="122">
        <v>0</v>
      </c>
      <c r="AI644" s="122">
        <v>0</v>
      </c>
      <c r="AJ644" s="122">
        <v>0</v>
      </c>
      <c r="AK644" s="122">
        <v>0</v>
      </c>
      <c r="AL644" s="122">
        <v>0</v>
      </c>
    </row>
    <row r="645" spans="1:38" hidden="1" x14ac:dyDescent="0.25">
      <c r="A645" s="122" t="s">
        <v>1974</v>
      </c>
      <c r="B645" s="122">
        <v>1</v>
      </c>
      <c r="C645" s="122" t="s">
        <v>2148</v>
      </c>
      <c r="D645" s="122" t="s">
        <v>2113</v>
      </c>
      <c r="E645" s="122">
        <v>13</v>
      </c>
      <c r="F645" s="122">
        <v>0.43858567564680001</v>
      </c>
      <c r="G645" s="122">
        <v>0.43879328068939999</v>
      </c>
      <c r="H645" s="122">
        <v>0.45086474135299998</v>
      </c>
      <c r="I645" s="122">
        <v>0.44087531839069999</v>
      </c>
      <c r="J645" s="122">
        <v>0.47831060403890002</v>
      </c>
      <c r="K645" s="122">
        <v>0.46858957550390001</v>
      </c>
      <c r="L645" s="122">
        <v>0.476494269134</v>
      </c>
      <c r="M645" s="122">
        <v>0.48623803843250002</v>
      </c>
      <c r="N645" s="122">
        <v>0.4871762086252</v>
      </c>
      <c r="O645" s="122">
        <v>0.46809835384139997</v>
      </c>
      <c r="P645" s="122">
        <v>0.40901044228170003</v>
      </c>
      <c r="Q645" s="122">
        <v>0.32255333147359999</v>
      </c>
      <c r="R645" s="122">
        <v>0.40819301316430001</v>
      </c>
      <c r="S645" s="122">
        <v>0.33635756426289998</v>
      </c>
      <c r="T645" s="122">
        <v>0.38577858696930001</v>
      </c>
      <c r="U645" s="122">
        <v>0.43394300282069997</v>
      </c>
      <c r="V645" s="122">
        <v>0.44805770201739997</v>
      </c>
      <c r="W645" s="122">
        <v>0.52837683636809996</v>
      </c>
      <c r="X645" s="122">
        <v>0.49872238708689998</v>
      </c>
      <c r="Y645" s="122">
        <v>0.4702919101893</v>
      </c>
      <c r="Z645" s="122">
        <v>0.44859108994109997</v>
      </c>
      <c r="AA645" s="122">
        <v>0.47371782106780003</v>
      </c>
      <c r="AB645" s="122">
        <v>0.4791853958083</v>
      </c>
      <c r="AC645" s="122">
        <v>0.49742380452439999</v>
      </c>
      <c r="AD645" s="122">
        <v>0.46246225459079998</v>
      </c>
      <c r="AE645" s="122">
        <v>0.41521603029350002</v>
      </c>
      <c r="AF645" s="122">
        <v>0.51433336826730003</v>
      </c>
      <c r="AG645" s="122">
        <v>0.50078507476</v>
      </c>
      <c r="AH645" s="122">
        <v>0.49615412531199998</v>
      </c>
      <c r="AI645" s="122">
        <v>0.4880095560678</v>
      </c>
      <c r="AJ645" s="122">
        <v>0.44999618451590001</v>
      </c>
      <c r="AK645" s="122">
        <v>0.57110283269490003</v>
      </c>
      <c r="AL645" s="122">
        <v>0</v>
      </c>
    </row>
    <row r="646" spans="1:38" hidden="1" x14ac:dyDescent="0.25">
      <c r="A646" s="122" t="s">
        <v>1974</v>
      </c>
      <c r="B646" s="122">
        <v>1</v>
      </c>
      <c r="C646" s="122" t="s">
        <v>2148</v>
      </c>
      <c r="D646" s="122" t="s">
        <v>2114</v>
      </c>
      <c r="E646" s="122">
        <v>13</v>
      </c>
      <c r="F646" s="122">
        <v>1.9314320131313001</v>
      </c>
      <c r="G646" s="122">
        <v>2.0234165622735998</v>
      </c>
      <c r="H646" s="122">
        <v>2.0771647959214001</v>
      </c>
      <c r="I646" s="122">
        <v>2.0898040040142001</v>
      </c>
      <c r="J646" s="122">
        <v>2.2492217270897998</v>
      </c>
      <c r="K646" s="122">
        <v>2.1556912402721</v>
      </c>
      <c r="L646" s="122">
        <v>2.1920558537982999</v>
      </c>
      <c r="M646" s="122">
        <v>2.3411787948485001</v>
      </c>
      <c r="N646" s="122">
        <v>2.3651476553037001</v>
      </c>
      <c r="O646" s="122">
        <v>2.2725283058542001</v>
      </c>
      <c r="P646" s="122">
        <v>1.9560056575536999</v>
      </c>
      <c r="Q646" s="122">
        <v>1.3443689590386001</v>
      </c>
      <c r="R646" s="122">
        <v>1.5925872482523999</v>
      </c>
      <c r="S646" s="122">
        <v>1.4472985479425999</v>
      </c>
      <c r="T646" s="122">
        <v>1.7324447983085001</v>
      </c>
      <c r="U646" s="122">
        <v>1.8270441557874</v>
      </c>
      <c r="V646" s="122">
        <v>1.8864717269443001</v>
      </c>
      <c r="W646" s="122">
        <v>2.2246419568118001</v>
      </c>
      <c r="X646" s="122">
        <v>2.0997868769967001</v>
      </c>
      <c r="Y646" s="122">
        <v>1.9800851274022999</v>
      </c>
      <c r="Z646" s="122">
        <v>2.1137089110264999</v>
      </c>
      <c r="AA646" s="122">
        <v>1.9822714677555999</v>
      </c>
      <c r="AB646" s="122">
        <v>2.0872841162043998</v>
      </c>
      <c r="AC646" s="122">
        <v>1.8692599237078</v>
      </c>
      <c r="AD646" s="122">
        <v>1.8556346775620001</v>
      </c>
      <c r="AE646" s="122">
        <v>1.7245210111183</v>
      </c>
      <c r="AF646" s="122">
        <v>1.7698054053629999</v>
      </c>
      <c r="AG646" s="122">
        <v>1.9109818236524001</v>
      </c>
      <c r="AH646" s="122">
        <v>1.8851793703949</v>
      </c>
      <c r="AI646" s="122">
        <v>1.8722206051754999</v>
      </c>
      <c r="AJ646" s="122">
        <v>2.1264588030088998</v>
      </c>
      <c r="AK646" s="122">
        <v>1.8880931487807</v>
      </c>
      <c r="AL646" s="122">
        <v>0</v>
      </c>
    </row>
    <row r="647" spans="1:38" hidden="1" x14ac:dyDescent="0.25">
      <c r="A647" s="122" t="s">
        <v>1974</v>
      </c>
      <c r="B647" s="122">
        <v>1</v>
      </c>
      <c r="C647" s="122" t="s">
        <v>2148</v>
      </c>
      <c r="D647" s="122" t="s">
        <v>2115</v>
      </c>
      <c r="E647" s="122">
        <v>13</v>
      </c>
      <c r="F647" s="122">
        <v>7.2821772560200004E-2</v>
      </c>
      <c r="G647" s="122">
        <v>7.2856242831499995E-2</v>
      </c>
      <c r="H647" s="122">
        <v>7.4987898769699995E-2</v>
      </c>
      <c r="I647" s="122">
        <v>7.0576714170699995E-2</v>
      </c>
      <c r="J647" s="122">
        <v>7.4554486864399999E-2</v>
      </c>
      <c r="K647" s="122">
        <v>7.6157005579000001E-2</v>
      </c>
      <c r="L647" s="122">
        <v>7.7441707220599995E-2</v>
      </c>
      <c r="M647" s="122">
        <v>7.7656891800500005E-2</v>
      </c>
      <c r="N647" s="122">
        <v>7.7806726604399995E-2</v>
      </c>
      <c r="O647" s="122">
        <v>7.4759809687899997E-2</v>
      </c>
      <c r="P647" s="122">
        <v>7.0180758546499994E-2</v>
      </c>
      <c r="Q647" s="122">
        <v>5.4155633144099997E-2</v>
      </c>
      <c r="R647" s="122">
        <v>7.1204653418999994E-2</v>
      </c>
      <c r="S647" s="122">
        <v>6.4708788553399996E-2</v>
      </c>
      <c r="T647" s="122">
        <v>7.1888629675099999E-2</v>
      </c>
      <c r="U647" s="122">
        <v>8.08639174998E-2</v>
      </c>
      <c r="V647" s="122">
        <v>8.3494147423900003E-2</v>
      </c>
      <c r="W647" s="122">
        <v>9.8461366186699997E-2</v>
      </c>
      <c r="X647" s="122">
        <v>9.2935352575199998E-2</v>
      </c>
      <c r="Y647" s="122">
        <v>8.7637422378500002E-2</v>
      </c>
      <c r="Z647" s="122">
        <v>8.1473790219199996E-2</v>
      </c>
      <c r="AA647" s="122">
        <v>8.3145991197800001E-2</v>
      </c>
      <c r="AB647" s="122">
        <v>8.0316433709400004E-2</v>
      </c>
      <c r="AC647" s="122">
        <v>8.9050902460299994E-2</v>
      </c>
      <c r="AD647" s="122">
        <v>9.3516128030300003E-2</v>
      </c>
      <c r="AE647" s="122">
        <v>7.8664575806400003E-2</v>
      </c>
      <c r="AF647" s="122">
        <v>6.9729457446200002E-2</v>
      </c>
      <c r="AG647" s="122">
        <v>7.3361565050099997E-2</v>
      </c>
      <c r="AH647" s="122">
        <v>5.8648262826100001E-2</v>
      </c>
      <c r="AI647" s="122">
        <v>6.3364497691100002E-2</v>
      </c>
      <c r="AJ647" s="122">
        <v>5.7520657856000003E-2</v>
      </c>
      <c r="AK647" s="122">
        <v>6.7972973704999995E-2</v>
      </c>
      <c r="AL647" s="122">
        <v>0</v>
      </c>
    </row>
    <row r="648" spans="1:38" hidden="1" x14ac:dyDescent="0.25">
      <c r="A648" s="122" t="s">
        <v>1974</v>
      </c>
      <c r="B648" s="122">
        <v>1</v>
      </c>
      <c r="C648" s="122" t="s">
        <v>2148</v>
      </c>
      <c r="D648" s="122" t="s">
        <v>2116</v>
      </c>
      <c r="E648" s="122">
        <v>13</v>
      </c>
      <c r="F648" s="122">
        <v>2.8963204995500001E-2</v>
      </c>
      <c r="G648" s="122">
        <v>2.89769147625E-2</v>
      </c>
      <c r="H648" s="122">
        <v>2.99951595079E-2</v>
      </c>
      <c r="I648" s="122">
        <v>2.9330582512500002E-2</v>
      </c>
      <c r="J648" s="122">
        <v>0</v>
      </c>
      <c r="K648" s="122">
        <v>0</v>
      </c>
      <c r="L648" s="122">
        <v>0</v>
      </c>
      <c r="M648" s="122">
        <v>0</v>
      </c>
      <c r="N648" s="122">
        <v>0</v>
      </c>
      <c r="O648" s="122">
        <v>0</v>
      </c>
      <c r="P648" s="122">
        <v>0</v>
      </c>
      <c r="Q648" s="122">
        <v>0</v>
      </c>
      <c r="R648" s="122">
        <v>0</v>
      </c>
      <c r="S648" s="122">
        <v>0</v>
      </c>
      <c r="T648" s="122">
        <v>0</v>
      </c>
      <c r="U648" s="122">
        <v>0</v>
      </c>
      <c r="V648" s="122">
        <v>0</v>
      </c>
      <c r="W648" s="122">
        <v>0</v>
      </c>
      <c r="X648" s="122">
        <v>0</v>
      </c>
      <c r="Y648" s="122">
        <v>0</v>
      </c>
      <c r="Z648" s="122">
        <v>0</v>
      </c>
      <c r="AA648" s="122">
        <v>0</v>
      </c>
      <c r="AB648" s="122">
        <v>0</v>
      </c>
      <c r="AC648" s="122">
        <v>0</v>
      </c>
      <c r="AD648" s="122">
        <v>0</v>
      </c>
      <c r="AE648" s="122">
        <v>0</v>
      </c>
      <c r="AF648" s="122">
        <v>0</v>
      </c>
      <c r="AG648" s="122">
        <v>0</v>
      </c>
      <c r="AH648" s="122">
        <v>0</v>
      </c>
      <c r="AI648" s="122">
        <v>0</v>
      </c>
      <c r="AJ648" s="122">
        <v>0</v>
      </c>
      <c r="AK648" s="122">
        <v>0</v>
      </c>
      <c r="AL648" s="122">
        <v>0</v>
      </c>
    </row>
    <row r="649" spans="1:38" hidden="1" x14ac:dyDescent="0.25">
      <c r="A649" s="122" t="s">
        <v>1974</v>
      </c>
      <c r="B649" s="122">
        <v>1</v>
      </c>
      <c r="C649" s="122" t="s">
        <v>2148</v>
      </c>
      <c r="D649" s="122" t="s">
        <v>2138</v>
      </c>
      <c r="E649" s="122">
        <v>13</v>
      </c>
      <c r="F649" s="122">
        <v>0</v>
      </c>
      <c r="G649" s="122">
        <v>0</v>
      </c>
      <c r="H649" s="122">
        <v>0</v>
      </c>
      <c r="I649" s="122">
        <v>0</v>
      </c>
      <c r="J649" s="122">
        <v>0</v>
      </c>
      <c r="K649" s="122">
        <v>0</v>
      </c>
      <c r="L649" s="122">
        <v>0</v>
      </c>
      <c r="M649" s="122">
        <v>0</v>
      </c>
      <c r="N649" s="122">
        <v>0</v>
      </c>
      <c r="O649" s="122">
        <v>0</v>
      </c>
      <c r="P649" s="122">
        <v>0</v>
      </c>
      <c r="Q649" s="122">
        <v>0</v>
      </c>
      <c r="R649" s="122">
        <v>0</v>
      </c>
      <c r="S649" s="122">
        <v>0</v>
      </c>
      <c r="T649" s="122">
        <v>0</v>
      </c>
      <c r="U649" s="122">
        <v>0</v>
      </c>
      <c r="V649" s="122">
        <v>0</v>
      </c>
      <c r="W649" s="122">
        <v>0</v>
      </c>
      <c r="X649" s="122">
        <v>0</v>
      </c>
      <c r="Y649" s="122">
        <v>0</v>
      </c>
      <c r="Z649" s="122">
        <v>0</v>
      </c>
      <c r="AA649" s="122">
        <v>0</v>
      </c>
      <c r="AB649" s="122">
        <v>0</v>
      </c>
      <c r="AC649" s="122">
        <v>0</v>
      </c>
      <c r="AD649" s="122">
        <v>0</v>
      </c>
      <c r="AE649" s="122">
        <v>0</v>
      </c>
      <c r="AF649" s="122">
        <v>0</v>
      </c>
      <c r="AG649" s="122">
        <v>0</v>
      </c>
      <c r="AH649" s="122">
        <v>0</v>
      </c>
      <c r="AI649" s="122">
        <v>0</v>
      </c>
      <c r="AJ649" s="122">
        <v>0</v>
      </c>
      <c r="AK649" s="122">
        <v>0</v>
      </c>
      <c r="AL649" s="122">
        <v>0</v>
      </c>
    </row>
    <row r="650" spans="1:38" hidden="1" x14ac:dyDescent="0.25">
      <c r="A650" s="122" t="s">
        <v>1974</v>
      </c>
      <c r="B650" s="122">
        <v>1</v>
      </c>
      <c r="C650" s="122" t="s">
        <v>2148</v>
      </c>
      <c r="D650" s="122" t="s">
        <v>2117</v>
      </c>
      <c r="E650" s="122">
        <v>13</v>
      </c>
      <c r="F650" s="122">
        <v>0</v>
      </c>
      <c r="G650" s="122">
        <v>0</v>
      </c>
      <c r="H650" s="122">
        <v>0</v>
      </c>
      <c r="I650" s="122">
        <v>0</v>
      </c>
      <c r="J650" s="122">
        <v>0</v>
      </c>
      <c r="K650" s="122">
        <v>0</v>
      </c>
      <c r="L650" s="122">
        <v>0</v>
      </c>
      <c r="M650" s="122">
        <v>0</v>
      </c>
      <c r="N650" s="122">
        <v>0</v>
      </c>
      <c r="O650" s="122">
        <v>0</v>
      </c>
      <c r="P650" s="122">
        <v>0</v>
      </c>
      <c r="Q650" s="122">
        <v>0</v>
      </c>
      <c r="R650" s="122">
        <v>0</v>
      </c>
      <c r="S650" s="122">
        <v>0</v>
      </c>
      <c r="T650" s="122">
        <v>0</v>
      </c>
      <c r="U650" s="122">
        <v>0</v>
      </c>
      <c r="V650" s="122">
        <v>0</v>
      </c>
      <c r="W650" s="122">
        <v>0</v>
      </c>
      <c r="X650" s="122">
        <v>0</v>
      </c>
      <c r="Y650" s="122">
        <v>0</v>
      </c>
      <c r="Z650" s="122">
        <v>0</v>
      </c>
      <c r="AA650" s="122">
        <v>0</v>
      </c>
      <c r="AB650" s="122">
        <v>0</v>
      </c>
      <c r="AC650" s="122">
        <v>0</v>
      </c>
      <c r="AD650" s="122">
        <v>0</v>
      </c>
      <c r="AE650" s="122">
        <v>0</v>
      </c>
      <c r="AF650" s="122">
        <v>0</v>
      </c>
      <c r="AG650" s="122">
        <v>0</v>
      </c>
      <c r="AH650" s="122">
        <v>0</v>
      </c>
      <c r="AI650" s="122">
        <v>0</v>
      </c>
      <c r="AJ650" s="122">
        <v>0</v>
      </c>
      <c r="AK650" s="122">
        <v>0</v>
      </c>
      <c r="AL650" s="122">
        <v>0</v>
      </c>
    </row>
    <row r="651" spans="1:38" hidden="1" x14ac:dyDescent="0.25">
      <c r="A651" s="122" t="s">
        <v>1974</v>
      </c>
      <c r="B651" s="122">
        <v>1</v>
      </c>
      <c r="C651" s="122" t="s">
        <v>2148</v>
      </c>
      <c r="D651" s="122" t="s">
        <v>2118</v>
      </c>
      <c r="E651" s="122">
        <v>13</v>
      </c>
      <c r="F651" s="122">
        <v>0</v>
      </c>
      <c r="G651" s="122">
        <v>0</v>
      </c>
      <c r="H651" s="122">
        <v>0</v>
      </c>
      <c r="I651" s="122">
        <v>0</v>
      </c>
      <c r="J651" s="122">
        <v>0</v>
      </c>
      <c r="K651" s="122">
        <v>0</v>
      </c>
      <c r="L651" s="122">
        <v>0</v>
      </c>
      <c r="M651" s="122">
        <v>0</v>
      </c>
      <c r="N651" s="122">
        <v>0</v>
      </c>
      <c r="O651" s="122">
        <v>0</v>
      </c>
      <c r="P651" s="122">
        <v>0</v>
      </c>
      <c r="Q651" s="122">
        <v>0</v>
      </c>
      <c r="R651" s="122">
        <v>0</v>
      </c>
      <c r="S651" s="122">
        <v>0</v>
      </c>
      <c r="T651" s="122">
        <v>0</v>
      </c>
      <c r="U651" s="122">
        <v>0</v>
      </c>
      <c r="V651" s="122">
        <v>0</v>
      </c>
      <c r="W651" s="122">
        <v>0</v>
      </c>
      <c r="X651" s="122">
        <v>0</v>
      </c>
      <c r="Y651" s="122">
        <v>0</v>
      </c>
      <c r="Z651" s="122">
        <v>0</v>
      </c>
      <c r="AA651" s="122">
        <v>0</v>
      </c>
      <c r="AB651" s="122">
        <v>0</v>
      </c>
      <c r="AC651" s="122">
        <v>0</v>
      </c>
      <c r="AD651" s="122">
        <v>0</v>
      </c>
      <c r="AE651" s="122">
        <v>0</v>
      </c>
      <c r="AF651" s="122">
        <v>0</v>
      </c>
      <c r="AG651" s="122">
        <v>0</v>
      </c>
      <c r="AH651" s="122">
        <v>0</v>
      </c>
      <c r="AI651" s="122">
        <v>0</v>
      </c>
      <c r="AJ651" s="122">
        <v>0</v>
      </c>
      <c r="AK651" s="122">
        <v>0</v>
      </c>
      <c r="AL651" s="122">
        <v>0</v>
      </c>
    </row>
    <row r="652" spans="1:38" hidden="1" x14ac:dyDescent="0.25">
      <c r="A652" s="122" t="s">
        <v>1974</v>
      </c>
      <c r="B652" s="122">
        <v>1</v>
      </c>
      <c r="C652" s="122" t="s">
        <v>2148</v>
      </c>
      <c r="D652" s="122" t="s">
        <v>2119</v>
      </c>
      <c r="E652" s="122">
        <v>13</v>
      </c>
      <c r="F652" s="122">
        <v>0</v>
      </c>
      <c r="G652" s="122">
        <v>0</v>
      </c>
      <c r="H652" s="122">
        <v>0</v>
      </c>
      <c r="I652" s="122">
        <v>0</v>
      </c>
      <c r="J652" s="122">
        <v>0</v>
      </c>
      <c r="K652" s="122">
        <v>0</v>
      </c>
      <c r="L652" s="122">
        <v>0</v>
      </c>
      <c r="M652" s="122">
        <v>0</v>
      </c>
      <c r="N652" s="122">
        <v>0</v>
      </c>
      <c r="O652" s="122">
        <v>0</v>
      </c>
      <c r="P652" s="122">
        <v>0</v>
      </c>
      <c r="Q652" s="122">
        <v>0</v>
      </c>
      <c r="R652" s="122">
        <v>0</v>
      </c>
      <c r="S652" s="122">
        <v>0</v>
      </c>
      <c r="T652" s="122">
        <v>0</v>
      </c>
      <c r="U652" s="122">
        <v>0</v>
      </c>
      <c r="V652" s="122">
        <v>0</v>
      </c>
      <c r="W652" s="122">
        <v>0</v>
      </c>
      <c r="X652" s="122">
        <v>0</v>
      </c>
      <c r="Y652" s="122">
        <v>0</v>
      </c>
      <c r="Z652" s="122">
        <v>0</v>
      </c>
      <c r="AA652" s="122">
        <v>0</v>
      </c>
      <c r="AB652" s="122">
        <v>0</v>
      </c>
      <c r="AC652" s="122">
        <v>0</v>
      </c>
      <c r="AD652" s="122">
        <v>0</v>
      </c>
      <c r="AE652" s="122">
        <v>0</v>
      </c>
      <c r="AF652" s="122">
        <v>0</v>
      </c>
      <c r="AG652" s="122">
        <v>0</v>
      </c>
      <c r="AH652" s="122">
        <v>0</v>
      </c>
      <c r="AI652" s="122">
        <v>0</v>
      </c>
      <c r="AJ652" s="122">
        <v>0</v>
      </c>
      <c r="AK652" s="122">
        <v>0</v>
      </c>
      <c r="AL652" s="122">
        <v>0</v>
      </c>
    </row>
    <row r="653" spans="1:38" hidden="1" x14ac:dyDescent="0.25">
      <c r="A653" s="122" t="s">
        <v>1974</v>
      </c>
      <c r="B653" s="122">
        <v>1</v>
      </c>
      <c r="C653" s="122" t="s">
        <v>2148</v>
      </c>
      <c r="D653" s="122" t="s">
        <v>2120</v>
      </c>
      <c r="E653" s="122">
        <v>13</v>
      </c>
      <c r="F653" s="122">
        <v>0.2813568485281</v>
      </c>
      <c r="G653" s="122">
        <v>0.28149002912150001</v>
      </c>
      <c r="H653" s="122">
        <v>0.28870341026340002</v>
      </c>
      <c r="I653" s="122">
        <v>0.28230685668260003</v>
      </c>
      <c r="J653" s="122">
        <v>0.29821794745750002</v>
      </c>
      <c r="K653" s="122">
        <v>0.31896345866039999</v>
      </c>
      <c r="L653" s="122">
        <v>0.32434409141819998</v>
      </c>
      <c r="M653" s="122">
        <v>0.31415742592009999</v>
      </c>
      <c r="N653" s="122">
        <v>0.31476357580859998</v>
      </c>
      <c r="O653" s="122">
        <v>0.30243741191930001</v>
      </c>
      <c r="P653" s="122">
        <v>0.27996840237359999</v>
      </c>
      <c r="Q653" s="122">
        <v>0.2434027907246</v>
      </c>
      <c r="R653" s="122">
        <v>0.2883435965185</v>
      </c>
      <c r="S653" s="122">
        <v>0.2383333598206</v>
      </c>
      <c r="T653" s="122">
        <v>0</v>
      </c>
      <c r="U653" s="122">
        <v>0</v>
      </c>
      <c r="V653" s="122">
        <v>0</v>
      </c>
      <c r="W653" s="122">
        <v>0</v>
      </c>
      <c r="X653" s="122">
        <v>0</v>
      </c>
      <c r="Y653" s="122">
        <v>0</v>
      </c>
      <c r="Z653" s="122">
        <v>0</v>
      </c>
      <c r="AA653" s="122">
        <v>0</v>
      </c>
      <c r="AB653" s="122">
        <v>0</v>
      </c>
      <c r="AC653" s="122">
        <v>0</v>
      </c>
      <c r="AD653" s="122">
        <v>0</v>
      </c>
      <c r="AE653" s="122">
        <v>0</v>
      </c>
      <c r="AF653" s="122">
        <v>8.1119301873999999E-3</v>
      </c>
      <c r="AG653" s="122">
        <v>3.7573631845899999E-2</v>
      </c>
      <c r="AH653" s="122">
        <v>3.87118538511E-2</v>
      </c>
      <c r="AI653" s="122">
        <v>3.7381886060900003E-2</v>
      </c>
      <c r="AJ653" s="122">
        <v>3.9166754506800003E-2</v>
      </c>
      <c r="AK653" s="122">
        <v>4.3127317439099998E-2</v>
      </c>
      <c r="AL653" s="122">
        <v>0</v>
      </c>
    </row>
    <row r="654" spans="1:38" hidden="1" x14ac:dyDescent="0.25">
      <c r="A654" s="122" t="s">
        <v>1974</v>
      </c>
      <c r="B654" s="122">
        <v>1</v>
      </c>
      <c r="C654" s="122" t="s">
        <v>2148</v>
      </c>
      <c r="D654" s="122" t="s">
        <v>2121</v>
      </c>
      <c r="E654" s="122">
        <v>13</v>
      </c>
      <c r="F654" s="122">
        <v>0.73649292702949998</v>
      </c>
      <c r="G654" s="122">
        <v>0.80059075929559997</v>
      </c>
      <c r="H654" s="122">
        <v>0.89329334409439998</v>
      </c>
      <c r="I654" s="122">
        <v>0.87350141044980001</v>
      </c>
      <c r="J654" s="122">
        <v>0.92757400540339996</v>
      </c>
      <c r="K654" s="122">
        <v>0.89596477151789999</v>
      </c>
      <c r="L654" s="122">
        <v>0.91107890847810002</v>
      </c>
      <c r="M654" s="122">
        <v>0.89834904378280001</v>
      </c>
      <c r="N654" s="122">
        <v>0.90803986616709997</v>
      </c>
      <c r="O654" s="122">
        <v>0.87248096078960002</v>
      </c>
      <c r="P654" s="122">
        <v>1.1349662457409999</v>
      </c>
      <c r="Q654" s="122">
        <v>0.92183599714510001</v>
      </c>
      <c r="R654" s="122">
        <v>0.74236138663560003</v>
      </c>
      <c r="S654" s="122">
        <v>0.67463717175009996</v>
      </c>
      <c r="T654" s="122">
        <v>0.60429155043710003</v>
      </c>
      <c r="U654" s="122">
        <v>0.49479109915719999</v>
      </c>
      <c r="V654" s="122">
        <v>0.51088498126710002</v>
      </c>
      <c r="W654" s="122">
        <v>0.47768385575709998</v>
      </c>
      <c r="X654" s="122">
        <v>0.45087448279070003</v>
      </c>
      <c r="Y654" s="122">
        <v>0.42517165312319999</v>
      </c>
      <c r="Z654" s="122">
        <v>0.35457582132929999</v>
      </c>
      <c r="AA654" s="122">
        <v>0.35027872703430002</v>
      </c>
      <c r="AB654" s="122">
        <v>0.39823972135989999</v>
      </c>
      <c r="AC654" s="122">
        <v>0.33620440016109998</v>
      </c>
      <c r="AD654" s="122">
        <v>0.37599253617790002</v>
      </c>
      <c r="AE654" s="122">
        <v>0.3245224815926</v>
      </c>
      <c r="AF654" s="122">
        <v>0.19023903243759999</v>
      </c>
      <c r="AG654" s="122">
        <v>0.2629905952355</v>
      </c>
      <c r="AH654" s="122">
        <v>0.47897358574350002</v>
      </c>
      <c r="AI654" s="122">
        <v>0.29485307656319998</v>
      </c>
      <c r="AJ654" s="122">
        <v>0.3175074651118</v>
      </c>
      <c r="AK654" s="122">
        <v>0.22405842782060001</v>
      </c>
      <c r="AL654" s="122">
        <v>0</v>
      </c>
    </row>
    <row r="655" spans="1:38" hidden="1" x14ac:dyDescent="0.25">
      <c r="A655" s="122" t="s">
        <v>1974</v>
      </c>
      <c r="B655" s="122">
        <v>1</v>
      </c>
      <c r="C655" s="122" t="s">
        <v>2148</v>
      </c>
      <c r="D655" s="122" t="s">
        <v>2139</v>
      </c>
      <c r="E655" s="122">
        <v>13</v>
      </c>
      <c r="F655" s="122">
        <v>0</v>
      </c>
      <c r="G655" s="122">
        <v>0</v>
      </c>
      <c r="H655" s="122">
        <v>0</v>
      </c>
      <c r="I655" s="122">
        <v>0</v>
      </c>
      <c r="J655" s="122">
        <v>0</v>
      </c>
      <c r="K655" s="122">
        <v>0</v>
      </c>
      <c r="L655" s="122">
        <v>0</v>
      </c>
      <c r="M655" s="122">
        <v>0</v>
      </c>
      <c r="N655" s="122">
        <v>0</v>
      </c>
      <c r="O655" s="122">
        <v>0</v>
      </c>
      <c r="P655" s="122">
        <v>0</v>
      </c>
      <c r="Q655" s="122">
        <v>0</v>
      </c>
      <c r="R655" s="122">
        <v>0</v>
      </c>
      <c r="S655" s="122">
        <v>0</v>
      </c>
      <c r="T655" s="122">
        <v>0</v>
      </c>
      <c r="U655" s="122">
        <v>0</v>
      </c>
      <c r="V655" s="122">
        <v>0</v>
      </c>
      <c r="W655" s="122">
        <v>0</v>
      </c>
      <c r="X655" s="122">
        <v>0</v>
      </c>
      <c r="Y655" s="122">
        <v>0</v>
      </c>
      <c r="Z655" s="122">
        <v>0</v>
      </c>
      <c r="AA655" s="122">
        <v>0</v>
      </c>
      <c r="AB655" s="122">
        <v>0</v>
      </c>
      <c r="AC655" s="122">
        <v>0</v>
      </c>
      <c r="AD655" s="122">
        <v>0</v>
      </c>
      <c r="AE655" s="122">
        <v>0</v>
      </c>
      <c r="AF655" s="122">
        <v>0</v>
      </c>
      <c r="AG655" s="122">
        <v>0</v>
      </c>
      <c r="AH655" s="122">
        <v>0</v>
      </c>
      <c r="AI655" s="122">
        <v>0</v>
      </c>
      <c r="AJ655" s="122">
        <v>0</v>
      </c>
      <c r="AK655" s="122">
        <v>0</v>
      </c>
      <c r="AL655" s="122">
        <v>0</v>
      </c>
    </row>
    <row r="656" spans="1:38" hidden="1" x14ac:dyDescent="0.25">
      <c r="A656" s="122" t="s">
        <v>1974</v>
      </c>
      <c r="B656" s="122">
        <v>1</v>
      </c>
      <c r="C656" s="122" t="s">
        <v>2148</v>
      </c>
      <c r="D656" s="122" t="s">
        <v>2122</v>
      </c>
      <c r="E656" s="122">
        <v>13</v>
      </c>
      <c r="F656" s="122">
        <v>0</v>
      </c>
      <c r="G656" s="122">
        <v>0</v>
      </c>
      <c r="H656" s="122">
        <v>0</v>
      </c>
      <c r="I656" s="122">
        <v>0</v>
      </c>
      <c r="J656" s="122">
        <v>0</v>
      </c>
      <c r="K656" s="122">
        <v>0</v>
      </c>
      <c r="L656" s="122">
        <v>0</v>
      </c>
      <c r="M656" s="122">
        <v>0</v>
      </c>
      <c r="N656" s="122">
        <v>0</v>
      </c>
      <c r="O656" s="122">
        <v>0</v>
      </c>
      <c r="P656" s="122">
        <v>0</v>
      </c>
      <c r="Q656" s="122">
        <v>0</v>
      </c>
      <c r="R656" s="122">
        <v>0</v>
      </c>
      <c r="S656" s="122">
        <v>0</v>
      </c>
      <c r="T656" s="122">
        <v>0</v>
      </c>
      <c r="U656" s="122">
        <v>0</v>
      </c>
      <c r="V656" s="122">
        <v>0</v>
      </c>
      <c r="W656" s="122">
        <v>0</v>
      </c>
      <c r="X656" s="122">
        <v>0</v>
      </c>
      <c r="Y656" s="122">
        <v>0</v>
      </c>
      <c r="Z656" s="122">
        <v>0</v>
      </c>
      <c r="AA656" s="122">
        <v>0</v>
      </c>
      <c r="AB656" s="122">
        <v>0</v>
      </c>
      <c r="AC656" s="122">
        <v>0</v>
      </c>
      <c r="AD656" s="122">
        <v>0</v>
      </c>
      <c r="AE656" s="122">
        <v>0</v>
      </c>
      <c r="AF656" s="122">
        <v>0</v>
      </c>
      <c r="AG656" s="122">
        <v>0</v>
      </c>
      <c r="AH656" s="122">
        <v>0</v>
      </c>
      <c r="AI656" s="122">
        <v>0</v>
      </c>
      <c r="AJ656" s="122">
        <v>0</v>
      </c>
      <c r="AK656" s="122">
        <v>0</v>
      </c>
      <c r="AL656" s="122">
        <v>0</v>
      </c>
    </row>
    <row r="657" spans="1:38" hidden="1" x14ac:dyDescent="0.25">
      <c r="A657" s="122" t="s">
        <v>1974</v>
      </c>
      <c r="B657" s="122">
        <v>1</v>
      </c>
      <c r="C657" s="122" t="s">
        <v>2148</v>
      </c>
      <c r="D657" s="122" t="s">
        <v>2123</v>
      </c>
      <c r="E657" s="122">
        <v>13</v>
      </c>
      <c r="F657" s="122">
        <v>0.33928325851919999</v>
      </c>
      <c r="G657" s="122">
        <v>0.33944385864659998</v>
      </c>
      <c r="H657" s="122">
        <v>0.36556600650240001</v>
      </c>
      <c r="I657" s="122">
        <v>0.35929963577789997</v>
      </c>
      <c r="J657" s="122">
        <v>0.37955011494579999</v>
      </c>
      <c r="K657" s="122">
        <v>0.36644959155079998</v>
      </c>
      <c r="L657" s="122">
        <v>0.37263127356749998</v>
      </c>
      <c r="M657" s="122">
        <v>0.36092805393630001</v>
      </c>
      <c r="N657" s="122">
        <v>0.36162444524080001</v>
      </c>
      <c r="O657" s="122">
        <v>0.34746320639040001</v>
      </c>
      <c r="P657" s="122">
        <v>0.30864441124210001</v>
      </c>
      <c r="Q657" s="122">
        <v>0.2434027907246</v>
      </c>
      <c r="R657" s="122">
        <v>0.2883435965185</v>
      </c>
      <c r="S657" s="122">
        <v>0.2620385595877</v>
      </c>
      <c r="T657" s="122">
        <v>0.29111336175359998</v>
      </c>
      <c r="U657" s="122">
        <v>0.42433540866230002</v>
      </c>
      <c r="V657" s="122">
        <v>0.43813760529380003</v>
      </c>
      <c r="W657" s="122">
        <v>0.51667845622709996</v>
      </c>
      <c r="X657" s="122">
        <v>0.48768056301849999</v>
      </c>
      <c r="Y657" s="122">
        <v>0.45987954317410001</v>
      </c>
      <c r="Z657" s="122">
        <v>0.46813761026180001</v>
      </c>
      <c r="AA657" s="122">
        <v>0.4218763083555</v>
      </c>
      <c r="AB657" s="122">
        <v>0.45499684353249997</v>
      </c>
      <c r="AC657" s="122">
        <v>0.44389419980520001</v>
      </c>
      <c r="AD657" s="122">
        <v>0.48230754968680001</v>
      </c>
      <c r="AE657" s="122">
        <v>0.43127505960219997</v>
      </c>
      <c r="AF657" s="122">
        <v>0.38951119839330001</v>
      </c>
      <c r="AG657" s="122">
        <v>0.40798813582830001</v>
      </c>
      <c r="AH657" s="122">
        <v>0.37682980295140001</v>
      </c>
      <c r="AI657" s="122">
        <v>0.41824294545140001</v>
      </c>
      <c r="AJ657" s="122">
        <v>0.38445971108150001</v>
      </c>
      <c r="AK657" s="122">
        <v>0.40044871034219998</v>
      </c>
      <c r="AL657" s="122">
        <v>0</v>
      </c>
    </row>
    <row r="658" spans="1:38" hidden="1" x14ac:dyDescent="0.25">
      <c r="A658" s="122" t="s">
        <v>1974</v>
      </c>
      <c r="B658" s="122">
        <v>1</v>
      </c>
      <c r="C658" s="122" t="s">
        <v>2148</v>
      </c>
      <c r="D658" s="122" t="s">
        <v>2140</v>
      </c>
      <c r="E658" s="122">
        <v>13</v>
      </c>
      <c r="F658" s="122">
        <v>0</v>
      </c>
      <c r="G658" s="122">
        <v>0</v>
      </c>
      <c r="H658" s="122">
        <v>0</v>
      </c>
      <c r="I658" s="122">
        <v>0</v>
      </c>
      <c r="J658" s="122">
        <v>0</v>
      </c>
      <c r="K658" s="122">
        <v>0</v>
      </c>
      <c r="L658" s="122">
        <v>0</v>
      </c>
      <c r="M658" s="122">
        <v>0</v>
      </c>
      <c r="N658" s="122">
        <v>0</v>
      </c>
      <c r="O658" s="122">
        <v>0</v>
      </c>
      <c r="P658" s="122">
        <v>0</v>
      </c>
      <c r="Q658" s="122">
        <v>0</v>
      </c>
      <c r="R658" s="122">
        <v>0</v>
      </c>
      <c r="S658" s="122">
        <v>0</v>
      </c>
      <c r="T658" s="122">
        <v>0</v>
      </c>
      <c r="U658" s="122">
        <v>0</v>
      </c>
      <c r="V658" s="122">
        <v>0</v>
      </c>
      <c r="W658" s="122">
        <v>0</v>
      </c>
      <c r="X658" s="122">
        <v>0</v>
      </c>
      <c r="Y658" s="122">
        <v>0</v>
      </c>
      <c r="Z658" s="122">
        <v>0</v>
      </c>
      <c r="AA658" s="122">
        <v>0</v>
      </c>
      <c r="AB658" s="122">
        <v>0</v>
      </c>
      <c r="AC658" s="122">
        <v>0</v>
      </c>
      <c r="AD658" s="122">
        <v>0</v>
      </c>
      <c r="AE658" s="122">
        <v>0</v>
      </c>
      <c r="AF658" s="122">
        <v>0</v>
      </c>
      <c r="AG658" s="122">
        <v>0</v>
      </c>
      <c r="AH658" s="122">
        <v>0</v>
      </c>
      <c r="AI658" s="122">
        <v>0</v>
      </c>
      <c r="AJ658" s="122">
        <v>0</v>
      </c>
      <c r="AK658" s="122">
        <v>0</v>
      </c>
      <c r="AL658" s="122">
        <v>0</v>
      </c>
    </row>
    <row r="659" spans="1:38" hidden="1" x14ac:dyDescent="0.25">
      <c r="A659" s="122" t="s">
        <v>1974</v>
      </c>
      <c r="B659" s="122">
        <v>1</v>
      </c>
      <c r="C659" s="122" t="s">
        <v>2148</v>
      </c>
      <c r="D659" s="122" t="s">
        <v>2124</v>
      </c>
      <c r="E659" s="122">
        <v>13</v>
      </c>
      <c r="F659" s="122">
        <v>0</v>
      </c>
      <c r="G659" s="122">
        <v>0</v>
      </c>
      <c r="H659" s="122">
        <v>0</v>
      </c>
      <c r="I659" s="122">
        <v>0</v>
      </c>
      <c r="J659" s="122">
        <v>0</v>
      </c>
      <c r="K659" s="122">
        <v>0</v>
      </c>
      <c r="L659" s="122">
        <v>0</v>
      </c>
      <c r="M659" s="122">
        <v>0</v>
      </c>
      <c r="N659" s="122">
        <v>0</v>
      </c>
      <c r="O659" s="122">
        <v>0</v>
      </c>
      <c r="P659" s="122">
        <v>0</v>
      </c>
      <c r="Q659" s="122">
        <v>0</v>
      </c>
      <c r="R659" s="122">
        <v>0</v>
      </c>
      <c r="S659" s="122">
        <v>0</v>
      </c>
      <c r="T659" s="122">
        <v>0</v>
      </c>
      <c r="U659" s="122">
        <v>0</v>
      </c>
      <c r="V659" s="122">
        <v>0</v>
      </c>
      <c r="W659" s="122">
        <v>0</v>
      </c>
      <c r="X659" s="122">
        <v>0</v>
      </c>
      <c r="Y659" s="122">
        <v>0</v>
      </c>
      <c r="Z659" s="122">
        <v>0</v>
      </c>
      <c r="AA659" s="122">
        <v>0</v>
      </c>
      <c r="AB659" s="122">
        <v>0</v>
      </c>
      <c r="AC659" s="122">
        <v>0</v>
      </c>
      <c r="AD659" s="122">
        <v>0</v>
      </c>
      <c r="AE659" s="122">
        <v>0</v>
      </c>
      <c r="AF659" s="122">
        <v>0</v>
      </c>
      <c r="AG659" s="122">
        <v>0</v>
      </c>
      <c r="AH659" s="122">
        <v>0</v>
      </c>
      <c r="AI659" s="122">
        <v>0</v>
      </c>
      <c r="AJ659" s="122">
        <v>0</v>
      </c>
      <c r="AK659" s="122">
        <v>0</v>
      </c>
      <c r="AL659" s="122">
        <v>0</v>
      </c>
    </row>
    <row r="660" spans="1:38" hidden="1" x14ac:dyDescent="0.25">
      <c r="A660" s="122" t="s">
        <v>1974</v>
      </c>
      <c r="B660" s="122">
        <v>1</v>
      </c>
      <c r="C660" s="122" t="s">
        <v>2148</v>
      </c>
      <c r="D660" s="122" t="s">
        <v>2125</v>
      </c>
      <c r="E660" s="122">
        <v>13</v>
      </c>
      <c r="F660" s="122">
        <v>0.13902338397860001</v>
      </c>
      <c r="G660" s="122">
        <v>0.13908919086009999</v>
      </c>
      <c r="H660" s="122">
        <v>2.3433718365500001E-2</v>
      </c>
      <c r="I660" s="122">
        <v>0</v>
      </c>
      <c r="J660" s="122">
        <v>0</v>
      </c>
      <c r="K660" s="122">
        <v>0.13439471572770001</v>
      </c>
      <c r="L660" s="122">
        <v>0.1366618362717</v>
      </c>
      <c r="M660" s="122">
        <v>0.1323697019326</v>
      </c>
      <c r="N660" s="122">
        <v>0.13262510216660001</v>
      </c>
      <c r="O660" s="122">
        <v>0.1274314937862</v>
      </c>
      <c r="P660" s="122">
        <v>0.135833726219</v>
      </c>
      <c r="Q660" s="122">
        <v>0</v>
      </c>
      <c r="R660" s="122">
        <v>0</v>
      </c>
      <c r="S660" s="122">
        <v>0</v>
      </c>
      <c r="T660" s="122">
        <v>0</v>
      </c>
      <c r="U660" s="122">
        <v>0</v>
      </c>
      <c r="V660" s="122">
        <v>0</v>
      </c>
      <c r="W660" s="122">
        <v>0</v>
      </c>
      <c r="X660" s="122">
        <v>0</v>
      </c>
      <c r="Y660" s="122">
        <v>0</v>
      </c>
      <c r="Z660" s="122">
        <v>0</v>
      </c>
      <c r="AA660" s="122">
        <v>0</v>
      </c>
      <c r="AB660" s="122">
        <v>0</v>
      </c>
      <c r="AC660" s="122">
        <v>0</v>
      </c>
      <c r="AD660" s="122">
        <v>0</v>
      </c>
      <c r="AE660" s="122">
        <v>0</v>
      </c>
      <c r="AF660" s="122">
        <v>0</v>
      </c>
      <c r="AG660" s="122">
        <v>0</v>
      </c>
      <c r="AH660" s="122">
        <v>0</v>
      </c>
      <c r="AI660" s="122">
        <v>0</v>
      </c>
      <c r="AJ660" s="122">
        <v>0</v>
      </c>
      <c r="AK660" s="122">
        <v>0</v>
      </c>
      <c r="AL660" s="122">
        <v>0</v>
      </c>
    </row>
    <row r="661" spans="1:38" hidden="1" x14ac:dyDescent="0.25">
      <c r="A661" s="122" t="s">
        <v>1974</v>
      </c>
      <c r="B661" s="122">
        <v>1</v>
      </c>
      <c r="C661" s="122" t="s">
        <v>2148</v>
      </c>
      <c r="D661" s="122" t="s">
        <v>2126</v>
      </c>
      <c r="E661" s="122">
        <v>13</v>
      </c>
      <c r="F661" s="122">
        <v>0</v>
      </c>
      <c r="G661" s="122">
        <v>0</v>
      </c>
      <c r="H661" s="122">
        <v>0</v>
      </c>
      <c r="I661" s="122">
        <v>0</v>
      </c>
      <c r="J661" s="122">
        <v>0</v>
      </c>
      <c r="K661" s="122">
        <v>0</v>
      </c>
      <c r="L661" s="122">
        <v>0</v>
      </c>
      <c r="M661" s="122">
        <v>0</v>
      </c>
      <c r="N661" s="122">
        <v>0</v>
      </c>
      <c r="O661" s="122">
        <v>0</v>
      </c>
      <c r="P661" s="122">
        <v>0</v>
      </c>
      <c r="Q661" s="122">
        <v>0</v>
      </c>
      <c r="R661" s="122">
        <v>0</v>
      </c>
      <c r="S661" s="122">
        <v>0</v>
      </c>
      <c r="T661" s="122">
        <v>0</v>
      </c>
      <c r="U661" s="122">
        <v>0</v>
      </c>
      <c r="V661" s="122">
        <v>0</v>
      </c>
      <c r="W661" s="122">
        <v>0</v>
      </c>
      <c r="X661" s="122">
        <v>0</v>
      </c>
      <c r="Y661" s="122">
        <v>0</v>
      </c>
      <c r="Z661" s="122">
        <v>0</v>
      </c>
      <c r="AA661" s="122">
        <v>0</v>
      </c>
      <c r="AB661" s="122">
        <v>0</v>
      </c>
      <c r="AC661" s="122">
        <v>0</v>
      </c>
      <c r="AD661" s="122">
        <v>0</v>
      </c>
      <c r="AE661" s="122">
        <v>0</v>
      </c>
      <c r="AF661" s="122">
        <v>0</v>
      </c>
      <c r="AG661" s="122">
        <v>0</v>
      </c>
      <c r="AH661" s="122">
        <v>0</v>
      </c>
      <c r="AI661" s="122">
        <v>0</v>
      </c>
      <c r="AJ661" s="122">
        <v>0</v>
      </c>
      <c r="AK661" s="122">
        <v>0</v>
      </c>
      <c r="AL661" s="122">
        <v>0</v>
      </c>
    </row>
    <row r="662" spans="1:38" hidden="1" x14ac:dyDescent="0.25">
      <c r="A662" s="122" t="s">
        <v>1974</v>
      </c>
      <c r="B662" s="122">
        <v>1</v>
      </c>
      <c r="C662" s="122" t="s">
        <v>2148</v>
      </c>
      <c r="D662" s="122" t="s">
        <v>2127</v>
      </c>
      <c r="E662" s="122">
        <v>13</v>
      </c>
      <c r="F662" s="122">
        <v>4.1376007136499998E-2</v>
      </c>
      <c r="G662" s="122">
        <v>4.1395592517900003E-2</v>
      </c>
      <c r="H662" s="122">
        <v>4.2180693057999999E-2</v>
      </c>
      <c r="I662" s="122">
        <v>4.12461316582E-2</v>
      </c>
      <c r="J662" s="122">
        <v>0</v>
      </c>
      <c r="K662" s="122">
        <v>0</v>
      </c>
      <c r="L662" s="122">
        <v>0</v>
      </c>
      <c r="M662" s="122">
        <v>0</v>
      </c>
      <c r="N662" s="122">
        <v>0</v>
      </c>
      <c r="O662" s="122">
        <v>0</v>
      </c>
      <c r="P662" s="122">
        <v>0</v>
      </c>
      <c r="Q662" s="122">
        <v>0</v>
      </c>
      <c r="R662" s="122">
        <v>0</v>
      </c>
      <c r="S662" s="122">
        <v>0</v>
      </c>
      <c r="T662" s="122">
        <v>0</v>
      </c>
      <c r="U662" s="122">
        <v>0</v>
      </c>
      <c r="V662" s="122">
        <v>0</v>
      </c>
      <c r="W662" s="122">
        <v>0</v>
      </c>
      <c r="X662" s="122">
        <v>0</v>
      </c>
      <c r="Y662" s="122">
        <v>0</v>
      </c>
      <c r="Z662" s="122">
        <v>0</v>
      </c>
      <c r="AA662" s="122">
        <v>0</v>
      </c>
      <c r="AB662" s="122">
        <v>0</v>
      </c>
      <c r="AC662" s="122">
        <v>0</v>
      </c>
      <c r="AD662" s="122">
        <v>0</v>
      </c>
      <c r="AE662" s="122">
        <v>0</v>
      </c>
      <c r="AF662" s="122">
        <v>0</v>
      </c>
      <c r="AG662" s="122">
        <v>0</v>
      </c>
      <c r="AH662" s="122">
        <v>0</v>
      </c>
      <c r="AI662" s="122">
        <v>0</v>
      </c>
      <c r="AJ662" s="122">
        <v>0</v>
      </c>
      <c r="AK662" s="122">
        <v>0</v>
      </c>
      <c r="AL662" s="122">
        <v>0</v>
      </c>
    </row>
    <row r="663" spans="1:38" hidden="1" x14ac:dyDescent="0.25">
      <c r="A663" s="122" t="s">
        <v>1974</v>
      </c>
      <c r="B663" s="122">
        <v>1</v>
      </c>
      <c r="C663" s="122" t="s">
        <v>2148</v>
      </c>
      <c r="D663" s="122" t="s">
        <v>2128</v>
      </c>
      <c r="E663" s="122">
        <v>13</v>
      </c>
      <c r="F663" s="122">
        <v>0.14067842426409999</v>
      </c>
      <c r="G663" s="122">
        <v>0.14074501456079999</v>
      </c>
      <c r="H663" s="122">
        <v>0.14435170513170001</v>
      </c>
      <c r="I663" s="122">
        <v>0.14115342834130001</v>
      </c>
      <c r="J663" s="122">
        <v>0.16169609488760001</v>
      </c>
      <c r="K663" s="122">
        <v>0.15410594070110001</v>
      </c>
      <c r="L663" s="122">
        <v>0.1567055722582</v>
      </c>
      <c r="M663" s="122">
        <v>0.15354885424190001</v>
      </c>
      <c r="N663" s="122">
        <v>0.15384511851320001</v>
      </c>
      <c r="O663" s="122">
        <v>0.147820532792</v>
      </c>
      <c r="P663" s="122">
        <v>0.13130593534500001</v>
      </c>
      <c r="Q663" s="122">
        <v>0.1398524592183</v>
      </c>
      <c r="R663" s="122">
        <v>0.18259411124280001</v>
      </c>
      <c r="S663" s="122">
        <v>0.1114785070128</v>
      </c>
      <c r="T663" s="122">
        <v>0.12384773825210001</v>
      </c>
      <c r="U663" s="122">
        <v>0.13931011529670001</v>
      </c>
      <c r="V663" s="122">
        <v>0.1438414024927</v>
      </c>
      <c r="W663" s="122">
        <v>0.16962651204439999</v>
      </c>
      <c r="X663" s="122">
        <v>0.16010644899099999</v>
      </c>
      <c r="Y663" s="122">
        <v>0.15097932172129999</v>
      </c>
      <c r="Z663" s="122">
        <v>0.13110701335700001</v>
      </c>
      <c r="AA663" s="122">
        <v>0.1305146950086</v>
      </c>
      <c r="AB663" s="122">
        <v>0.1520589892626</v>
      </c>
      <c r="AC663" s="122">
        <v>0.13556477809029999</v>
      </c>
      <c r="AD663" s="122">
        <v>0.153360113395</v>
      </c>
      <c r="AE663" s="122">
        <v>0.15442390230270001</v>
      </c>
      <c r="AF663" s="122">
        <v>0.14958496942210001</v>
      </c>
      <c r="AG663" s="122">
        <v>0.17078756068539999</v>
      </c>
      <c r="AH663" s="122">
        <v>0.32125797148059998</v>
      </c>
      <c r="AI663" s="122">
        <v>0.31314271156619999</v>
      </c>
      <c r="AJ663" s="122">
        <v>0.37663650317309999</v>
      </c>
      <c r="AK663" s="122">
        <v>0.3432083404795</v>
      </c>
      <c r="AL663" s="122">
        <v>0</v>
      </c>
    </row>
    <row r="664" spans="1:38" hidden="1" x14ac:dyDescent="0.25">
      <c r="A664" s="122" t="s">
        <v>1964</v>
      </c>
      <c r="B664" s="122">
        <v>1</v>
      </c>
      <c r="C664" s="122" t="s">
        <v>2149</v>
      </c>
      <c r="D664" s="122" t="s">
        <v>2080</v>
      </c>
      <c r="E664" s="122">
        <v>14</v>
      </c>
      <c r="F664" s="122">
        <v>0</v>
      </c>
      <c r="G664" s="122">
        <v>0</v>
      </c>
      <c r="H664" s="122">
        <v>0</v>
      </c>
      <c r="I664" s="122">
        <v>0</v>
      </c>
      <c r="J664" s="122">
        <v>0</v>
      </c>
      <c r="K664" s="122">
        <v>0</v>
      </c>
      <c r="L664" s="122">
        <v>0</v>
      </c>
      <c r="M664" s="122">
        <v>0</v>
      </c>
      <c r="N664" s="122">
        <v>0</v>
      </c>
      <c r="O664" s="122">
        <v>0</v>
      </c>
      <c r="P664" s="122">
        <v>0</v>
      </c>
      <c r="Q664" s="122">
        <v>0</v>
      </c>
      <c r="R664" s="122">
        <v>0</v>
      </c>
      <c r="S664" s="122">
        <v>0</v>
      </c>
      <c r="T664" s="122">
        <v>0</v>
      </c>
      <c r="U664" s="122">
        <v>0</v>
      </c>
      <c r="V664" s="122">
        <v>0</v>
      </c>
      <c r="W664" s="122">
        <v>0</v>
      </c>
      <c r="X664" s="122">
        <v>0</v>
      </c>
      <c r="Y664" s="122">
        <v>0</v>
      </c>
      <c r="Z664" s="122">
        <v>0</v>
      </c>
      <c r="AA664" s="122">
        <v>0</v>
      </c>
      <c r="AB664" s="122">
        <v>0</v>
      </c>
      <c r="AC664" s="122">
        <v>0</v>
      </c>
      <c r="AD664" s="122">
        <v>0</v>
      </c>
      <c r="AE664" s="122">
        <v>0</v>
      </c>
      <c r="AF664" s="122">
        <v>0</v>
      </c>
      <c r="AG664" s="122">
        <v>0</v>
      </c>
      <c r="AH664" s="122">
        <v>0</v>
      </c>
      <c r="AI664" s="122">
        <v>0</v>
      </c>
      <c r="AJ664" s="122">
        <v>0</v>
      </c>
      <c r="AK664" s="122">
        <v>0</v>
      </c>
      <c r="AL664" s="122">
        <v>0</v>
      </c>
    </row>
    <row r="665" spans="1:38" hidden="1" x14ac:dyDescent="0.25">
      <c r="A665" s="122" t="s">
        <v>1964</v>
      </c>
      <c r="B665" s="122">
        <v>1</v>
      </c>
      <c r="C665" s="122" t="s">
        <v>2149</v>
      </c>
      <c r="D665" s="122" t="s">
        <v>2081</v>
      </c>
      <c r="E665" s="122">
        <v>14</v>
      </c>
      <c r="F665" s="122">
        <v>0.41220843828420001</v>
      </c>
      <c r="G665" s="122">
        <v>0.41033341607149998</v>
      </c>
      <c r="H665" s="122">
        <v>0.42427139880440001</v>
      </c>
      <c r="I665" s="122">
        <v>0.4411399788789</v>
      </c>
      <c r="J665" s="122">
        <v>0.4701959555088</v>
      </c>
      <c r="K665" s="122">
        <v>0.50914798923969995</v>
      </c>
      <c r="L665" s="122">
        <v>0.53008622830819996</v>
      </c>
      <c r="M665" s="122">
        <v>0.69126656458860003</v>
      </c>
      <c r="N665" s="122">
        <v>0.69903440836359998</v>
      </c>
      <c r="O665" s="122">
        <v>0.67614830711319995</v>
      </c>
      <c r="P665" s="122">
        <v>0.67639727135549998</v>
      </c>
      <c r="Q665" s="122">
        <v>0.67453789578430001</v>
      </c>
      <c r="R665" s="122">
        <v>0.67317307654979996</v>
      </c>
      <c r="S665" s="122">
        <v>0.73360562435779997</v>
      </c>
      <c r="T665" s="122">
        <v>0.81226455683550003</v>
      </c>
      <c r="U665" s="122">
        <v>0.78380392337829996</v>
      </c>
      <c r="V665" s="122">
        <v>0.84758069891590004</v>
      </c>
      <c r="W665" s="122">
        <v>0.83724893214789997</v>
      </c>
      <c r="X665" s="122">
        <v>0.98171186715890002</v>
      </c>
      <c r="Y665" s="122">
        <v>0.86095804595559999</v>
      </c>
      <c r="Z665" s="122">
        <v>1.6778000784641001</v>
      </c>
      <c r="AA665" s="122">
        <v>1.7323412997412</v>
      </c>
      <c r="AB665" s="122">
        <v>1.7578804432360999</v>
      </c>
      <c r="AC665" s="122">
        <v>1.7847049767823999</v>
      </c>
      <c r="AD665" s="122">
        <v>1.7326700656209</v>
      </c>
      <c r="AE665" s="122">
        <v>1.7140856277251</v>
      </c>
      <c r="AF665" s="122">
        <v>1.635254227154</v>
      </c>
      <c r="AG665" s="122">
        <v>1.5946273631171</v>
      </c>
      <c r="AH665" s="122">
        <v>1.7761696833024001</v>
      </c>
      <c r="AI665" s="122">
        <v>1.6823342598187001</v>
      </c>
      <c r="AJ665" s="122">
        <v>1.6047948798495</v>
      </c>
      <c r="AK665" s="122">
        <v>1.7988495849276001</v>
      </c>
      <c r="AL665" s="122">
        <v>0</v>
      </c>
    </row>
    <row r="666" spans="1:38" hidden="1" x14ac:dyDescent="0.25">
      <c r="A666" s="122" t="s">
        <v>1964</v>
      </c>
      <c r="B666" s="122">
        <v>1</v>
      </c>
      <c r="C666" s="122" t="s">
        <v>2149</v>
      </c>
      <c r="D666" s="122" t="s">
        <v>2082</v>
      </c>
      <c r="E666" s="122">
        <v>14</v>
      </c>
      <c r="F666" s="122">
        <v>0.1049046015693</v>
      </c>
      <c r="G666" s="122">
        <v>0.10453385256809999</v>
      </c>
      <c r="H666" s="122">
        <v>0.10824416791660001</v>
      </c>
      <c r="I666" s="122">
        <v>0.1129023737319</v>
      </c>
      <c r="J666" s="122">
        <v>0.1203963668573</v>
      </c>
      <c r="K666" s="122">
        <v>0.13054326354410001</v>
      </c>
      <c r="L666" s="122">
        <v>0.13545740096440001</v>
      </c>
      <c r="M666" s="122">
        <v>0.140916497734</v>
      </c>
      <c r="N666" s="122">
        <v>0.14268518479629999</v>
      </c>
      <c r="O666" s="122">
        <v>0.1383847050806</v>
      </c>
      <c r="P666" s="122">
        <v>0.138597687415</v>
      </c>
      <c r="Q666" s="122">
        <v>0.13794711470679999</v>
      </c>
      <c r="R666" s="122">
        <v>0.13748139797879999</v>
      </c>
      <c r="S666" s="122">
        <v>0.15002289550629999</v>
      </c>
      <c r="T666" s="122">
        <v>0.16592525724070001</v>
      </c>
      <c r="U666" s="122">
        <v>0.16035995844260001</v>
      </c>
      <c r="V666" s="122">
        <v>0.17325369030330001</v>
      </c>
      <c r="W666" s="122">
        <v>0.171024370318</v>
      </c>
      <c r="X666" s="122">
        <v>0.16645052732999999</v>
      </c>
      <c r="Y666" s="122">
        <v>0.14656603039999999</v>
      </c>
      <c r="Z666" s="122">
        <v>0.26210919720190001</v>
      </c>
      <c r="AA666" s="122">
        <v>0.2559490140399</v>
      </c>
      <c r="AB666" s="122">
        <v>0.23860585841920001</v>
      </c>
      <c r="AC666" s="122">
        <v>0.21533805784230001</v>
      </c>
      <c r="AD666" s="122">
        <v>0.2622468316971</v>
      </c>
      <c r="AE666" s="122">
        <v>0.2083255857669</v>
      </c>
      <c r="AF666" s="122">
        <v>0.21952961059449999</v>
      </c>
      <c r="AG666" s="122">
        <v>0.2159495965306</v>
      </c>
      <c r="AH666" s="122">
        <v>0.23328509412029999</v>
      </c>
      <c r="AI666" s="122">
        <v>0.22971963621309999</v>
      </c>
      <c r="AJ666" s="122">
        <v>0.2013916255232</v>
      </c>
      <c r="AK666" s="122">
        <v>0.18700974069269999</v>
      </c>
      <c r="AL666" s="122">
        <v>0</v>
      </c>
    </row>
    <row r="667" spans="1:38" hidden="1" x14ac:dyDescent="0.25">
      <c r="A667" s="122" t="s">
        <v>1964</v>
      </c>
      <c r="B667" s="122">
        <v>1</v>
      </c>
      <c r="C667" s="122" t="s">
        <v>2149</v>
      </c>
      <c r="D667" s="122" t="s">
        <v>2135</v>
      </c>
      <c r="E667" s="122">
        <v>14</v>
      </c>
      <c r="F667" s="122">
        <v>0</v>
      </c>
      <c r="G667" s="122">
        <v>0</v>
      </c>
      <c r="H667" s="122">
        <v>0</v>
      </c>
      <c r="I667" s="122">
        <v>0</v>
      </c>
      <c r="J667" s="122">
        <v>0</v>
      </c>
      <c r="K667" s="122">
        <v>0</v>
      </c>
      <c r="L667" s="122">
        <v>0</v>
      </c>
      <c r="M667" s="122">
        <v>0</v>
      </c>
      <c r="N667" s="122">
        <v>0</v>
      </c>
      <c r="O667" s="122">
        <v>0</v>
      </c>
      <c r="P667" s="122">
        <v>0</v>
      </c>
      <c r="Q667" s="122">
        <v>0</v>
      </c>
      <c r="R667" s="122">
        <v>0</v>
      </c>
      <c r="S667" s="122">
        <v>0</v>
      </c>
      <c r="T667" s="122">
        <v>0</v>
      </c>
      <c r="U667" s="122">
        <v>0</v>
      </c>
      <c r="V667" s="122">
        <v>0</v>
      </c>
      <c r="W667" s="122">
        <v>0</v>
      </c>
      <c r="X667" s="122">
        <v>0</v>
      </c>
      <c r="Y667" s="122">
        <v>0</v>
      </c>
      <c r="Z667" s="122">
        <v>0</v>
      </c>
      <c r="AA667" s="122">
        <v>0</v>
      </c>
      <c r="AB667" s="122">
        <v>0</v>
      </c>
      <c r="AC667" s="122">
        <v>0</v>
      </c>
      <c r="AD667" s="122">
        <v>0</v>
      </c>
      <c r="AE667" s="122">
        <v>0</v>
      </c>
      <c r="AF667" s="122">
        <v>0</v>
      </c>
      <c r="AG667" s="122">
        <v>0</v>
      </c>
      <c r="AH667" s="122">
        <v>0</v>
      </c>
      <c r="AI667" s="122">
        <v>0</v>
      </c>
      <c r="AJ667" s="122">
        <v>0</v>
      </c>
      <c r="AK667" s="122">
        <v>0</v>
      </c>
      <c r="AL667" s="122">
        <v>0</v>
      </c>
    </row>
    <row r="668" spans="1:38" hidden="1" x14ac:dyDescent="0.25">
      <c r="A668" s="122" t="s">
        <v>1964</v>
      </c>
      <c r="B668" s="122">
        <v>1</v>
      </c>
      <c r="C668" s="122" t="s">
        <v>2149</v>
      </c>
      <c r="D668" s="122" t="s">
        <v>2083</v>
      </c>
      <c r="E668" s="122">
        <v>14</v>
      </c>
      <c r="F668" s="122">
        <v>0.31471380470780003</v>
      </c>
      <c r="G668" s="122">
        <v>0.31360155770420001</v>
      </c>
      <c r="H668" s="122">
        <v>0.32473250374969997</v>
      </c>
      <c r="I668" s="122">
        <v>0.33870712119579999</v>
      </c>
      <c r="J668" s="122">
        <v>0.36118910057199999</v>
      </c>
      <c r="K668" s="122">
        <v>0.39162979063230002</v>
      </c>
      <c r="L668" s="122">
        <v>0.40637220289330001</v>
      </c>
      <c r="M668" s="122">
        <v>0.28183299546790003</v>
      </c>
      <c r="N668" s="122">
        <v>0.28537036959250001</v>
      </c>
      <c r="O668" s="122">
        <v>0.27676941016110002</v>
      </c>
      <c r="P668" s="122">
        <v>0.27719537482989998</v>
      </c>
      <c r="Q668" s="122">
        <v>0.27589422941359998</v>
      </c>
      <c r="R668" s="122">
        <v>0.27496279595759998</v>
      </c>
      <c r="S668" s="122">
        <v>0.30004579101250001</v>
      </c>
      <c r="T668" s="122">
        <v>0.33185051448129999</v>
      </c>
      <c r="U668" s="122">
        <v>0.32071991688509999</v>
      </c>
      <c r="V668" s="122">
        <v>0.34650738060660002</v>
      </c>
      <c r="W668" s="122">
        <v>0.34204874063599999</v>
      </c>
      <c r="X668" s="122">
        <v>0.33290105465999997</v>
      </c>
      <c r="Y668" s="122">
        <v>0.14656603039999999</v>
      </c>
      <c r="Z668" s="122">
        <v>0.40651560692249999</v>
      </c>
      <c r="AA668" s="122">
        <v>0.40258852613770002</v>
      </c>
      <c r="AB668" s="122">
        <v>0.41550740659219998</v>
      </c>
      <c r="AC668" s="122">
        <v>0.41639686532089998</v>
      </c>
      <c r="AD668" s="122">
        <v>0.38062631585759998</v>
      </c>
      <c r="AE668" s="122">
        <v>0.38082980935760002</v>
      </c>
      <c r="AF668" s="122">
        <v>0.39379379338789999</v>
      </c>
      <c r="AG668" s="122">
        <v>0.41197786391629998</v>
      </c>
      <c r="AH668" s="122">
        <v>0.4131167452349</v>
      </c>
      <c r="AI668" s="122">
        <v>0.39661940786540001</v>
      </c>
      <c r="AJ668" s="122">
        <v>0.40275316438210002</v>
      </c>
      <c r="AK668" s="122">
        <v>0.44052188392679997</v>
      </c>
      <c r="AL668" s="122">
        <v>0</v>
      </c>
    </row>
    <row r="669" spans="1:38" x14ac:dyDescent="0.25">
      <c r="A669" s="122" t="s">
        <v>1964</v>
      </c>
      <c r="B669" s="122">
        <v>1</v>
      </c>
      <c r="C669" s="122" t="s">
        <v>2149</v>
      </c>
      <c r="D669" s="122" t="s">
        <v>2084</v>
      </c>
      <c r="E669" s="122">
        <v>14</v>
      </c>
      <c r="F669" s="122">
        <v>1.034226079707</v>
      </c>
      <c r="G669" s="122">
        <v>1.0297345372793001</v>
      </c>
      <c r="H669" s="122">
        <v>1.0650311334419</v>
      </c>
      <c r="I669" s="122">
        <v>0.99518233148970003</v>
      </c>
      <c r="J669" s="122">
        <v>0.81999554416039999</v>
      </c>
      <c r="K669" s="122">
        <v>0.75720945139130003</v>
      </c>
      <c r="L669" s="122">
        <v>0.92471505565190004</v>
      </c>
      <c r="M669" s="122">
        <v>0.81886713824140001</v>
      </c>
      <c r="N669" s="122">
        <v>0.82732807754219995</v>
      </c>
      <c r="O669" s="122">
        <v>0.66037308882360002</v>
      </c>
      <c r="P669" s="122">
        <v>0.65980610563630004</v>
      </c>
      <c r="Q669" s="122">
        <v>0.52139310332769995</v>
      </c>
      <c r="R669" s="122">
        <v>0.52145776522679999</v>
      </c>
      <c r="S669" s="122">
        <v>0.5670738756782</v>
      </c>
      <c r="T669" s="122">
        <v>0.64633929959479997</v>
      </c>
      <c r="U669" s="122">
        <v>0.62344396493580001</v>
      </c>
      <c r="V669" s="122">
        <v>0.50107331830930002</v>
      </c>
      <c r="W669" s="122">
        <v>0.66622456183000001</v>
      </c>
      <c r="X669" s="122">
        <v>0.4823602851689</v>
      </c>
      <c r="Y669" s="122">
        <v>0.42125995475560002</v>
      </c>
      <c r="Z669" s="122">
        <v>2.97695021995E-2</v>
      </c>
      <c r="AA669" s="122">
        <v>3.5006569015699998E-2</v>
      </c>
      <c r="AB669" s="122">
        <v>3.4806201265499999E-2</v>
      </c>
      <c r="AC669" s="122">
        <v>3.80474176779E-2</v>
      </c>
      <c r="AD669" s="122">
        <v>4.74046984561E-2</v>
      </c>
      <c r="AE669" s="122">
        <v>6.5652879565800001E-2</v>
      </c>
      <c r="AF669" s="122">
        <v>5.25652607358E-2</v>
      </c>
      <c r="AG669" s="122">
        <v>6.4485032171000004E-2</v>
      </c>
      <c r="AH669" s="122">
        <v>5.1759475708599997E-2</v>
      </c>
      <c r="AI669" s="122">
        <v>4.8014068436300003E-2</v>
      </c>
      <c r="AJ669" s="122">
        <v>3.8559311604200001E-2</v>
      </c>
      <c r="AK669" s="122">
        <v>3.7343115764500001E-2</v>
      </c>
      <c r="AL669" s="122">
        <v>0</v>
      </c>
    </row>
    <row r="670" spans="1:38" hidden="1" x14ac:dyDescent="0.25">
      <c r="A670" s="122" t="s">
        <v>1964</v>
      </c>
      <c r="B670" s="122">
        <v>1</v>
      </c>
      <c r="C670" s="122" t="s">
        <v>2149</v>
      </c>
      <c r="D670" s="122" t="s">
        <v>474</v>
      </c>
      <c r="E670" s="122">
        <v>14</v>
      </c>
      <c r="F670" s="122">
        <v>9.7494633576399994E-2</v>
      </c>
      <c r="G670" s="122">
        <v>9.67318583673E-2</v>
      </c>
      <c r="H670" s="122">
        <v>9.9538895054699997E-2</v>
      </c>
      <c r="I670" s="122">
        <v>0.1024328576831</v>
      </c>
      <c r="J670" s="122">
        <v>0.1090068549369</v>
      </c>
      <c r="K670" s="122">
        <v>0.1175181986074</v>
      </c>
      <c r="L670" s="122">
        <v>0.12371402541489999</v>
      </c>
      <c r="M670" s="122">
        <v>0.1276005736528</v>
      </c>
      <c r="N670" s="122">
        <v>0.12829366917859999</v>
      </c>
      <c r="O670" s="122">
        <v>0.12260948679100001</v>
      </c>
      <c r="P670" s="122">
        <v>0.1220065216957</v>
      </c>
      <c r="Q670" s="122">
        <v>0.1227494369571</v>
      </c>
      <c r="R670" s="122">
        <v>0.1232474846346</v>
      </c>
      <c r="S670" s="122">
        <v>0.13351404233280001</v>
      </c>
      <c r="T670" s="122">
        <v>0.1485635278728</v>
      </c>
      <c r="U670" s="122">
        <v>0.14236408960809999</v>
      </c>
      <c r="V670" s="122">
        <v>0.32781962800600001</v>
      </c>
      <c r="W670" s="122">
        <v>0.32417582119400001</v>
      </c>
      <c r="X670" s="122">
        <v>0.31590975783890002</v>
      </c>
      <c r="Y670" s="122">
        <v>0.12812789395560001</v>
      </c>
      <c r="Z670" s="122">
        <v>0</v>
      </c>
      <c r="AA670" s="122">
        <v>0</v>
      </c>
      <c r="AB670" s="122">
        <v>0</v>
      </c>
      <c r="AC670" s="122">
        <v>0</v>
      </c>
      <c r="AD670" s="122">
        <v>0</v>
      </c>
      <c r="AE670" s="122">
        <v>0</v>
      </c>
      <c r="AF670" s="122">
        <v>1.31745845623E-2</v>
      </c>
      <c r="AG670" s="122">
        <v>1.0978521429799999E-2</v>
      </c>
      <c r="AH670" s="122">
        <v>0</v>
      </c>
      <c r="AI670" s="122">
        <v>0</v>
      </c>
      <c r="AJ670" s="122">
        <v>0</v>
      </c>
      <c r="AK670" s="122">
        <v>0</v>
      </c>
      <c r="AL670" s="122">
        <v>0</v>
      </c>
    </row>
    <row r="671" spans="1:38" hidden="1" x14ac:dyDescent="0.25">
      <c r="A671" s="122" t="s">
        <v>1964</v>
      </c>
      <c r="B671" s="122">
        <v>1</v>
      </c>
      <c r="C671" s="122" t="s">
        <v>2149</v>
      </c>
      <c r="D671" s="122" t="s">
        <v>2085</v>
      </c>
      <c r="E671" s="122">
        <v>14</v>
      </c>
      <c r="F671" s="122">
        <v>0</v>
      </c>
      <c r="G671" s="122">
        <v>0</v>
      </c>
      <c r="H671" s="122">
        <v>0</v>
      </c>
      <c r="I671" s="122">
        <v>0</v>
      </c>
      <c r="J671" s="122">
        <v>0</v>
      </c>
      <c r="K671" s="122">
        <v>0</v>
      </c>
      <c r="L671" s="122">
        <v>0</v>
      </c>
      <c r="M671" s="122">
        <v>0</v>
      </c>
      <c r="N671" s="122">
        <v>0</v>
      </c>
      <c r="O671" s="122">
        <v>0</v>
      </c>
      <c r="P671" s="122">
        <v>0</v>
      </c>
      <c r="Q671" s="122">
        <v>0</v>
      </c>
      <c r="R671" s="122">
        <v>0</v>
      </c>
      <c r="S671" s="122">
        <v>0</v>
      </c>
      <c r="T671" s="122">
        <v>0</v>
      </c>
      <c r="U671" s="122">
        <v>0</v>
      </c>
      <c r="V671" s="122">
        <v>0</v>
      </c>
      <c r="W671" s="122">
        <v>0</v>
      </c>
      <c r="X671" s="122">
        <v>0</v>
      </c>
      <c r="Y671" s="122">
        <v>0</v>
      </c>
      <c r="Z671" s="122">
        <v>0</v>
      </c>
      <c r="AA671" s="122">
        <v>0</v>
      </c>
      <c r="AB671" s="122">
        <v>0</v>
      </c>
      <c r="AC671" s="122">
        <v>0</v>
      </c>
      <c r="AD671" s="122">
        <v>0</v>
      </c>
      <c r="AE671" s="122">
        <v>0</v>
      </c>
      <c r="AF671" s="122">
        <v>0</v>
      </c>
      <c r="AG671" s="122">
        <v>0</v>
      </c>
      <c r="AH671" s="122">
        <v>0</v>
      </c>
      <c r="AI671" s="122">
        <v>0</v>
      </c>
      <c r="AJ671" s="122">
        <v>0</v>
      </c>
      <c r="AK671" s="122">
        <v>0</v>
      </c>
      <c r="AL671" s="122">
        <v>0</v>
      </c>
    </row>
    <row r="672" spans="1:38" hidden="1" x14ac:dyDescent="0.25">
      <c r="A672" s="122" t="s">
        <v>1964</v>
      </c>
      <c r="B672" s="122">
        <v>1</v>
      </c>
      <c r="C672" s="122" t="s">
        <v>2149</v>
      </c>
      <c r="D672" s="122" t="s">
        <v>2086</v>
      </c>
      <c r="E672" s="122">
        <v>14</v>
      </c>
      <c r="F672" s="122">
        <v>0</v>
      </c>
      <c r="G672" s="122">
        <v>0</v>
      </c>
      <c r="H672" s="122">
        <v>0</v>
      </c>
      <c r="I672" s="122">
        <v>0</v>
      </c>
      <c r="J672" s="122">
        <v>0</v>
      </c>
      <c r="K672" s="122">
        <v>0</v>
      </c>
      <c r="L672" s="122">
        <v>0</v>
      </c>
      <c r="M672" s="122">
        <v>0</v>
      </c>
      <c r="N672" s="122">
        <v>0</v>
      </c>
      <c r="O672" s="122">
        <v>0</v>
      </c>
      <c r="P672" s="122">
        <v>0</v>
      </c>
      <c r="Q672" s="122">
        <v>0</v>
      </c>
      <c r="R672" s="122">
        <v>0</v>
      </c>
      <c r="S672" s="122">
        <v>0</v>
      </c>
      <c r="T672" s="122">
        <v>0</v>
      </c>
      <c r="U672" s="122">
        <v>0</v>
      </c>
      <c r="V672" s="122">
        <v>0</v>
      </c>
      <c r="W672" s="122">
        <v>0</v>
      </c>
      <c r="X672" s="122">
        <v>0</v>
      </c>
      <c r="Y672" s="122">
        <v>0</v>
      </c>
      <c r="Z672" s="122">
        <v>0</v>
      </c>
      <c r="AA672" s="122">
        <v>0</v>
      </c>
      <c r="AB672" s="122">
        <v>0</v>
      </c>
      <c r="AC672" s="122">
        <v>0</v>
      </c>
      <c r="AD672" s="122">
        <v>0</v>
      </c>
      <c r="AE672" s="122">
        <v>0</v>
      </c>
      <c r="AF672" s="122">
        <v>0</v>
      </c>
      <c r="AG672" s="122">
        <v>0</v>
      </c>
      <c r="AH672" s="122">
        <v>0</v>
      </c>
      <c r="AI672" s="122">
        <v>0</v>
      </c>
      <c r="AJ672" s="122">
        <v>0</v>
      </c>
      <c r="AK672" s="122">
        <v>0</v>
      </c>
      <c r="AL672" s="122">
        <v>0</v>
      </c>
    </row>
    <row r="673" spans="1:38" hidden="1" x14ac:dyDescent="0.25">
      <c r="A673" s="122" t="s">
        <v>1964</v>
      </c>
      <c r="B673" s="122">
        <v>1</v>
      </c>
      <c r="C673" s="122" t="s">
        <v>2149</v>
      </c>
      <c r="D673" s="122" t="s">
        <v>2087</v>
      </c>
      <c r="E673" s="122">
        <v>14</v>
      </c>
      <c r="F673" s="122">
        <v>0</v>
      </c>
      <c r="G673" s="122">
        <v>0</v>
      </c>
      <c r="H673" s="122">
        <v>0</v>
      </c>
      <c r="I673" s="122">
        <v>0</v>
      </c>
      <c r="J673" s="122">
        <v>0</v>
      </c>
      <c r="K673" s="122">
        <v>0</v>
      </c>
      <c r="L673" s="122">
        <v>0</v>
      </c>
      <c r="M673" s="122">
        <v>0</v>
      </c>
      <c r="N673" s="122">
        <v>0</v>
      </c>
      <c r="O673" s="122">
        <v>0</v>
      </c>
      <c r="P673" s="122">
        <v>0</v>
      </c>
      <c r="Q673" s="122">
        <v>0</v>
      </c>
      <c r="R673" s="122">
        <v>0</v>
      </c>
      <c r="S673" s="122">
        <v>0</v>
      </c>
      <c r="T673" s="122">
        <v>0</v>
      </c>
      <c r="U673" s="122">
        <v>0</v>
      </c>
      <c r="V673" s="122">
        <v>0</v>
      </c>
      <c r="W673" s="122">
        <v>0</v>
      </c>
      <c r="X673" s="122">
        <v>0</v>
      </c>
      <c r="Y673" s="122">
        <v>0</v>
      </c>
      <c r="Z673" s="122">
        <v>0</v>
      </c>
      <c r="AA673" s="122">
        <v>0</v>
      </c>
      <c r="AB673" s="122">
        <v>0</v>
      </c>
      <c r="AC673" s="122">
        <v>0</v>
      </c>
      <c r="AD673" s="122">
        <v>0</v>
      </c>
      <c r="AE673" s="122">
        <v>0</v>
      </c>
      <c r="AF673" s="122">
        <v>0</v>
      </c>
      <c r="AG673" s="122">
        <v>0</v>
      </c>
      <c r="AH673" s="122">
        <v>0</v>
      </c>
      <c r="AI673" s="122">
        <v>0</v>
      </c>
      <c r="AJ673" s="122">
        <v>0</v>
      </c>
      <c r="AK673" s="122">
        <v>0</v>
      </c>
      <c r="AL673" s="122">
        <v>0</v>
      </c>
    </row>
    <row r="674" spans="1:38" hidden="1" x14ac:dyDescent="0.25">
      <c r="A674" s="122" t="s">
        <v>1964</v>
      </c>
      <c r="B674" s="122">
        <v>1</v>
      </c>
      <c r="C674" s="122" t="s">
        <v>2149</v>
      </c>
      <c r="D674" s="122" t="s">
        <v>2088</v>
      </c>
      <c r="E674" s="122">
        <v>14</v>
      </c>
      <c r="F674" s="122">
        <v>0</v>
      </c>
      <c r="G674" s="122">
        <v>0</v>
      </c>
      <c r="H674" s="122">
        <v>0</v>
      </c>
      <c r="I674" s="122">
        <v>0</v>
      </c>
      <c r="J674" s="122">
        <v>0</v>
      </c>
      <c r="K674" s="122">
        <v>0</v>
      </c>
      <c r="L674" s="122">
        <v>0</v>
      </c>
      <c r="M674" s="122">
        <v>0</v>
      </c>
      <c r="N674" s="122">
        <v>0</v>
      </c>
      <c r="O674" s="122">
        <v>0</v>
      </c>
      <c r="P674" s="122">
        <v>0</v>
      </c>
      <c r="Q674" s="122">
        <v>0</v>
      </c>
      <c r="R674" s="122">
        <v>0</v>
      </c>
      <c r="S674" s="122">
        <v>0.15002289550629999</v>
      </c>
      <c r="T674" s="122">
        <v>0.16592525724070001</v>
      </c>
      <c r="U674" s="122">
        <v>0.16035995844260001</v>
      </c>
      <c r="V674" s="122">
        <v>0.17325369030330001</v>
      </c>
      <c r="W674" s="122">
        <v>0.171024370318</v>
      </c>
      <c r="X674" s="122">
        <v>0.16645052732999999</v>
      </c>
      <c r="Y674" s="122">
        <v>0.14656603039999999</v>
      </c>
      <c r="Z674" s="122">
        <v>0</v>
      </c>
      <c r="AA674" s="122">
        <v>0</v>
      </c>
      <c r="AB674" s="122">
        <v>0</v>
      </c>
      <c r="AC674" s="122">
        <v>0</v>
      </c>
      <c r="AD674" s="122">
        <v>0</v>
      </c>
      <c r="AE674" s="122">
        <v>0</v>
      </c>
      <c r="AF674" s="122">
        <v>0</v>
      </c>
      <c r="AG674" s="122">
        <v>0</v>
      </c>
      <c r="AH674" s="122">
        <v>0</v>
      </c>
      <c r="AI674" s="122">
        <v>0</v>
      </c>
      <c r="AJ674" s="122">
        <v>0</v>
      </c>
      <c r="AK674" s="122">
        <v>0</v>
      </c>
      <c r="AL674" s="122">
        <v>0</v>
      </c>
    </row>
    <row r="675" spans="1:38" hidden="1" x14ac:dyDescent="0.25">
      <c r="A675" s="122" t="s">
        <v>1964</v>
      </c>
      <c r="B675" s="122">
        <v>1</v>
      </c>
      <c r="C675" s="122" t="s">
        <v>2149</v>
      </c>
      <c r="D675" s="122" t="s">
        <v>2089</v>
      </c>
      <c r="E675" s="122">
        <v>14</v>
      </c>
      <c r="F675" s="122">
        <v>0</v>
      </c>
      <c r="G675" s="122">
        <v>0</v>
      </c>
      <c r="H675" s="122">
        <v>0</v>
      </c>
      <c r="I675" s="122">
        <v>0</v>
      </c>
      <c r="J675" s="122">
        <v>0</v>
      </c>
      <c r="K675" s="122">
        <v>0</v>
      </c>
      <c r="L675" s="122">
        <v>0</v>
      </c>
      <c r="M675" s="122">
        <v>0.140916497734</v>
      </c>
      <c r="N675" s="122">
        <v>0.14268518479629999</v>
      </c>
      <c r="O675" s="122">
        <v>0.1383847050806</v>
      </c>
      <c r="P675" s="122">
        <v>0.138597687415</v>
      </c>
      <c r="Q675" s="122">
        <v>0.13794711470679999</v>
      </c>
      <c r="R675" s="122">
        <v>0.13748139797879999</v>
      </c>
      <c r="S675" s="122">
        <v>0.15002289550629999</v>
      </c>
      <c r="T675" s="122">
        <v>0.16592525724070001</v>
      </c>
      <c r="U675" s="122">
        <v>0.16035995844260001</v>
      </c>
      <c r="V675" s="122">
        <v>0.17325369030330001</v>
      </c>
      <c r="W675" s="122">
        <v>0.171024370318</v>
      </c>
      <c r="X675" s="122">
        <v>0.16645052732999999</v>
      </c>
      <c r="Y675" s="122">
        <v>0.14656603039999999</v>
      </c>
      <c r="Z675" s="122">
        <v>0</v>
      </c>
      <c r="AA675" s="122">
        <v>0</v>
      </c>
      <c r="AB675" s="122">
        <v>0</v>
      </c>
      <c r="AC675" s="122">
        <v>0</v>
      </c>
      <c r="AD675" s="122">
        <v>0</v>
      </c>
      <c r="AE675" s="122">
        <v>0</v>
      </c>
      <c r="AF675" s="122">
        <v>0</v>
      </c>
      <c r="AG675" s="122">
        <v>0</v>
      </c>
      <c r="AH675" s="122">
        <v>0</v>
      </c>
      <c r="AI675" s="122">
        <v>0</v>
      </c>
      <c r="AJ675" s="122">
        <v>0</v>
      </c>
      <c r="AK675" s="122">
        <v>0</v>
      </c>
      <c r="AL675" s="122">
        <v>0</v>
      </c>
    </row>
    <row r="676" spans="1:38" hidden="1" x14ac:dyDescent="0.25">
      <c r="A676" s="122" t="s">
        <v>1964</v>
      </c>
      <c r="B676" s="122">
        <v>1</v>
      </c>
      <c r="C676" s="122" t="s">
        <v>2149</v>
      </c>
      <c r="D676" s="122" t="s">
        <v>2136</v>
      </c>
      <c r="E676" s="122">
        <v>14</v>
      </c>
      <c r="F676" s="122">
        <v>0</v>
      </c>
      <c r="G676" s="122">
        <v>0</v>
      </c>
      <c r="H676" s="122">
        <v>0</v>
      </c>
      <c r="I676" s="122">
        <v>0</v>
      </c>
      <c r="J676" s="122">
        <v>0</v>
      </c>
      <c r="K676" s="122">
        <v>0</v>
      </c>
      <c r="L676" s="122">
        <v>0</v>
      </c>
      <c r="M676" s="122">
        <v>0</v>
      </c>
      <c r="N676" s="122">
        <v>0</v>
      </c>
      <c r="O676" s="122">
        <v>0</v>
      </c>
      <c r="P676" s="122">
        <v>0</v>
      </c>
      <c r="Q676" s="122">
        <v>0</v>
      </c>
      <c r="R676" s="122">
        <v>0</v>
      </c>
      <c r="S676" s="122">
        <v>0</v>
      </c>
      <c r="T676" s="122">
        <v>0</v>
      </c>
      <c r="U676" s="122">
        <v>0</v>
      </c>
      <c r="V676" s="122">
        <v>0</v>
      </c>
      <c r="W676" s="122">
        <v>0</v>
      </c>
      <c r="X676" s="122">
        <v>0</v>
      </c>
      <c r="Y676" s="122">
        <v>0</v>
      </c>
      <c r="Z676" s="122">
        <v>0</v>
      </c>
      <c r="AA676" s="122">
        <v>0</v>
      </c>
      <c r="AB676" s="122">
        <v>0</v>
      </c>
      <c r="AC676" s="122">
        <v>0</v>
      </c>
      <c r="AD676" s="122">
        <v>0</v>
      </c>
      <c r="AE676" s="122">
        <v>0</v>
      </c>
      <c r="AF676" s="122">
        <v>0</v>
      </c>
      <c r="AG676" s="122">
        <v>0</v>
      </c>
      <c r="AH676" s="122">
        <v>0</v>
      </c>
      <c r="AI676" s="122">
        <v>0</v>
      </c>
      <c r="AJ676" s="122">
        <v>0</v>
      </c>
      <c r="AK676" s="122">
        <v>0</v>
      </c>
      <c r="AL676" s="122">
        <v>0</v>
      </c>
    </row>
    <row r="677" spans="1:38" hidden="1" x14ac:dyDescent="0.25">
      <c r="A677" s="122" t="s">
        <v>1964</v>
      </c>
      <c r="B677" s="122">
        <v>1</v>
      </c>
      <c r="C677" s="122" t="s">
        <v>2149</v>
      </c>
      <c r="D677" s="122" t="s">
        <v>2090</v>
      </c>
      <c r="E677" s="122">
        <v>14</v>
      </c>
      <c r="F677" s="122">
        <v>0</v>
      </c>
      <c r="G677" s="122">
        <v>0</v>
      </c>
      <c r="H677" s="122">
        <v>0</v>
      </c>
      <c r="I677" s="122">
        <v>0</v>
      </c>
      <c r="J677" s="122">
        <v>0</v>
      </c>
      <c r="K677" s="122">
        <v>0</v>
      </c>
      <c r="L677" s="122">
        <v>0</v>
      </c>
      <c r="M677" s="122">
        <v>0</v>
      </c>
      <c r="N677" s="122">
        <v>0</v>
      </c>
      <c r="O677" s="122">
        <v>0</v>
      </c>
      <c r="P677" s="122">
        <v>0</v>
      </c>
      <c r="Q677" s="122">
        <v>0</v>
      </c>
      <c r="R677" s="122">
        <v>0</v>
      </c>
      <c r="S677" s="122">
        <v>0</v>
      </c>
      <c r="T677" s="122">
        <v>0</v>
      </c>
      <c r="U677" s="122">
        <v>0</v>
      </c>
      <c r="V677" s="122">
        <v>0</v>
      </c>
      <c r="W677" s="122">
        <v>0</v>
      </c>
      <c r="X677" s="122">
        <v>0</v>
      </c>
      <c r="Y677" s="122">
        <v>0</v>
      </c>
      <c r="Z677" s="122">
        <v>0</v>
      </c>
      <c r="AA677" s="122">
        <v>0</v>
      </c>
      <c r="AB677" s="122">
        <v>0</v>
      </c>
      <c r="AC677" s="122">
        <v>0</v>
      </c>
      <c r="AD677" s="122">
        <v>0</v>
      </c>
      <c r="AE677" s="122">
        <v>0</v>
      </c>
      <c r="AF677" s="122">
        <v>0</v>
      </c>
      <c r="AG677" s="122">
        <v>0</v>
      </c>
      <c r="AH677" s="122">
        <v>0</v>
      </c>
      <c r="AI677" s="122">
        <v>0</v>
      </c>
      <c r="AJ677" s="122">
        <v>0</v>
      </c>
      <c r="AK677" s="122">
        <v>0</v>
      </c>
      <c r="AL677" s="122">
        <v>0</v>
      </c>
    </row>
    <row r="678" spans="1:38" hidden="1" x14ac:dyDescent="0.25">
      <c r="A678" s="122" t="s">
        <v>1964</v>
      </c>
      <c r="B678" s="122">
        <v>1</v>
      </c>
      <c r="C678" s="122" t="s">
        <v>2149</v>
      </c>
      <c r="D678" s="122" t="s">
        <v>2091</v>
      </c>
      <c r="E678" s="122">
        <v>14</v>
      </c>
      <c r="F678" s="122">
        <v>0.1049046015693</v>
      </c>
      <c r="G678" s="122">
        <v>0.10453385256809999</v>
      </c>
      <c r="H678" s="122">
        <v>0.10824416791660001</v>
      </c>
      <c r="I678" s="122">
        <v>0.1129023737319</v>
      </c>
      <c r="J678" s="122">
        <v>0.1203963668573</v>
      </c>
      <c r="K678" s="122">
        <v>0.13054326354410001</v>
      </c>
      <c r="L678" s="122">
        <v>0.13545740096440001</v>
      </c>
      <c r="M678" s="122">
        <v>0.140916497734</v>
      </c>
      <c r="N678" s="122">
        <v>0.14268518479629999</v>
      </c>
      <c r="O678" s="122">
        <v>0.1383847050806</v>
      </c>
      <c r="P678" s="122">
        <v>0.138597687415</v>
      </c>
      <c r="Q678" s="122">
        <v>0.13794711470679999</v>
      </c>
      <c r="R678" s="122">
        <v>0.13748139797879999</v>
      </c>
      <c r="S678" s="122">
        <v>0.15002289550629999</v>
      </c>
      <c r="T678" s="122">
        <v>0.16592525724070001</v>
      </c>
      <c r="U678" s="122">
        <v>0.16035995844260001</v>
      </c>
      <c r="V678" s="122">
        <v>0.17325369030330001</v>
      </c>
      <c r="W678" s="122">
        <v>0.171024370318</v>
      </c>
      <c r="X678" s="122">
        <v>0.16645052732999999</v>
      </c>
      <c r="Y678" s="122">
        <v>0.14656603039999999</v>
      </c>
      <c r="Z678" s="122">
        <v>0.17086080211410001</v>
      </c>
      <c r="AA678" s="122">
        <v>0.1638085564849</v>
      </c>
      <c r="AB678" s="122">
        <v>0.16303267461830001</v>
      </c>
      <c r="AC678" s="122">
        <v>0.14770538408629999</v>
      </c>
      <c r="AD678" s="122">
        <v>0.1493966117537</v>
      </c>
      <c r="AE678" s="122">
        <v>0.1090997829037</v>
      </c>
      <c r="AF678" s="122">
        <v>0.13149914793879999</v>
      </c>
      <c r="AG678" s="122">
        <v>0.1556746597982</v>
      </c>
      <c r="AH678" s="122">
        <v>0.14205605599769999</v>
      </c>
      <c r="AI678" s="122">
        <v>0.140485452654</v>
      </c>
      <c r="AJ678" s="122">
        <v>0.15410622857030001</v>
      </c>
      <c r="AK678" s="122">
        <v>0.1388980339301</v>
      </c>
      <c r="AL678" s="122">
        <v>0</v>
      </c>
    </row>
    <row r="679" spans="1:38" hidden="1" x14ac:dyDescent="0.25">
      <c r="A679" s="122" t="s">
        <v>1964</v>
      </c>
      <c r="B679" s="122">
        <v>1</v>
      </c>
      <c r="C679" s="122" t="s">
        <v>2149</v>
      </c>
      <c r="D679" s="122" t="s">
        <v>2092</v>
      </c>
      <c r="E679" s="122">
        <v>14</v>
      </c>
      <c r="F679" s="122">
        <v>0.29989386872200002</v>
      </c>
      <c r="G679" s="122">
        <v>0.29799756930269999</v>
      </c>
      <c r="H679" s="122">
        <v>0.30732195802590001</v>
      </c>
      <c r="I679" s="122">
        <v>0.31776808909819998</v>
      </c>
      <c r="J679" s="122">
        <v>0.33841007673110002</v>
      </c>
      <c r="K679" s="122">
        <v>0.365579660759</v>
      </c>
      <c r="L679" s="122">
        <v>0.38288545179420003</v>
      </c>
      <c r="M679" s="122">
        <v>0.39611764503949998</v>
      </c>
      <c r="N679" s="122">
        <v>0.39927252315349998</v>
      </c>
      <c r="O679" s="122">
        <v>0.3836036786625</v>
      </c>
      <c r="P679" s="122">
        <v>0.38261073080640001</v>
      </c>
      <c r="Q679" s="122">
        <v>0.38344598862090001</v>
      </c>
      <c r="R679" s="122">
        <v>0.38397636724810003</v>
      </c>
      <c r="S679" s="122">
        <v>0.41705098017190001</v>
      </c>
      <c r="T679" s="122">
        <v>0.29712705574569998</v>
      </c>
      <c r="U679" s="122">
        <v>0.2847281792163</v>
      </c>
      <c r="V679" s="122">
        <v>0.30913187540539999</v>
      </c>
      <c r="W679" s="122">
        <v>0.13527853143410001</v>
      </c>
      <c r="X679" s="122">
        <v>0.13246793368779999</v>
      </c>
      <c r="Y679" s="122">
        <v>0.12812789395560001</v>
      </c>
      <c r="Z679" s="122">
        <v>0</v>
      </c>
      <c r="AA679" s="122">
        <v>0</v>
      </c>
      <c r="AB679" s="122">
        <v>0</v>
      </c>
      <c r="AC679" s="122">
        <v>0</v>
      </c>
      <c r="AD679" s="122">
        <v>0</v>
      </c>
      <c r="AE679" s="122">
        <v>4.7591745486400001E-2</v>
      </c>
      <c r="AF679" s="122">
        <v>0</v>
      </c>
      <c r="AG679" s="122">
        <v>0</v>
      </c>
      <c r="AH679" s="122">
        <v>1.0825793177E-2</v>
      </c>
      <c r="AI679" s="122">
        <v>0</v>
      </c>
      <c r="AJ679" s="122">
        <v>0</v>
      </c>
      <c r="AK679" s="122">
        <v>0</v>
      </c>
      <c r="AL679" s="122">
        <v>0</v>
      </c>
    </row>
    <row r="680" spans="1:38" hidden="1" x14ac:dyDescent="0.25">
      <c r="A680" s="122" t="s">
        <v>1964</v>
      </c>
      <c r="B680" s="122">
        <v>1</v>
      </c>
      <c r="C680" s="122" t="s">
        <v>2149</v>
      </c>
      <c r="D680" s="122" t="s">
        <v>2093</v>
      </c>
      <c r="E680" s="122">
        <v>14</v>
      </c>
      <c r="F680" s="122">
        <v>0.1049046015693</v>
      </c>
      <c r="G680" s="122">
        <v>0.10453385256809999</v>
      </c>
      <c r="H680" s="122">
        <v>0.10824416791660001</v>
      </c>
      <c r="I680" s="122">
        <v>0.1129023737319</v>
      </c>
      <c r="J680" s="122">
        <v>0.1203963668573</v>
      </c>
      <c r="K680" s="122">
        <v>0.13054326354410001</v>
      </c>
      <c r="L680" s="122">
        <v>0.2709148019289</v>
      </c>
      <c r="M680" s="122">
        <v>0.140916497734</v>
      </c>
      <c r="N680" s="122">
        <v>0.14268518479629999</v>
      </c>
      <c r="O680" s="122">
        <v>0.1383847050806</v>
      </c>
      <c r="P680" s="122">
        <v>0.138597687415</v>
      </c>
      <c r="Q680" s="122">
        <v>0.13794711470679999</v>
      </c>
      <c r="R680" s="122">
        <v>0.13748139797879999</v>
      </c>
      <c r="S680" s="122">
        <v>0.15002289550629999</v>
      </c>
      <c r="T680" s="122">
        <v>0.16592525724070001</v>
      </c>
      <c r="U680" s="122">
        <v>0.16035995844260001</v>
      </c>
      <c r="V680" s="122">
        <v>0.17325369030330001</v>
      </c>
      <c r="W680" s="122">
        <v>0.171024370318</v>
      </c>
      <c r="X680" s="122">
        <v>0.16645052732999999</v>
      </c>
      <c r="Y680" s="122">
        <v>0</v>
      </c>
      <c r="Z680" s="122">
        <v>0</v>
      </c>
      <c r="AA680" s="122">
        <v>0</v>
      </c>
      <c r="AB680" s="122">
        <v>0</v>
      </c>
      <c r="AC680" s="122">
        <v>0</v>
      </c>
      <c r="AD680" s="122">
        <v>0</v>
      </c>
      <c r="AE680" s="122">
        <v>0</v>
      </c>
      <c r="AF680" s="122">
        <v>0</v>
      </c>
      <c r="AG680" s="122">
        <v>0</v>
      </c>
      <c r="AH680" s="122">
        <v>0</v>
      </c>
      <c r="AI680" s="122">
        <v>0</v>
      </c>
      <c r="AJ680" s="122">
        <v>0</v>
      </c>
      <c r="AK680" s="122">
        <v>0</v>
      </c>
      <c r="AL680" s="122">
        <v>0</v>
      </c>
    </row>
    <row r="681" spans="1:38" hidden="1" x14ac:dyDescent="0.25">
      <c r="A681" s="122" t="s">
        <v>1964</v>
      </c>
      <c r="B681" s="122">
        <v>1</v>
      </c>
      <c r="C681" s="122" t="s">
        <v>2149</v>
      </c>
      <c r="D681" s="122" t="s">
        <v>2094</v>
      </c>
      <c r="E681" s="122">
        <v>14</v>
      </c>
      <c r="F681" s="122">
        <v>0.31471380470780003</v>
      </c>
      <c r="G681" s="122">
        <v>0.31360155770420001</v>
      </c>
      <c r="H681" s="122">
        <v>0.32473250374969997</v>
      </c>
      <c r="I681" s="122">
        <v>0.33870712119579999</v>
      </c>
      <c r="J681" s="122">
        <v>0.36118910057199999</v>
      </c>
      <c r="K681" s="122">
        <v>0.39162979063230002</v>
      </c>
      <c r="L681" s="122">
        <v>0.40637220289330001</v>
      </c>
      <c r="M681" s="122">
        <v>0.42274949320189997</v>
      </c>
      <c r="N681" s="122">
        <v>0.4280555543888</v>
      </c>
      <c r="O681" s="122">
        <v>0.55353882032220003</v>
      </c>
      <c r="P681" s="122">
        <v>0.55439074965979995</v>
      </c>
      <c r="Q681" s="122">
        <v>0.55178845882719996</v>
      </c>
      <c r="R681" s="122">
        <v>0.54992559191519996</v>
      </c>
      <c r="S681" s="122">
        <v>0.4500686865188</v>
      </c>
      <c r="T681" s="122">
        <v>0.33185051448129999</v>
      </c>
      <c r="U681" s="122">
        <v>0.48107987532770002</v>
      </c>
      <c r="V681" s="122">
        <v>0.51976107090989998</v>
      </c>
      <c r="W681" s="122">
        <v>0.34204874063599999</v>
      </c>
      <c r="X681" s="122">
        <v>0.33290105465999997</v>
      </c>
      <c r="Y681" s="122">
        <v>0.29313206079999998</v>
      </c>
      <c r="Z681" s="122">
        <v>0.74163336310219996</v>
      </c>
      <c r="AA681" s="122">
        <v>0.76145045957220003</v>
      </c>
      <c r="AB681" s="122">
        <v>0.75914670658450001</v>
      </c>
      <c r="AC681" s="122">
        <v>0.55654502938719996</v>
      </c>
      <c r="AD681" s="122">
        <v>0.68020091911820002</v>
      </c>
      <c r="AE681" s="122">
        <v>0.69104300996040002</v>
      </c>
      <c r="AF681" s="122">
        <v>0.63627402662830002</v>
      </c>
      <c r="AG681" s="122">
        <v>0.64961002851000005</v>
      </c>
      <c r="AH681" s="122">
        <v>0.66130610042850002</v>
      </c>
      <c r="AI681" s="122">
        <v>0.60073197468850004</v>
      </c>
      <c r="AJ681" s="122">
        <v>0.6158654043574</v>
      </c>
      <c r="AK681" s="122">
        <v>0.58320415909839995</v>
      </c>
      <c r="AL681" s="122">
        <v>0</v>
      </c>
    </row>
    <row r="682" spans="1:38" hidden="1" x14ac:dyDescent="0.25">
      <c r="A682" s="122" t="s">
        <v>1964</v>
      </c>
      <c r="B682" s="122">
        <v>1</v>
      </c>
      <c r="C682" s="122" t="s">
        <v>2149</v>
      </c>
      <c r="D682" s="122" t="s">
        <v>2095</v>
      </c>
      <c r="E682" s="122">
        <v>14</v>
      </c>
      <c r="F682" s="122">
        <v>0</v>
      </c>
      <c r="G682" s="122">
        <v>0</v>
      </c>
      <c r="H682" s="122">
        <v>0</v>
      </c>
      <c r="I682" s="122">
        <v>0</v>
      </c>
      <c r="J682" s="122">
        <v>0</v>
      </c>
      <c r="K682" s="122">
        <v>0</v>
      </c>
      <c r="L682" s="122">
        <v>0</v>
      </c>
      <c r="M682" s="122">
        <v>0</v>
      </c>
      <c r="N682" s="122">
        <v>0</v>
      </c>
      <c r="O682" s="122">
        <v>0</v>
      </c>
      <c r="P682" s="122">
        <v>0</v>
      </c>
      <c r="Q682" s="122">
        <v>0</v>
      </c>
      <c r="R682" s="122">
        <v>0</v>
      </c>
      <c r="S682" s="122">
        <v>0</v>
      </c>
      <c r="T682" s="122">
        <v>0</v>
      </c>
      <c r="U682" s="122">
        <v>0</v>
      </c>
      <c r="V682" s="122">
        <v>0</v>
      </c>
      <c r="W682" s="122">
        <v>0</v>
      </c>
      <c r="X682" s="122">
        <v>0</v>
      </c>
      <c r="Y682" s="122">
        <v>0</v>
      </c>
      <c r="Z682" s="122">
        <v>0</v>
      </c>
      <c r="AA682" s="122">
        <v>0</v>
      </c>
      <c r="AB682" s="122">
        <v>0</v>
      </c>
      <c r="AC682" s="122">
        <v>0</v>
      </c>
      <c r="AD682" s="122">
        <v>0</v>
      </c>
      <c r="AE682" s="122">
        <v>0</v>
      </c>
      <c r="AF682" s="122">
        <v>0</v>
      </c>
      <c r="AG682" s="122">
        <v>0</v>
      </c>
      <c r="AH682" s="122">
        <v>0</v>
      </c>
      <c r="AI682" s="122">
        <v>0</v>
      </c>
      <c r="AJ682" s="122">
        <v>0</v>
      </c>
      <c r="AK682" s="122">
        <v>0</v>
      </c>
      <c r="AL682" s="122">
        <v>0</v>
      </c>
    </row>
    <row r="683" spans="1:38" hidden="1" x14ac:dyDescent="0.25">
      <c r="A683" s="122" t="s">
        <v>1964</v>
      </c>
      <c r="B683" s="122">
        <v>1</v>
      </c>
      <c r="C683" s="122" t="s">
        <v>2149</v>
      </c>
      <c r="D683" s="122" t="s">
        <v>2096</v>
      </c>
      <c r="E683" s="122">
        <v>14</v>
      </c>
      <c r="F683" s="122">
        <v>0.29248390072910002</v>
      </c>
      <c r="G683" s="122">
        <v>0.29019557510190003</v>
      </c>
      <c r="H683" s="122">
        <v>0.29861668516399997</v>
      </c>
      <c r="I683" s="122">
        <v>0.3072985730494</v>
      </c>
      <c r="J683" s="122">
        <v>0.32702056481059999</v>
      </c>
      <c r="K683" s="122">
        <v>0.35255459582229998</v>
      </c>
      <c r="L683" s="122">
        <v>0.37114207624470003</v>
      </c>
      <c r="M683" s="122">
        <v>0.38280172095830001</v>
      </c>
      <c r="N683" s="122">
        <v>0.38488100753580001</v>
      </c>
      <c r="O683" s="122">
        <v>0.36782846037290001</v>
      </c>
      <c r="P683" s="122">
        <v>0.36601956508720002</v>
      </c>
      <c r="Q683" s="122">
        <v>0.36824831087120002</v>
      </c>
      <c r="R683" s="122">
        <v>0.38397636724810003</v>
      </c>
      <c r="S683" s="122">
        <v>0.41705098017190001</v>
      </c>
      <c r="T683" s="122">
        <v>0.46305231298630001</v>
      </c>
      <c r="U683" s="122">
        <v>0.44508813765880001</v>
      </c>
      <c r="V683" s="122">
        <v>0.4823855657087</v>
      </c>
      <c r="W683" s="122">
        <v>0.47732727206999997</v>
      </c>
      <c r="X683" s="122">
        <v>0.46536898834779999</v>
      </c>
      <c r="Y683" s="122">
        <v>0.40282181831120001</v>
      </c>
      <c r="Z683" s="122">
        <v>1.5518382588784001</v>
      </c>
      <c r="AA683" s="122">
        <v>1.6818578178045001</v>
      </c>
      <c r="AB683" s="122">
        <v>1.5698778583985</v>
      </c>
      <c r="AC683" s="122">
        <v>1.5531808482534999</v>
      </c>
      <c r="AD683" s="122">
        <v>1.5101064140397999</v>
      </c>
      <c r="AE683" s="122">
        <v>1.3435439473327</v>
      </c>
      <c r="AF683" s="122">
        <v>1.1305647000198999</v>
      </c>
      <c r="AG683" s="122">
        <v>1.2688822166949001</v>
      </c>
      <c r="AH683" s="122">
        <v>1.2057124062014</v>
      </c>
      <c r="AI683" s="122">
        <v>0.80726475735089998</v>
      </c>
      <c r="AJ683" s="122">
        <v>0.65503450322019996</v>
      </c>
      <c r="AK683" s="122">
        <v>0.67372165805799999</v>
      </c>
      <c r="AL683" s="122">
        <v>0</v>
      </c>
    </row>
    <row r="684" spans="1:38" hidden="1" x14ac:dyDescent="0.25">
      <c r="A684" s="122" t="s">
        <v>1964</v>
      </c>
      <c r="B684" s="122">
        <v>1</v>
      </c>
      <c r="C684" s="122" t="s">
        <v>2149</v>
      </c>
      <c r="D684" s="122" t="s">
        <v>2097</v>
      </c>
      <c r="E684" s="122">
        <v>14</v>
      </c>
      <c r="F684" s="122">
        <v>0.1049046015693</v>
      </c>
      <c r="G684" s="122">
        <v>0.10453385256809999</v>
      </c>
      <c r="H684" s="122">
        <v>0.10824416791660001</v>
      </c>
      <c r="I684" s="122">
        <v>0.1129023737319</v>
      </c>
      <c r="J684" s="122">
        <v>0.1203963668573</v>
      </c>
      <c r="K684" s="122">
        <v>0.13054326354410001</v>
      </c>
      <c r="L684" s="122">
        <v>0.13545740096440001</v>
      </c>
      <c r="M684" s="122">
        <v>0.140916497734</v>
      </c>
      <c r="N684" s="122">
        <v>0.14268518479629999</v>
      </c>
      <c r="O684" s="122">
        <v>0.1383847050806</v>
      </c>
      <c r="P684" s="122">
        <v>0.138597687415</v>
      </c>
      <c r="Q684" s="122">
        <v>0.13794711470679999</v>
      </c>
      <c r="R684" s="122">
        <v>0.13748139797879999</v>
      </c>
      <c r="S684" s="122">
        <v>0.15002289550629999</v>
      </c>
      <c r="T684" s="122">
        <v>0.16592525724070001</v>
      </c>
      <c r="U684" s="122">
        <v>0.16035995844260001</v>
      </c>
      <c r="V684" s="122">
        <v>0.17325369030330001</v>
      </c>
      <c r="W684" s="122">
        <v>0.171024370318</v>
      </c>
      <c r="X684" s="122">
        <v>0.16645052732999999</v>
      </c>
      <c r="Y684" s="122">
        <v>0.14656603039999999</v>
      </c>
      <c r="Z684" s="122">
        <v>0</v>
      </c>
      <c r="AA684" s="122">
        <v>0</v>
      </c>
      <c r="AB684" s="122">
        <v>0</v>
      </c>
      <c r="AC684" s="122">
        <v>0</v>
      </c>
      <c r="AD684" s="122">
        <v>0</v>
      </c>
      <c r="AE684" s="122">
        <v>0</v>
      </c>
      <c r="AF684" s="122">
        <v>0</v>
      </c>
      <c r="AG684" s="122">
        <v>0</v>
      </c>
      <c r="AH684" s="122">
        <v>0</v>
      </c>
      <c r="AI684" s="122">
        <v>0</v>
      </c>
      <c r="AJ684" s="122">
        <v>0</v>
      </c>
      <c r="AK684" s="122">
        <v>0</v>
      </c>
      <c r="AL684" s="122">
        <v>0</v>
      </c>
    </row>
    <row r="685" spans="1:38" hidden="1" x14ac:dyDescent="0.25">
      <c r="A685" s="122" t="s">
        <v>1964</v>
      </c>
      <c r="B685" s="122">
        <v>1</v>
      </c>
      <c r="C685" s="122" t="s">
        <v>2149</v>
      </c>
      <c r="D685" s="122" t="s">
        <v>2098</v>
      </c>
      <c r="E685" s="122">
        <v>14</v>
      </c>
      <c r="F685" s="122">
        <v>0.20239923514569999</v>
      </c>
      <c r="G685" s="122">
        <v>0.20126571093539999</v>
      </c>
      <c r="H685" s="122">
        <v>0.2077830629712</v>
      </c>
      <c r="I685" s="122">
        <v>0.21533523141499999</v>
      </c>
      <c r="J685" s="122">
        <v>0.2294032217942</v>
      </c>
      <c r="K685" s="122">
        <v>0.24806146215149999</v>
      </c>
      <c r="L685" s="122">
        <v>0.25917142637930002</v>
      </c>
      <c r="M685" s="122">
        <v>0.2685170713867</v>
      </c>
      <c r="N685" s="122">
        <v>0.41366403877109997</v>
      </c>
      <c r="O685" s="122">
        <v>0.39937889695209999</v>
      </c>
      <c r="P685" s="122">
        <v>0.39920189652560001</v>
      </c>
      <c r="Q685" s="122">
        <v>0.39864366637069998</v>
      </c>
      <c r="R685" s="122">
        <v>0.39821028059219998</v>
      </c>
      <c r="S685" s="122">
        <v>0.43355983334530002</v>
      </c>
      <c r="T685" s="122">
        <v>0.31448878511349998</v>
      </c>
      <c r="U685" s="122">
        <v>0.30272404805070002</v>
      </c>
      <c r="V685" s="122">
        <v>0.32781962800600001</v>
      </c>
      <c r="W685" s="122">
        <v>0.32417582119400001</v>
      </c>
      <c r="X685" s="122">
        <v>0.31590975783890002</v>
      </c>
      <c r="Y685" s="122">
        <v>0.27469392435560003</v>
      </c>
      <c r="Z685" s="122">
        <v>8.1665019282399998E-2</v>
      </c>
      <c r="AA685" s="122">
        <v>7.8016875865900004E-2</v>
      </c>
      <c r="AB685" s="122">
        <v>6.1966894863500002E-2</v>
      </c>
      <c r="AC685" s="122">
        <v>5.52048486999E-2</v>
      </c>
      <c r="AD685" s="122">
        <v>4.7044960682299998E-2</v>
      </c>
      <c r="AE685" s="122">
        <v>5.4228147840100001E-2</v>
      </c>
      <c r="AF685" s="122">
        <v>6.1649458373899998E-2</v>
      </c>
      <c r="AG685" s="122">
        <v>6.8204885389000006E-2</v>
      </c>
      <c r="AH685" s="122">
        <v>8.2641052379800004E-2</v>
      </c>
      <c r="AI685" s="122">
        <v>5.75689297935E-2</v>
      </c>
      <c r="AJ685" s="122">
        <v>6.2808413285800002E-2</v>
      </c>
      <c r="AK685" s="122">
        <v>5.6876741058200002E-2</v>
      </c>
      <c r="AL685" s="122">
        <v>0</v>
      </c>
    </row>
    <row r="686" spans="1:38" hidden="1" x14ac:dyDescent="0.25">
      <c r="A686" s="122" t="s">
        <v>1964</v>
      </c>
      <c r="B686" s="122">
        <v>1</v>
      </c>
      <c r="C686" s="122" t="s">
        <v>2149</v>
      </c>
      <c r="D686" s="122" t="s">
        <v>2099</v>
      </c>
      <c r="E686" s="122">
        <v>14</v>
      </c>
      <c r="F686" s="122">
        <v>0</v>
      </c>
      <c r="G686" s="122">
        <v>0</v>
      </c>
      <c r="H686" s="122">
        <v>0</v>
      </c>
      <c r="I686" s="122">
        <v>0</v>
      </c>
      <c r="J686" s="122">
        <v>0</v>
      </c>
      <c r="K686" s="122">
        <v>0</v>
      </c>
      <c r="L686" s="122">
        <v>0</v>
      </c>
      <c r="M686" s="122">
        <v>0</v>
      </c>
      <c r="N686" s="122">
        <v>0</v>
      </c>
      <c r="O686" s="122">
        <v>0</v>
      </c>
      <c r="P686" s="122">
        <v>0</v>
      </c>
      <c r="Q686" s="122">
        <v>0</v>
      </c>
      <c r="R686" s="122">
        <v>0</v>
      </c>
      <c r="S686" s="122">
        <v>0</v>
      </c>
      <c r="T686" s="122">
        <v>0</v>
      </c>
      <c r="U686" s="122">
        <v>0</v>
      </c>
      <c r="V686" s="122">
        <v>0</v>
      </c>
      <c r="W686" s="122">
        <v>0</v>
      </c>
      <c r="X686" s="122">
        <v>0</v>
      </c>
      <c r="Y686" s="122">
        <v>0</v>
      </c>
      <c r="Z686" s="122">
        <v>0</v>
      </c>
      <c r="AA686" s="122">
        <v>0</v>
      </c>
      <c r="AB686" s="122">
        <v>0</v>
      </c>
      <c r="AC686" s="122">
        <v>0</v>
      </c>
      <c r="AD686" s="122">
        <v>0</v>
      </c>
      <c r="AE686" s="122">
        <v>0</v>
      </c>
      <c r="AF686" s="122">
        <v>0</v>
      </c>
      <c r="AG686" s="122">
        <v>0</v>
      </c>
      <c r="AH686" s="122">
        <v>0</v>
      </c>
      <c r="AI686" s="122">
        <v>0</v>
      </c>
      <c r="AJ686" s="122">
        <v>0</v>
      </c>
      <c r="AK686" s="122">
        <v>0</v>
      </c>
      <c r="AL686" s="122">
        <v>0</v>
      </c>
    </row>
    <row r="687" spans="1:38" hidden="1" x14ac:dyDescent="0.25">
      <c r="A687" s="122" t="s">
        <v>1964</v>
      </c>
      <c r="B687" s="122">
        <v>1</v>
      </c>
      <c r="C687" s="122" t="s">
        <v>2149</v>
      </c>
      <c r="D687" s="122" t="s">
        <v>2100</v>
      </c>
      <c r="E687" s="122">
        <v>14</v>
      </c>
      <c r="F687" s="122">
        <v>0</v>
      </c>
      <c r="G687" s="122">
        <v>0</v>
      </c>
      <c r="H687" s="122">
        <v>0</v>
      </c>
      <c r="I687" s="122">
        <v>0</v>
      </c>
      <c r="J687" s="122">
        <v>0</v>
      </c>
      <c r="K687" s="122">
        <v>0</v>
      </c>
      <c r="L687" s="122">
        <v>0</v>
      </c>
      <c r="M687" s="122">
        <v>0</v>
      </c>
      <c r="N687" s="122">
        <v>0</v>
      </c>
      <c r="O687" s="122">
        <v>0</v>
      </c>
      <c r="P687" s="122">
        <v>0</v>
      </c>
      <c r="Q687" s="122">
        <v>0</v>
      </c>
      <c r="R687" s="122">
        <v>0</v>
      </c>
      <c r="S687" s="122">
        <v>0</v>
      </c>
      <c r="T687" s="122">
        <v>0</v>
      </c>
      <c r="U687" s="122">
        <v>0</v>
      </c>
      <c r="V687" s="122">
        <v>0</v>
      </c>
      <c r="W687" s="122">
        <v>0</v>
      </c>
      <c r="X687" s="122">
        <v>0</v>
      </c>
      <c r="Y687" s="122">
        <v>0</v>
      </c>
      <c r="Z687" s="122">
        <v>0</v>
      </c>
      <c r="AA687" s="122">
        <v>0</v>
      </c>
      <c r="AB687" s="122">
        <v>0</v>
      </c>
      <c r="AC687" s="122">
        <v>0</v>
      </c>
      <c r="AD687" s="122">
        <v>0</v>
      </c>
      <c r="AE687" s="122">
        <v>0</v>
      </c>
      <c r="AF687" s="122">
        <v>0</v>
      </c>
      <c r="AG687" s="122">
        <v>0</v>
      </c>
      <c r="AH687" s="122">
        <v>0</v>
      </c>
      <c r="AI687" s="122">
        <v>0</v>
      </c>
      <c r="AJ687" s="122">
        <v>0</v>
      </c>
      <c r="AK687" s="122">
        <v>0</v>
      </c>
      <c r="AL687" s="122">
        <v>0</v>
      </c>
    </row>
    <row r="688" spans="1:38" hidden="1" x14ac:dyDescent="0.25">
      <c r="A688" s="122" t="s">
        <v>1964</v>
      </c>
      <c r="B688" s="122">
        <v>1</v>
      </c>
      <c r="C688" s="122" t="s">
        <v>2149</v>
      </c>
      <c r="D688" s="122" t="s">
        <v>2101</v>
      </c>
      <c r="E688" s="122">
        <v>14</v>
      </c>
      <c r="F688" s="122">
        <v>0.80218697258969995</v>
      </c>
      <c r="G688" s="122">
        <v>0.79726084954080001</v>
      </c>
      <c r="H688" s="122">
        <v>0.82242697902299999</v>
      </c>
      <c r="I688" s="122">
        <v>0.85087140961139995</v>
      </c>
      <c r="J688" s="122">
        <v>1.0266197421136001</v>
      </c>
      <c r="K688" s="122">
        <v>1.1097640472135999</v>
      </c>
      <c r="L688" s="122">
        <v>1.1603997309322001</v>
      </c>
      <c r="M688" s="122">
        <v>1.0607523614658001</v>
      </c>
      <c r="N688" s="122">
        <v>1.0695239002818</v>
      </c>
      <c r="O688" s="122">
        <v>1.0282015491965999</v>
      </c>
      <c r="P688" s="122">
        <v>0.88722798330859998</v>
      </c>
      <c r="Q688" s="122">
        <v>0.75169429949209998</v>
      </c>
      <c r="R688" s="122">
        <v>0.75371882115199995</v>
      </c>
      <c r="S688" s="122">
        <v>0.81759310717040001</v>
      </c>
      <c r="T688" s="122">
        <v>0.90874289660480001</v>
      </c>
      <c r="U688" s="122">
        <v>0.87218040648320005</v>
      </c>
      <c r="V688" s="122">
        <v>0.59957599821030005</v>
      </c>
      <c r="W688" s="122">
        <v>0.76575725438010001</v>
      </c>
      <c r="X688" s="122">
        <v>0.91374667987439995</v>
      </c>
      <c r="Y688" s="122">
        <v>0.65907760622239997</v>
      </c>
      <c r="Z688" s="122">
        <v>0.28664635836489999</v>
      </c>
      <c r="AA688" s="122">
        <v>0.33793802724819999</v>
      </c>
      <c r="AB688" s="122">
        <v>0.31593198396639999</v>
      </c>
      <c r="AC688" s="122">
        <v>0.3319185111156</v>
      </c>
      <c r="AD688" s="122">
        <v>0.33221843128299999</v>
      </c>
      <c r="AE688" s="122">
        <v>0.2860044064408</v>
      </c>
      <c r="AF688" s="122">
        <v>0.31940593551840002</v>
      </c>
      <c r="AG688" s="122">
        <v>0.3237394526415</v>
      </c>
      <c r="AH688" s="122">
        <v>0.3479195226265</v>
      </c>
      <c r="AI688" s="122">
        <v>0.29828789501399999</v>
      </c>
      <c r="AJ688" s="122">
        <v>0.22679599467639999</v>
      </c>
      <c r="AK688" s="122">
        <v>0.29876187599069998</v>
      </c>
      <c r="AL688" s="122">
        <v>0</v>
      </c>
    </row>
    <row r="689" spans="1:38" hidden="1" x14ac:dyDescent="0.25">
      <c r="A689" s="122" t="s">
        <v>1964</v>
      </c>
      <c r="B689" s="122">
        <v>1</v>
      </c>
      <c r="C689" s="122" t="s">
        <v>2149</v>
      </c>
      <c r="D689" s="122" t="s">
        <v>2102</v>
      </c>
      <c r="E689" s="122">
        <v>14</v>
      </c>
      <c r="F689" s="122">
        <v>0.49488313587479998</v>
      </c>
      <c r="G689" s="122">
        <v>0.3869274334692</v>
      </c>
      <c r="H689" s="122">
        <v>0.39815558021859998</v>
      </c>
      <c r="I689" s="122">
        <v>0.40973143073250001</v>
      </c>
      <c r="J689" s="122">
        <v>0.43602741974749998</v>
      </c>
      <c r="K689" s="122">
        <v>0.47007279442970001</v>
      </c>
      <c r="L689" s="122">
        <v>0.4948561016595</v>
      </c>
      <c r="M689" s="122">
        <v>0.51040229461109998</v>
      </c>
      <c r="N689" s="122">
        <v>0.51317467671439998</v>
      </c>
      <c r="O689" s="122">
        <v>0.49043794716389999</v>
      </c>
      <c r="P689" s="122">
        <v>0.48802608678289999</v>
      </c>
      <c r="Q689" s="122">
        <v>0.49099774782830002</v>
      </c>
      <c r="R689" s="122">
        <v>0.49298993853849998</v>
      </c>
      <c r="S689" s="122">
        <v>0.53405616933129996</v>
      </c>
      <c r="T689" s="122">
        <v>0.59425411149130003</v>
      </c>
      <c r="U689" s="122">
        <v>0.56945635843249998</v>
      </c>
      <c r="V689" s="122">
        <v>0.61826375081090001</v>
      </c>
      <c r="W689" s="122">
        <v>0.61260580350409999</v>
      </c>
      <c r="X689" s="122">
        <v>0.59783692203560002</v>
      </c>
      <c r="Y689" s="122">
        <v>0.53094971226679999</v>
      </c>
      <c r="Z689" s="122">
        <v>3.1609661607499999E-2</v>
      </c>
      <c r="AA689" s="122">
        <v>3.2047778493900003E-2</v>
      </c>
      <c r="AB689" s="122">
        <v>2.6158577983599999E-2</v>
      </c>
      <c r="AC689" s="122">
        <v>3.2145545063100002E-2</v>
      </c>
      <c r="AD689" s="122">
        <v>3.4249576058800003E-2</v>
      </c>
      <c r="AE689" s="122">
        <v>4.3441212230999997E-3</v>
      </c>
      <c r="AF689" s="122">
        <v>4.4452441387400003E-2</v>
      </c>
      <c r="AG689" s="122">
        <v>3.7527439640300003E-2</v>
      </c>
      <c r="AH689" s="122">
        <v>0</v>
      </c>
      <c r="AI689" s="122">
        <v>0</v>
      </c>
      <c r="AJ689" s="122">
        <v>0</v>
      </c>
      <c r="AK689" s="122">
        <v>0</v>
      </c>
      <c r="AL689" s="122">
        <v>0</v>
      </c>
    </row>
    <row r="690" spans="1:38" hidden="1" x14ac:dyDescent="0.25">
      <c r="A690" s="122" t="s">
        <v>1964</v>
      </c>
      <c r="B690" s="122">
        <v>1</v>
      </c>
      <c r="C690" s="122" t="s">
        <v>2149</v>
      </c>
      <c r="D690" s="122" t="s">
        <v>2103</v>
      </c>
      <c r="E690" s="122">
        <v>14</v>
      </c>
      <c r="F690" s="122">
        <v>0.40479847029130001</v>
      </c>
      <c r="G690" s="122">
        <v>0.40253142187079999</v>
      </c>
      <c r="H690" s="122">
        <v>0.4155661259424</v>
      </c>
      <c r="I690" s="122">
        <v>0.43067046283010002</v>
      </c>
      <c r="J690" s="122">
        <v>0.4588064435884</v>
      </c>
      <c r="K690" s="122">
        <v>0.49612292430310001</v>
      </c>
      <c r="L690" s="122">
        <v>0.51834285275860004</v>
      </c>
      <c r="M690" s="122">
        <v>0.53703414277350003</v>
      </c>
      <c r="N690" s="122">
        <v>0.5419577079497</v>
      </c>
      <c r="O690" s="122">
        <v>0.52198838374309997</v>
      </c>
      <c r="P690" s="122">
        <v>0.52120841822139996</v>
      </c>
      <c r="Q690" s="122">
        <v>0.52139310332769995</v>
      </c>
      <c r="R690" s="122">
        <v>0.52145776522679999</v>
      </c>
      <c r="S690" s="122">
        <v>0.58358272885160001</v>
      </c>
      <c r="T690" s="122">
        <v>0.48041404235410001</v>
      </c>
      <c r="U690" s="122">
        <v>0.46308400649319997</v>
      </c>
      <c r="V690" s="122">
        <v>0.50107331830930002</v>
      </c>
      <c r="W690" s="122">
        <v>0.49520019151200001</v>
      </c>
      <c r="X690" s="122">
        <v>0.4823602851689</v>
      </c>
      <c r="Y690" s="122">
        <v>0.27469392435560003</v>
      </c>
      <c r="Z690" s="122">
        <v>1.8414518937172999</v>
      </c>
      <c r="AA690" s="122">
        <v>1.9106756762235</v>
      </c>
      <c r="AB690" s="122">
        <v>1.9362304296254</v>
      </c>
      <c r="AC690" s="122">
        <v>2.2857848022621998</v>
      </c>
      <c r="AD690" s="122">
        <v>2.3548619603947998</v>
      </c>
      <c r="AE690" s="122">
        <v>2.2071856862242001</v>
      </c>
      <c r="AF690" s="122">
        <v>2.0959092715133001</v>
      </c>
      <c r="AG690" s="122">
        <v>2.0948530100544001</v>
      </c>
      <c r="AH690" s="122">
        <v>2.2909317045831998</v>
      </c>
      <c r="AI690" s="122">
        <v>2.0964691261780999</v>
      </c>
      <c r="AJ690" s="122">
        <v>2.0243366124779998</v>
      </c>
      <c r="AK690" s="122">
        <v>2.1691922834277002</v>
      </c>
      <c r="AL690" s="122">
        <v>0</v>
      </c>
    </row>
    <row r="691" spans="1:38" hidden="1" x14ac:dyDescent="0.25">
      <c r="A691" s="122" t="s">
        <v>1964</v>
      </c>
      <c r="B691" s="122">
        <v>1</v>
      </c>
      <c r="C691" s="122" t="s">
        <v>2149</v>
      </c>
      <c r="D691" s="122" t="s">
        <v>2137</v>
      </c>
      <c r="E691" s="122">
        <v>14</v>
      </c>
      <c r="F691" s="122">
        <v>0</v>
      </c>
      <c r="G691" s="122">
        <v>0</v>
      </c>
      <c r="H691" s="122">
        <v>0</v>
      </c>
      <c r="I691" s="122">
        <v>0</v>
      </c>
      <c r="J691" s="122">
        <v>0</v>
      </c>
      <c r="K691" s="122">
        <v>0</v>
      </c>
      <c r="L691" s="122">
        <v>0</v>
      </c>
      <c r="M691" s="122">
        <v>0</v>
      </c>
      <c r="N691" s="122">
        <v>0</v>
      </c>
      <c r="O691" s="122">
        <v>0</v>
      </c>
      <c r="P691" s="122">
        <v>0</v>
      </c>
      <c r="Q691" s="122">
        <v>0</v>
      </c>
      <c r="R691" s="122">
        <v>0</v>
      </c>
      <c r="S691" s="122">
        <v>0</v>
      </c>
      <c r="T691" s="122">
        <v>0</v>
      </c>
      <c r="U691" s="122">
        <v>0</v>
      </c>
      <c r="V691" s="122">
        <v>0</v>
      </c>
      <c r="W691" s="122">
        <v>0</v>
      </c>
      <c r="X691" s="122">
        <v>0</v>
      </c>
      <c r="Y691" s="122">
        <v>0</v>
      </c>
      <c r="Z691" s="122">
        <v>0</v>
      </c>
      <c r="AA691" s="122">
        <v>0</v>
      </c>
      <c r="AB691" s="122">
        <v>0</v>
      </c>
      <c r="AC691" s="122">
        <v>0</v>
      </c>
      <c r="AD691" s="122">
        <v>0</v>
      </c>
      <c r="AE691" s="122">
        <v>0</v>
      </c>
      <c r="AF691" s="122">
        <v>0</v>
      </c>
      <c r="AG691" s="122">
        <v>0</v>
      </c>
      <c r="AH691" s="122">
        <v>0</v>
      </c>
      <c r="AI691" s="122">
        <v>0</v>
      </c>
      <c r="AJ691" s="122">
        <v>0</v>
      </c>
      <c r="AK691" s="122">
        <v>0</v>
      </c>
      <c r="AL691" s="122">
        <v>0</v>
      </c>
    </row>
    <row r="692" spans="1:38" hidden="1" x14ac:dyDescent="0.25">
      <c r="A692" s="122" t="s">
        <v>1964</v>
      </c>
      <c r="B692" s="122">
        <v>1</v>
      </c>
      <c r="C692" s="122" t="s">
        <v>2149</v>
      </c>
      <c r="D692" s="122" t="s">
        <v>2104</v>
      </c>
      <c r="E692" s="122">
        <v>14</v>
      </c>
      <c r="F692" s="122">
        <v>0</v>
      </c>
      <c r="G692" s="122">
        <v>0</v>
      </c>
      <c r="H692" s="122">
        <v>0</v>
      </c>
      <c r="I692" s="122">
        <v>0</v>
      </c>
      <c r="J692" s="122">
        <v>0</v>
      </c>
      <c r="K692" s="122">
        <v>0</v>
      </c>
      <c r="L692" s="122">
        <v>0</v>
      </c>
      <c r="M692" s="122">
        <v>0</v>
      </c>
      <c r="N692" s="122">
        <v>0</v>
      </c>
      <c r="O692" s="122">
        <v>0</v>
      </c>
      <c r="P692" s="122">
        <v>0</v>
      </c>
      <c r="Q692" s="122">
        <v>0</v>
      </c>
      <c r="R692" s="122">
        <v>0</v>
      </c>
      <c r="S692" s="122">
        <v>0</v>
      </c>
      <c r="T692" s="122">
        <v>0</v>
      </c>
      <c r="U692" s="122">
        <v>0</v>
      </c>
      <c r="V692" s="122">
        <v>0.17325369030330001</v>
      </c>
      <c r="W692" s="122">
        <v>0.171024370318</v>
      </c>
      <c r="X692" s="122">
        <v>0.16645052732999999</v>
      </c>
      <c r="Y692" s="122">
        <v>0</v>
      </c>
      <c r="Z692" s="122">
        <v>0</v>
      </c>
      <c r="AA692" s="122">
        <v>0</v>
      </c>
      <c r="AB692" s="122">
        <v>0</v>
      </c>
      <c r="AC692" s="122">
        <v>0</v>
      </c>
      <c r="AD692" s="122">
        <v>0</v>
      </c>
      <c r="AE692" s="122">
        <v>0</v>
      </c>
      <c r="AF692" s="122">
        <v>0</v>
      </c>
      <c r="AG692" s="122">
        <v>0</v>
      </c>
      <c r="AH692" s="122">
        <v>0</v>
      </c>
      <c r="AI692" s="122">
        <v>0</v>
      </c>
      <c r="AJ692" s="122">
        <v>0</v>
      </c>
      <c r="AK692" s="122">
        <v>0</v>
      </c>
      <c r="AL692" s="122">
        <v>0</v>
      </c>
    </row>
    <row r="693" spans="1:38" hidden="1" x14ac:dyDescent="0.25">
      <c r="A693" s="122" t="s">
        <v>1964</v>
      </c>
      <c r="B693" s="122">
        <v>1</v>
      </c>
      <c r="C693" s="122" t="s">
        <v>2149</v>
      </c>
      <c r="D693" s="122" t="s">
        <v>2105</v>
      </c>
      <c r="E693" s="122">
        <v>14</v>
      </c>
      <c r="F693" s="122">
        <v>0.19498926715270001</v>
      </c>
      <c r="G693" s="122">
        <v>0.1934637167346</v>
      </c>
      <c r="H693" s="122">
        <v>0.19907779010929999</v>
      </c>
      <c r="I693" s="122">
        <v>0.31776808909819998</v>
      </c>
      <c r="J693" s="122">
        <v>0.33841007673110002</v>
      </c>
      <c r="K693" s="122">
        <v>0.365579660759</v>
      </c>
      <c r="L693" s="122">
        <v>0.38288545179420003</v>
      </c>
      <c r="M693" s="122">
        <v>0.39611764503949998</v>
      </c>
      <c r="N693" s="122">
        <v>0.39927252315349998</v>
      </c>
      <c r="O693" s="122">
        <v>0.3836036786625</v>
      </c>
      <c r="P693" s="122">
        <v>0.38261073080640001</v>
      </c>
      <c r="Q693" s="122">
        <v>0.39864366637069998</v>
      </c>
      <c r="R693" s="122">
        <v>0.39821028059219998</v>
      </c>
      <c r="S693" s="122">
        <v>0.43355983334530002</v>
      </c>
      <c r="T693" s="122">
        <v>0.48041404235410001</v>
      </c>
      <c r="U693" s="122">
        <v>0.46308400649319997</v>
      </c>
      <c r="V693" s="122">
        <v>0.50107331830930002</v>
      </c>
      <c r="W693" s="122">
        <v>0.32417582119400001</v>
      </c>
      <c r="X693" s="122">
        <v>0.31590975783890002</v>
      </c>
      <c r="Y693" s="122">
        <v>0.42125995475560002</v>
      </c>
      <c r="Z693" s="122">
        <v>0.1390143535817</v>
      </c>
      <c r="AA693" s="122">
        <v>0.1336184327454</v>
      </c>
      <c r="AB693" s="122">
        <v>0.13202553435770001</v>
      </c>
      <c r="AC693" s="122">
        <v>0.1110820601313</v>
      </c>
      <c r="AD693" s="122">
        <v>0.14525553387340001</v>
      </c>
      <c r="AE693" s="122">
        <v>0.19824735822510001</v>
      </c>
      <c r="AF693" s="122">
        <v>0.179979794779</v>
      </c>
      <c r="AG693" s="122">
        <v>0.1765267045327</v>
      </c>
      <c r="AH693" s="122">
        <v>0.13885598907790001</v>
      </c>
      <c r="AI693" s="122">
        <v>0.1647309791229</v>
      </c>
      <c r="AJ693" s="122">
        <v>0.15806172805679999</v>
      </c>
      <c r="AK693" s="122">
        <v>0.16355366021680001</v>
      </c>
      <c r="AL693" s="122">
        <v>0</v>
      </c>
    </row>
    <row r="694" spans="1:38" hidden="1" x14ac:dyDescent="0.25">
      <c r="A694" s="122" t="s">
        <v>1964</v>
      </c>
      <c r="B694" s="122">
        <v>1</v>
      </c>
      <c r="C694" s="122" t="s">
        <v>2149</v>
      </c>
      <c r="D694" s="122" t="s">
        <v>2106</v>
      </c>
      <c r="E694" s="122">
        <v>14</v>
      </c>
      <c r="F694" s="122">
        <v>0</v>
      </c>
      <c r="G694" s="122">
        <v>0</v>
      </c>
      <c r="H694" s="122">
        <v>0</v>
      </c>
      <c r="I694" s="122">
        <v>0</v>
      </c>
      <c r="J694" s="122">
        <v>0</v>
      </c>
      <c r="K694" s="122">
        <v>0</v>
      </c>
      <c r="L694" s="122">
        <v>0</v>
      </c>
      <c r="M694" s="122">
        <v>0</v>
      </c>
      <c r="N694" s="122">
        <v>0</v>
      </c>
      <c r="O694" s="122">
        <v>0</v>
      </c>
      <c r="P694" s="122">
        <v>0</v>
      </c>
      <c r="Q694" s="122">
        <v>0</v>
      </c>
      <c r="R694" s="122">
        <v>0</v>
      </c>
      <c r="S694" s="122">
        <v>0</v>
      </c>
      <c r="T694" s="122">
        <v>0</v>
      </c>
      <c r="U694" s="122">
        <v>0</v>
      </c>
      <c r="V694" s="122">
        <v>0</v>
      </c>
      <c r="W694" s="122">
        <v>0</v>
      </c>
      <c r="X694" s="122">
        <v>0</v>
      </c>
      <c r="Y694" s="122">
        <v>0</v>
      </c>
      <c r="Z694" s="122">
        <v>0</v>
      </c>
      <c r="AA694" s="122">
        <v>0</v>
      </c>
      <c r="AB694" s="122">
        <v>0</v>
      </c>
      <c r="AC694" s="122">
        <v>0</v>
      </c>
      <c r="AD694" s="122">
        <v>0</v>
      </c>
      <c r="AE694" s="122">
        <v>0</v>
      </c>
      <c r="AF694" s="122">
        <v>0</v>
      </c>
      <c r="AG694" s="122">
        <v>0</v>
      </c>
      <c r="AH694" s="122">
        <v>0</v>
      </c>
      <c r="AI694" s="122">
        <v>0</v>
      </c>
      <c r="AJ694" s="122">
        <v>0</v>
      </c>
      <c r="AK694" s="122">
        <v>0</v>
      </c>
      <c r="AL694" s="122">
        <v>0</v>
      </c>
    </row>
    <row r="695" spans="1:38" hidden="1" x14ac:dyDescent="0.25">
      <c r="A695" s="122" t="s">
        <v>1964</v>
      </c>
      <c r="B695" s="122">
        <v>1</v>
      </c>
      <c r="C695" s="122" t="s">
        <v>2149</v>
      </c>
      <c r="D695" s="122" t="s">
        <v>2107</v>
      </c>
      <c r="E695" s="122">
        <v>14</v>
      </c>
      <c r="F695" s="122">
        <v>0.29248390072910002</v>
      </c>
      <c r="G695" s="122">
        <v>0.29019557510190003</v>
      </c>
      <c r="H695" s="122">
        <v>0.29861668516399997</v>
      </c>
      <c r="I695" s="122">
        <v>0.3072985730494</v>
      </c>
      <c r="J695" s="122">
        <v>0.32702056481059999</v>
      </c>
      <c r="K695" s="122">
        <v>0.35255459582229998</v>
      </c>
      <c r="L695" s="122">
        <v>0.37114207624470003</v>
      </c>
      <c r="M695" s="122">
        <v>0.38280172095830001</v>
      </c>
      <c r="N695" s="122">
        <v>0.38488100753580001</v>
      </c>
      <c r="O695" s="122">
        <v>0.36782846037290001</v>
      </c>
      <c r="P695" s="122">
        <v>0.36601956508720002</v>
      </c>
      <c r="Q695" s="122">
        <v>0.36824831087120002</v>
      </c>
      <c r="R695" s="122">
        <v>0.36974245390389998</v>
      </c>
      <c r="S695" s="122">
        <v>0.4005421269985</v>
      </c>
      <c r="T695" s="122">
        <v>0.4456905836185</v>
      </c>
      <c r="U695" s="122">
        <v>0.40909639999000003</v>
      </c>
      <c r="V695" s="122">
        <v>0.46369781310809999</v>
      </c>
      <c r="W695" s="122">
        <v>0.45945435262810003</v>
      </c>
      <c r="X695" s="122">
        <v>0.44837769152669998</v>
      </c>
      <c r="Y695" s="122">
        <v>0.3843836818668</v>
      </c>
      <c r="Z695" s="122">
        <v>0</v>
      </c>
      <c r="AA695" s="122">
        <v>0</v>
      </c>
      <c r="AB695" s="122">
        <v>0</v>
      </c>
      <c r="AC695" s="122">
        <v>0</v>
      </c>
      <c r="AD695" s="122">
        <v>0</v>
      </c>
      <c r="AE695" s="122">
        <v>7.2679318813400007E-2</v>
      </c>
      <c r="AF695" s="122">
        <v>0</v>
      </c>
      <c r="AG695" s="122">
        <v>0</v>
      </c>
      <c r="AH695" s="122">
        <v>0</v>
      </c>
      <c r="AI695" s="122">
        <v>0</v>
      </c>
      <c r="AJ695" s="122">
        <v>0</v>
      </c>
      <c r="AK695" s="122">
        <v>0</v>
      </c>
      <c r="AL695" s="122">
        <v>0</v>
      </c>
    </row>
    <row r="696" spans="1:38" hidden="1" x14ac:dyDescent="0.25">
      <c r="A696" s="122" t="s">
        <v>1964</v>
      </c>
      <c r="B696" s="122">
        <v>1</v>
      </c>
      <c r="C696" s="122" t="s">
        <v>2149</v>
      </c>
      <c r="D696" s="122" t="s">
        <v>475</v>
      </c>
      <c r="E696" s="122">
        <v>14</v>
      </c>
      <c r="F696" s="122">
        <v>0.19498926715270001</v>
      </c>
      <c r="G696" s="122">
        <v>0.1934637167346</v>
      </c>
      <c r="H696" s="122">
        <v>0.19907779010929999</v>
      </c>
      <c r="I696" s="122">
        <v>0.20486571536629999</v>
      </c>
      <c r="J696" s="122">
        <v>0.2180137098737</v>
      </c>
      <c r="K696" s="122">
        <v>0.24806146215149999</v>
      </c>
      <c r="L696" s="122">
        <v>0.12371402541489999</v>
      </c>
      <c r="M696" s="122">
        <v>0.1276005736528</v>
      </c>
      <c r="N696" s="122">
        <v>0.12829366917859999</v>
      </c>
      <c r="O696" s="122">
        <v>0.12260948679100001</v>
      </c>
      <c r="P696" s="122">
        <v>0.1220065216957</v>
      </c>
      <c r="Q696" s="122">
        <v>0.1227494369571</v>
      </c>
      <c r="R696" s="122">
        <v>0.1232474846346</v>
      </c>
      <c r="S696" s="122">
        <v>0.13351404233280001</v>
      </c>
      <c r="T696" s="122">
        <v>0.1485635278728</v>
      </c>
      <c r="U696" s="122">
        <v>0.14236408960809999</v>
      </c>
      <c r="V696" s="122">
        <v>0.1545659377027</v>
      </c>
      <c r="W696" s="122">
        <v>0.15315145087599999</v>
      </c>
      <c r="X696" s="122">
        <v>0.1494592305089</v>
      </c>
      <c r="Y696" s="122">
        <v>0.12812789395560001</v>
      </c>
      <c r="Z696" s="122">
        <v>0</v>
      </c>
      <c r="AA696" s="122">
        <v>0</v>
      </c>
      <c r="AB696" s="122">
        <v>0</v>
      </c>
      <c r="AC696" s="122">
        <v>0</v>
      </c>
      <c r="AD696" s="122">
        <v>0</v>
      </c>
      <c r="AE696" s="122">
        <v>0</v>
      </c>
      <c r="AF696" s="122">
        <v>0</v>
      </c>
      <c r="AG696" s="122">
        <v>1.80061508973E-2</v>
      </c>
      <c r="AH696" s="122">
        <v>0</v>
      </c>
      <c r="AI696" s="122">
        <v>0</v>
      </c>
      <c r="AJ696" s="122">
        <v>0</v>
      </c>
      <c r="AK696" s="122">
        <v>0</v>
      </c>
      <c r="AL696" s="122">
        <v>0</v>
      </c>
    </row>
    <row r="697" spans="1:38" hidden="1" x14ac:dyDescent="0.25">
      <c r="A697" s="122" t="s">
        <v>1964</v>
      </c>
      <c r="B697" s="122">
        <v>1</v>
      </c>
      <c r="C697" s="122" t="s">
        <v>2149</v>
      </c>
      <c r="D697" s="122" t="s">
        <v>2108</v>
      </c>
      <c r="E697" s="122">
        <v>14</v>
      </c>
      <c r="F697" s="122">
        <v>0</v>
      </c>
      <c r="G697" s="122">
        <v>0</v>
      </c>
      <c r="H697" s="122">
        <v>0</v>
      </c>
      <c r="I697" s="122">
        <v>0</v>
      </c>
      <c r="J697" s="122">
        <v>0</v>
      </c>
      <c r="K697" s="122">
        <v>0</v>
      </c>
      <c r="L697" s="122">
        <v>0</v>
      </c>
      <c r="M697" s="122">
        <v>0</v>
      </c>
      <c r="N697" s="122">
        <v>0</v>
      </c>
      <c r="O697" s="122">
        <v>0</v>
      </c>
      <c r="P697" s="122">
        <v>0</v>
      </c>
      <c r="Q697" s="122">
        <v>0</v>
      </c>
      <c r="R697" s="122">
        <v>0</v>
      </c>
      <c r="S697" s="122">
        <v>0</v>
      </c>
      <c r="T697" s="122">
        <v>0</v>
      </c>
      <c r="U697" s="122">
        <v>0</v>
      </c>
      <c r="V697" s="122">
        <v>0</v>
      </c>
      <c r="W697" s="122">
        <v>0</v>
      </c>
      <c r="X697" s="122">
        <v>0</v>
      </c>
      <c r="Y697" s="122">
        <v>0</v>
      </c>
      <c r="Z697" s="122">
        <v>0</v>
      </c>
      <c r="AA697" s="122">
        <v>0</v>
      </c>
      <c r="AB697" s="122">
        <v>0</v>
      </c>
      <c r="AC697" s="122">
        <v>0</v>
      </c>
      <c r="AD697" s="122">
        <v>0</v>
      </c>
      <c r="AE697" s="122">
        <v>0</v>
      </c>
      <c r="AF697" s="122">
        <v>0</v>
      </c>
      <c r="AG697" s="122">
        <v>0</v>
      </c>
      <c r="AH697" s="122">
        <v>0</v>
      </c>
      <c r="AI697" s="122">
        <v>0</v>
      </c>
      <c r="AJ697" s="122">
        <v>0</v>
      </c>
      <c r="AK697" s="122">
        <v>0</v>
      </c>
      <c r="AL697" s="122">
        <v>0</v>
      </c>
    </row>
    <row r="698" spans="1:38" hidden="1" x14ac:dyDescent="0.25">
      <c r="A698" s="122" t="s">
        <v>1964</v>
      </c>
      <c r="B698" s="122">
        <v>1</v>
      </c>
      <c r="C698" s="122" t="s">
        <v>2149</v>
      </c>
      <c r="D698" s="122" t="s">
        <v>2109</v>
      </c>
      <c r="E698" s="122">
        <v>14</v>
      </c>
      <c r="F698" s="122">
        <v>0</v>
      </c>
      <c r="G698" s="122">
        <v>0</v>
      </c>
      <c r="H698" s="122">
        <v>0</v>
      </c>
      <c r="I698" s="122">
        <v>0</v>
      </c>
      <c r="J698" s="122">
        <v>0</v>
      </c>
      <c r="K698" s="122">
        <v>0</v>
      </c>
      <c r="L698" s="122">
        <v>0</v>
      </c>
      <c r="M698" s="122">
        <v>0</v>
      </c>
      <c r="N698" s="122">
        <v>0</v>
      </c>
      <c r="O698" s="122">
        <v>0</v>
      </c>
      <c r="P698" s="122">
        <v>0</v>
      </c>
      <c r="Q698" s="122">
        <v>0</v>
      </c>
      <c r="R698" s="122">
        <v>0</v>
      </c>
      <c r="S698" s="122">
        <v>0</v>
      </c>
      <c r="T698" s="122">
        <v>0</v>
      </c>
      <c r="U698" s="122">
        <v>0</v>
      </c>
      <c r="V698" s="122">
        <v>0</v>
      </c>
      <c r="W698" s="122">
        <v>0</v>
      </c>
      <c r="X698" s="122">
        <v>0</v>
      </c>
      <c r="Y698" s="122">
        <v>0</v>
      </c>
      <c r="Z698" s="122">
        <v>0</v>
      </c>
      <c r="AA698" s="122">
        <v>0</v>
      </c>
      <c r="AB698" s="122">
        <v>0</v>
      </c>
      <c r="AC698" s="122">
        <v>0</v>
      </c>
      <c r="AD698" s="122">
        <v>0</v>
      </c>
      <c r="AE698" s="122">
        <v>0</v>
      </c>
      <c r="AF698" s="122">
        <v>0</v>
      </c>
      <c r="AG698" s="122">
        <v>0</v>
      </c>
      <c r="AH698" s="122">
        <v>0</v>
      </c>
      <c r="AI698" s="122">
        <v>0</v>
      </c>
      <c r="AJ698" s="122">
        <v>0</v>
      </c>
      <c r="AK698" s="122">
        <v>0</v>
      </c>
      <c r="AL698" s="122">
        <v>0</v>
      </c>
    </row>
    <row r="699" spans="1:38" hidden="1" x14ac:dyDescent="0.25">
      <c r="A699" s="122" t="s">
        <v>1964</v>
      </c>
      <c r="B699" s="122">
        <v>1</v>
      </c>
      <c r="C699" s="122" t="s">
        <v>2149</v>
      </c>
      <c r="D699" s="122" t="s">
        <v>2110</v>
      </c>
      <c r="E699" s="122">
        <v>14</v>
      </c>
      <c r="F699" s="122">
        <v>0</v>
      </c>
      <c r="G699" s="122">
        <v>0</v>
      </c>
      <c r="H699" s="122">
        <v>0</v>
      </c>
      <c r="I699" s="122">
        <v>0</v>
      </c>
      <c r="J699" s="122">
        <v>0</v>
      </c>
      <c r="K699" s="122">
        <v>0</v>
      </c>
      <c r="L699" s="122">
        <v>0</v>
      </c>
      <c r="M699" s="122">
        <v>0</v>
      </c>
      <c r="N699" s="122">
        <v>0</v>
      </c>
      <c r="O699" s="122">
        <v>0.1383847050806</v>
      </c>
      <c r="P699" s="122">
        <v>0.138597687415</v>
      </c>
      <c r="Q699" s="122">
        <v>0.13794711470679999</v>
      </c>
      <c r="R699" s="122">
        <v>0.13748139797879999</v>
      </c>
      <c r="S699" s="122">
        <v>0.15002289550629999</v>
      </c>
      <c r="T699" s="122">
        <v>0.16592525724070001</v>
      </c>
      <c r="U699" s="122">
        <v>0.16035995844260001</v>
      </c>
      <c r="V699" s="122">
        <v>0.17325369030330001</v>
      </c>
      <c r="W699" s="122">
        <v>0.171024370318</v>
      </c>
      <c r="X699" s="122">
        <v>0.16645052732999999</v>
      </c>
      <c r="Y699" s="122">
        <v>0</v>
      </c>
      <c r="Z699" s="122">
        <v>0</v>
      </c>
      <c r="AA699" s="122">
        <v>0</v>
      </c>
      <c r="AB699" s="122">
        <v>0</v>
      </c>
      <c r="AC699" s="122">
        <v>0</v>
      </c>
      <c r="AD699" s="122">
        <v>0</v>
      </c>
      <c r="AE699" s="122">
        <v>0</v>
      </c>
      <c r="AF699" s="122">
        <v>0</v>
      </c>
      <c r="AG699" s="122">
        <v>0</v>
      </c>
      <c r="AH699" s="122">
        <v>0</v>
      </c>
      <c r="AI699" s="122">
        <v>0</v>
      </c>
      <c r="AJ699" s="122">
        <v>0</v>
      </c>
      <c r="AK699" s="122">
        <v>0</v>
      </c>
      <c r="AL699" s="122">
        <v>0</v>
      </c>
    </row>
    <row r="700" spans="1:38" hidden="1" x14ac:dyDescent="0.25">
      <c r="A700" s="122" t="s">
        <v>1964</v>
      </c>
      <c r="B700" s="122">
        <v>1</v>
      </c>
      <c r="C700" s="122" t="s">
        <v>2149</v>
      </c>
      <c r="D700" s="122" t="s">
        <v>2111</v>
      </c>
      <c r="E700" s="122">
        <v>14</v>
      </c>
      <c r="F700" s="122">
        <v>0.20980920313859999</v>
      </c>
      <c r="G700" s="122">
        <v>0.31360155770420001</v>
      </c>
      <c r="H700" s="122">
        <v>0.32473250374969997</v>
      </c>
      <c r="I700" s="122">
        <v>0.2258047474638</v>
      </c>
      <c r="J700" s="122">
        <v>0.2407927337147</v>
      </c>
      <c r="K700" s="122">
        <v>0.26108652708820002</v>
      </c>
      <c r="L700" s="122">
        <v>0.2709148019289</v>
      </c>
      <c r="M700" s="122">
        <v>0.28183299546790003</v>
      </c>
      <c r="N700" s="122">
        <v>0.4280555543888</v>
      </c>
      <c r="O700" s="122">
        <v>0.41515411524169998</v>
      </c>
      <c r="P700" s="122">
        <v>0.41579306224489998</v>
      </c>
      <c r="Q700" s="122">
        <v>0.41384134412040002</v>
      </c>
      <c r="R700" s="122">
        <v>0.41244419393640003</v>
      </c>
      <c r="S700" s="122">
        <v>0.4500686865188</v>
      </c>
      <c r="T700" s="122">
        <v>0.49777577172199999</v>
      </c>
      <c r="U700" s="122">
        <v>0.48107987532770002</v>
      </c>
      <c r="V700" s="122">
        <v>0.51976107090989998</v>
      </c>
      <c r="W700" s="122">
        <v>0.34204874063599999</v>
      </c>
      <c r="X700" s="122">
        <v>0.33290105465999997</v>
      </c>
      <c r="Y700" s="122">
        <v>0.29313206079999998</v>
      </c>
      <c r="Z700" s="122">
        <v>0.78358058470439995</v>
      </c>
      <c r="AA700" s="122">
        <v>0.86588711932520002</v>
      </c>
      <c r="AB700" s="122">
        <v>0.86899902157260001</v>
      </c>
      <c r="AC700" s="122">
        <v>0.86190465544509998</v>
      </c>
      <c r="AD700" s="122">
        <v>0.84678057016590003</v>
      </c>
      <c r="AE700" s="122">
        <v>0.77427824795040001</v>
      </c>
      <c r="AF700" s="122">
        <v>0.68612436328670001</v>
      </c>
      <c r="AG700" s="122">
        <v>0.67767201576559999</v>
      </c>
      <c r="AH700" s="122">
        <v>0.68973472026820004</v>
      </c>
      <c r="AI700" s="122">
        <v>0.69232371210639998</v>
      </c>
      <c r="AJ700" s="122">
        <v>0.72983792499019995</v>
      </c>
      <c r="AK700" s="122">
        <v>0.60188987012570005</v>
      </c>
      <c r="AL700" s="122">
        <v>0</v>
      </c>
    </row>
    <row r="701" spans="1:38" hidden="1" x14ac:dyDescent="0.25">
      <c r="A701" s="122" t="s">
        <v>1964</v>
      </c>
      <c r="B701" s="122">
        <v>1</v>
      </c>
      <c r="C701" s="122" t="s">
        <v>2149</v>
      </c>
      <c r="D701" s="122" t="s">
        <v>2112</v>
      </c>
      <c r="E701" s="122">
        <v>14</v>
      </c>
      <c r="F701" s="122">
        <v>0</v>
      </c>
      <c r="G701" s="122">
        <v>0</v>
      </c>
      <c r="H701" s="122">
        <v>0</v>
      </c>
      <c r="I701" s="122">
        <v>0</v>
      </c>
      <c r="J701" s="122">
        <v>0</v>
      </c>
      <c r="K701" s="122">
        <v>0</v>
      </c>
      <c r="L701" s="122">
        <v>0</v>
      </c>
      <c r="M701" s="122">
        <v>0</v>
      </c>
      <c r="N701" s="122">
        <v>0</v>
      </c>
      <c r="O701" s="122">
        <v>0</v>
      </c>
      <c r="P701" s="122">
        <v>0</v>
      </c>
      <c r="Q701" s="122">
        <v>0</v>
      </c>
      <c r="R701" s="122">
        <v>0</v>
      </c>
      <c r="S701" s="122">
        <v>0</v>
      </c>
      <c r="T701" s="122">
        <v>0</v>
      </c>
      <c r="U701" s="122">
        <v>0</v>
      </c>
      <c r="V701" s="122">
        <v>0</v>
      </c>
      <c r="W701" s="122">
        <v>0</v>
      </c>
      <c r="X701" s="122">
        <v>0</v>
      </c>
      <c r="Y701" s="122">
        <v>0</v>
      </c>
      <c r="Z701" s="122">
        <v>0</v>
      </c>
      <c r="AA701" s="122">
        <v>0</v>
      </c>
      <c r="AB701" s="122">
        <v>0</v>
      </c>
      <c r="AC701" s="122">
        <v>0</v>
      </c>
      <c r="AD701" s="122">
        <v>0</v>
      </c>
      <c r="AE701" s="122">
        <v>0</v>
      </c>
      <c r="AF701" s="122">
        <v>0</v>
      </c>
      <c r="AG701" s="122">
        <v>0</v>
      </c>
      <c r="AH701" s="122">
        <v>0</v>
      </c>
      <c r="AI701" s="122">
        <v>0</v>
      </c>
      <c r="AJ701" s="122">
        <v>0</v>
      </c>
      <c r="AK701" s="122">
        <v>0</v>
      </c>
      <c r="AL701" s="122">
        <v>0</v>
      </c>
    </row>
    <row r="702" spans="1:38" hidden="1" x14ac:dyDescent="0.25">
      <c r="A702" s="122" t="s">
        <v>1964</v>
      </c>
      <c r="B702" s="122">
        <v>1</v>
      </c>
      <c r="C702" s="122" t="s">
        <v>2149</v>
      </c>
      <c r="D702" s="122" t="s">
        <v>2113</v>
      </c>
      <c r="E702" s="122">
        <v>14</v>
      </c>
      <c r="F702" s="122">
        <v>0.94414141412349994</v>
      </c>
      <c r="G702" s="122">
        <v>0.9408046731127</v>
      </c>
      <c r="H702" s="122">
        <v>0.97419751124919995</v>
      </c>
      <c r="I702" s="122">
        <v>1.0161213635873001</v>
      </c>
      <c r="J702" s="122">
        <v>1.0835673017159</v>
      </c>
      <c r="K702" s="122">
        <v>1.1748893718969</v>
      </c>
      <c r="L702" s="122">
        <v>1.0836592077155001</v>
      </c>
      <c r="M702" s="122">
        <v>1.1273319818717</v>
      </c>
      <c r="N702" s="122">
        <v>1.1414814783700999</v>
      </c>
      <c r="O702" s="122">
        <v>1.1070776406444001</v>
      </c>
      <c r="P702" s="122">
        <v>1.1087814993195999</v>
      </c>
      <c r="Q702" s="122">
        <v>1.1035769176543999</v>
      </c>
      <c r="R702" s="122">
        <v>1.0998511838303</v>
      </c>
      <c r="S702" s="122">
        <v>1.20018316405</v>
      </c>
      <c r="T702" s="122">
        <v>1.1614768006845999</v>
      </c>
      <c r="U702" s="122">
        <v>1.1225197090979</v>
      </c>
      <c r="V702" s="122">
        <v>1.2127758321230999</v>
      </c>
      <c r="W702" s="122">
        <v>1.0261462219079001</v>
      </c>
      <c r="X702" s="122">
        <v>0.99870316398000003</v>
      </c>
      <c r="Y702" s="122">
        <v>0.73283015200000001</v>
      </c>
      <c r="Z702" s="122">
        <v>1.4333238137235</v>
      </c>
      <c r="AA702" s="122">
        <v>1.4576467127057</v>
      </c>
      <c r="AB702" s="122">
        <v>1.4006359891363001</v>
      </c>
      <c r="AC702" s="122">
        <v>1.5329682865064</v>
      </c>
      <c r="AD702" s="122">
        <v>1.5718569991147999</v>
      </c>
      <c r="AE702" s="122">
        <v>1.3362243709152</v>
      </c>
      <c r="AF702" s="122">
        <v>1.3497919185184999</v>
      </c>
      <c r="AG702" s="122">
        <v>1.3856510122473</v>
      </c>
      <c r="AH702" s="122">
        <v>1.3085740908748</v>
      </c>
      <c r="AI702" s="122">
        <v>1.1595269765149001</v>
      </c>
      <c r="AJ702" s="122">
        <v>1.0543997683701001</v>
      </c>
      <c r="AK702" s="122">
        <v>1.1935211677738</v>
      </c>
      <c r="AL702" s="122">
        <v>0</v>
      </c>
    </row>
    <row r="703" spans="1:38" hidden="1" x14ac:dyDescent="0.25">
      <c r="A703" s="122" t="s">
        <v>1964</v>
      </c>
      <c r="B703" s="122">
        <v>1</v>
      </c>
      <c r="C703" s="122" t="s">
        <v>2149</v>
      </c>
      <c r="D703" s="122" t="s">
        <v>2114</v>
      </c>
      <c r="E703" s="122">
        <v>14</v>
      </c>
      <c r="F703" s="122">
        <v>0.1049046015693</v>
      </c>
      <c r="G703" s="122">
        <v>0.10453385256809999</v>
      </c>
      <c r="H703" s="122">
        <v>0.10824416791660001</v>
      </c>
      <c r="I703" s="122">
        <v>0.1129023737319</v>
      </c>
      <c r="J703" s="122">
        <v>0.1203963668573</v>
      </c>
      <c r="K703" s="122">
        <v>0.13054326354410001</v>
      </c>
      <c r="L703" s="122">
        <v>0.13545740096440001</v>
      </c>
      <c r="M703" s="122">
        <v>0.140916497734</v>
      </c>
      <c r="N703" s="122">
        <v>0.14268518479629999</v>
      </c>
      <c r="O703" s="122">
        <v>0.1383847050806</v>
      </c>
      <c r="P703" s="122">
        <v>0.138597687415</v>
      </c>
      <c r="Q703" s="122">
        <v>0.13794711470679999</v>
      </c>
      <c r="R703" s="122">
        <v>0.13748139797879999</v>
      </c>
      <c r="S703" s="122">
        <v>0.15002289550629999</v>
      </c>
      <c r="T703" s="122">
        <v>0.16592525724070001</v>
      </c>
      <c r="U703" s="122">
        <v>0.16035995844260001</v>
      </c>
      <c r="V703" s="122">
        <v>0.17325369030330001</v>
      </c>
      <c r="W703" s="122">
        <v>0.171024370318</v>
      </c>
      <c r="X703" s="122">
        <v>0.16645052732999999</v>
      </c>
      <c r="Y703" s="122">
        <v>0.14656603039999999</v>
      </c>
      <c r="Z703" s="122">
        <v>9.8068787100600005E-2</v>
      </c>
      <c r="AA703" s="122">
        <v>9.0580980538899999E-2</v>
      </c>
      <c r="AB703" s="122">
        <v>9.0256645507099997E-2</v>
      </c>
      <c r="AC703" s="122">
        <v>9.1126691342099997E-2</v>
      </c>
      <c r="AD703" s="122">
        <v>0.10410945965359999</v>
      </c>
      <c r="AE703" s="122">
        <v>9.3621507981600002E-2</v>
      </c>
      <c r="AF703" s="122">
        <v>9.7950762031999997E-2</v>
      </c>
      <c r="AG703" s="122">
        <v>9.3692531563599996E-2</v>
      </c>
      <c r="AH703" s="122">
        <v>8.6412072583699998E-2</v>
      </c>
      <c r="AI703" s="122">
        <v>8.8834115842400002E-2</v>
      </c>
      <c r="AJ703" s="122">
        <v>9.2645416386400004E-2</v>
      </c>
      <c r="AK703" s="122">
        <v>9.2179179895599997E-2</v>
      </c>
      <c r="AL703" s="122">
        <v>0</v>
      </c>
    </row>
    <row r="704" spans="1:38" hidden="1" x14ac:dyDescent="0.25">
      <c r="A704" s="122" t="s">
        <v>1964</v>
      </c>
      <c r="B704" s="122">
        <v>1</v>
      </c>
      <c r="C704" s="122" t="s">
        <v>2149</v>
      </c>
      <c r="D704" s="122" t="s">
        <v>2115</v>
      </c>
      <c r="E704" s="122">
        <v>14</v>
      </c>
      <c r="F704" s="122">
        <v>0.20980920313859999</v>
      </c>
      <c r="G704" s="122">
        <v>0.20906770513619999</v>
      </c>
      <c r="H704" s="122">
        <v>0.21648833583310001</v>
      </c>
      <c r="I704" s="122">
        <v>0.2258047474638</v>
      </c>
      <c r="J704" s="122">
        <v>0.2407927337147</v>
      </c>
      <c r="K704" s="122">
        <v>0.26108652708820002</v>
      </c>
      <c r="L704" s="122">
        <v>0.2709148019289</v>
      </c>
      <c r="M704" s="122">
        <v>0.28183299546790003</v>
      </c>
      <c r="N704" s="122">
        <v>0.28537036959250001</v>
      </c>
      <c r="O704" s="122">
        <v>0.27676941016110002</v>
      </c>
      <c r="P704" s="122">
        <v>0.27719537482989998</v>
      </c>
      <c r="Q704" s="122">
        <v>0.13794711470679999</v>
      </c>
      <c r="R704" s="122">
        <v>0.13748139797879999</v>
      </c>
      <c r="S704" s="122">
        <v>0.15002289550629999</v>
      </c>
      <c r="T704" s="122">
        <v>0.16592525724070001</v>
      </c>
      <c r="U704" s="122">
        <v>0.16035995844260001</v>
      </c>
      <c r="V704" s="122">
        <v>0.17325369030330001</v>
      </c>
      <c r="W704" s="122">
        <v>0.34204874063599999</v>
      </c>
      <c r="X704" s="122">
        <v>0.33290105465999997</v>
      </c>
      <c r="Y704" s="122">
        <v>0.29313206079999998</v>
      </c>
      <c r="Z704" s="122">
        <v>0</v>
      </c>
      <c r="AA704" s="122">
        <v>0</v>
      </c>
      <c r="AB704" s="122">
        <v>0</v>
      </c>
      <c r="AC704" s="122">
        <v>0</v>
      </c>
      <c r="AD704" s="122">
        <v>0</v>
      </c>
      <c r="AE704" s="122">
        <v>0</v>
      </c>
      <c r="AF704" s="122">
        <v>0</v>
      </c>
      <c r="AG704" s="122">
        <v>0</v>
      </c>
      <c r="AH704" s="122">
        <v>0</v>
      </c>
      <c r="AI704" s="122">
        <v>0</v>
      </c>
      <c r="AJ704" s="122">
        <v>0</v>
      </c>
      <c r="AK704" s="122">
        <v>0</v>
      </c>
      <c r="AL704" s="122">
        <v>0</v>
      </c>
    </row>
    <row r="705" spans="1:38" hidden="1" x14ac:dyDescent="0.25">
      <c r="A705" s="122" t="s">
        <v>1964</v>
      </c>
      <c r="B705" s="122">
        <v>1</v>
      </c>
      <c r="C705" s="122" t="s">
        <v>2149</v>
      </c>
      <c r="D705" s="122" t="s">
        <v>2116</v>
      </c>
      <c r="E705" s="122">
        <v>14</v>
      </c>
      <c r="F705" s="122">
        <v>1.0490460156928001</v>
      </c>
      <c r="G705" s="122">
        <v>1.0453385256808001</v>
      </c>
      <c r="H705" s="122">
        <v>0.97419751124919995</v>
      </c>
      <c r="I705" s="122">
        <v>1.0161213635873001</v>
      </c>
      <c r="J705" s="122">
        <v>0.96317093485859995</v>
      </c>
      <c r="K705" s="122">
        <v>1.0443461083528001</v>
      </c>
      <c r="L705" s="122">
        <v>1.0836592077155001</v>
      </c>
      <c r="M705" s="122">
        <v>1.1273319818717</v>
      </c>
      <c r="N705" s="122">
        <v>0.99879629357379995</v>
      </c>
      <c r="O705" s="122">
        <v>0.96869293556390001</v>
      </c>
      <c r="P705" s="122">
        <v>0.97018381190470004</v>
      </c>
      <c r="Q705" s="122">
        <v>0.96562980294760004</v>
      </c>
      <c r="R705" s="122">
        <v>0.82488838787270002</v>
      </c>
      <c r="S705" s="122">
        <v>0.90013737303749997</v>
      </c>
      <c r="T705" s="122">
        <v>0.99555154344399999</v>
      </c>
      <c r="U705" s="122">
        <v>1.1225197090979</v>
      </c>
      <c r="V705" s="122">
        <v>1.0395221418198</v>
      </c>
      <c r="W705" s="122">
        <v>0.68409748127189995</v>
      </c>
      <c r="X705" s="122">
        <v>0.66580210931999995</v>
      </c>
      <c r="Y705" s="122">
        <v>0.58626412159999997</v>
      </c>
      <c r="Z705" s="122">
        <v>0.83181983847509999</v>
      </c>
      <c r="AA705" s="122">
        <v>0.87209589829099998</v>
      </c>
      <c r="AB705" s="122">
        <v>0.82388132186499996</v>
      </c>
      <c r="AC705" s="122">
        <v>0.78134624822099996</v>
      </c>
      <c r="AD705" s="122">
        <v>0.7712486390219</v>
      </c>
      <c r="AE705" s="122">
        <v>0.71621269782889996</v>
      </c>
      <c r="AF705" s="122">
        <v>0.64923743654510002</v>
      </c>
      <c r="AG705" s="122">
        <v>0.60647010521860001</v>
      </c>
      <c r="AH705" s="122">
        <v>0.60907276119139997</v>
      </c>
      <c r="AI705" s="122">
        <v>0.63131957882180001</v>
      </c>
      <c r="AJ705" s="122">
        <v>0.54451313755899999</v>
      </c>
      <c r="AK705" s="122">
        <v>0.5939105472574</v>
      </c>
      <c r="AL705" s="122">
        <v>0</v>
      </c>
    </row>
    <row r="706" spans="1:38" hidden="1" x14ac:dyDescent="0.25">
      <c r="A706" s="122" t="s">
        <v>1964</v>
      </c>
      <c r="B706" s="122">
        <v>1</v>
      </c>
      <c r="C706" s="122" t="s">
        <v>2149</v>
      </c>
      <c r="D706" s="122" t="s">
        <v>2138</v>
      </c>
      <c r="E706" s="122">
        <v>14</v>
      </c>
      <c r="F706" s="122">
        <v>0.1049046015693</v>
      </c>
      <c r="G706" s="122">
        <v>0.10453385256809999</v>
      </c>
      <c r="H706" s="122">
        <v>0.10824416791660001</v>
      </c>
      <c r="I706" s="122">
        <v>0.1129023737319</v>
      </c>
      <c r="J706" s="122">
        <v>0.1203963668573</v>
      </c>
      <c r="K706" s="122">
        <v>0.13054326354410001</v>
      </c>
      <c r="L706" s="122">
        <v>0.13545740096440001</v>
      </c>
      <c r="M706" s="122">
        <v>0.140916497734</v>
      </c>
      <c r="N706" s="122">
        <v>0.14268518479629999</v>
      </c>
      <c r="O706" s="122">
        <v>0.1383847050806</v>
      </c>
      <c r="P706" s="122">
        <v>0.138597687415</v>
      </c>
      <c r="Q706" s="122">
        <v>0.13794711470679999</v>
      </c>
      <c r="R706" s="122">
        <v>0.13748139797879999</v>
      </c>
      <c r="S706" s="122">
        <v>0.15002289550629999</v>
      </c>
      <c r="T706" s="122">
        <v>0.16592525724070001</v>
      </c>
      <c r="U706" s="122">
        <v>0.16035995844260001</v>
      </c>
      <c r="V706" s="122">
        <v>0.17325369030330001</v>
      </c>
      <c r="W706" s="122">
        <v>0.171024370318</v>
      </c>
      <c r="X706" s="122">
        <v>0.16645052732999999</v>
      </c>
      <c r="Y706" s="122">
        <v>0.14656603039999999</v>
      </c>
      <c r="Z706" s="122">
        <v>6.2279604124999997E-3</v>
      </c>
      <c r="AA706" s="122">
        <v>1.0967617494099999E-2</v>
      </c>
      <c r="AB706" s="122">
        <v>4.2408683827000002E-3</v>
      </c>
      <c r="AC706" s="122">
        <v>3.4646806156000002E-3</v>
      </c>
      <c r="AD706" s="122">
        <v>3.1320214792999999E-3</v>
      </c>
      <c r="AE706" s="122">
        <v>2.2563883614E-3</v>
      </c>
      <c r="AF706" s="122">
        <v>2.0239206515999999E-3</v>
      </c>
      <c r="AG706" s="122">
        <v>2.4199795118999999E-3</v>
      </c>
      <c r="AH706" s="122">
        <v>0</v>
      </c>
      <c r="AI706" s="122">
        <v>0</v>
      </c>
      <c r="AJ706" s="122">
        <v>0</v>
      </c>
      <c r="AK706" s="122">
        <v>0</v>
      </c>
      <c r="AL706" s="122">
        <v>0</v>
      </c>
    </row>
    <row r="707" spans="1:38" hidden="1" x14ac:dyDescent="0.25">
      <c r="A707" s="122" t="s">
        <v>1964</v>
      </c>
      <c r="B707" s="122">
        <v>1</v>
      </c>
      <c r="C707" s="122" t="s">
        <v>2149</v>
      </c>
      <c r="D707" s="122" t="s">
        <v>2117</v>
      </c>
      <c r="E707" s="122">
        <v>14</v>
      </c>
      <c r="F707" s="122">
        <v>0</v>
      </c>
      <c r="G707" s="122">
        <v>0</v>
      </c>
      <c r="H707" s="122">
        <v>0</v>
      </c>
      <c r="I707" s="122">
        <v>0</v>
      </c>
      <c r="J707" s="122">
        <v>0</v>
      </c>
      <c r="K707" s="122">
        <v>0</v>
      </c>
      <c r="L707" s="122">
        <v>0</v>
      </c>
      <c r="M707" s="122">
        <v>0</v>
      </c>
      <c r="N707" s="122">
        <v>0</v>
      </c>
      <c r="O707" s="122">
        <v>0</v>
      </c>
      <c r="P707" s="122">
        <v>0</v>
      </c>
      <c r="Q707" s="122">
        <v>0</v>
      </c>
      <c r="R707" s="122">
        <v>0</v>
      </c>
      <c r="S707" s="122">
        <v>0</v>
      </c>
      <c r="T707" s="122">
        <v>0</v>
      </c>
      <c r="U707" s="122">
        <v>0</v>
      </c>
      <c r="V707" s="122">
        <v>0</v>
      </c>
      <c r="W707" s="122">
        <v>0</v>
      </c>
      <c r="X707" s="122">
        <v>0</v>
      </c>
      <c r="Y707" s="122">
        <v>0</v>
      </c>
      <c r="Z707" s="122">
        <v>0</v>
      </c>
      <c r="AA707" s="122">
        <v>0</v>
      </c>
      <c r="AB707" s="122">
        <v>0</v>
      </c>
      <c r="AC707" s="122">
        <v>0</v>
      </c>
      <c r="AD707" s="122">
        <v>0</v>
      </c>
      <c r="AE707" s="122">
        <v>0</v>
      </c>
      <c r="AF707" s="122">
        <v>0</v>
      </c>
      <c r="AG707" s="122">
        <v>0</v>
      </c>
      <c r="AH707" s="122">
        <v>0</v>
      </c>
      <c r="AI707" s="122">
        <v>0</v>
      </c>
      <c r="AJ707" s="122">
        <v>0</v>
      </c>
      <c r="AK707" s="122">
        <v>0</v>
      </c>
      <c r="AL707" s="122">
        <v>0</v>
      </c>
    </row>
    <row r="708" spans="1:38" hidden="1" x14ac:dyDescent="0.25">
      <c r="A708" s="122" t="s">
        <v>1964</v>
      </c>
      <c r="B708" s="122">
        <v>1</v>
      </c>
      <c r="C708" s="122" t="s">
        <v>2149</v>
      </c>
      <c r="D708" s="122" t="s">
        <v>2118</v>
      </c>
      <c r="E708" s="122">
        <v>14</v>
      </c>
      <c r="F708" s="122">
        <v>0</v>
      </c>
      <c r="G708" s="122">
        <v>0</v>
      </c>
      <c r="H708" s="122">
        <v>0</v>
      </c>
      <c r="I708" s="122">
        <v>0</v>
      </c>
      <c r="J708" s="122">
        <v>0</v>
      </c>
      <c r="K708" s="122">
        <v>0</v>
      </c>
      <c r="L708" s="122">
        <v>0</v>
      </c>
      <c r="M708" s="122">
        <v>0</v>
      </c>
      <c r="N708" s="122">
        <v>0</v>
      </c>
      <c r="O708" s="122">
        <v>0.1383847050806</v>
      </c>
      <c r="P708" s="122">
        <v>0.138597687415</v>
      </c>
      <c r="Q708" s="122">
        <v>0.13794711470679999</v>
      </c>
      <c r="R708" s="122">
        <v>0</v>
      </c>
      <c r="S708" s="122">
        <v>0</v>
      </c>
      <c r="T708" s="122">
        <v>0</v>
      </c>
      <c r="U708" s="122">
        <v>0</v>
      </c>
      <c r="V708" s="122">
        <v>0</v>
      </c>
      <c r="W708" s="122">
        <v>0</v>
      </c>
      <c r="X708" s="122">
        <v>0</v>
      </c>
      <c r="Y708" s="122">
        <v>0</v>
      </c>
      <c r="Z708" s="122">
        <v>0</v>
      </c>
      <c r="AA708" s="122">
        <v>0</v>
      </c>
      <c r="AB708" s="122">
        <v>0</v>
      </c>
      <c r="AC708" s="122">
        <v>0</v>
      </c>
      <c r="AD708" s="122">
        <v>0</v>
      </c>
      <c r="AE708" s="122">
        <v>0</v>
      </c>
      <c r="AF708" s="122">
        <v>0</v>
      </c>
      <c r="AG708" s="122">
        <v>0</v>
      </c>
      <c r="AH708" s="122">
        <v>0</v>
      </c>
      <c r="AI708" s="122">
        <v>0</v>
      </c>
      <c r="AJ708" s="122">
        <v>0</v>
      </c>
      <c r="AK708" s="122">
        <v>0</v>
      </c>
      <c r="AL708" s="122">
        <v>0</v>
      </c>
    </row>
    <row r="709" spans="1:38" hidden="1" x14ac:dyDescent="0.25">
      <c r="A709" s="122" t="s">
        <v>1964</v>
      </c>
      <c r="B709" s="122">
        <v>1</v>
      </c>
      <c r="C709" s="122" t="s">
        <v>2149</v>
      </c>
      <c r="D709" s="122" t="s">
        <v>2119</v>
      </c>
      <c r="E709" s="122">
        <v>14</v>
      </c>
      <c r="F709" s="122">
        <v>0.20980920313859999</v>
      </c>
      <c r="G709" s="122">
        <v>0.20906770513619999</v>
      </c>
      <c r="H709" s="122">
        <v>0.21648833583310001</v>
      </c>
      <c r="I709" s="122">
        <v>0.2258047474638</v>
      </c>
      <c r="J709" s="122">
        <v>0.2407927337147</v>
      </c>
      <c r="K709" s="122">
        <v>0.26108652708820002</v>
      </c>
      <c r="L709" s="122">
        <v>0.2709148019289</v>
      </c>
      <c r="M709" s="122">
        <v>0.28183299546790003</v>
      </c>
      <c r="N709" s="122">
        <v>0.28537036959250001</v>
      </c>
      <c r="O709" s="122">
        <v>0.27676941016110002</v>
      </c>
      <c r="P709" s="122">
        <v>0.27719537482989998</v>
      </c>
      <c r="Q709" s="122">
        <v>0.27589422941359998</v>
      </c>
      <c r="R709" s="122">
        <v>0.13748139797879999</v>
      </c>
      <c r="S709" s="122">
        <v>0.15002289550629999</v>
      </c>
      <c r="T709" s="122">
        <v>0.16592525724070001</v>
      </c>
      <c r="U709" s="122">
        <v>0.16035995844260001</v>
      </c>
      <c r="V709" s="122">
        <v>0.17325369030330001</v>
      </c>
      <c r="W709" s="122">
        <v>0.171024370318</v>
      </c>
      <c r="X709" s="122">
        <v>0.16645052732999999</v>
      </c>
      <c r="Y709" s="122">
        <v>0.14656603039999999</v>
      </c>
      <c r="Z709" s="122">
        <v>0.1149188232481</v>
      </c>
      <c r="AA709" s="122">
        <v>0.1529052463619</v>
      </c>
      <c r="AB709" s="122">
        <v>0.1564791366627</v>
      </c>
      <c r="AC709" s="122">
        <v>0.1753174220614</v>
      </c>
      <c r="AD709" s="122">
        <v>0.1854264187064</v>
      </c>
      <c r="AE709" s="122">
        <v>0.1733595156479</v>
      </c>
      <c r="AF709" s="122">
        <v>0.14018015739420001</v>
      </c>
      <c r="AG709" s="122">
        <v>0.17028418489620001</v>
      </c>
      <c r="AH709" s="122">
        <v>0.17479663553319999</v>
      </c>
      <c r="AI709" s="122">
        <v>0.16257078084490001</v>
      </c>
      <c r="AJ709" s="122">
        <v>0.12385070761729999</v>
      </c>
      <c r="AK709" s="122">
        <v>0.1314277157898</v>
      </c>
      <c r="AL709" s="122">
        <v>0</v>
      </c>
    </row>
    <row r="710" spans="1:38" hidden="1" x14ac:dyDescent="0.25">
      <c r="A710" s="122" t="s">
        <v>1964</v>
      </c>
      <c r="B710" s="122">
        <v>1</v>
      </c>
      <c r="C710" s="122" t="s">
        <v>2149</v>
      </c>
      <c r="D710" s="122" t="s">
        <v>2120</v>
      </c>
      <c r="E710" s="122">
        <v>14</v>
      </c>
      <c r="F710" s="122">
        <v>0.1049046015693</v>
      </c>
      <c r="G710" s="122">
        <v>0.10453385256809999</v>
      </c>
      <c r="H710" s="122">
        <v>0.10824416791660001</v>
      </c>
      <c r="I710" s="122">
        <v>0.1129023737319</v>
      </c>
      <c r="J710" s="122">
        <v>0.1203963668573</v>
      </c>
      <c r="K710" s="122">
        <v>0.13054326354410001</v>
      </c>
      <c r="L710" s="122">
        <v>0.13545740096440001</v>
      </c>
      <c r="M710" s="122">
        <v>0.140916497734</v>
      </c>
      <c r="N710" s="122">
        <v>0.14268518479629999</v>
      </c>
      <c r="O710" s="122">
        <v>0.1383847050806</v>
      </c>
      <c r="P710" s="122">
        <v>0.138597687415</v>
      </c>
      <c r="Q710" s="122">
        <v>0.13794711470679999</v>
      </c>
      <c r="R710" s="122">
        <v>0.13748139797879999</v>
      </c>
      <c r="S710" s="122">
        <v>0.15002289550629999</v>
      </c>
      <c r="T710" s="122">
        <v>0.16592525724070001</v>
      </c>
      <c r="U710" s="122">
        <v>0.16035995844260001</v>
      </c>
      <c r="V710" s="122">
        <v>0.17325369030330001</v>
      </c>
      <c r="W710" s="122">
        <v>0.171024370318</v>
      </c>
      <c r="X710" s="122">
        <v>0.33290105465999997</v>
      </c>
      <c r="Y710" s="122">
        <v>0.29313206079999998</v>
      </c>
      <c r="Z710" s="122">
        <v>0.13297582270909999</v>
      </c>
      <c r="AA710" s="122">
        <v>0.12610293916580001</v>
      </c>
      <c r="AB710" s="122">
        <v>0.1180243598116</v>
      </c>
      <c r="AC710" s="122">
        <v>0.1222867272524</v>
      </c>
      <c r="AD710" s="122">
        <v>0.1168887033485</v>
      </c>
      <c r="AE710" s="122">
        <v>8.3765504611800004E-2</v>
      </c>
      <c r="AF710" s="122">
        <v>0.1135018200141</v>
      </c>
      <c r="AG710" s="122">
        <v>0.1135853424159</v>
      </c>
      <c r="AH710" s="122">
        <v>9.4805918421699997E-2</v>
      </c>
      <c r="AI710" s="122">
        <v>9.3483689454900001E-2</v>
      </c>
      <c r="AJ710" s="122">
        <v>0.1001878894782</v>
      </c>
      <c r="AK710" s="122">
        <v>0.1010255735883</v>
      </c>
      <c r="AL710" s="122">
        <v>0</v>
      </c>
    </row>
    <row r="711" spans="1:38" hidden="1" x14ac:dyDescent="0.25">
      <c r="A711" s="122" t="s">
        <v>1964</v>
      </c>
      <c r="B711" s="122">
        <v>1</v>
      </c>
      <c r="C711" s="122" t="s">
        <v>2149</v>
      </c>
      <c r="D711" s="122" t="s">
        <v>2121</v>
      </c>
      <c r="E711" s="122">
        <v>14</v>
      </c>
      <c r="F711" s="122">
        <v>0.83923681255420002</v>
      </c>
      <c r="G711" s="122">
        <v>0.73173696797660004</v>
      </c>
      <c r="H711" s="122">
        <v>0.75770917541600002</v>
      </c>
      <c r="I711" s="122">
        <v>0.79031661612339998</v>
      </c>
      <c r="J711" s="122">
        <v>0.72237820114399998</v>
      </c>
      <c r="K711" s="122">
        <v>0.78325958126460005</v>
      </c>
      <c r="L711" s="122">
        <v>0.94820180675099996</v>
      </c>
      <c r="M711" s="122">
        <v>0.98641548413769997</v>
      </c>
      <c r="N711" s="122">
        <v>0.99879629357379995</v>
      </c>
      <c r="O711" s="122">
        <v>0.96869293556390001</v>
      </c>
      <c r="P711" s="122">
        <v>0.97018381190470004</v>
      </c>
      <c r="Q711" s="122">
        <v>0.82768268824080005</v>
      </c>
      <c r="R711" s="122">
        <v>0.68740698989390003</v>
      </c>
      <c r="S711" s="122">
        <v>0.75011447753130001</v>
      </c>
      <c r="T711" s="122">
        <v>0.82962628620330003</v>
      </c>
      <c r="U711" s="122">
        <v>0.80179979221279996</v>
      </c>
      <c r="V711" s="122">
        <v>0.8662684515165</v>
      </c>
      <c r="W711" s="122">
        <v>0.85512185158989995</v>
      </c>
      <c r="X711" s="122">
        <v>0.83225263665000004</v>
      </c>
      <c r="Y711" s="122">
        <v>0.73283015200000001</v>
      </c>
      <c r="Z711" s="122">
        <v>0.92215757890719996</v>
      </c>
      <c r="AA711" s="122">
        <v>0.9338551712773</v>
      </c>
      <c r="AB711" s="122">
        <v>0.96731480144990001</v>
      </c>
      <c r="AC711" s="122">
        <v>0.93358761416729996</v>
      </c>
      <c r="AD711" s="122">
        <v>1.0327434116422001</v>
      </c>
      <c r="AE711" s="122">
        <v>0.99654724258920002</v>
      </c>
      <c r="AF711" s="122">
        <v>0.92447563022830004</v>
      </c>
      <c r="AG711" s="122">
        <v>0.91468236002329995</v>
      </c>
      <c r="AH711" s="122">
        <v>0.89825277650669999</v>
      </c>
      <c r="AI711" s="122">
        <v>0.9911485547983</v>
      </c>
      <c r="AJ711" s="122">
        <v>0.96783093568610001</v>
      </c>
      <c r="AK711" s="122">
        <v>1.0136268913394999</v>
      </c>
      <c r="AL711" s="122">
        <v>0</v>
      </c>
    </row>
    <row r="712" spans="1:38" hidden="1" x14ac:dyDescent="0.25">
      <c r="A712" s="122" t="s">
        <v>1964</v>
      </c>
      <c r="B712" s="122">
        <v>1</v>
      </c>
      <c r="C712" s="122" t="s">
        <v>2149</v>
      </c>
      <c r="D712" s="122" t="s">
        <v>2139</v>
      </c>
      <c r="E712" s="122">
        <v>14</v>
      </c>
      <c r="F712" s="122">
        <v>0</v>
      </c>
      <c r="G712" s="122">
        <v>0</v>
      </c>
      <c r="H712" s="122">
        <v>0</v>
      </c>
      <c r="I712" s="122">
        <v>0</v>
      </c>
      <c r="J712" s="122">
        <v>0</v>
      </c>
      <c r="K712" s="122">
        <v>0</v>
      </c>
      <c r="L712" s="122">
        <v>0</v>
      </c>
      <c r="M712" s="122">
        <v>0</v>
      </c>
      <c r="N712" s="122">
        <v>0</v>
      </c>
      <c r="O712" s="122">
        <v>0</v>
      </c>
      <c r="P712" s="122">
        <v>0</v>
      </c>
      <c r="Q712" s="122">
        <v>0</v>
      </c>
      <c r="R712" s="122">
        <v>0</v>
      </c>
      <c r="S712" s="122">
        <v>0</v>
      </c>
      <c r="T712" s="122">
        <v>0</v>
      </c>
      <c r="U712" s="122">
        <v>0</v>
      </c>
      <c r="V712" s="122">
        <v>0</v>
      </c>
      <c r="W712" s="122">
        <v>0</v>
      </c>
      <c r="X712" s="122">
        <v>0</v>
      </c>
      <c r="Y712" s="122">
        <v>0</v>
      </c>
      <c r="Z712" s="122">
        <v>0</v>
      </c>
      <c r="AA712" s="122">
        <v>0</v>
      </c>
      <c r="AB712" s="122">
        <v>0</v>
      </c>
      <c r="AC712" s="122">
        <v>0</v>
      </c>
      <c r="AD712" s="122">
        <v>0</v>
      </c>
      <c r="AE712" s="122">
        <v>0</v>
      </c>
      <c r="AF712" s="122">
        <v>0</v>
      </c>
      <c r="AG712" s="122">
        <v>0</v>
      </c>
      <c r="AH712" s="122">
        <v>0</v>
      </c>
      <c r="AI712" s="122">
        <v>0</v>
      </c>
      <c r="AJ712" s="122">
        <v>0</v>
      </c>
      <c r="AK712" s="122">
        <v>0</v>
      </c>
      <c r="AL712" s="122">
        <v>0</v>
      </c>
    </row>
    <row r="713" spans="1:38" hidden="1" x14ac:dyDescent="0.25">
      <c r="A713" s="122" t="s">
        <v>1964</v>
      </c>
      <c r="B713" s="122">
        <v>1</v>
      </c>
      <c r="C713" s="122" t="s">
        <v>2149</v>
      </c>
      <c r="D713" s="122" t="s">
        <v>2122</v>
      </c>
      <c r="E713" s="122">
        <v>14</v>
      </c>
      <c r="F713" s="122">
        <v>0.31471380470780003</v>
      </c>
      <c r="G713" s="122">
        <v>0.31360155770420001</v>
      </c>
      <c r="H713" s="122">
        <v>0.32473250374969997</v>
      </c>
      <c r="I713" s="122">
        <v>0.33870712119579999</v>
      </c>
      <c r="J713" s="122">
        <v>0.36118910057199999</v>
      </c>
      <c r="K713" s="122">
        <v>0.39162979063230002</v>
      </c>
      <c r="L713" s="122">
        <v>0.40637220289330001</v>
      </c>
      <c r="M713" s="122">
        <v>0.42274949320189997</v>
      </c>
      <c r="N713" s="122">
        <v>0.4280555543888</v>
      </c>
      <c r="O713" s="122">
        <v>0.41515411524169998</v>
      </c>
      <c r="P713" s="122">
        <v>0.41579306224489998</v>
      </c>
      <c r="Q713" s="122">
        <v>0.41384134412040002</v>
      </c>
      <c r="R713" s="122">
        <v>0.41244419393640003</v>
      </c>
      <c r="S713" s="122">
        <v>0.30004579101250001</v>
      </c>
      <c r="T713" s="122">
        <v>0.33185051448129999</v>
      </c>
      <c r="U713" s="122">
        <v>0.32071991688509999</v>
      </c>
      <c r="V713" s="122">
        <v>0.34650738060660002</v>
      </c>
      <c r="W713" s="122">
        <v>0.34204874063599999</v>
      </c>
      <c r="X713" s="122">
        <v>0.33290105465999997</v>
      </c>
      <c r="Y713" s="122">
        <v>0.14656603039999999</v>
      </c>
      <c r="Z713" s="122">
        <v>0.42197287166359998</v>
      </c>
      <c r="AA713" s="122">
        <v>0.49961411035800002</v>
      </c>
      <c r="AB713" s="122">
        <v>0.50069495724419999</v>
      </c>
      <c r="AC713" s="122">
        <v>0.60929928301269998</v>
      </c>
      <c r="AD713" s="122">
        <v>0.51567496381559996</v>
      </c>
      <c r="AE713" s="122">
        <v>0.465704808799</v>
      </c>
      <c r="AF713" s="122">
        <v>0.39890631700500001</v>
      </c>
      <c r="AG713" s="122">
        <v>0.44566481991099999</v>
      </c>
      <c r="AH713" s="122">
        <v>0.42465944794010002</v>
      </c>
      <c r="AI713" s="122">
        <v>0.44123108584819998</v>
      </c>
      <c r="AJ713" s="122">
        <v>0.3502427378745</v>
      </c>
      <c r="AK713" s="122">
        <v>0.34657026795110002</v>
      </c>
      <c r="AL713" s="122">
        <v>0</v>
      </c>
    </row>
    <row r="714" spans="1:38" hidden="1" x14ac:dyDescent="0.25">
      <c r="A714" s="122" t="s">
        <v>1964</v>
      </c>
      <c r="B714" s="122">
        <v>1</v>
      </c>
      <c r="C714" s="122" t="s">
        <v>2149</v>
      </c>
      <c r="D714" s="122" t="s">
        <v>2123</v>
      </c>
      <c r="E714" s="122">
        <v>14</v>
      </c>
      <c r="F714" s="122">
        <v>0.52452300784640005</v>
      </c>
      <c r="G714" s="122">
        <v>0.52266926284040005</v>
      </c>
      <c r="H714" s="122">
        <v>0.54122083958290002</v>
      </c>
      <c r="I714" s="122">
        <v>0.56451186865960001</v>
      </c>
      <c r="J714" s="122">
        <v>0.60198183428660001</v>
      </c>
      <c r="K714" s="122">
        <v>0.65271631772049998</v>
      </c>
      <c r="L714" s="122">
        <v>0.67728700482219995</v>
      </c>
      <c r="M714" s="122">
        <v>0.7045824886698</v>
      </c>
      <c r="N714" s="122">
        <v>0.7134259239813</v>
      </c>
      <c r="O714" s="122">
        <v>0.6919235254028</v>
      </c>
      <c r="P714" s="122">
        <v>0.69298843707479996</v>
      </c>
      <c r="Q714" s="122">
        <v>0.68973557353399995</v>
      </c>
      <c r="R714" s="122">
        <v>0.68740698989390003</v>
      </c>
      <c r="S714" s="122">
        <v>0.4500686865188</v>
      </c>
      <c r="T714" s="122">
        <v>0.49777577172199999</v>
      </c>
      <c r="U714" s="122">
        <v>0.48107987532770002</v>
      </c>
      <c r="V714" s="122">
        <v>0.51976107090989998</v>
      </c>
      <c r="W714" s="122">
        <v>0.51307311095389996</v>
      </c>
      <c r="X714" s="122">
        <v>0.49935158199000002</v>
      </c>
      <c r="Y714" s="122">
        <v>0.29313206079999998</v>
      </c>
      <c r="Z714" s="122">
        <v>0.42041044938979999</v>
      </c>
      <c r="AA714" s="122">
        <v>0.42710275659469998</v>
      </c>
      <c r="AB714" s="122">
        <v>0.42991689576859998</v>
      </c>
      <c r="AC714" s="122">
        <v>0.3823198983019</v>
      </c>
      <c r="AD714" s="122">
        <v>0.36928339481569999</v>
      </c>
      <c r="AE714" s="122">
        <v>0.36058401293010001</v>
      </c>
      <c r="AF714" s="122">
        <v>0.43767641105249999</v>
      </c>
      <c r="AG714" s="122">
        <v>0.44116440278699998</v>
      </c>
      <c r="AH714" s="122">
        <v>0.4963013504828</v>
      </c>
      <c r="AI714" s="122">
        <v>0.43613993121619998</v>
      </c>
      <c r="AJ714" s="122">
        <v>0.33962706269249998</v>
      </c>
      <c r="AK714" s="122">
        <v>0.3579115136555</v>
      </c>
      <c r="AL714" s="122">
        <v>0</v>
      </c>
    </row>
    <row r="715" spans="1:38" hidden="1" x14ac:dyDescent="0.25">
      <c r="A715" s="122" t="s">
        <v>1964</v>
      </c>
      <c r="B715" s="122">
        <v>1</v>
      </c>
      <c r="C715" s="122" t="s">
        <v>2149</v>
      </c>
      <c r="D715" s="122" t="s">
        <v>2140</v>
      </c>
      <c r="E715" s="122">
        <v>14</v>
      </c>
      <c r="F715" s="122">
        <v>0</v>
      </c>
      <c r="G715" s="122">
        <v>0</v>
      </c>
      <c r="H715" s="122">
        <v>0</v>
      </c>
      <c r="I715" s="122">
        <v>0</v>
      </c>
      <c r="J715" s="122">
        <v>0</v>
      </c>
      <c r="K715" s="122">
        <v>0</v>
      </c>
      <c r="L715" s="122">
        <v>0</v>
      </c>
      <c r="M715" s="122">
        <v>0</v>
      </c>
      <c r="N715" s="122">
        <v>0</v>
      </c>
      <c r="O715" s="122">
        <v>0</v>
      </c>
      <c r="P715" s="122">
        <v>0</v>
      </c>
      <c r="Q715" s="122">
        <v>0</v>
      </c>
      <c r="R715" s="122">
        <v>0</v>
      </c>
      <c r="S715" s="122">
        <v>0</v>
      </c>
      <c r="T715" s="122">
        <v>0</v>
      </c>
      <c r="U715" s="122">
        <v>0</v>
      </c>
      <c r="V715" s="122">
        <v>0</v>
      </c>
      <c r="W715" s="122">
        <v>0</v>
      </c>
      <c r="X715" s="122">
        <v>0</v>
      </c>
      <c r="Y715" s="122">
        <v>0</v>
      </c>
      <c r="Z715" s="122">
        <v>0</v>
      </c>
      <c r="AA715" s="122">
        <v>0</v>
      </c>
      <c r="AB715" s="122">
        <v>0</v>
      </c>
      <c r="AC715" s="122">
        <v>0</v>
      </c>
      <c r="AD715" s="122">
        <v>0</v>
      </c>
      <c r="AE715" s="122">
        <v>0</v>
      </c>
      <c r="AF715" s="122">
        <v>0</v>
      </c>
      <c r="AG715" s="122">
        <v>0</v>
      </c>
      <c r="AH715" s="122">
        <v>0</v>
      </c>
      <c r="AI715" s="122">
        <v>0</v>
      </c>
      <c r="AJ715" s="122">
        <v>0</v>
      </c>
      <c r="AK715" s="122">
        <v>0</v>
      </c>
      <c r="AL715" s="122">
        <v>0</v>
      </c>
    </row>
    <row r="716" spans="1:38" hidden="1" x14ac:dyDescent="0.25">
      <c r="A716" s="122" t="s">
        <v>1964</v>
      </c>
      <c r="B716" s="122">
        <v>1</v>
      </c>
      <c r="C716" s="122" t="s">
        <v>2149</v>
      </c>
      <c r="D716" s="122" t="s">
        <v>2124</v>
      </c>
      <c r="E716" s="122">
        <v>14</v>
      </c>
      <c r="F716" s="122">
        <v>0</v>
      </c>
      <c r="G716" s="122">
        <v>0</v>
      </c>
      <c r="H716" s="122">
        <v>0</v>
      </c>
      <c r="I716" s="122">
        <v>0</v>
      </c>
      <c r="J716" s="122">
        <v>0</v>
      </c>
      <c r="K716" s="122">
        <v>0</v>
      </c>
      <c r="L716" s="122">
        <v>0</v>
      </c>
      <c r="M716" s="122">
        <v>0</v>
      </c>
      <c r="N716" s="122">
        <v>0</v>
      </c>
      <c r="O716" s="122">
        <v>0</v>
      </c>
      <c r="P716" s="122">
        <v>0</v>
      </c>
      <c r="Q716" s="122">
        <v>0</v>
      </c>
      <c r="R716" s="122">
        <v>0</v>
      </c>
      <c r="S716" s="122">
        <v>0</v>
      </c>
      <c r="T716" s="122">
        <v>0</v>
      </c>
      <c r="U716" s="122">
        <v>0</v>
      </c>
      <c r="V716" s="122">
        <v>0</v>
      </c>
      <c r="W716" s="122">
        <v>0</v>
      </c>
      <c r="X716" s="122">
        <v>0</v>
      </c>
      <c r="Y716" s="122">
        <v>0</v>
      </c>
      <c r="Z716" s="122">
        <v>0</v>
      </c>
      <c r="AA716" s="122">
        <v>0</v>
      </c>
      <c r="AB716" s="122">
        <v>0</v>
      </c>
      <c r="AC716" s="122">
        <v>0</v>
      </c>
      <c r="AD716" s="122">
        <v>0</v>
      </c>
      <c r="AE716" s="122">
        <v>0</v>
      </c>
      <c r="AF716" s="122">
        <v>0</v>
      </c>
      <c r="AG716" s="122">
        <v>0</v>
      </c>
      <c r="AH716" s="122">
        <v>0</v>
      </c>
      <c r="AI716" s="122">
        <v>0</v>
      </c>
      <c r="AJ716" s="122">
        <v>0</v>
      </c>
      <c r="AK716" s="122">
        <v>0</v>
      </c>
      <c r="AL716" s="122">
        <v>0</v>
      </c>
    </row>
    <row r="717" spans="1:38" hidden="1" x14ac:dyDescent="0.25">
      <c r="A717" s="122" t="s">
        <v>1964</v>
      </c>
      <c r="B717" s="122">
        <v>1</v>
      </c>
      <c r="C717" s="122" t="s">
        <v>2149</v>
      </c>
      <c r="D717" s="122" t="s">
        <v>2125</v>
      </c>
      <c r="E717" s="122">
        <v>14</v>
      </c>
      <c r="F717" s="122">
        <v>0.19498926715270001</v>
      </c>
      <c r="G717" s="122">
        <v>0.1934637167346</v>
      </c>
      <c r="H717" s="122">
        <v>0.30732195802590001</v>
      </c>
      <c r="I717" s="122">
        <v>0.31776808909819998</v>
      </c>
      <c r="J717" s="122">
        <v>0.34979958865150002</v>
      </c>
      <c r="K717" s="122">
        <v>0.24806146215149999</v>
      </c>
      <c r="L717" s="122">
        <v>0.25917142637930002</v>
      </c>
      <c r="M717" s="122">
        <v>0.2685170713867</v>
      </c>
      <c r="N717" s="122">
        <v>0.41366403877109997</v>
      </c>
      <c r="O717" s="122">
        <v>0.39937889695209999</v>
      </c>
      <c r="P717" s="122">
        <v>0.39920189652560001</v>
      </c>
      <c r="Q717" s="122">
        <v>0.39864366637069998</v>
      </c>
      <c r="R717" s="122">
        <v>0.39821028059219998</v>
      </c>
      <c r="S717" s="122">
        <v>0.43355983334530002</v>
      </c>
      <c r="T717" s="122">
        <v>0.48041404235410001</v>
      </c>
      <c r="U717" s="122">
        <v>0.46308400649319997</v>
      </c>
      <c r="V717" s="122">
        <v>0.32781962800600001</v>
      </c>
      <c r="W717" s="122">
        <v>0.49520019151200001</v>
      </c>
      <c r="X717" s="122">
        <v>0.4823602851689</v>
      </c>
      <c r="Y717" s="122">
        <v>0.42125995475560002</v>
      </c>
      <c r="Z717" s="122">
        <v>3.8359383592299998E-2</v>
      </c>
      <c r="AA717" s="122">
        <v>3.8291672061899998E-2</v>
      </c>
      <c r="AB717" s="122">
        <v>3.0161309770200002E-2</v>
      </c>
      <c r="AC717" s="122">
        <v>2.4319512466999999E-2</v>
      </c>
      <c r="AD717" s="122">
        <v>1.6589032093499999E-2</v>
      </c>
      <c r="AE717" s="122">
        <v>9.6336282901999994E-3</v>
      </c>
      <c r="AF717" s="122">
        <v>4.3772165390999996E-3</v>
      </c>
      <c r="AG717" s="122">
        <v>0</v>
      </c>
      <c r="AH717" s="122">
        <v>0</v>
      </c>
      <c r="AI717" s="122">
        <v>0</v>
      </c>
      <c r="AJ717" s="122">
        <v>0</v>
      </c>
      <c r="AK717" s="122">
        <v>0</v>
      </c>
      <c r="AL717" s="122">
        <v>0</v>
      </c>
    </row>
    <row r="718" spans="1:38" hidden="1" x14ac:dyDescent="0.25">
      <c r="A718" s="122" t="s">
        <v>1964</v>
      </c>
      <c r="B718" s="122">
        <v>1</v>
      </c>
      <c r="C718" s="122" t="s">
        <v>2149</v>
      </c>
      <c r="D718" s="122" t="s">
        <v>2126</v>
      </c>
      <c r="E718" s="122">
        <v>14</v>
      </c>
      <c r="F718" s="122">
        <v>0.40479847029130001</v>
      </c>
      <c r="G718" s="122">
        <v>0.40253142187079999</v>
      </c>
      <c r="H718" s="122">
        <v>0.4155661259424</v>
      </c>
      <c r="I718" s="122">
        <v>0.43067046283010002</v>
      </c>
      <c r="J718" s="122">
        <v>0.4588064435884</v>
      </c>
      <c r="K718" s="122">
        <v>0.49612292430310001</v>
      </c>
      <c r="L718" s="122">
        <v>0.51834285275860004</v>
      </c>
      <c r="M718" s="122">
        <v>0.53703414277350003</v>
      </c>
      <c r="N718" s="122">
        <v>0.5419577079497</v>
      </c>
      <c r="O718" s="122">
        <v>0.52198838374309997</v>
      </c>
      <c r="P718" s="122">
        <v>0.52120841822139996</v>
      </c>
      <c r="Q718" s="122">
        <v>0.52139310332769995</v>
      </c>
      <c r="R718" s="122">
        <v>0.52145776522679999</v>
      </c>
      <c r="S718" s="122">
        <v>0.5670738756782</v>
      </c>
      <c r="T718" s="122">
        <v>0.64633929959479997</v>
      </c>
      <c r="U718" s="122">
        <v>0.62344396493580001</v>
      </c>
      <c r="V718" s="122">
        <v>0.67432700861259998</v>
      </c>
      <c r="W718" s="122">
        <v>0.83724893214789997</v>
      </c>
      <c r="X718" s="122">
        <v>0.64881081249890005</v>
      </c>
      <c r="Y718" s="122">
        <v>0.56782598515560001</v>
      </c>
      <c r="Z718" s="122">
        <v>0.62265312799450001</v>
      </c>
      <c r="AA718" s="122">
        <v>0.67666455329639996</v>
      </c>
      <c r="AB718" s="122">
        <v>0.65944487544990005</v>
      </c>
      <c r="AC718" s="122">
        <v>0.65540357062879995</v>
      </c>
      <c r="AD718" s="122">
        <v>0.6652258036041</v>
      </c>
      <c r="AE718" s="122">
        <v>0.61754399109140001</v>
      </c>
      <c r="AF718" s="122">
        <v>0.58636668522260005</v>
      </c>
      <c r="AG718" s="122">
        <v>0.55925591505219996</v>
      </c>
      <c r="AH718" s="122">
        <v>0.59657016063029999</v>
      </c>
      <c r="AI718" s="122">
        <v>0.53539742362440002</v>
      </c>
      <c r="AJ718" s="122">
        <v>0.49884767727149998</v>
      </c>
      <c r="AK718" s="122">
        <v>0.53953492326420005</v>
      </c>
      <c r="AL718" s="122">
        <v>0</v>
      </c>
    </row>
    <row r="719" spans="1:38" hidden="1" x14ac:dyDescent="0.25">
      <c r="A719" s="122" t="s">
        <v>1964</v>
      </c>
      <c r="B719" s="122">
        <v>1</v>
      </c>
      <c r="C719" s="122" t="s">
        <v>2149</v>
      </c>
      <c r="D719" s="122" t="s">
        <v>2127</v>
      </c>
      <c r="E719" s="122">
        <v>14</v>
      </c>
      <c r="F719" s="122">
        <v>0.1049046015693</v>
      </c>
      <c r="G719" s="122">
        <v>0.10453385256809999</v>
      </c>
      <c r="H719" s="122">
        <v>0.10824416791660001</v>
      </c>
      <c r="I719" s="122">
        <v>0.1129023737319</v>
      </c>
      <c r="J719" s="122">
        <v>0.1203963668573</v>
      </c>
      <c r="K719" s="122">
        <v>0.13054326354410001</v>
      </c>
      <c r="L719" s="122">
        <v>0.13545740096440001</v>
      </c>
      <c r="M719" s="122">
        <v>0.140916497734</v>
      </c>
      <c r="N719" s="122">
        <v>0.14268518479629999</v>
      </c>
      <c r="O719" s="122">
        <v>0.1383847050806</v>
      </c>
      <c r="P719" s="122">
        <v>0.138597687415</v>
      </c>
      <c r="Q719" s="122">
        <v>0.13794711470679999</v>
      </c>
      <c r="R719" s="122">
        <v>0.13748139797879999</v>
      </c>
      <c r="S719" s="122">
        <v>0.15002289550629999</v>
      </c>
      <c r="T719" s="122">
        <v>0.16592525724070001</v>
      </c>
      <c r="U719" s="122">
        <v>0.16035995844260001</v>
      </c>
      <c r="V719" s="122">
        <v>0.17325369030330001</v>
      </c>
      <c r="W719" s="122">
        <v>0.171024370318</v>
      </c>
      <c r="X719" s="122">
        <v>0.16645052732999999</v>
      </c>
      <c r="Y719" s="122">
        <v>0.14656603039999999</v>
      </c>
      <c r="Z719" s="122">
        <v>0.20870928847539999</v>
      </c>
      <c r="AA719" s="122">
        <v>0.18902812061169999</v>
      </c>
      <c r="AB719" s="122">
        <v>0.19456827662260001</v>
      </c>
      <c r="AC719" s="122">
        <v>0.1981751483027</v>
      </c>
      <c r="AD719" s="122">
        <v>0.1929702735561</v>
      </c>
      <c r="AE719" s="122">
        <v>0.1889479993058</v>
      </c>
      <c r="AF719" s="122">
        <v>0.1938593956239</v>
      </c>
      <c r="AG719" s="122">
        <v>0.19223062515270001</v>
      </c>
      <c r="AH719" s="122">
        <v>0.1770255108265</v>
      </c>
      <c r="AI719" s="122">
        <v>0.16627684747599999</v>
      </c>
      <c r="AJ719" s="122">
        <v>0.1664171926354</v>
      </c>
      <c r="AK719" s="122">
        <v>0.17145831888839999</v>
      </c>
      <c r="AL719" s="122">
        <v>0</v>
      </c>
    </row>
    <row r="720" spans="1:38" hidden="1" x14ac:dyDescent="0.25">
      <c r="A720" s="122" t="s">
        <v>1964</v>
      </c>
      <c r="B720" s="122">
        <v>1</v>
      </c>
      <c r="C720" s="122" t="s">
        <v>2149</v>
      </c>
      <c r="D720" s="122" t="s">
        <v>2128</v>
      </c>
      <c r="E720" s="122">
        <v>14</v>
      </c>
      <c r="F720" s="122">
        <v>0.60719770543700002</v>
      </c>
      <c r="G720" s="122">
        <v>0.60379713280619995</v>
      </c>
      <c r="H720" s="122">
        <v>0.62334918891369995</v>
      </c>
      <c r="I720" s="122">
        <v>0.64600569424510002</v>
      </c>
      <c r="J720" s="122">
        <v>0.68820966538259998</v>
      </c>
      <c r="K720" s="122">
        <v>0.74418438645460006</v>
      </c>
      <c r="L720" s="122">
        <v>0.77751427913799998</v>
      </c>
      <c r="M720" s="122">
        <v>0.80555121416020004</v>
      </c>
      <c r="N720" s="122">
        <v>0.67025137712829996</v>
      </c>
      <c r="O720" s="122">
        <v>0.50621316545350004</v>
      </c>
      <c r="P720" s="122">
        <v>0.50461725250220002</v>
      </c>
      <c r="Q720" s="122">
        <v>0.50619542557800001</v>
      </c>
      <c r="R720" s="122">
        <v>0.50722385188270003</v>
      </c>
      <c r="S720" s="122">
        <v>0.55056502250469996</v>
      </c>
      <c r="T720" s="122">
        <v>0.61161584085910004</v>
      </c>
      <c r="U720" s="122">
        <v>0.74781218570950003</v>
      </c>
      <c r="V720" s="122">
        <v>0.81020519371470001</v>
      </c>
      <c r="W720" s="122">
        <v>0.80150309326400004</v>
      </c>
      <c r="X720" s="122">
        <v>0.78127874618670001</v>
      </c>
      <c r="Y720" s="122">
        <v>0.67751574266680004</v>
      </c>
      <c r="Z720" s="122">
        <v>0.1249677817672</v>
      </c>
      <c r="AA720" s="122">
        <v>0.1155358700441</v>
      </c>
      <c r="AB720" s="122">
        <v>0.12874973954569999</v>
      </c>
      <c r="AC720" s="122">
        <v>0.12827879155300001</v>
      </c>
      <c r="AD720" s="122">
        <v>0.14203012974679999</v>
      </c>
      <c r="AE720" s="122">
        <v>0.14073194843199999</v>
      </c>
      <c r="AF720" s="122">
        <v>0.13174977279280001</v>
      </c>
      <c r="AG720" s="122">
        <v>0.1880803525317</v>
      </c>
      <c r="AH720" s="122">
        <v>0.1948538389026</v>
      </c>
      <c r="AI720" s="122">
        <v>0.1913501291162</v>
      </c>
      <c r="AJ720" s="122">
        <v>0.185895208235</v>
      </c>
      <c r="AK720" s="122">
        <v>0.17853048447930001</v>
      </c>
      <c r="AL720" s="122">
        <v>0</v>
      </c>
    </row>
    <row r="721" spans="1:38" hidden="1" x14ac:dyDescent="0.25">
      <c r="A721" s="122" t="s">
        <v>1969</v>
      </c>
      <c r="B721" s="122">
        <v>1</v>
      </c>
      <c r="C721" s="122" t="s">
        <v>2150</v>
      </c>
      <c r="D721" s="122" t="s">
        <v>2080</v>
      </c>
      <c r="E721" s="122">
        <v>15</v>
      </c>
      <c r="F721" s="122">
        <v>2.17741050603E-2</v>
      </c>
      <c r="G721" s="122">
        <v>3.0397652734999999E-2</v>
      </c>
      <c r="H721" s="122">
        <v>3.0900949109799999E-2</v>
      </c>
      <c r="I721" s="122">
        <v>3.08233642786E-2</v>
      </c>
      <c r="J721" s="122">
        <v>3.3290541901899999E-2</v>
      </c>
      <c r="K721" s="122">
        <v>3.4509105402000001E-2</v>
      </c>
      <c r="L721" s="122">
        <v>3.6451408528600002E-2</v>
      </c>
      <c r="M721" s="122">
        <v>4.2573991956999999E-2</v>
      </c>
      <c r="N721" s="122">
        <v>4.6179053791999998E-2</v>
      </c>
      <c r="O721" s="122">
        <v>3.4242765758300001E-2</v>
      </c>
      <c r="P721" s="122">
        <v>3.2249650295299997E-2</v>
      </c>
      <c r="Q721" s="122">
        <v>3.00222301813E-2</v>
      </c>
      <c r="R721" s="122">
        <v>2.8906423871700001E-2</v>
      </c>
      <c r="S721" s="122">
        <v>1.8316790404299999E-2</v>
      </c>
      <c r="T721" s="122">
        <v>7.8505911363999994E-3</v>
      </c>
      <c r="U721" s="122">
        <v>8.4070046730000004E-3</v>
      </c>
      <c r="V721" s="122">
        <v>2.2241012142000002E-3</v>
      </c>
      <c r="W721" s="122">
        <v>1.9859318463999998E-3</v>
      </c>
      <c r="X721" s="122">
        <v>1.6904913764000001E-3</v>
      </c>
      <c r="Y721" s="122">
        <v>1.597198858E-3</v>
      </c>
      <c r="Z721" s="122">
        <v>1.4875285947999999E-3</v>
      </c>
      <c r="AA721" s="122">
        <v>1.1984453276000001E-3</v>
      </c>
      <c r="AB721" s="122">
        <v>1.2076260050999999E-3</v>
      </c>
      <c r="AC721" s="122">
        <v>1.1132231661999999E-3</v>
      </c>
      <c r="AD721" s="122">
        <v>9.2174161929999996E-4</v>
      </c>
      <c r="AE721" s="122">
        <v>1.0921102822E-3</v>
      </c>
      <c r="AF721" s="122">
        <v>9.2551122959999999E-4</v>
      </c>
      <c r="AG721" s="122">
        <v>1.0077488099000001E-3</v>
      </c>
      <c r="AH721" s="122">
        <v>8.3802992909999996E-4</v>
      </c>
      <c r="AI721" s="122">
        <v>8.85590056E-4</v>
      </c>
      <c r="AJ721" s="122">
        <v>8.5252756149999998E-4</v>
      </c>
      <c r="AK721" s="122">
        <v>8.3258877110000003E-4</v>
      </c>
      <c r="AL721" s="122">
        <v>0</v>
      </c>
    </row>
    <row r="722" spans="1:38" hidden="1" x14ac:dyDescent="0.25">
      <c r="A722" s="122" t="s">
        <v>1969</v>
      </c>
      <c r="B722" s="122">
        <v>1</v>
      </c>
      <c r="C722" s="122" t="s">
        <v>2150</v>
      </c>
      <c r="D722" s="122" t="s">
        <v>2081</v>
      </c>
      <c r="E722" s="122">
        <v>15</v>
      </c>
      <c r="F722" s="122">
        <v>4.1663867042900003E-2</v>
      </c>
      <c r="G722" s="122">
        <v>5.4715774922900001E-2</v>
      </c>
      <c r="H722" s="122">
        <v>0.17139726439559999</v>
      </c>
      <c r="I722" s="122">
        <v>0.1074707967846</v>
      </c>
      <c r="J722" s="122">
        <v>0.11784851833270001</v>
      </c>
      <c r="K722" s="122">
        <v>0.1240487308851</v>
      </c>
      <c r="L722" s="122">
        <v>0.13295043737330001</v>
      </c>
      <c r="M722" s="122">
        <v>0.14062088176759999</v>
      </c>
      <c r="N722" s="122">
        <v>0.1283891717774</v>
      </c>
      <c r="O722" s="122">
        <v>0.13166746968349999</v>
      </c>
      <c r="P722" s="122">
        <v>0.1269301104916</v>
      </c>
      <c r="Q722" s="122">
        <v>0.12664666662980001</v>
      </c>
      <c r="R722" s="122">
        <v>0.12980453527710001</v>
      </c>
      <c r="S722" s="122">
        <v>9.9748973915899999E-2</v>
      </c>
      <c r="T722" s="122">
        <v>6.5492846509199995E-2</v>
      </c>
      <c r="U722" s="122">
        <v>7.3551934289000004E-2</v>
      </c>
      <c r="V722" s="122">
        <v>0.1099206835471</v>
      </c>
      <c r="W722" s="122">
        <v>0.1067289762207</v>
      </c>
      <c r="X722" s="122">
        <v>0.1019851681547</v>
      </c>
      <c r="Y722" s="122">
        <v>5.9997727806400003E-2</v>
      </c>
      <c r="Z722" s="122">
        <v>5.7446775461900003E-2</v>
      </c>
      <c r="AA722" s="122">
        <v>9.5801114890799996E-2</v>
      </c>
      <c r="AB722" s="122">
        <v>0.1024220179699</v>
      </c>
      <c r="AC722" s="122">
        <v>0.1077962605072</v>
      </c>
      <c r="AD722" s="122">
        <v>0.1090030994815</v>
      </c>
      <c r="AE722" s="122">
        <v>0.108904362197</v>
      </c>
      <c r="AF722" s="122">
        <v>0.1050822053064</v>
      </c>
      <c r="AG722" s="122">
        <v>9.9878377174200006E-2</v>
      </c>
      <c r="AH722" s="122">
        <v>0.10238160335929999</v>
      </c>
      <c r="AI722" s="122">
        <v>0.1024909832729</v>
      </c>
      <c r="AJ722" s="122">
        <v>0.1020815941687</v>
      </c>
      <c r="AK722" s="122">
        <v>9.4669728843200004E-2</v>
      </c>
      <c r="AL722" s="122">
        <v>0</v>
      </c>
    </row>
    <row r="723" spans="1:38" hidden="1" x14ac:dyDescent="0.25">
      <c r="A723" s="122" t="s">
        <v>1969</v>
      </c>
      <c r="B723" s="122">
        <v>1</v>
      </c>
      <c r="C723" s="122" t="s">
        <v>2150</v>
      </c>
      <c r="D723" s="122" t="s">
        <v>2082</v>
      </c>
      <c r="E723" s="122">
        <v>15</v>
      </c>
      <c r="F723" s="122">
        <v>2.8407182074699999E-2</v>
      </c>
      <c r="G723" s="122">
        <v>5.6742285105300001E-2</v>
      </c>
      <c r="H723" s="122">
        <v>4.4373762921600002E-2</v>
      </c>
      <c r="I723" s="122">
        <v>4.4262351104000001E-2</v>
      </c>
      <c r="J723" s="122">
        <v>4.7805218171099999E-2</v>
      </c>
      <c r="K723" s="122">
        <v>9.9110150715000008E-3</v>
      </c>
      <c r="L723" s="122">
        <v>1.0468844529399999E-2</v>
      </c>
      <c r="M723" s="122">
        <v>2.1727940895199999E-2</v>
      </c>
      <c r="N723" s="122">
        <v>7.5619625863999999E-3</v>
      </c>
      <c r="O723" s="122">
        <v>1.87378258958E-2</v>
      </c>
      <c r="P723" s="122">
        <v>9.6654928582000001E-3</v>
      </c>
      <c r="Q723" s="122">
        <v>1.6415464421899999E-2</v>
      </c>
      <c r="R723" s="122">
        <v>2.4715938171299998E-2</v>
      </c>
      <c r="S723" s="122">
        <v>2.1605792343500001E-2</v>
      </c>
      <c r="T723" s="122">
        <v>1.8572214758399999E-2</v>
      </c>
      <c r="U723" s="122">
        <v>1.8770367822099999E-2</v>
      </c>
      <c r="V723" s="122">
        <v>4.6801743353999999E-3</v>
      </c>
      <c r="W723" s="122">
        <v>5.3445941431999999E-3</v>
      </c>
      <c r="X723" s="122">
        <v>5.7300305959E-3</v>
      </c>
      <c r="Y723" s="122">
        <v>5.4138095298000002E-3</v>
      </c>
      <c r="Z723" s="122">
        <v>5.0420750317000003E-3</v>
      </c>
      <c r="AA723" s="122">
        <v>0</v>
      </c>
      <c r="AB723" s="122">
        <v>0</v>
      </c>
      <c r="AC723" s="122">
        <v>0</v>
      </c>
      <c r="AD723" s="122">
        <v>0</v>
      </c>
      <c r="AE723" s="122">
        <v>0</v>
      </c>
      <c r="AF723" s="122">
        <v>0</v>
      </c>
      <c r="AG723" s="122">
        <v>0</v>
      </c>
      <c r="AH723" s="122">
        <v>0</v>
      </c>
      <c r="AI723" s="122">
        <v>0</v>
      </c>
      <c r="AJ723" s="122">
        <v>0</v>
      </c>
      <c r="AK723" s="122">
        <v>0</v>
      </c>
      <c r="AL723" s="122">
        <v>0</v>
      </c>
    </row>
    <row r="724" spans="1:38" hidden="1" x14ac:dyDescent="0.25">
      <c r="A724" s="122" t="s">
        <v>1969</v>
      </c>
      <c r="B724" s="122">
        <v>1</v>
      </c>
      <c r="C724" s="122" t="s">
        <v>2150</v>
      </c>
      <c r="D724" s="122" t="s">
        <v>2083</v>
      </c>
      <c r="E724" s="122">
        <v>15</v>
      </c>
      <c r="F724" s="122">
        <v>0</v>
      </c>
      <c r="G724" s="122">
        <v>0</v>
      </c>
      <c r="H724" s="122">
        <v>0</v>
      </c>
      <c r="I724" s="122">
        <v>0</v>
      </c>
      <c r="J724" s="122">
        <v>0</v>
      </c>
      <c r="K724" s="122">
        <v>0</v>
      </c>
      <c r="L724" s="122">
        <v>0</v>
      </c>
      <c r="M724" s="122">
        <v>0</v>
      </c>
      <c r="N724" s="122">
        <v>0</v>
      </c>
      <c r="O724" s="122">
        <v>1.1960755958799999E-2</v>
      </c>
      <c r="P724" s="122">
        <v>0</v>
      </c>
      <c r="Q724" s="122">
        <v>0</v>
      </c>
      <c r="R724" s="122">
        <v>0</v>
      </c>
      <c r="S724" s="122">
        <v>0</v>
      </c>
      <c r="T724" s="122">
        <v>0</v>
      </c>
      <c r="U724" s="122">
        <v>0</v>
      </c>
      <c r="V724" s="122">
        <v>0</v>
      </c>
      <c r="W724" s="122">
        <v>0</v>
      </c>
      <c r="X724" s="122">
        <v>0</v>
      </c>
      <c r="Y724" s="122">
        <v>0</v>
      </c>
      <c r="Z724" s="122">
        <v>0</v>
      </c>
      <c r="AA724" s="122">
        <v>0</v>
      </c>
      <c r="AB724" s="122">
        <v>0</v>
      </c>
      <c r="AC724" s="122">
        <v>0</v>
      </c>
      <c r="AD724" s="122">
        <v>0</v>
      </c>
      <c r="AE724" s="122">
        <v>0</v>
      </c>
      <c r="AF724" s="122">
        <v>0</v>
      </c>
      <c r="AG724" s="122">
        <v>0</v>
      </c>
      <c r="AH724" s="122">
        <v>0</v>
      </c>
      <c r="AI724" s="122">
        <v>0</v>
      </c>
      <c r="AJ724" s="122">
        <v>0</v>
      </c>
      <c r="AK724" s="122">
        <v>0</v>
      </c>
      <c r="AL724" s="122">
        <v>0</v>
      </c>
    </row>
    <row r="725" spans="1:38" x14ac:dyDescent="0.25">
      <c r="A725" s="122" t="s">
        <v>1969</v>
      </c>
      <c r="B725" s="122">
        <v>1</v>
      </c>
      <c r="C725" s="122" t="s">
        <v>2150</v>
      </c>
      <c r="D725" s="122" t="s">
        <v>2084</v>
      </c>
      <c r="E725" s="122">
        <v>15</v>
      </c>
      <c r="F725" s="122">
        <v>0.47345303457819998</v>
      </c>
      <c r="G725" s="122">
        <v>0.36477183281960002</v>
      </c>
      <c r="H725" s="122">
        <v>0.36697967162770001</v>
      </c>
      <c r="I725" s="122">
        <v>0.36587744376850001</v>
      </c>
      <c r="J725" s="122">
        <v>0.39948650282280002</v>
      </c>
      <c r="K725" s="122">
        <v>0.40490683671689998</v>
      </c>
      <c r="L725" s="122">
        <v>0.42769652673539998</v>
      </c>
      <c r="M725" s="122">
        <v>0</v>
      </c>
      <c r="N725" s="122">
        <v>0</v>
      </c>
      <c r="O725" s="122">
        <v>0</v>
      </c>
      <c r="P725" s="122">
        <v>0.3107437149442</v>
      </c>
      <c r="Q725" s="122">
        <v>0.38541855951510001</v>
      </c>
      <c r="R725" s="122">
        <v>0.46740315783179998</v>
      </c>
      <c r="S725" s="122">
        <v>0.45817287969690002</v>
      </c>
      <c r="T725" s="122">
        <v>0.4433899153386</v>
      </c>
      <c r="U725" s="122">
        <v>0.38271172749499999</v>
      </c>
      <c r="V725" s="122">
        <v>0.36183476744429999</v>
      </c>
      <c r="W725" s="122">
        <v>0.37000913464180002</v>
      </c>
      <c r="X725" s="122">
        <v>0.37724301650219999</v>
      </c>
      <c r="Y725" s="122">
        <v>0.4538012408114</v>
      </c>
      <c r="Z725" s="122">
        <v>0.43349758939209998</v>
      </c>
      <c r="AA725" s="122">
        <v>0.36356611129920002</v>
      </c>
      <c r="AB725" s="122">
        <v>0.38888216419339999</v>
      </c>
      <c r="AC725" s="122">
        <v>0.41743757321000002</v>
      </c>
      <c r="AD725" s="122">
        <v>0.41530743726230002</v>
      </c>
      <c r="AE725" s="122">
        <v>0.420538304714</v>
      </c>
      <c r="AF725" s="122">
        <v>0.40296780620389999</v>
      </c>
      <c r="AG725" s="122">
        <v>0.37176597524990002</v>
      </c>
      <c r="AH725" s="122">
        <v>0.33552631837879998</v>
      </c>
      <c r="AI725" s="122">
        <v>0.31527933853119999</v>
      </c>
      <c r="AJ725" s="122">
        <v>0.31896229410409999</v>
      </c>
      <c r="AK725" s="122">
        <v>0.28928090964129999</v>
      </c>
      <c r="AL725" s="122">
        <v>0</v>
      </c>
    </row>
    <row r="726" spans="1:38" hidden="1" x14ac:dyDescent="0.25">
      <c r="A726" s="122" t="s">
        <v>1969</v>
      </c>
      <c r="B726" s="122">
        <v>1</v>
      </c>
      <c r="C726" s="122" t="s">
        <v>2150</v>
      </c>
      <c r="D726" s="122" t="s">
        <v>474</v>
      </c>
      <c r="E726" s="122">
        <v>15</v>
      </c>
      <c r="F726" s="122">
        <v>0</v>
      </c>
      <c r="G726" s="122">
        <v>0</v>
      </c>
      <c r="H726" s="122">
        <v>1.4420442917899999E-2</v>
      </c>
      <c r="I726" s="122">
        <v>1.8083040376799999E-2</v>
      </c>
      <c r="J726" s="122">
        <v>1.24284689767E-2</v>
      </c>
      <c r="K726" s="122">
        <v>0</v>
      </c>
      <c r="L726" s="122">
        <v>0</v>
      </c>
      <c r="M726" s="122">
        <v>0</v>
      </c>
      <c r="N726" s="122">
        <v>1.15960735078E-2</v>
      </c>
      <c r="O726" s="122">
        <v>1.48846500316E-2</v>
      </c>
      <c r="P726" s="122">
        <v>0</v>
      </c>
      <c r="Q726" s="122">
        <v>0</v>
      </c>
      <c r="R726" s="122">
        <v>0</v>
      </c>
      <c r="S726" s="122">
        <v>0</v>
      </c>
      <c r="T726" s="122">
        <v>0</v>
      </c>
      <c r="U726" s="122">
        <v>0</v>
      </c>
      <c r="V726" s="122">
        <v>0</v>
      </c>
      <c r="W726" s="122">
        <v>0</v>
      </c>
      <c r="X726" s="122">
        <v>0</v>
      </c>
      <c r="Y726" s="122">
        <v>0</v>
      </c>
      <c r="Z726" s="122">
        <v>0</v>
      </c>
      <c r="AA726" s="122">
        <v>0</v>
      </c>
      <c r="AB726" s="122">
        <v>0</v>
      </c>
      <c r="AC726" s="122">
        <v>0</v>
      </c>
      <c r="AD726" s="122">
        <v>0</v>
      </c>
      <c r="AE726" s="122">
        <v>0</v>
      </c>
      <c r="AF726" s="122">
        <v>0</v>
      </c>
      <c r="AG726" s="122">
        <v>0</v>
      </c>
      <c r="AH726" s="122">
        <v>0</v>
      </c>
      <c r="AI726" s="122">
        <v>0</v>
      </c>
      <c r="AJ726" s="122">
        <v>0</v>
      </c>
      <c r="AK726" s="122">
        <v>0</v>
      </c>
      <c r="AL726" s="122">
        <v>0</v>
      </c>
    </row>
    <row r="727" spans="1:38" hidden="1" x14ac:dyDescent="0.25">
      <c r="A727" s="122" t="s">
        <v>1969</v>
      </c>
      <c r="B727" s="122">
        <v>1</v>
      </c>
      <c r="C727" s="122" t="s">
        <v>2150</v>
      </c>
      <c r="D727" s="122" t="s">
        <v>2085</v>
      </c>
      <c r="E727" s="122">
        <v>15</v>
      </c>
      <c r="F727" s="122">
        <v>0.81007814216329999</v>
      </c>
      <c r="G727" s="122">
        <v>0.76399433873889999</v>
      </c>
      <c r="H727" s="122">
        <v>0.68105691837939997</v>
      </c>
      <c r="I727" s="122">
        <v>0.53902666515789999</v>
      </c>
      <c r="J727" s="122">
        <v>0.81235580349009995</v>
      </c>
      <c r="K727" s="122">
        <v>0.83953751622009998</v>
      </c>
      <c r="L727" s="122">
        <v>0.8605448525428</v>
      </c>
      <c r="M727" s="122">
        <v>0.89709483052299999</v>
      </c>
      <c r="N727" s="122">
        <v>0.88941085648200002</v>
      </c>
      <c r="O727" s="122">
        <v>0.94966603703090002</v>
      </c>
      <c r="P727" s="122">
        <v>0.9882214269049</v>
      </c>
      <c r="Q727" s="122">
        <v>0.79216353036200005</v>
      </c>
      <c r="R727" s="122">
        <v>0.63445980187710005</v>
      </c>
      <c r="S727" s="122">
        <v>0.74817405849009999</v>
      </c>
      <c r="T727" s="122">
        <v>0.8445948470836</v>
      </c>
      <c r="U727" s="122">
        <v>0.87965317053909997</v>
      </c>
      <c r="V727" s="122">
        <v>1.1186477555193</v>
      </c>
      <c r="W727" s="122">
        <v>1.1147205955652</v>
      </c>
      <c r="X727" s="122">
        <v>1.0922187383983999</v>
      </c>
      <c r="Y727" s="122">
        <v>0.99635121520269998</v>
      </c>
      <c r="Z727" s="122">
        <v>0.94529735287670003</v>
      </c>
      <c r="AA727" s="122">
        <v>0.96901673446009995</v>
      </c>
      <c r="AB727" s="122">
        <v>1.0301885526603001</v>
      </c>
      <c r="AC727" s="122">
        <v>1.0604815794211999</v>
      </c>
      <c r="AD727" s="122">
        <v>1.0645525353137999</v>
      </c>
      <c r="AE727" s="122">
        <v>1.005060158944</v>
      </c>
      <c r="AF727" s="122">
        <v>1.0106633221467001</v>
      </c>
      <c r="AG727" s="122">
        <v>0.91708413608619999</v>
      </c>
      <c r="AH727" s="122">
        <v>0.8256486354957</v>
      </c>
      <c r="AI727" s="122">
        <v>0.86743116421629995</v>
      </c>
      <c r="AJ727" s="122">
        <v>0.89623098237120002</v>
      </c>
      <c r="AK727" s="122">
        <v>0.82645365978520002</v>
      </c>
      <c r="AL727" s="122">
        <v>0</v>
      </c>
    </row>
    <row r="728" spans="1:38" hidden="1" x14ac:dyDescent="0.25">
      <c r="A728" s="122" t="s">
        <v>1969</v>
      </c>
      <c r="B728" s="122">
        <v>1</v>
      </c>
      <c r="C728" s="122" t="s">
        <v>2150</v>
      </c>
      <c r="D728" s="122" t="s">
        <v>2086</v>
      </c>
      <c r="E728" s="122">
        <v>15</v>
      </c>
      <c r="F728" s="122">
        <v>0.10366254192090001</v>
      </c>
      <c r="G728" s="122">
        <v>3.3032115972000002E-2</v>
      </c>
      <c r="H728" s="122">
        <v>0.2233973815575</v>
      </c>
      <c r="I728" s="122">
        <v>0.22283648460639999</v>
      </c>
      <c r="J728" s="122">
        <v>0.19974325141140001</v>
      </c>
      <c r="K728" s="122">
        <v>8.2453755840500007E-2</v>
      </c>
      <c r="L728" s="122">
        <v>0.1059715348743</v>
      </c>
      <c r="M728" s="122">
        <v>0.1147064983299</v>
      </c>
      <c r="N728" s="122">
        <v>0.1049005666387</v>
      </c>
      <c r="O728" s="122">
        <v>7.1022032683900005E-2</v>
      </c>
      <c r="P728" s="122">
        <v>0.18569405053400001</v>
      </c>
      <c r="Q728" s="122">
        <v>0.19962243812120001</v>
      </c>
      <c r="R728" s="122">
        <v>0.21700646421719999</v>
      </c>
      <c r="S728" s="122">
        <v>0.23851839233050001</v>
      </c>
      <c r="T728" s="122">
        <v>0.25601781971199999</v>
      </c>
      <c r="U728" s="122">
        <v>0.29725668383190001</v>
      </c>
      <c r="V728" s="122">
        <v>8.8157408209000004E-2</v>
      </c>
      <c r="W728" s="122">
        <v>8.56405792005E-2</v>
      </c>
      <c r="X728" s="122">
        <v>8.0011143942600005E-2</v>
      </c>
      <c r="Y728" s="122">
        <v>7.2233699323299996E-2</v>
      </c>
      <c r="Z728" s="122">
        <v>6.7273835512900004E-2</v>
      </c>
      <c r="AA728" s="122">
        <v>0</v>
      </c>
      <c r="AB728" s="122">
        <v>0</v>
      </c>
      <c r="AC728" s="122">
        <v>0</v>
      </c>
      <c r="AD728" s="122">
        <v>0</v>
      </c>
      <c r="AE728" s="122">
        <v>0</v>
      </c>
      <c r="AF728" s="122">
        <v>0</v>
      </c>
      <c r="AG728" s="122">
        <v>0</v>
      </c>
      <c r="AH728" s="122">
        <v>0</v>
      </c>
      <c r="AI728" s="122">
        <v>0</v>
      </c>
      <c r="AJ728" s="122">
        <v>0</v>
      </c>
      <c r="AK728" s="122">
        <v>0</v>
      </c>
      <c r="AL728" s="122">
        <v>0</v>
      </c>
    </row>
    <row r="729" spans="1:38" hidden="1" x14ac:dyDescent="0.25">
      <c r="A729" s="122" t="s">
        <v>1969</v>
      </c>
      <c r="B729" s="122">
        <v>1</v>
      </c>
      <c r="C729" s="122" t="s">
        <v>2150</v>
      </c>
      <c r="D729" s="122" t="s">
        <v>2087</v>
      </c>
      <c r="E729" s="122">
        <v>15</v>
      </c>
      <c r="F729" s="122">
        <v>0.1781367042601</v>
      </c>
      <c r="G729" s="122">
        <v>6.0795305469900002E-2</v>
      </c>
      <c r="H729" s="122">
        <v>6.1843099484999997E-2</v>
      </c>
      <c r="I729" s="122">
        <v>5.6098522987E-2</v>
      </c>
      <c r="J729" s="122">
        <v>6.3473966559599998E-2</v>
      </c>
      <c r="K729" s="122">
        <v>9.9386223557799996E-2</v>
      </c>
      <c r="L729" s="122">
        <v>0.11033112333429999</v>
      </c>
      <c r="M729" s="122">
        <v>0.1205249438974</v>
      </c>
      <c r="N729" s="122">
        <v>0.1128821314917</v>
      </c>
      <c r="O729" s="122">
        <v>8.3012765474700004E-2</v>
      </c>
      <c r="P729" s="122">
        <v>0</v>
      </c>
      <c r="Q729" s="122">
        <v>0</v>
      </c>
      <c r="R729" s="122">
        <v>0</v>
      </c>
      <c r="S729" s="122">
        <v>0</v>
      </c>
      <c r="T729" s="122">
        <v>0</v>
      </c>
      <c r="U729" s="122">
        <v>0</v>
      </c>
      <c r="V729" s="122">
        <v>0</v>
      </c>
      <c r="W729" s="122">
        <v>0</v>
      </c>
      <c r="X729" s="122">
        <v>0</v>
      </c>
      <c r="Y729" s="122">
        <v>0</v>
      </c>
      <c r="Z729" s="122">
        <v>0</v>
      </c>
      <c r="AA729" s="122">
        <v>0</v>
      </c>
      <c r="AB729" s="122">
        <v>0</v>
      </c>
      <c r="AC729" s="122">
        <v>0</v>
      </c>
      <c r="AD729" s="122">
        <v>0</v>
      </c>
      <c r="AE729" s="122">
        <v>0</v>
      </c>
      <c r="AF729" s="122">
        <v>0</v>
      </c>
      <c r="AG729" s="122">
        <v>0</v>
      </c>
      <c r="AH729" s="122">
        <v>0</v>
      </c>
      <c r="AI729" s="122">
        <v>0</v>
      </c>
      <c r="AJ729" s="122">
        <v>0</v>
      </c>
      <c r="AK729" s="122">
        <v>0</v>
      </c>
      <c r="AL729" s="122">
        <v>0</v>
      </c>
    </row>
    <row r="730" spans="1:38" hidden="1" x14ac:dyDescent="0.25">
      <c r="A730" s="122" t="s">
        <v>1969</v>
      </c>
      <c r="B730" s="122">
        <v>1</v>
      </c>
      <c r="C730" s="122" t="s">
        <v>2150</v>
      </c>
      <c r="D730" s="122" t="s">
        <v>2088</v>
      </c>
      <c r="E730" s="122">
        <v>15</v>
      </c>
      <c r="F730" s="122">
        <v>1.8194800118840999</v>
      </c>
      <c r="G730" s="122">
        <v>1.2884551739262</v>
      </c>
      <c r="H730" s="122">
        <v>1.8384004657041999</v>
      </c>
      <c r="I730" s="122">
        <v>1.8337846854797</v>
      </c>
      <c r="J730" s="122">
        <v>2.4053659371017999</v>
      </c>
      <c r="K730" s="122">
        <v>2.4610237535655002</v>
      </c>
      <c r="L730" s="122">
        <v>2.5995394894977002</v>
      </c>
      <c r="M730" s="122">
        <v>2.0348796972419998</v>
      </c>
      <c r="N730" s="122">
        <v>1.7345992827843999</v>
      </c>
      <c r="O730" s="122">
        <v>1.8342500659297001</v>
      </c>
      <c r="P730" s="122">
        <v>1.8654025127056999</v>
      </c>
      <c r="Q730" s="122">
        <v>2.3972001083798</v>
      </c>
      <c r="R730" s="122">
        <v>2.9434962780981002</v>
      </c>
      <c r="S730" s="122">
        <v>2.9029497858058999</v>
      </c>
      <c r="T730" s="122">
        <v>2.8146786782327999</v>
      </c>
      <c r="U730" s="122">
        <v>2.6786880060903999</v>
      </c>
      <c r="V730" s="122">
        <v>2.3891771493506</v>
      </c>
      <c r="W730" s="122">
        <v>2.3927277170179999</v>
      </c>
      <c r="X730" s="122">
        <v>2.2912177486387</v>
      </c>
      <c r="Y730" s="122">
        <v>2.3117417788685</v>
      </c>
      <c r="Z730" s="122">
        <v>2.2202445880792001</v>
      </c>
      <c r="AA730" s="122">
        <v>2.4455716033585002</v>
      </c>
      <c r="AB730" s="122">
        <v>2.4736131181713001</v>
      </c>
      <c r="AC730" s="122">
        <v>2.5785342837787</v>
      </c>
      <c r="AD730" s="122">
        <v>2.5709416441841002</v>
      </c>
      <c r="AE730" s="122">
        <v>2.6746429878972999</v>
      </c>
      <c r="AF730" s="122">
        <v>2.8394847148413001</v>
      </c>
      <c r="AG730" s="122">
        <v>2.7112727467420998</v>
      </c>
      <c r="AH730" s="122">
        <v>2.6915260352322998</v>
      </c>
      <c r="AI730" s="122">
        <v>2.6658930858447998</v>
      </c>
      <c r="AJ730" s="122">
        <v>2.7170137445817</v>
      </c>
      <c r="AK730" s="122">
        <v>2.5998951938706001</v>
      </c>
      <c r="AL730" s="122">
        <v>0</v>
      </c>
    </row>
    <row r="731" spans="1:38" hidden="1" x14ac:dyDescent="0.25">
      <c r="A731" s="122" t="s">
        <v>1969</v>
      </c>
      <c r="B731" s="122">
        <v>1</v>
      </c>
      <c r="C731" s="122" t="s">
        <v>2150</v>
      </c>
      <c r="D731" s="122" t="s">
        <v>2089</v>
      </c>
      <c r="E731" s="122">
        <v>15</v>
      </c>
      <c r="F731" s="122">
        <v>0.1041596676072</v>
      </c>
      <c r="G731" s="122">
        <v>7.1333158418100007E-2</v>
      </c>
      <c r="H731" s="122">
        <v>7.4162277863500006E-2</v>
      </c>
      <c r="I731" s="122">
        <v>9.74018311203E-2</v>
      </c>
      <c r="J731" s="122">
        <v>0.1131878424665</v>
      </c>
      <c r="K731" s="122">
        <v>0.11733095836680001</v>
      </c>
      <c r="L731" s="122">
        <v>4.7979773999199997E-2</v>
      </c>
      <c r="M731" s="122">
        <v>7.4225727644100001E-2</v>
      </c>
      <c r="N731" s="122">
        <v>4.9006808197100002E-2</v>
      </c>
      <c r="O731" s="122">
        <v>5.2666987873399997E-2</v>
      </c>
      <c r="P731" s="122">
        <v>4.8120615221899997E-2</v>
      </c>
      <c r="Q731" s="122">
        <v>3.62896283679E-2</v>
      </c>
      <c r="R731" s="122">
        <v>2.4957652955399999E-2</v>
      </c>
      <c r="S731" s="122">
        <v>3.8222312844000003E-2</v>
      </c>
      <c r="T731" s="122">
        <v>4.9779701309600001E-2</v>
      </c>
      <c r="U731" s="122">
        <v>5.1544218311999998E-2</v>
      </c>
      <c r="V731" s="122">
        <v>4.24826269615E-2</v>
      </c>
      <c r="W731" s="122">
        <v>4.0636733405E-2</v>
      </c>
      <c r="X731" s="122">
        <v>2.3406094983599999E-2</v>
      </c>
      <c r="Y731" s="122">
        <v>1.12462389284E-2</v>
      </c>
      <c r="Z731" s="122">
        <v>1.0474025764900001E-2</v>
      </c>
      <c r="AA731" s="122">
        <v>0</v>
      </c>
      <c r="AB731" s="122">
        <v>0</v>
      </c>
      <c r="AC731" s="122">
        <v>0</v>
      </c>
      <c r="AD731" s="122">
        <v>0</v>
      </c>
      <c r="AE731" s="122">
        <v>0</v>
      </c>
      <c r="AF731" s="122">
        <v>0</v>
      </c>
      <c r="AG731" s="122">
        <v>0</v>
      </c>
      <c r="AH731" s="122">
        <v>0</v>
      </c>
      <c r="AI731" s="122">
        <v>0</v>
      </c>
      <c r="AJ731" s="122">
        <v>0</v>
      </c>
      <c r="AK731" s="122">
        <v>0</v>
      </c>
      <c r="AL731" s="122">
        <v>0</v>
      </c>
    </row>
    <row r="732" spans="1:38" hidden="1" x14ac:dyDescent="0.25">
      <c r="A732" s="122" t="s">
        <v>1969</v>
      </c>
      <c r="B732" s="122">
        <v>1</v>
      </c>
      <c r="C732" s="122" t="s">
        <v>2150</v>
      </c>
      <c r="D732" s="122" t="s">
        <v>2090</v>
      </c>
      <c r="E732" s="122">
        <v>15</v>
      </c>
      <c r="F732" s="122">
        <v>7.3858673394200006E-2</v>
      </c>
      <c r="G732" s="122">
        <v>0.2212949119106</v>
      </c>
      <c r="H732" s="122">
        <v>0.2249589095192</v>
      </c>
      <c r="I732" s="122">
        <v>0.32878255230469999</v>
      </c>
      <c r="J732" s="122">
        <v>0.27520181305570002</v>
      </c>
      <c r="K732" s="122">
        <v>0.27607284321609998</v>
      </c>
      <c r="L732" s="122">
        <v>0.2898616006193</v>
      </c>
      <c r="M732" s="122">
        <v>0.29079557006360002</v>
      </c>
      <c r="N732" s="122">
        <v>0.26681231079849999</v>
      </c>
      <c r="O732" s="122">
        <v>0.30410343085579999</v>
      </c>
      <c r="P732" s="122">
        <v>0.2834208333821</v>
      </c>
      <c r="Q732" s="122">
        <v>0.19130213941749999</v>
      </c>
      <c r="R732" s="122">
        <v>0.1263135822376</v>
      </c>
      <c r="S732" s="122">
        <v>0.14039816921699999</v>
      </c>
      <c r="T732" s="122">
        <v>0.1531613316107</v>
      </c>
      <c r="U732" s="122">
        <v>0.17140920012659999</v>
      </c>
      <c r="V732" s="122">
        <v>0.2782834342421</v>
      </c>
      <c r="W732" s="122">
        <v>0.30033994917489998</v>
      </c>
      <c r="X732" s="122">
        <v>0.32373791659939999</v>
      </c>
      <c r="Y732" s="122">
        <v>0.2875942245052</v>
      </c>
      <c r="Z732" s="122">
        <v>0.27229087202359997</v>
      </c>
      <c r="AA732" s="122">
        <v>0.22547916356530001</v>
      </c>
      <c r="AB732" s="122">
        <v>0.24503273813910001</v>
      </c>
      <c r="AC732" s="122">
        <v>0.35164855953579999</v>
      </c>
      <c r="AD732" s="122">
        <v>0.29349339689420001</v>
      </c>
      <c r="AE732" s="122">
        <v>0.29200221184109998</v>
      </c>
      <c r="AF732" s="122">
        <v>0.29957399936090001</v>
      </c>
      <c r="AG732" s="122">
        <v>0.28333205644979997</v>
      </c>
      <c r="AH732" s="122">
        <v>0.34227365649379998</v>
      </c>
      <c r="AI732" s="122">
        <v>0.32348917416869999</v>
      </c>
      <c r="AJ732" s="122">
        <v>0.29103623721189997</v>
      </c>
      <c r="AK732" s="122">
        <v>0.26820640391990003</v>
      </c>
      <c r="AL732" s="122">
        <v>0</v>
      </c>
    </row>
    <row r="733" spans="1:38" hidden="1" x14ac:dyDescent="0.25">
      <c r="A733" s="122" t="s">
        <v>1969</v>
      </c>
      <c r="B733" s="122">
        <v>1</v>
      </c>
      <c r="C733" s="122" t="s">
        <v>2150</v>
      </c>
      <c r="D733" s="122" t="s">
        <v>2091</v>
      </c>
      <c r="E733" s="122">
        <v>15</v>
      </c>
      <c r="F733" s="122">
        <v>2.1778839590600001E-2</v>
      </c>
      <c r="G733" s="122">
        <v>1.8643893677399999E-2</v>
      </c>
      <c r="H733" s="122">
        <v>1.7205648464300002E-2</v>
      </c>
      <c r="I733" s="122">
        <v>0</v>
      </c>
      <c r="J733" s="122">
        <v>0</v>
      </c>
      <c r="K733" s="122">
        <v>1.45536400515E-2</v>
      </c>
      <c r="L733" s="122">
        <v>0</v>
      </c>
      <c r="M733" s="122">
        <v>1.7546566685100001E-2</v>
      </c>
      <c r="N733" s="122">
        <v>5.7421657999E-3</v>
      </c>
      <c r="O733" s="122">
        <v>8.7624585778999994E-3</v>
      </c>
      <c r="P733" s="122">
        <v>6.7366980865E-3</v>
      </c>
      <c r="Q733" s="122">
        <v>1.07794098017E-2</v>
      </c>
      <c r="R733" s="122">
        <v>1.5534695745899999E-2</v>
      </c>
      <c r="S733" s="122">
        <v>1.72560840518E-2</v>
      </c>
      <c r="T733" s="122">
        <v>1.86490246145E-2</v>
      </c>
      <c r="U733" s="122">
        <v>2.1075029186500002E-2</v>
      </c>
      <c r="V733" s="122">
        <v>2.92987838097E-2</v>
      </c>
      <c r="W733" s="122">
        <v>2.9598182595500001E-2</v>
      </c>
      <c r="X733" s="122">
        <v>2.4095873607900001E-2</v>
      </c>
      <c r="Y733" s="122">
        <v>9.0384851323999996E-3</v>
      </c>
      <c r="Z733" s="122">
        <v>8.5701233177000007E-3</v>
      </c>
      <c r="AA733" s="122">
        <v>1.59483895001E-2</v>
      </c>
      <c r="AB733" s="122">
        <v>1.5663568869699999E-2</v>
      </c>
      <c r="AC733" s="122">
        <v>1.49291308192E-2</v>
      </c>
      <c r="AD733" s="122">
        <v>1.49792973009E-2</v>
      </c>
      <c r="AE733" s="122">
        <v>1.54248270613E-2</v>
      </c>
      <c r="AF733" s="122">
        <v>1.4606164532300001E-2</v>
      </c>
      <c r="AG733" s="122">
        <v>1.20647439539E-2</v>
      </c>
      <c r="AH733" s="122">
        <v>9.6144266315000004E-3</v>
      </c>
      <c r="AI733" s="122">
        <v>7.4266537448000004E-3</v>
      </c>
      <c r="AJ733" s="122">
        <v>1.3948667874999999E-2</v>
      </c>
      <c r="AK733" s="122">
        <v>1.47104073947E-2</v>
      </c>
      <c r="AL733" s="122">
        <v>0</v>
      </c>
    </row>
    <row r="734" spans="1:38" hidden="1" x14ac:dyDescent="0.25">
      <c r="A734" s="122" t="s">
        <v>1969</v>
      </c>
      <c r="B734" s="122">
        <v>1</v>
      </c>
      <c r="C734" s="122" t="s">
        <v>2150</v>
      </c>
      <c r="D734" s="122" t="s">
        <v>2092</v>
      </c>
      <c r="E734" s="122">
        <v>15</v>
      </c>
      <c r="F734" s="122">
        <v>8.0487015877999998E-3</v>
      </c>
      <c r="G734" s="122">
        <v>6.8901346199000003E-3</v>
      </c>
      <c r="H734" s="122">
        <v>0</v>
      </c>
      <c r="I734" s="122">
        <v>0</v>
      </c>
      <c r="J734" s="122">
        <v>0</v>
      </c>
      <c r="K734" s="122">
        <v>0</v>
      </c>
      <c r="L734" s="122">
        <v>0</v>
      </c>
      <c r="M734" s="122">
        <v>0</v>
      </c>
      <c r="N734" s="122">
        <v>0</v>
      </c>
      <c r="O734" s="122">
        <v>0</v>
      </c>
      <c r="P734" s="122">
        <v>0</v>
      </c>
      <c r="Q734" s="122">
        <v>0</v>
      </c>
      <c r="R734" s="122">
        <v>0</v>
      </c>
      <c r="S734" s="122">
        <v>0</v>
      </c>
      <c r="T734" s="122">
        <v>0</v>
      </c>
      <c r="U734" s="122">
        <v>0</v>
      </c>
      <c r="V734" s="122">
        <v>0</v>
      </c>
      <c r="W734" s="122">
        <v>0</v>
      </c>
      <c r="X734" s="122">
        <v>0</v>
      </c>
      <c r="Y734" s="122">
        <v>0</v>
      </c>
      <c r="Z734" s="122">
        <v>0</v>
      </c>
      <c r="AA734" s="122">
        <v>0</v>
      </c>
      <c r="AB734" s="122">
        <v>0</v>
      </c>
      <c r="AC734" s="122">
        <v>0</v>
      </c>
      <c r="AD734" s="122">
        <v>0</v>
      </c>
      <c r="AE734" s="122">
        <v>0</v>
      </c>
      <c r="AF734" s="122">
        <v>0</v>
      </c>
      <c r="AG734" s="122">
        <v>0</v>
      </c>
      <c r="AH734" s="122">
        <v>0</v>
      </c>
      <c r="AI734" s="122">
        <v>0</v>
      </c>
      <c r="AJ734" s="122">
        <v>0</v>
      </c>
      <c r="AK734" s="122">
        <v>0</v>
      </c>
      <c r="AL734" s="122">
        <v>0</v>
      </c>
    </row>
    <row r="735" spans="1:38" hidden="1" x14ac:dyDescent="0.25">
      <c r="A735" s="122" t="s">
        <v>1969</v>
      </c>
      <c r="B735" s="122">
        <v>1</v>
      </c>
      <c r="C735" s="122" t="s">
        <v>2150</v>
      </c>
      <c r="D735" s="122" t="s">
        <v>2093</v>
      </c>
      <c r="E735" s="122">
        <v>15</v>
      </c>
      <c r="F735" s="122">
        <v>0.1240446950595</v>
      </c>
      <c r="G735" s="122">
        <v>0.11834819464809999</v>
      </c>
      <c r="H735" s="122">
        <v>0.11651717877660001</v>
      </c>
      <c r="I735" s="122">
        <v>0.1209591009929</v>
      </c>
      <c r="J735" s="122">
        <v>0.1331621676076</v>
      </c>
      <c r="K735" s="122">
        <v>6.54246626282E-2</v>
      </c>
      <c r="L735" s="122">
        <v>6.5126516571099996E-2</v>
      </c>
      <c r="M735" s="122">
        <v>0</v>
      </c>
      <c r="N735" s="122">
        <v>6.06598928824E-2</v>
      </c>
      <c r="O735" s="122">
        <v>0.1246575028212</v>
      </c>
      <c r="P735" s="122">
        <v>7.0996241801599996E-2</v>
      </c>
      <c r="Q735" s="122">
        <v>3.2771731361100002E-2</v>
      </c>
      <c r="R735" s="122">
        <v>0</v>
      </c>
      <c r="S735" s="122">
        <v>0</v>
      </c>
      <c r="T735" s="122">
        <v>0</v>
      </c>
      <c r="U735" s="122">
        <v>0</v>
      </c>
      <c r="V735" s="122">
        <v>0</v>
      </c>
      <c r="W735" s="122">
        <v>0</v>
      </c>
      <c r="X735" s="122">
        <v>0</v>
      </c>
      <c r="Y735" s="122">
        <v>0</v>
      </c>
      <c r="Z735" s="122">
        <v>0</v>
      </c>
      <c r="AA735" s="122">
        <v>0</v>
      </c>
      <c r="AB735" s="122">
        <v>5.5253119999999998E-6</v>
      </c>
      <c r="AC735" s="122">
        <v>0</v>
      </c>
      <c r="AD735" s="122">
        <v>0</v>
      </c>
      <c r="AE735" s="122">
        <v>0</v>
      </c>
      <c r="AF735" s="122">
        <v>0</v>
      </c>
      <c r="AG735" s="122">
        <v>0</v>
      </c>
      <c r="AH735" s="122">
        <v>0</v>
      </c>
      <c r="AI735" s="122">
        <v>0</v>
      </c>
      <c r="AJ735" s="122">
        <v>0</v>
      </c>
      <c r="AK735" s="122">
        <v>0</v>
      </c>
      <c r="AL735" s="122">
        <v>0</v>
      </c>
    </row>
    <row r="736" spans="1:38" hidden="1" x14ac:dyDescent="0.25">
      <c r="A736" s="122" t="s">
        <v>1969</v>
      </c>
      <c r="B736" s="122">
        <v>1</v>
      </c>
      <c r="C736" s="122" t="s">
        <v>2150</v>
      </c>
      <c r="D736" s="122" t="s">
        <v>2094</v>
      </c>
      <c r="E736" s="122">
        <v>15</v>
      </c>
      <c r="F736" s="122">
        <v>0.52079833803599995</v>
      </c>
      <c r="G736" s="122">
        <v>0.39273767333580001</v>
      </c>
      <c r="H736" s="122">
        <v>0.58835407105009996</v>
      </c>
      <c r="I736" s="122">
        <v>0.30741168640490002</v>
      </c>
      <c r="J736" s="122">
        <v>0.29828325544099998</v>
      </c>
      <c r="K736" s="122">
        <v>0.29355745661979998</v>
      </c>
      <c r="L736" s="122">
        <v>0.22551271409679999</v>
      </c>
      <c r="M736" s="122">
        <v>0.36345011467119998</v>
      </c>
      <c r="N736" s="122">
        <v>0.26799814329089999</v>
      </c>
      <c r="O736" s="122">
        <v>0.15675577213809999</v>
      </c>
      <c r="P736" s="122">
        <v>0.25519533770090003</v>
      </c>
      <c r="Q736" s="122">
        <v>0.35186168784810001</v>
      </c>
      <c r="R736" s="122">
        <v>0.46091862064650002</v>
      </c>
      <c r="S736" s="122">
        <v>0.368301442604</v>
      </c>
      <c r="T736" s="122">
        <v>0.28268293696230001</v>
      </c>
      <c r="U736" s="122">
        <v>0.284128697263</v>
      </c>
      <c r="V736" s="122">
        <v>0.31675987648019999</v>
      </c>
      <c r="W736" s="122">
        <v>0.2409035818246</v>
      </c>
      <c r="X736" s="122">
        <v>0.30339227687269998</v>
      </c>
      <c r="Y736" s="122">
        <v>0.29066531033240001</v>
      </c>
      <c r="Z736" s="122">
        <v>0.28028777516519998</v>
      </c>
      <c r="AA736" s="122">
        <v>0.37430892905860003</v>
      </c>
      <c r="AB736" s="122">
        <v>0.36141549288519997</v>
      </c>
      <c r="AC736" s="122">
        <v>0.40536175932230001</v>
      </c>
      <c r="AD736" s="122">
        <v>0.3582927381714</v>
      </c>
      <c r="AE736" s="122">
        <v>0.36158039383180002</v>
      </c>
      <c r="AF736" s="122">
        <v>0.33887010032699999</v>
      </c>
      <c r="AG736" s="122">
        <v>0.34058810067290002</v>
      </c>
      <c r="AH736" s="122">
        <v>0.34433521011939999</v>
      </c>
      <c r="AI736" s="122">
        <v>0.34907197049369998</v>
      </c>
      <c r="AJ736" s="122">
        <v>0.3840013205467</v>
      </c>
      <c r="AK736" s="122">
        <v>0.35609523788640002</v>
      </c>
      <c r="AL736" s="122">
        <v>0</v>
      </c>
    </row>
    <row r="737" spans="1:38" hidden="1" x14ac:dyDescent="0.25">
      <c r="A737" s="122" t="s">
        <v>1969</v>
      </c>
      <c r="B737" s="122">
        <v>1</v>
      </c>
      <c r="C737" s="122" t="s">
        <v>2150</v>
      </c>
      <c r="D737" s="122" t="s">
        <v>2095</v>
      </c>
      <c r="E737" s="122">
        <v>15</v>
      </c>
      <c r="F737" s="122">
        <v>0</v>
      </c>
      <c r="G737" s="122">
        <v>0</v>
      </c>
      <c r="H737" s="122">
        <v>0</v>
      </c>
      <c r="I737" s="122">
        <v>0</v>
      </c>
      <c r="J737" s="122">
        <v>0</v>
      </c>
      <c r="K737" s="122">
        <v>0</v>
      </c>
      <c r="L737" s="122">
        <v>0</v>
      </c>
      <c r="M737" s="122">
        <v>0</v>
      </c>
      <c r="N737" s="122">
        <v>5.4274641000000004E-3</v>
      </c>
      <c r="O737" s="122">
        <v>6.9177304562000001E-3</v>
      </c>
      <c r="P737" s="122">
        <v>7.0516728050999998E-3</v>
      </c>
      <c r="Q737" s="122">
        <v>5.8211448364999998E-3</v>
      </c>
      <c r="R737" s="122">
        <v>0</v>
      </c>
      <c r="S737" s="122">
        <v>1.0929706207E-3</v>
      </c>
      <c r="T737" s="122">
        <v>1.2290806398000001E-3</v>
      </c>
      <c r="U737" s="122">
        <v>1.4628077392999999E-3</v>
      </c>
      <c r="V737" s="122">
        <v>4.244377816E-4</v>
      </c>
      <c r="W737" s="122">
        <v>3.8080771940000001E-4</v>
      </c>
      <c r="X737" s="122">
        <v>3.260006982E-4</v>
      </c>
      <c r="Y737" s="122">
        <v>3.0800981900000002E-4</v>
      </c>
      <c r="Z737" s="122">
        <v>2.8686059409999999E-4</v>
      </c>
      <c r="AA737" s="122">
        <v>0</v>
      </c>
      <c r="AB737" s="122">
        <v>0</v>
      </c>
      <c r="AC737" s="122">
        <v>0</v>
      </c>
      <c r="AD737" s="122">
        <v>0</v>
      </c>
      <c r="AE737" s="122">
        <v>0</v>
      </c>
      <c r="AF737" s="122">
        <v>0</v>
      </c>
      <c r="AG737" s="122">
        <v>0</v>
      </c>
      <c r="AH737" s="122">
        <v>0</v>
      </c>
      <c r="AI737" s="122">
        <v>0</v>
      </c>
      <c r="AJ737" s="122">
        <v>0</v>
      </c>
      <c r="AK737" s="122">
        <v>0</v>
      </c>
      <c r="AL737" s="122">
        <v>0</v>
      </c>
    </row>
    <row r="738" spans="1:38" hidden="1" x14ac:dyDescent="0.25">
      <c r="A738" s="122" t="s">
        <v>1969</v>
      </c>
      <c r="B738" s="122">
        <v>1</v>
      </c>
      <c r="C738" s="122" t="s">
        <v>2150</v>
      </c>
      <c r="D738" s="122" t="s">
        <v>2096</v>
      </c>
      <c r="E738" s="122">
        <v>15</v>
      </c>
      <c r="F738" s="122">
        <v>6.5336518771799995E-2</v>
      </c>
      <c r="G738" s="122">
        <v>0</v>
      </c>
      <c r="H738" s="122">
        <v>0</v>
      </c>
      <c r="I738" s="122">
        <v>0</v>
      </c>
      <c r="J738" s="122">
        <v>0</v>
      </c>
      <c r="K738" s="122">
        <v>0</v>
      </c>
      <c r="L738" s="122">
        <v>0</v>
      </c>
      <c r="M738" s="122">
        <v>0</v>
      </c>
      <c r="N738" s="122">
        <v>0</v>
      </c>
      <c r="O738" s="122">
        <v>9.4011956899999992E-3</v>
      </c>
      <c r="P738" s="122">
        <v>0</v>
      </c>
      <c r="Q738" s="122">
        <v>0</v>
      </c>
      <c r="R738" s="122">
        <v>0</v>
      </c>
      <c r="S738" s="122">
        <v>2.5127810229E-3</v>
      </c>
      <c r="T738" s="122">
        <v>4.7148986980000002E-3</v>
      </c>
      <c r="U738" s="122">
        <v>5.6289368384999997E-3</v>
      </c>
      <c r="V738" s="122">
        <v>1.9659323901699999E-2</v>
      </c>
      <c r="W738" s="122">
        <v>1.9418453709799999E-2</v>
      </c>
      <c r="X738" s="122">
        <v>1.8909679011200001E-2</v>
      </c>
      <c r="Y738" s="122">
        <v>1.1236430891000001E-3</v>
      </c>
      <c r="Z738" s="122">
        <v>1.0464891188000001E-3</v>
      </c>
      <c r="AA738" s="122">
        <v>0</v>
      </c>
      <c r="AB738" s="122">
        <v>0</v>
      </c>
      <c r="AC738" s="122">
        <v>0</v>
      </c>
      <c r="AD738" s="122">
        <v>0</v>
      </c>
      <c r="AE738" s="122">
        <v>0</v>
      </c>
      <c r="AF738" s="122">
        <v>0</v>
      </c>
      <c r="AG738" s="122">
        <v>0</v>
      </c>
      <c r="AH738" s="122">
        <v>0</v>
      </c>
      <c r="AI738" s="122">
        <v>0</v>
      </c>
      <c r="AJ738" s="122">
        <v>0</v>
      </c>
      <c r="AK738" s="122">
        <v>0</v>
      </c>
      <c r="AL738" s="122">
        <v>0</v>
      </c>
    </row>
    <row r="739" spans="1:38" hidden="1" x14ac:dyDescent="0.25">
      <c r="A739" s="122" t="s">
        <v>1969</v>
      </c>
      <c r="B739" s="122">
        <v>1</v>
      </c>
      <c r="C739" s="122" t="s">
        <v>2150</v>
      </c>
      <c r="D739" s="122" t="s">
        <v>2097</v>
      </c>
      <c r="E739" s="122">
        <v>15</v>
      </c>
      <c r="F739" s="122">
        <v>0</v>
      </c>
      <c r="G739" s="122">
        <v>0</v>
      </c>
      <c r="H739" s="122">
        <v>0</v>
      </c>
      <c r="I739" s="122">
        <v>0.22909568244590001</v>
      </c>
      <c r="J739" s="122">
        <v>0</v>
      </c>
      <c r="K739" s="122">
        <v>0</v>
      </c>
      <c r="L739" s="122">
        <v>0</v>
      </c>
      <c r="M739" s="122">
        <v>0</v>
      </c>
      <c r="N739" s="122">
        <v>0</v>
      </c>
      <c r="O739" s="122">
        <v>0</v>
      </c>
      <c r="P739" s="122">
        <v>0</v>
      </c>
      <c r="Q739" s="122">
        <v>0</v>
      </c>
      <c r="R739" s="122">
        <v>0</v>
      </c>
      <c r="S739" s="122">
        <v>3.28557716374E-2</v>
      </c>
      <c r="T739" s="122">
        <v>7.4294189957900006E-2</v>
      </c>
      <c r="U739" s="122">
        <v>8.9808564629500001E-2</v>
      </c>
      <c r="V739" s="122">
        <v>9.96533208133E-2</v>
      </c>
      <c r="W739" s="122">
        <v>9.8268022421300005E-2</v>
      </c>
      <c r="X739" s="122">
        <v>9.5053746080500004E-2</v>
      </c>
      <c r="Y739" s="122">
        <v>2.1734252936600001E-2</v>
      </c>
      <c r="Z739" s="122">
        <v>2.0241889460900001E-2</v>
      </c>
      <c r="AA739" s="122">
        <v>0</v>
      </c>
      <c r="AB739" s="122">
        <v>0</v>
      </c>
      <c r="AC739" s="122">
        <v>0</v>
      </c>
      <c r="AD739" s="122">
        <v>0</v>
      </c>
      <c r="AE739" s="122">
        <v>0</v>
      </c>
      <c r="AF739" s="122">
        <v>0</v>
      </c>
      <c r="AG739" s="122">
        <v>0</v>
      </c>
      <c r="AH739" s="122">
        <v>0</v>
      </c>
      <c r="AI739" s="122">
        <v>0</v>
      </c>
      <c r="AJ739" s="122">
        <v>0</v>
      </c>
      <c r="AK739" s="122">
        <v>0</v>
      </c>
      <c r="AL739" s="122">
        <v>0</v>
      </c>
    </row>
    <row r="740" spans="1:38" hidden="1" x14ac:dyDescent="0.25">
      <c r="A740" s="122" t="s">
        <v>1969</v>
      </c>
      <c r="B740" s="122">
        <v>1</v>
      </c>
      <c r="C740" s="122" t="s">
        <v>2150</v>
      </c>
      <c r="D740" s="122" t="s">
        <v>2098</v>
      </c>
      <c r="E740" s="122">
        <v>15</v>
      </c>
      <c r="F740" s="122">
        <v>2.2252292625175998</v>
      </c>
      <c r="G740" s="122">
        <v>1.2953453085461</v>
      </c>
      <c r="H740" s="122">
        <v>1.2780632551803</v>
      </c>
      <c r="I740" s="122">
        <v>1.3315693368342001</v>
      </c>
      <c r="J740" s="122">
        <v>1.4381514101620001</v>
      </c>
      <c r="K740" s="122">
        <v>1.5246122766607999</v>
      </c>
      <c r="L740" s="122">
        <v>1.5659525103880001</v>
      </c>
      <c r="M740" s="122">
        <v>1.6330166914944</v>
      </c>
      <c r="N740" s="122">
        <v>1.5105681595977001</v>
      </c>
      <c r="O740" s="122">
        <v>1.6146259594053001</v>
      </c>
      <c r="P740" s="122">
        <v>1.3777840393491001</v>
      </c>
      <c r="Q740" s="122">
        <v>1.2989741209209</v>
      </c>
      <c r="R740" s="122">
        <v>1.2663748045404</v>
      </c>
      <c r="S740" s="122">
        <v>1.2329285395705001</v>
      </c>
      <c r="T740" s="122">
        <v>1.1879276998727</v>
      </c>
      <c r="U740" s="122">
        <v>1.3013620787569999</v>
      </c>
      <c r="V740" s="122">
        <v>1.6253631762484</v>
      </c>
      <c r="W740" s="122">
        <v>1.5892491502382</v>
      </c>
      <c r="X740" s="122">
        <v>1.5642918991142001</v>
      </c>
      <c r="Y740" s="122">
        <v>1.5338740611315</v>
      </c>
      <c r="Z740" s="122">
        <v>1.4700723460478999</v>
      </c>
      <c r="AA740" s="122">
        <v>1.2888545924737</v>
      </c>
      <c r="AB740" s="122">
        <v>1.3643459547656001</v>
      </c>
      <c r="AC740" s="122">
        <v>1.5541498210064</v>
      </c>
      <c r="AD740" s="122">
        <v>1.5483430207332001</v>
      </c>
      <c r="AE740" s="122">
        <v>1.5419722038253001</v>
      </c>
      <c r="AF740" s="122">
        <v>1.5146726694406001</v>
      </c>
      <c r="AG740" s="122">
        <v>1.43877874989</v>
      </c>
      <c r="AH740" s="122">
        <v>1.4378137642677</v>
      </c>
      <c r="AI740" s="122">
        <v>1.413220625021</v>
      </c>
      <c r="AJ740" s="122">
        <v>1.3561874649318</v>
      </c>
      <c r="AK740" s="122">
        <v>1.3840032417465999</v>
      </c>
      <c r="AL740" s="122">
        <v>0</v>
      </c>
    </row>
    <row r="741" spans="1:38" hidden="1" x14ac:dyDescent="0.25">
      <c r="A741" s="122" t="s">
        <v>1969</v>
      </c>
      <c r="B741" s="122">
        <v>1</v>
      </c>
      <c r="C741" s="122" t="s">
        <v>2150</v>
      </c>
      <c r="D741" s="122" t="s">
        <v>2099</v>
      </c>
      <c r="E741" s="122">
        <v>15</v>
      </c>
      <c r="F741" s="122">
        <v>0.57950651432370004</v>
      </c>
      <c r="G741" s="122">
        <v>0.35139686561619998</v>
      </c>
      <c r="H741" s="122">
        <v>0.35021075657739997</v>
      </c>
      <c r="I741" s="122">
        <v>0.47262491893809999</v>
      </c>
      <c r="J741" s="122">
        <v>0.53087317486230001</v>
      </c>
      <c r="K741" s="122">
        <v>0.46246802452750002</v>
      </c>
      <c r="L741" s="122">
        <v>0.47316844382779999</v>
      </c>
      <c r="M741" s="122">
        <v>0.62121029430910002</v>
      </c>
      <c r="N741" s="122">
        <v>0.64992742374000001</v>
      </c>
      <c r="O741" s="122">
        <v>0.63643120197290004</v>
      </c>
      <c r="P741" s="122">
        <v>0.61879839199200004</v>
      </c>
      <c r="Q741" s="122">
        <v>0.69268497140639995</v>
      </c>
      <c r="R741" s="122">
        <v>0.72531115678909996</v>
      </c>
      <c r="S741" s="122">
        <v>0.67698713426169999</v>
      </c>
      <c r="T741" s="122">
        <v>0.60346729103920005</v>
      </c>
      <c r="U741" s="122">
        <v>0.59167648718510002</v>
      </c>
      <c r="V741" s="122">
        <v>0.55759729170009997</v>
      </c>
      <c r="W741" s="122">
        <v>0.54649151943420005</v>
      </c>
      <c r="X741" s="122">
        <v>0.52898733995500002</v>
      </c>
      <c r="Y741" s="122">
        <v>0.61891164815699995</v>
      </c>
      <c r="Z741" s="122">
        <v>0.59469244102569996</v>
      </c>
      <c r="AA741" s="122">
        <v>0.64007662648630004</v>
      </c>
      <c r="AB741" s="122">
        <v>0.6624175696415</v>
      </c>
      <c r="AC741" s="122">
        <v>0.69638406873619996</v>
      </c>
      <c r="AD741" s="122">
        <v>0.71098766162089999</v>
      </c>
      <c r="AE741" s="122">
        <v>0.62456346694830001</v>
      </c>
      <c r="AF741" s="122">
        <v>0.66104847372179998</v>
      </c>
      <c r="AG741" s="122">
        <v>0.62861483382369998</v>
      </c>
      <c r="AH741" s="122">
        <v>0.61424652147350001</v>
      </c>
      <c r="AI741" s="122">
        <v>0.62616165542220004</v>
      </c>
      <c r="AJ741" s="122">
        <v>0.60201440405079998</v>
      </c>
      <c r="AK741" s="122">
        <v>0.60834285341950001</v>
      </c>
      <c r="AL741" s="122">
        <v>0</v>
      </c>
    </row>
    <row r="742" spans="1:38" hidden="1" x14ac:dyDescent="0.25">
      <c r="A742" s="122" t="s">
        <v>1969</v>
      </c>
      <c r="B742" s="122">
        <v>1</v>
      </c>
      <c r="C742" s="122" t="s">
        <v>2150</v>
      </c>
      <c r="D742" s="122" t="s">
        <v>2100</v>
      </c>
      <c r="E742" s="122">
        <v>15</v>
      </c>
      <c r="F742" s="122">
        <v>0.19643566404650001</v>
      </c>
      <c r="G742" s="122">
        <v>0.17326662058930001</v>
      </c>
      <c r="H742" s="122">
        <v>0.18994607411450001</v>
      </c>
      <c r="I742" s="122">
        <v>0.1894691653294</v>
      </c>
      <c r="J742" s="122">
        <v>0.2238322875316</v>
      </c>
      <c r="K742" s="122">
        <v>0.23202542108099999</v>
      </c>
      <c r="L742" s="122">
        <v>0.24508469038280001</v>
      </c>
      <c r="M742" s="122">
        <v>0.27145988204979998</v>
      </c>
      <c r="N742" s="122">
        <v>0.2982824807901</v>
      </c>
      <c r="O742" s="122">
        <v>0.30161304789150001</v>
      </c>
      <c r="P742" s="122">
        <v>0.31095056401310001</v>
      </c>
      <c r="Q742" s="122">
        <v>0.2882051814098</v>
      </c>
      <c r="R742" s="122">
        <v>0.252889428769</v>
      </c>
      <c r="S742" s="122">
        <v>0.20154185350850001</v>
      </c>
      <c r="T742" s="122">
        <v>0.1464001093376</v>
      </c>
      <c r="U742" s="122">
        <v>0.16005600630149999</v>
      </c>
      <c r="V742" s="122">
        <v>0.30141619312360002</v>
      </c>
      <c r="W742" s="122">
        <v>0.289836519465</v>
      </c>
      <c r="X742" s="122">
        <v>0.27693283754120002</v>
      </c>
      <c r="Y742" s="122">
        <v>0.28884292717549997</v>
      </c>
      <c r="Z742" s="122">
        <v>0.2752726328076</v>
      </c>
      <c r="AA742" s="122">
        <v>0.26708285517519997</v>
      </c>
      <c r="AB742" s="122">
        <v>0.27603733579029999</v>
      </c>
      <c r="AC742" s="122">
        <v>0.1876552792085</v>
      </c>
      <c r="AD742" s="122">
        <v>0.1922267699977</v>
      </c>
      <c r="AE742" s="122">
        <v>0.1883943110296</v>
      </c>
      <c r="AF742" s="122">
        <v>0.1948264380993</v>
      </c>
      <c r="AG742" s="122">
        <v>0.1859375768889</v>
      </c>
      <c r="AH742" s="122">
        <v>0.15511181471070001</v>
      </c>
      <c r="AI742" s="122">
        <v>0.1352890876367</v>
      </c>
      <c r="AJ742" s="122">
        <v>0.1237173706681</v>
      </c>
      <c r="AK742" s="122">
        <v>0.1136468607604</v>
      </c>
      <c r="AL742" s="122">
        <v>0</v>
      </c>
    </row>
    <row r="743" spans="1:38" hidden="1" x14ac:dyDescent="0.25">
      <c r="A743" s="122" t="s">
        <v>1969</v>
      </c>
      <c r="B743" s="122">
        <v>1</v>
      </c>
      <c r="C743" s="122" t="s">
        <v>2150</v>
      </c>
      <c r="D743" s="122" t="s">
        <v>2101</v>
      </c>
      <c r="E743" s="122">
        <v>15</v>
      </c>
      <c r="F743" s="122">
        <v>0.2215760201826</v>
      </c>
      <c r="G743" s="122">
        <v>0.90098642706450005</v>
      </c>
      <c r="H743" s="122">
        <v>0.91054796710139996</v>
      </c>
      <c r="I743" s="122">
        <v>0.94319494692420003</v>
      </c>
      <c r="J743" s="122">
        <v>0.60810723207469997</v>
      </c>
      <c r="K743" s="122">
        <v>0.62116389723620002</v>
      </c>
      <c r="L743" s="122">
        <v>0.65612535351449996</v>
      </c>
      <c r="M743" s="122">
        <v>0.68422487073789995</v>
      </c>
      <c r="N743" s="122">
        <v>0.44468718466419999</v>
      </c>
      <c r="O743" s="122">
        <v>0.44965247965479999</v>
      </c>
      <c r="P743" s="122">
        <v>0.79191695935689999</v>
      </c>
      <c r="Q743" s="122">
        <v>0.64849028773149997</v>
      </c>
      <c r="R743" s="122">
        <v>0.54080989895880005</v>
      </c>
      <c r="S743" s="122">
        <v>0.47894661820009998</v>
      </c>
      <c r="T743" s="122">
        <v>0.41642615768359997</v>
      </c>
      <c r="U743" s="122">
        <v>0.39489701967750002</v>
      </c>
      <c r="V743" s="122">
        <v>0.52224566509159998</v>
      </c>
      <c r="W743" s="122">
        <v>0.52985846258570002</v>
      </c>
      <c r="X743" s="122">
        <v>0.50065277497570004</v>
      </c>
      <c r="Y743" s="122">
        <v>0.4003056624263</v>
      </c>
      <c r="Z743" s="122">
        <v>0.36500573864489999</v>
      </c>
      <c r="AA743" s="122">
        <v>0.3496005141513</v>
      </c>
      <c r="AB743" s="122">
        <v>0.41452824519589998</v>
      </c>
      <c r="AC743" s="122">
        <v>0.39253457440290002</v>
      </c>
      <c r="AD743" s="122">
        <v>0.41265340088270003</v>
      </c>
      <c r="AE743" s="122">
        <v>0.49803547134550002</v>
      </c>
      <c r="AF743" s="122">
        <v>0.49654020785870001</v>
      </c>
      <c r="AG743" s="122">
        <v>0.37636008371700003</v>
      </c>
      <c r="AH743" s="122">
        <v>0.37758515922899999</v>
      </c>
      <c r="AI743" s="122">
        <v>0.15900791792989999</v>
      </c>
      <c r="AJ743" s="122">
        <v>8.7310520905700004E-2</v>
      </c>
      <c r="AK743" s="122">
        <v>9.4074496501100002E-2</v>
      </c>
      <c r="AL743" s="122">
        <v>0</v>
      </c>
    </row>
    <row r="744" spans="1:38" hidden="1" x14ac:dyDescent="0.25">
      <c r="A744" s="122" t="s">
        <v>1969</v>
      </c>
      <c r="B744" s="122">
        <v>1</v>
      </c>
      <c r="C744" s="122" t="s">
        <v>2150</v>
      </c>
      <c r="D744" s="122" t="s">
        <v>2102</v>
      </c>
      <c r="E744" s="122">
        <v>15</v>
      </c>
      <c r="F744" s="122">
        <v>0.49712568630710002</v>
      </c>
      <c r="G744" s="122">
        <v>0.44583224011290001</v>
      </c>
      <c r="H744" s="122">
        <v>0.61575291259410003</v>
      </c>
      <c r="I744" s="122">
        <v>0.52440817092610004</v>
      </c>
      <c r="J744" s="122">
        <v>0.46961857776280003</v>
      </c>
      <c r="K744" s="122">
        <v>0.66257482371859999</v>
      </c>
      <c r="L744" s="122">
        <v>0.64834905302839996</v>
      </c>
      <c r="M744" s="122">
        <v>0.72679886269490002</v>
      </c>
      <c r="N744" s="122">
        <v>0.63980223861219998</v>
      </c>
      <c r="O744" s="122">
        <v>0.62778403890269996</v>
      </c>
      <c r="P744" s="122">
        <v>0.60917991028590002</v>
      </c>
      <c r="Q744" s="122">
        <v>0.59455918833629995</v>
      </c>
      <c r="R744" s="122">
        <v>0.59896874527080002</v>
      </c>
      <c r="S744" s="122">
        <v>0.53560352390840005</v>
      </c>
      <c r="T744" s="122">
        <v>0.46964588380920003</v>
      </c>
      <c r="U744" s="122">
        <v>0.4906068041753</v>
      </c>
      <c r="V744" s="122">
        <v>0.59326465906930004</v>
      </c>
      <c r="W744" s="122">
        <v>0.64722315966849997</v>
      </c>
      <c r="X744" s="122">
        <v>0.66749787440560004</v>
      </c>
      <c r="Y744" s="122">
        <v>0.574666107541</v>
      </c>
      <c r="Z744" s="122">
        <v>0.53919844855169996</v>
      </c>
      <c r="AA744" s="122">
        <v>0.49012754272969999</v>
      </c>
      <c r="AB744" s="122">
        <v>0.58504386298150002</v>
      </c>
      <c r="AC744" s="122">
        <v>0.63513276819690001</v>
      </c>
      <c r="AD744" s="122">
        <v>0.62789437498800005</v>
      </c>
      <c r="AE744" s="122">
        <v>0.64172400183709999</v>
      </c>
      <c r="AF744" s="122">
        <v>0.67827180042699997</v>
      </c>
      <c r="AG744" s="122">
        <v>0.63334395170070001</v>
      </c>
      <c r="AH744" s="122">
        <v>0.65364658410370002</v>
      </c>
      <c r="AI744" s="122">
        <v>0.4938619926583</v>
      </c>
      <c r="AJ744" s="122">
        <v>0.50951271182680002</v>
      </c>
      <c r="AK744" s="122">
        <v>0.4794706992451</v>
      </c>
      <c r="AL744" s="122">
        <v>0</v>
      </c>
    </row>
    <row r="745" spans="1:38" hidden="1" x14ac:dyDescent="0.25">
      <c r="A745" s="122" t="s">
        <v>1969</v>
      </c>
      <c r="B745" s="122">
        <v>1</v>
      </c>
      <c r="C745" s="122" t="s">
        <v>2150</v>
      </c>
      <c r="D745" s="122" t="s">
        <v>2103</v>
      </c>
      <c r="E745" s="122">
        <v>15</v>
      </c>
      <c r="F745" s="122">
        <v>0</v>
      </c>
      <c r="G745" s="122">
        <v>0</v>
      </c>
      <c r="H745" s="122">
        <v>0</v>
      </c>
      <c r="I745" s="122">
        <v>0</v>
      </c>
      <c r="J745" s="122">
        <v>0</v>
      </c>
      <c r="K745" s="122">
        <v>0</v>
      </c>
      <c r="L745" s="122">
        <v>0</v>
      </c>
      <c r="M745" s="122">
        <v>0</v>
      </c>
      <c r="N745" s="122">
        <v>1.8129554451699999E-2</v>
      </c>
      <c r="O745" s="122">
        <v>2.20445010538E-2</v>
      </c>
      <c r="P745" s="122">
        <v>0</v>
      </c>
      <c r="Q745" s="122">
        <v>6.8346119876E-3</v>
      </c>
      <c r="R745" s="122">
        <v>1.33112390433E-2</v>
      </c>
      <c r="S745" s="122">
        <v>1.7857546755400001E-2</v>
      </c>
      <c r="T745" s="122">
        <v>2.2204509720200001E-2</v>
      </c>
      <c r="U745" s="122">
        <v>2.1599216648600001E-2</v>
      </c>
      <c r="V745" s="122">
        <v>5.1575946183000003E-3</v>
      </c>
      <c r="W745" s="122">
        <v>3.7237368886000001E-3</v>
      </c>
      <c r="X745" s="122">
        <v>2.2769205785999999E-3</v>
      </c>
      <c r="Y745" s="122">
        <v>2.1512650099999998E-3</v>
      </c>
      <c r="Z745" s="122">
        <v>2.0035502789000001E-3</v>
      </c>
      <c r="AA745" s="122">
        <v>0</v>
      </c>
      <c r="AB745" s="122">
        <v>0</v>
      </c>
      <c r="AC745" s="122">
        <v>0</v>
      </c>
      <c r="AD745" s="122">
        <v>0</v>
      </c>
      <c r="AE745" s="122">
        <v>0</v>
      </c>
      <c r="AF745" s="122">
        <v>0</v>
      </c>
      <c r="AG745" s="122">
        <v>0</v>
      </c>
      <c r="AH745" s="122">
        <v>0</v>
      </c>
      <c r="AI745" s="122">
        <v>0</v>
      </c>
      <c r="AJ745" s="122">
        <v>0</v>
      </c>
      <c r="AK745" s="122">
        <v>0</v>
      </c>
      <c r="AL745" s="122">
        <v>0</v>
      </c>
    </row>
    <row r="746" spans="1:38" hidden="1" x14ac:dyDescent="0.25">
      <c r="A746" s="122" t="s">
        <v>1969</v>
      </c>
      <c r="B746" s="122">
        <v>1</v>
      </c>
      <c r="C746" s="122" t="s">
        <v>2150</v>
      </c>
      <c r="D746" s="122" t="s">
        <v>2104</v>
      </c>
      <c r="E746" s="122">
        <v>15</v>
      </c>
      <c r="F746" s="122">
        <v>3.4088618489600001E-2</v>
      </c>
      <c r="G746" s="122">
        <v>1.7022685531599999E-2</v>
      </c>
      <c r="H746" s="122">
        <v>1.7304531501499999E-2</v>
      </c>
      <c r="I746" s="122">
        <v>2.2192822280599999E-2</v>
      </c>
      <c r="J746" s="122">
        <v>2.9295676873700001E-2</v>
      </c>
      <c r="K746" s="122">
        <v>3.31287411859E-2</v>
      </c>
      <c r="L746" s="122">
        <v>3.4993352187399997E-2</v>
      </c>
      <c r="M746" s="122">
        <v>4.7845057627899999E-2</v>
      </c>
      <c r="N746" s="122">
        <v>7.0009725995800007E-2</v>
      </c>
      <c r="O746" s="122">
        <v>2.0882322337199999E-2</v>
      </c>
      <c r="P746" s="122">
        <v>0</v>
      </c>
      <c r="Q746" s="122">
        <v>0</v>
      </c>
      <c r="R746" s="122">
        <v>0</v>
      </c>
      <c r="S746" s="122">
        <v>0</v>
      </c>
      <c r="T746" s="122">
        <v>0</v>
      </c>
      <c r="U746" s="122">
        <v>0</v>
      </c>
      <c r="V746" s="122">
        <v>0</v>
      </c>
      <c r="W746" s="122">
        <v>0</v>
      </c>
      <c r="X746" s="122">
        <v>0</v>
      </c>
      <c r="Y746" s="122">
        <v>0</v>
      </c>
      <c r="Z746" s="122">
        <v>0</v>
      </c>
      <c r="AA746" s="122">
        <v>0</v>
      </c>
      <c r="AB746" s="122">
        <v>0</v>
      </c>
      <c r="AC746" s="122">
        <v>0</v>
      </c>
      <c r="AD746" s="122">
        <v>0</v>
      </c>
      <c r="AE746" s="122">
        <v>0</v>
      </c>
      <c r="AF746" s="122">
        <v>0</v>
      </c>
      <c r="AG746" s="122">
        <v>0</v>
      </c>
      <c r="AH746" s="122">
        <v>0</v>
      </c>
      <c r="AI746" s="122">
        <v>0</v>
      </c>
      <c r="AJ746" s="122">
        <v>0</v>
      </c>
      <c r="AK746" s="122">
        <v>0</v>
      </c>
      <c r="AL746" s="122">
        <v>0</v>
      </c>
    </row>
    <row r="747" spans="1:38" hidden="1" x14ac:dyDescent="0.25">
      <c r="A747" s="122" t="s">
        <v>1969</v>
      </c>
      <c r="B747" s="122">
        <v>1</v>
      </c>
      <c r="C747" s="122" t="s">
        <v>2150</v>
      </c>
      <c r="D747" s="122" t="s">
        <v>2105</v>
      </c>
      <c r="E747" s="122">
        <v>15</v>
      </c>
      <c r="F747" s="122">
        <v>1.1362872829900001E-2</v>
      </c>
      <c r="G747" s="122">
        <v>2.4318122188E-3</v>
      </c>
      <c r="H747" s="122">
        <v>6.1307483033999997E-3</v>
      </c>
      <c r="I747" s="122">
        <v>6.1153554728999998E-3</v>
      </c>
      <c r="J747" s="122">
        <v>7.0132074940000002E-3</v>
      </c>
      <c r="K747" s="122">
        <v>6.7821895150000002E-3</v>
      </c>
      <c r="L747" s="122">
        <v>8.7483380469000008E-3</v>
      </c>
      <c r="M747" s="122">
        <v>1.0531994677000001E-2</v>
      </c>
      <c r="N747" s="122">
        <v>9.1309101918000003E-3</v>
      </c>
      <c r="O747" s="122">
        <v>0</v>
      </c>
      <c r="P747" s="122">
        <v>0</v>
      </c>
      <c r="Q747" s="122">
        <v>0</v>
      </c>
      <c r="R747" s="122">
        <v>0</v>
      </c>
      <c r="S747" s="122">
        <v>2.0283342668000002E-3</v>
      </c>
      <c r="T747" s="122">
        <v>4.4380367004000004E-3</v>
      </c>
      <c r="U747" s="122">
        <v>4.6180129289999997E-3</v>
      </c>
      <c r="V747" s="122">
        <v>1.1873399078E-3</v>
      </c>
      <c r="W747" s="122">
        <v>1.1553291735999999E-3</v>
      </c>
      <c r="X747" s="122">
        <v>1.0798100106000001E-3</v>
      </c>
      <c r="Y747" s="122">
        <v>1.0202189374000001E-3</v>
      </c>
      <c r="Z747" s="122">
        <v>9.5016649599999998E-4</v>
      </c>
      <c r="AA747" s="122">
        <v>0</v>
      </c>
      <c r="AB747" s="122">
        <v>0</v>
      </c>
      <c r="AC747" s="122">
        <v>0</v>
      </c>
      <c r="AD747" s="122">
        <v>0</v>
      </c>
      <c r="AE747" s="122">
        <v>0</v>
      </c>
      <c r="AF747" s="122">
        <v>0</v>
      </c>
      <c r="AG747" s="122">
        <v>0</v>
      </c>
      <c r="AH747" s="122">
        <v>0</v>
      </c>
      <c r="AI747" s="122">
        <v>0</v>
      </c>
      <c r="AJ747" s="122">
        <v>0</v>
      </c>
      <c r="AK747" s="122">
        <v>0</v>
      </c>
      <c r="AL747" s="122">
        <v>0</v>
      </c>
    </row>
    <row r="748" spans="1:38" hidden="1" x14ac:dyDescent="0.25">
      <c r="A748" s="122" t="s">
        <v>1969</v>
      </c>
      <c r="B748" s="122">
        <v>1</v>
      </c>
      <c r="C748" s="122" t="s">
        <v>2150</v>
      </c>
      <c r="D748" s="122" t="s">
        <v>2106</v>
      </c>
      <c r="E748" s="122">
        <v>15</v>
      </c>
      <c r="F748" s="122">
        <v>2.8407182074699999E-2</v>
      </c>
      <c r="G748" s="122">
        <v>9.7272488751900005E-2</v>
      </c>
      <c r="H748" s="122">
        <v>3.2087545555599999E-2</v>
      </c>
      <c r="I748" s="122">
        <v>5.6641014198299998E-2</v>
      </c>
      <c r="J748" s="122">
        <v>3.4417981587599997E-2</v>
      </c>
      <c r="K748" s="122">
        <v>9.2024281072000003E-2</v>
      </c>
      <c r="L748" s="122">
        <v>9.6513609408099998E-2</v>
      </c>
      <c r="M748" s="122">
        <v>4.9887595575399998E-2</v>
      </c>
      <c r="N748" s="122">
        <v>5.7353244586200003E-2</v>
      </c>
      <c r="O748" s="122">
        <v>8.3012765474700004E-2</v>
      </c>
      <c r="P748" s="122">
        <v>6.3465055245799998E-2</v>
      </c>
      <c r="Q748" s="122">
        <v>6.6658754932000006E-2</v>
      </c>
      <c r="R748" s="122">
        <v>7.1205949825900006E-2</v>
      </c>
      <c r="S748" s="122">
        <v>4.6920605021199997E-2</v>
      </c>
      <c r="T748" s="122">
        <v>2.7767640077699999E-2</v>
      </c>
      <c r="U748" s="122">
        <v>2.93467416107E-2</v>
      </c>
      <c r="V748" s="122">
        <v>4.9660424046800003E-2</v>
      </c>
      <c r="W748" s="122">
        <v>5.0125548440700003E-2</v>
      </c>
      <c r="X748" s="122">
        <v>4.8239448829599997E-2</v>
      </c>
      <c r="Y748" s="122">
        <v>2.09943615073E-2</v>
      </c>
      <c r="Z748" s="122">
        <v>1.8051026608299998E-2</v>
      </c>
      <c r="AA748" s="122">
        <v>7.8381951084E-3</v>
      </c>
      <c r="AB748" s="122">
        <v>0</v>
      </c>
      <c r="AC748" s="122">
        <v>0</v>
      </c>
      <c r="AD748" s="122">
        <v>0</v>
      </c>
      <c r="AE748" s="122">
        <v>0</v>
      </c>
      <c r="AF748" s="122">
        <v>0</v>
      </c>
      <c r="AG748" s="122">
        <v>0</v>
      </c>
      <c r="AH748" s="122">
        <v>0</v>
      </c>
      <c r="AI748" s="122">
        <v>0</v>
      </c>
      <c r="AJ748" s="122">
        <v>0</v>
      </c>
      <c r="AK748" s="122">
        <v>0</v>
      </c>
      <c r="AL748" s="122">
        <v>0</v>
      </c>
    </row>
    <row r="749" spans="1:38" hidden="1" x14ac:dyDescent="0.25">
      <c r="A749" s="122" t="s">
        <v>1969</v>
      </c>
      <c r="B749" s="122">
        <v>1</v>
      </c>
      <c r="C749" s="122" t="s">
        <v>2150</v>
      </c>
      <c r="D749" s="122" t="s">
        <v>2107</v>
      </c>
      <c r="E749" s="122">
        <v>15</v>
      </c>
      <c r="F749" s="122">
        <v>0</v>
      </c>
      <c r="G749" s="122">
        <v>0</v>
      </c>
      <c r="H749" s="122">
        <v>0</v>
      </c>
      <c r="I749" s="122">
        <v>0</v>
      </c>
      <c r="J749" s="122">
        <v>0</v>
      </c>
      <c r="K749" s="122">
        <v>0</v>
      </c>
      <c r="L749" s="122">
        <v>0</v>
      </c>
      <c r="M749" s="122">
        <v>0</v>
      </c>
      <c r="N749" s="122">
        <v>0</v>
      </c>
      <c r="O749" s="122">
        <v>0</v>
      </c>
      <c r="P749" s="122">
        <v>0</v>
      </c>
      <c r="Q749" s="122">
        <v>0</v>
      </c>
      <c r="R749" s="122">
        <v>0</v>
      </c>
      <c r="S749" s="122">
        <v>0</v>
      </c>
      <c r="T749" s="122">
        <v>0</v>
      </c>
      <c r="U749" s="122">
        <v>0</v>
      </c>
      <c r="V749" s="122">
        <v>0</v>
      </c>
      <c r="W749" s="122">
        <v>0</v>
      </c>
      <c r="X749" s="122">
        <v>0</v>
      </c>
      <c r="Y749" s="122">
        <v>0</v>
      </c>
      <c r="Z749" s="122">
        <v>0</v>
      </c>
      <c r="AA749" s="122">
        <v>0</v>
      </c>
      <c r="AB749" s="122">
        <v>0</v>
      </c>
      <c r="AC749" s="122">
        <v>0</v>
      </c>
      <c r="AD749" s="122">
        <v>0</v>
      </c>
      <c r="AE749" s="122">
        <v>0</v>
      </c>
      <c r="AF749" s="122">
        <v>0</v>
      </c>
      <c r="AG749" s="122">
        <v>0</v>
      </c>
      <c r="AH749" s="122">
        <v>0</v>
      </c>
      <c r="AI749" s="122">
        <v>0</v>
      </c>
      <c r="AJ749" s="122">
        <v>0</v>
      </c>
      <c r="AK749" s="122">
        <v>0</v>
      </c>
      <c r="AL749" s="122">
        <v>0</v>
      </c>
    </row>
    <row r="750" spans="1:38" hidden="1" x14ac:dyDescent="0.25">
      <c r="A750" s="122" t="s">
        <v>1969</v>
      </c>
      <c r="B750" s="122">
        <v>1</v>
      </c>
      <c r="C750" s="122" t="s">
        <v>2150</v>
      </c>
      <c r="D750" s="122" t="s">
        <v>475</v>
      </c>
      <c r="E750" s="122">
        <v>15</v>
      </c>
      <c r="F750" s="122">
        <v>0</v>
      </c>
      <c r="G750" s="122">
        <v>0</v>
      </c>
      <c r="H750" s="122">
        <v>0</v>
      </c>
      <c r="I750" s="122">
        <v>0</v>
      </c>
      <c r="J750" s="122">
        <v>0</v>
      </c>
      <c r="K750" s="122">
        <v>0</v>
      </c>
      <c r="L750" s="122">
        <v>0</v>
      </c>
      <c r="M750" s="122">
        <v>0</v>
      </c>
      <c r="N750" s="122">
        <v>0</v>
      </c>
      <c r="O750" s="122">
        <v>0</v>
      </c>
      <c r="P750" s="122">
        <v>0</v>
      </c>
      <c r="Q750" s="122">
        <v>0</v>
      </c>
      <c r="R750" s="122">
        <v>0</v>
      </c>
      <c r="S750" s="122">
        <v>0</v>
      </c>
      <c r="T750" s="122">
        <v>0</v>
      </c>
      <c r="U750" s="122">
        <v>0</v>
      </c>
      <c r="V750" s="122">
        <v>0</v>
      </c>
      <c r="W750" s="122">
        <v>0</v>
      </c>
      <c r="X750" s="122">
        <v>0</v>
      </c>
      <c r="Y750" s="122">
        <v>0</v>
      </c>
      <c r="Z750" s="122">
        <v>0</v>
      </c>
      <c r="AA750" s="122">
        <v>0</v>
      </c>
      <c r="AB750" s="122">
        <v>0</v>
      </c>
      <c r="AC750" s="122">
        <v>0</v>
      </c>
      <c r="AD750" s="122">
        <v>0</v>
      </c>
      <c r="AE750" s="122">
        <v>0</v>
      </c>
      <c r="AF750" s="122">
        <v>0</v>
      </c>
      <c r="AG750" s="122">
        <v>0</v>
      </c>
      <c r="AH750" s="122">
        <v>0</v>
      </c>
      <c r="AI750" s="122">
        <v>0</v>
      </c>
      <c r="AJ750" s="122">
        <v>0</v>
      </c>
      <c r="AK750" s="122">
        <v>0</v>
      </c>
      <c r="AL750" s="122">
        <v>0</v>
      </c>
    </row>
    <row r="751" spans="1:38" hidden="1" x14ac:dyDescent="0.25">
      <c r="A751" s="122" t="s">
        <v>1969</v>
      </c>
      <c r="B751" s="122">
        <v>1</v>
      </c>
      <c r="C751" s="122" t="s">
        <v>2150</v>
      </c>
      <c r="D751" s="122" t="s">
        <v>2108</v>
      </c>
      <c r="E751" s="122">
        <v>15</v>
      </c>
      <c r="F751" s="122">
        <v>0.1136287282988</v>
      </c>
      <c r="G751" s="122">
        <v>0.10254141522599999</v>
      </c>
      <c r="H751" s="122">
        <v>0.12190630430130001</v>
      </c>
      <c r="I751" s="122">
        <v>0.1139437032831</v>
      </c>
      <c r="J751" s="122">
        <v>0.11910024270819999</v>
      </c>
      <c r="K751" s="122">
        <v>0.120781868907</v>
      </c>
      <c r="L751" s="122">
        <v>0.18152801447229999</v>
      </c>
      <c r="M751" s="122">
        <v>8.5147983913999997E-2</v>
      </c>
      <c r="N751" s="122">
        <v>8.0271737949600006E-2</v>
      </c>
      <c r="O751" s="122">
        <v>0.13027469995169999</v>
      </c>
      <c r="P751" s="122">
        <v>8.5353447632800006E-2</v>
      </c>
      <c r="Q751" s="122">
        <v>8.7429592913399995E-2</v>
      </c>
      <c r="R751" s="122">
        <v>9.1570307795399999E-2</v>
      </c>
      <c r="S751" s="122">
        <v>0.1147620821942</v>
      </c>
      <c r="T751" s="122">
        <v>0.13473693587839999</v>
      </c>
      <c r="U751" s="122">
        <v>0.1132003493651</v>
      </c>
      <c r="V751" s="122">
        <v>0.12656235850639999</v>
      </c>
      <c r="W751" s="122">
        <v>0.1254855480381</v>
      </c>
      <c r="X751" s="122">
        <v>0.12348380054749999</v>
      </c>
      <c r="Y751" s="122">
        <v>0.11174261693570001</v>
      </c>
      <c r="Z751" s="122">
        <v>0.10675788414530001</v>
      </c>
      <c r="AA751" s="122">
        <v>0.1063441368129</v>
      </c>
      <c r="AB751" s="122">
        <v>0.1125778867668</v>
      </c>
      <c r="AC751" s="122">
        <v>0.1102793524681</v>
      </c>
      <c r="AD751" s="122">
        <v>8.5624907033099995E-2</v>
      </c>
      <c r="AE751" s="122">
        <v>8.6208159129699993E-2</v>
      </c>
      <c r="AF751" s="122">
        <v>8.5437949383300002E-2</v>
      </c>
      <c r="AG751" s="122">
        <v>8.1424795071700001E-2</v>
      </c>
      <c r="AH751" s="122">
        <v>8.0867151734399997E-2</v>
      </c>
      <c r="AI751" s="122">
        <v>8.1245069566E-2</v>
      </c>
      <c r="AJ751" s="122">
        <v>8.2806905710400003E-2</v>
      </c>
      <c r="AK751" s="122">
        <v>7.9146819258199996E-2</v>
      </c>
      <c r="AL751" s="122">
        <v>0</v>
      </c>
    </row>
    <row r="752" spans="1:38" hidden="1" x14ac:dyDescent="0.25">
      <c r="A752" s="122" t="s">
        <v>1969</v>
      </c>
      <c r="B752" s="122">
        <v>1</v>
      </c>
      <c r="C752" s="122" t="s">
        <v>2150</v>
      </c>
      <c r="D752" s="122" t="s">
        <v>2109</v>
      </c>
      <c r="E752" s="122">
        <v>15</v>
      </c>
      <c r="F752" s="122">
        <v>0.59655082356849998</v>
      </c>
      <c r="G752" s="122">
        <v>0.48919955801479997</v>
      </c>
      <c r="H752" s="122">
        <v>0.65004472585289996</v>
      </c>
      <c r="I752" s="122">
        <v>0.69003238164960001</v>
      </c>
      <c r="J752" s="122">
        <v>0.75547336422709999</v>
      </c>
      <c r="K752" s="122">
        <v>0.89953734747909997</v>
      </c>
      <c r="L752" s="122">
        <v>1.041829857625</v>
      </c>
      <c r="M752" s="122">
        <v>0.74808585867340005</v>
      </c>
      <c r="N752" s="122">
        <v>0.71149949546269997</v>
      </c>
      <c r="O752" s="122">
        <v>0.75541616582009996</v>
      </c>
      <c r="P752" s="122">
        <v>0.73525441781040002</v>
      </c>
      <c r="Q752" s="122">
        <v>0.50613476803479995</v>
      </c>
      <c r="R752" s="122">
        <v>0.32734395929409998</v>
      </c>
      <c r="S752" s="122">
        <v>0.42541325593750001</v>
      </c>
      <c r="T752" s="122">
        <v>0.5987944584139</v>
      </c>
      <c r="U752" s="122">
        <v>0.71471913811190002</v>
      </c>
      <c r="V752" s="122">
        <v>0.8714415057039</v>
      </c>
      <c r="W752" s="122">
        <v>0.87393002251450003</v>
      </c>
      <c r="X752" s="122">
        <v>0.85597323410339998</v>
      </c>
      <c r="Y752" s="122">
        <v>0.94955706315520005</v>
      </c>
      <c r="Z752" s="122">
        <v>0.90472111253440002</v>
      </c>
      <c r="AA752" s="122">
        <v>0.90221865588990002</v>
      </c>
      <c r="AB752" s="122">
        <v>0.94697459121119998</v>
      </c>
      <c r="AC752" s="122">
        <v>1.0172701003339</v>
      </c>
      <c r="AD752" s="122">
        <v>1.0127981015581</v>
      </c>
      <c r="AE752" s="122">
        <v>1.0004641796461</v>
      </c>
      <c r="AF752" s="122">
        <v>1.0268559741050001</v>
      </c>
      <c r="AG752" s="122">
        <v>0.97500730588850004</v>
      </c>
      <c r="AH752" s="122">
        <v>0.96507389814569999</v>
      </c>
      <c r="AI752" s="122">
        <v>0.91627642157019995</v>
      </c>
      <c r="AJ752" s="122">
        <v>0.87742704043819997</v>
      </c>
      <c r="AK752" s="122">
        <v>0.88244634266419997</v>
      </c>
      <c r="AL752" s="122">
        <v>0</v>
      </c>
    </row>
    <row r="753" spans="1:38" hidden="1" x14ac:dyDescent="0.25">
      <c r="A753" s="122" t="s">
        <v>1969</v>
      </c>
      <c r="B753" s="122">
        <v>1</v>
      </c>
      <c r="C753" s="122" t="s">
        <v>2150</v>
      </c>
      <c r="D753" s="122" t="s">
        <v>2110</v>
      </c>
      <c r="E753" s="122">
        <v>15</v>
      </c>
      <c r="F753" s="122">
        <v>0</v>
      </c>
      <c r="G753" s="122">
        <v>0</v>
      </c>
      <c r="H753" s="122">
        <v>0</v>
      </c>
      <c r="I753" s="122">
        <v>0</v>
      </c>
      <c r="J753" s="122">
        <v>0</v>
      </c>
      <c r="K753" s="122">
        <v>0</v>
      </c>
      <c r="L753" s="122">
        <v>0</v>
      </c>
      <c r="M753" s="122">
        <v>0</v>
      </c>
      <c r="N753" s="122">
        <v>0</v>
      </c>
      <c r="O753" s="122">
        <v>0</v>
      </c>
      <c r="P753" s="122">
        <v>0</v>
      </c>
      <c r="Q753" s="122">
        <v>0</v>
      </c>
      <c r="R753" s="122">
        <v>0</v>
      </c>
      <c r="S753" s="122">
        <v>0</v>
      </c>
      <c r="T753" s="122">
        <v>0</v>
      </c>
      <c r="U753" s="122">
        <v>0</v>
      </c>
      <c r="V753" s="122">
        <v>0</v>
      </c>
      <c r="W753" s="122">
        <v>0</v>
      </c>
      <c r="X753" s="122">
        <v>0</v>
      </c>
      <c r="Y753" s="122">
        <v>0</v>
      </c>
      <c r="Z753" s="122">
        <v>0</v>
      </c>
      <c r="AA753" s="122">
        <v>0</v>
      </c>
      <c r="AB753" s="122">
        <v>0</v>
      </c>
      <c r="AC753" s="122">
        <v>0</v>
      </c>
      <c r="AD753" s="122">
        <v>0</v>
      </c>
      <c r="AE753" s="122">
        <v>0</v>
      </c>
      <c r="AF753" s="122">
        <v>0</v>
      </c>
      <c r="AG753" s="122">
        <v>0</v>
      </c>
      <c r="AH753" s="122">
        <v>0</v>
      </c>
      <c r="AI753" s="122">
        <v>0</v>
      </c>
      <c r="AJ753" s="122">
        <v>0</v>
      </c>
      <c r="AK753" s="122">
        <v>0</v>
      </c>
      <c r="AL753" s="122">
        <v>0</v>
      </c>
    </row>
    <row r="754" spans="1:38" hidden="1" x14ac:dyDescent="0.25">
      <c r="A754" s="122" t="s">
        <v>1969</v>
      </c>
      <c r="B754" s="122">
        <v>1</v>
      </c>
      <c r="C754" s="122" t="s">
        <v>2150</v>
      </c>
      <c r="D754" s="122" t="s">
        <v>2111</v>
      </c>
      <c r="E754" s="122">
        <v>15</v>
      </c>
      <c r="F754" s="122">
        <v>0</v>
      </c>
      <c r="G754" s="122">
        <v>0</v>
      </c>
      <c r="H754" s="122">
        <v>0</v>
      </c>
      <c r="I754" s="122">
        <v>0</v>
      </c>
      <c r="J754" s="122">
        <v>0</v>
      </c>
      <c r="K754" s="122">
        <v>0</v>
      </c>
      <c r="L754" s="122">
        <v>0</v>
      </c>
      <c r="M754" s="122">
        <v>0</v>
      </c>
      <c r="N754" s="122">
        <v>0</v>
      </c>
      <c r="O754" s="122">
        <v>0</v>
      </c>
      <c r="P754" s="122">
        <v>0</v>
      </c>
      <c r="Q754" s="122">
        <v>0</v>
      </c>
      <c r="R754" s="122">
        <v>0</v>
      </c>
      <c r="S754" s="122">
        <v>0</v>
      </c>
      <c r="T754" s="122">
        <v>0</v>
      </c>
      <c r="U754" s="122">
        <v>0</v>
      </c>
      <c r="V754" s="122">
        <v>0</v>
      </c>
      <c r="W754" s="122">
        <v>0</v>
      </c>
      <c r="X754" s="122">
        <v>0</v>
      </c>
      <c r="Y754" s="122">
        <v>0</v>
      </c>
      <c r="Z754" s="122">
        <v>0</v>
      </c>
      <c r="AA754" s="122">
        <v>0</v>
      </c>
      <c r="AB754" s="122">
        <v>0</v>
      </c>
      <c r="AC754" s="122">
        <v>0</v>
      </c>
      <c r="AD754" s="122">
        <v>0</v>
      </c>
      <c r="AE754" s="122">
        <v>0</v>
      </c>
      <c r="AF754" s="122">
        <v>0</v>
      </c>
      <c r="AG754" s="122">
        <v>0</v>
      </c>
      <c r="AH754" s="122">
        <v>0</v>
      </c>
      <c r="AI754" s="122">
        <v>0</v>
      </c>
      <c r="AJ754" s="122">
        <v>0</v>
      </c>
      <c r="AK754" s="122">
        <v>0</v>
      </c>
      <c r="AL754" s="122">
        <v>0</v>
      </c>
    </row>
    <row r="755" spans="1:38" hidden="1" x14ac:dyDescent="0.25">
      <c r="A755" s="122" t="s">
        <v>1969</v>
      </c>
      <c r="B755" s="122">
        <v>1</v>
      </c>
      <c r="C755" s="122" t="s">
        <v>2150</v>
      </c>
      <c r="D755" s="122" t="s">
        <v>2112</v>
      </c>
      <c r="E755" s="122">
        <v>15</v>
      </c>
      <c r="F755" s="122">
        <v>1.5623950141081</v>
      </c>
      <c r="G755" s="122">
        <v>1.1591638242935001</v>
      </c>
      <c r="H755" s="122">
        <v>1.5969610499932001</v>
      </c>
      <c r="I755" s="122">
        <v>1.8641970715678999</v>
      </c>
      <c r="J755" s="122">
        <v>2.1421354029141</v>
      </c>
      <c r="K755" s="122">
        <v>1.9946262922361999</v>
      </c>
      <c r="L755" s="122">
        <v>2.0840485302741998</v>
      </c>
      <c r="M755" s="122">
        <v>1.7516156690889</v>
      </c>
      <c r="N755" s="122">
        <v>1.5151290537994</v>
      </c>
      <c r="O755" s="122">
        <v>1.6408856642172001</v>
      </c>
      <c r="P755" s="122">
        <v>1.7544561939057</v>
      </c>
      <c r="Q755" s="122">
        <v>1.7456053743005</v>
      </c>
      <c r="R755" s="122">
        <v>1.7195177922683</v>
      </c>
      <c r="S755" s="122">
        <v>2.211537161101</v>
      </c>
      <c r="T755" s="122">
        <v>2.7007511531214998</v>
      </c>
      <c r="U755" s="122">
        <v>2.2647393479561</v>
      </c>
      <c r="V755" s="122">
        <v>1.9571029623481</v>
      </c>
      <c r="W755" s="122">
        <v>1.9085766297128</v>
      </c>
      <c r="X755" s="122">
        <v>1.8224683507052</v>
      </c>
      <c r="Y755" s="122">
        <v>1.6584607247795</v>
      </c>
      <c r="Z755" s="122">
        <v>1.5841027573276001</v>
      </c>
      <c r="AA755" s="122">
        <v>1.6863467622757</v>
      </c>
      <c r="AB755" s="122">
        <v>1.7606037198214</v>
      </c>
      <c r="AC755" s="122">
        <v>1.8217467551683</v>
      </c>
      <c r="AD755" s="122">
        <v>1.8404449318509</v>
      </c>
      <c r="AE755" s="122">
        <v>1.9001355140328999</v>
      </c>
      <c r="AF755" s="122">
        <v>1.8799008670119</v>
      </c>
      <c r="AG755" s="122">
        <v>1.8363332444959</v>
      </c>
      <c r="AH755" s="122">
        <v>1.7935964632187</v>
      </c>
      <c r="AI755" s="122">
        <v>1.8244502267878</v>
      </c>
      <c r="AJ755" s="122">
        <v>1.8435470694424001</v>
      </c>
      <c r="AK755" s="122">
        <v>1.7733441141688999</v>
      </c>
      <c r="AL755" s="122">
        <v>0</v>
      </c>
    </row>
    <row r="756" spans="1:38" hidden="1" x14ac:dyDescent="0.25">
      <c r="A756" s="122" t="s">
        <v>1969</v>
      </c>
      <c r="B756" s="122">
        <v>1</v>
      </c>
      <c r="C756" s="122" t="s">
        <v>2150</v>
      </c>
      <c r="D756" s="122" t="s">
        <v>2113</v>
      </c>
      <c r="E756" s="122">
        <v>15</v>
      </c>
      <c r="F756" s="122">
        <v>0.6628342484095</v>
      </c>
      <c r="G756" s="122">
        <v>0.50905935780160005</v>
      </c>
      <c r="H756" s="122">
        <v>0.40542045232020002</v>
      </c>
      <c r="I756" s="122">
        <v>0.4308119978487</v>
      </c>
      <c r="J756" s="122">
        <v>0.40024996591700002</v>
      </c>
      <c r="K756" s="122">
        <v>0.4473116254349</v>
      </c>
      <c r="L756" s="122">
        <v>0.1112885803317</v>
      </c>
      <c r="M756" s="122">
        <v>6.25381531854E-2</v>
      </c>
      <c r="N756" s="122">
        <v>0</v>
      </c>
      <c r="O756" s="122">
        <v>2.7705510477200001E-2</v>
      </c>
      <c r="P756" s="122">
        <v>0</v>
      </c>
      <c r="Q756" s="122">
        <v>0</v>
      </c>
      <c r="R756" s="122">
        <v>0</v>
      </c>
      <c r="S756" s="122">
        <v>0</v>
      </c>
      <c r="T756" s="122">
        <v>0</v>
      </c>
      <c r="U756" s="122">
        <v>0</v>
      </c>
      <c r="V756" s="122">
        <v>0</v>
      </c>
      <c r="W756" s="122">
        <v>0</v>
      </c>
      <c r="X756" s="122">
        <v>0</v>
      </c>
      <c r="Y756" s="122">
        <v>0</v>
      </c>
      <c r="Z756" s="122">
        <v>0</v>
      </c>
      <c r="AA756" s="122">
        <v>0</v>
      </c>
      <c r="AB756" s="122">
        <v>2.8869755229999998E-4</v>
      </c>
      <c r="AC756" s="122">
        <v>4.1026896939999998E-4</v>
      </c>
      <c r="AD756" s="122">
        <v>4.5996536600000001E-5</v>
      </c>
      <c r="AE756" s="122">
        <v>0</v>
      </c>
      <c r="AF756" s="122">
        <v>0</v>
      </c>
      <c r="AG756" s="122">
        <v>2.1101419713700002E-2</v>
      </c>
      <c r="AH756" s="122">
        <v>0</v>
      </c>
      <c r="AI756" s="122">
        <v>0</v>
      </c>
      <c r="AJ756" s="122">
        <v>0</v>
      </c>
      <c r="AK756" s="122">
        <v>0</v>
      </c>
      <c r="AL756" s="122">
        <v>0</v>
      </c>
    </row>
    <row r="757" spans="1:38" hidden="1" x14ac:dyDescent="0.25">
      <c r="A757" s="122" t="s">
        <v>1969</v>
      </c>
      <c r="B757" s="122">
        <v>1</v>
      </c>
      <c r="C757" s="122" t="s">
        <v>2150</v>
      </c>
      <c r="D757" s="122" t="s">
        <v>2114</v>
      </c>
      <c r="E757" s="122">
        <v>15</v>
      </c>
      <c r="F757" s="122">
        <v>0.2215760201826</v>
      </c>
      <c r="G757" s="122">
        <v>0.12159061093990001</v>
      </c>
      <c r="H757" s="122">
        <v>9.8883037151299993E-2</v>
      </c>
      <c r="I757" s="122">
        <v>0.1191836752105</v>
      </c>
      <c r="J757" s="122">
        <v>0.1109684730063</v>
      </c>
      <c r="K757" s="122">
        <v>0.11503035134</v>
      </c>
      <c r="L757" s="122">
        <v>0.1215046950953</v>
      </c>
      <c r="M757" s="122">
        <v>0.1267083093959</v>
      </c>
      <c r="N757" s="122">
        <v>0.16168369944970001</v>
      </c>
      <c r="O757" s="122">
        <v>0.16348902978220001</v>
      </c>
      <c r="P757" s="122">
        <v>0.17803123275239999</v>
      </c>
      <c r="Q757" s="122">
        <v>8.8835704067999996E-2</v>
      </c>
      <c r="R757" s="122">
        <v>0</v>
      </c>
      <c r="S757" s="122">
        <v>7.7191338728899994E-2</v>
      </c>
      <c r="T757" s="122">
        <v>0.1608008301903</v>
      </c>
      <c r="U757" s="122">
        <v>0.1547546274204</v>
      </c>
      <c r="V757" s="122">
        <v>7.3818149235199998E-2</v>
      </c>
      <c r="W757" s="122">
        <v>5.7355527629499997E-2</v>
      </c>
      <c r="X757" s="122">
        <v>3.4324222954300002E-2</v>
      </c>
      <c r="Y757" s="122">
        <v>0.11258999688890001</v>
      </c>
      <c r="Z757" s="122">
        <v>0.10999402558519999</v>
      </c>
      <c r="AA757" s="122">
        <v>0.116718024635</v>
      </c>
      <c r="AB757" s="122">
        <v>0.15519358226419999</v>
      </c>
      <c r="AC757" s="122">
        <v>0.15494479274770001</v>
      </c>
      <c r="AD757" s="122">
        <v>0.1560604538423</v>
      </c>
      <c r="AE757" s="122">
        <v>0.1757214560217</v>
      </c>
      <c r="AF757" s="122">
        <v>0.18010426844999999</v>
      </c>
      <c r="AG757" s="122">
        <v>0.16500181923179999</v>
      </c>
      <c r="AH757" s="122">
        <v>0.15126029756709999</v>
      </c>
      <c r="AI757" s="122">
        <v>0.1470921439283</v>
      </c>
      <c r="AJ757" s="122">
        <v>0.16252803992680001</v>
      </c>
      <c r="AK757" s="122">
        <v>0.14345099446529999</v>
      </c>
      <c r="AL757" s="122">
        <v>0</v>
      </c>
    </row>
    <row r="758" spans="1:38" hidden="1" x14ac:dyDescent="0.25">
      <c r="A758" s="122" t="s">
        <v>1969</v>
      </c>
      <c r="B758" s="122">
        <v>1</v>
      </c>
      <c r="C758" s="122" t="s">
        <v>2150</v>
      </c>
      <c r="D758" s="122" t="s">
        <v>2115</v>
      </c>
      <c r="E758" s="122">
        <v>15</v>
      </c>
      <c r="F758" s="122">
        <v>0.1041596676072</v>
      </c>
      <c r="G758" s="122">
        <v>8.0249803220299995E-2</v>
      </c>
      <c r="H758" s="122">
        <v>8.2814543614200001E-2</v>
      </c>
      <c r="I758" s="122">
        <v>7.6515919485100004E-2</v>
      </c>
      <c r="J758" s="122">
        <v>8.6688571112500001E-2</v>
      </c>
      <c r="K758" s="122">
        <v>9.4886236213400005E-2</v>
      </c>
      <c r="L758" s="122">
        <v>0.19374652661110001</v>
      </c>
      <c r="M758" s="122">
        <v>0.13609486095590001</v>
      </c>
      <c r="N758" s="122">
        <v>0.2056963284959</v>
      </c>
      <c r="O758" s="122">
        <v>0.22397305307109999</v>
      </c>
      <c r="P758" s="122">
        <v>0.10680933742110001</v>
      </c>
      <c r="Q758" s="122">
        <v>9.9004573774400001E-2</v>
      </c>
      <c r="R758" s="122">
        <v>9.4882136689299998E-2</v>
      </c>
      <c r="S758" s="122">
        <v>8.4855150511499999E-2</v>
      </c>
      <c r="T758" s="122">
        <v>7.3115582154700001E-2</v>
      </c>
      <c r="U758" s="122">
        <v>7.0267051608600001E-2</v>
      </c>
      <c r="V758" s="122">
        <v>9.0665410948100003E-2</v>
      </c>
      <c r="W758" s="122">
        <v>9.1389377450400003E-2</v>
      </c>
      <c r="X758" s="122">
        <v>8.9132453516700003E-2</v>
      </c>
      <c r="Y758" s="122">
        <v>8.4292755937100006E-2</v>
      </c>
      <c r="Z758" s="122">
        <v>8.1189382048700007E-2</v>
      </c>
      <c r="AA758" s="122">
        <v>8.1106889359399997E-2</v>
      </c>
      <c r="AB758" s="122">
        <v>8.4496524498199999E-2</v>
      </c>
      <c r="AC758" s="122">
        <v>8.8953738897800005E-2</v>
      </c>
      <c r="AD758" s="122">
        <v>8.83079176089E-2</v>
      </c>
      <c r="AE758" s="122">
        <v>8.86913881855E-2</v>
      </c>
      <c r="AF758" s="122">
        <v>8.5208468855799996E-2</v>
      </c>
      <c r="AG758" s="122">
        <v>8.1136866840299998E-2</v>
      </c>
      <c r="AH758" s="122">
        <v>8.0854495772199997E-2</v>
      </c>
      <c r="AI758" s="122">
        <v>8.2443382536599996E-2</v>
      </c>
      <c r="AJ758" s="122">
        <v>8.1706045346600004E-2</v>
      </c>
      <c r="AK758" s="122">
        <v>7.7274415158199994E-2</v>
      </c>
      <c r="AL758" s="122">
        <v>0</v>
      </c>
    </row>
    <row r="759" spans="1:38" hidden="1" x14ac:dyDescent="0.25">
      <c r="A759" s="122" t="s">
        <v>1969</v>
      </c>
      <c r="B759" s="122">
        <v>1</v>
      </c>
      <c r="C759" s="122" t="s">
        <v>2150</v>
      </c>
      <c r="D759" s="122" t="s">
        <v>2116</v>
      </c>
      <c r="E759" s="122">
        <v>15</v>
      </c>
      <c r="F759" s="122">
        <v>0.28312491467779999</v>
      </c>
      <c r="G759" s="122">
        <v>0.96259233660730004</v>
      </c>
      <c r="H759" s="122">
        <v>1.1104565072089001</v>
      </c>
      <c r="I759" s="122">
        <v>0.54660099320660005</v>
      </c>
      <c r="J759" s="122">
        <v>0.80119237510569996</v>
      </c>
      <c r="K759" s="122">
        <v>0.70398575020099996</v>
      </c>
      <c r="L759" s="122">
        <v>0.65150817510089998</v>
      </c>
      <c r="M759" s="122">
        <v>1.0047462101857001</v>
      </c>
      <c r="N759" s="122">
        <v>0.92312498642079999</v>
      </c>
      <c r="O759" s="122">
        <v>0.76832926267169999</v>
      </c>
      <c r="P759" s="122">
        <v>0.92865829727789995</v>
      </c>
      <c r="Q759" s="122">
        <v>0.80914736854739999</v>
      </c>
      <c r="R759" s="122">
        <v>0.72849028943960004</v>
      </c>
      <c r="S759" s="122">
        <v>0.75318874897459998</v>
      </c>
      <c r="T759" s="122">
        <v>0.76801676155330001</v>
      </c>
      <c r="U759" s="122">
        <v>1.0160571659346</v>
      </c>
      <c r="V759" s="122">
        <v>1.2433744923704999</v>
      </c>
      <c r="W759" s="122">
        <v>1.2528665456671</v>
      </c>
      <c r="X759" s="122">
        <v>1.2508129929625</v>
      </c>
      <c r="Y759" s="122">
        <v>1.4278821862354001</v>
      </c>
      <c r="Z759" s="122">
        <v>1.3655225715762001</v>
      </c>
      <c r="AA759" s="122">
        <v>1.2427502193872999</v>
      </c>
      <c r="AB759" s="122">
        <v>1.2569832718674001</v>
      </c>
      <c r="AC759" s="122">
        <v>1.3417083986599001</v>
      </c>
      <c r="AD759" s="122">
        <v>1.3745289902960001</v>
      </c>
      <c r="AE759" s="122">
        <v>1.4072962268347999</v>
      </c>
      <c r="AF759" s="122">
        <v>1.4043987834139999</v>
      </c>
      <c r="AG759" s="122">
        <v>1.3584691600973</v>
      </c>
      <c r="AH759" s="122">
        <v>1.3118144251881001</v>
      </c>
      <c r="AI759" s="122">
        <v>1.3270695858627</v>
      </c>
      <c r="AJ759" s="122">
        <v>1.3447764150448001</v>
      </c>
      <c r="AK759" s="122">
        <v>1.3017898711642</v>
      </c>
      <c r="AL759" s="122">
        <v>0</v>
      </c>
    </row>
    <row r="760" spans="1:38" hidden="1" x14ac:dyDescent="0.25">
      <c r="A760" s="122" t="s">
        <v>1969</v>
      </c>
      <c r="B760" s="122">
        <v>1</v>
      </c>
      <c r="C760" s="122" t="s">
        <v>2150</v>
      </c>
      <c r="D760" s="122" t="s">
        <v>2117</v>
      </c>
      <c r="E760" s="122">
        <v>15</v>
      </c>
      <c r="F760" s="122">
        <v>0</v>
      </c>
      <c r="G760" s="122">
        <v>0</v>
      </c>
      <c r="H760" s="122">
        <v>0</v>
      </c>
      <c r="I760" s="122">
        <v>0</v>
      </c>
      <c r="J760" s="122">
        <v>0</v>
      </c>
      <c r="K760" s="122">
        <v>0</v>
      </c>
      <c r="L760" s="122">
        <v>0</v>
      </c>
      <c r="M760" s="122">
        <v>0</v>
      </c>
      <c r="N760" s="122">
        <v>0</v>
      </c>
      <c r="O760" s="122">
        <v>0</v>
      </c>
      <c r="P760" s="122">
        <v>0</v>
      </c>
      <c r="Q760" s="122">
        <v>0</v>
      </c>
      <c r="R760" s="122">
        <v>0</v>
      </c>
      <c r="S760" s="122">
        <v>6.1359611609999995E-4</v>
      </c>
      <c r="T760" s="122">
        <v>1.2251601395E-3</v>
      </c>
      <c r="U760" s="122">
        <v>1.1839630473E-3</v>
      </c>
      <c r="V760" s="122">
        <v>2.8052102899999999E-4</v>
      </c>
      <c r="W760" s="122">
        <v>2.382957331E-4</v>
      </c>
      <c r="X760" s="122">
        <v>1.9050362669999999E-4</v>
      </c>
      <c r="Y760" s="122">
        <v>1.7999037390000001E-4</v>
      </c>
      <c r="Z760" s="122">
        <v>1.6763149230000001E-4</v>
      </c>
      <c r="AA760" s="122">
        <v>0</v>
      </c>
      <c r="AB760" s="122">
        <v>0</v>
      </c>
      <c r="AC760" s="122">
        <v>0</v>
      </c>
      <c r="AD760" s="122">
        <v>0</v>
      </c>
      <c r="AE760" s="122">
        <v>0</v>
      </c>
      <c r="AF760" s="122">
        <v>0</v>
      </c>
      <c r="AG760" s="122">
        <v>0</v>
      </c>
      <c r="AH760" s="122">
        <v>0</v>
      </c>
      <c r="AI760" s="122">
        <v>0</v>
      </c>
      <c r="AJ760" s="122">
        <v>0</v>
      </c>
      <c r="AK760" s="122">
        <v>0</v>
      </c>
      <c r="AL760" s="122">
        <v>0</v>
      </c>
    </row>
    <row r="761" spans="1:38" hidden="1" x14ac:dyDescent="0.25">
      <c r="A761" s="122" t="s">
        <v>1969</v>
      </c>
      <c r="B761" s="122">
        <v>1</v>
      </c>
      <c r="C761" s="122" t="s">
        <v>2150</v>
      </c>
      <c r="D761" s="122" t="s">
        <v>2118</v>
      </c>
      <c r="E761" s="122">
        <v>15</v>
      </c>
      <c r="F761" s="122">
        <v>7.1017955186699996E-2</v>
      </c>
      <c r="G761" s="122">
        <v>0.1134845702105</v>
      </c>
      <c r="H761" s="122">
        <v>0.1030031636992</v>
      </c>
      <c r="I761" s="122">
        <v>0.1171287842586</v>
      </c>
      <c r="J761" s="122">
        <v>0.1131878424665</v>
      </c>
      <c r="K761" s="122">
        <v>9.6114760365700005E-2</v>
      </c>
      <c r="L761" s="122">
        <v>7.6761806173400005E-2</v>
      </c>
      <c r="M761" s="122">
        <v>0.12712898098309999</v>
      </c>
      <c r="N761" s="122">
        <v>9.1309101917700003E-2</v>
      </c>
      <c r="O761" s="122">
        <v>8.6785234483500007E-2</v>
      </c>
      <c r="P761" s="122">
        <v>0.1264505967408</v>
      </c>
      <c r="Q761" s="122">
        <v>0.1694707231831</v>
      </c>
      <c r="R761" s="122">
        <v>0.18140976854650001</v>
      </c>
      <c r="S761" s="122">
        <v>0.1399385213182</v>
      </c>
      <c r="T761" s="122">
        <v>8.3317307922700007E-2</v>
      </c>
      <c r="U761" s="122">
        <v>9.4467101021700001E-2</v>
      </c>
      <c r="V761" s="122">
        <v>0.11456202197110001</v>
      </c>
      <c r="W761" s="122">
        <v>0.1122124538971</v>
      </c>
      <c r="X761" s="122">
        <v>0.10586893910469999</v>
      </c>
      <c r="Y761" s="122">
        <v>4.7801366362399997E-2</v>
      </c>
      <c r="Z761" s="122">
        <v>2.6575955192000001E-2</v>
      </c>
      <c r="AA761" s="122">
        <v>0</v>
      </c>
      <c r="AB761" s="122">
        <v>0</v>
      </c>
      <c r="AC761" s="122">
        <v>0</v>
      </c>
      <c r="AD761" s="122">
        <v>0</v>
      </c>
      <c r="AE761" s="122">
        <v>0</v>
      </c>
      <c r="AF761" s="122">
        <v>0</v>
      </c>
      <c r="AG761" s="122">
        <v>0</v>
      </c>
      <c r="AH761" s="122">
        <v>0</v>
      </c>
      <c r="AI761" s="122">
        <v>0</v>
      </c>
      <c r="AJ761" s="122">
        <v>0</v>
      </c>
      <c r="AK761" s="122">
        <v>0</v>
      </c>
      <c r="AL761" s="122">
        <v>0</v>
      </c>
    </row>
    <row r="762" spans="1:38" hidden="1" x14ac:dyDescent="0.25">
      <c r="A762" s="122" t="s">
        <v>1969</v>
      </c>
      <c r="B762" s="122">
        <v>1</v>
      </c>
      <c r="C762" s="122" t="s">
        <v>2150</v>
      </c>
      <c r="D762" s="122" t="s">
        <v>2119</v>
      </c>
      <c r="E762" s="122">
        <v>15</v>
      </c>
      <c r="F762" s="122">
        <v>0</v>
      </c>
      <c r="G762" s="122">
        <v>0</v>
      </c>
      <c r="H762" s="122">
        <v>0</v>
      </c>
      <c r="I762" s="122">
        <v>1.0381309089E-2</v>
      </c>
      <c r="J762" s="122">
        <v>0</v>
      </c>
      <c r="K762" s="122">
        <v>0</v>
      </c>
      <c r="L762" s="122">
        <v>0</v>
      </c>
      <c r="M762" s="122">
        <v>0</v>
      </c>
      <c r="N762" s="122">
        <v>0</v>
      </c>
      <c r="O762" s="122">
        <v>0</v>
      </c>
      <c r="P762" s="122">
        <v>0</v>
      </c>
      <c r="Q762" s="122">
        <v>0</v>
      </c>
      <c r="R762" s="122">
        <v>0</v>
      </c>
      <c r="S762" s="122">
        <v>0</v>
      </c>
      <c r="T762" s="122">
        <v>0</v>
      </c>
      <c r="U762" s="122">
        <v>0</v>
      </c>
      <c r="V762" s="122">
        <v>0</v>
      </c>
      <c r="W762" s="122">
        <v>0</v>
      </c>
      <c r="X762" s="122">
        <v>0</v>
      </c>
      <c r="Y762" s="122">
        <v>0</v>
      </c>
      <c r="Z762" s="122">
        <v>0</v>
      </c>
      <c r="AA762" s="122">
        <v>0</v>
      </c>
      <c r="AB762" s="122">
        <v>0</v>
      </c>
      <c r="AC762" s="122">
        <v>0</v>
      </c>
      <c r="AD762" s="122">
        <v>0</v>
      </c>
      <c r="AE762" s="122">
        <v>0</v>
      </c>
      <c r="AF762" s="122">
        <v>0</v>
      </c>
      <c r="AG762" s="122">
        <v>0</v>
      </c>
      <c r="AH762" s="122">
        <v>0</v>
      </c>
      <c r="AI762" s="122">
        <v>0</v>
      </c>
      <c r="AJ762" s="122">
        <v>0</v>
      </c>
      <c r="AK762" s="122">
        <v>0</v>
      </c>
      <c r="AL762" s="122">
        <v>0</v>
      </c>
    </row>
    <row r="763" spans="1:38" hidden="1" x14ac:dyDescent="0.25">
      <c r="A763" s="122" t="s">
        <v>1969</v>
      </c>
      <c r="B763" s="122">
        <v>1</v>
      </c>
      <c r="C763" s="122" t="s">
        <v>2150</v>
      </c>
      <c r="D763" s="122" t="s">
        <v>2120</v>
      </c>
      <c r="E763" s="122">
        <v>15</v>
      </c>
      <c r="F763" s="122">
        <v>0.1533987832033</v>
      </c>
      <c r="G763" s="122">
        <v>0.18238591640980001</v>
      </c>
      <c r="H763" s="122">
        <v>0.19117387182580001</v>
      </c>
      <c r="I763" s="122">
        <v>0.18083040376760001</v>
      </c>
      <c r="J763" s="122">
        <v>0.18642703465060001</v>
      </c>
      <c r="K763" s="122">
        <v>0.19325099025129999</v>
      </c>
      <c r="L763" s="122">
        <v>4.4310332207299997E-2</v>
      </c>
      <c r="M763" s="122">
        <v>0.1925155369638</v>
      </c>
      <c r="N763" s="122">
        <v>0.43387786540619999</v>
      </c>
      <c r="O763" s="122">
        <v>0.42488700462149998</v>
      </c>
      <c r="P763" s="122">
        <v>0.26890378963400002</v>
      </c>
      <c r="Q763" s="122">
        <v>0.21004326317970001</v>
      </c>
      <c r="R763" s="122">
        <v>7.9946989360600004E-2</v>
      </c>
      <c r="S763" s="122">
        <v>4.4923388924800002E-2</v>
      </c>
      <c r="T763" s="122">
        <v>0</v>
      </c>
      <c r="U763" s="122">
        <v>0</v>
      </c>
      <c r="V763" s="122">
        <v>2.1028666799299999E-2</v>
      </c>
      <c r="W763" s="122">
        <v>2.0986723201999999E-2</v>
      </c>
      <c r="X763" s="122">
        <v>2.0676679056299999E-2</v>
      </c>
      <c r="Y763" s="122">
        <v>0</v>
      </c>
      <c r="Z763" s="122">
        <v>0</v>
      </c>
      <c r="AA763" s="122">
        <v>1.7473893399999999E-5</v>
      </c>
      <c r="AB763" s="122">
        <v>0</v>
      </c>
      <c r="AC763" s="122">
        <v>0</v>
      </c>
      <c r="AD763" s="122">
        <v>0</v>
      </c>
      <c r="AE763" s="122">
        <v>0</v>
      </c>
      <c r="AF763" s="122">
        <v>0</v>
      </c>
      <c r="AG763" s="122">
        <v>0</v>
      </c>
      <c r="AH763" s="122">
        <v>0</v>
      </c>
      <c r="AI763" s="122">
        <v>0</v>
      </c>
      <c r="AJ763" s="122">
        <v>0</v>
      </c>
      <c r="AK763" s="122">
        <v>0</v>
      </c>
      <c r="AL763" s="122">
        <v>0</v>
      </c>
    </row>
    <row r="764" spans="1:38" hidden="1" x14ac:dyDescent="0.25">
      <c r="A764" s="122" t="s">
        <v>1969</v>
      </c>
      <c r="B764" s="122">
        <v>1</v>
      </c>
      <c r="C764" s="122" t="s">
        <v>2150</v>
      </c>
      <c r="D764" s="122" t="s">
        <v>2121</v>
      </c>
      <c r="E764" s="122">
        <v>15</v>
      </c>
      <c r="F764" s="122">
        <v>8.5221546224099998E-2</v>
      </c>
      <c r="G764" s="122">
        <v>7.2954366563900003E-2</v>
      </c>
      <c r="H764" s="122">
        <v>5.9614111022600003E-2</v>
      </c>
      <c r="I764" s="122">
        <v>0.10070609577090001</v>
      </c>
      <c r="J764" s="122">
        <v>0.1110838802183</v>
      </c>
      <c r="K764" s="122">
        <v>0.1014015553133</v>
      </c>
      <c r="L764" s="122">
        <v>0.10623884520350001</v>
      </c>
      <c r="M764" s="122">
        <v>0.11017540918590001</v>
      </c>
      <c r="N764" s="122">
        <v>7.6965089653400001E-2</v>
      </c>
      <c r="O764" s="122">
        <v>7.8453981104099998E-2</v>
      </c>
      <c r="P764" s="122">
        <v>0.1052838255376</v>
      </c>
      <c r="Q764" s="122">
        <v>4.83522857535E-2</v>
      </c>
      <c r="R764" s="122">
        <v>0</v>
      </c>
      <c r="S764" s="122">
        <v>8.9919360423999992E-3</v>
      </c>
      <c r="T764" s="122">
        <v>1.7416244694999999E-2</v>
      </c>
      <c r="U764" s="122">
        <v>1.5391445762399999E-2</v>
      </c>
      <c r="V764" s="122">
        <v>3.2394304204000001E-3</v>
      </c>
      <c r="W764" s="122">
        <v>3.0401466612000002E-3</v>
      </c>
      <c r="X764" s="122">
        <v>2.7373783036000001E-3</v>
      </c>
      <c r="Y764" s="122">
        <v>2.5863116257999999E-3</v>
      </c>
      <c r="Z764" s="122">
        <v>2.4087247992000001E-3</v>
      </c>
      <c r="AA764" s="122">
        <v>5.2421680099999997E-5</v>
      </c>
      <c r="AB764" s="122">
        <v>0</v>
      </c>
      <c r="AC764" s="122">
        <v>1.157635601E-4</v>
      </c>
      <c r="AD764" s="122">
        <v>0</v>
      </c>
      <c r="AE764" s="122">
        <v>1.797697393E-4</v>
      </c>
      <c r="AF764" s="122">
        <v>0</v>
      </c>
      <c r="AG764" s="122">
        <v>0</v>
      </c>
      <c r="AH764" s="122">
        <v>0</v>
      </c>
      <c r="AI764" s="122">
        <v>0</v>
      </c>
      <c r="AJ764" s="122">
        <v>0</v>
      </c>
      <c r="AK764" s="122">
        <v>0</v>
      </c>
      <c r="AL764" s="122">
        <v>0</v>
      </c>
    </row>
    <row r="765" spans="1:38" hidden="1" x14ac:dyDescent="0.25">
      <c r="A765" s="122" t="s">
        <v>1969</v>
      </c>
      <c r="B765" s="122">
        <v>1</v>
      </c>
      <c r="C765" s="122" t="s">
        <v>2150</v>
      </c>
      <c r="D765" s="122" t="s">
        <v>2122</v>
      </c>
      <c r="E765" s="122">
        <v>15</v>
      </c>
      <c r="F765" s="122">
        <v>6.24958005643E-2</v>
      </c>
      <c r="G765" s="122">
        <v>4.8636244375900001E-2</v>
      </c>
      <c r="H765" s="122">
        <v>4.32613287537E-2</v>
      </c>
      <c r="I765" s="122">
        <v>5.6012217566999999E-2</v>
      </c>
      <c r="J765" s="122">
        <v>6.2142344883499998E-2</v>
      </c>
      <c r="K765" s="122">
        <v>9.4242066245899994E-2</v>
      </c>
      <c r="L765" s="122">
        <v>0.1164889812817</v>
      </c>
      <c r="M765" s="122">
        <v>0.15245543786509999</v>
      </c>
      <c r="N765" s="122">
        <v>4.7752562291599999E-2</v>
      </c>
      <c r="O765" s="122">
        <v>4.3572478233599998E-2</v>
      </c>
      <c r="P765" s="122">
        <v>5.7189066449299997E-2</v>
      </c>
      <c r="Q765" s="122">
        <v>5.2117914602300003E-2</v>
      </c>
      <c r="R765" s="122">
        <v>4.9133645538200002E-2</v>
      </c>
      <c r="S765" s="122">
        <v>4.76758621299E-2</v>
      </c>
      <c r="T765" s="122">
        <v>4.5545607084699999E-2</v>
      </c>
      <c r="U765" s="122">
        <v>4.9115167901700001E-2</v>
      </c>
      <c r="V765" s="122">
        <v>6.4942384715099999E-2</v>
      </c>
      <c r="W765" s="122">
        <v>6.3726465615800004E-2</v>
      </c>
      <c r="X765" s="122">
        <v>6.2067900834000003E-2</v>
      </c>
      <c r="Y765" s="122">
        <v>5.3405931528699997E-2</v>
      </c>
      <c r="Z765" s="122">
        <v>5.2411335155099999E-2</v>
      </c>
      <c r="AA765" s="122">
        <v>3.99951043324E-2</v>
      </c>
      <c r="AB765" s="122">
        <v>4.4764351203300003E-2</v>
      </c>
      <c r="AC765" s="122">
        <v>4.3036013565400003E-2</v>
      </c>
      <c r="AD765" s="122">
        <v>3.9652274145700002E-2</v>
      </c>
      <c r="AE765" s="122">
        <v>3.0591485815399999E-2</v>
      </c>
      <c r="AF765" s="122">
        <v>4.04912066421E-2</v>
      </c>
      <c r="AG765" s="122">
        <v>1.71213974148E-2</v>
      </c>
      <c r="AH765" s="122">
        <v>0</v>
      </c>
      <c r="AI765" s="122">
        <v>0</v>
      </c>
      <c r="AJ765" s="122">
        <v>0</v>
      </c>
      <c r="AK765" s="122">
        <v>0</v>
      </c>
      <c r="AL765" s="122">
        <v>0</v>
      </c>
    </row>
    <row r="766" spans="1:38" hidden="1" x14ac:dyDescent="0.25">
      <c r="A766" s="122" t="s">
        <v>1969</v>
      </c>
      <c r="B766" s="122">
        <v>1</v>
      </c>
      <c r="C766" s="122" t="s">
        <v>2150</v>
      </c>
      <c r="D766" s="122" t="s">
        <v>2123</v>
      </c>
      <c r="E766" s="122">
        <v>15</v>
      </c>
      <c r="F766" s="122">
        <v>0.42610773112040001</v>
      </c>
      <c r="G766" s="122">
        <v>0.36477183281960002</v>
      </c>
      <c r="H766" s="122">
        <v>0.56363331176230003</v>
      </c>
      <c r="I766" s="122">
        <v>0.56221816444109995</v>
      </c>
      <c r="J766" s="122">
        <v>0.63917840451639996</v>
      </c>
      <c r="K766" s="122">
        <v>0.71624338443979996</v>
      </c>
      <c r="L766" s="122">
        <v>0.75664375767290004</v>
      </c>
      <c r="M766" s="122">
        <v>0.82106984488540002</v>
      </c>
      <c r="N766" s="122">
        <v>0.82096095630309995</v>
      </c>
      <c r="O766" s="122">
        <v>0.33769592995120001</v>
      </c>
      <c r="P766" s="122">
        <v>0.45106730265020001</v>
      </c>
      <c r="Q766" s="122">
        <v>0.66585250226339998</v>
      </c>
      <c r="R766" s="122">
        <v>0.87386098253769995</v>
      </c>
      <c r="S766" s="122">
        <v>0.73052075751190004</v>
      </c>
      <c r="T766" s="122">
        <v>0.57325005619510006</v>
      </c>
      <c r="U766" s="122">
        <v>0.60864444402789997</v>
      </c>
      <c r="V766" s="122">
        <v>1.0476014988324001</v>
      </c>
      <c r="W766" s="122">
        <v>1.0610992904751999</v>
      </c>
      <c r="X766" s="122">
        <v>1.0165044696419001</v>
      </c>
      <c r="Y766" s="122">
        <v>0.88065319372460005</v>
      </c>
      <c r="Z766" s="122">
        <v>0.84055976219140005</v>
      </c>
      <c r="AA766" s="122">
        <v>0.88479586542550004</v>
      </c>
      <c r="AB766" s="122">
        <v>0.9552629045505</v>
      </c>
      <c r="AC766" s="122">
        <v>0.99480286876180002</v>
      </c>
      <c r="AD766" s="122">
        <v>0.98803023422049996</v>
      </c>
      <c r="AE766" s="122">
        <v>0.95440410942919995</v>
      </c>
      <c r="AF766" s="122">
        <v>0.94135297512339999</v>
      </c>
      <c r="AG766" s="122">
        <v>0.48216130992849998</v>
      </c>
      <c r="AH766" s="122">
        <v>0.92378604483030002</v>
      </c>
      <c r="AI766" s="122">
        <v>0.96472166851459995</v>
      </c>
      <c r="AJ766" s="122">
        <v>0.979853288313</v>
      </c>
      <c r="AK766" s="122">
        <v>0.94059130266809998</v>
      </c>
      <c r="AL766" s="122">
        <v>0</v>
      </c>
    </row>
    <row r="767" spans="1:38" hidden="1" x14ac:dyDescent="0.25">
      <c r="A767" s="122" t="s">
        <v>1969</v>
      </c>
      <c r="B767" s="122">
        <v>1</v>
      </c>
      <c r="C767" s="122" t="s">
        <v>2150</v>
      </c>
      <c r="D767" s="122" t="s">
        <v>2124</v>
      </c>
      <c r="E767" s="122">
        <v>15</v>
      </c>
      <c r="F767" s="122">
        <v>2.4856284315400001E-2</v>
      </c>
      <c r="G767" s="122">
        <v>1.26454235377E-2</v>
      </c>
      <c r="H767" s="122">
        <v>6.7982088042E-3</v>
      </c>
      <c r="I767" s="122">
        <v>1.15073893307E-2</v>
      </c>
      <c r="J767" s="122">
        <v>1.24284689767E-2</v>
      </c>
      <c r="K767" s="122">
        <v>2.7607284321599999E-2</v>
      </c>
      <c r="L767" s="122">
        <v>8.7483380468600005E-2</v>
      </c>
      <c r="M767" s="122">
        <v>4.5614991382499998E-2</v>
      </c>
      <c r="N767" s="122">
        <v>1.75594426765E-2</v>
      </c>
      <c r="O767" s="122">
        <v>1.0155228309700001E-2</v>
      </c>
      <c r="P767" s="122">
        <v>2.7172445875599999E-2</v>
      </c>
      <c r="Q767" s="122">
        <v>2.6338902818400001E-2</v>
      </c>
      <c r="R767" s="122">
        <v>2.6129134864900001E-2</v>
      </c>
      <c r="S767" s="122">
        <v>2.3858518821599999E-2</v>
      </c>
      <c r="T767" s="122">
        <v>2.1515235147899998E-2</v>
      </c>
      <c r="U767" s="122">
        <v>2.2633216155699999E-2</v>
      </c>
      <c r="V767" s="122">
        <v>1.5289752275799999E-2</v>
      </c>
      <c r="W767" s="122">
        <v>1.4831535347399999E-2</v>
      </c>
      <c r="X767" s="122">
        <v>1.4075976270599999E-2</v>
      </c>
      <c r="Y767" s="122">
        <v>4.5610182147999999E-3</v>
      </c>
      <c r="Z767" s="122">
        <v>4.2478398868000004E-3</v>
      </c>
      <c r="AA767" s="122">
        <v>0</v>
      </c>
      <c r="AB767" s="122">
        <v>0</v>
      </c>
      <c r="AC767" s="122">
        <v>0</v>
      </c>
      <c r="AD767" s="122">
        <v>0</v>
      </c>
      <c r="AE767" s="122">
        <v>0</v>
      </c>
      <c r="AF767" s="122">
        <v>0</v>
      </c>
      <c r="AG767" s="122">
        <v>0</v>
      </c>
      <c r="AH767" s="122">
        <v>0</v>
      </c>
      <c r="AI767" s="122">
        <v>0</v>
      </c>
      <c r="AJ767" s="122">
        <v>0</v>
      </c>
      <c r="AK767" s="122">
        <v>0</v>
      </c>
      <c r="AL767" s="122">
        <v>0</v>
      </c>
    </row>
    <row r="768" spans="1:38" hidden="1" x14ac:dyDescent="0.25">
      <c r="A768" s="122" t="s">
        <v>1969</v>
      </c>
      <c r="B768" s="122">
        <v>1</v>
      </c>
      <c r="C768" s="122" t="s">
        <v>2150</v>
      </c>
      <c r="D768" s="122" t="s">
        <v>2125</v>
      </c>
      <c r="E768" s="122">
        <v>15</v>
      </c>
      <c r="F768" s="122">
        <v>0.212106959491</v>
      </c>
      <c r="G768" s="122">
        <v>0.1446928270184</v>
      </c>
      <c r="H768" s="122">
        <v>4.7035364671600001E-2</v>
      </c>
      <c r="I768" s="122">
        <v>0.20042584388500001</v>
      </c>
      <c r="J768" s="122">
        <v>0.17345703952559999</v>
      </c>
      <c r="K768" s="122">
        <v>0.19540435842830001</v>
      </c>
      <c r="L768" s="122">
        <v>0.19371736548429999</v>
      </c>
      <c r="M768" s="122">
        <v>0.13232402166830001</v>
      </c>
      <c r="N768" s="122">
        <v>0.2386259846321</v>
      </c>
      <c r="O768" s="122">
        <v>0</v>
      </c>
      <c r="P768" s="122">
        <v>0.16623143359190001</v>
      </c>
      <c r="Q768" s="122">
        <v>0.23827667436460001</v>
      </c>
      <c r="R768" s="122">
        <v>0.23790702259919999</v>
      </c>
      <c r="S768" s="122">
        <v>0.16396509421319999</v>
      </c>
      <c r="T768" s="122">
        <v>0.1036386645924</v>
      </c>
      <c r="U768" s="122">
        <v>0.1125933535035</v>
      </c>
      <c r="V768" s="122">
        <v>0.15857345218759999</v>
      </c>
      <c r="W768" s="122">
        <v>0.15625539544450001</v>
      </c>
      <c r="X768" s="122">
        <v>0.14840623740440001</v>
      </c>
      <c r="Y768" s="122">
        <v>0.1207010872894</v>
      </c>
      <c r="Z768" s="122">
        <v>0.1168929032202</v>
      </c>
      <c r="AA768" s="122">
        <v>0.1183892541717</v>
      </c>
      <c r="AB768" s="122">
        <v>0.1242414750771</v>
      </c>
      <c r="AC768" s="122">
        <v>0.12879606154199999</v>
      </c>
      <c r="AD768" s="122">
        <v>0.1274006275889</v>
      </c>
      <c r="AE768" s="122">
        <v>0.11904366720789999</v>
      </c>
      <c r="AF768" s="122">
        <v>0.1240839157527</v>
      </c>
      <c r="AG768" s="122">
        <v>0.1159100557802</v>
      </c>
      <c r="AH768" s="122">
        <v>0.1146565184759</v>
      </c>
      <c r="AI768" s="122">
        <v>0.1154414921051</v>
      </c>
      <c r="AJ768" s="122">
        <v>0.1181647332679</v>
      </c>
      <c r="AK768" s="122">
        <v>0.11708166606460001</v>
      </c>
      <c r="AL768" s="122">
        <v>0</v>
      </c>
    </row>
    <row r="769" spans="1:38" hidden="1" x14ac:dyDescent="0.25">
      <c r="A769" s="122" t="s">
        <v>1969</v>
      </c>
      <c r="B769" s="122">
        <v>1</v>
      </c>
      <c r="C769" s="122" t="s">
        <v>2150</v>
      </c>
      <c r="D769" s="122" t="s">
        <v>2126</v>
      </c>
      <c r="E769" s="122">
        <v>15</v>
      </c>
      <c r="F769" s="122">
        <v>0.1325668496819</v>
      </c>
      <c r="G769" s="122">
        <v>4.1340807719599998E-2</v>
      </c>
      <c r="H769" s="122">
        <v>5.5242656755200001E-2</v>
      </c>
      <c r="I769" s="122">
        <v>4.1097819038100003E-2</v>
      </c>
      <c r="J769" s="122">
        <v>7.2360321877999997E-2</v>
      </c>
      <c r="K769" s="122">
        <v>7.5008991501800001E-2</v>
      </c>
      <c r="L769" s="122">
        <v>0.10564104210359999</v>
      </c>
      <c r="M769" s="122">
        <v>7.3429999461100001E-2</v>
      </c>
      <c r="N769" s="122">
        <v>7.6623022588300005E-2</v>
      </c>
      <c r="O769" s="122">
        <v>5.53418436498E-2</v>
      </c>
      <c r="P769" s="122">
        <v>6.9764549618300004E-2</v>
      </c>
      <c r="Q769" s="122">
        <v>7.3894803009000004E-2</v>
      </c>
      <c r="R769" s="122">
        <v>7.7152887364600006E-2</v>
      </c>
      <c r="S769" s="122">
        <v>6.4696952763600005E-2</v>
      </c>
      <c r="T769" s="122">
        <v>5.2716097411899997E-2</v>
      </c>
      <c r="U769" s="122">
        <v>5.8250058255099997E-2</v>
      </c>
      <c r="V769" s="122">
        <v>3.6973952265700001E-2</v>
      </c>
      <c r="W769" s="122">
        <v>3.5678160560999997E-2</v>
      </c>
      <c r="X769" s="122">
        <v>3.3194571136400002E-2</v>
      </c>
      <c r="Y769" s="122">
        <v>4.0973766701099999E-2</v>
      </c>
      <c r="Z769" s="122">
        <v>3.9572265761600001E-2</v>
      </c>
      <c r="AA769" s="122">
        <v>2.7711946388600001E-2</v>
      </c>
      <c r="AB769" s="122">
        <v>3.0487980978800001E-2</v>
      </c>
      <c r="AC769" s="122">
        <v>3.02477805357E-2</v>
      </c>
      <c r="AD769" s="122">
        <v>2.5298457307100002E-2</v>
      </c>
      <c r="AE769" s="122">
        <v>3.0769067687699998E-2</v>
      </c>
      <c r="AF769" s="122">
        <v>3.0232162211700001E-2</v>
      </c>
      <c r="AG769" s="122">
        <v>2.68913258116E-2</v>
      </c>
      <c r="AH769" s="122">
        <v>2.70112438537E-2</v>
      </c>
      <c r="AI769" s="122">
        <v>2.9490458151500001E-2</v>
      </c>
      <c r="AJ769" s="122">
        <v>2.75313163163E-2</v>
      </c>
      <c r="AK769" s="122">
        <v>3.1160982232900002E-2</v>
      </c>
      <c r="AL769" s="122">
        <v>0</v>
      </c>
    </row>
    <row r="770" spans="1:38" hidden="1" x14ac:dyDescent="0.25">
      <c r="A770" s="122" t="s">
        <v>1969</v>
      </c>
      <c r="B770" s="122">
        <v>1</v>
      </c>
      <c r="C770" s="122" t="s">
        <v>2150</v>
      </c>
      <c r="D770" s="122" t="s">
        <v>2127</v>
      </c>
      <c r="E770" s="122">
        <v>15</v>
      </c>
      <c r="F770" s="122">
        <v>0</v>
      </c>
      <c r="G770" s="122">
        <v>0</v>
      </c>
      <c r="H770" s="122">
        <v>0</v>
      </c>
      <c r="I770" s="122">
        <v>0</v>
      </c>
      <c r="J770" s="122">
        <v>0</v>
      </c>
      <c r="K770" s="122">
        <v>0</v>
      </c>
      <c r="L770" s="122">
        <v>0</v>
      </c>
      <c r="M770" s="122">
        <v>0</v>
      </c>
      <c r="N770" s="122">
        <v>0</v>
      </c>
      <c r="O770" s="122">
        <v>0</v>
      </c>
      <c r="P770" s="122">
        <v>0</v>
      </c>
      <c r="Q770" s="122">
        <v>0</v>
      </c>
      <c r="R770" s="122">
        <v>0</v>
      </c>
      <c r="S770" s="122">
        <v>0</v>
      </c>
      <c r="T770" s="122">
        <v>0</v>
      </c>
      <c r="U770" s="122">
        <v>0</v>
      </c>
      <c r="V770" s="122">
        <v>0</v>
      </c>
      <c r="W770" s="122">
        <v>0</v>
      </c>
      <c r="X770" s="122">
        <v>0</v>
      </c>
      <c r="Y770" s="122">
        <v>0</v>
      </c>
      <c r="Z770" s="122">
        <v>0</v>
      </c>
      <c r="AA770" s="122">
        <v>0</v>
      </c>
      <c r="AB770" s="122">
        <v>0</v>
      </c>
      <c r="AC770" s="122">
        <v>0</v>
      </c>
      <c r="AD770" s="122">
        <v>0</v>
      </c>
      <c r="AE770" s="122">
        <v>0</v>
      </c>
      <c r="AF770" s="122">
        <v>0</v>
      </c>
      <c r="AG770" s="122">
        <v>0</v>
      </c>
      <c r="AH770" s="122">
        <v>0</v>
      </c>
      <c r="AI770" s="122">
        <v>0</v>
      </c>
      <c r="AJ770" s="122">
        <v>0</v>
      </c>
      <c r="AK770" s="122">
        <v>0</v>
      </c>
      <c r="AL770" s="122">
        <v>0</v>
      </c>
    </row>
    <row r="771" spans="1:38" hidden="1" x14ac:dyDescent="0.25">
      <c r="A771" s="122" t="s">
        <v>1969</v>
      </c>
      <c r="B771" s="122">
        <v>1</v>
      </c>
      <c r="C771" s="122" t="s">
        <v>2150</v>
      </c>
      <c r="D771" s="122" t="s">
        <v>2128</v>
      </c>
      <c r="E771" s="122">
        <v>15</v>
      </c>
      <c r="F771" s="122">
        <v>0</v>
      </c>
      <c r="G771" s="122">
        <v>0</v>
      </c>
      <c r="H771" s="122">
        <v>0</v>
      </c>
      <c r="I771" s="122">
        <v>0</v>
      </c>
      <c r="J771" s="122">
        <v>0</v>
      </c>
      <c r="K771" s="122">
        <v>0</v>
      </c>
      <c r="L771" s="122">
        <v>0</v>
      </c>
      <c r="M771" s="122">
        <v>0</v>
      </c>
      <c r="N771" s="122">
        <v>0</v>
      </c>
      <c r="O771" s="122">
        <v>0</v>
      </c>
      <c r="P771" s="122">
        <v>2.6702334354999999E-3</v>
      </c>
      <c r="Q771" s="122">
        <v>1.3417623779E-3</v>
      </c>
      <c r="R771" s="122">
        <v>0</v>
      </c>
      <c r="S771" s="122">
        <v>0</v>
      </c>
      <c r="T771" s="122">
        <v>0</v>
      </c>
      <c r="U771" s="122">
        <v>0</v>
      </c>
      <c r="V771" s="122">
        <v>0</v>
      </c>
      <c r="W771" s="122">
        <v>0</v>
      </c>
      <c r="X771" s="122">
        <v>0</v>
      </c>
      <c r="Y771" s="122">
        <v>0</v>
      </c>
      <c r="Z771" s="122">
        <v>0</v>
      </c>
      <c r="AA771" s="122">
        <v>0</v>
      </c>
      <c r="AB771" s="122">
        <v>0</v>
      </c>
      <c r="AC771" s="122">
        <v>0</v>
      </c>
      <c r="AD771" s="122">
        <v>0</v>
      </c>
      <c r="AE771" s="122">
        <v>0</v>
      </c>
      <c r="AF771" s="122">
        <v>0</v>
      </c>
      <c r="AG771" s="122">
        <v>0</v>
      </c>
      <c r="AH771" s="122">
        <v>0</v>
      </c>
      <c r="AI771" s="122">
        <v>0</v>
      </c>
      <c r="AJ771" s="122">
        <v>0</v>
      </c>
      <c r="AK771" s="122">
        <v>0</v>
      </c>
      <c r="AL771" s="122">
        <v>0</v>
      </c>
    </row>
    <row r="772" spans="1:38" hidden="1" x14ac:dyDescent="0.25">
      <c r="A772" s="122" t="s">
        <v>1965</v>
      </c>
      <c r="B772" s="122">
        <v>1</v>
      </c>
      <c r="C772" s="122" t="s">
        <v>2151</v>
      </c>
      <c r="D772" s="122" t="s">
        <v>2080</v>
      </c>
      <c r="E772" s="122">
        <v>16</v>
      </c>
      <c r="F772" s="122">
        <v>9.9591349932900003E-2</v>
      </c>
      <c r="G772" s="122">
        <v>8.9532004226799994E-2</v>
      </c>
      <c r="H772" s="122">
        <v>8.8593360910699998E-2</v>
      </c>
      <c r="I772" s="122">
        <v>8.2560097261200005E-2</v>
      </c>
      <c r="J772" s="122">
        <v>8.6933955884999997E-2</v>
      </c>
      <c r="K772" s="122">
        <v>0.11680940951759999</v>
      </c>
      <c r="L772" s="122">
        <v>0.12600718907620001</v>
      </c>
      <c r="M772" s="122">
        <v>0.12139718085160001</v>
      </c>
      <c r="N772" s="122">
        <v>0.1234697862711</v>
      </c>
      <c r="O772" s="122">
        <v>0.1350868395938</v>
      </c>
      <c r="P772" s="122">
        <v>8.9592739057199999E-2</v>
      </c>
      <c r="Q772" s="122">
        <v>9.2374070197599994E-2</v>
      </c>
      <c r="R772" s="122">
        <v>9.6404880472300003E-2</v>
      </c>
      <c r="S772" s="122">
        <v>7.4481255866400004E-2</v>
      </c>
      <c r="T772" s="122">
        <v>0.10206786399910001</v>
      </c>
      <c r="U772" s="122">
        <v>0.1137261936957</v>
      </c>
      <c r="V772" s="122">
        <v>0.13095257306390001</v>
      </c>
      <c r="W772" s="122">
        <v>0.1203644626452</v>
      </c>
      <c r="X772" s="122">
        <v>0.102574179444</v>
      </c>
      <c r="Y772" s="122">
        <v>0.1324118560742</v>
      </c>
      <c r="Z772" s="122">
        <v>0.1620685159394</v>
      </c>
      <c r="AA772" s="122">
        <v>0.14780969919869999</v>
      </c>
      <c r="AB772" s="122">
        <v>0.13542339537209999</v>
      </c>
      <c r="AC772" s="122">
        <v>0.16451206241399999</v>
      </c>
      <c r="AD772" s="122">
        <v>0.1890823681653</v>
      </c>
      <c r="AE772" s="122">
        <v>0.18162920955959999</v>
      </c>
      <c r="AF772" s="122">
        <v>0.16100073010759999</v>
      </c>
      <c r="AG772" s="122">
        <v>0.1463998033851</v>
      </c>
      <c r="AH772" s="122">
        <v>0.1088369884703</v>
      </c>
      <c r="AI772" s="122">
        <v>0.12453584471449999</v>
      </c>
      <c r="AJ772" s="122">
        <v>0.1259248122903</v>
      </c>
      <c r="AK772" s="122">
        <v>0.1194346910524</v>
      </c>
      <c r="AL772" s="122">
        <v>0</v>
      </c>
    </row>
    <row r="773" spans="1:38" hidden="1" x14ac:dyDescent="0.25">
      <c r="A773" s="122" t="s">
        <v>1965</v>
      </c>
      <c r="B773" s="122">
        <v>1</v>
      </c>
      <c r="C773" s="122" t="s">
        <v>2151</v>
      </c>
      <c r="D773" s="122" t="s">
        <v>2081</v>
      </c>
      <c r="E773" s="122">
        <v>16</v>
      </c>
      <c r="F773" s="122">
        <v>1.36054690627E-2</v>
      </c>
      <c r="G773" s="122">
        <v>1.24539105334E-2</v>
      </c>
      <c r="H773" s="122">
        <v>1.2556072495000001E-2</v>
      </c>
      <c r="I773" s="122">
        <v>1.17434247863E-2</v>
      </c>
      <c r="J773" s="122">
        <v>1.23110638083E-2</v>
      </c>
      <c r="K773" s="122">
        <v>1.64310670325E-2</v>
      </c>
      <c r="L773" s="122">
        <v>1.7705440566699999E-2</v>
      </c>
      <c r="M773" s="122">
        <v>1.7036102220400001E-2</v>
      </c>
      <c r="N773" s="122">
        <v>1.7377540846099999E-2</v>
      </c>
      <c r="O773" s="122">
        <v>1.9051181566100001E-2</v>
      </c>
      <c r="P773" s="122">
        <v>1.26367338368E-2</v>
      </c>
      <c r="Q773" s="122">
        <v>1.3102850753E-2</v>
      </c>
      <c r="R773" s="122">
        <v>1.3822140968199999E-2</v>
      </c>
      <c r="S773" s="122">
        <v>1.07238338083E-2</v>
      </c>
      <c r="T773" s="122">
        <v>1.48523369605E-2</v>
      </c>
      <c r="U773" s="122">
        <v>1.65979139111E-2</v>
      </c>
      <c r="V773" s="122">
        <v>1.9104104012300002E-2</v>
      </c>
      <c r="W773" s="122">
        <v>1.75233784888E-2</v>
      </c>
      <c r="X773" s="122">
        <v>1.49453272133E-2</v>
      </c>
      <c r="Y773" s="122">
        <v>1.9450018926400001E-2</v>
      </c>
      <c r="Z773" s="122">
        <v>2.4180057387299999E-2</v>
      </c>
      <c r="AA773" s="122">
        <v>2.2245448391000001E-2</v>
      </c>
      <c r="AB773" s="122">
        <v>2.0547297690999999E-2</v>
      </c>
      <c r="AC773" s="122">
        <v>2.5115639988599999E-2</v>
      </c>
      <c r="AD773" s="122">
        <v>2.87728021805E-2</v>
      </c>
      <c r="AE773" s="122">
        <v>2.76263438939E-2</v>
      </c>
      <c r="AF773" s="122">
        <v>2.4565325797599999E-2</v>
      </c>
      <c r="AG773" s="122">
        <v>2.22386244642E-2</v>
      </c>
      <c r="AH773" s="122">
        <v>1.6389622799300001E-2</v>
      </c>
      <c r="AI773" s="122">
        <v>1.8614613040300002E-2</v>
      </c>
      <c r="AJ773" s="122">
        <v>1.8355445066900001E-2</v>
      </c>
      <c r="AK773" s="122">
        <v>1.7362839092499999E-2</v>
      </c>
      <c r="AL773" s="122">
        <v>0</v>
      </c>
    </row>
    <row r="774" spans="1:38" hidden="1" x14ac:dyDescent="0.25">
      <c r="A774" s="122" t="s">
        <v>1965</v>
      </c>
      <c r="B774" s="122">
        <v>1</v>
      </c>
      <c r="C774" s="122" t="s">
        <v>2151</v>
      </c>
      <c r="D774" s="122" t="s">
        <v>2082</v>
      </c>
      <c r="E774" s="122">
        <v>16</v>
      </c>
      <c r="F774" s="122">
        <v>9.0592397760900001E-2</v>
      </c>
      <c r="G774" s="122">
        <v>8.2748449301599997E-2</v>
      </c>
      <c r="H774" s="122">
        <v>8.3511650912399996E-2</v>
      </c>
      <c r="I774" s="122">
        <v>7.9645712713699995E-2</v>
      </c>
      <c r="J774" s="122">
        <v>8.6625010029799998E-2</v>
      </c>
      <c r="K774" s="122">
        <v>0.1204984153039</v>
      </c>
      <c r="L774" s="122">
        <v>0.13345042805769999</v>
      </c>
      <c r="M774" s="122">
        <v>0.13165425578029999</v>
      </c>
      <c r="N774" s="122">
        <v>0.13688674737029999</v>
      </c>
      <c r="O774" s="122">
        <v>0.15318979051660001</v>
      </c>
      <c r="P774" s="122">
        <v>0.103848398272</v>
      </c>
      <c r="Q774" s="122">
        <v>0.10903590907040001</v>
      </c>
      <c r="R774" s="122">
        <v>0.11611941599220001</v>
      </c>
      <c r="S774" s="122">
        <v>9.1133485334099998E-2</v>
      </c>
      <c r="T774" s="122">
        <v>0.12733685963999999</v>
      </c>
      <c r="U774" s="122">
        <v>0.1453138595424</v>
      </c>
      <c r="V774" s="122">
        <v>0.17056270641759999</v>
      </c>
      <c r="W774" s="122">
        <v>0.15886904095410001</v>
      </c>
      <c r="X774" s="122">
        <v>0.1365355770311</v>
      </c>
      <c r="Y774" s="122">
        <v>0.17652789811569999</v>
      </c>
      <c r="Z774" s="122">
        <v>0.21699412206419999</v>
      </c>
      <c r="AA774" s="122">
        <v>0.19935521685740001</v>
      </c>
      <c r="AB774" s="122">
        <v>0.18433676596179999</v>
      </c>
      <c r="AC774" s="122">
        <v>0.22590646950669999</v>
      </c>
      <c r="AD774" s="122">
        <v>0.26282755884469999</v>
      </c>
      <c r="AE774" s="122">
        <v>0.25563094514259999</v>
      </c>
      <c r="AF774" s="122">
        <v>0.2297417283689</v>
      </c>
      <c r="AG774" s="122">
        <v>0.21152952526970001</v>
      </c>
      <c r="AH774" s="122">
        <v>0.1594015326257</v>
      </c>
      <c r="AI774" s="122">
        <v>0.18502491919360001</v>
      </c>
      <c r="AJ774" s="122">
        <v>0.17988497054960001</v>
      </c>
      <c r="AK774" s="122">
        <v>0.17243368309570001</v>
      </c>
      <c r="AL774" s="122">
        <v>0</v>
      </c>
    </row>
    <row r="775" spans="1:38" hidden="1" x14ac:dyDescent="0.25">
      <c r="A775" s="122" t="s">
        <v>1965</v>
      </c>
      <c r="B775" s="122">
        <v>1</v>
      </c>
      <c r="C775" s="122" t="s">
        <v>2151</v>
      </c>
      <c r="D775" s="122" t="s">
        <v>2135</v>
      </c>
      <c r="E775" s="122">
        <v>16</v>
      </c>
      <c r="F775" s="122">
        <v>1.1606292076E-3</v>
      </c>
      <c r="G775" s="122">
        <v>1.0606921818E-3</v>
      </c>
      <c r="H775" s="122">
        <v>1.0651215018999999E-3</v>
      </c>
      <c r="I775" s="122">
        <v>1.0062484607E-3</v>
      </c>
      <c r="J775" s="122">
        <v>1.0755356138999999E-3</v>
      </c>
      <c r="K775" s="122">
        <v>1.464521623E-3</v>
      </c>
      <c r="L775" s="122">
        <v>1.5977602950999999E-3</v>
      </c>
      <c r="M775" s="122">
        <v>1.5541182638E-3</v>
      </c>
      <c r="N775" s="122">
        <v>1.5942278839E-3</v>
      </c>
      <c r="O775" s="122">
        <v>1.7619276147999999E-3</v>
      </c>
      <c r="P775" s="122">
        <v>1.1610985132E-3</v>
      </c>
      <c r="Q775" s="122">
        <v>1.1925253664E-3</v>
      </c>
      <c r="R775" s="122">
        <v>1.2385198821999999E-3</v>
      </c>
      <c r="S775" s="122">
        <v>9.4971026640000003E-4</v>
      </c>
      <c r="T775" s="122">
        <v>1.2917054155999999E-3</v>
      </c>
      <c r="U775" s="122">
        <v>1.4259185501999999E-3</v>
      </c>
      <c r="V775" s="122">
        <v>1.6162199523999999E-3</v>
      </c>
      <c r="W775" s="122">
        <v>1.4621704835000001E-3</v>
      </c>
      <c r="X775" s="122">
        <v>1.2252926912E-3</v>
      </c>
      <c r="Y775" s="122">
        <v>1.5573762999000001E-3</v>
      </c>
      <c r="Z775" s="122">
        <v>1.8805717884E-3</v>
      </c>
      <c r="AA775" s="122">
        <v>1.6954729102E-3</v>
      </c>
      <c r="AB775" s="122">
        <v>1.5316355674E-3</v>
      </c>
      <c r="AC775" s="122">
        <v>1.8321240799000001E-3</v>
      </c>
      <c r="AD775" s="122">
        <v>2.0719774706E-3</v>
      </c>
      <c r="AE775" s="122">
        <v>1.9554646244000001E-3</v>
      </c>
      <c r="AF775" s="122">
        <v>1.7002781536999999E-3</v>
      </c>
      <c r="AG775" s="122">
        <v>1.514662144E-3</v>
      </c>
      <c r="AH775" s="122">
        <v>1.1010237030999999E-3</v>
      </c>
      <c r="AI775" s="122">
        <v>1.2295338069999999E-3</v>
      </c>
      <c r="AJ775" s="122">
        <v>1.1876741644E-3</v>
      </c>
      <c r="AK775" s="122">
        <v>1.0987785783999999E-3</v>
      </c>
      <c r="AL775" s="122">
        <v>0</v>
      </c>
    </row>
    <row r="776" spans="1:38" hidden="1" x14ac:dyDescent="0.25">
      <c r="A776" s="122" t="s">
        <v>1965</v>
      </c>
      <c r="B776" s="122">
        <v>1</v>
      </c>
      <c r="C776" s="122" t="s">
        <v>2151</v>
      </c>
      <c r="D776" s="122" t="s">
        <v>2083</v>
      </c>
      <c r="E776" s="122">
        <v>16</v>
      </c>
      <c r="F776" s="122">
        <v>5.7948739207900002E-2</v>
      </c>
      <c r="G776" s="122">
        <v>5.2051607375000003E-2</v>
      </c>
      <c r="H776" s="122">
        <v>5.1526100409500002E-2</v>
      </c>
      <c r="I776" s="122">
        <v>4.8121237326299998E-2</v>
      </c>
      <c r="J776" s="122">
        <v>5.0892789500900003E-2</v>
      </c>
      <c r="K776" s="122">
        <v>6.8925353770699999E-2</v>
      </c>
      <c r="L776" s="122">
        <v>7.4831815341199995E-2</v>
      </c>
      <c r="M776" s="122">
        <v>7.2291596175600006E-2</v>
      </c>
      <c r="N776" s="122">
        <v>7.3618468430900003E-2</v>
      </c>
      <c r="O776" s="122">
        <v>8.08622990657E-2</v>
      </c>
      <c r="P776" s="122">
        <v>5.3902226109699997E-2</v>
      </c>
      <c r="Q776" s="122">
        <v>5.56516868874E-2</v>
      </c>
      <c r="R776" s="122">
        <v>5.8227541685499998E-2</v>
      </c>
      <c r="S776" s="122">
        <v>4.50645327557E-2</v>
      </c>
      <c r="T776" s="122">
        <v>6.1944684109000003E-2</v>
      </c>
      <c r="U776" s="122">
        <v>6.9211613210700004E-2</v>
      </c>
      <c r="V776" s="122">
        <v>7.9826826578299995E-2</v>
      </c>
      <c r="W776" s="122">
        <v>7.3376410601299999E-2</v>
      </c>
      <c r="X776" s="122">
        <v>6.2493036085600001E-2</v>
      </c>
      <c r="Y776" s="122">
        <v>8.0618191827199995E-2</v>
      </c>
      <c r="Z776" s="122">
        <v>9.8957787906999994E-2</v>
      </c>
      <c r="AA776" s="122">
        <v>9.0572159780300004E-2</v>
      </c>
      <c r="AB776" s="122">
        <v>8.3022430202899997E-2</v>
      </c>
      <c r="AC776" s="122">
        <v>0.100801520615</v>
      </c>
      <c r="AD776" s="122">
        <v>0.1158898557522</v>
      </c>
      <c r="AE776" s="122">
        <v>0.1114785435907</v>
      </c>
      <c r="AF776" s="122">
        <v>9.8973046764600003E-2</v>
      </c>
      <c r="AG776" s="122">
        <v>9.01526800075E-2</v>
      </c>
      <c r="AH776" s="122">
        <v>6.7019514163400004E-2</v>
      </c>
      <c r="AI776" s="122">
        <v>7.6655175585900001E-2</v>
      </c>
      <c r="AJ776" s="122">
        <v>7.5488481672700003E-2</v>
      </c>
      <c r="AK776" s="122">
        <v>7.1707376339399997E-2</v>
      </c>
      <c r="AL776" s="122">
        <v>0</v>
      </c>
    </row>
    <row r="777" spans="1:38" x14ac:dyDescent="0.25">
      <c r="A777" s="122" t="s">
        <v>1965</v>
      </c>
      <c r="B777" s="122">
        <v>1</v>
      </c>
      <c r="C777" s="122" t="s">
        <v>2151</v>
      </c>
      <c r="D777" s="122" t="s">
        <v>2084</v>
      </c>
      <c r="E777" s="122">
        <v>16</v>
      </c>
      <c r="F777" s="122">
        <v>0.73670815388529998</v>
      </c>
      <c r="G777" s="122">
        <v>0.66552872453470002</v>
      </c>
      <c r="H777" s="122">
        <v>0.66060180439359995</v>
      </c>
      <c r="I777" s="122">
        <v>0.61270463483240001</v>
      </c>
      <c r="J777" s="122">
        <v>0.64246933283539998</v>
      </c>
      <c r="K777" s="122">
        <v>0.86167823197430005</v>
      </c>
      <c r="L777" s="122">
        <v>0.93154196549479995</v>
      </c>
      <c r="M777" s="122">
        <v>0.90287745378869999</v>
      </c>
      <c r="N777" s="122">
        <v>0.92468959455660005</v>
      </c>
      <c r="O777" s="122">
        <v>1.0214802637814</v>
      </c>
      <c r="P777" s="122">
        <v>0.68395274721849997</v>
      </c>
      <c r="Q777" s="122">
        <v>0.71290707199110004</v>
      </c>
      <c r="R777" s="122">
        <v>0.75039041774969995</v>
      </c>
      <c r="S777" s="122">
        <v>0.58303648338030001</v>
      </c>
      <c r="T777" s="122">
        <v>0.80142091592609999</v>
      </c>
      <c r="U777" s="122">
        <v>0.89163007728679999</v>
      </c>
      <c r="V777" s="122">
        <v>1.0190296928757001</v>
      </c>
      <c r="W777" s="122">
        <v>0.93374675876659996</v>
      </c>
      <c r="X777" s="122">
        <v>0.79578124224919999</v>
      </c>
      <c r="Y777" s="122">
        <v>1.0286188963944001</v>
      </c>
      <c r="Z777" s="122">
        <v>1.2638818074769</v>
      </c>
      <c r="AA777" s="122">
        <v>1.1590472389107001</v>
      </c>
      <c r="AB777" s="122">
        <v>1.0668408822372999</v>
      </c>
      <c r="AC777" s="122">
        <v>1.3025135574088</v>
      </c>
      <c r="AD777" s="122">
        <v>1.5062885846559999</v>
      </c>
      <c r="AE777" s="122">
        <v>1.4554980976478</v>
      </c>
      <c r="AF777" s="122">
        <v>1.2951048834143</v>
      </c>
      <c r="AG777" s="122">
        <v>1.1806184863488001</v>
      </c>
      <c r="AH777" s="122">
        <v>0.87746956756079997</v>
      </c>
      <c r="AI777" s="122">
        <v>1.0006990829942</v>
      </c>
      <c r="AJ777" s="122">
        <v>0.98988897538169995</v>
      </c>
      <c r="AK777" s="122">
        <v>0.92985579216009995</v>
      </c>
      <c r="AL777" s="122">
        <v>0</v>
      </c>
    </row>
    <row r="778" spans="1:38" hidden="1" x14ac:dyDescent="0.25">
      <c r="A778" s="122" t="s">
        <v>1965</v>
      </c>
      <c r="B778" s="122">
        <v>1</v>
      </c>
      <c r="C778" s="122" t="s">
        <v>2151</v>
      </c>
      <c r="D778" s="122" t="s">
        <v>474</v>
      </c>
      <c r="E778" s="122">
        <v>16</v>
      </c>
      <c r="F778" s="122">
        <v>8.1334732906599996E-2</v>
      </c>
      <c r="G778" s="122">
        <v>7.3979997986200002E-2</v>
      </c>
      <c r="H778" s="122">
        <v>7.4558483806100001E-2</v>
      </c>
      <c r="I778" s="122">
        <v>7.0796376281099999E-2</v>
      </c>
      <c r="J778" s="122">
        <v>7.5995129985000007E-2</v>
      </c>
      <c r="K778" s="122">
        <v>0.1040283646804</v>
      </c>
      <c r="L778" s="122">
        <v>0.11404595250299999</v>
      </c>
      <c r="M778" s="122">
        <v>0.1116796477135</v>
      </c>
      <c r="N778" s="122">
        <v>0.115395014891</v>
      </c>
      <c r="O778" s="122">
        <v>0.12886258376119999</v>
      </c>
      <c r="P778" s="122">
        <v>8.7072246310800003E-2</v>
      </c>
      <c r="Q778" s="122">
        <v>9.1506762105E-2</v>
      </c>
      <c r="R778" s="122">
        <v>9.6626887033299996E-2</v>
      </c>
      <c r="S778" s="122">
        <v>7.4898705657899994E-2</v>
      </c>
      <c r="T778" s="122">
        <v>0.1030654900521</v>
      </c>
      <c r="U778" s="122">
        <v>0.1152712187642</v>
      </c>
      <c r="V778" s="122">
        <v>0.13353944157479999</v>
      </c>
      <c r="W778" s="122">
        <v>0.1237395225255</v>
      </c>
      <c r="X778" s="122">
        <v>0.106303125055</v>
      </c>
      <c r="Y778" s="122">
        <v>0.1383745582041</v>
      </c>
      <c r="Z778" s="122">
        <v>0.17094238045820001</v>
      </c>
      <c r="AA778" s="122">
        <v>0.1577339514751</v>
      </c>
      <c r="AB778" s="122">
        <v>0.1460238340004</v>
      </c>
      <c r="AC778" s="122">
        <v>0.17946610103970001</v>
      </c>
      <c r="AD778" s="122">
        <v>0.2089480250246</v>
      </c>
      <c r="AE778" s="122">
        <v>0.20405880183380001</v>
      </c>
      <c r="AF778" s="122">
        <v>0.1833974130978</v>
      </c>
      <c r="AG778" s="122">
        <v>0.16859187872940001</v>
      </c>
      <c r="AH778" s="122">
        <v>0.1267596785872</v>
      </c>
      <c r="AI778" s="122">
        <v>0.14611716226300001</v>
      </c>
      <c r="AJ778" s="122">
        <v>0.14495849869720001</v>
      </c>
      <c r="AK778" s="122">
        <v>0.13773404894419999</v>
      </c>
      <c r="AL778" s="122">
        <v>0</v>
      </c>
    </row>
    <row r="779" spans="1:38" hidden="1" x14ac:dyDescent="0.25">
      <c r="A779" s="122" t="s">
        <v>1965</v>
      </c>
      <c r="B779" s="122">
        <v>1</v>
      </c>
      <c r="C779" s="122" t="s">
        <v>2151</v>
      </c>
      <c r="D779" s="122" t="s">
        <v>2085</v>
      </c>
      <c r="E779" s="122">
        <v>16</v>
      </c>
      <c r="F779" s="122">
        <v>8.0949872894199998E-2</v>
      </c>
      <c r="G779" s="122">
        <v>7.2140413563399994E-2</v>
      </c>
      <c r="H779" s="122">
        <v>7.0394844475300006E-2</v>
      </c>
      <c r="I779" s="122">
        <v>6.4829785058899997E-2</v>
      </c>
      <c r="J779" s="122">
        <v>6.7668549442600007E-2</v>
      </c>
      <c r="K779" s="122">
        <v>9.0367552083299996E-2</v>
      </c>
      <c r="L779" s="122">
        <v>9.7076055397200003E-2</v>
      </c>
      <c r="M779" s="122">
        <v>9.3087787453500007E-2</v>
      </c>
      <c r="N779" s="122">
        <v>9.4335413951399993E-2</v>
      </c>
      <c r="O779" s="122">
        <v>0.1032604173744</v>
      </c>
      <c r="P779" s="122">
        <v>6.8656462020299999E-2</v>
      </c>
      <c r="Q779" s="122">
        <v>7.0978272004099993E-2</v>
      </c>
      <c r="R779" s="122">
        <v>7.4427156230299996E-2</v>
      </c>
      <c r="S779" s="122">
        <v>5.7625899805199998E-2</v>
      </c>
      <c r="T779" s="122">
        <v>7.8759697814600002E-2</v>
      </c>
      <c r="U779" s="122">
        <v>8.7275662164600004E-2</v>
      </c>
      <c r="V779" s="122">
        <v>9.9507955994999994E-2</v>
      </c>
      <c r="W779" s="122">
        <v>9.0856515128699994E-2</v>
      </c>
      <c r="X779" s="122">
        <v>7.7081173772099998E-2</v>
      </c>
      <c r="Y779" s="122">
        <v>9.9123922137699993E-2</v>
      </c>
      <c r="Z779" s="122">
        <v>0.1212139921439</v>
      </c>
      <c r="AA779" s="122">
        <v>0.1105154543723</v>
      </c>
      <c r="AB779" s="122">
        <v>0.1010821837125</v>
      </c>
      <c r="AC779" s="122">
        <v>0.12243415680310001</v>
      </c>
      <c r="AD779" s="122">
        <v>0.14036329882570001</v>
      </c>
      <c r="AE779" s="122">
        <v>0.13425621964199999</v>
      </c>
      <c r="AF779" s="122">
        <v>0.1184253311114</v>
      </c>
      <c r="AG779" s="122">
        <v>0.10730379478880001</v>
      </c>
      <c r="AH779" s="122">
        <v>7.9532714741000002E-2</v>
      </c>
      <c r="AI779" s="122">
        <v>9.0485071111900003E-2</v>
      </c>
      <c r="AJ779" s="122">
        <v>9.0224843580199998E-2</v>
      </c>
      <c r="AK779" s="122">
        <v>8.5445212999100004E-2</v>
      </c>
      <c r="AL779" s="122">
        <v>0</v>
      </c>
    </row>
    <row r="780" spans="1:38" hidden="1" x14ac:dyDescent="0.25">
      <c r="A780" s="122" t="s">
        <v>1965</v>
      </c>
      <c r="B780" s="122">
        <v>1</v>
      </c>
      <c r="C780" s="122" t="s">
        <v>2151</v>
      </c>
      <c r="D780" s="122" t="s">
        <v>2086</v>
      </c>
      <c r="E780" s="122">
        <v>16</v>
      </c>
      <c r="F780" s="122">
        <v>1.64647347753E-2</v>
      </c>
      <c r="G780" s="122">
        <v>1.4919539887599999E-2</v>
      </c>
      <c r="H780" s="122">
        <v>1.4820783302900001E-2</v>
      </c>
      <c r="I780" s="122">
        <v>1.3838595393200001E-2</v>
      </c>
      <c r="J780" s="122">
        <v>1.46421766003E-2</v>
      </c>
      <c r="K780" s="122">
        <v>1.9837971896499999E-2</v>
      </c>
      <c r="L780" s="122">
        <v>2.1557661061800001E-2</v>
      </c>
      <c r="M780" s="122">
        <v>2.08859342564E-2</v>
      </c>
      <c r="N780" s="122">
        <v>2.1397322838399999E-2</v>
      </c>
      <c r="O780" s="122">
        <v>2.3631516427299999E-2</v>
      </c>
      <c r="P780" s="122">
        <v>1.58244773935E-2</v>
      </c>
      <c r="Q780" s="122">
        <v>1.6452098645899998E-2</v>
      </c>
      <c r="R780" s="122">
        <v>1.7347562980600001E-2</v>
      </c>
      <c r="S780" s="122">
        <v>1.35285916509E-2</v>
      </c>
      <c r="T780" s="122">
        <v>1.87162568351E-2</v>
      </c>
      <c r="U780" s="122">
        <v>2.1032777679100001E-2</v>
      </c>
      <c r="V780" s="122">
        <v>2.4308450510399999E-2</v>
      </c>
      <c r="W780" s="122">
        <v>2.2454781235099999E-2</v>
      </c>
      <c r="X780" s="122">
        <v>1.9215492134499999E-2</v>
      </c>
      <c r="Y780" s="122">
        <v>2.4816553813299998E-2</v>
      </c>
      <c r="Z780" s="122">
        <v>3.0467877465000001E-2</v>
      </c>
      <c r="AA780" s="122">
        <v>2.7950127300299998E-2</v>
      </c>
      <c r="AB780" s="122">
        <v>2.5740508323E-2</v>
      </c>
      <c r="AC780" s="122">
        <v>3.1463653015499998E-2</v>
      </c>
      <c r="AD780" s="122">
        <v>3.6426135293599997E-2</v>
      </c>
      <c r="AE780" s="122">
        <v>3.52447918698E-2</v>
      </c>
      <c r="AF780" s="122">
        <v>3.1426844815900003E-2</v>
      </c>
      <c r="AG780" s="122">
        <v>2.8750069025200001E-2</v>
      </c>
      <c r="AH780" s="122">
        <v>2.1515073365400001E-2</v>
      </c>
      <c r="AI780" s="122">
        <v>2.4782200848200001E-2</v>
      </c>
      <c r="AJ780" s="122">
        <v>2.4857304527799998E-2</v>
      </c>
      <c r="AK780" s="122">
        <v>2.3778131499400001E-2</v>
      </c>
      <c r="AL780" s="122">
        <v>0</v>
      </c>
    </row>
    <row r="781" spans="1:38" hidden="1" x14ac:dyDescent="0.25">
      <c r="A781" s="122" t="s">
        <v>1965</v>
      </c>
      <c r="B781" s="122">
        <v>1</v>
      </c>
      <c r="C781" s="122" t="s">
        <v>2151</v>
      </c>
      <c r="D781" s="122" t="s">
        <v>2087</v>
      </c>
      <c r="E781" s="122">
        <v>16</v>
      </c>
      <c r="F781" s="122">
        <v>1.48849177437E-2</v>
      </c>
      <c r="G781" s="122">
        <v>1.3123944387499999E-2</v>
      </c>
      <c r="H781" s="122">
        <v>1.2744370075000001E-2</v>
      </c>
      <c r="I781" s="122">
        <v>1.1662494693E-2</v>
      </c>
      <c r="J781" s="122">
        <v>1.20239727094E-2</v>
      </c>
      <c r="K781" s="122">
        <v>1.5781476444199999E-2</v>
      </c>
      <c r="L781" s="122">
        <v>1.6652486333E-2</v>
      </c>
      <c r="M781" s="122">
        <v>1.5778977907900001E-2</v>
      </c>
      <c r="N781" s="122">
        <v>1.5844169057999999E-2</v>
      </c>
      <c r="O781" s="122">
        <v>1.7387318386800001E-2</v>
      </c>
      <c r="P781" s="122">
        <v>1.1511495174799999E-2</v>
      </c>
      <c r="Q781" s="122">
        <v>1.1878607966700001E-2</v>
      </c>
      <c r="R781" s="122">
        <v>1.23335113392E-2</v>
      </c>
      <c r="S781" s="122">
        <v>9.4022044059000002E-3</v>
      </c>
      <c r="T781" s="122">
        <v>1.27903121235E-2</v>
      </c>
      <c r="U781" s="122">
        <v>1.4113997990700001E-2</v>
      </c>
      <c r="V781" s="122">
        <v>1.6144405291099999E-2</v>
      </c>
      <c r="W781" s="122">
        <v>1.4795676462500001E-2</v>
      </c>
      <c r="X781" s="122">
        <v>1.26143774953E-2</v>
      </c>
      <c r="Y781" s="122">
        <v>1.6481511255300001E-2</v>
      </c>
      <c r="Z781" s="122">
        <v>2.0498770971099999E-2</v>
      </c>
      <c r="AA781" s="122">
        <v>1.9102441039600002E-2</v>
      </c>
      <c r="AB781" s="122">
        <v>1.7874245552400001E-2</v>
      </c>
      <c r="AC781" s="122">
        <v>2.21851199326E-2</v>
      </c>
      <c r="AD781" s="122">
        <v>2.5904715049899999E-2</v>
      </c>
      <c r="AE781" s="122">
        <v>2.5328631806599999E-2</v>
      </c>
      <c r="AF781" s="122">
        <v>2.2745888900999999E-2</v>
      </c>
      <c r="AG781" s="122">
        <v>2.0920963237999999E-2</v>
      </c>
      <c r="AH781" s="122">
        <v>1.5667021065500001E-2</v>
      </c>
      <c r="AI781" s="122">
        <v>1.79713762479E-2</v>
      </c>
      <c r="AJ781" s="122">
        <v>1.72941768041E-2</v>
      </c>
      <c r="AK781" s="122">
        <v>1.58788031414E-2</v>
      </c>
      <c r="AL781" s="122">
        <v>0</v>
      </c>
    </row>
    <row r="782" spans="1:38" hidden="1" x14ac:dyDescent="0.25">
      <c r="A782" s="122" t="s">
        <v>1965</v>
      </c>
      <c r="B782" s="122">
        <v>1</v>
      </c>
      <c r="C782" s="122" t="s">
        <v>2151</v>
      </c>
      <c r="D782" s="122" t="s">
        <v>2088</v>
      </c>
      <c r="E782" s="122">
        <v>16</v>
      </c>
      <c r="F782" s="122">
        <v>0.3204906200582</v>
      </c>
      <c r="G782" s="122">
        <v>0.29201738383429998</v>
      </c>
      <c r="H782" s="122">
        <v>0.29112765834710003</v>
      </c>
      <c r="I782" s="122">
        <v>0.27284637712569998</v>
      </c>
      <c r="J782" s="122">
        <v>0.2905691681184</v>
      </c>
      <c r="K782" s="122">
        <v>0.39521518208700002</v>
      </c>
      <c r="L782" s="122">
        <v>0.43213716553839998</v>
      </c>
      <c r="M782" s="122">
        <v>0.42207003839439999</v>
      </c>
      <c r="N782" s="122">
        <v>0.43410940488490002</v>
      </c>
      <c r="O782" s="122">
        <v>0.4805468667292</v>
      </c>
      <c r="P782" s="122">
        <v>0.32293013409659999</v>
      </c>
      <c r="Q782" s="122">
        <v>0.33820127734369998</v>
      </c>
      <c r="R782" s="122">
        <v>0.35913052620359998</v>
      </c>
      <c r="S782" s="122">
        <v>0.28122307908639999</v>
      </c>
      <c r="T782" s="122">
        <v>0.39233075055349997</v>
      </c>
      <c r="U782" s="122">
        <v>0.44402486966369997</v>
      </c>
      <c r="V782" s="122">
        <v>0.51393904734700002</v>
      </c>
      <c r="W782" s="122">
        <v>0.47312457355300003</v>
      </c>
      <c r="X782" s="122">
        <v>0.40278510681480001</v>
      </c>
      <c r="Y782" s="122">
        <v>0.51909697283379996</v>
      </c>
      <c r="Z782" s="122">
        <v>0.63825253195200005</v>
      </c>
      <c r="AA782" s="122">
        <v>0.5868361720977</v>
      </c>
      <c r="AB782" s="122">
        <v>0.5426913545084</v>
      </c>
      <c r="AC782" s="122">
        <v>0.66572071188110005</v>
      </c>
      <c r="AD782" s="122">
        <v>0.7750252847479</v>
      </c>
      <c r="AE782" s="122">
        <v>0.75644287707010005</v>
      </c>
      <c r="AF782" s="122">
        <v>0.68237524453370002</v>
      </c>
      <c r="AG782" s="122">
        <v>0.62957126496019999</v>
      </c>
      <c r="AH782" s="122">
        <v>0.47291456668389997</v>
      </c>
      <c r="AI782" s="122">
        <v>0.54534442454450005</v>
      </c>
      <c r="AJ782" s="122">
        <v>0.54055644334999997</v>
      </c>
      <c r="AK782" s="122">
        <v>0.51616781390739996</v>
      </c>
      <c r="AL782" s="122">
        <v>0</v>
      </c>
    </row>
    <row r="783" spans="1:38" hidden="1" x14ac:dyDescent="0.25">
      <c r="A783" s="122" t="s">
        <v>1965</v>
      </c>
      <c r="B783" s="122">
        <v>1</v>
      </c>
      <c r="C783" s="122" t="s">
        <v>2151</v>
      </c>
      <c r="D783" s="122" t="s">
        <v>2089</v>
      </c>
      <c r="E783" s="122">
        <v>16</v>
      </c>
      <c r="F783" s="122">
        <v>0.16014568314649999</v>
      </c>
      <c r="G783" s="122">
        <v>0.14531207687180001</v>
      </c>
      <c r="H783" s="122">
        <v>0.14539164427019999</v>
      </c>
      <c r="I783" s="122">
        <v>0.13671014657399999</v>
      </c>
      <c r="J783" s="122">
        <v>0.14604864348179999</v>
      </c>
      <c r="K783" s="122">
        <v>0.19922444498960001</v>
      </c>
      <c r="L783" s="122">
        <v>0.21823282383029999</v>
      </c>
      <c r="M783" s="122">
        <v>0.21359048455730001</v>
      </c>
      <c r="N783" s="122">
        <v>0.22042565641930001</v>
      </c>
      <c r="O783" s="122">
        <v>0.24534297742050001</v>
      </c>
      <c r="P783" s="122">
        <v>0.16556108911840001</v>
      </c>
      <c r="Q783" s="122">
        <v>0.17320601827730001</v>
      </c>
      <c r="R783" s="122">
        <v>0.18308506878059999</v>
      </c>
      <c r="S783" s="122">
        <v>0.14260857892580001</v>
      </c>
      <c r="T783" s="122">
        <v>0.19755293695760001</v>
      </c>
      <c r="U783" s="122">
        <v>0.22213445306410001</v>
      </c>
      <c r="V783" s="122">
        <v>0.25901537959269999</v>
      </c>
      <c r="W783" s="122">
        <v>0.24083989209100001</v>
      </c>
      <c r="X783" s="122">
        <v>0.20663605435400001</v>
      </c>
      <c r="Y783" s="122">
        <v>0.26774499286539999</v>
      </c>
      <c r="Z783" s="122">
        <v>0.32891833544370003</v>
      </c>
      <c r="AA783" s="122">
        <v>0.30191243458479999</v>
      </c>
      <c r="AB783" s="122">
        <v>0.27844693759869998</v>
      </c>
      <c r="AC783" s="122">
        <v>0.33966180333349999</v>
      </c>
      <c r="AD783" s="122">
        <v>0.39314419890989999</v>
      </c>
      <c r="AE783" s="122">
        <v>0.38098237066610002</v>
      </c>
      <c r="AF783" s="122">
        <v>0.34101637706069998</v>
      </c>
      <c r="AG783" s="122">
        <v>0.31263934589780001</v>
      </c>
      <c r="AH783" s="122">
        <v>0.234052675164</v>
      </c>
      <c r="AI783" s="122">
        <v>0.2696778498506</v>
      </c>
      <c r="AJ783" s="122">
        <v>0.26879548345740001</v>
      </c>
      <c r="AK783" s="122">
        <v>0.25592744202090001</v>
      </c>
      <c r="AL783" s="122">
        <v>0</v>
      </c>
    </row>
    <row r="784" spans="1:38" hidden="1" x14ac:dyDescent="0.25">
      <c r="A784" s="122" t="s">
        <v>1965</v>
      </c>
      <c r="B784" s="122">
        <v>1</v>
      </c>
      <c r="C784" s="122" t="s">
        <v>2151</v>
      </c>
      <c r="D784" s="122" t="s">
        <v>2136</v>
      </c>
      <c r="E784" s="122">
        <v>16</v>
      </c>
      <c r="F784" s="122">
        <v>3.2981502251E-3</v>
      </c>
      <c r="G784" s="122">
        <v>3.0176095205999998E-3</v>
      </c>
      <c r="H784" s="122">
        <v>3.0354107340000002E-3</v>
      </c>
      <c r="I784" s="122">
        <v>2.8176641719E-3</v>
      </c>
      <c r="J784" s="122">
        <v>2.9212524309000002E-3</v>
      </c>
      <c r="K784" s="122">
        <v>3.9198354027000001E-3</v>
      </c>
      <c r="L784" s="122">
        <v>4.2279929555000002E-3</v>
      </c>
      <c r="M784" s="122">
        <v>4.0799564902000004E-3</v>
      </c>
      <c r="N784" s="122">
        <v>4.1969682571999997E-3</v>
      </c>
      <c r="O784" s="122">
        <v>4.6528769294999998E-3</v>
      </c>
      <c r="P784" s="122">
        <v>3.1256428268000001E-3</v>
      </c>
      <c r="Q784" s="122">
        <v>3.2353629196000002E-3</v>
      </c>
      <c r="R784" s="122">
        <v>3.3859820087999998E-3</v>
      </c>
      <c r="S784" s="122">
        <v>2.614117862E-3</v>
      </c>
      <c r="T784" s="122">
        <v>3.5784011184999999E-3</v>
      </c>
      <c r="U784" s="122">
        <v>3.9713786452000004E-3</v>
      </c>
      <c r="V784" s="122">
        <v>4.5347854218999997E-3</v>
      </c>
      <c r="W784" s="122">
        <v>4.1499986454000002E-3</v>
      </c>
      <c r="X784" s="122">
        <v>3.5200886550000002E-3</v>
      </c>
      <c r="Y784" s="122">
        <v>4.5267466909000003E-3</v>
      </c>
      <c r="Z784" s="122">
        <v>5.5315477047000001E-3</v>
      </c>
      <c r="AA784" s="122">
        <v>5.0490016095999998E-3</v>
      </c>
      <c r="AB784" s="122">
        <v>4.6290673824000003E-3</v>
      </c>
      <c r="AC784" s="122">
        <v>5.6287899198000004E-3</v>
      </c>
      <c r="AD784" s="122">
        <v>6.4747441724999997E-3</v>
      </c>
      <c r="AE784" s="122">
        <v>6.2255516829999996E-3</v>
      </c>
      <c r="AF784" s="122">
        <v>5.5211651074000001E-3</v>
      </c>
      <c r="AG784" s="122">
        <v>5.0227730926000001E-3</v>
      </c>
      <c r="AH784" s="122">
        <v>3.7328897591999998E-3</v>
      </c>
      <c r="AI784" s="122">
        <v>4.2666518104000004E-3</v>
      </c>
      <c r="AJ784" s="122">
        <v>4.2224432873E-3</v>
      </c>
      <c r="AK784" s="122">
        <v>4.0002355779999998E-3</v>
      </c>
      <c r="AL784" s="122">
        <v>0</v>
      </c>
    </row>
    <row r="785" spans="1:38" hidden="1" x14ac:dyDescent="0.25">
      <c r="A785" s="122" t="s">
        <v>1965</v>
      </c>
      <c r="B785" s="122">
        <v>1</v>
      </c>
      <c r="C785" s="122" t="s">
        <v>2151</v>
      </c>
      <c r="D785" s="122" t="s">
        <v>2090</v>
      </c>
      <c r="E785" s="122">
        <v>16</v>
      </c>
      <c r="F785" s="122">
        <v>2.7380880464200001E-2</v>
      </c>
      <c r="G785" s="122">
        <v>2.4828492483100002E-2</v>
      </c>
      <c r="H785" s="122">
        <v>2.4709935899400001E-2</v>
      </c>
      <c r="I785" s="122">
        <v>2.2976976270100001E-2</v>
      </c>
      <c r="J785" s="122">
        <v>2.4232782377600001E-2</v>
      </c>
      <c r="K785" s="122">
        <v>3.2536727103599998E-2</v>
      </c>
      <c r="L785" s="122">
        <v>3.5021521978999999E-2</v>
      </c>
      <c r="M785" s="122">
        <v>3.3674878451100003E-2</v>
      </c>
      <c r="N785" s="122">
        <v>3.40646411141E-2</v>
      </c>
      <c r="O785" s="122">
        <v>3.6905281786799998E-2</v>
      </c>
      <c r="P785" s="122">
        <v>2.4420095784199999E-2</v>
      </c>
      <c r="Q785" s="122">
        <v>2.5348049238399999E-2</v>
      </c>
      <c r="R785" s="122">
        <v>2.6674635949600001E-2</v>
      </c>
      <c r="S785" s="122">
        <v>2.0692285429799999E-2</v>
      </c>
      <c r="T785" s="122">
        <v>2.8690850299299998E-2</v>
      </c>
      <c r="U785" s="122">
        <v>3.21714271506E-2</v>
      </c>
      <c r="V785" s="122">
        <v>3.7051922328299999E-2</v>
      </c>
      <c r="W785" s="122">
        <v>3.3889564887799997E-2</v>
      </c>
      <c r="X785" s="122">
        <v>2.8962418198800001E-2</v>
      </c>
      <c r="Y785" s="122">
        <v>3.7478692991900001E-2</v>
      </c>
      <c r="Z785" s="122">
        <v>4.619401469E-2</v>
      </c>
      <c r="AA785" s="122">
        <v>4.2484969555200001E-2</v>
      </c>
      <c r="AB785" s="122">
        <v>3.9227116748800001E-2</v>
      </c>
      <c r="AC785" s="122">
        <v>4.7969385786399997E-2</v>
      </c>
      <c r="AD785" s="122">
        <v>5.52496746927E-2</v>
      </c>
      <c r="AE785" s="122">
        <v>5.3237625414300001E-2</v>
      </c>
      <c r="AF785" s="122">
        <v>4.7269333807799997E-2</v>
      </c>
      <c r="AG785" s="122">
        <v>4.2790466086300001E-2</v>
      </c>
      <c r="AH785" s="122">
        <v>3.1663514880099997E-2</v>
      </c>
      <c r="AI785" s="122">
        <v>3.5920144054599999E-2</v>
      </c>
      <c r="AJ785" s="122">
        <v>3.6385828486700002E-2</v>
      </c>
      <c r="AK785" s="122">
        <v>3.4161833154000003E-2</v>
      </c>
      <c r="AL785" s="122">
        <v>0</v>
      </c>
    </row>
    <row r="786" spans="1:38" hidden="1" x14ac:dyDescent="0.25">
      <c r="A786" s="122" t="s">
        <v>1965</v>
      </c>
      <c r="B786" s="122">
        <v>1</v>
      </c>
      <c r="C786" s="122" t="s">
        <v>2151</v>
      </c>
      <c r="D786" s="122" t="s">
        <v>2091</v>
      </c>
      <c r="E786" s="122">
        <v>16</v>
      </c>
      <c r="F786" s="122">
        <v>2.4894646914799999E-2</v>
      </c>
      <c r="G786" s="122">
        <v>2.27439766903E-2</v>
      </c>
      <c r="H786" s="122">
        <v>2.2856007704300001E-2</v>
      </c>
      <c r="I786" s="122">
        <v>2.1721785979899998E-2</v>
      </c>
      <c r="J786" s="122">
        <v>2.3367652359099999E-2</v>
      </c>
      <c r="K786" s="122">
        <v>3.2005745585600001E-2</v>
      </c>
      <c r="L786" s="122">
        <v>3.5001971104699998E-2</v>
      </c>
      <c r="M786" s="122">
        <v>3.4144021057900001E-2</v>
      </c>
      <c r="N786" s="122">
        <v>3.5104520702100003E-2</v>
      </c>
      <c r="O786" s="122">
        <v>3.8898709772899998E-2</v>
      </c>
      <c r="P786" s="122">
        <v>2.6148914903699999E-2</v>
      </c>
      <c r="Q786" s="122">
        <v>2.7291909419200001E-2</v>
      </c>
      <c r="R786" s="122">
        <v>2.8842820410200001E-2</v>
      </c>
      <c r="S786" s="122">
        <v>2.25483418581E-2</v>
      </c>
      <c r="T786" s="122">
        <v>3.13543929133E-2</v>
      </c>
      <c r="U786" s="122">
        <v>3.5543838874999997E-2</v>
      </c>
      <c r="V786" s="122">
        <v>4.1548233731999999E-2</v>
      </c>
      <c r="W786" s="122">
        <v>3.8768961605700002E-2</v>
      </c>
      <c r="X786" s="122">
        <v>3.3356240699199999E-2</v>
      </c>
      <c r="Y786" s="122">
        <v>4.3259528212399999E-2</v>
      </c>
      <c r="Z786" s="122">
        <v>5.3198110827699999E-2</v>
      </c>
      <c r="AA786" s="122">
        <v>4.8789215480899997E-2</v>
      </c>
      <c r="AB786" s="122">
        <v>4.4870264306800002E-2</v>
      </c>
      <c r="AC786" s="122">
        <v>5.4889256602400002E-2</v>
      </c>
      <c r="AD786" s="122">
        <v>6.3717191348899999E-2</v>
      </c>
      <c r="AE786" s="122">
        <v>6.1823592152199999E-2</v>
      </c>
      <c r="AF786" s="122">
        <v>5.5710053523100003E-2</v>
      </c>
      <c r="AG786" s="122">
        <v>5.1613550147899999E-2</v>
      </c>
      <c r="AH786" s="122">
        <v>3.89830252295E-2</v>
      </c>
      <c r="AI786" s="122">
        <v>4.5396024287999999E-2</v>
      </c>
      <c r="AJ786" s="122">
        <v>4.6306361116100002E-2</v>
      </c>
      <c r="AK786" s="122">
        <v>4.50479547853E-2</v>
      </c>
      <c r="AL786" s="122">
        <v>0</v>
      </c>
    </row>
    <row r="787" spans="1:38" hidden="1" x14ac:dyDescent="0.25">
      <c r="A787" s="122" t="s">
        <v>1965</v>
      </c>
      <c r="B787" s="122">
        <v>1</v>
      </c>
      <c r="C787" s="122" t="s">
        <v>2151</v>
      </c>
      <c r="D787" s="122" t="s">
        <v>2092</v>
      </c>
      <c r="E787" s="122">
        <v>16</v>
      </c>
      <c r="F787" s="122">
        <v>0.2816384472922</v>
      </c>
      <c r="G787" s="122">
        <v>0.2526843413007</v>
      </c>
      <c r="H787" s="122">
        <v>0.24940384497250001</v>
      </c>
      <c r="I787" s="122">
        <v>0.23136052587290001</v>
      </c>
      <c r="J787" s="122">
        <v>0.2430874347053</v>
      </c>
      <c r="K787" s="122">
        <v>0.32645187935199999</v>
      </c>
      <c r="L787" s="122">
        <v>0.35209021264770002</v>
      </c>
      <c r="M787" s="122">
        <v>0.33867524302910001</v>
      </c>
      <c r="N787" s="122">
        <v>0.34399663592219998</v>
      </c>
      <c r="O787" s="122">
        <v>0.37685955193679999</v>
      </c>
      <c r="P787" s="122">
        <v>0.2502172628664</v>
      </c>
      <c r="Q787" s="122">
        <v>0.25821463779019999</v>
      </c>
      <c r="R787" s="122">
        <v>0.26953141534230002</v>
      </c>
      <c r="S787" s="122">
        <v>0.20765825790369999</v>
      </c>
      <c r="T787" s="122">
        <v>0.28362129766389998</v>
      </c>
      <c r="U787" s="122">
        <v>0.31381563787979999</v>
      </c>
      <c r="V787" s="122">
        <v>0.35769393759779999</v>
      </c>
      <c r="W787" s="122">
        <v>0.32702405580010002</v>
      </c>
      <c r="X787" s="122">
        <v>0.27712163546719998</v>
      </c>
      <c r="Y787" s="122">
        <v>0.35613014014670002</v>
      </c>
      <c r="Z787" s="122">
        <v>0.43486406517729997</v>
      </c>
      <c r="AA787" s="122">
        <v>0.39627604195990002</v>
      </c>
      <c r="AB787" s="122">
        <v>0.36221648858740002</v>
      </c>
      <c r="AC787" s="122">
        <v>0.43909205697949999</v>
      </c>
      <c r="AD787" s="122">
        <v>0.50298843834569995</v>
      </c>
      <c r="AE787" s="122">
        <v>0.48110628975370001</v>
      </c>
      <c r="AF787" s="122">
        <v>0.42415844711610001</v>
      </c>
      <c r="AG787" s="122">
        <v>0.38355433406740003</v>
      </c>
      <c r="AH787" s="122">
        <v>0.2831197291848</v>
      </c>
      <c r="AI787" s="122">
        <v>0.32141583367179999</v>
      </c>
      <c r="AJ787" s="122">
        <v>0.3204065068243</v>
      </c>
      <c r="AK787" s="122">
        <v>0.30028768265470002</v>
      </c>
      <c r="AL787" s="122">
        <v>0</v>
      </c>
    </row>
    <row r="788" spans="1:38" hidden="1" x14ac:dyDescent="0.25">
      <c r="A788" s="122" t="s">
        <v>1965</v>
      </c>
      <c r="B788" s="122">
        <v>1</v>
      </c>
      <c r="C788" s="122" t="s">
        <v>2151</v>
      </c>
      <c r="D788" s="122" t="s">
        <v>2093</v>
      </c>
      <c r="E788" s="122">
        <v>16</v>
      </c>
      <c r="F788" s="122">
        <v>0.13666693550440001</v>
      </c>
      <c r="G788" s="122">
        <v>0.12267073372079999</v>
      </c>
      <c r="H788" s="122">
        <v>0.1210220260153</v>
      </c>
      <c r="I788" s="122">
        <v>0.1124326662139</v>
      </c>
      <c r="J788" s="122">
        <v>0.1182223147401</v>
      </c>
      <c r="K788" s="122">
        <v>0.15907314061780001</v>
      </c>
      <c r="L788" s="122">
        <v>0.1718269615395</v>
      </c>
      <c r="M788" s="122">
        <v>0.16551359510120001</v>
      </c>
      <c r="N788" s="122">
        <v>0.1681568014415</v>
      </c>
      <c r="O788" s="122">
        <v>0.1843272612886</v>
      </c>
      <c r="P788" s="122">
        <v>0.1225888933134</v>
      </c>
      <c r="Q788" s="122">
        <v>0.12669930714880001</v>
      </c>
      <c r="R788" s="122">
        <v>0.1324672931334</v>
      </c>
      <c r="S788" s="122">
        <v>0.1024834690219</v>
      </c>
      <c r="T788" s="122">
        <v>0.14041663290420001</v>
      </c>
      <c r="U788" s="122">
        <v>0.15625242200850001</v>
      </c>
      <c r="V788" s="122">
        <v>0.1791494283326</v>
      </c>
      <c r="W788" s="122">
        <v>0.1643276905536</v>
      </c>
      <c r="X788" s="122">
        <v>0.13967580125519999</v>
      </c>
      <c r="Y788" s="122">
        <v>0.17976089899379999</v>
      </c>
      <c r="Z788" s="122">
        <v>0.21981225349520001</v>
      </c>
      <c r="AA788" s="122">
        <v>0.2007051280289</v>
      </c>
      <c r="AB788" s="122">
        <v>0.18384881649279999</v>
      </c>
      <c r="AC788" s="122">
        <v>0.22372339941710001</v>
      </c>
      <c r="AD788" s="122">
        <v>0.25748526251179998</v>
      </c>
      <c r="AE788" s="122">
        <v>0.24734906535010001</v>
      </c>
      <c r="AF788" s="122">
        <v>0.2195901114114</v>
      </c>
      <c r="AG788" s="122">
        <v>0.1999441666101</v>
      </c>
      <c r="AH788" s="122">
        <v>0.14903882702570001</v>
      </c>
      <c r="AI788" s="122">
        <v>0.1707942122919</v>
      </c>
      <c r="AJ788" s="122">
        <v>0.1700526263355</v>
      </c>
      <c r="AK788" s="122">
        <v>0.16128780836949999</v>
      </c>
      <c r="AL788" s="122">
        <v>0</v>
      </c>
    </row>
    <row r="789" spans="1:38" hidden="1" x14ac:dyDescent="0.25">
      <c r="A789" s="122" t="s">
        <v>1965</v>
      </c>
      <c r="B789" s="122">
        <v>1</v>
      </c>
      <c r="C789" s="122" t="s">
        <v>2151</v>
      </c>
      <c r="D789" s="122" t="s">
        <v>2094</v>
      </c>
      <c r="E789" s="122">
        <v>16</v>
      </c>
      <c r="F789" s="122">
        <v>6.8385574222499995E-2</v>
      </c>
      <c r="G789" s="122">
        <v>6.1104261204300001E-2</v>
      </c>
      <c r="H789" s="122">
        <v>6.01085160004E-2</v>
      </c>
      <c r="I789" s="122">
        <v>5.55788935242E-2</v>
      </c>
      <c r="J789" s="122">
        <v>5.8172137461000001E-2</v>
      </c>
      <c r="K789" s="122">
        <v>7.7950136612600002E-2</v>
      </c>
      <c r="L789" s="122">
        <v>8.3789461559600001E-2</v>
      </c>
      <c r="M789" s="122">
        <v>8.0352316622500003E-2</v>
      </c>
      <c r="N789" s="122">
        <v>8.13714677597E-2</v>
      </c>
      <c r="O789" s="122">
        <v>8.8966458663799999E-2</v>
      </c>
      <c r="P789" s="122">
        <v>5.8942708518299997E-2</v>
      </c>
      <c r="Q789" s="122">
        <v>6.0622803187800001E-2</v>
      </c>
      <c r="R789" s="122">
        <v>6.3140370213099997E-2</v>
      </c>
      <c r="S789" s="122">
        <v>4.8656426820299997E-2</v>
      </c>
      <c r="T789" s="122">
        <v>6.6539229224000004E-2</v>
      </c>
      <c r="U789" s="122">
        <v>7.3774716821799993E-2</v>
      </c>
      <c r="V789" s="122">
        <v>8.4378161486100001E-2</v>
      </c>
      <c r="W789" s="122">
        <v>7.7254633314899998E-2</v>
      </c>
      <c r="X789" s="122">
        <v>6.5584040767000001E-2</v>
      </c>
      <c r="Y789" s="122">
        <v>8.4403778681499994E-2</v>
      </c>
      <c r="Z789" s="122">
        <v>0.10332050177469999</v>
      </c>
      <c r="AA789" s="122">
        <v>9.4444262057599995E-2</v>
      </c>
      <c r="AB789" s="122">
        <v>8.6507887982900003E-2</v>
      </c>
      <c r="AC789" s="122">
        <v>0.10534628335810001</v>
      </c>
      <c r="AD789" s="122">
        <v>0.1214285055024</v>
      </c>
      <c r="AE789" s="122">
        <v>0.1168213527197</v>
      </c>
      <c r="AF789" s="122">
        <v>0.1036505732652</v>
      </c>
      <c r="AG789" s="122">
        <v>9.4350774365299997E-2</v>
      </c>
      <c r="AH789" s="122">
        <v>7.0084158072300007E-2</v>
      </c>
      <c r="AI789" s="122">
        <v>8.0172323318599997E-2</v>
      </c>
      <c r="AJ789" s="122">
        <v>7.99101069794E-2</v>
      </c>
      <c r="AK789" s="122">
        <v>7.5669387143899994E-2</v>
      </c>
      <c r="AL789" s="122">
        <v>0</v>
      </c>
    </row>
    <row r="790" spans="1:38" hidden="1" x14ac:dyDescent="0.25">
      <c r="A790" s="122" t="s">
        <v>1965</v>
      </c>
      <c r="B790" s="122">
        <v>1</v>
      </c>
      <c r="C790" s="122" t="s">
        <v>2151</v>
      </c>
      <c r="D790" s="122" t="s">
        <v>2095</v>
      </c>
      <c r="E790" s="122">
        <v>16</v>
      </c>
      <c r="F790" s="122">
        <v>6.1016676702999997E-2</v>
      </c>
      <c r="G790" s="122">
        <v>5.4576012395199998E-2</v>
      </c>
      <c r="H790" s="122">
        <v>5.4008796217399999E-2</v>
      </c>
      <c r="I790" s="122">
        <v>5.0085109582599999E-2</v>
      </c>
      <c r="J790" s="122">
        <v>5.2657780439199997E-2</v>
      </c>
      <c r="K790" s="122">
        <v>7.0708921016000001E-2</v>
      </c>
      <c r="L790" s="122">
        <v>7.6066691624399996E-2</v>
      </c>
      <c r="M790" s="122">
        <v>7.3242165810700005E-2</v>
      </c>
      <c r="N790" s="122">
        <v>7.4580196570300003E-2</v>
      </c>
      <c r="O790" s="122">
        <v>8.1669684053900002E-2</v>
      </c>
      <c r="P790" s="122">
        <v>5.4205948182200002E-2</v>
      </c>
      <c r="Q790" s="122">
        <v>5.5870669413300003E-2</v>
      </c>
      <c r="R790" s="122">
        <v>5.8391254578300002E-2</v>
      </c>
      <c r="S790" s="122">
        <v>4.5034564885200003E-2</v>
      </c>
      <c r="T790" s="122">
        <v>6.1599714193199998E-2</v>
      </c>
      <c r="U790" s="122">
        <v>6.8320728308200004E-2</v>
      </c>
      <c r="V790" s="122">
        <v>7.8162542392900006E-2</v>
      </c>
      <c r="W790" s="122">
        <v>7.1705597804500004E-2</v>
      </c>
      <c r="X790" s="122">
        <v>6.1047798997400003E-2</v>
      </c>
      <c r="Y790" s="122">
        <v>7.8833224465999996E-2</v>
      </c>
      <c r="Z790" s="122">
        <v>9.6799409380000007E-2</v>
      </c>
      <c r="AA790" s="122">
        <v>8.8374527551800003E-2</v>
      </c>
      <c r="AB790" s="122">
        <v>8.1142833665799996E-2</v>
      </c>
      <c r="AC790" s="122">
        <v>9.8549058076800006E-2</v>
      </c>
      <c r="AD790" s="122">
        <v>0.1132783943402</v>
      </c>
      <c r="AE790" s="122">
        <v>0.10889653564979999</v>
      </c>
      <c r="AF790" s="122">
        <v>9.6364985416900001E-2</v>
      </c>
      <c r="AG790" s="122">
        <v>8.7362644006700005E-2</v>
      </c>
      <c r="AH790" s="122">
        <v>6.4807610164300006E-2</v>
      </c>
      <c r="AI790" s="122">
        <v>7.3905877501100004E-2</v>
      </c>
      <c r="AJ790" s="122">
        <v>7.3575051182500004E-2</v>
      </c>
      <c r="AK790" s="122">
        <v>6.9543541347799998E-2</v>
      </c>
      <c r="AL790" s="122">
        <v>0</v>
      </c>
    </row>
    <row r="791" spans="1:38" hidden="1" x14ac:dyDescent="0.25">
      <c r="A791" s="122" t="s">
        <v>1965</v>
      </c>
      <c r="B791" s="122">
        <v>1</v>
      </c>
      <c r="C791" s="122" t="s">
        <v>2151</v>
      </c>
      <c r="D791" s="122" t="s">
        <v>2096</v>
      </c>
      <c r="E791" s="122">
        <v>16</v>
      </c>
      <c r="F791" s="122">
        <v>9.0837094073199995E-2</v>
      </c>
      <c r="G791" s="122">
        <v>8.1301488948000003E-2</v>
      </c>
      <c r="H791" s="122">
        <v>8.0306795816199997E-2</v>
      </c>
      <c r="I791" s="122">
        <v>7.4684625497400001E-2</v>
      </c>
      <c r="J791" s="122">
        <v>7.8544239380000005E-2</v>
      </c>
      <c r="K791" s="122">
        <v>0.10568051862150001</v>
      </c>
      <c r="L791" s="122">
        <v>0.114033238616</v>
      </c>
      <c r="M791" s="122">
        <v>0.1098579402897</v>
      </c>
      <c r="N791" s="122">
        <v>0.1117159261224</v>
      </c>
      <c r="O791" s="122">
        <v>0.12252117508010001</v>
      </c>
      <c r="P791" s="122">
        <v>8.1479960884199995E-2</v>
      </c>
      <c r="Q791" s="122">
        <v>8.4113853315000001E-2</v>
      </c>
      <c r="R791" s="122">
        <v>8.8008053081400001E-2</v>
      </c>
      <c r="S791" s="122">
        <v>6.8092062849800003E-2</v>
      </c>
      <c r="T791" s="122">
        <v>9.3402998279999996E-2</v>
      </c>
      <c r="U791" s="122">
        <v>0.1040935722358</v>
      </c>
      <c r="V791" s="122">
        <v>0.1193610869048</v>
      </c>
      <c r="W791" s="122">
        <v>0.1096446781693</v>
      </c>
      <c r="X791" s="122">
        <v>9.3262294135700002E-2</v>
      </c>
      <c r="Y791" s="122">
        <v>0.12014275535960001</v>
      </c>
      <c r="Z791" s="122">
        <v>0.14726717069379999</v>
      </c>
      <c r="AA791" s="122">
        <v>0.13460361127420001</v>
      </c>
      <c r="AB791" s="122">
        <v>0.1233682740834</v>
      </c>
      <c r="AC791" s="122">
        <v>0.15005201085610001</v>
      </c>
      <c r="AD791" s="122">
        <v>0.17242375205900001</v>
      </c>
      <c r="AE791" s="122">
        <v>0.1657036659201</v>
      </c>
      <c r="AF791" s="122">
        <v>0.14689097199760001</v>
      </c>
      <c r="AG791" s="122">
        <v>0.13372262626359999</v>
      </c>
      <c r="AH791" s="122">
        <v>9.9328491256699999E-2</v>
      </c>
      <c r="AI791" s="122">
        <v>0.1134823215792</v>
      </c>
      <c r="AJ791" s="122">
        <v>0.11287209980439999</v>
      </c>
      <c r="AK791" s="122">
        <v>0.10686333797899999</v>
      </c>
      <c r="AL791" s="122">
        <v>0</v>
      </c>
    </row>
    <row r="792" spans="1:38" hidden="1" x14ac:dyDescent="0.25">
      <c r="A792" s="122" t="s">
        <v>1965</v>
      </c>
      <c r="B792" s="122">
        <v>1</v>
      </c>
      <c r="C792" s="122" t="s">
        <v>2151</v>
      </c>
      <c r="D792" s="122" t="s">
        <v>2097</v>
      </c>
      <c r="E792" s="122">
        <v>16</v>
      </c>
      <c r="F792" s="122">
        <v>0.1038079904259</v>
      </c>
      <c r="G792" s="122">
        <v>9.2898292576800004E-2</v>
      </c>
      <c r="H792" s="122">
        <v>9.1557602880000005E-2</v>
      </c>
      <c r="I792" s="122">
        <v>8.4562798722399996E-2</v>
      </c>
      <c r="J792" s="122">
        <v>8.8714414522099994E-2</v>
      </c>
      <c r="K792" s="122">
        <v>0.1190380258327</v>
      </c>
      <c r="L792" s="122">
        <v>0.12797900531129999</v>
      </c>
      <c r="M792" s="122">
        <v>0.1228739795223</v>
      </c>
      <c r="N792" s="122">
        <v>0.12446890825280001</v>
      </c>
      <c r="O792" s="122">
        <v>0.1360220498659</v>
      </c>
      <c r="P792" s="122">
        <v>8.9989410990599997E-2</v>
      </c>
      <c r="Q792" s="122">
        <v>9.2585816023899994E-2</v>
      </c>
      <c r="R792" s="122">
        <v>9.6774525592499994E-2</v>
      </c>
      <c r="S792" s="122">
        <v>7.4771524132E-2</v>
      </c>
      <c r="T792" s="122">
        <v>0.1025524168572</v>
      </c>
      <c r="U792" s="122">
        <v>0.1138959938993</v>
      </c>
      <c r="V792" s="122">
        <v>0.1217211850259</v>
      </c>
      <c r="W792" s="122">
        <v>0.11270757308730001</v>
      </c>
      <c r="X792" s="122">
        <v>9.6429997821899996E-2</v>
      </c>
      <c r="Y792" s="122">
        <v>0.12500109259770001</v>
      </c>
      <c r="Z792" s="122">
        <v>0.1539107920145</v>
      </c>
      <c r="AA792" s="122">
        <v>0.14092993792030001</v>
      </c>
      <c r="AB792" s="122">
        <v>0.12939073171250001</v>
      </c>
      <c r="AC792" s="122">
        <v>0.1575133674966</v>
      </c>
      <c r="AD792" s="122">
        <v>0.18136099449429999</v>
      </c>
      <c r="AE792" s="122">
        <v>0.17460299784700001</v>
      </c>
      <c r="AF792" s="122">
        <v>0.1548648818791</v>
      </c>
      <c r="AG792" s="122">
        <v>0.14026780468059999</v>
      </c>
      <c r="AH792" s="122">
        <v>0.1037823585257</v>
      </c>
      <c r="AI792" s="122">
        <v>0.1182004063589</v>
      </c>
      <c r="AJ792" s="122">
        <v>0.11656215471509999</v>
      </c>
      <c r="AK792" s="122">
        <v>0.10958037762760001</v>
      </c>
      <c r="AL792" s="122">
        <v>0</v>
      </c>
    </row>
    <row r="793" spans="1:38" hidden="1" x14ac:dyDescent="0.25">
      <c r="A793" s="122" t="s">
        <v>1965</v>
      </c>
      <c r="B793" s="122">
        <v>1</v>
      </c>
      <c r="C793" s="122" t="s">
        <v>2151</v>
      </c>
      <c r="D793" s="122" t="s">
        <v>2098</v>
      </c>
      <c r="E793" s="122">
        <v>16</v>
      </c>
      <c r="F793" s="122">
        <v>3.0288121506499999E-2</v>
      </c>
      <c r="G793" s="122">
        <v>2.70197917134E-2</v>
      </c>
      <c r="H793" s="122">
        <v>2.64138701109E-2</v>
      </c>
      <c r="I793" s="122">
        <v>2.4337839986799999E-2</v>
      </c>
      <c r="J793" s="122">
        <v>2.5357679948199999E-2</v>
      </c>
      <c r="K793" s="122">
        <v>3.3804264696299997E-2</v>
      </c>
      <c r="L793" s="122">
        <v>3.6339605852600002E-2</v>
      </c>
      <c r="M793" s="122">
        <v>3.4873693451399998E-2</v>
      </c>
      <c r="N793" s="122">
        <v>3.5295049897399997E-2</v>
      </c>
      <c r="O793" s="122">
        <v>3.8628361736600003E-2</v>
      </c>
      <c r="P793" s="122">
        <v>2.5698996524500001E-2</v>
      </c>
      <c r="Q793" s="122">
        <v>2.6583333160399999E-2</v>
      </c>
      <c r="R793" s="122">
        <v>2.78871399423E-2</v>
      </c>
      <c r="S793" s="122">
        <v>2.1607843569700001E-2</v>
      </c>
      <c r="T793" s="122">
        <v>2.9594647598900001E-2</v>
      </c>
      <c r="U793" s="122">
        <v>3.2819918093900002E-2</v>
      </c>
      <c r="V793" s="122">
        <v>3.7444809949900001E-2</v>
      </c>
      <c r="W793" s="122">
        <v>3.4182308084299999E-2</v>
      </c>
      <c r="X793" s="122">
        <v>2.8925373101100001E-2</v>
      </c>
      <c r="Y793" s="122">
        <v>3.7002054191799999E-2</v>
      </c>
      <c r="Z793" s="122">
        <v>4.4962866529099997E-2</v>
      </c>
      <c r="AA793" s="122">
        <v>4.0911633518399999E-2</v>
      </c>
      <c r="AB793" s="122">
        <v>3.7340406917899999E-2</v>
      </c>
      <c r="AC793" s="122">
        <v>4.52359430083E-2</v>
      </c>
      <c r="AD793" s="122">
        <v>5.1966005359399998E-2</v>
      </c>
      <c r="AE793" s="122">
        <v>4.9724575676300002E-2</v>
      </c>
      <c r="AF793" s="122">
        <v>4.4075767021200002E-2</v>
      </c>
      <c r="AG793" s="122">
        <v>4.0088756365199998E-2</v>
      </c>
      <c r="AH793" s="122">
        <v>2.98172615538E-2</v>
      </c>
      <c r="AI793" s="122">
        <v>3.4147880790000001E-2</v>
      </c>
      <c r="AJ793" s="122">
        <v>3.4139617669999997E-2</v>
      </c>
      <c r="AK793" s="122">
        <v>3.2519423885099999E-2</v>
      </c>
      <c r="AL793" s="122">
        <v>0</v>
      </c>
    </row>
    <row r="794" spans="1:38" hidden="1" x14ac:dyDescent="0.25">
      <c r="A794" s="122" t="s">
        <v>1965</v>
      </c>
      <c r="B794" s="122">
        <v>1</v>
      </c>
      <c r="C794" s="122" t="s">
        <v>2151</v>
      </c>
      <c r="D794" s="122" t="s">
        <v>2099</v>
      </c>
      <c r="E794" s="122">
        <v>16</v>
      </c>
      <c r="F794" s="122">
        <v>0.11802693387300001</v>
      </c>
      <c r="G794" s="122">
        <v>0.10631692343180001</v>
      </c>
      <c r="H794" s="122">
        <v>0.10500150411630001</v>
      </c>
      <c r="I794" s="122">
        <v>9.7403883205399999E-2</v>
      </c>
      <c r="J794" s="122">
        <v>0.1025002356559</v>
      </c>
      <c r="K794" s="122">
        <v>0.13782991085570001</v>
      </c>
      <c r="L794" s="122">
        <v>0.1487258869583</v>
      </c>
      <c r="M794" s="122">
        <v>0.14333662930579999</v>
      </c>
      <c r="N794" s="122">
        <v>0.14588823571359999</v>
      </c>
      <c r="O794" s="122">
        <v>0.16022402321449999</v>
      </c>
      <c r="P794" s="122">
        <v>0.1068759195309</v>
      </c>
      <c r="Q794" s="122">
        <v>0.1111286384974</v>
      </c>
      <c r="R794" s="122">
        <v>0.11706911431189999</v>
      </c>
      <c r="S794" s="122">
        <v>9.0900374331600003E-2</v>
      </c>
      <c r="T794" s="122">
        <v>0.1249608632941</v>
      </c>
      <c r="U794" s="122">
        <v>0.1391744237169</v>
      </c>
      <c r="V794" s="122">
        <v>0.15919663274170001</v>
      </c>
      <c r="W794" s="122">
        <v>0.14562223744739999</v>
      </c>
      <c r="X794" s="122">
        <v>0.1235915981716</v>
      </c>
      <c r="Y794" s="122">
        <v>0.15947482104739999</v>
      </c>
      <c r="Z794" s="122">
        <v>0.19604573969979999</v>
      </c>
      <c r="AA794" s="122">
        <v>0.17985596956159999</v>
      </c>
      <c r="AB794" s="122">
        <v>0.16555629238950001</v>
      </c>
      <c r="AC794" s="122">
        <v>0.2017487381326</v>
      </c>
      <c r="AD794" s="122">
        <v>0.2326598276364</v>
      </c>
      <c r="AE794" s="122">
        <v>0.2240444374501</v>
      </c>
      <c r="AF794" s="122">
        <v>0.1987196660012</v>
      </c>
      <c r="AG794" s="122">
        <v>0.18091989243289999</v>
      </c>
      <c r="AH794" s="122">
        <v>0.13443576175390001</v>
      </c>
      <c r="AI794" s="122">
        <v>0.1536398102058</v>
      </c>
      <c r="AJ794" s="122">
        <v>0.1546913270834</v>
      </c>
      <c r="AK794" s="122">
        <v>0.14610084282079999</v>
      </c>
      <c r="AL794" s="122">
        <v>0</v>
      </c>
    </row>
    <row r="795" spans="1:38" hidden="1" x14ac:dyDescent="0.25">
      <c r="A795" s="122" t="s">
        <v>1965</v>
      </c>
      <c r="B795" s="122">
        <v>1</v>
      </c>
      <c r="C795" s="122" t="s">
        <v>2151</v>
      </c>
      <c r="D795" s="122" t="s">
        <v>2100</v>
      </c>
      <c r="E795" s="122">
        <v>16</v>
      </c>
      <c r="F795" s="122">
        <v>0.14809743279240001</v>
      </c>
      <c r="G795" s="122">
        <v>0.1314528360179</v>
      </c>
      <c r="H795" s="122">
        <v>0.12857529903920001</v>
      </c>
      <c r="I795" s="122">
        <v>0.1187321267701</v>
      </c>
      <c r="J795" s="122">
        <v>0.1243790914063</v>
      </c>
      <c r="K795" s="122">
        <v>0.16695647087029999</v>
      </c>
      <c r="L795" s="122">
        <v>0.1797911207672</v>
      </c>
      <c r="M795" s="122">
        <v>0.1730396374988</v>
      </c>
      <c r="N795" s="122">
        <v>0.1758081870681</v>
      </c>
      <c r="O795" s="122">
        <v>0.1926327335121</v>
      </c>
      <c r="P795" s="122">
        <v>0.12800687008059999</v>
      </c>
      <c r="Q795" s="122">
        <v>0.13227929866560001</v>
      </c>
      <c r="R795" s="122">
        <v>0.1380887695303</v>
      </c>
      <c r="S795" s="122">
        <v>0.1062199762547</v>
      </c>
      <c r="T795" s="122">
        <v>0.14445530179179999</v>
      </c>
      <c r="U795" s="122">
        <v>0.15935511445889999</v>
      </c>
      <c r="V795" s="122">
        <v>0.181339476951</v>
      </c>
      <c r="W795" s="122">
        <v>0.1656660923563</v>
      </c>
      <c r="X795" s="122">
        <v>0.14063586496120001</v>
      </c>
      <c r="Y795" s="122">
        <v>0.18138303494140001</v>
      </c>
      <c r="Z795" s="122">
        <v>0.22238221135809999</v>
      </c>
      <c r="AA795" s="122">
        <v>0.20369135302489999</v>
      </c>
      <c r="AB795" s="122">
        <v>0.1873711621842</v>
      </c>
      <c r="AC795" s="122">
        <v>0.2286463476001</v>
      </c>
      <c r="AD795" s="122">
        <v>0.26407637438530002</v>
      </c>
      <c r="AE795" s="122">
        <v>0.2543093192277</v>
      </c>
      <c r="AF795" s="122">
        <v>0.225855108927</v>
      </c>
      <c r="AG795" s="122">
        <v>0.2059914105018</v>
      </c>
      <c r="AH795" s="122">
        <v>0.15320482838220001</v>
      </c>
      <c r="AI795" s="122">
        <v>0.1749523638844</v>
      </c>
      <c r="AJ795" s="122">
        <v>0.17598137386910001</v>
      </c>
      <c r="AK795" s="122">
        <v>0.16552353035430001</v>
      </c>
      <c r="AL795" s="122">
        <v>0</v>
      </c>
    </row>
    <row r="796" spans="1:38" hidden="1" x14ac:dyDescent="0.25">
      <c r="A796" s="122" t="s">
        <v>1965</v>
      </c>
      <c r="B796" s="122">
        <v>1</v>
      </c>
      <c r="C796" s="122" t="s">
        <v>2151</v>
      </c>
      <c r="D796" s="122" t="s">
        <v>2101</v>
      </c>
      <c r="E796" s="122">
        <v>16</v>
      </c>
      <c r="F796" s="122">
        <v>0.22896647795290001</v>
      </c>
      <c r="G796" s="122">
        <v>0.2053205028076</v>
      </c>
      <c r="H796" s="122">
        <v>0.20216162647559999</v>
      </c>
      <c r="I796" s="122">
        <v>0.1868996169912</v>
      </c>
      <c r="J796" s="122">
        <v>0.1958507969769</v>
      </c>
      <c r="K796" s="122">
        <v>0.26304982621450002</v>
      </c>
      <c r="L796" s="122">
        <v>0.2839137535072</v>
      </c>
      <c r="M796" s="122">
        <v>0.27262107568659999</v>
      </c>
      <c r="N796" s="122">
        <v>0.27605126748699998</v>
      </c>
      <c r="O796" s="122">
        <v>0.30178951900939999</v>
      </c>
      <c r="P796" s="122">
        <v>0.2002768661123</v>
      </c>
      <c r="Q796" s="122">
        <v>0.20657923639959999</v>
      </c>
      <c r="R796" s="122">
        <v>0.2155232463899</v>
      </c>
      <c r="S796" s="122">
        <v>0.16606619427120001</v>
      </c>
      <c r="T796" s="122">
        <v>0.2265252509889</v>
      </c>
      <c r="U796" s="122">
        <v>0.2501370525271</v>
      </c>
      <c r="V796" s="122">
        <v>0.28391791420790002</v>
      </c>
      <c r="W796" s="122">
        <v>0.25761617654820002</v>
      </c>
      <c r="X796" s="122">
        <v>0.21624617009</v>
      </c>
      <c r="Y796" s="122">
        <v>0.27555803425710002</v>
      </c>
      <c r="Z796" s="122">
        <v>0.33451944489919999</v>
      </c>
      <c r="AA796" s="122">
        <v>0.30435834403790002</v>
      </c>
      <c r="AB796" s="122">
        <v>0.27829817697409998</v>
      </c>
      <c r="AC796" s="122">
        <v>0.33759194712590002</v>
      </c>
      <c r="AD796" s="122">
        <v>0.38771145508839999</v>
      </c>
      <c r="AE796" s="122">
        <v>0.37167157857369998</v>
      </c>
      <c r="AF796" s="122">
        <v>0.3292948552437</v>
      </c>
      <c r="AG796" s="122">
        <v>0.29942554836059998</v>
      </c>
      <c r="AH796" s="122">
        <v>0.2222135720933</v>
      </c>
      <c r="AI796" s="122">
        <v>0.25335650918980002</v>
      </c>
      <c r="AJ796" s="122">
        <v>0.25230216973710001</v>
      </c>
      <c r="AK796" s="122">
        <v>0.23818349269450001</v>
      </c>
      <c r="AL796" s="122">
        <v>0</v>
      </c>
    </row>
    <row r="797" spans="1:38" hidden="1" x14ac:dyDescent="0.25">
      <c r="A797" s="122" t="s">
        <v>1965</v>
      </c>
      <c r="B797" s="122">
        <v>1</v>
      </c>
      <c r="C797" s="122" t="s">
        <v>2151</v>
      </c>
      <c r="D797" s="122" t="s">
        <v>2102</v>
      </c>
      <c r="E797" s="122">
        <v>16</v>
      </c>
      <c r="F797" s="122">
        <v>0.107947122852</v>
      </c>
      <c r="G797" s="122">
        <v>9.6995334346700005E-2</v>
      </c>
      <c r="H797" s="122">
        <v>9.5877826289599996E-2</v>
      </c>
      <c r="I797" s="122">
        <v>8.9255333597700007E-2</v>
      </c>
      <c r="J797" s="122">
        <v>9.40786042686E-2</v>
      </c>
      <c r="K797" s="122">
        <v>0.12668797105890001</v>
      </c>
      <c r="L797" s="122">
        <v>0.1371129294283</v>
      </c>
      <c r="M797" s="122">
        <v>0.132387985924</v>
      </c>
      <c r="N797" s="122">
        <v>0.1349265139394</v>
      </c>
      <c r="O797" s="122">
        <v>0.14860546111520001</v>
      </c>
      <c r="P797" s="122">
        <v>9.9282525621600004E-2</v>
      </c>
      <c r="Q797" s="122">
        <v>0.1030257061085</v>
      </c>
      <c r="R797" s="122">
        <v>0.108000048386</v>
      </c>
      <c r="S797" s="122">
        <v>8.3578803459600004E-2</v>
      </c>
      <c r="T797" s="122">
        <v>0.1146155505109</v>
      </c>
      <c r="U797" s="122">
        <v>0.12740858609770001</v>
      </c>
      <c r="V797" s="122">
        <v>0.1460755214608</v>
      </c>
      <c r="W797" s="122">
        <v>0.1341287506055</v>
      </c>
      <c r="X797" s="122">
        <v>0.1140705950266</v>
      </c>
      <c r="Y797" s="122">
        <v>0.1469741496284</v>
      </c>
      <c r="Z797" s="122">
        <v>0.1798626420552</v>
      </c>
      <c r="AA797" s="122">
        <v>0.16465442504460001</v>
      </c>
      <c r="AB797" s="122">
        <v>0.15119264012979999</v>
      </c>
      <c r="AC797" s="122">
        <v>0.18436742792499999</v>
      </c>
      <c r="AD797" s="122">
        <v>0.2128527645105</v>
      </c>
      <c r="AE797" s="122">
        <v>0.2051689735884</v>
      </c>
      <c r="AF797" s="122">
        <v>0.1827859388602</v>
      </c>
      <c r="AG797" s="122">
        <v>0.1671471453085</v>
      </c>
      <c r="AH797" s="122">
        <v>0.1247929656807</v>
      </c>
      <c r="AI797" s="122">
        <v>0.14311201579259999</v>
      </c>
      <c r="AJ797" s="122">
        <v>0.1430252452354</v>
      </c>
      <c r="AK797" s="122">
        <v>0.1352533725258</v>
      </c>
      <c r="AL797" s="122">
        <v>0</v>
      </c>
    </row>
    <row r="798" spans="1:38" hidden="1" x14ac:dyDescent="0.25">
      <c r="A798" s="122" t="s">
        <v>1965</v>
      </c>
      <c r="B798" s="122">
        <v>1</v>
      </c>
      <c r="C798" s="122" t="s">
        <v>2151</v>
      </c>
      <c r="D798" s="122" t="s">
        <v>2103</v>
      </c>
      <c r="E798" s="122">
        <v>16</v>
      </c>
      <c r="F798" s="122">
        <v>6.3415394005299996E-2</v>
      </c>
      <c r="G798" s="122">
        <v>5.6760409689299997E-2</v>
      </c>
      <c r="H798" s="122">
        <v>5.5956819884499999E-2</v>
      </c>
      <c r="I798" s="122">
        <v>5.2015853591900002E-2</v>
      </c>
      <c r="J798" s="122">
        <v>5.4871395857699998E-2</v>
      </c>
      <c r="K798" s="122">
        <v>7.4016056159900007E-2</v>
      </c>
      <c r="L798" s="122">
        <v>7.9951584191E-2</v>
      </c>
      <c r="M798" s="122">
        <v>7.7180740284299998E-2</v>
      </c>
      <c r="N798" s="122">
        <v>7.8623328690399993E-2</v>
      </c>
      <c r="O798" s="122">
        <v>8.6245719448200003E-2</v>
      </c>
      <c r="P798" s="122">
        <v>5.7318470569699999E-2</v>
      </c>
      <c r="Q798" s="122">
        <v>5.8989314708799999E-2</v>
      </c>
      <c r="R798" s="122">
        <v>6.15145815437E-2</v>
      </c>
      <c r="S798" s="122">
        <v>4.7437749953500002E-2</v>
      </c>
      <c r="T798" s="122">
        <v>6.5083362914099996E-2</v>
      </c>
      <c r="U798" s="122">
        <v>7.2318586129300005E-2</v>
      </c>
      <c r="V798" s="122">
        <v>8.2181012148100002E-2</v>
      </c>
      <c r="W798" s="122">
        <v>7.54293479312E-2</v>
      </c>
      <c r="X798" s="122">
        <v>6.4085540480899997E-2</v>
      </c>
      <c r="Y798" s="122">
        <v>8.2341711271600004E-2</v>
      </c>
      <c r="Z798" s="122">
        <v>0.10060427458310001</v>
      </c>
      <c r="AA798" s="122">
        <v>9.1745763942200007E-2</v>
      </c>
      <c r="AB798" s="122">
        <v>8.39143472876E-2</v>
      </c>
      <c r="AC798" s="122">
        <v>0.10180188869160001</v>
      </c>
      <c r="AD798" s="122">
        <v>0.1167928862889</v>
      </c>
      <c r="AE798" s="122">
        <v>0.1118713350327</v>
      </c>
      <c r="AF798" s="122">
        <v>9.8932687612399997E-2</v>
      </c>
      <c r="AG798" s="122">
        <v>8.9757087518900006E-2</v>
      </c>
      <c r="AH798" s="122">
        <v>6.6368000046499995E-2</v>
      </c>
      <c r="AI798" s="122">
        <v>7.5570224155199997E-2</v>
      </c>
      <c r="AJ798" s="122">
        <v>7.4101074154899998E-2</v>
      </c>
      <c r="AK798" s="122">
        <v>6.9908086723199994E-2</v>
      </c>
      <c r="AL798" s="122">
        <v>0</v>
      </c>
    </row>
    <row r="799" spans="1:38" hidden="1" x14ac:dyDescent="0.25">
      <c r="A799" s="122" t="s">
        <v>1965</v>
      </c>
      <c r="B799" s="122">
        <v>1</v>
      </c>
      <c r="C799" s="122" t="s">
        <v>2151</v>
      </c>
      <c r="D799" s="122" t="s">
        <v>2137</v>
      </c>
      <c r="E799" s="122">
        <v>16</v>
      </c>
      <c r="F799" s="122">
        <v>1.0828752391999999E-3</v>
      </c>
      <c r="G799" s="122">
        <v>1.0168561500999999E-3</v>
      </c>
      <c r="H799" s="122">
        <v>1.0495953224000001E-3</v>
      </c>
      <c r="I799" s="122">
        <v>1.0175720129000001E-3</v>
      </c>
      <c r="J799" s="122">
        <v>1.1145517617E-3</v>
      </c>
      <c r="K799" s="122">
        <v>1.555999854E-3</v>
      </c>
      <c r="L799" s="122">
        <v>1.7407260639E-3</v>
      </c>
      <c r="M799" s="122">
        <v>1.7342990411E-3</v>
      </c>
      <c r="N799" s="122">
        <v>1.8193477849999999E-3</v>
      </c>
      <c r="O799" s="122">
        <v>2.0527362345E-3</v>
      </c>
      <c r="P799" s="122">
        <v>1.4031223233E-3</v>
      </c>
      <c r="Q799" s="122">
        <v>1.4354303528999999E-3</v>
      </c>
      <c r="R799" s="122">
        <v>1.4855309623E-3</v>
      </c>
      <c r="S799" s="122">
        <v>1.1343798266000001E-3</v>
      </c>
      <c r="T799" s="122">
        <v>1.5358178695000001E-3</v>
      </c>
      <c r="U799" s="122">
        <v>1.6857330196999999E-3</v>
      </c>
      <c r="V799" s="122">
        <v>1.8737129773999999E-3</v>
      </c>
      <c r="W799" s="122">
        <v>1.6395164497999999E-3</v>
      </c>
      <c r="X799" s="122">
        <v>1.3255144635E-3</v>
      </c>
      <c r="Y799" s="122">
        <v>1.6173214143999999E-3</v>
      </c>
      <c r="Z799" s="122">
        <v>1.8667542643999999E-3</v>
      </c>
      <c r="AA799" s="122">
        <v>1.6486630142E-3</v>
      </c>
      <c r="AB799" s="122">
        <v>1.5015235605E-3</v>
      </c>
      <c r="AC799" s="122">
        <v>1.8134650701999999E-3</v>
      </c>
      <c r="AD799" s="122">
        <v>2.0716261425000001E-3</v>
      </c>
      <c r="AE799" s="122">
        <v>1.9777249262000001E-3</v>
      </c>
      <c r="AF799" s="122">
        <v>1.7418282317000001E-3</v>
      </c>
      <c r="AG799" s="122">
        <v>1.5740865524E-3</v>
      </c>
      <c r="AH799" s="122">
        <v>1.1624772235999999E-3</v>
      </c>
      <c r="AI799" s="122">
        <v>1.3206780500000001E-3</v>
      </c>
      <c r="AJ799" s="122">
        <v>1.2994195875999999E-3</v>
      </c>
      <c r="AK799" s="122">
        <v>1.2242117623999999E-3</v>
      </c>
      <c r="AL799" s="122">
        <v>0</v>
      </c>
    </row>
    <row r="800" spans="1:38" hidden="1" x14ac:dyDescent="0.25">
      <c r="A800" s="122" t="s">
        <v>1965</v>
      </c>
      <c r="B800" s="122">
        <v>1</v>
      </c>
      <c r="C800" s="122" t="s">
        <v>2151</v>
      </c>
      <c r="D800" s="122" t="s">
        <v>2104</v>
      </c>
      <c r="E800" s="122">
        <v>16</v>
      </c>
      <c r="F800" s="122">
        <v>0.12611978919889999</v>
      </c>
      <c r="G800" s="122">
        <v>0.1129383920632</v>
      </c>
      <c r="H800" s="122">
        <v>0.1112659976112</v>
      </c>
      <c r="I800" s="122">
        <v>0.1032671715027</v>
      </c>
      <c r="J800" s="122">
        <v>0.1086513394722</v>
      </c>
      <c r="K800" s="122">
        <v>0.1462087731127</v>
      </c>
      <c r="L800" s="122">
        <v>0.1580232296188</v>
      </c>
      <c r="M800" s="122">
        <v>0.15233774721980001</v>
      </c>
      <c r="N800" s="122">
        <v>0.15478261620700001</v>
      </c>
      <c r="O800" s="122">
        <v>0.1695986600212</v>
      </c>
      <c r="P800" s="122">
        <v>0.11283748897989999</v>
      </c>
      <c r="Q800" s="122">
        <v>0.1166378550935</v>
      </c>
      <c r="R800" s="122">
        <v>0.1221138298428</v>
      </c>
      <c r="S800" s="122">
        <v>9.4425303766900004E-2</v>
      </c>
      <c r="T800" s="122">
        <v>0.129484603182</v>
      </c>
      <c r="U800" s="122">
        <v>0.14409997349029999</v>
      </c>
      <c r="V800" s="122">
        <v>0.1652884560232</v>
      </c>
      <c r="W800" s="122">
        <v>0.1516549367501</v>
      </c>
      <c r="X800" s="122">
        <v>0.12878641220750001</v>
      </c>
      <c r="Y800" s="122">
        <v>0.16589512648160001</v>
      </c>
      <c r="Z800" s="122">
        <v>0.20306643041270001</v>
      </c>
      <c r="AA800" s="122">
        <v>0.18512026589659999</v>
      </c>
      <c r="AB800" s="122">
        <v>0.1694264865873</v>
      </c>
      <c r="AC800" s="122">
        <v>0.2057594718453</v>
      </c>
      <c r="AD800" s="122">
        <v>0.23652701404340001</v>
      </c>
      <c r="AE800" s="122">
        <v>0.22729492786409999</v>
      </c>
      <c r="AF800" s="122">
        <v>0.20151073294739999</v>
      </c>
      <c r="AG800" s="122">
        <v>0.1834167980311</v>
      </c>
      <c r="AH800" s="122">
        <v>0.13630101627739999</v>
      </c>
      <c r="AI800" s="122">
        <v>0.1558098399384</v>
      </c>
      <c r="AJ800" s="122">
        <v>0.15423527343640001</v>
      </c>
      <c r="AK800" s="122">
        <v>0.14617331111410001</v>
      </c>
      <c r="AL800" s="122">
        <v>0</v>
      </c>
    </row>
    <row r="801" spans="1:38" hidden="1" x14ac:dyDescent="0.25">
      <c r="A801" s="122" t="s">
        <v>1965</v>
      </c>
      <c r="B801" s="122">
        <v>1</v>
      </c>
      <c r="C801" s="122" t="s">
        <v>2151</v>
      </c>
      <c r="D801" s="122" t="s">
        <v>2105</v>
      </c>
      <c r="E801" s="122">
        <v>16</v>
      </c>
      <c r="F801" s="122">
        <v>1.9677114652100001E-2</v>
      </c>
      <c r="G801" s="122">
        <v>1.7684682696200001E-2</v>
      </c>
      <c r="H801" s="122">
        <v>1.7611336803200001E-2</v>
      </c>
      <c r="I801" s="122">
        <v>1.65496457746E-2</v>
      </c>
      <c r="J801" s="122">
        <v>1.7575754215900002E-2</v>
      </c>
      <c r="K801" s="122">
        <v>2.3829277215799999E-2</v>
      </c>
      <c r="L801" s="122">
        <v>2.57842866198E-2</v>
      </c>
      <c r="M801" s="122">
        <v>2.4731847506599999E-2</v>
      </c>
      <c r="N801" s="122">
        <v>2.5016060075700002E-2</v>
      </c>
      <c r="O801" s="122">
        <v>2.7367387210399999E-2</v>
      </c>
      <c r="P801" s="122">
        <v>1.81869614132E-2</v>
      </c>
      <c r="Q801" s="122">
        <v>1.8752583376300001E-2</v>
      </c>
      <c r="R801" s="122">
        <v>1.9617723702699999E-2</v>
      </c>
      <c r="S801" s="122">
        <v>1.5209355882499999E-2</v>
      </c>
      <c r="T801" s="122">
        <v>2.0951160868400001E-2</v>
      </c>
      <c r="U801" s="122">
        <v>2.3395795257300001E-2</v>
      </c>
      <c r="V801" s="122">
        <v>2.6951389244899999E-2</v>
      </c>
      <c r="W801" s="122">
        <v>2.48491964844E-2</v>
      </c>
      <c r="X801" s="122">
        <v>2.1227340947499999E-2</v>
      </c>
      <c r="Y801" s="122">
        <v>2.73838967559E-2</v>
      </c>
      <c r="Z801" s="122">
        <v>3.3552538096500002E-2</v>
      </c>
      <c r="AA801" s="122">
        <v>3.0719548567400001E-2</v>
      </c>
      <c r="AB801" s="122">
        <v>2.82329727669E-2</v>
      </c>
      <c r="AC801" s="122">
        <v>3.4531357652200001E-2</v>
      </c>
      <c r="AD801" s="122">
        <v>3.9920913827599998E-2</v>
      </c>
      <c r="AE801" s="122">
        <v>3.8590571340399997E-2</v>
      </c>
      <c r="AF801" s="122">
        <v>3.44752178981E-2</v>
      </c>
      <c r="AG801" s="122">
        <v>3.1628851478599999E-2</v>
      </c>
      <c r="AH801" s="122">
        <v>2.3625073988400001E-2</v>
      </c>
      <c r="AI801" s="122">
        <v>2.71535497407E-2</v>
      </c>
      <c r="AJ801" s="122">
        <v>2.7220698928200001E-2</v>
      </c>
      <c r="AK801" s="122">
        <v>2.6168945337999999E-2</v>
      </c>
      <c r="AL801" s="122">
        <v>0</v>
      </c>
    </row>
    <row r="802" spans="1:38" hidden="1" x14ac:dyDescent="0.25">
      <c r="A802" s="122" t="s">
        <v>1965</v>
      </c>
      <c r="B802" s="122">
        <v>1</v>
      </c>
      <c r="C802" s="122" t="s">
        <v>2151</v>
      </c>
      <c r="D802" s="122" t="s">
        <v>2106</v>
      </c>
      <c r="E802" s="122">
        <v>16</v>
      </c>
      <c r="F802" s="122">
        <v>3.8893213681000002E-2</v>
      </c>
      <c r="G802" s="122">
        <v>3.4857377141500001E-2</v>
      </c>
      <c r="H802" s="122">
        <v>3.4372721918199997E-2</v>
      </c>
      <c r="I802" s="122">
        <v>3.1846804806000002E-2</v>
      </c>
      <c r="J802" s="122">
        <v>3.3446164041400002E-2</v>
      </c>
      <c r="K802" s="122">
        <v>4.50456751758E-2</v>
      </c>
      <c r="L802" s="122">
        <v>4.8695060205200001E-2</v>
      </c>
      <c r="M802" s="122">
        <v>4.6870292469399999E-2</v>
      </c>
      <c r="N802" s="122">
        <v>4.75360391263E-2</v>
      </c>
      <c r="O802" s="122">
        <v>5.19828107081E-2</v>
      </c>
      <c r="P802" s="122">
        <v>3.4487839545099999E-2</v>
      </c>
      <c r="Q802" s="122">
        <v>3.5559817879599998E-2</v>
      </c>
      <c r="R802" s="122">
        <v>3.7190284318199998E-2</v>
      </c>
      <c r="S802" s="122">
        <v>2.8754651478799999E-2</v>
      </c>
      <c r="T802" s="122">
        <v>3.9409653334800003E-2</v>
      </c>
      <c r="U802" s="122">
        <v>4.3837395472299999E-2</v>
      </c>
      <c r="V802" s="122">
        <v>5.0148987347800003E-2</v>
      </c>
      <c r="W802" s="122">
        <v>4.5938400899600003E-2</v>
      </c>
      <c r="X802" s="122">
        <v>3.9053402780899998E-2</v>
      </c>
      <c r="Y802" s="122">
        <v>5.0446374144499997E-2</v>
      </c>
      <c r="Z802" s="122">
        <v>6.1961807685899997E-2</v>
      </c>
      <c r="AA802" s="122">
        <v>5.6692758457899999E-2</v>
      </c>
      <c r="AB802" s="122">
        <v>5.2117979781499998E-2</v>
      </c>
      <c r="AC802" s="122">
        <v>6.3529603883499999E-2</v>
      </c>
      <c r="AD802" s="122">
        <v>7.3386796897599998E-2</v>
      </c>
      <c r="AE802" s="122">
        <v>7.0786225642999995E-2</v>
      </c>
      <c r="AF802" s="122">
        <v>6.3068883308300003E-2</v>
      </c>
      <c r="AG802" s="122">
        <v>5.75335717833E-2</v>
      </c>
      <c r="AH802" s="122">
        <v>4.2841959229799997E-2</v>
      </c>
      <c r="AI802" s="122">
        <v>4.9037505759600003E-2</v>
      </c>
      <c r="AJ802" s="122">
        <v>4.9155330605100002E-2</v>
      </c>
      <c r="AK802" s="122">
        <v>4.6535450635400002E-2</v>
      </c>
      <c r="AL802" s="122">
        <v>0</v>
      </c>
    </row>
    <row r="803" spans="1:38" hidden="1" x14ac:dyDescent="0.25">
      <c r="A803" s="122" t="s">
        <v>1965</v>
      </c>
      <c r="B803" s="122">
        <v>1</v>
      </c>
      <c r="C803" s="122" t="s">
        <v>2151</v>
      </c>
      <c r="D803" s="122" t="s">
        <v>2107</v>
      </c>
      <c r="E803" s="122">
        <v>16</v>
      </c>
      <c r="F803" s="122">
        <v>3.0017039992400001E-2</v>
      </c>
      <c r="G803" s="122">
        <v>2.8310410106500001E-2</v>
      </c>
      <c r="H803" s="122">
        <v>2.8820833139699999E-2</v>
      </c>
      <c r="I803" s="122">
        <v>2.7647001177500002E-2</v>
      </c>
      <c r="J803" s="122">
        <v>3.0594577472399999E-2</v>
      </c>
      <c r="K803" s="122">
        <v>4.2995529763099997E-2</v>
      </c>
      <c r="L803" s="122">
        <v>4.8479185967400001E-2</v>
      </c>
      <c r="M803" s="122">
        <v>4.9029404587899998E-2</v>
      </c>
      <c r="N803" s="122">
        <v>5.1947475365499998E-2</v>
      </c>
      <c r="O803" s="122">
        <v>5.8994722769600001E-2</v>
      </c>
      <c r="P803" s="122">
        <v>4.0623878640199999E-2</v>
      </c>
      <c r="Q803" s="122">
        <v>4.3387094047699998E-2</v>
      </c>
      <c r="R803" s="122">
        <v>4.6776763034600002E-2</v>
      </c>
      <c r="S803" s="122">
        <v>3.71927405328E-2</v>
      </c>
      <c r="T803" s="122">
        <v>5.2855482640399999E-2</v>
      </c>
      <c r="U803" s="122">
        <v>6.05273892242E-2</v>
      </c>
      <c r="V803" s="122">
        <v>7.1365286671199998E-2</v>
      </c>
      <c r="W803" s="122">
        <v>6.6999219656800002E-2</v>
      </c>
      <c r="X803" s="122">
        <v>5.7690130485599997E-2</v>
      </c>
      <c r="Y803" s="122">
        <v>7.4713347586200005E-2</v>
      </c>
      <c r="Z803" s="122">
        <v>9.1523587468599996E-2</v>
      </c>
      <c r="AA803" s="122">
        <v>8.3553015877300005E-2</v>
      </c>
      <c r="AB803" s="122">
        <v>7.7168554827600003E-2</v>
      </c>
      <c r="AC803" s="122">
        <v>9.4553374149400002E-2</v>
      </c>
      <c r="AD803" s="122">
        <v>0.1100412564729</v>
      </c>
      <c r="AE803" s="122">
        <v>0.1073182615499</v>
      </c>
      <c r="AF803" s="122">
        <v>9.6582594026299998E-2</v>
      </c>
      <c r="AG803" s="122">
        <v>8.9199548510900006E-2</v>
      </c>
      <c r="AH803" s="122">
        <v>6.7432556580799996E-2</v>
      </c>
      <c r="AI803" s="122">
        <v>7.8425941770899996E-2</v>
      </c>
      <c r="AJ803" s="122">
        <v>7.80406328633E-2</v>
      </c>
      <c r="AK803" s="122">
        <v>7.4506102779099997E-2</v>
      </c>
      <c r="AL803" s="122">
        <v>0</v>
      </c>
    </row>
    <row r="804" spans="1:38" hidden="1" x14ac:dyDescent="0.25">
      <c r="A804" s="122" t="s">
        <v>1965</v>
      </c>
      <c r="B804" s="122">
        <v>1</v>
      </c>
      <c r="C804" s="122" t="s">
        <v>2151</v>
      </c>
      <c r="D804" s="122" t="s">
        <v>475</v>
      </c>
      <c r="E804" s="122">
        <v>16</v>
      </c>
      <c r="F804" s="122">
        <v>2.73536591982E-2</v>
      </c>
      <c r="G804" s="122">
        <v>2.4242592358000001E-2</v>
      </c>
      <c r="H804" s="122">
        <v>2.38391688937E-2</v>
      </c>
      <c r="I804" s="122">
        <v>2.21271221295E-2</v>
      </c>
      <c r="J804" s="122">
        <v>2.3315005046900001E-2</v>
      </c>
      <c r="K804" s="122">
        <v>3.1468538654600003E-2</v>
      </c>
      <c r="L804" s="122">
        <v>3.4176761282599999E-2</v>
      </c>
      <c r="M804" s="122">
        <v>3.3057461210999999E-2</v>
      </c>
      <c r="N804" s="122">
        <v>3.3804145628900002E-2</v>
      </c>
      <c r="O804" s="122">
        <v>3.7262472954899997E-2</v>
      </c>
      <c r="P804" s="122">
        <v>2.49506082732E-2</v>
      </c>
      <c r="Q804" s="122">
        <v>2.59594262852E-2</v>
      </c>
      <c r="R804" s="122">
        <v>2.7308915816999998E-2</v>
      </c>
      <c r="S804" s="122">
        <v>2.1166710560399999E-2</v>
      </c>
      <c r="T804" s="122">
        <v>2.9063732297799998E-2</v>
      </c>
      <c r="U804" s="122">
        <v>3.2314847724199999E-2</v>
      </c>
      <c r="V804" s="122">
        <v>3.7013957525200002E-2</v>
      </c>
      <c r="W804" s="122">
        <v>3.38088125852E-2</v>
      </c>
      <c r="X804" s="122">
        <v>2.8607902701800001E-2</v>
      </c>
      <c r="Y804" s="122">
        <v>3.6626687569999997E-2</v>
      </c>
      <c r="Z804" s="122">
        <v>4.4595618416000002E-2</v>
      </c>
      <c r="AA804" s="122">
        <v>4.06643725612E-2</v>
      </c>
      <c r="AB804" s="122">
        <v>3.72443352765E-2</v>
      </c>
      <c r="AC804" s="122">
        <v>4.51926663635E-2</v>
      </c>
      <c r="AD804" s="122">
        <v>5.2084676211900001E-2</v>
      </c>
      <c r="AE804" s="122">
        <v>5.0038165338900001E-2</v>
      </c>
      <c r="AF804" s="122">
        <v>4.4451107136999998E-2</v>
      </c>
      <c r="AG804" s="122">
        <v>4.0528496987700002E-2</v>
      </c>
      <c r="AH804" s="122">
        <v>3.0149693505900001E-2</v>
      </c>
      <c r="AI804" s="122">
        <v>3.4528824141600002E-2</v>
      </c>
      <c r="AJ804" s="122">
        <v>3.4529761816499999E-2</v>
      </c>
      <c r="AK804" s="122">
        <v>3.2916245851699999E-2</v>
      </c>
      <c r="AL804" s="122">
        <v>0</v>
      </c>
    </row>
    <row r="805" spans="1:38" hidden="1" x14ac:dyDescent="0.25">
      <c r="A805" s="122" t="s">
        <v>1965</v>
      </c>
      <c r="B805" s="122">
        <v>1</v>
      </c>
      <c r="C805" s="122" t="s">
        <v>2151</v>
      </c>
      <c r="D805" s="122" t="s">
        <v>2108</v>
      </c>
      <c r="E805" s="122">
        <v>16</v>
      </c>
      <c r="F805" s="122">
        <v>0.19089221372279999</v>
      </c>
      <c r="G805" s="122">
        <v>0.17068479576369999</v>
      </c>
      <c r="H805" s="122">
        <v>0.16806893029360001</v>
      </c>
      <c r="I805" s="122">
        <v>0.15572656353959999</v>
      </c>
      <c r="J805" s="122">
        <v>0.16353940697870001</v>
      </c>
      <c r="K805" s="122">
        <v>0.21974462972629999</v>
      </c>
      <c r="L805" s="122">
        <v>0.2371007849889</v>
      </c>
      <c r="M805" s="122">
        <v>0.22842375657139999</v>
      </c>
      <c r="N805" s="122">
        <v>0.2323076479425</v>
      </c>
      <c r="O805" s="122">
        <v>0.25490630288600002</v>
      </c>
      <c r="P805" s="122">
        <v>0.16965253312100001</v>
      </c>
      <c r="Q805" s="122">
        <v>0.17559687904579999</v>
      </c>
      <c r="R805" s="122">
        <v>0.18404021128539999</v>
      </c>
      <c r="S805" s="122">
        <v>0.14225480259020001</v>
      </c>
      <c r="T805" s="122">
        <v>0.19451862996870001</v>
      </c>
      <c r="U805" s="122">
        <v>0.21531686165479999</v>
      </c>
      <c r="V805" s="122">
        <v>0.2450364674438</v>
      </c>
      <c r="W805" s="122">
        <v>0.22352765447180001</v>
      </c>
      <c r="X805" s="122">
        <v>0.1893798000369</v>
      </c>
      <c r="Y805" s="122">
        <v>0.24366553575659999</v>
      </c>
      <c r="Z805" s="122">
        <v>0.29800643455460002</v>
      </c>
      <c r="AA805" s="122">
        <v>0.27188394790289999</v>
      </c>
      <c r="AB805" s="122">
        <v>0.24870299436730001</v>
      </c>
      <c r="AC805" s="122">
        <v>0.30160249682070001</v>
      </c>
      <c r="AD805" s="122">
        <v>0.34614714513549999</v>
      </c>
      <c r="AE805" s="122">
        <v>0.33185852383859998</v>
      </c>
      <c r="AF805" s="122">
        <v>0.29354944881329997</v>
      </c>
      <c r="AG805" s="122">
        <v>0.26675397858790001</v>
      </c>
      <c r="AH805" s="122">
        <v>0.1978378395681</v>
      </c>
      <c r="AI805" s="122">
        <v>0.22560884717060001</v>
      </c>
      <c r="AJ805" s="122">
        <v>0.23255635999599999</v>
      </c>
      <c r="AK805" s="122">
        <v>0.21961186919690001</v>
      </c>
      <c r="AL805" s="122">
        <v>0</v>
      </c>
    </row>
    <row r="806" spans="1:38" hidden="1" x14ac:dyDescent="0.25">
      <c r="A806" s="122" t="s">
        <v>1965</v>
      </c>
      <c r="B806" s="122">
        <v>1</v>
      </c>
      <c r="C806" s="122" t="s">
        <v>2151</v>
      </c>
      <c r="D806" s="122" t="s">
        <v>2109</v>
      </c>
      <c r="E806" s="122">
        <v>16</v>
      </c>
      <c r="F806" s="122">
        <v>3.7415691560500002E-2</v>
      </c>
      <c r="G806" s="122">
        <v>3.3970303602599998E-2</v>
      </c>
      <c r="H806" s="122">
        <v>3.4026262048699997E-2</v>
      </c>
      <c r="I806" s="122">
        <v>3.2059620977700001E-2</v>
      </c>
      <c r="J806" s="122">
        <v>3.4330904163399997E-2</v>
      </c>
      <c r="K806" s="122">
        <v>4.6769271848199997E-2</v>
      </c>
      <c r="L806" s="122">
        <v>5.0981406950299998E-2</v>
      </c>
      <c r="M806" s="122">
        <v>4.93277603868E-2</v>
      </c>
      <c r="N806" s="122">
        <v>5.0273806589900001E-2</v>
      </c>
      <c r="O806" s="122">
        <v>5.5133252667599997E-2</v>
      </c>
      <c r="P806" s="122">
        <v>3.6648767858299999E-2</v>
      </c>
      <c r="Q806" s="122">
        <v>3.7872542970199999E-2</v>
      </c>
      <c r="R806" s="122">
        <v>3.9923502051899998E-2</v>
      </c>
      <c r="S806" s="122">
        <v>3.10523701507E-2</v>
      </c>
      <c r="T806" s="122">
        <v>4.2888819001099997E-2</v>
      </c>
      <c r="U806" s="122">
        <v>4.8087427624799998E-2</v>
      </c>
      <c r="V806" s="122">
        <v>5.5508304927999998E-2</v>
      </c>
      <c r="W806" s="122">
        <v>5.12608405544E-2</v>
      </c>
      <c r="X806" s="122">
        <v>4.3711954244799997E-2</v>
      </c>
      <c r="Y806" s="122">
        <v>5.6683532504200003E-2</v>
      </c>
      <c r="Z806" s="122">
        <v>6.9921209501699999E-2</v>
      </c>
      <c r="AA806" s="122">
        <v>6.4077419897299995E-2</v>
      </c>
      <c r="AB806" s="122">
        <v>5.8697748524199997E-2</v>
      </c>
      <c r="AC806" s="122">
        <v>7.12594732077E-2</v>
      </c>
      <c r="AD806" s="122">
        <v>8.1595423720099994E-2</v>
      </c>
      <c r="AE806" s="122">
        <v>7.81943044142E-2</v>
      </c>
      <c r="AF806" s="122">
        <v>6.9224381812499999E-2</v>
      </c>
      <c r="AG806" s="122">
        <v>6.2811119524099998E-2</v>
      </c>
      <c r="AH806" s="122">
        <v>4.6585284072499997E-2</v>
      </c>
      <c r="AI806" s="122">
        <v>5.3276601153600001E-2</v>
      </c>
      <c r="AJ806" s="122">
        <v>5.3067573208799998E-2</v>
      </c>
      <c r="AK806" s="122">
        <v>5.0141921281E-2</v>
      </c>
      <c r="AL806" s="122">
        <v>0</v>
      </c>
    </row>
    <row r="807" spans="1:38" hidden="1" x14ac:dyDescent="0.25">
      <c r="A807" s="122" t="s">
        <v>1965</v>
      </c>
      <c r="B807" s="122">
        <v>1</v>
      </c>
      <c r="C807" s="122" t="s">
        <v>2151</v>
      </c>
      <c r="D807" s="122" t="s">
        <v>2110</v>
      </c>
      <c r="E807" s="122">
        <v>16</v>
      </c>
      <c r="F807" s="122">
        <v>0.44313329211800001</v>
      </c>
      <c r="G807" s="122">
        <v>0.39582407742519998</v>
      </c>
      <c r="H807" s="122">
        <v>0.38914946233769998</v>
      </c>
      <c r="I807" s="122">
        <v>0.35998226696579999</v>
      </c>
      <c r="J807" s="122">
        <v>0.37668274420019998</v>
      </c>
      <c r="K807" s="122">
        <v>0.5035816538083</v>
      </c>
      <c r="L807" s="122">
        <v>0.54080453285459995</v>
      </c>
      <c r="M807" s="122">
        <v>0.51851780963469996</v>
      </c>
      <c r="N807" s="122">
        <v>0.52575366753429997</v>
      </c>
      <c r="O807" s="122">
        <v>0.5757847533903</v>
      </c>
      <c r="P807" s="122">
        <v>0.38237991137400001</v>
      </c>
      <c r="Q807" s="122">
        <v>0.39456218145479999</v>
      </c>
      <c r="R807" s="122">
        <v>0.41181711379039998</v>
      </c>
      <c r="S807" s="122">
        <v>0.31714241665749998</v>
      </c>
      <c r="T807" s="122">
        <v>0.43189537339459999</v>
      </c>
      <c r="U807" s="122">
        <v>0.4761426167558</v>
      </c>
      <c r="V807" s="122">
        <v>0.54046464802670002</v>
      </c>
      <c r="W807" s="122">
        <v>0.49281662145970001</v>
      </c>
      <c r="X807" s="122">
        <v>0.41767991008049998</v>
      </c>
      <c r="Y807" s="122">
        <v>0.53730932273730003</v>
      </c>
      <c r="Z807" s="122">
        <v>0.65700822904480005</v>
      </c>
      <c r="AA807" s="122">
        <v>0.60051925902159997</v>
      </c>
      <c r="AB807" s="122">
        <v>0.55034857640860002</v>
      </c>
      <c r="AC807" s="122">
        <v>0.66826793910390003</v>
      </c>
      <c r="AD807" s="122">
        <v>0.76720046444550005</v>
      </c>
      <c r="AE807" s="122">
        <v>0.73542503687399996</v>
      </c>
      <c r="AF807" s="122">
        <v>0.64959679817439997</v>
      </c>
      <c r="AG807" s="122">
        <v>0.58805701307589997</v>
      </c>
      <c r="AH807" s="122">
        <v>0.43484925032880001</v>
      </c>
      <c r="AI807" s="122">
        <v>0.49386200999250002</v>
      </c>
      <c r="AJ807" s="122">
        <v>0.50509565345109997</v>
      </c>
      <c r="AK807" s="122">
        <v>0.47007023006659998</v>
      </c>
      <c r="AL807" s="122">
        <v>0</v>
      </c>
    </row>
    <row r="808" spans="1:38" hidden="1" x14ac:dyDescent="0.25">
      <c r="A808" s="122" t="s">
        <v>1965</v>
      </c>
      <c r="B808" s="122">
        <v>1</v>
      </c>
      <c r="C808" s="122" t="s">
        <v>2151</v>
      </c>
      <c r="D808" s="122" t="s">
        <v>2111</v>
      </c>
      <c r="E808" s="122">
        <v>16</v>
      </c>
      <c r="F808" s="122">
        <v>0.16386897200520001</v>
      </c>
      <c r="G808" s="122">
        <v>0.14817932902200001</v>
      </c>
      <c r="H808" s="122">
        <v>0.14709805243339999</v>
      </c>
      <c r="I808" s="122">
        <v>0.13797528905209999</v>
      </c>
      <c r="J808" s="122">
        <v>0.14666557611350001</v>
      </c>
      <c r="K808" s="122">
        <v>0.19966650368639999</v>
      </c>
      <c r="L808" s="122">
        <v>0.21822121549869999</v>
      </c>
      <c r="M808" s="122">
        <v>0.2128046706908</v>
      </c>
      <c r="N808" s="122">
        <v>0.2189003296332</v>
      </c>
      <c r="O808" s="122">
        <v>0.24239726326550001</v>
      </c>
      <c r="P808" s="122">
        <v>0.1626293349928</v>
      </c>
      <c r="Q808" s="122">
        <v>0.16975481562709999</v>
      </c>
      <c r="R808" s="122">
        <v>0.17916751479570001</v>
      </c>
      <c r="S808" s="122">
        <v>0.1392960376772</v>
      </c>
      <c r="T808" s="122">
        <v>0.19268465518440001</v>
      </c>
      <c r="U808" s="122">
        <v>0.2166466189873</v>
      </c>
      <c r="V808" s="122">
        <v>0.25226706508539998</v>
      </c>
      <c r="W808" s="122">
        <v>0.2348652262614</v>
      </c>
      <c r="X808" s="122">
        <v>0.20238817301549999</v>
      </c>
      <c r="Y808" s="122">
        <v>0.2629783265683</v>
      </c>
      <c r="Z808" s="122">
        <v>0.32425752881589998</v>
      </c>
      <c r="AA808" s="122">
        <v>0.29745573213929999</v>
      </c>
      <c r="AB808" s="122">
        <v>0.27417980473170001</v>
      </c>
      <c r="AC808" s="122">
        <v>0.33527370136369999</v>
      </c>
      <c r="AD808" s="122">
        <v>0.38791686496529998</v>
      </c>
      <c r="AE808" s="122">
        <v>0.3755151283209</v>
      </c>
      <c r="AF808" s="122">
        <v>0.3361653392867</v>
      </c>
      <c r="AG808" s="122">
        <v>0.30839941435559998</v>
      </c>
      <c r="AH808" s="122">
        <v>0.2312040308128</v>
      </c>
      <c r="AI808" s="122">
        <v>0.2664645585514</v>
      </c>
      <c r="AJ808" s="122">
        <v>0.26206361738189998</v>
      </c>
      <c r="AK808" s="122">
        <v>0.25004077950980003</v>
      </c>
      <c r="AL808" s="122">
        <v>0</v>
      </c>
    </row>
    <row r="809" spans="1:38" hidden="1" x14ac:dyDescent="0.25">
      <c r="A809" s="122" t="s">
        <v>1965</v>
      </c>
      <c r="B809" s="122">
        <v>1</v>
      </c>
      <c r="C809" s="122" t="s">
        <v>2151</v>
      </c>
      <c r="D809" s="122" t="s">
        <v>2112</v>
      </c>
      <c r="E809" s="122">
        <v>16</v>
      </c>
      <c r="F809" s="122">
        <v>1.5680752479199998E-2</v>
      </c>
      <c r="G809" s="122">
        <v>1.38858438867E-2</v>
      </c>
      <c r="H809" s="122">
        <v>1.36114901347E-2</v>
      </c>
      <c r="I809" s="122">
        <v>1.25620118176E-2</v>
      </c>
      <c r="J809" s="122">
        <v>1.31578284854E-2</v>
      </c>
      <c r="K809" s="122">
        <v>1.7611448842599998E-2</v>
      </c>
      <c r="L809" s="122">
        <v>1.8921929718E-2</v>
      </c>
      <c r="M809" s="122">
        <v>1.8057432346100001E-2</v>
      </c>
      <c r="N809" s="122">
        <v>1.8151206550399999E-2</v>
      </c>
      <c r="O809" s="122">
        <v>1.9645178830600001E-2</v>
      </c>
      <c r="P809" s="122">
        <v>1.2919668464699999E-2</v>
      </c>
      <c r="Q809" s="122">
        <v>1.32134275209E-2</v>
      </c>
      <c r="R809" s="122">
        <v>1.37324302622E-2</v>
      </c>
      <c r="S809" s="122">
        <v>1.0565113248499999E-2</v>
      </c>
      <c r="T809" s="122">
        <v>1.4523857476200001E-2</v>
      </c>
      <c r="U809" s="122">
        <v>1.60788573602E-2</v>
      </c>
      <c r="V809" s="122">
        <v>1.83719660772E-2</v>
      </c>
      <c r="W809" s="122">
        <v>1.68155916387E-2</v>
      </c>
      <c r="X809" s="122">
        <v>1.429560316E-2</v>
      </c>
      <c r="Y809" s="122">
        <v>1.85058416293E-2</v>
      </c>
      <c r="Z809" s="122">
        <v>2.2851475362299999E-2</v>
      </c>
      <c r="AA809" s="122">
        <v>2.1111447864800001E-2</v>
      </c>
      <c r="AB809" s="122">
        <v>1.9743664174899998E-2</v>
      </c>
      <c r="AC809" s="122">
        <v>2.4622708448600001E-2</v>
      </c>
      <c r="AD809" s="122">
        <v>2.8837641748299999E-2</v>
      </c>
      <c r="AE809" s="122">
        <v>2.8266355628299999E-2</v>
      </c>
      <c r="AF809" s="122">
        <v>2.5013213143699999E-2</v>
      </c>
      <c r="AG809" s="122">
        <v>2.27119788935E-2</v>
      </c>
      <c r="AH809" s="122">
        <v>1.6911109988500001E-2</v>
      </c>
      <c r="AI809" s="122">
        <v>1.9378910295599999E-2</v>
      </c>
      <c r="AJ809" s="122">
        <v>1.9521291408200001E-2</v>
      </c>
      <c r="AK809" s="122">
        <v>1.8364669407999999E-2</v>
      </c>
      <c r="AL809" s="122">
        <v>0</v>
      </c>
    </row>
    <row r="810" spans="1:38" hidden="1" x14ac:dyDescent="0.25">
      <c r="A810" s="122" t="s">
        <v>1965</v>
      </c>
      <c r="B810" s="122">
        <v>1</v>
      </c>
      <c r="C810" s="122" t="s">
        <v>2151</v>
      </c>
      <c r="D810" s="122" t="s">
        <v>2113</v>
      </c>
      <c r="E810" s="122">
        <v>16</v>
      </c>
      <c r="F810" s="122">
        <v>0.26715107806420002</v>
      </c>
      <c r="G810" s="122">
        <v>0.23907263096369999</v>
      </c>
      <c r="H810" s="122">
        <v>0.23522654502939999</v>
      </c>
      <c r="I810" s="122">
        <v>0.2174815535921</v>
      </c>
      <c r="J810" s="122">
        <v>0.22757625095879999</v>
      </c>
      <c r="K810" s="122">
        <v>0.3045491363999</v>
      </c>
      <c r="L810" s="122">
        <v>0.32709389608930001</v>
      </c>
      <c r="M810" s="122">
        <v>0.31342942311549998</v>
      </c>
      <c r="N810" s="122">
        <v>0.31707780671579999</v>
      </c>
      <c r="O810" s="122">
        <v>0.34564828889659999</v>
      </c>
      <c r="P810" s="122">
        <v>0.22867281724310001</v>
      </c>
      <c r="Q810" s="122">
        <v>0.23544920118000001</v>
      </c>
      <c r="R810" s="122">
        <v>0.24548087671630001</v>
      </c>
      <c r="S810" s="122">
        <v>0.18911492679899999</v>
      </c>
      <c r="T810" s="122">
        <v>0.25799530220220002</v>
      </c>
      <c r="U810" s="122">
        <v>0.28528126489319999</v>
      </c>
      <c r="V810" s="122">
        <v>0.32480029281720002</v>
      </c>
      <c r="W810" s="122">
        <v>0.2962326231988</v>
      </c>
      <c r="X810" s="122">
        <v>0.25034553022950001</v>
      </c>
      <c r="Y810" s="122">
        <v>0.32084539938220002</v>
      </c>
      <c r="Z810" s="122">
        <v>0.39080052303439999</v>
      </c>
      <c r="AA810" s="122">
        <v>0.35556227264009999</v>
      </c>
      <c r="AB810" s="122">
        <v>0.3247646306934</v>
      </c>
      <c r="AC810" s="122">
        <v>0.3942802659497</v>
      </c>
      <c r="AD810" s="122">
        <v>0.45307957660019998</v>
      </c>
      <c r="AE810" s="122">
        <v>0.4348172081758</v>
      </c>
      <c r="AF810" s="122">
        <v>0.3850679947531</v>
      </c>
      <c r="AG810" s="122">
        <v>0.35011498893260001</v>
      </c>
      <c r="AH810" s="122">
        <v>0.25989570505490001</v>
      </c>
      <c r="AI810" s="122">
        <v>0.29678988734700001</v>
      </c>
      <c r="AJ810" s="122">
        <v>0.29547973418410001</v>
      </c>
      <c r="AK810" s="122">
        <v>0.27916210871559999</v>
      </c>
      <c r="AL810" s="122">
        <v>0</v>
      </c>
    </row>
    <row r="811" spans="1:38" hidden="1" x14ac:dyDescent="0.25">
      <c r="A811" s="122" t="s">
        <v>1965</v>
      </c>
      <c r="B811" s="122">
        <v>1</v>
      </c>
      <c r="C811" s="122" t="s">
        <v>2151</v>
      </c>
      <c r="D811" s="122" t="s">
        <v>2114</v>
      </c>
      <c r="E811" s="122">
        <v>16</v>
      </c>
      <c r="F811" s="122">
        <v>7.7429993531499999E-2</v>
      </c>
      <c r="G811" s="122">
        <v>6.9356596211999993E-2</v>
      </c>
      <c r="H811" s="122">
        <v>6.8684512112899998E-2</v>
      </c>
      <c r="I811" s="122">
        <v>6.3715257579299994E-2</v>
      </c>
      <c r="J811" s="122">
        <v>6.6950648244800001E-2</v>
      </c>
      <c r="K811" s="122">
        <v>8.9934328579799994E-2</v>
      </c>
      <c r="L811" s="122">
        <v>9.7176253628299999E-2</v>
      </c>
      <c r="M811" s="122">
        <v>9.3742836156299997E-2</v>
      </c>
      <c r="N811" s="122">
        <v>9.5452239639399999E-2</v>
      </c>
      <c r="O811" s="122">
        <v>0.1048077985439</v>
      </c>
      <c r="P811" s="122">
        <v>6.9513476240399996E-2</v>
      </c>
      <c r="Q811" s="122">
        <v>7.1686744881599998E-2</v>
      </c>
      <c r="R811" s="122">
        <v>7.50798344315E-2</v>
      </c>
      <c r="S811" s="122">
        <v>5.7965866443600002E-2</v>
      </c>
      <c r="T811" s="122">
        <v>7.9416138641100004E-2</v>
      </c>
      <c r="U811" s="122">
        <v>8.8311958556300002E-2</v>
      </c>
      <c r="V811" s="122">
        <v>0.1016757971838</v>
      </c>
      <c r="W811" s="122">
        <v>9.3614689236200005E-2</v>
      </c>
      <c r="X811" s="122">
        <v>7.9763834516799997E-2</v>
      </c>
      <c r="Y811" s="122">
        <v>0.1034588110667</v>
      </c>
      <c r="Z811" s="122">
        <v>0.12733844032040001</v>
      </c>
      <c r="AA811" s="122">
        <v>0.1166805640415</v>
      </c>
      <c r="AB811" s="122">
        <v>0.10738318443519999</v>
      </c>
      <c r="AC811" s="122">
        <v>0.13122224394400001</v>
      </c>
      <c r="AD811" s="122">
        <v>0.15142974618899999</v>
      </c>
      <c r="AE811" s="122">
        <v>0.14630136244639999</v>
      </c>
      <c r="AF811" s="122">
        <v>0.12994796831909999</v>
      </c>
      <c r="AG811" s="122">
        <v>0.1180565514591</v>
      </c>
      <c r="AH811" s="122">
        <v>8.7741209672699993E-2</v>
      </c>
      <c r="AI811" s="122">
        <v>0.1004991134411</v>
      </c>
      <c r="AJ811" s="122">
        <v>9.9291058766500004E-2</v>
      </c>
      <c r="AK811" s="122">
        <v>9.4475122568000003E-2</v>
      </c>
      <c r="AL811" s="122">
        <v>0</v>
      </c>
    </row>
    <row r="812" spans="1:38" hidden="1" x14ac:dyDescent="0.25">
      <c r="A812" s="122" t="s">
        <v>1965</v>
      </c>
      <c r="B812" s="122">
        <v>1</v>
      </c>
      <c r="C812" s="122" t="s">
        <v>2151</v>
      </c>
      <c r="D812" s="122" t="s">
        <v>2115</v>
      </c>
      <c r="E812" s="122">
        <v>16</v>
      </c>
      <c r="F812" s="122">
        <v>7.0336972600199998E-2</v>
      </c>
      <c r="G812" s="122">
        <v>6.3963191716200005E-2</v>
      </c>
      <c r="H812" s="122">
        <v>6.3805666151299997E-2</v>
      </c>
      <c r="I812" s="122">
        <v>5.9955407257500003E-2</v>
      </c>
      <c r="J812" s="122">
        <v>6.3692310174299993E-2</v>
      </c>
      <c r="K812" s="122">
        <v>8.6567739382000006E-2</v>
      </c>
      <c r="L812" s="122">
        <v>9.4470028581399995E-2</v>
      </c>
      <c r="M812" s="122">
        <v>9.1836054945700005E-2</v>
      </c>
      <c r="N812" s="122">
        <v>9.39737252346E-2</v>
      </c>
      <c r="O812" s="122">
        <v>0.1034903321267</v>
      </c>
      <c r="P812" s="122">
        <v>6.9017294226100007E-2</v>
      </c>
      <c r="Q812" s="122">
        <v>7.1704050931400004E-2</v>
      </c>
      <c r="R812" s="122">
        <v>7.5603681259099997E-2</v>
      </c>
      <c r="S812" s="122">
        <v>5.8668490624299997E-2</v>
      </c>
      <c r="T812" s="122">
        <v>8.0412548186800006E-2</v>
      </c>
      <c r="U812" s="122">
        <v>8.9919747235E-2</v>
      </c>
      <c r="V812" s="122">
        <v>0.1038482495967</v>
      </c>
      <c r="W812" s="122">
        <v>9.5883172106500006E-2</v>
      </c>
      <c r="X812" s="122">
        <v>8.19328858534E-2</v>
      </c>
      <c r="Y812" s="122">
        <v>0.1059920904905</v>
      </c>
      <c r="Z812" s="122">
        <v>0.1299664791971</v>
      </c>
      <c r="AA812" s="122">
        <v>0.11926274572459999</v>
      </c>
      <c r="AB812" s="122">
        <v>0.1096544338737</v>
      </c>
      <c r="AC812" s="122">
        <v>0.1336131508866</v>
      </c>
      <c r="AD812" s="122">
        <v>0.15479703162940001</v>
      </c>
      <c r="AE812" s="122">
        <v>0.15034278569949999</v>
      </c>
      <c r="AF812" s="122">
        <v>0.13541061265580001</v>
      </c>
      <c r="AG812" s="122">
        <v>0.1244699457462</v>
      </c>
      <c r="AH812" s="122">
        <v>9.3082237053000005E-2</v>
      </c>
      <c r="AI812" s="122">
        <v>0.1069807073754</v>
      </c>
      <c r="AJ812" s="122">
        <v>0.1062958352837</v>
      </c>
      <c r="AK812" s="122">
        <v>0.10062511656250001</v>
      </c>
      <c r="AL812" s="122">
        <v>0</v>
      </c>
    </row>
    <row r="813" spans="1:38" hidden="1" x14ac:dyDescent="0.25">
      <c r="A813" s="122" t="s">
        <v>1965</v>
      </c>
      <c r="B813" s="122">
        <v>1</v>
      </c>
      <c r="C813" s="122" t="s">
        <v>2151</v>
      </c>
      <c r="D813" s="122" t="s">
        <v>2116</v>
      </c>
      <c r="E813" s="122">
        <v>16</v>
      </c>
      <c r="F813" s="122">
        <v>0.29270358453509998</v>
      </c>
      <c r="G813" s="122">
        <v>0.26170927817709999</v>
      </c>
      <c r="H813" s="122">
        <v>0.25698066319149998</v>
      </c>
      <c r="I813" s="122">
        <v>0.23743655197829999</v>
      </c>
      <c r="J813" s="122">
        <v>0.2482596250096</v>
      </c>
      <c r="K813" s="122">
        <v>0.33161614491899999</v>
      </c>
      <c r="L813" s="122">
        <v>0.35553683978049999</v>
      </c>
      <c r="M813" s="122">
        <v>0.33984529247270001</v>
      </c>
      <c r="N813" s="122">
        <v>0.34326291491459998</v>
      </c>
      <c r="O813" s="122">
        <v>0.3739561921042</v>
      </c>
      <c r="P813" s="122">
        <v>0.24719899835930001</v>
      </c>
      <c r="Q813" s="122">
        <v>0.25429699884520002</v>
      </c>
      <c r="R813" s="122">
        <v>0.26534552542500001</v>
      </c>
      <c r="S813" s="122">
        <v>0.2046590231347</v>
      </c>
      <c r="T813" s="122">
        <v>0.27958765250060003</v>
      </c>
      <c r="U813" s="122">
        <v>0.30983597204899999</v>
      </c>
      <c r="V813" s="122">
        <v>0.3539272746339</v>
      </c>
      <c r="W813" s="122">
        <v>0.32362578768220002</v>
      </c>
      <c r="X813" s="122">
        <v>0.2741920943658</v>
      </c>
      <c r="Y813" s="122">
        <v>0.35251450910210003</v>
      </c>
      <c r="Z813" s="122">
        <v>0.43049058176889998</v>
      </c>
      <c r="AA813" s="122">
        <v>0.39255801199130003</v>
      </c>
      <c r="AB813" s="122">
        <v>0.35901393184800001</v>
      </c>
      <c r="AC813" s="122">
        <v>0.43513416776149999</v>
      </c>
      <c r="AD813" s="122">
        <v>0.49936975807279999</v>
      </c>
      <c r="AE813" s="122">
        <v>0.47849689602970003</v>
      </c>
      <c r="AF813" s="122">
        <v>0.42305879254270001</v>
      </c>
      <c r="AG813" s="122">
        <v>0.38399809634170001</v>
      </c>
      <c r="AH813" s="122">
        <v>0.28499808874959998</v>
      </c>
      <c r="AI813" s="122">
        <v>0.32476183220659999</v>
      </c>
      <c r="AJ813" s="122">
        <v>0.32552840177940001</v>
      </c>
      <c r="AK813" s="122">
        <v>0.30722139114620001</v>
      </c>
      <c r="AL813" s="122">
        <v>0</v>
      </c>
    </row>
    <row r="814" spans="1:38" hidden="1" x14ac:dyDescent="0.25">
      <c r="A814" s="122" t="s">
        <v>1965</v>
      </c>
      <c r="B814" s="122">
        <v>1</v>
      </c>
      <c r="C814" s="122" t="s">
        <v>2151</v>
      </c>
      <c r="D814" s="122" t="s">
        <v>2138</v>
      </c>
      <c r="E814" s="122">
        <v>16</v>
      </c>
      <c r="F814" s="122">
        <v>8.6743945177000001E-2</v>
      </c>
      <c r="G814" s="122">
        <v>7.7549937138299996E-2</v>
      </c>
      <c r="H814" s="122">
        <v>7.6239768563700003E-2</v>
      </c>
      <c r="I814" s="122">
        <v>7.0532251487900002E-2</v>
      </c>
      <c r="J814" s="122">
        <v>7.4013305581600006E-2</v>
      </c>
      <c r="K814" s="122">
        <v>9.9367215791499999E-2</v>
      </c>
      <c r="L814" s="122">
        <v>0.107202186388</v>
      </c>
      <c r="M814" s="122">
        <v>0.10327046103400001</v>
      </c>
      <c r="N814" s="122">
        <v>0.10506576483000001</v>
      </c>
      <c r="O814" s="122">
        <v>0.1153276486599</v>
      </c>
      <c r="P814" s="122">
        <v>7.6682226727200001E-2</v>
      </c>
      <c r="Q814" s="122">
        <v>7.8958056444400002E-2</v>
      </c>
      <c r="R814" s="122">
        <v>8.2280382793100001E-2</v>
      </c>
      <c r="S814" s="122">
        <v>6.3278101513599999E-2</v>
      </c>
      <c r="T814" s="122">
        <v>8.6211570642399996E-2</v>
      </c>
      <c r="U814" s="122">
        <v>9.5100109302899999E-2</v>
      </c>
      <c r="V814" s="122">
        <v>0.10764843587800001</v>
      </c>
      <c r="W814" s="122">
        <v>9.7443559027200005E-2</v>
      </c>
      <c r="X814" s="122">
        <v>8.1761530536999999E-2</v>
      </c>
      <c r="Y814" s="122">
        <v>0.10409438512620001</v>
      </c>
      <c r="Z814" s="122">
        <v>0.1260349533574</v>
      </c>
      <c r="AA814" s="122">
        <v>0.1132901725489</v>
      </c>
      <c r="AB814" s="122">
        <v>0.1021864874459</v>
      </c>
      <c r="AC814" s="122">
        <v>0.1223417129866</v>
      </c>
      <c r="AD814" s="122">
        <v>0.1379889839366</v>
      </c>
      <c r="AE814" s="122">
        <v>0.12994149974309999</v>
      </c>
      <c r="AF814" s="122">
        <v>0.11269704415789999</v>
      </c>
      <c r="AG814" s="122">
        <v>9.9799512421999997E-2</v>
      </c>
      <c r="AH814" s="122">
        <v>7.1050771667300006E-2</v>
      </c>
      <c r="AI814" s="122">
        <v>8.1033956129499998E-2</v>
      </c>
      <c r="AJ814" s="122">
        <v>8.2237464169999996E-2</v>
      </c>
      <c r="AK814" s="122">
        <v>7.7340210239999999E-2</v>
      </c>
      <c r="AL814" s="122">
        <v>0</v>
      </c>
    </row>
    <row r="815" spans="1:38" hidden="1" x14ac:dyDescent="0.25">
      <c r="A815" s="122" t="s">
        <v>1965</v>
      </c>
      <c r="B815" s="122">
        <v>1</v>
      </c>
      <c r="C815" s="122" t="s">
        <v>2151</v>
      </c>
      <c r="D815" s="122" t="s">
        <v>2117</v>
      </c>
      <c r="E815" s="122">
        <v>16</v>
      </c>
      <c r="F815" s="122">
        <v>2.4737540620000002E-2</v>
      </c>
      <c r="G815" s="122">
        <v>2.20741612517E-2</v>
      </c>
      <c r="H815" s="122">
        <v>2.1595486674900001E-2</v>
      </c>
      <c r="I815" s="122">
        <v>1.98869787093E-2</v>
      </c>
      <c r="J815" s="122">
        <v>2.0731613680999999E-2</v>
      </c>
      <c r="K815" s="122">
        <v>2.7647412748600001E-2</v>
      </c>
      <c r="L815" s="122">
        <v>2.9701414854200001E-2</v>
      </c>
      <c r="M815" s="122">
        <v>2.8497439540099999E-2</v>
      </c>
      <c r="N815" s="122">
        <v>2.89046833059E-2</v>
      </c>
      <c r="O815" s="122">
        <v>3.17246376779E-2</v>
      </c>
      <c r="P815" s="122">
        <v>2.1134934977599999E-2</v>
      </c>
      <c r="Q815" s="122">
        <v>2.1857768410900001E-2</v>
      </c>
      <c r="R815" s="122">
        <v>2.29386337099E-2</v>
      </c>
      <c r="S815" s="122">
        <v>1.7718453888900001E-2</v>
      </c>
      <c r="T815" s="122">
        <v>2.4208021099399998E-2</v>
      </c>
      <c r="U815" s="122">
        <v>2.6576631140000001E-2</v>
      </c>
      <c r="V815" s="122">
        <v>3.0074687412699998E-2</v>
      </c>
      <c r="W815" s="122">
        <v>2.7234647841899998E-2</v>
      </c>
      <c r="X815" s="122">
        <v>2.2935850413599999E-2</v>
      </c>
      <c r="Y815" s="122">
        <v>2.93226230576E-2</v>
      </c>
      <c r="Z815" s="122">
        <v>3.5695067110700002E-2</v>
      </c>
      <c r="AA815" s="122">
        <v>3.2453701233800002E-2</v>
      </c>
      <c r="AB815" s="122">
        <v>2.9659146020299999E-2</v>
      </c>
      <c r="AC815" s="122">
        <v>3.5941066267199999E-2</v>
      </c>
      <c r="AD815" s="122">
        <v>4.1242454301799999E-2</v>
      </c>
      <c r="AE815" s="122">
        <v>3.95405063345E-2</v>
      </c>
      <c r="AF815" s="122">
        <v>3.4993899166900003E-2</v>
      </c>
      <c r="AG815" s="122">
        <v>3.1709644664200003E-2</v>
      </c>
      <c r="AH815" s="122">
        <v>2.35698948677E-2</v>
      </c>
      <c r="AI815" s="122">
        <v>2.68499470496E-2</v>
      </c>
      <c r="AJ815" s="122">
        <v>2.7472207577600001E-2</v>
      </c>
      <c r="AK815" s="122">
        <v>2.5963697499800001E-2</v>
      </c>
      <c r="AL815" s="122">
        <v>0</v>
      </c>
    </row>
    <row r="816" spans="1:38" hidden="1" x14ac:dyDescent="0.25">
      <c r="A816" s="122" t="s">
        <v>1965</v>
      </c>
      <c r="B816" s="122">
        <v>1</v>
      </c>
      <c r="C816" s="122" t="s">
        <v>2151</v>
      </c>
      <c r="D816" s="122" t="s">
        <v>2118</v>
      </c>
      <c r="E816" s="122">
        <v>16</v>
      </c>
      <c r="F816" s="122">
        <v>8.6093831509499993E-2</v>
      </c>
      <c r="G816" s="122">
        <v>7.7983230211200003E-2</v>
      </c>
      <c r="H816" s="122">
        <v>7.7214249594900003E-2</v>
      </c>
      <c r="I816" s="122">
        <v>7.1767694130199997E-2</v>
      </c>
      <c r="J816" s="122">
        <v>7.5612090179800001E-2</v>
      </c>
      <c r="K816" s="122">
        <v>0.1019059881653</v>
      </c>
      <c r="L816" s="122">
        <v>0.11044498401819999</v>
      </c>
      <c r="M816" s="122">
        <v>0.107271791669</v>
      </c>
      <c r="N816" s="122">
        <v>0.1098615110983</v>
      </c>
      <c r="O816" s="122">
        <v>0.12119867737169999</v>
      </c>
      <c r="P816" s="122">
        <v>8.0980941474400006E-2</v>
      </c>
      <c r="Q816" s="122">
        <v>8.4048991811499996E-2</v>
      </c>
      <c r="R816" s="122">
        <v>8.8393664942800002E-2</v>
      </c>
      <c r="S816" s="122">
        <v>6.8639935725000004E-2</v>
      </c>
      <c r="T816" s="122">
        <v>9.4863257532999998E-2</v>
      </c>
      <c r="U816" s="122">
        <v>0.1062688464846</v>
      </c>
      <c r="V816" s="122">
        <v>0.1232822683156</v>
      </c>
      <c r="W816" s="122">
        <v>0.11447276433299999</v>
      </c>
      <c r="X816" s="122">
        <v>9.8460738764899997E-2</v>
      </c>
      <c r="Y816" s="122">
        <v>0.12773463434429999</v>
      </c>
      <c r="Z816" s="122">
        <v>0.15699978755540001</v>
      </c>
      <c r="AA816" s="122">
        <v>0.1438990095531</v>
      </c>
      <c r="AB816" s="122">
        <v>0.13267915406309999</v>
      </c>
      <c r="AC816" s="122">
        <v>0.16229487493799999</v>
      </c>
      <c r="AD816" s="122">
        <v>0.18842347167840001</v>
      </c>
      <c r="AE816" s="122">
        <v>0.18317070739630001</v>
      </c>
      <c r="AF816" s="122">
        <v>0.1641833800743</v>
      </c>
      <c r="AG816" s="122">
        <v>0.15087503157490001</v>
      </c>
      <c r="AH816" s="122">
        <v>0.11328856402570001</v>
      </c>
      <c r="AI816" s="122">
        <v>0.13087272940110001</v>
      </c>
      <c r="AJ816" s="122">
        <v>0.1285793863435</v>
      </c>
      <c r="AK816" s="122">
        <v>0.1230090035966</v>
      </c>
      <c r="AL816" s="122">
        <v>0</v>
      </c>
    </row>
    <row r="817" spans="1:38" hidden="1" x14ac:dyDescent="0.25">
      <c r="A817" s="122" t="s">
        <v>1965</v>
      </c>
      <c r="B817" s="122">
        <v>1</v>
      </c>
      <c r="C817" s="122" t="s">
        <v>2151</v>
      </c>
      <c r="D817" s="122" t="s">
        <v>2119</v>
      </c>
      <c r="E817" s="122">
        <v>16</v>
      </c>
      <c r="F817" s="122">
        <v>1.71417992175E-2</v>
      </c>
      <c r="G817" s="122">
        <v>1.53692359798E-2</v>
      </c>
      <c r="H817" s="122">
        <v>1.52020277857E-2</v>
      </c>
      <c r="I817" s="122">
        <v>1.41477597131E-2</v>
      </c>
      <c r="J817" s="122">
        <v>1.4912453208900001E-2</v>
      </c>
      <c r="K817" s="122">
        <v>2.0060645950100001E-2</v>
      </c>
      <c r="L817" s="122">
        <v>2.1593620705799999E-2</v>
      </c>
      <c r="M817" s="122">
        <v>2.06840472958E-2</v>
      </c>
      <c r="N817" s="122">
        <v>2.0913024926300001E-2</v>
      </c>
      <c r="O817" s="122">
        <v>2.28820675174E-2</v>
      </c>
      <c r="P817" s="122">
        <v>1.5210130931600001E-2</v>
      </c>
      <c r="Q817" s="122">
        <v>1.56720444727E-2</v>
      </c>
      <c r="R817" s="122">
        <v>1.6354504844999999E-2</v>
      </c>
      <c r="S817" s="122">
        <v>1.2630977848399999E-2</v>
      </c>
      <c r="T817" s="122">
        <v>1.73554132577E-2</v>
      </c>
      <c r="U817" s="122">
        <v>1.9299262687899998E-2</v>
      </c>
      <c r="V817" s="122">
        <v>2.2151783760600001E-2</v>
      </c>
      <c r="W817" s="122">
        <v>2.0390870864900001E-2</v>
      </c>
      <c r="X817" s="122">
        <v>1.7373020290800002E-2</v>
      </c>
      <c r="Y817" s="122">
        <v>2.2460410254700001E-2</v>
      </c>
      <c r="Z817" s="122">
        <v>2.7641584212200001E-2</v>
      </c>
      <c r="AA817" s="122">
        <v>2.5367884025199999E-2</v>
      </c>
      <c r="AB817" s="122">
        <v>2.3444601340099999E-2</v>
      </c>
      <c r="AC817" s="122">
        <v>2.8695071372299999E-2</v>
      </c>
      <c r="AD817" s="122">
        <v>3.3168112917699999E-2</v>
      </c>
      <c r="AE817" s="122">
        <v>3.1974884486500002E-2</v>
      </c>
      <c r="AF817" s="122">
        <v>2.85720633392E-2</v>
      </c>
      <c r="AG817" s="122">
        <v>2.6222730926900001E-2</v>
      </c>
      <c r="AH817" s="122">
        <v>1.9566026677200001E-2</v>
      </c>
      <c r="AI817" s="122">
        <v>2.2510166701299999E-2</v>
      </c>
      <c r="AJ817" s="122">
        <v>2.2231274551100001E-2</v>
      </c>
      <c r="AK817" s="122">
        <v>2.1218564646700001E-2</v>
      </c>
      <c r="AL817" s="122">
        <v>0</v>
      </c>
    </row>
    <row r="818" spans="1:38" hidden="1" x14ac:dyDescent="0.25">
      <c r="A818" s="122" t="s">
        <v>1965</v>
      </c>
      <c r="B818" s="122">
        <v>1</v>
      </c>
      <c r="C818" s="122" t="s">
        <v>2151</v>
      </c>
      <c r="D818" s="122" t="s">
        <v>2120</v>
      </c>
      <c r="E818" s="122">
        <v>16</v>
      </c>
      <c r="F818" s="122">
        <v>0.1203561594881</v>
      </c>
      <c r="G818" s="122">
        <v>0.1084780594535</v>
      </c>
      <c r="H818" s="122">
        <v>0.10769670384170001</v>
      </c>
      <c r="I818" s="122">
        <v>0.10065000081350001</v>
      </c>
      <c r="J818" s="122">
        <v>0.1067523835708</v>
      </c>
      <c r="K818" s="122">
        <v>0.1448138728118</v>
      </c>
      <c r="L818" s="122">
        <v>0.15758944459400001</v>
      </c>
      <c r="M818" s="122">
        <v>0.15283912948469999</v>
      </c>
      <c r="N818" s="122">
        <v>0.15613597056199999</v>
      </c>
      <c r="O818" s="122">
        <v>0.1719392165935</v>
      </c>
      <c r="P818" s="122">
        <v>0.11477806635600001</v>
      </c>
      <c r="Q818" s="122">
        <v>0.1189049476251</v>
      </c>
      <c r="R818" s="122">
        <v>0.1247195718696</v>
      </c>
      <c r="S818" s="122">
        <v>9.6714389310399995E-2</v>
      </c>
      <c r="T818" s="122">
        <v>0.13315818472839999</v>
      </c>
      <c r="U818" s="122">
        <v>0.1490961012175</v>
      </c>
      <c r="V818" s="122">
        <v>0.17224948093</v>
      </c>
      <c r="W818" s="122">
        <v>0.15907629231859999</v>
      </c>
      <c r="X818" s="122">
        <v>0.13581921963019999</v>
      </c>
      <c r="Y818" s="122">
        <v>0.17549444322919999</v>
      </c>
      <c r="Z818" s="122">
        <v>0.21523902558560001</v>
      </c>
      <c r="AA818" s="122">
        <v>0.19710347608459999</v>
      </c>
      <c r="AB818" s="122">
        <v>0.18150854279930001</v>
      </c>
      <c r="AC818" s="122">
        <v>0.22121628225519999</v>
      </c>
      <c r="AD818" s="122">
        <v>0.25547871015579998</v>
      </c>
      <c r="AE818" s="122">
        <v>0.24674717672089999</v>
      </c>
      <c r="AF818" s="122">
        <v>0.22003270575389999</v>
      </c>
      <c r="AG818" s="122">
        <v>0.20152521602240001</v>
      </c>
      <c r="AH818" s="122">
        <v>0.15081210151499999</v>
      </c>
      <c r="AI818" s="122">
        <v>0.17331425418659999</v>
      </c>
      <c r="AJ818" s="122">
        <v>0.17342265678900001</v>
      </c>
      <c r="AK818" s="122">
        <v>0.1652982814567</v>
      </c>
      <c r="AL818" s="122">
        <v>0</v>
      </c>
    </row>
    <row r="819" spans="1:38" hidden="1" x14ac:dyDescent="0.25">
      <c r="A819" s="122" t="s">
        <v>1965</v>
      </c>
      <c r="B819" s="122">
        <v>1</v>
      </c>
      <c r="C819" s="122" t="s">
        <v>2151</v>
      </c>
      <c r="D819" s="122" t="s">
        <v>2121</v>
      </c>
      <c r="E819" s="122">
        <v>16</v>
      </c>
      <c r="F819" s="122">
        <v>0.41942770059290002</v>
      </c>
      <c r="G819" s="122">
        <v>0.37999975048509999</v>
      </c>
      <c r="H819" s="122">
        <v>0.3787649435739</v>
      </c>
      <c r="I819" s="122">
        <v>0.35580270075850001</v>
      </c>
      <c r="J819" s="122">
        <v>0.37881704174940001</v>
      </c>
      <c r="K819" s="122">
        <v>0.51539762369719999</v>
      </c>
      <c r="L819" s="122">
        <v>0.56267945922139995</v>
      </c>
      <c r="M819" s="122">
        <v>0.54863884945990005</v>
      </c>
      <c r="N819" s="122">
        <v>0.56504313103780002</v>
      </c>
      <c r="O819" s="122">
        <v>0.62687507406080001</v>
      </c>
      <c r="P819" s="122">
        <v>0.42147397093279998</v>
      </c>
      <c r="Q819" s="122">
        <v>0.44081056308880001</v>
      </c>
      <c r="R819" s="122">
        <v>0.46674367161710001</v>
      </c>
      <c r="S819" s="122">
        <v>0.36435987299279998</v>
      </c>
      <c r="T819" s="122">
        <v>0.50449057843800005</v>
      </c>
      <c r="U819" s="122">
        <v>0.56686646986519995</v>
      </c>
      <c r="V819" s="122">
        <v>0.66083596080719997</v>
      </c>
      <c r="W819" s="122">
        <v>0.61387161288720005</v>
      </c>
      <c r="X819" s="122">
        <v>0.52848047086079997</v>
      </c>
      <c r="Y819" s="122">
        <v>0.69022488479629995</v>
      </c>
      <c r="Z819" s="122">
        <v>0.85485420924169997</v>
      </c>
      <c r="AA819" s="122">
        <v>0.78977853599070003</v>
      </c>
      <c r="AB819" s="122">
        <v>0.73337554035579999</v>
      </c>
      <c r="AC819" s="122">
        <v>0.9016130884254</v>
      </c>
      <c r="AD819" s="122">
        <v>1.0525437876618</v>
      </c>
      <c r="AE819" s="122">
        <v>1.0276601487835999</v>
      </c>
      <c r="AF819" s="122">
        <v>0.9234327529145</v>
      </c>
      <c r="AG819" s="122">
        <v>0.84907947745760004</v>
      </c>
      <c r="AH819" s="122">
        <v>0.6368863989729</v>
      </c>
      <c r="AI819" s="122">
        <v>0.73551764862890001</v>
      </c>
      <c r="AJ819" s="122">
        <v>0.73221327673689995</v>
      </c>
      <c r="AK819" s="122">
        <v>0.69975130558709997</v>
      </c>
      <c r="AL819" s="122">
        <v>0</v>
      </c>
    </row>
    <row r="820" spans="1:38" hidden="1" x14ac:dyDescent="0.25">
      <c r="A820" s="122" t="s">
        <v>1965</v>
      </c>
      <c r="B820" s="122">
        <v>1</v>
      </c>
      <c r="C820" s="122" t="s">
        <v>2151</v>
      </c>
      <c r="D820" s="122" t="s">
        <v>2139</v>
      </c>
      <c r="E820" s="122">
        <v>16</v>
      </c>
      <c r="F820" s="122">
        <v>0</v>
      </c>
      <c r="G820" s="122">
        <v>0</v>
      </c>
      <c r="H820" s="122">
        <v>0</v>
      </c>
      <c r="I820" s="122">
        <v>0</v>
      </c>
      <c r="J820" s="122">
        <v>0</v>
      </c>
      <c r="K820" s="122">
        <v>0</v>
      </c>
      <c r="L820" s="122">
        <v>0</v>
      </c>
      <c r="M820" s="122">
        <v>0</v>
      </c>
      <c r="N820" s="122">
        <v>0</v>
      </c>
      <c r="O820" s="122">
        <v>0</v>
      </c>
      <c r="P820" s="122">
        <v>0</v>
      </c>
      <c r="Q820" s="122">
        <v>0</v>
      </c>
      <c r="R820" s="122">
        <v>0</v>
      </c>
      <c r="S820" s="122">
        <v>0</v>
      </c>
      <c r="T820" s="122">
        <v>0</v>
      </c>
      <c r="U820" s="122">
        <v>0</v>
      </c>
      <c r="V820" s="122">
        <v>0</v>
      </c>
      <c r="W820" s="122">
        <v>0</v>
      </c>
      <c r="X820" s="122">
        <v>0</v>
      </c>
      <c r="Y820" s="122">
        <v>0</v>
      </c>
      <c r="Z820" s="122">
        <v>0</v>
      </c>
      <c r="AA820" s="122">
        <v>0</v>
      </c>
      <c r="AB820" s="122">
        <v>0</v>
      </c>
      <c r="AC820" s="122">
        <v>0</v>
      </c>
      <c r="AD820" s="122">
        <v>0</v>
      </c>
      <c r="AE820" s="122">
        <v>0</v>
      </c>
      <c r="AF820" s="122">
        <v>0</v>
      </c>
      <c r="AG820" s="122">
        <v>0</v>
      </c>
      <c r="AH820" s="122">
        <v>0</v>
      </c>
      <c r="AI820" s="122">
        <v>0</v>
      </c>
      <c r="AJ820" s="122">
        <v>0</v>
      </c>
      <c r="AK820" s="122">
        <v>0</v>
      </c>
      <c r="AL820" s="122">
        <v>0</v>
      </c>
    </row>
    <row r="821" spans="1:38" hidden="1" x14ac:dyDescent="0.25">
      <c r="A821" s="122" t="s">
        <v>1965</v>
      </c>
      <c r="B821" s="122">
        <v>1</v>
      </c>
      <c r="C821" s="122" t="s">
        <v>2151</v>
      </c>
      <c r="D821" s="122" t="s">
        <v>2122</v>
      </c>
      <c r="E821" s="122">
        <v>16</v>
      </c>
      <c r="F821" s="122">
        <v>4.2570986222399999E-2</v>
      </c>
      <c r="G821" s="122">
        <v>3.8873190111099999E-2</v>
      </c>
      <c r="H821" s="122">
        <v>3.9173723711099999E-2</v>
      </c>
      <c r="I821" s="122">
        <v>3.7191482249999998E-2</v>
      </c>
      <c r="J821" s="122">
        <v>4.00047335669E-2</v>
      </c>
      <c r="K821" s="122">
        <v>5.4755824342300002E-2</v>
      </c>
      <c r="L821" s="122">
        <v>6.01647901244E-2</v>
      </c>
      <c r="M821" s="122">
        <v>5.8914750703500003E-2</v>
      </c>
      <c r="N821" s="122">
        <v>6.0714817707800003E-2</v>
      </c>
      <c r="O821" s="122">
        <v>6.7190055459199996E-2</v>
      </c>
      <c r="P821" s="122">
        <v>4.5166951508700003E-2</v>
      </c>
      <c r="Q821" s="122">
        <v>4.7218740326799999E-2</v>
      </c>
      <c r="R821" s="122">
        <v>5.0026575854999998E-2</v>
      </c>
      <c r="S821" s="122">
        <v>3.9033267253399999E-2</v>
      </c>
      <c r="T821" s="122">
        <v>5.4102582790399999E-2</v>
      </c>
      <c r="U821" s="122">
        <v>6.1163884901799997E-2</v>
      </c>
      <c r="V821" s="122">
        <v>7.1445884081500002E-2</v>
      </c>
      <c r="W821" s="122">
        <v>6.6913547516799995E-2</v>
      </c>
      <c r="X821" s="122">
        <v>5.7894465504700003E-2</v>
      </c>
      <c r="Y821" s="122">
        <v>7.5791914371600003E-2</v>
      </c>
      <c r="Z821" s="122">
        <v>9.3993469881999997E-2</v>
      </c>
      <c r="AA821" s="122">
        <v>8.6684443938799996E-2</v>
      </c>
      <c r="AB821" s="122">
        <v>8.0246558634299997E-2</v>
      </c>
      <c r="AC821" s="122">
        <v>9.8701156245599997E-2</v>
      </c>
      <c r="AD821" s="122">
        <v>0.1147018980601</v>
      </c>
      <c r="AE821" s="122">
        <v>0.1116242269773</v>
      </c>
      <c r="AF821" s="122">
        <v>0.1007073655475</v>
      </c>
      <c r="AG821" s="122">
        <v>9.3144458873899993E-2</v>
      </c>
      <c r="AH821" s="122">
        <v>7.0201035459600006E-2</v>
      </c>
      <c r="AI821" s="122">
        <v>8.1283384834300004E-2</v>
      </c>
      <c r="AJ821" s="122">
        <v>8.2241123024399995E-2</v>
      </c>
      <c r="AK821" s="122">
        <v>7.9103123521800003E-2</v>
      </c>
      <c r="AL821" s="122">
        <v>0</v>
      </c>
    </row>
    <row r="822" spans="1:38" hidden="1" x14ac:dyDescent="0.25">
      <c r="A822" s="122" t="s">
        <v>1965</v>
      </c>
      <c r="B822" s="122">
        <v>1</v>
      </c>
      <c r="C822" s="122" t="s">
        <v>2151</v>
      </c>
      <c r="D822" s="122" t="s">
        <v>2123</v>
      </c>
      <c r="E822" s="122">
        <v>16</v>
      </c>
      <c r="F822" s="122">
        <v>1.38884521962E-2</v>
      </c>
      <c r="G822" s="122">
        <v>1.24192479611E-2</v>
      </c>
      <c r="H822" s="122">
        <v>1.2215157689699999E-2</v>
      </c>
      <c r="I822" s="122">
        <v>1.1318615261599999E-2</v>
      </c>
      <c r="J822" s="122">
        <v>1.1913719442799999E-2</v>
      </c>
      <c r="K822" s="122">
        <v>1.60121429494E-2</v>
      </c>
      <c r="L822" s="122">
        <v>1.7272877471300001E-2</v>
      </c>
      <c r="M822" s="122">
        <v>1.6598949136100001E-2</v>
      </c>
      <c r="N822" s="122">
        <v>1.6830480705300001E-2</v>
      </c>
      <c r="O822" s="122">
        <v>1.8438400815199998E-2</v>
      </c>
      <c r="P822" s="122">
        <v>1.22675705546E-2</v>
      </c>
      <c r="Q822" s="122">
        <v>1.26584967297E-2</v>
      </c>
      <c r="R822" s="122">
        <v>1.3243400398399999E-2</v>
      </c>
      <c r="S822" s="122">
        <v>1.0218481570699999E-2</v>
      </c>
      <c r="T822" s="122">
        <v>1.39655031785E-2</v>
      </c>
      <c r="U822" s="122">
        <v>1.5459831965899999E-2</v>
      </c>
      <c r="V822" s="122">
        <v>1.7621439824599999E-2</v>
      </c>
      <c r="W822" s="122">
        <v>1.60598170566E-2</v>
      </c>
      <c r="X822" s="122">
        <v>1.35690931413E-2</v>
      </c>
      <c r="Y822" s="122">
        <v>1.73884524508E-2</v>
      </c>
      <c r="Z822" s="122">
        <v>2.11965559326E-2</v>
      </c>
      <c r="AA822" s="122">
        <v>1.9315148902499999E-2</v>
      </c>
      <c r="AB822" s="122">
        <v>1.7610631941200001E-2</v>
      </c>
      <c r="AC822" s="122">
        <v>2.13353859053E-2</v>
      </c>
      <c r="AD822" s="122">
        <v>2.4424842674999999E-2</v>
      </c>
      <c r="AE822" s="122">
        <v>2.3412973839400001E-2</v>
      </c>
      <c r="AF822" s="122">
        <v>2.0654821677300001E-2</v>
      </c>
      <c r="AG822" s="122">
        <v>1.8761666311599999E-2</v>
      </c>
      <c r="AH822" s="122">
        <v>1.3901622950400001E-2</v>
      </c>
      <c r="AI822" s="122">
        <v>1.5834688256900001E-2</v>
      </c>
      <c r="AJ822" s="122">
        <v>1.6101340146600002E-2</v>
      </c>
      <c r="AK822" s="122">
        <v>1.5298677626900001E-2</v>
      </c>
      <c r="AL822" s="122">
        <v>0</v>
      </c>
    </row>
    <row r="823" spans="1:38" hidden="1" x14ac:dyDescent="0.25">
      <c r="A823" s="122" t="s">
        <v>1965</v>
      </c>
      <c r="B823" s="122">
        <v>1</v>
      </c>
      <c r="C823" s="122" t="s">
        <v>2151</v>
      </c>
      <c r="D823" s="122" t="s">
        <v>2140</v>
      </c>
      <c r="E823" s="122">
        <v>16</v>
      </c>
      <c r="F823" s="122">
        <v>2.5564629400999998E-3</v>
      </c>
      <c r="G823" s="122">
        <v>2.2891494657000001E-3</v>
      </c>
      <c r="H823" s="122">
        <v>2.2545377481E-3</v>
      </c>
      <c r="I823" s="122">
        <v>2.087961148E-3</v>
      </c>
      <c r="J823" s="122">
        <v>2.1899241280000001E-3</v>
      </c>
      <c r="K823" s="122">
        <v>2.9310549513999998E-3</v>
      </c>
      <c r="L823" s="122">
        <v>3.1448686970000001E-3</v>
      </c>
      <c r="M823" s="122">
        <v>3.0115453469999999E-3</v>
      </c>
      <c r="N823" s="122">
        <v>3.0424403818999999E-3</v>
      </c>
      <c r="O823" s="122">
        <v>3.3114737641999998E-3</v>
      </c>
      <c r="P823" s="122">
        <v>2.1862435167000001E-3</v>
      </c>
      <c r="Q823" s="122">
        <v>2.2443899714000002E-3</v>
      </c>
      <c r="R823" s="122">
        <v>2.3349529830999998E-3</v>
      </c>
      <c r="S823" s="122">
        <v>1.7945164469E-3</v>
      </c>
      <c r="T823" s="122">
        <v>2.4435124979999999E-3</v>
      </c>
      <c r="U823" s="122">
        <v>2.6990094510999998E-3</v>
      </c>
      <c r="V823" s="122">
        <v>3.0657285890999999E-3</v>
      </c>
      <c r="W823" s="122">
        <v>2.7905780616999999E-3</v>
      </c>
      <c r="X823" s="122">
        <v>2.3565595332999999E-3</v>
      </c>
      <c r="Y823" s="122">
        <v>3.0168478122E-3</v>
      </c>
      <c r="Z823" s="122">
        <v>3.6696702135000001E-3</v>
      </c>
      <c r="AA823" s="122">
        <v>3.3348971291000001E-3</v>
      </c>
      <c r="AB823" s="122">
        <v>3.0417906742999999E-3</v>
      </c>
      <c r="AC823" s="122">
        <v>3.678719107E-3</v>
      </c>
      <c r="AD823" s="122">
        <v>4.2113318790999998E-3</v>
      </c>
      <c r="AE823" s="122">
        <v>4.0297506243000001E-3</v>
      </c>
      <c r="AF823" s="122">
        <v>3.5567660753999999E-3</v>
      </c>
      <c r="AG823" s="122">
        <v>3.2197525059999999E-3</v>
      </c>
      <c r="AH823" s="122">
        <v>2.3807343083999998E-3</v>
      </c>
      <c r="AI823" s="122">
        <v>2.7066439999999998E-3</v>
      </c>
      <c r="AJ823" s="122">
        <v>2.6636961286000001E-3</v>
      </c>
      <c r="AK823" s="122">
        <v>2.5089006620000001E-3</v>
      </c>
      <c r="AL823" s="122">
        <v>0</v>
      </c>
    </row>
    <row r="824" spans="1:38" hidden="1" x14ac:dyDescent="0.25">
      <c r="A824" s="122" t="s">
        <v>1965</v>
      </c>
      <c r="B824" s="122">
        <v>1</v>
      </c>
      <c r="C824" s="122" t="s">
        <v>2151</v>
      </c>
      <c r="D824" s="122" t="s">
        <v>2124</v>
      </c>
      <c r="E824" s="122">
        <v>16</v>
      </c>
      <c r="F824" s="122">
        <v>0.1528739412024</v>
      </c>
      <c r="G824" s="122">
        <v>0.13762847451490001</v>
      </c>
      <c r="H824" s="122">
        <v>0.1367990129653</v>
      </c>
      <c r="I824" s="122">
        <v>0.12752964521749999</v>
      </c>
      <c r="J824" s="122">
        <v>0.1345391656106</v>
      </c>
      <c r="K824" s="122">
        <v>0.1813441887925</v>
      </c>
      <c r="L824" s="122">
        <v>0.19640726923999999</v>
      </c>
      <c r="M824" s="122">
        <v>0.18980217510540001</v>
      </c>
      <c r="N824" s="122">
        <v>0.19344215885140001</v>
      </c>
      <c r="O824" s="122">
        <v>0.21345401472930001</v>
      </c>
      <c r="P824" s="122">
        <v>0.1429930077446</v>
      </c>
      <c r="Q824" s="122">
        <v>0.14883537834480001</v>
      </c>
      <c r="R824" s="122">
        <v>0.15680271543320001</v>
      </c>
      <c r="S824" s="122">
        <v>0.12183919072960001</v>
      </c>
      <c r="T824" s="122">
        <v>0.16840909540490001</v>
      </c>
      <c r="U824" s="122">
        <v>0.1885671950734</v>
      </c>
      <c r="V824" s="122">
        <v>0.21708752611750001</v>
      </c>
      <c r="W824" s="122">
        <v>0.1996526630406</v>
      </c>
      <c r="X824" s="122">
        <v>0.17030083560949999</v>
      </c>
      <c r="Y824" s="122">
        <v>0.220576230564</v>
      </c>
      <c r="Z824" s="122">
        <v>0.27174477395149998</v>
      </c>
      <c r="AA824" s="122">
        <v>0.24952252183529999</v>
      </c>
      <c r="AB824" s="122">
        <v>0.23019676217330001</v>
      </c>
      <c r="AC824" s="122">
        <v>0.28110618751560001</v>
      </c>
      <c r="AD824" s="122">
        <v>0.32460498922879999</v>
      </c>
      <c r="AE824" s="122">
        <v>0.31303981439329998</v>
      </c>
      <c r="AF824" s="122">
        <v>0.27846660507780002</v>
      </c>
      <c r="AG824" s="122">
        <v>0.25423475634589998</v>
      </c>
      <c r="AH824" s="122">
        <v>0.18936495210000001</v>
      </c>
      <c r="AI824" s="122">
        <v>0.21711822300870001</v>
      </c>
      <c r="AJ824" s="122">
        <v>0.21632460424450001</v>
      </c>
      <c r="AK824" s="122">
        <v>0.20480407065090001</v>
      </c>
      <c r="AL824" s="122">
        <v>0</v>
      </c>
    </row>
    <row r="825" spans="1:38" hidden="1" x14ac:dyDescent="0.25">
      <c r="A825" s="122" t="s">
        <v>1965</v>
      </c>
      <c r="B825" s="122">
        <v>1</v>
      </c>
      <c r="C825" s="122" t="s">
        <v>2151</v>
      </c>
      <c r="D825" s="122" t="s">
        <v>2125</v>
      </c>
      <c r="E825" s="122">
        <v>16</v>
      </c>
      <c r="F825" s="122">
        <v>0.12056642962859999</v>
      </c>
      <c r="G825" s="122">
        <v>0.1097675202434</v>
      </c>
      <c r="H825" s="122">
        <v>0.1100643395698</v>
      </c>
      <c r="I825" s="122">
        <v>0.10341737509189999</v>
      </c>
      <c r="J825" s="122">
        <v>0.1096851857609</v>
      </c>
      <c r="K825" s="122">
        <v>0.14900286897699999</v>
      </c>
      <c r="L825" s="122">
        <v>0.1620439600312</v>
      </c>
      <c r="M825" s="122">
        <v>0.15771715647000001</v>
      </c>
      <c r="N825" s="122">
        <v>0.16172870463130001</v>
      </c>
      <c r="O825" s="122">
        <v>0.17815539186779999</v>
      </c>
      <c r="P825" s="122">
        <v>0.1189394390807</v>
      </c>
      <c r="Q825" s="122">
        <v>0.1237624890963</v>
      </c>
      <c r="R825" s="122">
        <v>0.13023758722699999</v>
      </c>
      <c r="S825" s="122">
        <v>0.1009532718401</v>
      </c>
      <c r="T825" s="122">
        <v>0.1391919705544</v>
      </c>
      <c r="U825" s="122">
        <v>0.15572206701229999</v>
      </c>
      <c r="V825" s="122">
        <v>0.18022681400179999</v>
      </c>
      <c r="W825" s="122">
        <v>0.1664395628975</v>
      </c>
      <c r="X825" s="122">
        <v>0.1426634318526</v>
      </c>
      <c r="Y825" s="122">
        <v>0.18555228166009999</v>
      </c>
      <c r="Z825" s="122">
        <v>0.2283619819304</v>
      </c>
      <c r="AA825" s="122">
        <v>0.21025893541140001</v>
      </c>
      <c r="AB825" s="122">
        <v>0.19395953435739999</v>
      </c>
      <c r="AC825" s="122">
        <v>0.23719591947980001</v>
      </c>
      <c r="AD825" s="122">
        <v>0.27550105938449998</v>
      </c>
      <c r="AE825" s="122">
        <v>0.26814448959050002</v>
      </c>
      <c r="AF825" s="122">
        <v>0.24149199781149999</v>
      </c>
      <c r="AG825" s="122">
        <v>0.22293009802899999</v>
      </c>
      <c r="AH825" s="122">
        <v>0.1674684753132</v>
      </c>
      <c r="AI825" s="122">
        <v>0.19320001477509999</v>
      </c>
      <c r="AJ825" s="122">
        <v>0.1934377431781</v>
      </c>
      <c r="AK825" s="122">
        <v>0.18339104072779999</v>
      </c>
      <c r="AL825" s="122">
        <v>0</v>
      </c>
    </row>
    <row r="826" spans="1:38" hidden="1" x14ac:dyDescent="0.25">
      <c r="A826" s="122" t="s">
        <v>1965</v>
      </c>
      <c r="B826" s="122">
        <v>1</v>
      </c>
      <c r="C826" s="122" t="s">
        <v>2151</v>
      </c>
      <c r="D826" s="122" t="s">
        <v>2126</v>
      </c>
      <c r="E826" s="122">
        <v>16</v>
      </c>
      <c r="F826" s="122">
        <v>4.4078975505199999E-2</v>
      </c>
      <c r="G826" s="122">
        <v>3.9287197077399999E-2</v>
      </c>
      <c r="H826" s="122">
        <v>3.8526486769400001E-2</v>
      </c>
      <c r="I826" s="122">
        <v>3.5607262446400001E-2</v>
      </c>
      <c r="J826" s="122">
        <v>3.7147392524300001E-2</v>
      </c>
      <c r="K826" s="122">
        <v>4.9577667133199999E-2</v>
      </c>
      <c r="L826" s="122">
        <v>5.3031979460600003E-2</v>
      </c>
      <c r="M826" s="122">
        <v>5.0558259188900001E-2</v>
      </c>
      <c r="N826" s="122">
        <v>5.08940005648E-2</v>
      </c>
      <c r="O826" s="122">
        <v>5.5246593932200001E-2</v>
      </c>
      <c r="P826" s="122">
        <v>3.6363358055400002E-2</v>
      </c>
      <c r="Q826" s="122">
        <v>3.7247933101400003E-2</v>
      </c>
      <c r="R826" s="122">
        <v>3.88498355441E-2</v>
      </c>
      <c r="S826" s="122">
        <v>2.9972749495900002E-2</v>
      </c>
      <c r="T826" s="122">
        <v>4.0920555333700002E-2</v>
      </c>
      <c r="U826" s="122">
        <v>4.5305571203499997E-2</v>
      </c>
      <c r="V826" s="122">
        <v>5.1711117357E-2</v>
      </c>
      <c r="W826" s="122">
        <v>4.7242080499900002E-2</v>
      </c>
      <c r="X826" s="122">
        <v>4.0008488008500001E-2</v>
      </c>
      <c r="Y826" s="122">
        <v>5.1422973009900001E-2</v>
      </c>
      <c r="Z826" s="122">
        <v>6.2797429222500006E-2</v>
      </c>
      <c r="AA826" s="122">
        <v>5.7176009042000001E-2</v>
      </c>
      <c r="AB826" s="122">
        <v>5.2223554558500002E-2</v>
      </c>
      <c r="AC826" s="122">
        <v>6.3153529499399993E-2</v>
      </c>
      <c r="AD826" s="122">
        <v>7.2239671347400003E-2</v>
      </c>
      <c r="AE826" s="122">
        <v>6.8963237873000002E-2</v>
      </c>
      <c r="AF826" s="122">
        <v>6.0619281254999997E-2</v>
      </c>
      <c r="AG826" s="122">
        <v>5.4582909805600002E-2</v>
      </c>
      <c r="AH826" s="122">
        <v>4.0181813874499997E-2</v>
      </c>
      <c r="AI826" s="122">
        <v>4.5553420651900003E-2</v>
      </c>
      <c r="AJ826" s="122">
        <v>4.4853495189299999E-2</v>
      </c>
      <c r="AK826" s="122">
        <v>4.2252451264999998E-2</v>
      </c>
      <c r="AL826" s="122">
        <v>0</v>
      </c>
    </row>
    <row r="827" spans="1:38" hidden="1" x14ac:dyDescent="0.25">
      <c r="A827" s="122" t="s">
        <v>1965</v>
      </c>
      <c r="B827" s="122">
        <v>1</v>
      </c>
      <c r="C827" s="122" t="s">
        <v>2151</v>
      </c>
      <c r="D827" s="122" t="s">
        <v>2127</v>
      </c>
      <c r="E827" s="122">
        <v>16</v>
      </c>
      <c r="F827" s="122">
        <v>0.1206037820251</v>
      </c>
      <c r="G827" s="122">
        <v>0.1084290469696</v>
      </c>
      <c r="H827" s="122">
        <v>0.1071775152262</v>
      </c>
      <c r="I827" s="122">
        <v>9.9617657246300007E-2</v>
      </c>
      <c r="J827" s="122">
        <v>0.10475749936919999</v>
      </c>
      <c r="K827" s="122">
        <v>0.14095085449770001</v>
      </c>
      <c r="L827" s="122">
        <v>0.1521589273973</v>
      </c>
      <c r="M827" s="122">
        <v>0.14636284925580001</v>
      </c>
      <c r="N827" s="122">
        <v>0.14850098328469999</v>
      </c>
      <c r="O827" s="122">
        <v>0.16260723903579999</v>
      </c>
      <c r="P827" s="122">
        <v>0.10814298772769999</v>
      </c>
      <c r="Q827" s="122">
        <v>0.111793256976</v>
      </c>
      <c r="R827" s="122">
        <v>0.1171718222033</v>
      </c>
      <c r="S827" s="122">
        <v>9.0618127267699994E-2</v>
      </c>
      <c r="T827" s="122">
        <v>0.1242194922397</v>
      </c>
      <c r="U827" s="122">
        <v>0.13802434650580001</v>
      </c>
      <c r="V827" s="122">
        <v>0.15779029421660001</v>
      </c>
      <c r="W827" s="122">
        <v>0.1445240834048</v>
      </c>
      <c r="X827" s="122">
        <v>0.1226357085611</v>
      </c>
      <c r="Y827" s="122">
        <v>0.15777376014870001</v>
      </c>
      <c r="Z827" s="122">
        <v>0.19271849346940001</v>
      </c>
      <c r="AA827" s="122">
        <v>0.17571695848900001</v>
      </c>
      <c r="AB827" s="122">
        <v>0.16084549241669999</v>
      </c>
      <c r="AC827" s="122">
        <v>0.1953752221892</v>
      </c>
      <c r="AD827" s="122">
        <v>0.22458454937710001</v>
      </c>
      <c r="AE827" s="122">
        <v>0.21560419151099999</v>
      </c>
      <c r="AF827" s="122">
        <v>0.1910499714999</v>
      </c>
      <c r="AG827" s="122">
        <v>0.1738658249908</v>
      </c>
      <c r="AH827" s="122">
        <v>0.12925528781490001</v>
      </c>
      <c r="AI827" s="122">
        <v>0.147794272156</v>
      </c>
      <c r="AJ827" s="122">
        <v>0.14766542444139999</v>
      </c>
      <c r="AK827" s="122">
        <v>0.13972086034110001</v>
      </c>
      <c r="AL827" s="122">
        <v>0</v>
      </c>
    </row>
    <row r="828" spans="1:38" hidden="1" x14ac:dyDescent="0.25">
      <c r="A828" s="122" t="s">
        <v>1965</v>
      </c>
      <c r="B828" s="122">
        <v>1</v>
      </c>
      <c r="C828" s="122" t="s">
        <v>2151</v>
      </c>
      <c r="D828" s="122" t="s">
        <v>2128</v>
      </c>
      <c r="E828" s="122">
        <v>16</v>
      </c>
      <c r="F828" s="122">
        <v>1.11562928284E-2</v>
      </c>
      <c r="G828" s="122">
        <v>1.0030959607500001E-2</v>
      </c>
      <c r="H828" s="122">
        <v>9.9438141320999998E-3</v>
      </c>
      <c r="I828" s="122">
        <v>9.2680923630000002E-3</v>
      </c>
      <c r="J828" s="122">
        <v>9.8006236601000003E-3</v>
      </c>
      <c r="K828" s="122">
        <v>1.31891763921E-2</v>
      </c>
      <c r="L828" s="122">
        <v>1.42025173892E-2</v>
      </c>
      <c r="M828" s="122">
        <v>1.3603217897099999E-2</v>
      </c>
      <c r="N828" s="122">
        <v>1.3757430071899999E-2</v>
      </c>
      <c r="O828" s="122">
        <v>1.4995686587699999E-2</v>
      </c>
      <c r="P828" s="122">
        <v>9.9469833980000005E-3</v>
      </c>
      <c r="Q828" s="122">
        <v>1.02276687037E-2</v>
      </c>
      <c r="R828" s="122">
        <v>1.07596253376E-2</v>
      </c>
      <c r="S828" s="122">
        <v>8.3263876202000001E-3</v>
      </c>
      <c r="T828" s="122">
        <v>1.1469095143200001E-2</v>
      </c>
      <c r="U828" s="122">
        <v>1.27955391032E-2</v>
      </c>
      <c r="V828" s="122">
        <v>1.47861027093E-2</v>
      </c>
      <c r="W828" s="122">
        <v>1.37775019735E-2</v>
      </c>
      <c r="X828" s="122">
        <v>1.1871018913999999E-2</v>
      </c>
      <c r="Y828" s="122">
        <v>1.55804699504E-2</v>
      </c>
      <c r="Z828" s="122">
        <v>1.91186780294E-2</v>
      </c>
      <c r="AA828" s="122">
        <v>1.7476443869800001E-2</v>
      </c>
      <c r="AB828" s="122">
        <v>1.6213136789699999E-2</v>
      </c>
      <c r="AC828" s="122">
        <v>1.9837796078499999E-2</v>
      </c>
      <c r="AD828" s="122">
        <v>2.2764465687799999E-2</v>
      </c>
      <c r="AE828" s="122">
        <v>2.1938144671200002E-2</v>
      </c>
      <c r="AF828" s="122">
        <v>1.9360583059899999E-2</v>
      </c>
      <c r="AG828" s="122">
        <v>1.74069698731E-2</v>
      </c>
      <c r="AH828" s="122">
        <v>1.28837461724E-2</v>
      </c>
      <c r="AI828" s="122">
        <v>1.47199982259E-2</v>
      </c>
      <c r="AJ828" s="122">
        <v>1.4466684289299999E-2</v>
      </c>
      <c r="AK828" s="122">
        <v>1.3716437422100001E-2</v>
      </c>
      <c r="AL828" s="122">
        <v>0</v>
      </c>
    </row>
    <row r="829" spans="1:38" hidden="1" x14ac:dyDescent="0.25">
      <c r="A829" s="122" t="s">
        <v>1986</v>
      </c>
      <c r="B829" s="122">
        <v>1</v>
      </c>
      <c r="C829" s="122" t="s">
        <v>2152</v>
      </c>
      <c r="D829" s="122" t="s">
        <v>2080</v>
      </c>
      <c r="E829" s="122">
        <v>17</v>
      </c>
      <c r="F829" s="122">
        <v>4.0001028153000004E-3</v>
      </c>
      <c r="G829" s="122">
        <v>3.8722794158000001E-3</v>
      </c>
      <c r="H829" s="122">
        <v>3.7926871693000001E-3</v>
      </c>
      <c r="I829" s="122">
        <v>4.1211164534999999E-3</v>
      </c>
      <c r="J829" s="122">
        <v>4.0899150262E-3</v>
      </c>
      <c r="K829" s="122">
        <v>3.8629429374999998E-3</v>
      </c>
      <c r="L829" s="122">
        <v>3.4095376333999998E-3</v>
      </c>
      <c r="M829" s="122">
        <v>3.4095376333999998E-3</v>
      </c>
      <c r="N829" s="122">
        <v>3.4458058E-3</v>
      </c>
      <c r="O829" s="122">
        <v>3.4498160815E-3</v>
      </c>
      <c r="P829" s="122">
        <v>3.4543466085999999E-3</v>
      </c>
      <c r="Q829" s="122">
        <v>3.6437545738000001E-3</v>
      </c>
      <c r="R829" s="122">
        <v>3.5964800870999999E-3</v>
      </c>
      <c r="S829" s="122">
        <v>3.5964800870999999E-3</v>
      </c>
      <c r="T829" s="122">
        <v>3.5964800870999999E-3</v>
      </c>
      <c r="U829" s="122">
        <v>3.5964800870999999E-3</v>
      </c>
      <c r="V829" s="122">
        <v>3.5964800870999999E-3</v>
      </c>
      <c r="W829" s="122">
        <v>3.5964800870999999E-3</v>
      </c>
      <c r="X829" s="122">
        <v>3.5074582237000001E-3</v>
      </c>
      <c r="Y829" s="122">
        <v>3.4111835253999999E-3</v>
      </c>
      <c r="Z829" s="122">
        <v>3.5891766911999999E-3</v>
      </c>
      <c r="AA829" s="122">
        <v>3.7633205720999999E-3</v>
      </c>
      <c r="AB829" s="122">
        <v>3.8867637969000001E-3</v>
      </c>
      <c r="AC829" s="122">
        <v>3.8589273338000001E-3</v>
      </c>
      <c r="AD829" s="122">
        <v>3.7928880824999998E-3</v>
      </c>
      <c r="AE829" s="122">
        <v>3.7603095346E-3</v>
      </c>
      <c r="AF829" s="122">
        <v>3.8070611146000001E-3</v>
      </c>
      <c r="AG829" s="122">
        <v>3.8457860435E-3</v>
      </c>
      <c r="AH829" s="122">
        <v>3.7903025677999999E-3</v>
      </c>
      <c r="AI829" s="122">
        <v>3.7779506507999998E-3</v>
      </c>
      <c r="AJ829" s="122">
        <v>3.7655987339E-3</v>
      </c>
      <c r="AK829" s="122">
        <v>3.7532468168999999E-3</v>
      </c>
      <c r="AL829" s="122">
        <v>0</v>
      </c>
    </row>
    <row r="830" spans="1:38" hidden="1" x14ac:dyDescent="0.25">
      <c r="A830" s="122" t="s">
        <v>1986</v>
      </c>
      <c r="B830" s="122">
        <v>1</v>
      </c>
      <c r="C830" s="122" t="s">
        <v>2152</v>
      </c>
      <c r="D830" s="122" t="s">
        <v>2081</v>
      </c>
      <c r="E830" s="122">
        <v>17</v>
      </c>
      <c r="F830" s="122">
        <v>5.7451354441E-3</v>
      </c>
      <c r="G830" s="122">
        <v>3.5141628716E-3</v>
      </c>
      <c r="H830" s="122">
        <v>4.0857211285000002E-3</v>
      </c>
      <c r="I830" s="122">
        <v>4.5544317639E-3</v>
      </c>
      <c r="J830" s="122">
        <v>4.2264122895000001E-3</v>
      </c>
      <c r="K830" s="122">
        <v>8.3297592306999999E-3</v>
      </c>
      <c r="L830" s="122">
        <v>1.28878273912E-2</v>
      </c>
      <c r="M830" s="122">
        <v>1.0701287247899999E-2</v>
      </c>
      <c r="N830" s="122">
        <v>9.4366474945999992E-3</v>
      </c>
      <c r="O830" s="122">
        <v>1.01527328918E-2</v>
      </c>
      <c r="P830" s="122">
        <v>9.9926076991000007E-3</v>
      </c>
      <c r="Q830" s="122">
        <v>9.8437070368000007E-3</v>
      </c>
      <c r="R830" s="122">
        <v>8.7732319695000005E-3</v>
      </c>
      <c r="S830" s="122">
        <v>8.3718286007999996E-3</v>
      </c>
      <c r="T830" s="122">
        <v>9.1353441592000005E-3</v>
      </c>
      <c r="U830" s="122">
        <v>9.9504811151999994E-3</v>
      </c>
      <c r="V830" s="122">
        <v>9.2241691010000008E-3</v>
      </c>
      <c r="W830" s="122">
        <v>9.5855561401999995E-3</v>
      </c>
      <c r="X830" s="122">
        <v>7.8763406211000003E-3</v>
      </c>
      <c r="Y830" s="122">
        <v>5.6970333545000003E-3</v>
      </c>
      <c r="Z830" s="122">
        <v>6.0745373613E-3</v>
      </c>
      <c r="AA830" s="122">
        <v>6.1676706281000001E-3</v>
      </c>
      <c r="AB830" s="122">
        <v>6.3353972602999999E-3</v>
      </c>
      <c r="AC830" s="122">
        <v>6.9165008920999997E-3</v>
      </c>
      <c r="AD830" s="122">
        <v>6.7100804984000003E-3</v>
      </c>
      <c r="AE830" s="122">
        <v>6.8523723123999998E-3</v>
      </c>
      <c r="AF830" s="122">
        <v>7.3091412500999996E-3</v>
      </c>
      <c r="AG830" s="122">
        <v>7.6019657034000002E-3</v>
      </c>
      <c r="AH830" s="122">
        <v>7.5578396222000001E-3</v>
      </c>
      <c r="AI830" s="122">
        <v>7.7030373695000003E-3</v>
      </c>
      <c r="AJ830" s="122">
        <v>7.8482351169000004E-3</v>
      </c>
      <c r="AK830" s="122">
        <v>7.9934328641999997E-3</v>
      </c>
      <c r="AL830" s="122">
        <v>0</v>
      </c>
    </row>
    <row r="831" spans="1:38" hidden="1" x14ac:dyDescent="0.25">
      <c r="A831" s="122" t="s">
        <v>1986</v>
      </c>
      <c r="B831" s="122">
        <v>1</v>
      </c>
      <c r="C831" s="122" t="s">
        <v>2152</v>
      </c>
      <c r="D831" s="122" t="s">
        <v>2082</v>
      </c>
      <c r="E831" s="122">
        <v>17</v>
      </c>
      <c r="F831" s="122">
        <v>0.2299074444344</v>
      </c>
      <c r="G831" s="122">
        <v>0.2243733197859</v>
      </c>
      <c r="H831" s="122">
        <v>0.24298983301579999</v>
      </c>
      <c r="I831" s="122">
        <v>0.25453311040549997</v>
      </c>
      <c r="J831" s="122">
        <v>0.27037098152349998</v>
      </c>
      <c r="K831" s="122">
        <v>0.2621151463909</v>
      </c>
      <c r="L831" s="122">
        <v>0.25592418712390003</v>
      </c>
      <c r="M831" s="122">
        <v>0.2569882156703</v>
      </c>
      <c r="N831" s="122">
        <v>0.29282705591340003</v>
      </c>
      <c r="O831" s="122">
        <v>0.2677472887599</v>
      </c>
      <c r="P831" s="122">
        <v>0.2903095158608</v>
      </c>
      <c r="Q831" s="122">
        <v>0.29246739859080001</v>
      </c>
      <c r="R831" s="122">
        <v>0.27123917421150001</v>
      </c>
      <c r="S831" s="122">
        <v>0.27288327122080003</v>
      </c>
      <c r="T831" s="122">
        <v>0.26518448335299999</v>
      </c>
      <c r="U831" s="122">
        <v>0.2410567934924</v>
      </c>
      <c r="V831" s="122">
        <v>0.26685778995429998</v>
      </c>
      <c r="W831" s="122">
        <v>0.27544467555719998</v>
      </c>
      <c r="X831" s="122">
        <v>0.2427914504823</v>
      </c>
      <c r="Y831" s="122">
        <v>0.24805523771509999</v>
      </c>
      <c r="Z831" s="122">
        <v>0.25459910574860001</v>
      </c>
      <c r="AA831" s="122">
        <v>0.23296558746859999</v>
      </c>
      <c r="AB831" s="122">
        <v>0.24636379703049999</v>
      </c>
      <c r="AC831" s="122">
        <v>0.22178267259369999</v>
      </c>
      <c r="AD831" s="122">
        <v>0.23869124231149999</v>
      </c>
      <c r="AE831" s="122">
        <v>0.25232525749189999</v>
      </c>
      <c r="AF831" s="122">
        <v>0.24123163724329999</v>
      </c>
      <c r="AG831" s="122">
        <v>0.16037508396219999</v>
      </c>
      <c r="AH831" s="122">
        <v>0.19525994821500001</v>
      </c>
      <c r="AI831" s="122">
        <v>0.19295212308160001</v>
      </c>
      <c r="AJ831" s="122">
        <v>0.19064429794830001</v>
      </c>
      <c r="AK831" s="122">
        <v>0.18833647281490001</v>
      </c>
      <c r="AL831" s="122">
        <v>0</v>
      </c>
    </row>
    <row r="832" spans="1:38" hidden="1" x14ac:dyDescent="0.25">
      <c r="A832" s="122" t="s">
        <v>1986</v>
      </c>
      <c r="B832" s="122">
        <v>1</v>
      </c>
      <c r="C832" s="122" t="s">
        <v>2152</v>
      </c>
      <c r="D832" s="122" t="s">
        <v>2135</v>
      </c>
      <c r="E832" s="122">
        <v>17</v>
      </c>
      <c r="F832" s="122">
        <v>0</v>
      </c>
      <c r="G832" s="122">
        <v>0</v>
      </c>
      <c r="H832" s="122">
        <v>0</v>
      </c>
      <c r="I832" s="122">
        <v>0</v>
      </c>
      <c r="J832" s="122">
        <v>0</v>
      </c>
      <c r="K832" s="122">
        <v>0</v>
      </c>
      <c r="L832" s="122">
        <v>0</v>
      </c>
      <c r="M832" s="122">
        <v>0</v>
      </c>
      <c r="N832" s="122">
        <v>0</v>
      </c>
      <c r="O832" s="122">
        <v>0</v>
      </c>
      <c r="P832" s="122">
        <v>0</v>
      </c>
      <c r="Q832" s="122">
        <v>0</v>
      </c>
      <c r="R832" s="122">
        <v>0</v>
      </c>
      <c r="S832" s="122">
        <v>0</v>
      </c>
      <c r="T832" s="122">
        <v>0</v>
      </c>
      <c r="U832" s="122">
        <v>0</v>
      </c>
      <c r="V832" s="122">
        <v>0</v>
      </c>
      <c r="W832" s="122">
        <v>0</v>
      </c>
      <c r="X832" s="122">
        <v>0</v>
      </c>
      <c r="Y832" s="122">
        <v>0</v>
      </c>
      <c r="Z832" s="122">
        <v>0</v>
      </c>
      <c r="AA832" s="122">
        <v>0</v>
      </c>
      <c r="AB832" s="122">
        <v>0</v>
      </c>
      <c r="AC832" s="122">
        <v>0</v>
      </c>
      <c r="AD832" s="122">
        <v>0</v>
      </c>
      <c r="AE832" s="122">
        <v>0</v>
      </c>
      <c r="AF832" s="122">
        <v>0</v>
      </c>
      <c r="AG832" s="122">
        <v>0</v>
      </c>
      <c r="AH832" s="122">
        <v>0</v>
      </c>
      <c r="AI832" s="122">
        <v>0</v>
      </c>
      <c r="AJ832" s="122">
        <v>0</v>
      </c>
      <c r="AK832" s="122">
        <v>0</v>
      </c>
      <c r="AL832" s="122">
        <v>0</v>
      </c>
    </row>
    <row r="833" spans="1:38" hidden="1" x14ac:dyDescent="0.25">
      <c r="A833" s="122" t="s">
        <v>1986</v>
      </c>
      <c r="B833" s="122">
        <v>1</v>
      </c>
      <c r="C833" s="122" t="s">
        <v>2152</v>
      </c>
      <c r="D833" s="122" t="s">
        <v>2083</v>
      </c>
      <c r="E833" s="122">
        <v>17</v>
      </c>
      <c r="F833" s="122">
        <v>1.32634060903E-2</v>
      </c>
      <c r="G833" s="122">
        <v>1.19171942302E-2</v>
      </c>
      <c r="H833" s="122">
        <v>1.30816727449E-2</v>
      </c>
      <c r="I833" s="122">
        <v>1.40833968974E-2</v>
      </c>
      <c r="J833" s="122">
        <v>1.63089261846E-2</v>
      </c>
      <c r="K833" s="122">
        <v>1.7834267501299999E-2</v>
      </c>
      <c r="L833" s="122">
        <v>1.7748227403299999E-2</v>
      </c>
      <c r="M833" s="122">
        <v>1.5979207596200001E-2</v>
      </c>
      <c r="N833" s="122">
        <v>1.24647054341E-2</v>
      </c>
      <c r="O833" s="122">
        <v>9.2571601197000003E-3</v>
      </c>
      <c r="P833" s="122">
        <v>9.8814507846999994E-3</v>
      </c>
      <c r="Q833" s="122">
        <v>9.1624395052999994E-3</v>
      </c>
      <c r="R833" s="122">
        <v>9.4635006803999999E-3</v>
      </c>
      <c r="S833" s="122">
        <v>1.1502671625999999E-2</v>
      </c>
      <c r="T833" s="122">
        <v>1.1381163022799999E-2</v>
      </c>
      <c r="U833" s="122">
        <v>1.0704638906500001E-2</v>
      </c>
      <c r="V833" s="122">
        <v>9.8238352535999999E-3</v>
      </c>
      <c r="W833" s="122">
        <v>1.1134984426500001E-2</v>
      </c>
      <c r="X833" s="122">
        <v>1.1439575554100001E-2</v>
      </c>
      <c r="Y833" s="122">
        <v>1.19438970637E-2</v>
      </c>
      <c r="Z833" s="122">
        <v>1.02548566936E-2</v>
      </c>
      <c r="AA833" s="122">
        <v>1.23070218029E-2</v>
      </c>
      <c r="AB833" s="122">
        <v>8.0991214733000007E-3</v>
      </c>
      <c r="AC833" s="122">
        <v>4.4308661284000002E-3</v>
      </c>
      <c r="AD833" s="122">
        <v>5.2628558469000001E-3</v>
      </c>
      <c r="AE833" s="122">
        <v>7.6804608546000002E-3</v>
      </c>
      <c r="AF833" s="122">
        <v>7.0714103238999999E-3</v>
      </c>
      <c r="AG833" s="122">
        <v>6.496987464E-3</v>
      </c>
      <c r="AH833" s="122">
        <v>8.0450861477999996E-3</v>
      </c>
      <c r="AI833" s="122">
        <v>8.7548763745000004E-3</v>
      </c>
      <c r="AJ833" s="122">
        <v>9.4646666011999996E-3</v>
      </c>
      <c r="AK833" s="122">
        <v>1.0174456827800001E-2</v>
      </c>
      <c r="AL833" s="122">
        <v>0</v>
      </c>
    </row>
    <row r="834" spans="1:38" x14ac:dyDescent="0.25">
      <c r="A834" s="122" t="s">
        <v>1986</v>
      </c>
      <c r="B834" s="122">
        <v>1</v>
      </c>
      <c r="C834" s="122" t="s">
        <v>2152</v>
      </c>
      <c r="D834" s="122" t="s">
        <v>2084</v>
      </c>
      <c r="E834" s="122">
        <v>17</v>
      </c>
      <c r="F834" s="122">
        <v>4.2583153164599999E-2</v>
      </c>
      <c r="G834" s="122">
        <v>4.1192580725199997E-2</v>
      </c>
      <c r="H834" s="122">
        <v>5.0818830445399997E-2</v>
      </c>
      <c r="I834" s="122">
        <v>5.5143565151699998E-2</v>
      </c>
      <c r="J834" s="122">
        <v>5.5556328767099997E-2</v>
      </c>
      <c r="K834" s="122">
        <v>6.8043779975200003E-2</v>
      </c>
      <c r="L834" s="122">
        <v>5.0318040218899997E-2</v>
      </c>
      <c r="M834" s="122">
        <v>4.9721264023700001E-2</v>
      </c>
      <c r="N834" s="122">
        <v>7.18804631528E-2</v>
      </c>
      <c r="O834" s="122">
        <v>7.5153170885099999E-2</v>
      </c>
      <c r="P834" s="122">
        <v>8.8426292660800002E-2</v>
      </c>
      <c r="Q834" s="122">
        <v>0.10057832785989999</v>
      </c>
      <c r="R834" s="122">
        <v>0.1206915822069</v>
      </c>
      <c r="S834" s="122">
        <v>0.13215981118270001</v>
      </c>
      <c r="T834" s="122">
        <v>0.12091144382959999</v>
      </c>
      <c r="U834" s="122">
        <v>9.2768963198199994E-2</v>
      </c>
      <c r="V834" s="122">
        <v>9.5820184704699995E-2</v>
      </c>
      <c r="W834" s="122">
        <v>0.12106267428710001</v>
      </c>
      <c r="X834" s="122">
        <v>0.1019607054341</v>
      </c>
      <c r="Y834" s="122">
        <v>7.5798610662600005E-2</v>
      </c>
      <c r="Z834" s="122">
        <v>9.1293729111899993E-2</v>
      </c>
      <c r="AA834" s="122">
        <v>8.6248743052400004E-2</v>
      </c>
      <c r="AB834" s="122">
        <v>7.2981153708900001E-2</v>
      </c>
      <c r="AC834" s="122">
        <v>9.4641298980899999E-2</v>
      </c>
      <c r="AD834" s="122">
        <v>8.9773847047099994E-2</v>
      </c>
      <c r="AE834" s="122">
        <v>8.5754143881E-2</v>
      </c>
      <c r="AF834" s="122">
        <v>7.3274544255900007E-2</v>
      </c>
      <c r="AG834" s="122">
        <v>7.17608830171E-2</v>
      </c>
      <c r="AH834" s="122">
        <v>6.4656251149099994E-2</v>
      </c>
      <c r="AI834" s="122">
        <v>5.8091571038900003E-2</v>
      </c>
      <c r="AJ834" s="122">
        <v>5.1526890928699998E-2</v>
      </c>
      <c r="AK834" s="122">
        <v>4.4962210818499999E-2</v>
      </c>
      <c r="AL834" s="122">
        <v>0</v>
      </c>
    </row>
    <row r="835" spans="1:38" hidden="1" x14ac:dyDescent="0.25">
      <c r="A835" s="122" t="s">
        <v>1986</v>
      </c>
      <c r="B835" s="122">
        <v>1</v>
      </c>
      <c r="C835" s="122" t="s">
        <v>2152</v>
      </c>
      <c r="D835" s="122" t="s">
        <v>474</v>
      </c>
      <c r="E835" s="122">
        <v>17</v>
      </c>
      <c r="F835" s="122">
        <v>2.37274147994E-2</v>
      </c>
      <c r="G835" s="122">
        <v>2.0735651637500001E-2</v>
      </c>
      <c r="H835" s="122">
        <v>1.9884263812000001E-2</v>
      </c>
      <c r="I835" s="122">
        <v>2.44389031419E-2</v>
      </c>
      <c r="J835" s="122">
        <v>2.2186168072800001E-2</v>
      </c>
      <c r="K835" s="122">
        <v>2.0419931778999999E-2</v>
      </c>
      <c r="L835" s="122">
        <v>1.9725909582999999E-2</v>
      </c>
      <c r="M835" s="122">
        <v>2.35277469533E-2</v>
      </c>
      <c r="N835" s="122">
        <v>2.60738951888E-2</v>
      </c>
      <c r="O835" s="122">
        <v>2.5439578819999999E-2</v>
      </c>
      <c r="P835" s="122">
        <v>1.7453350630499999E-2</v>
      </c>
      <c r="Q835" s="122">
        <v>7.2681030571999997E-3</v>
      </c>
      <c r="R835" s="122">
        <v>1.9459244488800001E-2</v>
      </c>
      <c r="S835" s="122">
        <v>2.2653686534199999E-2</v>
      </c>
      <c r="T835" s="122">
        <v>2.67766165291E-2</v>
      </c>
      <c r="U835" s="122">
        <v>3.2816391907800002E-2</v>
      </c>
      <c r="V835" s="122">
        <v>3.02194245971E-2</v>
      </c>
      <c r="W835" s="122">
        <v>2.8188189059200001E-2</v>
      </c>
      <c r="X835" s="122">
        <v>3.0498212343899999E-2</v>
      </c>
      <c r="Y835" s="122">
        <v>3.05984560767E-2</v>
      </c>
      <c r="Z835" s="122">
        <v>3.1925695606199997E-2</v>
      </c>
      <c r="AA835" s="122">
        <v>3.5690513048500003E-2</v>
      </c>
      <c r="AB835" s="122">
        <v>4.0527217273000002E-2</v>
      </c>
      <c r="AC835" s="122">
        <v>4.6263307629499997E-2</v>
      </c>
      <c r="AD835" s="122">
        <v>3.9108071245000001E-2</v>
      </c>
      <c r="AE835" s="122">
        <v>3.9341005533899999E-2</v>
      </c>
      <c r="AF835" s="122">
        <v>3.8547780096200003E-2</v>
      </c>
      <c r="AG835" s="122">
        <v>4.10697119931E-2</v>
      </c>
      <c r="AH835" s="122">
        <v>3.5750307569800001E-2</v>
      </c>
      <c r="AI835" s="122">
        <v>3.3542170707800002E-2</v>
      </c>
      <c r="AJ835" s="122">
        <v>3.1334033845799997E-2</v>
      </c>
      <c r="AK835" s="122">
        <v>2.9125896983800002E-2</v>
      </c>
      <c r="AL835" s="122">
        <v>0</v>
      </c>
    </row>
    <row r="836" spans="1:38" hidden="1" x14ac:dyDescent="0.25">
      <c r="A836" s="122" t="s">
        <v>1986</v>
      </c>
      <c r="B836" s="122">
        <v>1</v>
      </c>
      <c r="C836" s="122" t="s">
        <v>2152</v>
      </c>
      <c r="D836" s="122" t="s">
        <v>2085</v>
      </c>
      <c r="E836" s="122">
        <v>17</v>
      </c>
      <c r="F836" s="122">
        <v>9.5800756000000002E-4</v>
      </c>
      <c r="G836" s="122">
        <v>1.0169416674E-3</v>
      </c>
      <c r="H836" s="122">
        <v>1.1512501739E-3</v>
      </c>
      <c r="I836" s="122">
        <v>2.0578292660999998E-3</v>
      </c>
      <c r="J836" s="122">
        <v>2.5081450301E-3</v>
      </c>
      <c r="K836" s="122">
        <v>1.9750703075000001E-3</v>
      </c>
      <c r="L836" s="122">
        <v>1.1230637757E-3</v>
      </c>
      <c r="M836" s="122">
        <v>1.4448429647E-3</v>
      </c>
      <c r="N836" s="122">
        <v>1.9335850494E-3</v>
      </c>
      <c r="O836" s="122">
        <v>1.8564423478E-3</v>
      </c>
      <c r="P836" s="122">
        <v>3.1449814630000001E-3</v>
      </c>
      <c r="Q836" s="122">
        <v>4.1126022558999999E-3</v>
      </c>
      <c r="R836" s="122">
        <v>4.8709126977E-3</v>
      </c>
      <c r="S836" s="122">
        <v>3.8321632948999998E-3</v>
      </c>
      <c r="T836" s="122">
        <v>1.8672211437000001E-3</v>
      </c>
      <c r="U836" s="122">
        <v>6.3372959570000005E-4</v>
      </c>
      <c r="V836" s="122">
        <v>1.2999286341E-3</v>
      </c>
      <c r="W836" s="122">
        <v>1.5577109679999999E-3</v>
      </c>
      <c r="X836" s="122">
        <v>1.3784364813000001E-3</v>
      </c>
      <c r="Y836" s="122">
        <v>7.2496682690000004E-4</v>
      </c>
      <c r="Z836" s="122">
        <v>1.0744347879E-3</v>
      </c>
      <c r="AA836" s="122">
        <v>1.5286982975000001E-3</v>
      </c>
      <c r="AB836" s="122">
        <v>1.5728898969000001E-3</v>
      </c>
      <c r="AC836" s="122">
        <v>1.1448009918999999E-3</v>
      </c>
      <c r="AD836" s="122">
        <v>1.0364994406E-3</v>
      </c>
      <c r="AE836" s="122">
        <v>1.3115722882000001E-3</v>
      </c>
      <c r="AF836" s="122">
        <v>1.4875988993000001E-3</v>
      </c>
      <c r="AG836" s="122">
        <v>7.3233959020000002E-4</v>
      </c>
      <c r="AH836" s="122">
        <v>1.0196000673000001E-3</v>
      </c>
      <c r="AI836" s="122">
        <v>1.0322604834000001E-3</v>
      </c>
      <c r="AJ836" s="122">
        <v>1.0449208995999999E-3</v>
      </c>
      <c r="AK836" s="122">
        <v>1.0575813158E-3</v>
      </c>
      <c r="AL836" s="122">
        <v>0</v>
      </c>
    </row>
    <row r="837" spans="1:38" hidden="1" x14ac:dyDescent="0.25">
      <c r="A837" s="122" t="s">
        <v>1986</v>
      </c>
      <c r="B837" s="122">
        <v>1</v>
      </c>
      <c r="C837" s="122" t="s">
        <v>2152</v>
      </c>
      <c r="D837" s="122" t="s">
        <v>2086</v>
      </c>
      <c r="E837" s="122">
        <v>17</v>
      </c>
      <c r="F837" s="122">
        <v>0</v>
      </c>
      <c r="G837" s="122">
        <v>0</v>
      </c>
      <c r="H837" s="122">
        <v>0</v>
      </c>
      <c r="I837" s="122">
        <v>0</v>
      </c>
      <c r="J837" s="122">
        <v>0</v>
      </c>
      <c r="K837" s="122">
        <v>0</v>
      </c>
      <c r="L837" s="122">
        <v>0</v>
      </c>
      <c r="M837" s="122">
        <v>0</v>
      </c>
      <c r="N837" s="122">
        <v>0</v>
      </c>
      <c r="O837" s="122">
        <v>0</v>
      </c>
      <c r="P837" s="122">
        <v>0</v>
      </c>
      <c r="Q837" s="122">
        <v>0</v>
      </c>
      <c r="R837" s="122">
        <v>0</v>
      </c>
      <c r="S837" s="122">
        <v>0</v>
      </c>
      <c r="T837" s="122">
        <v>0</v>
      </c>
      <c r="U837" s="122">
        <v>0</v>
      </c>
      <c r="V837" s="122">
        <v>0</v>
      </c>
      <c r="W837" s="122">
        <v>0</v>
      </c>
      <c r="X837" s="122">
        <v>0</v>
      </c>
      <c r="Y837" s="122">
        <v>0</v>
      </c>
      <c r="Z837" s="122">
        <v>0</v>
      </c>
      <c r="AA837" s="122">
        <v>0</v>
      </c>
      <c r="AB837" s="122">
        <v>0</v>
      </c>
      <c r="AC837" s="122">
        <v>0</v>
      </c>
      <c r="AD837" s="122">
        <v>0</v>
      </c>
      <c r="AE837" s="122">
        <v>0</v>
      </c>
      <c r="AF837" s="122">
        <v>0</v>
      </c>
      <c r="AG837" s="122">
        <v>0</v>
      </c>
      <c r="AH837" s="122">
        <v>0</v>
      </c>
      <c r="AI837" s="122">
        <v>0</v>
      </c>
      <c r="AJ837" s="122">
        <v>0</v>
      </c>
      <c r="AK837" s="122">
        <v>0</v>
      </c>
      <c r="AL837" s="122">
        <v>0</v>
      </c>
    </row>
    <row r="838" spans="1:38" hidden="1" x14ac:dyDescent="0.25">
      <c r="A838" s="122" t="s">
        <v>1986</v>
      </c>
      <c r="B838" s="122">
        <v>1</v>
      </c>
      <c r="C838" s="122" t="s">
        <v>2152</v>
      </c>
      <c r="D838" s="122" t="s">
        <v>2087</v>
      </c>
      <c r="E838" s="122">
        <v>17</v>
      </c>
      <c r="F838" s="122">
        <v>3.0765139560000001E-4</v>
      </c>
      <c r="G838" s="122">
        <v>1.4639922590000001E-4</v>
      </c>
      <c r="H838" s="122">
        <v>1.9455719860000001E-4</v>
      </c>
      <c r="I838" s="122">
        <v>1.612841029E-4</v>
      </c>
      <c r="J838" s="122">
        <v>2.6998082800000001E-4</v>
      </c>
      <c r="K838" s="122">
        <v>2.3078411810000001E-4</v>
      </c>
      <c r="L838" s="122">
        <v>3.6306885600000002E-4</v>
      </c>
      <c r="M838" s="122">
        <v>2.8075563220000002E-4</v>
      </c>
      <c r="N838" s="122">
        <v>1.3126566875E-3</v>
      </c>
      <c r="O838" s="122">
        <v>2.2468686685000001E-3</v>
      </c>
      <c r="P838" s="122">
        <v>1.928993317E-4</v>
      </c>
      <c r="Q838" s="122">
        <v>1.630697027E-4</v>
      </c>
      <c r="R838" s="122">
        <v>2.0770836739999999E-4</v>
      </c>
      <c r="S838" s="122">
        <v>2.277411473E-4</v>
      </c>
      <c r="T838" s="122">
        <v>2.7559309319999999E-4</v>
      </c>
      <c r="U838" s="122">
        <v>3.8828945539999999E-4</v>
      </c>
      <c r="V838" s="122">
        <v>3.747178324E-4</v>
      </c>
      <c r="W838" s="122">
        <v>6.5057171369999999E-4</v>
      </c>
      <c r="X838" s="122">
        <v>1.0287782515E-3</v>
      </c>
      <c r="Y838" s="122">
        <v>1.0448606248E-3</v>
      </c>
      <c r="Z838" s="122">
        <v>1.0353125887999999E-3</v>
      </c>
      <c r="AA838" s="122">
        <v>1.0088652212E-3</v>
      </c>
      <c r="AB838" s="122">
        <v>1.1913064199E-3</v>
      </c>
      <c r="AC838" s="122">
        <v>2.4048370377000002E-3</v>
      </c>
      <c r="AD838" s="122">
        <v>2.2404301308999999E-3</v>
      </c>
      <c r="AE838" s="122">
        <v>2.5806121744999999E-3</v>
      </c>
      <c r="AF838" s="122">
        <v>2.4528246999000001E-3</v>
      </c>
      <c r="AG838" s="122">
        <v>2.4828920143999999E-3</v>
      </c>
      <c r="AH838" s="122">
        <v>2.4917117598999999E-3</v>
      </c>
      <c r="AI838" s="122">
        <v>2.5052086433000002E-3</v>
      </c>
      <c r="AJ838" s="122">
        <v>2.5187055267E-3</v>
      </c>
      <c r="AK838" s="122">
        <v>2.5322024100999999E-3</v>
      </c>
      <c r="AL838" s="122">
        <v>0</v>
      </c>
    </row>
    <row r="839" spans="1:38" hidden="1" x14ac:dyDescent="0.25">
      <c r="A839" s="122" t="s">
        <v>1986</v>
      </c>
      <c r="B839" s="122">
        <v>1</v>
      </c>
      <c r="C839" s="122" t="s">
        <v>2152</v>
      </c>
      <c r="D839" s="122" t="s">
        <v>2088</v>
      </c>
      <c r="E839" s="122">
        <v>17</v>
      </c>
      <c r="F839" s="122">
        <v>4.8191994920000003E-3</v>
      </c>
      <c r="G839" s="122">
        <v>5.1001986149999999E-3</v>
      </c>
      <c r="H839" s="122">
        <v>5.2694580422999997E-3</v>
      </c>
      <c r="I839" s="122">
        <v>6.6568318364999997E-3</v>
      </c>
      <c r="J839" s="122">
        <v>7.0116113581000002E-3</v>
      </c>
      <c r="K839" s="122">
        <v>8.0640015725E-3</v>
      </c>
      <c r="L839" s="122">
        <v>1.1251024464E-2</v>
      </c>
      <c r="M839" s="122">
        <v>1.09082717953E-2</v>
      </c>
      <c r="N839" s="122">
        <v>8.8821056578999996E-3</v>
      </c>
      <c r="O839" s="122">
        <v>1.05415811787E-2</v>
      </c>
      <c r="P839" s="122">
        <v>1.2953361033E-2</v>
      </c>
      <c r="Q839" s="122">
        <v>6.6800153617999998E-3</v>
      </c>
      <c r="R839" s="122">
        <v>7.1359926214999998E-3</v>
      </c>
      <c r="S839" s="122">
        <v>5.8495637606E-3</v>
      </c>
      <c r="T839" s="122">
        <v>6.6311415524999999E-3</v>
      </c>
      <c r="U839" s="122">
        <v>5.4163203000000002E-3</v>
      </c>
      <c r="V839" s="122">
        <v>4.5962163960000003E-3</v>
      </c>
      <c r="W839" s="122">
        <v>6.4252374127000004E-3</v>
      </c>
      <c r="X839" s="122">
        <v>2.3650775046E-3</v>
      </c>
      <c r="Y839" s="122">
        <v>4.7569895673E-3</v>
      </c>
      <c r="Z839" s="122">
        <v>5.5873347244000003E-3</v>
      </c>
      <c r="AA839" s="122">
        <v>3.1955011641999998E-3</v>
      </c>
      <c r="AB839" s="122">
        <v>4.1177248783000001E-3</v>
      </c>
      <c r="AC839" s="122">
        <v>6.4210568205999999E-3</v>
      </c>
      <c r="AD839" s="122">
        <v>5.5690662553999999E-3</v>
      </c>
      <c r="AE839" s="122">
        <v>3.6551361092999998E-3</v>
      </c>
      <c r="AF839" s="122">
        <v>4.0523642081999999E-3</v>
      </c>
      <c r="AG839" s="122">
        <v>3.4022791477999999E-3</v>
      </c>
      <c r="AH839" s="122">
        <v>2.3868036139000001E-3</v>
      </c>
      <c r="AI839" s="122">
        <v>1.6590973934000001E-3</v>
      </c>
      <c r="AJ839" s="122">
        <v>9.3139117279999995E-4</v>
      </c>
      <c r="AK839" s="122">
        <v>2.0368495229999999E-4</v>
      </c>
      <c r="AL839" s="122">
        <v>0</v>
      </c>
    </row>
    <row r="840" spans="1:38" hidden="1" x14ac:dyDescent="0.25">
      <c r="A840" s="122" t="s">
        <v>1986</v>
      </c>
      <c r="B840" s="122">
        <v>1</v>
      </c>
      <c r="C840" s="122" t="s">
        <v>2152</v>
      </c>
      <c r="D840" s="122" t="s">
        <v>2089</v>
      </c>
      <c r="E840" s="122">
        <v>17</v>
      </c>
      <c r="F840" s="122">
        <v>5.8777727781000001E-3</v>
      </c>
      <c r="G840" s="122">
        <v>4.5682388943999999E-3</v>
      </c>
      <c r="H840" s="122">
        <v>1.13656088784E-2</v>
      </c>
      <c r="I840" s="122">
        <v>1.7443998185599999E-2</v>
      </c>
      <c r="J840" s="122">
        <v>7.7894409869999999E-3</v>
      </c>
      <c r="K840" s="122">
        <v>1.24182691947E-2</v>
      </c>
      <c r="L840" s="122">
        <v>1.6279059300299999E-2</v>
      </c>
      <c r="M840" s="122">
        <v>1.63939617164E-2</v>
      </c>
      <c r="N840" s="122">
        <v>1.32655842027E-2</v>
      </c>
      <c r="O840" s="122">
        <v>8.9669908372999995E-3</v>
      </c>
      <c r="P840" s="122">
        <v>7.8361459977999998E-3</v>
      </c>
      <c r="Q840" s="122">
        <v>8.7401557955000004E-3</v>
      </c>
      <c r="R840" s="122">
        <v>8.1214840484999992E-3</v>
      </c>
      <c r="S840" s="122">
        <v>9.5971159696000008E-3</v>
      </c>
      <c r="T840" s="122">
        <v>1.0409543923299999E-2</v>
      </c>
      <c r="U840" s="122">
        <v>1.0436313284299999E-2</v>
      </c>
      <c r="V840" s="122">
        <v>1.2471290332299999E-2</v>
      </c>
      <c r="W840" s="122">
        <v>1.6194112915399999E-2</v>
      </c>
      <c r="X840" s="122">
        <v>2.47157482839E-2</v>
      </c>
      <c r="Y840" s="122">
        <v>3.5966098158400003E-2</v>
      </c>
      <c r="Z840" s="122">
        <v>3.7732021772699999E-2</v>
      </c>
      <c r="AA840" s="122">
        <v>3.0157902567399999E-2</v>
      </c>
      <c r="AB840" s="122">
        <v>3.1886011914500002E-2</v>
      </c>
      <c r="AC840" s="122">
        <v>3.2939793885500002E-2</v>
      </c>
      <c r="AD840" s="122">
        <v>3.4280384166400002E-2</v>
      </c>
      <c r="AE840" s="122">
        <v>4.2022675738600003E-2</v>
      </c>
      <c r="AF840" s="122">
        <v>4.5751994072999999E-2</v>
      </c>
      <c r="AG840" s="122">
        <v>4.6729976042900002E-2</v>
      </c>
      <c r="AH840" s="122">
        <v>5.1533281868500001E-2</v>
      </c>
      <c r="AI840" s="122">
        <v>5.54795296087E-2</v>
      </c>
      <c r="AJ840" s="122">
        <v>5.9425777348899998E-2</v>
      </c>
      <c r="AK840" s="122">
        <v>6.3372025089E-2</v>
      </c>
      <c r="AL840" s="122">
        <v>0</v>
      </c>
    </row>
    <row r="841" spans="1:38" hidden="1" x14ac:dyDescent="0.25">
      <c r="A841" s="122" t="s">
        <v>1986</v>
      </c>
      <c r="B841" s="122">
        <v>1</v>
      </c>
      <c r="C841" s="122" t="s">
        <v>2152</v>
      </c>
      <c r="D841" s="122" t="s">
        <v>2136</v>
      </c>
      <c r="E841" s="122">
        <v>17</v>
      </c>
      <c r="F841" s="122">
        <v>0</v>
      </c>
      <c r="G841" s="122">
        <v>0</v>
      </c>
      <c r="H841" s="122">
        <v>0</v>
      </c>
      <c r="I841" s="122">
        <v>0</v>
      </c>
      <c r="J841" s="122">
        <v>0</v>
      </c>
      <c r="K841" s="122">
        <v>0</v>
      </c>
      <c r="L841" s="122">
        <v>0</v>
      </c>
      <c r="M841" s="122">
        <v>0</v>
      </c>
      <c r="N841" s="122">
        <v>0</v>
      </c>
      <c r="O841" s="122">
        <v>0</v>
      </c>
      <c r="P841" s="122">
        <v>0</v>
      </c>
      <c r="Q841" s="122">
        <v>0</v>
      </c>
      <c r="R841" s="122">
        <v>0</v>
      </c>
      <c r="S841" s="122">
        <v>0</v>
      </c>
      <c r="T841" s="122">
        <v>0</v>
      </c>
      <c r="U841" s="122">
        <v>0</v>
      </c>
      <c r="V841" s="122">
        <v>0</v>
      </c>
      <c r="W841" s="122">
        <v>0</v>
      </c>
      <c r="X841" s="122">
        <v>0</v>
      </c>
      <c r="Y841" s="122">
        <v>0</v>
      </c>
      <c r="Z841" s="122">
        <v>0</v>
      </c>
      <c r="AA841" s="122">
        <v>0</v>
      </c>
      <c r="AB841" s="122">
        <v>0</v>
      </c>
      <c r="AC841" s="122">
        <v>0</v>
      </c>
      <c r="AD841" s="122">
        <v>0</v>
      </c>
      <c r="AE841" s="122">
        <v>0</v>
      </c>
      <c r="AF841" s="122">
        <v>0</v>
      </c>
      <c r="AG841" s="122">
        <v>0</v>
      </c>
      <c r="AH841" s="122">
        <v>0</v>
      </c>
      <c r="AI841" s="122">
        <v>0</v>
      </c>
      <c r="AJ841" s="122">
        <v>0</v>
      </c>
      <c r="AK841" s="122">
        <v>0</v>
      </c>
      <c r="AL841" s="122">
        <v>0</v>
      </c>
    </row>
    <row r="842" spans="1:38" hidden="1" x14ac:dyDescent="0.25">
      <c r="A842" s="122" t="s">
        <v>1986</v>
      </c>
      <c r="B842" s="122">
        <v>1</v>
      </c>
      <c r="C842" s="122" t="s">
        <v>2152</v>
      </c>
      <c r="D842" s="122" t="s">
        <v>2090</v>
      </c>
      <c r="E842" s="122">
        <v>17</v>
      </c>
      <c r="F842" s="122">
        <v>1.7488739303E-3</v>
      </c>
      <c r="G842" s="122">
        <v>1.7315767637E-3</v>
      </c>
      <c r="H842" s="122">
        <v>1.7140440896E-3</v>
      </c>
      <c r="I842" s="122">
        <v>1.7144512383E-3</v>
      </c>
      <c r="J842" s="122">
        <v>1.7057534247E-3</v>
      </c>
      <c r="K842" s="122">
        <v>1.6498835767999999E-3</v>
      </c>
      <c r="L842" s="122">
        <v>1.6498835767999999E-3</v>
      </c>
      <c r="M842" s="122">
        <v>1.6673111373E-3</v>
      </c>
      <c r="N842" s="122">
        <v>1.6209254589000001E-3</v>
      </c>
      <c r="O842" s="122">
        <v>1.4349090688999999E-3</v>
      </c>
      <c r="P842" s="122">
        <v>1.3558317457000001E-3</v>
      </c>
      <c r="Q842" s="122">
        <v>1.3558317457000001E-3</v>
      </c>
      <c r="R842" s="122">
        <v>1.3558317457000001E-3</v>
      </c>
      <c r="S842" s="122">
        <v>1.3558317457000001E-3</v>
      </c>
      <c r="T842" s="122">
        <v>1.3558317457000001E-3</v>
      </c>
      <c r="U842" s="122">
        <v>1.3558317457000001E-3</v>
      </c>
      <c r="V842" s="122">
        <v>1.3558317457000001E-3</v>
      </c>
      <c r="W842" s="122">
        <v>1.3558317457000001E-3</v>
      </c>
      <c r="X842" s="122">
        <v>1.3223896701E-3</v>
      </c>
      <c r="Y842" s="122">
        <v>1.2863264084E-3</v>
      </c>
      <c r="Z842" s="122">
        <v>1.3535485197999999E-3</v>
      </c>
      <c r="AA842" s="122">
        <v>1.4192285222000001E-3</v>
      </c>
      <c r="AB842" s="122">
        <v>1.4655197315000001E-3</v>
      </c>
      <c r="AC842" s="122">
        <v>1.4549338655999999E-3</v>
      </c>
      <c r="AD842" s="122">
        <v>1.4299594182E-3</v>
      </c>
      <c r="AE842" s="122">
        <v>1.4178793432E-3</v>
      </c>
      <c r="AF842" s="122">
        <v>1.4355237836E-3</v>
      </c>
      <c r="AG842" s="122">
        <v>1.4502128642E-3</v>
      </c>
      <c r="AH842" s="122">
        <v>1.4293143086E-3</v>
      </c>
      <c r="AI842" s="122">
        <v>1.4247072787999999E-3</v>
      </c>
      <c r="AJ842" s="122">
        <v>1.420100249E-3</v>
      </c>
      <c r="AK842" s="122">
        <v>1.4154932192E-3</v>
      </c>
      <c r="AL842" s="122">
        <v>0</v>
      </c>
    </row>
    <row r="843" spans="1:38" hidden="1" x14ac:dyDescent="0.25">
      <c r="A843" s="122" t="s">
        <v>1986</v>
      </c>
      <c r="B843" s="122">
        <v>1</v>
      </c>
      <c r="C843" s="122" t="s">
        <v>2152</v>
      </c>
      <c r="D843" s="122" t="s">
        <v>2091</v>
      </c>
      <c r="E843" s="122">
        <v>17</v>
      </c>
      <c r="F843" s="122">
        <v>0.12516398149319999</v>
      </c>
      <c r="G843" s="122">
        <v>0.11953382829839999</v>
      </c>
      <c r="H843" s="122">
        <v>0.12922643660229999</v>
      </c>
      <c r="I843" s="122">
        <v>0.139737420424</v>
      </c>
      <c r="J843" s="122">
        <v>0.13040968919529999</v>
      </c>
      <c r="K843" s="122">
        <v>0.13593171780220001</v>
      </c>
      <c r="L843" s="122">
        <v>0.1203860450573</v>
      </c>
      <c r="M843" s="122">
        <v>0.1186147979074</v>
      </c>
      <c r="N843" s="122">
        <v>0.1217031457861</v>
      </c>
      <c r="O843" s="122">
        <v>0.1188503001603</v>
      </c>
      <c r="P843" s="122">
        <v>0.1448714389912</v>
      </c>
      <c r="Q843" s="122">
        <v>0.18100442021230001</v>
      </c>
      <c r="R843" s="122">
        <v>0.17398590329310001</v>
      </c>
      <c r="S843" s="122">
        <v>0.15822768163539999</v>
      </c>
      <c r="T843" s="122">
        <v>0.15869845196410001</v>
      </c>
      <c r="U843" s="122">
        <v>0.15412104291029999</v>
      </c>
      <c r="V843" s="122">
        <v>0.15174490852459999</v>
      </c>
      <c r="W843" s="122">
        <v>0.14920148924980001</v>
      </c>
      <c r="X843" s="122">
        <v>0.15047917239709999</v>
      </c>
      <c r="Y843" s="122">
        <v>0.1219352923886</v>
      </c>
      <c r="Z843" s="122">
        <v>9.5536065438900003E-2</v>
      </c>
      <c r="AA843" s="122">
        <v>0.12141223405609999</v>
      </c>
      <c r="AB843" s="122">
        <v>0.1238469512837</v>
      </c>
      <c r="AC843" s="122">
        <v>0.1366718861774</v>
      </c>
      <c r="AD843" s="122">
        <v>0.14520218875679999</v>
      </c>
      <c r="AE843" s="122">
        <v>0.1602948779824</v>
      </c>
      <c r="AF843" s="122">
        <v>0.17284767788559999</v>
      </c>
      <c r="AG843" s="122">
        <v>0.1596399318907</v>
      </c>
      <c r="AH843" s="122">
        <v>0.17762376195189999</v>
      </c>
      <c r="AI843" s="122">
        <v>0.18699514481349999</v>
      </c>
      <c r="AJ843" s="122">
        <v>0.19636652767500001</v>
      </c>
      <c r="AK843" s="122">
        <v>0.20573791053650001</v>
      </c>
      <c r="AL843" s="122">
        <v>0</v>
      </c>
    </row>
    <row r="844" spans="1:38" hidden="1" x14ac:dyDescent="0.25">
      <c r="A844" s="122" t="s">
        <v>1986</v>
      </c>
      <c r="B844" s="122">
        <v>1</v>
      </c>
      <c r="C844" s="122" t="s">
        <v>2152</v>
      </c>
      <c r="D844" s="122" t="s">
        <v>2092</v>
      </c>
      <c r="E844" s="122">
        <v>17</v>
      </c>
      <c r="F844" s="122">
        <v>5.5144998155399999E-2</v>
      </c>
      <c r="G844" s="122">
        <v>5.9086097674599998E-2</v>
      </c>
      <c r="H844" s="122">
        <v>6.6086151864300002E-2</v>
      </c>
      <c r="I844" s="122">
        <v>6.8674249720300007E-2</v>
      </c>
      <c r="J844" s="122">
        <v>6.9078884997999995E-2</v>
      </c>
      <c r="K844" s="122">
        <v>7.57798286008E-2</v>
      </c>
      <c r="L844" s="122">
        <v>9.3717406755600002E-2</v>
      </c>
      <c r="M844" s="122">
        <v>0.1060842541353</v>
      </c>
      <c r="N844" s="122">
        <v>9.0062832138899998E-2</v>
      </c>
      <c r="O844" s="122">
        <v>8.7261328494999998E-2</v>
      </c>
      <c r="P844" s="122">
        <v>8.5041807977300002E-2</v>
      </c>
      <c r="Q844" s="122">
        <v>8.5488136079099997E-2</v>
      </c>
      <c r="R844" s="122">
        <v>8.9430949348299996E-2</v>
      </c>
      <c r="S844" s="122">
        <v>9.9558337899499999E-2</v>
      </c>
      <c r="T844" s="122">
        <v>0.1183309993045</v>
      </c>
      <c r="U844" s="122">
        <v>0.12860516096649999</v>
      </c>
      <c r="V844" s="122">
        <v>0.13015987553300001</v>
      </c>
      <c r="W844" s="122">
        <v>0.1238492331791</v>
      </c>
      <c r="X844" s="122">
        <v>0.11825535746470001</v>
      </c>
      <c r="Y844" s="122">
        <v>9.2112373401099998E-2</v>
      </c>
      <c r="Z844" s="122">
        <v>8.49954329432E-2</v>
      </c>
      <c r="AA844" s="122">
        <v>0.122405002268</v>
      </c>
      <c r="AB844" s="122">
        <v>0.11474892775709999</v>
      </c>
      <c r="AC844" s="122">
        <v>0.10996393806889999</v>
      </c>
      <c r="AD844" s="122">
        <v>6.4948422752399995E-2</v>
      </c>
      <c r="AE844" s="122">
        <v>8.8633910550699996E-2</v>
      </c>
      <c r="AF844" s="122">
        <v>0.13611538177749999</v>
      </c>
      <c r="AG844" s="122">
        <v>0.14383135780049999</v>
      </c>
      <c r="AH844" s="122">
        <v>0.13469549289159999</v>
      </c>
      <c r="AI844" s="122">
        <v>0.1429860614298</v>
      </c>
      <c r="AJ844" s="122">
        <v>0.15127662996810001</v>
      </c>
      <c r="AK844" s="122">
        <v>0.1595671985064</v>
      </c>
      <c r="AL844" s="122">
        <v>0</v>
      </c>
    </row>
    <row r="845" spans="1:38" hidden="1" x14ac:dyDescent="0.25">
      <c r="A845" s="122" t="s">
        <v>1986</v>
      </c>
      <c r="B845" s="122">
        <v>1</v>
      </c>
      <c r="C845" s="122" t="s">
        <v>2152</v>
      </c>
      <c r="D845" s="122" t="s">
        <v>2093</v>
      </c>
      <c r="E845" s="122">
        <v>17</v>
      </c>
      <c r="F845" s="122">
        <v>0.1182790625661</v>
      </c>
      <c r="G845" s="122">
        <v>0.10215695642439999</v>
      </c>
      <c r="H845" s="122">
        <v>9.6760430735699995E-2</v>
      </c>
      <c r="I845" s="122">
        <v>9.6921866521500005E-2</v>
      </c>
      <c r="J845" s="122">
        <v>8.2461577670899996E-2</v>
      </c>
      <c r="K845" s="122">
        <v>7.8108084429499999E-2</v>
      </c>
      <c r="L845" s="122">
        <v>6.9255373310400006E-2</v>
      </c>
      <c r="M845" s="122">
        <v>6.2081575735599998E-2</v>
      </c>
      <c r="N845" s="122">
        <v>7.03294714687E-2</v>
      </c>
      <c r="O845" s="122">
        <v>5.5292354047600002E-2</v>
      </c>
      <c r="P845" s="122">
        <v>5.7244808975199998E-2</v>
      </c>
      <c r="Q845" s="122">
        <v>6.5115319120599993E-2</v>
      </c>
      <c r="R845" s="122">
        <v>5.9682764764600001E-2</v>
      </c>
      <c r="S845" s="122">
        <v>5.5790266291700003E-2</v>
      </c>
      <c r="T845" s="122">
        <v>5.0466455229999999E-2</v>
      </c>
      <c r="U845" s="122">
        <v>5.64076953038E-2</v>
      </c>
      <c r="V845" s="122">
        <v>6.2393728386100002E-2</v>
      </c>
      <c r="W845" s="122">
        <v>5.50643600956E-2</v>
      </c>
      <c r="X845" s="122">
        <v>6.1200205267799998E-2</v>
      </c>
      <c r="Y845" s="122">
        <v>5.8465689558200001E-2</v>
      </c>
      <c r="Z845" s="122">
        <v>4.58623433427E-2</v>
      </c>
      <c r="AA845" s="122">
        <v>6.1174460431199999E-2</v>
      </c>
      <c r="AB845" s="122">
        <v>6.4677551785700005E-2</v>
      </c>
      <c r="AC845" s="122">
        <v>6.5228592941999994E-2</v>
      </c>
      <c r="AD845" s="122">
        <v>6.3404907435999996E-2</v>
      </c>
      <c r="AE845" s="122">
        <v>6.6723487253899996E-2</v>
      </c>
      <c r="AF845" s="122">
        <v>7.9603015996900006E-2</v>
      </c>
      <c r="AG845" s="122">
        <v>9.6884066727000007E-2</v>
      </c>
      <c r="AH845" s="122">
        <v>9.5518676021900006E-2</v>
      </c>
      <c r="AI845" s="122">
        <v>0.10176806619830001</v>
      </c>
      <c r="AJ845" s="122">
        <v>0.1080174563746</v>
      </c>
      <c r="AK845" s="122">
        <v>0.114266846551</v>
      </c>
      <c r="AL845" s="122">
        <v>0</v>
      </c>
    </row>
    <row r="846" spans="1:38" hidden="1" x14ac:dyDescent="0.25">
      <c r="A846" s="122" t="s">
        <v>1986</v>
      </c>
      <c r="B846" s="122">
        <v>1</v>
      </c>
      <c r="C846" s="122" t="s">
        <v>2152</v>
      </c>
      <c r="D846" s="122" t="s">
        <v>2094</v>
      </c>
      <c r="E846" s="122">
        <v>17</v>
      </c>
      <c r="F846" s="122">
        <v>7.6307731470599993E-2</v>
      </c>
      <c r="G846" s="122">
        <v>6.2567395929699995E-2</v>
      </c>
      <c r="H846" s="122">
        <v>6.0054019171999998E-2</v>
      </c>
      <c r="I846" s="122">
        <v>5.4828764704100003E-2</v>
      </c>
      <c r="J846" s="122">
        <v>5.7428382473E-2</v>
      </c>
      <c r="K846" s="122">
        <v>5.1659230578499998E-2</v>
      </c>
      <c r="L846" s="122">
        <v>4.2914578850299999E-2</v>
      </c>
      <c r="M846" s="122">
        <v>3.7449421996400001E-2</v>
      </c>
      <c r="N846" s="122">
        <v>4.3148368683699999E-2</v>
      </c>
      <c r="O846" s="122">
        <v>4.1313317608599999E-2</v>
      </c>
      <c r="P846" s="122">
        <v>4.5035111675600002E-2</v>
      </c>
      <c r="Q846" s="122">
        <v>5.1664258731699997E-2</v>
      </c>
      <c r="R846" s="122">
        <v>4.7525895672699998E-2</v>
      </c>
      <c r="S846" s="122">
        <v>4.97572753939E-2</v>
      </c>
      <c r="T846" s="122">
        <v>5.7717941032400001E-2</v>
      </c>
      <c r="U846" s="122">
        <v>6.4636395173699998E-2</v>
      </c>
      <c r="V846" s="122">
        <v>6.00876634915E-2</v>
      </c>
      <c r="W846" s="122">
        <v>6.1146468293600001E-2</v>
      </c>
      <c r="X846" s="122">
        <v>6.7046974870699994E-2</v>
      </c>
      <c r="Y846" s="122">
        <v>6.7009376152899994E-2</v>
      </c>
      <c r="Z846" s="122">
        <v>6.1828273367800002E-2</v>
      </c>
      <c r="AA846" s="122">
        <v>7.3050326408399993E-2</v>
      </c>
      <c r="AB846" s="122">
        <v>7.9467782757300001E-2</v>
      </c>
      <c r="AC846" s="122">
        <v>7.9463544951500001E-2</v>
      </c>
      <c r="AD846" s="122">
        <v>8.0337407118399998E-2</v>
      </c>
      <c r="AE846" s="122">
        <v>6.9983005231500001E-2</v>
      </c>
      <c r="AF846" s="122">
        <v>8.1594470712800002E-2</v>
      </c>
      <c r="AG846" s="122">
        <v>0.1198374673097</v>
      </c>
      <c r="AH846" s="122">
        <v>0.1075720794936</v>
      </c>
      <c r="AI846" s="122">
        <v>0.11197788926500001</v>
      </c>
      <c r="AJ846" s="122">
        <v>0.1163836990364</v>
      </c>
      <c r="AK846" s="122">
        <v>0.1207895088078</v>
      </c>
      <c r="AL846" s="122">
        <v>0</v>
      </c>
    </row>
    <row r="847" spans="1:38" hidden="1" x14ac:dyDescent="0.25">
      <c r="A847" s="122" t="s">
        <v>1986</v>
      </c>
      <c r="B847" s="122">
        <v>1</v>
      </c>
      <c r="C847" s="122" t="s">
        <v>2152</v>
      </c>
      <c r="D847" s="122" t="s">
        <v>2095</v>
      </c>
      <c r="E847" s="122">
        <v>17</v>
      </c>
      <c r="F847" s="122">
        <v>0.10475188799180001</v>
      </c>
      <c r="G847" s="122">
        <v>8.9909144153100001E-2</v>
      </c>
      <c r="H847" s="122">
        <v>8.8563807795800004E-2</v>
      </c>
      <c r="I847" s="122">
        <v>9.5489244670199994E-2</v>
      </c>
      <c r="J847" s="122">
        <v>9.5016289576299998E-2</v>
      </c>
      <c r="K847" s="122">
        <v>8.0003772717699997E-2</v>
      </c>
      <c r="L847" s="122">
        <v>7.3459947261799996E-2</v>
      </c>
      <c r="M847" s="122">
        <v>0.1031396803048</v>
      </c>
      <c r="N847" s="122">
        <v>0.13386140131240001</v>
      </c>
      <c r="O847" s="122">
        <v>0.1359684543228</v>
      </c>
      <c r="P847" s="122">
        <v>0.1599355187033</v>
      </c>
      <c r="Q847" s="122">
        <v>0.1914577046781</v>
      </c>
      <c r="R847" s="122">
        <v>0.20870336290790001</v>
      </c>
      <c r="S847" s="122">
        <v>0.20830780065919999</v>
      </c>
      <c r="T847" s="122">
        <v>0.21197284272280001</v>
      </c>
      <c r="U847" s="122">
        <v>0.20164284314610001</v>
      </c>
      <c r="V847" s="122">
        <v>0.22296325610090001</v>
      </c>
      <c r="W847" s="122">
        <v>0.2455135148931</v>
      </c>
      <c r="X847" s="122">
        <v>0.22059602842539999</v>
      </c>
      <c r="Y847" s="122">
        <v>0.21472202909070001</v>
      </c>
      <c r="Z847" s="122">
        <v>0.18846200840669999</v>
      </c>
      <c r="AA847" s="122">
        <v>0.20523955741030001</v>
      </c>
      <c r="AB847" s="122">
        <v>0.2278768289334</v>
      </c>
      <c r="AC847" s="122">
        <v>0.21641833427080001</v>
      </c>
      <c r="AD847" s="122">
        <v>0.22813466049770001</v>
      </c>
      <c r="AE847" s="122">
        <v>0.26468961541019997</v>
      </c>
      <c r="AF847" s="122">
        <v>0.27553230566390002</v>
      </c>
      <c r="AG847" s="122">
        <v>0.27386073920350001</v>
      </c>
      <c r="AH847" s="122">
        <v>0.29987099045139998</v>
      </c>
      <c r="AI847" s="122">
        <v>0.3173635550669</v>
      </c>
      <c r="AJ847" s="122">
        <v>0.33485611968250001</v>
      </c>
      <c r="AK847" s="122">
        <v>0.35234868429799998</v>
      </c>
      <c r="AL847" s="122">
        <v>0</v>
      </c>
    </row>
    <row r="848" spans="1:38" hidden="1" x14ac:dyDescent="0.25">
      <c r="A848" s="122" t="s">
        <v>1986</v>
      </c>
      <c r="B848" s="122">
        <v>1</v>
      </c>
      <c r="C848" s="122" t="s">
        <v>2152</v>
      </c>
      <c r="D848" s="122" t="s">
        <v>2096</v>
      </c>
      <c r="E848" s="122">
        <v>17</v>
      </c>
      <c r="F848" s="122">
        <v>8.6227933230500001E-2</v>
      </c>
      <c r="G848" s="122">
        <v>7.7731215095699996E-2</v>
      </c>
      <c r="H848" s="122">
        <v>7.9535215095699996E-2</v>
      </c>
      <c r="I848" s="122">
        <v>8.07844909734E-2</v>
      </c>
      <c r="J848" s="122">
        <v>7.9599335692000006E-2</v>
      </c>
      <c r="K848" s="122">
        <v>7.0193240315699998E-2</v>
      </c>
      <c r="L848" s="122">
        <v>6.80755482174E-2</v>
      </c>
      <c r="M848" s="122">
        <v>7.0038070095900004E-2</v>
      </c>
      <c r="N848" s="122">
        <v>7.8720767365200006E-2</v>
      </c>
      <c r="O848" s="122">
        <v>7.7954864797800005E-2</v>
      </c>
      <c r="P848" s="122">
        <v>7.4830317941300004E-2</v>
      </c>
      <c r="Q848" s="122">
        <v>6.8357140766300006E-2</v>
      </c>
      <c r="R848" s="122">
        <v>6.9081060449400003E-2</v>
      </c>
      <c r="S848" s="122">
        <v>6.7422770449700006E-2</v>
      </c>
      <c r="T848" s="122">
        <v>6.4999055550500007E-2</v>
      </c>
      <c r="U848" s="122">
        <v>5.77212088663E-2</v>
      </c>
      <c r="V848" s="122">
        <v>6.2124696241199998E-2</v>
      </c>
      <c r="W848" s="122">
        <v>6.3564070640200004E-2</v>
      </c>
      <c r="X848" s="122">
        <v>6.8846328585700001E-2</v>
      </c>
      <c r="Y848" s="122">
        <v>6.6688073301299999E-2</v>
      </c>
      <c r="Z848" s="122">
        <v>6.0869106897699997E-2</v>
      </c>
      <c r="AA848" s="122">
        <v>6.6411218845399994E-2</v>
      </c>
      <c r="AB848" s="122">
        <v>6.5941051256500002E-2</v>
      </c>
      <c r="AC848" s="122">
        <v>6.9973265596199999E-2</v>
      </c>
      <c r="AD848" s="122">
        <v>7.2001530012999998E-2</v>
      </c>
      <c r="AE848" s="122">
        <v>7.8337838700899998E-2</v>
      </c>
      <c r="AF848" s="122">
        <v>8.4562507484400001E-2</v>
      </c>
      <c r="AG848" s="122">
        <v>8.3153826779699999E-2</v>
      </c>
      <c r="AH848" s="122">
        <v>8.8934576217900005E-2</v>
      </c>
      <c r="AI848" s="122">
        <v>9.3158898815599994E-2</v>
      </c>
      <c r="AJ848" s="122">
        <v>9.7383221413199994E-2</v>
      </c>
      <c r="AK848" s="122">
        <v>0.1016075440109</v>
      </c>
      <c r="AL848" s="122">
        <v>0</v>
      </c>
    </row>
    <row r="849" spans="1:38" hidden="1" x14ac:dyDescent="0.25">
      <c r="A849" s="122" t="s">
        <v>1986</v>
      </c>
      <c r="B849" s="122">
        <v>1</v>
      </c>
      <c r="C849" s="122" t="s">
        <v>2152</v>
      </c>
      <c r="D849" s="122" t="s">
        <v>2097</v>
      </c>
      <c r="E849" s="122">
        <v>17</v>
      </c>
      <c r="F849" s="122">
        <v>5.2510031630800001E-2</v>
      </c>
      <c r="G849" s="122">
        <v>3.8566469019299998E-2</v>
      </c>
      <c r="H849" s="122">
        <v>4.38233054522E-2</v>
      </c>
      <c r="I849" s="122">
        <v>4.2844811394400002E-2</v>
      </c>
      <c r="J849" s="122">
        <v>4.67508868124E-2</v>
      </c>
      <c r="K849" s="122">
        <v>4.2939099579699998E-2</v>
      </c>
      <c r="L849" s="122">
        <v>4.6384055157400003E-2</v>
      </c>
      <c r="M849" s="122">
        <v>5.00658541837E-2</v>
      </c>
      <c r="N849" s="122">
        <v>6.4201206447100007E-2</v>
      </c>
      <c r="O849" s="122">
        <v>6.4310205207300006E-2</v>
      </c>
      <c r="P849" s="122">
        <v>6.3556241676499994E-2</v>
      </c>
      <c r="Q849" s="122">
        <v>6.2888344854700004E-2</v>
      </c>
      <c r="R849" s="122">
        <v>7.3696505972400003E-2</v>
      </c>
      <c r="S849" s="122">
        <v>7.5509425988099996E-2</v>
      </c>
      <c r="T849" s="122">
        <v>7.5203255496100005E-2</v>
      </c>
      <c r="U849" s="122">
        <v>6.8732172608800005E-2</v>
      </c>
      <c r="V849" s="122">
        <v>6.1218000060500002E-2</v>
      </c>
      <c r="W849" s="122">
        <v>8.5926331851599994E-2</v>
      </c>
      <c r="X849" s="122">
        <v>0.10815039136350001</v>
      </c>
      <c r="Y849" s="122">
        <v>0.1015811430645</v>
      </c>
      <c r="Z849" s="122">
        <v>0.12760988865709999</v>
      </c>
      <c r="AA849" s="122">
        <v>0.1172336510932</v>
      </c>
      <c r="AB849" s="122">
        <v>0.1102199494391</v>
      </c>
      <c r="AC849" s="122">
        <v>0.1147380345339</v>
      </c>
      <c r="AD849" s="122">
        <v>0.12677019105510001</v>
      </c>
      <c r="AE849" s="122">
        <v>0.17977418585380001</v>
      </c>
      <c r="AF849" s="122">
        <v>0.1769469094318</v>
      </c>
      <c r="AG849" s="122">
        <v>0.1725753667979</v>
      </c>
      <c r="AH849" s="122">
        <v>0.20338930184410001</v>
      </c>
      <c r="AI849" s="122">
        <v>0.22131322015489999</v>
      </c>
      <c r="AJ849" s="122">
        <v>0.23923713846559999</v>
      </c>
      <c r="AK849" s="122">
        <v>0.2571610567764</v>
      </c>
      <c r="AL849" s="122">
        <v>0</v>
      </c>
    </row>
    <row r="850" spans="1:38" hidden="1" x14ac:dyDescent="0.25">
      <c r="A850" s="122" t="s">
        <v>1986</v>
      </c>
      <c r="B850" s="122">
        <v>1</v>
      </c>
      <c r="C850" s="122" t="s">
        <v>2152</v>
      </c>
      <c r="D850" s="122" t="s">
        <v>2098</v>
      </c>
      <c r="E850" s="122">
        <v>17</v>
      </c>
      <c r="F850" s="122">
        <v>2.6403725544000001E-3</v>
      </c>
      <c r="G850" s="122">
        <v>2.5486603163E-3</v>
      </c>
      <c r="H850" s="122">
        <v>2.6618489824E-3</v>
      </c>
      <c r="I850" s="122">
        <v>2.0780988842000001E-3</v>
      </c>
      <c r="J850" s="122">
        <v>2.1793950829999999E-3</v>
      </c>
      <c r="K850" s="122">
        <v>2.7871190540999999E-3</v>
      </c>
      <c r="L850" s="122">
        <v>1.8001400708E-3</v>
      </c>
      <c r="M850" s="122">
        <v>1.9693941758000002E-3</v>
      </c>
      <c r="N850" s="122">
        <v>2.5539878435999999E-3</v>
      </c>
      <c r="O850" s="122">
        <v>3.8575289243999999E-3</v>
      </c>
      <c r="P850" s="122">
        <v>3.2551857026000002E-3</v>
      </c>
      <c r="Q850" s="122">
        <v>3.2328204662999999E-3</v>
      </c>
      <c r="R850" s="122">
        <v>2.2284631528000001E-3</v>
      </c>
      <c r="S850" s="122">
        <v>2.0115939399000002E-3</v>
      </c>
      <c r="T850" s="122">
        <v>2.9026441683E-3</v>
      </c>
      <c r="U850" s="122">
        <v>2.9861881520000001E-3</v>
      </c>
      <c r="V850" s="122">
        <v>2.6760472950000001E-3</v>
      </c>
      <c r="W850" s="122">
        <v>2.8427933110000002E-3</v>
      </c>
      <c r="X850" s="122">
        <v>2.1178158396000001E-3</v>
      </c>
      <c r="Y850" s="122">
        <v>1.9815088450999998E-3</v>
      </c>
      <c r="Z850" s="122">
        <v>1.7760930176000001E-3</v>
      </c>
      <c r="AA850" s="122">
        <v>1.1739001482000001E-3</v>
      </c>
      <c r="AB850" s="122">
        <v>8.3594278630000005E-4</v>
      </c>
      <c r="AC850" s="122">
        <v>8.5555112040000005E-4</v>
      </c>
      <c r="AD850" s="122">
        <v>7.1970715780000005E-4</v>
      </c>
      <c r="AE850" s="122">
        <v>7.1876379689999996E-4</v>
      </c>
      <c r="AF850" s="122">
        <v>6.2669364060000002E-4</v>
      </c>
      <c r="AG850" s="122">
        <v>8.8514758719999997E-4</v>
      </c>
      <c r="AH850" s="122">
        <v>6.9203140820000002E-4</v>
      </c>
      <c r="AI850" s="122">
        <v>6.3553749240000004E-4</v>
      </c>
      <c r="AJ850" s="122">
        <v>5.7904357670000004E-4</v>
      </c>
      <c r="AK850" s="122">
        <v>5.2254966089999996E-4</v>
      </c>
      <c r="AL850" s="122">
        <v>0</v>
      </c>
    </row>
    <row r="851" spans="1:38" hidden="1" x14ac:dyDescent="0.25">
      <c r="A851" s="122" t="s">
        <v>1986</v>
      </c>
      <c r="B851" s="122">
        <v>1</v>
      </c>
      <c r="C851" s="122" t="s">
        <v>2152</v>
      </c>
      <c r="D851" s="122" t="s">
        <v>2099</v>
      </c>
      <c r="E851" s="122">
        <v>17</v>
      </c>
      <c r="F851" s="122">
        <v>4.553331398E-3</v>
      </c>
      <c r="G851" s="122">
        <v>6.2814607033999997E-3</v>
      </c>
      <c r="H851" s="122">
        <v>6.6705218784999997E-3</v>
      </c>
      <c r="I851" s="122">
        <v>6.2737115727999997E-3</v>
      </c>
      <c r="J851" s="122">
        <v>6.9904755511000002E-3</v>
      </c>
      <c r="K851" s="122">
        <v>5.7743596722000003E-3</v>
      </c>
      <c r="L851" s="122">
        <v>6.6635404759999997E-3</v>
      </c>
      <c r="M851" s="122">
        <v>8.1949637425000003E-3</v>
      </c>
      <c r="N851" s="122">
        <v>7.6812272521000003E-3</v>
      </c>
      <c r="O851" s="122">
        <v>7.9880350781999995E-3</v>
      </c>
      <c r="P851" s="122">
        <v>9.5535736792999992E-3</v>
      </c>
      <c r="Q851" s="122">
        <v>8.2132255587000005E-3</v>
      </c>
      <c r="R851" s="122">
        <v>8.2133998609000003E-3</v>
      </c>
      <c r="S851" s="122">
        <v>7.5342492364000001E-3</v>
      </c>
      <c r="T851" s="122">
        <v>1.01939719979E-2</v>
      </c>
      <c r="U851" s="122">
        <v>6.6942203271999996E-3</v>
      </c>
      <c r="V851" s="122">
        <v>5.1482567964000001E-3</v>
      </c>
      <c r="W851" s="122">
        <v>5.5231808643000004E-3</v>
      </c>
      <c r="X851" s="122">
        <v>7.0509437841999997E-3</v>
      </c>
      <c r="Y851" s="122">
        <v>5.8856669387999999E-3</v>
      </c>
      <c r="Z851" s="122">
        <v>4.2370700051000002E-3</v>
      </c>
      <c r="AA851" s="122">
        <v>5.8733952644000002E-3</v>
      </c>
      <c r="AB851" s="122">
        <v>6.8347957300999998E-3</v>
      </c>
      <c r="AC851" s="122">
        <v>7.9343659620999991E-3</v>
      </c>
      <c r="AD851" s="122">
        <v>6.9279156914000004E-3</v>
      </c>
      <c r="AE851" s="122">
        <v>4.8407477698000001E-3</v>
      </c>
      <c r="AF851" s="122">
        <v>5.8683405002E-3</v>
      </c>
      <c r="AG851" s="122">
        <v>2.1909082077E-2</v>
      </c>
      <c r="AH851" s="122">
        <v>1.48624919038E-2</v>
      </c>
      <c r="AI851" s="122">
        <v>1.5139611619199999E-2</v>
      </c>
      <c r="AJ851" s="122">
        <v>1.54167313345E-2</v>
      </c>
      <c r="AK851" s="122">
        <v>1.5693851049899999E-2</v>
      </c>
      <c r="AL851" s="122">
        <v>0</v>
      </c>
    </row>
    <row r="852" spans="1:38" hidden="1" x14ac:dyDescent="0.25">
      <c r="A852" s="122" t="s">
        <v>1986</v>
      </c>
      <c r="B852" s="122">
        <v>1</v>
      </c>
      <c r="C852" s="122" t="s">
        <v>2152</v>
      </c>
      <c r="D852" s="122" t="s">
        <v>2100</v>
      </c>
      <c r="E852" s="122">
        <v>17</v>
      </c>
      <c r="F852" s="122">
        <v>2.0620670719000002E-3</v>
      </c>
      <c r="G852" s="122">
        <v>2.9029368895000002E-3</v>
      </c>
      <c r="H852" s="122">
        <v>4.4036536937999997E-3</v>
      </c>
      <c r="I852" s="122">
        <v>3.2852428558000002E-3</v>
      </c>
      <c r="J852" s="122">
        <v>2.4309823701999999E-3</v>
      </c>
      <c r="K852" s="122">
        <v>2.5594564093E-3</v>
      </c>
      <c r="L852" s="122">
        <v>3.2125854426000001E-3</v>
      </c>
      <c r="M852" s="122">
        <v>4.0538318061999999E-3</v>
      </c>
      <c r="N852" s="122">
        <v>4.4753810516999998E-3</v>
      </c>
      <c r="O852" s="122">
        <v>4.5397744111000003E-3</v>
      </c>
      <c r="P852" s="122">
        <v>3.5113421028999999E-3</v>
      </c>
      <c r="Q852" s="122">
        <v>3.9691355650000003E-3</v>
      </c>
      <c r="R852" s="122">
        <v>4.4930095255000004E-3</v>
      </c>
      <c r="S852" s="122">
        <v>4.9348550001999999E-3</v>
      </c>
      <c r="T852" s="122">
        <v>5.9258229762E-3</v>
      </c>
      <c r="U852" s="122">
        <v>7.1427558135999996E-3</v>
      </c>
      <c r="V852" s="122">
        <v>8.1243460643000004E-3</v>
      </c>
      <c r="W852" s="122">
        <v>8.1243460643000004E-3</v>
      </c>
      <c r="X852" s="122">
        <v>7.7216281108999996E-3</v>
      </c>
      <c r="Y852" s="122">
        <v>6.5093508724E-3</v>
      </c>
      <c r="Z852" s="122">
        <v>4.1983176993999997E-3</v>
      </c>
      <c r="AA852" s="122">
        <v>1.813524086E-3</v>
      </c>
      <c r="AB852" s="122">
        <v>2.2542598808999999E-3</v>
      </c>
      <c r="AC852" s="122">
        <v>1.6666099368000001E-3</v>
      </c>
      <c r="AD852" s="122">
        <v>5.8935704129999998E-4</v>
      </c>
      <c r="AE852" s="122">
        <v>9.5285300429999995E-4</v>
      </c>
      <c r="AF852" s="122">
        <v>1.6243835616000001E-3</v>
      </c>
      <c r="AG852" s="122">
        <v>1.5299047745000001E-3</v>
      </c>
      <c r="AH852" s="122">
        <v>1.206591849E-3</v>
      </c>
      <c r="AI852" s="122">
        <v>1.1753161125E-3</v>
      </c>
      <c r="AJ852" s="122">
        <v>1.1440403760999999E-3</v>
      </c>
      <c r="AK852" s="122">
        <v>1.1127646395999999E-3</v>
      </c>
      <c r="AL852" s="122">
        <v>0</v>
      </c>
    </row>
    <row r="853" spans="1:38" hidden="1" x14ac:dyDescent="0.25">
      <c r="A853" s="122" t="s">
        <v>1986</v>
      </c>
      <c r="B853" s="122">
        <v>1</v>
      </c>
      <c r="C853" s="122" t="s">
        <v>2152</v>
      </c>
      <c r="D853" s="122" t="s">
        <v>2101</v>
      </c>
      <c r="E853" s="122">
        <v>17</v>
      </c>
      <c r="F853" s="122">
        <v>7.3135456409299998E-2</v>
      </c>
      <c r="G853" s="122">
        <v>6.8128134264700005E-2</v>
      </c>
      <c r="H853" s="122">
        <v>6.4469365750400007E-2</v>
      </c>
      <c r="I853" s="122">
        <v>6.4748012458800006E-2</v>
      </c>
      <c r="J853" s="122">
        <v>6.7490208110300001E-2</v>
      </c>
      <c r="K853" s="122">
        <v>6.1114939550600003E-2</v>
      </c>
      <c r="L853" s="122">
        <v>5.6948447307099997E-2</v>
      </c>
      <c r="M853" s="122">
        <v>5.8228167528499998E-2</v>
      </c>
      <c r="N853" s="122">
        <v>6.1164219178099999E-2</v>
      </c>
      <c r="O853" s="122">
        <v>7.2250083643300003E-2</v>
      </c>
      <c r="P853" s="122">
        <v>8.0251099579700003E-2</v>
      </c>
      <c r="Q853" s="122">
        <v>7.2546056790300004E-2</v>
      </c>
      <c r="R853" s="122">
        <v>7.1516695757399995E-2</v>
      </c>
      <c r="S853" s="122">
        <v>7.7555309564800001E-2</v>
      </c>
      <c r="T853" s="122">
        <v>8.2397273458499995E-2</v>
      </c>
      <c r="U853" s="122">
        <v>7.1874552844100006E-2</v>
      </c>
      <c r="V853" s="122">
        <v>7.4284995494299996E-2</v>
      </c>
      <c r="W853" s="122">
        <v>8.3269324745200005E-2</v>
      </c>
      <c r="X853" s="122">
        <v>8.1055717197399998E-2</v>
      </c>
      <c r="Y853" s="122">
        <v>5.7823075871699998E-2</v>
      </c>
      <c r="Z853" s="122">
        <v>5.4380069551500002E-2</v>
      </c>
      <c r="AA853" s="122">
        <v>6.1424123741299998E-2</v>
      </c>
      <c r="AB853" s="122">
        <v>6.7329698388199993E-2</v>
      </c>
      <c r="AC853" s="122">
        <v>7.8380091687100001E-2</v>
      </c>
      <c r="AD853" s="122">
        <v>6.9767714052399996E-2</v>
      </c>
      <c r="AE853" s="122">
        <v>7.2524414043400001E-2</v>
      </c>
      <c r="AF853" s="122">
        <v>7.9061087786100007E-2</v>
      </c>
      <c r="AG853" s="122">
        <v>5.8617401671100001E-2</v>
      </c>
      <c r="AH853" s="122">
        <v>6.1930359449400001E-2</v>
      </c>
      <c r="AI853" s="122">
        <v>6.0148049086000001E-2</v>
      </c>
      <c r="AJ853" s="122">
        <v>5.8365738722499998E-2</v>
      </c>
      <c r="AK853" s="122">
        <v>5.6583428359099998E-2</v>
      </c>
      <c r="AL853" s="122">
        <v>0</v>
      </c>
    </row>
    <row r="854" spans="1:38" hidden="1" x14ac:dyDescent="0.25">
      <c r="A854" s="122" t="s">
        <v>1986</v>
      </c>
      <c r="B854" s="122">
        <v>1</v>
      </c>
      <c r="C854" s="122" t="s">
        <v>2152</v>
      </c>
      <c r="D854" s="122" t="s">
        <v>2102</v>
      </c>
      <c r="E854" s="122">
        <v>17</v>
      </c>
      <c r="F854" s="122">
        <v>0.21518140857000001</v>
      </c>
      <c r="G854" s="122">
        <v>0.2060483436451</v>
      </c>
      <c r="H854" s="122">
        <v>0.2263256270223</v>
      </c>
      <c r="I854" s="122">
        <v>0.25133111748159997</v>
      </c>
      <c r="J854" s="122">
        <v>0.29235384801480002</v>
      </c>
      <c r="K854" s="122">
        <v>0.32732234273790001</v>
      </c>
      <c r="L854" s="122">
        <v>0.30585638077959998</v>
      </c>
      <c r="M854" s="122">
        <v>0.30305052623299999</v>
      </c>
      <c r="N854" s="122">
        <v>0.31531680522540001</v>
      </c>
      <c r="O854" s="122">
        <v>0.30147681671659998</v>
      </c>
      <c r="P854" s="122">
        <v>0.31141039850009999</v>
      </c>
      <c r="Q854" s="122">
        <v>0.31692197961840002</v>
      </c>
      <c r="R854" s="122">
        <v>0.33496290834320003</v>
      </c>
      <c r="S854" s="122">
        <v>0.37174255611000001</v>
      </c>
      <c r="T854" s="122">
        <v>0.39406349971269999</v>
      </c>
      <c r="U854" s="122">
        <v>0.35359959273039998</v>
      </c>
      <c r="V854" s="122">
        <v>0.35772256663340002</v>
      </c>
      <c r="W854" s="122">
        <v>0.39184860419119999</v>
      </c>
      <c r="X854" s="122">
        <v>0.38210930019049999</v>
      </c>
      <c r="Y854" s="122">
        <v>0.39196639789530002</v>
      </c>
      <c r="Z854" s="122">
        <v>0.41537129904140002</v>
      </c>
      <c r="AA854" s="122">
        <v>0.4569371552814</v>
      </c>
      <c r="AB854" s="122">
        <v>0.4729048655841</v>
      </c>
      <c r="AC854" s="122">
        <v>0.46737199431490001</v>
      </c>
      <c r="AD854" s="122">
        <v>0.48451473174269999</v>
      </c>
      <c r="AE854" s="122">
        <v>0.51504388206480001</v>
      </c>
      <c r="AF854" s="122">
        <v>0.52953967268440005</v>
      </c>
      <c r="AG854" s="122">
        <v>0.52001869520840005</v>
      </c>
      <c r="AH854" s="122">
        <v>0.54967644419499995</v>
      </c>
      <c r="AI854" s="122">
        <v>0.5673701393635</v>
      </c>
      <c r="AJ854" s="122">
        <v>0.58506383453199995</v>
      </c>
      <c r="AK854" s="122">
        <v>0.60275752970050001</v>
      </c>
      <c r="AL854" s="122">
        <v>0</v>
      </c>
    </row>
    <row r="855" spans="1:38" hidden="1" x14ac:dyDescent="0.25">
      <c r="A855" s="122" t="s">
        <v>1986</v>
      </c>
      <c r="B855" s="122">
        <v>1</v>
      </c>
      <c r="C855" s="122" t="s">
        <v>2152</v>
      </c>
      <c r="D855" s="122" t="s">
        <v>2103</v>
      </c>
      <c r="E855" s="122">
        <v>17</v>
      </c>
      <c r="F855" s="122">
        <v>0.175555457498</v>
      </c>
      <c r="G855" s="122">
        <v>0.15170097372159999</v>
      </c>
      <c r="H855" s="122">
        <v>0.15320535353350001</v>
      </c>
      <c r="I855" s="122">
        <v>0.15329384982909999</v>
      </c>
      <c r="J855" s="122">
        <v>0.14016000217730001</v>
      </c>
      <c r="K855" s="122">
        <v>0.1210422835889</v>
      </c>
      <c r="L855" s="122">
        <v>0.10883888778009999</v>
      </c>
      <c r="M855" s="122">
        <v>0.11883916078499999</v>
      </c>
      <c r="N855" s="122">
        <v>0.12988717505819999</v>
      </c>
      <c r="O855" s="122">
        <v>0.123402081466</v>
      </c>
      <c r="P855" s="122">
        <v>0.12255367806710001</v>
      </c>
      <c r="Q855" s="122">
        <v>0.13408341709759999</v>
      </c>
      <c r="R855" s="122">
        <v>0.1325100096163</v>
      </c>
      <c r="S855" s="122">
        <v>0.1320031161511</v>
      </c>
      <c r="T855" s="122">
        <v>0.14195699283320001</v>
      </c>
      <c r="U855" s="122">
        <v>0.13587159684299999</v>
      </c>
      <c r="V855" s="122">
        <v>0.15691475484590001</v>
      </c>
      <c r="W855" s="122">
        <v>0.16983987625870001</v>
      </c>
      <c r="X855" s="122">
        <v>0.15482881635369999</v>
      </c>
      <c r="Y855" s="122">
        <v>0.15786970080740001</v>
      </c>
      <c r="Z855" s="122">
        <v>0.1588846080619</v>
      </c>
      <c r="AA855" s="122">
        <v>0.1466639949197</v>
      </c>
      <c r="AB855" s="122">
        <v>0.15107115860779999</v>
      </c>
      <c r="AC855" s="122">
        <v>0.16445575263840001</v>
      </c>
      <c r="AD855" s="122">
        <v>0.1805302436723</v>
      </c>
      <c r="AE855" s="122">
        <v>0.18278691185099999</v>
      </c>
      <c r="AF855" s="122">
        <v>0.15914092146719999</v>
      </c>
      <c r="AG855" s="122">
        <v>0.16595461850670001</v>
      </c>
      <c r="AH855" s="122">
        <v>0.16971650325730001</v>
      </c>
      <c r="AI855" s="122">
        <v>0.16880544395450001</v>
      </c>
      <c r="AJ855" s="122">
        <v>0.16789438465170001</v>
      </c>
      <c r="AK855" s="122">
        <v>0.16698332534890001</v>
      </c>
      <c r="AL855" s="122">
        <v>0</v>
      </c>
    </row>
    <row r="856" spans="1:38" hidden="1" x14ac:dyDescent="0.25">
      <c r="A856" s="122" t="s">
        <v>1986</v>
      </c>
      <c r="B856" s="122">
        <v>1</v>
      </c>
      <c r="C856" s="122" t="s">
        <v>2152</v>
      </c>
      <c r="D856" s="122" t="s">
        <v>2137</v>
      </c>
      <c r="E856" s="122">
        <v>17</v>
      </c>
      <c r="F856" s="122">
        <v>0</v>
      </c>
      <c r="G856" s="122">
        <v>0</v>
      </c>
      <c r="H856" s="122">
        <v>0</v>
      </c>
      <c r="I856" s="122">
        <v>0</v>
      </c>
      <c r="J856" s="122">
        <v>0</v>
      </c>
      <c r="K856" s="122">
        <v>0</v>
      </c>
      <c r="L856" s="122">
        <v>0</v>
      </c>
      <c r="M856" s="122">
        <v>0</v>
      </c>
      <c r="N856" s="122">
        <v>0</v>
      </c>
      <c r="O856" s="122">
        <v>0</v>
      </c>
      <c r="P856" s="122">
        <v>0</v>
      </c>
      <c r="Q856" s="122">
        <v>0</v>
      </c>
      <c r="R856" s="122">
        <v>0</v>
      </c>
      <c r="S856" s="122">
        <v>0</v>
      </c>
      <c r="T856" s="122">
        <v>0</v>
      </c>
      <c r="U856" s="122">
        <v>0</v>
      </c>
      <c r="V856" s="122">
        <v>0</v>
      </c>
      <c r="W856" s="122">
        <v>0</v>
      </c>
      <c r="X856" s="122">
        <v>0</v>
      </c>
      <c r="Y856" s="122">
        <v>0</v>
      </c>
      <c r="Z856" s="122">
        <v>0</v>
      </c>
      <c r="AA856" s="122">
        <v>0</v>
      </c>
      <c r="AB856" s="122">
        <v>0</v>
      </c>
      <c r="AC856" s="122">
        <v>0</v>
      </c>
      <c r="AD856" s="122">
        <v>0</v>
      </c>
      <c r="AE856" s="122">
        <v>0</v>
      </c>
      <c r="AF856" s="122">
        <v>0</v>
      </c>
      <c r="AG856" s="122">
        <v>0</v>
      </c>
      <c r="AH856" s="122">
        <v>0</v>
      </c>
      <c r="AI856" s="122">
        <v>0</v>
      </c>
      <c r="AJ856" s="122">
        <v>0</v>
      </c>
      <c r="AK856" s="122">
        <v>0</v>
      </c>
      <c r="AL856" s="122">
        <v>0</v>
      </c>
    </row>
    <row r="857" spans="1:38" hidden="1" x14ac:dyDescent="0.25">
      <c r="A857" s="122" t="s">
        <v>1986</v>
      </c>
      <c r="B857" s="122">
        <v>1</v>
      </c>
      <c r="C857" s="122" t="s">
        <v>2152</v>
      </c>
      <c r="D857" s="122" t="s">
        <v>2104</v>
      </c>
      <c r="E857" s="122">
        <v>17</v>
      </c>
      <c r="F857" s="122">
        <v>5.7764273488799998E-2</v>
      </c>
      <c r="G857" s="122">
        <v>5.2346179563900003E-2</v>
      </c>
      <c r="H857" s="122">
        <v>5.3077399981900003E-2</v>
      </c>
      <c r="I857" s="122">
        <v>4.6591204693200002E-2</v>
      </c>
      <c r="J857" s="122">
        <v>3.7723893434899999E-2</v>
      </c>
      <c r="K857" s="122">
        <v>4.3658378299899998E-2</v>
      </c>
      <c r="L857" s="122">
        <v>5.9070872176400002E-2</v>
      </c>
      <c r="M857" s="122">
        <v>5.0679395324899998E-2</v>
      </c>
      <c r="N857" s="122">
        <v>5.1725106171900001E-2</v>
      </c>
      <c r="O857" s="122">
        <v>5.1995407662800003E-2</v>
      </c>
      <c r="P857" s="122">
        <v>4.8727314282299997E-2</v>
      </c>
      <c r="Q857" s="122">
        <v>5.2205839668599999E-2</v>
      </c>
      <c r="R857" s="122">
        <v>5.6794494541699998E-2</v>
      </c>
      <c r="S857" s="122">
        <v>5.05495694457E-2</v>
      </c>
      <c r="T857" s="122">
        <v>4.5364226193700001E-2</v>
      </c>
      <c r="U857" s="122">
        <v>4.9984875502699998E-2</v>
      </c>
      <c r="V857" s="122">
        <v>5.4479157035299999E-2</v>
      </c>
      <c r="W857" s="122">
        <v>4.6593076778899997E-2</v>
      </c>
      <c r="X857" s="122">
        <v>5.4916720795900001E-2</v>
      </c>
      <c r="Y857" s="122">
        <v>4.9505597629200003E-2</v>
      </c>
      <c r="Z857" s="122">
        <v>3.7611085306500001E-2</v>
      </c>
      <c r="AA857" s="122">
        <v>4.4159960204400002E-2</v>
      </c>
      <c r="AB857" s="122">
        <v>4.7386115939400002E-2</v>
      </c>
      <c r="AC857" s="122">
        <v>5.0275743324599997E-2</v>
      </c>
      <c r="AD857" s="122">
        <v>4.9414654449799998E-2</v>
      </c>
      <c r="AE857" s="122">
        <v>4.8991839850000003E-2</v>
      </c>
      <c r="AF857" s="122">
        <v>4.9600193171900002E-2</v>
      </c>
      <c r="AG857" s="122">
        <v>5.0101603120300001E-2</v>
      </c>
      <c r="AH857" s="122">
        <v>4.9379733032099998E-2</v>
      </c>
      <c r="AI857" s="122">
        <v>4.9218560779599997E-2</v>
      </c>
      <c r="AJ857" s="122">
        <v>4.9057388527199999E-2</v>
      </c>
      <c r="AK857" s="122">
        <v>4.8896216274800001E-2</v>
      </c>
      <c r="AL857" s="122">
        <v>0</v>
      </c>
    </row>
    <row r="858" spans="1:38" hidden="1" x14ac:dyDescent="0.25">
      <c r="A858" s="122" t="s">
        <v>1986</v>
      </c>
      <c r="B858" s="122">
        <v>1</v>
      </c>
      <c r="C858" s="122" t="s">
        <v>2152</v>
      </c>
      <c r="D858" s="122" t="s">
        <v>2105</v>
      </c>
      <c r="E858" s="122">
        <v>17</v>
      </c>
      <c r="F858" s="122">
        <v>4.7269579606300002E-2</v>
      </c>
      <c r="G858" s="122">
        <v>5.0524801233800001E-2</v>
      </c>
      <c r="H858" s="122">
        <v>6.32249556987E-2</v>
      </c>
      <c r="I858" s="122">
        <v>6.6939673894000004E-2</v>
      </c>
      <c r="J858" s="122">
        <v>7.1732113338800002E-2</v>
      </c>
      <c r="K858" s="122">
        <v>8.9488890864600004E-2</v>
      </c>
      <c r="L858" s="122">
        <v>0.11259965236320001</v>
      </c>
      <c r="M858" s="122">
        <v>0.1241011025432</v>
      </c>
      <c r="N858" s="122">
        <v>0.13847143149169999</v>
      </c>
      <c r="O858" s="122">
        <v>0.13434501279139999</v>
      </c>
      <c r="P858" s="122">
        <v>0.13311237146570001</v>
      </c>
      <c r="Q858" s="122">
        <v>0.11860685717739999</v>
      </c>
      <c r="R858" s="122">
        <v>0.1251532266473</v>
      </c>
      <c r="S858" s="122">
        <v>0.1176581754513</v>
      </c>
      <c r="T858" s="122">
        <v>0.10974199812509999</v>
      </c>
      <c r="U858" s="122">
        <v>0.10244580446940001</v>
      </c>
      <c r="V858" s="122">
        <v>0.14193705053069999</v>
      </c>
      <c r="W858" s="122">
        <v>0.1765847041035</v>
      </c>
      <c r="X858" s="122">
        <v>0.16576664235390001</v>
      </c>
      <c r="Y858" s="122">
        <v>0.1649317813058</v>
      </c>
      <c r="Z858" s="122">
        <v>0.2047257810034</v>
      </c>
      <c r="AA858" s="122">
        <v>0.24571989670079999</v>
      </c>
      <c r="AB858" s="122">
        <v>0.2136939719979</v>
      </c>
      <c r="AC858" s="122">
        <v>0.2311781488403</v>
      </c>
      <c r="AD858" s="122">
        <v>0.2441969929541</v>
      </c>
      <c r="AE858" s="122">
        <v>0.23634001052350001</v>
      </c>
      <c r="AF858" s="122">
        <v>0.2359454302217</v>
      </c>
      <c r="AG858" s="122">
        <v>0.246634827556</v>
      </c>
      <c r="AH858" s="122">
        <v>0.2482707501201</v>
      </c>
      <c r="AI858" s="122">
        <v>0.25088341349280002</v>
      </c>
      <c r="AJ858" s="122">
        <v>0.2534960768656</v>
      </c>
      <c r="AK858" s="122">
        <v>0.25610874023829999</v>
      </c>
      <c r="AL858" s="122">
        <v>0</v>
      </c>
    </row>
    <row r="859" spans="1:38" hidden="1" x14ac:dyDescent="0.25">
      <c r="A859" s="122" t="s">
        <v>1986</v>
      </c>
      <c r="B859" s="122">
        <v>1</v>
      </c>
      <c r="C859" s="122" t="s">
        <v>2152</v>
      </c>
      <c r="D859" s="122" t="s">
        <v>2106</v>
      </c>
      <c r="E859" s="122">
        <v>17</v>
      </c>
      <c r="F859" s="122">
        <v>7.4392225952000001E-3</v>
      </c>
      <c r="G859" s="122">
        <v>6.5066232422999999E-3</v>
      </c>
      <c r="H859" s="122">
        <v>7.2088735673999996E-3</v>
      </c>
      <c r="I859" s="122">
        <v>7.3100925942999996E-3</v>
      </c>
      <c r="J859" s="122">
        <v>9.6794744322000002E-3</v>
      </c>
      <c r="K859" s="122">
        <v>1.39141640812E-2</v>
      </c>
      <c r="L859" s="122">
        <v>1.06641116453E-2</v>
      </c>
      <c r="M859" s="122">
        <v>1.1092023587E-2</v>
      </c>
      <c r="N859" s="122">
        <v>1.07087636155E-2</v>
      </c>
      <c r="O859" s="122">
        <v>8.8138044693999995E-3</v>
      </c>
      <c r="P859" s="122">
        <v>8.4659198644999999E-3</v>
      </c>
      <c r="Q859" s="122">
        <v>1.0734559013E-2</v>
      </c>
      <c r="R859" s="122">
        <v>1.13164277118E-2</v>
      </c>
      <c r="S859" s="122">
        <v>1.15839962503E-2</v>
      </c>
      <c r="T859" s="122">
        <v>1.1704789016900001E-2</v>
      </c>
      <c r="U859" s="122">
        <v>1.11884379933E-2</v>
      </c>
      <c r="V859" s="122">
        <v>1.2007931174199999E-2</v>
      </c>
      <c r="W859" s="122">
        <v>1.0665567268399999E-2</v>
      </c>
      <c r="X859" s="122">
        <v>9.0240541897000006E-3</v>
      </c>
      <c r="Y859" s="122">
        <v>7.4047932504999999E-3</v>
      </c>
      <c r="Z859" s="122">
        <v>7.9487705100999995E-3</v>
      </c>
      <c r="AA859" s="122">
        <v>7.0208320784000003E-3</v>
      </c>
      <c r="AB859" s="122">
        <v>6.4067254528E-3</v>
      </c>
      <c r="AC859" s="122">
        <v>7.3039773806E-3</v>
      </c>
      <c r="AD859" s="122">
        <v>8.4339400646999997E-3</v>
      </c>
      <c r="AE859" s="122">
        <v>8.6371032688999996E-3</v>
      </c>
      <c r="AF859" s="122">
        <v>8.8339157519000001E-3</v>
      </c>
      <c r="AG859" s="122">
        <v>9.3569139934000008E-3</v>
      </c>
      <c r="AH859" s="122">
        <v>1.00603805892E-2</v>
      </c>
      <c r="AI859" s="122">
        <v>1.0588065438299999E-2</v>
      </c>
      <c r="AJ859" s="122">
        <v>1.11157502874E-2</v>
      </c>
      <c r="AK859" s="122">
        <v>1.1643435136499999E-2</v>
      </c>
      <c r="AL859" s="122">
        <v>0</v>
      </c>
    </row>
    <row r="860" spans="1:38" hidden="1" x14ac:dyDescent="0.25">
      <c r="A860" s="122" t="s">
        <v>1986</v>
      </c>
      <c r="B860" s="122">
        <v>1</v>
      </c>
      <c r="C860" s="122" t="s">
        <v>2152</v>
      </c>
      <c r="D860" s="122" t="s">
        <v>2107</v>
      </c>
      <c r="E860" s="122">
        <v>17</v>
      </c>
      <c r="F860" s="122">
        <v>8.4459034503599997E-2</v>
      </c>
      <c r="G860" s="122">
        <v>0.1041519916538</v>
      </c>
      <c r="H860" s="122">
        <v>0.1165652047537</v>
      </c>
      <c r="I860" s="122">
        <v>0.13408653990139999</v>
      </c>
      <c r="J860" s="122">
        <v>0.16768788654030001</v>
      </c>
      <c r="K860" s="122">
        <v>0.20463322918749999</v>
      </c>
      <c r="L860" s="122">
        <v>0.20076475914</v>
      </c>
      <c r="M860" s="122">
        <v>0.18734982987089999</v>
      </c>
      <c r="N860" s="122">
        <v>0.1445578174121</v>
      </c>
      <c r="O860" s="122">
        <v>0.19247393849219999</v>
      </c>
      <c r="P860" s="122">
        <v>0.23619895079979999</v>
      </c>
      <c r="Q860" s="122">
        <v>0.26037026411440001</v>
      </c>
      <c r="R860" s="122">
        <v>0.28807835435000001</v>
      </c>
      <c r="S860" s="122">
        <v>0.29612240031449999</v>
      </c>
      <c r="T860" s="122">
        <v>0.3265998706946</v>
      </c>
      <c r="U860" s="122">
        <v>0.3422819928029</v>
      </c>
      <c r="V860" s="122">
        <v>0.3373395536605</v>
      </c>
      <c r="W860" s="122">
        <v>0.33964610819800001</v>
      </c>
      <c r="X860" s="122">
        <v>0.3240449860595</v>
      </c>
      <c r="Y860" s="122">
        <v>0.3377615579546</v>
      </c>
      <c r="Z860" s="122">
        <v>0.43302554162509999</v>
      </c>
      <c r="AA860" s="122">
        <v>0.43922170733920002</v>
      </c>
      <c r="AB860" s="122">
        <v>0.5066836465572</v>
      </c>
      <c r="AC860" s="122">
        <v>0.55146374477610005</v>
      </c>
      <c r="AD860" s="122">
        <v>0.50659538843030005</v>
      </c>
      <c r="AE860" s="122">
        <v>0.4786879004506</v>
      </c>
      <c r="AF860" s="122">
        <v>0.50458514899149998</v>
      </c>
      <c r="AG860" s="122">
        <v>0.58815434621139995</v>
      </c>
      <c r="AH860" s="122">
        <v>0.52869688966030004</v>
      </c>
      <c r="AI860" s="122">
        <v>0.52134082268589998</v>
      </c>
      <c r="AJ860" s="122">
        <v>0.51398475571140001</v>
      </c>
      <c r="AK860" s="122">
        <v>0.50662868873690003</v>
      </c>
      <c r="AL860" s="122">
        <v>0</v>
      </c>
    </row>
    <row r="861" spans="1:38" hidden="1" x14ac:dyDescent="0.25">
      <c r="A861" s="122" t="s">
        <v>1986</v>
      </c>
      <c r="B861" s="122">
        <v>1</v>
      </c>
      <c r="C861" s="122" t="s">
        <v>2152</v>
      </c>
      <c r="D861" s="122" t="s">
        <v>475</v>
      </c>
      <c r="E861" s="122">
        <v>17</v>
      </c>
      <c r="F861" s="122">
        <v>4.1664918443300003E-2</v>
      </c>
      <c r="G861" s="122">
        <v>3.7110786053399999E-2</v>
      </c>
      <c r="H861" s="122">
        <v>4.2278061749700002E-2</v>
      </c>
      <c r="I861" s="122">
        <v>5.2718688681199999E-2</v>
      </c>
      <c r="J861" s="122">
        <v>5.4894654933599997E-2</v>
      </c>
      <c r="K861" s="122">
        <v>5.3954246575299999E-2</v>
      </c>
      <c r="L861" s="122">
        <v>4.8593894584100003E-2</v>
      </c>
      <c r="M861" s="122">
        <v>5.7078825365099999E-2</v>
      </c>
      <c r="N861" s="122">
        <v>6.4473249629599994E-2</v>
      </c>
      <c r="O861" s="122">
        <v>6.7755248601400003E-2</v>
      </c>
      <c r="P861" s="122">
        <v>7.2282285645200006E-2</v>
      </c>
      <c r="Q861" s="122">
        <v>8.6549764311000005E-2</v>
      </c>
      <c r="R861" s="122">
        <v>9.1741623272600006E-2</v>
      </c>
      <c r="S861" s="122">
        <v>9.1862176540000007E-2</v>
      </c>
      <c r="T861" s="122">
        <v>9.2782790286999997E-2</v>
      </c>
      <c r="U861" s="122">
        <v>8.9210739121200006E-2</v>
      </c>
      <c r="V861" s="122">
        <v>9.3719815053400005E-2</v>
      </c>
      <c r="W861" s="122">
        <v>0.10333497995099999</v>
      </c>
      <c r="X861" s="122">
        <v>0.12331016964530001</v>
      </c>
      <c r="Y861" s="122">
        <v>0.1112255694457</v>
      </c>
      <c r="Z861" s="122">
        <v>0.1016978803109</v>
      </c>
      <c r="AA861" s="122">
        <v>0.1246743439475</v>
      </c>
      <c r="AB861" s="122">
        <v>0.1249926743476</v>
      </c>
      <c r="AC861" s="122">
        <v>0.12798132801109999</v>
      </c>
      <c r="AD861" s="122">
        <v>0.14266003616680001</v>
      </c>
      <c r="AE861" s="122">
        <v>0.16764884284379999</v>
      </c>
      <c r="AF861" s="122">
        <v>0.17264903855569999</v>
      </c>
      <c r="AG861" s="122">
        <v>0.14904293933250001</v>
      </c>
      <c r="AH861" s="122">
        <v>0.1757161601369</v>
      </c>
      <c r="AI861" s="122">
        <v>0.1863004138296</v>
      </c>
      <c r="AJ861" s="122">
        <v>0.19688466752229999</v>
      </c>
      <c r="AK861" s="122">
        <v>0.20746892121499999</v>
      </c>
      <c r="AL861" s="122">
        <v>0</v>
      </c>
    </row>
    <row r="862" spans="1:38" hidden="1" x14ac:dyDescent="0.25">
      <c r="A862" s="122" t="s">
        <v>1986</v>
      </c>
      <c r="B862" s="122">
        <v>1</v>
      </c>
      <c r="C862" s="122" t="s">
        <v>2152</v>
      </c>
      <c r="D862" s="122" t="s">
        <v>2108</v>
      </c>
      <c r="E862" s="122">
        <v>17</v>
      </c>
      <c r="F862" s="122">
        <v>4.615096919E-4</v>
      </c>
      <c r="G862" s="122">
        <v>3.4060915059999999E-4</v>
      </c>
      <c r="H862" s="122">
        <v>5.3230699450000001E-4</v>
      </c>
      <c r="I862" s="122">
        <v>9.2913858899999996E-4</v>
      </c>
      <c r="J862" s="122">
        <v>1.0449976714999999E-3</v>
      </c>
      <c r="K862" s="122">
        <v>1.0795095104E-3</v>
      </c>
      <c r="L862" s="122">
        <v>7.995295896E-4</v>
      </c>
      <c r="M862" s="122">
        <v>5.7775729539999996E-4</v>
      </c>
      <c r="N862" s="122">
        <v>7.2903698329999998E-4</v>
      </c>
      <c r="O862" s="122">
        <v>7.2673246849999998E-4</v>
      </c>
      <c r="P862" s="122">
        <v>7.2250397649999999E-4</v>
      </c>
      <c r="Q862" s="122">
        <v>6.8492654749999996E-4</v>
      </c>
      <c r="R862" s="122">
        <v>3.7184517220000002E-4</v>
      </c>
      <c r="S862" s="122">
        <v>2.8143554389999998E-4</v>
      </c>
      <c r="T862" s="122">
        <v>3.9401880920000002E-4</v>
      </c>
      <c r="U862" s="122">
        <v>5.0568266349999998E-4</v>
      </c>
      <c r="V862" s="122">
        <v>3.6129656169999998E-4</v>
      </c>
      <c r="W862" s="122">
        <v>3.3216148050000001E-4</v>
      </c>
      <c r="X862" s="122">
        <v>4.8970274279999996E-4</v>
      </c>
      <c r="Y862" s="122">
        <v>1.1280560041E-3</v>
      </c>
      <c r="Z862" s="122">
        <v>1.9488571168999999E-3</v>
      </c>
      <c r="AA862" s="122">
        <v>1.5411243157999999E-3</v>
      </c>
      <c r="AB862" s="122">
        <v>3.0774054249999998E-4</v>
      </c>
      <c r="AC862" s="122">
        <v>1.105887689E-4</v>
      </c>
      <c r="AD862" s="122">
        <v>1.122080498E-4</v>
      </c>
      <c r="AE862" s="122">
        <v>1.393379903E-4</v>
      </c>
      <c r="AF862" s="122">
        <v>1.626386041E-4</v>
      </c>
      <c r="AG862" s="122">
        <v>1.270422304E-4</v>
      </c>
      <c r="AH862" s="122">
        <v>1.536781376E-4</v>
      </c>
      <c r="AI862" s="122">
        <v>1.647252881E-4</v>
      </c>
      <c r="AJ862" s="122">
        <v>1.757724386E-4</v>
      </c>
      <c r="AK862" s="122">
        <v>1.8681958899999999E-4</v>
      </c>
      <c r="AL862" s="122">
        <v>0</v>
      </c>
    </row>
    <row r="863" spans="1:38" hidden="1" x14ac:dyDescent="0.25">
      <c r="A863" s="122" t="s">
        <v>1986</v>
      </c>
      <c r="B863" s="122">
        <v>1</v>
      </c>
      <c r="C863" s="122" t="s">
        <v>2152</v>
      </c>
      <c r="D863" s="122" t="s">
        <v>2109</v>
      </c>
      <c r="E863" s="122">
        <v>17</v>
      </c>
      <c r="F863" s="122">
        <v>4.5788606851999997E-3</v>
      </c>
      <c r="G863" s="122">
        <v>3.6075808763E-3</v>
      </c>
      <c r="H863" s="122">
        <v>1.7040543107E-3</v>
      </c>
      <c r="I863" s="122">
        <v>1.8708748374999999E-3</v>
      </c>
      <c r="J863" s="122">
        <v>1.6266055823E-3</v>
      </c>
      <c r="K863" s="122">
        <v>1.5934429223999999E-3</v>
      </c>
      <c r="L863" s="122">
        <v>2.0205671777000001E-3</v>
      </c>
      <c r="M863" s="122">
        <v>2.2471401009999999E-3</v>
      </c>
      <c r="N863" s="122">
        <v>3.0378095497000002E-3</v>
      </c>
      <c r="O863" s="122">
        <v>4.2842819558999998E-3</v>
      </c>
      <c r="P863" s="122">
        <v>3.5372399528000001E-3</v>
      </c>
      <c r="Q863" s="122">
        <v>3.7552986784999999E-3</v>
      </c>
      <c r="R863" s="122">
        <v>4.6682178475000004E-3</v>
      </c>
      <c r="S863" s="122">
        <v>4.4544647857999997E-3</v>
      </c>
      <c r="T863" s="122">
        <v>3.6239067404999999E-3</v>
      </c>
      <c r="U863" s="122">
        <v>3.1214746137000001E-3</v>
      </c>
      <c r="V863" s="122">
        <v>3.0725382685000001E-3</v>
      </c>
      <c r="W863" s="122">
        <v>2.8051214128000002E-3</v>
      </c>
      <c r="X863" s="122">
        <v>2.6349798301E-3</v>
      </c>
      <c r="Y863" s="122">
        <v>2.5638751700999998E-3</v>
      </c>
      <c r="Z863" s="122">
        <v>2.0482572801999999E-3</v>
      </c>
      <c r="AA863" s="122">
        <v>1.6327913151000001E-3</v>
      </c>
      <c r="AB863" s="122">
        <v>2.5680983398000002E-3</v>
      </c>
      <c r="AC863" s="122">
        <v>3.054309716E-3</v>
      </c>
      <c r="AD863" s="122">
        <v>2.7078833953000001E-3</v>
      </c>
      <c r="AE863" s="122">
        <v>2.4439618977999998E-3</v>
      </c>
      <c r="AF863" s="122">
        <v>2.5791246181999998E-3</v>
      </c>
      <c r="AG863" s="122">
        <v>3.1875039301E-3</v>
      </c>
      <c r="AH863" s="122">
        <v>2.693520112E-3</v>
      </c>
      <c r="AI863" s="122">
        <v>2.5938295209999998E-3</v>
      </c>
      <c r="AJ863" s="122">
        <v>2.4941389300000001E-3</v>
      </c>
      <c r="AK863" s="122">
        <v>2.3944483389999999E-3</v>
      </c>
      <c r="AL863" s="122">
        <v>0</v>
      </c>
    </row>
    <row r="864" spans="1:38" hidden="1" x14ac:dyDescent="0.25">
      <c r="A864" s="122" t="s">
        <v>1986</v>
      </c>
      <c r="B864" s="122">
        <v>1</v>
      </c>
      <c r="C864" s="122" t="s">
        <v>2152</v>
      </c>
      <c r="D864" s="122" t="s">
        <v>2110</v>
      </c>
      <c r="E864" s="122">
        <v>17</v>
      </c>
      <c r="F864" s="122">
        <v>9.8060271553000004E-3</v>
      </c>
      <c r="G864" s="122">
        <v>1.14395063655E-2</v>
      </c>
      <c r="H864" s="122">
        <v>7.5350196256000002E-3</v>
      </c>
      <c r="I864" s="122">
        <v>6.8278702107999996E-3</v>
      </c>
      <c r="J864" s="122">
        <v>8.0611182678999999E-3</v>
      </c>
      <c r="K864" s="122">
        <v>7.2501552510999996E-3</v>
      </c>
      <c r="L864" s="122">
        <v>7.5512204179000002E-3</v>
      </c>
      <c r="M864" s="122">
        <v>5.0201087422999998E-3</v>
      </c>
      <c r="N864" s="122">
        <v>6.1892601530000001E-3</v>
      </c>
      <c r="O864" s="122">
        <v>8.5796234540000006E-3</v>
      </c>
      <c r="P864" s="122">
        <v>6.1996650639999998E-3</v>
      </c>
      <c r="Q864" s="122">
        <v>7.2185240557999996E-3</v>
      </c>
      <c r="R864" s="122">
        <v>9.8383941455999994E-3</v>
      </c>
      <c r="S864" s="122">
        <v>7.5152955336000001E-3</v>
      </c>
      <c r="T864" s="122">
        <v>8.5076126885999994E-3</v>
      </c>
      <c r="U864" s="122">
        <v>1.2077695968999999E-2</v>
      </c>
      <c r="V864" s="122">
        <v>8.5170516192999996E-3</v>
      </c>
      <c r="W864" s="122">
        <v>1.02486044332E-2</v>
      </c>
      <c r="X864" s="122">
        <v>1.15351690103E-2</v>
      </c>
      <c r="Y864" s="122">
        <v>8.8709476548999994E-3</v>
      </c>
      <c r="Z864" s="122">
        <v>5.9542302457999997E-3</v>
      </c>
      <c r="AA864" s="122">
        <v>4.0922261936999996E-3</v>
      </c>
      <c r="AB864" s="122">
        <v>3.0885993529000001E-3</v>
      </c>
      <c r="AC864" s="122">
        <v>4.3585360307000004E-3</v>
      </c>
      <c r="AD864" s="122">
        <v>6.8693341799999997E-3</v>
      </c>
      <c r="AE864" s="122">
        <v>8.6485992319000008E-3</v>
      </c>
      <c r="AF864" s="122">
        <v>8.9696825425999993E-3</v>
      </c>
      <c r="AG864" s="122">
        <v>7.1562279258000003E-3</v>
      </c>
      <c r="AH864" s="122">
        <v>9.8930249494999997E-3</v>
      </c>
      <c r="AI864" s="122">
        <v>1.1023654607500001E-2</v>
      </c>
      <c r="AJ864" s="122">
        <v>1.21542842655E-2</v>
      </c>
      <c r="AK864" s="122">
        <v>1.3284913923599999E-2</v>
      </c>
      <c r="AL864" s="122">
        <v>0</v>
      </c>
    </row>
    <row r="865" spans="1:38" hidden="1" x14ac:dyDescent="0.25">
      <c r="A865" s="122" t="s">
        <v>1986</v>
      </c>
      <c r="B865" s="122">
        <v>1</v>
      </c>
      <c r="C865" s="122" t="s">
        <v>2152</v>
      </c>
      <c r="D865" s="122" t="s">
        <v>2111</v>
      </c>
      <c r="E865" s="122">
        <v>17</v>
      </c>
      <c r="F865" s="122">
        <v>1.4881151530000001E-4</v>
      </c>
      <c r="G865" s="122">
        <v>1.8117717500000001E-4</v>
      </c>
      <c r="H865" s="122">
        <v>1.193783906E-4</v>
      </c>
      <c r="I865" s="122">
        <v>1.197855393E-4</v>
      </c>
      <c r="J865" s="122">
        <v>2.5780894489999998E-4</v>
      </c>
      <c r="K865" s="122">
        <v>4.2588018989999998E-4</v>
      </c>
      <c r="L865" s="122">
        <v>3.8291801989999999E-4</v>
      </c>
      <c r="M865" s="122">
        <v>5.8604396869999995E-4</v>
      </c>
      <c r="N865" s="122">
        <v>7.2502137949999996E-4</v>
      </c>
      <c r="O865" s="122">
        <v>6.015542048E-4</v>
      </c>
      <c r="P865" s="122">
        <v>6.8715655150000004E-4</v>
      </c>
      <c r="Q865" s="122">
        <v>8.0365163750000001E-4</v>
      </c>
      <c r="R865" s="122">
        <v>1.0030440593999999E-3</v>
      </c>
      <c r="S865" s="122">
        <v>7.3979582090000001E-4</v>
      </c>
      <c r="T865" s="122">
        <v>8.0244881910000005E-4</v>
      </c>
      <c r="U865" s="122">
        <v>8.3245541139999996E-4</v>
      </c>
      <c r="V865" s="122">
        <v>1.024391424E-3</v>
      </c>
      <c r="W865" s="122">
        <v>9.7152995250000004E-4</v>
      </c>
      <c r="X865" s="122">
        <v>1.1699284526E-3</v>
      </c>
      <c r="Y865" s="122">
        <v>1.3005619765E-3</v>
      </c>
      <c r="Z865" s="122">
        <v>1.3577224591E-3</v>
      </c>
      <c r="AA865" s="122">
        <v>1.3313961715999999E-3</v>
      </c>
      <c r="AB865" s="122">
        <v>1.0822078684000001E-3</v>
      </c>
      <c r="AC865" s="122">
        <v>1.0581887567999999E-3</v>
      </c>
      <c r="AD865" s="122">
        <v>1.3729639239E-3</v>
      </c>
      <c r="AE865" s="122">
        <v>1.1267813360000001E-3</v>
      </c>
      <c r="AF865" s="122">
        <v>1.0828452025000001E-3</v>
      </c>
      <c r="AG865" s="122">
        <v>1.0935267828E-3</v>
      </c>
      <c r="AH865" s="122">
        <v>1.168765164E-3</v>
      </c>
      <c r="AI865" s="122">
        <v>1.1813827807E-3</v>
      </c>
      <c r="AJ865" s="122">
        <v>1.1940003974E-3</v>
      </c>
      <c r="AK865" s="122">
        <v>1.2066180141E-3</v>
      </c>
      <c r="AL865" s="122">
        <v>0</v>
      </c>
    </row>
    <row r="866" spans="1:38" hidden="1" x14ac:dyDescent="0.25">
      <c r="A866" s="122" t="s">
        <v>1986</v>
      </c>
      <c r="B866" s="122">
        <v>1</v>
      </c>
      <c r="C866" s="122" t="s">
        <v>2152</v>
      </c>
      <c r="D866" s="122" t="s">
        <v>2112</v>
      </c>
      <c r="E866" s="122">
        <v>17</v>
      </c>
      <c r="F866" s="122">
        <v>1.9357434697099999E-2</v>
      </c>
      <c r="G866" s="122">
        <v>2.2117096495199998E-2</v>
      </c>
      <c r="H866" s="122">
        <v>3.2005319785900002E-2</v>
      </c>
      <c r="I866" s="122">
        <v>3.5285240436699998E-2</v>
      </c>
      <c r="J866" s="122">
        <v>3.2872063503600002E-2</v>
      </c>
      <c r="K866" s="122">
        <v>2.1204262481500001E-2</v>
      </c>
      <c r="L866" s="122">
        <v>1.8974287822400002E-2</v>
      </c>
      <c r="M866" s="122">
        <v>2.2618787504900002E-2</v>
      </c>
      <c r="N866" s="122">
        <v>3.4010604251700001E-2</v>
      </c>
      <c r="O866" s="122">
        <v>3.7000448758699997E-2</v>
      </c>
      <c r="P866" s="122">
        <v>2.9283037164700002E-2</v>
      </c>
      <c r="Q866" s="122">
        <v>2.74511235296E-2</v>
      </c>
      <c r="R866" s="122">
        <v>2.1244371949600001E-2</v>
      </c>
      <c r="S866" s="122">
        <v>2.1734274275E-2</v>
      </c>
      <c r="T866" s="122">
        <v>2.43781368653E-2</v>
      </c>
      <c r="U866" s="122">
        <v>2.3000058302300001E-2</v>
      </c>
      <c r="V866" s="122">
        <v>2.3009034201199999E-2</v>
      </c>
      <c r="W866" s="122">
        <v>1.9874573407099999E-2</v>
      </c>
      <c r="X866" s="122">
        <v>1.87507924642E-2</v>
      </c>
      <c r="Y866" s="122">
        <v>1.8394249962200002E-2</v>
      </c>
      <c r="Z866" s="122">
        <v>2.2540170552499999E-2</v>
      </c>
      <c r="AA866" s="122">
        <v>2.3260032054199999E-2</v>
      </c>
      <c r="AB866" s="122">
        <v>2.7276613747000002E-2</v>
      </c>
      <c r="AC866" s="122">
        <v>3.4611253681699997E-2</v>
      </c>
      <c r="AD866" s="122">
        <v>3.66301004566E-2</v>
      </c>
      <c r="AE866" s="122">
        <v>4.0493212374100002E-2</v>
      </c>
      <c r="AF866" s="122">
        <v>4.0995934561099998E-2</v>
      </c>
      <c r="AG866" s="122">
        <v>4.1409879798699999E-2</v>
      </c>
      <c r="AH866" s="122">
        <v>4.4347822740299997E-2</v>
      </c>
      <c r="AI866" s="122">
        <v>4.6308988451800003E-2</v>
      </c>
      <c r="AJ866" s="122">
        <v>4.8270154163199998E-2</v>
      </c>
      <c r="AK866" s="122">
        <v>5.02313198746E-2</v>
      </c>
      <c r="AL866" s="122">
        <v>0</v>
      </c>
    </row>
    <row r="867" spans="1:38" hidden="1" x14ac:dyDescent="0.25">
      <c r="A867" s="122" t="s">
        <v>1986</v>
      </c>
      <c r="B867" s="122">
        <v>1</v>
      </c>
      <c r="C867" s="122" t="s">
        <v>2152</v>
      </c>
      <c r="D867" s="122" t="s">
        <v>2113</v>
      </c>
      <c r="E867" s="122">
        <v>17</v>
      </c>
      <c r="F867" s="122">
        <v>8.0852361063199998E-2</v>
      </c>
      <c r="G867" s="122">
        <v>6.6890407572000002E-2</v>
      </c>
      <c r="H867" s="122">
        <v>8.4137776890699997E-2</v>
      </c>
      <c r="I867" s="122">
        <v>0.11963235562009999</v>
      </c>
      <c r="J867" s="122">
        <v>0.1075308507666</v>
      </c>
      <c r="K867" s="122">
        <v>9.9919780821900006E-2</v>
      </c>
      <c r="L867" s="122">
        <v>7.2035803683200006E-2</v>
      </c>
      <c r="M867" s="122">
        <v>5.7678833469399997E-2</v>
      </c>
      <c r="N867" s="122">
        <v>9.4833067344000002E-2</v>
      </c>
      <c r="O867" s="122">
        <v>0.12660237527589999</v>
      </c>
      <c r="P867" s="122">
        <v>0.12675055611</v>
      </c>
      <c r="Q867" s="122">
        <v>0.132942036953</v>
      </c>
      <c r="R867" s="122">
        <v>0.10766912564639999</v>
      </c>
      <c r="S867" s="122">
        <v>5.9101071698600002E-2</v>
      </c>
      <c r="T867" s="122">
        <v>6.1440473555300003E-2</v>
      </c>
      <c r="U867" s="122">
        <v>6.2129559406100002E-2</v>
      </c>
      <c r="V867" s="122">
        <v>5.4291369681599998E-2</v>
      </c>
      <c r="W867" s="122">
        <v>4.7203240980999997E-2</v>
      </c>
      <c r="X867" s="122">
        <v>6.0692513471799998E-2</v>
      </c>
      <c r="Y867" s="122">
        <v>5.7174723517499998E-2</v>
      </c>
      <c r="Z867" s="122">
        <v>5.13130304515E-2</v>
      </c>
      <c r="AA867" s="122">
        <v>4.4027140584799999E-2</v>
      </c>
      <c r="AB867" s="122">
        <v>4.4071541080799997E-2</v>
      </c>
      <c r="AC867" s="122">
        <v>5.3914146421099998E-2</v>
      </c>
      <c r="AD867" s="122">
        <v>9.5542716864700006E-2</v>
      </c>
      <c r="AE867" s="122">
        <v>0.1362306607397</v>
      </c>
      <c r="AF867" s="122">
        <v>6.4477362363500004E-2</v>
      </c>
      <c r="AG867" s="122">
        <v>6.4905473218100002E-2</v>
      </c>
      <c r="AH867" s="122">
        <v>9.2081843570699998E-2</v>
      </c>
      <c r="AI867" s="122">
        <v>9.5276670835700003E-2</v>
      </c>
      <c r="AJ867" s="122">
        <v>9.8471498100799998E-2</v>
      </c>
      <c r="AK867" s="122">
        <v>0.1016663253658</v>
      </c>
      <c r="AL867" s="122">
        <v>0</v>
      </c>
    </row>
    <row r="868" spans="1:38" hidden="1" x14ac:dyDescent="0.25">
      <c r="A868" s="122" t="s">
        <v>1986</v>
      </c>
      <c r="B868" s="122">
        <v>1</v>
      </c>
      <c r="C868" s="122" t="s">
        <v>2152</v>
      </c>
      <c r="D868" s="122" t="s">
        <v>2114</v>
      </c>
      <c r="E868" s="122">
        <v>17</v>
      </c>
      <c r="F868" s="122">
        <v>0.1118111703408</v>
      </c>
      <c r="G868" s="122">
        <v>9.8759621276700002E-2</v>
      </c>
      <c r="H868" s="122">
        <v>9.8568596691800001E-2</v>
      </c>
      <c r="I868" s="122">
        <v>9.8675167195899999E-2</v>
      </c>
      <c r="J868" s="122">
        <v>0.1031318380356</v>
      </c>
      <c r="K868" s="122">
        <v>9.1716441259200004E-2</v>
      </c>
      <c r="L868" s="122">
        <v>8.8752684871000007E-2</v>
      </c>
      <c r="M868" s="122">
        <v>0.11566642402250001</v>
      </c>
      <c r="N868" s="122">
        <v>0.14305483867070001</v>
      </c>
      <c r="O868" s="122">
        <v>0.13765576364570001</v>
      </c>
      <c r="P868" s="122">
        <v>0.11604750455109999</v>
      </c>
      <c r="Q868" s="122">
        <v>0.1333176143216</v>
      </c>
      <c r="R868" s="122">
        <v>0.1568584193051</v>
      </c>
      <c r="S868" s="122">
        <v>0.1871313693187</v>
      </c>
      <c r="T868" s="122">
        <v>0.17066566294720001</v>
      </c>
      <c r="U868" s="122">
        <v>0.1330788069793</v>
      </c>
      <c r="V868" s="122">
        <v>0.12899958426319999</v>
      </c>
      <c r="W868" s="122">
        <v>0.1248493393813</v>
      </c>
      <c r="X868" s="122">
        <v>0.122574917657</v>
      </c>
      <c r="Y868" s="122">
        <v>0.12812265783660001</v>
      </c>
      <c r="Z868" s="122">
        <v>0.12791806029819999</v>
      </c>
      <c r="AA868" s="122">
        <v>0.1233738285403</v>
      </c>
      <c r="AB868" s="122">
        <v>0.1141399637122</v>
      </c>
      <c r="AC868" s="122">
        <v>0.1278605392361</v>
      </c>
      <c r="AD868" s="122">
        <v>0.13559968405459999</v>
      </c>
      <c r="AE868" s="122">
        <v>0.1486171883032</v>
      </c>
      <c r="AF868" s="122">
        <v>0.15526133067219999</v>
      </c>
      <c r="AG868" s="122">
        <v>0.1547881654354</v>
      </c>
      <c r="AH868" s="122">
        <v>0.1668611891109</v>
      </c>
      <c r="AI868" s="122">
        <v>0.1750535932867</v>
      </c>
      <c r="AJ868" s="122">
        <v>0.1832459974625</v>
      </c>
      <c r="AK868" s="122">
        <v>0.1914384016383</v>
      </c>
      <c r="AL868" s="122">
        <v>0</v>
      </c>
    </row>
    <row r="869" spans="1:38" hidden="1" x14ac:dyDescent="0.25">
      <c r="A869" s="122" t="s">
        <v>1986</v>
      </c>
      <c r="B869" s="122">
        <v>1</v>
      </c>
      <c r="C869" s="122" t="s">
        <v>2152</v>
      </c>
      <c r="D869" s="122" t="s">
        <v>2115</v>
      </c>
      <c r="E869" s="122">
        <v>17</v>
      </c>
      <c r="F869" s="122">
        <v>6.2761591218399998E-2</v>
      </c>
      <c r="G869" s="122">
        <v>6.2290074450400003E-2</v>
      </c>
      <c r="H869" s="122">
        <v>6.3470539538500001E-2</v>
      </c>
      <c r="I869" s="122">
        <v>6.5229657383000003E-2</v>
      </c>
      <c r="J869" s="122">
        <v>7.0706161178099997E-2</v>
      </c>
      <c r="K869" s="122">
        <v>7.1844081889400002E-2</v>
      </c>
      <c r="L869" s="122">
        <v>7.4246746136899994E-2</v>
      </c>
      <c r="M869" s="122">
        <v>7.8505002509900002E-2</v>
      </c>
      <c r="N869" s="122">
        <v>8.4955536363400003E-2</v>
      </c>
      <c r="O869" s="122">
        <v>7.0282424506299998E-2</v>
      </c>
      <c r="P869" s="122">
        <v>5.25128098219E-2</v>
      </c>
      <c r="Q869" s="122">
        <v>8.0250635217299998E-2</v>
      </c>
      <c r="R869" s="122">
        <v>0.1292362307902</v>
      </c>
      <c r="S869" s="122">
        <v>0.1439754830204</v>
      </c>
      <c r="T869" s="122">
        <v>0.1202492231395</v>
      </c>
      <c r="U869" s="122">
        <v>0.11688877486470001</v>
      </c>
      <c r="V869" s="122">
        <v>0.12184316235750001</v>
      </c>
      <c r="W869" s="122">
        <v>0.12807635199129999</v>
      </c>
      <c r="X869" s="122">
        <v>0.11336514379029999</v>
      </c>
      <c r="Y869" s="122">
        <v>9.8325789712399997E-2</v>
      </c>
      <c r="Z869" s="122">
        <v>0.1206336925822</v>
      </c>
      <c r="AA869" s="122">
        <v>0.13030982067800001</v>
      </c>
      <c r="AB869" s="122">
        <v>0.12902974386890001</v>
      </c>
      <c r="AC869" s="122">
        <v>0.13741587988750001</v>
      </c>
      <c r="AD869" s="122">
        <v>0.14184538619250001</v>
      </c>
      <c r="AE869" s="122">
        <v>0.12463611321779999</v>
      </c>
      <c r="AF869" s="122">
        <v>0.109399765702</v>
      </c>
      <c r="AG869" s="122">
        <v>0.13132930772199999</v>
      </c>
      <c r="AH869" s="122">
        <v>0.1164224345306</v>
      </c>
      <c r="AI869" s="122">
        <v>0.1095512397796</v>
      </c>
      <c r="AJ869" s="122">
        <v>0.10268004502859999</v>
      </c>
      <c r="AK869" s="122">
        <v>9.58088502776E-2</v>
      </c>
      <c r="AL869" s="122">
        <v>0</v>
      </c>
    </row>
    <row r="870" spans="1:38" hidden="1" x14ac:dyDescent="0.25">
      <c r="A870" s="122" t="s">
        <v>1986</v>
      </c>
      <c r="B870" s="122">
        <v>1</v>
      </c>
      <c r="C870" s="122" t="s">
        <v>2152</v>
      </c>
      <c r="D870" s="122" t="s">
        <v>2116</v>
      </c>
      <c r="E870" s="122">
        <v>17</v>
      </c>
      <c r="F870" s="122">
        <v>2.5052279294800001E-2</v>
      </c>
      <c r="G870" s="122">
        <v>2.6016484562600001E-2</v>
      </c>
      <c r="H870" s="122">
        <v>3.4015935770700001E-2</v>
      </c>
      <c r="I870" s="122">
        <v>4.0938325682699998E-2</v>
      </c>
      <c r="J870" s="122">
        <v>3.7163129940399997E-2</v>
      </c>
      <c r="K870" s="122">
        <v>2.87129811001E-2</v>
      </c>
      <c r="L870" s="122">
        <v>3.0902078563E-2</v>
      </c>
      <c r="M870" s="122">
        <v>3.0792825667499999E-2</v>
      </c>
      <c r="N870" s="122">
        <v>3.86736050077E-2</v>
      </c>
      <c r="O870" s="122">
        <v>4.25957548157E-2</v>
      </c>
      <c r="P870" s="122">
        <v>4.1174493211200001E-2</v>
      </c>
      <c r="Q870" s="122">
        <v>3.3141549366500003E-2</v>
      </c>
      <c r="R870" s="122">
        <v>3.3857326075799998E-2</v>
      </c>
      <c r="S870" s="122">
        <v>2.4779918110599999E-2</v>
      </c>
      <c r="T870" s="122">
        <v>2.4098617315300001E-2</v>
      </c>
      <c r="U870" s="122">
        <v>2.34136375457E-2</v>
      </c>
      <c r="V870" s="122">
        <v>3.0644648825199999E-2</v>
      </c>
      <c r="W870" s="122">
        <v>3.6196073301300001E-2</v>
      </c>
      <c r="X870" s="122">
        <v>2.82225651819E-2</v>
      </c>
      <c r="Y870" s="122">
        <v>3.2260924007400001E-2</v>
      </c>
      <c r="Z870" s="122">
        <v>2.5568742084699999E-2</v>
      </c>
      <c r="AA870" s="122">
        <v>2.4775575191300001E-2</v>
      </c>
      <c r="AB870" s="122">
        <v>2.5768666727100001E-2</v>
      </c>
      <c r="AC870" s="122">
        <v>3.4186026792499997E-2</v>
      </c>
      <c r="AD870" s="122">
        <v>4.4862841210800003E-2</v>
      </c>
      <c r="AE870" s="122">
        <v>4.0349628594799999E-2</v>
      </c>
      <c r="AF870" s="122">
        <v>3.63701014243E-2</v>
      </c>
      <c r="AG870" s="122">
        <v>5.3476450284799998E-2</v>
      </c>
      <c r="AH870" s="122">
        <v>5.3058705531700001E-2</v>
      </c>
      <c r="AI870" s="122">
        <v>5.5543988035300002E-2</v>
      </c>
      <c r="AJ870" s="122">
        <v>5.8029270538799999E-2</v>
      </c>
      <c r="AK870" s="122">
        <v>6.0514553042399999E-2</v>
      </c>
      <c r="AL870" s="122">
        <v>0</v>
      </c>
    </row>
    <row r="871" spans="1:38" hidden="1" x14ac:dyDescent="0.25">
      <c r="A871" s="122" t="s">
        <v>1986</v>
      </c>
      <c r="B871" s="122">
        <v>1</v>
      </c>
      <c r="C871" s="122" t="s">
        <v>2152</v>
      </c>
      <c r="D871" s="122" t="s">
        <v>2138</v>
      </c>
      <c r="E871" s="122">
        <v>17</v>
      </c>
      <c r="F871" s="122">
        <v>1.3926813632E-3</v>
      </c>
      <c r="G871" s="122">
        <v>1.4813027307E-3</v>
      </c>
      <c r="H871" s="122">
        <v>1.1563222353E-3</v>
      </c>
      <c r="I871" s="122">
        <v>1.2342552843999999E-3</v>
      </c>
      <c r="J871" s="122">
        <v>1.5300421543E-3</v>
      </c>
      <c r="K871" s="122">
        <v>1.4024010402E-3</v>
      </c>
      <c r="L871" s="122">
        <v>1.3244480329E-3</v>
      </c>
      <c r="M871" s="122">
        <v>1.1690063806000001E-3</v>
      </c>
      <c r="N871" s="122">
        <v>7.3963083250000005E-4</v>
      </c>
      <c r="O871" s="122">
        <v>0</v>
      </c>
      <c r="P871" s="122">
        <v>0</v>
      </c>
      <c r="Q871" s="122">
        <v>0</v>
      </c>
      <c r="R871" s="122">
        <v>0</v>
      </c>
      <c r="S871" s="122">
        <v>0</v>
      </c>
      <c r="T871" s="122">
        <v>0</v>
      </c>
      <c r="U871" s="122">
        <v>0</v>
      </c>
      <c r="V871" s="122">
        <v>0</v>
      </c>
      <c r="W871" s="122">
        <v>0</v>
      </c>
      <c r="X871" s="122">
        <v>0</v>
      </c>
      <c r="Y871" s="122">
        <v>0</v>
      </c>
      <c r="Z871" s="122">
        <v>0</v>
      </c>
      <c r="AA871" s="122">
        <v>0</v>
      </c>
      <c r="AB871" s="122">
        <v>0</v>
      </c>
      <c r="AC871" s="122">
        <v>0</v>
      </c>
      <c r="AD871" s="122">
        <v>0</v>
      </c>
      <c r="AE871" s="122">
        <v>0</v>
      </c>
      <c r="AF871" s="122">
        <v>0</v>
      </c>
      <c r="AG871" s="122">
        <v>0</v>
      </c>
      <c r="AH871" s="122">
        <v>0</v>
      </c>
      <c r="AI871" s="122">
        <v>0</v>
      </c>
      <c r="AJ871" s="122">
        <v>0</v>
      </c>
      <c r="AK871" s="122">
        <v>0</v>
      </c>
      <c r="AL871" s="122">
        <v>0</v>
      </c>
    </row>
    <row r="872" spans="1:38" hidden="1" x14ac:dyDescent="0.25">
      <c r="A872" s="122" t="s">
        <v>1986</v>
      </c>
      <c r="B872" s="122">
        <v>1</v>
      </c>
      <c r="C872" s="122" t="s">
        <v>2152</v>
      </c>
      <c r="D872" s="122" t="s">
        <v>2117</v>
      </c>
      <c r="E872" s="122">
        <v>17</v>
      </c>
      <c r="F872" s="122">
        <v>8.2500831600000002E-5</v>
      </c>
      <c r="G872" s="122">
        <v>2.227728688E-4</v>
      </c>
      <c r="H872" s="122">
        <v>2.2951117964999999E-3</v>
      </c>
      <c r="I872" s="122">
        <v>3.9745881641000003E-3</v>
      </c>
      <c r="J872" s="122">
        <v>5.4352221109999995E-4</v>
      </c>
      <c r="K872" s="122">
        <v>1.09085246E-4</v>
      </c>
      <c r="L872" s="122">
        <v>2.401645045E-4</v>
      </c>
      <c r="M872" s="122">
        <v>2.7290005750000001E-4</v>
      </c>
      <c r="N872" s="122">
        <v>3.9033717379999999E-4</v>
      </c>
      <c r="O872" s="122">
        <v>5.2035864399999998E-4</v>
      </c>
      <c r="P872" s="122">
        <v>5.9539375249999997E-4</v>
      </c>
      <c r="Q872" s="122">
        <v>5.4399588739999997E-4</v>
      </c>
      <c r="R872" s="122">
        <v>2.5333563159999999E-4</v>
      </c>
      <c r="S872" s="122">
        <v>7.3721854299999999E-5</v>
      </c>
      <c r="T872" s="122">
        <v>5.1013335799999997E-5</v>
      </c>
      <c r="U872" s="122">
        <v>5.40775953E-5</v>
      </c>
      <c r="V872" s="122">
        <v>8.5907042799999997E-5</v>
      </c>
      <c r="W872" s="122">
        <v>2.8242281299999998E-5</v>
      </c>
      <c r="X872" s="122">
        <v>8.5551785699999997E-5</v>
      </c>
      <c r="Y872" s="122">
        <v>1.275958753E-4</v>
      </c>
      <c r="Z872" s="122">
        <v>6.3854486100000003E-5</v>
      </c>
      <c r="AA872" s="122">
        <v>7.4211497200000001E-5</v>
      </c>
      <c r="AB872" s="122">
        <v>8.1715806300000006E-5</v>
      </c>
      <c r="AC872" s="122">
        <v>5.2369167500000001E-5</v>
      </c>
      <c r="AD872" s="122">
        <v>1.0071075630000001E-4</v>
      </c>
      <c r="AE872" s="122">
        <v>1.076495812E-4</v>
      </c>
      <c r="AF872" s="122">
        <v>8.3949801899999994E-5</v>
      </c>
      <c r="AG872" s="122">
        <v>2.0734589629999999E-4</v>
      </c>
      <c r="AH872" s="122">
        <v>2.1472943309999999E-4</v>
      </c>
      <c r="AI872" s="122">
        <v>2.4112810580000001E-4</v>
      </c>
      <c r="AJ872" s="122">
        <v>2.6752677839999997E-4</v>
      </c>
      <c r="AK872" s="122">
        <v>2.9392545110000002E-4</v>
      </c>
      <c r="AL872" s="122">
        <v>0</v>
      </c>
    </row>
    <row r="873" spans="1:38" hidden="1" x14ac:dyDescent="0.25">
      <c r="A873" s="122" t="s">
        <v>1986</v>
      </c>
      <c r="B873" s="122">
        <v>1</v>
      </c>
      <c r="C873" s="122" t="s">
        <v>2152</v>
      </c>
      <c r="D873" s="122" t="s">
        <v>2118</v>
      </c>
      <c r="E873" s="122">
        <v>17</v>
      </c>
      <c r="F873" s="122">
        <v>4.0687073693999997E-3</v>
      </c>
      <c r="G873" s="122">
        <v>1.6775257794000001E-3</v>
      </c>
      <c r="H873" s="122">
        <v>1.4344832925E-3</v>
      </c>
      <c r="I873" s="122">
        <v>1.7496177084000001E-3</v>
      </c>
      <c r="J873" s="122">
        <v>2.8243106231999999E-3</v>
      </c>
      <c r="K873" s="122">
        <v>4.0336047658000003E-3</v>
      </c>
      <c r="L873" s="122">
        <v>3.2128395778999999E-3</v>
      </c>
      <c r="M873" s="122">
        <v>3.9799090387E-3</v>
      </c>
      <c r="N873" s="122">
        <v>6.0419774410999999E-3</v>
      </c>
      <c r="O873" s="122">
        <v>1.0006265807900001E-2</v>
      </c>
      <c r="P873" s="122">
        <v>1.11002211134E-2</v>
      </c>
      <c r="Q873" s="122">
        <v>9.7349743869000003E-3</v>
      </c>
      <c r="R873" s="122">
        <v>8.2892120111999999E-3</v>
      </c>
      <c r="S873" s="122">
        <v>8.5312645679999997E-3</v>
      </c>
      <c r="T873" s="122">
        <v>6.3214637273999999E-3</v>
      </c>
      <c r="U873" s="122">
        <v>6.4554369348999996E-3</v>
      </c>
      <c r="V873" s="122">
        <v>6.6197826362999999E-3</v>
      </c>
      <c r="W873" s="122">
        <v>6.8282653844999996E-3</v>
      </c>
      <c r="X873" s="122">
        <v>4.5563238077999998E-3</v>
      </c>
      <c r="Y873" s="122">
        <v>3.2475816020999999E-3</v>
      </c>
      <c r="Z873" s="122">
        <v>4.4427798845000002E-3</v>
      </c>
      <c r="AA873" s="122">
        <v>4.1922011552E-3</v>
      </c>
      <c r="AB873" s="122">
        <v>3.5794410475000001E-3</v>
      </c>
      <c r="AC873" s="122">
        <v>4.8707517009999998E-3</v>
      </c>
      <c r="AD873" s="122">
        <v>4.6746177991000004E-3</v>
      </c>
      <c r="AE873" s="122">
        <v>7.8536959690000008E-3</v>
      </c>
      <c r="AF873" s="122">
        <v>1.2110958420299999E-2</v>
      </c>
      <c r="AG873" s="122">
        <v>1.2681132548999999E-2</v>
      </c>
      <c r="AH873" s="122">
        <v>1.4781916467900001E-2</v>
      </c>
      <c r="AI873" s="122">
        <v>1.7036640637999999E-2</v>
      </c>
      <c r="AJ873" s="122">
        <v>1.9291364808099998E-2</v>
      </c>
      <c r="AK873" s="122">
        <v>2.1546088978200002E-2</v>
      </c>
      <c r="AL873" s="122">
        <v>0</v>
      </c>
    </row>
    <row r="874" spans="1:38" hidden="1" x14ac:dyDescent="0.25">
      <c r="A874" s="122" t="s">
        <v>1986</v>
      </c>
      <c r="B874" s="122">
        <v>1</v>
      </c>
      <c r="C874" s="122" t="s">
        <v>2152</v>
      </c>
      <c r="D874" s="122" t="s">
        <v>2119</v>
      </c>
      <c r="E874" s="122">
        <v>17</v>
      </c>
      <c r="F874" s="122">
        <v>0.10835138177750001</v>
      </c>
      <c r="G874" s="122">
        <v>0.1129441374097</v>
      </c>
      <c r="H874" s="122">
        <v>0.10912657159270001</v>
      </c>
      <c r="I874" s="122">
        <v>0.1242150908706</v>
      </c>
      <c r="J874" s="122">
        <v>0.1162511307871</v>
      </c>
      <c r="K874" s="122">
        <v>9.0904230185400003E-2</v>
      </c>
      <c r="L874" s="122">
        <v>8.8143466690899994E-2</v>
      </c>
      <c r="M874" s="122">
        <v>0.10622420018750001</v>
      </c>
      <c r="N874" s="122">
        <v>0.13072198155369999</v>
      </c>
      <c r="O874" s="122">
        <v>0.17814579600229999</v>
      </c>
      <c r="P874" s="122">
        <v>0.28581491898759998</v>
      </c>
      <c r="Q874" s="122">
        <v>0.30950161359579997</v>
      </c>
      <c r="R874" s="122">
        <v>0.31954379497410001</v>
      </c>
      <c r="S874" s="122">
        <v>0.42281294457039997</v>
      </c>
      <c r="T874" s="122">
        <v>0.43780731803200001</v>
      </c>
      <c r="U874" s="122">
        <v>0.42452082022440002</v>
      </c>
      <c r="V874" s="122">
        <v>0.46125165804829998</v>
      </c>
      <c r="W874" s="122">
        <v>0.40014647409960002</v>
      </c>
      <c r="X874" s="122">
        <v>0.36568758051349998</v>
      </c>
      <c r="Y874" s="122">
        <v>0.39799615954520001</v>
      </c>
      <c r="Z874" s="122">
        <v>0.42814707405730001</v>
      </c>
      <c r="AA874" s="122">
        <v>0.51465148918930004</v>
      </c>
      <c r="AB874" s="122">
        <v>0.57127956103900002</v>
      </c>
      <c r="AC874" s="122">
        <v>0.52367404916990001</v>
      </c>
      <c r="AD874" s="122">
        <v>0.50632709607180004</v>
      </c>
      <c r="AE874" s="122">
        <v>0.45865083879160001</v>
      </c>
      <c r="AF874" s="122">
        <v>0.45864375493659998</v>
      </c>
      <c r="AG874" s="122">
        <v>0.54182454341069997</v>
      </c>
      <c r="AH874" s="122">
        <v>0.48504079998720001</v>
      </c>
      <c r="AI874" s="122">
        <v>0.47208632088539998</v>
      </c>
      <c r="AJ874" s="122">
        <v>0.45913184178369998</v>
      </c>
      <c r="AK874" s="122">
        <v>0.44617736268199998</v>
      </c>
      <c r="AL874" s="122">
        <v>0</v>
      </c>
    </row>
    <row r="875" spans="1:38" hidden="1" x14ac:dyDescent="0.25">
      <c r="A875" s="122" t="s">
        <v>1986</v>
      </c>
      <c r="B875" s="122">
        <v>1</v>
      </c>
      <c r="C875" s="122" t="s">
        <v>2152</v>
      </c>
      <c r="D875" s="122" t="s">
        <v>2120</v>
      </c>
      <c r="E875" s="122">
        <v>17</v>
      </c>
      <c r="F875" s="122">
        <v>7.4096875502699999E-2</v>
      </c>
      <c r="G875" s="122">
        <v>6.27229440261E-2</v>
      </c>
      <c r="H875" s="122">
        <v>6.4561111252200001E-2</v>
      </c>
      <c r="I875" s="122">
        <v>6.5355464997399998E-2</v>
      </c>
      <c r="J875" s="122">
        <v>6.0170417127799997E-2</v>
      </c>
      <c r="K875" s="122">
        <v>5.1149931476599998E-2</v>
      </c>
      <c r="L875" s="122">
        <v>5.0599595512400002E-2</v>
      </c>
      <c r="M875" s="122">
        <v>5.0026447246700002E-2</v>
      </c>
      <c r="N875" s="122">
        <v>4.6895879645599998E-2</v>
      </c>
      <c r="O875" s="122">
        <v>4.83064489401E-2</v>
      </c>
      <c r="P875" s="122">
        <v>4.7566907254500003E-2</v>
      </c>
      <c r="Q875" s="122">
        <v>4.4394268952799999E-2</v>
      </c>
      <c r="R875" s="122">
        <v>3.8965642384099997E-2</v>
      </c>
      <c r="S875" s="122">
        <v>4.01622098037E-2</v>
      </c>
      <c r="T875" s="122">
        <v>4.6606114850799997E-2</v>
      </c>
      <c r="U875" s="122">
        <v>4.2371011400399998E-2</v>
      </c>
      <c r="V875" s="122">
        <v>3.58592655357E-2</v>
      </c>
      <c r="W875" s="122">
        <v>3.7163217756800003E-2</v>
      </c>
      <c r="X875" s="122">
        <v>4.5152812241100002E-2</v>
      </c>
      <c r="Y875" s="122">
        <v>3.8352715957499998E-2</v>
      </c>
      <c r="Z875" s="122">
        <v>3.5610283467900003E-2</v>
      </c>
      <c r="AA875" s="122">
        <v>4.4014095860199998E-2</v>
      </c>
      <c r="AB875" s="122">
        <v>7.41165037951E-2</v>
      </c>
      <c r="AC875" s="122">
        <v>0.1021823952342</v>
      </c>
      <c r="AD875" s="122">
        <v>0.10272576177080001</v>
      </c>
      <c r="AE875" s="122">
        <v>8.2498875684200002E-2</v>
      </c>
      <c r="AF875" s="122">
        <v>9.6481774713500001E-2</v>
      </c>
      <c r="AG875" s="122">
        <v>9.91121371483E-2</v>
      </c>
      <c r="AH875" s="122">
        <v>9.3031405521599997E-2</v>
      </c>
      <c r="AI875" s="122">
        <v>9.1702118683400002E-2</v>
      </c>
      <c r="AJ875" s="122">
        <v>9.0372831845100005E-2</v>
      </c>
      <c r="AK875" s="122">
        <v>8.9043545006899996E-2</v>
      </c>
      <c r="AL875" s="122">
        <v>0</v>
      </c>
    </row>
    <row r="876" spans="1:38" hidden="1" x14ac:dyDescent="0.25">
      <c r="A876" s="122" t="s">
        <v>1986</v>
      </c>
      <c r="B876" s="122">
        <v>1</v>
      </c>
      <c r="C876" s="122" t="s">
        <v>2152</v>
      </c>
      <c r="D876" s="122" t="s">
        <v>2121</v>
      </c>
      <c r="E876" s="122">
        <v>17</v>
      </c>
      <c r="F876" s="122">
        <v>0.110788249176</v>
      </c>
      <c r="G876" s="122">
        <v>0.15728719477459999</v>
      </c>
      <c r="H876" s="122">
        <v>0.148172017781</v>
      </c>
      <c r="I876" s="122">
        <v>0.1631851506849</v>
      </c>
      <c r="J876" s="122">
        <v>0.17869019238559999</v>
      </c>
      <c r="K876" s="122">
        <v>0.16782244119869999</v>
      </c>
      <c r="L876" s="122">
        <v>0.16998396963920001</v>
      </c>
      <c r="M876" s="122">
        <v>0.18714571133089999</v>
      </c>
      <c r="N876" s="122">
        <v>0.20870348664909999</v>
      </c>
      <c r="O876" s="122">
        <v>0.2113471589706</v>
      </c>
      <c r="P876" s="122">
        <v>0.21777256004109999</v>
      </c>
      <c r="Q876" s="122">
        <v>0.24878153642379999</v>
      </c>
      <c r="R876" s="122">
        <v>0.26259166470110001</v>
      </c>
      <c r="S876" s="122">
        <v>0.2066117336478</v>
      </c>
      <c r="T876" s="122">
        <v>0.1036107846019</v>
      </c>
      <c r="U876" s="122">
        <v>0.104179804167</v>
      </c>
      <c r="V876" s="122">
        <v>9.6512863043899999E-2</v>
      </c>
      <c r="W876" s="122">
        <v>9.2840814297400001E-2</v>
      </c>
      <c r="X876" s="122">
        <v>9.88994901569E-2</v>
      </c>
      <c r="Y876" s="122">
        <v>0.1123395868034</v>
      </c>
      <c r="Z876" s="122">
        <v>0.1036919735099</v>
      </c>
      <c r="AA876" s="122">
        <v>9.2681172094700004E-2</v>
      </c>
      <c r="AB876" s="122">
        <v>8.5752750793800001E-2</v>
      </c>
      <c r="AC876" s="122">
        <v>0.1017253229308</v>
      </c>
      <c r="AD876" s="122">
        <v>0.11793250319030001</v>
      </c>
      <c r="AE876" s="122">
        <v>0.1338777072182</v>
      </c>
      <c r="AF876" s="122">
        <v>0.13321344014030001</v>
      </c>
      <c r="AG876" s="122">
        <v>0.12964121627960001</v>
      </c>
      <c r="AH876" s="122">
        <v>0.14729832146989999</v>
      </c>
      <c r="AI876" s="122">
        <v>0.1563927645515</v>
      </c>
      <c r="AJ876" s="122">
        <v>0.16548720763319999</v>
      </c>
      <c r="AK876" s="122">
        <v>0.17458165071490001</v>
      </c>
      <c r="AL876" s="122">
        <v>0</v>
      </c>
    </row>
    <row r="877" spans="1:38" hidden="1" x14ac:dyDescent="0.25">
      <c r="A877" s="122" t="s">
        <v>1986</v>
      </c>
      <c r="B877" s="122">
        <v>1</v>
      </c>
      <c r="C877" s="122" t="s">
        <v>2152</v>
      </c>
      <c r="D877" s="122" t="s">
        <v>2139</v>
      </c>
      <c r="E877" s="122">
        <v>17</v>
      </c>
      <c r="F877" s="122">
        <v>0</v>
      </c>
      <c r="G877" s="122">
        <v>0</v>
      </c>
      <c r="H877" s="122">
        <v>0</v>
      </c>
      <c r="I877" s="122">
        <v>0</v>
      </c>
      <c r="J877" s="122">
        <v>0</v>
      </c>
      <c r="K877" s="122">
        <v>0</v>
      </c>
      <c r="L877" s="122">
        <v>0</v>
      </c>
      <c r="M877" s="122">
        <v>0</v>
      </c>
      <c r="N877" s="122">
        <v>0</v>
      </c>
      <c r="O877" s="122">
        <v>0</v>
      </c>
      <c r="P877" s="122">
        <v>0</v>
      </c>
      <c r="Q877" s="122">
        <v>0</v>
      </c>
      <c r="R877" s="122">
        <v>0</v>
      </c>
      <c r="S877" s="122">
        <v>0</v>
      </c>
      <c r="T877" s="122">
        <v>0</v>
      </c>
      <c r="U877" s="122">
        <v>0</v>
      </c>
      <c r="V877" s="122">
        <v>0</v>
      </c>
      <c r="W877" s="122">
        <v>0</v>
      </c>
      <c r="X877" s="122">
        <v>0</v>
      </c>
      <c r="Y877" s="122">
        <v>0</v>
      </c>
      <c r="Z877" s="122">
        <v>0</v>
      </c>
      <c r="AA877" s="122">
        <v>0</v>
      </c>
      <c r="AB877" s="122">
        <v>0</v>
      </c>
      <c r="AC877" s="122">
        <v>0</v>
      </c>
      <c r="AD877" s="122">
        <v>0</v>
      </c>
      <c r="AE877" s="122">
        <v>0</v>
      </c>
      <c r="AF877" s="122">
        <v>0</v>
      </c>
      <c r="AG877" s="122">
        <v>0</v>
      </c>
      <c r="AH877" s="122">
        <v>0</v>
      </c>
      <c r="AI877" s="122">
        <v>0</v>
      </c>
      <c r="AJ877" s="122">
        <v>0</v>
      </c>
      <c r="AK877" s="122">
        <v>0</v>
      </c>
      <c r="AL877" s="122">
        <v>0</v>
      </c>
    </row>
    <row r="878" spans="1:38" hidden="1" x14ac:dyDescent="0.25">
      <c r="A878" s="122" t="s">
        <v>1986</v>
      </c>
      <c r="B878" s="122">
        <v>1</v>
      </c>
      <c r="C878" s="122" t="s">
        <v>2152</v>
      </c>
      <c r="D878" s="122" t="s">
        <v>2122</v>
      </c>
      <c r="E878" s="122">
        <v>17</v>
      </c>
      <c r="F878" s="122">
        <v>5.0993670204999998E-3</v>
      </c>
      <c r="G878" s="122">
        <v>2.4492707974000001E-3</v>
      </c>
      <c r="H878" s="122">
        <v>2.7261545254000001E-3</v>
      </c>
      <c r="I878" s="122">
        <v>3.4793636335999998E-3</v>
      </c>
      <c r="J878" s="122">
        <v>3.1634907617000001E-3</v>
      </c>
      <c r="K878" s="122">
        <v>2.7757268740999999E-3</v>
      </c>
      <c r="L878" s="122">
        <v>3.6241728507000002E-3</v>
      </c>
      <c r="M878" s="122">
        <v>4.5292830142999998E-3</v>
      </c>
      <c r="N878" s="122">
        <v>5.5319412137999997E-3</v>
      </c>
      <c r="O878" s="122">
        <v>6.6544222081E-3</v>
      </c>
      <c r="P878" s="122">
        <v>6.8620201396999998E-3</v>
      </c>
      <c r="Q878" s="122">
        <v>4.9846375760000004E-3</v>
      </c>
      <c r="R878" s="122">
        <v>2.3980658623000001E-3</v>
      </c>
      <c r="S878" s="122">
        <v>2.2425363936000001E-3</v>
      </c>
      <c r="T878" s="122">
        <v>4.3489706976000001E-3</v>
      </c>
      <c r="U878" s="122">
        <v>4.3061149716999998E-3</v>
      </c>
      <c r="V878" s="122">
        <v>4.2893460341E-3</v>
      </c>
      <c r="W878" s="122">
        <v>7.1550394628999998E-3</v>
      </c>
      <c r="X878" s="122">
        <v>7.0285718951000001E-3</v>
      </c>
      <c r="Y878" s="122">
        <v>6.5733477274999997E-3</v>
      </c>
      <c r="Z878" s="122">
        <v>7.8634369349000009E-3</v>
      </c>
      <c r="AA878" s="122">
        <v>1.13776823006E-2</v>
      </c>
      <c r="AB878" s="122">
        <v>1.2620020684E-2</v>
      </c>
      <c r="AC878" s="122">
        <v>1.34711583658E-2</v>
      </c>
      <c r="AD878" s="122">
        <v>1.52803688046E-2</v>
      </c>
      <c r="AE878" s="122">
        <v>1.5683709455999999E-2</v>
      </c>
      <c r="AF878" s="122">
        <v>1.1080277480400001E-2</v>
      </c>
      <c r="AG878" s="122">
        <v>1.39822895328E-2</v>
      </c>
      <c r="AH878" s="122">
        <v>1.34473946259E-2</v>
      </c>
      <c r="AI878" s="122">
        <v>1.29350353838E-2</v>
      </c>
      <c r="AJ878" s="122">
        <v>1.24226761417E-2</v>
      </c>
      <c r="AK878" s="122">
        <v>1.1910316899599999E-2</v>
      </c>
      <c r="AL878" s="122">
        <v>0</v>
      </c>
    </row>
    <row r="879" spans="1:38" hidden="1" x14ac:dyDescent="0.25">
      <c r="A879" s="122" t="s">
        <v>1986</v>
      </c>
      <c r="B879" s="122">
        <v>1</v>
      </c>
      <c r="C879" s="122" t="s">
        <v>2152</v>
      </c>
      <c r="D879" s="122" t="s">
        <v>2123</v>
      </c>
      <c r="E879" s="122">
        <v>17</v>
      </c>
      <c r="F879" s="122">
        <v>1.05102067798E-2</v>
      </c>
      <c r="G879" s="122">
        <v>1.1911386373900001E-2</v>
      </c>
      <c r="H879" s="122">
        <v>1.85591332063E-2</v>
      </c>
      <c r="I879" s="122">
        <v>2.50334719526E-2</v>
      </c>
      <c r="J879" s="122">
        <v>1.8153139435699999E-2</v>
      </c>
      <c r="K879" s="122">
        <v>1.5735812513200002E-2</v>
      </c>
      <c r="L879" s="122">
        <v>1.5696301793200002E-2</v>
      </c>
      <c r="M879" s="122">
        <v>1.68327455925E-2</v>
      </c>
      <c r="N879" s="122">
        <v>1.9449897366100002E-2</v>
      </c>
      <c r="O879" s="122">
        <v>2.3727622365399999E-2</v>
      </c>
      <c r="P879" s="122">
        <v>2.3201662100499999E-2</v>
      </c>
      <c r="Q879" s="122">
        <v>1.9863927666400001E-2</v>
      </c>
      <c r="R879" s="122">
        <v>2.1927997217900001E-2</v>
      </c>
      <c r="S879" s="122">
        <v>2.0063075266899998E-2</v>
      </c>
      <c r="T879" s="122">
        <v>1.6648659832499999E-2</v>
      </c>
      <c r="U879" s="122">
        <v>1.5315604463400001E-2</v>
      </c>
      <c r="V879" s="122">
        <v>1.6857509812800001E-2</v>
      </c>
      <c r="W879" s="122">
        <v>1.9850457165300001E-2</v>
      </c>
      <c r="X879" s="122">
        <v>2.0038832622699999E-2</v>
      </c>
      <c r="Y879" s="122">
        <v>1.78188237927E-2</v>
      </c>
      <c r="Z879" s="122">
        <v>1.80117430826E-2</v>
      </c>
      <c r="AA879" s="122">
        <v>1.98429342284E-2</v>
      </c>
      <c r="AB879" s="122">
        <v>1.90095021924E-2</v>
      </c>
      <c r="AC879" s="122">
        <v>2.1518194078999998E-2</v>
      </c>
      <c r="AD879" s="122">
        <v>2.4621888536099999E-2</v>
      </c>
      <c r="AE879" s="122">
        <v>2.7121061658999999E-2</v>
      </c>
      <c r="AF879" s="122">
        <v>2.72664390214E-2</v>
      </c>
      <c r="AG879" s="122">
        <v>2.96278939324E-2</v>
      </c>
      <c r="AH879" s="122">
        <v>3.2100770569000001E-2</v>
      </c>
      <c r="AI879" s="122">
        <v>3.4114795397700001E-2</v>
      </c>
      <c r="AJ879" s="122">
        <v>3.6128820226400002E-2</v>
      </c>
      <c r="AK879" s="122">
        <v>3.8142845055100003E-2</v>
      </c>
      <c r="AL879" s="122">
        <v>0</v>
      </c>
    </row>
    <row r="880" spans="1:38" hidden="1" x14ac:dyDescent="0.25">
      <c r="A880" s="122" t="s">
        <v>1986</v>
      </c>
      <c r="B880" s="122">
        <v>1</v>
      </c>
      <c r="C880" s="122" t="s">
        <v>2152</v>
      </c>
      <c r="D880" s="122" t="s">
        <v>2140</v>
      </c>
      <c r="E880" s="122">
        <v>17</v>
      </c>
      <c r="F880" s="122">
        <v>0</v>
      </c>
      <c r="G880" s="122">
        <v>0</v>
      </c>
      <c r="H880" s="122">
        <v>0</v>
      </c>
      <c r="I880" s="122">
        <v>0</v>
      </c>
      <c r="J880" s="122">
        <v>0</v>
      </c>
      <c r="K880" s="122">
        <v>0</v>
      </c>
      <c r="L880" s="122">
        <v>0</v>
      </c>
      <c r="M880" s="122">
        <v>0</v>
      </c>
      <c r="N880" s="122">
        <v>0</v>
      </c>
      <c r="O880" s="122">
        <v>0</v>
      </c>
      <c r="P880" s="122">
        <v>0</v>
      </c>
      <c r="Q880" s="122">
        <v>0</v>
      </c>
      <c r="R880" s="122">
        <v>0</v>
      </c>
      <c r="S880" s="122">
        <v>0</v>
      </c>
      <c r="T880" s="122">
        <v>0</v>
      </c>
      <c r="U880" s="122">
        <v>0</v>
      </c>
      <c r="V880" s="122">
        <v>0</v>
      </c>
      <c r="W880" s="122">
        <v>0</v>
      </c>
      <c r="X880" s="122">
        <v>0</v>
      </c>
      <c r="Y880" s="122">
        <v>0</v>
      </c>
      <c r="Z880" s="122">
        <v>0</v>
      </c>
      <c r="AA880" s="122">
        <v>0</v>
      </c>
      <c r="AB880" s="122">
        <v>0</v>
      </c>
      <c r="AC880" s="122">
        <v>0</v>
      </c>
      <c r="AD880" s="122">
        <v>0</v>
      </c>
      <c r="AE880" s="122">
        <v>0</v>
      </c>
      <c r="AF880" s="122">
        <v>0</v>
      </c>
      <c r="AG880" s="122">
        <v>0</v>
      </c>
      <c r="AH880" s="122">
        <v>0</v>
      </c>
      <c r="AI880" s="122">
        <v>0</v>
      </c>
      <c r="AJ880" s="122">
        <v>0</v>
      </c>
      <c r="AK880" s="122">
        <v>0</v>
      </c>
      <c r="AL880" s="122">
        <v>0</v>
      </c>
    </row>
    <row r="881" spans="1:38" hidden="1" x14ac:dyDescent="0.25">
      <c r="A881" s="122" t="s">
        <v>1986</v>
      </c>
      <c r="B881" s="122">
        <v>1</v>
      </c>
      <c r="C881" s="122" t="s">
        <v>2152</v>
      </c>
      <c r="D881" s="122" t="s">
        <v>2124</v>
      </c>
      <c r="E881" s="122">
        <v>17</v>
      </c>
      <c r="F881" s="122">
        <v>2.7153131936000002E-3</v>
      </c>
      <c r="G881" s="122">
        <v>2.6022110133000001E-3</v>
      </c>
      <c r="H881" s="122">
        <v>2.7866613444999999E-3</v>
      </c>
      <c r="I881" s="122">
        <v>2.9861056578999999E-3</v>
      </c>
      <c r="J881" s="122">
        <v>2.9529682783999999E-3</v>
      </c>
      <c r="K881" s="122">
        <v>2.0780882396999999E-3</v>
      </c>
      <c r="L881" s="122">
        <v>2.4526849920000001E-3</v>
      </c>
      <c r="M881" s="122">
        <v>3.6821130364000001E-3</v>
      </c>
      <c r="N881" s="122">
        <v>5.2566794279000004E-3</v>
      </c>
      <c r="O881" s="122">
        <v>4.8782826211999997E-3</v>
      </c>
      <c r="P881" s="122">
        <v>4.2107264205E-3</v>
      </c>
      <c r="Q881" s="122">
        <v>5.0672142489999999E-3</v>
      </c>
      <c r="R881" s="122">
        <v>3.4020040520999998E-3</v>
      </c>
      <c r="S881" s="122">
        <v>3.3783907587000002E-3</v>
      </c>
      <c r="T881" s="122">
        <v>4.0670508330999996E-3</v>
      </c>
      <c r="U881" s="122">
        <v>3.4572099548999999E-3</v>
      </c>
      <c r="V881" s="122">
        <v>3.5058589010999999E-3</v>
      </c>
      <c r="W881" s="122">
        <v>3.2657795518000001E-3</v>
      </c>
      <c r="X881" s="122">
        <v>3.4711301823E-3</v>
      </c>
      <c r="Y881" s="122">
        <v>5.8992638422999998E-3</v>
      </c>
      <c r="Z881" s="122">
        <v>5.3758968218000002E-3</v>
      </c>
      <c r="AA881" s="122">
        <v>4.2484901267E-3</v>
      </c>
      <c r="AB881" s="122">
        <v>4.7711107079000002E-3</v>
      </c>
      <c r="AC881" s="122">
        <v>7.1115357586000001E-3</v>
      </c>
      <c r="AD881" s="122">
        <v>1.0852020079199999E-2</v>
      </c>
      <c r="AE881" s="122">
        <v>1.02965668148E-2</v>
      </c>
      <c r="AF881" s="122">
        <v>9.3706601349000003E-3</v>
      </c>
      <c r="AG881" s="122">
        <v>9.0226989584000009E-3</v>
      </c>
      <c r="AH881" s="122">
        <v>1.09608427112E-2</v>
      </c>
      <c r="AI881" s="122">
        <v>1.16330643123E-2</v>
      </c>
      <c r="AJ881" s="122">
        <v>1.2305285913400001E-2</v>
      </c>
      <c r="AK881" s="122">
        <v>1.2977507514499999E-2</v>
      </c>
      <c r="AL881" s="122">
        <v>0</v>
      </c>
    </row>
    <row r="882" spans="1:38" hidden="1" x14ac:dyDescent="0.25">
      <c r="A882" s="122" t="s">
        <v>1986</v>
      </c>
      <c r="B882" s="122">
        <v>1</v>
      </c>
      <c r="C882" s="122" t="s">
        <v>2152</v>
      </c>
      <c r="D882" s="122" t="s">
        <v>2125</v>
      </c>
      <c r="E882" s="122">
        <v>17</v>
      </c>
      <c r="F882" s="122">
        <v>3.3737448728400003E-2</v>
      </c>
      <c r="G882" s="122">
        <v>3.1049961353500001E-2</v>
      </c>
      <c r="H882" s="122">
        <v>3.1972251595099997E-2</v>
      </c>
      <c r="I882" s="122">
        <v>3.86732896671E-2</v>
      </c>
      <c r="J882" s="122">
        <v>4.3408128216799999E-2</v>
      </c>
      <c r="K882" s="122">
        <v>4.4913581783500002E-2</v>
      </c>
      <c r="L882" s="122">
        <v>4.35300080438E-2</v>
      </c>
      <c r="M882" s="122">
        <v>3.9549835556000001E-2</v>
      </c>
      <c r="N882" s="122">
        <v>3.8249357404199998E-2</v>
      </c>
      <c r="O882" s="122">
        <v>3.6016039069799999E-2</v>
      </c>
      <c r="P882" s="122">
        <v>3.8574561432199998E-2</v>
      </c>
      <c r="Q882" s="122">
        <v>4.7374171580599998E-2</v>
      </c>
      <c r="R882" s="122">
        <v>4.3996988962499997E-2</v>
      </c>
      <c r="S882" s="122">
        <v>5.0196544921200001E-2</v>
      </c>
      <c r="T882" s="122">
        <v>5.3844566572900002E-2</v>
      </c>
      <c r="U882" s="122">
        <v>5.8596630439399999E-2</v>
      </c>
      <c r="V882" s="122">
        <v>6.3168802443399993E-2</v>
      </c>
      <c r="W882" s="122">
        <v>6.8508594756400004E-2</v>
      </c>
      <c r="X882" s="122">
        <v>6.8652046811200004E-2</v>
      </c>
      <c r="Y882" s="122">
        <v>5.0012266231200003E-2</v>
      </c>
      <c r="Z882" s="122">
        <v>5.6528260546100002E-2</v>
      </c>
      <c r="AA882" s="122">
        <v>6.14913245638E-2</v>
      </c>
      <c r="AB882" s="122">
        <v>5.09383671717E-2</v>
      </c>
      <c r="AC882" s="122">
        <v>5.3272220629599999E-2</v>
      </c>
      <c r="AD882" s="122">
        <v>5.06170084369E-2</v>
      </c>
      <c r="AE882" s="122">
        <v>5.7649351114300001E-2</v>
      </c>
      <c r="AF882" s="122">
        <v>6.5561975868600006E-2</v>
      </c>
      <c r="AG882" s="122">
        <v>7.6731982086199996E-2</v>
      </c>
      <c r="AH882" s="122">
        <v>7.6999258079599994E-2</v>
      </c>
      <c r="AI882" s="122">
        <v>8.1902844958199994E-2</v>
      </c>
      <c r="AJ882" s="122">
        <v>8.6806431836700004E-2</v>
      </c>
      <c r="AK882" s="122">
        <v>9.1710018715200001E-2</v>
      </c>
      <c r="AL882" s="122">
        <v>0</v>
      </c>
    </row>
    <row r="883" spans="1:38" hidden="1" x14ac:dyDescent="0.25">
      <c r="A883" s="122" t="s">
        <v>1986</v>
      </c>
      <c r="B883" s="122">
        <v>1</v>
      </c>
      <c r="C883" s="122" t="s">
        <v>2152</v>
      </c>
      <c r="D883" s="122" t="s">
        <v>2126</v>
      </c>
      <c r="E883" s="122">
        <v>17</v>
      </c>
      <c r="F883" s="122">
        <v>8.0268934288900001E-2</v>
      </c>
      <c r="G883" s="122">
        <v>7.2610036348199999E-2</v>
      </c>
      <c r="H883" s="122">
        <v>7.5863192960199999E-2</v>
      </c>
      <c r="I883" s="122">
        <v>7.4877666938800005E-2</v>
      </c>
      <c r="J883" s="122">
        <v>7.73072149747E-2</v>
      </c>
      <c r="K883" s="122">
        <v>7.7489734675999997E-2</v>
      </c>
      <c r="L883" s="122">
        <v>8.3203869606E-2</v>
      </c>
      <c r="M883" s="122">
        <v>9.0171031237699997E-2</v>
      </c>
      <c r="N883" s="122">
        <v>8.9253670688600004E-2</v>
      </c>
      <c r="O883" s="122">
        <v>8.8122261695200002E-2</v>
      </c>
      <c r="P883" s="122">
        <v>8.5509418246699997E-2</v>
      </c>
      <c r="Q883" s="122">
        <v>7.4270884997999997E-2</v>
      </c>
      <c r="R883" s="122">
        <v>9.0041917203400004E-2</v>
      </c>
      <c r="S883" s="122">
        <v>0.1179828845142</v>
      </c>
      <c r="T883" s="122">
        <v>0.11807396474039999</v>
      </c>
      <c r="U883" s="122">
        <v>0.1153197103027</v>
      </c>
      <c r="V883" s="122">
        <v>0.13081866340080001</v>
      </c>
      <c r="W883" s="122">
        <v>0.1289891194775</v>
      </c>
      <c r="X883" s="122">
        <v>9.6661824911499994E-2</v>
      </c>
      <c r="Y883" s="122">
        <v>0.1040428611691</v>
      </c>
      <c r="Z883" s="122">
        <v>0.13068983144329999</v>
      </c>
      <c r="AA883" s="122">
        <v>0.16401539605070001</v>
      </c>
      <c r="AB883" s="122">
        <v>0.19205474166139999</v>
      </c>
      <c r="AC883" s="122">
        <v>0.20195719386739999</v>
      </c>
      <c r="AD883" s="122">
        <v>0.19966404330340001</v>
      </c>
      <c r="AE883" s="122">
        <v>0.20021831370769999</v>
      </c>
      <c r="AF883" s="122">
        <v>0.1939146474342</v>
      </c>
      <c r="AG883" s="122">
        <v>0.17306925960710001</v>
      </c>
      <c r="AH883" s="122">
        <v>0.17640178263440001</v>
      </c>
      <c r="AI883" s="122">
        <v>0.17210535320770001</v>
      </c>
      <c r="AJ883" s="122">
        <v>0.16780892378100001</v>
      </c>
      <c r="AK883" s="122">
        <v>0.16351249435429999</v>
      </c>
      <c r="AL883" s="122">
        <v>0</v>
      </c>
    </row>
    <row r="884" spans="1:38" hidden="1" x14ac:dyDescent="0.25">
      <c r="A884" s="122" t="s">
        <v>1986</v>
      </c>
      <c r="B884" s="122">
        <v>1</v>
      </c>
      <c r="C884" s="122" t="s">
        <v>2152</v>
      </c>
      <c r="D884" s="122" t="s">
        <v>2127</v>
      </c>
      <c r="E884" s="122">
        <v>17</v>
      </c>
      <c r="F884" s="122">
        <v>2.7314048807000001E-3</v>
      </c>
      <c r="G884" s="122">
        <v>2.7577378209E-3</v>
      </c>
      <c r="H884" s="122">
        <v>3.0067411775000002E-3</v>
      </c>
      <c r="I884" s="122">
        <v>3.2950769603000002E-3</v>
      </c>
      <c r="J884" s="122">
        <v>2.5629996674000001E-3</v>
      </c>
      <c r="K884" s="122">
        <v>1.836400254E-3</v>
      </c>
      <c r="L884" s="122">
        <v>2.1960256433999998E-3</v>
      </c>
      <c r="M884" s="122">
        <v>3.0486615259E-3</v>
      </c>
      <c r="N884" s="122">
        <v>5.2257600773999999E-3</v>
      </c>
      <c r="O884" s="122">
        <v>6.6487314403000002E-3</v>
      </c>
      <c r="P884" s="122">
        <v>3.1951924762999998E-3</v>
      </c>
      <c r="Q884" s="122">
        <v>5.7787491607999997E-3</v>
      </c>
      <c r="R884" s="122">
        <v>6.0804796033E-3</v>
      </c>
      <c r="S884" s="122">
        <v>6.9536206113999998E-3</v>
      </c>
      <c r="T884" s="122">
        <v>2.28805149233E-2</v>
      </c>
      <c r="U884" s="122">
        <v>3.4444803048200003E-2</v>
      </c>
      <c r="V884" s="122">
        <v>2.7970711784499998E-2</v>
      </c>
      <c r="W884" s="122">
        <v>1.7826707309E-2</v>
      </c>
      <c r="X884" s="122">
        <v>8.0445795160000004E-4</v>
      </c>
      <c r="Y884" s="122">
        <v>1.7178747467000001E-3</v>
      </c>
      <c r="Z884" s="122">
        <v>2.4713047265E-3</v>
      </c>
      <c r="AA884" s="122">
        <v>2.2736646406E-3</v>
      </c>
      <c r="AB884" s="122">
        <v>2.7943745501999998E-3</v>
      </c>
      <c r="AC884" s="122">
        <v>2.6160048383999999E-3</v>
      </c>
      <c r="AD884" s="122">
        <v>1.9477673954000001E-3</v>
      </c>
      <c r="AE884" s="122">
        <v>2.5458408781999999E-3</v>
      </c>
      <c r="AF884" s="122">
        <v>2.6367587771000001E-3</v>
      </c>
      <c r="AG884" s="122">
        <v>5.189720237E-4</v>
      </c>
      <c r="AH884" s="122">
        <v>1.0167566574000001E-3</v>
      </c>
      <c r="AI884" s="122">
        <v>8.1807131290000004E-4</v>
      </c>
      <c r="AJ884" s="122">
        <v>6.1938596840000002E-4</v>
      </c>
      <c r="AK884" s="122">
        <v>4.2070062399999998E-4</v>
      </c>
      <c r="AL884" s="122">
        <v>0</v>
      </c>
    </row>
    <row r="885" spans="1:38" hidden="1" x14ac:dyDescent="0.25">
      <c r="A885" s="122" t="s">
        <v>1986</v>
      </c>
      <c r="B885" s="122">
        <v>1</v>
      </c>
      <c r="C885" s="122" t="s">
        <v>2152</v>
      </c>
      <c r="D885" s="122" t="s">
        <v>2128</v>
      </c>
      <c r="E885" s="122">
        <v>17</v>
      </c>
      <c r="F885" s="122">
        <v>5.0570714566999997E-3</v>
      </c>
      <c r="G885" s="122">
        <v>5.6510255526000001E-3</v>
      </c>
      <c r="H885" s="122">
        <v>5.9162922373999999E-3</v>
      </c>
      <c r="I885" s="122">
        <v>6.1587173485999997E-3</v>
      </c>
      <c r="J885" s="122">
        <v>6.9154896730999997E-3</v>
      </c>
      <c r="K885" s="122">
        <v>7.1281343857000001E-3</v>
      </c>
      <c r="L885" s="122">
        <v>7.4139700625999996E-3</v>
      </c>
      <c r="M885" s="122">
        <v>7.6473261363000002E-3</v>
      </c>
      <c r="N885" s="122">
        <v>7.6805327042999997E-3</v>
      </c>
      <c r="O885" s="122">
        <v>7.4671668329999996E-3</v>
      </c>
      <c r="P885" s="122">
        <v>7.4125383893999999E-3</v>
      </c>
      <c r="Q885" s="122">
        <v>6.5842555867999999E-3</v>
      </c>
      <c r="R885" s="122">
        <v>6.0555357585999996E-3</v>
      </c>
      <c r="S885" s="122">
        <v>6.0944743415000001E-3</v>
      </c>
      <c r="T885" s="122">
        <v>6.2939093411000001E-3</v>
      </c>
      <c r="U885" s="122">
        <v>6.1195166469999998E-3</v>
      </c>
      <c r="V885" s="122">
        <v>6.1376879857000001E-3</v>
      </c>
      <c r="W885" s="122">
        <v>6.5100134869999996E-3</v>
      </c>
      <c r="X885" s="122">
        <v>6.8963869484999999E-3</v>
      </c>
      <c r="Y885" s="122">
        <v>3.4237924944799998E-2</v>
      </c>
      <c r="Z885" s="122">
        <v>9.2209954700799998E-2</v>
      </c>
      <c r="AA885" s="122">
        <v>0.1080424823248</v>
      </c>
      <c r="AB885" s="122">
        <v>0.11158310320839999</v>
      </c>
      <c r="AC885" s="122">
        <v>0.1107779773201</v>
      </c>
      <c r="AD885" s="122">
        <v>0.1088813257129</v>
      </c>
      <c r="AE885" s="122">
        <v>0.1079496524237</v>
      </c>
      <c r="AF885" s="122">
        <v>0.1092895933956</v>
      </c>
      <c r="AG885" s="122">
        <v>0.1103932252034</v>
      </c>
      <c r="AH885" s="122">
        <v>0.108803274334</v>
      </c>
      <c r="AI885" s="122">
        <v>0.1084480824879</v>
      </c>
      <c r="AJ885" s="122">
        <v>0.1080928906417</v>
      </c>
      <c r="AK885" s="122">
        <v>0.10773769879550001</v>
      </c>
      <c r="AL885" s="122">
        <v>0</v>
      </c>
    </row>
    <row r="886" spans="1:38" hidden="1" x14ac:dyDescent="0.25">
      <c r="A886" s="122" t="s">
        <v>1968</v>
      </c>
      <c r="B886" s="122">
        <v>1</v>
      </c>
      <c r="C886" s="122" t="s">
        <v>2153</v>
      </c>
      <c r="D886" s="122" t="s">
        <v>2080</v>
      </c>
      <c r="E886" s="122">
        <v>18</v>
      </c>
      <c r="F886" s="122">
        <v>3.2126776916000001E-3</v>
      </c>
      <c r="G886" s="122">
        <v>3.2615923162999999E-3</v>
      </c>
      <c r="H886" s="122">
        <v>3.3067857315999998E-3</v>
      </c>
      <c r="I886" s="122">
        <v>3.3391537144000002E-3</v>
      </c>
      <c r="J886" s="122">
        <v>3.3347471873E-3</v>
      </c>
      <c r="K886" s="122">
        <v>3.3036168571999999E-3</v>
      </c>
      <c r="L886" s="122">
        <v>3.3068147656999999E-3</v>
      </c>
      <c r="M886" s="122">
        <v>3.2873058676999999E-3</v>
      </c>
      <c r="N886" s="122">
        <v>3.2797301735000002E-3</v>
      </c>
      <c r="O886" s="122">
        <v>3.2631803274999998E-3</v>
      </c>
      <c r="P886" s="122">
        <v>3.2408591220999998E-3</v>
      </c>
      <c r="Q886" s="122">
        <v>1.9580670452E-3</v>
      </c>
      <c r="R886" s="122">
        <v>2.3049400306999999E-3</v>
      </c>
      <c r="S886" s="122">
        <v>3.0065380143E-3</v>
      </c>
      <c r="T886" s="122">
        <v>2.7953140027000001E-3</v>
      </c>
      <c r="U886" s="122">
        <v>3.0591707938999999E-3</v>
      </c>
      <c r="V886" s="122">
        <v>3.9238584131000001E-3</v>
      </c>
      <c r="W886" s="122">
        <v>4.2807696003999999E-3</v>
      </c>
      <c r="X886" s="122">
        <v>4.0893220094000001E-3</v>
      </c>
      <c r="Y886" s="122">
        <v>4.0346489543000002E-3</v>
      </c>
      <c r="Z886" s="122">
        <v>1.00802735427E-2</v>
      </c>
      <c r="AA886" s="122">
        <v>9.3437793840000002E-3</v>
      </c>
      <c r="AB886" s="122">
        <v>9.2395493235000008E-3</v>
      </c>
      <c r="AC886" s="122">
        <v>9.6515258842000008E-3</v>
      </c>
      <c r="AD886" s="122">
        <v>1.0225301733499999E-2</v>
      </c>
      <c r="AE886" s="122">
        <v>1.12382625652E-2</v>
      </c>
      <c r="AF886" s="122">
        <v>1.0541457455599999E-2</v>
      </c>
      <c r="AG886" s="122">
        <v>1.03206948708E-2</v>
      </c>
      <c r="AH886" s="122">
        <v>9.2075756906999998E-3</v>
      </c>
      <c r="AI886" s="122">
        <v>1.07642640124E-2</v>
      </c>
      <c r="AJ886" s="122">
        <v>1.0861284950200001E-2</v>
      </c>
      <c r="AK886" s="122">
        <v>1.08963073275E-2</v>
      </c>
      <c r="AL886" s="122">
        <v>0</v>
      </c>
    </row>
    <row r="887" spans="1:38" hidden="1" x14ac:dyDescent="0.25">
      <c r="A887" s="122" t="s">
        <v>1968</v>
      </c>
      <c r="B887" s="122">
        <v>1</v>
      </c>
      <c r="C887" s="122" t="s">
        <v>2153</v>
      </c>
      <c r="D887" s="122" t="s">
        <v>2081</v>
      </c>
      <c r="E887" s="122">
        <v>18</v>
      </c>
      <c r="F887" s="122">
        <v>2.3516639282099999E-2</v>
      </c>
      <c r="G887" s="122">
        <v>2.34478075196E-2</v>
      </c>
      <c r="H887" s="122">
        <v>2.3332077916200001E-2</v>
      </c>
      <c r="I887" s="122">
        <v>2.3475337088500001E-2</v>
      </c>
      <c r="J887" s="122">
        <v>2.3548148997200001E-2</v>
      </c>
      <c r="K887" s="122">
        <v>2.34856040452E-2</v>
      </c>
      <c r="L887" s="122">
        <v>2.3534146571999998E-2</v>
      </c>
      <c r="M887" s="122">
        <v>2.3424939564800001E-2</v>
      </c>
      <c r="N887" s="122">
        <v>2.3302928022599999E-2</v>
      </c>
      <c r="O887" s="122">
        <v>2.3138340051599999E-2</v>
      </c>
      <c r="P887" s="122">
        <v>2.29772542016E-2</v>
      </c>
      <c r="Q887" s="122">
        <v>1.38042191043E-2</v>
      </c>
      <c r="R887" s="122">
        <v>1.60761975058E-2</v>
      </c>
      <c r="S887" s="122">
        <v>2.08815924526E-2</v>
      </c>
      <c r="T887" s="122">
        <v>1.9209887994500002E-2</v>
      </c>
      <c r="U887" s="122">
        <v>2.0960938351800001E-2</v>
      </c>
      <c r="V887" s="122">
        <v>2.68968047493E-2</v>
      </c>
      <c r="W887" s="122">
        <v>2.9403721034500001E-2</v>
      </c>
      <c r="X887" s="122">
        <v>2.8066220539E-2</v>
      </c>
      <c r="Y887" s="122">
        <v>2.74670867242E-2</v>
      </c>
      <c r="Z887" s="122">
        <v>6.75637343271E-2</v>
      </c>
      <c r="AA887" s="122">
        <v>6.2084665404100001E-2</v>
      </c>
      <c r="AB887" s="122">
        <v>6.0896141181999999E-2</v>
      </c>
      <c r="AC887" s="122">
        <v>6.3219270118899995E-2</v>
      </c>
      <c r="AD887" s="122">
        <v>6.7196245080799993E-2</v>
      </c>
      <c r="AE887" s="122">
        <v>7.3885880606599993E-2</v>
      </c>
      <c r="AF887" s="122">
        <v>6.9088534006399999E-2</v>
      </c>
      <c r="AG887" s="122">
        <v>6.7942498076599994E-2</v>
      </c>
      <c r="AH887" s="122">
        <v>6.1143860451200002E-2</v>
      </c>
      <c r="AI887" s="122">
        <v>7.2015287592400001E-2</v>
      </c>
      <c r="AJ887" s="122">
        <v>7.4512236755900005E-2</v>
      </c>
      <c r="AK887" s="122">
        <v>7.4953012714700007E-2</v>
      </c>
      <c r="AL887" s="122">
        <v>0</v>
      </c>
    </row>
    <row r="888" spans="1:38" hidden="1" x14ac:dyDescent="0.25">
      <c r="A888" s="122" t="s">
        <v>1968</v>
      </c>
      <c r="B888" s="122">
        <v>1</v>
      </c>
      <c r="C888" s="122" t="s">
        <v>2153</v>
      </c>
      <c r="D888" s="122" t="s">
        <v>2082</v>
      </c>
      <c r="E888" s="122">
        <v>18</v>
      </c>
      <c r="F888" s="122">
        <v>1.3683513655800001E-2</v>
      </c>
      <c r="G888" s="122">
        <v>1.36319529687E-2</v>
      </c>
      <c r="H888" s="122">
        <v>1.3569989637100001E-2</v>
      </c>
      <c r="I888" s="122">
        <v>1.36829086305E-2</v>
      </c>
      <c r="J888" s="122">
        <v>1.37855338325E-2</v>
      </c>
      <c r="K888" s="122">
        <v>1.38580750816E-2</v>
      </c>
      <c r="L888" s="122">
        <v>1.39762097972E-2</v>
      </c>
      <c r="M888" s="122">
        <v>1.3949469498199999E-2</v>
      </c>
      <c r="N888" s="122">
        <v>1.3894296919E-2</v>
      </c>
      <c r="O888" s="122">
        <v>1.3850493347499999E-2</v>
      </c>
      <c r="P888" s="122">
        <v>1.38239456053E-2</v>
      </c>
      <c r="Q888" s="122">
        <v>8.3164905224999992E-3</v>
      </c>
      <c r="R888" s="122">
        <v>9.7098555158999997E-3</v>
      </c>
      <c r="S888" s="122">
        <v>1.26343090772E-2</v>
      </c>
      <c r="T888" s="122">
        <v>1.16584240814E-2</v>
      </c>
      <c r="U888" s="122">
        <v>1.27564311316E-2</v>
      </c>
      <c r="V888" s="122">
        <v>1.6395909740399998E-2</v>
      </c>
      <c r="W888" s="122">
        <v>1.7925054126600001E-2</v>
      </c>
      <c r="X888" s="122">
        <v>1.7099267500200001E-2</v>
      </c>
      <c r="Y888" s="122">
        <v>1.67231767012E-2</v>
      </c>
      <c r="Z888" s="122">
        <v>4.12538959402E-2</v>
      </c>
      <c r="AA888" s="122">
        <v>3.8043120751599997E-2</v>
      </c>
      <c r="AB888" s="122">
        <v>3.7332881936799997E-2</v>
      </c>
      <c r="AC888" s="122">
        <v>3.8736360523600001E-2</v>
      </c>
      <c r="AD888" s="122">
        <v>4.1185030762299998E-2</v>
      </c>
      <c r="AE888" s="122">
        <v>4.5348930284399999E-2</v>
      </c>
      <c r="AF888" s="122">
        <v>4.2471252785899999E-2</v>
      </c>
      <c r="AG888" s="122">
        <v>4.1838842309799999E-2</v>
      </c>
      <c r="AH888" s="122">
        <v>3.76510952674E-2</v>
      </c>
      <c r="AI888" s="122">
        <v>4.4327354328600001E-2</v>
      </c>
      <c r="AJ888" s="122">
        <v>4.4668048468299998E-2</v>
      </c>
      <c r="AK888" s="122">
        <v>4.5001028119600002E-2</v>
      </c>
      <c r="AL888" s="122">
        <v>0</v>
      </c>
    </row>
    <row r="889" spans="1:38" hidden="1" x14ac:dyDescent="0.25">
      <c r="A889" s="122" t="s">
        <v>1968</v>
      </c>
      <c r="B889" s="122">
        <v>1</v>
      </c>
      <c r="C889" s="122" t="s">
        <v>2153</v>
      </c>
      <c r="D889" s="122" t="s">
        <v>2135</v>
      </c>
      <c r="E889" s="122">
        <v>18</v>
      </c>
      <c r="F889" s="122">
        <v>2.7406093439999999E-4</v>
      </c>
      <c r="G889" s="122">
        <v>2.7778788530000002E-4</v>
      </c>
      <c r="H889" s="122">
        <v>2.8051196629999998E-4</v>
      </c>
      <c r="I889" s="122">
        <v>2.8611911319999998E-4</v>
      </c>
      <c r="J889" s="122">
        <v>2.9133464170000002E-4</v>
      </c>
      <c r="K889" s="122">
        <v>2.94455516E-4</v>
      </c>
      <c r="L889" s="122">
        <v>2.9841094980000003E-4</v>
      </c>
      <c r="M889" s="122">
        <v>2.9988444670000001E-4</v>
      </c>
      <c r="N889" s="122">
        <v>3.0088476499999999E-4</v>
      </c>
      <c r="O889" s="122">
        <v>3.0179165060000002E-4</v>
      </c>
      <c r="P889" s="122">
        <v>2.977792171E-4</v>
      </c>
      <c r="Q889" s="122">
        <v>1.782089001E-4</v>
      </c>
      <c r="R889" s="122">
        <v>2.065319737E-4</v>
      </c>
      <c r="S889" s="122">
        <v>2.6626112159999998E-4</v>
      </c>
      <c r="T889" s="122">
        <v>2.4310802030000001E-4</v>
      </c>
      <c r="U889" s="122">
        <v>2.6281184529999997E-4</v>
      </c>
      <c r="V889" s="122">
        <v>3.3196104110000001E-4</v>
      </c>
      <c r="W889" s="122">
        <v>3.5719224810000001E-4</v>
      </c>
      <c r="X889" s="122">
        <v>3.3526307579999999E-4</v>
      </c>
      <c r="Y889" s="122">
        <v>3.2305709750000001E-4</v>
      </c>
      <c r="Z889" s="122">
        <v>7.8397986159999997E-4</v>
      </c>
      <c r="AA889" s="122">
        <v>7.1215129249999998E-4</v>
      </c>
      <c r="AB889" s="122">
        <v>6.8873399229999995E-4</v>
      </c>
      <c r="AC889" s="122">
        <v>7.0405504250000003E-4</v>
      </c>
      <c r="AD889" s="122">
        <v>7.3634103100000004E-4</v>
      </c>
      <c r="AE889" s="122">
        <v>7.9547351509999997E-4</v>
      </c>
      <c r="AF889" s="122">
        <v>7.2962231269999998E-4</v>
      </c>
      <c r="AG889" s="122">
        <v>7.0293762310000003E-4</v>
      </c>
      <c r="AH889" s="122">
        <v>6.1854743130000005E-4</v>
      </c>
      <c r="AI889" s="122">
        <v>7.1100196830000003E-4</v>
      </c>
      <c r="AJ889" s="122">
        <v>7.0277062089999995E-4</v>
      </c>
      <c r="AK889" s="122">
        <v>6.8955480210000002E-4</v>
      </c>
      <c r="AL889" s="122">
        <v>0</v>
      </c>
    </row>
    <row r="890" spans="1:38" hidden="1" x14ac:dyDescent="0.25">
      <c r="A890" s="122" t="s">
        <v>1968</v>
      </c>
      <c r="B890" s="122">
        <v>1</v>
      </c>
      <c r="C890" s="122" t="s">
        <v>2153</v>
      </c>
      <c r="D890" s="122" t="s">
        <v>2083</v>
      </c>
      <c r="E890" s="122">
        <v>18</v>
      </c>
      <c r="F890" s="122">
        <v>2.1391704613700002E-2</v>
      </c>
      <c r="G890" s="122">
        <v>2.16712417925E-2</v>
      </c>
      <c r="H890" s="122">
        <v>2.1993751292099999E-2</v>
      </c>
      <c r="I890" s="122">
        <v>2.2646653960399998E-2</v>
      </c>
      <c r="J890" s="122">
        <v>2.3464463595300002E-2</v>
      </c>
      <c r="K890" s="122">
        <v>2.4227312522099999E-2</v>
      </c>
      <c r="L890" s="122">
        <v>2.4924307549700001E-2</v>
      </c>
      <c r="M890" s="122">
        <v>2.5404156533700002E-2</v>
      </c>
      <c r="N890" s="122">
        <v>2.58351627354E-2</v>
      </c>
      <c r="O890" s="122">
        <v>2.6239102758299999E-2</v>
      </c>
      <c r="P890" s="122">
        <v>2.6633308353299998E-2</v>
      </c>
      <c r="Q890" s="122">
        <v>1.6294135094699999E-2</v>
      </c>
      <c r="R890" s="122">
        <v>1.9363736115900001E-2</v>
      </c>
      <c r="S890" s="122">
        <v>2.55502176675E-2</v>
      </c>
      <c r="T890" s="122">
        <v>2.39656902321E-2</v>
      </c>
      <c r="U890" s="122">
        <v>2.67828787067E-2</v>
      </c>
      <c r="V890" s="122">
        <v>3.5032467897999998E-2</v>
      </c>
      <c r="W890" s="122">
        <v>3.88099681465E-2</v>
      </c>
      <c r="X890" s="122">
        <v>3.7358696283499998E-2</v>
      </c>
      <c r="Y890" s="122">
        <v>3.6618375654099998E-2</v>
      </c>
      <c r="Z890" s="122">
        <v>9.0461328214899994E-2</v>
      </c>
      <c r="AA890" s="122">
        <v>8.3735384093499995E-2</v>
      </c>
      <c r="AB890" s="122">
        <v>8.2891125969699997E-2</v>
      </c>
      <c r="AC890" s="122">
        <v>8.6812127377100007E-2</v>
      </c>
      <c r="AD890" s="122">
        <v>9.3403870649000006E-2</v>
      </c>
      <c r="AE890" s="122">
        <v>0.1039894273501</v>
      </c>
      <c r="AF890" s="122">
        <v>9.8586628784200006E-2</v>
      </c>
      <c r="AG890" s="122">
        <v>9.8168467658299993E-2</v>
      </c>
      <c r="AH890" s="122">
        <v>8.9550668422099994E-2</v>
      </c>
      <c r="AI890" s="122">
        <v>0.10699427781650001</v>
      </c>
      <c r="AJ890" s="122">
        <v>0.10644154452680001</v>
      </c>
      <c r="AK890" s="122">
        <v>0.1082133166473</v>
      </c>
      <c r="AL890" s="122">
        <v>0</v>
      </c>
    </row>
    <row r="891" spans="1:38" x14ac:dyDescent="0.25">
      <c r="A891" s="122" t="s">
        <v>1968</v>
      </c>
      <c r="B891" s="122">
        <v>1</v>
      </c>
      <c r="C891" s="122" t="s">
        <v>2153</v>
      </c>
      <c r="D891" s="122" t="s">
        <v>2084</v>
      </c>
      <c r="E891" s="122">
        <v>18</v>
      </c>
      <c r="F891" s="122">
        <v>0.1739598863033</v>
      </c>
      <c r="G891" s="122">
        <v>0.1742973316235</v>
      </c>
      <c r="H891" s="122">
        <v>0.17397706344200001</v>
      </c>
      <c r="I891" s="122">
        <v>0.17421791295710001</v>
      </c>
      <c r="J891" s="122">
        <v>0.1740282427239</v>
      </c>
      <c r="K891" s="122">
        <v>0.17324831838570001</v>
      </c>
      <c r="L891" s="122">
        <v>0.1739824950835</v>
      </c>
      <c r="M891" s="122">
        <v>0.17422027135250001</v>
      </c>
      <c r="N891" s="122">
        <v>0.1745202264938</v>
      </c>
      <c r="O891" s="122">
        <v>0.17496417689839999</v>
      </c>
      <c r="P891" s="122">
        <v>0.17540881437620001</v>
      </c>
      <c r="Q891" s="122">
        <v>0.106535583002</v>
      </c>
      <c r="R891" s="122">
        <v>0.1251329238012</v>
      </c>
      <c r="S891" s="122">
        <v>0.16346032420289999</v>
      </c>
      <c r="T891" s="122">
        <v>0.1508330382178</v>
      </c>
      <c r="U891" s="122">
        <v>0.16433683811329999</v>
      </c>
      <c r="V891" s="122">
        <v>0.20930205525359999</v>
      </c>
      <c r="W891" s="122">
        <v>0.2281041148547</v>
      </c>
      <c r="X891" s="122">
        <v>0.21774068256580001</v>
      </c>
      <c r="Y891" s="122">
        <v>0.2133733735868</v>
      </c>
      <c r="Z891" s="122">
        <v>0.52689181588599998</v>
      </c>
      <c r="AA891" s="122">
        <v>0.48683584639819999</v>
      </c>
      <c r="AB891" s="122">
        <v>0.479728726376</v>
      </c>
      <c r="AC891" s="122">
        <v>0.50053446058039996</v>
      </c>
      <c r="AD891" s="122">
        <v>0.53530605671520004</v>
      </c>
      <c r="AE891" s="122">
        <v>0.59208955941980002</v>
      </c>
      <c r="AF891" s="122">
        <v>0.55575460881369998</v>
      </c>
      <c r="AG891" s="122">
        <v>0.54791172790690001</v>
      </c>
      <c r="AH891" s="122">
        <v>0.49295627840470002</v>
      </c>
      <c r="AI891" s="122">
        <v>0.57867381411779995</v>
      </c>
      <c r="AJ891" s="122">
        <v>0.58573715818369998</v>
      </c>
      <c r="AK891" s="122">
        <v>0.58354480091609995</v>
      </c>
      <c r="AL891" s="122">
        <v>0</v>
      </c>
    </row>
    <row r="892" spans="1:38" hidden="1" x14ac:dyDescent="0.25">
      <c r="A892" s="122" t="s">
        <v>1968</v>
      </c>
      <c r="B892" s="122">
        <v>1</v>
      </c>
      <c r="C892" s="122" t="s">
        <v>2153</v>
      </c>
      <c r="D892" s="122" t="s">
        <v>474</v>
      </c>
      <c r="E892" s="122">
        <v>18</v>
      </c>
      <c r="F892" s="122">
        <v>1.9205679771999998E-2</v>
      </c>
      <c r="G892" s="122">
        <v>1.93748455433E-2</v>
      </c>
      <c r="H892" s="122">
        <v>1.9635832026199999E-2</v>
      </c>
      <c r="I892" s="122">
        <v>2.0130412305400001E-2</v>
      </c>
      <c r="J892" s="122">
        <v>2.0585105390899999E-2</v>
      </c>
      <c r="K892" s="122">
        <v>2.09158576561E-2</v>
      </c>
      <c r="L892" s="122">
        <v>2.1300166933499998E-2</v>
      </c>
      <c r="M892" s="122">
        <v>2.15498332E-2</v>
      </c>
      <c r="N892" s="122">
        <v>2.17789453386E-2</v>
      </c>
      <c r="O892" s="122">
        <v>2.2072218818299998E-2</v>
      </c>
      <c r="P892" s="122">
        <v>2.2330840182399999E-2</v>
      </c>
      <c r="Q892" s="122">
        <v>1.36746101035E-2</v>
      </c>
      <c r="R892" s="122">
        <v>1.61132186743E-2</v>
      </c>
      <c r="S892" s="122">
        <v>2.09986288306E-2</v>
      </c>
      <c r="T892" s="122">
        <v>1.9397648215799999E-2</v>
      </c>
      <c r="U892" s="122">
        <v>2.1245702786099999E-2</v>
      </c>
      <c r="V892" s="122">
        <v>2.7428130676100001E-2</v>
      </c>
      <c r="W892" s="122">
        <v>3.0228211228800001E-2</v>
      </c>
      <c r="X892" s="122">
        <v>2.9086530040499999E-2</v>
      </c>
      <c r="Y892" s="122">
        <v>2.8703970349100001E-2</v>
      </c>
      <c r="Z892" s="122">
        <v>7.1263104444299993E-2</v>
      </c>
      <c r="AA892" s="122">
        <v>6.6253159659200006E-2</v>
      </c>
      <c r="AB892" s="122">
        <v>6.5662864136400004E-2</v>
      </c>
      <c r="AC892" s="122">
        <v>6.8965860328599998E-2</v>
      </c>
      <c r="AD892" s="122">
        <v>7.4256118298799995E-2</v>
      </c>
      <c r="AE892" s="122">
        <v>8.3010129843999997E-2</v>
      </c>
      <c r="AF892" s="122">
        <v>7.8699384797999997E-2</v>
      </c>
      <c r="AG892" s="122">
        <v>7.8241590025699997E-2</v>
      </c>
      <c r="AH892" s="122">
        <v>7.1212702660299998E-2</v>
      </c>
      <c r="AI892" s="122">
        <v>8.4495106502799996E-2</v>
      </c>
      <c r="AJ892" s="122">
        <v>8.5774850708599998E-2</v>
      </c>
      <c r="AK892" s="122">
        <v>8.6437046311999999E-2</v>
      </c>
      <c r="AL892" s="122">
        <v>0</v>
      </c>
    </row>
    <row r="893" spans="1:38" hidden="1" x14ac:dyDescent="0.25">
      <c r="A893" s="122" t="s">
        <v>1968</v>
      </c>
      <c r="B893" s="122">
        <v>1</v>
      </c>
      <c r="C893" s="122" t="s">
        <v>2153</v>
      </c>
      <c r="D893" s="122" t="s">
        <v>2085</v>
      </c>
      <c r="E893" s="122">
        <v>18</v>
      </c>
      <c r="F893" s="122">
        <v>1.9114802260100001E-2</v>
      </c>
      <c r="G893" s="122">
        <v>1.8893071212100002E-2</v>
      </c>
      <c r="H893" s="122">
        <v>1.8539289844199999E-2</v>
      </c>
      <c r="I893" s="122">
        <v>1.84338573732E-2</v>
      </c>
      <c r="J893" s="122">
        <v>1.8329651152700001E-2</v>
      </c>
      <c r="K893" s="122">
        <v>1.81692258828E-2</v>
      </c>
      <c r="L893" s="122">
        <v>1.8130728358399999E-2</v>
      </c>
      <c r="M893" s="122">
        <v>1.7962326472700001E-2</v>
      </c>
      <c r="N893" s="122">
        <v>1.7804285790700002E-2</v>
      </c>
      <c r="O893" s="122">
        <v>1.7686953505300002E-2</v>
      </c>
      <c r="P893" s="122">
        <v>1.7607866407799998E-2</v>
      </c>
      <c r="Q893" s="122">
        <v>1.0606868532399999E-2</v>
      </c>
      <c r="R893" s="122">
        <v>1.2411256126200001E-2</v>
      </c>
      <c r="S893" s="122">
        <v>1.61560185909E-2</v>
      </c>
      <c r="T893" s="122">
        <v>1.48231276155E-2</v>
      </c>
      <c r="U893" s="122">
        <v>1.6085826095099998E-2</v>
      </c>
      <c r="V893" s="122">
        <v>2.04382854096E-2</v>
      </c>
      <c r="W893" s="122">
        <v>2.2195252371899999E-2</v>
      </c>
      <c r="X893" s="122">
        <v>2.10908557516E-2</v>
      </c>
      <c r="Y893" s="122">
        <v>2.05619454822E-2</v>
      </c>
      <c r="Z893" s="122">
        <v>5.0532146323899997E-2</v>
      </c>
      <c r="AA893" s="122">
        <v>4.6419924023199999E-2</v>
      </c>
      <c r="AB893" s="122">
        <v>4.5453851702800002E-2</v>
      </c>
      <c r="AC893" s="122">
        <v>4.7049425538399997E-2</v>
      </c>
      <c r="AD893" s="122">
        <v>4.98824227757E-2</v>
      </c>
      <c r="AE893" s="122">
        <v>5.4614778312399997E-2</v>
      </c>
      <c r="AF893" s="122">
        <v>5.0818605047600003E-2</v>
      </c>
      <c r="AG893" s="122">
        <v>4.9798481298999997E-2</v>
      </c>
      <c r="AH893" s="122">
        <v>4.4680924011000003E-2</v>
      </c>
      <c r="AI893" s="122">
        <v>5.2324761869899997E-2</v>
      </c>
      <c r="AJ893" s="122">
        <v>5.3387849335200001E-2</v>
      </c>
      <c r="AK893" s="122">
        <v>5.3622411377299999E-2</v>
      </c>
      <c r="AL893" s="122">
        <v>0</v>
      </c>
    </row>
    <row r="894" spans="1:38" hidden="1" x14ac:dyDescent="0.25">
      <c r="A894" s="122" t="s">
        <v>1968</v>
      </c>
      <c r="B894" s="122">
        <v>1</v>
      </c>
      <c r="C894" s="122" t="s">
        <v>2153</v>
      </c>
      <c r="D894" s="122" t="s">
        <v>2086</v>
      </c>
      <c r="E894" s="122">
        <v>18</v>
      </c>
      <c r="F894" s="122">
        <v>3.5147956279E-3</v>
      </c>
      <c r="G894" s="122">
        <v>3.4370695100000002E-3</v>
      </c>
      <c r="H894" s="122">
        <v>3.3563760594E-3</v>
      </c>
      <c r="I894" s="122">
        <v>3.3161418565000001E-3</v>
      </c>
      <c r="J894" s="122">
        <v>3.2569816709E-3</v>
      </c>
      <c r="K894" s="122">
        <v>3.1730107065E-3</v>
      </c>
      <c r="L894" s="122">
        <v>3.1101563095000001E-3</v>
      </c>
      <c r="M894" s="122">
        <v>3.0447297151999998E-3</v>
      </c>
      <c r="N894" s="122">
        <v>2.9903310137000001E-3</v>
      </c>
      <c r="O894" s="122">
        <v>2.9781856369000001E-3</v>
      </c>
      <c r="P894" s="122">
        <v>2.9522766427000002E-3</v>
      </c>
      <c r="Q894" s="122">
        <v>1.7751183494999999E-3</v>
      </c>
      <c r="R894" s="122">
        <v>2.0567004830000001E-3</v>
      </c>
      <c r="S894" s="122">
        <v>2.6360055060999999E-3</v>
      </c>
      <c r="T894" s="122">
        <v>2.4072264636000001E-3</v>
      </c>
      <c r="U894" s="122">
        <v>2.6013588617000002E-3</v>
      </c>
      <c r="V894" s="122">
        <v>3.3159555917999998E-3</v>
      </c>
      <c r="W894" s="122">
        <v>3.6144218455999998E-3</v>
      </c>
      <c r="X894" s="122">
        <v>3.4515304207999998E-3</v>
      </c>
      <c r="Y894" s="122">
        <v>3.4188713339000001E-3</v>
      </c>
      <c r="Z894" s="122">
        <v>8.5456049739000006E-3</v>
      </c>
      <c r="AA894" s="122">
        <v>8.0236186580999996E-3</v>
      </c>
      <c r="AB894" s="122">
        <v>8.0375519879000001E-3</v>
      </c>
      <c r="AC894" s="122">
        <v>8.5253753983000006E-3</v>
      </c>
      <c r="AD894" s="122">
        <v>9.2060386070000003E-3</v>
      </c>
      <c r="AE894" s="122">
        <v>1.03035644439E-2</v>
      </c>
      <c r="AF894" s="122">
        <v>9.7607018165999995E-3</v>
      </c>
      <c r="AG894" s="122">
        <v>9.7091831525000002E-3</v>
      </c>
      <c r="AH894" s="122">
        <v>8.8016230803000008E-3</v>
      </c>
      <c r="AI894" s="122">
        <v>1.03922997583E-2</v>
      </c>
      <c r="AJ894" s="122">
        <v>1.0233311236200001E-2</v>
      </c>
      <c r="AK894" s="122">
        <v>9.9649785440000006E-3</v>
      </c>
      <c r="AL894" s="122">
        <v>0</v>
      </c>
    </row>
    <row r="895" spans="1:38" hidden="1" x14ac:dyDescent="0.25">
      <c r="A895" s="122" t="s">
        <v>1968</v>
      </c>
      <c r="B895" s="122">
        <v>1</v>
      </c>
      <c r="C895" s="122" t="s">
        <v>2153</v>
      </c>
      <c r="D895" s="122" t="s">
        <v>2087</v>
      </c>
      <c r="E895" s="122">
        <v>18</v>
      </c>
      <c r="F895" s="122">
        <v>3.8878399464000002E-3</v>
      </c>
      <c r="G895" s="122">
        <v>3.9073234491000001E-3</v>
      </c>
      <c r="H895" s="122">
        <v>3.903223303E-3</v>
      </c>
      <c r="I895" s="122">
        <v>3.9348995757000002E-3</v>
      </c>
      <c r="J895" s="122">
        <v>3.9661850507000003E-3</v>
      </c>
      <c r="K895" s="122">
        <v>3.9886063540999998E-3</v>
      </c>
      <c r="L895" s="122">
        <v>4.0262873801E-3</v>
      </c>
      <c r="M895" s="122">
        <v>4.0301738828000004E-3</v>
      </c>
      <c r="N895" s="122">
        <v>4.0383991017999997E-3</v>
      </c>
      <c r="O895" s="122">
        <v>4.0477226699000002E-3</v>
      </c>
      <c r="P895" s="122">
        <v>4.0583985209999996E-3</v>
      </c>
      <c r="Q895" s="122">
        <v>2.4585727786E-3</v>
      </c>
      <c r="R895" s="122">
        <v>2.8928291529999998E-3</v>
      </c>
      <c r="S895" s="122">
        <v>3.7928809608000001E-3</v>
      </c>
      <c r="T895" s="122">
        <v>3.5225308279000001E-3</v>
      </c>
      <c r="U895" s="122">
        <v>3.8765630148000002E-3</v>
      </c>
      <c r="V895" s="122">
        <v>4.9927972534999998E-3</v>
      </c>
      <c r="W895" s="122">
        <v>5.4854573252999996E-3</v>
      </c>
      <c r="X895" s="122">
        <v>5.2577192713999998E-3</v>
      </c>
      <c r="Y895" s="122">
        <v>5.1478655762999996E-3</v>
      </c>
      <c r="Z895" s="122">
        <v>1.27015636975E-2</v>
      </c>
      <c r="AA895" s="122">
        <v>1.1739921742900001E-2</v>
      </c>
      <c r="AB895" s="122">
        <v>1.15747919672E-2</v>
      </c>
      <c r="AC895" s="122">
        <v>1.2090962508900001E-2</v>
      </c>
      <c r="AD895" s="122">
        <v>1.29451494514E-2</v>
      </c>
      <c r="AE895" s="122">
        <v>1.43374102129E-2</v>
      </c>
      <c r="AF895" s="122">
        <v>1.3485868264899999E-2</v>
      </c>
      <c r="AG895" s="122">
        <v>1.3342582874300001E-2</v>
      </c>
      <c r="AH895" s="122">
        <v>1.20870180436E-2</v>
      </c>
      <c r="AI895" s="122">
        <v>1.43307922738E-2</v>
      </c>
      <c r="AJ895" s="122">
        <v>1.4708565582900001E-2</v>
      </c>
      <c r="AK895" s="122">
        <v>1.4922319276799999E-2</v>
      </c>
      <c r="AL895" s="122">
        <v>0</v>
      </c>
    </row>
    <row r="896" spans="1:38" hidden="1" x14ac:dyDescent="0.25">
      <c r="A896" s="122" t="s">
        <v>1968</v>
      </c>
      <c r="B896" s="122">
        <v>1</v>
      </c>
      <c r="C896" s="122" t="s">
        <v>2153</v>
      </c>
      <c r="D896" s="122" t="s">
        <v>2088</v>
      </c>
      <c r="E896" s="122">
        <v>18</v>
      </c>
      <c r="F896" s="122">
        <v>7.56778807626E-2</v>
      </c>
      <c r="G896" s="122">
        <v>7.6477316325599995E-2</v>
      </c>
      <c r="H896" s="122">
        <v>7.6671808567799996E-2</v>
      </c>
      <c r="I896" s="122">
        <v>7.7581796641299994E-2</v>
      </c>
      <c r="J896" s="122">
        <v>7.87076349531E-2</v>
      </c>
      <c r="K896" s="122">
        <v>7.9461640269299999E-2</v>
      </c>
      <c r="L896" s="122">
        <v>8.0709517191400001E-2</v>
      </c>
      <c r="M896" s="122">
        <v>8.1443119783599999E-2</v>
      </c>
      <c r="N896" s="122">
        <v>8.1931138956900004E-2</v>
      </c>
      <c r="O896" s="122">
        <v>8.2310437097599998E-2</v>
      </c>
      <c r="P896" s="122">
        <v>8.2819744753700006E-2</v>
      </c>
      <c r="Q896" s="122">
        <v>5.0540205967100002E-2</v>
      </c>
      <c r="R896" s="122">
        <v>5.98875621372E-2</v>
      </c>
      <c r="S896" s="122">
        <v>7.8843806504700006E-2</v>
      </c>
      <c r="T896" s="122">
        <v>7.3839399392100005E-2</v>
      </c>
      <c r="U896" s="122">
        <v>8.1838472011000002E-2</v>
      </c>
      <c r="V896" s="122">
        <v>0.1055597296496</v>
      </c>
      <c r="W896" s="122">
        <v>0.115579155754</v>
      </c>
      <c r="X896" s="122">
        <v>0.1102095644242</v>
      </c>
      <c r="Y896" s="122">
        <v>0.1076797954038</v>
      </c>
      <c r="Z896" s="122">
        <v>0.26607712332319999</v>
      </c>
      <c r="AA896" s="122">
        <v>0.24648942247489999</v>
      </c>
      <c r="AB896" s="122">
        <v>0.2440332355539</v>
      </c>
      <c r="AC896" s="122">
        <v>0.25582548106559999</v>
      </c>
      <c r="AD896" s="122">
        <v>0.2754291131587</v>
      </c>
      <c r="AE896" s="122">
        <v>0.30771728972680001</v>
      </c>
      <c r="AF896" s="122">
        <v>0.29282044407879998</v>
      </c>
      <c r="AG896" s="122">
        <v>0.29217692558050001</v>
      </c>
      <c r="AH896" s="122">
        <v>0.26568010266600001</v>
      </c>
      <c r="AI896" s="122">
        <v>0.3153560780877</v>
      </c>
      <c r="AJ896" s="122">
        <v>0.31985808796749998</v>
      </c>
      <c r="AK896" s="122">
        <v>0.32392877126269998</v>
      </c>
      <c r="AL896" s="122">
        <v>0</v>
      </c>
    </row>
    <row r="897" spans="1:38" hidden="1" x14ac:dyDescent="0.25">
      <c r="A897" s="122" t="s">
        <v>1968</v>
      </c>
      <c r="B897" s="122">
        <v>1</v>
      </c>
      <c r="C897" s="122" t="s">
        <v>2153</v>
      </c>
      <c r="D897" s="122" t="s">
        <v>2089</v>
      </c>
      <c r="E897" s="122">
        <v>18</v>
      </c>
      <c r="F897" s="122">
        <v>3.7815415351599997E-2</v>
      </c>
      <c r="G897" s="122">
        <v>3.8056219540500001E-2</v>
      </c>
      <c r="H897" s="122">
        <v>3.82905574143E-2</v>
      </c>
      <c r="I897" s="122">
        <v>3.8872492653299999E-2</v>
      </c>
      <c r="J897" s="122">
        <v>3.9560781314200003E-2</v>
      </c>
      <c r="K897" s="122">
        <v>4.0055903462599997E-2</v>
      </c>
      <c r="L897" s="122">
        <v>4.0758970186500001E-2</v>
      </c>
      <c r="M897" s="122">
        <v>4.1214665425199998E-2</v>
      </c>
      <c r="N897" s="122">
        <v>4.1601782598000001E-2</v>
      </c>
      <c r="O897" s="122">
        <v>4.2023555054600002E-2</v>
      </c>
      <c r="P897" s="122">
        <v>4.24603519281E-2</v>
      </c>
      <c r="Q897" s="122">
        <v>2.5883603714399999E-2</v>
      </c>
      <c r="R897" s="122">
        <v>3.0530733627400001E-2</v>
      </c>
      <c r="S897" s="122">
        <v>3.99817939526E-2</v>
      </c>
      <c r="T897" s="122">
        <v>3.7180848537899998E-2</v>
      </c>
      <c r="U897" s="122">
        <v>4.0941725254100003E-2</v>
      </c>
      <c r="V897" s="122">
        <v>5.3200070292400002E-2</v>
      </c>
      <c r="W897" s="122">
        <v>5.8834550043999997E-2</v>
      </c>
      <c r="X897" s="122">
        <v>5.65395024776E-2</v>
      </c>
      <c r="Y897" s="122">
        <v>5.5540154462400002E-2</v>
      </c>
      <c r="Z897" s="122">
        <v>0.1371207165219</v>
      </c>
      <c r="AA897" s="122">
        <v>0.1268126015014</v>
      </c>
      <c r="AB897" s="122">
        <v>0.1252098574038</v>
      </c>
      <c r="AC897" s="122">
        <v>0.13052642449990001</v>
      </c>
      <c r="AD897" s="122">
        <v>0.13971590370049999</v>
      </c>
      <c r="AE897" s="122">
        <v>0.1549817786495</v>
      </c>
      <c r="AF897" s="122">
        <v>0.14633673740209999</v>
      </c>
      <c r="AG897" s="122">
        <v>0.145092395387</v>
      </c>
      <c r="AH897" s="122">
        <v>0.13148915924259999</v>
      </c>
      <c r="AI897" s="122">
        <v>0.1559464904167</v>
      </c>
      <c r="AJ897" s="122">
        <v>0.15905167804520001</v>
      </c>
      <c r="AK897" s="122">
        <v>0.16061106406199999</v>
      </c>
      <c r="AL897" s="122">
        <v>0</v>
      </c>
    </row>
    <row r="898" spans="1:38" hidden="1" x14ac:dyDescent="0.25">
      <c r="A898" s="122" t="s">
        <v>1968</v>
      </c>
      <c r="B898" s="122">
        <v>1</v>
      </c>
      <c r="C898" s="122" t="s">
        <v>2153</v>
      </c>
      <c r="D898" s="122" t="s">
        <v>2136</v>
      </c>
      <c r="E898" s="122">
        <v>18</v>
      </c>
      <c r="F898" s="122">
        <v>7.7879664440000005E-4</v>
      </c>
      <c r="G898" s="122">
        <v>7.9029088889999996E-4</v>
      </c>
      <c r="H898" s="122">
        <v>7.9941023830000003E-4</v>
      </c>
      <c r="I898" s="122">
        <v>8.0118142340000005E-4</v>
      </c>
      <c r="J898" s="122">
        <v>7.9129135220000002E-4</v>
      </c>
      <c r="K898" s="122">
        <v>7.8811889019999996E-4</v>
      </c>
      <c r="L898" s="122">
        <v>7.8965499229999997E-4</v>
      </c>
      <c r="M898" s="122">
        <v>7.872730943E-4</v>
      </c>
      <c r="N898" s="122">
        <v>7.9210997420000001E-4</v>
      </c>
      <c r="O898" s="122">
        <v>7.9696770559999997E-4</v>
      </c>
      <c r="P898" s="122">
        <v>8.0161283749999996E-4</v>
      </c>
      <c r="Q898" s="122">
        <v>4.8348696260000002E-4</v>
      </c>
      <c r="R898" s="122">
        <v>5.6463651280000003E-4</v>
      </c>
      <c r="S898" s="122">
        <v>7.3289505100000002E-4</v>
      </c>
      <c r="T898" s="122">
        <v>6.7348019239999997E-4</v>
      </c>
      <c r="U898" s="122">
        <v>7.319670188E-4</v>
      </c>
      <c r="V898" s="122">
        <v>9.3141536070000003E-4</v>
      </c>
      <c r="W898" s="122">
        <v>1.0137992541999999E-3</v>
      </c>
      <c r="X898" s="122">
        <v>9.6316231870000003E-4</v>
      </c>
      <c r="Y898" s="122">
        <v>9.390136777E-4</v>
      </c>
      <c r="Z898" s="122">
        <v>2.3060124749E-3</v>
      </c>
      <c r="AA898" s="122">
        <v>2.1207375244000001E-3</v>
      </c>
      <c r="AB898" s="122">
        <v>2.0815630865000001E-3</v>
      </c>
      <c r="AC898" s="122">
        <v>2.1630510564000002E-3</v>
      </c>
      <c r="AD898" s="122">
        <v>2.3009998259999999E-3</v>
      </c>
      <c r="AE898" s="122">
        <v>2.5325241984999998E-3</v>
      </c>
      <c r="AF898" s="122">
        <v>2.3692389657000001E-3</v>
      </c>
      <c r="AG898" s="122">
        <v>2.3310123598999999E-3</v>
      </c>
      <c r="AH898" s="122">
        <v>2.0971114114999999E-3</v>
      </c>
      <c r="AI898" s="122">
        <v>2.4672748468000001E-3</v>
      </c>
      <c r="AJ898" s="122">
        <v>2.4985043710000002E-3</v>
      </c>
      <c r="AK898" s="122">
        <v>2.5104071983000002E-3</v>
      </c>
      <c r="AL898" s="122">
        <v>0</v>
      </c>
    </row>
    <row r="899" spans="1:38" hidden="1" x14ac:dyDescent="0.25">
      <c r="A899" s="122" t="s">
        <v>1968</v>
      </c>
      <c r="B899" s="122">
        <v>1</v>
      </c>
      <c r="C899" s="122" t="s">
        <v>2153</v>
      </c>
      <c r="D899" s="122" t="s">
        <v>2090</v>
      </c>
      <c r="E899" s="122">
        <v>18</v>
      </c>
      <c r="F899" s="122">
        <v>6.4654840961E-3</v>
      </c>
      <c r="G899" s="122">
        <v>6.5024090297999999E-3</v>
      </c>
      <c r="H899" s="122">
        <v>6.5076450852000001E-3</v>
      </c>
      <c r="I899" s="122">
        <v>6.5333288247999997E-3</v>
      </c>
      <c r="J899" s="122">
        <v>6.5640308695999999E-3</v>
      </c>
      <c r="K899" s="122">
        <v>6.5418076578000004E-3</v>
      </c>
      <c r="L899" s="122">
        <v>6.5409095898999996E-3</v>
      </c>
      <c r="M899" s="122">
        <v>6.4979432556000003E-3</v>
      </c>
      <c r="N899" s="122">
        <v>6.4291508390000003E-3</v>
      </c>
      <c r="O899" s="122">
        <v>6.3213186588E-3</v>
      </c>
      <c r="P899" s="122">
        <v>6.2628596287E-3</v>
      </c>
      <c r="Q899" s="122">
        <v>3.7879680391000002E-3</v>
      </c>
      <c r="R899" s="122">
        <v>4.4481847165999998E-3</v>
      </c>
      <c r="S899" s="122">
        <v>5.8012967991999996E-3</v>
      </c>
      <c r="T899" s="122">
        <v>5.3998192880999997E-3</v>
      </c>
      <c r="U899" s="122">
        <v>5.9295337272999996E-3</v>
      </c>
      <c r="V899" s="122">
        <v>7.6102232826E-3</v>
      </c>
      <c r="W899" s="122">
        <v>8.2788498369000003E-3</v>
      </c>
      <c r="X899" s="122">
        <v>7.9246611662999993E-3</v>
      </c>
      <c r="Y899" s="122">
        <v>7.7744587322999999E-3</v>
      </c>
      <c r="Z899" s="122">
        <v>1.9257535110600001E-2</v>
      </c>
      <c r="AA899" s="122">
        <v>1.78450070181E-2</v>
      </c>
      <c r="AB899" s="122">
        <v>1.7639345351899999E-2</v>
      </c>
      <c r="AC899" s="122">
        <v>1.84338431661E-2</v>
      </c>
      <c r="AD899" s="122">
        <v>1.9634674122800001E-2</v>
      </c>
      <c r="AE899" s="122">
        <v>2.1656807540399999E-2</v>
      </c>
      <c r="AF899" s="122">
        <v>2.0284187370200001E-2</v>
      </c>
      <c r="AG899" s="122">
        <v>1.9858572843300001E-2</v>
      </c>
      <c r="AH899" s="122">
        <v>1.7788341651399999E-2</v>
      </c>
      <c r="AI899" s="122">
        <v>2.07715257434E-2</v>
      </c>
      <c r="AJ899" s="122">
        <v>2.15302244049E-2</v>
      </c>
      <c r="AK899" s="122">
        <v>2.1438765338500001E-2</v>
      </c>
      <c r="AL899" s="122">
        <v>0</v>
      </c>
    </row>
    <row r="900" spans="1:38" hidden="1" x14ac:dyDescent="0.25">
      <c r="A900" s="122" t="s">
        <v>1968</v>
      </c>
      <c r="B900" s="122">
        <v>1</v>
      </c>
      <c r="C900" s="122" t="s">
        <v>2153</v>
      </c>
      <c r="D900" s="122" t="s">
        <v>2091</v>
      </c>
      <c r="E900" s="122">
        <v>18</v>
      </c>
      <c r="F900" s="122">
        <v>1.6147977531900001E-2</v>
      </c>
      <c r="G900" s="122">
        <v>1.6002779874299999E-2</v>
      </c>
      <c r="H900" s="122">
        <v>1.58302672382E-2</v>
      </c>
      <c r="I900" s="122">
        <v>1.5803436572499999E-2</v>
      </c>
      <c r="J900" s="122">
        <v>1.5757319984700001E-2</v>
      </c>
      <c r="K900" s="122">
        <v>1.56725905157E-2</v>
      </c>
      <c r="L900" s="122">
        <v>1.5649214017E-2</v>
      </c>
      <c r="M900" s="122">
        <v>1.55048753815E-2</v>
      </c>
      <c r="N900" s="122">
        <v>1.53575503252E-2</v>
      </c>
      <c r="O900" s="122">
        <v>1.52386137683E-2</v>
      </c>
      <c r="P900" s="122">
        <v>1.51166446211E-2</v>
      </c>
      <c r="Q900" s="122">
        <v>9.0593654272000008E-3</v>
      </c>
      <c r="R900" s="122">
        <v>1.05291045138E-2</v>
      </c>
      <c r="S900" s="122">
        <v>1.3641333826099999E-2</v>
      </c>
      <c r="T900" s="122">
        <v>1.25231497021E-2</v>
      </c>
      <c r="U900" s="122">
        <v>1.3597459309699999E-2</v>
      </c>
      <c r="V900" s="122">
        <v>1.7330724257599999E-2</v>
      </c>
      <c r="W900" s="122">
        <v>1.88724614948E-2</v>
      </c>
      <c r="X900" s="122">
        <v>1.79450243909E-2</v>
      </c>
      <c r="Y900" s="122">
        <v>1.7508446582000001E-2</v>
      </c>
      <c r="Z900" s="122">
        <v>4.3072640555700002E-2</v>
      </c>
      <c r="AA900" s="122">
        <v>3.96695239959E-2</v>
      </c>
      <c r="AB900" s="122">
        <v>3.8900195534699998E-2</v>
      </c>
      <c r="AC900" s="122">
        <v>4.0482837829099998E-2</v>
      </c>
      <c r="AD900" s="122">
        <v>4.3153360594699999E-2</v>
      </c>
      <c r="AE900" s="122">
        <v>4.7522359097799997E-2</v>
      </c>
      <c r="AF900" s="122">
        <v>4.4478470072899998E-2</v>
      </c>
      <c r="AG900" s="122">
        <v>4.3787130567200003E-2</v>
      </c>
      <c r="AH900" s="122">
        <v>3.9372790824500001E-2</v>
      </c>
      <c r="AI900" s="122">
        <v>4.6361213785299997E-2</v>
      </c>
      <c r="AJ900" s="122">
        <v>4.7284412834500002E-2</v>
      </c>
      <c r="AK900" s="122">
        <v>4.7487446794099997E-2</v>
      </c>
      <c r="AL900" s="122">
        <v>0</v>
      </c>
    </row>
    <row r="901" spans="1:38" hidden="1" x14ac:dyDescent="0.25">
      <c r="A901" s="122" t="s">
        <v>1968</v>
      </c>
      <c r="B901" s="122">
        <v>1</v>
      </c>
      <c r="C901" s="122" t="s">
        <v>2153</v>
      </c>
      <c r="D901" s="122" t="s">
        <v>2092</v>
      </c>
      <c r="E901" s="122">
        <v>18</v>
      </c>
      <c r="F901" s="122">
        <v>5.8784064273000002E-3</v>
      </c>
      <c r="G901" s="122">
        <v>5.9564888808999999E-3</v>
      </c>
      <c r="H901" s="122">
        <v>6.0193918272000001E-3</v>
      </c>
      <c r="I901" s="122">
        <v>6.1764249916999997E-3</v>
      </c>
      <c r="J901" s="122">
        <v>6.3296896347000003E-3</v>
      </c>
      <c r="K901" s="122">
        <v>6.4350489494000001E-3</v>
      </c>
      <c r="L901" s="122">
        <v>6.5372581067000002E-3</v>
      </c>
      <c r="M901" s="122">
        <v>6.5884695522999996E-3</v>
      </c>
      <c r="N901" s="122">
        <v>6.6254113163000004E-3</v>
      </c>
      <c r="O901" s="122">
        <v>6.6627628346000002E-3</v>
      </c>
      <c r="P901" s="122">
        <v>6.7062383755999997E-3</v>
      </c>
      <c r="Q901" s="122">
        <v>4.0784550967000004E-3</v>
      </c>
      <c r="R901" s="122">
        <v>4.8097448517999998E-3</v>
      </c>
      <c r="S901" s="122">
        <v>6.3216614661999997E-3</v>
      </c>
      <c r="T901" s="122">
        <v>5.9011166923999998E-3</v>
      </c>
      <c r="U901" s="122">
        <v>6.5511048178999998E-3</v>
      </c>
      <c r="V901" s="122">
        <v>8.5337363308000003E-3</v>
      </c>
      <c r="W901" s="122">
        <v>9.4708330582000001E-3</v>
      </c>
      <c r="X901" s="122">
        <v>9.1268934628000002E-3</v>
      </c>
      <c r="Y901" s="122">
        <v>8.9736164743000005E-3</v>
      </c>
      <c r="Z901" s="122">
        <v>2.2177429131300001E-2</v>
      </c>
      <c r="AA901" s="122">
        <v>2.04929861496E-2</v>
      </c>
      <c r="AB901" s="122">
        <v>2.01769121398E-2</v>
      </c>
      <c r="AC901" s="122">
        <v>2.10930353E-2</v>
      </c>
      <c r="AD901" s="122">
        <v>2.2643867047399999E-2</v>
      </c>
      <c r="AE901" s="122">
        <v>2.5149537122899999E-2</v>
      </c>
      <c r="AF901" s="122">
        <v>2.39062638086E-2</v>
      </c>
      <c r="AG901" s="122">
        <v>2.3953266675000001E-2</v>
      </c>
      <c r="AH901" s="122">
        <v>2.1900391476200001E-2</v>
      </c>
      <c r="AI901" s="122">
        <v>2.6251138795799999E-2</v>
      </c>
      <c r="AJ901" s="122">
        <v>2.7400402510300001E-2</v>
      </c>
      <c r="AK901" s="122">
        <v>2.8270512512299999E-2</v>
      </c>
      <c r="AL901" s="122">
        <v>0</v>
      </c>
    </row>
    <row r="902" spans="1:38" hidden="1" x14ac:dyDescent="0.25">
      <c r="A902" s="122" t="s">
        <v>1968</v>
      </c>
      <c r="B902" s="122">
        <v>1</v>
      </c>
      <c r="C902" s="122" t="s">
        <v>2153</v>
      </c>
      <c r="D902" s="122" t="s">
        <v>2093</v>
      </c>
      <c r="E902" s="122">
        <v>18</v>
      </c>
      <c r="F902" s="122">
        <v>6.6503665001099999E-2</v>
      </c>
      <c r="G902" s="122">
        <v>6.6176266790800006E-2</v>
      </c>
      <c r="H902" s="122">
        <v>6.5683363670600001E-2</v>
      </c>
      <c r="I902" s="122">
        <v>6.5785609683299995E-2</v>
      </c>
      <c r="J902" s="122">
        <v>6.5846067552099999E-2</v>
      </c>
      <c r="K902" s="122">
        <v>6.5636147036E-2</v>
      </c>
      <c r="L902" s="122">
        <v>6.5759285099299999E-2</v>
      </c>
      <c r="M902" s="122">
        <v>6.5351164206500001E-2</v>
      </c>
      <c r="N902" s="122">
        <v>6.4923809208700001E-2</v>
      </c>
      <c r="O902" s="122">
        <v>6.4550362497300007E-2</v>
      </c>
      <c r="P902" s="122">
        <v>6.4171558041600005E-2</v>
      </c>
      <c r="Q902" s="122">
        <v>3.8587142781199998E-2</v>
      </c>
      <c r="R902" s="122">
        <v>4.49462749794E-2</v>
      </c>
      <c r="S902" s="122">
        <v>5.8219146019000002E-2</v>
      </c>
      <c r="T902" s="122">
        <v>5.3379517778700002E-2</v>
      </c>
      <c r="U902" s="122">
        <v>5.7839535692400003E-2</v>
      </c>
      <c r="V902" s="122">
        <v>7.3468002762200002E-2</v>
      </c>
      <c r="W902" s="122">
        <v>7.98883980952E-2</v>
      </c>
      <c r="X902" s="122">
        <v>7.5825680296099998E-2</v>
      </c>
      <c r="Y902" s="122">
        <v>7.3874483256500006E-2</v>
      </c>
      <c r="Z902" s="122">
        <v>0.18128777201269999</v>
      </c>
      <c r="AA902" s="122">
        <v>0.166448248025</v>
      </c>
      <c r="AB902" s="122">
        <v>0.1628786988159</v>
      </c>
      <c r="AC902" s="122">
        <v>0.16873582976179999</v>
      </c>
      <c r="AD902" s="122">
        <v>0.1787524384417</v>
      </c>
      <c r="AE902" s="122">
        <v>0.19571170281479999</v>
      </c>
      <c r="AF902" s="122">
        <v>0.1820146112263</v>
      </c>
      <c r="AG902" s="122">
        <v>0.178003241822</v>
      </c>
      <c r="AH902" s="122">
        <v>0.1590546877083</v>
      </c>
      <c r="AI902" s="122">
        <v>0.185864991334</v>
      </c>
      <c r="AJ902" s="122">
        <v>0.18959095559020001</v>
      </c>
      <c r="AK902" s="122">
        <v>0.18844999135320001</v>
      </c>
      <c r="AL902" s="122">
        <v>0</v>
      </c>
    </row>
    <row r="903" spans="1:38" hidden="1" x14ac:dyDescent="0.25">
      <c r="A903" s="122" t="s">
        <v>1968</v>
      </c>
      <c r="B903" s="122">
        <v>1</v>
      </c>
      <c r="C903" s="122" t="s">
        <v>2153</v>
      </c>
      <c r="D903" s="122" t="s">
        <v>2094</v>
      </c>
      <c r="E903" s="122">
        <v>18</v>
      </c>
      <c r="F903" s="122">
        <v>3.2271347122199999E-2</v>
      </c>
      <c r="G903" s="122">
        <v>3.2126609667800003E-2</v>
      </c>
      <c r="H903" s="122">
        <v>3.1872538884899999E-2</v>
      </c>
      <c r="I903" s="122">
        <v>3.1969375360400003E-2</v>
      </c>
      <c r="J903" s="122">
        <v>3.2023352140699998E-2</v>
      </c>
      <c r="K903" s="122">
        <v>3.1983115146400003E-2</v>
      </c>
      <c r="L903" s="122">
        <v>3.2091826883400003E-2</v>
      </c>
      <c r="M903" s="122">
        <v>3.1937693570800001E-2</v>
      </c>
      <c r="N903" s="122">
        <v>3.1736880404800001E-2</v>
      </c>
      <c r="O903" s="122">
        <v>3.1572482303199999E-2</v>
      </c>
      <c r="P903" s="122">
        <v>3.1439558535600001E-2</v>
      </c>
      <c r="Q903" s="122">
        <v>1.8933722336800001E-2</v>
      </c>
      <c r="R903" s="122">
        <v>2.20898605656E-2</v>
      </c>
      <c r="S903" s="122">
        <v>2.8732303293699999E-2</v>
      </c>
      <c r="T903" s="122">
        <v>2.64273953129E-2</v>
      </c>
      <c r="U903" s="122">
        <v>2.8798971271299999E-2</v>
      </c>
      <c r="V903" s="122">
        <v>3.6796124597399997E-2</v>
      </c>
      <c r="W903" s="122">
        <v>4.0143456507799997E-2</v>
      </c>
      <c r="X903" s="122">
        <v>3.8217920564800001E-2</v>
      </c>
      <c r="Y903" s="122">
        <v>3.7289018888999999E-2</v>
      </c>
      <c r="Z903" s="122">
        <v>9.1636161477199995E-2</v>
      </c>
      <c r="AA903" s="122">
        <v>8.4302388720799995E-2</v>
      </c>
      <c r="AB903" s="122">
        <v>8.2671708640200001E-2</v>
      </c>
      <c r="AC903" s="122">
        <v>8.59732095758E-2</v>
      </c>
      <c r="AD903" s="122">
        <v>9.1505321052999994E-2</v>
      </c>
      <c r="AE903" s="122">
        <v>0.10062039886059999</v>
      </c>
      <c r="AF903" s="122">
        <v>9.4230373176500001E-2</v>
      </c>
      <c r="AG903" s="122">
        <v>9.2791833330599996E-2</v>
      </c>
      <c r="AH903" s="122">
        <v>8.3728972746700006E-2</v>
      </c>
      <c r="AI903" s="122">
        <v>9.8765093259100004E-2</v>
      </c>
      <c r="AJ903" s="122">
        <v>0.1006235492753</v>
      </c>
      <c r="AK903" s="122">
        <v>0.1012185575643</v>
      </c>
      <c r="AL903" s="122">
        <v>0</v>
      </c>
    </row>
    <row r="904" spans="1:38" hidden="1" x14ac:dyDescent="0.25">
      <c r="A904" s="122" t="s">
        <v>1968</v>
      </c>
      <c r="B904" s="122">
        <v>1</v>
      </c>
      <c r="C904" s="122" t="s">
        <v>2153</v>
      </c>
      <c r="D904" s="122" t="s">
        <v>2095</v>
      </c>
      <c r="E904" s="122">
        <v>18</v>
      </c>
      <c r="F904" s="122">
        <v>1.4407949858999999E-2</v>
      </c>
      <c r="G904" s="122">
        <v>1.42930770385E-2</v>
      </c>
      <c r="H904" s="122">
        <v>1.4223836058999999E-2</v>
      </c>
      <c r="I904" s="122">
        <v>1.4241320802300001E-2</v>
      </c>
      <c r="J904" s="122">
        <v>1.42636240008E-2</v>
      </c>
      <c r="K904" s="122">
        <v>1.42166776487E-2</v>
      </c>
      <c r="L904" s="122">
        <v>1.4206845522600001E-2</v>
      </c>
      <c r="M904" s="122">
        <v>1.4132892507699999E-2</v>
      </c>
      <c r="N904" s="122">
        <v>1.40758075726E-2</v>
      </c>
      <c r="O904" s="122">
        <v>1.39887862298E-2</v>
      </c>
      <c r="P904" s="122">
        <v>1.3901839186200001E-2</v>
      </c>
      <c r="Q904" s="122">
        <v>8.3492148871999999E-3</v>
      </c>
      <c r="R904" s="122">
        <v>9.7371558018000005E-3</v>
      </c>
      <c r="S904" s="122">
        <v>1.26259072739E-2</v>
      </c>
      <c r="T904" s="122">
        <v>1.15934983234E-2</v>
      </c>
      <c r="U904" s="122">
        <v>1.25922316371E-2</v>
      </c>
      <c r="V904" s="122">
        <v>1.6054076619200001E-2</v>
      </c>
      <c r="W904" s="122">
        <v>1.75168928446E-2</v>
      </c>
      <c r="X904" s="122">
        <v>1.6703823509700001E-2</v>
      </c>
      <c r="Y904" s="122">
        <v>1.6352908850899999E-2</v>
      </c>
      <c r="Z904" s="122">
        <v>4.0354102957400002E-2</v>
      </c>
      <c r="AA904" s="122">
        <v>3.7120046945700001E-2</v>
      </c>
      <c r="AB904" s="122">
        <v>3.6487679556700001E-2</v>
      </c>
      <c r="AC904" s="122">
        <v>3.7870776349800003E-2</v>
      </c>
      <c r="AD904" s="122">
        <v>4.0256967491499998E-2</v>
      </c>
      <c r="AE904" s="122">
        <v>4.4298581990200002E-2</v>
      </c>
      <c r="AF904" s="122">
        <v>4.1352083108899998E-2</v>
      </c>
      <c r="AG904" s="122">
        <v>4.0544018059700003E-2</v>
      </c>
      <c r="AH904" s="122">
        <v>3.6408463039599999E-2</v>
      </c>
      <c r="AI904" s="122">
        <v>4.2737518946600002E-2</v>
      </c>
      <c r="AJ904" s="122">
        <v>4.3535833274900002E-2</v>
      </c>
      <c r="AK904" s="122">
        <v>4.3643081360600001E-2</v>
      </c>
      <c r="AL904" s="122">
        <v>0</v>
      </c>
    </row>
    <row r="905" spans="1:38" hidden="1" x14ac:dyDescent="0.25">
      <c r="A905" s="122" t="s">
        <v>1968</v>
      </c>
      <c r="B905" s="122">
        <v>1</v>
      </c>
      <c r="C905" s="122" t="s">
        <v>2153</v>
      </c>
      <c r="D905" s="122" t="s">
        <v>2096</v>
      </c>
      <c r="E905" s="122">
        <v>18</v>
      </c>
      <c r="F905" s="122">
        <v>2.14494850828E-2</v>
      </c>
      <c r="G905" s="122">
        <v>2.1292292966799999E-2</v>
      </c>
      <c r="H905" s="122">
        <v>2.1149715937200001E-2</v>
      </c>
      <c r="I905" s="122">
        <v>2.12360064612E-2</v>
      </c>
      <c r="J905" s="122">
        <v>2.1275592867700002E-2</v>
      </c>
      <c r="K905" s="122">
        <v>2.1248038372000001E-2</v>
      </c>
      <c r="L905" s="122">
        <v>2.12977923827E-2</v>
      </c>
      <c r="M905" s="122">
        <v>2.1198314441399999E-2</v>
      </c>
      <c r="N905" s="122">
        <v>2.1084576753799999E-2</v>
      </c>
      <c r="O905" s="122">
        <v>2.0986031067500001E-2</v>
      </c>
      <c r="P905" s="122">
        <v>2.0896623914799999E-2</v>
      </c>
      <c r="Q905" s="122">
        <v>1.2569826774799999E-2</v>
      </c>
      <c r="R905" s="122">
        <v>1.46759669895E-2</v>
      </c>
      <c r="S905" s="122">
        <v>1.9090315934499998E-2</v>
      </c>
      <c r="T905" s="122">
        <v>1.7579099483500001E-2</v>
      </c>
      <c r="U905" s="122">
        <v>1.91855445043E-2</v>
      </c>
      <c r="V905" s="122">
        <v>2.4515989064100002E-2</v>
      </c>
      <c r="W905" s="122">
        <v>2.6784994997299999E-2</v>
      </c>
      <c r="X905" s="122">
        <v>2.5518313959500001E-2</v>
      </c>
      <c r="Y905" s="122">
        <v>2.49220241947E-2</v>
      </c>
      <c r="Z905" s="122">
        <v>6.1393293683199998E-2</v>
      </c>
      <c r="AA905" s="122">
        <v>5.6537698225699998E-2</v>
      </c>
      <c r="AB905" s="122">
        <v>5.5475287820899999E-2</v>
      </c>
      <c r="AC905" s="122">
        <v>5.7662510985500001E-2</v>
      </c>
      <c r="AD905" s="122">
        <v>6.1276092602000003E-2</v>
      </c>
      <c r="AE905" s="122">
        <v>6.7407446775400004E-2</v>
      </c>
      <c r="AF905" s="122">
        <v>6.3033763308499996E-2</v>
      </c>
      <c r="AG905" s="122">
        <v>6.2059163111099998E-2</v>
      </c>
      <c r="AH905" s="122">
        <v>5.5802053084999997E-2</v>
      </c>
      <c r="AI905" s="122">
        <v>6.5623371680000001E-2</v>
      </c>
      <c r="AJ905" s="122">
        <v>6.6788685016099997E-2</v>
      </c>
      <c r="AK905" s="122">
        <v>6.7063673541600005E-2</v>
      </c>
      <c r="AL905" s="122">
        <v>0</v>
      </c>
    </row>
    <row r="906" spans="1:38" hidden="1" x14ac:dyDescent="0.25">
      <c r="A906" s="122" t="s">
        <v>1968</v>
      </c>
      <c r="B906" s="122">
        <v>1</v>
      </c>
      <c r="C906" s="122" t="s">
        <v>2153</v>
      </c>
      <c r="D906" s="122" t="s">
        <v>2097</v>
      </c>
      <c r="E906" s="122">
        <v>18</v>
      </c>
      <c r="F906" s="122">
        <v>2.4512320267700002E-2</v>
      </c>
      <c r="G906" s="122">
        <v>2.4329414962300001E-2</v>
      </c>
      <c r="H906" s="122">
        <v>2.41127450439E-2</v>
      </c>
      <c r="I906" s="122">
        <v>2.4044790050000001E-2</v>
      </c>
      <c r="J906" s="122">
        <v>2.4030428962899999E-2</v>
      </c>
      <c r="K906" s="122">
        <v>2.3933687813199999E-2</v>
      </c>
      <c r="L906" s="122">
        <v>2.3902419308100002E-2</v>
      </c>
      <c r="M906" s="122">
        <v>2.3709904333899998E-2</v>
      </c>
      <c r="N906" s="122">
        <v>2.349149616E-2</v>
      </c>
      <c r="O906" s="122">
        <v>2.3298527478899999E-2</v>
      </c>
      <c r="P906" s="122">
        <v>2.30789860155E-2</v>
      </c>
      <c r="Q906" s="122">
        <v>1.3835862029400001E-2</v>
      </c>
      <c r="R906" s="122">
        <v>1.6137838451099999E-2</v>
      </c>
      <c r="S906" s="122">
        <v>2.0962972170899999E-2</v>
      </c>
      <c r="T906" s="122">
        <v>1.93010842415E-2</v>
      </c>
      <c r="U906" s="122">
        <v>2.0992234322300001E-2</v>
      </c>
      <c r="V906" s="122">
        <v>2.50007378312E-2</v>
      </c>
      <c r="W906" s="122">
        <v>2.75332267075E-2</v>
      </c>
      <c r="X906" s="122">
        <v>2.6385057137300001E-2</v>
      </c>
      <c r="Y906" s="122">
        <v>2.5929821941900001E-2</v>
      </c>
      <c r="Z906" s="122">
        <v>6.4162911602300005E-2</v>
      </c>
      <c r="AA906" s="122">
        <v>5.91949519459E-2</v>
      </c>
      <c r="AB906" s="122">
        <v>5.8183419817200002E-2</v>
      </c>
      <c r="AC906" s="122">
        <v>6.0529787183900001E-2</v>
      </c>
      <c r="AD906" s="122">
        <v>6.4452217054300001E-2</v>
      </c>
      <c r="AE906" s="122">
        <v>7.1027651795399993E-2</v>
      </c>
      <c r="AF906" s="122">
        <v>6.6455522598900002E-2</v>
      </c>
      <c r="AG906" s="122">
        <v>6.5096706616899994E-2</v>
      </c>
      <c r="AH906" s="122">
        <v>5.83042046291E-2</v>
      </c>
      <c r="AI906" s="122">
        <v>6.8351696469399995E-2</v>
      </c>
      <c r="AJ906" s="122">
        <v>6.8972164507900002E-2</v>
      </c>
      <c r="AK906" s="122">
        <v>6.8768792092500003E-2</v>
      </c>
      <c r="AL906" s="122">
        <v>0</v>
      </c>
    </row>
    <row r="907" spans="1:38" hidden="1" x14ac:dyDescent="0.25">
      <c r="A907" s="122" t="s">
        <v>1968</v>
      </c>
      <c r="B907" s="122">
        <v>1</v>
      </c>
      <c r="C907" s="122" t="s">
        <v>2153</v>
      </c>
      <c r="D907" s="122" t="s">
        <v>2098</v>
      </c>
      <c r="E907" s="122">
        <v>18</v>
      </c>
      <c r="F907" s="122">
        <v>3.4970445806100002E-2</v>
      </c>
      <c r="G907" s="122">
        <v>3.4426581013899997E-2</v>
      </c>
      <c r="H907" s="122">
        <v>3.3861779984900003E-2</v>
      </c>
      <c r="I907" s="122">
        <v>3.3760579161400003E-2</v>
      </c>
      <c r="J907" s="122">
        <v>3.3691062908000002E-2</v>
      </c>
      <c r="K907" s="122">
        <v>3.3568131059300003E-2</v>
      </c>
      <c r="L907" s="122">
        <v>3.3579279241899997E-2</v>
      </c>
      <c r="M907" s="122">
        <v>3.3389927363100001E-2</v>
      </c>
      <c r="N907" s="122">
        <v>3.3180955865900003E-2</v>
      </c>
      <c r="O907" s="122">
        <v>3.29950845432E-2</v>
      </c>
      <c r="P907" s="122">
        <v>3.2829071020099999E-2</v>
      </c>
      <c r="Q907" s="122">
        <v>1.97675864865E-2</v>
      </c>
      <c r="R907" s="122">
        <v>2.3027281621300001E-2</v>
      </c>
      <c r="S907" s="122">
        <v>2.9779871843900001E-2</v>
      </c>
      <c r="T907" s="122">
        <v>2.7187501128199999E-2</v>
      </c>
      <c r="U907" s="122">
        <v>2.9370830251700002E-2</v>
      </c>
      <c r="V907" s="122">
        <v>3.7245946305399999E-2</v>
      </c>
      <c r="W907" s="122">
        <v>4.0470413421600002E-2</v>
      </c>
      <c r="X907" s="122">
        <v>3.8480612012600002E-2</v>
      </c>
      <c r="Y907" s="122">
        <v>3.7625509518199998E-2</v>
      </c>
      <c r="Z907" s="122">
        <v>9.2707535206299999E-2</v>
      </c>
      <c r="AA907" s="122">
        <v>8.5556695986800005E-2</v>
      </c>
      <c r="AB907" s="122">
        <v>8.4255609707899998E-2</v>
      </c>
      <c r="AC907" s="122">
        <v>8.7865017303500006E-2</v>
      </c>
      <c r="AD907" s="122">
        <v>9.3847675726800001E-2</v>
      </c>
      <c r="AE907" s="122">
        <v>0.1034517963446</v>
      </c>
      <c r="AF907" s="122">
        <v>9.6918805046499995E-2</v>
      </c>
      <c r="AG907" s="122">
        <v>9.5598291037299998E-2</v>
      </c>
      <c r="AH907" s="122">
        <v>8.6069403230499997E-2</v>
      </c>
      <c r="AI907" s="122">
        <v>0.1011696257331</v>
      </c>
      <c r="AJ907" s="122">
        <v>0.1041317080873</v>
      </c>
      <c r="AK907" s="122">
        <v>0.1038767477516</v>
      </c>
      <c r="AL907" s="122">
        <v>0</v>
      </c>
    </row>
    <row r="908" spans="1:38" hidden="1" x14ac:dyDescent="0.25">
      <c r="A908" s="122" t="s">
        <v>1968</v>
      </c>
      <c r="B908" s="122">
        <v>1</v>
      </c>
      <c r="C908" s="122" t="s">
        <v>2153</v>
      </c>
      <c r="D908" s="122" t="s">
        <v>2099</v>
      </c>
      <c r="E908" s="122">
        <v>18</v>
      </c>
      <c r="F908" s="122">
        <v>2.78698584901E-2</v>
      </c>
      <c r="G908" s="122">
        <v>2.7843660802999999E-2</v>
      </c>
      <c r="H908" s="122">
        <v>2.76533506595E-2</v>
      </c>
      <c r="I908" s="122">
        <v>2.76960549688E-2</v>
      </c>
      <c r="J908" s="122">
        <v>2.7764649576699999E-2</v>
      </c>
      <c r="K908" s="122">
        <v>2.7711968798699999E-2</v>
      </c>
      <c r="L908" s="122">
        <v>2.77772788076E-2</v>
      </c>
      <c r="M908" s="122">
        <v>2.7658400758199999E-2</v>
      </c>
      <c r="N908" s="122">
        <v>2.7534048278899999E-2</v>
      </c>
      <c r="O908" s="122">
        <v>2.7443960823400001E-2</v>
      </c>
      <c r="P908" s="122">
        <v>2.7409756604599999E-2</v>
      </c>
      <c r="Q908" s="122">
        <v>1.6606868911400001E-2</v>
      </c>
      <c r="R908" s="122">
        <v>1.9522105045800001E-2</v>
      </c>
      <c r="S908" s="122">
        <v>2.5484862580599999E-2</v>
      </c>
      <c r="T908" s="122">
        <v>2.35185110526E-2</v>
      </c>
      <c r="U908" s="122">
        <v>2.56513158568E-2</v>
      </c>
      <c r="V908" s="122">
        <v>3.2697950467199997E-2</v>
      </c>
      <c r="W908" s="122">
        <v>3.5573919014199998E-2</v>
      </c>
      <c r="X908" s="122">
        <v>3.3816980743599998E-2</v>
      </c>
      <c r="Y908" s="122">
        <v>3.3080940558600003E-2</v>
      </c>
      <c r="Z908" s="122">
        <v>8.1728287547200004E-2</v>
      </c>
      <c r="AA908" s="122">
        <v>7.5545094480800004E-2</v>
      </c>
      <c r="AB908" s="122">
        <v>7.4446068400600002E-2</v>
      </c>
      <c r="AC908" s="122">
        <v>7.7528709962099998E-2</v>
      </c>
      <c r="AD908" s="122">
        <v>8.2682837908199996E-2</v>
      </c>
      <c r="AE908" s="122">
        <v>9.1140189378900005E-2</v>
      </c>
      <c r="AF908" s="122">
        <v>8.5274460513900002E-2</v>
      </c>
      <c r="AG908" s="122">
        <v>8.3962882185800003E-2</v>
      </c>
      <c r="AH908" s="122">
        <v>7.5525072604999993E-2</v>
      </c>
      <c r="AI908" s="122">
        <v>8.8845224786400001E-2</v>
      </c>
      <c r="AJ908" s="122">
        <v>9.1533960449100005E-2</v>
      </c>
      <c r="AK908" s="122">
        <v>9.1687751967899994E-2</v>
      </c>
      <c r="AL908" s="122">
        <v>0</v>
      </c>
    </row>
    <row r="909" spans="1:38" hidden="1" x14ac:dyDescent="0.25">
      <c r="A909" s="122" t="s">
        <v>1968</v>
      </c>
      <c r="B909" s="122">
        <v>1</v>
      </c>
      <c r="C909" s="122" t="s">
        <v>2153</v>
      </c>
      <c r="D909" s="122" t="s">
        <v>2100</v>
      </c>
      <c r="E909" s="122">
        <v>18</v>
      </c>
      <c r="F909" s="122">
        <v>7.1519748300000003E-3</v>
      </c>
      <c r="G909" s="122">
        <v>7.0762950164000001E-3</v>
      </c>
      <c r="H909" s="122">
        <v>6.9563957069000001E-3</v>
      </c>
      <c r="I909" s="122">
        <v>6.9202800946999996E-3</v>
      </c>
      <c r="J909" s="122">
        <v>6.8687363823000001E-3</v>
      </c>
      <c r="K909" s="122">
        <v>6.7966577263000004E-3</v>
      </c>
      <c r="L909" s="122">
        <v>6.7870858541999998E-3</v>
      </c>
      <c r="M909" s="122">
        <v>6.7292679761999999E-3</v>
      </c>
      <c r="N909" s="122">
        <v>6.6613706247999997E-3</v>
      </c>
      <c r="O909" s="122">
        <v>6.6164562897999997E-3</v>
      </c>
      <c r="P909" s="122">
        <v>6.5908507998000002E-3</v>
      </c>
      <c r="Q909" s="122">
        <v>3.9725667027999999E-3</v>
      </c>
      <c r="R909" s="122">
        <v>4.6503783562000002E-3</v>
      </c>
      <c r="S909" s="122">
        <v>6.0579830181000001E-3</v>
      </c>
      <c r="T909" s="122">
        <v>5.5699202798999998E-3</v>
      </c>
      <c r="U909" s="122">
        <v>6.0490574557000003E-3</v>
      </c>
      <c r="V909" s="122">
        <v>7.6909198386000003E-3</v>
      </c>
      <c r="W909" s="122">
        <v>8.3503637961999996E-3</v>
      </c>
      <c r="X909" s="122">
        <v>7.9145249324000001E-3</v>
      </c>
      <c r="Y909" s="122">
        <v>7.6755863228000001E-3</v>
      </c>
      <c r="Z909" s="122">
        <v>1.87442894208E-2</v>
      </c>
      <c r="AA909" s="122">
        <v>1.71841570066E-2</v>
      </c>
      <c r="AB909" s="122">
        <v>1.6790944321E-2</v>
      </c>
      <c r="AC909" s="122">
        <v>1.7383426225200001E-2</v>
      </c>
      <c r="AD909" s="122">
        <v>1.8467721056599998E-2</v>
      </c>
      <c r="AE909" s="122">
        <v>2.0227715963399999E-2</v>
      </c>
      <c r="AF909" s="122">
        <v>1.8913765960400002E-2</v>
      </c>
      <c r="AG909" s="122">
        <v>1.8604739823799999E-2</v>
      </c>
      <c r="AH909" s="122">
        <v>1.6751129419400001E-2</v>
      </c>
      <c r="AI909" s="122">
        <v>1.9746679852700001E-2</v>
      </c>
      <c r="AJ909" s="122">
        <v>2.02010964187E-2</v>
      </c>
      <c r="AK909" s="122">
        <v>2.0408047029499998E-2</v>
      </c>
      <c r="AL909" s="122">
        <v>0</v>
      </c>
    </row>
    <row r="910" spans="1:38" hidden="1" x14ac:dyDescent="0.25">
      <c r="A910" s="122" t="s">
        <v>1968</v>
      </c>
      <c r="B910" s="122">
        <v>1</v>
      </c>
      <c r="C910" s="122" t="s">
        <v>2153</v>
      </c>
      <c r="D910" s="122" t="s">
        <v>2101</v>
      </c>
      <c r="E910" s="122">
        <v>18</v>
      </c>
      <c r="F910" s="122">
        <v>5.4066162104899999E-2</v>
      </c>
      <c r="G910" s="122">
        <v>5.37720078002E-2</v>
      </c>
      <c r="H910" s="122">
        <v>5.3241583478800002E-2</v>
      </c>
      <c r="I910" s="122">
        <v>5.3143487666899997E-2</v>
      </c>
      <c r="J910" s="122">
        <v>5.3050890201300001E-2</v>
      </c>
      <c r="K910" s="122">
        <v>5.2888582248199999E-2</v>
      </c>
      <c r="L910" s="122">
        <v>5.3026084764200003E-2</v>
      </c>
      <c r="M910" s="122">
        <v>5.2605276146000003E-2</v>
      </c>
      <c r="N910" s="122">
        <v>5.2100218288699998E-2</v>
      </c>
      <c r="O910" s="122">
        <v>5.1691997057799997E-2</v>
      </c>
      <c r="P910" s="122">
        <v>5.1363676474099999E-2</v>
      </c>
      <c r="Q910" s="122">
        <v>3.0870838922200002E-2</v>
      </c>
      <c r="R910" s="122">
        <v>3.5940029789800002E-2</v>
      </c>
      <c r="S910" s="122">
        <v>4.65583796701E-2</v>
      </c>
      <c r="T910" s="122">
        <v>4.2633641274800002E-2</v>
      </c>
      <c r="U910" s="122">
        <v>4.6102900019199998E-2</v>
      </c>
      <c r="V910" s="122">
        <v>5.8314888547899998E-2</v>
      </c>
      <c r="W910" s="122">
        <v>6.2932812748299996E-2</v>
      </c>
      <c r="X910" s="122">
        <v>5.9169010499099998E-2</v>
      </c>
      <c r="Y910" s="122">
        <v>5.7160866472999998E-2</v>
      </c>
      <c r="Z910" s="122">
        <v>0.13945572816179999</v>
      </c>
      <c r="AA910" s="122">
        <v>0.12783995945439999</v>
      </c>
      <c r="AB910" s="122">
        <v>0.12514296388089999</v>
      </c>
      <c r="AC910" s="122">
        <v>0.12973101292479999</v>
      </c>
      <c r="AD910" s="122">
        <v>0.13778521080280001</v>
      </c>
      <c r="AE910" s="122">
        <v>0.15119419363180001</v>
      </c>
      <c r="AF910" s="122">
        <v>0.1413068051893</v>
      </c>
      <c r="AG910" s="122">
        <v>0.1389600209371</v>
      </c>
      <c r="AH910" s="122">
        <v>0.12483803377320001</v>
      </c>
      <c r="AI910" s="122">
        <v>0.14650835600420001</v>
      </c>
      <c r="AJ910" s="122">
        <v>0.1492922535564</v>
      </c>
      <c r="AK910" s="122">
        <v>0.1494755853519</v>
      </c>
      <c r="AL910" s="122">
        <v>0</v>
      </c>
    </row>
    <row r="911" spans="1:38" hidden="1" x14ac:dyDescent="0.25">
      <c r="A911" s="122" t="s">
        <v>1968</v>
      </c>
      <c r="B911" s="122">
        <v>1</v>
      </c>
      <c r="C911" s="122" t="s">
        <v>2153</v>
      </c>
      <c r="D911" s="122" t="s">
        <v>2102</v>
      </c>
      <c r="E911" s="122">
        <v>18</v>
      </c>
      <c r="F911" s="122">
        <v>2.5489699169299999E-2</v>
      </c>
      <c r="G911" s="122">
        <v>2.5402401629399999E-2</v>
      </c>
      <c r="H911" s="122">
        <v>2.5250525439299999E-2</v>
      </c>
      <c r="I911" s="122">
        <v>2.53790767291E-2</v>
      </c>
      <c r="J911" s="122">
        <v>2.5483448535200001E-2</v>
      </c>
      <c r="K911" s="122">
        <v>2.5471779524199999E-2</v>
      </c>
      <c r="L911" s="122">
        <v>2.5608346648600001E-2</v>
      </c>
      <c r="M911" s="122">
        <v>2.55457379456E-2</v>
      </c>
      <c r="N911" s="122">
        <v>2.5465200334600001E-2</v>
      </c>
      <c r="O911" s="122">
        <v>2.5453876211399998E-2</v>
      </c>
      <c r="P911" s="122">
        <v>2.54623293472E-2</v>
      </c>
      <c r="Q911" s="122">
        <v>1.5395980900900001E-2</v>
      </c>
      <c r="R911" s="122">
        <v>1.80097739864E-2</v>
      </c>
      <c r="S911" s="122">
        <v>2.34321842619E-2</v>
      </c>
      <c r="T911" s="122">
        <v>2.1571450616E-2</v>
      </c>
      <c r="U911" s="122">
        <v>2.3482747746099999E-2</v>
      </c>
      <c r="V911" s="122">
        <v>3.00029597545E-2</v>
      </c>
      <c r="W911" s="122">
        <v>3.2766185955900001E-2</v>
      </c>
      <c r="X911" s="122">
        <v>3.1211855599399999E-2</v>
      </c>
      <c r="Y911" s="122">
        <v>3.0487841751899999E-2</v>
      </c>
      <c r="Z911" s="122">
        <v>7.4981816750500002E-2</v>
      </c>
      <c r="AA911" s="122">
        <v>6.9159973544399997E-2</v>
      </c>
      <c r="AB911" s="122">
        <v>6.7987132752899998E-2</v>
      </c>
      <c r="AC911" s="122">
        <v>7.0849359348400004E-2</v>
      </c>
      <c r="AD911" s="122">
        <v>7.5643787778599994E-2</v>
      </c>
      <c r="AE911" s="122">
        <v>8.3461742323700003E-2</v>
      </c>
      <c r="AF911" s="122">
        <v>7.8436989350299996E-2</v>
      </c>
      <c r="AG911" s="122">
        <v>7.7571105534600004E-2</v>
      </c>
      <c r="AH911" s="122">
        <v>7.01078170768E-2</v>
      </c>
      <c r="AI911" s="122">
        <v>8.2757321788400007E-2</v>
      </c>
      <c r="AJ911" s="122">
        <v>8.4630905865399994E-2</v>
      </c>
      <c r="AK911" s="122">
        <v>8.4880261013900005E-2</v>
      </c>
      <c r="AL911" s="122">
        <v>0</v>
      </c>
    </row>
    <row r="912" spans="1:38" hidden="1" x14ac:dyDescent="0.25">
      <c r="A912" s="122" t="s">
        <v>1968</v>
      </c>
      <c r="B912" s="122">
        <v>1</v>
      </c>
      <c r="C912" s="122" t="s">
        <v>2153</v>
      </c>
      <c r="D912" s="122" t="s">
        <v>2103</v>
      </c>
      <c r="E912" s="122">
        <v>18</v>
      </c>
      <c r="F912" s="122">
        <v>2.9780835292700002E-2</v>
      </c>
      <c r="G912" s="122">
        <v>2.95777772601E-2</v>
      </c>
      <c r="H912" s="122">
        <v>2.9303176885999999E-2</v>
      </c>
      <c r="I912" s="122">
        <v>2.9363236498299999E-2</v>
      </c>
      <c r="J912" s="122">
        <v>2.94308237165E-2</v>
      </c>
      <c r="K912" s="122">
        <v>2.9396615969900002E-2</v>
      </c>
      <c r="L912" s="122">
        <v>2.9513727549200001E-2</v>
      </c>
      <c r="M912" s="122">
        <v>2.9395266817800001E-2</v>
      </c>
      <c r="N912" s="122">
        <v>2.92127189457E-2</v>
      </c>
      <c r="O912" s="122">
        <v>2.9049694845600001E-2</v>
      </c>
      <c r="P912" s="122">
        <v>2.8938680690499999E-2</v>
      </c>
      <c r="Q912" s="122">
        <v>1.7430156581E-2</v>
      </c>
      <c r="R912" s="122">
        <v>2.0363347136799999E-2</v>
      </c>
      <c r="S912" s="122">
        <v>2.6473113101299999E-2</v>
      </c>
      <c r="T912" s="122">
        <v>2.4369910632800001E-2</v>
      </c>
      <c r="U912" s="122">
        <v>2.6559146689700001E-2</v>
      </c>
      <c r="V912" s="122">
        <v>3.3949171253000003E-2</v>
      </c>
      <c r="W912" s="122">
        <v>3.7047641435900003E-2</v>
      </c>
      <c r="X912" s="122">
        <v>3.52383793566E-2</v>
      </c>
      <c r="Y912" s="122">
        <v>3.4412747931300003E-2</v>
      </c>
      <c r="Z912" s="122">
        <v>8.4655099577100004E-2</v>
      </c>
      <c r="AA912" s="122">
        <v>7.7756262478099997E-2</v>
      </c>
      <c r="AB912" s="122">
        <v>7.6186387284399998E-2</v>
      </c>
      <c r="AC912" s="122">
        <v>7.9069968725899997E-2</v>
      </c>
      <c r="AD912" s="122">
        <v>8.4057161744400005E-2</v>
      </c>
      <c r="AE912" s="122">
        <v>9.2462473097700004E-2</v>
      </c>
      <c r="AF912" s="122">
        <v>8.64721614404E-2</v>
      </c>
      <c r="AG912" s="122">
        <v>8.5121667920999997E-2</v>
      </c>
      <c r="AH912" s="122">
        <v>7.6572959576999999E-2</v>
      </c>
      <c r="AI912" s="122">
        <v>9.0100086915599994E-2</v>
      </c>
      <c r="AJ912" s="122">
        <v>9.1264104360299997E-2</v>
      </c>
      <c r="AK912" s="122">
        <v>9.1733230520900003E-2</v>
      </c>
      <c r="AL912" s="122">
        <v>0</v>
      </c>
    </row>
    <row r="913" spans="1:38" hidden="1" x14ac:dyDescent="0.25">
      <c r="A913" s="122" t="s">
        <v>1968</v>
      </c>
      <c r="B913" s="122">
        <v>1</v>
      </c>
      <c r="C913" s="122" t="s">
        <v>2153</v>
      </c>
      <c r="D913" s="122" t="s">
        <v>2137</v>
      </c>
      <c r="E913" s="122">
        <v>18</v>
      </c>
      <c r="F913" s="122">
        <v>2.5570078529999998E-4</v>
      </c>
      <c r="G913" s="122">
        <v>2.6630753429999999E-4</v>
      </c>
      <c r="H913" s="122">
        <v>2.7642296890000002E-4</v>
      </c>
      <c r="I913" s="122">
        <v>2.8933887929999999E-4</v>
      </c>
      <c r="J913" s="122">
        <v>3.0190310190000001E-4</v>
      </c>
      <c r="K913" s="122">
        <v>3.1284805409999999E-4</v>
      </c>
      <c r="L913" s="122">
        <v>3.2511242120000002E-4</v>
      </c>
      <c r="M913" s="122">
        <v>3.346523366E-4</v>
      </c>
      <c r="N913" s="122">
        <v>3.4337251050000001E-4</v>
      </c>
      <c r="O913" s="122">
        <v>3.516027851E-4</v>
      </c>
      <c r="P913" s="122">
        <v>3.5984945470000001E-4</v>
      </c>
      <c r="Q913" s="122">
        <v>2.145081954E-4</v>
      </c>
      <c r="R913" s="122">
        <v>2.4772282310000002E-4</v>
      </c>
      <c r="S913" s="122">
        <v>3.1803514790000001E-4</v>
      </c>
      <c r="T913" s="122">
        <v>2.8905169659999998E-4</v>
      </c>
      <c r="U913" s="122">
        <v>3.1069839549999998E-4</v>
      </c>
      <c r="V913" s="122">
        <v>3.848484297E-4</v>
      </c>
      <c r="W913" s="122">
        <v>4.005159269E-4</v>
      </c>
      <c r="X913" s="122">
        <v>3.6268563360000001E-4</v>
      </c>
      <c r="Y913" s="122">
        <v>3.3549191789999998E-4</v>
      </c>
      <c r="Z913" s="122">
        <v>7.7821956010000004E-4</v>
      </c>
      <c r="AA913" s="122">
        <v>6.92489682E-4</v>
      </c>
      <c r="AB913" s="122">
        <v>6.7519345879999998E-4</v>
      </c>
      <c r="AC913" s="122">
        <v>6.9688469299999999E-4</v>
      </c>
      <c r="AD913" s="122">
        <v>7.3621617570000005E-4</v>
      </c>
      <c r="AE913" s="122">
        <v>8.0452889780000003E-4</v>
      </c>
      <c r="AF913" s="122">
        <v>7.4745225660000005E-4</v>
      </c>
      <c r="AG913" s="122">
        <v>7.3051582100000002E-4</v>
      </c>
      <c r="AH913" s="122">
        <v>6.5307159030000004E-4</v>
      </c>
      <c r="AI913" s="122">
        <v>7.6370790919999998E-4</v>
      </c>
      <c r="AJ913" s="122">
        <v>7.6889262879999999E-4</v>
      </c>
      <c r="AK913" s="122">
        <v>7.6827225819999997E-4</v>
      </c>
      <c r="AL913" s="122">
        <v>0</v>
      </c>
    </row>
    <row r="914" spans="1:38" hidden="1" x14ac:dyDescent="0.25">
      <c r="A914" s="122" t="s">
        <v>1968</v>
      </c>
      <c r="B914" s="122">
        <v>1</v>
      </c>
      <c r="C914" s="122" t="s">
        <v>2153</v>
      </c>
      <c r="D914" s="122" t="s">
        <v>2104</v>
      </c>
      <c r="E914" s="122">
        <v>18</v>
      </c>
      <c r="F914" s="122">
        <v>1.4974362198700001E-2</v>
      </c>
      <c r="G914" s="122">
        <v>1.4865155456099999E-2</v>
      </c>
      <c r="H914" s="122">
        <v>1.4736870438900001E-2</v>
      </c>
      <c r="I914" s="122">
        <v>1.47903132085E-2</v>
      </c>
      <c r="J914" s="122">
        <v>1.48632348797E-2</v>
      </c>
      <c r="K914" s="122">
        <v>1.48816075275E-2</v>
      </c>
      <c r="L914" s="122">
        <v>1.4932420243699999E-2</v>
      </c>
      <c r="M914" s="122">
        <v>1.48928843655E-2</v>
      </c>
      <c r="N914" s="122">
        <v>1.48388834605E-2</v>
      </c>
      <c r="O914" s="122">
        <v>1.4772592138400001E-2</v>
      </c>
      <c r="P914" s="122">
        <v>1.47000871118E-2</v>
      </c>
      <c r="Q914" s="122">
        <v>8.8152597727000001E-3</v>
      </c>
      <c r="R914" s="122">
        <v>1.02579927234E-2</v>
      </c>
      <c r="S914" s="122">
        <v>1.32996651289E-2</v>
      </c>
      <c r="T914" s="122">
        <v>1.22491454499E-2</v>
      </c>
      <c r="U914" s="122">
        <v>1.3329079047499999E-2</v>
      </c>
      <c r="V914" s="122">
        <v>1.6879444108100002E-2</v>
      </c>
      <c r="W914" s="122">
        <v>1.8426564250299999E-2</v>
      </c>
      <c r="X914" s="122">
        <v>1.7535006589799999E-2</v>
      </c>
      <c r="Y914" s="122">
        <v>1.7080697994699998E-2</v>
      </c>
      <c r="Z914" s="122">
        <v>4.19402895171E-2</v>
      </c>
      <c r="AA914" s="122">
        <v>3.8536070957900001E-2</v>
      </c>
      <c r="AB914" s="122">
        <v>3.7733952287699997E-2</v>
      </c>
      <c r="AC914" s="122">
        <v>3.9120785463199997E-2</v>
      </c>
      <c r="AD914" s="122">
        <v>4.1505950485599998E-2</v>
      </c>
      <c r="AE914" s="122">
        <v>4.5508715935999998E-2</v>
      </c>
      <c r="AF914" s="122">
        <v>4.2453933891400002E-2</v>
      </c>
      <c r="AG914" s="122">
        <v>4.1655252296100002E-2</v>
      </c>
      <c r="AH914" s="122">
        <v>3.7285079184000001E-2</v>
      </c>
      <c r="AI914" s="122">
        <v>4.3699959946800003E-2</v>
      </c>
      <c r="AJ914" s="122">
        <v>4.3847091616599998E-2</v>
      </c>
      <c r="AK914" s="122">
        <v>4.38718572205E-2</v>
      </c>
      <c r="AL914" s="122">
        <v>0</v>
      </c>
    </row>
    <row r="915" spans="1:38" hidden="1" x14ac:dyDescent="0.25">
      <c r="A915" s="122" t="s">
        <v>1968</v>
      </c>
      <c r="B915" s="122">
        <v>1</v>
      </c>
      <c r="C915" s="122" t="s">
        <v>2153</v>
      </c>
      <c r="D915" s="122" t="s">
        <v>2105</v>
      </c>
      <c r="E915" s="122">
        <v>18</v>
      </c>
      <c r="F915" s="122">
        <v>4.6463835232000003E-3</v>
      </c>
      <c r="G915" s="122">
        <v>4.6314950668999997E-3</v>
      </c>
      <c r="H915" s="122">
        <v>4.6381475799E-3</v>
      </c>
      <c r="I915" s="122">
        <v>4.7057661769E-3</v>
      </c>
      <c r="J915" s="122">
        <v>4.7608149750000004E-3</v>
      </c>
      <c r="K915" s="122">
        <v>4.7910949271000002E-3</v>
      </c>
      <c r="L915" s="122">
        <v>4.8156869859000001E-3</v>
      </c>
      <c r="M915" s="122">
        <v>4.7722857244000003E-3</v>
      </c>
      <c r="N915" s="122">
        <v>4.7213773099000003E-3</v>
      </c>
      <c r="O915" s="122">
        <v>4.6876210407000001E-3</v>
      </c>
      <c r="P915" s="122">
        <v>4.6642890924000003E-3</v>
      </c>
      <c r="Q915" s="122">
        <v>2.8023531835999998E-3</v>
      </c>
      <c r="R915" s="122">
        <v>3.2713945529999999E-3</v>
      </c>
      <c r="S915" s="122">
        <v>4.2641006426E-3</v>
      </c>
      <c r="T915" s="122">
        <v>3.9431554444999996E-3</v>
      </c>
      <c r="U915" s="122">
        <v>4.3120921059999996E-3</v>
      </c>
      <c r="V915" s="122">
        <v>5.5356396387000002E-3</v>
      </c>
      <c r="W915" s="122">
        <v>6.0703867679000002E-3</v>
      </c>
      <c r="X915" s="122">
        <v>5.8081988636000002E-3</v>
      </c>
      <c r="Y915" s="122">
        <v>5.6804268843000001E-3</v>
      </c>
      <c r="Z915" s="122">
        <v>1.39875086584E-2</v>
      </c>
      <c r="AA915" s="122">
        <v>1.2903164707800001E-2</v>
      </c>
      <c r="AB915" s="122">
        <v>1.26955840302E-2</v>
      </c>
      <c r="AC915" s="122">
        <v>1.3269830764699999E-2</v>
      </c>
      <c r="AD915" s="122">
        <v>1.41871266763E-2</v>
      </c>
      <c r="AE915" s="122">
        <v>1.5698457057100001E-2</v>
      </c>
      <c r="AF915" s="122">
        <v>1.47939842418E-2</v>
      </c>
      <c r="AG915" s="122">
        <v>1.46785933523E-2</v>
      </c>
      <c r="AH915" s="122">
        <v>1.3272401666E-2</v>
      </c>
      <c r="AI915" s="122">
        <v>1.57020711444E-2</v>
      </c>
      <c r="AJ915" s="122">
        <v>1.6107033445600001E-2</v>
      </c>
      <c r="AK915" s="122">
        <v>1.6422709979499999E-2</v>
      </c>
      <c r="AL915" s="122">
        <v>0</v>
      </c>
    </row>
    <row r="916" spans="1:38" hidden="1" x14ac:dyDescent="0.25">
      <c r="A916" s="122" t="s">
        <v>1968</v>
      </c>
      <c r="B916" s="122">
        <v>1</v>
      </c>
      <c r="C916" s="122" t="s">
        <v>2153</v>
      </c>
      <c r="D916" s="122" t="s">
        <v>2106</v>
      </c>
      <c r="E916" s="122">
        <v>18</v>
      </c>
      <c r="F916" s="122">
        <v>3.8694600552899999E-2</v>
      </c>
      <c r="G916" s="122">
        <v>3.8807132882699998E-2</v>
      </c>
      <c r="H916" s="122">
        <v>3.8739959579599997E-2</v>
      </c>
      <c r="I916" s="122">
        <v>3.9232226315500003E-2</v>
      </c>
      <c r="J916" s="122">
        <v>3.9727892328299999E-2</v>
      </c>
      <c r="K916" s="122">
        <v>4.0144783421499998E-2</v>
      </c>
      <c r="L916" s="122">
        <v>4.0756802118300003E-2</v>
      </c>
      <c r="M916" s="122">
        <v>4.1063033878199998E-2</v>
      </c>
      <c r="N916" s="122">
        <v>4.1313901802299997E-2</v>
      </c>
      <c r="O916" s="122">
        <v>4.1518998607700003E-2</v>
      </c>
      <c r="P916" s="122">
        <v>4.1708464436900003E-2</v>
      </c>
      <c r="Q916" s="122">
        <v>2.53678620409E-2</v>
      </c>
      <c r="R916" s="122">
        <v>2.9877453717800002E-2</v>
      </c>
      <c r="S916" s="122">
        <v>3.9053088662499999E-2</v>
      </c>
      <c r="T916" s="122">
        <v>3.6264603758000002E-2</v>
      </c>
      <c r="U916" s="122">
        <v>3.9930259486799999E-2</v>
      </c>
      <c r="V916" s="122">
        <v>5.1814010488899997E-2</v>
      </c>
      <c r="W916" s="122">
        <v>5.7375004564700002E-2</v>
      </c>
      <c r="X916" s="122">
        <v>5.5377202421999998E-2</v>
      </c>
      <c r="Y916" s="122">
        <v>5.45513726384E-2</v>
      </c>
      <c r="Z916" s="122">
        <v>0.13517770187200001</v>
      </c>
      <c r="AA916" s="122">
        <v>0.1249406480258</v>
      </c>
      <c r="AB916" s="122">
        <v>0.1232910462206</v>
      </c>
      <c r="AC916" s="122">
        <v>0.1288401493438</v>
      </c>
      <c r="AD916" s="122">
        <v>0.13785820953120001</v>
      </c>
      <c r="AE916" s="122">
        <v>0.15275773100789999</v>
      </c>
      <c r="AF916" s="122">
        <v>0.14425506306450001</v>
      </c>
      <c r="AG916" s="122">
        <v>0.14312469096399999</v>
      </c>
      <c r="AH916" s="122">
        <v>0.1298888107293</v>
      </c>
      <c r="AI916" s="122">
        <v>0.1540883418847</v>
      </c>
      <c r="AJ916" s="122">
        <v>0.15506829788599999</v>
      </c>
      <c r="AK916" s="122">
        <v>0.1569168016484</v>
      </c>
      <c r="AL916" s="122">
        <v>0</v>
      </c>
    </row>
    <row r="917" spans="1:38" hidden="1" x14ac:dyDescent="0.25">
      <c r="A917" s="122" t="s">
        <v>1968</v>
      </c>
      <c r="B917" s="122">
        <v>1</v>
      </c>
      <c r="C917" s="122" t="s">
        <v>2153</v>
      </c>
      <c r="D917" s="122" t="s">
        <v>2107</v>
      </c>
      <c r="E917" s="122">
        <v>18</v>
      </c>
      <c r="F917" s="122">
        <v>3.7027171534000001E-3</v>
      </c>
      <c r="G917" s="122">
        <v>3.6366056754E-3</v>
      </c>
      <c r="H917" s="122">
        <v>3.5847420745000001E-3</v>
      </c>
      <c r="I917" s="122">
        <v>3.5719127243000002E-3</v>
      </c>
      <c r="J917" s="122">
        <v>3.5641137286E-3</v>
      </c>
      <c r="K917" s="122">
        <v>3.5409434556E-3</v>
      </c>
      <c r="L917" s="122">
        <v>3.5340163579000001E-3</v>
      </c>
      <c r="M917" s="122">
        <v>3.4843829027000001E-3</v>
      </c>
      <c r="N917" s="122">
        <v>3.4257470798000002E-3</v>
      </c>
      <c r="O917" s="122">
        <v>3.3649231081999999E-3</v>
      </c>
      <c r="P917" s="122">
        <v>3.3134214852999998E-3</v>
      </c>
      <c r="Q917" s="122">
        <v>1.9745914435000001E-3</v>
      </c>
      <c r="R917" s="122">
        <v>2.2899801343E-3</v>
      </c>
      <c r="S917" s="122">
        <v>2.9620390594000002E-3</v>
      </c>
      <c r="T917" s="122">
        <v>2.7334918595999999E-3</v>
      </c>
      <c r="U917" s="122">
        <v>2.9635031908000001E-3</v>
      </c>
      <c r="V917" s="122">
        <v>3.7734820544999999E-3</v>
      </c>
      <c r="W917" s="122">
        <v>4.1078650184999997E-3</v>
      </c>
      <c r="X917" s="122">
        <v>3.9115453148000001E-3</v>
      </c>
      <c r="Y917" s="122">
        <v>3.8387918725999999E-3</v>
      </c>
      <c r="Z917" s="122">
        <v>9.5264092561000002E-3</v>
      </c>
      <c r="AA917" s="122">
        <v>8.8674639350000001E-3</v>
      </c>
      <c r="AB917" s="122">
        <v>8.8781776423000006E-3</v>
      </c>
      <c r="AC917" s="122">
        <v>9.4621004298000005E-3</v>
      </c>
      <c r="AD917" s="122">
        <v>1.02483444716E-2</v>
      </c>
      <c r="AE917" s="122">
        <v>1.14986162314E-2</v>
      </c>
      <c r="AF917" s="122">
        <v>1.07336545973E-2</v>
      </c>
      <c r="AG917" s="122">
        <v>1.05403733243E-2</v>
      </c>
      <c r="AH917" s="122">
        <v>9.5005435535999994E-3</v>
      </c>
      <c r="AI917" s="122">
        <v>1.12062338467E-2</v>
      </c>
      <c r="AJ917" s="122">
        <v>1.15511396104E-2</v>
      </c>
      <c r="AK917" s="122">
        <v>1.15250208085E-2</v>
      </c>
      <c r="AL917" s="122">
        <v>0</v>
      </c>
    </row>
    <row r="918" spans="1:38" hidden="1" x14ac:dyDescent="0.25">
      <c r="A918" s="122" t="s">
        <v>1968</v>
      </c>
      <c r="B918" s="122">
        <v>1</v>
      </c>
      <c r="C918" s="122" t="s">
        <v>2153</v>
      </c>
      <c r="D918" s="122" t="s">
        <v>475</v>
      </c>
      <c r="E918" s="122">
        <v>18</v>
      </c>
      <c r="F918" s="122">
        <v>9.1839068079000007E-3</v>
      </c>
      <c r="G918" s="122">
        <v>9.1289039814000002E-3</v>
      </c>
      <c r="H918" s="122">
        <v>9.0524506322000008E-3</v>
      </c>
      <c r="I918" s="122">
        <v>9.0553972537999999E-3</v>
      </c>
      <c r="J918" s="122">
        <v>9.0596964812000007E-3</v>
      </c>
      <c r="K918" s="122">
        <v>9.0568464946000002E-3</v>
      </c>
      <c r="L918" s="122">
        <v>9.0946928711000009E-3</v>
      </c>
      <c r="M918" s="122">
        <v>9.0441455129000002E-3</v>
      </c>
      <c r="N918" s="122">
        <v>8.9716596398999992E-3</v>
      </c>
      <c r="O918" s="122">
        <v>8.9038721655999992E-3</v>
      </c>
      <c r="P918" s="122">
        <v>8.8448669437999998E-3</v>
      </c>
      <c r="Q918" s="122">
        <v>5.3139968420999996E-3</v>
      </c>
      <c r="R918" s="122">
        <v>6.2017436573E-3</v>
      </c>
      <c r="S918" s="122">
        <v>8.0616647278000005E-3</v>
      </c>
      <c r="T918" s="122">
        <v>7.4171732100999999E-3</v>
      </c>
      <c r="U918" s="122">
        <v>8.0796948718000004E-3</v>
      </c>
      <c r="V918" s="122">
        <v>1.03002750501E-2</v>
      </c>
      <c r="W918" s="122">
        <v>1.12222486201E-2</v>
      </c>
      <c r="X918" s="122">
        <v>1.06857439288E-2</v>
      </c>
      <c r="Y918" s="122">
        <v>1.04644325261E-2</v>
      </c>
      <c r="Z918" s="122">
        <v>2.5830872138600001E-2</v>
      </c>
      <c r="AA918" s="122">
        <v>2.38127197253E-2</v>
      </c>
      <c r="AB918" s="122">
        <v>2.34360085727E-2</v>
      </c>
      <c r="AC918" s="122">
        <v>2.4413378140899999E-2</v>
      </c>
      <c r="AD918" s="122">
        <v>2.6080259295800001E-2</v>
      </c>
      <c r="AE918" s="122">
        <v>2.8795492911799999E-2</v>
      </c>
      <c r="AF918" s="122">
        <v>2.7064080307399999E-2</v>
      </c>
      <c r="AG918" s="122">
        <v>2.6700681967100001E-2</v>
      </c>
      <c r="AH918" s="122">
        <v>2.40683136627E-2</v>
      </c>
      <c r="AI918" s="122">
        <v>2.8356896668500001E-2</v>
      </c>
      <c r="AJ918" s="122">
        <v>2.9086194890799999E-2</v>
      </c>
      <c r="AK918" s="122">
        <v>2.9204012606600001E-2</v>
      </c>
      <c r="AL918" s="122">
        <v>0</v>
      </c>
    </row>
    <row r="919" spans="1:38" hidden="1" x14ac:dyDescent="0.25">
      <c r="A919" s="122" t="s">
        <v>1968</v>
      </c>
      <c r="B919" s="122">
        <v>1</v>
      </c>
      <c r="C919" s="122" t="s">
        <v>2153</v>
      </c>
      <c r="D919" s="122" t="s">
        <v>2108</v>
      </c>
      <c r="E919" s="122">
        <v>18</v>
      </c>
      <c r="F919" s="122">
        <v>6.459056302E-3</v>
      </c>
      <c r="G919" s="122">
        <v>6.3489658731000001E-3</v>
      </c>
      <c r="H919" s="122">
        <v>6.2783186050000004E-3</v>
      </c>
      <c r="I919" s="122">
        <v>6.2916792496999999E-3</v>
      </c>
      <c r="J919" s="122">
        <v>6.3154288462000004E-3</v>
      </c>
      <c r="K919" s="122">
        <v>6.3270385645999997E-3</v>
      </c>
      <c r="L919" s="122">
        <v>6.3831350836E-3</v>
      </c>
      <c r="M919" s="122">
        <v>6.3788057152000003E-3</v>
      </c>
      <c r="N919" s="122">
        <v>6.3799865234000002E-3</v>
      </c>
      <c r="O919" s="122">
        <v>6.3825001235000003E-3</v>
      </c>
      <c r="P919" s="122">
        <v>6.3989166400000002E-3</v>
      </c>
      <c r="Q919" s="122">
        <v>3.8793311532000002E-3</v>
      </c>
      <c r="R919" s="122">
        <v>4.5539553827000003E-3</v>
      </c>
      <c r="S919" s="122">
        <v>5.9343068043000002E-3</v>
      </c>
      <c r="T919" s="122">
        <v>5.4699982959E-3</v>
      </c>
      <c r="U919" s="122">
        <v>5.9559676534000003E-3</v>
      </c>
      <c r="V919" s="122">
        <v>7.6024255596000003E-3</v>
      </c>
      <c r="W919" s="122">
        <v>8.2591229331000007E-3</v>
      </c>
      <c r="X919" s="122">
        <v>7.8276590731000007E-3</v>
      </c>
      <c r="Y919" s="122">
        <v>7.5977214860999997E-3</v>
      </c>
      <c r="Z919" s="122">
        <v>1.8591189641899999E-2</v>
      </c>
      <c r="AA919" s="122">
        <v>1.70802997234E-2</v>
      </c>
      <c r="AB919" s="122">
        <v>1.67477435711E-2</v>
      </c>
      <c r="AC919" s="122">
        <v>1.7366795724899999E-2</v>
      </c>
      <c r="AD919" s="122">
        <v>1.85098944003E-2</v>
      </c>
      <c r="AE919" s="122">
        <v>2.0355282715600002E-2</v>
      </c>
      <c r="AF919" s="122">
        <v>1.9074831679399998E-2</v>
      </c>
      <c r="AG919" s="122">
        <v>1.8808818488599999E-2</v>
      </c>
      <c r="AH919" s="122">
        <v>1.6937887369699998E-2</v>
      </c>
      <c r="AI919" s="122">
        <v>1.9966967795400001E-2</v>
      </c>
      <c r="AJ919" s="122">
        <v>2.04319525342E-2</v>
      </c>
      <c r="AK919" s="122">
        <v>2.0657078543100001E-2</v>
      </c>
      <c r="AL919" s="122">
        <v>0</v>
      </c>
    </row>
    <row r="920" spans="1:38" hidden="1" x14ac:dyDescent="0.25">
      <c r="A920" s="122" t="s">
        <v>1968</v>
      </c>
      <c r="B920" s="122">
        <v>1</v>
      </c>
      <c r="C920" s="122" t="s">
        <v>2153</v>
      </c>
      <c r="D920" s="122" t="s">
        <v>2109</v>
      </c>
      <c r="E920" s="122">
        <v>18</v>
      </c>
      <c r="F920" s="122">
        <v>4.5075634931200002E-2</v>
      </c>
      <c r="G920" s="122">
        <v>4.47011576715E-2</v>
      </c>
      <c r="H920" s="122">
        <v>4.4262880836600002E-2</v>
      </c>
      <c r="I920" s="122">
        <v>4.4279666497500002E-2</v>
      </c>
      <c r="J920" s="122">
        <v>4.4298574512500001E-2</v>
      </c>
      <c r="K920" s="122">
        <v>4.4181674970699997E-2</v>
      </c>
      <c r="L920" s="122">
        <v>4.4282906929199999E-2</v>
      </c>
      <c r="M920" s="122">
        <v>4.4076910644099999E-2</v>
      </c>
      <c r="N920" s="122">
        <v>4.3844316594299999E-2</v>
      </c>
      <c r="O920" s="122">
        <v>4.3661608600799998E-2</v>
      </c>
      <c r="P920" s="122">
        <v>4.3509657372799999E-2</v>
      </c>
      <c r="Q920" s="122">
        <v>2.6240889756099998E-2</v>
      </c>
      <c r="R920" s="122">
        <v>3.0690010413800001E-2</v>
      </c>
      <c r="S920" s="122">
        <v>3.9882609088200002E-2</v>
      </c>
      <c r="T920" s="122">
        <v>3.6609770677399997E-2</v>
      </c>
      <c r="U920" s="122">
        <v>3.9685171169300003E-2</v>
      </c>
      <c r="V920" s="122">
        <v>5.0328892873900001E-2</v>
      </c>
      <c r="W920" s="122">
        <v>5.4605359847399997E-2</v>
      </c>
      <c r="X920" s="122">
        <v>5.1817867442699998E-2</v>
      </c>
      <c r="Y920" s="122">
        <v>5.0545189839999997E-2</v>
      </c>
      <c r="Z920" s="122">
        <v>0.1242340466643</v>
      </c>
      <c r="AA920" s="122">
        <v>0.11419970425339999</v>
      </c>
      <c r="AB920" s="122">
        <v>0.11183483190439999</v>
      </c>
      <c r="AC920" s="122">
        <v>0.11590086122109999</v>
      </c>
      <c r="AD920" s="122">
        <v>0.12301405268100001</v>
      </c>
      <c r="AE920" s="122">
        <v>0.1349984362651</v>
      </c>
      <c r="AF920" s="122">
        <v>0.12596775842790001</v>
      </c>
      <c r="AG920" s="122">
        <v>0.12379751378120001</v>
      </c>
      <c r="AH920" s="122">
        <v>0.1111439173808</v>
      </c>
      <c r="AI920" s="122">
        <v>0.13046272781660001</v>
      </c>
      <c r="AJ920" s="122">
        <v>0.1376082619458</v>
      </c>
      <c r="AK920" s="122">
        <v>0.1378206874333</v>
      </c>
      <c r="AL920" s="122">
        <v>0</v>
      </c>
    </row>
    <row r="921" spans="1:38" hidden="1" x14ac:dyDescent="0.25">
      <c r="A921" s="122" t="s">
        <v>1968</v>
      </c>
      <c r="B921" s="122">
        <v>1</v>
      </c>
      <c r="C921" s="122" t="s">
        <v>2153</v>
      </c>
      <c r="D921" s="122" t="s">
        <v>2110</v>
      </c>
      <c r="E921" s="122">
        <v>18</v>
      </c>
      <c r="F921" s="122">
        <v>8.8350175241999999E-3</v>
      </c>
      <c r="G921" s="122">
        <v>8.8965856078999997E-3</v>
      </c>
      <c r="H921" s="122">
        <v>8.9612064511000004E-3</v>
      </c>
      <c r="I921" s="122">
        <v>9.1159099171000003E-3</v>
      </c>
      <c r="J921" s="122">
        <v>9.2993495834000003E-3</v>
      </c>
      <c r="K921" s="122">
        <v>9.4033914274999995E-3</v>
      </c>
      <c r="L921" s="122">
        <v>9.5217099311000006E-3</v>
      </c>
      <c r="M921" s="122">
        <v>9.5183413471999993E-3</v>
      </c>
      <c r="N921" s="122">
        <v>9.4883690316000004E-3</v>
      </c>
      <c r="O921" s="122">
        <v>9.4434954004999992E-3</v>
      </c>
      <c r="P921" s="122">
        <v>9.3990658630999993E-3</v>
      </c>
      <c r="Q921" s="122">
        <v>5.6596064249999998E-3</v>
      </c>
      <c r="R921" s="122">
        <v>6.6575270978999996E-3</v>
      </c>
      <c r="S921" s="122">
        <v>8.7058539846999999E-3</v>
      </c>
      <c r="T921" s="122">
        <v>8.0719765942999996E-3</v>
      </c>
      <c r="U921" s="122">
        <v>8.8630206744000004E-3</v>
      </c>
      <c r="V921" s="122">
        <v>1.1401043940400001E-2</v>
      </c>
      <c r="W921" s="122">
        <v>1.25224623824E-2</v>
      </c>
      <c r="X921" s="122">
        <v>1.19604110379E-2</v>
      </c>
      <c r="Y921" s="122">
        <v>1.1758248462700001E-2</v>
      </c>
      <c r="Z921" s="122">
        <v>2.9149017594400001E-2</v>
      </c>
      <c r="AA921" s="122">
        <v>2.6914506935900001E-2</v>
      </c>
      <c r="AB921" s="122">
        <v>2.6394747904299999E-2</v>
      </c>
      <c r="AC921" s="122">
        <v>2.7383839331600001E-2</v>
      </c>
      <c r="AD921" s="122">
        <v>2.8997447741799999E-2</v>
      </c>
      <c r="AE921" s="122">
        <v>3.1809063388399998E-2</v>
      </c>
      <c r="AF921" s="122">
        <v>2.9705524029200001E-2</v>
      </c>
      <c r="AG921" s="122">
        <v>2.9149932368600001E-2</v>
      </c>
      <c r="AH921" s="122">
        <v>2.6171287431300001E-2</v>
      </c>
      <c r="AI921" s="122">
        <v>3.0808236478599999E-2</v>
      </c>
      <c r="AJ921" s="122">
        <v>3.1401147296399999E-2</v>
      </c>
      <c r="AK921" s="122">
        <v>3.1467306778300001E-2</v>
      </c>
      <c r="AL921" s="122">
        <v>0</v>
      </c>
    </row>
    <row r="922" spans="1:38" hidden="1" x14ac:dyDescent="0.25">
      <c r="A922" s="122" t="s">
        <v>1968</v>
      </c>
      <c r="B922" s="122">
        <v>1</v>
      </c>
      <c r="C922" s="122" t="s">
        <v>2153</v>
      </c>
      <c r="D922" s="122" t="s">
        <v>2111</v>
      </c>
      <c r="E922" s="122">
        <v>18</v>
      </c>
      <c r="F922" s="122">
        <v>7.0879639877999999E-3</v>
      </c>
      <c r="G922" s="122">
        <v>7.4142989728999999E-3</v>
      </c>
      <c r="H922" s="122">
        <v>7.5902970326000001E-3</v>
      </c>
      <c r="I922" s="122">
        <v>7.8612149652999997E-3</v>
      </c>
      <c r="J922" s="122">
        <v>8.2872758002000002E-3</v>
      </c>
      <c r="K922" s="122">
        <v>8.6446459398999993E-3</v>
      </c>
      <c r="L922" s="122">
        <v>9.0543744099999997E-3</v>
      </c>
      <c r="M922" s="122">
        <v>9.4607702691999994E-3</v>
      </c>
      <c r="N922" s="122">
        <v>9.8042469817999998E-3</v>
      </c>
      <c r="O922" s="122">
        <v>1.0104907042E-2</v>
      </c>
      <c r="P922" s="122">
        <v>1.04185361001E-2</v>
      </c>
      <c r="Q922" s="122">
        <v>6.4836912702000002E-3</v>
      </c>
      <c r="R922" s="122">
        <v>7.8003569688999998E-3</v>
      </c>
      <c r="S922" s="122">
        <v>1.0427370497E-2</v>
      </c>
      <c r="T922" s="122">
        <v>9.9477726056999994E-3</v>
      </c>
      <c r="U922" s="122">
        <v>1.1155836952699999E-2</v>
      </c>
      <c r="V922" s="122">
        <v>1.46579646093E-2</v>
      </c>
      <c r="W922" s="122">
        <v>1.6367176166700002E-2</v>
      </c>
      <c r="X922" s="122">
        <v>1.5785102390399999E-2</v>
      </c>
      <c r="Y922" s="122">
        <v>1.5498294929500001E-2</v>
      </c>
      <c r="Z922" s="122">
        <v>3.8154698415999999E-2</v>
      </c>
      <c r="AA922" s="122">
        <v>3.5094862261199997E-2</v>
      </c>
      <c r="AB922" s="122">
        <v>3.4700556699800003E-2</v>
      </c>
      <c r="AC922" s="122">
        <v>3.6335300969999998E-2</v>
      </c>
      <c r="AD922" s="122">
        <v>3.9106550815400001E-2</v>
      </c>
      <c r="AE922" s="122">
        <v>4.3656547749199998E-2</v>
      </c>
      <c r="AF922" s="122">
        <v>4.1445463181099998E-2</v>
      </c>
      <c r="AG922" s="122">
        <v>4.1396504728899997E-2</v>
      </c>
      <c r="AH922" s="122">
        <v>3.7883139614399999E-2</v>
      </c>
      <c r="AI922" s="122">
        <v>4.5351334503699998E-2</v>
      </c>
      <c r="AJ922" s="122">
        <v>4.6178207509200001E-2</v>
      </c>
      <c r="AK922" s="122">
        <v>4.6757410428499999E-2</v>
      </c>
      <c r="AL922" s="122">
        <v>0</v>
      </c>
    </row>
    <row r="923" spans="1:38" hidden="1" x14ac:dyDescent="0.25">
      <c r="A923" s="122" t="s">
        <v>1968</v>
      </c>
      <c r="B923" s="122">
        <v>1</v>
      </c>
      <c r="C923" s="122" t="s">
        <v>2153</v>
      </c>
      <c r="D923" s="122" t="s">
        <v>2112</v>
      </c>
      <c r="E923" s="122">
        <v>18</v>
      </c>
      <c r="F923" s="122">
        <v>0.104637659713</v>
      </c>
      <c r="G923" s="122">
        <v>0.1036635654393</v>
      </c>
      <c r="H923" s="122">
        <v>0.10248697512969999</v>
      </c>
      <c r="I923" s="122">
        <v>0.1023582256228</v>
      </c>
      <c r="J923" s="122">
        <v>0.1020335643855</v>
      </c>
      <c r="K923" s="122">
        <v>0.10124971416799999</v>
      </c>
      <c r="L923" s="122">
        <v>0.1010051349952</v>
      </c>
      <c r="M923" s="122">
        <v>0.1000537925901</v>
      </c>
      <c r="N923" s="122">
        <v>9.9227513403600004E-2</v>
      </c>
      <c r="O923" s="122">
        <v>9.8623251980099996E-2</v>
      </c>
      <c r="P923" s="122">
        <v>9.8066433928599997E-2</v>
      </c>
      <c r="Q923" s="122">
        <v>5.8962680668100002E-2</v>
      </c>
      <c r="R923" s="122">
        <v>6.8673424261600002E-2</v>
      </c>
      <c r="S923" s="122">
        <v>8.8914165276199997E-2</v>
      </c>
      <c r="T923" s="122">
        <v>8.1285738950300002E-2</v>
      </c>
      <c r="U923" s="122">
        <v>8.7758111936699995E-2</v>
      </c>
      <c r="V923" s="122">
        <v>0.11100791509290001</v>
      </c>
      <c r="W923" s="122">
        <v>0.1203897075608</v>
      </c>
      <c r="X923" s="122">
        <v>0.1142850621333</v>
      </c>
      <c r="Y923" s="122">
        <v>0.11145770630309999</v>
      </c>
      <c r="Z923" s="122">
        <v>0.27389606908309999</v>
      </c>
      <c r="AA923" s="122">
        <v>0.25223674405110003</v>
      </c>
      <c r="AB923" s="122">
        <v>0.2474764756574</v>
      </c>
      <c r="AC923" s="122">
        <v>0.25680433844240003</v>
      </c>
      <c r="AD923" s="122">
        <v>0.27264832218469998</v>
      </c>
      <c r="AE923" s="122">
        <v>0.29916733438030002</v>
      </c>
      <c r="AF923" s="122">
        <v>0.27875457739319998</v>
      </c>
      <c r="AG923" s="122">
        <v>0.27291062935900001</v>
      </c>
      <c r="AH923" s="122">
        <v>0.24429527363</v>
      </c>
      <c r="AI923" s="122">
        <v>0.28558536509810001</v>
      </c>
      <c r="AJ923" s="122">
        <v>0.2988752274459</v>
      </c>
      <c r="AK923" s="122">
        <v>0.29499954846069998</v>
      </c>
      <c r="AL923" s="122">
        <v>0</v>
      </c>
    </row>
    <row r="924" spans="1:38" hidden="1" x14ac:dyDescent="0.25">
      <c r="A924" s="122" t="s">
        <v>1968</v>
      </c>
      <c r="B924" s="122">
        <v>1</v>
      </c>
      <c r="C924" s="122" t="s">
        <v>2153</v>
      </c>
      <c r="D924" s="122" t="s">
        <v>2113</v>
      </c>
      <c r="E924" s="122">
        <v>18</v>
      </c>
      <c r="F924" s="122">
        <v>6.3082743038400002E-2</v>
      </c>
      <c r="G924" s="122">
        <v>6.2611454780300002E-2</v>
      </c>
      <c r="H924" s="122">
        <v>6.1949609092299997E-2</v>
      </c>
      <c r="I924" s="122">
        <v>6.1839229246000001E-2</v>
      </c>
      <c r="J924" s="122">
        <v>6.1644491053400002E-2</v>
      </c>
      <c r="K924" s="122">
        <v>6.1232399507399997E-2</v>
      </c>
      <c r="L924" s="122">
        <v>6.1090765930199999E-2</v>
      </c>
      <c r="M924" s="122">
        <v>6.0479701775599998E-2</v>
      </c>
      <c r="N924" s="122">
        <v>5.9843314956600002E-2</v>
      </c>
      <c r="O924" s="122">
        <v>5.92043434489E-2</v>
      </c>
      <c r="P924" s="122">
        <v>5.8646197293299999E-2</v>
      </c>
      <c r="Q924" s="122">
        <v>3.5185115845499999E-2</v>
      </c>
      <c r="R924" s="122">
        <v>4.09356771011E-2</v>
      </c>
      <c r="S924" s="122">
        <v>5.3020330849500003E-2</v>
      </c>
      <c r="T924" s="122">
        <v>4.8556525670499999E-2</v>
      </c>
      <c r="U924" s="122">
        <v>5.2580349451799999E-2</v>
      </c>
      <c r="V924" s="122">
        <v>6.6711862577600006E-2</v>
      </c>
      <c r="W924" s="122">
        <v>7.2366388071900004E-2</v>
      </c>
      <c r="X924" s="122">
        <v>6.8499235387099996E-2</v>
      </c>
      <c r="Y924" s="122">
        <v>6.6555130871100002E-2</v>
      </c>
      <c r="Z924" s="122">
        <v>0.16291839633470001</v>
      </c>
      <c r="AA924" s="122">
        <v>0.1493472001285</v>
      </c>
      <c r="AB924" s="122">
        <v>0.146037638085</v>
      </c>
      <c r="AC924" s="122">
        <v>0.15151539814080001</v>
      </c>
      <c r="AD924" s="122">
        <v>0.16101578674809999</v>
      </c>
      <c r="AE924" s="122">
        <v>0.17688152917069999</v>
      </c>
      <c r="AF924" s="122">
        <v>0.16524014041740001</v>
      </c>
      <c r="AG924" s="122">
        <v>0.1624844187774</v>
      </c>
      <c r="AH924" s="122">
        <v>0.1460075930535</v>
      </c>
      <c r="AI924" s="122">
        <v>0.171624556294</v>
      </c>
      <c r="AJ924" s="122">
        <v>0.174841284332</v>
      </c>
      <c r="AK924" s="122">
        <v>0.1751923239358</v>
      </c>
      <c r="AL924" s="122">
        <v>0</v>
      </c>
    </row>
    <row r="925" spans="1:38" hidden="1" x14ac:dyDescent="0.25">
      <c r="A925" s="122" t="s">
        <v>1968</v>
      </c>
      <c r="B925" s="122">
        <v>1</v>
      </c>
      <c r="C925" s="122" t="s">
        <v>2153</v>
      </c>
      <c r="D925" s="122" t="s">
        <v>2114</v>
      </c>
      <c r="E925" s="122">
        <v>18</v>
      </c>
      <c r="F925" s="122">
        <v>1.8283648416500001E-2</v>
      </c>
      <c r="G925" s="122">
        <v>1.8164008861799998E-2</v>
      </c>
      <c r="H925" s="122">
        <v>1.8088854196099999E-2</v>
      </c>
      <c r="I925" s="122">
        <v>1.8116949942800002E-2</v>
      </c>
      <c r="J925" s="122">
        <v>1.8135190378400001E-2</v>
      </c>
      <c r="K925" s="122">
        <v>1.80821223206E-2</v>
      </c>
      <c r="L925" s="122">
        <v>1.8149442210200002E-2</v>
      </c>
      <c r="M925" s="122">
        <v>1.8088725423299999E-2</v>
      </c>
      <c r="N925" s="122">
        <v>1.8015068601700001E-2</v>
      </c>
      <c r="O925" s="122">
        <v>1.7951996582800001E-2</v>
      </c>
      <c r="P925" s="122">
        <v>1.7827659147600001E-2</v>
      </c>
      <c r="Q925" s="122">
        <v>1.07127414771E-2</v>
      </c>
      <c r="R925" s="122">
        <v>1.25200948449E-2</v>
      </c>
      <c r="S925" s="122">
        <v>1.62513317634E-2</v>
      </c>
      <c r="T925" s="122">
        <v>1.4946674383800001E-2</v>
      </c>
      <c r="U925" s="122">
        <v>1.6276826462500001E-2</v>
      </c>
      <c r="V925" s="122">
        <v>2.08835458563E-2</v>
      </c>
      <c r="W925" s="122">
        <v>2.2869044122600001E-2</v>
      </c>
      <c r="X925" s="122">
        <v>2.18248820777E-2</v>
      </c>
      <c r="Y925" s="122">
        <v>2.1461160807000002E-2</v>
      </c>
      <c r="Z925" s="122">
        <v>5.3085329384100002E-2</v>
      </c>
      <c r="AA925" s="122">
        <v>4.9009461604599999E-2</v>
      </c>
      <c r="AB925" s="122">
        <v>4.8287236795099997E-2</v>
      </c>
      <c r="AC925" s="122">
        <v>5.0426542368899999E-2</v>
      </c>
      <c r="AD925" s="122">
        <v>5.3815225798999999E-2</v>
      </c>
      <c r="AE925" s="122">
        <v>5.9514683923899997E-2</v>
      </c>
      <c r="AF925" s="122">
        <v>5.5763192019599998E-2</v>
      </c>
      <c r="AG925" s="122">
        <v>5.4788714431099998E-2</v>
      </c>
      <c r="AH925" s="122">
        <v>4.9292399169099999E-2</v>
      </c>
      <c r="AI925" s="122">
        <v>5.8115577678399997E-2</v>
      </c>
      <c r="AJ925" s="122">
        <v>5.8752510676799999E-2</v>
      </c>
      <c r="AK925" s="122">
        <v>5.9289265126099999E-2</v>
      </c>
      <c r="AL925" s="122">
        <v>0</v>
      </c>
    </row>
    <row r="926" spans="1:38" hidden="1" x14ac:dyDescent="0.25">
      <c r="A926" s="122" t="s">
        <v>1968</v>
      </c>
      <c r="B926" s="122">
        <v>1</v>
      </c>
      <c r="C926" s="122" t="s">
        <v>2153</v>
      </c>
      <c r="D926" s="122" t="s">
        <v>2115</v>
      </c>
      <c r="E926" s="122">
        <v>18</v>
      </c>
      <c r="F926" s="122">
        <v>1.6608763852999999E-2</v>
      </c>
      <c r="G926" s="122">
        <v>1.6751513837399999E-2</v>
      </c>
      <c r="H926" s="122">
        <v>1.68039541432E-2</v>
      </c>
      <c r="I926" s="122">
        <v>1.7047865038200001E-2</v>
      </c>
      <c r="J926" s="122">
        <v>1.72525912883E-2</v>
      </c>
      <c r="K926" s="122">
        <v>1.7405238658500001E-2</v>
      </c>
      <c r="L926" s="122">
        <v>1.76440052E-2</v>
      </c>
      <c r="M926" s="122">
        <v>1.7720790729099999E-2</v>
      </c>
      <c r="N926" s="122">
        <v>1.7736022886999998E-2</v>
      </c>
      <c r="O926" s="122">
        <v>1.7726334437900001E-2</v>
      </c>
      <c r="P926" s="122">
        <v>1.77004066449E-2</v>
      </c>
      <c r="Q926" s="122">
        <v>1.0715327662900001E-2</v>
      </c>
      <c r="R926" s="122">
        <v>1.2607450018399999E-2</v>
      </c>
      <c r="S926" s="122">
        <v>1.64483197387E-2</v>
      </c>
      <c r="T926" s="122">
        <v>1.513420565E-2</v>
      </c>
      <c r="U926" s="122">
        <v>1.6573158892900001E-2</v>
      </c>
      <c r="V926" s="122">
        <v>2.1329753418399999E-2</v>
      </c>
      <c r="W926" s="122">
        <v>2.3423209663099999E-2</v>
      </c>
      <c r="X926" s="122">
        <v>2.2418375230700002E-2</v>
      </c>
      <c r="Y926" s="122">
        <v>2.1986656088799999E-2</v>
      </c>
      <c r="Z926" s="122">
        <v>5.4180916145299997E-2</v>
      </c>
      <c r="AA926" s="122">
        <v>5.0094058127599997E-2</v>
      </c>
      <c r="AB926" s="122">
        <v>4.9308554611599997E-2</v>
      </c>
      <c r="AC926" s="122">
        <v>5.1345328442099998E-2</v>
      </c>
      <c r="AD926" s="122">
        <v>5.5011894425100002E-2</v>
      </c>
      <c r="AE926" s="122">
        <v>6.1158715281499999E-2</v>
      </c>
      <c r="AF926" s="122">
        <v>5.8107318588299997E-2</v>
      </c>
      <c r="AG926" s="122">
        <v>5.7765098408000003E-2</v>
      </c>
      <c r="AH926" s="122">
        <v>5.2292951071499998E-2</v>
      </c>
      <c r="AI926" s="122">
        <v>6.1863686123E-2</v>
      </c>
      <c r="AJ926" s="122">
        <v>6.2897377417300004E-2</v>
      </c>
      <c r="AK926" s="122">
        <v>6.3148785119900006E-2</v>
      </c>
      <c r="AL926" s="122">
        <v>0</v>
      </c>
    </row>
    <row r="927" spans="1:38" hidden="1" x14ac:dyDescent="0.25">
      <c r="A927" s="122" t="s">
        <v>1968</v>
      </c>
      <c r="B927" s="122">
        <v>1</v>
      </c>
      <c r="C927" s="122" t="s">
        <v>2153</v>
      </c>
      <c r="D927" s="122" t="s">
        <v>2116</v>
      </c>
      <c r="E927" s="122">
        <v>18</v>
      </c>
      <c r="F927" s="122">
        <v>6.9116490726699994E-2</v>
      </c>
      <c r="G927" s="122">
        <v>6.8539834819699996E-2</v>
      </c>
      <c r="H927" s="122">
        <v>6.7678805667899994E-2</v>
      </c>
      <c r="I927" s="122">
        <v>6.7513281593999996E-2</v>
      </c>
      <c r="J927" s="122">
        <v>6.7247079466099993E-2</v>
      </c>
      <c r="K927" s="122">
        <v>6.66744700341E-2</v>
      </c>
      <c r="L927" s="122">
        <v>6.6403005737099993E-2</v>
      </c>
      <c r="M927" s="122">
        <v>6.5576938292099998E-2</v>
      </c>
      <c r="N927" s="122">
        <v>6.4785331218700004E-2</v>
      </c>
      <c r="O927" s="122">
        <v>6.4053060707600001E-2</v>
      </c>
      <c r="P927" s="122">
        <v>6.3397483808000005E-2</v>
      </c>
      <c r="Q927" s="122">
        <v>3.8001697685400002E-2</v>
      </c>
      <c r="R927" s="122">
        <v>4.4248248150000002E-2</v>
      </c>
      <c r="S927" s="122">
        <v>5.7378279449499997E-2</v>
      </c>
      <c r="T927" s="122">
        <v>5.2620357463599998E-2</v>
      </c>
      <c r="U927" s="122">
        <v>5.71060412578E-2</v>
      </c>
      <c r="V927" s="122">
        <v>7.2694354746600007E-2</v>
      </c>
      <c r="W927" s="122">
        <v>7.9058238382400003E-2</v>
      </c>
      <c r="X927" s="122">
        <v>7.5024102871100007E-2</v>
      </c>
      <c r="Y927" s="122">
        <v>7.3124468458700007E-2</v>
      </c>
      <c r="Z927" s="122">
        <v>0.1794645377504</v>
      </c>
      <c r="AA927" s="122">
        <v>0.16488655993679999</v>
      </c>
      <c r="AB927" s="122">
        <v>0.16143859796179999</v>
      </c>
      <c r="AC927" s="122">
        <v>0.16721487826500001</v>
      </c>
      <c r="AD927" s="122">
        <v>0.1774664289166</v>
      </c>
      <c r="AE927" s="122">
        <v>0.19465021411700001</v>
      </c>
      <c r="AF927" s="122">
        <v>0.18154272813399999</v>
      </c>
      <c r="AG927" s="122">
        <v>0.17820918689000001</v>
      </c>
      <c r="AH927" s="122">
        <v>0.16010993700100001</v>
      </c>
      <c r="AI927" s="122">
        <v>0.18779988042019999</v>
      </c>
      <c r="AJ927" s="122">
        <v>0.1926216835507</v>
      </c>
      <c r="AK927" s="122">
        <v>0.1928013430095</v>
      </c>
      <c r="AL927" s="122">
        <v>0</v>
      </c>
    </row>
    <row r="928" spans="1:38" hidden="1" x14ac:dyDescent="0.25">
      <c r="A928" s="122" t="s">
        <v>1968</v>
      </c>
      <c r="B928" s="122">
        <v>1</v>
      </c>
      <c r="C928" s="122" t="s">
        <v>2153</v>
      </c>
      <c r="D928" s="122" t="s">
        <v>2138</v>
      </c>
      <c r="E928" s="122">
        <v>18</v>
      </c>
      <c r="F928" s="122">
        <v>2.0482964333800001E-2</v>
      </c>
      <c r="G928" s="122">
        <v>2.0309787710800001E-2</v>
      </c>
      <c r="H928" s="122">
        <v>2.00786176543E-2</v>
      </c>
      <c r="I928" s="122">
        <v>2.0055310425E-2</v>
      </c>
      <c r="J928" s="122">
        <v>2.0048280673100001E-2</v>
      </c>
      <c r="K928" s="122">
        <v>1.9978690884500001E-2</v>
      </c>
      <c r="L928" s="122">
        <v>2.0021968474899999E-2</v>
      </c>
      <c r="M928" s="122">
        <v>1.99271868719E-2</v>
      </c>
      <c r="N928" s="122">
        <v>1.9829466215300001E-2</v>
      </c>
      <c r="O928" s="122">
        <v>1.9753888388100001E-2</v>
      </c>
      <c r="P928" s="122">
        <v>1.96661809294E-2</v>
      </c>
      <c r="Q928" s="122">
        <v>1.17993535294E-2</v>
      </c>
      <c r="R928" s="122">
        <v>1.37208373493E-2</v>
      </c>
      <c r="S928" s="122">
        <v>1.7740671953100001E-2</v>
      </c>
      <c r="T928" s="122">
        <v>1.62256223554E-2</v>
      </c>
      <c r="U928" s="122">
        <v>1.7527954322300001E-2</v>
      </c>
      <c r="V928" s="122">
        <v>2.2110286904899999E-2</v>
      </c>
      <c r="W928" s="122">
        <v>2.3804395111899999E-2</v>
      </c>
      <c r="X928" s="122">
        <v>2.23714892003E-2</v>
      </c>
      <c r="Y928" s="122">
        <v>2.1593002232099999E-2</v>
      </c>
      <c r="Z928" s="122">
        <v>5.2541926821599999E-2</v>
      </c>
      <c r="AA928" s="122">
        <v>4.7585391854500003E-2</v>
      </c>
      <c r="AB928" s="122">
        <v>4.5950426433300003E-2</v>
      </c>
      <c r="AC928" s="122">
        <v>4.7013900905600002E-2</v>
      </c>
      <c r="AD928" s="122">
        <v>4.9038636828100002E-2</v>
      </c>
      <c r="AE928" s="122">
        <v>5.2859571206299999E-2</v>
      </c>
      <c r="AF928" s="122">
        <v>4.83604860831E-2</v>
      </c>
      <c r="AG928" s="122">
        <v>4.6315828464200001E-2</v>
      </c>
      <c r="AH928" s="122">
        <v>3.9915827595400001E-2</v>
      </c>
      <c r="AI928" s="122">
        <v>4.6859469808099997E-2</v>
      </c>
      <c r="AJ928" s="122">
        <v>4.8661556757500002E-2</v>
      </c>
      <c r="AK928" s="122">
        <v>4.8535996622100001E-2</v>
      </c>
      <c r="AL928" s="122">
        <v>0</v>
      </c>
    </row>
    <row r="929" spans="1:38" hidden="1" x14ac:dyDescent="0.25">
      <c r="A929" s="122" t="s">
        <v>1968</v>
      </c>
      <c r="B929" s="122">
        <v>1</v>
      </c>
      <c r="C929" s="122" t="s">
        <v>2153</v>
      </c>
      <c r="D929" s="122" t="s">
        <v>2117</v>
      </c>
      <c r="E929" s="122">
        <v>18</v>
      </c>
      <c r="F929" s="122">
        <v>5.8413087068000004E-3</v>
      </c>
      <c r="G929" s="122">
        <v>5.7810688888000001E-3</v>
      </c>
      <c r="H929" s="122">
        <v>5.6874191536999998E-3</v>
      </c>
      <c r="I929" s="122">
        <v>5.6547114690999999E-3</v>
      </c>
      <c r="J929" s="122">
        <v>5.6156552747000004E-3</v>
      </c>
      <c r="K929" s="122">
        <v>5.5587661247999999E-3</v>
      </c>
      <c r="L929" s="122">
        <v>5.5472823074000002E-3</v>
      </c>
      <c r="M929" s="122">
        <v>5.4988986918000004E-3</v>
      </c>
      <c r="N929" s="122">
        <v>5.4552921401999997E-3</v>
      </c>
      <c r="O929" s="122">
        <v>5.4339523879999999E-3</v>
      </c>
      <c r="P929" s="122">
        <v>5.4203362753000002E-3</v>
      </c>
      <c r="Q929" s="122">
        <v>3.2663865912999999E-3</v>
      </c>
      <c r="R929" s="122">
        <v>3.8251798479999998E-3</v>
      </c>
      <c r="S929" s="122">
        <v>4.9675522880999997E-3</v>
      </c>
      <c r="T929" s="122">
        <v>4.5561193863999996E-3</v>
      </c>
      <c r="U929" s="122">
        <v>4.8983537460999997E-3</v>
      </c>
      <c r="V929" s="122">
        <v>6.1771447197E-3</v>
      </c>
      <c r="W929" s="122">
        <v>6.6531264297000001E-3</v>
      </c>
      <c r="X929" s="122">
        <v>6.2756791177000001E-3</v>
      </c>
      <c r="Y929" s="122">
        <v>6.0825899913999996E-3</v>
      </c>
      <c r="Z929" s="122">
        <v>1.48806942365E-2</v>
      </c>
      <c r="AA929" s="122">
        <v>1.3631562699499999E-2</v>
      </c>
      <c r="AB929" s="122">
        <v>1.33368945479E-2</v>
      </c>
      <c r="AC929" s="122">
        <v>1.3811558516500001E-2</v>
      </c>
      <c r="AD929" s="122">
        <v>1.46567767999E-2</v>
      </c>
      <c r="AE929" s="122">
        <v>1.6084886000699999E-2</v>
      </c>
      <c r="AF929" s="122">
        <v>1.5016560428E-2</v>
      </c>
      <c r="AG929" s="122">
        <v>1.47160885588E-2</v>
      </c>
      <c r="AH929" s="122">
        <v>1.32414024212E-2</v>
      </c>
      <c r="AI929" s="122">
        <v>1.55265069511E-2</v>
      </c>
      <c r="AJ929" s="122">
        <v>1.6255856157299998E-2</v>
      </c>
      <c r="AK929" s="122">
        <v>1.62939036529E-2</v>
      </c>
      <c r="AL929" s="122">
        <v>0</v>
      </c>
    </row>
    <row r="930" spans="1:38" hidden="1" x14ac:dyDescent="0.25">
      <c r="A930" s="122" t="s">
        <v>1968</v>
      </c>
      <c r="B930" s="122">
        <v>1</v>
      </c>
      <c r="C930" s="122" t="s">
        <v>2153</v>
      </c>
      <c r="D930" s="122" t="s">
        <v>2118</v>
      </c>
      <c r="E930" s="122">
        <v>18</v>
      </c>
      <c r="F930" s="122">
        <v>2.0329452120000001E-2</v>
      </c>
      <c r="G930" s="122">
        <v>2.0423264144900002E-2</v>
      </c>
      <c r="H930" s="122">
        <v>2.0335258412900001E-2</v>
      </c>
      <c r="I930" s="122">
        <v>2.0406599164199998E-2</v>
      </c>
      <c r="J930" s="122">
        <v>2.0481349863999999E-2</v>
      </c>
      <c r="K930" s="122">
        <v>2.0489134375099999E-2</v>
      </c>
      <c r="L930" s="122">
        <v>2.0627620226099999E-2</v>
      </c>
      <c r="M930" s="122">
        <v>2.06992882308E-2</v>
      </c>
      <c r="N930" s="122">
        <v>2.0734585868300001E-2</v>
      </c>
      <c r="O930" s="122">
        <v>2.07595071382E-2</v>
      </c>
      <c r="P930" s="122">
        <v>2.0768643724099999E-2</v>
      </c>
      <c r="Q930" s="122">
        <v>1.2560133985400001E-2</v>
      </c>
      <c r="R930" s="122">
        <v>1.47402705021E-2</v>
      </c>
      <c r="S930" s="122">
        <v>1.9243917776499999E-2</v>
      </c>
      <c r="T930" s="122">
        <v>1.7853930518400001E-2</v>
      </c>
      <c r="U930" s="122">
        <v>1.95864705174E-2</v>
      </c>
      <c r="V930" s="122">
        <v>2.5321374161299998E-2</v>
      </c>
      <c r="W930" s="122">
        <v>2.7964443611700002E-2</v>
      </c>
      <c r="X930" s="122">
        <v>2.6940705970900002E-2</v>
      </c>
      <c r="Y930" s="122">
        <v>2.6496858991700002E-2</v>
      </c>
      <c r="Z930" s="122">
        <v>6.5450663716699997E-2</v>
      </c>
      <c r="AA930" s="122">
        <v>6.0442054266499998E-2</v>
      </c>
      <c r="AB930" s="122">
        <v>5.9662132052699997E-2</v>
      </c>
      <c r="AC930" s="122">
        <v>6.2367241569200003E-2</v>
      </c>
      <c r="AD930" s="122">
        <v>6.6962085913799999E-2</v>
      </c>
      <c r="AE930" s="122">
        <v>7.4512954442299995E-2</v>
      </c>
      <c r="AF930" s="122">
        <v>7.04542707972E-2</v>
      </c>
      <c r="AG930" s="122">
        <v>7.0019401020799996E-2</v>
      </c>
      <c r="AH930" s="122">
        <v>6.3644724526700003E-2</v>
      </c>
      <c r="AI930" s="122">
        <v>7.5679715084700006E-2</v>
      </c>
      <c r="AJ930" s="122">
        <v>7.6083001458700006E-2</v>
      </c>
      <c r="AK930" s="122">
        <v>7.7196125592600001E-2</v>
      </c>
      <c r="AL930" s="122">
        <v>0</v>
      </c>
    </row>
    <row r="931" spans="1:38" hidden="1" x14ac:dyDescent="0.25">
      <c r="A931" s="122" t="s">
        <v>1968</v>
      </c>
      <c r="B931" s="122">
        <v>1</v>
      </c>
      <c r="C931" s="122" t="s">
        <v>2153</v>
      </c>
      <c r="D931" s="122" t="s">
        <v>2119</v>
      </c>
      <c r="E931" s="122">
        <v>18</v>
      </c>
      <c r="F931" s="122">
        <v>4.0477160829E-3</v>
      </c>
      <c r="G931" s="122">
        <v>4.0250957195999996E-3</v>
      </c>
      <c r="H931" s="122">
        <v>4.0036284111999998E-3</v>
      </c>
      <c r="I931" s="122">
        <v>4.0228081038E-3</v>
      </c>
      <c r="J931" s="122">
        <v>4.0393959586999999E-3</v>
      </c>
      <c r="K931" s="122">
        <v>4.0333770166000003E-3</v>
      </c>
      <c r="L931" s="122">
        <v>4.0330035011000003E-3</v>
      </c>
      <c r="M931" s="122">
        <v>3.9912175428000003E-3</v>
      </c>
      <c r="N931" s="122">
        <v>3.9469956926999998E-3</v>
      </c>
      <c r="O931" s="122">
        <v>3.9193533647999997E-3</v>
      </c>
      <c r="P931" s="122">
        <v>3.9008411678E-3</v>
      </c>
      <c r="Q931" s="122">
        <v>2.3420028505E-3</v>
      </c>
      <c r="R931" s="122">
        <v>2.7272296662999998E-3</v>
      </c>
      <c r="S931" s="122">
        <v>3.541225623E-3</v>
      </c>
      <c r="T931" s="122">
        <v>3.2664105206000001E-3</v>
      </c>
      <c r="U931" s="122">
        <v>3.5570578974999999E-3</v>
      </c>
      <c r="V931" s="122">
        <v>4.5498319636999998E-3</v>
      </c>
      <c r="W931" s="122">
        <v>4.981266608E-3</v>
      </c>
      <c r="X931" s="122">
        <v>4.7535843967E-3</v>
      </c>
      <c r="Y931" s="122">
        <v>4.6591147848999998E-3</v>
      </c>
      <c r="Z931" s="122">
        <v>1.15233279041E-2</v>
      </c>
      <c r="AA931" s="122">
        <v>1.06552993494E-2</v>
      </c>
      <c r="AB931" s="122">
        <v>1.0542386337600001E-2</v>
      </c>
      <c r="AC931" s="122">
        <v>1.10270422822E-2</v>
      </c>
      <c r="AD931" s="122">
        <v>1.17873108217E-2</v>
      </c>
      <c r="AE931" s="122">
        <v>1.30072277653E-2</v>
      </c>
      <c r="AF931" s="122">
        <v>1.22608261983E-2</v>
      </c>
      <c r="AG931" s="122">
        <v>1.2169673758900001E-2</v>
      </c>
      <c r="AH931" s="122">
        <v>1.0992057218300001E-2</v>
      </c>
      <c r="AI931" s="122">
        <v>1.3016944097200001E-2</v>
      </c>
      <c r="AJ931" s="122">
        <v>1.31546909827E-2</v>
      </c>
      <c r="AK931" s="122">
        <v>1.33160251158E-2</v>
      </c>
      <c r="AL931" s="122">
        <v>0</v>
      </c>
    </row>
    <row r="932" spans="1:38" hidden="1" x14ac:dyDescent="0.25">
      <c r="A932" s="122" t="s">
        <v>1968</v>
      </c>
      <c r="B932" s="122">
        <v>1</v>
      </c>
      <c r="C932" s="122" t="s">
        <v>2153</v>
      </c>
      <c r="D932" s="122" t="s">
        <v>2120</v>
      </c>
      <c r="E932" s="122">
        <v>18</v>
      </c>
      <c r="F932" s="122">
        <v>2.8419861664400001E-2</v>
      </c>
      <c r="G932" s="122">
        <v>2.8409647255499999E-2</v>
      </c>
      <c r="H932" s="122">
        <v>2.83631624258E-2</v>
      </c>
      <c r="I932" s="122">
        <v>2.86190638751E-2</v>
      </c>
      <c r="J932" s="122">
        <v>2.89164459219E-2</v>
      </c>
      <c r="K932" s="122">
        <v>2.91161584599E-2</v>
      </c>
      <c r="L932" s="122">
        <v>2.94327102641E-2</v>
      </c>
      <c r="M932" s="122">
        <v>2.9492014115899998E-2</v>
      </c>
      <c r="N932" s="122">
        <v>2.94681427224E-2</v>
      </c>
      <c r="O932" s="122">
        <v>2.9450596917499999E-2</v>
      </c>
      <c r="P932" s="122">
        <v>2.9436367669800002E-2</v>
      </c>
      <c r="Q932" s="122">
        <v>1.7768946914300001E-2</v>
      </c>
      <c r="R932" s="122">
        <v>2.07978730993E-2</v>
      </c>
      <c r="S932" s="122">
        <v>2.7114881971199999E-2</v>
      </c>
      <c r="T932" s="122">
        <v>2.5061304449399999E-2</v>
      </c>
      <c r="U932" s="122">
        <v>2.7479985784700001E-2</v>
      </c>
      <c r="V932" s="122">
        <v>3.5378920385799997E-2</v>
      </c>
      <c r="W932" s="122">
        <v>3.8860597386799998E-2</v>
      </c>
      <c r="X932" s="122">
        <v>3.71626874545E-2</v>
      </c>
      <c r="Y932" s="122">
        <v>3.6403999118399998E-2</v>
      </c>
      <c r="Z932" s="122">
        <v>8.9729656973800004E-2</v>
      </c>
      <c r="AA932" s="122">
        <v>8.2789583018099994E-2</v>
      </c>
      <c r="AB932" s="122">
        <v>8.1619352532599998E-2</v>
      </c>
      <c r="AC932" s="122">
        <v>8.5009765833400003E-2</v>
      </c>
      <c r="AD932" s="122">
        <v>9.0792230852299996E-2</v>
      </c>
      <c r="AE932" s="122">
        <v>0.10037555348839999</v>
      </c>
      <c r="AF932" s="122">
        <v>9.4420298987700005E-2</v>
      </c>
      <c r="AG932" s="122">
        <v>9.3525580536400005E-2</v>
      </c>
      <c r="AH932" s="122">
        <v>8.4725185977500006E-2</v>
      </c>
      <c r="AI932" s="122">
        <v>0.10022235676589999</v>
      </c>
      <c r="AJ932" s="122">
        <v>0.102617663878</v>
      </c>
      <c r="AK932" s="122">
        <v>0.10373538946330001</v>
      </c>
      <c r="AL932" s="122">
        <v>0</v>
      </c>
    </row>
    <row r="933" spans="1:38" hidden="1" x14ac:dyDescent="0.25">
      <c r="A933" s="122" t="s">
        <v>1968</v>
      </c>
      <c r="B933" s="122">
        <v>1</v>
      </c>
      <c r="C933" s="122" t="s">
        <v>2153</v>
      </c>
      <c r="D933" s="122" t="s">
        <v>2121</v>
      </c>
      <c r="E933" s="122">
        <v>18</v>
      </c>
      <c r="F933" s="122">
        <v>9.9040026532599995E-2</v>
      </c>
      <c r="G933" s="122">
        <v>9.9519284570999997E-2</v>
      </c>
      <c r="H933" s="122">
        <v>9.9752092984800006E-2</v>
      </c>
      <c r="I933" s="122">
        <v>0.1011697976915</v>
      </c>
      <c r="J933" s="122">
        <v>0.1026116901154</v>
      </c>
      <c r="K933" s="122">
        <v>0.10362542337980001</v>
      </c>
      <c r="L933" s="122">
        <v>0.10509067747210001</v>
      </c>
      <c r="M933" s="122">
        <v>0.10586598305930001</v>
      </c>
      <c r="N933" s="122">
        <v>0.1066427650835</v>
      </c>
      <c r="O933" s="122">
        <v>0.10737425405080001</v>
      </c>
      <c r="P933" s="122">
        <v>0.10809262749869999</v>
      </c>
      <c r="Q933" s="122">
        <v>6.5873957738899994E-2</v>
      </c>
      <c r="R933" s="122">
        <v>7.7832817309000005E-2</v>
      </c>
      <c r="S933" s="122">
        <v>0.1021520688047</v>
      </c>
      <c r="T933" s="122">
        <v>9.4948665783299996E-2</v>
      </c>
      <c r="U933" s="122">
        <v>0.1044794760329</v>
      </c>
      <c r="V933" s="122">
        <v>0.13573139796559999</v>
      </c>
      <c r="W933" s="122">
        <v>0.1499621172201</v>
      </c>
      <c r="X933" s="122">
        <v>0.14460217499309999</v>
      </c>
      <c r="Y933" s="122">
        <v>0.1431780154135</v>
      </c>
      <c r="Z933" s="122">
        <v>0.35637484768010003</v>
      </c>
      <c r="AA933" s="122">
        <v>0.33173151975889997</v>
      </c>
      <c r="AB933" s="122">
        <v>0.32977862002480002</v>
      </c>
      <c r="AC933" s="122">
        <v>0.34647502768799998</v>
      </c>
      <c r="AD933" s="122">
        <v>0.37405386340489999</v>
      </c>
      <c r="AE933" s="122">
        <v>0.41804715905149997</v>
      </c>
      <c r="AF933" s="122">
        <v>0.39626289340269999</v>
      </c>
      <c r="AG933" s="122">
        <v>0.3940482120205</v>
      </c>
      <c r="AH933" s="122">
        <v>0.35779833353879997</v>
      </c>
      <c r="AI933" s="122">
        <v>0.42532746388609999</v>
      </c>
      <c r="AJ933" s="122">
        <v>0.43326527981070001</v>
      </c>
      <c r="AK933" s="122">
        <v>0.4391393157438</v>
      </c>
      <c r="AL933" s="122">
        <v>0</v>
      </c>
    </row>
    <row r="934" spans="1:38" hidden="1" x14ac:dyDescent="0.25">
      <c r="A934" s="122" t="s">
        <v>1968</v>
      </c>
      <c r="B934" s="122">
        <v>1</v>
      </c>
      <c r="C934" s="122" t="s">
        <v>2153</v>
      </c>
      <c r="D934" s="122" t="s">
        <v>2139</v>
      </c>
      <c r="E934" s="122">
        <v>18</v>
      </c>
      <c r="F934" s="122">
        <v>0</v>
      </c>
      <c r="G934" s="122">
        <v>0</v>
      </c>
      <c r="H934" s="122">
        <v>0</v>
      </c>
      <c r="I934" s="122">
        <v>0</v>
      </c>
      <c r="J934" s="122">
        <v>0</v>
      </c>
      <c r="K934" s="122">
        <v>0</v>
      </c>
      <c r="L934" s="122">
        <v>0</v>
      </c>
      <c r="M934" s="122">
        <v>0</v>
      </c>
      <c r="N934" s="122">
        <v>0</v>
      </c>
      <c r="O934" s="122">
        <v>0</v>
      </c>
      <c r="P934" s="122">
        <v>0</v>
      </c>
      <c r="Q934" s="122">
        <v>0</v>
      </c>
      <c r="R934" s="122">
        <v>0</v>
      </c>
      <c r="S934" s="122">
        <v>0</v>
      </c>
      <c r="T934" s="122">
        <v>0</v>
      </c>
      <c r="U934" s="122">
        <v>0</v>
      </c>
      <c r="V934" s="122">
        <v>0</v>
      </c>
      <c r="W934" s="122">
        <v>0</v>
      </c>
      <c r="X934" s="122">
        <v>0</v>
      </c>
      <c r="Y934" s="122">
        <v>0</v>
      </c>
      <c r="Z934" s="122">
        <v>0</v>
      </c>
      <c r="AA934" s="122">
        <v>0</v>
      </c>
      <c r="AB934" s="122">
        <v>0</v>
      </c>
      <c r="AC934" s="122">
        <v>0</v>
      </c>
      <c r="AD934" s="122">
        <v>0</v>
      </c>
      <c r="AE934" s="122">
        <v>0</v>
      </c>
      <c r="AF934" s="122">
        <v>0</v>
      </c>
      <c r="AG934" s="122">
        <v>0</v>
      </c>
      <c r="AH934" s="122">
        <v>0</v>
      </c>
      <c r="AI934" s="122">
        <v>0</v>
      </c>
      <c r="AJ934" s="122">
        <v>0</v>
      </c>
      <c r="AK934" s="122">
        <v>0</v>
      </c>
      <c r="AL934" s="122">
        <v>0</v>
      </c>
    </row>
    <row r="935" spans="1:38" hidden="1" x14ac:dyDescent="0.25">
      <c r="A935" s="122" t="s">
        <v>1968</v>
      </c>
      <c r="B935" s="122">
        <v>1</v>
      </c>
      <c r="C935" s="122" t="s">
        <v>2153</v>
      </c>
      <c r="D935" s="122" t="s">
        <v>2122</v>
      </c>
      <c r="E935" s="122">
        <v>18</v>
      </c>
      <c r="F935" s="122">
        <v>1.0052344180000001E-2</v>
      </c>
      <c r="G935" s="122">
        <v>1.0180617392299999E-2</v>
      </c>
      <c r="H935" s="122">
        <v>1.03168495302E-2</v>
      </c>
      <c r="I935" s="122">
        <v>1.0575115723E-2</v>
      </c>
      <c r="J935" s="122">
        <v>1.0836242490499999E-2</v>
      </c>
      <c r="K935" s="122">
        <v>1.10091611197E-2</v>
      </c>
      <c r="L935" s="122">
        <v>1.12368746549E-2</v>
      </c>
      <c r="M935" s="122">
        <v>1.1368258019E-2</v>
      </c>
      <c r="N935" s="122">
        <v>1.1458941249299999E-2</v>
      </c>
      <c r="O935" s="122">
        <v>1.1508644039400001E-2</v>
      </c>
      <c r="P935" s="122">
        <v>1.15836677977E-2</v>
      </c>
      <c r="Q935" s="122">
        <v>7.0562857727000002E-3</v>
      </c>
      <c r="R935" s="122">
        <v>8.3422863037999999E-3</v>
      </c>
      <c r="S935" s="122">
        <v>1.0943381249399999E-2</v>
      </c>
      <c r="T935" s="122">
        <v>1.01824856022E-2</v>
      </c>
      <c r="U935" s="122">
        <v>1.1273149826999999E-2</v>
      </c>
      <c r="V935" s="122">
        <v>1.46745187919E-2</v>
      </c>
      <c r="W935" s="122">
        <v>1.6346247400399999E-2</v>
      </c>
      <c r="X935" s="122">
        <v>1.5841012286399999E-2</v>
      </c>
      <c r="Y935" s="122">
        <v>1.57220293315E-2</v>
      </c>
      <c r="Z935" s="122">
        <v>3.9184352314100002E-2</v>
      </c>
      <c r="AA935" s="122">
        <v>3.6410159325499999E-2</v>
      </c>
      <c r="AB935" s="122">
        <v>3.6084649557999997E-2</v>
      </c>
      <c r="AC935" s="122">
        <v>3.79292251655E-2</v>
      </c>
      <c r="AD935" s="122">
        <v>4.0762853395900002E-2</v>
      </c>
      <c r="AE935" s="122">
        <v>4.54081935788E-2</v>
      </c>
      <c r="AF935" s="122">
        <v>4.3215482592399997E-2</v>
      </c>
      <c r="AG935" s="122">
        <v>4.3227293149E-2</v>
      </c>
      <c r="AH935" s="122">
        <v>3.9438451724900001E-2</v>
      </c>
      <c r="AI935" s="122">
        <v>4.70037068344E-2</v>
      </c>
      <c r="AJ935" s="122">
        <v>4.8663721775000002E-2</v>
      </c>
      <c r="AK935" s="122">
        <v>4.9642339012700001E-2</v>
      </c>
      <c r="AL935" s="122">
        <v>0</v>
      </c>
    </row>
    <row r="936" spans="1:38" hidden="1" x14ac:dyDescent="0.25">
      <c r="A936" s="122" t="s">
        <v>1968</v>
      </c>
      <c r="B936" s="122">
        <v>1</v>
      </c>
      <c r="C936" s="122" t="s">
        <v>2153</v>
      </c>
      <c r="D936" s="122" t="s">
        <v>2123</v>
      </c>
      <c r="E936" s="122">
        <v>18</v>
      </c>
      <c r="F936" s="122">
        <v>3.6098329155199997E-2</v>
      </c>
      <c r="G936" s="122">
        <v>3.6043937668000001E-2</v>
      </c>
      <c r="H936" s="122">
        <v>3.6027589387700003E-2</v>
      </c>
      <c r="I936" s="122">
        <v>3.6262086765599999E-2</v>
      </c>
      <c r="J936" s="122">
        <v>3.6443162921799999E-2</v>
      </c>
      <c r="K936" s="122">
        <v>3.6460913820800002E-2</v>
      </c>
      <c r="L936" s="122">
        <v>3.6682648791599999E-2</v>
      </c>
      <c r="M936" s="122">
        <v>3.6624445888399998E-2</v>
      </c>
      <c r="N936" s="122">
        <v>3.6509083237099997E-2</v>
      </c>
      <c r="O936" s="122">
        <v>3.65614562679E-2</v>
      </c>
      <c r="P936" s="122">
        <v>3.6672466123700002E-2</v>
      </c>
      <c r="Q936" s="122">
        <v>2.22416980084E-2</v>
      </c>
      <c r="R936" s="122">
        <v>2.6147964816699999E-2</v>
      </c>
      <c r="S936" s="122">
        <v>3.4158880593199999E-2</v>
      </c>
      <c r="T936" s="122">
        <v>3.1695773118299998E-2</v>
      </c>
      <c r="U936" s="122">
        <v>3.47549251642E-2</v>
      </c>
      <c r="V936" s="122">
        <v>4.4588362541299997E-2</v>
      </c>
      <c r="W936" s="122">
        <v>4.8772960713000003E-2</v>
      </c>
      <c r="X936" s="122">
        <v>4.6597504714200003E-2</v>
      </c>
      <c r="Y936" s="122">
        <v>4.5755619125299997E-2</v>
      </c>
      <c r="Z936" s="122">
        <v>0.1132859865201</v>
      </c>
      <c r="AA936" s="122">
        <v>0.1048072106425</v>
      </c>
      <c r="AB936" s="122">
        <v>0.1035130930694</v>
      </c>
      <c r="AC936" s="122">
        <v>0.10802446787099999</v>
      </c>
      <c r="AD936" s="122">
        <v>0.1153583838743</v>
      </c>
      <c r="AE936" s="122">
        <v>0.127343076631</v>
      </c>
      <c r="AF936" s="122">
        <v>0.1194954178264</v>
      </c>
      <c r="AG936" s="122">
        <v>0.1179874838944</v>
      </c>
      <c r="AH936" s="122">
        <v>0.1063839083412</v>
      </c>
      <c r="AI936" s="122">
        <v>0.12555285835480001</v>
      </c>
      <c r="AJ936" s="122">
        <v>0.12800360655240001</v>
      </c>
      <c r="AK936" s="122">
        <v>0.1285278337162</v>
      </c>
      <c r="AL936" s="122">
        <v>0</v>
      </c>
    </row>
    <row r="937" spans="1:38" hidden="1" x14ac:dyDescent="0.25">
      <c r="A937" s="122" t="s">
        <v>1968</v>
      </c>
      <c r="B937" s="122">
        <v>1</v>
      </c>
      <c r="C937" s="122" t="s">
        <v>2153</v>
      </c>
      <c r="D937" s="122" t="s">
        <v>2140</v>
      </c>
      <c r="E937" s="122">
        <v>18</v>
      </c>
      <c r="F937" s="122">
        <v>6.0366102919999997E-4</v>
      </c>
      <c r="G937" s="122">
        <v>5.9951228069999999E-4</v>
      </c>
      <c r="H937" s="122">
        <v>5.9375837940000003E-4</v>
      </c>
      <c r="I937" s="122">
        <v>5.9369590639999996E-4</v>
      </c>
      <c r="J937" s="122">
        <v>5.9319352410000005E-4</v>
      </c>
      <c r="K937" s="122">
        <v>5.8931550390000005E-4</v>
      </c>
      <c r="L937" s="122">
        <v>5.8736173230000005E-4</v>
      </c>
      <c r="M937" s="122">
        <v>5.8111125200000001E-4</v>
      </c>
      <c r="N937" s="122">
        <v>5.7421148420000001E-4</v>
      </c>
      <c r="O937" s="122">
        <v>5.6720555650000004E-4</v>
      </c>
      <c r="P937" s="122">
        <v>5.6069134129999997E-4</v>
      </c>
      <c r="Q937" s="122">
        <v>3.3539770260000002E-4</v>
      </c>
      <c r="R937" s="122">
        <v>3.8936996900000001E-4</v>
      </c>
      <c r="S937" s="122">
        <v>5.03111295E-4</v>
      </c>
      <c r="T937" s="122">
        <v>4.59886193E-4</v>
      </c>
      <c r="U937" s="122">
        <v>4.9745594109999996E-4</v>
      </c>
      <c r="V937" s="122">
        <v>6.2968066490000005E-4</v>
      </c>
      <c r="W937" s="122">
        <v>6.8170768219999998E-4</v>
      </c>
      <c r="X937" s="122">
        <v>6.4479891460000004E-4</v>
      </c>
      <c r="Y937" s="122">
        <v>6.2580514270000004E-4</v>
      </c>
      <c r="Z937" s="122">
        <v>1.5298259624E-3</v>
      </c>
      <c r="AA937" s="122">
        <v>1.4007603935E-3</v>
      </c>
      <c r="AB937" s="122">
        <v>1.3678088179E-3</v>
      </c>
      <c r="AC937" s="122">
        <v>1.4136710312000001E-3</v>
      </c>
      <c r="AD937" s="122">
        <v>1.4966265327E-3</v>
      </c>
      <c r="AE937" s="122">
        <v>1.6392829887999999E-3</v>
      </c>
      <c r="AF937" s="122">
        <v>1.5262772646E-3</v>
      </c>
      <c r="AG937" s="122">
        <v>1.4942508350000001E-3</v>
      </c>
      <c r="AH937" s="122">
        <v>1.3374799171E-3</v>
      </c>
      <c r="AI937" s="122">
        <v>1.5651698234E-3</v>
      </c>
      <c r="AJ937" s="122">
        <v>1.5761624176999999E-3</v>
      </c>
      <c r="AK937" s="122">
        <v>1.5744978411E-3</v>
      </c>
      <c r="AL937" s="122">
        <v>0</v>
      </c>
    </row>
    <row r="938" spans="1:38" hidden="1" x14ac:dyDescent="0.25">
      <c r="A938" s="122" t="s">
        <v>1968</v>
      </c>
      <c r="B938" s="122">
        <v>1</v>
      </c>
      <c r="C938" s="122" t="s">
        <v>2153</v>
      </c>
      <c r="D938" s="122" t="s">
        <v>2124</v>
      </c>
      <c r="E938" s="122">
        <v>18</v>
      </c>
      <c r="F938" s="122">
        <v>3.2794988792000002E-3</v>
      </c>
      <c r="G938" s="122">
        <v>3.2525144304000001E-3</v>
      </c>
      <c r="H938" s="122">
        <v>3.2170019067E-3</v>
      </c>
      <c r="I938" s="122">
        <v>3.2183623500000001E-3</v>
      </c>
      <c r="J938" s="122">
        <v>3.2271169268E-3</v>
      </c>
      <c r="K938" s="122">
        <v>3.2193883247999999E-3</v>
      </c>
      <c r="L938" s="122">
        <v>3.2260256982999998E-3</v>
      </c>
      <c r="M938" s="122">
        <v>3.2029523059999999E-3</v>
      </c>
      <c r="N938" s="122">
        <v>3.1764814074000001E-3</v>
      </c>
      <c r="O938" s="122">
        <v>3.1582202185999999E-3</v>
      </c>
      <c r="P938" s="122">
        <v>3.1461822691999999E-3</v>
      </c>
      <c r="Q938" s="122">
        <v>1.891663559E-3</v>
      </c>
      <c r="R938" s="122">
        <v>2.2084309364E-3</v>
      </c>
      <c r="S938" s="122">
        <v>2.8648572739999999E-3</v>
      </c>
      <c r="T938" s="122">
        <v>2.6284056639999998E-3</v>
      </c>
      <c r="U938" s="122">
        <v>2.8494102742000001E-3</v>
      </c>
      <c r="V938" s="122">
        <v>3.6193288552999999E-3</v>
      </c>
      <c r="W938" s="122">
        <v>3.9232375587999998E-3</v>
      </c>
      <c r="X938" s="122">
        <v>3.7127585390999999E-3</v>
      </c>
      <c r="Y938" s="122">
        <v>3.6070042791000001E-3</v>
      </c>
      <c r="Z938" s="122">
        <v>8.8365002010000002E-3</v>
      </c>
      <c r="AA938" s="122">
        <v>8.1129625683000004E-3</v>
      </c>
      <c r="AB938" s="122">
        <v>7.9190122655999999E-3</v>
      </c>
      <c r="AC938" s="122">
        <v>8.1988366375999999E-3</v>
      </c>
      <c r="AD938" s="122">
        <v>8.6801203643999993E-3</v>
      </c>
      <c r="AE938" s="122">
        <v>9.5242840836999992E-3</v>
      </c>
      <c r="AF938" s="122">
        <v>8.8633843391999999E-3</v>
      </c>
      <c r="AG938" s="122">
        <v>8.7070777953E-3</v>
      </c>
      <c r="AH938" s="122">
        <v>7.8098347416E-3</v>
      </c>
      <c r="AI938" s="122">
        <v>9.1567181430000002E-3</v>
      </c>
      <c r="AJ938" s="122">
        <v>9.5274858644999998E-3</v>
      </c>
      <c r="AK938" s="122">
        <v>9.6009121686999998E-3</v>
      </c>
      <c r="AL938" s="122">
        <v>0</v>
      </c>
    </row>
    <row r="939" spans="1:38" hidden="1" x14ac:dyDescent="0.25">
      <c r="A939" s="122" t="s">
        <v>1968</v>
      </c>
      <c r="B939" s="122">
        <v>1</v>
      </c>
      <c r="C939" s="122" t="s">
        <v>2153</v>
      </c>
      <c r="D939" s="122" t="s">
        <v>2125</v>
      </c>
      <c r="E939" s="122">
        <v>18</v>
      </c>
      <c r="F939" s="122">
        <v>2.8469513035200001E-2</v>
      </c>
      <c r="G939" s="122">
        <v>2.8747348043800001E-2</v>
      </c>
      <c r="H939" s="122">
        <v>2.89867064557E-2</v>
      </c>
      <c r="I939" s="122">
        <v>2.94059457489E-2</v>
      </c>
      <c r="J939" s="122">
        <v>2.9710865803599999E-2</v>
      </c>
      <c r="K939" s="122">
        <v>2.99583945921E-2</v>
      </c>
      <c r="L939" s="122">
        <v>3.0264672471800001E-2</v>
      </c>
      <c r="M939" s="122">
        <v>3.0433283810399999E-2</v>
      </c>
      <c r="N939" s="122">
        <v>3.0523680950799999E-2</v>
      </c>
      <c r="O939" s="122">
        <v>3.05153340729E-2</v>
      </c>
      <c r="P939" s="122">
        <v>3.0503607269000001E-2</v>
      </c>
      <c r="Q939" s="122">
        <v>1.8494849395800001E-2</v>
      </c>
      <c r="R939" s="122">
        <v>2.1718041293E-2</v>
      </c>
      <c r="S939" s="122">
        <v>2.8303296645599999E-2</v>
      </c>
      <c r="T939" s="122">
        <v>2.61969052679E-2</v>
      </c>
      <c r="U939" s="122">
        <v>2.8701221245400001E-2</v>
      </c>
      <c r="V939" s="122">
        <v>3.70174125898E-2</v>
      </c>
      <c r="W939" s="122">
        <v>4.0659363810499997E-2</v>
      </c>
      <c r="X939" s="122">
        <v>3.90353923661E-2</v>
      </c>
      <c r="Y939" s="122">
        <v>3.8490364558999998E-2</v>
      </c>
      <c r="Z939" s="122">
        <v>9.5200404521099999E-2</v>
      </c>
      <c r="AA939" s="122">
        <v>8.8315284612500003E-2</v>
      </c>
      <c r="AB939" s="122">
        <v>8.7218217763299993E-2</v>
      </c>
      <c r="AC939" s="122">
        <v>9.1150476655999998E-2</v>
      </c>
      <c r="AD939" s="122">
        <v>9.7907789531299999E-2</v>
      </c>
      <c r="AE939" s="122">
        <v>0.109079876476</v>
      </c>
      <c r="AF939" s="122">
        <v>0.1036288971605</v>
      </c>
      <c r="AG939" s="122">
        <v>0.10345934493309999</v>
      </c>
      <c r="AH939" s="122">
        <v>9.4082620517500007E-2</v>
      </c>
      <c r="AI939" s="122">
        <v>0.11172168670630001</v>
      </c>
      <c r="AJ939" s="122">
        <v>0.1144609918813</v>
      </c>
      <c r="AK939" s="122">
        <v>0.1150897690304</v>
      </c>
      <c r="AL939" s="122">
        <v>0</v>
      </c>
    </row>
    <row r="940" spans="1:38" hidden="1" x14ac:dyDescent="0.25">
      <c r="A940" s="122" t="s">
        <v>1968</v>
      </c>
      <c r="B940" s="122">
        <v>1</v>
      </c>
      <c r="C940" s="122" t="s">
        <v>2153</v>
      </c>
      <c r="D940" s="122" t="s">
        <v>2126</v>
      </c>
      <c r="E940" s="122">
        <v>18</v>
      </c>
      <c r="F940" s="122">
        <v>2.8478333106800001E-2</v>
      </c>
      <c r="G940" s="122">
        <v>2.8396811227799999E-2</v>
      </c>
      <c r="H940" s="122">
        <v>2.8226428147799999E-2</v>
      </c>
      <c r="I940" s="122">
        <v>2.8325524816500001E-2</v>
      </c>
      <c r="J940" s="122">
        <v>2.8376083644199999E-2</v>
      </c>
      <c r="K940" s="122">
        <v>2.83394631669E-2</v>
      </c>
      <c r="L940" s="122">
        <v>2.84184618819E-2</v>
      </c>
      <c r="M940" s="122">
        <v>2.8242343638399999E-2</v>
      </c>
      <c r="N940" s="122">
        <v>2.8027162184999999E-2</v>
      </c>
      <c r="O940" s="122">
        <v>2.7852169781799999E-2</v>
      </c>
      <c r="P940" s="122">
        <v>2.7734713161900001E-2</v>
      </c>
      <c r="Q940" s="122">
        <v>1.6706188331600001E-2</v>
      </c>
      <c r="R940" s="122">
        <v>1.9539232315099998E-2</v>
      </c>
      <c r="S940" s="122">
        <v>2.54057316893E-2</v>
      </c>
      <c r="T940" s="122">
        <v>2.33789798195E-2</v>
      </c>
      <c r="U940" s="122">
        <v>2.54393444829E-2</v>
      </c>
      <c r="V940" s="122">
        <v>3.24090977029E-2</v>
      </c>
      <c r="W940" s="122">
        <v>3.5305651999099998E-2</v>
      </c>
      <c r="X940" s="122">
        <v>3.3555431406699997E-2</v>
      </c>
      <c r="Y940" s="122">
        <v>3.2728077993099999E-2</v>
      </c>
      <c r="Z940" s="122">
        <v>8.0341212586700003E-2</v>
      </c>
      <c r="AA940" s="122">
        <v>7.3806581251099998E-2</v>
      </c>
      <c r="AB940" s="122">
        <v>7.2327752437199994E-2</v>
      </c>
      <c r="AC940" s="122">
        <v>7.5079472987400003E-2</v>
      </c>
      <c r="AD940" s="122">
        <v>7.9813038982600004E-2</v>
      </c>
      <c r="AE940" s="122">
        <v>8.7706738309799998E-2</v>
      </c>
      <c r="AF940" s="122">
        <v>8.1983245939799998E-2</v>
      </c>
      <c r="AG940" s="122">
        <v>8.0689169021299995E-2</v>
      </c>
      <c r="AH940" s="122">
        <v>7.2614718505200002E-2</v>
      </c>
      <c r="AI940" s="122">
        <v>8.5464928095500006E-2</v>
      </c>
      <c r="AJ940" s="122">
        <v>8.73765929567E-2</v>
      </c>
      <c r="AK940" s="122">
        <v>8.7683899287400002E-2</v>
      </c>
      <c r="AL940" s="122">
        <v>0</v>
      </c>
    </row>
    <row r="941" spans="1:38" hidden="1" x14ac:dyDescent="0.25">
      <c r="A941" s="122" t="s">
        <v>1968</v>
      </c>
      <c r="B941" s="122">
        <v>1</v>
      </c>
      <c r="C941" s="122" t="s">
        <v>2153</v>
      </c>
      <c r="D941" s="122" t="s">
        <v>2127</v>
      </c>
      <c r="E941" s="122">
        <v>18</v>
      </c>
      <c r="F941" s="122">
        <v>1.0408427715600001E-2</v>
      </c>
      <c r="G941" s="122">
        <v>1.02890429295E-2</v>
      </c>
      <c r="H941" s="122">
        <v>1.01463922567E-2</v>
      </c>
      <c r="I941" s="122">
        <v>1.0124654844899999E-2</v>
      </c>
      <c r="J941" s="122">
        <v>1.00622630721E-2</v>
      </c>
      <c r="K941" s="122">
        <v>9.9680450794000005E-3</v>
      </c>
      <c r="L941" s="122">
        <v>9.9046918415999999E-3</v>
      </c>
      <c r="M941" s="122">
        <v>9.7557798104999996E-3</v>
      </c>
      <c r="N941" s="122">
        <v>9.6054206276999995E-3</v>
      </c>
      <c r="O941" s="122">
        <v>9.4629090511999994E-3</v>
      </c>
      <c r="P941" s="122">
        <v>9.3258687082999996E-3</v>
      </c>
      <c r="Q941" s="122">
        <v>5.5662658213000002E-3</v>
      </c>
      <c r="R941" s="122">
        <v>6.4784855934000001E-3</v>
      </c>
      <c r="S941" s="122">
        <v>8.4031711385000006E-3</v>
      </c>
      <c r="T941" s="122">
        <v>7.7015355649999997E-3</v>
      </c>
      <c r="U941" s="122">
        <v>8.3502951617999994E-3</v>
      </c>
      <c r="V941" s="122">
        <v>1.06211263695E-2</v>
      </c>
      <c r="W941" s="122">
        <v>1.15407232798E-2</v>
      </c>
      <c r="X941" s="122">
        <v>1.09470731715E-2</v>
      </c>
      <c r="Y941" s="122">
        <v>1.0667015032900001E-2</v>
      </c>
      <c r="Z941" s="122">
        <v>2.6179229197100001E-2</v>
      </c>
      <c r="AA941" s="122">
        <v>2.4015699982899999E-2</v>
      </c>
      <c r="AB941" s="122">
        <v>2.3483482618900001E-2</v>
      </c>
      <c r="AC941" s="122">
        <v>2.4268858962600001E-2</v>
      </c>
      <c r="AD941" s="122">
        <v>2.56725928891E-2</v>
      </c>
      <c r="AE941" s="122">
        <v>2.8053910337900001E-2</v>
      </c>
      <c r="AF941" s="122">
        <v>2.6012908585200001E-2</v>
      </c>
      <c r="AG941" s="122">
        <v>2.5331313012299999E-2</v>
      </c>
      <c r="AH941" s="122">
        <v>2.2573862569599999E-2</v>
      </c>
      <c r="AI941" s="122">
        <v>2.6342156321199999E-2</v>
      </c>
      <c r="AJ941" s="122">
        <v>2.6540712605299999E-2</v>
      </c>
      <c r="AK941" s="122">
        <v>2.6516152794399998E-2</v>
      </c>
      <c r="AL941" s="122">
        <v>0</v>
      </c>
    </row>
    <row r="942" spans="1:38" hidden="1" x14ac:dyDescent="0.25">
      <c r="A942" s="122" t="s">
        <v>1968</v>
      </c>
      <c r="B942" s="122">
        <v>1</v>
      </c>
      <c r="C942" s="122" t="s">
        <v>2153</v>
      </c>
      <c r="D942" s="122" t="s">
        <v>2128</v>
      </c>
      <c r="E942" s="122">
        <v>18</v>
      </c>
      <c r="F942" s="122">
        <v>2.6343504165E-3</v>
      </c>
      <c r="G942" s="122">
        <v>2.6270383662999998E-3</v>
      </c>
      <c r="H942" s="122">
        <v>2.6188175246E-3</v>
      </c>
      <c r="I942" s="122">
        <v>2.6353117257000001E-3</v>
      </c>
      <c r="J942" s="122">
        <v>2.6547342044000001E-3</v>
      </c>
      <c r="K942" s="122">
        <v>2.6518049848E-3</v>
      </c>
      <c r="L942" s="122">
        <v>2.6525798121999999E-3</v>
      </c>
      <c r="M942" s="122">
        <v>2.6248925624999999E-3</v>
      </c>
      <c r="N942" s="122">
        <v>2.5964927325E-3</v>
      </c>
      <c r="O942" s="122">
        <v>2.5685351483000001E-3</v>
      </c>
      <c r="P942" s="122">
        <v>2.5510367077000002E-3</v>
      </c>
      <c r="Q942" s="122">
        <v>1.5284048804E-3</v>
      </c>
      <c r="R942" s="122">
        <v>1.7942438305E-3</v>
      </c>
      <c r="S942" s="122">
        <v>2.3343891139000002E-3</v>
      </c>
      <c r="T942" s="122">
        <v>2.1585641598E-3</v>
      </c>
      <c r="U942" s="122">
        <v>2.3583529669999998E-3</v>
      </c>
      <c r="V942" s="122">
        <v>3.0369690971E-3</v>
      </c>
      <c r="W942" s="122">
        <v>3.3656929601999998E-3</v>
      </c>
      <c r="X942" s="122">
        <v>3.2481335621999999E-3</v>
      </c>
      <c r="Y942" s="122">
        <v>3.2319622427999998E-3</v>
      </c>
      <c r="Z942" s="122">
        <v>7.9702666220000003E-3</v>
      </c>
      <c r="AA942" s="122">
        <v>7.3406493349000004E-3</v>
      </c>
      <c r="AB942" s="122">
        <v>7.2905974940999999E-3</v>
      </c>
      <c r="AC942" s="122">
        <v>7.6233375866000003E-3</v>
      </c>
      <c r="AD942" s="122">
        <v>8.0900542463000005E-3</v>
      </c>
      <c r="AE942" s="122">
        <v>8.9243307386999999E-3</v>
      </c>
      <c r="AF942" s="122">
        <v>8.3080014619999996E-3</v>
      </c>
      <c r="AG942" s="122">
        <v>8.0783784525999998E-3</v>
      </c>
      <c r="AH942" s="122">
        <v>7.2379986724000001E-3</v>
      </c>
      <c r="AI942" s="122">
        <v>8.5121268339999993E-3</v>
      </c>
      <c r="AJ942" s="122">
        <v>8.5602272119999993E-3</v>
      </c>
      <c r="AK942" s="122">
        <v>8.6079538484999992E-3</v>
      </c>
      <c r="AL942" s="122">
        <v>0</v>
      </c>
    </row>
    <row r="943" spans="1:38" hidden="1" x14ac:dyDescent="0.25">
      <c r="A943" s="122" t="s">
        <v>1975</v>
      </c>
      <c r="B943" s="122">
        <v>1</v>
      </c>
      <c r="C943" s="122" t="s">
        <v>2154</v>
      </c>
      <c r="D943" s="122" t="s">
        <v>2080</v>
      </c>
      <c r="E943" s="122">
        <v>19</v>
      </c>
      <c r="F943" s="122">
        <v>8.2598452683000003E-3</v>
      </c>
      <c r="G943" s="122">
        <v>7.7715648214E-3</v>
      </c>
      <c r="H943" s="122">
        <v>8.7321358442000001E-3</v>
      </c>
      <c r="I943" s="122">
        <v>1.0378072035600001E-2</v>
      </c>
      <c r="J943" s="122">
        <v>9.6402165677999998E-3</v>
      </c>
      <c r="K943" s="122">
        <v>9.5136284761999992E-3</v>
      </c>
      <c r="L943" s="122">
        <v>8.5889276697E-3</v>
      </c>
      <c r="M943" s="122">
        <v>8.7074521756000008E-3</v>
      </c>
      <c r="N943" s="122">
        <v>1.0725316302499999E-2</v>
      </c>
      <c r="O943" s="122">
        <v>1.0258489700700001E-2</v>
      </c>
      <c r="P943" s="122">
        <v>9.2772762432999992E-3</v>
      </c>
      <c r="Q943" s="122">
        <v>8.9231201945000008E-3</v>
      </c>
      <c r="R943" s="122">
        <v>8.1435901974E-3</v>
      </c>
      <c r="S943" s="122">
        <v>7.8377248499000001E-3</v>
      </c>
      <c r="T943" s="122">
        <v>8.1527989550000002E-3</v>
      </c>
      <c r="U943" s="122">
        <v>8.1283454496E-3</v>
      </c>
      <c r="V943" s="122">
        <v>7.8540959369000005E-3</v>
      </c>
      <c r="W943" s="122">
        <v>1.10120841486E-2</v>
      </c>
      <c r="X943" s="122">
        <v>9.0655264296000005E-3</v>
      </c>
      <c r="Y943" s="122">
        <v>7.7039713488999996E-3</v>
      </c>
      <c r="Z943" s="122">
        <v>1.07748028961E-2</v>
      </c>
      <c r="AA943" s="122">
        <v>1.16557036284E-2</v>
      </c>
      <c r="AB943" s="122">
        <v>1.10800655302E-2</v>
      </c>
      <c r="AC943" s="122">
        <v>1.0501789985100001E-2</v>
      </c>
      <c r="AD943" s="122">
        <v>4.1365721693000001E-3</v>
      </c>
      <c r="AE943" s="122">
        <v>1.05251302079E-2</v>
      </c>
      <c r="AF943" s="122">
        <v>1.20163314795E-2</v>
      </c>
      <c r="AG943" s="122">
        <v>1.16298320101E-2</v>
      </c>
      <c r="AH943" s="122">
        <v>1.36231848943E-2</v>
      </c>
      <c r="AI943" s="122">
        <v>1.36019487101E-2</v>
      </c>
      <c r="AJ943" s="122">
        <v>1.2706338405800001E-2</v>
      </c>
      <c r="AK943" s="122">
        <v>1.0894675462699999E-2</v>
      </c>
      <c r="AL943" s="122">
        <v>0</v>
      </c>
    </row>
    <row r="944" spans="1:38" hidden="1" x14ac:dyDescent="0.25">
      <c r="A944" s="122" t="s">
        <v>1975</v>
      </c>
      <c r="B944" s="122">
        <v>1</v>
      </c>
      <c r="C944" s="122" t="s">
        <v>2154</v>
      </c>
      <c r="D944" s="122" t="s">
        <v>2081</v>
      </c>
      <c r="E944" s="122">
        <v>19</v>
      </c>
      <c r="F944" s="122">
        <v>6.0461652348899997E-2</v>
      </c>
      <c r="G944" s="122">
        <v>5.5870304558000003E-2</v>
      </c>
      <c r="H944" s="122">
        <v>6.1612360288199997E-2</v>
      </c>
      <c r="I944" s="122">
        <v>7.2961223172000003E-2</v>
      </c>
      <c r="J944" s="122">
        <v>6.80739028631E-2</v>
      </c>
      <c r="K944" s="122">
        <v>6.7632937195700002E-2</v>
      </c>
      <c r="L944" s="122">
        <v>6.1126218732700001E-2</v>
      </c>
      <c r="M944" s="122">
        <v>6.20482392536E-2</v>
      </c>
      <c r="N944" s="122">
        <v>7.6204828018000006E-2</v>
      </c>
      <c r="O944" s="122">
        <v>7.2740210252099993E-2</v>
      </c>
      <c r="P944" s="122">
        <v>6.57746376838E-2</v>
      </c>
      <c r="Q944" s="122">
        <v>6.2907297561399997E-2</v>
      </c>
      <c r="R944" s="122">
        <v>5.6798859265400001E-2</v>
      </c>
      <c r="S944" s="122">
        <v>5.4436090710800002E-2</v>
      </c>
      <c r="T944" s="122">
        <v>5.60274640395E-2</v>
      </c>
      <c r="U944" s="122">
        <v>5.5694094690099998E-2</v>
      </c>
      <c r="V944" s="122">
        <v>5.3837336279200003E-2</v>
      </c>
      <c r="W944" s="122">
        <v>7.5639728491700003E-2</v>
      </c>
      <c r="X944" s="122">
        <v>6.2219376094899997E-2</v>
      </c>
      <c r="Y944" s="122">
        <v>5.2447102972400003E-2</v>
      </c>
      <c r="Z944" s="122">
        <v>7.2218865611099997E-2</v>
      </c>
      <c r="AA944" s="122">
        <v>7.7446227065600004E-2</v>
      </c>
      <c r="AB944" s="122">
        <v>7.3026639201299995E-2</v>
      </c>
      <c r="AC944" s="122">
        <v>6.8788656401900003E-2</v>
      </c>
      <c r="AD944" s="122">
        <v>2.7183756971499998E-2</v>
      </c>
      <c r="AE944" s="122">
        <v>6.9197396786300006E-2</v>
      </c>
      <c r="AF944" s="122">
        <v>7.8754833433099997E-2</v>
      </c>
      <c r="AG944" s="122">
        <v>7.6560720849200001E-2</v>
      </c>
      <c r="AH944" s="122">
        <v>9.0466170906600002E-2</v>
      </c>
      <c r="AI944" s="122">
        <v>9.1000020720700001E-2</v>
      </c>
      <c r="AJ944" s="122">
        <v>8.7169952720600005E-2</v>
      </c>
      <c r="AK944" s="122">
        <v>7.4941787519400005E-2</v>
      </c>
      <c r="AL944" s="122">
        <v>0</v>
      </c>
    </row>
    <row r="945" spans="1:38" hidden="1" x14ac:dyDescent="0.25">
      <c r="A945" s="122" t="s">
        <v>1975</v>
      </c>
      <c r="B945" s="122">
        <v>1</v>
      </c>
      <c r="C945" s="122" t="s">
        <v>2154</v>
      </c>
      <c r="D945" s="122" t="s">
        <v>2082</v>
      </c>
      <c r="E945" s="122">
        <v>19</v>
      </c>
      <c r="F945" s="122">
        <v>3.5180530501999999E-2</v>
      </c>
      <c r="G945" s="122">
        <v>3.2481559883399999E-2</v>
      </c>
      <c r="H945" s="122">
        <v>3.5833889018799997E-2</v>
      </c>
      <c r="I945" s="122">
        <v>4.2526407457699998E-2</v>
      </c>
      <c r="J945" s="122">
        <v>3.9851756124999999E-2</v>
      </c>
      <c r="K945" s="122">
        <v>3.9907950412699997E-2</v>
      </c>
      <c r="L945" s="122">
        <v>3.6300991604000001E-2</v>
      </c>
      <c r="M945" s="122">
        <v>3.6949509239500002E-2</v>
      </c>
      <c r="N945" s="122">
        <v>4.5436886991999999E-2</v>
      </c>
      <c r="O945" s="122">
        <v>4.3541922019900002E-2</v>
      </c>
      <c r="P945" s="122">
        <v>3.9572396491300003E-2</v>
      </c>
      <c r="Q945" s="122">
        <v>3.7899133591700003E-2</v>
      </c>
      <c r="R945" s="122">
        <v>3.4305918220699998E-2</v>
      </c>
      <c r="S945" s="122">
        <v>3.2936300071700002E-2</v>
      </c>
      <c r="T945" s="122">
        <v>3.4002901847599999E-2</v>
      </c>
      <c r="U945" s="122">
        <v>3.38943739745E-2</v>
      </c>
      <c r="V945" s="122">
        <v>3.2818474704599997E-2</v>
      </c>
      <c r="W945" s="122">
        <v>4.6111382492800002E-2</v>
      </c>
      <c r="X945" s="122">
        <v>3.79069833812E-2</v>
      </c>
      <c r="Y945" s="122">
        <v>3.1932114944700003E-2</v>
      </c>
      <c r="Z945" s="122">
        <v>4.40962832577E-2</v>
      </c>
      <c r="AA945" s="122">
        <v>4.74561012585E-2</v>
      </c>
      <c r="AB945" s="122">
        <v>4.47695838624E-2</v>
      </c>
      <c r="AC945" s="122">
        <v>4.2148892091100003E-2</v>
      </c>
      <c r="AD945" s="122">
        <v>1.6661107562799999E-2</v>
      </c>
      <c r="AE945" s="122">
        <v>4.2471279992400003E-2</v>
      </c>
      <c r="AF945" s="122">
        <v>4.8413481150700002E-2</v>
      </c>
      <c r="AG945" s="122">
        <v>4.7145925119299999E-2</v>
      </c>
      <c r="AH945" s="122">
        <v>5.5707153492500001E-2</v>
      </c>
      <c r="AI945" s="122">
        <v>5.6012970262999999E-2</v>
      </c>
      <c r="AJ945" s="122">
        <v>5.2256003075899997E-2</v>
      </c>
      <c r="AK945" s="122">
        <v>4.4994288626200002E-2</v>
      </c>
      <c r="AL945" s="122">
        <v>0</v>
      </c>
    </row>
    <row r="946" spans="1:38" hidden="1" x14ac:dyDescent="0.25">
      <c r="A946" s="122" t="s">
        <v>1975</v>
      </c>
      <c r="B946" s="122">
        <v>1</v>
      </c>
      <c r="C946" s="122" t="s">
        <v>2154</v>
      </c>
      <c r="D946" s="122" t="s">
        <v>2135</v>
      </c>
      <c r="E946" s="122">
        <v>19</v>
      </c>
      <c r="F946" s="122">
        <v>7.0461500630000003E-4</v>
      </c>
      <c r="G946" s="122">
        <v>6.6189957160000005E-4</v>
      </c>
      <c r="H946" s="122">
        <v>7.4074004020000005E-4</v>
      </c>
      <c r="I946" s="122">
        <v>8.8925668629999996E-4</v>
      </c>
      <c r="J946" s="122">
        <v>8.4220148690000002E-4</v>
      </c>
      <c r="K946" s="122">
        <v>8.4796164420000003E-4</v>
      </c>
      <c r="L946" s="122">
        <v>7.7507518420000005E-4</v>
      </c>
      <c r="M946" s="122">
        <v>7.9433724230000005E-4</v>
      </c>
      <c r="N946" s="122">
        <v>9.8394810090000006E-4</v>
      </c>
      <c r="O946" s="122">
        <v>9.4874515930000003E-4</v>
      </c>
      <c r="P946" s="122">
        <v>8.5242213629999996E-4</v>
      </c>
      <c r="Q946" s="122">
        <v>8.1211694919999995E-4</v>
      </c>
      <c r="R946" s="122">
        <v>7.2969870549999998E-4</v>
      </c>
      <c r="S946" s="122">
        <v>6.9411442660000002E-4</v>
      </c>
      <c r="T946" s="122">
        <v>7.0904764619999995E-4</v>
      </c>
      <c r="U946" s="122">
        <v>6.9830212520000004E-4</v>
      </c>
      <c r="V946" s="122">
        <v>6.6446175930000002E-4</v>
      </c>
      <c r="W946" s="122">
        <v>9.1886073310000005E-4</v>
      </c>
      <c r="X946" s="122">
        <v>7.4323720839999995E-4</v>
      </c>
      <c r="Y946" s="122">
        <v>6.1686224779999995E-4</v>
      </c>
      <c r="Z946" s="122">
        <v>8.379959579E-4</v>
      </c>
      <c r="AA946" s="122">
        <v>8.8835834650000003E-4</v>
      </c>
      <c r="AB946" s="122">
        <v>8.2592965320000004E-4</v>
      </c>
      <c r="AC946" s="122">
        <v>7.6607971449999999E-4</v>
      </c>
      <c r="AD946" s="122">
        <v>2.9788146059999998E-4</v>
      </c>
      <c r="AE946" s="122">
        <v>7.4499614819999995E-4</v>
      </c>
      <c r="AF946" s="122">
        <v>8.3170506560000001E-4</v>
      </c>
      <c r="AG946" s="122">
        <v>7.9210233150000002E-4</v>
      </c>
      <c r="AH946" s="122">
        <v>9.1517966360000005E-4</v>
      </c>
      <c r="AI946" s="122">
        <v>8.9843692939999996E-4</v>
      </c>
      <c r="AJ946" s="122">
        <v>8.2215330619999998E-4</v>
      </c>
      <c r="AK946" s="122">
        <v>6.8945153229999997E-4</v>
      </c>
      <c r="AL946" s="122">
        <v>0</v>
      </c>
    </row>
    <row r="947" spans="1:38" hidden="1" x14ac:dyDescent="0.25">
      <c r="A947" s="122" t="s">
        <v>1975</v>
      </c>
      <c r="B947" s="122">
        <v>1</v>
      </c>
      <c r="C947" s="122" t="s">
        <v>2154</v>
      </c>
      <c r="D947" s="122" t="s">
        <v>2083</v>
      </c>
      <c r="E947" s="122">
        <v>19</v>
      </c>
      <c r="F947" s="122">
        <v>5.4998411634800001E-2</v>
      </c>
      <c r="G947" s="122">
        <v>5.1637189451000001E-2</v>
      </c>
      <c r="H947" s="122">
        <v>5.80782789068E-2</v>
      </c>
      <c r="I947" s="122">
        <v>7.0385680404599998E-2</v>
      </c>
      <c r="J947" s="122">
        <v>6.7831981856199999E-2</v>
      </c>
      <c r="K947" s="122">
        <v>6.9768880675700001E-2</v>
      </c>
      <c r="L947" s="122">
        <v>6.4736941719099994E-2</v>
      </c>
      <c r="M947" s="122">
        <v>6.7290811072399995E-2</v>
      </c>
      <c r="N947" s="122">
        <v>8.4485697726799994E-2</v>
      </c>
      <c r="O947" s="122">
        <v>8.2488106199999994E-2</v>
      </c>
      <c r="P947" s="122">
        <v>7.6240450311800004E-2</v>
      </c>
      <c r="Q947" s="122">
        <v>7.4254110077599994E-2</v>
      </c>
      <c r="R947" s="122">
        <v>6.8414071306399996E-2</v>
      </c>
      <c r="S947" s="122">
        <v>6.6606700125199994E-2</v>
      </c>
      <c r="T947" s="122">
        <v>6.9898213255899996E-2</v>
      </c>
      <c r="U947" s="122">
        <v>7.1163235048500001E-2</v>
      </c>
      <c r="V947" s="122">
        <v>7.0121888919399994E-2</v>
      </c>
      <c r="W947" s="122">
        <v>9.9836869283599999E-2</v>
      </c>
      <c r="X947" s="122">
        <v>8.2819657575399996E-2</v>
      </c>
      <c r="Y947" s="122">
        <v>6.9921056349999997E-2</v>
      </c>
      <c r="Z947" s="122">
        <v>9.6694100324900001E-2</v>
      </c>
      <c r="AA947" s="122">
        <v>0.1044539666555</v>
      </c>
      <c r="AB947" s="122">
        <v>9.9403020153399996E-2</v>
      </c>
      <c r="AC947" s="122">
        <v>9.4459958022700005E-2</v>
      </c>
      <c r="AD947" s="122">
        <v>3.7785863136700001E-2</v>
      </c>
      <c r="AE947" s="122">
        <v>9.7390700453799994E-2</v>
      </c>
      <c r="AF947" s="122">
        <v>0.1123800590112</v>
      </c>
      <c r="AG947" s="122">
        <v>0.1106207287243</v>
      </c>
      <c r="AH947" s="122">
        <v>0.13249582238509999</v>
      </c>
      <c r="AI947" s="122">
        <v>0.13520020295410001</v>
      </c>
      <c r="AJ947" s="122">
        <v>0.12452323011459999</v>
      </c>
      <c r="AK947" s="122">
        <v>0.10819711028579999</v>
      </c>
      <c r="AL947" s="122">
        <v>0</v>
      </c>
    </row>
    <row r="948" spans="1:38" x14ac:dyDescent="0.25">
      <c r="A948" s="122" t="s">
        <v>1975</v>
      </c>
      <c r="B948" s="122">
        <v>1</v>
      </c>
      <c r="C948" s="122" t="s">
        <v>2154</v>
      </c>
      <c r="D948" s="122" t="s">
        <v>2084</v>
      </c>
      <c r="E948" s="122">
        <v>19</v>
      </c>
      <c r="F948" s="122">
        <v>0.44725362506729999</v>
      </c>
      <c r="G948" s="122">
        <v>0.41530727311330001</v>
      </c>
      <c r="H948" s="122">
        <v>0.4594163260188</v>
      </c>
      <c r="I948" s="122">
        <v>0.54146834952330003</v>
      </c>
      <c r="J948" s="122">
        <v>0.50308759690860005</v>
      </c>
      <c r="K948" s="122">
        <v>0.49891382883199997</v>
      </c>
      <c r="L948" s="122">
        <v>0.45189197821920002</v>
      </c>
      <c r="M948" s="122">
        <v>0.46147658352830001</v>
      </c>
      <c r="N948" s="122">
        <v>0.57071299506780004</v>
      </c>
      <c r="O948" s="122">
        <v>0.55003647564199998</v>
      </c>
      <c r="P948" s="122">
        <v>0.50212488885289996</v>
      </c>
      <c r="Q948" s="122">
        <v>0.48549400514079999</v>
      </c>
      <c r="R948" s="122">
        <v>0.44210749002549998</v>
      </c>
      <c r="S948" s="122">
        <v>0.42612368075469997</v>
      </c>
      <c r="T948" s="122">
        <v>0.4399188911011</v>
      </c>
      <c r="U948" s="122">
        <v>0.43664988987390002</v>
      </c>
      <c r="V948" s="122">
        <v>0.4189443778784</v>
      </c>
      <c r="W948" s="122">
        <v>0.5867874101785</v>
      </c>
      <c r="X948" s="122">
        <v>0.48270444539899998</v>
      </c>
      <c r="Y948" s="122">
        <v>0.40742636481380001</v>
      </c>
      <c r="Z948" s="122">
        <v>0.56319458392879995</v>
      </c>
      <c r="AA948" s="122">
        <v>0.60729327054350002</v>
      </c>
      <c r="AB948" s="122">
        <v>0.5752905838629</v>
      </c>
      <c r="AC948" s="122">
        <v>0.54462971434810004</v>
      </c>
      <c r="AD948" s="122">
        <v>0.2165542097425</v>
      </c>
      <c r="AE948" s="122">
        <v>0.55451807354570004</v>
      </c>
      <c r="AF948" s="122">
        <v>0.63351122261100001</v>
      </c>
      <c r="AG948" s="122">
        <v>0.6174120475082</v>
      </c>
      <c r="AH948" s="122">
        <v>0.72935968718029998</v>
      </c>
      <c r="AI948" s="122">
        <v>0.73122431133340005</v>
      </c>
      <c r="AJ948" s="122">
        <v>0.68523886288430003</v>
      </c>
      <c r="AK948" s="122">
        <v>0.58345740743910002</v>
      </c>
      <c r="AL948" s="122">
        <v>0</v>
      </c>
    </row>
    <row r="949" spans="1:38" hidden="1" x14ac:dyDescent="0.25">
      <c r="A949" s="122" t="s">
        <v>1975</v>
      </c>
      <c r="B949" s="122">
        <v>1</v>
      </c>
      <c r="C949" s="122" t="s">
        <v>2154</v>
      </c>
      <c r="D949" s="122" t="s">
        <v>474</v>
      </c>
      <c r="E949" s="122">
        <v>19</v>
      </c>
      <c r="F949" s="122">
        <v>4.9378107116799998E-2</v>
      </c>
      <c r="G949" s="122">
        <v>4.6165447254100003E-2</v>
      </c>
      <c r="H949" s="122">
        <v>5.1851787984699999E-2</v>
      </c>
      <c r="I949" s="122">
        <v>6.2565214685600001E-2</v>
      </c>
      <c r="J949" s="122">
        <v>5.95082214308E-2</v>
      </c>
      <c r="K949" s="122">
        <v>6.0232680603900003E-2</v>
      </c>
      <c r="L949" s="122">
        <v>5.5323810406199998E-2</v>
      </c>
      <c r="M949" s="122">
        <v>5.7081436755599999E-2</v>
      </c>
      <c r="N949" s="122">
        <v>7.1221126475300003E-2</v>
      </c>
      <c r="O949" s="122">
        <v>6.9388635226100004E-2</v>
      </c>
      <c r="P949" s="122">
        <v>6.39242143244E-2</v>
      </c>
      <c r="Q949" s="122">
        <v>6.2316655532399998E-2</v>
      </c>
      <c r="R949" s="122">
        <v>5.6929658861299998E-2</v>
      </c>
      <c r="S949" s="122">
        <v>5.4741192101200001E-2</v>
      </c>
      <c r="T949" s="122">
        <v>5.6575084569799997E-2</v>
      </c>
      <c r="U949" s="122">
        <v>5.6450725767500001E-2</v>
      </c>
      <c r="V949" s="122">
        <v>5.4900851922100001E-2</v>
      </c>
      <c r="W949" s="122">
        <v>7.7760691834000001E-2</v>
      </c>
      <c r="X949" s="122">
        <v>6.4481277390700004E-2</v>
      </c>
      <c r="Y949" s="122">
        <v>5.4808873752399997E-2</v>
      </c>
      <c r="Z949" s="122">
        <v>7.6173121781200004E-2</v>
      </c>
      <c r="AA949" s="122">
        <v>8.2646128691999998E-2</v>
      </c>
      <c r="AB949" s="122">
        <v>7.8742892326900002E-2</v>
      </c>
      <c r="AC949" s="122">
        <v>7.5041500173600006E-2</v>
      </c>
      <c r="AD949" s="122">
        <v>3.0039777833700002E-2</v>
      </c>
      <c r="AE949" s="122">
        <v>7.7742659963499994E-2</v>
      </c>
      <c r="AF949" s="122">
        <v>8.9710355418500004E-2</v>
      </c>
      <c r="AG949" s="122">
        <v>8.8166209696999995E-2</v>
      </c>
      <c r="AH949" s="122">
        <v>0.1053636535549</v>
      </c>
      <c r="AI949" s="122">
        <v>0.106769780412</v>
      </c>
      <c r="AJ949" s="122">
        <v>0.1003457956226</v>
      </c>
      <c r="AK949" s="122">
        <v>8.6424101232199999E-2</v>
      </c>
      <c r="AL949" s="122">
        <v>0</v>
      </c>
    </row>
    <row r="950" spans="1:38" hidden="1" x14ac:dyDescent="0.25">
      <c r="A950" s="122" t="s">
        <v>1975</v>
      </c>
      <c r="B950" s="122">
        <v>1</v>
      </c>
      <c r="C950" s="122" t="s">
        <v>2154</v>
      </c>
      <c r="D950" s="122" t="s">
        <v>2085</v>
      </c>
      <c r="E950" s="122">
        <v>19</v>
      </c>
      <c r="F950" s="122">
        <v>4.9144459593300001E-2</v>
      </c>
      <c r="G950" s="122">
        <v>4.5017498619999999E-2</v>
      </c>
      <c r="H950" s="122">
        <v>4.8956179962699999E-2</v>
      </c>
      <c r="I950" s="122">
        <v>5.72923309538E-2</v>
      </c>
      <c r="J950" s="122">
        <v>5.29880668003E-2</v>
      </c>
      <c r="K950" s="122">
        <v>5.2323036301799998E-2</v>
      </c>
      <c r="L950" s="122">
        <v>4.7091695635900002E-2</v>
      </c>
      <c r="M950" s="122">
        <v>4.7578809219300001E-2</v>
      </c>
      <c r="N950" s="122">
        <v>5.8223264275999997E-2</v>
      </c>
      <c r="O950" s="122">
        <v>5.56026367418E-2</v>
      </c>
      <c r="P950" s="122">
        <v>5.04042399145E-2</v>
      </c>
      <c r="Q950" s="122">
        <v>4.8336630266599998E-2</v>
      </c>
      <c r="R950" s="122">
        <v>4.38502444226E-2</v>
      </c>
      <c r="S950" s="122">
        <v>4.2117022230699998E-2</v>
      </c>
      <c r="T950" s="122">
        <v>4.3233060477399998E-2</v>
      </c>
      <c r="U950" s="122">
        <v>4.2740716406499998E-2</v>
      </c>
      <c r="V950" s="122">
        <v>4.0909797829999997E-2</v>
      </c>
      <c r="W950" s="122">
        <v>5.7096272313399997E-2</v>
      </c>
      <c r="X950" s="122">
        <v>4.6755846030300002E-2</v>
      </c>
      <c r="Y950" s="122">
        <v>3.9262062367500003E-2</v>
      </c>
      <c r="Z950" s="122">
        <v>5.4013803717999999E-2</v>
      </c>
      <c r="AA950" s="122">
        <v>5.79055706086E-2</v>
      </c>
      <c r="AB950" s="122">
        <v>5.4508249031600002E-2</v>
      </c>
      <c r="AC950" s="122">
        <v>5.1194307703599999E-2</v>
      </c>
      <c r="AD950" s="122">
        <v>2.0179574859500001E-2</v>
      </c>
      <c r="AE950" s="122">
        <v>5.1149156702900003E-2</v>
      </c>
      <c r="AF950" s="122">
        <v>5.79287262841E-2</v>
      </c>
      <c r="AG950" s="122">
        <v>5.61152111474E-2</v>
      </c>
      <c r="AH950" s="122">
        <v>6.6108225388799999E-2</v>
      </c>
      <c r="AI950" s="122">
        <v>6.6118661378100005E-2</v>
      </c>
      <c r="AJ950" s="122">
        <v>6.2457074234000001E-2</v>
      </c>
      <c r="AK950" s="122">
        <v>5.3614380718899998E-2</v>
      </c>
      <c r="AL950" s="122">
        <v>0</v>
      </c>
    </row>
    <row r="951" spans="1:38" hidden="1" x14ac:dyDescent="0.25">
      <c r="A951" s="122" t="s">
        <v>1975</v>
      </c>
      <c r="B951" s="122">
        <v>1</v>
      </c>
      <c r="C951" s="122" t="s">
        <v>2154</v>
      </c>
      <c r="D951" s="122" t="s">
        <v>2086</v>
      </c>
      <c r="E951" s="122">
        <v>19</v>
      </c>
      <c r="F951" s="122">
        <v>9.0365952712999995E-3</v>
      </c>
      <c r="G951" s="122">
        <v>8.1896834128000005E-3</v>
      </c>
      <c r="H951" s="122">
        <v>8.8630876245000007E-3</v>
      </c>
      <c r="I951" s="122">
        <v>1.03065513033E-2</v>
      </c>
      <c r="J951" s="122">
        <v>9.4154089954000004E-3</v>
      </c>
      <c r="K951" s="122">
        <v>9.1375139178000008E-3</v>
      </c>
      <c r="L951" s="122">
        <v>8.0781384736999997E-3</v>
      </c>
      <c r="M951" s="122">
        <v>8.0649137775000001E-3</v>
      </c>
      <c r="N951" s="122">
        <v>9.7789282269999996E-3</v>
      </c>
      <c r="O951" s="122">
        <v>9.3625492976999996E-3</v>
      </c>
      <c r="P951" s="122">
        <v>8.4511806680999998E-3</v>
      </c>
      <c r="Q951" s="122">
        <v>8.0894034915000006E-3</v>
      </c>
      <c r="R951" s="122">
        <v>7.2665343430999996E-3</v>
      </c>
      <c r="S951" s="122">
        <v>6.8717860081000002E-3</v>
      </c>
      <c r="T951" s="122">
        <v>7.0209047634999999E-3</v>
      </c>
      <c r="U951" s="122">
        <v>6.9119198929000003E-3</v>
      </c>
      <c r="V951" s="122">
        <v>6.6373020121000001E-3</v>
      </c>
      <c r="W951" s="122">
        <v>9.2979350041000001E-3</v>
      </c>
      <c r="X951" s="122">
        <v>7.6516205327999999E-3</v>
      </c>
      <c r="Y951" s="122">
        <v>6.5281731076000001E-3</v>
      </c>
      <c r="Z951" s="122">
        <v>9.1343958903000004E-3</v>
      </c>
      <c r="AA951" s="122">
        <v>1.00088965357E-2</v>
      </c>
      <c r="AB951" s="122">
        <v>9.6386305879E-3</v>
      </c>
      <c r="AC951" s="122">
        <v>9.2764297637999999E-3</v>
      </c>
      <c r="AD951" s="122">
        <v>3.7242366126999998E-3</v>
      </c>
      <c r="AE951" s="122">
        <v>9.6497440550999992E-3</v>
      </c>
      <c r="AF951" s="122">
        <v>1.1126338933299999E-2</v>
      </c>
      <c r="AG951" s="122">
        <v>1.09407525783E-2</v>
      </c>
      <c r="AH951" s="122">
        <v>1.3022552582800001E-2</v>
      </c>
      <c r="AI951" s="122">
        <v>1.31319269138E-2</v>
      </c>
      <c r="AJ951" s="122">
        <v>1.19716880807E-2</v>
      </c>
      <c r="AK951" s="122">
        <v>9.9634861580000008E-3</v>
      </c>
      <c r="AL951" s="122">
        <v>0</v>
      </c>
    </row>
    <row r="952" spans="1:38" hidden="1" x14ac:dyDescent="0.25">
      <c r="A952" s="122" t="s">
        <v>1975</v>
      </c>
      <c r="B952" s="122">
        <v>1</v>
      </c>
      <c r="C952" s="122" t="s">
        <v>2154</v>
      </c>
      <c r="D952" s="122" t="s">
        <v>2087</v>
      </c>
      <c r="E952" s="122">
        <v>19</v>
      </c>
      <c r="F952" s="122">
        <v>9.9956981270999997E-3</v>
      </c>
      <c r="G952" s="122">
        <v>9.3101818124000004E-3</v>
      </c>
      <c r="H952" s="122">
        <v>1.03071317221E-2</v>
      </c>
      <c r="I952" s="122">
        <v>1.22296470131E-2</v>
      </c>
      <c r="J952" s="122">
        <v>1.14656016449E-2</v>
      </c>
      <c r="K952" s="122">
        <v>1.1486234824E-2</v>
      </c>
      <c r="L952" s="122">
        <v>1.04576438463E-2</v>
      </c>
      <c r="M952" s="122">
        <v>1.06751691982E-2</v>
      </c>
      <c r="N952" s="122">
        <v>1.3206302174700001E-2</v>
      </c>
      <c r="O952" s="122">
        <v>1.2724862604400001E-2</v>
      </c>
      <c r="P952" s="122">
        <v>1.1617562740599999E-2</v>
      </c>
      <c r="Q952" s="122">
        <v>1.1203978159899999E-2</v>
      </c>
      <c r="R952" s="122">
        <v>1.02206629322E-2</v>
      </c>
      <c r="S952" s="122">
        <v>9.8876372817999995E-3</v>
      </c>
      <c r="T952" s="122">
        <v>1.02737959402E-2</v>
      </c>
      <c r="U952" s="122">
        <v>1.03001909551E-2</v>
      </c>
      <c r="V952" s="122">
        <v>9.9937114173000007E-3</v>
      </c>
      <c r="W952" s="122">
        <v>1.4111088261699999E-2</v>
      </c>
      <c r="X952" s="122">
        <v>1.16557201671E-2</v>
      </c>
      <c r="Y952" s="122">
        <v>9.8296058362999997E-3</v>
      </c>
      <c r="Z952" s="122">
        <v>1.3576699554199999E-2</v>
      </c>
      <c r="AA952" s="122">
        <v>1.46447216735E-2</v>
      </c>
      <c r="AB952" s="122">
        <v>1.38804879983E-2</v>
      </c>
      <c r="AC952" s="122">
        <v>1.31561320469E-2</v>
      </c>
      <c r="AD952" s="122">
        <v>5.2368669741000001E-3</v>
      </c>
      <c r="AE952" s="122">
        <v>1.34276191235E-2</v>
      </c>
      <c r="AF952" s="122">
        <v>1.53727000315E-2</v>
      </c>
      <c r="AG952" s="122">
        <v>1.5035033915000001E-2</v>
      </c>
      <c r="AH952" s="122">
        <v>1.78835001914E-2</v>
      </c>
      <c r="AI952" s="122">
        <v>1.81086882725E-2</v>
      </c>
      <c r="AJ952" s="122">
        <v>1.72071732413E-2</v>
      </c>
      <c r="AK952" s="122">
        <v>1.4920084464E-2</v>
      </c>
      <c r="AL952" s="122">
        <v>0</v>
      </c>
    </row>
    <row r="953" spans="1:38" hidden="1" x14ac:dyDescent="0.25">
      <c r="A953" s="122" t="s">
        <v>1975</v>
      </c>
      <c r="B953" s="122">
        <v>1</v>
      </c>
      <c r="C953" s="122" t="s">
        <v>2154</v>
      </c>
      <c r="D953" s="122" t="s">
        <v>2088</v>
      </c>
      <c r="E953" s="122">
        <v>19</v>
      </c>
      <c r="F953" s="122">
        <v>0.19456903098610001</v>
      </c>
      <c r="G953" s="122">
        <v>0.18222645982220001</v>
      </c>
      <c r="H953" s="122">
        <v>0.20246508306630001</v>
      </c>
      <c r="I953" s="122">
        <v>0.2411238125138</v>
      </c>
      <c r="J953" s="122">
        <v>0.22753108522589999</v>
      </c>
      <c r="K953" s="122">
        <v>0.2288305685241</v>
      </c>
      <c r="L953" s="122">
        <v>0.2096301893317</v>
      </c>
      <c r="M953" s="122">
        <v>0.21572743732890001</v>
      </c>
      <c r="N953" s="122">
        <v>0.26792977893059999</v>
      </c>
      <c r="O953" s="122">
        <v>0.25876007038850002</v>
      </c>
      <c r="P953" s="122">
        <v>0.23707962041229999</v>
      </c>
      <c r="Q953" s="122">
        <v>0.2303171046161</v>
      </c>
      <c r="R953" s="122">
        <v>0.21158891661689999</v>
      </c>
      <c r="S953" s="122">
        <v>0.20553741830809999</v>
      </c>
      <c r="T953" s="122">
        <v>0.2153596260074</v>
      </c>
      <c r="U953" s="122">
        <v>0.21744826176109999</v>
      </c>
      <c r="V953" s="122">
        <v>0.2112910702834</v>
      </c>
      <c r="W953" s="122">
        <v>0.29732209574000001</v>
      </c>
      <c r="X953" s="122">
        <v>0.24432111650489999</v>
      </c>
      <c r="Y953" s="122">
        <v>0.20560947632679999</v>
      </c>
      <c r="Z953" s="122">
        <v>0.28440979769449998</v>
      </c>
      <c r="AA953" s="122">
        <v>0.30747811328329999</v>
      </c>
      <c r="AB953" s="122">
        <v>0.29264460276179999</v>
      </c>
      <c r="AC953" s="122">
        <v>0.2783627694968</v>
      </c>
      <c r="AD953" s="122">
        <v>0.1114228639709</v>
      </c>
      <c r="AE953" s="122">
        <v>0.28819085893570001</v>
      </c>
      <c r="AF953" s="122">
        <v>0.33378947217339999</v>
      </c>
      <c r="AG953" s="122">
        <v>0.32923835112349997</v>
      </c>
      <c r="AH953" s="122">
        <v>0.39309035113140001</v>
      </c>
      <c r="AI953" s="122">
        <v>0.39849052332879997</v>
      </c>
      <c r="AJ953" s="122">
        <v>0.37419376493509998</v>
      </c>
      <c r="AK953" s="122">
        <v>0.3238802586865</v>
      </c>
      <c r="AL953" s="122">
        <v>0</v>
      </c>
    </row>
    <row r="954" spans="1:38" hidden="1" x14ac:dyDescent="0.25">
      <c r="A954" s="122" t="s">
        <v>1975</v>
      </c>
      <c r="B954" s="122">
        <v>1</v>
      </c>
      <c r="C954" s="122" t="s">
        <v>2154</v>
      </c>
      <c r="D954" s="122" t="s">
        <v>2089</v>
      </c>
      <c r="E954" s="122">
        <v>19</v>
      </c>
      <c r="F954" s="122">
        <v>9.7224032268900001E-2</v>
      </c>
      <c r="G954" s="122">
        <v>9.0678523963399996E-2</v>
      </c>
      <c r="H954" s="122">
        <v>0.1011127953333</v>
      </c>
      <c r="I954" s="122">
        <v>0.1208155010102</v>
      </c>
      <c r="J954" s="122">
        <v>0.1143638417055</v>
      </c>
      <c r="K954" s="122">
        <v>0.1153514466983</v>
      </c>
      <c r="L954" s="122">
        <v>0.10586497026</v>
      </c>
      <c r="M954" s="122">
        <v>0.1091698620605</v>
      </c>
      <c r="N954" s="122">
        <v>0.1360454224914</v>
      </c>
      <c r="O954" s="122">
        <v>0.13210983257209999</v>
      </c>
      <c r="P954" s="122">
        <v>0.1215469106748</v>
      </c>
      <c r="Q954" s="122">
        <v>0.11795434051879999</v>
      </c>
      <c r="R954" s="122">
        <v>0.1078682220683</v>
      </c>
      <c r="S954" s="122">
        <v>0.1042282846637</v>
      </c>
      <c r="T954" s="122">
        <v>0.10844147842059999</v>
      </c>
      <c r="U954" s="122">
        <v>0.1087838857599</v>
      </c>
      <c r="V954" s="122">
        <v>0.10648662921510001</v>
      </c>
      <c r="W954" s="122">
        <v>0.1513491910103</v>
      </c>
      <c r="X954" s="122">
        <v>0.1253411574951</v>
      </c>
      <c r="Y954" s="122">
        <v>0.1060512980294</v>
      </c>
      <c r="Z954" s="122">
        <v>0.1465683135725</v>
      </c>
      <c r="AA954" s="122">
        <v>0.15818974728679999</v>
      </c>
      <c r="AB954" s="122">
        <v>0.1501516336439</v>
      </c>
      <c r="AC954" s="122">
        <v>0.1420253247056</v>
      </c>
      <c r="AD954" s="122">
        <v>5.6521062548699999E-2</v>
      </c>
      <c r="AE954" s="122">
        <v>0.14514729395939999</v>
      </c>
      <c r="AF954" s="122">
        <v>0.16681097008340001</v>
      </c>
      <c r="AG954" s="122">
        <v>0.16349676115889999</v>
      </c>
      <c r="AH954" s="122">
        <v>0.19454644611310001</v>
      </c>
      <c r="AI954" s="122">
        <v>0.19705724067300001</v>
      </c>
      <c r="AJ954" s="122">
        <v>0.18607047458199999</v>
      </c>
      <c r="AK954" s="122">
        <v>0.16058701045150001</v>
      </c>
      <c r="AL954" s="122">
        <v>0</v>
      </c>
    </row>
    <row r="955" spans="1:38" hidden="1" x14ac:dyDescent="0.25">
      <c r="A955" s="122" t="s">
        <v>1975</v>
      </c>
      <c r="B955" s="122">
        <v>1</v>
      </c>
      <c r="C955" s="122" t="s">
        <v>2154</v>
      </c>
      <c r="D955" s="122" t="s">
        <v>2136</v>
      </c>
      <c r="E955" s="122">
        <v>19</v>
      </c>
      <c r="F955" s="122">
        <v>2.0022985173000002E-3</v>
      </c>
      <c r="G955" s="122">
        <v>1.8830670039000001E-3</v>
      </c>
      <c r="H955" s="122">
        <v>2.1109800762E-3</v>
      </c>
      <c r="I955" s="122">
        <v>2.4900676149000002E-3</v>
      </c>
      <c r="J955" s="122">
        <v>2.2874957454999999E-3</v>
      </c>
      <c r="K955" s="122">
        <v>2.2695943990999998E-3</v>
      </c>
      <c r="L955" s="122">
        <v>2.0510037886999999E-3</v>
      </c>
      <c r="M955" s="122">
        <v>2.0853376879999999E-3</v>
      </c>
      <c r="N955" s="122">
        <v>2.5903441958999998E-3</v>
      </c>
      <c r="O955" s="122">
        <v>2.5054346312000002E-3</v>
      </c>
      <c r="P955" s="122">
        <v>2.2946951574999998E-3</v>
      </c>
      <c r="Q955" s="122">
        <v>2.2033016134999999E-3</v>
      </c>
      <c r="R955" s="122">
        <v>1.994918874E-3</v>
      </c>
      <c r="S955" s="122">
        <v>1.9105794527E-3</v>
      </c>
      <c r="T955" s="122">
        <v>1.9642689886E-3</v>
      </c>
      <c r="U955" s="122">
        <v>1.9448671509E-3</v>
      </c>
      <c r="V955" s="122">
        <v>1.8643449457000001E-3</v>
      </c>
      <c r="W955" s="122">
        <v>2.6079522467E-3</v>
      </c>
      <c r="X955" s="122">
        <v>2.1352129853999999E-3</v>
      </c>
      <c r="Y955" s="122">
        <v>1.7930022044000001E-3</v>
      </c>
      <c r="Z955" s="122">
        <v>2.4648963927E-3</v>
      </c>
      <c r="AA955" s="122">
        <v>2.6454700012000002E-3</v>
      </c>
      <c r="AB955" s="122">
        <v>2.4962099986000001E-3</v>
      </c>
      <c r="AC955" s="122">
        <v>2.3536079366E-3</v>
      </c>
      <c r="AD955" s="122">
        <v>9.3085290680000002E-4</v>
      </c>
      <c r="AE955" s="122">
        <v>2.3718209811999999E-3</v>
      </c>
      <c r="AF955" s="122">
        <v>2.7007233949000002E-3</v>
      </c>
      <c r="AG955" s="122">
        <v>2.6266915646999999E-3</v>
      </c>
      <c r="AH955" s="122">
        <v>3.1028076729E-3</v>
      </c>
      <c r="AI955" s="122">
        <v>3.1177000007000001E-3</v>
      </c>
      <c r="AJ955" s="122">
        <v>2.9229361159000002E-3</v>
      </c>
      <c r="AK955" s="122">
        <v>2.5100312318999999E-3</v>
      </c>
      <c r="AL955" s="122">
        <v>0</v>
      </c>
    </row>
    <row r="956" spans="1:38" hidden="1" x14ac:dyDescent="0.25">
      <c r="A956" s="122" t="s">
        <v>1975</v>
      </c>
      <c r="B956" s="122">
        <v>1</v>
      </c>
      <c r="C956" s="122" t="s">
        <v>2154</v>
      </c>
      <c r="D956" s="122" t="s">
        <v>2090</v>
      </c>
      <c r="E956" s="122">
        <v>19</v>
      </c>
      <c r="F956" s="122">
        <v>1.6622862093400002E-2</v>
      </c>
      <c r="G956" s="122">
        <v>1.54936265386E-2</v>
      </c>
      <c r="H956" s="122">
        <v>1.71845548885E-2</v>
      </c>
      <c r="I956" s="122">
        <v>2.03055513387E-2</v>
      </c>
      <c r="J956" s="122">
        <v>1.8975555142799999E-2</v>
      </c>
      <c r="K956" s="122">
        <v>1.8838845516299999E-2</v>
      </c>
      <c r="L956" s="122">
        <v>1.69889768079E-2</v>
      </c>
      <c r="M956" s="122">
        <v>1.7211824033399999E-2</v>
      </c>
      <c r="N956" s="122">
        <v>2.1024496728999999E-2</v>
      </c>
      <c r="O956" s="122">
        <v>1.9872387011600001E-2</v>
      </c>
      <c r="P956" s="122">
        <v>1.7928048291799999E-2</v>
      </c>
      <c r="Q956" s="122">
        <v>1.7262174034600002E-2</v>
      </c>
      <c r="R956" s="122">
        <v>1.5715894110699999E-2</v>
      </c>
      <c r="S956" s="122">
        <v>1.5123363772099999E-2</v>
      </c>
      <c r="T956" s="122">
        <v>1.5749086151299999E-2</v>
      </c>
      <c r="U956" s="122">
        <v>1.5755020473500001E-2</v>
      </c>
      <c r="V956" s="122">
        <v>1.52328186878E-2</v>
      </c>
      <c r="W956" s="122">
        <v>2.1296962828400001E-2</v>
      </c>
      <c r="X956" s="122">
        <v>1.75680039586E-2</v>
      </c>
      <c r="Y956" s="122">
        <v>1.4844961236099999E-2</v>
      </c>
      <c r="Z956" s="122">
        <v>2.05843764262E-2</v>
      </c>
      <c r="AA956" s="122">
        <v>2.2260383566800001E-2</v>
      </c>
      <c r="AB956" s="122">
        <v>2.1153099092299999E-2</v>
      </c>
      <c r="AC956" s="122">
        <v>2.0057797271800001E-2</v>
      </c>
      <c r="AD956" s="122">
        <v>7.9430659990999998E-3</v>
      </c>
      <c r="AE956" s="122">
        <v>2.02825586187E-2</v>
      </c>
      <c r="AF956" s="122">
        <v>2.3122184030099999E-2</v>
      </c>
      <c r="AG956" s="122">
        <v>2.2377550060100001E-2</v>
      </c>
      <c r="AH956" s="122">
        <v>2.63189655365E-2</v>
      </c>
      <c r="AI956" s="122">
        <v>2.62473335349E-2</v>
      </c>
      <c r="AJ956" s="122">
        <v>2.51876567548E-2</v>
      </c>
      <c r="AK956" s="122">
        <v>2.14355546026E-2</v>
      </c>
      <c r="AL956" s="122">
        <v>0</v>
      </c>
    </row>
    <row r="957" spans="1:38" hidden="1" x14ac:dyDescent="0.25">
      <c r="A957" s="122" t="s">
        <v>1975</v>
      </c>
      <c r="B957" s="122">
        <v>1</v>
      </c>
      <c r="C957" s="122" t="s">
        <v>2154</v>
      </c>
      <c r="D957" s="122" t="s">
        <v>2091</v>
      </c>
      <c r="E957" s="122">
        <v>19</v>
      </c>
      <c r="F957" s="122">
        <v>4.1516706190899998E-2</v>
      </c>
      <c r="G957" s="122">
        <v>3.8130651857500003E-2</v>
      </c>
      <c r="H957" s="122">
        <v>4.1802540349800001E-2</v>
      </c>
      <c r="I957" s="122">
        <v>4.91169970554E-2</v>
      </c>
      <c r="J957" s="122">
        <v>4.5551872045199997E-2</v>
      </c>
      <c r="K957" s="122">
        <v>4.5133322013099997E-2</v>
      </c>
      <c r="L957" s="122">
        <v>4.0646355119300003E-2</v>
      </c>
      <c r="M957" s="122">
        <v>4.1069485562999997E-2</v>
      </c>
      <c r="N957" s="122">
        <v>5.0221992711499998E-2</v>
      </c>
      <c r="O957" s="122">
        <v>4.7905768822800003E-2</v>
      </c>
      <c r="P957" s="122">
        <v>4.3272873869999999E-2</v>
      </c>
      <c r="Q957" s="122">
        <v>4.1284493700299997E-2</v>
      </c>
      <c r="R957" s="122">
        <v>3.7200409192200003E-2</v>
      </c>
      <c r="S957" s="122">
        <v>3.5561506492400002E-2</v>
      </c>
      <c r="T957" s="122">
        <v>3.6524956303599997E-2</v>
      </c>
      <c r="U957" s="122">
        <v>3.6129021212199998E-2</v>
      </c>
      <c r="V957" s="122">
        <v>3.4689623489299999E-2</v>
      </c>
      <c r="W957" s="122">
        <v>4.8548544647099998E-2</v>
      </c>
      <c r="X957" s="122">
        <v>3.9781922901299997E-2</v>
      </c>
      <c r="Y957" s="122">
        <v>3.3431550640600001E-2</v>
      </c>
      <c r="Z957" s="122">
        <v>4.6040339107700001E-2</v>
      </c>
      <c r="AA957" s="122">
        <v>4.9484924223599999E-2</v>
      </c>
      <c r="AB957" s="122">
        <v>4.6649105986700003E-2</v>
      </c>
      <c r="AC957" s="122">
        <v>4.4049227654200003E-2</v>
      </c>
      <c r="AD957" s="122">
        <v>1.7457381219699999E-2</v>
      </c>
      <c r="AE957" s="122">
        <v>4.4506792254700001E-2</v>
      </c>
      <c r="AF957" s="122">
        <v>5.0701531771200001E-2</v>
      </c>
      <c r="AG957" s="122">
        <v>4.9341345623799999E-2</v>
      </c>
      <c r="AH957" s="122">
        <v>5.8254509897100001E-2</v>
      </c>
      <c r="AI957" s="122">
        <v>5.8582997529299997E-2</v>
      </c>
      <c r="AJ957" s="122">
        <v>5.5316820574200003E-2</v>
      </c>
      <c r="AK957" s="122">
        <v>4.74803349269E-2</v>
      </c>
      <c r="AL957" s="122">
        <v>0</v>
      </c>
    </row>
    <row r="958" spans="1:38" hidden="1" x14ac:dyDescent="0.25">
      <c r="A958" s="122" t="s">
        <v>1975</v>
      </c>
      <c r="B958" s="122">
        <v>1</v>
      </c>
      <c r="C958" s="122" t="s">
        <v>2154</v>
      </c>
      <c r="D958" s="122" t="s">
        <v>2092</v>
      </c>
      <c r="E958" s="122">
        <v>19</v>
      </c>
      <c r="F958" s="122">
        <v>1.51134761013E-2</v>
      </c>
      <c r="G958" s="122">
        <v>1.4192834344700001E-2</v>
      </c>
      <c r="H958" s="122">
        <v>1.5895238276899998E-2</v>
      </c>
      <c r="I958" s="122">
        <v>1.91962961182E-2</v>
      </c>
      <c r="J958" s="122">
        <v>1.8298112407700001E-2</v>
      </c>
      <c r="K958" s="122">
        <v>1.8531405903300002E-2</v>
      </c>
      <c r="L958" s="122">
        <v>1.69794926583E-2</v>
      </c>
      <c r="M958" s="122">
        <v>1.7451611090299999E-2</v>
      </c>
      <c r="N958" s="122">
        <v>2.1666304312499999E-2</v>
      </c>
      <c r="O958" s="122">
        <v>2.09457881754E-2</v>
      </c>
      <c r="P958" s="122">
        <v>1.9197263324099999E-2</v>
      </c>
      <c r="Q958" s="122">
        <v>1.8585954512799999E-2</v>
      </c>
      <c r="R958" s="122">
        <v>1.6993323255700001E-2</v>
      </c>
      <c r="S958" s="122">
        <v>1.6479899116799999E-2</v>
      </c>
      <c r="T958" s="122">
        <v>1.7211167674100001E-2</v>
      </c>
      <c r="U958" s="122">
        <v>1.74065610008E-2</v>
      </c>
      <c r="V958" s="122">
        <v>1.7081346161500002E-2</v>
      </c>
      <c r="W958" s="122">
        <v>2.4363285186600001E-2</v>
      </c>
      <c r="X958" s="122">
        <v>2.0233205826500001E-2</v>
      </c>
      <c r="Y958" s="122">
        <v>1.71346962271E-2</v>
      </c>
      <c r="Z958" s="122">
        <v>2.37054507124E-2</v>
      </c>
      <c r="AA958" s="122">
        <v>2.5563550165999999E-2</v>
      </c>
      <c r="AB958" s="122">
        <v>2.4196148629900001E-2</v>
      </c>
      <c r="AC958" s="122">
        <v>2.2951254498699999E-2</v>
      </c>
      <c r="AD958" s="122">
        <v>9.1604133233000005E-3</v>
      </c>
      <c r="AE958" s="122">
        <v>2.3553654433000001E-2</v>
      </c>
      <c r="AF958" s="122">
        <v>2.7251031612300001E-2</v>
      </c>
      <c r="AG958" s="122">
        <v>2.6991638742300001E-2</v>
      </c>
      <c r="AH958" s="122">
        <v>3.2403000785199997E-2</v>
      </c>
      <c r="AI958" s="122">
        <v>3.3171486974799998E-2</v>
      </c>
      <c r="AJ958" s="122">
        <v>3.20550274067E-2</v>
      </c>
      <c r="AK958" s="122">
        <v>2.8266278632699999E-2</v>
      </c>
      <c r="AL958" s="122">
        <v>0</v>
      </c>
    </row>
    <row r="959" spans="1:38" hidden="1" x14ac:dyDescent="0.25">
      <c r="A959" s="122" t="s">
        <v>1975</v>
      </c>
      <c r="B959" s="122">
        <v>1</v>
      </c>
      <c r="C959" s="122" t="s">
        <v>2154</v>
      </c>
      <c r="D959" s="122" t="s">
        <v>2093</v>
      </c>
      <c r="E959" s="122">
        <v>19</v>
      </c>
      <c r="F959" s="122">
        <v>0.17098197684579999</v>
      </c>
      <c r="G959" s="122">
        <v>0.15768161594739999</v>
      </c>
      <c r="H959" s="122">
        <v>0.17344820645379999</v>
      </c>
      <c r="I959" s="122">
        <v>0.2044613260083</v>
      </c>
      <c r="J959" s="122">
        <v>0.19035036711379999</v>
      </c>
      <c r="K959" s="122">
        <v>0.1890164460622</v>
      </c>
      <c r="L959" s="122">
        <v>0.17079932906779999</v>
      </c>
      <c r="M959" s="122">
        <v>0.17310288724440001</v>
      </c>
      <c r="N959" s="122">
        <v>0.2123127063785</v>
      </c>
      <c r="O959" s="122">
        <v>0.20292756219489999</v>
      </c>
      <c r="P959" s="122">
        <v>0.18369736186720001</v>
      </c>
      <c r="Q959" s="122">
        <v>0.17584572185069999</v>
      </c>
      <c r="R959" s="122">
        <v>0.1587998123395</v>
      </c>
      <c r="S959" s="122">
        <v>0.1517711219099</v>
      </c>
      <c r="T959" s="122">
        <v>0.1556864367793</v>
      </c>
      <c r="U959" s="122">
        <v>0.15368207871350001</v>
      </c>
      <c r="V959" s="122">
        <v>0.14705544421860001</v>
      </c>
      <c r="W959" s="122">
        <v>0.20550925287550001</v>
      </c>
      <c r="X959" s="122">
        <v>0.16809625341029999</v>
      </c>
      <c r="Y959" s="122">
        <v>0.14105983169200001</v>
      </c>
      <c r="Z959" s="122">
        <v>0.19377847264219999</v>
      </c>
      <c r="AA959" s="122">
        <v>0.2076324117609</v>
      </c>
      <c r="AB959" s="122">
        <v>0.1953241000357</v>
      </c>
      <c r="AC959" s="122">
        <v>0.1836008387053</v>
      </c>
      <c r="AD959" s="122">
        <v>7.2313011520600004E-2</v>
      </c>
      <c r="AE959" s="122">
        <v>0.183292670321</v>
      </c>
      <c r="AF959" s="122">
        <v>0.20748059856350001</v>
      </c>
      <c r="AG959" s="122">
        <v>0.20058221132849999</v>
      </c>
      <c r="AH959" s="122">
        <v>0.23533137187520001</v>
      </c>
      <c r="AI959" s="122">
        <v>0.23486288298079999</v>
      </c>
      <c r="AJ959" s="122">
        <v>0.2217975913029</v>
      </c>
      <c r="AK959" s="122">
        <v>0.18842176849879999</v>
      </c>
      <c r="AL959" s="122">
        <v>0</v>
      </c>
    </row>
    <row r="960" spans="1:38" hidden="1" x14ac:dyDescent="0.25">
      <c r="A960" s="122" t="s">
        <v>1975</v>
      </c>
      <c r="B960" s="122">
        <v>1</v>
      </c>
      <c r="C960" s="122" t="s">
        <v>2154</v>
      </c>
      <c r="D960" s="122" t="s">
        <v>2094</v>
      </c>
      <c r="E960" s="122">
        <v>19</v>
      </c>
      <c r="F960" s="122">
        <v>8.2970144973700005E-2</v>
      </c>
      <c r="G960" s="122">
        <v>7.6549735622599993E-2</v>
      </c>
      <c r="H960" s="122">
        <v>8.4164914763400003E-2</v>
      </c>
      <c r="I960" s="122">
        <v>9.93606490737E-2</v>
      </c>
      <c r="J960" s="122">
        <v>9.2574348974899995E-2</v>
      </c>
      <c r="K960" s="122">
        <v>9.2103742098900002E-2</v>
      </c>
      <c r="L960" s="122">
        <v>8.3353438103299995E-2</v>
      </c>
      <c r="M960" s="122">
        <v>8.4596916308200001E-2</v>
      </c>
      <c r="N960" s="122">
        <v>0.1037853917214</v>
      </c>
      <c r="O960" s="122">
        <v>9.9254700025900006E-2</v>
      </c>
      <c r="P960" s="122">
        <v>8.9998811584399999E-2</v>
      </c>
      <c r="Q960" s="122">
        <v>8.6282990438599994E-2</v>
      </c>
      <c r="R960" s="122">
        <v>7.80457493758E-2</v>
      </c>
      <c r="S960" s="122">
        <v>7.4902058929399995E-2</v>
      </c>
      <c r="T960" s="122">
        <v>7.7078010084099993E-2</v>
      </c>
      <c r="U960" s="122">
        <v>7.6520077777299994E-2</v>
      </c>
      <c r="V960" s="122">
        <v>7.3652069537100004E-2</v>
      </c>
      <c r="W960" s="122">
        <v>0.1032672071472</v>
      </c>
      <c r="X960" s="122">
        <v>8.4724452652299997E-2</v>
      </c>
      <c r="Y960" s="122">
        <v>7.1201617887200003E-2</v>
      </c>
      <c r="Z960" s="122">
        <v>9.7949879424899994E-2</v>
      </c>
      <c r="AA960" s="122">
        <v>0.1051612648075</v>
      </c>
      <c r="AB960" s="122">
        <v>9.9139894939899997E-2</v>
      </c>
      <c r="AC960" s="122">
        <v>9.3547134633999995E-2</v>
      </c>
      <c r="AD960" s="122">
        <v>3.7017818571799997E-2</v>
      </c>
      <c r="AE960" s="122">
        <v>9.4235456187099997E-2</v>
      </c>
      <c r="AF960" s="122">
        <v>0.1074143119488</v>
      </c>
      <c r="AG960" s="122">
        <v>0.1045620907359</v>
      </c>
      <c r="AH960" s="122">
        <v>0.1238822590272</v>
      </c>
      <c r="AI960" s="122">
        <v>0.1248016335632</v>
      </c>
      <c r="AJ960" s="122">
        <v>0.11771690684369999</v>
      </c>
      <c r="AK960" s="122">
        <v>0.1012033987595</v>
      </c>
      <c r="AL960" s="122">
        <v>0</v>
      </c>
    </row>
    <row r="961" spans="1:38" hidden="1" x14ac:dyDescent="0.25">
      <c r="A961" s="122" t="s">
        <v>1975</v>
      </c>
      <c r="B961" s="122">
        <v>1</v>
      </c>
      <c r="C961" s="122" t="s">
        <v>2154</v>
      </c>
      <c r="D961" s="122" t="s">
        <v>2095</v>
      </c>
      <c r="E961" s="122">
        <v>19</v>
      </c>
      <c r="F961" s="122">
        <v>3.7043067463100002E-2</v>
      </c>
      <c r="G961" s="122">
        <v>3.4056854422200002E-2</v>
      </c>
      <c r="H961" s="122">
        <v>3.7560482829300003E-2</v>
      </c>
      <c r="I961" s="122">
        <v>4.4261949526099999E-2</v>
      </c>
      <c r="J961" s="122">
        <v>4.1233837734800001E-2</v>
      </c>
      <c r="K961" s="122">
        <v>4.0940640261700002E-2</v>
      </c>
      <c r="L961" s="122">
        <v>3.6900031375899998E-2</v>
      </c>
      <c r="M961" s="122">
        <v>3.7435362137699997E-2</v>
      </c>
      <c r="N961" s="122">
        <v>4.6030459959700003E-2</v>
      </c>
      <c r="O961" s="122">
        <v>4.3976674612900002E-2</v>
      </c>
      <c r="P961" s="122">
        <v>3.9795374485799999E-2</v>
      </c>
      <c r="Q961" s="122">
        <v>3.8048262009200001E-2</v>
      </c>
      <c r="R961" s="122">
        <v>3.44023729387E-2</v>
      </c>
      <c r="S961" s="122">
        <v>3.29143974641E-2</v>
      </c>
      <c r="T961" s="122">
        <v>3.3813539703699998E-2</v>
      </c>
      <c r="U961" s="122">
        <v>3.3458089012299998E-2</v>
      </c>
      <c r="V961" s="122">
        <v>3.2134252735799999E-2</v>
      </c>
      <c r="W961" s="122">
        <v>4.5061406249599999E-2</v>
      </c>
      <c r="X961" s="122">
        <v>3.7030332449899998E-2</v>
      </c>
      <c r="Y961" s="122">
        <v>3.1225105997199999E-2</v>
      </c>
      <c r="Z961" s="122">
        <v>4.31344946718E-2</v>
      </c>
      <c r="AA961" s="122">
        <v>4.63046320011E-2</v>
      </c>
      <c r="AB961" s="122">
        <v>4.3756017352900002E-2</v>
      </c>
      <c r="AC961" s="122">
        <v>4.1207053120000003E-2</v>
      </c>
      <c r="AD961" s="122">
        <v>1.6285666250899999E-2</v>
      </c>
      <c r="AE961" s="122">
        <v>4.1487582334800002E-2</v>
      </c>
      <c r="AF961" s="122">
        <v>4.7137726457700001E-2</v>
      </c>
      <c r="AG961" s="122">
        <v>4.56868578085E-2</v>
      </c>
      <c r="AH961" s="122">
        <v>5.3868601286899999E-2</v>
      </c>
      <c r="AI961" s="122">
        <v>5.4004021086500001E-2</v>
      </c>
      <c r="AJ961" s="122">
        <v>5.0931453590000002E-2</v>
      </c>
      <c r="AK961" s="122">
        <v>4.3636545237499998E-2</v>
      </c>
      <c r="AL961" s="122">
        <v>0</v>
      </c>
    </row>
    <row r="962" spans="1:38" hidden="1" x14ac:dyDescent="0.25">
      <c r="A962" s="122" t="s">
        <v>1975</v>
      </c>
      <c r="B962" s="122">
        <v>1</v>
      </c>
      <c r="C962" s="122" t="s">
        <v>2154</v>
      </c>
      <c r="D962" s="122" t="s">
        <v>2096</v>
      </c>
      <c r="E962" s="122">
        <v>19</v>
      </c>
      <c r="F962" s="122">
        <v>5.5146966136600001E-2</v>
      </c>
      <c r="G962" s="122">
        <v>5.0734248470799999E-2</v>
      </c>
      <c r="H962" s="122">
        <v>5.5849458543400003E-2</v>
      </c>
      <c r="I962" s="122">
        <v>6.6001395458500006E-2</v>
      </c>
      <c r="J962" s="122">
        <v>6.1504309421799998E-2</v>
      </c>
      <c r="K962" s="122">
        <v>6.1189281824599998E-2</v>
      </c>
      <c r="L962" s="122">
        <v>5.5317642886400002E-2</v>
      </c>
      <c r="M962" s="122">
        <v>5.6150329976200002E-2</v>
      </c>
      <c r="N962" s="122">
        <v>6.8950414462799994E-2</v>
      </c>
      <c r="O962" s="122">
        <v>6.5973976905899998E-2</v>
      </c>
      <c r="P962" s="122">
        <v>5.9818629969899999E-2</v>
      </c>
      <c r="Q962" s="122">
        <v>5.7282040167800002E-2</v>
      </c>
      <c r="R962" s="122">
        <v>5.1851700834000002E-2</v>
      </c>
      <c r="S962" s="122">
        <v>4.97664233351E-2</v>
      </c>
      <c r="T962" s="122">
        <v>5.1271114357399998E-2</v>
      </c>
      <c r="U962" s="122">
        <v>5.0976798575099999E-2</v>
      </c>
      <c r="V962" s="122">
        <v>4.9071834359500001E-2</v>
      </c>
      <c r="W962" s="122">
        <v>6.8903175447500006E-2</v>
      </c>
      <c r="X962" s="122">
        <v>5.6570979029600003E-2</v>
      </c>
      <c r="Y962" s="122">
        <v>4.7587426447600001E-2</v>
      </c>
      <c r="Z962" s="122">
        <v>6.5623282521100001E-2</v>
      </c>
      <c r="AA962" s="122">
        <v>7.0526778006400004E-2</v>
      </c>
      <c r="AB962" s="122">
        <v>6.6525953035000002E-2</v>
      </c>
      <c r="AC962" s="122">
        <v>6.2742367129399998E-2</v>
      </c>
      <c r="AD962" s="122">
        <v>2.4788801925699998E-2</v>
      </c>
      <c r="AE962" s="122">
        <v>6.3130056819700006E-2</v>
      </c>
      <c r="AF962" s="122">
        <v>7.1852929019400005E-2</v>
      </c>
      <c r="AG962" s="122">
        <v>6.9931109358499999E-2</v>
      </c>
      <c r="AH962" s="122">
        <v>8.2562632357099999E-2</v>
      </c>
      <c r="AI962" s="122">
        <v>8.2923062342500006E-2</v>
      </c>
      <c r="AJ962" s="122">
        <v>7.8134367837999999E-2</v>
      </c>
      <c r="AK962" s="122">
        <v>6.7053629878099999E-2</v>
      </c>
      <c r="AL962" s="122">
        <v>0</v>
      </c>
    </row>
    <row r="963" spans="1:38" hidden="1" x14ac:dyDescent="0.25">
      <c r="A963" s="122" t="s">
        <v>1975</v>
      </c>
      <c r="B963" s="122">
        <v>1</v>
      </c>
      <c r="C963" s="122" t="s">
        <v>2154</v>
      </c>
      <c r="D963" s="122" t="s">
        <v>2097</v>
      </c>
      <c r="E963" s="122">
        <v>19</v>
      </c>
      <c r="F963" s="122">
        <v>6.3021563945100001E-2</v>
      </c>
      <c r="G963" s="122">
        <v>5.7970956240800002E-2</v>
      </c>
      <c r="H963" s="122">
        <v>6.3673845960599995E-2</v>
      </c>
      <c r="I963" s="122">
        <v>7.4731079956300003E-2</v>
      </c>
      <c r="J963" s="122">
        <v>6.9468096502199997E-2</v>
      </c>
      <c r="K963" s="122">
        <v>6.8923311557699998E-2</v>
      </c>
      <c r="L963" s="122">
        <v>6.2082748843200003E-2</v>
      </c>
      <c r="M963" s="122">
        <v>6.2803057088800004E-2</v>
      </c>
      <c r="N963" s="122">
        <v>7.6821480245900006E-2</v>
      </c>
      <c r="O963" s="122">
        <v>7.3243792925499998E-2</v>
      </c>
      <c r="P963" s="122">
        <v>6.6065854951799993E-2</v>
      </c>
      <c r="Q963" s="122">
        <v>6.3051497743099996E-2</v>
      </c>
      <c r="R963" s="122">
        <v>5.7016643064799997E-2</v>
      </c>
      <c r="S963" s="122">
        <v>5.4648238981599997E-2</v>
      </c>
      <c r="T963" s="122">
        <v>5.6293446561099997E-2</v>
      </c>
      <c r="U963" s="122">
        <v>5.57772493998E-2</v>
      </c>
      <c r="V963" s="122">
        <v>5.0042119961599997E-2</v>
      </c>
      <c r="W963" s="122">
        <v>7.0827967324600005E-2</v>
      </c>
      <c r="X963" s="122">
        <v>5.8492442579900002E-2</v>
      </c>
      <c r="Y963" s="122">
        <v>4.9511768579500001E-2</v>
      </c>
      <c r="Z963" s="122">
        <v>6.8583726704499998E-2</v>
      </c>
      <c r="AA963" s="122">
        <v>7.3841513998699995E-2</v>
      </c>
      <c r="AB963" s="122">
        <v>6.9773544333300005E-2</v>
      </c>
      <c r="AC963" s="122">
        <v>6.5862239865199998E-2</v>
      </c>
      <c r="AD963" s="122">
        <v>2.6073680197100001E-2</v>
      </c>
      <c r="AE963" s="122">
        <v>6.6520539022299999E-2</v>
      </c>
      <c r="AF963" s="122">
        <v>7.5753432725900002E-2</v>
      </c>
      <c r="AG963" s="122">
        <v>7.3353952600899996E-2</v>
      </c>
      <c r="AH963" s="122">
        <v>8.6264722273500002E-2</v>
      </c>
      <c r="AI963" s="122">
        <v>8.6370630500199996E-2</v>
      </c>
      <c r="AJ963" s="122">
        <v>8.0688764435999996E-2</v>
      </c>
      <c r="AK963" s="122">
        <v>6.8758493065099999E-2</v>
      </c>
      <c r="AL963" s="122">
        <v>0</v>
      </c>
    </row>
    <row r="964" spans="1:38" hidden="1" x14ac:dyDescent="0.25">
      <c r="A964" s="122" t="s">
        <v>1975</v>
      </c>
      <c r="B964" s="122">
        <v>1</v>
      </c>
      <c r="C964" s="122" t="s">
        <v>2154</v>
      </c>
      <c r="D964" s="122" t="s">
        <v>2098</v>
      </c>
      <c r="E964" s="122">
        <v>19</v>
      </c>
      <c r="F964" s="122">
        <v>8.9909570472699998E-2</v>
      </c>
      <c r="G964" s="122">
        <v>8.2029996387799994E-2</v>
      </c>
      <c r="H964" s="122">
        <v>8.9417847648200002E-2</v>
      </c>
      <c r="I964" s="122">
        <v>0.1049277009879</v>
      </c>
      <c r="J964" s="122">
        <v>9.7395431973599997E-2</v>
      </c>
      <c r="K964" s="122">
        <v>9.6668209825000004E-2</v>
      </c>
      <c r="L964" s="122">
        <v>8.7216860044099995E-2</v>
      </c>
      <c r="M964" s="122">
        <v>8.8443609254800007E-2</v>
      </c>
      <c r="N964" s="122">
        <v>0.1085077820598</v>
      </c>
      <c r="O964" s="122">
        <v>0.1037269476377</v>
      </c>
      <c r="P964" s="122">
        <v>9.3976426987200004E-2</v>
      </c>
      <c r="Q964" s="122">
        <v>9.0082998232900002E-2</v>
      </c>
      <c r="R964" s="122">
        <v>8.1357754381799999E-2</v>
      </c>
      <c r="S964" s="122">
        <v>7.7632958728200002E-2</v>
      </c>
      <c r="T964" s="122">
        <v>7.9294930934599994E-2</v>
      </c>
      <c r="U964" s="122">
        <v>7.8039531137199997E-2</v>
      </c>
      <c r="V964" s="122">
        <v>7.4552444238999996E-2</v>
      </c>
      <c r="W964" s="122">
        <v>0.1041082888646</v>
      </c>
      <c r="X964" s="122">
        <v>8.5306807442999996E-2</v>
      </c>
      <c r="Y964" s="122">
        <v>7.1844130828399994E-2</v>
      </c>
      <c r="Z964" s="122">
        <v>9.9095070645099995E-2</v>
      </c>
      <c r="AA964" s="122">
        <v>0.1067259243688</v>
      </c>
      <c r="AB964" s="122">
        <v>0.1010393087542</v>
      </c>
      <c r="AC964" s="122">
        <v>9.56056036975E-2</v>
      </c>
      <c r="AD964" s="122">
        <v>3.7965401284500003E-2</v>
      </c>
      <c r="AE964" s="122">
        <v>9.6887185225999997E-2</v>
      </c>
      <c r="AF964" s="122">
        <v>0.11047888709379999</v>
      </c>
      <c r="AG964" s="122">
        <v>0.1077245359086</v>
      </c>
      <c r="AH964" s="122">
        <v>0.12734507250659999</v>
      </c>
      <c r="AI964" s="122">
        <v>0.12784005099189999</v>
      </c>
      <c r="AJ964" s="122">
        <v>0.1218210117678</v>
      </c>
      <c r="AK964" s="122">
        <v>0.103861190848</v>
      </c>
      <c r="AL964" s="122">
        <v>0</v>
      </c>
    </row>
    <row r="965" spans="1:38" hidden="1" x14ac:dyDescent="0.25">
      <c r="A965" s="122" t="s">
        <v>1975</v>
      </c>
      <c r="B965" s="122">
        <v>1</v>
      </c>
      <c r="C965" s="122" t="s">
        <v>2154</v>
      </c>
      <c r="D965" s="122" t="s">
        <v>2099</v>
      </c>
      <c r="E965" s="122">
        <v>19</v>
      </c>
      <c r="F965" s="122">
        <v>7.1653847934099998E-2</v>
      </c>
      <c r="G965" s="122">
        <v>6.6344531691199998E-2</v>
      </c>
      <c r="H965" s="122">
        <v>7.3023423379699998E-2</v>
      </c>
      <c r="I965" s="122">
        <v>8.6079191959900006E-2</v>
      </c>
      <c r="J965" s="122">
        <v>8.0263126352000003E-2</v>
      </c>
      <c r="K965" s="122">
        <v>7.9803859493000007E-2</v>
      </c>
      <c r="L965" s="122">
        <v>7.2147082750399993E-2</v>
      </c>
      <c r="M965" s="122">
        <v>7.3261878130799998E-2</v>
      </c>
      <c r="N965" s="122">
        <v>9.00413635445E-2</v>
      </c>
      <c r="O965" s="122">
        <v>8.6275829467099996E-2</v>
      </c>
      <c r="P965" s="122">
        <v>7.8463109379699997E-2</v>
      </c>
      <c r="Q965" s="122">
        <v>7.5679271408000001E-2</v>
      </c>
      <c r="R965" s="122">
        <v>6.89736050243E-2</v>
      </c>
      <c r="S965" s="122">
        <v>6.6436326364299997E-2</v>
      </c>
      <c r="T965" s="122">
        <v>6.8593972678999998E-2</v>
      </c>
      <c r="U965" s="122">
        <v>6.8156624969599996E-2</v>
      </c>
      <c r="V965" s="122">
        <v>6.5449058776800004E-2</v>
      </c>
      <c r="W965" s="122">
        <v>9.1512280791299999E-2</v>
      </c>
      <c r="X965" s="122">
        <v>7.4968107670899994E-2</v>
      </c>
      <c r="Y965" s="122">
        <v>6.3166491347299999E-2</v>
      </c>
      <c r="Z965" s="122">
        <v>8.7359354449199997E-2</v>
      </c>
      <c r="AA965" s="122">
        <v>9.4237159897299999E-2</v>
      </c>
      <c r="AB965" s="122">
        <v>8.9275708961600003E-2</v>
      </c>
      <c r="AC965" s="122">
        <v>8.4358705515400007E-2</v>
      </c>
      <c r="AD965" s="122">
        <v>3.3448746558899997E-2</v>
      </c>
      <c r="AE965" s="122">
        <v>8.5356820489300003E-2</v>
      </c>
      <c r="AF965" s="122">
        <v>9.7205361648700001E-2</v>
      </c>
      <c r="AG965" s="122">
        <v>9.4613223927599993E-2</v>
      </c>
      <c r="AH965" s="122">
        <v>0.1117440749669</v>
      </c>
      <c r="AI965" s="122">
        <v>0.1122666806839</v>
      </c>
      <c r="AJ965" s="122">
        <v>0.107083230246</v>
      </c>
      <c r="AK965" s="122">
        <v>9.1674020526199995E-2</v>
      </c>
      <c r="AL965" s="122">
        <v>0</v>
      </c>
    </row>
    <row r="966" spans="1:38" hidden="1" x14ac:dyDescent="0.25">
      <c r="A966" s="122" t="s">
        <v>1975</v>
      </c>
      <c r="B966" s="122">
        <v>1</v>
      </c>
      <c r="C966" s="122" t="s">
        <v>2154</v>
      </c>
      <c r="D966" s="122" t="s">
        <v>2100</v>
      </c>
      <c r="E966" s="122">
        <v>19</v>
      </c>
      <c r="F966" s="122">
        <v>1.8387840651399999E-2</v>
      </c>
      <c r="G966" s="122">
        <v>1.6861054381199999E-2</v>
      </c>
      <c r="H966" s="122">
        <v>1.8369558002400001E-2</v>
      </c>
      <c r="I966" s="122">
        <v>2.15081938334E-2</v>
      </c>
      <c r="J966" s="122">
        <v>1.9856409662400001E-2</v>
      </c>
      <c r="K966" s="122">
        <v>1.9572752919399999E-2</v>
      </c>
      <c r="L966" s="122">
        <v>1.7628380668500001E-2</v>
      </c>
      <c r="M966" s="122">
        <v>1.7824559514099999E-2</v>
      </c>
      <c r="N966" s="122">
        <v>2.1783897814599999E-2</v>
      </c>
      <c r="O966" s="122">
        <v>2.0800213868799999E-2</v>
      </c>
      <c r="P966" s="122">
        <v>1.88669551017E-2</v>
      </c>
      <c r="Q966" s="122">
        <v>1.8103409817399999E-2</v>
      </c>
      <c r="R966" s="122">
        <v>1.6430265035700001E-2</v>
      </c>
      <c r="S966" s="122">
        <v>1.5792517445400001E-2</v>
      </c>
      <c r="T966" s="122">
        <v>1.6245201860299999E-2</v>
      </c>
      <c r="U966" s="122">
        <v>1.6072600046200002E-2</v>
      </c>
      <c r="V966" s="122">
        <v>1.53943429901E-2</v>
      </c>
      <c r="W966" s="122">
        <v>2.14809292203E-2</v>
      </c>
      <c r="X966" s="122">
        <v>1.7545533168500001E-2</v>
      </c>
      <c r="Y966" s="122">
        <v>1.46561690466E-2</v>
      </c>
      <c r="Z966" s="122">
        <v>2.0035768184400001E-2</v>
      </c>
      <c r="AA966" s="122">
        <v>2.1436019938300001E-2</v>
      </c>
      <c r="AB966" s="122">
        <v>2.01356967614E-2</v>
      </c>
      <c r="AC966" s="122">
        <v>1.8914842443499998E-2</v>
      </c>
      <c r="AD966" s="122">
        <v>7.4709835411000004E-3</v>
      </c>
      <c r="AE966" s="122">
        <v>1.89441511167E-2</v>
      </c>
      <c r="AF966" s="122">
        <v>2.1560024528300002E-2</v>
      </c>
      <c r="AG966" s="122">
        <v>2.0964673546700001E-2</v>
      </c>
      <c r="AH966" s="122">
        <v>2.4784345079799999E-2</v>
      </c>
      <c r="AI966" s="122">
        <v>2.49523168737E-2</v>
      </c>
      <c r="AJ966" s="122">
        <v>2.36327440483E-2</v>
      </c>
      <c r="AK966" s="122">
        <v>2.0404990657100001E-2</v>
      </c>
      <c r="AL966" s="122">
        <v>0</v>
      </c>
    </row>
    <row r="967" spans="1:38" hidden="1" x14ac:dyDescent="0.25">
      <c r="A967" s="122" t="s">
        <v>1975</v>
      </c>
      <c r="B967" s="122">
        <v>1</v>
      </c>
      <c r="C967" s="122" t="s">
        <v>2154</v>
      </c>
      <c r="D967" s="122" t="s">
        <v>2101</v>
      </c>
      <c r="E967" s="122">
        <v>19</v>
      </c>
      <c r="F967" s="122">
        <v>0.1390049597568</v>
      </c>
      <c r="G967" s="122">
        <v>0.12812534604709999</v>
      </c>
      <c r="H967" s="122">
        <v>0.1405935483065</v>
      </c>
      <c r="I967" s="122">
        <v>0.16516967782770001</v>
      </c>
      <c r="J967" s="122">
        <v>0.1533615719352</v>
      </c>
      <c r="K967" s="122">
        <v>0.1523065003853</v>
      </c>
      <c r="L967" s="122">
        <v>0.1377268576922</v>
      </c>
      <c r="M967" s="122">
        <v>0.13934143784149999</v>
      </c>
      <c r="N967" s="122">
        <v>0.1703772234349</v>
      </c>
      <c r="O967" s="122">
        <v>0.16250460171110001</v>
      </c>
      <c r="P967" s="122">
        <v>0.147033548071</v>
      </c>
      <c r="Q967" s="122">
        <v>0.14068170284590001</v>
      </c>
      <c r="R967" s="122">
        <v>0.12697982176979999</v>
      </c>
      <c r="S967" s="122">
        <v>0.12137274419169999</v>
      </c>
      <c r="T967" s="122">
        <v>0.1243450666699</v>
      </c>
      <c r="U967" s="122">
        <v>0.1224973441584</v>
      </c>
      <c r="V967" s="122">
        <v>0.1167245810088</v>
      </c>
      <c r="W967" s="122">
        <v>0.16189178450960001</v>
      </c>
      <c r="X967" s="122">
        <v>0.13117045497070001</v>
      </c>
      <c r="Y967" s="122">
        <v>0.1091459709579</v>
      </c>
      <c r="Z967" s="122">
        <v>0.14906420716839999</v>
      </c>
      <c r="AA967" s="122">
        <v>0.15947130363879999</v>
      </c>
      <c r="AB967" s="122">
        <v>0.15007141494580001</v>
      </c>
      <c r="AC967" s="122">
        <v>0.1411598402824</v>
      </c>
      <c r="AD967" s="122">
        <v>5.5740014642700002E-2</v>
      </c>
      <c r="AE967" s="122">
        <v>0.14160005298209999</v>
      </c>
      <c r="AF967" s="122">
        <v>0.16107729112640001</v>
      </c>
      <c r="AG967" s="122">
        <v>0.15658652056290001</v>
      </c>
      <c r="AH967" s="122">
        <v>0.18470568942890001</v>
      </c>
      <c r="AI967" s="122">
        <v>0.18513101700840001</v>
      </c>
      <c r="AJ967" s="122">
        <v>0.17465317444030001</v>
      </c>
      <c r="AK967" s="122">
        <v>0.1494531994252</v>
      </c>
      <c r="AL967" s="122">
        <v>0</v>
      </c>
    </row>
    <row r="968" spans="1:38" hidden="1" x14ac:dyDescent="0.25">
      <c r="A968" s="122" t="s">
        <v>1975</v>
      </c>
      <c r="B968" s="122">
        <v>1</v>
      </c>
      <c r="C968" s="122" t="s">
        <v>2154</v>
      </c>
      <c r="D968" s="122" t="s">
        <v>2102</v>
      </c>
      <c r="E968" s="122">
        <v>19</v>
      </c>
      <c r="F968" s="122">
        <v>6.5534420593199999E-2</v>
      </c>
      <c r="G968" s="122">
        <v>6.0527617106799998E-2</v>
      </c>
      <c r="H968" s="122">
        <v>6.6678350570199996E-2</v>
      </c>
      <c r="I968" s="122">
        <v>7.8878035878599997E-2</v>
      </c>
      <c r="J968" s="122">
        <v>7.3668541863499998E-2</v>
      </c>
      <c r="K968" s="122">
        <v>7.3352648776000007E-2</v>
      </c>
      <c r="L968" s="122">
        <v>6.6513624950699998E-2</v>
      </c>
      <c r="M968" s="122">
        <v>6.7665833483799995E-2</v>
      </c>
      <c r="N968" s="122">
        <v>8.3275853148600004E-2</v>
      </c>
      <c r="O968" s="122">
        <v>8.0019582356299995E-2</v>
      </c>
      <c r="P968" s="122">
        <v>7.2888408366700005E-2</v>
      </c>
      <c r="Q968" s="122">
        <v>7.0161125700999999E-2</v>
      </c>
      <c r="R968" s="122">
        <v>6.3630383844399993E-2</v>
      </c>
      <c r="S968" s="122">
        <v>6.1085212295400003E-2</v>
      </c>
      <c r="T968" s="122">
        <v>6.2915185867600004E-2</v>
      </c>
      <c r="U968" s="122">
        <v>6.2394648302799997E-2</v>
      </c>
      <c r="V968" s="122">
        <v>6.0054696040299997E-2</v>
      </c>
      <c r="W968" s="122">
        <v>8.4289515823600003E-2</v>
      </c>
      <c r="X968" s="122">
        <v>6.9192864050200004E-2</v>
      </c>
      <c r="Y968" s="122">
        <v>5.8215091823199998E-2</v>
      </c>
      <c r="Z968" s="122">
        <v>8.0148052814199996E-2</v>
      </c>
      <c r="AA968" s="122">
        <v>8.6272173331600005E-2</v>
      </c>
      <c r="AB968" s="122">
        <v>8.1530154743999994E-2</v>
      </c>
      <c r="AC968" s="122">
        <v>7.7090928562499994E-2</v>
      </c>
      <c r="AD968" s="122">
        <v>3.06011495271E-2</v>
      </c>
      <c r="AE968" s="122">
        <v>7.8165615035399996E-2</v>
      </c>
      <c r="AF968" s="122">
        <v>8.9411247757900006E-2</v>
      </c>
      <c r="AG968" s="122">
        <v>8.7410677042000007E-2</v>
      </c>
      <c r="AH968" s="122">
        <v>0.1037289061365</v>
      </c>
      <c r="AI968" s="122">
        <v>0.10457387937070001</v>
      </c>
      <c r="AJ968" s="122">
        <v>9.9007523920599999E-2</v>
      </c>
      <c r="AK968" s="122">
        <v>8.48675490831E-2</v>
      </c>
      <c r="AL968" s="122">
        <v>0</v>
      </c>
    </row>
    <row r="969" spans="1:38" hidden="1" x14ac:dyDescent="0.25">
      <c r="A969" s="122" t="s">
        <v>1975</v>
      </c>
      <c r="B969" s="122">
        <v>1</v>
      </c>
      <c r="C969" s="122" t="s">
        <v>2154</v>
      </c>
      <c r="D969" s="122" t="s">
        <v>2103</v>
      </c>
      <c r="E969" s="122">
        <v>19</v>
      </c>
      <c r="F969" s="122">
        <v>7.6566999583800005E-2</v>
      </c>
      <c r="G969" s="122">
        <v>7.0476500725599994E-2</v>
      </c>
      <c r="H969" s="122">
        <v>7.7380072977999995E-2</v>
      </c>
      <c r="I969" s="122">
        <v>9.1260783311699997E-2</v>
      </c>
      <c r="J969" s="122">
        <v>8.5079767208099996E-2</v>
      </c>
      <c r="K969" s="122">
        <v>8.4655241475999995E-2</v>
      </c>
      <c r="L969" s="122">
        <v>7.6657233363700006E-2</v>
      </c>
      <c r="M969" s="122">
        <v>7.7862508178100004E-2</v>
      </c>
      <c r="N969" s="122">
        <v>9.5530923025400005E-2</v>
      </c>
      <c r="O969" s="122">
        <v>9.1323790130200005E-2</v>
      </c>
      <c r="P969" s="122">
        <v>8.2839804128100006E-2</v>
      </c>
      <c r="Q969" s="122">
        <v>7.9431081055499994E-2</v>
      </c>
      <c r="R969" s="122">
        <v>7.1945799855899994E-2</v>
      </c>
      <c r="S969" s="122">
        <v>6.9012590368800003E-2</v>
      </c>
      <c r="T969" s="122">
        <v>7.1077160471500006E-2</v>
      </c>
      <c r="U969" s="122">
        <v>7.0568769670599996E-2</v>
      </c>
      <c r="V969" s="122">
        <v>6.7953534487999998E-2</v>
      </c>
      <c r="W969" s="122">
        <v>9.5303364366099999E-2</v>
      </c>
      <c r="X969" s="122">
        <v>7.8119174440200001E-2</v>
      </c>
      <c r="Y969" s="122">
        <v>6.5709514534099997E-2</v>
      </c>
      <c r="Z969" s="122">
        <v>9.0487823394300004E-2</v>
      </c>
      <c r="AA969" s="122">
        <v>9.6995435514699996E-2</v>
      </c>
      <c r="AB969" s="122">
        <v>9.1362698986799995E-2</v>
      </c>
      <c r="AC969" s="122">
        <v>8.6035743534600001E-2</v>
      </c>
      <c r="AD969" s="122">
        <v>3.4004719368299997E-2</v>
      </c>
      <c r="AE969" s="122">
        <v>8.6595197705599994E-2</v>
      </c>
      <c r="AF969" s="122">
        <v>9.8570635037800003E-2</v>
      </c>
      <c r="AG969" s="122">
        <v>9.5918996804799997E-2</v>
      </c>
      <c r="AH969" s="122">
        <v>0.1132944893699</v>
      </c>
      <c r="AI969" s="122">
        <v>0.1138523506656</v>
      </c>
      <c r="AJ969" s="122">
        <v>0.1067675325361</v>
      </c>
      <c r="AK969" s="122">
        <v>9.17194922681E-2</v>
      </c>
      <c r="AL969" s="122">
        <v>0</v>
      </c>
    </row>
    <row r="970" spans="1:38" hidden="1" x14ac:dyDescent="0.25">
      <c r="A970" s="122" t="s">
        <v>1975</v>
      </c>
      <c r="B970" s="122">
        <v>1</v>
      </c>
      <c r="C970" s="122" t="s">
        <v>2154</v>
      </c>
      <c r="D970" s="122" t="s">
        <v>2137</v>
      </c>
      <c r="E970" s="122">
        <v>19</v>
      </c>
      <c r="F970" s="122">
        <v>6.5741077210000002E-4</v>
      </c>
      <c r="G970" s="122">
        <v>6.3454474510000005E-4</v>
      </c>
      <c r="H970" s="122">
        <v>7.2994233989999999E-4</v>
      </c>
      <c r="I970" s="122">
        <v>8.9926370230000003E-4</v>
      </c>
      <c r="J970" s="122">
        <v>8.7275320189999996E-4</v>
      </c>
      <c r="K970" s="122">
        <v>9.0092776629999995E-4</v>
      </c>
      <c r="L970" s="122">
        <v>8.4442802760000002E-4</v>
      </c>
      <c r="M970" s="122">
        <v>8.8643081400000001E-4</v>
      </c>
      <c r="N970" s="122">
        <v>1.1228907836999999E-3</v>
      </c>
      <c r="O970" s="122">
        <v>1.1053368762000001E-3</v>
      </c>
      <c r="P970" s="122">
        <v>1.0301042630999999E-3</v>
      </c>
      <c r="Q970" s="122">
        <v>9.775367063999999E-4</v>
      </c>
      <c r="R970" s="122">
        <v>8.7523021289999999E-4</v>
      </c>
      <c r="S970" s="122">
        <v>8.2908380669999998E-4</v>
      </c>
      <c r="T970" s="122">
        <v>8.4304674440000005E-4</v>
      </c>
      <c r="U970" s="122">
        <v>8.2553870290000004E-4</v>
      </c>
      <c r="V970" s="122">
        <v>7.7032251669999999E-4</v>
      </c>
      <c r="W970" s="122">
        <v>1.0303089166999999E-3</v>
      </c>
      <c r="X970" s="122">
        <v>8.0402966290000003E-4</v>
      </c>
      <c r="Y970" s="122">
        <v>6.4060594929999997E-4</v>
      </c>
      <c r="Z970" s="122">
        <v>8.3183877249999995E-4</v>
      </c>
      <c r="AA970" s="122">
        <v>8.6383187870000004E-4</v>
      </c>
      <c r="AB970" s="122">
        <v>8.0969184829999998E-4</v>
      </c>
      <c r="AC970" s="122">
        <v>7.5827768359999998E-4</v>
      </c>
      <c r="AD970" s="122">
        <v>2.978309513E-4</v>
      </c>
      <c r="AE970" s="122">
        <v>7.5347691479999996E-4</v>
      </c>
      <c r="AF970" s="122">
        <v>8.5202962850000001E-4</v>
      </c>
      <c r="AG970" s="122">
        <v>8.2317870890000005E-4</v>
      </c>
      <c r="AH970" s="122">
        <v>9.6626031889999998E-4</v>
      </c>
      <c r="AI970" s="122">
        <v>9.6503725650000003E-4</v>
      </c>
      <c r="AJ970" s="122">
        <v>8.9950774560000005E-4</v>
      </c>
      <c r="AK970" s="122">
        <v>7.6815719939999998E-4</v>
      </c>
      <c r="AL970" s="122">
        <v>0</v>
      </c>
    </row>
    <row r="971" spans="1:38" hidden="1" x14ac:dyDescent="0.25">
      <c r="A971" s="122" t="s">
        <v>1975</v>
      </c>
      <c r="B971" s="122">
        <v>1</v>
      </c>
      <c r="C971" s="122" t="s">
        <v>2154</v>
      </c>
      <c r="D971" s="122" t="s">
        <v>2104</v>
      </c>
      <c r="E971" s="122">
        <v>19</v>
      </c>
      <c r="F971" s="122">
        <v>3.8499322566599999E-2</v>
      </c>
      <c r="G971" s="122">
        <v>3.5419975276599999E-2</v>
      </c>
      <c r="H971" s="122">
        <v>3.89152382511E-2</v>
      </c>
      <c r="I971" s="122">
        <v>4.5968215012999997E-2</v>
      </c>
      <c r="J971" s="122">
        <v>4.2967216130300002E-2</v>
      </c>
      <c r="K971" s="122">
        <v>4.2855479694799997E-2</v>
      </c>
      <c r="L971" s="122">
        <v>3.8784596808399997E-2</v>
      </c>
      <c r="M971" s="122">
        <v>3.9448436984499999E-2</v>
      </c>
      <c r="N971" s="122">
        <v>4.8525857393900002E-2</v>
      </c>
      <c r="O971" s="122">
        <v>4.6440732382700002E-2</v>
      </c>
      <c r="P971" s="122">
        <v>4.2080437254E-2</v>
      </c>
      <c r="Q971" s="122">
        <v>4.0172078218399999E-2</v>
      </c>
      <c r="R971" s="122">
        <v>3.6242543352099997E-2</v>
      </c>
      <c r="S971" s="122">
        <v>3.46708125361E-2</v>
      </c>
      <c r="T971" s="122">
        <v>3.5725796860700001E-2</v>
      </c>
      <c r="U971" s="122">
        <v>3.5415923569200002E-2</v>
      </c>
      <c r="V971" s="122">
        <v>3.3786329533400002E-2</v>
      </c>
      <c r="W971" s="122">
        <v>4.7401494364999998E-2</v>
      </c>
      <c r="X971" s="122">
        <v>3.8872963615599998E-2</v>
      </c>
      <c r="Y971" s="122">
        <v>3.26147849447E-2</v>
      </c>
      <c r="Z971" s="122">
        <v>4.4829969250399997E-2</v>
      </c>
      <c r="AA971" s="122">
        <v>4.8071021760300002E-2</v>
      </c>
      <c r="AB971" s="122">
        <v>4.5250547339600003E-2</v>
      </c>
      <c r="AC971" s="122">
        <v>4.2567183460599997E-2</v>
      </c>
      <c r="AD971" s="122">
        <v>1.6790933325499999E-2</v>
      </c>
      <c r="AE971" s="122">
        <v>4.2620926325899998E-2</v>
      </c>
      <c r="AF971" s="122">
        <v>4.8393739138900001E-2</v>
      </c>
      <c r="AG971" s="122">
        <v>4.6939047477399999E-2</v>
      </c>
      <c r="AH971" s="122">
        <v>5.5165609774099997E-2</v>
      </c>
      <c r="AI971" s="122">
        <v>5.5220181625299999E-2</v>
      </c>
      <c r="AJ971" s="122">
        <v>5.1295586732700002E-2</v>
      </c>
      <c r="AK971" s="122">
        <v>4.3865286835299999E-2</v>
      </c>
      <c r="AL971" s="122">
        <v>0</v>
      </c>
    </row>
    <row r="972" spans="1:38" hidden="1" x14ac:dyDescent="0.25">
      <c r="A972" s="122" t="s">
        <v>1975</v>
      </c>
      <c r="B972" s="122">
        <v>1</v>
      </c>
      <c r="C972" s="122" t="s">
        <v>2154</v>
      </c>
      <c r="D972" s="122" t="s">
        <v>2105</v>
      </c>
      <c r="E972" s="122">
        <v>19</v>
      </c>
      <c r="F972" s="122">
        <v>1.1945925686500001E-2</v>
      </c>
      <c r="G972" s="122">
        <v>1.1035703006800001E-2</v>
      </c>
      <c r="H972" s="122">
        <v>1.2247825538200001E-2</v>
      </c>
      <c r="I972" s="122">
        <v>1.46254963213E-2</v>
      </c>
      <c r="J972" s="122">
        <v>1.37627486643E-2</v>
      </c>
      <c r="K972" s="122">
        <v>1.37972104817E-2</v>
      </c>
      <c r="L972" s="122">
        <v>1.2507984309000001E-2</v>
      </c>
      <c r="M972" s="122">
        <v>1.2640883260300001E-2</v>
      </c>
      <c r="N972" s="122">
        <v>1.54397655761E-2</v>
      </c>
      <c r="O972" s="122">
        <v>1.4736516937700001E-2</v>
      </c>
      <c r="P972" s="122">
        <v>1.33519837669E-2</v>
      </c>
      <c r="Q972" s="122">
        <v>1.2770622101899999E-2</v>
      </c>
      <c r="R972" s="122">
        <v>1.1558173426899999E-2</v>
      </c>
      <c r="S972" s="122">
        <v>1.11160568768E-2</v>
      </c>
      <c r="T972" s="122">
        <v>1.1500587610500001E-2</v>
      </c>
      <c r="U972" s="122">
        <v>1.14574100659E-2</v>
      </c>
      <c r="V972" s="122">
        <v>1.10802786995E-2</v>
      </c>
      <c r="W972" s="122">
        <v>1.5615792519000001E-2</v>
      </c>
      <c r="X972" s="122">
        <v>1.28760660534E-2</v>
      </c>
      <c r="Y972" s="122">
        <v>1.0846506465000001E-2</v>
      </c>
      <c r="Z972" s="122">
        <v>1.4951245932399999E-2</v>
      </c>
      <c r="AA972" s="122">
        <v>1.6095784962700001E-2</v>
      </c>
      <c r="AB972" s="122">
        <v>1.52245415954E-2</v>
      </c>
      <c r="AC972" s="122">
        <v>1.4438854280800001E-2</v>
      </c>
      <c r="AD972" s="122">
        <v>5.7392999151999998E-3</v>
      </c>
      <c r="AE972" s="122">
        <v>1.47022997222E-2</v>
      </c>
      <c r="AF972" s="122">
        <v>1.6863836836800001E-2</v>
      </c>
      <c r="AG972" s="122">
        <v>1.6540511755100001E-2</v>
      </c>
      <c r="AH972" s="122">
        <v>1.9637349500000002E-2</v>
      </c>
      <c r="AI972" s="122">
        <v>1.9841464878800001E-2</v>
      </c>
      <c r="AJ972" s="122">
        <v>1.8843204888900001E-2</v>
      </c>
      <c r="AK972" s="122">
        <v>1.6420250463599999E-2</v>
      </c>
      <c r="AL972" s="122">
        <v>0</v>
      </c>
    </row>
    <row r="973" spans="1:38" hidden="1" x14ac:dyDescent="0.25">
      <c r="A973" s="122" t="s">
        <v>1975</v>
      </c>
      <c r="B973" s="122">
        <v>1</v>
      </c>
      <c r="C973" s="122" t="s">
        <v>2154</v>
      </c>
      <c r="D973" s="122" t="s">
        <v>2106</v>
      </c>
      <c r="E973" s="122">
        <v>19</v>
      </c>
      <c r="F973" s="122">
        <v>9.9484431356999997E-2</v>
      </c>
      <c r="G973" s="122">
        <v>9.2467764048699996E-2</v>
      </c>
      <c r="H973" s="122">
        <v>0.1022995189599</v>
      </c>
      <c r="I973" s="122">
        <v>0.1219335513243</v>
      </c>
      <c r="J973" s="122">
        <v>0.1148469327096</v>
      </c>
      <c r="K973" s="122">
        <v>0.1156073997778</v>
      </c>
      <c r="L973" s="122">
        <v>0.1058593390462</v>
      </c>
      <c r="M973" s="122">
        <v>0.1087682187401</v>
      </c>
      <c r="N973" s="122">
        <v>0.135103999744</v>
      </c>
      <c r="O973" s="122">
        <v>0.13052365387680001</v>
      </c>
      <c r="P973" s="122">
        <v>0.1193945591849</v>
      </c>
      <c r="Q973" s="122">
        <v>0.1156040507503</v>
      </c>
      <c r="R973" s="122">
        <v>0.1055601169562</v>
      </c>
      <c r="S973" s="122">
        <v>0.1018072487427</v>
      </c>
      <c r="T973" s="122">
        <v>0.1057691634402</v>
      </c>
      <c r="U973" s="122">
        <v>0.1060963786801</v>
      </c>
      <c r="V973" s="122">
        <v>0.10371225625740001</v>
      </c>
      <c r="W973" s="122">
        <v>0.14759457697180001</v>
      </c>
      <c r="X973" s="122">
        <v>0.1227644805181</v>
      </c>
      <c r="Y973" s="122">
        <v>0.1041632659035</v>
      </c>
      <c r="Z973" s="122">
        <v>0.1444914255011</v>
      </c>
      <c r="AA973" s="122">
        <v>0.155854617783</v>
      </c>
      <c r="AB973" s="122">
        <v>0.14785059569209999</v>
      </c>
      <c r="AC973" s="122">
        <v>0.14019049488079999</v>
      </c>
      <c r="AD973" s="122">
        <v>5.5769545752499997E-2</v>
      </c>
      <c r="AE973" s="122">
        <v>0.1430643749245</v>
      </c>
      <c r="AF973" s="122">
        <v>0.1644380449941</v>
      </c>
      <c r="AG973" s="122">
        <v>0.161279461629</v>
      </c>
      <c r="AH973" s="122">
        <v>0.1921786302597</v>
      </c>
      <c r="AI973" s="122">
        <v>0.19470924539920001</v>
      </c>
      <c r="AJ973" s="122">
        <v>0.18141042040479999</v>
      </c>
      <c r="AK973" s="122">
        <v>0.1568933013021</v>
      </c>
      <c r="AL973" s="122">
        <v>0</v>
      </c>
    </row>
    <row r="974" spans="1:38" hidden="1" x14ac:dyDescent="0.25">
      <c r="A974" s="122" t="s">
        <v>1975</v>
      </c>
      <c r="B974" s="122">
        <v>1</v>
      </c>
      <c r="C974" s="122" t="s">
        <v>2154</v>
      </c>
      <c r="D974" s="122" t="s">
        <v>2107</v>
      </c>
      <c r="E974" s="122">
        <v>19</v>
      </c>
      <c r="F974" s="122">
        <v>9.5197444919E-3</v>
      </c>
      <c r="G974" s="122">
        <v>8.6651285615000004E-3</v>
      </c>
      <c r="H974" s="122">
        <v>9.4661273216999995E-3</v>
      </c>
      <c r="I974" s="122">
        <v>1.11014858038E-2</v>
      </c>
      <c r="J974" s="122">
        <v>1.03032782655E-2</v>
      </c>
      <c r="K974" s="122">
        <v>1.01970724654E-2</v>
      </c>
      <c r="L974" s="122">
        <v>9.1790478247000002E-3</v>
      </c>
      <c r="M974" s="122">
        <v>9.2294720079000008E-3</v>
      </c>
      <c r="N974" s="122">
        <v>1.12028182381E-2</v>
      </c>
      <c r="O974" s="122">
        <v>1.0578339406499999E-2</v>
      </c>
      <c r="P974" s="122">
        <v>9.4849931055E-3</v>
      </c>
      <c r="Q974" s="122">
        <v>8.9984236385999995E-3</v>
      </c>
      <c r="R974" s="122">
        <v>8.0907353446999994E-3</v>
      </c>
      <c r="S974" s="122">
        <v>7.7217208072E-3</v>
      </c>
      <c r="T974" s="122">
        <v>7.9724887988999998E-3</v>
      </c>
      <c r="U974" s="122">
        <v>7.8741526048000006E-3</v>
      </c>
      <c r="V974" s="122">
        <v>7.5530987492000001E-3</v>
      </c>
      <c r="W974" s="122">
        <v>1.0567295014E-2</v>
      </c>
      <c r="X974" s="122">
        <v>8.6714172545999998E-3</v>
      </c>
      <c r="Y974" s="122">
        <v>7.3299915151000001E-3</v>
      </c>
      <c r="Z974" s="122">
        <v>1.0182777442299999E-2</v>
      </c>
      <c r="AA974" s="122">
        <v>1.10615338093E-2</v>
      </c>
      <c r="AB974" s="122">
        <v>1.0646708689100001E-2</v>
      </c>
      <c r="AC974" s="122">
        <v>1.02956768416E-2</v>
      </c>
      <c r="AD974" s="122">
        <v>4.1458939431000003E-3</v>
      </c>
      <c r="AE974" s="122">
        <v>1.0768962937499999E-2</v>
      </c>
      <c r="AF974" s="122">
        <v>1.2235419264499999E-2</v>
      </c>
      <c r="AG974" s="122">
        <v>1.1877375759999999E-2</v>
      </c>
      <c r="AH974" s="122">
        <v>1.4056649195700001E-2</v>
      </c>
      <c r="AI974" s="122">
        <v>1.4160431018699999E-2</v>
      </c>
      <c r="AJ974" s="122">
        <v>1.3513381661200001E-2</v>
      </c>
      <c r="AK974" s="122">
        <v>1.15232947857E-2</v>
      </c>
      <c r="AL974" s="122">
        <v>0</v>
      </c>
    </row>
    <row r="975" spans="1:38" hidden="1" x14ac:dyDescent="0.25">
      <c r="A975" s="122" t="s">
        <v>1975</v>
      </c>
      <c r="B975" s="122">
        <v>1</v>
      </c>
      <c r="C975" s="122" t="s">
        <v>2154</v>
      </c>
      <c r="D975" s="122" t="s">
        <v>475</v>
      </c>
      <c r="E975" s="122">
        <v>19</v>
      </c>
      <c r="F975" s="122">
        <v>2.3611969974299998E-2</v>
      </c>
      <c r="G975" s="122">
        <v>2.17519119984E-2</v>
      </c>
      <c r="H975" s="122">
        <v>2.3904551143999999E-2</v>
      </c>
      <c r="I975" s="122">
        <v>2.8144126640399999E-2</v>
      </c>
      <c r="J975" s="122">
        <v>2.61901221326E-2</v>
      </c>
      <c r="K975" s="122">
        <v>2.60815574078E-2</v>
      </c>
      <c r="L975" s="122">
        <v>2.36220244505E-2</v>
      </c>
      <c r="M975" s="122">
        <v>2.39562327611E-2</v>
      </c>
      <c r="N975" s="122">
        <v>2.93389645813E-2</v>
      </c>
      <c r="O975" s="122">
        <v>2.79911839804E-2</v>
      </c>
      <c r="P975" s="122">
        <v>2.5319296791699999E-2</v>
      </c>
      <c r="Q975" s="122">
        <v>2.4216449917100001E-2</v>
      </c>
      <c r="R975" s="122">
        <v>2.1911398206E-2</v>
      </c>
      <c r="S975" s="122">
        <v>2.10159025657E-2</v>
      </c>
      <c r="T975" s="122">
        <v>2.1632890593700001E-2</v>
      </c>
      <c r="U975" s="122">
        <v>2.1468089057300001E-2</v>
      </c>
      <c r="V975" s="122">
        <v>2.0617295504299998E-2</v>
      </c>
      <c r="W975" s="122">
        <v>2.88687216727E-2</v>
      </c>
      <c r="X975" s="122">
        <v>2.3688986532300001E-2</v>
      </c>
      <c r="Y975" s="122">
        <v>1.9981338966E-2</v>
      </c>
      <c r="Z975" s="122">
        <v>2.7610615401400002E-2</v>
      </c>
      <c r="AA975" s="122">
        <v>2.9704682901799999E-2</v>
      </c>
      <c r="AB975" s="122">
        <v>2.8104456360300002E-2</v>
      </c>
      <c r="AC975" s="122">
        <v>2.6564107389800001E-2</v>
      </c>
      <c r="AD975" s="122">
        <v>1.0550581057E-2</v>
      </c>
      <c r="AE975" s="122">
        <v>2.69682533701E-2</v>
      </c>
      <c r="AF975" s="122">
        <v>3.0850663822699999E-2</v>
      </c>
      <c r="AG975" s="122">
        <v>3.0087552215999999E-2</v>
      </c>
      <c r="AH975" s="122">
        <v>3.5610577434500003E-2</v>
      </c>
      <c r="AI975" s="122">
        <v>3.58323665805E-2</v>
      </c>
      <c r="AJ975" s="122">
        <v>3.4027192631E-2</v>
      </c>
      <c r="AK975" s="122">
        <v>2.9199638923199999E-2</v>
      </c>
      <c r="AL975" s="122">
        <v>0</v>
      </c>
    </row>
    <row r="976" spans="1:38" hidden="1" x14ac:dyDescent="0.25">
      <c r="A976" s="122" t="s">
        <v>1975</v>
      </c>
      <c r="B976" s="122">
        <v>1</v>
      </c>
      <c r="C976" s="122" t="s">
        <v>2154</v>
      </c>
      <c r="D976" s="122" t="s">
        <v>2108</v>
      </c>
      <c r="E976" s="122">
        <v>19</v>
      </c>
      <c r="F976" s="122">
        <v>1.6606336132799999E-2</v>
      </c>
      <c r="G976" s="122">
        <v>1.51280095873E-2</v>
      </c>
      <c r="H976" s="122">
        <v>1.65789789183E-2</v>
      </c>
      <c r="I976" s="122">
        <v>1.9554505740700001E-2</v>
      </c>
      <c r="J976" s="122">
        <v>1.8256886767200001E-2</v>
      </c>
      <c r="K976" s="122">
        <v>1.82203617607E-2</v>
      </c>
      <c r="L976" s="122">
        <v>1.6579182513700001E-2</v>
      </c>
      <c r="M976" s="122">
        <v>1.68962511975E-2</v>
      </c>
      <c r="N976" s="122">
        <v>2.08637204432E-2</v>
      </c>
      <c r="O976" s="122">
        <v>2.0064723739299999E-2</v>
      </c>
      <c r="P976" s="122">
        <v>1.8317524795300001E-2</v>
      </c>
      <c r="Q976" s="122">
        <v>1.76785254818E-2</v>
      </c>
      <c r="R976" s="122">
        <v>1.6089592752799999E-2</v>
      </c>
      <c r="S976" s="122">
        <v>1.54701067095E-2</v>
      </c>
      <c r="T976" s="122">
        <v>1.5953769897500001E-2</v>
      </c>
      <c r="U976" s="122">
        <v>1.5825256526799999E-2</v>
      </c>
      <c r="V976" s="122">
        <v>1.52172105647E-2</v>
      </c>
      <c r="W976" s="122">
        <v>2.12462162699E-2</v>
      </c>
      <c r="X976" s="122">
        <v>1.7352962189299999E-2</v>
      </c>
      <c r="Y976" s="122">
        <v>1.4507489823600001E-2</v>
      </c>
      <c r="Z976" s="122">
        <v>1.98721198535E-2</v>
      </c>
      <c r="AA976" s="122">
        <v>2.1306465326300001E-2</v>
      </c>
      <c r="AB976" s="122">
        <v>2.0083890431599999E-2</v>
      </c>
      <c r="AC976" s="122">
        <v>1.8896746857000001E-2</v>
      </c>
      <c r="AD976" s="122">
        <v>7.4880444634999998E-3</v>
      </c>
      <c r="AE976" s="122">
        <v>1.90636230252E-2</v>
      </c>
      <c r="AF976" s="122">
        <v>2.1743625238000001E-2</v>
      </c>
      <c r="AG976" s="122">
        <v>2.1194638739700001E-2</v>
      </c>
      <c r="AH976" s="122">
        <v>2.5060665163700001E-2</v>
      </c>
      <c r="AI976" s="122">
        <v>2.52306773166E-2</v>
      </c>
      <c r="AJ976" s="122">
        <v>2.3902816690800001E-2</v>
      </c>
      <c r="AK976" s="122">
        <v>2.0653984875E-2</v>
      </c>
      <c r="AL976" s="122">
        <v>0</v>
      </c>
    </row>
    <row r="977" spans="1:38" hidden="1" x14ac:dyDescent="0.25">
      <c r="A977" s="122" t="s">
        <v>1975</v>
      </c>
      <c r="B977" s="122">
        <v>1</v>
      </c>
      <c r="C977" s="122" t="s">
        <v>2154</v>
      </c>
      <c r="D977" s="122" t="s">
        <v>2109</v>
      </c>
      <c r="E977" s="122">
        <v>19</v>
      </c>
      <c r="F977" s="122">
        <v>0.1158901718874</v>
      </c>
      <c r="G977" s="122">
        <v>0.1065117619681</v>
      </c>
      <c r="H977" s="122">
        <v>0.1168837414004</v>
      </c>
      <c r="I977" s="122">
        <v>0.1376209686414</v>
      </c>
      <c r="J977" s="122">
        <v>0.12806003812460001</v>
      </c>
      <c r="K977" s="122">
        <v>0.1272326844452</v>
      </c>
      <c r="L977" s="122">
        <v>0.1150178378803</v>
      </c>
      <c r="M977" s="122">
        <v>0.11675140888380001</v>
      </c>
      <c r="N977" s="122">
        <v>0.1433789179795</v>
      </c>
      <c r="O977" s="122">
        <v>0.13725939641679999</v>
      </c>
      <c r="P977" s="122">
        <v>0.12455065014860001</v>
      </c>
      <c r="Q977" s="122">
        <v>0.1195825310866</v>
      </c>
      <c r="R977" s="122">
        <v>0.1084309633366</v>
      </c>
      <c r="S977" s="122">
        <v>0.1039697202708</v>
      </c>
      <c r="T977" s="122">
        <v>0.10677587556529999</v>
      </c>
      <c r="U977" s="122">
        <v>0.1054451687135</v>
      </c>
      <c r="V977" s="122">
        <v>0.100739606636</v>
      </c>
      <c r="W977" s="122">
        <v>0.14046979252059999</v>
      </c>
      <c r="X977" s="122">
        <v>0.1148738704725</v>
      </c>
      <c r="Y977" s="122">
        <v>9.6513649332800003E-2</v>
      </c>
      <c r="Z977" s="122">
        <v>0.1327937540712</v>
      </c>
      <c r="AA977" s="122">
        <v>0.1424560504414</v>
      </c>
      <c r="AB977" s="122">
        <v>0.13411230598689999</v>
      </c>
      <c r="AC977" s="122">
        <v>0.12611130283890001</v>
      </c>
      <c r="AD977" s="122">
        <v>4.9764449012700003E-2</v>
      </c>
      <c r="AE977" s="122">
        <v>0.1264320095135</v>
      </c>
      <c r="AF977" s="122">
        <v>0.14359213110540001</v>
      </c>
      <c r="AG977" s="122">
        <v>0.13950071255470001</v>
      </c>
      <c r="AH977" s="122">
        <v>0.1644443865796</v>
      </c>
      <c r="AI977" s="122">
        <v>0.16485542627800001</v>
      </c>
      <c r="AJ977" s="122">
        <v>0.16098437263500001</v>
      </c>
      <c r="AK977" s="122">
        <v>0.13780004698020001</v>
      </c>
      <c r="AL977" s="122">
        <v>0</v>
      </c>
    </row>
    <row r="978" spans="1:38" hidden="1" x14ac:dyDescent="0.25">
      <c r="A978" s="122" t="s">
        <v>1975</v>
      </c>
      <c r="B978" s="122">
        <v>1</v>
      </c>
      <c r="C978" s="122" t="s">
        <v>2154</v>
      </c>
      <c r="D978" s="122" t="s">
        <v>2110</v>
      </c>
      <c r="E978" s="122">
        <v>19</v>
      </c>
      <c r="F978" s="122">
        <v>2.2714970095700001E-2</v>
      </c>
      <c r="G978" s="122">
        <v>2.11983549859E-2</v>
      </c>
      <c r="H978" s="122">
        <v>2.36636052076E-2</v>
      </c>
      <c r="I978" s="122">
        <v>2.83321996771E-2</v>
      </c>
      <c r="J978" s="122">
        <v>2.6882920619800001E-2</v>
      </c>
      <c r="K978" s="122">
        <v>2.70795241468E-2</v>
      </c>
      <c r="L978" s="122">
        <v>2.4731133639200001E-2</v>
      </c>
      <c r="M978" s="122">
        <v>2.5212287936599999E-2</v>
      </c>
      <c r="N978" s="122">
        <v>3.1028698604699999E-2</v>
      </c>
      <c r="O978" s="122">
        <v>2.9687602456199998E-2</v>
      </c>
      <c r="P978" s="122">
        <v>2.6905745407500001E-2</v>
      </c>
      <c r="Q978" s="122">
        <v>2.5791429618099999E-2</v>
      </c>
      <c r="R978" s="122">
        <v>2.35217279801E-2</v>
      </c>
      <c r="S978" s="122">
        <v>2.26952354474E-2</v>
      </c>
      <c r="T978" s="122">
        <v>2.35426868961E-2</v>
      </c>
      <c r="U978" s="122">
        <v>2.3549418656399999E-2</v>
      </c>
      <c r="V978" s="122">
        <v>2.28206228314E-2</v>
      </c>
      <c r="W978" s="122">
        <v>3.2213462151400002E-2</v>
      </c>
      <c r="X978" s="122">
        <v>2.6514767514999999E-2</v>
      </c>
      <c r="Y978" s="122">
        <v>2.2451819302499999E-2</v>
      </c>
      <c r="Z978" s="122">
        <v>3.1157380587499998E-2</v>
      </c>
      <c r="AA978" s="122">
        <v>3.3573942968899997E-2</v>
      </c>
      <c r="AB978" s="122">
        <v>3.1652575920299998E-2</v>
      </c>
      <c r="AC978" s="122">
        <v>2.9796255338E-2</v>
      </c>
      <c r="AD978" s="122">
        <v>1.1730708632E-2</v>
      </c>
      <c r="AE978" s="122">
        <v>2.9790595478E-2</v>
      </c>
      <c r="AF978" s="122">
        <v>3.3861676624199998E-2</v>
      </c>
      <c r="AG978" s="122">
        <v>3.2847479825199997E-2</v>
      </c>
      <c r="AH978" s="122">
        <v>3.8722058832E-2</v>
      </c>
      <c r="AI978" s="122">
        <v>3.8929930736199998E-2</v>
      </c>
      <c r="AJ978" s="122">
        <v>3.6735396015100001E-2</v>
      </c>
      <c r="AK978" s="122">
        <v>3.1462594136900002E-2</v>
      </c>
      <c r="AL978" s="122">
        <v>0</v>
      </c>
    </row>
    <row r="979" spans="1:38" hidden="1" x14ac:dyDescent="0.25">
      <c r="A979" s="122" t="s">
        <v>1975</v>
      </c>
      <c r="B979" s="122">
        <v>1</v>
      </c>
      <c r="C979" s="122" t="s">
        <v>2154</v>
      </c>
      <c r="D979" s="122" t="s">
        <v>2111</v>
      </c>
      <c r="E979" s="122">
        <v>19</v>
      </c>
      <c r="F979" s="122">
        <v>1.82232677616E-2</v>
      </c>
      <c r="G979" s="122">
        <v>1.7666433902300001E-2</v>
      </c>
      <c r="H979" s="122">
        <v>2.00434833598E-2</v>
      </c>
      <c r="I979" s="122">
        <v>2.44326144211E-2</v>
      </c>
      <c r="J979" s="122">
        <v>2.3957178455600001E-2</v>
      </c>
      <c r="K979" s="122">
        <v>2.4894518139999999E-2</v>
      </c>
      <c r="L979" s="122">
        <v>2.35173036328E-2</v>
      </c>
      <c r="M979" s="122">
        <v>2.5059793028099998E-2</v>
      </c>
      <c r="N979" s="122">
        <v>3.2061677157999999E-2</v>
      </c>
      <c r="O979" s="122">
        <v>3.1766888254499998E-2</v>
      </c>
      <c r="P979" s="122">
        <v>2.98240786808E-2</v>
      </c>
      <c r="Q979" s="122">
        <v>2.9546872079399999E-2</v>
      </c>
      <c r="R979" s="122">
        <v>2.7559463457399999E-2</v>
      </c>
      <c r="S979" s="122">
        <v>2.7183045906999999E-2</v>
      </c>
      <c r="T979" s="122">
        <v>2.9013624238799999E-2</v>
      </c>
      <c r="U979" s="122">
        <v>2.9641527930000001E-2</v>
      </c>
      <c r="V979" s="122">
        <v>2.9339759023300001E-2</v>
      </c>
      <c r="W979" s="122">
        <v>4.2103812642300002E-2</v>
      </c>
      <c r="X979" s="122">
        <v>3.4993640164700003E-2</v>
      </c>
      <c r="Y979" s="122">
        <v>2.9593261135699999E-2</v>
      </c>
      <c r="Z979" s="122">
        <v>4.0783551483299998E-2</v>
      </c>
      <c r="AA979" s="122">
        <v>4.3778357406400001E-2</v>
      </c>
      <c r="AB979" s="122">
        <v>4.1612900013300001E-2</v>
      </c>
      <c r="AC979" s="122">
        <v>3.9536307979799998E-2</v>
      </c>
      <c r="AD979" s="122">
        <v>1.5820273470399999E-2</v>
      </c>
      <c r="AE979" s="122">
        <v>4.0886288856799999E-2</v>
      </c>
      <c r="AF979" s="122">
        <v>4.7244171501500003E-2</v>
      </c>
      <c r="AG979" s="122">
        <v>4.6647478859400002E-2</v>
      </c>
      <c r="AH979" s="122">
        <v>5.60504776367E-2</v>
      </c>
      <c r="AI979" s="122">
        <v>5.73068929878E-2</v>
      </c>
      <c r="AJ979" s="122">
        <v>5.4022699365299999E-2</v>
      </c>
      <c r="AK979" s="122">
        <v>4.67504078938E-2</v>
      </c>
      <c r="AL979" s="122">
        <v>0</v>
      </c>
    </row>
    <row r="980" spans="1:38" hidden="1" x14ac:dyDescent="0.25">
      <c r="A980" s="122" t="s">
        <v>1975</v>
      </c>
      <c r="B980" s="122">
        <v>1</v>
      </c>
      <c r="C980" s="122" t="s">
        <v>2154</v>
      </c>
      <c r="D980" s="122" t="s">
        <v>2112</v>
      </c>
      <c r="E980" s="122">
        <v>19</v>
      </c>
      <c r="F980" s="122">
        <v>0.26902508169959999</v>
      </c>
      <c r="G980" s="122">
        <v>0.24700454265589999</v>
      </c>
      <c r="H980" s="122">
        <v>0.27063446552879999</v>
      </c>
      <c r="I980" s="122">
        <v>0.31812882238919998</v>
      </c>
      <c r="J980" s="122">
        <v>0.29496258714840001</v>
      </c>
      <c r="K980" s="122">
        <v>0.29157502384079997</v>
      </c>
      <c r="L980" s="122">
        <v>0.2623448424589</v>
      </c>
      <c r="M980" s="122">
        <v>0.26502359349510002</v>
      </c>
      <c r="N980" s="122">
        <v>0.32449208040490002</v>
      </c>
      <c r="O980" s="122">
        <v>0.31004281503269998</v>
      </c>
      <c r="P980" s="122">
        <v>0.28072475953800002</v>
      </c>
      <c r="Q980" s="122">
        <v>0.26869921940399999</v>
      </c>
      <c r="R980" s="122">
        <v>0.24263027115050001</v>
      </c>
      <c r="S980" s="122">
        <v>0.23178977261610001</v>
      </c>
      <c r="T980" s="122">
        <v>0.23707758302759999</v>
      </c>
      <c r="U980" s="122">
        <v>0.2331769939876</v>
      </c>
      <c r="V980" s="122">
        <v>0.2221962984159</v>
      </c>
      <c r="W980" s="122">
        <v>0.30969702040120001</v>
      </c>
      <c r="X980" s="122">
        <v>0.25335599615269999</v>
      </c>
      <c r="Y980" s="122">
        <v>0.2128232185028</v>
      </c>
      <c r="Z980" s="122">
        <v>0.29276746765860001</v>
      </c>
      <c r="AA980" s="122">
        <v>0.31464749027689998</v>
      </c>
      <c r="AB980" s="122">
        <v>0.2967737355417</v>
      </c>
      <c r="AC980" s="122">
        <v>0.27942786062530001</v>
      </c>
      <c r="AD980" s="122">
        <v>0.1102979150108</v>
      </c>
      <c r="AE980" s="122">
        <v>0.28018344740099999</v>
      </c>
      <c r="AF980" s="122">
        <v>0.31775562511260003</v>
      </c>
      <c r="AG980" s="122">
        <v>0.30752820550670001</v>
      </c>
      <c r="AH980" s="122">
        <v>0.36145015726550001</v>
      </c>
      <c r="AI980" s="122">
        <v>0.36087162893149999</v>
      </c>
      <c r="AJ980" s="122">
        <v>0.34964645513420001</v>
      </c>
      <c r="AK980" s="122">
        <v>0.29495536841449999</v>
      </c>
      <c r="AL980" s="122">
        <v>0</v>
      </c>
    </row>
    <row r="981" spans="1:38" hidden="1" x14ac:dyDescent="0.25">
      <c r="A981" s="122" t="s">
        <v>1975</v>
      </c>
      <c r="B981" s="122">
        <v>1</v>
      </c>
      <c r="C981" s="122" t="s">
        <v>2154</v>
      </c>
      <c r="D981" s="122" t="s">
        <v>2113</v>
      </c>
      <c r="E981" s="122">
        <v>19</v>
      </c>
      <c r="F981" s="122">
        <v>0.16218673225579999</v>
      </c>
      <c r="G981" s="122">
        <v>0.149187553867</v>
      </c>
      <c r="H981" s="122">
        <v>0.1635885860147</v>
      </c>
      <c r="I981" s="122">
        <v>0.1921959965384</v>
      </c>
      <c r="J981" s="122">
        <v>0.17820428673710001</v>
      </c>
      <c r="K981" s="122">
        <v>0.17633470368699999</v>
      </c>
      <c r="L981" s="122">
        <v>0.15867358985669999</v>
      </c>
      <c r="M981" s="122">
        <v>0.16019930362599999</v>
      </c>
      <c r="N981" s="122">
        <v>0.19569856285350001</v>
      </c>
      <c r="O981" s="122">
        <v>0.18612123344670001</v>
      </c>
      <c r="P981" s="122">
        <v>0.1678804762593</v>
      </c>
      <c r="Q981" s="122">
        <v>0.16034232255379999</v>
      </c>
      <c r="R981" s="122">
        <v>0.14462995753560001</v>
      </c>
      <c r="S981" s="122">
        <v>0.13821836367090001</v>
      </c>
      <c r="T981" s="122">
        <v>0.14161972191969999</v>
      </c>
      <c r="U981" s="122">
        <v>0.13970819970289999</v>
      </c>
      <c r="V981" s="122">
        <v>0.1335321802303</v>
      </c>
      <c r="W981" s="122">
        <v>0.18615922587700001</v>
      </c>
      <c r="X981" s="122">
        <v>0.15185442168249999</v>
      </c>
      <c r="Y981" s="122">
        <v>0.1270838744999</v>
      </c>
      <c r="Z981" s="122">
        <v>0.17414344970189999</v>
      </c>
      <c r="AA981" s="122">
        <v>0.18630006455680001</v>
      </c>
      <c r="AB981" s="122">
        <v>0.17512830368640001</v>
      </c>
      <c r="AC981" s="122">
        <v>0.16486335009399999</v>
      </c>
      <c r="AD981" s="122">
        <v>6.5137776824800001E-2</v>
      </c>
      <c r="AE981" s="122">
        <v>0.16565737943030001</v>
      </c>
      <c r="AF981" s="122">
        <v>0.1883591817686</v>
      </c>
      <c r="AG981" s="122">
        <v>0.1830948902458</v>
      </c>
      <c r="AH981" s="122">
        <v>0.21602737820910001</v>
      </c>
      <c r="AI981" s="122">
        <v>0.21686837199520001</v>
      </c>
      <c r="AJ981" s="122">
        <v>0.20454232958759999</v>
      </c>
      <c r="AK981" s="122">
        <v>0.17516608659069999</v>
      </c>
      <c r="AL981" s="122">
        <v>0</v>
      </c>
    </row>
    <row r="982" spans="1:38" hidden="1" x14ac:dyDescent="0.25">
      <c r="A982" s="122" t="s">
        <v>1975</v>
      </c>
      <c r="B982" s="122">
        <v>1</v>
      </c>
      <c r="C982" s="122" t="s">
        <v>2154</v>
      </c>
      <c r="D982" s="122" t="s">
        <v>2114</v>
      </c>
      <c r="E982" s="122">
        <v>19</v>
      </c>
      <c r="F982" s="122">
        <v>4.7007549886999997E-2</v>
      </c>
      <c r="G982" s="122">
        <v>4.3280324024199998E-2</v>
      </c>
      <c r="H982" s="122">
        <v>4.7766727246999999E-2</v>
      </c>
      <c r="I982" s="122">
        <v>5.6307384340899998E-2</v>
      </c>
      <c r="J982" s="122">
        <v>5.2425912048300001E-2</v>
      </c>
      <c r="K982" s="122">
        <v>5.2072198821100001E-2</v>
      </c>
      <c r="L982" s="122">
        <v>4.7140301902199998E-2</v>
      </c>
      <c r="M982" s="122">
        <v>4.79136161592E-2</v>
      </c>
      <c r="N982" s="122">
        <v>5.8912562541200003E-2</v>
      </c>
      <c r="O982" s="122">
        <v>5.64358550771E-2</v>
      </c>
      <c r="P982" s="122">
        <v>5.1033418131399999E-2</v>
      </c>
      <c r="Q982" s="122">
        <v>4.8819104558499998E-2</v>
      </c>
      <c r="R982" s="122">
        <v>4.4234782810199998E-2</v>
      </c>
      <c r="S982" s="122">
        <v>4.23654935346E-2</v>
      </c>
      <c r="T982" s="122">
        <v>4.3593396369200003E-2</v>
      </c>
      <c r="U982" s="122">
        <v>4.3248212415000001E-2</v>
      </c>
      <c r="V982" s="122">
        <v>4.1801042593999999E-2</v>
      </c>
      <c r="W982" s="122">
        <v>5.8829570797199998E-2</v>
      </c>
      <c r="X982" s="122">
        <v>4.8383092562599997E-2</v>
      </c>
      <c r="Y982" s="122">
        <v>4.0979071499300003E-2</v>
      </c>
      <c r="Z982" s="122">
        <v>5.6742900712799998E-2</v>
      </c>
      <c r="AA982" s="122">
        <v>6.1135835509299997E-2</v>
      </c>
      <c r="AB982" s="122">
        <v>5.7906043815299998E-2</v>
      </c>
      <c r="AC982" s="122">
        <v>5.4868936164899997E-2</v>
      </c>
      <c r="AD982" s="122">
        <v>2.1770561996900001E-2</v>
      </c>
      <c r="AE982" s="122">
        <v>5.5738135138699997E-2</v>
      </c>
      <c r="AF982" s="122">
        <v>6.3565119196100001E-2</v>
      </c>
      <c r="AG982" s="122">
        <v>6.1738434558600001E-2</v>
      </c>
      <c r="AH982" s="122">
        <v>7.2931191696600006E-2</v>
      </c>
      <c r="AI982" s="122">
        <v>7.3436057116900003E-2</v>
      </c>
      <c r="AJ982" s="122">
        <v>6.8733053802799995E-2</v>
      </c>
      <c r="AK982" s="122">
        <v>5.9280385782100001E-2</v>
      </c>
      <c r="AL982" s="122">
        <v>0</v>
      </c>
    </row>
    <row r="983" spans="1:38" hidden="1" x14ac:dyDescent="0.25">
      <c r="A983" s="122" t="s">
        <v>1975</v>
      </c>
      <c r="B983" s="122">
        <v>1</v>
      </c>
      <c r="C983" s="122" t="s">
        <v>2154</v>
      </c>
      <c r="D983" s="122" t="s">
        <v>2115</v>
      </c>
      <c r="E983" s="122">
        <v>19</v>
      </c>
      <c r="F983" s="122">
        <v>4.2701395126100002E-2</v>
      </c>
      <c r="G983" s="122">
        <v>3.9914699023499998E-2</v>
      </c>
      <c r="H983" s="122">
        <v>4.4373727905999999E-2</v>
      </c>
      <c r="I983" s="122">
        <v>5.2984674127000003E-2</v>
      </c>
      <c r="J983" s="122">
        <v>4.9874460350899999E-2</v>
      </c>
      <c r="K983" s="122">
        <v>5.0122935343800003E-2</v>
      </c>
      <c r="L983" s="122">
        <v>4.5827509311799998E-2</v>
      </c>
      <c r="M983" s="122">
        <v>4.6939026667700001E-2</v>
      </c>
      <c r="N983" s="122">
        <v>5.8000032121099998E-2</v>
      </c>
      <c r="O983" s="122">
        <v>5.5726438938E-2</v>
      </c>
      <c r="P983" s="122">
        <v>5.06691453951E-2</v>
      </c>
      <c r="Q983" s="122">
        <v>4.8830890082599998E-2</v>
      </c>
      <c r="R983" s="122">
        <v>4.4543417623099997E-2</v>
      </c>
      <c r="S983" s="122">
        <v>4.2879020235899998E-2</v>
      </c>
      <c r="T983" s="122">
        <v>4.4140349129900003E-2</v>
      </c>
      <c r="U983" s="122">
        <v>4.4035580144600003E-2</v>
      </c>
      <c r="V983" s="122">
        <v>4.2694183128600002E-2</v>
      </c>
      <c r="W983" s="122">
        <v>6.0255136322400003E-2</v>
      </c>
      <c r="X983" s="122">
        <v>4.9698794249100002E-2</v>
      </c>
      <c r="Y983" s="122">
        <v>4.1982479885300003E-2</v>
      </c>
      <c r="Z983" s="122">
        <v>5.7913973239499997E-2</v>
      </c>
      <c r="AA983" s="122">
        <v>6.2488792927199999E-2</v>
      </c>
      <c r="AB983" s="122">
        <v>5.91308079177E-2</v>
      </c>
      <c r="AC983" s="122">
        <v>5.5868663928000002E-2</v>
      </c>
      <c r="AD983" s="122">
        <v>2.2254665670599999E-2</v>
      </c>
      <c r="AE983" s="122">
        <v>5.72778432568E-2</v>
      </c>
      <c r="AF983" s="122">
        <v>6.6237216673900007E-2</v>
      </c>
      <c r="AG983" s="122">
        <v>6.5092360440700006E-2</v>
      </c>
      <c r="AH983" s="122">
        <v>7.7370696157299995E-2</v>
      </c>
      <c r="AI983" s="122">
        <v>7.8172245189299994E-2</v>
      </c>
      <c r="AJ983" s="122">
        <v>7.3582026985400006E-2</v>
      </c>
      <c r="AK983" s="122">
        <v>6.3139327762200007E-2</v>
      </c>
      <c r="AL983" s="122">
        <v>0</v>
      </c>
    </row>
    <row r="984" spans="1:38" hidden="1" x14ac:dyDescent="0.25">
      <c r="A984" s="122" t="s">
        <v>1975</v>
      </c>
      <c r="B984" s="122">
        <v>1</v>
      </c>
      <c r="C984" s="122" t="s">
        <v>2154</v>
      </c>
      <c r="D984" s="122" t="s">
        <v>2116</v>
      </c>
      <c r="E984" s="122">
        <v>19</v>
      </c>
      <c r="F984" s="122">
        <v>0.17769959320129999</v>
      </c>
      <c r="G984" s="122">
        <v>0.16331341182029999</v>
      </c>
      <c r="H984" s="122">
        <v>0.1787175138731</v>
      </c>
      <c r="I984" s="122">
        <v>0.20983092114419999</v>
      </c>
      <c r="J984" s="122">
        <v>0.19440046671860001</v>
      </c>
      <c r="K984" s="122">
        <v>0.1920065686062</v>
      </c>
      <c r="L984" s="122">
        <v>0.17247129148160001</v>
      </c>
      <c r="M984" s="122">
        <v>0.1737009201419</v>
      </c>
      <c r="N984" s="122">
        <v>0.2118598580754</v>
      </c>
      <c r="O984" s="122">
        <v>0.2013641900315</v>
      </c>
      <c r="P984" s="122">
        <v>0.1814814986569</v>
      </c>
      <c r="Q984" s="122">
        <v>0.17317778615910001</v>
      </c>
      <c r="R984" s="122">
        <v>0.1563336117577</v>
      </c>
      <c r="S984" s="122">
        <v>0.14957907219149999</v>
      </c>
      <c r="T984" s="122">
        <v>0.15347227356990001</v>
      </c>
      <c r="U984" s="122">
        <v>0.15173315315450001</v>
      </c>
      <c r="V984" s="122">
        <v>0.14550689044910001</v>
      </c>
      <c r="W984" s="122">
        <v>0.20337370495599999</v>
      </c>
      <c r="X984" s="122">
        <v>0.16631925435879999</v>
      </c>
      <c r="Y984" s="122">
        <v>0.13962771390939999</v>
      </c>
      <c r="Z984" s="122">
        <v>0.1918296178094</v>
      </c>
      <c r="AA984" s="122">
        <v>0.2056843163738</v>
      </c>
      <c r="AB984" s="122">
        <v>0.19359713140599999</v>
      </c>
      <c r="AC984" s="122">
        <v>0.18194589694909999</v>
      </c>
      <c r="AD984" s="122">
        <v>7.1792765629600006E-2</v>
      </c>
      <c r="AE984" s="122">
        <v>0.1822985391825</v>
      </c>
      <c r="AF984" s="122">
        <v>0.2069426934701</v>
      </c>
      <c r="AG984" s="122">
        <v>0.20081427967029999</v>
      </c>
      <c r="AH984" s="122">
        <v>0.2368926792928</v>
      </c>
      <c r="AI984" s="122">
        <v>0.23730784922090001</v>
      </c>
      <c r="AJ984" s="122">
        <v>0.2253431621317</v>
      </c>
      <c r="AK984" s="122">
        <v>0.19277246848310001</v>
      </c>
      <c r="AL984" s="122">
        <v>0</v>
      </c>
    </row>
    <row r="985" spans="1:38" hidden="1" x14ac:dyDescent="0.25">
      <c r="A985" s="122" t="s">
        <v>1975</v>
      </c>
      <c r="B985" s="122">
        <v>1</v>
      </c>
      <c r="C985" s="122" t="s">
        <v>2154</v>
      </c>
      <c r="D985" s="122" t="s">
        <v>2138</v>
      </c>
      <c r="E985" s="122">
        <v>19</v>
      </c>
      <c r="F985" s="122">
        <v>5.26620259711E-2</v>
      </c>
      <c r="G985" s="122">
        <v>4.8393182346100003E-2</v>
      </c>
      <c r="H985" s="122">
        <v>5.3021039508299998E-2</v>
      </c>
      <c r="I985" s="122">
        <v>6.2331798439600003E-2</v>
      </c>
      <c r="J985" s="122">
        <v>5.79563477062E-2</v>
      </c>
      <c r="K985" s="122">
        <v>5.7533863861500001E-2</v>
      </c>
      <c r="L985" s="122">
        <v>5.2003892332E-2</v>
      </c>
      <c r="M985" s="122">
        <v>5.2783353197500001E-2</v>
      </c>
      <c r="N985" s="122">
        <v>6.4845973911900001E-2</v>
      </c>
      <c r="O985" s="122">
        <v>6.2100478748499999E-2</v>
      </c>
      <c r="P985" s="122">
        <v>5.6296366567699999E-2</v>
      </c>
      <c r="Q985" s="122">
        <v>5.37709114797E-2</v>
      </c>
      <c r="R985" s="122">
        <v>4.84771295775E-2</v>
      </c>
      <c r="S985" s="122">
        <v>4.6248045013999997E-2</v>
      </c>
      <c r="T985" s="122">
        <v>4.7323569679100001E-2</v>
      </c>
      <c r="U985" s="122">
        <v>4.6572511753399999E-2</v>
      </c>
      <c r="V985" s="122">
        <v>4.4256519033500002E-2</v>
      </c>
      <c r="W985" s="122">
        <v>6.1235718467899998E-2</v>
      </c>
      <c r="X985" s="122">
        <v>4.9594853657599997E-2</v>
      </c>
      <c r="Y985" s="122">
        <v>4.1230816464800001E-2</v>
      </c>
      <c r="Z985" s="122">
        <v>5.6162057794300002E-2</v>
      </c>
      <c r="AA985" s="122">
        <v>5.9359409261299997E-2</v>
      </c>
      <c r="AB985" s="122">
        <v>5.5103741339900002E-2</v>
      </c>
      <c r="AC985" s="122">
        <v>5.1155653480700003E-2</v>
      </c>
      <c r="AD985" s="122">
        <v>1.9838227331700001E-2</v>
      </c>
      <c r="AE985" s="122">
        <v>4.9505327576599999E-2</v>
      </c>
      <c r="AF985" s="122">
        <v>5.5126687532E-2</v>
      </c>
      <c r="AG985" s="122">
        <v>5.2190798312300002E-2</v>
      </c>
      <c r="AH985" s="122">
        <v>5.9057966809400002E-2</v>
      </c>
      <c r="AI985" s="122">
        <v>5.92126042408E-2</v>
      </c>
      <c r="AJ985" s="122">
        <v>5.6927905892200002E-2</v>
      </c>
      <c r="AK985" s="122">
        <v>4.85287277209E-2</v>
      </c>
      <c r="AL985" s="122">
        <v>0</v>
      </c>
    </row>
    <row r="986" spans="1:38" hidden="1" x14ac:dyDescent="0.25">
      <c r="A986" s="122" t="s">
        <v>1975</v>
      </c>
      <c r="B986" s="122">
        <v>1</v>
      </c>
      <c r="C986" s="122" t="s">
        <v>2154</v>
      </c>
      <c r="D986" s="122" t="s">
        <v>2117</v>
      </c>
      <c r="E986" s="122">
        <v>19</v>
      </c>
      <c r="F986" s="122">
        <v>1.5018097273899999E-2</v>
      </c>
      <c r="G986" s="122">
        <v>1.3774852050299999E-2</v>
      </c>
      <c r="H986" s="122">
        <v>1.50186073983E-2</v>
      </c>
      <c r="I986" s="122">
        <v>1.75748132568E-2</v>
      </c>
      <c r="J986" s="122">
        <v>1.6233954173100001E-2</v>
      </c>
      <c r="K986" s="122">
        <v>1.6007920404500001E-2</v>
      </c>
      <c r="L986" s="122">
        <v>1.44081872975E-2</v>
      </c>
      <c r="M986" s="122">
        <v>1.45655437325E-2</v>
      </c>
      <c r="N986" s="122">
        <v>1.7839801029599998E-2</v>
      </c>
      <c r="O986" s="122">
        <v>1.7082765588399999E-2</v>
      </c>
      <c r="P986" s="122">
        <v>1.5516242781E-2</v>
      </c>
      <c r="Q986" s="122">
        <v>1.48852717923E-2</v>
      </c>
      <c r="R986" s="122">
        <v>1.35147538325E-2</v>
      </c>
      <c r="S986" s="122">
        <v>1.29498805025E-2</v>
      </c>
      <c r="T986" s="122">
        <v>1.3288355202900001E-2</v>
      </c>
      <c r="U986" s="122">
        <v>1.3015131898399999E-2</v>
      </c>
      <c r="V986" s="122">
        <v>1.23643317717E-2</v>
      </c>
      <c r="W986" s="122">
        <v>1.71148636654E-2</v>
      </c>
      <c r="X986" s="122">
        <v>1.3912412564900001E-2</v>
      </c>
      <c r="Y986" s="122">
        <v>1.1614417896700001E-2</v>
      </c>
      <c r="Z986" s="122">
        <v>1.5905971864400001E-2</v>
      </c>
      <c r="AA986" s="122">
        <v>1.7004409916899998E-2</v>
      </c>
      <c r="AB986" s="122">
        <v>1.5993601028100001E-2</v>
      </c>
      <c r="AC986" s="122">
        <v>1.50283062646E-2</v>
      </c>
      <c r="AD986" s="122">
        <v>5.9292934901000001E-3</v>
      </c>
      <c r="AE986" s="122">
        <v>1.5064207528100001E-2</v>
      </c>
      <c r="AF986" s="122">
        <v>1.7117554052300001E-2</v>
      </c>
      <c r="AG986" s="122">
        <v>1.65827630723E-2</v>
      </c>
      <c r="AH986" s="122">
        <v>1.9591484175799999E-2</v>
      </c>
      <c r="AI986" s="122">
        <v>1.96196182992E-2</v>
      </c>
      <c r="AJ986" s="122">
        <v>1.9017308758399999E-2</v>
      </c>
      <c r="AK986" s="122">
        <v>1.62914634274E-2</v>
      </c>
      <c r="AL986" s="122">
        <v>0</v>
      </c>
    </row>
    <row r="987" spans="1:38" hidden="1" x14ac:dyDescent="0.25">
      <c r="A987" s="122" t="s">
        <v>1975</v>
      </c>
      <c r="B987" s="122">
        <v>1</v>
      </c>
      <c r="C987" s="122" t="s">
        <v>2154</v>
      </c>
      <c r="D987" s="122" t="s">
        <v>2118</v>
      </c>
      <c r="E987" s="122">
        <v>19</v>
      </c>
      <c r="F987" s="122">
        <v>5.2267343635999997E-2</v>
      </c>
      <c r="G987" s="122">
        <v>4.86635685188E-2</v>
      </c>
      <c r="H987" s="122">
        <v>5.3698743523300001E-2</v>
      </c>
      <c r="I987" s="122">
        <v>6.34236019781E-2</v>
      </c>
      <c r="J987" s="122">
        <v>5.9208280927500002E-2</v>
      </c>
      <c r="K987" s="122">
        <v>5.9003819349099998E-2</v>
      </c>
      <c r="L987" s="122">
        <v>5.35769768417E-2</v>
      </c>
      <c r="M987" s="122">
        <v>5.48285038248E-2</v>
      </c>
      <c r="N987" s="122">
        <v>6.78058803849E-2</v>
      </c>
      <c r="O987" s="122">
        <v>6.5261851567500001E-2</v>
      </c>
      <c r="P987" s="122">
        <v>5.9452274155500001E-2</v>
      </c>
      <c r="Q987" s="122">
        <v>5.7237869093700003E-2</v>
      </c>
      <c r="R987" s="122">
        <v>5.2078891757700002E-2</v>
      </c>
      <c r="S987" s="122">
        <v>5.0166847001300002E-2</v>
      </c>
      <c r="T987" s="122">
        <v>5.2072685190499998E-2</v>
      </c>
      <c r="U987" s="122">
        <v>5.2042075852500001E-2</v>
      </c>
      <c r="V987" s="122">
        <v>5.0683913887799997E-2</v>
      </c>
      <c r="W987" s="122">
        <v>7.1937253102399998E-2</v>
      </c>
      <c r="X987" s="122">
        <v>5.9724248041800002E-2</v>
      </c>
      <c r="Y987" s="122">
        <v>5.0594499006500003E-2</v>
      </c>
      <c r="Z987" s="122">
        <v>6.9960204748700003E-2</v>
      </c>
      <c r="AA987" s="122">
        <v>7.5397185900399996E-2</v>
      </c>
      <c r="AB987" s="122">
        <v>7.15468157232E-2</v>
      </c>
      <c r="AC987" s="122">
        <v>6.7861567255800004E-2</v>
      </c>
      <c r="AD987" s="122">
        <v>2.7089029567099999E-2</v>
      </c>
      <c r="AE987" s="122">
        <v>6.9784679182699996E-2</v>
      </c>
      <c r="AF987" s="122">
        <v>8.0311652882500001E-2</v>
      </c>
      <c r="AG987" s="122">
        <v>7.8901070277700006E-2</v>
      </c>
      <c r="AH987" s="122">
        <v>9.4166355932600004E-2</v>
      </c>
      <c r="AI987" s="122">
        <v>9.5630467794900004E-2</v>
      </c>
      <c r="AJ987" s="122">
        <v>8.9007550017900006E-2</v>
      </c>
      <c r="AK987" s="122">
        <v>7.7184564461699995E-2</v>
      </c>
      <c r="AL987" s="122">
        <v>0</v>
      </c>
    </row>
    <row r="988" spans="1:38" hidden="1" x14ac:dyDescent="0.25">
      <c r="A988" s="122" t="s">
        <v>1975</v>
      </c>
      <c r="B988" s="122">
        <v>1</v>
      </c>
      <c r="C988" s="122" t="s">
        <v>2154</v>
      </c>
      <c r="D988" s="122" t="s">
        <v>2119</v>
      </c>
      <c r="E988" s="122">
        <v>19</v>
      </c>
      <c r="F988" s="122">
        <v>1.0406742208200001E-2</v>
      </c>
      <c r="G988" s="122">
        <v>9.5908038966999992E-3</v>
      </c>
      <c r="H988" s="122">
        <v>1.05722686601E-2</v>
      </c>
      <c r="I988" s="122">
        <v>1.2502866252E-2</v>
      </c>
      <c r="J988" s="122">
        <v>1.16772425786E-2</v>
      </c>
      <c r="K988" s="122">
        <v>1.16151636521E-2</v>
      </c>
      <c r="L988" s="122">
        <v>1.0475087907E-2</v>
      </c>
      <c r="M988" s="122">
        <v>1.05719812135E-2</v>
      </c>
      <c r="N988" s="122">
        <v>1.2907396343500001E-2</v>
      </c>
      <c r="O988" s="122">
        <v>1.23213068513E-2</v>
      </c>
      <c r="P988" s="122">
        <v>1.1166539405699999E-2</v>
      </c>
      <c r="Q988" s="122">
        <v>1.06727565748E-2</v>
      </c>
      <c r="R988" s="122">
        <v>9.6355829133999999E-3</v>
      </c>
      <c r="S988" s="122">
        <v>9.2315985803999995E-3</v>
      </c>
      <c r="T988" s="122">
        <v>9.5267967222E-3</v>
      </c>
      <c r="U988" s="122">
        <v>9.4512524217999997E-3</v>
      </c>
      <c r="V988" s="122">
        <v>9.1070606983999994E-3</v>
      </c>
      <c r="W988" s="122">
        <v>1.28140806849E-2</v>
      </c>
      <c r="X988" s="122">
        <v>1.05381148476E-2</v>
      </c>
      <c r="Y988" s="122">
        <v>8.8963593167000008E-3</v>
      </c>
      <c r="Z988" s="122">
        <v>1.23172834892E-2</v>
      </c>
      <c r="AA988" s="122">
        <v>1.3291731984000001E-2</v>
      </c>
      <c r="AB988" s="122">
        <v>1.26424273928E-2</v>
      </c>
      <c r="AC988" s="122">
        <v>1.1998484342700001E-2</v>
      </c>
      <c r="AD988" s="122">
        <v>4.7684716957E-3</v>
      </c>
      <c r="AE988" s="122">
        <v>1.21818443981E-2</v>
      </c>
      <c r="AF988" s="122">
        <v>1.3976260155E-2</v>
      </c>
      <c r="AG988" s="122">
        <v>1.37133461656E-2</v>
      </c>
      <c r="AH988" s="122">
        <v>1.6263437074299999E-2</v>
      </c>
      <c r="AI988" s="122">
        <v>1.64484822899E-2</v>
      </c>
      <c r="AJ988" s="122">
        <v>1.53893352413E-2</v>
      </c>
      <c r="AK988" s="122">
        <v>1.3314030866599999E-2</v>
      </c>
      <c r="AL988" s="122">
        <v>0</v>
      </c>
    </row>
    <row r="989" spans="1:38" hidden="1" x14ac:dyDescent="0.25">
      <c r="A989" s="122" t="s">
        <v>1975</v>
      </c>
      <c r="B989" s="122">
        <v>1</v>
      </c>
      <c r="C989" s="122" t="s">
        <v>2154</v>
      </c>
      <c r="D989" s="122" t="s">
        <v>2120</v>
      </c>
      <c r="E989" s="122">
        <v>19</v>
      </c>
      <c r="F989" s="122">
        <v>7.3067914813100002E-2</v>
      </c>
      <c r="G989" s="122">
        <v>6.7693136905199999E-2</v>
      </c>
      <c r="H989" s="122">
        <v>7.4897803297300003E-2</v>
      </c>
      <c r="I989" s="122">
        <v>8.8947898745500006E-2</v>
      </c>
      <c r="J989" s="122">
        <v>8.3592783919899993E-2</v>
      </c>
      <c r="K989" s="122">
        <v>8.3847590749799999E-2</v>
      </c>
      <c r="L989" s="122">
        <v>7.6446803796099999E-2</v>
      </c>
      <c r="M989" s="122">
        <v>7.8118773492500002E-2</v>
      </c>
      <c r="N989" s="122">
        <v>9.6366205396800006E-2</v>
      </c>
      <c r="O989" s="122">
        <v>9.25841096231E-2</v>
      </c>
      <c r="P989" s="122">
        <v>8.4264481787899997E-2</v>
      </c>
      <c r="Q989" s="122">
        <v>8.0974984709100001E-2</v>
      </c>
      <c r="R989" s="122">
        <v>7.3481024773299999E-2</v>
      </c>
      <c r="S989" s="122">
        <v>7.0685613558800001E-2</v>
      </c>
      <c r="T989" s="122">
        <v>7.3093676247600006E-2</v>
      </c>
      <c r="U989" s="122">
        <v>7.30154778709E-2</v>
      </c>
      <c r="V989" s="122">
        <v>7.0815357130999998E-2</v>
      </c>
      <c r="W989" s="122">
        <v>9.9967110690399999E-2</v>
      </c>
      <c r="X989" s="122">
        <v>8.2385129989799993E-2</v>
      </c>
      <c r="Y989" s="122">
        <v>6.9511714494600002E-2</v>
      </c>
      <c r="Z989" s="122">
        <v>9.5912017043700004E-2</v>
      </c>
      <c r="AA989" s="122">
        <v>0.1032741467375</v>
      </c>
      <c r="AB989" s="122">
        <v>9.7877909725500006E-2</v>
      </c>
      <c r="AC989" s="122">
        <v>9.2498815024600001E-2</v>
      </c>
      <c r="AD989" s="122">
        <v>3.6729343067099997E-2</v>
      </c>
      <c r="AE989" s="122">
        <v>9.4006147661199996E-2</v>
      </c>
      <c r="AF989" s="122">
        <v>0.1076308106175</v>
      </c>
      <c r="AG989" s="122">
        <v>0.1053889107173</v>
      </c>
      <c r="AH989" s="122">
        <v>0.125356218894</v>
      </c>
      <c r="AI989" s="122">
        <v>0.12664306215080001</v>
      </c>
      <c r="AJ989" s="122">
        <v>0.1200497703196</v>
      </c>
      <c r="AK989" s="122">
        <v>0.10371985373000001</v>
      </c>
      <c r="AL989" s="122">
        <v>0</v>
      </c>
    </row>
    <row r="990" spans="1:38" hidden="1" x14ac:dyDescent="0.25">
      <c r="A990" s="122" t="s">
        <v>1975</v>
      </c>
      <c r="B990" s="122">
        <v>1</v>
      </c>
      <c r="C990" s="122" t="s">
        <v>2154</v>
      </c>
      <c r="D990" s="122" t="s">
        <v>2121</v>
      </c>
      <c r="E990" s="122">
        <v>19</v>
      </c>
      <c r="F990" s="122">
        <v>0.2546334780665</v>
      </c>
      <c r="G990" s="122">
        <v>0.23712975013670001</v>
      </c>
      <c r="H990" s="122">
        <v>0.26341253936050002</v>
      </c>
      <c r="I990" s="122">
        <v>0.31443519468120001</v>
      </c>
      <c r="J990" s="122">
        <v>0.29663385544139997</v>
      </c>
      <c r="K990" s="122">
        <v>0.29841649964919997</v>
      </c>
      <c r="L990" s="122">
        <v>0.27295639203529998</v>
      </c>
      <c r="M990" s="122">
        <v>0.28041898795589998</v>
      </c>
      <c r="N990" s="122">
        <v>0.34874130687240001</v>
      </c>
      <c r="O990" s="122">
        <v>0.33755341990429999</v>
      </c>
      <c r="P990" s="122">
        <v>0.3094257193494</v>
      </c>
      <c r="Q990" s="122">
        <v>0.3001946455442</v>
      </c>
      <c r="R990" s="122">
        <v>0.2749913488538</v>
      </c>
      <c r="S990" s="122">
        <v>0.26629957922839997</v>
      </c>
      <c r="T990" s="122">
        <v>0.27692680765760003</v>
      </c>
      <c r="U990" s="122">
        <v>0.27760636159000002</v>
      </c>
      <c r="V990" s="122">
        <v>0.2716834577203</v>
      </c>
      <c r="W990" s="122">
        <v>0.38577069267039998</v>
      </c>
      <c r="X990" s="122">
        <v>0.32056532505090002</v>
      </c>
      <c r="Y990" s="122">
        <v>0.2733916484544</v>
      </c>
      <c r="Z990" s="122">
        <v>0.38092902187970001</v>
      </c>
      <c r="AA990" s="122">
        <v>0.41381159803090001</v>
      </c>
      <c r="AB990" s="122">
        <v>0.39547044908630002</v>
      </c>
      <c r="AC990" s="122">
        <v>0.3769982093534</v>
      </c>
      <c r="AD990" s="122">
        <v>0.1513207963456</v>
      </c>
      <c r="AE990" s="122">
        <v>0.39151966387600001</v>
      </c>
      <c r="AF990" s="122">
        <v>0.45170473819509999</v>
      </c>
      <c r="AG990" s="122">
        <v>0.44403158576270002</v>
      </c>
      <c r="AH990" s="122">
        <v>0.52938504296569999</v>
      </c>
      <c r="AI990" s="122">
        <v>0.53745266207590003</v>
      </c>
      <c r="AJ990" s="122">
        <v>0.5068659270061</v>
      </c>
      <c r="AK990" s="122">
        <v>0.43907354887950001</v>
      </c>
      <c r="AL990" s="122">
        <v>0</v>
      </c>
    </row>
    <row r="991" spans="1:38" hidden="1" x14ac:dyDescent="0.25">
      <c r="A991" s="122" t="s">
        <v>1975</v>
      </c>
      <c r="B991" s="122">
        <v>1</v>
      </c>
      <c r="C991" s="122" t="s">
        <v>2154</v>
      </c>
      <c r="D991" s="122" t="s">
        <v>2139</v>
      </c>
      <c r="E991" s="122">
        <v>19</v>
      </c>
      <c r="F991" s="122">
        <v>0</v>
      </c>
      <c r="G991" s="122">
        <v>0</v>
      </c>
      <c r="H991" s="122">
        <v>0</v>
      </c>
      <c r="I991" s="122">
        <v>0</v>
      </c>
      <c r="J991" s="122">
        <v>0</v>
      </c>
      <c r="K991" s="122">
        <v>0</v>
      </c>
      <c r="L991" s="122">
        <v>0</v>
      </c>
      <c r="M991" s="122">
        <v>0</v>
      </c>
      <c r="N991" s="122">
        <v>0</v>
      </c>
      <c r="O991" s="122">
        <v>0</v>
      </c>
      <c r="P991" s="122">
        <v>0</v>
      </c>
      <c r="Q991" s="122">
        <v>0</v>
      </c>
      <c r="R991" s="122">
        <v>0</v>
      </c>
      <c r="S991" s="122">
        <v>0</v>
      </c>
      <c r="T991" s="122">
        <v>0</v>
      </c>
      <c r="U991" s="122">
        <v>0</v>
      </c>
      <c r="V991" s="122">
        <v>0</v>
      </c>
      <c r="W991" s="122">
        <v>0</v>
      </c>
      <c r="X991" s="122">
        <v>0</v>
      </c>
      <c r="Y991" s="122">
        <v>0</v>
      </c>
      <c r="Z991" s="122">
        <v>0</v>
      </c>
      <c r="AA991" s="122">
        <v>0</v>
      </c>
      <c r="AB991" s="122">
        <v>0</v>
      </c>
      <c r="AC991" s="122">
        <v>0</v>
      </c>
      <c r="AD991" s="122">
        <v>0</v>
      </c>
      <c r="AE991" s="122">
        <v>0</v>
      </c>
      <c r="AF991" s="122">
        <v>0</v>
      </c>
      <c r="AG991" s="122">
        <v>0</v>
      </c>
      <c r="AH991" s="122">
        <v>0</v>
      </c>
      <c r="AI991" s="122">
        <v>0</v>
      </c>
      <c r="AJ991" s="122">
        <v>0</v>
      </c>
      <c r="AK991" s="122">
        <v>0</v>
      </c>
      <c r="AL991" s="122">
        <v>0</v>
      </c>
    </row>
    <row r="992" spans="1:38" hidden="1" x14ac:dyDescent="0.25">
      <c r="A992" s="122" t="s">
        <v>1975</v>
      </c>
      <c r="B992" s="122">
        <v>1</v>
      </c>
      <c r="C992" s="122" t="s">
        <v>2154</v>
      </c>
      <c r="D992" s="122" t="s">
        <v>2122</v>
      </c>
      <c r="E992" s="122">
        <v>19</v>
      </c>
      <c r="F992" s="122">
        <v>2.58447362232E-2</v>
      </c>
      <c r="G992" s="122">
        <v>2.4257883975700001E-2</v>
      </c>
      <c r="H992" s="122">
        <v>2.7243413663199999E-2</v>
      </c>
      <c r="I992" s="122">
        <v>3.2867403583100002E-2</v>
      </c>
      <c r="J992" s="122">
        <v>3.1325830271700002E-2</v>
      </c>
      <c r="K992" s="122">
        <v>3.1703757806299998E-2</v>
      </c>
      <c r="L992" s="122">
        <v>2.9186002386900001E-2</v>
      </c>
      <c r="M992" s="122">
        <v>3.01123676973E-2</v>
      </c>
      <c r="N992" s="122">
        <v>3.7472829436999998E-2</v>
      </c>
      <c r="O992" s="122">
        <v>3.6179829031799997E-2</v>
      </c>
      <c r="P992" s="122">
        <v>3.3159382133299997E-2</v>
      </c>
      <c r="Q992" s="122">
        <v>3.2156246248099998E-2</v>
      </c>
      <c r="R992" s="122">
        <v>2.9474155536399999E-2</v>
      </c>
      <c r="S992" s="122">
        <v>2.85282310594E-2</v>
      </c>
      <c r="T992" s="122">
        <v>2.9698186999900001E-2</v>
      </c>
      <c r="U992" s="122">
        <v>2.9953233170299999E-2</v>
      </c>
      <c r="V992" s="122">
        <v>2.9372894300999999E-2</v>
      </c>
      <c r="W992" s="122">
        <v>4.2049974347600001E-2</v>
      </c>
      <c r="X992" s="122">
        <v>3.5117585561699999E-2</v>
      </c>
      <c r="Y992" s="122">
        <v>3.0020471394199999E-2</v>
      </c>
      <c r="Z992" s="122">
        <v>4.1884148382399997E-2</v>
      </c>
      <c r="AA992" s="122">
        <v>4.5419097425500002E-2</v>
      </c>
      <c r="AB992" s="122">
        <v>4.3272703866499999E-2</v>
      </c>
      <c r="AC992" s="122">
        <v>4.12706510624E-2</v>
      </c>
      <c r="AD992" s="122">
        <v>1.64903187499E-2</v>
      </c>
      <c r="AE992" s="122">
        <v>4.2526782690000001E-2</v>
      </c>
      <c r="AF992" s="122">
        <v>4.9261837470500003E-2</v>
      </c>
      <c r="AG992" s="122">
        <v>4.87104951619E-2</v>
      </c>
      <c r="AH992" s="122">
        <v>5.83516593115E-2</v>
      </c>
      <c r="AI992" s="122">
        <v>5.93948651582E-2</v>
      </c>
      <c r="AJ992" s="122">
        <v>5.6930438690600001E-2</v>
      </c>
      <c r="AK992" s="122">
        <v>4.9634904422300001E-2</v>
      </c>
      <c r="AL992" s="122">
        <v>0</v>
      </c>
    </row>
    <row r="993" spans="1:38" hidden="1" x14ac:dyDescent="0.25">
      <c r="A993" s="122" t="s">
        <v>1975</v>
      </c>
      <c r="B993" s="122">
        <v>1</v>
      </c>
      <c r="C993" s="122" t="s">
        <v>2154</v>
      </c>
      <c r="D993" s="122" t="s">
        <v>2123</v>
      </c>
      <c r="E993" s="122">
        <v>19</v>
      </c>
      <c r="F993" s="122">
        <v>9.2809376440899996E-2</v>
      </c>
      <c r="G993" s="122">
        <v>8.58837557966E-2</v>
      </c>
      <c r="H993" s="122">
        <v>9.5137039471399995E-2</v>
      </c>
      <c r="I993" s="122">
        <v>0.112702373355</v>
      </c>
      <c r="J993" s="122">
        <v>0.1053513094834</v>
      </c>
      <c r="K993" s="122">
        <v>0.1049987341093</v>
      </c>
      <c r="L993" s="122">
        <v>9.5277370983900003E-2</v>
      </c>
      <c r="M993" s="122">
        <v>9.7011237733700004E-2</v>
      </c>
      <c r="N993" s="122">
        <v>0.1193913660328</v>
      </c>
      <c r="O993" s="122">
        <v>0.1149385828941</v>
      </c>
      <c r="P993" s="122">
        <v>0.1049785214146</v>
      </c>
      <c r="Q993" s="122">
        <v>0.10135778810190001</v>
      </c>
      <c r="R993" s="122">
        <v>9.2383449081400004E-2</v>
      </c>
      <c r="S993" s="122">
        <v>8.9048568818300006E-2</v>
      </c>
      <c r="T993" s="122">
        <v>9.24437346588E-2</v>
      </c>
      <c r="U993" s="122">
        <v>9.2345297741800003E-2</v>
      </c>
      <c r="V993" s="122">
        <v>8.9249213453099996E-2</v>
      </c>
      <c r="W993" s="122">
        <v>0.1254662123118</v>
      </c>
      <c r="X993" s="122">
        <v>0.1033009651893</v>
      </c>
      <c r="Y993" s="122">
        <v>8.7368190588399994E-2</v>
      </c>
      <c r="Z993" s="122">
        <v>0.1210913742053</v>
      </c>
      <c r="AA993" s="122">
        <v>0.13073957926169999</v>
      </c>
      <c r="AB993" s="122">
        <v>0.12413287859409999</v>
      </c>
      <c r="AC993" s="122">
        <v>0.1175410280663</v>
      </c>
      <c r="AD993" s="122">
        <v>4.6667403336299998E-2</v>
      </c>
      <c r="AE993" s="122">
        <v>0.1192624264511</v>
      </c>
      <c r="AF993" s="122">
        <v>0.13621423384190001</v>
      </c>
      <c r="AG993" s="122">
        <v>0.13295370458639999</v>
      </c>
      <c r="AH993" s="122">
        <v>0.15740165509170001</v>
      </c>
      <c r="AI993" s="122">
        <v>0.15865121273259999</v>
      </c>
      <c r="AJ993" s="122">
        <v>0.14974813288450001</v>
      </c>
      <c r="AK993" s="122">
        <v>0.1285085849897</v>
      </c>
      <c r="AL993" s="122">
        <v>0</v>
      </c>
    </row>
    <row r="994" spans="1:38" hidden="1" x14ac:dyDescent="0.25">
      <c r="A994" s="122" t="s">
        <v>1975</v>
      </c>
      <c r="B994" s="122">
        <v>1</v>
      </c>
      <c r="C994" s="122" t="s">
        <v>2154</v>
      </c>
      <c r="D994" s="122" t="s">
        <v>2140</v>
      </c>
      <c r="E994" s="122">
        <v>19</v>
      </c>
      <c r="F994" s="122">
        <v>1.5520220745999999E-3</v>
      </c>
      <c r="G994" s="122">
        <v>1.4284889400999999E-3</v>
      </c>
      <c r="H994" s="122">
        <v>1.5679210110000001E-3</v>
      </c>
      <c r="I994" s="122">
        <v>1.8452037285E-3</v>
      </c>
      <c r="J994" s="122">
        <v>1.7148268572999999E-3</v>
      </c>
      <c r="K994" s="122">
        <v>1.6970880708E-3</v>
      </c>
      <c r="L994" s="122">
        <v>1.5255790822000001E-3</v>
      </c>
      <c r="M994" s="122">
        <v>1.5392539177E-3</v>
      </c>
      <c r="N994" s="122">
        <v>1.8777763618E-3</v>
      </c>
      <c r="O994" s="122">
        <v>1.7831292713000001E-3</v>
      </c>
      <c r="P994" s="122">
        <v>1.6050338087E-3</v>
      </c>
      <c r="Q994" s="122">
        <v>1.5284430737000001E-3</v>
      </c>
      <c r="R994" s="122">
        <v>1.3756841482000001E-3</v>
      </c>
      <c r="S994" s="122">
        <v>1.3115576389E-3</v>
      </c>
      <c r="T994" s="122">
        <v>1.3413017893E-3</v>
      </c>
      <c r="U994" s="122">
        <v>1.3217613556E-3</v>
      </c>
      <c r="V994" s="122">
        <v>1.2603850167999999E-3</v>
      </c>
      <c r="W994" s="122">
        <v>1.7536618556999999E-3</v>
      </c>
      <c r="X994" s="122">
        <v>1.4294402810000001E-3</v>
      </c>
      <c r="Y994" s="122">
        <v>1.194945321E-3</v>
      </c>
      <c r="Z994" s="122">
        <v>1.6352307444999999E-3</v>
      </c>
      <c r="AA994" s="122">
        <v>1.7473494750000001E-3</v>
      </c>
      <c r="AB994" s="122">
        <v>1.6402760355999999E-3</v>
      </c>
      <c r="AC994" s="122">
        <v>1.5382102743E-3</v>
      </c>
      <c r="AD994" s="122">
        <v>6.054494845E-4</v>
      </c>
      <c r="AE994" s="122">
        <v>1.5352610606000001E-3</v>
      </c>
      <c r="AF994" s="122">
        <v>1.7398214259000001E-3</v>
      </c>
      <c r="AG994" s="122">
        <v>1.6837903270000001E-3</v>
      </c>
      <c r="AH994" s="122">
        <v>1.9788853021999999E-3</v>
      </c>
      <c r="AI994" s="122">
        <v>1.9777812616999998E-3</v>
      </c>
      <c r="AJ994" s="122">
        <v>1.8439119452999999E-3</v>
      </c>
      <c r="AK994" s="122">
        <v>1.5742620394999999E-3</v>
      </c>
      <c r="AL994" s="122">
        <v>0</v>
      </c>
    </row>
    <row r="995" spans="1:38" hidden="1" x14ac:dyDescent="0.25">
      <c r="A995" s="122" t="s">
        <v>1975</v>
      </c>
      <c r="B995" s="122">
        <v>1</v>
      </c>
      <c r="C995" s="122" t="s">
        <v>2154</v>
      </c>
      <c r="D995" s="122" t="s">
        <v>2124</v>
      </c>
      <c r="E995" s="122">
        <v>19</v>
      </c>
      <c r="F995" s="122">
        <v>8.4316436006999992E-3</v>
      </c>
      <c r="G995" s="122">
        <v>7.7499344726999998E-3</v>
      </c>
      <c r="H995" s="122">
        <v>8.4950462293999999E-3</v>
      </c>
      <c r="I995" s="122">
        <v>1.00026531156E-2</v>
      </c>
      <c r="J995" s="122">
        <v>9.3290748342000004E-3</v>
      </c>
      <c r="K995" s="122">
        <v>9.2710703952000005E-3</v>
      </c>
      <c r="L995" s="122">
        <v>8.3790908614000004E-3</v>
      </c>
      <c r="M995" s="122">
        <v>8.4840155275999994E-3</v>
      </c>
      <c r="N995" s="122">
        <v>1.03876739918E-2</v>
      </c>
      <c r="O995" s="122">
        <v>9.9285256509999992E-3</v>
      </c>
      <c r="P995" s="122">
        <v>9.0062544908999995E-3</v>
      </c>
      <c r="Q995" s="122">
        <v>8.6205124311999996E-3</v>
      </c>
      <c r="R995" s="122">
        <v>7.8026136408999996E-3</v>
      </c>
      <c r="S995" s="122">
        <v>7.4683782280000003E-3</v>
      </c>
      <c r="T995" s="122">
        <v>7.6659949221000003E-3</v>
      </c>
      <c r="U995" s="122">
        <v>7.5710029274999998E-3</v>
      </c>
      <c r="V995" s="122">
        <v>7.2445417403000003E-3</v>
      </c>
      <c r="W995" s="122">
        <v>1.0092349312100001E-2</v>
      </c>
      <c r="X995" s="122">
        <v>8.2307313011000006E-3</v>
      </c>
      <c r="Y995" s="122">
        <v>6.8874040683E-3</v>
      </c>
      <c r="Z995" s="122">
        <v>9.4453337554999996E-3</v>
      </c>
      <c r="AA995" s="122">
        <v>1.01203467419E-2</v>
      </c>
      <c r="AB995" s="122">
        <v>9.4964777787999999E-3</v>
      </c>
      <c r="AC995" s="122">
        <v>8.9211241334000001E-3</v>
      </c>
      <c r="AD995" s="122">
        <v>3.5114801754999999E-3</v>
      </c>
      <c r="AE995" s="122">
        <v>8.9199135129999999E-3</v>
      </c>
      <c r="AF995" s="122">
        <v>1.0103476174900001E-2</v>
      </c>
      <c r="AG995" s="122">
        <v>9.8115343323000002E-3</v>
      </c>
      <c r="AH995" s="122">
        <v>1.15551396212E-2</v>
      </c>
      <c r="AI995" s="122">
        <v>1.1570620191999999E-2</v>
      </c>
      <c r="AJ995" s="122">
        <v>1.1145961100000001E-2</v>
      </c>
      <c r="AK995" s="122">
        <v>9.5994743063999993E-3</v>
      </c>
      <c r="AL995" s="122">
        <v>0</v>
      </c>
    </row>
    <row r="996" spans="1:38" hidden="1" x14ac:dyDescent="0.25">
      <c r="A996" s="122" t="s">
        <v>1975</v>
      </c>
      <c r="B996" s="122">
        <v>1</v>
      </c>
      <c r="C996" s="122" t="s">
        <v>2154</v>
      </c>
      <c r="D996" s="122" t="s">
        <v>2125</v>
      </c>
      <c r="E996" s="122">
        <v>19</v>
      </c>
      <c r="F996" s="122">
        <v>7.3195569274400005E-2</v>
      </c>
      <c r="G996" s="122">
        <v>6.8497794051700006E-2</v>
      </c>
      <c r="H996" s="122">
        <v>7.6544378435800003E-2</v>
      </c>
      <c r="I996" s="122">
        <v>9.1393523436199997E-2</v>
      </c>
      <c r="J996" s="122">
        <v>8.5889323739999995E-2</v>
      </c>
      <c r="K996" s="122">
        <v>8.62730298965E-2</v>
      </c>
      <c r="L996" s="122">
        <v>7.8607693876699997E-2</v>
      </c>
      <c r="M996" s="122">
        <v>8.0612019079800007E-2</v>
      </c>
      <c r="N996" s="122">
        <v>9.9818008066600003E-2</v>
      </c>
      <c r="O996" s="122">
        <v>9.5931333510899996E-2</v>
      </c>
      <c r="P996" s="122">
        <v>8.7319559533200003E-2</v>
      </c>
      <c r="Q996" s="122">
        <v>8.42829996759E-2</v>
      </c>
      <c r="R996" s="122">
        <v>7.6732073643100002E-2</v>
      </c>
      <c r="S996" s="122">
        <v>7.3783684223899998E-2</v>
      </c>
      <c r="T996" s="122">
        <v>7.6405763962099998E-2</v>
      </c>
      <c r="U996" s="122">
        <v>7.6260351847599994E-2</v>
      </c>
      <c r="V996" s="122">
        <v>7.4095005275E-2</v>
      </c>
      <c r="W996" s="122">
        <v>0.1045943551042</v>
      </c>
      <c r="X996" s="122">
        <v>8.6536687590700004E-2</v>
      </c>
      <c r="Y996" s="122">
        <v>7.3495530623299998E-2</v>
      </c>
      <c r="Z996" s="122">
        <v>0.1017596982864</v>
      </c>
      <c r="AA996" s="122">
        <v>0.11016706848549999</v>
      </c>
      <c r="AB996" s="122">
        <v>0.104592067687</v>
      </c>
      <c r="AC996" s="122">
        <v>9.9180499992500004E-2</v>
      </c>
      <c r="AD996" s="122">
        <v>3.9607891081399997E-2</v>
      </c>
      <c r="AE996" s="122">
        <v>0.10215813132279999</v>
      </c>
      <c r="AF996" s="122">
        <v>0.11812780010609999</v>
      </c>
      <c r="AG996" s="122">
        <v>0.1165827317349</v>
      </c>
      <c r="AH996" s="122">
        <v>0.13920112934119999</v>
      </c>
      <c r="AI996" s="122">
        <v>0.14117385551190001</v>
      </c>
      <c r="AJ996" s="122">
        <v>0.1339049756798</v>
      </c>
      <c r="AK996" s="122">
        <v>0.11507253283</v>
      </c>
      <c r="AL996" s="122">
        <v>0</v>
      </c>
    </row>
    <row r="997" spans="1:38" hidden="1" x14ac:dyDescent="0.25">
      <c r="A997" s="122" t="s">
        <v>1975</v>
      </c>
      <c r="B997" s="122">
        <v>1</v>
      </c>
      <c r="C997" s="122" t="s">
        <v>2154</v>
      </c>
      <c r="D997" s="122" t="s">
        <v>2126</v>
      </c>
      <c r="E997" s="122">
        <v>19</v>
      </c>
      <c r="F997" s="122">
        <v>7.3218245818299998E-2</v>
      </c>
      <c r="G997" s="122">
        <v>6.7662551837600005E-2</v>
      </c>
      <c r="H997" s="122">
        <v>7.45367329449E-2</v>
      </c>
      <c r="I997" s="122">
        <v>8.80355809081E-2</v>
      </c>
      <c r="J997" s="122">
        <v>8.2030683679800001E-2</v>
      </c>
      <c r="K997" s="122">
        <v>8.16108935855E-2</v>
      </c>
      <c r="L997" s="122">
        <v>7.3812454244900003E-2</v>
      </c>
      <c r="M997" s="122">
        <v>7.4808632496599997E-2</v>
      </c>
      <c r="N997" s="122">
        <v>9.1653936023300006E-2</v>
      </c>
      <c r="O997" s="122">
        <v>8.7559119685800005E-2</v>
      </c>
      <c r="P997" s="122">
        <v>7.9393329310899999E-2</v>
      </c>
      <c r="Q997" s="122">
        <v>7.6131880590599998E-2</v>
      </c>
      <c r="R997" s="122">
        <v>6.9034117428299999E-2</v>
      </c>
      <c r="S997" s="122">
        <v>6.6230040546500002E-2</v>
      </c>
      <c r="T997" s="122">
        <v>6.8187016576699996E-2</v>
      </c>
      <c r="U997" s="122">
        <v>6.7593408115100007E-2</v>
      </c>
      <c r="V997" s="122">
        <v>6.4870883653300002E-2</v>
      </c>
      <c r="W997" s="122">
        <v>9.0822176155800002E-2</v>
      </c>
      <c r="X997" s="122">
        <v>7.4388284800200002E-2</v>
      </c>
      <c r="Y997" s="122">
        <v>6.24927169681E-2</v>
      </c>
      <c r="Z997" s="122">
        <v>8.5876710229399994E-2</v>
      </c>
      <c r="AA997" s="122">
        <v>9.2068487658000006E-2</v>
      </c>
      <c r="AB997" s="122">
        <v>8.6735424921199997E-2</v>
      </c>
      <c r="AC997" s="122">
        <v>8.1693699728800001E-2</v>
      </c>
      <c r="AD997" s="122">
        <v>3.2287790072999999E-2</v>
      </c>
      <c r="AE997" s="122">
        <v>8.2141241626000006E-2</v>
      </c>
      <c r="AF997" s="122">
        <v>9.3453667401599994E-2</v>
      </c>
      <c r="AG997" s="122">
        <v>9.0924253889399995E-2</v>
      </c>
      <c r="AH997" s="122">
        <v>0.10743802380420001</v>
      </c>
      <c r="AI997" s="122">
        <v>0.10799526722159999</v>
      </c>
      <c r="AJ997" s="122">
        <v>0.1022196327547</v>
      </c>
      <c r="AK997" s="122">
        <v>8.7670767474999994E-2</v>
      </c>
      <c r="AL997" s="122">
        <v>0</v>
      </c>
    </row>
    <row r="998" spans="1:38" hidden="1" x14ac:dyDescent="0.25">
      <c r="A998" s="122" t="s">
        <v>1975</v>
      </c>
      <c r="B998" s="122">
        <v>1</v>
      </c>
      <c r="C998" s="122" t="s">
        <v>2154</v>
      </c>
      <c r="D998" s="122" t="s">
        <v>2127</v>
      </c>
      <c r="E998" s="122">
        <v>19</v>
      </c>
      <c r="F998" s="122">
        <v>2.6760232637499999E-2</v>
      </c>
      <c r="G998" s="122">
        <v>2.4516235115E-2</v>
      </c>
      <c r="H998" s="122">
        <v>2.6793291947199999E-2</v>
      </c>
      <c r="I998" s="122">
        <v>3.1467373562800001E-2</v>
      </c>
      <c r="J998" s="122">
        <v>2.9088380536400001E-2</v>
      </c>
      <c r="K998" s="122">
        <v>2.8705591967E-2</v>
      </c>
      <c r="L998" s="122">
        <v>2.5725868500800001E-2</v>
      </c>
      <c r="M998" s="122">
        <v>2.5841217566899999E-2</v>
      </c>
      <c r="N998" s="122">
        <v>3.1411478689000003E-2</v>
      </c>
      <c r="O998" s="122">
        <v>2.97486333267E-2</v>
      </c>
      <c r="P998" s="122">
        <v>2.6696211391999999E-2</v>
      </c>
      <c r="Q998" s="122">
        <v>2.53660665395E-2</v>
      </c>
      <c r="R998" s="122">
        <v>2.2889155930099998E-2</v>
      </c>
      <c r="S998" s="122">
        <v>2.1906173458499999E-2</v>
      </c>
      <c r="T998" s="122">
        <v>2.2462260427599998E-2</v>
      </c>
      <c r="U998" s="122">
        <v>2.2187085407500001E-2</v>
      </c>
      <c r="V998" s="122">
        <v>2.12595197588E-2</v>
      </c>
      <c r="W998" s="122">
        <v>2.96879831793E-2</v>
      </c>
      <c r="X998" s="122">
        <v>2.4268321480899999E-2</v>
      </c>
      <c r="Y998" s="122">
        <v>2.0368160681099999E-2</v>
      </c>
      <c r="Z998" s="122">
        <v>2.7982974209700001E-2</v>
      </c>
      <c r="AA998" s="122">
        <v>2.9957886410600001E-2</v>
      </c>
      <c r="AB998" s="122">
        <v>2.8161387226199999E-2</v>
      </c>
      <c r="AC998" s="122">
        <v>2.6406856600999999E-2</v>
      </c>
      <c r="AD998" s="122">
        <v>1.0385662548399999E-2</v>
      </c>
      <c r="AE998" s="122">
        <v>2.62737284732E-2</v>
      </c>
      <c r="AF998" s="122">
        <v>2.96524207989E-2</v>
      </c>
      <c r="AG998" s="122">
        <v>2.8544484515299999E-2</v>
      </c>
      <c r="AH998" s="122">
        <v>3.3399443446499998E-2</v>
      </c>
      <c r="AI998" s="122">
        <v>3.3286498619899997E-2</v>
      </c>
      <c r="AJ998" s="122">
        <v>3.1049298259000001E-2</v>
      </c>
      <c r="AK998" s="122">
        <v>2.65121816532E-2</v>
      </c>
      <c r="AL998" s="122">
        <v>0</v>
      </c>
    </row>
    <row r="999" spans="1:38" hidden="1" x14ac:dyDescent="0.25">
      <c r="A999" s="122" t="s">
        <v>1975</v>
      </c>
      <c r="B999" s="122">
        <v>1</v>
      </c>
      <c r="C999" s="122" t="s">
        <v>2154</v>
      </c>
      <c r="D999" s="122" t="s">
        <v>2128</v>
      </c>
      <c r="E999" s="122">
        <v>19</v>
      </c>
      <c r="F999" s="122">
        <v>6.7729566768999997E-3</v>
      </c>
      <c r="G999" s="122">
        <v>6.2595802822000002E-3</v>
      </c>
      <c r="H999" s="122">
        <v>6.9154375975999998E-3</v>
      </c>
      <c r="I999" s="122">
        <v>8.1905348674000001E-3</v>
      </c>
      <c r="J999" s="122">
        <v>7.6744086500999996E-3</v>
      </c>
      <c r="K999" s="122">
        <v>7.6365657721999998E-3</v>
      </c>
      <c r="L999" s="122">
        <v>6.8896559860000001E-3</v>
      </c>
      <c r="M999" s="122">
        <v>6.9528444793000004E-3</v>
      </c>
      <c r="N999" s="122">
        <v>8.4910051620999995E-3</v>
      </c>
      <c r="O999" s="122">
        <v>8.0747273275999995E-3</v>
      </c>
      <c r="P999" s="122">
        <v>7.3025921065999998E-3</v>
      </c>
      <c r="Q999" s="122">
        <v>6.9651039207E-3</v>
      </c>
      <c r="R999" s="122">
        <v>6.3392479956000001E-3</v>
      </c>
      <c r="S999" s="122">
        <v>6.0855041515000003E-3</v>
      </c>
      <c r="T999" s="122">
        <v>6.2956575215999998E-3</v>
      </c>
      <c r="U999" s="122">
        <v>6.2662430111999996E-3</v>
      </c>
      <c r="V999" s="122">
        <v>6.0788754675999996E-3</v>
      </c>
      <c r="W999" s="122">
        <v>8.6580913142000008E-3</v>
      </c>
      <c r="X999" s="122">
        <v>7.2007145896000003E-3</v>
      </c>
      <c r="Y999" s="122">
        <v>6.1712790385999999E-3</v>
      </c>
      <c r="Z999" s="122">
        <v>8.5194168112999995E-3</v>
      </c>
      <c r="AA999" s="122">
        <v>9.1569406308999995E-3</v>
      </c>
      <c r="AB999" s="122">
        <v>8.7428829222000008E-3</v>
      </c>
      <c r="AC999" s="122">
        <v>8.2949257227000004E-3</v>
      </c>
      <c r="AD999" s="122">
        <v>3.2727731774000002E-3</v>
      </c>
      <c r="AE999" s="122">
        <v>8.3580306562999994E-3</v>
      </c>
      <c r="AF999" s="122">
        <v>9.4703886935000002E-3</v>
      </c>
      <c r="AG999" s="122">
        <v>9.1030870976000003E-3</v>
      </c>
      <c r="AH999" s="122">
        <v>1.07090723432E-2</v>
      </c>
      <c r="AI999" s="122">
        <v>1.0756101158100001E-2</v>
      </c>
      <c r="AJ999" s="122">
        <v>1.0014390036199999E-2</v>
      </c>
      <c r="AK999" s="122">
        <v>8.6066646947000006E-3</v>
      </c>
      <c r="AL999" s="122">
        <v>0</v>
      </c>
    </row>
    <row r="1000" spans="1:38" hidden="1" x14ac:dyDescent="0.25">
      <c r="A1000" s="122" t="s">
        <v>1985</v>
      </c>
      <c r="B1000" s="122">
        <v>1</v>
      </c>
      <c r="C1000" s="122" t="s">
        <v>2155</v>
      </c>
      <c r="D1000" s="122" t="s">
        <v>2080</v>
      </c>
      <c r="E1000" s="122">
        <v>20</v>
      </c>
      <c r="F1000" s="122">
        <v>0</v>
      </c>
      <c r="G1000" s="122">
        <v>0</v>
      </c>
      <c r="H1000" s="122">
        <v>0</v>
      </c>
      <c r="I1000" s="122">
        <v>0</v>
      </c>
      <c r="J1000" s="122">
        <v>0</v>
      </c>
      <c r="K1000" s="122">
        <v>0</v>
      </c>
      <c r="L1000" s="122">
        <v>0</v>
      </c>
      <c r="M1000" s="122">
        <v>0</v>
      </c>
      <c r="N1000" s="122">
        <v>0</v>
      </c>
      <c r="O1000" s="122">
        <v>0</v>
      </c>
      <c r="P1000" s="122">
        <v>0</v>
      </c>
      <c r="Q1000" s="122">
        <v>0</v>
      </c>
      <c r="R1000" s="122">
        <v>0</v>
      </c>
      <c r="S1000" s="122">
        <v>0</v>
      </c>
      <c r="T1000" s="122">
        <v>0</v>
      </c>
      <c r="U1000" s="122">
        <v>0</v>
      </c>
      <c r="V1000" s="122">
        <v>0</v>
      </c>
      <c r="W1000" s="122">
        <v>0</v>
      </c>
      <c r="X1000" s="122">
        <v>0</v>
      </c>
      <c r="Y1000" s="122">
        <v>0</v>
      </c>
      <c r="Z1000" s="122">
        <v>0</v>
      </c>
      <c r="AA1000" s="122">
        <v>0</v>
      </c>
      <c r="AB1000" s="122">
        <v>0</v>
      </c>
      <c r="AC1000" s="122">
        <v>0</v>
      </c>
      <c r="AD1000" s="122">
        <v>0</v>
      </c>
      <c r="AE1000" s="122">
        <v>0</v>
      </c>
      <c r="AF1000" s="122">
        <v>0</v>
      </c>
      <c r="AG1000" s="122">
        <v>0</v>
      </c>
      <c r="AH1000" s="122">
        <v>0</v>
      </c>
      <c r="AI1000" s="122">
        <v>0</v>
      </c>
      <c r="AJ1000" s="122">
        <v>0</v>
      </c>
      <c r="AK1000" s="122">
        <v>0</v>
      </c>
      <c r="AL1000" s="122">
        <v>0</v>
      </c>
    </row>
    <row r="1001" spans="1:38" hidden="1" x14ac:dyDescent="0.25">
      <c r="A1001" s="122" t="s">
        <v>1985</v>
      </c>
      <c r="B1001" s="122">
        <v>1</v>
      </c>
      <c r="C1001" s="122" t="s">
        <v>2155</v>
      </c>
      <c r="D1001" s="122" t="s">
        <v>2081</v>
      </c>
      <c r="E1001" s="122">
        <v>20</v>
      </c>
      <c r="F1001" s="122">
        <v>8.9917898923300002E-2</v>
      </c>
      <c r="G1001" s="122">
        <v>9.60488656626E-2</v>
      </c>
      <c r="H1001" s="122">
        <v>8.5057471954500002E-2</v>
      </c>
      <c r="I1001" s="122">
        <v>7.2889028142599996E-2</v>
      </c>
      <c r="J1001" s="122">
        <v>0</v>
      </c>
      <c r="K1001" s="122">
        <v>9.9367014479700005E-2</v>
      </c>
      <c r="L1001" s="122">
        <v>6.11564336188E-2</v>
      </c>
      <c r="M1001" s="122">
        <v>9.2794543407499999E-2</v>
      </c>
      <c r="N1001" s="122">
        <v>8.4457919372599999E-2</v>
      </c>
      <c r="O1001" s="122">
        <v>9.7758810090300005E-2</v>
      </c>
      <c r="P1001" s="122">
        <v>9.2546923756000002E-2</v>
      </c>
      <c r="Q1001" s="122">
        <v>4.8272572806000003E-2</v>
      </c>
      <c r="R1001" s="122">
        <v>0</v>
      </c>
      <c r="S1001" s="122">
        <v>0</v>
      </c>
      <c r="T1001" s="122">
        <v>0.119950617962</v>
      </c>
      <c r="U1001" s="122">
        <v>0</v>
      </c>
      <c r="V1001" s="122">
        <v>0</v>
      </c>
      <c r="W1001" s="122">
        <v>0</v>
      </c>
      <c r="X1001" s="122">
        <v>0.14802363132929999</v>
      </c>
      <c r="Y1001" s="122">
        <v>0</v>
      </c>
      <c r="Z1001" s="122">
        <v>0.14333656217160001</v>
      </c>
      <c r="AA1001" s="122">
        <v>7.1268614918199996E-2</v>
      </c>
      <c r="AB1001" s="122">
        <v>0</v>
      </c>
      <c r="AC1001" s="122">
        <v>5.6461508691299997E-2</v>
      </c>
      <c r="AD1001" s="122">
        <v>0</v>
      </c>
      <c r="AE1001" s="122">
        <v>0</v>
      </c>
      <c r="AF1001" s="122">
        <v>0</v>
      </c>
      <c r="AG1001" s="122">
        <v>0</v>
      </c>
      <c r="AH1001" s="122">
        <v>0</v>
      </c>
      <c r="AI1001" s="122">
        <v>0</v>
      </c>
      <c r="AJ1001" s="122">
        <v>0</v>
      </c>
      <c r="AK1001" s="122">
        <v>0</v>
      </c>
      <c r="AL1001" s="122">
        <v>0</v>
      </c>
    </row>
    <row r="1002" spans="1:38" hidden="1" x14ac:dyDescent="0.25">
      <c r="A1002" s="122" t="s">
        <v>1985</v>
      </c>
      <c r="B1002" s="122">
        <v>1</v>
      </c>
      <c r="C1002" s="122" t="s">
        <v>2155</v>
      </c>
      <c r="D1002" s="122" t="s">
        <v>2082</v>
      </c>
      <c r="E1002" s="122">
        <v>20</v>
      </c>
      <c r="F1002" s="122">
        <v>4.8875234258E-2</v>
      </c>
      <c r="G1002" s="122">
        <v>5.2207745795699999E-2</v>
      </c>
      <c r="H1002" s="122">
        <v>4.6233329703499998E-2</v>
      </c>
      <c r="I1002" s="122">
        <v>3.9619123310899999E-2</v>
      </c>
      <c r="J1002" s="122">
        <v>7.5251892839600001E-2</v>
      </c>
      <c r="K1002" s="122">
        <v>7.6058702441300002E-2</v>
      </c>
      <c r="L1002" s="122">
        <v>5.3431410424700003E-2</v>
      </c>
      <c r="M1002" s="122">
        <v>8.7336040854100003E-2</v>
      </c>
      <c r="N1002" s="122">
        <v>6.0327085266099999E-2</v>
      </c>
      <c r="O1002" s="122">
        <v>9.3369639025000006E-2</v>
      </c>
      <c r="P1002" s="122">
        <v>8.7328112265999999E-2</v>
      </c>
      <c r="Q1002" s="122">
        <v>5.4256776046299998E-2</v>
      </c>
      <c r="R1002" s="122">
        <v>0.1036688070698</v>
      </c>
      <c r="S1002" s="122">
        <v>0.14334202019959999</v>
      </c>
      <c r="T1002" s="122">
        <v>4.79059743563E-2</v>
      </c>
      <c r="U1002" s="122">
        <v>0.14249717038189999</v>
      </c>
      <c r="V1002" s="122">
        <v>0.17091137624889999</v>
      </c>
      <c r="W1002" s="122">
        <v>9.3889364917899995E-2</v>
      </c>
      <c r="X1002" s="122">
        <v>7.6938836623099999E-2</v>
      </c>
      <c r="Y1002" s="122">
        <v>0</v>
      </c>
      <c r="Z1002" s="122">
        <v>7.2254125345299999E-2</v>
      </c>
      <c r="AA1002" s="122">
        <v>5.5942031064800002E-2</v>
      </c>
      <c r="AB1002" s="122">
        <v>0.13126952068549999</v>
      </c>
      <c r="AC1002" s="122">
        <v>2.53246472807E-2</v>
      </c>
      <c r="AD1002" s="122">
        <v>3.1297673584599998E-2</v>
      </c>
      <c r="AE1002" s="122">
        <v>4.2306317146100003E-2</v>
      </c>
      <c r="AF1002" s="122">
        <v>0</v>
      </c>
      <c r="AG1002" s="122">
        <v>0</v>
      </c>
      <c r="AH1002" s="122">
        <v>0</v>
      </c>
      <c r="AI1002" s="122">
        <v>0</v>
      </c>
      <c r="AJ1002" s="122">
        <v>0</v>
      </c>
      <c r="AK1002" s="122">
        <v>0</v>
      </c>
      <c r="AL1002" s="122">
        <v>0</v>
      </c>
    </row>
    <row r="1003" spans="1:38" hidden="1" x14ac:dyDescent="0.25">
      <c r="A1003" s="122" t="s">
        <v>1985</v>
      </c>
      <c r="B1003" s="122">
        <v>1</v>
      </c>
      <c r="C1003" s="122" t="s">
        <v>2155</v>
      </c>
      <c r="D1003" s="122" t="s">
        <v>2135</v>
      </c>
      <c r="E1003" s="122">
        <v>20</v>
      </c>
      <c r="F1003" s="122">
        <v>0</v>
      </c>
      <c r="G1003" s="122">
        <v>0</v>
      </c>
      <c r="H1003" s="122">
        <v>0</v>
      </c>
      <c r="I1003" s="122">
        <v>0</v>
      </c>
      <c r="J1003" s="122">
        <v>0</v>
      </c>
      <c r="K1003" s="122">
        <v>0</v>
      </c>
      <c r="L1003" s="122">
        <v>0</v>
      </c>
      <c r="M1003" s="122">
        <v>0</v>
      </c>
      <c r="N1003" s="122">
        <v>0</v>
      </c>
      <c r="O1003" s="122">
        <v>0</v>
      </c>
      <c r="P1003" s="122">
        <v>0</v>
      </c>
      <c r="Q1003" s="122">
        <v>0</v>
      </c>
      <c r="R1003" s="122">
        <v>0</v>
      </c>
      <c r="S1003" s="122">
        <v>0</v>
      </c>
      <c r="T1003" s="122">
        <v>0</v>
      </c>
      <c r="U1003" s="122">
        <v>0</v>
      </c>
      <c r="V1003" s="122">
        <v>0</v>
      </c>
      <c r="W1003" s="122">
        <v>0</v>
      </c>
      <c r="X1003" s="122">
        <v>0</v>
      </c>
      <c r="Y1003" s="122">
        <v>0</v>
      </c>
      <c r="Z1003" s="122">
        <v>0</v>
      </c>
      <c r="AA1003" s="122">
        <v>0</v>
      </c>
      <c r="AB1003" s="122">
        <v>0</v>
      </c>
      <c r="AC1003" s="122">
        <v>0</v>
      </c>
      <c r="AD1003" s="122">
        <v>0</v>
      </c>
      <c r="AE1003" s="122">
        <v>0</v>
      </c>
      <c r="AF1003" s="122">
        <v>0</v>
      </c>
      <c r="AG1003" s="122">
        <v>0</v>
      </c>
      <c r="AH1003" s="122">
        <v>0</v>
      </c>
      <c r="AI1003" s="122">
        <v>0</v>
      </c>
      <c r="AJ1003" s="122">
        <v>0</v>
      </c>
      <c r="AK1003" s="122">
        <v>0</v>
      </c>
      <c r="AL1003" s="122">
        <v>0</v>
      </c>
    </row>
    <row r="1004" spans="1:38" hidden="1" x14ac:dyDescent="0.25">
      <c r="A1004" s="122" t="s">
        <v>1985</v>
      </c>
      <c r="B1004" s="122">
        <v>1</v>
      </c>
      <c r="C1004" s="122" t="s">
        <v>2155</v>
      </c>
      <c r="D1004" s="122" t="s">
        <v>2083</v>
      </c>
      <c r="E1004" s="122">
        <v>20</v>
      </c>
      <c r="F1004" s="122">
        <v>0</v>
      </c>
      <c r="G1004" s="122">
        <v>0</v>
      </c>
      <c r="H1004" s="122">
        <v>0</v>
      </c>
      <c r="I1004" s="122">
        <v>0</v>
      </c>
      <c r="J1004" s="122">
        <v>0</v>
      </c>
      <c r="K1004" s="122">
        <v>0</v>
      </c>
      <c r="L1004" s="122">
        <v>0</v>
      </c>
      <c r="M1004" s="122">
        <v>0</v>
      </c>
      <c r="N1004" s="122">
        <v>0</v>
      </c>
      <c r="O1004" s="122">
        <v>0</v>
      </c>
      <c r="P1004" s="122">
        <v>0</v>
      </c>
      <c r="Q1004" s="122">
        <v>0</v>
      </c>
      <c r="R1004" s="122">
        <v>0</v>
      </c>
      <c r="S1004" s="122">
        <v>0</v>
      </c>
      <c r="T1004" s="122">
        <v>0</v>
      </c>
      <c r="U1004" s="122">
        <v>0</v>
      </c>
      <c r="V1004" s="122">
        <v>0</v>
      </c>
      <c r="W1004" s="122">
        <v>0</v>
      </c>
      <c r="X1004" s="122">
        <v>0</v>
      </c>
      <c r="Y1004" s="122">
        <v>0</v>
      </c>
      <c r="Z1004" s="122">
        <v>0</v>
      </c>
      <c r="AA1004" s="122">
        <v>0</v>
      </c>
      <c r="AB1004" s="122">
        <v>0</v>
      </c>
      <c r="AC1004" s="122">
        <v>0</v>
      </c>
      <c r="AD1004" s="122">
        <v>0</v>
      </c>
      <c r="AE1004" s="122">
        <v>0</v>
      </c>
      <c r="AF1004" s="122">
        <v>0</v>
      </c>
      <c r="AG1004" s="122">
        <v>0</v>
      </c>
      <c r="AH1004" s="122">
        <v>0</v>
      </c>
      <c r="AI1004" s="122">
        <v>0</v>
      </c>
      <c r="AJ1004" s="122">
        <v>0</v>
      </c>
      <c r="AK1004" s="122">
        <v>0</v>
      </c>
      <c r="AL1004" s="122">
        <v>0</v>
      </c>
    </row>
    <row r="1005" spans="1:38" x14ac:dyDescent="0.25">
      <c r="A1005" s="122" t="s">
        <v>1985</v>
      </c>
      <c r="B1005" s="122">
        <v>1</v>
      </c>
      <c r="C1005" s="122" t="s">
        <v>2155</v>
      </c>
      <c r="D1005" s="122" t="s">
        <v>2084</v>
      </c>
      <c r="E1005" s="122">
        <v>20</v>
      </c>
      <c r="F1005" s="122">
        <v>9.0857807273999995E-3</v>
      </c>
      <c r="G1005" s="122">
        <v>9.7052860774000001E-3</v>
      </c>
      <c r="H1005" s="122">
        <v>8.5946574449000009E-3</v>
      </c>
      <c r="I1005" s="122">
        <v>7.3650934359999996E-3</v>
      </c>
      <c r="J1005" s="122">
        <v>0</v>
      </c>
      <c r="K1005" s="122">
        <v>2.6681883517700001E-2</v>
      </c>
      <c r="L1005" s="122">
        <v>3.7981364036900001E-2</v>
      </c>
      <c r="M1005" s="122">
        <v>5.1173461438000001E-2</v>
      </c>
      <c r="N1005" s="122">
        <v>6.6359793792700003E-2</v>
      </c>
      <c r="O1005" s="122">
        <v>0.10374404336110001</v>
      </c>
      <c r="P1005" s="122">
        <v>5.4275639495900002E-2</v>
      </c>
      <c r="Q1005" s="122">
        <v>0</v>
      </c>
      <c r="R1005" s="122">
        <v>0</v>
      </c>
      <c r="S1005" s="122">
        <v>5.8122243806900002E-2</v>
      </c>
      <c r="T1005" s="122">
        <v>6.09037193368E-2</v>
      </c>
      <c r="U1005" s="122">
        <v>0.1040643235984</v>
      </c>
      <c r="V1005" s="122">
        <v>0.15085544944410001</v>
      </c>
      <c r="W1005" s="122">
        <v>8.2274185752699999E-2</v>
      </c>
      <c r="X1005" s="122">
        <v>0.13715183919769999</v>
      </c>
      <c r="Y1005" s="122">
        <v>0</v>
      </c>
      <c r="Z1005" s="122">
        <v>0.12771404858339999</v>
      </c>
      <c r="AA1005" s="122">
        <v>5.7857854046400002E-2</v>
      </c>
      <c r="AB1005" s="122">
        <v>0</v>
      </c>
      <c r="AC1005" s="122">
        <v>0.1751967402039</v>
      </c>
      <c r="AD1005" s="122">
        <v>0.1122399328553</v>
      </c>
      <c r="AE1005" s="122">
        <v>3.2634236105000001E-3</v>
      </c>
      <c r="AF1005" s="122">
        <v>5.5367059165600002E-2</v>
      </c>
      <c r="AG1005" s="122">
        <v>0</v>
      </c>
      <c r="AH1005" s="122">
        <v>0</v>
      </c>
      <c r="AI1005" s="122">
        <v>0</v>
      </c>
      <c r="AJ1005" s="122">
        <v>5.0769228857399998E-2</v>
      </c>
      <c r="AK1005" s="122">
        <v>5.3060237546500001E-2</v>
      </c>
      <c r="AL1005" s="122">
        <v>0</v>
      </c>
    </row>
    <row r="1006" spans="1:38" hidden="1" x14ac:dyDescent="0.25">
      <c r="A1006" s="122" t="s">
        <v>1985</v>
      </c>
      <c r="B1006" s="122">
        <v>1</v>
      </c>
      <c r="C1006" s="122" t="s">
        <v>2155</v>
      </c>
      <c r="D1006" s="122" t="s">
        <v>474</v>
      </c>
      <c r="E1006" s="122">
        <v>20</v>
      </c>
      <c r="F1006" s="122">
        <v>0</v>
      </c>
      <c r="G1006" s="122">
        <v>0</v>
      </c>
      <c r="H1006" s="122">
        <v>0</v>
      </c>
      <c r="I1006" s="122">
        <v>0</v>
      </c>
      <c r="J1006" s="122">
        <v>0</v>
      </c>
      <c r="K1006" s="122">
        <v>0</v>
      </c>
      <c r="L1006" s="122">
        <v>0</v>
      </c>
      <c r="M1006" s="122">
        <v>0</v>
      </c>
      <c r="N1006" s="122">
        <v>0</v>
      </c>
      <c r="O1006" s="122">
        <v>0</v>
      </c>
      <c r="P1006" s="122">
        <v>0</v>
      </c>
      <c r="Q1006" s="122">
        <v>0</v>
      </c>
      <c r="R1006" s="122">
        <v>0</v>
      </c>
      <c r="S1006" s="122">
        <v>0</v>
      </c>
      <c r="T1006" s="122">
        <v>0</v>
      </c>
      <c r="U1006" s="122">
        <v>0</v>
      </c>
      <c r="V1006" s="122">
        <v>0</v>
      </c>
      <c r="W1006" s="122">
        <v>0</v>
      </c>
      <c r="X1006" s="122">
        <v>0</v>
      </c>
      <c r="Y1006" s="122">
        <v>0</v>
      </c>
      <c r="Z1006" s="122">
        <v>0</v>
      </c>
      <c r="AA1006" s="122">
        <v>0</v>
      </c>
      <c r="AB1006" s="122">
        <v>0</v>
      </c>
      <c r="AC1006" s="122">
        <v>0</v>
      </c>
      <c r="AD1006" s="122">
        <v>0</v>
      </c>
      <c r="AE1006" s="122">
        <v>0</v>
      </c>
      <c r="AF1006" s="122">
        <v>0</v>
      </c>
      <c r="AG1006" s="122">
        <v>0</v>
      </c>
      <c r="AH1006" s="122">
        <v>0</v>
      </c>
      <c r="AI1006" s="122">
        <v>0</v>
      </c>
      <c r="AJ1006" s="122">
        <v>0</v>
      </c>
      <c r="AK1006" s="122">
        <v>0</v>
      </c>
      <c r="AL1006" s="122">
        <v>0</v>
      </c>
    </row>
    <row r="1007" spans="1:38" hidden="1" x14ac:dyDescent="0.25">
      <c r="A1007" s="122" t="s">
        <v>1985</v>
      </c>
      <c r="B1007" s="122">
        <v>1</v>
      </c>
      <c r="C1007" s="122" t="s">
        <v>2155</v>
      </c>
      <c r="D1007" s="122" t="s">
        <v>2085</v>
      </c>
      <c r="E1007" s="122">
        <v>20</v>
      </c>
      <c r="F1007" s="122">
        <v>0</v>
      </c>
      <c r="G1007" s="122">
        <v>0</v>
      </c>
      <c r="H1007" s="122">
        <v>0</v>
      </c>
      <c r="I1007" s="122">
        <v>0</v>
      </c>
      <c r="J1007" s="122">
        <v>8.5580584014000004E-3</v>
      </c>
      <c r="K1007" s="122">
        <v>0</v>
      </c>
      <c r="L1007" s="122">
        <v>0</v>
      </c>
      <c r="M1007" s="122">
        <v>1.70578204793E-2</v>
      </c>
      <c r="N1007" s="122">
        <v>1.5835859882400001E-2</v>
      </c>
      <c r="O1007" s="122">
        <v>0</v>
      </c>
      <c r="P1007" s="122">
        <v>0</v>
      </c>
      <c r="Q1007" s="122">
        <v>0</v>
      </c>
      <c r="R1007" s="122">
        <v>1.6651466420599999E-2</v>
      </c>
      <c r="S1007" s="122">
        <v>0</v>
      </c>
      <c r="T1007" s="122">
        <v>0</v>
      </c>
      <c r="U1007" s="122">
        <v>0</v>
      </c>
      <c r="V1007" s="122">
        <v>6.9759745406999998E-3</v>
      </c>
      <c r="W1007" s="122">
        <v>0</v>
      </c>
      <c r="X1007" s="122">
        <v>2.9270209585000001E-3</v>
      </c>
      <c r="Y1007" s="122">
        <v>6.3307415615000001E-3</v>
      </c>
      <c r="Z1007" s="122">
        <v>3.5150655572999999E-3</v>
      </c>
      <c r="AA1007" s="122">
        <v>0</v>
      </c>
      <c r="AB1007" s="122">
        <v>0</v>
      </c>
      <c r="AC1007" s="122">
        <v>0</v>
      </c>
      <c r="AD1007" s="122">
        <v>0</v>
      </c>
      <c r="AE1007" s="122">
        <v>0</v>
      </c>
      <c r="AF1007" s="122">
        <v>4.2294281306999998E-3</v>
      </c>
      <c r="AG1007" s="122">
        <v>1.2971156924200001E-2</v>
      </c>
      <c r="AH1007" s="122">
        <v>0</v>
      </c>
      <c r="AI1007" s="122">
        <v>0</v>
      </c>
      <c r="AJ1007" s="122">
        <v>3.2978302505699997E-2</v>
      </c>
      <c r="AK1007" s="122">
        <v>3.4466479090099998E-2</v>
      </c>
      <c r="AL1007" s="122">
        <v>0</v>
      </c>
    </row>
    <row r="1008" spans="1:38" hidden="1" x14ac:dyDescent="0.25">
      <c r="A1008" s="122" t="s">
        <v>1985</v>
      </c>
      <c r="B1008" s="122">
        <v>1</v>
      </c>
      <c r="C1008" s="122" t="s">
        <v>2155</v>
      </c>
      <c r="D1008" s="122" t="s">
        <v>2086</v>
      </c>
      <c r="E1008" s="122">
        <v>20</v>
      </c>
      <c r="F1008" s="122">
        <v>0</v>
      </c>
      <c r="G1008" s="122">
        <v>0</v>
      </c>
      <c r="H1008" s="122">
        <v>0</v>
      </c>
      <c r="I1008" s="122">
        <v>0</v>
      </c>
      <c r="J1008" s="122">
        <v>0</v>
      </c>
      <c r="K1008" s="122">
        <v>0</v>
      </c>
      <c r="L1008" s="122">
        <v>0</v>
      </c>
      <c r="M1008" s="122">
        <v>0</v>
      </c>
      <c r="N1008" s="122">
        <v>0</v>
      </c>
      <c r="O1008" s="122">
        <v>0</v>
      </c>
      <c r="P1008" s="122">
        <v>0</v>
      </c>
      <c r="Q1008" s="122">
        <v>0</v>
      </c>
      <c r="R1008" s="122">
        <v>0</v>
      </c>
      <c r="S1008" s="122">
        <v>0</v>
      </c>
      <c r="T1008" s="122">
        <v>0</v>
      </c>
      <c r="U1008" s="122">
        <v>0</v>
      </c>
      <c r="V1008" s="122">
        <v>0</v>
      </c>
      <c r="W1008" s="122">
        <v>0</v>
      </c>
      <c r="X1008" s="122">
        <v>0</v>
      </c>
      <c r="Y1008" s="122">
        <v>0</v>
      </c>
      <c r="Z1008" s="122">
        <v>0</v>
      </c>
      <c r="AA1008" s="122">
        <v>0</v>
      </c>
      <c r="AB1008" s="122">
        <v>0</v>
      </c>
      <c r="AC1008" s="122">
        <v>0</v>
      </c>
      <c r="AD1008" s="122">
        <v>0</v>
      </c>
      <c r="AE1008" s="122">
        <v>0</v>
      </c>
      <c r="AF1008" s="122">
        <v>0</v>
      </c>
      <c r="AG1008" s="122">
        <v>0</v>
      </c>
      <c r="AH1008" s="122">
        <v>0</v>
      </c>
      <c r="AI1008" s="122">
        <v>0</v>
      </c>
      <c r="AJ1008" s="122">
        <v>0</v>
      </c>
      <c r="AK1008" s="122">
        <v>0</v>
      </c>
      <c r="AL1008" s="122">
        <v>0</v>
      </c>
    </row>
    <row r="1009" spans="1:38" hidden="1" x14ac:dyDescent="0.25">
      <c r="A1009" s="122" t="s">
        <v>1985</v>
      </c>
      <c r="B1009" s="122">
        <v>1</v>
      </c>
      <c r="C1009" s="122" t="s">
        <v>2155</v>
      </c>
      <c r="D1009" s="122" t="s">
        <v>2087</v>
      </c>
      <c r="E1009" s="122">
        <v>20</v>
      </c>
      <c r="F1009" s="122">
        <v>0</v>
      </c>
      <c r="G1009" s="122">
        <v>0</v>
      </c>
      <c r="H1009" s="122">
        <v>0</v>
      </c>
      <c r="I1009" s="122">
        <v>0</v>
      </c>
      <c r="J1009" s="122">
        <v>0</v>
      </c>
      <c r="K1009" s="122">
        <v>0</v>
      </c>
      <c r="L1009" s="122">
        <v>0</v>
      </c>
      <c r="M1009" s="122">
        <v>0</v>
      </c>
      <c r="N1009" s="122">
        <v>0</v>
      </c>
      <c r="O1009" s="122">
        <v>0</v>
      </c>
      <c r="P1009" s="122">
        <v>0</v>
      </c>
      <c r="Q1009" s="122">
        <v>0</v>
      </c>
      <c r="R1009" s="122">
        <v>0</v>
      </c>
      <c r="S1009" s="122">
        <v>0</v>
      </c>
      <c r="T1009" s="122">
        <v>0</v>
      </c>
      <c r="U1009" s="122">
        <v>0</v>
      </c>
      <c r="V1009" s="122">
        <v>0</v>
      </c>
      <c r="W1009" s="122">
        <v>0</v>
      </c>
      <c r="X1009" s="122">
        <v>0</v>
      </c>
      <c r="Y1009" s="122">
        <v>0</v>
      </c>
      <c r="Z1009" s="122">
        <v>0</v>
      </c>
      <c r="AA1009" s="122">
        <v>0</v>
      </c>
      <c r="AB1009" s="122">
        <v>0</v>
      </c>
      <c r="AC1009" s="122">
        <v>0</v>
      </c>
      <c r="AD1009" s="122">
        <v>0</v>
      </c>
      <c r="AE1009" s="122">
        <v>0</v>
      </c>
      <c r="AF1009" s="122">
        <v>0</v>
      </c>
      <c r="AG1009" s="122">
        <v>0</v>
      </c>
      <c r="AH1009" s="122">
        <v>0</v>
      </c>
      <c r="AI1009" s="122">
        <v>0</v>
      </c>
      <c r="AJ1009" s="122">
        <v>0</v>
      </c>
      <c r="AK1009" s="122">
        <v>0</v>
      </c>
      <c r="AL1009" s="122">
        <v>0</v>
      </c>
    </row>
    <row r="1010" spans="1:38" hidden="1" x14ac:dyDescent="0.25">
      <c r="A1010" s="122" t="s">
        <v>1985</v>
      </c>
      <c r="B1010" s="122">
        <v>1</v>
      </c>
      <c r="C1010" s="122" t="s">
        <v>2155</v>
      </c>
      <c r="D1010" s="122" t="s">
        <v>2088</v>
      </c>
      <c r="E1010" s="122">
        <v>20</v>
      </c>
      <c r="F1010" s="122">
        <v>0.37502343209490002</v>
      </c>
      <c r="G1010" s="122">
        <v>0.40059404947080002</v>
      </c>
      <c r="H1010" s="122">
        <v>0.35475189522490003</v>
      </c>
      <c r="I1010" s="122">
        <v>0.30400058078980002</v>
      </c>
      <c r="J1010" s="122">
        <v>0.2806452944724</v>
      </c>
      <c r="K1010" s="122">
        <v>0.24504396472010001</v>
      </c>
      <c r="L1010" s="122">
        <v>0.1490285724498</v>
      </c>
      <c r="M1010" s="122">
        <v>0.23369214056650001</v>
      </c>
      <c r="N1010" s="122">
        <v>0</v>
      </c>
      <c r="O1010" s="122">
        <v>0.23940933083339999</v>
      </c>
      <c r="P1010" s="122">
        <v>0.23693404164599999</v>
      </c>
      <c r="Q1010" s="122">
        <v>8.5374632896500005E-2</v>
      </c>
      <c r="R1010" s="122">
        <v>0.1219317057245</v>
      </c>
      <c r="S1010" s="122">
        <v>0.1107464375241</v>
      </c>
      <c r="T1010" s="122">
        <v>0.1489170210611</v>
      </c>
      <c r="U1010" s="122">
        <v>0.36659023085800002</v>
      </c>
      <c r="V1010" s="122">
        <v>0</v>
      </c>
      <c r="W1010" s="122">
        <v>0.26811705239439998</v>
      </c>
      <c r="X1010" s="122">
        <v>0.18900192474809999</v>
      </c>
      <c r="Y1010" s="122">
        <v>0</v>
      </c>
      <c r="Z1010" s="122">
        <v>0.2464451518536</v>
      </c>
      <c r="AA1010" s="122">
        <v>0.1118840621296</v>
      </c>
      <c r="AB1010" s="122">
        <v>0.10464842907789999</v>
      </c>
      <c r="AC1010" s="122">
        <v>0.22667635106949999</v>
      </c>
      <c r="AD1010" s="122">
        <v>0.2039744933621</v>
      </c>
      <c r="AE1010" s="122">
        <v>0.1879403839014</v>
      </c>
      <c r="AF1010" s="122">
        <v>7.0362304356200001E-2</v>
      </c>
      <c r="AG1010" s="122">
        <v>0.1074594003464</v>
      </c>
      <c r="AH1010" s="122">
        <v>0.37858183346180002</v>
      </c>
      <c r="AI1010" s="122">
        <v>0</v>
      </c>
      <c r="AJ1010" s="122">
        <v>0</v>
      </c>
      <c r="AK1010" s="122">
        <v>0</v>
      </c>
      <c r="AL1010" s="122">
        <v>0</v>
      </c>
    </row>
    <row r="1011" spans="1:38" hidden="1" x14ac:dyDescent="0.25">
      <c r="A1011" s="122" t="s">
        <v>1985</v>
      </c>
      <c r="B1011" s="122">
        <v>1</v>
      </c>
      <c r="C1011" s="122" t="s">
        <v>2155</v>
      </c>
      <c r="D1011" s="122" t="s">
        <v>2089</v>
      </c>
      <c r="E1011" s="122">
        <v>20</v>
      </c>
      <c r="F1011" s="122">
        <v>0</v>
      </c>
      <c r="G1011" s="122">
        <v>0</v>
      </c>
      <c r="H1011" s="122">
        <v>0</v>
      </c>
      <c r="I1011" s="122">
        <v>0</v>
      </c>
      <c r="J1011" s="122">
        <v>0</v>
      </c>
      <c r="K1011" s="122">
        <v>0</v>
      </c>
      <c r="L1011" s="122">
        <v>4.1843875633999997E-3</v>
      </c>
      <c r="M1011" s="122">
        <v>0</v>
      </c>
      <c r="N1011" s="122">
        <v>0</v>
      </c>
      <c r="O1011" s="122">
        <v>0</v>
      </c>
      <c r="P1011" s="122">
        <v>0</v>
      </c>
      <c r="Q1011" s="122">
        <v>0</v>
      </c>
      <c r="R1011" s="122">
        <v>0</v>
      </c>
      <c r="S1011" s="122">
        <v>0</v>
      </c>
      <c r="T1011" s="122">
        <v>0</v>
      </c>
      <c r="U1011" s="122">
        <v>0</v>
      </c>
      <c r="V1011" s="122">
        <v>0</v>
      </c>
      <c r="W1011" s="122">
        <v>0</v>
      </c>
      <c r="X1011" s="122">
        <v>0</v>
      </c>
      <c r="Y1011" s="122">
        <v>0</v>
      </c>
      <c r="Z1011" s="122">
        <v>2.6558273099899998E-2</v>
      </c>
      <c r="AA1011" s="122">
        <v>4.7129245349099999E-2</v>
      </c>
      <c r="AB1011" s="122">
        <v>0</v>
      </c>
      <c r="AC1011" s="122">
        <v>0</v>
      </c>
      <c r="AD1011" s="122">
        <v>0</v>
      </c>
      <c r="AE1011" s="122">
        <v>0</v>
      </c>
      <c r="AF1011" s="122">
        <v>0</v>
      </c>
      <c r="AG1011" s="122">
        <v>0</v>
      </c>
      <c r="AH1011" s="122">
        <v>1.6846657607699999E-2</v>
      </c>
      <c r="AI1011" s="122">
        <v>0</v>
      </c>
      <c r="AJ1011" s="122">
        <v>0</v>
      </c>
      <c r="AK1011" s="122">
        <v>0</v>
      </c>
      <c r="AL1011" s="122">
        <v>0</v>
      </c>
    </row>
    <row r="1012" spans="1:38" hidden="1" x14ac:dyDescent="0.25">
      <c r="A1012" s="122" t="s">
        <v>1985</v>
      </c>
      <c r="B1012" s="122">
        <v>1</v>
      </c>
      <c r="C1012" s="122" t="s">
        <v>2155</v>
      </c>
      <c r="D1012" s="122" t="s">
        <v>2136</v>
      </c>
      <c r="E1012" s="122">
        <v>20</v>
      </c>
      <c r="F1012" s="122">
        <v>0</v>
      </c>
      <c r="G1012" s="122">
        <v>0</v>
      </c>
      <c r="H1012" s="122">
        <v>0</v>
      </c>
      <c r="I1012" s="122">
        <v>0</v>
      </c>
      <c r="J1012" s="122">
        <v>0</v>
      </c>
      <c r="K1012" s="122">
        <v>0</v>
      </c>
      <c r="L1012" s="122">
        <v>0</v>
      </c>
      <c r="M1012" s="122">
        <v>0</v>
      </c>
      <c r="N1012" s="122">
        <v>0</v>
      </c>
      <c r="O1012" s="122">
        <v>0</v>
      </c>
      <c r="P1012" s="122">
        <v>0</v>
      </c>
      <c r="Q1012" s="122">
        <v>0</v>
      </c>
      <c r="R1012" s="122">
        <v>0</v>
      </c>
      <c r="S1012" s="122">
        <v>0</v>
      </c>
      <c r="T1012" s="122">
        <v>0</v>
      </c>
      <c r="U1012" s="122">
        <v>0</v>
      </c>
      <c r="V1012" s="122">
        <v>0</v>
      </c>
      <c r="W1012" s="122">
        <v>0</v>
      </c>
      <c r="X1012" s="122">
        <v>0</v>
      </c>
      <c r="Y1012" s="122">
        <v>0</v>
      </c>
      <c r="Z1012" s="122">
        <v>0</v>
      </c>
      <c r="AA1012" s="122">
        <v>0</v>
      </c>
      <c r="AB1012" s="122">
        <v>0</v>
      </c>
      <c r="AC1012" s="122">
        <v>0</v>
      </c>
      <c r="AD1012" s="122">
        <v>0</v>
      </c>
      <c r="AE1012" s="122">
        <v>0</v>
      </c>
      <c r="AF1012" s="122">
        <v>0</v>
      </c>
      <c r="AG1012" s="122">
        <v>0</v>
      </c>
      <c r="AH1012" s="122">
        <v>0</v>
      </c>
      <c r="AI1012" s="122">
        <v>0</v>
      </c>
      <c r="AJ1012" s="122">
        <v>0</v>
      </c>
      <c r="AK1012" s="122">
        <v>0</v>
      </c>
      <c r="AL1012" s="122">
        <v>0</v>
      </c>
    </row>
    <row r="1013" spans="1:38" hidden="1" x14ac:dyDescent="0.25">
      <c r="A1013" s="122" t="s">
        <v>1985</v>
      </c>
      <c r="B1013" s="122">
        <v>1</v>
      </c>
      <c r="C1013" s="122" t="s">
        <v>2155</v>
      </c>
      <c r="D1013" s="122" t="s">
        <v>2090</v>
      </c>
      <c r="E1013" s="122">
        <v>20</v>
      </c>
      <c r="F1013" s="122">
        <v>0</v>
      </c>
      <c r="G1013" s="122">
        <v>0</v>
      </c>
      <c r="H1013" s="122">
        <v>0</v>
      </c>
      <c r="I1013" s="122">
        <v>0</v>
      </c>
      <c r="J1013" s="122">
        <v>0</v>
      </c>
      <c r="K1013" s="122">
        <v>0</v>
      </c>
      <c r="L1013" s="122">
        <v>0</v>
      </c>
      <c r="M1013" s="122">
        <v>0</v>
      </c>
      <c r="N1013" s="122">
        <v>0</v>
      </c>
      <c r="O1013" s="122">
        <v>0</v>
      </c>
      <c r="P1013" s="122">
        <v>0</v>
      </c>
      <c r="Q1013" s="122">
        <v>0</v>
      </c>
      <c r="R1013" s="122">
        <v>0</v>
      </c>
      <c r="S1013" s="122">
        <v>0</v>
      </c>
      <c r="T1013" s="122">
        <v>0</v>
      </c>
      <c r="U1013" s="122">
        <v>0</v>
      </c>
      <c r="V1013" s="122">
        <v>0</v>
      </c>
      <c r="W1013" s="122">
        <v>0</v>
      </c>
      <c r="X1013" s="122">
        <v>0</v>
      </c>
      <c r="Y1013" s="122">
        <v>0</v>
      </c>
      <c r="Z1013" s="122">
        <v>0</v>
      </c>
      <c r="AA1013" s="122">
        <v>0</v>
      </c>
      <c r="AB1013" s="122">
        <v>0</v>
      </c>
      <c r="AC1013" s="122">
        <v>0</v>
      </c>
      <c r="AD1013" s="122">
        <v>0</v>
      </c>
      <c r="AE1013" s="122">
        <v>0</v>
      </c>
      <c r="AF1013" s="122">
        <v>0</v>
      </c>
      <c r="AG1013" s="122">
        <v>0</v>
      </c>
      <c r="AH1013" s="122">
        <v>0</v>
      </c>
      <c r="AI1013" s="122">
        <v>0</v>
      </c>
      <c r="AJ1013" s="122">
        <v>0</v>
      </c>
      <c r="AK1013" s="122">
        <v>0</v>
      </c>
      <c r="AL1013" s="122">
        <v>0</v>
      </c>
    </row>
    <row r="1014" spans="1:38" hidden="1" x14ac:dyDescent="0.25">
      <c r="A1014" s="122" t="s">
        <v>1985</v>
      </c>
      <c r="B1014" s="122">
        <v>1</v>
      </c>
      <c r="C1014" s="122" t="s">
        <v>2155</v>
      </c>
      <c r="D1014" s="122" t="s">
        <v>2091</v>
      </c>
      <c r="E1014" s="122">
        <v>20</v>
      </c>
      <c r="F1014" s="122">
        <v>0.36593765136750001</v>
      </c>
      <c r="G1014" s="122">
        <v>0.39088876339340001</v>
      </c>
      <c r="H1014" s="122">
        <v>0.34615723778000002</v>
      </c>
      <c r="I1014" s="122">
        <v>0.29663548735380002</v>
      </c>
      <c r="J1014" s="122">
        <v>0.35117549991809999</v>
      </c>
      <c r="K1014" s="122">
        <v>0.40482857751000001</v>
      </c>
      <c r="L1014" s="122">
        <v>0.21630064943050001</v>
      </c>
      <c r="M1014" s="122">
        <v>0.30567614298930001</v>
      </c>
      <c r="N1014" s="122">
        <v>0.3808147257426</v>
      </c>
      <c r="O1014" s="122">
        <v>0.51872021680559999</v>
      </c>
      <c r="P1014" s="122">
        <v>0.34687700370180002</v>
      </c>
      <c r="Q1014" s="122">
        <v>0.31556698421059998</v>
      </c>
      <c r="R1014" s="122">
        <v>1.0957739192864999</v>
      </c>
      <c r="S1014" s="122">
        <v>0.49482450808639999</v>
      </c>
      <c r="T1014" s="122">
        <v>0.32680044522149998</v>
      </c>
      <c r="U1014" s="122">
        <v>0</v>
      </c>
      <c r="V1014" s="122">
        <v>0</v>
      </c>
      <c r="W1014" s="122">
        <v>0.49848477250220002</v>
      </c>
      <c r="X1014" s="122">
        <v>0.52686377252780003</v>
      </c>
      <c r="Y1014" s="122">
        <v>0</v>
      </c>
      <c r="Z1014" s="122">
        <v>0.3515065557341</v>
      </c>
      <c r="AA1014" s="122">
        <v>0.43680763982100002</v>
      </c>
      <c r="AB1014" s="122">
        <v>0.44337887056710001</v>
      </c>
      <c r="AC1014" s="122">
        <v>0.13243545053319999</v>
      </c>
      <c r="AD1014" s="122">
        <v>0.11511787985160001</v>
      </c>
      <c r="AE1014" s="122">
        <v>0.40500048110780001</v>
      </c>
      <c r="AF1014" s="122">
        <v>0.14726099764190001</v>
      </c>
      <c r="AG1014" s="122">
        <v>0</v>
      </c>
      <c r="AH1014" s="122">
        <v>0.1258819693463</v>
      </c>
      <c r="AI1014" s="122">
        <v>0</v>
      </c>
      <c r="AJ1014" s="122">
        <v>0</v>
      </c>
      <c r="AK1014" s="122">
        <v>0</v>
      </c>
      <c r="AL1014" s="122">
        <v>0</v>
      </c>
    </row>
    <row r="1015" spans="1:38" hidden="1" x14ac:dyDescent="0.25">
      <c r="A1015" s="122" t="s">
        <v>1985</v>
      </c>
      <c r="B1015" s="122">
        <v>1</v>
      </c>
      <c r="C1015" s="122" t="s">
        <v>2155</v>
      </c>
      <c r="D1015" s="122" t="s">
        <v>2092</v>
      </c>
      <c r="E1015" s="122">
        <v>20</v>
      </c>
      <c r="F1015" s="122">
        <v>0</v>
      </c>
      <c r="G1015" s="122">
        <v>0</v>
      </c>
      <c r="H1015" s="122">
        <v>0</v>
      </c>
      <c r="I1015" s="122">
        <v>0</v>
      </c>
      <c r="J1015" s="122">
        <v>0</v>
      </c>
      <c r="K1015" s="122">
        <v>0</v>
      </c>
      <c r="L1015" s="122">
        <v>0.20342561077390001</v>
      </c>
      <c r="M1015" s="122">
        <v>0</v>
      </c>
      <c r="N1015" s="122">
        <v>1.6589948448200002E-2</v>
      </c>
      <c r="O1015" s="122">
        <v>2.4738964186099999E-2</v>
      </c>
      <c r="P1015" s="122">
        <v>1.7743959066000001E-2</v>
      </c>
      <c r="Q1015" s="122">
        <v>7.1810438884999999E-3</v>
      </c>
      <c r="R1015" s="122">
        <v>0</v>
      </c>
      <c r="S1015" s="122">
        <v>0</v>
      </c>
      <c r="T1015" s="122">
        <v>0</v>
      </c>
      <c r="U1015" s="122">
        <v>0</v>
      </c>
      <c r="V1015" s="122">
        <v>0</v>
      </c>
      <c r="W1015" s="122">
        <v>0</v>
      </c>
      <c r="X1015" s="122">
        <v>0</v>
      </c>
      <c r="Y1015" s="122">
        <v>0</v>
      </c>
      <c r="Z1015" s="122">
        <v>0</v>
      </c>
      <c r="AA1015" s="122">
        <v>0</v>
      </c>
      <c r="AB1015" s="122">
        <v>0</v>
      </c>
      <c r="AC1015" s="122">
        <v>0</v>
      </c>
      <c r="AD1015" s="122">
        <v>0</v>
      </c>
      <c r="AE1015" s="122">
        <v>0</v>
      </c>
      <c r="AF1015" s="122">
        <v>0</v>
      </c>
      <c r="AG1015" s="122">
        <v>0</v>
      </c>
      <c r="AH1015" s="122">
        <v>0</v>
      </c>
      <c r="AI1015" s="122">
        <v>0.31260514220699998</v>
      </c>
      <c r="AJ1015" s="122">
        <v>0.58579879450869998</v>
      </c>
      <c r="AK1015" s="122">
        <v>0.61223351015229999</v>
      </c>
      <c r="AL1015" s="122">
        <v>0</v>
      </c>
    </row>
    <row r="1016" spans="1:38" hidden="1" x14ac:dyDescent="0.25">
      <c r="A1016" s="122" t="s">
        <v>1985</v>
      </c>
      <c r="B1016" s="122">
        <v>1</v>
      </c>
      <c r="C1016" s="122" t="s">
        <v>2155</v>
      </c>
      <c r="D1016" s="122" t="s">
        <v>2093</v>
      </c>
      <c r="E1016" s="122">
        <v>20</v>
      </c>
      <c r="F1016" s="122">
        <v>0.75537301151280001</v>
      </c>
      <c r="G1016" s="122">
        <v>0.80687740457320001</v>
      </c>
      <c r="H1016" s="122">
        <v>0.71454203791759996</v>
      </c>
      <c r="I1016" s="122">
        <v>0.61231863014559995</v>
      </c>
      <c r="J1016" s="122">
        <v>0.67874256286690005</v>
      </c>
      <c r="K1016" s="122">
        <v>0.82499157083490005</v>
      </c>
      <c r="L1016" s="122">
        <v>0.83043999334920005</v>
      </c>
      <c r="M1016" s="122">
        <v>0.76760192156910001</v>
      </c>
      <c r="N1016" s="122">
        <v>0.7917929941181</v>
      </c>
      <c r="O1016" s="122">
        <v>0.81399172483339999</v>
      </c>
      <c r="P1016" s="122">
        <v>0.56711084857979999</v>
      </c>
      <c r="Q1016" s="122">
        <v>0.77395695242539997</v>
      </c>
      <c r="R1016" s="122">
        <v>0.67143009760210004</v>
      </c>
      <c r="S1016" s="122">
        <v>0.7540182980365</v>
      </c>
      <c r="T1016" s="122">
        <v>0.83556932016859997</v>
      </c>
      <c r="U1016" s="122">
        <v>1.4308844494779001</v>
      </c>
      <c r="V1016" s="122">
        <v>1.5783142398490999</v>
      </c>
      <c r="W1016" s="122">
        <v>1.2292731283061999</v>
      </c>
      <c r="X1016" s="122">
        <v>0.62303731830669995</v>
      </c>
      <c r="Y1016" s="122">
        <v>0</v>
      </c>
      <c r="Z1016" s="122">
        <v>0.74597502383570002</v>
      </c>
      <c r="AA1016" s="122">
        <v>0.55942031064789999</v>
      </c>
      <c r="AB1016" s="122">
        <v>0.99599601359279999</v>
      </c>
      <c r="AC1016" s="122">
        <v>0.69746569559820004</v>
      </c>
      <c r="AD1016" s="122">
        <v>0.63674577292919998</v>
      </c>
      <c r="AE1016" s="122">
        <v>0.74463897720280003</v>
      </c>
      <c r="AF1016" s="122">
        <v>0.56136046098439996</v>
      </c>
      <c r="AG1016" s="122">
        <v>0.7692150474985</v>
      </c>
      <c r="AH1016" s="122">
        <v>0.64110891451509999</v>
      </c>
      <c r="AI1016" s="122">
        <v>0.52494963366080005</v>
      </c>
      <c r="AJ1016" s="122">
        <v>0.64220904879480001</v>
      </c>
      <c r="AK1016" s="122">
        <v>0.67118932964839995</v>
      </c>
      <c r="AL1016" s="122">
        <v>0</v>
      </c>
    </row>
    <row r="1017" spans="1:38" hidden="1" x14ac:dyDescent="0.25">
      <c r="A1017" s="122" t="s">
        <v>1985</v>
      </c>
      <c r="B1017" s="122">
        <v>1</v>
      </c>
      <c r="C1017" s="122" t="s">
        <v>2155</v>
      </c>
      <c r="D1017" s="122" t="s">
        <v>2094</v>
      </c>
      <c r="E1017" s="122">
        <v>20</v>
      </c>
      <c r="F1017" s="122">
        <v>0.44332343894260001</v>
      </c>
      <c r="G1017" s="122">
        <v>0.47355102756989997</v>
      </c>
      <c r="H1017" s="122">
        <v>0.41936000981060001</v>
      </c>
      <c r="I1017" s="122">
        <v>0.35936576592949998</v>
      </c>
      <c r="J1017" s="122">
        <v>0.41609870158360002</v>
      </c>
      <c r="K1017" s="122">
        <v>0.46616624076919999</v>
      </c>
      <c r="L1017" s="122">
        <v>0.4860327092858</v>
      </c>
      <c r="M1017" s="122">
        <v>0.54926181943380004</v>
      </c>
      <c r="N1017" s="122">
        <v>1.0632648778159</v>
      </c>
      <c r="O1017" s="122">
        <v>0.78606063623620004</v>
      </c>
      <c r="P1017" s="122">
        <v>0.46273461877990002</v>
      </c>
      <c r="Q1017" s="122">
        <v>0.67422023175199997</v>
      </c>
      <c r="R1017" s="122">
        <v>0.71977306462940005</v>
      </c>
      <c r="S1017" s="122">
        <v>0.88361519301150004</v>
      </c>
      <c r="T1017" s="122">
        <v>0.44935061217950001</v>
      </c>
      <c r="U1017" s="122">
        <v>0.9815157793939</v>
      </c>
      <c r="V1017" s="122">
        <v>0</v>
      </c>
      <c r="W1017" s="122">
        <v>0.70659006587679996</v>
      </c>
      <c r="X1017" s="122">
        <v>0.50595647996710003</v>
      </c>
      <c r="Y1017" s="122">
        <v>1.2390165627664</v>
      </c>
      <c r="Z1017" s="122">
        <v>0.72644688185049999</v>
      </c>
      <c r="AA1017" s="122">
        <v>0.46746080752769997</v>
      </c>
      <c r="AB1017" s="122">
        <v>0.75273431442030003</v>
      </c>
      <c r="AC1017" s="122">
        <v>0.58122141299850005</v>
      </c>
      <c r="AD1017" s="122">
        <v>0.49644585686010001</v>
      </c>
      <c r="AE1017" s="122">
        <v>0.6667116423792</v>
      </c>
      <c r="AF1017" s="122">
        <v>0.53829085299879997</v>
      </c>
      <c r="AG1017" s="122">
        <v>0.52389781613410003</v>
      </c>
      <c r="AH1017" s="122">
        <v>0.39449256564680002</v>
      </c>
      <c r="AI1017" s="122">
        <v>0.13241972740989999</v>
      </c>
      <c r="AJ1017" s="122">
        <v>0.141893485781</v>
      </c>
      <c r="AK1017" s="122">
        <v>0.14829656134800001</v>
      </c>
      <c r="AL1017" s="122">
        <v>0</v>
      </c>
    </row>
    <row r="1018" spans="1:38" hidden="1" x14ac:dyDescent="0.25">
      <c r="A1018" s="122" t="s">
        <v>1985</v>
      </c>
      <c r="B1018" s="122">
        <v>1</v>
      </c>
      <c r="C1018" s="122" t="s">
        <v>2155</v>
      </c>
      <c r="D1018" s="122" t="s">
        <v>2095</v>
      </c>
      <c r="E1018" s="122">
        <v>20</v>
      </c>
      <c r="F1018" s="122">
        <v>4.3549086935000002E-2</v>
      </c>
      <c r="G1018" s="122">
        <v>4.6518440164099999E-2</v>
      </c>
      <c r="H1018" s="122">
        <v>4.1195082235799999E-2</v>
      </c>
      <c r="I1018" s="122">
        <v>3.5301654745000001E-2</v>
      </c>
      <c r="J1018" s="122">
        <v>6.1677041582300002E-2</v>
      </c>
      <c r="K1018" s="122">
        <v>5.3977143668000001E-2</v>
      </c>
      <c r="L1018" s="122">
        <v>6.95252087455E-2</v>
      </c>
      <c r="M1018" s="122">
        <v>0.114628553621</v>
      </c>
      <c r="N1018" s="122">
        <v>7.9556343694799997E-2</v>
      </c>
      <c r="O1018" s="122">
        <v>0</v>
      </c>
      <c r="P1018" s="122">
        <v>3.5139997366E-2</v>
      </c>
      <c r="Q1018" s="122">
        <v>1.9149450369299999E-2</v>
      </c>
      <c r="R1018" s="122">
        <v>1.8800042732800001E-2</v>
      </c>
      <c r="S1018" s="122">
        <v>2.8668404039900001E-2</v>
      </c>
      <c r="T1018" s="122">
        <v>8.9127394151000006E-3</v>
      </c>
      <c r="U1018" s="122">
        <v>0.11115961838919999</v>
      </c>
      <c r="V1018" s="122">
        <v>0</v>
      </c>
      <c r="W1018" s="122">
        <v>0</v>
      </c>
      <c r="X1018" s="122">
        <v>0.20572775879659999</v>
      </c>
      <c r="Y1018" s="122">
        <v>0</v>
      </c>
      <c r="Z1018" s="122">
        <v>2.46054589014E-2</v>
      </c>
      <c r="AA1018" s="122">
        <v>6.3605322991399996E-2</v>
      </c>
      <c r="AB1018" s="122">
        <v>7.5273431442099997E-2</v>
      </c>
      <c r="AC1018" s="122">
        <v>2.6985279889199999E-2</v>
      </c>
      <c r="AD1018" s="122">
        <v>2.12248590976E-2</v>
      </c>
      <c r="AE1018" s="122">
        <v>3.6431894889300001E-2</v>
      </c>
      <c r="AF1018" s="122">
        <v>1.9224673321400002E-2</v>
      </c>
      <c r="AG1018" s="122">
        <v>0</v>
      </c>
      <c r="AH1018" s="122">
        <v>0</v>
      </c>
      <c r="AI1018" s="122">
        <v>0.1957920255276</v>
      </c>
      <c r="AJ1018" s="122">
        <v>0.1605522621986</v>
      </c>
      <c r="AK1018" s="122">
        <v>0.16779733241209999</v>
      </c>
      <c r="AL1018" s="122">
        <v>0</v>
      </c>
    </row>
    <row r="1019" spans="1:38" hidden="1" x14ac:dyDescent="0.25">
      <c r="A1019" s="122" t="s">
        <v>1985</v>
      </c>
      <c r="B1019" s="122">
        <v>1</v>
      </c>
      <c r="C1019" s="122" t="s">
        <v>2155</v>
      </c>
      <c r="D1019" s="122" t="s">
        <v>2096</v>
      </c>
      <c r="E1019" s="122">
        <v>20</v>
      </c>
      <c r="F1019" s="122">
        <v>0.49063215928210002</v>
      </c>
      <c r="G1019" s="122">
        <v>0.52408544817989999</v>
      </c>
      <c r="H1019" s="122">
        <v>0.46411150202360002</v>
      </c>
      <c r="I1019" s="122">
        <v>0.39771504554460002</v>
      </c>
      <c r="J1019" s="122">
        <v>0.45446241165869999</v>
      </c>
      <c r="K1019" s="122">
        <v>0.32508961527320002</v>
      </c>
      <c r="L1019" s="122">
        <v>0.31350719128760002</v>
      </c>
      <c r="M1019" s="122">
        <v>0.1743309252986</v>
      </c>
      <c r="N1019" s="122">
        <v>0.12555574621009999</v>
      </c>
      <c r="O1019" s="122">
        <v>0.3000596946445</v>
      </c>
      <c r="P1019" s="122">
        <v>0.2515467138179</v>
      </c>
      <c r="Q1019" s="122">
        <v>0.2337828732584</v>
      </c>
      <c r="R1019" s="122">
        <v>0.25084628446410001</v>
      </c>
      <c r="S1019" s="122">
        <v>0.285113168945</v>
      </c>
      <c r="T1019" s="122">
        <v>0.14743156449190001</v>
      </c>
      <c r="U1019" s="122">
        <v>0</v>
      </c>
      <c r="V1019" s="122">
        <v>0</v>
      </c>
      <c r="W1019" s="122">
        <v>0.24730652305690001</v>
      </c>
      <c r="X1019" s="122">
        <v>0</v>
      </c>
      <c r="Y1019" s="122">
        <v>0.32015464468560001</v>
      </c>
      <c r="Z1019" s="122">
        <v>0.1667703325538</v>
      </c>
      <c r="AA1019" s="122">
        <v>0.15135001555200001</v>
      </c>
      <c r="AB1019" s="122">
        <v>0.21067381117010001</v>
      </c>
      <c r="AC1019" s="122">
        <v>0.16481778640030001</v>
      </c>
      <c r="AD1019" s="122">
        <v>0.1277088979604</v>
      </c>
      <c r="AE1019" s="122">
        <v>0.16978980883209999</v>
      </c>
      <c r="AF1019" s="122">
        <v>0.159949282034</v>
      </c>
      <c r="AG1019" s="122">
        <v>0.14390862210880001</v>
      </c>
      <c r="AH1019" s="122">
        <v>6.4578854162900004E-2</v>
      </c>
      <c r="AI1019" s="122">
        <v>0</v>
      </c>
      <c r="AJ1019" s="122">
        <v>0</v>
      </c>
      <c r="AK1019" s="122">
        <v>0</v>
      </c>
      <c r="AL1019" s="122">
        <v>0</v>
      </c>
    </row>
    <row r="1020" spans="1:38" hidden="1" x14ac:dyDescent="0.25">
      <c r="A1020" s="122" t="s">
        <v>1985</v>
      </c>
      <c r="B1020" s="122">
        <v>1</v>
      </c>
      <c r="C1020" s="122" t="s">
        <v>2155</v>
      </c>
      <c r="D1020" s="122" t="s">
        <v>2097</v>
      </c>
      <c r="E1020" s="122">
        <v>20</v>
      </c>
      <c r="F1020" s="122">
        <v>0</v>
      </c>
      <c r="G1020" s="122">
        <v>0</v>
      </c>
      <c r="H1020" s="122">
        <v>0</v>
      </c>
      <c r="I1020" s="122">
        <v>0</v>
      </c>
      <c r="J1020" s="122">
        <v>0</v>
      </c>
      <c r="K1020" s="122">
        <v>0</v>
      </c>
      <c r="L1020" s="122">
        <v>0</v>
      </c>
      <c r="M1020" s="122">
        <v>0</v>
      </c>
      <c r="N1020" s="122">
        <v>0</v>
      </c>
      <c r="O1020" s="122">
        <v>0</v>
      </c>
      <c r="P1020" s="122">
        <v>0</v>
      </c>
      <c r="Q1020" s="122">
        <v>0</v>
      </c>
      <c r="R1020" s="122">
        <v>0</v>
      </c>
      <c r="S1020" s="122">
        <v>0</v>
      </c>
      <c r="T1020" s="122">
        <v>0</v>
      </c>
      <c r="U1020" s="122">
        <v>0</v>
      </c>
      <c r="V1020" s="122">
        <v>0</v>
      </c>
      <c r="W1020" s="122">
        <v>0</v>
      </c>
      <c r="X1020" s="122">
        <v>0</v>
      </c>
      <c r="Y1020" s="122">
        <v>0</v>
      </c>
      <c r="Z1020" s="122">
        <v>0</v>
      </c>
      <c r="AA1020" s="122">
        <v>0</v>
      </c>
      <c r="AB1020" s="122">
        <v>0</v>
      </c>
      <c r="AC1020" s="122">
        <v>0</v>
      </c>
      <c r="AD1020" s="122">
        <v>0</v>
      </c>
      <c r="AE1020" s="122">
        <v>0</v>
      </c>
      <c r="AF1020" s="122">
        <v>0</v>
      </c>
      <c r="AG1020" s="122">
        <v>0</v>
      </c>
      <c r="AH1020" s="122">
        <v>0</v>
      </c>
      <c r="AI1020" s="122">
        <v>0</v>
      </c>
      <c r="AJ1020" s="122">
        <v>0</v>
      </c>
      <c r="AK1020" s="122">
        <v>0</v>
      </c>
      <c r="AL1020" s="122">
        <v>0</v>
      </c>
    </row>
    <row r="1021" spans="1:38" hidden="1" x14ac:dyDescent="0.25">
      <c r="A1021" s="122" t="s">
        <v>1985</v>
      </c>
      <c r="B1021" s="122">
        <v>1</v>
      </c>
      <c r="C1021" s="122" t="s">
        <v>2155</v>
      </c>
      <c r="D1021" s="122" t="s">
        <v>2098</v>
      </c>
      <c r="E1021" s="122">
        <v>20</v>
      </c>
      <c r="F1021" s="122">
        <v>0</v>
      </c>
      <c r="G1021" s="122">
        <v>0</v>
      </c>
      <c r="H1021" s="122">
        <v>0</v>
      </c>
      <c r="I1021" s="122">
        <v>0</v>
      </c>
      <c r="J1021" s="122">
        <v>0</v>
      </c>
      <c r="K1021" s="122">
        <v>0</v>
      </c>
      <c r="L1021" s="122">
        <v>0</v>
      </c>
      <c r="M1021" s="122">
        <v>0</v>
      </c>
      <c r="N1021" s="122">
        <v>0</v>
      </c>
      <c r="O1021" s="122">
        <v>0</v>
      </c>
      <c r="P1021" s="122">
        <v>0</v>
      </c>
      <c r="Q1021" s="122">
        <v>0</v>
      </c>
      <c r="R1021" s="122">
        <v>0</v>
      </c>
      <c r="S1021" s="122">
        <v>0</v>
      </c>
      <c r="T1021" s="122">
        <v>0</v>
      </c>
      <c r="U1021" s="122">
        <v>0</v>
      </c>
      <c r="V1021" s="122">
        <v>0</v>
      </c>
      <c r="W1021" s="122">
        <v>0</v>
      </c>
      <c r="X1021" s="122">
        <v>0</v>
      </c>
      <c r="Y1021" s="122">
        <v>0</v>
      </c>
      <c r="Z1021" s="122">
        <v>2.3824333221900001E-2</v>
      </c>
      <c r="AA1021" s="122">
        <v>0</v>
      </c>
      <c r="AB1021" s="122">
        <v>0</v>
      </c>
      <c r="AC1021" s="122">
        <v>0</v>
      </c>
      <c r="AD1021" s="122">
        <v>0</v>
      </c>
      <c r="AE1021" s="122">
        <v>0</v>
      </c>
      <c r="AF1021" s="122">
        <v>0</v>
      </c>
      <c r="AG1021" s="122">
        <v>0</v>
      </c>
      <c r="AH1021" s="122">
        <v>0</v>
      </c>
      <c r="AI1021" s="122">
        <v>0</v>
      </c>
      <c r="AJ1021" s="122">
        <v>0</v>
      </c>
      <c r="AK1021" s="122">
        <v>0</v>
      </c>
      <c r="AL1021" s="122">
        <v>0</v>
      </c>
    </row>
    <row r="1022" spans="1:38" hidden="1" x14ac:dyDescent="0.25">
      <c r="A1022" s="122" t="s">
        <v>1985</v>
      </c>
      <c r="B1022" s="122">
        <v>1</v>
      </c>
      <c r="C1022" s="122" t="s">
        <v>2155</v>
      </c>
      <c r="D1022" s="122" t="s">
        <v>2099</v>
      </c>
      <c r="E1022" s="122">
        <v>20</v>
      </c>
      <c r="F1022" s="122">
        <v>0</v>
      </c>
      <c r="G1022" s="122">
        <v>0</v>
      </c>
      <c r="H1022" s="122">
        <v>0</v>
      </c>
      <c r="I1022" s="122">
        <v>0</v>
      </c>
      <c r="J1022" s="122">
        <v>0</v>
      </c>
      <c r="K1022" s="122">
        <v>0</v>
      </c>
      <c r="L1022" s="122">
        <v>0</v>
      </c>
      <c r="M1022" s="122">
        <v>0</v>
      </c>
      <c r="N1022" s="122">
        <v>0</v>
      </c>
      <c r="O1022" s="122">
        <v>0</v>
      </c>
      <c r="P1022" s="122">
        <v>0</v>
      </c>
      <c r="Q1022" s="122">
        <v>0</v>
      </c>
      <c r="R1022" s="122">
        <v>0</v>
      </c>
      <c r="S1022" s="122">
        <v>0</v>
      </c>
      <c r="T1022" s="122">
        <v>0</v>
      </c>
      <c r="U1022" s="122">
        <v>0</v>
      </c>
      <c r="V1022" s="122">
        <v>0</v>
      </c>
      <c r="W1022" s="122">
        <v>0</v>
      </c>
      <c r="X1022" s="122">
        <v>0</v>
      </c>
      <c r="Y1022" s="122">
        <v>0</v>
      </c>
      <c r="Z1022" s="122">
        <v>0</v>
      </c>
      <c r="AA1022" s="122">
        <v>0</v>
      </c>
      <c r="AB1022" s="122">
        <v>0</v>
      </c>
      <c r="AC1022" s="122">
        <v>0</v>
      </c>
      <c r="AD1022" s="122">
        <v>0</v>
      </c>
      <c r="AE1022" s="122">
        <v>0</v>
      </c>
      <c r="AF1022" s="122">
        <v>0</v>
      </c>
      <c r="AG1022" s="122">
        <v>0</v>
      </c>
      <c r="AH1022" s="122">
        <v>0</v>
      </c>
      <c r="AI1022" s="122">
        <v>0</v>
      </c>
      <c r="AJ1022" s="122">
        <v>0</v>
      </c>
      <c r="AK1022" s="122">
        <v>0</v>
      </c>
      <c r="AL1022" s="122">
        <v>0</v>
      </c>
    </row>
    <row r="1023" spans="1:38" hidden="1" x14ac:dyDescent="0.25">
      <c r="A1023" s="122" t="s">
        <v>1985</v>
      </c>
      <c r="B1023" s="122">
        <v>1</v>
      </c>
      <c r="C1023" s="122" t="s">
        <v>2155</v>
      </c>
      <c r="D1023" s="122" t="s">
        <v>2100</v>
      </c>
      <c r="E1023" s="122">
        <v>20</v>
      </c>
      <c r="F1023" s="122">
        <v>0</v>
      </c>
      <c r="G1023" s="122">
        <v>0</v>
      </c>
      <c r="H1023" s="122">
        <v>0</v>
      </c>
      <c r="I1023" s="122">
        <v>0</v>
      </c>
      <c r="J1023" s="122">
        <v>0</v>
      </c>
      <c r="K1023" s="122">
        <v>0</v>
      </c>
      <c r="L1023" s="122">
        <v>2.5750077313E-3</v>
      </c>
      <c r="M1023" s="122">
        <v>0</v>
      </c>
      <c r="N1023" s="122">
        <v>0</v>
      </c>
      <c r="O1023" s="122">
        <v>0</v>
      </c>
      <c r="P1023" s="122">
        <v>0</v>
      </c>
      <c r="Q1023" s="122">
        <v>0</v>
      </c>
      <c r="R1023" s="122">
        <v>0</v>
      </c>
      <c r="S1023" s="122">
        <v>0</v>
      </c>
      <c r="T1023" s="122">
        <v>0</v>
      </c>
      <c r="U1023" s="122">
        <v>0</v>
      </c>
      <c r="V1023" s="122">
        <v>0</v>
      </c>
      <c r="W1023" s="122">
        <v>0</v>
      </c>
      <c r="X1023" s="122">
        <v>0</v>
      </c>
      <c r="Y1023" s="122">
        <v>0</v>
      </c>
      <c r="Z1023" s="122">
        <v>0</v>
      </c>
      <c r="AA1023" s="122">
        <v>0</v>
      </c>
      <c r="AB1023" s="122">
        <v>0</v>
      </c>
      <c r="AC1023" s="122">
        <v>0</v>
      </c>
      <c r="AD1023" s="122">
        <v>0</v>
      </c>
      <c r="AE1023" s="122">
        <v>0</v>
      </c>
      <c r="AF1023" s="122">
        <v>0</v>
      </c>
      <c r="AG1023" s="122">
        <v>0</v>
      </c>
      <c r="AH1023" s="122">
        <v>0</v>
      </c>
      <c r="AI1023" s="122">
        <v>0</v>
      </c>
      <c r="AJ1023" s="122">
        <v>0</v>
      </c>
      <c r="AK1023" s="122">
        <v>0</v>
      </c>
      <c r="AL1023" s="122">
        <v>0</v>
      </c>
    </row>
    <row r="1024" spans="1:38" hidden="1" x14ac:dyDescent="0.25">
      <c r="A1024" s="122" t="s">
        <v>1985</v>
      </c>
      <c r="B1024" s="122">
        <v>1</v>
      </c>
      <c r="C1024" s="122" t="s">
        <v>2155</v>
      </c>
      <c r="D1024" s="122" t="s">
        <v>2101</v>
      </c>
      <c r="E1024" s="122">
        <v>20</v>
      </c>
      <c r="F1024" s="122">
        <v>6.4853676226899998E-2</v>
      </c>
      <c r="G1024" s="122">
        <v>6.9275662690500006E-2</v>
      </c>
      <c r="H1024" s="122">
        <v>6.1348072106600003E-2</v>
      </c>
      <c r="I1024" s="122">
        <v>5.2571529008800001E-2</v>
      </c>
      <c r="J1024" s="122">
        <v>0</v>
      </c>
      <c r="K1024" s="122">
        <v>4.0482857751000002E-2</v>
      </c>
      <c r="L1024" s="122">
        <v>3.5728232271999998E-2</v>
      </c>
      <c r="M1024" s="122">
        <v>3.5139110187399999E-2</v>
      </c>
      <c r="N1024" s="122">
        <v>3.7327384008400001E-2</v>
      </c>
      <c r="O1024" s="122">
        <v>3.9901555138900001E-2</v>
      </c>
      <c r="P1024" s="122">
        <v>2.4702374385999998E-2</v>
      </c>
      <c r="Q1024" s="122">
        <v>2.9921016202000002E-2</v>
      </c>
      <c r="R1024" s="122">
        <v>0</v>
      </c>
      <c r="S1024" s="122">
        <v>5.8907679534099998E-2</v>
      </c>
      <c r="T1024" s="122">
        <v>8.9870122435899993E-2</v>
      </c>
      <c r="U1024" s="122">
        <v>6.0901280287699998E-2</v>
      </c>
      <c r="V1024" s="122">
        <v>5.31918058734E-2</v>
      </c>
      <c r="W1024" s="122">
        <v>5.8075895825499997E-2</v>
      </c>
      <c r="X1024" s="122">
        <v>0.27221294913939997</v>
      </c>
      <c r="Y1024" s="122">
        <v>0.10852699819849999</v>
      </c>
      <c r="Z1024" s="122">
        <v>9.0220015971699999E-2</v>
      </c>
      <c r="AA1024" s="122">
        <v>6.0923170817099997E-2</v>
      </c>
      <c r="AB1024" s="122">
        <v>0.13172850502360001</v>
      </c>
      <c r="AC1024" s="122">
        <v>0.3184263026927</v>
      </c>
      <c r="AD1024" s="122">
        <v>0.34895107330019998</v>
      </c>
      <c r="AE1024" s="122">
        <v>0</v>
      </c>
      <c r="AF1024" s="122">
        <v>0</v>
      </c>
      <c r="AG1024" s="122">
        <v>0.34917185299679998</v>
      </c>
      <c r="AH1024" s="122">
        <v>0</v>
      </c>
      <c r="AI1024" s="122">
        <v>0</v>
      </c>
      <c r="AJ1024" s="122">
        <v>2.5601576945199999E-2</v>
      </c>
      <c r="AK1024" s="122">
        <v>2.6756871925200001E-2</v>
      </c>
      <c r="AL1024" s="122">
        <v>0</v>
      </c>
    </row>
    <row r="1025" spans="1:38" hidden="1" x14ac:dyDescent="0.25">
      <c r="A1025" s="122" t="s">
        <v>1985</v>
      </c>
      <c r="B1025" s="122">
        <v>1</v>
      </c>
      <c r="C1025" s="122" t="s">
        <v>2155</v>
      </c>
      <c r="D1025" s="122" t="s">
        <v>2102</v>
      </c>
      <c r="E1025" s="122">
        <v>20</v>
      </c>
      <c r="F1025" s="122">
        <v>7.5192668089300002E-2</v>
      </c>
      <c r="G1025" s="122">
        <v>8.0319608916399998E-2</v>
      </c>
      <c r="H1025" s="122">
        <v>7.1128199543899998E-2</v>
      </c>
      <c r="I1025" s="122">
        <v>6.0952497401500001E-2</v>
      </c>
      <c r="J1025" s="122">
        <v>4.9282612173399999E-2</v>
      </c>
      <c r="K1025" s="122">
        <v>4.8763442290999999E-2</v>
      </c>
      <c r="L1025" s="122">
        <v>6.4053317316400002E-2</v>
      </c>
      <c r="M1025" s="122">
        <v>7.8465974204800004E-2</v>
      </c>
      <c r="N1025" s="122">
        <v>0.1036871778012</v>
      </c>
      <c r="O1025" s="122">
        <v>0.11571450990279999</v>
      </c>
      <c r="P1025" s="122">
        <v>0.108899199758</v>
      </c>
      <c r="Q1025" s="122">
        <v>7.8991482773299995E-2</v>
      </c>
      <c r="R1025" s="122">
        <v>7.3051594619100005E-2</v>
      </c>
      <c r="S1025" s="122">
        <v>5.5765936625599997E-2</v>
      </c>
      <c r="T1025" s="122">
        <v>6.0160991052199998E-2</v>
      </c>
      <c r="U1025" s="122">
        <v>2.2468433504100001E-2</v>
      </c>
      <c r="V1025" s="122">
        <v>5.31918058734E-2</v>
      </c>
      <c r="W1025" s="122">
        <v>5.9527793221199998E-2</v>
      </c>
      <c r="X1025" s="122">
        <v>4.2650876823700001E-2</v>
      </c>
      <c r="Y1025" s="122">
        <v>0.1012918649853</v>
      </c>
      <c r="Z1025" s="122">
        <v>4.6867540764600001E-2</v>
      </c>
      <c r="AA1025" s="122">
        <v>2.72046863397E-2</v>
      </c>
      <c r="AB1025" s="122">
        <v>0.13035155200939999</v>
      </c>
      <c r="AC1025" s="122">
        <v>7.0161727711999994E-2</v>
      </c>
      <c r="AD1025" s="122">
        <v>1.9066398850399999E-2</v>
      </c>
      <c r="AE1025" s="122">
        <v>4.3592551100299998E-2</v>
      </c>
      <c r="AF1025" s="122">
        <v>2.6145555717099998E-2</v>
      </c>
      <c r="AG1025" s="122">
        <v>0</v>
      </c>
      <c r="AH1025" s="122">
        <v>0</v>
      </c>
      <c r="AI1025" s="122">
        <v>0</v>
      </c>
      <c r="AJ1025" s="122">
        <v>4.2958578264E-2</v>
      </c>
      <c r="AK1025" s="122">
        <v>4.4897124077799999E-2</v>
      </c>
      <c r="AL1025" s="122">
        <v>0</v>
      </c>
    </row>
    <row r="1026" spans="1:38" hidden="1" x14ac:dyDescent="0.25">
      <c r="A1026" s="122" t="s">
        <v>1985</v>
      </c>
      <c r="B1026" s="122">
        <v>1</v>
      </c>
      <c r="C1026" s="122" t="s">
        <v>2155</v>
      </c>
      <c r="D1026" s="122" t="s">
        <v>2103</v>
      </c>
      <c r="E1026" s="122">
        <v>20</v>
      </c>
      <c r="F1026" s="122">
        <v>0.44457665007739999</v>
      </c>
      <c r="G1026" s="122">
        <v>0.47488968771849999</v>
      </c>
      <c r="H1026" s="122">
        <v>0.420545479803</v>
      </c>
      <c r="I1026" s="122">
        <v>0.36038164088620001</v>
      </c>
      <c r="J1026" s="122">
        <v>0.62857463430719995</v>
      </c>
      <c r="K1026" s="122">
        <v>0.37415974588049999</v>
      </c>
      <c r="L1026" s="122">
        <v>0.40234495801800002</v>
      </c>
      <c r="M1026" s="122">
        <v>0.38209517873659998</v>
      </c>
      <c r="N1026" s="122">
        <v>0.42228959686299999</v>
      </c>
      <c r="O1026" s="122">
        <v>0</v>
      </c>
      <c r="P1026" s="122">
        <v>0.3454853206379</v>
      </c>
      <c r="Q1026" s="122">
        <v>0.37301533531839998</v>
      </c>
      <c r="R1026" s="122">
        <v>0.3738522783448</v>
      </c>
      <c r="S1026" s="122">
        <v>0.33106115898170002</v>
      </c>
      <c r="T1026" s="122">
        <v>0.1552302114802</v>
      </c>
      <c r="U1026" s="122">
        <v>0.50672230297620002</v>
      </c>
      <c r="V1026" s="122">
        <v>0.71765338088160002</v>
      </c>
      <c r="W1026" s="122">
        <v>0.4370211160868</v>
      </c>
      <c r="X1026" s="122">
        <v>0</v>
      </c>
      <c r="Y1026" s="122">
        <v>0.49560662510659997</v>
      </c>
      <c r="Z1026" s="122">
        <v>0.3284633481916</v>
      </c>
      <c r="AA1026" s="122">
        <v>0.29273775159929999</v>
      </c>
      <c r="AB1026" s="122">
        <v>0.40298824881770001</v>
      </c>
      <c r="AC1026" s="122">
        <v>0.39273961192619999</v>
      </c>
      <c r="AD1026" s="122">
        <v>0.34679261305300002</v>
      </c>
      <c r="AE1026" s="122">
        <v>0.2058112864246</v>
      </c>
      <c r="AF1026" s="122">
        <v>0.18840179854960001</v>
      </c>
      <c r="AG1026" s="122">
        <v>0.24261886655689999</v>
      </c>
      <c r="AH1026" s="122">
        <v>0</v>
      </c>
      <c r="AI1026" s="122">
        <v>0</v>
      </c>
      <c r="AJ1026" s="122">
        <v>0</v>
      </c>
      <c r="AK1026" s="122">
        <v>0</v>
      </c>
      <c r="AL1026" s="122">
        <v>0</v>
      </c>
    </row>
    <row r="1027" spans="1:38" hidden="1" x14ac:dyDescent="0.25">
      <c r="A1027" s="122" t="s">
        <v>1985</v>
      </c>
      <c r="B1027" s="122">
        <v>1</v>
      </c>
      <c r="C1027" s="122" t="s">
        <v>2155</v>
      </c>
      <c r="D1027" s="122" t="s">
        <v>2137</v>
      </c>
      <c r="E1027" s="122">
        <v>20</v>
      </c>
      <c r="F1027" s="122">
        <v>0</v>
      </c>
      <c r="G1027" s="122">
        <v>0</v>
      </c>
      <c r="H1027" s="122">
        <v>0</v>
      </c>
      <c r="I1027" s="122">
        <v>0</v>
      </c>
      <c r="J1027" s="122">
        <v>0</v>
      </c>
      <c r="K1027" s="122">
        <v>0</v>
      </c>
      <c r="L1027" s="122">
        <v>0</v>
      </c>
      <c r="M1027" s="122">
        <v>0</v>
      </c>
      <c r="N1027" s="122">
        <v>0</v>
      </c>
      <c r="O1027" s="122">
        <v>0</v>
      </c>
      <c r="P1027" s="122">
        <v>0</v>
      </c>
      <c r="Q1027" s="122">
        <v>0</v>
      </c>
      <c r="R1027" s="122">
        <v>0</v>
      </c>
      <c r="S1027" s="122">
        <v>0</v>
      </c>
      <c r="T1027" s="122">
        <v>0</v>
      </c>
      <c r="U1027" s="122">
        <v>0</v>
      </c>
      <c r="V1027" s="122">
        <v>0</v>
      </c>
      <c r="W1027" s="122">
        <v>0</v>
      </c>
      <c r="X1027" s="122">
        <v>0</v>
      </c>
      <c r="Y1027" s="122">
        <v>0</v>
      </c>
      <c r="Z1027" s="122">
        <v>0</v>
      </c>
      <c r="AA1027" s="122">
        <v>0</v>
      </c>
      <c r="AB1027" s="122">
        <v>0</v>
      </c>
      <c r="AC1027" s="122">
        <v>0</v>
      </c>
      <c r="AD1027" s="122">
        <v>0</v>
      </c>
      <c r="AE1027" s="122">
        <v>0</v>
      </c>
      <c r="AF1027" s="122">
        <v>0</v>
      </c>
      <c r="AG1027" s="122">
        <v>0</v>
      </c>
      <c r="AH1027" s="122">
        <v>0</v>
      </c>
      <c r="AI1027" s="122">
        <v>0</v>
      </c>
      <c r="AJ1027" s="122">
        <v>0</v>
      </c>
      <c r="AK1027" s="122">
        <v>0</v>
      </c>
      <c r="AL1027" s="122">
        <v>0</v>
      </c>
    </row>
    <row r="1028" spans="1:38" hidden="1" x14ac:dyDescent="0.25">
      <c r="A1028" s="122" t="s">
        <v>1985</v>
      </c>
      <c r="B1028" s="122">
        <v>1</v>
      </c>
      <c r="C1028" s="122" t="s">
        <v>2155</v>
      </c>
      <c r="D1028" s="122" t="s">
        <v>2104</v>
      </c>
      <c r="E1028" s="122">
        <v>20</v>
      </c>
      <c r="F1028" s="122">
        <v>3.2583489505300003E-2</v>
      </c>
      <c r="G1028" s="122">
        <v>3.4805163863799997E-2</v>
      </c>
      <c r="H1028" s="122">
        <v>3.0822219802399999E-2</v>
      </c>
      <c r="I1028" s="122">
        <v>2.6412748874000001E-2</v>
      </c>
      <c r="J1028" s="122">
        <v>8.5580584014000004E-3</v>
      </c>
      <c r="K1028" s="122">
        <v>0</v>
      </c>
      <c r="L1028" s="122">
        <v>0</v>
      </c>
      <c r="M1028" s="122">
        <v>2.1151697394399999E-2</v>
      </c>
      <c r="N1028" s="122">
        <v>0</v>
      </c>
      <c r="O1028" s="122">
        <v>0</v>
      </c>
      <c r="P1028" s="122">
        <v>0</v>
      </c>
      <c r="Q1028" s="122">
        <v>0</v>
      </c>
      <c r="R1028" s="122">
        <v>0</v>
      </c>
      <c r="S1028" s="122">
        <v>0</v>
      </c>
      <c r="T1028" s="122">
        <v>0</v>
      </c>
      <c r="U1028" s="122">
        <v>0</v>
      </c>
      <c r="V1028" s="122">
        <v>0</v>
      </c>
      <c r="W1028" s="122">
        <v>0</v>
      </c>
      <c r="X1028" s="122">
        <v>0</v>
      </c>
      <c r="Y1028" s="122">
        <v>0</v>
      </c>
      <c r="Z1028" s="122">
        <v>3.7884595451400001E-2</v>
      </c>
      <c r="AA1028" s="122">
        <v>0</v>
      </c>
      <c r="AB1028" s="122">
        <v>3.3046872340399998E-2</v>
      </c>
      <c r="AC1028" s="122">
        <v>0</v>
      </c>
      <c r="AD1028" s="122">
        <v>0</v>
      </c>
      <c r="AE1028" s="122">
        <v>0</v>
      </c>
      <c r="AF1028" s="122">
        <v>0</v>
      </c>
      <c r="AG1028" s="122">
        <v>0</v>
      </c>
      <c r="AH1028" s="122">
        <v>0</v>
      </c>
      <c r="AI1028" s="122">
        <v>0.15370146931510001</v>
      </c>
      <c r="AJ1028" s="122">
        <v>0.29593687248520001</v>
      </c>
      <c r="AK1028" s="122">
        <v>0.30929129920289999</v>
      </c>
      <c r="AL1028" s="122">
        <v>0</v>
      </c>
    </row>
    <row r="1029" spans="1:38" hidden="1" x14ac:dyDescent="0.25">
      <c r="A1029" s="122" t="s">
        <v>1985</v>
      </c>
      <c r="B1029" s="122">
        <v>1</v>
      </c>
      <c r="C1029" s="122" t="s">
        <v>2155</v>
      </c>
      <c r="D1029" s="122" t="s">
        <v>2105</v>
      </c>
      <c r="E1029" s="122">
        <v>20</v>
      </c>
      <c r="F1029" s="122">
        <v>0</v>
      </c>
      <c r="G1029" s="122">
        <v>0</v>
      </c>
      <c r="H1029" s="122">
        <v>0</v>
      </c>
      <c r="I1029" s="122">
        <v>0</v>
      </c>
      <c r="J1029" s="122">
        <v>0</v>
      </c>
      <c r="K1029" s="122">
        <v>0</v>
      </c>
      <c r="L1029" s="122">
        <v>0</v>
      </c>
      <c r="M1029" s="122">
        <v>0</v>
      </c>
      <c r="N1029" s="122">
        <v>8.6720185069999994E-3</v>
      </c>
      <c r="O1029" s="122">
        <v>0</v>
      </c>
      <c r="P1029" s="122">
        <v>2.7833661280000001E-3</v>
      </c>
      <c r="Q1029" s="122">
        <v>0</v>
      </c>
      <c r="R1029" s="122">
        <v>0</v>
      </c>
      <c r="S1029" s="122">
        <v>0</v>
      </c>
      <c r="T1029" s="122">
        <v>0</v>
      </c>
      <c r="U1029" s="122">
        <v>0</v>
      </c>
      <c r="V1029" s="122">
        <v>0</v>
      </c>
      <c r="W1029" s="122">
        <v>0</v>
      </c>
      <c r="X1029" s="122">
        <v>0</v>
      </c>
      <c r="Y1029" s="122">
        <v>0</v>
      </c>
      <c r="Z1029" s="122">
        <v>0</v>
      </c>
      <c r="AA1029" s="122">
        <v>0</v>
      </c>
      <c r="AB1029" s="122">
        <v>5.5078120566999997E-3</v>
      </c>
      <c r="AC1029" s="122">
        <v>0</v>
      </c>
      <c r="AD1029" s="122">
        <v>0</v>
      </c>
      <c r="AE1029" s="122">
        <v>0</v>
      </c>
      <c r="AF1029" s="122">
        <v>0</v>
      </c>
      <c r="AG1029" s="122">
        <v>0</v>
      </c>
      <c r="AH1029" s="122">
        <v>0</v>
      </c>
      <c r="AI1029" s="122">
        <v>0</v>
      </c>
      <c r="AJ1029" s="122">
        <v>0</v>
      </c>
      <c r="AK1029" s="122">
        <v>0</v>
      </c>
      <c r="AL1029" s="122">
        <v>0</v>
      </c>
    </row>
    <row r="1030" spans="1:38" hidden="1" x14ac:dyDescent="0.25">
      <c r="A1030" s="122" t="s">
        <v>1985</v>
      </c>
      <c r="B1030" s="122">
        <v>1</v>
      </c>
      <c r="C1030" s="122" t="s">
        <v>2155</v>
      </c>
      <c r="D1030" s="122" t="s">
        <v>2106</v>
      </c>
      <c r="E1030" s="122">
        <v>20</v>
      </c>
      <c r="F1030" s="122">
        <v>2.9450461668299999E-2</v>
      </c>
      <c r="G1030" s="122">
        <v>3.14585134923E-2</v>
      </c>
      <c r="H1030" s="122">
        <v>2.7858544821399999E-2</v>
      </c>
      <c r="I1030" s="122">
        <v>2.38730614823E-2</v>
      </c>
      <c r="J1030" s="122">
        <v>0</v>
      </c>
      <c r="K1030" s="122">
        <v>0</v>
      </c>
      <c r="L1030" s="122">
        <v>0</v>
      </c>
      <c r="M1030" s="122">
        <v>0</v>
      </c>
      <c r="N1030" s="122">
        <v>0</v>
      </c>
      <c r="O1030" s="122">
        <v>0</v>
      </c>
      <c r="P1030" s="122">
        <v>0</v>
      </c>
      <c r="Q1030" s="122">
        <v>0</v>
      </c>
      <c r="R1030" s="122">
        <v>0</v>
      </c>
      <c r="S1030" s="122">
        <v>0</v>
      </c>
      <c r="T1030" s="122">
        <v>0</v>
      </c>
      <c r="U1030" s="122">
        <v>0</v>
      </c>
      <c r="V1030" s="122">
        <v>0</v>
      </c>
      <c r="W1030" s="122">
        <v>0</v>
      </c>
      <c r="X1030" s="122">
        <v>0</v>
      </c>
      <c r="Y1030" s="122">
        <v>0</v>
      </c>
      <c r="Z1030" s="122">
        <v>7.8112567940000004E-4</v>
      </c>
      <c r="AA1030" s="122">
        <v>0</v>
      </c>
      <c r="AB1030" s="122">
        <v>0</v>
      </c>
      <c r="AC1030" s="122">
        <v>0</v>
      </c>
      <c r="AD1030" s="122">
        <v>0</v>
      </c>
      <c r="AE1030" s="122">
        <v>0</v>
      </c>
      <c r="AF1030" s="122">
        <v>0</v>
      </c>
      <c r="AG1030" s="122">
        <v>0</v>
      </c>
      <c r="AH1030" s="122">
        <v>0</v>
      </c>
      <c r="AI1030" s="122">
        <v>0</v>
      </c>
      <c r="AJ1030" s="122">
        <v>0</v>
      </c>
      <c r="AK1030" s="122">
        <v>0</v>
      </c>
      <c r="AL1030" s="122">
        <v>0</v>
      </c>
    </row>
    <row r="1031" spans="1:38" hidden="1" x14ac:dyDescent="0.25">
      <c r="A1031" s="122" t="s">
        <v>1985</v>
      </c>
      <c r="B1031" s="122">
        <v>1</v>
      </c>
      <c r="C1031" s="122" t="s">
        <v>2155</v>
      </c>
      <c r="D1031" s="122" t="s">
        <v>2107</v>
      </c>
      <c r="E1031" s="122">
        <v>20</v>
      </c>
      <c r="F1031" s="122">
        <v>5.0128445393000003E-3</v>
      </c>
      <c r="G1031" s="122">
        <v>5.3546405943999996E-3</v>
      </c>
      <c r="H1031" s="122">
        <v>4.7418799696000002E-3</v>
      </c>
      <c r="I1031" s="122">
        <v>4.0634998267999999E-3</v>
      </c>
      <c r="J1031" s="122">
        <v>0</v>
      </c>
      <c r="K1031" s="122">
        <v>0</v>
      </c>
      <c r="L1031" s="122">
        <v>0</v>
      </c>
      <c r="M1031" s="122">
        <v>0</v>
      </c>
      <c r="N1031" s="122">
        <v>0</v>
      </c>
      <c r="O1031" s="122">
        <v>0</v>
      </c>
      <c r="P1031" s="122">
        <v>0</v>
      </c>
      <c r="Q1031" s="122">
        <v>0</v>
      </c>
      <c r="R1031" s="122">
        <v>0</v>
      </c>
      <c r="S1031" s="122">
        <v>0</v>
      </c>
      <c r="T1031" s="122">
        <v>0</v>
      </c>
      <c r="U1031" s="122">
        <v>0</v>
      </c>
      <c r="V1031" s="122">
        <v>0</v>
      </c>
      <c r="W1031" s="122">
        <v>0</v>
      </c>
      <c r="X1031" s="122">
        <v>0</v>
      </c>
      <c r="Y1031" s="122">
        <v>0</v>
      </c>
      <c r="Z1031" s="122">
        <v>0</v>
      </c>
      <c r="AA1031" s="122">
        <v>0</v>
      </c>
      <c r="AB1031" s="122">
        <v>0</v>
      </c>
      <c r="AC1031" s="122">
        <v>0</v>
      </c>
      <c r="AD1031" s="122">
        <v>0</v>
      </c>
      <c r="AE1031" s="122">
        <v>0</v>
      </c>
      <c r="AF1031" s="122">
        <v>0</v>
      </c>
      <c r="AG1031" s="122">
        <v>0</v>
      </c>
      <c r="AH1031" s="122">
        <v>0</v>
      </c>
      <c r="AI1031" s="122">
        <v>6.6209863704999997E-2</v>
      </c>
      <c r="AJ1031" s="122">
        <v>0.1653254375613</v>
      </c>
      <c r="AK1031" s="122">
        <v>0.1727859017541</v>
      </c>
      <c r="AL1031" s="122">
        <v>0</v>
      </c>
    </row>
    <row r="1032" spans="1:38" hidden="1" x14ac:dyDescent="0.25">
      <c r="A1032" s="122" t="s">
        <v>1985</v>
      </c>
      <c r="B1032" s="122">
        <v>1</v>
      </c>
      <c r="C1032" s="122" t="s">
        <v>2155</v>
      </c>
      <c r="D1032" s="122" t="s">
        <v>475</v>
      </c>
      <c r="E1032" s="122">
        <v>20</v>
      </c>
      <c r="F1032" s="122">
        <v>7.2059640252100002E-2</v>
      </c>
      <c r="G1032" s="122">
        <v>7.6972958544899994E-2</v>
      </c>
      <c r="H1032" s="122">
        <v>6.8164524562899995E-2</v>
      </c>
      <c r="I1032" s="122">
        <v>5.8412810009799997E-2</v>
      </c>
      <c r="J1032" s="122">
        <v>8.4400162165199993E-2</v>
      </c>
      <c r="K1032" s="122">
        <v>9.0473053307099996E-2</v>
      </c>
      <c r="L1032" s="122">
        <v>0.101712805387</v>
      </c>
      <c r="M1032" s="122">
        <v>0.12520440231819999</v>
      </c>
      <c r="N1032" s="122">
        <v>0.24734104959120001</v>
      </c>
      <c r="O1032" s="122">
        <v>0.1771629048167</v>
      </c>
      <c r="P1032" s="122">
        <v>0.1158576150779</v>
      </c>
      <c r="Q1032" s="122">
        <v>0.23777234208529999</v>
      </c>
      <c r="R1032" s="122">
        <v>0.1466403333163</v>
      </c>
      <c r="S1032" s="122">
        <v>0.27529522235600001</v>
      </c>
      <c r="T1032" s="122">
        <v>0.1270065366657</v>
      </c>
      <c r="U1032" s="122">
        <v>0</v>
      </c>
      <c r="V1032" s="122">
        <v>0</v>
      </c>
      <c r="W1032" s="122">
        <v>0</v>
      </c>
      <c r="X1032" s="122">
        <v>0</v>
      </c>
      <c r="Y1032" s="122">
        <v>0.60865558156340005</v>
      </c>
      <c r="Z1032" s="122">
        <v>9.8812398445199998E-2</v>
      </c>
      <c r="AA1032" s="122">
        <v>0.1026881118176</v>
      </c>
      <c r="AB1032" s="122">
        <v>0</v>
      </c>
      <c r="AC1032" s="122">
        <v>0</v>
      </c>
      <c r="AD1032" s="122">
        <v>8.2021489394299998E-2</v>
      </c>
      <c r="AE1032" s="122">
        <v>0</v>
      </c>
      <c r="AF1032" s="122">
        <v>0.27991124355930003</v>
      </c>
      <c r="AG1032" s="122">
        <v>0</v>
      </c>
      <c r="AH1032" s="122">
        <v>1.16990677831E-2</v>
      </c>
      <c r="AI1032" s="122">
        <v>0</v>
      </c>
      <c r="AJ1032" s="122">
        <v>0</v>
      </c>
      <c r="AK1032" s="122">
        <v>0</v>
      </c>
      <c r="AL1032" s="122">
        <v>0</v>
      </c>
    </row>
    <row r="1033" spans="1:38" hidden="1" x14ac:dyDescent="0.25">
      <c r="A1033" s="122" t="s">
        <v>1985</v>
      </c>
      <c r="B1033" s="122">
        <v>1</v>
      </c>
      <c r="C1033" s="122" t="s">
        <v>2155</v>
      </c>
      <c r="D1033" s="122" t="s">
        <v>2108</v>
      </c>
      <c r="E1033" s="122">
        <v>20</v>
      </c>
      <c r="F1033" s="122">
        <v>0</v>
      </c>
      <c r="G1033" s="122">
        <v>0</v>
      </c>
      <c r="H1033" s="122">
        <v>0</v>
      </c>
      <c r="I1033" s="122">
        <v>0</v>
      </c>
      <c r="J1033" s="122">
        <v>0</v>
      </c>
      <c r="K1033" s="122">
        <v>0</v>
      </c>
      <c r="L1033" s="122">
        <v>0</v>
      </c>
      <c r="M1033" s="122">
        <v>0</v>
      </c>
      <c r="N1033" s="122">
        <v>0</v>
      </c>
      <c r="O1033" s="122">
        <v>0</v>
      </c>
      <c r="P1033" s="122">
        <v>0</v>
      </c>
      <c r="Q1033" s="122">
        <v>0</v>
      </c>
      <c r="R1033" s="122">
        <v>0</v>
      </c>
      <c r="S1033" s="122">
        <v>0</v>
      </c>
      <c r="T1033" s="122">
        <v>0</v>
      </c>
      <c r="U1033" s="122">
        <v>0</v>
      </c>
      <c r="V1033" s="122">
        <v>0</v>
      </c>
      <c r="W1033" s="122">
        <v>0</v>
      </c>
      <c r="X1033" s="122">
        <v>0</v>
      </c>
      <c r="Y1033" s="122">
        <v>0</v>
      </c>
      <c r="Z1033" s="122">
        <v>0</v>
      </c>
      <c r="AA1033" s="122">
        <v>0</v>
      </c>
      <c r="AB1033" s="122">
        <v>0</v>
      </c>
      <c r="AC1033" s="122">
        <v>0</v>
      </c>
      <c r="AD1033" s="122">
        <v>0</v>
      </c>
      <c r="AE1033" s="122">
        <v>0</v>
      </c>
      <c r="AF1033" s="122">
        <v>0</v>
      </c>
      <c r="AG1033" s="122">
        <v>0</v>
      </c>
      <c r="AH1033" s="122">
        <v>0</v>
      </c>
      <c r="AI1033" s="122">
        <v>0</v>
      </c>
      <c r="AJ1033" s="122">
        <v>0</v>
      </c>
      <c r="AK1033" s="122">
        <v>0</v>
      </c>
      <c r="AL1033" s="122">
        <v>0</v>
      </c>
    </row>
    <row r="1034" spans="1:38" hidden="1" x14ac:dyDescent="0.25">
      <c r="A1034" s="122" t="s">
        <v>1985</v>
      </c>
      <c r="B1034" s="122">
        <v>1</v>
      </c>
      <c r="C1034" s="122" t="s">
        <v>2155</v>
      </c>
      <c r="D1034" s="122" t="s">
        <v>2109</v>
      </c>
      <c r="E1034" s="122">
        <v>20</v>
      </c>
      <c r="F1034" s="122">
        <v>0</v>
      </c>
      <c r="G1034" s="122">
        <v>0</v>
      </c>
      <c r="H1034" s="122">
        <v>0</v>
      </c>
      <c r="I1034" s="122">
        <v>0</v>
      </c>
      <c r="J1034" s="122">
        <v>0</v>
      </c>
      <c r="K1034" s="122">
        <v>0</v>
      </c>
      <c r="L1034" s="122">
        <v>0</v>
      </c>
      <c r="M1034" s="122">
        <v>0</v>
      </c>
      <c r="N1034" s="122">
        <v>0</v>
      </c>
      <c r="O1034" s="122">
        <v>0</v>
      </c>
      <c r="P1034" s="122">
        <v>0</v>
      </c>
      <c r="Q1034" s="122">
        <v>2.5532600492399998E-2</v>
      </c>
      <c r="R1034" s="122">
        <v>0</v>
      </c>
      <c r="S1034" s="122">
        <v>0</v>
      </c>
      <c r="T1034" s="122">
        <v>0</v>
      </c>
      <c r="U1034" s="122">
        <v>0</v>
      </c>
      <c r="V1034" s="122">
        <v>0</v>
      </c>
      <c r="W1034" s="122">
        <v>0</v>
      </c>
      <c r="X1034" s="122">
        <v>0</v>
      </c>
      <c r="Y1034" s="122">
        <v>0</v>
      </c>
      <c r="Z1034" s="122">
        <v>0</v>
      </c>
      <c r="AA1034" s="122">
        <v>0</v>
      </c>
      <c r="AB1034" s="122">
        <v>0</v>
      </c>
      <c r="AC1034" s="122">
        <v>0</v>
      </c>
      <c r="AD1034" s="122">
        <v>0</v>
      </c>
      <c r="AE1034" s="122">
        <v>0</v>
      </c>
      <c r="AF1034" s="122">
        <v>0</v>
      </c>
      <c r="AG1034" s="122">
        <v>0</v>
      </c>
      <c r="AH1034" s="122">
        <v>0</v>
      </c>
      <c r="AI1034" s="122">
        <v>0</v>
      </c>
      <c r="AJ1034" s="122">
        <v>0</v>
      </c>
      <c r="AK1034" s="122">
        <v>0</v>
      </c>
      <c r="AL1034" s="122">
        <v>0</v>
      </c>
    </row>
    <row r="1035" spans="1:38" hidden="1" x14ac:dyDescent="0.25">
      <c r="A1035" s="122" t="s">
        <v>1985</v>
      </c>
      <c r="B1035" s="122">
        <v>1</v>
      </c>
      <c r="C1035" s="122" t="s">
        <v>2155</v>
      </c>
      <c r="D1035" s="122" t="s">
        <v>2110</v>
      </c>
      <c r="E1035" s="122">
        <v>20</v>
      </c>
      <c r="F1035" s="122">
        <v>0</v>
      </c>
      <c r="G1035" s="122">
        <v>0</v>
      </c>
      <c r="H1035" s="122">
        <v>0</v>
      </c>
      <c r="I1035" s="122">
        <v>0</v>
      </c>
      <c r="J1035" s="122">
        <v>0</v>
      </c>
      <c r="K1035" s="122">
        <v>0</v>
      </c>
      <c r="L1035" s="122">
        <v>0</v>
      </c>
      <c r="M1035" s="122">
        <v>0</v>
      </c>
      <c r="N1035" s="122">
        <v>0</v>
      </c>
      <c r="O1035" s="122">
        <v>0</v>
      </c>
      <c r="P1035" s="122">
        <v>0</v>
      </c>
      <c r="Q1035" s="122">
        <v>0</v>
      </c>
      <c r="R1035" s="122">
        <v>0</v>
      </c>
      <c r="S1035" s="122">
        <v>0</v>
      </c>
      <c r="T1035" s="122">
        <v>0</v>
      </c>
      <c r="U1035" s="122">
        <v>0</v>
      </c>
      <c r="V1035" s="122">
        <v>0</v>
      </c>
      <c r="W1035" s="122">
        <v>0</v>
      </c>
      <c r="X1035" s="122">
        <v>0</v>
      </c>
      <c r="Y1035" s="122">
        <v>0</v>
      </c>
      <c r="Z1035" s="122">
        <v>0</v>
      </c>
      <c r="AA1035" s="122">
        <v>0</v>
      </c>
      <c r="AB1035" s="122">
        <v>0</v>
      </c>
      <c r="AC1035" s="122">
        <v>0</v>
      </c>
      <c r="AD1035" s="122">
        <v>0</v>
      </c>
      <c r="AE1035" s="122">
        <v>0</v>
      </c>
      <c r="AF1035" s="122">
        <v>0</v>
      </c>
      <c r="AG1035" s="122">
        <v>0</v>
      </c>
      <c r="AH1035" s="122">
        <v>0</v>
      </c>
      <c r="AI1035" s="122">
        <v>1.4660755534600001E-2</v>
      </c>
      <c r="AJ1035" s="122">
        <v>2.6469427011199999E-2</v>
      </c>
      <c r="AK1035" s="122">
        <v>2.7663884532800002E-2</v>
      </c>
      <c r="AL1035" s="122">
        <v>0</v>
      </c>
    </row>
    <row r="1036" spans="1:38" hidden="1" x14ac:dyDescent="0.25">
      <c r="A1036" s="122" t="s">
        <v>1985</v>
      </c>
      <c r="B1036" s="122">
        <v>1</v>
      </c>
      <c r="C1036" s="122" t="s">
        <v>2155</v>
      </c>
      <c r="D1036" s="122" t="s">
        <v>2111</v>
      </c>
      <c r="E1036" s="122">
        <v>20</v>
      </c>
      <c r="F1036" s="122">
        <v>0</v>
      </c>
      <c r="G1036" s="122">
        <v>0</v>
      </c>
      <c r="H1036" s="122">
        <v>0</v>
      </c>
      <c r="I1036" s="122">
        <v>0</v>
      </c>
      <c r="J1036" s="122">
        <v>2.3903542431399999E-2</v>
      </c>
      <c r="K1036" s="122">
        <v>0</v>
      </c>
      <c r="L1036" s="122">
        <v>0</v>
      </c>
      <c r="M1036" s="122">
        <v>0</v>
      </c>
      <c r="N1036" s="122">
        <v>2.3753789823500002E-2</v>
      </c>
      <c r="O1036" s="122">
        <v>0</v>
      </c>
      <c r="P1036" s="122">
        <v>0</v>
      </c>
      <c r="Q1036" s="122">
        <v>0</v>
      </c>
      <c r="R1036" s="122">
        <v>0</v>
      </c>
      <c r="S1036" s="122">
        <v>0</v>
      </c>
      <c r="T1036" s="122">
        <v>0</v>
      </c>
      <c r="U1036" s="122">
        <v>0</v>
      </c>
      <c r="V1036" s="122">
        <v>0</v>
      </c>
      <c r="W1036" s="122">
        <v>0</v>
      </c>
      <c r="X1036" s="122">
        <v>0</v>
      </c>
      <c r="Y1036" s="122">
        <v>0</v>
      </c>
      <c r="Z1036" s="122">
        <v>0</v>
      </c>
      <c r="AA1036" s="122">
        <v>0</v>
      </c>
      <c r="AB1036" s="122">
        <v>0</v>
      </c>
      <c r="AC1036" s="122">
        <v>0</v>
      </c>
      <c r="AD1036" s="122">
        <v>0</v>
      </c>
      <c r="AE1036" s="122">
        <v>0</v>
      </c>
      <c r="AF1036" s="122">
        <v>0</v>
      </c>
      <c r="AG1036" s="122">
        <v>0</v>
      </c>
      <c r="AH1036" s="122">
        <v>0</v>
      </c>
      <c r="AI1036" s="122">
        <v>0</v>
      </c>
      <c r="AJ1036" s="122">
        <v>0</v>
      </c>
      <c r="AK1036" s="122">
        <v>0</v>
      </c>
      <c r="AL1036" s="122">
        <v>0</v>
      </c>
    </row>
    <row r="1037" spans="1:38" hidden="1" x14ac:dyDescent="0.25">
      <c r="A1037" s="122" t="s">
        <v>1985</v>
      </c>
      <c r="B1037" s="122">
        <v>1</v>
      </c>
      <c r="C1037" s="122" t="s">
        <v>2155</v>
      </c>
      <c r="D1037" s="122" t="s">
        <v>2112</v>
      </c>
      <c r="E1037" s="122">
        <v>20</v>
      </c>
      <c r="F1037" s="122">
        <v>0</v>
      </c>
      <c r="G1037" s="122">
        <v>0</v>
      </c>
      <c r="H1037" s="122">
        <v>0</v>
      </c>
      <c r="I1037" s="122">
        <v>0</v>
      </c>
      <c r="J1037" s="122">
        <v>0</v>
      </c>
      <c r="K1037" s="122">
        <v>0</v>
      </c>
      <c r="L1037" s="122">
        <v>0</v>
      </c>
      <c r="M1037" s="122">
        <v>0</v>
      </c>
      <c r="N1037" s="122">
        <v>0</v>
      </c>
      <c r="O1037" s="122">
        <v>0</v>
      </c>
      <c r="P1037" s="122">
        <v>0</v>
      </c>
      <c r="Q1037" s="122">
        <v>7.3805173298299998E-2</v>
      </c>
      <c r="R1037" s="122">
        <v>0.35075508298730002</v>
      </c>
      <c r="S1037" s="122">
        <v>0.36679848456570002</v>
      </c>
      <c r="T1037" s="122">
        <v>3.3422772806700002E-2</v>
      </c>
      <c r="U1037" s="122">
        <v>0</v>
      </c>
      <c r="V1037" s="122">
        <v>0.10376762129390001</v>
      </c>
      <c r="W1037" s="122">
        <v>7.9370390961500004E-2</v>
      </c>
      <c r="X1037" s="122">
        <v>0</v>
      </c>
      <c r="Y1037" s="122">
        <v>9.1343556817100005E-2</v>
      </c>
      <c r="Z1037" s="122">
        <v>6.3661742871800001E-2</v>
      </c>
      <c r="AA1037" s="122">
        <v>5.47925372757E-2</v>
      </c>
      <c r="AB1037" s="122">
        <v>0.78027337470409996</v>
      </c>
      <c r="AC1037" s="122">
        <v>5.0234136409100003E-2</v>
      </c>
      <c r="AD1037" s="122">
        <v>1.8706655475899999E-2</v>
      </c>
      <c r="AE1037" s="122">
        <v>2.3144851372200001E-2</v>
      </c>
      <c r="AF1037" s="122">
        <v>1.5764232123600001E-2</v>
      </c>
      <c r="AG1037" s="122">
        <v>1.6254682329E-2</v>
      </c>
      <c r="AH1037" s="122">
        <v>2.4334060988900001E-2</v>
      </c>
      <c r="AI1037" s="122">
        <v>0</v>
      </c>
      <c r="AJ1037" s="122">
        <v>0</v>
      </c>
      <c r="AK1037" s="122">
        <v>0</v>
      </c>
      <c r="AL1037" s="122">
        <v>0</v>
      </c>
    </row>
    <row r="1038" spans="1:38" hidden="1" x14ac:dyDescent="0.25">
      <c r="A1038" s="122" t="s">
        <v>1985</v>
      </c>
      <c r="B1038" s="122">
        <v>1</v>
      </c>
      <c r="C1038" s="122" t="s">
        <v>2155</v>
      </c>
      <c r="D1038" s="122" t="s">
        <v>2113</v>
      </c>
      <c r="E1038" s="122">
        <v>20</v>
      </c>
      <c r="F1038" s="122">
        <v>0.2343504822113</v>
      </c>
      <c r="G1038" s="122">
        <v>0.25032944778970001</v>
      </c>
      <c r="H1038" s="122">
        <v>0.22168288857830001</v>
      </c>
      <c r="I1038" s="122">
        <v>0.18996861690130001</v>
      </c>
      <c r="J1038" s="122">
        <v>0</v>
      </c>
      <c r="K1038" s="122">
        <v>0.28368669257329998</v>
      </c>
      <c r="L1038" s="122">
        <v>0.35728232271999999</v>
      </c>
      <c r="M1038" s="122">
        <v>0.30431151735090001</v>
      </c>
      <c r="N1038" s="122">
        <v>0.3845851685717</v>
      </c>
      <c r="O1038" s="122">
        <v>0</v>
      </c>
      <c r="P1038" s="122">
        <v>0.2258005771339</v>
      </c>
      <c r="Q1038" s="122">
        <v>0.2158302635372</v>
      </c>
      <c r="R1038" s="122">
        <v>0.31584071791200002</v>
      </c>
      <c r="S1038" s="122">
        <v>0</v>
      </c>
      <c r="T1038" s="122">
        <v>0.23507350207409999</v>
      </c>
      <c r="U1038" s="122">
        <v>0.3695466036874</v>
      </c>
      <c r="V1038" s="122">
        <v>0.56156595053189995</v>
      </c>
      <c r="W1038" s="122">
        <v>0.43169749230280002</v>
      </c>
      <c r="X1038" s="122">
        <v>0.89483212159479997</v>
      </c>
      <c r="Y1038" s="122">
        <v>0.27583945375460001</v>
      </c>
      <c r="Z1038" s="122">
        <v>0.3765025774752</v>
      </c>
      <c r="AA1038" s="122">
        <v>0.35366092241649999</v>
      </c>
      <c r="AB1038" s="122">
        <v>0.4149218416073</v>
      </c>
      <c r="AC1038" s="122">
        <v>0.14239924618460001</v>
      </c>
      <c r="AD1038" s="122">
        <v>9.7130711124799998E-2</v>
      </c>
      <c r="AE1038" s="122">
        <v>0.1682048534277</v>
      </c>
      <c r="AF1038" s="122">
        <v>0.12611385698829999</v>
      </c>
      <c r="AG1038" s="122">
        <v>3.6103706994700002E-2</v>
      </c>
      <c r="AH1038" s="122">
        <v>4.53923829985E-2</v>
      </c>
      <c r="AI1038" s="122">
        <v>0</v>
      </c>
      <c r="AJ1038" s="122">
        <v>0</v>
      </c>
      <c r="AK1038" s="122">
        <v>0</v>
      </c>
      <c r="AL1038" s="122">
        <v>0</v>
      </c>
    </row>
    <row r="1039" spans="1:38" hidden="1" x14ac:dyDescent="0.25">
      <c r="A1039" s="122" t="s">
        <v>1985</v>
      </c>
      <c r="B1039" s="122">
        <v>1</v>
      </c>
      <c r="C1039" s="122" t="s">
        <v>2155</v>
      </c>
      <c r="D1039" s="122" t="s">
        <v>2114</v>
      </c>
      <c r="E1039" s="122">
        <v>20</v>
      </c>
      <c r="F1039" s="122">
        <v>8.1145420979599994E-2</v>
      </c>
      <c r="G1039" s="122">
        <v>8.6678244622399994E-2</v>
      </c>
      <c r="H1039" s="122">
        <v>7.6759182007800006E-2</v>
      </c>
      <c r="I1039" s="122">
        <v>6.5777903445700003E-2</v>
      </c>
      <c r="J1039" s="122">
        <v>0</v>
      </c>
      <c r="K1039" s="122">
        <v>7.5445325808700003E-2</v>
      </c>
      <c r="L1039" s="122">
        <v>4.4418883365200001E-2</v>
      </c>
      <c r="M1039" s="122">
        <v>6.9595907555599995E-2</v>
      </c>
      <c r="N1039" s="122">
        <v>2.14915241261E-2</v>
      </c>
      <c r="O1039" s="122">
        <v>0</v>
      </c>
      <c r="P1039" s="122">
        <v>5.6015243325999997E-2</v>
      </c>
      <c r="Q1039" s="122">
        <v>0</v>
      </c>
      <c r="R1039" s="122">
        <v>0</v>
      </c>
      <c r="S1039" s="122">
        <v>3.73081970382E-2</v>
      </c>
      <c r="T1039" s="122">
        <v>3.08232238107E-2</v>
      </c>
      <c r="U1039" s="122">
        <v>7.27267716057E-2</v>
      </c>
      <c r="V1039" s="122">
        <v>0</v>
      </c>
      <c r="W1039" s="122">
        <v>5.0332443048800003E-2</v>
      </c>
      <c r="X1039" s="122">
        <v>0.1400788601562</v>
      </c>
      <c r="Y1039" s="122">
        <v>0</v>
      </c>
      <c r="Z1039" s="122">
        <v>5.1554294840999999E-2</v>
      </c>
      <c r="AA1039" s="122">
        <v>9.4641655294600002E-2</v>
      </c>
      <c r="AB1039" s="122">
        <v>8.3535149527199995E-2</v>
      </c>
      <c r="AC1039" s="122">
        <v>6.8085936951299997E-2</v>
      </c>
      <c r="AD1039" s="122">
        <v>0.12087377384420001</v>
      </c>
      <c r="AE1039" s="122">
        <v>0.1057261798033</v>
      </c>
      <c r="AF1039" s="122">
        <v>3.7295866243500002E-2</v>
      </c>
      <c r="AG1039" s="122">
        <v>5.4063709978499998E-2</v>
      </c>
      <c r="AH1039" s="122">
        <v>0</v>
      </c>
      <c r="AI1039" s="122">
        <v>0</v>
      </c>
      <c r="AJ1039" s="122">
        <v>0</v>
      </c>
      <c r="AK1039" s="122">
        <v>0</v>
      </c>
      <c r="AL1039" s="122">
        <v>0</v>
      </c>
    </row>
    <row r="1040" spans="1:38" hidden="1" x14ac:dyDescent="0.25">
      <c r="A1040" s="122" t="s">
        <v>1985</v>
      </c>
      <c r="B1040" s="122">
        <v>1</v>
      </c>
      <c r="C1040" s="122" t="s">
        <v>2155</v>
      </c>
      <c r="D1040" s="122" t="s">
        <v>2115</v>
      </c>
      <c r="E1040" s="122">
        <v>20</v>
      </c>
      <c r="F1040" s="122">
        <v>0</v>
      </c>
      <c r="G1040" s="122">
        <v>0</v>
      </c>
      <c r="H1040" s="122">
        <v>0</v>
      </c>
      <c r="I1040" s="122">
        <v>0</v>
      </c>
      <c r="J1040" s="122">
        <v>0</v>
      </c>
      <c r="K1040" s="122">
        <v>0</v>
      </c>
      <c r="L1040" s="122">
        <v>0</v>
      </c>
      <c r="M1040" s="122">
        <v>0</v>
      </c>
      <c r="N1040" s="122">
        <v>0</v>
      </c>
      <c r="O1040" s="122">
        <v>0</v>
      </c>
      <c r="P1040" s="122">
        <v>0</v>
      </c>
      <c r="Q1040" s="122">
        <v>0</v>
      </c>
      <c r="R1040" s="122">
        <v>0</v>
      </c>
      <c r="S1040" s="122">
        <v>0</v>
      </c>
      <c r="T1040" s="122">
        <v>0</v>
      </c>
      <c r="U1040" s="122">
        <v>0</v>
      </c>
      <c r="V1040" s="122">
        <v>0</v>
      </c>
      <c r="W1040" s="122">
        <v>0</v>
      </c>
      <c r="X1040" s="122">
        <v>0</v>
      </c>
      <c r="Y1040" s="122">
        <v>0</v>
      </c>
      <c r="Z1040" s="122">
        <v>0</v>
      </c>
      <c r="AA1040" s="122">
        <v>0</v>
      </c>
      <c r="AB1040" s="122">
        <v>0</v>
      </c>
      <c r="AC1040" s="122">
        <v>0</v>
      </c>
      <c r="AD1040" s="122">
        <v>0</v>
      </c>
      <c r="AE1040" s="122">
        <v>0</v>
      </c>
      <c r="AF1040" s="122">
        <v>0</v>
      </c>
      <c r="AG1040" s="122">
        <v>0</v>
      </c>
      <c r="AH1040" s="122">
        <v>0</v>
      </c>
      <c r="AI1040" s="122">
        <v>0.19484617033179999</v>
      </c>
      <c r="AJ1040" s="122">
        <v>0.16315581239650001</v>
      </c>
      <c r="AK1040" s="122">
        <v>0.17051837023499999</v>
      </c>
      <c r="AL1040" s="122">
        <v>0</v>
      </c>
    </row>
    <row r="1041" spans="1:38" hidden="1" x14ac:dyDescent="0.25">
      <c r="A1041" s="122" t="s">
        <v>1985</v>
      </c>
      <c r="B1041" s="122">
        <v>1</v>
      </c>
      <c r="C1041" s="122" t="s">
        <v>2155</v>
      </c>
      <c r="D1041" s="122" t="s">
        <v>2116</v>
      </c>
      <c r="E1041" s="122">
        <v>20</v>
      </c>
      <c r="F1041" s="122">
        <v>0.22996424323949999</v>
      </c>
      <c r="G1041" s="122">
        <v>0.24564413726949999</v>
      </c>
      <c r="H1041" s="122">
        <v>0.217533743605</v>
      </c>
      <c r="I1041" s="122">
        <v>0.18641305455279999</v>
      </c>
      <c r="J1041" s="122">
        <v>0.24169137347299999</v>
      </c>
      <c r="K1041" s="122">
        <v>0.20640123686690001</v>
      </c>
      <c r="L1041" s="122">
        <v>0.20181623094189999</v>
      </c>
      <c r="M1041" s="122">
        <v>0.1166754920785</v>
      </c>
      <c r="N1041" s="122">
        <v>0.14893249175080001</v>
      </c>
      <c r="O1041" s="122">
        <v>0</v>
      </c>
      <c r="P1041" s="122">
        <v>0.19587939125789999</v>
      </c>
      <c r="Q1041" s="122">
        <v>0.30439647149510002</v>
      </c>
      <c r="R1041" s="122">
        <v>0.29489209886680001</v>
      </c>
      <c r="S1041" s="122">
        <v>0.1488400702895</v>
      </c>
      <c r="T1041" s="122">
        <v>0.36059458217059998</v>
      </c>
      <c r="U1041" s="122">
        <v>0</v>
      </c>
      <c r="V1041" s="122">
        <v>0.52407008737530003</v>
      </c>
      <c r="W1041" s="122">
        <v>0</v>
      </c>
      <c r="X1041" s="122">
        <v>0.2554871150909</v>
      </c>
      <c r="Y1041" s="122">
        <v>0</v>
      </c>
      <c r="Z1041" s="122">
        <v>0.37962708019289998</v>
      </c>
      <c r="AA1041" s="122">
        <v>0.19119913357070001</v>
      </c>
      <c r="AB1041" s="122">
        <v>0.2428027148344</v>
      </c>
      <c r="AC1041" s="122">
        <v>0.13907798096749999</v>
      </c>
      <c r="AD1041" s="122">
        <v>0.1773534836464</v>
      </c>
      <c r="AE1041" s="122">
        <v>9.3149573821999995E-2</v>
      </c>
      <c r="AF1041" s="122">
        <v>0.1710995925603</v>
      </c>
      <c r="AG1041" s="122">
        <v>0.19277866277110001</v>
      </c>
      <c r="AH1041" s="122">
        <v>0.1352412235729</v>
      </c>
      <c r="AI1041" s="122">
        <v>0</v>
      </c>
      <c r="AJ1041" s="122">
        <v>0</v>
      </c>
      <c r="AK1041" s="122">
        <v>0</v>
      </c>
      <c r="AL1041" s="122">
        <v>0</v>
      </c>
    </row>
    <row r="1042" spans="1:38" hidden="1" x14ac:dyDescent="0.25">
      <c r="A1042" s="122" t="s">
        <v>1985</v>
      </c>
      <c r="B1042" s="122">
        <v>1</v>
      </c>
      <c r="C1042" s="122" t="s">
        <v>2155</v>
      </c>
      <c r="D1042" s="122" t="s">
        <v>2138</v>
      </c>
      <c r="E1042" s="122">
        <v>20</v>
      </c>
      <c r="F1042" s="122">
        <v>0</v>
      </c>
      <c r="G1042" s="122">
        <v>0</v>
      </c>
      <c r="H1042" s="122">
        <v>0</v>
      </c>
      <c r="I1042" s="122">
        <v>0</v>
      </c>
      <c r="J1042" s="122">
        <v>0</v>
      </c>
      <c r="K1042" s="122">
        <v>0</v>
      </c>
      <c r="L1042" s="122">
        <v>0</v>
      </c>
      <c r="M1042" s="122">
        <v>0</v>
      </c>
      <c r="N1042" s="122">
        <v>0</v>
      </c>
      <c r="O1042" s="122">
        <v>0</v>
      </c>
      <c r="P1042" s="122">
        <v>0</v>
      </c>
      <c r="Q1042" s="122">
        <v>0</v>
      </c>
      <c r="R1042" s="122">
        <v>0</v>
      </c>
      <c r="S1042" s="122">
        <v>0</v>
      </c>
      <c r="T1042" s="122">
        <v>0</v>
      </c>
      <c r="U1042" s="122">
        <v>0</v>
      </c>
      <c r="V1042" s="122">
        <v>0</v>
      </c>
      <c r="W1042" s="122">
        <v>0</v>
      </c>
      <c r="X1042" s="122">
        <v>0</v>
      </c>
      <c r="Y1042" s="122">
        <v>0</v>
      </c>
      <c r="Z1042" s="122">
        <v>0</v>
      </c>
      <c r="AA1042" s="122">
        <v>0</v>
      </c>
      <c r="AB1042" s="122">
        <v>0</v>
      </c>
      <c r="AC1042" s="122">
        <v>0</v>
      </c>
      <c r="AD1042" s="122">
        <v>0</v>
      </c>
      <c r="AE1042" s="122">
        <v>0</v>
      </c>
      <c r="AF1042" s="122">
        <v>0</v>
      </c>
      <c r="AG1042" s="122">
        <v>0</v>
      </c>
      <c r="AH1042" s="122">
        <v>0</v>
      </c>
      <c r="AI1042" s="122">
        <v>0</v>
      </c>
      <c r="AJ1042" s="122">
        <v>0</v>
      </c>
      <c r="AK1042" s="122">
        <v>0</v>
      </c>
      <c r="AL1042" s="122">
        <v>0</v>
      </c>
    </row>
    <row r="1043" spans="1:38" hidden="1" x14ac:dyDescent="0.25">
      <c r="A1043" s="122" t="s">
        <v>1985</v>
      </c>
      <c r="B1043" s="122">
        <v>1</v>
      </c>
      <c r="C1043" s="122" t="s">
        <v>2155</v>
      </c>
      <c r="D1043" s="122" t="s">
        <v>2117</v>
      </c>
      <c r="E1043" s="122">
        <v>20</v>
      </c>
      <c r="F1043" s="122">
        <v>0</v>
      </c>
      <c r="G1043" s="122">
        <v>0</v>
      </c>
      <c r="H1043" s="122">
        <v>0</v>
      </c>
      <c r="I1043" s="122">
        <v>0</v>
      </c>
      <c r="J1043" s="122">
        <v>0</v>
      </c>
      <c r="K1043" s="122">
        <v>0</v>
      </c>
      <c r="L1043" s="122">
        <v>0</v>
      </c>
      <c r="M1043" s="122">
        <v>0</v>
      </c>
      <c r="N1043" s="122">
        <v>0</v>
      </c>
      <c r="O1043" s="122">
        <v>0</v>
      </c>
      <c r="P1043" s="122">
        <v>0</v>
      </c>
      <c r="Q1043" s="122">
        <v>0</v>
      </c>
      <c r="R1043" s="122">
        <v>0</v>
      </c>
      <c r="S1043" s="122">
        <v>0</v>
      </c>
      <c r="T1043" s="122">
        <v>0</v>
      </c>
      <c r="U1043" s="122">
        <v>0</v>
      </c>
      <c r="V1043" s="122">
        <v>0</v>
      </c>
      <c r="W1043" s="122">
        <v>0</v>
      </c>
      <c r="X1043" s="122">
        <v>0</v>
      </c>
      <c r="Y1043" s="122">
        <v>0</v>
      </c>
      <c r="Z1043" s="122">
        <v>0</v>
      </c>
      <c r="AA1043" s="122">
        <v>0</v>
      </c>
      <c r="AB1043" s="122">
        <v>0</v>
      </c>
      <c r="AC1043" s="122">
        <v>0</v>
      </c>
      <c r="AD1043" s="122">
        <v>0</v>
      </c>
      <c r="AE1043" s="122">
        <v>0</v>
      </c>
      <c r="AF1043" s="122">
        <v>0</v>
      </c>
      <c r="AG1043" s="122">
        <v>0</v>
      </c>
      <c r="AH1043" s="122">
        <v>0</v>
      </c>
      <c r="AI1043" s="122">
        <v>0</v>
      </c>
      <c r="AJ1043" s="122">
        <v>0</v>
      </c>
      <c r="AK1043" s="122">
        <v>0</v>
      </c>
      <c r="AL1043" s="122">
        <v>0</v>
      </c>
    </row>
    <row r="1044" spans="1:38" hidden="1" x14ac:dyDescent="0.25">
      <c r="A1044" s="122" t="s">
        <v>1985</v>
      </c>
      <c r="B1044" s="122">
        <v>1</v>
      </c>
      <c r="C1044" s="122" t="s">
        <v>2155</v>
      </c>
      <c r="D1044" s="122" t="s">
        <v>2118</v>
      </c>
      <c r="E1044" s="122">
        <v>20</v>
      </c>
      <c r="F1044" s="122">
        <v>0</v>
      </c>
      <c r="G1044" s="122">
        <v>0</v>
      </c>
      <c r="H1044" s="122">
        <v>0</v>
      </c>
      <c r="I1044" s="122">
        <v>0</v>
      </c>
      <c r="J1044" s="122">
        <v>0</v>
      </c>
      <c r="K1044" s="122">
        <v>0</v>
      </c>
      <c r="L1044" s="122">
        <v>0</v>
      </c>
      <c r="M1044" s="122">
        <v>0</v>
      </c>
      <c r="N1044" s="122">
        <v>0</v>
      </c>
      <c r="O1044" s="122">
        <v>0</v>
      </c>
      <c r="P1044" s="122">
        <v>0</v>
      </c>
      <c r="Q1044" s="122">
        <v>0</v>
      </c>
      <c r="R1044" s="122">
        <v>0</v>
      </c>
      <c r="S1044" s="122">
        <v>0</v>
      </c>
      <c r="T1044" s="122">
        <v>0</v>
      </c>
      <c r="U1044" s="122">
        <v>0</v>
      </c>
      <c r="V1044" s="122">
        <v>0</v>
      </c>
      <c r="W1044" s="122">
        <v>0</v>
      </c>
      <c r="X1044" s="122">
        <v>0</v>
      </c>
      <c r="Y1044" s="122">
        <v>5.06459324926E-2</v>
      </c>
      <c r="Z1044" s="122">
        <v>0</v>
      </c>
      <c r="AA1044" s="122">
        <v>0</v>
      </c>
      <c r="AB1044" s="122">
        <v>9.1796867612E-3</v>
      </c>
      <c r="AC1044" s="122">
        <v>0</v>
      </c>
      <c r="AD1044" s="122">
        <v>0</v>
      </c>
      <c r="AE1044" s="122">
        <v>0</v>
      </c>
      <c r="AF1044" s="122">
        <v>1.3457271325000001E-2</v>
      </c>
      <c r="AG1044" s="122">
        <v>0</v>
      </c>
      <c r="AH1044" s="122">
        <v>3.7437016905999998E-3</v>
      </c>
      <c r="AI1044" s="122">
        <v>0</v>
      </c>
      <c r="AJ1044" s="122">
        <v>0</v>
      </c>
      <c r="AK1044" s="122">
        <v>0</v>
      </c>
      <c r="AL1044" s="122">
        <v>0</v>
      </c>
    </row>
    <row r="1045" spans="1:38" hidden="1" x14ac:dyDescent="0.25">
      <c r="A1045" s="122" t="s">
        <v>1985</v>
      </c>
      <c r="B1045" s="122">
        <v>1</v>
      </c>
      <c r="C1045" s="122" t="s">
        <v>2155</v>
      </c>
      <c r="D1045" s="122" t="s">
        <v>2119</v>
      </c>
      <c r="E1045" s="122">
        <v>20</v>
      </c>
      <c r="F1045" s="122">
        <v>0</v>
      </c>
      <c r="G1045" s="122">
        <v>0</v>
      </c>
      <c r="H1045" s="122">
        <v>0</v>
      </c>
      <c r="I1045" s="122">
        <v>0</v>
      </c>
      <c r="J1045" s="122">
        <v>0</v>
      </c>
      <c r="K1045" s="122">
        <v>0</v>
      </c>
      <c r="L1045" s="122">
        <v>0</v>
      </c>
      <c r="M1045" s="122">
        <v>0</v>
      </c>
      <c r="N1045" s="122">
        <v>0</v>
      </c>
      <c r="O1045" s="122">
        <v>0</v>
      </c>
      <c r="P1045" s="122">
        <v>0</v>
      </c>
      <c r="Q1045" s="122">
        <v>0</v>
      </c>
      <c r="R1045" s="122">
        <v>0</v>
      </c>
      <c r="S1045" s="122">
        <v>0</v>
      </c>
      <c r="T1045" s="122">
        <v>0</v>
      </c>
      <c r="U1045" s="122">
        <v>0</v>
      </c>
      <c r="V1045" s="122">
        <v>0</v>
      </c>
      <c r="W1045" s="122">
        <v>0</v>
      </c>
      <c r="X1045" s="122">
        <v>0</v>
      </c>
      <c r="Y1045" s="122">
        <v>0</v>
      </c>
      <c r="Z1045" s="122">
        <v>0</v>
      </c>
      <c r="AA1045" s="122">
        <v>0</v>
      </c>
      <c r="AB1045" s="122">
        <v>0</v>
      </c>
      <c r="AC1045" s="122">
        <v>0</v>
      </c>
      <c r="AD1045" s="122">
        <v>0</v>
      </c>
      <c r="AE1045" s="122">
        <v>0</v>
      </c>
      <c r="AF1045" s="122">
        <v>0</v>
      </c>
      <c r="AG1045" s="122">
        <v>0</v>
      </c>
      <c r="AH1045" s="122">
        <v>0</v>
      </c>
      <c r="AI1045" s="122">
        <v>5.1577483826199998E-2</v>
      </c>
      <c r="AJ1045" s="122">
        <v>0</v>
      </c>
      <c r="AK1045" s="122">
        <v>0</v>
      </c>
      <c r="AL1045" s="122">
        <v>0</v>
      </c>
    </row>
    <row r="1046" spans="1:38" hidden="1" x14ac:dyDescent="0.25">
      <c r="A1046" s="122" t="s">
        <v>1985</v>
      </c>
      <c r="B1046" s="122">
        <v>1</v>
      </c>
      <c r="C1046" s="122" t="s">
        <v>2155</v>
      </c>
      <c r="D1046" s="122" t="s">
        <v>2120</v>
      </c>
      <c r="E1046" s="122">
        <v>20</v>
      </c>
      <c r="F1046" s="122">
        <v>0.17075001711929999</v>
      </c>
      <c r="G1046" s="122">
        <v>0.18239244524779999</v>
      </c>
      <c r="H1046" s="122">
        <v>0.16152028646409999</v>
      </c>
      <c r="I1046" s="122">
        <v>0.13841296284919999</v>
      </c>
      <c r="J1046" s="122">
        <v>0.2089346671781</v>
      </c>
      <c r="K1046" s="122">
        <v>0.1803327299818</v>
      </c>
      <c r="L1046" s="122">
        <v>0.18765368841960001</v>
      </c>
      <c r="M1046" s="122">
        <v>0.18968296372999999</v>
      </c>
      <c r="N1046" s="122">
        <v>0.16288313021859999</v>
      </c>
      <c r="O1046" s="122">
        <v>0.2042959623111</v>
      </c>
      <c r="P1046" s="122">
        <v>0.55319401793989997</v>
      </c>
      <c r="Q1046" s="122">
        <v>0.2413628640296</v>
      </c>
      <c r="R1046" s="122">
        <v>8.4331620258800005E-2</v>
      </c>
      <c r="S1046" s="122">
        <v>7.97217263028E-2</v>
      </c>
      <c r="T1046" s="122">
        <v>0.1036105957009</v>
      </c>
      <c r="U1046" s="122">
        <v>0.14840991604090001</v>
      </c>
      <c r="V1046" s="122">
        <v>0.29909490843539999</v>
      </c>
      <c r="W1046" s="122">
        <v>0.1064724756801</v>
      </c>
      <c r="X1046" s="122">
        <v>0</v>
      </c>
      <c r="Y1046" s="122">
        <v>0</v>
      </c>
      <c r="Z1046" s="122">
        <v>8.3580447696799995E-2</v>
      </c>
      <c r="AA1046" s="122">
        <v>5.6325195661100003E-2</v>
      </c>
      <c r="AB1046" s="122">
        <v>0.1702831894207</v>
      </c>
      <c r="AC1046" s="122">
        <v>7.0576885864100006E-2</v>
      </c>
      <c r="AD1046" s="122">
        <v>6.9070727910900007E-2</v>
      </c>
      <c r="AE1046" s="122">
        <v>6.4625138769199994E-2</v>
      </c>
      <c r="AF1046" s="122">
        <v>6.8824330490599994E-2</v>
      </c>
      <c r="AG1046" s="122">
        <v>6.0123053909099999E-2</v>
      </c>
      <c r="AH1046" s="122">
        <v>0</v>
      </c>
      <c r="AI1046" s="122">
        <v>0.22605939179269999</v>
      </c>
      <c r="AJ1046" s="122">
        <v>0.39530570503520002</v>
      </c>
      <c r="AK1046" s="122">
        <v>0.41314424277680001</v>
      </c>
      <c r="AL1046" s="122">
        <v>0</v>
      </c>
    </row>
    <row r="1047" spans="1:38" hidden="1" x14ac:dyDescent="0.25">
      <c r="A1047" s="122" t="s">
        <v>1985</v>
      </c>
      <c r="B1047" s="122">
        <v>1</v>
      </c>
      <c r="C1047" s="122" t="s">
        <v>2155</v>
      </c>
      <c r="D1047" s="122" t="s">
        <v>2121</v>
      </c>
      <c r="E1047" s="122">
        <v>20</v>
      </c>
      <c r="F1047" s="122">
        <v>0.15915781412220001</v>
      </c>
      <c r="G1047" s="122">
        <v>0.17000983887310001</v>
      </c>
      <c r="H1047" s="122">
        <v>0.15055468903450001</v>
      </c>
      <c r="I1047" s="122">
        <v>0.12901611949979999</v>
      </c>
      <c r="J1047" s="122">
        <v>0.142535938202</v>
      </c>
      <c r="K1047" s="122">
        <v>0.1809461066143</v>
      </c>
      <c r="L1047" s="122">
        <v>0.16254736303930001</v>
      </c>
      <c r="M1047" s="122">
        <v>0.14976766380840001</v>
      </c>
      <c r="N1047" s="122">
        <v>0.15835859882360001</v>
      </c>
      <c r="O1047" s="122">
        <v>0.21227627333890001</v>
      </c>
      <c r="P1047" s="122">
        <v>6.6104945539899998E-2</v>
      </c>
      <c r="Q1047" s="122">
        <v>0.23657550143719999</v>
      </c>
      <c r="R1047" s="122">
        <v>0</v>
      </c>
      <c r="S1047" s="122">
        <v>0</v>
      </c>
      <c r="T1047" s="122">
        <v>0.14743156449190001</v>
      </c>
      <c r="U1047" s="122">
        <v>0</v>
      </c>
      <c r="V1047" s="122">
        <v>0</v>
      </c>
      <c r="W1047" s="122">
        <v>0</v>
      </c>
      <c r="X1047" s="122">
        <v>0.51431939699139995</v>
      </c>
      <c r="Y1047" s="122">
        <v>0</v>
      </c>
      <c r="Z1047" s="122">
        <v>0.1831739718215</v>
      </c>
      <c r="AA1047" s="122">
        <v>0.2230017950665</v>
      </c>
      <c r="AB1047" s="122">
        <v>0.19001951595739999</v>
      </c>
      <c r="AC1047" s="122">
        <v>0.17436642389949999</v>
      </c>
      <c r="AD1047" s="122">
        <v>0.16728066915939999</v>
      </c>
      <c r="AE1047" s="122">
        <v>0.37386894377539998</v>
      </c>
      <c r="AF1047" s="122">
        <v>0.23338753412159999</v>
      </c>
      <c r="AG1047" s="122">
        <v>0.1972069922205</v>
      </c>
      <c r="AH1047" s="122">
        <v>9.1720691419600001E-2</v>
      </c>
      <c r="AI1047" s="122">
        <v>0</v>
      </c>
      <c r="AJ1047" s="122">
        <v>0</v>
      </c>
      <c r="AK1047" s="122">
        <v>0</v>
      </c>
      <c r="AL1047" s="122">
        <v>0</v>
      </c>
    </row>
    <row r="1048" spans="1:38" hidden="1" x14ac:dyDescent="0.25">
      <c r="A1048" s="122" t="s">
        <v>1985</v>
      </c>
      <c r="B1048" s="122">
        <v>1</v>
      </c>
      <c r="C1048" s="122" t="s">
        <v>2155</v>
      </c>
      <c r="D1048" s="122" t="s">
        <v>2139</v>
      </c>
      <c r="E1048" s="122">
        <v>20</v>
      </c>
      <c r="F1048" s="122">
        <v>0</v>
      </c>
      <c r="G1048" s="122">
        <v>0</v>
      </c>
      <c r="H1048" s="122">
        <v>0</v>
      </c>
      <c r="I1048" s="122">
        <v>0</v>
      </c>
      <c r="J1048" s="122">
        <v>0</v>
      </c>
      <c r="K1048" s="122">
        <v>0</v>
      </c>
      <c r="L1048" s="122">
        <v>0</v>
      </c>
      <c r="M1048" s="122">
        <v>0</v>
      </c>
      <c r="N1048" s="122">
        <v>0</v>
      </c>
      <c r="O1048" s="122">
        <v>0</v>
      </c>
      <c r="P1048" s="122">
        <v>0</v>
      </c>
      <c r="Q1048" s="122">
        <v>0</v>
      </c>
      <c r="R1048" s="122">
        <v>0</v>
      </c>
      <c r="S1048" s="122">
        <v>0</v>
      </c>
      <c r="T1048" s="122">
        <v>0</v>
      </c>
      <c r="U1048" s="122">
        <v>0</v>
      </c>
      <c r="V1048" s="122">
        <v>0</v>
      </c>
      <c r="W1048" s="122">
        <v>0</v>
      </c>
      <c r="X1048" s="122">
        <v>0</v>
      </c>
      <c r="Y1048" s="122">
        <v>0</v>
      </c>
      <c r="Z1048" s="122">
        <v>0</v>
      </c>
      <c r="AA1048" s="122">
        <v>0</v>
      </c>
      <c r="AB1048" s="122">
        <v>0</v>
      </c>
      <c r="AC1048" s="122">
        <v>0</v>
      </c>
      <c r="AD1048" s="122">
        <v>0</v>
      </c>
      <c r="AE1048" s="122">
        <v>0</v>
      </c>
      <c r="AF1048" s="122">
        <v>0</v>
      </c>
      <c r="AG1048" s="122">
        <v>0</v>
      </c>
      <c r="AH1048" s="122">
        <v>0</v>
      </c>
      <c r="AI1048" s="122">
        <v>0</v>
      </c>
      <c r="AJ1048" s="122">
        <v>0</v>
      </c>
      <c r="AK1048" s="122">
        <v>0</v>
      </c>
      <c r="AL1048" s="122">
        <v>0</v>
      </c>
    </row>
    <row r="1049" spans="1:38" hidden="1" x14ac:dyDescent="0.25">
      <c r="A1049" s="122" t="s">
        <v>1985</v>
      </c>
      <c r="B1049" s="122">
        <v>1</v>
      </c>
      <c r="C1049" s="122" t="s">
        <v>2155</v>
      </c>
      <c r="D1049" s="122" t="s">
        <v>2122</v>
      </c>
      <c r="E1049" s="122">
        <v>20</v>
      </c>
      <c r="F1049" s="122">
        <v>0</v>
      </c>
      <c r="G1049" s="122">
        <v>0</v>
      </c>
      <c r="H1049" s="122">
        <v>0</v>
      </c>
      <c r="I1049" s="122">
        <v>0</v>
      </c>
      <c r="J1049" s="122">
        <v>0</v>
      </c>
      <c r="K1049" s="122">
        <v>0</v>
      </c>
      <c r="L1049" s="122">
        <v>0</v>
      </c>
      <c r="M1049" s="122">
        <v>3.7527205055000001E-3</v>
      </c>
      <c r="N1049" s="122">
        <v>3.3933985461999999E-3</v>
      </c>
      <c r="O1049" s="122">
        <v>1.436455985E-2</v>
      </c>
      <c r="P1049" s="122">
        <v>1.8439800597999999E-2</v>
      </c>
      <c r="Q1049" s="122">
        <v>5.5852563577000001E-3</v>
      </c>
      <c r="R1049" s="122">
        <v>0</v>
      </c>
      <c r="S1049" s="122">
        <v>5.4980500898999998E-3</v>
      </c>
      <c r="T1049" s="122">
        <v>4.8277338499000001E-3</v>
      </c>
      <c r="U1049" s="122">
        <v>3.3702650256300003E-2</v>
      </c>
      <c r="V1049" s="122">
        <v>0</v>
      </c>
      <c r="W1049" s="122">
        <v>2.9037947912E-3</v>
      </c>
      <c r="X1049" s="122">
        <v>0</v>
      </c>
      <c r="Y1049" s="122">
        <v>0</v>
      </c>
      <c r="Z1049" s="122">
        <v>0</v>
      </c>
      <c r="AA1049" s="122">
        <v>0</v>
      </c>
      <c r="AB1049" s="122">
        <v>0</v>
      </c>
      <c r="AC1049" s="122">
        <v>0</v>
      </c>
      <c r="AD1049" s="122">
        <v>0</v>
      </c>
      <c r="AE1049" s="122">
        <v>0</v>
      </c>
      <c r="AF1049" s="122">
        <v>0</v>
      </c>
      <c r="AG1049" s="122">
        <v>0</v>
      </c>
      <c r="AH1049" s="122">
        <v>0</v>
      </c>
      <c r="AI1049" s="122">
        <v>0</v>
      </c>
      <c r="AJ1049" s="122">
        <v>0</v>
      </c>
      <c r="AK1049" s="122">
        <v>0</v>
      </c>
      <c r="AL1049" s="122">
        <v>0</v>
      </c>
    </row>
    <row r="1050" spans="1:38" hidden="1" x14ac:dyDescent="0.25">
      <c r="A1050" s="122" t="s">
        <v>1985</v>
      </c>
      <c r="B1050" s="122">
        <v>1</v>
      </c>
      <c r="C1050" s="122" t="s">
        <v>2155</v>
      </c>
      <c r="D1050" s="122" t="s">
        <v>2123</v>
      </c>
      <c r="E1050" s="122">
        <v>20</v>
      </c>
      <c r="F1050" s="122">
        <v>0.3076633335983</v>
      </c>
      <c r="G1050" s="122">
        <v>0.32864106648309999</v>
      </c>
      <c r="H1050" s="122">
        <v>0.29103288313359998</v>
      </c>
      <c r="I1050" s="122">
        <v>0.24939730186770001</v>
      </c>
      <c r="J1050" s="122">
        <v>0.2886131419495</v>
      </c>
      <c r="K1050" s="122">
        <v>0.25884493895339999</v>
      </c>
      <c r="L1050" s="122">
        <v>0.24913199800479999</v>
      </c>
      <c r="M1050" s="122">
        <v>0.27428975330740002</v>
      </c>
      <c r="N1050" s="122">
        <v>0.22961996829430001</v>
      </c>
      <c r="O1050" s="122">
        <v>0.61847410465289998</v>
      </c>
      <c r="P1050" s="122">
        <v>0.40358808855990003</v>
      </c>
      <c r="Q1050" s="122">
        <v>0.35625956624529997</v>
      </c>
      <c r="R1050" s="122">
        <v>0.30133782780379997</v>
      </c>
      <c r="S1050" s="122">
        <v>0.34362813061550002</v>
      </c>
      <c r="T1050" s="122">
        <v>0.20944937625560001</v>
      </c>
      <c r="U1050" s="122">
        <v>0</v>
      </c>
      <c r="V1050" s="122">
        <v>0</v>
      </c>
      <c r="W1050" s="122">
        <v>0</v>
      </c>
      <c r="X1050" s="122">
        <v>0.31110051330220001</v>
      </c>
      <c r="Y1050" s="122">
        <v>0</v>
      </c>
      <c r="Z1050" s="122">
        <v>0.21598125035660001</v>
      </c>
      <c r="AA1050" s="122">
        <v>0.23717888513089999</v>
      </c>
      <c r="AB1050" s="122">
        <v>0.42042965366399998</v>
      </c>
      <c r="AC1050" s="122">
        <v>0.21048518313590001</v>
      </c>
      <c r="AD1050" s="122">
        <v>0.26477112365869998</v>
      </c>
      <c r="AE1050" s="122">
        <v>0.2504082342849</v>
      </c>
      <c r="AF1050" s="122">
        <v>0.18340338348599999</v>
      </c>
      <c r="AG1050" s="122">
        <v>0.2102207719741</v>
      </c>
      <c r="AH1050" s="122">
        <v>0.167062687943</v>
      </c>
      <c r="AI1050" s="122">
        <v>0</v>
      </c>
      <c r="AJ1050" s="122">
        <v>0</v>
      </c>
      <c r="AK1050" s="122">
        <v>0</v>
      </c>
      <c r="AL1050" s="122">
        <v>0</v>
      </c>
    </row>
    <row r="1051" spans="1:38" hidden="1" x14ac:dyDescent="0.25">
      <c r="A1051" s="122" t="s">
        <v>1985</v>
      </c>
      <c r="B1051" s="122">
        <v>1</v>
      </c>
      <c r="C1051" s="122" t="s">
        <v>2155</v>
      </c>
      <c r="D1051" s="122" t="s">
        <v>2140</v>
      </c>
      <c r="E1051" s="122">
        <v>20</v>
      </c>
      <c r="F1051" s="122">
        <v>0</v>
      </c>
      <c r="G1051" s="122">
        <v>0</v>
      </c>
      <c r="H1051" s="122">
        <v>0</v>
      </c>
      <c r="I1051" s="122">
        <v>0</v>
      </c>
      <c r="J1051" s="122">
        <v>0</v>
      </c>
      <c r="K1051" s="122">
        <v>0</v>
      </c>
      <c r="L1051" s="122">
        <v>0</v>
      </c>
      <c r="M1051" s="122">
        <v>0</v>
      </c>
      <c r="N1051" s="122">
        <v>0</v>
      </c>
      <c r="O1051" s="122">
        <v>0</v>
      </c>
      <c r="P1051" s="122">
        <v>0</v>
      </c>
      <c r="Q1051" s="122">
        <v>0</v>
      </c>
      <c r="R1051" s="122">
        <v>0</v>
      </c>
      <c r="S1051" s="122">
        <v>0</v>
      </c>
      <c r="T1051" s="122">
        <v>0</v>
      </c>
      <c r="U1051" s="122">
        <v>0</v>
      </c>
      <c r="V1051" s="122">
        <v>0</v>
      </c>
      <c r="W1051" s="122">
        <v>0</v>
      </c>
      <c r="X1051" s="122">
        <v>0</v>
      </c>
      <c r="Y1051" s="122">
        <v>0</v>
      </c>
      <c r="Z1051" s="122">
        <v>0</v>
      </c>
      <c r="AA1051" s="122">
        <v>0</v>
      </c>
      <c r="AB1051" s="122">
        <v>0</v>
      </c>
      <c r="AC1051" s="122">
        <v>0</v>
      </c>
      <c r="AD1051" s="122">
        <v>0</v>
      </c>
      <c r="AE1051" s="122">
        <v>0</v>
      </c>
      <c r="AF1051" s="122">
        <v>0</v>
      </c>
      <c r="AG1051" s="122">
        <v>0</v>
      </c>
      <c r="AH1051" s="122">
        <v>0</v>
      </c>
      <c r="AI1051" s="122">
        <v>0</v>
      </c>
      <c r="AJ1051" s="122">
        <v>0</v>
      </c>
      <c r="AK1051" s="122">
        <v>0</v>
      </c>
      <c r="AL1051" s="122">
        <v>0</v>
      </c>
    </row>
    <row r="1052" spans="1:38" hidden="1" x14ac:dyDescent="0.25">
      <c r="A1052" s="122" t="s">
        <v>1985</v>
      </c>
      <c r="B1052" s="122">
        <v>1</v>
      </c>
      <c r="C1052" s="122" t="s">
        <v>2155</v>
      </c>
      <c r="D1052" s="122" t="s">
        <v>2124</v>
      </c>
      <c r="E1052" s="122">
        <v>20</v>
      </c>
      <c r="F1052" s="122">
        <v>0</v>
      </c>
      <c r="G1052" s="122">
        <v>0</v>
      </c>
      <c r="H1052" s="122">
        <v>0</v>
      </c>
      <c r="I1052" s="122">
        <v>0</v>
      </c>
      <c r="J1052" s="122">
        <v>0</v>
      </c>
      <c r="K1052" s="122">
        <v>0</v>
      </c>
      <c r="L1052" s="122">
        <v>0</v>
      </c>
      <c r="M1052" s="122">
        <v>0</v>
      </c>
      <c r="N1052" s="122">
        <v>0</v>
      </c>
      <c r="O1052" s="122">
        <v>0</v>
      </c>
      <c r="P1052" s="122">
        <v>0</v>
      </c>
      <c r="Q1052" s="122">
        <v>0</v>
      </c>
      <c r="R1052" s="122">
        <v>0</v>
      </c>
      <c r="S1052" s="122">
        <v>0</v>
      </c>
      <c r="T1052" s="122">
        <v>0</v>
      </c>
      <c r="U1052" s="122">
        <v>0</v>
      </c>
      <c r="V1052" s="122">
        <v>0</v>
      </c>
      <c r="W1052" s="122">
        <v>0</v>
      </c>
      <c r="X1052" s="122">
        <v>0</v>
      </c>
      <c r="Y1052" s="122">
        <v>0</v>
      </c>
      <c r="Z1052" s="122">
        <v>0</v>
      </c>
      <c r="AA1052" s="122">
        <v>0</v>
      </c>
      <c r="AB1052" s="122">
        <v>0</v>
      </c>
      <c r="AC1052" s="122">
        <v>0</v>
      </c>
      <c r="AD1052" s="122">
        <v>0</v>
      </c>
      <c r="AE1052" s="122">
        <v>0</v>
      </c>
      <c r="AF1052" s="122">
        <v>0</v>
      </c>
      <c r="AG1052" s="122">
        <v>0</v>
      </c>
      <c r="AH1052" s="122">
        <v>0</v>
      </c>
      <c r="AI1052" s="122">
        <v>0.18727932876549999</v>
      </c>
      <c r="AJ1052" s="122">
        <v>0.18615383914389999</v>
      </c>
      <c r="AK1052" s="122">
        <v>0.1945542043372</v>
      </c>
      <c r="AL1052" s="122">
        <v>0</v>
      </c>
    </row>
    <row r="1053" spans="1:38" hidden="1" x14ac:dyDescent="0.25">
      <c r="A1053" s="122" t="s">
        <v>1985</v>
      </c>
      <c r="B1053" s="122">
        <v>1</v>
      </c>
      <c r="C1053" s="122" t="s">
        <v>2155</v>
      </c>
      <c r="D1053" s="122" t="s">
        <v>2125</v>
      </c>
      <c r="E1053" s="122">
        <v>20</v>
      </c>
      <c r="F1053" s="122">
        <v>6.2660556741000002E-3</v>
      </c>
      <c r="G1053" s="122">
        <v>6.6933007430000002E-3</v>
      </c>
      <c r="H1053" s="122">
        <v>5.9273499619999998E-3</v>
      </c>
      <c r="I1053" s="122">
        <v>5.0793747833999996E-3</v>
      </c>
      <c r="J1053" s="122">
        <v>0</v>
      </c>
      <c r="K1053" s="122">
        <v>6.1337663259999995E-4</v>
      </c>
      <c r="L1053" s="122">
        <v>0</v>
      </c>
      <c r="M1053" s="122">
        <v>0</v>
      </c>
      <c r="N1053" s="122">
        <v>0</v>
      </c>
      <c r="O1053" s="122">
        <v>0</v>
      </c>
      <c r="P1053" s="122">
        <v>0</v>
      </c>
      <c r="Q1053" s="122">
        <v>0</v>
      </c>
      <c r="R1053" s="122">
        <v>0</v>
      </c>
      <c r="S1053" s="122">
        <v>0</v>
      </c>
      <c r="T1053" s="122">
        <v>0</v>
      </c>
      <c r="U1053" s="122">
        <v>0</v>
      </c>
      <c r="V1053" s="122">
        <v>0</v>
      </c>
      <c r="W1053" s="122">
        <v>0</v>
      </c>
      <c r="X1053" s="122">
        <v>0</v>
      </c>
      <c r="Y1053" s="122">
        <v>0</v>
      </c>
      <c r="Z1053" s="122">
        <v>0</v>
      </c>
      <c r="AA1053" s="122">
        <v>0</v>
      </c>
      <c r="AB1053" s="122">
        <v>0</v>
      </c>
      <c r="AC1053" s="122">
        <v>0</v>
      </c>
      <c r="AD1053" s="122">
        <v>0</v>
      </c>
      <c r="AE1053" s="122">
        <v>0</v>
      </c>
      <c r="AF1053" s="122">
        <v>0</v>
      </c>
      <c r="AG1053" s="122">
        <v>8.0479394610000008E-3</v>
      </c>
      <c r="AH1053" s="122">
        <v>0</v>
      </c>
      <c r="AI1053" s="122">
        <v>0</v>
      </c>
      <c r="AJ1053" s="122">
        <v>0</v>
      </c>
      <c r="AK1053" s="122">
        <v>0</v>
      </c>
      <c r="AL1053" s="122">
        <v>0</v>
      </c>
    </row>
    <row r="1054" spans="1:38" hidden="1" x14ac:dyDescent="0.25">
      <c r="A1054" s="122" t="s">
        <v>1985</v>
      </c>
      <c r="B1054" s="122">
        <v>1</v>
      </c>
      <c r="C1054" s="122" t="s">
        <v>2155</v>
      </c>
      <c r="D1054" s="122" t="s">
        <v>2126</v>
      </c>
      <c r="E1054" s="122">
        <v>20</v>
      </c>
      <c r="F1054" s="122">
        <v>0.14913212504359999</v>
      </c>
      <c r="G1054" s="122">
        <v>0.15930055768429999</v>
      </c>
      <c r="H1054" s="122">
        <v>0.1410709290953</v>
      </c>
      <c r="I1054" s="122">
        <v>0.12088911984630001</v>
      </c>
      <c r="J1054" s="122">
        <v>0.12217366131600001</v>
      </c>
      <c r="K1054" s="122">
        <v>0.12972915779300001</v>
      </c>
      <c r="L1054" s="122">
        <v>0.12456599900239999</v>
      </c>
      <c r="M1054" s="122">
        <v>0.14533263048379999</v>
      </c>
      <c r="N1054" s="122">
        <v>0.14252273894119999</v>
      </c>
      <c r="O1054" s="122">
        <v>0.1328721786125</v>
      </c>
      <c r="P1054" s="122">
        <v>9.9505339075999996E-2</v>
      </c>
      <c r="Q1054" s="122">
        <v>8.6970420427100001E-2</v>
      </c>
      <c r="R1054" s="122">
        <v>9.4000213664300003E-2</v>
      </c>
      <c r="S1054" s="122">
        <v>0.1244915627487</v>
      </c>
      <c r="T1054" s="122">
        <v>0.12514971595409999</v>
      </c>
      <c r="U1054" s="122">
        <v>0</v>
      </c>
      <c r="V1054" s="122">
        <v>0</v>
      </c>
      <c r="W1054" s="122">
        <v>0.10695644147860001</v>
      </c>
      <c r="X1054" s="122">
        <v>0.17854827846769999</v>
      </c>
      <c r="Y1054" s="122">
        <v>0.37170496882990001</v>
      </c>
      <c r="Z1054" s="122">
        <v>0.1675514582332</v>
      </c>
      <c r="AA1054" s="122">
        <v>0.155947990708</v>
      </c>
      <c r="AB1054" s="122">
        <v>0.24096677748209999</v>
      </c>
      <c r="AC1054" s="122">
        <v>0.17976347987739999</v>
      </c>
      <c r="AD1054" s="122">
        <v>0.128788128084</v>
      </c>
      <c r="AE1054" s="122">
        <v>0.1599982392115</v>
      </c>
      <c r="AF1054" s="122">
        <v>0.11534803992830001</v>
      </c>
      <c r="AG1054" s="122">
        <v>0.1449764755431</v>
      </c>
      <c r="AH1054" s="122">
        <v>0.13898492526340001</v>
      </c>
      <c r="AI1054" s="122">
        <v>0</v>
      </c>
      <c r="AJ1054" s="122">
        <v>0</v>
      </c>
      <c r="AK1054" s="122">
        <v>0</v>
      </c>
      <c r="AL1054" s="122">
        <v>0</v>
      </c>
    </row>
    <row r="1055" spans="1:38" hidden="1" x14ac:dyDescent="0.25">
      <c r="A1055" s="122" t="s">
        <v>1985</v>
      </c>
      <c r="B1055" s="122">
        <v>1</v>
      </c>
      <c r="C1055" s="122" t="s">
        <v>2155</v>
      </c>
      <c r="D1055" s="122" t="s">
        <v>2127</v>
      </c>
      <c r="E1055" s="122">
        <v>20</v>
      </c>
      <c r="F1055" s="122">
        <v>5.6394501067000002E-3</v>
      </c>
      <c r="G1055" s="122">
        <v>6.0239706687999998E-3</v>
      </c>
      <c r="H1055" s="122">
        <v>5.3346149656999997E-3</v>
      </c>
      <c r="I1055" s="122">
        <v>4.5714373051000002E-3</v>
      </c>
      <c r="J1055" s="122">
        <v>0</v>
      </c>
      <c r="K1055" s="122">
        <v>0</v>
      </c>
      <c r="L1055" s="122">
        <v>0</v>
      </c>
      <c r="M1055" s="122">
        <v>0</v>
      </c>
      <c r="N1055" s="122">
        <v>0</v>
      </c>
      <c r="O1055" s="122">
        <v>0</v>
      </c>
      <c r="P1055" s="122">
        <v>0</v>
      </c>
      <c r="Q1055" s="122">
        <v>0</v>
      </c>
      <c r="R1055" s="122">
        <v>0</v>
      </c>
      <c r="S1055" s="122">
        <v>0</v>
      </c>
      <c r="T1055" s="122">
        <v>0</v>
      </c>
      <c r="U1055" s="122">
        <v>0</v>
      </c>
      <c r="V1055" s="122">
        <v>0</v>
      </c>
      <c r="W1055" s="122">
        <v>5.8075895825999996E-3</v>
      </c>
      <c r="X1055" s="122">
        <v>0</v>
      </c>
      <c r="Y1055" s="122">
        <v>0</v>
      </c>
      <c r="Z1055" s="122">
        <v>0</v>
      </c>
      <c r="AA1055" s="122">
        <v>0</v>
      </c>
      <c r="AB1055" s="122">
        <v>0</v>
      </c>
      <c r="AC1055" s="122">
        <v>4.1515815214000001E-3</v>
      </c>
      <c r="AD1055" s="122">
        <v>0</v>
      </c>
      <c r="AE1055" s="122">
        <v>0</v>
      </c>
      <c r="AF1055" s="122">
        <v>0</v>
      </c>
      <c r="AG1055" s="122">
        <v>0</v>
      </c>
      <c r="AH1055" s="122">
        <v>0</v>
      </c>
      <c r="AI1055" s="122">
        <v>0.14329706216140001</v>
      </c>
      <c r="AJ1055" s="122">
        <v>0</v>
      </c>
      <c r="AK1055" s="122">
        <v>0</v>
      </c>
      <c r="AL1055" s="122">
        <v>0</v>
      </c>
    </row>
    <row r="1056" spans="1:38" hidden="1" x14ac:dyDescent="0.25">
      <c r="A1056" s="122" t="s">
        <v>1985</v>
      </c>
      <c r="B1056" s="122">
        <v>1</v>
      </c>
      <c r="C1056" s="122" t="s">
        <v>2155</v>
      </c>
      <c r="D1056" s="122" t="s">
        <v>2128</v>
      </c>
      <c r="E1056" s="122">
        <v>20</v>
      </c>
      <c r="F1056" s="122">
        <v>0</v>
      </c>
      <c r="G1056" s="122">
        <v>0</v>
      </c>
      <c r="H1056" s="122">
        <v>0</v>
      </c>
      <c r="I1056" s="122">
        <v>0</v>
      </c>
      <c r="J1056" s="122">
        <v>1.15091130226E-2</v>
      </c>
      <c r="K1056" s="122">
        <v>0</v>
      </c>
      <c r="L1056" s="122">
        <v>0</v>
      </c>
      <c r="M1056" s="122">
        <v>0</v>
      </c>
      <c r="N1056" s="122">
        <v>0</v>
      </c>
      <c r="O1056" s="122">
        <v>0</v>
      </c>
      <c r="P1056" s="122">
        <v>0</v>
      </c>
      <c r="Q1056" s="122">
        <v>0</v>
      </c>
      <c r="R1056" s="122">
        <v>0</v>
      </c>
      <c r="S1056" s="122">
        <v>0</v>
      </c>
      <c r="T1056" s="122">
        <v>0</v>
      </c>
      <c r="U1056" s="122">
        <v>0</v>
      </c>
      <c r="V1056" s="122">
        <v>0</v>
      </c>
      <c r="W1056" s="122">
        <v>0</v>
      </c>
      <c r="X1056" s="122">
        <v>0</v>
      </c>
      <c r="Y1056" s="122">
        <v>0</v>
      </c>
      <c r="Z1056" s="122">
        <v>0</v>
      </c>
      <c r="AA1056" s="122">
        <v>0</v>
      </c>
      <c r="AB1056" s="122">
        <v>0</v>
      </c>
      <c r="AC1056" s="122">
        <v>0</v>
      </c>
      <c r="AD1056" s="122">
        <v>0</v>
      </c>
      <c r="AE1056" s="122">
        <v>0</v>
      </c>
      <c r="AF1056" s="122">
        <v>0</v>
      </c>
      <c r="AG1056" s="122">
        <v>0</v>
      </c>
      <c r="AH1056" s="122">
        <v>0</v>
      </c>
      <c r="AI1056" s="122">
        <v>0</v>
      </c>
      <c r="AJ1056" s="122">
        <v>0</v>
      </c>
      <c r="AK1056" s="122">
        <v>0</v>
      </c>
      <c r="AL1056" s="122">
        <v>0</v>
      </c>
    </row>
    <row r="1057" spans="1:38" hidden="1" x14ac:dyDescent="0.25">
      <c r="A1057" s="122" t="s">
        <v>1973</v>
      </c>
      <c r="B1057" s="122">
        <v>1</v>
      </c>
      <c r="C1057" s="122" t="s">
        <v>2156</v>
      </c>
      <c r="D1057" s="122" t="s">
        <v>2080</v>
      </c>
      <c r="E1057" s="122">
        <v>21</v>
      </c>
      <c r="F1057" s="122">
        <v>0</v>
      </c>
      <c r="G1057" s="122">
        <v>0</v>
      </c>
      <c r="H1057" s="122">
        <v>0</v>
      </c>
      <c r="I1057" s="122">
        <v>0</v>
      </c>
      <c r="J1057" s="122">
        <v>0</v>
      </c>
      <c r="K1057" s="122">
        <v>0</v>
      </c>
      <c r="L1057" s="122">
        <v>0</v>
      </c>
      <c r="M1057" s="122">
        <v>0</v>
      </c>
      <c r="N1057" s="122">
        <v>0</v>
      </c>
      <c r="O1057" s="122">
        <v>0</v>
      </c>
      <c r="P1057" s="122">
        <v>0</v>
      </c>
      <c r="Q1057" s="122">
        <v>0</v>
      </c>
      <c r="R1057" s="122">
        <v>0</v>
      </c>
      <c r="S1057" s="122">
        <v>0</v>
      </c>
      <c r="T1057" s="122">
        <v>0</v>
      </c>
      <c r="U1057" s="122">
        <v>0</v>
      </c>
      <c r="V1057" s="122">
        <v>0</v>
      </c>
      <c r="W1057" s="122">
        <v>0</v>
      </c>
      <c r="X1057" s="122">
        <v>0</v>
      </c>
      <c r="Y1057" s="122">
        <v>0</v>
      </c>
      <c r="Z1057" s="122">
        <v>0</v>
      </c>
      <c r="AA1057" s="122">
        <v>0</v>
      </c>
      <c r="AB1057" s="122">
        <v>0</v>
      </c>
      <c r="AC1057" s="122">
        <v>0</v>
      </c>
      <c r="AD1057" s="122">
        <v>0</v>
      </c>
      <c r="AE1057" s="122">
        <v>0</v>
      </c>
      <c r="AF1057" s="122">
        <v>0</v>
      </c>
      <c r="AG1057" s="122">
        <v>0</v>
      </c>
      <c r="AH1057" s="122">
        <v>0</v>
      </c>
      <c r="AI1057" s="122">
        <v>0</v>
      </c>
      <c r="AJ1057" s="122">
        <v>0</v>
      </c>
      <c r="AK1057" s="122">
        <v>0</v>
      </c>
      <c r="AL1057" s="122">
        <v>0</v>
      </c>
    </row>
    <row r="1058" spans="1:38" hidden="1" x14ac:dyDescent="0.25">
      <c r="A1058" s="122" t="s">
        <v>1973</v>
      </c>
      <c r="B1058" s="122">
        <v>1</v>
      </c>
      <c r="C1058" s="122" t="s">
        <v>2156</v>
      </c>
      <c r="D1058" s="122" t="s">
        <v>2081</v>
      </c>
      <c r="E1058" s="122">
        <v>21</v>
      </c>
      <c r="F1058" s="122">
        <v>0</v>
      </c>
      <c r="G1058" s="122">
        <v>0</v>
      </c>
      <c r="H1058" s="122">
        <v>0</v>
      </c>
      <c r="I1058" s="122">
        <v>0</v>
      </c>
      <c r="J1058" s="122">
        <v>0</v>
      </c>
      <c r="K1058" s="122">
        <v>0</v>
      </c>
      <c r="L1058" s="122">
        <v>0</v>
      </c>
      <c r="M1058" s="122">
        <v>0</v>
      </c>
      <c r="N1058" s="122">
        <v>0.1350389333333</v>
      </c>
      <c r="O1058" s="122">
        <v>0.1350389333333</v>
      </c>
      <c r="P1058" s="122">
        <v>0.1350389333333</v>
      </c>
      <c r="Q1058" s="122">
        <v>0.1350389333333</v>
      </c>
      <c r="R1058" s="122">
        <v>0.1350389333333</v>
      </c>
      <c r="S1058" s="122">
        <v>0.1350389333333</v>
      </c>
      <c r="T1058" s="122">
        <v>0.1350389333333</v>
      </c>
      <c r="U1058" s="122">
        <v>0.1350389333333</v>
      </c>
      <c r="V1058" s="122">
        <v>0.1350389333333</v>
      </c>
      <c r="W1058" s="122">
        <v>0.1350389333333</v>
      </c>
      <c r="X1058" s="122">
        <v>0.1350389333333</v>
      </c>
      <c r="Y1058" s="122">
        <v>0.1350389333333</v>
      </c>
      <c r="Z1058" s="122">
        <v>0.14409910000000001</v>
      </c>
      <c r="AA1058" s="122">
        <v>0.12560840000000001</v>
      </c>
      <c r="AB1058" s="122">
        <v>0.13540930000000001</v>
      </c>
      <c r="AC1058" s="122">
        <v>0.15672749999999999</v>
      </c>
      <c r="AD1058" s="122">
        <v>0.12767020000000001</v>
      </c>
      <c r="AE1058" s="122">
        <v>0.1562095</v>
      </c>
      <c r="AF1058" s="122">
        <v>0.1294495</v>
      </c>
      <c r="AG1058" s="122">
        <v>0.163576</v>
      </c>
      <c r="AH1058" s="122">
        <v>0.1540744</v>
      </c>
      <c r="AI1058" s="122">
        <v>0.1094735</v>
      </c>
      <c r="AJ1058" s="122">
        <v>0.15912809999999999</v>
      </c>
      <c r="AK1058" s="122">
        <v>0.15497169999999999</v>
      </c>
      <c r="AL1058" s="122">
        <v>0</v>
      </c>
    </row>
    <row r="1059" spans="1:38" hidden="1" x14ac:dyDescent="0.25">
      <c r="A1059" s="122" t="s">
        <v>1973</v>
      </c>
      <c r="B1059" s="122">
        <v>1</v>
      </c>
      <c r="C1059" s="122" t="s">
        <v>2156</v>
      </c>
      <c r="D1059" s="122" t="s">
        <v>2082</v>
      </c>
      <c r="E1059" s="122">
        <v>21</v>
      </c>
      <c r="F1059" s="122">
        <v>0.23989587222219999</v>
      </c>
      <c r="G1059" s="122">
        <v>0.2028534972222</v>
      </c>
      <c r="H1059" s="122">
        <v>0.20751087222219999</v>
      </c>
      <c r="I1059" s="122">
        <v>0.19869341388889999</v>
      </c>
      <c r="J1059" s="122">
        <v>0.1869033904762</v>
      </c>
      <c r="K1059" s="122">
        <v>0.18908196190480001</v>
      </c>
      <c r="L1059" s="122">
        <v>0.20297481904760001</v>
      </c>
      <c r="M1059" s="122">
        <v>0.21618910476190001</v>
      </c>
      <c r="N1059" s="122">
        <v>0.19575497142859999</v>
      </c>
      <c r="O1059" s="122">
        <v>0.17215231428569999</v>
      </c>
      <c r="P1059" s="122">
        <v>0.1303666</v>
      </c>
      <c r="Q1059" s="122">
        <v>6.83666E-2</v>
      </c>
      <c r="R1059" s="122">
        <v>5.2780885714300001E-2</v>
      </c>
      <c r="S1059" s="122">
        <v>4.6366600000000001E-2</v>
      </c>
      <c r="T1059" s="122">
        <v>6.2752314285699995E-2</v>
      </c>
      <c r="U1059" s="122">
        <v>5.8852314285700001E-2</v>
      </c>
      <c r="V1059" s="122">
        <v>5.4439599999999998E-2</v>
      </c>
      <c r="W1059" s="122">
        <v>6.1239599999999998E-2</v>
      </c>
      <c r="X1059" s="122">
        <v>6.7825314285700003E-2</v>
      </c>
      <c r="Y1059" s="122">
        <v>4.9361028571399998E-2</v>
      </c>
      <c r="Z1059" s="122">
        <v>8.04725142857E-2</v>
      </c>
      <c r="AA1059" s="122">
        <v>8.9089413499299996E-2</v>
      </c>
      <c r="AB1059" s="122">
        <v>0.1060100176933</v>
      </c>
      <c r="AC1059" s="122">
        <v>0.1156893498034</v>
      </c>
      <c r="AD1059" s="122">
        <v>0.1458134865007</v>
      </c>
      <c r="AE1059" s="122">
        <v>0.1514132749672</v>
      </c>
      <c r="AF1059" s="122">
        <v>0</v>
      </c>
      <c r="AG1059" s="122">
        <v>0</v>
      </c>
      <c r="AH1059" s="122">
        <v>0</v>
      </c>
      <c r="AI1059" s="122">
        <v>0</v>
      </c>
      <c r="AJ1059" s="122">
        <v>0</v>
      </c>
      <c r="AK1059" s="122">
        <v>0</v>
      </c>
      <c r="AL1059" s="122">
        <v>0</v>
      </c>
    </row>
    <row r="1060" spans="1:38" hidden="1" x14ac:dyDescent="0.25">
      <c r="A1060" s="122" t="s">
        <v>1973</v>
      </c>
      <c r="B1060" s="122">
        <v>1</v>
      </c>
      <c r="C1060" s="122" t="s">
        <v>2156</v>
      </c>
      <c r="D1060" s="122" t="s">
        <v>2135</v>
      </c>
      <c r="E1060" s="122">
        <v>21</v>
      </c>
      <c r="F1060" s="122">
        <v>0</v>
      </c>
      <c r="G1060" s="122">
        <v>0</v>
      </c>
      <c r="H1060" s="122">
        <v>0</v>
      </c>
      <c r="I1060" s="122">
        <v>0</v>
      </c>
      <c r="J1060" s="122">
        <v>0</v>
      </c>
      <c r="K1060" s="122">
        <v>0</v>
      </c>
      <c r="L1060" s="122">
        <v>0</v>
      </c>
      <c r="M1060" s="122">
        <v>0</v>
      </c>
      <c r="N1060" s="122">
        <v>0</v>
      </c>
      <c r="O1060" s="122">
        <v>0</v>
      </c>
      <c r="P1060" s="122">
        <v>0</v>
      </c>
      <c r="Q1060" s="122">
        <v>0</v>
      </c>
      <c r="R1060" s="122">
        <v>0</v>
      </c>
      <c r="S1060" s="122">
        <v>0</v>
      </c>
      <c r="T1060" s="122">
        <v>0</v>
      </c>
      <c r="U1060" s="122">
        <v>0</v>
      </c>
      <c r="V1060" s="122">
        <v>0</v>
      </c>
      <c r="W1060" s="122">
        <v>0</v>
      </c>
      <c r="X1060" s="122">
        <v>0</v>
      </c>
      <c r="Y1060" s="122">
        <v>0</v>
      </c>
      <c r="Z1060" s="122">
        <v>0</v>
      </c>
      <c r="AA1060" s="122">
        <v>0</v>
      </c>
      <c r="AB1060" s="122">
        <v>0</v>
      </c>
      <c r="AC1060" s="122">
        <v>0</v>
      </c>
      <c r="AD1060" s="122">
        <v>0</v>
      </c>
      <c r="AE1060" s="122">
        <v>0</v>
      </c>
      <c r="AF1060" s="122">
        <v>0</v>
      </c>
      <c r="AG1060" s="122">
        <v>0</v>
      </c>
      <c r="AH1060" s="122">
        <v>0</v>
      </c>
      <c r="AI1060" s="122">
        <v>0</v>
      </c>
      <c r="AJ1060" s="122">
        <v>0</v>
      </c>
      <c r="AK1060" s="122">
        <v>0</v>
      </c>
      <c r="AL1060" s="122">
        <v>0</v>
      </c>
    </row>
    <row r="1061" spans="1:38" hidden="1" x14ac:dyDescent="0.25">
      <c r="A1061" s="122" t="s">
        <v>1973</v>
      </c>
      <c r="B1061" s="122">
        <v>1</v>
      </c>
      <c r="C1061" s="122" t="s">
        <v>2156</v>
      </c>
      <c r="D1061" s="122" t="s">
        <v>2083</v>
      </c>
      <c r="E1061" s="122">
        <v>21</v>
      </c>
      <c r="F1061" s="122">
        <v>0</v>
      </c>
      <c r="G1061" s="122">
        <v>0</v>
      </c>
      <c r="H1061" s="122">
        <v>0</v>
      </c>
      <c r="I1061" s="122">
        <v>0</v>
      </c>
      <c r="J1061" s="122">
        <v>0</v>
      </c>
      <c r="K1061" s="122">
        <v>0</v>
      </c>
      <c r="L1061" s="122">
        <v>0</v>
      </c>
      <c r="M1061" s="122">
        <v>0</v>
      </c>
      <c r="N1061" s="122">
        <v>0</v>
      </c>
      <c r="O1061" s="122">
        <v>0</v>
      </c>
      <c r="P1061" s="122">
        <v>0</v>
      </c>
      <c r="Q1061" s="122">
        <v>0</v>
      </c>
      <c r="R1061" s="122">
        <v>0</v>
      </c>
      <c r="S1061" s="122">
        <v>0</v>
      </c>
      <c r="T1061" s="122">
        <v>0</v>
      </c>
      <c r="U1061" s="122">
        <v>0</v>
      </c>
      <c r="V1061" s="122">
        <v>0</v>
      </c>
      <c r="W1061" s="122">
        <v>0</v>
      </c>
      <c r="X1061" s="122">
        <v>0</v>
      </c>
      <c r="Y1061" s="122">
        <v>0</v>
      </c>
      <c r="Z1061" s="122">
        <v>0</v>
      </c>
      <c r="AA1061" s="122">
        <v>0</v>
      </c>
      <c r="AB1061" s="122">
        <v>0</v>
      </c>
      <c r="AC1061" s="122">
        <v>0</v>
      </c>
      <c r="AD1061" s="122">
        <v>0</v>
      </c>
      <c r="AE1061" s="122">
        <v>0</v>
      </c>
      <c r="AF1061" s="122">
        <v>0</v>
      </c>
      <c r="AG1061" s="122">
        <v>0</v>
      </c>
      <c r="AH1061" s="122">
        <v>0</v>
      </c>
      <c r="AI1061" s="122">
        <v>0</v>
      </c>
      <c r="AJ1061" s="122">
        <v>0</v>
      </c>
      <c r="AK1061" s="122">
        <v>0</v>
      </c>
      <c r="AL1061" s="122">
        <v>0</v>
      </c>
    </row>
    <row r="1062" spans="1:38" x14ac:dyDescent="0.25">
      <c r="A1062" s="122" t="s">
        <v>1973</v>
      </c>
      <c r="B1062" s="122">
        <v>1</v>
      </c>
      <c r="C1062" s="122" t="s">
        <v>2156</v>
      </c>
      <c r="D1062" s="122" t="s">
        <v>2084</v>
      </c>
      <c r="E1062" s="122">
        <v>21</v>
      </c>
      <c r="F1062" s="122">
        <v>0</v>
      </c>
      <c r="G1062" s="122">
        <v>0</v>
      </c>
      <c r="H1062" s="122">
        <v>0</v>
      </c>
      <c r="I1062" s="122">
        <v>0</v>
      </c>
      <c r="J1062" s="122">
        <v>0</v>
      </c>
      <c r="K1062" s="122">
        <v>0</v>
      </c>
      <c r="L1062" s="122">
        <v>0</v>
      </c>
      <c r="M1062" s="122">
        <v>0</v>
      </c>
      <c r="N1062" s="122">
        <v>0</v>
      </c>
      <c r="O1062" s="122">
        <v>0</v>
      </c>
      <c r="P1062" s="122">
        <v>0</v>
      </c>
      <c r="Q1062" s="122">
        <v>0</v>
      </c>
      <c r="R1062" s="122">
        <v>0</v>
      </c>
      <c r="S1062" s="122">
        <v>0</v>
      </c>
      <c r="T1062" s="122">
        <v>0</v>
      </c>
      <c r="U1062" s="122">
        <v>0</v>
      </c>
      <c r="V1062" s="122">
        <v>0</v>
      </c>
      <c r="W1062" s="122">
        <v>0</v>
      </c>
      <c r="X1062" s="122">
        <v>0</v>
      </c>
      <c r="Y1062" s="122">
        <v>0</v>
      </c>
      <c r="Z1062" s="122">
        <v>0</v>
      </c>
      <c r="AA1062" s="122">
        <v>0</v>
      </c>
      <c r="AB1062" s="122">
        <v>0</v>
      </c>
      <c r="AC1062" s="122">
        <v>0</v>
      </c>
      <c r="AD1062" s="122">
        <v>0</v>
      </c>
      <c r="AE1062" s="122">
        <v>0</v>
      </c>
      <c r="AF1062" s="122">
        <v>0</v>
      </c>
      <c r="AG1062" s="122">
        <v>0</v>
      </c>
      <c r="AH1062" s="122">
        <v>0</v>
      </c>
      <c r="AI1062" s="122">
        <v>0</v>
      </c>
      <c r="AJ1062" s="122">
        <v>0</v>
      </c>
      <c r="AK1062" s="122">
        <v>0</v>
      </c>
      <c r="AL1062" s="122">
        <v>0</v>
      </c>
    </row>
    <row r="1063" spans="1:38" hidden="1" x14ac:dyDescent="0.25">
      <c r="A1063" s="122" t="s">
        <v>1973</v>
      </c>
      <c r="B1063" s="122">
        <v>1</v>
      </c>
      <c r="C1063" s="122" t="s">
        <v>2156</v>
      </c>
      <c r="D1063" s="122" t="s">
        <v>474</v>
      </c>
      <c r="E1063" s="122">
        <v>21</v>
      </c>
      <c r="F1063" s="122">
        <v>0</v>
      </c>
      <c r="G1063" s="122">
        <v>0</v>
      </c>
      <c r="H1063" s="122">
        <v>0</v>
      </c>
      <c r="I1063" s="122">
        <v>0</v>
      </c>
      <c r="J1063" s="122">
        <v>0</v>
      </c>
      <c r="K1063" s="122">
        <v>0</v>
      </c>
      <c r="L1063" s="122">
        <v>0</v>
      </c>
      <c r="M1063" s="122">
        <v>0</v>
      </c>
      <c r="N1063" s="122">
        <v>0</v>
      </c>
      <c r="O1063" s="122">
        <v>0</v>
      </c>
      <c r="P1063" s="122">
        <v>0</v>
      </c>
      <c r="Q1063" s="122">
        <v>0</v>
      </c>
      <c r="R1063" s="122">
        <v>0</v>
      </c>
      <c r="S1063" s="122">
        <v>0</v>
      </c>
      <c r="T1063" s="122">
        <v>0</v>
      </c>
      <c r="U1063" s="122">
        <v>0</v>
      </c>
      <c r="V1063" s="122">
        <v>0</v>
      </c>
      <c r="W1063" s="122">
        <v>0</v>
      </c>
      <c r="X1063" s="122">
        <v>0</v>
      </c>
      <c r="Y1063" s="122">
        <v>0</v>
      </c>
      <c r="Z1063" s="122">
        <v>0</v>
      </c>
      <c r="AA1063" s="122">
        <v>0</v>
      </c>
      <c r="AB1063" s="122">
        <v>0</v>
      </c>
      <c r="AC1063" s="122">
        <v>0</v>
      </c>
      <c r="AD1063" s="122">
        <v>0</v>
      </c>
      <c r="AE1063" s="122">
        <v>0</v>
      </c>
      <c r="AF1063" s="122">
        <v>0</v>
      </c>
      <c r="AG1063" s="122">
        <v>0</v>
      </c>
      <c r="AH1063" s="122">
        <v>0</v>
      </c>
      <c r="AI1063" s="122">
        <v>0</v>
      </c>
      <c r="AJ1063" s="122">
        <v>0</v>
      </c>
      <c r="AK1063" s="122">
        <v>0</v>
      </c>
      <c r="AL1063" s="122">
        <v>0</v>
      </c>
    </row>
    <row r="1064" spans="1:38" hidden="1" x14ac:dyDescent="0.25">
      <c r="A1064" s="122" t="s">
        <v>1973</v>
      </c>
      <c r="B1064" s="122">
        <v>1</v>
      </c>
      <c r="C1064" s="122" t="s">
        <v>2156</v>
      </c>
      <c r="D1064" s="122" t="s">
        <v>2085</v>
      </c>
      <c r="E1064" s="122">
        <v>21</v>
      </c>
      <c r="F1064" s="122">
        <v>0</v>
      </c>
      <c r="G1064" s="122">
        <v>0</v>
      </c>
      <c r="H1064" s="122">
        <v>0</v>
      </c>
      <c r="I1064" s="122">
        <v>0</v>
      </c>
      <c r="J1064" s="122">
        <v>0</v>
      </c>
      <c r="K1064" s="122">
        <v>0</v>
      </c>
      <c r="L1064" s="122">
        <v>0</v>
      </c>
      <c r="M1064" s="122">
        <v>0</v>
      </c>
      <c r="N1064" s="122">
        <v>0</v>
      </c>
      <c r="O1064" s="122">
        <v>0</v>
      </c>
      <c r="P1064" s="122">
        <v>0</v>
      </c>
      <c r="Q1064" s="122">
        <v>0</v>
      </c>
      <c r="R1064" s="122">
        <v>0</v>
      </c>
      <c r="S1064" s="122">
        <v>0</v>
      </c>
      <c r="T1064" s="122">
        <v>0</v>
      </c>
      <c r="U1064" s="122">
        <v>0</v>
      </c>
      <c r="V1064" s="122">
        <v>0</v>
      </c>
      <c r="W1064" s="122">
        <v>0</v>
      </c>
      <c r="X1064" s="122">
        <v>0</v>
      </c>
      <c r="Y1064" s="122">
        <v>0</v>
      </c>
      <c r="Z1064" s="122">
        <v>0</v>
      </c>
      <c r="AA1064" s="122">
        <v>0</v>
      </c>
      <c r="AB1064" s="122">
        <v>0</v>
      </c>
      <c r="AC1064" s="122">
        <v>0</v>
      </c>
      <c r="AD1064" s="122">
        <v>0</v>
      </c>
      <c r="AE1064" s="122">
        <v>0</v>
      </c>
      <c r="AF1064" s="122">
        <v>0</v>
      </c>
      <c r="AG1064" s="122">
        <v>0</v>
      </c>
      <c r="AH1064" s="122">
        <v>0</v>
      </c>
      <c r="AI1064" s="122">
        <v>0</v>
      </c>
      <c r="AJ1064" s="122">
        <v>0</v>
      </c>
      <c r="AK1064" s="122">
        <v>0</v>
      </c>
      <c r="AL1064" s="122">
        <v>0</v>
      </c>
    </row>
    <row r="1065" spans="1:38" hidden="1" x14ac:dyDescent="0.25">
      <c r="A1065" s="122" t="s">
        <v>1973</v>
      </c>
      <c r="B1065" s="122">
        <v>1</v>
      </c>
      <c r="C1065" s="122" t="s">
        <v>2156</v>
      </c>
      <c r="D1065" s="122" t="s">
        <v>2086</v>
      </c>
      <c r="E1065" s="122">
        <v>21</v>
      </c>
      <c r="F1065" s="122">
        <v>0</v>
      </c>
      <c r="G1065" s="122">
        <v>0</v>
      </c>
      <c r="H1065" s="122">
        <v>0</v>
      </c>
      <c r="I1065" s="122">
        <v>0</v>
      </c>
      <c r="J1065" s="122">
        <v>0</v>
      </c>
      <c r="K1065" s="122">
        <v>0</v>
      </c>
      <c r="L1065" s="122">
        <v>0</v>
      </c>
      <c r="M1065" s="122">
        <v>0</v>
      </c>
      <c r="N1065" s="122">
        <v>0</v>
      </c>
      <c r="O1065" s="122">
        <v>0</v>
      </c>
      <c r="P1065" s="122">
        <v>0</v>
      </c>
      <c r="Q1065" s="122">
        <v>0</v>
      </c>
      <c r="R1065" s="122">
        <v>0</v>
      </c>
      <c r="S1065" s="122">
        <v>0</v>
      </c>
      <c r="T1065" s="122">
        <v>0</v>
      </c>
      <c r="U1065" s="122">
        <v>0</v>
      </c>
      <c r="V1065" s="122">
        <v>0</v>
      </c>
      <c r="W1065" s="122">
        <v>0</v>
      </c>
      <c r="X1065" s="122">
        <v>0</v>
      </c>
      <c r="Y1065" s="122">
        <v>0</v>
      </c>
      <c r="Z1065" s="122">
        <v>0</v>
      </c>
      <c r="AA1065" s="122">
        <v>0</v>
      </c>
      <c r="AB1065" s="122">
        <v>0</v>
      </c>
      <c r="AC1065" s="122">
        <v>0</v>
      </c>
      <c r="AD1065" s="122">
        <v>0</v>
      </c>
      <c r="AE1065" s="122">
        <v>0</v>
      </c>
      <c r="AF1065" s="122">
        <v>0</v>
      </c>
      <c r="AG1065" s="122">
        <v>0</v>
      </c>
      <c r="AH1065" s="122">
        <v>0</v>
      </c>
      <c r="AI1065" s="122">
        <v>0</v>
      </c>
      <c r="AJ1065" s="122">
        <v>0</v>
      </c>
      <c r="AK1065" s="122">
        <v>0</v>
      </c>
      <c r="AL1065" s="122">
        <v>0</v>
      </c>
    </row>
    <row r="1066" spans="1:38" hidden="1" x14ac:dyDescent="0.25">
      <c r="A1066" s="122" t="s">
        <v>1973</v>
      </c>
      <c r="B1066" s="122">
        <v>1</v>
      </c>
      <c r="C1066" s="122" t="s">
        <v>2156</v>
      </c>
      <c r="D1066" s="122" t="s">
        <v>2087</v>
      </c>
      <c r="E1066" s="122">
        <v>21</v>
      </c>
      <c r="F1066" s="122">
        <v>0</v>
      </c>
      <c r="G1066" s="122">
        <v>0</v>
      </c>
      <c r="H1066" s="122">
        <v>0</v>
      </c>
      <c r="I1066" s="122">
        <v>0</v>
      </c>
      <c r="J1066" s="122">
        <v>0</v>
      </c>
      <c r="K1066" s="122">
        <v>0</v>
      </c>
      <c r="L1066" s="122">
        <v>0</v>
      </c>
      <c r="M1066" s="122">
        <v>0</v>
      </c>
      <c r="N1066" s="122">
        <v>0</v>
      </c>
      <c r="O1066" s="122">
        <v>0</v>
      </c>
      <c r="P1066" s="122">
        <v>0</v>
      </c>
      <c r="Q1066" s="122">
        <v>0</v>
      </c>
      <c r="R1066" s="122">
        <v>0</v>
      </c>
      <c r="S1066" s="122">
        <v>0</v>
      </c>
      <c r="T1066" s="122">
        <v>0</v>
      </c>
      <c r="U1066" s="122">
        <v>0</v>
      </c>
      <c r="V1066" s="122">
        <v>0</v>
      </c>
      <c r="W1066" s="122">
        <v>0</v>
      </c>
      <c r="X1066" s="122">
        <v>0</v>
      </c>
      <c r="Y1066" s="122">
        <v>0</v>
      </c>
      <c r="Z1066" s="122">
        <v>0</v>
      </c>
      <c r="AA1066" s="122">
        <v>0</v>
      </c>
      <c r="AB1066" s="122">
        <v>0</v>
      </c>
      <c r="AC1066" s="122">
        <v>0</v>
      </c>
      <c r="AD1066" s="122">
        <v>0</v>
      </c>
      <c r="AE1066" s="122">
        <v>0</v>
      </c>
      <c r="AF1066" s="122">
        <v>0</v>
      </c>
      <c r="AG1066" s="122">
        <v>0</v>
      </c>
      <c r="AH1066" s="122">
        <v>0</v>
      </c>
      <c r="AI1066" s="122">
        <v>0</v>
      </c>
      <c r="AJ1066" s="122">
        <v>0</v>
      </c>
      <c r="AK1066" s="122">
        <v>0</v>
      </c>
      <c r="AL1066" s="122">
        <v>0</v>
      </c>
    </row>
    <row r="1067" spans="1:38" hidden="1" x14ac:dyDescent="0.25">
      <c r="A1067" s="122" t="s">
        <v>1973</v>
      </c>
      <c r="B1067" s="122">
        <v>1</v>
      </c>
      <c r="C1067" s="122" t="s">
        <v>2156</v>
      </c>
      <c r="D1067" s="122" t="s">
        <v>2088</v>
      </c>
      <c r="E1067" s="122">
        <v>21</v>
      </c>
      <c r="F1067" s="122">
        <v>0</v>
      </c>
      <c r="G1067" s="122">
        <v>0</v>
      </c>
      <c r="H1067" s="122">
        <v>0</v>
      </c>
      <c r="I1067" s="122">
        <v>0</v>
      </c>
      <c r="J1067" s="122">
        <v>0</v>
      </c>
      <c r="K1067" s="122">
        <v>0</v>
      </c>
      <c r="L1067" s="122">
        <v>0</v>
      </c>
      <c r="M1067" s="122">
        <v>0</v>
      </c>
      <c r="N1067" s="122">
        <v>0</v>
      </c>
      <c r="O1067" s="122">
        <v>0</v>
      </c>
      <c r="P1067" s="122">
        <v>0</v>
      </c>
      <c r="Q1067" s="122">
        <v>0</v>
      </c>
      <c r="R1067" s="122">
        <v>0</v>
      </c>
      <c r="S1067" s="122">
        <v>0</v>
      </c>
      <c r="T1067" s="122">
        <v>0</v>
      </c>
      <c r="U1067" s="122">
        <v>0</v>
      </c>
      <c r="V1067" s="122">
        <v>0</v>
      </c>
      <c r="W1067" s="122">
        <v>0</v>
      </c>
      <c r="X1067" s="122">
        <v>0</v>
      </c>
      <c r="Y1067" s="122">
        <v>0</v>
      </c>
      <c r="Z1067" s="122">
        <v>0</v>
      </c>
      <c r="AA1067" s="122">
        <v>0</v>
      </c>
      <c r="AB1067" s="122">
        <v>0</v>
      </c>
      <c r="AC1067" s="122">
        <v>0</v>
      </c>
      <c r="AD1067" s="122">
        <v>0</v>
      </c>
      <c r="AE1067" s="122">
        <v>0</v>
      </c>
      <c r="AF1067" s="122">
        <v>0</v>
      </c>
      <c r="AG1067" s="122">
        <v>0</v>
      </c>
      <c r="AH1067" s="122">
        <v>0</v>
      </c>
      <c r="AI1067" s="122">
        <v>0</v>
      </c>
      <c r="AJ1067" s="122">
        <v>0</v>
      </c>
      <c r="AK1067" s="122">
        <v>0</v>
      </c>
      <c r="AL1067" s="122">
        <v>0</v>
      </c>
    </row>
    <row r="1068" spans="1:38" hidden="1" x14ac:dyDescent="0.25">
      <c r="A1068" s="122" t="s">
        <v>1973</v>
      </c>
      <c r="B1068" s="122">
        <v>1</v>
      </c>
      <c r="C1068" s="122" t="s">
        <v>2156</v>
      </c>
      <c r="D1068" s="122" t="s">
        <v>2089</v>
      </c>
      <c r="E1068" s="122">
        <v>21</v>
      </c>
      <c r="F1068" s="122">
        <v>0</v>
      </c>
      <c r="G1068" s="122">
        <v>0</v>
      </c>
      <c r="H1068" s="122">
        <v>0</v>
      </c>
      <c r="I1068" s="122">
        <v>0</v>
      </c>
      <c r="J1068" s="122">
        <v>0</v>
      </c>
      <c r="K1068" s="122">
        <v>0</v>
      </c>
      <c r="L1068" s="122">
        <v>0</v>
      </c>
      <c r="M1068" s="122">
        <v>0</v>
      </c>
      <c r="N1068" s="122">
        <v>0</v>
      </c>
      <c r="O1068" s="122">
        <v>0</v>
      </c>
      <c r="P1068" s="122">
        <v>0</v>
      </c>
      <c r="Q1068" s="122">
        <v>0</v>
      </c>
      <c r="R1068" s="122">
        <v>0</v>
      </c>
      <c r="S1068" s="122">
        <v>0</v>
      </c>
      <c r="T1068" s="122">
        <v>0</v>
      </c>
      <c r="U1068" s="122">
        <v>0</v>
      </c>
      <c r="V1068" s="122">
        <v>0</v>
      </c>
      <c r="W1068" s="122">
        <v>0</v>
      </c>
      <c r="X1068" s="122">
        <v>0</v>
      </c>
      <c r="Y1068" s="122">
        <v>0</v>
      </c>
      <c r="Z1068" s="122">
        <v>0</v>
      </c>
      <c r="AA1068" s="122">
        <v>0</v>
      </c>
      <c r="AB1068" s="122">
        <v>0</v>
      </c>
      <c r="AC1068" s="122">
        <v>0</v>
      </c>
      <c r="AD1068" s="122">
        <v>0</v>
      </c>
      <c r="AE1068" s="122">
        <v>0</v>
      </c>
      <c r="AF1068" s="122">
        <v>0</v>
      </c>
      <c r="AG1068" s="122">
        <v>0</v>
      </c>
      <c r="AH1068" s="122">
        <v>0</v>
      </c>
      <c r="AI1068" s="122">
        <v>0</v>
      </c>
      <c r="AJ1068" s="122">
        <v>0</v>
      </c>
      <c r="AK1068" s="122">
        <v>0</v>
      </c>
      <c r="AL1068" s="122">
        <v>0</v>
      </c>
    </row>
    <row r="1069" spans="1:38" hidden="1" x14ac:dyDescent="0.25">
      <c r="A1069" s="122" t="s">
        <v>1973</v>
      </c>
      <c r="B1069" s="122">
        <v>1</v>
      </c>
      <c r="C1069" s="122" t="s">
        <v>2156</v>
      </c>
      <c r="D1069" s="122" t="s">
        <v>2136</v>
      </c>
      <c r="E1069" s="122">
        <v>21</v>
      </c>
      <c r="F1069" s="122">
        <v>0</v>
      </c>
      <c r="G1069" s="122">
        <v>0</v>
      </c>
      <c r="H1069" s="122">
        <v>0</v>
      </c>
      <c r="I1069" s="122">
        <v>0</v>
      </c>
      <c r="J1069" s="122">
        <v>0</v>
      </c>
      <c r="K1069" s="122">
        <v>0</v>
      </c>
      <c r="L1069" s="122">
        <v>0</v>
      </c>
      <c r="M1069" s="122">
        <v>0</v>
      </c>
      <c r="N1069" s="122">
        <v>0</v>
      </c>
      <c r="O1069" s="122">
        <v>0</v>
      </c>
      <c r="P1069" s="122">
        <v>0</v>
      </c>
      <c r="Q1069" s="122">
        <v>0</v>
      </c>
      <c r="R1069" s="122">
        <v>0</v>
      </c>
      <c r="S1069" s="122">
        <v>0</v>
      </c>
      <c r="T1069" s="122">
        <v>0</v>
      </c>
      <c r="U1069" s="122">
        <v>0</v>
      </c>
      <c r="V1069" s="122">
        <v>0</v>
      </c>
      <c r="W1069" s="122">
        <v>0</v>
      </c>
      <c r="X1069" s="122">
        <v>0</v>
      </c>
      <c r="Y1069" s="122">
        <v>0</v>
      </c>
      <c r="Z1069" s="122">
        <v>0</v>
      </c>
      <c r="AA1069" s="122">
        <v>0</v>
      </c>
      <c r="AB1069" s="122">
        <v>0</v>
      </c>
      <c r="AC1069" s="122">
        <v>0</v>
      </c>
      <c r="AD1069" s="122">
        <v>0</v>
      </c>
      <c r="AE1069" s="122">
        <v>0</v>
      </c>
      <c r="AF1069" s="122">
        <v>0</v>
      </c>
      <c r="AG1069" s="122">
        <v>0</v>
      </c>
      <c r="AH1069" s="122">
        <v>0</v>
      </c>
      <c r="AI1069" s="122">
        <v>0</v>
      </c>
      <c r="AJ1069" s="122">
        <v>0</v>
      </c>
      <c r="AK1069" s="122">
        <v>0</v>
      </c>
      <c r="AL1069" s="122">
        <v>0</v>
      </c>
    </row>
    <row r="1070" spans="1:38" hidden="1" x14ac:dyDescent="0.25">
      <c r="A1070" s="122" t="s">
        <v>1973</v>
      </c>
      <c r="B1070" s="122">
        <v>1</v>
      </c>
      <c r="C1070" s="122" t="s">
        <v>2156</v>
      </c>
      <c r="D1070" s="122" t="s">
        <v>2090</v>
      </c>
      <c r="E1070" s="122">
        <v>21</v>
      </c>
      <c r="F1070" s="122">
        <v>0</v>
      </c>
      <c r="G1070" s="122">
        <v>0</v>
      </c>
      <c r="H1070" s="122">
        <v>0</v>
      </c>
      <c r="I1070" s="122">
        <v>0</v>
      </c>
      <c r="J1070" s="122">
        <v>0</v>
      </c>
      <c r="K1070" s="122">
        <v>0</v>
      </c>
      <c r="L1070" s="122">
        <v>0</v>
      </c>
      <c r="M1070" s="122">
        <v>0</v>
      </c>
      <c r="N1070" s="122">
        <v>0</v>
      </c>
      <c r="O1070" s="122">
        <v>0</v>
      </c>
      <c r="P1070" s="122">
        <v>0</v>
      </c>
      <c r="Q1070" s="122">
        <v>0</v>
      </c>
      <c r="R1070" s="122">
        <v>0</v>
      </c>
      <c r="S1070" s="122">
        <v>0</v>
      </c>
      <c r="T1070" s="122">
        <v>0</v>
      </c>
      <c r="U1070" s="122">
        <v>0</v>
      </c>
      <c r="V1070" s="122">
        <v>0</v>
      </c>
      <c r="W1070" s="122">
        <v>0</v>
      </c>
      <c r="X1070" s="122">
        <v>0</v>
      </c>
      <c r="Y1070" s="122">
        <v>0</v>
      </c>
      <c r="Z1070" s="122">
        <v>0</v>
      </c>
      <c r="AA1070" s="122">
        <v>0</v>
      </c>
      <c r="AB1070" s="122">
        <v>0</v>
      </c>
      <c r="AC1070" s="122">
        <v>0</v>
      </c>
      <c r="AD1070" s="122">
        <v>0</v>
      </c>
      <c r="AE1070" s="122">
        <v>0</v>
      </c>
      <c r="AF1070" s="122">
        <v>0</v>
      </c>
      <c r="AG1070" s="122">
        <v>0</v>
      </c>
      <c r="AH1070" s="122">
        <v>0</v>
      </c>
      <c r="AI1070" s="122">
        <v>0</v>
      </c>
      <c r="AJ1070" s="122">
        <v>0</v>
      </c>
      <c r="AK1070" s="122">
        <v>0</v>
      </c>
      <c r="AL1070" s="122">
        <v>0</v>
      </c>
    </row>
    <row r="1071" spans="1:38" hidden="1" x14ac:dyDescent="0.25">
      <c r="A1071" s="122" t="s">
        <v>1973</v>
      </c>
      <c r="B1071" s="122">
        <v>1</v>
      </c>
      <c r="C1071" s="122" t="s">
        <v>2156</v>
      </c>
      <c r="D1071" s="122" t="s">
        <v>2091</v>
      </c>
      <c r="E1071" s="122">
        <v>21</v>
      </c>
      <c r="F1071" s="122">
        <v>0</v>
      </c>
      <c r="G1071" s="122">
        <v>0</v>
      </c>
      <c r="H1071" s="122">
        <v>0</v>
      </c>
      <c r="I1071" s="122">
        <v>0</v>
      </c>
      <c r="J1071" s="122">
        <v>0</v>
      </c>
      <c r="K1071" s="122">
        <v>0</v>
      </c>
      <c r="L1071" s="122">
        <v>0</v>
      </c>
      <c r="M1071" s="122">
        <v>0</v>
      </c>
      <c r="N1071" s="122">
        <v>0</v>
      </c>
      <c r="O1071" s="122">
        <v>0</v>
      </c>
      <c r="P1071" s="122">
        <v>0</v>
      </c>
      <c r="Q1071" s="122">
        <v>0</v>
      </c>
      <c r="R1071" s="122">
        <v>0</v>
      </c>
      <c r="S1071" s="122">
        <v>0</v>
      </c>
      <c r="T1071" s="122">
        <v>0</v>
      </c>
      <c r="U1071" s="122">
        <v>0</v>
      </c>
      <c r="V1071" s="122">
        <v>0</v>
      </c>
      <c r="W1071" s="122">
        <v>0</v>
      </c>
      <c r="X1071" s="122">
        <v>0</v>
      </c>
      <c r="Y1071" s="122">
        <v>0</v>
      </c>
      <c r="Z1071" s="122">
        <v>0</v>
      </c>
      <c r="AA1071" s="122">
        <v>0</v>
      </c>
      <c r="AB1071" s="122">
        <v>0</v>
      </c>
      <c r="AC1071" s="122">
        <v>0</v>
      </c>
      <c r="AD1071" s="122">
        <v>0</v>
      </c>
      <c r="AE1071" s="122">
        <v>0</v>
      </c>
      <c r="AF1071" s="122">
        <v>0</v>
      </c>
      <c r="AG1071" s="122">
        <v>0</v>
      </c>
      <c r="AH1071" s="122">
        <v>0</v>
      </c>
      <c r="AI1071" s="122">
        <v>0</v>
      </c>
      <c r="AJ1071" s="122">
        <v>0</v>
      </c>
      <c r="AK1071" s="122">
        <v>0</v>
      </c>
      <c r="AL1071" s="122">
        <v>0</v>
      </c>
    </row>
    <row r="1072" spans="1:38" hidden="1" x14ac:dyDescent="0.25">
      <c r="A1072" s="122" t="s">
        <v>1973</v>
      </c>
      <c r="B1072" s="122">
        <v>1</v>
      </c>
      <c r="C1072" s="122" t="s">
        <v>2156</v>
      </c>
      <c r="D1072" s="122" t="s">
        <v>2092</v>
      </c>
      <c r="E1072" s="122">
        <v>21</v>
      </c>
      <c r="F1072" s="122">
        <v>0</v>
      </c>
      <c r="G1072" s="122">
        <v>0</v>
      </c>
      <c r="H1072" s="122">
        <v>0</v>
      </c>
      <c r="I1072" s="122">
        <v>0</v>
      </c>
      <c r="J1072" s="122">
        <v>0</v>
      </c>
      <c r="K1072" s="122">
        <v>0</v>
      </c>
      <c r="L1072" s="122">
        <v>0</v>
      </c>
      <c r="M1072" s="122">
        <v>0</v>
      </c>
      <c r="N1072" s="122">
        <v>0</v>
      </c>
      <c r="O1072" s="122">
        <v>0</v>
      </c>
      <c r="P1072" s="122">
        <v>0</v>
      </c>
      <c r="Q1072" s="122">
        <v>0</v>
      </c>
      <c r="R1072" s="122">
        <v>0</v>
      </c>
      <c r="S1072" s="122">
        <v>0</v>
      </c>
      <c r="T1072" s="122">
        <v>0</v>
      </c>
      <c r="U1072" s="122">
        <v>0</v>
      </c>
      <c r="V1072" s="122">
        <v>0</v>
      </c>
      <c r="W1072" s="122">
        <v>0</v>
      </c>
      <c r="X1072" s="122">
        <v>0</v>
      </c>
      <c r="Y1072" s="122">
        <v>0</v>
      </c>
      <c r="Z1072" s="122">
        <v>0</v>
      </c>
      <c r="AA1072" s="122">
        <v>0</v>
      </c>
      <c r="AB1072" s="122">
        <v>0</v>
      </c>
      <c r="AC1072" s="122">
        <v>0</v>
      </c>
      <c r="AD1072" s="122">
        <v>0</v>
      </c>
      <c r="AE1072" s="122">
        <v>0</v>
      </c>
      <c r="AF1072" s="122">
        <v>0</v>
      </c>
      <c r="AG1072" s="122">
        <v>0</v>
      </c>
      <c r="AH1072" s="122">
        <v>0</v>
      </c>
      <c r="AI1072" s="122">
        <v>0</v>
      </c>
      <c r="AJ1072" s="122">
        <v>0</v>
      </c>
      <c r="AK1072" s="122">
        <v>0</v>
      </c>
      <c r="AL1072" s="122">
        <v>0</v>
      </c>
    </row>
    <row r="1073" spans="1:38" hidden="1" x14ac:dyDescent="0.25">
      <c r="A1073" s="122" t="s">
        <v>1973</v>
      </c>
      <c r="B1073" s="122">
        <v>1</v>
      </c>
      <c r="C1073" s="122" t="s">
        <v>2156</v>
      </c>
      <c r="D1073" s="122" t="s">
        <v>2093</v>
      </c>
      <c r="E1073" s="122">
        <v>21</v>
      </c>
      <c r="F1073" s="122">
        <v>0</v>
      </c>
      <c r="G1073" s="122">
        <v>0</v>
      </c>
      <c r="H1073" s="122">
        <v>0</v>
      </c>
      <c r="I1073" s="122">
        <v>0</v>
      </c>
      <c r="J1073" s="122">
        <v>0</v>
      </c>
      <c r="K1073" s="122">
        <v>0</v>
      </c>
      <c r="L1073" s="122">
        <v>0</v>
      </c>
      <c r="M1073" s="122">
        <v>0</v>
      </c>
      <c r="N1073" s="122">
        <v>0</v>
      </c>
      <c r="O1073" s="122">
        <v>0</v>
      </c>
      <c r="P1073" s="122">
        <v>0</v>
      </c>
      <c r="Q1073" s="122">
        <v>0</v>
      </c>
      <c r="R1073" s="122">
        <v>0</v>
      </c>
      <c r="S1073" s="122">
        <v>0</v>
      </c>
      <c r="T1073" s="122">
        <v>0</v>
      </c>
      <c r="U1073" s="122">
        <v>0</v>
      </c>
      <c r="V1073" s="122">
        <v>0</v>
      </c>
      <c r="W1073" s="122">
        <v>0</v>
      </c>
      <c r="X1073" s="122">
        <v>0</v>
      </c>
      <c r="Y1073" s="122">
        <v>0</v>
      </c>
      <c r="Z1073" s="122">
        <v>0</v>
      </c>
      <c r="AA1073" s="122">
        <v>0</v>
      </c>
      <c r="AB1073" s="122">
        <v>0</v>
      </c>
      <c r="AC1073" s="122">
        <v>0</v>
      </c>
      <c r="AD1073" s="122">
        <v>0</v>
      </c>
      <c r="AE1073" s="122">
        <v>0</v>
      </c>
      <c r="AF1073" s="122">
        <v>0</v>
      </c>
      <c r="AG1073" s="122">
        <v>0</v>
      </c>
      <c r="AH1073" s="122">
        <v>0</v>
      </c>
      <c r="AI1073" s="122">
        <v>0</v>
      </c>
      <c r="AJ1073" s="122">
        <v>0</v>
      </c>
      <c r="AK1073" s="122">
        <v>0</v>
      </c>
      <c r="AL1073" s="122">
        <v>0</v>
      </c>
    </row>
    <row r="1074" spans="1:38" hidden="1" x14ac:dyDescent="0.25">
      <c r="A1074" s="122" t="s">
        <v>1973</v>
      </c>
      <c r="B1074" s="122">
        <v>1</v>
      </c>
      <c r="C1074" s="122" t="s">
        <v>2156</v>
      </c>
      <c r="D1074" s="122" t="s">
        <v>2094</v>
      </c>
      <c r="E1074" s="122">
        <v>21</v>
      </c>
      <c r="F1074" s="122">
        <v>0</v>
      </c>
      <c r="G1074" s="122">
        <v>0</v>
      </c>
      <c r="H1074" s="122">
        <v>0</v>
      </c>
      <c r="I1074" s="122">
        <v>0</v>
      </c>
      <c r="J1074" s="122">
        <v>0</v>
      </c>
      <c r="K1074" s="122">
        <v>0</v>
      </c>
      <c r="L1074" s="122">
        <v>0</v>
      </c>
      <c r="M1074" s="122">
        <v>0</v>
      </c>
      <c r="N1074" s="122">
        <v>0</v>
      </c>
      <c r="O1074" s="122">
        <v>0</v>
      </c>
      <c r="P1074" s="122">
        <v>0</v>
      </c>
      <c r="Q1074" s="122">
        <v>0</v>
      </c>
      <c r="R1074" s="122">
        <v>0</v>
      </c>
      <c r="S1074" s="122">
        <v>0</v>
      </c>
      <c r="T1074" s="122">
        <v>0</v>
      </c>
      <c r="U1074" s="122">
        <v>0</v>
      </c>
      <c r="V1074" s="122">
        <v>0</v>
      </c>
      <c r="W1074" s="122">
        <v>0</v>
      </c>
      <c r="X1074" s="122">
        <v>0</v>
      </c>
      <c r="Y1074" s="122">
        <v>0</v>
      </c>
      <c r="Z1074" s="122">
        <v>0</v>
      </c>
      <c r="AA1074" s="122">
        <v>0</v>
      </c>
      <c r="AB1074" s="122">
        <v>0</v>
      </c>
      <c r="AC1074" s="122">
        <v>0</v>
      </c>
      <c r="AD1074" s="122">
        <v>0</v>
      </c>
      <c r="AE1074" s="122">
        <v>0</v>
      </c>
      <c r="AF1074" s="122">
        <v>0</v>
      </c>
      <c r="AG1074" s="122">
        <v>0</v>
      </c>
      <c r="AH1074" s="122">
        <v>0</v>
      </c>
      <c r="AI1074" s="122">
        <v>0</v>
      </c>
      <c r="AJ1074" s="122">
        <v>0</v>
      </c>
      <c r="AK1074" s="122">
        <v>0</v>
      </c>
      <c r="AL1074" s="122">
        <v>0</v>
      </c>
    </row>
    <row r="1075" spans="1:38" hidden="1" x14ac:dyDescent="0.25">
      <c r="A1075" s="122" t="s">
        <v>1973</v>
      </c>
      <c r="B1075" s="122">
        <v>1</v>
      </c>
      <c r="C1075" s="122" t="s">
        <v>2156</v>
      </c>
      <c r="D1075" s="122" t="s">
        <v>2095</v>
      </c>
      <c r="E1075" s="122">
        <v>21</v>
      </c>
      <c r="F1075" s="122">
        <v>0</v>
      </c>
      <c r="G1075" s="122">
        <v>0</v>
      </c>
      <c r="H1075" s="122">
        <v>0</v>
      </c>
      <c r="I1075" s="122">
        <v>0</v>
      </c>
      <c r="J1075" s="122">
        <v>0</v>
      </c>
      <c r="K1075" s="122">
        <v>0</v>
      </c>
      <c r="L1075" s="122">
        <v>0</v>
      </c>
      <c r="M1075" s="122">
        <v>0</v>
      </c>
      <c r="N1075" s="122">
        <v>0</v>
      </c>
      <c r="O1075" s="122">
        <v>0</v>
      </c>
      <c r="P1075" s="122">
        <v>0</v>
      </c>
      <c r="Q1075" s="122">
        <v>0</v>
      </c>
      <c r="R1075" s="122">
        <v>0</v>
      </c>
      <c r="S1075" s="122">
        <v>0</v>
      </c>
      <c r="T1075" s="122">
        <v>0</v>
      </c>
      <c r="U1075" s="122">
        <v>0</v>
      </c>
      <c r="V1075" s="122">
        <v>0</v>
      </c>
      <c r="W1075" s="122">
        <v>0</v>
      </c>
      <c r="X1075" s="122">
        <v>0</v>
      </c>
      <c r="Y1075" s="122">
        <v>0</v>
      </c>
      <c r="Z1075" s="122">
        <v>0</v>
      </c>
      <c r="AA1075" s="122">
        <v>0</v>
      </c>
      <c r="AB1075" s="122">
        <v>0</v>
      </c>
      <c r="AC1075" s="122">
        <v>0</v>
      </c>
      <c r="AD1075" s="122">
        <v>0</v>
      </c>
      <c r="AE1075" s="122">
        <v>0</v>
      </c>
      <c r="AF1075" s="122">
        <v>0</v>
      </c>
      <c r="AG1075" s="122">
        <v>0</v>
      </c>
      <c r="AH1075" s="122">
        <v>0</v>
      </c>
      <c r="AI1075" s="122">
        <v>0</v>
      </c>
      <c r="AJ1075" s="122">
        <v>0</v>
      </c>
      <c r="AK1075" s="122">
        <v>0</v>
      </c>
      <c r="AL1075" s="122">
        <v>0</v>
      </c>
    </row>
    <row r="1076" spans="1:38" hidden="1" x14ac:dyDescent="0.25">
      <c r="A1076" s="122" t="s">
        <v>1973</v>
      </c>
      <c r="B1076" s="122">
        <v>1</v>
      </c>
      <c r="C1076" s="122" t="s">
        <v>2156</v>
      </c>
      <c r="D1076" s="122" t="s">
        <v>2096</v>
      </c>
      <c r="E1076" s="122">
        <v>21</v>
      </c>
      <c r="F1076" s="122">
        <v>0.37705833333330002</v>
      </c>
      <c r="G1076" s="122">
        <v>0.37705833333330002</v>
      </c>
      <c r="H1076" s="122">
        <v>0.37705833333330002</v>
      </c>
      <c r="I1076" s="122">
        <v>0.37705833333330002</v>
      </c>
      <c r="J1076" s="122">
        <v>0.37705833333330002</v>
      </c>
      <c r="K1076" s="122">
        <v>0.37705833333330002</v>
      </c>
      <c r="L1076" s="122">
        <v>0.37705833333330002</v>
      </c>
      <c r="M1076" s="122">
        <v>0.37705833333330002</v>
      </c>
      <c r="N1076" s="122">
        <v>0.37705833333330002</v>
      </c>
      <c r="O1076" s="122">
        <v>0.37705833333330002</v>
      </c>
      <c r="P1076" s="122">
        <v>0.37705833333330002</v>
      </c>
      <c r="Q1076" s="122">
        <v>0.37705833333330002</v>
      </c>
      <c r="R1076" s="122">
        <v>0.37705833333330002</v>
      </c>
      <c r="S1076" s="122">
        <v>0.37705833333330002</v>
      </c>
      <c r="T1076" s="122">
        <v>0.37705833333330002</v>
      </c>
      <c r="U1076" s="122">
        <v>0.37705833333330002</v>
      </c>
      <c r="V1076" s="122">
        <v>0.37705833333330002</v>
      </c>
      <c r="W1076" s="122">
        <v>0.37705833333330002</v>
      </c>
      <c r="X1076" s="122">
        <v>0.37705833333330002</v>
      </c>
      <c r="Y1076" s="122">
        <v>0.37705833333330002</v>
      </c>
      <c r="Z1076" s="122">
        <v>0.37116100000000002</v>
      </c>
      <c r="AA1076" s="122">
        <v>0.36738799999999999</v>
      </c>
      <c r="AB1076" s="122">
        <v>0.39262599999999998</v>
      </c>
      <c r="AC1076" s="122">
        <v>0.29457800000000001</v>
      </c>
      <c r="AD1076" s="122">
        <v>0.30936819999999998</v>
      </c>
      <c r="AE1076" s="122">
        <v>0.25785560000000002</v>
      </c>
      <c r="AF1076" s="122">
        <v>0.25382490000000002</v>
      </c>
      <c r="AG1076" s="122">
        <v>0.29782320000000001</v>
      </c>
      <c r="AH1076" s="122">
        <v>0.250278</v>
      </c>
      <c r="AI1076" s="122">
        <v>0.2470473</v>
      </c>
      <c r="AJ1076" s="122">
        <v>0.1149746</v>
      </c>
      <c r="AK1076" s="122">
        <v>0.17715040000000001</v>
      </c>
      <c r="AL1076" s="122">
        <v>0</v>
      </c>
    </row>
    <row r="1077" spans="1:38" hidden="1" x14ac:dyDescent="0.25">
      <c r="A1077" s="122" t="s">
        <v>1973</v>
      </c>
      <c r="B1077" s="122">
        <v>1</v>
      </c>
      <c r="C1077" s="122" t="s">
        <v>2156</v>
      </c>
      <c r="D1077" s="122" t="s">
        <v>2097</v>
      </c>
      <c r="E1077" s="122">
        <v>21</v>
      </c>
      <c r="F1077" s="122">
        <v>0</v>
      </c>
      <c r="G1077" s="122">
        <v>0</v>
      </c>
      <c r="H1077" s="122">
        <v>0</v>
      </c>
      <c r="I1077" s="122">
        <v>0</v>
      </c>
      <c r="J1077" s="122">
        <v>0</v>
      </c>
      <c r="K1077" s="122">
        <v>0</v>
      </c>
      <c r="L1077" s="122">
        <v>0</v>
      </c>
      <c r="M1077" s="122">
        <v>0</v>
      </c>
      <c r="N1077" s="122">
        <v>0</v>
      </c>
      <c r="O1077" s="122">
        <v>0</v>
      </c>
      <c r="P1077" s="122">
        <v>0</v>
      </c>
      <c r="Q1077" s="122">
        <v>0</v>
      </c>
      <c r="R1077" s="122">
        <v>0</v>
      </c>
      <c r="S1077" s="122">
        <v>0</v>
      </c>
      <c r="T1077" s="122">
        <v>0</v>
      </c>
      <c r="U1077" s="122">
        <v>0</v>
      </c>
      <c r="V1077" s="122">
        <v>0</v>
      </c>
      <c r="W1077" s="122">
        <v>0</v>
      </c>
      <c r="X1077" s="122">
        <v>0</v>
      </c>
      <c r="Y1077" s="122">
        <v>0</v>
      </c>
      <c r="Z1077" s="122">
        <v>0</v>
      </c>
      <c r="AA1077" s="122">
        <v>0</v>
      </c>
      <c r="AB1077" s="122">
        <v>0</v>
      </c>
      <c r="AC1077" s="122">
        <v>0</v>
      </c>
      <c r="AD1077" s="122">
        <v>0</v>
      </c>
      <c r="AE1077" s="122">
        <v>0</v>
      </c>
      <c r="AF1077" s="122">
        <v>0</v>
      </c>
      <c r="AG1077" s="122">
        <v>0</v>
      </c>
      <c r="AH1077" s="122">
        <v>0</v>
      </c>
      <c r="AI1077" s="122">
        <v>0</v>
      </c>
      <c r="AJ1077" s="122">
        <v>0</v>
      </c>
      <c r="AK1077" s="122">
        <v>0</v>
      </c>
      <c r="AL1077" s="122">
        <v>0</v>
      </c>
    </row>
    <row r="1078" spans="1:38" hidden="1" x14ac:dyDescent="0.25">
      <c r="A1078" s="122" t="s">
        <v>1973</v>
      </c>
      <c r="B1078" s="122">
        <v>1</v>
      </c>
      <c r="C1078" s="122" t="s">
        <v>2156</v>
      </c>
      <c r="D1078" s="122" t="s">
        <v>2098</v>
      </c>
      <c r="E1078" s="122">
        <v>21</v>
      </c>
      <c r="F1078" s="122">
        <v>0</v>
      </c>
      <c r="G1078" s="122">
        <v>0</v>
      </c>
      <c r="H1078" s="122">
        <v>0</v>
      </c>
      <c r="I1078" s="122">
        <v>0</v>
      </c>
      <c r="J1078" s="122">
        <v>0</v>
      </c>
      <c r="K1078" s="122">
        <v>0</v>
      </c>
      <c r="L1078" s="122">
        <v>0</v>
      </c>
      <c r="M1078" s="122">
        <v>0</v>
      </c>
      <c r="N1078" s="122">
        <v>0</v>
      </c>
      <c r="O1078" s="122">
        <v>0</v>
      </c>
      <c r="P1078" s="122">
        <v>0</v>
      </c>
      <c r="Q1078" s="122">
        <v>0</v>
      </c>
      <c r="R1078" s="122">
        <v>0</v>
      </c>
      <c r="S1078" s="122">
        <v>0</v>
      </c>
      <c r="T1078" s="122">
        <v>0</v>
      </c>
      <c r="U1078" s="122">
        <v>0</v>
      </c>
      <c r="V1078" s="122">
        <v>0</v>
      </c>
      <c r="W1078" s="122">
        <v>0</v>
      </c>
      <c r="X1078" s="122">
        <v>0</v>
      </c>
      <c r="Y1078" s="122">
        <v>0</v>
      </c>
      <c r="Z1078" s="122">
        <v>0</v>
      </c>
      <c r="AA1078" s="122">
        <v>0</v>
      </c>
      <c r="AB1078" s="122">
        <v>0</v>
      </c>
      <c r="AC1078" s="122">
        <v>0</v>
      </c>
      <c r="AD1078" s="122">
        <v>0</v>
      </c>
      <c r="AE1078" s="122">
        <v>0</v>
      </c>
      <c r="AF1078" s="122">
        <v>0</v>
      </c>
      <c r="AG1078" s="122">
        <v>0</v>
      </c>
      <c r="AH1078" s="122">
        <v>0</v>
      </c>
      <c r="AI1078" s="122">
        <v>0</v>
      </c>
      <c r="AJ1078" s="122">
        <v>0</v>
      </c>
      <c r="AK1078" s="122">
        <v>0</v>
      </c>
      <c r="AL1078" s="122">
        <v>0</v>
      </c>
    </row>
    <row r="1079" spans="1:38" hidden="1" x14ac:dyDescent="0.25">
      <c r="A1079" s="122" t="s">
        <v>1973</v>
      </c>
      <c r="B1079" s="122">
        <v>1</v>
      </c>
      <c r="C1079" s="122" t="s">
        <v>2156</v>
      </c>
      <c r="D1079" s="122" t="s">
        <v>2099</v>
      </c>
      <c r="E1079" s="122">
        <v>21</v>
      </c>
      <c r="F1079" s="122">
        <v>0</v>
      </c>
      <c r="G1079" s="122">
        <v>0</v>
      </c>
      <c r="H1079" s="122">
        <v>0</v>
      </c>
      <c r="I1079" s="122">
        <v>0</v>
      </c>
      <c r="J1079" s="122">
        <v>0</v>
      </c>
      <c r="K1079" s="122">
        <v>0</v>
      </c>
      <c r="L1079" s="122">
        <v>0</v>
      </c>
      <c r="M1079" s="122">
        <v>0</v>
      </c>
      <c r="N1079" s="122">
        <v>0</v>
      </c>
      <c r="O1079" s="122">
        <v>0</v>
      </c>
      <c r="P1079" s="122">
        <v>0</v>
      </c>
      <c r="Q1079" s="122">
        <v>0</v>
      </c>
      <c r="R1079" s="122">
        <v>0</v>
      </c>
      <c r="S1079" s="122">
        <v>0</v>
      </c>
      <c r="T1079" s="122">
        <v>0</v>
      </c>
      <c r="U1079" s="122">
        <v>0</v>
      </c>
      <c r="V1079" s="122">
        <v>0</v>
      </c>
      <c r="W1079" s="122">
        <v>0</v>
      </c>
      <c r="X1079" s="122">
        <v>0</v>
      </c>
      <c r="Y1079" s="122">
        <v>0</v>
      </c>
      <c r="Z1079" s="122">
        <v>0</v>
      </c>
      <c r="AA1079" s="122">
        <v>0</v>
      </c>
      <c r="AB1079" s="122">
        <v>0</v>
      </c>
      <c r="AC1079" s="122">
        <v>0</v>
      </c>
      <c r="AD1079" s="122">
        <v>0</v>
      </c>
      <c r="AE1079" s="122">
        <v>0</v>
      </c>
      <c r="AF1079" s="122">
        <v>0</v>
      </c>
      <c r="AG1079" s="122">
        <v>0</v>
      </c>
      <c r="AH1079" s="122">
        <v>0</v>
      </c>
      <c r="AI1079" s="122">
        <v>0</v>
      </c>
      <c r="AJ1079" s="122">
        <v>0</v>
      </c>
      <c r="AK1079" s="122">
        <v>0</v>
      </c>
      <c r="AL1079" s="122">
        <v>0</v>
      </c>
    </row>
    <row r="1080" spans="1:38" hidden="1" x14ac:dyDescent="0.25">
      <c r="A1080" s="122" t="s">
        <v>1973</v>
      </c>
      <c r="B1080" s="122">
        <v>1</v>
      </c>
      <c r="C1080" s="122" t="s">
        <v>2156</v>
      </c>
      <c r="D1080" s="122" t="s">
        <v>2100</v>
      </c>
      <c r="E1080" s="122">
        <v>21</v>
      </c>
      <c r="F1080" s="122">
        <v>0</v>
      </c>
      <c r="G1080" s="122">
        <v>0</v>
      </c>
      <c r="H1080" s="122">
        <v>0</v>
      </c>
      <c r="I1080" s="122">
        <v>0</v>
      </c>
      <c r="J1080" s="122">
        <v>0</v>
      </c>
      <c r="K1080" s="122">
        <v>0</v>
      </c>
      <c r="L1080" s="122">
        <v>0</v>
      </c>
      <c r="M1080" s="122">
        <v>0</v>
      </c>
      <c r="N1080" s="122">
        <v>0</v>
      </c>
      <c r="O1080" s="122">
        <v>0</v>
      </c>
      <c r="P1080" s="122">
        <v>0</v>
      </c>
      <c r="Q1080" s="122">
        <v>0</v>
      </c>
      <c r="R1080" s="122">
        <v>0</v>
      </c>
      <c r="S1080" s="122">
        <v>0</v>
      </c>
      <c r="T1080" s="122">
        <v>0</v>
      </c>
      <c r="U1080" s="122">
        <v>0</v>
      </c>
      <c r="V1080" s="122">
        <v>0</v>
      </c>
      <c r="W1080" s="122">
        <v>0</v>
      </c>
      <c r="X1080" s="122">
        <v>0</v>
      </c>
      <c r="Y1080" s="122">
        <v>0</v>
      </c>
      <c r="Z1080" s="122">
        <v>0</v>
      </c>
      <c r="AA1080" s="122">
        <v>0</v>
      </c>
      <c r="AB1080" s="122">
        <v>0</v>
      </c>
      <c r="AC1080" s="122">
        <v>0</v>
      </c>
      <c r="AD1080" s="122">
        <v>0</v>
      </c>
      <c r="AE1080" s="122">
        <v>0</v>
      </c>
      <c r="AF1080" s="122">
        <v>0</v>
      </c>
      <c r="AG1080" s="122">
        <v>0</v>
      </c>
      <c r="AH1080" s="122">
        <v>0</v>
      </c>
      <c r="AI1080" s="122">
        <v>0</v>
      </c>
      <c r="AJ1080" s="122">
        <v>0</v>
      </c>
      <c r="AK1080" s="122">
        <v>0</v>
      </c>
      <c r="AL1080" s="122">
        <v>0</v>
      </c>
    </row>
    <row r="1081" spans="1:38" hidden="1" x14ac:dyDescent="0.25">
      <c r="A1081" s="122" t="s">
        <v>1973</v>
      </c>
      <c r="B1081" s="122">
        <v>1</v>
      </c>
      <c r="C1081" s="122" t="s">
        <v>2156</v>
      </c>
      <c r="D1081" s="122" t="s">
        <v>2101</v>
      </c>
      <c r="E1081" s="122">
        <v>21</v>
      </c>
      <c r="F1081" s="122">
        <v>0.23989587222219999</v>
      </c>
      <c r="G1081" s="122">
        <v>0.2028534972222</v>
      </c>
      <c r="H1081" s="122">
        <v>0.20751087222219999</v>
      </c>
      <c r="I1081" s="122">
        <v>0.19869341388889999</v>
      </c>
      <c r="J1081" s="122">
        <v>0.1869033904762</v>
      </c>
      <c r="K1081" s="122">
        <v>0.18908196190480001</v>
      </c>
      <c r="L1081" s="122">
        <v>0.20297481904760001</v>
      </c>
      <c r="M1081" s="122">
        <v>0.21618910476190001</v>
      </c>
      <c r="N1081" s="122">
        <v>0.19575497142859999</v>
      </c>
      <c r="O1081" s="122">
        <v>0.17215231428569999</v>
      </c>
      <c r="P1081" s="122">
        <v>0.1303666</v>
      </c>
      <c r="Q1081" s="122">
        <v>6.83666E-2</v>
      </c>
      <c r="R1081" s="122">
        <v>5.2780885714300001E-2</v>
      </c>
      <c r="S1081" s="122">
        <v>4.6366600000000001E-2</v>
      </c>
      <c r="T1081" s="122">
        <v>6.2752314285699995E-2</v>
      </c>
      <c r="U1081" s="122">
        <v>5.8852314285700001E-2</v>
      </c>
      <c r="V1081" s="122">
        <v>5.4439599999999998E-2</v>
      </c>
      <c r="W1081" s="122">
        <v>6.1239599999999998E-2</v>
      </c>
      <c r="X1081" s="122">
        <v>6.7825314285700003E-2</v>
      </c>
      <c r="Y1081" s="122">
        <v>4.9361028571399998E-2</v>
      </c>
      <c r="Z1081" s="122">
        <v>8.04725142857E-2</v>
      </c>
      <c r="AA1081" s="122">
        <v>8.9089413499299996E-2</v>
      </c>
      <c r="AB1081" s="122">
        <v>0.1060100176933</v>
      </c>
      <c r="AC1081" s="122">
        <v>0.1156893498034</v>
      </c>
      <c r="AD1081" s="122">
        <v>0.1458134865007</v>
      </c>
      <c r="AE1081" s="122">
        <v>0.1514132749672</v>
      </c>
      <c r="AF1081" s="122">
        <v>0.1657781781346</v>
      </c>
      <c r="AG1081" s="122">
        <v>0.16866471972479999</v>
      </c>
      <c r="AH1081" s="122">
        <v>0.19131388440370001</v>
      </c>
      <c r="AI1081" s="122">
        <v>0.12795014204890001</v>
      </c>
      <c r="AJ1081" s="122">
        <v>9.5894265902099998E-2</v>
      </c>
      <c r="AK1081" s="122">
        <v>0.1089877108563</v>
      </c>
      <c r="AL1081" s="122">
        <v>0</v>
      </c>
    </row>
    <row r="1082" spans="1:38" hidden="1" x14ac:dyDescent="0.25">
      <c r="A1082" s="122" t="s">
        <v>1973</v>
      </c>
      <c r="B1082" s="122">
        <v>1</v>
      </c>
      <c r="C1082" s="122" t="s">
        <v>2156</v>
      </c>
      <c r="D1082" s="122" t="s">
        <v>2102</v>
      </c>
      <c r="E1082" s="122">
        <v>21</v>
      </c>
      <c r="F1082" s="122">
        <v>0</v>
      </c>
      <c r="G1082" s="122">
        <v>0</v>
      </c>
      <c r="H1082" s="122">
        <v>0</v>
      </c>
      <c r="I1082" s="122">
        <v>0</v>
      </c>
      <c r="J1082" s="122">
        <v>0</v>
      </c>
      <c r="K1082" s="122">
        <v>0</v>
      </c>
      <c r="L1082" s="122">
        <v>0</v>
      </c>
      <c r="M1082" s="122">
        <v>0</v>
      </c>
      <c r="N1082" s="122">
        <v>0</v>
      </c>
      <c r="O1082" s="122">
        <v>0</v>
      </c>
      <c r="P1082" s="122">
        <v>0</v>
      </c>
      <c r="Q1082" s="122">
        <v>0</v>
      </c>
      <c r="R1082" s="122">
        <v>0</v>
      </c>
      <c r="S1082" s="122">
        <v>0</v>
      </c>
      <c r="T1082" s="122">
        <v>0</v>
      </c>
      <c r="U1082" s="122">
        <v>0</v>
      </c>
      <c r="V1082" s="122">
        <v>0</v>
      </c>
      <c r="W1082" s="122">
        <v>0</v>
      </c>
      <c r="X1082" s="122">
        <v>0</v>
      </c>
      <c r="Y1082" s="122">
        <v>0</v>
      </c>
      <c r="Z1082" s="122">
        <v>0</v>
      </c>
      <c r="AA1082" s="122">
        <v>0</v>
      </c>
      <c r="AB1082" s="122">
        <v>0</v>
      </c>
      <c r="AC1082" s="122">
        <v>0</v>
      </c>
      <c r="AD1082" s="122">
        <v>0</v>
      </c>
      <c r="AE1082" s="122">
        <v>0</v>
      </c>
      <c r="AF1082" s="122">
        <v>0</v>
      </c>
      <c r="AG1082" s="122">
        <v>0</v>
      </c>
      <c r="AH1082" s="122">
        <v>0</v>
      </c>
      <c r="AI1082" s="122">
        <v>0</v>
      </c>
      <c r="AJ1082" s="122">
        <v>0</v>
      </c>
      <c r="AK1082" s="122">
        <v>0</v>
      </c>
      <c r="AL1082" s="122">
        <v>0</v>
      </c>
    </row>
    <row r="1083" spans="1:38" hidden="1" x14ac:dyDescent="0.25">
      <c r="A1083" s="122" t="s">
        <v>1973</v>
      </c>
      <c r="B1083" s="122">
        <v>1</v>
      </c>
      <c r="C1083" s="122" t="s">
        <v>2156</v>
      </c>
      <c r="D1083" s="122" t="s">
        <v>2103</v>
      </c>
      <c r="E1083" s="122">
        <v>21</v>
      </c>
      <c r="F1083" s="122">
        <v>0</v>
      </c>
      <c r="G1083" s="122">
        <v>0</v>
      </c>
      <c r="H1083" s="122">
        <v>0</v>
      </c>
      <c r="I1083" s="122">
        <v>0</v>
      </c>
      <c r="J1083" s="122">
        <v>0</v>
      </c>
      <c r="K1083" s="122">
        <v>0</v>
      </c>
      <c r="L1083" s="122">
        <v>0</v>
      </c>
      <c r="M1083" s="122">
        <v>0</v>
      </c>
      <c r="N1083" s="122">
        <v>0</v>
      </c>
      <c r="O1083" s="122">
        <v>0</v>
      </c>
      <c r="P1083" s="122">
        <v>0</v>
      </c>
      <c r="Q1083" s="122">
        <v>0</v>
      </c>
      <c r="R1083" s="122">
        <v>0</v>
      </c>
      <c r="S1083" s="122">
        <v>0</v>
      </c>
      <c r="T1083" s="122">
        <v>0</v>
      </c>
      <c r="U1083" s="122">
        <v>0</v>
      </c>
      <c r="V1083" s="122">
        <v>0</v>
      </c>
      <c r="W1083" s="122">
        <v>0</v>
      </c>
      <c r="X1083" s="122">
        <v>0</v>
      </c>
      <c r="Y1083" s="122">
        <v>0</v>
      </c>
      <c r="Z1083" s="122">
        <v>0</v>
      </c>
      <c r="AA1083" s="122">
        <v>0</v>
      </c>
      <c r="AB1083" s="122">
        <v>0</v>
      </c>
      <c r="AC1083" s="122">
        <v>0</v>
      </c>
      <c r="AD1083" s="122">
        <v>0</v>
      </c>
      <c r="AE1083" s="122">
        <v>0</v>
      </c>
      <c r="AF1083" s="122">
        <v>0</v>
      </c>
      <c r="AG1083" s="122">
        <v>0</v>
      </c>
      <c r="AH1083" s="122">
        <v>0</v>
      </c>
      <c r="AI1083" s="122">
        <v>0</v>
      </c>
      <c r="AJ1083" s="122">
        <v>0</v>
      </c>
      <c r="AK1083" s="122">
        <v>0</v>
      </c>
      <c r="AL1083" s="122">
        <v>0</v>
      </c>
    </row>
    <row r="1084" spans="1:38" hidden="1" x14ac:dyDescent="0.25">
      <c r="A1084" s="122" t="s">
        <v>1973</v>
      </c>
      <c r="B1084" s="122">
        <v>1</v>
      </c>
      <c r="C1084" s="122" t="s">
        <v>2156</v>
      </c>
      <c r="D1084" s="122" t="s">
        <v>2137</v>
      </c>
      <c r="E1084" s="122">
        <v>21</v>
      </c>
      <c r="F1084" s="122">
        <v>0</v>
      </c>
      <c r="G1084" s="122">
        <v>0</v>
      </c>
      <c r="H1084" s="122">
        <v>0</v>
      </c>
      <c r="I1084" s="122">
        <v>0</v>
      </c>
      <c r="J1084" s="122">
        <v>0</v>
      </c>
      <c r="K1084" s="122">
        <v>0</v>
      </c>
      <c r="L1084" s="122">
        <v>0</v>
      </c>
      <c r="M1084" s="122">
        <v>0</v>
      </c>
      <c r="N1084" s="122">
        <v>0</v>
      </c>
      <c r="O1084" s="122">
        <v>0</v>
      </c>
      <c r="P1084" s="122">
        <v>0</v>
      </c>
      <c r="Q1084" s="122">
        <v>0</v>
      </c>
      <c r="R1084" s="122">
        <v>0</v>
      </c>
      <c r="S1084" s="122">
        <v>0</v>
      </c>
      <c r="T1084" s="122">
        <v>0</v>
      </c>
      <c r="U1084" s="122">
        <v>0</v>
      </c>
      <c r="V1084" s="122">
        <v>0</v>
      </c>
      <c r="W1084" s="122">
        <v>0</v>
      </c>
      <c r="X1084" s="122">
        <v>0</v>
      </c>
      <c r="Y1084" s="122">
        <v>0</v>
      </c>
      <c r="Z1084" s="122">
        <v>0</v>
      </c>
      <c r="AA1084" s="122">
        <v>0</v>
      </c>
      <c r="AB1084" s="122">
        <v>0</v>
      </c>
      <c r="AC1084" s="122">
        <v>0</v>
      </c>
      <c r="AD1084" s="122">
        <v>0</v>
      </c>
      <c r="AE1084" s="122">
        <v>0</v>
      </c>
      <c r="AF1084" s="122">
        <v>0</v>
      </c>
      <c r="AG1084" s="122">
        <v>0</v>
      </c>
      <c r="AH1084" s="122">
        <v>0</v>
      </c>
      <c r="AI1084" s="122">
        <v>0</v>
      </c>
      <c r="AJ1084" s="122">
        <v>0</v>
      </c>
      <c r="AK1084" s="122">
        <v>0</v>
      </c>
      <c r="AL1084" s="122">
        <v>0</v>
      </c>
    </row>
    <row r="1085" spans="1:38" hidden="1" x14ac:dyDescent="0.25">
      <c r="A1085" s="122" t="s">
        <v>1973</v>
      </c>
      <c r="B1085" s="122">
        <v>1</v>
      </c>
      <c r="C1085" s="122" t="s">
        <v>2156</v>
      </c>
      <c r="D1085" s="122" t="s">
        <v>2104</v>
      </c>
      <c r="E1085" s="122">
        <v>21</v>
      </c>
      <c r="F1085" s="122">
        <v>0</v>
      </c>
      <c r="G1085" s="122">
        <v>0</v>
      </c>
      <c r="H1085" s="122">
        <v>0</v>
      </c>
      <c r="I1085" s="122">
        <v>0</v>
      </c>
      <c r="J1085" s="122">
        <v>0</v>
      </c>
      <c r="K1085" s="122">
        <v>0</v>
      </c>
      <c r="L1085" s="122">
        <v>0</v>
      </c>
      <c r="M1085" s="122">
        <v>0</v>
      </c>
      <c r="N1085" s="122">
        <v>0</v>
      </c>
      <c r="O1085" s="122">
        <v>0</v>
      </c>
      <c r="P1085" s="122">
        <v>0</v>
      </c>
      <c r="Q1085" s="122">
        <v>0</v>
      </c>
      <c r="R1085" s="122">
        <v>0</v>
      </c>
      <c r="S1085" s="122">
        <v>0</v>
      </c>
      <c r="T1085" s="122">
        <v>0</v>
      </c>
      <c r="U1085" s="122">
        <v>0</v>
      </c>
      <c r="V1085" s="122">
        <v>0</v>
      </c>
      <c r="W1085" s="122">
        <v>0</v>
      </c>
      <c r="X1085" s="122">
        <v>0</v>
      </c>
      <c r="Y1085" s="122">
        <v>0</v>
      </c>
      <c r="Z1085" s="122">
        <v>0</v>
      </c>
      <c r="AA1085" s="122">
        <v>0</v>
      </c>
      <c r="AB1085" s="122">
        <v>0</v>
      </c>
      <c r="AC1085" s="122">
        <v>0</v>
      </c>
      <c r="AD1085" s="122">
        <v>0</v>
      </c>
      <c r="AE1085" s="122">
        <v>0</v>
      </c>
      <c r="AF1085" s="122">
        <v>0</v>
      </c>
      <c r="AG1085" s="122">
        <v>0</v>
      </c>
      <c r="AH1085" s="122">
        <v>0</v>
      </c>
      <c r="AI1085" s="122">
        <v>0</v>
      </c>
      <c r="AJ1085" s="122">
        <v>0</v>
      </c>
      <c r="AK1085" s="122">
        <v>0</v>
      </c>
      <c r="AL1085" s="122">
        <v>0</v>
      </c>
    </row>
    <row r="1086" spans="1:38" hidden="1" x14ac:dyDescent="0.25">
      <c r="A1086" s="122" t="s">
        <v>1973</v>
      </c>
      <c r="B1086" s="122">
        <v>1</v>
      </c>
      <c r="C1086" s="122" t="s">
        <v>2156</v>
      </c>
      <c r="D1086" s="122" t="s">
        <v>2105</v>
      </c>
      <c r="E1086" s="122">
        <v>21</v>
      </c>
      <c r="F1086" s="122">
        <v>0</v>
      </c>
      <c r="G1086" s="122">
        <v>0</v>
      </c>
      <c r="H1086" s="122">
        <v>0</v>
      </c>
      <c r="I1086" s="122">
        <v>0</v>
      </c>
      <c r="J1086" s="122">
        <v>0</v>
      </c>
      <c r="K1086" s="122">
        <v>0</v>
      </c>
      <c r="L1086" s="122">
        <v>0</v>
      </c>
      <c r="M1086" s="122">
        <v>0</v>
      </c>
      <c r="N1086" s="122">
        <v>0</v>
      </c>
      <c r="O1086" s="122">
        <v>0</v>
      </c>
      <c r="P1086" s="122">
        <v>0</v>
      </c>
      <c r="Q1086" s="122">
        <v>0</v>
      </c>
      <c r="R1086" s="122">
        <v>0</v>
      </c>
      <c r="S1086" s="122">
        <v>0</v>
      </c>
      <c r="T1086" s="122">
        <v>0</v>
      </c>
      <c r="U1086" s="122">
        <v>0</v>
      </c>
      <c r="V1086" s="122">
        <v>0</v>
      </c>
      <c r="W1086" s="122">
        <v>0</v>
      </c>
      <c r="X1086" s="122">
        <v>0</v>
      </c>
      <c r="Y1086" s="122">
        <v>0</v>
      </c>
      <c r="Z1086" s="122">
        <v>0</v>
      </c>
      <c r="AA1086" s="122">
        <v>0</v>
      </c>
      <c r="AB1086" s="122">
        <v>0</v>
      </c>
      <c r="AC1086" s="122">
        <v>0</v>
      </c>
      <c r="AD1086" s="122">
        <v>0</v>
      </c>
      <c r="AE1086" s="122">
        <v>0</v>
      </c>
      <c r="AF1086" s="122">
        <v>0</v>
      </c>
      <c r="AG1086" s="122">
        <v>0</v>
      </c>
      <c r="AH1086" s="122">
        <v>0</v>
      </c>
      <c r="AI1086" s="122">
        <v>0</v>
      </c>
      <c r="AJ1086" s="122">
        <v>0</v>
      </c>
      <c r="AK1086" s="122">
        <v>0</v>
      </c>
      <c r="AL1086" s="122">
        <v>0</v>
      </c>
    </row>
    <row r="1087" spans="1:38" hidden="1" x14ac:dyDescent="0.25">
      <c r="A1087" s="122" t="s">
        <v>1973</v>
      </c>
      <c r="B1087" s="122">
        <v>1</v>
      </c>
      <c r="C1087" s="122" t="s">
        <v>2156</v>
      </c>
      <c r="D1087" s="122" t="s">
        <v>2106</v>
      </c>
      <c r="E1087" s="122">
        <v>21</v>
      </c>
      <c r="F1087" s="122">
        <v>0</v>
      </c>
      <c r="G1087" s="122">
        <v>0</v>
      </c>
      <c r="H1087" s="122">
        <v>0</v>
      </c>
      <c r="I1087" s="122">
        <v>0</v>
      </c>
      <c r="J1087" s="122">
        <v>0</v>
      </c>
      <c r="K1087" s="122">
        <v>0</v>
      </c>
      <c r="L1087" s="122">
        <v>0</v>
      </c>
      <c r="M1087" s="122">
        <v>0</v>
      </c>
      <c r="N1087" s="122">
        <v>0</v>
      </c>
      <c r="O1087" s="122">
        <v>0</v>
      </c>
      <c r="P1087" s="122">
        <v>0</v>
      </c>
      <c r="Q1087" s="122">
        <v>0</v>
      </c>
      <c r="R1087" s="122">
        <v>0</v>
      </c>
      <c r="S1087" s="122">
        <v>0</v>
      </c>
      <c r="T1087" s="122">
        <v>0</v>
      </c>
      <c r="U1087" s="122">
        <v>0</v>
      </c>
      <c r="V1087" s="122">
        <v>0</v>
      </c>
      <c r="W1087" s="122">
        <v>0</v>
      </c>
      <c r="X1087" s="122">
        <v>0</v>
      </c>
      <c r="Y1087" s="122">
        <v>0</v>
      </c>
      <c r="Z1087" s="122">
        <v>0</v>
      </c>
      <c r="AA1087" s="122">
        <v>0</v>
      </c>
      <c r="AB1087" s="122">
        <v>0</v>
      </c>
      <c r="AC1087" s="122">
        <v>0</v>
      </c>
      <c r="AD1087" s="122">
        <v>0</v>
      </c>
      <c r="AE1087" s="122">
        <v>0</v>
      </c>
      <c r="AF1087" s="122">
        <v>0</v>
      </c>
      <c r="AG1087" s="122">
        <v>0</v>
      </c>
      <c r="AH1087" s="122">
        <v>0</v>
      </c>
      <c r="AI1087" s="122">
        <v>0</v>
      </c>
      <c r="AJ1087" s="122">
        <v>0</v>
      </c>
      <c r="AK1087" s="122">
        <v>0</v>
      </c>
      <c r="AL1087" s="122">
        <v>0</v>
      </c>
    </row>
    <row r="1088" spans="1:38" hidden="1" x14ac:dyDescent="0.25">
      <c r="A1088" s="122" t="s">
        <v>1973</v>
      </c>
      <c r="B1088" s="122">
        <v>1</v>
      </c>
      <c r="C1088" s="122" t="s">
        <v>2156</v>
      </c>
      <c r="D1088" s="122" t="s">
        <v>2107</v>
      </c>
      <c r="E1088" s="122">
        <v>21</v>
      </c>
      <c r="F1088" s="122">
        <v>0</v>
      </c>
      <c r="G1088" s="122">
        <v>0</v>
      </c>
      <c r="H1088" s="122">
        <v>0</v>
      </c>
      <c r="I1088" s="122">
        <v>0</v>
      </c>
      <c r="J1088" s="122">
        <v>0</v>
      </c>
      <c r="K1088" s="122">
        <v>0</v>
      </c>
      <c r="L1088" s="122">
        <v>0</v>
      </c>
      <c r="M1088" s="122">
        <v>0</v>
      </c>
      <c r="N1088" s="122">
        <v>0</v>
      </c>
      <c r="O1088" s="122">
        <v>0</v>
      </c>
      <c r="P1088" s="122">
        <v>0</v>
      </c>
      <c r="Q1088" s="122">
        <v>0</v>
      </c>
      <c r="R1088" s="122">
        <v>0</v>
      </c>
      <c r="S1088" s="122">
        <v>0</v>
      </c>
      <c r="T1088" s="122">
        <v>0</v>
      </c>
      <c r="U1088" s="122">
        <v>0</v>
      </c>
      <c r="V1088" s="122">
        <v>0</v>
      </c>
      <c r="W1088" s="122">
        <v>0</v>
      </c>
      <c r="X1088" s="122">
        <v>0</v>
      </c>
      <c r="Y1088" s="122">
        <v>0</v>
      </c>
      <c r="Z1088" s="122">
        <v>0</v>
      </c>
      <c r="AA1088" s="122">
        <v>0</v>
      </c>
      <c r="AB1088" s="122">
        <v>0</v>
      </c>
      <c r="AC1088" s="122">
        <v>0</v>
      </c>
      <c r="AD1088" s="122">
        <v>0</v>
      </c>
      <c r="AE1088" s="122">
        <v>0</v>
      </c>
      <c r="AF1088" s="122">
        <v>0</v>
      </c>
      <c r="AG1088" s="122">
        <v>0</v>
      </c>
      <c r="AH1088" s="122">
        <v>0</v>
      </c>
      <c r="AI1088" s="122">
        <v>0</v>
      </c>
      <c r="AJ1088" s="122">
        <v>0</v>
      </c>
      <c r="AK1088" s="122">
        <v>0</v>
      </c>
      <c r="AL1088" s="122">
        <v>0</v>
      </c>
    </row>
    <row r="1089" spans="1:38" hidden="1" x14ac:dyDescent="0.25">
      <c r="A1089" s="122" t="s">
        <v>1973</v>
      </c>
      <c r="B1089" s="122">
        <v>1</v>
      </c>
      <c r="C1089" s="122" t="s">
        <v>2156</v>
      </c>
      <c r="D1089" s="122" t="s">
        <v>475</v>
      </c>
      <c r="E1089" s="122">
        <v>21</v>
      </c>
      <c r="F1089" s="122">
        <v>0</v>
      </c>
      <c r="G1089" s="122">
        <v>0</v>
      </c>
      <c r="H1089" s="122">
        <v>0</v>
      </c>
      <c r="I1089" s="122">
        <v>0</v>
      </c>
      <c r="J1089" s="122">
        <v>0</v>
      </c>
      <c r="K1089" s="122">
        <v>0</v>
      </c>
      <c r="L1089" s="122">
        <v>0</v>
      </c>
      <c r="M1089" s="122">
        <v>0</v>
      </c>
      <c r="N1089" s="122">
        <v>0</v>
      </c>
      <c r="O1089" s="122">
        <v>0</v>
      </c>
      <c r="P1089" s="122">
        <v>0</v>
      </c>
      <c r="Q1089" s="122">
        <v>0</v>
      </c>
      <c r="R1089" s="122">
        <v>0</v>
      </c>
      <c r="S1089" s="122">
        <v>0</v>
      </c>
      <c r="T1089" s="122">
        <v>0</v>
      </c>
      <c r="U1089" s="122">
        <v>0</v>
      </c>
      <c r="V1089" s="122">
        <v>0</v>
      </c>
      <c r="W1089" s="122">
        <v>0</v>
      </c>
      <c r="X1089" s="122">
        <v>0</v>
      </c>
      <c r="Y1089" s="122">
        <v>0</v>
      </c>
      <c r="Z1089" s="122">
        <v>0</v>
      </c>
      <c r="AA1089" s="122">
        <v>0</v>
      </c>
      <c r="AB1089" s="122">
        <v>0</v>
      </c>
      <c r="AC1089" s="122">
        <v>0</v>
      </c>
      <c r="AD1089" s="122">
        <v>0</v>
      </c>
      <c r="AE1089" s="122">
        <v>0</v>
      </c>
      <c r="AF1089" s="122">
        <v>0</v>
      </c>
      <c r="AG1089" s="122">
        <v>0</v>
      </c>
      <c r="AH1089" s="122">
        <v>0</v>
      </c>
      <c r="AI1089" s="122">
        <v>0</v>
      </c>
      <c r="AJ1089" s="122">
        <v>0</v>
      </c>
      <c r="AK1089" s="122">
        <v>0</v>
      </c>
      <c r="AL1089" s="122">
        <v>0</v>
      </c>
    </row>
    <row r="1090" spans="1:38" hidden="1" x14ac:dyDescent="0.25">
      <c r="A1090" s="122" t="s">
        <v>1973</v>
      </c>
      <c r="B1090" s="122">
        <v>1</v>
      </c>
      <c r="C1090" s="122" t="s">
        <v>2156</v>
      </c>
      <c r="D1090" s="122" t="s">
        <v>2108</v>
      </c>
      <c r="E1090" s="122">
        <v>21</v>
      </c>
      <c r="F1090" s="122">
        <v>0</v>
      </c>
      <c r="G1090" s="122">
        <v>0</v>
      </c>
      <c r="H1090" s="122">
        <v>0</v>
      </c>
      <c r="I1090" s="122">
        <v>0</v>
      </c>
      <c r="J1090" s="122">
        <v>0</v>
      </c>
      <c r="K1090" s="122">
        <v>0</v>
      </c>
      <c r="L1090" s="122">
        <v>0</v>
      </c>
      <c r="M1090" s="122">
        <v>0</v>
      </c>
      <c r="N1090" s="122">
        <v>0</v>
      </c>
      <c r="O1090" s="122">
        <v>0</v>
      </c>
      <c r="P1090" s="122">
        <v>0</v>
      </c>
      <c r="Q1090" s="122">
        <v>0</v>
      </c>
      <c r="R1090" s="122">
        <v>0</v>
      </c>
      <c r="S1090" s="122">
        <v>0</v>
      </c>
      <c r="T1090" s="122">
        <v>0</v>
      </c>
      <c r="U1090" s="122">
        <v>0</v>
      </c>
      <c r="V1090" s="122">
        <v>0</v>
      </c>
      <c r="W1090" s="122">
        <v>0</v>
      </c>
      <c r="X1090" s="122">
        <v>0</v>
      </c>
      <c r="Y1090" s="122">
        <v>0</v>
      </c>
      <c r="Z1090" s="122">
        <v>0</v>
      </c>
      <c r="AA1090" s="122">
        <v>0</v>
      </c>
      <c r="AB1090" s="122">
        <v>0</v>
      </c>
      <c r="AC1090" s="122">
        <v>0</v>
      </c>
      <c r="AD1090" s="122">
        <v>0</v>
      </c>
      <c r="AE1090" s="122">
        <v>0</v>
      </c>
      <c r="AF1090" s="122">
        <v>0</v>
      </c>
      <c r="AG1090" s="122">
        <v>0</v>
      </c>
      <c r="AH1090" s="122">
        <v>0</v>
      </c>
      <c r="AI1090" s="122">
        <v>0</v>
      </c>
      <c r="AJ1090" s="122">
        <v>0</v>
      </c>
      <c r="AK1090" s="122">
        <v>0</v>
      </c>
      <c r="AL1090" s="122">
        <v>0</v>
      </c>
    </row>
    <row r="1091" spans="1:38" hidden="1" x14ac:dyDescent="0.25">
      <c r="A1091" s="122" t="s">
        <v>1973</v>
      </c>
      <c r="B1091" s="122">
        <v>1</v>
      </c>
      <c r="C1091" s="122" t="s">
        <v>2156</v>
      </c>
      <c r="D1091" s="122" t="s">
        <v>2109</v>
      </c>
      <c r="E1091" s="122">
        <v>21</v>
      </c>
      <c r="F1091" s="122">
        <v>0</v>
      </c>
      <c r="G1091" s="122">
        <v>0</v>
      </c>
      <c r="H1091" s="122">
        <v>0</v>
      </c>
      <c r="I1091" s="122">
        <v>0</v>
      </c>
      <c r="J1091" s="122">
        <v>0</v>
      </c>
      <c r="K1091" s="122">
        <v>0</v>
      </c>
      <c r="L1091" s="122">
        <v>0</v>
      </c>
      <c r="M1091" s="122">
        <v>0</v>
      </c>
      <c r="N1091" s="122">
        <v>0</v>
      </c>
      <c r="O1091" s="122">
        <v>0</v>
      </c>
      <c r="P1091" s="122">
        <v>0</v>
      </c>
      <c r="Q1091" s="122">
        <v>0</v>
      </c>
      <c r="R1091" s="122">
        <v>0</v>
      </c>
      <c r="S1091" s="122">
        <v>0</v>
      </c>
      <c r="T1091" s="122">
        <v>0</v>
      </c>
      <c r="U1091" s="122">
        <v>0</v>
      </c>
      <c r="V1091" s="122">
        <v>0</v>
      </c>
      <c r="W1091" s="122">
        <v>0</v>
      </c>
      <c r="X1091" s="122">
        <v>0</v>
      </c>
      <c r="Y1091" s="122">
        <v>0</v>
      </c>
      <c r="Z1091" s="122">
        <v>0</v>
      </c>
      <c r="AA1091" s="122">
        <v>0</v>
      </c>
      <c r="AB1091" s="122">
        <v>0</v>
      </c>
      <c r="AC1091" s="122">
        <v>0</v>
      </c>
      <c r="AD1091" s="122">
        <v>0</v>
      </c>
      <c r="AE1091" s="122">
        <v>0</v>
      </c>
      <c r="AF1091" s="122">
        <v>0</v>
      </c>
      <c r="AG1091" s="122">
        <v>0</v>
      </c>
      <c r="AH1091" s="122">
        <v>0</v>
      </c>
      <c r="AI1091" s="122">
        <v>0</v>
      </c>
      <c r="AJ1091" s="122">
        <v>0</v>
      </c>
      <c r="AK1091" s="122">
        <v>0</v>
      </c>
      <c r="AL1091" s="122">
        <v>0</v>
      </c>
    </row>
    <row r="1092" spans="1:38" hidden="1" x14ac:dyDescent="0.25">
      <c r="A1092" s="122" t="s">
        <v>1973</v>
      </c>
      <c r="B1092" s="122">
        <v>1</v>
      </c>
      <c r="C1092" s="122" t="s">
        <v>2156</v>
      </c>
      <c r="D1092" s="122" t="s">
        <v>2110</v>
      </c>
      <c r="E1092" s="122">
        <v>21</v>
      </c>
      <c r="F1092" s="122">
        <v>0</v>
      </c>
      <c r="G1092" s="122">
        <v>0</v>
      </c>
      <c r="H1092" s="122">
        <v>0</v>
      </c>
      <c r="I1092" s="122">
        <v>0</v>
      </c>
      <c r="J1092" s="122">
        <v>0</v>
      </c>
      <c r="K1092" s="122">
        <v>0</v>
      </c>
      <c r="L1092" s="122">
        <v>0</v>
      </c>
      <c r="M1092" s="122">
        <v>0</v>
      </c>
      <c r="N1092" s="122">
        <v>0</v>
      </c>
      <c r="O1092" s="122">
        <v>0</v>
      </c>
      <c r="P1092" s="122">
        <v>0</v>
      </c>
      <c r="Q1092" s="122">
        <v>0</v>
      </c>
      <c r="R1092" s="122">
        <v>0</v>
      </c>
      <c r="S1092" s="122">
        <v>0</v>
      </c>
      <c r="T1092" s="122">
        <v>0</v>
      </c>
      <c r="U1092" s="122">
        <v>0</v>
      </c>
      <c r="V1092" s="122">
        <v>0</v>
      </c>
      <c r="W1092" s="122">
        <v>0</v>
      </c>
      <c r="X1092" s="122">
        <v>0</v>
      </c>
      <c r="Y1092" s="122">
        <v>0</v>
      </c>
      <c r="Z1092" s="122">
        <v>0</v>
      </c>
      <c r="AA1092" s="122">
        <v>0</v>
      </c>
      <c r="AB1092" s="122">
        <v>0</v>
      </c>
      <c r="AC1092" s="122">
        <v>0</v>
      </c>
      <c r="AD1092" s="122">
        <v>0</v>
      </c>
      <c r="AE1092" s="122">
        <v>0</v>
      </c>
      <c r="AF1092" s="122">
        <v>0</v>
      </c>
      <c r="AG1092" s="122">
        <v>0</v>
      </c>
      <c r="AH1092" s="122">
        <v>0</v>
      </c>
      <c r="AI1092" s="122">
        <v>0</v>
      </c>
      <c r="AJ1092" s="122">
        <v>0</v>
      </c>
      <c r="AK1092" s="122">
        <v>0</v>
      </c>
      <c r="AL1092" s="122">
        <v>0</v>
      </c>
    </row>
    <row r="1093" spans="1:38" hidden="1" x14ac:dyDescent="0.25">
      <c r="A1093" s="122" t="s">
        <v>1973</v>
      </c>
      <c r="B1093" s="122">
        <v>1</v>
      </c>
      <c r="C1093" s="122" t="s">
        <v>2156</v>
      </c>
      <c r="D1093" s="122" t="s">
        <v>2111</v>
      </c>
      <c r="E1093" s="122">
        <v>21</v>
      </c>
      <c r="F1093" s="122">
        <v>0</v>
      </c>
      <c r="G1093" s="122">
        <v>0</v>
      </c>
      <c r="H1093" s="122">
        <v>0</v>
      </c>
      <c r="I1093" s="122">
        <v>0</v>
      </c>
      <c r="J1093" s="122">
        <v>0</v>
      </c>
      <c r="K1093" s="122">
        <v>0</v>
      </c>
      <c r="L1093" s="122">
        <v>0</v>
      </c>
      <c r="M1093" s="122">
        <v>0</v>
      </c>
      <c r="N1093" s="122">
        <v>0</v>
      </c>
      <c r="O1093" s="122">
        <v>0</v>
      </c>
      <c r="P1093" s="122">
        <v>0</v>
      </c>
      <c r="Q1093" s="122">
        <v>0</v>
      </c>
      <c r="R1093" s="122">
        <v>0</v>
      </c>
      <c r="S1093" s="122">
        <v>0</v>
      </c>
      <c r="T1093" s="122">
        <v>0</v>
      </c>
      <c r="U1093" s="122">
        <v>0</v>
      </c>
      <c r="V1093" s="122">
        <v>0</v>
      </c>
      <c r="W1093" s="122">
        <v>0</v>
      </c>
      <c r="X1093" s="122">
        <v>0</v>
      </c>
      <c r="Y1093" s="122">
        <v>0</v>
      </c>
      <c r="Z1093" s="122">
        <v>0</v>
      </c>
      <c r="AA1093" s="122">
        <v>0</v>
      </c>
      <c r="AB1093" s="122">
        <v>0</v>
      </c>
      <c r="AC1093" s="122">
        <v>0</v>
      </c>
      <c r="AD1093" s="122">
        <v>0</v>
      </c>
      <c r="AE1093" s="122">
        <v>0</v>
      </c>
      <c r="AF1093" s="122">
        <v>0</v>
      </c>
      <c r="AG1093" s="122">
        <v>0</v>
      </c>
      <c r="AH1093" s="122">
        <v>0</v>
      </c>
      <c r="AI1093" s="122">
        <v>0</v>
      </c>
      <c r="AJ1093" s="122">
        <v>0</v>
      </c>
      <c r="AK1093" s="122">
        <v>0</v>
      </c>
      <c r="AL1093" s="122">
        <v>0</v>
      </c>
    </row>
    <row r="1094" spans="1:38" hidden="1" x14ac:dyDescent="0.25">
      <c r="A1094" s="122" t="s">
        <v>1973</v>
      </c>
      <c r="B1094" s="122">
        <v>1</v>
      </c>
      <c r="C1094" s="122" t="s">
        <v>2156</v>
      </c>
      <c r="D1094" s="122" t="s">
        <v>2112</v>
      </c>
      <c r="E1094" s="122">
        <v>21</v>
      </c>
      <c r="F1094" s="122">
        <v>0</v>
      </c>
      <c r="G1094" s="122">
        <v>0</v>
      </c>
      <c r="H1094" s="122">
        <v>0</v>
      </c>
      <c r="I1094" s="122">
        <v>0</v>
      </c>
      <c r="J1094" s="122">
        <v>0</v>
      </c>
      <c r="K1094" s="122">
        <v>0</v>
      </c>
      <c r="L1094" s="122">
        <v>0</v>
      </c>
      <c r="M1094" s="122">
        <v>0</v>
      </c>
      <c r="N1094" s="122">
        <v>0</v>
      </c>
      <c r="O1094" s="122">
        <v>0</v>
      </c>
      <c r="P1094" s="122">
        <v>0</v>
      </c>
      <c r="Q1094" s="122">
        <v>0</v>
      </c>
      <c r="R1094" s="122">
        <v>0</v>
      </c>
      <c r="S1094" s="122">
        <v>0</v>
      </c>
      <c r="T1094" s="122">
        <v>0</v>
      </c>
      <c r="U1094" s="122">
        <v>0</v>
      </c>
      <c r="V1094" s="122">
        <v>0</v>
      </c>
      <c r="W1094" s="122">
        <v>0</v>
      </c>
      <c r="X1094" s="122">
        <v>0</v>
      </c>
      <c r="Y1094" s="122">
        <v>0</v>
      </c>
      <c r="Z1094" s="122">
        <v>0</v>
      </c>
      <c r="AA1094" s="122">
        <v>0</v>
      </c>
      <c r="AB1094" s="122">
        <v>0</v>
      </c>
      <c r="AC1094" s="122">
        <v>0</v>
      </c>
      <c r="AD1094" s="122">
        <v>0</v>
      </c>
      <c r="AE1094" s="122">
        <v>0</v>
      </c>
      <c r="AF1094" s="122">
        <v>0</v>
      </c>
      <c r="AG1094" s="122">
        <v>0</v>
      </c>
      <c r="AH1094" s="122">
        <v>0</v>
      </c>
      <c r="AI1094" s="122">
        <v>0</v>
      </c>
      <c r="AJ1094" s="122">
        <v>0</v>
      </c>
      <c r="AK1094" s="122">
        <v>0</v>
      </c>
      <c r="AL1094" s="122">
        <v>0</v>
      </c>
    </row>
    <row r="1095" spans="1:38" hidden="1" x14ac:dyDescent="0.25">
      <c r="A1095" s="122" t="s">
        <v>1973</v>
      </c>
      <c r="B1095" s="122">
        <v>1</v>
      </c>
      <c r="C1095" s="122" t="s">
        <v>2156</v>
      </c>
      <c r="D1095" s="122" t="s">
        <v>2113</v>
      </c>
      <c r="E1095" s="122">
        <v>21</v>
      </c>
      <c r="F1095" s="122">
        <v>0.81490967777779999</v>
      </c>
      <c r="G1095" s="122">
        <v>0.74082492777779996</v>
      </c>
      <c r="H1095" s="122">
        <v>0.7501396777778</v>
      </c>
      <c r="I1095" s="122">
        <v>0.73250476111109997</v>
      </c>
      <c r="J1095" s="122">
        <v>0.70892471428570003</v>
      </c>
      <c r="K1095" s="122">
        <v>0.71328185714290004</v>
      </c>
      <c r="L1095" s="122">
        <v>0.74106757142860002</v>
      </c>
      <c r="M1095" s="122">
        <v>0.76749614285709999</v>
      </c>
      <c r="N1095" s="122">
        <v>0.72662787619049996</v>
      </c>
      <c r="O1095" s="122">
        <v>0.81214116190480001</v>
      </c>
      <c r="P1095" s="122">
        <v>0.7285697333333</v>
      </c>
      <c r="Q1095" s="122">
        <v>0.6045697333333</v>
      </c>
      <c r="R1095" s="122">
        <v>0.57339830476190001</v>
      </c>
      <c r="S1095" s="122">
        <v>0.56056973333329996</v>
      </c>
      <c r="T1095" s="122">
        <v>0.59334116190480002</v>
      </c>
      <c r="U1095" s="122">
        <v>0.58554116190479999</v>
      </c>
      <c r="V1095" s="122">
        <v>0.57671573333329995</v>
      </c>
      <c r="W1095" s="122">
        <v>0.59031573333330001</v>
      </c>
      <c r="X1095" s="122">
        <v>0.60348716190480001</v>
      </c>
      <c r="Y1095" s="122">
        <v>0.56655859047620005</v>
      </c>
      <c r="Z1095" s="122">
        <v>0.61604432857140001</v>
      </c>
      <c r="AA1095" s="122">
        <v>0.64444592699869996</v>
      </c>
      <c r="AB1095" s="122">
        <v>0.69416323538659996</v>
      </c>
      <c r="AC1095" s="122">
        <v>0.66669069960680005</v>
      </c>
      <c r="AD1095" s="122">
        <v>0.7966894730013</v>
      </c>
      <c r="AE1095" s="122">
        <v>0.73428774993449997</v>
      </c>
      <c r="AF1095" s="122">
        <v>0.71521235626909996</v>
      </c>
      <c r="AG1095" s="122">
        <v>0.80462793944949995</v>
      </c>
      <c r="AH1095" s="122">
        <v>0.84350186880730005</v>
      </c>
      <c r="AI1095" s="122">
        <v>0.64830308409790005</v>
      </c>
      <c r="AJ1095" s="122">
        <v>0.64884883180429997</v>
      </c>
      <c r="AK1095" s="122">
        <v>0.72513132171250005</v>
      </c>
      <c r="AL1095" s="122">
        <v>0</v>
      </c>
    </row>
    <row r="1096" spans="1:38" hidden="1" x14ac:dyDescent="0.25">
      <c r="A1096" s="122" t="s">
        <v>1973</v>
      </c>
      <c r="B1096" s="122">
        <v>1</v>
      </c>
      <c r="C1096" s="122" t="s">
        <v>2156</v>
      </c>
      <c r="D1096" s="122" t="s">
        <v>2114</v>
      </c>
      <c r="E1096" s="122">
        <v>21</v>
      </c>
      <c r="F1096" s="122">
        <v>0</v>
      </c>
      <c r="G1096" s="122">
        <v>0</v>
      </c>
      <c r="H1096" s="122">
        <v>0</v>
      </c>
      <c r="I1096" s="122">
        <v>0</v>
      </c>
      <c r="J1096" s="122">
        <v>0</v>
      </c>
      <c r="K1096" s="122">
        <v>0</v>
      </c>
      <c r="L1096" s="122">
        <v>0</v>
      </c>
      <c r="M1096" s="122">
        <v>0</v>
      </c>
      <c r="N1096" s="122">
        <v>0</v>
      </c>
      <c r="O1096" s="122">
        <v>0</v>
      </c>
      <c r="P1096" s="122">
        <v>0</v>
      </c>
      <c r="Q1096" s="122">
        <v>0</v>
      </c>
      <c r="R1096" s="122">
        <v>0</v>
      </c>
      <c r="S1096" s="122">
        <v>0</v>
      </c>
      <c r="T1096" s="122">
        <v>0</v>
      </c>
      <c r="U1096" s="122">
        <v>0</v>
      </c>
      <c r="V1096" s="122">
        <v>0</v>
      </c>
      <c r="W1096" s="122">
        <v>0</v>
      </c>
      <c r="X1096" s="122">
        <v>0</v>
      </c>
      <c r="Y1096" s="122">
        <v>0</v>
      </c>
      <c r="Z1096" s="122">
        <v>0</v>
      </c>
      <c r="AA1096" s="122">
        <v>0</v>
      </c>
      <c r="AB1096" s="122">
        <v>0</v>
      </c>
      <c r="AC1096" s="122">
        <v>0</v>
      </c>
      <c r="AD1096" s="122">
        <v>0</v>
      </c>
      <c r="AE1096" s="122">
        <v>0</v>
      </c>
      <c r="AF1096" s="122">
        <v>0</v>
      </c>
      <c r="AG1096" s="122">
        <v>0</v>
      </c>
      <c r="AH1096" s="122">
        <v>0</v>
      </c>
      <c r="AI1096" s="122">
        <v>0</v>
      </c>
      <c r="AJ1096" s="122">
        <v>0</v>
      </c>
      <c r="AK1096" s="122">
        <v>0</v>
      </c>
      <c r="AL1096" s="122">
        <v>0</v>
      </c>
    </row>
    <row r="1097" spans="1:38" hidden="1" x14ac:dyDescent="0.25">
      <c r="A1097" s="122" t="s">
        <v>1973</v>
      </c>
      <c r="B1097" s="122">
        <v>1</v>
      </c>
      <c r="C1097" s="122" t="s">
        <v>2156</v>
      </c>
      <c r="D1097" s="122" t="s">
        <v>2115</v>
      </c>
      <c r="E1097" s="122">
        <v>21</v>
      </c>
      <c r="F1097" s="122">
        <v>0</v>
      </c>
      <c r="G1097" s="122">
        <v>0</v>
      </c>
      <c r="H1097" s="122">
        <v>0</v>
      </c>
      <c r="I1097" s="122">
        <v>0</v>
      </c>
      <c r="J1097" s="122">
        <v>0</v>
      </c>
      <c r="K1097" s="122">
        <v>0</v>
      </c>
      <c r="L1097" s="122">
        <v>0</v>
      </c>
      <c r="M1097" s="122">
        <v>0</v>
      </c>
      <c r="N1097" s="122">
        <v>0</v>
      </c>
      <c r="O1097" s="122">
        <v>0</v>
      </c>
      <c r="P1097" s="122">
        <v>0</v>
      </c>
      <c r="Q1097" s="122">
        <v>0</v>
      </c>
      <c r="R1097" s="122">
        <v>0</v>
      </c>
      <c r="S1097" s="122">
        <v>0</v>
      </c>
      <c r="T1097" s="122">
        <v>0</v>
      </c>
      <c r="U1097" s="122">
        <v>0</v>
      </c>
      <c r="V1097" s="122">
        <v>0</v>
      </c>
      <c r="W1097" s="122">
        <v>0</v>
      </c>
      <c r="X1097" s="122">
        <v>0</v>
      </c>
      <c r="Y1097" s="122">
        <v>0</v>
      </c>
      <c r="Z1097" s="122">
        <v>0</v>
      </c>
      <c r="AA1097" s="122">
        <v>0</v>
      </c>
      <c r="AB1097" s="122">
        <v>0</v>
      </c>
      <c r="AC1097" s="122">
        <v>0</v>
      </c>
      <c r="AD1097" s="122">
        <v>0</v>
      </c>
      <c r="AE1097" s="122">
        <v>0</v>
      </c>
      <c r="AF1097" s="122">
        <v>0</v>
      </c>
      <c r="AG1097" s="122">
        <v>0</v>
      </c>
      <c r="AH1097" s="122">
        <v>0</v>
      </c>
      <c r="AI1097" s="122">
        <v>0</v>
      </c>
      <c r="AJ1097" s="122">
        <v>0</v>
      </c>
      <c r="AK1097" s="122">
        <v>0</v>
      </c>
      <c r="AL1097" s="122">
        <v>0</v>
      </c>
    </row>
    <row r="1098" spans="1:38" hidden="1" x14ac:dyDescent="0.25">
      <c r="A1098" s="122" t="s">
        <v>1973</v>
      </c>
      <c r="B1098" s="122">
        <v>1</v>
      </c>
      <c r="C1098" s="122" t="s">
        <v>2156</v>
      </c>
      <c r="D1098" s="122" t="s">
        <v>2116</v>
      </c>
      <c r="E1098" s="122">
        <v>21</v>
      </c>
      <c r="F1098" s="122">
        <v>0.47979174444439998</v>
      </c>
      <c r="G1098" s="122">
        <v>0.4057069944444</v>
      </c>
      <c r="H1098" s="122">
        <v>0.41502174444439999</v>
      </c>
      <c r="I1098" s="122">
        <v>0.39738682777779999</v>
      </c>
      <c r="J1098" s="122">
        <v>0.56071017142860002</v>
      </c>
      <c r="K1098" s="122">
        <v>0.56724588571430001</v>
      </c>
      <c r="L1098" s="122">
        <v>0.6089244571429</v>
      </c>
      <c r="M1098" s="122">
        <v>0.64856731428570003</v>
      </c>
      <c r="N1098" s="122">
        <v>0.58726491428570005</v>
      </c>
      <c r="O1098" s="122">
        <v>0.51645694285709998</v>
      </c>
      <c r="P1098" s="122">
        <v>0.3910998</v>
      </c>
      <c r="Q1098" s="122">
        <v>0.2050998</v>
      </c>
      <c r="R1098" s="122">
        <v>0.1583426571429</v>
      </c>
      <c r="S1098" s="122">
        <v>0.1390998</v>
      </c>
      <c r="T1098" s="122">
        <v>0.18825694285710001</v>
      </c>
      <c r="U1098" s="122">
        <v>0.1765569428571</v>
      </c>
      <c r="V1098" s="122">
        <v>0.16331879999999999</v>
      </c>
      <c r="W1098" s="122">
        <v>0.18371879999999999</v>
      </c>
      <c r="X1098" s="122">
        <v>0.2034759428571</v>
      </c>
      <c r="Y1098" s="122">
        <v>0.14808308571430001</v>
      </c>
      <c r="Z1098" s="122">
        <v>0.24141754285709999</v>
      </c>
      <c r="AA1098" s="122">
        <v>0.26726824049800002</v>
      </c>
      <c r="AB1098" s="122">
        <v>0.31803005307990001</v>
      </c>
      <c r="AC1098" s="122">
        <v>0.34706804941019997</v>
      </c>
      <c r="AD1098" s="122">
        <v>0.437440459502</v>
      </c>
      <c r="AE1098" s="122">
        <v>0.45423982490170001</v>
      </c>
      <c r="AF1098" s="122">
        <v>0.49733453440370001</v>
      </c>
      <c r="AG1098" s="122">
        <v>0.50599415917430002</v>
      </c>
      <c r="AH1098" s="122">
        <v>0.57394165321099999</v>
      </c>
      <c r="AI1098" s="122">
        <v>0.38385042614679998</v>
      </c>
      <c r="AJ1098" s="122">
        <v>0.28768279770639998</v>
      </c>
      <c r="AK1098" s="122">
        <v>0.3269631325688</v>
      </c>
      <c r="AL1098" s="122">
        <v>0</v>
      </c>
    </row>
    <row r="1099" spans="1:38" hidden="1" x14ac:dyDescent="0.25">
      <c r="A1099" s="122" t="s">
        <v>1973</v>
      </c>
      <c r="B1099" s="122">
        <v>1</v>
      </c>
      <c r="C1099" s="122" t="s">
        <v>2156</v>
      </c>
      <c r="D1099" s="122" t="s">
        <v>2138</v>
      </c>
      <c r="E1099" s="122">
        <v>21</v>
      </c>
      <c r="F1099" s="122">
        <v>0</v>
      </c>
      <c r="G1099" s="122">
        <v>0</v>
      </c>
      <c r="H1099" s="122">
        <v>0</v>
      </c>
      <c r="I1099" s="122">
        <v>0</v>
      </c>
      <c r="J1099" s="122">
        <v>0</v>
      </c>
      <c r="K1099" s="122">
        <v>0</v>
      </c>
      <c r="L1099" s="122">
        <v>0</v>
      </c>
      <c r="M1099" s="122">
        <v>0</v>
      </c>
      <c r="N1099" s="122">
        <v>0</v>
      </c>
      <c r="O1099" s="122">
        <v>0</v>
      </c>
      <c r="P1099" s="122">
        <v>0</v>
      </c>
      <c r="Q1099" s="122">
        <v>0</v>
      </c>
      <c r="R1099" s="122">
        <v>0</v>
      </c>
      <c r="S1099" s="122">
        <v>0</v>
      </c>
      <c r="T1099" s="122">
        <v>0</v>
      </c>
      <c r="U1099" s="122">
        <v>0</v>
      </c>
      <c r="V1099" s="122">
        <v>0</v>
      </c>
      <c r="W1099" s="122">
        <v>0</v>
      </c>
      <c r="X1099" s="122">
        <v>0</v>
      </c>
      <c r="Y1099" s="122">
        <v>0</v>
      </c>
      <c r="Z1099" s="122">
        <v>0</v>
      </c>
      <c r="AA1099" s="122">
        <v>0</v>
      </c>
      <c r="AB1099" s="122">
        <v>0</v>
      </c>
      <c r="AC1099" s="122">
        <v>0</v>
      </c>
      <c r="AD1099" s="122">
        <v>0</v>
      </c>
      <c r="AE1099" s="122">
        <v>0</v>
      </c>
      <c r="AF1099" s="122">
        <v>0</v>
      </c>
      <c r="AG1099" s="122">
        <v>0</v>
      </c>
      <c r="AH1099" s="122">
        <v>0</v>
      </c>
      <c r="AI1099" s="122">
        <v>0</v>
      </c>
      <c r="AJ1099" s="122">
        <v>0</v>
      </c>
      <c r="AK1099" s="122">
        <v>0</v>
      </c>
      <c r="AL1099" s="122">
        <v>0</v>
      </c>
    </row>
    <row r="1100" spans="1:38" hidden="1" x14ac:dyDescent="0.25">
      <c r="A1100" s="122" t="s">
        <v>1973</v>
      </c>
      <c r="B1100" s="122">
        <v>1</v>
      </c>
      <c r="C1100" s="122" t="s">
        <v>2156</v>
      </c>
      <c r="D1100" s="122" t="s">
        <v>2117</v>
      </c>
      <c r="E1100" s="122">
        <v>21</v>
      </c>
      <c r="F1100" s="122">
        <v>0</v>
      </c>
      <c r="G1100" s="122">
        <v>0</v>
      </c>
      <c r="H1100" s="122">
        <v>0</v>
      </c>
      <c r="I1100" s="122">
        <v>0</v>
      </c>
      <c r="J1100" s="122">
        <v>0</v>
      </c>
      <c r="K1100" s="122">
        <v>0</v>
      </c>
      <c r="L1100" s="122">
        <v>0</v>
      </c>
      <c r="M1100" s="122">
        <v>0</v>
      </c>
      <c r="N1100" s="122">
        <v>0</v>
      </c>
      <c r="O1100" s="122">
        <v>0</v>
      </c>
      <c r="P1100" s="122">
        <v>0</v>
      </c>
      <c r="Q1100" s="122">
        <v>0</v>
      </c>
      <c r="R1100" s="122">
        <v>0</v>
      </c>
      <c r="S1100" s="122">
        <v>0</v>
      </c>
      <c r="T1100" s="122">
        <v>0</v>
      </c>
      <c r="U1100" s="122">
        <v>0</v>
      </c>
      <c r="V1100" s="122">
        <v>0</v>
      </c>
      <c r="W1100" s="122">
        <v>0</v>
      </c>
      <c r="X1100" s="122">
        <v>0</v>
      </c>
      <c r="Y1100" s="122">
        <v>0</v>
      </c>
      <c r="Z1100" s="122">
        <v>0</v>
      </c>
      <c r="AA1100" s="122">
        <v>0</v>
      </c>
      <c r="AB1100" s="122">
        <v>0</v>
      </c>
      <c r="AC1100" s="122">
        <v>0</v>
      </c>
      <c r="AD1100" s="122">
        <v>0</v>
      </c>
      <c r="AE1100" s="122">
        <v>0</v>
      </c>
      <c r="AF1100" s="122">
        <v>0</v>
      </c>
      <c r="AG1100" s="122">
        <v>0</v>
      </c>
      <c r="AH1100" s="122">
        <v>0</v>
      </c>
      <c r="AI1100" s="122">
        <v>0</v>
      </c>
      <c r="AJ1100" s="122">
        <v>0</v>
      </c>
      <c r="AK1100" s="122">
        <v>0</v>
      </c>
      <c r="AL1100" s="122">
        <v>0</v>
      </c>
    </row>
    <row r="1101" spans="1:38" hidden="1" x14ac:dyDescent="0.25">
      <c r="A1101" s="122" t="s">
        <v>1973</v>
      </c>
      <c r="B1101" s="122">
        <v>1</v>
      </c>
      <c r="C1101" s="122" t="s">
        <v>2156</v>
      </c>
      <c r="D1101" s="122" t="s">
        <v>2118</v>
      </c>
      <c r="E1101" s="122">
        <v>21</v>
      </c>
      <c r="F1101" s="122">
        <v>0</v>
      </c>
      <c r="G1101" s="122">
        <v>0</v>
      </c>
      <c r="H1101" s="122">
        <v>0</v>
      </c>
      <c r="I1101" s="122">
        <v>0</v>
      </c>
      <c r="J1101" s="122">
        <v>0</v>
      </c>
      <c r="K1101" s="122">
        <v>0</v>
      </c>
      <c r="L1101" s="122">
        <v>0</v>
      </c>
      <c r="M1101" s="122">
        <v>0</v>
      </c>
      <c r="N1101" s="122">
        <v>0</v>
      </c>
      <c r="O1101" s="122">
        <v>0</v>
      </c>
      <c r="P1101" s="122">
        <v>0</v>
      </c>
      <c r="Q1101" s="122">
        <v>0</v>
      </c>
      <c r="R1101" s="122">
        <v>0</v>
      </c>
      <c r="S1101" s="122">
        <v>0</v>
      </c>
      <c r="T1101" s="122">
        <v>0</v>
      </c>
      <c r="U1101" s="122">
        <v>0</v>
      </c>
      <c r="V1101" s="122">
        <v>0</v>
      </c>
      <c r="W1101" s="122">
        <v>0</v>
      </c>
      <c r="X1101" s="122">
        <v>0</v>
      </c>
      <c r="Y1101" s="122">
        <v>0</v>
      </c>
      <c r="Z1101" s="122">
        <v>0</v>
      </c>
      <c r="AA1101" s="122">
        <v>0</v>
      </c>
      <c r="AB1101" s="122">
        <v>0</v>
      </c>
      <c r="AC1101" s="122">
        <v>0</v>
      </c>
      <c r="AD1101" s="122">
        <v>0</v>
      </c>
      <c r="AE1101" s="122">
        <v>0</v>
      </c>
      <c r="AF1101" s="122">
        <v>0</v>
      </c>
      <c r="AG1101" s="122">
        <v>0</v>
      </c>
      <c r="AH1101" s="122">
        <v>0</v>
      </c>
      <c r="AI1101" s="122">
        <v>0</v>
      </c>
      <c r="AJ1101" s="122">
        <v>0</v>
      </c>
      <c r="AK1101" s="122">
        <v>0</v>
      </c>
      <c r="AL1101" s="122">
        <v>0</v>
      </c>
    </row>
    <row r="1102" spans="1:38" hidden="1" x14ac:dyDescent="0.25">
      <c r="A1102" s="122" t="s">
        <v>1973</v>
      </c>
      <c r="B1102" s="122">
        <v>1</v>
      </c>
      <c r="C1102" s="122" t="s">
        <v>2156</v>
      </c>
      <c r="D1102" s="122" t="s">
        <v>2119</v>
      </c>
      <c r="E1102" s="122">
        <v>21</v>
      </c>
      <c r="F1102" s="122">
        <v>0</v>
      </c>
      <c r="G1102" s="122">
        <v>0</v>
      </c>
      <c r="H1102" s="122">
        <v>0</v>
      </c>
      <c r="I1102" s="122">
        <v>0</v>
      </c>
      <c r="J1102" s="122">
        <v>0</v>
      </c>
      <c r="K1102" s="122">
        <v>0</v>
      </c>
      <c r="L1102" s="122">
        <v>0</v>
      </c>
      <c r="M1102" s="122">
        <v>0</v>
      </c>
      <c r="N1102" s="122">
        <v>0</v>
      </c>
      <c r="O1102" s="122">
        <v>0</v>
      </c>
      <c r="P1102" s="122">
        <v>0</v>
      </c>
      <c r="Q1102" s="122">
        <v>0</v>
      </c>
      <c r="R1102" s="122">
        <v>0</v>
      </c>
      <c r="S1102" s="122">
        <v>0</v>
      </c>
      <c r="T1102" s="122">
        <v>0</v>
      </c>
      <c r="U1102" s="122">
        <v>0</v>
      </c>
      <c r="V1102" s="122">
        <v>0</v>
      </c>
      <c r="W1102" s="122">
        <v>0</v>
      </c>
      <c r="X1102" s="122">
        <v>0</v>
      </c>
      <c r="Y1102" s="122">
        <v>0</v>
      </c>
      <c r="Z1102" s="122">
        <v>0</v>
      </c>
      <c r="AA1102" s="122">
        <v>0</v>
      </c>
      <c r="AB1102" s="122">
        <v>0</v>
      </c>
      <c r="AC1102" s="122">
        <v>0</v>
      </c>
      <c r="AD1102" s="122">
        <v>0</v>
      </c>
      <c r="AE1102" s="122">
        <v>0</v>
      </c>
      <c r="AF1102" s="122">
        <v>0</v>
      </c>
      <c r="AG1102" s="122">
        <v>0</v>
      </c>
      <c r="AH1102" s="122">
        <v>0</v>
      </c>
      <c r="AI1102" s="122">
        <v>0</v>
      </c>
      <c r="AJ1102" s="122">
        <v>0</v>
      </c>
      <c r="AK1102" s="122">
        <v>0</v>
      </c>
      <c r="AL1102" s="122">
        <v>0</v>
      </c>
    </row>
    <row r="1103" spans="1:38" hidden="1" x14ac:dyDescent="0.25">
      <c r="A1103" s="122" t="s">
        <v>1973</v>
      </c>
      <c r="B1103" s="122">
        <v>1</v>
      </c>
      <c r="C1103" s="122" t="s">
        <v>2156</v>
      </c>
      <c r="D1103" s="122" t="s">
        <v>2120</v>
      </c>
      <c r="E1103" s="122">
        <v>21</v>
      </c>
      <c r="F1103" s="122">
        <v>0</v>
      </c>
      <c r="G1103" s="122">
        <v>0</v>
      </c>
      <c r="H1103" s="122">
        <v>0</v>
      </c>
      <c r="I1103" s="122">
        <v>0</v>
      </c>
      <c r="J1103" s="122">
        <v>0</v>
      </c>
      <c r="K1103" s="122">
        <v>0</v>
      </c>
      <c r="L1103" s="122">
        <v>0</v>
      </c>
      <c r="M1103" s="122">
        <v>0</v>
      </c>
      <c r="N1103" s="122">
        <v>0</v>
      </c>
      <c r="O1103" s="122">
        <v>0</v>
      </c>
      <c r="P1103" s="122">
        <v>0</v>
      </c>
      <c r="Q1103" s="122">
        <v>0</v>
      </c>
      <c r="R1103" s="122">
        <v>0</v>
      </c>
      <c r="S1103" s="122">
        <v>0</v>
      </c>
      <c r="T1103" s="122">
        <v>0</v>
      </c>
      <c r="U1103" s="122">
        <v>0</v>
      </c>
      <c r="V1103" s="122">
        <v>0</v>
      </c>
      <c r="W1103" s="122">
        <v>0</v>
      </c>
      <c r="X1103" s="122">
        <v>0</v>
      </c>
      <c r="Y1103" s="122">
        <v>0</v>
      </c>
      <c r="Z1103" s="122">
        <v>0</v>
      </c>
      <c r="AA1103" s="122">
        <v>0</v>
      </c>
      <c r="AB1103" s="122">
        <v>0</v>
      </c>
      <c r="AC1103" s="122">
        <v>0</v>
      </c>
      <c r="AD1103" s="122">
        <v>0</v>
      </c>
      <c r="AE1103" s="122">
        <v>0</v>
      </c>
      <c r="AF1103" s="122">
        <v>0</v>
      </c>
      <c r="AG1103" s="122">
        <v>0</v>
      </c>
      <c r="AH1103" s="122">
        <v>0</v>
      </c>
      <c r="AI1103" s="122">
        <v>0</v>
      </c>
      <c r="AJ1103" s="122">
        <v>0</v>
      </c>
      <c r="AK1103" s="122">
        <v>0</v>
      </c>
      <c r="AL1103" s="122">
        <v>0</v>
      </c>
    </row>
    <row r="1104" spans="1:38" hidden="1" x14ac:dyDescent="0.25">
      <c r="A1104" s="122" t="s">
        <v>1973</v>
      </c>
      <c r="B1104" s="122">
        <v>1</v>
      </c>
      <c r="C1104" s="122" t="s">
        <v>2156</v>
      </c>
      <c r="D1104" s="122" t="s">
        <v>2121</v>
      </c>
      <c r="E1104" s="122">
        <v>21</v>
      </c>
      <c r="F1104" s="122">
        <v>0</v>
      </c>
      <c r="G1104" s="122">
        <v>0</v>
      </c>
      <c r="H1104" s="122">
        <v>0</v>
      </c>
      <c r="I1104" s="122">
        <v>0</v>
      </c>
      <c r="J1104" s="122">
        <v>0</v>
      </c>
      <c r="K1104" s="122">
        <v>0</v>
      </c>
      <c r="L1104" s="122">
        <v>0</v>
      </c>
      <c r="M1104" s="122">
        <v>0</v>
      </c>
      <c r="N1104" s="122">
        <v>0</v>
      </c>
      <c r="O1104" s="122">
        <v>0</v>
      </c>
      <c r="P1104" s="122">
        <v>0</v>
      </c>
      <c r="Q1104" s="122">
        <v>0</v>
      </c>
      <c r="R1104" s="122">
        <v>0</v>
      </c>
      <c r="S1104" s="122">
        <v>0</v>
      </c>
      <c r="T1104" s="122">
        <v>0</v>
      </c>
      <c r="U1104" s="122">
        <v>0</v>
      </c>
      <c r="V1104" s="122">
        <v>0</v>
      </c>
      <c r="W1104" s="122">
        <v>0</v>
      </c>
      <c r="X1104" s="122">
        <v>0</v>
      </c>
      <c r="Y1104" s="122">
        <v>0</v>
      </c>
      <c r="Z1104" s="122">
        <v>0</v>
      </c>
      <c r="AA1104" s="122">
        <v>0</v>
      </c>
      <c r="AB1104" s="122">
        <v>0</v>
      </c>
      <c r="AC1104" s="122">
        <v>0</v>
      </c>
      <c r="AD1104" s="122">
        <v>0</v>
      </c>
      <c r="AE1104" s="122">
        <v>0</v>
      </c>
      <c r="AF1104" s="122">
        <v>0</v>
      </c>
      <c r="AG1104" s="122">
        <v>0</v>
      </c>
      <c r="AH1104" s="122">
        <v>0</v>
      </c>
      <c r="AI1104" s="122">
        <v>0</v>
      </c>
      <c r="AJ1104" s="122">
        <v>0</v>
      </c>
      <c r="AK1104" s="122">
        <v>0</v>
      </c>
      <c r="AL1104" s="122">
        <v>0</v>
      </c>
    </row>
    <row r="1105" spans="1:38" hidden="1" x14ac:dyDescent="0.25">
      <c r="A1105" s="122" t="s">
        <v>1973</v>
      </c>
      <c r="B1105" s="122">
        <v>1</v>
      </c>
      <c r="C1105" s="122" t="s">
        <v>2156</v>
      </c>
      <c r="D1105" s="122" t="s">
        <v>2139</v>
      </c>
      <c r="E1105" s="122">
        <v>21</v>
      </c>
      <c r="F1105" s="122">
        <v>0</v>
      </c>
      <c r="G1105" s="122">
        <v>0</v>
      </c>
      <c r="H1105" s="122">
        <v>0</v>
      </c>
      <c r="I1105" s="122">
        <v>0</v>
      </c>
      <c r="J1105" s="122">
        <v>0</v>
      </c>
      <c r="K1105" s="122">
        <v>0</v>
      </c>
      <c r="L1105" s="122">
        <v>0</v>
      </c>
      <c r="M1105" s="122">
        <v>0</v>
      </c>
      <c r="N1105" s="122">
        <v>0</v>
      </c>
      <c r="O1105" s="122">
        <v>0</v>
      </c>
      <c r="P1105" s="122">
        <v>0</v>
      </c>
      <c r="Q1105" s="122">
        <v>0</v>
      </c>
      <c r="R1105" s="122">
        <v>0</v>
      </c>
      <c r="S1105" s="122">
        <v>0</v>
      </c>
      <c r="T1105" s="122">
        <v>0</v>
      </c>
      <c r="U1105" s="122">
        <v>0</v>
      </c>
      <c r="V1105" s="122">
        <v>0</v>
      </c>
      <c r="W1105" s="122">
        <v>0</v>
      </c>
      <c r="X1105" s="122">
        <v>0</v>
      </c>
      <c r="Y1105" s="122">
        <v>0</v>
      </c>
      <c r="Z1105" s="122">
        <v>0</v>
      </c>
      <c r="AA1105" s="122">
        <v>0</v>
      </c>
      <c r="AB1105" s="122">
        <v>0</v>
      </c>
      <c r="AC1105" s="122">
        <v>0</v>
      </c>
      <c r="AD1105" s="122">
        <v>0</v>
      </c>
      <c r="AE1105" s="122">
        <v>0</v>
      </c>
      <c r="AF1105" s="122">
        <v>0</v>
      </c>
      <c r="AG1105" s="122">
        <v>0</v>
      </c>
      <c r="AH1105" s="122">
        <v>0</v>
      </c>
      <c r="AI1105" s="122">
        <v>0</v>
      </c>
      <c r="AJ1105" s="122">
        <v>0</v>
      </c>
      <c r="AK1105" s="122">
        <v>0</v>
      </c>
      <c r="AL1105" s="122">
        <v>0</v>
      </c>
    </row>
    <row r="1106" spans="1:38" hidden="1" x14ac:dyDescent="0.25">
      <c r="A1106" s="122" t="s">
        <v>1973</v>
      </c>
      <c r="B1106" s="122">
        <v>1</v>
      </c>
      <c r="C1106" s="122" t="s">
        <v>2156</v>
      </c>
      <c r="D1106" s="122" t="s">
        <v>2122</v>
      </c>
      <c r="E1106" s="122">
        <v>21</v>
      </c>
      <c r="F1106" s="122">
        <v>0</v>
      </c>
      <c r="G1106" s="122">
        <v>0</v>
      </c>
      <c r="H1106" s="122">
        <v>0</v>
      </c>
      <c r="I1106" s="122">
        <v>0</v>
      </c>
      <c r="J1106" s="122">
        <v>0</v>
      </c>
      <c r="K1106" s="122">
        <v>0</v>
      </c>
      <c r="L1106" s="122">
        <v>0</v>
      </c>
      <c r="M1106" s="122">
        <v>0</v>
      </c>
      <c r="N1106" s="122">
        <v>0</v>
      </c>
      <c r="O1106" s="122">
        <v>0</v>
      </c>
      <c r="P1106" s="122">
        <v>0</v>
      </c>
      <c r="Q1106" s="122">
        <v>0</v>
      </c>
      <c r="R1106" s="122">
        <v>0</v>
      </c>
      <c r="S1106" s="122">
        <v>0</v>
      </c>
      <c r="T1106" s="122">
        <v>0</v>
      </c>
      <c r="U1106" s="122">
        <v>0</v>
      </c>
      <c r="V1106" s="122">
        <v>0</v>
      </c>
      <c r="W1106" s="122">
        <v>0</v>
      </c>
      <c r="X1106" s="122">
        <v>0</v>
      </c>
      <c r="Y1106" s="122">
        <v>0</v>
      </c>
      <c r="Z1106" s="122">
        <v>0</v>
      </c>
      <c r="AA1106" s="122">
        <v>0</v>
      </c>
      <c r="AB1106" s="122">
        <v>0</v>
      </c>
      <c r="AC1106" s="122">
        <v>0</v>
      </c>
      <c r="AD1106" s="122">
        <v>0</v>
      </c>
      <c r="AE1106" s="122">
        <v>0</v>
      </c>
      <c r="AF1106" s="122">
        <v>0</v>
      </c>
      <c r="AG1106" s="122">
        <v>0</v>
      </c>
      <c r="AH1106" s="122">
        <v>0</v>
      </c>
      <c r="AI1106" s="122">
        <v>0</v>
      </c>
      <c r="AJ1106" s="122">
        <v>0</v>
      </c>
      <c r="AK1106" s="122">
        <v>0</v>
      </c>
      <c r="AL1106" s="122">
        <v>0</v>
      </c>
    </row>
    <row r="1107" spans="1:38" hidden="1" x14ac:dyDescent="0.25">
      <c r="A1107" s="122" t="s">
        <v>1973</v>
      </c>
      <c r="B1107" s="122">
        <v>1</v>
      </c>
      <c r="C1107" s="122" t="s">
        <v>2156</v>
      </c>
      <c r="D1107" s="122" t="s">
        <v>2123</v>
      </c>
      <c r="E1107" s="122">
        <v>21</v>
      </c>
      <c r="F1107" s="122">
        <v>0</v>
      </c>
      <c r="G1107" s="122">
        <v>0</v>
      </c>
      <c r="H1107" s="122">
        <v>0</v>
      </c>
      <c r="I1107" s="122">
        <v>0</v>
      </c>
      <c r="J1107" s="122">
        <v>0</v>
      </c>
      <c r="K1107" s="122">
        <v>0</v>
      </c>
      <c r="L1107" s="122">
        <v>0</v>
      </c>
      <c r="M1107" s="122">
        <v>0</v>
      </c>
      <c r="N1107" s="122">
        <v>0</v>
      </c>
      <c r="O1107" s="122">
        <v>0</v>
      </c>
      <c r="P1107" s="122">
        <v>0</v>
      </c>
      <c r="Q1107" s="122">
        <v>0</v>
      </c>
      <c r="R1107" s="122">
        <v>0</v>
      </c>
      <c r="S1107" s="122">
        <v>0</v>
      </c>
      <c r="T1107" s="122">
        <v>0</v>
      </c>
      <c r="U1107" s="122">
        <v>0</v>
      </c>
      <c r="V1107" s="122">
        <v>0</v>
      </c>
      <c r="W1107" s="122">
        <v>0</v>
      </c>
      <c r="X1107" s="122">
        <v>0</v>
      </c>
      <c r="Y1107" s="122">
        <v>0</v>
      </c>
      <c r="Z1107" s="122">
        <v>0</v>
      </c>
      <c r="AA1107" s="122">
        <v>0</v>
      </c>
      <c r="AB1107" s="122">
        <v>0</v>
      </c>
      <c r="AC1107" s="122">
        <v>0</v>
      </c>
      <c r="AD1107" s="122">
        <v>0</v>
      </c>
      <c r="AE1107" s="122">
        <v>0</v>
      </c>
      <c r="AF1107" s="122">
        <v>0</v>
      </c>
      <c r="AG1107" s="122">
        <v>0</v>
      </c>
      <c r="AH1107" s="122">
        <v>0</v>
      </c>
      <c r="AI1107" s="122">
        <v>0</v>
      </c>
      <c r="AJ1107" s="122">
        <v>0</v>
      </c>
      <c r="AK1107" s="122">
        <v>0</v>
      </c>
      <c r="AL1107" s="122">
        <v>0</v>
      </c>
    </row>
    <row r="1108" spans="1:38" hidden="1" x14ac:dyDescent="0.25">
      <c r="A1108" s="122" t="s">
        <v>1973</v>
      </c>
      <c r="B1108" s="122">
        <v>1</v>
      </c>
      <c r="C1108" s="122" t="s">
        <v>2156</v>
      </c>
      <c r="D1108" s="122" t="s">
        <v>2140</v>
      </c>
      <c r="E1108" s="122">
        <v>21</v>
      </c>
      <c r="F1108" s="122">
        <v>0</v>
      </c>
      <c r="G1108" s="122">
        <v>0</v>
      </c>
      <c r="H1108" s="122">
        <v>0</v>
      </c>
      <c r="I1108" s="122">
        <v>0</v>
      </c>
      <c r="J1108" s="122">
        <v>0</v>
      </c>
      <c r="K1108" s="122">
        <v>0</v>
      </c>
      <c r="L1108" s="122">
        <v>0</v>
      </c>
      <c r="M1108" s="122">
        <v>0</v>
      </c>
      <c r="N1108" s="122">
        <v>0</v>
      </c>
      <c r="O1108" s="122">
        <v>0</v>
      </c>
      <c r="P1108" s="122">
        <v>0</v>
      </c>
      <c r="Q1108" s="122">
        <v>0</v>
      </c>
      <c r="R1108" s="122">
        <v>0</v>
      </c>
      <c r="S1108" s="122">
        <v>0</v>
      </c>
      <c r="T1108" s="122">
        <v>0</v>
      </c>
      <c r="U1108" s="122">
        <v>0</v>
      </c>
      <c r="V1108" s="122">
        <v>0</v>
      </c>
      <c r="W1108" s="122">
        <v>0</v>
      </c>
      <c r="X1108" s="122">
        <v>0</v>
      </c>
      <c r="Y1108" s="122">
        <v>0</v>
      </c>
      <c r="Z1108" s="122">
        <v>0</v>
      </c>
      <c r="AA1108" s="122">
        <v>0</v>
      </c>
      <c r="AB1108" s="122">
        <v>0</v>
      </c>
      <c r="AC1108" s="122">
        <v>0</v>
      </c>
      <c r="AD1108" s="122">
        <v>0</v>
      </c>
      <c r="AE1108" s="122">
        <v>0</v>
      </c>
      <c r="AF1108" s="122">
        <v>0</v>
      </c>
      <c r="AG1108" s="122">
        <v>0</v>
      </c>
      <c r="AH1108" s="122">
        <v>0</v>
      </c>
      <c r="AI1108" s="122">
        <v>0</v>
      </c>
      <c r="AJ1108" s="122">
        <v>0</v>
      </c>
      <c r="AK1108" s="122">
        <v>0</v>
      </c>
      <c r="AL1108" s="122">
        <v>0</v>
      </c>
    </row>
    <row r="1109" spans="1:38" hidden="1" x14ac:dyDescent="0.25">
      <c r="A1109" s="122" t="s">
        <v>1973</v>
      </c>
      <c r="B1109" s="122">
        <v>1</v>
      </c>
      <c r="C1109" s="122" t="s">
        <v>2156</v>
      </c>
      <c r="D1109" s="122" t="s">
        <v>2124</v>
      </c>
      <c r="E1109" s="122">
        <v>21</v>
      </c>
      <c r="F1109" s="122">
        <v>0</v>
      </c>
      <c r="G1109" s="122">
        <v>0</v>
      </c>
      <c r="H1109" s="122">
        <v>0</v>
      </c>
      <c r="I1109" s="122">
        <v>0</v>
      </c>
      <c r="J1109" s="122">
        <v>0</v>
      </c>
      <c r="K1109" s="122">
        <v>0</v>
      </c>
      <c r="L1109" s="122">
        <v>0</v>
      </c>
      <c r="M1109" s="122">
        <v>0</v>
      </c>
      <c r="N1109" s="122">
        <v>0</v>
      </c>
      <c r="O1109" s="122">
        <v>0</v>
      </c>
      <c r="P1109" s="122">
        <v>0</v>
      </c>
      <c r="Q1109" s="122">
        <v>0</v>
      </c>
      <c r="R1109" s="122">
        <v>0</v>
      </c>
      <c r="S1109" s="122">
        <v>0</v>
      </c>
      <c r="T1109" s="122">
        <v>0</v>
      </c>
      <c r="U1109" s="122">
        <v>0</v>
      </c>
      <c r="V1109" s="122">
        <v>0</v>
      </c>
      <c r="W1109" s="122">
        <v>0</v>
      </c>
      <c r="X1109" s="122">
        <v>0</v>
      </c>
      <c r="Y1109" s="122">
        <v>0</v>
      </c>
      <c r="Z1109" s="122">
        <v>0</v>
      </c>
      <c r="AA1109" s="122">
        <v>0</v>
      </c>
      <c r="AB1109" s="122">
        <v>0</v>
      </c>
      <c r="AC1109" s="122">
        <v>0</v>
      </c>
      <c r="AD1109" s="122">
        <v>0</v>
      </c>
      <c r="AE1109" s="122">
        <v>0</v>
      </c>
      <c r="AF1109" s="122">
        <v>0</v>
      </c>
      <c r="AG1109" s="122">
        <v>0</v>
      </c>
      <c r="AH1109" s="122">
        <v>0</v>
      </c>
      <c r="AI1109" s="122">
        <v>0</v>
      </c>
      <c r="AJ1109" s="122">
        <v>0</v>
      </c>
      <c r="AK1109" s="122">
        <v>0</v>
      </c>
      <c r="AL1109" s="122">
        <v>0</v>
      </c>
    </row>
    <row r="1110" spans="1:38" hidden="1" x14ac:dyDescent="0.25">
      <c r="A1110" s="122" t="s">
        <v>1973</v>
      </c>
      <c r="B1110" s="122">
        <v>1</v>
      </c>
      <c r="C1110" s="122" t="s">
        <v>2156</v>
      </c>
      <c r="D1110" s="122" t="s">
        <v>2125</v>
      </c>
      <c r="E1110" s="122">
        <v>21</v>
      </c>
      <c r="F1110" s="122">
        <v>0</v>
      </c>
      <c r="G1110" s="122">
        <v>0</v>
      </c>
      <c r="H1110" s="122">
        <v>0</v>
      </c>
      <c r="I1110" s="122">
        <v>0</v>
      </c>
      <c r="J1110" s="122">
        <v>0</v>
      </c>
      <c r="K1110" s="122">
        <v>0</v>
      </c>
      <c r="L1110" s="122">
        <v>0</v>
      </c>
      <c r="M1110" s="122">
        <v>0</v>
      </c>
      <c r="N1110" s="122">
        <v>0</v>
      </c>
      <c r="O1110" s="122">
        <v>0</v>
      </c>
      <c r="P1110" s="122">
        <v>0</v>
      </c>
      <c r="Q1110" s="122">
        <v>0</v>
      </c>
      <c r="R1110" s="122">
        <v>0</v>
      </c>
      <c r="S1110" s="122">
        <v>0</v>
      </c>
      <c r="T1110" s="122">
        <v>0</v>
      </c>
      <c r="U1110" s="122">
        <v>0</v>
      </c>
      <c r="V1110" s="122">
        <v>0</v>
      </c>
      <c r="W1110" s="122">
        <v>0</v>
      </c>
      <c r="X1110" s="122">
        <v>0</v>
      </c>
      <c r="Y1110" s="122">
        <v>0</v>
      </c>
      <c r="Z1110" s="122">
        <v>0</v>
      </c>
      <c r="AA1110" s="122">
        <v>0</v>
      </c>
      <c r="AB1110" s="122">
        <v>0</v>
      </c>
      <c r="AC1110" s="122">
        <v>0</v>
      </c>
      <c r="AD1110" s="122">
        <v>0</v>
      </c>
      <c r="AE1110" s="122">
        <v>0</v>
      </c>
      <c r="AF1110" s="122">
        <v>0</v>
      </c>
      <c r="AG1110" s="122">
        <v>0</v>
      </c>
      <c r="AH1110" s="122">
        <v>0</v>
      </c>
      <c r="AI1110" s="122">
        <v>0</v>
      </c>
      <c r="AJ1110" s="122">
        <v>0</v>
      </c>
      <c r="AK1110" s="122">
        <v>0</v>
      </c>
      <c r="AL1110" s="122">
        <v>0</v>
      </c>
    </row>
    <row r="1111" spans="1:38" hidden="1" x14ac:dyDescent="0.25">
      <c r="A1111" s="122" t="s">
        <v>1973</v>
      </c>
      <c r="B1111" s="122">
        <v>1</v>
      </c>
      <c r="C1111" s="122" t="s">
        <v>2156</v>
      </c>
      <c r="D1111" s="122" t="s">
        <v>2126</v>
      </c>
      <c r="E1111" s="122">
        <v>21</v>
      </c>
      <c r="F1111" s="122">
        <v>0</v>
      </c>
      <c r="G1111" s="122">
        <v>0</v>
      </c>
      <c r="H1111" s="122">
        <v>0</v>
      </c>
      <c r="I1111" s="122">
        <v>0</v>
      </c>
      <c r="J1111" s="122">
        <v>0</v>
      </c>
      <c r="K1111" s="122">
        <v>0</v>
      </c>
      <c r="L1111" s="122">
        <v>0</v>
      </c>
      <c r="M1111" s="122">
        <v>0</v>
      </c>
      <c r="N1111" s="122">
        <v>0</v>
      </c>
      <c r="O1111" s="122">
        <v>0</v>
      </c>
      <c r="P1111" s="122">
        <v>0</v>
      </c>
      <c r="Q1111" s="122">
        <v>0</v>
      </c>
      <c r="R1111" s="122">
        <v>0</v>
      </c>
      <c r="S1111" s="122">
        <v>0</v>
      </c>
      <c r="T1111" s="122">
        <v>0</v>
      </c>
      <c r="U1111" s="122">
        <v>0</v>
      </c>
      <c r="V1111" s="122">
        <v>0</v>
      </c>
      <c r="W1111" s="122">
        <v>0</v>
      </c>
      <c r="X1111" s="122">
        <v>0</v>
      </c>
      <c r="Y1111" s="122">
        <v>0</v>
      </c>
      <c r="Z1111" s="122">
        <v>0</v>
      </c>
      <c r="AA1111" s="122">
        <v>0</v>
      </c>
      <c r="AB1111" s="122">
        <v>0</v>
      </c>
      <c r="AC1111" s="122">
        <v>0</v>
      </c>
      <c r="AD1111" s="122">
        <v>0</v>
      </c>
      <c r="AE1111" s="122">
        <v>0</v>
      </c>
      <c r="AF1111" s="122">
        <v>0</v>
      </c>
      <c r="AG1111" s="122">
        <v>0</v>
      </c>
      <c r="AH1111" s="122">
        <v>0</v>
      </c>
      <c r="AI1111" s="122">
        <v>0</v>
      </c>
      <c r="AJ1111" s="122">
        <v>0</v>
      </c>
      <c r="AK1111" s="122">
        <v>0</v>
      </c>
      <c r="AL1111" s="122">
        <v>0</v>
      </c>
    </row>
    <row r="1112" spans="1:38" hidden="1" x14ac:dyDescent="0.25">
      <c r="A1112" s="122" t="s">
        <v>1973</v>
      </c>
      <c r="B1112" s="122">
        <v>1</v>
      </c>
      <c r="C1112" s="122" t="s">
        <v>2156</v>
      </c>
      <c r="D1112" s="122" t="s">
        <v>2127</v>
      </c>
      <c r="E1112" s="122">
        <v>21</v>
      </c>
      <c r="F1112" s="122">
        <v>0</v>
      </c>
      <c r="G1112" s="122">
        <v>0</v>
      </c>
      <c r="H1112" s="122">
        <v>0</v>
      </c>
      <c r="I1112" s="122">
        <v>0</v>
      </c>
      <c r="J1112" s="122">
        <v>0</v>
      </c>
      <c r="K1112" s="122">
        <v>0</v>
      </c>
      <c r="L1112" s="122">
        <v>0</v>
      </c>
      <c r="M1112" s="122">
        <v>0</v>
      </c>
      <c r="N1112" s="122">
        <v>0</v>
      </c>
      <c r="O1112" s="122">
        <v>0</v>
      </c>
      <c r="P1112" s="122">
        <v>0</v>
      </c>
      <c r="Q1112" s="122">
        <v>0</v>
      </c>
      <c r="R1112" s="122">
        <v>0</v>
      </c>
      <c r="S1112" s="122">
        <v>0</v>
      </c>
      <c r="T1112" s="122">
        <v>0</v>
      </c>
      <c r="U1112" s="122">
        <v>0</v>
      </c>
      <c r="V1112" s="122">
        <v>0.143789</v>
      </c>
      <c r="W1112" s="122">
        <v>0.143789</v>
      </c>
      <c r="X1112" s="122">
        <v>0.143789</v>
      </c>
      <c r="Y1112" s="122">
        <v>0.143789</v>
      </c>
      <c r="Z1112" s="122">
        <v>0.128833</v>
      </c>
      <c r="AA1112" s="122">
        <v>0.152059</v>
      </c>
      <c r="AB1112" s="122">
        <v>0.150475</v>
      </c>
      <c r="AC1112" s="122">
        <v>8.8075399999999998E-2</v>
      </c>
      <c r="AD1112" s="122">
        <v>4.2881299999999997E-2</v>
      </c>
      <c r="AE1112" s="122">
        <v>5.45005E-2</v>
      </c>
      <c r="AF1112" s="122">
        <v>3.4358100000000003E-2</v>
      </c>
      <c r="AG1112" s="122">
        <v>3.4486000000000003E-2</v>
      </c>
      <c r="AH1112" s="122">
        <v>4.9762899999999999E-2</v>
      </c>
      <c r="AI1112" s="122">
        <v>8.1053299999999995E-2</v>
      </c>
      <c r="AJ1112" s="122">
        <v>6.9990899999999995E-2</v>
      </c>
      <c r="AK1112" s="122">
        <v>7.3968900000000004E-2</v>
      </c>
      <c r="AL1112" s="122">
        <v>0</v>
      </c>
    </row>
    <row r="1113" spans="1:38" hidden="1" x14ac:dyDescent="0.25">
      <c r="A1113" s="122" t="s">
        <v>1973</v>
      </c>
      <c r="B1113" s="122">
        <v>1</v>
      </c>
      <c r="C1113" s="122" t="s">
        <v>2156</v>
      </c>
      <c r="D1113" s="122" t="s">
        <v>2128</v>
      </c>
      <c r="E1113" s="122">
        <v>21</v>
      </c>
      <c r="F1113" s="122">
        <v>0</v>
      </c>
      <c r="G1113" s="122">
        <v>0</v>
      </c>
      <c r="H1113" s="122">
        <v>0</v>
      </c>
      <c r="I1113" s="122">
        <v>0</v>
      </c>
      <c r="J1113" s="122">
        <v>0</v>
      </c>
      <c r="K1113" s="122">
        <v>0</v>
      </c>
      <c r="L1113" s="122">
        <v>0</v>
      </c>
      <c r="M1113" s="122">
        <v>0</v>
      </c>
      <c r="N1113" s="122">
        <v>0</v>
      </c>
      <c r="O1113" s="122">
        <v>0</v>
      </c>
      <c r="P1113" s="122">
        <v>0</v>
      </c>
      <c r="Q1113" s="122">
        <v>0</v>
      </c>
      <c r="R1113" s="122">
        <v>0</v>
      </c>
      <c r="S1113" s="122">
        <v>0</v>
      </c>
      <c r="T1113" s="122">
        <v>0</v>
      </c>
      <c r="U1113" s="122">
        <v>0</v>
      </c>
      <c r="V1113" s="122">
        <v>0</v>
      </c>
      <c r="W1113" s="122">
        <v>0</v>
      </c>
      <c r="X1113" s="122">
        <v>0</v>
      </c>
      <c r="Y1113" s="122">
        <v>0</v>
      </c>
      <c r="Z1113" s="122">
        <v>0</v>
      </c>
      <c r="AA1113" s="122">
        <v>0</v>
      </c>
      <c r="AB1113" s="122">
        <v>0</v>
      </c>
      <c r="AC1113" s="122">
        <v>0</v>
      </c>
      <c r="AD1113" s="122">
        <v>0</v>
      </c>
      <c r="AE1113" s="122">
        <v>0</v>
      </c>
      <c r="AF1113" s="122">
        <v>0</v>
      </c>
      <c r="AG1113" s="122">
        <v>0</v>
      </c>
      <c r="AH1113" s="122">
        <v>0</v>
      </c>
      <c r="AI1113" s="122">
        <v>0</v>
      </c>
      <c r="AJ1113" s="122">
        <v>0</v>
      </c>
      <c r="AK1113" s="122">
        <v>0</v>
      </c>
      <c r="AL1113" s="122">
        <v>0</v>
      </c>
    </row>
    <row r="1114" spans="1:38" hidden="1" x14ac:dyDescent="0.25">
      <c r="A1114" s="122" t="s">
        <v>1967</v>
      </c>
      <c r="B1114" s="122">
        <v>1</v>
      </c>
      <c r="C1114" s="122" t="s">
        <v>2157</v>
      </c>
      <c r="D1114" s="122" t="s">
        <v>2080</v>
      </c>
      <c r="E1114" s="122">
        <v>22</v>
      </c>
      <c r="F1114" s="122">
        <v>0</v>
      </c>
      <c r="G1114" s="122">
        <v>0</v>
      </c>
      <c r="H1114" s="122">
        <v>0</v>
      </c>
      <c r="I1114" s="122">
        <v>0</v>
      </c>
      <c r="J1114" s="122">
        <v>0</v>
      </c>
      <c r="K1114" s="122">
        <v>0</v>
      </c>
      <c r="L1114" s="122">
        <v>0</v>
      </c>
      <c r="M1114" s="122">
        <v>0</v>
      </c>
      <c r="N1114" s="122">
        <v>0</v>
      </c>
      <c r="O1114" s="122">
        <v>0</v>
      </c>
      <c r="P1114" s="122">
        <v>0</v>
      </c>
      <c r="Q1114" s="122">
        <v>0</v>
      </c>
      <c r="R1114" s="122">
        <v>0</v>
      </c>
      <c r="S1114" s="122">
        <v>0</v>
      </c>
      <c r="T1114" s="122">
        <v>0</v>
      </c>
      <c r="U1114" s="122">
        <v>0</v>
      </c>
      <c r="V1114" s="122">
        <v>0</v>
      </c>
      <c r="W1114" s="122">
        <v>0</v>
      </c>
      <c r="X1114" s="122">
        <v>0</v>
      </c>
      <c r="Y1114" s="122">
        <v>0</v>
      </c>
      <c r="Z1114" s="122">
        <v>0</v>
      </c>
      <c r="AA1114" s="122">
        <v>0</v>
      </c>
      <c r="AB1114" s="122">
        <v>0</v>
      </c>
      <c r="AC1114" s="122">
        <v>0</v>
      </c>
      <c r="AD1114" s="122">
        <v>0</v>
      </c>
      <c r="AE1114" s="122">
        <v>0</v>
      </c>
      <c r="AF1114" s="122">
        <v>0</v>
      </c>
      <c r="AG1114" s="122">
        <v>0</v>
      </c>
      <c r="AH1114" s="122">
        <v>0</v>
      </c>
      <c r="AI1114" s="122">
        <v>0</v>
      </c>
      <c r="AJ1114" s="122">
        <v>0</v>
      </c>
      <c r="AK1114" s="122">
        <v>0</v>
      </c>
      <c r="AL1114" s="122">
        <v>0</v>
      </c>
    </row>
    <row r="1115" spans="1:38" hidden="1" x14ac:dyDescent="0.25">
      <c r="A1115" s="122" t="s">
        <v>1967</v>
      </c>
      <c r="B1115" s="122">
        <v>1</v>
      </c>
      <c r="C1115" s="122" t="s">
        <v>2157</v>
      </c>
      <c r="D1115" s="122" t="s">
        <v>2081</v>
      </c>
      <c r="E1115" s="122">
        <v>22</v>
      </c>
      <c r="F1115" s="122">
        <v>0</v>
      </c>
      <c r="G1115" s="122">
        <v>0</v>
      </c>
      <c r="H1115" s="122">
        <v>0</v>
      </c>
      <c r="I1115" s="122">
        <v>0</v>
      </c>
      <c r="J1115" s="122">
        <v>0</v>
      </c>
      <c r="K1115" s="122">
        <v>0</v>
      </c>
      <c r="L1115" s="122">
        <v>0</v>
      </c>
      <c r="M1115" s="122">
        <v>0</v>
      </c>
      <c r="N1115" s="122">
        <v>0</v>
      </c>
      <c r="O1115" s="122">
        <v>0</v>
      </c>
      <c r="P1115" s="122">
        <v>0</v>
      </c>
      <c r="Q1115" s="122">
        <v>0</v>
      </c>
      <c r="R1115" s="122">
        <v>0</v>
      </c>
      <c r="S1115" s="122">
        <v>0</v>
      </c>
      <c r="T1115" s="122">
        <v>0</v>
      </c>
      <c r="U1115" s="122">
        <v>0</v>
      </c>
      <c r="V1115" s="122">
        <v>0</v>
      </c>
      <c r="W1115" s="122">
        <v>0</v>
      </c>
      <c r="X1115" s="122">
        <v>0</v>
      </c>
      <c r="Y1115" s="122">
        <v>0</v>
      </c>
      <c r="Z1115" s="122">
        <v>0</v>
      </c>
      <c r="AA1115" s="122">
        <v>0</v>
      </c>
      <c r="AB1115" s="122">
        <v>0</v>
      </c>
      <c r="AC1115" s="122">
        <v>0</v>
      </c>
      <c r="AD1115" s="122">
        <v>0</v>
      </c>
      <c r="AE1115" s="122">
        <v>0</v>
      </c>
      <c r="AF1115" s="122">
        <v>0</v>
      </c>
      <c r="AG1115" s="122">
        <v>0</v>
      </c>
      <c r="AH1115" s="122">
        <v>0</v>
      </c>
      <c r="AI1115" s="122">
        <v>0</v>
      </c>
      <c r="AJ1115" s="122">
        <v>0</v>
      </c>
      <c r="AK1115" s="122">
        <v>0</v>
      </c>
      <c r="AL1115" s="122">
        <v>0</v>
      </c>
    </row>
    <row r="1116" spans="1:38" hidden="1" x14ac:dyDescent="0.25">
      <c r="A1116" s="122" t="s">
        <v>1967</v>
      </c>
      <c r="B1116" s="122">
        <v>1</v>
      </c>
      <c r="C1116" s="122" t="s">
        <v>2157</v>
      </c>
      <c r="D1116" s="122" t="s">
        <v>2082</v>
      </c>
      <c r="E1116" s="122">
        <v>22</v>
      </c>
      <c r="F1116" s="122">
        <v>0</v>
      </c>
      <c r="G1116" s="122">
        <v>0</v>
      </c>
      <c r="H1116" s="122">
        <v>0</v>
      </c>
      <c r="I1116" s="122">
        <v>0</v>
      </c>
      <c r="J1116" s="122">
        <v>0</v>
      </c>
      <c r="K1116" s="122">
        <v>0</v>
      </c>
      <c r="L1116" s="122">
        <v>0</v>
      </c>
      <c r="M1116" s="122">
        <v>0</v>
      </c>
      <c r="N1116" s="122">
        <v>0</v>
      </c>
      <c r="O1116" s="122">
        <v>0</v>
      </c>
      <c r="P1116" s="122">
        <v>0</v>
      </c>
      <c r="Q1116" s="122">
        <v>0</v>
      </c>
      <c r="R1116" s="122">
        <v>0</v>
      </c>
      <c r="S1116" s="122">
        <v>0</v>
      </c>
      <c r="T1116" s="122">
        <v>0</v>
      </c>
      <c r="U1116" s="122">
        <v>0</v>
      </c>
      <c r="V1116" s="122">
        <v>0</v>
      </c>
      <c r="W1116" s="122">
        <v>0</v>
      </c>
      <c r="X1116" s="122">
        <v>0</v>
      </c>
      <c r="Y1116" s="122">
        <v>0</v>
      </c>
      <c r="Z1116" s="122">
        <v>0</v>
      </c>
      <c r="AA1116" s="122">
        <v>0</v>
      </c>
      <c r="AB1116" s="122">
        <v>0</v>
      </c>
      <c r="AC1116" s="122">
        <v>0</v>
      </c>
      <c r="AD1116" s="122">
        <v>0</v>
      </c>
      <c r="AE1116" s="122">
        <v>0</v>
      </c>
      <c r="AF1116" s="122">
        <v>0</v>
      </c>
      <c r="AG1116" s="122">
        <v>0</v>
      </c>
      <c r="AH1116" s="122">
        <v>0</v>
      </c>
      <c r="AI1116" s="122">
        <v>0</v>
      </c>
      <c r="AJ1116" s="122">
        <v>0</v>
      </c>
      <c r="AK1116" s="122">
        <v>0</v>
      </c>
      <c r="AL1116" s="122">
        <v>0</v>
      </c>
    </row>
    <row r="1117" spans="1:38" hidden="1" x14ac:dyDescent="0.25">
      <c r="A1117" s="122" t="s">
        <v>1967</v>
      </c>
      <c r="B1117" s="122">
        <v>1</v>
      </c>
      <c r="C1117" s="122" t="s">
        <v>2157</v>
      </c>
      <c r="D1117" s="122" t="s">
        <v>2135</v>
      </c>
      <c r="E1117" s="122">
        <v>22</v>
      </c>
      <c r="F1117" s="122">
        <v>0</v>
      </c>
      <c r="G1117" s="122">
        <v>0</v>
      </c>
      <c r="H1117" s="122">
        <v>0</v>
      </c>
      <c r="I1117" s="122">
        <v>0</v>
      </c>
      <c r="J1117" s="122">
        <v>0</v>
      </c>
      <c r="K1117" s="122">
        <v>0</v>
      </c>
      <c r="L1117" s="122">
        <v>0</v>
      </c>
      <c r="M1117" s="122">
        <v>0</v>
      </c>
      <c r="N1117" s="122">
        <v>0</v>
      </c>
      <c r="O1117" s="122">
        <v>0</v>
      </c>
      <c r="P1117" s="122">
        <v>0</v>
      </c>
      <c r="Q1117" s="122">
        <v>0</v>
      </c>
      <c r="R1117" s="122">
        <v>0</v>
      </c>
      <c r="S1117" s="122">
        <v>0</v>
      </c>
      <c r="T1117" s="122">
        <v>0</v>
      </c>
      <c r="U1117" s="122">
        <v>0</v>
      </c>
      <c r="V1117" s="122">
        <v>0</v>
      </c>
      <c r="W1117" s="122">
        <v>0</v>
      </c>
      <c r="X1117" s="122">
        <v>0</v>
      </c>
      <c r="Y1117" s="122">
        <v>0</v>
      </c>
      <c r="Z1117" s="122">
        <v>0</v>
      </c>
      <c r="AA1117" s="122">
        <v>0</v>
      </c>
      <c r="AB1117" s="122">
        <v>0</v>
      </c>
      <c r="AC1117" s="122">
        <v>0</v>
      </c>
      <c r="AD1117" s="122">
        <v>0</v>
      </c>
      <c r="AE1117" s="122">
        <v>0</v>
      </c>
      <c r="AF1117" s="122">
        <v>0</v>
      </c>
      <c r="AG1117" s="122">
        <v>0</v>
      </c>
      <c r="AH1117" s="122">
        <v>0</v>
      </c>
      <c r="AI1117" s="122">
        <v>0</v>
      </c>
      <c r="AJ1117" s="122">
        <v>0</v>
      </c>
      <c r="AK1117" s="122">
        <v>0</v>
      </c>
      <c r="AL1117" s="122">
        <v>0</v>
      </c>
    </row>
    <row r="1118" spans="1:38" hidden="1" x14ac:dyDescent="0.25">
      <c r="A1118" s="122" t="s">
        <v>1967</v>
      </c>
      <c r="B1118" s="122">
        <v>1</v>
      </c>
      <c r="C1118" s="122" t="s">
        <v>2157</v>
      </c>
      <c r="D1118" s="122" t="s">
        <v>2083</v>
      </c>
      <c r="E1118" s="122">
        <v>22</v>
      </c>
      <c r="F1118" s="122">
        <v>0</v>
      </c>
      <c r="G1118" s="122">
        <v>0</v>
      </c>
      <c r="H1118" s="122">
        <v>0</v>
      </c>
      <c r="I1118" s="122">
        <v>0</v>
      </c>
      <c r="J1118" s="122">
        <v>0</v>
      </c>
      <c r="K1118" s="122">
        <v>0</v>
      </c>
      <c r="L1118" s="122">
        <v>0</v>
      </c>
      <c r="M1118" s="122">
        <v>0</v>
      </c>
      <c r="N1118" s="122">
        <v>0</v>
      </c>
      <c r="O1118" s="122">
        <v>0</v>
      </c>
      <c r="P1118" s="122">
        <v>0</v>
      </c>
      <c r="Q1118" s="122">
        <v>0</v>
      </c>
      <c r="R1118" s="122">
        <v>0</v>
      </c>
      <c r="S1118" s="122">
        <v>0</v>
      </c>
      <c r="T1118" s="122">
        <v>0</v>
      </c>
      <c r="U1118" s="122">
        <v>0</v>
      </c>
      <c r="V1118" s="122">
        <v>0</v>
      </c>
      <c r="W1118" s="122">
        <v>0</v>
      </c>
      <c r="X1118" s="122">
        <v>0</v>
      </c>
      <c r="Y1118" s="122">
        <v>0</v>
      </c>
      <c r="Z1118" s="122">
        <v>0</v>
      </c>
      <c r="AA1118" s="122">
        <v>0</v>
      </c>
      <c r="AB1118" s="122">
        <v>0</v>
      </c>
      <c r="AC1118" s="122">
        <v>0</v>
      </c>
      <c r="AD1118" s="122">
        <v>0</v>
      </c>
      <c r="AE1118" s="122">
        <v>0</v>
      </c>
      <c r="AF1118" s="122">
        <v>0</v>
      </c>
      <c r="AG1118" s="122">
        <v>0</v>
      </c>
      <c r="AH1118" s="122">
        <v>0</v>
      </c>
      <c r="AI1118" s="122">
        <v>0</v>
      </c>
      <c r="AJ1118" s="122">
        <v>0</v>
      </c>
      <c r="AK1118" s="122">
        <v>0</v>
      </c>
      <c r="AL1118" s="122">
        <v>0</v>
      </c>
    </row>
    <row r="1119" spans="1:38" x14ac:dyDescent="0.25">
      <c r="A1119" s="122" t="s">
        <v>1967</v>
      </c>
      <c r="B1119" s="122">
        <v>1</v>
      </c>
      <c r="C1119" s="122" t="s">
        <v>2157</v>
      </c>
      <c r="D1119" s="122" t="s">
        <v>2084</v>
      </c>
      <c r="E1119" s="122">
        <v>22</v>
      </c>
      <c r="F1119" s="122">
        <v>0</v>
      </c>
      <c r="G1119" s="122">
        <v>0</v>
      </c>
      <c r="H1119" s="122">
        <v>0</v>
      </c>
      <c r="I1119" s="122">
        <v>0</v>
      </c>
      <c r="J1119" s="122">
        <v>0</v>
      </c>
      <c r="K1119" s="122">
        <v>0</v>
      </c>
      <c r="L1119" s="122">
        <v>0</v>
      </c>
      <c r="M1119" s="122">
        <v>0</v>
      </c>
      <c r="N1119" s="122">
        <v>0</v>
      </c>
      <c r="O1119" s="122">
        <v>0</v>
      </c>
      <c r="P1119" s="122">
        <v>0</v>
      </c>
      <c r="Q1119" s="122">
        <v>0</v>
      </c>
      <c r="R1119" s="122">
        <v>0</v>
      </c>
      <c r="S1119" s="122">
        <v>0</v>
      </c>
      <c r="T1119" s="122">
        <v>0</v>
      </c>
      <c r="U1119" s="122">
        <v>0</v>
      </c>
      <c r="V1119" s="122">
        <v>0</v>
      </c>
      <c r="W1119" s="122">
        <v>0</v>
      </c>
      <c r="X1119" s="122">
        <v>0</v>
      </c>
      <c r="Y1119" s="122">
        <v>0</v>
      </c>
      <c r="Z1119" s="122">
        <v>0</v>
      </c>
      <c r="AA1119" s="122">
        <v>0</v>
      </c>
      <c r="AB1119" s="122">
        <v>0</v>
      </c>
      <c r="AC1119" s="122">
        <v>0</v>
      </c>
      <c r="AD1119" s="122">
        <v>0</v>
      </c>
      <c r="AE1119" s="122">
        <v>0</v>
      </c>
      <c r="AF1119" s="122">
        <v>0</v>
      </c>
      <c r="AG1119" s="122">
        <v>0</v>
      </c>
      <c r="AH1119" s="122">
        <v>0</v>
      </c>
      <c r="AI1119" s="122">
        <v>0</v>
      </c>
      <c r="AJ1119" s="122">
        <v>0</v>
      </c>
      <c r="AK1119" s="122">
        <v>0</v>
      </c>
      <c r="AL1119" s="122">
        <v>0</v>
      </c>
    </row>
    <row r="1120" spans="1:38" hidden="1" x14ac:dyDescent="0.25">
      <c r="A1120" s="122" t="s">
        <v>1967</v>
      </c>
      <c r="B1120" s="122">
        <v>1</v>
      </c>
      <c r="C1120" s="122" t="s">
        <v>2157</v>
      </c>
      <c r="D1120" s="122" t="s">
        <v>474</v>
      </c>
      <c r="E1120" s="122">
        <v>22</v>
      </c>
      <c r="F1120" s="122">
        <v>0</v>
      </c>
      <c r="G1120" s="122">
        <v>0</v>
      </c>
      <c r="H1120" s="122">
        <v>0</v>
      </c>
      <c r="I1120" s="122">
        <v>0</v>
      </c>
      <c r="J1120" s="122">
        <v>0</v>
      </c>
      <c r="K1120" s="122">
        <v>0</v>
      </c>
      <c r="L1120" s="122">
        <v>0</v>
      </c>
      <c r="M1120" s="122">
        <v>0</v>
      </c>
      <c r="N1120" s="122">
        <v>0</v>
      </c>
      <c r="O1120" s="122">
        <v>0</v>
      </c>
      <c r="P1120" s="122">
        <v>0</v>
      </c>
      <c r="Q1120" s="122">
        <v>0</v>
      </c>
      <c r="R1120" s="122">
        <v>0</v>
      </c>
      <c r="S1120" s="122">
        <v>0</v>
      </c>
      <c r="T1120" s="122">
        <v>0</v>
      </c>
      <c r="U1120" s="122">
        <v>0</v>
      </c>
      <c r="V1120" s="122">
        <v>0</v>
      </c>
      <c r="W1120" s="122">
        <v>0</v>
      </c>
      <c r="X1120" s="122">
        <v>0</v>
      </c>
      <c r="Y1120" s="122">
        <v>0</v>
      </c>
      <c r="Z1120" s="122">
        <v>0</v>
      </c>
      <c r="AA1120" s="122">
        <v>0</v>
      </c>
      <c r="AB1120" s="122">
        <v>0</v>
      </c>
      <c r="AC1120" s="122">
        <v>0</v>
      </c>
      <c r="AD1120" s="122">
        <v>0</v>
      </c>
      <c r="AE1120" s="122">
        <v>0</v>
      </c>
      <c r="AF1120" s="122">
        <v>0</v>
      </c>
      <c r="AG1120" s="122">
        <v>0</v>
      </c>
      <c r="AH1120" s="122">
        <v>0</v>
      </c>
      <c r="AI1120" s="122">
        <v>0</v>
      </c>
      <c r="AJ1120" s="122">
        <v>0</v>
      </c>
      <c r="AK1120" s="122">
        <v>0</v>
      </c>
      <c r="AL1120" s="122">
        <v>0</v>
      </c>
    </row>
    <row r="1121" spans="1:38" hidden="1" x14ac:dyDescent="0.25">
      <c r="A1121" s="122" t="s">
        <v>1967</v>
      </c>
      <c r="B1121" s="122">
        <v>1</v>
      </c>
      <c r="C1121" s="122" t="s">
        <v>2157</v>
      </c>
      <c r="D1121" s="122" t="s">
        <v>2085</v>
      </c>
      <c r="E1121" s="122">
        <v>22</v>
      </c>
      <c r="F1121" s="122">
        <v>0</v>
      </c>
      <c r="G1121" s="122">
        <v>0</v>
      </c>
      <c r="H1121" s="122">
        <v>0</v>
      </c>
      <c r="I1121" s="122">
        <v>0</v>
      </c>
      <c r="J1121" s="122">
        <v>0</v>
      </c>
      <c r="K1121" s="122">
        <v>0</v>
      </c>
      <c r="L1121" s="122">
        <v>0</v>
      </c>
      <c r="M1121" s="122">
        <v>0</v>
      </c>
      <c r="N1121" s="122">
        <v>0</v>
      </c>
      <c r="O1121" s="122">
        <v>0</v>
      </c>
      <c r="P1121" s="122">
        <v>0</v>
      </c>
      <c r="Q1121" s="122">
        <v>0</v>
      </c>
      <c r="R1121" s="122">
        <v>0</v>
      </c>
      <c r="S1121" s="122">
        <v>0</v>
      </c>
      <c r="T1121" s="122">
        <v>0</v>
      </c>
      <c r="U1121" s="122">
        <v>0</v>
      </c>
      <c r="V1121" s="122">
        <v>0</v>
      </c>
      <c r="W1121" s="122">
        <v>0</v>
      </c>
      <c r="X1121" s="122">
        <v>0</v>
      </c>
      <c r="Y1121" s="122">
        <v>0</v>
      </c>
      <c r="Z1121" s="122">
        <v>0</v>
      </c>
      <c r="AA1121" s="122">
        <v>0</v>
      </c>
      <c r="AB1121" s="122">
        <v>0</v>
      </c>
      <c r="AC1121" s="122">
        <v>0</v>
      </c>
      <c r="AD1121" s="122">
        <v>0</v>
      </c>
      <c r="AE1121" s="122">
        <v>0</v>
      </c>
      <c r="AF1121" s="122">
        <v>0</v>
      </c>
      <c r="AG1121" s="122">
        <v>0</v>
      </c>
      <c r="AH1121" s="122">
        <v>0</v>
      </c>
      <c r="AI1121" s="122">
        <v>0</v>
      </c>
      <c r="AJ1121" s="122">
        <v>0</v>
      </c>
      <c r="AK1121" s="122">
        <v>0</v>
      </c>
      <c r="AL1121" s="122">
        <v>0</v>
      </c>
    </row>
    <row r="1122" spans="1:38" hidden="1" x14ac:dyDescent="0.25">
      <c r="A1122" s="122" t="s">
        <v>1967</v>
      </c>
      <c r="B1122" s="122">
        <v>1</v>
      </c>
      <c r="C1122" s="122" t="s">
        <v>2157</v>
      </c>
      <c r="D1122" s="122" t="s">
        <v>2086</v>
      </c>
      <c r="E1122" s="122">
        <v>22</v>
      </c>
      <c r="F1122" s="122">
        <v>0</v>
      </c>
      <c r="G1122" s="122">
        <v>0</v>
      </c>
      <c r="H1122" s="122">
        <v>0</v>
      </c>
      <c r="I1122" s="122">
        <v>0</v>
      </c>
      <c r="J1122" s="122">
        <v>0</v>
      </c>
      <c r="K1122" s="122">
        <v>0</v>
      </c>
      <c r="L1122" s="122">
        <v>0</v>
      </c>
      <c r="M1122" s="122">
        <v>0</v>
      </c>
      <c r="N1122" s="122">
        <v>0</v>
      </c>
      <c r="O1122" s="122">
        <v>0</v>
      </c>
      <c r="P1122" s="122">
        <v>0</v>
      </c>
      <c r="Q1122" s="122">
        <v>0</v>
      </c>
      <c r="R1122" s="122">
        <v>0</v>
      </c>
      <c r="S1122" s="122">
        <v>0</v>
      </c>
      <c r="T1122" s="122">
        <v>0</v>
      </c>
      <c r="U1122" s="122">
        <v>0</v>
      </c>
      <c r="V1122" s="122">
        <v>0</v>
      </c>
      <c r="W1122" s="122">
        <v>0</v>
      </c>
      <c r="X1122" s="122">
        <v>0</v>
      </c>
      <c r="Y1122" s="122">
        <v>0</v>
      </c>
      <c r="Z1122" s="122">
        <v>0</v>
      </c>
      <c r="AA1122" s="122">
        <v>0</v>
      </c>
      <c r="AB1122" s="122">
        <v>0</v>
      </c>
      <c r="AC1122" s="122">
        <v>0</v>
      </c>
      <c r="AD1122" s="122">
        <v>0</v>
      </c>
      <c r="AE1122" s="122">
        <v>0</v>
      </c>
      <c r="AF1122" s="122">
        <v>0</v>
      </c>
      <c r="AG1122" s="122">
        <v>0</v>
      </c>
      <c r="AH1122" s="122">
        <v>0</v>
      </c>
      <c r="AI1122" s="122">
        <v>0</v>
      </c>
      <c r="AJ1122" s="122">
        <v>0</v>
      </c>
      <c r="AK1122" s="122">
        <v>0</v>
      </c>
      <c r="AL1122" s="122">
        <v>0</v>
      </c>
    </row>
    <row r="1123" spans="1:38" hidden="1" x14ac:dyDescent="0.25">
      <c r="A1123" s="122" t="s">
        <v>1967</v>
      </c>
      <c r="B1123" s="122">
        <v>1</v>
      </c>
      <c r="C1123" s="122" t="s">
        <v>2157</v>
      </c>
      <c r="D1123" s="122" t="s">
        <v>2087</v>
      </c>
      <c r="E1123" s="122">
        <v>22</v>
      </c>
      <c r="F1123" s="122">
        <v>0</v>
      </c>
      <c r="G1123" s="122">
        <v>0</v>
      </c>
      <c r="H1123" s="122">
        <v>0</v>
      </c>
      <c r="I1123" s="122">
        <v>0</v>
      </c>
      <c r="J1123" s="122">
        <v>0</v>
      </c>
      <c r="K1123" s="122">
        <v>0</v>
      </c>
      <c r="L1123" s="122">
        <v>0</v>
      </c>
      <c r="M1123" s="122">
        <v>0</v>
      </c>
      <c r="N1123" s="122">
        <v>0</v>
      </c>
      <c r="O1123" s="122">
        <v>0</v>
      </c>
      <c r="P1123" s="122">
        <v>0</v>
      </c>
      <c r="Q1123" s="122">
        <v>0</v>
      </c>
      <c r="R1123" s="122">
        <v>0</v>
      </c>
      <c r="S1123" s="122">
        <v>0</v>
      </c>
      <c r="T1123" s="122">
        <v>0</v>
      </c>
      <c r="U1123" s="122">
        <v>0</v>
      </c>
      <c r="V1123" s="122">
        <v>0</v>
      </c>
      <c r="W1123" s="122">
        <v>0</v>
      </c>
      <c r="X1123" s="122">
        <v>0</v>
      </c>
      <c r="Y1123" s="122">
        <v>0</v>
      </c>
      <c r="Z1123" s="122">
        <v>0</v>
      </c>
      <c r="AA1123" s="122">
        <v>0</v>
      </c>
      <c r="AB1123" s="122">
        <v>0</v>
      </c>
      <c r="AC1123" s="122">
        <v>0</v>
      </c>
      <c r="AD1123" s="122">
        <v>0</v>
      </c>
      <c r="AE1123" s="122">
        <v>0</v>
      </c>
      <c r="AF1123" s="122">
        <v>0</v>
      </c>
      <c r="AG1123" s="122">
        <v>0</v>
      </c>
      <c r="AH1123" s="122">
        <v>0</v>
      </c>
      <c r="AI1123" s="122">
        <v>0</v>
      </c>
      <c r="AJ1123" s="122">
        <v>0</v>
      </c>
      <c r="AK1123" s="122">
        <v>0</v>
      </c>
      <c r="AL1123" s="122">
        <v>0</v>
      </c>
    </row>
    <row r="1124" spans="1:38" hidden="1" x14ac:dyDescent="0.25">
      <c r="A1124" s="122" t="s">
        <v>1967</v>
      </c>
      <c r="B1124" s="122">
        <v>1</v>
      </c>
      <c r="C1124" s="122" t="s">
        <v>2157</v>
      </c>
      <c r="D1124" s="122" t="s">
        <v>2088</v>
      </c>
      <c r="E1124" s="122">
        <v>22</v>
      </c>
      <c r="F1124" s="122">
        <v>0</v>
      </c>
      <c r="G1124" s="122">
        <v>0</v>
      </c>
      <c r="H1124" s="122">
        <v>0</v>
      </c>
      <c r="I1124" s="122">
        <v>0</v>
      </c>
      <c r="J1124" s="122">
        <v>0</v>
      </c>
      <c r="K1124" s="122">
        <v>0</v>
      </c>
      <c r="L1124" s="122">
        <v>0</v>
      </c>
      <c r="M1124" s="122">
        <v>0</v>
      </c>
      <c r="N1124" s="122">
        <v>0</v>
      </c>
      <c r="O1124" s="122">
        <v>0</v>
      </c>
      <c r="P1124" s="122">
        <v>0</v>
      </c>
      <c r="Q1124" s="122">
        <v>0</v>
      </c>
      <c r="R1124" s="122">
        <v>0</v>
      </c>
      <c r="S1124" s="122">
        <v>0</v>
      </c>
      <c r="T1124" s="122">
        <v>0</v>
      </c>
      <c r="U1124" s="122">
        <v>0</v>
      </c>
      <c r="V1124" s="122">
        <v>0</v>
      </c>
      <c r="W1124" s="122">
        <v>0</v>
      </c>
      <c r="X1124" s="122">
        <v>0</v>
      </c>
      <c r="Y1124" s="122">
        <v>0</v>
      </c>
      <c r="Z1124" s="122">
        <v>0</v>
      </c>
      <c r="AA1124" s="122">
        <v>0</v>
      </c>
      <c r="AB1124" s="122">
        <v>0</v>
      </c>
      <c r="AC1124" s="122">
        <v>0</v>
      </c>
      <c r="AD1124" s="122">
        <v>0</v>
      </c>
      <c r="AE1124" s="122">
        <v>0</v>
      </c>
      <c r="AF1124" s="122">
        <v>0</v>
      </c>
      <c r="AG1124" s="122">
        <v>0</v>
      </c>
      <c r="AH1124" s="122">
        <v>0</v>
      </c>
      <c r="AI1124" s="122">
        <v>0</v>
      </c>
      <c r="AJ1124" s="122">
        <v>0</v>
      </c>
      <c r="AK1124" s="122">
        <v>0</v>
      </c>
      <c r="AL1124" s="122">
        <v>0</v>
      </c>
    </row>
    <row r="1125" spans="1:38" hidden="1" x14ac:dyDescent="0.25">
      <c r="A1125" s="122" t="s">
        <v>1967</v>
      </c>
      <c r="B1125" s="122">
        <v>1</v>
      </c>
      <c r="C1125" s="122" t="s">
        <v>2157</v>
      </c>
      <c r="D1125" s="122" t="s">
        <v>2089</v>
      </c>
      <c r="E1125" s="122">
        <v>22</v>
      </c>
      <c r="F1125" s="122">
        <v>0</v>
      </c>
      <c r="G1125" s="122">
        <v>0</v>
      </c>
      <c r="H1125" s="122">
        <v>0</v>
      </c>
      <c r="I1125" s="122">
        <v>0</v>
      </c>
      <c r="J1125" s="122">
        <v>0</v>
      </c>
      <c r="K1125" s="122">
        <v>0</v>
      </c>
      <c r="L1125" s="122">
        <v>0</v>
      </c>
      <c r="M1125" s="122">
        <v>0</v>
      </c>
      <c r="N1125" s="122">
        <v>0</v>
      </c>
      <c r="O1125" s="122">
        <v>0</v>
      </c>
      <c r="P1125" s="122">
        <v>0</v>
      </c>
      <c r="Q1125" s="122">
        <v>0</v>
      </c>
      <c r="R1125" s="122">
        <v>0</v>
      </c>
      <c r="S1125" s="122">
        <v>0</v>
      </c>
      <c r="T1125" s="122">
        <v>0</v>
      </c>
      <c r="U1125" s="122">
        <v>0</v>
      </c>
      <c r="V1125" s="122">
        <v>0</v>
      </c>
      <c r="W1125" s="122">
        <v>0</v>
      </c>
      <c r="X1125" s="122">
        <v>0</v>
      </c>
      <c r="Y1125" s="122">
        <v>0</v>
      </c>
      <c r="Z1125" s="122">
        <v>0</v>
      </c>
      <c r="AA1125" s="122">
        <v>0</v>
      </c>
      <c r="AB1125" s="122">
        <v>0</v>
      </c>
      <c r="AC1125" s="122">
        <v>0</v>
      </c>
      <c r="AD1125" s="122">
        <v>0</v>
      </c>
      <c r="AE1125" s="122">
        <v>0</v>
      </c>
      <c r="AF1125" s="122">
        <v>0</v>
      </c>
      <c r="AG1125" s="122">
        <v>0</v>
      </c>
      <c r="AH1125" s="122">
        <v>0</v>
      </c>
      <c r="AI1125" s="122">
        <v>0</v>
      </c>
      <c r="AJ1125" s="122">
        <v>0</v>
      </c>
      <c r="AK1125" s="122">
        <v>0</v>
      </c>
      <c r="AL1125" s="122">
        <v>0</v>
      </c>
    </row>
    <row r="1126" spans="1:38" hidden="1" x14ac:dyDescent="0.25">
      <c r="A1126" s="122" t="s">
        <v>1967</v>
      </c>
      <c r="B1126" s="122">
        <v>1</v>
      </c>
      <c r="C1126" s="122" t="s">
        <v>2157</v>
      </c>
      <c r="D1126" s="122" t="s">
        <v>2136</v>
      </c>
      <c r="E1126" s="122">
        <v>22</v>
      </c>
      <c r="F1126" s="122">
        <v>0</v>
      </c>
      <c r="G1126" s="122">
        <v>0</v>
      </c>
      <c r="H1126" s="122">
        <v>0</v>
      </c>
      <c r="I1126" s="122">
        <v>0</v>
      </c>
      <c r="J1126" s="122">
        <v>0</v>
      </c>
      <c r="K1126" s="122">
        <v>0</v>
      </c>
      <c r="L1126" s="122">
        <v>0</v>
      </c>
      <c r="M1126" s="122">
        <v>0</v>
      </c>
      <c r="N1126" s="122">
        <v>0</v>
      </c>
      <c r="O1126" s="122">
        <v>0</v>
      </c>
      <c r="P1126" s="122">
        <v>0</v>
      </c>
      <c r="Q1126" s="122">
        <v>0</v>
      </c>
      <c r="R1126" s="122">
        <v>0</v>
      </c>
      <c r="S1126" s="122">
        <v>0</v>
      </c>
      <c r="T1126" s="122">
        <v>0</v>
      </c>
      <c r="U1126" s="122">
        <v>0</v>
      </c>
      <c r="V1126" s="122">
        <v>0</v>
      </c>
      <c r="W1126" s="122">
        <v>0</v>
      </c>
      <c r="X1126" s="122">
        <v>0</v>
      </c>
      <c r="Y1126" s="122">
        <v>0</v>
      </c>
      <c r="Z1126" s="122">
        <v>0</v>
      </c>
      <c r="AA1126" s="122">
        <v>0</v>
      </c>
      <c r="AB1126" s="122">
        <v>0</v>
      </c>
      <c r="AC1126" s="122">
        <v>0</v>
      </c>
      <c r="AD1126" s="122">
        <v>0</v>
      </c>
      <c r="AE1126" s="122">
        <v>0</v>
      </c>
      <c r="AF1126" s="122">
        <v>0</v>
      </c>
      <c r="AG1126" s="122">
        <v>0</v>
      </c>
      <c r="AH1126" s="122">
        <v>0</v>
      </c>
      <c r="AI1126" s="122">
        <v>0</v>
      </c>
      <c r="AJ1126" s="122">
        <v>0</v>
      </c>
      <c r="AK1126" s="122">
        <v>0</v>
      </c>
      <c r="AL1126" s="122">
        <v>0</v>
      </c>
    </row>
    <row r="1127" spans="1:38" hidden="1" x14ac:dyDescent="0.25">
      <c r="A1127" s="122" t="s">
        <v>1967</v>
      </c>
      <c r="B1127" s="122">
        <v>1</v>
      </c>
      <c r="C1127" s="122" t="s">
        <v>2157</v>
      </c>
      <c r="D1127" s="122" t="s">
        <v>2090</v>
      </c>
      <c r="E1127" s="122">
        <v>22</v>
      </c>
      <c r="F1127" s="122">
        <v>0</v>
      </c>
      <c r="G1127" s="122">
        <v>0</v>
      </c>
      <c r="H1127" s="122">
        <v>0</v>
      </c>
      <c r="I1127" s="122">
        <v>0</v>
      </c>
      <c r="J1127" s="122">
        <v>0</v>
      </c>
      <c r="K1127" s="122">
        <v>0</v>
      </c>
      <c r="L1127" s="122">
        <v>0</v>
      </c>
      <c r="M1127" s="122">
        <v>0</v>
      </c>
      <c r="N1127" s="122">
        <v>0</v>
      </c>
      <c r="O1127" s="122">
        <v>0</v>
      </c>
      <c r="P1127" s="122">
        <v>0</v>
      </c>
      <c r="Q1127" s="122">
        <v>0</v>
      </c>
      <c r="R1127" s="122">
        <v>0</v>
      </c>
      <c r="S1127" s="122">
        <v>0</v>
      </c>
      <c r="T1127" s="122">
        <v>0</v>
      </c>
      <c r="U1127" s="122">
        <v>0</v>
      </c>
      <c r="V1127" s="122">
        <v>0</v>
      </c>
      <c r="W1127" s="122">
        <v>0</v>
      </c>
      <c r="X1127" s="122">
        <v>0</v>
      </c>
      <c r="Y1127" s="122">
        <v>0</v>
      </c>
      <c r="Z1127" s="122">
        <v>0</v>
      </c>
      <c r="AA1127" s="122">
        <v>0</v>
      </c>
      <c r="AB1127" s="122">
        <v>0</v>
      </c>
      <c r="AC1127" s="122">
        <v>0</v>
      </c>
      <c r="AD1127" s="122">
        <v>0</v>
      </c>
      <c r="AE1127" s="122">
        <v>0</v>
      </c>
      <c r="AF1127" s="122">
        <v>0</v>
      </c>
      <c r="AG1127" s="122">
        <v>0</v>
      </c>
      <c r="AH1127" s="122">
        <v>0</v>
      </c>
      <c r="AI1127" s="122">
        <v>0</v>
      </c>
      <c r="AJ1127" s="122">
        <v>0</v>
      </c>
      <c r="AK1127" s="122">
        <v>0</v>
      </c>
      <c r="AL1127" s="122">
        <v>0</v>
      </c>
    </row>
    <row r="1128" spans="1:38" hidden="1" x14ac:dyDescent="0.25">
      <c r="A1128" s="122" t="s">
        <v>1967</v>
      </c>
      <c r="B1128" s="122">
        <v>1</v>
      </c>
      <c r="C1128" s="122" t="s">
        <v>2157</v>
      </c>
      <c r="D1128" s="122" t="s">
        <v>2091</v>
      </c>
      <c r="E1128" s="122">
        <v>22</v>
      </c>
      <c r="F1128" s="122">
        <v>0</v>
      </c>
      <c r="G1128" s="122">
        <v>0</v>
      </c>
      <c r="H1128" s="122">
        <v>0</v>
      </c>
      <c r="I1128" s="122">
        <v>0</v>
      </c>
      <c r="J1128" s="122">
        <v>0</v>
      </c>
      <c r="K1128" s="122">
        <v>0</v>
      </c>
      <c r="L1128" s="122">
        <v>0</v>
      </c>
      <c r="M1128" s="122">
        <v>0</v>
      </c>
      <c r="N1128" s="122">
        <v>0</v>
      </c>
      <c r="O1128" s="122">
        <v>0</v>
      </c>
      <c r="P1128" s="122">
        <v>0</v>
      </c>
      <c r="Q1128" s="122">
        <v>0</v>
      </c>
      <c r="R1128" s="122">
        <v>0</v>
      </c>
      <c r="S1128" s="122">
        <v>0</v>
      </c>
      <c r="T1128" s="122">
        <v>0</v>
      </c>
      <c r="U1128" s="122">
        <v>0</v>
      </c>
      <c r="V1128" s="122">
        <v>0</v>
      </c>
      <c r="W1128" s="122">
        <v>0</v>
      </c>
      <c r="X1128" s="122">
        <v>0</v>
      </c>
      <c r="Y1128" s="122">
        <v>0</v>
      </c>
      <c r="Z1128" s="122">
        <v>0</v>
      </c>
      <c r="AA1128" s="122">
        <v>0</v>
      </c>
      <c r="AB1128" s="122">
        <v>0</v>
      </c>
      <c r="AC1128" s="122">
        <v>0</v>
      </c>
      <c r="AD1128" s="122">
        <v>0</v>
      </c>
      <c r="AE1128" s="122">
        <v>0</v>
      </c>
      <c r="AF1128" s="122">
        <v>0</v>
      </c>
      <c r="AG1128" s="122">
        <v>0</v>
      </c>
      <c r="AH1128" s="122">
        <v>0</v>
      </c>
      <c r="AI1128" s="122">
        <v>0</v>
      </c>
      <c r="AJ1128" s="122">
        <v>0</v>
      </c>
      <c r="AK1128" s="122">
        <v>0</v>
      </c>
      <c r="AL1128" s="122">
        <v>0</v>
      </c>
    </row>
    <row r="1129" spans="1:38" hidden="1" x14ac:dyDescent="0.25">
      <c r="A1129" s="122" t="s">
        <v>1967</v>
      </c>
      <c r="B1129" s="122">
        <v>1</v>
      </c>
      <c r="C1129" s="122" t="s">
        <v>2157</v>
      </c>
      <c r="D1129" s="122" t="s">
        <v>2092</v>
      </c>
      <c r="E1129" s="122">
        <v>22</v>
      </c>
      <c r="F1129" s="122">
        <v>0</v>
      </c>
      <c r="G1129" s="122">
        <v>0</v>
      </c>
      <c r="H1129" s="122">
        <v>0</v>
      </c>
      <c r="I1129" s="122">
        <v>0</v>
      </c>
      <c r="J1129" s="122">
        <v>0</v>
      </c>
      <c r="K1129" s="122">
        <v>0</v>
      </c>
      <c r="L1129" s="122">
        <v>0</v>
      </c>
      <c r="M1129" s="122">
        <v>0</v>
      </c>
      <c r="N1129" s="122">
        <v>0</v>
      </c>
      <c r="O1129" s="122">
        <v>0</v>
      </c>
      <c r="P1129" s="122">
        <v>0</v>
      </c>
      <c r="Q1129" s="122">
        <v>0</v>
      </c>
      <c r="R1129" s="122">
        <v>0</v>
      </c>
      <c r="S1129" s="122">
        <v>0</v>
      </c>
      <c r="T1129" s="122">
        <v>0</v>
      </c>
      <c r="U1129" s="122">
        <v>0</v>
      </c>
      <c r="V1129" s="122">
        <v>0</v>
      </c>
      <c r="W1129" s="122">
        <v>0</v>
      </c>
      <c r="X1129" s="122">
        <v>0</v>
      </c>
      <c r="Y1129" s="122">
        <v>0</v>
      </c>
      <c r="Z1129" s="122">
        <v>0</v>
      </c>
      <c r="AA1129" s="122">
        <v>0</v>
      </c>
      <c r="AB1129" s="122">
        <v>0</v>
      </c>
      <c r="AC1129" s="122">
        <v>0</v>
      </c>
      <c r="AD1129" s="122">
        <v>0</v>
      </c>
      <c r="AE1129" s="122">
        <v>0</v>
      </c>
      <c r="AF1129" s="122">
        <v>0</v>
      </c>
      <c r="AG1129" s="122">
        <v>0</v>
      </c>
      <c r="AH1129" s="122">
        <v>0</v>
      </c>
      <c r="AI1129" s="122">
        <v>0</v>
      </c>
      <c r="AJ1129" s="122">
        <v>0</v>
      </c>
      <c r="AK1129" s="122">
        <v>0</v>
      </c>
      <c r="AL1129" s="122">
        <v>0</v>
      </c>
    </row>
    <row r="1130" spans="1:38" hidden="1" x14ac:dyDescent="0.25">
      <c r="A1130" s="122" t="s">
        <v>1967</v>
      </c>
      <c r="B1130" s="122">
        <v>1</v>
      </c>
      <c r="C1130" s="122" t="s">
        <v>2157</v>
      </c>
      <c r="D1130" s="122" t="s">
        <v>2093</v>
      </c>
      <c r="E1130" s="122">
        <v>22</v>
      </c>
      <c r="F1130" s="122">
        <v>0</v>
      </c>
      <c r="G1130" s="122">
        <v>0</v>
      </c>
      <c r="H1130" s="122">
        <v>0</v>
      </c>
      <c r="I1130" s="122">
        <v>0</v>
      </c>
      <c r="J1130" s="122">
        <v>0</v>
      </c>
      <c r="K1130" s="122">
        <v>0</v>
      </c>
      <c r="L1130" s="122">
        <v>0</v>
      </c>
      <c r="M1130" s="122">
        <v>0</v>
      </c>
      <c r="N1130" s="122">
        <v>0</v>
      </c>
      <c r="O1130" s="122">
        <v>0</v>
      </c>
      <c r="P1130" s="122">
        <v>0</v>
      </c>
      <c r="Q1130" s="122">
        <v>0</v>
      </c>
      <c r="R1130" s="122">
        <v>0</v>
      </c>
      <c r="S1130" s="122">
        <v>0</v>
      </c>
      <c r="T1130" s="122">
        <v>0</v>
      </c>
      <c r="U1130" s="122">
        <v>0</v>
      </c>
      <c r="V1130" s="122">
        <v>0</v>
      </c>
      <c r="W1130" s="122">
        <v>0</v>
      </c>
      <c r="X1130" s="122">
        <v>0</v>
      </c>
      <c r="Y1130" s="122">
        <v>0</v>
      </c>
      <c r="Z1130" s="122">
        <v>0</v>
      </c>
      <c r="AA1130" s="122">
        <v>0</v>
      </c>
      <c r="AB1130" s="122">
        <v>0</v>
      </c>
      <c r="AC1130" s="122">
        <v>0</v>
      </c>
      <c r="AD1130" s="122">
        <v>0</v>
      </c>
      <c r="AE1130" s="122">
        <v>0</v>
      </c>
      <c r="AF1130" s="122">
        <v>0</v>
      </c>
      <c r="AG1130" s="122">
        <v>0</v>
      </c>
      <c r="AH1130" s="122">
        <v>0</v>
      </c>
      <c r="AI1130" s="122">
        <v>0</v>
      </c>
      <c r="AJ1130" s="122">
        <v>0</v>
      </c>
      <c r="AK1130" s="122">
        <v>0</v>
      </c>
      <c r="AL1130" s="122">
        <v>0</v>
      </c>
    </row>
    <row r="1131" spans="1:38" hidden="1" x14ac:dyDescent="0.25">
      <c r="A1131" s="122" t="s">
        <v>1967</v>
      </c>
      <c r="B1131" s="122">
        <v>1</v>
      </c>
      <c r="C1131" s="122" t="s">
        <v>2157</v>
      </c>
      <c r="D1131" s="122" t="s">
        <v>2094</v>
      </c>
      <c r="E1131" s="122">
        <v>22</v>
      </c>
      <c r="F1131" s="122">
        <v>0</v>
      </c>
      <c r="G1131" s="122">
        <v>0</v>
      </c>
      <c r="H1131" s="122">
        <v>0</v>
      </c>
      <c r="I1131" s="122">
        <v>0</v>
      </c>
      <c r="J1131" s="122">
        <v>0</v>
      </c>
      <c r="K1131" s="122">
        <v>0</v>
      </c>
      <c r="L1131" s="122">
        <v>0</v>
      </c>
      <c r="M1131" s="122">
        <v>0</v>
      </c>
      <c r="N1131" s="122">
        <v>0</v>
      </c>
      <c r="O1131" s="122">
        <v>0</v>
      </c>
      <c r="P1131" s="122">
        <v>0</v>
      </c>
      <c r="Q1131" s="122">
        <v>0</v>
      </c>
      <c r="R1131" s="122">
        <v>0</v>
      </c>
      <c r="S1131" s="122">
        <v>0</v>
      </c>
      <c r="T1131" s="122">
        <v>0</v>
      </c>
      <c r="U1131" s="122">
        <v>0</v>
      </c>
      <c r="V1131" s="122">
        <v>0</v>
      </c>
      <c r="W1131" s="122">
        <v>0</v>
      </c>
      <c r="X1131" s="122">
        <v>0</v>
      </c>
      <c r="Y1131" s="122">
        <v>0</v>
      </c>
      <c r="Z1131" s="122">
        <v>0</v>
      </c>
      <c r="AA1131" s="122">
        <v>0</v>
      </c>
      <c r="AB1131" s="122">
        <v>0</v>
      </c>
      <c r="AC1131" s="122">
        <v>0</v>
      </c>
      <c r="AD1131" s="122">
        <v>0</v>
      </c>
      <c r="AE1131" s="122">
        <v>0</v>
      </c>
      <c r="AF1131" s="122">
        <v>0</v>
      </c>
      <c r="AG1131" s="122">
        <v>0</v>
      </c>
      <c r="AH1131" s="122">
        <v>0</v>
      </c>
      <c r="AI1131" s="122">
        <v>0</v>
      </c>
      <c r="AJ1131" s="122">
        <v>0</v>
      </c>
      <c r="AK1131" s="122">
        <v>0</v>
      </c>
      <c r="AL1131" s="122">
        <v>0</v>
      </c>
    </row>
    <row r="1132" spans="1:38" hidden="1" x14ac:dyDescent="0.25">
      <c r="A1132" s="122" t="s">
        <v>1967</v>
      </c>
      <c r="B1132" s="122">
        <v>1</v>
      </c>
      <c r="C1132" s="122" t="s">
        <v>2157</v>
      </c>
      <c r="D1132" s="122" t="s">
        <v>2095</v>
      </c>
      <c r="E1132" s="122">
        <v>22</v>
      </c>
      <c r="F1132" s="122">
        <v>0</v>
      </c>
      <c r="G1132" s="122">
        <v>0</v>
      </c>
      <c r="H1132" s="122">
        <v>0</v>
      </c>
      <c r="I1132" s="122">
        <v>0</v>
      </c>
      <c r="J1132" s="122">
        <v>0</v>
      </c>
      <c r="K1132" s="122">
        <v>0</v>
      </c>
      <c r="L1132" s="122">
        <v>0</v>
      </c>
      <c r="M1132" s="122">
        <v>0</v>
      </c>
      <c r="N1132" s="122">
        <v>0</v>
      </c>
      <c r="O1132" s="122">
        <v>0</v>
      </c>
      <c r="P1132" s="122">
        <v>0</v>
      </c>
      <c r="Q1132" s="122">
        <v>0</v>
      </c>
      <c r="R1132" s="122">
        <v>0</v>
      </c>
      <c r="S1132" s="122">
        <v>0</v>
      </c>
      <c r="T1132" s="122">
        <v>0</v>
      </c>
      <c r="U1132" s="122">
        <v>0</v>
      </c>
      <c r="V1132" s="122">
        <v>0</v>
      </c>
      <c r="W1132" s="122">
        <v>0</v>
      </c>
      <c r="X1132" s="122">
        <v>0</v>
      </c>
      <c r="Y1132" s="122">
        <v>0</v>
      </c>
      <c r="Z1132" s="122">
        <v>0</v>
      </c>
      <c r="AA1132" s="122">
        <v>0</v>
      </c>
      <c r="AB1132" s="122">
        <v>0</v>
      </c>
      <c r="AC1132" s="122">
        <v>0</v>
      </c>
      <c r="AD1132" s="122">
        <v>0</v>
      </c>
      <c r="AE1132" s="122">
        <v>0</v>
      </c>
      <c r="AF1132" s="122">
        <v>0</v>
      </c>
      <c r="AG1132" s="122">
        <v>0</v>
      </c>
      <c r="AH1132" s="122">
        <v>0</v>
      </c>
      <c r="AI1132" s="122">
        <v>0</v>
      </c>
      <c r="AJ1132" s="122">
        <v>0</v>
      </c>
      <c r="AK1132" s="122">
        <v>0</v>
      </c>
      <c r="AL1132" s="122">
        <v>0</v>
      </c>
    </row>
    <row r="1133" spans="1:38" hidden="1" x14ac:dyDescent="0.25">
      <c r="A1133" s="122" t="s">
        <v>1967</v>
      </c>
      <c r="B1133" s="122">
        <v>1</v>
      </c>
      <c r="C1133" s="122" t="s">
        <v>2157</v>
      </c>
      <c r="D1133" s="122" t="s">
        <v>2096</v>
      </c>
      <c r="E1133" s="122">
        <v>22</v>
      </c>
      <c r="F1133" s="122">
        <v>0</v>
      </c>
      <c r="G1133" s="122">
        <v>0</v>
      </c>
      <c r="H1133" s="122">
        <v>0</v>
      </c>
      <c r="I1133" s="122">
        <v>0</v>
      </c>
      <c r="J1133" s="122">
        <v>0</v>
      </c>
      <c r="K1133" s="122">
        <v>0</v>
      </c>
      <c r="L1133" s="122">
        <v>0</v>
      </c>
      <c r="M1133" s="122">
        <v>0</v>
      </c>
      <c r="N1133" s="122">
        <v>0</v>
      </c>
      <c r="O1133" s="122">
        <v>0</v>
      </c>
      <c r="P1133" s="122">
        <v>0</v>
      </c>
      <c r="Q1133" s="122">
        <v>0</v>
      </c>
      <c r="R1133" s="122">
        <v>0</v>
      </c>
      <c r="S1133" s="122">
        <v>0</v>
      </c>
      <c r="T1133" s="122">
        <v>0</v>
      </c>
      <c r="U1133" s="122">
        <v>0</v>
      </c>
      <c r="V1133" s="122">
        <v>0</v>
      </c>
      <c r="W1133" s="122">
        <v>0</v>
      </c>
      <c r="X1133" s="122">
        <v>0</v>
      </c>
      <c r="Y1133" s="122">
        <v>0</v>
      </c>
      <c r="Z1133" s="122">
        <v>0</v>
      </c>
      <c r="AA1133" s="122">
        <v>0</v>
      </c>
      <c r="AB1133" s="122">
        <v>0</v>
      </c>
      <c r="AC1133" s="122">
        <v>0</v>
      </c>
      <c r="AD1133" s="122">
        <v>0</v>
      </c>
      <c r="AE1133" s="122">
        <v>0</v>
      </c>
      <c r="AF1133" s="122">
        <v>0</v>
      </c>
      <c r="AG1133" s="122">
        <v>0</v>
      </c>
      <c r="AH1133" s="122">
        <v>0</v>
      </c>
      <c r="AI1133" s="122">
        <v>0</v>
      </c>
      <c r="AJ1133" s="122">
        <v>0</v>
      </c>
      <c r="AK1133" s="122">
        <v>0</v>
      </c>
      <c r="AL1133" s="122">
        <v>0</v>
      </c>
    </row>
    <row r="1134" spans="1:38" hidden="1" x14ac:dyDescent="0.25">
      <c r="A1134" s="122" t="s">
        <v>1967</v>
      </c>
      <c r="B1134" s="122">
        <v>1</v>
      </c>
      <c r="C1134" s="122" t="s">
        <v>2157</v>
      </c>
      <c r="D1134" s="122" t="s">
        <v>2097</v>
      </c>
      <c r="E1134" s="122">
        <v>22</v>
      </c>
      <c r="F1134" s="122">
        <v>0</v>
      </c>
      <c r="G1134" s="122">
        <v>0</v>
      </c>
      <c r="H1134" s="122">
        <v>0</v>
      </c>
      <c r="I1134" s="122">
        <v>0</v>
      </c>
      <c r="J1134" s="122">
        <v>0</v>
      </c>
      <c r="K1134" s="122">
        <v>0</v>
      </c>
      <c r="L1134" s="122">
        <v>0</v>
      </c>
      <c r="M1134" s="122">
        <v>0</v>
      </c>
      <c r="N1134" s="122">
        <v>0</v>
      </c>
      <c r="O1134" s="122">
        <v>0</v>
      </c>
      <c r="P1134" s="122">
        <v>0</v>
      </c>
      <c r="Q1134" s="122">
        <v>0</v>
      </c>
      <c r="R1134" s="122">
        <v>0</v>
      </c>
      <c r="S1134" s="122">
        <v>0</v>
      </c>
      <c r="T1134" s="122">
        <v>0</v>
      </c>
      <c r="U1134" s="122">
        <v>0</v>
      </c>
      <c r="V1134" s="122">
        <v>0</v>
      </c>
      <c r="W1134" s="122">
        <v>0</v>
      </c>
      <c r="X1134" s="122">
        <v>0</v>
      </c>
      <c r="Y1134" s="122">
        <v>0</v>
      </c>
      <c r="Z1134" s="122">
        <v>0</v>
      </c>
      <c r="AA1134" s="122">
        <v>0</v>
      </c>
      <c r="AB1134" s="122">
        <v>0</v>
      </c>
      <c r="AC1134" s="122">
        <v>0</v>
      </c>
      <c r="AD1134" s="122">
        <v>0</v>
      </c>
      <c r="AE1134" s="122">
        <v>0</v>
      </c>
      <c r="AF1134" s="122">
        <v>0</v>
      </c>
      <c r="AG1134" s="122">
        <v>0</v>
      </c>
      <c r="AH1134" s="122">
        <v>0</v>
      </c>
      <c r="AI1134" s="122">
        <v>0</v>
      </c>
      <c r="AJ1134" s="122">
        <v>0</v>
      </c>
      <c r="AK1134" s="122">
        <v>0</v>
      </c>
      <c r="AL1134" s="122">
        <v>0</v>
      </c>
    </row>
    <row r="1135" spans="1:38" hidden="1" x14ac:dyDescent="0.25">
      <c r="A1135" s="122" t="s">
        <v>1967</v>
      </c>
      <c r="B1135" s="122">
        <v>1</v>
      </c>
      <c r="C1135" s="122" t="s">
        <v>2157</v>
      </c>
      <c r="D1135" s="122" t="s">
        <v>2098</v>
      </c>
      <c r="E1135" s="122">
        <v>22</v>
      </c>
      <c r="F1135" s="122">
        <v>0</v>
      </c>
      <c r="G1135" s="122">
        <v>0</v>
      </c>
      <c r="H1135" s="122">
        <v>0</v>
      </c>
      <c r="I1135" s="122">
        <v>0</v>
      </c>
      <c r="J1135" s="122">
        <v>0</v>
      </c>
      <c r="K1135" s="122">
        <v>0</v>
      </c>
      <c r="L1135" s="122">
        <v>0</v>
      </c>
      <c r="M1135" s="122">
        <v>0</v>
      </c>
      <c r="N1135" s="122">
        <v>0</v>
      </c>
      <c r="O1135" s="122">
        <v>0</v>
      </c>
      <c r="P1135" s="122">
        <v>0</v>
      </c>
      <c r="Q1135" s="122">
        <v>0</v>
      </c>
      <c r="R1135" s="122">
        <v>0</v>
      </c>
      <c r="S1135" s="122">
        <v>0</v>
      </c>
      <c r="T1135" s="122">
        <v>0</v>
      </c>
      <c r="U1135" s="122">
        <v>0</v>
      </c>
      <c r="V1135" s="122">
        <v>0</v>
      </c>
      <c r="W1135" s="122">
        <v>0</v>
      </c>
      <c r="X1135" s="122">
        <v>0</v>
      </c>
      <c r="Y1135" s="122">
        <v>0</v>
      </c>
      <c r="Z1135" s="122">
        <v>0</v>
      </c>
      <c r="AA1135" s="122">
        <v>0</v>
      </c>
      <c r="AB1135" s="122">
        <v>0</v>
      </c>
      <c r="AC1135" s="122">
        <v>0</v>
      </c>
      <c r="AD1135" s="122">
        <v>0</v>
      </c>
      <c r="AE1135" s="122">
        <v>0</v>
      </c>
      <c r="AF1135" s="122">
        <v>0</v>
      </c>
      <c r="AG1135" s="122">
        <v>0</v>
      </c>
      <c r="AH1135" s="122">
        <v>0</v>
      </c>
      <c r="AI1135" s="122">
        <v>0</v>
      </c>
      <c r="AJ1135" s="122">
        <v>0</v>
      </c>
      <c r="AK1135" s="122">
        <v>0</v>
      </c>
      <c r="AL1135" s="122">
        <v>0</v>
      </c>
    </row>
    <row r="1136" spans="1:38" hidden="1" x14ac:dyDescent="0.25">
      <c r="A1136" s="122" t="s">
        <v>1967</v>
      </c>
      <c r="B1136" s="122">
        <v>1</v>
      </c>
      <c r="C1136" s="122" t="s">
        <v>2157</v>
      </c>
      <c r="D1136" s="122" t="s">
        <v>2099</v>
      </c>
      <c r="E1136" s="122">
        <v>22</v>
      </c>
      <c r="F1136" s="122">
        <v>0</v>
      </c>
      <c r="G1136" s="122">
        <v>0</v>
      </c>
      <c r="H1136" s="122">
        <v>0</v>
      </c>
      <c r="I1136" s="122">
        <v>0</v>
      </c>
      <c r="J1136" s="122">
        <v>0</v>
      </c>
      <c r="K1136" s="122">
        <v>0</v>
      </c>
      <c r="L1136" s="122">
        <v>0</v>
      </c>
      <c r="M1136" s="122">
        <v>0</v>
      </c>
      <c r="N1136" s="122">
        <v>0</v>
      </c>
      <c r="O1136" s="122">
        <v>0</v>
      </c>
      <c r="P1136" s="122">
        <v>0</v>
      </c>
      <c r="Q1136" s="122">
        <v>0</v>
      </c>
      <c r="R1136" s="122">
        <v>0</v>
      </c>
      <c r="S1136" s="122">
        <v>0</v>
      </c>
      <c r="T1136" s="122">
        <v>0</v>
      </c>
      <c r="U1136" s="122">
        <v>0</v>
      </c>
      <c r="V1136" s="122">
        <v>0</v>
      </c>
      <c r="W1136" s="122">
        <v>0</v>
      </c>
      <c r="X1136" s="122">
        <v>0</v>
      </c>
      <c r="Y1136" s="122">
        <v>0</v>
      </c>
      <c r="Z1136" s="122">
        <v>0</v>
      </c>
      <c r="AA1136" s="122">
        <v>0</v>
      </c>
      <c r="AB1136" s="122">
        <v>0</v>
      </c>
      <c r="AC1136" s="122">
        <v>0</v>
      </c>
      <c r="AD1136" s="122">
        <v>0</v>
      </c>
      <c r="AE1136" s="122">
        <v>0</v>
      </c>
      <c r="AF1136" s="122">
        <v>0</v>
      </c>
      <c r="AG1136" s="122">
        <v>0</v>
      </c>
      <c r="AH1136" s="122">
        <v>0</v>
      </c>
      <c r="AI1136" s="122">
        <v>0</v>
      </c>
      <c r="AJ1136" s="122">
        <v>0</v>
      </c>
      <c r="AK1136" s="122">
        <v>0</v>
      </c>
      <c r="AL1136" s="122">
        <v>0</v>
      </c>
    </row>
    <row r="1137" spans="1:38" hidden="1" x14ac:dyDescent="0.25">
      <c r="A1137" s="122" t="s">
        <v>1967</v>
      </c>
      <c r="B1137" s="122">
        <v>1</v>
      </c>
      <c r="C1137" s="122" t="s">
        <v>2157</v>
      </c>
      <c r="D1137" s="122" t="s">
        <v>2100</v>
      </c>
      <c r="E1137" s="122">
        <v>22</v>
      </c>
      <c r="F1137" s="122">
        <v>0</v>
      </c>
      <c r="G1137" s="122">
        <v>0</v>
      </c>
      <c r="H1137" s="122">
        <v>0</v>
      </c>
      <c r="I1137" s="122">
        <v>0</v>
      </c>
      <c r="J1137" s="122">
        <v>0</v>
      </c>
      <c r="K1137" s="122">
        <v>0</v>
      </c>
      <c r="L1137" s="122">
        <v>0</v>
      </c>
      <c r="M1137" s="122">
        <v>0</v>
      </c>
      <c r="N1137" s="122">
        <v>0</v>
      </c>
      <c r="O1137" s="122">
        <v>0</v>
      </c>
      <c r="P1137" s="122">
        <v>0</v>
      </c>
      <c r="Q1137" s="122">
        <v>0</v>
      </c>
      <c r="R1137" s="122">
        <v>0</v>
      </c>
      <c r="S1137" s="122">
        <v>0</v>
      </c>
      <c r="T1137" s="122">
        <v>0</v>
      </c>
      <c r="U1137" s="122">
        <v>0</v>
      </c>
      <c r="V1137" s="122">
        <v>0</v>
      </c>
      <c r="W1137" s="122">
        <v>0</v>
      </c>
      <c r="X1137" s="122">
        <v>0</v>
      </c>
      <c r="Y1137" s="122">
        <v>0</v>
      </c>
      <c r="Z1137" s="122">
        <v>0</v>
      </c>
      <c r="AA1137" s="122">
        <v>0</v>
      </c>
      <c r="AB1137" s="122">
        <v>0</v>
      </c>
      <c r="AC1137" s="122">
        <v>0</v>
      </c>
      <c r="AD1137" s="122">
        <v>0</v>
      </c>
      <c r="AE1137" s="122">
        <v>0</v>
      </c>
      <c r="AF1137" s="122">
        <v>0</v>
      </c>
      <c r="AG1137" s="122">
        <v>0</v>
      </c>
      <c r="AH1137" s="122">
        <v>0</v>
      </c>
      <c r="AI1137" s="122">
        <v>0</v>
      </c>
      <c r="AJ1137" s="122">
        <v>0</v>
      </c>
      <c r="AK1137" s="122">
        <v>0</v>
      </c>
      <c r="AL1137" s="122">
        <v>0</v>
      </c>
    </row>
    <row r="1138" spans="1:38" hidden="1" x14ac:dyDescent="0.25">
      <c r="A1138" s="122" t="s">
        <v>1967</v>
      </c>
      <c r="B1138" s="122">
        <v>1</v>
      </c>
      <c r="C1138" s="122" t="s">
        <v>2157</v>
      </c>
      <c r="D1138" s="122" t="s">
        <v>2101</v>
      </c>
      <c r="E1138" s="122">
        <v>22</v>
      </c>
      <c r="F1138" s="122">
        <v>0</v>
      </c>
      <c r="G1138" s="122">
        <v>0</v>
      </c>
      <c r="H1138" s="122">
        <v>0</v>
      </c>
      <c r="I1138" s="122">
        <v>0</v>
      </c>
      <c r="J1138" s="122">
        <v>0</v>
      </c>
      <c r="K1138" s="122">
        <v>0</v>
      </c>
      <c r="L1138" s="122">
        <v>0</v>
      </c>
      <c r="M1138" s="122">
        <v>0</v>
      </c>
      <c r="N1138" s="122">
        <v>0</v>
      </c>
      <c r="O1138" s="122">
        <v>0</v>
      </c>
      <c r="P1138" s="122">
        <v>0</v>
      </c>
      <c r="Q1138" s="122">
        <v>0</v>
      </c>
      <c r="R1138" s="122">
        <v>0</v>
      </c>
      <c r="S1138" s="122">
        <v>0</v>
      </c>
      <c r="T1138" s="122">
        <v>0</v>
      </c>
      <c r="U1138" s="122">
        <v>0</v>
      </c>
      <c r="V1138" s="122">
        <v>0</v>
      </c>
      <c r="W1138" s="122">
        <v>0</v>
      </c>
      <c r="X1138" s="122">
        <v>0</v>
      </c>
      <c r="Y1138" s="122">
        <v>0</v>
      </c>
      <c r="Z1138" s="122">
        <v>0</v>
      </c>
      <c r="AA1138" s="122">
        <v>0</v>
      </c>
      <c r="AB1138" s="122">
        <v>0</v>
      </c>
      <c r="AC1138" s="122">
        <v>0</v>
      </c>
      <c r="AD1138" s="122">
        <v>0</v>
      </c>
      <c r="AE1138" s="122">
        <v>0</v>
      </c>
      <c r="AF1138" s="122">
        <v>0</v>
      </c>
      <c r="AG1138" s="122">
        <v>0</v>
      </c>
      <c r="AH1138" s="122">
        <v>0</v>
      </c>
      <c r="AI1138" s="122">
        <v>0</v>
      </c>
      <c r="AJ1138" s="122">
        <v>0</v>
      </c>
      <c r="AK1138" s="122">
        <v>0</v>
      </c>
      <c r="AL1138" s="122">
        <v>0</v>
      </c>
    </row>
    <row r="1139" spans="1:38" hidden="1" x14ac:dyDescent="0.25">
      <c r="A1139" s="122" t="s">
        <v>1967</v>
      </c>
      <c r="B1139" s="122">
        <v>1</v>
      </c>
      <c r="C1139" s="122" t="s">
        <v>2157</v>
      </c>
      <c r="D1139" s="122" t="s">
        <v>2102</v>
      </c>
      <c r="E1139" s="122">
        <v>22</v>
      </c>
      <c r="F1139" s="122">
        <v>0</v>
      </c>
      <c r="G1139" s="122">
        <v>0</v>
      </c>
      <c r="H1139" s="122">
        <v>0</v>
      </c>
      <c r="I1139" s="122">
        <v>0</v>
      </c>
      <c r="J1139" s="122">
        <v>0</v>
      </c>
      <c r="K1139" s="122">
        <v>0</v>
      </c>
      <c r="L1139" s="122">
        <v>0</v>
      </c>
      <c r="M1139" s="122">
        <v>0</v>
      </c>
      <c r="N1139" s="122">
        <v>0</v>
      </c>
      <c r="O1139" s="122">
        <v>0</v>
      </c>
      <c r="P1139" s="122">
        <v>0</v>
      </c>
      <c r="Q1139" s="122">
        <v>0</v>
      </c>
      <c r="R1139" s="122">
        <v>0</v>
      </c>
      <c r="S1139" s="122">
        <v>0</v>
      </c>
      <c r="T1139" s="122">
        <v>0</v>
      </c>
      <c r="U1139" s="122">
        <v>0</v>
      </c>
      <c r="V1139" s="122">
        <v>0</v>
      </c>
      <c r="W1139" s="122">
        <v>0</v>
      </c>
      <c r="X1139" s="122">
        <v>0</v>
      </c>
      <c r="Y1139" s="122">
        <v>0</v>
      </c>
      <c r="Z1139" s="122">
        <v>0</v>
      </c>
      <c r="AA1139" s="122">
        <v>0</v>
      </c>
      <c r="AB1139" s="122">
        <v>0</v>
      </c>
      <c r="AC1139" s="122">
        <v>0</v>
      </c>
      <c r="AD1139" s="122">
        <v>0</v>
      </c>
      <c r="AE1139" s="122">
        <v>0</v>
      </c>
      <c r="AF1139" s="122">
        <v>0</v>
      </c>
      <c r="AG1139" s="122">
        <v>0</v>
      </c>
      <c r="AH1139" s="122">
        <v>0</v>
      </c>
      <c r="AI1139" s="122">
        <v>0</v>
      </c>
      <c r="AJ1139" s="122">
        <v>0</v>
      </c>
      <c r="AK1139" s="122">
        <v>0</v>
      </c>
      <c r="AL1139" s="122">
        <v>0</v>
      </c>
    </row>
    <row r="1140" spans="1:38" hidden="1" x14ac:dyDescent="0.25">
      <c r="A1140" s="122" t="s">
        <v>1967</v>
      </c>
      <c r="B1140" s="122">
        <v>1</v>
      </c>
      <c r="C1140" s="122" t="s">
        <v>2157</v>
      </c>
      <c r="D1140" s="122" t="s">
        <v>2103</v>
      </c>
      <c r="E1140" s="122">
        <v>22</v>
      </c>
      <c r="F1140" s="122">
        <v>0</v>
      </c>
      <c r="G1140" s="122">
        <v>0</v>
      </c>
      <c r="H1140" s="122">
        <v>0</v>
      </c>
      <c r="I1140" s="122">
        <v>0</v>
      </c>
      <c r="J1140" s="122">
        <v>0</v>
      </c>
      <c r="K1140" s="122">
        <v>0</v>
      </c>
      <c r="L1140" s="122">
        <v>0</v>
      </c>
      <c r="M1140" s="122">
        <v>0</v>
      </c>
      <c r="N1140" s="122">
        <v>0</v>
      </c>
      <c r="O1140" s="122">
        <v>0</v>
      </c>
      <c r="P1140" s="122">
        <v>0</v>
      </c>
      <c r="Q1140" s="122">
        <v>0</v>
      </c>
      <c r="R1140" s="122">
        <v>0</v>
      </c>
      <c r="S1140" s="122">
        <v>0</v>
      </c>
      <c r="T1140" s="122">
        <v>0</v>
      </c>
      <c r="U1140" s="122">
        <v>0</v>
      </c>
      <c r="V1140" s="122">
        <v>0</v>
      </c>
      <c r="W1140" s="122">
        <v>0</v>
      </c>
      <c r="X1140" s="122">
        <v>0</v>
      </c>
      <c r="Y1140" s="122">
        <v>0</v>
      </c>
      <c r="Z1140" s="122">
        <v>0</v>
      </c>
      <c r="AA1140" s="122">
        <v>0</v>
      </c>
      <c r="AB1140" s="122">
        <v>0</v>
      </c>
      <c r="AC1140" s="122">
        <v>0</v>
      </c>
      <c r="AD1140" s="122">
        <v>0</v>
      </c>
      <c r="AE1140" s="122">
        <v>0</v>
      </c>
      <c r="AF1140" s="122">
        <v>0</v>
      </c>
      <c r="AG1140" s="122">
        <v>0</v>
      </c>
      <c r="AH1140" s="122">
        <v>0</v>
      </c>
      <c r="AI1140" s="122">
        <v>0</v>
      </c>
      <c r="AJ1140" s="122">
        <v>0</v>
      </c>
      <c r="AK1140" s="122">
        <v>0</v>
      </c>
      <c r="AL1140" s="122">
        <v>0</v>
      </c>
    </row>
    <row r="1141" spans="1:38" hidden="1" x14ac:dyDescent="0.25">
      <c r="A1141" s="122" t="s">
        <v>1967</v>
      </c>
      <c r="B1141" s="122">
        <v>1</v>
      </c>
      <c r="C1141" s="122" t="s">
        <v>2157</v>
      </c>
      <c r="D1141" s="122" t="s">
        <v>2137</v>
      </c>
      <c r="E1141" s="122">
        <v>22</v>
      </c>
      <c r="F1141" s="122">
        <v>0</v>
      </c>
      <c r="G1141" s="122">
        <v>0</v>
      </c>
      <c r="H1141" s="122">
        <v>0</v>
      </c>
      <c r="I1141" s="122">
        <v>0</v>
      </c>
      <c r="J1141" s="122">
        <v>0</v>
      </c>
      <c r="K1141" s="122">
        <v>0</v>
      </c>
      <c r="L1141" s="122">
        <v>0</v>
      </c>
      <c r="M1141" s="122">
        <v>0</v>
      </c>
      <c r="N1141" s="122">
        <v>0</v>
      </c>
      <c r="O1141" s="122">
        <v>0</v>
      </c>
      <c r="P1141" s="122">
        <v>0</v>
      </c>
      <c r="Q1141" s="122">
        <v>0</v>
      </c>
      <c r="R1141" s="122">
        <v>0</v>
      </c>
      <c r="S1141" s="122">
        <v>0</v>
      </c>
      <c r="T1141" s="122">
        <v>0</v>
      </c>
      <c r="U1141" s="122">
        <v>0</v>
      </c>
      <c r="V1141" s="122">
        <v>0</v>
      </c>
      <c r="W1141" s="122">
        <v>0</v>
      </c>
      <c r="X1141" s="122">
        <v>0</v>
      </c>
      <c r="Y1141" s="122">
        <v>0</v>
      </c>
      <c r="Z1141" s="122">
        <v>0</v>
      </c>
      <c r="AA1141" s="122">
        <v>0</v>
      </c>
      <c r="AB1141" s="122">
        <v>0</v>
      </c>
      <c r="AC1141" s="122">
        <v>0</v>
      </c>
      <c r="AD1141" s="122">
        <v>0</v>
      </c>
      <c r="AE1141" s="122">
        <v>0</v>
      </c>
      <c r="AF1141" s="122">
        <v>0</v>
      </c>
      <c r="AG1141" s="122">
        <v>0</v>
      </c>
      <c r="AH1141" s="122">
        <v>0</v>
      </c>
      <c r="AI1141" s="122">
        <v>0</v>
      </c>
      <c r="AJ1141" s="122">
        <v>0</v>
      </c>
      <c r="AK1141" s="122">
        <v>0</v>
      </c>
      <c r="AL1141" s="122">
        <v>0</v>
      </c>
    </row>
    <row r="1142" spans="1:38" hidden="1" x14ac:dyDescent="0.25">
      <c r="A1142" s="122" t="s">
        <v>1967</v>
      </c>
      <c r="B1142" s="122">
        <v>1</v>
      </c>
      <c r="C1142" s="122" t="s">
        <v>2157</v>
      </c>
      <c r="D1142" s="122" t="s">
        <v>2104</v>
      </c>
      <c r="E1142" s="122">
        <v>22</v>
      </c>
      <c r="F1142" s="122">
        <v>0</v>
      </c>
      <c r="G1142" s="122">
        <v>0</v>
      </c>
      <c r="H1142" s="122">
        <v>0</v>
      </c>
      <c r="I1142" s="122">
        <v>0</v>
      </c>
      <c r="J1142" s="122">
        <v>0</v>
      </c>
      <c r="K1142" s="122">
        <v>0</v>
      </c>
      <c r="L1142" s="122">
        <v>0</v>
      </c>
      <c r="M1142" s="122">
        <v>0</v>
      </c>
      <c r="N1142" s="122">
        <v>0</v>
      </c>
      <c r="O1142" s="122">
        <v>0</v>
      </c>
      <c r="P1142" s="122">
        <v>0</v>
      </c>
      <c r="Q1142" s="122">
        <v>0</v>
      </c>
      <c r="R1142" s="122">
        <v>0</v>
      </c>
      <c r="S1142" s="122">
        <v>0</v>
      </c>
      <c r="T1142" s="122">
        <v>0</v>
      </c>
      <c r="U1142" s="122">
        <v>0</v>
      </c>
      <c r="V1142" s="122">
        <v>0</v>
      </c>
      <c r="W1142" s="122">
        <v>0</v>
      </c>
      <c r="X1142" s="122">
        <v>0</v>
      </c>
      <c r="Y1142" s="122">
        <v>0</v>
      </c>
      <c r="Z1142" s="122">
        <v>0</v>
      </c>
      <c r="AA1142" s="122">
        <v>0</v>
      </c>
      <c r="AB1142" s="122">
        <v>0</v>
      </c>
      <c r="AC1142" s="122">
        <v>0</v>
      </c>
      <c r="AD1142" s="122">
        <v>0</v>
      </c>
      <c r="AE1142" s="122">
        <v>0</v>
      </c>
      <c r="AF1142" s="122">
        <v>0</v>
      </c>
      <c r="AG1142" s="122">
        <v>0</v>
      </c>
      <c r="AH1142" s="122">
        <v>0</v>
      </c>
      <c r="AI1142" s="122">
        <v>0</v>
      </c>
      <c r="AJ1142" s="122">
        <v>0</v>
      </c>
      <c r="AK1142" s="122">
        <v>0</v>
      </c>
      <c r="AL1142" s="122">
        <v>0</v>
      </c>
    </row>
    <row r="1143" spans="1:38" hidden="1" x14ac:dyDescent="0.25">
      <c r="A1143" s="122" t="s">
        <v>1967</v>
      </c>
      <c r="B1143" s="122">
        <v>1</v>
      </c>
      <c r="C1143" s="122" t="s">
        <v>2157</v>
      </c>
      <c r="D1143" s="122" t="s">
        <v>2105</v>
      </c>
      <c r="E1143" s="122">
        <v>22</v>
      </c>
      <c r="F1143" s="122">
        <v>0</v>
      </c>
      <c r="G1143" s="122">
        <v>0</v>
      </c>
      <c r="H1143" s="122">
        <v>0</v>
      </c>
      <c r="I1143" s="122">
        <v>0</v>
      </c>
      <c r="J1143" s="122">
        <v>0</v>
      </c>
      <c r="K1143" s="122">
        <v>0</v>
      </c>
      <c r="L1143" s="122">
        <v>0</v>
      </c>
      <c r="M1143" s="122">
        <v>0</v>
      </c>
      <c r="N1143" s="122">
        <v>0</v>
      </c>
      <c r="O1143" s="122">
        <v>0</v>
      </c>
      <c r="P1143" s="122">
        <v>0</v>
      </c>
      <c r="Q1143" s="122">
        <v>0</v>
      </c>
      <c r="R1143" s="122">
        <v>0</v>
      </c>
      <c r="S1143" s="122">
        <v>0</v>
      </c>
      <c r="T1143" s="122">
        <v>0</v>
      </c>
      <c r="U1143" s="122">
        <v>0</v>
      </c>
      <c r="V1143" s="122">
        <v>0</v>
      </c>
      <c r="W1143" s="122">
        <v>0</v>
      </c>
      <c r="X1143" s="122">
        <v>0</v>
      </c>
      <c r="Y1143" s="122">
        <v>0</v>
      </c>
      <c r="Z1143" s="122">
        <v>0</v>
      </c>
      <c r="AA1143" s="122">
        <v>0</v>
      </c>
      <c r="AB1143" s="122">
        <v>0</v>
      </c>
      <c r="AC1143" s="122">
        <v>0</v>
      </c>
      <c r="AD1143" s="122">
        <v>0</v>
      </c>
      <c r="AE1143" s="122">
        <v>0</v>
      </c>
      <c r="AF1143" s="122">
        <v>0</v>
      </c>
      <c r="AG1143" s="122">
        <v>0</v>
      </c>
      <c r="AH1143" s="122">
        <v>0</v>
      </c>
      <c r="AI1143" s="122">
        <v>0</v>
      </c>
      <c r="AJ1143" s="122">
        <v>0</v>
      </c>
      <c r="AK1143" s="122">
        <v>0</v>
      </c>
      <c r="AL1143" s="122">
        <v>0</v>
      </c>
    </row>
    <row r="1144" spans="1:38" hidden="1" x14ac:dyDescent="0.25">
      <c r="A1144" s="122" t="s">
        <v>1967</v>
      </c>
      <c r="B1144" s="122">
        <v>1</v>
      </c>
      <c r="C1144" s="122" t="s">
        <v>2157</v>
      </c>
      <c r="D1144" s="122" t="s">
        <v>2106</v>
      </c>
      <c r="E1144" s="122">
        <v>22</v>
      </c>
      <c r="F1144" s="122">
        <v>0</v>
      </c>
      <c r="G1144" s="122">
        <v>0</v>
      </c>
      <c r="H1144" s="122">
        <v>0</v>
      </c>
      <c r="I1144" s="122">
        <v>0</v>
      </c>
      <c r="J1144" s="122">
        <v>0</v>
      </c>
      <c r="K1144" s="122">
        <v>0</v>
      </c>
      <c r="L1144" s="122">
        <v>0</v>
      </c>
      <c r="M1144" s="122">
        <v>0</v>
      </c>
      <c r="N1144" s="122">
        <v>0</v>
      </c>
      <c r="O1144" s="122">
        <v>0</v>
      </c>
      <c r="P1144" s="122">
        <v>0</v>
      </c>
      <c r="Q1144" s="122">
        <v>0</v>
      </c>
      <c r="R1144" s="122">
        <v>0</v>
      </c>
      <c r="S1144" s="122">
        <v>0</v>
      </c>
      <c r="T1144" s="122">
        <v>0</v>
      </c>
      <c r="U1144" s="122">
        <v>0</v>
      </c>
      <c r="V1144" s="122">
        <v>0</v>
      </c>
      <c r="W1144" s="122">
        <v>0</v>
      </c>
      <c r="X1144" s="122">
        <v>0</v>
      </c>
      <c r="Y1144" s="122">
        <v>0</v>
      </c>
      <c r="Z1144" s="122">
        <v>0</v>
      </c>
      <c r="AA1144" s="122">
        <v>0</v>
      </c>
      <c r="AB1144" s="122">
        <v>0</v>
      </c>
      <c r="AC1144" s="122">
        <v>0</v>
      </c>
      <c r="AD1144" s="122">
        <v>0</v>
      </c>
      <c r="AE1144" s="122">
        <v>0</v>
      </c>
      <c r="AF1144" s="122">
        <v>0</v>
      </c>
      <c r="AG1144" s="122">
        <v>0</v>
      </c>
      <c r="AH1144" s="122">
        <v>0</v>
      </c>
      <c r="AI1144" s="122">
        <v>0</v>
      </c>
      <c r="AJ1144" s="122">
        <v>0</v>
      </c>
      <c r="AK1144" s="122">
        <v>0</v>
      </c>
      <c r="AL1144" s="122">
        <v>0</v>
      </c>
    </row>
    <row r="1145" spans="1:38" hidden="1" x14ac:dyDescent="0.25">
      <c r="A1145" s="122" t="s">
        <v>1967</v>
      </c>
      <c r="B1145" s="122">
        <v>1</v>
      </c>
      <c r="C1145" s="122" t="s">
        <v>2157</v>
      </c>
      <c r="D1145" s="122" t="s">
        <v>2107</v>
      </c>
      <c r="E1145" s="122">
        <v>22</v>
      </c>
      <c r="F1145" s="122">
        <v>0</v>
      </c>
      <c r="G1145" s="122">
        <v>0</v>
      </c>
      <c r="H1145" s="122">
        <v>0</v>
      </c>
      <c r="I1145" s="122">
        <v>0</v>
      </c>
      <c r="J1145" s="122">
        <v>0</v>
      </c>
      <c r="K1145" s="122">
        <v>0</v>
      </c>
      <c r="L1145" s="122">
        <v>0</v>
      </c>
      <c r="M1145" s="122">
        <v>0</v>
      </c>
      <c r="N1145" s="122">
        <v>0</v>
      </c>
      <c r="O1145" s="122">
        <v>0</v>
      </c>
      <c r="P1145" s="122">
        <v>0</v>
      </c>
      <c r="Q1145" s="122">
        <v>0</v>
      </c>
      <c r="R1145" s="122">
        <v>0</v>
      </c>
      <c r="S1145" s="122">
        <v>0</v>
      </c>
      <c r="T1145" s="122">
        <v>0</v>
      </c>
      <c r="U1145" s="122">
        <v>0</v>
      </c>
      <c r="V1145" s="122">
        <v>0</v>
      </c>
      <c r="W1145" s="122">
        <v>0</v>
      </c>
      <c r="X1145" s="122">
        <v>0</v>
      </c>
      <c r="Y1145" s="122">
        <v>0</v>
      </c>
      <c r="Z1145" s="122">
        <v>0</v>
      </c>
      <c r="AA1145" s="122">
        <v>0</v>
      </c>
      <c r="AB1145" s="122">
        <v>0</v>
      </c>
      <c r="AC1145" s="122">
        <v>0</v>
      </c>
      <c r="AD1145" s="122">
        <v>0</v>
      </c>
      <c r="AE1145" s="122">
        <v>0</v>
      </c>
      <c r="AF1145" s="122">
        <v>0</v>
      </c>
      <c r="AG1145" s="122">
        <v>0</v>
      </c>
      <c r="AH1145" s="122">
        <v>0</v>
      </c>
      <c r="AI1145" s="122">
        <v>0</v>
      </c>
      <c r="AJ1145" s="122">
        <v>0</v>
      </c>
      <c r="AK1145" s="122">
        <v>0</v>
      </c>
      <c r="AL1145" s="122">
        <v>0</v>
      </c>
    </row>
    <row r="1146" spans="1:38" hidden="1" x14ac:dyDescent="0.25">
      <c r="A1146" s="122" t="s">
        <v>1967</v>
      </c>
      <c r="B1146" s="122">
        <v>1</v>
      </c>
      <c r="C1146" s="122" t="s">
        <v>2157</v>
      </c>
      <c r="D1146" s="122" t="s">
        <v>475</v>
      </c>
      <c r="E1146" s="122">
        <v>22</v>
      </c>
      <c r="F1146" s="122">
        <v>0</v>
      </c>
      <c r="G1146" s="122">
        <v>0</v>
      </c>
      <c r="H1146" s="122">
        <v>0</v>
      </c>
      <c r="I1146" s="122">
        <v>0</v>
      </c>
      <c r="J1146" s="122">
        <v>0</v>
      </c>
      <c r="K1146" s="122">
        <v>0</v>
      </c>
      <c r="L1146" s="122">
        <v>0</v>
      </c>
      <c r="M1146" s="122">
        <v>0</v>
      </c>
      <c r="N1146" s="122">
        <v>0</v>
      </c>
      <c r="O1146" s="122">
        <v>0</v>
      </c>
      <c r="P1146" s="122">
        <v>0</v>
      </c>
      <c r="Q1146" s="122">
        <v>0</v>
      </c>
      <c r="R1146" s="122">
        <v>0</v>
      </c>
      <c r="S1146" s="122">
        <v>0</v>
      </c>
      <c r="T1146" s="122">
        <v>0</v>
      </c>
      <c r="U1146" s="122">
        <v>0</v>
      </c>
      <c r="V1146" s="122">
        <v>0</v>
      </c>
      <c r="W1146" s="122">
        <v>0</v>
      </c>
      <c r="X1146" s="122">
        <v>0</v>
      </c>
      <c r="Y1146" s="122">
        <v>0</v>
      </c>
      <c r="Z1146" s="122">
        <v>0</v>
      </c>
      <c r="AA1146" s="122">
        <v>0</v>
      </c>
      <c r="AB1146" s="122">
        <v>0</v>
      </c>
      <c r="AC1146" s="122">
        <v>0</v>
      </c>
      <c r="AD1146" s="122">
        <v>0</v>
      </c>
      <c r="AE1146" s="122">
        <v>0</v>
      </c>
      <c r="AF1146" s="122">
        <v>0</v>
      </c>
      <c r="AG1146" s="122">
        <v>0</v>
      </c>
      <c r="AH1146" s="122">
        <v>0</v>
      </c>
      <c r="AI1146" s="122">
        <v>0</v>
      </c>
      <c r="AJ1146" s="122">
        <v>0</v>
      </c>
      <c r="AK1146" s="122">
        <v>0</v>
      </c>
      <c r="AL1146" s="122">
        <v>0</v>
      </c>
    </row>
    <row r="1147" spans="1:38" hidden="1" x14ac:dyDescent="0.25">
      <c r="A1147" s="122" t="s">
        <v>1967</v>
      </c>
      <c r="B1147" s="122">
        <v>1</v>
      </c>
      <c r="C1147" s="122" t="s">
        <v>2157</v>
      </c>
      <c r="D1147" s="122" t="s">
        <v>2108</v>
      </c>
      <c r="E1147" s="122">
        <v>22</v>
      </c>
      <c r="F1147" s="122">
        <v>0</v>
      </c>
      <c r="G1147" s="122">
        <v>0</v>
      </c>
      <c r="H1147" s="122">
        <v>0</v>
      </c>
      <c r="I1147" s="122">
        <v>0</v>
      </c>
      <c r="J1147" s="122">
        <v>0</v>
      </c>
      <c r="K1147" s="122">
        <v>0</v>
      </c>
      <c r="L1147" s="122">
        <v>0</v>
      </c>
      <c r="M1147" s="122">
        <v>0</v>
      </c>
      <c r="N1147" s="122">
        <v>0</v>
      </c>
      <c r="O1147" s="122">
        <v>0</v>
      </c>
      <c r="P1147" s="122">
        <v>0</v>
      </c>
      <c r="Q1147" s="122">
        <v>0</v>
      </c>
      <c r="R1147" s="122">
        <v>0</v>
      </c>
      <c r="S1147" s="122">
        <v>0</v>
      </c>
      <c r="T1147" s="122">
        <v>0</v>
      </c>
      <c r="U1147" s="122">
        <v>0</v>
      </c>
      <c r="V1147" s="122">
        <v>0</v>
      </c>
      <c r="W1147" s="122">
        <v>0</v>
      </c>
      <c r="X1147" s="122">
        <v>0</v>
      </c>
      <c r="Y1147" s="122">
        <v>0</v>
      </c>
      <c r="Z1147" s="122">
        <v>0</v>
      </c>
      <c r="AA1147" s="122">
        <v>0</v>
      </c>
      <c r="AB1147" s="122">
        <v>0</v>
      </c>
      <c r="AC1147" s="122">
        <v>0</v>
      </c>
      <c r="AD1147" s="122">
        <v>0</v>
      </c>
      <c r="AE1147" s="122">
        <v>0</v>
      </c>
      <c r="AF1147" s="122">
        <v>0</v>
      </c>
      <c r="AG1147" s="122">
        <v>0</v>
      </c>
      <c r="AH1147" s="122">
        <v>0</v>
      </c>
      <c r="AI1147" s="122">
        <v>0</v>
      </c>
      <c r="AJ1147" s="122">
        <v>0</v>
      </c>
      <c r="AK1147" s="122">
        <v>0</v>
      </c>
      <c r="AL1147" s="122">
        <v>0</v>
      </c>
    </row>
    <row r="1148" spans="1:38" hidden="1" x14ac:dyDescent="0.25">
      <c r="A1148" s="122" t="s">
        <v>1967</v>
      </c>
      <c r="B1148" s="122">
        <v>1</v>
      </c>
      <c r="C1148" s="122" t="s">
        <v>2157</v>
      </c>
      <c r="D1148" s="122" t="s">
        <v>2109</v>
      </c>
      <c r="E1148" s="122">
        <v>22</v>
      </c>
      <c r="F1148" s="122">
        <v>0</v>
      </c>
      <c r="G1148" s="122">
        <v>0</v>
      </c>
      <c r="H1148" s="122">
        <v>0</v>
      </c>
      <c r="I1148" s="122">
        <v>0</v>
      </c>
      <c r="J1148" s="122">
        <v>0</v>
      </c>
      <c r="K1148" s="122">
        <v>0</v>
      </c>
      <c r="L1148" s="122">
        <v>0</v>
      </c>
      <c r="M1148" s="122">
        <v>0</v>
      </c>
      <c r="N1148" s="122">
        <v>0</v>
      </c>
      <c r="O1148" s="122">
        <v>0</v>
      </c>
      <c r="P1148" s="122">
        <v>0</v>
      </c>
      <c r="Q1148" s="122">
        <v>0</v>
      </c>
      <c r="R1148" s="122">
        <v>0</v>
      </c>
      <c r="S1148" s="122">
        <v>0</v>
      </c>
      <c r="T1148" s="122">
        <v>0</v>
      </c>
      <c r="U1148" s="122">
        <v>0</v>
      </c>
      <c r="V1148" s="122">
        <v>0</v>
      </c>
      <c r="W1148" s="122">
        <v>0</v>
      </c>
      <c r="X1148" s="122">
        <v>0</v>
      </c>
      <c r="Y1148" s="122">
        <v>0</v>
      </c>
      <c r="Z1148" s="122">
        <v>0</v>
      </c>
      <c r="AA1148" s="122">
        <v>0</v>
      </c>
      <c r="AB1148" s="122">
        <v>0</v>
      </c>
      <c r="AC1148" s="122">
        <v>0</v>
      </c>
      <c r="AD1148" s="122">
        <v>0</v>
      </c>
      <c r="AE1148" s="122">
        <v>0</v>
      </c>
      <c r="AF1148" s="122">
        <v>0</v>
      </c>
      <c r="AG1148" s="122">
        <v>0</v>
      </c>
      <c r="AH1148" s="122">
        <v>0</v>
      </c>
      <c r="AI1148" s="122">
        <v>0</v>
      </c>
      <c r="AJ1148" s="122">
        <v>0</v>
      </c>
      <c r="AK1148" s="122">
        <v>0</v>
      </c>
      <c r="AL1148" s="122">
        <v>0</v>
      </c>
    </row>
    <row r="1149" spans="1:38" hidden="1" x14ac:dyDescent="0.25">
      <c r="A1149" s="122" t="s">
        <v>1967</v>
      </c>
      <c r="B1149" s="122">
        <v>1</v>
      </c>
      <c r="C1149" s="122" t="s">
        <v>2157</v>
      </c>
      <c r="D1149" s="122" t="s">
        <v>2110</v>
      </c>
      <c r="E1149" s="122">
        <v>22</v>
      </c>
      <c r="F1149" s="122">
        <v>0</v>
      </c>
      <c r="G1149" s="122">
        <v>0</v>
      </c>
      <c r="H1149" s="122">
        <v>0</v>
      </c>
      <c r="I1149" s="122">
        <v>0</v>
      </c>
      <c r="J1149" s="122">
        <v>0</v>
      </c>
      <c r="K1149" s="122">
        <v>0</v>
      </c>
      <c r="L1149" s="122">
        <v>0</v>
      </c>
      <c r="M1149" s="122">
        <v>0</v>
      </c>
      <c r="N1149" s="122">
        <v>0</v>
      </c>
      <c r="O1149" s="122">
        <v>0</v>
      </c>
      <c r="P1149" s="122">
        <v>0</v>
      </c>
      <c r="Q1149" s="122">
        <v>0</v>
      </c>
      <c r="R1149" s="122">
        <v>0</v>
      </c>
      <c r="S1149" s="122">
        <v>0</v>
      </c>
      <c r="T1149" s="122">
        <v>0</v>
      </c>
      <c r="U1149" s="122">
        <v>0</v>
      </c>
      <c r="V1149" s="122">
        <v>0</v>
      </c>
      <c r="W1149" s="122">
        <v>0</v>
      </c>
      <c r="X1149" s="122">
        <v>0</v>
      </c>
      <c r="Y1149" s="122">
        <v>0</v>
      </c>
      <c r="Z1149" s="122">
        <v>0</v>
      </c>
      <c r="AA1149" s="122">
        <v>0</v>
      </c>
      <c r="AB1149" s="122">
        <v>0</v>
      </c>
      <c r="AC1149" s="122">
        <v>0</v>
      </c>
      <c r="AD1149" s="122">
        <v>0</v>
      </c>
      <c r="AE1149" s="122">
        <v>0</v>
      </c>
      <c r="AF1149" s="122">
        <v>0</v>
      </c>
      <c r="AG1149" s="122">
        <v>0</v>
      </c>
      <c r="AH1149" s="122">
        <v>0</v>
      </c>
      <c r="AI1149" s="122">
        <v>0</v>
      </c>
      <c r="AJ1149" s="122">
        <v>0</v>
      </c>
      <c r="AK1149" s="122">
        <v>0</v>
      </c>
      <c r="AL1149" s="122">
        <v>0</v>
      </c>
    </row>
    <row r="1150" spans="1:38" hidden="1" x14ac:dyDescent="0.25">
      <c r="A1150" s="122" t="s">
        <v>1967</v>
      </c>
      <c r="B1150" s="122">
        <v>1</v>
      </c>
      <c r="C1150" s="122" t="s">
        <v>2157</v>
      </c>
      <c r="D1150" s="122" t="s">
        <v>2111</v>
      </c>
      <c r="E1150" s="122">
        <v>22</v>
      </c>
      <c r="F1150" s="122">
        <v>0</v>
      </c>
      <c r="G1150" s="122">
        <v>0</v>
      </c>
      <c r="H1150" s="122">
        <v>0</v>
      </c>
      <c r="I1150" s="122">
        <v>0</v>
      </c>
      <c r="J1150" s="122">
        <v>0</v>
      </c>
      <c r="K1150" s="122">
        <v>0</v>
      </c>
      <c r="L1150" s="122">
        <v>0</v>
      </c>
      <c r="M1150" s="122">
        <v>0</v>
      </c>
      <c r="N1150" s="122">
        <v>0</v>
      </c>
      <c r="O1150" s="122">
        <v>0</v>
      </c>
      <c r="P1150" s="122">
        <v>0</v>
      </c>
      <c r="Q1150" s="122">
        <v>0</v>
      </c>
      <c r="R1150" s="122">
        <v>0</v>
      </c>
      <c r="S1150" s="122">
        <v>0</v>
      </c>
      <c r="T1150" s="122">
        <v>0</v>
      </c>
      <c r="U1150" s="122">
        <v>0</v>
      </c>
      <c r="V1150" s="122">
        <v>0</v>
      </c>
      <c r="W1150" s="122">
        <v>0</v>
      </c>
      <c r="X1150" s="122">
        <v>0</v>
      </c>
      <c r="Y1150" s="122">
        <v>0</v>
      </c>
      <c r="Z1150" s="122">
        <v>0</v>
      </c>
      <c r="AA1150" s="122">
        <v>0</v>
      </c>
      <c r="AB1150" s="122">
        <v>0</v>
      </c>
      <c r="AC1150" s="122">
        <v>0</v>
      </c>
      <c r="AD1150" s="122">
        <v>0</v>
      </c>
      <c r="AE1150" s="122">
        <v>0</v>
      </c>
      <c r="AF1150" s="122">
        <v>0</v>
      </c>
      <c r="AG1150" s="122">
        <v>0</v>
      </c>
      <c r="AH1150" s="122">
        <v>0</v>
      </c>
      <c r="AI1150" s="122">
        <v>0</v>
      </c>
      <c r="AJ1150" s="122">
        <v>0</v>
      </c>
      <c r="AK1150" s="122">
        <v>0</v>
      </c>
      <c r="AL1150" s="122">
        <v>0</v>
      </c>
    </row>
    <row r="1151" spans="1:38" hidden="1" x14ac:dyDescent="0.25">
      <c r="A1151" s="122" t="s">
        <v>1967</v>
      </c>
      <c r="B1151" s="122">
        <v>1</v>
      </c>
      <c r="C1151" s="122" t="s">
        <v>2157</v>
      </c>
      <c r="D1151" s="122" t="s">
        <v>2112</v>
      </c>
      <c r="E1151" s="122">
        <v>22</v>
      </c>
      <c r="F1151" s="122">
        <v>0</v>
      </c>
      <c r="G1151" s="122">
        <v>0</v>
      </c>
      <c r="H1151" s="122">
        <v>0</v>
      </c>
      <c r="I1151" s="122">
        <v>0</v>
      </c>
      <c r="J1151" s="122">
        <v>0</v>
      </c>
      <c r="K1151" s="122">
        <v>0</v>
      </c>
      <c r="L1151" s="122">
        <v>0</v>
      </c>
      <c r="M1151" s="122">
        <v>0</v>
      </c>
      <c r="N1151" s="122">
        <v>0</v>
      </c>
      <c r="O1151" s="122">
        <v>0</v>
      </c>
      <c r="P1151" s="122">
        <v>0</v>
      </c>
      <c r="Q1151" s="122">
        <v>0</v>
      </c>
      <c r="R1151" s="122">
        <v>0</v>
      </c>
      <c r="S1151" s="122">
        <v>0</v>
      </c>
      <c r="T1151" s="122">
        <v>0</v>
      </c>
      <c r="U1151" s="122">
        <v>0</v>
      </c>
      <c r="V1151" s="122">
        <v>0</v>
      </c>
      <c r="W1151" s="122">
        <v>0</v>
      </c>
      <c r="X1151" s="122">
        <v>0</v>
      </c>
      <c r="Y1151" s="122">
        <v>0</v>
      </c>
      <c r="Z1151" s="122">
        <v>0</v>
      </c>
      <c r="AA1151" s="122">
        <v>0</v>
      </c>
      <c r="AB1151" s="122">
        <v>0</v>
      </c>
      <c r="AC1151" s="122">
        <v>0</v>
      </c>
      <c r="AD1151" s="122">
        <v>0</v>
      </c>
      <c r="AE1151" s="122">
        <v>0</v>
      </c>
      <c r="AF1151" s="122">
        <v>0</v>
      </c>
      <c r="AG1151" s="122">
        <v>0</v>
      </c>
      <c r="AH1151" s="122">
        <v>0</v>
      </c>
      <c r="AI1151" s="122">
        <v>0</v>
      </c>
      <c r="AJ1151" s="122">
        <v>0</v>
      </c>
      <c r="AK1151" s="122">
        <v>0</v>
      </c>
      <c r="AL1151" s="122">
        <v>0</v>
      </c>
    </row>
    <row r="1152" spans="1:38" hidden="1" x14ac:dyDescent="0.25">
      <c r="A1152" s="122" t="s">
        <v>1967</v>
      </c>
      <c r="B1152" s="122">
        <v>1</v>
      </c>
      <c r="C1152" s="122" t="s">
        <v>2157</v>
      </c>
      <c r="D1152" s="122" t="s">
        <v>2113</v>
      </c>
      <c r="E1152" s="122">
        <v>22</v>
      </c>
      <c r="F1152" s="122">
        <v>0</v>
      </c>
      <c r="G1152" s="122">
        <v>0</v>
      </c>
      <c r="H1152" s="122">
        <v>0</v>
      </c>
      <c r="I1152" s="122">
        <v>0</v>
      </c>
      <c r="J1152" s="122">
        <v>0</v>
      </c>
      <c r="K1152" s="122">
        <v>0</v>
      </c>
      <c r="L1152" s="122">
        <v>0</v>
      </c>
      <c r="M1152" s="122">
        <v>0</v>
      </c>
      <c r="N1152" s="122">
        <v>0</v>
      </c>
      <c r="O1152" s="122">
        <v>0</v>
      </c>
      <c r="P1152" s="122">
        <v>0</v>
      </c>
      <c r="Q1152" s="122">
        <v>0</v>
      </c>
      <c r="R1152" s="122">
        <v>0</v>
      </c>
      <c r="S1152" s="122">
        <v>0</v>
      </c>
      <c r="T1152" s="122">
        <v>0</v>
      </c>
      <c r="U1152" s="122">
        <v>0</v>
      </c>
      <c r="V1152" s="122">
        <v>0</v>
      </c>
      <c r="W1152" s="122">
        <v>0</v>
      </c>
      <c r="X1152" s="122">
        <v>0</v>
      </c>
      <c r="Y1152" s="122">
        <v>0</v>
      </c>
      <c r="Z1152" s="122">
        <v>0</v>
      </c>
      <c r="AA1152" s="122">
        <v>0</v>
      </c>
      <c r="AB1152" s="122">
        <v>0</v>
      </c>
      <c r="AC1152" s="122">
        <v>0</v>
      </c>
      <c r="AD1152" s="122">
        <v>0</v>
      </c>
      <c r="AE1152" s="122">
        <v>0</v>
      </c>
      <c r="AF1152" s="122">
        <v>0</v>
      </c>
      <c r="AG1152" s="122">
        <v>0</v>
      </c>
      <c r="AH1152" s="122">
        <v>0</v>
      </c>
      <c r="AI1152" s="122">
        <v>0</v>
      </c>
      <c r="AJ1152" s="122">
        <v>0</v>
      </c>
      <c r="AK1152" s="122">
        <v>0</v>
      </c>
      <c r="AL1152" s="122">
        <v>0</v>
      </c>
    </row>
    <row r="1153" spans="1:38" hidden="1" x14ac:dyDescent="0.25">
      <c r="A1153" s="122" t="s">
        <v>1967</v>
      </c>
      <c r="B1153" s="122">
        <v>1</v>
      </c>
      <c r="C1153" s="122" t="s">
        <v>2157</v>
      </c>
      <c r="D1153" s="122" t="s">
        <v>2114</v>
      </c>
      <c r="E1153" s="122">
        <v>22</v>
      </c>
      <c r="F1153" s="122">
        <v>0</v>
      </c>
      <c r="G1153" s="122">
        <v>0</v>
      </c>
      <c r="H1153" s="122">
        <v>0</v>
      </c>
      <c r="I1153" s="122">
        <v>0</v>
      </c>
      <c r="J1153" s="122">
        <v>0</v>
      </c>
      <c r="K1153" s="122">
        <v>0</v>
      </c>
      <c r="L1153" s="122">
        <v>0</v>
      </c>
      <c r="M1153" s="122">
        <v>0</v>
      </c>
      <c r="N1153" s="122">
        <v>0</v>
      </c>
      <c r="O1153" s="122">
        <v>0</v>
      </c>
      <c r="P1153" s="122">
        <v>0</v>
      </c>
      <c r="Q1153" s="122">
        <v>0</v>
      </c>
      <c r="R1153" s="122">
        <v>0</v>
      </c>
      <c r="S1153" s="122">
        <v>0</v>
      </c>
      <c r="T1153" s="122">
        <v>0</v>
      </c>
      <c r="U1153" s="122">
        <v>0</v>
      </c>
      <c r="V1153" s="122">
        <v>0</v>
      </c>
      <c r="W1153" s="122">
        <v>0</v>
      </c>
      <c r="X1153" s="122">
        <v>0</v>
      </c>
      <c r="Y1153" s="122">
        <v>0</v>
      </c>
      <c r="Z1153" s="122">
        <v>0</v>
      </c>
      <c r="AA1153" s="122">
        <v>0</v>
      </c>
      <c r="AB1153" s="122">
        <v>0</v>
      </c>
      <c r="AC1153" s="122">
        <v>0</v>
      </c>
      <c r="AD1153" s="122">
        <v>0</v>
      </c>
      <c r="AE1153" s="122">
        <v>0</v>
      </c>
      <c r="AF1153" s="122">
        <v>0</v>
      </c>
      <c r="AG1153" s="122">
        <v>0</v>
      </c>
      <c r="AH1153" s="122">
        <v>0</v>
      </c>
      <c r="AI1153" s="122">
        <v>0</v>
      </c>
      <c r="AJ1153" s="122">
        <v>0</v>
      </c>
      <c r="AK1153" s="122">
        <v>0</v>
      </c>
      <c r="AL1153" s="122">
        <v>0</v>
      </c>
    </row>
    <row r="1154" spans="1:38" hidden="1" x14ac:dyDescent="0.25">
      <c r="A1154" s="122" t="s">
        <v>1967</v>
      </c>
      <c r="B1154" s="122">
        <v>1</v>
      </c>
      <c r="C1154" s="122" t="s">
        <v>2157</v>
      </c>
      <c r="D1154" s="122" t="s">
        <v>2115</v>
      </c>
      <c r="E1154" s="122">
        <v>22</v>
      </c>
      <c r="F1154" s="122">
        <v>0</v>
      </c>
      <c r="G1154" s="122">
        <v>0</v>
      </c>
      <c r="H1154" s="122">
        <v>0</v>
      </c>
      <c r="I1154" s="122">
        <v>0</v>
      </c>
      <c r="J1154" s="122">
        <v>0</v>
      </c>
      <c r="K1154" s="122">
        <v>0</v>
      </c>
      <c r="L1154" s="122">
        <v>0</v>
      </c>
      <c r="M1154" s="122">
        <v>0</v>
      </c>
      <c r="N1154" s="122">
        <v>0</v>
      </c>
      <c r="O1154" s="122">
        <v>0</v>
      </c>
      <c r="P1154" s="122">
        <v>0</v>
      </c>
      <c r="Q1154" s="122">
        <v>0</v>
      </c>
      <c r="R1154" s="122">
        <v>0</v>
      </c>
      <c r="S1154" s="122">
        <v>0</v>
      </c>
      <c r="T1154" s="122">
        <v>0</v>
      </c>
      <c r="U1154" s="122">
        <v>0</v>
      </c>
      <c r="V1154" s="122">
        <v>0</v>
      </c>
      <c r="W1154" s="122">
        <v>0</v>
      </c>
      <c r="X1154" s="122">
        <v>0</v>
      </c>
      <c r="Y1154" s="122">
        <v>0</v>
      </c>
      <c r="Z1154" s="122">
        <v>0</v>
      </c>
      <c r="AA1154" s="122">
        <v>0</v>
      </c>
      <c r="AB1154" s="122">
        <v>0</v>
      </c>
      <c r="AC1154" s="122">
        <v>0</v>
      </c>
      <c r="AD1154" s="122">
        <v>0</v>
      </c>
      <c r="AE1154" s="122">
        <v>0</v>
      </c>
      <c r="AF1154" s="122">
        <v>0</v>
      </c>
      <c r="AG1154" s="122">
        <v>0</v>
      </c>
      <c r="AH1154" s="122">
        <v>0</v>
      </c>
      <c r="AI1154" s="122">
        <v>0</v>
      </c>
      <c r="AJ1154" s="122">
        <v>0</v>
      </c>
      <c r="AK1154" s="122">
        <v>0</v>
      </c>
      <c r="AL1154" s="122">
        <v>0</v>
      </c>
    </row>
    <row r="1155" spans="1:38" hidden="1" x14ac:dyDescent="0.25">
      <c r="A1155" s="122" t="s">
        <v>1967</v>
      </c>
      <c r="B1155" s="122">
        <v>1</v>
      </c>
      <c r="C1155" s="122" t="s">
        <v>2157</v>
      </c>
      <c r="D1155" s="122" t="s">
        <v>2116</v>
      </c>
      <c r="E1155" s="122">
        <v>22</v>
      </c>
      <c r="F1155" s="122">
        <v>0</v>
      </c>
      <c r="G1155" s="122">
        <v>0</v>
      </c>
      <c r="H1155" s="122">
        <v>0</v>
      </c>
      <c r="I1155" s="122">
        <v>0</v>
      </c>
      <c r="J1155" s="122">
        <v>0</v>
      </c>
      <c r="K1155" s="122">
        <v>0</v>
      </c>
      <c r="L1155" s="122">
        <v>0</v>
      </c>
      <c r="M1155" s="122">
        <v>0</v>
      </c>
      <c r="N1155" s="122">
        <v>0</v>
      </c>
      <c r="O1155" s="122">
        <v>0</v>
      </c>
      <c r="P1155" s="122">
        <v>0</v>
      </c>
      <c r="Q1155" s="122">
        <v>0</v>
      </c>
      <c r="R1155" s="122">
        <v>0</v>
      </c>
      <c r="S1155" s="122">
        <v>0</v>
      </c>
      <c r="T1155" s="122">
        <v>0</v>
      </c>
      <c r="U1155" s="122">
        <v>0</v>
      </c>
      <c r="V1155" s="122">
        <v>0</v>
      </c>
      <c r="W1155" s="122">
        <v>0</v>
      </c>
      <c r="X1155" s="122">
        <v>0</v>
      </c>
      <c r="Y1155" s="122">
        <v>0</v>
      </c>
      <c r="Z1155" s="122">
        <v>0</v>
      </c>
      <c r="AA1155" s="122">
        <v>0</v>
      </c>
      <c r="AB1155" s="122">
        <v>0</v>
      </c>
      <c r="AC1155" s="122">
        <v>0</v>
      </c>
      <c r="AD1155" s="122">
        <v>0</v>
      </c>
      <c r="AE1155" s="122">
        <v>0</v>
      </c>
      <c r="AF1155" s="122">
        <v>0</v>
      </c>
      <c r="AG1155" s="122">
        <v>0</v>
      </c>
      <c r="AH1155" s="122">
        <v>0</v>
      </c>
      <c r="AI1155" s="122">
        <v>0</v>
      </c>
      <c r="AJ1155" s="122">
        <v>0</v>
      </c>
      <c r="AK1155" s="122">
        <v>0</v>
      </c>
      <c r="AL1155" s="122">
        <v>0</v>
      </c>
    </row>
    <row r="1156" spans="1:38" hidden="1" x14ac:dyDescent="0.25">
      <c r="A1156" s="122" t="s">
        <v>1967</v>
      </c>
      <c r="B1156" s="122">
        <v>1</v>
      </c>
      <c r="C1156" s="122" t="s">
        <v>2157</v>
      </c>
      <c r="D1156" s="122" t="s">
        <v>2138</v>
      </c>
      <c r="E1156" s="122">
        <v>22</v>
      </c>
      <c r="F1156" s="122">
        <v>0</v>
      </c>
      <c r="G1156" s="122">
        <v>0</v>
      </c>
      <c r="H1156" s="122">
        <v>0</v>
      </c>
      <c r="I1156" s="122">
        <v>0</v>
      </c>
      <c r="J1156" s="122">
        <v>0</v>
      </c>
      <c r="K1156" s="122">
        <v>0</v>
      </c>
      <c r="L1156" s="122">
        <v>0</v>
      </c>
      <c r="M1156" s="122">
        <v>0</v>
      </c>
      <c r="N1156" s="122">
        <v>0</v>
      </c>
      <c r="O1156" s="122">
        <v>0</v>
      </c>
      <c r="P1156" s="122">
        <v>0</v>
      </c>
      <c r="Q1156" s="122">
        <v>0</v>
      </c>
      <c r="R1156" s="122">
        <v>0</v>
      </c>
      <c r="S1156" s="122">
        <v>0</v>
      </c>
      <c r="T1156" s="122">
        <v>0</v>
      </c>
      <c r="U1156" s="122">
        <v>0</v>
      </c>
      <c r="V1156" s="122">
        <v>0</v>
      </c>
      <c r="W1156" s="122">
        <v>0</v>
      </c>
      <c r="X1156" s="122">
        <v>0</v>
      </c>
      <c r="Y1156" s="122">
        <v>0</v>
      </c>
      <c r="Z1156" s="122">
        <v>0</v>
      </c>
      <c r="AA1156" s="122">
        <v>0</v>
      </c>
      <c r="AB1156" s="122">
        <v>0</v>
      </c>
      <c r="AC1156" s="122">
        <v>0</v>
      </c>
      <c r="AD1156" s="122">
        <v>0</v>
      </c>
      <c r="AE1156" s="122">
        <v>0</v>
      </c>
      <c r="AF1156" s="122">
        <v>0</v>
      </c>
      <c r="AG1156" s="122">
        <v>0</v>
      </c>
      <c r="AH1156" s="122">
        <v>0</v>
      </c>
      <c r="AI1156" s="122">
        <v>0</v>
      </c>
      <c r="AJ1156" s="122">
        <v>0</v>
      </c>
      <c r="AK1156" s="122">
        <v>0</v>
      </c>
      <c r="AL1156" s="122">
        <v>0</v>
      </c>
    </row>
    <row r="1157" spans="1:38" hidden="1" x14ac:dyDescent="0.25">
      <c r="A1157" s="122" t="s">
        <v>1967</v>
      </c>
      <c r="B1157" s="122">
        <v>1</v>
      </c>
      <c r="C1157" s="122" t="s">
        <v>2157</v>
      </c>
      <c r="D1157" s="122" t="s">
        <v>2117</v>
      </c>
      <c r="E1157" s="122">
        <v>22</v>
      </c>
      <c r="F1157" s="122">
        <v>0</v>
      </c>
      <c r="G1157" s="122">
        <v>0</v>
      </c>
      <c r="H1157" s="122">
        <v>0</v>
      </c>
      <c r="I1157" s="122">
        <v>0</v>
      </c>
      <c r="J1157" s="122">
        <v>0</v>
      </c>
      <c r="K1157" s="122">
        <v>0</v>
      </c>
      <c r="L1157" s="122">
        <v>0</v>
      </c>
      <c r="M1157" s="122">
        <v>0</v>
      </c>
      <c r="N1157" s="122">
        <v>0</v>
      </c>
      <c r="O1157" s="122">
        <v>0</v>
      </c>
      <c r="P1157" s="122">
        <v>0</v>
      </c>
      <c r="Q1157" s="122">
        <v>0</v>
      </c>
      <c r="R1157" s="122">
        <v>0</v>
      </c>
      <c r="S1157" s="122">
        <v>0</v>
      </c>
      <c r="T1157" s="122">
        <v>0</v>
      </c>
      <c r="U1157" s="122">
        <v>0</v>
      </c>
      <c r="V1157" s="122">
        <v>0</v>
      </c>
      <c r="W1157" s="122">
        <v>0</v>
      </c>
      <c r="X1157" s="122">
        <v>0</v>
      </c>
      <c r="Y1157" s="122">
        <v>0</v>
      </c>
      <c r="Z1157" s="122">
        <v>0</v>
      </c>
      <c r="AA1157" s="122">
        <v>0</v>
      </c>
      <c r="AB1157" s="122">
        <v>0</v>
      </c>
      <c r="AC1157" s="122">
        <v>0</v>
      </c>
      <c r="AD1157" s="122">
        <v>0</v>
      </c>
      <c r="AE1157" s="122">
        <v>0</v>
      </c>
      <c r="AF1157" s="122">
        <v>0</v>
      </c>
      <c r="AG1157" s="122">
        <v>0</v>
      </c>
      <c r="AH1157" s="122">
        <v>0</v>
      </c>
      <c r="AI1157" s="122">
        <v>0</v>
      </c>
      <c r="AJ1157" s="122">
        <v>0</v>
      </c>
      <c r="AK1157" s="122">
        <v>0</v>
      </c>
      <c r="AL1157" s="122">
        <v>0</v>
      </c>
    </row>
    <row r="1158" spans="1:38" hidden="1" x14ac:dyDescent="0.25">
      <c r="A1158" s="122" t="s">
        <v>1967</v>
      </c>
      <c r="B1158" s="122">
        <v>1</v>
      </c>
      <c r="C1158" s="122" t="s">
        <v>2157</v>
      </c>
      <c r="D1158" s="122" t="s">
        <v>2118</v>
      </c>
      <c r="E1158" s="122">
        <v>22</v>
      </c>
      <c r="F1158" s="122">
        <v>0</v>
      </c>
      <c r="G1158" s="122">
        <v>0</v>
      </c>
      <c r="H1158" s="122">
        <v>0</v>
      </c>
      <c r="I1158" s="122">
        <v>0</v>
      </c>
      <c r="J1158" s="122">
        <v>0</v>
      </c>
      <c r="K1158" s="122">
        <v>0</v>
      </c>
      <c r="L1158" s="122">
        <v>0</v>
      </c>
      <c r="M1158" s="122">
        <v>0</v>
      </c>
      <c r="N1158" s="122">
        <v>0</v>
      </c>
      <c r="O1158" s="122">
        <v>0</v>
      </c>
      <c r="P1158" s="122">
        <v>0</v>
      </c>
      <c r="Q1158" s="122">
        <v>0</v>
      </c>
      <c r="R1158" s="122">
        <v>0</v>
      </c>
      <c r="S1158" s="122">
        <v>0</v>
      </c>
      <c r="T1158" s="122">
        <v>0</v>
      </c>
      <c r="U1158" s="122">
        <v>0</v>
      </c>
      <c r="V1158" s="122">
        <v>0</v>
      </c>
      <c r="W1158" s="122">
        <v>0</v>
      </c>
      <c r="X1158" s="122">
        <v>0</v>
      </c>
      <c r="Y1158" s="122">
        <v>0</v>
      </c>
      <c r="Z1158" s="122">
        <v>0</v>
      </c>
      <c r="AA1158" s="122">
        <v>0</v>
      </c>
      <c r="AB1158" s="122">
        <v>0</v>
      </c>
      <c r="AC1158" s="122">
        <v>0</v>
      </c>
      <c r="AD1158" s="122">
        <v>0</v>
      </c>
      <c r="AE1158" s="122">
        <v>0</v>
      </c>
      <c r="AF1158" s="122">
        <v>0</v>
      </c>
      <c r="AG1158" s="122">
        <v>0</v>
      </c>
      <c r="AH1158" s="122">
        <v>0</v>
      </c>
      <c r="AI1158" s="122">
        <v>0</v>
      </c>
      <c r="AJ1158" s="122">
        <v>0</v>
      </c>
      <c r="AK1158" s="122">
        <v>0</v>
      </c>
      <c r="AL1158" s="122">
        <v>0</v>
      </c>
    </row>
    <row r="1159" spans="1:38" hidden="1" x14ac:dyDescent="0.25">
      <c r="A1159" s="122" t="s">
        <v>1967</v>
      </c>
      <c r="B1159" s="122">
        <v>1</v>
      </c>
      <c r="C1159" s="122" t="s">
        <v>2157</v>
      </c>
      <c r="D1159" s="122" t="s">
        <v>2119</v>
      </c>
      <c r="E1159" s="122">
        <v>22</v>
      </c>
      <c r="F1159" s="122">
        <v>0</v>
      </c>
      <c r="G1159" s="122">
        <v>0</v>
      </c>
      <c r="H1159" s="122">
        <v>0</v>
      </c>
      <c r="I1159" s="122">
        <v>0</v>
      </c>
      <c r="J1159" s="122">
        <v>0</v>
      </c>
      <c r="K1159" s="122">
        <v>0</v>
      </c>
      <c r="L1159" s="122">
        <v>0</v>
      </c>
      <c r="M1159" s="122">
        <v>0</v>
      </c>
      <c r="N1159" s="122">
        <v>0</v>
      </c>
      <c r="O1159" s="122">
        <v>0</v>
      </c>
      <c r="P1159" s="122">
        <v>0</v>
      </c>
      <c r="Q1159" s="122">
        <v>0</v>
      </c>
      <c r="R1159" s="122">
        <v>0</v>
      </c>
      <c r="S1159" s="122">
        <v>0</v>
      </c>
      <c r="T1159" s="122">
        <v>0</v>
      </c>
      <c r="U1159" s="122">
        <v>0</v>
      </c>
      <c r="V1159" s="122">
        <v>0</v>
      </c>
      <c r="W1159" s="122">
        <v>0</v>
      </c>
      <c r="X1159" s="122">
        <v>0</v>
      </c>
      <c r="Y1159" s="122">
        <v>0</v>
      </c>
      <c r="Z1159" s="122">
        <v>0</v>
      </c>
      <c r="AA1159" s="122">
        <v>0</v>
      </c>
      <c r="AB1159" s="122">
        <v>0</v>
      </c>
      <c r="AC1159" s="122">
        <v>0</v>
      </c>
      <c r="AD1159" s="122">
        <v>0</v>
      </c>
      <c r="AE1159" s="122">
        <v>0</v>
      </c>
      <c r="AF1159" s="122">
        <v>0</v>
      </c>
      <c r="AG1159" s="122">
        <v>0</v>
      </c>
      <c r="AH1159" s="122">
        <v>0</v>
      </c>
      <c r="AI1159" s="122">
        <v>0</v>
      </c>
      <c r="AJ1159" s="122">
        <v>0</v>
      </c>
      <c r="AK1159" s="122">
        <v>0</v>
      </c>
      <c r="AL1159" s="122">
        <v>0</v>
      </c>
    </row>
    <row r="1160" spans="1:38" hidden="1" x14ac:dyDescent="0.25">
      <c r="A1160" s="122" t="s">
        <v>1967</v>
      </c>
      <c r="B1160" s="122">
        <v>1</v>
      </c>
      <c r="C1160" s="122" t="s">
        <v>2157</v>
      </c>
      <c r="D1160" s="122" t="s">
        <v>2120</v>
      </c>
      <c r="E1160" s="122">
        <v>22</v>
      </c>
      <c r="F1160" s="122">
        <v>0</v>
      </c>
      <c r="G1160" s="122">
        <v>0</v>
      </c>
      <c r="H1160" s="122">
        <v>0</v>
      </c>
      <c r="I1160" s="122">
        <v>0</v>
      </c>
      <c r="J1160" s="122">
        <v>0</v>
      </c>
      <c r="K1160" s="122">
        <v>0</v>
      </c>
      <c r="L1160" s="122">
        <v>0</v>
      </c>
      <c r="M1160" s="122">
        <v>0</v>
      </c>
      <c r="N1160" s="122">
        <v>0</v>
      </c>
      <c r="O1160" s="122">
        <v>0</v>
      </c>
      <c r="P1160" s="122">
        <v>0</v>
      </c>
      <c r="Q1160" s="122">
        <v>0</v>
      </c>
      <c r="R1160" s="122">
        <v>0</v>
      </c>
      <c r="S1160" s="122">
        <v>0</v>
      </c>
      <c r="T1160" s="122">
        <v>0</v>
      </c>
      <c r="U1160" s="122">
        <v>0</v>
      </c>
      <c r="V1160" s="122">
        <v>0</v>
      </c>
      <c r="W1160" s="122">
        <v>0</v>
      </c>
      <c r="X1160" s="122">
        <v>0</v>
      </c>
      <c r="Y1160" s="122">
        <v>0</v>
      </c>
      <c r="Z1160" s="122">
        <v>0</v>
      </c>
      <c r="AA1160" s="122">
        <v>0</v>
      </c>
      <c r="AB1160" s="122">
        <v>0</v>
      </c>
      <c r="AC1160" s="122">
        <v>0</v>
      </c>
      <c r="AD1160" s="122">
        <v>0</v>
      </c>
      <c r="AE1160" s="122">
        <v>0</v>
      </c>
      <c r="AF1160" s="122">
        <v>0</v>
      </c>
      <c r="AG1160" s="122">
        <v>0</v>
      </c>
      <c r="AH1160" s="122">
        <v>0</v>
      </c>
      <c r="AI1160" s="122">
        <v>0</v>
      </c>
      <c r="AJ1160" s="122">
        <v>0</v>
      </c>
      <c r="AK1160" s="122">
        <v>0</v>
      </c>
      <c r="AL1160" s="122">
        <v>0</v>
      </c>
    </row>
    <row r="1161" spans="1:38" hidden="1" x14ac:dyDescent="0.25">
      <c r="A1161" s="122" t="s">
        <v>1967</v>
      </c>
      <c r="B1161" s="122">
        <v>1</v>
      </c>
      <c r="C1161" s="122" t="s">
        <v>2157</v>
      </c>
      <c r="D1161" s="122" t="s">
        <v>2121</v>
      </c>
      <c r="E1161" s="122">
        <v>22</v>
      </c>
      <c r="F1161" s="122">
        <v>0</v>
      </c>
      <c r="G1161" s="122">
        <v>0</v>
      </c>
      <c r="H1161" s="122">
        <v>0</v>
      </c>
      <c r="I1161" s="122">
        <v>0</v>
      </c>
      <c r="J1161" s="122">
        <v>0</v>
      </c>
      <c r="K1161" s="122">
        <v>0</v>
      </c>
      <c r="L1161" s="122">
        <v>0</v>
      </c>
      <c r="M1161" s="122">
        <v>0</v>
      </c>
      <c r="N1161" s="122">
        <v>0</v>
      </c>
      <c r="O1161" s="122">
        <v>0</v>
      </c>
      <c r="P1161" s="122">
        <v>0</v>
      </c>
      <c r="Q1161" s="122">
        <v>0</v>
      </c>
      <c r="R1161" s="122">
        <v>0</v>
      </c>
      <c r="S1161" s="122">
        <v>0</v>
      </c>
      <c r="T1161" s="122">
        <v>0</v>
      </c>
      <c r="U1161" s="122">
        <v>0</v>
      </c>
      <c r="V1161" s="122">
        <v>0</v>
      </c>
      <c r="W1161" s="122">
        <v>0</v>
      </c>
      <c r="X1161" s="122">
        <v>0</v>
      </c>
      <c r="Y1161" s="122">
        <v>0</v>
      </c>
      <c r="Z1161" s="122">
        <v>0</v>
      </c>
      <c r="AA1161" s="122">
        <v>0</v>
      </c>
      <c r="AB1161" s="122">
        <v>0</v>
      </c>
      <c r="AC1161" s="122">
        <v>0</v>
      </c>
      <c r="AD1161" s="122">
        <v>0</v>
      </c>
      <c r="AE1161" s="122">
        <v>0</v>
      </c>
      <c r="AF1161" s="122">
        <v>0</v>
      </c>
      <c r="AG1161" s="122">
        <v>0</v>
      </c>
      <c r="AH1161" s="122">
        <v>0</v>
      </c>
      <c r="AI1161" s="122">
        <v>0</v>
      </c>
      <c r="AJ1161" s="122">
        <v>0</v>
      </c>
      <c r="AK1161" s="122">
        <v>0</v>
      </c>
      <c r="AL1161" s="122">
        <v>0</v>
      </c>
    </row>
    <row r="1162" spans="1:38" hidden="1" x14ac:dyDescent="0.25">
      <c r="A1162" s="122" t="s">
        <v>1967</v>
      </c>
      <c r="B1162" s="122">
        <v>1</v>
      </c>
      <c r="C1162" s="122" t="s">
        <v>2157</v>
      </c>
      <c r="D1162" s="122" t="s">
        <v>2139</v>
      </c>
      <c r="E1162" s="122">
        <v>22</v>
      </c>
      <c r="F1162" s="122">
        <v>0</v>
      </c>
      <c r="G1162" s="122">
        <v>0</v>
      </c>
      <c r="H1162" s="122">
        <v>0</v>
      </c>
      <c r="I1162" s="122">
        <v>0</v>
      </c>
      <c r="J1162" s="122">
        <v>0</v>
      </c>
      <c r="K1162" s="122">
        <v>0</v>
      </c>
      <c r="L1162" s="122">
        <v>0</v>
      </c>
      <c r="M1162" s="122">
        <v>0</v>
      </c>
      <c r="N1162" s="122">
        <v>0</v>
      </c>
      <c r="O1162" s="122">
        <v>0</v>
      </c>
      <c r="P1162" s="122">
        <v>0</v>
      </c>
      <c r="Q1162" s="122">
        <v>0</v>
      </c>
      <c r="R1162" s="122">
        <v>0</v>
      </c>
      <c r="S1162" s="122">
        <v>0</v>
      </c>
      <c r="T1162" s="122">
        <v>0</v>
      </c>
      <c r="U1162" s="122">
        <v>0</v>
      </c>
      <c r="V1162" s="122">
        <v>0</v>
      </c>
      <c r="W1162" s="122">
        <v>0</v>
      </c>
      <c r="X1162" s="122">
        <v>0</v>
      </c>
      <c r="Y1162" s="122">
        <v>0</v>
      </c>
      <c r="Z1162" s="122">
        <v>0</v>
      </c>
      <c r="AA1162" s="122">
        <v>0</v>
      </c>
      <c r="AB1162" s="122">
        <v>0</v>
      </c>
      <c r="AC1162" s="122">
        <v>0</v>
      </c>
      <c r="AD1162" s="122">
        <v>0</v>
      </c>
      <c r="AE1162" s="122">
        <v>0</v>
      </c>
      <c r="AF1162" s="122">
        <v>0</v>
      </c>
      <c r="AG1162" s="122">
        <v>0</v>
      </c>
      <c r="AH1162" s="122">
        <v>0</v>
      </c>
      <c r="AI1162" s="122">
        <v>0</v>
      </c>
      <c r="AJ1162" s="122">
        <v>0</v>
      </c>
      <c r="AK1162" s="122">
        <v>0</v>
      </c>
      <c r="AL1162" s="122">
        <v>0</v>
      </c>
    </row>
    <row r="1163" spans="1:38" hidden="1" x14ac:dyDescent="0.25">
      <c r="A1163" s="122" t="s">
        <v>1967</v>
      </c>
      <c r="B1163" s="122">
        <v>1</v>
      </c>
      <c r="C1163" s="122" t="s">
        <v>2157</v>
      </c>
      <c r="D1163" s="122" t="s">
        <v>2122</v>
      </c>
      <c r="E1163" s="122">
        <v>22</v>
      </c>
      <c r="F1163" s="122">
        <v>0</v>
      </c>
      <c r="G1163" s="122">
        <v>0</v>
      </c>
      <c r="H1163" s="122">
        <v>0</v>
      </c>
      <c r="I1163" s="122">
        <v>0</v>
      </c>
      <c r="J1163" s="122">
        <v>0</v>
      </c>
      <c r="K1163" s="122">
        <v>0</v>
      </c>
      <c r="L1163" s="122">
        <v>0</v>
      </c>
      <c r="M1163" s="122">
        <v>0</v>
      </c>
      <c r="N1163" s="122">
        <v>0</v>
      </c>
      <c r="O1163" s="122">
        <v>0</v>
      </c>
      <c r="P1163" s="122">
        <v>0</v>
      </c>
      <c r="Q1163" s="122">
        <v>0</v>
      </c>
      <c r="R1163" s="122">
        <v>0</v>
      </c>
      <c r="S1163" s="122">
        <v>0</v>
      </c>
      <c r="T1163" s="122">
        <v>0</v>
      </c>
      <c r="U1163" s="122">
        <v>0</v>
      </c>
      <c r="V1163" s="122">
        <v>0</v>
      </c>
      <c r="W1163" s="122">
        <v>0</v>
      </c>
      <c r="X1163" s="122">
        <v>0</v>
      </c>
      <c r="Y1163" s="122">
        <v>0</v>
      </c>
      <c r="Z1163" s="122">
        <v>0</v>
      </c>
      <c r="AA1163" s="122">
        <v>0</v>
      </c>
      <c r="AB1163" s="122">
        <v>0</v>
      </c>
      <c r="AC1163" s="122">
        <v>0</v>
      </c>
      <c r="AD1163" s="122">
        <v>0</v>
      </c>
      <c r="AE1163" s="122">
        <v>0</v>
      </c>
      <c r="AF1163" s="122">
        <v>0</v>
      </c>
      <c r="AG1163" s="122">
        <v>0</v>
      </c>
      <c r="AH1163" s="122">
        <v>0</v>
      </c>
      <c r="AI1163" s="122">
        <v>0</v>
      </c>
      <c r="AJ1163" s="122">
        <v>0</v>
      </c>
      <c r="AK1163" s="122">
        <v>0</v>
      </c>
      <c r="AL1163" s="122">
        <v>0</v>
      </c>
    </row>
    <row r="1164" spans="1:38" hidden="1" x14ac:dyDescent="0.25">
      <c r="A1164" s="122" t="s">
        <v>1967</v>
      </c>
      <c r="B1164" s="122">
        <v>1</v>
      </c>
      <c r="C1164" s="122" t="s">
        <v>2157</v>
      </c>
      <c r="D1164" s="122" t="s">
        <v>2123</v>
      </c>
      <c r="E1164" s="122">
        <v>22</v>
      </c>
      <c r="F1164" s="122">
        <v>0</v>
      </c>
      <c r="G1164" s="122">
        <v>0</v>
      </c>
      <c r="H1164" s="122">
        <v>0</v>
      </c>
      <c r="I1164" s="122">
        <v>0</v>
      </c>
      <c r="J1164" s="122">
        <v>0</v>
      </c>
      <c r="K1164" s="122">
        <v>0</v>
      </c>
      <c r="L1164" s="122">
        <v>0</v>
      </c>
      <c r="M1164" s="122">
        <v>0</v>
      </c>
      <c r="N1164" s="122">
        <v>0</v>
      </c>
      <c r="O1164" s="122">
        <v>0</v>
      </c>
      <c r="P1164" s="122">
        <v>0</v>
      </c>
      <c r="Q1164" s="122">
        <v>0</v>
      </c>
      <c r="R1164" s="122">
        <v>0</v>
      </c>
      <c r="S1164" s="122">
        <v>0</v>
      </c>
      <c r="T1164" s="122">
        <v>0</v>
      </c>
      <c r="U1164" s="122">
        <v>0</v>
      </c>
      <c r="V1164" s="122">
        <v>0</v>
      </c>
      <c r="W1164" s="122">
        <v>0</v>
      </c>
      <c r="X1164" s="122">
        <v>0</v>
      </c>
      <c r="Y1164" s="122">
        <v>0</v>
      </c>
      <c r="Z1164" s="122">
        <v>0</v>
      </c>
      <c r="AA1164" s="122">
        <v>0</v>
      </c>
      <c r="AB1164" s="122">
        <v>0</v>
      </c>
      <c r="AC1164" s="122">
        <v>0</v>
      </c>
      <c r="AD1164" s="122">
        <v>0</v>
      </c>
      <c r="AE1164" s="122">
        <v>0</v>
      </c>
      <c r="AF1164" s="122">
        <v>0</v>
      </c>
      <c r="AG1164" s="122">
        <v>0</v>
      </c>
      <c r="AH1164" s="122">
        <v>0</v>
      </c>
      <c r="AI1164" s="122">
        <v>0</v>
      </c>
      <c r="AJ1164" s="122">
        <v>0</v>
      </c>
      <c r="AK1164" s="122">
        <v>0</v>
      </c>
      <c r="AL1164" s="122">
        <v>0</v>
      </c>
    </row>
    <row r="1165" spans="1:38" hidden="1" x14ac:dyDescent="0.25">
      <c r="A1165" s="122" t="s">
        <v>1967</v>
      </c>
      <c r="B1165" s="122">
        <v>1</v>
      </c>
      <c r="C1165" s="122" t="s">
        <v>2157</v>
      </c>
      <c r="D1165" s="122" t="s">
        <v>2140</v>
      </c>
      <c r="E1165" s="122">
        <v>22</v>
      </c>
      <c r="F1165" s="122">
        <v>0</v>
      </c>
      <c r="G1165" s="122">
        <v>0</v>
      </c>
      <c r="H1165" s="122">
        <v>0</v>
      </c>
      <c r="I1165" s="122">
        <v>0</v>
      </c>
      <c r="J1165" s="122">
        <v>0</v>
      </c>
      <c r="K1165" s="122">
        <v>0</v>
      </c>
      <c r="L1165" s="122">
        <v>0</v>
      </c>
      <c r="M1165" s="122">
        <v>0</v>
      </c>
      <c r="N1165" s="122">
        <v>0</v>
      </c>
      <c r="O1165" s="122">
        <v>0</v>
      </c>
      <c r="P1165" s="122">
        <v>0</v>
      </c>
      <c r="Q1165" s="122">
        <v>0</v>
      </c>
      <c r="R1165" s="122">
        <v>0</v>
      </c>
      <c r="S1165" s="122">
        <v>0</v>
      </c>
      <c r="T1165" s="122">
        <v>0</v>
      </c>
      <c r="U1165" s="122">
        <v>0</v>
      </c>
      <c r="V1165" s="122">
        <v>0</v>
      </c>
      <c r="W1165" s="122">
        <v>0</v>
      </c>
      <c r="X1165" s="122">
        <v>0</v>
      </c>
      <c r="Y1165" s="122">
        <v>0</v>
      </c>
      <c r="Z1165" s="122">
        <v>0</v>
      </c>
      <c r="AA1165" s="122">
        <v>0</v>
      </c>
      <c r="AB1165" s="122">
        <v>0</v>
      </c>
      <c r="AC1165" s="122">
        <v>0</v>
      </c>
      <c r="AD1165" s="122">
        <v>0</v>
      </c>
      <c r="AE1165" s="122">
        <v>0</v>
      </c>
      <c r="AF1165" s="122">
        <v>0</v>
      </c>
      <c r="AG1165" s="122">
        <v>0</v>
      </c>
      <c r="AH1165" s="122">
        <v>0</v>
      </c>
      <c r="AI1165" s="122">
        <v>0</v>
      </c>
      <c r="AJ1165" s="122">
        <v>0</v>
      </c>
      <c r="AK1165" s="122">
        <v>0</v>
      </c>
      <c r="AL1165" s="122">
        <v>0</v>
      </c>
    </row>
    <row r="1166" spans="1:38" hidden="1" x14ac:dyDescent="0.25">
      <c r="A1166" s="122" t="s">
        <v>1967</v>
      </c>
      <c r="B1166" s="122">
        <v>1</v>
      </c>
      <c r="C1166" s="122" t="s">
        <v>2157</v>
      </c>
      <c r="D1166" s="122" t="s">
        <v>2124</v>
      </c>
      <c r="E1166" s="122">
        <v>22</v>
      </c>
      <c r="F1166" s="122">
        <v>0</v>
      </c>
      <c r="G1166" s="122">
        <v>0</v>
      </c>
      <c r="H1166" s="122">
        <v>0</v>
      </c>
      <c r="I1166" s="122">
        <v>0</v>
      </c>
      <c r="J1166" s="122">
        <v>0</v>
      </c>
      <c r="K1166" s="122">
        <v>0</v>
      </c>
      <c r="L1166" s="122">
        <v>0</v>
      </c>
      <c r="M1166" s="122">
        <v>0</v>
      </c>
      <c r="N1166" s="122">
        <v>0</v>
      </c>
      <c r="O1166" s="122">
        <v>0</v>
      </c>
      <c r="P1166" s="122">
        <v>0</v>
      </c>
      <c r="Q1166" s="122">
        <v>0</v>
      </c>
      <c r="R1166" s="122">
        <v>0</v>
      </c>
      <c r="S1166" s="122">
        <v>0</v>
      </c>
      <c r="T1166" s="122">
        <v>0</v>
      </c>
      <c r="U1166" s="122">
        <v>0</v>
      </c>
      <c r="V1166" s="122">
        <v>0</v>
      </c>
      <c r="W1166" s="122">
        <v>0</v>
      </c>
      <c r="X1166" s="122">
        <v>0</v>
      </c>
      <c r="Y1166" s="122">
        <v>0</v>
      </c>
      <c r="Z1166" s="122">
        <v>0</v>
      </c>
      <c r="AA1166" s="122">
        <v>0</v>
      </c>
      <c r="AB1166" s="122">
        <v>0</v>
      </c>
      <c r="AC1166" s="122">
        <v>0</v>
      </c>
      <c r="AD1166" s="122">
        <v>0</v>
      </c>
      <c r="AE1166" s="122">
        <v>0</v>
      </c>
      <c r="AF1166" s="122">
        <v>0</v>
      </c>
      <c r="AG1166" s="122">
        <v>0</v>
      </c>
      <c r="AH1166" s="122">
        <v>0</v>
      </c>
      <c r="AI1166" s="122">
        <v>0</v>
      </c>
      <c r="AJ1166" s="122">
        <v>0</v>
      </c>
      <c r="AK1166" s="122">
        <v>0</v>
      </c>
      <c r="AL1166" s="122">
        <v>0</v>
      </c>
    </row>
    <row r="1167" spans="1:38" hidden="1" x14ac:dyDescent="0.25">
      <c r="A1167" s="122" t="s">
        <v>1967</v>
      </c>
      <c r="B1167" s="122">
        <v>1</v>
      </c>
      <c r="C1167" s="122" t="s">
        <v>2157</v>
      </c>
      <c r="D1167" s="122" t="s">
        <v>2125</v>
      </c>
      <c r="E1167" s="122">
        <v>22</v>
      </c>
      <c r="F1167" s="122">
        <v>0</v>
      </c>
      <c r="G1167" s="122">
        <v>0</v>
      </c>
      <c r="H1167" s="122">
        <v>0</v>
      </c>
      <c r="I1167" s="122">
        <v>0</v>
      </c>
      <c r="J1167" s="122">
        <v>0</v>
      </c>
      <c r="K1167" s="122">
        <v>0</v>
      </c>
      <c r="L1167" s="122">
        <v>0</v>
      </c>
      <c r="M1167" s="122">
        <v>0</v>
      </c>
      <c r="N1167" s="122">
        <v>0</v>
      </c>
      <c r="O1167" s="122">
        <v>0</v>
      </c>
      <c r="P1167" s="122">
        <v>0</v>
      </c>
      <c r="Q1167" s="122">
        <v>0</v>
      </c>
      <c r="R1167" s="122">
        <v>0</v>
      </c>
      <c r="S1167" s="122">
        <v>0</v>
      </c>
      <c r="T1167" s="122">
        <v>0</v>
      </c>
      <c r="U1167" s="122">
        <v>0</v>
      </c>
      <c r="V1167" s="122">
        <v>0</v>
      </c>
      <c r="W1167" s="122">
        <v>0</v>
      </c>
      <c r="X1167" s="122">
        <v>0</v>
      </c>
      <c r="Y1167" s="122">
        <v>0</v>
      </c>
      <c r="Z1167" s="122">
        <v>0</v>
      </c>
      <c r="AA1167" s="122">
        <v>0</v>
      </c>
      <c r="AB1167" s="122">
        <v>0</v>
      </c>
      <c r="AC1167" s="122">
        <v>0</v>
      </c>
      <c r="AD1167" s="122">
        <v>0</v>
      </c>
      <c r="AE1167" s="122">
        <v>0</v>
      </c>
      <c r="AF1167" s="122">
        <v>0</v>
      </c>
      <c r="AG1167" s="122">
        <v>0</v>
      </c>
      <c r="AH1167" s="122">
        <v>0</v>
      </c>
      <c r="AI1167" s="122">
        <v>0</v>
      </c>
      <c r="AJ1167" s="122">
        <v>0</v>
      </c>
      <c r="AK1167" s="122">
        <v>0</v>
      </c>
      <c r="AL1167" s="122">
        <v>0</v>
      </c>
    </row>
    <row r="1168" spans="1:38" hidden="1" x14ac:dyDescent="0.25">
      <c r="A1168" s="122" t="s">
        <v>1967</v>
      </c>
      <c r="B1168" s="122">
        <v>1</v>
      </c>
      <c r="C1168" s="122" t="s">
        <v>2157</v>
      </c>
      <c r="D1168" s="122" t="s">
        <v>2126</v>
      </c>
      <c r="E1168" s="122">
        <v>22</v>
      </c>
      <c r="F1168" s="122">
        <v>0</v>
      </c>
      <c r="G1168" s="122">
        <v>0</v>
      </c>
      <c r="H1168" s="122">
        <v>0</v>
      </c>
      <c r="I1168" s="122">
        <v>0</v>
      </c>
      <c r="J1168" s="122">
        <v>0</v>
      </c>
      <c r="K1168" s="122">
        <v>0</v>
      </c>
      <c r="L1168" s="122">
        <v>0</v>
      </c>
      <c r="M1168" s="122">
        <v>0</v>
      </c>
      <c r="N1168" s="122">
        <v>0</v>
      </c>
      <c r="O1168" s="122">
        <v>0</v>
      </c>
      <c r="P1168" s="122">
        <v>0</v>
      </c>
      <c r="Q1168" s="122">
        <v>0</v>
      </c>
      <c r="R1168" s="122">
        <v>0</v>
      </c>
      <c r="S1168" s="122">
        <v>0</v>
      </c>
      <c r="T1168" s="122">
        <v>0</v>
      </c>
      <c r="U1168" s="122">
        <v>0</v>
      </c>
      <c r="V1168" s="122">
        <v>0</v>
      </c>
      <c r="W1168" s="122">
        <v>0</v>
      </c>
      <c r="X1168" s="122">
        <v>0</v>
      </c>
      <c r="Y1168" s="122">
        <v>0</v>
      </c>
      <c r="Z1168" s="122">
        <v>0</v>
      </c>
      <c r="AA1168" s="122">
        <v>0</v>
      </c>
      <c r="AB1168" s="122">
        <v>0</v>
      </c>
      <c r="AC1168" s="122">
        <v>0</v>
      </c>
      <c r="AD1168" s="122">
        <v>0</v>
      </c>
      <c r="AE1168" s="122">
        <v>0</v>
      </c>
      <c r="AF1168" s="122">
        <v>0</v>
      </c>
      <c r="AG1168" s="122">
        <v>0</v>
      </c>
      <c r="AH1168" s="122">
        <v>0</v>
      </c>
      <c r="AI1168" s="122">
        <v>0</v>
      </c>
      <c r="AJ1168" s="122">
        <v>0</v>
      </c>
      <c r="AK1168" s="122">
        <v>0</v>
      </c>
      <c r="AL1168" s="122">
        <v>0</v>
      </c>
    </row>
    <row r="1169" spans="1:38" hidden="1" x14ac:dyDescent="0.25">
      <c r="A1169" s="122" t="s">
        <v>1967</v>
      </c>
      <c r="B1169" s="122">
        <v>1</v>
      </c>
      <c r="C1169" s="122" t="s">
        <v>2157</v>
      </c>
      <c r="D1169" s="122" t="s">
        <v>2127</v>
      </c>
      <c r="E1169" s="122">
        <v>22</v>
      </c>
      <c r="F1169" s="122">
        <v>0</v>
      </c>
      <c r="G1169" s="122">
        <v>0</v>
      </c>
      <c r="H1169" s="122">
        <v>0</v>
      </c>
      <c r="I1169" s="122">
        <v>0</v>
      </c>
      <c r="J1169" s="122">
        <v>0</v>
      </c>
      <c r="K1169" s="122">
        <v>0</v>
      </c>
      <c r="L1169" s="122">
        <v>0</v>
      </c>
      <c r="M1169" s="122">
        <v>0</v>
      </c>
      <c r="N1169" s="122">
        <v>0</v>
      </c>
      <c r="O1169" s="122">
        <v>0</v>
      </c>
      <c r="P1169" s="122">
        <v>0</v>
      </c>
      <c r="Q1169" s="122">
        <v>0</v>
      </c>
      <c r="R1169" s="122">
        <v>0</v>
      </c>
      <c r="S1169" s="122">
        <v>0</v>
      </c>
      <c r="T1169" s="122">
        <v>0</v>
      </c>
      <c r="U1169" s="122">
        <v>0</v>
      </c>
      <c r="V1169" s="122">
        <v>0</v>
      </c>
      <c r="W1169" s="122">
        <v>0</v>
      </c>
      <c r="X1169" s="122">
        <v>0</v>
      </c>
      <c r="Y1169" s="122">
        <v>0</v>
      </c>
      <c r="Z1169" s="122">
        <v>0</v>
      </c>
      <c r="AA1169" s="122">
        <v>0</v>
      </c>
      <c r="AB1169" s="122">
        <v>0</v>
      </c>
      <c r="AC1169" s="122">
        <v>0</v>
      </c>
      <c r="AD1169" s="122">
        <v>0</v>
      </c>
      <c r="AE1169" s="122">
        <v>0</v>
      </c>
      <c r="AF1169" s="122">
        <v>0</v>
      </c>
      <c r="AG1169" s="122">
        <v>0</v>
      </c>
      <c r="AH1169" s="122">
        <v>0</v>
      </c>
      <c r="AI1169" s="122">
        <v>0</v>
      </c>
      <c r="AJ1169" s="122">
        <v>0</v>
      </c>
      <c r="AK1169" s="122">
        <v>0</v>
      </c>
      <c r="AL1169" s="122">
        <v>0</v>
      </c>
    </row>
    <row r="1170" spans="1:38" hidden="1" x14ac:dyDescent="0.25">
      <c r="A1170" s="122" t="s">
        <v>1967</v>
      </c>
      <c r="B1170" s="122">
        <v>1</v>
      </c>
      <c r="C1170" s="122" t="s">
        <v>2157</v>
      </c>
      <c r="D1170" s="122" t="s">
        <v>2128</v>
      </c>
      <c r="E1170" s="122">
        <v>22</v>
      </c>
      <c r="F1170" s="122">
        <v>1.4313534566699</v>
      </c>
      <c r="G1170" s="122">
        <v>1.4313534566699</v>
      </c>
      <c r="H1170" s="122">
        <v>1.4508276533593001</v>
      </c>
      <c r="I1170" s="122">
        <v>1.4118792599804999</v>
      </c>
      <c r="J1170" s="122">
        <v>1.4216163583251999</v>
      </c>
      <c r="K1170" s="122">
        <v>1.6066212268744</v>
      </c>
      <c r="L1170" s="122">
        <v>1.5871470301849999</v>
      </c>
      <c r="M1170" s="122">
        <v>1.6650438169426001</v>
      </c>
      <c r="N1170" s="122">
        <v>1.6066212268744</v>
      </c>
      <c r="O1170" s="122">
        <v>1.5481986368062</v>
      </c>
      <c r="P1170" s="122">
        <v>1.5287244401168001</v>
      </c>
      <c r="Q1170" s="122">
        <v>1.4995131450828001</v>
      </c>
      <c r="R1170" s="122">
        <v>1.4703018500487</v>
      </c>
      <c r="S1170" s="122">
        <v>1.5092502434274999</v>
      </c>
      <c r="T1170" s="122">
        <v>1.6066212268744</v>
      </c>
      <c r="U1170" s="122">
        <v>1.6553067185979</v>
      </c>
      <c r="V1170" s="122">
        <v>1.6260954235638001</v>
      </c>
      <c r="W1170" s="122">
        <v>1.6747809152872</v>
      </c>
      <c r="X1170" s="122">
        <v>1.7332035053554</v>
      </c>
      <c r="Y1170" s="122">
        <v>1.4703018500487</v>
      </c>
      <c r="Z1170" s="122">
        <v>1.5481986368062</v>
      </c>
      <c r="AA1170" s="122">
        <v>1.6066212268744</v>
      </c>
      <c r="AB1170" s="122">
        <v>1.6650438169426001</v>
      </c>
      <c r="AC1170" s="122">
        <v>1.6942551119766001</v>
      </c>
      <c r="AD1170" s="122">
        <v>1.6845180136319</v>
      </c>
      <c r="AE1170" s="122">
        <v>1.7137293086659999</v>
      </c>
      <c r="AF1170" s="122">
        <v>1.7234664070107</v>
      </c>
      <c r="AG1170" s="122">
        <v>1.7526777020447999</v>
      </c>
      <c r="AH1170" s="122">
        <v>1.7137293086659999</v>
      </c>
      <c r="AI1170" s="122">
        <v>1.7916260954236001</v>
      </c>
      <c r="AJ1170" s="122">
        <v>1.4605647517039999</v>
      </c>
      <c r="AK1170" s="122">
        <v>1.7137293086659999</v>
      </c>
      <c r="AL1170" s="122">
        <v>0</v>
      </c>
    </row>
    <row r="1171" spans="1:38" hidden="1" x14ac:dyDescent="0.25">
      <c r="A1171" s="122" t="s">
        <v>1970</v>
      </c>
      <c r="B1171" s="122">
        <v>1</v>
      </c>
      <c r="C1171" s="122" t="s">
        <v>2158</v>
      </c>
      <c r="D1171" s="122" t="s">
        <v>2080</v>
      </c>
      <c r="E1171" s="122">
        <v>23</v>
      </c>
      <c r="F1171" s="122">
        <v>0</v>
      </c>
      <c r="G1171" s="122">
        <v>0</v>
      </c>
      <c r="H1171" s="122">
        <v>0</v>
      </c>
      <c r="I1171" s="122">
        <v>0</v>
      </c>
      <c r="J1171" s="122">
        <v>0</v>
      </c>
      <c r="K1171" s="122">
        <v>0</v>
      </c>
      <c r="L1171" s="122">
        <v>0</v>
      </c>
      <c r="M1171" s="122">
        <v>0</v>
      </c>
      <c r="N1171" s="122">
        <v>0</v>
      </c>
      <c r="O1171" s="122">
        <v>0</v>
      </c>
      <c r="P1171" s="122">
        <v>0</v>
      </c>
      <c r="Q1171" s="122">
        <v>0</v>
      </c>
      <c r="R1171" s="122">
        <v>0</v>
      </c>
      <c r="S1171" s="122">
        <v>0</v>
      </c>
      <c r="T1171" s="122">
        <v>0</v>
      </c>
      <c r="U1171" s="122">
        <v>0</v>
      </c>
      <c r="V1171" s="122">
        <v>0</v>
      </c>
      <c r="W1171" s="122">
        <v>0</v>
      </c>
      <c r="X1171" s="122">
        <v>0</v>
      </c>
      <c r="Y1171" s="122">
        <v>0</v>
      </c>
      <c r="Z1171" s="122">
        <v>0</v>
      </c>
      <c r="AA1171" s="122">
        <v>0</v>
      </c>
      <c r="AB1171" s="122">
        <v>0</v>
      </c>
      <c r="AC1171" s="122">
        <v>0</v>
      </c>
      <c r="AD1171" s="122">
        <v>0</v>
      </c>
      <c r="AE1171" s="122">
        <v>0</v>
      </c>
      <c r="AF1171" s="122">
        <v>0</v>
      </c>
      <c r="AG1171" s="122">
        <v>0</v>
      </c>
      <c r="AH1171" s="122">
        <v>0</v>
      </c>
      <c r="AI1171" s="122">
        <v>0</v>
      </c>
      <c r="AJ1171" s="122">
        <v>0</v>
      </c>
      <c r="AK1171" s="122">
        <v>0</v>
      </c>
      <c r="AL1171" s="122">
        <v>0</v>
      </c>
    </row>
    <row r="1172" spans="1:38" hidden="1" x14ac:dyDescent="0.25">
      <c r="A1172" s="122" t="s">
        <v>1970</v>
      </c>
      <c r="B1172" s="122">
        <v>1</v>
      </c>
      <c r="C1172" s="122" t="s">
        <v>2158</v>
      </c>
      <c r="D1172" s="122" t="s">
        <v>2081</v>
      </c>
      <c r="E1172" s="122">
        <v>23</v>
      </c>
      <c r="F1172" s="122">
        <v>0</v>
      </c>
      <c r="G1172" s="122">
        <v>0</v>
      </c>
      <c r="H1172" s="122">
        <v>0</v>
      </c>
      <c r="I1172" s="122">
        <v>0</v>
      </c>
      <c r="J1172" s="122">
        <v>0</v>
      </c>
      <c r="K1172" s="122">
        <v>0</v>
      </c>
      <c r="L1172" s="122">
        <v>0</v>
      </c>
      <c r="M1172" s="122">
        <v>0</v>
      </c>
      <c r="N1172" s="122">
        <v>0</v>
      </c>
      <c r="O1172" s="122">
        <v>0</v>
      </c>
      <c r="P1172" s="122">
        <v>0</v>
      </c>
      <c r="Q1172" s="122">
        <v>0</v>
      </c>
      <c r="R1172" s="122">
        <v>0</v>
      </c>
      <c r="S1172" s="122">
        <v>0</v>
      </c>
      <c r="T1172" s="122">
        <v>0</v>
      </c>
      <c r="U1172" s="122">
        <v>0</v>
      </c>
      <c r="V1172" s="122">
        <v>0</v>
      </c>
      <c r="W1172" s="122">
        <v>0</v>
      </c>
      <c r="X1172" s="122">
        <v>0</v>
      </c>
      <c r="Y1172" s="122">
        <v>0</v>
      </c>
      <c r="Z1172" s="122">
        <v>0</v>
      </c>
      <c r="AA1172" s="122">
        <v>0</v>
      </c>
      <c r="AB1172" s="122">
        <v>0</v>
      </c>
      <c r="AC1172" s="122">
        <v>0</v>
      </c>
      <c r="AD1172" s="122">
        <v>0</v>
      </c>
      <c r="AE1172" s="122">
        <v>0</v>
      </c>
      <c r="AF1172" s="122">
        <v>0</v>
      </c>
      <c r="AG1172" s="122">
        <v>0</v>
      </c>
      <c r="AH1172" s="122">
        <v>0</v>
      </c>
      <c r="AI1172" s="122">
        <v>0</v>
      </c>
      <c r="AJ1172" s="122">
        <v>0</v>
      </c>
      <c r="AK1172" s="122">
        <v>0</v>
      </c>
      <c r="AL1172" s="122">
        <v>0</v>
      </c>
    </row>
    <row r="1173" spans="1:38" hidden="1" x14ac:dyDescent="0.25">
      <c r="A1173" s="122" t="s">
        <v>1970</v>
      </c>
      <c r="B1173" s="122">
        <v>1</v>
      </c>
      <c r="C1173" s="122" t="s">
        <v>2158</v>
      </c>
      <c r="D1173" s="122" t="s">
        <v>2082</v>
      </c>
      <c r="E1173" s="122">
        <v>23</v>
      </c>
      <c r="F1173" s="122">
        <v>0</v>
      </c>
      <c r="G1173" s="122">
        <v>0</v>
      </c>
      <c r="H1173" s="122">
        <v>0</v>
      </c>
      <c r="I1173" s="122">
        <v>0</v>
      </c>
      <c r="J1173" s="122">
        <v>0</v>
      </c>
      <c r="K1173" s="122">
        <v>0</v>
      </c>
      <c r="L1173" s="122">
        <v>0</v>
      </c>
      <c r="M1173" s="122">
        <v>0</v>
      </c>
      <c r="N1173" s="122">
        <v>0</v>
      </c>
      <c r="O1173" s="122">
        <v>0</v>
      </c>
      <c r="P1173" s="122">
        <v>0</v>
      </c>
      <c r="Q1173" s="122">
        <v>0</v>
      </c>
      <c r="R1173" s="122">
        <v>0</v>
      </c>
      <c r="S1173" s="122">
        <v>0</v>
      </c>
      <c r="T1173" s="122">
        <v>0</v>
      </c>
      <c r="U1173" s="122">
        <v>0</v>
      </c>
      <c r="V1173" s="122">
        <v>0</v>
      </c>
      <c r="W1173" s="122">
        <v>0</v>
      </c>
      <c r="X1173" s="122">
        <v>0</v>
      </c>
      <c r="Y1173" s="122">
        <v>0</v>
      </c>
      <c r="Z1173" s="122">
        <v>0</v>
      </c>
      <c r="AA1173" s="122">
        <v>0</v>
      </c>
      <c r="AB1173" s="122">
        <v>0</v>
      </c>
      <c r="AC1173" s="122">
        <v>0</v>
      </c>
      <c r="AD1173" s="122">
        <v>0</v>
      </c>
      <c r="AE1173" s="122">
        <v>0</v>
      </c>
      <c r="AF1173" s="122">
        <v>0</v>
      </c>
      <c r="AG1173" s="122">
        <v>0</v>
      </c>
      <c r="AH1173" s="122">
        <v>0</v>
      </c>
      <c r="AI1173" s="122">
        <v>0</v>
      </c>
      <c r="AJ1173" s="122">
        <v>0</v>
      </c>
      <c r="AK1173" s="122">
        <v>0</v>
      </c>
      <c r="AL1173" s="122">
        <v>0</v>
      </c>
    </row>
    <row r="1174" spans="1:38" hidden="1" x14ac:dyDescent="0.25">
      <c r="A1174" s="122" t="s">
        <v>1970</v>
      </c>
      <c r="B1174" s="122">
        <v>1</v>
      </c>
      <c r="C1174" s="122" t="s">
        <v>2158</v>
      </c>
      <c r="D1174" s="122" t="s">
        <v>2135</v>
      </c>
      <c r="E1174" s="122">
        <v>23</v>
      </c>
      <c r="F1174" s="122">
        <v>0</v>
      </c>
      <c r="G1174" s="122">
        <v>0</v>
      </c>
      <c r="H1174" s="122">
        <v>0</v>
      </c>
      <c r="I1174" s="122">
        <v>0</v>
      </c>
      <c r="J1174" s="122">
        <v>0</v>
      </c>
      <c r="K1174" s="122">
        <v>0</v>
      </c>
      <c r="L1174" s="122">
        <v>0</v>
      </c>
      <c r="M1174" s="122">
        <v>0</v>
      </c>
      <c r="N1174" s="122">
        <v>0</v>
      </c>
      <c r="O1174" s="122">
        <v>0</v>
      </c>
      <c r="P1174" s="122">
        <v>0</v>
      </c>
      <c r="Q1174" s="122">
        <v>0</v>
      </c>
      <c r="R1174" s="122">
        <v>0</v>
      </c>
      <c r="S1174" s="122">
        <v>0</v>
      </c>
      <c r="T1174" s="122">
        <v>0</v>
      </c>
      <c r="U1174" s="122">
        <v>0</v>
      </c>
      <c r="V1174" s="122">
        <v>0</v>
      </c>
      <c r="W1174" s="122">
        <v>0</v>
      </c>
      <c r="X1174" s="122">
        <v>0</v>
      </c>
      <c r="Y1174" s="122">
        <v>0</v>
      </c>
      <c r="Z1174" s="122">
        <v>0</v>
      </c>
      <c r="AA1174" s="122">
        <v>0</v>
      </c>
      <c r="AB1174" s="122">
        <v>0</v>
      </c>
      <c r="AC1174" s="122">
        <v>0</v>
      </c>
      <c r="AD1174" s="122">
        <v>0</v>
      </c>
      <c r="AE1174" s="122">
        <v>0</v>
      </c>
      <c r="AF1174" s="122">
        <v>0</v>
      </c>
      <c r="AG1174" s="122">
        <v>0</v>
      </c>
      <c r="AH1174" s="122">
        <v>0</v>
      </c>
      <c r="AI1174" s="122">
        <v>0</v>
      </c>
      <c r="AJ1174" s="122">
        <v>0</v>
      </c>
      <c r="AK1174" s="122">
        <v>0</v>
      </c>
      <c r="AL1174" s="122">
        <v>0</v>
      </c>
    </row>
    <row r="1175" spans="1:38" hidden="1" x14ac:dyDescent="0.25">
      <c r="A1175" s="122" t="s">
        <v>1970</v>
      </c>
      <c r="B1175" s="122">
        <v>1</v>
      </c>
      <c r="C1175" s="122" t="s">
        <v>2158</v>
      </c>
      <c r="D1175" s="122" t="s">
        <v>2083</v>
      </c>
      <c r="E1175" s="122">
        <v>23</v>
      </c>
      <c r="F1175" s="122">
        <v>0</v>
      </c>
      <c r="G1175" s="122">
        <v>0</v>
      </c>
      <c r="H1175" s="122">
        <v>0</v>
      </c>
      <c r="I1175" s="122">
        <v>0</v>
      </c>
      <c r="J1175" s="122">
        <v>0</v>
      </c>
      <c r="K1175" s="122">
        <v>0</v>
      </c>
      <c r="L1175" s="122">
        <v>0</v>
      </c>
      <c r="M1175" s="122">
        <v>0</v>
      </c>
      <c r="N1175" s="122">
        <v>0</v>
      </c>
      <c r="O1175" s="122">
        <v>0</v>
      </c>
      <c r="P1175" s="122">
        <v>0</v>
      </c>
      <c r="Q1175" s="122">
        <v>0</v>
      </c>
      <c r="R1175" s="122">
        <v>0</v>
      </c>
      <c r="S1175" s="122">
        <v>0</v>
      </c>
      <c r="T1175" s="122">
        <v>0</v>
      </c>
      <c r="U1175" s="122">
        <v>0</v>
      </c>
      <c r="V1175" s="122">
        <v>0</v>
      </c>
      <c r="W1175" s="122">
        <v>0</v>
      </c>
      <c r="X1175" s="122">
        <v>0</v>
      </c>
      <c r="Y1175" s="122">
        <v>0</v>
      </c>
      <c r="Z1175" s="122">
        <v>0</v>
      </c>
      <c r="AA1175" s="122">
        <v>0</v>
      </c>
      <c r="AB1175" s="122">
        <v>0</v>
      </c>
      <c r="AC1175" s="122">
        <v>0</v>
      </c>
      <c r="AD1175" s="122">
        <v>0</v>
      </c>
      <c r="AE1175" s="122">
        <v>0</v>
      </c>
      <c r="AF1175" s="122">
        <v>0</v>
      </c>
      <c r="AG1175" s="122">
        <v>0</v>
      </c>
      <c r="AH1175" s="122">
        <v>0</v>
      </c>
      <c r="AI1175" s="122">
        <v>0</v>
      </c>
      <c r="AJ1175" s="122">
        <v>0</v>
      </c>
      <c r="AK1175" s="122">
        <v>0</v>
      </c>
      <c r="AL1175" s="122">
        <v>0</v>
      </c>
    </row>
    <row r="1176" spans="1:38" x14ac:dyDescent="0.25">
      <c r="A1176" s="122" t="s">
        <v>1970</v>
      </c>
      <c r="B1176" s="122">
        <v>1</v>
      </c>
      <c r="C1176" s="122" t="s">
        <v>2158</v>
      </c>
      <c r="D1176" s="122" t="s">
        <v>2084</v>
      </c>
      <c r="E1176" s="122">
        <v>23</v>
      </c>
      <c r="F1176" s="122">
        <v>4.4405581011399999E-2</v>
      </c>
      <c r="G1176" s="122">
        <v>3.8414435242300003E-2</v>
      </c>
      <c r="H1176" s="122">
        <v>4.1859047619E-2</v>
      </c>
      <c r="I1176" s="122">
        <v>4.6018882570600002E-2</v>
      </c>
      <c r="J1176" s="122">
        <v>4.9589313114900002E-2</v>
      </c>
      <c r="K1176" s="122">
        <v>4.9589313114900002E-2</v>
      </c>
      <c r="L1176" s="122">
        <v>3.9118097777499999E-2</v>
      </c>
      <c r="M1176" s="122">
        <v>4.3348377833899998E-2</v>
      </c>
      <c r="N1176" s="122">
        <v>0</v>
      </c>
      <c r="O1176" s="122">
        <v>0</v>
      </c>
      <c r="P1176" s="122">
        <v>0</v>
      </c>
      <c r="Q1176" s="122">
        <v>0</v>
      </c>
      <c r="R1176" s="122">
        <v>0</v>
      </c>
      <c r="S1176" s="122">
        <v>0</v>
      </c>
      <c r="T1176" s="122">
        <v>0</v>
      </c>
      <c r="U1176" s="122">
        <v>0</v>
      </c>
      <c r="V1176" s="122">
        <v>0</v>
      </c>
      <c r="W1176" s="122">
        <v>0</v>
      </c>
      <c r="X1176" s="122">
        <v>0</v>
      </c>
      <c r="Y1176" s="122">
        <v>0</v>
      </c>
      <c r="Z1176" s="122">
        <v>0</v>
      </c>
      <c r="AA1176" s="122">
        <v>0</v>
      </c>
      <c r="AB1176" s="122">
        <v>0</v>
      </c>
      <c r="AC1176" s="122">
        <v>0</v>
      </c>
      <c r="AD1176" s="122">
        <v>0</v>
      </c>
      <c r="AE1176" s="122">
        <v>0</v>
      </c>
      <c r="AF1176" s="122">
        <v>0</v>
      </c>
      <c r="AG1176" s="122">
        <v>0</v>
      </c>
      <c r="AH1176" s="122">
        <v>0</v>
      </c>
      <c r="AI1176" s="122">
        <v>0</v>
      </c>
      <c r="AJ1176" s="122">
        <v>0</v>
      </c>
      <c r="AK1176" s="122">
        <v>0</v>
      </c>
      <c r="AL1176" s="122">
        <v>0</v>
      </c>
    </row>
    <row r="1177" spans="1:38" hidden="1" x14ac:dyDescent="0.25">
      <c r="A1177" s="122" t="s">
        <v>1970</v>
      </c>
      <c r="B1177" s="122">
        <v>1</v>
      </c>
      <c r="C1177" s="122" t="s">
        <v>2158</v>
      </c>
      <c r="D1177" s="122" t="s">
        <v>474</v>
      </c>
      <c r="E1177" s="122">
        <v>23</v>
      </c>
      <c r="F1177" s="122">
        <v>0</v>
      </c>
      <c r="G1177" s="122">
        <v>0</v>
      </c>
      <c r="H1177" s="122">
        <v>0</v>
      </c>
      <c r="I1177" s="122">
        <v>0</v>
      </c>
      <c r="J1177" s="122">
        <v>0</v>
      </c>
      <c r="K1177" s="122">
        <v>0</v>
      </c>
      <c r="L1177" s="122">
        <v>0</v>
      </c>
      <c r="M1177" s="122">
        <v>0</v>
      </c>
      <c r="N1177" s="122">
        <v>0</v>
      </c>
      <c r="O1177" s="122">
        <v>0</v>
      </c>
      <c r="P1177" s="122">
        <v>0</v>
      </c>
      <c r="Q1177" s="122">
        <v>0</v>
      </c>
      <c r="R1177" s="122">
        <v>0</v>
      </c>
      <c r="S1177" s="122">
        <v>0</v>
      </c>
      <c r="T1177" s="122">
        <v>0</v>
      </c>
      <c r="U1177" s="122">
        <v>0</v>
      </c>
      <c r="V1177" s="122">
        <v>0</v>
      </c>
      <c r="W1177" s="122">
        <v>0</v>
      </c>
      <c r="X1177" s="122">
        <v>0</v>
      </c>
      <c r="Y1177" s="122">
        <v>0</v>
      </c>
      <c r="Z1177" s="122">
        <v>0</v>
      </c>
      <c r="AA1177" s="122">
        <v>0</v>
      </c>
      <c r="AB1177" s="122">
        <v>0</v>
      </c>
      <c r="AC1177" s="122">
        <v>0</v>
      </c>
      <c r="AD1177" s="122">
        <v>0</v>
      </c>
      <c r="AE1177" s="122">
        <v>0</v>
      </c>
      <c r="AF1177" s="122">
        <v>0</v>
      </c>
      <c r="AG1177" s="122">
        <v>0</v>
      </c>
      <c r="AH1177" s="122">
        <v>0</v>
      </c>
      <c r="AI1177" s="122">
        <v>0</v>
      </c>
      <c r="AJ1177" s="122">
        <v>0</v>
      </c>
      <c r="AK1177" s="122">
        <v>0</v>
      </c>
      <c r="AL1177" s="122">
        <v>0</v>
      </c>
    </row>
    <row r="1178" spans="1:38" hidden="1" x14ac:dyDescent="0.25">
      <c r="A1178" s="122" t="s">
        <v>1970</v>
      </c>
      <c r="B1178" s="122">
        <v>1</v>
      </c>
      <c r="C1178" s="122" t="s">
        <v>2158</v>
      </c>
      <c r="D1178" s="122" t="s">
        <v>2085</v>
      </c>
      <c r="E1178" s="122">
        <v>23</v>
      </c>
      <c r="F1178" s="122">
        <v>0</v>
      </c>
      <c r="G1178" s="122">
        <v>0</v>
      </c>
      <c r="H1178" s="122">
        <v>0</v>
      </c>
      <c r="I1178" s="122">
        <v>0</v>
      </c>
      <c r="J1178" s="122">
        <v>0</v>
      </c>
      <c r="K1178" s="122">
        <v>0</v>
      </c>
      <c r="L1178" s="122">
        <v>0</v>
      </c>
      <c r="M1178" s="122">
        <v>0</v>
      </c>
      <c r="N1178" s="122">
        <v>0</v>
      </c>
      <c r="O1178" s="122">
        <v>0</v>
      </c>
      <c r="P1178" s="122">
        <v>0</v>
      </c>
      <c r="Q1178" s="122">
        <v>0</v>
      </c>
      <c r="R1178" s="122">
        <v>0</v>
      </c>
      <c r="S1178" s="122">
        <v>0</v>
      </c>
      <c r="T1178" s="122">
        <v>0</v>
      </c>
      <c r="U1178" s="122">
        <v>0</v>
      </c>
      <c r="V1178" s="122">
        <v>0</v>
      </c>
      <c r="W1178" s="122">
        <v>0</v>
      </c>
      <c r="X1178" s="122">
        <v>0</v>
      </c>
      <c r="Y1178" s="122">
        <v>0</v>
      </c>
      <c r="Z1178" s="122">
        <v>0</v>
      </c>
      <c r="AA1178" s="122">
        <v>0</v>
      </c>
      <c r="AB1178" s="122">
        <v>0</v>
      </c>
      <c r="AC1178" s="122">
        <v>0</v>
      </c>
      <c r="AD1178" s="122">
        <v>0</v>
      </c>
      <c r="AE1178" s="122">
        <v>0</v>
      </c>
      <c r="AF1178" s="122">
        <v>0</v>
      </c>
      <c r="AG1178" s="122">
        <v>0</v>
      </c>
      <c r="AH1178" s="122">
        <v>0</v>
      </c>
      <c r="AI1178" s="122">
        <v>0</v>
      </c>
      <c r="AJ1178" s="122">
        <v>0</v>
      </c>
      <c r="AK1178" s="122">
        <v>0</v>
      </c>
      <c r="AL1178" s="122">
        <v>0</v>
      </c>
    </row>
    <row r="1179" spans="1:38" hidden="1" x14ac:dyDescent="0.25">
      <c r="A1179" s="122" t="s">
        <v>1970</v>
      </c>
      <c r="B1179" s="122">
        <v>1</v>
      </c>
      <c r="C1179" s="122" t="s">
        <v>2158</v>
      </c>
      <c r="D1179" s="122" t="s">
        <v>2086</v>
      </c>
      <c r="E1179" s="122">
        <v>23</v>
      </c>
      <c r="F1179" s="122">
        <v>0</v>
      </c>
      <c r="G1179" s="122">
        <v>0</v>
      </c>
      <c r="H1179" s="122">
        <v>0</v>
      </c>
      <c r="I1179" s="122">
        <v>0</v>
      </c>
      <c r="J1179" s="122">
        <v>0</v>
      </c>
      <c r="K1179" s="122">
        <v>0</v>
      </c>
      <c r="L1179" s="122">
        <v>0</v>
      </c>
      <c r="M1179" s="122">
        <v>0</v>
      </c>
      <c r="N1179" s="122">
        <v>0</v>
      </c>
      <c r="O1179" s="122">
        <v>0</v>
      </c>
      <c r="P1179" s="122">
        <v>0</v>
      </c>
      <c r="Q1179" s="122">
        <v>0</v>
      </c>
      <c r="R1179" s="122">
        <v>0</v>
      </c>
      <c r="S1179" s="122">
        <v>0</v>
      </c>
      <c r="T1179" s="122">
        <v>0</v>
      </c>
      <c r="U1179" s="122">
        <v>0</v>
      </c>
      <c r="V1179" s="122">
        <v>0</v>
      </c>
      <c r="W1179" s="122">
        <v>0</v>
      </c>
      <c r="X1179" s="122">
        <v>0</v>
      </c>
      <c r="Y1179" s="122">
        <v>0</v>
      </c>
      <c r="Z1179" s="122">
        <v>0</v>
      </c>
      <c r="AA1179" s="122">
        <v>0</v>
      </c>
      <c r="AB1179" s="122">
        <v>0</v>
      </c>
      <c r="AC1179" s="122">
        <v>0</v>
      </c>
      <c r="AD1179" s="122">
        <v>0</v>
      </c>
      <c r="AE1179" s="122">
        <v>0</v>
      </c>
      <c r="AF1179" s="122">
        <v>0</v>
      </c>
      <c r="AG1179" s="122">
        <v>0</v>
      </c>
      <c r="AH1179" s="122">
        <v>0</v>
      </c>
      <c r="AI1179" s="122">
        <v>0</v>
      </c>
      <c r="AJ1179" s="122">
        <v>0</v>
      </c>
      <c r="AK1179" s="122">
        <v>0</v>
      </c>
      <c r="AL1179" s="122">
        <v>0</v>
      </c>
    </row>
    <row r="1180" spans="1:38" hidden="1" x14ac:dyDescent="0.25">
      <c r="A1180" s="122" t="s">
        <v>1970</v>
      </c>
      <c r="B1180" s="122">
        <v>1</v>
      </c>
      <c r="C1180" s="122" t="s">
        <v>2158</v>
      </c>
      <c r="D1180" s="122" t="s">
        <v>2087</v>
      </c>
      <c r="E1180" s="122">
        <v>23</v>
      </c>
      <c r="F1180" s="122">
        <v>0.159119998624</v>
      </c>
      <c r="G1180" s="122">
        <v>0.13765172628489999</v>
      </c>
      <c r="H1180" s="122">
        <v>0.1499949206349</v>
      </c>
      <c r="I1180" s="122">
        <v>0.14841089629029999</v>
      </c>
      <c r="J1180" s="122">
        <v>0.15992553479560001</v>
      </c>
      <c r="K1180" s="122">
        <v>0.15992553479560001</v>
      </c>
      <c r="L1180" s="122">
        <v>0.15755900493719999</v>
      </c>
      <c r="M1180" s="122">
        <v>0.17459763294200001</v>
      </c>
      <c r="N1180" s="122">
        <v>0.17760756013750001</v>
      </c>
      <c r="O1180" s="122">
        <v>0.1828320990873</v>
      </c>
      <c r="P1180" s="122">
        <v>0.18317382516809999</v>
      </c>
      <c r="Q1180" s="122">
        <v>0.17270781766099999</v>
      </c>
      <c r="R1180" s="122">
        <v>0.18567178062930001</v>
      </c>
      <c r="S1180" s="122">
        <v>0.18166844389340001</v>
      </c>
      <c r="T1180" s="122">
        <v>0.2012630778974</v>
      </c>
      <c r="U1180" s="122">
        <v>0.18204148148150001</v>
      </c>
      <c r="V1180" s="122">
        <v>0.1739773538462</v>
      </c>
      <c r="W1180" s="122">
        <v>0.18286670769230001</v>
      </c>
      <c r="X1180" s="122">
        <v>0.17143753846150001</v>
      </c>
      <c r="Y1180" s="122">
        <v>0.17325788395899999</v>
      </c>
      <c r="Z1180" s="122">
        <v>0.13019864579000001</v>
      </c>
      <c r="AA1180" s="122">
        <v>0.1202008574001</v>
      </c>
      <c r="AB1180" s="122">
        <v>9.5682372762800005E-2</v>
      </c>
      <c r="AC1180" s="122">
        <v>9.0059015741000004E-2</v>
      </c>
      <c r="AD1180" s="122">
        <v>9.7925376360799996E-2</v>
      </c>
      <c r="AE1180" s="122">
        <v>6.8927905053599997E-2</v>
      </c>
      <c r="AF1180" s="122">
        <v>0</v>
      </c>
      <c r="AG1180" s="122">
        <v>0</v>
      </c>
      <c r="AH1180" s="122">
        <v>0</v>
      </c>
      <c r="AI1180" s="122">
        <v>0</v>
      </c>
      <c r="AJ1180" s="122">
        <v>0</v>
      </c>
      <c r="AK1180" s="122">
        <v>0</v>
      </c>
      <c r="AL1180" s="122">
        <v>0</v>
      </c>
    </row>
    <row r="1181" spans="1:38" hidden="1" x14ac:dyDescent="0.25">
      <c r="A1181" s="122" t="s">
        <v>1970</v>
      </c>
      <c r="B1181" s="122">
        <v>1</v>
      </c>
      <c r="C1181" s="122" t="s">
        <v>2158</v>
      </c>
      <c r="D1181" s="122" t="s">
        <v>2088</v>
      </c>
      <c r="E1181" s="122">
        <v>23</v>
      </c>
      <c r="F1181" s="122">
        <v>0</v>
      </c>
      <c r="G1181" s="122">
        <v>0</v>
      </c>
      <c r="H1181" s="122">
        <v>0</v>
      </c>
      <c r="I1181" s="122">
        <v>0</v>
      </c>
      <c r="J1181" s="122">
        <v>0</v>
      </c>
      <c r="K1181" s="122">
        <v>0</v>
      </c>
      <c r="L1181" s="122">
        <v>0</v>
      </c>
      <c r="M1181" s="122">
        <v>0</v>
      </c>
      <c r="N1181" s="122">
        <v>0</v>
      </c>
      <c r="O1181" s="122">
        <v>0</v>
      </c>
      <c r="P1181" s="122">
        <v>0</v>
      </c>
      <c r="Q1181" s="122">
        <v>0</v>
      </c>
      <c r="R1181" s="122">
        <v>0</v>
      </c>
      <c r="S1181" s="122">
        <v>0</v>
      </c>
      <c r="T1181" s="122">
        <v>0</v>
      </c>
      <c r="U1181" s="122">
        <v>0</v>
      </c>
      <c r="V1181" s="122">
        <v>0</v>
      </c>
      <c r="W1181" s="122">
        <v>0</v>
      </c>
      <c r="X1181" s="122">
        <v>0</v>
      </c>
      <c r="Y1181" s="122">
        <v>0</v>
      </c>
      <c r="Z1181" s="122">
        <v>0</v>
      </c>
      <c r="AA1181" s="122">
        <v>0</v>
      </c>
      <c r="AB1181" s="122">
        <v>0</v>
      </c>
      <c r="AC1181" s="122">
        <v>0</v>
      </c>
      <c r="AD1181" s="122">
        <v>0</v>
      </c>
      <c r="AE1181" s="122">
        <v>0</v>
      </c>
      <c r="AF1181" s="122">
        <v>0</v>
      </c>
      <c r="AG1181" s="122">
        <v>0</v>
      </c>
      <c r="AH1181" s="122">
        <v>0</v>
      </c>
      <c r="AI1181" s="122">
        <v>0</v>
      </c>
      <c r="AJ1181" s="122">
        <v>0</v>
      </c>
      <c r="AK1181" s="122">
        <v>0</v>
      </c>
      <c r="AL1181" s="122">
        <v>0</v>
      </c>
    </row>
    <row r="1182" spans="1:38" hidden="1" x14ac:dyDescent="0.25">
      <c r="A1182" s="122" t="s">
        <v>1970</v>
      </c>
      <c r="B1182" s="122">
        <v>1</v>
      </c>
      <c r="C1182" s="122" t="s">
        <v>2158</v>
      </c>
      <c r="D1182" s="122" t="s">
        <v>2089</v>
      </c>
      <c r="E1182" s="122">
        <v>23</v>
      </c>
      <c r="F1182" s="122">
        <v>0.1122474408898</v>
      </c>
      <c r="G1182" s="122">
        <v>9.7103155751300005E-2</v>
      </c>
      <c r="H1182" s="122">
        <v>0.1058103703704</v>
      </c>
      <c r="I1182" s="122">
        <v>0.1046929578482</v>
      </c>
      <c r="J1182" s="122">
        <v>0.1128156873364</v>
      </c>
      <c r="K1182" s="122">
        <v>0.1128156873364</v>
      </c>
      <c r="L1182" s="122">
        <v>9.88818582709E-2</v>
      </c>
      <c r="M1182" s="122">
        <v>0.1095750661912</v>
      </c>
      <c r="N1182" s="122">
        <v>0.1114640549828</v>
      </c>
      <c r="O1182" s="122">
        <v>0.1080371494607</v>
      </c>
      <c r="P1182" s="122">
        <v>0.118944042317</v>
      </c>
      <c r="Q1182" s="122">
        <v>0.1020546195269</v>
      </c>
      <c r="R1182" s="122">
        <v>0.10971514309909999</v>
      </c>
      <c r="S1182" s="122">
        <v>0.12976317420950001</v>
      </c>
      <c r="T1182" s="122">
        <v>0.1437593413553</v>
      </c>
      <c r="U1182" s="122">
        <v>0.13002962962959999</v>
      </c>
      <c r="V1182" s="122">
        <v>0.1242695384615</v>
      </c>
      <c r="W1182" s="122">
        <v>0.13061907692310001</v>
      </c>
      <c r="X1182" s="122">
        <v>0.1224553846154</v>
      </c>
      <c r="Y1182" s="122">
        <v>0</v>
      </c>
      <c r="Z1182" s="122">
        <v>0</v>
      </c>
      <c r="AA1182" s="122">
        <v>0</v>
      </c>
      <c r="AB1182" s="122">
        <v>0</v>
      </c>
      <c r="AC1182" s="122">
        <v>0</v>
      </c>
      <c r="AD1182" s="122">
        <v>0</v>
      </c>
      <c r="AE1182" s="122">
        <v>0</v>
      </c>
      <c r="AF1182" s="122">
        <v>0</v>
      </c>
      <c r="AG1182" s="122">
        <v>0</v>
      </c>
      <c r="AH1182" s="122">
        <v>0</v>
      </c>
      <c r="AI1182" s="122">
        <v>0</v>
      </c>
      <c r="AJ1182" s="122">
        <v>0</v>
      </c>
      <c r="AK1182" s="122">
        <v>0</v>
      </c>
      <c r="AL1182" s="122">
        <v>0</v>
      </c>
    </row>
    <row r="1183" spans="1:38" hidden="1" x14ac:dyDescent="0.25">
      <c r="A1183" s="122" t="s">
        <v>1970</v>
      </c>
      <c r="B1183" s="122">
        <v>1</v>
      </c>
      <c r="C1183" s="122" t="s">
        <v>2158</v>
      </c>
      <c r="D1183" s="122" t="s">
        <v>2136</v>
      </c>
      <c r="E1183" s="122">
        <v>23</v>
      </c>
      <c r="F1183" s="122">
        <v>0</v>
      </c>
      <c r="G1183" s="122">
        <v>0</v>
      </c>
      <c r="H1183" s="122">
        <v>0</v>
      </c>
      <c r="I1183" s="122">
        <v>0</v>
      </c>
      <c r="J1183" s="122">
        <v>0</v>
      </c>
      <c r="K1183" s="122">
        <v>0</v>
      </c>
      <c r="L1183" s="122">
        <v>0</v>
      </c>
      <c r="M1183" s="122">
        <v>0</v>
      </c>
      <c r="N1183" s="122">
        <v>0</v>
      </c>
      <c r="O1183" s="122">
        <v>0</v>
      </c>
      <c r="P1183" s="122">
        <v>0</v>
      </c>
      <c r="Q1183" s="122">
        <v>0</v>
      </c>
      <c r="R1183" s="122">
        <v>0</v>
      </c>
      <c r="S1183" s="122">
        <v>0</v>
      </c>
      <c r="T1183" s="122">
        <v>0</v>
      </c>
      <c r="U1183" s="122">
        <v>0</v>
      </c>
      <c r="V1183" s="122">
        <v>0</v>
      </c>
      <c r="W1183" s="122">
        <v>0</v>
      </c>
      <c r="X1183" s="122">
        <v>0</v>
      </c>
      <c r="Y1183" s="122">
        <v>0</v>
      </c>
      <c r="Z1183" s="122">
        <v>0</v>
      </c>
      <c r="AA1183" s="122">
        <v>0</v>
      </c>
      <c r="AB1183" s="122">
        <v>0</v>
      </c>
      <c r="AC1183" s="122">
        <v>0</v>
      </c>
      <c r="AD1183" s="122">
        <v>0</v>
      </c>
      <c r="AE1183" s="122">
        <v>0</v>
      </c>
      <c r="AF1183" s="122">
        <v>0</v>
      </c>
      <c r="AG1183" s="122">
        <v>0</v>
      </c>
      <c r="AH1183" s="122">
        <v>0</v>
      </c>
      <c r="AI1183" s="122">
        <v>0</v>
      </c>
      <c r="AJ1183" s="122">
        <v>0</v>
      </c>
      <c r="AK1183" s="122">
        <v>0</v>
      </c>
      <c r="AL1183" s="122">
        <v>0</v>
      </c>
    </row>
    <row r="1184" spans="1:38" hidden="1" x14ac:dyDescent="0.25">
      <c r="A1184" s="122" t="s">
        <v>1970</v>
      </c>
      <c r="B1184" s="122">
        <v>1</v>
      </c>
      <c r="C1184" s="122" t="s">
        <v>2158</v>
      </c>
      <c r="D1184" s="122" t="s">
        <v>2090</v>
      </c>
      <c r="E1184" s="122">
        <v>23</v>
      </c>
      <c r="F1184" s="122">
        <v>0</v>
      </c>
      <c r="G1184" s="122">
        <v>0</v>
      </c>
      <c r="H1184" s="122">
        <v>0</v>
      </c>
      <c r="I1184" s="122">
        <v>0</v>
      </c>
      <c r="J1184" s="122">
        <v>0</v>
      </c>
      <c r="K1184" s="122">
        <v>0</v>
      </c>
      <c r="L1184" s="122">
        <v>0</v>
      </c>
      <c r="M1184" s="122">
        <v>0</v>
      </c>
      <c r="N1184" s="122">
        <v>0</v>
      </c>
      <c r="O1184" s="122">
        <v>0</v>
      </c>
      <c r="P1184" s="122">
        <v>0</v>
      </c>
      <c r="Q1184" s="122">
        <v>0</v>
      </c>
      <c r="R1184" s="122">
        <v>0</v>
      </c>
      <c r="S1184" s="122">
        <v>0</v>
      </c>
      <c r="T1184" s="122">
        <v>0</v>
      </c>
      <c r="U1184" s="122">
        <v>0</v>
      </c>
      <c r="V1184" s="122">
        <v>0</v>
      </c>
      <c r="W1184" s="122">
        <v>0</v>
      </c>
      <c r="X1184" s="122">
        <v>0</v>
      </c>
      <c r="Y1184" s="122">
        <v>0</v>
      </c>
      <c r="Z1184" s="122">
        <v>0</v>
      </c>
      <c r="AA1184" s="122">
        <v>0</v>
      </c>
      <c r="AB1184" s="122">
        <v>0</v>
      </c>
      <c r="AC1184" s="122">
        <v>0</v>
      </c>
      <c r="AD1184" s="122">
        <v>0</v>
      </c>
      <c r="AE1184" s="122">
        <v>0</v>
      </c>
      <c r="AF1184" s="122">
        <v>0</v>
      </c>
      <c r="AG1184" s="122">
        <v>0</v>
      </c>
      <c r="AH1184" s="122">
        <v>0</v>
      </c>
      <c r="AI1184" s="122">
        <v>0</v>
      </c>
      <c r="AJ1184" s="122">
        <v>0</v>
      </c>
      <c r="AK1184" s="122">
        <v>0</v>
      </c>
      <c r="AL1184" s="122">
        <v>0</v>
      </c>
    </row>
    <row r="1185" spans="1:38" hidden="1" x14ac:dyDescent="0.25">
      <c r="A1185" s="122" t="s">
        <v>1970</v>
      </c>
      <c r="B1185" s="122">
        <v>1</v>
      </c>
      <c r="C1185" s="122" t="s">
        <v>2158</v>
      </c>
      <c r="D1185" s="122" t="s">
        <v>2091</v>
      </c>
      <c r="E1185" s="122">
        <v>23</v>
      </c>
      <c r="F1185" s="122">
        <v>0</v>
      </c>
      <c r="G1185" s="122">
        <v>0</v>
      </c>
      <c r="H1185" s="122">
        <v>0</v>
      </c>
      <c r="I1185" s="122">
        <v>0</v>
      </c>
      <c r="J1185" s="122">
        <v>0</v>
      </c>
      <c r="K1185" s="122">
        <v>0</v>
      </c>
      <c r="L1185" s="122">
        <v>0</v>
      </c>
      <c r="M1185" s="122">
        <v>0</v>
      </c>
      <c r="N1185" s="122">
        <v>0</v>
      </c>
      <c r="O1185" s="122">
        <v>0</v>
      </c>
      <c r="P1185" s="122">
        <v>0</v>
      </c>
      <c r="Q1185" s="122">
        <v>0</v>
      </c>
      <c r="R1185" s="122">
        <v>0</v>
      </c>
      <c r="S1185" s="122">
        <v>0</v>
      </c>
      <c r="T1185" s="122">
        <v>0</v>
      </c>
      <c r="U1185" s="122">
        <v>0</v>
      </c>
      <c r="V1185" s="122">
        <v>0</v>
      </c>
      <c r="W1185" s="122">
        <v>0</v>
      </c>
      <c r="X1185" s="122">
        <v>0</v>
      </c>
      <c r="Y1185" s="122">
        <v>0</v>
      </c>
      <c r="Z1185" s="122">
        <v>0</v>
      </c>
      <c r="AA1185" s="122">
        <v>0</v>
      </c>
      <c r="AB1185" s="122">
        <v>0</v>
      </c>
      <c r="AC1185" s="122">
        <v>0</v>
      </c>
      <c r="AD1185" s="122">
        <v>0</v>
      </c>
      <c r="AE1185" s="122">
        <v>0</v>
      </c>
      <c r="AF1185" s="122">
        <v>0</v>
      </c>
      <c r="AG1185" s="122">
        <v>0</v>
      </c>
      <c r="AH1185" s="122">
        <v>0</v>
      </c>
      <c r="AI1185" s="122">
        <v>0</v>
      </c>
      <c r="AJ1185" s="122">
        <v>0</v>
      </c>
      <c r="AK1185" s="122">
        <v>0</v>
      </c>
      <c r="AL1185" s="122">
        <v>0</v>
      </c>
    </row>
    <row r="1186" spans="1:38" hidden="1" x14ac:dyDescent="0.25">
      <c r="A1186" s="122" t="s">
        <v>1970</v>
      </c>
      <c r="B1186" s="122">
        <v>1</v>
      </c>
      <c r="C1186" s="122" t="s">
        <v>2158</v>
      </c>
      <c r="D1186" s="122" t="s">
        <v>2092</v>
      </c>
      <c r="E1186" s="122">
        <v>23</v>
      </c>
      <c r="F1186" s="122">
        <v>0</v>
      </c>
      <c r="G1186" s="122">
        <v>0</v>
      </c>
      <c r="H1186" s="122">
        <v>0</v>
      </c>
      <c r="I1186" s="122">
        <v>0</v>
      </c>
      <c r="J1186" s="122">
        <v>0</v>
      </c>
      <c r="K1186" s="122">
        <v>0</v>
      </c>
      <c r="L1186" s="122">
        <v>0</v>
      </c>
      <c r="M1186" s="122">
        <v>0</v>
      </c>
      <c r="N1186" s="122">
        <v>0</v>
      </c>
      <c r="O1186" s="122">
        <v>0</v>
      </c>
      <c r="P1186" s="122">
        <v>0</v>
      </c>
      <c r="Q1186" s="122">
        <v>0</v>
      </c>
      <c r="R1186" s="122">
        <v>0</v>
      </c>
      <c r="S1186" s="122">
        <v>0</v>
      </c>
      <c r="T1186" s="122">
        <v>0</v>
      </c>
      <c r="U1186" s="122">
        <v>0</v>
      </c>
      <c r="V1186" s="122">
        <v>0</v>
      </c>
      <c r="W1186" s="122">
        <v>0</v>
      </c>
      <c r="X1186" s="122">
        <v>0</v>
      </c>
      <c r="Y1186" s="122">
        <v>0</v>
      </c>
      <c r="Z1186" s="122">
        <v>0</v>
      </c>
      <c r="AA1186" s="122">
        <v>0</v>
      </c>
      <c r="AB1186" s="122">
        <v>0</v>
      </c>
      <c r="AC1186" s="122">
        <v>0</v>
      </c>
      <c r="AD1186" s="122">
        <v>0</v>
      </c>
      <c r="AE1186" s="122">
        <v>0</v>
      </c>
      <c r="AF1186" s="122">
        <v>0</v>
      </c>
      <c r="AG1186" s="122">
        <v>0</v>
      </c>
      <c r="AH1186" s="122">
        <v>0</v>
      </c>
      <c r="AI1186" s="122">
        <v>0</v>
      </c>
      <c r="AJ1186" s="122">
        <v>0</v>
      </c>
      <c r="AK1186" s="122">
        <v>0</v>
      </c>
      <c r="AL1186" s="122">
        <v>0</v>
      </c>
    </row>
    <row r="1187" spans="1:38" hidden="1" x14ac:dyDescent="0.25">
      <c r="A1187" s="122" t="s">
        <v>1970</v>
      </c>
      <c r="B1187" s="122">
        <v>1</v>
      </c>
      <c r="C1187" s="122" t="s">
        <v>2158</v>
      </c>
      <c r="D1187" s="122" t="s">
        <v>2093</v>
      </c>
      <c r="E1187" s="122">
        <v>23</v>
      </c>
      <c r="F1187" s="122">
        <v>0</v>
      </c>
      <c r="G1187" s="122">
        <v>0</v>
      </c>
      <c r="H1187" s="122">
        <v>0</v>
      </c>
      <c r="I1187" s="122">
        <v>0</v>
      </c>
      <c r="J1187" s="122">
        <v>0</v>
      </c>
      <c r="K1187" s="122">
        <v>0</v>
      </c>
      <c r="L1187" s="122">
        <v>0</v>
      </c>
      <c r="M1187" s="122">
        <v>0</v>
      </c>
      <c r="N1187" s="122">
        <v>0</v>
      </c>
      <c r="O1187" s="122">
        <v>0</v>
      </c>
      <c r="P1187" s="122">
        <v>0</v>
      </c>
      <c r="Q1187" s="122">
        <v>0</v>
      </c>
      <c r="R1187" s="122">
        <v>0</v>
      </c>
      <c r="S1187" s="122">
        <v>0</v>
      </c>
      <c r="T1187" s="122">
        <v>0</v>
      </c>
      <c r="U1187" s="122">
        <v>0</v>
      </c>
      <c r="V1187" s="122">
        <v>0</v>
      </c>
      <c r="W1187" s="122">
        <v>0</v>
      </c>
      <c r="X1187" s="122">
        <v>0</v>
      </c>
      <c r="Y1187" s="122">
        <v>0</v>
      </c>
      <c r="Z1187" s="122">
        <v>0</v>
      </c>
      <c r="AA1187" s="122">
        <v>0</v>
      </c>
      <c r="AB1187" s="122">
        <v>0</v>
      </c>
      <c r="AC1187" s="122">
        <v>0</v>
      </c>
      <c r="AD1187" s="122">
        <v>0</v>
      </c>
      <c r="AE1187" s="122">
        <v>0</v>
      </c>
      <c r="AF1187" s="122">
        <v>0</v>
      </c>
      <c r="AG1187" s="122">
        <v>0</v>
      </c>
      <c r="AH1187" s="122">
        <v>0</v>
      </c>
      <c r="AI1187" s="122">
        <v>0</v>
      </c>
      <c r="AJ1187" s="122">
        <v>0</v>
      </c>
      <c r="AK1187" s="122">
        <v>0</v>
      </c>
      <c r="AL1187" s="122">
        <v>0</v>
      </c>
    </row>
    <row r="1188" spans="1:38" hidden="1" x14ac:dyDescent="0.25">
      <c r="A1188" s="122" t="s">
        <v>1970</v>
      </c>
      <c r="B1188" s="122">
        <v>1</v>
      </c>
      <c r="C1188" s="122" t="s">
        <v>2158</v>
      </c>
      <c r="D1188" s="122" t="s">
        <v>2094</v>
      </c>
      <c r="E1188" s="122">
        <v>23</v>
      </c>
      <c r="F1188" s="122">
        <v>0</v>
      </c>
      <c r="G1188" s="122">
        <v>0</v>
      </c>
      <c r="H1188" s="122">
        <v>0</v>
      </c>
      <c r="I1188" s="122">
        <v>0</v>
      </c>
      <c r="J1188" s="122">
        <v>0</v>
      </c>
      <c r="K1188" s="122">
        <v>0</v>
      </c>
      <c r="L1188" s="122">
        <v>0</v>
      </c>
      <c r="M1188" s="122">
        <v>0</v>
      </c>
      <c r="N1188" s="122">
        <v>0</v>
      </c>
      <c r="O1188" s="122">
        <v>0</v>
      </c>
      <c r="P1188" s="122">
        <v>0</v>
      </c>
      <c r="Q1188" s="122">
        <v>0</v>
      </c>
      <c r="R1188" s="122">
        <v>0</v>
      </c>
      <c r="S1188" s="122">
        <v>0</v>
      </c>
      <c r="T1188" s="122">
        <v>0</v>
      </c>
      <c r="U1188" s="122">
        <v>0</v>
      </c>
      <c r="V1188" s="122">
        <v>0</v>
      </c>
      <c r="W1188" s="122">
        <v>0</v>
      </c>
      <c r="X1188" s="122">
        <v>0</v>
      </c>
      <c r="Y1188" s="122">
        <v>0</v>
      </c>
      <c r="Z1188" s="122">
        <v>0</v>
      </c>
      <c r="AA1188" s="122">
        <v>0</v>
      </c>
      <c r="AB1188" s="122">
        <v>0</v>
      </c>
      <c r="AC1188" s="122">
        <v>0</v>
      </c>
      <c r="AD1188" s="122">
        <v>0</v>
      </c>
      <c r="AE1188" s="122">
        <v>0</v>
      </c>
      <c r="AF1188" s="122">
        <v>0</v>
      </c>
      <c r="AG1188" s="122">
        <v>0</v>
      </c>
      <c r="AH1188" s="122">
        <v>0</v>
      </c>
      <c r="AI1188" s="122">
        <v>0</v>
      </c>
      <c r="AJ1188" s="122">
        <v>0</v>
      </c>
      <c r="AK1188" s="122">
        <v>0</v>
      </c>
      <c r="AL1188" s="122">
        <v>0</v>
      </c>
    </row>
    <row r="1189" spans="1:38" hidden="1" x14ac:dyDescent="0.25">
      <c r="A1189" s="122" t="s">
        <v>1970</v>
      </c>
      <c r="B1189" s="122">
        <v>1</v>
      </c>
      <c r="C1189" s="122" t="s">
        <v>2158</v>
      </c>
      <c r="D1189" s="122" t="s">
        <v>2095</v>
      </c>
      <c r="E1189" s="122">
        <v>23</v>
      </c>
      <c r="F1189" s="122">
        <v>0</v>
      </c>
      <c r="G1189" s="122">
        <v>0</v>
      </c>
      <c r="H1189" s="122">
        <v>0</v>
      </c>
      <c r="I1189" s="122">
        <v>0</v>
      </c>
      <c r="J1189" s="122">
        <v>0</v>
      </c>
      <c r="K1189" s="122">
        <v>0</v>
      </c>
      <c r="L1189" s="122">
        <v>0</v>
      </c>
      <c r="M1189" s="122">
        <v>0</v>
      </c>
      <c r="N1189" s="122">
        <v>0</v>
      </c>
      <c r="O1189" s="122">
        <v>0</v>
      </c>
      <c r="P1189" s="122">
        <v>0</v>
      </c>
      <c r="Q1189" s="122">
        <v>0</v>
      </c>
      <c r="R1189" s="122">
        <v>0</v>
      </c>
      <c r="S1189" s="122">
        <v>0</v>
      </c>
      <c r="T1189" s="122">
        <v>0</v>
      </c>
      <c r="U1189" s="122">
        <v>0</v>
      </c>
      <c r="V1189" s="122">
        <v>0</v>
      </c>
      <c r="W1189" s="122">
        <v>0</v>
      </c>
      <c r="X1189" s="122">
        <v>0</v>
      </c>
      <c r="Y1189" s="122">
        <v>0</v>
      </c>
      <c r="Z1189" s="122">
        <v>0</v>
      </c>
      <c r="AA1189" s="122">
        <v>0</v>
      </c>
      <c r="AB1189" s="122">
        <v>0</v>
      </c>
      <c r="AC1189" s="122">
        <v>0</v>
      </c>
      <c r="AD1189" s="122">
        <v>0</v>
      </c>
      <c r="AE1189" s="122">
        <v>0</v>
      </c>
      <c r="AF1189" s="122">
        <v>0</v>
      </c>
      <c r="AG1189" s="122">
        <v>0</v>
      </c>
      <c r="AH1189" s="122">
        <v>0</v>
      </c>
      <c r="AI1189" s="122">
        <v>0</v>
      </c>
      <c r="AJ1189" s="122">
        <v>0</v>
      </c>
      <c r="AK1189" s="122">
        <v>0</v>
      </c>
      <c r="AL1189" s="122">
        <v>0</v>
      </c>
    </row>
    <row r="1190" spans="1:38" hidden="1" x14ac:dyDescent="0.25">
      <c r="A1190" s="122" t="s">
        <v>1970</v>
      </c>
      <c r="B1190" s="122">
        <v>1</v>
      </c>
      <c r="C1190" s="122" t="s">
        <v>2158</v>
      </c>
      <c r="D1190" s="122" t="s">
        <v>2096</v>
      </c>
      <c r="E1190" s="122">
        <v>23</v>
      </c>
      <c r="F1190" s="122">
        <v>0</v>
      </c>
      <c r="G1190" s="122">
        <v>0</v>
      </c>
      <c r="H1190" s="122">
        <v>0</v>
      </c>
      <c r="I1190" s="122">
        <v>0</v>
      </c>
      <c r="J1190" s="122">
        <v>0</v>
      </c>
      <c r="K1190" s="122">
        <v>0</v>
      </c>
      <c r="L1190" s="122">
        <v>0</v>
      </c>
      <c r="M1190" s="122">
        <v>0</v>
      </c>
      <c r="N1190" s="122">
        <v>0</v>
      </c>
      <c r="O1190" s="122">
        <v>0</v>
      </c>
      <c r="P1190" s="122">
        <v>0</v>
      </c>
      <c r="Q1190" s="122">
        <v>0</v>
      </c>
      <c r="R1190" s="122">
        <v>0</v>
      </c>
      <c r="S1190" s="122">
        <v>0</v>
      </c>
      <c r="T1190" s="122">
        <v>0</v>
      </c>
      <c r="U1190" s="122">
        <v>0</v>
      </c>
      <c r="V1190" s="122">
        <v>0</v>
      </c>
      <c r="W1190" s="122">
        <v>0</v>
      </c>
      <c r="X1190" s="122">
        <v>0</v>
      </c>
      <c r="Y1190" s="122">
        <v>0</v>
      </c>
      <c r="Z1190" s="122">
        <v>0</v>
      </c>
      <c r="AA1190" s="122">
        <v>0</v>
      </c>
      <c r="AB1190" s="122">
        <v>0</v>
      </c>
      <c r="AC1190" s="122">
        <v>0</v>
      </c>
      <c r="AD1190" s="122">
        <v>0</v>
      </c>
      <c r="AE1190" s="122">
        <v>0</v>
      </c>
      <c r="AF1190" s="122">
        <v>0</v>
      </c>
      <c r="AG1190" s="122">
        <v>0</v>
      </c>
      <c r="AH1190" s="122">
        <v>0</v>
      </c>
      <c r="AI1190" s="122">
        <v>0</v>
      </c>
      <c r="AJ1190" s="122">
        <v>0</v>
      </c>
      <c r="AK1190" s="122">
        <v>0</v>
      </c>
      <c r="AL1190" s="122">
        <v>0</v>
      </c>
    </row>
    <row r="1191" spans="1:38" hidden="1" x14ac:dyDescent="0.25">
      <c r="A1191" s="122" t="s">
        <v>1970</v>
      </c>
      <c r="B1191" s="122">
        <v>1</v>
      </c>
      <c r="C1191" s="122" t="s">
        <v>2158</v>
      </c>
      <c r="D1191" s="122" t="s">
        <v>2097</v>
      </c>
      <c r="E1191" s="122">
        <v>23</v>
      </c>
      <c r="F1191" s="122">
        <v>0</v>
      </c>
      <c r="G1191" s="122">
        <v>8.5365411649499998E-2</v>
      </c>
      <c r="H1191" s="122">
        <v>9.3020105820099994E-2</v>
      </c>
      <c r="I1191" s="122">
        <v>0.1150472064266</v>
      </c>
      <c r="J1191" s="122">
        <v>0.12397328278729999</v>
      </c>
      <c r="K1191" s="122">
        <v>0.12397328278729999</v>
      </c>
      <c r="L1191" s="122">
        <v>0.1195275209869</v>
      </c>
      <c r="M1191" s="122">
        <v>0.1324533767146</v>
      </c>
      <c r="N1191" s="122">
        <v>0.1347367697595</v>
      </c>
      <c r="O1191" s="122">
        <v>0.14246657071730001</v>
      </c>
      <c r="P1191" s="122">
        <v>0.14273285078039999</v>
      </c>
      <c r="Q1191" s="122">
        <v>0.15700710696449999</v>
      </c>
      <c r="R1191" s="122">
        <v>0.16879252784480001</v>
      </c>
      <c r="S1191" s="122">
        <v>0.1533564786113</v>
      </c>
      <c r="T1191" s="122">
        <v>0.18296643445220001</v>
      </c>
      <c r="U1191" s="122">
        <v>0.1725847811448</v>
      </c>
      <c r="V1191" s="122">
        <v>0.1649395692308</v>
      </c>
      <c r="W1191" s="122">
        <v>0.17336713846150001</v>
      </c>
      <c r="X1191" s="122">
        <v>0.16253169230770001</v>
      </c>
      <c r="Y1191" s="122">
        <v>0.1642574744027</v>
      </c>
      <c r="Z1191" s="122">
        <v>0.21780289585830001</v>
      </c>
      <c r="AA1191" s="122">
        <v>0.2109617776638</v>
      </c>
      <c r="AB1191" s="122">
        <v>0.22024893076800001</v>
      </c>
      <c r="AC1191" s="122">
        <v>0.21579658617780001</v>
      </c>
      <c r="AD1191" s="122">
        <v>0.19355421734639999</v>
      </c>
      <c r="AE1191" s="122">
        <v>0.1958589835258</v>
      </c>
      <c r="AF1191" s="122">
        <v>0.1923019487349</v>
      </c>
      <c r="AG1191" s="122">
        <v>0.20229330242349999</v>
      </c>
      <c r="AH1191" s="122">
        <v>0.20920314863389999</v>
      </c>
      <c r="AI1191" s="122">
        <v>0.22786333958009999</v>
      </c>
      <c r="AJ1191" s="122">
        <v>0.16516478399260001</v>
      </c>
      <c r="AK1191" s="122">
        <v>0.19457910776189999</v>
      </c>
      <c r="AL1191" s="122">
        <v>0</v>
      </c>
    </row>
    <row r="1192" spans="1:38" hidden="1" x14ac:dyDescent="0.25">
      <c r="A1192" s="122" t="s">
        <v>1970</v>
      </c>
      <c r="B1192" s="122">
        <v>1</v>
      </c>
      <c r="C1192" s="122" t="s">
        <v>2158</v>
      </c>
      <c r="D1192" s="122" t="s">
        <v>2098</v>
      </c>
      <c r="E1192" s="122">
        <v>23</v>
      </c>
      <c r="F1192" s="122">
        <v>0</v>
      </c>
      <c r="G1192" s="122">
        <v>0</v>
      </c>
      <c r="H1192" s="122">
        <v>0</v>
      </c>
      <c r="I1192" s="122">
        <v>0</v>
      </c>
      <c r="J1192" s="122">
        <v>0</v>
      </c>
      <c r="K1192" s="122">
        <v>0</v>
      </c>
      <c r="L1192" s="122">
        <v>0</v>
      </c>
      <c r="M1192" s="122">
        <v>0</v>
      </c>
      <c r="N1192" s="122">
        <v>0</v>
      </c>
      <c r="O1192" s="122">
        <v>0</v>
      </c>
      <c r="P1192" s="122">
        <v>0</v>
      </c>
      <c r="Q1192" s="122">
        <v>0</v>
      </c>
      <c r="R1192" s="122">
        <v>0</v>
      </c>
      <c r="S1192" s="122">
        <v>0</v>
      </c>
      <c r="T1192" s="122">
        <v>0</v>
      </c>
      <c r="U1192" s="122">
        <v>0</v>
      </c>
      <c r="V1192" s="122">
        <v>0</v>
      </c>
      <c r="W1192" s="122">
        <v>0</v>
      </c>
      <c r="X1192" s="122">
        <v>0</v>
      </c>
      <c r="Y1192" s="122">
        <v>0</v>
      </c>
      <c r="Z1192" s="122">
        <v>0</v>
      </c>
      <c r="AA1192" s="122">
        <v>0</v>
      </c>
      <c r="AB1192" s="122">
        <v>0</v>
      </c>
      <c r="AC1192" s="122">
        <v>0</v>
      </c>
      <c r="AD1192" s="122">
        <v>0</v>
      </c>
      <c r="AE1192" s="122">
        <v>0</v>
      </c>
      <c r="AF1192" s="122">
        <v>0</v>
      </c>
      <c r="AG1192" s="122">
        <v>0</v>
      </c>
      <c r="AH1192" s="122">
        <v>0</v>
      </c>
      <c r="AI1192" s="122">
        <v>0</v>
      </c>
      <c r="AJ1192" s="122">
        <v>0</v>
      </c>
      <c r="AK1192" s="122">
        <v>0</v>
      </c>
      <c r="AL1192" s="122">
        <v>0</v>
      </c>
    </row>
    <row r="1193" spans="1:38" hidden="1" x14ac:dyDescent="0.25">
      <c r="A1193" s="122" t="s">
        <v>1970</v>
      </c>
      <c r="B1193" s="122">
        <v>1</v>
      </c>
      <c r="C1193" s="122" t="s">
        <v>2158</v>
      </c>
      <c r="D1193" s="122" t="s">
        <v>2099</v>
      </c>
      <c r="E1193" s="122">
        <v>23</v>
      </c>
      <c r="F1193" s="122">
        <v>6.0440929709899997E-2</v>
      </c>
      <c r="G1193" s="122">
        <v>5.3353382280999999E-2</v>
      </c>
      <c r="H1193" s="122">
        <v>5.8137566137600002E-2</v>
      </c>
      <c r="I1193" s="122">
        <v>5.7523603213300002E-2</v>
      </c>
      <c r="J1193" s="122">
        <v>6.1986641393600002E-2</v>
      </c>
      <c r="K1193" s="122">
        <v>6.1986641393600002E-2</v>
      </c>
      <c r="L1193" s="122">
        <v>5.5417305184800002E-2</v>
      </c>
      <c r="M1193" s="122">
        <v>6.14102019313E-2</v>
      </c>
      <c r="N1193" s="122">
        <v>6.2468865979399997E-2</v>
      </c>
      <c r="O1193" s="122">
        <v>6.0548292554899998E-2</v>
      </c>
      <c r="P1193" s="122">
        <v>6.0661461581700001E-2</v>
      </c>
      <c r="Q1193" s="122">
        <v>5.6073966773E-2</v>
      </c>
      <c r="R1193" s="122">
        <v>6.0283045658899997E-2</v>
      </c>
      <c r="S1193" s="122">
        <v>5.89832610043E-2</v>
      </c>
      <c r="T1193" s="122">
        <v>6.5345155161499996E-2</v>
      </c>
      <c r="U1193" s="122">
        <v>5.9104377104400002E-2</v>
      </c>
      <c r="V1193" s="122">
        <v>5.6486153846200003E-2</v>
      </c>
      <c r="W1193" s="122">
        <v>5.9372307692300001E-2</v>
      </c>
      <c r="X1193" s="122">
        <v>5.5661538461500001E-2</v>
      </c>
      <c r="Y1193" s="122">
        <v>0</v>
      </c>
      <c r="Z1193" s="122">
        <v>0</v>
      </c>
      <c r="AA1193" s="122">
        <v>0</v>
      </c>
      <c r="AB1193" s="122">
        <v>0</v>
      </c>
      <c r="AC1193" s="122">
        <v>0</v>
      </c>
      <c r="AD1193" s="122">
        <v>0</v>
      </c>
      <c r="AE1193" s="122">
        <v>0</v>
      </c>
      <c r="AF1193" s="122">
        <v>0</v>
      </c>
      <c r="AG1193" s="122">
        <v>0</v>
      </c>
      <c r="AH1193" s="122">
        <v>0</v>
      </c>
      <c r="AI1193" s="122">
        <v>0</v>
      </c>
      <c r="AJ1193" s="122">
        <v>0</v>
      </c>
      <c r="AK1193" s="122">
        <v>0</v>
      </c>
      <c r="AL1193" s="122">
        <v>0</v>
      </c>
    </row>
    <row r="1194" spans="1:38" hidden="1" x14ac:dyDescent="0.25">
      <c r="A1194" s="122" t="s">
        <v>1970</v>
      </c>
      <c r="B1194" s="122">
        <v>1</v>
      </c>
      <c r="C1194" s="122" t="s">
        <v>2158</v>
      </c>
      <c r="D1194" s="122" t="s">
        <v>2100</v>
      </c>
      <c r="E1194" s="122">
        <v>23</v>
      </c>
      <c r="F1194" s="122">
        <v>0</v>
      </c>
      <c r="G1194" s="122">
        <v>0</v>
      </c>
      <c r="H1194" s="122">
        <v>0</v>
      </c>
      <c r="I1194" s="122">
        <v>0</v>
      </c>
      <c r="J1194" s="122">
        <v>0</v>
      </c>
      <c r="K1194" s="122">
        <v>0</v>
      </c>
      <c r="L1194" s="122">
        <v>0</v>
      </c>
      <c r="M1194" s="122">
        <v>0</v>
      </c>
      <c r="N1194" s="122">
        <v>0</v>
      </c>
      <c r="O1194" s="122">
        <v>0</v>
      </c>
      <c r="P1194" s="122">
        <v>0</v>
      </c>
      <c r="Q1194" s="122">
        <v>0</v>
      </c>
      <c r="R1194" s="122">
        <v>0</v>
      </c>
      <c r="S1194" s="122">
        <v>0</v>
      </c>
      <c r="T1194" s="122">
        <v>0</v>
      </c>
      <c r="U1194" s="122">
        <v>0</v>
      </c>
      <c r="V1194" s="122">
        <v>0</v>
      </c>
      <c r="W1194" s="122">
        <v>0</v>
      </c>
      <c r="X1194" s="122">
        <v>0</v>
      </c>
      <c r="Y1194" s="122">
        <v>0</v>
      </c>
      <c r="Z1194" s="122">
        <v>0</v>
      </c>
      <c r="AA1194" s="122">
        <v>0</v>
      </c>
      <c r="AB1194" s="122">
        <v>0</v>
      </c>
      <c r="AC1194" s="122">
        <v>0</v>
      </c>
      <c r="AD1194" s="122">
        <v>0</v>
      </c>
      <c r="AE1194" s="122">
        <v>0</v>
      </c>
      <c r="AF1194" s="122">
        <v>0</v>
      </c>
      <c r="AG1194" s="122">
        <v>0</v>
      </c>
      <c r="AH1194" s="122">
        <v>0</v>
      </c>
      <c r="AI1194" s="122">
        <v>0</v>
      </c>
      <c r="AJ1194" s="122">
        <v>0</v>
      </c>
      <c r="AK1194" s="122">
        <v>0</v>
      </c>
      <c r="AL1194" s="122">
        <v>0</v>
      </c>
    </row>
    <row r="1195" spans="1:38" hidden="1" x14ac:dyDescent="0.25">
      <c r="A1195" s="122" t="s">
        <v>1970</v>
      </c>
      <c r="B1195" s="122">
        <v>1</v>
      </c>
      <c r="C1195" s="122" t="s">
        <v>2158</v>
      </c>
      <c r="D1195" s="122" t="s">
        <v>2101</v>
      </c>
      <c r="E1195" s="122">
        <v>23</v>
      </c>
      <c r="F1195" s="122">
        <v>0</v>
      </c>
      <c r="G1195" s="122">
        <v>0</v>
      </c>
      <c r="H1195" s="122">
        <v>0</v>
      </c>
      <c r="I1195" s="122">
        <v>0</v>
      </c>
      <c r="J1195" s="122">
        <v>0</v>
      </c>
      <c r="K1195" s="122">
        <v>0</v>
      </c>
      <c r="L1195" s="122">
        <v>0</v>
      </c>
      <c r="M1195" s="122">
        <v>0</v>
      </c>
      <c r="N1195" s="122">
        <v>0</v>
      </c>
      <c r="O1195" s="122">
        <v>0</v>
      </c>
      <c r="P1195" s="122">
        <v>0</v>
      </c>
      <c r="Q1195" s="122">
        <v>0</v>
      </c>
      <c r="R1195" s="122">
        <v>0</v>
      </c>
      <c r="S1195" s="122">
        <v>0</v>
      </c>
      <c r="T1195" s="122">
        <v>0</v>
      </c>
      <c r="U1195" s="122">
        <v>0</v>
      </c>
      <c r="V1195" s="122">
        <v>0</v>
      </c>
      <c r="W1195" s="122">
        <v>0</v>
      </c>
      <c r="X1195" s="122">
        <v>0</v>
      </c>
      <c r="Y1195" s="122">
        <v>0</v>
      </c>
      <c r="Z1195" s="122">
        <v>0</v>
      </c>
      <c r="AA1195" s="122">
        <v>0</v>
      </c>
      <c r="AB1195" s="122">
        <v>0</v>
      </c>
      <c r="AC1195" s="122">
        <v>0</v>
      </c>
      <c r="AD1195" s="122">
        <v>0</v>
      </c>
      <c r="AE1195" s="122">
        <v>0</v>
      </c>
      <c r="AF1195" s="122">
        <v>0</v>
      </c>
      <c r="AG1195" s="122">
        <v>0</v>
      </c>
      <c r="AH1195" s="122">
        <v>0</v>
      </c>
      <c r="AI1195" s="122">
        <v>0</v>
      </c>
      <c r="AJ1195" s="122">
        <v>0</v>
      </c>
      <c r="AK1195" s="122">
        <v>0</v>
      </c>
      <c r="AL1195" s="122">
        <v>0</v>
      </c>
    </row>
    <row r="1196" spans="1:38" hidden="1" x14ac:dyDescent="0.25">
      <c r="A1196" s="122" t="s">
        <v>1970</v>
      </c>
      <c r="B1196" s="122">
        <v>1</v>
      </c>
      <c r="C1196" s="122" t="s">
        <v>2158</v>
      </c>
      <c r="D1196" s="122" t="s">
        <v>2102</v>
      </c>
      <c r="E1196" s="122">
        <v>23</v>
      </c>
      <c r="F1196" s="122">
        <v>0</v>
      </c>
      <c r="G1196" s="122">
        <v>0</v>
      </c>
      <c r="H1196" s="122">
        <v>0</v>
      </c>
      <c r="I1196" s="122">
        <v>0</v>
      </c>
      <c r="J1196" s="122">
        <v>0</v>
      </c>
      <c r="K1196" s="122">
        <v>0</v>
      </c>
      <c r="L1196" s="122">
        <v>0</v>
      </c>
      <c r="M1196" s="122">
        <v>0</v>
      </c>
      <c r="N1196" s="122">
        <v>0</v>
      </c>
      <c r="O1196" s="122">
        <v>0</v>
      </c>
      <c r="P1196" s="122">
        <v>0</v>
      </c>
      <c r="Q1196" s="122">
        <v>0</v>
      </c>
      <c r="R1196" s="122">
        <v>0</v>
      </c>
      <c r="S1196" s="122">
        <v>0</v>
      </c>
      <c r="T1196" s="122">
        <v>0</v>
      </c>
      <c r="U1196" s="122">
        <v>0</v>
      </c>
      <c r="V1196" s="122">
        <v>0</v>
      </c>
      <c r="W1196" s="122">
        <v>0</v>
      </c>
      <c r="X1196" s="122">
        <v>0</v>
      </c>
      <c r="Y1196" s="122">
        <v>0</v>
      </c>
      <c r="Z1196" s="122">
        <v>0</v>
      </c>
      <c r="AA1196" s="122">
        <v>0</v>
      </c>
      <c r="AB1196" s="122">
        <v>0</v>
      </c>
      <c r="AC1196" s="122">
        <v>0</v>
      </c>
      <c r="AD1196" s="122">
        <v>0</v>
      </c>
      <c r="AE1196" s="122">
        <v>0</v>
      </c>
      <c r="AF1196" s="122">
        <v>0</v>
      </c>
      <c r="AG1196" s="122">
        <v>0</v>
      </c>
      <c r="AH1196" s="122">
        <v>0</v>
      </c>
      <c r="AI1196" s="122">
        <v>0</v>
      </c>
      <c r="AJ1196" s="122">
        <v>0</v>
      </c>
      <c r="AK1196" s="122">
        <v>0</v>
      </c>
      <c r="AL1196" s="122">
        <v>0</v>
      </c>
    </row>
    <row r="1197" spans="1:38" hidden="1" x14ac:dyDescent="0.25">
      <c r="A1197" s="122" t="s">
        <v>1970</v>
      </c>
      <c r="B1197" s="122">
        <v>1</v>
      </c>
      <c r="C1197" s="122" t="s">
        <v>2158</v>
      </c>
      <c r="D1197" s="122" t="s">
        <v>2103</v>
      </c>
      <c r="E1197" s="122">
        <v>23</v>
      </c>
      <c r="F1197" s="122">
        <v>0</v>
      </c>
      <c r="G1197" s="122">
        <v>0</v>
      </c>
      <c r="H1197" s="122">
        <v>0</v>
      </c>
      <c r="I1197" s="122">
        <v>0</v>
      </c>
      <c r="J1197" s="122">
        <v>0</v>
      </c>
      <c r="K1197" s="122">
        <v>0</v>
      </c>
      <c r="L1197" s="122">
        <v>0</v>
      </c>
      <c r="M1197" s="122">
        <v>0</v>
      </c>
      <c r="N1197" s="122">
        <v>0</v>
      </c>
      <c r="O1197" s="122">
        <v>0</v>
      </c>
      <c r="P1197" s="122">
        <v>0</v>
      </c>
      <c r="Q1197" s="122">
        <v>0</v>
      </c>
      <c r="R1197" s="122">
        <v>0</v>
      </c>
      <c r="S1197" s="122">
        <v>0</v>
      </c>
      <c r="T1197" s="122">
        <v>0</v>
      </c>
      <c r="U1197" s="122">
        <v>0</v>
      </c>
      <c r="V1197" s="122">
        <v>0</v>
      </c>
      <c r="W1197" s="122">
        <v>0</v>
      </c>
      <c r="X1197" s="122">
        <v>0</v>
      </c>
      <c r="Y1197" s="122">
        <v>0</v>
      </c>
      <c r="Z1197" s="122">
        <v>0</v>
      </c>
      <c r="AA1197" s="122">
        <v>0</v>
      </c>
      <c r="AB1197" s="122">
        <v>0</v>
      </c>
      <c r="AC1197" s="122">
        <v>0</v>
      </c>
      <c r="AD1197" s="122">
        <v>0</v>
      </c>
      <c r="AE1197" s="122">
        <v>0</v>
      </c>
      <c r="AF1197" s="122">
        <v>0</v>
      </c>
      <c r="AG1197" s="122">
        <v>0</v>
      </c>
      <c r="AH1197" s="122">
        <v>0</v>
      </c>
      <c r="AI1197" s="122">
        <v>0</v>
      </c>
      <c r="AJ1197" s="122">
        <v>0</v>
      </c>
      <c r="AK1197" s="122">
        <v>0</v>
      </c>
      <c r="AL1197" s="122">
        <v>0</v>
      </c>
    </row>
    <row r="1198" spans="1:38" hidden="1" x14ac:dyDescent="0.25">
      <c r="A1198" s="122" t="s">
        <v>1970</v>
      </c>
      <c r="B1198" s="122">
        <v>1</v>
      </c>
      <c r="C1198" s="122" t="s">
        <v>2158</v>
      </c>
      <c r="D1198" s="122" t="s">
        <v>2137</v>
      </c>
      <c r="E1198" s="122">
        <v>23</v>
      </c>
      <c r="F1198" s="122">
        <v>0</v>
      </c>
      <c r="G1198" s="122">
        <v>0</v>
      </c>
      <c r="H1198" s="122">
        <v>0</v>
      </c>
      <c r="I1198" s="122">
        <v>0</v>
      </c>
      <c r="J1198" s="122">
        <v>0</v>
      </c>
      <c r="K1198" s="122">
        <v>0</v>
      </c>
      <c r="L1198" s="122">
        <v>0</v>
      </c>
      <c r="M1198" s="122">
        <v>0</v>
      </c>
      <c r="N1198" s="122">
        <v>0</v>
      </c>
      <c r="O1198" s="122">
        <v>0</v>
      </c>
      <c r="P1198" s="122">
        <v>0</v>
      </c>
      <c r="Q1198" s="122">
        <v>0</v>
      </c>
      <c r="R1198" s="122">
        <v>0</v>
      </c>
      <c r="S1198" s="122">
        <v>0</v>
      </c>
      <c r="T1198" s="122">
        <v>0</v>
      </c>
      <c r="U1198" s="122">
        <v>0</v>
      </c>
      <c r="V1198" s="122">
        <v>0</v>
      </c>
      <c r="W1198" s="122">
        <v>0</v>
      </c>
      <c r="X1198" s="122">
        <v>0</v>
      </c>
      <c r="Y1198" s="122">
        <v>0</v>
      </c>
      <c r="Z1198" s="122">
        <v>0</v>
      </c>
      <c r="AA1198" s="122">
        <v>0</v>
      </c>
      <c r="AB1198" s="122">
        <v>0</v>
      </c>
      <c r="AC1198" s="122">
        <v>0</v>
      </c>
      <c r="AD1198" s="122">
        <v>0</v>
      </c>
      <c r="AE1198" s="122">
        <v>0</v>
      </c>
      <c r="AF1198" s="122">
        <v>0</v>
      </c>
      <c r="AG1198" s="122">
        <v>0</v>
      </c>
      <c r="AH1198" s="122">
        <v>0</v>
      </c>
      <c r="AI1198" s="122">
        <v>0</v>
      </c>
      <c r="AJ1198" s="122">
        <v>0</v>
      </c>
      <c r="AK1198" s="122">
        <v>0</v>
      </c>
      <c r="AL1198" s="122">
        <v>0</v>
      </c>
    </row>
    <row r="1199" spans="1:38" hidden="1" x14ac:dyDescent="0.25">
      <c r="A1199" s="122" t="s">
        <v>1970</v>
      </c>
      <c r="B1199" s="122">
        <v>1</v>
      </c>
      <c r="C1199" s="122" t="s">
        <v>2158</v>
      </c>
      <c r="D1199" s="122" t="s">
        <v>2104</v>
      </c>
      <c r="E1199" s="122">
        <v>23</v>
      </c>
      <c r="F1199" s="122">
        <v>0.31577302052520001</v>
      </c>
      <c r="G1199" s="122">
        <v>0.36387006715609999</v>
      </c>
      <c r="H1199" s="122">
        <v>0.40580021164020003</v>
      </c>
      <c r="I1199" s="122">
        <v>0.41301947107140002</v>
      </c>
      <c r="J1199" s="122">
        <v>0.4450640852062</v>
      </c>
      <c r="K1199" s="122">
        <v>0.4450640852062</v>
      </c>
      <c r="L1199" s="122">
        <v>0.47811008394740001</v>
      </c>
      <c r="M1199" s="122">
        <v>0.52981350685840001</v>
      </c>
      <c r="N1199" s="122">
        <v>0.53894707903780004</v>
      </c>
      <c r="O1199" s="122">
        <v>0.55561962579760005</v>
      </c>
      <c r="P1199" s="122">
        <v>0.55903699888979996</v>
      </c>
      <c r="Q1199" s="122">
        <v>0.54728191570490003</v>
      </c>
      <c r="R1199" s="122">
        <v>0.58836252563040004</v>
      </c>
      <c r="S1199" s="122">
        <v>0.61932424054559998</v>
      </c>
      <c r="T1199" s="122">
        <v>0.68612412919569998</v>
      </c>
      <c r="U1199" s="122">
        <v>0.50238720538720005</v>
      </c>
      <c r="V1199" s="122">
        <v>0.63829353846150005</v>
      </c>
      <c r="W1199" s="122">
        <v>0.67090707692310003</v>
      </c>
      <c r="X1199" s="122">
        <v>0.62897538461540003</v>
      </c>
      <c r="Y1199" s="122">
        <v>0.63565392491469996</v>
      </c>
      <c r="Z1199" s="122">
        <v>0.77498727064020001</v>
      </c>
      <c r="AA1199" s="122">
        <v>0.71282394408049998</v>
      </c>
      <c r="AB1199" s="122">
        <v>0.6089244777717</v>
      </c>
      <c r="AC1199" s="122">
        <v>0.7392944506943</v>
      </c>
      <c r="AD1199" s="122">
        <v>0.79522624403660003</v>
      </c>
      <c r="AE1199" s="122">
        <v>0.74332574869610002</v>
      </c>
      <c r="AF1199" s="122">
        <v>0.82796984535960005</v>
      </c>
      <c r="AG1199" s="122">
        <v>0.82209894607739997</v>
      </c>
      <c r="AH1199" s="122">
        <v>0.71931654820260005</v>
      </c>
      <c r="AI1199" s="122">
        <v>0.65062318018870002</v>
      </c>
      <c r="AJ1199" s="122">
        <v>0.56811829884200005</v>
      </c>
      <c r="AK1199" s="122">
        <v>0.76312212358700005</v>
      </c>
      <c r="AL1199" s="122">
        <v>0</v>
      </c>
    </row>
    <row r="1200" spans="1:38" hidden="1" x14ac:dyDescent="0.25">
      <c r="A1200" s="122" t="s">
        <v>1970</v>
      </c>
      <c r="B1200" s="122">
        <v>1</v>
      </c>
      <c r="C1200" s="122" t="s">
        <v>2158</v>
      </c>
      <c r="D1200" s="122" t="s">
        <v>2105</v>
      </c>
      <c r="E1200" s="122">
        <v>23</v>
      </c>
      <c r="F1200" s="122">
        <v>0</v>
      </c>
      <c r="G1200" s="122">
        <v>0</v>
      </c>
      <c r="H1200" s="122">
        <v>0</v>
      </c>
      <c r="I1200" s="122">
        <v>0</v>
      </c>
      <c r="J1200" s="122">
        <v>0</v>
      </c>
      <c r="K1200" s="122">
        <v>0</v>
      </c>
      <c r="L1200" s="122">
        <v>0</v>
      </c>
      <c r="M1200" s="122">
        <v>0</v>
      </c>
      <c r="N1200" s="122">
        <v>0</v>
      </c>
      <c r="O1200" s="122">
        <v>0</v>
      </c>
      <c r="P1200" s="122">
        <v>0</v>
      </c>
      <c r="Q1200" s="122">
        <v>0</v>
      </c>
      <c r="R1200" s="122">
        <v>0</v>
      </c>
      <c r="S1200" s="122">
        <v>0</v>
      </c>
      <c r="T1200" s="122">
        <v>0</v>
      </c>
      <c r="U1200" s="122">
        <v>0</v>
      </c>
      <c r="V1200" s="122">
        <v>0</v>
      </c>
      <c r="W1200" s="122">
        <v>0</v>
      </c>
      <c r="X1200" s="122">
        <v>0</v>
      </c>
      <c r="Y1200" s="122">
        <v>0</v>
      </c>
      <c r="Z1200" s="122">
        <v>0</v>
      </c>
      <c r="AA1200" s="122">
        <v>0</v>
      </c>
      <c r="AB1200" s="122">
        <v>0</v>
      </c>
      <c r="AC1200" s="122">
        <v>0</v>
      </c>
      <c r="AD1200" s="122">
        <v>0</v>
      </c>
      <c r="AE1200" s="122">
        <v>0</v>
      </c>
      <c r="AF1200" s="122">
        <v>0</v>
      </c>
      <c r="AG1200" s="122">
        <v>0</v>
      </c>
      <c r="AH1200" s="122">
        <v>0</v>
      </c>
      <c r="AI1200" s="122">
        <v>0</v>
      </c>
      <c r="AJ1200" s="122">
        <v>0</v>
      </c>
      <c r="AK1200" s="122">
        <v>0</v>
      </c>
      <c r="AL1200" s="122">
        <v>0</v>
      </c>
    </row>
    <row r="1201" spans="1:38" hidden="1" x14ac:dyDescent="0.25">
      <c r="A1201" s="122" t="s">
        <v>1970</v>
      </c>
      <c r="B1201" s="122">
        <v>1</v>
      </c>
      <c r="C1201" s="122" t="s">
        <v>2158</v>
      </c>
      <c r="D1201" s="122" t="s">
        <v>2106</v>
      </c>
      <c r="E1201" s="122">
        <v>23</v>
      </c>
      <c r="F1201" s="122">
        <v>0</v>
      </c>
      <c r="G1201" s="122">
        <v>0</v>
      </c>
      <c r="H1201" s="122">
        <v>0</v>
      </c>
      <c r="I1201" s="122">
        <v>0</v>
      </c>
      <c r="J1201" s="122">
        <v>0</v>
      </c>
      <c r="K1201" s="122">
        <v>0</v>
      </c>
      <c r="L1201" s="122">
        <v>0</v>
      </c>
      <c r="M1201" s="122">
        <v>0</v>
      </c>
      <c r="N1201" s="122">
        <v>0</v>
      </c>
      <c r="O1201" s="122">
        <v>0</v>
      </c>
      <c r="P1201" s="122">
        <v>0</v>
      </c>
      <c r="Q1201" s="122">
        <v>0</v>
      </c>
      <c r="R1201" s="122">
        <v>0</v>
      </c>
      <c r="S1201" s="122">
        <v>0</v>
      </c>
      <c r="T1201" s="122">
        <v>0</v>
      </c>
      <c r="U1201" s="122">
        <v>0</v>
      </c>
      <c r="V1201" s="122">
        <v>0</v>
      </c>
      <c r="W1201" s="122">
        <v>0</v>
      </c>
      <c r="X1201" s="122">
        <v>0</v>
      </c>
      <c r="Y1201" s="122">
        <v>0</v>
      </c>
      <c r="Z1201" s="122">
        <v>0</v>
      </c>
      <c r="AA1201" s="122">
        <v>0</v>
      </c>
      <c r="AB1201" s="122">
        <v>0</v>
      </c>
      <c r="AC1201" s="122">
        <v>0</v>
      </c>
      <c r="AD1201" s="122">
        <v>0</v>
      </c>
      <c r="AE1201" s="122">
        <v>0</v>
      </c>
      <c r="AF1201" s="122">
        <v>0</v>
      </c>
      <c r="AG1201" s="122">
        <v>0</v>
      </c>
      <c r="AH1201" s="122">
        <v>0</v>
      </c>
      <c r="AI1201" s="122">
        <v>0</v>
      </c>
      <c r="AJ1201" s="122">
        <v>0</v>
      </c>
      <c r="AK1201" s="122">
        <v>0</v>
      </c>
      <c r="AL1201" s="122">
        <v>0</v>
      </c>
    </row>
    <row r="1202" spans="1:38" hidden="1" x14ac:dyDescent="0.25">
      <c r="A1202" s="122" t="s">
        <v>1970</v>
      </c>
      <c r="B1202" s="122">
        <v>1</v>
      </c>
      <c r="C1202" s="122" t="s">
        <v>2158</v>
      </c>
      <c r="D1202" s="122" t="s">
        <v>2107</v>
      </c>
      <c r="E1202" s="122">
        <v>23</v>
      </c>
      <c r="F1202" s="122">
        <v>0</v>
      </c>
      <c r="G1202" s="122">
        <v>0</v>
      </c>
      <c r="H1202" s="122">
        <v>0</v>
      </c>
      <c r="I1202" s="122">
        <v>0</v>
      </c>
      <c r="J1202" s="122">
        <v>0</v>
      </c>
      <c r="K1202" s="122">
        <v>0</v>
      </c>
      <c r="L1202" s="122">
        <v>0</v>
      </c>
      <c r="M1202" s="122">
        <v>0</v>
      </c>
      <c r="N1202" s="122">
        <v>0</v>
      </c>
      <c r="O1202" s="122">
        <v>0</v>
      </c>
      <c r="P1202" s="122">
        <v>0</v>
      </c>
      <c r="Q1202" s="122">
        <v>0</v>
      </c>
      <c r="R1202" s="122">
        <v>0</v>
      </c>
      <c r="S1202" s="122">
        <v>0</v>
      </c>
      <c r="T1202" s="122">
        <v>0</v>
      </c>
      <c r="U1202" s="122">
        <v>0</v>
      </c>
      <c r="V1202" s="122">
        <v>0</v>
      </c>
      <c r="W1202" s="122">
        <v>0</v>
      </c>
      <c r="X1202" s="122">
        <v>0</v>
      </c>
      <c r="Y1202" s="122">
        <v>0</v>
      </c>
      <c r="Z1202" s="122">
        <v>0</v>
      </c>
      <c r="AA1202" s="122">
        <v>0</v>
      </c>
      <c r="AB1202" s="122">
        <v>0</v>
      </c>
      <c r="AC1202" s="122">
        <v>0</v>
      </c>
      <c r="AD1202" s="122">
        <v>0</v>
      </c>
      <c r="AE1202" s="122">
        <v>0</v>
      </c>
      <c r="AF1202" s="122">
        <v>0</v>
      </c>
      <c r="AG1202" s="122">
        <v>0</v>
      </c>
      <c r="AH1202" s="122">
        <v>0</v>
      </c>
      <c r="AI1202" s="122">
        <v>0</v>
      </c>
      <c r="AJ1202" s="122">
        <v>0</v>
      </c>
      <c r="AK1202" s="122">
        <v>0</v>
      </c>
      <c r="AL1202" s="122">
        <v>0</v>
      </c>
    </row>
    <row r="1203" spans="1:38" hidden="1" x14ac:dyDescent="0.25">
      <c r="A1203" s="122" t="s">
        <v>1970</v>
      </c>
      <c r="B1203" s="122">
        <v>1</v>
      </c>
      <c r="C1203" s="122" t="s">
        <v>2158</v>
      </c>
      <c r="D1203" s="122" t="s">
        <v>475</v>
      </c>
      <c r="E1203" s="122">
        <v>23</v>
      </c>
      <c r="F1203" s="122">
        <v>0</v>
      </c>
      <c r="G1203" s="122">
        <v>0</v>
      </c>
      <c r="H1203" s="122">
        <v>0</v>
      </c>
      <c r="I1203" s="122">
        <v>0</v>
      </c>
      <c r="J1203" s="122">
        <v>0</v>
      </c>
      <c r="K1203" s="122">
        <v>0</v>
      </c>
      <c r="L1203" s="122">
        <v>0</v>
      </c>
      <c r="M1203" s="122">
        <v>0</v>
      </c>
      <c r="N1203" s="122">
        <v>0</v>
      </c>
      <c r="O1203" s="122">
        <v>0</v>
      </c>
      <c r="P1203" s="122">
        <v>0</v>
      </c>
      <c r="Q1203" s="122">
        <v>0</v>
      </c>
      <c r="R1203" s="122">
        <v>0</v>
      </c>
      <c r="S1203" s="122">
        <v>0</v>
      </c>
      <c r="T1203" s="122">
        <v>0</v>
      </c>
      <c r="U1203" s="122">
        <v>0</v>
      </c>
      <c r="V1203" s="122">
        <v>0</v>
      </c>
      <c r="W1203" s="122">
        <v>0</v>
      </c>
      <c r="X1203" s="122">
        <v>0</v>
      </c>
      <c r="Y1203" s="122">
        <v>0</v>
      </c>
      <c r="Z1203" s="122">
        <v>0</v>
      </c>
      <c r="AA1203" s="122">
        <v>0</v>
      </c>
      <c r="AB1203" s="122">
        <v>0</v>
      </c>
      <c r="AC1203" s="122">
        <v>0</v>
      </c>
      <c r="AD1203" s="122">
        <v>0</v>
      </c>
      <c r="AE1203" s="122">
        <v>0</v>
      </c>
      <c r="AF1203" s="122">
        <v>0</v>
      </c>
      <c r="AG1203" s="122">
        <v>0</v>
      </c>
      <c r="AH1203" s="122">
        <v>0</v>
      </c>
      <c r="AI1203" s="122">
        <v>0</v>
      </c>
      <c r="AJ1203" s="122">
        <v>0</v>
      </c>
      <c r="AK1203" s="122">
        <v>0</v>
      </c>
      <c r="AL1203" s="122">
        <v>0</v>
      </c>
    </row>
    <row r="1204" spans="1:38" hidden="1" x14ac:dyDescent="0.25">
      <c r="A1204" s="122" t="s">
        <v>1970</v>
      </c>
      <c r="B1204" s="122">
        <v>1</v>
      </c>
      <c r="C1204" s="122" t="s">
        <v>2158</v>
      </c>
      <c r="D1204" s="122" t="s">
        <v>2108</v>
      </c>
      <c r="E1204" s="122">
        <v>23</v>
      </c>
      <c r="F1204" s="122">
        <v>0</v>
      </c>
      <c r="G1204" s="122">
        <v>0</v>
      </c>
      <c r="H1204" s="122">
        <v>0</v>
      </c>
      <c r="I1204" s="122">
        <v>0</v>
      </c>
      <c r="J1204" s="122">
        <v>0</v>
      </c>
      <c r="K1204" s="122">
        <v>0</v>
      </c>
      <c r="L1204" s="122">
        <v>0</v>
      </c>
      <c r="M1204" s="122">
        <v>0</v>
      </c>
      <c r="N1204" s="122">
        <v>0</v>
      </c>
      <c r="O1204" s="122">
        <v>0</v>
      </c>
      <c r="P1204" s="122">
        <v>0</v>
      </c>
      <c r="Q1204" s="122">
        <v>0</v>
      </c>
      <c r="R1204" s="122">
        <v>0</v>
      </c>
      <c r="S1204" s="122">
        <v>0</v>
      </c>
      <c r="T1204" s="122">
        <v>0</v>
      </c>
      <c r="U1204" s="122">
        <v>0</v>
      </c>
      <c r="V1204" s="122">
        <v>0</v>
      </c>
      <c r="W1204" s="122">
        <v>0</v>
      </c>
      <c r="X1204" s="122">
        <v>0</v>
      </c>
      <c r="Y1204" s="122">
        <v>0</v>
      </c>
      <c r="Z1204" s="122">
        <v>0</v>
      </c>
      <c r="AA1204" s="122">
        <v>0</v>
      </c>
      <c r="AB1204" s="122">
        <v>0</v>
      </c>
      <c r="AC1204" s="122">
        <v>0</v>
      </c>
      <c r="AD1204" s="122">
        <v>0</v>
      </c>
      <c r="AE1204" s="122">
        <v>0</v>
      </c>
      <c r="AF1204" s="122">
        <v>0</v>
      </c>
      <c r="AG1204" s="122">
        <v>0</v>
      </c>
      <c r="AH1204" s="122">
        <v>0</v>
      </c>
      <c r="AI1204" s="122">
        <v>0</v>
      </c>
      <c r="AJ1204" s="122">
        <v>0</v>
      </c>
      <c r="AK1204" s="122">
        <v>0</v>
      </c>
      <c r="AL1204" s="122">
        <v>0</v>
      </c>
    </row>
    <row r="1205" spans="1:38" hidden="1" x14ac:dyDescent="0.25">
      <c r="A1205" s="122" t="s">
        <v>1970</v>
      </c>
      <c r="B1205" s="122">
        <v>1</v>
      </c>
      <c r="C1205" s="122" t="s">
        <v>2158</v>
      </c>
      <c r="D1205" s="122" t="s">
        <v>2109</v>
      </c>
      <c r="E1205" s="122">
        <v>23</v>
      </c>
      <c r="F1205" s="122">
        <v>0</v>
      </c>
      <c r="G1205" s="122">
        <v>0</v>
      </c>
      <c r="H1205" s="122">
        <v>0</v>
      </c>
      <c r="I1205" s="122">
        <v>0</v>
      </c>
      <c r="J1205" s="122">
        <v>0</v>
      </c>
      <c r="K1205" s="122">
        <v>0</v>
      </c>
      <c r="L1205" s="122">
        <v>0</v>
      </c>
      <c r="M1205" s="122">
        <v>0</v>
      </c>
      <c r="N1205" s="122">
        <v>0</v>
      </c>
      <c r="O1205" s="122">
        <v>0</v>
      </c>
      <c r="P1205" s="122">
        <v>0</v>
      </c>
      <c r="Q1205" s="122">
        <v>0</v>
      </c>
      <c r="R1205" s="122">
        <v>0</v>
      </c>
      <c r="S1205" s="122">
        <v>0</v>
      </c>
      <c r="T1205" s="122">
        <v>0</v>
      </c>
      <c r="U1205" s="122">
        <v>0</v>
      </c>
      <c r="V1205" s="122">
        <v>0</v>
      </c>
      <c r="W1205" s="122">
        <v>0</v>
      </c>
      <c r="X1205" s="122">
        <v>0</v>
      </c>
      <c r="Y1205" s="122">
        <v>0</v>
      </c>
      <c r="Z1205" s="122">
        <v>0</v>
      </c>
      <c r="AA1205" s="122">
        <v>0</v>
      </c>
      <c r="AB1205" s="122">
        <v>0</v>
      </c>
      <c r="AC1205" s="122">
        <v>0</v>
      </c>
      <c r="AD1205" s="122">
        <v>0</v>
      </c>
      <c r="AE1205" s="122">
        <v>0</v>
      </c>
      <c r="AF1205" s="122">
        <v>0</v>
      </c>
      <c r="AG1205" s="122">
        <v>0</v>
      </c>
      <c r="AH1205" s="122">
        <v>0</v>
      </c>
      <c r="AI1205" s="122">
        <v>0</v>
      </c>
      <c r="AJ1205" s="122">
        <v>0</v>
      </c>
      <c r="AK1205" s="122">
        <v>0</v>
      </c>
      <c r="AL1205" s="122">
        <v>0</v>
      </c>
    </row>
    <row r="1206" spans="1:38" hidden="1" x14ac:dyDescent="0.25">
      <c r="A1206" s="122" t="s">
        <v>1970</v>
      </c>
      <c r="B1206" s="122">
        <v>1</v>
      </c>
      <c r="C1206" s="122" t="s">
        <v>2158</v>
      </c>
      <c r="D1206" s="122" t="s">
        <v>2110</v>
      </c>
      <c r="E1206" s="122">
        <v>23</v>
      </c>
      <c r="F1206" s="122">
        <v>0</v>
      </c>
      <c r="G1206" s="122">
        <v>0</v>
      </c>
      <c r="H1206" s="122">
        <v>0</v>
      </c>
      <c r="I1206" s="122">
        <v>0</v>
      </c>
      <c r="J1206" s="122">
        <v>0</v>
      </c>
      <c r="K1206" s="122">
        <v>0</v>
      </c>
      <c r="L1206" s="122">
        <v>0</v>
      </c>
      <c r="M1206" s="122">
        <v>0</v>
      </c>
      <c r="N1206" s="122">
        <v>0</v>
      </c>
      <c r="O1206" s="122">
        <v>0</v>
      </c>
      <c r="P1206" s="122">
        <v>0</v>
      </c>
      <c r="Q1206" s="122">
        <v>0</v>
      </c>
      <c r="R1206" s="122">
        <v>0</v>
      </c>
      <c r="S1206" s="122">
        <v>0</v>
      </c>
      <c r="T1206" s="122">
        <v>0</v>
      </c>
      <c r="U1206" s="122">
        <v>0</v>
      </c>
      <c r="V1206" s="122">
        <v>0</v>
      </c>
      <c r="W1206" s="122">
        <v>0</v>
      </c>
      <c r="X1206" s="122">
        <v>0</v>
      </c>
      <c r="Y1206" s="122">
        <v>0</v>
      </c>
      <c r="Z1206" s="122">
        <v>0</v>
      </c>
      <c r="AA1206" s="122">
        <v>0</v>
      </c>
      <c r="AB1206" s="122">
        <v>0</v>
      </c>
      <c r="AC1206" s="122">
        <v>0</v>
      </c>
      <c r="AD1206" s="122">
        <v>0</v>
      </c>
      <c r="AE1206" s="122">
        <v>0</v>
      </c>
      <c r="AF1206" s="122">
        <v>0</v>
      </c>
      <c r="AG1206" s="122">
        <v>0</v>
      </c>
      <c r="AH1206" s="122">
        <v>0</v>
      </c>
      <c r="AI1206" s="122">
        <v>0</v>
      </c>
      <c r="AJ1206" s="122">
        <v>0</v>
      </c>
      <c r="AK1206" s="122">
        <v>0</v>
      </c>
      <c r="AL1206" s="122">
        <v>0</v>
      </c>
    </row>
    <row r="1207" spans="1:38" hidden="1" x14ac:dyDescent="0.25">
      <c r="A1207" s="122" t="s">
        <v>1970</v>
      </c>
      <c r="B1207" s="122">
        <v>1</v>
      </c>
      <c r="C1207" s="122" t="s">
        <v>2158</v>
      </c>
      <c r="D1207" s="122" t="s">
        <v>2111</v>
      </c>
      <c r="E1207" s="122">
        <v>23</v>
      </c>
      <c r="F1207" s="122">
        <v>0</v>
      </c>
      <c r="G1207" s="122">
        <v>0</v>
      </c>
      <c r="H1207" s="122">
        <v>0</v>
      </c>
      <c r="I1207" s="122">
        <v>0</v>
      </c>
      <c r="J1207" s="122">
        <v>0</v>
      </c>
      <c r="K1207" s="122">
        <v>0</v>
      </c>
      <c r="L1207" s="122">
        <v>0</v>
      </c>
      <c r="M1207" s="122">
        <v>0</v>
      </c>
      <c r="N1207" s="122">
        <v>0</v>
      </c>
      <c r="O1207" s="122">
        <v>0</v>
      </c>
      <c r="P1207" s="122">
        <v>0</v>
      </c>
      <c r="Q1207" s="122">
        <v>0</v>
      </c>
      <c r="R1207" s="122">
        <v>0</v>
      </c>
      <c r="S1207" s="122">
        <v>0</v>
      </c>
      <c r="T1207" s="122">
        <v>0</v>
      </c>
      <c r="U1207" s="122">
        <v>0</v>
      </c>
      <c r="V1207" s="122">
        <v>0</v>
      </c>
      <c r="W1207" s="122">
        <v>0</v>
      </c>
      <c r="X1207" s="122">
        <v>0</v>
      </c>
      <c r="Y1207" s="122">
        <v>0</v>
      </c>
      <c r="Z1207" s="122">
        <v>0</v>
      </c>
      <c r="AA1207" s="122">
        <v>0</v>
      </c>
      <c r="AB1207" s="122">
        <v>0</v>
      </c>
      <c r="AC1207" s="122">
        <v>0</v>
      </c>
      <c r="AD1207" s="122">
        <v>0</v>
      </c>
      <c r="AE1207" s="122">
        <v>0</v>
      </c>
      <c r="AF1207" s="122">
        <v>0</v>
      </c>
      <c r="AG1207" s="122">
        <v>0</v>
      </c>
      <c r="AH1207" s="122">
        <v>0</v>
      </c>
      <c r="AI1207" s="122">
        <v>0</v>
      </c>
      <c r="AJ1207" s="122">
        <v>0</v>
      </c>
      <c r="AK1207" s="122">
        <v>0</v>
      </c>
      <c r="AL1207" s="122">
        <v>0</v>
      </c>
    </row>
    <row r="1208" spans="1:38" hidden="1" x14ac:dyDescent="0.25">
      <c r="A1208" s="122" t="s">
        <v>1970</v>
      </c>
      <c r="B1208" s="122">
        <v>1</v>
      </c>
      <c r="C1208" s="122" t="s">
        <v>2158</v>
      </c>
      <c r="D1208" s="122" t="s">
        <v>2112</v>
      </c>
      <c r="E1208" s="122">
        <v>23</v>
      </c>
      <c r="F1208" s="122">
        <v>0</v>
      </c>
      <c r="G1208" s="122">
        <v>0</v>
      </c>
      <c r="H1208" s="122">
        <v>0</v>
      </c>
      <c r="I1208" s="122">
        <v>0</v>
      </c>
      <c r="J1208" s="122">
        <v>0</v>
      </c>
      <c r="K1208" s="122">
        <v>0</v>
      </c>
      <c r="L1208" s="122">
        <v>0</v>
      </c>
      <c r="M1208" s="122">
        <v>0</v>
      </c>
      <c r="N1208" s="122">
        <v>0</v>
      </c>
      <c r="O1208" s="122">
        <v>0</v>
      </c>
      <c r="P1208" s="122">
        <v>0</v>
      </c>
      <c r="Q1208" s="122">
        <v>0</v>
      </c>
      <c r="R1208" s="122">
        <v>0</v>
      </c>
      <c r="S1208" s="122">
        <v>0</v>
      </c>
      <c r="T1208" s="122">
        <v>0</v>
      </c>
      <c r="U1208" s="122">
        <v>0</v>
      </c>
      <c r="V1208" s="122">
        <v>0</v>
      </c>
      <c r="W1208" s="122">
        <v>0</v>
      </c>
      <c r="X1208" s="122">
        <v>0</v>
      </c>
      <c r="Y1208" s="122">
        <v>0</v>
      </c>
      <c r="Z1208" s="122">
        <v>0</v>
      </c>
      <c r="AA1208" s="122">
        <v>0</v>
      </c>
      <c r="AB1208" s="122">
        <v>0</v>
      </c>
      <c r="AC1208" s="122">
        <v>0</v>
      </c>
      <c r="AD1208" s="122">
        <v>0</v>
      </c>
      <c r="AE1208" s="122">
        <v>0</v>
      </c>
      <c r="AF1208" s="122">
        <v>0</v>
      </c>
      <c r="AG1208" s="122">
        <v>0</v>
      </c>
      <c r="AH1208" s="122">
        <v>0</v>
      </c>
      <c r="AI1208" s="122">
        <v>0</v>
      </c>
      <c r="AJ1208" s="122">
        <v>0</v>
      </c>
      <c r="AK1208" s="122">
        <v>0</v>
      </c>
      <c r="AL1208" s="122">
        <v>0</v>
      </c>
    </row>
    <row r="1209" spans="1:38" hidden="1" x14ac:dyDescent="0.25">
      <c r="A1209" s="122" t="s">
        <v>1970</v>
      </c>
      <c r="B1209" s="122">
        <v>1</v>
      </c>
      <c r="C1209" s="122" t="s">
        <v>2158</v>
      </c>
      <c r="D1209" s="122" t="s">
        <v>2113</v>
      </c>
      <c r="E1209" s="122">
        <v>23</v>
      </c>
      <c r="F1209" s="122">
        <v>0.13691720811829999</v>
      </c>
      <c r="G1209" s="122">
        <v>0.1184445086637</v>
      </c>
      <c r="H1209" s="122">
        <v>0.191853968254</v>
      </c>
      <c r="I1209" s="122">
        <v>0.18982789060380001</v>
      </c>
      <c r="J1209" s="122">
        <v>0.20455591659899999</v>
      </c>
      <c r="K1209" s="122">
        <v>0.20455591659899999</v>
      </c>
      <c r="L1209" s="122">
        <v>0.20645662715909999</v>
      </c>
      <c r="M1209" s="122">
        <v>0.22878310523430001</v>
      </c>
      <c r="N1209" s="122">
        <v>0.23272714776629999</v>
      </c>
      <c r="O1209" s="122">
        <v>0.22557207030250001</v>
      </c>
      <c r="P1209" s="122">
        <v>0.23550920378760001</v>
      </c>
      <c r="Q1209" s="122">
        <v>0.2355106604468</v>
      </c>
      <c r="R1209" s="122">
        <v>0.25318879176719999</v>
      </c>
      <c r="S1209" s="122">
        <v>0.24772969621820001</v>
      </c>
      <c r="T1209" s="122">
        <v>0.28751868271059999</v>
      </c>
      <c r="U1209" s="122">
        <v>0.26005925925930001</v>
      </c>
      <c r="V1209" s="122">
        <v>0.24853907692310001</v>
      </c>
      <c r="W1209" s="122">
        <v>0.26123815384620003</v>
      </c>
      <c r="X1209" s="122">
        <v>0.24491076923079999</v>
      </c>
      <c r="Y1209" s="122">
        <v>0.2475112627986</v>
      </c>
      <c r="Z1209" s="122">
        <v>0.29820093414510002</v>
      </c>
      <c r="AA1209" s="122">
        <v>0.32553596389689998</v>
      </c>
      <c r="AB1209" s="122">
        <v>0.29363768771549997</v>
      </c>
      <c r="AC1209" s="122">
        <v>0.32389161921440002</v>
      </c>
      <c r="AD1209" s="122">
        <v>0.29502732123309999</v>
      </c>
      <c r="AE1209" s="122">
        <v>0.30005596824449998</v>
      </c>
      <c r="AF1209" s="122">
        <v>0.29664496098400001</v>
      </c>
      <c r="AG1209" s="122">
        <v>0.2848308819907</v>
      </c>
      <c r="AH1209" s="122">
        <v>0.28818449473899999</v>
      </c>
      <c r="AI1209" s="122">
        <v>0.30221070421079999</v>
      </c>
      <c r="AJ1209" s="122">
        <v>0.2273826860864</v>
      </c>
      <c r="AK1209" s="122">
        <v>0.23891462848530001</v>
      </c>
      <c r="AL1209" s="122">
        <v>0</v>
      </c>
    </row>
    <row r="1210" spans="1:38" hidden="1" x14ac:dyDescent="0.25">
      <c r="A1210" s="122" t="s">
        <v>1970</v>
      </c>
      <c r="B1210" s="122">
        <v>1</v>
      </c>
      <c r="C1210" s="122" t="s">
        <v>2158</v>
      </c>
      <c r="D1210" s="122" t="s">
        <v>2114</v>
      </c>
      <c r="E1210" s="122">
        <v>23</v>
      </c>
      <c r="F1210" s="122">
        <v>0</v>
      </c>
      <c r="G1210" s="122">
        <v>0</v>
      </c>
      <c r="H1210" s="122">
        <v>0</v>
      </c>
      <c r="I1210" s="122">
        <v>0</v>
      </c>
      <c r="J1210" s="122">
        <v>0</v>
      </c>
      <c r="K1210" s="122">
        <v>0</v>
      </c>
      <c r="L1210" s="122">
        <v>0</v>
      </c>
      <c r="M1210" s="122">
        <v>0</v>
      </c>
      <c r="N1210" s="122">
        <v>0</v>
      </c>
      <c r="O1210" s="122">
        <v>0</v>
      </c>
      <c r="P1210" s="122">
        <v>0</v>
      </c>
      <c r="Q1210" s="122">
        <v>0</v>
      </c>
      <c r="R1210" s="122">
        <v>0</v>
      </c>
      <c r="S1210" s="122">
        <v>0</v>
      </c>
      <c r="T1210" s="122">
        <v>0</v>
      </c>
      <c r="U1210" s="122">
        <v>0</v>
      </c>
      <c r="V1210" s="122">
        <v>0</v>
      </c>
      <c r="W1210" s="122">
        <v>0</v>
      </c>
      <c r="X1210" s="122">
        <v>0</v>
      </c>
      <c r="Y1210" s="122">
        <v>0</v>
      </c>
      <c r="Z1210" s="122">
        <v>0</v>
      </c>
      <c r="AA1210" s="122">
        <v>0</v>
      </c>
      <c r="AB1210" s="122">
        <v>0</v>
      </c>
      <c r="AC1210" s="122">
        <v>0</v>
      </c>
      <c r="AD1210" s="122">
        <v>0</v>
      </c>
      <c r="AE1210" s="122">
        <v>0</v>
      </c>
      <c r="AF1210" s="122">
        <v>0</v>
      </c>
      <c r="AG1210" s="122">
        <v>0</v>
      </c>
      <c r="AH1210" s="122">
        <v>0</v>
      </c>
      <c r="AI1210" s="122">
        <v>0</v>
      </c>
      <c r="AJ1210" s="122">
        <v>0</v>
      </c>
      <c r="AK1210" s="122">
        <v>0</v>
      </c>
      <c r="AL1210" s="122">
        <v>0</v>
      </c>
    </row>
    <row r="1211" spans="1:38" hidden="1" x14ac:dyDescent="0.25">
      <c r="A1211" s="122" t="s">
        <v>1970</v>
      </c>
      <c r="B1211" s="122">
        <v>1</v>
      </c>
      <c r="C1211" s="122" t="s">
        <v>2158</v>
      </c>
      <c r="D1211" s="122" t="s">
        <v>2115</v>
      </c>
      <c r="E1211" s="122">
        <v>23</v>
      </c>
      <c r="F1211" s="122">
        <v>0</v>
      </c>
      <c r="G1211" s="122">
        <v>0</v>
      </c>
      <c r="H1211" s="122">
        <v>0</v>
      </c>
      <c r="I1211" s="122">
        <v>0</v>
      </c>
      <c r="J1211" s="122">
        <v>0</v>
      </c>
      <c r="K1211" s="122">
        <v>0</v>
      </c>
      <c r="L1211" s="122">
        <v>0</v>
      </c>
      <c r="M1211" s="122">
        <v>0</v>
      </c>
      <c r="N1211" s="122">
        <v>0</v>
      </c>
      <c r="O1211" s="122">
        <v>0</v>
      </c>
      <c r="P1211" s="122">
        <v>0</v>
      </c>
      <c r="Q1211" s="122">
        <v>0</v>
      </c>
      <c r="R1211" s="122">
        <v>0</v>
      </c>
      <c r="S1211" s="122">
        <v>0</v>
      </c>
      <c r="T1211" s="122">
        <v>0</v>
      </c>
      <c r="U1211" s="122">
        <v>0</v>
      </c>
      <c r="V1211" s="122">
        <v>0</v>
      </c>
      <c r="W1211" s="122">
        <v>0</v>
      </c>
      <c r="X1211" s="122">
        <v>0</v>
      </c>
      <c r="Y1211" s="122">
        <v>0</v>
      </c>
      <c r="Z1211" s="122">
        <v>0</v>
      </c>
      <c r="AA1211" s="122">
        <v>0</v>
      </c>
      <c r="AB1211" s="122">
        <v>0</v>
      </c>
      <c r="AC1211" s="122">
        <v>0</v>
      </c>
      <c r="AD1211" s="122">
        <v>0</v>
      </c>
      <c r="AE1211" s="122">
        <v>0</v>
      </c>
      <c r="AF1211" s="122">
        <v>0</v>
      </c>
      <c r="AG1211" s="122">
        <v>0</v>
      </c>
      <c r="AH1211" s="122">
        <v>0</v>
      </c>
      <c r="AI1211" s="122">
        <v>0</v>
      </c>
      <c r="AJ1211" s="122">
        <v>0</v>
      </c>
      <c r="AK1211" s="122">
        <v>0</v>
      </c>
      <c r="AL1211" s="122">
        <v>0</v>
      </c>
    </row>
    <row r="1212" spans="1:38" hidden="1" x14ac:dyDescent="0.25">
      <c r="A1212" s="122" t="s">
        <v>1970</v>
      </c>
      <c r="B1212" s="122">
        <v>1</v>
      </c>
      <c r="C1212" s="122" t="s">
        <v>2158</v>
      </c>
      <c r="D1212" s="122" t="s">
        <v>2116</v>
      </c>
      <c r="E1212" s="122">
        <v>23</v>
      </c>
      <c r="F1212" s="122">
        <v>0</v>
      </c>
      <c r="G1212" s="122">
        <v>0</v>
      </c>
      <c r="H1212" s="122">
        <v>0</v>
      </c>
      <c r="I1212" s="122">
        <v>0</v>
      </c>
      <c r="J1212" s="122">
        <v>0</v>
      </c>
      <c r="K1212" s="122">
        <v>0</v>
      </c>
      <c r="L1212" s="122">
        <v>0</v>
      </c>
      <c r="M1212" s="122">
        <v>0</v>
      </c>
      <c r="N1212" s="122">
        <v>0</v>
      </c>
      <c r="O1212" s="122">
        <v>0</v>
      </c>
      <c r="P1212" s="122">
        <v>0</v>
      </c>
      <c r="Q1212" s="122">
        <v>0</v>
      </c>
      <c r="R1212" s="122">
        <v>0</v>
      </c>
      <c r="S1212" s="122">
        <v>0</v>
      </c>
      <c r="T1212" s="122">
        <v>0</v>
      </c>
      <c r="U1212" s="122">
        <v>0</v>
      </c>
      <c r="V1212" s="122">
        <v>0</v>
      </c>
      <c r="W1212" s="122">
        <v>0</v>
      </c>
      <c r="X1212" s="122">
        <v>0</v>
      </c>
      <c r="Y1212" s="122">
        <v>0</v>
      </c>
      <c r="Z1212" s="122">
        <v>0</v>
      </c>
      <c r="AA1212" s="122">
        <v>0</v>
      </c>
      <c r="AB1212" s="122">
        <v>0</v>
      </c>
      <c r="AC1212" s="122">
        <v>0</v>
      </c>
      <c r="AD1212" s="122">
        <v>0</v>
      </c>
      <c r="AE1212" s="122">
        <v>0</v>
      </c>
      <c r="AF1212" s="122">
        <v>0</v>
      </c>
      <c r="AG1212" s="122">
        <v>0</v>
      </c>
      <c r="AH1212" s="122">
        <v>0</v>
      </c>
      <c r="AI1212" s="122">
        <v>0</v>
      </c>
      <c r="AJ1212" s="122">
        <v>0</v>
      </c>
      <c r="AK1212" s="122">
        <v>0</v>
      </c>
      <c r="AL1212" s="122">
        <v>0</v>
      </c>
    </row>
    <row r="1213" spans="1:38" hidden="1" x14ac:dyDescent="0.25">
      <c r="A1213" s="122" t="s">
        <v>1970</v>
      </c>
      <c r="B1213" s="122">
        <v>1</v>
      </c>
      <c r="C1213" s="122" t="s">
        <v>2158</v>
      </c>
      <c r="D1213" s="122" t="s">
        <v>2138</v>
      </c>
      <c r="E1213" s="122">
        <v>23</v>
      </c>
      <c r="F1213" s="122">
        <v>0</v>
      </c>
      <c r="G1213" s="122">
        <v>0</v>
      </c>
      <c r="H1213" s="122">
        <v>0</v>
      </c>
      <c r="I1213" s="122">
        <v>0</v>
      </c>
      <c r="J1213" s="122">
        <v>0</v>
      </c>
      <c r="K1213" s="122">
        <v>0</v>
      </c>
      <c r="L1213" s="122">
        <v>0</v>
      </c>
      <c r="M1213" s="122">
        <v>0</v>
      </c>
      <c r="N1213" s="122">
        <v>0</v>
      </c>
      <c r="O1213" s="122">
        <v>0</v>
      </c>
      <c r="P1213" s="122">
        <v>0</v>
      </c>
      <c r="Q1213" s="122">
        <v>0</v>
      </c>
      <c r="R1213" s="122">
        <v>0</v>
      </c>
      <c r="S1213" s="122">
        <v>0</v>
      </c>
      <c r="T1213" s="122">
        <v>0</v>
      </c>
      <c r="U1213" s="122">
        <v>0</v>
      </c>
      <c r="V1213" s="122">
        <v>0</v>
      </c>
      <c r="W1213" s="122">
        <v>0</v>
      </c>
      <c r="X1213" s="122">
        <v>0</v>
      </c>
      <c r="Y1213" s="122">
        <v>0</v>
      </c>
      <c r="Z1213" s="122">
        <v>0</v>
      </c>
      <c r="AA1213" s="122">
        <v>0</v>
      </c>
      <c r="AB1213" s="122">
        <v>0</v>
      </c>
      <c r="AC1213" s="122">
        <v>0</v>
      </c>
      <c r="AD1213" s="122">
        <v>0</v>
      </c>
      <c r="AE1213" s="122">
        <v>0</v>
      </c>
      <c r="AF1213" s="122">
        <v>0</v>
      </c>
      <c r="AG1213" s="122">
        <v>0</v>
      </c>
      <c r="AH1213" s="122">
        <v>0</v>
      </c>
      <c r="AI1213" s="122">
        <v>0</v>
      </c>
      <c r="AJ1213" s="122">
        <v>0</v>
      </c>
      <c r="AK1213" s="122">
        <v>0</v>
      </c>
      <c r="AL1213" s="122">
        <v>0</v>
      </c>
    </row>
    <row r="1214" spans="1:38" hidden="1" x14ac:dyDescent="0.25">
      <c r="A1214" s="122" t="s">
        <v>1970</v>
      </c>
      <c r="B1214" s="122">
        <v>1</v>
      </c>
      <c r="C1214" s="122" t="s">
        <v>2158</v>
      </c>
      <c r="D1214" s="122" t="s">
        <v>2117</v>
      </c>
      <c r="E1214" s="122">
        <v>23</v>
      </c>
      <c r="F1214" s="122">
        <v>0</v>
      </c>
      <c r="G1214" s="122">
        <v>0</v>
      </c>
      <c r="H1214" s="122">
        <v>0</v>
      </c>
      <c r="I1214" s="122">
        <v>0</v>
      </c>
      <c r="J1214" s="122">
        <v>0</v>
      </c>
      <c r="K1214" s="122">
        <v>0</v>
      </c>
      <c r="L1214" s="122">
        <v>0</v>
      </c>
      <c r="M1214" s="122">
        <v>0</v>
      </c>
      <c r="N1214" s="122">
        <v>0</v>
      </c>
      <c r="O1214" s="122">
        <v>0</v>
      </c>
      <c r="P1214" s="122">
        <v>0</v>
      </c>
      <c r="Q1214" s="122">
        <v>0</v>
      </c>
      <c r="R1214" s="122">
        <v>0</v>
      </c>
      <c r="S1214" s="122">
        <v>0</v>
      </c>
      <c r="T1214" s="122">
        <v>0</v>
      </c>
      <c r="U1214" s="122">
        <v>0</v>
      </c>
      <c r="V1214" s="122">
        <v>0</v>
      </c>
      <c r="W1214" s="122">
        <v>0</v>
      </c>
      <c r="X1214" s="122">
        <v>0</v>
      </c>
      <c r="Y1214" s="122">
        <v>0</v>
      </c>
      <c r="Z1214" s="122">
        <v>0</v>
      </c>
      <c r="AA1214" s="122">
        <v>0</v>
      </c>
      <c r="AB1214" s="122">
        <v>0</v>
      </c>
      <c r="AC1214" s="122">
        <v>0</v>
      </c>
      <c r="AD1214" s="122">
        <v>0</v>
      </c>
      <c r="AE1214" s="122">
        <v>0</v>
      </c>
      <c r="AF1214" s="122">
        <v>0</v>
      </c>
      <c r="AG1214" s="122">
        <v>0</v>
      </c>
      <c r="AH1214" s="122">
        <v>0</v>
      </c>
      <c r="AI1214" s="122">
        <v>0</v>
      </c>
      <c r="AJ1214" s="122">
        <v>0</v>
      </c>
      <c r="AK1214" s="122">
        <v>0</v>
      </c>
      <c r="AL1214" s="122">
        <v>0</v>
      </c>
    </row>
    <row r="1215" spans="1:38" hidden="1" x14ac:dyDescent="0.25">
      <c r="A1215" s="122" t="s">
        <v>1970</v>
      </c>
      <c r="B1215" s="122">
        <v>1</v>
      </c>
      <c r="C1215" s="122" t="s">
        <v>2158</v>
      </c>
      <c r="D1215" s="122" t="s">
        <v>2118</v>
      </c>
      <c r="E1215" s="122">
        <v>23</v>
      </c>
      <c r="F1215" s="122">
        <v>0</v>
      </c>
      <c r="G1215" s="122">
        <v>0</v>
      </c>
      <c r="H1215" s="122">
        <v>0</v>
      </c>
      <c r="I1215" s="122">
        <v>0</v>
      </c>
      <c r="J1215" s="122">
        <v>0</v>
      </c>
      <c r="K1215" s="122">
        <v>0</v>
      </c>
      <c r="L1215" s="122">
        <v>0</v>
      </c>
      <c r="M1215" s="122">
        <v>0</v>
      </c>
      <c r="N1215" s="122">
        <v>0</v>
      </c>
      <c r="O1215" s="122">
        <v>0</v>
      </c>
      <c r="P1215" s="122">
        <v>0</v>
      </c>
      <c r="Q1215" s="122">
        <v>0</v>
      </c>
      <c r="R1215" s="122">
        <v>0</v>
      </c>
      <c r="S1215" s="122">
        <v>0</v>
      </c>
      <c r="T1215" s="122">
        <v>0</v>
      </c>
      <c r="U1215" s="122">
        <v>0</v>
      </c>
      <c r="V1215" s="122">
        <v>0</v>
      </c>
      <c r="W1215" s="122">
        <v>0</v>
      </c>
      <c r="X1215" s="122">
        <v>0</v>
      </c>
      <c r="Y1215" s="122">
        <v>0</v>
      </c>
      <c r="Z1215" s="122">
        <v>0</v>
      </c>
      <c r="AA1215" s="122">
        <v>0</v>
      </c>
      <c r="AB1215" s="122">
        <v>0</v>
      </c>
      <c r="AC1215" s="122">
        <v>0</v>
      </c>
      <c r="AD1215" s="122">
        <v>0</v>
      </c>
      <c r="AE1215" s="122">
        <v>0</v>
      </c>
      <c r="AF1215" s="122">
        <v>0</v>
      </c>
      <c r="AG1215" s="122">
        <v>0</v>
      </c>
      <c r="AH1215" s="122">
        <v>0</v>
      </c>
      <c r="AI1215" s="122">
        <v>0</v>
      </c>
      <c r="AJ1215" s="122">
        <v>0</v>
      </c>
      <c r="AK1215" s="122">
        <v>0</v>
      </c>
      <c r="AL1215" s="122">
        <v>0</v>
      </c>
    </row>
    <row r="1216" spans="1:38" hidden="1" x14ac:dyDescent="0.25">
      <c r="A1216" s="122" t="s">
        <v>1970</v>
      </c>
      <c r="B1216" s="122">
        <v>1</v>
      </c>
      <c r="C1216" s="122" t="s">
        <v>2158</v>
      </c>
      <c r="D1216" s="122" t="s">
        <v>2119</v>
      </c>
      <c r="E1216" s="122">
        <v>23</v>
      </c>
      <c r="F1216" s="122">
        <v>0</v>
      </c>
      <c r="G1216" s="122">
        <v>0</v>
      </c>
      <c r="H1216" s="122">
        <v>0</v>
      </c>
      <c r="I1216" s="122">
        <v>0</v>
      </c>
      <c r="J1216" s="122">
        <v>0</v>
      </c>
      <c r="K1216" s="122">
        <v>0</v>
      </c>
      <c r="L1216" s="122">
        <v>0</v>
      </c>
      <c r="M1216" s="122">
        <v>0</v>
      </c>
      <c r="N1216" s="122">
        <v>0</v>
      </c>
      <c r="O1216" s="122">
        <v>0</v>
      </c>
      <c r="P1216" s="122">
        <v>0</v>
      </c>
      <c r="Q1216" s="122">
        <v>0</v>
      </c>
      <c r="R1216" s="122">
        <v>0</v>
      </c>
      <c r="S1216" s="122">
        <v>0</v>
      </c>
      <c r="T1216" s="122">
        <v>0</v>
      </c>
      <c r="U1216" s="122">
        <v>0</v>
      </c>
      <c r="V1216" s="122">
        <v>0</v>
      </c>
      <c r="W1216" s="122">
        <v>0</v>
      </c>
      <c r="X1216" s="122">
        <v>0</v>
      </c>
      <c r="Y1216" s="122">
        <v>0</v>
      </c>
      <c r="Z1216" s="122">
        <v>0</v>
      </c>
      <c r="AA1216" s="122">
        <v>0</v>
      </c>
      <c r="AB1216" s="122">
        <v>0</v>
      </c>
      <c r="AC1216" s="122">
        <v>0</v>
      </c>
      <c r="AD1216" s="122">
        <v>0</v>
      </c>
      <c r="AE1216" s="122">
        <v>0</v>
      </c>
      <c r="AF1216" s="122">
        <v>0</v>
      </c>
      <c r="AG1216" s="122">
        <v>0</v>
      </c>
      <c r="AH1216" s="122">
        <v>0</v>
      </c>
      <c r="AI1216" s="122">
        <v>0</v>
      </c>
      <c r="AJ1216" s="122">
        <v>0</v>
      </c>
      <c r="AK1216" s="122">
        <v>0</v>
      </c>
      <c r="AL1216" s="122">
        <v>0</v>
      </c>
    </row>
    <row r="1217" spans="1:38" hidden="1" x14ac:dyDescent="0.25">
      <c r="A1217" s="122" t="s">
        <v>1970</v>
      </c>
      <c r="B1217" s="122">
        <v>1</v>
      </c>
      <c r="C1217" s="122" t="s">
        <v>2158</v>
      </c>
      <c r="D1217" s="122" t="s">
        <v>2120</v>
      </c>
      <c r="E1217" s="122">
        <v>23</v>
      </c>
      <c r="F1217" s="122">
        <v>0.36634604334370002</v>
      </c>
      <c r="G1217" s="122">
        <v>0.31691909074890001</v>
      </c>
      <c r="H1217" s="122">
        <v>0.34533714285709999</v>
      </c>
      <c r="I1217" s="122">
        <v>0.34169020308690001</v>
      </c>
      <c r="J1217" s="122">
        <v>0.36820064987809997</v>
      </c>
      <c r="K1217" s="122">
        <v>0.36820064987809997</v>
      </c>
      <c r="L1217" s="122">
        <v>0.35858256296059998</v>
      </c>
      <c r="M1217" s="122">
        <v>0.39736013014380001</v>
      </c>
      <c r="N1217" s="122">
        <v>0.40421030927840002</v>
      </c>
      <c r="O1217" s="122">
        <v>0.41790194077089998</v>
      </c>
      <c r="P1217" s="122">
        <v>0.45198736080450003</v>
      </c>
      <c r="Q1217" s="122">
        <v>0.42616214747510001</v>
      </c>
      <c r="R1217" s="122">
        <v>0.45815114700729997</v>
      </c>
      <c r="S1217" s="122">
        <v>0.44827278363299999</v>
      </c>
      <c r="T1217" s="122">
        <v>0.49662317922740001</v>
      </c>
      <c r="U1217" s="122">
        <v>0.44919326599330001</v>
      </c>
      <c r="V1217" s="122">
        <v>0.42929476923080001</v>
      </c>
      <c r="W1217" s="122">
        <v>0.45122953846149999</v>
      </c>
      <c r="X1217" s="122">
        <v>0.42302769230769999</v>
      </c>
      <c r="Y1217" s="122">
        <v>0.42751945392489998</v>
      </c>
      <c r="Z1217" s="122">
        <v>0.34761025356640002</v>
      </c>
      <c r="AA1217" s="122">
        <v>0.35907745695859999</v>
      </c>
      <c r="AB1217" s="122">
        <v>0.30910653098200003</v>
      </c>
      <c r="AC1217" s="122">
        <v>0.3461583281724</v>
      </c>
      <c r="AD1217" s="122">
        <v>0.30666684102300001</v>
      </c>
      <c r="AE1217" s="122">
        <v>0.32663139448009998</v>
      </c>
      <c r="AF1217" s="122">
        <v>0.34468324492149999</v>
      </c>
      <c r="AG1217" s="122">
        <v>0.37917686950840002</v>
      </c>
      <c r="AH1217" s="122">
        <v>0.32429580842450001</v>
      </c>
      <c r="AI1217" s="122">
        <v>0.29330277602049998</v>
      </c>
      <c r="AJ1217" s="122">
        <v>0.23193423107899999</v>
      </c>
      <c r="AK1217" s="122">
        <v>0.27738414016579999</v>
      </c>
      <c r="AL1217" s="122">
        <v>0</v>
      </c>
    </row>
    <row r="1218" spans="1:38" hidden="1" x14ac:dyDescent="0.25">
      <c r="A1218" s="122" t="s">
        <v>1970</v>
      </c>
      <c r="B1218" s="122">
        <v>1</v>
      </c>
      <c r="C1218" s="122" t="s">
        <v>2158</v>
      </c>
      <c r="D1218" s="122" t="s">
        <v>2121</v>
      </c>
      <c r="E1218" s="122">
        <v>23</v>
      </c>
      <c r="F1218" s="122">
        <v>0</v>
      </c>
      <c r="G1218" s="122">
        <v>0</v>
      </c>
      <c r="H1218" s="122">
        <v>0</v>
      </c>
      <c r="I1218" s="122">
        <v>0</v>
      </c>
      <c r="J1218" s="122">
        <v>0</v>
      </c>
      <c r="K1218" s="122">
        <v>0</v>
      </c>
      <c r="L1218" s="122">
        <v>0</v>
      </c>
      <c r="M1218" s="122">
        <v>0</v>
      </c>
      <c r="N1218" s="122">
        <v>0</v>
      </c>
      <c r="O1218" s="122">
        <v>0</v>
      </c>
      <c r="P1218" s="122">
        <v>0</v>
      </c>
      <c r="Q1218" s="122">
        <v>0</v>
      </c>
      <c r="R1218" s="122">
        <v>0</v>
      </c>
      <c r="S1218" s="122">
        <v>0</v>
      </c>
      <c r="T1218" s="122">
        <v>0</v>
      </c>
      <c r="U1218" s="122">
        <v>0</v>
      </c>
      <c r="V1218" s="122">
        <v>0</v>
      </c>
      <c r="W1218" s="122">
        <v>0</v>
      </c>
      <c r="X1218" s="122">
        <v>0</v>
      </c>
      <c r="Y1218" s="122">
        <v>0</v>
      </c>
      <c r="Z1218" s="122">
        <v>0</v>
      </c>
      <c r="AA1218" s="122">
        <v>0</v>
      </c>
      <c r="AB1218" s="122">
        <v>0</v>
      </c>
      <c r="AC1218" s="122">
        <v>0</v>
      </c>
      <c r="AD1218" s="122">
        <v>0</v>
      </c>
      <c r="AE1218" s="122">
        <v>0</v>
      </c>
      <c r="AF1218" s="122">
        <v>0</v>
      </c>
      <c r="AG1218" s="122">
        <v>0</v>
      </c>
      <c r="AH1218" s="122">
        <v>0</v>
      </c>
      <c r="AI1218" s="122">
        <v>0</v>
      </c>
      <c r="AJ1218" s="122">
        <v>0</v>
      </c>
      <c r="AK1218" s="122">
        <v>0</v>
      </c>
      <c r="AL1218" s="122">
        <v>0</v>
      </c>
    </row>
    <row r="1219" spans="1:38" hidden="1" x14ac:dyDescent="0.25">
      <c r="A1219" s="122" t="s">
        <v>1970</v>
      </c>
      <c r="B1219" s="122">
        <v>1</v>
      </c>
      <c r="C1219" s="122" t="s">
        <v>2158</v>
      </c>
      <c r="D1219" s="122" t="s">
        <v>2139</v>
      </c>
      <c r="E1219" s="122">
        <v>23</v>
      </c>
      <c r="F1219" s="122">
        <v>0</v>
      </c>
      <c r="G1219" s="122">
        <v>0</v>
      </c>
      <c r="H1219" s="122">
        <v>0</v>
      </c>
      <c r="I1219" s="122">
        <v>0</v>
      </c>
      <c r="J1219" s="122">
        <v>0</v>
      </c>
      <c r="K1219" s="122">
        <v>0</v>
      </c>
      <c r="L1219" s="122">
        <v>0</v>
      </c>
      <c r="M1219" s="122">
        <v>0</v>
      </c>
      <c r="N1219" s="122">
        <v>0</v>
      </c>
      <c r="O1219" s="122">
        <v>0</v>
      </c>
      <c r="P1219" s="122">
        <v>0</v>
      </c>
      <c r="Q1219" s="122">
        <v>0</v>
      </c>
      <c r="R1219" s="122">
        <v>0</v>
      </c>
      <c r="S1219" s="122">
        <v>0</v>
      </c>
      <c r="T1219" s="122">
        <v>0</v>
      </c>
      <c r="U1219" s="122">
        <v>0</v>
      </c>
      <c r="V1219" s="122">
        <v>0</v>
      </c>
      <c r="W1219" s="122">
        <v>0</v>
      </c>
      <c r="X1219" s="122">
        <v>0</v>
      </c>
      <c r="Y1219" s="122">
        <v>0</v>
      </c>
      <c r="Z1219" s="122">
        <v>0</v>
      </c>
      <c r="AA1219" s="122">
        <v>0</v>
      </c>
      <c r="AB1219" s="122">
        <v>0</v>
      </c>
      <c r="AC1219" s="122">
        <v>0</v>
      </c>
      <c r="AD1219" s="122">
        <v>0</v>
      </c>
      <c r="AE1219" s="122">
        <v>0</v>
      </c>
      <c r="AF1219" s="122">
        <v>0</v>
      </c>
      <c r="AG1219" s="122">
        <v>0</v>
      </c>
      <c r="AH1219" s="122">
        <v>0</v>
      </c>
      <c r="AI1219" s="122">
        <v>0</v>
      </c>
      <c r="AJ1219" s="122">
        <v>0</v>
      </c>
      <c r="AK1219" s="122">
        <v>0</v>
      </c>
      <c r="AL1219" s="122">
        <v>0</v>
      </c>
    </row>
    <row r="1220" spans="1:38" hidden="1" x14ac:dyDescent="0.25">
      <c r="A1220" s="122" t="s">
        <v>1970</v>
      </c>
      <c r="B1220" s="122">
        <v>1</v>
      </c>
      <c r="C1220" s="122" t="s">
        <v>2158</v>
      </c>
      <c r="D1220" s="122" t="s">
        <v>2122</v>
      </c>
      <c r="E1220" s="122">
        <v>23</v>
      </c>
      <c r="F1220" s="122">
        <v>0</v>
      </c>
      <c r="G1220" s="122">
        <v>0</v>
      </c>
      <c r="H1220" s="122">
        <v>0</v>
      </c>
      <c r="I1220" s="122">
        <v>0</v>
      </c>
      <c r="J1220" s="122">
        <v>0</v>
      </c>
      <c r="K1220" s="122">
        <v>0</v>
      </c>
      <c r="L1220" s="122">
        <v>0</v>
      </c>
      <c r="M1220" s="122">
        <v>0</v>
      </c>
      <c r="N1220" s="122">
        <v>0</v>
      </c>
      <c r="O1220" s="122">
        <v>0</v>
      </c>
      <c r="P1220" s="122">
        <v>0</v>
      </c>
      <c r="Q1220" s="122">
        <v>0</v>
      </c>
      <c r="R1220" s="122">
        <v>0</v>
      </c>
      <c r="S1220" s="122">
        <v>0</v>
      </c>
      <c r="T1220" s="122">
        <v>0</v>
      </c>
      <c r="U1220" s="122">
        <v>0</v>
      </c>
      <c r="V1220" s="122">
        <v>0</v>
      </c>
      <c r="W1220" s="122">
        <v>0</v>
      </c>
      <c r="X1220" s="122">
        <v>0</v>
      </c>
      <c r="Y1220" s="122">
        <v>0</v>
      </c>
      <c r="Z1220" s="122">
        <v>0</v>
      </c>
      <c r="AA1220" s="122">
        <v>0</v>
      </c>
      <c r="AB1220" s="122">
        <v>0</v>
      </c>
      <c r="AC1220" s="122">
        <v>0</v>
      </c>
      <c r="AD1220" s="122">
        <v>0</v>
      </c>
      <c r="AE1220" s="122">
        <v>0</v>
      </c>
      <c r="AF1220" s="122">
        <v>0</v>
      </c>
      <c r="AG1220" s="122">
        <v>0</v>
      </c>
      <c r="AH1220" s="122">
        <v>0</v>
      </c>
      <c r="AI1220" s="122">
        <v>0</v>
      </c>
      <c r="AJ1220" s="122">
        <v>0</v>
      </c>
      <c r="AK1220" s="122">
        <v>0</v>
      </c>
      <c r="AL1220" s="122">
        <v>0</v>
      </c>
    </row>
    <row r="1221" spans="1:38" hidden="1" x14ac:dyDescent="0.25">
      <c r="A1221" s="122" t="s">
        <v>1970</v>
      </c>
      <c r="B1221" s="122">
        <v>1</v>
      </c>
      <c r="C1221" s="122" t="s">
        <v>2158</v>
      </c>
      <c r="D1221" s="122" t="s">
        <v>2123</v>
      </c>
      <c r="E1221" s="122">
        <v>23</v>
      </c>
      <c r="F1221" s="122">
        <v>0</v>
      </c>
      <c r="G1221" s="122">
        <v>0</v>
      </c>
      <c r="H1221" s="122">
        <v>0</v>
      </c>
      <c r="I1221" s="122">
        <v>0</v>
      </c>
      <c r="J1221" s="122">
        <v>0</v>
      </c>
      <c r="K1221" s="122">
        <v>0</v>
      </c>
      <c r="L1221" s="122">
        <v>0</v>
      </c>
      <c r="M1221" s="122">
        <v>0</v>
      </c>
      <c r="N1221" s="122">
        <v>0</v>
      </c>
      <c r="O1221" s="122">
        <v>0</v>
      </c>
      <c r="P1221" s="122">
        <v>0</v>
      </c>
      <c r="Q1221" s="122">
        <v>0</v>
      </c>
      <c r="R1221" s="122">
        <v>0</v>
      </c>
      <c r="S1221" s="122">
        <v>0</v>
      </c>
      <c r="T1221" s="122">
        <v>0</v>
      </c>
      <c r="U1221" s="122">
        <v>0</v>
      </c>
      <c r="V1221" s="122">
        <v>0</v>
      </c>
      <c r="W1221" s="122">
        <v>0</v>
      </c>
      <c r="X1221" s="122">
        <v>0</v>
      </c>
      <c r="Y1221" s="122">
        <v>0</v>
      </c>
      <c r="Z1221" s="122">
        <v>0</v>
      </c>
      <c r="AA1221" s="122">
        <v>0</v>
      </c>
      <c r="AB1221" s="122">
        <v>0</v>
      </c>
      <c r="AC1221" s="122">
        <v>0</v>
      </c>
      <c r="AD1221" s="122">
        <v>0</v>
      </c>
      <c r="AE1221" s="122">
        <v>0</v>
      </c>
      <c r="AF1221" s="122">
        <v>0</v>
      </c>
      <c r="AG1221" s="122">
        <v>0</v>
      </c>
      <c r="AH1221" s="122">
        <v>0</v>
      </c>
      <c r="AI1221" s="122">
        <v>0</v>
      </c>
      <c r="AJ1221" s="122">
        <v>0</v>
      </c>
      <c r="AK1221" s="122">
        <v>0</v>
      </c>
      <c r="AL1221" s="122">
        <v>0</v>
      </c>
    </row>
    <row r="1222" spans="1:38" hidden="1" x14ac:dyDescent="0.25">
      <c r="A1222" s="122" t="s">
        <v>1970</v>
      </c>
      <c r="B1222" s="122">
        <v>1</v>
      </c>
      <c r="C1222" s="122" t="s">
        <v>2158</v>
      </c>
      <c r="D1222" s="122" t="s">
        <v>2140</v>
      </c>
      <c r="E1222" s="122">
        <v>23</v>
      </c>
      <c r="F1222" s="122">
        <v>0</v>
      </c>
      <c r="G1222" s="122">
        <v>0</v>
      </c>
      <c r="H1222" s="122">
        <v>0</v>
      </c>
      <c r="I1222" s="122">
        <v>0</v>
      </c>
      <c r="J1222" s="122">
        <v>0</v>
      </c>
      <c r="K1222" s="122">
        <v>0</v>
      </c>
      <c r="L1222" s="122">
        <v>0</v>
      </c>
      <c r="M1222" s="122">
        <v>0</v>
      </c>
      <c r="N1222" s="122">
        <v>0</v>
      </c>
      <c r="O1222" s="122">
        <v>0</v>
      </c>
      <c r="P1222" s="122">
        <v>0</v>
      </c>
      <c r="Q1222" s="122">
        <v>0</v>
      </c>
      <c r="R1222" s="122">
        <v>0</v>
      </c>
      <c r="S1222" s="122">
        <v>0</v>
      </c>
      <c r="T1222" s="122">
        <v>0</v>
      </c>
      <c r="U1222" s="122">
        <v>0</v>
      </c>
      <c r="V1222" s="122">
        <v>0</v>
      </c>
      <c r="W1222" s="122">
        <v>0</v>
      </c>
      <c r="X1222" s="122">
        <v>0</v>
      </c>
      <c r="Y1222" s="122">
        <v>0</v>
      </c>
      <c r="Z1222" s="122">
        <v>0</v>
      </c>
      <c r="AA1222" s="122">
        <v>0</v>
      </c>
      <c r="AB1222" s="122">
        <v>0</v>
      </c>
      <c r="AC1222" s="122">
        <v>0</v>
      </c>
      <c r="AD1222" s="122">
        <v>0</v>
      </c>
      <c r="AE1222" s="122">
        <v>0</v>
      </c>
      <c r="AF1222" s="122">
        <v>0</v>
      </c>
      <c r="AG1222" s="122">
        <v>0</v>
      </c>
      <c r="AH1222" s="122">
        <v>0</v>
      </c>
      <c r="AI1222" s="122">
        <v>0</v>
      </c>
      <c r="AJ1222" s="122">
        <v>0</v>
      </c>
      <c r="AK1222" s="122">
        <v>0</v>
      </c>
      <c r="AL1222" s="122">
        <v>0</v>
      </c>
    </row>
    <row r="1223" spans="1:38" hidden="1" x14ac:dyDescent="0.25">
      <c r="A1223" s="122" t="s">
        <v>1970</v>
      </c>
      <c r="B1223" s="122">
        <v>1</v>
      </c>
      <c r="C1223" s="122" t="s">
        <v>2158</v>
      </c>
      <c r="D1223" s="122" t="s">
        <v>2124</v>
      </c>
      <c r="E1223" s="122">
        <v>23</v>
      </c>
      <c r="F1223" s="122">
        <v>0</v>
      </c>
      <c r="G1223" s="122">
        <v>0</v>
      </c>
      <c r="H1223" s="122">
        <v>0</v>
      </c>
      <c r="I1223" s="122">
        <v>0</v>
      </c>
      <c r="J1223" s="122">
        <v>0</v>
      </c>
      <c r="K1223" s="122">
        <v>0</v>
      </c>
      <c r="L1223" s="122">
        <v>0</v>
      </c>
      <c r="M1223" s="122">
        <v>0</v>
      </c>
      <c r="N1223" s="122">
        <v>0</v>
      </c>
      <c r="O1223" s="122">
        <v>0</v>
      </c>
      <c r="P1223" s="122">
        <v>0</v>
      </c>
      <c r="Q1223" s="122">
        <v>0</v>
      </c>
      <c r="R1223" s="122">
        <v>0</v>
      </c>
      <c r="S1223" s="122">
        <v>0</v>
      </c>
      <c r="T1223" s="122">
        <v>0</v>
      </c>
      <c r="U1223" s="122">
        <v>0</v>
      </c>
      <c r="V1223" s="122">
        <v>0</v>
      </c>
      <c r="W1223" s="122">
        <v>0</v>
      </c>
      <c r="X1223" s="122">
        <v>0</v>
      </c>
      <c r="Y1223" s="122">
        <v>0</v>
      </c>
      <c r="Z1223" s="122">
        <v>0</v>
      </c>
      <c r="AA1223" s="122">
        <v>0</v>
      </c>
      <c r="AB1223" s="122">
        <v>0</v>
      </c>
      <c r="AC1223" s="122">
        <v>0</v>
      </c>
      <c r="AD1223" s="122">
        <v>0</v>
      </c>
      <c r="AE1223" s="122">
        <v>0</v>
      </c>
      <c r="AF1223" s="122">
        <v>0</v>
      </c>
      <c r="AG1223" s="122">
        <v>0</v>
      </c>
      <c r="AH1223" s="122">
        <v>0</v>
      </c>
      <c r="AI1223" s="122">
        <v>0</v>
      </c>
      <c r="AJ1223" s="122">
        <v>0</v>
      </c>
      <c r="AK1223" s="122">
        <v>0</v>
      </c>
      <c r="AL1223" s="122">
        <v>0</v>
      </c>
    </row>
    <row r="1224" spans="1:38" hidden="1" x14ac:dyDescent="0.25">
      <c r="A1224" s="122" t="s">
        <v>1970</v>
      </c>
      <c r="B1224" s="122">
        <v>1</v>
      </c>
      <c r="C1224" s="122" t="s">
        <v>2158</v>
      </c>
      <c r="D1224" s="122" t="s">
        <v>2125</v>
      </c>
      <c r="E1224" s="122">
        <v>23</v>
      </c>
      <c r="F1224" s="122">
        <v>0</v>
      </c>
      <c r="G1224" s="122">
        <v>0</v>
      </c>
      <c r="H1224" s="122">
        <v>0</v>
      </c>
      <c r="I1224" s="122">
        <v>0</v>
      </c>
      <c r="J1224" s="122">
        <v>0</v>
      </c>
      <c r="K1224" s="122">
        <v>0</v>
      </c>
      <c r="L1224" s="122">
        <v>0</v>
      </c>
      <c r="M1224" s="122">
        <v>0</v>
      </c>
      <c r="N1224" s="122">
        <v>0</v>
      </c>
      <c r="O1224" s="122">
        <v>0</v>
      </c>
      <c r="P1224" s="122">
        <v>0</v>
      </c>
      <c r="Q1224" s="122">
        <v>0</v>
      </c>
      <c r="R1224" s="122">
        <v>0</v>
      </c>
      <c r="S1224" s="122">
        <v>0</v>
      </c>
      <c r="T1224" s="122">
        <v>0</v>
      </c>
      <c r="U1224" s="122">
        <v>0</v>
      </c>
      <c r="V1224" s="122">
        <v>0</v>
      </c>
      <c r="W1224" s="122">
        <v>0</v>
      </c>
      <c r="X1224" s="122">
        <v>0</v>
      </c>
      <c r="Y1224" s="122">
        <v>0</v>
      </c>
      <c r="Z1224" s="122">
        <v>0</v>
      </c>
      <c r="AA1224" s="122">
        <v>0</v>
      </c>
      <c r="AB1224" s="122">
        <v>0</v>
      </c>
      <c r="AC1224" s="122">
        <v>0</v>
      </c>
      <c r="AD1224" s="122">
        <v>0</v>
      </c>
      <c r="AE1224" s="122">
        <v>0</v>
      </c>
      <c r="AF1224" s="122">
        <v>0</v>
      </c>
      <c r="AG1224" s="122">
        <v>0</v>
      </c>
      <c r="AH1224" s="122">
        <v>0</v>
      </c>
      <c r="AI1224" s="122">
        <v>0</v>
      </c>
      <c r="AJ1224" s="122">
        <v>0</v>
      </c>
      <c r="AK1224" s="122">
        <v>0</v>
      </c>
      <c r="AL1224" s="122">
        <v>0</v>
      </c>
    </row>
    <row r="1225" spans="1:38" hidden="1" x14ac:dyDescent="0.25">
      <c r="A1225" s="122" t="s">
        <v>1970</v>
      </c>
      <c r="B1225" s="122">
        <v>1</v>
      </c>
      <c r="C1225" s="122" t="s">
        <v>2158</v>
      </c>
      <c r="D1225" s="122" t="s">
        <v>2126</v>
      </c>
      <c r="E1225" s="122">
        <v>23</v>
      </c>
      <c r="F1225" s="122">
        <v>0</v>
      </c>
      <c r="G1225" s="122">
        <v>0</v>
      </c>
      <c r="H1225" s="122">
        <v>0</v>
      </c>
      <c r="I1225" s="122">
        <v>0</v>
      </c>
      <c r="J1225" s="122">
        <v>0</v>
      </c>
      <c r="K1225" s="122">
        <v>0</v>
      </c>
      <c r="L1225" s="122">
        <v>0</v>
      </c>
      <c r="M1225" s="122">
        <v>0</v>
      </c>
      <c r="N1225" s="122">
        <v>0</v>
      </c>
      <c r="O1225" s="122">
        <v>0</v>
      </c>
      <c r="P1225" s="122">
        <v>0</v>
      </c>
      <c r="Q1225" s="122">
        <v>0</v>
      </c>
      <c r="R1225" s="122">
        <v>0</v>
      </c>
      <c r="S1225" s="122">
        <v>0</v>
      </c>
      <c r="T1225" s="122">
        <v>0</v>
      </c>
      <c r="U1225" s="122">
        <v>0</v>
      </c>
      <c r="V1225" s="122">
        <v>0</v>
      </c>
      <c r="W1225" s="122">
        <v>0</v>
      </c>
      <c r="X1225" s="122">
        <v>0</v>
      </c>
      <c r="Y1225" s="122">
        <v>0</v>
      </c>
      <c r="Z1225" s="122">
        <v>0</v>
      </c>
      <c r="AA1225" s="122">
        <v>0</v>
      </c>
      <c r="AB1225" s="122">
        <v>0</v>
      </c>
      <c r="AC1225" s="122">
        <v>0</v>
      </c>
      <c r="AD1225" s="122">
        <v>0</v>
      </c>
      <c r="AE1225" s="122">
        <v>0</v>
      </c>
      <c r="AF1225" s="122">
        <v>0</v>
      </c>
      <c r="AG1225" s="122">
        <v>0</v>
      </c>
      <c r="AH1225" s="122">
        <v>0</v>
      </c>
      <c r="AI1225" s="122">
        <v>0</v>
      </c>
      <c r="AJ1225" s="122">
        <v>0</v>
      </c>
      <c r="AK1225" s="122">
        <v>0</v>
      </c>
      <c r="AL1225" s="122">
        <v>0</v>
      </c>
    </row>
    <row r="1226" spans="1:38" hidden="1" x14ac:dyDescent="0.25">
      <c r="A1226" s="122" t="s">
        <v>1970</v>
      </c>
      <c r="B1226" s="122">
        <v>1</v>
      </c>
      <c r="C1226" s="122" t="s">
        <v>2158</v>
      </c>
      <c r="D1226" s="122" t="s">
        <v>2127</v>
      </c>
      <c r="E1226" s="122">
        <v>23</v>
      </c>
      <c r="F1226" s="122">
        <v>0</v>
      </c>
      <c r="G1226" s="122">
        <v>0</v>
      </c>
      <c r="H1226" s="122">
        <v>0</v>
      </c>
      <c r="I1226" s="122">
        <v>0</v>
      </c>
      <c r="J1226" s="122">
        <v>0</v>
      </c>
      <c r="K1226" s="122">
        <v>0</v>
      </c>
      <c r="L1226" s="122">
        <v>0</v>
      </c>
      <c r="M1226" s="122">
        <v>0</v>
      </c>
      <c r="N1226" s="122">
        <v>0</v>
      </c>
      <c r="O1226" s="122">
        <v>0</v>
      </c>
      <c r="P1226" s="122">
        <v>0</v>
      </c>
      <c r="Q1226" s="122">
        <v>0</v>
      </c>
      <c r="R1226" s="122">
        <v>0</v>
      </c>
      <c r="S1226" s="122">
        <v>0</v>
      </c>
      <c r="T1226" s="122">
        <v>0</v>
      </c>
      <c r="U1226" s="122">
        <v>0</v>
      </c>
      <c r="V1226" s="122">
        <v>0</v>
      </c>
      <c r="W1226" s="122">
        <v>0</v>
      </c>
      <c r="X1226" s="122">
        <v>0</v>
      </c>
      <c r="Y1226" s="122">
        <v>0</v>
      </c>
      <c r="Z1226" s="122">
        <v>0</v>
      </c>
      <c r="AA1226" s="122">
        <v>0</v>
      </c>
      <c r="AB1226" s="122">
        <v>0</v>
      </c>
      <c r="AC1226" s="122">
        <v>0</v>
      </c>
      <c r="AD1226" s="122">
        <v>0</v>
      </c>
      <c r="AE1226" s="122">
        <v>0</v>
      </c>
      <c r="AF1226" s="122">
        <v>0</v>
      </c>
      <c r="AG1226" s="122">
        <v>0</v>
      </c>
      <c r="AH1226" s="122">
        <v>0</v>
      </c>
      <c r="AI1226" s="122">
        <v>0</v>
      </c>
      <c r="AJ1226" s="122">
        <v>0</v>
      </c>
      <c r="AK1226" s="122">
        <v>0</v>
      </c>
      <c r="AL1226" s="122">
        <v>0</v>
      </c>
    </row>
    <row r="1227" spans="1:38" hidden="1" x14ac:dyDescent="0.25">
      <c r="A1227" s="122" t="s">
        <v>1970</v>
      </c>
      <c r="B1227" s="122">
        <v>1</v>
      </c>
      <c r="C1227" s="122" t="s">
        <v>2158</v>
      </c>
      <c r="D1227" s="122" t="s">
        <v>2128</v>
      </c>
      <c r="E1227" s="122">
        <v>23</v>
      </c>
      <c r="F1227" s="122">
        <v>0</v>
      </c>
      <c r="G1227" s="122">
        <v>0</v>
      </c>
      <c r="H1227" s="122">
        <v>0</v>
      </c>
      <c r="I1227" s="122">
        <v>0</v>
      </c>
      <c r="J1227" s="122">
        <v>0</v>
      </c>
      <c r="K1227" s="122">
        <v>0</v>
      </c>
      <c r="L1227" s="122">
        <v>0</v>
      </c>
      <c r="M1227" s="122">
        <v>0</v>
      </c>
      <c r="N1227" s="122">
        <v>0</v>
      </c>
      <c r="O1227" s="122">
        <v>0</v>
      </c>
      <c r="P1227" s="122">
        <v>0</v>
      </c>
      <c r="Q1227" s="122">
        <v>0</v>
      </c>
      <c r="R1227" s="122">
        <v>0</v>
      </c>
      <c r="S1227" s="122">
        <v>0</v>
      </c>
      <c r="T1227" s="122">
        <v>0</v>
      </c>
      <c r="U1227" s="122">
        <v>0</v>
      </c>
      <c r="V1227" s="122">
        <v>0</v>
      </c>
      <c r="W1227" s="122">
        <v>0</v>
      </c>
      <c r="X1227" s="122">
        <v>0</v>
      </c>
      <c r="Y1227" s="122">
        <v>0</v>
      </c>
      <c r="Z1227" s="122">
        <v>0</v>
      </c>
      <c r="AA1227" s="122">
        <v>0</v>
      </c>
      <c r="AB1227" s="122">
        <v>0</v>
      </c>
      <c r="AC1227" s="122">
        <v>0</v>
      </c>
      <c r="AD1227" s="122">
        <v>0</v>
      </c>
      <c r="AE1227" s="122">
        <v>0</v>
      </c>
      <c r="AF1227" s="122">
        <v>0</v>
      </c>
      <c r="AG1227" s="122">
        <v>0</v>
      </c>
      <c r="AH1227" s="122">
        <v>0</v>
      </c>
      <c r="AI1227" s="122">
        <v>0</v>
      </c>
      <c r="AJ1227" s="122">
        <v>0</v>
      </c>
      <c r="AK1227" s="122">
        <v>0</v>
      </c>
      <c r="AL1227" s="122">
        <v>0</v>
      </c>
    </row>
    <row r="1228" spans="1:38" hidden="1" x14ac:dyDescent="0.25">
      <c r="A1228" s="122" t="s">
        <v>1971</v>
      </c>
      <c r="B1228" s="122">
        <v>1</v>
      </c>
      <c r="C1228" s="122" t="s">
        <v>2159</v>
      </c>
      <c r="D1228" s="122" t="s">
        <v>2080</v>
      </c>
      <c r="E1228" s="122">
        <v>24</v>
      </c>
      <c r="F1228" s="122">
        <v>0</v>
      </c>
      <c r="G1228" s="122">
        <v>0</v>
      </c>
      <c r="H1228" s="122">
        <v>0</v>
      </c>
      <c r="I1228" s="122">
        <v>0</v>
      </c>
      <c r="J1228" s="122">
        <v>0</v>
      </c>
      <c r="K1228" s="122">
        <v>0</v>
      </c>
      <c r="L1228" s="122">
        <v>0</v>
      </c>
      <c r="M1228" s="122">
        <v>0</v>
      </c>
      <c r="N1228" s="122">
        <v>0</v>
      </c>
      <c r="O1228" s="122">
        <v>0</v>
      </c>
      <c r="P1228" s="122">
        <v>0</v>
      </c>
      <c r="Q1228" s="122">
        <v>0</v>
      </c>
      <c r="R1228" s="122">
        <v>0</v>
      </c>
      <c r="S1228" s="122">
        <v>0</v>
      </c>
      <c r="T1228" s="122">
        <v>0</v>
      </c>
      <c r="U1228" s="122">
        <v>0</v>
      </c>
      <c r="V1228" s="122">
        <v>0</v>
      </c>
      <c r="W1228" s="122">
        <v>0</v>
      </c>
      <c r="X1228" s="122">
        <v>0</v>
      </c>
      <c r="Y1228" s="122">
        <v>0</v>
      </c>
      <c r="Z1228" s="122">
        <v>0</v>
      </c>
      <c r="AA1228" s="122">
        <v>0</v>
      </c>
      <c r="AB1228" s="122">
        <v>0</v>
      </c>
      <c r="AC1228" s="122">
        <v>0</v>
      </c>
      <c r="AD1228" s="122">
        <v>0</v>
      </c>
      <c r="AE1228" s="122">
        <v>0</v>
      </c>
      <c r="AF1228" s="122">
        <v>0</v>
      </c>
      <c r="AG1228" s="122">
        <v>0</v>
      </c>
      <c r="AH1228" s="122">
        <v>0</v>
      </c>
      <c r="AI1228" s="122">
        <v>0</v>
      </c>
      <c r="AJ1228" s="122">
        <v>0</v>
      </c>
      <c r="AK1228" s="122">
        <v>0</v>
      </c>
      <c r="AL1228" s="122">
        <v>0</v>
      </c>
    </row>
    <row r="1229" spans="1:38" hidden="1" x14ac:dyDescent="0.25">
      <c r="A1229" s="122" t="s">
        <v>1971</v>
      </c>
      <c r="B1229" s="122">
        <v>1</v>
      </c>
      <c r="C1229" s="122" t="s">
        <v>2159</v>
      </c>
      <c r="D1229" s="122" t="s">
        <v>2081</v>
      </c>
      <c r="E1229" s="122">
        <v>24</v>
      </c>
      <c r="F1229" s="122">
        <v>0</v>
      </c>
      <c r="G1229" s="122">
        <v>0</v>
      </c>
      <c r="H1229" s="122">
        <v>0</v>
      </c>
      <c r="I1229" s="122">
        <v>0</v>
      </c>
      <c r="J1229" s="122">
        <v>0</v>
      </c>
      <c r="K1229" s="122">
        <v>0</v>
      </c>
      <c r="L1229" s="122">
        <v>0</v>
      </c>
      <c r="M1229" s="122">
        <v>0</v>
      </c>
      <c r="N1229" s="122">
        <v>0</v>
      </c>
      <c r="O1229" s="122">
        <v>0</v>
      </c>
      <c r="P1229" s="122">
        <v>0</v>
      </c>
      <c r="Q1229" s="122">
        <v>0</v>
      </c>
      <c r="R1229" s="122">
        <v>0</v>
      </c>
      <c r="S1229" s="122">
        <v>0</v>
      </c>
      <c r="T1229" s="122">
        <v>0</v>
      </c>
      <c r="U1229" s="122">
        <v>0</v>
      </c>
      <c r="V1229" s="122">
        <v>0</v>
      </c>
      <c r="W1229" s="122">
        <v>0</v>
      </c>
      <c r="X1229" s="122">
        <v>0</v>
      </c>
      <c r="Y1229" s="122">
        <v>0</v>
      </c>
      <c r="Z1229" s="122">
        <v>0</v>
      </c>
      <c r="AA1229" s="122">
        <v>0</v>
      </c>
      <c r="AB1229" s="122">
        <v>0</v>
      </c>
      <c r="AC1229" s="122">
        <v>0</v>
      </c>
      <c r="AD1229" s="122">
        <v>0</v>
      </c>
      <c r="AE1229" s="122">
        <v>0</v>
      </c>
      <c r="AF1229" s="122">
        <v>0</v>
      </c>
      <c r="AG1229" s="122">
        <v>0</v>
      </c>
      <c r="AH1229" s="122">
        <v>0</v>
      </c>
      <c r="AI1229" s="122">
        <v>0</v>
      </c>
      <c r="AJ1229" s="122">
        <v>0</v>
      </c>
      <c r="AK1229" s="122">
        <v>0</v>
      </c>
      <c r="AL1229" s="122">
        <v>0</v>
      </c>
    </row>
    <row r="1230" spans="1:38" hidden="1" x14ac:dyDescent="0.25">
      <c r="A1230" s="122" t="s">
        <v>1971</v>
      </c>
      <c r="B1230" s="122">
        <v>1</v>
      </c>
      <c r="C1230" s="122" t="s">
        <v>2159</v>
      </c>
      <c r="D1230" s="122" t="s">
        <v>2082</v>
      </c>
      <c r="E1230" s="122">
        <v>24</v>
      </c>
      <c r="F1230" s="122">
        <v>0</v>
      </c>
      <c r="G1230" s="122">
        <v>0</v>
      </c>
      <c r="H1230" s="122">
        <v>0</v>
      </c>
      <c r="I1230" s="122">
        <v>0</v>
      </c>
      <c r="J1230" s="122">
        <v>0</v>
      </c>
      <c r="K1230" s="122">
        <v>0</v>
      </c>
      <c r="L1230" s="122">
        <v>0</v>
      </c>
      <c r="M1230" s="122">
        <v>0</v>
      </c>
      <c r="N1230" s="122">
        <v>0</v>
      </c>
      <c r="O1230" s="122">
        <v>0</v>
      </c>
      <c r="P1230" s="122">
        <v>0</v>
      </c>
      <c r="Q1230" s="122">
        <v>0</v>
      </c>
      <c r="R1230" s="122">
        <v>0</v>
      </c>
      <c r="S1230" s="122">
        <v>0</v>
      </c>
      <c r="T1230" s="122">
        <v>0</v>
      </c>
      <c r="U1230" s="122">
        <v>0</v>
      </c>
      <c r="V1230" s="122">
        <v>0</v>
      </c>
      <c r="W1230" s="122">
        <v>0</v>
      </c>
      <c r="X1230" s="122">
        <v>0</v>
      </c>
      <c r="Y1230" s="122">
        <v>0</v>
      </c>
      <c r="Z1230" s="122">
        <v>0</v>
      </c>
      <c r="AA1230" s="122">
        <v>0</v>
      </c>
      <c r="AB1230" s="122">
        <v>0</v>
      </c>
      <c r="AC1230" s="122">
        <v>0</v>
      </c>
      <c r="AD1230" s="122">
        <v>0</v>
      </c>
      <c r="AE1230" s="122">
        <v>0</v>
      </c>
      <c r="AF1230" s="122">
        <v>0</v>
      </c>
      <c r="AG1230" s="122">
        <v>0</v>
      </c>
      <c r="AH1230" s="122">
        <v>0</v>
      </c>
      <c r="AI1230" s="122">
        <v>0</v>
      </c>
      <c r="AJ1230" s="122">
        <v>0</v>
      </c>
      <c r="AK1230" s="122">
        <v>0</v>
      </c>
      <c r="AL1230" s="122">
        <v>0</v>
      </c>
    </row>
    <row r="1231" spans="1:38" hidden="1" x14ac:dyDescent="0.25">
      <c r="A1231" s="122" t="s">
        <v>1971</v>
      </c>
      <c r="B1231" s="122">
        <v>1</v>
      </c>
      <c r="C1231" s="122" t="s">
        <v>2159</v>
      </c>
      <c r="D1231" s="122" t="s">
        <v>2135</v>
      </c>
      <c r="E1231" s="122">
        <v>24</v>
      </c>
      <c r="F1231" s="122">
        <v>0</v>
      </c>
      <c r="G1231" s="122">
        <v>0</v>
      </c>
      <c r="H1231" s="122">
        <v>0</v>
      </c>
      <c r="I1231" s="122">
        <v>0</v>
      </c>
      <c r="J1231" s="122">
        <v>0</v>
      </c>
      <c r="K1231" s="122">
        <v>0</v>
      </c>
      <c r="L1231" s="122">
        <v>0</v>
      </c>
      <c r="M1231" s="122">
        <v>0</v>
      </c>
      <c r="N1231" s="122">
        <v>0</v>
      </c>
      <c r="O1231" s="122">
        <v>0</v>
      </c>
      <c r="P1231" s="122">
        <v>0</v>
      </c>
      <c r="Q1231" s="122">
        <v>0</v>
      </c>
      <c r="R1231" s="122">
        <v>0</v>
      </c>
      <c r="S1231" s="122">
        <v>0</v>
      </c>
      <c r="T1231" s="122">
        <v>0</v>
      </c>
      <c r="U1231" s="122">
        <v>0</v>
      </c>
      <c r="V1231" s="122">
        <v>0</v>
      </c>
      <c r="W1231" s="122">
        <v>0</v>
      </c>
      <c r="X1231" s="122">
        <v>0</v>
      </c>
      <c r="Y1231" s="122">
        <v>0</v>
      </c>
      <c r="Z1231" s="122">
        <v>0</v>
      </c>
      <c r="AA1231" s="122">
        <v>0</v>
      </c>
      <c r="AB1231" s="122">
        <v>0</v>
      </c>
      <c r="AC1231" s="122">
        <v>0</v>
      </c>
      <c r="AD1231" s="122">
        <v>0</v>
      </c>
      <c r="AE1231" s="122">
        <v>0</v>
      </c>
      <c r="AF1231" s="122">
        <v>0</v>
      </c>
      <c r="AG1231" s="122">
        <v>0</v>
      </c>
      <c r="AH1231" s="122">
        <v>0</v>
      </c>
      <c r="AI1231" s="122">
        <v>0</v>
      </c>
      <c r="AJ1231" s="122">
        <v>0</v>
      </c>
      <c r="AK1231" s="122">
        <v>0</v>
      </c>
      <c r="AL1231" s="122">
        <v>0</v>
      </c>
    </row>
    <row r="1232" spans="1:38" hidden="1" x14ac:dyDescent="0.25">
      <c r="A1232" s="122" t="s">
        <v>1971</v>
      </c>
      <c r="B1232" s="122">
        <v>1</v>
      </c>
      <c r="C1232" s="122" t="s">
        <v>2159</v>
      </c>
      <c r="D1232" s="122" t="s">
        <v>2083</v>
      </c>
      <c r="E1232" s="122">
        <v>24</v>
      </c>
      <c r="F1232" s="122">
        <v>0</v>
      </c>
      <c r="G1232" s="122">
        <v>0</v>
      </c>
      <c r="H1232" s="122">
        <v>0</v>
      </c>
      <c r="I1232" s="122">
        <v>0</v>
      </c>
      <c r="J1232" s="122">
        <v>0</v>
      </c>
      <c r="K1232" s="122">
        <v>0</v>
      </c>
      <c r="L1232" s="122">
        <v>0</v>
      </c>
      <c r="M1232" s="122">
        <v>0</v>
      </c>
      <c r="N1232" s="122">
        <v>0</v>
      </c>
      <c r="O1232" s="122">
        <v>0</v>
      </c>
      <c r="P1232" s="122">
        <v>0</v>
      </c>
      <c r="Q1232" s="122">
        <v>0</v>
      </c>
      <c r="R1232" s="122">
        <v>0</v>
      </c>
      <c r="S1232" s="122">
        <v>0</v>
      </c>
      <c r="T1232" s="122">
        <v>0</v>
      </c>
      <c r="U1232" s="122">
        <v>0</v>
      </c>
      <c r="V1232" s="122">
        <v>0</v>
      </c>
      <c r="W1232" s="122">
        <v>0</v>
      </c>
      <c r="X1232" s="122">
        <v>0</v>
      </c>
      <c r="Y1232" s="122">
        <v>0</v>
      </c>
      <c r="Z1232" s="122">
        <v>0</v>
      </c>
      <c r="AA1232" s="122">
        <v>0</v>
      </c>
      <c r="AB1232" s="122">
        <v>0</v>
      </c>
      <c r="AC1232" s="122">
        <v>0</v>
      </c>
      <c r="AD1232" s="122">
        <v>0</v>
      </c>
      <c r="AE1232" s="122">
        <v>0</v>
      </c>
      <c r="AF1232" s="122">
        <v>0</v>
      </c>
      <c r="AG1232" s="122">
        <v>0</v>
      </c>
      <c r="AH1232" s="122">
        <v>0</v>
      </c>
      <c r="AI1232" s="122">
        <v>0</v>
      </c>
      <c r="AJ1232" s="122">
        <v>0</v>
      </c>
      <c r="AK1232" s="122">
        <v>0</v>
      </c>
      <c r="AL1232" s="122">
        <v>0</v>
      </c>
    </row>
    <row r="1233" spans="1:38" x14ac:dyDescent="0.25">
      <c r="A1233" s="122" t="s">
        <v>1971</v>
      </c>
      <c r="B1233" s="122">
        <v>1</v>
      </c>
      <c r="C1233" s="122" t="s">
        <v>2159</v>
      </c>
      <c r="D1233" s="122" t="s">
        <v>2084</v>
      </c>
      <c r="E1233" s="122">
        <v>24</v>
      </c>
      <c r="F1233" s="122">
        <v>0</v>
      </c>
      <c r="G1233" s="122">
        <v>0</v>
      </c>
      <c r="H1233" s="122">
        <v>0</v>
      </c>
      <c r="I1233" s="122">
        <v>0</v>
      </c>
      <c r="J1233" s="122">
        <v>0</v>
      </c>
      <c r="K1233" s="122">
        <v>0</v>
      </c>
      <c r="L1233" s="122">
        <v>0</v>
      </c>
      <c r="M1233" s="122">
        <v>0</v>
      </c>
      <c r="N1233" s="122">
        <v>0</v>
      </c>
      <c r="O1233" s="122">
        <v>0</v>
      </c>
      <c r="P1233" s="122">
        <v>0</v>
      </c>
      <c r="Q1233" s="122">
        <v>0</v>
      </c>
      <c r="R1233" s="122">
        <v>0</v>
      </c>
      <c r="S1233" s="122">
        <v>0</v>
      </c>
      <c r="T1233" s="122">
        <v>0</v>
      </c>
      <c r="U1233" s="122">
        <v>0</v>
      </c>
      <c r="V1233" s="122">
        <v>0</v>
      </c>
      <c r="W1233" s="122">
        <v>0</v>
      </c>
      <c r="X1233" s="122">
        <v>0</v>
      </c>
      <c r="Y1233" s="122">
        <v>0</v>
      </c>
      <c r="Z1233" s="122">
        <v>0</v>
      </c>
      <c r="AA1233" s="122">
        <v>0</v>
      </c>
      <c r="AB1233" s="122">
        <v>0</v>
      </c>
      <c r="AC1233" s="122">
        <v>0</v>
      </c>
      <c r="AD1233" s="122">
        <v>0</v>
      </c>
      <c r="AE1233" s="122">
        <v>0</v>
      </c>
      <c r="AF1233" s="122">
        <v>0</v>
      </c>
      <c r="AG1233" s="122">
        <v>0</v>
      </c>
      <c r="AH1233" s="122">
        <v>0</v>
      </c>
      <c r="AI1233" s="122">
        <v>0</v>
      </c>
      <c r="AJ1233" s="122">
        <v>0</v>
      </c>
      <c r="AK1233" s="122">
        <v>0</v>
      </c>
      <c r="AL1233" s="122">
        <v>0</v>
      </c>
    </row>
    <row r="1234" spans="1:38" hidden="1" x14ac:dyDescent="0.25">
      <c r="A1234" s="122" t="s">
        <v>1971</v>
      </c>
      <c r="B1234" s="122">
        <v>1</v>
      </c>
      <c r="C1234" s="122" t="s">
        <v>2159</v>
      </c>
      <c r="D1234" s="122" t="s">
        <v>474</v>
      </c>
      <c r="E1234" s="122">
        <v>24</v>
      </c>
      <c r="F1234" s="122">
        <v>0</v>
      </c>
      <c r="G1234" s="122">
        <v>0</v>
      </c>
      <c r="H1234" s="122">
        <v>0</v>
      </c>
      <c r="I1234" s="122">
        <v>0</v>
      </c>
      <c r="J1234" s="122">
        <v>0</v>
      </c>
      <c r="K1234" s="122">
        <v>0</v>
      </c>
      <c r="L1234" s="122">
        <v>0</v>
      </c>
      <c r="M1234" s="122">
        <v>0</v>
      </c>
      <c r="N1234" s="122">
        <v>0</v>
      </c>
      <c r="O1234" s="122">
        <v>0</v>
      </c>
      <c r="P1234" s="122">
        <v>0</v>
      </c>
      <c r="Q1234" s="122">
        <v>0</v>
      </c>
      <c r="R1234" s="122">
        <v>0</v>
      </c>
      <c r="S1234" s="122">
        <v>0</v>
      </c>
      <c r="T1234" s="122">
        <v>0</v>
      </c>
      <c r="U1234" s="122">
        <v>0</v>
      </c>
      <c r="V1234" s="122">
        <v>0</v>
      </c>
      <c r="W1234" s="122">
        <v>0</v>
      </c>
      <c r="X1234" s="122">
        <v>0</v>
      </c>
      <c r="Y1234" s="122">
        <v>0</v>
      </c>
      <c r="Z1234" s="122">
        <v>0</v>
      </c>
      <c r="AA1234" s="122">
        <v>0</v>
      </c>
      <c r="AB1234" s="122">
        <v>0</v>
      </c>
      <c r="AC1234" s="122">
        <v>0</v>
      </c>
      <c r="AD1234" s="122">
        <v>0</v>
      </c>
      <c r="AE1234" s="122">
        <v>0</v>
      </c>
      <c r="AF1234" s="122">
        <v>0</v>
      </c>
      <c r="AG1234" s="122">
        <v>0</v>
      </c>
      <c r="AH1234" s="122">
        <v>0</v>
      </c>
      <c r="AI1234" s="122">
        <v>0</v>
      </c>
      <c r="AJ1234" s="122">
        <v>0</v>
      </c>
      <c r="AK1234" s="122">
        <v>0</v>
      </c>
      <c r="AL1234" s="122">
        <v>0</v>
      </c>
    </row>
    <row r="1235" spans="1:38" hidden="1" x14ac:dyDescent="0.25">
      <c r="A1235" s="122" t="s">
        <v>1971</v>
      </c>
      <c r="B1235" s="122">
        <v>1</v>
      </c>
      <c r="C1235" s="122" t="s">
        <v>2159</v>
      </c>
      <c r="D1235" s="122" t="s">
        <v>2085</v>
      </c>
      <c r="E1235" s="122">
        <v>24</v>
      </c>
      <c r="F1235" s="122">
        <v>0</v>
      </c>
      <c r="G1235" s="122">
        <v>0</v>
      </c>
      <c r="H1235" s="122">
        <v>0</v>
      </c>
      <c r="I1235" s="122">
        <v>0</v>
      </c>
      <c r="J1235" s="122">
        <v>0</v>
      </c>
      <c r="K1235" s="122">
        <v>0</v>
      </c>
      <c r="L1235" s="122">
        <v>0</v>
      </c>
      <c r="M1235" s="122">
        <v>0</v>
      </c>
      <c r="N1235" s="122">
        <v>0</v>
      </c>
      <c r="O1235" s="122">
        <v>0</v>
      </c>
      <c r="P1235" s="122">
        <v>0</v>
      </c>
      <c r="Q1235" s="122">
        <v>0</v>
      </c>
      <c r="R1235" s="122">
        <v>0</v>
      </c>
      <c r="S1235" s="122">
        <v>0</v>
      </c>
      <c r="T1235" s="122">
        <v>0</v>
      </c>
      <c r="U1235" s="122">
        <v>0</v>
      </c>
      <c r="V1235" s="122">
        <v>0</v>
      </c>
      <c r="W1235" s="122">
        <v>0</v>
      </c>
      <c r="X1235" s="122">
        <v>0</v>
      </c>
      <c r="Y1235" s="122">
        <v>0</v>
      </c>
      <c r="Z1235" s="122">
        <v>0</v>
      </c>
      <c r="AA1235" s="122">
        <v>0</v>
      </c>
      <c r="AB1235" s="122">
        <v>0</v>
      </c>
      <c r="AC1235" s="122">
        <v>0</v>
      </c>
      <c r="AD1235" s="122">
        <v>0</v>
      </c>
      <c r="AE1235" s="122">
        <v>0</v>
      </c>
      <c r="AF1235" s="122">
        <v>0</v>
      </c>
      <c r="AG1235" s="122">
        <v>0</v>
      </c>
      <c r="AH1235" s="122">
        <v>0</v>
      </c>
      <c r="AI1235" s="122">
        <v>0</v>
      </c>
      <c r="AJ1235" s="122">
        <v>0</v>
      </c>
      <c r="AK1235" s="122">
        <v>0</v>
      </c>
      <c r="AL1235" s="122">
        <v>0</v>
      </c>
    </row>
    <row r="1236" spans="1:38" hidden="1" x14ac:dyDescent="0.25">
      <c r="A1236" s="122" t="s">
        <v>1971</v>
      </c>
      <c r="B1236" s="122">
        <v>1</v>
      </c>
      <c r="C1236" s="122" t="s">
        <v>2159</v>
      </c>
      <c r="D1236" s="122" t="s">
        <v>2086</v>
      </c>
      <c r="E1236" s="122">
        <v>24</v>
      </c>
      <c r="F1236" s="122">
        <v>0</v>
      </c>
      <c r="G1236" s="122">
        <v>0</v>
      </c>
      <c r="H1236" s="122">
        <v>0</v>
      </c>
      <c r="I1236" s="122">
        <v>0</v>
      </c>
      <c r="J1236" s="122">
        <v>0</v>
      </c>
      <c r="K1236" s="122">
        <v>0</v>
      </c>
      <c r="L1236" s="122">
        <v>0</v>
      </c>
      <c r="M1236" s="122">
        <v>0</v>
      </c>
      <c r="N1236" s="122">
        <v>0</v>
      </c>
      <c r="O1236" s="122">
        <v>0</v>
      </c>
      <c r="P1236" s="122">
        <v>0</v>
      </c>
      <c r="Q1236" s="122">
        <v>0</v>
      </c>
      <c r="R1236" s="122">
        <v>0</v>
      </c>
      <c r="S1236" s="122">
        <v>0</v>
      </c>
      <c r="T1236" s="122">
        <v>0</v>
      </c>
      <c r="U1236" s="122">
        <v>0</v>
      </c>
      <c r="V1236" s="122">
        <v>0</v>
      </c>
      <c r="W1236" s="122">
        <v>0</v>
      </c>
      <c r="X1236" s="122">
        <v>0</v>
      </c>
      <c r="Y1236" s="122">
        <v>0</v>
      </c>
      <c r="Z1236" s="122">
        <v>0</v>
      </c>
      <c r="AA1236" s="122">
        <v>0</v>
      </c>
      <c r="AB1236" s="122">
        <v>0</v>
      </c>
      <c r="AC1236" s="122">
        <v>0</v>
      </c>
      <c r="AD1236" s="122">
        <v>0</v>
      </c>
      <c r="AE1236" s="122">
        <v>0</v>
      </c>
      <c r="AF1236" s="122">
        <v>0</v>
      </c>
      <c r="AG1236" s="122">
        <v>0</v>
      </c>
      <c r="AH1236" s="122">
        <v>0</v>
      </c>
      <c r="AI1236" s="122">
        <v>0</v>
      </c>
      <c r="AJ1236" s="122">
        <v>0</v>
      </c>
      <c r="AK1236" s="122">
        <v>0</v>
      </c>
      <c r="AL1236" s="122">
        <v>0</v>
      </c>
    </row>
    <row r="1237" spans="1:38" hidden="1" x14ac:dyDescent="0.25">
      <c r="A1237" s="122" t="s">
        <v>1971</v>
      </c>
      <c r="B1237" s="122">
        <v>1</v>
      </c>
      <c r="C1237" s="122" t="s">
        <v>2159</v>
      </c>
      <c r="D1237" s="122" t="s">
        <v>2087</v>
      </c>
      <c r="E1237" s="122">
        <v>24</v>
      </c>
      <c r="F1237" s="122">
        <v>0</v>
      </c>
      <c r="G1237" s="122">
        <v>0</v>
      </c>
      <c r="H1237" s="122">
        <v>0</v>
      </c>
      <c r="I1237" s="122">
        <v>0</v>
      </c>
      <c r="J1237" s="122">
        <v>0</v>
      </c>
      <c r="K1237" s="122">
        <v>0</v>
      </c>
      <c r="L1237" s="122">
        <v>0</v>
      </c>
      <c r="M1237" s="122">
        <v>0</v>
      </c>
      <c r="N1237" s="122">
        <v>0</v>
      </c>
      <c r="O1237" s="122">
        <v>0</v>
      </c>
      <c r="P1237" s="122">
        <v>0</v>
      </c>
      <c r="Q1237" s="122">
        <v>0</v>
      </c>
      <c r="R1237" s="122">
        <v>0</v>
      </c>
      <c r="S1237" s="122">
        <v>0</v>
      </c>
      <c r="T1237" s="122">
        <v>0</v>
      </c>
      <c r="U1237" s="122">
        <v>0</v>
      </c>
      <c r="V1237" s="122">
        <v>0</v>
      </c>
      <c r="W1237" s="122">
        <v>0</v>
      </c>
      <c r="X1237" s="122">
        <v>0</v>
      </c>
      <c r="Y1237" s="122">
        <v>0</v>
      </c>
      <c r="Z1237" s="122">
        <v>0</v>
      </c>
      <c r="AA1237" s="122">
        <v>0</v>
      </c>
      <c r="AB1237" s="122">
        <v>0</v>
      </c>
      <c r="AC1237" s="122">
        <v>0</v>
      </c>
      <c r="AD1237" s="122">
        <v>0</v>
      </c>
      <c r="AE1237" s="122">
        <v>0</v>
      </c>
      <c r="AF1237" s="122">
        <v>0</v>
      </c>
      <c r="AG1237" s="122">
        <v>0</v>
      </c>
      <c r="AH1237" s="122">
        <v>0</v>
      </c>
      <c r="AI1237" s="122">
        <v>0</v>
      </c>
      <c r="AJ1237" s="122">
        <v>0</v>
      </c>
      <c r="AK1237" s="122">
        <v>0</v>
      </c>
      <c r="AL1237" s="122">
        <v>0</v>
      </c>
    </row>
    <row r="1238" spans="1:38" hidden="1" x14ac:dyDescent="0.25">
      <c r="A1238" s="122" t="s">
        <v>1971</v>
      </c>
      <c r="B1238" s="122">
        <v>1</v>
      </c>
      <c r="C1238" s="122" t="s">
        <v>2159</v>
      </c>
      <c r="D1238" s="122" t="s">
        <v>2088</v>
      </c>
      <c r="E1238" s="122">
        <v>24</v>
      </c>
      <c r="F1238" s="122">
        <v>0</v>
      </c>
      <c r="G1238" s="122">
        <v>0</v>
      </c>
      <c r="H1238" s="122">
        <v>0</v>
      </c>
      <c r="I1238" s="122">
        <v>0</v>
      </c>
      <c r="J1238" s="122">
        <v>0</v>
      </c>
      <c r="K1238" s="122">
        <v>0</v>
      </c>
      <c r="L1238" s="122">
        <v>0</v>
      </c>
      <c r="M1238" s="122">
        <v>0</v>
      </c>
      <c r="N1238" s="122">
        <v>0</v>
      </c>
      <c r="O1238" s="122">
        <v>0</v>
      </c>
      <c r="P1238" s="122">
        <v>0</v>
      </c>
      <c r="Q1238" s="122">
        <v>0</v>
      </c>
      <c r="R1238" s="122">
        <v>0</v>
      </c>
      <c r="S1238" s="122">
        <v>0</v>
      </c>
      <c r="T1238" s="122">
        <v>0</v>
      </c>
      <c r="U1238" s="122">
        <v>0</v>
      </c>
      <c r="V1238" s="122">
        <v>0</v>
      </c>
      <c r="W1238" s="122">
        <v>0</v>
      </c>
      <c r="X1238" s="122">
        <v>0</v>
      </c>
      <c r="Y1238" s="122">
        <v>0</v>
      </c>
      <c r="Z1238" s="122">
        <v>0</v>
      </c>
      <c r="AA1238" s="122">
        <v>0</v>
      </c>
      <c r="AB1238" s="122">
        <v>0</v>
      </c>
      <c r="AC1238" s="122">
        <v>0</v>
      </c>
      <c r="AD1238" s="122">
        <v>0</v>
      </c>
      <c r="AE1238" s="122">
        <v>0</v>
      </c>
      <c r="AF1238" s="122">
        <v>0</v>
      </c>
      <c r="AG1238" s="122">
        <v>0</v>
      </c>
      <c r="AH1238" s="122">
        <v>0</v>
      </c>
      <c r="AI1238" s="122">
        <v>0</v>
      </c>
      <c r="AJ1238" s="122">
        <v>0</v>
      </c>
      <c r="AK1238" s="122">
        <v>0</v>
      </c>
      <c r="AL1238" s="122">
        <v>0</v>
      </c>
    </row>
    <row r="1239" spans="1:38" hidden="1" x14ac:dyDescent="0.25">
      <c r="A1239" s="122" t="s">
        <v>1971</v>
      </c>
      <c r="B1239" s="122">
        <v>1</v>
      </c>
      <c r="C1239" s="122" t="s">
        <v>2159</v>
      </c>
      <c r="D1239" s="122" t="s">
        <v>2089</v>
      </c>
      <c r="E1239" s="122">
        <v>24</v>
      </c>
      <c r="F1239" s="122">
        <v>0</v>
      </c>
      <c r="G1239" s="122">
        <v>0</v>
      </c>
      <c r="H1239" s="122">
        <v>0</v>
      </c>
      <c r="I1239" s="122">
        <v>0</v>
      </c>
      <c r="J1239" s="122">
        <v>0</v>
      </c>
      <c r="K1239" s="122">
        <v>0</v>
      </c>
      <c r="L1239" s="122">
        <v>0</v>
      </c>
      <c r="M1239" s="122">
        <v>0</v>
      </c>
      <c r="N1239" s="122">
        <v>0</v>
      </c>
      <c r="O1239" s="122">
        <v>0</v>
      </c>
      <c r="P1239" s="122">
        <v>0</v>
      </c>
      <c r="Q1239" s="122">
        <v>0</v>
      </c>
      <c r="R1239" s="122">
        <v>0</v>
      </c>
      <c r="S1239" s="122">
        <v>0</v>
      </c>
      <c r="T1239" s="122">
        <v>0</v>
      </c>
      <c r="U1239" s="122">
        <v>0</v>
      </c>
      <c r="V1239" s="122">
        <v>0</v>
      </c>
      <c r="W1239" s="122">
        <v>0</v>
      </c>
      <c r="X1239" s="122">
        <v>0</v>
      </c>
      <c r="Y1239" s="122">
        <v>0</v>
      </c>
      <c r="Z1239" s="122">
        <v>0</v>
      </c>
      <c r="AA1239" s="122">
        <v>0</v>
      </c>
      <c r="AB1239" s="122">
        <v>0</v>
      </c>
      <c r="AC1239" s="122">
        <v>0</v>
      </c>
      <c r="AD1239" s="122">
        <v>0</v>
      </c>
      <c r="AE1239" s="122">
        <v>0</v>
      </c>
      <c r="AF1239" s="122">
        <v>0</v>
      </c>
      <c r="AG1239" s="122">
        <v>0</v>
      </c>
      <c r="AH1239" s="122">
        <v>0</v>
      </c>
      <c r="AI1239" s="122">
        <v>0</v>
      </c>
      <c r="AJ1239" s="122">
        <v>0</v>
      </c>
      <c r="AK1239" s="122">
        <v>0</v>
      </c>
      <c r="AL1239" s="122">
        <v>0</v>
      </c>
    </row>
    <row r="1240" spans="1:38" hidden="1" x14ac:dyDescent="0.25">
      <c r="A1240" s="122" t="s">
        <v>1971</v>
      </c>
      <c r="B1240" s="122">
        <v>1</v>
      </c>
      <c r="C1240" s="122" t="s">
        <v>2159</v>
      </c>
      <c r="D1240" s="122" t="s">
        <v>2136</v>
      </c>
      <c r="E1240" s="122">
        <v>24</v>
      </c>
      <c r="F1240" s="122">
        <v>0</v>
      </c>
      <c r="G1240" s="122">
        <v>0</v>
      </c>
      <c r="H1240" s="122">
        <v>0</v>
      </c>
      <c r="I1240" s="122">
        <v>0</v>
      </c>
      <c r="J1240" s="122">
        <v>0</v>
      </c>
      <c r="K1240" s="122">
        <v>0</v>
      </c>
      <c r="L1240" s="122">
        <v>0</v>
      </c>
      <c r="M1240" s="122">
        <v>0</v>
      </c>
      <c r="N1240" s="122">
        <v>0</v>
      </c>
      <c r="O1240" s="122">
        <v>0</v>
      </c>
      <c r="P1240" s="122">
        <v>0</v>
      </c>
      <c r="Q1240" s="122">
        <v>0</v>
      </c>
      <c r="R1240" s="122">
        <v>0</v>
      </c>
      <c r="S1240" s="122">
        <v>0</v>
      </c>
      <c r="T1240" s="122">
        <v>0</v>
      </c>
      <c r="U1240" s="122">
        <v>0</v>
      </c>
      <c r="V1240" s="122">
        <v>0</v>
      </c>
      <c r="W1240" s="122">
        <v>0</v>
      </c>
      <c r="X1240" s="122">
        <v>0</v>
      </c>
      <c r="Y1240" s="122">
        <v>0</v>
      </c>
      <c r="Z1240" s="122">
        <v>0</v>
      </c>
      <c r="AA1240" s="122">
        <v>0</v>
      </c>
      <c r="AB1240" s="122">
        <v>0</v>
      </c>
      <c r="AC1240" s="122">
        <v>0</v>
      </c>
      <c r="AD1240" s="122">
        <v>0</v>
      </c>
      <c r="AE1240" s="122">
        <v>0</v>
      </c>
      <c r="AF1240" s="122">
        <v>0</v>
      </c>
      <c r="AG1240" s="122">
        <v>0</v>
      </c>
      <c r="AH1240" s="122">
        <v>0</v>
      </c>
      <c r="AI1240" s="122">
        <v>0</v>
      </c>
      <c r="AJ1240" s="122">
        <v>0</v>
      </c>
      <c r="AK1240" s="122">
        <v>0</v>
      </c>
      <c r="AL1240" s="122">
        <v>0</v>
      </c>
    </row>
    <row r="1241" spans="1:38" hidden="1" x14ac:dyDescent="0.25">
      <c r="A1241" s="122" t="s">
        <v>1971</v>
      </c>
      <c r="B1241" s="122">
        <v>1</v>
      </c>
      <c r="C1241" s="122" t="s">
        <v>2159</v>
      </c>
      <c r="D1241" s="122" t="s">
        <v>2090</v>
      </c>
      <c r="E1241" s="122">
        <v>24</v>
      </c>
      <c r="F1241" s="122">
        <v>0</v>
      </c>
      <c r="G1241" s="122">
        <v>0</v>
      </c>
      <c r="H1241" s="122">
        <v>0</v>
      </c>
      <c r="I1241" s="122">
        <v>0</v>
      </c>
      <c r="J1241" s="122">
        <v>0</v>
      </c>
      <c r="K1241" s="122">
        <v>0</v>
      </c>
      <c r="L1241" s="122">
        <v>0</v>
      </c>
      <c r="M1241" s="122">
        <v>0</v>
      </c>
      <c r="N1241" s="122">
        <v>0</v>
      </c>
      <c r="O1241" s="122">
        <v>0</v>
      </c>
      <c r="P1241" s="122">
        <v>0</v>
      </c>
      <c r="Q1241" s="122">
        <v>0</v>
      </c>
      <c r="R1241" s="122">
        <v>0</v>
      </c>
      <c r="S1241" s="122">
        <v>0</v>
      </c>
      <c r="T1241" s="122">
        <v>0</v>
      </c>
      <c r="U1241" s="122">
        <v>0</v>
      </c>
      <c r="V1241" s="122">
        <v>0</v>
      </c>
      <c r="W1241" s="122">
        <v>0</v>
      </c>
      <c r="X1241" s="122">
        <v>0</v>
      </c>
      <c r="Y1241" s="122">
        <v>0</v>
      </c>
      <c r="Z1241" s="122">
        <v>0</v>
      </c>
      <c r="AA1241" s="122">
        <v>0</v>
      </c>
      <c r="AB1241" s="122">
        <v>0</v>
      </c>
      <c r="AC1241" s="122">
        <v>0</v>
      </c>
      <c r="AD1241" s="122">
        <v>0</v>
      </c>
      <c r="AE1241" s="122">
        <v>0</v>
      </c>
      <c r="AF1241" s="122">
        <v>0</v>
      </c>
      <c r="AG1241" s="122">
        <v>0</v>
      </c>
      <c r="AH1241" s="122">
        <v>0</v>
      </c>
      <c r="AI1241" s="122">
        <v>0</v>
      </c>
      <c r="AJ1241" s="122">
        <v>0</v>
      </c>
      <c r="AK1241" s="122">
        <v>0</v>
      </c>
      <c r="AL1241" s="122">
        <v>0</v>
      </c>
    </row>
    <row r="1242" spans="1:38" hidden="1" x14ac:dyDescent="0.25">
      <c r="A1242" s="122" t="s">
        <v>1971</v>
      </c>
      <c r="B1242" s="122">
        <v>1</v>
      </c>
      <c r="C1242" s="122" t="s">
        <v>2159</v>
      </c>
      <c r="D1242" s="122" t="s">
        <v>2091</v>
      </c>
      <c r="E1242" s="122">
        <v>24</v>
      </c>
      <c r="F1242" s="122">
        <v>0</v>
      </c>
      <c r="G1242" s="122">
        <v>0</v>
      </c>
      <c r="H1242" s="122">
        <v>0</v>
      </c>
      <c r="I1242" s="122">
        <v>0</v>
      </c>
      <c r="J1242" s="122">
        <v>0</v>
      </c>
      <c r="K1242" s="122">
        <v>0</v>
      </c>
      <c r="L1242" s="122">
        <v>0</v>
      </c>
      <c r="M1242" s="122">
        <v>0</v>
      </c>
      <c r="N1242" s="122">
        <v>0</v>
      </c>
      <c r="O1242" s="122">
        <v>0</v>
      </c>
      <c r="P1242" s="122">
        <v>0</v>
      </c>
      <c r="Q1242" s="122">
        <v>0</v>
      </c>
      <c r="R1242" s="122">
        <v>0</v>
      </c>
      <c r="S1242" s="122">
        <v>0</v>
      </c>
      <c r="T1242" s="122">
        <v>0</v>
      </c>
      <c r="U1242" s="122">
        <v>0</v>
      </c>
      <c r="V1242" s="122">
        <v>0</v>
      </c>
      <c r="W1242" s="122">
        <v>0</v>
      </c>
      <c r="X1242" s="122">
        <v>0</v>
      </c>
      <c r="Y1242" s="122">
        <v>0</v>
      </c>
      <c r="Z1242" s="122">
        <v>0</v>
      </c>
      <c r="AA1242" s="122">
        <v>0</v>
      </c>
      <c r="AB1242" s="122">
        <v>0</v>
      </c>
      <c r="AC1242" s="122">
        <v>0</v>
      </c>
      <c r="AD1242" s="122">
        <v>0</v>
      </c>
      <c r="AE1242" s="122">
        <v>0</v>
      </c>
      <c r="AF1242" s="122">
        <v>0</v>
      </c>
      <c r="AG1242" s="122">
        <v>0</v>
      </c>
      <c r="AH1242" s="122">
        <v>0</v>
      </c>
      <c r="AI1242" s="122">
        <v>0</v>
      </c>
      <c r="AJ1242" s="122">
        <v>0</v>
      </c>
      <c r="AK1242" s="122">
        <v>0</v>
      </c>
      <c r="AL1242" s="122">
        <v>0</v>
      </c>
    </row>
    <row r="1243" spans="1:38" hidden="1" x14ac:dyDescent="0.25">
      <c r="A1243" s="122" t="s">
        <v>1971</v>
      </c>
      <c r="B1243" s="122">
        <v>1</v>
      </c>
      <c r="C1243" s="122" t="s">
        <v>2159</v>
      </c>
      <c r="D1243" s="122" t="s">
        <v>2092</v>
      </c>
      <c r="E1243" s="122">
        <v>24</v>
      </c>
      <c r="F1243" s="122">
        <v>0</v>
      </c>
      <c r="G1243" s="122">
        <v>0</v>
      </c>
      <c r="H1243" s="122">
        <v>0</v>
      </c>
      <c r="I1243" s="122">
        <v>0</v>
      </c>
      <c r="J1243" s="122">
        <v>0</v>
      </c>
      <c r="K1243" s="122">
        <v>0</v>
      </c>
      <c r="L1243" s="122">
        <v>0</v>
      </c>
      <c r="M1243" s="122">
        <v>0</v>
      </c>
      <c r="N1243" s="122">
        <v>0</v>
      </c>
      <c r="O1243" s="122">
        <v>0</v>
      </c>
      <c r="P1243" s="122">
        <v>0</v>
      </c>
      <c r="Q1243" s="122">
        <v>0</v>
      </c>
      <c r="R1243" s="122">
        <v>0</v>
      </c>
      <c r="S1243" s="122">
        <v>0</v>
      </c>
      <c r="T1243" s="122">
        <v>0</v>
      </c>
      <c r="U1243" s="122">
        <v>0</v>
      </c>
      <c r="V1243" s="122">
        <v>0</v>
      </c>
      <c r="W1243" s="122">
        <v>0</v>
      </c>
      <c r="X1243" s="122">
        <v>0</v>
      </c>
      <c r="Y1243" s="122">
        <v>0</v>
      </c>
      <c r="Z1243" s="122">
        <v>0</v>
      </c>
      <c r="AA1243" s="122">
        <v>0</v>
      </c>
      <c r="AB1243" s="122">
        <v>0</v>
      </c>
      <c r="AC1243" s="122">
        <v>0</v>
      </c>
      <c r="AD1243" s="122">
        <v>0</v>
      </c>
      <c r="AE1243" s="122">
        <v>0</v>
      </c>
      <c r="AF1243" s="122">
        <v>0</v>
      </c>
      <c r="AG1243" s="122">
        <v>0</v>
      </c>
      <c r="AH1243" s="122">
        <v>0</v>
      </c>
      <c r="AI1243" s="122">
        <v>0</v>
      </c>
      <c r="AJ1243" s="122">
        <v>0</v>
      </c>
      <c r="AK1243" s="122">
        <v>0</v>
      </c>
      <c r="AL1243" s="122">
        <v>0</v>
      </c>
    </row>
    <row r="1244" spans="1:38" hidden="1" x14ac:dyDescent="0.25">
      <c r="A1244" s="122" t="s">
        <v>1971</v>
      </c>
      <c r="B1244" s="122">
        <v>1</v>
      </c>
      <c r="C1244" s="122" t="s">
        <v>2159</v>
      </c>
      <c r="D1244" s="122" t="s">
        <v>2093</v>
      </c>
      <c r="E1244" s="122">
        <v>24</v>
      </c>
      <c r="F1244" s="122">
        <v>0</v>
      </c>
      <c r="G1244" s="122">
        <v>0</v>
      </c>
      <c r="H1244" s="122">
        <v>0</v>
      </c>
      <c r="I1244" s="122">
        <v>0</v>
      </c>
      <c r="J1244" s="122">
        <v>0</v>
      </c>
      <c r="K1244" s="122">
        <v>0</v>
      </c>
      <c r="L1244" s="122">
        <v>0</v>
      </c>
      <c r="M1244" s="122">
        <v>0</v>
      </c>
      <c r="N1244" s="122">
        <v>0</v>
      </c>
      <c r="O1244" s="122">
        <v>0</v>
      </c>
      <c r="P1244" s="122">
        <v>0</v>
      </c>
      <c r="Q1244" s="122">
        <v>0</v>
      </c>
      <c r="R1244" s="122">
        <v>0</v>
      </c>
      <c r="S1244" s="122">
        <v>0</v>
      </c>
      <c r="T1244" s="122">
        <v>0</v>
      </c>
      <c r="U1244" s="122">
        <v>0</v>
      </c>
      <c r="V1244" s="122">
        <v>0</v>
      </c>
      <c r="W1244" s="122">
        <v>0</v>
      </c>
      <c r="X1244" s="122">
        <v>0</v>
      </c>
      <c r="Y1244" s="122">
        <v>0</v>
      </c>
      <c r="Z1244" s="122">
        <v>0</v>
      </c>
      <c r="AA1244" s="122">
        <v>0</v>
      </c>
      <c r="AB1244" s="122">
        <v>0</v>
      </c>
      <c r="AC1244" s="122">
        <v>0</v>
      </c>
      <c r="AD1244" s="122">
        <v>0</v>
      </c>
      <c r="AE1244" s="122">
        <v>0</v>
      </c>
      <c r="AF1244" s="122">
        <v>0</v>
      </c>
      <c r="AG1244" s="122">
        <v>0</v>
      </c>
      <c r="AH1244" s="122">
        <v>0</v>
      </c>
      <c r="AI1244" s="122">
        <v>0</v>
      </c>
      <c r="AJ1244" s="122">
        <v>0</v>
      </c>
      <c r="AK1244" s="122">
        <v>0</v>
      </c>
      <c r="AL1244" s="122">
        <v>0</v>
      </c>
    </row>
    <row r="1245" spans="1:38" hidden="1" x14ac:dyDescent="0.25">
      <c r="A1245" s="122" t="s">
        <v>1971</v>
      </c>
      <c r="B1245" s="122">
        <v>1</v>
      </c>
      <c r="C1245" s="122" t="s">
        <v>2159</v>
      </c>
      <c r="D1245" s="122" t="s">
        <v>2094</v>
      </c>
      <c r="E1245" s="122">
        <v>24</v>
      </c>
      <c r="F1245" s="122">
        <v>0.54652755725809998</v>
      </c>
      <c r="G1245" s="122">
        <v>0.55066602663700004</v>
      </c>
      <c r="H1245" s="122">
        <v>0.52303998086930004</v>
      </c>
      <c r="I1245" s="122">
        <v>0.42326666721989997</v>
      </c>
      <c r="J1245" s="122">
        <v>0.371393754799</v>
      </c>
      <c r="K1245" s="122">
        <v>0.37995234134630002</v>
      </c>
      <c r="L1245" s="122">
        <v>0.4064828585586</v>
      </c>
      <c r="M1245" s="122">
        <v>0.41079758176850001</v>
      </c>
      <c r="N1245" s="122">
        <v>0.41612955952140002</v>
      </c>
      <c r="O1245" s="122">
        <v>0.43171198853839998</v>
      </c>
      <c r="P1245" s="122">
        <v>0.43725492908899999</v>
      </c>
      <c r="Q1245" s="122">
        <v>0.34955586609209999</v>
      </c>
      <c r="R1245" s="122">
        <v>0.37140228207230003</v>
      </c>
      <c r="S1245" s="122">
        <v>0.37474197039230001</v>
      </c>
      <c r="T1245" s="122">
        <v>0.36776997768149999</v>
      </c>
      <c r="U1245" s="122">
        <v>0.3977046718799</v>
      </c>
      <c r="V1245" s="122">
        <v>0.43726895336350002</v>
      </c>
      <c r="W1245" s="122">
        <v>0.44939744359130002</v>
      </c>
      <c r="X1245" s="122">
        <v>0.46099211185560002</v>
      </c>
      <c r="Y1245" s="122">
        <v>0.3744985874058</v>
      </c>
      <c r="Z1245" s="122">
        <v>0.34145700000000001</v>
      </c>
      <c r="AA1245" s="122">
        <v>0.42868400000000001</v>
      </c>
      <c r="AB1245" s="122">
        <v>0.42221579999999997</v>
      </c>
      <c r="AC1245" s="122">
        <v>0.44635259999999999</v>
      </c>
      <c r="AD1245" s="122">
        <v>0.39680579999999999</v>
      </c>
      <c r="AE1245" s="122">
        <v>0.47493109999999999</v>
      </c>
      <c r="AF1245" s="122">
        <v>8.8977899999999999E-2</v>
      </c>
      <c r="AG1245" s="122">
        <v>1.0861300000000001E-2</v>
      </c>
      <c r="AH1245" s="122">
        <v>0.16519439999999999</v>
      </c>
      <c r="AI1245" s="122">
        <v>0.2491003</v>
      </c>
      <c r="AJ1245" s="122">
        <v>0.24588989999999999</v>
      </c>
      <c r="AK1245" s="122">
        <v>0.2095274</v>
      </c>
      <c r="AL1245" s="122">
        <v>0</v>
      </c>
    </row>
    <row r="1246" spans="1:38" hidden="1" x14ac:dyDescent="0.25">
      <c r="A1246" s="122" t="s">
        <v>1971</v>
      </c>
      <c r="B1246" s="122">
        <v>1</v>
      </c>
      <c r="C1246" s="122" t="s">
        <v>2159</v>
      </c>
      <c r="D1246" s="122" t="s">
        <v>2095</v>
      </c>
      <c r="E1246" s="122">
        <v>24</v>
      </c>
      <c r="F1246" s="122">
        <v>0</v>
      </c>
      <c r="G1246" s="122">
        <v>0</v>
      </c>
      <c r="H1246" s="122">
        <v>0</v>
      </c>
      <c r="I1246" s="122">
        <v>0</v>
      </c>
      <c r="J1246" s="122">
        <v>0</v>
      </c>
      <c r="K1246" s="122">
        <v>0</v>
      </c>
      <c r="L1246" s="122">
        <v>0</v>
      </c>
      <c r="M1246" s="122">
        <v>0</v>
      </c>
      <c r="N1246" s="122">
        <v>0</v>
      </c>
      <c r="O1246" s="122">
        <v>0</v>
      </c>
      <c r="P1246" s="122">
        <v>0</v>
      </c>
      <c r="Q1246" s="122">
        <v>0</v>
      </c>
      <c r="R1246" s="122">
        <v>0</v>
      </c>
      <c r="S1246" s="122">
        <v>0</v>
      </c>
      <c r="T1246" s="122">
        <v>0</v>
      </c>
      <c r="U1246" s="122">
        <v>0</v>
      </c>
      <c r="V1246" s="122">
        <v>0</v>
      </c>
      <c r="W1246" s="122">
        <v>0</v>
      </c>
      <c r="X1246" s="122">
        <v>0</v>
      </c>
      <c r="Y1246" s="122">
        <v>0</v>
      </c>
      <c r="Z1246" s="122">
        <v>0</v>
      </c>
      <c r="AA1246" s="122">
        <v>0</v>
      </c>
      <c r="AB1246" s="122">
        <v>0</v>
      </c>
      <c r="AC1246" s="122">
        <v>0</v>
      </c>
      <c r="AD1246" s="122">
        <v>0</v>
      </c>
      <c r="AE1246" s="122">
        <v>0</v>
      </c>
      <c r="AF1246" s="122">
        <v>0</v>
      </c>
      <c r="AG1246" s="122">
        <v>0</v>
      </c>
      <c r="AH1246" s="122">
        <v>0</v>
      </c>
      <c r="AI1246" s="122">
        <v>0</v>
      </c>
      <c r="AJ1246" s="122">
        <v>0</v>
      </c>
      <c r="AK1246" s="122">
        <v>0</v>
      </c>
      <c r="AL1246" s="122">
        <v>0</v>
      </c>
    </row>
    <row r="1247" spans="1:38" hidden="1" x14ac:dyDescent="0.25">
      <c r="A1247" s="122" t="s">
        <v>1971</v>
      </c>
      <c r="B1247" s="122">
        <v>1</v>
      </c>
      <c r="C1247" s="122" t="s">
        <v>2159</v>
      </c>
      <c r="D1247" s="122" t="s">
        <v>2096</v>
      </c>
      <c r="E1247" s="122">
        <v>24</v>
      </c>
      <c r="F1247" s="122">
        <v>0.62164562674729995</v>
      </c>
      <c r="G1247" s="122">
        <v>0.62671931976810002</v>
      </c>
      <c r="H1247" s="122">
        <v>0.63378850577529999</v>
      </c>
      <c r="I1247" s="122">
        <v>0.62982493211309998</v>
      </c>
      <c r="J1247" s="122">
        <v>0.52746133557090003</v>
      </c>
      <c r="K1247" s="122">
        <v>0.53448171237429998</v>
      </c>
      <c r="L1247" s="122">
        <v>0.53667696844250001</v>
      </c>
      <c r="M1247" s="122">
        <v>0.53574447468779995</v>
      </c>
      <c r="N1247" s="122">
        <v>0.54518466327549997</v>
      </c>
      <c r="O1247" s="122">
        <v>0.54397016083460004</v>
      </c>
      <c r="P1247" s="122">
        <v>0.64863230611980005</v>
      </c>
      <c r="Q1247" s="122">
        <v>0.72941458766260003</v>
      </c>
      <c r="R1247" s="122">
        <v>0.74416069106409999</v>
      </c>
      <c r="S1247" s="122">
        <v>0.76005315081879998</v>
      </c>
      <c r="T1247" s="122">
        <v>0.7675664476313</v>
      </c>
      <c r="U1247" s="122">
        <v>0.70451816910830001</v>
      </c>
      <c r="V1247" s="122">
        <v>0.71571157208000002</v>
      </c>
      <c r="W1247" s="122">
        <v>0.7363356722112</v>
      </c>
      <c r="X1247" s="122">
        <v>0.74668430337220004</v>
      </c>
      <c r="Y1247" s="122">
        <v>0.59869250717860001</v>
      </c>
      <c r="Z1247" s="122">
        <v>0.65130429999999995</v>
      </c>
      <c r="AA1247" s="122">
        <v>0.69936929999999997</v>
      </c>
      <c r="AB1247" s="122">
        <v>0.76432100000000003</v>
      </c>
      <c r="AC1247" s="122">
        <v>0.75405909999999998</v>
      </c>
      <c r="AD1247" s="122">
        <v>0.78181500000000004</v>
      </c>
      <c r="AE1247" s="122">
        <v>0.68540599999999996</v>
      </c>
      <c r="AF1247" s="122">
        <v>0.5062238</v>
      </c>
      <c r="AG1247" s="122">
        <v>0.48646080000000003</v>
      </c>
      <c r="AH1247" s="122">
        <v>0.52673599999999998</v>
      </c>
      <c r="AI1247" s="122">
        <v>0.64284450000000004</v>
      </c>
      <c r="AJ1247" s="122">
        <v>0.66084900000000002</v>
      </c>
      <c r="AK1247" s="122">
        <v>0.66986179999999995</v>
      </c>
      <c r="AL1247" s="122">
        <v>0</v>
      </c>
    </row>
    <row r="1248" spans="1:38" hidden="1" x14ac:dyDescent="0.25">
      <c r="A1248" s="122" t="s">
        <v>1971</v>
      </c>
      <c r="B1248" s="122">
        <v>1</v>
      </c>
      <c r="C1248" s="122" t="s">
        <v>2159</v>
      </c>
      <c r="D1248" s="122" t="s">
        <v>2097</v>
      </c>
      <c r="E1248" s="122">
        <v>24</v>
      </c>
      <c r="F1248" s="122">
        <v>0</v>
      </c>
      <c r="G1248" s="122">
        <v>0</v>
      </c>
      <c r="H1248" s="122">
        <v>0</v>
      </c>
      <c r="I1248" s="122">
        <v>0</v>
      </c>
      <c r="J1248" s="122">
        <v>0</v>
      </c>
      <c r="K1248" s="122">
        <v>0</v>
      </c>
      <c r="L1248" s="122">
        <v>0</v>
      </c>
      <c r="M1248" s="122">
        <v>0</v>
      </c>
      <c r="N1248" s="122">
        <v>0</v>
      </c>
      <c r="O1248" s="122">
        <v>0</v>
      </c>
      <c r="P1248" s="122">
        <v>0</v>
      </c>
      <c r="Q1248" s="122">
        <v>0</v>
      </c>
      <c r="R1248" s="122">
        <v>0</v>
      </c>
      <c r="S1248" s="122">
        <v>0</v>
      </c>
      <c r="T1248" s="122">
        <v>0</v>
      </c>
      <c r="U1248" s="122">
        <v>0</v>
      </c>
      <c r="V1248" s="122">
        <v>0</v>
      </c>
      <c r="W1248" s="122">
        <v>0</v>
      </c>
      <c r="X1248" s="122">
        <v>0</v>
      </c>
      <c r="Y1248" s="122">
        <v>0</v>
      </c>
      <c r="Z1248" s="122">
        <v>0</v>
      </c>
      <c r="AA1248" s="122">
        <v>0</v>
      </c>
      <c r="AB1248" s="122">
        <v>0</v>
      </c>
      <c r="AC1248" s="122">
        <v>0</v>
      </c>
      <c r="AD1248" s="122">
        <v>0</v>
      </c>
      <c r="AE1248" s="122">
        <v>0</v>
      </c>
      <c r="AF1248" s="122">
        <v>0</v>
      </c>
      <c r="AG1248" s="122">
        <v>0</v>
      </c>
      <c r="AH1248" s="122">
        <v>0</v>
      </c>
      <c r="AI1248" s="122">
        <v>0</v>
      </c>
      <c r="AJ1248" s="122">
        <v>0</v>
      </c>
      <c r="AK1248" s="122">
        <v>0</v>
      </c>
      <c r="AL1248" s="122">
        <v>0</v>
      </c>
    </row>
    <row r="1249" spans="1:38" hidden="1" x14ac:dyDescent="0.25">
      <c r="A1249" s="122" t="s">
        <v>1971</v>
      </c>
      <c r="B1249" s="122">
        <v>1</v>
      </c>
      <c r="C1249" s="122" t="s">
        <v>2159</v>
      </c>
      <c r="D1249" s="122" t="s">
        <v>2098</v>
      </c>
      <c r="E1249" s="122">
        <v>24</v>
      </c>
      <c r="F1249" s="122">
        <v>0</v>
      </c>
      <c r="G1249" s="122">
        <v>0</v>
      </c>
      <c r="H1249" s="122">
        <v>0</v>
      </c>
      <c r="I1249" s="122">
        <v>0</v>
      </c>
      <c r="J1249" s="122">
        <v>0</v>
      </c>
      <c r="K1249" s="122">
        <v>0</v>
      </c>
      <c r="L1249" s="122">
        <v>0</v>
      </c>
      <c r="M1249" s="122">
        <v>0</v>
      </c>
      <c r="N1249" s="122">
        <v>0</v>
      </c>
      <c r="O1249" s="122">
        <v>0</v>
      </c>
      <c r="P1249" s="122">
        <v>0</v>
      </c>
      <c r="Q1249" s="122">
        <v>0</v>
      </c>
      <c r="R1249" s="122">
        <v>0</v>
      </c>
      <c r="S1249" s="122">
        <v>0</v>
      </c>
      <c r="T1249" s="122">
        <v>0</v>
      </c>
      <c r="U1249" s="122">
        <v>0</v>
      </c>
      <c r="V1249" s="122">
        <v>0</v>
      </c>
      <c r="W1249" s="122">
        <v>0</v>
      </c>
      <c r="X1249" s="122">
        <v>0</v>
      </c>
      <c r="Y1249" s="122">
        <v>0</v>
      </c>
      <c r="Z1249" s="122">
        <v>0</v>
      </c>
      <c r="AA1249" s="122">
        <v>0</v>
      </c>
      <c r="AB1249" s="122">
        <v>0</v>
      </c>
      <c r="AC1249" s="122">
        <v>0</v>
      </c>
      <c r="AD1249" s="122">
        <v>0</v>
      </c>
      <c r="AE1249" s="122">
        <v>0</v>
      </c>
      <c r="AF1249" s="122">
        <v>0</v>
      </c>
      <c r="AG1249" s="122">
        <v>0</v>
      </c>
      <c r="AH1249" s="122">
        <v>0</v>
      </c>
      <c r="AI1249" s="122">
        <v>0</v>
      </c>
      <c r="AJ1249" s="122">
        <v>0</v>
      </c>
      <c r="AK1249" s="122">
        <v>0</v>
      </c>
      <c r="AL1249" s="122">
        <v>0</v>
      </c>
    </row>
    <row r="1250" spans="1:38" hidden="1" x14ac:dyDescent="0.25">
      <c r="A1250" s="122" t="s">
        <v>1971</v>
      </c>
      <c r="B1250" s="122">
        <v>1</v>
      </c>
      <c r="C1250" s="122" t="s">
        <v>2159</v>
      </c>
      <c r="D1250" s="122" t="s">
        <v>2099</v>
      </c>
      <c r="E1250" s="122">
        <v>24</v>
      </c>
      <c r="F1250" s="122">
        <v>0.28389286216850002</v>
      </c>
      <c r="G1250" s="122">
        <v>0.28604258344310002</v>
      </c>
      <c r="H1250" s="122">
        <v>0.27169227832260001</v>
      </c>
      <c r="I1250" s="122">
        <v>0.43399167070790001</v>
      </c>
      <c r="J1250" s="122">
        <v>0.38080436901480003</v>
      </c>
      <c r="K1250" s="122">
        <v>0.38957981854160001</v>
      </c>
      <c r="L1250" s="122">
        <v>0.41678258309040001</v>
      </c>
      <c r="M1250" s="122">
        <v>0.42120663553650001</v>
      </c>
      <c r="N1250" s="122">
        <v>0.42667371837669998</v>
      </c>
      <c r="O1250" s="122">
        <v>0.44265098501860001</v>
      </c>
      <c r="P1250" s="122">
        <v>0.44833437616760002</v>
      </c>
      <c r="Q1250" s="122">
        <v>0.35841313781560002</v>
      </c>
      <c r="R1250" s="122">
        <v>0.3857196181384</v>
      </c>
      <c r="S1250" s="122">
        <v>0.38918804944770002</v>
      </c>
      <c r="T1250" s="122">
        <v>0.3819472905836</v>
      </c>
      <c r="U1250" s="122">
        <v>0.41303594935769999</v>
      </c>
      <c r="V1250" s="122">
        <v>0</v>
      </c>
      <c r="W1250" s="122">
        <v>0</v>
      </c>
      <c r="X1250" s="122">
        <v>0</v>
      </c>
      <c r="Y1250" s="122">
        <v>0</v>
      </c>
      <c r="Z1250" s="122">
        <v>0</v>
      </c>
      <c r="AA1250" s="122">
        <v>0</v>
      </c>
      <c r="AB1250" s="122">
        <v>0</v>
      </c>
      <c r="AC1250" s="122">
        <v>0</v>
      </c>
      <c r="AD1250" s="122">
        <v>0</v>
      </c>
      <c r="AE1250" s="122">
        <v>0</v>
      </c>
      <c r="AF1250" s="122">
        <v>0</v>
      </c>
      <c r="AG1250" s="122">
        <v>0</v>
      </c>
      <c r="AH1250" s="122">
        <v>0</v>
      </c>
      <c r="AI1250" s="122">
        <v>0</v>
      </c>
      <c r="AJ1250" s="122">
        <v>0</v>
      </c>
      <c r="AK1250" s="122">
        <v>0</v>
      </c>
      <c r="AL1250" s="122">
        <v>0</v>
      </c>
    </row>
    <row r="1251" spans="1:38" hidden="1" x14ac:dyDescent="0.25">
      <c r="A1251" s="122" t="s">
        <v>1971</v>
      </c>
      <c r="B1251" s="122">
        <v>1</v>
      </c>
      <c r="C1251" s="122" t="s">
        <v>2159</v>
      </c>
      <c r="D1251" s="122" t="s">
        <v>2100</v>
      </c>
      <c r="E1251" s="122">
        <v>24</v>
      </c>
      <c r="F1251" s="122">
        <v>0</v>
      </c>
      <c r="G1251" s="122">
        <v>0</v>
      </c>
      <c r="H1251" s="122">
        <v>0</v>
      </c>
      <c r="I1251" s="122">
        <v>0</v>
      </c>
      <c r="J1251" s="122">
        <v>0</v>
      </c>
      <c r="K1251" s="122">
        <v>0</v>
      </c>
      <c r="L1251" s="122">
        <v>0</v>
      </c>
      <c r="M1251" s="122">
        <v>0</v>
      </c>
      <c r="N1251" s="122">
        <v>0</v>
      </c>
      <c r="O1251" s="122">
        <v>0</v>
      </c>
      <c r="P1251" s="122">
        <v>0</v>
      </c>
      <c r="Q1251" s="122">
        <v>0</v>
      </c>
      <c r="R1251" s="122">
        <v>0</v>
      </c>
      <c r="S1251" s="122">
        <v>0</v>
      </c>
      <c r="T1251" s="122">
        <v>0</v>
      </c>
      <c r="U1251" s="122">
        <v>0</v>
      </c>
      <c r="V1251" s="122">
        <v>0</v>
      </c>
      <c r="W1251" s="122">
        <v>0</v>
      </c>
      <c r="X1251" s="122">
        <v>0</v>
      </c>
      <c r="Y1251" s="122">
        <v>0</v>
      </c>
      <c r="Z1251" s="122">
        <v>0</v>
      </c>
      <c r="AA1251" s="122">
        <v>0</v>
      </c>
      <c r="AB1251" s="122">
        <v>0</v>
      </c>
      <c r="AC1251" s="122">
        <v>0</v>
      </c>
      <c r="AD1251" s="122">
        <v>0</v>
      </c>
      <c r="AE1251" s="122">
        <v>0</v>
      </c>
      <c r="AF1251" s="122">
        <v>0</v>
      </c>
      <c r="AG1251" s="122">
        <v>0</v>
      </c>
      <c r="AH1251" s="122">
        <v>0</v>
      </c>
      <c r="AI1251" s="122">
        <v>0</v>
      </c>
      <c r="AJ1251" s="122">
        <v>0</v>
      </c>
      <c r="AK1251" s="122">
        <v>0</v>
      </c>
      <c r="AL1251" s="122">
        <v>0</v>
      </c>
    </row>
    <row r="1252" spans="1:38" hidden="1" x14ac:dyDescent="0.25">
      <c r="A1252" s="122" t="s">
        <v>1971</v>
      </c>
      <c r="B1252" s="122">
        <v>1</v>
      </c>
      <c r="C1252" s="122" t="s">
        <v>2159</v>
      </c>
      <c r="D1252" s="122" t="s">
        <v>2101</v>
      </c>
      <c r="E1252" s="122">
        <v>24</v>
      </c>
      <c r="F1252" s="122">
        <v>0</v>
      </c>
      <c r="G1252" s="122">
        <v>0</v>
      </c>
      <c r="H1252" s="122">
        <v>0</v>
      </c>
      <c r="I1252" s="122">
        <v>0</v>
      </c>
      <c r="J1252" s="122">
        <v>0</v>
      </c>
      <c r="K1252" s="122">
        <v>0</v>
      </c>
      <c r="L1252" s="122">
        <v>0</v>
      </c>
      <c r="M1252" s="122">
        <v>0</v>
      </c>
      <c r="N1252" s="122">
        <v>0</v>
      </c>
      <c r="O1252" s="122">
        <v>0</v>
      </c>
      <c r="P1252" s="122">
        <v>0</v>
      </c>
      <c r="Q1252" s="122">
        <v>0</v>
      </c>
      <c r="R1252" s="122">
        <v>0</v>
      </c>
      <c r="S1252" s="122">
        <v>0</v>
      </c>
      <c r="T1252" s="122">
        <v>0</v>
      </c>
      <c r="U1252" s="122">
        <v>0</v>
      </c>
      <c r="V1252" s="122">
        <v>0</v>
      </c>
      <c r="W1252" s="122">
        <v>0</v>
      </c>
      <c r="X1252" s="122">
        <v>0</v>
      </c>
      <c r="Y1252" s="122">
        <v>0</v>
      </c>
      <c r="Z1252" s="122">
        <v>0</v>
      </c>
      <c r="AA1252" s="122">
        <v>0</v>
      </c>
      <c r="AB1252" s="122">
        <v>0</v>
      </c>
      <c r="AC1252" s="122">
        <v>0</v>
      </c>
      <c r="AD1252" s="122">
        <v>0</v>
      </c>
      <c r="AE1252" s="122">
        <v>0</v>
      </c>
      <c r="AF1252" s="122">
        <v>0</v>
      </c>
      <c r="AG1252" s="122">
        <v>0</v>
      </c>
      <c r="AH1252" s="122">
        <v>0</v>
      </c>
      <c r="AI1252" s="122">
        <v>0</v>
      </c>
      <c r="AJ1252" s="122">
        <v>0</v>
      </c>
      <c r="AK1252" s="122">
        <v>0</v>
      </c>
      <c r="AL1252" s="122">
        <v>0</v>
      </c>
    </row>
    <row r="1253" spans="1:38" hidden="1" x14ac:dyDescent="0.25">
      <c r="A1253" s="122" t="s">
        <v>1971</v>
      </c>
      <c r="B1253" s="122">
        <v>1</v>
      </c>
      <c r="C1253" s="122" t="s">
        <v>2159</v>
      </c>
      <c r="D1253" s="122" t="s">
        <v>2102</v>
      </c>
      <c r="E1253" s="122">
        <v>24</v>
      </c>
      <c r="F1253" s="122">
        <v>0</v>
      </c>
      <c r="G1253" s="122">
        <v>0</v>
      </c>
      <c r="H1253" s="122">
        <v>0</v>
      </c>
      <c r="I1253" s="122">
        <v>0</v>
      </c>
      <c r="J1253" s="122">
        <v>0</v>
      </c>
      <c r="K1253" s="122">
        <v>0</v>
      </c>
      <c r="L1253" s="122">
        <v>0</v>
      </c>
      <c r="M1253" s="122">
        <v>0</v>
      </c>
      <c r="N1253" s="122">
        <v>0</v>
      </c>
      <c r="O1253" s="122">
        <v>0</v>
      </c>
      <c r="P1253" s="122">
        <v>0</v>
      </c>
      <c r="Q1253" s="122">
        <v>0</v>
      </c>
      <c r="R1253" s="122">
        <v>0</v>
      </c>
      <c r="S1253" s="122">
        <v>0</v>
      </c>
      <c r="T1253" s="122">
        <v>0</v>
      </c>
      <c r="U1253" s="122">
        <v>0</v>
      </c>
      <c r="V1253" s="122">
        <v>0</v>
      </c>
      <c r="W1253" s="122">
        <v>0</v>
      </c>
      <c r="X1253" s="122">
        <v>0</v>
      </c>
      <c r="Y1253" s="122">
        <v>0</v>
      </c>
      <c r="Z1253" s="122">
        <v>0</v>
      </c>
      <c r="AA1253" s="122">
        <v>0</v>
      </c>
      <c r="AB1253" s="122">
        <v>0</v>
      </c>
      <c r="AC1253" s="122">
        <v>0</v>
      </c>
      <c r="AD1253" s="122">
        <v>0</v>
      </c>
      <c r="AE1253" s="122">
        <v>0</v>
      </c>
      <c r="AF1253" s="122">
        <v>0</v>
      </c>
      <c r="AG1253" s="122">
        <v>0</v>
      </c>
      <c r="AH1253" s="122">
        <v>0</v>
      </c>
      <c r="AI1253" s="122">
        <v>0</v>
      </c>
      <c r="AJ1253" s="122">
        <v>0</v>
      </c>
      <c r="AK1253" s="122">
        <v>0</v>
      </c>
      <c r="AL1253" s="122">
        <v>0</v>
      </c>
    </row>
    <row r="1254" spans="1:38" hidden="1" x14ac:dyDescent="0.25">
      <c r="A1254" s="122" t="s">
        <v>1971</v>
      </c>
      <c r="B1254" s="122">
        <v>1</v>
      </c>
      <c r="C1254" s="122" t="s">
        <v>2159</v>
      </c>
      <c r="D1254" s="122" t="s">
        <v>2103</v>
      </c>
      <c r="E1254" s="122">
        <v>24</v>
      </c>
      <c r="F1254" s="122">
        <v>0.38877308975149999</v>
      </c>
      <c r="G1254" s="122">
        <v>0.38781572934190001</v>
      </c>
      <c r="H1254" s="122">
        <v>0.39354247067280002</v>
      </c>
      <c r="I1254" s="122">
        <v>0.3935969088165</v>
      </c>
      <c r="J1254" s="122">
        <v>0.35741809707560002</v>
      </c>
      <c r="K1254" s="122">
        <v>0.3876095389409</v>
      </c>
      <c r="L1254" s="122">
        <v>0.390958002508</v>
      </c>
      <c r="M1254" s="122">
        <v>0.38612220895720001</v>
      </c>
      <c r="N1254" s="122">
        <v>0.38799897472119999</v>
      </c>
      <c r="O1254" s="122">
        <v>0.38907633598989999</v>
      </c>
      <c r="P1254" s="122">
        <v>0.38453686051340003</v>
      </c>
      <c r="Q1254" s="122">
        <v>0.38317975028430001</v>
      </c>
      <c r="R1254" s="122">
        <v>0.38179643602969998</v>
      </c>
      <c r="S1254" s="122">
        <v>0.42197232060450002</v>
      </c>
      <c r="T1254" s="122">
        <v>0.43904666067850001</v>
      </c>
      <c r="U1254" s="122">
        <v>0.4348525780495</v>
      </c>
      <c r="V1254" s="122">
        <v>0.42946440968749999</v>
      </c>
      <c r="W1254" s="122">
        <v>0.42933960132810001</v>
      </c>
      <c r="X1254" s="122">
        <v>0.45508644041349999</v>
      </c>
      <c r="Y1254" s="122">
        <v>0.25921989473779999</v>
      </c>
      <c r="Z1254" s="122">
        <v>0.41800900000000002</v>
      </c>
      <c r="AA1254" s="122">
        <v>0.45580399999999999</v>
      </c>
      <c r="AB1254" s="122">
        <v>0.50257200000000002</v>
      </c>
      <c r="AC1254" s="122">
        <v>0.50140399999999996</v>
      </c>
      <c r="AD1254" s="122">
        <v>0.45289040000000003</v>
      </c>
      <c r="AE1254" s="122">
        <v>0.46216220000000002</v>
      </c>
      <c r="AF1254" s="122">
        <v>2.5448700000000001E-2</v>
      </c>
      <c r="AG1254" s="122">
        <v>0</v>
      </c>
      <c r="AH1254" s="122">
        <v>8.8219000000000006E-2</v>
      </c>
      <c r="AI1254" s="122">
        <v>0.26954440000000002</v>
      </c>
      <c r="AJ1254" s="122">
        <v>0.29998720000000001</v>
      </c>
      <c r="AK1254" s="122">
        <v>0.29304770000000002</v>
      </c>
      <c r="AL1254" s="122">
        <v>0</v>
      </c>
    </row>
    <row r="1255" spans="1:38" hidden="1" x14ac:dyDescent="0.25">
      <c r="A1255" s="122" t="s">
        <v>1971</v>
      </c>
      <c r="B1255" s="122">
        <v>1</v>
      </c>
      <c r="C1255" s="122" t="s">
        <v>2159</v>
      </c>
      <c r="D1255" s="122" t="s">
        <v>2137</v>
      </c>
      <c r="E1255" s="122">
        <v>24</v>
      </c>
      <c r="F1255" s="122">
        <v>0</v>
      </c>
      <c r="G1255" s="122">
        <v>0</v>
      </c>
      <c r="H1255" s="122">
        <v>0</v>
      </c>
      <c r="I1255" s="122">
        <v>0</v>
      </c>
      <c r="J1255" s="122">
        <v>0</v>
      </c>
      <c r="K1255" s="122">
        <v>0</v>
      </c>
      <c r="L1255" s="122">
        <v>0</v>
      </c>
      <c r="M1255" s="122">
        <v>0</v>
      </c>
      <c r="N1255" s="122">
        <v>0</v>
      </c>
      <c r="O1255" s="122">
        <v>0</v>
      </c>
      <c r="P1255" s="122">
        <v>0</v>
      </c>
      <c r="Q1255" s="122">
        <v>0</v>
      </c>
      <c r="R1255" s="122">
        <v>0</v>
      </c>
      <c r="S1255" s="122">
        <v>0</v>
      </c>
      <c r="T1255" s="122">
        <v>0</v>
      </c>
      <c r="U1255" s="122">
        <v>0</v>
      </c>
      <c r="V1255" s="122">
        <v>0</v>
      </c>
      <c r="W1255" s="122">
        <v>0</v>
      </c>
      <c r="X1255" s="122">
        <v>0</v>
      </c>
      <c r="Y1255" s="122">
        <v>0</v>
      </c>
      <c r="Z1255" s="122">
        <v>0</v>
      </c>
      <c r="AA1255" s="122">
        <v>0</v>
      </c>
      <c r="AB1255" s="122">
        <v>0</v>
      </c>
      <c r="AC1255" s="122">
        <v>0</v>
      </c>
      <c r="AD1255" s="122">
        <v>0</v>
      </c>
      <c r="AE1255" s="122">
        <v>0</v>
      </c>
      <c r="AF1255" s="122">
        <v>0</v>
      </c>
      <c r="AG1255" s="122">
        <v>0</v>
      </c>
      <c r="AH1255" s="122">
        <v>0</v>
      </c>
      <c r="AI1255" s="122">
        <v>0</v>
      </c>
      <c r="AJ1255" s="122">
        <v>0</v>
      </c>
      <c r="AK1255" s="122">
        <v>0</v>
      </c>
      <c r="AL1255" s="122">
        <v>0</v>
      </c>
    </row>
    <row r="1256" spans="1:38" hidden="1" x14ac:dyDescent="0.25">
      <c r="A1256" s="122" t="s">
        <v>1971</v>
      </c>
      <c r="B1256" s="122">
        <v>1</v>
      </c>
      <c r="C1256" s="122" t="s">
        <v>2159</v>
      </c>
      <c r="D1256" s="122" t="s">
        <v>2104</v>
      </c>
      <c r="E1256" s="122">
        <v>24</v>
      </c>
      <c r="F1256" s="122">
        <v>0</v>
      </c>
      <c r="G1256" s="122">
        <v>0</v>
      </c>
      <c r="H1256" s="122">
        <v>0</v>
      </c>
      <c r="I1256" s="122">
        <v>0</v>
      </c>
      <c r="J1256" s="122">
        <v>0</v>
      </c>
      <c r="K1256" s="122">
        <v>0</v>
      </c>
      <c r="L1256" s="122">
        <v>0</v>
      </c>
      <c r="M1256" s="122">
        <v>0</v>
      </c>
      <c r="N1256" s="122">
        <v>0</v>
      </c>
      <c r="O1256" s="122">
        <v>0</v>
      </c>
      <c r="P1256" s="122">
        <v>0</v>
      </c>
      <c r="Q1256" s="122">
        <v>0</v>
      </c>
      <c r="R1256" s="122">
        <v>0</v>
      </c>
      <c r="S1256" s="122">
        <v>0</v>
      </c>
      <c r="T1256" s="122">
        <v>0</v>
      </c>
      <c r="U1256" s="122">
        <v>0</v>
      </c>
      <c r="V1256" s="122">
        <v>0</v>
      </c>
      <c r="W1256" s="122">
        <v>0</v>
      </c>
      <c r="X1256" s="122">
        <v>0</v>
      </c>
      <c r="Y1256" s="122">
        <v>0</v>
      </c>
      <c r="Z1256" s="122">
        <v>0</v>
      </c>
      <c r="AA1256" s="122">
        <v>0</v>
      </c>
      <c r="AB1256" s="122">
        <v>0</v>
      </c>
      <c r="AC1256" s="122">
        <v>0</v>
      </c>
      <c r="AD1256" s="122">
        <v>0</v>
      </c>
      <c r="AE1256" s="122">
        <v>0</v>
      </c>
      <c r="AF1256" s="122">
        <v>0</v>
      </c>
      <c r="AG1256" s="122">
        <v>0</v>
      </c>
      <c r="AH1256" s="122">
        <v>0</v>
      </c>
      <c r="AI1256" s="122">
        <v>0</v>
      </c>
      <c r="AJ1256" s="122">
        <v>0</v>
      </c>
      <c r="AK1256" s="122">
        <v>0</v>
      </c>
      <c r="AL1256" s="122">
        <v>0</v>
      </c>
    </row>
    <row r="1257" spans="1:38" hidden="1" x14ac:dyDescent="0.25">
      <c r="A1257" s="122" t="s">
        <v>1971</v>
      </c>
      <c r="B1257" s="122">
        <v>1</v>
      </c>
      <c r="C1257" s="122" t="s">
        <v>2159</v>
      </c>
      <c r="D1257" s="122" t="s">
        <v>2105</v>
      </c>
      <c r="E1257" s="122">
        <v>24</v>
      </c>
      <c r="F1257" s="122">
        <v>0.28570709999999999</v>
      </c>
      <c r="G1257" s="122">
        <v>0.28610328745379998</v>
      </c>
      <c r="H1257" s="122">
        <v>0.28328269098870001</v>
      </c>
      <c r="I1257" s="122">
        <v>0.254599219263</v>
      </c>
      <c r="J1257" s="122">
        <v>0.21802498842119999</v>
      </c>
      <c r="K1257" s="122">
        <v>0.21957904120960001</v>
      </c>
      <c r="L1257" s="122">
        <v>0.22635383256280001</v>
      </c>
      <c r="M1257" s="122">
        <v>0.22792201415230001</v>
      </c>
      <c r="N1257" s="122">
        <v>0.25015282123650001</v>
      </c>
      <c r="O1257" s="122">
        <v>0.26001016784440001</v>
      </c>
      <c r="P1257" s="122">
        <v>0.27026260000000002</v>
      </c>
      <c r="Q1257" s="122">
        <v>1.0466899999999999E-2</v>
      </c>
      <c r="R1257" s="122">
        <v>0.1147109</v>
      </c>
      <c r="S1257" s="122">
        <v>8.2293599999999995E-2</v>
      </c>
      <c r="T1257" s="122">
        <v>5.75144E-2</v>
      </c>
      <c r="U1257" s="122">
        <v>5.7388599999999998E-2</v>
      </c>
      <c r="V1257" s="122">
        <v>5.7631700000000001E-2</v>
      </c>
      <c r="W1257" s="122">
        <v>0.1543226</v>
      </c>
      <c r="X1257" s="122">
        <v>0.1295026</v>
      </c>
      <c r="Y1257" s="122">
        <v>2.9105700000000002E-2</v>
      </c>
      <c r="Z1257" s="122">
        <v>0</v>
      </c>
      <c r="AA1257" s="122">
        <v>0</v>
      </c>
      <c r="AB1257" s="122">
        <v>0</v>
      </c>
      <c r="AC1257" s="122">
        <v>0</v>
      </c>
      <c r="AD1257" s="122">
        <v>0</v>
      </c>
      <c r="AE1257" s="122">
        <v>0</v>
      </c>
      <c r="AF1257" s="122">
        <v>0</v>
      </c>
      <c r="AG1257" s="122">
        <v>0</v>
      </c>
      <c r="AH1257" s="122">
        <v>0</v>
      </c>
      <c r="AI1257" s="122">
        <v>0</v>
      </c>
      <c r="AJ1257" s="122">
        <v>0</v>
      </c>
      <c r="AK1257" s="122">
        <v>0</v>
      </c>
      <c r="AL1257" s="122">
        <v>0</v>
      </c>
    </row>
    <row r="1258" spans="1:38" hidden="1" x14ac:dyDescent="0.25">
      <c r="A1258" s="122" t="s">
        <v>1971</v>
      </c>
      <c r="B1258" s="122">
        <v>1</v>
      </c>
      <c r="C1258" s="122" t="s">
        <v>2159</v>
      </c>
      <c r="D1258" s="122" t="s">
        <v>2106</v>
      </c>
      <c r="E1258" s="122">
        <v>24</v>
      </c>
      <c r="F1258" s="122">
        <v>0</v>
      </c>
      <c r="G1258" s="122">
        <v>0</v>
      </c>
      <c r="H1258" s="122">
        <v>0</v>
      </c>
      <c r="I1258" s="122">
        <v>0</v>
      </c>
      <c r="J1258" s="122">
        <v>0</v>
      </c>
      <c r="K1258" s="122">
        <v>0</v>
      </c>
      <c r="L1258" s="122">
        <v>0</v>
      </c>
      <c r="M1258" s="122">
        <v>0</v>
      </c>
      <c r="N1258" s="122">
        <v>0</v>
      </c>
      <c r="O1258" s="122">
        <v>0</v>
      </c>
      <c r="P1258" s="122">
        <v>0</v>
      </c>
      <c r="Q1258" s="122">
        <v>0</v>
      </c>
      <c r="R1258" s="122">
        <v>0</v>
      </c>
      <c r="S1258" s="122">
        <v>0</v>
      </c>
      <c r="T1258" s="122">
        <v>0</v>
      </c>
      <c r="U1258" s="122">
        <v>0</v>
      </c>
      <c r="V1258" s="122">
        <v>0</v>
      </c>
      <c r="W1258" s="122">
        <v>0</v>
      </c>
      <c r="X1258" s="122">
        <v>0</v>
      </c>
      <c r="Y1258" s="122">
        <v>0</v>
      </c>
      <c r="Z1258" s="122">
        <v>0</v>
      </c>
      <c r="AA1258" s="122">
        <v>0</v>
      </c>
      <c r="AB1258" s="122">
        <v>0</v>
      </c>
      <c r="AC1258" s="122">
        <v>0</v>
      </c>
      <c r="AD1258" s="122">
        <v>0</v>
      </c>
      <c r="AE1258" s="122">
        <v>0</v>
      </c>
      <c r="AF1258" s="122">
        <v>0</v>
      </c>
      <c r="AG1258" s="122">
        <v>0</v>
      </c>
      <c r="AH1258" s="122">
        <v>0</v>
      </c>
      <c r="AI1258" s="122">
        <v>0</v>
      </c>
      <c r="AJ1258" s="122">
        <v>0</v>
      </c>
      <c r="AK1258" s="122">
        <v>0</v>
      </c>
      <c r="AL1258" s="122">
        <v>0</v>
      </c>
    </row>
    <row r="1259" spans="1:38" hidden="1" x14ac:dyDescent="0.25">
      <c r="A1259" s="122" t="s">
        <v>1971</v>
      </c>
      <c r="B1259" s="122">
        <v>1</v>
      </c>
      <c r="C1259" s="122" t="s">
        <v>2159</v>
      </c>
      <c r="D1259" s="122" t="s">
        <v>2107</v>
      </c>
      <c r="E1259" s="122">
        <v>24</v>
      </c>
      <c r="F1259" s="122">
        <v>0</v>
      </c>
      <c r="G1259" s="122">
        <v>0</v>
      </c>
      <c r="H1259" s="122">
        <v>0</v>
      </c>
      <c r="I1259" s="122">
        <v>0</v>
      </c>
      <c r="J1259" s="122">
        <v>0</v>
      </c>
      <c r="K1259" s="122">
        <v>0</v>
      </c>
      <c r="L1259" s="122">
        <v>0</v>
      </c>
      <c r="M1259" s="122">
        <v>0</v>
      </c>
      <c r="N1259" s="122">
        <v>0</v>
      </c>
      <c r="O1259" s="122">
        <v>0</v>
      </c>
      <c r="P1259" s="122">
        <v>0</v>
      </c>
      <c r="Q1259" s="122">
        <v>0</v>
      </c>
      <c r="R1259" s="122">
        <v>0</v>
      </c>
      <c r="S1259" s="122">
        <v>0</v>
      </c>
      <c r="T1259" s="122">
        <v>0</v>
      </c>
      <c r="U1259" s="122">
        <v>0</v>
      </c>
      <c r="V1259" s="122">
        <v>0</v>
      </c>
      <c r="W1259" s="122">
        <v>0</v>
      </c>
      <c r="X1259" s="122">
        <v>0</v>
      </c>
      <c r="Y1259" s="122">
        <v>0</v>
      </c>
      <c r="Z1259" s="122">
        <v>0</v>
      </c>
      <c r="AA1259" s="122">
        <v>0</v>
      </c>
      <c r="AB1259" s="122">
        <v>0</v>
      </c>
      <c r="AC1259" s="122">
        <v>0</v>
      </c>
      <c r="AD1259" s="122">
        <v>0</v>
      </c>
      <c r="AE1259" s="122">
        <v>0</v>
      </c>
      <c r="AF1259" s="122">
        <v>0</v>
      </c>
      <c r="AG1259" s="122">
        <v>0</v>
      </c>
      <c r="AH1259" s="122">
        <v>0</v>
      </c>
      <c r="AI1259" s="122">
        <v>0</v>
      </c>
      <c r="AJ1259" s="122">
        <v>0</v>
      </c>
      <c r="AK1259" s="122">
        <v>0</v>
      </c>
      <c r="AL1259" s="122">
        <v>0</v>
      </c>
    </row>
    <row r="1260" spans="1:38" hidden="1" x14ac:dyDescent="0.25">
      <c r="A1260" s="122" t="s">
        <v>1971</v>
      </c>
      <c r="B1260" s="122">
        <v>1</v>
      </c>
      <c r="C1260" s="122" t="s">
        <v>2159</v>
      </c>
      <c r="D1260" s="122" t="s">
        <v>475</v>
      </c>
      <c r="E1260" s="122">
        <v>24</v>
      </c>
      <c r="F1260" s="122">
        <v>0</v>
      </c>
      <c r="G1260" s="122">
        <v>0</v>
      </c>
      <c r="H1260" s="122">
        <v>0</v>
      </c>
      <c r="I1260" s="122">
        <v>0</v>
      </c>
      <c r="J1260" s="122">
        <v>0</v>
      </c>
      <c r="K1260" s="122">
        <v>0</v>
      </c>
      <c r="L1260" s="122">
        <v>0</v>
      </c>
      <c r="M1260" s="122">
        <v>0</v>
      </c>
      <c r="N1260" s="122">
        <v>0</v>
      </c>
      <c r="O1260" s="122">
        <v>0</v>
      </c>
      <c r="P1260" s="122">
        <v>0</v>
      </c>
      <c r="Q1260" s="122">
        <v>0</v>
      </c>
      <c r="R1260" s="122">
        <v>0</v>
      </c>
      <c r="S1260" s="122">
        <v>0</v>
      </c>
      <c r="T1260" s="122">
        <v>0</v>
      </c>
      <c r="U1260" s="122">
        <v>0</v>
      </c>
      <c r="V1260" s="122">
        <v>0</v>
      </c>
      <c r="W1260" s="122">
        <v>0</v>
      </c>
      <c r="X1260" s="122">
        <v>0</v>
      </c>
      <c r="Y1260" s="122">
        <v>0</v>
      </c>
      <c r="Z1260" s="122">
        <v>0</v>
      </c>
      <c r="AA1260" s="122">
        <v>0</v>
      </c>
      <c r="AB1260" s="122">
        <v>0</v>
      </c>
      <c r="AC1260" s="122">
        <v>0</v>
      </c>
      <c r="AD1260" s="122">
        <v>0</v>
      </c>
      <c r="AE1260" s="122">
        <v>0</v>
      </c>
      <c r="AF1260" s="122">
        <v>0</v>
      </c>
      <c r="AG1260" s="122">
        <v>0</v>
      </c>
      <c r="AH1260" s="122">
        <v>0</v>
      </c>
      <c r="AI1260" s="122">
        <v>0</v>
      </c>
      <c r="AJ1260" s="122">
        <v>0</v>
      </c>
      <c r="AK1260" s="122">
        <v>0</v>
      </c>
      <c r="AL1260" s="122">
        <v>0</v>
      </c>
    </row>
    <row r="1261" spans="1:38" hidden="1" x14ac:dyDescent="0.25">
      <c r="A1261" s="122" t="s">
        <v>1971</v>
      </c>
      <c r="B1261" s="122">
        <v>1</v>
      </c>
      <c r="C1261" s="122" t="s">
        <v>2159</v>
      </c>
      <c r="D1261" s="122" t="s">
        <v>2108</v>
      </c>
      <c r="E1261" s="122">
        <v>24</v>
      </c>
      <c r="F1261" s="122">
        <v>0</v>
      </c>
      <c r="G1261" s="122">
        <v>0</v>
      </c>
      <c r="H1261" s="122">
        <v>0</v>
      </c>
      <c r="I1261" s="122">
        <v>0</v>
      </c>
      <c r="J1261" s="122">
        <v>0</v>
      </c>
      <c r="K1261" s="122">
        <v>0</v>
      </c>
      <c r="L1261" s="122">
        <v>0</v>
      </c>
      <c r="M1261" s="122">
        <v>0</v>
      </c>
      <c r="N1261" s="122">
        <v>0</v>
      </c>
      <c r="O1261" s="122">
        <v>0</v>
      </c>
      <c r="P1261" s="122">
        <v>0</v>
      </c>
      <c r="Q1261" s="122">
        <v>0</v>
      </c>
      <c r="R1261" s="122">
        <v>0</v>
      </c>
      <c r="S1261" s="122">
        <v>0</v>
      </c>
      <c r="T1261" s="122">
        <v>0</v>
      </c>
      <c r="U1261" s="122">
        <v>0</v>
      </c>
      <c r="V1261" s="122">
        <v>0</v>
      </c>
      <c r="W1261" s="122">
        <v>0</v>
      </c>
      <c r="X1261" s="122">
        <v>0</v>
      </c>
      <c r="Y1261" s="122">
        <v>0</v>
      </c>
      <c r="Z1261" s="122">
        <v>0</v>
      </c>
      <c r="AA1261" s="122">
        <v>0</v>
      </c>
      <c r="AB1261" s="122">
        <v>0</v>
      </c>
      <c r="AC1261" s="122">
        <v>0</v>
      </c>
      <c r="AD1261" s="122">
        <v>0</v>
      </c>
      <c r="AE1261" s="122">
        <v>0</v>
      </c>
      <c r="AF1261" s="122">
        <v>0</v>
      </c>
      <c r="AG1261" s="122">
        <v>0</v>
      </c>
      <c r="AH1261" s="122">
        <v>0</v>
      </c>
      <c r="AI1261" s="122">
        <v>0</v>
      </c>
      <c r="AJ1261" s="122">
        <v>0</v>
      </c>
      <c r="AK1261" s="122">
        <v>0</v>
      </c>
      <c r="AL1261" s="122">
        <v>0</v>
      </c>
    </row>
    <row r="1262" spans="1:38" hidden="1" x14ac:dyDescent="0.25">
      <c r="A1262" s="122" t="s">
        <v>1971</v>
      </c>
      <c r="B1262" s="122">
        <v>1</v>
      </c>
      <c r="C1262" s="122" t="s">
        <v>2159</v>
      </c>
      <c r="D1262" s="122" t="s">
        <v>2109</v>
      </c>
      <c r="E1262" s="122">
        <v>24</v>
      </c>
      <c r="F1262" s="122">
        <v>0</v>
      </c>
      <c r="G1262" s="122">
        <v>0</v>
      </c>
      <c r="H1262" s="122">
        <v>0</v>
      </c>
      <c r="I1262" s="122">
        <v>0</v>
      </c>
      <c r="J1262" s="122">
        <v>0</v>
      </c>
      <c r="K1262" s="122">
        <v>0</v>
      </c>
      <c r="L1262" s="122">
        <v>0</v>
      </c>
      <c r="M1262" s="122">
        <v>0</v>
      </c>
      <c r="N1262" s="122">
        <v>0</v>
      </c>
      <c r="O1262" s="122">
        <v>0</v>
      </c>
      <c r="P1262" s="122">
        <v>0</v>
      </c>
      <c r="Q1262" s="122">
        <v>0</v>
      </c>
      <c r="R1262" s="122">
        <v>0</v>
      </c>
      <c r="S1262" s="122">
        <v>0</v>
      </c>
      <c r="T1262" s="122">
        <v>0</v>
      </c>
      <c r="U1262" s="122">
        <v>0</v>
      </c>
      <c r="V1262" s="122">
        <v>0</v>
      </c>
      <c r="W1262" s="122">
        <v>0</v>
      </c>
      <c r="X1262" s="122">
        <v>0</v>
      </c>
      <c r="Y1262" s="122">
        <v>0</v>
      </c>
      <c r="Z1262" s="122">
        <v>0</v>
      </c>
      <c r="AA1262" s="122">
        <v>0</v>
      </c>
      <c r="AB1262" s="122">
        <v>0</v>
      </c>
      <c r="AC1262" s="122">
        <v>0</v>
      </c>
      <c r="AD1262" s="122">
        <v>0</v>
      </c>
      <c r="AE1262" s="122">
        <v>0</v>
      </c>
      <c r="AF1262" s="122">
        <v>0</v>
      </c>
      <c r="AG1262" s="122">
        <v>0</v>
      </c>
      <c r="AH1262" s="122">
        <v>0</v>
      </c>
      <c r="AI1262" s="122">
        <v>0</v>
      </c>
      <c r="AJ1262" s="122">
        <v>0</v>
      </c>
      <c r="AK1262" s="122">
        <v>0</v>
      </c>
      <c r="AL1262" s="122">
        <v>0</v>
      </c>
    </row>
    <row r="1263" spans="1:38" hidden="1" x14ac:dyDescent="0.25">
      <c r="A1263" s="122" t="s">
        <v>1971</v>
      </c>
      <c r="B1263" s="122">
        <v>1</v>
      </c>
      <c r="C1263" s="122" t="s">
        <v>2159</v>
      </c>
      <c r="D1263" s="122" t="s">
        <v>2110</v>
      </c>
      <c r="E1263" s="122">
        <v>24</v>
      </c>
      <c r="F1263" s="122">
        <v>0</v>
      </c>
      <c r="G1263" s="122">
        <v>0</v>
      </c>
      <c r="H1263" s="122">
        <v>0</v>
      </c>
      <c r="I1263" s="122">
        <v>0</v>
      </c>
      <c r="J1263" s="122">
        <v>0</v>
      </c>
      <c r="K1263" s="122">
        <v>0</v>
      </c>
      <c r="L1263" s="122">
        <v>0</v>
      </c>
      <c r="M1263" s="122">
        <v>0</v>
      </c>
      <c r="N1263" s="122">
        <v>0</v>
      </c>
      <c r="O1263" s="122">
        <v>0</v>
      </c>
      <c r="P1263" s="122">
        <v>0</v>
      </c>
      <c r="Q1263" s="122">
        <v>0</v>
      </c>
      <c r="R1263" s="122">
        <v>0</v>
      </c>
      <c r="S1263" s="122">
        <v>0</v>
      </c>
      <c r="T1263" s="122">
        <v>0</v>
      </c>
      <c r="U1263" s="122">
        <v>0</v>
      </c>
      <c r="V1263" s="122">
        <v>0</v>
      </c>
      <c r="W1263" s="122">
        <v>0</v>
      </c>
      <c r="X1263" s="122">
        <v>0</v>
      </c>
      <c r="Y1263" s="122">
        <v>0</v>
      </c>
      <c r="Z1263" s="122">
        <v>0</v>
      </c>
      <c r="AA1263" s="122">
        <v>0</v>
      </c>
      <c r="AB1263" s="122">
        <v>0</v>
      </c>
      <c r="AC1263" s="122">
        <v>0</v>
      </c>
      <c r="AD1263" s="122">
        <v>0</v>
      </c>
      <c r="AE1263" s="122">
        <v>0</v>
      </c>
      <c r="AF1263" s="122">
        <v>0</v>
      </c>
      <c r="AG1263" s="122">
        <v>0</v>
      </c>
      <c r="AH1263" s="122">
        <v>0</v>
      </c>
      <c r="AI1263" s="122">
        <v>0</v>
      </c>
      <c r="AJ1263" s="122">
        <v>0</v>
      </c>
      <c r="AK1263" s="122">
        <v>0</v>
      </c>
      <c r="AL1263" s="122">
        <v>0</v>
      </c>
    </row>
    <row r="1264" spans="1:38" hidden="1" x14ac:dyDescent="0.25">
      <c r="A1264" s="122" t="s">
        <v>1971</v>
      </c>
      <c r="B1264" s="122">
        <v>1</v>
      </c>
      <c r="C1264" s="122" t="s">
        <v>2159</v>
      </c>
      <c r="D1264" s="122" t="s">
        <v>2111</v>
      </c>
      <c r="E1264" s="122">
        <v>24</v>
      </c>
      <c r="F1264" s="122">
        <v>0</v>
      </c>
      <c r="G1264" s="122">
        <v>0</v>
      </c>
      <c r="H1264" s="122">
        <v>0</v>
      </c>
      <c r="I1264" s="122">
        <v>0</v>
      </c>
      <c r="J1264" s="122">
        <v>0</v>
      </c>
      <c r="K1264" s="122">
        <v>0</v>
      </c>
      <c r="L1264" s="122">
        <v>0</v>
      </c>
      <c r="M1264" s="122">
        <v>0</v>
      </c>
      <c r="N1264" s="122">
        <v>0</v>
      </c>
      <c r="O1264" s="122">
        <v>0</v>
      </c>
      <c r="P1264" s="122">
        <v>0</v>
      </c>
      <c r="Q1264" s="122">
        <v>0</v>
      </c>
      <c r="R1264" s="122">
        <v>0</v>
      </c>
      <c r="S1264" s="122">
        <v>0</v>
      </c>
      <c r="T1264" s="122">
        <v>0</v>
      </c>
      <c r="U1264" s="122">
        <v>0</v>
      </c>
      <c r="V1264" s="122">
        <v>0</v>
      </c>
      <c r="W1264" s="122">
        <v>0</v>
      </c>
      <c r="X1264" s="122">
        <v>0</v>
      </c>
      <c r="Y1264" s="122">
        <v>0</v>
      </c>
      <c r="Z1264" s="122">
        <v>0</v>
      </c>
      <c r="AA1264" s="122">
        <v>0</v>
      </c>
      <c r="AB1264" s="122">
        <v>0</v>
      </c>
      <c r="AC1264" s="122">
        <v>0</v>
      </c>
      <c r="AD1264" s="122">
        <v>0</v>
      </c>
      <c r="AE1264" s="122">
        <v>0</v>
      </c>
      <c r="AF1264" s="122">
        <v>0</v>
      </c>
      <c r="AG1264" s="122">
        <v>0</v>
      </c>
      <c r="AH1264" s="122">
        <v>0</v>
      </c>
      <c r="AI1264" s="122">
        <v>0</v>
      </c>
      <c r="AJ1264" s="122">
        <v>0</v>
      </c>
      <c r="AK1264" s="122">
        <v>0</v>
      </c>
      <c r="AL1264" s="122">
        <v>0</v>
      </c>
    </row>
    <row r="1265" spans="1:38" hidden="1" x14ac:dyDescent="0.25">
      <c r="A1265" s="122" t="s">
        <v>1971</v>
      </c>
      <c r="B1265" s="122">
        <v>1</v>
      </c>
      <c r="C1265" s="122" t="s">
        <v>2159</v>
      </c>
      <c r="D1265" s="122" t="s">
        <v>2112</v>
      </c>
      <c r="E1265" s="122">
        <v>24</v>
      </c>
      <c r="F1265" s="122">
        <v>0.70061339502389997</v>
      </c>
      <c r="G1265" s="122">
        <v>0.70591864824179995</v>
      </c>
      <c r="H1265" s="122">
        <v>0.67050382339110004</v>
      </c>
      <c r="I1265" s="122">
        <v>0.57918647037229998</v>
      </c>
      <c r="J1265" s="122">
        <v>0.50820500317969997</v>
      </c>
      <c r="K1265" s="122">
        <v>0.51991633770610002</v>
      </c>
      <c r="L1265" s="122">
        <v>0.55621996804460005</v>
      </c>
      <c r="M1265" s="122">
        <v>0.56212411665850004</v>
      </c>
      <c r="N1265" s="122">
        <v>0.56942024842119998</v>
      </c>
      <c r="O1265" s="122">
        <v>0.59074281587379995</v>
      </c>
      <c r="P1265" s="122">
        <v>0.59832762332870004</v>
      </c>
      <c r="Q1265" s="122">
        <v>0.47832263667149999</v>
      </c>
      <c r="R1265" s="122">
        <v>0.33600869328979999</v>
      </c>
      <c r="S1265" s="122">
        <v>0.33903011874279998</v>
      </c>
      <c r="T1265" s="122">
        <v>0.33272253725119999</v>
      </c>
      <c r="U1265" s="122">
        <v>0.35980453961660003</v>
      </c>
      <c r="V1265" s="122">
        <v>0.3955984567893</v>
      </c>
      <c r="W1265" s="122">
        <v>0.4065711361446</v>
      </c>
      <c r="X1265" s="122">
        <v>0.41706086526239999</v>
      </c>
      <c r="Y1265" s="122">
        <v>0.3388099294677</v>
      </c>
      <c r="Z1265" s="122">
        <v>0.211169</v>
      </c>
      <c r="AA1265" s="122">
        <v>0.37887399999999999</v>
      </c>
      <c r="AB1265" s="122">
        <v>0.43976399999999999</v>
      </c>
      <c r="AC1265" s="122">
        <v>0.4003813</v>
      </c>
      <c r="AD1265" s="122">
        <v>0.23578109999999999</v>
      </c>
      <c r="AE1265" s="122">
        <v>0.22389680000000001</v>
      </c>
      <c r="AF1265" s="122">
        <v>0.2202866</v>
      </c>
      <c r="AG1265" s="122">
        <v>0.21750559999999999</v>
      </c>
      <c r="AH1265" s="122">
        <v>0.21327160000000001</v>
      </c>
      <c r="AI1265" s="122">
        <v>0.223938</v>
      </c>
      <c r="AJ1265" s="122">
        <v>0.22494690000000001</v>
      </c>
      <c r="AK1265" s="122">
        <v>0.2182151</v>
      </c>
      <c r="AL1265" s="122">
        <v>0</v>
      </c>
    </row>
    <row r="1266" spans="1:38" hidden="1" x14ac:dyDescent="0.25">
      <c r="A1266" s="122" t="s">
        <v>1971</v>
      </c>
      <c r="B1266" s="122">
        <v>1</v>
      </c>
      <c r="C1266" s="122" t="s">
        <v>2159</v>
      </c>
      <c r="D1266" s="122" t="s">
        <v>2113</v>
      </c>
      <c r="E1266" s="122">
        <v>24</v>
      </c>
      <c r="F1266" s="122">
        <v>0.38621510149190003</v>
      </c>
      <c r="G1266" s="122">
        <v>0.39253050474759998</v>
      </c>
      <c r="H1266" s="122">
        <v>0.38881937978839998</v>
      </c>
      <c r="I1266" s="122">
        <v>0.34944990879240001</v>
      </c>
      <c r="J1266" s="122">
        <v>0.31085355491990002</v>
      </c>
      <c r="K1266" s="122">
        <v>0.31306927724290001</v>
      </c>
      <c r="L1266" s="122">
        <v>0.3241234711655</v>
      </c>
      <c r="M1266" s="122">
        <v>0.32636900177779998</v>
      </c>
      <c r="N1266" s="122">
        <v>0.35820202301429999</v>
      </c>
      <c r="O1266" s="122">
        <v>0.37144309692060001</v>
      </c>
      <c r="P1266" s="122">
        <v>0.3867891265167</v>
      </c>
      <c r="Q1266" s="122">
        <v>0.24779812893709999</v>
      </c>
      <c r="R1266" s="122">
        <v>0.43939519999999999</v>
      </c>
      <c r="S1266" s="122">
        <v>0.40957595200000002</v>
      </c>
      <c r="T1266" s="122">
        <v>0.2301595828644</v>
      </c>
      <c r="U1266" s="122">
        <v>0</v>
      </c>
      <c r="V1266" s="122">
        <v>2.3760000000000001E-3</v>
      </c>
      <c r="W1266" s="122">
        <v>0.25531984320000001</v>
      </c>
      <c r="X1266" s="122">
        <v>0.40783841599999998</v>
      </c>
      <c r="Y1266" s="122">
        <v>0.26903018556699998</v>
      </c>
      <c r="Z1266" s="122">
        <v>0.286441</v>
      </c>
      <c r="AA1266" s="122">
        <v>0.419456</v>
      </c>
      <c r="AB1266" s="122">
        <v>0.37010399999999999</v>
      </c>
      <c r="AC1266" s="122">
        <v>0.18787499999999999</v>
      </c>
      <c r="AD1266" s="122">
        <v>0</v>
      </c>
      <c r="AE1266" s="122">
        <v>0</v>
      </c>
      <c r="AF1266" s="122">
        <v>0</v>
      </c>
      <c r="AG1266" s="122">
        <v>0</v>
      </c>
      <c r="AH1266" s="122">
        <v>0</v>
      </c>
      <c r="AI1266" s="122">
        <v>0</v>
      </c>
      <c r="AJ1266" s="122">
        <v>0</v>
      </c>
      <c r="AK1266" s="122">
        <v>0</v>
      </c>
      <c r="AL1266" s="122">
        <v>0</v>
      </c>
    </row>
    <row r="1267" spans="1:38" hidden="1" x14ac:dyDescent="0.25">
      <c r="A1267" s="122" t="s">
        <v>1971</v>
      </c>
      <c r="B1267" s="122">
        <v>1</v>
      </c>
      <c r="C1267" s="122" t="s">
        <v>2159</v>
      </c>
      <c r="D1267" s="122" t="s">
        <v>2114</v>
      </c>
      <c r="E1267" s="122">
        <v>24</v>
      </c>
      <c r="F1267" s="122">
        <v>0</v>
      </c>
      <c r="G1267" s="122">
        <v>0</v>
      </c>
      <c r="H1267" s="122">
        <v>0</v>
      </c>
      <c r="I1267" s="122">
        <v>0</v>
      </c>
      <c r="J1267" s="122">
        <v>0</v>
      </c>
      <c r="K1267" s="122">
        <v>0</v>
      </c>
      <c r="L1267" s="122">
        <v>0</v>
      </c>
      <c r="M1267" s="122">
        <v>0</v>
      </c>
      <c r="N1267" s="122">
        <v>0</v>
      </c>
      <c r="O1267" s="122">
        <v>0</v>
      </c>
      <c r="P1267" s="122">
        <v>0</v>
      </c>
      <c r="Q1267" s="122">
        <v>0</v>
      </c>
      <c r="R1267" s="122">
        <v>0</v>
      </c>
      <c r="S1267" s="122">
        <v>0</v>
      </c>
      <c r="T1267" s="122">
        <v>0</v>
      </c>
      <c r="U1267" s="122">
        <v>0</v>
      </c>
      <c r="V1267" s="122">
        <v>0</v>
      </c>
      <c r="W1267" s="122">
        <v>0</v>
      </c>
      <c r="X1267" s="122">
        <v>0</v>
      </c>
      <c r="Y1267" s="122">
        <v>0</v>
      </c>
      <c r="Z1267" s="122">
        <v>0</v>
      </c>
      <c r="AA1267" s="122">
        <v>0</v>
      </c>
      <c r="AB1267" s="122">
        <v>0</v>
      </c>
      <c r="AC1267" s="122">
        <v>0</v>
      </c>
      <c r="AD1267" s="122">
        <v>0</v>
      </c>
      <c r="AE1267" s="122">
        <v>0</v>
      </c>
      <c r="AF1267" s="122">
        <v>0</v>
      </c>
      <c r="AG1267" s="122">
        <v>0</v>
      </c>
      <c r="AH1267" s="122">
        <v>0</v>
      </c>
      <c r="AI1267" s="122">
        <v>0</v>
      </c>
      <c r="AJ1267" s="122">
        <v>0</v>
      </c>
      <c r="AK1267" s="122">
        <v>0</v>
      </c>
      <c r="AL1267" s="122">
        <v>0</v>
      </c>
    </row>
    <row r="1268" spans="1:38" hidden="1" x14ac:dyDescent="0.25">
      <c r="A1268" s="122" t="s">
        <v>1971</v>
      </c>
      <c r="B1268" s="122">
        <v>1</v>
      </c>
      <c r="C1268" s="122" t="s">
        <v>2159</v>
      </c>
      <c r="D1268" s="122" t="s">
        <v>2115</v>
      </c>
      <c r="E1268" s="122">
        <v>24</v>
      </c>
      <c r="F1268" s="122">
        <v>0.3488035330398</v>
      </c>
      <c r="G1268" s="122">
        <v>0.34433768112980001</v>
      </c>
      <c r="H1268" s="122">
        <v>0.33095722705449998</v>
      </c>
      <c r="I1268" s="122">
        <v>0.1402313</v>
      </c>
      <c r="J1268" s="122">
        <v>0.14076</v>
      </c>
      <c r="K1268" s="122">
        <v>0.14141619999999999</v>
      </c>
      <c r="L1268" s="122">
        <v>0.14144680000000001</v>
      </c>
      <c r="M1268" s="122">
        <v>0.1381879</v>
      </c>
      <c r="N1268" s="122">
        <v>0.137292</v>
      </c>
      <c r="O1268" s="122">
        <v>0.13812669999999999</v>
      </c>
      <c r="P1268" s="122">
        <v>0.11520900000000001</v>
      </c>
      <c r="Q1268" s="122">
        <v>0</v>
      </c>
      <c r="R1268" s="122">
        <v>0</v>
      </c>
      <c r="S1268" s="122">
        <v>0</v>
      </c>
      <c r="T1268" s="122">
        <v>0</v>
      </c>
      <c r="U1268" s="122">
        <v>0</v>
      </c>
      <c r="V1268" s="122">
        <v>0</v>
      </c>
      <c r="W1268" s="122">
        <v>0</v>
      </c>
      <c r="X1268" s="122">
        <v>0</v>
      </c>
      <c r="Y1268" s="122">
        <v>0</v>
      </c>
      <c r="Z1268" s="122">
        <v>0</v>
      </c>
      <c r="AA1268" s="122">
        <v>0</v>
      </c>
      <c r="AB1268" s="122">
        <v>0</v>
      </c>
      <c r="AC1268" s="122">
        <v>0</v>
      </c>
      <c r="AD1268" s="122">
        <v>0</v>
      </c>
      <c r="AE1268" s="122">
        <v>0</v>
      </c>
      <c r="AF1268" s="122">
        <v>0</v>
      </c>
      <c r="AG1268" s="122">
        <v>0</v>
      </c>
      <c r="AH1268" s="122">
        <v>0</v>
      </c>
      <c r="AI1268" s="122">
        <v>0</v>
      </c>
      <c r="AJ1268" s="122">
        <v>0</v>
      </c>
      <c r="AK1268" s="122">
        <v>0</v>
      </c>
      <c r="AL1268" s="122">
        <v>0</v>
      </c>
    </row>
    <row r="1269" spans="1:38" hidden="1" x14ac:dyDescent="0.25">
      <c r="A1269" s="122" t="s">
        <v>1971</v>
      </c>
      <c r="B1269" s="122">
        <v>1</v>
      </c>
      <c r="C1269" s="122" t="s">
        <v>2159</v>
      </c>
      <c r="D1269" s="122" t="s">
        <v>2116</v>
      </c>
      <c r="E1269" s="122">
        <v>24</v>
      </c>
      <c r="F1269" s="122">
        <v>0</v>
      </c>
      <c r="G1269" s="122">
        <v>0</v>
      </c>
      <c r="H1269" s="122">
        <v>0</v>
      </c>
      <c r="I1269" s="122">
        <v>0</v>
      </c>
      <c r="J1269" s="122">
        <v>0</v>
      </c>
      <c r="K1269" s="122">
        <v>0</v>
      </c>
      <c r="L1269" s="122">
        <v>0</v>
      </c>
      <c r="M1269" s="122">
        <v>0</v>
      </c>
      <c r="N1269" s="122">
        <v>0</v>
      </c>
      <c r="O1269" s="122">
        <v>0</v>
      </c>
      <c r="P1269" s="122">
        <v>0</v>
      </c>
      <c r="Q1269" s="122">
        <v>0</v>
      </c>
      <c r="R1269" s="122">
        <v>0</v>
      </c>
      <c r="S1269" s="122">
        <v>0</v>
      </c>
      <c r="T1269" s="122">
        <v>0</v>
      </c>
      <c r="U1269" s="122">
        <v>0</v>
      </c>
      <c r="V1269" s="122">
        <v>0</v>
      </c>
      <c r="W1269" s="122">
        <v>0</v>
      </c>
      <c r="X1269" s="122">
        <v>0</v>
      </c>
      <c r="Y1269" s="122">
        <v>0</v>
      </c>
      <c r="Z1269" s="122">
        <v>0</v>
      </c>
      <c r="AA1269" s="122">
        <v>0</v>
      </c>
      <c r="AB1269" s="122">
        <v>0</v>
      </c>
      <c r="AC1269" s="122">
        <v>0</v>
      </c>
      <c r="AD1269" s="122">
        <v>0</v>
      </c>
      <c r="AE1269" s="122">
        <v>0</v>
      </c>
      <c r="AF1269" s="122">
        <v>0</v>
      </c>
      <c r="AG1269" s="122">
        <v>0</v>
      </c>
      <c r="AH1269" s="122">
        <v>0</v>
      </c>
      <c r="AI1269" s="122">
        <v>0</v>
      </c>
      <c r="AJ1269" s="122">
        <v>0</v>
      </c>
      <c r="AK1269" s="122">
        <v>0</v>
      </c>
      <c r="AL1269" s="122">
        <v>0</v>
      </c>
    </row>
    <row r="1270" spans="1:38" hidden="1" x14ac:dyDescent="0.25">
      <c r="A1270" s="122" t="s">
        <v>1971</v>
      </c>
      <c r="B1270" s="122">
        <v>1</v>
      </c>
      <c r="C1270" s="122" t="s">
        <v>2159</v>
      </c>
      <c r="D1270" s="122" t="s">
        <v>2138</v>
      </c>
      <c r="E1270" s="122">
        <v>24</v>
      </c>
      <c r="F1270" s="122">
        <v>0</v>
      </c>
      <c r="G1270" s="122">
        <v>0</v>
      </c>
      <c r="H1270" s="122">
        <v>0</v>
      </c>
      <c r="I1270" s="122">
        <v>0</v>
      </c>
      <c r="J1270" s="122">
        <v>0</v>
      </c>
      <c r="K1270" s="122">
        <v>0</v>
      </c>
      <c r="L1270" s="122">
        <v>0</v>
      </c>
      <c r="M1270" s="122">
        <v>0</v>
      </c>
      <c r="N1270" s="122">
        <v>0</v>
      </c>
      <c r="O1270" s="122">
        <v>0</v>
      </c>
      <c r="P1270" s="122">
        <v>0</v>
      </c>
      <c r="Q1270" s="122">
        <v>0</v>
      </c>
      <c r="R1270" s="122">
        <v>0</v>
      </c>
      <c r="S1270" s="122">
        <v>0</v>
      </c>
      <c r="T1270" s="122">
        <v>0</v>
      </c>
      <c r="U1270" s="122">
        <v>0</v>
      </c>
      <c r="V1270" s="122">
        <v>0</v>
      </c>
      <c r="W1270" s="122">
        <v>0</v>
      </c>
      <c r="X1270" s="122">
        <v>0</v>
      </c>
      <c r="Y1270" s="122">
        <v>0</v>
      </c>
      <c r="Z1270" s="122">
        <v>0</v>
      </c>
      <c r="AA1270" s="122">
        <v>0</v>
      </c>
      <c r="AB1270" s="122">
        <v>0</v>
      </c>
      <c r="AC1270" s="122">
        <v>0</v>
      </c>
      <c r="AD1270" s="122">
        <v>0</v>
      </c>
      <c r="AE1270" s="122">
        <v>0</v>
      </c>
      <c r="AF1270" s="122">
        <v>0</v>
      </c>
      <c r="AG1270" s="122">
        <v>0</v>
      </c>
      <c r="AH1270" s="122">
        <v>0</v>
      </c>
      <c r="AI1270" s="122">
        <v>0</v>
      </c>
      <c r="AJ1270" s="122">
        <v>0</v>
      </c>
      <c r="AK1270" s="122">
        <v>0</v>
      </c>
      <c r="AL1270" s="122">
        <v>0</v>
      </c>
    </row>
    <row r="1271" spans="1:38" hidden="1" x14ac:dyDescent="0.25">
      <c r="A1271" s="122" t="s">
        <v>1971</v>
      </c>
      <c r="B1271" s="122">
        <v>1</v>
      </c>
      <c r="C1271" s="122" t="s">
        <v>2159</v>
      </c>
      <c r="D1271" s="122" t="s">
        <v>2117</v>
      </c>
      <c r="E1271" s="122">
        <v>24</v>
      </c>
      <c r="F1271" s="122">
        <v>0</v>
      </c>
      <c r="G1271" s="122">
        <v>0</v>
      </c>
      <c r="H1271" s="122">
        <v>0</v>
      </c>
      <c r="I1271" s="122">
        <v>0</v>
      </c>
      <c r="J1271" s="122">
        <v>0</v>
      </c>
      <c r="K1271" s="122">
        <v>0</v>
      </c>
      <c r="L1271" s="122">
        <v>0</v>
      </c>
      <c r="M1271" s="122">
        <v>0</v>
      </c>
      <c r="N1271" s="122">
        <v>0</v>
      </c>
      <c r="O1271" s="122">
        <v>0</v>
      </c>
      <c r="P1271" s="122">
        <v>0</v>
      </c>
      <c r="Q1271" s="122">
        <v>0</v>
      </c>
      <c r="R1271" s="122">
        <v>0</v>
      </c>
      <c r="S1271" s="122">
        <v>0</v>
      </c>
      <c r="T1271" s="122">
        <v>0</v>
      </c>
      <c r="U1271" s="122">
        <v>0</v>
      </c>
      <c r="V1271" s="122">
        <v>0</v>
      </c>
      <c r="W1271" s="122">
        <v>0</v>
      </c>
      <c r="X1271" s="122">
        <v>0</v>
      </c>
      <c r="Y1271" s="122">
        <v>0</v>
      </c>
      <c r="Z1271" s="122">
        <v>0</v>
      </c>
      <c r="AA1271" s="122">
        <v>0</v>
      </c>
      <c r="AB1271" s="122">
        <v>0</v>
      </c>
      <c r="AC1271" s="122">
        <v>0</v>
      </c>
      <c r="AD1271" s="122">
        <v>0</v>
      </c>
      <c r="AE1271" s="122">
        <v>0</v>
      </c>
      <c r="AF1271" s="122">
        <v>0</v>
      </c>
      <c r="AG1271" s="122">
        <v>0</v>
      </c>
      <c r="AH1271" s="122">
        <v>0</v>
      </c>
      <c r="AI1271" s="122">
        <v>0</v>
      </c>
      <c r="AJ1271" s="122">
        <v>0</v>
      </c>
      <c r="AK1271" s="122">
        <v>0</v>
      </c>
      <c r="AL1271" s="122">
        <v>0</v>
      </c>
    </row>
    <row r="1272" spans="1:38" hidden="1" x14ac:dyDescent="0.25">
      <c r="A1272" s="122" t="s">
        <v>1971</v>
      </c>
      <c r="B1272" s="122">
        <v>1</v>
      </c>
      <c r="C1272" s="122" t="s">
        <v>2159</v>
      </c>
      <c r="D1272" s="122" t="s">
        <v>2118</v>
      </c>
      <c r="E1272" s="122">
        <v>24</v>
      </c>
      <c r="F1272" s="122">
        <v>0.31193250934450001</v>
      </c>
      <c r="G1272" s="122">
        <v>0.31429455517560001</v>
      </c>
      <c r="H1272" s="122">
        <v>0.29852689320659997</v>
      </c>
      <c r="I1272" s="122">
        <v>0.3344013412497</v>
      </c>
      <c r="J1272" s="122">
        <v>0.29341920674330002</v>
      </c>
      <c r="K1272" s="122">
        <v>0.30018090815350001</v>
      </c>
      <c r="L1272" s="122">
        <v>0.32114131261470003</v>
      </c>
      <c r="M1272" s="122">
        <v>0.32455015469990001</v>
      </c>
      <c r="N1272" s="122">
        <v>0.32876267756119998</v>
      </c>
      <c r="O1272" s="122">
        <v>0.34107355759680003</v>
      </c>
      <c r="P1272" s="122">
        <v>0.34545275137260001</v>
      </c>
      <c r="Q1272" s="122">
        <v>0.2761662080094</v>
      </c>
      <c r="R1272" s="122">
        <v>0.29720652804570002</v>
      </c>
      <c r="S1272" s="122">
        <v>0.29987904035439999</v>
      </c>
      <c r="T1272" s="122">
        <v>0.29429985614589999</v>
      </c>
      <c r="U1272" s="122">
        <v>0.31825443844189999</v>
      </c>
      <c r="V1272" s="122">
        <v>0.37530815903260001</v>
      </c>
      <c r="W1272" s="122">
        <v>0.38571804819630001</v>
      </c>
      <c r="X1272" s="122">
        <v>0.39566975770469998</v>
      </c>
      <c r="Y1272" s="122">
        <v>0.32143232287239998</v>
      </c>
      <c r="Z1272" s="122">
        <v>0.3603401</v>
      </c>
      <c r="AA1272" s="122">
        <v>0.35649619999999999</v>
      </c>
      <c r="AB1272" s="122">
        <v>0.34998760000000001</v>
      </c>
      <c r="AC1272" s="122">
        <v>0.35638560000000002</v>
      </c>
      <c r="AD1272" s="122">
        <v>0.3500238</v>
      </c>
      <c r="AE1272" s="122">
        <v>0.3373082</v>
      </c>
      <c r="AF1272" s="122">
        <v>0.17428260000000001</v>
      </c>
      <c r="AG1272" s="122">
        <v>0.19361700000000001</v>
      </c>
      <c r="AH1272" s="122">
        <v>0.17942440000000001</v>
      </c>
      <c r="AI1272" s="122">
        <v>0.1835098</v>
      </c>
      <c r="AJ1272" s="122">
        <v>0.17602519999999999</v>
      </c>
      <c r="AK1272" s="122">
        <v>0.1500446</v>
      </c>
      <c r="AL1272" s="122">
        <v>0</v>
      </c>
    </row>
    <row r="1273" spans="1:38" hidden="1" x14ac:dyDescent="0.25">
      <c r="A1273" s="122" t="s">
        <v>1971</v>
      </c>
      <c r="B1273" s="122">
        <v>1</v>
      </c>
      <c r="C1273" s="122" t="s">
        <v>2159</v>
      </c>
      <c r="D1273" s="122" t="s">
        <v>2119</v>
      </c>
      <c r="E1273" s="122">
        <v>24</v>
      </c>
      <c r="F1273" s="122">
        <v>0</v>
      </c>
      <c r="G1273" s="122">
        <v>0</v>
      </c>
      <c r="H1273" s="122">
        <v>0</v>
      </c>
      <c r="I1273" s="122">
        <v>0</v>
      </c>
      <c r="J1273" s="122">
        <v>0</v>
      </c>
      <c r="K1273" s="122">
        <v>0</v>
      </c>
      <c r="L1273" s="122">
        <v>0</v>
      </c>
      <c r="M1273" s="122">
        <v>0</v>
      </c>
      <c r="N1273" s="122">
        <v>0</v>
      </c>
      <c r="O1273" s="122">
        <v>0</v>
      </c>
      <c r="P1273" s="122">
        <v>0</v>
      </c>
      <c r="Q1273" s="122">
        <v>0</v>
      </c>
      <c r="R1273" s="122">
        <v>0</v>
      </c>
      <c r="S1273" s="122">
        <v>0</v>
      </c>
      <c r="T1273" s="122">
        <v>0</v>
      </c>
      <c r="U1273" s="122">
        <v>0</v>
      </c>
      <c r="V1273" s="122">
        <v>0</v>
      </c>
      <c r="W1273" s="122">
        <v>0</v>
      </c>
      <c r="X1273" s="122">
        <v>0</v>
      </c>
      <c r="Y1273" s="122">
        <v>0</v>
      </c>
      <c r="Z1273" s="122">
        <v>0</v>
      </c>
      <c r="AA1273" s="122">
        <v>0</v>
      </c>
      <c r="AB1273" s="122">
        <v>0</v>
      </c>
      <c r="AC1273" s="122">
        <v>0</v>
      </c>
      <c r="AD1273" s="122">
        <v>0</v>
      </c>
      <c r="AE1273" s="122">
        <v>0</v>
      </c>
      <c r="AF1273" s="122">
        <v>0</v>
      </c>
      <c r="AG1273" s="122">
        <v>0</v>
      </c>
      <c r="AH1273" s="122">
        <v>0</v>
      </c>
      <c r="AI1273" s="122">
        <v>0</v>
      </c>
      <c r="AJ1273" s="122">
        <v>0</v>
      </c>
      <c r="AK1273" s="122">
        <v>0</v>
      </c>
      <c r="AL1273" s="122">
        <v>0</v>
      </c>
    </row>
    <row r="1274" spans="1:38" hidden="1" x14ac:dyDescent="0.25">
      <c r="A1274" s="122" t="s">
        <v>1971</v>
      </c>
      <c r="B1274" s="122">
        <v>1</v>
      </c>
      <c r="C1274" s="122" t="s">
        <v>2159</v>
      </c>
      <c r="D1274" s="122" t="s">
        <v>2120</v>
      </c>
      <c r="E1274" s="122">
        <v>24</v>
      </c>
      <c r="F1274" s="122">
        <v>0.36472953985599998</v>
      </c>
      <c r="G1274" s="122">
        <v>0.36749138052120001</v>
      </c>
      <c r="H1274" s="122">
        <v>0.34905491775359998</v>
      </c>
      <c r="I1274" s="122">
        <v>0.28247039828330001</v>
      </c>
      <c r="J1274" s="122">
        <v>0.24785259497770001</v>
      </c>
      <c r="K1274" s="122">
        <v>0.25356423621469998</v>
      </c>
      <c r="L1274" s="122">
        <v>0.27126958923220001</v>
      </c>
      <c r="M1274" s="122">
        <v>0.27414905430219999</v>
      </c>
      <c r="N1274" s="122">
        <v>0.27770739233390002</v>
      </c>
      <c r="O1274" s="122">
        <v>0.28810645106339999</v>
      </c>
      <c r="P1274" s="122">
        <v>0.29180557680660002</v>
      </c>
      <c r="Q1274" s="122">
        <v>0.23327890515409999</v>
      </c>
      <c r="R1274" s="122">
        <v>0.24785828572179999</v>
      </c>
      <c r="S1274" s="122">
        <v>0.25008705345370003</v>
      </c>
      <c r="T1274" s="122">
        <v>0.24543423831290001</v>
      </c>
      <c r="U1274" s="122">
        <v>0.26541139608969999</v>
      </c>
      <c r="V1274" s="122">
        <v>0.2918149360185</v>
      </c>
      <c r="W1274" s="122">
        <v>0.29990898105090003</v>
      </c>
      <c r="X1274" s="122">
        <v>0.30764677572330001</v>
      </c>
      <c r="Y1274" s="122">
        <v>0.24992462986960001</v>
      </c>
      <c r="Z1274" s="122">
        <v>0</v>
      </c>
      <c r="AA1274" s="122">
        <v>0</v>
      </c>
      <c r="AB1274" s="122">
        <v>0</v>
      </c>
      <c r="AC1274" s="122">
        <v>0</v>
      </c>
      <c r="AD1274" s="122">
        <v>0</v>
      </c>
      <c r="AE1274" s="122">
        <v>0</v>
      </c>
      <c r="AF1274" s="122">
        <v>0</v>
      </c>
      <c r="AG1274" s="122">
        <v>0</v>
      </c>
      <c r="AH1274" s="122">
        <v>0</v>
      </c>
      <c r="AI1274" s="122">
        <v>0</v>
      </c>
      <c r="AJ1274" s="122">
        <v>0</v>
      </c>
      <c r="AK1274" s="122">
        <v>0</v>
      </c>
      <c r="AL1274" s="122">
        <v>0</v>
      </c>
    </row>
    <row r="1275" spans="1:38" hidden="1" x14ac:dyDescent="0.25">
      <c r="A1275" s="122" t="s">
        <v>1971</v>
      </c>
      <c r="B1275" s="122">
        <v>1</v>
      </c>
      <c r="C1275" s="122" t="s">
        <v>2159</v>
      </c>
      <c r="D1275" s="122" t="s">
        <v>2121</v>
      </c>
      <c r="E1275" s="122">
        <v>24</v>
      </c>
      <c r="F1275" s="122">
        <v>0.47085192622790001</v>
      </c>
      <c r="G1275" s="122">
        <v>0.47441735719799999</v>
      </c>
      <c r="H1275" s="122">
        <v>0.4506165868782</v>
      </c>
      <c r="I1275" s="122">
        <v>0.36465851158250001</v>
      </c>
      <c r="J1275" s="122">
        <v>0.31996824773749999</v>
      </c>
      <c r="K1275" s="122">
        <v>0.32734175874909999</v>
      </c>
      <c r="L1275" s="122">
        <v>0.35019869426380001</v>
      </c>
      <c r="M1275" s="122">
        <v>0.35391597385469997</v>
      </c>
      <c r="N1275" s="122">
        <v>0.35850965254889999</v>
      </c>
      <c r="O1275" s="122">
        <v>0.3719344407788</v>
      </c>
      <c r="P1275" s="122">
        <v>0.37670987103940001</v>
      </c>
      <c r="Q1275" s="122">
        <v>0.30115416997349997</v>
      </c>
      <c r="R1275" s="122">
        <v>0.31997559427110001</v>
      </c>
      <c r="S1275" s="122">
        <v>0.32285284841419998</v>
      </c>
      <c r="T1275" s="122">
        <v>0.31684624151230001</v>
      </c>
      <c r="U1275" s="122">
        <v>0.34263599033129999</v>
      </c>
      <c r="V1275" s="122">
        <v>0.37672195342499998</v>
      </c>
      <c r="W1275" s="122">
        <v>0.38717105687850001</v>
      </c>
      <c r="X1275" s="122">
        <v>0.3971602547034</v>
      </c>
      <c r="Y1275" s="122">
        <v>0</v>
      </c>
      <c r="Z1275" s="122">
        <v>0</v>
      </c>
      <c r="AA1275" s="122">
        <v>0</v>
      </c>
      <c r="AB1275" s="122">
        <v>0</v>
      </c>
      <c r="AC1275" s="122">
        <v>0</v>
      </c>
      <c r="AD1275" s="122">
        <v>0</v>
      </c>
      <c r="AE1275" s="122">
        <v>0</v>
      </c>
      <c r="AF1275" s="122">
        <v>0</v>
      </c>
      <c r="AG1275" s="122">
        <v>0</v>
      </c>
      <c r="AH1275" s="122">
        <v>0</v>
      </c>
      <c r="AI1275" s="122">
        <v>0</v>
      </c>
      <c r="AJ1275" s="122">
        <v>0</v>
      </c>
      <c r="AK1275" s="122">
        <v>0</v>
      </c>
      <c r="AL1275" s="122">
        <v>0</v>
      </c>
    </row>
    <row r="1276" spans="1:38" hidden="1" x14ac:dyDescent="0.25">
      <c r="A1276" s="122" t="s">
        <v>1971</v>
      </c>
      <c r="B1276" s="122">
        <v>1</v>
      </c>
      <c r="C1276" s="122" t="s">
        <v>2159</v>
      </c>
      <c r="D1276" s="122" t="s">
        <v>2139</v>
      </c>
      <c r="E1276" s="122">
        <v>24</v>
      </c>
      <c r="F1276" s="122">
        <v>0</v>
      </c>
      <c r="G1276" s="122">
        <v>0</v>
      </c>
      <c r="H1276" s="122">
        <v>0</v>
      </c>
      <c r="I1276" s="122">
        <v>0</v>
      </c>
      <c r="J1276" s="122">
        <v>0</v>
      </c>
      <c r="K1276" s="122">
        <v>0</v>
      </c>
      <c r="L1276" s="122">
        <v>0</v>
      </c>
      <c r="M1276" s="122">
        <v>0</v>
      </c>
      <c r="N1276" s="122">
        <v>0</v>
      </c>
      <c r="O1276" s="122">
        <v>0</v>
      </c>
      <c r="P1276" s="122">
        <v>0</v>
      </c>
      <c r="Q1276" s="122">
        <v>0</v>
      </c>
      <c r="R1276" s="122">
        <v>0</v>
      </c>
      <c r="S1276" s="122">
        <v>0</v>
      </c>
      <c r="T1276" s="122">
        <v>0</v>
      </c>
      <c r="U1276" s="122">
        <v>0</v>
      </c>
      <c r="V1276" s="122">
        <v>0</v>
      </c>
      <c r="W1276" s="122">
        <v>0</v>
      </c>
      <c r="X1276" s="122">
        <v>0</v>
      </c>
      <c r="Y1276" s="122">
        <v>0</v>
      </c>
      <c r="Z1276" s="122">
        <v>0</v>
      </c>
      <c r="AA1276" s="122">
        <v>0</v>
      </c>
      <c r="AB1276" s="122">
        <v>0</v>
      </c>
      <c r="AC1276" s="122">
        <v>0</v>
      </c>
      <c r="AD1276" s="122">
        <v>0</v>
      </c>
      <c r="AE1276" s="122">
        <v>0</v>
      </c>
      <c r="AF1276" s="122">
        <v>0</v>
      </c>
      <c r="AG1276" s="122">
        <v>0</v>
      </c>
      <c r="AH1276" s="122">
        <v>0</v>
      </c>
      <c r="AI1276" s="122">
        <v>0</v>
      </c>
      <c r="AJ1276" s="122">
        <v>0</v>
      </c>
      <c r="AK1276" s="122">
        <v>0</v>
      </c>
      <c r="AL1276" s="122">
        <v>0</v>
      </c>
    </row>
    <row r="1277" spans="1:38" hidden="1" x14ac:dyDescent="0.25">
      <c r="A1277" s="122" t="s">
        <v>1971</v>
      </c>
      <c r="B1277" s="122">
        <v>1</v>
      </c>
      <c r="C1277" s="122" t="s">
        <v>2159</v>
      </c>
      <c r="D1277" s="122" t="s">
        <v>2122</v>
      </c>
      <c r="E1277" s="122">
        <v>24</v>
      </c>
      <c r="F1277" s="122">
        <v>0</v>
      </c>
      <c r="G1277" s="122">
        <v>0</v>
      </c>
      <c r="H1277" s="122">
        <v>0</v>
      </c>
      <c r="I1277" s="122">
        <v>0</v>
      </c>
      <c r="J1277" s="122">
        <v>0</v>
      </c>
      <c r="K1277" s="122">
        <v>0</v>
      </c>
      <c r="L1277" s="122">
        <v>0</v>
      </c>
      <c r="M1277" s="122">
        <v>0</v>
      </c>
      <c r="N1277" s="122">
        <v>0</v>
      </c>
      <c r="O1277" s="122">
        <v>0</v>
      </c>
      <c r="P1277" s="122">
        <v>0</v>
      </c>
      <c r="Q1277" s="122">
        <v>0</v>
      </c>
      <c r="R1277" s="122">
        <v>0</v>
      </c>
      <c r="S1277" s="122">
        <v>0</v>
      </c>
      <c r="T1277" s="122">
        <v>0</v>
      </c>
      <c r="U1277" s="122">
        <v>0</v>
      </c>
      <c r="V1277" s="122">
        <v>0</v>
      </c>
      <c r="W1277" s="122">
        <v>0</v>
      </c>
      <c r="X1277" s="122">
        <v>0</v>
      </c>
      <c r="Y1277" s="122">
        <v>0</v>
      </c>
      <c r="Z1277" s="122">
        <v>0</v>
      </c>
      <c r="AA1277" s="122">
        <v>0</v>
      </c>
      <c r="AB1277" s="122">
        <v>0</v>
      </c>
      <c r="AC1277" s="122">
        <v>0</v>
      </c>
      <c r="AD1277" s="122">
        <v>0</v>
      </c>
      <c r="AE1277" s="122">
        <v>0</v>
      </c>
      <c r="AF1277" s="122">
        <v>0</v>
      </c>
      <c r="AG1277" s="122">
        <v>0</v>
      </c>
      <c r="AH1277" s="122">
        <v>0</v>
      </c>
      <c r="AI1277" s="122">
        <v>0</v>
      </c>
      <c r="AJ1277" s="122">
        <v>0</v>
      </c>
      <c r="AK1277" s="122">
        <v>0</v>
      </c>
      <c r="AL1277" s="122">
        <v>0</v>
      </c>
    </row>
    <row r="1278" spans="1:38" hidden="1" x14ac:dyDescent="0.25">
      <c r="A1278" s="122" t="s">
        <v>1971</v>
      </c>
      <c r="B1278" s="122">
        <v>1</v>
      </c>
      <c r="C1278" s="122" t="s">
        <v>2159</v>
      </c>
      <c r="D1278" s="122" t="s">
        <v>2123</v>
      </c>
      <c r="E1278" s="122">
        <v>24</v>
      </c>
      <c r="F1278" s="122">
        <v>0</v>
      </c>
      <c r="G1278" s="122">
        <v>0</v>
      </c>
      <c r="H1278" s="122">
        <v>0</v>
      </c>
      <c r="I1278" s="122">
        <v>0</v>
      </c>
      <c r="J1278" s="122">
        <v>0</v>
      </c>
      <c r="K1278" s="122">
        <v>0</v>
      </c>
      <c r="L1278" s="122">
        <v>0</v>
      </c>
      <c r="M1278" s="122">
        <v>0</v>
      </c>
      <c r="N1278" s="122">
        <v>0</v>
      </c>
      <c r="O1278" s="122">
        <v>0</v>
      </c>
      <c r="P1278" s="122">
        <v>0</v>
      </c>
      <c r="Q1278" s="122">
        <v>0</v>
      </c>
      <c r="R1278" s="122">
        <v>0</v>
      </c>
      <c r="S1278" s="122">
        <v>0</v>
      </c>
      <c r="T1278" s="122">
        <v>0</v>
      </c>
      <c r="U1278" s="122">
        <v>0</v>
      </c>
      <c r="V1278" s="122">
        <v>0</v>
      </c>
      <c r="W1278" s="122">
        <v>0</v>
      </c>
      <c r="X1278" s="122">
        <v>0</v>
      </c>
      <c r="Y1278" s="122">
        <v>0</v>
      </c>
      <c r="Z1278" s="122">
        <v>0</v>
      </c>
      <c r="AA1278" s="122">
        <v>0</v>
      </c>
      <c r="AB1278" s="122">
        <v>0</v>
      </c>
      <c r="AC1278" s="122">
        <v>0</v>
      </c>
      <c r="AD1278" s="122">
        <v>0</v>
      </c>
      <c r="AE1278" s="122">
        <v>0</v>
      </c>
      <c r="AF1278" s="122">
        <v>0</v>
      </c>
      <c r="AG1278" s="122">
        <v>0</v>
      </c>
      <c r="AH1278" s="122">
        <v>0</v>
      </c>
      <c r="AI1278" s="122">
        <v>0</v>
      </c>
      <c r="AJ1278" s="122">
        <v>0</v>
      </c>
      <c r="AK1278" s="122">
        <v>0</v>
      </c>
      <c r="AL1278" s="122">
        <v>0</v>
      </c>
    </row>
    <row r="1279" spans="1:38" hidden="1" x14ac:dyDescent="0.25">
      <c r="A1279" s="122" t="s">
        <v>1971</v>
      </c>
      <c r="B1279" s="122">
        <v>1</v>
      </c>
      <c r="C1279" s="122" t="s">
        <v>2159</v>
      </c>
      <c r="D1279" s="122" t="s">
        <v>2140</v>
      </c>
      <c r="E1279" s="122">
        <v>24</v>
      </c>
      <c r="F1279" s="122">
        <v>0</v>
      </c>
      <c r="G1279" s="122">
        <v>0</v>
      </c>
      <c r="H1279" s="122">
        <v>0</v>
      </c>
      <c r="I1279" s="122">
        <v>0</v>
      </c>
      <c r="J1279" s="122">
        <v>0</v>
      </c>
      <c r="K1279" s="122">
        <v>0</v>
      </c>
      <c r="L1279" s="122">
        <v>0</v>
      </c>
      <c r="M1279" s="122">
        <v>0</v>
      </c>
      <c r="N1279" s="122">
        <v>0</v>
      </c>
      <c r="O1279" s="122">
        <v>0</v>
      </c>
      <c r="P1279" s="122">
        <v>0</v>
      </c>
      <c r="Q1279" s="122">
        <v>0</v>
      </c>
      <c r="R1279" s="122">
        <v>0</v>
      </c>
      <c r="S1279" s="122">
        <v>0</v>
      </c>
      <c r="T1279" s="122">
        <v>0</v>
      </c>
      <c r="U1279" s="122">
        <v>0</v>
      </c>
      <c r="V1279" s="122">
        <v>0</v>
      </c>
      <c r="W1279" s="122">
        <v>0</v>
      </c>
      <c r="X1279" s="122">
        <v>0</v>
      </c>
      <c r="Y1279" s="122">
        <v>0</v>
      </c>
      <c r="Z1279" s="122">
        <v>0</v>
      </c>
      <c r="AA1279" s="122">
        <v>0</v>
      </c>
      <c r="AB1279" s="122">
        <v>0</v>
      </c>
      <c r="AC1279" s="122">
        <v>0</v>
      </c>
      <c r="AD1279" s="122">
        <v>0</v>
      </c>
      <c r="AE1279" s="122">
        <v>0</v>
      </c>
      <c r="AF1279" s="122">
        <v>0</v>
      </c>
      <c r="AG1279" s="122">
        <v>0</v>
      </c>
      <c r="AH1279" s="122">
        <v>0</v>
      </c>
      <c r="AI1279" s="122">
        <v>0</v>
      </c>
      <c r="AJ1279" s="122">
        <v>0</v>
      </c>
      <c r="AK1279" s="122">
        <v>0</v>
      </c>
      <c r="AL1279" s="122">
        <v>0</v>
      </c>
    </row>
    <row r="1280" spans="1:38" hidden="1" x14ac:dyDescent="0.25">
      <c r="A1280" s="122" t="s">
        <v>1971</v>
      </c>
      <c r="B1280" s="122">
        <v>1</v>
      </c>
      <c r="C1280" s="122" t="s">
        <v>2159</v>
      </c>
      <c r="D1280" s="122" t="s">
        <v>2124</v>
      </c>
      <c r="E1280" s="122">
        <v>24</v>
      </c>
      <c r="F1280" s="122">
        <v>0</v>
      </c>
      <c r="G1280" s="122">
        <v>0</v>
      </c>
      <c r="H1280" s="122">
        <v>0</v>
      </c>
      <c r="I1280" s="122">
        <v>0</v>
      </c>
      <c r="J1280" s="122">
        <v>0</v>
      </c>
      <c r="K1280" s="122">
        <v>0</v>
      </c>
      <c r="L1280" s="122">
        <v>0</v>
      </c>
      <c r="M1280" s="122">
        <v>0</v>
      </c>
      <c r="N1280" s="122">
        <v>0</v>
      </c>
      <c r="O1280" s="122">
        <v>0</v>
      </c>
      <c r="P1280" s="122">
        <v>0</v>
      </c>
      <c r="Q1280" s="122">
        <v>0</v>
      </c>
      <c r="R1280" s="122">
        <v>0</v>
      </c>
      <c r="S1280" s="122">
        <v>0</v>
      </c>
      <c r="T1280" s="122">
        <v>0</v>
      </c>
      <c r="U1280" s="122">
        <v>0</v>
      </c>
      <c r="V1280" s="122">
        <v>0</v>
      </c>
      <c r="W1280" s="122">
        <v>0</v>
      </c>
      <c r="X1280" s="122">
        <v>0</v>
      </c>
      <c r="Y1280" s="122">
        <v>0</v>
      </c>
      <c r="Z1280" s="122">
        <v>0</v>
      </c>
      <c r="AA1280" s="122">
        <v>0</v>
      </c>
      <c r="AB1280" s="122">
        <v>0</v>
      </c>
      <c r="AC1280" s="122">
        <v>0</v>
      </c>
      <c r="AD1280" s="122">
        <v>0</v>
      </c>
      <c r="AE1280" s="122">
        <v>0</v>
      </c>
      <c r="AF1280" s="122">
        <v>0</v>
      </c>
      <c r="AG1280" s="122">
        <v>0</v>
      </c>
      <c r="AH1280" s="122">
        <v>0</v>
      </c>
      <c r="AI1280" s="122">
        <v>0</v>
      </c>
      <c r="AJ1280" s="122">
        <v>0</v>
      </c>
      <c r="AK1280" s="122">
        <v>0</v>
      </c>
      <c r="AL1280" s="122">
        <v>0</v>
      </c>
    </row>
    <row r="1281" spans="1:38" hidden="1" x14ac:dyDescent="0.25">
      <c r="A1281" s="122" t="s">
        <v>1971</v>
      </c>
      <c r="B1281" s="122">
        <v>1</v>
      </c>
      <c r="C1281" s="122" t="s">
        <v>2159</v>
      </c>
      <c r="D1281" s="122" t="s">
        <v>2125</v>
      </c>
      <c r="E1281" s="122">
        <v>24</v>
      </c>
      <c r="F1281" s="122">
        <v>1.9423165976164001</v>
      </c>
      <c r="G1281" s="122">
        <v>1.9702484023179001</v>
      </c>
      <c r="H1281" s="122">
        <v>1.9415604248377001</v>
      </c>
      <c r="I1281" s="122">
        <v>1.731879315696</v>
      </c>
      <c r="J1281" s="122">
        <v>1.5708122526648001</v>
      </c>
      <c r="K1281" s="122">
        <v>1.601753163006</v>
      </c>
      <c r="L1281" s="122">
        <v>1.7574412464588001</v>
      </c>
      <c r="M1281" s="122">
        <v>1.7732520749023</v>
      </c>
      <c r="N1281" s="122">
        <v>1.8485387999273999</v>
      </c>
      <c r="O1281" s="122">
        <v>1.855589020754</v>
      </c>
      <c r="P1281" s="122">
        <v>1.5035698003710001</v>
      </c>
      <c r="Q1281" s="122">
        <v>0.73222983281080001</v>
      </c>
      <c r="R1281" s="122">
        <v>0.56375993075459996</v>
      </c>
      <c r="S1281" s="122">
        <v>0.55678553196949998</v>
      </c>
      <c r="T1281" s="122">
        <v>0.52831930269359995</v>
      </c>
      <c r="U1281" s="122">
        <v>0.57132193402560005</v>
      </c>
      <c r="V1281" s="122">
        <v>0.45873012551379999</v>
      </c>
      <c r="W1281" s="122">
        <v>0.4714538823726</v>
      </c>
      <c r="X1281" s="122">
        <v>0.48361761727140001</v>
      </c>
      <c r="Y1281" s="122">
        <v>0.3928789882839</v>
      </c>
      <c r="Z1281" s="122">
        <v>0.45330199999999998</v>
      </c>
      <c r="AA1281" s="122">
        <v>0.55324799999999996</v>
      </c>
      <c r="AB1281" s="122">
        <v>0.59012600000000004</v>
      </c>
      <c r="AC1281" s="122">
        <v>0.60894300000000001</v>
      </c>
      <c r="AD1281" s="122">
        <v>0.61563690000000004</v>
      </c>
      <c r="AE1281" s="122">
        <v>0.58327079999999998</v>
      </c>
      <c r="AF1281" s="122">
        <v>0.31836199999999998</v>
      </c>
      <c r="AG1281" s="122">
        <v>0.29677120000000001</v>
      </c>
      <c r="AH1281" s="122">
        <v>0.2821031</v>
      </c>
      <c r="AI1281" s="122">
        <v>0.31128719999999999</v>
      </c>
      <c r="AJ1281" s="122">
        <v>0.14064450000000001</v>
      </c>
      <c r="AK1281" s="122">
        <v>0</v>
      </c>
      <c r="AL1281" s="122">
        <v>0</v>
      </c>
    </row>
    <row r="1282" spans="1:38" hidden="1" x14ac:dyDescent="0.25">
      <c r="A1282" s="122" t="s">
        <v>1971</v>
      </c>
      <c r="B1282" s="122">
        <v>1</v>
      </c>
      <c r="C1282" s="122" t="s">
        <v>2159</v>
      </c>
      <c r="D1282" s="122" t="s">
        <v>2126</v>
      </c>
      <c r="E1282" s="122">
        <v>24</v>
      </c>
      <c r="F1282" s="122">
        <v>0</v>
      </c>
      <c r="G1282" s="122">
        <v>0</v>
      </c>
      <c r="H1282" s="122">
        <v>0</v>
      </c>
      <c r="I1282" s="122">
        <v>0</v>
      </c>
      <c r="J1282" s="122">
        <v>0</v>
      </c>
      <c r="K1282" s="122">
        <v>0</v>
      </c>
      <c r="L1282" s="122">
        <v>0</v>
      </c>
      <c r="M1282" s="122">
        <v>0</v>
      </c>
      <c r="N1282" s="122">
        <v>0</v>
      </c>
      <c r="O1282" s="122">
        <v>0</v>
      </c>
      <c r="P1282" s="122">
        <v>0</v>
      </c>
      <c r="Q1282" s="122">
        <v>0</v>
      </c>
      <c r="R1282" s="122">
        <v>0</v>
      </c>
      <c r="S1282" s="122">
        <v>0</v>
      </c>
      <c r="T1282" s="122">
        <v>0</v>
      </c>
      <c r="U1282" s="122">
        <v>0</v>
      </c>
      <c r="V1282" s="122">
        <v>0</v>
      </c>
      <c r="W1282" s="122">
        <v>0</v>
      </c>
      <c r="X1282" s="122">
        <v>0</v>
      </c>
      <c r="Y1282" s="122">
        <v>0</v>
      </c>
      <c r="Z1282" s="122">
        <v>0</v>
      </c>
      <c r="AA1282" s="122">
        <v>0</v>
      </c>
      <c r="AB1282" s="122">
        <v>0</v>
      </c>
      <c r="AC1282" s="122">
        <v>0</v>
      </c>
      <c r="AD1282" s="122">
        <v>0</v>
      </c>
      <c r="AE1282" s="122">
        <v>0</v>
      </c>
      <c r="AF1282" s="122">
        <v>0</v>
      </c>
      <c r="AG1282" s="122">
        <v>0</v>
      </c>
      <c r="AH1282" s="122">
        <v>0</v>
      </c>
      <c r="AI1282" s="122">
        <v>0</v>
      </c>
      <c r="AJ1282" s="122">
        <v>0</v>
      </c>
      <c r="AK1282" s="122">
        <v>0</v>
      </c>
      <c r="AL1282" s="122">
        <v>0</v>
      </c>
    </row>
    <row r="1283" spans="1:38" hidden="1" x14ac:dyDescent="0.25">
      <c r="A1283" s="122" t="s">
        <v>1971</v>
      </c>
      <c r="B1283" s="122">
        <v>1</v>
      </c>
      <c r="C1283" s="122" t="s">
        <v>2159</v>
      </c>
      <c r="D1283" s="122" t="s">
        <v>2127</v>
      </c>
      <c r="E1283" s="122">
        <v>24</v>
      </c>
      <c r="F1283" s="122">
        <v>0.17948438428890001</v>
      </c>
      <c r="G1283" s="122">
        <v>0.23874222063059999</v>
      </c>
      <c r="H1283" s="122">
        <v>0.26887926681239999</v>
      </c>
      <c r="I1283" s="122">
        <v>0.29353220361159998</v>
      </c>
      <c r="J1283" s="122">
        <v>0.29214655502300002</v>
      </c>
      <c r="K1283" s="122">
        <v>0.29074289164700001</v>
      </c>
      <c r="L1283" s="122">
        <v>0.28761932040650001</v>
      </c>
      <c r="M1283" s="122">
        <v>0.28449466485559999</v>
      </c>
      <c r="N1283" s="122">
        <v>0.28642377672239999</v>
      </c>
      <c r="O1283" s="122">
        <v>0.2614817107497</v>
      </c>
      <c r="P1283" s="122">
        <v>0.27880319303540002</v>
      </c>
      <c r="Q1283" s="122">
        <v>0.28168670117130001</v>
      </c>
      <c r="R1283" s="122">
        <v>0.28873568000909999</v>
      </c>
      <c r="S1283" s="122">
        <v>0.29508187115250001</v>
      </c>
      <c r="T1283" s="122">
        <v>0.26961564060249998</v>
      </c>
      <c r="U1283" s="122">
        <v>0.27712143766109998</v>
      </c>
      <c r="V1283" s="122">
        <v>0.26047535533589999</v>
      </c>
      <c r="W1283" s="122">
        <v>0.2753003967405</v>
      </c>
      <c r="X1283" s="122">
        <v>0.27551391807440001</v>
      </c>
      <c r="Y1283" s="122">
        <v>0.1758498361021</v>
      </c>
      <c r="Z1283" s="122">
        <v>0</v>
      </c>
      <c r="AA1283" s="122">
        <v>0</v>
      </c>
      <c r="AB1283" s="122">
        <v>0</v>
      </c>
      <c r="AC1283" s="122">
        <v>0</v>
      </c>
      <c r="AD1283" s="122">
        <v>0</v>
      </c>
      <c r="AE1283" s="122">
        <v>0</v>
      </c>
      <c r="AF1283" s="122">
        <v>0</v>
      </c>
      <c r="AG1283" s="122">
        <v>0</v>
      </c>
      <c r="AH1283" s="122">
        <v>0</v>
      </c>
      <c r="AI1283" s="122">
        <v>0</v>
      </c>
      <c r="AJ1283" s="122">
        <v>0</v>
      </c>
      <c r="AK1283" s="122">
        <v>0</v>
      </c>
      <c r="AL1283" s="122">
        <v>0</v>
      </c>
    </row>
    <row r="1284" spans="1:38" hidden="1" x14ac:dyDescent="0.25">
      <c r="A1284" s="122" t="s">
        <v>1971</v>
      </c>
      <c r="B1284" s="122">
        <v>1</v>
      </c>
      <c r="C1284" s="122" t="s">
        <v>2159</v>
      </c>
      <c r="D1284" s="122" t="s">
        <v>2128</v>
      </c>
      <c r="E1284" s="122">
        <v>24</v>
      </c>
      <c r="F1284" s="122">
        <v>0</v>
      </c>
      <c r="G1284" s="122">
        <v>0</v>
      </c>
      <c r="H1284" s="122">
        <v>0</v>
      </c>
      <c r="I1284" s="122">
        <v>0</v>
      </c>
      <c r="J1284" s="122">
        <v>0</v>
      </c>
      <c r="K1284" s="122">
        <v>0</v>
      </c>
      <c r="L1284" s="122">
        <v>0</v>
      </c>
      <c r="M1284" s="122">
        <v>0</v>
      </c>
      <c r="N1284" s="122">
        <v>0</v>
      </c>
      <c r="O1284" s="122">
        <v>0</v>
      </c>
      <c r="P1284" s="122">
        <v>0</v>
      </c>
      <c r="Q1284" s="122">
        <v>0</v>
      </c>
      <c r="R1284" s="122">
        <v>0</v>
      </c>
      <c r="S1284" s="122">
        <v>0</v>
      </c>
      <c r="T1284" s="122">
        <v>0</v>
      </c>
      <c r="U1284" s="122">
        <v>0</v>
      </c>
      <c r="V1284" s="122">
        <v>0</v>
      </c>
      <c r="W1284" s="122">
        <v>0</v>
      </c>
      <c r="X1284" s="122">
        <v>0</v>
      </c>
      <c r="Y1284" s="122">
        <v>0</v>
      </c>
      <c r="Z1284" s="122">
        <v>0</v>
      </c>
      <c r="AA1284" s="122">
        <v>0</v>
      </c>
      <c r="AB1284" s="122">
        <v>0</v>
      </c>
      <c r="AC1284" s="122">
        <v>0</v>
      </c>
      <c r="AD1284" s="122">
        <v>0</v>
      </c>
      <c r="AE1284" s="122">
        <v>0</v>
      </c>
      <c r="AF1284" s="122">
        <v>0</v>
      </c>
      <c r="AG1284" s="122">
        <v>0</v>
      </c>
      <c r="AH1284" s="122">
        <v>0</v>
      </c>
      <c r="AI1284" s="122">
        <v>0</v>
      </c>
      <c r="AJ1284" s="122">
        <v>0</v>
      </c>
      <c r="AK1284" s="122">
        <v>0</v>
      </c>
      <c r="AL1284" s="122">
        <v>0</v>
      </c>
    </row>
    <row r="1285" spans="1:38" hidden="1" x14ac:dyDescent="0.25">
      <c r="A1285" s="122" t="s">
        <v>1966</v>
      </c>
      <c r="B1285" s="122">
        <v>1</v>
      </c>
      <c r="C1285" s="122" t="s">
        <v>2160</v>
      </c>
      <c r="D1285" s="122" t="s">
        <v>2080</v>
      </c>
      <c r="E1285" s="122">
        <v>25</v>
      </c>
      <c r="F1285" s="122">
        <v>0</v>
      </c>
      <c r="G1285" s="122">
        <v>0</v>
      </c>
      <c r="H1285" s="122">
        <v>0</v>
      </c>
      <c r="I1285" s="122">
        <v>0</v>
      </c>
      <c r="J1285" s="122">
        <v>0</v>
      </c>
      <c r="K1285" s="122">
        <v>0</v>
      </c>
      <c r="L1285" s="122">
        <v>0</v>
      </c>
      <c r="M1285" s="122">
        <v>0</v>
      </c>
      <c r="N1285" s="122">
        <v>0</v>
      </c>
      <c r="O1285" s="122">
        <v>0</v>
      </c>
      <c r="P1285" s="122">
        <v>0</v>
      </c>
      <c r="Q1285" s="122">
        <v>0</v>
      </c>
      <c r="R1285" s="122">
        <v>0</v>
      </c>
      <c r="S1285" s="122">
        <v>0</v>
      </c>
      <c r="T1285" s="122">
        <v>0</v>
      </c>
      <c r="U1285" s="122">
        <v>0</v>
      </c>
      <c r="V1285" s="122">
        <v>0</v>
      </c>
      <c r="W1285" s="122">
        <v>0</v>
      </c>
      <c r="X1285" s="122">
        <v>0</v>
      </c>
      <c r="Y1285" s="122">
        <v>0</v>
      </c>
      <c r="Z1285" s="122">
        <v>0</v>
      </c>
      <c r="AA1285" s="122">
        <v>0</v>
      </c>
      <c r="AB1285" s="122">
        <v>0</v>
      </c>
      <c r="AC1285" s="122">
        <v>0</v>
      </c>
      <c r="AD1285" s="122">
        <v>0</v>
      </c>
      <c r="AE1285" s="122">
        <v>0</v>
      </c>
      <c r="AF1285" s="122">
        <v>0</v>
      </c>
      <c r="AG1285" s="122">
        <v>0</v>
      </c>
      <c r="AH1285" s="122">
        <v>0</v>
      </c>
      <c r="AI1285" s="122">
        <v>0</v>
      </c>
      <c r="AJ1285" s="122">
        <v>0</v>
      </c>
      <c r="AK1285" s="122">
        <v>0</v>
      </c>
      <c r="AL1285" s="122">
        <v>0</v>
      </c>
    </row>
    <row r="1286" spans="1:38" hidden="1" x14ac:dyDescent="0.25">
      <c r="A1286" s="122" t="s">
        <v>1966</v>
      </c>
      <c r="B1286" s="122">
        <v>1</v>
      </c>
      <c r="C1286" s="122" t="s">
        <v>2160</v>
      </c>
      <c r="D1286" s="122" t="s">
        <v>2081</v>
      </c>
      <c r="E1286" s="122">
        <v>25</v>
      </c>
      <c r="F1286" s="122">
        <v>7.2988259587400003E-2</v>
      </c>
      <c r="G1286" s="122">
        <v>6.9310247388500001E-2</v>
      </c>
      <c r="H1286" s="122">
        <v>7.0062006913599997E-2</v>
      </c>
      <c r="I1286" s="122">
        <v>6.9952793734600005E-2</v>
      </c>
      <c r="J1286" s="122">
        <v>7.2134980054200007E-2</v>
      </c>
      <c r="K1286" s="122">
        <v>6.8625636690400005E-2</v>
      </c>
      <c r="L1286" s="122">
        <v>6.7616910830100005E-2</v>
      </c>
      <c r="M1286" s="122">
        <v>7.0514601158100002E-2</v>
      </c>
      <c r="N1286" s="122">
        <v>6.9276468021100004E-2</v>
      </c>
      <c r="O1286" s="122">
        <v>6.67222668391E-2</v>
      </c>
      <c r="P1286" s="122">
        <v>5.9154830641899997E-2</v>
      </c>
      <c r="Q1286" s="122">
        <v>5.5638816012700001E-2</v>
      </c>
      <c r="R1286" s="122">
        <v>5.4026903173100001E-2</v>
      </c>
      <c r="S1286" s="122">
        <v>5.1873342814600001E-2</v>
      </c>
      <c r="T1286" s="122">
        <v>5.0983731946500001E-2</v>
      </c>
      <c r="U1286" s="122">
        <v>4.9024210176100001E-2</v>
      </c>
      <c r="V1286" s="122">
        <v>4.7964870915799998E-2</v>
      </c>
      <c r="W1286" s="122">
        <v>4.6064386006300001E-2</v>
      </c>
      <c r="X1286" s="122">
        <v>4.2816173416800003E-2</v>
      </c>
      <c r="Y1286" s="122">
        <v>3.6834596986400001E-2</v>
      </c>
      <c r="Z1286" s="122">
        <v>7.5863300590999997E-3</v>
      </c>
      <c r="AA1286" s="122">
        <v>4.8170381167000004E-3</v>
      </c>
      <c r="AB1286" s="122">
        <v>1.5173241954E-3</v>
      </c>
      <c r="AC1286" s="122">
        <v>2.1394927667000001E-3</v>
      </c>
      <c r="AD1286" s="122">
        <v>1.0631143246999999E-2</v>
      </c>
      <c r="AE1286" s="122">
        <v>6.6129153757000002E-3</v>
      </c>
      <c r="AF1286" s="122">
        <v>1.8643315260100001E-2</v>
      </c>
      <c r="AG1286" s="122">
        <v>2.9217780212E-3</v>
      </c>
      <c r="AH1286" s="122">
        <v>8.0174528572999997E-3</v>
      </c>
      <c r="AI1286" s="122">
        <v>1.63486123259E-2</v>
      </c>
      <c r="AJ1286" s="122">
        <v>1.365786341E-2</v>
      </c>
      <c r="AK1286" s="122">
        <v>1.60029685096E-2</v>
      </c>
      <c r="AL1286" s="122">
        <v>0</v>
      </c>
    </row>
    <row r="1287" spans="1:38" hidden="1" x14ac:dyDescent="0.25">
      <c r="A1287" s="122" t="s">
        <v>1966</v>
      </c>
      <c r="B1287" s="122">
        <v>1</v>
      </c>
      <c r="C1287" s="122" t="s">
        <v>2160</v>
      </c>
      <c r="D1287" s="122" t="s">
        <v>2082</v>
      </c>
      <c r="E1287" s="122">
        <v>25</v>
      </c>
      <c r="F1287" s="122">
        <v>0</v>
      </c>
      <c r="G1287" s="122">
        <v>0</v>
      </c>
      <c r="H1287" s="122">
        <v>0</v>
      </c>
      <c r="I1287" s="122">
        <v>3.4976396867300003E-2</v>
      </c>
      <c r="J1287" s="122">
        <v>3.6067490027100003E-2</v>
      </c>
      <c r="K1287" s="122">
        <v>3.4312818345200002E-2</v>
      </c>
      <c r="L1287" s="122">
        <v>3.3808455415099997E-2</v>
      </c>
      <c r="M1287" s="122">
        <v>3.5257300579100002E-2</v>
      </c>
      <c r="N1287" s="122">
        <v>3.4638234010599997E-2</v>
      </c>
      <c r="O1287" s="122">
        <v>3.3361133419600002E-2</v>
      </c>
      <c r="P1287" s="122">
        <v>2.95774153209E-2</v>
      </c>
      <c r="Q1287" s="122">
        <v>2.7819408006299999E-2</v>
      </c>
      <c r="R1287" s="122">
        <v>2.7013451586499999E-2</v>
      </c>
      <c r="S1287" s="122">
        <v>2.5936671407300001E-2</v>
      </c>
      <c r="T1287" s="122">
        <v>2.5491865973299999E-2</v>
      </c>
      <c r="U1287" s="122">
        <v>2.4512105087999999E-2</v>
      </c>
      <c r="V1287" s="122">
        <v>2.3982435457899999E-2</v>
      </c>
      <c r="W1287" s="122">
        <v>2.3032193003199999E-2</v>
      </c>
      <c r="X1287" s="122">
        <v>2.1408086708400002E-2</v>
      </c>
      <c r="Y1287" s="122">
        <v>1.84172984932E-2</v>
      </c>
      <c r="Z1287" s="122">
        <v>5.7317015693E-3</v>
      </c>
      <c r="AA1287" s="122">
        <v>6.7524865663000002E-3</v>
      </c>
      <c r="AB1287" s="122">
        <v>7.1609514102000003E-3</v>
      </c>
      <c r="AC1287" s="122">
        <v>6.8772533401000001E-3</v>
      </c>
      <c r="AD1287" s="122">
        <v>5.4116020311999998E-3</v>
      </c>
      <c r="AE1287" s="122">
        <v>2.8872300971000001E-3</v>
      </c>
      <c r="AF1287" s="122">
        <v>4.6869998261999998E-3</v>
      </c>
      <c r="AG1287" s="122">
        <v>5.0073100121999998E-3</v>
      </c>
      <c r="AH1287" s="122">
        <v>4.8992142714000004E-3</v>
      </c>
      <c r="AI1287" s="122">
        <v>5.2690215361999998E-3</v>
      </c>
      <c r="AJ1287" s="122">
        <v>5.4828685190000002E-3</v>
      </c>
      <c r="AK1287" s="122">
        <v>5.8873873837999996E-3</v>
      </c>
      <c r="AL1287" s="122">
        <v>0</v>
      </c>
    </row>
    <row r="1288" spans="1:38" hidden="1" x14ac:dyDescent="0.25">
      <c r="A1288" s="122" t="s">
        <v>1966</v>
      </c>
      <c r="B1288" s="122">
        <v>1</v>
      </c>
      <c r="C1288" s="122" t="s">
        <v>2160</v>
      </c>
      <c r="D1288" s="122" t="s">
        <v>2135</v>
      </c>
      <c r="E1288" s="122">
        <v>25</v>
      </c>
      <c r="F1288" s="122">
        <v>0</v>
      </c>
      <c r="G1288" s="122">
        <v>0</v>
      </c>
      <c r="H1288" s="122">
        <v>0</v>
      </c>
      <c r="I1288" s="122">
        <v>0</v>
      </c>
      <c r="J1288" s="122">
        <v>0</v>
      </c>
      <c r="K1288" s="122">
        <v>0</v>
      </c>
      <c r="L1288" s="122">
        <v>0</v>
      </c>
      <c r="M1288" s="122">
        <v>0</v>
      </c>
      <c r="N1288" s="122">
        <v>0</v>
      </c>
      <c r="O1288" s="122">
        <v>0</v>
      </c>
      <c r="P1288" s="122">
        <v>0</v>
      </c>
      <c r="Q1288" s="122">
        <v>0</v>
      </c>
      <c r="R1288" s="122">
        <v>0</v>
      </c>
      <c r="S1288" s="122">
        <v>0</v>
      </c>
      <c r="T1288" s="122">
        <v>0</v>
      </c>
      <c r="U1288" s="122">
        <v>0</v>
      </c>
      <c r="V1288" s="122">
        <v>0</v>
      </c>
      <c r="W1288" s="122">
        <v>0</v>
      </c>
      <c r="X1288" s="122">
        <v>0</v>
      </c>
      <c r="Y1288" s="122">
        <v>0</v>
      </c>
      <c r="Z1288" s="122">
        <v>0</v>
      </c>
      <c r="AA1288" s="122">
        <v>0</v>
      </c>
      <c r="AB1288" s="122">
        <v>0</v>
      </c>
      <c r="AC1288" s="122">
        <v>0</v>
      </c>
      <c r="AD1288" s="122">
        <v>0</v>
      </c>
      <c r="AE1288" s="122">
        <v>0</v>
      </c>
      <c r="AF1288" s="122">
        <v>0</v>
      </c>
      <c r="AG1288" s="122">
        <v>0</v>
      </c>
      <c r="AH1288" s="122">
        <v>0</v>
      </c>
      <c r="AI1288" s="122">
        <v>0</v>
      </c>
      <c r="AJ1288" s="122">
        <v>0</v>
      </c>
      <c r="AK1288" s="122">
        <v>0</v>
      </c>
      <c r="AL1288" s="122">
        <v>0</v>
      </c>
    </row>
    <row r="1289" spans="1:38" hidden="1" x14ac:dyDescent="0.25">
      <c r="A1289" s="122" t="s">
        <v>1966</v>
      </c>
      <c r="B1289" s="122">
        <v>1</v>
      </c>
      <c r="C1289" s="122" t="s">
        <v>2160</v>
      </c>
      <c r="D1289" s="122" t="s">
        <v>2083</v>
      </c>
      <c r="E1289" s="122">
        <v>25</v>
      </c>
      <c r="F1289" s="122">
        <v>0</v>
      </c>
      <c r="G1289" s="122">
        <v>0</v>
      </c>
      <c r="H1289" s="122">
        <v>0</v>
      </c>
      <c r="I1289" s="122">
        <v>0</v>
      </c>
      <c r="J1289" s="122">
        <v>0</v>
      </c>
      <c r="K1289" s="122">
        <v>0</v>
      </c>
      <c r="L1289" s="122">
        <v>0</v>
      </c>
      <c r="M1289" s="122">
        <v>0</v>
      </c>
      <c r="N1289" s="122">
        <v>0</v>
      </c>
      <c r="O1289" s="122">
        <v>0</v>
      </c>
      <c r="P1289" s="122">
        <v>0</v>
      </c>
      <c r="Q1289" s="122">
        <v>0</v>
      </c>
      <c r="R1289" s="122">
        <v>0</v>
      </c>
      <c r="S1289" s="122">
        <v>0</v>
      </c>
      <c r="T1289" s="122">
        <v>0</v>
      </c>
      <c r="U1289" s="122">
        <v>0</v>
      </c>
      <c r="V1289" s="122">
        <v>0</v>
      </c>
      <c r="W1289" s="122">
        <v>0</v>
      </c>
      <c r="X1289" s="122">
        <v>0</v>
      </c>
      <c r="Y1289" s="122">
        <v>0</v>
      </c>
      <c r="Z1289" s="122">
        <v>0</v>
      </c>
      <c r="AA1289" s="122">
        <v>0</v>
      </c>
      <c r="AB1289" s="122">
        <v>0</v>
      </c>
      <c r="AC1289" s="122">
        <v>0</v>
      </c>
      <c r="AD1289" s="122">
        <v>0</v>
      </c>
      <c r="AE1289" s="122">
        <v>0</v>
      </c>
      <c r="AF1289" s="122">
        <v>0</v>
      </c>
      <c r="AG1289" s="122">
        <v>0</v>
      </c>
      <c r="AH1289" s="122">
        <v>0</v>
      </c>
      <c r="AI1289" s="122">
        <v>0</v>
      </c>
      <c r="AJ1289" s="122">
        <v>0</v>
      </c>
      <c r="AK1289" s="122">
        <v>0</v>
      </c>
      <c r="AL1289" s="122">
        <v>0</v>
      </c>
    </row>
    <row r="1290" spans="1:38" x14ac:dyDescent="0.25">
      <c r="A1290" s="122" t="s">
        <v>1966</v>
      </c>
      <c r="B1290" s="122">
        <v>1</v>
      </c>
      <c r="C1290" s="122" t="s">
        <v>2160</v>
      </c>
      <c r="D1290" s="122" t="s">
        <v>2084</v>
      </c>
      <c r="E1290" s="122">
        <v>25</v>
      </c>
      <c r="F1290" s="122">
        <v>0.29195303834949998</v>
      </c>
      <c r="G1290" s="122">
        <v>0.27724098955389997</v>
      </c>
      <c r="H1290" s="122">
        <v>0.28024802765439999</v>
      </c>
      <c r="I1290" s="122">
        <v>0.27981117493840002</v>
      </c>
      <c r="J1290" s="122">
        <v>0.28853992021699998</v>
      </c>
      <c r="K1290" s="122">
        <v>0.27450254676160002</v>
      </c>
      <c r="L1290" s="122">
        <v>0.27046764332060003</v>
      </c>
      <c r="M1290" s="122">
        <v>0.28205840463249998</v>
      </c>
      <c r="N1290" s="122">
        <v>0.27710587208460002</v>
      </c>
      <c r="O1290" s="122">
        <v>0.26688906735649998</v>
      </c>
      <c r="P1290" s="122">
        <v>0.23661932256759999</v>
      </c>
      <c r="Q1290" s="122">
        <v>0.2225552640507</v>
      </c>
      <c r="R1290" s="122">
        <v>0.24312106427880001</v>
      </c>
      <c r="S1290" s="122">
        <v>0.2334300426656</v>
      </c>
      <c r="T1290" s="122">
        <v>0.22942679375940001</v>
      </c>
      <c r="U1290" s="122">
        <v>0.2206089457923</v>
      </c>
      <c r="V1290" s="122">
        <v>0.21584191912090001</v>
      </c>
      <c r="W1290" s="122">
        <v>0.20728973702850001</v>
      </c>
      <c r="X1290" s="122">
        <v>0.1926727803754</v>
      </c>
      <c r="Y1290" s="122">
        <v>0.16575568643880001</v>
      </c>
      <c r="Z1290" s="122">
        <v>0.19884332044059999</v>
      </c>
      <c r="AA1290" s="122">
        <v>0.20429599675390001</v>
      </c>
      <c r="AB1290" s="122">
        <v>0.20399510342419999</v>
      </c>
      <c r="AC1290" s="122">
        <v>0.20144534057210001</v>
      </c>
      <c r="AD1290" s="122">
        <v>0.18472226204639999</v>
      </c>
      <c r="AE1290" s="122">
        <v>0.16551130128729999</v>
      </c>
      <c r="AF1290" s="122">
        <v>0.1569231876061</v>
      </c>
      <c r="AG1290" s="122">
        <v>0.1542153385451</v>
      </c>
      <c r="AH1290" s="122">
        <v>0.15335524820490001</v>
      </c>
      <c r="AI1290" s="122">
        <v>0.1427622280494</v>
      </c>
      <c r="AJ1290" s="122">
        <v>0.1601239932645</v>
      </c>
      <c r="AK1290" s="122">
        <v>0.16293910739690001</v>
      </c>
      <c r="AL1290" s="122">
        <v>0</v>
      </c>
    </row>
    <row r="1291" spans="1:38" hidden="1" x14ac:dyDescent="0.25">
      <c r="A1291" s="122" t="s">
        <v>1966</v>
      </c>
      <c r="B1291" s="122">
        <v>1</v>
      </c>
      <c r="C1291" s="122" t="s">
        <v>2160</v>
      </c>
      <c r="D1291" s="122" t="s">
        <v>474</v>
      </c>
      <c r="E1291" s="122">
        <v>25</v>
      </c>
      <c r="F1291" s="122">
        <v>0</v>
      </c>
      <c r="G1291" s="122">
        <v>0</v>
      </c>
      <c r="H1291" s="122">
        <v>0</v>
      </c>
      <c r="I1291" s="122">
        <v>0</v>
      </c>
      <c r="J1291" s="122">
        <v>0</v>
      </c>
      <c r="K1291" s="122">
        <v>3.4312818345200002E-2</v>
      </c>
      <c r="L1291" s="122">
        <v>3.3808455415099997E-2</v>
      </c>
      <c r="M1291" s="122">
        <v>3.5257300579100002E-2</v>
      </c>
      <c r="N1291" s="122">
        <v>3.4638234010599997E-2</v>
      </c>
      <c r="O1291" s="122">
        <v>3.3361133419600002E-2</v>
      </c>
      <c r="P1291" s="122">
        <v>2.95774153209E-2</v>
      </c>
      <c r="Q1291" s="122">
        <v>2.7819408006299999E-2</v>
      </c>
      <c r="R1291" s="122">
        <v>2.7013451586499999E-2</v>
      </c>
      <c r="S1291" s="122">
        <v>2.5936671407300001E-2</v>
      </c>
      <c r="T1291" s="122">
        <v>2.5491865973299999E-2</v>
      </c>
      <c r="U1291" s="122">
        <v>4.9024210176100001E-2</v>
      </c>
      <c r="V1291" s="122">
        <v>4.7964870915799998E-2</v>
      </c>
      <c r="W1291" s="122">
        <v>4.6064386006300001E-2</v>
      </c>
      <c r="X1291" s="122">
        <v>4.2816173416800003E-2</v>
      </c>
      <c r="Y1291" s="122">
        <v>3.6834596986400001E-2</v>
      </c>
      <c r="Z1291" s="122">
        <v>7.0615972572599994E-2</v>
      </c>
      <c r="AA1291" s="122">
        <v>6.7161259111500005E-2</v>
      </c>
      <c r="AB1291" s="122">
        <v>7.0189114427199994E-2</v>
      </c>
      <c r="AC1291" s="122">
        <v>7.0537052786199997E-2</v>
      </c>
      <c r="AD1291" s="122">
        <v>6.8760579491800006E-2</v>
      </c>
      <c r="AE1291" s="122">
        <v>6.3249170463599999E-2</v>
      </c>
      <c r="AF1291" s="122">
        <v>6.8605633481299999E-2</v>
      </c>
      <c r="AG1291" s="122">
        <v>6.9533663524000006E-2</v>
      </c>
      <c r="AH1291" s="122">
        <v>6.8385094661500001E-2</v>
      </c>
      <c r="AI1291" s="122">
        <v>6.1498475774900002E-2</v>
      </c>
      <c r="AJ1291" s="122">
        <v>6.4288319125400006E-2</v>
      </c>
      <c r="AK1291" s="122">
        <v>6.7882353631099998E-2</v>
      </c>
      <c r="AL1291" s="122">
        <v>0</v>
      </c>
    </row>
    <row r="1292" spans="1:38" hidden="1" x14ac:dyDescent="0.25">
      <c r="A1292" s="122" t="s">
        <v>1966</v>
      </c>
      <c r="B1292" s="122">
        <v>1</v>
      </c>
      <c r="C1292" s="122" t="s">
        <v>2160</v>
      </c>
      <c r="D1292" s="122" t="s">
        <v>2085</v>
      </c>
      <c r="E1292" s="122">
        <v>25</v>
      </c>
      <c r="F1292" s="122">
        <v>0</v>
      </c>
      <c r="G1292" s="122">
        <v>0</v>
      </c>
      <c r="H1292" s="122">
        <v>0</v>
      </c>
      <c r="I1292" s="122">
        <v>0</v>
      </c>
      <c r="J1292" s="122">
        <v>0</v>
      </c>
      <c r="K1292" s="122">
        <v>0</v>
      </c>
      <c r="L1292" s="122">
        <v>0</v>
      </c>
      <c r="M1292" s="122">
        <v>0</v>
      </c>
      <c r="N1292" s="122">
        <v>0</v>
      </c>
      <c r="O1292" s="122">
        <v>0</v>
      </c>
      <c r="P1292" s="122">
        <v>0</v>
      </c>
      <c r="Q1292" s="122">
        <v>0</v>
      </c>
      <c r="R1292" s="122">
        <v>0</v>
      </c>
      <c r="S1292" s="122">
        <v>0</v>
      </c>
      <c r="T1292" s="122">
        <v>0</v>
      </c>
      <c r="U1292" s="122">
        <v>0</v>
      </c>
      <c r="V1292" s="122">
        <v>0</v>
      </c>
      <c r="W1292" s="122">
        <v>0</v>
      </c>
      <c r="X1292" s="122">
        <v>0</v>
      </c>
      <c r="Y1292" s="122">
        <v>0</v>
      </c>
      <c r="Z1292" s="122">
        <v>0</v>
      </c>
      <c r="AA1292" s="122">
        <v>0</v>
      </c>
      <c r="AB1292" s="122">
        <v>0</v>
      </c>
      <c r="AC1292" s="122">
        <v>0</v>
      </c>
      <c r="AD1292" s="122">
        <v>0</v>
      </c>
      <c r="AE1292" s="122">
        <v>0</v>
      </c>
      <c r="AF1292" s="122">
        <v>0</v>
      </c>
      <c r="AG1292" s="122">
        <v>0</v>
      </c>
      <c r="AH1292" s="122">
        <v>0</v>
      </c>
      <c r="AI1292" s="122">
        <v>0</v>
      </c>
      <c r="AJ1292" s="122">
        <v>0</v>
      </c>
      <c r="AK1292" s="122">
        <v>0</v>
      </c>
      <c r="AL1292" s="122">
        <v>0</v>
      </c>
    </row>
    <row r="1293" spans="1:38" hidden="1" x14ac:dyDescent="0.25">
      <c r="A1293" s="122" t="s">
        <v>1966</v>
      </c>
      <c r="B1293" s="122">
        <v>1</v>
      </c>
      <c r="C1293" s="122" t="s">
        <v>2160</v>
      </c>
      <c r="D1293" s="122" t="s">
        <v>2086</v>
      </c>
      <c r="E1293" s="122">
        <v>25</v>
      </c>
      <c r="F1293" s="122">
        <v>0</v>
      </c>
      <c r="G1293" s="122">
        <v>0</v>
      </c>
      <c r="H1293" s="122">
        <v>0</v>
      </c>
      <c r="I1293" s="122">
        <v>0</v>
      </c>
      <c r="J1293" s="122">
        <v>0</v>
      </c>
      <c r="K1293" s="122">
        <v>0</v>
      </c>
      <c r="L1293" s="122">
        <v>0</v>
      </c>
      <c r="M1293" s="122">
        <v>0</v>
      </c>
      <c r="N1293" s="122">
        <v>0</v>
      </c>
      <c r="O1293" s="122">
        <v>0</v>
      </c>
      <c r="P1293" s="122">
        <v>0</v>
      </c>
      <c r="Q1293" s="122">
        <v>0</v>
      </c>
      <c r="R1293" s="122">
        <v>0</v>
      </c>
      <c r="S1293" s="122">
        <v>0</v>
      </c>
      <c r="T1293" s="122">
        <v>0</v>
      </c>
      <c r="U1293" s="122">
        <v>0</v>
      </c>
      <c r="V1293" s="122">
        <v>0</v>
      </c>
      <c r="W1293" s="122">
        <v>0</v>
      </c>
      <c r="X1293" s="122">
        <v>0</v>
      </c>
      <c r="Y1293" s="122">
        <v>0</v>
      </c>
      <c r="Z1293" s="122">
        <v>0</v>
      </c>
      <c r="AA1293" s="122">
        <v>0</v>
      </c>
      <c r="AB1293" s="122">
        <v>0</v>
      </c>
      <c r="AC1293" s="122">
        <v>0</v>
      </c>
      <c r="AD1293" s="122">
        <v>0</v>
      </c>
      <c r="AE1293" s="122">
        <v>0</v>
      </c>
      <c r="AF1293" s="122">
        <v>0</v>
      </c>
      <c r="AG1293" s="122">
        <v>0</v>
      </c>
      <c r="AH1293" s="122">
        <v>0</v>
      </c>
      <c r="AI1293" s="122">
        <v>0</v>
      </c>
      <c r="AJ1293" s="122">
        <v>0</v>
      </c>
      <c r="AK1293" s="122">
        <v>0</v>
      </c>
      <c r="AL1293" s="122">
        <v>0</v>
      </c>
    </row>
    <row r="1294" spans="1:38" hidden="1" x14ac:dyDescent="0.25">
      <c r="A1294" s="122" t="s">
        <v>1966</v>
      </c>
      <c r="B1294" s="122">
        <v>1</v>
      </c>
      <c r="C1294" s="122" t="s">
        <v>2160</v>
      </c>
      <c r="D1294" s="122" t="s">
        <v>2087</v>
      </c>
      <c r="E1294" s="122">
        <v>25</v>
      </c>
      <c r="F1294" s="122">
        <v>0</v>
      </c>
      <c r="G1294" s="122">
        <v>0</v>
      </c>
      <c r="H1294" s="122">
        <v>0</v>
      </c>
      <c r="I1294" s="122">
        <v>0</v>
      </c>
      <c r="J1294" s="122">
        <v>0</v>
      </c>
      <c r="K1294" s="122">
        <v>0</v>
      </c>
      <c r="L1294" s="122">
        <v>0</v>
      </c>
      <c r="M1294" s="122">
        <v>0</v>
      </c>
      <c r="N1294" s="122">
        <v>0</v>
      </c>
      <c r="O1294" s="122">
        <v>0</v>
      </c>
      <c r="P1294" s="122">
        <v>0</v>
      </c>
      <c r="Q1294" s="122">
        <v>0</v>
      </c>
      <c r="R1294" s="122">
        <v>0</v>
      </c>
      <c r="S1294" s="122">
        <v>0</v>
      </c>
      <c r="T1294" s="122">
        <v>0</v>
      </c>
      <c r="U1294" s="122">
        <v>0</v>
      </c>
      <c r="V1294" s="122">
        <v>0</v>
      </c>
      <c r="W1294" s="122">
        <v>0</v>
      </c>
      <c r="X1294" s="122">
        <v>0</v>
      </c>
      <c r="Y1294" s="122">
        <v>0</v>
      </c>
      <c r="Z1294" s="122">
        <v>0</v>
      </c>
      <c r="AA1294" s="122">
        <v>0</v>
      </c>
      <c r="AB1294" s="122">
        <v>0</v>
      </c>
      <c r="AC1294" s="122">
        <v>0</v>
      </c>
      <c r="AD1294" s="122">
        <v>0</v>
      </c>
      <c r="AE1294" s="122">
        <v>0</v>
      </c>
      <c r="AF1294" s="122">
        <v>0</v>
      </c>
      <c r="AG1294" s="122">
        <v>0</v>
      </c>
      <c r="AH1294" s="122">
        <v>0</v>
      </c>
      <c r="AI1294" s="122">
        <v>0</v>
      </c>
      <c r="AJ1294" s="122">
        <v>0</v>
      </c>
      <c r="AK1294" s="122">
        <v>0</v>
      </c>
      <c r="AL1294" s="122">
        <v>0</v>
      </c>
    </row>
    <row r="1295" spans="1:38" hidden="1" x14ac:dyDescent="0.25">
      <c r="A1295" s="122" t="s">
        <v>1966</v>
      </c>
      <c r="B1295" s="122">
        <v>1</v>
      </c>
      <c r="C1295" s="122" t="s">
        <v>2160</v>
      </c>
      <c r="D1295" s="122" t="s">
        <v>2088</v>
      </c>
      <c r="E1295" s="122">
        <v>25</v>
      </c>
      <c r="F1295" s="122">
        <v>0</v>
      </c>
      <c r="G1295" s="122">
        <v>0</v>
      </c>
      <c r="H1295" s="122">
        <v>0</v>
      </c>
      <c r="I1295" s="122">
        <v>0</v>
      </c>
      <c r="J1295" s="122">
        <v>0</v>
      </c>
      <c r="K1295" s="122">
        <v>0</v>
      </c>
      <c r="L1295" s="122">
        <v>0</v>
      </c>
      <c r="M1295" s="122">
        <v>0</v>
      </c>
      <c r="N1295" s="122">
        <v>0</v>
      </c>
      <c r="O1295" s="122">
        <v>0</v>
      </c>
      <c r="P1295" s="122">
        <v>0</v>
      </c>
      <c r="Q1295" s="122">
        <v>0</v>
      </c>
      <c r="R1295" s="122">
        <v>0</v>
      </c>
      <c r="S1295" s="122">
        <v>0</v>
      </c>
      <c r="T1295" s="122">
        <v>0</v>
      </c>
      <c r="U1295" s="122">
        <v>0</v>
      </c>
      <c r="V1295" s="122">
        <v>0</v>
      </c>
      <c r="W1295" s="122">
        <v>0</v>
      </c>
      <c r="X1295" s="122">
        <v>0</v>
      </c>
      <c r="Y1295" s="122">
        <v>0</v>
      </c>
      <c r="Z1295" s="122">
        <v>2.3369069452900001E-2</v>
      </c>
      <c r="AA1295" s="122">
        <v>2.1066151237200001E-2</v>
      </c>
      <c r="AB1295" s="122">
        <v>1.8345140378500002E-2</v>
      </c>
      <c r="AC1295" s="122">
        <v>1.6859644391699999E-2</v>
      </c>
      <c r="AD1295" s="122">
        <v>1.5483616418400001E-2</v>
      </c>
      <c r="AE1295" s="122">
        <v>1.87813339498E-2</v>
      </c>
      <c r="AF1295" s="122">
        <v>1.9677627594400001E-2</v>
      </c>
      <c r="AG1295" s="122">
        <v>1.8651147674700001E-2</v>
      </c>
      <c r="AH1295" s="122">
        <v>1.9108688545500001E-2</v>
      </c>
      <c r="AI1295" s="122">
        <v>1.9819695440899999E-2</v>
      </c>
      <c r="AJ1295" s="122">
        <v>1.9595670942600001E-2</v>
      </c>
      <c r="AK1295" s="122">
        <v>1.87364504505E-2</v>
      </c>
      <c r="AL1295" s="122">
        <v>0</v>
      </c>
    </row>
    <row r="1296" spans="1:38" hidden="1" x14ac:dyDescent="0.25">
      <c r="A1296" s="122" t="s">
        <v>1966</v>
      </c>
      <c r="B1296" s="122">
        <v>1</v>
      </c>
      <c r="C1296" s="122" t="s">
        <v>2160</v>
      </c>
      <c r="D1296" s="122" t="s">
        <v>2089</v>
      </c>
      <c r="E1296" s="122">
        <v>25</v>
      </c>
      <c r="F1296" s="122">
        <v>0.14597651917480001</v>
      </c>
      <c r="G1296" s="122">
        <v>0.138620494777</v>
      </c>
      <c r="H1296" s="122">
        <v>0.14012401382719999</v>
      </c>
      <c r="I1296" s="122">
        <v>0.13990558746920001</v>
      </c>
      <c r="J1296" s="122">
        <v>0.14426996010849999</v>
      </c>
      <c r="K1296" s="122">
        <v>0.13725127338080001</v>
      </c>
      <c r="L1296" s="122">
        <v>0.13523382166030001</v>
      </c>
      <c r="M1296" s="122">
        <v>0.1410292023162</v>
      </c>
      <c r="N1296" s="122">
        <v>0.13855293604230001</v>
      </c>
      <c r="O1296" s="122">
        <v>0.1334445336782</v>
      </c>
      <c r="P1296" s="122">
        <v>0.11830966128379999</v>
      </c>
      <c r="Q1296" s="122">
        <v>0.1112776320253</v>
      </c>
      <c r="R1296" s="122">
        <v>0.1080538063461</v>
      </c>
      <c r="S1296" s="122">
        <v>0.1037466856292</v>
      </c>
      <c r="T1296" s="122">
        <v>0.1019674638931</v>
      </c>
      <c r="U1296" s="122">
        <v>9.8048420352200003E-2</v>
      </c>
      <c r="V1296" s="122">
        <v>9.5929741831500007E-2</v>
      </c>
      <c r="W1296" s="122">
        <v>9.2128772012700005E-2</v>
      </c>
      <c r="X1296" s="122">
        <v>8.5632346833500003E-2</v>
      </c>
      <c r="Y1296" s="122">
        <v>7.3669193972800001E-2</v>
      </c>
      <c r="Z1296" s="122">
        <v>5.5959268786900003E-2</v>
      </c>
      <c r="AA1296" s="122">
        <v>5.8927186860200001E-2</v>
      </c>
      <c r="AB1296" s="122">
        <v>6.0285721073200002E-2</v>
      </c>
      <c r="AC1296" s="122">
        <v>5.8935572059599997E-2</v>
      </c>
      <c r="AD1296" s="122">
        <v>5.7016689745200001E-2</v>
      </c>
      <c r="AE1296" s="122">
        <v>5.39951057373E-2</v>
      </c>
      <c r="AF1296" s="122">
        <v>5.56257674969E-2</v>
      </c>
      <c r="AG1296" s="122">
        <v>5.0969504720699998E-2</v>
      </c>
      <c r="AH1296" s="122">
        <v>4.3717958404299997E-2</v>
      </c>
      <c r="AI1296" s="122">
        <v>1.16784104802E-2</v>
      </c>
      <c r="AJ1296" s="122">
        <v>2.22005602828E-2</v>
      </c>
      <c r="AK1296" s="122">
        <v>1.9674486534400001E-2</v>
      </c>
      <c r="AL1296" s="122">
        <v>0</v>
      </c>
    </row>
    <row r="1297" spans="1:38" hidden="1" x14ac:dyDescent="0.25">
      <c r="A1297" s="122" t="s">
        <v>1966</v>
      </c>
      <c r="B1297" s="122">
        <v>1</v>
      </c>
      <c r="C1297" s="122" t="s">
        <v>2160</v>
      </c>
      <c r="D1297" s="122" t="s">
        <v>2136</v>
      </c>
      <c r="E1297" s="122">
        <v>25</v>
      </c>
      <c r="F1297" s="122">
        <v>0</v>
      </c>
      <c r="G1297" s="122">
        <v>0</v>
      </c>
      <c r="H1297" s="122">
        <v>0</v>
      </c>
      <c r="I1297" s="122">
        <v>0</v>
      </c>
      <c r="J1297" s="122">
        <v>0</v>
      </c>
      <c r="K1297" s="122">
        <v>0</v>
      </c>
      <c r="L1297" s="122">
        <v>0</v>
      </c>
      <c r="M1297" s="122">
        <v>0</v>
      </c>
      <c r="N1297" s="122">
        <v>0</v>
      </c>
      <c r="O1297" s="122">
        <v>0</v>
      </c>
      <c r="P1297" s="122">
        <v>0</v>
      </c>
      <c r="Q1297" s="122">
        <v>0</v>
      </c>
      <c r="R1297" s="122">
        <v>0</v>
      </c>
      <c r="S1297" s="122">
        <v>0</v>
      </c>
      <c r="T1297" s="122">
        <v>0</v>
      </c>
      <c r="U1297" s="122">
        <v>0</v>
      </c>
      <c r="V1297" s="122">
        <v>0</v>
      </c>
      <c r="W1297" s="122">
        <v>0</v>
      </c>
      <c r="X1297" s="122">
        <v>0</v>
      </c>
      <c r="Y1297" s="122">
        <v>0</v>
      </c>
      <c r="Z1297" s="122">
        <v>0</v>
      </c>
      <c r="AA1297" s="122">
        <v>0</v>
      </c>
      <c r="AB1297" s="122">
        <v>0</v>
      </c>
      <c r="AC1297" s="122">
        <v>0</v>
      </c>
      <c r="AD1297" s="122">
        <v>0</v>
      </c>
      <c r="AE1297" s="122">
        <v>0</v>
      </c>
      <c r="AF1297" s="122">
        <v>0</v>
      </c>
      <c r="AG1297" s="122">
        <v>0</v>
      </c>
      <c r="AH1297" s="122">
        <v>0</v>
      </c>
      <c r="AI1297" s="122">
        <v>0</v>
      </c>
      <c r="AJ1297" s="122">
        <v>0</v>
      </c>
      <c r="AK1297" s="122">
        <v>0</v>
      </c>
      <c r="AL1297" s="122">
        <v>0</v>
      </c>
    </row>
    <row r="1298" spans="1:38" hidden="1" x14ac:dyDescent="0.25">
      <c r="A1298" s="122" t="s">
        <v>1966</v>
      </c>
      <c r="B1298" s="122">
        <v>1</v>
      </c>
      <c r="C1298" s="122" t="s">
        <v>2160</v>
      </c>
      <c r="D1298" s="122" t="s">
        <v>2090</v>
      </c>
      <c r="E1298" s="122">
        <v>25</v>
      </c>
      <c r="F1298" s="122">
        <v>0</v>
      </c>
      <c r="G1298" s="122">
        <v>0</v>
      </c>
      <c r="H1298" s="122">
        <v>0</v>
      </c>
      <c r="I1298" s="122">
        <v>0</v>
      </c>
      <c r="J1298" s="122">
        <v>0</v>
      </c>
      <c r="K1298" s="122">
        <v>0</v>
      </c>
      <c r="L1298" s="122">
        <v>0</v>
      </c>
      <c r="M1298" s="122">
        <v>0</v>
      </c>
      <c r="N1298" s="122">
        <v>0</v>
      </c>
      <c r="O1298" s="122">
        <v>0</v>
      </c>
      <c r="P1298" s="122">
        <v>0</v>
      </c>
      <c r="Q1298" s="122">
        <v>0</v>
      </c>
      <c r="R1298" s="122">
        <v>0</v>
      </c>
      <c r="S1298" s="122">
        <v>0</v>
      </c>
      <c r="T1298" s="122">
        <v>0</v>
      </c>
      <c r="U1298" s="122">
        <v>0</v>
      </c>
      <c r="V1298" s="122">
        <v>0</v>
      </c>
      <c r="W1298" s="122">
        <v>0</v>
      </c>
      <c r="X1298" s="122">
        <v>0</v>
      </c>
      <c r="Y1298" s="122">
        <v>0</v>
      </c>
      <c r="Z1298" s="122">
        <v>0</v>
      </c>
      <c r="AA1298" s="122">
        <v>0</v>
      </c>
      <c r="AB1298" s="122">
        <v>0</v>
      </c>
      <c r="AC1298" s="122">
        <v>0</v>
      </c>
      <c r="AD1298" s="122">
        <v>0</v>
      </c>
      <c r="AE1298" s="122">
        <v>0</v>
      </c>
      <c r="AF1298" s="122">
        <v>0</v>
      </c>
      <c r="AG1298" s="122">
        <v>0</v>
      </c>
      <c r="AH1298" s="122">
        <v>0</v>
      </c>
      <c r="AI1298" s="122">
        <v>0</v>
      </c>
      <c r="AJ1298" s="122">
        <v>0</v>
      </c>
      <c r="AK1298" s="122">
        <v>0</v>
      </c>
      <c r="AL1298" s="122">
        <v>0</v>
      </c>
    </row>
    <row r="1299" spans="1:38" hidden="1" x14ac:dyDescent="0.25">
      <c r="A1299" s="122" t="s">
        <v>1966</v>
      </c>
      <c r="B1299" s="122">
        <v>1</v>
      </c>
      <c r="C1299" s="122" t="s">
        <v>2160</v>
      </c>
      <c r="D1299" s="122" t="s">
        <v>2091</v>
      </c>
      <c r="E1299" s="122">
        <v>25</v>
      </c>
      <c r="F1299" s="122">
        <v>0</v>
      </c>
      <c r="G1299" s="122">
        <v>0</v>
      </c>
      <c r="H1299" s="122">
        <v>0</v>
      </c>
      <c r="I1299" s="122">
        <v>0</v>
      </c>
      <c r="J1299" s="122">
        <v>0</v>
      </c>
      <c r="K1299" s="122">
        <v>0</v>
      </c>
      <c r="L1299" s="122">
        <v>3.3808455415099997E-2</v>
      </c>
      <c r="M1299" s="122">
        <v>3.5257300579100002E-2</v>
      </c>
      <c r="N1299" s="122">
        <v>3.4638234010599997E-2</v>
      </c>
      <c r="O1299" s="122">
        <v>3.3361133419600002E-2</v>
      </c>
      <c r="P1299" s="122">
        <v>2.95774153209E-2</v>
      </c>
      <c r="Q1299" s="122">
        <v>2.7819408006299999E-2</v>
      </c>
      <c r="R1299" s="122">
        <v>2.7013451586499999E-2</v>
      </c>
      <c r="S1299" s="122">
        <v>2.5936671407300001E-2</v>
      </c>
      <c r="T1299" s="122">
        <v>2.5491865973299999E-2</v>
      </c>
      <c r="U1299" s="122">
        <v>2.4512105087999999E-2</v>
      </c>
      <c r="V1299" s="122">
        <v>2.3982435457899999E-2</v>
      </c>
      <c r="W1299" s="122">
        <v>2.3032193003199999E-2</v>
      </c>
      <c r="X1299" s="122">
        <v>2.1408086708400002E-2</v>
      </c>
      <c r="Y1299" s="122">
        <v>1.84172984932E-2</v>
      </c>
      <c r="Z1299" s="122">
        <v>3.3253646214099999E-2</v>
      </c>
      <c r="AA1299" s="122">
        <v>3.3716788385200001E-2</v>
      </c>
      <c r="AB1299" s="122">
        <v>3.4801224927299999E-2</v>
      </c>
      <c r="AC1299" s="122">
        <v>3.4985995088699998E-2</v>
      </c>
      <c r="AD1299" s="122">
        <v>3.5118533253499999E-2</v>
      </c>
      <c r="AE1299" s="122">
        <v>3.4174994248099999E-2</v>
      </c>
      <c r="AF1299" s="122">
        <v>3.5722846248999997E-2</v>
      </c>
      <c r="AG1299" s="122">
        <v>1.1300797651E-2</v>
      </c>
      <c r="AH1299" s="122">
        <v>4.15565217089E-2</v>
      </c>
      <c r="AI1299" s="122">
        <v>3.9087487715499997E-2</v>
      </c>
      <c r="AJ1299" s="122">
        <v>3.7833373162300003E-2</v>
      </c>
      <c r="AK1299" s="122">
        <v>4.1540675368199997E-2</v>
      </c>
      <c r="AL1299" s="122">
        <v>0</v>
      </c>
    </row>
    <row r="1300" spans="1:38" hidden="1" x14ac:dyDescent="0.25">
      <c r="A1300" s="122" t="s">
        <v>1966</v>
      </c>
      <c r="B1300" s="122">
        <v>1</v>
      </c>
      <c r="C1300" s="122" t="s">
        <v>2160</v>
      </c>
      <c r="D1300" s="122" t="s">
        <v>2092</v>
      </c>
      <c r="E1300" s="122">
        <v>25</v>
      </c>
      <c r="F1300" s="122">
        <v>0</v>
      </c>
      <c r="G1300" s="122">
        <v>0</v>
      </c>
      <c r="H1300" s="122">
        <v>0</v>
      </c>
      <c r="I1300" s="122">
        <v>0</v>
      </c>
      <c r="J1300" s="122">
        <v>0</v>
      </c>
      <c r="K1300" s="122">
        <v>0</v>
      </c>
      <c r="L1300" s="122">
        <v>0</v>
      </c>
      <c r="M1300" s="122">
        <v>0</v>
      </c>
      <c r="N1300" s="122">
        <v>0</v>
      </c>
      <c r="O1300" s="122">
        <v>0</v>
      </c>
      <c r="P1300" s="122">
        <v>0</v>
      </c>
      <c r="Q1300" s="122">
        <v>0</v>
      </c>
      <c r="R1300" s="122">
        <v>0</v>
      </c>
      <c r="S1300" s="122">
        <v>0</v>
      </c>
      <c r="T1300" s="122">
        <v>0</v>
      </c>
      <c r="U1300" s="122">
        <v>0</v>
      </c>
      <c r="V1300" s="122">
        <v>0</v>
      </c>
      <c r="W1300" s="122">
        <v>0</v>
      </c>
      <c r="X1300" s="122">
        <v>0</v>
      </c>
      <c r="Y1300" s="122">
        <v>0</v>
      </c>
      <c r="Z1300" s="122">
        <v>0</v>
      </c>
      <c r="AA1300" s="122">
        <v>0</v>
      </c>
      <c r="AB1300" s="122">
        <v>0</v>
      </c>
      <c r="AC1300" s="122">
        <v>0</v>
      </c>
      <c r="AD1300" s="122">
        <v>0</v>
      </c>
      <c r="AE1300" s="122">
        <v>0</v>
      </c>
      <c r="AF1300" s="122">
        <v>0</v>
      </c>
      <c r="AG1300" s="122">
        <v>0</v>
      </c>
      <c r="AH1300" s="122">
        <v>0</v>
      </c>
      <c r="AI1300" s="122">
        <v>0</v>
      </c>
      <c r="AJ1300" s="122">
        <v>0</v>
      </c>
      <c r="AK1300" s="122">
        <v>0</v>
      </c>
      <c r="AL1300" s="122">
        <v>0</v>
      </c>
    </row>
    <row r="1301" spans="1:38" hidden="1" x14ac:dyDescent="0.25">
      <c r="A1301" s="122" t="s">
        <v>1966</v>
      </c>
      <c r="B1301" s="122">
        <v>1</v>
      </c>
      <c r="C1301" s="122" t="s">
        <v>2160</v>
      </c>
      <c r="D1301" s="122" t="s">
        <v>2093</v>
      </c>
      <c r="E1301" s="122">
        <v>25</v>
      </c>
      <c r="F1301" s="122">
        <v>0.18247064896849999</v>
      </c>
      <c r="G1301" s="122">
        <v>0.17327561847119999</v>
      </c>
      <c r="H1301" s="122">
        <v>0.17515501728399999</v>
      </c>
      <c r="I1301" s="122">
        <v>0.17488198433650001</v>
      </c>
      <c r="J1301" s="122">
        <v>0.18033745013560001</v>
      </c>
      <c r="K1301" s="122">
        <v>0.17156409172600001</v>
      </c>
      <c r="L1301" s="122">
        <v>0.16904227707540001</v>
      </c>
      <c r="M1301" s="122">
        <v>0.17628650289530001</v>
      </c>
      <c r="N1301" s="122">
        <v>0.1731911700529</v>
      </c>
      <c r="O1301" s="122">
        <v>0.16680566709780001</v>
      </c>
      <c r="P1301" s="122">
        <v>0.14788707660469999</v>
      </c>
      <c r="Q1301" s="122">
        <v>0.13909704003170001</v>
      </c>
      <c r="R1301" s="122">
        <v>0.13506725793259999</v>
      </c>
      <c r="S1301" s="122">
        <v>0.1296833570365</v>
      </c>
      <c r="T1301" s="122">
        <v>0.12745932986629999</v>
      </c>
      <c r="U1301" s="122">
        <v>0.1225605254402</v>
      </c>
      <c r="V1301" s="122">
        <v>0.1199121772894</v>
      </c>
      <c r="W1301" s="122">
        <v>0.1151609650158</v>
      </c>
      <c r="X1301" s="122">
        <v>0.1070404335419</v>
      </c>
      <c r="Y1301" s="122">
        <v>9.2086492465999994E-2</v>
      </c>
      <c r="Z1301" s="122">
        <v>0.10944496995230001</v>
      </c>
      <c r="AA1301" s="122">
        <v>0.10445432085380001</v>
      </c>
      <c r="AB1301" s="122">
        <v>0.10217891417240001</v>
      </c>
      <c r="AC1301" s="122">
        <v>0.1036657741083</v>
      </c>
      <c r="AD1301" s="122">
        <v>0.1004079800563</v>
      </c>
      <c r="AE1301" s="122">
        <v>9.0309666998100002E-2</v>
      </c>
      <c r="AF1301" s="122">
        <v>0.11982596513389999</v>
      </c>
      <c r="AG1301" s="122">
        <v>0.10846558533340001</v>
      </c>
      <c r="AH1301" s="122">
        <v>0.13137024063319999</v>
      </c>
      <c r="AI1301" s="122">
        <v>0.1156605385818</v>
      </c>
      <c r="AJ1301" s="122">
        <v>0.1081294580197</v>
      </c>
      <c r="AK1301" s="122">
        <v>0.1204703961074</v>
      </c>
      <c r="AL1301" s="122">
        <v>0</v>
      </c>
    </row>
    <row r="1302" spans="1:38" hidden="1" x14ac:dyDescent="0.25">
      <c r="A1302" s="122" t="s">
        <v>1966</v>
      </c>
      <c r="B1302" s="122">
        <v>1</v>
      </c>
      <c r="C1302" s="122" t="s">
        <v>2160</v>
      </c>
      <c r="D1302" s="122" t="s">
        <v>2094</v>
      </c>
      <c r="E1302" s="122">
        <v>25</v>
      </c>
      <c r="F1302" s="122">
        <v>7.2988259587400003E-2</v>
      </c>
      <c r="G1302" s="122">
        <v>6.9310247388500001E-2</v>
      </c>
      <c r="H1302" s="122">
        <v>7.0062006913599997E-2</v>
      </c>
      <c r="I1302" s="122">
        <v>6.9952793734600005E-2</v>
      </c>
      <c r="J1302" s="122">
        <v>7.2134980054200007E-2</v>
      </c>
      <c r="K1302" s="122">
        <v>6.8625636690400005E-2</v>
      </c>
      <c r="L1302" s="122">
        <v>6.7616910830100005E-2</v>
      </c>
      <c r="M1302" s="122">
        <v>7.0514601158100002E-2</v>
      </c>
      <c r="N1302" s="122">
        <v>6.9276468021100004E-2</v>
      </c>
      <c r="O1302" s="122">
        <v>0.10008340025869999</v>
      </c>
      <c r="P1302" s="122">
        <v>0.14788707660469999</v>
      </c>
      <c r="Q1302" s="122">
        <v>0.13909704003170001</v>
      </c>
      <c r="R1302" s="122">
        <v>0.13506725793259999</v>
      </c>
      <c r="S1302" s="122">
        <v>0.1296833570365</v>
      </c>
      <c r="T1302" s="122">
        <v>0.12745932986629999</v>
      </c>
      <c r="U1302" s="122">
        <v>0.1225605254402</v>
      </c>
      <c r="V1302" s="122">
        <v>0.1199121772894</v>
      </c>
      <c r="W1302" s="122">
        <v>0.1151609650158</v>
      </c>
      <c r="X1302" s="122">
        <v>0.1070404335419</v>
      </c>
      <c r="Y1302" s="122">
        <v>9.2086492465999994E-2</v>
      </c>
      <c r="Z1302" s="122">
        <v>0.10894225128729999</v>
      </c>
      <c r="AA1302" s="122">
        <v>0.10550951305630001</v>
      </c>
      <c r="AB1302" s="122">
        <v>0.1056131331305</v>
      </c>
      <c r="AC1302" s="122">
        <v>0.10836376793209999</v>
      </c>
      <c r="AD1302" s="122">
        <v>0.111694542534</v>
      </c>
      <c r="AE1302" s="122">
        <v>0.10052020627949999</v>
      </c>
      <c r="AF1302" s="122">
        <v>0.1106505041867</v>
      </c>
      <c r="AG1302" s="122">
        <v>0.1091910515599</v>
      </c>
      <c r="AH1302" s="122">
        <v>0.10492550775039999</v>
      </c>
      <c r="AI1302" s="122">
        <v>0.1140507945965</v>
      </c>
      <c r="AJ1302" s="122">
        <v>0.10696945835799999</v>
      </c>
      <c r="AK1302" s="122">
        <v>0.1154909401514</v>
      </c>
      <c r="AL1302" s="122">
        <v>0</v>
      </c>
    </row>
    <row r="1303" spans="1:38" hidden="1" x14ac:dyDescent="0.25">
      <c r="A1303" s="122" t="s">
        <v>1966</v>
      </c>
      <c r="B1303" s="122">
        <v>1</v>
      </c>
      <c r="C1303" s="122" t="s">
        <v>2160</v>
      </c>
      <c r="D1303" s="122" t="s">
        <v>2095</v>
      </c>
      <c r="E1303" s="122">
        <v>25</v>
      </c>
      <c r="F1303" s="122">
        <v>3.6494129793700002E-2</v>
      </c>
      <c r="G1303" s="122">
        <v>3.4655123694199999E-2</v>
      </c>
      <c r="H1303" s="122">
        <v>3.5031003456799999E-2</v>
      </c>
      <c r="I1303" s="122">
        <v>3.4976396867300003E-2</v>
      </c>
      <c r="J1303" s="122">
        <v>3.6067490027100003E-2</v>
      </c>
      <c r="K1303" s="122">
        <v>3.4312818345200002E-2</v>
      </c>
      <c r="L1303" s="122">
        <v>3.3808455415099997E-2</v>
      </c>
      <c r="M1303" s="122">
        <v>3.5257300579100002E-2</v>
      </c>
      <c r="N1303" s="122">
        <v>3.4638234010599997E-2</v>
      </c>
      <c r="O1303" s="122">
        <v>3.3361133419600002E-2</v>
      </c>
      <c r="P1303" s="122">
        <v>2.95774153209E-2</v>
      </c>
      <c r="Q1303" s="122">
        <v>2.7819408006299999E-2</v>
      </c>
      <c r="R1303" s="122">
        <v>2.7013451586499999E-2</v>
      </c>
      <c r="S1303" s="122">
        <v>2.5936671407300001E-2</v>
      </c>
      <c r="T1303" s="122">
        <v>2.5491865973299999E-2</v>
      </c>
      <c r="U1303" s="122">
        <v>2.4512105087999999E-2</v>
      </c>
      <c r="V1303" s="122">
        <v>2.3982435457899999E-2</v>
      </c>
      <c r="W1303" s="122">
        <v>2.3032193003199999E-2</v>
      </c>
      <c r="X1303" s="122">
        <v>2.1408086708400002E-2</v>
      </c>
      <c r="Y1303" s="122">
        <v>1.84172984932E-2</v>
      </c>
      <c r="Z1303" s="122">
        <v>4.4897998886800003E-2</v>
      </c>
      <c r="AA1303" s="122">
        <v>4.4807356184699998E-2</v>
      </c>
      <c r="AB1303" s="122">
        <v>4.23319633404E-2</v>
      </c>
      <c r="AC1303" s="122">
        <v>4.74068582387E-2</v>
      </c>
      <c r="AD1303" s="122">
        <v>4.8451422090099998E-2</v>
      </c>
      <c r="AE1303" s="122">
        <v>5.29969102984E-2</v>
      </c>
      <c r="AF1303" s="122">
        <v>5.75366229056E-2</v>
      </c>
      <c r="AG1303" s="122">
        <v>4.8900636863000002E-2</v>
      </c>
      <c r="AH1303" s="122">
        <v>5.4610463140299999E-2</v>
      </c>
      <c r="AI1303" s="122">
        <v>5.2008129408200002E-2</v>
      </c>
      <c r="AJ1303" s="122">
        <v>4.95081744804E-2</v>
      </c>
      <c r="AK1303" s="122">
        <v>5.1899802120199998E-2</v>
      </c>
      <c r="AL1303" s="122">
        <v>0</v>
      </c>
    </row>
    <row r="1304" spans="1:38" hidden="1" x14ac:dyDescent="0.25">
      <c r="A1304" s="122" t="s">
        <v>1966</v>
      </c>
      <c r="B1304" s="122">
        <v>1</v>
      </c>
      <c r="C1304" s="122" t="s">
        <v>2160</v>
      </c>
      <c r="D1304" s="122" t="s">
        <v>2096</v>
      </c>
      <c r="E1304" s="122">
        <v>25</v>
      </c>
      <c r="F1304" s="122">
        <v>0</v>
      </c>
      <c r="G1304" s="122">
        <v>0</v>
      </c>
      <c r="H1304" s="122">
        <v>0</v>
      </c>
      <c r="I1304" s="122">
        <v>0</v>
      </c>
      <c r="J1304" s="122">
        <v>0</v>
      </c>
      <c r="K1304" s="122">
        <v>0</v>
      </c>
      <c r="L1304" s="122">
        <v>0</v>
      </c>
      <c r="M1304" s="122">
        <v>0</v>
      </c>
      <c r="N1304" s="122">
        <v>3.4638234010599997E-2</v>
      </c>
      <c r="O1304" s="122">
        <v>3.3361133419600002E-2</v>
      </c>
      <c r="P1304" s="122">
        <v>2.95774153209E-2</v>
      </c>
      <c r="Q1304" s="122">
        <v>2.7819408006299999E-2</v>
      </c>
      <c r="R1304" s="122">
        <v>2.7013451586499999E-2</v>
      </c>
      <c r="S1304" s="122">
        <v>2.5936671407300001E-2</v>
      </c>
      <c r="T1304" s="122">
        <v>2.5491865973299999E-2</v>
      </c>
      <c r="U1304" s="122">
        <v>2.4512105087999999E-2</v>
      </c>
      <c r="V1304" s="122">
        <v>2.3982435457899999E-2</v>
      </c>
      <c r="W1304" s="122">
        <v>2.3032193003199999E-2</v>
      </c>
      <c r="X1304" s="122">
        <v>2.1408086708400002E-2</v>
      </c>
      <c r="Y1304" s="122">
        <v>1.84172984932E-2</v>
      </c>
      <c r="Z1304" s="122">
        <v>4.0447015591699997E-2</v>
      </c>
      <c r="AA1304" s="122">
        <v>3.4758899089199997E-2</v>
      </c>
      <c r="AB1304" s="122">
        <v>3.2460868115999998E-2</v>
      </c>
      <c r="AC1304" s="122">
        <v>2.2188190705599999E-2</v>
      </c>
      <c r="AD1304" s="122">
        <v>1.72068186528E-2</v>
      </c>
      <c r="AE1304" s="122">
        <v>3.2304952734599997E-2</v>
      </c>
      <c r="AF1304" s="122">
        <v>5.03175495608E-2</v>
      </c>
      <c r="AG1304" s="122">
        <v>4.7435997743499998E-2</v>
      </c>
      <c r="AH1304" s="122">
        <v>2.0296700792300001E-2</v>
      </c>
      <c r="AI1304" s="122">
        <v>2.3665710813799999E-2</v>
      </c>
      <c r="AJ1304" s="122">
        <v>1.9417487150800002E-2</v>
      </c>
      <c r="AK1304" s="122">
        <v>2.24262517533E-2</v>
      </c>
      <c r="AL1304" s="122">
        <v>0</v>
      </c>
    </row>
    <row r="1305" spans="1:38" hidden="1" x14ac:dyDescent="0.25">
      <c r="A1305" s="122" t="s">
        <v>1966</v>
      </c>
      <c r="B1305" s="122">
        <v>1</v>
      </c>
      <c r="C1305" s="122" t="s">
        <v>2160</v>
      </c>
      <c r="D1305" s="122" t="s">
        <v>2097</v>
      </c>
      <c r="E1305" s="122">
        <v>25</v>
      </c>
      <c r="F1305" s="122">
        <v>7.2988259587400003E-2</v>
      </c>
      <c r="G1305" s="122">
        <v>6.9310247388500001E-2</v>
      </c>
      <c r="H1305" s="122">
        <v>7.0062006913599997E-2</v>
      </c>
      <c r="I1305" s="122">
        <v>6.9952793734600005E-2</v>
      </c>
      <c r="J1305" s="122">
        <v>7.2134980054200007E-2</v>
      </c>
      <c r="K1305" s="122">
        <v>6.8625636690400005E-2</v>
      </c>
      <c r="L1305" s="122">
        <v>6.7616910830100005E-2</v>
      </c>
      <c r="M1305" s="122">
        <v>7.0514601158100002E-2</v>
      </c>
      <c r="N1305" s="122">
        <v>6.9276468021100004E-2</v>
      </c>
      <c r="O1305" s="122">
        <v>6.67222668391E-2</v>
      </c>
      <c r="P1305" s="122">
        <v>5.9154830641899997E-2</v>
      </c>
      <c r="Q1305" s="122">
        <v>5.5638816012700001E-2</v>
      </c>
      <c r="R1305" s="122">
        <v>5.4026903173100001E-2</v>
      </c>
      <c r="S1305" s="122">
        <v>5.1873342814600001E-2</v>
      </c>
      <c r="T1305" s="122">
        <v>5.0983731946500001E-2</v>
      </c>
      <c r="U1305" s="122">
        <v>4.9024210176100001E-2</v>
      </c>
      <c r="V1305" s="122">
        <v>4.7964870915799998E-2</v>
      </c>
      <c r="W1305" s="122">
        <v>4.6064386006300001E-2</v>
      </c>
      <c r="X1305" s="122">
        <v>4.2816173416800003E-2</v>
      </c>
      <c r="Y1305" s="122">
        <v>3.6834596986400001E-2</v>
      </c>
      <c r="Z1305" s="122">
        <v>4.7648723657500003E-2</v>
      </c>
      <c r="AA1305" s="122">
        <v>4.57099183152E-2</v>
      </c>
      <c r="AB1305" s="122">
        <v>4.4643515917399998E-2</v>
      </c>
      <c r="AC1305" s="122">
        <v>4.1115071389400001E-2</v>
      </c>
      <c r="AD1305" s="122">
        <v>3.92891749326E-2</v>
      </c>
      <c r="AE1305" s="122">
        <v>4.3348101825100002E-2</v>
      </c>
      <c r="AF1305" s="122">
        <v>4.1661170769399999E-2</v>
      </c>
      <c r="AG1305" s="122">
        <v>4.17162993361E-2</v>
      </c>
      <c r="AH1305" s="122">
        <v>3.21774133634E-2</v>
      </c>
      <c r="AI1305" s="122">
        <v>2.29434483419E-2</v>
      </c>
      <c r="AJ1305" s="122">
        <v>1.8696223430199999E-2</v>
      </c>
      <c r="AK1305" s="122">
        <v>1.2870417580500001E-2</v>
      </c>
      <c r="AL1305" s="122">
        <v>0</v>
      </c>
    </row>
    <row r="1306" spans="1:38" hidden="1" x14ac:dyDescent="0.25">
      <c r="A1306" s="122" t="s">
        <v>1966</v>
      </c>
      <c r="B1306" s="122">
        <v>1</v>
      </c>
      <c r="C1306" s="122" t="s">
        <v>2160</v>
      </c>
      <c r="D1306" s="122" t="s">
        <v>2098</v>
      </c>
      <c r="E1306" s="122">
        <v>25</v>
      </c>
      <c r="F1306" s="122">
        <v>3.6494129793700002E-2</v>
      </c>
      <c r="G1306" s="122">
        <v>3.4655123694199999E-2</v>
      </c>
      <c r="H1306" s="122">
        <v>3.5031003456799999E-2</v>
      </c>
      <c r="I1306" s="122">
        <v>3.4976396867300003E-2</v>
      </c>
      <c r="J1306" s="122">
        <v>3.6067490027100003E-2</v>
      </c>
      <c r="K1306" s="122">
        <v>3.4312818345200002E-2</v>
      </c>
      <c r="L1306" s="122">
        <v>3.3808455415099997E-2</v>
      </c>
      <c r="M1306" s="122">
        <v>3.5257300579100002E-2</v>
      </c>
      <c r="N1306" s="122">
        <v>3.4638234010599997E-2</v>
      </c>
      <c r="O1306" s="122">
        <v>3.3361133419600002E-2</v>
      </c>
      <c r="P1306" s="122">
        <v>2.95774153209E-2</v>
      </c>
      <c r="Q1306" s="122">
        <v>2.7819408006299999E-2</v>
      </c>
      <c r="R1306" s="122">
        <v>2.7013451586499999E-2</v>
      </c>
      <c r="S1306" s="122">
        <v>2.5936671407300001E-2</v>
      </c>
      <c r="T1306" s="122">
        <v>2.5491865973299999E-2</v>
      </c>
      <c r="U1306" s="122">
        <v>2.4512105087999999E-2</v>
      </c>
      <c r="V1306" s="122">
        <v>2.3982435457899999E-2</v>
      </c>
      <c r="W1306" s="122">
        <v>2.3032193003199999E-2</v>
      </c>
      <c r="X1306" s="122">
        <v>2.1408086708400002E-2</v>
      </c>
      <c r="Y1306" s="122">
        <v>1.84172984932E-2</v>
      </c>
      <c r="Z1306" s="122">
        <v>5.1756152999000004E-3</v>
      </c>
      <c r="AA1306" s="122">
        <v>5.7629727981E-3</v>
      </c>
      <c r="AB1306" s="122">
        <v>6.9747785461000003E-3</v>
      </c>
      <c r="AC1306" s="122">
        <v>4.5644316780999996E-3</v>
      </c>
      <c r="AD1306" s="122">
        <v>4.6226656988000003E-3</v>
      </c>
      <c r="AE1306" s="122">
        <v>2.7247981697000002E-3</v>
      </c>
      <c r="AF1306" s="122">
        <v>3.1881918583999999E-3</v>
      </c>
      <c r="AG1306" s="122">
        <v>2.6594489305999999E-3</v>
      </c>
      <c r="AH1306" s="122">
        <v>5.9165224509999999E-4</v>
      </c>
      <c r="AI1306" s="122">
        <v>0</v>
      </c>
      <c r="AJ1306" s="122">
        <v>0</v>
      </c>
      <c r="AK1306" s="122">
        <v>0</v>
      </c>
      <c r="AL1306" s="122">
        <v>0</v>
      </c>
    </row>
    <row r="1307" spans="1:38" hidden="1" x14ac:dyDescent="0.25">
      <c r="A1307" s="122" t="s">
        <v>1966</v>
      </c>
      <c r="B1307" s="122">
        <v>1</v>
      </c>
      <c r="C1307" s="122" t="s">
        <v>2160</v>
      </c>
      <c r="D1307" s="122" t="s">
        <v>2099</v>
      </c>
      <c r="E1307" s="122">
        <v>25</v>
      </c>
      <c r="F1307" s="122">
        <v>0</v>
      </c>
      <c r="G1307" s="122">
        <v>0</v>
      </c>
      <c r="H1307" s="122">
        <v>0</v>
      </c>
      <c r="I1307" s="122">
        <v>0</v>
      </c>
      <c r="J1307" s="122">
        <v>0</v>
      </c>
      <c r="K1307" s="122">
        <v>0</v>
      </c>
      <c r="L1307" s="122">
        <v>0</v>
      </c>
      <c r="M1307" s="122">
        <v>0</v>
      </c>
      <c r="N1307" s="122">
        <v>0</v>
      </c>
      <c r="O1307" s="122">
        <v>0</v>
      </c>
      <c r="P1307" s="122">
        <v>0</v>
      </c>
      <c r="Q1307" s="122">
        <v>0</v>
      </c>
      <c r="R1307" s="122">
        <v>0</v>
      </c>
      <c r="S1307" s="122">
        <v>0</v>
      </c>
      <c r="T1307" s="122">
        <v>0</v>
      </c>
      <c r="U1307" s="122">
        <v>0</v>
      </c>
      <c r="V1307" s="122">
        <v>0</v>
      </c>
      <c r="W1307" s="122">
        <v>0</v>
      </c>
      <c r="X1307" s="122">
        <v>0</v>
      </c>
      <c r="Y1307" s="122">
        <v>0</v>
      </c>
      <c r="Z1307" s="122">
        <v>0</v>
      </c>
      <c r="AA1307" s="122">
        <v>0</v>
      </c>
      <c r="AB1307" s="122">
        <v>0</v>
      </c>
      <c r="AC1307" s="122">
        <v>0</v>
      </c>
      <c r="AD1307" s="122">
        <v>0</v>
      </c>
      <c r="AE1307" s="122">
        <v>0</v>
      </c>
      <c r="AF1307" s="122">
        <v>0</v>
      </c>
      <c r="AG1307" s="122">
        <v>0</v>
      </c>
      <c r="AH1307" s="122">
        <v>0</v>
      </c>
      <c r="AI1307" s="122">
        <v>0</v>
      </c>
      <c r="AJ1307" s="122">
        <v>0</v>
      </c>
      <c r="AK1307" s="122">
        <v>0</v>
      </c>
      <c r="AL1307" s="122">
        <v>0</v>
      </c>
    </row>
    <row r="1308" spans="1:38" hidden="1" x14ac:dyDescent="0.25">
      <c r="A1308" s="122" t="s">
        <v>1966</v>
      </c>
      <c r="B1308" s="122">
        <v>1</v>
      </c>
      <c r="C1308" s="122" t="s">
        <v>2160</v>
      </c>
      <c r="D1308" s="122" t="s">
        <v>2100</v>
      </c>
      <c r="E1308" s="122">
        <v>25</v>
      </c>
      <c r="F1308" s="122">
        <v>0</v>
      </c>
      <c r="G1308" s="122">
        <v>0</v>
      </c>
      <c r="H1308" s="122">
        <v>0</v>
      </c>
      <c r="I1308" s="122">
        <v>0</v>
      </c>
      <c r="J1308" s="122">
        <v>0</v>
      </c>
      <c r="K1308" s="122">
        <v>0</v>
      </c>
      <c r="L1308" s="122">
        <v>0</v>
      </c>
      <c r="M1308" s="122">
        <v>0</v>
      </c>
      <c r="N1308" s="122">
        <v>0</v>
      </c>
      <c r="O1308" s="122">
        <v>0</v>
      </c>
      <c r="P1308" s="122">
        <v>0</v>
      </c>
      <c r="Q1308" s="122">
        <v>0</v>
      </c>
      <c r="R1308" s="122">
        <v>0</v>
      </c>
      <c r="S1308" s="122">
        <v>0</v>
      </c>
      <c r="T1308" s="122">
        <v>0</v>
      </c>
      <c r="U1308" s="122">
        <v>0</v>
      </c>
      <c r="V1308" s="122">
        <v>0</v>
      </c>
      <c r="W1308" s="122">
        <v>0</v>
      </c>
      <c r="X1308" s="122">
        <v>0</v>
      </c>
      <c r="Y1308" s="122">
        <v>0</v>
      </c>
      <c r="Z1308" s="122">
        <v>0</v>
      </c>
      <c r="AA1308" s="122">
        <v>0</v>
      </c>
      <c r="AB1308" s="122">
        <v>0</v>
      </c>
      <c r="AC1308" s="122">
        <v>0</v>
      </c>
      <c r="AD1308" s="122">
        <v>0</v>
      </c>
      <c r="AE1308" s="122">
        <v>0</v>
      </c>
      <c r="AF1308" s="122">
        <v>0</v>
      </c>
      <c r="AG1308" s="122">
        <v>0</v>
      </c>
      <c r="AH1308" s="122">
        <v>0</v>
      </c>
      <c r="AI1308" s="122">
        <v>0</v>
      </c>
      <c r="AJ1308" s="122">
        <v>0</v>
      </c>
      <c r="AK1308" s="122">
        <v>0</v>
      </c>
      <c r="AL1308" s="122">
        <v>0</v>
      </c>
    </row>
    <row r="1309" spans="1:38" hidden="1" x14ac:dyDescent="0.25">
      <c r="A1309" s="122" t="s">
        <v>1966</v>
      </c>
      <c r="B1309" s="122">
        <v>1</v>
      </c>
      <c r="C1309" s="122" t="s">
        <v>2160</v>
      </c>
      <c r="D1309" s="122" t="s">
        <v>2101</v>
      </c>
      <c r="E1309" s="122">
        <v>25</v>
      </c>
      <c r="F1309" s="122">
        <v>3.6494129793700002E-2</v>
      </c>
      <c r="G1309" s="122">
        <v>3.4655123694199999E-2</v>
      </c>
      <c r="H1309" s="122">
        <v>3.5031003456799999E-2</v>
      </c>
      <c r="I1309" s="122">
        <v>3.4976396867300003E-2</v>
      </c>
      <c r="J1309" s="122">
        <v>3.6067490027100003E-2</v>
      </c>
      <c r="K1309" s="122">
        <v>3.4312818345200002E-2</v>
      </c>
      <c r="L1309" s="122">
        <v>3.3808455415099997E-2</v>
      </c>
      <c r="M1309" s="122">
        <v>3.5257300579100002E-2</v>
      </c>
      <c r="N1309" s="122">
        <v>3.4638234010599997E-2</v>
      </c>
      <c r="O1309" s="122">
        <v>3.3361133419600002E-2</v>
      </c>
      <c r="P1309" s="122">
        <v>2.95774153209E-2</v>
      </c>
      <c r="Q1309" s="122">
        <v>2.7819408006299999E-2</v>
      </c>
      <c r="R1309" s="122">
        <v>2.7013451586499999E-2</v>
      </c>
      <c r="S1309" s="122">
        <v>2.5936671407300001E-2</v>
      </c>
      <c r="T1309" s="122">
        <v>2.5491865973299999E-2</v>
      </c>
      <c r="U1309" s="122">
        <v>2.4512105087999999E-2</v>
      </c>
      <c r="V1309" s="122">
        <v>2.3982435457899999E-2</v>
      </c>
      <c r="W1309" s="122">
        <v>2.3032193003199999E-2</v>
      </c>
      <c r="X1309" s="122">
        <v>2.1408086708400002E-2</v>
      </c>
      <c r="Y1309" s="122">
        <v>1.84172984932E-2</v>
      </c>
      <c r="Z1309" s="122">
        <v>4.1398564149100002E-2</v>
      </c>
      <c r="AA1309" s="122">
        <v>4.6338923571099998E-2</v>
      </c>
      <c r="AB1309" s="122">
        <v>4.3815717057900001E-2</v>
      </c>
      <c r="AC1309" s="122">
        <v>3.9534082840900001E-2</v>
      </c>
      <c r="AD1309" s="122">
        <v>4.3510353458700003E-2</v>
      </c>
      <c r="AE1309" s="122">
        <v>5.21757439199E-2</v>
      </c>
      <c r="AF1309" s="122">
        <v>4.2395445466900002E-2</v>
      </c>
      <c r="AG1309" s="122">
        <v>4.3509632563700003E-2</v>
      </c>
      <c r="AH1309" s="122">
        <v>4.5191334055800003E-2</v>
      </c>
      <c r="AI1309" s="122">
        <v>4.3689322464000001E-2</v>
      </c>
      <c r="AJ1309" s="122">
        <v>4.7248861787800002E-2</v>
      </c>
      <c r="AK1309" s="122">
        <v>4.2237561698199998E-2</v>
      </c>
      <c r="AL1309" s="122">
        <v>0</v>
      </c>
    </row>
    <row r="1310" spans="1:38" hidden="1" x14ac:dyDescent="0.25">
      <c r="A1310" s="122" t="s">
        <v>1966</v>
      </c>
      <c r="B1310" s="122">
        <v>1</v>
      </c>
      <c r="C1310" s="122" t="s">
        <v>2160</v>
      </c>
      <c r="D1310" s="122" t="s">
        <v>2102</v>
      </c>
      <c r="E1310" s="122">
        <v>25</v>
      </c>
      <c r="F1310" s="122">
        <v>0</v>
      </c>
      <c r="G1310" s="122">
        <v>0</v>
      </c>
      <c r="H1310" s="122">
        <v>0</v>
      </c>
      <c r="I1310" s="122">
        <v>0</v>
      </c>
      <c r="J1310" s="122">
        <v>0</v>
      </c>
      <c r="K1310" s="122">
        <v>0</v>
      </c>
      <c r="L1310" s="122">
        <v>0</v>
      </c>
      <c r="M1310" s="122">
        <v>0</v>
      </c>
      <c r="N1310" s="122">
        <v>0</v>
      </c>
      <c r="O1310" s="122">
        <v>0</v>
      </c>
      <c r="P1310" s="122">
        <v>0</v>
      </c>
      <c r="Q1310" s="122">
        <v>0</v>
      </c>
      <c r="R1310" s="122">
        <v>2.7013451586499999E-2</v>
      </c>
      <c r="S1310" s="122">
        <v>2.5936671407300001E-2</v>
      </c>
      <c r="T1310" s="122">
        <v>2.5491865973299999E-2</v>
      </c>
      <c r="U1310" s="122">
        <v>4.9024210176100001E-2</v>
      </c>
      <c r="V1310" s="122">
        <v>4.7964870915799998E-2</v>
      </c>
      <c r="W1310" s="122">
        <v>4.6064386006300001E-2</v>
      </c>
      <c r="X1310" s="122">
        <v>4.2816173416800003E-2</v>
      </c>
      <c r="Y1310" s="122">
        <v>3.6834596986400001E-2</v>
      </c>
      <c r="Z1310" s="122">
        <v>3.13664968404E-2</v>
      </c>
      <c r="AA1310" s="122">
        <v>2.98712954085E-2</v>
      </c>
      <c r="AB1310" s="122">
        <v>4.0322340367300001E-2</v>
      </c>
      <c r="AC1310" s="122">
        <v>2.6601769322899999E-2</v>
      </c>
      <c r="AD1310" s="122">
        <v>2.7996165367499999E-2</v>
      </c>
      <c r="AE1310" s="122">
        <v>2.9505878661000001E-2</v>
      </c>
      <c r="AF1310" s="122">
        <v>2.8826333593099999E-2</v>
      </c>
      <c r="AG1310" s="122">
        <v>2.7667596600899999E-2</v>
      </c>
      <c r="AH1310" s="122">
        <v>2.88965575265E-2</v>
      </c>
      <c r="AI1310" s="122">
        <v>3.0436249723900001E-2</v>
      </c>
      <c r="AJ1310" s="122">
        <v>3.0541179103800001E-2</v>
      </c>
      <c r="AK1310" s="122">
        <v>2.8860781718500001E-2</v>
      </c>
      <c r="AL1310" s="122">
        <v>0</v>
      </c>
    </row>
    <row r="1311" spans="1:38" hidden="1" x14ac:dyDescent="0.25">
      <c r="A1311" s="122" t="s">
        <v>1966</v>
      </c>
      <c r="B1311" s="122">
        <v>1</v>
      </c>
      <c r="C1311" s="122" t="s">
        <v>2160</v>
      </c>
      <c r="D1311" s="122" t="s">
        <v>2103</v>
      </c>
      <c r="E1311" s="122">
        <v>25</v>
      </c>
      <c r="F1311" s="122">
        <v>0.1094823893811</v>
      </c>
      <c r="G1311" s="122">
        <v>0.1039653710827</v>
      </c>
      <c r="H1311" s="122">
        <v>0.1050930103704</v>
      </c>
      <c r="I1311" s="122">
        <v>0.10492919060189999</v>
      </c>
      <c r="J1311" s="122">
        <v>0.10820247008140001</v>
      </c>
      <c r="K1311" s="122">
        <v>0.10293845503559999</v>
      </c>
      <c r="L1311" s="122">
        <v>0.1014253662452</v>
      </c>
      <c r="M1311" s="122">
        <v>0.1057719017372</v>
      </c>
      <c r="N1311" s="122">
        <v>0.1039147020317</v>
      </c>
      <c r="O1311" s="122">
        <v>0.10008340025869999</v>
      </c>
      <c r="P1311" s="122">
        <v>8.8732245962799994E-2</v>
      </c>
      <c r="Q1311" s="122">
        <v>8.3458224018999994E-2</v>
      </c>
      <c r="R1311" s="122">
        <v>8.1040354759600003E-2</v>
      </c>
      <c r="S1311" s="122">
        <v>7.7810014221899995E-2</v>
      </c>
      <c r="T1311" s="122">
        <v>7.6475597919800006E-2</v>
      </c>
      <c r="U1311" s="122">
        <v>7.3536315264099997E-2</v>
      </c>
      <c r="V1311" s="122">
        <v>7.1947306373600001E-2</v>
      </c>
      <c r="W1311" s="122">
        <v>6.9096579009500003E-2</v>
      </c>
      <c r="X1311" s="122">
        <v>6.4224260125100005E-2</v>
      </c>
      <c r="Y1311" s="122">
        <v>5.5251895479600001E-2</v>
      </c>
      <c r="Z1311" s="122">
        <v>4.3253088405299997E-2</v>
      </c>
      <c r="AA1311" s="122">
        <v>3.9112953324199999E-2</v>
      </c>
      <c r="AB1311" s="122">
        <v>4.3140725282599997E-2</v>
      </c>
      <c r="AC1311" s="122">
        <v>3.78151598863E-2</v>
      </c>
      <c r="AD1311" s="122">
        <v>3.1752321713700002E-2</v>
      </c>
      <c r="AE1311" s="122">
        <v>3.8041474568900002E-2</v>
      </c>
      <c r="AF1311" s="122">
        <v>4.0206211189400001E-2</v>
      </c>
      <c r="AG1311" s="122">
        <v>4.0317560205900001E-2</v>
      </c>
      <c r="AH1311" s="122">
        <v>4.1112597732800002E-2</v>
      </c>
      <c r="AI1311" s="122">
        <v>3.9653022034099997E-2</v>
      </c>
      <c r="AJ1311" s="122">
        <v>3.5278950655699998E-2</v>
      </c>
      <c r="AK1311" s="122">
        <v>3.9391369591499997E-2</v>
      </c>
      <c r="AL1311" s="122">
        <v>0</v>
      </c>
    </row>
    <row r="1312" spans="1:38" hidden="1" x14ac:dyDescent="0.25">
      <c r="A1312" s="122" t="s">
        <v>1966</v>
      </c>
      <c r="B1312" s="122">
        <v>1</v>
      </c>
      <c r="C1312" s="122" t="s">
        <v>2160</v>
      </c>
      <c r="D1312" s="122" t="s">
        <v>2137</v>
      </c>
      <c r="E1312" s="122">
        <v>25</v>
      </c>
      <c r="F1312" s="122">
        <v>0</v>
      </c>
      <c r="G1312" s="122">
        <v>0</v>
      </c>
      <c r="H1312" s="122">
        <v>0</v>
      </c>
      <c r="I1312" s="122">
        <v>0</v>
      </c>
      <c r="J1312" s="122">
        <v>0</v>
      </c>
      <c r="K1312" s="122">
        <v>0</v>
      </c>
      <c r="L1312" s="122">
        <v>0</v>
      </c>
      <c r="M1312" s="122">
        <v>0</v>
      </c>
      <c r="N1312" s="122">
        <v>0</v>
      </c>
      <c r="O1312" s="122">
        <v>0</v>
      </c>
      <c r="P1312" s="122">
        <v>0</v>
      </c>
      <c r="Q1312" s="122">
        <v>0</v>
      </c>
      <c r="R1312" s="122">
        <v>0</v>
      </c>
      <c r="S1312" s="122">
        <v>0</v>
      </c>
      <c r="T1312" s="122">
        <v>0</v>
      </c>
      <c r="U1312" s="122">
        <v>0</v>
      </c>
      <c r="V1312" s="122">
        <v>0</v>
      </c>
      <c r="W1312" s="122">
        <v>0</v>
      </c>
      <c r="X1312" s="122">
        <v>0</v>
      </c>
      <c r="Y1312" s="122">
        <v>0</v>
      </c>
      <c r="Z1312" s="122">
        <v>0</v>
      </c>
      <c r="AA1312" s="122">
        <v>0</v>
      </c>
      <c r="AB1312" s="122">
        <v>0</v>
      </c>
      <c r="AC1312" s="122">
        <v>0</v>
      </c>
      <c r="AD1312" s="122">
        <v>0</v>
      </c>
      <c r="AE1312" s="122">
        <v>0</v>
      </c>
      <c r="AF1312" s="122">
        <v>0</v>
      </c>
      <c r="AG1312" s="122">
        <v>0</v>
      </c>
      <c r="AH1312" s="122">
        <v>0</v>
      </c>
      <c r="AI1312" s="122">
        <v>0</v>
      </c>
      <c r="AJ1312" s="122">
        <v>0</v>
      </c>
      <c r="AK1312" s="122">
        <v>0</v>
      </c>
      <c r="AL1312" s="122">
        <v>0</v>
      </c>
    </row>
    <row r="1313" spans="1:38" hidden="1" x14ac:dyDescent="0.25">
      <c r="A1313" s="122" t="s">
        <v>1966</v>
      </c>
      <c r="B1313" s="122">
        <v>1</v>
      </c>
      <c r="C1313" s="122" t="s">
        <v>2160</v>
      </c>
      <c r="D1313" s="122" t="s">
        <v>2104</v>
      </c>
      <c r="E1313" s="122">
        <v>25</v>
      </c>
      <c r="F1313" s="122">
        <v>0</v>
      </c>
      <c r="G1313" s="122">
        <v>0</v>
      </c>
      <c r="H1313" s="122">
        <v>0</v>
      </c>
      <c r="I1313" s="122">
        <v>0</v>
      </c>
      <c r="J1313" s="122">
        <v>0</v>
      </c>
      <c r="K1313" s="122">
        <v>0</v>
      </c>
      <c r="L1313" s="122">
        <v>0</v>
      </c>
      <c r="M1313" s="122">
        <v>0</v>
      </c>
      <c r="N1313" s="122">
        <v>0</v>
      </c>
      <c r="O1313" s="122">
        <v>0</v>
      </c>
      <c r="P1313" s="122">
        <v>0</v>
      </c>
      <c r="Q1313" s="122">
        <v>0</v>
      </c>
      <c r="R1313" s="122">
        <v>0</v>
      </c>
      <c r="S1313" s="122">
        <v>0</v>
      </c>
      <c r="T1313" s="122">
        <v>0</v>
      </c>
      <c r="U1313" s="122">
        <v>0</v>
      </c>
      <c r="V1313" s="122">
        <v>0</v>
      </c>
      <c r="W1313" s="122">
        <v>0</v>
      </c>
      <c r="X1313" s="122">
        <v>0</v>
      </c>
      <c r="Y1313" s="122">
        <v>0</v>
      </c>
      <c r="Z1313" s="122">
        <v>0</v>
      </c>
      <c r="AA1313" s="122">
        <v>0</v>
      </c>
      <c r="AB1313" s="122">
        <v>0</v>
      </c>
      <c r="AC1313" s="122">
        <v>0</v>
      </c>
      <c r="AD1313" s="122">
        <v>0</v>
      </c>
      <c r="AE1313" s="122">
        <v>0</v>
      </c>
      <c r="AF1313" s="122">
        <v>0</v>
      </c>
      <c r="AG1313" s="122">
        <v>0</v>
      </c>
      <c r="AH1313" s="122">
        <v>5.5965677000000001E-6</v>
      </c>
      <c r="AI1313" s="122">
        <v>1.0249781199999999E-5</v>
      </c>
      <c r="AJ1313" s="122">
        <v>0</v>
      </c>
      <c r="AK1313" s="122">
        <v>0</v>
      </c>
      <c r="AL1313" s="122">
        <v>0</v>
      </c>
    </row>
    <row r="1314" spans="1:38" hidden="1" x14ac:dyDescent="0.25">
      <c r="A1314" s="122" t="s">
        <v>1966</v>
      </c>
      <c r="B1314" s="122">
        <v>1</v>
      </c>
      <c r="C1314" s="122" t="s">
        <v>2160</v>
      </c>
      <c r="D1314" s="122" t="s">
        <v>2105</v>
      </c>
      <c r="E1314" s="122">
        <v>25</v>
      </c>
      <c r="F1314" s="122">
        <v>0</v>
      </c>
      <c r="G1314" s="122">
        <v>0</v>
      </c>
      <c r="H1314" s="122">
        <v>0</v>
      </c>
      <c r="I1314" s="122">
        <v>0</v>
      </c>
      <c r="J1314" s="122">
        <v>0</v>
      </c>
      <c r="K1314" s="122">
        <v>0</v>
      </c>
      <c r="L1314" s="122">
        <v>0</v>
      </c>
      <c r="M1314" s="122">
        <v>0</v>
      </c>
      <c r="N1314" s="122">
        <v>0</v>
      </c>
      <c r="O1314" s="122">
        <v>0</v>
      </c>
      <c r="P1314" s="122">
        <v>0</v>
      </c>
      <c r="Q1314" s="122">
        <v>0</v>
      </c>
      <c r="R1314" s="122">
        <v>0</v>
      </c>
      <c r="S1314" s="122">
        <v>0</v>
      </c>
      <c r="T1314" s="122">
        <v>0</v>
      </c>
      <c r="U1314" s="122">
        <v>0</v>
      </c>
      <c r="V1314" s="122">
        <v>0</v>
      </c>
      <c r="W1314" s="122">
        <v>0</v>
      </c>
      <c r="X1314" s="122">
        <v>0</v>
      </c>
      <c r="Y1314" s="122">
        <v>0</v>
      </c>
      <c r="Z1314" s="122">
        <v>0</v>
      </c>
      <c r="AA1314" s="122">
        <v>0</v>
      </c>
      <c r="AB1314" s="122">
        <v>0</v>
      </c>
      <c r="AC1314" s="122">
        <v>0</v>
      </c>
      <c r="AD1314" s="122">
        <v>0</v>
      </c>
      <c r="AE1314" s="122">
        <v>0</v>
      </c>
      <c r="AF1314" s="122">
        <v>0</v>
      </c>
      <c r="AG1314" s="122">
        <v>0</v>
      </c>
      <c r="AH1314" s="122">
        <v>0</v>
      </c>
      <c r="AI1314" s="122">
        <v>0</v>
      </c>
      <c r="AJ1314" s="122">
        <v>0</v>
      </c>
      <c r="AK1314" s="122">
        <v>0</v>
      </c>
      <c r="AL1314" s="122">
        <v>0</v>
      </c>
    </row>
    <row r="1315" spans="1:38" hidden="1" x14ac:dyDescent="0.25">
      <c r="A1315" s="122" t="s">
        <v>1966</v>
      </c>
      <c r="B1315" s="122">
        <v>1</v>
      </c>
      <c r="C1315" s="122" t="s">
        <v>2160</v>
      </c>
      <c r="D1315" s="122" t="s">
        <v>2106</v>
      </c>
      <c r="E1315" s="122">
        <v>25</v>
      </c>
      <c r="F1315" s="122">
        <v>0.1094823893811</v>
      </c>
      <c r="G1315" s="122">
        <v>0.1039653710827</v>
      </c>
      <c r="H1315" s="122">
        <v>0.1050930103704</v>
      </c>
      <c r="I1315" s="122">
        <v>0.10492919060189999</v>
      </c>
      <c r="J1315" s="122">
        <v>0.10820247008140001</v>
      </c>
      <c r="K1315" s="122">
        <v>0.10293845503559999</v>
      </c>
      <c r="L1315" s="122">
        <v>0.1014253662452</v>
      </c>
      <c r="M1315" s="122">
        <v>0.1057719017372</v>
      </c>
      <c r="N1315" s="122">
        <v>0.1039147020317</v>
      </c>
      <c r="O1315" s="122">
        <v>0.10008340025869999</v>
      </c>
      <c r="P1315" s="122">
        <v>0.11830966128379999</v>
      </c>
      <c r="Q1315" s="122">
        <v>0.1112776320253</v>
      </c>
      <c r="R1315" s="122">
        <v>0.1080538063461</v>
      </c>
      <c r="S1315" s="122">
        <v>0.1037466856292</v>
      </c>
      <c r="T1315" s="122">
        <v>0.15295119583960001</v>
      </c>
      <c r="U1315" s="122">
        <v>0.14707263052819999</v>
      </c>
      <c r="V1315" s="122">
        <v>0.1438946127473</v>
      </c>
      <c r="W1315" s="122">
        <v>0.13819315801900001</v>
      </c>
      <c r="X1315" s="122">
        <v>0.14985660695870001</v>
      </c>
      <c r="Y1315" s="122">
        <v>0.1289210894524</v>
      </c>
      <c r="Z1315" s="122">
        <v>0.18011597786700001</v>
      </c>
      <c r="AA1315" s="122">
        <v>0.18958678989229999</v>
      </c>
      <c r="AB1315" s="122">
        <v>0.18911314677589999</v>
      </c>
      <c r="AC1315" s="122">
        <v>0.19130950399999999</v>
      </c>
      <c r="AD1315" s="122">
        <v>0.19630497460640001</v>
      </c>
      <c r="AE1315" s="122">
        <v>0.19774332395300001</v>
      </c>
      <c r="AF1315" s="122">
        <v>0.2102847645016</v>
      </c>
      <c r="AG1315" s="122">
        <v>0.18409737835600001</v>
      </c>
      <c r="AH1315" s="122">
        <v>0.1967995027686</v>
      </c>
      <c r="AI1315" s="122">
        <v>0.19976136688759999</v>
      </c>
      <c r="AJ1315" s="122">
        <v>0.18465403515680001</v>
      </c>
      <c r="AK1315" s="122">
        <v>0.19503046247139999</v>
      </c>
      <c r="AL1315" s="122">
        <v>0</v>
      </c>
    </row>
    <row r="1316" spans="1:38" hidden="1" x14ac:dyDescent="0.25">
      <c r="A1316" s="122" t="s">
        <v>1966</v>
      </c>
      <c r="B1316" s="122">
        <v>1</v>
      </c>
      <c r="C1316" s="122" t="s">
        <v>2160</v>
      </c>
      <c r="D1316" s="122" t="s">
        <v>2107</v>
      </c>
      <c r="E1316" s="122">
        <v>25</v>
      </c>
      <c r="F1316" s="122">
        <v>0</v>
      </c>
      <c r="G1316" s="122">
        <v>0</v>
      </c>
      <c r="H1316" s="122">
        <v>0</v>
      </c>
      <c r="I1316" s="122">
        <v>0</v>
      </c>
      <c r="J1316" s="122">
        <v>0</v>
      </c>
      <c r="K1316" s="122">
        <v>0</v>
      </c>
      <c r="L1316" s="122">
        <v>0</v>
      </c>
      <c r="M1316" s="122">
        <v>0</v>
      </c>
      <c r="N1316" s="122">
        <v>0</v>
      </c>
      <c r="O1316" s="122">
        <v>0</v>
      </c>
      <c r="P1316" s="122">
        <v>0</v>
      </c>
      <c r="Q1316" s="122">
        <v>0</v>
      </c>
      <c r="R1316" s="122">
        <v>0</v>
      </c>
      <c r="S1316" s="122">
        <v>0</v>
      </c>
      <c r="T1316" s="122">
        <v>0</v>
      </c>
      <c r="U1316" s="122">
        <v>0</v>
      </c>
      <c r="V1316" s="122">
        <v>0</v>
      </c>
      <c r="W1316" s="122">
        <v>0</v>
      </c>
      <c r="X1316" s="122">
        <v>0</v>
      </c>
      <c r="Y1316" s="122">
        <v>0</v>
      </c>
      <c r="Z1316" s="122">
        <v>0</v>
      </c>
      <c r="AA1316" s="122">
        <v>0</v>
      </c>
      <c r="AB1316" s="122">
        <v>0</v>
      </c>
      <c r="AC1316" s="122">
        <v>0</v>
      </c>
      <c r="AD1316" s="122">
        <v>0</v>
      </c>
      <c r="AE1316" s="122">
        <v>0</v>
      </c>
      <c r="AF1316" s="122">
        <v>0</v>
      </c>
      <c r="AG1316" s="122">
        <v>0</v>
      </c>
      <c r="AH1316" s="122">
        <v>0</v>
      </c>
      <c r="AI1316" s="122">
        <v>0</v>
      </c>
      <c r="AJ1316" s="122">
        <v>0</v>
      </c>
      <c r="AK1316" s="122">
        <v>0</v>
      </c>
      <c r="AL1316" s="122">
        <v>0</v>
      </c>
    </row>
    <row r="1317" spans="1:38" hidden="1" x14ac:dyDescent="0.25">
      <c r="A1317" s="122" t="s">
        <v>1966</v>
      </c>
      <c r="B1317" s="122">
        <v>1</v>
      </c>
      <c r="C1317" s="122" t="s">
        <v>2160</v>
      </c>
      <c r="D1317" s="122" t="s">
        <v>475</v>
      </c>
      <c r="E1317" s="122">
        <v>25</v>
      </c>
      <c r="F1317" s="122">
        <v>0</v>
      </c>
      <c r="G1317" s="122">
        <v>0</v>
      </c>
      <c r="H1317" s="122">
        <v>0</v>
      </c>
      <c r="I1317" s="122">
        <v>0</v>
      </c>
      <c r="J1317" s="122">
        <v>0</v>
      </c>
      <c r="K1317" s="122">
        <v>0</v>
      </c>
      <c r="L1317" s="122">
        <v>0</v>
      </c>
      <c r="M1317" s="122">
        <v>0</v>
      </c>
      <c r="N1317" s="122">
        <v>0</v>
      </c>
      <c r="O1317" s="122">
        <v>0</v>
      </c>
      <c r="P1317" s="122">
        <v>0</v>
      </c>
      <c r="Q1317" s="122">
        <v>0</v>
      </c>
      <c r="R1317" s="122">
        <v>0</v>
      </c>
      <c r="S1317" s="122">
        <v>0</v>
      </c>
      <c r="T1317" s="122">
        <v>0</v>
      </c>
      <c r="U1317" s="122">
        <v>0</v>
      </c>
      <c r="V1317" s="122">
        <v>0</v>
      </c>
      <c r="W1317" s="122">
        <v>0</v>
      </c>
      <c r="X1317" s="122">
        <v>0</v>
      </c>
      <c r="Y1317" s="122">
        <v>0</v>
      </c>
      <c r="Z1317" s="122">
        <v>0</v>
      </c>
      <c r="AA1317" s="122">
        <v>0</v>
      </c>
      <c r="AB1317" s="122">
        <v>0</v>
      </c>
      <c r="AC1317" s="122">
        <v>0</v>
      </c>
      <c r="AD1317" s="122">
        <v>0</v>
      </c>
      <c r="AE1317" s="122">
        <v>0</v>
      </c>
      <c r="AF1317" s="122">
        <v>0</v>
      </c>
      <c r="AG1317" s="122">
        <v>0</v>
      </c>
      <c r="AH1317" s="122">
        <v>0</v>
      </c>
      <c r="AI1317" s="122">
        <v>0</v>
      </c>
      <c r="AJ1317" s="122">
        <v>0</v>
      </c>
      <c r="AK1317" s="122">
        <v>0</v>
      </c>
      <c r="AL1317" s="122">
        <v>0</v>
      </c>
    </row>
    <row r="1318" spans="1:38" hidden="1" x14ac:dyDescent="0.25">
      <c r="A1318" s="122" t="s">
        <v>1966</v>
      </c>
      <c r="B1318" s="122">
        <v>1</v>
      </c>
      <c r="C1318" s="122" t="s">
        <v>2160</v>
      </c>
      <c r="D1318" s="122" t="s">
        <v>2108</v>
      </c>
      <c r="E1318" s="122">
        <v>25</v>
      </c>
      <c r="F1318" s="122">
        <v>0</v>
      </c>
      <c r="G1318" s="122">
        <v>0</v>
      </c>
      <c r="H1318" s="122">
        <v>0</v>
      </c>
      <c r="I1318" s="122">
        <v>0</v>
      </c>
      <c r="J1318" s="122">
        <v>0</v>
      </c>
      <c r="K1318" s="122">
        <v>0</v>
      </c>
      <c r="L1318" s="122">
        <v>0</v>
      </c>
      <c r="M1318" s="122">
        <v>0</v>
      </c>
      <c r="N1318" s="122">
        <v>0</v>
      </c>
      <c r="O1318" s="122">
        <v>0</v>
      </c>
      <c r="P1318" s="122">
        <v>0</v>
      </c>
      <c r="Q1318" s="122">
        <v>0</v>
      </c>
      <c r="R1318" s="122">
        <v>0</v>
      </c>
      <c r="S1318" s="122">
        <v>0</v>
      </c>
      <c r="T1318" s="122">
        <v>0</v>
      </c>
      <c r="U1318" s="122">
        <v>0</v>
      </c>
      <c r="V1318" s="122">
        <v>0</v>
      </c>
      <c r="W1318" s="122">
        <v>0</v>
      </c>
      <c r="X1318" s="122">
        <v>0</v>
      </c>
      <c r="Y1318" s="122">
        <v>0</v>
      </c>
      <c r="Z1318" s="122">
        <v>0</v>
      </c>
      <c r="AA1318" s="122">
        <v>0</v>
      </c>
      <c r="AB1318" s="122">
        <v>0</v>
      </c>
      <c r="AC1318" s="122">
        <v>0</v>
      </c>
      <c r="AD1318" s="122">
        <v>0</v>
      </c>
      <c r="AE1318" s="122">
        <v>0</v>
      </c>
      <c r="AF1318" s="122">
        <v>0</v>
      </c>
      <c r="AG1318" s="122">
        <v>0</v>
      </c>
      <c r="AH1318" s="122">
        <v>0</v>
      </c>
      <c r="AI1318" s="122">
        <v>0</v>
      </c>
      <c r="AJ1318" s="122">
        <v>0</v>
      </c>
      <c r="AK1318" s="122">
        <v>0</v>
      </c>
      <c r="AL1318" s="122">
        <v>0</v>
      </c>
    </row>
    <row r="1319" spans="1:38" hidden="1" x14ac:dyDescent="0.25">
      <c r="A1319" s="122" t="s">
        <v>1966</v>
      </c>
      <c r="B1319" s="122">
        <v>1</v>
      </c>
      <c r="C1319" s="122" t="s">
        <v>2160</v>
      </c>
      <c r="D1319" s="122" t="s">
        <v>2109</v>
      </c>
      <c r="E1319" s="122">
        <v>25</v>
      </c>
      <c r="F1319" s="122">
        <v>0.14597651917480001</v>
      </c>
      <c r="G1319" s="122">
        <v>0.138620494777</v>
      </c>
      <c r="H1319" s="122">
        <v>0.14012401382719999</v>
      </c>
      <c r="I1319" s="122">
        <v>0.13990558746920001</v>
      </c>
      <c r="J1319" s="122">
        <v>0.14426996010849999</v>
      </c>
      <c r="K1319" s="122">
        <v>0.13725127338080001</v>
      </c>
      <c r="L1319" s="122">
        <v>0.13523382166030001</v>
      </c>
      <c r="M1319" s="122">
        <v>0.1410292023162</v>
      </c>
      <c r="N1319" s="122">
        <v>0.13855293604230001</v>
      </c>
      <c r="O1319" s="122">
        <v>0.1334445336782</v>
      </c>
      <c r="P1319" s="122">
        <v>0.11830966128379999</v>
      </c>
      <c r="Q1319" s="122">
        <v>0.1112776320253</v>
      </c>
      <c r="R1319" s="122">
        <v>0.1080538063461</v>
      </c>
      <c r="S1319" s="122">
        <v>0.1037466856292</v>
      </c>
      <c r="T1319" s="122">
        <v>0.1019674638931</v>
      </c>
      <c r="U1319" s="122">
        <v>9.8048420352200003E-2</v>
      </c>
      <c r="V1319" s="122">
        <v>9.5929741831500007E-2</v>
      </c>
      <c r="W1319" s="122">
        <v>9.2128772012700005E-2</v>
      </c>
      <c r="X1319" s="122">
        <v>8.5632346833500003E-2</v>
      </c>
      <c r="Y1319" s="122">
        <v>7.3669193972800001E-2</v>
      </c>
      <c r="Z1319" s="122">
        <v>5.3192387807800001E-2</v>
      </c>
      <c r="AA1319" s="122">
        <v>5.2804738229699999E-2</v>
      </c>
      <c r="AB1319" s="122">
        <v>4.9501000323100001E-2</v>
      </c>
      <c r="AC1319" s="122">
        <v>5.00239684058E-2</v>
      </c>
      <c r="AD1319" s="122">
        <v>4.7808481093200003E-2</v>
      </c>
      <c r="AE1319" s="122">
        <v>3.47513221893E-2</v>
      </c>
      <c r="AF1319" s="122">
        <v>3.4387009892100001E-2</v>
      </c>
      <c r="AG1319" s="122">
        <v>3.5352067735500002E-2</v>
      </c>
      <c r="AH1319" s="122">
        <v>3.5765341256199998E-2</v>
      </c>
      <c r="AI1319" s="122">
        <v>2.9241780378300001E-2</v>
      </c>
      <c r="AJ1319" s="122">
        <v>3.1710977127699998E-2</v>
      </c>
      <c r="AK1319" s="122">
        <v>3.3901384501999997E-2</v>
      </c>
      <c r="AL1319" s="122">
        <v>0</v>
      </c>
    </row>
    <row r="1320" spans="1:38" hidden="1" x14ac:dyDescent="0.25">
      <c r="A1320" s="122" t="s">
        <v>1966</v>
      </c>
      <c r="B1320" s="122">
        <v>1</v>
      </c>
      <c r="C1320" s="122" t="s">
        <v>2160</v>
      </c>
      <c r="D1320" s="122" t="s">
        <v>2110</v>
      </c>
      <c r="E1320" s="122">
        <v>25</v>
      </c>
      <c r="F1320" s="122">
        <v>0</v>
      </c>
      <c r="G1320" s="122">
        <v>0</v>
      </c>
      <c r="H1320" s="122">
        <v>0</v>
      </c>
      <c r="I1320" s="122">
        <v>0</v>
      </c>
      <c r="J1320" s="122">
        <v>0</v>
      </c>
      <c r="K1320" s="122">
        <v>0</v>
      </c>
      <c r="L1320" s="122">
        <v>0</v>
      </c>
      <c r="M1320" s="122">
        <v>0</v>
      </c>
      <c r="N1320" s="122">
        <v>0</v>
      </c>
      <c r="O1320" s="122">
        <v>0</v>
      </c>
      <c r="P1320" s="122">
        <v>0</v>
      </c>
      <c r="Q1320" s="122">
        <v>0</v>
      </c>
      <c r="R1320" s="122">
        <v>0</v>
      </c>
      <c r="S1320" s="122">
        <v>0</v>
      </c>
      <c r="T1320" s="122">
        <v>0</v>
      </c>
      <c r="U1320" s="122">
        <v>0</v>
      </c>
      <c r="V1320" s="122">
        <v>0</v>
      </c>
      <c r="W1320" s="122">
        <v>0</v>
      </c>
      <c r="X1320" s="122">
        <v>0</v>
      </c>
      <c r="Y1320" s="122">
        <v>0</v>
      </c>
      <c r="Z1320" s="122">
        <v>0</v>
      </c>
      <c r="AA1320" s="122">
        <v>0</v>
      </c>
      <c r="AB1320" s="122">
        <v>0</v>
      </c>
      <c r="AC1320" s="122">
        <v>0</v>
      </c>
      <c r="AD1320" s="122">
        <v>0</v>
      </c>
      <c r="AE1320" s="122">
        <v>0</v>
      </c>
      <c r="AF1320" s="122">
        <v>0</v>
      </c>
      <c r="AG1320" s="122">
        <v>0</v>
      </c>
      <c r="AH1320" s="122">
        <v>0</v>
      </c>
      <c r="AI1320" s="122">
        <v>0</v>
      </c>
      <c r="AJ1320" s="122">
        <v>0</v>
      </c>
      <c r="AK1320" s="122">
        <v>0</v>
      </c>
      <c r="AL1320" s="122">
        <v>0</v>
      </c>
    </row>
    <row r="1321" spans="1:38" hidden="1" x14ac:dyDescent="0.25">
      <c r="A1321" s="122" t="s">
        <v>1966</v>
      </c>
      <c r="B1321" s="122">
        <v>1</v>
      </c>
      <c r="C1321" s="122" t="s">
        <v>2160</v>
      </c>
      <c r="D1321" s="122" t="s">
        <v>2111</v>
      </c>
      <c r="E1321" s="122">
        <v>25</v>
      </c>
      <c r="F1321" s="122">
        <v>0</v>
      </c>
      <c r="G1321" s="122">
        <v>0</v>
      </c>
      <c r="H1321" s="122">
        <v>0</v>
      </c>
      <c r="I1321" s="122">
        <v>0</v>
      </c>
      <c r="J1321" s="122">
        <v>0</v>
      </c>
      <c r="K1321" s="122">
        <v>0</v>
      </c>
      <c r="L1321" s="122">
        <v>0</v>
      </c>
      <c r="M1321" s="122">
        <v>0</v>
      </c>
      <c r="N1321" s="122">
        <v>0</v>
      </c>
      <c r="O1321" s="122">
        <v>0</v>
      </c>
      <c r="P1321" s="122">
        <v>0</v>
      </c>
      <c r="Q1321" s="122">
        <v>0</v>
      </c>
      <c r="R1321" s="122">
        <v>0</v>
      </c>
      <c r="S1321" s="122">
        <v>0</v>
      </c>
      <c r="T1321" s="122">
        <v>0</v>
      </c>
      <c r="U1321" s="122">
        <v>0</v>
      </c>
      <c r="V1321" s="122">
        <v>0</v>
      </c>
      <c r="W1321" s="122">
        <v>0</v>
      </c>
      <c r="X1321" s="122">
        <v>0</v>
      </c>
      <c r="Y1321" s="122">
        <v>0</v>
      </c>
      <c r="Z1321" s="122">
        <v>0</v>
      </c>
      <c r="AA1321" s="122">
        <v>0</v>
      </c>
      <c r="AB1321" s="122">
        <v>0</v>
      </c>
      <c r="AC1321" s="122">
        <v>0</v>
      </c>
      <c r="AD1321" s="122">
        <v>0</v>
      </c>
      <c r="AE1321" s="122">
        <v>0</v>
      </c>
      <c r="AF1321" s="122">
        <v>0</v>
      </c>
      <c r="AG1321" s="122">
        <v>0</v>
      </c>
      <c r="AH1321" s="122">
        <v>0</v>
      </c>
      <c r="AI1321" s="122">
        <v>0</v>
      </c>
      <c r="AJ1321" s="122">
        <v>0</v>
      </c>
      <c r="AK1321" s="122">
        <v>0</v>
      </c>
      <c r="AL1321" s="122">
        <v>0</v>
      </c>
    </row>
    <row r="1322" spans="1:38" hidden="1" x14ac:dyDescent="0.25">
      <c r="A1322" s="122" t="s">
        <v>1966</v>
      </c>
      <c r="B1322" s="122">
        <v>1</v>
      </c>
      <c r="C1322" s="122" t="s">
        <v>2160</v>
      </c>
      <c r="D1322" s="122" t="s">
        <v>2112</v>
      </c>
      <c r="E1322" s="122">
        <v>25</v>
      </c>
      <c r="F1322" s="122">
        <v>7.2988259587400003E-2</v>
      </c>
      <c r="G1322" s="122">
        <v>6.9310247388500001E-2</v>
      </c>
      <c r="H1322" s="122">
        <v>7.0062006913599997E-2</v>
      </c>
      <c r="I1322" s="122">
        <v>6.9952793734600005E-2</v>
      </c>
      <c r="J1322" s="122">
        <v>7.2134980054200007E-2</v>
      </c>
      <c r="K1322" s="122">
        <v>6.8625636690400005E-2</v>
      </c>
      <c r="L1322" s="122">
        <v>6.7616910830100005E-2</v>
      </c>
      <c r="M1322" s="122">
        <v>7.0514601158100002E-2</v>
      </c>
      <c r="N1322" s="122">
        <v>6.9276468021100004E-2</v>
      </c>
      <c r="O1322" s="122">
        <v>6.67222668391E-2</v>
      </c>
      <c r="P1322" s="122">
        <v>5.9154830641899997E-2</v>
      </c>
      <c r="Q1322" s="122">
        <v>5.5638816012700001E-2</v>
      </c>
      <c r="R1322" s="122">
        <v>5.4026903173100001E-2</v>
      </c>
      <c r="S1322" s="122">
        <v>5.1873342814600001E-2</v>
      </c>
      <c r="T1322" s="122">
        <v>5.0983731946500001E-2</v>
      </c>
      <c r="U1322" s="122">
        <v>4.9024210176100001E-2</v>
      </c>
      <c r="V1322" s="122">
        <v>4.7964870915799998E-2</v>
      </c>
      <c r="W1322" s="122">
        <v>4.6064386006300001E-2</v>
      </c>
      <c r="X1322" s="122">
        <v>4.2816173416800003E-2</v>
      </c>
      <c r="Y1322" s="122">
        <v>3.6834596986400001E-2</v>
      </c>
      <c r="Z1322" s="122">
        <v>7.8159775321899994E-2</v>
      </c>
      <c r="AA1322" s="122">
        <v>8.5676588016199998E-2</v>
      </c>
      <c r="AB1322" s="122">
        <v>8.7288769602700003E-2</v>
      </c>
      <c r="AC1322" s="122">
        <v>8.7487785936699994E-2</v>
      </c>
      <c r="AD1322" s="122">
        <v>8.9122353446199995E-2</v>
      </c>
      <c r="AE1322" s="122">
        <v>8.6689370949700001E-2</v>
      </c>
      <c r="AF1322" s="122">
        <v>8.7392915845299998E-2</v>
      </c>
      <c r="AG1322" s="122">
        <v>8.7848803582099996E-2</v>
      </c>
      <c r="AH1322" s="122">
        <v>7.4150826570399994E-2</v>
      </c>
      <c r="AI1322" s="122">
        <v>8.2015579007800002E-2</v>
      </c>
      <c r="AJ1322" s="122">
        <v>8.8451501905800006E-2</v>
      </c>
      <c r="AK1322" s="122">
        <v>8.8046743963700005E-2</v>
      </c>
      <c r="AL1322" s="122">
        <v>0</v>
      </c>
    </row>
    <row r="1323" spans="1:38" hidden="1" x14ac:dyDescent="0.25">
      <c r="A1323" s="122" t="s">
        <v>1966</v>
      </c>
      <c r="B1323" s="122">
        <v>1</v>
      </c>
      <c r="C1323" s="122" t="s">
        <v>2160</v>
      </c>
      <c r="D1323" s="122" t="s">
        <v>2113</v>
      </c>
      <c r="E1323" s="122">
        <v>25</v>
      </c>
      <c r="F1323" s="122">
        <v>3.6494129793700002E-2</v>
      </c>
      <c r="G1323" s="122">
        <v>3.4655123694199999E-2</v>
      </c>
      <c r="H1323" s="122">
        <v>3.5031003456799999E-2</v>
      </c>
      <c r="I1323" s="122">
        <v>3.4976396867300003E-2</v>
      </c>
      <c r="J1323" s="122">
        <v>3.6067490027100003E-2</v>
      </c>
      <c r="K1323" s="122">
        <v>3.4312818345200002E-2</v>
      </c>
      <c r="L1323" s="122">
        <v>3.3808455415099997E-2</v>
      </c>
      <c r="M1323" s="122">
        <v>3.5257300579100002E-2</v>
      </c>
      <c r="N1323" s="122">
        <v>6.9276468021100004E-2</v>
      </c>
      <c r="O1323" s="122">
        <v>0.1334445336782</v>
      </c>
      <c r="P1323" s="122">
        <v>0.17746449192569999</v>
      </c>
      <c r="Q1323" s="122">
        <v>0.16691644803799999</v>
      </c>
      <c r="R1323" s="122">
        <v>0.18909416110569999</v>
      </c>
      <c r="S1323" s="122">
        <v>0.2074933712583</v>
      </c>
      <c r="T1323" s="122">
        <v>0.20393492778610001</v>
      </c>
      <c r="U1323" s="122">
        <v>0.1960968407043</v>
      </c>
      <c r="V1323" s="122">
        <v>0.19185948366300001</v>
      </c>
      <c r="W1323" s="122">
        <v>0.18425754402530001</v>
      </c>
      <c r="X1323" s="122">
        <v>0.17126469366710001</v>
      </c>
      <c r="Y1323" s="122">
        <v>0.1473383879456</v>
      </c>
      <c r="Z1323" s="122">
        <v>0.128006160255</v>
      </c>
      <c r="AA1323" s="122">
        <v>0.1250387269721</v>
      </c>
      <c r="AB1323" s="122">
        <v>0.122269719406</v>
      </c>
      <c r="AC1323" s="122">
        <v>0.11853989176099999</v>
      </c>
      <c r="AD1323" s="122">
        <v>0.1118424096046</v>
      </c>
      <c r="AE1323" s="122">
        <v>0.1202253006423</v>
      </c>
      <c r="AF1323" s="122">
        <v>0.1071847828229</v>
      </c>
      <c r="AG1323" s="122">
        <v>0.105056774438</v>
      </c>
      <c r="AH1323" s="122">
        <v>0.1137524566117</v>
      </c>
      <c r="AI1323" s="122">
        <v>0.112657775366</v>
      </c>
      <c r="AJ1323" s="122">
        <v>9.3414635789799999E-2</v>
      </c>
      <c r="AK1323" s="122">
        <v>0.13882917455880001</v>
      </c>
      <c r="AL1323" s="122">
        <v>0</v>
      </c>
    </row>
    <row r="1324" spans="1:38" hidden="1" x14ac:dyDescent="0.25">
      <c r="A1324" s="122" t="s">
        <v>1966</v>
      </c>
      <c r="B1324" s="122">
        <v>1</v>
      </c>
      <c r="C1324" s="122" t="s">
        <v>2160</v>
      </c>
      <c r="D1324" s="122" t="s">
        <v>2114</v>
      </c>
      <c r="E1324" s="122">
        <v>25</v>
      </c>
      <c r="F1324" s="122">
        <v>0.14597651917480001</v>
      </c>
      <c r="G1324" s="122">
        <v>0.138620494777</v>
      </c>
      <c r="H1324" s="122">
        <v>0.14012401382719999</v>
      </c>
      <c r="I1324" s="122">
        <v>0.13990558746920001</v>
      </c>
      <c r="J1324" s="122">
        <v>0.14426996010849999</v>
      </c>
      <c r="K1324" s="122">
        <v>0.13725127338080001</v>
      </c>
      <c r="L1324" s="122">
        <v>0.13523382166030001</v>
      </c>
      <c r="M1324" s="122">
        <v>0.1410292023162</v>
      </c>
      <c r="N1324" s="122">
        <v>0.13855293604230001</v>
      </c>
      <c r="O1324" s="122">
        <v>0.1334445336782</v>
      </c>
      <c r="P1324" s="122">
        <v>0.11830966128379999</v>
      </c>
      <c r="Q1324" s="122">
        <v>0.1112776320253</v>
      </c>
      <c r="R1324" s="122">
        <v>0.1080538063461</v>
      </c>
      <c r="S1324" s="122">
        <v>0.1037466856292</v>
      </c>
      <c r="T1324" s="122">
        <v>0.1019674638931</v>
      </c>
      <c r="U1324" s="122">
        <v>0.1225605254402</v>
      </c>
      <c r="V1324" s="122">
        <v>0.1199121772894</v>
      </c>
      <c r="W1324" s="122">
        <v>0.1151609650158</v>
      </c>
      <c r="X1324" s="122">
        <v>0.1070404335419</v>
      </c>
      <c r="Y1324" s="122">
        <v>9.2086492465999994E-2</v>
      </c>
      <c r="Z1324" s="122">
        <v>0.1225796546739</v>
      </c>
      <c r="AA1324" s="122">
        <v>0.1196159188947</v>
      </c>
      <c r="AB1324" s="122">
        <v>0.1192025240274</v>
      </c>
      <c r="AC1324" s="122">
        <v>0.1040060817111</v>
      </c>
      <c r="AD1324" s="122">
        <v>0.10900475525180001</v>
      </c>
      <c r="AE1324" s="122">
        <v>0.12635319780269999</v>
      </c>
      <c r="AF1324" s="122">
        <v>0.13733877764970001</v>
      </c>
      <c r="AG1324" s="122">
        <v>0.12978875864299999</v>
      </c>
      <c r="AH1324" s="122">
        <v>0.1233068536823</v>
      </c>
      <c r="AI1324" s="122">
        <v>0.12578647704990001</v>
      </c>
      <c r="AJ1324" s="122">
        <v>0.1216896538833</v>
      </c>
      <c r="AK1324" s="122">
        <v>0.1213488478893</v>
      </c>
      <c r="AL1324" s="122">
        <v>0</v>
      </c>
    </row>
    <row r="1325" spans="1:38" hidden="1" x14ac:dyDescent="0.25">
      <c r="A1325" s="122" t="s">
        <v>1966</v>
      </c>
      <c r="B1325" s="122">
        <v>1</v>
      </c>
      <c r="C1325" s="122" t="s">
        <v>2160</v>
      </c>
      <c r="D1325" s="122" t="s">
        <v>2115</v>
      </c>
      <c r="E1325" s="122">
        <v>25</v>
      </c>
      <c r="F1325" s="122">
        <v>3.6494129793700002E-2</v>
      </c>
      <c r="G1325" s="122">
        <v>3.4655123694199999E-2</v>
      </c>
      <c r="H1325" s="122">
        <v>3.5031003456799999E-2</v>
      </c>
      <c r="I1325" s="122">
        <v>3.4976396867300003E-2</v>
      </c>
      <c r="J1325" s="122">
        <v>3.6067490027100003E-2</v>
      </c>
      <c r="K1325" s="122">
        <v>3.4312818345200002E-2</v>
      </c>
      <c r="L1325" s="122">
        <v>3.3808455415099997E-2</v>
      </c>
      <c r="M1325" s="122">
        <v>3.5257300579100002E-2</v>
      </c>
      <c r="N1325" s="122">
        <v>3.4638234010599997E-2</v>
      </c>
      <c r="O1325" s="122">
        <v>3.3361133419600002E-2</v>
      </c>
      <c r="P1325" s="122">
        <v>2.95774153209E-2</v>
      </c>
      <c r="Q1325" s="122">
        <v>2.7819408006299999E-2</v>
      </c>
      <c r="R1325" s="122">
        <v>2.7013451586499999E-2</v>
      </c>
      <c r="S1325" s="122">
        <v>2.5936671407300001E-2</v>
      </c>
      <c r="T1325" s="122">
        <v>2.5491865973299999E-2</v>
      </c>
      <c r="U1325" s="122">
        <v>2.4512105087999999E-2</v>
      </c>
      <c r="V1325" s="122">
        <v>2.3982435457899999E-2</v>
      </c>
      <c r="W1325" s="122">
        <v>2.3032193003199999E-2</v>
      </c>
      <c r="X1325" s="122">
        <v>4.2816173416800003E-2</v>
      </c>
      <c r="Y1325" s="122">
        <v>3.6834596986400001E-2</v>
      </c>
      <c r="Z1325" s="122">
        <v>1.0778275669299999E-2</v>
      </c>
      <c r="AA1325" s="122">
        <v>1.27917012064E-2</v>
      </c>
      <c r="AB1325" s="122">
        <v>1.1877091821700001E-2</v>
      </c>
      <c r="AC1325" s="122">
        <v>1.2381200501899999E-2</v>
      </c>
      <c r="AD1325" s="122">
        <v>1.0671385550999999E-2</v>
      </c>
      <c r="AE1325" s="122">
        <v>8.9268197789000008E-3</v>
      </c>
      <c r="AF1325" s="122">
        <v>8.3797135704000002E-3</v>
      </c>
      <c r="AG1325" s="122">
        <v>9.3223772582999992E-3</v>
      </c>
      <c r="AH1325" s="122">
        <v>8.3666575645000001E-3</v>
      </c>
      <c r="AI1325" s="122">
        <v>6.9653074883999997E-3</v>
      </c>
      <c r="AJ1325" s="122">
        <v>4.1671486484000002E-3</v>
      </c>
      <c r="AK1325" s="122">
        <v>2.4750402392000001E-3</v>
      </c>
      <c r="AL1325" s="122">
        <v>0</v>
      </c>
    </row>
    <row r="1326" spans="1:38" hidden="1" x14ac:dyDescent="0.25">
      <c r="A1326" s="122" t="s">
        <v>1966</v>
      </c>
      <c r="B1326" s="122">
        <v>1</v>
      </c>
      <c r="C1326" s="122" t="s">
        <v>2160</v>
      </c>
      <c r="D1326" s="122" t="s">
        <v>2116</v>
      </c>
      <c r="E1326" s="122">
        <v>25</v>
      </c>
      <c r="F1326" s="122">
        <v>7.2988259587400003E-2</v>
      </c>
      <c r="G1326" s="122">
        <v>6.9310247388500001E-2</v>
      </c>
      <c r="H1326" s="122">
        <v>7.0062006913599997E-2</v>
      </c>
      <c r="I1326" s="122">
        <v>6.9952793734600005E-2</v>
      </c>
      <c r="J1326" s="122">
        <v>7.2134980054200007E-2</v>
      </c>
      <c r="K1326" s="122">
        <v>6.8625636690400005E-2</v>
      </c>
      <c r="L1326" s="122">
        <v>0.1014253662452</v>
      </c>
      <c r="M1326" s="122">
        <v>0.1057719017372</v>
      </c>
      <c r="N1326" s="122">
        <v>0.1039147020317</v>
      </c>
      <c r="O1326" s="122">
        <v>0.1334445336782</v>
      </c>
      <c r="P1326" s="122">
        <v>0.23661932256759999</v>
      </c>
      <c r="Q1326" s="122">
        <v>0.25037467205699998</v>
      </c>
      <c r="R1326" s="122">
        <v>0.24312106427880001</v>
      </c>
      <c r="S1326" s="122">
        <v>0.25936671407290002</v>
      </c>
      <c r="T1326" s="122">
        <v>0.25491865973259997</v>
      </c>
      <c r="U1326" s="122">
        <v>0.24512105088040001</v>
      </c>
      <c r="V1326" s="122">
        <v>0.2398243545788</v>
      </c>
      <c r="W1326" s="122">
        <v>0.23032193003170001</v>
      </c>
      <c r="X1326" s="122">
        <v>0.2140808670838</v>
      </c>
      <c r="Y1326" s="122">
        <v>0.18417298493199999</v>
      </c>
      <c r="Z1326" s="122">
        <v>0.19832986180609999</v>
      </c>
      <c r="AA1326" s="122">
        <v>0.19033331410750001</v>
      </c>
      <c r="AB1326" s="122">
        <v>0.1744899284458</v>
      </c>
      <c r="AC1326" s="122">
        <v>0.18358090909479999</v>
      </c>
      <c r="AD1326" s="122">
        <v>0.1827733698964</v>
      </c>
      <c r="AE1326" s="122">
        <v>0.17109134009230001</v>
      </c>
      <c r="AF1326" s="122">
        <v>0.17695563677930001</v>
      </c>
      <c r="AG1326" s="122">
        <v>0.1546690431528</v>
      </c>
      <c r="AH1326" s="122">
        <v>0.1451382196305</v>
      </c>
      <c r="AI1326" s="122">
        <v>0.15197139227459999</v>
      </c>
      <c r="AJ1326" s="122">
        <v>0.1299386106056</v>
      </c>
      <c r="AK1326" s="122">
        <v>0.14260992271840001</v>
      </c>
      <c r="AL1326" s="122">
        <v>0</v>
      </c>
    </row>
    <row r="1327" spans="1:38" hidden="1" x14ac:dyDescent="0.25">
      <c r="A1327" s="122" t="s">
        <v>1966</v>
      </c>
      <c r="B1327" s="122">
        <v>1</v>
      </c>
      <c r="C1327" s="122" t="s">
        <v>2160</v>
      </c>
      <c r="D1327" s="122" t="s">
        <v>2138</v>
      </c>
      <c r="E1327" s="122">
        <v>25</v>
      </c>
      <c r="F1327" s="122">
        <v>0</v>
      </c>
      <c r="G1327" s="122">
        <v>0</v>
      </c>
      <c r="H1327" s="122">
        <v>0</v>
      </c>
      <c r="I1327" s="122">
        <v>0</v>
      </c>
      <c r="J1327" s="122">
        <v>0</v>
      </c>
      <c r="K1327" s="122">
        <v>0</v>
      </c>
      <c r="L1327" s="122">
        <v>0</v>
      </c>
      <c r="M1327" s="122">
        <v>0</v>
      </c>
      <c r="N1327" s="122">
        <v>0</v>
      </c>
      <c r="O1327" s="122">
        <v>0</v>
      </c>
      <c r="P1327" s="122">
        <v>0</v>
      </c>
      <c r="Q1327" s="122">
        <v>0</v>
      </c>
      <c r="R1327" s="122">
        <v>0</v>
      </c>
      <c r="S1327" s="122">
        <v>0</v>
      </c>
      <c r="T1327" s="122">
        <v>0</v>
      </c>
      <c r="U1327" s="122">
        <v>0</v>
      </c>
      <c r="V1327" s="122">
        <v>0</v>
      </c>
      <c r="W1327" s="122">
        <v>0</v>
      </c>
      <c r="X1327" s="122">
        <v>0</v>
      </c>
      <c r="Y1327" s="122">
        <v>0</v>
      </c>
      <c r="Z1327" s="122">
        <v>0</v>
      </c>
      <c r="AA1327" s="122">
        <v>0</v>
      </c>
      <c r="AB1327" s="122">
        <v>0</v>
      </c>
      <c r="AC1327" s="122">
        <v>0</v>
      </c>
      <c r="AD1327" s="122">
        <v>0</v>
      </c>
      <c r="AE1327" s="122">
        <v>0</v>
      </c>
      <c r="AF1327" s="122">
        <v>0</v>
      </c>
      <c r="AG1327" s="122">
        <v>0</v>
      </c>
      <c r="AH1327" s="122">
        <v>0</v>
      </c>
      <c r="AI1327" s="122">
        <v>0</v>
      </c>
      <c r="AJ1327" s="122">
        <v>0</v>
      </c>
      <c r="AK1327" s="122">
        <v>0</v>
      </c>
      <c r="AL1327" s="122">
        <v>0</v>
      </c>
    </row>
    <row r="1328" spans="1:38" hidden="1" x14ac:dyDescent="0.25">
      <c r="A1328" s="122" t="s">
        <v>1966</v>
      </c>
      <c r="B1328" s="122">
        <v>1</v>
      </c>
      <c r="C1328" s="122" t="s">
        <v>2160</v>
      </c>
      <c r="D1328" s="122" t="s">
        <v>2117</v>
      </c>
      <c r="E1328" s="122">
        <v>25</v>
      </c>
      <c r="F1328" s="122">
        <v>0</v>
      </c>
      <c r="G1328" s="122">
        <v>0</v>
      </c>
      <c r="H1328" s="122">
        <v>0</v>
      </c>
      <c r="I1328" s="122">
        <v>0</v>
      </c>
      <c r="J1328" s="122">
        <v>0</v>
      </c>
      <c r="K1328" s="122">
        <v>0</v>
      </c>
      <c r="L1328" s="122">
        <v>0</v>
      </c>
      <c r="M1328" s="122">
        <v>0</v>
      </c>
      <c r="N1328" s="122">
        <v>0</v>
      </c>
      <c r="O1328" s="122">
        <v>0</v>
      </c>
      <c r="P1328" s="122">
        <v>0</v>
      </c>
      <c r="Q1328" s="122">
        <v>0</v>
      </c>
      <c r="R1328" s="122">
        <v>0</v>
      </c>
      <c r="S1328" s="122">
        <v>0</v>
      </c>
      <c r="T1328" s="122">
        <v>0</v>
      </c>
      <c r="U1328" s="122">
        <v>0</v>
      </c>
      <c r="V1328" s="122">
        <v>0</v>
      </c>
      <c r="W1328" s="122">
        <v>0</v>
      </c>
      <c r="X1328" s="122">
        <v>0</v>
      </c>
      <c r="Y1328" s="122">
        <v>0</v>
      </c>
      <c r="Z1328" s="122">
        <v>0</v>
      </c>
      <c r="AA1328" s="122">
        <v>0</v>
      </c>
      <c r="AB1328" s="122">
        <v>0</v>
      </c>
      <c r="AC1328" s="122">
        <v>0</v>
      </c>
      <c r="AD1328" s="122">
        <v>0</v>
      </c>
      <c r="AE1328" s="122">
        <v>0</v>
      </c>
      <c r="AF1328" s="122">
        <v>0</v>
      </c>
      <c r="AG1328" s="122">
        <v>0</v>
      </c>
      <c r="AH1328" s="122">
        <v>0</v>
      </c>
      <c r="AI1328" s="122">
        <v>0</v>
      </c>
      <c r="AJ1328" s="122">
        <v>0</v>
      </c>
      <c r="AK1328" s="122">
        <v>0</v>
      </c>
      <c r="AL1328" s="122">
        <v>0</v>
      </c>
    </row>
    <row r="1329" spans="1:38" hidden="1" x14ac:dyDescent="0.25">
      <c r="A1329" s="122" t="s">
        <v>1966</v>
      </c>
      <c r="B1329" s="122">
        <v>1</v>
      </c>
      <c r="C1329" s="122" t="s">
        <v>2160</v>
      </c>
      <c r="D1329" s="122" t="s">
        <v>2118</v>
      </c>
      <c r="E1329" s="122">
        <v>25</v>
      </c>
      <c r="F1329" s="122">
        <v>7.2988259587400003E-2</v>
      </c>
      <c r="G1329" s="122">
        <v>6.9310247388500001E-2</v>
      </c>
      <c r="H1329" s="122">
        <v>7.0062006913599997E-2</v>
      </c>
      <c r="I1329" s="122">
        <v>6.9952793734600005E-2</v>
      </c>
      <c r="J1329" s="122">
        <v>7.2134980054200007E-2</v>
      </c>
      <c r="K1329" s="122">
        <v>0.10293845503559999</v>
      </c>
      <c r="L1329" s="122">
        <v>0.1014253662452</v>
      </c>
      <c r="M1329" s="122">
        <v>0.1057719017372</v>
      </c>
      <c r="N1329" s="122">
        <v>0.13855293604230001</v>
      </c>
      <c r="O1329" s="122">
        <v>0.1334445336782</v>
      </c>
      <c r="P1329" s="122">
        <v>0.11830966128379999</v>
      </c>
      <c r="Q1329" s="122">
        <v>0.1112776320253</v>
      </c>
      <c r="R1329" s="122">
        <v>0.1080538063461</v>
      </c>
      <c r="S1329" s="122">
        <v>0.1037466856292</v>
      </c>
      <c r="T1329" s="122">
        <v>0.1019674638931</v>
      </c>
      <c r="U1329" s="122">
        <v>9.8048420352200003E-2</v>
      </c>
      <c r="V1329" s="122">
        <v>9.5929741831500007E-2</v>
      </c>
      <c r="W1329" s="122">
        <v>9.2128772012700005E-2</v>
      </c>
      <c r="X1329" s="122">
        <v>8.5632346833500003E-2</v>
      </c>
      <c r="Y1329" s="122">
        <v>7.3669193972800001E-2</v>
      </c>
      <c r="Z1329" s="122">
        <v>5.8489018320200002E-2</v>
      </c>
      <c r="AA1329" s="122">
        <v>6.1199495455200002E-2</v>
      </c>
      <c r="AB1329" s="122">
        <v>5.9296415462900001E-2</v>
      </c>
      <c r="AC1329" s="122">
        <v>6.0558409386400003E-2</v>
      </c>
      <c r="AD1329" s="122">
        <v>6.0906883119500002E-2</v>
      </c>
      <c r="AE1329" s="122">
        <v>5.6797858809100002E-2</v>
      </c>
      <c r="AF1329" s="122">
        <v>5.2855993305299998E-2</v>
      </c>
      <c r="AG1329" s="122">
        <v>5.04735633477E-2</v>
      </c>
      <c r="AH1329" s="122">
        <v>5.20161900086E-2</v>
      </c>
      <c r="AI1329" s="122">
        <v>5.1411106071099999E-2</v>
      </c>
      <c r="AJ1329" s="122">
        <v>4.3140503312999998E-2</v>
      </c>
      <c r="AK1329" s="122">
        <v>4.5852932976899997E-2</v>
      </c>
      <c r="AL1329" s="122">
        <v>0</v>
      </c>
    </row>
    <row r="1330" spans="1:38" hidden="1" x14ac:dyDescent="0.25">
      <c r="A1330" s="122" t="s">
        <v>1966</v>
      </c>
      <c r="B1330" s="122">
        <v>1</v>
      </c>
      <c r="C1330" s="122" t="s">
        <v>2160</v>
      </c>
      <c r="D1330" s="122" t="s">
        <v>2119</v>
      </c>
      <c r="E1330" s="122">
        <v>25</v>
      </c>
      <c r="F1330" s="122">
        <v>0</v>
      </c>
      <c r="G1330" s="122">
        <v>0</v>
      </c>
      <c r="H1330" s="122">
        <v>0</v>
      </c>
      <c r="I1330" s="122">
        <v>0</v>
      </c>
      <c r="J1330" s="122">
        <v>0</v>
      </c>
      <c r="K1330" s="122">
        <v>0</v>
      </c>
      <c r="L1330" s="122">
        <v>0</v>
      </c>
      <c r="M1330" s="122">
        <v>0</v>
      </c>
      <c r="N1330" s="122">
        <v>0</v>
      </c>
      <c r="O1330" s="122">
        <v>0</v>
      </c>
      <c r="P1330" s="122">
        <v>0</v>
      </c>
      <c r="Q1330" s="122">
        <v>0</v>
      </c>
      <c r="R1330" s="122">
        <v>0</v>
      </c>
      <c r="S1330" s="122">
        <v>0</v>
      </c>
      <c r="T1330" s="122">
        <v>0</v>
      </c>
      <c r="U1330" s="122">
        <v>0</v>
      </c>
      <c r="V1330" s="122">
        <v>0</v>
      </c>
      <c r="W1330" s="122">
        <v>0</v>
      </c>
      <c r="X1330" s="122">
        <v>0</v>
      </c>
      <c r="Y1330" s="122">
        <v>0</v>
      </c>
      <c r="Z1330" s="122">
        <v>0</v>
      </c>
      <c r="AA1330" s="122">
        <v>0</v>
      </c>
      <c r="AB1330" s="122">
        <v>0</v>
      </c>
      <c r="AC1330" s="122">
        <v>0</v>
      </c>
      <c r="AD1330" s="122">
        <v>0</v>
      </c>
      <c r="AE1330" s="122">
        <v>0</v>
      </c>
      <c r="AF1330" s="122">
        <v>0</v>
      </c>
      <c r="AG1330" s="122">
        <v>0</v>
      </c>
      <c r="AH1330" s="122">
        <v>0</v>
      </c>
      <c r="AI1330" s="122">
        <v>0</v>
      </c>
      <c r="AJ1330" s="122">
        <v>0</v>
      </c>
      <c r="AK1330" s="122">
        <v>0</v>
      </c>
      <c r="AL1330" s="122">
        <v>0</v>
      </c>
    </row>
    <row r="1331" spans="1:38" hidden="1" x14ac:dyDescent="0.25">
      <c r="A1331" s="122" t="s">
        <v>1966</v>
      </c>
      <c r="B1331" s="122">
        <v>1</v>
      </c>
      <c r="C1331" s="122" t="s">
        <v>2160</v>
      </c>
      <c r="D1331" s="122" t="s">
        <v>2120</v>
      </c>
      <c r="E1331" s="122">
        <v>25</v>
      </c>
      <c r="F1331" s="122">
        <v>7.2988259587400003E-2</v>
      </c>
      <c r="G1331" s="122">
        <v>6.9310247388500001E-2</v>
      </c>
      <c r="H1331" s="122">
        <v>0.1050930103704</v>
      </c>
      <c r="I1331" s="122">
        <v>0.10492919060189999</v>
      </c>
      <c r="J1331" s="122">
        <v>0.10820247008140001</v>
      </c>
      <c r="K1331" s="122">
        <v>0.10293845503559999</v>
      </c>
      <c r="L1331" s="122">
        <v>0.1014253662452</v>
      </c>
      <c r="M1331" s="122">
        <v>0.1057719017372</v>
      </c>
      <c r="N1331" s="122">
        <v>0.1039147020317</v>
      </c>
      <c r="O1331" s="122">
        <v>0.10008340025869999</v>
      </c>
      <c r="P1331" s="122">
        <v>8.8732245962799994E-2</v>
      </c>
      <c r="Q1331" s="122">
        <v>8.3458224018999994E-2</v>
      </c>
      <c r="R1331" s="122">
        <v>8.1040354759600003E-2</v>
      </c>
      <c r="S1331" s="122">
        <v>7.7810014221899995E-2</v>
      </c>
      <c r="T1331" s="122">
        <v>0.1019674638931</v>
      </c>
      <c r="U1331" s="122">
        <v>9.8048420352200003E-2</v>
      </c>
      <c r="V1331" s="122">
        <v>0.1199121772894</v>
      </c>
      <c r="W1331" s="122">
        <v>0.1151609650158</v>
      </c>
      <c r="X1331" s="122">
        <v>0.12844852025030001</v>
      </c>
      <c r="Y1331" s="122">
        <v>0.1105037909592</v>
      </c>
      <c r="Z1331" s="122">
        <v>6.3337861276200003E-2</v>
      </c>
      <c r="AA1331" s="122">
        <v>7.7495182433899995E-2</v>
      </c>
      <c r="AB1331" s="122">
        <v>6.0879140680900001E-2</v>
      </c>
      <c r="AC1331" s="122">
        <v>8.1025684822700006E-2</v>
      </c>
      <c r="AD1331" s="122">
        <v>8.9044299561900006E-2</v>
      </c>
      <c r="AE1331" s="122">
        <v>8.6182905139399996E-2</v>
      </c>
      <c r="AF1331" s="122">
        <v>9.4410159838200003E-2</v>
      </c>
      <c r="AG1331" s="122">
        <v>8.9608757830200003E-2</v>
      </c>
      <c r="AH1331" s="122">
        <v>9.2793581793900001E-2</v>
      </c>
      <c r="AI1331" s="122">
        <v>9.6389253361999994E-2</v>
      </c>
      <c r="AJ1331" s="122">
        <v>8.5186721865300005E-2</v>
      </c>
      <c r="AK1331" s="122">
        <v>0.100911261563</v>
      </c>
      <c r="AL1331" s="122">
        <v>0</v>
      </c>
    </row>
    <row r="1332" spans="1:38" hidden="1" x14ac:dyDescent="0.25">
      <c r="A1332" s="122" t="s">
        <v>1966</v>
      </c>
      <c r="B1332" s="122">
        <v>1</v>
      </c>
      <c r="C1332" s="122" t="s">
        <v>2160</v>
      </c>
      <c r="D1332" s="122" t="s">
        <v>2121</v>
      </c>
      <c r="E1332" s="122">
        <v>25</v>
      </c>
      <c r="F1332" s="122">
        <v>0.29195303834949998</v>
      </c>
      <c r="G1332" s="122">
        <v>0.27724098955389997</v>
      </c>
      <c r="H1332" s="122">
        <v>0.28024802765439999</v>
      </c>
      <c r="I1332" s="122">
        <v>0.27981117493840002</v>
      </c>
      <c r="J1332" s="122">
        <v>0.28853992021699998</v>
      </c>
      <c r="K1332" s="122">
        <v>0.27450254676160002</v>
      </c>
      <c r="L1332" s="122">
        <v>0.27046764332060003</v>
      </c>
      <c r="M1332" s="122">
        <v>0.28205840463249998</v>
      </c>
      <c r="N1332" s="122">
        <v>0.27710587208460002</v>
      </c>
      <c r="O1332" s="122">
        <v>0.26688906735649998</v>
      </c>
      <c r="P1332" s="122">
        <v>0.23661932256759999</v>
      </c>
      <c r="Q1332" s="122">
        <v>0.2225552640507</v>
      </c>
      <c r="R1332" s="122">
        <v>0.2161076126922</v>
      </c>
      <c r="S1332" s="122">
        <v>0.2074933712583</v>
      </c>
      <c r="T1332" s="122">
        <v>0.20393492778610001</v>
      </c>
      <c r="U1332" s="122">
        <v>0.1960968407043</v>
      </c>
      <c r="V1332" s="122">
        <v>0.19185948366300001</v>
      </c>
      <c r="W1332" s="122">
        <v>0.18425754402530001</v>
      </c>
      <c r="X1332" s="122">
        <v>0.17126469366710001</v>
      </c>
      <c r="Y1332" s="122">
        <v>0.1473383879456</v>
      </c>
      <c r="Z1332" s="122">
        <v>0.14156716041090001</v>
      </c>
      <c r="AA1332" s="122">
        <v>0.1387645903104</v>
      </c>
      <c r="AB1332" s="122">
        <v>0.15036483196020001</v>
      </c>
      <c r="AC1332" s="122">
        <v>0.1455120540025</v>
      </c>
      <c r="AD1332" s="122">
        <v>0.14135062495350001</v>
      </c>
      <c r="AE1332" s="122">
        <v>0.1567932929791</v>
      </c>
      <c r="AF1332" s="122">
        <v>0.17221778131689999</v>
      </c>
      <c r="AG1332" s="122">
        <v>0.18066414769319999</v>
      </c>
      <c r="AH1332" s="122">
        <v>0.1746879916471</v>
      </c>
      <c r="AI1332" s="122">
        <v>0.159833397115</v>
      </c>
      <c r="AJ1332" s="122">
        <v>0.1533639661715</v>
      </c>
      <c r="AK1332" s="122">
        <v>0.1471794761769</v>
      </c>
      <c r="AL1332" s="122">
        <v>0</v>
      </c>
    </row>
    <row r="1333" spans="1:38" hidden="1" x14ac:dyDescent="0.25">
      <c r="A1333" s="122" t="s">
        <v>1966</v>
      </c>
      <c r="B1333" s="122">
        <v>1</v>
      </c>
      <c r="C1333" s="122" t="s">
        <v>2160</v>
      </c>
      <c r="D1333" s="122" t="s">
        <v>2139</v>
      </c>
      <c r="E1333" s="122">
        <v>25</v>
      </c>
      <c r="F1333" s="122">
        <v>0</v>
      </c>
      <c r="G1333" s="122">
        <v>0</v>
      </c>
      <c r="H1333" s="122">
        <v>0</v>
      </c>
      <c r="I1333" s="122">
        <v>0</v>
      </c>
      <c r="J1333" s="122">
        <v>0</v>
      </c>
      <c r="K1333" s="122">
        <v>0</v>
      </c>
      <c r="L1333" s="122">
        <v>0</v>
      </c>
      <c r="M1333" s="122">
        <v>0</v>
      </c>
      <c r="N1333" s="122">
        <v>0</v>
      </c>
      <c r="O1333" s="122">
        <v>0</v>
      </c>
      <c r="P1333" s="122">
        <v>0</v>
      </c>
      <c r="Q1333" s="122">
        <v>0</v>
      </c>
      <c r="R1333" s="122">
        <v>0</v>
      </c>
      <c r="S1333" s="122">
        <v>0</v>
      </c>
      <c r="T1333" s="122">
        <v>0</v>
      </c>
      <c r="U1333" s="122">
        <v>0</v>
      </c>
      <c r="V1333" s="122">
        <v>0</v>
      </c>
      <c r="W1333" s="122">
        <v>0</v>
      </c>
      <c r="X1333" s="122">
        <v>0</v>
      </c>
      <c r="Y1333" s="122">
        <v>0</v>
      </c>
      <c r="Z1333" s="122">
        <v>0</v>
      </c>
      <c r="AA1333" s="122">
        <v>0</v>
      </c>
      <c r="AB1333" s="122">
        <v>0</v>
      </c>
      <c r="AC1333" s="122">
        <v>0</v>
      </c>
      <c r="AD1333" s="122">
        <v>0</v>
      </c>
      <c r="AE1333" s="122">
        <v>0</v>
      </c>
      <c r="AF1333" s="122">
        <v>0</v>
      </c>
      <c r="AG1333" s="122">
        <v>0</v>
      </c>
      <c r="AH1333" s="122">
        <v>0</v>
      </c>
      <c r="AI1333" s="122">
        <v>0</v>
      </c>
      <c r="AJ1333" s="122">
        <v>0</v>
      </c>
      <c r="AK1333" s="122">
        <v>0</v>
      </c>
      <c r="AL1333" s="122">
        <v>0</v>
      </c>
    </row>
    <row r="1334" spans="1:38" hidden="1" x14ac:dyDescent="0.25">
      <c r="A1334" s="122" t="s">
        <v>1966</v>
      </c>
      <c r="B1334" s="122">
        <v>1</v>
      </c>
      <c r="C1334" s="122" t="s">
        <v>2160</v>
      </c>
      <c r="D1334" s="122" t="s">
        <v>2122</v>
      </c>
      <c r="E1334" s="122">
        <v>25</v>
      </c>
      <c r="F1334" s="122">
        <v>0</v>
      </c>
      <c r="G1334" s="122">
        <v>0</v>
      </c>
      <c r="H1334" s="122">
        <v>0</v>
      </c>
      <c r="I1334" s="122">
        <v>0</v>
      </c>
      <c r="J1334" s="122">
        <v>0</v>
      </c>
      <c r="K1334" s="122">
        <v>0</v>
      </c>
      <c r="L1334" s="122">
        <v>0</v>
      </c>
      <c r="M1334" s="122">
        <v>0</v>
      </c>
      <c r="N1334" s="122">
        <v>0</v>
      </c>
      <c r="O1334" s="122">
        <v>0</v>
      </c>
      <c r="P1334" s="122">
        <v>0</v>
      </c>
      <c r="Q1334" s="122">
        <v>0</v>
      </c>
      <c r="R1334" s="122">
        <v>0</v>
      </c>
      <c r="S1334" s="122">
        <v>0</v>
      </c>
      <c r="T1334" s="122">
        <v>0</v>
      </c>
      <c r="U1334" s="122">
        <v>0</v>
      </c>
      <c r="V1334" s="122">
        <v>0</v>
      </c>
      <c r="W1334" s="122">
        <v>0</v>
      </c>
      <c r="X1334" s="122">
        <v>0</v>
      </c>
      <c r="Y1334" s="122">
        <v>0</v>
      </c>
      <c r="Z1334" s="122">
        <v>0</v>
      </c>
      <c r="AA1334" s="122">
        <v>0</v>
      </c>
      <c r="AB1334" s="122">
        <v>0</v>
      </c>
      <c r="AC1334" s="122">
        <v>0</v>
      </c>
      <c r="AD1334" s="122">
        <v>0</v>
      </c>
      <c r="AE1334" s="122">
        <v>0</v>
      </c>
      <c r="AF1334" s="122">
        <v>0</v>
      </c>
      <c r="AG1334" s="122">
        <v>0</v>
      </c>
      <c r="AH1334" s="122">
        <v>0</v>
      </c>
      <c r="AI1334" s="122">
        <v>0</v>
      </c>
      <c r="AJ1334" s="122">
        <v>0</v>
      </c>
      <c r="AK1334" s="122">
        <v>0</v>
      </c>
      <c r="AL1334" s="122">
        <v>0</v>
      </c>
    </row>
    <row r="1335" spans="1:38" hidden="1" x14ac:dyDescent="0.25">
      <c r="A1335" s="122" t="s">
        <v>1966</v>
      </c>
      <c r="B1335" s="122">
        <v>1</v>
      </c>
      <c r="C1335" s="122" t="s">
        <v>2160</v>
      </c>
      <c r="D1335" s="122" t="s">
        <v>2123</v>
      </c>
      <c r="E1335" s="122">
        <v>25</v>
      </c>
      <c r="F1335" s="122">
        <v>7.2988259587400003E-2</v>
      </c>
      <c r="G1335" s="122">
        <v>6.9310247388500001E-2</v>
      </c>
      <c r="H1335" s="122">
        <v>7.0062006913599997E-2</v>
      </c>
      <c r="I1335" s="122">
        <v>6.9952793734600005E-2</v>
      </c>
      <c r="J1335" s="122">
        <v>7.2134980054200007E-2</v>
      </c>
      <c r="K1335" s="122">
        <v>6.8625636690400005E-2</v>
      </c>
      <c r="L1335" s="122">
        <v>6.7616910830100005E-2</v>
      </c>
      <c r="M1335" s="122">
        <v>7.0514601158100002E-2</v>
      </c>
      <c r="N1335" s="122">
        <v>6.9276468021100004E-2</v>
      </c>
      <c r="O1335" s="122">
        <v>6.67222668391E-2</v>
      </c>
      <c r="P1335" s="122">
        <v>5.9154830641899997E-2</v>
      </c>
      <c r="Q1335" s="122">
        <v>5.5638816012700001E-2</v>
      </c>
      <c r="R1335" s="122">
        <v>5.4026903173100001E-2</v>
      </c>
      <c r="S1335" s="122">
        <v>5.1873342814600001E-2</v>
      </c>
      <c r="T1335" s="122">
        <v>5.0983731946500001E-2</v>
      </c>
      <c r="U1335" s="122">
        <v>4.9024210176100001E-2</v>
      </c>
      <c r="V1335" s="122">
        <v>4.7964870915799998E-2</v>
      </c>
      <c r="W1335" s="122">
        <v>4.6064386006300001E-2</v>
      </c>
      <c r="X1335" s="122">
        <v>4.2816173416800003E-2</v>
      </c>
      <c r="Y1335" s="122">
        <v>3.6834596986400001E-2</v>
      </c>
      <c r="Z1335" s="122">
        <v>1.9676698316999999E-2</v>
      </c>
      <c r="AA1335" s="122">
        <v>2.3506167028899998E-2</v>
      </c>
      <c r="AB1335" s="122">
        <v>2.2761193468500002E-2</v>
      </c>
      <c r="AC1335" s="122">
        <v>2.8236994720900001E-2</v>
      </c>
      <c r="AD1335" s="122">
        <v>3.2915189119200002E-2</v>
      </c>
      <c r="AE1335" s="122">
        <v>3.1293354542400002E-2</v>
      </c>
      <c r="AF1335" s="122">
        <v>3.4725799735900002E-2</v>
      </c>
      <c r="AG1335" s="122">
        <v>3.3611032636600001E-2</v>
      </c>
      <c r="AH1335" s="122">
        <v>3.2211203961000003E-2</v>
      </c>
      <c r="AI1335" s="122">
        <v>3.1076913881899999E-2</v>
      </c>
      <c r="AJ1335" s="122">
        <v>3.1294915487000002E-2</v>
      </c>
      <c r="AK1335" s="122">
        <v>3.27139693636E-2</v>
      </c>
      <c r="AL1335" s="122">
        <v>0</v>
      </c>
    </row>
    <row r="1336" spans="1:38" hidden="1" x14ac:dyDescent="0.25">
      <c r="A1336" s="122" t="s">
        <v>1966</v>
      </c>
      <c r="B1336" s="122">
        <v>1</v>
      </c>
      <c r="C1336" s="122" t="s">
        <v>2160</v>
      </c>
      <c r="D1336" s="122" t="s">
        <v>2140</v>
      </c>
      <c r="E1336" s="122">
        <v>25</v>
      </c>
      <c r="F1336" s="122">
        <v>0</v>
      </c>
      <c r="G1336" s="122">
        <v>0</v>
      </c>
      <c r="H1336" s="122">
        <v>0</v>
      </c>
      <c r="I1336" s="122">
        <v>0</v>
      </c>
      <c r="J1336" s="122">
        <v>0</v>
      </c>
      <c r="K1336" s="122">
        <v>0</v>
      </c>
      <c r="L1336" s="122">
        <v>0</v>
      </c>
      <c r="M1336" s="122">
        <v>0</v>
      </c>
      <c r="N1336" s="122">
        <v>0</v>
      </c>
      <c r="O1336" s="122">
        <v>0</v>
      </c>
      <c r="P1336" s="122">
        <v>0</v>
      </c>
      <c r="Q1336" s="122">
        <v>0</v>
      </c>
      <c r="R1336" s="122">
        <v>0</v>
      </c>
      <c r="S1336" s="122">
        <v>0</v>
      </c>
      <c r="T1336" s="122">
        <v>0</v>
      </c>
      <c r="U1336" s="122">
        <v>0</v>
      </c>
      <c r="V1336" s="122">
        <v>0</v>
      </c>
      <c r="W1336" s="122">
        <v>0</v>
      </c>
      <c r="X1336" s="122">
        <v>0</v>
      </c>
      <c r="Y1336" s="122">
        <v>0</v>
      </c>
      <c r="Z1336" s="122">
        <v>0</v>
      </c>
      <c r="AA1336" s="122">
        <v>0</v>
      </c>
      <c r="AB1336" s="122">
        <v>0</v>
      </c>
      <c r="AC1336" s="122">
        <v>0</v>
      </c>
      <c r="AD1336" s="122">
        <v>0</v>
      </c>
      <c r="AE1336" s="122">
        <v>0</v>
      </c>
      <c r="AF1336" s="122">
        <v>0</v>
      </c>
      <c r="AG1336" s="122">
        <v>0</v>
      </c>
      <c r="AH1336" s="122">
        <v>0</v>
      </c>
      <c r="AI1336" s="122">
        <v>0</v>
      </c>
      <c r="AJ1336" s="122">
        <v>0</v>
      </c>
      <c r="AK1336" s="122">
        <v>0</v>
      </c>
      <c r="AL1336" s="122">
        <v>0</v>
      </c>
    </row>
    <row r="1337" spans="1:38" hidden="1" x14ac:dyDescent="0.25">
      <c r="A1337" s="122" t="s">
        <v>1966</v>
      </c>
      <c r="B1337" s="122">
        <v>1</v>
      </c>
      <c r="C1337" s="122" t="s">
        <v>2160</v>
      </c>
      <c r="D1337" s="122" t="s">
        <v>2124</v>
      </c>
      <c r="E1337" s="122">
        <v>25</v>
      </c>
      <c r="F1337" s="122">
        <v>0</v>
      </c>
      <c r="G1337" s="122">
        <v>0</v>
      </c>
      <c r="H1337" s="122">
        <v>0</v>
      </c>
      <c r="I1337" s="122">
        <v>0</v>
      </c>
      <c r="J1337" s="122">
        <v>0</v>
      </c>
      <c r="K1337" s="122">
        <v>0</v>
      </c>
      <c r="L1337" s="122">
        <v>0</v>
      </c>
      <c r="M1337" s="122">
        <v>0</v>
      </c>
      <c r="N1337" s="122">
        <v>0</v>
      </c>
      <c r="O1337" s="122">
        <v>0</v>
      </c>
      <c r="P1337" s="122">
        <v>0</v>
      </c>
      <c r="Q1337" s="122">
        <v>0</v>
      </c>
      <c r="R1337" s="122">
        <v>0</v>
      </c>
      <c r="S1337" s="122">
        <v>0</v>
      </c>
      <c r="T1337" s="122">
        <v>0</v>
      </c>
      <c r="U1337" s="122">
        <v>0</v>
      </c>
      <c r="V1337" s="122">
        <v>0</v>
      </c>
      <c r="W1337" s="122">
        <v>0</v>
      </c>
      <c r="X1337" s="122">
        <v>0</v>
      </c>
      <c r="Y1337" s="122">
        <v>0</v>
      </c>
      <c r="Z1337" s="122">
        <v>0</v>
      </c>
      <c r="AA1337" s="122">
        <v>0</v>
      </c>
      <c r="AB1337" s="122">
        <v>0</v>
      </c>
      <c r="AC1337" s="122">
        <v>0</v>
      </c>
      <c r="AD1337" s="122">
        <v>0</v>
      </c>
      <c r="AE1337" s="122">
        <v>0</v>
      </c>
      <c r="AF1337" s="122">
        <v>0</v>
      </c>
      <c r="AG1337" s="122">
        <v>0</v>
      </c>
      <c r="AH1337" s="122">
        <v>0</v>
      </c>
      <c r="AI1337" s="122">
        <v>0</v>
      </c>
      <c r="AJ1337" s="122">
        <v>0</v>
      </c>
      <c r="AK1337" s="122">
        <v>0</v>
      </c>
      <c r="AL1337" s="122">
        <v>0</v>
      </c>
    </row>
    <row r="1338" spans="1:38" hidden="1" x14ac:dyDescent="0.25">
      <c r="A1338" s="122" t="s">
        <v>1966</v>
      </c>
      <c r="B1338" s="122">
        <v>1</v>
      </c>
      <c r="C1338" s="122" t="s">
        <v>2160</v>
      </c>
      <c r="D1338" s="122" t="s">
        <v>2125</v>
      </c>
      <c r="E1338" s="122">
        <v>25</v>
      </c>
      <c r="F1338" s="122">
        <v>3.6494129793700002E-2</v>
      </c>
      <c r="G1338" s="122">
        <v>3.4655123694199999E-2</v>
      </c>
      <c r="H1338" s="122">
        <v>3.5031003456799999E-2</v>
      </c>
      <c r="I1338" s="122">
        <v>3.4976396867300003E-2</v>
      </c>
      <c r="J1338" s="122">
        <v>3.6067490027100003E-2</v>
      </c>
      <c r="K1338" s="122">
        <v>3.4312818345200002E-2</v>
      </c>
      <c r="L1338" s="122">
        <v>3.3808455415099997E-2</v>
      </c>
      <c r="M1338" s="122">
        <v>3.5257300579100002E-2</v>
      </c>
      <c r="N1338" s="122">
        <v>3.4638234010599997E-2</v>
      </c>
      <c r="O1338" s="122">
        <v>3.3361133419600002E-2</v>
      </c>
      <c r="P1338" s="122">
        <v>2.95774153209E-2</v>
      </c>
      <c r="Q1338" s="122">
        <v>2.7819408006299999E-2</v>
      </c>
      <c r="R1338" s="122">
        <v>2.7013451586499999E-2</v>
      </c>
      <c r="S1338" s="122">
        <v>2.5936671407300001E-2</v>
      </c>
      <c r="T1338" s="122">
        <v>2.5491865973299999E-2</v>
      </c>
      <c r="U1338" s="122">
        <v>2.4512105087999999E-2</v>
      </c>
      <c r="V1338" s="122">
        <v>4.7964870915799998E-2</v>
      </c>
      <c r="W1338" s="122">
        <v>4.6064386006300001E-2</v>
      </c>
      <c r="X1338" s="122">
        <v>4.2816173416800003E-2</v>
      </c>
      <c r="Y1338" s="122">
        <v>3.6834596986400001E-2</v>
      </c>
      <c r="Z1338" s="122">
        <v>5.7418122287899998E-2</v>
      </c>
      <c r="AA1338" s="122">
        <v>5.8629568546699998E-2</v>
      </c>
      <c r="AB1338" s="122">
        <v>4.7618290132600001E-2</v>
      </c>
      <c r="AC1338" s="122">
        <v>5.3292545375900002E-2</v>
      </c>
      <c r="AD1338" s="122">
        <v>5.2660642308699997E-2</v>
      </c>
      <c r="AE1338" s="122">
        <v>5.2964403207700003E-2</v>
      </c>
      <c r="AF1338" s="122">
        <v>5.4900623456399997E-2</v>
      </c>
      <c r="AG1338" s="122">
        <v>5.2450726070000002E-2</v>
      </c>
      <c r="AH1338" s="122">
        <v>5.2095597913000002E-2</v>
      </c>
      <c r="AI1338" s="122">
        <v>4.5602967178100001E-2</v>
      </c>
      <c r="AJ1338" s="122">
        <v>5.0690404835000001E-2</v>
      </c>
      <c r="AK1338" s="122">
        <v>5.1251562414400001E-2</v>
      </c>
      <c r="AL1338" s="122">
        <v>0</v>
      </c>
    </row>
    <row r="1339" spans="1:38" hidden="1" x14ac:dyDescent="0.25">
      <c r="A1339" s="122" t="s">
        <v>1966</v>
      </c>
      <c r="B1339" s="122">
        <v>1</v>
      </c>
      <c r="C1339" s="122" t="s">
        <v>2160</v>
      </c>
      <c r="D1339" s="122" t="s">
        <v>2126</v>
      </c>
      <c r="E1339" s="122">
        <v>25</v>
      </c>
      <c r="F1339" s="122">
        <v>3.6494129793700002E-2</v>
      </c>
      <c r="G1339" s="122">
        <v>3.4655123694199999E-2</v>
      </c>
      <c r="H1339" s="122">
        <v>7.0062006913599997E-2</v>
      </c>
      <c r="I1339" s="122">
        <v>6.9952793734600005E-2</v>
      </c>
      <c r="J1339" s="122">
        <v>7.2134980054200007E-2</v>
      </c>
      <c r="K1339" s="122">
        <v>0.10293845503559999</v>
      </c>
      <c r="L1339" s="122">
        <v>0.1014253662452</v>
      </c>
      <c r="M1339" s="122">
        <v>0.1057719017372</v>
      </c>
      <c r="N1339" s="122">
        <v>0.1039147020317</v>
      </c>
      <c r="O1339" s="122">
        <v>0.10008340025869999</v>
      </c>
      <c r="P1339" s="122">
        <v>8.8732245962799994E-2</v>
      </c>
      <c r="Q1339" s="122">
        <v>8.3458224018999994E-2</v>
      </c>
      <c r="R1339" s="122">
        <v>8.1040354759600003E-2</v>
      </c>
      <c r="S1339" s="122">
        <v>7.7810014221899995E-2</v>
      </c>
      <c r="T1339" s="122">
        <v>7.6475597919800006E-2</v>
      </c>
      <c r="U1339" s="122">
        <v>7.3536315264099997E-2</v>
      </c>
      <c r="V1339" s="122">
        <v>7.1947306373600001E-2</v>
      </c>
      <c r="W1339" s="122">
        <v>6.9096579009500003E-2</v>
      </c>
      <c r="X1339" s="122">
        <v>6.4224260125100005E-2</v>
      </c>
      <c r="Y1339" s="122">
        <v>5.5251895479600001E-2</v>
      </c>
      <c r="Z1339" s="122">
        <v>7.6867695585000007E-2</v>
      </c>
      <c r="AA1339" s="122">
        <v>7.6073285640400001E-2</v>
      </c>
      <c r="AB1339" s="122">
        <v>6.7133996232699999E-2</v>
      </c>
      <c r="AC1339" s="122">
        <v>7.6451680123300003E-2</v>
      </c>
      <c r="AD1339" s="122">
        <v>8.0722006447899994E-2</v>
      </c>
      <c r="AE1339" s="122">
        <v>8.9395534481500005E-2</v>
      </c>
      <c r="AF1339" s="122">
        <v>9.2665339425400006E-2</v>
      </c>
      <c r="AG1339" s="122">
        <v>8.8582025442900003E-2</v>
      </c>
      <c r="AH1339" s="122">
        <v>8.8640234826599995E-2</v>
      </c>
      <c r="AI1339" s="122">
        <v>9.9206681079999998E-2</v>
      </c>
      <c r="AJ1339" s="122">
        <v>9.7626035106500003E-2</v>
      </c>
      <c r="AK1339" s="122">
        <v>9.7696588350900004E-2</v>
      </c>
      <c r="AL1339" s="122">
        <v>0</v>
      </c>
    </row>
    <row r="1340" spans="1:38" hidden="1" x14ac:dyDescent="0.25">
      <c r="A1340" s="122" t="s">
        <v>1966</v>
      </c>
      <c r="B1340" s="122">
        <v>1</v>
      </c>
      <c r="C1340" s="122" t="s">
        <v>2160</v>
      </c>
      <c r="D1340" s="122" t="s">
        <v>2127</v>
      </c>
      <c r="E1340" s="122">
        <v>25</v>
      </c>
      <c r="F1340" s="122">
        <v>0</v>
      </c>
      <c r="G1340" s="122">
        <v>0</v>
      </c>
      <c r="H1340" s="122">
        <v>0</v>
      </c>
      <c r="I1340" s="122">
        <v>0</v>
      </c>
      <c r="J1340" s="122">
        <v>0</v>
      </c>
      <c r="K1340" s="122">
        <v>0</v>
      </c>
      <c r="L1340" s="122">
        <v>0</v>
      </c>
      <c r="M1340" s="122">
        <v>0</v>
      </c>
      <c r="N1340" s="122">
        <v>0</v>
      </c>
      <c r="O1340" s="122">
        <v>0</v>
      </c>
      <c r="P1340" s="122">
        <v>0</v>
      </c>
      <c r="Q1340" s="122">
        <v>0</v>
      </c>
      <c r="R1340" s="122">
        <v>0</v>
      </c>
      <c r="S1340" s="122">
        <v>0</v>
      </c>
      <c r="T1340" s="122">
        <v>0</v>
      </c>
      <c r="U1340" s="122">
        <v>0</v>
      </c>
      <c r="V1340" s="122">
        <v>0</v>
      </c>
      <c r="W1340" s="122">
        <v>0</v>
      </c>
      <c r="X1340" s="122">
        <v>0</v>
      </c>
      <c r="Y1340" s="122">
        <v>0</v>
      </c>
      <c r="Z1340" s="122">
        <v>0</v>
      </c>
      <c r="AA1340" s="122">
        <v>0</v>
      </c>
      <c r="AB1340" s="122">
        <v>0</v>
      </c>
      <c r="AC1340" s="122">
        <v>0</v>
      </c>
      <c r="AD1340" s="122">
        <v>0</v>
      </c>
      <c r="AE1340" s="122">
        <v>0</v>
      </c>
      <c r="AF1340" s="122">
        <v>0</v>
      </c>
      <c r="AG1340" s="122">
        <v>0</v>
      </c>
      <c r="AH1340" s="122">
        <v>1.4741148207999999E-3</v>
      </c>
      <c r="AI1340" s="122">
        <v>9.1030737065000006E-3</v>
      </c>
      <c r="AJ1340" s="122">
        <v>4.1324856248999998E-3</v>
      </c>
      <c r="AK1340" s="122">
        <v>5.0568530476000004E-3</v>
      </c>
      <c r="AL1340" s="122">
        <v>0</v>
      </c>
    </row>
    <row r="1341" spans="1:38" hidden="1" x14ac:dyDescent="0.25">
      <c r="A1341" s="122" t="s">
        <v>1966</v>
      </c>
      <c r="B1341" s="122">
        <v>1</v>
      </c>
      <c r="C1341" s="122" t="s">
        <v>2160</v>
      </c>
      <c r="D1341" s="122" t="s">
        <v>2128</v>
      </c>
      <c r="E1341" s="122">
        <v>25</v>
      </c>
      <c r="F1341" s="122">
        <v>0</v>
      </c>
      <c r="G1341" s="122">
        <v>0</v>
      </c>
      <c r="H1341" s="122">
        <v>0</v>
      </c>
      <c r="I1341" s="122">
        <v>0</v>
      </c>
      <c r="J1341" s="122">
        <v>0</v>
      </c>
      <c r="K1341" s="122">
        <v>0</v>
      </c>
      <c r="L1341" s="122">
        <v>0</v>
      </c>
      <c r="M1341" s="122">
        <v>0</v>
      </c>
      <c r="N1341" s="122">
        <v>0</v>
      </c>
      <c r="O1341" s="122">
        <v>0</v>
      </c>
      <c r="P1341" s="122">
        <v>0</v>
      </c>
      <c r="Q1341" s="122">
        <v>0</v>
      </c>
      <c r="R1341" s="122">
        <v>0</v>
      </c>
      <c r="S1341" s="122">
        <v>0</v>
      </c>
      <c r="T1341" s="122">
        <v>0</v>
      </c>
      <c r="U1341" s="122">
        <v>0</v>
      </c>
      <c r="V1341" s="122">
        <v>0</v>
      </c>
      <c r="W1341" s="122">
        <v>0</v>
      </c>
      <c r="X1341" s="122">
        <v>0</v>
      </c>
      <c r="Y1341" s="122">
        <v>0</v>
      </c>
      <c r="Z1341" s="122">
        <v>0</v>
      </c>
      <c r="AA1341" s="122">
        <v>0</v>
      </c>
      <c r="AB1341" s="122">
        <v>0</v>
      </c>
      <c r="AC1341" s="122">
        <v>0</v>
      </c>
      <c r="AD1341" s="122">
        <v>0</v>
      </c>
      <c r="AE1341" s="122">
        <v>0</v>
      </c>
      <c r="AF1341" s="122">
        <v>0</v>
      </c>
      <c r="AG1341" s="122">
        <v>0</v>
      </c>
      <c r="AH1341" s="122">
        <v>0</v>
      </c>
      <c r="AI1341" s="122">
        <v>0</v>
      </c>
      <c r="AJ1341" s="122">
        <v>0</v>
      </c>
      <c r="AK1341" s="122">
        <v>0</v>
      </c>
      <c r="AL1341" s="122">
        <v>0</v>
      </c>
    </row>
    <row r="1342" spans="1:38" hidden="1" x14ac:dyDescent="0.25">
      <c r="A1342" s="122" t="s">
        <v>1980</v>
      </c>
      <c r="B1342" s="122">
        <v>1</v>
      </c>
      <c r="C1342" s="122" t="s">
        <v>2161</v>
      </c>
      <c r="D1342" s="122" t="s">
        <v>2080</v>
      </c>
      <c r="E1342" s="122">
        <v>26</v>
      </c>
      <c r="F1342" s="122">
        <v>0</v>
      </c>
      <c r="G1342" s="122">
        <v>0</v>
      </c>
      <c r="H1342" s="122">
        <v>0</v>
      </c>
      <c r="I1342" s="122">
        <v>0</v>
      </c>
      <c r="J1342" s="122">
        <v>0</v>
      </c>
      <c r="K1342" s="122">
        <v>0</v>
      </c>
      <c r="L1342" s="122">
        <v>0</v>
      </c>
      <c r="M1342" s="122">
        <v>0</v>
      </c>
      <c r="N1342" s="122">
        <v>0</v>
      </c>
      <c r="O1342" s="122">
        <v>0</v>
      </c>
      <c r="P1342" s="122">
        <v>0</v>
      </c>
      <c r="Q1342" s="122">
        <v>0</v>
      </c>
      <c r="R1342" s="122">
        <v>0</v>
      </c>
      <c r="S1342" s="122">
        <v>0</v>
      </c>
      <c r="T1342" s="122">
        <v>0</v>
      </c>
      <c r="U1342" s="122">
        <v>0</v>
      </c>
      <c r="V1342" s="122">
        <v>0</v>
      </c>
      <c r="W1342" s="122">
        <v>0</v>
      </c>
      <c r="X1342" s="122">
        <v>0</v>
      </c>
      <c r="Y1342" s="122">
        <v>0</v>
      </c>
      <c r="Z1342" s="122">
        <v>0</v>
      </c>
      <c r="AA1342" s="122">
        <v>0</v>
      </c>
      <c r="AB1342" s="122">
        <v>0</v>
      </c>
      <c r="AC1342" s="122">
        <v>0</v>
      </c>
      <c r="AD1342" s="122">
        <v>0</v>
      </c>
      <c r="AE1342" s="122">
        <v>0</v>
      </c>
      <c r="AF1342" s="122">
        <v>0</v>
      </c>
      <c r="AG1342" s="122">
        <v>0</v>
      </c>
      <c r="AH1342" s="122">
        <v>0</v>
      </c>
      <c r="AI1342" s="122">
        <v>0</v>
      </c>
      <c r="AJ1342" s="122">
        <v>0</v>
      </c>
      <c r="AK1342" s="122">
        <v>0</v>
      </c>
      <c r="AL1342" s="122">
        <v>0</v>
      </c>
    </row>
    <row r="1343" spans="1:38" hidden="1" x14ac:dyDescent="0.25">
      <c r="A1343" s="122" t="s">
        <v>1980</v>
      </c>
      <c r="B1343" s="122">
        <v>1</v>
      </c>
      <c r="C1343" s="122" t="s">
        <v>2161</v>
      </c>
      <c r="D1343" s="122" t="s">
        <v>2081</v>
      </c>
      <c r="E1343" s="122">
        <v>26</v>
      </c>
      <c r="F1343" s="122">
        <v>0</v>
      </c>
      <c r="G1343" s="122">
        <v>0</v>
      </c>
      <c r="H1343" s="122">
        <v>0</v>
      </c>
      <c r="I1343" s="122">
        <v>0</v>
      </c>
      <c r="J1343" s="122">
        <v>0</v>
      </c>
      <c r="K1343" s="122">
        <v>0</v>
      </c>
      <c r="L1343" s="122">
        <v>0</v>
      </c>
      <c r="M1343" s="122">
        <v>0</v>
      </c>
      <c r="N1343" s="122">
        <v>0</v>
      </c>
      <c r="O1343" s="122">
        <v>0</v>
      </c>
      <c r="P1343" s="122">
        <v>0</v>
      </c>
      <c r="Q1343" s="122">
        <v>0</v>
      </c>
      <c r="R1343" s="122">
        <v>0</v>
      </c>
      <c r="S1343" s="122">
        <v>0</v>
      </c>
      <c r="T1343" s="122">
        <v>0</v>
      </c>
      <c r="U1343" s="122">
        <v>0</v>
      </c>
      <c r="V1343" s="122">
        <v>0</v>
      </c>
      <c r="W1343" s="122">
        <v>0</v>
      </c>
      <c r="X1343" s="122">
        <v>0.18515079472650001</v>
      </c>
      <c r="Y1343" s="122">
        <v>0.14357440293859999</v>
      </c>
      <c r="Z1343" s="122">
        <v>0.11440464496739999</v>
      </c>
      <c r="AA1343" s="122">
        <v>0.15480074163329999</v>
      </c>
      <c r="AB1343" s="122">
        <v>0.2077948090981</v>
      </c>
      <c r="AC1343" s="122">
        <v>0.19585086015479999</v>
      </c>
      <c r="AD1343" s="122">
        <v>0.15523013188410001</v>
      </c>
      <c r="AE1343" s="122">
        <v>0.16090230265579999</v>
      </c>
      <c r="AF1343" s="122">
        <v>0.18002077610860001</v>
      </c>
      <c r="AG1343" s="122">
        <v>0.20773924871749999</v>
      </c>
      <c r="AH1343" s="122">
        <v>0.27007211003429998</v>
      </c>
      <c r="AI1343" s="122">
        <v>0.31331389348729999</v>
      </c>
      <c r="AJ1343" s="122">
        <v>0.34053232198959998</v>
      </c>
      <c r="AK1343" s="122">
        <v>0.32610021031609998</v>
      </c>
      <c r="AL1343" s="122">
        <v>0</v>
      </c>
    </row>
    <row r="1344" spans="1:38" hidden="1" x14ac:dyDescent="0.25">
      <c r="A1344" s="122" t="s">
        <v>1980</v>
      </c>
      <c r="B1344" s="122">
        <v>1</v>
      </c>
      <c r="C1344" s="122" t="s">
        <v>2161</v>
      </c>
      <c r="D1344" s="122" t="s">
        <v>2082</v>
      </c>
      <c r="E1344" s="122">
        <v>26</v>
      </c>
      <c r="F1344" s="122">
        <v>0</v>
      </c>
      <c r="G1344" s="122">
        <v>0</v>
      </c>
      <c r="H1344" s="122">
        <v>0</v>
      </c>
      <c r="I1344" s="122">
        <v>0</v>
      </c>
      <c r="J1344" s="122">
        <v>0</v>
      </c>
      <c r="K1344" s="122">
        <v>0</v>
      </c>
      <c r="L1344" s="122">
        <v>0</v>
      </c>
      <c r="M1344" s="122">
        <v>0</v>
      </c>
      <c r="N1344" s="122">
        <v>0</v>
      </c>
      <c r="O1344" s="122">
        <v>0</v>
      </c>
      <c r="P1344" s="122">
        <v>0</v>
      </c>
      <c r="Q1344" s="122">
        <v>0</v>
      </c>
      <c r="R1344" s="122">
        <v>0</v>
      </c>
      <c r="S1344" s="122">
        <v>0</v>
      </c>
      <c r="T1344" s="122">
        <v>0</v>
      </c>
      <c r="U1344" s="122">
        <v>0</v>
      </c>
      <c r="V1344" s="122">
        <v>0</v>
      </c>
      <c r="W1344" s="122">
        <v>0</v>
      </c>
      <c r="X1344" s="122">
        <v>0</v>
      </c>
      <c r="Y1344" s="122">
        <v>4.4728020692500002E-2</v>
      </c>
      <c r="Z1344" s="122">
        <v>6.1656445472399998E-2</v>
      </c>
      <c r="AA1344" s="122">
        <v>5.5283902870500001E-2</v>
      </c>
      <c r="AB1344" s="122">
        <v>7.4375820331100004E-2</v>
      </c>
      <c r="AC1344" s="122">
        <v>0</v>
      </c>
      <c r="AD1344" s="122">
        <v>0</v>
      </c>
      <c r="AE1344" s="122">
        <v>0</v>
      </c>
      <c r="AF1344" s="122">
        <v>0</v>
      </c>
      <c r="AG1344" s="122">
        <v>0</v>
      </c>
      <c r="AH1344" s="122">
        <v>0</v>
      </c>
      <c r="AI1344" s="122">
        <v>0</v>
      </c>
      <c r="AJ1344" s="122">
        <v>0</v>
      </c>
      <c r="AK1344" s="122">
        <v>0</v>
      </c>
      <c r="AL1344" s="122">
        <v>0</v>
      </c>
    </row>
    <row r="1345" spans="1:38" hidden="1" x14ac:dyDescent="0.25">
      <c r="A1345" s="122" t="s">
        <v>1980</v>
      </c>
      <c r="B1345" s="122">
        <v>1</v>
      </c>
      <c r="C1345" s="122" t="s">
        <v>2161</v>
      </c>
      <c r="D1345" s="122" t="s">
        <v>2135</v>
      </c>
      <c r="E1345" s="122">
        <v>26</v>
      </c>
      <c r="F1345" s="122">
        <v>0</v>
      </c>
      <c r="G1345" s="122">
        <v>0</v>
      </c>
      <c r="H1345" s="122">
        <v>0</v>
      </c>
      <c r="I1345" s="122">
        <v>0</v>
      </c>
      <c r="J1345" s="122">
        <v>0</v>
      </c>
      <c r="K1345" s="122">
        <v>0</v>
      </c>
      <c r="L1345" s="122">
        <v>0</v>
      </c>
      <c r="M1345" s="122">
        <v>0</v>
      </c>
      <c r="N1345" s="122">
        <v>0</v>
      </c>
      <c r="O1345" s="122">
        <v>0</v>
      </c>
      <c r="P1345" s="122">
        <v>0</v>
      </c>
      <c r="Q1345" s="122">
        <v>0</v>
      </c>
      <c r="R1345" s="122">
        <v>0</v>
      </c>
      <c r="S1345" s="122">
        <v>0</v>
      </c>
      <c r="T1345" s="122">
        <v>0</v>
      </c>
      <c r="U1345" s="122">
        <v>0</v>
      </c>
      <c r="V1345" s="122">
        <v>0</v>
      </c>
      <c r="W1345" s="122">
        <v>0</v>
      </c>
      <c r="X1345" s="122">
        <v>0</v>
      </c>
      <c r="Y1345" s="122">
        <v>0</v>
      </c>
      <c r="Z1345" s="122">
        <v>0</v>
      </c>
      <c r="AA1345" s="122">
        <v>0</v>
      </c>
      <c r="AB1345" s="122">
        <v>0</v>
      </c>
      <c r="AC1345" s="122">
        <v>0</v>
      </c>
      <c r="AD1345" s="122">
        <v>0</v>
      </c>
      <c r="AE1345" s="122">
        <v>0</v>
      </c>
      <c r="AF1345" s="122">
        <v>0</v>
      </c>
      <c r="AG1345" s="122">
        <v>0</v>
      </c>
      <c r="AH1345" s="122">
        <v>0</v>
      </c>
      <c r="AI1345" s="122">
        <v>0</v>
      </c>
      <c r="AJ1345" s="122">
        <v>0</v>
      </c>
      <c r="AK1345" s="122">
        <v>0</v>
      </c>
      <c r="AL1345" s="122">
        <v>0</v>
      </c>
    </row>
    <row r="1346" spans="1:38" hidden="1" x14ac:dyDescent="0.25">
      <c r="A1346" s="122" t="s">
        <v>1980</v>
      </c>
      <c r="B1346" s="122">
        <v>1</v>
      </c>
      <c r="C1346" s="122" t="s">
        <v>2161</v>
      </c>
      <c r="D1346" s="122" t="s">
        <v>2083</v>
      </c>
      <c r="E1346" s="122">
        <v>26</v>
      </c>
      <c r="F1346" s="122">
        <v>0</v>
      </c>
      <c r="G1346" s="122">
        <v>0</v>
      </c>
      <c r="H1346" s="122">
        <v>0</v>
      </c>
      <c r="I1346" s="122">
        <v>0</v>
      </c>
      <c r="J1346" s="122">
        <v>0</v>
      </c>
      <c r="K1346" s="122">
        <v>0</v>
      </c>
      <c r="L1346" s="122">
        <v>0</v>
      </c>
      <c r="M1346" s="122">
        <v>0</v>
      </c>
      <c r="N1346" s="122">
        <v>0</v>
      </c>
      <c r="O1346" s="122">
        <v>0</v>
      </c>
      <c r="P1346" s="122">
        <v>0</v>
      </c>
      <c r="Q1346" s="122">
        <v>0</v>
      </c>
      <c r="R1346" s="122">
        <v>0</v>
      </c>
      <c r="S1346" s="122">
        <v>0</v>
      </c>
      <c r="T1346" s="122">
        <v>0</v>
      </c>
      <c r="U1346" s="122">
        <v>0</v>
      </c>
      <c r="V1346" s="122">
        <v>0</v>
      </c>
      <c r="W1346" s="122">
        <v>0</v>
      </c>
      <c r="X1346" s="122">
        <v>0</v>
      </c>
      <c r="Y1346" s="122">
        <v>0</v>
      </c>
      <c r="Z1346" s="122">
        <v>0</v>
      </c>
      <c r="AA1346" s="122">
        <v>0</v>
      </c>
      <c r="AB1346" s="122">
        <v>0</v>
      </c>
      <c r="AC1346" s="122">
        <v>0</v>
      </c>
      <c r="AD1346" s="122">
        <v>0</v>
      </c>
      <c r="AE1346" s="122">
        <v>0</v>
      </c>
      <c r="AF1346" s="122">
        <v>0</v>
      </c>
      <c r="AG1346" s="122">
        <v>0</v>
      </c>
      <c r="AH1346" s="122">
        <v>0</v>
      </c>
      <c r="AI1346" s="122">
        <v>0</v>
      </c>
      <c r="AJ1346" s="122">
        <v>0</v>
      </c>
      <c r="AK1346" s="122">
        <v>0</v>
      </c>
      <c r="AL1346" s="122">
        <v>0</v>
      </c>
    </row>
    <row r="1347" spans="1:38" x14ac:dyDescent="0.25">
      <c r="A1347" s="122" t="s">
        <v>1980</v>
      </c>
      <c r="B1347" s="122">
        <v>1</v>
      </c>
      <c r="C1347" s="122" t="s">
        <v>2161</v>
      </c>
      <c r="D1347" s="122" t="s">
        <v>2084</v>
      </c>
      <c r="E1347" s="122">
        <v>26</v>
      </c>
      <c r="F1347" s="122">
        <v>0</v>
      </c>
      <c r="G1347" s="122">
        <v>0</v>
      </c>
      <c r="H1347" s="122">
        <v>0</v>
      </c>
      <c r="I1347" s="122">
        <v>0</v>
      </c>
      <c r="J1347" s="122">
        <v>0</v>
      </c>
      <c r="K1347" s="122">
        <v>0</v>
      </c>
      <c r="L1347" s="122">
        <v>0</v>
      </c>
      <c r="M1347" s="122">
        <v>0</v>
      </c>
      <c r="N1347" s="122">
        <v>0</v>
      </c>
      <c r="O1347" s="122">
        <v>0</v>
      </c>
      <c r="P1347" s="122">
        <v>0</v>
      </c>
      <c r="Q1347" s="122">
        <v>0</v>
      </c>
      <c r="R1347" s="122">
        <v>0</v>
      </c>
      <c r="S1347" s="122">
        <v>0</v>
      </c>
      <c r="T1347" s="122">
        <v>0</v>
      </c>
      <c r="U1347" s="122">
        <v>0</v>
      </c>
      <c r="V1347" s="122">
        <v>0</v>
      </c>
      <c r="W1347" s="122">
        <v>0</v>
      </c>
      <c r="X1347" s="122">
        <v>0</v>
      </c>
      <c r="Y1347" s="122">
        <v>0</v>
      </c>
      <c r="Z1347" s="122">
        <v>0</v>
      </c>
      <c r="AA1347" s="122">
        <v>0</v>
      </c>
      <c r="AB1347" s="122">
        <v>0</v>
      </c>
      <c r="AC1347" s="122">
        <v>0</v>
      </c>
      <c r="AD1347" s="122">
        <v>0</v>
      </c>
      <c r="AE1347" s="122">
        <v>0</v>
      </c>
      <c r="AF1347" s="122">
        <v>0</v>
      </c>
      <c r="AG1347" s="122">
        <v>0</v>
      </c>
      <c r="AH1347" s="122">
        <v>0</v>
      </c>
      <c r="AI1347" s="122">
        <v>0</v>
      </c>
      <c r="AJ1347" s="122">
        <v>0</v>
      </c>
      <c r="AK1347" s="122">
        <v>0</v>
      </c>
      <c r="AL1347" s="122">
        <v>0</v>
      </c>
    </row>
    <row r="1348" spans="1:38" hidden="1" x14ac:dyDescent="0.25">
      <c r="A1348" s="122" t="s">
        <v>1980</v>
      </c>
      <c r="B1348" s="122">
        <v>1</v>
      </c>
      <c r="C1348" s="122" t="s">
        <v>2161</v>
      </c>
      <c r="D1348" s="122" t="s">
        <v>474</v>
      </c>
      <c r="E1348" s="122">
        <v>26</v>
      </c>
      <c r="F1348" s="122">
        <v>0</v>
      </c>
      <c r="G1348" s="122">
        <v>0</v>
      </c>
      <c r="H1348" s="122">
        <v>0</v>
      </c>
      <c r="I1348" s="122">
        <v>0</v>
      </c>
      <c r="J1348" s="122">
        <v>0</v>
      </c>
      <c r="K1348" s="122">
        <v>0</v>
      </c>
      <c r="L1348" s="122">
        <v>0</v>
      </c>
      <c r="M1348" s="122">
        <v>0</v>
      </c>
      <c r="N1348" s="122">
        <v>0</v>
      </c>
      <c r="O1348" s="122">
        <v>0</v>
      </c>
      <c r="P1348" s="122">
        <v>0</v>
      </c>
      <c r="Q1348" s="122">
        <v>0</v>
      </c>
      <c r="R1348" s="122">
        <v>0</v>
      </c>
      <c r="S1348" s="122">
        <v>0</v>
      </c>
      <c r="T1348" s="122">
        <v>0</v>
      </c>
      <c r="U1348" s="122">
        <v>0</v>
      </c>
      <c r="V1348" s="122">
        <v>0</v>
      </c>
      <c r="W1348" s="122">
        <v>0</v>
      </c>
      <c r="X1348" s="122">
        <v>0</v>
      </c>
      <c r="Y1348" s="122">
        <v>0</v>
      </c>
      <c r="Z1348" s="122">
        <v>0</v>
      </c>
      <c r="AA1348" s="122">
        <v>0</v>
      </c>
      <c r="AB1348" s="122">
        <v>0</v>
      </c>
      <c r="AC1348" s="122">
        <v>0</v>
      </c>
      <c r="AD1348" s="122">
        <v>0</v>
      </c>
      <c r="AE1348" s="122">
        <v>0</v>
      </c>
      <c r="AF1348" s="122">
        <v>0</v>
      </c>
      <c r="AG1348" s="122">
        <v>0</v>
      </c>
      <c r="AH1348" s="122">
        <v>0</v>
      </c>
      <c r="AI1348" s="122">
        <v>0</v>
      </c>
      <c r="AJ1348" s="122">
        <v>0</v>
      </c>
      <c r="AK1348" s="122">
        <v>0</v>
      </c>
      <c r="AL1348" s="122">
        <v>0</v>
      </c>
    </row>
    <row r="1349" spans="1:38" hidden="1" x14ac:dyDescent="0.25">
      <c r="A1349" s="122" t="s">
        <v>1980</v>
      </c>
      <c r="B1349" s="122">
        <v>1</v>
      </c>
      <c r="C1349" s="122" t="s">
        <v>2161</v>
      </c>
      <c r="D1349" s="122" t="s">
        <v>2085</v>
      </c>
      <c r="E1349" s="122">
        <v>26</v>
      </c>
      <c r="F1349" s="122">
        <v>0</v>
      </c>
      <c r="G1349" s="122">
        <v>0</v>
      </c>
      <c r="H1349" s="122">
        <v>0</v>
      </c>
      <c r="I1349" s="122">
        <v>0</v>
      </c>
      <c r="J1349" s="122">
        <v>0</v>
      </c>
      <c r="K1349" s="122">
        <v>0</v>
      </c>
      <c r="L1349" s="122">
        <v>0</v>
      </c>
      <c r="M1349" s="122">
        <v>0</v>
      </c>
      <c r="N1349" s="122">
        <v>0</v>
      </c>
      <c r="O1349" s="122">
        <v>0</v>
      </c>
      <c r="P1349" s="122">
        <v>0</v>
      </c>
      <c r="Q1349" s="122">
        <v>0</v>
      </c>
      <c r="R1349" s="122">
        <v>0</v>
      </c>
      <c r="S1349" s="122">
        <v>0</v>
      </c>
      <c r="T1349" s="122">
        <v>0</v>
      </c>
      <c r="U1349" s="122">
        <v>0</v>
      </c>
      <c r="V1349" s="122">
        <v>0</v>
      </c>
      <c r="W1349" s="122">
        <v>0</v>
      </c>
      <c r="X1349" s="122">
        <v>0</v>
      </c>
      <c r="Y1349" s="122">
        <v>0</v>
      </c>
      <c r="Z1349" s="122">
        <v>0</v>
      </c>
      <c r="AA1349" s="122">
        <v>0</v>
      </c>
      <c r="AB1349" s="122">
        <v>0</v>
      </c>
      <c r="AC1349" s="122">
        <v>0</v>
      </c>
      <c r="AD1349" s="122">
        <v>0</v>
      </c>
      <c r="AE1349" s="122">
        <v>0</v>
      </c>
      <c r="AF1349" s="122">
        <v>0</v>
      </c>
      <c r="AG1349" s="122">
        <v>0</v>
      </c>
      <c r="AH1349" s="122">
        <v>0</v>
      </c>
      <c r="AI1349" s="122">
        <v>0</v>
      </c>
      <c r="AJ1349" s="122">
        <v>0</v>
      </c>
      <c r="AK1349" s="122">
        <v>0</v>
      </c>
      <c r="AL1349" s="122">
        <v>0</v>
      </c>
    </row>
    <row r="1350" spans="1:38" hidden="1" x14ac:dyDescent="0.25">
      <c r="A1350" s="122" t="s">
        <v>1980</v>
      </c>
      <c r="B1350" s="122">
        <v>1</v>
      </c>
      <c r="C1350" s="122" t="s">
        <v>2161</v>
      </c>
      <c r="D1350" s="122" t="s">
        <v>2086</v>
      </c>
      <c r="E1350" s="122">
        <v>26</v>
      </c>
      <c r="F1350" s="122">
        <v>0</v>
      </c>
      <c r="G1350" s="122">
        <v>0</v>
      </c>
      <c r="H1350" s="122">
        <v>0</v>
      </c>
      <c r="I1350" s="122">
        <v>0</v>
      </c>
      <c r="J1350" s="122">
        <v>0</v>
      </c>
      <c r="K1350" s="122">
        <v>0</v>
      </c>
      <c r="L1350" s="122">
        <v>0</v>
      </c>
      <c r="M1350" s="122">
        <v>0</v>
      </c>
      <c r="N1350" s="122">
        <v>0</v>
      </c>
      <c r="O1350" s="122">
        <v>0</v>
      </c>
      <c r="P1350" s="122">
        <v>0</v>
      </c>
      <c r="Q1350" s="122">
        <v>0</v>
      </c>
      <c r="R1350" s="122">
        <v>0</v>
      </c>
      <c r="S1350" s="122">
        <v>0</v>
      </c>
      <c r="T1350" s="122">
        <v>0</v>
      </c>
      <c r="U1350" s="122">
        <v>0</v>
      </c>
      <c r="V1350" s="122">
        <v>0</v>
      </c>
      <c r="W1350" s="122">
        <v>0</v>
      </c>
      <c r="X1350" s="122">
        <v>0</v>
      </c>
      <c r="Y1350" s="122">
        <v>0</v>
      </c>
      <c r="Z1350" s="122">
        <v>0</v>
      </c>
      <c r="AA1350" s="122">
        <v>0</v>
      </c>
      <c r="AB1350" s="122">
        <v>0</v>
      </c>
      <c r="AC1350" s="122">
        <v>0</v>
      </c>
      <c r="AD1350" s="122">
        <v>0</v>
      </c>
      <c r="AE1350" s="122">
        <v>0</v>
      </c>
      <c r="AF1350" s="122">
        <v>0</v>
      </c>
      <c r="AG1350" s="122">
        <v>0</v>
      </c>
      <c r="AH1350" s="122">
        <v>0</v>
      </c>
      <c r="AI1350" s="122">
        <v>0</v>
      </c>
      <c r="AJ1350" s="122">
        <v>0</v>
      </c>
      <c r="AK1350" s="122">
        <v>0</v>
      </c>
      <c r="AL1350" s="122">
        <v>0</v>
      </c>
    </row>
    <row r="1351" spans="1:38" hidden="1" x14ac:dyDescent="0.25">
      <c r="A1351" s="122" t="s">
        <v>1980</v>
      </c>
      <c r="B1351" s="122">
        <v>1</v>
      </c>
      <c r="C1351" s="122" t="s">
        <v>2161</v>
      </c>
      <c r="D1351" s="122" t="s">
        <v>2087</v>
      </c>
      <c r="E1351" s="122">
        <v>26</v>
      </c>
      <c r="F1351" s="122">
        <v>0</v>
      </c>
      <c r="G1351" s="122">
        <v>0</v>
      </c>
      <c r="H1351" s="122">
        <v>0</v>
      </c>
      <c r="I1351" s="122">
        <v>0</v>
      </c>
      <c r="J1351" s="122">
        <v>0</v>
      </c>
      <c r="K1351" s="122">
        <v>0</v>
      </c>
      <c r="L1351" s="122">
        <v>0</v>
      </c>
      <c r="M1351" s="122">
        <v>0</v>
      </c>
      <c r="N1351" s="122">
        <v>0</v>
      </c>
      <c r="O1351" s="122">
        <v>0</v>
      </c>
      <c r="P1351" s="122">
        <v>0</v>
      </c>
      <c r="Q1351" s="122">
        <v>0</v>
      </c>
      <c r="R1351" s="122">
        <v>0</v>
      </c>
      <c r="S1351" s="122">
        <v>0</v>
      </c>
      <c r="T1351" s="122">
        <v>0</v>
      </c>
      <c r="U1351" s="122">
        <v>0</v>
      </c>
      <c r="V1351" s="122">
        <v>0</v>
      </c>
      <c r="W1351" s="122">
        <v>0</v>
      </c>
      <c r="X1351" s="122">
        <v>0</v>
      </c>
      <c r="Y1351" s="122">
        <v>0</v>
      </c>
      <c r="Z1351" s="122">
        <v>0</v>
      </c>
      <c r="AA1351" s="122">
        <v>0</v>
      </c>
      <c r="AB1351" s="122">
        <v>0</v>
      </c>
      <c r="AC1351" s="122">
        <v>0</v>
      </c>
      <c r="AD1351" s="122">
        <v>0</v>
      </c>
      <c r="AE1351" s="122">
        <v>0</v>
      </c>
      <c r="AF1351" s="122">
        <v>0</v>
      </c>
      <c r="AG1351" s="122">
        <v>0</v>
      </c>
      <c r="AH1351" s="122">
        <v>0</v>
      </c>
      <c r="AI1351" s="122">
        <v>0</v>
      </c>
      <c r="AJ1351" s="122">
        <v>0</v>
      </c>
      <c r="AK1351" s="122">
        <v>0</v>
      </c>
      <c r="AL1351" s="122">
        <v>0</v>
      </c>
    </row>
    <row r="1352" spans="1:38" hidden="1" x14ac:dyDescent="0.25">
      <c r="A1352" s="122" t="s">
        <v>1980</v>
      </c>
      <c r="B1352" s="122">
        <v>1</v>
      </c>
      <c r="C1352" s="122" t="s">
        <v>2161</v>
      </c>
      <c r="D1352" s="122" t="s">
        <v>2088</v>
      </c>
      <c r="E1352" s="122">
        <v>26</v>
      </c>
      <c r="F1352" s="122">
        <v>0</v>
      </c>
      <c r="G1352" s="122">
        <v>0</v>
      </c>
      <c r="H1352" s="122">
        <v>0</v>
      </c>
      <c r="I1352" s="122">
        <v>0</v>
      </c>
      <c r="J1352" s="122">
        <v>0</v>
      </c>
      <c r="K1352" s="122">
        <v>0</v>
      </c>
      <c r="L1352" s="122">
        <v>0</v>
      </c>
      <c r="M1352" s="122">
        <v>0</v>
      </c>
      <c r="N1352" s="122">
        <v>0</v>
      </c>
      <c r="O1352" s="122">
        <v>0</v>
      </c>
      <c r="P1352" s="122">
        <v>0</v>
      </c>
      <c r="Q1352" s="122">
        <v>0</v>
      </c>
      <c r="R1352" s="122">
        <v>0</v>
      </c>
      <c r="S1352" s="122">
        <v>0</v>
      </c>
      <c r="T1352" s="122">
        <v>0</v>
      </c>
      <c r="U1352" s="122">
        <v>0</v>
      </c>
      <c r="V1352" s="122">
        <v>0</v>
      </c>
      <c r="W1352" s="122">
        <v>0</v>
      </c>
      <c r="X1352" s="122">
        <v>0</v>
      </c>
      <c r="Y1352" s="122">
        <v>0</v>
      </c>
      <c r="Z1352" s="122">
        <v>0</v>
      </c>
      <c r="AA1352" s="122">
        <v>0</v>
      </c>
      <c r="AB1352" s="122">
        <v>0</v>
      </c>
      <c r="AC1352" s="122">
        <v>0</v>
      </c>
      <c r="AD1352" s="122">
        <v>0</v>
      </c>
      <c r="AE1352" s="122">
        <v>0</v>
      </c>
      <c r="AF1352" s="122">
        <v>0</v>
      </c>
      <c r="AG1352" s="122">
        <v>0</v>
      </c>
      <c r="AH1352" s="122">
        <v>0</v>
      </c>
      <c r="AI1352" s="122">
        <v>0</v>
      </c>
      <c r="AJ1352" s="122">
        <v>0</v>
      </c>
      <c r="AK1352" s="122">
        <v>0</v>
      </c>
      <c r="AL1352" s="122">
        <v>0</v>
      </c>
    </row>
    <row r="1353" spans="1:38" hidden="1" x14ac:dyDescent="0.25">
      <c r="A1353" s="122" t="s">
        <v>1980</v>
      </c>
      <c r="B1353" s="122">
        <v>1</v>
      </c>
      <c r="C1353" s="122" t="s">
        <v>2161</v>
      </c>
      <c r="D1353" s="122" t="s">
        <v>2089</v>
      </c>
      <c r="E1353" s="122">
        <v>26</v>
      </c>
      <c r="F1353" s="122">
        <v>0</v>
      </c>
      <c r="G1353" s="122">
        <v>0</v>
      </c>
      <c r="H1353" s="122">
        <v>0</v>
      </c>
      <c r="I1353" s="122">
        <v>0</v>
      </c>
      <c r="J1353" s="122">
        <v>0</v>
      </c>
      <c r="K1353" s="122">
        <v>0</v>
      </c>
      <c r="L1353" s="122">
        <v>0</v>
      </c>
      <c r="M1353" s="122">
        <v>0</v>
      </c>
      <c r="N1353" s="122">
        <v>0</v>
      </c>
      <c r="O1353" s="122">
        <v>0</v>
      </c>
      <c r="P1353" s="122">
        <v>0</v>
      </c>
      <c r="Q1353" s="122">
        <v>0</v>
      </c>
      <c r="R1353" s="122">
        <v>0</v>
      </c>
      <c r="S1353" s="122">
        <v>0</v>
      </c>
      <c r="T1353" s="122">
        <v>0</v>
      </c>
      <c r="U1353" s="122">
        <v>0</v>
      </c>
      <c r="V1353" s="122">
        <v>0</v>
      </c>
      <c r="W1353" s="122">
        <v>0</v>
      </c>
      <c r="X1353" s="122">
        <v>0</v>
      </c>
      <c r="Y1353" s="122">
        <v>0</v>
      </c>
      <c r="Z1353" s="122">
        <v>0</v>
      </c>
      <c r="AA1353" s="122">
        <v>0</v>
      </c>
      <c r="AB1353" s="122">
        <v>0</v>
      </c>
      <c r="AC1353" s="122">
        <v>0</v>
      </c>
      <c r="AD1353" s="122">
        <v>0</v>
      </c>
      <c r="AE1353" s="122">
        <v>0</v>
      </c>
      <c r="AF1353" s="122">
        <v>0</v>
      </c>
      <c r="AG1353" s="122">
        <v>0</v>
      </c>
      <c r="AH1353" s="122">
        <v>0</v>
      </c>
      <c r="AI1353" s="122">
        <v>0</v>
      </c>
      <c r="AJ1353" s="122">
        <v>0</v>
      </c>
      <c r="AK1353" s="122">
        <v>0</v>
      </c>
      <c r="AL1353" s="122">
        <v>0</v>
      </c>
    </row>
    <row r="1354" spans="1:38" hidden="1" x14ac:dyDescent="0.25">
      <c r="A1354" s="122" t="s">
        <v>1980</v>
      </c>
      <c r="B1354" s="122">
        <v>1</v>
      </c>
      <c r="C1354" s="122" t="s">
        <v>2161</v>
      </c>
      <c r="D1354" s="122" t="s">
        <v>2136</v>
      </c>
      <c r="E1354" s="122">
        <v>26</v>
      </c>
      <c r="F1354" s="122">
        <v>0</v>
      </c>
      <c r="G1354" s="122">
        <v>0</v>
      </c>
      <c r="H1354" s="122">
        <v>0</v>
      </c>
      <c r="I1354" s="122">
        <v>0</v>
      </c>
      <c r="J1354" s="122">
        <v>0</v>
      </c>
      <c r="K1354" s="122">
        <v>0</v>
      </c>
      <c r="L1354" s="122">
        <v>0</v>
      </c>
      <c r="M1354" s="122">
        <v>0</v>
      </c>
      <c r="N1354" s="122">
        <v>0</v>
      </c>
      <c r="O1354" s="122">
        <v>0</v>
      </c>
      <c r="P1354" s="122">
        <v>0</v>
      </c>
      <c r="Q1354" s="122">
        <v>0</v>
      </c>
      <c r="R1354" s="122">
        <v>0</v>
      </c>
      <c r="S1354" s="122">
        <v>0</v>
      </c>
      <c r="T1354" s="122">
        <v>0</v>
      </c>
      <c r="U1354" s="122">
        <v>0</v>
      </c>
      <c r="V1354" s="122">
        <v>0</v>
      </c>
      <c r="W1354" s="122">
        <v>0</v>
      </c>
      <c r="X1354" s="122">
        <v>0</v>
      </c>
      <c r="Y1354" s="122">
        <v>0</v>
      </c>
      <c r="Z1354" s="122">
        <v>0</v>
      </c>
      <c r="AA1354" s="122">
        <v>0</v>
      </c>
      <c r="AB1354" s="122">
        <v>0</v>
      </c>
      <c r="AC1354" s="122">
        <v>0</v>
      </c>
      <c r="AD1354" s="122">
        <v>0</v>
      </c>
      <c r="AE1354" s="122">
        <v>0</v>
      </c>
      <c r="AF1354" s="122">
        <v>0</v>
      </c>
      <c r="AG1354" s="122">
        <v>0</v>
      </c>
      <c r="AH1354" s="122">
        <v>0</v>
      </c>
      <c r="AI1354" s="122">
        <v>0</v>
      </c>
      <c r="AJ1354" s="122">
        <v>0</v>
      </c>
      <c r="AK1354" s="122">
        <v>0</v>
      </c>
      <c r="AL1354" s="122">
        <v>0</v>
      </c>
    </row>
    <row r="1355" spans="1:38" hidden="1" x14ac:dyDescent="0.25">
      <c r="A1355" s="122" t="s">
        <v>1980</v>
      </c>
      <c r="B1355" s="122">
        <v>1</v>
      </c>
      <c r="C1355" s="122" t="s">
        <v>2161</v>
      </c>
      <c r="D1355" s="122" t="s">
        <v>2090</v>
      </c>
      <c r="E1355" s="122">
        <v>26</v>
      </c>
      <c r="F1355" s="122">
        <v>0</v>
      </c>
      <c r="G1355" s="122">
        <v>0</v>
      </c>
      <c r="H1355" s="122">
        <v>0</v>
      </c>
      <c r="I1355" s="122">
        <v>0</v>
      </c>
      <c r="J1355" s="122">
        <v>0</v>
      </c>
      <c r="K1355" s="122">
        <v>0</v>
      </c>
      <c r="L1355" s="122">
        <v>0</v>
      </c>
      <c r="M1355" s="122">
        <v>0</v>
      </c>
      <c r="N1355" s="122">
        <v>0</v>
      </c>
      <c r="O1355" s="122">
        <v>0</v>
      </c>
      <c r="P1355" s="122">
        <v>0</v>
      </c>
      <c r="Q1355" s="122">
        <v>0</v>
      </c>
      <c r="R1355" s="122">
        <v>0</v>
      </c>
      <c r="S1355" s="122">
        <v>0</v>
      </c>
      <c r="T1355" s="122">
        <v>0</v>
      </c>
      <c r="U1355" s="122">
        <v>0</v>
      </c>
      <c r="V1355" s="122">
        <v>0</v>
      </c>
      <c r="W1355" s="122">
        <v>0</v>
      </c>
      <c r="X1355" s="122">
        <v>0</v>
      </c>
      <c r="Y1355" s="122">
        <v>0</v>
      </c>
      <c r="Z1355" s="122">
        <v>0</v>
      </c>
      <c r="AA1355" s="122">
        <v>0</v>
      </c>
      <c r="AB1355" s="122">
        <v>0</v>
      </c>
      <c r="AC1355" s="122">
        <v>0</v>
      </c>
      <c r="AD1355" s="122">
        <v>0</v>
      </c>
      <c r="AE1355" s="122">
        <v>0</v>
      </c>
      <c r="AF1355" s="122">
        <v>0</v>
      </c>
      <c r="AG1355" s="122">
        <v>0</v>
      </c>
      <c r="AH1355" s="122">
        <v>0</v>
      </c>
      <c r="AI1355" s="122">
        <v>0</v>
      </c>
      <c r="AJ1355" s="122">
        <v>0</v>
      </c>
      <c r="AK1355" s="122">
        <v>0</v>
      </c>
      <c r="AL1355" s="122">
        <v>0</v>
      </c>
    </row>
    <row r="1356" spans="1:38" hidden="1" x14ac:dyDescent="0.25">
      <c r="A1356" s="122" t="s">
        <v>1980</v>
      </c>
      <c r="B1356" s="122">
        <v>1</v>
      </c>
      <c r="C1356" s="122" t="s">
        <v>2161</v>
      </c>
      <c r="D1356" s="122" t="s">
        <v>2091</v>
      </c>
      <c r="E1356" s="122">
        <v>26</v>
      </c>
      <c r="F1356" s="122">
        <v>0</v>
      </c>
      <c r="G1356" s="122">
        <v>0</v>
      </c>
      <c r="H1356" s="122">
        <v>0</v>
      </c>
      <c r="I1356" s="122">
        <v>0</v>
      </c>
      <c r="J1356" s="122">
        <v>0</v>
      </c>
      <c r="K1356" s="122">
        <v>0</v>
      </c>
      <c r="L1356" s="122">
        <v>0</v>
      </c>
      <c r="M1356" s="122">
        <v>0</v>
      </c>
      <c r="N1356" s="122">
        <v>0</v>
      </c>
      <c r="O1356" s="122">
        <v>0</v>
      </c>
      <c r="P1356" s="122">
        <v>0</v>
      </c>
      <c r="Q1356" s="122">
        <v>0</v>
      </c>
      <c r="R1356" s="122">
        <v>0</v>
      </c>
      <c r="S1356" s="122">
        <v>0</v>
      </c>
      <c r="T1356" s="122">
        <v>0</v>
      </c>
      <c r="U1356" s="122">
        <v>0</v>
      </c>
      <c r="V1356" s="122">
        <v>0</v>
      </c>
      <c r="W1356" s="122">
        <v>0</v>
      </c>
      <c r="X1356" s="122">
        <v>0</v>
      </c>
      <c r="Y1356" s="122">
        <v>0</v>
      </c>
      <c r="Z1356" s="122">
        <v>0</v>
      </c>
      <c r="AA1356" s="122">
        <v>0</v>
      </c>
      <c r="AB1356" s="122">
        <v>0</v>
      </c>
      <c r="AC1356" s="122">
        <v>0</v>
      </c>
      <c r="AD1356" s="122">
        <v>0</v>
      </c>
      <c r="AE1356" s="122">
        <v>0</v>
      </c>
      <c r="AF1356" s="122">
        <v>0</v>
      </c>
      <c r="AG1356" s="122">
        <v>0</v>
      </c>
      <c r="AH1356" s="122">
        <v>0</v>
      </c>
      <c r="AI1356" s="122">
        <v>0</v>
      </c>
      <c r="AJ1356" s="122">
        <v>0</v>
      </c>
      <c r="AK1356" s="122">
        <v>0</v>
      </c>
      <c r="AL1356" s="122">
        <v>0</v>
      </c>
    </row>
    <row r="1357" spans="1:38" hidden="1" x14ac:dyDescent="0.25">
      <c r="A1357" s="122" t="s">
        <v>1980</v>
      </c>
      <c r="B1357" s="122">
        <v>1</v>
      </c>
      <c r="C1357" s="122" t="s">
        <v>2161</v>
      </c>
      <c r="D1357" s="122" t="s">
        <v>2092</v>
      </c>
      <c r="E1357" s="122">
        <v>26</v>
      </c>
      <c r="F1357" s="122">
        <v>0</v>
      </c>
      <c r="G1357" s="122">
        <v>0</v>
      </c>
      <c r="H1357" s="122">
        <v>0</v>
      </c>
      <c r="I1357" s="122">
        <v>0</v>
      </c>
      <c r="J1357" s="122">
        <v>0</v>
      </c>
      <c r="K1357" s="122">
        <v>0</v>
      </c>
      <c r="L1357" s="122">
        <v>0</v>
      </c>
      <c r="M1357" s="122">
        <v>0</v>
      </c>
      <c r="N1357" s="122">
        <v>0</v>
      </c>
      <c r="O1357" s="122">
        <v>0</v>
      </c>
      <c r="P1357" s="122">
        <v>0</v>
      </c>
      <c r="Q1357" s="122">
        <v>0</v>
      </c>
      <c r="R1357" s="122">
        <v>0</v>
      </c>
      <c r="S1357" s="122">
        <v>0</v>
      </c>
      <c r="T1357" s="122">
        <v>0</v>
      </c>
      <c r="U1357" s="122">
        <v>0</v>
      </c>
      <c r="V1357" s="122">
        <v>0</v>
      </c>
      <c r="W1357" s="122">
        <v>0</v>
      </c>
      <c r="X1357" s="122">
        <v>0</v>
      </c>
      <c r="Y1357" s="122">
        <v>0</v>
      </c>
      <c r="Z1357" s="122">
        <v>0</v>
      </c>
      <c r="AA1357" s="122">
        <v>0</v>
      </c>
      <c r="AB1357" s="122">
        <v>0</v>
      </c>
      <c r="AC1357" s="122">
        <v>0</v>
      </c>
      <c r="AD1357" s="122">
        <v>0</v>
      </c>
      <c r="AE1357" s="122">
        <v>0</v>
      </c>
      <c r="AF1357" s="122">
        <v>0</v>
      </c>
      <c r="AG1357" s="122">
        <v>0</v>
      </c>
      <c r="AH1357" s="122">
        <v>0</v>
      </c>
      <c r="AI1357" s="122">
        <v>0</v>
      </c>
      <c r="AJ1357" s="122">
        <v>0</v>
      </c>
      <c r="AK1357" s="122">
        <v>0</v>
      </c>
      <c r="AL1357" s="122">
        <v>0</v>
      </c>
    </row>
    <row r="1358" spans="1:38" hidden="1" x14ac:dyDescent="0.25">
      <c r="A1358" s="122" t="s">
        <v>1980</v>
      </c>
      <c r="B1358" s="122">
        <v>1</v>
      </c>
      <c r="C1358" s="122" t="s">
        <v>2161</v>
      </c>
      <c r="D1358" s="122" t="s">
        <v>2093</v>
      </c>
      <c r="E1358" s="122">
        <v>26</v>
      </c>
      <c r="F1358" s="122">
        <v>7.7404675632500003E-2</v>
      </c>
      <c r="G1358" s="122">
        <v>9.9038161532200006E-2</v>
      </c>
      <c r="H1358" s="122">
        <v>0.18390714155499999</v>
      </c>
      <c r="I1358" s="122">
        <v>0.195731631446</v>
      </c>
      <c r="J1358" s="122">
        <v>0.19295529624819999</v>
      </c>
      <c r="K1358" s="122">
        <v>0.181849955457</v>
      </c>
      <c r="L1358" s="122">
        <v>0.1943434638471</v>
      </c>
      <c r="M1358" s="122">
        <v>0.2040606370395</v>
      </c>
      <c r="N1358" s="122">
        <v>0.1860144582537</v>
      </c>
      <c r="O1358" s="122">
        <v>0.181849955457</v>
      </c>
      <c r="P1358" s="122">
        <v>0.1985079666439</v>
      </c>
      <c r="Q1358" s="122">
        <v>0.14992210068209999</v>
      </c>
      <c r="R1358" s="122">
        <v>0.15686293867660001</v>
      </c>
      <c r="S1358" s="122">
        <v>0.2304358214187</v>
      </c>
      <c r="T1358" s="122">
        <v>0.2165541454297</v>
      </c>
      <c r="U1358" s="122">
        <v>0.2165541454297</v>
      </c>
      <c r="V1358" s="122">
        <v>0.2165541454297</v>
      </c>
      <c r="W1358" s="122">
        <v>0.21536295243459999</v>
      </c>
      <c r="X1358" s="122">
        <v>0.18515079472650001</v>
      </c>
      <c r="Y1358" s="122">
        <v>0.14357440293859999</v>
      </c>
      <c r="Z1358" s="122">
        <v>0.17783681555270001</v>
      </c>
      <c r="AA1358" s="122">
        <v>0.17369474985790001</v>
      </c>
      <c r="AB1358" s="122">
        <v>0.18280763370299999</v>
      </c>
      <c r="AC1358" s="122">
        <v>0.20527045448260001</v>
      </c>
      <c r="AD1358" s="122">
        <v>0.15252748561730001</v>
      </c>
      <c r="AE1358" s="122">
        <v>0.1592352602538</v>
      </c>
      <c r="AF1358" s="122">
        <v>0.13959681121209999</v>
      </c>
      <c r="AG1358" s="122">
        <v>0.12841605563729999</v>
      </c>
      <c r="AH1358" s="122">
        <v>0.13222668822389999</v>
      </c>
      <c r="AI1358" s="122">
        <v>0.13638931397029999</v>
      </c>
      <c r="AJ1358" s="122">
        <v>8.3977381719199995E-2</v>
      </c>
      <c r="AK1358" s="122">
        <v>8.7527199171099995E-2</v>
      </c>
      <c r="AL1358" s="122">
        <v>0</v>
      </c>
    </row>
    <row r="1359" spans="1:38" hidden="1" x14ac:dyDescent="0.25">
      <c r="A1359" s="122" t="s">
        <v>1980</v>
      </c>
      <c r="B1359" s="122">
        <v>1</v>
      </c>
      <c r="C1359" s="122" t="s">
        <v>2161</v>
      </c>
      <c r="D1359" s="122" t="s">
        <v>2094</v>
      </c>
      <c r="E1359" s="122">
        <v>26</v>
      </c>
      <c r="F1359" s="122">
        <v>0</v>
      </c>
      <c r="G1359" s="122">
        <v>0</v>
      </c>
      <c r="H1359" s="122">
        <v>0</v>
      </c>
      <c r="I1359" s="122">
        <v>0</v>
      </c>
      <c r="J1359" s="122">
        <v>0</v>
      </c>
      <c r="K1359" s="122">
        <v>0</v>
      </c>
      <c r="L1359" s="122">
        <v>0</v>
      </c>
      <c r="M1359" s="122">
        <v>0</v>
      </c>
      <c r="N1359" s="122">
        <v>0</v>
      </c>
      <c r="O1359" s="122">
        <v>0</v>
      </c>
      <c r="P1359" s="122">
        <v>0</v>
      </c>
      <c r="Q1359" s="122">
        <v>0</v>
      </c>
      <c r="R1359" s="122">
        <v>0</v>
      </c>
      <c r="S1359" s="122">
        <v>0</v>
      </c>
      <c r="T1359" s="122">
        <v>0</v>
      </c>
      <c r="U1359" s="122">
        <v>0</v>
      </c>
      <c r="V1359" s="122">
        <v>0</v>
      </c>
      <c r="W1359" s="122">
        <v>0</v>
      </c>
      <c r="X1359" s="122">
        <v>0</v>
      </c>
      <c r="Y1359" s="122">
        <v>0</v>
      </c>
      <c r="Z1359" s="122">
        <v>0</v>
      </c>
      <c r="AA1359" s="122">
        <v>0</v>
      </c>
      <c r="AB1359" s="122">
        <v>0</v>
      </c>
      <c r="AC1359" s="122">
        <v>0</v>
      </c>
      <c r="AD1359" s="122">
        <v>0</v>
      </c>
      <c r="AE1359" s="122">
        <v>0</v>
      </c>
      <c r="AF1359" s="122">
        <v>0</v>
      </c>
      <c r="AG1359" s="122">
        <v>0</v>
      </c>
      <c r="AH1359" s="122">
        <v>0</v>
      </c>
      <c r="AI1359" s="122">
        <v>0</v>
      </c>
      <c r="AJ1359" s="122">
        <v>0</v>
      </c>
      <c r="AK1359" s="122">
        <v>0</v>
      </c>
      <c r="AL1359" s="122">
        <v>0</v>
      </c>
    </row>
    <row r="1360" spans="1:38" hidden="1" x14ac:dyDescent="0.25">
      <c r="A1360" s="122" t="s">
        <v>1980</v>
      </c>
      <c r="B1360" s="122">
        <v>1</v>
      </c>
      <c r="C1360" s="122" t="s">
        <v>2161</v>
      </c>
      <c r="D1360" s="122" t="s">
        <v>2095</v>
      </c>
      <c r="E1360" s="122">
        <v>26</v>
      </c>
      <c r="F1360" s="122">
        <v>0</v>
      </c>
      <c r="G1360" s="122">
        <v>0</v>
      </c>
      <c r="H1360" s="122">
        <v>0</v>
      </c>
      <c r="I1360" s="122">
        <v>0</v>
      </c>
      <c r="J1360" s="122">
        <v>0</v>
      </c>
      <c r="K1360" s="122">
        <v>0</v>
      </c>
      <c r="L1360" s="122">
        <v>0</v>
      </c>
      <c r="M1360" s="122">
        <v>0</v>
      </c>
      <c r="N1360" s="122">
        <v>0</v>
      </c>
      <c r="O1360" s="122">
        <v>0</v>
      </c>
      <c r="P1360" s="122">
        <v>0</v>
      </c>
      <c r="Q1360" s="122">
        <v>0</v>
      </c>
      <c r="R1360" s="122">
        <v>0</v>
      </c>
      <c r="S1360" s="122">
        <v>0</v>
      </c>
      <c r="T1360" s="122">
        <v>0</v>
      </c>
      <c r="U1360" s="122">
        <v>0</v>
      </c>
      <c r="V1360" s="122">
        <v>0</v>
      </c>
      <c r="W1360" s="122">
        <v>0</v>
      </c>
      <c r="X1360" s="122">
        <v>0</v>
      </c>
      <c r="Y1360" s="122">
        <v>0</v>
      </c>
      <c r="Z1360" s="122">
        <v>0</v>
      </c>
      <c r="AA1360" s="122">
        <v>0</v>
      </c>
      <c r="AB1360" s="122">
        <v>0</v>
      </c>
      <c r="AC1360" s="122">
        <v>0</v>
      </c>
      <c r="AD1360" s="122">
        <v>0</v>
      </c>
      <c r="AE1360" s="122">
        <v>0</v>
      </c>
      <c r="AF1360" s="122">
        <v>0</v>
      </c>
      <c r="AG1360" s="122">
        <v>0</v>
      </c>
      <c r="AH1360" s="122">
        <v>0</v>
      </c>
      <c r="AI1360" s="122">
        <v>0</v>
      </c>
      <c r="AJ1360" s="122">
        <v>0</v>
      </c>
      <c r="AK1360" s="122">
        <v>0</v>
      </c>
      <c r="AL1360" s="122">
        <v>0</v>
      </c>
    </row>
    <row r="1361" spans="1:38" hidden="1" x14ac:dyDescent="0.25">
      <c r="A1361" s="122" t="s">
        <v>1980</v>
      </c>
      <c r="B1361" s="122">
        <v>1</v>
      </c>
      <c r="C1361" s="122" t="s">
        <v>2161</v>
      </c>
      <c r="D1361" s="122" t="s">
        <v>2096</v>
      </c>
      <c r="E1361" s="122">
        <v>26</v>
      </c>
      <c r="F1361" s="122">
        <v>0</v>
      </c>
      <c r="G1361" s="122">
        <v>0</v>
      </c>
      <c r="H1361" s="122">
        <v>0</v>
      </c>
      <c r="I1361" s="122">
        <v>0</v>
      </c>
      <c r="J1361" s="122">
        <v>0</v>
      </c>
      <c r="K1361" s="122">
        <v>0</v>
      </c>
      <c r="L1361" s="122">
        <v>0</v>
      </c>
      <c r="M1361" s="122">
        <v>0</v>
      </c>
      <c r="N1361" s="122">
        <v>0</v>
      </c>
      <c r="O1361" s="122">
        <v>0</v>
      </c>
      <c r="P1361" s="122">
        <v>0</v>
      </c>
      <c r="Q1361" s="122">
        <v>0</v>
      </c>
      <c r="R1361" s="122">
        <v>0</v>
      </c>
      <c r="S1361" s="122">
        <v>0</v>
      </c>
      <c r="T1361" s="122">
        <v>0</v>
      </c>
      <c r="U1361" s="122">
        <v>0</v>
      </c>
      <c r="V1361" s="122">
        <v>0</v>
      </c>
      <c r="W1361" s="122">
        <v>0</v>
      </c>
      <c r="X1361" s="122">
        <v>0</v>
      </c>
      <c r="Y1361" s="122">
        <v>0</v>
      </c>
      <c r="Z1361" s="122">
        <v>0</v>
      </c>
      <c r="AA1361" s="122">
        <v>0</v>
      </c>
      <c r="AB1361" s="122">
        <v>0</v>
      </c>
      <c r="AC1361" s="122">
        <v>0</v>
      </c>
      <c r="AD1361" s="122">
        <v>0</v>
      </c>
      <c r="AE1361" s="122">
        <v>0</v>
      </c>
      <c r="AF1361" s="122">
        <v>0</v>
      </c>
      <c r="AG1361" s="122">
        <v>0</v>
      </c>
      <c r="AH1361" s="122">
        <v>0</v>
      </c>
      <c r="AI1361" s="122">
        <v>0</v>
      </c>
      <c r="AJ1361" s="122">
        <v>0</v>
      </c>
      <c r="AK1361" s="122">
        <v>0</v>
      </c>
      <c r="AL1361" s="122">
        <v>0</v>
      </c>
    </row>
    <row r="1362" spans="1:38" hidden="1" x14ac:dyDescent="0.25">
      <c r="A1362" s="122" t="s">
        <v>1980</v>
      </c>
      <c r="B1362" s="122">
        <v>1</v>
      </c>
      <c r="C1362" s="122" t="s">
        <v>2161</v>
      </c>
      <c r="D1362" s="122" t="s">
        <v>2097</v>
      </c>
      <c r="E1362" s="122">
        <v>26</v>
      </c>
      <c r="F1362" s="122">
        <v>0</v>
      </c>
      <c r="G1362" s="122">
        <v>0</v>
      </c>
      <c r="H1362" s="122">
        <v>0</v>
      </c>
      <c r="I1362" s="122">
        <v>0</v>
      </c>
      <c r="J1362" s="122">
        <v>0</v>
      </c>
      <c r="K1362" s="122">
        <v>0</v>
      </c>
      <c r="L1362" s="122">
        <v>0</v>
      </c>
      <c r="M1362" s="122">
        <v>0</v>
      </c>
      <c r="N1362" s="122">
        <v>0</v>
      </c>
      <c r="O1362" s="122">
        <v>0</v>
      </c>
      <c r="P1362" s="122">
        <v>0</v>
      </c>
      <c r="Q1362" s="122">
        <v>0</v>
      </c>
      <c r="R1362" s="122">
        <v>0</v>
      </c>
      <c r="S1362" s="122">
        <v>0</v>
      </c>
      <c r="T1362" s="122">
        <v>0</v>
      </c>
      <c r="U1362" s="122">
        <v>0</v>
      </c>
      <c r="V1362" s="122">
        <v>0</v>
      </c>
      <c r="W1362" s="122">
        <v>0</v>
      </c>
      <c r="X1362" s="122">
        <v>0</v>
      </c>
      <c r="Y1362" s="122">
        <v>0</v>
      </c>
      <c r="Z1362" s="122">
        <v>0</v>
      </c>
      <c r="AA1362" s="122">
        <v>0</v>
      </c>
      <c r="AB1362" s="122">
        <v>0</v>
      </c>
      <c r="AC1362" s="122">
        <v>0</v>
      </c>
      <c r="AD1362" s="122">
        <v>0</v>
      </c>
      <c r="AE1362" s="122">
        <v>0</v>
      </c>
      <c r="AF1362" s="122">
        <v>0</v>
      </c>
      <c r="AG1362" s="122">
        <v>0</v>
      </c>
      <c r="AH1362" s="122">
        <v>0</v>
      </c>
      <c r="AI1362" s="122">
        <v>0</v>
      </c>
      <c r="AJ1362" s="122">
        <v>0</v>
      </c>
      <c r="AK1362" s="122">
        <v>0</v>
      </c>
      <c r="AL1362" s="122">
        <v>0</v>
      </c>
    </row>
    <row r="1363" spans="1:38" hidden="1" x14ac:dyDescent="0.25">
      <c r="A1363" s="122" t="s">
        <v>1980</v>
      </c>
      <c r="B1363" s="122">
        <v>1</v>
      </c>
      <c r="C1363" s="122" t="s">
        <v>2161</v>
      </c>
      <c r="D1363" s="122" t="s">
        <v>2098</v>
      </c>
      <c r="E1363" s="122">
        <v>26</v>
      </c>
      <c r="F1363" s="122">
        <v>0</v>
      </c>
      <c r="G1363" s="122">
        <v>0</v>
      </c>
      <c r="H1363" s="122">
        <v>0</v>
      </c>
      <c r="I1363" s="122">
        <v>0</v>
      </c>
      <c r="J1363" s="122">
        <v>0</v>
      </c>
      <c r="K1363" s="122">
        <v>0</v>
      </c>
      <c r="L1363" s="122">
        <v>0</v>
      </c>
      <c r="M1363" s="122">
        <v>0</v>
      </c>
      <c r="N1363" s="122">
        <v>0</v>
      </c>
      <c r="O1363" s="122">
        <v>0</v>
      </c>
      <c r="P1363" s="122">
        <v>0</v>
      </c>
      <c r="Q1363" s="122">
        <v>0</v>
      </c>
      <c r="R1363" s="122">
        <v>0</v>
      </c>
      <c r="S1363" s="122">
        <v>0</v>
      </c>
      <c r="T1363" s="122">
        <v>0</v>
      </c>
      <c r="U1363" s="122">
        <v>0</v>
      </c>
      <c r="V1363" s="122">
        <v>0</v>
      </c>
      <c r="W1363" s="122">
        <v>0</v>
      </c>
      <c r="X1363" s="122">
        <v>0</v>
      </c>
      <c r="Y1363" s="122">
        <v>0</v>
      </c>
      <c r="Z1363" s="122">
        <v>0</v>
      </c>
      <c r="AA1363" s="122">
        <v>0</v>
      </c>
      <c r="AB1363" s="122">
        <v>0</v>
      </c>
      <c r="AC1363" s="122">
        <v>0</v>
      </c>
      <c r="AD1363" s="122">
        <v>0</v>
      </c>
      <c r="AE1363" s="122">
        <v>0</v>
      </c>
      <c r="AF1363" s="122">
        <v>0</v>
      </c>
      <c r="AG1363" s="122">
        <v>0</v>
      </c>
      <c r="AH1363" s="122">
        <v>0</v>
      </c>
      <c r="AI1363" s="122">
        <v>0</v>
      </c>
      <c r="AJ1363" s="122">
        <v>0</v>
      </c>
      <c r="AK1363" s="122">
        <v>0</v>
      </c>
      <c r="AL1363" s="122">
        <v>0</v>
      </c>
    </row>
    <row r="1364" spans="1:38" hidden="1" x14ac:dyDescent="0.25">
      <c r="A1364" s="122" t="s">
        <v>1980</v>
      </c>
      <c r="B1364" s="122">
        <v>1</v>
      </c>
      <c r="C1364" s="122" t="s">
        <v>2161</v>
      </c>
      <c r="D1364" s="122" t="s">
        <v>2099</v>
      </c>
      <c r="E1364" s="122">
        <v>26</v>
      </c>
      <c r="F1364" s="122">
        <v>0</v>
      </c>
      <c r="G1364" s="122">
        <v>0</v>
      </c>
      <c r="H1364" s="122">
        <v>0</v>
      </c>
      <c r="I1364" s="122">
        <v>0</v>
      </c>
      <c r="J1364" s="122">
        <v>0</v>
      </c>
      <c r="K1364" s="122">
        <v>0</v>
      </c>
      <c r="L1364" s="122">
        <v>0</v>
      </c>
      <c r="M1364" s="122">
        <v>0</v>
      </c>
      <c r="N1364" s="122">
        <v>0</v>
      </c>
      <c r="O1364" s="122">
        <v>0</v>
      </c>
      <c r="P1364" s="122">
        <v>0</v>
      </c>
      <c r="Q1364" s="122">
        <v>0</v>
      </c>
      <c r="R1364" s="122">
        <v>0</v>
      </c>
      <c r="S1364" s="122">
        <v>0</v>
      </c>
      <c r="T1364" s="122">
        <v>0</v>
      </c>
      <c r="U1364" s="122">
        <v>0</v>
      </c>
      <c r="V1364" s="122">
        <v>0</v>
      </c>
      <c r="W1364" s="122">
        <v>0</v>
      </c>
      <c r="X1364" s="122">
        <v>0</v>
      </c>
      <c r="Y1364" s="122">
        <v>0</v>
      </c>
      <c r="Z1364" s="122">
        <v>0</v>
      </c>
      <c r="AA1364" s="122">
        <v>0</v>
      </c>
      <c r="AB1364" s="122">
        <v>0</v>
      </c>
      <c r="AC1364" s="122">
        <v>0</v>
      </c>
      <c r="AD1364" s="122">
        <v>0</v>
      </c>
      <c r="AE1364" s="122">
        <v>0</v>
      </c>
      <c r="AF1364" s="122">
        <v>0</v>
      </c>
      <c r="AG1364" s="122">
        <v>0</v>
      </c>
      <c r="AH1364" s="122">
        <v>0</v>
      </c>
      <c r="AI1364" s="122">
        <v>0</v>
      </c>
      <c r="AJ1364" s="122">
        <v>0</v>
      </c>
      <c r="AK1364" s="122">
        <v>0</v>
      </c>
      <c r="AL1364" s="122">
        <v>0</v>
      </c>
    </row>
    <row r="1365" spans="1:38" hidden="1" x14ac:dyDescent="0.25">
      <c r="A1365" s="122" t="s">
        <v>1980</v>
      </c>
      <c r="B1365" s="122">
        <v>1</v>
      </c>
      <c r="C1365" s="122" t="s">
        <v>2161</v>
      </c>
      <c r="D1365" s="122" t="s">
        <v>2100</v>
      </c>
      <c r="E1365" s="122">
        <v>26</v>
      </c>
      <c r="F1365" s="122">
        <v>0</v>
      </c>
      <c r="G1365" s="122">
        <v>0</v>
      </c>
      <c r="H1365" s="122">
        <v>0</v>
      </c>
      <c r="I1365" s="122">
        <v>0</v>
      </c>
      <c r="J1365" s="122">
        <v>0</v>
      </c>
      <c r="K1365" s="122">
        <v>0</v>
      </c>
      <c r="L1365" s="122">
        <v>0</v>
      </c>
      <c r="M1365" s="122">
        <v>0</v>
      </c>
      <c r="N1365" s="122">
        <v>0</v>
      </c>
      <c r="O1365" s="122">
        <v>0</v>
      </c>
      <c r="P1365" s="122">
        <v>0</v>
      </c>
      <c r="Q1365" s="122">
        <v>0</v>
      </c>
      <c r="R1365" s="122">
        <v>0</v>
      </c>
      <c r="S1365" s="122">
        <v>0</v>
      </c>
      <c r="T1365" s="122">
        <v>0</v>
      </c>
      <c r="U1365" s="122">
        <v>0</v>
      </c>
      <c r="V1365" s="122">
        <v>0</v>
      </c>
      <c r="W1365" s="122">
        <v>0</v>
      </c>
      <c r="X1365" s="122">
        <v>0</v>
      </c>
      <c r="Y1365" s="122">
        <v>0</v>
      </c>
      <c r="Z1365" s="122">
        <v>0</v>
      </c>
      <c r="AA1365" s="122">
        <v>0</v>
      </c>
      <c r="AB1365" s="122">
        <v>0</v>
      </c>
      <c r="AC1365" s="122">
        <v>0</v>
      </c>
      <c r="AD1365" s="122">
        <v>0</v>
      </c>
      <c r="AE1365" s="122">
        <v>0</v>
      </c>
      <c r="AF1365" s="122">
        <v>0</v>
      </c>
      <c r="AG1365" s="122">
        <v>0</v>
      </c>
      <c r="AH1365" s="122">
        <v>0</v>
      </c>
      <c r="AI1365" s="122">
        <v>0</v>
      </c>
      <c r="AJ1365" s="122">
        <v>0</v>
      </c>
      <c r="AK1365" s="122">
        <v>0</v>
      </c>
      <c r="AL1365" s="122">
        <v>0</v>
      </c>
    </row>
    <row r="1366" spans="1:38" hidden="1" x14ac:dyDescent="0.25">
      <c r="A1366" s="122" t="s">
        <v>1980</v>
      </c>
      <c r="B1366" s="122">
        <v>1</v>
      </c>
      <c r="C1366" s="122" t="s">
        <v>2161</v>
      </c>
      <c r="D1366" s="122" t="s">
        <v>2101</v>
      </c>
      <c r="E1366" s="122">
        <v>26</v>
      </c>
      <c r="F1366" s="122">
        <v>0</v>
      </c>
      <c r="G1366" s="122">
        <v>0</v>
      </c>
      <c r="H1366" s="122">
        <v>0</v>
      </c>
      <c r="I1366" s="122">
        <v>0</v>
      </c>
      <c r="J1366" s="122">
        <v>0</v>
      </c>
      <c r="K1366" s="122">
        <v>0</v>
      </c>
      <c r="L1366" s="122">
        <v>0</v>
      </c>
      <c r="M1366" s="122">
        <v>0</v>
      </c>
      <c r="N1366" s="122">
        <v>0</v>
      </c>
      <c r="O1366" s="122">
        <v>0</v>
      </c>
      <c r="P1366" s="122">
        <v>0</v>
      </c>
      <c r="Q1366" s="122">
        <v>0</v>
      </c>
      <c r="R1366" s="122">
        <v>0</v>
      </c>
      <c r="S1366" s="122">
        <v>0</v>
      </c>
      <c r="T1366" s="122">
        <v>0</v>
      </c>
      <c r="U1366" s="122">
        <v>0</v>
      </c>
      <c r="V1366" s="122">
        <v>0</v>
      </c>
      <c r="W1366" s="122">
        <v>0</v>
      </c>
      <c r="X1366" s="122">
        <v>0</v>
      </c>
      <c r="Y1366" s="122">
        <v>0</v>
      </c>
      <c r="Z1366" s="122">
        <v>0</v>
      </c>
      <c r="AA1366" s="122">
        <v>0</v>
      </c>
      <c r="AB1366" s="122">
        <v>0</v>
      </c>
      <c r="AC1366" s="122">
        <v>0</v>
      </c>
      <c r="AD1366" s="122">
        <v>0</v>
      </c>
      <c r="AE1366" s="122">
        <v>0</v>
      </c>
      <c r="AF1366" s="122">
        <v>0</v>
      </c>
      <c r="AG1366" s="122">
        <v>0</v>
      </c>
      <c r="AH1366" s="122">
        <v>0</v>
      </c>
      <c r="AI1366" s="122">
        <v>0</v>
      </c>
      <c r="AJ1366" s="122">
        <v>0</v>
      </c>
      <c r="AK1366" s="122">
        <v>0</v>
      </c>
      <c r="AL1366" s="122">
        <v>0</v>
      </c>
    </row>
    <row r="1367" spans="1:38" hidden="1" x14ac:dyDescent="0.25">
      <c r="A1367" s="122" t="s">
        <v>1980</v>
      </c>
      <c r="B1367" s="122">
        <v>1</v>
      </c>
      <c r="C1367" s="122" t="s">
        <v>2161</v>
      </c>
      <c r="D1367" s="122" t="s">
        <v>2102</v>
      </c>
      <c r="E1367" s="122">
        <v>26</v>
      </c>
      <c r="F1367" s="122">
        <v>0</v>
      </c>
      <c r="G1367" s="122">
        <v>0</v>
      </c>
      <c r="H1367" s="122">
        <v>0</v>
      </c>
      <c r="I1367" s="122">
        <v>0</v>
      </c>
      <c r="J1367" s="122">
        <v>0</v>
      </c>
      <c r="K1367" s="122">
        <v>0</v>
      </c>
      <c r="L1367" s="122">
        <v>0</v>
      </c>
      <c r="M1367" s="122">
        <v>0</v>
      </c>
      <c r="N1367" s="122">
        <v>0</v>
      </c>
      <c r="O1367" s="122">
        <v>0</v>
      </c>
      <c r="P1367" s="122">
        <v>0</v>
      </c>
      <c r="Q1367" s="122">
        <v>0</v>
      </c>
      <c r="R1367" s="122">
        <v>0</v>
      </c>
      <c r="S1367" s="122">
        <v>0</v>
      </c>
      <c r="T1367" s="122">
        <v>0</v>
      </c>
      <c r="U1367" s="122">
        <v>0</v>
      </c>
      <c r="V1367" s="122">
        <v>0</v>
      </c>
      <c r="W1367" s="122">
        <v>0</v>
      </c>
      <c r="X1367" s="122">
        <v>0</v>
      </c>
      <c r="Y1367" s="122">
        <v>0</v>
      </c>
      <c r="Z1367" s="122">
        <v>0</v>
      </c>
      <c r="AA1367" s="122">
        <v>0</v>
      </c>
      <c r="AB1367" s="122">
        <v>0</v>
      </c>
      <c r="AC1367" s="122">
        <v>0</v>
      </c>
      <c r="AD1367" s="122">
        <v>0</v>
      </c>
      <c r="AE1367" s="122">
        <v>0</v>
      </c>
      <c r="AF1367" s="122">
        <v>0</v>
      </c>
      <c r="AG1367" s="122">
        <v>0</v>
      </c>
      <c r="AH1367" s="122">
        <v>0</v>
      </c>
      <c r="AI1367" s="122">
        <v>0</v>
      </c>
      <c r="AJ1367" s="122">
        <v>0</v>
      </c>
      <c r="AK1367" s="122">
        <v>0</v>
      </c>
      <c r="AL1367" s="122">
        <v>0</v>
      </c>
    </row>
    <row r="1368" spans="1:38" hidden="1" x14ac:dyDescent="0.25">
      <c r="A1368" s="122" t="s">
        <v>1980</v>
      </c>
      <c r="B1368" s="122">
        <v>1</v>
      </c>
      <c r="C1368" s="122" t="s">
        <v>2161</v>
      </c>
      <c r="D1368" s="122" t="s">
        <v>2103</v>
      </c>
      <c r="E1368" s="122">
        <v>26</v>
      </c>
      <c r="F1368" s="122">
        <v>0</v>
      </c>
      <c r="G1368" s="122">
        <v>0</v>
      </c>
      <c r="H1368" s="122">
        <v>0</v>
      </c>
      <c r="I1368" s="122">
        <v>0</v>
      </c>
      <c r="J1368" s="122">
        <v>0</v>
      </c>
      <c r="K1368" s="122">
        <v>0</v>
      </c>
      <c r="L1368" s="122">
        <v>0</v>
      </c>
      <c r="M1368" s="122">
        <v>0</v>
      </c>
      <c r="N1368" s="122">
        <v>0</v>
      </c>
      <c r="O1368" s="122">
        <v>0</v>
      </c>
      <c r="P1368" s="122">
        <v>0</v>
      </c>
      <c r="Q1368" s="122">
        <v>0</v>
      </c>
      <c r="R1368" s="122">
        <v>0</v>
      </c>
      <c r="S1368" s="122">
        <v>0</v>
      </c>
      <c r="T1368" s="122">
        <v>0</v>
      </c>
      <c r="U1368" s="122">
        <v>0</v>
      </c>
      <c r="V1368" s="122">
        <v>0</v>
      </c>
      <c r="W1368" s="122">
        <v>0</v>
      </c>
      <c r="X1368" s="122">
        <v>0</v>
      </c>
      <c r="Y1368" s="122">
        <v>0</v>
      </c>
      <c r="Z1368" s="122">
        <v>0</v>
      </c>
      <c r="AA1368" s="122">
        <v>0</v>
      </c>
      <c r="AB1368" s="122">
        <v>0</v>
      </c>
      <c r="AC1368" s="122">
        <v>0</v>
      </c>
      <c r="AD1368" s="122">
        <v>0</v>
      </c>
      <c r="AE1368" s="122">
        <v>0</v>
      </c>
      <c r="AF1368" s="122">
        <v>0</v>
      </c>
      <c r="AG1368" s="122">
        <v>0</v>
      </c>
      <c r="AH1368" s="122">
        <v>0</v>
      </c>
      <c r="AI1368" s="122">
        <v>0</v>
      </c>
      <c r="AJ1368" s="122">
        <v>0</v>
      </c>
      <c r="AK1368" s="122">
        <v>0</v>
      </c>
      <c r="AL1368" s="122">
        <v>0</v>
      </c>
    </row>
    <row r="1369" spans="1:38" hidden="1" x14ac:dyDescent="0.25">
      <c r="A1369" s="122" t="s">
        <v>1980</v>
      </c>
      <c r="B1369" s="122">
        <v>1</v>
      </c>
      <c r="C1369" s="122" t="s">
        <v>2161</v>
      </c>
      <c r="D1369" s="122" t="s">
        <v>2137</v>
      </c>
      <c r="E1369" s="122">
        <v>26</v>
      </c>
      <c r="F1369" s="122">
        <v>0</v>
      </c>
      <c r="G1369" s="122">
        <v>0</v>
      </c>
      <c r="H1369" s="122">
        <v>0</v>
      </c>
      <c r="I1369" s="122">
        <v>0</v>
      </c>
      <c r="J1369" s="122">
        <v>0</v>
      </c>
      <c r="K1369" s="122">
        <v>0</v>
      </c>
      <c r="L1369" s="122">
        <v>0</v>
      </c>
      <c r="M1369" s="122">
        <v>0</v>
      </c>
      <c r="N1369" s="122">
        <v>0</v>
      </c>
      <c r="O1369" s="122">
        <v>0</v>
      </c>
      <c r="P1369" s="122">
        <v>0</v>
      </c>
      <c r="Q1369" s="122">
        <v>0</v>
      </c>
      <c r="R1369" s="122">
        <v>0</v>
      </c>
      <c r="S1369" s="122">
        <v>0</v>
      </c>
      <c r="T1369" s="122">
        <v>0</v>
      </c>
      <c r="U1369" s="122">
        <v>0</v>
      </c>
      <c r="V1369" s="122">
        <v>0</v>
      </c>
      <c r="W1369" s="122">
        <v>0</v>
      </c>
      <c r="X1369" s="122">
        <v>0</v>
      </c>
      <c r="Y1369" s="122">
        <v>0</v>
      </c>
      <c r="Z1369" s="122">
        <v>0</v>
      </c>
      <c r="AA1369" s="122">
        <v>0</v>
      </c>
      <c r="AB1369" s="122">
        <v>0</v>
      </c>
      <c r="AC1369" s="122">
        <v>0</v>
      </c>
      <c r="AD1369" s="122">
        <v>0</v>
      </c>
      <c r="AE1369" s="122">
        <v>0</v>
      </c>
      <c r="AF1369" s="122">
        <v>0</v>
      </c>
      <c r="AG1369" s="122">
        <v>0</v>
      </c>
      <c r="AH1369" s="122">
        <v>0</v>
      </c>
      <c r="AI1369" s="122">
        <v>0</v>
      </c>
      <c r="AJ1369" s="122">
        <v>0</v>
      </c>
      <c r="AK1369" s="122">
        <v>0</v>
      </c>
      <c r="AL1369" s="122">
        <v>0</v>
      </c>
    </row>
    <row r="1370" spans="1:38" hidden="1" x14ac:dyDescent="0.25">
      <c r="A1370" s="122" t="s">
        <v>1980</v>
      </c>
      <c r="B1370" s="122">
        <v>1</v>
      </c>
      <c r="C1370" s="122" t="s">
        <v>2161</v>
      </c>
      <c r="D1370" s="122" t="s">
        <v>2104</v>
      </c>
      <c r="E1370" s="122">
        <v>26</v>
      </c>
      <c r="F1370" s="122">
        <v>0</v>
      </c>
      <c r="G1370" s="122">
        <v>0</v>
      </c>
      <c r="H1370" s="122">
        <v>0</v>
      </c>
      <c r="I1370" s="122">
        <v>0</v>
      </c>
      <c r="J1370" s="122">
        <v>0</v>
      </c>
      <c r="K1370" s="122">
        <v>0</v>
      </c>
      <c r="L1370" s="122">
        <v>0</v>
      </c>
      <c r="M1370" s="122">
        <v>0</v>
      </c>
      <c r="N1370" s="122">
        <v>0</v>
      </c>
      <c r="O1370" s="122">
        <v>0</v>
      </c>
      <c r="P1370" s="122">
        <v>0</v>
      </c>
      <c r="Q1370" s="122">
        <v>0</v>
      </c>
      <c r="R1370" s="122">
        <v>0</v>
      </c>
      <c r="S1370" s="122">
        <v>0</v>
      </c>
      <c r="T1370" s="122">
        <v>0</v>
      </c>
      <c r="U1370" s="122">
        <v>0</v>
      </c>
      <c r="V1370" s="122">
        <v>0</v>
      </c>
      <c r="W1370" s="122">
        <v>0</v>
      </c>
      <c r="X1370" s="122">
        <v>0</v>
      </c>
      <c r="Y1370" s="122">
        <v>0</v>
      </c>
      <c r="Z1370" s="122">
        <v>0</v>
      </c>
      <c r="AA1370" s="122">
        <v>0</v>
      </c>
      <c r="AB1370" s="122">
        <v>0</v>
      </c>
      <c r="AC1370" s="122">
        <v>0</v>
      </c>
      <c r="AD1370" s="122">
        <v>0</v>
      </c>
      <c r="AE1370" s="122">
        <v>0</v>
      </c>
      <c r="AF1370" s="122">
        <v>0</v>
      </c>
      <c r="AG1370" s="122">
        <v>0</v>
      </c>
      <c r="AH1370" s="122">
        <v>0</v>
      </c>
      <c r="AI1370" s="122">
        <v>0</v>
      </c>
      <c r="AJ1370" s="122">
        <v>0</v>
      </c>
      <c r="AK1370" s="122">
        <v>0</v>
      </c>
      <c r="AL1370" s="122">
        <v>0</v>
      </c>
    </row>
    <row r="1371" spans="1:38" hidden="1" x14ac:dyDescent="0.25">
      <c r="A1371" s="122" t="s">
        <v>1980</v>
      </c>
      <c r="B1371" s="122">
        <v>1</v>
      </c>
      <c r="C1371" s="122" t="s">
        <v>2161</v>
      </c>
      <c r="D1371" s="122" t="s">
        <v>2105</v>
      </c>
      <c r="E1371" s="122">
        <v>26</v>
      </c>
      <c r="F1371" s="122">
        <v>0</v>
      </c>
      <c r="G1371" s="122">
        <v>0</v>
      </c>
      <c r="H1371" s="122">
        <v>0</v>
      </c>
      <c r="I1371" s="122">
        <v>0</v>
      </c>
      <c r="J1371" s="122">
        <v>0</v>
      </c>
      <c r="K1371" s="122">
        <v>0</v>
      </c>
      <c r="L1371" s="122">
        <v>0</v>
      </c>
      <c r="M1371" s="122">
        <v>0</v>
      </c>
      <c r="N1371" s="122">
        <v>0</v>
      </c>
      <c r="O1371" s="122">
        <v>0</v>
      </c>
      <c r="P1371" s="122">
        <v>0</v>
      </c>
      <c r="Q1371" s="122">
        <v>0</v>
      </c>
      <c r="R1371" s="122">
        <v>0</v>
      </c>
      <c r="S1371" s="122">
        <v>0</v>
      </c>
      <c r="T1371" s="122">
        <v>0</v>
      </c>
      <c r="U1371" s="122">
        <v>0</v>
      </c>
      <c r="V1371" s="122">
        <v>0</v>
      </c>
      <c r="W1371" s="122">
        <v>0</v>
      </c>
      <c r="X1371" s="122">
        <v>0</v>
      </c>
      <c r="Y1371" s="122">
        <v>0</v>
      </c>
      <c r="Z1371" s="122">
        <v>0</v>
      </c>
      <c r="AA1371" s="122">
        <v>0</v>
      </c>
      <c r="AB1371" s="122">
        <v>0</v>
      </c>
      <c r="AC1371" s="122">
        <v>0</v>
      </c>
      <c r="AD1371" s="122">
        <v>0</v>
      </c>
      <c r="AE1371" s="122">
        <v>0</v>
      </c>
      <c r="AF1371" s="122">
        <v>0</v>
      </c>
      <c r="AG1371" s="122">
        <v>0</v>
      </c>
      <c r="AH1371" s="122">
        <v>0</v>
      </c>
      <c r="AI1371" s="122">
        <v>0</v>
      </c>
      <c r="AJ1371" s="122">
        <v>0</v>
      </c>
      <c r="AK1371" s="122">
        <v>0</v>
      </c>
      <c r="AL1371" s="122">
        <v>0</v>
      </c>
    </row>
    <row r="1372" spans="1:38" hidden="1" x14ac:dyDescent="0.25">
      <c r="A1372" s="122" t="s">
        <v>1980</v>
      </c>
      <c r="B1372" s="122">
        <v>1</v>
      </c>
      <c r="C1372" s="122" t="s">
        <v>2161</v>
      </c>
      <c r="D1372" s="122" t="s">
        <v>2106</v>
      </c>
      <c r="E1372" s="122">
        <v>26</v>
      </c>
      <c r="F1372" s="122">
        <v>0</v>
      </c>
      <c r="G1372" s="122">
        <v>0</v>
      </c>
      <c r="H1372" s="122">
        <v>0</v>
      </c>
      <c r="I1372" s="122">
        <v>0</v>
      </c>
      <c r="J1372" s="122">
        <v>0</v>
      </c>
      <c r="K1372" s="122">
        <v>0</v>
      </c>
      <c r="L1372" s="122">
        <v>0</v>
      </c>
      <c r="M1372" s="122">
        <v>0</v>
      </c>
      <c r="N1372" s="122">
        <v>0</v>
      </c>
      <c r="O1372" s="122">
        <v>0</v>
      </c>
      <c r="P1372" s="122">
        <v>0</v>
      </c>
      <c r="Q1372" s="122">
        <v>0</v>
      </c>
      <c r="R1372" s="122">
        <v>0</v>
      </c>
      <c r="S1372" s="122">
        <v>0</v>
      </c>
      <c r="T1372" s="122">
        <v>0</v>
      </c>
      <c r="U1372" s="122">
        <v>0</v>
      </c>
      <c r="V1372" s="122">
        <v>0</v>
      </c>
      <c r="W1372" s="122">
        <v>0</v>
      </c>
      <c r="X1372" s="122">
        <v>0</v>
      </c>
      <c r="Y1372" s="122">
        <v>0</v>
      </c>
      <c r="Z1372" s="122">
        <v>0</v>
      </c>
      <c r="AA1372" s="122">
        <v>0</v>
      </c>
      <c r="AB1372" s="122">
        <v>0</v>
      </c>
      <c r="AC1372" s="122">
        <v>0</v>
      </c>
      <c r="AD1372" s="122">
        <v>0</v>
      </c>
      <c r="AE1372" s="122">
        <v>0</v>
      </c>
      <c r="AF1372" s="122">
        <v>0</v>
      </c>
      <c r="AG1372" s="122">
        <v>0</v>
      </c>
      <c r="AH1372" s="122">
        <v>0</v>
      </c>
      <c r="AI1372" s="122">
        <v>0</v>
      </c>
      <c r="AJ1372" s="122">
        <v>0</v>
      </c>
      <c r="AK1372" s="122">
        <v>0</v>
      </c>
      <c r="AL1372" s="122">
        <v>0</v>
      </c>
    </row>
    <row r="1373" spans="1:38" hidden="1" x14ac:dyDescent="0.25">
      <c r="A1373" s="122" t="s">
        <v>1980</v>
      </c>
      <c r="B1373" s="122">
        <v>1</v>
      </c>
      <c r="C1373" s="122" t="s">
        <v>2161</v>
      </c>
      <c r="D1373" s="122" t="s">
        <v>2107</v>
      </c>
      <c r="E1373" s="122">
        <v>26</v>
      </c>
      <c r="F1373" s="122">
        <v>0</v>
      </c>
      <c r="G1373" s="122">
        <v>0</v>
      </c>
      <c r="H1373" s="122">
        <v>0</v>
      </c>
      <c r="I1373" s="122">
        <v>0</v>
      </c>
      <c r="J1373" s="122">
        <v>0</v>
      </c>
      <c r="K1373" s="122">
        <v>0</v>
      </c>
      <c r="L1373" s="122">
        <v>0</v>
      </c>
      <c r="M1373" s="122">
        <v>0</v>
      </c>
      <c r="N1373" s="122">
        <v>0</v>
      </c>
      <c r="O1373" s="122">
        <v>0</v>
      </c>
      <c r="P1373" s="122">
        <v>0</v>
      </c>
      <c r="Q1373" s="122">
        <v>0</v>
      </c>
      <c r="R1373" s="122">
        <v>0</v>
      </c>
      <c r="S1373" s="122">
        <v>0</v>
      </c>
      <c r="T1373" s="122">
        <v>0</v>
      </c>
      <c r="U1373" s="122">
        <v>0</v>
      </c>
      <c r="V1373" s="122">
        <v>0</v>
      </c>
      <c r="W1373" s="122">
        <v>0</v>
      </c>
      <c r="X1373" s="122">
        <v>0</v>
      </c>
      <c r="Y1373" s="122">
        <v>0</v>
      </c>
      <c r="Z1373" s="122">
        <v>0</v>
      </c>
      <c r="AA1373" s="122">
        <v>0</v>
      </c>
      <c r="AB1373" s="122">
        <v>0</v>
      </c>
      <c r="AC1373" s="122">
        <v>0</v>
      </c>
      <c r="AD1373" s="122">
        <v>0</v>
      </c>
      <c r="AE1373" s="122">
        <v>0</v>
      </c>
      <c r="AF1373" s="122">
        <v>0</v>
      </c>
      <c r="AG1373" s="122">
        <v>0</v>
      </c>
      <c r="AH1373" s="122">
        <v>0</v>
      </c>
      <c r="AI1373" s="122">
        <v>0</v>
      </c>
      <c r="AJ1373" s="122">
        <v>0</v>
      </c>
      <c r="AK1373" s="122">
        <v>0</v>
      </c>
      <c r="AL1373" s="122">
        <v>0</v>
      </c>
    </row>
    <row r="1374" spans="1:38" hidden="1" x14ac:dyDescent="0.25">
      <c r="A1374" s="122" t="s">
        <v>1980</v>
      </c>
      <c r="B1374" s="122">
        <v>1</v>
      </c>
      <c r="C1374" s="122" t="s">
        <v>2161</v>
      </c>
      <c r="D1374" s="122" t="s">
        <v>475</v>
      </c>
      <c r="E1374" s="122">
        <v>26</v>
      </c>
      <c r="F1374" s="122">
        <v>0</v>
      </c>
      <c r="G1374" s="122">
        <v>0</v>
      </c>
      <c r="H1374" s="122">
        <v>0</v>
      </c>
      <c r="I1374" s="122">
        <v>0</v>
      </c>
      <c r="J1374" s="122">
        <v>0</v>
      </c>
      <c r="K1374" s="122">
        <v>0</v>
      </c>
      <c r="L1374" s="122">
        <v>0</v>
      </c>
      <c r="M1374" s="122">
        <v>0</v>
      </c>
      <c r="N1374" s="122">
        <v>0</v>
      </c>
      <c r="O1374" s="122">
        <v>0</v>
      </c>
      <c r="P1374" s="122">
        <v>0</v>
      </c>
      <c r="Q1374" s="122">
        <v>0</v>
      </c>
      <c r="R1374" s="122">
        <v>0</v>
      </c>
      <c r="S1374" s="122">
        <v>0</v>
      </c>
      <c r="T1374" s="122">
        <v>0</v>
      </c>
      <c r="U1374" s="122">
        <v>0</v>
      </c>
      <c r="V1374" s="122">
        <v>0</v>
      </c>
      <c r="W1374" s="122">
        <v>0</v>
      </c>
      <c r="X1374" s="122">
        <v>0</v>
      </c>
      <c r="Y1374" s="122">
        <v>0</v>
      </c>
      <c r="Z1374" s="122">
        <v>0</v>
      </c>
      <c r="AA1374" s="122">
        <v>0</v>
      </c>
      <c r="AB1374" s="122">
        <v>0</v>
      </c>
      <c r="AC1374" s="122">
        <v>0</v>
      </c>
      <c r="AD1374" s="122">
        <v>0</v>
      </c>
      <c r="AE1374" s="122">
        <v>0</v>
      </c>
      <c r="AF1374" s="122">
        <v>0</v>
      </c>
      <c r="AG1374" s="122">
        <v>0</v>
      </c>
      <c r="AH1374" s="122">
        <v>0</v>
      </c>
      <c r="AI1374" s="122">
        <v>0</v>
      </c>
      <c r="AJ1374" s="122">
        <v>0</v>
      </c>
      <c r="AK1374" s="122">
        <v>0</v>
      </c>
      <c r="AL1374" s="122">
        <v>0</v>
      </c>
    </row>
    <row r="1375" spans="1:38" hidden="1" x14ac:dyDescent="0.25">
      <c r="A1375" s="122" t="s">
        <v>1980</v>
      </c>
      <c r="B1375" s="122">
        <v>1</v>
      </c>
      <c r="C1375" s="122" t="s">
        <v>2161</v>
      </c>
      <c r="D1375" s="122" t="s">
        <v>2108</v>
      </c>
      <c r="E1375" s="122">
        <v>26</v>
      </c>
      <c r="F1375" s="122">
        <v>0</v>
      </c>
      <c r="G1375" s="122">
        <v>0</v>
      </c>
      <c r="H1375" s="122">
        <v>0</v>
      </c>
      <c r="I1375" s="122">
        <v>0</v>
      </c>
      <c r="J1375" s="122">
        <v>0</v>
      </c>
      <c r="K1375" s="122">
        <v>0</v>
      </c>
      <c r="L1375" s="122">
        <v>0</v>
      </c>
      <c r="M1375" s="122">
        <v>0</v>
      </c>
      <c r="N1375" s="122">
        <v>0</v>
      </c>
      <c r="O1375" s="122">
        <v>0</v>
      </c>
      <c r="P1375" s="122">
        <v>0</v>
      </c>
      <c r="Q1375" s="122">
        <v>0</v>
      </c>
      <c r="R1375" s="122">
        <v>0</v>
      </c>
      <c r="S1375" s="122">
        <v>0</v>
      </c>
      <c r="T1375" s="122">
        <v>0</v>
      </c>
      <c r="U1375" s="122">
        <v>0</v>
      </c>
      <c r="V1375" s="122">
        <v>0</v>
      </c>
      <c r="W1375" s="122">
        <v>0</v>
      </c>
      <c r="X1375" s="122">
        <v>0</v>
      </c>
      <c r="Y1375" s="122">
        <v>0</v>
      </c>
      <c r="Z1375" s="122">
        <v>0</v>
      </c>
      <c r="AA1375" s="122">
        <v>0</v>
      </c>
      <c r="AB1375" s="122">
        <v>0</v>
      </c>
      <c r="AC1375" s="122">
        <v>0</v>
      </c>
      <c r="AD1375" s="122">
        <v>0</v>
      </c>
      <c r="AE1375" s="122">
        <v>0</v>
      </c>
      <c r="AF1375" s="122">
        <v>0</v>
      </c>
      <c r="AG1375" s="122">
        <v>0</v>
      </c>
      <c r="AH1375" s="122">
        <v>0</v>
      </c>
      <c r="AI1375" s="122">
        <v>0</v>
      </c>
      <c r="AJ1375" s="122">
        <v>0</v>
      </c>
      <c r="AK1375" s="122">
        <v>0</v>
      </c>
      <c r="AL1375" s="122">
        <v>0</v>
      </c>
    </row>
    <row r="1376" spans="1:38" hidden="1" x14ac:dyDescent="0.25">
      <c r="A1376" s="122" t="s">
        <v>1980</v>
      </c>
      <c r="B1376" s="122">
        <v>1</v>
      </c>
      <c r="C1376" s="122" t="s">
        <v>2161</v>
      </c>
      <c r="D1376" s="122" t="s">
        <v>2109</v>
      </c>
      <c r="E1376" s="122">
        <v>26</v>
      </c>
      <c r="F1376" s="122">
        <v>0</v>
      </c>
      <c r="G1376" s="122">
        <v>0</v>
      </c>
      <c r="H1376" s="122">
        <v>0</v>
      </c>
      <c r="I1376" s="122">
        <v>0</v>
      </c>
      <c r="J1376" s="122">
        <v>0</v>
      </c>
      <c r="K1376" s="122">
        <v>0</v>
      </c>
      <c r="L1376" s="122">
        <v>0</v>
      </c>
      <c r="M1376" s="122">
        <v>0</v>
      </c>
      <c r="N1376" s="122">
        <v>0</v>
      </c>
      <c r="O1376" s="122">
        <v>0</v>
      </c>
      <c r="P1376" s="122">
        <v>0</v>
      </c>
      <c r="Q1376" s="122">
        <v>0</v>
      </c>
      <c r="R1376" s="122">
        <v>0</v>
      </c>
      <c r="S1376" s="122">
        <v>0</v>
      </c>
      <c r="T1376" s="122">
        <v>0</v>
      </c>
      <c r="U1376" s="122">
        <v>0</v>
      </c>
      <c r="V1376" s="122">
        <v>0</v>
      </c>
      <c r="W1376" s="122">
        <v>0</v>
      </c>
      <c r="X1376" s="122">
        <v>0</v>
      </c>
      <c r="Y1376" s="122">
        <v>0</v>
      </c>
      <c r="Z1376" s="122">
        <v>0</v>
      </c>
      <c r="AA1376" s="122">
        <v>0</v>
      </c>
      <c r="AB1376" s="122">
        <v>0</v>
      </c>
      <c r="AC1376" s="122">
        <v>0</v>
      </c>
      <c r="AD1376" s="122">
        <v>0</v>
      </c>
      <c r="AE1376" s="122">
        <v>0</v>
      </c>
      <c r="AF1376" s="122">
        <v>0</v>
      </c>
      <c r="AG1376" s="122">
        <v>0</v>
      </c>
      <c r="AH1376" s="122">
        <v>0</v>
      </c>
      <c r="AI1376" s="122">
        <v>0</v>
      </c>
      <c r="AJ1376" s="122">
        <v>0</v>
      </c>
      <c r="AK1376" s="122">
        <v>0</v>
      </c>
      <c r="AL1376" s="122">
        <v>0</v>
      </c>
    </row>
    <row r="1377" spans="1:38" hidden="1" x14ac:dyDescent="0.25">
      <c r="A1377" s="122" t="s">
        <v>1980</v>
      </c>
      <c r="B1377" s="122">
        <v>1</v>
      </c>
      <c r="C1377" s="122" t="s">
        <v>2161</v>
      </c>
      <c r="D1377" s="122" t="s">
        <v>2110</v>
      </c>
      <c r="E1377" s="122">
        <v>26</v>
      </c>
      <c r="F1377" s="122">
        <v>0</v>
      </c>
      <c r="G1377" s="122">
        <v>0</v>
      </c>
      <c r="H1377" s="122">
        <v>0</v>
      </c>
      <c r="I1377" s="122">
        <v>0</v>
      </c>
      <c r="J1377" s="122">
        <v>0</v>
      </c>
      <c r="K1377" s="122">
        <v>0</v>
      </c>
      <c r="L1377" s="122">
        <v>0</v>
      </c>
      <c r="M1377" s="122">
        <v>0</v>
      </c>
      <c r="N1377" s="122">
        <v>0</v>
      </c>
      <c r="O1377" s="122">
        <v>0</v>
      </c>
      <c r="P1377" s="122">
        <v>0</v>
      </c>
      <c r="Q1377" s="122">
        <v>0</v>
      </c>
      <c r="R1377" s="122">
        <v>0</v>
      </c>
      <c r="S1377" s="122">
        <v>0</v>
      </c>
      <c r="T1377" s="122">
        <v>0</v>
      </c>
      <c r="U1377" s="122">
        <v>0</v>
      </c>
      <c r="V1377" s="122">
        <v>0</v>
      </c>
      <c r="W1377" s="122">
        <v>0</v>
      </c>
      <c r="X1377" s="122">
        <v>0</v>
      </c>
      <c r="Y1377" s="122">
        <v>0</v>
      </c>
      <c r="Z1377" s="122">
        <v>0</v>
      </c>
      <c r="AA1377" s="122">
        <v>0</v>
      </c>
      <c r="AB1377" s="122">
        <v>0</v>
      </c>
      <c r="AC1377" s="122">
        <v>0</v>
      </c>
      <c r="AD1377" s="122">
        <v>0</v>
      </c>
      <c r="AE1377" s="122">
        <v>0</v>
      </c>
      <c r="AF1377" s="122">
        <v>0</v>
      </c>
      <c r="AG1377" s="122">
        <v>0</v>
      </c>
      <c r="AH1377" s="122">
        <v>0</v>
      </c>
      <c r="AI1377" s="122">
        <v>0</v>
      </c>
      <c r="AJ1377" s="122">
        <v>0</v>
      </c>
      <c r="AK1377" s="122">
        <v>0</v>
      </c>
      <c r="AL1377" s="122">
        <v>0</v>
      </c>
    </row>
    <row r="1378" spans="1:38" hidden="1" x14ac:dyDescent="0.25">
      <c r="A1378" s="122" t="s">
        <v>1980</v>
      </c>
      <c r="B1378" s="122">
        <v>1</v>
      </c>
      <c r="C1378" s="122" t="s">
        <v>2161</v>
      </c>
      <c r="D1378" s="122" t="s">
        <v>2111</v>
      </c>
      <c r="E1378" s="122">
        <v>26</v>
      </c>
      <c r="F1378" s="122">
        <v>0</v>
      </c>
      <c r="G1378" s="122">
        <v>0</v>
      </c>
      <c r="H1378" s="122">
        <v>0</v>
      </c>
      <c r="I1378" s="122">
        <v>0</v>
      </c>
      <c r="J1378" s="122">
        <v>0</v>
      </c>
      <c r="K1378" s="122">
        <v>0</v>
      </c>
      <c r="L1378" s="122">
        <v>0</v>
      </c>
      <c r="M1378" s="122">
        <v>0</v>
      </c>
      <c r="N1378" s="122">
        <v>0</v>
      </c>
      <c r="O1378" s="122">
        <v>0</v>
      </c>
      <c r="P1378" s="122">
        <v>0</v>
      </c>
      <c r="Q1378" s="122">
        <v>0</v>
      </c>
      <c r="R1378" s="122">
        <v>0</v>
      </c>
      <c r="S1378" s="122">
        <v>0</v>
      </c>
      <c r="T1378" s="122">
        <v>0</v>
      </c>
      <c r="U1378" s="122">
        <v>0</v>
      </c>
      <c r="V1378" s="122">
        <v>0</v>
      </c>
      <c r="W1378" s="122">
        <v>0</v>
      </c>
      <c r="X1378" s="122">
        <v>0</v>
      </c>
      <c r="Y1378" s="122">
        <v>0</v>
      </c>
      <c r="Z1378" s="122">
        <v>0</v>
      </c>
      <c r="AA1378" s="122">
        <v>0</v>
      </c>
      <c r="AB1378" s="122">
        <v>0</v>
      </c>
      <c r="AC1378" s="122">
        <v>0</v>
      </c>
      <c r="AD1378" s="122">
        <v>0</v>
      </c>
      <c r="AE1378" s="122">
        <v>0</v>
      </c>
      <c r="AF1378" s="122">
        <v>0</v>
      </c>
      <c r="AG1378" s="122">
        <v>0</v>
      </c>
      <c r="AH1378" s="122">
        <v>0</v>
      </c>
      <c r="AI1378" s="122">
        <v>0</v>
      </c>
      <c r="AJ1378" s="122">
        <v>0</v>
      </c>
      <c r="AK1378" s="122">
        <v>0</v>
      </c>
      <c r="AL1378" s="122">
        <v>0</v>
      </c>
    </row>
    <row r="1379" spans="1:38" hidden="1" x14ac:dyDescent="0.25">
      <c r="A1379" s="122" t="s">
        <v>1980</v>
      </c>
      <c r="B1379" s="122">
        <v>1</v>
      </c>
      <c r="C1379" s="122" t="s">
        <v>2161</v>
      </c>
      <c r="D1379" s="122" t="s">
        <v>2112</v>
      </c>
      <c r="E1379" s="122">
        <v>26</v>
      </c>
      <c r="F1379" s="122">
        <v>0</v>
      </c>
      <c r="G1379" s="122">
        <v>0</v>
      </c>
      <c r="H1379" s="122">
        <v>0</v>
      </c>
      <c r="I1379" s="122">
        <v>0</v>
      </c>
      <c r="J1379" s="122">
        <v>0</v>
      </c>
      <c r="K1379" s="122">
        <v>0</v>
      </c>
      <c r="L1379" s="122">
        <v>0</v>
      </c>
      <c r="M1379" s="122">
        <v>0</v>
      </c>
      <c r="N1379" s="122">
        <v>0</v>
      </c>
      <c r="O1379" s="122">
        <v>0</v>
      </c>
      <c r="P1379" s="122">
        <v>0</v>
      </c>
      <c r="Q1379" s="122">
        <v>0</v>
      </c>
      <c r="R1379" s="122">
        <v>0</v>
      </c>
      <c r="S1379" s="122">
        <v>0</v>
      </c>
      <c r="T1379" s="122">
        <v>0</v>
      </c>
      <c r="U1379" s="122">
        <v>0</v>
      </c>
      <c r="V1379" s="122">
        <v>0</v>
      </c>
      <c r="W1379" s="122">
        <v>0</v>
      </c>
      <c r="X1379" s="122">
        <v>0</v>
      </c>
      <c r="Y1379" s="122">
        <v>0</v>
      </c>
      <c r="Z1379" s="122">
        <v>0</v>
      </c>
      <c r="AA1379" s="122">
        <v>0</v>
      </c>
      <c r="AB1379" s="122">
        <v>0</v>
      </c>
      <c r="AC1379" s="122">
        <v>0</v>
      </c>
      <c r="AD1379" s="122">
        <v>0</v>
      </c>
      <c r="AE1379" s="122">
        <v>0</v>
      </c>
      <c r="AF1379" s="122">
        <v>0</v>
      </c>
      <c r="AG1379" s="122">
        <v>0</v>
      </c>
      <c r="AH1379" s="122">
        <v>0</v>
      </c>
      <c r="AI1379" s="122">
        <v>0</v>
      </c>
      <c r="AJ1379" s="122">
        <v>0</v>
      </c>
      <c r="AK1379" s="122">
        <v>0</v>
      </c>
      <c r="AL1379" s="122">
        <v>0</v>
      </c>
    </row>
    <row r="1380" spans="1:38" hidden="1" x14ac:dyDescent="0.25">
      <c r="A1380" s="122" t="s">
        <v>1980</v>
      </c>
      <c r="B1380" s="122">
        <v>1</v>
      </c>
      <c r="C1380" s="122" t="s">
        <v>2161</v>
      </c>
      <c r="D1380" s="122" t="s">
        <v>2113</v>
      </c>
      <c r="E1380" s="122">
        <v>26</v>
      </c>
      <c r="F1380" s="122">
        <v>0</v>
      </c>
      <c r="G1380" s="122">
        <v>0</v>
      </c>
      <c r="H1380" s="122">
        <v>0</v>
      </c>
      <c r="I1380" s="122">
        <v>0</v>
      </c>
      <c r="J1380" s="122">
        <v>0</v>
      </c>
      <c r="K1380" s="122">
        <v>0</v>
      </c>
      <c r="L1380" s="122">
        <v>0</v>
      </c>
      <c r="M1380" s="122">
        <v>0</v>
      </c>
      <c r="N1380" s="122">
        <v>0</v>
      </c>
      <c r="O1380" s="122">
        <v>0</v>
      </c>
      <c r="P1380" s="122">
        <v>0</v>
      </c>
      <c r="Q1380" s="122">
        <v>0</v>
      </c>
      <c r="R1380" s="122">
        <v>0</v>
      </c>
      <c r="S1380" s="122">
        <v>0</v>
      </c>
      <c r="T1380" s="122">
        <v>0</v>
      </c>
      <c r="U1380" s="122">
        <v>0</v>
      </c>
      <c r="V1380" s="122">
        <v>0</v>
      </c>
      <c r="W1380" s="122">
        <v>0</v>
      </c>
      <c r="X1380" s="122">
        <v>0</v>
      </c>
      <c r="Y1380" s="122">
        <v>0</v>
      </c>
      <c r="Z1380" s="122">
        <v>0</v>
      </c>
      <c r="AA1380" s="122">
        <v>0</v>
      </c>
      <c r="AB1380" s="122">
        <v>0</v>
      </c>
      <c r="AC1380" s="122">
        <v>0</v>
      </c>
      <c r="AD1380" s="122">
        <v>0</v>
      </c>
      <c r="AE1380" s="122">
        <v>0</v>
      </c>
      <c r="AF1380" s="122">
        <v>0</v>
      </c>
      <c r="AG1380" s="122">
        <v>0</v>
      </c>
      <c r="AH1380" s="122">
        <v>0</v>
      </c>
      <c r="AI1380" s="122">
        <v>0</v>
      </c>
      <c r="AJ1380" s="122">
        <v>0</v>
      </c>
      <c r="AK1380" s="122">
        <v>0</v>
      </c>
      <c r="AL1380" s="122">
        <v>0</v>
      </c>
    </row>
    <row r="1381" spans="1:38" hidden="1" x14ac:dyDescent="0.25">
      <c r="A1381" s="122" t="s">
        <v>1980</v>
      </c>
      <c r="B1381" s="122">
        <v>1</v>
      </c>
      <c r="C1381" s="122" t="s">
        <v>2161</v>
      </c>
      <c r="D1381" s="122" t="s">
        <v>2114</v>
      </c>
      <c r="E1381" s="122">
        <v>26</v>
      </c>
      <c r="F1381" s="122">
        <v>0</v>
      </c>
      <c r="G1381" s="122">
        <v>0</v>
      </c>
      <c r="H1381" s="122">
        <v>0</v>
      </c>
      <c r="I1381" s="122">
        <v>0</v>
      </c>
      <c r="J1381" s="122">
        <v>0</v>
      </c>
      <c r="K1381" s="122">
        <v>0</v>
      </c>
      <c r="L1381" s="122">
        <v>0</v>
      </c>
      <c r="M1381" s="122">
        <v>0</v>
      </c>
      <c r="N1381" s="122">
        <v>0</v>
      </c>
      <c r="O1381" s="122">
        <v>0</v>
      </c>
      <c r="P1381" s="122">
        <v>0</v>
      </c>
      <c r="Q1381" s="122">
        <v>0</v>
      </c>
      <c r="R1381" s="122">
        <v>0</v>
      </c>
      <c r="S1381" s="122">
        <v>0</v>
      </c>
      <c r="T1381" s="122">
        <v>0</v>
      </c>
      <c r="U1381" s="122">
        <v>0</v>
      </c>
      <c r="V1381" s="122">
        <v>0</v>
      </c>
      <c r="W1381" s="122">
        <v>0</v>
      </c>
      <c r="X1381" s="122">
        <v>0</v>
      </c>
      <c r="Y1381" s="122">
        <v>0</v>
      </c>
      <c r="Z1381" s="122">
        <v>0</v>
      </c>
      <c r="AA1381" s="122">
        <v>0</v>
      </c>
      <c r="AB1381" s="122">
        <v>0</v>
      </c>
      <c r="AC1381" s="122">
        <v>0</v>
      </c>
      <c r="AD1381" s="122">
        <v>0</v>
      </c>
      <c r="AE1381" s="122">
        <v>0</v>
      </c>
      <c r="AF1381" s="122">
        <v>0</v>
      </c>
      <c r="AG1381" s="122">
        <v>0</v>
      </c>
      <c r="AH1381" s="122">
        <v>0</v>
      </c>
      <c r="AI1381" s="122">
        <v>0</v>
      </c>
      <c r="AJ1381" s="122">
        <v>0</v>
      </c>
      <c r="AK1381" s="122">
        <v>0</v>
      </c>
      <c r="AL1381" s="122">
        <v>0</v>
      </c>
    </row>
    <row r="1382" spans="1:38" hidden="1" x14ac:dyDescent="0.25">
      <c r="A1382" s="122" t="s">
        <v>1980</v>
      </c>
      <c r="B1382" s="122">
        <v>1</v>
      </c>
      <c r="C1382" s="122" t="s">
        <v>2161</v>
      </c>
      <c r="D1382" s="122" t="s">
        <v>2115</v>
      </c>
      <c r="E1382" s="122">
        <v>26</v>
      </c>
      <c r="F1382" s="122">
        <v>0</v>
      </c>
      <c r="G1382" s="122">
        <v>0</v>
      </c>
      <c r="H1382" s="122">
        <v>0</v>
      </c>
      <c r="I1382" s="122">
        <v>0</v>
      </c>
      <c r="J1382" s="122">
        <v>0</v>
      </c>
      <c r="K1382" s="122">
        <v>0</v>
      </c>
      <c r="L1382" s="122">
        <v>0</v>
      </c>
      <c r="M1382" s="122">
        <v>0</v>
      </c>
      <c r="N1382" s="122">
        <v>0</v>
      </c>
      <c r="O1382" s="122">
        <v>0</v>
      </c>
      <c r="P1382" s="122">
        <v>0</v>
      </c>
      <c r="Q1382" s="122">
        <v>0</v>
      </c>
      <c r="R1382" s="122">
        <v>0</v>
      </c>
      <c r="S1382" s="122">
        <v>0</v>
      </c>
      <c r="T1382" s="122">
        <v>0</v>
      </c>
      <c r="U1382" s="122">
        <v>0</v>
      </c>
      <c r="V1382" s="122">
        <v>0</v>
      </c>
      <c r="W1382" s="122">
        <v>0</v>
      </c>
      <c r="X1382" s="122">
        <v>0</v>
      </c>
      <c r="Y1382" s="122">
        <v>0</v>
      </c>
      <c r="Z1382" s="122">
        <v>0</v>
      </c>
      <c r="AA1382" s="122">
        <v>0</v>
      </c>
      <c r="AB1382" s="122">
        <v>0</v>
      </c>
      <c r="AC1382" s="122">
        <v>0</v>
      </c>
      <c r="AD1382" s="122">
        <v>0</v>
      </c>
      <c r="AE1382" s="122">
        <v>0</v>
      </c>
      <c r="AF1382" s="122">
        <v>0</v>
      </c>
      <c r="AG1382" s="122">
        <v>0</v>
      </c>
      <c r="AH1382" s="122">
        <v>0</v>
      </c>
      <c r="AI1382" s="122">
        <v>0</v>
      </c>
      <c r="AJ1382" s="122">
        <v>0</v>
      </c>
      <c r="AK1382" s="122">
        <v>0</v>
      </c>
      <c r="AL1382" s="122">
        <v>0</v>
      </c>
    </row>
    <row r="1383" spans="1:38" hidden="1" x14ac:dyDescent="0.25">
      <c r="A1383" s="122" t="s">
        <v>1980</v>
      </c>
      <c r="B1383" s="122">
        <v>1</v>
      </c>
      <c r="C1383" s="122" t="s">
        <v>2161</v>
      </c>
      <c r="D1383" s="122" t="s">
        <v>2116</v>
      </c>
      <c r="E1383" s="122">
        <v>26</v>
      </c>
      <c r="F1383" s="122">
        <v>0.47715948789340001</v>
      </c>
      <c r="G1383" s="122">
        <v>0.61051865475150002</v>
      </c>
      <c r="H1383" s="122">
        <v>0.56684584469410004</v>
      </c>
      <c r="I1383" s="122">
        <v>0.60329175377449995</v>
      </c>
      <c r="J1383" s="122">
        <v>0.59473442393380005</v>
      </c>
      <c r="K1383" s="122">
        <v>0.56050510457070002</v>
      </c>
      <c r="L1383" s="122">
        <v>0.59901308885409998</v>
      </c>
      <c r="M1383" s="122">
        <v>0.62896374329680005</v>
      </c>
      <c r="N1383" s="122">
        <v>0.5733410993318</v>
      </c>
      <c r="O1383" s="122">
        <v>0.56050510457070002</v>
      </c>
      <c r="P1383" s="122">
        <v>0.61184908361529999</v>
      </c>
      <c r="Q1383" s="122">
        <v>0.46209581140180001</v>
      </c>
      <c r="R1383" s="122">
        <v>0.48348913600370003</v>
      </c>
      <c r="S1383" s="122">
        <v>0.71025837678420001</v>
      </c>
      <c r="T1383" s="122">
        <v>0.66747172758030004</v>
      </c>
      <c r="U1383" s="122">
        <v>0.66747172758030004</v>
      </c>
      <c r="V1383" s="122">
        <v>0.66747172758030004</v>
      </c>
      <c r="W1383" s="122">
        <v>0.66380018555239995</v>
      </c>
      <c r="X1383" s="122">
        <v>0.57067908154689995</v>
      </c>
      <c r="Y1383" s="122">
        <v>0.44253068707409998</v>
      </c>
      <c r="Z1383" s="122">
        <v>0.60349952067589996</v>
      </c>
      <c r="AA1383" s="122">
        <v>0.60833092208530004</v>
      </c>
      <c r="AB1383" s="122">
        <v>0.63261154823669996</v>
      </c>
      <c r="AC1383" s="122">
        <v>0.61895377830029996</v>
      </c>
      <c r="AD1383" s="122">
        <v>0.3325311551631</v>
      </c>
      <c r="AE1383" s="122">
        <v>0.26209622876990002</v>
      </c>
      <c r="AF1383" s="122">
        <v>0.2323988323002</v>
      </c>
      <c r="AG1383" s="122">
        <v>0.22217653600869999</v>
      </c>
      <c r="AH1383" s="122">
        <v>0.21240051271140001</v>
      </c>
      <c r="AI1383" s="122">
        <v>0.2185209935337</v>
      </c>
      <c r="AJ1383" s="122">
        <v>0.21944352518019999</v>
      </c>
      <c r="AK1383" s="122">
        <v>0.20158958273300001</v>
      </c>
      <c r="AL1383" s="122">
        <v>0</v>
      </c>
    </row>
    <row r="1384" spans="1:38" hidden="1" x14ac:dyDescent="0.25">
      <c r="A1384" s="122" t="s">
        <v>1980</v>
      </c>
      <c r="B1384" s="122">
        <v>1</v>
      </c>
      <c r="C1384" s="122" t="s">
        <v>2161</v>
      </c>
      <c r="D1384" s="122" t="s">
        <v>2138</v>
      </c>
      <c r="E1384" s="122">
        <v>26</v>
      </c>
      <c r="F1384" s="122">
        <v>0</v>
      </c>
      <c r="G1384" s="122">
        <v>0</v>
      </c>
      <c r="H1384" s="122">
        <v>0</v>
      </c>
      <c r="I1384" s="122">
        <v>0</v>
      </c>
      <c r="J1384" s="122">
        <v>0</v>
      </c>
      <c r="K1384" s="122">
        <v>0</v>
      </c>
      <c r="L1384" s="122">
        <v>0</v>
      </c>
      <c r="M1384" s="122">
        <v>0</v>
      </c>
      <c r="N1384" s="122">
        <v>0</v>
      </c>
      <c r="O1384" s="122">
        <v>0</v>
      </c>
      <c r="P1384" s="122">
        <v>0</v>
      </c>
      <c r="Q1384" s="122">
        <v>0</v>
      </c>
      <c r="R1384" s="122">
        <v>0</v>
      </c>
      <c r="S1384" s="122">
        <v>0</v>
      </c>
      <c r="T1384" s="122">
        <v>0</v>
      </c>
      <c r="U1384" s="122">
        <v>0</v>
      </c>
      <c r="V1384" s="122">
        <v>0</v>
      </c>
      <c r="W1384" s="122">
        <v>0</v>
      </c>
      <c r="X1384" s="122">
        <v>0</v>
      </c>
      <c r="Y1384" s="122">
        <v>0</v>
      </c>
      <c r="Z1384" s="122">
        <v>0</v>
      </c>
      <c r="AA1384" s="122">
        <v>0</v>
      </c>
      <c r="AB1384" s="122">
        <v>0</v>
      </c>
      <c r="AC1384" s="122">
        <v>0</v>
      </c>
      <c r="AD1384" s="122">
        <v>0</v>
      </c>
      <c r="AE1384" s="122">
        <v>0</v>
      </c>
      <c r="AF1384" s="122">
        <v>0</v>
      </c>
      <c r="AG1384" s="122">
        <v>0</v>
      </c>
      <c r="AH1384" s="122">
        <v>0</v>
      </c>
      <c r="AI1384" s="122">
        <v>0</v>
      </c>
      <c r="AJ1384" s="122">
        <v>0</v>
      </c>
      <c r="AK1384" s="122">
        <v>0</v>
      </c>
      <c r="AL1384" s="122">
        <v>0</v>
      </c>
    </row>
    <row r="1385" spans="1:38" hidden="1" x14ac:dyDescent="0.25">
      <c r="A1385" s="122" t="s">
        <v>1980</v>
      </c>
      <c r="B1385" s="122">
        <v>1</v>
      </c>
      <c r="C1385" s="122" t="s">
        <v>2161</v>
      </c>
      <c r="D1385" s="122" t="s">
        <v>2117</v>
      </c>
      <c r="E1385" s="122">
        <v>26</v>
      </c>
      <c r="F1385" s="122">
        <v>0</v>
      </c>
      <c r="G1385" s="122">
        <v>0</v>
      </c>
      <c r="H1385" s="122">
        <v>0</v>
      </c>
      <c r="I1385" s="122">
        <v>0</v>
      </c>
      <c r="J1385" s="122">
        <v>0</v>
      </c>
      <c r="K1385" s="122">
        <v>0</v>
      </c>
      <c r="L1385" s="122">
        <v>0</v>
      </c>
      <c r="M1385" s="122">
        <v>0</v>
      </c>
      <c r="N1385" s="122">
        <v>0</v>
      </c>
      <c r="O1385" s="122">
        <v>0</v>
      </c>
      <c r="P1385" s="122">
        <v>0</v>
      </c>
      <c r="Q1385" s="122">
        <v>0</v>
      </c>
      <c r="R1385" s="122">
        <v>0</v>
      </c>
      <c r="S1385" s="122">
        <v>0</v>
      </c>
      <c r="T1385" s="122">
        <v>0</v>
      </c>
      <c r="U1385" s="122">
        <v>0</v>
      </c>
      <c r="V1385" s="122">
        <v>0</v>
      </c>
      <c r="W1385" s="122">
        <v>0</v>
      </c>
      <c r="X1385" s="122">
        <v>0</v>
      </c>
      <c r="Y1385" s="122">
        <v>0</v>
      </c>
      <c r="Z1385" s="122">
        <v>0</v>
      </c>
      <c r="AA1385" s="122">
        <v>0</v>
      </c>
      <c r="AB1385" s="122">
        <v>0</v>
      </c>
      <c r="AC1385" s="122">
        <v>0</v>
      </c>
      <c r="AD1385" s="122">
        <v>0</v>
      </c>
      <c r="AE1385" s="122">
        <v>0</v>
      </c>
      <c r="AF1385" s="122">
        <v>0</v>
      </c>
      <c r="AG1385" s="122">
        <v>0</v>
      </c>
      <c r="AH1385" s="122">
        <v>0</v>
      </c>
      <c r="AI1385" s="122">
        <v>0</v>
      </c>
      <c r="AJ1385" s="122">
        <v>0</v>
      </c>
      <c r="AK1385" s="122">
        <v>0</v>
      </c>
      <c r="AL1385" s="122">
        <v>0</v>
      </c>
    </row>
    <row r="1386" spans="1:38" hidden="1" x14ac:dyDescent="0.25">
      <c r="A1386" s="122" t="s">
        <v>1980</v>
      </c>
      <c r="B1386" s="122">
        <v>1</v>
      </c>
      <c r="C1386" s="122" t="s">
        <v>2161</v>
      </c>
      <c r="D1386" s="122" t="s">
        <v>2118</v>
      </c>
      <c r="E1386" s="122">
        <v>26</v>
      </c>
      <c r="F1386" s="122">
        <v>0</v>
      </c>
      <c r="G1386" s="122">
        <v>0</v>
      </c>
      <c r="H1386" s="122">
        <v>0</v>
      </c>
      <c r="I1386" s="122">
        <v>0</v>
      </c>
      <c r="J1386" s="122">
        <v>0</v>
      </c>
      <c r="K1386" s="122">
        <v>0</v>
      </c>
      <c r="L1386" s="122">
        <v>0</v>
      </c>
      <c r="M1386" s="122">
        <v>0</v>
      </c>
      <c r="N1386" s="122">
        <v>0</v>
      </c>
      <c r="O1386" s="122">
        <v>0</v>
      </c>
      <c r="P1386" s="122">
        <v>0</v>
      </c>
      <c r="Q1386" s="122">
        <v>0</v>
      </c>
      <c r="R1386" s="122">
        <v>0</v>
      </c>
      <c r="S1386" s="122">
        <v>0</v>
      </c>
      <c r="T1386" s="122">
        <v>0</v>
      </c>
      <c r="U1386" s="122">
        <v>0</v>
      </c>
      <c r="V1386" s="122">
        <v>0</v>
      </c>
      <c r="W1386" s="122">
        <v>0</v>
      </c>
      <c r="X1386" s="122">
        <v>0</v>
      </c>
      <c r="Y1386" s="122">
        <v>0</v>
      </c>
      <c r="Z1386" s="122">
        <v>6.3773105638499999E-2</v>
      </c>
      <c r="AA1386" s="122">
        <v>0.1813999877785</v>
      </c>
      <c r="AB1386" s="122">
        <v>0.20254854986029999</v>
      </c>
      <c r="AC1386" s="122">
        <v>0.1805417534073</v>
      </c>
      <c r="AD1386" s="122">
        <v>0.1537174331001</v>
      </c>
      <c r="AE1386" s="122">
        <v>0.1603038150493</v>
      </c>
      <c r="AF1386" s="122">
        <v>0.1635959509246</v>
      </c>
      <c r="AG1386" s="122">
        <v>0.1832939017097</v>
      </c>
      <c r="AH1386" s="122">
        <v>0.2147225857225</v>
      </c>
      <c r="AI1386" s="122">
        <v>0.18666995400620001</v>
      </c>
      <c r="AJ1386" s="122">
        <v>0.1733311979602</v>
      </c>
      <c r="AK1386" s="122">
        <v>0.1822441285153</v>
      </c>
      <c r="AL1386" s="122">
        <v>0</v>
      </c>
    </row>
    <row r="1387" spans="1:38" hidden="1" x14ac:dyDescent="0.25">
      <c r="A1387" s="122" t="s">
        <v>1980</v>
      </c>
      <c r="B1387" s="122">
        <v>1</v>
      </c>
      <c r="C1387" s="122" t="s">
        <v>2161</v>
      </c>
      <c r="D1387" s="122" t="s">
        <v>2119</v>
      </c>
      <c r="E1387" s="122">
        <v>26</v>
      </c>
      <c r="F1387" s="122">
        <v>0</v>
      </c>
      <c r="G1387" s="122">
        <v>0</v>
      </c>
      <c r="H1387" s="122">
        <v>0</v>
      </c>
      <c r="I1387" s="122">
        <v>0</v>
      </c>
      <c r="J1387" s="122">
        <v>0</v>
      </c>
      <c r="K1387" s="122">
        <v>0</v>
      </c>
      <c r="L1387" s="122">
        <v>0</v>
      </c>
      <c r="M1387" s="122">
        <v>0</v>
      </c>
      <c r="N1387" s="122">
        <v>0</v>
      </c>
      <c r="O1387" s="122">
        <v>0</v>
      </c>
      <c r="P1387" s="122">
        <v>0</v>
      </c>
      <c r="Q1387" s="122">
        <v>0</v>
      </c>
      <c r="R1387" s="122">
        <v>0</v>
      </c>
      <c r="S1387" s="122">
        <v>0</v>
      </c>
      <c r="T1387" s="122">
        <v>0</v>
      </c>
      <c r="U1387" s="122">
        <v>0</v>
      </c>
      <c r="V1387" s="122">
        <v>0</v>
      </c>
      <c r="W1387" s="122">
        <v>0</v>
      </c>
      <c r="X1387" s="122">
        <v>0</v>
      </c>
      <c r="Y1387" s="122">
        <v>0</v>
      </c>
      <c r="Z1387" s="122">
        <v>0</v>
      </c>
      <c r="AA1387" s="122">
        <v>0</v>
      </c>
      <c r="AB1387" s="122">
        <v>0</v>
      </c>
      <c r="AC1387" s="122">
        <v>0</v>
      </c>
      <c r="AD1387" s="122">
        <v>0</v>
      </c>
      <c r="AE1387" s="122">
        <v>0</v>
      </c>
      <c r="AF1387" s="122">
        <v>0</v>
      </c>
      <c r="AG1387" s="122">
        <v>0</v>
      </c>
      <c r="AH1387" s="122">
        <v>0</v>
      </c>
      <c r="AI1387" s="122">
        <v>0</v>
      </c>
      <c r="AJ1387" s="122">
        <v>0</v>
      </c>
      <c r="AK1387" s="122">
        <v>0</v>
      </c>
      <c r="AL1387" s="122">
        <v>0</v>
      </c>
    </row>
    <row r="1388" spans="1:38" hidden="1" x14ac:dyDescent="0.25">
      <c r="A1388" s="122" t="s">
        <v>1980</v>
      </c>
      <c r="B1388" s="122">
        <v>1</v>
      </c>
      <c r="C1388" s="122" t="s">
        <v>2161</v>
      </c>
      <c r="D1388" s="122" t="s">
        <v>2120</v>
      </c>
      <c r="E1388" s="122">
        <v>26</v>
      </c>
      <c r="F1388" s="122">
        <v>7.7404675632500003E-2</v>
      </c>
      <c r="G1388" s="122">
        <v>9.9038161532200006E-2</v>
      </c>
      <c r="H1388" s="122">
        <v>9.1953570777499993E-2</v>
      </c>
      <c r="I1388" s="122">
        <v>9.7865815723000002E-2</v>
      </c>
      <c r="J1388" s="122">
        <v>9.6477648124099993E-2</v>
      </c>
      <c r="K1388" s="122">
        <v>9.09249777285E-2</v>
      </c>
      <c r="L1388" s="122">
        <v>9.7171731923599999E-2</v>
      </c>
      <c r="M1388" s="122">
        <v>0.1020303185197</v>
      </c>
      <c r="N1388" s="122">
        <v>9.3007229126799998E-2</v>
      </c>
      <c r="O1388" s="122">
        <v>9.09249777285E-2</v>
      </c>
      <c r="P1388" s="122">
        <v>9.9253983321899997E-2</v>
      </c>
      <c r="Q1388" s="122">
        <v>7.4961050340999993E-2</v>
      </c>
      <c r="R1388" s="122">
        <v>7.8431469338300003E-2</v>
      </c>
      <c r="S1388" s="122">
        <v>0.1152179107094</v>
      </c>
      <c r="T1388" s="122">
        <v>0.1082770727148</v>
      </c>
      <c r="U1388" s="122">
        <v>0.1082770727148</v>
      </c>
      <c r="V1388" s="122">
        <v>0.1082770727148</v>
      </c>
      <c r="W1388" s="122">
        <v>0.1076814762173</v>
      </c>
      <c r="X1388" s="122">
        <v>0.18515079472650001</v>
      </c>
      <c r="Y1388" s="122">
        <v>0.14357440293859999</v>
      </c>
      <c r="Z1388" s="122">
        <v>0.1603867074301</v>
      </c>
      <c r="AA1388" s="122">
        <v>0.1122446600109</v>
      </c>
      <c r="AB1388" s="122">
        <v>0.18522506110449999</v>
      </c>
      <c r="AC1388" s="122">
        <v>0.1803629708741</v>
      </c>
      <c r="AD1388" s="122">
        <v>0.1147448535782</v>
      </c>
      <c r="AE1388" s="122">
        <v>0.14380148850970001</v>
      </c>
      <c r="AF1388" s="122">
        <v>0.1219294940776</v>
      </c>
      <c r="AG1388" s="122">
        <v>0.1585560555354</v>
      </c>
      <c r="AH1388" s="122">
        <v>0.16963609697830001</v>
      </c>
      <c r="AI1388" s="122">
        <v>0.1708775960959</v>
      </c>
      <c r="AJ1388" s="122">
        <v>0.15967954955960001</v>
      </c>
      <c r="AK1388" s="122">
        <v>0.17165820536769999</v>
      </c>
      <c r="AL1388" s="122">
        <v>0</v>
      </c>
    </row>
    <row r="1389" spans="1:38" hidden="1" x14ac:dyDescent="0.25">
      <c r="A1389" s="122" t="s">
        <v>1980</v>
      </c>
      <c r="B1389" s="122">
        <v>1</v>
      </c>
      <c r="C1389" s="122" t="s">
        <v>2161</v>
      </c>
      <c r="D1389" s="122" t="s">
        <v>2121</v>
      </c>
      <c r="E1389" s="122">
        <v>26</v>
      </c>
      <c r="F1389" s="122">
        <v>0</v>
      </c>
      <c r="G1389" s="122">
        <v>0</v>
      </c>
      <c r="H1389" s="122">
        <v>0</v>
      </c>
      <c r="I1389" s="122">
        <v>3.4146933144699999E-2</v>
      </c>
      <c r="J1389" s="122">
        <v>3.3662579483100002E-2</v>
      </c>
      <c r="K1389" s="122">
        <v>3.1725164836599998E-2</v>
      </c>
      <c r="L1389" s="122">
        <v>3.3904756313899997E-2</v>
      </c>
      <c r="M1389" s="122">
        <v>3.55999941296E-2</v>
      </c>
      <c r="N1389" s="122">
        <v>3.2451695328999997E-2</v>
      </c>
      <c r="O1389" s="122">
        <v>3.1725164836599998E-2</v>
      </c>
      <c r="P1389" s="122">
        <v>3.46312868064E-2</v>
      </c>
      <c r="Q1389" s="122">
        <v>2.6155097727899999E-2</v>
      </c>
      <c r="R1389" s="122">
        <v>2.7365981881999998E-2</v>
      </c>
      <c r="S1389" s="122">
        <v>4.0201353915099998E-2</v>
      </c>
      <c r="T1389" s="122">
        <v>3.77795856069E-2</v>
      </c>
      <c r="U1389" s="122">
        <v>3.77795856069E-2</v>
      </c>
      <c r="V1389" s="122">
        <v>3.77795856069E-2</v>
      </c>
      <c r="W1389" s="122">
        <v>3.7571772555700003E-2</v>
      </c>
      <c r="X1389" s="122">
        <v>3.23010223872E-2</v>
      </c>
      <c r="Y1389" s="122">
        <v>2.50476915878E-2</v>
      </c>
      <c r="Z1389" s="122">
        <v>0</v>
      </c>
      <c r="AA1389" s="122">
        <v>0</v>
      </c>
      <c r="AB1389" s="122">
        <v>0</v>
      </c>
      <c r="AC1389" s="122">
        <v>0</v>
      </c>
      <c r="AD1389" s="122">
        <v>0</v>
      </c>
      <c r="AE1389" s="122">
        <v>0</v>
      </c>
      <c r="AF1389" s="122">
        <v>0</v>
      </c>
      <c r="AG1389" s="122">
        <v>0</v>
      </c>
      <c r="AH1389" s="122">
        <v>0</v>
      </c>
      <c r="AI1389" s="122">
        <v>0</v>
      </c>
      <c r="AJ1389" s="122">
        <v>0</v>
      </c>
      <c r="AK1389" s="122">
        <v>0</v>
      </c>
      <c r="AL1389" s="122">
        <v>0</v>
      </c>
    </row>
    <row r="1390" spans="1:38" hidden="1" x14ac:dyDescent="0.25">
      <c r="A1390" s="122" t="s">
        <v>1980</v>
      </c>
      <c r="B1390" s="122">
        <v>1</v>
      </c>
      <c r="C1390" s="122" t="s">
        <v>2161</v>
      </c>
      <c r="D1390" s="122" t="s">
        <v>2139</v>
      </c>
      <c r="E1390" s="122">
        <v>26</v>
      </c>
      <c r="F1390" s="122">
        <v>0</v>
      </c>
      <c r="G1390" s="122">
        <v>0</v>
      </c>
      <c r="H1390" s="122">
        <v>0</v>
      </c>
      <c r="I1390" s="122">
        <v>0</v>
      </c>
      <c r="J1390" s="122">
        <v>0</v>
      </c>
      <c r="K1390" s="122">
        <v>0</v>
      </c>
      <c r="L1390" s="122">
        <v>0</v>
      </c>
      <c r="M1390" s="122">
        <v>0</v>
      </c>
      <c r="N1390" s="122">
        <v>0</v>
      </c>
      <c r="O1390" s="122">
        <v>0</v>
      </c>
      <c r="P1390" s="122">
        <v>0</v>
      </c>
      <c r="Q1390" s="122">
        <v>0</v>
      </c>
      <c r="R1390" s="122">
        <v>0</v>
      </c>
      <c r="S1390" s="122">
        <v>0</v>
      </c>
      <c r="T1390" s="122">
        <v>0</v>
      </c>
      <c r="U1390" s="122">
        <v>0</v>
      </c>
      <c r="V1390" s="122">
        <v>0</v>
      </c>
      <c r="W1390" s="122">
        <v>0</v>
      </c>
      <c r="X1390" s="122">
        <v>0</v>
      </c>
      <c r="Y1390" s="122">
        <v>0</v>
      </c>
      <c r="Z1390" s="122">
        <v>0</v>
      </c>
      <c r="AA1390" s="122">
        <v>0</v>
      </c>
      <c r="AB1390" s="122">
        <v>0</v>
      </c>
      <c r="AC1390" s="122">
        <v>0</v>
      </c>
      <c r="AD1390" s="122">
        <v>0</v>
      </c>
      <c r="AE1390" s="122">
        <v>0</v>
      </c>
      <c r="AF1390" s="122">
        <v>0</v>
      </c>
      <c r="AG1390" s="122">
        <v>0</v>
      </c>
      <c r="AH1390" s="122">
        <v>0</v>
      </c>
      <c r="AI1390" s="122">
        <v>0</v>
      </c>
      <c r="AJ1390" s="122">
        <v>0</v>
      </c>
      <c r="AK1390" s="122">
        <v>0</v>
      </c>
      <c r="AL1390" s="122">
        <v>0</v>
      </c>
    </row>
    <row r="1391" spans="1:38" hidden="1" x14ac:dyDescent="0.25">
      <c r="A1391" s="122" t="s">
        <v>1980</v>
      </c>
      <c r="B1391" s="122">
        <v>1</v>
      </c>
      <c r="C1391" s="122" t="s">
        <v>2161</v>
      </c>
      <c r="D1391" s="122" t="s">
        <v>2122</v>
      </c>
      <c r="E1391" s="122">
        <v>26</v>
      </c>
      <c r="F1391" s="122">
        <v>0</v>
      </c>
      <c r="G1391" s="122">
        <v>0</v>
      </c>
      <c r="H1391" s="122">
        <v>0</v>
      </c>
      <c r="I1391" s="122">
        <v>0</v>
      </c>
      <c r="J1391" s="122">
        <v>0</v>
      </c>
      <c r="K1391" s="122">
        <v>0</v>
      </c>
      <c r="L1391" s="122">
        <v>0</v>
      </c>
      <c r="M1391" s="122">
        <v>0</v>
      </c>
      <c r="N1391" s="122">
        <v>0</v>
      </c>
      <c r="O1391" s="122">
        <v>0</v>
      </c>
      <c r="P1391" s="122">
        <v>0</v>
      </c>
      <c r="Q1391" s="122">
        <v>0</v>
      </c>
      <c r="R1391" s="122">
        <v>0</v>
      </c>
      <c r="S1391" s="122">
        <v>0</v>
      </c>
      <c r="T1391" s="122">
        <v>0</v>
      </c>
      <c r="U1391" s="122">
        <v>0</v>
      </c>
      <c r="V1391" s="122">
        <v>0</v>
      </c>
      <c r="W1391" s="122">
        <v>0</v>
      </c>
      <c r="X1391" s="122">
        <v>0</v>
      </c>
      <c r="Y1391" s="122">
        <v>0</v>
      </c>
      <c r="Z1391" s="122">
        <v>0</v>
      </c>
      <c r="AA1391" s="122">
        <v>0</v>
      </c>
      <c r="AB1391" s="122">
        <v>0</v>
      </c>
      <c r="AC1391" s="122">
        <v>0</v>
      </c>
      <c r="AD1391" s="122">
        <v>0</v>
      </c>
      <c r="AE1391" s="122">
        <v>0</v>
      </c>
      <c r="AF1391" s="122">
        <v>0</v>
      </c>
      <c r="AG1391" s="122">
        <v>0</v>
      </c>
      <c r="AH1391" s="122">
        <v>0</v>
      </c>
      <c r="AI1391" s="122">
        <v>0</v>
      </c>
      <c r="AJ1391" s="122">
        <v>0</v>
      </c>
      <c r="AK1391" s="122">
        <v>0</v>
      </c>
      <c r="AL1391" s="122">
        <v>0</v>
      </c>
    </row>
    <row r="1392" spans="1:38" hidden="1" x14ac:dyDescent="0.25">
      <c r="A1392" s="122" t="s">
        <v>1980</v>
      </c>
      <c r="B1392" s="122">
        <v>1</v>
      </c>
      <c r="C1392" s="122" t="s">
        <v>2161</v>
      </c>
      <c r="D1392" s="122" t="s">
        <v>2123</v>
      </c>
      <c r="E1392" s="122">
        <v>26</v>
      </c>
      <c r="F1392" s="122">
        <v>0</v>
      </c>
      <c r="G1392" s="122">
        <v>0</v>
      </c>
      <c r="H1392" s="122">
        <v>0</v>
      </c>
      <c r="I1392" s="122">
        <v>0</v>
      </c>
      <c r="J1392" s="122">
        <v>0</v>
      </c>
      <c r="K1392" s="122">
        <v>0</v>
      </c>
      <c r="L1392" s="122">
        <v>0</v>
      </c>
      <c r="M1392" s="122">
        <v>0</v>
      </c>
      <c r="N1392" s="122">
        <v>0</v>
      </c>
      <c r="O1392" s="122">
        <v>0</v>
      </c>
      <c r="P1392" s="122">
        <v>0</v>
      </c>
      <c r="Q1392" s="122">
        <v>0</v>
      </c>
      <c r="R1392" s="122">
        <v>0</v>
      </c>
      <c r="S1392" s="122">
        <v>0</v>
      </c>
      <c r="T1392" s="122">
        <v>0</v>
      </c>
      <c r="U1392" s="122">
        <v>0</v>
      </c>
      <c r="V1392" s="122">
        <v>0</v>
      </c>
      <c r="W1392" s="122">
        <v>0</v>
      </c>
      <c r="X1392" s="122">
        <v>0</v>
      </c>
      <c r="Y1392" s="122">
        <v>0</v>
      </c>
      <c r="Z1392" s="122">
        <v>0</v>
      </c>
      <c r="AA1392" s="122">
        <v>0</v>
      </c>
      <c r="AB1392" s="122">
        <v>0</v>
      </c>
      <c r="AC1392" s="122">
        <v>0</v>
      </c>
      <c r="AD1392" s="122">
        <v>0</v>
      </c>
      <c r="AE1392" s="122">
        <v>0</v>
      </c>
      <c r="AF1392" s="122">
        <v>0</v>
      </c>
      <c r="AG1392" s="122">
        <v>0</v>
      </c>
      <c r="AH1392" s="122">
        <v>0</v>
      </c>
      <c r="AI1392" s="122">
        <v>0</v>
      </c>
      <c r="AJ1392" s="122">
        <v>0</v>
      </c>
      <c r="AK1392" s="122">
        <v>0</v>
      </c>
      <c r="AL1392" s="122">
        <v>0</v>
      </c>
    </row>
    <row r="1393" spans="1:38" hidden="1" x14ac:dyDescent="0.25">
      <c r="A1393" s="122" t="s">
        <v>1980</v>
      </c>
      <c r="B1393" s="122">
        <v>1</v>
      </c>
      <c r="C1393" s="122" t="s">
        <v>2161</v>
      </c>
      <c r="D1393" s="122" t="s">
        <v>2140</v>
      </c>
      <c r="E1393" s="122">
        <v>26</v>
      </c>
      <c r="F1393" s="122">
        <v>0</v>
      </c>
      <c r="G1393" s="122">
        <v>0</v>
      </c>
      <c r="H1393" s="122">
        <v>0</v>
      </c>
      <c r="I1393" s="122">
        <v>0</v>
      </c>
      <c r="J1393" s="122">
        <v>0</v>
      </c>
      <c r="K1393" s="122">
        <v>0</v>
      </c>
      <c r="L1393" s="122">
        <v>0</v>
      </c>
      <c r="M1393" s="122">
        <v>0</v>
      </c>
      <c r="N1393" s="122">
        <v>0</v>
      </c>
      <c r="O1393" s="122">
        <v>0</v>
      </c>
      <c r="P1393" s="122">
        <v>0</v>
      </c>
      <c r="Q1393" s="122">
        <v>0</v>
      </c>
      <c r="R1393" s="122">
        <v>0</v>
      </c>
      <c r="S1393" s="122">
        <v>0</v>
      </c>
      <c r="T1393" s="122">
        <v>0</v>
      </c>
      <c r="U1393" s="122">
        <v>0</v>
      </c>
      <c r="V1393" s="122">
        <v>0</v>
      </c>
      <c r="W1393" s="122">
        <v>0</v>
      </c>
      <c r="X1393" s="122">
        <v>0</v>
      </c>
      <c r="Y1393" s="122">
        <v>0</v>
      </c>
      <c r="Z1393" s="122">
        <v>0</v>
      </c>
      <c r="AA1393" s="122">
        <v>0</v>
      </c>
      <c r="AB1393" s="122">
        <v>0</v>
      </c>
      <c r="AC1393" s="122">
        <v>0</v>
      </c>
      <c r="AD1393" s="122">
        <v>0</v>
      </c>
      <c r="AE1393" s="122">
        <v>0</v>
      </c>
      <c r="AF1393" s="122">
        <v>0</v>
      </c>
      <c r="AG1393" s="122">
        <v>0</v>
      </c>
      <c r="AH1393" s="122">
        <v>0</v>
      </c>
      <c r="AI1393" s="122">
        <v>0</v>
      </c>
      <c r="AJ1393" s="122">
        <v>0</v>
      </c>
      <c r="AK1393" s="122">
        <v>0</v>
      </c>
      <c r="AL1393" s="122">
        <v>0</v>
      </c>
    </row>
    <row r="1394" spans="1:38" hidden="1" x14ac:dyDescent="0.25">
      <c r="A1394" s="122" t="s">
        <v>1980</v>
      </c>
      <c r="B1394" s="122">
        <v>1</v>
      </c>
      <c r="C1394" s="122" t="s">
        <v>2161</v>
      </c>
      <c r="D1394" s="122" t="s">
        <v>2124</v>
      </c>
      <c r="E1394" s="122">
        <v>26</v>
      </c>
      <c r="F1394" s="122">
        <v>0</v>
      </c>
      <c r="G1394" s="122">
        <v>0</v>
      </c>
      <c r="H1394" s="122">
        <v>0</v>
      </c>
      <c r="I1394" s="122">
        <v>0</v>
      </c>
      <c r="J1394" s="122">
        <v>0</v>
      </c>
      <c r="K1394" s="122">
        <v>0</v>
      </c>
      <c r="L1394" s="122">
        <v>0</v>
      </c>
      <c r="M1394" s="122">
        <v>0</v>
      </c>
      <c r="N1394" s="122">
        <v>0</v>
      </c>
      <c r="O1394" s="122">
        <v>0</v>
      </c>
      <c r="P1394" s="122">
        <v>0</v>
      </c>
      <c r="Q1394" s="122">
        <v>0</v>
      </c>
      <c r="R1394" s="122">
        <v>0</v>
      </c>
      <c r="S1394" s="122">
        <v>0</v>
      </c>
      <c r="T1394" s="122">
        <v>0</v>
      </c>
      <c r="U1394" s="122">
        <v>0</v>
      </c>
      <c r="V1394" s="122">
        <v>0</v>
      </c>
      <c r="W1394" s="122">
        <v>0</v>
      </c>
      <c r="X1394" s="122">
        <v>0</v>
      </c>
      <c r="Y1394" s="122">
        <v>0</v>
      </c>
      <c r="Z1394" s="122">
        <v>0</v>
      </c>
      <c r="AA1394" s="122">
        <v>0</v>
      </c>
      <c r="AB1394" s="122">
        <v>0</v>
      </c>
      <c r="AC1394" s="122">
        <v>0</v>
      </c>
      <c r="AD1394" s="122">
        <v>0</v>
      </c>
      <c r="AE1394" s="122">
        <v>0</v>
      </c>
      <c r="AF1394" s="122">
        <v>0</v>
      </c>
      <c r="AG1394" s="122">
        <v>0</v>
      </c>
      <c r="AH1394" s="122">
        <v>0</v>
      </c>
      <c r="AI1394" s="122">
        <v>0</v>
      </c>
      <c r="AJ1394" s="122">
        <v>0</v>
      </c>
      <c r="AK1394" s="122">
        <v>0</v>
      </c>
      <c r="AL1394" s="122">
        <v>0</v>
      </c>
    </row>
    <row r="1395" spans="1:38" hidden="1" x14ac:dyDescent="0.25">
      <c r="A1395" s="122" t="s">
        <v>1980</v>
      </c>
      <c r="B1395" s="122">
        <v>1</v>
      </c>
      <c r="C1395" s="122" t="s">
        <v>2161</v>
      </c>
      <c r="D1395" s="122" t="s">
        <v>2125</v>
      </c>
      <c r="E1395" s="122">
        <v>26</v>
      </c>
      <c r="F1395" s="122">
        <v>0</v>
      </c>
      <c r="G1395" s="122">
        <v>0</v>
      </c>
      <c r="H1395" s="122">
        <v>0</v>
      </c>
      <c r="I1395" s="122">
        <v>0</v>
      </c>
      <c r="J1395" s="122">
        <v>0</v>
      </c>
      <c r="K1395" s="122">
        <v>0</v>
      </c>
      <c r="L1395" s="122">
        <v>0</v>
      </c>
      <c r="M1395" s="122">
        <v>0</v>
      </c>
      <c r="N1395" s="122">
        <v>0</v>
      </c>
      <c r="O1395" s="122">
        <v>0</v>
      </c>
      <c r="P1395" s="122">
        <v>0</v>
      </c>
      <c r="Q1395" s="122">
        <v>0</v>
      </c>
      <c r="R1395" s="122">
        <v>0</v>
      </c>
      <c r="S1395" s="122">
        <v>0</v>
      </c>
      <c r="T1395" s="122">
        <v>0</v>
      </c>
      <c r="U1395" s="122">
        <v>0</v>
      </c>
      <c r="V1395" s="122">
        <v>0</v>
      </c>
      <c r="W1395" s="122">
        <v>0</v>
      </c>
      <c r="X1395" s="122">
        <v>0</v>
      </c>
      <c r="Y1395" s="122">
        <v>0</v>
      </c>
      <c r="Z1395" s="122">
        <v>0</v>
      </c>
      <c r="AA1395" s="122">
        <v>0</v>
      </c>
      <c r="AB1395" s="122">
        <v>0</v>
      </c>
      <c r="AC1395" s="122">
        <v>0</v>
      </c>
      <c r="AD1395" s="122">
        <v>0</v>
      </c>
      <c r="AE1395" s="122">
        <v>0</v>
      </c>
      <c r="AF1395" s="122">
        <v>0</v>
      </c>
      <c r="AG1395" s="122">
        <v>0</v>
      </c>
      <c r="AH1395" s="122">
        <v>0</v>
      </c>
      <c r="AI1395" s="122">
        <v>0</v>
      </c>
      <c r="AJ1395" s="122">
        <v>0</v>
      </c>
      <c r="AK1395" s="122">
        <v>0</v>
      </c>
      <c r="AL1395" s="122">
        <v>0</v>
      </c>
    </row>
    <row r="1396" spans="1:38" hidden="1" x14ac:dyDescent="0.25">
      <c r="A1396" s="122" t="s">
        <v>1980</v>
      </c>
      <c r="B1396" s="122">
        <v>1</v>
      </c>
      <c r="C1396" s="122" t="s">
        <v>2161</v>
      </c>
      <c r="D1396" s="122" t="s">
        <v>2126</v>
      </c>
      <c r="E1396" s="122">
        <v>26</v>
      </c>
      <c r="F1396" s="122">
        <v>0</v>
      </c>
      <c r="G1396" s="122">
        <v>0</v>
      </c>
      <c r="H1396" s="122">
        <v>0</v>
      </c>
      <c r="I1396" s="122">
        <v>0</v>
      </c>
      <c r="J1396" s="122">
        <v>0</v>
      </c>
      <c r="K1396" s="122">
        <v>0</v>
      </c>
      <c r="L1396" s="122">
        <v>0</v>
      </c>
      <c r="M1396" s="122">
        <v>0</v>
      </c>
      <c r="N1396" s="122">
        <v>0</v>
      </c>
      <c r="O1396" s="122">
        <v>0</v>
      </c>
      <c r="P1396" s="122">
        <v>0</v>
      </c>
      <c r="Q1396" s="122">
        <v>0</v>
      </c>
      <c r="R1396" s="122">
        <v>0</v>
      </c>
      <c r="S1396" s="122">
        <v>0</v>
      </c>
      <c r="T1396" s="122">
        <v>0</v>
      </c>
      <c r="U1396" s="122">
        <v>0</v>
      </c>
      <c r="V1396" s="122">
        <v>0</v>
      </c>
      <c r="W1396" s="122">
        <v>0</v>
      </c>
      <c r="X1396" s="122">
        <v>0</v>
      </c>
      <c r="Y1396" s="122">
        <v>0</v>
      </c>
      <c r="Z1396" s="122">
        <v>0</v>
      </c>
      <c r="AA1396" s="122">
        <v>0</v>
      </c>
      <c r="AB1396" s="122">
        <v>0</v>
      </c>
      <c r="AC1396" s="122">
        <v>0</v>
      </c>
      <c r="AD1396" s="122">
        <v>0</v>
      </c>
      <c r="AE1396" s="122">
        <v>0</v>
      </c>
      <c r="AF1396" s="122">
        <v>0</v>
      </c>
      <c r="AG1396" s="122">
        <v>0</v>
      </c>
      <c r="AH1396" s="122">
        <v>0</v>
      </c>
      <c r="AI1396" s="122">
        <v>0</v>
      </c>
      <c r="AJ1396" s="122">
        <v>0</v>
      </c>
      <c r="AK1396" s="122">
        <v>0</v>
      </c>
      <c r="AL1396" s="122">
        <v>0</v>
      </c>
    </row>
    <row r="1397" spans="1:38" hidden="1" x14ac:dyDescent="0.25">
      <c r="A1397" s="122" t="s">
        <v>1980</v>
      </c>
      <c r="B1397" s="122">
        <v>1</v>
      </c>
      <c r="C1397" s="122" t="s">
        <v>2161</v>
      </c>
      <c r="D1397" s="122" t="s">
        <v>2127</v>
      </c>
      <c r="E1397" s="122">
        <v>26</v>
      </c>
      <c r="F1397" s="122">
        <v>0</v>
      </c>
      <c r="G1397" s="122">
        <v>0</v>
      </c>
      <c r="H1397" s="122">
        <v>0</v>
      </c>
      <c r="I1397" s="122">
        <v>0</v>
      </c>
      <c r="J1397" s="122">
        <v>0</v>
      </c>
      <c r="K1397" s="122">
        <v>0</v>
      </c>
      <c r="L1397" s="122">
        <v>0</v>
      </c>
      <c r="M1397" s="122">
        <v>0</v>
      </c>
      <c r="N1397" s="122">
        <v>0</v>
      </c>
      <c r="O1397" s="122">
        <v>0</v>
      </c>
      <c r="P1397" s="122">
        <v>0</v>
      </c>
      <c r="Q1397" s="122">
        <v>0</v>
      </c>
      <c r="R1397" s="122">
        <v>0</v>
      </c>
      <c r="S1397" s="122">
        <v>0</v>
      </c>
      <c r="T1397" s="122">
        <v>0</v>
      </c>
      <c r="U1397" s="122">
        <v>0</v>
      </c>
      <c r="V1397" s="122">
        <v>0</v>
      </c>
      <c r="W1397" s="122">
        <v>0</v>
      </c>
      <c r="X1397" s="122">
        <v>0</v>
      </c>
      <c r="Y1397" s="122">
        <v>0</v>
      </c>
      <c r="Z1397" s="122">
        <v>0</v>
      </c>
      <c r="AA1397" s="122">
        <v>0</v>
      </c>
      <c r="AB1397" s="122">
        <v>0</v>
      </c>
      <c r="AC1397" s="122">
        <v>0</v>
      </c>
      <c r="AD1397" s="122">
        <v>0</v>
      </c>
      <c r="AE1397" s="122">
        <v>0</v>
      </c>
      <c r="AF1397" s="122">
        <v>0</v>
      </c>
      <c r="AG1397" s="122">
        <v>0</v>
      </c>
      <c r="AH1397" s="122">
        <v>0</v>
      </c>
      <c r="AI1397" s="122">
        <v>0</v>
      </c>
      <c r="AJ1397" s="122">
        <v>0</v>
      </c>
      <c r="AK1397" s="122">
        <v>0</v>
      </c>
      <c r="AL1397" s="122">
        <v>0</v>
      </c>
    </row>
    <row r="1398" spans="1:38" hidden="1" x14ac:dyDescent="0.25">
      <c r="A1398" s="122" t="s">
        <v>1980</v>
      </c>
      <c r="B1398" s="122">
        <v>1</v>
      </c>
      <c r="C1398" s="122" t="s">
        <v>2161</v>
      </c>
      <c r="D1398" s="122" t="s">
        <v>2128</v>
      </c>
      <c r="E1398" s="122">
        <v>26</v>
      </c>
      <c r="F1398" s="122">
        <v>0</v>
      </c>
      <c r="G1398" s="122">
        <v>0</v>
      </c>
      <c r="H1398" s="122">
        <v>0</v>
      </c>
      <c r="I1398" s="122">
        <v>0</v>
      </c>
      <c r="J1398" s="122">
        <v>0</v>
      </c>
      <c r="K1398" s="122">
        <v>0</v>
      </c>
      <c r="L1398" s="122">
        <v>0</v>
      </c>
      <c r="M1398" s="122">
        <v>0</v>
      </c>
      <c r="N1398" s="122">
        <v>0</v>
      </c>
      <c r="O1398" s="122">
        <v>0</v>
      </c>
      <c r="P1398" s="122">
        <v>0</v>
      </c>
      <c r="Q1398" s="122">
        <v>0</v>
      </c>
      <c r="R1398" s="122">
        <v>0</v>
      </c>
      <c r="S1398" s="122">
        <v>0</v>
      </c>
      <c r="T1398" s="122">
        <v>0</v>
      </c>
      <c r="U1398" s="122">
        <v>0</v>
      </c>
      <c r="V1398" s="122">
        <v>0</v>
      </c>
      <c r="W1398" s="122">
        <v>0</v>
      </c>
      <c r="X1398" s="122">
        <v>0</v>
      </c>
      <c r="Y1398" s="122">
        <v>0</v>
      </c>
      <c r="Z1398" s="122">
        <v>0</v>
      </c>
      <c r="AA1398" s="122">
        <v>0</v>
      </c>
      <c r="AB1398" s="122">
        <v>0</v>
      </c>
      <c r="AC1398" s="122">
        <v>0</v>
      </c>
      <c r="AD1398" s="122">
        <v>0</v>
      </c>
      <c r="AE1398" s="122">
        <v>0</v>
      </c>
      <c r="AF1398" s="122">
        <v>0</v>
      </c>
      <c r="AG1398" s="122">
        <v>0</v>
      </c>
      <c r="AH1398" s="122">
        <v>0</v>
      </c>
      <c r="AI1398" s="122">
        <v>0</v>
      </c>
      <c r="AJ1398" s="122">
        <v>0</v>
      </c>
      <c r="AK1398" s="122">
        <v>0</v>
      </c>
      <c r="AL1398" s="122">
        <v>0</v>
      </c>
    </row>
    <row r="1399" spans="1:38" hidden="1" x14ac:dyDescent="0.25">
      <c r="A1399" s="122" t="s">
        <v>1976</v>
      </c>
      <c r="B1399" s="122">
        <v>1</v>
      </c>
      <c r="C1399" s="122" t="s">
        <v>2162</v>
      </c>
      <c r="D1399" s="122" t="s">
        <v>2080</v>
      </c>
      <c r="E1399" s="122">
        <v>27</v>
      </c>
      <c r="F1399" s="122">
        <v>0</v>
      </c>
      <c r="G1399" s="122">
        <v>0</v>
      </c>
      <c r="H1399" s="122">
        <v>0</v>
      </c>
      <c r="I1399" s="122">
        <v>0</v>
      </c>
      <c r="J1399" s="122">
        <v>0</v>
      </c>
      <c r="K1399" s="122">
        <v>0</v>
      </c>
      <c r="L1399" s="122">
        <v>0</v>
      </c>
      <c r="M1399" s="122">
        <v>0</v>
      </c>
      <c r="N1399" s="122">
        <v>0</v>
      </c>
      <c r="O1399" s="122">
        <v>0</v>
      </c>
      <c r="P1399" s="122">
        <v>0</v>
      </c>
      <c r="Q1399" s="122">
        <v>0</v>
      </c>
      <c r="R1399" s="122">
        <v>0</v>
      </c>
      <c r="S1399" s="122">
        <v>0</v>
      </c>
      <c r="T1399" s="122">
        <v>0</v>
      </c>
      <c r="U1399" s="122">
        <v>0</v>
      </c>
      <c r="V1399" s="122">
        <v>0</v>
      </c>
      <c r="W1399" s="122">
        <v>0</v>
      </c>
      <c r="X1399" s="122">
        <v>0</v>
      </c>
      <c r="Y1399" s="122">
        <v>0</v>
      </c>
      <c r="Z1399" s="122">
        <v>0</v>
      </c>
      <c r="AA1399" s="122">
        <v>0</v>
      </c>
      <c r="AB1399" s="122">
        <v>0</v>
      </c>
      <c r="AC1399" s="122">
        <v>0</v>
      </c>
      <c r="AD1399" s="122">
        <v>0</v>
      </c>
      <c r="AE1399" s="122">
        <v>0</v>
      </c>
      <c r="AF1399" s="122">
        <v>0</v>
      </c>
      <c r="AG1399" s="122">
        <v>0</v>
      </c>
      <c r="AH1399" s="122">
        <v>0</v>
      </c>
      <c r="AI1399" s="122">
        <v>0</v>
      </c>
      <c r="AJ1399" s="122">
        <v>0</v>
      </c>
      <c r="AK1399" s="122">
        <v>0</v>
      </c>
      <c r="AL1399" s="122">
        <v>0</v>
      </c>
    </row>
    <row r="1400" spans="1:38" hidden="1" x14ac:dyDescent="0.25">
      <c r="A1400" s="122" t="s">
        <v>1976</v>
      </c>
      <c r="B1400" s="122">
        <v>1</v>
      </c>
      <c r="C1400" s="122" t="s">
        <v>2162</v>
      </c>
      <c r="D1400" s="122" t="s">
        <v>2081</v>
      </c>
      <c r="E1400" s="122">
        <v>27</v>
      </c>
      <c r="F1400" s="122">
        <v>0</v>
      </c>
      <c r="G1400" s="122">
        <v>0</v>
      </c>
      <c r="H1400" s="122">
        <v>0</v>
      </c>
      <c r="I1400" s="122">
        <v>0</v>
      </c>
      <c r="J1400" s="122">
        <v>0</v>
      </c>
      <c r="K1400" s="122">
        <v>0</v>
      </c>
      <c r="L1400" s="122">
        <v>0</v>
      </c>
      <c r="M1400" s="122">
        <v>0</v>
      </c>
      <c r="N1400" s="122">
        <v>0</v>
      </c>
      <c r="O1400" s="122">
        <v>0</v>
      </c>
      <c r="P1400" s="122">
        <v>0</v>
      </c>
      <c r="Q1400" s="122">
        <v>0</v>
      </c>
      <c r="R1400" s="122">
        <v>0</v>
      </c>
      <c r="S1400" s="122">
        <v>0</v>
      </c>
      <c r="T1400" s="122">
        <v>0</v>
      </c>
      <c r="U1400" s="122">
        <v>0</v>
      </c>
      <c r="V1400" s="122">
        <v>0</v>
      </c>
      <c r="W1400" s="122">
        <v>0</v>
      </c>
      <c r="X1400" s="122">
        <v>0</v>
      </c>
      <c r="Y1400" s="122">
        <v>0</v>
      </c>
      <c r="Z1400" s="122">
        <v>0</v>
      </c>
      <c r="AA1400" s="122">
        <v>0</v>
      </c>
      <c r="AB1400" s="122">
        <v>0</v>
      </c>
      <c r="AC1400" s="122">
        <v>0</v>
      </c>
      <c r="AD1400" s="122">
        <v>0</v>
      </c>
      <c r="AE1400" s="122">
        <v>0</v>
      </c>
      <c r="AF1400" s="122">
        <v>0</v>
      </c>
      <c r="AG1400" s="122">
        <v>0</v>
      </c>
      <c r="AH1400" s="122">
        <v>0</v>
      </c>
      <c r="AI1400" s="122">
        <v>0</v>
      </c>
      <c r="AJ1400" s="122">
        <v>0</v>
      </c>
      <c r="AK1400" s="122">
        <v>0</v>
      </c>
      <c r="AL1400" s="122">
        <v>0</v>
      </c>
    </row>
    <row r="1401" spans="1:38" hidden="1" x14ac:dyDescent="0.25">
      <c r="A1401" s="122" t="s">
        <v>1976</v>
      </c>
      <c r="B1401" s="122">
        <v>1</v>
      </c>
      <c r="C1401" s="122" t="s">
        <v>2162</v>
      </c>
      <c r="D1401" s="122" t="s">
        <v>2082</v>
      </c>
      <c r="E1401" s="122">
        <v>27</v>
      </c>
      <c r="F1401" s="122">
        <v>0</v>
      </c>
      <c r="G1401" s="122">
        <v>0</v>
      </c>
      <c r="H1401" s="122">
        <v>0</v>
      </c>
      <c r="I1401" s="122">
        <v>0</v>
      </c>
      <c r="J1401" s="122">
        <v>0</v>
      </c>
      <c r="K1401" s="122">
        <v>0</v>
      </c>
      <c r="L1401" s="122">
        <v>0</v>
      </c>
      <c r="M1401" s="122">
        <v>0</v>
      </c>
      <c r="N1401" s="122">
        <v>0</v>
      </c>
      <c r="O1401" s="122">
        <v>0</v>
      </c>
      <c r="P1401" s="122">
        <v>0</v>
      </c>
      <c r="Q1401" s="122">
        <v>0</v>
      </c>
      <c r="R1401" s="122">
        <v>0</v>
      </c>
      <c r="S1401" s="122">
        <v>0</v>
      </c>
      <c r="T1401" s="122">
        <v>0</v>
      </c>
      <c r="U1401" s="122">
        <v>0</v>
      </c>
      <c r="V1401" s="122">
        <v>0</v>
      </c>
      <c r="W1401" s="122">
        <v>0</v>
      </c>
      <c r="X1401" s="122">
        <v>0</v>
      </c>
      <c r="Y1401" s="122">
        <v>0</v>
      </c>
      <c r="Z1401" s="122">
        <v>0</v>
      </c>
      <c r="AA1401" s="122">
        <v>0</v>
      </c>
      <c r="AB1401" s="122">
        <v>0</v>
      </c>
      <c r="AC1401" s="122">
        <v>0</v>
      </c>
      <c r="AD1401" s="122">
        <v>0</v>
      </c>
      <c r="AE1401" s="122">
        <v>0</v>
      </c>
      <c r="AF1401" s="122">
        <v>0</v>
      </c>
      <c r="AG1401" s="122">
        <v>0</v>
      </c>
      <c r="AH1401" s="122">
        <v>0</v>
      </c>
      <c r="AI1401" s="122">
        <v>0</v>
      </c>
      <c r="AJ1401" s="122">
        <v>0</v>
      </c>
      <c r="AK1401" s="122">
        <v>0</v>
      </c>
      <c r="AL1401" s="122">
        <v>0</v>
      </c>
    </row>
    <row r="1402" spans="1:38" hidden="1" x14ac:dyDescent="0.25">
      <c r="A1402" s="122" t="s">
        <v>1976</v>
      </c>
      <c r="B1402" s="122">
        <v>1</v>
      </c>
      <c r="C1402" s="122" t="s">
        <v>2162</v>
      </c>
      <c r="D1402" s="122" t="s">
        <v>2135</v>
      </c>
      <c r="E1402" s="122">
        <v>27</v>
      </c>
      <c r="F1402" s="122">
        <v>0</v>
      </c>
      <c r="G1402" s="122">
        <v>0</v>
      </c>
      <c r="H1402" s="122">
        <v>0</v>
      </c>
      <c r="I1402" s="122">
        <v>0</v>
      </c>
      <c r="J1402" s="122">
        <v>0</v>
      </c>
      <c r="K1402" s="122">
        <v>0</v>
      </c>
      <c r="L1402" s="122">
        <v>0</v>
      </c>
      <c r="M1402" s="122">
        <v>0</v>
      </c>
      <c r="N1402" s="122">
        <v>0</v>
      </c>
      <c r="O1402" s="122">
        <v>0</v>
      </c>
      <c r="P1402" s="122">
        <v>0</v>
      </c>
      <c r="Q1402" s="122">
        <v>0</v>
      </c>
      <c r="R1402" s="122">
        <v>0</v>
      </c>
      <c r="S1402" s="122">
        <v>0</v>
      </c>
      <c r="T1402" s="122">
        <v>0</v>
      </c>
      <c r="U1402" s="122">
        <v>0</v>
      </c>
      <c r="V1402" s="122">
        <v>0</v>
      </c>
      <c r="W1402" s="122">
        <v>0</v>
      </c>
      <c r="X1402" s="122">
        <v>0</v>
      </c>
      <c r="Y1402" s="122">
        <v>0</v>
      </c>
      <c r="Z1402" s="122">
        <v>0</v>
      </c>
      <c r="AA1402" s="122">
        <v>0</v>
      </c>
      <c r="AB1402" s="122">
        <v>0</v>
      </c>
      <c r="AC1402" s="122">
        <v>0</v>
      </c>
      <c r="AD1402" s="122">
        <v>0</v>
      </c>
      <c r="AE1402" s="122">
        <v>0</v>
      </c>
      <c r="AF1402" s="122">
        <v>0</v>
      </c>
      <c r="AG1402" s="122">
        <v>0</v>
      </c>
      <c r="AH1402" s="122">
        <v>0</v>
      </c>
      <c r="AI1402" s="122">
        <v>0</v>
      </c>
      <c r="AJ1402" s="122">
        <v>0</v>
      </c>
      <c r="AK1402" s="122">
        <v>0</v>
      </c>
      <c r="AL1402" s="122">
        <v>0</v>
      </c>
    </row>
    <row r="1403" spans="1:38" hidden="1" x14ac:dyDescent="0.25">
      <c r="A1403" s="122" t="s">
        <v>1976</v>
      </c>
      <c r="B1403" s="122">
        <v>1</v>
      </c>
      <c r="C1403" s="122" t="s">
        <v>2162</v>
      </c>
      <c r="D1403" s="122" t="s">
        <v>2083</v>
      </c>
      <c r="E1403" s="122">
        <v>27</v>
      </c>
      <c r="F1403" s="122">
        <v>0</v>
      </c>
      <c r="G1403" s="122">
        <v>0</v>
      </c>
      <c r="H1403" s="122">
        <v>0</v>
      </c>
      <c r="I1403" s="122">
        <v>0</v>
      </c>
      <c r="J1403" s="122">
        <v>0</v>
      </c>
      <c r="K1403" s="122">
        <v>0</v>
      </c>
      <c r="L1403" s="122">
        <v>0</v>
      </c>
      <c r="M1403" s="122">
        <v>0</v>
      </c>
      <c r="N1403" s="122">
        <v>0</v>
      </c>
      <c r="O1403" s="122">
        <v>0</v>
      </c>
      <c r="P1403" s="122">
        <v>0</v>
      </c>
      <c r="Q1403" s="122">
        <v>0</v>
      </c>
      <c r="R1403" s="122">
        <v>0</v>
      </c>
      <c r="S1403" s="122">
        <v>0</v>
      </c>
      <c r="T1403" s="122">
        <v>0</v>
      </c>
      <c r="U1403" s="122">
        <v>0</v>
      </c>
      <c r="V1403" s="122">
        <v>0</v>
      </c>
      <c r="W1403" s="122">
        <v>0</v>
      </c>
      <c r="X1403" s="122">
        <v>0</v>
      </c>
      <c r="Y1403" s="122">
        <v>0</v>
      </c>
      <c r="Z1403" s="122">
        <v>0</v>
      </c>
      <c r="AA1403" s="122">
        <v>0</v>
      </c>
      <c r="AB1403" s="122">
        <v>0</v>
      </c>
      <c r="AC1403" s="122">
        <v>0</v>
      </c>
      <c r="AD1403" s="122">
        <v>0</v>
      </c>
      <c r="AE1403" s="122">
        <v>0</v>
      </c>
      <c r="AF1403" s="122">
        <v>0</v>
      </c>
      <c r="AG1403" s="122">
        <v>0</v>
      </c>
      <c r="AH1403" s="122">
        <v>0</v>
      </c>
      <c r="AI1403" s="122">
        <v>0</v>
      </c>
      <c r="AJ1403" s="122">
        <v>0</v>
      </c>
      <c r="AK1403" s="122">
        <v>0</v>
      </c>
      <c r="AL1403" s="122">
        <v>0</v>
      </c>
    </row>
    <row r="1404" spans="1:38" x14ac:dyDescent="0.25">
      <c r="A1404" s="122" t="s">
        <v>1976</v>
      </c>
      <c r="B1404" s="122">
        <v>1</v>
      </c>
      <c r="C1404" s="122" t="s">
        <v>2162</v>
      </c>
      <c r="D1404" s="122" t="s">
        <v>2084</v>
      </c>
      <c r="E1404" s="122">
        <v>27</v>
      </c>
      <c r="F1404" s="122">
        <v>0</v>
      </c>
      <c r="G1404" s="122">
        <v>0</v>
      </c>
      <c r="H1404" s="122">
        <v>0</v>
      </c>
      <c r="I1404" s="122">
        <v>0</v>
      </c>
      <c r="J1404" s="122">
        <v>0</v>
      </c>
      <c r="K1404" s="122">
        <v>0</v>
      </c>
      <c r="L1404" s="122">
        <v>0</v>
      </c>
      <c r="M1404" s="122">
        <v>0</v>
      </c>
      <c r="N1404" s="122">
        <v>0</v>
      </c>
      <c r="O1404" s="122">
        <v>0</v>
      </c>
      <c r="P1404" s="122">
        <v>0</v>
      </c>
      <c r="Q1404" s="122">
        <v>0</v>
      </c>
      <c r="R1404" s="122">
        <v>0</v>
      </c>
      <c r="S1404" s="122">
        <v>0</v>
      </c>
      <c r="T1404" s="122">
        <v>0</v>
      </c>
      <c r="U1404" s="122">
        <v>0</v>
      </c>
      <c r="V1404" s="122">
        <v>0</v>
      </c>
      <c r="W1404" s="122">
        <v>0</v>
      </c>
      <c r="X1404" s="122">
        <v>0</v>
      </c>
      <c r="Y1404" s="122">
        <v>0</v>
      </c>
      <c r="Z1404" s="122">
        <v>0</v>
      </c>
      <c r="AA1404" s="122">
        <v>0</v>
      </c>
      <c r="AB1404" s="122">
        <v>0</v>
      </c>
      <c r="AC1404" s="122">
        <v>0</v>
      </c>
      <c r="AD1404" s="122">
        <v>0</v>
      </c>
      <c r="AE1404" s="122">
        <v>0</v>
      </c>
      <c r="AF1404" s="122">
        <v>0</v>
      </c>
      <c r="AG1404" s="122">
        <v>0</v>
      </c>
      <c r="AH1404" s="122">
        <v>0</v>
      </c>
      <c r="AI1404" s="122">
        <v>0</v>
      </c>
      <c r="AJ1404" s="122">
        <v>0</v>
      </c>
      <c r="AK1404" s="122">
        <v>0</v>
      </c>
      <c r="AL1404" s="122">
        <v>0</v>
      </c>
    </row>
    <row r="1405" spans="1:38" hidden="1" x14ac:dyDescent="0.25">
      <c r="A1405" s="122" t="s">
        <v>1976</v>
      </c>
      <c r="B1405" s="122">
        <v>1</v>
      </c>
      <c r="C1405" s="122" t="s">
        <v>2162</v>
      </c>
      <c r="D1405" s="122" t="s">
        <v>474</v>
      </c>
      <c r="E1405" s="122">
        <v>27</v>
      </c>
      <c r="F1405" s="122">
        <v>0</v>
      </c>
      <c r="G1405" s="122">
        <v>0</v>
      </c>
      <c r="H1405" s="122">
        <v>0</v>
      </c>
      <c r="I1405" s="122">
        <v>0</v>
      </c>
      <c r="J1405" s="122">
        <v>0</v>
      </c>
      <c r="K1405" s="122">
        <v>0</v>
      </c>
      <c r="L1405" s="122">
        <v>0</v>
      </c>
      <c r="M1405" s="122">
        <v>0</v>
      </c>
      <c r="N1405" s="122">
        <v>0</v>
      </c>
      <c r="O1405" s="122">
        <v>0</v>
      </c>
      <c r="P1405" s="122">
        <v>0</v>
      </c>
      <c r="Q1405" s="122">
        <v>0</v>
      </c>
      <c r="R1405" s="122">
        <v>0</v>
      </c>
      <c r="S1405" s="122">
        <v>0</v>
      </c>
      <c r="T1405" s="122">
        <v>0</v>
      </c>
      <c r="U1405" s="122">
        <v>0</v>
      </c>
      <c r="V1405" s="122">
        <v>0</v>
      </c>
      <c r="W1405" s="122">
        <v>0</v>
      </c>
      <c r="X1405" s="122">
        <v>0</v>
      </c>
      <c r="Y1405" s="122">
        <v>0</v>
      </c>
      <c r="Z1405" s="122">
        <v>0</v>
      </c>
      <c r="AA1405" s="122">
        <v>0</v>
      </c>
      <c r="AB1405" s="122">
        <v>0</v>
      </c>
      <c r="AC1405" s="122">
        <v>0</v>
      </c>
      <c r="AD1405" s="122">
        <v>0</v>
      </c>
      <c r="AE1405" s="122">
        <v>0</v>
      </c>
      <c r="AF1405" s="122">
        <v>0</v>
      </c>
      <c r="AG1405" s="122">
        <v>0</v>
      </c>
      <c r="AH1405" s="122">
        <v>0</v>
      </c>
      <c r="AI1405" s="122">
        <v>0</v>
      </c>
      <c r="AJ1405" s="122">
        <v>0</v>
      </c>
      <c r="AK1405" s="122">
        <v>0</v>
      </c>
      <c r="AL1405" s="122">
        <v>0</v>
      </c>
    </row>
    <row r="1406" spans="1:38" hidden="1" x14ac:dyDescent="0.25">
      <c r="A1406" s="122" t="s">
        <v>1976</v>
      </c>
      <c r="B1406" s="122">
        <v>1</v>
      </c>
      <c r="C1406" s="122" t="s">
        <v>2162</v>
      </c>
      <c r="D1406" s="122" t="s">
        <v>2085</v>
      </c>
      <c r="E1406" s="122">
        <v>27</v>
      </c>
      <c r="F1406" s="122">
        <v>0</v>
      </c>
      <c r="G1406" s="122">
        <v>0</v>
      </c>
      <c r="H1406" s="122">
        <v>0</v>
      </c>
      <c r="I1406" s="122">
        <v>0</v>
      </c>
      <c r="J1406" s="122">
        <v>0</v>
      </c>
      <c r="K1406" s="122">
        <v>0</v>
      </c>
      <c r="L1406" s="122">
        <v>0</v>
      </c>
      <c r="M1406" s="122">
        <v>0</v>
      </c>
      <c r="N1406" s="122">
        <v>0</v>
      </c>
      <c r="O1406" s="122">
        <v>0</v>
      </c>
      <c r="P1406" s="122">
        <v>0</v>
      </c>
      <c r="Q1406" s="122">
        <v>0</v>
      </c>
      <c r="R1406" s="122">
        <v>0</v>
      </c>
      <c r="S1406" s="122">
        <v>0</v>
      </c>
      <c r="T1406" s="122">
        <v>0</v>
      </c>
      <c r="U1406" s="122">
        <v>0</v>
      </c>
      <c r="V1406" s="122">
        <v>0</v>
      </c>
      <c r="W1406" s="122">
        <v>0</v>
      </c>
      <c r="X1406" s="122">
        <v>0</v>
      </c>
      <c r="Y1406" s="122">
        <v>0</v>
      </c>
      <c r="Z1406" s="122">
        <v>0</v>
      </c>
      <c r="AA1406" s="122">
        <v>0</v>
      </c>
      <c r="AB1406" s="122">
        <v>0</v>
      </c>
      <c r="AC1406" s="122">
        <v>0</v>
      </c>
      <c r="AD1406" s="122">
        <v>0</v>
      </c>
      <c r="AE1406" s="122">
        <v>0</v>
      </c>
      <c r="AF1406" s="122">
        <v>0</v>
      </c>
      <c r="AG1406" s="122">
        <v>0</v>
      </c>
      <c r="AH1406" s="122">
        <v>0</v>
      </c>
      <c r="AI1406" s="122">
        <v>0</v>
      </c>
      <c r="AJ1406" s="122">
        <v>0</v>
      </c>
      <c r="AK1406" s="122">
        <v>0</v>
      </c>
      <c r="AL1406" s="122">
        <v>0</v>
      </c>
    </row>
    <row r="1407" spans="1:38" hidden="1" x14ac:dyDescent="0.25">
      <c r="A1407" s="122" t="s">
        <v>1976</v>
      </c>
      <c r="B1407" s="122">
        <v>1</v>
      </c>
      <c r="C1407" s="122" t="s">
        <v>2162</v>
      </c>
      <c r="D1407" s="122" t="s">
        <v>2086</v>
      </c>
      <c r="E1407" s="122">
        <v>27</v>
      </c>
      <c r="F1407" s="122">
        <v>0</v>
      </c>
      <c r="G1407" s="122">
        <v>0</v>
      </c>
      <c r="H1407" s="122">
        <v>0</v>
      </c>
      <c r="I1407" s="122">
        <v>0</v>
      </c>
      <c r="J1407" s="122">
        <v>0</v>
      </c>
      <c r="K1407" s="122">
        <v>0</v>
      </c>
      <c r="L1407" s="122">
        <v>0</v>
      </c>
      <c r="M1407" s="122">
        <v>0</v>
      </c>
      <c r="N1407" s="122">
        <v>0</v>
      </c>
      <c r="O1407" s="122">
        <v>0</v>
      </c>
      <c r="P1407" s="122">
        <v>0</v>
      </c>
      <c r="Q1407" s="122">
        <v>0</v>
      </c>
      <c r="R1407" s="122">
        <v>0</v>
      </c>
      <c r="S1407" s="122">
        <v>0</v>
      </c>
      <c r="T1407" s="122">
        <v>0</v>
      </c>
      <c r="U1407" s="122">
        <v>0</v>
      </c>
      <c r="V1407" s="122">
        <v>0</v>
      </c>
      <c r="W1407" s="122">
        <v>0</v>
      </c>
      <c r="X1407" s="122">
        <v>0</v>
      </c>
      <c r="Y1407" s="122">
        <v>0</v>
      </c>
      <c r="Z1407" s="122">
        <v>0</v>
      </c>
      <c r="AA1407" s="122">
        <v>0</v>
      </c>
      <c r="AB1407" s="122">
        <v>0</v>
      </c>
      <c r="AC1407" s="122">
        <v>0</v>
      </c>
      <c r="AD1407" s="122">
        <v>0</v>
      </c>
      <c r="AE1407" s="122">
        <v>0</v>
      </c>
      <c r="AF1407" s="122">
        <v>0</v>
      </c>
      <c r="AG1407" s="122">
        <v>0</v>
      </c>
      <c r="AH1407" s="122">
        <v>0</v>
      </c>
      <c r="AI1407" s="122">
        <v>0</v>
      </c>
      <c r="AJ1407" s="122">
        <v>0</v>
      </c>
      <c r="AK1407" s="122">
        <v>0</v>
      </c>
      <c r="AL1407" s="122">
        <v>0</v>
      </c>
    </row>
    <row r="1408" spans="1:38" hidden="1" x14ac:dyDescent="0.25">
      <c r="A1408" s="122" t="s">
        <v>1976</v>
      </c>
      <c r="B1408" s="122">
        <v>1</v>
      </c>
      <c r="C1408" s="122" t="s">
        <v>2162</v>
      </c>
      <c r="D1408" s="122" t="s">
        <v>2087</v>
      </c>
      <c r="E1408" s="122">
        <v>27</v>
      </c>
      <c r="F1408" s="122">
        <v>0</v>
      </c>
      <c r="G1408" s="122">
        <v>0</v>
      </c>
      <c r="H1408" s="122">
        <v>0</v>
      </c>
      <c r="I1408" s="122">
        <v>0</v>
      </c>
      <c r="J1408" s="122">
        <v>0</v>
      </c>
      <c r="K1408" s="122">
        <v>0</v>
      </c>
      <c r="L1408" s="122">
        <v>0</v>
      </c>
      <c r="M1408" s="122">
        <v>0</v>
      </c>
      <c r="N1408" s="122">
        <v>0</v>
      </c>
      <c r="O1408" s="122">
        <v>0</v>
      </c>
      <c r="P1408" s="122">
        <v>0</v>
      </c>
      <c r="Q1408" s="122">
        <v>0</v>
      </c>
      <c r="R1408" s="122">
        <v>0</v>
      </c>
      <c r="S1408" s="122">
        <v>0</v>
      </c>
      <c r="T1408" s="122">
        <v>0</v>
      </c>
      <c r="U1408" s="122">
        <v>0</v>
      </c>
      <c r="V1408" s="122">
        <v>0</v>
      </c>
      <c r="W1408" s="122">
        <v>0</v>
      </c>
      <c r="X1408" s="122">
        <v>0</v>
      </c>
      <c r="Y1408" s="122">
        <v>0</v>
      </c>
      <c r="Z1408" s="122">
        <v>0</v>
      </c>
      <c r="AA1408" s="122">
        <v>0</v>
      </c>
      <c r="AB1408" s="122">
        <v>0</v>
      </c>
      <c r="AC1408" s="122">
        <v>0</v>
      </c>
      <c r="AD1408" s="122">
        <v>0</v>
      </c>
      <c r="AE1408" s="122">
        <v>0</v>
      </c>
      <c r="AF1408" s="122">
        <v>0</v>
      </c>
      <c r="AG1408" s="122">
        <v>0</v>
      </c>
      <c r="AH1408" s="122">
        <v>0</v>
      </c>
      <c r="AI1408" s="122">
        <v>0</v>
      </c>
      <c r="AJ1408" s="122">
        <v>0</v>
      </c>
      <c r="AK1408" s="122">
        <v>0</v>
      </c>
      <c r="AL1408" s="122">
        <v>0</v>
      </c>
    </row>
    <row r="1409" spans="1:38" hidden="1" x14ac:dyDescent="0.25">
      <c r="A1409" s="122" t="s">
        <v>1976</v>
      </c>
      <c r="B1409" s="122">
        <v>1</v>
      </c>
      <c r="C1409" s="122" t="s">
        <v>2162</v>
      </c>
      <c r="D1409" s="122" t="s">
        <v>2088</v>
      </c>
      <c r="E1409" s="122">
        <v>27</v>
      </c>
      <c r="F1409" s="122">
        <v>0.85560657045330002</v>
      </c>
      <c r="G1409" s="122">
        <v>0.82064288376750005</v>
      </c>
      <c r="H1409" s="122">
        <v>0.86923520178549996</v>
      </c>
      <c r="I1409" s="122">
        <v>0.77199612403100004</v>
      </c>
      <c r="J1409" s="122">
        <v>0.89808169564770002</v>
      </c>
      <c r="K1409" s="122">
        <v>0.89548225494190004</v>
      </c>
      <c r="L1409" s="122">
        <v>0.93366553301510002</v>
      </c>
      <c r="M1409" s="122">
        <v>0.94303320156430004</v>
      </c>
      <c r="N1409" s="122">
        <v>0.97988709567760002</v>
      </c>
      <c r="O1409" s="122">
        <v>0.91468146529969996</v>
      </c>
      <c r="P1409" s="122">
        <v>0.86117372205880005</v>
      </c>
      <c r="Q1409" s="122">
        <v>0.75126696432700002</v>
      </c>
      <c r="R1409" s="122">
        <v>0.83083291251199998</v>
      </c>
      <c r="S1409" s="122">
        <v>0.95255754379820001</v>
      </c>
      <c r="T1409" s="122">
        <v>0.96560000000000001</v>
      </c>
      <c r="U1409" s="122">
        <v>0.86048405063290001</v>
      </c>
      <c r="V1409" s="122">
        <v>0.6959157968313</v>
      </c>
      <c r="W1409" s="122">
        <v>0.70413609719439996</v>
      </c>
      <c r="X1409" s="122">
        <v>0.65432582665329997</v>
      </c>
      <c r="Y1409" s="122">
        <v>0.57734631763529998</v>
      </c>
      <c r="Z1409" s="122">
        <v>0.57666583703490004</v>
      </c>
      <c r="AA1409" s="122">
        <v>0.58116312530909997</v>
      </c>
      <c r="AB1409" s="122">
        <v>0.55513058770820001</v>
      </c>
      <c r="AC1409" s="122">
        <v>0.54594688368940003</v>
      </c>
      <c r="AD1409" s="122">
        <v>0.52694681532959997</v>
      </c>
      <c r="AE1409" s="122">
        <v>0.52390827055120004</v>
      </c>
      <c r="AF1409" s="122">
        <v>0.54259321942289995</v>
      </c>
      <c r="AG1409" s="122">
        <v>0.52900930291659998</v>
      </c>
      <c r="AH1409" s="122">
        <v>0.47139830308140002</v>
      </c>
      <c r="AI1409" s="122">
        <v>0.47455567412170002</v>
      </c>
      <c r="AJ1409" s="122">
        <v>0.43705392511480001</v>
      </c>
      <c r="AK1409" s="122">
        <v>0.44599404959159999</v>
      </c>
      <c r="AL1409" s="122">
        <v>0</v>
      </c>
    </row>
    <row r="1410" spans="1:38" hidden="1" x14ac:dyDescent="0.25">
      <c r="A1410" s="122" t="s">
        <v>1976</v>
      </c>
      <c r="B1410" s="122">
        <v>1</v>
      </c>
      <c r="C1410" s="122" t="s">
        <v>2162</v>
      </c>
      <c r="D1410" s="122" t="s">
        <v>2089</v>
      </c>
      <c r="E1410" s="122">
        <v>27</v>
      </c>
      <c r="F1410" s="122">
        <v>0</v>
      </c>
      <c r="G1410" s="122">
        <v>0</v>
      </c>
      <c r="H1410" s="122">
        <v>0</v>
      </c>
      <c r="I1410" s="122">
        <v>0</v>
      </c>
      <c r="J1410" s="122">
        <v>0</v>
      </c>
      <c r="K1410" s="122">
        <v>0</v>
      </c>
      <c r="L1410" s="122">
        <v>0</v>
      </c>
      <c r="M1410" s="122">
        <v>0</v>
      </c>
      <c r="N1410" s="122">
        <v>0</v>
      </c>
      <c r="O1410" s="122">
        <v>0</v>
      </c>
      <c r="P1410" s="122">
        <v>0</v>
      </c>
      <c r="Q1410" s="122">
        <v>0</v>
      </c>
      <c r="R1410" s="122">
        <v>0</v>
      </c>
      <c r="S1410" s="122">
        <v>0</v>
      </c>
      <c r="T1410" s="122">
        <v>0</v>
      </c>
      <c r="U1410" s="122">
        <v>0</v>
      </c>
      <c r="V1410" s="122">
        <v>0</v>
      </c>
      <c r="W1410" s="122">
        <v>0</v>
      </c>
      <c r="X1410" s="122">
        <v>0</v>
      </c>
      <c r="Y1410" s="122">
        <v>0</v>
      </c>
      <c r="Z1410" s="122">
        <v>0</v>
      </c>
      <c r="AA1410" s="122">
        <v>0</v>
      </c>
      <c r="AB1410" s="122">
        <v>0</v>
      </c>
      <c r="AC1410" s="122">
        <v>0</v>
      </c>
      <c r="AD1410" s="122">
        <v>0</v>
      </c>
      <c r="AE1410" s="122">
        <v>0</v>
      </c>
      <c r="AF1410" s="122">
        <v>0</v>
      </c>
      <c r="AG1410" s="122">
        <v>0</v>
      </c>
      <c r="AH1410" s="122">
        <v>0</v>
      </c>
      <c r="AI1410" s="122">
        <v>0</v>
      </c>
      <c r="AJ1410" s="122">
        <v>0</v>
      </c>
      <c r="AK1410" s="122">
        <v>0</v>
      </c>
      <c r="AL1410" s="122">
        <v>0</v>
      </c>
    </row>
    <row r="1411" spans="1:38" hidden="1" x14ac:dyDescent="0.25">
      <c r="A1411" s="122" t="s">
        <v>1976</v>
      </c>
      <c r="B1411" s="122">
        <v>1</v>
      </c>
      <c r="C1411" s="122" t="s">
        <v>2162</v>
      </c>
      <c r="D1411" s="122" t="s">
        <v>2136</v>
      </c>
      <c r="E1411" s="122">
        <v>27</v>
      </c>
      <c r="F1411" s="122">
        <v>0</v>
      </c>
      <c r="G1411" s="122">
        <v>0</v>
      </c>
      <c r="H1411" s="122">
        <v>0</v>
      </c>
      <c r="I1411" s="122">
        <v>0</v>
      </c>
      <c r="J1411" s="122">
        <v>0</v>
      </c>
      <c r="K1411" s="122">
        <v>0</v>
      </c>
      <c r="L1411" s="122">
        <v>0</v>
      </c>
      <c r="M1411" s="122">
        <v>0</v>
      </c>
      <c r="N1411" s="122">
        <v>0</v>
      </c>
      <c r="O1411" s="122">
        <v>0</v>
      </c>
      <c r="P1411" s="122">
        <v>0</v>
      </c>
      <c r="Q1411" s="122">
        <v>0</v>
      </c>
      <c r="R1411" s="122">
        <v>0</v>
      </c>
      <c r="S1411" s="122">
        <v>0</v>
      </c>
      <c r="T1411" s="122">
        <v>0</v>
      </c>
      <c r="U1411" s="122">
        <v>0</v>
      </c>
      <c r="V1411" s="122">
        <v>0</v>
      </c>
      <c r="W1411" s="122">
        <v>0</v>
      </c>
      <c r="X1411" s="122">
        <v>0</v>
      </c>
      <c r="Y1411" s="122">
        <v>0</v>
      </c>
      <c r="Z1411" s="122">
        <v>0</v>
      </c>
      <c r="AA1411" s="122">
        <v>0</v>
      </c>
      <c r="AB1411" s="122">
        <v>0</v>
      </c>
      <c r="AC1411" s="122">
        <v>0</v>
      </c>
      <c r="AD1411" s="122">
        <v>0</v>
      </c>
      <c r="AE1411" s="122">
        <v>0</v>
      </c>
      <c r="AF1411" s="122">
        <v>0</v>
      </c>
      <c r="AG1411" s="122">
        <v>0</v>
      </c>
      <c r="AH1411" s="122">
        <v>0</v>
      </c>
      <c r="AI1411" s="122">
        <v>0</v>
      </c>
      <c r="AJ1411" s="122">
        <v>0</v>
      </c>
      <c r="AK1411" s="122">
        <v>0</v>
      </c>
      <c r="AL1411" s="122">
        <v>0</v>
      </c>
    </row>
    <row r="1412" spans="1:38" hidden="1" x14ac:dyDescent="0.25">
      <c r="A1412" s="122" t="s">
        <v>1976</v>
      </c>
      <c r="B1412" s="122">
        <v>1</v>
      </c>
      <c r="C1412" s="122" t="s">
        <v>2162</v>
      </c>
      <c r="D1412" s="122" t="s">
        <v>2090</v>
      </c>
      <c r="E1412" s="122">
        <v>27</v>
      </c>
      <c r="F1412" s="122">
        <v>0</v>
      </c>
      <c r="G1412" s="122">
        <v>0</v>
      </c>
      <c r="H1412" s="122">
        <v>0</v>
      </c>
      <c r="I1412" s="122">
        <v>0</v>
      </c>
      <c r="J1412" s="122">
        <v>0</v>
      </c>
      <c r="K1412" s="122">
        <v>0</v>
      </c>
      <c r="L1412" s="122">
        <v>0</v>
      </c>
      <c r="M1412" s="122">
        <v>0</v>
      </c>
      <c r="N1412" s="122">
        <v>0</v>
      </c>
      <c r="O1412" s="122">
        <v>0</v>
      </c>
      <c r="P1412" s="122">
        <v>0</v>
      </c>
      <c r="Q1412" s="122">
        <v>0</v>
      </c>
      <c r="R1412" s="122">
        <v>0</v>
      </c>
      <c r="S1412" s="122">
        <v>0</v>
      </c>
      <c r="T1412" s="122">
        <v>0</v>
      </c>
      <c r="U1412" s="122">
        <v>0</v>
      </c>
      <c r="V1412" s="122">
        <v>0</v>
      </c>
      <c r="W1412" s="122">
        <v>0</v>
      </c>
      <c r="X1412" s="122">
        <v>0</v>
      </c>
      <c r="Y1412" s="122">
        <v>0</v>
      </c>
      <c r="Z1412" s="122">
        <v>0</v>
      </c>
      <c r="AA1412" s="122">
        <v>0</v>
      </c>
      <c r="AB1412" s="122">
        <v>0</v>
      </c>
      <c r="AC1412" s="122">
        <v>0</v>
      </c>
      <c r="AD1412" s="122">
        <v>0</v>
      </c>
      <c r="AE1412" s="122">
        <v>0</v>
      </c>
      <c r="AF1412" s="122">
        <v>0</v>
      </c>
      <c r="AG1412" s="122">
        <v>0</v>
      </c>
      <c r="AH1412" s="122">
        <v>0</v>
      </c>
      <c r="AI1412" s="122">
        <v>0</v>
      </c>
      <c r="AJ1412" s="122">
        <v>0</v>
      </c>
      <c r="AK1412" s="122">
        <v>0</v>
      </c>
      <c r="AL1412" s="122">
        <v>0</v>
      </c>
    </row>
    <row r="1413" spans="1:38" hidden="1" x14ac:dyDescent="0.25">
      <c r="A1413" s="122" t="s">
        <v>1976</v>
      </c>
      <c r="B1413" s="122">
        <v>1</v>
      </c>
      <c r="C1413" s="122" t="s">
        <v>2162</v>
      </c>
      <c r="D1413" s="122" t="s">
        <v>2091</v>
      </c>
      <c r="E1413" s="122">
        <v>27</v>
      </c>
      <c r="F1413" s="122">
        <v>0</v>
      </c>
      <c r="G1413" s="122">
        <v>0</v>
      </c>
      <c r="H1413" s="122">
        <v>0</v>
      </c>
      <c r="I1413" s="122">
        <v>0</v>
      </c>
      <c r="J1413" s="122">
        <v>0</v>
      </c>
      <c r="K1413" s="122">
        <v>0</v>
      </c>
      <c r="L1413" s="122">
        <v>0</v>
      </c>
      <c r="M1413" s="122">
        <v>0</v>
      </c>
      <c r="N1413" s="122">
        <v>0</v>
      </c>
      <c r="O1413" s="122">
        <v>0</v>
      </c>
      <c r="P1413" s="122">
        <v>0</v>
      </c>
      <c r="Q1413" s="122">
        <v>0</v>
      </c>
      <c r="R1413" s="122">
        <v>0</v>
      </c>
      <c r="S1413" s="122">
        <v>0</v>
      </c>
      <c r="T1413" s="122">
        <v>0</v>
      </c>
      <c r="U1413" s="122">
        <v>0</v>
      </c>
      <c r="V1413" s="122">
        <v>0</v>
      </c>
      <c r="W1413" s="122">
        <v>0</v>
      </c>
      <c r="X1413" s="122">
        <v>0</v>
      </c>
      <c r="Y1413" s="122">
        <v>0</v>
      </c>
      <c r="Z1413" s="122">
        <v>0</v>
      </c>
      <c r="AA1413" s="122">
        <v>0</v>
      </c>
      <c r="AB1413" s="122">
        <v>0</v>
      </c>
      <c r="AC1413" s="122">
        <v>0</v>
      </c>
      <c r="AD1413" s="122">
        <v>0</v>
      </c>
      <c r="AE1413" s="122">
        <v>0</v>
      </c>
      <c r="AF1413" s="122">
        <v>0</v>
      </c>
      <c r="AG1413" s="122">
        <v>0</v>
      </c>
      <c r="AH1413" s="122">
        <v>0</v>
      </c>
      <c r="AI1413" s="122">
        <v>0</v>
      </c>
      <c r="AJ1413" s="122">
        <v>0</v>
      </c>
      <c r="AK1413" s="122">
        <v>0</v>
      </c>
      <c r="AL1413" s="122">
        <v>0</v>
      </c>
    </row>
    <row r="1414" spans="1:38" hidden="1" x14ac:dyDescent="0.25">
      <c r="A1414" s="122" t="s">
        <v>1976</v>
      </c>
      <c r="B1414" s="122">
        <v>1</v>
      </c>
      <c r="C1414" s="122" t="s">
        <v>2162</v>
      </c>
      <c r="D1414" s="122" t="s">
        <v>2092</v>
      </c>
      <c r="E1414" s="122">
        <v>27</v>
      </c>
      <c r="F1414" s="122">
        <v>0.16930642905810001</v>
      </c>
      <c r="G1414" s="122">
        <v>0.15196781885329999</v>
      </c>
      <c r="H1414" s="122">
        <v>0.15318559619889999</v>
      </c>
      <c r="I1414" s="122">
        <v>0.13127441860469999</v>
      </c>
      <c r="J1414" s="122">
        <v>0.13197241379310001</v>
      </c>
      <c r="K1414" s="122">
        <v>0.12402758620690001</v>
      </c>
      <c r="L1414" s="122">
        <v>0.1014</v>
      </c>
      <c r="M1414" s="122">
        <v>0.1020627887083</v>
      </c>
      <c r="N1414" s="122">
        <v>0.10474285714290001</v>
      </c>
      <c r="O1414" s="122">
        <v>7.8E-2</v>
      </c>
      <c r="P1414" s="122">
        <v>0.1084232142857</v>
      </c>
      <c r="Q1414" s="122">
        <v>7.1921917808199995E-2</v>
      </c>
      <c r="R1414" s="122">
        <v>8.5087058823499997E-2</v>
      </c>
      <c r="S1414" s="122">
        <v>0.1063976529757</v>
      </c>
      <c r="T1414" s="122">
        <v>0.1026497904443</v>
      </c>
      <c r="U1414" s="122">
        <v>0.14193854447439999</v>
      </c>
      <c r="V1414" s="122">
        <v>0.121776819407</v>
      </c>
      <c r="W1414" s="122">
        <v>0.12540592991909999</v>
      </c>
      <c r="X1414" s="122">
        <v>0.1165347708895</v>
      </c>
      <c r="Y1414" s="122">
        <v>0.10282479784369999</v>
      </c>
      <c r="Z1414" s="122">
        <v>9.8537743284900003E-2</v>
      </c>
      <c r="AA1414" s="122">
        <v>0.11215685171130001</v>
      </c>
      <c r="AB1414" s="122">
        <v>0.105876034833</v>
      </c>
      <c r="AC1414" s="122">
        <v>0.10976800964980001</v>
      </c>
      <c r="AD1414" s="122">
        <v>9.6634755675800002E-2</v>
      </c>
      <c r="AE1414" s="122">
        <v>9.5873940504100003E-2</v>
      </c>
      <c r="AF1414" s="122">
        <v>9.4021182411400006E-2</v>
      </c>
      <c r="AG1414" s="122">
        <v>8.9232781501199995E-2</v>
      </c>
      <c r="AH1414" s="122">
        <v>8.9527523799800002E-2</v>
      </c>
      <c r="AI1414" s="122">
        <v>9.2883089923600004E-2</v>
      </c>
      <c r="AJ1414" s="122">
        <v>9.0179937568600002E-2</v>
      </c>
      <c r="AK1414" s="122">
        <v>9.4901615629100003E-2</v>
      </c>
      <c r="AL1414" s="122">
        <v>0</v>
      </c>
    </row>
    <row r="1415" spans="1:38" hidden="1" x14ac:dyDescent="0.25">
      <c r="A1415" s="122" t="s">
        <v>1976</v>
      </c>
      <c r="B1415" s="122">
        <v>1</v>
      </c>
      <c r="C1415" s="122" t="s">
        <v>2162</v>
      </c>
      <c r="D1415" s="122" t="s">
        <v>2093</v>
      </c>
      <c r="E1415" s="122">
        <v>27</v>
      </c>
      <c r="F1415" s="122">
        <v>0</v>
      </c>
      <c r="G1415" s="122">
        <v>0</v>
      </c>
      <c r="H1415" s="122">
        <v>0</v>
      </c>
      <c r="I1415" s="122">
        <v>0</v>
      </c>
      <c r="J1415" s="122">
        <v>0</v>
      </c>
      <c r="K1415" s="122">
        <v>0</v>
      </c>
      <c r="L1415" s="122">
        <v>0</v>
      </c>
      <c r="M1415" s="122">
        <v>0</v>
      </c>
      <c r="N1415" s="122">
        <v>0</v>
      </c>
      <c r="O1415" s="122">
        <v>0</v>
      </c>
      <c r="P1415" s="122">
        <v>0</v>
      </c>
      <c r="Q1415" s="122">
        <v>0</v>
      </c>
      <c r="R1415" s="122">
        <v>0</v>
      </c>
      <c r="S1415" s="122">
        <v>0</v>
      </c>
      <c r="T1415" s="122">
        <v>0</v>
      </c>
      <c r="U1415" s="122">
        <v>0</v>
      </c>
      <c r="V1415" s="122">
        <v>0</v>
      </c>
      <c r="W1415" s="122">
        <v>0</v>
      </c>
      <c r="X1415" s="122">
        <v>0</v>
      </c>
      <c r="Y1415" s="122">
        <v>0</v>
      </c>
      <c r="Z1415" s="122">
        <v>0</v>
      </c>
      <c r="AA1415" s="122">
        <v>0</v>
      </c>
      <c r="AB1415" s="122">
        <v>0</v>
      </c>
      <c r="AC1415" s="122">
        <v>0</v>
      </c>
      <c r="AD1415" s="122">
        <v>0</v>
      </c>
      <c r="AE1415" s="122">
        <v>0</v>
      </c>
      <c r="AF1415" s="122">
        <v>0</v>
      </c>
      <c r="AG1415" s="122">
        <v>0</v>
      </c>
      <c r="AH1415" s="122">
        <v>0</v>
      </c>
      <c r="AI1415" s="122">
        <v>0</v>
      </c>
      <c r="AJ1415" s="122">
        <v>0</v>
      </c>
      <c r="AK1415" s="122">
        <v>0</v>
      </c>
      <c r="AL1415" s="122">
        <v>0</v>
      </c>
    </row>
    <row r="1416" spans="1:38" hidden="1" x14ac:dyDescent="0.25">
      <c r="A1416" s="122" t="s">
        <v>1976</v>
      </c>
      <c r="B1416" s="122">
        <v>1</v>
      </c>
      <c r="C1416" s="122" t="s">
        <v>2162</v>
      </c>
      <c r="D1416" s="122" t="s">
        <v>2094</v>
      </c>
      <c r="E1416" s="122">
        <v>27</v>
      </c>
      <c r="F1416" s="122">
        <v>0</v>
      </c>
      <c r="G1416" s="122">
        <v>0</v>
      </c>
      <c r="H1416" s="122">
        <v>0</v>
      </c>
      <c r="I1416" s="122">
        <v>0</v>
      </c>
      <c r="J1416" s="122">
        <v>0</v>
      </c>
      <c r="K1416" s="122">
        <v>0</v>
      </c>
      <c r="L1416" s="122">
        <v>0</v>
      </c>
      <c r="M1416" s="122">
        <v>0</v>
      </c>
      <c r="N1416" s="122">
        <v>0</v>
      </c>
      <c r="O1416" s="122">
        <v>0</v>
      </c>
      <c r="P1416" s="122">
        <v>0</v>
      </c>
      <c r="Q1416" s="122">
        <v>0</v>
      </c>
      <c r="R1416" s="122">
        <v>0</v>
      </c>
      <c r="S1416" s="122">
        <v>0</v>
      </c>
      <c r="T1416" s="122">
        <v>0</v>
      </c>
      <c r="U1416" s="122">
        <v>0</v>
      </c>
      <c r="V1416" s="122">
        <v>0</v>
      </c>
      <c r="W1416" s="122">
        <v>0</v>
      </c>
      <c r="X1416" s="122">
        <v>0</v>
      </c>
      <c r="Y1416" s="122">
        <v>0</v>
      </c>
      <c r="Z1416" s="122">
        <v>0</v>
      </c>
      <c r="AA1416" s="122">
        <v>0</v>
      </c>
      <c r="AB1416" s="122">
        <v>0</v>
      </c>
      <c r="AC1416" s="122">
        <v>0</v>
      </c>
      <c r="AD1416" s="122">
        <v>0</v>
      </c>
      <c r="AE1416" s="122">
        <v>0</v>
      </c>
      <c r="AF1416" s="122">
        <v>0</v>
      </c>
      <c r="AG1416" s="122">
        <v>0</v>
      </c>
      <c r="AH1416" s="122">
        <v>0</v>
      </c>
      <c r="AI1416" s="122">
        <v>0</v>
      </c>
      <c r="AJ1416" s="122">
        <v>0</v>
      </c>
      <c r="AK1416" s="122">
        <v>0</v>
      </c>
      <c r="AL1416" s="122">
        <v>0</v>
      </c>
    </row>
    <row r="1417" spans="1:38" hidden="1" x14ac:dyDescent="0.25">
      <c r="A1417" s="122" t="s">
        <v>1976</v>
      </c>
      <c r="B1417" s="122">
        <v>1</v>
      </c>
      <c r="C1417" s="122" t="s">
        <v>2162</v>
      </c>
      <c r="D1417" s="122" t="s">
        <v>2095</v>
      </c>
      <c r="E1417" s="122">
        <v>27</v>
      </c>
      <c r="F1417" s="122">
        <v>0</v>
      </c>
      <c r="G1417" s="122">
        <v>0</v>
      </c>
      <c r="H1417" s="122">
        <v>0</v>
      </c>
      <c r="I1417" s="122">
        <v>0</v>
      </c>
      <c r="J1417" s="122">
        <v>0</v>
      </c>
      <c r="K1417" s="122">
        <v>0</v>
      </c>
      <c r="L1417" s="122">
        <v>0</v>
      </c>
      <c r="M1417" s="122">
        <v>0</v>
      </c>
      <c r="N1417" s="122">
        <v>0</v>
      </c>
      <c r="O1417" s="122">
        <v>0</v>
      </c>
      <c r="P1417" s="122">
        <v>0</v>
      </c>
      <c r="Q1417" s="122">
        <v>0</v>
      </c>
      <c r="R1417" s="122">
        <v>0</v>
      </c>
      <c r="S1417" s="122">
        <v>0</v>
      </c>
      <c r="T1417" s="122">
        <v>0</v>
      </c>
      <c r="U1417" s="122">
        <v>0</v>
      </c>
      <c r="V1417" s="122">
        <v>0</v>
      </c>
      <c r="W1417" s="122">
        <v>0</v>
      </c>
      <c r="X1417" s="122">
        <v>0</v>
      </c>
      <c r="Y1417" s="122">
        <v>0</v>
      </c>
      <c r="Z1417" s="122">
        <v>0</v>
      </c>
      <c r="AA1417" s="122">
        <v>0</v>
      </c>
      <c r="AB1417" s="122">
        <v>0</v>
      </c>
      <c r="AC1417" s="122">
        <v>0</v>
      </c>
      <c r="AD1417" s="122">
        <v>0</v>
      </c>
      <c r="AE1417" s="122">
        <v>0</v>
      </c>
      <c r="AF1417" s="122">
        <v>0</v>
      </c>
      <c r="AG1417" s="122">
        <v>0</v>
      </c>
      <c r="AH1417" s="122">
        <v>0</v>
      </c>
      <c r="AI1417" s="122">
        <v>0</v>
      </c>
      <c r="AJ1417" s="122">
        <v>0</v>
      </c>
      <c r="AK1417" s="122">
        <v>0</v>
      </c>
      <c r="AL1417" s="122">
        <v>0</v>
      </c>
    </row>
    <row r="1418" spans="1:38" hidden="1" x14ac:dyDescent="0.25">
      <c r="A1418" s="122" t="s">
        <v>1976</v>
      </c>
      <c r="B1418" s="122">
        <v>1</v>
      </c>
      <c r="C1418" s="122" t="s">
        <v>2162</v>
      </c>
      <c r="D1418" s="122" t="s">
        <v>2096</v>
      </c>
      <c r="E1418" s="122">
        <v>27</v>
      </c>
      <c r="F1418" s="122">
        <v>0</v>
      </c>
      <c r="G1418" s="122">
        <v>0</v>
      </c>
      <c r="H1418" s="122">
        <v>0</v>
      </c>
      <c r="I1418" s="122">
        <v>0</v>
      </c>
      <c r="J1418" s="122">
        <v>0</v>
      </c>
      <c r="K1418" s="122">
        <v>0</v>
      </c>
      <c r="L1418" s="122">
        <v>0</v>
      </c>
      <c r="M1418" s="122">
        <v>0</v>
      </c>
      <c r="N1418" s="122">
        <v>0</v>
      </c>
      <c r="O1418" s="122">
        <v>0</v>
      </c>
      <c r="P1418" s="122">
        <v>0</v>
      </c>
      <c r="Q1418" s="122">
        <v>0</v>
      </c>
      <c r="R1418" s="122">
        <v>0</v>
      </c>
      <c r="S1418" s="122">
        <v>0</v>
      </c>
      <c r="T1418" s="122">
        <v>0</v>
      </c>
      <c r="U1418" s="122">
        <v>0</v>
      </c>
      <c r="V1418" s="122">
        <v>0</v>
      </c>
      <c r="W1418" s="122">
        <v>0</v>
      </c>
      <c r="X1418" s="122">
        <v>0</v>
      </c>
      <c r="Y1418" s="122">
        <v>0</v>
      </c>
      <c r="Z1418" s="122">
        <v>0</v>
      </c>
      <c r="AA1418" s="122">
        <v>0</v>
      </c>
      <c r="AB1418" s="122">
        <v>0</v>
      </c>
      <c r="AC1418" s="122">
        <v>0</v>
      </c>
      <c r="AD1418" s="122">
        <v>0</v>
      </c>
      <c r="AE1418" s="122">
        <v>0</v>
      </c>
      <c r="AF1418" s="122">
        <v>0</v>
      </c>
      <c r="AG1418" s="122">
        <v>0</v>
      </c>
      <c r="AH1418" s="122">
        <v>0</v>
      </c>
      <c r="AI1418" s="122">
        <v>0</v>
      </c>
      <c r="AJ1418" s="122">
        <v>0</v>
      </c>
      <c r="AK1418" s="122">
        <v>0</v>
      </c>
      <c r="AL1418" s="122">
        <v>0</v>
      </c>
    </row>
    <row r="1419" spans="1:38" hidden="1" x14ac:dyDescent="0.25">
      <c r="A1419" s="122" t="s">
        <v>1976</v>
      </c>
      <c r="B1419" s="122">
        <v>1</v>
      </c>
      <c r="C1419" s="122" t="s">
        <v>2162</v>
      </c>
      <c r="D1419" s="122" t="s">
        <v>2097</v>
      </c>
      <c r="E1419" s="122">
        <v>27</v>
      </c>
      <c r="F1419" s="122">
        <v>0.2389048000406</v>
      </c>
      <c r="G1419" s="122">
        <v>0.16959365712409999</v>
      </c>
      <c r="H1419" s="122">
        <v>0.2051109030652</v>
      </c>
      <c r="I1419" s="122">
        <v>0.16187759251129999</v>
      </c>
      <c r="J1419" s="122">
        <v>0.1987174781162</v>
      </c>
      <c r="K1419" s="122">
        <v>0.2073786760154</v>
      </c>
      <c r="L1419" s="122">
        <v>0.23906165646290001</v>
      </c>
      <c r="M1419" s="122">
        <v>0.2251011019642</v>
      </c>
      <c r="N1419" s="122">
        <v>0.2281062775777</v>
      </c>
      <c r="O1419" s="122">
        <v>0.19578638573769999</v>
      </c>
      <c r="P1419" s="122">
        <v>0.1843396323714</v>
      </c>
      <c r="Q1419" s="122">
        <v>0.1797660105693</v>
      </c>
      <c r="R1419" s="122">
        <v>0.15631781126639999</v>
      </c>
      <c r="S1419" s="122">
        <v>2.8061538461499998E-2</v>
      </c>
      <c r="T1419" s="122">
        <v>3.72619047619E-2</v>
      </c>
      <c r="U1419" s="122">
        <v>3.9199523809500002E-2</v>
      </c>
      <c r="V1419" s="122">
        <v>9.6725445958499995E-2</v>
      </c>
      <c r="W1419" s="122">
        <v>0.1068765244184</v>
      </c>
      <c r="X1419" s="122">
        <v>0.1055224363958</v>
      </c>
      <c r="Y1419" s="122">
        <v>8.3264006848599997E-2</v>
      </c>
      <c r="Z1419" s="122">
        <v>8.2949671788900003E-2</v>
      </c>
      <c r="AA1419" s="122">
        <v>0.1336778918305</v>
      </c>
      <c r="AB1419" s="122">
        <v>0.15082628913089999</v>
      </c>
      <c r="AC1419" s="122">
        <v>0.1329532297952</v>
      </c>
      <c r="AD1419" s="122">
        <v>0.1129783644513</v>
      </c>
      <c r="AE1419" s="122">
        <v>0.1335587239912</v>
      </c>
      <c r="AF1419" s="122">
        <v>0.107211742488</v>
      </c>
      <c r="AG1419" s="122">
        <v>0.14782703441219999</v>
      </c>
      <c r="AH1419" s="122">
        <v>0.17578785821369999</v>
      </c>
      <c r="AI1419" s="122">
        <v>0.14456626187630001</v>
      </c>
      <c r="AJ1419" s="122">
        <v>0.17915387050949999</v>
      </c>
      <c r="AK1419" s="122">
        <v>0.1490785074648</v>
      </c>
      <c r="AL1419" s="122">
        <v>0</v>
      </c>
    </row>
    <row r="1420" spans="1:38" hidden="1" x14ac:dyDescent="0.25">
      <c r="A1420" s="122" t="s">
        <v>1976</v>
      </c>
      <c r="B1420" s="122">
        <v>1</v>
      </c>
      <c r="C1420" s="122" t="s">
        <v>2162</v>
      </c>
      <c r="D1420" s="122" t="s">
        <v>2098</v>
      </c>
      <c r="E1420" s="122">
        <v>27</v>
      </c>
      <c r="F1420" s="122">
        <v>0</v>
      </c>
      <c r="G1420" s="122">
        <v>0</v>
      </c>
      <c r="H1420" s="122">
        <v>0</v>
      </c>
      <c r="I1420" s="122">
        <v>0</v>
      </c>
      <c r="J1420" s="122">
        <v>0</v>
      </c>
      <c r="K1420" s="122">
        <v>0</v>
      </c>
      <c r="L1420" s="122">
        <v>0</v>
      </c>
      <c r="M1420" s="122">
        <v>0</v>
      </c>
      <c r="N1420" s="122">
        <v>0</v>
      </c>
      <c r="O1420" s="122">
        <v>0</v>
      </c>
      <c r="P1420" s="122">
        <v>0</v>
      </c>
      <c r="Q1420" s="122">
        <v>0</v>
      </c>
      <c r="R1420" s="122">
        <v>0</v>
      </c>
      <c r="S1420" s="122">
        <v>0</v>
      </c>
      <c r="T1420" s="122">
        <v>0</v>
      </c>
      <c r="U1420" s="122">
        <v>0</v>
      </c>
      <c r="V1420" s="122">
        <v>0</v>
      </c>
      <c r="W1420" s="122">
        <v>0</v>
      </c>
      <c r="X1420" s="122">
        <v>0</v>
      </c>
      <c r="Y1420" s="122">
        <v>0</v>
      </c>
      <c r="Z1420" s="122">
        <v>0</v>
      </c>
      <c r="AA1420" s="122">
        <v>0</v>
      </c>
      <c r="AB1420" s="122">
        <v>0</v>
      </c>
      <c r="AC1420" s="122">
        <v>0</v>
      </c>
      <c r="AD1420" s="122">
        <v>0</v>
      </c>
      <c r="AE1420" s="122">
        <v>0</v>
      </c>
      <c r="AF1420" s="122">
        <v>0</v>
      </c>
      <c r="AG1420" s="122">
        <v>0</v>
      </c>
      <c r="AH1420" s="122">
        <v>0</v>
      </c>
      <c r="AI1420" s="122">
        <v>0</v>
      </c>
      <c r="AJ1420" s="122">
        <v>0</v>
      </c>
      <c r="AK1420" s="122">
        <v>0</v>
      </c>
      <c r="AL1420" s="122">
        <v>0</v>
      </c>
    </row>
    <row r="1421" spans="1:38" hidden="1" x14ac:dyDescent="0.25">
      <c r="A1421" s="122" t="s">
        <v>1976</v>
      </c>
      <c r="B1421" s="122">
        <v>1</v>
      </c>
      <c r="C1421" s="122" t="s">
        <v>2162</v>
      </c>
      <c r="D1421" s="122" t="s">
        <v>2099</v>
      </c>
      <c r="E1421" s="122">
        <v>27</v>
      </c>
      <c r="F1421" s="122">
        <v>0</v>
      </c>
      <c r="G1421" s="122">
        <v>0</v>
      </c>
      <c r="H1421" s="122">
        <v>0</v>
      </c>
      <c r="I1421" s="122">
        <v>0</v>
      </c>
      <c r="J1421" s="122">
        <v>0</v>
      </c>
      <c r="K1421" s="122">
        <v>0</v>
      </c>
      <c r="L1421" s="122">
        <v>0</v>
      </c>
      <c r="M1421" s="122">
        <v>0</v>
      </c>
      <c r="N1421" s="122">
        <v>0</v>
      </c>
      <c r="O1421" s="122">
        <v>0</v>
      </c>
      <c r="P1421" s="122">
        <v>0</v>
      </c>
      <c r="Q1421" s="122">
        <v>0</v>
      </c>
      <c r="R1421" s="122">
        <v>0</v>
      </c>
      <c r="S1421" s="122">
        <v>0</v>
      </c>
      <c r="T1421" s="122">
        <v>0</v>
      </c>
      <c r="U1421" s="122">
        <v>0</v>
      </c>
      <c r="V1421" s="122">
        <v>0</v>
      </c>
      <c r="W1421" s="122">
        <v>0</v>
      </c>
      <c r="X1421" s="122">
        <v>0</v>
      </c>
      <c r="Y1421" s="122">
        <v>0</v>
      </c>
      <c r="Z1421" s="122">
        <v>0</v>
      </c>
      <c r="AA1421" s="122">
        <v>0</v>
      </c>
      <c r="AB1421" s="122">
        <v>0</v>
      </c>
      <c r="AC1421" s="122">
        <v>0</v>
      </c>
      <c r="AD1421" s="122">
        <v>0</v>
      </c>
      <c r="AE1421" s="122">
        <v>0</v>
      </c>
      <c r="AF1421" s="122">
        <v>0</v>
      </c>
      <c r="AG1421" s="122">
        <v>0</v>
      </c>
      <c r="AH1421" s="122">
        <v>0</v>
      </c>
      <c r="AI1421" s="122">
        <v>0</v>
      </c>
      <c r="AJ1421" s="122">
        <v>0</v>
      </c>
      <c r="AK1421" s="122">
        <v>0</v>
      </c>
      <c r="AL1421" s="122">
        <v>0</v>
      </c>
    </row>
    <row r="1422" spans="1:38" hidden="1" x14ac:dyDescent="0.25">
      <c r="A1422" s="122" t="s">
        <v>1976</v>
      </c>
      <c r="B1422" s="122">
        <v>1</v>
      </c>
      <c r="C1422" s="122" t="s">
        <v>2162</v>
      </c>
      <c r="D1422" s="122" t="s">
        <v>2100</v>
      </c>
      <c r="E1422" s="122">
        <v>27</v>
      </c>
      <c r="F1422" s="122">
        <v>0</v>
      </c>
      <c r="G1422" s="122">
        <v>0</v>
      </c>
      <c r="H1422" s="122">
        <v>0</v>
      </c>
      <c r="I1422" s="122">
        <v>0</v>
      </c>
      <c r="J1422" s="122">
        <v>0</v>
      </c>
      <c r="K1422" s="122">
        <v>0</v>
      </c>
      <c r="L1422" s="122">
        <v>0</v>
      </c>
      <c r="M1422" s="122">
        <v>0</v>
      </c>
      <c r="N1422" s="122">
        <v>0</v>
      </c>
      <c r="O1422" s="122">
        <v>0</v>
      </c>
      <c r="P1422" s="122">
        <v>0</v>
      </c>
      <c r="Q1422" s="122">
        <v>0</v>
      </c>
      <c r="R1422" s="122">
        <v>0</v>
      </c>
      <c r="S1422" s="122">
        <v>0</v>
      </c>
      <c r="T1422" s="122">
        <v>0</v>
      </c>
      <c r="U1422" s="122">
        <v>0</v>
      </c>
      <c r="V1422" s="122">
        <v>0</v>
      </c>
      <c r="W1422" s="122">
        <v>0</v>
      </c>
      <c r="X1422" s="122">
        <v>0</v>
      </c>
      <c r="Y1422" s="122">
        <v>0</v>
      </c>
      <c r="Z1422" s="122">
        <v>0</v>
      </c>
      <c r="AA1422" s="122">
        <v>0</v>
      </c>
      <c r="AB1422" s="122">
        <v>0</v>
      </c>
      <c r="AC1422" s="122">
        <v>0</v>
      </c>
      <c r="AD1422" s="122">
        <v>0</v>
      </c>
      <c r="AE1422" s="122">
        <v>0</v>
      </c>
      <c r="AF1422" s="122">
        <v>0</v>
      </c>
      <c r="AG1422" s="122">
        <v>0</v>
      </c>
      <c r="AH1422" s="122">
        <v>0</v>
      </c>
      <c r="AI1422" s="122">
        <v>0</v>
      </c>
      <c r="AJ1422" s="122">
        <v>0</v>
      </c>
      <c r="AK1422" s="122">
        <v>0</v>
      </c>
      <c r="AL1422" s="122">
        <v>0</v>
      </c>
    </row>
    <row r="1423" spans="1:38" hidden="1" x14ac:dyDescent="0.25">
      <c r="A1423" s="122" t="s">
        <v>1976</v>
      </c>
      <c r="B1423" s="122">
        <v>1</v>
      </c>
      <c r="C1423" s="122" t="s">
        <v>2162</v>
      </c>
      <c r="D1423" s="122" t="s">
        <v>2101</v>
      </c>
      <c r="E1423" s="122">
        <v>27</v>
      </c>
      <c r="F1423" s="122">
        <v>0</v>
      </c>
      <c r="G1423" s="122">
        <v>0</v>
      </c>
      <c r="H1423" s="122">
        <v>0</v>
      </c>
      <c r="I1423" s="122">
        <v>0</v>
      </c>
      <c r="J1423" s="122">
        <v>0</v>
      </c>
      <c r="K1423" s="122">
        <v>0</v>
      </c>
      <c r="L1423" s="122">
        <v>0</v>
      </c>
      <c r="M1423" s="122">
        <v>0</v>
      </c>
      <c r="N1423" s="122">
        <v>0</v>
      </c>
      <c r="O1423" s="122">
        <v>0</v>
      </c>
      <c r="P1423" s="122">
        <v>0</v>
      </c>
      <c r="Q1423" s="122">
        <v>0</v>
      </c>
      <c r="R1423" s="122">
        <v>0</v>
      </c>
      <c r="S1423" s="122">
        <v>0</v>
      </c>
      <c r="T1423" s="122">
        <v>0</v>
      </c>
      <c r="U1423" s="122">
        <v>0</v>
      </c>
      <c r="V1423" s="122">
        <v>0</v>
      </c>
      <c r="W1423" s="122">
        <v>0</v>
      </c>
      <c r="X1423" s="122">
        <v>0</v>
      </c>
      <c r="Y1423" s="122">
        <v>0</v>
      </c>
      <c r="Z1423" s="122">
        <v>0</v>
      </c>
      <c r="AA1423" s="122">
        <v>0</v>
      </c>
      <c r="AB1423" s="122">
        <v>0</v>
      </c>
      <c r="AC1423" s="122">
        <v>0</v>
      </c>
      <c r="AD1423" s="122">
        <v>0</v>
      </c>
      <c r="AE1423" s="122">
        <v>0</v>
      </c>
      <c r="AF1423" s="122">
        <v>0</v>
      </c>
      <c r="AG1423" s="122">
        <v>0</v>
      </c>
      <c r="AH1423" s="122">
        <v>0</v>
      </c>
      <c r="AI1423" s="122">
        <v>0</v>
      </c>
      <c r="AJ1423" s="122">
        <v>0</v>
      </c>
      <c r="AK1423" s="122">
        <v>0</v>
      </c>
      <c r="AL1423" s="122">
        <v>0</v>
      </c>
    </row>
    <row r="1424" spans="1:38" hidden="1" x14ac:dyDescent="0.25">
      <c r="A1424" s="122" t="s">
        <v>1976</v>
      </c>
      <c r="B1424" s="122">
        <v>1</v>
      </c>
      <c r="C1424" s="122" t="s">
        <v>2162</v>
      </c>
      <c r="D1424" s="122" t="s">
        <v>2102</v>
      </c>
      <c r="E1424" s="122">
        <v>27</v>
      </c>
      <c r="F1424" s="122">
        <v>0</v>
      </c>
      <c r="G1424" s="122">
        <v>0</v>
      </c>
      <c r="H1424" s="122">
        <v>0</v>
      </c>
      <c r="I1424" s="122">
        <v>0</v>
      </c>
      <c r="J1424" s="122">
        <v>0</v>
      </c>
      <c r="K1424" s="122">
        <v>0</v>
      </c>
      <c r="L1424" s="122">
        <v>0</v>
      </c>
      <c r="M1424" s="122">
        <v>0</v>
      </c>
      <c r="N1424" s="122">
        <v>0</v>
      </c>
      <c r="O1424" s="122">
        <v>0</v>
      </c>
      <c r="P1424" s="122">
        <v>0</v>
      </c>
      <c r="Q1424" s="122">
        <v>0</v>
      </c>
      <c r="R1424" s="122">
        <v>0</v>
      </c>
      <c r="S1424" s="122">
        <v>0</v>
      </c>
      <c r="T1424" s="122">
        <v>0</v>
      </c>
      <c r="U1424" s="122">
        <v>0</v>
      </c>
      <c r="V1424" s="122">
        <v>0</v>
      </c>
      <c r="W1424" s="122">
        <v>0</v>
      </c>
      <c r="X1424" s="122">
        <v>0</v>
      </c>
      <c r="Y1424" s="122">
        <v>0</v>
      </c>
      <c r="Z1424" s="122">
        <v>0</v>
      </c>
      <c r="AA1424" s="122">
        <v>0</v>
      </c>
      <c r="AB1424" s="122">
        <v>0</v>
      </c>
      <c r="AC1424" s="122">
        <v>0</v>
      </c>
      <c r="AD1424" s="122">
        <v>0</v>
      </c>
      <c r="AE1424" s="122">
        <v>0</v>
      </c>
      <c r="AF1424" s="122">
        <v>0</v>
      </c>
      <c r="AG1424" s="122">
        <v>0</v>
      </c>
      <c r="AH1424" s="122">
        <v>0</v>
      </c>
      <c r="AI1424" s="122">
        <v>0</v>
      </c>
      <c r="AJ1424" s="122">
        <v>0</v>
      </c>
      <c r="AK1424" s="122">
        <v>0</v>
      </c>
      <c r="AL1424" s="122">
        <v>0</v>
      </c>
    </row>
    <row r="1425" spans="1:38" hidden="1" x14ac:dyDescent="0.25">
      <c r="A1425" s="122" t="s">
        <v>1976</v>
      </c>
      <c r="B1425" s="122">
        <v>1</v>
      </c>
      <c r="C1425" s="122" t="s">
        <v>2162</v>
      </c>
      <c r="D1425" s="122" t="s">
        <v>2103</v>
      </c>
      <c r="E1425" s="122">
        <v>27</v>
      </c>
      <c r="F1425" s="122">
        <v>0</v>
      </c>
      <c r="G1425" s="122">
        <v>0</v>
      </c>
      <c r="H1425" s="122">
        <v>0</v>
      </c>
      <c r="I1425" s="122">
        <v>0</v>
      </c>
      <c r="J1425" s="122">
        <v>0</v>
      </c>
      <c r="K1425" s="122">
        <v>0</v>
      </c>
      <c r="L1425" s="122">
        <v>0</v>
      </c>
      <c r="M1425" s="122">
        <v>0</v>
      </c>
      <c r="N1425" s="122">
        <v>0</v>
      </c>
      <c r="O1425" s="122">
        <v>0</v>
      </c>
      <c r="P1425" s="122">
        <v>0</v>
      </c>
      <c r="Q1425" s="122">
        <v>0</v>
      </c>
      <c r="R1425" s="122">
        <v>0</v>
      </c>
      <c r="S1425" s="122">
        <v>0</v>
      </c>
      <c r="T1425" s="122">
        <v>0</v>
      </c>
      <c r="U1425" s="122">
        <v>0</v>
      </c>
      <c r="V1425" s="122">
        <v>0</v>
      </c>
      <c r="W1425" s="122">
        <v>0</v>
      </c>
      <c r="X1425" s="122">
        <v>0</v>
      </c>
      <c r="Y1425" s="122">
        <v>0</v>
      </c>
      <c r="Z1425" s="122">
        <v>0</v>
      </c>
      <c r="AA1425" s="122">
        <v>0</v>
      </c>
      <c r="AB1425" s="122">
        <v>0</v>
      </c>
      <c r="AC1425" s="122">
        <v>0</v>
      </c>
      <c r="AD1425" s="122">
        <v>0</v>
      </c>
      <c r="AE1425" s="122">
        <v>0</v>
      </c>
      <c r="AF1425" s="122">
        <v>0</v>
      </c>
      <c r="AG1425" s="122">
        <v>0</v>
      </c>
      <c r="AH1425" s="122">
        <v>0</v>
      </c>
      <c r="AI1425" s="122">
        <v>0</v>
      </c>
      <c r="AJ1425" s="122">
        <v>0</v>
      </c>
      <c r="AK1425" s="122">
        <v>0</v>
      </c>
      <c r="AL1425" s="122">
        <v>0</v>
      </c>
    </row>
    <row r="1426" spans="1:38" hidden="1" x14ac:dyDescent="0.25">
      <c r="A1426" s="122" t="s">
        <v>1976</v>
      </c>
      <c r="B1426" s="122">
        <v>1</v>
      </c>
      <c r="C1426" s="122" t="s">
        <v>2162</v>
      </c>
      <c r="D1426" s="122" t="s">
        <v>2137</v>
      </c>
      <c r="E1426" s="122">
        <v>27</v>
      </c>
      <c r="F1426" s="122">
        <v>0</v>
      </c>
      <c r="G1426" s="122">
        <v>0</v>
      </c>
      <c r="H1426" s="122">
        <v>0</v>
      </c>
      <c r="I1426" s="122">
        <v>0</v>
      </c>
      <c r="J1426" s="122">
        <v>0</v>
      </c>
      <c r="K1426" s="122">
        <v>0</v>
      </c>
      <c r="L1426" s="122">
        <v>0</v>
      </c>
      <c r="M1426" s="122">
        <v>0</v>
      </c>
      <c r="N1426" s="122">
        <v>0</v>
      </c>
      <c r="O1426" s="122">
        <v>0</v>
      </c>
      <c r="P1426" s="122">
        <v>0</v>
      </c>
      <c r="Q1426" s="122">
        <v>0</v>
      </c>
      <c r="R1426" s="122">
        <v>0</v>
      </c>
      <c r="S1426" s="122">
        <v>0</v>
      </c>
      <c r="T1426" s="122">
        <v>0</v>
      </c>
      <c r="U1426" s="122">
        <v>0</v>
      </c>
      <c r="V1426" s="122">
        <v>0</v>
      </c>
      <c r="W1426" s="122">
        <v>0</v>
      </c>
      <c r="X1426" s="122">
        <v>0</v>
      </c>
      <c r="Y1426" s="122">
        <v>0</v>
      </c>
      <c r="Z1426" s="122">
        <v>0</v>
      </c>
      <c r="AA1426" s="122">
        <v>0</v>
      </c>
      <c r="AB1426" s="122">
        <v>0</v>
      </c>
      <c r="AC1426" s="122">
        <v>0</v>
      </c>
      <c r="AD1426" s="122">
        <v>0</v>
      </c>
      <c r="AE1426" s="122">
        <v>0</v>
      </c>
      <c r="AF1426" s="122">
        <v>0</v>
      </c>
      <c r="AG1426" s="122">
        <v>0</v>
      </c>
      <c r="AH1426" s="122">
        <v>0</v>
      </c>
      <c r="AI1426" s="122">
        <v>0</v>
      </c>
      <c r="AJ1426" s="122">
        <v>0</v>
      </c>
      <c r="AK1426" s="122">
        <v>0</v>
      </c>
      <c r="AL1426" s="122">
        <v>0</v>
      </c>
    </row>
    <row r="1427" spans="1:38" hidden="1" x14ac:dyDescent="0.25">
      <c r="A1427" s="122" t="s">
        <v>1976</v>
      </c>
      <c r="B1427" s="122">
        <v>1</v>
      </c>
      <c r="C1427" s="122" t="s">
        <v>2162</v>
      </c>
      <c r="D1427" s="122" t="s">
        <v>2104</v>
      </c>
      <c r="E1427" s="122">
        <v>27</v>
      </c>
      <c r="F1427" s="122">
        <v>1.37128378378E-2</v>
      </c>
      <c r="G1427" s="122">
        <v>1.7956626505999999E-2</v>
      </c>
      <c r="H1427" s="122">
        <v>3.7016129032299998E-2</v>
      </c>
      <c r="I1427" s="122">
        <v>1.56169811321E-2</v>
      </c>
      <c r="J1427" s="122">
        <v>5.2641509433999999E-2</v>
      </c>
      <c r="K1427" s="122">
        <v>5.2641509433999999E-2</v>
      </c>
      <c r="L1427" s="122">
        <v>4.6956521739099998E-2</v>
      </c>
      <c r="M1427" s="122">
        <v>4.3920000000000001E-2</v>
      </c>
      <c r="N1427" s="122">
        <v>4.224E-2</v>
      </c>
      <c r="O1427" s="122">
        <v>5.7677884615400001E-2</v>
      </c>
      <c r="P1427" s="122">
        <v>4.19802259887E-2</v>
      </c>
      <c r="Q1427" s="122">
        <v>5.1082365364299998E-2</v>
      </c>
      <c r="R1427" s="122">
        <v>5.5168954593499998E-2</v>
      </c>
      <c r="S1427" s="122">
        <v>4.7630769230800001E-2</v>
      </c>
      <c r="T1427" s="122">
        <v>4.4880952380999997E-2</v>
      </c>
      <c r="U1427" s="122">
        <v>4.72147619048E-2</v>
      </c>
      <c r="V1427" s="122">
        <v>3.33214024836E-2</v>
      </c>
      <c r="W1427" s="122">
        <v>3.6763696128599997E-2</v>
      </c>
      <c r="X1427" s="122">
        <v>3.7865230095000001E-2</v>
      </c>
      <c r="Y1427" s="122">
        <v>2.753834916E-2</v>
      </c>
      <c r="Z1427" s="122">
        <v>4.5444272304700002E-2</v>
      </c>
      <c r="AA1427" s="122">
        <v>8.9519166481900003E-2</v>
      </c>
      <c r="AB1427" s="122">
        <v>8.1907659499000002E-2</v>
      </c>
      <c r="AC1427" s="122">
        <v>7.3865198041800001E-2</v>
      </c>
      <c r="AD1427" s="122">
        <v>4.8979976339800002E-2</v>
      </c>
      <c r="AE1427" s="122">
        <v>0</v>
      </c>
      <c r="AF1427" s="122">
        <v>0</v>
      </c>
      <c r="AG1427" s="122">
        <v>0</v>
      </c>
      <c r="AH1427" s="122">
        <v>0</v>
      </c>
      <c r="AI1427" s="122">
        <v>0</v>
      </c>
      <c r="AJ1427" s="122">
        <v>0</v>
      </c>
      <c r="AK1427" s="122">
        <v>0</v>
      </c>
      <c r="AL1427" s="122">
        <v>0</v>
      </c>
    </row>
    <row r="1428" spans="1:38" hidden="1" x14ac:dyDescent="0.25">
      <c r="A1428" s="122" t="s">
        <v>1976</v>
      </c>
      <c r="B1428" s="122">
        <v>1</v>
      </c>
      <c r="C1428" s="122" t="s">
        <v>2162</v>
      </c>
      <c r="D1428" s="122" t="s">
        <v>2105</v>
      </c>
      <c r="E1428" s="122">
        <v>27</v>
      </c>
      <c r="F1428" s="122">
        <v>0</v>
      </c>
      <c r="G1428" s="122">
        <v>0</v>
      </c>
      <c r="H1428" s="122">
        <v>0</v>
      </c>
      <c r="I1428" s="122">
        <v>0</v>
      </c>
      <c r="J1428" s="122">
        <v>0</v>
      </c>
      <c r="K1428" s="122">
        <v>0</v>
      </c>
      <c r="L1428" s="122">
        <v>0</v>
      </c>
      <c r="M1428" s="122">
        <v>0</v>
      </c>
      <c r="N1428" s="122">
        <v>0</v>
      </c>
      <c r="O1428" s="122">
        <v>0</v>
      </c>
      <c r="P1428" s="122">
        <v>0</v>
      </c>
      <c r="Q1428" s="122">
        <v>0</v>
      </c>
      <c r="R1428" s="122">
        <v>0</v>
      </c>
      <c r="S1428" s="122">
        <v>0</v>
      </c>
      <c r="T1428" s="122">
        <v>0</v>
      </c>
      <c r="U1428" s="122">
        <v>0</v>
      </c>
      <c r="V1428" s="122">
        <v>0</v>
      </c>
      <c r="W1428" s="122">
        <v>0</v>
      </c>
      <c r="X1428" s="122">
        <v>0</v>
      </c>
      <c r="Y1428" s="122">
        <v>0</v>
      </c>
      <c r="Z1428" s="122">
        <v>0</v>
      </c>
      <c r="AA1428" s="122">
        <v>0</v>
      </c>
      <c r="AB1428" s="122">
        <v>0</v>
      </c>
      <c r="AC1428" s="122">
        <v>0</v>
      </c>
      <c r="AD1428" s="122">
        <v>0</v>
      </c>
      <c r="AE1428" s="122">
        <v>0</v>
      </c>
      <c r="AF1428" s="122">
        <v>0</v>
      </c>
      <c r="AG1428" s="122">
        <v>0</v>
      </c>
      <c r="AH1428" s="122">
        <v>0</v>
      </c>
      <c r="AI1428" s="122">
        <v>0</v>
      </c>
      <c r="AJ1428" s="122">
        <v>0</v>
      </c>
      <c r="AK1428" s="122">
        <v>0</v>
      </c>
      <c r="AL1428" s="122">
        <v>0</v>
      </c>
    </row>
    <row r="1429" spans="1:38" hidden="1" x14ac:dyDescent="0.25">
      <c r="A1429" s="122" t="s">
        <v>1976</v>
      </c>
      <c r="B1429" s="122">
        <v>1</v>
      </c>
      <c r="C1429" s="122" t="s">
        <v>2162</v>
      </c>
      <c r="D1429" s="122" t="s">
        <v>2106</v>
      </c>
      <c r="E1429" s="122">
        <v>27</v>
      </c>
      <c r="F1429" s="122">
        <v>0.17139358348459999</v>
      </c>
      <c r="G1429" s="122">
        <v>0.16438972007370001</v>
      </c>
      <c r="H1429" s="122">
        <v>0.16918494612029999</v>
      </c>
      <c r="I1429" s="122">
        <v>0.15127519379839999</v>
      </c>
      <c r="J1429" s="122">
        <v>0.16187327914390001</v>
      </c>
      <c r="K1429" s="122">
        <v>0.16094391991029999</v>
      </c>
      <c r="L1429" s="122">
        <v>0.1302857665644</v>
      </c>
      <c r="M1429" s="122">
        <v>0.1303020114574</v>
      </c>
      <c r="N1429" s="122">
        <v>0.1369556833633</v>
      </c>
      <c r="O1429" s="122">
        <v>0.16682712657730001</v>
      </c>
      <c r="P1429" s="122">
        <v>9.8130055174299999E-2</v>
      </c>
      <c r="Q1429" s="122">
        <v>9.2596680330699996E-2</v>
      </c>
      <c r="R1429" s="122">
        <v>9.7059363866800002E-2</v>
      </c>
      <c r="S1429" s="122">
        <v>0.15632045620179999</v>
      </c>
      <c r="T1429" s="122">
        <v>0.15620000000000001</v>
      </c>
      <c r="U1429" s="122">
        <v>0.1391959493671</v>
      </c>
      <c r="V1429" s="122">
        <v>0.1208985088537</v>
      </c>
      <c r="W1429" s="122">
        <v>0.13385776553109999</v>
      </c>
      <c r="X1429" s="122">
        <v>0.1243887274549</v>
      </c>
      <c r="Y1429" s="122">
        <v>0.109754759519</v>
      </c>
      <c r="Z1429" s="122">
        <v>0.17862783279710001</v>
      </c>
      <c r="AA1429" s="122">
        <v>0.18385448004179999</v>
      </c>
      <c r="AB1429" s="122">
        <v>0.1659554636619</v>
      </c>
      <c r="AC1429" s="122">
        <v>0.22365468847350001</v>
      </c>
      <c r="AD1429" s="122">
        <v>0.18837484387940001</v>
      </c>
      <c r="AE1429" s="122">
        <v>0.18461300545770001</v>
      </c>
      <c r="AF1429" s="122">
        <v>0.18797503808909999</v>
      </c>
      <c r="AG1429" s="122">
        <v>0.17491066267120001</v>
      </c>
      <c r="AH1429" s="122">
        <v>0.1364908387049</v>
      </c>
      <c r="AI1429" s="122">
        <v>0.13582406400200001</v>
      </c>
      <c r="AJ1429" s="122">
        <v>0.13558620437569999</v>
      </c>
      <c r="AK1429" s="122">
        <v>0.16179744294359999</v>
      </c>
      <c r="AL1429" s="122">
        <v>0</v>
      </c>
    </row>
    <row r="1430" spans="1:38" hidden="1" x14ac:dyDescent="0.25">
      <c r="A1430" s="122" t="s">
        <v>1976</v>
      </c>
      <c r="B1430" s="122">
        <v>1</v>
      </c>
      <c r="C1430" s="122" t="s">
        <v>2162</v>
      </c>
      <c r="D1430" s="122" t="s">
        <v>2107</v>
      </c>
      <c r="E1430" s="122">
        <v>27</v>
      </c>
      <c r="F1430" s="122">
        <v>0</v>
      </c>
      <c r="G1430" s="122">
        <v>0</v>
      </c>
      <c r="H1430" s="122">
        <v>0</v>
      </c>
      <c r="I1430" s="122">
        <v>0</v>
      </c>
      <c r="J1430" s="122">
        <v>0</v>
      </c>
      <c r="K1430" s="122">
        <v>0</v>
      </c>
      <c r="L1430" s="122">
        <v>0</v>
      </c>
      <c r="M1430" s="122">
        <v>0</v>
      </c>
      <c r="N1430" s="122">
        <v>0</v>
      </c>
      <c r="O1430" s="122">
        <v>0</v>
      </c>
      <c r="P1430" s="122">
        <v>0</v>
      </c>
      <c r="Q1430" s="122">
        <v>0</v>
      </c>
      <c r="R1430" s="122">
        <v>0</v>
      </c>
      <c r="S1430" s="122">
        <v>0</v>
      </c>
      <c r="T1430" s="122">
        <v>0</v>
      </c>
      <c r="U1430" s="122">
        <v>0</v>
      </c>
      <c r="V1430" s="122">
        <v>0</v>
      </c>
      <c r="W1430" s="122">
        <v>0</v>
      </c>
      <c r="X1430" s="122">
        <v>0</v>
      </c>
      <c r="Y1430" s="122">
        <v>0</v>
      </c>
      <c r="Z1430" s="122">
        <v>0</v>
      </c>
      <c r="AA1430" s="122">
        <v>0</v>
      </c>
      <c r="AB1430" s="122">
        <v>0</v>
      </c>
      <c r="AC1430" s="122">
        <v>0</v>
      </c>
      <c r="AD1430" s="122">
        <v>0</v>
      </c>
      <c r="AE1430" s="122">
        <v>0</v>
      </c>
      <c r="AF1430" s="122">
        <v>0</v>
      </c>
      <c r="AG1430" s="122">
        <v>0</v>
      </c>
      <c r="AH1430" s="122">
        <v>0</v>
      </c>
      <c r="AI1430" s="122">
        <v>0</v>
      </c>
      <c r="AJ1430" s="122">
        <v>0</v>
      </c>
      <c r="AK1430" s="122">
        <v>0</v>
      </c>
      <c r="AL1430" s="122">
        <v>0</v>
      </c>
    </row>
    <row r="1431" spans="1:38" hidden="1" x14ac:dyDescent="0.25">
      <c r="A1431" s="122" t="s">
        <v>1976</v>
      </c>
      <c r="B1431" s="122">
        <v>1</v>
      </c>
      <c r="C1431" s="122" t="s">
        <v>2162</v>
      </c>
      <c r="D1431" s="122" t="s">
        <v>475</v>
      </c>
      <c r="E1431" s="122">
        <v>27</v>
      </c>
      <c r="F1431" s="122">
        <v>0</v>
      </c>
      <c r="G1431" s="122">
        <v>0</v>
      </c>
      <c r="H1431" s="122">
        <v>0</v>
      </c>
      <c r="I1431" s="122">
        <v>0</v>
      </c>
      <c r="J1431" s="122">
        <v>0</v>
      </c>
      <c r="K1431" s="122">
        <v>0</v>
      </c>
      <c r="L1431" s="122">
        <v>0</v>
      </c>
      <c r="M1431" s="122">
        <v>0</v>
      </c>
      <c r="N1431" s="122">
        <v>0</v>
      </c>
      <c r="O1431" s="122">
        <v>0</v>
      </c>
      <c r="P1431" s="122">
        <v>0</v>
      </c>
      <c r="Q1431" s="122">
        <v>0</v>
      </c>
      <c r="R1431" s="122">
        <v>0</v>
      </c>
      <c r="S1431" s="122">
        <v>0</v>
      </c>
      <c r="T1431" s="122">
        <v>0</v>
      </c>
      <c r="U1431" s="122">
        <v>0</v>
      </c>
      <c r="V1431" s="122">
        <v>0</v>
      </c>
      <c r="W1431" s="122">
        <v>0</v>
      </c>
      <c r="X1431" s="122">
        <v>0</v>
      </c>
      <c r="Y1431" s="122">
        <v>0</v>
      </c>
      <c r="Z1431" s="122">
        <v>0</v>
      </c>
      <c r="AA1431" s="122">
        <v>0</v>
      </c>
      <c r="AB1431" s="122">
        <v>0</v>
      </c>
      <c r="AC1431" s="122">
        <v>0</v>
      </c>
      <c r="AD1431" s="122">
        <v>0</v>
      </c>
      <c r="AE1431" s="122">
        <v>0</v>
      </c>
      <c r="AF1431" s="122">
        <v>0</v>
      </c>
      <c r="AG1431" s="122">
        <v>0</v>
      </c>
      <c r="AH1431" s="122">
        <v>0</v>
      </c>
      <c r="AI1431" s="122">
        <v>0</v>
      </c>
      <c r="AJ1431" s="122">
        <v>0</v>
      </c>
      <c r="AK1431" s="122">
        <v>0</v>
      </c>
      <c r="AL1431" s="122">
        <v>0</v>
      </c>
    </row>
    <row r="1432" spans="1:38" hidden="1" x14ac:dyDescent="0.25">
      <c r="A1432" s="122" t="s">
        <v>1976</v>
      </c>
      <c r="B1432" s="122">
        <v>1</v>
      </c>
      <c r="C1432" s="122" t="s">
        <v>2162</v>
      </c>
      <c r="D1432" s="122" t="s">
        <v>2108</v>
      </c>
      <c r="E1432" s="122">
        <v>27</v>
      </c>
      <c r="F1432" s="122">
        <v>0</v>
      </c>
      <c r="G1432" s="122">
        <v>0</v>
      </c>
      <c r="H1432" s="122">
        <v>0</v>
      </c>
      <c r="I1432" s="122">
        <v>0</v>
      </c>
      <c r="J1432" s="122">
        <v>0</v>
      </c>
      <c r="K1432" s="122">
        <v>0</v>
      </c>
      <c r="L1432" s="122">
        <v>0</v>
      </c>
      <c r="M1432" s="122">
        <v>0</v>
      </c>
      <c r="N1432" s="122">
        <v>0</v>
      </c>
      <c r="O1432" s="122">
        <v>0</v>
      </c>
      <c r="P1432" s="122">
        <v>0</v>
      </c>
      <c r="Q1432" s="122">
        <v>0</v>
      </c>
      <c r="R1432" s="122">
        <v>0</v>
      </c>
      <c r="S1432" s="122">
        <v>0</v>
      </c>
      <c r="T1432" s="122">
        <v>0</v>
      </c>
      <c r="U1432" s="122">
        <v>0</v>
      </c>
      <c r="V1432" s="122">
        <v>0</v>
      </c>
      <c r="W1432" s="122">
        <v>0</v>
      </c>
      <c r="X1432" s="122">
        <v>0</v>
      </c>
      <c r="Y1432" s="122">
        <v>0</v>
      </c>
      <c r="Z1432" s="122">
        <v>0</v>
      </c>
      <c r="AA1432" s="122">
        <v>0</v>
      </c>
      <c r="AB1432" s="122">
        <v>0</v>
      </c>
      <c r="AC1432" s="122">
        <v>0</v>
      </c>
      <c r="AD1432" s="122">
        <v>0</v>
      </c>
      <c r="AE1432" s="122">
        <v>0</v>
      </c>
      <c r="AF1432" s="122">
        <v>0</v>
      </c>
      <c r="AG1432" s="122">
        <v>0</v>
      </c>
      <c r="AH1432" s="122">
        <v>0</v>
      </c>
      <c r="AI1432" s="122">
        <v>0</v>
      </c>
      <c r="AJ1432" s="122">
        <v>0</v>
      </c>
      <c r="AK1432" s="122">
        <v>0</v>
      </c>
      <c r="AL1432" s="122">
        <v>0</v>
      </c>
    </row>
    <row r="1433" spans="1:38" hidden="1" x14ac:dyDescent="0.25">
      <c r="A1433" s="122" t="s">
        <v>1976</v>
      </c>
      <c r="B1433" s="122">
        <v>1</v>
      </c>
      <c r="C1433" s="122" t="s">
        <v>2162</v>
      </c>
      <c r="D1433" s="122" t="s">
        <v>2109</v>
      </c>
      <c r="E1433" s="122">
        <v>27</v>
      </c>
      <c r="F1433" s="122">
        <v>0</v>
      </c>
      <c r="G1433" s="122">
        <v>0</v>
      </c>
      <c r="H1433" s="122">
        <v>0</v>
      </c>
      <c r="I1433" s="122">
        <v>0</v>
      </c>
      <c r="J1433" s="122">
        <v>0</v>
      </c>
      <c r="K1433" s="122">
        <v>0</v>
      </c>
      <c r="L1433" s="122">
        <v>0</v>
      </c>
      <c r="M1433" s="122">
        <v>0</v>
      </c>
      <c r="N1433" s="122">
        <v>0</v>
      </c>
      <c r="O1433" s="122">
        <v>0</v>
      </c>
      <c r="P1433" s="122">
        <v>0</v>
      </c>
      <c r="Q1433" s="122">
        <v>0</v>
      </c>
      <c r="R1433" s="122">
        <v>0</v>
      </c>
      <c r="S1433" s="122">
        <v>0</v>
      </c>
      <c r="T1433" s="122">
        <v>0</v>
      </c>
      <c r="U1433" s="122">
        <v>0</v>
      </c>
      <c r="V1433" s="122">
        <v>0</v>
      </c>
      <c r="W1433" s="122">
        <v>0</v>
      </c>
      <c r="X1433" s="122">
        <v>0</v>
      </c>
      <c r="Y1433" s="122">
        <v>0</v>
      </c>
      <c r="Z1433" s="122">
        <v>0</v>
      </c>
      <c r="AA1433" s="122">
        <v>0</v>
      </c>
      <c r="AB1433" s="122">
        <v>0</v>
      </c>
      <c r="AC1433" s="122">
        <v>0</v>
      </c>
      <c r="AD1433" s="122">
        <v>0</v>
      </c>
      <c r="AE1433" s="122">
        <v>0</v>
      </c>
      <c r="AF1433" s="122">
        <v>0</v>
      </c>
      <c r="AG1433" s="122">
        <v>0</v>
      </c>
      <c r="AH1433" s="122">
        <v>0</v>
      </c>
      <c r="AI1433" s="122">
        <v>0</v>
      </c>
      <c r="AJ1433" s="122">
        <v>0</v>
      </c>
      <c r="AK1433" s="122">
        <v>0</v>
      </c>
      <c r="AL1433" s="122">
        <v>0</v>
      </c>
    </row>
    <row r="1434" spans="1:38" hidden="1" x14ac:dyDescent="0.25">
      <c r="A1434" s="122" t="s">
        <v>1976</v>
      </c>
      <c r="B1434" s="122">
        <v>1</v>
      </c>
      <c r="C1434" s="122" t="s">
        <v>2162</v>
      </c>
      <c r="D1434" s="122" t="s">
        <v>2110</v>
      </c>
      <c r="E1434" s="122">
        <v>27</v>
      </c>
      <c r="F1434" s="122">
        <v>0</v>
      </c>
      <c r="G1434" s="122">
        <v>0</v>
      </c>
      <c r="H1434" s="122">
        <v>0</v>
      </c>
      <c r="I1434" s="122">
        <v>0</v>
      </c>
      <c r="J1434" s="122">
        <v>0</v>
      </c>
      <c r="K1434" s="122">
        <v>0</v>
      </c>
      <c r="L1434" s="122">
        <v>0</v>
      </c>
      <c r="M1434" s="122">
        <v>0</v>
      </c>
      <c r="N1434" s="122">
        <v>0</v>
      </c>
      <c r="O1434" s="122">
        <v>0</v>
      </c>
      <c r="P1434" s="122">
        <v>0</v>
      </c>
      <c r="Q1434" s="122">
        <v>0</v>
      </c>
      <c r="R1434" s="122">
        <v>0</v>
      </c>
      <c r="S1434" s="122">
        <v>0</v>
      </c>
      <c r="T1434" s="122">
        <v>0</v>
      </c>
      <c r="U1434" s="122">
        <v>0</v>
      </c>
      <c r="V1434" s="122">
        <v>0</v>
      </c>
      <c r="W1434" s="122">
        <v>0</v>
      </c>
      <c r="X1434" s="122">
        <v>0</v>
      </c>
      <c r="Y1434" s="122">
        <v>0</v>
      </c>
      <c r="Z1434" s="122">
        <v>0</v>
      </c>
      <c r="AA1434" s="122">
        <v>0</v>
      </c>
      <c r="AB1434" s="122">
        <v>0</v>
      </c>
      <c r="AC1434" s="122">
        <v>0</v>
      </c>
      <c r="AD1434" s="122">
        <v>0</v>
      </c>
      <c r="AE1434" s="122">
        <v>0</v>
      </c>
      <c r="AF1434" s="122">
        <v>0</v>
      </c>
      <c r="AG1434" s="122">
        <v>0</v>
      </c>
      <c r="AH1434" s="122">
        <v>0</v>
      </c>
      <c r="AI1434" s="122">
        <v>0</v>
      </c>
      <c r="AJ1434" s="122">
        <v>0</v>
      </c>
      <c r="AK1434" s="122">
        <v>0</v>
      </c>
      <c r="AL1434" s="122">
        <v>0</v>
      </c>
    </row>
    <row r="1435" spans="1:38" hidden="1" x14ac:dyDescent="0.25">
      <c r="A1435" s="122" t="s">
        <v>1976</v>
      </c>
      <c r="B1435" s="122">
        <v>1</v>
      </c>
      <c r="C1435" s="122" t="s">
        <v>2162</v>
      </c>
      <c r="D1435" s="122" t="s">
        <v>2111</v>
      </c>
      <c r="E1435" s="122">
        <v>27</v>
      </c>
      <c r="F1435" s="122">
        <v>0</v>
      </c>
      <c r="G1435" s="122">
        <v>0</v>
      </c>
      <c r="H1435" s="122">
        <v>0</v>
      </c>
      <c r="I1435" s="122">
        <v>0</v>
      </c>
      <c r="J1435" s="122">
        <v>0</v>
      </c>
      <c r="K1435" s="122">
        <v>0</v>
      </c>
      <c r="L1435" s="122">
        <v>0</v>
      </c>
      <c r="M1435" s="122">
        <v>0</v>
      </c>
      <c r="N1435" s="122">
        <v>0</v>
      </c>
      <c r="O1435" s="122">
        <v>0</v>
      </c>
      <c r="P1435" s="122">
        <v>0</v>
      </c>
      <c r="Q1435" s="122">
        <v>0</v>
      </c>
      <c r="R1435" s="122">
        <v>0</v>
      </c>
      <c r="S1435" s="122">
        <v>0</v>
      </c>
      <c r="T1435" s="122">
        <v>0</v>
      </c>
      <c r="U1435" s="122">
        <v>0</v>
      </c>
      <c r="V1435" s="122">
        <v>0</v>
      </c>
      <c r="W1435" s="122">
        <v>0</v>
      </c>
      <c r="X1435" s="122">
        <v>0</v>
      </c>
      <c r="Y1435" s="122">
        <v>0</v>
      </c>
      <c r="Z1435" s="122">
        <v>0</v>
      </c>
      <c r="AA1435" s="122">
        <v>0</v>
      </c>
      <c r="AB1435" s="122">
        <v>0</v>
      </c>
      <c r="AC1435" s="122">
        <v>0</v>
      </c>
      <c r="AD1435" s="122">
        <v>0</v>
      </c>
      <c r="AE1435" s="122">
        <v>0</v>
      </c>
      <c r="AF1435" s="122">
        <v>0</v>
      </c>
      <c r="AG1435" s="122">
        <v>0</v>
      </c>
      <c r="AH1435" s="122">
        <v>0</v>
      </c>
      <c r="AI1435" s="122">
        <v>0</v>
      </c>
      <c r="AJ1435" s="122">
        <v>0</v>
      </c>
      <c r="AK1435" s="122">
        <v>0</v>
      </c>
      <c r="AL1435" s="122">
        <v>0</v>
      </c>
    </row>
    <row r="1436" spans="1:38" hidden="1" x14ac:dyDescent="0.25">
      <c r="A1436" s="122" t="s">
        <v>1976</v>
      </c>
      <c r="B1436" s="122">
        <v>1</v>
      </c>
      <c r="C1436" s="122" t="s">
        <v>2162</v>
      </c>
      <c r="D1436" s="122" t="s">
        <v>2112</v>
      </c>
      <c r="E1436" s="122">
        <v>27</v>
      </c>
      <c r="F1436" s="122">
        <v>0</v>
      </c>
      <c r="G1436" s="122">
        <v>0</v>
      </c>
      <c r="H1436" s="122">
        <v>0</v>
      </c>
      <c r="I1436" s="122">
        <v>0</v>
      </c>
      <c r="J1436" s="122">
        <v>0</v>
      </c>
      <c r="K1436" s="122">
        <v>0</v>
      </c>
      <c r="L1436" s="122">
        <v>0</v>
      </c>
      <c r="M1436" s="122">
        <v>0</v>
      </c>
      <c r="N1436" s="122">
        <v>0</v>
      </c>
      <c r="O1436" s="122">
        <v>0</v>
      </c>
      <c r="P1436" s="122">
        <v>0</v>
      </c>
      <c r="Q1436" s="122">
        <v>0</v>
      </c>
      <c r="R1436" s="122">
        <v>0</v>
      </c>
      <c r="S1436" s="122">
        <v>0</v>
      </c>
      <c r="T1436" s="122">
        <v>0</v>
      </c>
      <c r="U1436" s="122">
        <v>0</v>
      </c>
      <c r="V1436" s="122">
        <v>0</v>
      </c>
      <c r="W1436" s="122">
        <v>0</v>
      </c>
      <c r="X1436" s="122">
        <v>0</v>
      </c>
      <c r="Y1436" s="122">
        <v>0</v>
      </c>
      <c r="Z1436" s="122">
        <v>0</v>
      </c>
      <c r="AA1436" s="122">
        <v>0</v>
      </c>
      <c r="AB1436" s="122">
        <v>0</v>
      </c>
      <c r="AC1436" s="122">
        <v>0</v>
      </c>
      <c r="AD1436" s="122">
        <v>0</v>
      </c>
      <c r="AE1436" s="122">
        <v>0</v>
      </c>
      <c r="AF1436" s="122">
        <v>0</v>
      </c>
      <c r="AG1436" s="122">
        <v>0</v>
      </c>
      <c r="AH1436" s="122">
        <v>0</v>
      </c>
      <c r="AI1436" s="122">
        <v>0</v>
      </c>
      <c r="AJ1436" s="122">
        <v>0</v>
      </c>
      <c r="AK1436" s="122">
        <v>0</v>
      </c>
      <c r="AL1436" s="122">
        <v>0</v>
      </c>
    </row>
    <row r="1437" spans="1:38" hidden="1" x14ac:dyDescent="0.25">
      <c r="A1437" s="122" t="s">
        <v>1976</v>
      </c>
      <c r="B1437" s="122">
        <v>1</v>
      </c>
      <c r="C1437" s="122" t="s">
        <v>2162</v>
      </c>
      <c r="D1437" s="122" t="s">
        <v>2113</v>
      </c>
      <c r="E1437" s="122">
        <v>27</v>
      </c>
      <c r="F1437" s="122">
        <v>0</v>
      </c>
      <c r="G1437" s="122">
        <v>0</v>
      </c>
      <c r="H1437" s="122">
        <v>0</v>
      </c>
      <c r="I1437" s="122">
        <v>0</v>
      </c>
      <c r="J1437" s="122">
        <v>0</v>
      </c>
      <c r="K1437" s="122">
        <v>0</v>
      </c>
      <c r="L1437" s="122">
        <v>0</v>
      </c>
      <c r="M1437" s="122">
        <v>0</v>
      </c>
      <c r="N1437" s="122">
        <v>0</v>
      </c>
      <c r="O1437" s="122">
        <v>0</v>
      </c>
      <c r="P1437" s="122">
        <v>0</v>
      </c>
      <c r="Q1437" s="122">
        <v>0</v>
      </c>
      <c r="R1437" s="122">
        <v>0</v>
      </c>
      <c r="S1437" s="122">
        <v>0</v>
      </c>
      <c r="T1437" s="122">
        <v>0</v>
      </c>
      <c r="U1437" s="122">
        <v>0</v>
      </c>
      <c r="V1437" s="122">
        <v>0</v>
      </c>
      <c r="W1437" s="122">
        <v>0</v>
      </c>
      <c r="X1437" s="122">
        <v>0</v>
      </c>
      <c r="Y1437" s="122">
        <v>0</v>
      </c>
      <c r="Z1437" s="122">
        <v>0</v>
      </c>
      <c r="AA1437" s="122">
        <v>0</v>
      </c>
      <c r="AB1437" s="122">
        <v>0</v>
      </c>
      <c r="AC1437" s="122">
        <v>0</v>
      </c>
      <c r="AD1437" s="122">
        <v>0</v>
      </c>
      <c r="AE1437" s="122">
        <v>0</v>
      </c>
      <c r="AF1437" s="122">
        <v>0</v>
      </c>
      <c r="AG1437" s="122">
        <v>0</v>
      </c>
      <c r="AH1437" s="122">
        <v>0</v>
      </c>
      <c r="AI1437" s="122">
        <v>0</v>
      </c>
      <c r="AJ1437" s="122">
        <v>0</v>
      </c>
      <c r="AK1437" s="122">
        <v>0</v>
      </c>
      <c r="AL1437" s="122">
        <v>0</v>
      </c>
    </row>
    <row r="1438" spans="1:38" hidden="1" x14ac:dyDescent="0.25">
      <c r="A1438" s="122" t="s">
        <v>1976</v>
      </c>
      <c r="B1438" s="122">
        <v>1</v>
      </c>
      <c r="C1438" s="122" t="s">
        <v>2162</v>
      </c>
      <c r="D1438" s="122" t="s">
        <v>2114</v>
      </c>
      <c r="E1438" s="122">
        <v>27</v>
      </c>
      <c r="F1438" s="122">
        <v>0</v>
      </c>
      <c r="G1438" s="122">
        <v>0</v>
      </c>
      <c r="H1438" s="122">
        <v>0</v>
      </c>
      <c r="I1438" s="122">
        <v>0</v>
      </c>
      <c r="J1438" s="122">
        <v>0</v>
      </c>
      <c r="K1438" s="122">
        <v>0</v>
      </c>
      <c r="L1438" s="122">
        <v>0</v>
      </c>
      <c r="M1438" s="122">
        <v>0</v>
      </c>
      <c r="N1438" s="122">
        <v>0</v>
      </c>
      <c r="O1438" s="122">
        <v>0</v>
      </c>
      <c r="P1438" s="122">
        <v>0</v>
      </c>
      <c r="Q1438" s="122">
        <v>0</v>
      </c>
      <c r="R1438" s="122">
        <v>0</v>
      </c>
      <c r="S1438" s="122">
        <v>0</v>
      </c>
      <c r="T1438" s="122">
        <v>0</v>
      </c>
      <c r="U1438" s="122">
        <v>0</v>
      </c>
      <c r="V1438" s="122">
        <v>0</v>
      </c>
      <c r="W1438" s="122">
        <v>0</v>
      </c>
      <c r="X1438" s="122">
        <v>0</v>
      </c>
      <c r="Y1438" s="122">
        <v>0</v>
      </c>
      <c r="Z1438" s="122">
        <v>0</v>
      </c>
      <c r="AA1438" s="122">
        <v>0</v>
      </c>
      <c r="AB1438" s="122">
        <v>0</v>
      </c>
      <c r="AC1438" s="122">
        <v>0</v>
      </c>
      <c r="AD1438" s="122">
        <v>0</v>
      </c>
      <c r="AE1438" s="122">
        <v>0</v>
      </c>
      <c r="AF1438" s="122">
        <v>0</v>
      </c>
      <c r="AG1438" s="122">
        <v>0</v>
      </c>
      <c r="AH1438" s="122">
        <v>0</v>
      </c>
      <c r="AI1438" s="122">
        <v>0</v>
      </c>
      <c r="AJ1438" s="122">
        <v>0</v>
      </c>
      <c r="AK1438" s="122">
        <v>0</v>
      </c>
      <c r="AL1438" s="122">
        <v>0</v>
      </c>
    </row>
    <row r="1439" spans="1:38" hidden="1" x14ac:dyDescent="0.25">
      <c r="A1439" s="122" t="s">
        <v>1976</v>
      </c>
      <c r="B1439" s="122">
        <v>1</v>
      </c>
      <c r="C1439" s="122" t="s">
        <v>2162</v>
      </c>
      <c r="D1439" s="122" t="s">
        <v>2115</v>
      </c>
      <c r="E1439" s="122">
        <v>27</v>
      </c>
      <c r="F1439" s="122">
        <v>0</v>
      </c>
      <c r="G1439" s="122">
        <v>0</v>
      </c>
      <c r="H1439" s="122">
        <v>0</v>
      </c>
      <c r="I1439" s="122">
        <v>0</v>
      </c>
      <c r="J1439" s="122">
        <v>0</v>
      </c>
      <c r="K1439" s="122">
        <v>0</v>
      </c>
      <c r="L1439" s="122">
        <v>0</v>
      </c>
      <c r="M1439" s="122">
        <v>0</v>
      </c>
      <c r="N1439" s="122">
        <v>0</v>
      </c>
      <c r="O1439" s="122">
        <v>0</v>
      </c>
      <c r="P1439" s="122">
        <v>0</v>
      </c>
      <c r="Q1439" s="122">
        <v>0</v>
      </c>
      <c r="R1439" s="122">
        <v>0</v>
      </c>
      <c r="S1439" s="122">
        <v>0</v>
      </c>
      <c r="T1439" s="122">
        <v>0</v>
      </c>
      <c r="U1439" s="122">
        <v>0</v>
      </c>
      <c r="V1439" s="122">
        <v>0</v>
      </c>
      <c r="W1439" s="122">
        <v>0</v>
      </c>
      <c r="X1439" s="122">
        <v>0</v>
      </c>
      <c r="Y1439" s="122">
        <v>0</v>
      </c>
      <c r="Z1439" s="122">
        <v>0</v>
      </c>
      <c r="AA1439" s="122">
        <v>0</v>
      </c>
      <c r="AB1439" s="122">
        <v>0</v>
      </c>
      <c r="AC1439" s="122">
        <v>0</v>
      </c>
      <c r="AD1439" s="122">
        <v>0</v>
      </c>
      <c r="AE1439" s="122">
        <v>0</v>
      </c>
      <c r="AF1439" s="122">
        <v>0</v>
      </c>
      <c r="AG1439" s="122">
        <v>0</v>
      </c>
      <c r="AH1439" s="122">
        <v>0</v>
      </c>
      <c r="AI1439" s="122">
        <v>0</v>
      </c>
      <c r="AJ1439" s="122">
        <v>0</v>
      </c>
      <c r="AK1439" s="122">
        <v>0</v>
      </c>
      <c r="AL1439" s="122">
        <v>0</v>
      </c>
    </row>
    <row r="1440" spans="1:38" hidden="1" x14ac:dyDescent="0.25">
      <c r="A1440" s="122" t="s">
        <v>1976</v>
      </c>
      <c r="B1440" s="122">
        <v>1</v>
      </c>
      <c r="C1440" s="122" t="s">
        <v>2162</v>
      </c>
      <c r="D1440" s="122" t="s">
        <v>2116</v>
      </c>
      <c r="E1440" s="122">
        <v>27</v>
      </c>
      <c r="F1440" s="122">
        <v>0</v>
      </c>
      <c r="G1440" s="122">
        <v>0</v>
      </c>
      <c r="H1440" s="122">
        <v>0</v>
      </c>
      <c r="I1440" s="122">
        <v>0</v>
      </c>
      <c r="J1440" s="122">
        <v>0</v>
      </c>
      <c r="K1440" s="122">
        <v>0</v>
      </c>
      <c r="L1440" s="122">
        <v>0</v>
      </c>
      <c r="M1440" s="122">
        <v>0</v>
      </c>
      <c r="N1440" s="122">
        <v>0</v>
      </c>
      <c r="O1440" s="122">
        <v>0</v>
      </c>
      <c r="P1440" s="122">
        <v>0</v>
      </c>
      <c r="Q1440" s="122">
        <v>0</v>
      </c>
      <c r="R1440" s="122">
        <v>0</v>
      </c>
      <c r="S1440" s="122">
        <v>0</v>
      </c>
      <c r="T1440" s="122">
        <v>0</v>
      </c>
      <c r="U1440" s="122">
        <v>0</v>
      </c>
      <c r="V1440" s="122">
        <v>0</v>
      </c>
      <c r="W1440" s="122">
        <v>0</v>
      </c>
      <c r="X1440" s="122">
        <v>0</v>
      </c>
      <c r="Y1440" s="122">
        <v>0</v>
      </c>
      <c r="Z1440" s="122">
        <v>0</v>
      </c>
      <c r="AA1440" s="122">
        <v>0</v>
      </c>
      <c r="AB1440" s="122">
        <v>0</v>
      </c>
      <c r="AC1440" s="122">
        <v>0</v>
      </c>
      <c r="AD1440" s="122">
        <v>0</v>
      </c>
      <c r="AE1440" s="122">
        <v>0</v>
      </c>
      <c r="AF1440" s="122">
        <v>0</v>
      </c>
      <c r="AG1440" s="122">
        <v>0</v>
      </c>
      <c r="AH1440" s="122">
        <v>0</v>
      </c>
      <c r="AI1440" s="122">
        <v>0</v>
      </c>
      <c r="AJ1440" s="122">
        <v>0</v>
      </c>
      <c r="AK1440" s="122">
        <v>0</v>
      </c>
      <c r="AL1440" s="122">
        <v>0</v>
      </c>
    </row>
    <row r="1441" spans="1:38" hidden="1" x14ac:dyDescent="0.25">
      <c r="A1441" s="122" t="s">
        <v>1976</v>
      </c>
      <c r="B1441" s="122">
        <v>1</v>
      </c>
      <c r="C1441" s="122" t="s">
        <v>2162</v>
      </c>
      <c r="D1441" s="122" t="s">
        <v>2138</v>
      </c>
      <c r="E1441" s="122">
        <v>27</v>
      </c>
      <c r="F1441" s="122">
        <v>0</v>
      </c>
      <c r="G1441" s="122">
        <v>0</v>
      </c>
      <c r="H1441" s="122">
        <v>0</v>
      </c>
      <c r="I1441" s="122">
        <v>0</v>
      </c>
      <c r="J1441" s="122">
        <v>0</v>
      </c>
      <c r="K1441" s="122">
        <v>0</v>
      </c>
      <c r="L1441" s="122">
        <v>0</v>
      </c>
      <c r="M1441" s="122">
        <v>0</v>
      </c>
      <c r="N1441" s="122">
        <v>0</v>
      </c>
      <c r="O1441" s="122">
        <v>0</v>
      </c>
      <c r="P1441" s="122">
        <v>0</v>
      </c>
      <c r="Q1441" s="122">
        <v>0</v>
      </c>
      <c r="R1441" s="122">
        <v>0</v>
      </c>
      <c r="S1441" s="122">
        <v>0</v>
      </c>
      <c r="T1441" s="122">
        <v>0</v>
      </c>
      <c r="U1441" s="122">
        <v>0</v>
      </c>
      <c r="V1441" s="122">
        <v>0</v>
      </c>
      <c r="W1441" s="122">
        <v>0</v>
      </c>
      <c r="X1441" s="122">
        <v>0</v>
      </c>
      <c r="Y1441" s="122">
        <v>0</v>
      </c>
      <c r="Z1441" s="122">
        <v>0</v>
      </c>
      <c r="AA1441" s="122">
        <v>0</v>
      </c>
      <c r="AB1441" s="122">
        <v>0</v>
      </c>
      <c r="AC1441" s="122">
        <v>0</v>
      </c>
      <c r="AD1441" s="122">
        <v>0</v>
      </c>
      <c r="AE1441" s="122">
        <v>0</v>
      </c>
      <c r="AF1441" s="122">
        <v>0</v>
      </c>
      <c r="AG1441" s="122">
        <v>0</v>
      </c>
      <c r="AH1441" s="122">
        <v>0</v>
      </c>
      <c r="AI1441" s="122">
        <v>0</v>
      </c>
      <c r="AJ1441" s="122">
        <v>0</v>
      </c>
      <c r="AK1441" s="122">
        <v>0</v>
      </c>
      <c r="AL1441" s="122">
        <v>0</v>
      </c>
    </row>
    <row r="1442" spans="1:38" hidden="1" x14ac:dyDescent="0.25">
      <c r="A1442" s="122" t="s">
        <v>1976</v>
      </c>
      <c r="B1442" s="122">
        <v>1</v>
      </c>
      <c r="C1442" s="122" t="s">
        <v>2162</v>
      </c>
      <c r="D1442" s="122" t="s">
        <v>2117</v>
      </c>
      <c r="E1442" s="122">
        <v>27</v>
      </c>
      <c r="F1442" s="122">
        <v>0</v>
      </c>
      <c r="G1442" s="122">
        <v>0</v>
      </c>
      <c r="H1442" s="122">
        <v>0</v>
      </c>
      <c r="I1442" s="122">
        <v>0</v>
      </c>
      <c r="J1442" s="122">
        <v>0</v>
      </c>
      <c r="K1442" s="122">
        <v>0</v>
      </c>
      <c r="L1442" s="122">
        <v>0</v>
      </c>
      <c r="M1442" s="122">
        <v>0</v>
      </c>
      <c r="N1442" s="122">
        <v>0</v>
      </c>
      <c r="O1442" s="122">
        <v>0</v>
      </c>
      <c r="P1442" s="122">
        <v>0</v>
      </c>
      <c r="Q1442" s="122">
        <v>0</v>
      </c>
      <c r="R1442" s="122">
        <v>0</v>
      </c>
      <c r="S1442" s="122">
        <v>0</v>
      </c>
      <c r="T1442" s="122">
        <v>0</v>
      </c>
      <c r="U1442" s="122">
        <v>0</v>
      </c>
      <c r="V1442" s="122">
        <v>0</v>
      </c>
      <c r="W1442" s="122">
        <v>0</v>
      </c>
      <c r="X1442" s="122">
        <v>0</v>
      </c>
      <c r="Y1442" s="122">
        <v>0</v>
      </c>
      <c r="Z1442" s="122">
        <v>0</v>
      </c>
      <c r="AA1442" s="122">
        <v>0</v>
      </c>
      <c r="AB1442" s="122">
        <v>0</v>
      </c>
      <c r="AC1442" s="122">
        <v>0</v>
      </c>
      <c r="AD1442" s="122">
        <v>0</v>
      </c>
      <c r="AE1442" s="122">
        <v>0</v>
      </c>
      <c r="AF1442" s="122">
        <v>0</v>
      </c>
      <c r="AG1442" s="122">
        <v>0</v>
      </c>
      <c r="AH1442" s="122">
        <v>0</v>
      </c>
      <c r="AI1442" s="122">
        <v>0</v>
      </c>
      <c r="AJ1442" s="122">
        <v>0</v>
      </c>
      <c r="AK1442" s="122">
        <v>0</v>
      </c>
      <c r="AL1442" s="122">
        <v>0</v>
      </c>
    </row>
    <row r="1443" spans="1:38" hidden="1" x14ac:dyDescent="0.25">
      <c r="A1443" s="122" t="s">
        <v>1976</v>
      </c>
      <c r="B1443" s="122">
        <v>1</v>
      </c>
      <c r="C1443" s="122" t="s">
        <v>2162</v>
      </c>
      <c r="D1443" s="122" t="s">
        <v>2118</v>
      </c>
      <c r="E1443" s="122">
        <v>27</v>
      </c>
      <c r="F1443" s="122">
        <v>0</v>
      </c>
      <c r="G1443" s="122">
        <v>0</v>
      </c>
      <c r="H1443" s="122">
        <v>0</v>
      </c>
      <c r="I1443" s="122">
        <v>0</v>
      </c>
      <c r="J1443" s="122">
        <v>0</v>
      </c>
      <c r="K1443" s="122">
        <v>0</v>
      </c>
      <c r="L1443" s="122">
        <v>0</v>
      </c>
      <c r="M1443" s="122">
        <v>0</v>
      </c>
      <c r="N1443" s="122">
        <v>0</v>
      </c>
      <c r="O1443" s="122">
        <v>0</v>
      </c>
      <c r="P1443" s="122">
        <v>0</v>
      </c>
      <c r="Q1443" s="122">
        <v>0</v>
      </c>
      <c r="R1443" s="122">
        <v>0</v>
      </c>
      <c r="S1443" s="122">
        <v>0</v>
      </c>
      <c r="T1443" s="122">
        <v>0</v>
      </c>
      <c r="U1443" s="122">
        <v>0</v>
      </c>
      <c r="V1443" s="122">
        <v>0</v>
      </c>
      <c r="W1443" s="122">
        <v>0</v>
      </c>
      <c r="X1443" s="122">
        <v>0</v>
      </c>
      <c r="Y1443" s="122">
        <v>0</v>
      </c>
      <c r="Z1443" s="122">
        <v>0</v>
      </c>
      <c r="AA1443" s="122">
        <v>0</v>
      </c>
      <c r="AB1443" s="122">
        <v>0</v>
      </c>
      <c r="AC1443" s="122">
        <v>0</v>
      </c>
      <c r="AD1443" s="122">
        <v>0</v>
      </c>
      <c r="AE1443" s="122">
        <v>0</v>
      </c>
      <c r="AF1443" s="122">
        <v>0</v>
      </c>
      <c r="AG1443" s="122">
        <v>0</v>
      </c>
      <c r="AH1443" s="122">
        <v>0</v>
      </c>
      <c r="AI1443" s="122">
        <v>0</v>
      </c>
      <c r="AJ1443" s="122">
        <v>0</v>
      </c>
      <c r="AK1443" s="122">
        <v>0</v>
      </c>
      <c r="AL1443" s="122">
        <v>0</v>
      </c>
    </row>
    <row r="1444" spans="1:38" hidden="1" x14ac:dyDescent="0.25">
      <c r="A1444" s="122" t="s">
        <v>1976</v>
      </c>
      <c r="B1444" s="122">
        <v>1</v>
      </c>
      <c r="C1444" s="122" t="s">
        <v>2162</v>
      </c>
      <c r="D1444" s="122" t="s">
        <v>2119</v>
      </c>
      <c r="E1444" s="122">
        <v>27</v>
      </c>
      <c r="F1444" s="122">
        <v>0</v>
      </c>
      <c r="G1444" s="122">
        <v>0</v>
      </c>
      <c r="H1444" s="122">
        <v>0</v>
      </c>
      <c r="I1444" s="122">
        <v>0</v>
      </c>
      <c r="J1444" s="122">
        <v>0</v>
      </c>
      <c r="K1444" s="122">
        <v>0</v>
      </c>
      <c r="L1444" s="122">
        <v>0</v>
      </c>
      <c r="M1444" s="122">
        <v>0</v>
      </c>
      <c r="N1444" s="122">
        <v>0</v>
      </c>
      <c r="O1444" s="122">
        <v>0</v>
      </c>
      <c r="P1444" s="122">
        <v>0</v>
      </c>
      <c r="Q1444" s="122">
        <v>0</v>
      </c>
      <c r="R1444" s="122">
        <v>0</v>
      </c>
      <c r="S1444" s="122">
        <v>0</v>
      </c>
      <c r="T1444" s="122">
        <v>0</v>
      </c>
      <c r="U1444" s="122">
        <v>0</v>
      </c>
      <c r="V1444" s="122">
        <v>0</v>
      </c>
      <c r="W1444" s="122">
        <v>0</v>
      </c>
      <c r="X1444" s="122">
        <v>0</v>
      </c>
      <c r="Y1444" s="122">
        <v>0</v>
      </c>
      <c r="Z1444" s="122">
        <v>0</v>
      </c>
      <c r="AA1444" s="122">
        <v>0</v>
      </c>
      <c r="AB1444" s="122">
        <v>0</v>
      </c>
      <c r="AC1444" s="122">
        <v>0</v>
      </c>
      <c r="AD1444" s="122">
        <v>0</v>
      </c>
      <c r="AE1444" s="122">
        <v>0</v>
      </c>
      <c r="AF1444" s="122">
        <v>0</v>
      </c>
      <c r="AG1444" s="122">
        <v>0</v>
      </c>
      <c r="AH1444" s="122">
        <v>0</v>
      </c>
      <c r="AI1444" s="122">
        <v>0</v>
      </c>
      <c r="AJ1444" s="122">
        <v>0</v>
      </c>
      <c r="AK1444" s="122">
        <v>0</v>
      </c>
      <c r="AL1444" s="122">
        <v>0</v>
      </c>
    </row>
    <row r="1445" spans="1:38" hidden="1" x14ac:dyDescent="0.25">
      <c r="A1445" s="122" t="s">
        <v>1976</v>
      </c>
      <c r="B1445" s="122">
        <v>1</v>
      </c>
      <c r="C1445" s="122" t="s">
        <v>2162</v>
      </c>
      <c r="D1445" s="122" t="s">
        <v>2120</v>
      </c>
      <c r="E1445" s="122">
        <v>27</v>
      </c>
      <c r="F1445" s="122">
        <v>0</v>
      </c>
      <c r="G1445" s="122">
        <v>0</v>
      </c>
      <c r="H1445" s="122">
        <v>0</v>
      </c>
      <c r="I1445" s="122">
        <v>0</v>
      </c>
      <c r="J1445" s="122">
        <v>0</v>
      </c>
      <c r="K1445" s="122">
        <v>0</v>
      </c>
      <c r="L1445" s="122">
        <v>0</v>
      </c>
      <c r="M1445" s="122">
        <v>0</v>
      </c>
      <c r="N1445" s="122">
        <v>0</v>
      </c>
      <c r="O1445" s="122">
        <v>0</v>
      </c>
      <c r="P1445" s="122">
        <v>0</v>
      </c>
      <c r="Q1445" s="122">
        <v>0</v>
      </c>
      <c r="R1445" s="122">
        <v>0</v>
      </c>
      <c r="S1445" s="122">
        <v>0</v>
      </c>
      <c r="T1445" s="122">
        <v>0</v>
      </c>
      <c r="U1445" s="122">
        <v>0</v>
      </c>
      <c r="V1445" s="122">
        <v>0</v>
      </c>
      <c r="W1445" s="122">
        <v>0</v>
      </c>
      <c r="X1445" s="122">
        <v>0</v>
      </c>
      <c r="Y1445" s="122">
        <v>0</v>
      </c>
      <c r="Z1445" s="122">
        <v>0</v>
      </c>
      <c r="AA1445" s="122">
        <v>0</v>
      </c>
      <c r="AB1445" s="122">
        <v>0</v>
      </c>
      <c r="AC1445" s="122">
        <v>0</v>
      </c>
      <c r="AD1445" s="122">
        <v>0</v>
      </c>
      <c r="AE1445" s="122">
        <v>0</v>
      </c>
      <c r="AF1445" s="122">
        <v>0</v>
      </c>
      <c r="AG1445" s="122">
        <v>0</v>
      </c>
      <c r="AH1445" s="122">
        <v>0</v>
      </c>
      <c r="AI1445" s="122">
        <v>0</v>
      </c>
      <c r="AJ1445" s="122">
        <v>0</v>
      </c>
      <c r="AK1445" s="122">
        <v>0</v>
      </c>
      <c r="AL1445" s="122">
        <v>0</v>
      </c>
    </row>
    <row r="1446" spans="1:38" hidden="1" x14ac:dyDescent="0.25">
      <c r="A1446" s="122" t="s">
        <v>1976</v>
      </c>
      <c r="B1446" s="122">
        <v>1</v>
      </c>
      <c r="C1446" s="122" t="s">
        <v>2162</v>
      </c>
      <c r="D1446" s="122" t="s">
        <v>2121</v>
      </c>
      <c r="E1446" s="122">
        <v>27</v>
      </c>
      <c r="F1446" s="122">
        <v>2.9949633333299999E-2</v>
      </c>
      <c r="G1446" s="122">
        <v>2.87257652234E-2</v>
      </c>
      <c r="H1446" s="122">
        <v>3.0058239158399998E-2</v>
      </c>
      <c r="I1446" s="122">
        <v>2.64341085271E-2</v>
      </c>
      <c r="J1446" s="122">
        <v>2.8286037658200001E-2</v>
      </c>
      <c r="K1446" s="122">
        <v>2.81236396984E-2</v>
      </c>
      <c r="L1446" s="122">
        <v>3.6845522218399998E-2</v>
      </c>
      <c r="M1446" s="122">
        <v>3.6704238906399997E-2</v>
      </c>
      <c r="N1446" s="122">
        <v>3.6391943381399998E-2</v>
      </c>
      <c r="O1446" s="122">
        <v>3.8321137769999999E-2</v>
      </c>
      <c r="P1446" s="122">
        <v>3.2711864406799997E-2</v>
      </c>
      <c r="Q1446" s="122">
        <v>4.75184794087E-2</v>
      </c>
      <c r="R1446" s="122">
        <v>5.1319957761399998E-2</v>
      </c>
      <c r="S1446" s="122">
        <v>4.43076923077E-2</v>
      </c>
      <c r="T1446" s="122">
        <v>4.2857142857100003E-2</v>
      </c>
      <c r="U1446" s="122">
        <v>4.5085714285699997E-2</v>
      </c>
      <c r="V1446" s="122">
        <v>3.1818845872900001E-2</v>
      </c>
      <c r="W1446" s="122">
        <v>3.5105916727499999E-2</v>
      </c>
      <c r="X1446" s="122">
        <v>3.6157779400999998E-2</v>
      </c>
      <c r="Y1446" s="122">
        <v>2.6296566837100001E-2</v>
      </c>
      <c r="Z1446" s="122">
        <v>3.4352386074399999E-2</v>
      </c>
      <c r="AA1446" s="122">
        <v>1.15253363367E-2</v>
      </c>
      <c r="AB1446" s="122">
        <v>0</v>
      </c>
      <c r="AC1446" s="122">
        <v>0</v>
      </c>
      <c r="AD1446" s="122">
        <v>0</v>
      </c>
      <c r="AE1446" s="122">
        <v>0</v>
      </c>
      <c r="AF1446" s="122">
        <v>0</v>
      </c>
      <c r="AG1446" s="122">
        <v>0</v>
      </c>
      <c r="AH1446" s="122">
        <v>0</v>
      </c>
      <c r="AI1446" s="122">
        <v>0</v>
      </c>
      <c r="AJ1446" s="122">
        <v>0</v>
      </c>
      <c r="AK1446" s="122">
        <v>0</v>
      </c>
      <c r="AL1446" s="122">
        <v>0</v>
      </c>
    </row>
    <row r="1447" spans="1:38" hidden="1" x14ac:dyDescent="0.25">
      <c r="A1447" s="122" t="s">
        <v>1976</v>
      </c>
      <c r="B1447" s="122">
        <v>1</v>
      </c>
      <c r="C1447" s="122" t="s">
        <v>2162</v>
      </c>
      <c r="D1447" s="122" t="s">
        <v>2139</v>
      </c>
      <c r="E1447" s="122">
        <v>27</v>
      </c>
      <c r="F1447" s="122">
        <v>0</v>
      </c>
      <c r="G1447" s="122">
        <v>0</v>
      </c>
      <c r="H1447" s="122">
        <v>0</v>
      </c>
      <c r="I1447" s="122">
        <v>0</v>
      </c>
      <c r="J1447" s="122">
        <v>0</v>
      </c>
      <c r="K1447" s="122">
        <v>0</v>
      </c>
      <c r="L1447" s="122">
        <v>0</v>
      </c>
      <c r="M1447" s="122">
        <v>0</v>
      </c>
      <c r="N1447" s="122">
        <v>0</v>
      </c>
      <c r="O1447" s="122">
        <v>0</v>
      </c>
      <c r="P1447" s="122">
        <v>0</v>
      </c>
      <c r="Q1447" s="122">
        <v>0</v>
      </c>
      <c r="R1447" s="122">
        <v>0</v>
      </c>
      <c r="S1447" s="122">
        <v>0</v>
      </c>
      <c r="T1447" s="122">
        <v>0</v>
      </c>
      <c r="U1447" s="122">
        <v>0</v>
      </c>
      <c r="V1447" s="122">
        <v>0</v>
      </c>
      <c r="W1447" s="122">
        <v>0</v>
      </c>
      <c r="X1447" s="122">
        <v>0</v>
      </c>
      <c r="Y1447" s="122">
        <v>0</v>
      </c>
      <c r="Z1447" s="122">
        <v>0</v>
      </c>
      <c r="AA1447" s="122">
        <v>0</v>
      </c>
      <c r="AB1447" s="122">
        <v>0</v>
      </c>
      <c r="AC1447" s="122">
        <v>0</v>
      </c>
      <c r="AD1447" s="122">
        <v>0</v>
      </c>
      <c r="AE1447" s="122">
        <v>0</v>
      </c>
      <c r="AF1447" s="122">
        <v>0</v>
      </c>
      <c r="AG1447" s="122">
        <v>0</v>
      </c>
      <c r="AH1447" s="122">
        <v>0</v>
      </c>
      <c r="AI1447" s="122">
        <v>0</v>
      </c>
      <c r="AJ1447" s="122">
        <v>0</v>
      </c>
      <c r="AK1447" s="122">
        <v>0</v>
      </c>
      <c r="AL1447" s="122">
        <v>0</v>
      </c>
    </row>
    <row r="1448" spans="1:38" hidden="1" x14ac:dyDescent="0.25">
      <c r="A1448" s="122" t="s">
        <v>1976</v>
      </c>
      <c r="B1448" s="122">
        <v>1</v>
      </c>
      <c r="C1448" s="122" t="s">
        <v>2162</v>
      </c>
      <c r="D1448" s="122" t="s">
        <v>2122</v>
      </c>
      <c r="E1448" s="122">
        <v>27</v>
      </c>
      <c r="F1448" s="122">
        <v>0</v>
      </c>
      <c r="G1448" s="122">
        <v>0</v>
      </c>
      <c r="H1448" s="122">
        <v>0</v>
      </c>
      <c r="I1448" s="122">
        <v>0</v>
      </c>
      <c r="J1448" s="122">
        <v>0</v>
      </c>
      <c r="K1448" s="122">
        <v>0</v>
      </c>
      <c r="L1448" s="122">
        <v>0</v>
      </c>
      <c r="M1448" s="122">
        <v>0</v>
      </c>
      <c r="N1448" s="122">
        <v>0</v>
      </c>
      <c r="O1448" s="122">
        <v>0</v>
      </c>
      <c r="P1448" s="122">
        <v>0</v>
      </c>
      <c r="Q1448" s="122">
        <v>0</v>
      </c>
      <c r="R1448" s="122">
        <v>0</v>
      </c>
      <c r="S1448" s="122">
        <v>0</v>
      </c>
      <c r="T1448" s="122">
        <v>0</v>
      </c>
      <c r="U1448" s="122">
        <v>0</v>
      </c>
      <c r="V1448" s="122">
        <v>0</v>
      </c>
      <c r="W1448" s="122">
        <v>0</v>
      </c>
      <c r="X1448" s="122">
        <v>0</v>
      </c>
      <c r="Y1448" s="122">
        <v>0</v>
      </c>
      <c r="Z1448" s="122">
        <v>0</v>
      </c>
      <c r="AA1448" s="122">
        <v>0</v>
      </c>
      <c r="AB1448" s="122">
        <v>0</v>
      </c>
      <c r="AC1448" s="122">
        <v>0</v>
      </c>
      <c r="AD1448" s="122">
        <v>0</v>
      </c>
      <c r="AE1448" s="122">
        <v>0</v>
      </c>
      <c r="AF1448" s="122">
        <v>0</v>
      </c>
      <c r="AG1448" s="122">
        <v>0</v>
      </c>
      <c r="AH1448" s="122">
        <v>0</v>
      </c>
      <c r="AI1448" s="122">
        <v>0</v>
      </c>
      <c r="AJ1448" s="122">
        <v>0</v>
      </c>
      <c r="AK1448" s="122">
        <v>0</v>
      </c>
      <c r="AL1448" s="122">
        <v>0</v>
      </c>
    </row>
    <row r="1449" spans="1:38" hidden="1" x14ac:dyDescent="0.25">
      <c r="A1449" s="122" t="s">
        <v>1976</v>
      </c>
      <c r="B1449" s="122">
        <v>1</v>
      </c>
      <c r="C1449" s="122" t="s">
        <v>2162</v>
      </c>
      <c r="D1449" s="122" t="s">
        <v>2123</v>
      </c>
      <c r="E1449" s="122">
        <v>27</v>
      </c>
      <c r="F1449" s="122">
        <v>0</v>
      </c>
      <c r="G1449" s="122">
        <v>0</v>
      </c>
      <c r="H1449" s="122">
        <v>0</v>
      </c>
      <c r="I1449" s="122">
        <v>0</v>
      </c>
      <c r="J1449" s="122">
        <v>0</v>
      </c>
      <c r="K1449" s="122">
        <v>0</v>
      </c>
      <c r="L1449" s="122">
        <v>0</v>
      </c>
      <c r="M1449" s="122">
        <v>0</v>
      </c>
      <c r="N1449" s="122">
        <v>0</v>
      </c>
      <c r="O1449" s="122">
        <v>0</v>
      </c>
      <c r="P1449" s="122">
        <v>0</v>
      </c>
      <c r="Q1449" s="122">
        <v>0</v>
      </c>
      <c r="R1449" s="122">
        <v>0</v>
      </c>
      <c r="S1449" s="122">
        <v>0</v>
      </c>
      <c r="T1449" s="122">
        <v>0</v>
      </c>
      <c r="U1449" s="122">
        <v>0</v>
      </c>
      <c r="V1449" s="122">
        <v>0</v>
      </c>
      <c r="W1449" s="122">
        <v>0</v>
      </c>
      <c r="X1449" s="122">
        <v>0</v>
      </c>
      <c r="Y1449" s="122">
        <v>0</v>
      </c>
      <c r="Z1449" s="122">
        <v>0</v>
      </c>
      <c r="AA1449" s="122">
        <v>0</v>
      </c>
      <c r="AB1449" s="122">
        <v>0</v>
      </c>
      <c r="AC1449" s="122">
        <v>0</v>
      </c>
      <c r="AD1449" s="122">
        <v>0</v>
      </c>
      <c r="AE1449" s="122">
        <v>0</v>
      </c>
      <c r="AF1449" s="122">
        <v>0</v>
      </c>
      <c r="AG1449" s="122">
        <v>0</v>
      </c>
      <c r="AH1449" s="122">
        <v>0</v>
      </c>
      <c r="AI1449" s="122">
        <v>0</v>
      </c>
      <c r="AJ1449" s="122">
        <v>0</v>
      </c>
      <c r="AK1449" s="122">
        <v>0</v>
      </c>
      <c r="AL1449" s="122">
        <v>0</v>
      </c>
    </row>
    <row r="1450" spans="1:38" hidden="1" x14ac:dyDescent="0.25">
      <c r="A1450" s="122" t="s">
        <v>1976</v>
      </c>
      <c r="B1450" s="122">
        <v>1</v>
      </c>
      <c r="C1450" s="122" t="s">
        <v>2162</v>
      </c>
      <c r="D1450" s="122" t="s">
        <v>2140</v>
      </c>
      <c r="E1450" s="122">
        <v>27</v>
      </c>
      <c r="F1450" s="122">
        <v>0</v>
      </c>
      <c r="G1450" s="122">
        <v>0</v>
      </c>
      <c r="H1450" s="122">
        <v>0</v>
      </c>
      <c r="I1450" s="122">
        <v>0</v>
      </c>
      <c r="J1450" s="122">
        <v>0</v>
      </c>
      <c r="K1450" s="122">
        <v>0</v>
      </c>
      <c r="L1450" s="122">
        <v>0</v>
      </c>
      <c r="M1450" s="122">
        <v>0</v>
      </c>
      <c r="N1450" s="122">
        <v>0</v>
      </c>
      <c r="O1450" s="122">
        <v>0</v>
      </c>
      <c r="P1450" s="122">
        <v>0</v>
      </c>
      <c r="Q1450" s="122">
        <v>0</v>
      </c>
      <c r="R1450" s="122">
        <v>0</v>
      </c>
      <c r="S1450" s="122">
        <v>0</v>
      </c>
      <c r="T1450" s="122">
        <v>0</v>
      </c>
      <c r="U1450" s="122">
        <v>0</v>
      </c>
      <c r="V1450" s="122">
        <v>0</v>
      </c>
      <c r="W1450" s="122">
        <v>0</v>
      </c>
      <c r="X1450" s="122">
        <v>0</v>
      </c>
      <c r="Y1450" s="122">
        <v>0</v>
      </c>
      <c r="Z1450" s="122">
        <v>0</v>
      </c>
      <c r="AA1450" s="122">
        <v>0</v>
      </c>
      <c r="AB1450" s="122">
        <v>0</v>
      </c>
      <c r="AC1450" s="122">
        <v>0</v>
      </c>
      <c r="AD1450" s="122">
        <v>0</v>
      </c>
      <c r="AE1450" s="122">
        <v>0</v>
      </c>
      <c r="AF1450" s="122">
        <v>0</v>
      </c>
      <c r="AG1450" s="122">
        <v>0</v>
      </c>
      <c r="AH1450" s="122">
        <v>0</v>
      </c>
      <c r="AI1450" s="122">
        <v>0</v>
      </c>
      <c r="AJ1450" s="122">
        <v>0</v>
      </c>
      <c r="AK1450" s="122">
        <v>0</v>
      </c>
      <c r="AL1450" s="122">
        <v>0</v>
      </c>
    </row>
    <row r="1451" spans="1:38" hidden="1" x14ac:dyDescent="0.25">
      <c r="A1451" s="122" t="s">
        <v>1976</v>
      </c>
      <c r="B1451" s="122">
        <v>1</v>
      </c>
      <c r="C1451" s="122" t="s">
        <v>2162</v>
      </c>
      <c r="D1451" s="122" t="s">
        <v>2124</v>
      </c>
      <c r="E1451" s="122">
        <v>27</v>
      </c>
      <c r="F1451" s="122">
        <v>0</v>
      </c>
      <c r="G1451" s="122">
        <v>0</v>
      </c>
      <c r="H1451" s="122">
        <v>0</v>
      </c>
      <c r="I1451" s="122">
        <v>0</v>
      </c>
      <c r="J1451" s="122">
        <v>0</v>
      </c>
      <c r="K1451" s="122">
        <v>0</v>
      </c>
      <c r="L1451" s="122">
        <v>0</v>
      </c>
      <c r="M1451" s="122">
        <v>0</v>
      </c>
      <c r="N1451" s="122">
        <v>0</v>
      </c>
      <c r="O1451" s="122">
        <v>0</v>
      </c>
      <c r="P1451" s="122">
        <v>0</v>
      </c>
      <c r="Q1451" s="122">
        <v>0</v>
      </c>
      <c r="R1451" s="122">
        <v>0</v>
      </c>
      <c r="S1451" s="122">
        <v>0</v>
      </c>
      <c r="T1451" s="122">
        <v>0</v>
      </c>
      <c r="U1451" s="122">
        <v>0</v>
      </c>
      <c r="V1451" s="122">
        <v>0</v>
      </c>
      <c r="W1451" s="122">
        <v>0</v>
      </c>
      <c r="X1451" s="122">
        <v>0</v>
      </c>
      <c r="Y1451" s="122">
        <v>0</v>
      </c>
      <c r="Z1451" s="122">
        <v>0</v>
      </c>
      <c r="AA1451" s="122">
        <v>0</v>
      </c>
      <c r="AB1451" s="122">
        <v>0</v>
      </c>
      <c r="AC1451" s="122">
        <v>0</v>
      </c>
      <c r="AD1451" s="122">
        <v>0</v>
      </c>
      <c r="AE1451" s="122">
        <v>0</v>
      </c>
      <c r="AF1451" s="122">
        <v>0</v>
      </c>
      <c r="AG1451" s="122">
        <v>0</v>
      </c>
      <c r="AH1451" s="122">
        <v>0</v>
      </c>
      <c r="AI1451" s="122">
        <v>0</v>
      </c>
      <c r="AJ1451" s="122">
        <v>0</v>
      </c>
      <c r="AK1451" s="122">
        <v>0</v>
      </c>
      <c r="AL1451" s="122">
        <v>0</v>
      </c>
    </row>
    <row r="1452" spans="1:38" hidden="1" x14ac:dyDescent="0.25">
      <c r="A1452" s="122" t="s">
        <v>1976</v>
      </c>
      <c r="B1452" s="122">
        <v>1</v>
      </c>
      <c r="C1452" s="122" t="s">
        <v>2162</v>
      </c>
      <c r="D1452" s="122" t="s">
        <v>2125</v>
      </c>
      <c r="E1452" s="122">
        <v>27</v>
      </c>
      <c r="F1452" s="122">
        <v>0</v>
      </c>
      <c r="G1452" s="122">
        <v>0</v>
      </c>
      <c r="H1452" s="122">
        <v>0</v>
      </c>
      <c r="I1452" s="122">
        <v>0</v>
      </c>
      <c r="J1452" s="122">
        <v>0</v>
      </c>
      <c r="K1452" s="122">
        <v>0</v>
      </c>
      <c r="L1452" s="122">
        <v>0</v>
      </c>
      <c r="M1452" s="122">
        <v>0</v>
      </c>
      <c r="N1452" s="122">
        <v>0</v>
      </c>
      <c r="O1452" s="122">
        <v>0</v>
      </c>
      <c r="P1452" s="122">
        <v>0</v>
      </c>
      <c r="Q1452" s="122">
        <v>0</v>
      </c>
      <c r="R1452" s="122">
        <v>0</v>
      </c>
      <c r="S1452" s="122">
        <v>0</v>
      </c>
      <c r="T1452" s="122">
        <v>0</v>
      </c>
      <c r="U1452" s="122">
        <v>0</v>
      </c>
      <c r="V1452" s="122">
        <v>0</v>
      </c>
      <c r="W1452" s="122">
        <v>0</v>
      </c>
      <c r="X1452" s="122">
        <v>0</v>
      </c>
      <c r="Y1452" s="122">
        <v>0</v>
      </c>
      <c r="Z1452" s="122">
        <v>0</v>
      </c>
      <c r="AA1452" s="122">
        <v>0</v>
      </c>
      <c r="AB1452" s="122">
        <v>0</v>
      </c>
      <c r="AC1452" s="122">
        <v>0</v>
      </c>
      <c r="AD1452" s="122">
        <v>0</v>
      </c>
      <c r="AE1452" s="122">
        <v>0</v>
      </c>
      <c r="AF1452" s="122">
        <v>0</v>
      </c>
      <c r="AG1452" s="122">
        <v>0</v>
      </c>
      <c r="AH1452" s="122">
        <v>0</v>
      </c>
      <c r="AI1452" s="122">
        <v>0</v>
      </c>
      <c r="AJ1452" s="122">
        <v>0</v>
      </c>
      <c r="AK1452" s="122">
        <v>0</v>
      </c>
      <c r="AL1452" s="122">
        <v>0</v>
      </c>
    </row>
    <row r="1453" spans="1:38" hidden="1" x14ac:dyDescent="0.25">
      <c r="A1453" s="122" t="s">
        <v>1976</v>
      </c>
      <c r="B1453" s="122">
        <v>1</v>
      </c>
      <c r="C1453" s="122" t="s">
        <v>2162</v>
      </c>
      <c r="D1453" s="122" t="s">
        <v>2126</v>
      </c>
      <c r="E1453" s="122">
        <v>27</v>
      </c>
      <c r="F1453" s="122">
        <v>0</v>
      </c>
      <c r="G1453" s="122">
        <v>0</v>
      </c>
      <c r="H1453" s="122">
        <v>0</v>
      </c>
      <c r="I1453" s="122">
        <v>0</v>
      </c>
      <c r="J1453" s="122">
        <v>0</v>
      </c>
      <c r="K1453" s="122">
        <v>0</v>
      </c>
      <c r="L1453" s="122">
        <v>0</v>
      </c>
      <c r="M1453" s="122">
        <v>0</v>
      </c>
      <c r="N1453" s="122">
        <v>0</v>
      </c>
      <c r="O1453" s="122">
        <v>0</v>
      </c>
      <c r="P1453" s="122">
        <v>0</v>
      </c>
      <c r="Q1453" s="122">
        <v>0</v>
      </c>
      <c r="R1453" s="122">
        <v>0</v>
      </c>
      <c r="S1453" s="122">
        <v>0</v>
      </c>
      <c r="T1453" s="122">
        <v>0</v>
      </c>
      <c r="U1453" s="122">
        <v>0</v>
      </c>
      <c r="V1453" s="122">
        <v>0</v>
      </c>
      <c r="W1453" s="122">
        <v>0</v>
      </c>
      <c r="X1453" s="122">
        <v>0</v>
      </c>
      <c r="Y1453" s="122">
        <v>0</v>
      </c>
      <c r="Z1453" s="122">
        <v>0</v>
      </c>
      <c r="AA1453" s="122">
        <v>0</v>
      </c>
      <c r="AB1453" s="122">
        <v>0</v>
      </c>
      <c r="AC1453" s="122">
        <v>0</v>
      </c>
      <c r="AD1453" s="122">
        <v>0</v>
      </c>
      <c r="AE1453" s="122">
        <v>0</v>
      </c>
      <c r="AF1453" s="122">
        <v>0</v>
      </c>
      <c r="AG1453" s="122">
        <v>0</v>
      </c>
      <c r="AH1453" s="122">
        <v>0</v>
      </c>
      <c r="AI1453" s="122">
        <v>0</v>
      </c>
      <c r="AJ1453" s="122">
        <v>0</v>
      </c>
      <c r="AK1453" s="122">
        <v>0</v>
      </c>
      <c r="AL1453" s="122">
        <v>0</v>
      </c>
    </row>
    <row r="1454" spans="1:38" hidden="1" x14ac:dyDescent="0.25">
      <c r="A1454" s="122" t="s">
        <v>1976</v>
      </c>
      <c r="B1454" s="122">
        <v>1</v>
      </c>
      <c r="C1454" s="122" t="s">
        <v>2162</v>
      </c>
      <c r="D1454" s="122" t="s">
        <v>2127</v>
      </c>
      <c r="E1454" s="122">
        <v>27</v>
      </c>
      <c r="F1454" s="122">
        <v>0</v>
      </c>
      <c r="G1454" s="122">
        <v>0</v>
      </c>
      <c r="H1454" s="122">
        <v>0</v>
      </c>
      <c r="I1454" s="122">
        <v>0</v>
      </c>
      <c r="J1454" s="122">
        <v>0</v>
      </c>
      <c r="K1454" s="122">
        <v>0</v>
      </c>
      <c r="L1454" s="122">
        <v>0</v>
      </c>
      <c r="M1454" s="122">
        <v>0</v>
      </c>
      <c r="N1454" s="122">
        <v>0</v>
      </c>
      <c r="O1454" s="122">
        <v>0</v>
      </c>
      <c r="P1454" s="122">
        <v>0</v>
      </c>
      <c r="Q1454" s="122">
        <v>0</v>
      </c>
      <c r="R1454" s="122">
        <v>0</v>
      </c>
      <c r="S1454" s="122">
        <v>0</v>
      </c>
      <c r="T1454" s="122">
        <v>0</v>
      </c>
      <c r="U1454" s="122">
        <v>0</v>
      </c>
      <c r="V1454" s="122">
        <v>0</v>
      </c>
      <c r="W1454" s="122">
        <v>0</v>
      </c>
      <c r="X1454" s="122">
        <v>0</v>
      </c>
      <c r="Y1454" s="122">
        <v>0</v>
      </c>
      <c r="Z1454" s="122">
        <v>0</v>
      </c>
      <c r="AA1454" s="122">
        <v>0</v>
      </c>
      <c r="AB1454" s="122">
        <v>0</v>
      </c>
      <c r="AC1454" s="122">
        <v>0</v>
      </c>
      <c r="AD1454" s="122">
        <v>0</v>
      </c>
      <c r="AE1454" s="122">
        <v>0</v>
      </c>
      <c r="AF1454" s="122">
        <v>0</v>
      </c>
      <c r="AG1454" s="122">
        <v>0</v>
      </c>
      <c r="AH1454" s="122">
        <v>0</v>
      </c>
      <c r="AI1454" s="122">
        <v>0</v>
      </c>
      <c r="AJ1454" s="122">
        <v>0</v>
      </c>
      <c r="AK1454" s="122">
        <v>0</v>
      </c>
      <c r="AL1454" s="122">
        <v>0</v>
      </c>
    </row>
    <row r="1455" spans="1:38" hidden="1" x14ac:dyDescent="0.25">
      <c r="A1455" s="122" t="s">
        <v>1976</v>
      </c>
      <c r="B1455" s="122">
        <v>1</v>
      </c>
      <c r="C1455" s="122" t="s">
        <v>2162</v>
      </c>
      <c r="D1455" s="122" t="s">
        <v>2128</v>
      </c>
      <c r="E1455" s="122">
        <v>27</v>
      </c>
      <c r="F1455" s="122">
        <v>4.9873211660500003E-2</v>
      </c>
      <c r="G1455" s="122">
        <v>4.4765714080799997E-2</v>
      </c>
      <c r="H1455" s="122">
        <v>4.53084157771E-2</v>
      </c>
      <c r="I1455" s="122">
        <v>4.5125581395299999E-2</v>
      </c>
      <c r="J1455" s="122">
        <v>4.7427586206899998E-2</v>
      </c>
      <c r="K1455" s="122">
        <v>4.4572413793100001E-2</v>
      </c>
      <c r="L1455" s="122">
        <v>6.2399999999999997E-2</v>
      </c>
      <c r="M1455" s="122">
        <v>6.2807869974300004E-2</v>
      </c>
      <c r="N1455" s="122">
        <v>6.4457142857099997E-2</v>
      </c>
      <c r="O1455" s="122">
        <v>8.8200000000000001E-2</v>
      </c>
      <c r="P1455" s="122">
        <v>5.5676785714300001E-2</v>
      </c>
      <c r="Q1455" s="122">
        <v>6.9978082191800003E-2</v>
      </c>
      <c r="R1455" s="122">
        <v>6.2512941176499998E-2</v>
      </c>
      <c r="S1455" s="122">
        <v>4.6902347024300003E-2</v>
      </c>
      <c r="T1455" s="122">
        <v>4.5250209555699999E-2</v>
      </c>
      <c r="U1455" s="122">
        <v>6.9261455525599994E-2</v>
      </c>
      <c r="V1455" s="122">
        <v>5.9423180593000002E-2</v>
      </c>
      <c r="W1455" s="122">
        <v>6.1194070080899998E-2</v>
      </c>
      <c r="X1455" s="122">
        <v>5.6865229110500001E-2</v>
      </c>
      <c r="Y1455" s="122">
        <v>5.0175202156300003E-2</v>
      </c>
      <c r="Z1455" s="122">
        <v>7.0062256715099996E-2</v>
      </c>
      <c r="AA1455" s="122">
        <v>5.9443148288700003E-2</v>
      </c>
      <c r="AB1455" s="122">
        <v>5.7923965166999998E-2</v>
      </c>
      <c r="AC1455" s="122">
        <v>6.3031990350200004E-2</v>
      </c>
      <c r="AD1455" s="122">
        <v>6.3565244324199993E-2</v>
      </c>
      <c r="AE1455" s="122">
        <v>6.1326059495899997E-2</v>
      </c>
      <c r="AF1455" s="122">
        <v>6.6178817588600003E-2</v>
      </c>
      <c r="AG1455" s="122">
        <v>8.4347218498800003E-2</v>
      </c>
      <c r="AH1455" s="122">
        <v>6.4252476200199998E-2</v>
      </c>
      <c r="AI1455" s="122">
        <v>6.1556910076399997E-2</v>
      </c>
      <c r="AJ1455" s="122">
        <v>5.8980062431399999E-2</v>
      </c>
      <c r="AK1455" s="122">
        <v>5.6898384370900001E-2</v>
      </c>
      <c r="AL1455" s="122">
        <v>0</v>
      </c>
    </row>
    <row r="1456" spans="1:38" hidden="1" x14ac:dyDescent="0.25">
      <c r="A1456" s="122" t="s">
        <v>1979</v>
      </c>
      <c r="B1456" s="122">
        <v>1</v>
      </c>
      <c r="C1456" s="122" t="s">
        <v>2163</v>
      </c>
      <c r="D1456" s="122" t="s">
        <v>2080</v>
      </c>
      <c r="E1456" s="122">
        <v>28</v>
      </c>
      <c r="F1456" s="122">
        <v>0</v>
      </c>
      <c r="G1456" s="122">
        <v>0</v>
      </c>
      <c r="H1456" s="122">
        <v>0</v>
      </c>
      <c r="I1456" s="122">
        <v>0</v>
      </c>
      <c r="J1456" s="122">
        <v>0</v>
      </c>
      <c r="K1456" s="122">
        <v>0</v>
      </c>
      <c r="L1456" s="122">
        <v>0</v>
      </c>
      <c r="M1456" s="122">
        <v>0</v>
      </c>
      <c r="N1456" s="122">
        <v>0</v>
      </c>
      <c r="O1456" s="122">
        <v>0</v>
      </c>
      <c r="P1456" s="122">
        <v>0</v>
      </c>
      <c r="Q1456" s="122">
        <v>0</v>
      </c>
      <c r="R1456" s="122">
        <v>0</v>
      </c>
      <c r="S1456" s="122">
        <v>0</v>
      </c>
      <c r="T1456" s="122">
        <v>0</v>
      </c>
      <c r="U1456" s="122">
        <v>0</v>
      </c>
      <c r="V1456" s="122">
        <v>0</v>
      </c>
      <c r="W1456" s="122">
        <v>0</v>
      </c>
      <c r="X1456" s="122">
        <v>0</v>
      </c>
      <c r="Y1456" s="122">
        <v>0</v>
      </c>
      <c r="Z1456" s="122">
        <v>0</v>
      </c>
      <c r="AA1456" s="122">
        <v>0</v>
      </c>
      <c r="AB1456" s="122">
        <v>0</v>
      </c>
      <c r="AC1456" s="122">
        <v>0</v>
      </c>
      <c r="AD1456" s="122">
        <v>0</v>
      </c>
      <c r="AE1456" s="122">
        <v>0</v>
      </c>
      <c r="AF1456" s="122">
        <v>0</v>
      </c>
      <c r="AG1456" s="122">
        <v>0</v>
      </c>
      <c r="AH1456" s="122">
        <v>0</v>
      </c>
      <c r="AI1456" s="122">
        <v>0</v>
      </c>
      <c r="AJ1456" s="122">
        <v>0</v>
      </c>
      <c r="AK1456" s="122">
        <v>0</v>
      </c>
      <c r="AL1456" s="122">
        <v>0</v>
      </c>
    </row>
    <row r="1457" spans="1:38" hidden="1" x14ac:dyDescent="0.25">
      <c r="A1457" s="122" t="s">
        <v>1979</v>
      </c>
      <c r="B1457" s="122">
        <v>1</v>
      </c>
      <c r="C1457" s="122" t="s">
        <v>2163</v>
      </c>
      <c r="D1457" s="122" t="s">
        <v>2081</v>
      </c>
      <c r="E1457" s="122">
        <v>28</v>
      </c>
      <c r="F1457" s="122">
        <v>2.0186509321099999E-2</v>
      </c>
      <c r="G1457" s="122">
        <v>1.8966671313500001E-2</v>
      </c>
      <c r="H1457" s="122">
        <v>1.91104693786E-2</v>
      </c>
      <c r="I1457" s="122">
        <v>1.89999307299E-2</v>
      </c>
      <c r="J1457" s="122">
        <v>1.98304379219E-2</v>
      </c>
      <c r="K1457" s="122">
        <v>2.1618620662700001E-2</v>
      </c>
      <c r="L1457" s="122">
        <v>3.6849562528099997E-2</v>
      </c>
      <c r="M1457" s="122">
        <v>2.5818899056700002E-2</v>
      </c>
      <c r="N1457" s="122">
        <v>2.5951247108200001E-2</v>
      </c>
      <c r="O1457" s="122">
        <v>2.70912606051E-2</v>
      </c>
      <c r="P1457" s="122">
        <v>2.87286746081E-2</v>
      </c>
      <c r="Q1457" s="122">
        <v>2.7240831670499999E-2</v>
      </c>
      <c r="R1457" s="122">
        <v>2.98482250069E-2</v>
      </c>
      <c r="S1457" s="122">
        <v>3.0580451757800001E-2</v>
      </c>
      <c r="T1457" s="122">
        <v>3.4331564683300002E-2</v>
      </c>
      <c r="U1457" s="122">
        <v>2.92892730431E-2</v>
      </c>
      <c r="V1457" s="122">
        <v>3.7628025881300001E-2</v>
      </c>
      <c r="W1457" s="122">
        <v>3.3260963416800002E-2</v>
      </c>
      <c r="X1457" s="122">
        <v>3.2372820201399997E-2</v>
      </c>
      <c r="Y1457" s="122">
        <v>3.1099814925999999E-2</v>
      </c>
      <c r="Z1457" s="122">
        <v>0.14813607219149999</v>
      </c>
      <c r="AA1457" s="122">
        <v>0.13337292731770001</v>
      </c>
      <c r="AB1457" s="122">
        <v>0.1296354990012</v>
      </c>
      <c r="AC1457" s="122">
        <v>0.13320501257639999</v>
      </c>
      <c r="AD1457" s="122">
        <v>0.1225196532755</v>
      </c>
      <c r="AE1457" s="122">
        <v>0.1350525320297</v>
      </c>
      <c r="AF1457" s="122">
        <v>0.14702930867149999</v>
      </c>
      <c r="AG1457" s="122">
        <v>0.14467975101870001</v>
      </c>
      <c r="AH1457" s="122">
        <v>0.15904963644949999</v>
      </c>
      <c r="AI1457" s="122">
        <v>0.1477525301788</v>
      </c>
      <c r="AJ1457" s="122">
        <v>0.14162857504199999</v>
      </c>
      <c r="AK1457" s="122">
        <v>0.13956089857539999</v>
      </c>
      <c r="AL1457" s="122">
        <v>0</v>
      </c>
    </row>
    <row r="1458" spans="1:38" hidden="1" x14ac:dyDescent="0.25">
      <c r="A1458" s="122" t="s">
        <v>1979</v>
      </c>
      <c r="B1458" s="122">
        <v>1</v>
      </c>
      <c r="C1458" s="122" t="s">
        <v>2163</v>
      </c>
      <c r="D1458" s="122" t="s">
        <v>2082</v>
      </c>
      <c r="E1458" s="122">
        <v>28</v>
      </c>
      <c r="F1458" s="122">
        <v>0</v>
      </c>
      <c r="G1458" s="122">
        <v>0</v>
      </c>
      <c r="H1458" s="122">
        <v>0</v>
      </c>
      <c r="I1458" s="122">
        <v>0</v>
      </c>
      <c r="J1458" s="122">
        <v>0</v>
      </c>
      <c r="K1458" s="122">
        <v>0</v>
      </c>
      <c r="L1458" s="122">
        <v>0</v>
      </c>
      <c r="M1458" s="122">
        <v>0</v>
      </c>
      <c r="N1458" s="122">
        <v>0</v>
      </c>
      <c r="O1458" s="122">
        <v>0</v>
      </c>
      <c r="P1458" s="122">
        <v>0</v>
      </c>
      <c r="Q1458" s="122">
        <v>0</v>
      </c>
      <c r="R1458" s="122">
        <v>0</v>
      </c>
      <c r="S1458" s="122">
        <v>0</v>
      </c>
      <c r="T1458" s="122">
        <v>0</v>
      </c>
      <c r="U1458" s="122">
        <v>0</v>
      </c>
      <c r="V1458" s="122">
        <v>0</v>
      </c>
      <c r="W1458" s="122">
        <v>0</v>
      </c>
      <c r="X1458" s="122">
        <v>0</v>
      </c>
      <c r="Y1458" s="122">
        <v>0</v>
      </c>
      <c r="Z1458" s="122">
        <v>0</v>
      </c>
      <c r="AA1458" s="122">
        <v>0</v>
      </c>
      <c r="AB1458" s="122">
        <v>0</v>
      </c>
      <c r="AC1458" s="122">
        <v>0</v>
      </c>
      <c r="AD1458" s="122">
        <v>0</v>
      </c>
      <c r="AE1458" s="122">
        <v>0</v>
      </c>
      <c r="AF1458" s="122">
        <v>0</v>
      </c>
      <c r="AG1458" s="122">
        <v>0</v>
      </c>
      <c r="AH1458" s="122">
        <v>0</v>
      </c>
      <c r="AI1458" s="122">
        <v>0</v>
      </c>
      <c r="AJ1458" s="122">
        <v>0</v>
      </c>
      <c r="AK1458" s="122">
        <v>0</v>
      </c>
      <c r="AL1458" s="122">
        <v>0</v>
      </c>
    </row>
    <row r="1459" spans="1:38" hidden="1" x14ac:dyDescent="0.25">
      <c r="A1459" s="122" t="s">
        <v>1979</v>
      </c>
      <c r="B1459" s="122">
        <v>1</v>
      </c>
      <c r="C1459" s="122" t="s">
        <v>2163</v>
      </c>
      <c r="D1459" s="122" t="s">
        <v>2135</v>
      </c>
      <c r="E1459" s="122">
        <v>28</v>
      </c>
      <c r="F1459" s="122">
        <v>0</v>
      </c>
      <c r="G1459" s="122">
        <v>0</v>
      </c>
      <c r="H1459" s="122">
        <v>0</v>
      </c>
      <c r="I1459" s="122">
        <v>0</v>
      </c>
      <c r="J1459" s="122">
        <v>0</v>
      </c>
      <c r="K1459" s="122">
        <v>0</v>
      </c>
      <c r="L1459" s="122">
        <v>0</v>
      </c>
      <c r="M1459" s="122">
        <v>0</v>
      </c>
      <c r="N1459" s="122">
        <v>0</v>
      </c>
      <c r="O1459" s="122">
        <v>0</v>
      </c>
      <c r="P1459" s="122">
        <v>0</v>
      </c>
      <c r="Q1459" s="122">
        <v>0</v>
      </c>
      <c r="R1459" s="122">
        <v>0</v>
      </c>
      <c r="S1459" s="122">
        <v>0</v>
      </c>
      <c r="T1459" s="122">
        <v>0</v>
      </c>
      <c r="U1459" s="122">
        <v>0</v>
      </c>
      <c r="V1459" s="122">
        <v>0</v>
      </c>
      <c r="W1459" s="122">
        <v>0</v>
      </c>
      <c r="X1459" s="122">
        <v>0</v>
      </c>
      <c r="Y1459" s="122">
        <v>0</v>
      </c>
      <c r="Z1459" s="122">
        <v>0</v>
      </c>
      <c r="AA1459" s="122">
        <v>0</v>
      </c>
      <c r="AB1459" s="122">
        <v>0</v>
      </c>
      <c r="AC1459" s="122">
        <v>0</v>
      </c>
      <c r="AD1459" s="122">
        <v>0</v>
      </c>
      <c r="AE1459" s="122">
        <v>0</v>
      </c>
      <c r="AF1459" s="122">
        <v>0</v>
      </c>
      <c r="AG1459" s="122">
        <v>0</v>
      </c>
      <c r="AH1459" s="122">
        <v>0</v>
      </c>
      <c r="AI1459" s="122">
        <v>0</v>
      </c>
      <c r="AJ1459" s="122">
        <v>0</v>
      </c>
      <c r="AK1459" s="122">
        <v>0</v>
      </c>
      <c r="AL1459" s="122">
        <v>0</v>
      </c>
    </row>
    <row r="1460" spans="1:38" hidden="1" x14ac:dyDescent="0.25">
      <c r="A1460" s="122" t="s">
        <v>1979</v>
      </c>
      <c r="B1460" s="122">
        <v>1</v>
      </c>
      <c r="C1460" s="122" t="s">
        <v>2163</v>
      </c>
      <c r="D1460" s="122" t="s">
        <v>2083</v>
      </c>
      <c r="E1460" s="122">
        <v>28</v>
      </c>
      <c r="F1460" s="122">
        <v>0</v>
      </c>
      <c r="G1460" s="122">
        <v>0</v>
      </c>
      <c r="H1460" s="122">
        <v>0</v>
      </c>
      <c r="I1460" s="122">
        <v>0</v>
      </c>
      <c r="J1460" s="122">
        <v>0</v>
      </c>
      <c r="K1460" s="122">
        <v>0</v>
      </c>
      <c r="L1460" s="122">
        <v>0</v>
      </c>
      <c r="M1460" s="122">
        <v>0</v>
      </c>
      <c r="N1460" s="122">
        <v>0</v>
      </c>
      <c r="O1460" s="122">
        <v>0</v>
      </c>
      <c r="P1460" s="122">
        <v>0</v>
      </c>
      <c r="Q1460" s="122">
        <v>0</v>
      </c>
      <c r="R1460" s="122">
        <v>0</v>
      </c>
      <c r="S1460" s="122">
        <v>0</v>
      </c>
      <c r="T1460" s="122">
        <v>0</v>
      </c>
      <c r="U1460" s="122">
        <v>0</v>
      </c>
      <c r="V1460" s="122">
        <v>0</v>
      </c>
      <c r="W1460" s="122">
        <v>0</v>
      </c>
      <c r="X1460" s="122">
        <v>0</v>
      </c>
      <c r="Y1460" s="122">
        <v>0</v>
      </c>
      <c r="Z1460" s="122">
        <v>0</v>
      </c>
      <c r="AA1460" s="122">
        <v>0</v>
      </c>
      <c r="AB1460" s="122">
        <v>0</v>
      </c>
      <c r="AC1460" s="122">
        <v>0</v>
      </c>
      <c r="AD1460" s="122">
        <v>0</v>
      </c>
      <c r="AE1460" s="122">
        <v>0</v>
      </c>
      <c r="AF1460" s="122">
        <v>0</v>
      </c>
      <c r="AG1460" s="122">
        <v>0</v>
      </c>
      <c r="AH1460" s="122">
        <v>0</v>
      </c>
      <c r="AI1460" s="122">
        <v>0</v>
      </c>
      <c r="AJ1460" s="122">
        <v>0</v>
      </c>
      <c r="AK1460" s="122">
        <v>0</v>
      </c>
      <c r="AL1460" s="122">
        <v>0</v>
      </c>
    </row>
    <row r="1461" spans="1:38" x14ac:dyDescent="0.25">
      <c r="A1461" s="122" t="s">
        <v>1979</v>
      </c>
      <c r="B1461" s="122">
        <v>1</v>
      </c>
      <c r="C1461" s="122" t="s">
        <v>2163</v>
      </c>
      <c r="D1461" s="122" t="s">
        <v>2084</v>
      </c>
      <c r="E1461" s="122">
        <v>28</v>
      </c>
      <c r="F1461" s="122">
        <v>4.0373018642100002E-2</v>
      </c>
      <c r="G1461" s="122">
        <v>3.7933342627099999E-2</v>
      </c>
      <c r="H1461" s="122">
        <v>3.8220938757099997E-2</v>
      </c>
      <c r="I1461" s="122">
        <v>3.7999861459900003E-2</v>
      </c>
      <c r="J1461" s="122">
        <v>3.96608758438E-2</v>
      </c>
      <c r="K1461" s="122">
        <v>4.3237241325400001E-2</v>
      </c>
      <c r="L1461" s="122">
        <v>3.6849562528099997E-2</v>
      </c>
      <c r="M1461" s="122">
        <v>5.1637798113400003E-2</v>
      </c>
      <c r="N1461" s="122">
        <v>5.1902494216499999E-2</v>
      </c>
      <c r="O1461" s="122">
        <v>5.4182521210299997E-2</v>
      </c>
      <c r="P1461" s="122">
        <v>5.74573492162E-2</v>
      </c>
      <c r="Q1461" s="122">
        <v>5.4481663340999999E-2</v>
      </c>
      <c r="R1461" s="122">
        <v>5.9696450013800001E-2</v>
      </c>
      <c r="S1461" s="122">
        <v>6.1160903515499999E-2</v>
      </c>
      <c r="T1461" s="122">
        <v>6.86631293665E-2</v>
      </c>
      <c r="U1461" s="122">
        <v>5.8578546086200001E-2</v>
      </c>
      <c r="V1461" s="122">
        <v>7.5256051762600001E-2</v>
      </c>
      <c r="W1461" s="122">
        <v>6.6521926833600004E-2</v>
      </c>
      <c r="X1461" s="122">
        <v>6.4745640402799995E-2</v>
      </c>
      <c r="Y1461" s="122">
        <v>6.2199629851999998E-2</v>
      </c>
      <c r="Z1461" s="122">
        <v>2.9240238472299999E-2</v>
      </c>
      <c r="AA1461" s="122">
        <v>4.7202399260199999E-2</v>
      </c>
      <c r="AB1461" s="122">
        <v>3.9957436157200002E-2</v>
      </c>
      <c r="AC1461" s="122">
        <v>4.5126553161399997E-2</v>
      </c>
      <c r="AD1461" s="122">
        <v>4.0327820251799998E-2</v>
      </c>
      <c r="AE1461" s="122">
        <v>3.4608218257499997E-2</v>
      </c>
      <c r="AF1461" s="122">
        <v>1.9535166947900001E-2</v>
      </c>
      <c r="AG1461" s="122">
        <v>1.9324160004700001E-2</v>
      </c>
      <c r="AH1461" s="122">
        <v>2.2423158869600002E-2</v>
      </c>
      <c r="AI1461" s="122">
        <v>1.9754884690800001E-2</v>
      </c>
      <c r="AJ1461" s="122">
        <v>1.93227090108E-2</v>
      </c>
      <c r="AK1461" s="122">
        <v>2.18312066612E-2</v>
      </c>
      <c r="AL1461" s="122">
        <v>0</v>
      </c>
    </row>
    <row r="1462" spans="1:38" hidden="1" x14ac:dyDescent="0.25">
      <c r="A1462" s="122" t="s">
        <v>1979</v>
      </c>
      <c r="B1462" s="122">
        <v>1</v>
      </c>
      <c r="C1462" s="122" t="s">
        <v>2163</v>
      </c>
      <c r="D1462" s="122" t="s">
        <v>474</v>
      </c>
      <c r="E1462" s="122">
        <v>28</v>
      </c>
      <c r="F1462" s="122">
        <v>0</v>
      </c>
      <c r="G1462" s="122">
        <v>0</v>
      </c>
      <c r="H1462" s="122">
        <v>0</v>
      </c>
      <c r="I1462" s="122">
        <v>0</v>
      </c>
      <c r="J1462" s="122">
        <v>0</v>
      </c>
      <c r="K1462" s="122">
        <v>0</v>
      </c>
      <c r="L1462" s="122">
        <v>0</v>
      </c>
      <c r="M1462" s="122">
        <v>0</v>
      </c>
      <c r="N1462" s="122">
        <v>0</v>
      </c>
      <c r="O1462" s="122">
        <v>0</v>
      </c>
      <c r="P1462" s="122">
        <v>0</v>
      </c>
      <c r="Q1462" s="122">
        <v>0</v>
      </c>
      <c r="R1462" s="122">
        <v>0</v>
      </c>
      <c r="S1462" s="122">
        <v>0</v>
      </c>
      <c r="T1462" s="122">
        <v>0</v>
      </c>
      <c r="U1462" s="122">
        <v>0</v>
      </c>
      <c r="V1462" s="122">
        <v>0</v>
      </c>
      <c r="W1462" s="122">
        <v>0</v>
      </c>
      <c r="X1462" s="122">
        <v>0</v>
      </c>
      <c r="Y1462" s="122">
        <v>0</v>
      </c>
      <c r="Z1462" s="122">
        <v>0</v>
      </c>
      <c r="AA1462" s="122">
        <v>0</v>
      </c>
      <c r="AB1462" s="122">
        <v>0</v>
      </c>
      <c r="AC1462" s="122">
        <v>0</v>
      </c>
      <c r="AD1462" s="122">
        <v>0</v>
      </c>
      <c r="AE1462" s="122">
        <v>0</v>
      </c>
      <c r="AF1462" s="122">
        <v>0</v>
      </c>
      <c r="AG1462" s="122">
        <v>0</v>
      </c>
      <c r="AH1462" s="122">
        <v>0</v>
      </c>
      <c r="AI1462" s="122">
        <v>0</v>
      </c>
      <c r="AJ1462" s="122">
        <v>0</v>
      </c>
      <c r="AK1462" s="122">
        <v>0</v>
      </c>
      <c r="AL1462" s="122">
        <v>0</v>
      </c>
    </row>
    <row r="1463" spans="1:38" hidden="1" x14ac:dyDescent="0.25">
      <c r="A1463" s="122" t="s">
        <v>1979</v>
      </c>
      <c r="B1463" s="122">
        <v>1</v>
      </c>
      <c r="C1463" s="122" t="s">
        <v>2163</v>
      </c>
      <c r="D1463" s="122" t="s">
        <v>2085</v>
      </c>
      <c r="E1463" s="122">
        <v>28</v>
      </c>
      <c r="F1463" s="122">
        <v>0</v>
      </c>
      <c r="G1463" s="122">
        <v>0</v>
      </c>
      <c r="H1463" s="122">
        <v>0</v>
      </c>
      <c r="I1463" s="122">
        <v>0</v>
      </c>
      <c r="J1463" s="122">
        <v>0</v>
      </c>
      <c r="K1463" s="122">
        <v>0</v>
      </c>
      <c r="L1463" s="122">
        <v>0</v>
      </c>
      <c r="M1463" s="122">
        <v>0</v>
      </c>
      <c r="N1463" s="122">
        <v>0</v>
      </c>
      <c r="O1463" s="122">
        <v>0</v>
      </c>
      <c r="P1463" s="122">
        <v>0</v>
      </c>
      <c r="Q1463" s="122">
        <v>0</v>
      </c>
      <c r="R1463" s="122">
        <v>0</v>
      </c>
      <c r="S1463" s="122">
        <v>0</v>
      </c>
      <c r="T1463" s="122">
        <v>0</v>
      </c>
      <c r="U1463" s="122">
        <v>0</v>
      </c>
      <c r="V1463" s="122">
        <v>0</v>
      </c>
      <c r="W1463" s="122">
        <v>0</v>
      </c>
      <c r="X1463" s="122">
        <v>0</v>
      </c>
      <c r="Y1463" s="122">
        <v>0</v>
      </c>
      <c r="Z1463" s="122">
        <v>0</v>
      </c>
      <c r="AA1463" s="122">
        <v>0</v>
      </c>
      <c r="AB1463" s="122">
        <v>0</v>
      </c>
      <c r="AC1463" s="122">
        <v>0</v>
      </c>
      <c r="AD1463" s="122">
        <v>0</v>
      </c>
      <c r="AE1463" s="122">
        <v>0</v>
      </c>
      <c r="AF1463" s="122">
        <v>0</v>
      </c>
      <c r="AG1463" s="122">
        <v>0</v>
      </c>
      <c r="AH1463" s="122">
        <v>0</v>
      </c>
      <c r="AI1463" s="122">
        <v>0</v>
      </c>
      <c r="AJ1463" s="122">
        <v>0</v>
      </c>
      <c r="AK1463" s="122">
        <v>0</v>
      </c>
      <c r="AL1463" s="122">
        <v>0</v>
      </c>
    </row>
    <row r="1464" spans="1:38" hidden="1" x14ac:dyDescent="0.25">
      <c r="A1464" s="122" t="s">
        <v>1979</v>
      </c>
      <c r="B1464" s="122">
        <v>1</v>
      </c>
      <c r="C1464" s="122" t="s">
        <v>2163</v>
      </c>
      <c r="D1464" s="122" t="s">
        <v>2086</v>
      </c>
      <c r="E1464" s="122">
        <v>28</v>
      </c>
      <c r="F1464" s="122">
        <v>0</v>
      </c>
      <c r="G1464" s="122">
        <v>0</v>
      </c>
      <c r="H1464" s="122">
        <v>0</v>
      </c>
      <c r="I1464" s="122">
        <v>0</v>
      </c>
      <c r="J1464" s="122">
        <v>0</v>
      </c>
      <c r="K1464" s="122">
        <v>0</v>
      </c>
      <c r="L1464" s="122">
        <v>0</v>
      </c>
      <c r="M1464" s="122">
        <v>0</v>
      </c>
      <c r="N1464" s="122">
        <v>0</v>
      </c>
      <c r="O1464" s="122">
        <v>0</v>
      </c>
      <c r="P1464" s="122">
        <v>0</v>
      </c>
      <c r="Q1464" s="122">
        <v>0</v>
      </c>
      <c r="R1464" s="122">
        <v>0</v>
      </c>
      <c r="S1464" s="122">
        <v>0</v>
      </c>
      <c r="T1464" s="122">
        <v>0</v>
      </c>
      <c r="U1464" s="122">
        <v>0</v>
      </c>
      <c r="V1464" s="122">
        <v>0</v>
      </c>
      <c r="W1464" s="122">
        <v>0</v>
      </c>
      <c r="X1464" s="122">
        <v>0</v>
      </c>
      <c r="Y1464" s="122">
        <v>0</v>
      </c>
      <c r="Z1464" s="122">
        <v>0</v>
      </c>
      <c r="AA1464" s="122">
        <v>0</v>
      </c>
      <c r="AB1464" s="122">
        <v>0</v>
      </c>
      <c r="AC1464" s="122">
        <v>0</v>
      </c>
      <c r="AD1464" s="122">
        <v>0</v>
      </c>
      <c r="AE1464" s="122">
        <v>0</v>
      </c>
      <c r="AF1464" s="122">
        <v>0</v>
      </c>
      <c r="AG1464" s="122">
        <v>0</v>
      </c>
      <c r="AH1464" s="122">
        <v>0</v>
      </c>
      <c r="AI1464" s="122">
        <v>0</v>
      </c>
      <c r="AJ1464" s="122">
        <v>0</v>
      </c>
      <c r="AK1464" s="122">
        <v>0</v>
      </c>
      <c r="AL1464" s="122">
        <v>0</v>
      </c>
    </row>
    <row r="1465" spans="1:38" hidden="1" x14ac:dyDescent="0.25">
      <c r="A1465" s="122" t="s">
        <v>1979</v>
      </c>
      <c r="B1465" s="122">
        <v>1</v>
      </c>
      <c r="C1465" s="122" t="s">
        <v>2163</v>
      </c>
      <c r="D1465" s="122" t="s">
        <v>2087</v>
      </c>
      <c r="E1465" s="122">
        <v>28</v>
      </c>
      <c r="F1465" s="122">
        <v>0</v>
      </c>
      <c r="G1465" s="122">
        <v>0</v>
      </c>
      <c r="H1465" s="122">
        <v>0</v>
      </c>
      <c r="I1465" s="122">
        <v>0</v>
      </c>
      <c r="J1465" s="122">
        <v>0</v>
      </c>
      <c r="K1465" s="122">
        <v>0</v>
      </c>
      <c r="L1465" s="122">
        <v>0</v>
      </c>
      <c r="M1465" s="122">
        <v>0</v>
      </c>
      <c r="N1465" s="122">
        <v>0</v>
      </c>
      <c r="O1465" s="122">
        <v>0</v>
      </c>
      <c r="P1465" s="122">
        <v>0</v>
      </c>
      <c r="Q1465" s="122">
        <v>0</v>
      </c>
      <c r="R1465" s="122">
        <v>0</v>
      </c>
      <c r="S1465" s="122">
        <v>0</v>
      </c>
      <c r="T1465" s="122">
        <v>0</v>
      </c>
      <c r="U1465" s="122">
        <v>0</v>
      </c>
      <c r="V1465" s="122">
        <v>0</v>
      </c>
      <c r="W1465" s="122">
        <v>0</v>
      </c>
      <c r="X1465" s="122">
        <v>0</v>
      </c>
      <c r="Y1465" s="122">
        <v>0</v>
      </c>
      <c r="Z1465" s="122">
        <v>0</v>
      </c>
      <c r="AA1465" s="122">
        <v>0</v>
      </c>
      <c r="AB1465" s="122">
        <v>0</v>
      </c>
      <c r="AC1465" s="122">
        <v>0</v>
      </c>
      <c r="AD1465" s="122">
        <v>0</v>
      </c>
      <c r="AE1465" s="122">
        <v>0</v>
      </c>
      <c r="AF1465" s="122">
        <v>0</v>
      </c>
      <c r="AG1465" s="122">
        <v>0</v>
      </c>
      <c r="AH1465" s="122">
        <v>0</v>
      </c>
      <c r="AI1465" s="122">
        <v>0</v>
      </c>
      <c r="AJ1465" s="122">
        <v>0</v>
      </c>
      <c r="AK1465" s="122">
        <v>0</v>
      </c>
      <c r="AL1465" s="122">
        <v>0</v>
      </c>
    </row>
    <row r="1466" spans="1:38" hidden="1" x14ac:dyDescent="0.25">
      <c r="A1466" s="122" t="s">
        <v>1979</v>
      </c>
      <c r="B1466" s="122">
        <v>1</v>
      </c>
      <c r="C1466" s="122" t="s">
        <v>2163</v>
      </c>
      <c r="D1466" s="122" t="s">
        <v>2088</v>
      </c>
      <c r="E1466" s="122">
        <v>28</v>
      </c>
      <c r="F1466" s="122">
        <v>2.0186509321099999E-2</v>
      </c>
      <c r="G1466" s="122">
        <v>1.8966671313500001E-2</v>
      </c>
      <c r="H1466" s="122">
        <v>1.91104693786E-2</v>
      </c>
      <c r="I1466" s="122">
        <v>1.89999307299E-2</v>
      </c>
      <c r="J1466" s="122">
        <v>1.98304379219E-2</v>
      </c>
      <c r="K1466" s="122">
        <v>2.1618620662700001E-2</v>
      </c>
      <c r="L1466" s="122">
        <v>3.6849562528099997E-2</v>
      </c>
      <c r="M1466" s="122">
        <v>2.5818899056700002E-2</v>
      </c>
      <c r="N1466" s="122">
        <v>2.5951247108200001E-2</v>
      </c>
      <c r="O1466" s="122">
        <v>2.70912606051E-2</v>
      </c>
      <c r="P1466" s="122">
        <v>2.87286746081E-2</v>
      </c>
      <c r="Q1466" s="122">
        <v>2.7240831670499999E-2</v>
      </c>
      <c r="R1466" s="122">
        <v>2.98482250069E-2</v>
      </c>
      <c r="S1466" s="122">
        <v>3.0580451757800001E-2</v>
      </c>
      <c r="T1466" s="122">
        <v>3.4331564683300002E-2</v>
      </c>
      <c r="U1466" s="122">
        <v>2.92892730431E-2</v>
      </c>
      <c r="V1466" s="122">
        <v>3.7628025881300001E-2</v>
      </c>
      <c r="W1466" s="122">
        <v>3.3260963416800002E-2</v>
      </c>
      <c r="X1466" s="122">
        <v>3.2372820201399997E-2</v>
      </c>
      <c r="Y1466" s="122">
        <v>3.1099814925999999E-2</v>
      </c>
      <c r="Z1466" s="122">
        <v>0</v>
      </c>
      <c r="AA1466" s="122">
        <v>0</v>
      </c>
      <c r="AB1466" s="122">
        <v>4.0767765047100002E-2</v>
      </c>
      <c r="AC1466" s="122">
        <v>3.3456158476499999E-2</v>
      </c>
      <c r="AD1466" s="122">
        <v>6.6482461446899996E-2</v>
      </c>
      <c r="AE1466" s="122">
        <v>3.2858272453300003E-2</v>
      </c>
      <c r="AF1466" s="122">
        <v>6.8158444613799996E-2</v>
      </c>
      <c r="AG1466" s="122">
        <v>2.55994274318E-2</v>
      </c>
      <c r="AH1466" s="122">
        <v>2.2828145139699999E-2</v>
      </c>
      <c r="AI1466" s="122">
        <v>2.32329040149E-2</v>
      </c>
      <c r="AJ1466" s="122">
        <v>3.7818589493400001E-2</v>
      </c>
      <c r="AK1466" s="122">
        <v>6.4083588991699997E-2</v>
      </c>
      <c r="AL1466" s="122">
        <v>0</v>
      </c>
    </row>
    <row r="1467" spans="1:38" hidden="1" x14ac:dyDescent="0.25">
      <c r="A1467" s="122" t="s">
        <v>1979</v>
      </c>
      <c r="B1467" s="122">
        <v>1</v>
      </c>
      <c r="C1467" s="122" t="s">
        <v>2163</v>
      </c>
      <c r="D1467" s="122" t="s">
        <v>2089</v>
      </c>
      <c r="E1467" s="122">
        <v>28</v>
      </c>
      <c r="F1467" s="122">
        <v>2.0186509321099999E-2</v>
      </c>
      <c r="G1467" s="122">
        <v>1.8966671313500001E-2</v>
      </c>
      <c r="H1467" s="122">
        <v>1.91104693786E-2</v>
      </c>
      <c r="I1467" s="122">
        <v>1.89999307299E-2</v>
      </c>
      <c r="J1467" s="122">
        <v>1.98304379219E-2</v>
      </c>
      <c r="K1467" s="122">
        <v>2.1618620662700001E-2</v>
      </c>
      <c r="L1467" s="122">
        <v>1.84247812641E-2</v>
      </c>
      <c r="M1467" s="122">
        <v>2.5818899056700002E-2</v>
      </c>
      <c r="N1467" s="122">
        <v>2.5951247108200001E-2</v>
      </c>
      <c r="O1467" s="122">
        <v>2.70912606051E-2</v>
      </c>
      <c r="P1467" s="122">
        <v>0</v>
      </c>
      <c r="Q1467" s="122">
        <v>0</v>
      </c>
      <c r="R1467" s="122">
        <v>0</v>
      </c>
      <c r="S1467" s="122">
        <v>0</v>
      </c>
      <c r="T1467" s="122">
        <v>0</v>
      </c>
      <c r="U1467" s="122">
        <v>0</v>
      </c>
      <c r="V1467" s="122">
        <v>0</v>
      </c>
      <c r="W1467" s="122">
        <v>0</v>
      </c>
      <c r="X1467" s="122">
        <v>0</v>
      </c>
      <c r="Y1467" s="122">
        <v>0</v>
      </c>
      <c r="Z1467" s="122">
        <v>0</v>
      </c>
      <c r="AA1467" s="122">
        <v>0</v>
      </c>
      <c r="AB1467" s="122">
        <v>0</v>
      </c>
      <c r="AC1467" s="122">
        <v>0</v>
      </c>
      <c r="AD1467" s="122">
        <v>0</v>
      </c>
      <c r="AE1467" s="122">
        <v>0</v>
      </c>
      <c r="AF1467" s="122">
        <v>0</v>
      </c>
      <c r="AG1467" s="122">
        <v>0</v>
      </c>
      <c r="AH1467" s="122">
        <v>0</v>
      </c>
      <c r="AI1467" s="122">
        <v>0</v>
      </c>
      <c r="AJ1467" s="122">
        <v>0</v>
      </c>
      <c r="AK1467" s="122">
        <v>0</v>
      </c>
      <c r="AL1467" s="122">
        <v>0</v>
      </c>
    </row>
    <row r="1468" spans="1:38" hidden="1" x14ac:dyDescent="0.25">
      <c r="A1468" s="122" t="s">
        <v>1979</v>
      </c>
      <c r="B1468" s="122">
        <v>1</v>
      </c>
      <c r="C1468" s="122" t="s">
        <v>2163</v>
      </c>
      <c r="D1468" s="122" t="s">
        <v>2136</v>
      </c>
      <c r="E1468" s="122">
        <v>28</v>
      </c>
      <c r="F1468" s="122">
        <v>0</v>
      </c>
      <c r="G1468" s="122">
        <v>0</v>
      </c>
      <c r="H1468" s="122">
        <v>0</v>
      </c>
      <c r="I1468" s="122">
        <v>0</v>
      </c>
      <c r="J1468" s="122">
        <v>0</v>
      </c>
      <c r="K1468" s="122">
        <v>0</v>
      </c>
      <c r="L1468" s="122">
        <v>0</v>
      </c>
      <c r="M1468" s="122">
        <v>0</v>
      </c>
      <c r="N1468" s="122">
        <v>0</v>
      </c>
      <c r="O1468" s="122">
        <v>0</v>
      </c>
      <c r="P1468" s="122">
        <v>0</v>
      </c>
      <c r="Q1468" s="122">
        <v>0</v>
      </c>
      <c r="R1468" s="122">
        <v>0</v>
      </c>
      <c r="S1468" s="122">
        <v>0</v>
      </c>
      <c r="T1468" s="122">
        <v>0</v>
      </c>
      <c r="U1468" s="122">
        <v>0</v>
      </c>
      <c r="V1468" s="122">
        <v>0</v>
      </c>
      <c r="W1468" s="122">
        <v>0</v>
      </c>
      <c r="X1468" s="122">
        <v>0</v>
      </c>
      <c r="Y1468" s="122">
        <v>0</v>
      </c>
      <c r="Z1468" s="122">
        <v>0</v>
      </c>
      <c r="AA1468" s="122">
        <v>0</v>
      </c>
      <c r="AB1468" s="122">
        <v>0</v>
      </c>
      <c r="AC1468" s="122">
        <v>0</v>
      </c>
      <c r="AD1468" s="122">
        <v>0</v>
      </c>
      <c r="AE1468" s="122">
        <v>0</v>
      </c>
      <c r="AF1468" s="122">
        <v>0</v>
      </c>
      <c r="AG1468" s="122">
        <v>0</v>
      </c>
      <c r="AH1468" s="122">
        <v>0</v>
      </c>
      <c r="AI1468" s="122">
        <v>0</v>
      </c>
      <c r="AJ1468" s="122">
        <v>0</v>
      </c>
      <c r="AK1468" s="122">
        <v>0</v>
      </c>
      <c r="AL1468" s="122">
        <v>0</v>
      </c>
    </row>
    <row r="1469" spans="1:38" hidden="1" x14ac:dyDescent="0.25">
      <c r="A1469" s="122" t="s">
        <v>1979</v>
      </c>
      <c r="B1469" s="122">
        <v>1</v>
      </c>
      <c r="C1469" s="122" t="s">
        <v>2163</v>
      </c>
      <c r="D1469" s="122" t="s">
        <v>2090</v>
      </c>
      <c r="E1469" s="122">
        <v>28</v>
      </c>
      <c r="F1469" s="122">
        <v>0</v>
      </c>
      <c r="G1469" s="122">
        <v>0</v>
      </c>
      <c r="H1469" s="122">
        <v>0</v>
      </c>
      <c r="I1469" s="122">
        <v>0</v>
      </c>
      <c r="J1469" s="122">
        <v>0</v>
      </c>
      <c r="K1469" s="122">
        <v>0</v>
      </c>
      <c r="L1469" s="122">
        <v>0</v>
      </c>
      <c r="M1469" s="122">
        <v>0</v>
      </c>
      <c r="N1469" s="122">
        <v>0</v>
      </c>
      <c r="O1469" s="122">
        <v>0</v>
      </c>
      <c r="P1469" s="122">
        <v>0</v>
      </c>
      <c r="Q1469" s="122">
        <v>0</v>
      </c>
      <c r="R1469" s="122">
        <v>0</v>
      </c>
      <c r="S1469" s="122">
        <v>0</v>
      </c>
      <c r="T1469" s="122">
        <v>0</v>
      </c>
      <c r="U1469" s="122">
        <v>0</v>
      </c>
      <c r="V1469" s="122">
        <v>0</v>
      </c>
      <c r="W1469" s="122">
        <v>0</v>
      </c>
      <c r="X1469" s="122">
        <v>0</v>
      </c>
      <c r="Y1469" s="122">
        <v>0</v>
      </c>
      <c r="Z1469" s="122">
        <v>0</v>
      </c>
      <c r="AA1469" s="122">
        <v>0</v>
      </c>
      <c r="AB1469" s="122">
        <v>0</v>
      </c>
      <c r="AC1469" s="122">
        <v>0</v>
      </c>
      <c r="AD1469" s="122">
        <v>0</v>
      </c>
      <c r="AE1469" s="122">
        <v>0</v>
      </c>
      <c r="AF1469" s="122">
        <v>0</v>
      </c>
      <c r="AG1469" s="122">
        <v>0</v>
      </c>
      <c r="AH1469" s="122">
        <v>0</v>
      </c>
      <c r="AI1469" s="122">
        <v>0</v>
      </c>
      <c r="AJ1469" s="122">
        <v>0</v>
      </c>
      <c r="AK1469" s="122">
        <v>0</v>
      </c>
      <c r="AL1469" s="122">
        <v>0</v>
      </c>
    </row>
    <row r="1470" spans="1:38" hidden="1" x14ac:dyDescent="0.25">
      <c r="A1470" s="122" t="s">
        <v>1979</v>
      </c>
      <c r="B1470" s="122">
        <v>1</v>
      </c>
      <c r="C1470" s="122" t="s">
        <v>2163</v>
      </c>
      <c r="D1470" s="122" t="s">
        <v>2091</v>
      </c>
      <c r="E1470" s="122">
        <v>28</v>
      </c>
      <c r="F1470" s="122">
        <v>0</v>
      </c>
      <c r="G1470" s="122">
        <v>0</v>
      </c>
      <c r="H1470" s="122">
        <v>0</v>
      </c>
      <c r="I1470" s="122">
        <v>0</v>
      </c>
      <c r="J1470" s="122">
        <v>0</v>
      </c>
      <c r="K1470" s="122">
        <v>0</v>
      </c>
      <c r="L1470" s="122">
        <v>0</v>
      </c>
      <c r="M1470" s="122">
        <v>0</v>
      </c>
      <c r="N1470" s="122">
        <v>0</v>
      </c>
      <c r="O1470" s="122">
        <v>0</v>
      </c>
      <c r="P1470" s="122">
        <v>0</v>
      </c>
      <c r="Q1470" s="122">
        <v>0</v>
      </c>
      <c r="R1470" s="122">
        <v>0</v>
      </c>
      <c r="S1470" s="122">
        <v>0</v>
      </c>
      <c r="T1470" s="122">
        <v>0</v>
      </c>
      <c r="U1470" s="122">
        <v>0</v>
      </c>
      <c r="V1470" s="122">
        <v>0</v>
      </c>
      <c r="W1470" s="122">
        <v>0</v>
      </c>
      <c r="X1470" s="122">
        <v>0</v>
      </c>
      <c r="Y1470" s="122">
        <v>0</v>
      </c>
      <c r="Z1470" s="122">
        <v>0</v>
      </c>
      <c r="AA1470" s="122">
        <v>0</v>
      </c>
      <c r="AB1470" s="122">
        <v>0</v>
      </c>
      <c r="AC1470" s="122">
        <v>0</v>
      </c>
      <c r="AD1470" s="122">
        <v>0</v>
      </c>
      <c r="AE1470" s="122">
        <v>0</v>
      </c>
      <c r="AF1470" s="122">
        <v>0</v>
      </c>
      <c r="AG1470" s="122">
        <v>0</v>
      </c>
      <c r="AH1470" s="122">
        <v>0</v>
      </c>
      <c r="AI1470" s="122">
        <v>0</v>
      </c>
      <c r="AJ1470" s="122">
        <v>0</v>
      </c>
      <c r="AK1470" s="122">
        <v>0</v>
      </c>
      <c r="AL1470" s="122">
        <v>0</v>
      </c>
    </row>
    <row r="1471" spans="1:38" hidden="1" x14ac:dyDescent="0.25">
      <c r="A1471" s="122" t="s">
        <v>1979</v>
      </c>
      <c r="B1471" s="122">
        <v>1</v>
      </c>
      <c r="C1471" s="122" t="s">
        <v>2163</v>
      </c>
      <c r="D1471" s="122" t="s">
        <v>2092</v>
      </c>
      <c r="E1471" s="122">
        <v>28</v>
      </c>
      <c r="F1471" s="122">
        <v>0</v>
      </c>
      <c r="G1471" s="122">
        <v>0</v>
      </c>
      <c r="H1471" s="122">
        <v>0</v>
      </c>
      <c r="I1471" s="122">
        <v>0</v>
      </c>
      <c r="J1471" s="122">
        <v>0</v>
      </c>
      <c r="K1471" s="122">
        <v>0</v>
      </c>
      <c r="L1471" s="122">
        <v>0</v>
      </c>
      <c r="M1471" s="122">
        <v>0</v>
      </c>
      <c r="N1471" s="122">
        <v>0</v>
      </c>
      <c r="O1471" s="122">
        <v>0</v>
      </c>
      <c r="P1471" s="122">
        <v>0</v>
      </c>
      <c r="Q1471" s="122">
        <v>0</v>
      </c>
      <c r="R1471" s="122">
        <v>0</v>
      </c>
      <c r="S1471" s="122">
        <v>0</v>
      </c>
      <c r="T1471" s="122">
        <v>0</v>
      </c>
      <c r="U1471" s="122">
        <v>0</v>
      </c>
      <c r="V1471" s="122">
        <v>0</v>
      </c>
      <c r="W1471" s="122">
        <v>0</v>
      </c>
      <c r="X1471" s="122">
        <v>0</v>
      </c>
      <c r="Y1471" s="122">
        <v>0</v>
      </c>
      <c r="Z1471" s="122">
        <v>0</v>
      </c>
      <c r="AA1471" s="122">
        <v>0</v>
      </c>
      <c r="AB1471" s="122">
        <v>0</v>
      </c>
      <c r="AC1471" s="122">
        <v>0</v>
      </c>
      <c r="AD1471" s="122">
        <v>0</v>
      </c>
      <c r="AE1471" s="122">
        <v>0</v>
      </c>
      <c r="AF1471" s="122">
        <v>0</v>
      </c>
      <c r="AG1471" s="122">
        <v>0</v>
      </c>
      <c r="AH1471" s="122">
        <v>0</v>
      </c>
      <c r="AI1471" s="122">
        <v>0</v>
      </c>
      <c r="AJ1471" s="122">
        <v>0</v>
      </c>
      <c r="AK1471" s="122">
        <v>0</v>
      </c>
      <c r="AL1471" s="122">
        <v>0</v>
      </c>
    </row>
    <row r="1472" spans="1:38" hidden="1" x14ac:dyDescent="0.25">
      <c r="A1472" s="122" t="s">
        <v>1979</v>
      </c>
      <c r="B1472" s="122">
        <v>1</v>
      </c>
      <c r="C1472" s="122" t="s">
        <v>2163</v>
      </c>
      <c r="D1472" s="122" t="s">
        <v>2093</v>
      </c>
      <c r="E1472" s="122">
        <v>28</v>
      </c>
      <c r="F1472" s="122">
        <v>0</v>
      </c>
      <c r="G1472" s="122">
        <v>0</v>
      </c>
      <c r="H1472" s="122">
        <v>0</v>
      </c>
      <c r="I1472" s="122">
        <v>0</v>
      </c>
      <c r="J1472" s="122">
        <v>0</v>
      </c>
      <c r="K1472" s="122">
        <v>0</v>
      </c>
      <c r="L1472" s="122">
        <v>0</v>
      </c>
      <c r="M1472" s="122">
        <v>0</v>
      </c>
      <c r="N1472" s="122">
        <v>0</v>
      </c>
      <c r="O1472" s="122">
        <v>0</v>
      </c>
      <c r="P1472" s="122">
        <v>0</v>
      </c>
      <c r="Q1472" s="122">
        <v>0</v>
      </c>
      <c r="R1472" s="122">
        <v>0</v>
      </c>
      <c r="S1472" s="122">
        <v>0</v>
      </c>
      <c r="T1472" s="122">
        <v>0</v>
      </c>
      <c r="U1472" s="122">
        <v>2.92892730431E-2</v>
      </c>
      <c r="V1472" s="122">
        <v>0</v>
      </c>
      <c r="W1472" s="122">
        <v>0</v>
      </c>
      <c r="X1472" s="122">
        <v>0</v>
      </c>
      <c r="Y1472" s="122">
        <v>0</v>
      </c>
      <c r="Z1472" s="122">
        <v>0</v>
      </c>
      <c r="AA1472" s="122">
        <v>0</v>
      </c>
      <c r="AB1472" s="122">
        <v>0</v>
      </c>
      <c r="AC1472" s="122">
        <v>0</v>
      </c>
      <c r="AD1472" s="122">
        <v>0</v>
      </c>
      <c r="AE1472" s="122">
        <v>0</v>
      </c>
      <c r="AF1472" s="122">
        <v>0</v>
      </c>
      <c r="AG1472" s="122">
        <v>0</v>
      </c>
      <c r="AH1472" s="122">
        <v>0</v>
      </c>
      <c r="AI1472" s="122">
        <v>0</v>
      </c>
      <c r="AJ1472" s="122">
        <v>0</v>
      </c>
      <c r="AK1472" s="122">
        <v>0</v>
      </c>
      <c r="AL1472" s="122">
        <v>0</v>
      </c>
    </row>
    <row r="1473" spans="1:38" hidden="1" x14ac:dyDescent="0.25">
      <c r="A1473" s="122" t="s">
        <v>1979</v>
      </c>
      <c r="B1473" s="122">
        <v>1</v>
      </c>
      <c r="C1473" s="122" t="s">
        <v>2163</v>
      </c>
      <c r="D1473" s="122" t="s">
        <v>2094</v>
      </c>
      <c r="E1473" s="122">
        <v>28</v>
      </c>
      <c r="F1473" s="122">
        <v>4.0373018642100002E-2</v>
      </c>
      <c r="G1473" s="122">
        <v>3.7933342627099999E-2</v>
      </c>
      <c r="H1473" s="122">
        <v>3.8220938757099997E-2</v>
      </c>
      <c r="I1473" s="122">
        <v>3.7999861459900003E-2</v>
      </c>
      <c r="J1473" s="122">
        <v>3.96608758438E-2</v>
      </c>
      <c r="K1473" s="122">
        <v>4.3237241325400001E-2</v>
      </c>
      <c r="L1473" s="122">
        <v>3.6849562528099997E-2</v>
      </c>
      <c r="M1473" s="122">
        <v>5.1637798113400003E-2</v>
      </c>
      <c r="N1473" s="122">
        <v>5.1902494216499999E-2</v>
      </c>
      <c r="O1473" s="122">
        <v>5.4182521210299997E-2</v>
      </c>
      <c r="P1473" s="122">
        <v>5.74573492162E-2</v>
      </c>
      <c r="Q1473" s="122">
        <v>5.4481663340999999E-2</v>
      </c>
      <c r="R1473" s="122">
        <v>5.9696450013800001E-2</v>
      </c>
      <c r="S1473" s="122">
        <v>6.1160903515499999E-2</v>
      </c>
      <c r="T1473" s="122">
        <v>6.86631293665E-2</v>
      </c>
      <c r="U1473" s="122">
        <v>5.8578546086200001E-2</v>
      </c>
      <c r="V1473" s="122">
        <v>7.5256051762600001E-2</v>
      </c>
      <c r="W1473" s="122">
        <v>6.6521926833600004E-2</v>
      </c>
      <c r="X1473" s="122">
        <v>6.4745640402799995E-2</v>
      </c>
      <c r="Y1473" s="122">
        <v>6.2199629851999998E-2</v>
      </c>
      <c r="Z1473" s="122">
        <v>4.4502421913299998E-2</v>
      </c>
      <c r="AA1473" s="122">
        <v>5.1546121863700001E-2</v>
      </c>
      <c r="AB1473" s="122">
        <v>5.1277721420799997E-2</v>
      </c>
      <c r="AC1473" s="122">
        <v>6.54732752582E-2</v>
      </c>
      <c r="AD1473" s="122">
        <v>4.2761344073899997E-2</v>
      </c>
      <c r="AE1473" s="122">
        <v>4.3714843157199999E-2</v>
      </c>
      <c r="AF1473" s="122">
        <v>4.6628666715699998E-2</v>
      </c>
      <c r="AG1473" s="122">
        <v>5.2912721052199997E-2</v>
      </c>
      <c r="AH1473" s="122">
        <v>6.7379921738099993E-2</v>
      </c>
      <c r="AI1473" s="122">
        <v>7.2258731126899997E-2</v>
      </c>
      <c r="AJ1473" s="122">
        <v>6.7844968275299997E-2</v>
      </c>
      <c r="AK1473" s="122">
        <v>4.3339445538200003E-2</v>
      </c>
      <c r="AL1473" s="122">
        <v>0</v>
      </c>
    </row>
    <row r="1474" spans="1:38" hidden="1" x14ac:dyDescent="0.25">
      <c r="A1474" s="122" t="s">
        <v>1979</v>
      </c>
      <c r="B1474" s="122">
        <v>1</v>
      </c>
      <c r="C1474" s="122" t="s">
        <v>2163</v>
      </c>
      <c r="D1474" s="122" t="s">
        <v>2095</v>
      </c>
      <c r="E1474" s="122">
        <v>28</v>
      </c>
      <c r="F1474" s="122">
        <v>0</v>
      </c>
      <c r="G1474" s="122">
        <v>0</v>
      </c>
      <c r="H1474" s="122">
        <v>0</v>
      </c>
      <c r="I1474" s="122">
        <v>0</v>
      </c>
      <c r="J1474" s="122">
        <v>0</v>
      </c>
      <c r="K1474" s="122">
        <v>0</v>
      </c>
      <c r="L1474" s="122">
        <v>0</v>
      </c>
      <c r="M1474" s="122">
        <v>0</v>
      </c>
      <c r="N1474" s="122">
        <v>0</v>
      </c>
      <c r="O1474" s="122">
        <v>0</v>
      </c>
      <c r="P1474" s="122">
        <v>0</v>
      </c>
      <c r="Q1474" s="122">
        <v>0</v>
      </c>
      <c r="R1474" s="122">
        <v>0</v>
      </c>
      <c r="S1474" s="122">
        <v>0</v>
      </c>
      <c r="T1474" s="122">
        <v>0</v>
      </c>
      <c r="U1474" s="122">
        <v>0</v>
      </c>
      <c r="V1474" s="122">
        <v>0</v>
      </c>
      <c r="W1474" s="122">
        <v>0</v>
      </c>
      <c r="X1474" s="122">
        <v>0</v>
      </c>
      <c r="Y1474" s="122">
        <v>0</v>
      </c>
      <c r="Z1474" s="122">
        <v>0</v>
      </c>
      <c r="AA1474" s="122">
        <v>0</v>
      </c>
      <c r="AB1474" s="122">
        <v>0</v>
      </c>
      <c r="AC1474" s="122">
        <v>0</v>
      </c>
      <c r="AD1474" s="122">
        <v>0</v>
      </c>
      <c r="AE1474" s="122">
        <v>0</v>
      </c>
      <c r="AF1474" s="122">
        <v>0</v>
      </c>
      <c r="AG1474" s="122">
        <v>0</v>
      </c>
      <c r="AH1474" s="122">
        <v>0</v>
      </c>
      <c r="AI1474" s="122">
        <v>0</v>
      </c>
      <c r="AJ1474" s="122">
        <v>0</v>
      </c>
      <c r="AK1474" s="122">
        <v>0</v>
      </c>
      <c r="AL1474" s="122">
        <v>0</v>
      </c>
    </row>
    <row r="1475" spans="1:38" hidden="1" x14ac:dyDescent="0.25">
      <c r="A1475" s="122" t="s">
        <v>1979</v>
      </c>
      <c r="B1475" s="122">
        <v>1</v>
      </c>
      <c r="C1475" s="122" t="s">
        <v>2163</v>
      </c>
      <c r="D1475" s="122" t="s">
        <v>2096</v>
      </c>
      <c r="E1475" s="122">
        <v>28</v>
      </c>
      <c r="F1475" s="122">
        <v>0</v>
      </c>
      <c r="G1475" s="122">
        <v>0</v>
      </c>
      <c r="H1475" s="122">
        <v>0</v>
      </c>
      <c r="I1475" s="122">
        <v>0</v>
      </c>
      <c r="J1475" s="122">
        <v>0</v>
      </c>
      <c r="K1475" s="122">
        <v>0</v>
      </c>
      <c r="L1475" s="122">
        <v>0</v>
      </c>
      <c r="M1475" s="122">
        <v>0</v>
      </c>
      <c r="N1475" s="122">
        <v>0</v>
      </c>
      <c r="O1475" s="122">
        <v>0</v>
      </c>
      <c r="P1475" s="122">
        <v>0</v>
      </c>
      <c r="Q1475" s="122">
        <v>0</v>
      </c>
      <c r="R1475" s="122">
        <v>0</v>
      </c>
      <c r="S1475" s="122">
        <v>0</v>
      </c>
      <c r="T1475" s="122">
        <v>0</v>
      </c>
      <c r="U1475" s="122">
        <v>0</v>
      </c>
      <c r="V1475" s="122">
        <v>0</v>
      </c>
      <c r="W1475" s="122">
        <v>0</v>
      </c>
      <c r="X1475" s="122">
        <v>0</v>
      </c>
      <c r="Y1475" s="122">
        <v>0</v>
      </c>
      <c r="Z1475" s="122">
        <v>0</v>
      </c>
      <c r="AA1475" s="122">
        <v>0</v>
      </c>
      <c r="AB1475" s="122">
        <v>0</v>
      </c>
      <c r="AC1475" s="122">
        <v>0</v>
      </c>
      <c r="AD1475" s="122">
        <v>0</v>
      </c>
      <c r="AE1475" s="122">
        <v>0</v>
      </c>
      <c r="AF1475" s="122">
        <v>0</v>
      </c>
      <c r="AG1475" s="122">
        <v>0</v>
      </c>
      <c r="AH1475" s="122">
        <v>0</v>
      </c>
      <c r="AI1475" s="122">
        <v>0</v>
      </c>
      <c r="AJ1475" s="122">
        <v>0</v>
      </c>
      <c r="AK1475" s="122">
        <v>0</v>
      </c>
      <c r="AL1475" s="122">
        <v>0</v>
      </c>
    </row>
    <row r="1476" spans="1:38" hidden="1" x14ac:dyDescent="0.25">
      <c r="A1476" s="122" t="s">
        <v>1979</v>
      </c>
      <c r="B1476" s="122">
        <v>1</v>
      </c>
      <c r="C1476" s="122" t="s">
        <v>2163</v>
      </c>
      <c r="D1476" s="122" t="s">
        <v>2097</v>
      </c>
      <c r="E1476" s="122">
        <v>28</v>
      </c>
      <c r="F1476" s="122">
        <v>2.0186509321099999E-2</v>
      </c>
      <c r="G1476" s="122">
        <v>1.8966671313500001E-2</v>
      </c>
      <c r="H1476" s="122">
        <v>1.91104693786E-2</v>
      </c>
      <c r="I1476" s="122">
        <v>1.89999307299E-2</v>
      </c>
      <c r="J1476" s="122">
        <v>1.98304379219E-2</v>
      </c>
      <c r="K1476" s="122">
        <v>2.1618620662700001E-2</v>
      </c>
      <c r="L1476" s="122">
        <v>3.6849562528099997E-2</v>
      </c>
      <c r="M1476" s="122">
        <v>2.5818899056700002E-2</v>
      </c>
      <c r="N1476" s="122">
        <v>2.5951247108200001E-2</v>
      </c>
      <c r="O1476" s="122">
        <v>2.70912606051E-2</v>
      </c>
      <c r="P1476" s="122">
        <v>2.87286746081E-2</v>
      </c>
      <c r="Q1476" s="122">
        <v>2.7240831670499999E-2</v>
      </c>
      <c r="R1476" s="122">
        <v>2.98482250069E-2</v>
      </c>
      <c r="S1476" s="122">
        <v>3.0580451757800001E-2</v>
      </c>
      <c r="T1476" s="122">
        <v>3.4331564683300002E-2</v>
      </c>
      <c r="U1476" s="122">
        <v>2.92892730431E-2</v>
      </c>
      <c r="V1476" s="122">
        <v>3.7628025881300001E-2</v>
      </c>
      <c r="W1476" s="122">
        <v>3.3260963416800002E-2</v>
      </c>
      <c r="X1476" s="122">
        <v>3.2372820201399997E-2</v>
      </c>
      <c r="Y1476" s="122">
        <v>3.1099814925999999E-2</v>
      </c>
      <c r="Z1476" s="122">
        <v>0</v>
      </c>
      <c r="AA1476" s="122">
        <v>0</v>
      </c>
      <c r="AB1476" s="122">
        <v>0</v>
      </c>
      <c r="AC1476" s="122">
        <v>0</v>
      </c>
      <c r="AD1476" s="122">
        <v>0</v>
      </c>
      <c r="AE1476" s="122">
        <v>0</v>
      </c>
      <c r="AF1476" s="122">
        <v>0</v>
      </c>
      <c r="AG1476" s="122">
        <v>0</v>
      </c>
      <c r="AH1476" s="122">
        <v>0</v>
      </c>
      <c r="AI1476" s="122">
        <v>0</v>
      </c>
      <c r="AJ1476" s="122">
        <v>0</v>
      </c>
      <c r="AK1476" s="122">
        <v>0</v>
      </c>
      <c r="AL1476" s="122">
        <v>0</v>
      </c>
    </row>
    <row r="1477" spans="1:38" hidden="1" x14ac:dyDescent="0.25">
      <c r="A1477" s="122" t="s">
        <v>1979</v>
      </c>
      <c r="B1477" s="122">
        <v>1</v>
      </c>
      <c r="C1477" s="122" t="s">
        <v>2163</v>
      </c>
      <c r="D1477" s="122" t="s">
        <v>2098</v>
      </c>
      <c r="E1477" s="122">
        <v>28</v>
      </c>
      <c r="F1477" s="122">
        <v>0</v>
      </c>
      <c r="G1477" s="122">
        <v>0</v>
      </c>
      <c r="H1477" s="122">
        <v>0</v>
      </c>
      <c r="I1477" s="122">
        <v>0</v>
      </c>
      <c r="J1477" s="122">
        <v>0</v>
      </c>
      <c r="K1477" s="122">
        <v>0</v>
      </c>
      <c r="L1477" s="122">
        <v>0</v>
      </c>
      <c r="M1477" s="122">
        <v>0</v>
      </c>
      <c r="N1477" s="122">
        <v>0</v>
      </c>
      <c r="O1477" s="122">
        <v>0</v>
      </c>
      <c r="P1477" s="122">
        <v>0</v>
      </c>
      <c r="Q1477" s="122">
        <v>0</v>
      </c>
      <c r="R1477" s="122">
        <v>0</v>
      </c>
      <c r="S1477" s="122">
        <v>0</v>
      </c>
      <c r="T1477" s="122">
        <v>0</v>
      </c>
      <c r="U1477" s="122">
        <v>0</v>
      </c>
      <c r="V1477" s="122">
        <v>0</v>
      </c>
      <c r="W1477" s="122">
        <v>0</v>
      </c>
      <c r="X1477" s="122">
        <v>0</v>
      </c>
      <c r="Y1477" s="122">
        <v>0</v>
      </c>
      <c r="Z1477" s="122">
        <v>0</v>
      </c>
      <c r="AA1477" s="122">
        <v>0</v>
      </c>
      <c r="AB1477" s="122">
        <v>0</v>
      </c>
      <c r="AC1477" s="122">
        <v>0</v>
      </c>
      <c r="AD1477" s="122">
        <v>0</v>
      </c>
      <c r="AE1477" s="122">
        <v>0</v>
      </c>
      <c r="AF1477" s="122">
        <v>0</v>
      </c>
      <c r="AG1477" s="122">
        <v>0</v>
      </c>
      <c r="AH1477" s="122">
        <v>0</v>
      </c>
      <c r="AI1477" s="122">
        <v>0</v>
      </c>
      <c r="AJ1477" s="122">
        <v>0</v>
      </c>
      <c r="AK1477" s="122">
        <v>0</v>
      </c>
      <c r="AL1477" s="122">
        <v>0</v>
      </c>
    </row>
    <row r="1478" spans="1:38" hidden="1" x14ac:dyDescent="0.25">
      <c r="A1478" s="122" t="s">
        <v>1979</v>
      </c>
      <c r="B1478" s="122">
        <v>1</v>
      </c>
      <c r="C1478" s="122" t="s">
        <v>2163</v>
      </c>
      <c r="D1478" s="122" t="s">
        <v>2099</v>
      </c>
      <c r="E1478" s="122">
        <v>28</v>
      </c>
      <c r="F1478" s="122">
        <v>0</v>
      </c>
      <c r="G1478" s="122">
        <v>0</v>
      </c>
      <c r="H1478" s="122">
        <v>0</v>
      </c>
      <c r="I1478" s="122">
        <v>0</v>
      </c>
      <c r="J1478" s="122">
        <v>0</v>
      </c>
      <c r="K1478" s="122">
        <v>0</v>
      </c>
      <c r="L1478" s="122">
        <v>0</v>
      </c>
      <c r="M1478" s="122">
        <v>0</v>
      </c>
      <c r="N1478" s="122">
        <v>0</v>
      </c>
      <c r="O1478" s="122">
        <v>0</v>
      </c>
      <c r="P1478" s="122">
        <v>0</v>
      </c>
      <c r="Q1478" s="122">
        <v>0</v>
      </c>
      <c r="R1478" s="122">
        <v>0</v>
      </c>
      <c r="S1478" s="122">
        <v>0</v>
      </c>
      <c r="T1478" s="122">
        <v>0</v>
      </c>
      <c r="U1478" s="122">
        <v>0</v>
      </c>
      <c r="V1478" s="122">
        <v>0</v>
      </c>
      <c r="W1478" s="122">
        <v>0</v>
      </c>
      <c r="X1478" s="122">
        <v>0</v>
      </c>
      <c r="Y1478" s="122">
        <v>0</v>
      </c>
      <c r="Z1478" s="122">
        <v>0</v>
      </c>
      <c r="AA1478" s="122">
        <v>0</v>
      </c>
      <c r="AB1478" s="122">
        <v>0</v>
      </c>
      <c r="AC1478" s="122">
        <v>0</v>
      </c>
      <c r="AD1478" s="122">
        <v>0</v>
      </c>
      <c r="AE1478" s="122">
        <v>0</v>
      </c>
      <c r="AF1478" s="122">
        <v>0</v>
      </c>
      <c r="AG1478" s="122">
        <v>0</v>
      </c>
      <c r="AH1478" s="122">
        <v>0</v>
      </c>
      <c r="AI1478" s="122">
        <v>0</v>
      </c>
      <c r="AJ1478" s="122">
        <v>0</v>
      </c>
      <c r="AK1478" s="122">
        <v>0</v>
      </c>
      <c r="AL1478" s="122">
        <v>0</v>
      </c>
    </row>
    <row r="1479" spans="1:38" hidden="1" x14ac:dyDescent="0.25">
      <c r="A1479" s="122" t="s">
        <v>1979</v>
      </c>
      <c r="B1479" s="122">
        <v>1</v>
      </c>
      <c r="C1479" s="122" t="s">
        <v>2163</v>
      </c>
      <c r="D1479" s="122" t="s">
        <v>2100</v>
      </c>
      <c r="E1479" s="122">
        <v>28</v>
      </c>
      <c r="F1479" s="122">
        <v>0</v>
      </c>
      <c r="G1479" s="122">
        <v>0</v>
      </c>
      <c r="H1479" s="122">
        <v>0</v>
      </c>
      <c r="I1479" s="122">
        <v>0</v>
      </c>
      <c r="J1479" s="122">
        <v>0</v>
      </c>
      <c r="K1479" s="122">
        <v>0</v>
      </c>
      <c r="L1479" s="122">
        <v>0</v>
      </c>
      <c r="M1479" s="122">
        <v>0</v>
      </c>
      <c r="N1479" s="122">
        <v>0</v>
      </c>
      <c r="O1479" s="122">
        <v>0</v>
      </c>
      <c r="P1479" s="122">
        <v>0</v>
      </c>
      <c r="Q1479" s="122">
        <v>0</v>
      </c>
      <c r="R1479" s="122">
        <v>0</v>
      </c>
      <c r="S1479" s="122">
        <v>0</v>
      </c>
      <c r="T1479" s="122">
        <v>0</v>
      </c>
      <c r="U1479" s="122">
        <v>0</v>
      </c>
      <c r="V1479" s="122">
        <v>0</v>
      </c>
      <c r="W1479" s="122">
        <v>0</v>
      </c>
      <c r="X1479" s="122">
        <v>0</v>
      </c>
      <c r="Y1479" s="122">
        <v>0</v>
      </c>
      <c r="Z1479" s="122">
        <v>0</v>
      </c>
      <c r="AA1479" s="122">
        <v>0</v>
      </c>
      <c r="AB1479" s="122">
        <v>0</v>
      </c>
      <c r="AC1479" s="122">
        <v>0</v>
      </c>
      <c r="AD1479" s="122">
        <v>0</v>
      </c>
      <c r="AE1479" s="122">
        <v>0</v>
      </c>
      <c r="AF1479" s="122">
        <v>0</v>
      </c>
      <c r="AG1479" s="122">
        <v>0</v>
      </c>
      <c r="AH1479" s="122">
        <v>0</v>
      </c>
      <c r="AI1479" s="122">
        <v>0</v>
      </c>
      <c r="AJ1479" s="122">
        <v>0</v>
      </c>
      <c r="AK1479" s="122">
        <v>0</v>
      </c>
      <c r="AL1479" s="122">
        <v>0</v>
      </c>
    </row>
    <row r="1480" spans="1:38" hidden="1" x14ac:dyDescent="0.25">
      <c r="A1480" s="122" t="s">
        <v>1979</v>
      </c>
      <c r="B1480" s="122">
        <v>1</v>
      </c>
      <c r="C1480" s="122" t="s">
        <v>2163</v>
      </c>
      <c r="D1480" s="122" t="s">
        <v>2101</v>
      </c>
      <c r="E1480" s="122">
        <v>28</v>
      </c>
      <c r="F1480" s="122">
        <v>0</v>
      </c>
      <c r="G1480" s="122">
        <v>0</v>
      </c>
      <c r="H1480" s="122">
        <v>0</v>
      </c>
      <c r="I1480" s="122">
        <v>0</v>
      </c>
      <c r="J1480" s="122">
        <v>0</v>
      </c>
      <c r="K1480" s="122">
        <v>0</v>
      </c>
      <c r="L1480" s="122">
        <v>0</v>
      </c>
      <c r="M1480" s="122">
        <v>0</v>
      </c>
      <c r="N1480" s="122">
        <v>0</v>
      </c>
      <c r="O1480" s="122">
        <v>0</v>
      </c>
      <c r="P1480" s="122">
        <v>0</v>
      </c>
      <c r="Q1480" s="122">
        <v>0</v>
      </c>
      <c r="R1480" s="122">
        <v>0</v>
      </c>
      <c r="S1480" s="122">
        <v>0</v>
      </c>
      <c r="T1480" s="122">
        <v>0</v>
      </c>
      <c r="U1480" s="122">
        <v>0</v>
      </c>
      <c r="V1480" s="122">
        <v>0</v>
      </c>
      <c r="W1480" s="122">
        <v>0</v>
      </c>
      <c r="X1480" s="122">
        <v>0</v>
      </c>
      <c r="Y1480" s="122">
        <v>0</v>
      </c>
      <c r="Z1480" s="122">
        <v>0</v>
      </c>
      <c r="AA1480" s="122">
        <v>0</v>
      </c>
      <c r="AB1480" s="122">
        <v>0</v>
      </c>
      <c r="AC1480" s="122">
        <v>0</v>
      </c>
      <c r="AD1480" s="122">
        <v>0</v>
      </c>
      <c r="AE1480" s="122">
        <v>0</v>
      </c>
      <c r="AF1480" s="122">
        <v>0</v>
      </c>
      <c r="AG1480" s="122">
        <v>0</v>
      </c>
      <c r="AH1480" s="122">
        <v>0</v>
      </c>
      <c r="AI1480" s="122">
        <v>0</v>
      </c>
      <c r="AJ1480" s="122">
        <v>0</v>
      </c>
      <c r="AK1480" s="122">
        <v>0</v>
      </c>
      <c r="AL1480" s="122">
        <v>0</v>
      </c>
    </row>
    <row r="1481" spans="1:38" hidden="1" x14ac:dyDescent="0.25">
      <c r="A1481" s="122" t="s">
        <v>1979</v>
      </c>
      <c r="B1481" s="122">
        <v>1</v>
      </c>
      <c r="C1481" s="122" t="s">
        <v>2163</v>
      </c>
      <c r="D1481" s="122" t="s">
        <v>2102</v>
      </c>
      <c r="E1481" s="122">
        <v>28</v>
      </c>
      <c r="F1481" s="122">
        <v>4.0373018642100002E-2</v>
      </c>
      <c r="G1481" s="122">
        <v>3.7933342627099999E-2</v>
      </c>
      <c r="H1481" s="122">
        <v>3.8220938757099997E-2</v>
      </c>
      <c r="I1481" s="122">
        <v>3.7999861459900003E-2</v>
      </c>
      <c r="J1481" s="122">
        <v>3.96608758438E-2</v>
      </c>
      <c r="K1481" s="122">
        <v>4.3237241325400001E-2</v>
      </c>
      <c r="L1481" s="122">
        <v>3.6849562528099997E-2</v>
      </c>
      <c r="M1481" s="122">
        <v>5.1637798113400003E-2</v>
      </c>
      <c r="N1481" s="122">
        <v>5.1902494216499999E-2</v>
      </c>
      <c r="O1481" s="122">
        <v>2.70912606051E-2</v>
      </c>
      <c r="P1481" s="122">
        <v>2.87286746081E-2</v>
      </c>
      <c r="Q1481" s="122">
        <v>2.7240831670499999E-2</v>
      </c>
      <c r="R1481" s="122">
        <v>2.98482250069E-2</v>
      </c>
      <c r="S1481" s="122">
        <v>3.0580451757800001E-2</v>
      </c>
      <c r="T1481" s="122">
        <v>3.4331564683300002E-2</v>
      </c>
      <c r="U1481" s="122">
        <v>2.92892730431E-2</v>
      </c>
      <c r="V1481" s="122">
        <v>3.7628025881300001E-2</v>
      </c>
      <c r="W1481" s="122">
        <v>3.3260963416800002E-2</v>
      </c>
      <c r="X1481" s="122">
        <v>3.2372820201399997E-2</v>
      </c>
      <c r="Y1481" s="122">
        <v>3.1099814925999999E-2</v>
      </c>
      <c r="Z1481" s="122">
        <v>3.2738259635299999E-2</v>
      </c>
      <c r="AA1481" s="122">
        <v>3.6234679694400002E-2</v>
      </c>
      <c r="AB1481" s="122">
        <v>3.6464800044200003E-2</v>
      </c>
      <c r="AC1481" s="122">
        <v>5.9559658151599998E-2</v>
      </c>
      <c r="AD1481" s="122">
        <v>6.5580996150000001E-2</v>
      </c>
      <c r="AE1481" s="122">
        <v>7.6713152246999997E-2</v>
      </c>
      <c r="AF1481" s="122">
        <v>7.2302908393800006E-2</v>
      </c>
      <c r="AG1481" s="122">
        <v>0.1247307124236</v>
      </c>
      <c r="AH1481" s="122">
        <v>9.3497587688200004E-2</v>
      </c>
      <c r="AI1481" s="122">
        <v>9.2286853717100006E-2</v>
      </c>
      <c r="AJ1481" s="122">
        <v>5.0504522889400001E-2</v>
      </c>
      <c r="AK1481" s="122">
        <v>5.8982463891800001E-2</v>
      </c>
      <c r="AL1481" s="122">
        <v>0</v>
      </c>
    </row>
    <row r="1482" spans="1:38" hidden="1" x14ac:dyDescent="0.25">
      <c r="A1482" s="122" t="s">
        <v>1979</v>
      </c>
      <c r="B1482" s="122">
        <v>1</v>
      </c>
      <c r="C1482" s="122" t="s">
        <v>2163</v>
      </c>
      <c r="D1482" s="122" t="s">
        <v>2103</v>
      </c>
      <c r="E1482" s="122">
        <v>28</v>
      </c>
      <c r="F1482" s="122">
        <v>0.1166444347526</v>
      </c>
      <c r="G1482" s="122">
        <v>0.1095958008053</v>
      </c>
      <c r="H1482" s="122">
        <v>0.11042671435</v>
      </c>
      <c r="I1482" s="122">
        <v>0.1097879848905</v>
      </c>
      <c r="J1482" s="122">
        <v>0.11458693454670001</v>
      </c>
      <c r="K1482" s="122">
        <v>0.1249196553612</v>
      </c>
      <c r="L1482" s="122">
        <v>0.1064645779915</v>
      </c>
      <c r="M1482" s="122">
        <v>0.1491902754709</v>
      </c>
      <c r="N1482" s="122">
        <v>0.14995502698970001</v>
      </c>
      <c r="O1482" s="122">
        <v>0.15654240808870001</v>
      </c>
      <c r="P1482" s="122">
        <v>0.16600393646850001</v>
      </c>
      <c r="Q1482" s="122">
        <v>0.1574066799693</v>
      </c>
      <c r="R1482" s="122">
        <v>0.17247307491</v>
      </c>
      <c r="S1482" s="122">
        <v>0.1767041271491</v>
      </c>
      <c r="T1482" s="122">
        <v>0.1335212238007</v>
      </c>
      <c r="U1482" s="122">
        <v>0.1139109043536</v>
      </c>
      <c r="V1482" s="122">
        <v>0.1087136894243</v>
      </c>
      <c r="W1482" s="122">
        <v>0.1293574755818</v>
      </c>
      <c r="X1482" s="122">
        <v>0.12590333738199999</v>
      </c>
      <c r="Y1482" s="122">
        <v>0.1209524059623</v>
      </c>
      <c r="Z1482" s="122">
        <v>0.19829038725920001</v>
      </c>
      <c r="AA1482" s="122">
        <v>0.19387609810180001</v>
      </c>
      <c r="AB1482" s="122">
        <v>0.15067366780149999</v>
      </c>
      <c r="AC1482" s="122">
        <v>0.14419877805459999</v>
      </c>
      <c r="AD1482" s="122">
        <v>7.6145070423000005E-2</v>
      </c>
      <c r="AE1482" s="122">
        <v>8.3470468685599999E-2</v>
      </c>
      <c r="AF1482" s="122">
        <v>7.4947078794000005E-2</v>
      </c>
      <c r="AG1482" s="122">
        <v>6.4806060404600005E-2</v>
      </c>
      <c r="AH1482" s="122">
        <v>7.3808753501700006E-2</v>
      </c>
      <c r="AI1482" s="122">
        <v>6.9889176881300002E-2</v>
      </c>
      <c r="AJ1482" s="122">
        <v>5.4490332255699998E-2</v>
      </c>
      <c r="AK1482" s="122">
        <v>6.3325431464099996E-2</v>
      </c>
      <c r="AL1482" s="122">
        <v>0</v>
      </c>
    </row>
    <row r="1483" spans="1:38" hidden="1" x14ac:dyDescent="0.25">
      <c r="A1483" s="122" t="s">
        <v>1979</v>
      </c>
      <c r="B1483" s="122">
        <v>1</v>
      </c>
      <c r="C1483" s="122" t="s">
        <v>2163</v>
      </c>
      <c r="D1483" s="122" t="s">
        <v>2137</v>
      </c>
      <c r="E1483" s="122">
        <v>28</v>
      </c>
      <c r="F1483" s="122">
        <v>0</v>
      </c>
      <c r="G1483" s="122">
        <v>0</v>
      </c>
      <c r="H1483" s="122">
        <v>0</v>
      </c>
      <c r="I1483" s="122">
        <v>0</v>
      </c>
      <c r="J1483" s="122">
        <v>0</v>
      </c>
      <c r="K1483" s="122">
        <v>0</v>
      </c>
      <c r="L1483" s="122">
        <v>0</v>
      </c>
      <c r="M1483" s="122">
        <v>0</v>
      </c>
      <c r="N1483" s="122">
        <v>0</v>
      </c>
      <c r="O1483" s="122">
        <v>0</v>
      </c>
      <c r="P1483" s="122">
        <v>0</v>
      </c>
      <c r="Q1483" s="122">
        <v>0</v>
      </c>
      <c r="R1483" s="122">
        <v>0</v>
      </c>
      <c r="S1483" s="122">
        <v>0</v>
      </c>
      <c r="T1483" s="122">
        <v>0</v>
      </c>
      <c r="U1483" s="122">
        <v>0</v>
      </c>
      <c r="V1483" s="122">
        <v>0</v>
      </c>
      <c r="W1483" s="122">
        <v>0</v>
      </c>
      <c r="X1483" s="122">
        <v>0</v>
      </c>
      <c r="Y1483" s="122">
        <v>0</v>
      </c>
      <c r="Z1483" s="122">
        <v>0</v>
      </c>
      <c r="AA1483" s="122">
        <v>0</v>
      </c>
      <c r="AB1483" s="122">
        <v>0</v>
      </c>
      <c r="AC1483" s="122">
        <v>0</v>
      </c>
      <c r="AD1483" s="122">
        <v>0</v>
      </c>
      <c r="AE1483" s="122">
        <v>0</v>
      </c>
      <c r="AF1483" s="122">
        <v>0</v>
      </c>
      <c r="AG1483" s="122">
        <v>0</v>
      </c>
      <c r="AH1483" s="122">
        <v>0</v>
      </c>
      <c r="AI1483" s="122">
        <v>0</v>
      </c>
      <c r="AJ1483" s="122">
        <v>0</v>
      </c>
      <c r="AK1483" s="122">
        <v>0</v>
      </c>
      <c r="AL1483" s="122">
        <v>0</v>
      </c>
    </row>
    <row r="1484" spans="1:38" hidden="1" x14ac:dyDescent="0.25">
      <c r="A1484" s="122" t="s">
        <v>1979</v>
      </c>
      <c r="B1484" s="122">
        <v>1</v>
      </c>
      <c r="C1484" s="122" t="s">
        <v>2163</v>
      </c>
      <c r="D1484" s="122" t="s">
        <v>2104</v>
      </c>
      <c r="E1484" s="122">
        <v>28</v>
      </c>
      <c r="F1484" s="122">
        <v>0</v>
      </c>
      <c r="G1484" s="122">
        <v>0</v>
      </c>
      <c r="H1484" s="122">
        <v>0</v>
      </c>
      <c r="I1484" s="122">
        <v>0</v>
      </c>
      <c r="J1484" s="122">
        <v>0</v>
      </c>
      <c r="K1484" s="122">
        <v>0</v>
      </c>
      <c r="L1484" s="122">
        <v>0</v>
      </c>
      <c r="M1484" s="122">
        <v>0</v>
      </c>
      <c r="N1484" s="122">
        <v>0</v>
      </c>
      <c r="O1484" s="122">
        <v>0</v>
      </c>
      <c r="P1484" s="122">
        <v>0</v>
      </c>
      <c r="Q1484" s="122">
        <v>0</v>
      </c>
      <c r="R1484" s="122">
        <v>0</v>
      </c>
      <c r="S1484" s="122">
        <v>0</v>
      </c>
      <c r="T1484" s="122">
        <v>0</v>
      </c>
      <c r="U1484" s="122">
        <v>0</v>
      </c>
      <c r="V1484" s="122">
        <v>0</v>
      </c>
      <c r="W1484" s="122">
        <v>0</v>
      </c>
      <c r="X1484" s="122">
        <v>0</v>
      </c>
      <c r="Y1484" s="122">
        <v>0</v>
      </c>
      <c r="Z1484" s="122">
        <v>0</v>
      </c>
      <c r="AA1484" s="122">
        <v>0</v>
      </c>
      <c r="AB1484" s="122">
        <v>0</v>
      </c>
      <c r="AC1484" s="122">
        <v>0</v>
      </c>
      <c r="AD1484" s="122">
        <v>0</v>
      </c>
      <c r="AE1484" s="122">
        <v>0</v>
      </c>
      <c r="AF1484" s="122">
        <v>0</v>
      </c>
      <c r="AG1484" s="122">
        <v>0</v>
      </c>
      <c r="AH1484" s="122">
        <v>0</v>
      </c>
      <c r="AI1484" s="122">
        <v>0</v>
      </c>
      <c r="AJ1484" s="122">
        <v>0</v>
      </c>
      <c r="AK1484" s="122">
        <v>0</v>
      </c>
      <c r="AL1484" s="122">
        <v>0</v>
      </c>
    </row>
    <row r="1485" spans="1:38" hidden="1" x14ac:dyDescent="0.25">
      <c r="A1485" s="122" t="s">
        <v>1979</v>
      </c>
      <c r="B1485" s="122">
        <v>1</v>
      </c>
      <c r="C1485" s="122" t="s">
        <v>2163</v>
      </c>
      <c r="D1485" s="122" t="s">
        <v>2105</v>
      </c>
      <c r="E1485" s="122">
        <v>28</v>
      </c>
      <c r="F1485" s="122">
        <v>3.8135708055299998E-2</v>
      </c>
      <c r="G1485" s="122">
        <v>3.5831229089099997E-2</v>
      </c>
      <c r="H1485" s="122">
        <v>3.6102887796400002E-2</v>
      </c>
      <c r="I1485" s="122">
        <v>3.5894061715299998E-2</v>
      </c>
      <c r="J1485" s="122">
        <v>3.7463029351400001E-2</v>
      </c>
      <c r="K1485" s="122">
        <v>4.0841207017899998E-2</v>
      </c>
      <c r="L1485" s="122">
        <v>3.4807507731700001E-2</v>
      </c>
      <c r="M1485" s="122">
        <v>4.8776238678699999E-2</v>
      </c>
      <c r="N1485" s="122">
        <v>4.9026266386600001E-2</v>
      </c>
      <c r="O1485" s="122">
        <v>5.1179943439200001E-2</v>
      </c>
      <c r="P1485" s="122">
        <v>5.4273293626200002E-2</v>
      </c>
      <c r="Q1485" s="122">
        <v>5.1462508314200003E-2</v>
      </c>
      <c r="R1485" s="122">
        <v>0</v>
      </c>
      <c r="S1485" s="122">
        <v>0</v>
      </c>
      <c r="T1485" s="122">
        <v>0</v>
      </c>
      <c r="U1485" s="122">
        <v>0</v>
      </c>
      <c r="V1485" s="122">
        <v>0</v>
      </c>
      <c r="W1485" s="122">
        <v>0</v>
      </c>
      <c r="X1485" s="122">
        <v>0</v>
      </c>
      <c r="Y1485" s="122">
        <v>0</v>
      </c>
      <c r="Z1485" s="122">
        <v>0</v>
      </c>
      <c r="AA1485" s="122">
        <v>0</v>
      </c>
      <c r="AB1485" s="122">
        <v>0</v>
      </c>
      <c r="AC1485" s="122">
        <v>0</v>
      </c>
      <c r="AD1485" s="122">
        <v>0</v>
      </c>
      <c r="AE1485" s="122">
        <v>0</v>
      </c>
      <c r="AF1485" s="122">
        <v>0</v>
      </c>
      <c r="AG1485" s="122">
        <v>0</v>
      </c>
      <c r="AH1485" s="122">
        <v>0</v>
      </c>
      <c r="AI1485" s="122">
        <v>0</v>
      </c>
      <c r="AJ1485" s="122">
        <v>0</v>
      </c>
      <c r="AK1485" s="122">
        <v>0</v>
      </c>
      <c r="AL1485" s="122">
        <v>0</v>
      </c>
    </row>
    <row r="1486" spans="1:38" hidden="1" x14ac:dyDescent="0.25">
      <c r="A1486" s="122" t="s">
        <v>1979</v>
      </c>
      <c r="B1486" s="122">
        <v>1</v>
      </c>
      <c r="C1486" s="122" t="s">
        <v>2163</v>
      </c>
      <c r="D1486" s="122" t="s">
        <v>2106</v>
      </c>
      <c r="E1486" s="122">
        <v>28</v>
      </c>
      <c r="F1486" s="122">
        <v>0</v>
      </c>
      <c r="G1486" s="122">
        <v>0</v>
      </c>
      <c r="H1486" s="122">
        <v>0</v>
      </c>
      <c r="I1486" s="122">
        <v>0</v>
      </c>
      <c r="J1486" s="122">
        <v>0</v>
      </c>
      <c r="K1486" s="122">
        <v>0</v>
      </c>
      <c r="L1486" s="122">
        <v>0</v>
      </c>
      <c r="M1486" s="122">
        <v>0</v>
      </c>
      <c r="N1486" s="122">
        <v>0</v>
      </c>
      <c r="O1486" s="122">
        <v>0</v>
      </c>
      <c r="P1486" s="122">
        <v>0</v>
      </c>
      <c r="Q1486" s="122">
        <v>0</v>
      </c>
      <c r="R1486" s="122">
        <v>0</v>
      </c>
      <c r="S1486" s="122">
        <v>0</v>
      </c>
      <c r="T1486" s="122">
        <v>0</v>
      </c>
      <c r="U1486" s="122">
        <v>0</v>
      </c>
      <c r="V1486" s="122">
        <v>0</v>
      </c>
      <c r="W1486" s="122">
        <v>0</v>
      </c>
      <c r="X1486" s="122">
        <v>0</v>
      </c>
      <c r="Y1486" s="122">
        <v>0</v>
      </c>
      <c r="Z1486" s="122">
        <v>0</v>
      </c>
      <c r="AA1486" s="122">
        <v>0</v>
      </c>
      <c r="AB1486" s="122">
        <v>0</v>
      </c>
      <c r="AC1486" s="122">
        <v>0</v>
      </c>
      <c r="AD1486" s="122">
        <v>0</v>
      </c>
      <c r="AE1486" s="122">
        <v>0</v>
      </c>
      <c r="AF1486" s="122">
        <v>0</v>
      </c>
      <c r="AG1486" s="122">
        <v>0</v>
      </c>
      <c r="AH1486" s="122">
        <v>0</v>
      </c>
      <c r="AI1486" s="122">
        <v>0</v>
      </c>
      <c r="AJ1486" s="122">
        <v>0</v>
      </c>
      <c r="AK1486" s="122">
        <v>0</v>
      </c>
      <c r="AL1486" s="122">
        <v>0</v>
      </c>
    </row>
    <row r="1487" spans="1:38" hidden="1" x14ac:dyDescent="0.25">
      <c r="A1487" s="122" t="s">
        <v>1979</v>
      </c>
      <c r="B1487" s="122">
        <v>1</v>
      </c>
      <c r="C1487" s="122" t="s">
        <v>2163</v>
      </c>
      <c r="D1487" s="122" t="s">
        <v>2107</v>
      </c>
      <c r="E1487" s="122">
        <v>28</v>
      </c>
      <c r="F1487" s="122">
        <v>0</v>
      </c>
      <c r="G1487" s="122">
        <v>0</v>
      </c>
      <c r="H1487" s="122">
        <v>0</v>
      </c>
      <c r="I1487" s="122">
        <v>0</v>
      </c>
      <c r="J1487" s="122">
        <v>0</v>
      </c>
      <c r="K1487" s="122">
        <v>0</v>
      </c>
      <c r="L1487" s="122">
        <v>0</v>
      </c>
      <c r="M1487" s="122">
        <v>0</v>
      </c>
      <c r="N1487" s="122">
        <v>0</v>
      </c>
      <c r="O1487" s="122">
        <v>0</v>
      </c>
      <c r="P1487" s="122">
        <v>0</v>
      </c>
      <c r="Q1487" s="122">
        <v>0</v>
      </c>
      <c r="R1487" s="122">
        <v>0</v>
      </c>
      <c r="S1487" s="122">
        <v>0</v>
      </c>
      <c r="T1487" s="122">
        <v>0</v>
      </c>
      <c r="U1487" s="122">
        <v>0</v>
      </c>
      <c r="V1487" s="122">
        <v>0</v>
      </c>
      <c r="W1487" s="122">
        <v>0</v>
      </c>
      <c r="X1487" s="122">
        <v>0</v>
      </c>
      <c r="Y1487" s="122">
        <v>0</v>
      </c>
      <c r="Z1487" s="122">
        <v>0</v>
      </c>
      <c r="AA1487" s="122">
        <v>0</v>
      </c>
      <c r="AB1487" s="122">
        <v>0</v>
      </c>
      <c r="AC1487" s="122">
        <v>0</v>
      </c>
      <c r="AD1487" s="122">
        <v>0</v>
      </c>
      <c r="AE1487" s="122">
        <v>0</v>
      </c>
      <c r="AF1487" s="122">
        <v>0</v>
      </c>
      <c r="AG1487" s="122">
        <v>0</v>
      </c>
      <c r="AH1487" s="122">
        <v>0</v>
      </c>
      <c r="AI1487" s="122">
        <v>0</v>
      </c>
      <c r="AJ1487" s="122">
        <v>0</v>
      </c>
      <c r="AK1487" s="122">
        <v>0</v>
      </c>
      <c r="AL1487" s="122">
        <v>0</v>
      </c>
    </row>
    <row r="1488" spans="1:38" hidden="1" x14ac:dyDescent="0.25">
      <c r="A1488" s="122" t="s">
        <v>1979</v>
      </c>
      <c r="B1488" s="122">
        <v>1</v>
      </c>
      <c r="C1488" s="122" t="s">
        <v>2163</v>
      </c>
      <c r="D1488" s="122" t="s">
        <v>475</v>
      </c>
      <c r="E1488" s="122">
        <v>28</v>
      </c>
      <c r="F1488" s="122">
        <v>3.8135708055299998E-2</v>
      </c>
      <c r="G1488" s="122">
        <v>3.5831229089099997E-2</v>
      </c>
      <c r="H1488" s="122">
        <v>3.6102887796400002E-2</v>
      </c>
      <c r="I1488" s="122">
        <v>3.5894061715299998E-2</v>
      </c>
      <c r="J1488" s="122">
        <v>3.7463029351400001E-2</v>
      </c>
      <c r="K1488" s="122">
        <v>4.0841207017899998E-2</v>
      </c>
      <c r="L1488" s="122">
        <v>3.4807507731700001E-2</v>
      </c>
      <c r="M1488" s="122">
        <v>0</v>
      </c>
      <c r="N1488" s="122">
        <v>0</v>
      </c>
      <c r="O1488" s="122">
        <v>0</v>
      </c>
      <c r="P1488" s="122">
        <v>0</v>
      </c>
      <c r="Q1488" s="122">
        <v>0</v>
      </c>
      <c r="R1488" s="122">
        <v>0</v>
      </c>
      <c r="S1488" s="122">
        <v>0</v>
      </c>
      <c r="T1488" s="122">
        <v>0</v>
      </c>
      <c r="U1488" s="122">
        <v>0</v>
      </c>
      <c r="V1488" s="122">
        <v>0</v>
      </c>
      <c r="W1488" s="122">
        <v>0</v>
      </c>
      <c r="X1488" s="122">
        <v>0</v>
      </c>
      <c r="Y1488" s="122">
        <v>0</v>
      </c>
      <c r="Z1488" s="122">
        <v>0</v>
      </c>
      <c r="AA1488" s="122">
        <v>0</v>
      </c>
      <c r="AB1488" s="122">
        <v>0</v>
      </c>
      <c r="AC1488" s="122">
        <v>0</v>
      </c>
      <c r="AD1488" s="122">
        <v>0</v>
      </c>
      <c r="AE1488" s="122">
        <v>0</v>
      </c>
      <c r="AF1488" s="122">
        <v>0</v>
      </c>
      <c r="AG1488" s="122">
        <v>0</v>
      </c>
      <c r="AH1488" s="122">
        <v>0</v>
      </c>
      <c r="AI1488" s="122">
        <v>0</v>
      </c>
      <c r="AJ1488" s="122">
        <v>0</v>
      </c>
      <c r="AK1488" s="122">
        <v>0</v>
      </c>
      <c r="AL1488" s="122">
        <v>0</v>
      </c>
    </row>
    <row r="1489" spans="1:38" hidden="1" x14ac:dyDescent="0.25">
      <c r="A1489" s="122" t="s">
        <v>1979</v>
      </c>
      <c r="B1489" s="122">
        <v>1</v>
      </c>
      <c r="C1489" s="122" t="s">
        <v>2163</v>
      </c>
      <c r="D1489" s="122" t="s">
        <v>2108</v>
      </c>
      <c r="E1489" s="122">
        <v>28</v>
      </c>
      <c r="F1489" s="122">
        <v>0</v>
      </c>
      <c r="G1489" s="122">
        <v>0</v>
      </c>
      <c r="H1489" s="122">
        <v>0</v>
      </c>
      <c r="I1489" s="122">
        <v>0</v>
      </c>
      <c r="J1489" s="122">
        <v>0</v>
      </c>
      <c r="K1489" s="122">
        <v>0</v>
      </c>
      <c r="L1489" s="122">
        <v>0</v>
      </c>
      <c r="M1489" s="122">
        <v>0</v>
      </c>
      <c r="N1489" s="122">
        <v>0</v>
      </c>
      <c r="O1489" s="122">
        <v>0</v>
      </c>
      <c r="P1489" s="122">
        <v>0</v>
      </c>
      <c r="Q1489" s="122">
        <v>0</v>
      </c>
      <c r="R1489" s="122">
        <v>0</v>
      </c>
      <c r="S1489" s="122">
        <v>0</v>
      </c>
      <c r="T1489" s="122">
        <v>0</v>
      </c>
      <c r="U1489" s="122">
        <v>0</v>
      </c>
      <c r="V1489" s="122">
        <v>0</v>
      </c>
      <c r="W1489" s="122">
        <v>0</v>
      </c>
      <c r="X1489" s="122">
        <v>0</v>
      </c>
      <c r="Y1489" s="122">
        <v>0</v>
      </c>
      <c r="Z1489" s="122">
        <v>0</v>
      </c>
      <c r="AA1489" s="122">
        <v>0</v>
      </c>
      <c r="AB1489" s="122">
        <v>0</v>
      </c>
      <c r="AC1489" s="122">
        <v>0</v>
      </c>
      <c r="AD1489" s="122">
        <v>0</v>
      </c>
      <c r="AE1489" s="122">
        <v>0</v>
      </c>
      <c r="AF1489" s="122">
        <v>0</v>
      </c>
      <c r="AG1489" s="122">
        <v>0</v>
      </c>
      <c r="AH1489" s="122">
        <v>0</v>
      </c>
      <c r="AI1489" s="122">
        <v>0</v>
      </c>
      <c r="AJ1489" s="122">
        <v>0</v>
      </c>
      <c r="AK1489" s="122">
        <v>0</v>
      </c>
      <c r="AL1489" s="122">
        <v>0</v>
      </c>
    </row>
    <row r="1490" spans="1:38" hidden="1" x14ac:dyDescent="0.25">
      <c r="A1490" s="122" t="s">
        <v>1979</v>
      </c>
      <c r="B1490" s="122">
        <v>1</v>
      </c>
      <c r="C1490" s="122" t="s">
        <v>2163</v>
      </c>
      <c r="D1490" s="122" t="s">
        <v>2109</v>
      </c>
      <c r="E1490" s="122">
        <v>28</v>
      </c>
      <c r="F1490" s="122">
        <v>0</v>
      </c>
      <c r="G1490" s="122">
        <v>0</v>
      </c>
      <c r="H1490" s="122">
        <v>0</v>
      </c>
      <c r="I1490" s="122">
        <v>0</v>
      </c>
      <c r="J1490" s="122">
        <v>0</v>
      </c>
      <c r="K1490" s="122">
        <v>0</v>
      </c>
      <c r="L1490" s="122">
        <v>0</v>
      </c>
      <c r="M1490" s="122">
        <v>0</v>
      </c>
      <c r="N1490" s="122">
        <v>0</v>
      </c>
      <c r="O1490" s="122">
        <v>0</v>
      </c>
      <c r="P1490" s="122">
        <v>0</v>
      </c>
      <c r="Q1490" s="122">
        <v>0</v>
      </c>
      <c r="R1490" s="122">
        <v>0</v>
      </c>
      <c r="S1490" s="122">
        <v>0</v>
      </c>
      <c r="T1490" s="122">
        <v>0</v>
      </c>
      <c r="U1490" s="122">
        <v>0</v>
      </c>
      <c r="V1490" s="122">
        <v>0</v>
      </c>
      <c r="W1490" s="122">
        <v>0</v>
      </c>
      <c r="X1490" s="122">
        <v>0</v>
      </c>
      <c r="Y1490" s="122">
        <v>0</v>
      </c>
      <c r="Z1490" s="122">
        <v>0</v>
      </c>
      <c r="AA1490" s="122">
        <v>0</v>
      </c>
      <c r="AB1490" s="122">
        <v>0</v>
      </c>
      <c r="AC1490" s="122">
        <v>0</v>
      </c>
      <c r="AD1490" s="122">
        <v>0</v>
      </c>
      <c r="AE1490" s="122">
        <v>0</v>
      </c>
      <c r="AF1490" s="122">
        <v>0</v>
      </c>
      <c r="AG1490" s="122">
        <v>0</v>
      </c>
      <c r="AH1490" s="122">
        <v>0</v>
      </c>
      <c r="AI1490" s="122">
        <v>0</v>
      </c>
      <c r="AJ1490" s="122">
        <v>0</v>
      </c>
      <c r="AK1490" s="122">
        <v>0</v>
      </c>
      <c r="AL1490" s="122">
        <v>0</v>
      </c>
    </row>
    <row r="1491" spans="1:38" hidden="1" x14ac:dyDescent="0.25">
      <c r="A1491" s="122" t="s">
        <v>1979</v>
      </c>
      <c r="B1491" s="122">
        <v>1</v>
      </c>
      <c r="C1491" s="122" t="s">
        <v>2163</v>
      </c>
      <c r="D1491" s="122" t="s">
        <v>2110</v>
      </c>
      <c r="E1491" s="122">
        <v>28</v>
      </c>
      <c r="F1491" s="122">
        <v>0</v>
      </c>
      <c r="G1491" s="122">
        <v>0</v>
      </c>
      <c r="H1491" s="122">
        <v>0</v>
      </c>
      <c r="I1491" s="122">
        <v>0</v>
      </c>
      <c r="J1491" s="122">
        <v>0</v>
      </c>
      <c r="K1491" s="122">
        <v>0</v>
      </c>
      <c r="L1491" s="122">
        <v>0</v>
      </c>
      <c r="M1491" s="122">
        <v>0</v>
      </c>
      <c r="N1491" s="122">
        <v>0</v>
      </c>
      <c r="O1491" s="122">
        <v>0</v>
      </c>
      <c r="P1491" s="122">
        <v>0</v>
      </c>
      <c r="Q1491" s="122">
        <v>0</v>
      </c>
      <c r="R1491" s="122">
        <v>0</v>
      </c>
      <c r="S1491" s="122">
        <v>0</v>
      </c>
      <c r="T1491" s="122">
        <v>0</v>
      </c>
      <c r="U1491" s="122">
        <v>0</v>
      </c>
      <c r="V1491" s="122">
        <v>0</v>
      </c>
      <c r="W1491" s="122">
        <v>0</v>
      </c>
      <c r="X1491" s="122">
        <v>0</v>
      </c>
      <c r="Y1491" s="122">
        <v>0</v>
      </c>
      <c r="Z1491" s="122">
        <v>0</v>
      </c>
      <c r="AA1491" s="122">
        <v>0</v>
      </c>
      <c r="AB1491" s="122">
        <v>0</v>
      </c>
      <c r="AC1491" s="122">
        <v>0</v>
      </c>
      <c r="AD1491" s="122">
        <v>0</v>
      </c>
      <c r="AE1491" s="122">
        <v>0</v>
      </c>
      <c r="AF1491" s="122">
        <v>0</v>
      </c>
      <c r="AG1491" s="122">
        <v>0</v>
      </c>
      <c r="AH1491" s="122">
        <v>0</v>
      </c>
      <c r="AI1491" s="122">
        <v>0</v>
      </c>
      <c r="AJ1491" s="122">
        <v>0</v>
      </c>
      <c r="AK1491" s="122">
        <v>0</v>
      </c>
      <c r="AL1491" s="122">
        <v>0</v>
      </c>
    </row>
    <row r="1492" spans="1:38" hidden="1" x14ac:dyDescent="0.25">
      <c r="A1492" s="122" t="s">
        <v>1979</v>
      </c>
      <c r="B1492" s="122">
        <v>1</v>
      </c>
      <c r="C1492" s="122" t="s">
        <v>2163</v>
      </c>
      <c r="D1492" s="122" t="s">
        <v>2111</v>
      </c>
      <c r="E1492" s="122">
        <v>28</v>
      </c>
      <c r="F1492" s="122">
        <v>0</v>
      </c>
      <c r="G1492" s="122">
        <v>0</v>
      </c>
      <c r="H1492" s="122">
        <v>0</v>
      </c>
      <c r="I1492" s="122">
        <v>0</v>
      </c>
      <c r="J1492" s="122">
        <v>0</v>
      </c>
      <c r="K1492" s="122">
        <v>0</v>
      </c>
      <c r="L1492" s="122">
        <v>0</v>
      </c>
      <c r="M1492" s="122">
        <v>0</v>
      </c>
      <c r="N1492" s="122">
        <v>0</v>
      </c>
      <c r="O1492" s="122">
        <v>0</v>
      </c>
      <c r="P1492" s="122">
        <v>0</v>
      </c>
      <c r="Q1492" s="122">
        <v>0</v>
      </c>
      <c r="R1492" s="122">
        <v>0</v>
      </c>
      <c r="S1492" s="122">
        <v>0</v>
      </c>
      <c r="T1492" s="122">
        <v>0</v>
      </c>
      <c r="U1492" s="122">
        <v>0</v>
      </c>
      <c r="V1492" s="122">
        <v>0</v>
      </c>
      <c r="W1492" s="122">
        <v>0</v>
      </c>
      <c r="X1492" s="122">
        <v>0</v>
      </c>
      <c r="Y1492" s="122">
        <v>0</v>
      </c>
      <c r="Z1492" s="122">
        <v>0</v>
      </c>
      <c r="AA1492" s="122">
        <v>0</v>
      </c>
      <c r="AB1492" s="122">
        <v>0</v>
      </c>
      <c r="AC1492" s="122">
        <v>0</v>
      </c>
      <c r="AD1492" s="122">
        <v>0</v>
      </c>
      <c r="AE1492" s="122">
        <v>0</v>
      </c>
      <c r="AF1492" s="122">
        <v>0</v>
      </c>
      <c r="AG1492" s="122">
        <v>0</v>
      </c>
      <c r="AH1492" s="122">
        <v>0</v>
      </c>
      <c r="AI1492" s="122">
        <v>0</v>
      </c>
      <c r="AJ1492" s="122">
        <v>0</v>
      </c>
      <c r="AK1492" s="122">
        <v>0</v>
      </c>
      <c r="AL1492" s="122">
        <v>0</v>
      </c>
    </row>
    <row r="1493" spans="1:38" hidden="1" x14ac:dyDescent="0.25">
      <c r="A1493" s="122" t="s">
        <v>1979</v>
      </c>
      <c r="B1493" s="122">
        <v>1</v>
      </c>
      <c r="C1493" s="122" t="s">
        <v>2163</v>
      </c>
      <c r="D1493" s="122" t="s">
        <v>2112</v>
      </c>
      <c r="E1493" s="122">
        <v>28</v>
      </c>
      <c r="F1493" s="122">
        <v>2.0186509321099999E-2</v>
      </c>
      <c r="G1493" s="122">
        <v>1.8966671313500001E-2</v>
      </c>
      <c r="H1493" s="122">
        <v>1.91104693786E-2</v>
      </c>
      <c r="I1493" s="122">
        <v>1.89999307299E-2</v>
      </c>
      <c r="J1493" s="122">
        <v>1.98304379219E-2</v>
      </c>
      <c r="K1493" s="122">
        <v>2.1618620662700001E-2</v>
      </c>
      <c r="L1493" s="122">
        <v>3.6849562528099997E-2</v>
      </c>
      <c r="M1493" s="122">
        <v>2.5818899056700002E-2</v>
      </c>
      <c r="N1493" s="122">
        <v>2.5951247108200001E-2</v>
      </c>
      <c r="O1493" s="122">
        <v>2.70912606051E-2</v>
      </c>
      <c r="P1493" s="122">
        <v>2.87286746081E-2</v>
      </c>
      <c r="Q1493" s="122">
        <v>2.7240831670499999E-2</v>
      </c>
      <c r="R1493" s="122">
        <v>2.98482250069E-2</v>
      </c>
      <c r="S1493" s="122">
        <v>3.0580451757800001E-2</v>
      </c>
      <c r="T1493" s="122">
        <v>3.4331564683300002E-2</v>
      </c>
      <c r="U1493" s="122">
        <v>2.92892730431E-2</v>
      </c>
      <c r="V1493" s="122">
        <v>3.7628025881300001E-2</v>
      </c>
      <c r="W1493" s="122">
        <v>3.3260963416800002E-2</v>
      </c>
      <c r="X1493" s="122">
        <v>3.2372820201399997E-2</v>
      </c>
      <c r="Y1493" s="122">
        <v>3.1099814925999999E-2</v>
      </c>
      <c r="Z1493" s="122">
        <v>3.23319580989E-2</v>
      </c>
      <c r="AA1493" s="122">
        <v>2.3199874609099998E-2</v>
      </c>
      <c r="AB1493" s="122">
        <v>2.9573872967500001E-2</v>
      </c>
      <c r="AC1493" s="122">
        <v>3.4364212517200003E-2</v>
      </c>
      <c r="AD1493" s="122">
        <v>3.4546332926399997E-2</v>
      </c>
      <c r="AE1493" s="122">
        <v>3.4667847232800003E-2</v>
      </c>
      <c r="AF1493" s="122">
        <v>3.4364250873599997E-2</v>
      </c>
      <c r="AG1493" s="122">
        <v>4.1861130309299999E-2</v>
      </c>
      <c r="AH1493" s="122">
        <v>4.3335835727399998E-2</v>
      </c>
      <c r="AI1493" s="122">
        <v>6.4885102001899994E-2</v>
      </c>
      <c r="AJ1493" s="122">
        <v>5.3844152716899997E-2</v>
      </c>
      <c r="AK1493" s="122">
        <v>3.7311541253199999E-2</v>
      </c>
      <c r="AL1493" s="122">
        <v>0</v>
      </c>
    </row>
    <row r="1494" spans="1:38" hidden="1" x14ac:dyDescent="0.25">
      <c r="A1494" s="122" t="s">
        <v>1979</v>
      </c>
      <c r="B1494" s="122">
        <v>1</v>
      </c>
      <c r="C1494" s="122" t="s">
        <v>2163</v>
      </c>
      <c r="D1494" s="122" t="s">
        <v>2113</v>
      </c>
      <c r="E1494" s="122">
        <v>28</v>
      </c>
      <c r="F1494" s="122">
        <v>0</v>
      </c>
      <c r="G1494" s="122">
        <v>0</v>
      </c>
      <c r="H1494" s="122">
        <v>0</v>
      </c>
      <c r="I1494" s="122">
        <v>0</v>
      </c>
      <c r="J1494" s="122">
        <v>0</v>
      </c>
      <c r="K1494" s="122">
        <v>0</v>
      </c>
      <c r="L1494" s="122">
        <v>0</v>
      </c>
      <c r="M1494" s="122">
        <v>0</v>
      </c>
      <c r="N1494" s="122">
        <v>0</v>
      </c>
      <c r="O1494" s="122">
        <v>0</v>
      </c>
      <c r="P1494" s="122">
        <v>0</v>
      </c>
      <c r="Q1494" s="122">
        <v>0</v>
      </c>
      <c r="R1494" s="122">
        <v>0</v>
      </c>
      <c r="S1494" s="122">
        <v>0</v>
      </c>
      <c r="T1494" s="122">
        <v>0</v>
      </c>
      <c r="U1494" s="122">
        <v>5.8578546086200001E-2</v>
      </c>
      <c r="V1494" s="122">
        <v>0</v>
      </c>
      <c r="W1494" s="122">
        <v>0</v>
      </c>
      <c r="X1494" s="122">
        <v>0</v>
      </c>
      <c r="Y1494" s="122">
        <v>0</v>
      </c>
      <c r="Z1494" s="122">
        <v>0</v>
      </c>
      <c r="AA1494" s="122">
        <v>0</v>
      </c>
      <c r="AB1494" s="122">
        <v>0</v>
      </c>
      <c r="AC1494" s="122">
        <v>0</v>
      </c>
      <c r="AD1494" s="122">
        <v>0</v>
      </c>
      <c r="AE1494" s="122">
        <v>0</v>
      </c>
      <c r="AF1494" s="122">
        <v>0</v>
      </c>
      <c r="AG1494" s="122">
        <v>0</v>
      </c>
      <c r="AH1494" s="122">
        <v>0</v>
      </c>
      <c r="AI1494" s="122">
        <v>0</v>
      </c>
      <c r="AJ1494" s="122">
        <v>0</v>
      </c>
      <c r="AK1494" s="122">
        <v>0</v>
      </c>
      <c r="AL1494" s="122">
        <v>0</v>
      </c>
    </row>
    <row r="1495" spans="1:38" hidden="1" x14ac:dyDescent="0.25">
      <c r="A1495" s="122" t="s">
        <v>1979</v>
      </c>
      <c r="B1495" s="122">
        <v>1</v>
      </c>
      <c r="C1495" s="122" t="s">
        <v>2163</v>
      </c>
      <c r="D1495" s="122" t="s">
        <v>2114</v>
      </c>
      <c r="E1495" s="122">
        <v>28</v>
      </c>
      <c r="F1495" s="122">
        <v>0</v>
      </c>
      <c r="G1495" s="122">
        <v>0</v>
      </c>
      <c r="H1495" s="122">
        <v>0</v>
      </c>
      <c r="I1495" s="122">
        <v>0</v>
      </c>
      <c r="J1495" s="122">
        <v>0</v>
      </c>
      <c r="K1495" s="122">
        <v>0</v>
      </c>
      <c r="L1495" s="122">
        <v>0</v>
      </c>
      <c r="M1495" s="122">
        <v>0</v>
      </c>
      <c r="N1495" s="122">
        <v>0</v>
      </c>
      <c r="O1495" s="122">
        <v>0</v>
      </c>
      <c r="P1495" s="122">
        <v>0</v>
      </c>
      <c r="Q1495" s="122">
        <v>0</v>
      </c>
      <c r="R1495" s="122">
        <v>0</v>
      </c>
      <c r="S1495" s="122">
        <v>0</v>
      </c>
      <c r="T1495" s="122">
        <v>0</v>
      </c>
      <c r="U1495" s="122">
        <v>0</v>
      </c>
      <c r="V1495" s="122">
        <v>0</v>
      </c>
      <c r="W1495" s="122">
        <v>0</v>
      </c>
      <c r="X1495" s="122">
        <v>0</v>
      </c>
      <c r="Y1495" s="122">
        <v>0</v>
      </c>
      <c r="Z1495" s="122">
        <v>0</v>
      </c>
      <c r="AA1495" s="122">
        <v>0</v>
      </c>
      <c r="AB1495" s="122">
        <v>0</v>
      </c>
      <c r="AC1495" s="122">
        <v>0</v>
      </c>
      <c r="AD1495" s="122">
        <v>0</v>
      </c>
      <c r="AE1495" s="122">
        <v>0</v>
      </c>
      <c r="AF1495" s="122">
        <v>0</v>
      </c>
      <c r="AG1495" s="122">
        <v>0</v>
      </c>
      <c r="AH1495" s="122">
        <v>0</v>
      </c>
      <c r="AI1495" s="122">
        <v>0</v>
      </c>
      <c r="AJ1495" s="122">
        <v>0</v>
      </c>
      <c r="AK1495" s="122">
        <v>0</v>
      </c>
      <c r="AL1495" s="122">
        <v>0</v>
      </c>
    </row>
    <row r="1496" spans="1:38" hidden="1" x14ac:dyDescent="0.25">
      <c r="A1496" s="122" t="s">
        <v>1979</v>
      </c>
      <c r="B1496" s="122">
        <v>1</v>
      </c>
      <c r="C1496" s="122" t="s">
        <v>2163</v>
      </c>
      <c r="D1496" s="122" t="s">
        <v>2115</v>
      </c>
      <c r="E1496" s="122">
        <v>28</v>
      </c>
      <c r="F1496" s="122">
        <v>0</v>
      </c>
      <c r="G1496" s="122">
        <v>0</v>
      </c>
      <c r="H1496" s="122">
        <v>0</v>
      </c>
      <c r="I1496" s="122">
        <v>0</v>
      </c>
      <c r="J1496" s="122">
        <v>0</v>
      </c>
      <c r="K1496" s="122">
        <v>0</v>
      </c>
      <c r="L1496" s="122">
        <v>0</v>
      </c>
      <c r="M1496" s="122">
        <v>0</v>
      </c>
      <c r="N1496" s="122">
        <v>0</v>
      </c>
      <c r="O1496" s="122">
        <v>0</v>
      </c>
      <c r="P1496" s="122">
        <v>0</v>
      </c>
      <c r="Q1496" s="122">
        <v>0</v>
      </c>
      <c r="R1496" s="122">
        <v>0</v>
      </c>
      <c r="S1496" s="122">
        <v>0</v>
      </c>
      <c r="T1496" s="122">
        <v>0</v>
      </c>
      <c r="U1496" s="122">
        <v>0</v>
      </c>
      <c r="V1496" s="122">
        <v>0</v>
      </c>
      <c r="W1496" s="122">
        <v>0</v>
      </c>
      <c r="X1496" s="122">
        <v>0</v>
      </c>
      <c r="Y1496" s="122">
        <v>0</v>
      </c>
      <c r="Z1496" s="122">
        <v>0</v>
      </c>
      <c r="AA1496" s="122">
        <v>0</v>
      </c>
      <c r="AB1496" s="122">
        <v>0</v>
      </c>
      <c r="AC1496" s="122">
        <v>0</v>
      </c>
      <c r="AD1496" s="122">
        <v>0</v>
      </c>
      <c r="AE1496" s="122">
        <v>0</v>
      </c>
      <c r="AF1496" s="122">
        <v>0</v>
      </c>
      <c r="AG1496" s="122">
        <v>0</v>
      </c>
      <c r="AH1496" s="122">
        <v>0</v>
      </c>
      <c r="AI1496" s="122">
        <v>0</v>
      </c>
      <c r="AJ1496" s="122">
        <v>0</v>
      </c>
      <c r="AK1496" s="122">
        <v>0</v>
      </c>
      <c r="AL1496" s="122">
        <v>0</v>
      </c>
    </row>
    <row r="1497" spans="1:38" hidden="1" x14ac:dyDescent="0.25">
      <c r="A1497" s="122" t="s">
        <v>1979</v>
      </c>
      <c r="B1497" s="122">
        <v>1</v>
      </c>
      <c r="C1497" s="122" t="s">
        <v>2163</v>
      </c>
      <c r="D1497" s="122" t="s">
        <v>2116</v>
      </c>
      <c r="E1497" s="122">
        <v>28</v>
      </c>
      <c r="F1497" s="122">
        <v>4.0373018642100002E-2</v>
      </c>
      <c r="G1497" s="122">
        <v>3.7933342627099999E-2</v>
      </c>
      <c r="H1497" s="122">
        <v>3.8220938757099997E-2</v>
      </c>
      <c r="I1497" s="122">
        <v>3.7999861459900003E-2</v>
      </c>
      <c r="J1497" s="122">
        <v>3.96608758438E-2</v>
      </c>
      <c r="K1497" s="122">
        <v>4.3237241325400001E-2</v>
      </c>
      <c r="L1497" s="122">
        <v>3.6849562528099997E-2</v>
      </c>
      <c r="M1497" s="122">
        <v>5.1637798113400003E-2</v>
      </c>
      <c r="N1497" s="122">
        <v>5.1902494216499999E-2</v>
      </c>
      <c r="O1497" s="122">
        <v>5.4182521210299997E-2</v>
      </c>
      <c r="P1497" s="122">
        <v>5.74573492162E-2</v>
      </c>
      <c r="Q1497" s="122">
        <v>5.4481663340999999E-2</v>
      </c>
      <c r="R1497" s="122">
        <v>5.9696450013800001E-2</v>
      </c>
      <c r="S1497" s="122">
        <v>6.1160903515499999E-2</v>
      </c>
      <c r="T1497" s="122">
        <v>6.86631293665E-2</v>
      </c>
      <c r="U1497" s="122">
        <v>5.8578546086200001E-2</v>
      </c>
      <c r="V1497" s="122">
        <v>7.5256051762600001E-2</v>
      </c>
      <c r="W1497" s="122">
        <v>6.6521926833600004E-2</v>
      </c>
      <c r="X1497" s="122">
        <v>6.4745640402799995E-2</v>
      </c>
      <c r="Y1497" s="122">
        <v>6.2199629851999998E-2</v>
      </c>
      <c r="Z1497" s="122">
        <v>4.1637870650900001E-2</v>
      </c>
      <c r="AA1497" s="122">
        <v>4.0418510668300003E-2</v>
      </c>
      <c r="AB1497" s="122">
        <v>3.9736964335399999E-2</v>
      </c>
      <c r="AC1497" s="122">
        <v>1.8992309952600001E-2</v>
      </c>
      <c r="AD1497" s="122">
        <v>1.3699868435800001E-2</v>
      </c>
      <c r="AE1497" s="122">
        <v>1.57988981985E-2</v>
      </c>
      <c r="AF1497" s="122">
        <v>1.54279855666E-2</v>
      </c>
      <c r="AG1497" s="122">
        <v>1.74518877308E-2</v>
      </c>
      <c r="AH1497" s="122">
        <v>2.00602303522E-2</v>
      </c>
      <c r="AI1497" s="122">
        <v>1.6617895038599999E-2</v>
      </c>
      <c r="AJ1497" s="122">
        <v>1.22401316469E-2</v>
      </c>
      <c r="AK1497" s="122">
        <v>1.2569832654500001E-2</v>
      </c>
      <c r="AL1497" s="122">
        <v>0</v>
      </c>
    </row>
    <row r="1498" spans="1:38" hidden="1" x14ac:dyDescent="0.25">
      <c r="A1498" s="122" t="s">
        <v>1979</v>
      </c>
      <c r="B1498" s="122">
        <v>1</v>
      </c>
      <c r="C1498" s="122" t="s">
        <v>2163</v>
      </c>
      <c r="D1498" s="122" t="s">
        <v>2138</v>
      </c>
      <c r="E1498" s="122">
        <v>28</v>
      </c>
      <c r="F1498" s="122">
        <v>0</v>
      </c>
      <c r="G1498" s="122">
        <v>0</v>
      </c>
      <c r="H1498" s="122">
        <v>0</v>
      </c>
      <c r="I1498" s="122">
        <v>0</v>
      </c>
      <c r="J1498" s="122">
        <v>0</v>
      </c>
      <c r="K1498" s="122">
        <v>0</v>
      </c>
      <c r="L1498" s="122">
        <v>0</v>
      </c>
      <c r="M1498" s="122">
        <v>0</v>
      </c>
      <c r="N1498" s="122">
        <v>0</v>
      </c>
      <c r="O1498" s="122">
        <v>0</v>
      </c>
      <c r="P1498" s="122">
        <v>0</v>
      </c>
      <c r="Q1498" s="122">
        <v>0</v>
      </c>
      <c r="R1498" s="122">
        <v>0</v>
      </c>
      <c r="S1498" s="122">
        <v>0</v>
      </c>
      <c r="T1498" s="122">
        <v>0</v>
      </c>
      <c r="U1498" s="122">
        <v>0</v>
      </c>
      <c r="V1498" s="122">
        <v>0</v>
      </c>
      <c r="W1498" s="122">
        <v>0</v>
      </c>
      <c r="X1498" s="122">
        <v>0</v>
      </c>
      <c r="Y1498" s="122">
        <v>0</v>
      </c>
      <c r="Z1498" s="122">
        <v>0</v>
      </c>
      <c r="AA1498" s="122">
        <v>0</v>
      </c>
      <c r="AB1498" s="122">
        <v>0</v>
      </c>
      <c r="AC1498" s="122">
        <v>0</v>
      </c>
      <c r="AD1498" s="122">
        <v>0</v>
      </c>
      <c r="AE1498" s="122">
        <v>0</v>
      </c>
      <c r="AF1498" s="122">
        <v>0</v>
      </c>
      <c r="AG1498" s="122">
        <v>0</v>
      </c>
      <c r="AH1498" s="122">
        <v>0</v>
      </c>
      <c r="AI1498" s="122">
        <v>0</v>
      </c>
      <c r="AJ1498" s="122">
        <v>0</v>
      </c>
      <c r="AK1498" s="122">
        <v>0</v>
      </c>
      <c r="AL1498" s="122">
        <v>0</v>
      </c>
    </row>
    <row r="1499" spans="1:38" hidden="1" x14ac:dyDescent="0.25">
      <c r="A1499" s="122" t="s">
        <v>1979</v>
      </c>
      <c r="B1499" s="122">
        <v>1</v>
      </c>
      <c r="C1499" s="122" t="s">
        <v>2163</v>
      </c>
      <c r="D1499" s="122" t="s">
        <v>2117</v>
      </c>
      <c r="E1499" s="122">
        <v>28</v>
      </c>
      <c r="F1499" s="122">
        <v>0</v>
      </c>
      <c r="G1499" s="122">
        <v>0</v>
      </c>
      <c r="H1499" s="122">
        <v>0</v>
      </c>
      <c r="I1499" s="122">
        <v>0</v>
      </c>
      <c r="J1499" s="122">
        <v>0</v>
      </c>
      <c r="K1499" s="122">
        <v>0</v>
      </c>
      <c r="L1499" s="122">
        <v>0</v>
      </c>
      <c r="M1499" s="122">
        <v>0</v>
      </c>
      <c r="N1499" s="122">
        <v>0</v>
      </c>
      <c r="O1499" s="122">
        <v>0</v>
      </c>
      <c r="P1499" s="122">
        <v>0</v>
      </c>
      <c r="Q1499" s="122">
        <v>0</v>
      </c>
      <c r="R1499" s="122">
        <v>0</v>
      </c>
      <c r="S1499" s="122">
        <v>0</v>
      </c>
      <c r="T1499" s="122">
        <v>0</v>
      </c>
      <c r="U1499" s="122">
        <v>0</v>
      </c>
      <c r="V1499" s="122">
        <v>0</v>
      </c>
      <c r="W1499" s="122">
        <v>0</v>
      </c>
      <c r="X1499" s="122">
        <v>0</v>
      </c>
      <c r="Y1499" s="122">
        <v>0</v>
      </c>
      <c r="Z1499" s="122">
        <v>0</v>
      </c>
      <c r="AA1499" s="122">
        <v>0</v>
      </c>
      <c r="AB1499" s="122">
        <v>0</v>
      </c>
      <c r="AC1499" s="122">
        <v>0</v>
      </c>
      <c r="AD1499" s="122">
        <v>0</v>
      </c>
      <c r="AE1499" s="122">
        <v>0</v>
      </c>
      <c r="AF1499" s="122">
        <v>0</v>
      </c>
      <c r="AG1499" s="122">
        <v>0</v>
      </c>
      <c r="AH1499" s="122">
        <v>0</v>
      </c>
      <c r="AI1499" s="122">
        <v>0</v>
      </c>
      <c r="AJ1499" s="122">
        <v>0</v>
      </c>
      <c r="AK1499" s="122">
        <v>0</v>
      </c>
      <c r="AL1499" s="122">
        <v>0</v>
      </c>
    </row>
    <row r="1500" spans="1:38" hidden="1" x14ac:dyDescent="0.25">
      <c r="A1500" s="122" t="s">
        <v>1979</v>
      </c>
      <c r="B1500" s="122">
        <v>1</v>
      </c>
      <c r="C1500" s="122" t="s">
        <v>2163</v>
      </c>
      <c r="D1500" s="122" t="s">
        <v>2118</v>
      </c>
      <c r="E1500" s="122">
        <v>28</v>
      </c>
      <c r="F1500" s="122">
        <v>0</v>
      </c>
      <c r="G1500" s="122">
        <v>0</v>
      </c>
      <c r="H1500" s="122">
        <v>0</v>
      </c>
      <c r="I1500" s="122">
        <v>0</v>
      </c>
      <c r="J1500" s="122">
        <v>0</v>
      </c>
      <c r="K1500" s="122">
        <v>0</v>
      </c>
      <c r="L1500" s="122">
        <v>0</v>
      </c>
      <c r="M1500" s="122">
        <v>0</v>
      </c>
      <c r="N1500" s="122">
        <v>0</v>
      </c>
      <c r="O1500" s="122">
        <v>0</v>
      </c>
      <c r="P1500" s="122">
        <v>0</v>
      </c>
      <c r="Q1500" s="122">
        <v>0</v>
      </c>
      <c r="R1500" s="122">
        <v>0</v>
      </c>
      <c r="S1500" s="122">
        <v>0</v>
      </c>
      <c r="T1500" s="122">
        <v>0</v>
      </c>
      <c r="U1500" s="122">
        <v>0</v>
      </c>
      <c r="V1500" s="122">
        <v>0</v>
      </c>
      <c r="W1500" s="122">
        <v>0</v>
      </c>
      <c r="X1500" s="122">
        <v>0</v>
      </c>
      <c r="Y1500" s="122">
        <v>0</v>
      </c>
      <c r="Z1500" s="122">
        <v>0</v>
      </c>
      <c r="AA1500" s="122">
        <v>0</v>
      </c>
      <c r="AB1500" s="122">
        <v>0</v>
      </c>
      <c r="AC1500" s="122">
        <v>1.1624041851500001E-2</v>
      </c>
      <c r="AD1500" s="122">
        <v>1.51864530167E-2</v>
      </c>
      <c r="AE1500" s="122">
        <v>1.56157677383E-2</v>
      </c>
      <c r="AF1500" s="122">
        <v>2.1106189423000001E-2</v>
      </c>
      <c r="AG1500" s="122">
        <v>2.1634149624299999E-2</v>
      </c>
      <c r="AH1500" s="122">
        <v>2.41167305336E-2</v>
      </c>
      <c r="AI1500" s="122">
        <v>2.4321922349700001E-2</v>
      </c>
      <c r="AJ1500" s="122">
        <v>2.58060186696E-2</v>
      </c>
      <c r="AK1500" s="122">
        <v>4.4955909699000004E-3</v>
      </c>
      <c r="AL1500" s="122">
        <v>0</v>
      </c>
    </row>
    <row r="1501" spans="1:38" hidden="1" x14ac:dyDescent="0.25">
      <c r="A1501" s="122" t="s">
        <v>1979</v>
      </c>
      <c r="B1501" s="122">
        <v>1</v>
      </c>
      <c r="C1501" s="122" t="s">
        <v>2163</v>
      </c>
      <c r="D1501" s="122" t="s">
        <v>2119</v>
      </c>
      <c r="E1501" s="122">
        <v>28</v>
      </c>
      <c r="F1501" s="122">
        <v>0</v>
      </c>
      <c r="G1501" s="122">
        <v>0</v>
      </c>
      <c r="H1501" s="122">
        <v>0</v>
      </c>
      <c r="I1501" s="122">
        <v>0</v>
      </c>
      <c r="J1501" s="122">
        <v>0</v>
      </c>
      <c r="K1501" s="122">
        <v>0</v>
      </c>
      <c r="L1501" s="122">
        <v>0</v>
      </c>
      <c r="M1501" s="122">
        <v>0</v>
      </c>
      <c r="N1501" s="122">
        <v>0</v>
      </c>
      <c r="O1501" s="122">
        <v>0</v>
      </c>
      <c r="P1501" s="122">
        <v>0</v>
      </c>
      <c r="Q1501" s="122">
        <v>0</v>
      </c>
      <c r="R1501" s="122">
        <v>0</v>
      </c>
      <c r="S1501" s="122">
        <v>0</v>
      </c>
      <c r="T1501" s="122">
        <v>0</v>
      </c>
      <c r="U1501" s="122">
        <v>0</v>
      </c>
      <c r="V1501" s="122">
        <v>0</v>
      </c>
      <c r="W1501" s="122">
        <v>0</v>
      </c>
      <c r="X1501" s="122">
        <v>0</v>
      </c>
      <c r="Y1501" s="122">
        <v>0</v>
      </c>
      <c r="Z1501" s="122">
        <v>0</v>
      </c>
      <c r="AA1501" s="122">
        <v>0</v>
      </c>
      <c r="AB1501" s="122">
        <v>0</v>
      </c>
      <c r="AC1501" s="122">
        <v>0</v>
      </c>
      <c r="AD1501" s="122">
        <v>0</v>
      </c>
      <c r="AE1501" s="122">
        <v>0</v>
      </c>
      <c r="AF1501" s="122">
        <v>0</v>
      </c>
      <c r="AG1501" s="122">
        <v>0</v>
      </c>
      <c r="AH1501" s="122">
        <v>0</v>
      </c>
      <c r="AI1501" s="122">
        <v>0</v>
      </c>
      <c r="AJ1501" s="122">
        <v>0</v>
      </c>
      <c r="AK1501" s="122">
        <v>0</v>
      </c>
      <c r="AL1501" s="122">
        <v>0</v>
      </c>
    </row>
    <row r="1502" spans="1:38" hidden="1" x14ac:dyDescent="0.25">
      <c r="A1502" s="122" t="s">
        <v>1979</v>
      </c>
      <c r="B1502" s="122">
        <v>1</v>
      </c>
      <c r="C1502" s="122" t="s">
        <v>2163</v>
      </c>
      <c r="D1502" s="122" t="s">
        <v>2120</v>
      </c>
      <c r="E1502" s="122">
        <v>28</v>
      </c>
      <c r="F1502" s="122">
        <v>4.0373018642100002E-2</v>
      </c>
      <c r="G1502" s="122">
        <v>3.7933342627099999E-2</v>
      </c>
      <c r="H1502" s="122">
        <v>3.8220938757099997E-2</v>
      </c>
      <c r="I1502" s="122">
        <v>3.7999861459900003E-2</v>
      </c>
      <c r="J1502" s="122">
        <v>3.96608758438E-2</v>
      </c>
      <c r="K1502" s="122">
        <v>4.3237241325400001E-2</v>
      </c>
      <c r="L1502" s="122">
        <v>3.6849562528099997E-2</v>
      </c>
      <c r="M1502" s="122">
        <v>2.5818899056700002E-2</v>
      </c>
      <c r="N1502" s="122">
        <v>2.5951247108200001E-2</v>
      </c>
      <c r="O1502" s="122">
        <v>2.70912606051E-2</v>
      </c>
      <c r="P1502" s="122">
        <v>2.87286746081E-2</v>
      </c>
      <c r="Q1502" s="122">
        <v>2.7240831670499999E-2</v>
      </c>
      <c r="R1502" s="122">
        <v>2.98482250069E-2</v>
      </c>
      <c r="S1502" s="122">
        <v>3.0580451757800001E-2</v>
      </c>
      <c r="T1502" s="122">
        <v>0</v>
      </c>
      <c r="U1502" s="122">
        <v>0</v>
      </c>
      <c r="V1502" s="122">
        <v>0</v>
      </c>
      <c r="W1502" s="122">
        <v>3.3260963416800002E-2</v>
      </c>
      <c r="X1502" s="122">
        <v>3.2372820201399997E-2</v>
      </c>
      <c r="Y1502" s="122">
        <v>3.1099814925999999E-2</v>
      </c>
      <c r="Z1502" s="122">
        <v>0</v>
      </c>
      <c r="AA1502" s="122">
        <v>0</v>
      </c>
      <c r="AB1502" s="122">
        <v>0</v>
      </c>
      <c r="AC1502" s="122">
        <v>0</v>
      </c>
      <c r="AD1502" s="122">
        <v>0</v>
      </c>
      <c r="AE1502" s="122">
        <v>0</v>
      </c>
      <c r="AF1502" s="122">
        <v>0</v>
      </c>
      <c r="AG1502" s="122">
        <v>0</v>
      </c>
      <c r="AH1502" s="122">
        <v>0</v>
      </c>
      <c r="AI1502" s="122">
        <v>0</v>
      </c>
      <c r="AJ1502" s="122">
        <v>0</v>
      </c>
      <c r="AK1502" s="122">
        <v>0</v>
      </c>
      <c r="AL1502" s="122">
        <v>0</v>
      </c>
    </row>
    <row r="1503" spans="1:38" hidden="1" x14ac:dyDescent="0.25">
      <c r="A1503" s="122" t="s">
        <v>1979</v>
      </c>
      <c r="B1503" s="122">
        <v>1</v>
      </c>
      <c r="C1503" s="122" t="s">
        <v>2163</v>
      </c>
      <c r="D1503" s="122" t="s">
        <v>2121</v>
      </c>
      <c r="E1503" s="122">
        <v>28</v>
      </c>
      <c r="F1503" s="122">
        <v>2.0186509321099999E-2</v>
      </c>
      <c r="G1503" s="122">
        <v>1.8966671313500001E-2</v>
      </c>
      <c r="H1503" s="122">
        <v>1.91104693786E-2</v>
      </c>
      <c r="I1503" s="122">
        <v>1.89999307299E-2</v>
      </c>
      <c r="J1503" s="122">
        <v>1.98304379219E-2</v>
      </c>
      <c r="K1503" s="122">
        <v>2.1618620662700001E-2</v>
      </c>
      <c r="L1503" s="122">
        <v>3.6849562528099997E-2</v>
      </c>
      <c r="M1503" s="122">
        <v>2.5818899056700002E-2</v>
      </c>
      <c r="N1503" s="122">
        <v>2.5951247108200001E-2</v>
      </c>
      <c r="O1503" s="122">
        <v>2.70912606051E-2</v>
      </c>
      <c r="P1503" s="122">
        <v>2.87286746081E-2</v>
      </c>
      <c r="Q1503" s="122">
        <v>2.7240831670499999E-2</v>
      </c>
      <c r="R1503" s="122">
        <v>2.98482250069E-2</v>
      </c>
      <c r="S1503" s="122">
        <v>3.0580451757800001E-2</v>
      </c>
      <c r="T1503" s="122">
        <v>3.4331564683300002E-2</v>
      </c>
      <c r="U1503" s="122">
        <v>2.92892730431E-2</v>
      </c>
      <c r="V1503" s="122">
        <v>3.7628025881300001E-2</v>
      </c>
      <c r="W1503" s="122">
        <v>3.3260963416800002E-2</v>
      </c>
      <c r="X1503" s="122">
        <v>3.2372820201399997E-2</v>
      </c>
      <c r="Y1503" s="122">
        <v>3.1099814925999999E-2</v>
      </c>
      <c r="Z1503" s="122">
        <v>1.48727917787E-2</v>
      </c>
      <c r="AA1503" s="122">
        <v>1.2149388484699999E-2</v>
      </c>
      <c r="AB1503" s="122">
        <v>9.1622732249E-3</v>
      </c>
      <c r="AC1503" s="122">
        <v>0</v>
      </c>
      <c r="AD1503" s="122">
        <v>0</v>
      </c>
      <c r="AE1503" s="122">
        <v>0</v>
      </c>
      <c r="AF1503" s="122">
        <v>0</v>
      </c>
      <c r="AG1503" s="122">
        <v>0</v>
      </c>
      <c r="AH1503" s="122">
        <v>0</v>
      </c>
      <c r="AI1503" s="122">
        <v>0</v>
      </c>
      <c r="AJ1503" s="122">
        <v>0</v>
      </c>
      <c r="AK1503" s="122">
        <v>0</v>
      </c>
      <c r="AL1503" s="122">
        <v>0</v>
      </c>
    </row>
    <row r="1504" spans="1:38" hidden="1" x14ac:dyDescent="0.25">
      <c r="A1504" s="122" t="s">
        <v>1979</v>
      </c>
      <c r="B1504" s="122">
        <v>1</v>
      </c>
      <c r="C1504" s="122" t="s">
        <v>2163</v>
      </c>
      <c r="D1504" s="122" t="s">
        <v>2139</v>
      </c>
      <c r="E1504" s="122">
        <v>28</v>
      </c>
      <c r="F1504" s="122">
        <v>0</v>
      </c>
      <c r="G1504" s="122">
        <v>0</v>
      </c>
      <c r="H1504" s="122">
        <v>0</v>
      </c>
      <c r="I1504" s="122">
        <v>0</v>
      </c>
      <c r="J1504" s="122">
        <v>0</v>
      </c>
      <c r="K1504" s="122">
        <v>0</v>
      </c>
      <c r="L1504" s="122">
        <v>0</v>
      </c>
      <c r="M1504" s="122">
        <v>0</v>
      </c>
      <c r="N1504" s="122">
        <v>0</v>
      </c>
      <c r="O1504" s="122">
        <v>0</v>
      </c>
      <c r="P1504" s="122">
        <v>0</v>
      </c>
      <c r="Q1504" s="122">
        <v>0</v>
      </c>
      <c r="R1504" s="122">
        <v>0</v>
      </c>
      <c r="S1504" s="122">
        <v>0</v>
      </c>
      <c r="T1504" s="122">
        <v>0</v>
      </c>
      <c r="U1504" s="122">
        <v>0</v>
      </c>
      <c r="V1504" s="122">
        <v>0</v>
      </c>
      <c r="W1504" s="122">
        <v>0</v>
      </c>
      <c r="X1504" s="122">
        <v>0</v>
      </c>
      <c r="Y1504" s="122">
        <v>0</v>
      </c>
      <c r="Z1504" s="122">
        <v>0</v>
      </c>
      <c r="AA1504" s="122">
        <v>0</v>
      </c>
      <c r="AB1504" s="122">
        <v>0</v>
      </c>
      <c r="AC1504" s="122">
        <v>0</v>
      </c>
      <c r="AD1504" s="122">
        <v>0</v>
      </c>
      <c r="AE1504" s="122">
        <v>0</v>
      </c>
      <c r="AF1504" s="122">
        <v>0</v>
      </c>
      <c r="AG1504" s="122">
        <v>0</v>
      </c>
      <c r="AH1504" s="122">
        <v>0</v>
      </c>
      <c r="AI1504" s="122">
        <v>0</v>
      </c>
      <c r="AJ1504" s="122">
        <v>0</v>
      </c>
      <c r="AK1504" s="122">
        <v>0</v>
      </c>
      <c r="AL1504" s="122">
        <v>0</v>
      </c>
    </row>
    <row r="1505" spans="1:38" hidden="1" x14ac:dyDescent="0.25">
      <c r="A1505" s="122" t="s">
        <v>1979</v>
      </c>
      <c r="B1505" s="122">
        <v>1</v>
      </c>
      <c r="C1505" s="122" t="s">
        <v>2163</v>
      </c>
      <c r="D1505" s="122" t="s">
        <v>2122</v>
      </c>
      <c r="E1505" s="122">
        <v>28</v>
      </c>
      <c r="F1505" s="122">
        <v>0</v>
      </c>
      <c r="G1505" s="122">
        <v>0</v>
      </c>
      <c r="H1505" s="122">
        <v>0</v>
      </c>
      <c r="I1505" s="122">
        <v>0</v>
      </c>
      <c r="J1505" s="122">
        <v>0</v>
      </c>
      <c r="K1505" s="122">
        <v>0</v>
      </c>
      <c r="L1505" s="122">
        <v>0</v>
      </c>
      <c r="M1505" s="122">
        <v>0</v>
      </c>
      <c r="N1505" s="122">
        <v>0</v>
      </c>
      <c r="O1505" s="122">
        <v>0</v>
      </c>
      <c r="P1505" s="122">
        <v>0</v>
      </c>
      <c r="Q1505" s="122">
        <v>0</v>
      </c>
      <c r="R1505" s="122">
        <v>0</v>
      </c>
      <c r="S1505" s="122">
        <v>0</v>
      </c>
      <c r="T1505" s="122">
        <v>0</v>
      </c>
      <c r="U1505" s="122">
        <v>0</v>
      </c>
      <c r="V1505" s="122">
        <v>0</v>
      </c>
      <c r="W1505" s="122">
        <v>0</v>
      </c>
      <c r="X1505" s="122">
        <v>0</v>
      </c>
      <c r="Y1505" s="122">
        <v>0</v>
      </c>
      <c r="Z1505" s="122">
        <v>0</v>
      </c>
      <c r="AA1505" s="122">
        <v>0</v>
      </c>
      <c r="AB1505" s="122">
        <v>0</v>
      </c>
      <c r="AC1505" s="122">
        <v>0</v>
      </c>
      <c r="AD1505" s="122">
        <v>0</v>
      </c>
      <c r="AE1505" s="122">
        <v>0</v>
      </c>
      <c r="AF1505" s="122">
        <v>0</v>
      </c>
      <c r="AG1505" s="122">
        <v>0</v>
      </c>
      <c r="AH1505" s="122">
        <v>0</v>
      </c>
      <c r="AI1505" s="122">
        <v>0</v>
      </c>
      <c r="AJ1505" s="122">
        <v>0</v>
      </c>
      <c r="AK1505" s="122">
        <v>0</v>
      </c>
      <c r="AL1505" s="122">
        <v>0</v>
      </c>
    </row>
    <row r="1506" spans="1:38" hidden="1" x14ac:dyDescent="0.25">
      <c r="A1506" s="122" t="s">
        <v>1979</v>
      </c>
      <c r="B1506" s="122">
        <v>1</v>
      </c>
      <c r="C1506" s="122" t="s">
        <v>2163</v>
      </c>
      <c r="D1506" s="122" t="s">
        <v>2123</v>
      </c>
      <c r="E1506" s="122">
        <v>28</v>
      </c>
      <c r="F1506" s="122">
        <v>0</v>
      </c>
      <c r="G1506" s="122">
        <v>0</v>
      </c>
      <c r="H1506" s="122">
        <v>0</v>
      </c>
      <c r="I1506" s="122">
        <v>0</v>
      </c>
      <c r="J1506" s="122">
        <v>0</v>
      </c>
      <c r="K1506" s="122">
        <v>0</v>
      </c>
      <c r="L1506" s="122">
        <v>0</v>
      </c>
      <c r="M1506" s="122">
        <v>0</v>
      </c>
      <c r="N1506" s="122">
        <v>0</v>
      </c>
      <c r="O1506" s="122">
        <v>0</v>
      </c>
      <c r="P1506" s="122">
        <v>0</v>
      </c>
      <c r="Q1506" s="122">
        <v>0</v>
      </c>
      <c r="R1506" s="122">
        <v>0</v>
      </c>
      <c r="S1506" s="122">
        <v>0</v>
      </c>
      <c r="T1506" s="122">
        <v>0</v>
      </c>
      <c r="U1506" s="122">
        <v>0</v>
      </c>
      <c r="V1506" s="122">
        <v>0</v>
      </c>
      <c r="W1506" s="122">
        <v>0</v>
      </c>
      <c r="X1506" s="122">
        <v>0</v>
      </c>
      <c r="Y1506" s="122">
        <v>0</v>
      </c>
      <c r="Z1506" s="122">
        <v>0</v>
      </c>
      <c r="AA1506" s="122">
        <v>0</v>
      </c>
      <c r="AB1506" s="122">
        <v>0</v>
      </c>
      <c r="AC1506" s="122">
        <v>0</v>
      </c>
      <c r="AD1506" s="122">
        <v>0</v>
      </c>
      <c r="AE1506" s="122">
        <v>0</v>
      </c>
      <c r="AF1506" s="122">
        <v>0</v>
      </c>
      <c r="AG1506" s="122">
        <v>0</v>
      </c>
      <c r="AH1506" s="122">
        <v>0</v>
      </c>
      <c r="AI1506" s="122">
        <v>0</v>
      </c>
      <c r="AJ1506" s="122">
        <v>0</v>
      </c>
      <c r="AK1506" s="122">
        <v>0</v>
      </c>
      <c r="AL1506" s="122">
        <v>0</v>
      </c>
    </row>
    <row r="1507" spans="1:38" hidden="1" x14ac:dyDescent="0.25">
      <c r="A1507" s="122" t="s">
        <v>1979</v>
      </c>
      <c r="B1507" s="122">
        <v>1</v>
      </c>
      <c r="C1507" s="122" t="s">
        <v>2163</v>
      </c>
      <c r="D1507" s="122" t="s">
        <v>2140</v>
      </c>
      <c r="E1507" s="122">
        <v>28</v>
      </c>
      <c r="F1507" s="122">
        <v>0</v>
      </c>
      <c r="G1507" s="122">
        <v>0</v>
      </c>
      <c r="H1507" s="122">
        <v>0</v>
      </c>
      <c r="I1507" s="122">
        <v>0</v>
      </c>
      <c r="J1507" s="122">
        <v>0</v>
      </c>
      <c r="K1507" s="122">
        <v>0</v>
      </c>
      <c r="L1507" s="122">
        <v>0</v>
      </c>
      <c r="M1507" s="122">
        <v>0</v>
      </c>
      <c r="N1507" s="122">
        <v>0</v>
      </c>
      <c r="O1507" s="122">
        <v>0</v>
      </c>
      <c r="P1507" s="122">
        <v>0</v>
      </c>
      <c r="Q1507" s="122">
        <v>0</v>
      </c>
      <c r="R1507" s="122">
        <v>0</v>
      </c>
      <c r="S1507" s="122">
        <v>0</v>
      </c>
      <c r="T1507" s="122">
        <v>0</v>
      </c>
      <c r="U1507" s="122">
        <v>0</v>
      </c>
      <c r="V1507" s="122">
        <v>0</v>
      </c>
      <c r="W1507" s="122">
        <v>0</v>
      </c>
      <c r="X1507" s="122">
        <v>0</v>
      </c>
      <c r="Y1507" s="122">
        <v>0</v>
      </c>
      <c r="Z1507" s="122">
        <v>0</v>
      </c>
      <c r="AA1507" s="122">
        <v>0</v>
      </c>
      <c r="AB1507" s="122">
        <v>0</v>
      </c>
      <c r="AC1507" s="122">
        <v>0</v>
      </c>
      <c r="AD1507" s="122">
        <v>0</v>
      </c>
      <c r="AE1507" s="122">
        <v>0</v>
      </c>
      <c r="AF1507" s="122">
        <v>0</v>
      </c>
      <c r="AG1507" s="122">
        <v>0</v>
      </c>
      <c r="AH1507" s="122">
        <v>0</v>
      </c>
      <c r="AI1507" s="122">
        <v>0</v>
      </c>
      <c r="AJ1507" s="122">
        <v>0</v>
      </c>
      <c r="AK1507" s="122">
        <v>0</v>
      </c>
      <c r="AL1507" s="122">
        <v>0</v>
      </c>
    </row>
    <row r="1508" spans="1:38" hidden="1" x14ac:dyDescent="0.25">
      <c r="A1508" s="122" t="s">
        <v>1979</v>
      </c>
      <c r="B1508" s="122">
        <v>1</v>
      </c>
      <c r="C1508" s="122" t="s">
        <v>2163</v>
      </c>
      <c r="D1508" s="122" t="s">
        <v>2124</v>
      </c>
      <c r="E1508" s="122">
        <v>28</v>
      </c>
      <c r="F1508" s="122">
        <v>0</v>
      </c>
      <c r="G1508" s="122">
        <v>0</v>
      </c>
      <c r="H1508" s="122">
        <v>0</v>
      </c>
      <c r="I1508" s="122">
        <v>0</v>
      </c>
      <c r="J1508" s="122">
        <v>0</v>
      </c>
      <c r="K1508" s="122">
        <v>0</v>
      </c>
      <c r="L1508" s="122">
        <v>0</v>
      </c>
      <c r="M1508" s="122">
        <v>0</v>
      </c>
      <c r="N1508" s="122">
        <v>0</v>
      </c>
      <c r="O1508" s="122">
        <v>0</v>
      </c>
      <c r="P1508" s="122">
        <v>0</v>
      </c>
      <c r="Q1508" s="122">
        <v>0</v>
      </c>
      <c r="R1508" s="122">
        <v>0</v>
      </c>
      <c r="S1508" s="122">
        <v>0</v>
      </c>
      <c r="T1508" s="122">
        <v>0</v>
      </c>
      <c r="U1508" s="122">
        <v>0</v>
      </c>
      <c r="V1508" s="122">
        <v>0</v>
      </c>
      <c r="W1508" s="122">
        <v>0</v>
      </c>
      <c r="X1508" s="122">
        <v>0</v>
      </c>
      <c r="Y1508" s="122">
        <v>0</v>
      </c>
      <c r="Z1508" s="122">
        <v>0</v>
      </c>
      <c r="AA1508" s="122">
        <v>0</v>
      </c>
      <c r="AB1508" s="122">
        <v>0</v>
      </c>
      <c r="AC1508" s="122">
        <v>0</v>
      </c>
      <c r="AD1508" s="122">
        <v>0</v>
      </c>
      <c r="AE1508" s="122">
        <v>0</v>
      </c>
      <c r="AF1508" s="122">
        <v>0</v>
      </c>
      <c r="AG1508" s="122">
        <v>0</v>
      </c>
      <c r="AH1508" s="122">
        <v>0</v>
      </c>
      <c r="AI1508" s="122">
        <v>0</v>
      </c>
      <c r="AJ1508" s="122">
        <v>0</v>
      </c>
      <c r="AK1508" s="122">
        <v>0</v>
      </c>
      <c r="AL1508" s="122">
        <v>0</v>
      </c>
    </row>
    <row r="1509" spans="1:38" hidden="1" x14ac:dyDescent="0.25">
      <c r="A1509" s="122" t="s">
        <v>1979</v>
      </c>
      <c r="B1509" s="122">
        <v>1</v>
      </c>
      <c r="C1509" s="122" t="s">
        <v>2163</v>
      </c>
      <c r="D1509" s="122" t="s">
        <v>2125</v>
      </c>
      <c r="E1509" s="122">
        <v>28</v>
      </c>
      <c r="F1509" s="122">
        <v>0</v>
      </c>
      <c r="G1509" s="122">
        <v>0</v>
      </c>
      <c r="H1509" s="122">
        <v>0</v>
      </c>
      <c r="I1509" s="122">
        <v>0</v>
      </c>
      <c r="J1509" s="122">
        <v>0</v>
      </c>
      <c r="K1509" s="122">
        <v>0</v>
      </c>
      <c r="L1509" s="122">
        <v>0</v>
      </c>
      <c r="M1509" s="122">
        <v>0</v>
      </c>
      <c r="N1509" s="122">
        <v>0</v>
      </c>
      <c r="O1509" s="122">
        <v>0</v>
      </c>
      <c r="P1509" s="122">
        <v>0</v>
      </c>
      <c r="Q1509" s="122">
        <v>0</v>
      </c>
      <c r="R1509" s="122">
        <v>0</v>
      </c>
      <c r="S1509" s="122">
        <v>0</v>
      </c>
      <c r="T1509" s="122">
        <v>0</v>
      </c>
      <c r="U1509" s="122">
        <v>0</v>
      </c>
      <c r="V1509" s="122">
        <v>0</v>
      </c>
      <c r="W1509" s="122">
        <v>0</v>
      </c>
      <c r="X1509" s="122">
        <v>0</v>
      </c>
      <c r="Y1509" s="122">
        <v>0</v>
      </c>
      <c r="Z1509" s="122">
        <v>0</v>
      </c>
      <c r="AA1509" s="122">
        <v>0</v>
      </c>
      <c r="AB1509" s="122">
        <v>0</v>
      </c>
      <c r="AC1509" s="122">
        <v>0</v>
      </c>
      <c r="AD1509" s="122">
        <v>0</v>
      </c>
      <c r="AE1509" s="122">
        <v>0</v>
      </c>
      <c r="AF1509" s="122">
        <v>0</v>
      </c>
      <c r="AG1509" s="122">
        <v>0</v>
      </c>
      <c r="AH1509" s="122">
        <v>0</v>
      </c>
      <c r="AI1509" s="122">
        <v>0</v>
      </c>
      <c r="AJ1509" s="122">
        <v>0</v>
      </c>
      <c r="AK1509" s="122">
        <v>0</v>
      </c>
      <c r="AL1509" s="122">
        <v>0</v>
      </c>
    </row>
    <row r="1510" spans="1:38" hidden="1" x14ac:dyDescent="0.25">
      <c r="A1510" s="122" t="s">
        <v>1979</v>
      </c>
      <c r="B1510" s="122">
        <v>1</v>
      </c>
      <c r="C1510" s="122" t="s">
        <v>2163</v>
      </c>
      <c r="D1510" s="122" t="s">
        <v>2126</v>
      </c>
      <c r="E1510" s="122">
        <v>28</v>
      </c>
      <c r="F1510" s="122">
        <v>0</v>
      </c>
      <c r="G1510" s="122">
        <v>0</v>
      </c>
      <c r="H1510" s="122">
        <v>0</v>
      </c>
      <c r="I1510" s="122">
        <v>0</v>
      </c>
      <c r="J1510" s="122">
        <v>0</v>
      </c>
      <c r="K1510" s="122">
        <v>0</v>
      </c>
      <c r="L1510" s="122">
        <v>0</v>
      </c>
      <c r="M1510" s="122">
        <v>0</v>
      </c>
      <c r="N1510" s="122">
        <v>0</v>
      </c>
      <c r="O1510" s="122">
        <v>0</v>
      </c>
      <c r="P1510" s="122">
        <v>0</v>
      </c>
      <c r="Q1510" s="122">
        <v>0</v>
      </c>
      <c r="R1510" s="122">
        <v>0</v>
      </c>
      <c r="S1510" s="122">
        <v>0</v>
      </c>
      <c r="T1510" s="122">
        <v>0</v>
      </c>
      <c r="U1510" s="122">
        <v>0</v>
      </c>
      <c r="V1510" s="122">
        <v>0</v>
      </c>
      <c r="W1510" s="122">
        <v>0</v>
      </c>
      <c r="X1510" s="122">
        <v>0</v>
      </c>
      <c r="Y1510" s="122">
        <v>0</v>
      </c>
      <c r="Z1510" s="122">
        <v>0</v>
      </c>
      <c r="AA1510" s="122">
        <v>0</v>
      </c>
      <c r="AB1510" s="122">
        <v>0</v>
      </c>
      <c r="AC1510" s="122">
        <v>0</v>
      </c>
      <c r="AD1510" s="122">
        <v>0</v>
      </c>
      <c r="AE1510" s="122">
        <v>0</v>
      </c>
      <c r="AF1510" s="122">
        <v>0</v>
      </c>
      <c r="AG1510" s="122">
        <v>0</v>
      </c>
      <c r="AH1510" s="122">
        <v>0</v>
      </c>
      <c r="AI1510" s="122">
        <v>0</v>
      </c>
      <c r="AJ1510" s="122">
        <v>0</v>
      </c>
      <c r="AK1510" s="122">
        <v>0</v>
      </c>
      <c r="AL1510" s="122">
        <v>0</v>
      </c>
    </row>
    <row r="1511" spans="1:38" hidden="1" x14ac:dyDescent="0.25">
      <c r="A1511" s="122" t="s">
        <v>1979</v>
      </c>
      <c r="B1511" s="122">
        <v>1</v>
      </c>
      <c r="C1511" s="122" t="s">
        <v>2163</v>
      </c>
      <c r="D1511" s="122" t="s">
        <v>2127</v>
      </c>
      <c r="E1511" s="122">
        <v>28</v>
      </c>
      <c r="F1511" s="122">
        <v>0</v>
      </c>
      <c r="G1511" s="122">
        <v>0</v>
      </c>
      <c r="H1511" s="122">
        <v>0</v>
      </c>
      <c r="I1511" s="122">
        <v>0</v>
      </c>
      <c r="J1511" s="122">
        <v>0</v>
      </c>
      <c r="K1511" s="122">
        <v>0</v>
      </c>
      <c r="L1511" s="122">
        <v>0</v>
      </c>
      <c r="M1511" s="122">
        <v>0</v>
      </c>
      <c r="N1511" s="122">
        <v>0</v>
      </c>
      <c r="O1511" s="122">
        <v>0</v>
      </c>
      <c r="P1511" s="122">
        <v>0</v>
      </c>
      <c r="Q1511" s="122">
        <v>0</v>
      </c>
      <c r="R1511" s="122">
        <v>0</v>
      </c>
      <c r="S1511" s="122">
        <v>0</v>
      </c>
      <c r="T1511" s="122">
        <v>0</v>
      </c>
      <c r="U1511" s="122">
        <v>0</v>
      </c>
      <c r="V1511" s="122">
        <v>0</v>
      </c>
      <c r="W1511" s="122">
        <v>0</v>
      </c>
      <c r="X1511" s="122">
        <v>0</v>
      </c>
      <c r="Y1511" s="122">
        <v>0</v>
      </c>
      <c r="Z1511" s="122">
        <v>0</v>
      </c>
      <c r="AA1511" s="122">
        <v>0</v>
      </c>
      <c r="AB1511" s="122">
        <v>0</v>
      </c>
      <c r="AC1511" s="122">
        <v>0</v>
      </c>
      <c r="AD1511" s="122">
        <v>0</v>
      </c>
      <c r="AE1511" s="122">
        <v>0</v>
      </c>
      <c r="AF1511" s="122">
        <v>0</v>
      </c>
      <c r="AG1511" s="122">
        <v>0</v>
      </c>
      <c r="AH1511" s="122">
        <v>0</v>
      </c>
      <c r="AI1511" s="122">
        <v>0</v>
      </c>
      <c r="AJ1511" s="122">
        <v>0</v>
      </c>
      <c r="AK1511" s="122">
        <v>0</v>
      </c>
      <c r="AL1511" s="122">
        <v>0</v>
      </c>
    </row>
    <row r="1512" spans="1:38" hidden="1" x14ac:dyDescent="0.25">
      <c r="A1512" s="122" t="s">
        <v>1979</v>
      </c>
      <c r="B1512" s="122">
        <v>1</v>
      </c>
      <c r="C1512" s="122" t="s">
        <v>2163</v>
      </c>
      <c r="D1512" s="122" t="s">
        <v>2128</v>
      </c>
      <c r="E1512" s="122">
        <v>28</v>
      </c>
      <c r="F1512" s="122">
        <v>0</v>
      </c>
      <c r="G1512" s="122">
        <v>0</v>
      </c>
      <c r="H1512" s="122">
        <v>0</v>
      </c>
      <c r="I1512" s="122">
        <v>0</v>
      </c>
      <c r="J1512" s="122">
        <v>0</v>
      </c>
      <c r="K1512" s="122">
        <v>0</v>
      </c>
      <c r="L1512" s="122">
        <v>0</v>
      </c>
      <c r="M1512" s="122">
        <v>0</v>
      </c>
      <c r="N1512" s="122">
        <v>0</v>
      </c>
      <c r="O1512" s="122">
        <v>0</v>
      </c>
      <c r="P1512" s="122">
        <v>0</v>
      </c>
      <c r="Q1512" s="122">
        <v>0</v>
      </c>
      <c r="R1512" s="122">
        <v>0</v>
      </c>
      <c r="S1512" s="122">
        <v>0</v>
      </c>
      <c r="T1512" s="122">
        <v>0</v>
      </c>
      <c r="U1512" s="122">
        <v>0</v>
      </c>
      <c r="V1512" s="122">
        <v>0</v>
      </c>
      <c r="W1512" s="122">
        <v>0</v>
      </c>
      <c r="X1512" s="122">
        <v>0</v>
      </c>
      <c r="Y1512" s="122">
        <v>0</v>
      </c>
      <c r="Z1512" s="122">
        <v>0</v>
      </c>
      <c r="AA1512" s="122">
        <v>0</v>
      </c>
      <c r="AB1512" s="122">
        <v>0</v>
      </c>
      <c r="AC1512" s="122">
        <v>0</v>
      </c>
      <c r="AD1512" s="122">
        <v>0</v>
      </c>
      <c r="AE1512" s="122">
        <v>0</v>
      </c>
      <c r="AF1512" s="122">
        <v>0</v>
      </c>
      <c r="AG1512" s="122">
        <v>0</v>
      </c>
      <c r="AH1512" s="122">
        <v>0</v>
      </c>
      <c r="AI1512" s="122">
        <v>0</v>
      </c>
      <c r="AJ1512" s="122">
        <v>0</v>
      </c>
      <c r="AK1512" s="122">
        <v>0</v>
      </c>
      <c r="AL1512" s="122">
        <v>0</v>
      </c>
    </row>
    <row r="1513" spans="1:38" hidden="1" x14ac:dyDescent="0.25">
      <c r="A1513" s="122" t="s">
        <v>1978</v>
      </c>
      <c r="B1513" s="122">
        <v>1</v>
      </c>
      <c r="C1513" s="122" t="s">
        <v>2164</v>
      </c>
      <c r="D1513" s="122" t="s">
        <v>2080</v>
      </c>
      <c r="E1513" s="122">
        <v>29</v>
      </c>
      <c r="F1513" s="122">
        <v>1.1638356365999999E-3</v>
      </c>
      <c r="G1513" s="122">
        <v>8.6657329850000004E-4</v>
      </c>
      <c r="H1513" s="122">
        <v>1.0578181203000001E-3</v>
      </c>
      <c r="I1513" s="122">
        <v>1.1733948307E-3</v>
      </c>
      <c r="J1513" s="122">
        <v>1.2222339149999999E-3</v>
      </c>
      <c r="K1513" s="122">
        <v>1.6434026367E-3</v>
      </c>
      <c r="L1513" s="122">
        <v>1.8262290431000001E-3</v>
      </c>
      <c r="M1513" s="122">
        <v>2.2642307442000001E-3</v>
      </c>
      <c r="N1513" s="122">
        <v>2.5719248402999999E-3</v>
      </c>
      <c r="O1513" s="122">
        <v>1.6646583289E-3</v>
      </c>
      <c r="P1513" s="122">
        <v>1.8131558524000001E-3</v>
      </c>
      <c r="Q1513" s="122">
        <v>1.3132923954999999E-3</v>
      </c>
      <c r="R1513" s="122">
        <v>1.5295522060999999E-3</v>
      </c>
      <c r="S1513" s="122">
        <v>1.6057629917000001E-3</v>
      </c>
      <c r="T1513" s="122">
        <v>1.9266494555999999E-3</v>
      </c>
      <c r="U1513" s="122">
        <v>1.8457044409E-3</v>
      </c>
      <c r="V1513" s="122">
        <v>1.6819518770999999E-3</v>
      </c>
      <c r="W1513" s="122">
        <v>1.5122232722E-3</v>
      </c>
      <c r="X1513" s="122">
        <v>1.2198070304000001E-3</v>
      </c>
      <c r="Y1513" s="122">
        <v>7.7652614229999995E-4</v>
      </c>
      <c r="Z1513" s="122">
        <v>1.2973774944000001E-3</v>
      </c>
      <c r="AA1513" s="122">
        <v>1.1389191589000001E-3</v>
      </c>
      <c r="AB1513" s="122">
        <v>9.5193154919999998E-4</v>
      </c>
      <c r="AC1513" s="122">
        <v>1.1127628932999999E-3</v>
      </c>
      <c r="AD1513" s="122">
        <v>1.1628819754999999E-3</v>
      </c>
      <c r="AE1513" s="122">
        <v>1.2620767236E-3</v>
      </c>
      <c r="AF1513" s="122">
        <v>1.1633386999999999E-3</v>
      </c>
      <c r="AG1513" s="122">
        <v>1.3334638509E-3</v>
      </c>
      <c r="AH1513" s="122">
        <v>1.3717439467E-3</v>
      </c>
      <c r="AI1513" s="122">
        <v>1.2391282924E-3</v>
      </c>
      <c r="AJ1513" s="122">
        <v>9.3764780450000004E-4</v>
      </c>
      <c r="AK1513" s="122">
        <v>1.2082596784E-3</v>
      </c>
      <c r="AL1513" s="122">
        <v>0</v>
      </c>
    </row>
    <row r="1514" spans="1:38" hidden="1" x14ac:dyDescent="0.25">
      <c r="A1514" s="122" t="s">
        <v>1978</v>
      </c>
      <c r="B1514" s="122">
        <v>1</v>
      </c>
      <c r="C1514" s="122" t="s">
        <v>2164</v>
      </c>
      <c r="D1514" s="122" t="s">
        <v>2081</v>
      </c>
      <c r="E1514" s="122">
        <v>29</v>
      </c>
      <c r="F1514" s="122">
        <v>1.5899503079999999E-4</v>
      </c>
      <c r="G1514" s="122">
        <v>1.205404305E-4</v>
      </c>
      <c r="H1514" s="122">
        <v>1.499214035E-4</v>
      </c>
      <c r="I1514" s="122">
        <v>1.669047687E-4</v>
      </c>
      <c r="J1514" s="122">
        <v>1.730854137E-4</v>
      </c>
      <c r="K1514" s="122">
        <v>2.31170237E-4</v>
      </c>
      <c r="L1514" s="122">
        <v>2.5660591289999998E-4</v>
      </c>
      <c r="M1514" s="122">
        <v>3.177476292E-4</v>
      </c>
      <c r="N1514" s="122">
        <v>3.6198109930000002E-4</v>
      </c>
      <c r="O1514" s="122">
        <v>2.3476534180000001E-4</v>
      </c>
      <c r="P1514" s="122">
        <v>2.5573911630000001E-4</v>
      </c>
      <c r="Q1514" s="122">
        <v>1.8628468160000001E-4</v>
      </c>
      <c r="R1514" s="122">
        <v>2.19300995E-4</v>
      </c>
      <c r="S1514" s="122">
        <v>2.3119824250000001E-4</v>
      </c>
      <c r="T1514" s="122">
        <v>2.8035510690000001E-4</v>
      </c>
      <c r="U1514" s="122">
        <v>2.6937368090000001E-4</v>
      </c>
      <c r="V1514" s="122">
        <v>2.4537267849999999E-4</v>
      </c>
      <c r="W1514" s="122">
        <v>2.2015851E-4</v>
      </c>
      <c r="X1514" s="122">
        <v>1.7772908650000001E-4</v>
      </c>
      <c r="Y1514" s="122">
        <v>1.1406416779999999E-4</v>
      </c>
      <c r="Z1514" s="122">
        <v>1.935641977E-4</v>
      </c>
      <c r="AA1514" s="122">
        <v>1.714080166E-4</v>
      </c>
      <c r="AB1514" s="122">
        <v>1.4443310089999999E-4</v>
      </c>
      <c r="AC1514" s="122">
        <v>1.698826932E-4</v>
      </c>
      <c r="AD1514" s="122">
        <v>1.7695660030000001E-4</v>
      </c>
      <c r="AE1514" s="122">
        <v>1.9196562970000001E-4</v>
      </c>
      <c r="AF1514" s="122">
        <v>1.775010223E-4</v>
      </c>
      <c r="AG1514" s="122">
        <v>2.0255766150000001E-4</v>
      </c>
      <c r="AH1514" s="122">
        <v>2.0656916530000001E-4</v>
      </c>
      <c r="AI1514" s="122">
        <v>1.8521489720000001E-4</v>
      </c>
      <c r="AJ1514" s="122">
        <v>1.366763425E-4</v>
      </c>
      <c r="AK1514" s="122">
        <v>1.7565096199999999E-4</v>
      </c>
      <c r="AL1514" s="122">
        <v>0</v>
      </c>
    </row>
    <row r="1515" spans="1:38" hidden="1" x14ac:dyDescent="0.25">
      <c r="A1515" s="122" t="s">
        <v>1978</v>
      </c>
      <c r="B1515" s="122">
        <v>1</v>
      </c>
      <c r="C1515" s="122" t="s">
        <v>2164</v>
      </c>
      <c r="D1515" s="122" t="s">
        <v>2082</v>
      </c>
      <c r="E1515" s="122">
        <v>29</v>
      </c>
      <c r="F1515" s="122">
        <v>1.0586728767E-3</v>
      </c>
      <c r="G1515" s="122">
        <v>8.0091579849999998E-4</v>
      </c>
      <c r="H1515" s="122">
        <v>9.9714173479999993E-4</v>
      </c>
      <c r="I1515" s="122">
        <v>1.1319738067999999E-3</v>
      </c>
      <c r="J1515" s="122">
        <v>1.2178903405999999E-3</v>
      </c>
      <c r="K1515" s="122">
        <v>1.6953036081999999E-3</v>
      </c>
      <c r="L1515" s="122">
        <v>1.9341043104E-3</v>
      </c>
      <c r="M1515" s="122">
        <v>2.4555398358E-3</v>
      </c>
      <c r="N1515" s="122">
        <v>2.8514054855E-3</v>
      </c>
      <c r="O1515" s="122">
        <v>1.8877387423999999E-3</v>
      </c>
      <c r="P1515" s="122">
        <v>2.1016583829999999E-3</v>
      </c>
      <c r="Q1515" s="122">
        <v>1.5501756056999999E-3</v>
      </c>
      <c r="R1515" s="122">
        <v>1.8423414668000001E-3</v>
      </c>
      <c r="S1515" s="122">
        <v>1.9647732352000001E-3</v>
      </c>
      <c r="T1515" s="122">
        <v>2.4036310909999999E-3</v>
      </c>
      <c r="U1515" s="122">
        <v>2.3583523474999999E-3</v>
      </c>
      <c r="V1515" s="122">
        <v>2.1907035310999999E-3</v>
      </c>
      <c r="W1515" s="122">
        <v>1.9959833300000002E-3</v>
      </c>
      <c r="X1515" s="122">
        <v>1.6236742780999999E-3</v>
      </c>
      <c r="Y1515" s="122">
        <v>1.0352436087999999E-3</v>
      </c>
      <c r="Z1515" s="122">
        <v>1.7370634187999999E-3</v>
      </c>
      <c r="AA1515" s="122">
        <v>1.5360932141E-3</v>
      </c>
      <c r="AB1515" s="122">
        <v>1.2957582603E-3</v>
      </c>
      <c r="AC1515" s="122">
        <v>1.5280358956E-3</v>
      </c>
      <c r="AD1515" s="122">
        <v>1.616424809E-3</v>
      </c>
      <c r="AE1515" s="122">
        <v>1.7762884421000001E-3</v>
      </c>
      <c r="AF1515" s="122">
        <v>1.6600387056000001E-3</v>
      </c>
      <c r="AG1515" s="122">
        <v>1.9266895776E-3</v>
      </c>
      <c r="AH1515" s="122">
        <v>2.0090420594999999E-3</v>
      </c>
      <c r="AI1515" s="122">
        <v>1.8409929503E-3</v>
      </c>
      <c r="AJ1515" s="122">
        <v>1.3394401361000001E-3</v>
      </c>
      <c r="AK1515" s="122">
        <v>1.7444233718E-3</v>
      </c>
      <c r="AL1515" s="122">
        <v>0</v>
      </c>
    </row>
    <row r="1516" spans="1:38" hidden="1" x14ac:dyDescent="0.25">
      <c r="A1516" s="122" t="s">
        <v>1978</v>
      </c>
      <c r="B1516" s="122">
        <v>1</v>
      </c>
      <c r="C1516" s="122" t="s">
        <v>2164</v>
      </c>
      <c r="D1516" s="122" t="s">
        <v>2135</v>
      </c>
      <c r="E1516" s="122">
        <v>29</v>
      </c>
      <c r="F1516" s="122">
        <v>0</v>
      </c>
      <c r="G1516" s="122">
        <v>0</v>
      </c>
      <c r="H1516" s="122">
        <v>0</v>
      </c>
      <c r="I1516" s="122">
        <v>0</v>
      </c>
      <c r="J1516" s="122">
        <v>0</v>
      </c>
      <c r="K1516" s="122">
        <v>0</v>
      </c>
      <c r="L1516" s="122">
        <v>0</v>
      </c>
      <c r="M1516" s="122">
        <v>0</v>
      </c>
      <c r="N1516" s="122">
        <v>0</v>
      </c>
      <c r="O1516" s="122">
        <v>0</v>
      </c>
      <c r="P1516" s="122">
        <v>0</v>
      </c>
      <c r="Q1516" s="122">
        <v>0</v>
      </c>
      <c r="R1516" s="122">
        <v>0</v>
      </c>
      <c r="S1516" s="122">
        <v>0</v>
      </c>
      <c r="T1516" s="122">
        <v>0</v>
      </c>
      <c r="U1516" s="122">
        <v>0</v>
      </c>
      <c r="V1516" s="122">
        <v>0</v>
      </c>
      <c r="W1516" s="122">
        <v>0</v>
      </c>
      <c r="X1516" s="122">
        <v>0</v>
      </c>
      <c r="Y1516" s="122">
        <v>0</v>
      </c>
      <c r="Z1516" s="122">
        <v>0</v>
      </c>
      <c r="AA1516" s="122">
        <v>0</v>
      </c>
      <c r="AB1516" s="122">
        <v>0</v>
      </c>
      <c r="AC1516" s="122">
        <v>0</v>
      </c>
      <c r="AD1516" s="122">
        <v>0</v>
      </c>
      <c r="AE1516" s="122">
        <v>0</v>
      </c>
      <c r="AF1516" s="122">
        <v>0</v>
      </c>
      <c r="AG1516" s="122">
        <v>0</v>
      </c>
      <c r="AH1516" s="122">
        <v>0</v>
      </c>
      <c r="AI1516" s="122">
        <v>0</v>
      </c>
      <c r="AJ1516" s="122">
        <v>0</v>
      </c>
      <c r="AK1516" s="122">
        <v>0</v>
      </c>
      <c r="AL1516" s="122">
        <v>0</v>
      </c>
    </row>
    <row r="1517" spans="1:38" hidden="1" x14ac:dyDescent="0.25">
      <c r="A1517" s="122" t="s">
        <v>1978</v>
      </c>
      <c r="B1517" s="122">
        <v>1</v>
      </c>
      <c r="C1517" s="122" t="s">
        <v>2164</v>
      </c>
      <c r="D1517" s="122" t="s">
        <v>2083</v>
      </c>
      <c r="E1517" s="122">
        <v>29</v>
      </c>
      <c r="F1517" s="122">
        <v>6.771954375E-4</v>
      </c>
      <c r="G1517" s="122">
        <v>5.038034553E-4</v>
      </c>
      <c r="H1517" s="122">
        <v>6.1522942710000002E-4</v>
      </c>
      <c r="I1517" s="122">
        <v>6.8392859259999998E-4</v>
      </c>
      <c r="J1517" s="122">
        <v>7.1551895600000003E-4</v>
      </c>
      <c r="K1517" s="122">
        <v>9.6971732489999996E-4</v>
      </c>
      <c r="L1517" s="122">
        <v>1.0845415688E-3</v>
      </c>
      <c r="M1517" s="122">
        <v>1.3483414809E-3</v>
      </c>
      <c r="N1517" s="122">
        <v>1.5335020280999999E-3</v>
      </c>
      <c r="O1517" s="122">
        <v>9.9645605770000011E-4</v>
      </c>
      <c r="P1517" s="122">
        <v>1.0908600155999999E-3</v>
      </c>
      <c r="Q1517" s="122">
        <v>7.912062014E-4</v>
      </c>
      <c r="R1517" s="122">
        <v>9.2383356940000001E-4</v>
      </c>
      <c r="S1517" s="122">
        <v>9.7155932849999997E-4</v>
      </c>
      <c r="T1517" s="122">
        <v>1.1692778436E-3</v>
      </c>
      <c r="U1517" s="122">
        <v>1.1232608576E-3</v>
      </c>
      <c r="V1517" s="122">
        <v>1.0252939493E-3</v>
      </c>
      <c r="W1517" s="122">
        <v>9.2187937619999999E-4</v>
      </c>
      <c r="X1517" s="122">
        <v>7.431640709E-4</v>
      </c>
      <c r="Y1517" s="122">
        <v>4.7278344520000002E-4</v>
      </c>
      <c r="Z1517" s="122">
        <v>7.9216870830000003E-4</v>
      </c>
      <c r="AA1517" s="122">
        <v>6.9788632680000003E-4</v>
      </c>
      <c r="AB1517" s="122">
        <v>5.8358949259999999E-4</v>
      </c>
      <c r="AC1517" s="122">
        <v>6.8182350939999996E-4</v>
      </c>
      <c r="AD1517" s="122">
        <v>7.1273818759999997E-4</v>
      </c>
      <c r="AE1517" s="122">
        <v>7.7462471689999999E-4</v>
      </c>
      <c r="AF1517" s="122">
        <v>7.1514691570000004E-4</v>
      </c>
      <c r="AG1517" s="122">
        <v>8.2114413459999998E-4</v>
      </c>
      <c r="AH1517" s="122">
        <v>8.4469089189999997E-4</v>
      </c>
      <c r="AI1517" s="122">
        <v>7.6271692739999998E-4</v>
      </c>
      <c r="AJ1517" s="122">
        <v>5.6209421970000002E-4</v>
      </c>
      <c r="AK1517" s="122">
        <v>7.2542684800000002E-4</v>
      </c>
      <c r="AL1517" s="122">
        <v>0</v>
      </c>
    </row>
    <row r="1518" spans="1:38" x14ac:dyDescent="0.25">
      <c r="A1518" s="122" t="s">
        <v>1978</v>
      </c>
      <c r="B1518" s="122">
        <v>1</v>
      </c>
      <c r="C1518" s="122" t="s">
        <v>2164</v>
      </c>
      <c r="D1518" s="122" t="s">
        <v>2084</v>
      </c>
      <c r="E1518" s="122">
        <v>29</v>
      </c>
      <c r="F1518" s="122">
        <v>8.6092537542000001E-3</v>
      </c>
      <c r="G1518" s="122">
        <v>6.4416007106000003E-3</v>
      </c>
      <c r="H1518" s="122">
        <v>7.8876853956000009E-3</v>
      </c>
      <c r="I1518" s="122">
        <v>8.7081347422000004E-3</v>
      </c>
      <c r="J1518" s="122">
        <v>9.0326938413999996E-3</v>
      </c>
      <c r="K1518" s="122">
        <v>1.21230325904E-2</v>
      </c>
      <c r="L1518" s="122">
        <v>1.3500888359999999E-2</v>
      </c>
      <c r="M1518" s="122">
        <v>1.68399535701E-2</v>
      </c>
      <c r="N1518" s="122">
        <v>1.92616526651E-2</v>
      </c>
      <c r="O1518" s="122">
        <v>1.2587574289399999E-2</v>
      </c>
      <c r="P1518" s="122">
        <v>1.3841667745099999E-2</v>
      </c>
      <c r="Q1518" s="122">
        <v>1.0135478866999999E-2</v>
      </c>
      <c r="R1518" s="122">
        <v>1.1905634997399999E-2</v>
      </c>
      <c r="S1518" s="122">
        <v>1.25698526016E-2</v>
      </c>
      <c r="T1518" s="122">
        <v>1.5127750408999999E-2</v>
      </c>
      <c r="U1518" s="122">
        <v>1.4470594150499999E-2</v>
      </c>
      <c r="V1518" s="122">
        <v>1.30883942533E-2</v>
      </c>
      <c r="W1518" s="122">
        <v>1.17313162698E-2</v>
      </c>
      <c r="X1518" s="122">
        <v>9.4633908771000006E-3</v>
      </c>
      <c r="Y1518" s="122">
        <v>6.0323107553000004E-3</v>
      </c>
      <c r="Z1518" s="122">
        <v>1.01175222286E-2</v>
      </c>
      <c r="AA1518" s="122">
        <v>8.9308151876999996E-3</v>
      </c>
      <c r="AB1518" s="122">
        <v>7.4991436372E-3</v>
      </c>
      <c r="AC1518" s="122">
        <v>8.810227855E-3</v>
      </c>
      <c r="AD1518" s="122">
        <v>9.2638772299000003E-3</v>
      </c>
      <c r="AE1518" s="122">
        <v>1.0113738173899999E-2</v>
      </c>
      <c r="AF1518" s="122">
        <v>9.3580049631000004E-3</v>
      </c>
      <c r="AG1518" s="122">
        <v>1.075351221E-2</v>
      </c>
      <c r="AH1518" s="122">
        <v>1.1059324450299999E-2</v>
      </c>
      <c r="AI1518" s="122">
        <v>9.9569288568999992E-3</v>
      </c>
      <c r="AJ1518" s="122">
        <v>7.3708049083000002E-3</v>
      </c>
      <c r="AK1518" s="122">
        <v>9.4068754269E-3</v>
      </c>
      <c r="AL1518" s="122">
        <v>0</v>
      </c>
    </row>
    <row r="1519" spans="1:38" hidden="1" x14ac:dyDescent="0.25">
      <c r="A1519" s="122" t="s">
        <v>1978</v>
      </c>
      <c r="B1519" s="122">
        <v>1</v>
      </c>
      <c r="C1519" s="122" t="s">
        <v>2164</v>
      </c>
      <c r="D1519" s="122" t="s">
        <v>474</v>
      </c>
      <c r="E1519" s="122">
        <v>29</v>
      </c>
      <c r="F1519" s="122">
        <v>9.5048677140000004E-4</v>
      </c>
      <c r="G1519" s="122">
        <v>7.1604664089999998E-4</v>
      </c>
      <c r="H1519" s="122">
        <v>8.9023956629999997E-4</v>
      </c>
      <c r="I1519" s="122">
        <v>1.0062016E-3</v>
      </c>
      <c r="J1519" s="122">
        <v>1.0684412586E-3</v>
      </c>
      <c r="K1519" s="122">
        <v>1.4635849074E-3</v>
      </c>
      <c r="L1519" s="122">
        <v>1.6528741910999999E-3</v>
      </c>
      <c r="M1519" s="122">
        <v>2.0829848772000001E-3</v>
      </c>
      <c r="N1519" s="122">
        <v>2.4037241352999998E-3</v>
      </c>
      <c r="O1519" s="122">
        <v>1.5879575980999999E-3</v>
      </c>
      <c r="P1519" s="122">
        <v>1.7621467392000001E-3</v>
      </c>
      <c r="Q1519" s="122">
        <v>1.3009617802000001E-3</v>
      </c>
      <c r="R1519" s="122">
        <v>1.5330745446E-3</v>
      </c>
      <c r="S1519" s="122">
        <v>1.6147629127999999E-3</v>
      </c>
      <c r="T1519" s="122">
        <v>1.9454808057999999E-3</v>
      </c>
      <c r="U1519" s="122">
        <v>1.8707792239E-3</v>
      </c>
      <c r="V1519" s="122">
        <v>1.7151775575E-3</v>
      </c>
      <c r="W1519" s="122">
        <v>1.5546265197E-3</v>
      </c>
      <c r="X1519" s="122">
        <v>1.2641514658E-3</v>
      </c>
      <c r="Y1519" s="122">
        <v>8.114942654E-4</v>
      </c>
      <c r="Z1519" s="122">
        <v>1.3684138214999999E-3</v>
      </c>
      <c r="AA1519" s="122">
        <v>1.2153885727999999E-3</v>
      </c>
      <c r="AB1519" s="122">
        <v>1.0264452027E-3</v>
      </c>
      <c r="AC1519" s="122">
        <v>1.2139123108999999E-3</v>
      </c>
      <c r="AD1519" s="122">
        <v>1.2850584349999999E-3</v>
      </c>
      <c r="AE1519" s="122">
        <v>1.4179319761E-3</v>
      </c>
      <c r="AF1519" s="122">
        <v>1.3251698174999999E-3</v>
      </c>
      <c r="AG1519" s="122">
        <v>1.5355975256999999E-3</v>
      </c>
      <c r="AH1519" s="122">
        <v>1.5976353647999999E-3</v>
      </c>
      <c r="AI1519" s="122">
        <v>1.4538618193000001E-3</v>
      </c>
      <c r="AJ1519" s="122">
        <v>1.0793743947999999E-3</v>
      </c>
      <c r="AK1519" s="122">
        <v>1.3933849219999999E-3</v>
      </c>
      <c r="AL1519" s="122">
        <v>0</v>
      </c>
    </row>
    <row r="1520" spans="1:38" hidden="1" x14ac:dyDescent="0.25">
      <c r="A1520" s="122" t="s">
        <v>1978</v>
      </c>
      <c r="B1520" s="122">
        <v>1</v>
      </c>
      <c r="C1520" s="122" t="s">
        <v>2164</v>
      </c>
      <c r="D1520" s="122" t="s">
        <v>2085</v>
      </c>
      <c r="E1520" s="122">
        <v>29</v>
      </c>
      <c r="F1520" s="122">
        <v>9.4598925429999995E-4</v>
      </c>
      <c r="G1520" s="122">
        <v>6.9824144640000003E-4</v>
      </c>
      <c r="H1520" s="122">
        <v>8.4052508329999999E-4</v>
      </c>
      <c r="I1520" s="122">
        <v>9.2140073950000003E-4</v>
      </c>
      <c r="J1520" s="122">
        <v>9.51375044E-4</v>
      </c>
      <c r="K1520" s="122">
        <v>1.2713896421999999E-3</v>
      </c>
      <c r="L1520" s="122">
        <v>1.4069285495E-3</v>
      </c>
      <c r="M1520" s="122">
        <v>1.7362201393999999E-3</v>
      </c>
      <c r="N1520" s="122">
        <v>1.9650442572999999E-3</v>
      </c>
      <c r="O1520" s="122">
        <v>1.2724652849E-3</v>
      </c>
      <c r="P1520" s="122">
        <v>1.3894526189E-3</v>
      </c>
      <c r="Q1520" s="122">
        <v>1.0091059608999999E-3</v>
      </c>
      <c r="R1520" s="122">
        <v>1.1808553721000001E-3</v>
      </c>
      <c r="S1520" s="122">
        <v>1.242373483E-3</v>
      </c>
      <c r="T1520" s="122">
        <v>1.4866807531000001E-3</v>
      </c>
      <c r="U1520" s="122">
        <v>1.4164289862000001E-3</v>
      </c>
      <c r="V1520" s="122">
        <v>1.2780779289E-3</v>
      </c>
      <c r="W1520" s="122">
        <v>1.1414942051E-3</v>
      </c>
      <c r="X1520" s="122">
        <v>9.1664547739999996E-4</v>
      </c>
      <c r="Y1520" s="122">
        <v>5.8130985510000005E-4</v>
      </c>
      <c r="Z1520" s="122">
        <v>9.7033223569999996E-4</v>
      </c>
      <c r="AA1520" s="122">
        <v>8.5155554079999998E-4</v>
      </c>
      <c r="AB1520" s="122">
        <v>7.1053690149999998E-4</v>
      </c>
      <c r="AC1520" s="122">
        <v>8.2814709489999997E-4</v>
      </c>
      <c r="AD1520" s="122">
        <v>8.6325315160000005E-4</v>
      </c>
      <c r="AE1520" s="122">
        <v>9.3289867979999997E-4</v>
      </c>
      <c r="AF1520" s="122">
        <v>8.5570277010000001E-4</v>
      </c>
      <c r="AG1520" s="122">
        <v>9.7736286600000007E-4</v>
      </c>
      <c r="AH1520" s="122">
        <v>1.0024029656E-3</v>
      </c>
      <c r="AI1520" s="122">
        <v>9.0032401450000003E-4</v>
      </c>
      <c r="AJ1520" s="122">
        <v>6.7182253409999999E-4</v>
      </c>
      <c r="AK1520" s="122">
        <v>8.6440551460000004E-4</v>
      </c>
      <c r="AL1520" s="122">
        <v>0</v>
      </c>
    </row>
    <row r="1521" spans="1:38" hidden="1" x14ac:dyDescent="0.25">
      <c r="A1521" s="122" t="s">
        <v>1978</v>
      </c>
      <c r="B1521" s="122">
        <v>1</v>
      </c>
      <c r="C1521" s="122" t="s">
        <v>2164</v>
      </c>
      <c r="D1521" s="122" t="s">
        <v>2086</v>
      </c>
      <c r="E1521" s="122">
        <v>29</v>
      </c>
      <c r="F1521" s="122">
        <v>1.924087292E-4</v>
      </c>
      <c r="G1521" s="122">
        <v>1.44405065E-4</v>
      </c>
      <c r="H1521" s="122">
        <v>1.7696239280000001E-4</v>
      </c>
      <c r="I1521" s="122">
        <v>1.966826208E-4</v>
      </c>
      <c r="J1521" s="122">
        <v>2.058593175E-4</v>
      </c>
      <c r="K1521" s="122">
        <v>2.7910230400000002E-4</v>
      </c>
      <c r="L1521" s="122">
        <v>3.1243635400000002E-4</v>
      </c>
      <c r="M1521" s="122">
        <v>3.8955249319999998E-4</v>
      </c>
      <c r="N1521" s="122">
        <v>4.4571475970000001E-4</v>
      </c>
      <c r="O1521" s="122">
        <v>2.912082388E-4</v>
      </c>
      <c r="P1521" s="122">
        <v>3.2025188759999998E-4</v>
      </c>
      <c r="Q1521" s="122">
        <v>2.339013101E-4</v>
      </c>
      <c r="R1521" s="122">
        <v>2.7523506170000001E-4</v>
      </c>
      <c r="S1521" s="122">
        <v>2.9166683010000002E-4</v>
      </c>
      <c r="T1521" s="122">
        <v>3.5329108129999998E-4</v>
      </c>
      <c r="U1521" s="122">
        <v>3.4134872460000001E-4</v>
      </c>
      <c r="V1521" s="122">
        <v>3.122171868E-4</v>
      </c>
      <c r="W1521" s="122">
        <v>2.8211518589999998E-4</v>
      </c>
      <c r="X1521" s="122">
        <v>2.2850967490000001E-4</v>
      </c>
      <c r="Y1521" s="122">
        <v>1.455360824E-4</v>
      </c>
      <c r="Z1521" s="122">
        <v>2.438989356E-4</v>
      </c>
      <c r="AA1521" s="122">
        <v>2.1536432079999999E-4</v>
      </c>
      <c r="AB1521" s="122">
        <v>1.809377316E-4</v>
      </c>
      <c r="AC1521" s="122">
        <v>2.1282078069999999E-4</v>
      </c>
      <c r="AD1521" s="122">
        <v>2.240256275E-4</v>
      </c>
      <c r="AE1521" s="122">
        <v>2.4490351279999998E-4</v>
      </c>
      <c r="AF1521" s="122">
        <v>2.2708011799999999E-4</v>
      </c>
      <c r="AG1521" s="122">
        <v>2.6186632E-4</v>
      </c>
      <c r="AH1521" s="122">
        <v>2.7116858030000002E-4</v>
      </c>
      <c r="AI1521" s="122">
        <v>2.4658222930000001E-4</v>
      </c>
      <c r="AJ1521" s="122">
        <v>1.8508978960000001E-4</v>
      </c>
      <c r="AK1521" s="122">
        <v>2.4055119380000001E-4</v>
      </c>
      <c r="AL1521" s="122">
        <v>0</v>
      </c>
    </row>
    <row r="1522" spans="1:38" hidden="1" x14ac:dyDescent="0.25">
      <c r="A1522" s="122" t="s">
        <v>1978</v>
      </c>
      <c r="B1522" s="122">
        <v>1</v>
      </c>
      <c r="C1522" s="122" t="s">
        <v>2164</v>
      </c>
      <c r="D1522" s="122" t="s">
        <v>2087</v>
      </c>
      <c r="E1522" s="122">
        <v>29</v>
      </c>
      <c r="F1522" s="122">
        <v>1.739468109E-4</v>
      </c>
      <c r="G1522" s="122">
        <v>1.2702563599999999E-4</v>
      </c>
      <c r="H1522" s="122">
        <v>1.5216970499999999E-4</v>
      </c>
      <c r="I1522" s="122">
        <v>1.6575454050000001E-4</v>
      </c>
      <c r="J1522" s="122">
        <v>1.6904910270000001E-4</v>
      </c>
      <c r="K1522" s="122">
        <v>2.2203108559999999E-4</v>
      </c>
      <c r="L1522" s="122">
        <v>2.413453899E-4</v>
      </c>
      <c r="M1522" s="122">
        <v>2.9430046599999998E-4</v>
      </c>
      <c r="N1522" s="122">
        <v>3.3004035400000003E-4</v>
      </c>
      <c r="O1522" s="122">
        <v>2.1426176270000001E-4</v>
      </c>
      <c r="P1522" s="122">
        <v>2.3296681259999999E-4</v>
      </c>
      <c r="Q1522" s="122">
        <v>1.688794862E-4</v>
      </c>
      <c r="R1522" s="122">
        <v>1.9568251510000001E-4</v>
      </c>
      <c r="S1522" s="122">
        <v>2.0270485099999999E-4</v>
      </c>
      <c r="T1522" s="122">
        <v>2.4143199360000001E-4</v>
      </c>
      <c r="U1522" s="122">
        <v>2.2906129120000001E-4</v>
      </c>
      <c r="V1522" s="122">
        <v>2.0735837519999999E-4</v>
      </c>
      <c r="W1522" s="122">
        <v>1.8588847389999999E-4</v>
      </c>
      <c r="X1522" s="122">
        <v>1.500095486E-4</v>
      </c>
      <c r="Y1522" s="122">
        <v>9.6655425999999994E-5</v>
      </c>
      <c r="Z1522" s="122">
        <v>1.640950679E-4</v>
      </c>
      <c r="AA1522" s="122">
        <v>1.4719017899999999E-4</v>
      </c>
      <c r="AB1522" s="122">
        <v>1.2564341789999999E-4</v>
      </c>
      <c r="AC1522" s="122">
        <v>1.5006059669999999E-4</v>
      </c>
      <c r="AD1522" s="122">
        <v>1.59317479E-4</v>
      </c>
      <c r="AE1522" s="122">
        <v>1.7599964629999999E-4</v>
      </c>
      <c r="AF1522" s="122">
        <v>1.6435436539999999E-4</v>
      </c>
      <c r="AG1522" s="122">
        <v>1.9055591300000001E-4</v>
      </c>
      <c r="AH1522" s="122">
        <v>1.9746174169999999E-4</v>
      </c>
      <c r="AI1522" s="122">
        <v>1.788147084E-4</v>
      </c>
      <c r="AJ1522" s="122">
        <v>1.287740408E-4</v>
      </c>
      <c r="AK1522" s="122">
        <v>1.6063772939999999E-4</v>
      </c>
      <c r="AL1522" s="122">
        <v>0</v>
      </c>
    </row>
    <row r="1523" spans="1:38" hidden="1" x14ac:dyDescent="0.25">
      <c r="A1523" s="122" t="s">
        <v>1978</v>
      </c>
      <c r="B1523" s="122">
        <v>1</v>
      </c>
      <c r="C1523" s="122" t="s">
        <v>2164</v>
      </c>
      <c r="D1523" s="122" t="s">
        <v>2088</v>
      </c>
      <c r="E1523" s="122">
        <v>29</v>
      </c>
      <c r="F1523" s="122">
        <v>3.7452891751000002E-3</v>
      </c>
      <c r="G1523" s="122">
        <v>2.8264135233999998E-3</v>
      </c>
      <c r="H1523" s="122">
        <v>3.4761082451000001E-3</v>
      </c>
      <c r="I1523" s="122">
        <v>3.8778603601999999E-3</v>
      </c>
      <c r="J1523" s="122">
        <v>4.0852102990999997E-3</v>
      </c>
      <c r="K1523" s="122">
        <v>5.5603197978999997E-3</v>
      </c>
      <c r="L1523" s="122">
        <v>6.2629874382999998E-3</v>
      </c>
      <c r="M1523" s="122">
        <v>7.8722088141999994E-3</v>
      </c>
      <c r="N1523" s="122">
        <v>9.0426718595999992E-3</v>
      </c>
      <c r="O1523" s="122">
        <v>5.9217192921000002E-3</v>
      </c>
      <c r="P1523" s="122">
        <v>6.5353807544000003E-3</v>
      </c>
      <c r="Q1523" s="122">
        <v>4.8082450490000003E-3</v>
      </c>
      <c r="R1523" s="122">
        <v>5.6979365144999997E-3</v>
      </c>
      <c r="S1523" s="122">
        <v>6.0629699049999999E-3</v>
      </c>
      <c r="T1523" s="122">
        <v>7.4056984964999996E-3</v>
      </c>
      <c r="U1523" s="122">
        <v>7.2062437611000001E-3</v>
      </c>
      <c r="V1523" s="122">
        <v>6.6010214627000002E-3</v>
      </c>
      <c r="W1523" s="122">
        <v>5.9441962771999996E-3</v>
      </c>
      <c r="X1523" s="122">
        <v>4.7899004185E-3</v>
      </c>
      <c r="Y1523" s="122">
        <v>3.0442317006E-3</v>
      </c>
      <c r="Z1523" s="122">
        <v>5.1092864390999996E-3</v>
      </c>
      <c r="AA1523" s="122">
        <v>4.5217530592999997E-3</v>
      </c>
      <c r="AB1523" s="122">
        <v>3.8147398415999999E-3</v>
      </c>
      <c r="AC1523" s="122">
        <v>4.5029482618999996E-3</v>
      </c>
      <c r="AD1523" s="122">
        <v>4.7665096589999999E-3</v>
      </c>
      <c r="AE1523" s="122">
        <v>5.2562522854E-3</v>
      </c>
      <c r="AF1523" s="122">
        <v>4.9306206832000002E-3</v>
      </c>
      <c r="AG1523" s="122">
        <v>5.7343691997999999E-3</v>
      </c>
      <c r="AH1523" s="122">
        <v>5.9604524459999997E-3</v>
      </c>
      <c r="AI1523" s="122">
        <v>5.4261622998999998E-3</v>
      </c>
      <c r="AJ1523" s="122">
        <v>4.0250332965999997E-3</v>
      </c>
      <c r="AK1523" s="122">
        <v>5.2218057527999998E-3</v>
      </c>
      <c r="AL1523" s="122">
        <v>0</v>
      </c>
    </row>
    <row r="1524" spans="1:38" hidden="1" x14ac:dyDescent="0.25">
      <c r="A1524" s="122" t="s">
        <v>1978</v>
      </c>
      <c r="B1524" s="122">
        <v>1</v>
      </c>
      <c r="C1524" s="122" t="s">
        <v>2164</v>
      </c>
      <c r="D1524" s="122" t="s">
        <v>2089</v>
      </c>
      <c r="E1524" s="122">
        <v>29</v>
      </c>
      <c r="F1524" s="122">
        <v>1.8714803366999999E-3</v>
      </c>
      <c r="G1524" s="122">
        <v>1.4064642788999999E-3</v>
      </c>
      <c r="H1524" s="122">
        <v>1.7359982088E-3</v>
      </c>
      <c r="I1524" s="122">
        <v>1.9430086036999999E-3</v>
      </c>
      <c r="J1524" s="122">
        <v>2.0533473196000002E-3</v>
      </c>
      <c r="K1524" s="122">
        <v>2.8029075701000001E-3</v>
      </c>
      <c r="L1524" s="122">
        <v>3.1628601824999999E-3</v>
      </c>
      <c r="M1524" s="122">
        <v>3.9837674845999999E-3</v>
      </c>
      <c r="N1524" s="122">
        <v>4.5915542441999999E-3</v>
      </c>
      <c r="O1524" s="122">
        <v>3.0233310071E-3</v>
      </c>
      <c r="P1524" s="122">
        <v>3.3505846660000001E-3</v>
      </c>
      <c r="Q1524" s="122">
        <v>2.4624891614000001E-3</v>
      </c>
      <c r="R1524" s="122">
        <v>2.9048132157E-3</v>
      </c>
      <c r="S1524" s="122">
        <v>3.0745397036000001E-3</v>
      </c>
      <c r="T1524" s="122">
        <v>3.7290410862E-3</v>
      </c>
      <c r="U1524" s="122">
        <v>3.6051021594999998E-3</v>
      </c>
      <c r="V1524" s="122">
        <v>3.3267876584000002E-3</v>
      </c>
      <c r="W1524" s="122">
        <v>3.0258406982000001E-3</v>
      </c>
      <c r="X1524" s="122">
        <v>2.4573056612E-3</v>
      </c>
      <c r="Y1524" s="122">
        <v>1.5701840650999999E-3</v>
      </c>
      <c r="Z1524" s="122">
        <v>2.6330298851000001E-3</v>
      </c>
      <c r="AA1524" s="122">
        <v>2.3263280956999999E-3</v>
      </c>
      <c r="AB1524" s="122">
        <v>1.9572868035999998E-3</v>
      </c>
      <c r="AC1524" s="122">
        <v>2.2974792577000001E-3</v>
      </c>
      <c r="AD1524" s="122">
        <v>2.4178896589999999E-3</v>
      </c>
      <c r="AE1524" s="122">
        <v>2.6473108772999999E-3</v>
      </c>
      <c r="AF1524" s="122">
        <v>2.4640729796E-3</v>
      </c>
      <c r="AG1524" s="122">
        <v>2.8476354236E-3</v>
      </c>
      <c r="AH1524" s="122">
        <v>2.9499193689999999E-3</v>
      </c>
      <c r="AI1524" s="122">
        <v>2.6832873246999999E-3</v>
      </c>
      <c r="AJ1524" s="122">
        <v>2.0014760423000002E-3</v>
      </c>
      <c r="AK1524" s="122">
        <v>2.5890870237000002E-3</v>
      </c>
      <c r="AL1524" s="122">
        <v>0</v>
      </c>
    </row>
    <row r="1525" spans="1:38" hidden="1" x14ac:dyDescent="0.25">
      <c r="A1525" s="122" t="s">
        <v>1978</v>
      </c>
      <c r="B1525" s="122">
        <v>1</v>
      </c>
      <c r="C1525" s="122" t="s">
        <v>2164</v>
      </c>
      <c r="D1525" s="122" t="s">
        <v>2136</v>
      </c>
      <c r="E1525" s="122">
        <v>29</v>
      </c>
      <c r="F1525" s="122">
        <v>0</v>
      </c>
      <c r="G1525" s="122">
        <v>0</v>
      </c>
      <c r="H1525" s="122">
        <v>0</v>
      </c>
      <c r="I1525" s="122">
        <v>0</v>
      </c>
      <c r="J1525" s="122">
        <v>0</v>
      </c>
      <c r="K1525" s="122">
        <v>0</v>
      </c>
      <c r="L1525" s="122">
        <v>0</v>
      </c>
      <c r="M1525" s="122">
        <v>0</v>
      </c>
      <c r="N1525" s="122">
        <v>0</v>
      </c>
      <c r="O1525" s="122">
        <v>0</v>
      </c>
      <c r="P1525" s="122">
        <v>0</v>
      </c>
      <c r="Q1525" s="122">
        <v>0</v>
      </c>
      <c r="R1525" s="122">
        <v>0</v>
      </c>
      <c r="S1525" s="122">
        <v>0</v>
      </c>
      <c r="T1525" s="122">
        <v>0</v>
      </c>
      <c r="U1525" s="122">
        <v>0</v>
      </c>
      <c r="V1525" s="122">
        <v>0</v>
      </c>
      <c r="W1525" s="122">
        <v>0</v>
      </c>
      <c r="X1525" s="122">
        <v>0</v>
      </c>
      <c r="Y1525" s="122">
        <v>0</v>
      </c>
      <c r="Z1525" s="122">
        <v>0</v>
      </c>
      <c r="AA1525" s="122">
        <v>0</v>
      </c>
      <c r="AB1525" s="122">
        <v>0</v>
      </c>
      <c r="AC1525" s="122">
        <v>0</v>
      </c>
      <c r="AD1525" s="122">
        <v>0</v>
      </c>
      <c r="AE1525" s="122">
        <v>0</v>
      </c>
      <c r="AF1525" s="122">
        <v>0</v>
      </c>
      <c r="AG1525" s="122">
        <v>0</v>
      </c>
      <c r="AH1525" s="122">
        <v>0</v>
      </c>
      <c r="AI1525" s="122">
        <v>0</v>
      </c>
      <c r="AJ1525" s="122">
        <v>0</v>
      </c>
      <c r="AK1525" s="122">
        <v>0</v>
      </c>
      <c r="AL1525" s="122">
        <v>0</v>
      </c>
    </row>
    <row r="1526" spans="1:38" hidden="1" x14ac:dyDescent="0.25">
      <c r="A1526" s="122" t="s">
        <v>1978</v>
      </c>
      <c r="B1526" s="122">
        <v>1</v>
      </c>
      <c r="C1526" s="122" t="s">
        <v>2164</v>
      </c>
      <c r="D1526" s="122" t="s">
        <v>2090</v>
      </c>
      <c r="E1526" s="122">
        <v>29</v>
      </c>
      <c r="F1526" s="122">
        <v>3.1997602669999999E-4</v>
      </c>
      <c r="G1526" s="122">
        <v>2.4031304569999999E-4</v>
      </c>
      <c r="H1526" s="122">
        <v>2.9504036960000001E-4</v>
      </c>
      <c r="I1526" s="122">
        <v>3.2656290479999997E-4</v>
      </c>
      <c r="J1526" s="122">
        <v>3.4069689079999999E-4</v>
      </c>
      <c r="K1526" s="122">
        <v>4.5776229269999999E-4</v>
      </c>
      <c r="L1526" s="122">
        <v>5.075688224E-4</v>
      </c>
      <c r="M1526" s="122">
        <v>6.2808456139999995E-4</v>
      </c>
      <c r="N1526" s="122">
        <v>7.0958004629999999E-4</v>
      </c>
      <c r="O1526" s="122">
        <v>4.5477919900000001E-4</v>
      </c>
      <c r="P1526" s="122">
        <v>4.942079018E-4</v>
      </c>
      <c r="Q1526" s="122">
        <v>3.6037602579999997E-4</v>
      </c>
      <c r="R1526" s="122">
        <v>4.2321766349999999E-4</v>
      </c>
      <c r="S1526" s="122">
        <v>4.4611098149999998E-4</v>
      </c>
      <c r="T1526" s="122">
        <v>5.415731156E-4</v>
      </c>
      <c r="U1526" s="122">
        <v>5.2212198469999999E-4</v>
      </c>
      <c r="V1526" s="122">
        <v>4.7589404970000001E-4</v>
      </c>
      <c r="W1526" s="122">
        <v>4.257784032E-4</v>
      </c>
      <c r="X1526" s="122">
        <v>3.4441963389999998E-4</v>
      </c>
      <c r="Y1526" s="122">
        <v>2.1979289280000001E-4</v>
      </c>
      <c r="Z1526" s="122">
        <v>3.6978850999999999E-4</v>
      </c>
      <c r="AA1526" s="122">
        <v>3.2735974740000001E-4</v>
      </c>
      <c r="AB1526" s="122">
        <v>2.7573913590000002E-4</v>
      </c>
      <c r="AC1526" s="122">
        <v>3.2446588860000002E-4</v>
      </c>
      <c r="AD1526" s="122">
        <v>3.3979292449999999E-4</v>
      </c>
      <c r="AE1526" s="122">
        <v>3.6992930830000002E-4</v>
      </c>
      <c r="AF1526" s="122">
        <v>3.4155277000000003E-4</v>
      </c>
      <c r="AG1526" s="122">
        <v>3.897514776E-4</v>
      </c>
      <c r="AH1526" s="122">
        <v>3.9907604460000002E-4</v>
      </c>
      <c r="AI1526" s="122">
        <v>3.5740446350000001E-4</v>
      </c>
      <c r="AJ1526" s="122">
        <v>2.7093224580000002E-4</v>
      </c>
      <c r="AK1526" s="122">
        <v>3.4559779219999999E-4</v>
      </c>
      <c r="AL1526" s="122">
        <v>0</v>
      </c>
    </row>
    <row r="1527" spans="1:38" hidden="1" x14ac:dyDescent="0.25">
      <c r="A1527" s="122" t="s">
        <v>1978</v>
      </c>
      <c r="B1527" s="122">
        <v>1</v>
      </c>
      <c r="C1527" s="122" t="s">
        <v>2164</v>
      </c>
      <c r="D1527" s="122" t="s">
        <v>2091</v>
      </c>
      <c r="E1527" s="122">
        <v>29</v>
      </c>
      <c r="F1527" s="122">
        <v>2.9092162380000002E-4</v>
      </c>
      <c r="G1527" s="122">
        <v>2.2013717969999999E-4</v>
      </c>
      <c r="H1527" s="122">
        <v>2.729041867E-4</v>
      </c>
      <c r="I1527" s="122">
        <v>3.0872336910000003E-4</v>
      </c>
      <c r="J1527" s="122">
        <v>3.2853373499999998E-4</v>
      </c>
      <c r="K1527" s="122">
        <v>4.5029186349999998E-4</v>
      </c>
      <c r="L1527" s="122">
        <v>5.0728547049999997E-4</v>
      </c>
      <c r="M1527" s="122">
        <v>6.3683474089999996E-4</v>
      </c>
      <c r="N1527" s="122">
        <v>7.3124115240000005E-4</v>
      </c>
      <c r="O1527" s="122">
        <v>4.7934396419999997E-4</v>
      </c>
      <c r="P1527" s="122">
        <v>5.291953186E-4</v>
      </c>
      <c r="Q1527" s="122">
        <v>3.880121015E-4</v>
      </c>
      <c r="R1527" s="122">
        <v>4.5761790659999999E-4</v>
      </c>
      <c r="S1527" s="122">
        <v>4.861262402E-4</v>
      </c>
      <c r="T1527" s="122">
        <v>5.9185057539999999E-4</v>
      </c>
      <c r="U1527" s="122">
        <v>5.7685410129999998E-4</v>
      </c>
      <c r="V1527" s="122">
        <v>5.3364457130000004E-4</v>
      </c>
      <c r="W1527" s="122">
        <v>4.8708169079999999E-4</v>
      </c>
      <c r="X1527" s="122">
        <v>3.966707522E-4</v>
      </c>
      <c r="Y1527" s="122">
        <v>2.5369446179999999E-4</v>
      </c>
      <c r="Z1527" s="122">
        <v>4.2585712180000002E-4</v>
      </c>
      <c r="AA1527" s="122">
        <v>3.7593589980000001E-4</v>
      </c>
      <c r="AB1527" s="122">
        <v>3.1540650779999997E-4</v>
      </c>
      <c r="AC1527" s="122">
        <v>3.7127203379999998E-4</v>
      </c>
      <c r="AD1527" s="122">
        <v>3.9186928989999999E-4</v>
      </c>
      <c r="AE1527" s="122">
        <v>4.2959013479999998E-4</v>
      </c>
      <c r="AF1527" s="122">
        <v>4.0254265430000001E-4</v>
      </c>
      <c r="AG1527" s="122">
        <v>4.7011540829999999E-4</v>
      </c>
      <c r="AH1527" s="122">
        <v>4.9132863410000002E-4</v>
      </c>
      <c r="AI1527" s="122">
        <v>4.5168921600000002E-4</v>
      </c>
      <c r="AJ1527" s="122">
        <v>3.448014497E-4</v>
      </c>
      <c r="AK1527" s="122">
        <v>4.5572711649999998E-4</v>
      </c>
      <c r="AL1527" s="122">
        <v>0</v>
      </c>
    </row>
    <row r="1528" spans="1:38" hidden="1" x14ac:dyDescent="0.25">
      <c r="A1528" s="122" t="s">
        <v>1978</v>
      </c>
      <c r="B1528" s="122">
        <v>1</v>
      </c>
      <c r="C1528" s="122" t="s">
        <v>2164</v>
      </c>
      <c r="D1528" s="122" t="s">
        <v>2092</v>
      </c>
      <c r="E1528" s="122">
        <v>29</v>
      </c>
      <c r="F1528" s="122">
        <v>3.2912583455000002E-3</v>
      </c>
      <c r="G1528" s="122">
        <v>2.4457120668999999E-3</v>
      </c>
      <c r="H1528" s="122">
        <v>2.9779196067999999E-3</v>
      </c>
      <c r="I1528" s="122">
        <v>3.2882379515000002E-3</v>
      </c>
      <c r="J1528" s="122">
        <v>3.4176485354000001E-3</v>
      </c>
      <c r="K1528" s="122">
        <v>4.5928823843000002E-3</v>
      </c>
      <c r="L1528" s="122">
        <v>5.1028625973999998E-3</v>
      </c>
      <c r="M1528" s="122">
        <v>6.3167768161999996E-3</v>
      </c>
      <c r="N1528" s="122">
        <v>7.1655869797999996E-3</v>
      </c>
      <c r="O1528" s="122">
        <v>4.6439934033999999E-3</v>
      </c>
      <c r="P1528" s="122">
        <v>5.0638355218999998E-3</v>
      </c>
      <c r="Q1528" s="122">
        <v>3.6710661281E-3</v>
      </c>
      <c r="R1528" s="122">
        <v>4.2763641106E-3</v>
      </c>
      <c r="S1528" s="122">
        <v>4.4769645943999997E-3</v>
      </c>
      <c r="T1528" s="122">
        <v>5.3536813382999999E-3</v>
      </c>
      <c r="U1528" s="122">
        <v>5.0930300014999999E-3</v>
      </c>
      <c r="V1528" s="122">
        <v>4.5942128183000001E-3</v>
      </c>
      <c r="W1528" s="122">
        <v>4.1086328712000002E-3</v>
      </c>
      <c r="X1528" s="122">
        <v>3.2955166793E-3</v>
      </c>
      <c r="Y1528" s="122">
        <v>2.0885166335000002E-3</v>
      </c>
      <c r="Z1528" s="122">
        <v>3.4811378879000001E-3</v>
      </c>
      <c r="AA1528" s="122">
        <v>3.0534286915E-3</v>
      </c>
      <c r="AB1528" s="122">
        <v>2.5461280317000002E-3</v>
      </c>
      <c r="AC1528" s="122">
        <v>2.9700274898000001E-3</v>
      </c>
      <c r="AD1528" s="122">
        <v>3.0934464938000002E-3</v>
      </c>
      <c r="AE1528" s="122">
        <v>3.3430363504E-3</v>
      </c>
      <c r="AF1528" s="122">
        <v>3.0648304272999998E-3</v>
      </c>
      <c r="AG1528" s="122">
        <v>3.4935555069999999E-3</v>
      </c>
      <c r="AH1528" s="122">
        <v>3.5683436316E-3</v>
      </c>
      <c r="AI1528" s="122">
        <v>3.1980788667999999E-3</v>
      </c>
      <c r="AJ1528" s="122">
        <v>2.3857764981000001E-3</v>
      </c>
      <c r="AK1528" s="122">
        <v>3.0378568878999999E-3</v>
      </c>
      <c r="AL1528" s="122">
        <v>0</v>
      </c>
    </row>
    <row r="1529" spans="1:38" hidden="1" x14ac:dyDescent="0.25">
      <c r="A1529" s="122" t="s">
        <v>1978</v>
      </c>
      <c r="B1529" s="122">
        <v>1</v>
      </c>
      <c r="C1529" s="122" t="s">
        <v>2164</v>
      </c>
      <c r="D1529" s="122" t="s">
        <v>2093</v>
      </c>
      <c r="E1529" s="122">
        <v>29</v>
      </c>
      <c r="F1529" s="122">
        <v>0.1718971050699</v>
      </c>
      <c r="G1529" s="122">
        <v>0.1033673204813</v>
      </c>
      <c r="H1529" s="122">
        <v>6.0395021283300002E-2</v>
      </c>
      <c r="I1529" s="122">
        <v>4.7447962135700003E-2</v>
      </c>
      <c r="J1529" s="122">
        <v>6.0612127544E-2</v>
      </c>
      <c r="K1529" s="122">
        <v>4.9398015069200003E-2</v>
      </c>
      <c r="L1529" s="122">
        <v>5.7510297496999999E-2</v>
      </c>
      <c r="M1529" s="122">
        <v>5.15570648558E-2</v>
      </c>
      <c r="N1529" s="122">
        <v>5.3282773170300002E-2</v>
      </c>
      <c r="O1529" s="122">
        <v>4.5501441923399999E-2</v>
      </c>
      <c r="P1529" s="122">
        <v>4.4400923919699999E-2</v>
      </c>
      <c r="Q1529" s="122">
        <v>4.3721298094099997E-2</v>
      </c>
      <c r="R1529" s="122">
        <v>4.14017155921E-2</v>
      </c>
      <c r="S1529" s="122">
        <v>4.8059470824599999E-2</v>
      </c>
      <c r="T1529" s="122">
        <v>4.8500526999800002E-2</v>
      </c>
      <c r="U1529" s="122">
        <v>4.8385878321599997E-2</v>
      </c>
      <c r="V1529" s="122">
        <v>4.8150991192600003E-2</v>
      </c>
      <c r="W1529" s="122">
        <v>4.79145641783E-2</v>
      </c>
      <c r="X1529" s="122">
        <v>4.7511017668100002E-2</v>
      </c>
      <c r="Y1529" s="122">
        <v>4.6904203464600003E-2</v>
      </c>
      <c r="Z1529" s="122">
        <v>4.7609622891700003E-2</v>
      </c>
      <c r="AA1529" s="122">
        <v>4.7396494694500003E-2</v>
      </c>
      <c r="AB1529" s="122">
        <v>4.7142328317500003E-2</v>
      </c>
      <c r="AC1529" s="122">
        <v>4.73632695657E-2</v>
      </c>
      <c r="AD1529" s="122">
        <v>4.7433568968600001E-2</v>
      </c>
      <c r="AE1529" s="122">
        <v>4.75687406075E-2</v>
      </c>
      <c r="AF1529" s="122">
        <v>4.7436686436599998E-2</v>
      </c>
      <c r="AG1529" s="122">
        <v>4.76711658227E-2</v>
      </c>
      <c r="AH1529" s="122">
        <v>4.7728434084400001E-2</v>
      </c>
      <c r="AI1529" s="122">
        <v>4.7549397800899999E-2</v>
      </c>
      <c r="AJ1529" s="122">
        <v>4.7116227591200002E-2</v>
      </c>
      <c r="AK1529" s="122">
        <v>4.7481666258400002E-2</v>
      </c>
      <c r="AL1529" s="122">
        <v>0</v>
      </c>
    </row>
    <row r="1530" spans="1:38" hidden="1" x14ac:dyDescent="0.25">
      <c r="A1530" s="122" t="s">
        <v>1978</v>
      </c>
      <c r="B1530" s="122">
        <v>1</v>
      </c>
      <c r="C1530" s="122" t="s">
        <v>2164</v>
      </c>
      <c r="D1530" s="122" t="s">
        <v>2094</v>
      </c>
      <c r="E1530" s="122">
        <v>29</v>
      </c>
      <c r="F1530" s="122">
        <v>7.9916145699999996E-4</v>
      </c>
      <c r="G1530" s="122">
        <v>5.9142338699999996E-4</v>
      </c>
      <c r="H1530" s="122">
        <v>7.1770476649999997E-4</v>
      </c>
      <c r="I1530" s="122">
        <v>7.8992138479999998E-4</v>
      </c>
      <c r="J1530" s="122">
        <v>8.1786177320000003E-4</v>
      </c>
      <c r="K1530" s="122">
        <v>1.0966878488E-3</v>
      </c>
      <c r="L1530" s="122">
        <v>1.2143652226000001E-3</v>
      </c>
      <c r="M1530" s="122">
        <v>1.4986854257E-3</v>
      </c>
      <c r="N1530" s="122">
        <v>1.6950000931E-3</v>
      </c>
      <c r="O1530" s="122">
        <v>1.0963226088999999E-3</v>
      </c>
      <c r="P1530" s="122">
        <v>1.1928680609E-3</v>
      </c>
      <c r="Q1530" s="122">
        <v>8.618811129E-4</v>
      </c>
      <c r="R1530" s="122">
        <v>1.0017801182E-3</v>
      </c>
      <c r="S1530" s="122">
        <v>1.0489980142000001E-3</v>
      </c>
      <c r="T1530" s="122">
        <v>1.2560052179000001E-3</v>
      </c>
      <c r="U1530" s="122">
        <v>1.1973171530000001E-3</v>
      </c>
      <c r="V1530" s="122">
        <v>1.0837511916E-3</v>
      </c>
      <c r="W1530" s="122">
        <v>9.706042117E-4</v>
      </c>
      <c r="X1530" s="122">
        <v>7.799221446E-4</v>
      </c>
      <c r="Y1530" s="122">
        <v>4.9498392819999999E-4</v>
      </c>
      <c r="Z1530" s="122">
        <v>8.2709274489999995E-4</v>
      </c>
      <c r="AA1530" s="122">
        <v>7.2772206489999996E-4</v>
      </c>
      <c r="AB1530" s="122">
        <v>6.0808981780000005E-4</v>
      </c>
      <c r="AC1530" s="122">
        <v>7.1256437580000001E-4</v>
      </c>
      <c r="AD1530" s="122">
        <v>7.4680162789999996E-4</v>
      </c>
      <c r="AE1530" s="122">
        <v>8.1174999570000005E-4</v>
      </c>
      <c r="AF1530" s="122">
        <v>7.4894519470000004E-4</v>
      </c>
      <c r="AG1530" s="122">
        <v>8.5938193910000001E-4</v>
      </c>
      <c r="AH1530" s="122">
        <v>8.8331660900000004E-4</v>
      </c>
      <c r="AI1530" s="122">
        <v>7.9771245239999996E-4</v>
      </c>
      <c r="AJ1530" s="122">
        <v>5.9501805090000004E-4</v>
      </c>
      <c r="AK1530" s="122">
        <v>7.6550848479999998E-4</v>
      </c>
      <c r="AL1530" s="122">
        <v>0</v>
      </c>
    </row>
    <row r="1531" spans="1:38" hidden="1" x14ac:dyDescent="0.25">
      <c r="A1531" s="122" t="s">
        <v>1978</v>
      </c>
      <c r="B1531" s="122">
        <v>1</v>
      </c>
      <c r="C1531" s="122" t="s">
        <v>2164</v>
      </c>
      <c r="D1531" s="122" t="s">
        <v>2095</v>
      </c>
      <c r="E1531" s="122">
        <v>29</v>
      </c>
      <c r="F1531" s="122">
        <v>7.1304769769999995E-4</v>
      </c>
      <c r="G1531" s="122">
        <v>5.2823697499999997E-4</v>
      </c>
      <c r="H1531" s="122">
        <v>6.4487319040000004E-4</v>
      </c>
      <c r="I1531" s="122">
        <v>7.1184035179999998E-4</v>
      </c>
      <c r="J1531" s="122">
        <v>7.4033356110000004E-4</v>
      </c>
      <c r="K1531" s="122">
        <v>9.9481050130000004E-4</v>
      </c>
      <c r="L1531" s="122">
        <v>1.1024386980000001E-3</v>
      </c>
      <c r="M1531" s="122">
        <v>1.3660709617000001E-3</v>
      </c>
      <c r="N1531" s="122">
        <v>1.5535352083999999E-3</v>
      </c>
      <c r="O1531" s="122">
        <v>1.0064053626000001E-3</v>
      </c>
      <c r="P1531" s="122">
        <v>1.0970066684E-3</v>
      </c>
      <c r="Q1531" s="122">
        <v>7.9431950019999995E-4</v>
      </c>
      <c r="R1531" s="122">
        <v>9.2643102519999999E-4</v>
      </c>
      <c r="S1531" s="122">
        <v>9.7091324250000001E-4</v>
      </c>
      <c r="T1531" s="122">
        <v>1.1627661357999999E-3</v>
      </c>
      <c r="U1531" s="122">
        <v>1.1088023571999999E-3</v>
      </c>
      <c r="V1531" s="122">
        <v>1.003917921E-3</v>
      </c>
      <c r="W1531" s="122">
        <v>9.0088778170000004E-4</v>
      </c>
      <c r="X1531" s="122">
        <v>7.2597738350000003E-4</v>
      </c>
      <c r="Y1531" s="122">
        <v>4.623155471E-4</v>
      </c>
      <c r="Z1531" s="122">
        <v>7.7489063479999998E-4</v>
      </c>
      <c r="AA1531" s="122">
        <v>6.8095289509999995E-4</v>
      </c>
      <c r="AB1531" s="122">
        <v>5.7037724639999996E-4</v>
      </c>
      <c r="AC1531" s="122">
        <v>6.6658780759999996E-4</v>
      </c>
      <c r="AD1531" s="122">
        <v>6.9667734900000005E-4</v>
      </c>
      <c r="AE1531" s="122">
        <v>7.5668326290000002E-4</v>
      </c>
      <c r="AF1531" s="122">
        <v>6.96301916E-4</v>
      </c>
      <c r="AG1531" s="122">
        <v>7.9573144909999996E-4</v>
      </c>
      <c r="AH1531" s="122">
        <v>8.1681281509999996E-4</v>
      </c>
      <c r="AI1531" s="122">
        <v>7.3536148569999999E-4</v>
      </c>
      <c r="AJ1531" s="122">
        <v>5.4784663919999995E-4</v>
      </c>
      <c r="AK1531" s="122">
        <v>7.035364362E-4</v>
      </c>
      <c r="AL1531" s="122">
        <v>0</v>
      </c>
    </row>
    <row r="1532" spans="1:38" hidden="1" x14ac:dyDescent="0.25">
      <c r="A1532" s="122" t="s">
        <v>1978</v>
      </c>
      <c r="B1532" s="122">
        <v>1</v>
      </c>
      <c r="C1532" s="122" t="s">
        <v>2164</v>
      </c>
      <c r="D1532" s="122" t="s">
        <v>2096</v>
      </c>
      <c r="E1532" s="122">
        <v>29</v>
      </c>
      <c r="F1532" s="122">
        <v>1.0615324250999999E-3</v>
      </c>
      <c r="G1532" s="122">
        <v>7.8691078189999997E-4</v>
      </c>
      <c r="H1532" s="122">
        <v>5.9908875280600002E-2</v>
      </c>
      <c r="I1532" s="122">
        <v>4.6911463787E-2</v>
      </c>
      <c r="J1532" s="122">
        <v>6.0054280050500002E-2</v>
      </c>
      <c r="K1532" s="122">
        <v>4.86468292175E-2</v>
      </c>
      <c r="L1532" s="122">
        <v>5.6672689928000002E-2</v>
      </c>
      <c r="M1532" s="122">
        <v>5.0519007432899998E-2</v>
      </c>
      <c r="N1532" s="122">
        <v>5.2107087250499999E-2</v>
      </c>
      <c r="O1532" s="122">
        <v>4.4739813207400003E-2</v>
      </c>
      <c r="P1532" s="122">
        <v>4.356897144E-2</v>
      </c>
      <c r="Q1532" s="122">
        <v>4.31158559765E-2</v>
      </c>
      <c r="R1532" s="122">
        <v>4.0696328806999998E-2</v>
      </c>
      <c r="S1532" s="122">
        <v>4.73180165269E-2</v>
      </c>
      <c r="T1532" s="122">
        <v>4.7613090053400003E-2</v>
      </c>
      <c r="U1532" s="122">
        <v>4.7539373066100003E-2</v>
      </c>
      <c r="V1532" s="122">
        <v>4.73830710919E-2</v>
      </c>
      <c r="W1532" s="122">
        <v>4.7227543091699999E-2</v>
      </c>
      <c r="X1532" s="122">
        <v>4.6959070554399997E-2</v>
      </c>
      <c r="Y1532" s="122">
        <v>4.65545742965E-2</v>
      </c>
      <c r="Z1532" s="122">
        <v>4.7028890988199998E-2</v>
      </c>
      <c r="AA1532" s="122">
        <v>4.6887162192800001E-2</v>
      </c>
      <c r="AB1532" s="122">
        <v>4.6717192496099999E-2</v>
      </c>
      <c r="AC1532" s="122">
        <v>4.6864954814300003E-2</v>
      </c>
      <c r="AD1532" s="122">
        <v>4.6910429247700003E-2</v>
      </c>
      <c r="AE1532" s="122">
        <v>4.7001415789699998E-2</v>
      </c>
      <c r="AF1532" s="122">
        <v>4.6911386195499997E-2</v>
      </c>
      <c r="AG1532" s="122">
        <v>4.7067995407399997E-2</v>
      </c>
      <c r="AH1532" s="122">
        <v>4.71019021201E-2</v>
      </c>
      <c r="AI1532" s="122">
        <v>4.6979146035699998E-2</v>
      </c>
      <c r="AJ1532" s="122">
        <v>4.66904560996E-2</v>
      </c>
      <c r="AK1532" s="122">
        <v>4.6931081729599998E-2</v>
      </c>
      <c r="AL1532" s="122">
        <v>0</v>
      </c>
    </row>
    <row r="1533" spans="1:38" hidden="1" x14ac:dyDescent="0.25">
      <c r="A1533" s="122" t="s">
        <v>1978</v>
      </c>
      <c r="B1533" s="122">
        <v>1</v>
      </c>
      <c r="C1533" s="122" t="s">
        <v>2164</v>
      </c>
      <c r="D1533" s="122" t="s">
        <v>2097</v>
      </c>
      <c r="E1533" s="122">
        <v>29</v>
      </c>
      <c r="F1533" s="122">
        <v>1.2131117683E-3</v>
      </c>
      <c r="G1533" s="122">
        <v>8.9915534129999999E-4</v>
      </c>
      <c r="H1533" s="122">
        <v>1.0932116175000001E-3</v>
      </c>
      <c r="I1533" s="122">
        <v>1.2018584545E-3</v>
      </c>
      <c r="J1533" s="122">
        <v>1.2472659856999999E-3</v>
      </c>
      <c r="K1533" s="122">
        <v>1.6747572506E-3</v>
      </c>
      <c r="L1533" s="122">
        <v>1.8548066829999999E-3</v>
      </c>
      <c r="M1533" s="122">
        <v>2.2917751477999999E-3</v>
      </c>
      <c r="N1533" s="122">
        <v>2.5927369491999998E-3</v>
      </c>
      <c r="O1533" s="122">
        <v>1.6761828088000001E-3</v>
      </c>
      <c r="P1533" s="122">
        <v>1.8211836015999999E-3</v>
      </c>
      <c r="Q1533" s="122">
        <v>1.3163028094E-3</v>
      </c>
      <c r="R1533" s="122">
        <v>1.5354169663E-3</v>
      </c>
      <c r="S1533" s="122">
        <v>1.6120209694E-3</v>
      </c>
      <c r="T1533" s="122">
        <v>1.9357959533999999E-3</v>
      </c>
      <c r="U1533" s="122">
        <v>1.8484601911000001E-3</v>
      </c>
      <c r="V1533" s="122">
        <v>1.5633841386000001E-3</v>
      </c>
      <c r="W1533" s="122">
        <v>1.4160243915000001E-3</v>
      </c>
      <c r="X1533" s="122">
        <v>1.1467407286999999E-3</v>
      </c>
      <c r="Y1533" s="122">
        <v>7.3306589830000001E-4</v>
      </c>
      <c r="Z1533" s="122">
        <v>1.2320739568000001E-3</v>
      </c>
      <c r="AA1533" s="122">
        <v>1.0859084838999999E-3</v>
      </c>
      <c r="AB1533" s="122">
        <v>9.0952615199999995E-4</v>
      </c>
      <c r="AC1533" s="122">
        <v>1.0654235804E-3</v>
      </c>
      <c r="AD1533" s="122">
        <v>1.1153944897E-3</v>
      </c>
      <c r="AE1533" s="122">
        <v>1.2132540795000001E-3</v>
      </c>
      <c r="AF1533" s="122">
        <v>1.1190030644E-3</v>
      </c>
      <c r="AG1533" s="122">
        <v>1.2776113264E-3</v>
      </c>
      <c r="AH1533" s="122">
        <v>1.3080371304E-3</v>
      </c>
      <c r="AI1533" s="122">
        <v>1.1760908519000001E-3</v>
      </c>
      <c r="AJ1533" s="122">
        <v>8.6793258990000002E-4</v>
      </c>
      <c r="AK1533" s="122">
        <v>1.10856863E-3</v>
      </c>
      <c r="AL1533" s="122">
        <v>0</v>
      </c>
    </row>
    <row r="1534" spans="1:38" hidden="1" x14ac:dyDescent="0.25">
      <c r="A1534" s="122" t="s">
        <v>1978</v>
      </c>
      <c r="B1534" s="122">
        <v>1</v>
      </c>
      <c r="C1534" s="122" t="s">
        <v>2164</v>
      </c>
      <c r="D1534" s="122" t="s">
        <v>2098</v>
      </c>
      <c r="E1534" s="122">
        <v>29</v>
      </c>
      <c r="F1534" s="122">
        <v>3.5395037020000001E-4</v>
      </c>
      <c r="G1534" s="122">
        <v>2.6152246040000001E-4</v>
      </c>
      <c r="H1534" s="122">
        <v>3.1538560160000002E-4</v>
      </c>
      <c r="I1534" s="122">
        <v>3.459043361E-4</v>
      </c>
      <c r="J1534" s="122">
        <v>3.5651220659999998E-4</v>
      </c>
      <c r="K1534" s="122">
        <v>4.755953991E-4</v>
      </c>
      <c r="L1534" s="122">
        <v>5.2667188359999996E-4</v>
      </c>
      <c r="M1534" s="122">
        <v>6.5044417280000003E-4</v>
      </c>
      <c r="N1534" s="122">
        <v>7.3520995150000001E-4</v>
      </c>
      <c r="O1534" s="122">
        <v>4.7601249900000001E-4</v>
      </c>
      <c r="P1534" s="122">
        <v>5.2008998100000004E-4</v>
      </c>
      <c r="Q1534" s="122">
        <v>3.779381943E-4</v>
      </c>
      <c r="R1534" s="122">
        <v>4.4245515590000001E-4</v>
      </c>
      <c r="S1534" s="122">
        <v>4.6584976490000001E-4</v>
      </c>
      <c r="T1534" s="122">
        <v>5.5863333910000004E-4</v>
      </c>
      <c r="U1534" s="122">
        <v>5.3264658389999997E-4</v>
      </c>
      <c r="V1534" s="122">
        <v>4.8094028940000002E-4</v>
      </c>
      <c r="W1534" s="122">
        <v>4.2945634160000001E-4</v>
      </c>
      <c r="X1534" s="122">
        <v>3.4397909550000001E-4</v>
      </c>
      <c r="Y1534" s="122">
        <v>2.16997656E-4</v>
      </c>
      <c r="Z1534" s="122">
        <v>3.5993302450000001E-4</v>
      </c>
      <c r="AA1534" s="122">
        <v>3.1523670969999998E-4</v>
      </c>
      <c r="AB1534" s="122">
        <v>2.6247688820000003E-4</v>
      </c>
      <c r="AC1534" s="122">
        <v>3.059768268E-4</v>
      </c>
      <c r="AD1534" s="122">
        <v>3.1959791679999998E-4</v>
      </c>
      <c r="AE1534" s="122">
        <v>3.4551837619999998E-4</v>
      </c>
      <c r="AF1534" s="122">
        <v>3.1847709929999998E-4</v>
      </c>
      <c r="AG1534" s="122">
        <v>3.6514330079999999E-4</v>
      </c>
      <c r="AH1534" s="122">
        <v>3.7580650309999999E-4</v>
      </c>
      <c r="AI1534" s="122">
        <v>3.3977049189999999E-4</v>
      </c>
      <c r="AJ1534" s="122">
        <v>2.5420675220000003E-4</v>
      </c>
      <c r="AK1534" s="122">
        <v>3.2898237769999998E-4</v>
      </c>
      <c r="AL1534" s="122">
        <v>0</v>
      </c>
    </row>
    <row r="1535" spans="1:38" hidden="1" x14ac:dyDescent="0.25">
      <c r="A1535" s="122" t="s">
        <v>1978</v>
      </c>
      <c r="B1535" s="122">
        <v>1</v>
      </c>
      <c r="C1535" s="122" t="s">
        <v>2164</v>
      </c>
      <c r="D1535" s="122" t="s">
        <v>2099</v>
      </c>
      <c r="E1535" s="122">
        <v>29</v>
      </c>
      <c r="F1535" s="122">
        <v>1.3792759292999999E-3</v>
      </c>
      <c r="G1535" s="122">
        <v>1.0290332247000001E-3</v>
      </c>
      <c r="H1535" s="122">
        <v>1.2537338302999999E-3</v>
      </c>
      <c r="I1535" s="122">
        <v>1.3843638372000001E-3</v>
      </c>
      <c r="J1535" s="122">
        <v>1.4410855118000001E-3</v>
      </c>
      <c r="K1535" s="122">
        <v>1.9391420593000001E-3</v>
      </c>
      <c r="L1535" s="122">
        <v>2.1554923669000001E-3</v>
      </c>
      <c r="M1535" s="122">
        <v>2.6734327812E-3</v>
      </c>
      <c r="N1535" s="122">
        <v>3.0389100739999998E-3</v>
      </c>
      <c r="O1535" s="122">
        <v>1.9744207172999999E-3</v>
      </c>
      <c r="P1535" s="122">
        <v>2.1629286148000001E-3</v>
      </c>
      <c r="Q1535" s="122">
        <v>1.5799281719000001E-3</v>
      </c>
      <c r="R1535" s="122">
        <v>1.8574093052E-3</v>
      </c>
      <c r="S1535" s="122">
        <v>1.9597475276000001E-3</v>
      </c>
      <c r="T1535" s="122">
        <v>2.3587814009000002E-3</v>
      </c>
      <c r="U1535" s="122">
        <v>2.2587131737999999E-3</v>
      </c>
      <c r="V1535" s="122">
        <v>2.0447179386999998E-3</v>
      </c>
      <c r="W1535" s="122">
        <v>1.8295544346999999E-3</v>
      </c>
      <c r="X1535" s="122">
        <v>1.4697451266E-3</v>
      </c>
      <c r="Y1535" s="122">
        <v>9.3523624889999999E-4</v>
      </c>
      <c r="Z1535" s="122">
        <v>1.5693691589999999E-3</v>
      </c>
      <c r="AA1535" s="122">
        <v>1.3858455208999999E-3</v>
      </c>
      <c r="AB1535" s="122">
        <v>1.1637446946000001E-3</v>
      </c>
      <c r="AC1535" s="122">
        <v>1.3646325155999999E-3</v>
      </c>
      <c r="AD1535" s="122">
        <v>1.4308892077999999E-3</v>
      </c>
      <c r="AE1535" s="122">
        <v>1.5568050437999999E-3</v>
      </c>
      <c r="AF1535" s="122">
        <v>1.4358834134E-3</v>
      </c>
      <c r="AG1535" s="122">
        <v>1.6478856589000001E-3</v>
      </c>
      <c r="AH1535" s="122">
        <v>1.6943820754E-3</v>
      </c>
      <c r="AI1535" s="122">
        <v>1.5287119633E-3</v>
      </c>
      <c r="AJ1535" s="122">
        <v>1.1518459355999999E-3</v>
      </c>
      <c r="AK1535" s="122">
        <v>1.4780274961000001E-3</v>
      </c>
      <c r="AL1535" s="122">
        <v>0</v>
      </c>
    </row>
    <row r="1536" spans="1:38" hidden="1" x14ac:dyDescent="0.25">
      <c r="A1536" s="122" t="s">
        <v>1978</v>
      </c>
      <c r="B1536" s="122">
        <v>1</v>
      </c>
      <c r="C1536" s="122" t="s">
        <v>2164</v>
      </c>
      <c r="D1536" s="122" t="s">
        <v>2100</v>
      </c>
      <c r="E1536" s="122">
        <v>29</v>
      </c>
      <c r="F1536" s="122">
        <v>1.7306831376E-3</v>
      </c>
      <c r="G1536" s="122">
        <v>1.2723217657E-3</v>
      </c>
      <c r="H1536" s="122">
        <v>1.5352085049E-3</v>
      </c>
      <c r="I1536" s="122">
        <v>1.6874939398E-3</v>
      </c>
      <c r="J1536" s="122">
        <v>1.7486877514E-3</v>
      </c>
      <c r="K1536" s="122">
        <v>2.3489263886000001E-3</v>
      </c>
      <c r="L1536" s="122">
        <v>2.6057224897000002E-3</v>
      </c>
      <c r="M1536" s="122">
        <v>3.2274362916E-3</v>
      </c>
      <c r="N1536" s="122">
        <v>3.6621545812999998E-3</v>
      </c>
      <c r="O1536" s="122">
        <v>2.3737892248999999E-3</v>
      </c>
      <c r="P1536" s="122">
        <v>2.590571603E-3</v>
      </c>
      <c r="Q1536" s="122">
        <v>1.8806294521E-3</v>
      </c>
      <c r="R1536" s="122">
        <v>2.1909054918E-3</v>
      </c>
      <c r="S1536" s="122">
        <v>2.2900272675000001E-3</v>
      </c>
      <c r="T1536" s="122">
        <v>2.7267615648E-3</v>
      </c>
      <c r="U1536" s="122">
        <v>2.5862330644999998E-3</v>
      </c>
      <c r="V1536" s="122">
        <v>2.3291201273E-3</v>
      </c>
      <c r="W1536" s="122">
        <v>2.0813794601000002E-3</v>
      </c>
      <c r="X1536" s="122">
        <v>1.6724346978999999E-3</v>
      </c>
      <c r="Y1536" s="122">
        <v>1.0637164419E-3</v>
      </c>
      <c r="Z1536" s="122">
        <v>1.7801957060999999E-3</v>
      </c>
      <c r="AA1536" s="122">
        <v>1.5695044759E-3</v>
      </c>
      <c r="AB1536" s="122">
        <v>1.3170879389000001E-3</v>
      </c>
      <c r="AC1536" s="122">
        <v>1.5465684861E-3</v>
      </c>
      <c r="AD1536" s="122">
        <v>1.6241051924E-3</v>
      </c>
      <c r="AE1536" s="122">
        <v>1.767104934E-3</v>
      </c>
      <c r="AF1536" s="122">
        <v>1.6319552627E-3</v>
      </c>
      <c r="AG1536" s="122">
        <v>1.8762463687999999E-3</v>
      </c>
      <c r="AH1536" s="122">
        <v>1.9309409317999999E-3</v>
      </c>
      <c r="AI1536" s="122">
        <v>1.7407712968999999E-3</v>
      </c>
      <c r="AJ1536" s="122">
        <v>1.3103735940000001E-3</v>
      </c>
      <c r="AK1536" s="122">
        <v>1.6745168911E-3</v>
      </c>
      <c r="AL1536" s="122">
        <v>0</v>
      </c>
    </row>
    <row r="1537" spans="1:38" hidden="1" x14ac:dyDescent="0.25">
      <c r="A1537" s="122" t="s">
        <v>1978</v>
      </c>
      <c r="B1537" s="122">
        <v>1</v>
      </c>
      <c r="C1537" s="122" t="s">
        <v>2164</v>
      </c>
      <c r="D1537" s="122" t="s">
        <v>2101</v>
      </c>
      <c r="E1537" s="122">
        <v>29</v>
      </c>
      <c r="F1537" s="122">
        <v>2.6757278299999999E-3</v>
      </c>
      <c r="G1537" s="122">
        <v>1.9872811615999999E-3</v>
      </c>
      <c r="H1537" s="122">
        <v>2.4138403772E-3</v>
      </c>
      <c r="I1537" s="122">
        <v>2.6563321957999999E-3</v>
      </c>
      <c r="J1537" s="122">
        <v>2.7535326548000002E-3</v>
      </c>
      <c r="K1537" s="122">
        <v>3.7008728986999999E-3</v>
      </c>
      <c r="L1537" s="122">
        <v>4.1147774678000001E-3</v>
      </c>
      <c r="M1537" s="122">
        <v>5.0847722882999997E-3</v>
      </c>
      <c r="N1537" s="122">
        <v>5.7502578847999997E-3</v>
      </c>
      <c r="O1537" s="122">
        <v>3.7189147210999998E-3</v>
      </c>
      <c r="P1537" s="122">
        <v>4.0531540358999998E-3</v>
      </c>
      <c r="Q1537" s="122">
        <v>2.9369599028999998E-3</v>
      </c>
      <c r="R1537" s="122">
        <v>3.4194747750999998E-3</v>
      </c>
      <c r="S1537" s="122">
        <v>3.5802692346000001E-3</v>
      </c>
      <c r="T1537" s="122">
        <v>4.2759271566E-3</v>
      </c>
      <c r="U1537" s="122">
        <v>4.0595666984999997E-3</v>
      </c>
      <c r="V1537" s="122">
        <v>3.6466352479000001E-3</v>
      </c>
      <c r="W1537" s="122">
        <v>3.2366129413E-3</v>
      </c>
      <c r="X1537" s="122">
        <v>2.5715886786000001E-3</v>
      </c>
      <c r="Y1537" s="122">
        <v>1.6160034582E-3</v>
      </c>
      <c r="Z1537" s="122">
        <v>2.6778674237E-3</v>
      </c>
      <c r="AA1537" s="122">
        <v>2.3451745797999999E-3</v>
      </c>
      <c r="AB1537" s="122">
        <v>1.9562411207E-3</v>
      </c>
      <c r="AC1537" s="122">
        <v>2.2834787087E-3</v>
      </c>
      <c r="AD1537" s="122">
        <v>2.3844775544000002E-3</v>
      </c>
      <c r="AE1537" s="122">
        <v>2.5826134974000002E-3</v>
      </c>
      <c r="AF1537" s="122">
        <v>2.3793770906999998E-3</v>
      </c>
      <c r="AG1537" s="122">
        <v>2.7272792418000001E-3</v>
      </c>
      <c r="AH1537" s="122">
        <v>2.8007033883000001E-3</v>
      </c>
      <c r="AI1537" s="122">
        <v>2.5208904257999999E-3</v>
      </c>
      <c r="AJ1537" s="122">
        <v>1.8786653021999999E-3</v>
      </c>
      <c r="AK1537" s="122">
        <v>2.4095805644E-3</v>
      </c>
      <c r="AL1537" s="122">
        <v>0</v>
      </c>
    </row>
    <row r="1538" spans="1:38" hidden="1" x14ac:dyDescent="0.25">
      <c r="A1538" s="122" t="s">
        <v>1978</v>
      </c>
      <c r="B1538" s="122">
        <v>1</v>
      </c>
      <c r="C1538" s="122" t="s">
        <v>2164</v>
      </c>
      <c r="D1538" s="122" t="s">
        <v>2102</v>
      </c>
      <c r="E1538" s="122">
        <v>29</v>
      </c>
      <c r="F1538" s="122">
        <v>1.2614821321E-3</v>
      </c>
      <c r="G1538" s="122">
        <v>9.3881028960000001E-4</v>
      </c>
      <c r="H1538" s="122">
        <v>1.144795738E-3</v>
      </c>
      <c r="I1538" s="122">
        <v>1.2685516434000001E-3</v>
      </c>
      <c r="J1538" s="122">
        <v>1.3226829453000001E-3</v>
      </c>
      <c r="K1538" s="122">
        <v>1.7823850539E-3</v>
      </c>
      <c r="L1538" s="122">
        <v>1.9871851418999998E-3</v>
      </c>
      <c r="M1538" s="122">
        <v>2.4692249506000001E-3</v>
      </c>
      <c r="N1538" s="122">
        <v>2.8105730420999999E-3</v>
      </c>
      <c r="O1538" s="122">
        <v>1.8312466210999999E-3</v>
      </c>
      <c r="P1538" s="122">
        <v>2.0092553735000002E-3</v>
      </c>
      <c r="Q1538" s="122">
        <v>1.464727884E-3</v>
      </c>
      <c r="R1538" s="122">
        <v>1.7135202228000001E-3</v>
      </c>
      <c r="S1538" s="122">
        <v>1.8018996582E-3</v>
      </c>
      <c r="T1538" s="122">
        <v>2.1635016090000001E-3</v>
      </c>
      <c r="U1538" s="122">
        <v>2.0677610454000002E-3</v>
      </c>
      <c r="V1538" s="122">
        <v>1.8761906832000001E-3</v>
      </c>
      <c r="W1538" s="122">
        <v>1.6851536880000001E-3</v>
      </c>
      <c r="X1538" s="122">
        <v>1.3565218316000001E-3</v>
      </c>
      <c r="Y1538" s="122">
        <v>8.6192636229999995E-4</v>
      </c>
      <c r="Z1538" s="122">
        <v>1.4398215627000001E-3</v>
      </c>
      <c r="AA1538" s="122">
        <v>1.2687129485000001E-3</v>
      </c>
      <c r="AB1538" s="122">
        <v>1.0627782869E-3</v>
      </c>
      <c r="AC1538" s="122">
        <v>1.2470649843E-3</v>
      </c>
      <c r="AD1538" s="122">
        <v>1.3090731076000001E-3</v>
      </c>
      <c r="AE1538" s="122">
        <v>1.4256461645E-3</v>
      </c>
      <c r="AF1538" s="122">
        <v>1.3207515043E-3</v>
      </c>
      <c r="AG1538" s="122">
        <v>1.5224383564000001E-3</v>
      </c>
      <c r="AH1538" s="122">
        <v>1.5728475922E-3</v>
      </c>
      <c r="AI1538" s="122">
        <v>1.4239606931000001E-3</v>
      </c>
      <c r="AJ1538" s="122">
        <v>1.0649792106000001E-3</v>
      </c>
      <c r="AK1538" s="122">
        <v>1.3682891876E-3</v>
      </c>
      <c r="AL1538" s="122">
        <v>0</v>
      </c>
    </row>
    <row r="1539" spans="1:38" hidden="1" x14ac:dyDescent="0.25">
      <c r="A1539" s="122" t="s">
        <v>1978</v>
      </c>
      <c r="B1539" s="122">
        <v>1</v>
      </c>
      <c r="C1539" s="122" t="s">
        <v>2164</v>
      </c>
      <c r="D1539" s="122" t="s">
        <v>2103</v>
      </c>
      <c r="E1539" s="122">
        <v>29</v>
      </c>
      <c r="F1539" s="122">
        <v>7.4107937589999999E-4</v>
      </c>
      <c r="G1539" s="122">
        <v>5.4937958629999999E-4</v>
      </c>
      <c r="H1539" s="122">
        <v>6.6813288740000005E-4</v>
      </c>
      <c r="I1539" s="122">
        <v>7.3928127200000005E-4</v>
      </c>
      <c r="J1539" s="122">
        <v>7.7145552960000002E-4</v>
      </c>
      <c r="K1539" s="122">
        <v>1.0413388985999999E-3</v>
      </c>
      <c r="L1539" s="122">
        <v>1.1587426572000001E-3</v>
      </c>
      <c r="M1539" s="122">
        <v>1.4395309988E-3</v>
      </c>
      <c r="N1539" s="122">
        <v>1.6377552614E-3</v>
      </c>
      <c r="O1539" s="122">
        <v>1.0627952778000001E-3</v>
      </c>
      <c r="P1539" s="122">
        <v>1.1599971321000001E-3</v>
      </c>
      <c r="Q1539" s="122">
        <v>8.386576261E-4</v>
      </c>
      <c r="R1539" s="122">
        <v>9.7598548380000002E-4</v>
      </c>
      <c r="S1539" s="122">
        <v>1.0227242062E-3</v>
      </c>
      <c r="T1539" s="122">
        <v>1.2285240506999999E-3</v>
      </c>
      <c r="U1539" s="122">
        <v>1.1736850696999999E-3</v>
      </c>
      <c r="V1539" s="122">
        <v>1.0555310553E-3</v>
      </c>
      <c r="W1539" s="122">
        <v>9.4767186959999995E-4</v>
      </c>
      <c r="X1539" s="122">
        <v>7.6210205389999998E-4</v>
      </c>
      <c r="Y1539" s="122">
        <v>4.8289098350000001E-4</v>
      </c>
      <c r="Z1539" s="122">
        <v>8.0534902740000004E-4</v>
      </c>
      <c r="AA1539" s="122">
        <v>7.0692930759999996E-4</v>
      </c>
      <c r="AB1539" s="122">
        <v>5.8985904459999999E-4</v>
      </c>
      <c r="AC1539" s="122">
        <v>6.8859001919999998E-4</v>
      </c>
      <c r="AD1539" s="122">
        <v>7.1829194679999997E-4</v>
      </c>
      <c r="AE1539" s="122">
        <v>7.7735408479999999E-4</v>
      </c>
      <c r="AF1539" s="122">
        <v>7.1485529360000002E-4</v>
      </c>
      <c r="AG1539" s="122">
        <v>8.1754093110000001E-4</v>
      </c>
      <c r="AH1539" s="122">
        <v>8.3647943219999996E-4</v>
      </c>
      <c r="AI1539" s="122">
        <v>7.5192168989999999E-4</v>
      </c>
      <c r="AJ1539" s="122">
        <v>5.5176345499999995E-4</v>
      </c>
      <c r="AK1539" s="122">
        <v>7.0722435530000004E-4</v>
      </c>
      <c r="AL1539" s="122">
        <v>0</v>
      </c>
    </row>
    <row r="1540" spans="1:38" hidden="1" x14ac:dyDescent="0.25">
      <c r="A1540" s="122" t="s">
        <v>1978</v>
      </c>
      <c r="B1540" s="122">
        <v>1</v>
      </c>
      <c r="C1540" s="122" t="s">
        <v>2164</v>
      </c>
      <c r="D1540" s="122" t="s">
        <v>2137</v>
      </c>
      <c r="E1540" s="122">
        <v>29</v>
      </c>
      <c r="F1540" s="122">
        <v>0</v>
      </c>
      <c r="G1540" s="122">
        <v>0</v>
      </c>
      <c r="H1540" s="122">
        <v>0</v>
      </c>
      <c r="I1540" s="122">
        <v>0</v>
      </c>
      <c r="J1540" s="122">
        <v>0</v>
      </c>
      <c r="K1540" s="122">
        <v>0</v>
      </c>
      <c r="L1540" s="122">
        <v>0</v>
      </c>
      <c r="M1540" s="122">
        <v>0</v>
      </c>
      <c r="N1540" s="122">
        <v>0</v>
      </c>
      <c r="O1540" s="122">
        <v>0</v>
      </c>
      <c r="P1540" s="122">
        <v>0</v>
      </c>
      <c r="Q1540" s="122">
        <v>0</v>
      </c>
      <c r="R1540" s="122">
        <v>0</v>
      </c>
      <c r="S1540" s="122">
        <v>0</v>
      </c>
      <c r="T1540" s="122">
        <v>0</v>
      </c>
      <c r="U1540" s="122">
        <v>0</v>
      </c>
      <c r="V1540" s="122">
        <v>0</v>
      </c>
      <c r="W1540" s="122">
        <v>0</v>
      </c>
      <c r="X1540" s="122">
        <v>0</v>
      </c>
      <c r="Y1540" s="122">
        <v>0</v>
      </c>
      <c r="Z1540" s="122">
        <v>0</v>
      </c>
      <c r="AA1540" s="122">
        <v>0</v>
      </c>
      <c r="AB1540" s="122">
        <v>0</v>
      </c>
      <c r="AC1540" s="122">
        <v>0</v>
      </c>
      <c r="AD1540" s="122">
        <v>0</v>
      </c>
      <c r="AE1540" s="122">
        <v>0</v>
      </c>
      <c r="AF1540" s="122">
        <v>0</v>
      </c>
      <c r="AG1540" s="122">
        <v>0</v>
      </c>
      <c r="AH1540" s="122">
        <v>0</v>
      </c>
      <c r="AI1540" s="122">
        <v>0</v>
      </c>
      <c r="AJ1540" s="122">
        <v>0</v>
      </c>
      <c r="AK1540" s="122">
        <v>0</v>
      </c>
      <c r="AL1540" s="122">
        <v>0</v>
      </c>
    </row>
    <row r="1541" spans="1:38" hidden="1" x14ac:dyDescent="0.25">
      <c r="A1541" s="122" t="s">
        <v>1978</v>
      </c>
      <c r="B1541" s="122">
        <v>1</v>
      </c>
      <c r="C1541" s="122" t="s">
        <v>2164</v>
      </c>
      <c r="D1541" s="122" t="s">
        <v>2104</v>
      </c>
      <c r="E1541" s="122">
        <v>29</v>
      </c>
      <c r="F1541" s="122">
        <v>1.4738499402999999E-3</v>
      </c>
      <c r="G1541" s="122">
        <v>1.0931219041E-3</v>
      </c>
      <c r="H1541" s="122">
        <v>1.3285328295E-3</v>
      </c>
      <c r="I1541" s="122">
        <v>1.4676964932E-3</v>
      </c>
      <c r="J1541" s="122">
        <v>1.5275659627000001E-3</v>
      </c>
      <c r="K1541" s="122">
        <v>2.0570250654000002E-3</v>
      </c>
      <c r="L1541" s="122">
        <v>2.2902392595999998E-3</v>
      </c>
      <c r="M1541" s="122">
        <v>2.8413164814000001E-3</v>
      </c>
      <c r="N1541" s="122">
        <v>3.2241835632999998E-3</v>
      </c>
      <c r="O1541" s="122">
        <v>2.0899432012000002E-3</v>
      </c>
      <c r="P1541" s="122">
        <v>2.2835773932999999E-3</v>
      </c>
      <c r="Q1541" s="122">
        <v>1.658253315E-3</v>
      </c>
      <c r="R1541" s="122">
        <v>1.9374483627000001E-3</v>
      </c>
      <c r="S1541" s="122">
        <v>2.0357425032999999E-3</v>
      </c>
      <c r="T1541" s="122">
        <v>2.4441722443E-3</v>
      </c>
      <c r="U1541" s="122">
        <v>2.3386517419999998E-3</v>
      </c>
      <c r="V1541" s="122">
        <v>2.1229611787000001E-3</v>
      </c>
      <c r="W1541" s="122">
        <v>1.9053474726000001E-3</v>
      </c>
      <c r="X1541" s="122">
        <v>1.5315215962000001E-3</v>
      </c>
      <c r="Y1541" s="122">
        <v>9.7288797549999998E-4</v>
      </c>
      <c r="Z1541" s="122">
        <v>1.6255706123E-3</v>
      </c>
      <c r="AA1541" s="122">
        <v>1.4264085421E-3</v>
      </c>
      <c r="AB1541" s="122">
        <v>1.1909494471E-3</v>
      </c>
      <c r="AC1541" s="122">
        <v>1.3917611989E-3</v>
      </c>
      <c r="AD1541" s="122">
        <v>1.4546729239000001E-3</v>
      </c>
      <c r="AE1541" s="122">
        <v>1.5793915445999999E-3</v>
      </c>
      <c r="AF1541" s="122">
        <v>1.4560507517E-3</v>
      </c>
      <c r="AG1541" s="122">
        <v>1.6706284035999999E-3</v>
      </c>
      <c r="AH1541" s="122">
        <v>1.7178911015000001E-3</v>
      </c>
      <c r="AI1541" s="122">
        <v>1.5503037005000001E-3</v>
      </c>
      <c r="AJ1541" s="122">
        <v>1.1484501179E-3</v>
      </c>
      <c r="AK1541" s="122">
        <v>1.4787606207E-3</v>
      </c>
      <c r="AL1541" s="122">
        <v>0</v>
      </c>
    </row>
    <row r="1542" spans="1:38" hidden="1" x14ac:dyDescent="0.25">
      <c r="A1542" s="122" t="s">
        <v>1978</v>
      </c>
      <c r="B1542" s="122">
        <v>1</v>
      </c>
      <c r="C1542" s="122" t="s">
        <v>2164</v>
      </c>
      <c r="D1542" s="122" t="s">
        <v>2105</v>
      </c>
      <c r="E1542" s="122">
        <v>29</v>
      </c>
      <c r="F1542" s="122">
        <v>2.299489592E-4</v>
      </c>
      <c r="G1542" s="122">
        <v>1.7116866699999999E-4</v>
      </c>
      <c r="H1542" s="122">
        <v>2.1028202340000001E-4</v>
      </c>
      <c r="I1542" s="122">
        <v>2.3521373460000001E-4</v>
      </c>
      <c r="J1542" s="122">
        <v>2.4710347830000001E-4</v>
      </c>
      <c r="K1542" s="122">
        <v>3.3525635619999997E-4</v>
      </c>
      <c r="L1542" s="122">
        <v>3.7369306799999997E-4</v>
      </c>
      <c r="M1542" s="122">
        <v>4.6128426619999999E-4</v>
      </c>
      <c r="N1542" s="122">
        <v>5.2109449819999997E-4</v>
      </c>
      <c r="O1542" s="122">
        <v>3.3724490999999999E-4</v>
      </c>
      <c r="P1542" s="122">
        <v>3.6806325900000001E-4</v>
      </c>
      <c r="Q1542" s="122">
        <v>2.6660755660000001E-4</v>
      </c>
      <c r="R1542" s="122">
        <v>3.112532521E-4</v>
      </c>
      <c r="S1542" s="122">
        <v>3.2790291359999999E-4</v>
      </c>
      <c r="T1542" s="122">
        <v>3.9547749019999998E-4</v>
      </c>
      <c r="U1542" s="122">
        <v>3.7969901039999998E-4</v>
      </c>
      <c r="V1542" s="122">
        <v>3.4616303189999997E-4</v>
      </c>
      <c r="W1542" s="122">
        <v>3.1219790619999997E-4</v>
      </c>
      <c r="X1542" s="122">
        <v>2.5243448069999999E-4</v>
      </c>
      <c r="Y1542" s="122">
        <v>1.605922033E-4</v>
      </c>
      <c r="Z1542" s="122">
        <v>2.6859200599999998E-4</v>
      </c>
      <c r="AA1542" s="122">
        <v>2.3670356279999999E-4</v>
      </c>
      <c r="AB1542" s="122">
        <v>1.9845800960000001E-4</v>
      </c>
      <c r="AC1542" s="122">
        <v>2.3357079649999999E-4</v>
      </c>
      <c r="AD1542" s="122">
        <v>2.4551898510000002E-4</v>
      </c>
      <c r="AE1542" s="122">
        <v>2.6815214329999998E-4</v>
      </c>
      <c r="AF1542" s="122">
        <v>2.4910666639999998E-4</v>
      </c>
      <c r="AG1542" s="122">
        <v>2.8808734109999999E-4</v>
      </c>
      <c r="AH1542" s="122">
        <v>2.9776230200000001E-4</v>
      </c>
      <c r="AI1542" s="122">
        <v>2.7017708679999999E-4</v>
      </c>
      <c r="AJ1542" s="122">
        <v>2.02687843E-4</v>
      </c>
      <c r="AK1542" s="122">
        <v>2.647378345E-4</v>
      </c>
      <c r="AL1542" s="122">
        <v>0</v>
      </c>
    </row>
    <row r="1543" spans="1:38" hidden="1" x14ac:dyDescent="0.25">
      <c r="A1543" s="122" t="s">
        <v>1978</v>
      </c>
      <c r="B1543" s="122">
        <v>1</v>
      </c>
      <c r="C1543" s="122" t="s">
        <v>2164</v>
      </c>
      <c r="D1543" s="122" t="s">
        <v>2106</v>
      </c>
      <c r="E1543" s="122">
        <v>29</v>
      </c>
      <c r="F1543" s="122">
        <v>4.5451043830000001E-4</v>
      </c>
      <c r="G1543" s="122">
        <v>3.3738183960000003E-4</v>
      </c>
      <c r="H1543" s="122">
        <v>4.104154952E-4</v>
      </c>
      <c r="I1543" s="122">
        <v>4.5262635789999997E-4</v>
      </c>
      <c r="J1543" s="122">
        <v>4.7023094259999998E-4</v>
      </c>
      <c r="K1543" s="122">
        <v>6.3375186690000002E-4</v>
      </c>
      <c r="L1543" s="122">
        <v>7.057401554E-4</v>
      </c>
      <c r="M1543" s="122">
        <v>8.741978722E-4</v>
      </c>
      <c r="N1543" s="122">
        <v>9.9019463409999995E-4</v>
      </c>
      <c r="O1543" s="122">
        <v>6.4057771330000004E-4</v>
      </c>
      <c r="P1543" s="122">
        <v>6.9795642779999997E-4</v>
      </c>
      <c r="Q1543" s="122">
        <v>5.0555787249999999E-4</v>
      </c>
      <c r="R1543" s="122">
        <v>5.9005810849999997E-4</v>
      </c>
      <c r="S1543" s="122">
        <v>6.1992986889999999E-4</v>
      </c>
      <c r="T1543" s="122">
        <v>7.4390296970000005E-4</v>
      </c>
      <c r="U1543" s="122">
        <v>7.1145329729999996E-4</v>
      </c>
      <c r="V1543" s="122">
        <v>6.4411245559999996E-4</v>
      </c>
      <c r="W1543" s="122">
        <v>5.7715639149999996E-4</v>
      </c>
      <c r="X1543" s="122">
        <v>4.6442111969999998E-4</v>
      </c>
      <c r="Y1543" s="122">
        <v>2.9584154670000002E-4</v>
      </c>
      <c r="Z1543" s="122">
        <v>4.9601154389999999E-4</v>
      </c>
      <c r="AA1543" s="122">
        <v>4.368351274E-4</v>
      </c>
      <c r="AB1543" s="122">
        <v>3.663528676E-4</v>
      </c>
      <c r="AC1543" s="122">
        <v>4.2971551629999999E-4</v>
      </c>
      <c r="AD1543" s="122">
        <v>4.513386636E-4</v>
      </c>
      <c r="AE1543" s="122">
        <v>4.9186828460000005E-4</v>
      </c>
      <c r="AF1543" s="122">
        <v>4.557151553E-4</v>
      </c>
      <c r="AG1543" s="122">
        <v>5.2403716680000001E-4</v>
      </c>
      <c r="AH1543" s="122">
        <v>5.3996531020000002E-4</v>
      </c>
      <c r="AI1543" s="122">
        <v>4.8792185830000002E-4</v>
      </c>
      <c r="AJ1543" s="122">
        <v>3.6601514020000002E-4</v>
      </c>
      <c r="AK1543" s="122">
        <v>4.7077535109999998E-4</v>
      </c>
      <c r="AL1543" s="122">
        <v>0</v>
      </c>
    </row>
    <row r="1544" spans="1:38" hidden="1" x14ac:dyDescent="0.25">
      <c r="A1544" s="122" t="s">
        <v>1978</v>
      </c>
      <c r="B1544" s="122">
        <v>1</v>
      </c>
      <c r="C1544" s="122" t="s">
        <v>2164</v>
      </c>
      <c r="D1544" s="122" t="s">
        <v>2107</v>
      </c>
      <c r="E1544" s="122">
        <v>29</v>
      </c>
      <c r="F1544" s="122">
        <v>3.5078248130000002E-4</v>
      </c>
      <c r="G1544" s="122">
        <v>2.7401425529999999E-4</v>
      </c>
      <c r="H1544" s="122">
        <v>3.4412510399999999E-4</v>
      </c>
      <c r="I1544" s="122">
        <v>3.9293616820000002E-4</v>
      </c>
      <c r="J1544" s="122">
        <v>4.301395217E-4</v>
      </c>
      <c r="K1544" s="122">
        <v>6.0490817709999995E-4</v>
      </c>
      <c r="L1544" s="122">
        <v>7.0261147839999997E-4</v>
      </c>
      <c r="M1544" s="122">
        <v>9.1446839590000005E-4</v>
      </c>
      <c r="N1544" s="122">
        <v>1.0820866085000001E-3</v>
      </c>
      <c r="O1544" s="122">
        <v>7.2698463379999997E-4</v>
      </c>
      <c r="P1544" s="122">
        <v>8.2213608019999997E-4</v>
      </c>
      <c r="Q1544" s="122">
        <v>6.1683912550000003E-4</v>
      </c>
      <c r="R1544" s="122">
        <v>7.4215642129999999E-4</v>
      </c>
      <c r="S1544" s="122">
        <v>8.018490775E-4</v>
      </c>
      <c r="T1544" s="122">
        <v>9.9770861129999991E-4</v>
      </c>
      <c r="U1544" s="122">
        <v>9.8232137610000008E-4</v>
      </c>
      <c r="V1544" s="122">
        <v>9.1661412269999996E-4</v>
      </c>
      <c r="W1544" s="122">
        <v>8.4175824789999997E-4</v>
      </c>
      <c r="X1544" s="122">
        <v>6.8604815690000002E-4</v>
      </c>
      <c r="Y1544" s="122">
        <v>4.3815462829999998E-4</v>
      </c>
      <c r="Z1544" s="122">
        <v>7.3265706110000001E-4</v>
      </c>
      <c r="AA1544" s="122">
        <v>6.4380166580000004E-4</v>
      </c>
      <c r="AB1544" s="122">
        <v>5.4244085180000005E-4</v>
      </c>
      <c r="AC1544" s="122">
        <v>6.395609213E-4</v>
      </c>
      <c r="AD1544" s="122">
        <v>6.7676851609999999E-4</v>
      </c>
      <c r="AE1544" s="122">
        <v>7.4571639789999995E-4</v>
      </c>
      <c r="AF1544" s="122">
        <v>6.9787428480000001E-4</v>
      </c>
      <c r="AG1544" s="122">
        <v>8.1246265849999999E-4</v>
      </c>
      <c r="AH1544" s="122">
        <v>8.4989673639999995E-4</v>
      </c>
      <c r="AI1544" s="122">
        <v>7.8033600310000004E-4</v>
      </c>
      <c r="AJ1544" s="122">
        <v>5.8109777370000005E-4</v>
      </c>
      <c r="AK1544" s="122">
        <v>7.5374013189999996E-4</v>
      </c>
      <c r="AL1544" s="122">
        <v>0</v>
      </c>
    </row>
    <row r="1545" spans="1:38" hidden="1" x14ac:dyDescent="0.25">
      <c r="A1545" s="122" t="s">
        <v>1978</v>
      </c>
      <c r="B1545" s="122">
        <v>1</v>
      </c>
      <c r="C1545" s="122" t="s">
        <v>2164</v>
      </c>
      <c r="D1545" s="122" t="s">
        <v>475</v>
      </c>
      <c r="E1545" s="122">
        <v>29</v>
      </c>
      <c r="F1545" s="122">
        <v>3.1965791600000002E-4</v>
      </c>
      <c r="G1545" s="122">
        <v>2.3464216399999999E-4</v>
      </c>
      <c r="H1545" s="122">
        <v>2.8464327989999999E-4</v>
      </c>
      <c r="I1545" s="122">
        <v>3.1448425560000001E-4</v>
      </c>
      <c r="J1545" s="122">
        <v>3.2779354860000001E-4</v>
      </c>
      <c r="K1545" s="122">
        <v>4.4273384830000002E-4</v>
      </c>
      <c r="L1545" s="122">
        <v>4.9532565970000005E-4</v>
      </c>
      <c r="M1545" s="122">
        <v>6.1656884839999995E-4</v>
      </c>
      <c r="N1545" s="122">
        <v>7.0415382149999998E-4</v>
      </c>
      <c r="O1545" s="122">
        <v>4.591808214E-4</v>
      </c>
      <c r="P1545" s="122">
        <v>5.049442833E-4</v>
      </c>
      <c r="Q1545" s="122">
        <v>3.6906804109999999E-4</v>
      </c>
      <c r="R1545" s="122">
        <v>4.3328109769999999E-4</v>
      </c>
      <c r="S1545" s="122">
        <v>4.5633925039999999E-4</v>
      </c>
      <c r="T1545" s="122">
        <v>5.4861169630000004E-4</v>
      </c>
      <c r="U1545" s="122">
        <v>5.2444961019999998E-4</v>
      </c>
      <c r="V1545" s="122">
        <v>4.7540643059999999E-4</v>
      </c>
      <c r="W1545" s="122">
        <v>4.2476385530000003E-4</v>
      </c>
      <c r="X1545" s="122">
        <v>3.4020375329999998E-4</v>
      </c>
      <c r="Y1545" s="122">
        <v>2.147963275E-4</v>
      </c>
      <c r="Z1545" s="122">
        <v>3.5699316020000002E-4</v>
      </c>
      <c r="AA1545" s="122">
        <v>3.1333148799999997E-4</v>
      </c>
      <c r="AB1545" s="122">
        <v>2.618015719E-4</v>
      </c>
      <c r="AC1545" s="122">
        <v>3.056841027E-4</v>
      </c>
      <c r="AD1545" s="122">
        <v>3.2032775849999998E-4</v>
      </c>
      <c r="AE1545" s="122">
        <v>3.4769739910000001E-4</v>
      </c>
      <c r="AF1545" s="122">
        <v>3.2118918439999998E-4</v>
      </c>
      <c r="AG1545" s="122">
        <v>3.691486219E-4</v>
      </c>
      <c r="AH1545" s="122">
        <v>3.7999636099999998E-4</v>
      </c>
      <c r="AI1545" s="122">
        <v>3.4356086789999999E-4</v>
      </c>
      <c r="AJ1545" s="122">
        <v>2.571118016E-4</v>
      </c>
      <c r="AK1545" s="122">
        <v>3.3299682260000001E-4</v>
      </c>
      <c r="AL1545" s="122">
        <v>0</v>
      </c>
    </row>
    <row r="1546" spans="1:38" hidden="1" x14ac:dyDescent="0.25">
      <c r="A1546" s="122" t="s">
        <v>1978</v>
      </c>
      <c r="B1546" s="122">
        <v>1</v>
      </c>
      <c r="C1546" s="122" t="s">
        <v>2164</v>
      </c>
      <c r="D1546" s="122" t="s">
        <v>2108</v>
      </c>
      <c r="E1546" s="122">
        <v>29</v>
      </c>
      <c r="F1546" s="122">
        <v>2.2307877264000002E-3</v>
      </c>
      <c r="G1546" s="122">
        <v>1.6520448496999999E-3</v>
      </c>
      <c r="H1546" s="122">
        <v>2.0067684316E-3</v>
      </c>
      <c r="I1546" s="122">
        <v>2.2132816061000002E-3</v>
      </c>
      <c r="J1546" s="122">
        <v>2.2992558846999999E-3</v>
      </c>
      <c r="K1546" s="122">
        <v>3.0916079910999999E-3</v>
      </c>
      <c r="L1546" s="122">
        <v>3.4363145696000002E-3</v>
      </c>
      <c r="M1546" s="122">
        <v>4.2604291853999996E-3</v>
      </c>
      <c r="N1546" s="122">
        <v>4.8390608615999997E-3</v>
      </c>
      <c r="O1546" s="122">
        <v>3.1411786777999998E-3</v>
      </c>
      <c r="P1546" s="122">
        <v>3.4333863050000002E-3</v>
      </c>
      <c r="Q1546" s="122">
        <v>2.4964802939999998E-3</v>
      </c>
      <c r="R1546" s="122">
        <v>2.9199674311000002E-3</v>
      </c>
      <c r="S1546" s="122">
        <v>3.0669125369999998E-3</v>
      </c>
      <c r="T1546" s="122">
        <v>3.6717650183E-3</v>
      </c>
      <c r="U1546" s="122">
        <v>3.4944569481999998E-3</v>
      </c>
      <c r="V1546" s="122">
        <v>3.1472428279E-3</v>
      </c>
      <c r="W1546" s="122">
        <v>2.8083348992000001E-3</v>
      </c>
      <c r="X1546" s="122">
        <v>2.2520951448000001E-3</v>
      </c>
      <c r="Y1546" s="122">
        <v>1.4289706685E-3</v>
      </c>
      <c r="Z1546" s="122">
        <v>2.3855764898999998E-3</v>
      </c>
      <c r="AA1546" s="122">
        <v>2.0949493771000001E-3</v>
      </c>
      <c r="AB1546" s="122">
        <v>1.7482077307E-3</v>
      </c>
      <c r="AC1546" s="122">
        <v>2.0400453442999998E-3</v>
      </c>
      <c r="AD1546" s="122">
        <v>2.1288514621999998E-3</v>
      </c>
      <c r="AE1546" s="122">
        <v>2.3059667520999999E-3</v>
      </c>
      <c r="AF1546" s="122">
        <v>2.1210924567000001E-3</v>
      </c>
      <c r="AG1546" s="122">
        <v>2.4296944347E-3</v>
      </c>
      <c r="AH1546" s="122">
        <v>2.4934800443999999E-3</v>
      </c>
      <c r="AI1546" s="122">
        <v>2.2448019379000001E-3</v>
      </c>
      <c r="AJ1546" s="122">
        <v>1.7316361757000001E-3</v>
      </c>
      <c r="AK1546" s="122">
        <v>2.2217009488999999E-3</v>
      </c>
      <c r="AL1546" s="122">
        <v>0</v>
      </c>
    </row>
    <row r="1547" spans="1:38" hidden="1" x14ac:dyDescent="0.25">
      <c r="A1547" s="122" t="s">
        <v>1978</v>
      </c>
      <c r="B1547" s="122">
        <v>1</v>
      </c>
      <c r="C1547" s="122" t="s">
        <v>2164</v>
      </c>
      <c r="D1547" s="122" t="s">
        <v>2109</v>
      </c>
      <c r="E1547" s="122">
        <v>29</v>
      </c>
      <c r="F1547" s="122">
        <v>4.3724394980000002E-4</v>
      </c>
      <c r="G1547" s="122">
        <v>3.2879592379999998E-4</v>
      </c>
      <c r="H1547" s="122">
        <v>4.0627871200000002E-4</v>
      </c>
      <c r="I1547" s="122">
        <v>4.5565103210000002E-4</v>
      </c>
      <c r="J1547" s="122">
        <v>4.8266980350000001E-4</v>
      </c>
      <c r="K1547" s="122">
        <v>6.580013116E-4</v>
      </c>
      <c r="L1547" s="122">
        <v>7.3887630310000003E-4</v>
      </c>
      <c r="M1547" s="122">
        <v>9.2003315750000003E-4</v>
      </c>
      <c r="N1547" s="122">
        <v>1.0472234211E-3</v>
      </c>
      <c r="O1547" s="122">
        <v>6.7940021790000005E-4</v>
      </c>
      <c r="P1547" s="122">
        <v>7.4168876440000001E-4</v>
      </c>
      <c r="Q1547" s="122">
        <v>5.384381415E-4</v>
      </c>
      <c r="R1547" s="122">
        <v>6.3342312480000002E-4</v>
      </c>
      <c r="S1547" s="122">
        <v>6.6946705199999999E-4</v>
      </c>
      <c r="T1547" s="122">
        <v>8.095762617E-4</v>
      </c>
      <c r="U1547" s="122">
        <v>7.8042864029999998E-4</v>
      </c>
      <c r="V1547" s="122">
        <v>7.1294740900000001E-4</v>
      </c>
      <c r="W1547" s="122">
        <v>6.440259387E-4</v>
      </c>
      <c r="X1547" s="122">
        <v>5.1982038160000002E-4</v>
      </c>
      <c r="Y1547" s="122">
        <v>3.3241921179999999E-4</v>
      </c>
      <c r="Z1547" s="122">
        <v>5.5972748970000005E-4</v>
      </c>
      <c r="AA1547" s="122">
        <v>4.9373621329999999E-4</v>
      </c>
      <c r="AB1547" s="122">
        <v>4.1260403E-4</v>
      </c>
      <c r="AC1547" s="122">
        <v>4.8200050760000002E-4</v>
      </c>
      <c r="AD1547" s="122">
        <v>5.018228217E-4</v>
      </c>
      <c r="AE1547" s="122">
        <v>5.4334438689999996E-4</v>
      </c>
      <c r="AF1547" s="122">
        <v>5.0019277729999997E-4</v>
      </c>
      <c r="AG1547" s="122">
        <v>5.7210703420000001E-4</v>
      </c>
      <c r="AH1547" s="122">
        <v>5.8714488820000004E-4</v>
      </c>
      <c r="AI1547" s="122">
        <v>5.30100743E-4</v>
      </c>
      <c r="AJ1547" s="122">
        <v>3.9514606059999998E-4</v>
      </c>
      <c r="AK1547" s="122">
        <v>5.0726016990000004E-4</v>
      </c>
      <c r="AL1547" s="122">
        <v>0</v>
      </c>
    </row>
    <row r="1548" spans="1:38" hidden="1" x14ac:dyDescent="0.25">
      <c r="A1548" s="122" t="s">
        <v>1978</v>
      </c>
      <c r="B1548" s="122">
        <v>1</v>
      </c>
      <c r="C1548" s="122" t="s">
        <v>2164</v>
      </c>
      <c r="D1548" s="122" t="s">
        <v>2110</v>
      </c>
      <c r="E1548" s="122">
        <v>29</v>
      </c>
      <c r="F1548" s="122">
        <v>5.1785051362E-3</v>
      </c>
      <c r="G1548" s="122">
        <v>3.8311504288E-3</v>
      </c>
      <c r="H1548" s="122">
        <v>4.6465034008999996E-3</v>
      </c>
      <c r="I1548" s="122">
        <v>5.1162891666999997E-3</v>
      </c>
      <c r="J1548" s="122">
        <v>5.2959102167999999E-3</v>
      </c>
      <c r="K1548" s="122">
        <v>7.0849379438000003E-3</v>
      </c>
      <c r="L1548" s="122">
        <v>7.8379095017999997E-3</v>
      </c>
      <c r="M1548" s="122">
        <v>9.6710974482999996E-3</v>
      </c>
      <c r="N1548" s="122">
        <v>1.0951658362999999E-2</v>
      </c>
      <c r="O1548" s="122">
        <v>7.0953239283999998E-3</v>
      </c>
      <c r="P1548" s="122">
        <v>7.7385107482999997E-3</v>
      </c>
      <c r="Q1548" s="122">
        <v>5.6095342702999996E-3</v>
      </c>
      <c r="R1548" s="122">
        <v>6.5338577446000003E-3</v>
      </c>
      <c r="S1548" s="122">
        <v>6.8373653188999999E-3</v>
      </c>
      <c r="T1548" s="122">
        <v>8.1525266955999997E-3</v>
      </c>
      <c r="U1548" s="122">
        <v>7.7274945521999998E-3</v>
      </c>
      <c r="V1548" s="122">
        <v>6.9417156760000001E-3</v>
      </c>
      <c r="W1548" s="122">
        <v>6.1916013042E-3</v>
      </c>
      <c r="X1548" s="122">
        <v>4.9670286766000001E-3</v>
      </c>
      <c r="Y1548" s="122">
        <v>3.1510375882000002E-3</v>
      </c>
      <c r="Z1548" s="122">
        <v>5.2594279959000002E-3</v>
      </c>
      <c r="AA1548" s="122">
        <v>4.6271854492999998E-3</v>
      </c>
      <c r="AB1548" s="122">
        <v>3.8685647445E-3</v>
      </c>
      <c r="AC1548" s="122">
        <v>4.5201777579999998E-3</v>
      </c>
      <c r="AD1548" s="122">
        <v>4.7183859625000001E-3</v>
      </c>
      <c r="AE1548" s="122">
        <v>5.1102067955E-3</v>
      </c>
      <c r="AF1548" s="122">
        <v>4.6937743338000002E-3</v>
      </c>
      <c r="AG1548" s="122">
        <v>5.3562419557000003E-3</v>
      </c>
      <c r="AH1548" s="122">
        <v>5.4806902987000004E-3</v>
      </c>
      <c r="AI1548" s="122">
        <v>4.9139136651E-3</v>
      </c>
      <c r="AJ1548" s="122">
        <v>3.7609889736999998E-3</v>
      </c>
      <c r="AK1548" s="122">
        <v>4.7554600761E-3</v>
      </c>
      <c r="AL1548" s="122">
        <v>0</v>
      </c>
    </row>
    <row r="1549" spans="1:38" hidden="1" x14ac:dyDescent="0.25">
      <c r="A1549" s="122" t="s">
        <v>1978</v>
      </c>
      <c r="B1549" s="122">
        <v>1</v>
      </c>
      <c r="C1549" s="122" t="s">
        <v>2164</v>
      </c>
      <c r="D1549" s="122" t="s">
        <v>2111</v>
      </c>
      <c r="E1549" s="122">
        <v>29</v>
      </c>
      <c r="F1549" s="122">
        <v>1.914991106E-3</v>
      </c>
      <c r="G1549" s="122">
        <v>1.4342161891999999E-3</v>
      </c>
      <c r="H1549" s="122">
        <v>1.7563729801999999E-3</v>
      </c>
      <c r="I1549" s="122">
        <v>1.9609895859000002E-3</v>
      </c>
      <c r="J1549" s="122">
        <v>2.0620209843999998E-3</v>
      </c>
      <c r="K1549" s="122">
        <v>2.8091269357999999E-3</v>
      </c>
      <c r="L1549" s="122">
        <v>3.1626919423000002E-3</v>
      </c>
      <c r="M1549" s="122">
        <v>3.9691109340000003E-3</v>
      </c>
      <c r="N1549" s="122">
        <v>4.5597810795000001E-3</v>
      </c>
      <c r="O1549" s="122">
        <v>2.9870313378999999E-3</v>
      </c>
      <c r="P1549" s="122">
        <v>3.2912525458999998E-3</v>
      </c>
      <c r="Q1549" s="122">
        <v>2.4134230308000002E-3</v>
      </c>
      <c r="R1549" s="122">
        <v>2.8426576141000002E-3</v>
      </c>
      <c r="S1549" s="122">
        <v>3.0031236664000002E-3</v>
      </c>
      <c r="T1549" s="122">
        <v>3.6371466147000001E-3</v>
      </c>
      <c r="U1549" s="122">
        <v>3.5160380714999999E-3</v>
      </c>
      <c r="V1549" s="122">
        <v>3.2401124600000002E-3</v>
      </c>
      <c r="W1549" s="122">
        <v>2.9507767756E-3</v>
      </c>
      <c r="X1549" s="122">
        <v>2.406790068E-3</v>
      </c>
      <c r="Y1549" s="122">
        <v>1.5422300652999999E-3</v>
      </c>
      <c r="Z1549" s="122">
        <v>2.5957195809000002E-3</v>
      </c>
      <c r="AA1549" s="122">
        <v>2.2919878337000002E-3</v>
      </c>
      <c r="AB1549" s="122">
        <v>1.9272918505000001E-3</v>
      </c>
      <c r="AC1549" s="122">
        <v>2.2677980479000001E-3</v>
      </c>
      <c r="AD1549" s="122">
        <v>2.3857408526999999E-3</v>
      </c>
      <c r="AE1549" s="122">
        <v>2.6093209564E-3</v>
      </c>
      <c r="AF1549" s="122">
        <v>2.4290209647999999E-3</v>
      </c>
      <c r="AG1549" s="122">
        <v>2.8090165504E-3</v>
      </c>
      <c r="AH1549" s="122">
        <v>2.914016036E-3</v>
      </c>
      <c r="AI1549" s="122">
        <v>2.6513151629999998E-3</v>
      </c>
      <c r="AJ1549" s="122">
        <v>1.9513499446E-3</v>
      </c>
      <c r="AK1549" s="122">
        <v>2.5295346701000002E-3</v>
      </c>
      <c r="AL1549" s="122">
        <v>0</v>
      </c>
    </row>
    <row r="1550" spans="1:38" hidden="1" x14ac:dyDescent="0.25">
      <c r="A1550" s="122" t="s">
        <v>1978</v>
      </c>
      <c r="B1550" s="122">
        <v>1</v>
      </c>
      <c r="C1550" s="122" t="s">
        <v>2164</v>
      </c>
      <c r="D1550" s="122" t="s">
        <v>2112</v>
      </c>
      <c r="E1550" s="122">
        <v>29</v>
      </c>
      <c r="F1550" s="122">
        <v>1.832470245E-4</v>
      </c>
      <c r="G1550" s="122">
        <v>1.344000019E-4</v>
      </c>
      <c r="H1550" s="122">
        <v>1.6252324960000001E-4</v>
      </c>
      <c r="I1550" s="122">
        <v>1.7853903060000001E-4</v>
      </c>
      <c r="J1550" s="122">
        <v>1.849903649E-4</v>
      </c>
      <c r="K1550" s="122">
        <v>2.4777714040000003E-4</v>
      </c>
      <c r="L1550" s="122">
        <v>2.7423655630000001E-4</v>
      </c>
      <c r="M1550" s="122">
        <v>3.3679689420000001E-4</v>
      </c>
      <c r="N1550" s="122">
        <v>3.7809686419999999E-4</v>
      </c>
      <c r="O1550" s="122">
        <v>2.4208509619999999E-4</v>
      </c>
      <c r="P1550" s="122">
        <v>2.6146507780000001E-4</v>
      </c>
      <c r="Q1550" s="122">
        <v>1.8785676369999999E-4</v>
      </c>
      <c r="R1550" s="122">
        <v>2.17877652E-4</v>
      </c>
      <c r="S1550" s="122">
        <v>2.2777634000000001E-4</v>
      </c>
      <c r="T1550" s="122">
        <v>2.741546752E-4</v>
      </c>
      <c r="U1550" s="122">
        <v>2.609497203E-4</v>
      </c>
      <c r="V1550" s="122">
        <v>2.3596911540000001E-4</v>
      </c>
      <c r="W1550" s="122">
        <v>2.1126608679999999E-4</v>
      </c>
      <c r="X1550" s="122">
        <v>1.700026004E-4</v>
      </c>
      <c r="Y1550" s="122">
        <v>1.085270627E-4</v>
      </c>
      <c r="Z1550" s="122">
        <v>1.8292874270000001E-4</v>
      </c>
      <c r="AA1550" s="122">
        <v>1.62670194E-4</v>
      </c>
      <c r="AB1550" s="122">
        <v>1.3878412050000001E-4</v>
      </c>
      <c r="AC1550" s="122">
        <v>1.665484943E-4</v>
      </c>
      <c r="AD1550" s="122">
        <v>1.7735537229999999E-4</v>
      </c>
      <c r="AE1550" s="122">
        <v>1.9641284339999999E-4</v>
      </c>
      <c r="AF1550" s="122">
        <v>1.8073731E-4</v>
      </c>
      <c r="AG1550" s="122">
        <v>2.068691497E-4</v>
      </c>
      <c r="AH1550" s="122">
        <v>2.1314181040000001E-4</v>
      </c>
      <c r="AI1550" s="122">
        <v>1.928196342E-4</v>
      </c>
      <c r="AJ1550" s="122">
        <v>1.4535734220000001E-4</v>
      </c>
      <c r="AK1550" s="122">
        <v>1.857859668E-4</v>
      </c>
      <c r="AL1550" s="122">
        <v>0</v>
      </c>
    </row>
    <row r="1551" spans="1:38" hidden="1" x14ac:dyDescent="0.25">
      <c r="A1551" s="122" t="s">
        <v>1978</v>
      </c>
      <c r="B1551" s="122">
        <v>1</v>
      </c>
      <c r="C1551" s="122" t="s">
        <v>2164</v>
      </c>
      <c r="D1551" s="122" t="s">
        <v>2113</v>
      </c>
      <c r="E1551" s="122">
        <v>29</v>
      </c>
      <c r="F1551" s="122">
        <v>3.1219573309E-3</v>
      </c>
      <c r="G1551" s="122">
        <v>2.3139653823000001E-3</v>
      </c>
      <c r="H1551" s="122">
        <v>2.8086405025000002E-3</v>
      </c>
      <c r="I1551" s="122">
        <v>3.0909814696E-3</v>
      </c>
      <c r="J1551" s="122">
        <v>3.1995715522000001E-3</v>
      </c>
      <c r="K1551" s="122">
        <v>4.2847306209000003E-3</v>
      </c>
      <c r="L1551" s="122">
        <v>4.7405896222999996E-3</v>
      </c>
      <c r="M1551" s="122">
        <v>5.8459062308000003E-3</v>
      </c>
      <c r="N1551" s="122">
        <v>6.6048570424999996E-3</v>
      </c>
      <c r="O1551" s="122">
        <v>4.2593808894999998E-3</v>
      </c>
      <c r="P1551" s="122">
        <v>4.6278243218999997E-3</v>
      </c>
      <c r="Q1551" s="122">
        <v>3.3474073922999999E-3</v>
      </c>
      <c r="R1551" s="122">
        <v>3.8947801675999999E-3</v>
      </c>
      <c r="S1551" s="122">
        <v>4.0771835422999999E-3</v>
      </c>
      <c r="T1551" s="122">
        <v>4.8699609167000002E-3</v>
      </c>
      <c r="U1551" s="122">
        <v>4.6299351134000003E-3</v>
      </c>
      <c r="V1551" s="122">
        <v>4.1717275911999996E-3</v>
      </c>
      <c r="W1551" s="122">
        <v>3.7217784796000001E-3</v>
      </c>
      <c r="X1551" s="122">
        <v>2.9770965701E-3</v>
      </c>
      <c r="Y1551" s="122">
        <v>1.8815901208E-3</v>
      </c>
      <c r="Z1551" s="122">
        <v>3.1284040607000001E-3</v>
      </c>
      <c r="AA1551" s="122">
        <v>2.7397165862000001E-3</v>
      </c>
      <c r="AB1551" s="122">
        <v>2.2828677212999998E-3</v>
      </c>
      <c r="AC1551" s="122">
        <v>2.6669196355000001E-3</v>
      </c>
      <c r="AD1551" s="122">
        <v>2.7865002867E-3</v>
      </c>
      <c r="AE1551" s="122">
        <v>3.0213899997999999E-3</v>
      </c>
      <c r="AF1551" s="122">
        <v>2.7823755837999998E-3</v>
      </c>
      <c r="AG1551" s="122">
        <v>3.1889775164E-3</v>
      </c>
      <c r="AH1551" s="122">
        <v>3.2756360240000001E-3</v>
      </c>
      <c r="AI1551" s="122">
        <v>2.9530513658E-3</v>
      </c>
      <c r="AJ1551" s="122">
        <v>2.2001694424E-3</v>
      </c>
      <c r="AK1551" s="122">
        <v>2.8241402620999998E-3</v>
      </c>
      <c r="AL1551" s="122">
        <v>0</v>
      </c>
    </row>
    <row r="1552" spans="1:38" hidden="1" x14ac:dyDescent="0.25">
      <c r="A1552" s="122" t="s">
        <v>1978</v>
      </c>
      <c r="B1552" s="122">
        <v>1</v>
      </c>
      <c r="C1552" s="122" t="s">
        <v>2164</v>
      </c>
      <c r="D1552" s="122" t="s">
        <v>2114</v>
      </c>
      <c r="E1552" s="122">
        <v>29</v>
      </c>
      <c r="F1552" s="122">
        <v>9.0485555099999995E-4</v>
      </c>
      <c r="G1552" s="122">
        <v>6.7129709500000001E-4</v>
      </c>
      <c r="H1552" s="122">
        <v>8.2010345640000002E-4</v>
      </c>
      <c r="I1552" s="122">
        <v>9.0556039009999996E-4</v>
      </c>
      <c r="J1552" s="122">
        <v>9.4128182810000001E-4</v>
      </c>
      <c r="K1552" s="122">
        <v>1.2652945796999999E-3</v>
      </c>
      <c r="L1552" s="122">
        <v>1.4083807278999999E-3</v>
      </c>
      <c r="M1552" s="122">
        <v>1.7484377329000001E-3</v>
      </c>
      <c r="N1552" s="122">
        <v>1.9883081813E-3</v>
      </c>
      <c r="O1552" s="122">
        <v>1.2915334706999999E-3</v>
      </c>
      <c r="P1552" s="122">
        <v>1.4067966623000001E-3</v>
      </c>
      <c r="Q1552" s="122">
        <v>1.0191783982999999E-3</v>
      </c>
      <c r="R1552" s="122">
        <v>1.1912107128000001E-3</v>
      </c>
      <c r="S1552" s="122">
        <v>1.2497029224E-3</v>
      </c>
      <c r="T1552" s="122">
        <v>1.499071836E-3</v>
      </c>
      <c r="U1552" s="122">
        <v>1.4332474234000001E-3</v>
      </c>
      <c r="V1552" s="122">
        <v>1.3059216319999999E-3</v>
      </c>
      <c r="W1552" s="122">
        <v>1.1761470834E-3</v>
      </c>
      <c r="X1552" s="122">
        <v>9.4854754520000005E-4</v>
      </c>
      <c r="Y1552" s="122">
        <v>6.0673170690000002E-4</v>
      </c>
      <c r="Z1552" s="122">
        <v>1.0193591622999999E-3</v>
      </c>
      <c r="AA1552" s="122">
        <v>8.9905960559999996E-4</v>
      </c>
      <c r="AB1552" s="122">
        <v>7.5482852009999999E-4</v>
      </c>
      <c r="AC1552" s="122">
        <v>8.8758989279999999E-4</v>
      </c>
      <c r="AD1552" s="122">
        <v>9.3131329010000003E-4</v>
      </c>
      <c r="AE1552" s="122">
        <v>1.0165960894E-3</v>
      </c>
      <c r="AF1552" s="122">
        <v>9.3896158379999997E-4</v>
      </c>
      <c r="AG1552" s="122">
        <v>1.0753029723999999E-3</v>
      </c>
      <c r="AH1552" s="122">
        <v>1.1058600108E-3</v>
      </c>
      <c r="AI1552" s="122">
        <v>9.999634652999999E-4</v>
      </c>
      <c r="AJ1552" s="122">
        <v>7.3933041129999998E-4</v>
      </c>
      <c r="AK1552" s="122">
        <v>9.557564909E-4</v>
      </c>
      <c r="AL1552" s="122">
        <v>0</v>
      </c>
    </row>
    <row r="1553" spans="1:38" hidden="1" x14ac:dyDescent="0.25">
      <c r="A1553" s="122" t="s">
        <v>1978</v>
      </c>
      <c r="B1553" s="122">
        <v>1</v>
      </c>
      <c r="C1553" s="122" t="s">
        <v>2164</v>
      </c>
      <c r="D1553" s="122" t="s">
        <v>2115</v>
      </c>
      <c r="E1553" s="122">
        <v>29</v>
      </c>
      <c r="F1553" s="122">
        <v>8.2196571630000002E-4</v>
      </c>
      <c r="G1553" s="122">
        <v>6.1909475280000001E-4</v>
      </c>
      <c r="H1553" s="122">
        <v>7.6184929819999995E-4</v>
      </c>
      <c r="I1553" s="122">
        <v>8.5212308710000005E-4</v>
      </c>
      <c r="J1553" s="122">
        <v>8.9547175010000002E-4</v>
      </c>
      <c r="K1553" s="122">
        <v>1.2179297177000001E-3</v>
      </c>
      <c r="L1553" s="122">
        <v>1.3691592612E-3</v>
      </c>
      <c r="M1553" s="122">
        <v>1.712873541E-3</v>
      </c>
      <c r="N1553" s="122">
        <v>1.9575101372E-3</v>
      </c>
      <c r="O1553" s="122">
        <v>1.2752984958E-3</v>
      </c>
      <c r="P1553" s="122">
        <v>1.3967550525E-3</v>
      </c>
      <c r="Q1553" s="122">
        <v>1.0194244404E-3</v>
      </c>
      <c r="R1553" s="122">
        <v>1.1995220250999999E-3</v>
      </c>
      <c r="S1553" s="122">
        <v>1.2648510008E-3</v>
      </c>
      <c r="T1553" s="122">
        <v>1.5178802232E-3</v>
      </c>
      <c r="U1553" s="122">
        <v>1.4593408203E-3</v>
      </c>
      <c r="V1553" s="122">
        <v>1.3338245615000001E-3</v>
      </c>
      <c r="W1553" s="122">
        <v>1.2046476266999999E-3</v>
      </c>
      <c r="X1553" s="122">
        <v>9.7434179560000004E-4</v>
      </c>
      <c r="Y1553" s="122">
        <v>6.2158806310000001E-4</v>
      </c>
      <c r="Z1553" s="122">
        <v>1.0403969220000001E-3</v>
      </c>
      <c r="AA1553" s="122">
        <v>9.1895610899999996E-4</v>
      </c>
      <c r="AB1553" s="122">
        <v>7.7079381170000005E-4</v>
      </c>
      <c r="AC1553" s="122">
        <v>9.037620354E-4</v>
      </c>
      <c r="AD1553" s="122">
        <v>9.5202254810000002E-4</v>
      </c>
      <c r="AE1553" s="122">
        <v>1.044678501E-3</v>
      </c>
      <c r="AF1553" s="122">
        <v>9.7843286789999991E-4</v>
      </c>
      <c r="AG1553" s="122">
        <v>1.1337185525000001E-3</v>
      </c>
      <c r="AH1553" s="122">
        <v>1.1731764818E-3</v>
      </c>
      <c r="AI1553" s="122">
        <v>1.0644551498999999E-3</v>
      </c>
      <c r="AJ1553" s="122">
        <v>7.9148862540000004E-4</v>
      </c>
      <c r="AK1553" s="122">
        <v>1.0179728344000001E-3</v>
      </c>
      <c r="AL1553" s="122">
        <v>0</v>
      </c>
    </row>
    <row r="1554" spans="1:38" hidden="1" x14ac:dyDescent="0.25">
      <c r="A1554" s="122" t="s">
        <v>1978</v>
      </c>
      <c r="B1554" s="122">
        <v>1</v>
      </c>
      <c r="C1554" s="122" t="s">
        <v>2164</v>
      </c>
      <c r="D1554" s="122" t="s">
        <v>2116</v>
      </c>
      <c r="E1554" s="122">
        <v>29</v>
      </c>
      <c r="F1554" s="122">
        <v>3.4205667749999998E-3</v>
      </c>
      <c r="G1554" s="122">
        <v>2.5330637283000001E-3</v>
      </c>
      <c r="H1554" s="122">
        <v>3.0683879615999998E-3</v>
      </c>
      <c r="I1554" s="122">
        <v>3.3745941679000002E-3</v>
      </c>
      <c r="J1554" s="122">
        <v>3.4903661098000002E-3</v>
      </c>
      <c r="K1554" s="122">
        <v>4.6655389253000001E-3</v>
      </c>
      <c r="L1554" s="122">
        <v>5.1528147518000002E-3</v>
      </c>
      <c r="M1554" s="122">
        <v>6.3385999088E-3</v>
      </c>
      <c r="N1554" s="122">
        <v>7.1503032788999997E-3</v>
      </c>
      <c r="O1554" s="122">
        <v>4.6082156611E-3</v>
      </c>
      <c r="P1554" s="122">
        <v>5.0027526260000002E-3</v>
      </c>
      <c r="Q1554" s="122">
        <v>3.615368621E-3</v>
      </c>
      <c r="R1554" s="122">
        <v>4.2099511123999999E-3</v>
      </c>
      <c r="S1554" s="122">
        <v>4.4123032223999997E-3</v>
      </c>
      <c r="T1554" s="122">
        <v>5.2775416018999996E-3</v>
      </c>
      <c r="U1554" s="122">
        <v>5.0284425335000004E-3</v>
      </c>
      <c r="V1554" s="122">
        <v>4.5458338846999999E-3</v>
      </c>
      <c r="W1554" s="122">
        <v>4.0659380423000002E-3</v>
      </c>
      <c r="X1554" s="122">
        <v>3.2606787224999999E-3</v>
      </c>
      <c r="Y1554" s="122">
        <v>2.0673128523000001E-3</v>
      </c>
      <c r="Z1554" s="122">
        <v>3.4461276399E-3</v>
      </c>
      <c r="AA1554" s="122">
        <v>3.0247801279E-3</v>
      </c>
      <c r="AB1554" s="122">
        <v>2.5236163026E-3</v>
      </c>
      <c r="AC1554" s="122">
        <v>2.9432562476E-3</v>
      </c>
      <c r="AD1554" s="122">
        <v>3.0711911237999998E-3</v>
      </c>
      <c r="AE1554" s="122">
        <v>3.3249046022999999E-3</v>
      </c>
      <c r="AF1554" s="122">
        <v>3.0568846824999998E-3</v>
      </c>
      <c r="AG1554" s="122">
        <v>3.4975974588E-3</v>
      </c>
      <c r="AH1554" s="122">
        <v>3.5920178290999999E-3</v>
      </c>
      <c r="AI1554" s="122">
        <v>3.2313714618999998E-3</v>
      </c>
      <c r="AJ1554" s="122">
        <v>2.4239146019E-3</v>
      </c>
      <c r="AK1554" s="122">
        <v>3.1080016700999998E-3</v>
      </c>
      <c r="AL1554" s="122">
        <v>0</v>
      </c>
    </row>
    <row r="1555" spans="1:38" hidden="1" x14ac:dyDescent="0.25">
      <c r="A1555" s="122" t="s">
        <v>1978</v>
      </c>
      <c r="B1555" s="122">
        <v>1</v>
      </c>
      <c r="C1555" s="122" t="s">
        <v>2164</v>
      </c>
      <c r="D1555" s="122" t="s">
        <v>2138</v>
      </c>
      <c r="E1555" s="122">
        <v>29</v>
      </c>
      <c r="F1555" s="122">
        <v>1.0136994300000001E-3</v>
      </c>
      <c r="G1555" s="122">
        <v>7.5059980399999995E-4</v>
      </c>
      <c r="H1555" s="122">
        <v>9.1031436039999995E-4</v>
      </c>
      <c r="I1555" s="122">
        <v>1.0024476962000001E-3</v>
      </c>
      <c r="J1555" s="122">
        <v>1.0405781184E-3</v>
      </c>
      <c r="K1555" s="122">
        <v>1.3980067626000001E-3</v>
      </c>
      <c r="L1555" s="122">
        <v>1.5536871166E-3</v>
      </c>
      <c r="M1555" s="122">
        <v>1.9261415397000001E-3</v>
      </c>
      <c r="N1555" s="122">
        <v>2.1885617412000001E-3</v>
      </c>
      <c r="O1555" s="122">
        <v>1.4211682756999999E-3</v>
      </c>
      <c r="P1555" s="122">
        <v>1.5518760742000001E-3</v>
      </c>
      <c r="Q1555" s="122">
        <v>1.1225554407999999E-3</v>
      </c>
      <c r="R1555" s="122">
        <v>1.3054540433999999E-3</v>
      </c>
      <c r="S1555" s="122">
        <v>1.3642309385999999E-3</v>
      </c>
      <c r="T1555" s="122">
        <v>1.6273435058999999E-3</v>
      </c>
      <c r="U1555" s="122">
        <v>1.5434148314E-3</v>
      </c>
      <c r="V1555" s="122">
        <v>1.3826340678E-3</v>
      </c>
      <c r="W1555" s="122">
        <v>1.2242518633999999E-3</v>
      </c>
      <c r="X1555" s="122">
        <v>9.7230404679999997E-4</v>
      </c>
      <c r="Y1555" s="122">
        <v>6.1045901559999996E-4</v>
      </c>
      <c r="Z1555" s="122">
        <v>1.0089245960999999E-3</v>
      </c>
      <c r="AA1555" s="122">
        <v>8.7293559710000001E-4</v>
      </c>
      <c r="AB1555" s="122">
        <v>7.1829938269999999E-4</v>
      </c>
      <c r="AC1555" s="122">
        <v>8.2752180310000003E-4</v>
      </c>
      <c r="AD1555" s="122">
        <v>8.4865079590000004E-4</v>
      </c>
      <c r="AE1555" s="122">
        <v>9.0291722709999998E-4</v>
      </c>
      <c r="AF1555" s="122">
        <v>8.143120392E-4</v>
      </c>
      <c r="AG1555" s="122">
        <v>9.0901107159999995E-4</v>
      </c>
      <c r="AH1555" s="122">
        <v>8.9549947410000005E-4</v>
      </c>
      <c r="AI1555" s="122">
        <v>8.062856756E-4</v>
      </c>
      <c r="AJ1555" s="122">
        <v>6.1234776790000005E-4</v>
      </c>
      <c r="AK1555" s="122">
        <v>7.8241134740000004E-4</v>
      </c>
      <c r="AL1555" s="122">
        <v>0</v>
      </c>
    </row>
    <row r="1556" spans="1:38" hidden="1" x14ac:dyDescent="0.25">
      <c r="A1556" s="122" t="s">
        <v>1978</v>
      </c>
      <c r="B1556" s="122">
        <v>1</v>
      </c>
      <c r="C1556" s="122" t="s">
        <v>2164</v>
      </c>
      <c r="D1556" s="122" t="s">
        <v>2117</v>
      </c>
      <c r="E1556" s="122">
        <v>29</v>
      </c>
      <c r="F1556" s="122">
        <v>2.890856621E-4</v>
      </c>
      <c r="G1556" s="122">
        <v>2.1365408820000001E-4</v>
      </c>
      <c r="H1556" s="122">
        <v>2.578533751E-4</v>
      </c>
      <c r="I1556" s="122">
        <v>2.8264596079999999E-4</v>
      </c>
      <c r="J1556" s="122">
        <v>2.9147277489999999E-4</v>
      </c>
      <c r="K1556" s="122">
        <v>3.8897406640000002E-4</v>
      </c>
      <c r="L1556" s="122">
        <v>4.3046422050000002E-4</v>
      </c>
      <c r="M1556" s="122">
        <v>5.3151793380000001E-4</v>
      </c>
      <c r="N1556" s="122">
        <v>6.0209606929999997E-4</v>
      </c>
      <c r="O1556" s="122">
        <v>3.9093876579999998E-4</v>
      </c>
      <c r="P1556" s="122">
        <v>4.277236241E-4</v>
      </c>
      <c r="Q1556" s="122">
        <v>3.107543164E-4</v>
      </c>
      <c r="R1556" s="122">
        <v>3.639425475E-4</v>
      </c>
      <c r="S1556" s="122">
        <v>3.8199728500000002E-4</v>
      </c>
      <c r="T1556" s="122">
        <v>4.5695450890000002E-4</v>
      </c>
      <c r="U1556" s="122">
        <v>4.3132197190000001E-4</v>
      </c>
      <c r="V1556" s="122">
        <v>3.8627860269999998E-4</v>
      </c>
      <c r="W1556" s="122">
        <v>3.4216800680000002E-4</v>
      </c>
      <c r="X1556" s="122">
        <v>2.7275199020000002E-4</v>
      </c>
      <c r="Y1556" s="122">
        <v>1.71961817E-4</v>
      </c>
      <c r="Z1556" s="122">
        <v>2.8574320230000003E-4</v>
      </c>
      <c r="AA1556" s="122">
        <v>2.5006574209999999E-4</v>
      </c>
      <c r="AB1556" s="122">
        <v>2.08483008E-4</v>
      </c>
      <c r="AC1556" s="122">
        <v>2.4310609390000001E-4</v>
      </c>
      <c r="AD1556" s="122">
        <v>2.5364663659999999E-4</v>
      </c>
      <c r="AE1556" s="122">
        <v>2.7475290349999998E-4</v>
      </c>
      <c r="AF1556" s="122">
        <v>2.5285448790000003E-4</v>
      </c>
      <c r="AG1556" s="122">
        <v>2.8882323549999999E-4</v>
      </c>
      <c r="AH1556" s="122">
        <v>2.9706684339999998E-4</v>
      </c>
      <c r="AI1556" s="122">
        <v>2.671562482E-4</v>
      </c>
      <c r="AJ1556" s="122">
        <v>2.0456059970000001E-4</v>
      </c>
      <c r="AK1556" s="122">
        <v>2.6266144710000001E-4</v>
      </c>
      <c r="AL1556" s="122">
        <v>0</v>
      </c>
    </row>
    <row r="1557" spans="1:38" hidden="1" x14ac:dyDescent="0.25">
      <c r="A1557" s="122" t="s">
        <v>1978</v>
      </c>
      <c r="B1557" s="122">
        <v>1</v>
      </c>
      <c r="C1557" s="122" t="s">
        <v>2164</v>
      </c>
      <c r="D1557" s="122" t="s">
        <v>2118</v>
      </c>
      <c r="E1557" s="122">
        <v>29</v>
      </c>
      <c r="F1557" s="122">
        <v>1.0061021291E-3</v>
      </c>
      <c r="G1557" s="122">
        <v>7.5479361389999998E-4</v>
      </c>
      <c r="H1557" s="122">
        <v>9.219498112E-4</v>
      </c>
      <c r="I1557" s="122">
        <v>1.0200065660999999E-3</v>
      </c>
      <c r="J1557" s="122">
        <v>1.0630559723000001E-3</v>
      </c>
      <c r="K1557" s="122">
        <v>1.4337249912999999E-3</v>
      </c>
      <c r="L1557" s="122">
        <v>1.6006851589999999E-3</v>
      </c>
      <c r="M1557" s="122">
        <v>2.0007720688E-3</v>
      </c>
      <c r="N1557" s="122">
        <v>2.2884590466999998E-3</v>
      </c>
      <c r="O1557" s="122">
        <v>1.4935162326000001E-3</v>
      </c>
      <c r="P1557" s="122">
        <v>1.6388724077E-3</v>
      </c>
      <c r="Q1557" s="122">
        <v>1.1949338333E-3</v>
      </c>
      <c r="R1557" s="122">
        <v>1.4024468943000001E-3</v>
      </c>
      <c r="S1557" s="122">
        <v>1.4798282770000001E-3</v>
      </c>
      <c r="T1557" s="122">
        <v>1.7906541424E-3</v>
      </c>
      <c r="U1557" s="122">
        <v>1.7246763961000001E-3</v>
      </c>
      <c r="V1557" s="122">
        <v>1.5834346569E-3</v>
      </c>
      <c r="W1557" s="122">
        <v>1.4382017286999999E-3</v>
      </c>
      <c r="X1557" s="122">
        <v>1.1708901988000001E-3</v>
      </c>
      <c r="Y1557" s="122">
        <v>7.4909668810000003E-4</v>
      </c>
      <c r="Z1557" s="122">
        <v>1.2568017287E-3</v>
      </c>
      <c r="AA1557" s="122">
        <v>1.1087860932999999E-3</v>
      </c>
      <c r="AB1557" s="122">
        <v>9.3264145619999998E-4</v>
      </c>
      <c r="AC1557" s="122">
        <v>1.0977657926999999E-3</v>
      </c>
      <c r="AD1557" s="122">
        <v>1.1588296736000001E-3</v>
      </c>
      <c r="AE1557" s="122">
        <v>1.2727880433E-3</v>
      </c>
      <c r="AF1557" s="122">
        <v>1.1863354893E-3</v>
      </c>
      <c r="AG1557" s="122">
        <v>1.3742258934E-3</v>
      </c>
      <c r="AH1557" s="122">
        <v>1.427850073E-3</v>
      </c>
      <c r="AI1557" s="122">
        <v>1.3021801239999999E-3</v>
      </c>
      <c r="AJ1557" s="122">
        <v>9.5741400860000002E-4</v>
      </c>
      <c r="AK1557" s="122">
        <v>1.2444191700999999E-3</v>
      </c>
      <c r="AL1557" s="122">
        <v>0</v>
      </c>
    </row>
    <row r="1558" spans="1:38" hidden="1" x14ac:dyDescent="0.25">
      <c r="A1558" s="122" t="s">
        <v>1978</v>
      </c>
      <c r="B1558" s="122">
        <v>1</v>
      </c>
      <c r="C1558" s="122" t="s">
        <v>2164</v>
      </c>
      <c r="D1558" s="122" t="s">
        <v>2119</v>
      </c>
      <c r="E1558" s="122">
        <v>29</v>
      </c>
      <c r="F1558" s="122">
        <v>2.0032097989999999E-4</v>
      </c>
      <c r="G1558" s="122">
        <v>1.4875763850000001E-4</v>
      </c>
      <c r="H1558" s="122">
        <v>1.815145096E-4</v>
      </c>
      <c r="I1558" s="122">
        <v>2.01076654E-4</v>
      </c>
      <c r="J1558" s="122">
        <v>2.0965922790000001E-4</v>
      </c>
      <c r="K1558" s="122">
        <v>2.8223512630000001E-4</v>
      </c>
      <c r="L1558" s="122">
        <v>3.1295751910000001E-4</v>
      </c>
      <c r="M1558" s="122">
        <v>3.8578701309999999E-4</v>
      </c>
      <c r="N1558" s="122">
        <v>4.3562664130000002E-4</v>
      </c>
      <c r="O1558" s="122">
        <v>2.8197287309999998E-4</v>
      </c>
      <c r="P1558" s="122">
        <v>3.078188948E-4</v>
      </c>
      <c r="Q1558" s="122">
        <v>2.2281119349999999E-4</v>
      </c>
      <c r="R1558" s="122">
        <v>2.594792799E-4</v>
      </c>
      <c r="S1558" s="122">
        <v>2.7231491390000001E-4</v>
      </c>
      <c r="T1558" s="122">
        <v>3.2760357859999998E-4</v>
      </c>
      <c r="U1558" s="122">
        <v>3.1321486889999999E-4</v>
      </c>
      <c r="V1558" s="122">
        <v>2.84517008E-4</v>
      </c>
      <c r="W1558" s="122">
        <v>2.561848305E-4</v>
      </c>
      <c r="X1558" s="122">
        <v>2.0659909160000001E-4</v>
      </c>
      <c r="Y1558" s="122">
        <v>1.317185352E-4</v>
      </c>
      <c r="Z1558" s="122">
        <v>2.2127412630000001E-4</v>
      </c>
      <c r="AA1558" s="122">
        <v>1.9546734280000001E-4</v>
      </c>
      <c r="AB1558" s="122">
        <v>1.6479911469999999E-4</v>
      </c>
      <c r="AC1558" s="122">
        <v>1.9409403889999999E-4</v>
      </c>
      <c r="AD1558" s="122">
        <v>2.03988352E-4</v>
      </c>
      <c r="AE1558" s="122">
        <v>2.2218209040000001E-4</v>
      </c>
      <c r="AF1558" s="122">
        <v>2.064523993E-4</v>
      </c>
      <c r="AG1558" s="122">
        <v>2.3884638469999999E-4</v>
      </c>
      <c r="AH1558" s="122">
        <v>2.4660346659999998E-4</v>
      </c>
      <c r="AI1558" s="122">
        <v>2.239755509E-4</v>
      </c>
      <c r="AJ1558" s="122">
        <v>1.6553612740000001E-4</v>
      </c>
      <c r="AK1558" s="122">
        <v>2.146573652E-4</v>
      </c>
      <c r="AL1558" s="122">
        <v>0</v>
      </c>
    </row>
    <row r="1559" spans="1:38" hidden="1" x14ac:dyDescent="0.25">
      <c r="A1559" s="122" t="s">
        <v>1978</v>
      </c>
      <c r="B1559" s="122">
        <v>1</v>
      </c>
      <c r="C1559" s="122" t="s">
        <v>2164</v>
      </c>
      <c r="D1559" s="122" t="s">
        <v>2120</v>
      </c>
      <c r="E1559" s="122">
        <v>29</v>
      </c>
      <c r="F1559" s="122">
        <v>1.4064955199E-3</v>
      </c>
      <c r="G1559" s="122">
        <v>1.0499506920000001E-3</v>
      </c>
      <c r="H1559" s="122">
        <v>1.2859149223999999E-3</v>
      </c>
      <c r="I1559" s="122">
        <v>1.4304996551999999E-3</v>
      </c>
      <c r="J1559" s="122">
        <v>1.5008678988000001E-3</v>
      </c>
      <c r="K1559" s="122">
        <v>2.0374000810000001E-3</v>
      </c>
      <c r="L1559" s="122">
        <v>2.2839523896999998E-3</v>
      </c>
      <c r="M1559" s="122">
        <v>2.8506679765000001E-3</v>
      </c>
      <c r="N1559" s="122">
        <v>3.2523744737999998E-3</v>
      </c>
      <c r="O1559" s="122">
        <v>2.1187855887999998E-3</v>
      </c>
      <c r="P1559" s="122">
        <v>2.3228503217E-3</v>
      </c>
      <c r="Q1559" s="122">
        <v>1.6904848207999999E-3</v>
      </c>
      <c r="R1559" s="122">
        <v>1.9787908595000001E-3</v>
      </c>
      <c r="S1559" s="122">
        <v>2.0850935623000001E-3</v>
      </c>
      <c r="T1559" s="122">
        <v>2.5135153618000001E-3</v>
      </c>
      <c r="U1559" s="122">
        <v>2.4197357458999999E-3</v>
      </c>
      <c r="V1559" s="122">
        <v>2.2123684247000001E-3</v>
      </c>
      <c r="W1559" s="122">
        <v>1.9985871744000001E-3</v>
      </c>
      <c r="X1559" s="122">
        <v>1.6151553916000001E-3</v>
      </c>
      <c r="Y1559" s="122">
        <v>1.0291829375E-3</v>
      </c>
      <c r="Z1559" s="122">
        <v>1.7230136655E-3</v>
      </c>
      <c r="AA1559" s="122">
        <v>1.5187428594E-3</v>
      </c>
      <c r="AB1559" s="122">
        <v>1.2758778338000001E-3</v>
      </c>
      <c r="AC1559" s="122">
        <v>1.4963113749000001E-3</v>
      </c>
      <c r="AD1559" s="122">
        <v>1.5712284019000001E-3</v>
      </c>
      <c r="AE1559" s="122">
        <v>1.7145582975999999E-3</v>
      </c>
      <c r="AF1559" s="122">
        <v>1.5898844787E-3</v>
      </c>
      <c r="AG1559" s="122">
        <v>1.8355666087E-3</v>
      </c>
      <c r="AH1559" s="122">
        <v>1.9007838258000001E-3</v>
      </c>
      <c r="AI1559" s="122">
        <v>1.7244721496999999E-3</v>
      </c>
      <c r="AJ1559" s="122">
        <v>1.2913211498000001E-3</v>
      </c>
      <c r="AK1559" s="122">
        <v>1.6722381632000001E-3</v>
      </c>
      <c r="AL1559" s="122">
        <v>0</v>
      </c>
    </row>
    <row r="1560" spans="1:38" hidden="1" x14ac:dyDescent="0.25">
      <c r="A1560" s="122" t="s">
        <v>1978</v>
      </c>
      <c r="B1560" s="122">
        <v>1</v>
      </c>
      <c r="C1560" s="122" t="s">
        <v>2164</v>
      </c>
      <c r="D1560" s="122" t="s">
        <v>2121</v>
      </c>
      <c r="E1560" s="122">
        <v>29</v>
      </c>
      <c r="F1560" s="122">
        <v>4.9014789464999998E-3</v>
      </c>
      <c r="G1560" s="122">
        <v>3.6779880004E-3</v>
      </c>
      <c r="H1560" s="122">
        <v>4.5225106771999996E-3</v>
      </c>
      <c r="I1560" s="122">
        <v>5.0568866035999999E-3</v>
      </c>
      <c r="J1560" s="122">
        <v>5.3259170285000004E-3</v>
      </c>
      <c r="K1560" s="122">
        <v>7.2511779423000003E-3</v>
      </c>
      <c r="L1560" s="122">
        <v>8.1549439991000002E-3</v>
      </c>
      <c r="M1560" s="122">
        <v>1.0232897845499999E-2</v>
      </c>
      <c r="N1560" s="122">
        <v>1.17700735413E-2</v>
      </c>
      <c r="O1560" s="122">
        <v>7.7249035980000002E-3</v>
      </c>
      <c r="P1560" s="122">
        <v>8.5296867256000001E-3</v>
      </c>
      <c r="Q1560" s="122">
        <v>6.2670526384999998E-3</v>
      </c>
      <c r="R1560" s="122">
        <v>7.4053181653000004E-3</v>
      </c>
      <c r="S1560" s="122">
        <v>7.8553401510999994E-3</v>
      </c>
      <c r="T1560" s="122">
        <v>9.5228454893000001E-3</v>
      </c>
      <c r="U1560" s="122">
        <v>9.1998855039999994E-3</v>
      </c>
      <c r="V1560" s="122">
        <v>8.4877620860999998E-3</v>
      </c>
      <c r="W1560" s="122">
        <v>7.7125001744000003E-3</v>
      </c>
      <c r="X1560" s="122">
        <v>6.2846634240000003E-3</v>
      </c>
      <c r="Y1560" s="122">
        <v>4.0478072205999997E-3</v>
      </c>
      <c r="Z1560" s="122">
        <v>6.8432082914000004E-3</v>
      </c>
      <c r="AA1560" s="122">
        <v>6.0854863437999999E-3</v>
      </c>
      <c r="AB1560" s="122">
        <v>5.1551160147000003E-3</v>
      </c>
      <c r="AC1560" s="122">
        <v>6.0985290333E-3</v>
      </c>
      <c r="AD1560" s="122">
        <v>6.4732857483999996E-3</v>
      </c>
      <c r="AE1560" s="122">
        <v>7.1408445626999998E-3</v>
      </c>
      <c r="AF1560" s="122">
        <v>6.6724235199E-3</v>
      </c>
      <c r="AG1560" s="122">
        <v>7.7337316277000002E-3</v>
      </c>
      <c r="AH1560" s="122">
        <v>8.0270969896000001E-3</v>
      </c>
      <c r="AI1560" s="122">
        <v>7.3183807447999997E-3</v>
      </c>
      <c r="AJ1560" s="122">
        <v>5.4521278127000004E-3</v>
      </c>
      <c r="AK1560" s="122">
        <v>7.0790260349999998E-3</v>
      </c>
      <c r="AL1560" s="122">
        <v>0</v>
      </c>
    </row>
    <row r="1561" spans="1:38" hidden="1" x14ac:dyDescent="0.25">
      <c r="A1561" s="122" t="s">
        <v>1978</v>
      </c>
      <c r="B1561" s="122">
        <v>1</v>
      </c>
      <c r="C1561" s="122" t="s">
        <v>2164</v>
      </c>
      <c r="D1561" s="122" t="s">
        <v>2139</v>
      </c>
      <c r="E1561" s="122">
        <v>29</v>
      </c>
      <c r="F1561" s="122">
        <v>0</v>
      </c>
      <c r="G1561" s="122">
        <v>0</v>
      </c>
      <c r="H1561" s="122">
        <v>0</v>
      </c>
      <c r="I1561" s="122">
        <v>0</v>
      </c>
      <c r="J1561" s="122">
        <v>0</v>
      </c>
      <c r="K1561" s="122">
        <v>0</v>
      </c>
      <c r="L1561" s="122">
        <v>0</v>
      </c>
      <c r="M1561" s="122">
        <v>0</v>
      </c>
      <c r="N1561" s="122">
        <v>0</v>
      </c>
      <c r="O1561" s="122">
        <v>0</v>
      </c>
      <c r="P1561" s="122">
        <v>0</v>
      </c>
      <c r="Q1561" s="122">
        <v>0</v>
      </c>
      <c r="R1561" s="122">
        <v>0</v>
      </c>
      <c r="S1561" s="122">
        <v>0</v>
      </c>
      <c r="T1561" s="122">
        <v>0</v>
      </c>
      <c r="U1561" s="122">
        <v>0</v>
      </c>
      <c r="V1561" s="122">
        <v>0</v>
      </c>
      <c r="W1561" s="122">
        <v>0</v>
      </c>
      <c r="X1561" s="122">
        <v>0</v>
      </c>
      <c r="Y1561" s="122">
        <v>0</v>
      </c>
      <c r="Z1561" s="122">
        <v>0</v>
      </c>
      <c r="AA1561" s="122">
        <v>0</v>
      </c>
      <c r="AB1561" s="122">
        <v>0</v>
      </c>
      <c r="AC1561" s="122">
        <v>0</v>
      </c>
      <c r="AD1561" s="122">
        <v>0</v>
      </c>
      <c r="AE1561" s="122">
        <v>0</v>
      </c>
      <c r="AF1561" s="122">
        <v>0</v>
      </c>
      <c r="AG1561" s="122">
        <v>0</v>
      </c>
      <c r="AH1561" s="122">
        <v>0</v>
      </c>
      <c r="AI1561" s="122">
        <v>0</v>
      </c>
      <c r="AJ1561" s="122">
        <v>0</v>
      </c>
      <c r="AK1561" s="122">
        <v>0</v>
      </c>
      <c r="AL1561" s="122">
        <v>0</v>
      </c>
    </row>
    <row r="1562" spans="1:38" hidden="1" x14ac:dyDescent="0.25">
      <c r="A1562" s="122" t="s">
        <v>1978</v>
      </c>
      <c r="B1562" s="122">
        <v>1</v>
      </c>
      <c r="C1562" s="122" t="s">
        <v>2164</v>
      </c>
      <c r="D1562" s="122" t="s">
        <v>2122</v>
      </c>
      <c r="E1562" s="122">
        <v>29</v>
      </c>
      <c r="F1562" s="122">
        <v>4.9748929889999996E-4</v>
      </c>
      <c r="G1562" s="122">
        <v>3.762505806E-4</v>
      </c>
      <c r="H1562" s="122">
        <v>4.6774018229999998E-4</v>
      </c>
      <c r="I1562" s="122">
        <v>5.2858819779999999E-4</v>
      </c>
      <c r="J1562" s="122">
        <v>5.6244009179999999E-4</v>
      </c>
      <c r="K1562" s="122">
        <v>7.7036487450000003E-4</v>
      </c>
      <c r="L1562" s="122">
        <v>8.7197157479999995E-4</v>
      </c>
      <c r="M1562" s="122">
        <v>1.0988442144E-3</v>
      </c>
      <c r="N1562" s="122">
        <v>1.2647138426E-3</v>
      </c>
      <c r="O1562" s="122">
        <v>8.2797469969999996E-4</v>
      </c>
      <c r="P1562" s="122">
        <v>9.1407767329999997E-4</v>
      </c>
      <c r="Q1562" s="122">
        <v>6.713140653E-4</v>
      </c>
      <c r="R1562" s="122">
        <v>7.9371769439999995E-4</v>
      </c>
      <c r="S1562" s="122">
        <v>8.4152952669999995E-4</v>
      </c>
      <c r="T1562" s="122">
        <v>1.0212490748000001E-3</v>
      </c>
      <c r="U1562" s="122">
        <v>9.9265129970000005E-4</v>
      </c>
      <c r="V1562" s="122">
        <v>9.1764931400000003E-4</v>
      </c>
      <c r="W1562" s="122">
        <v>8.4068188860000003E-4</v>
      </c>
      <c r="X1562" s="122">
        <v>6.8847809880000005E-4</v>
      </c>
      <c r="Y1562" s="122">
        <v>4.4447985720000001E-4</v>
      </c>
      <c r="Z1562" s="122">
        <v>7.5242875980000002E-4</v>
      </c>
      <c r="AA1562" s="122">
        <v>6.6793028140000005E-4</v>
      </c>
      <c r="AB1562" s="122">
        <v>5.640770612E-4</v>
      </c>
      <c r="AC1562" s="122">
        <v>6.6761660259999996E-4</v>
      </c>
      <c r="AD1562" s="122">
        <v>7.0543208820000002E-4</v>
      </c>
      <c r="AE1562" s="122">
        <v>7.7563701889999997E-4</v>
      </c>
      <c r="AF1562" s="122">
        <v>7.2767853680000001E-4</v>
      </c>
      <c r="AG1562" s="122">
        <v>8.4839436899999997E-4</v>
      </c>
      <c r="AH1562" s="122">
        <v>8.8478969140000005E-4</v>
      </c>
      <c r="AI1562" s="122">
        <v>8.0876748439999999E-4</v>
      </c>
      <c r="AJ1562" s="122">
        <v>6.123750121E-4</v>
      </c>
      <c r="AK1562" s="122">
        <v>8.0024583930000004E-4</v>
      </c>
      <c r="AL1562" s="122">
        <v>0</v>
      </c>
    </row>
    <row r="1563" spans="1:38" hidden="1" x14ac:dyDescent="0.25">
      <c r="A1563" s="122" t="s">
        <v>1978</v>
      </c>
      <c r="B1563" s="122">
        <v>1</v>
      </c>
      <c r="C1563" s="122" t="s">
        <v>2164</v>
      </c>
      <c r="D1563" s="122" t="s">
        <v>2123</v>
      </c>
      <c r="E1563" s="122">
        <v>29</v>
      </c>
      <c r="F1563" s="122">
        <v>1.623020033E-4</v>
      </c>
      <c r="G1563" s="122">
        <v>1.202049341E-4</v>
      </c>
      <c r="H1563" s="122">
        <v>1.458508292E-4</v>
      </c>
      <c r="I1563" s="122">
        <v>1.6086711469999999E-4</v>
      </c>
      <c r="J1563" s="122">
        <v>1.674990147E-4</v>
      </c>
      <c r="K1563" s="122">
        <v>2.252763545E-4</v>
      </c>
      <c r="L1563" s="122">
        <v>2.5033675239999998E-4</v>
      </c>
      <c r="M1563" s="122">
        <v>3.0959410010000002E-4</v>
      </c>
      <c r="N1563" s="122">
        <v>3.5058561859999999E-4</v>
      </c>
      <c r="O1563" s="122">
        <v>2.2721412079999999E-4</v>
      </c>
      <c r="P1563" s="122">
        <v>2.4826808039999997E-4</v>
      </c>
      <c r="Q1563" s="122">
        <v>1.7996725119999999E-4</v>
      </c>
      <c r="R1563" s="122">
        <v>2.101187429E-4</v>
      </c>
      <c r="S1563" s="122">
        <v>2.203032071E-4</v>
      </c>
      <c r="T1563" s="122">
        <v>2.6361508940000002E-4</v>
      </c>
      <c r="U1563" s="122">
        <v>2.509033283E-4</v>
      </c>
      <c r="V1563" s="122">
        <v>2.2632937330000001E-4</v>
      </c>
      <c r="W1563" s="122">
        <v>2.0177075999999999E-4</v>
      </c>
      <c r="X1563" s="122">
        <v>1.6136297950000001E-4</v>
      </c>
      <c r="Y1563" s="122">
        <v>1.0197416079999999E-4</v>
      </c>
      <c r="Z1563" s="122">
        <v>1.696809184E-4</v>
      </c>
      <c r="AA1563" s="122">
        <v>1.4882915839999999E-4</v>
      </c>
      <c r="AB1563" s="122">
        <v>1.2379039900000001E-4</v>
      </c>
      <c r="AC1563" s="122">
        <v>1.4431297860000001E-4</v>
      </c>
      <c r="AD1563" s="122">
        <v>1.5021606500000001E-4</v>
      </c>
      <c r="AE1563" s="122">
        <v>1.62688421E-4</v>
      </c>
      <c r="AF1563" s="122">
        <v>1.4924499650000001E-4</v>
      </c>
      <c r="AG1563" s="122">
        <v>1.7088823370000001E-4</v>
      </c>
      <c r="AH1563" s="122">
        <v>1.7521127150000001E-4</v>
      </c>
      <c r="AI1563" s="122">
        <v>1.5755472059999999E-4</v>
      </c>
      <c r="AJ1563" s="122">
        <v>1.198920686E-4</v>
      </c>
      <c r="AK1563" s="122">
        <v>1.5476889629999999E-4</v>
      </c>
      <c r="AL1563" s="122">
        <v>0</v>
      </c>
    </row>
    <row r="1564" spans="1:38" hidden="1" x14ac:dyDescent="0.25">
      <c r="A1564" s="122" t="s">
        <v>1978</v>
      </c>
      <c r="B1564" s="122">
        <v>1</v>
      </c>
      <c r="C1564" s="122" t="s">
        <v>2164</v>
      </c>
      <c r="D1564" s="122" t="s">
        <v>2140</v>
      </c>
      <c r="E1564" s="122">
        <v>29</v>
      </c>
      <c r="F1564" s="122">
        <v>0</v>
      </c>
      <c r="G1564" s="122">
        <v>0</v>
      </c>
      <c r="H1564" s="122">
        <v>0</v>
      </c>
      <c r="I1564" s="122">
        <v>0</v>
      </c>
      <c r="J1564" s="122">
        <v>0</v>
      </c>
      <c r="K1564" s="122">
        <v>0</v>
      </c>
      <c r="L1564" s="122">
        <v>0</v>
      </c>
      <c r="M1564" s="122">
        <v>0</v>
      </c>
      <c r="N1564" s="122">
        <v>0</v>
      </c>
      <c r="O1564" s="122">
        <v>0</v>
      </c>
      <c r="P1564" s="122">
        <v>0</v>
      </c>
      <c r="Q1564" s="122">
        <v>0</v>
      </c>
      <c r="R1564" s="122">
        <v>0</v>
      </c>
      <c r="S1564" s="122">
        <v>0</v>
      </c>
      <c r="T1564" s="122">
        <v>0</v>
      </c>
      <c r="U1564" s="122">
        <v>0</v>
      </c>
      <c r="V1564" s="122">
        <v>0</v>
      </c>
      <c r="W1564" s="122">
        <v>0</v>
      </c>
      <c r="X1564" s="122">
        <v>0</v>
      </c>
      <c r="Y1564" s="122">
        <v>0</v>
      </c>
      <c r="Z1564" s="122">
        <v>0</v>
      </c>
      <c r="AA1564" s="122">
        <v>0</v>
      </c>
      <c r="AB1564" s="122">
        <v>0</v>
      </c>
      <c r="AC1564" s="122">
        <v>0</v>
      </c>
      <c r="AD1564" s="122">
        <v>0</v>
      </c>
      <c r="AE1564" s="122">
        <v>0</v>
      </c>
      <c r="AF1564" s="122">
        <v>0</v>
      </c>
      <c r="AG1564" s="122">
        <v>0</v>
      </c>
      <c r="AH1564" s="122">
        <v>0</v>
      </c>
      <c r="AI1564" s="122">
        <v>0</v>
      </c>
      <c r="AJ1564" s="122">
        <v>0</v>
      </c>
      <c r="AK1564" s="122">
        <v>0</v>
      </c>
      <c r="AL1564" s="122">
        <v>0</v>
      </c>
    </row>
    <row r="1565" spans="1:38" hidden="1" x14ac:dyDescent="0.25">
      <c r="A1565" s="122" t="s">
        <v>1978</v>
      </c>
      <c r="B1565" s="122">
        <v>1</v>
      </c>
      <c r="C1565" s="122" t="s">
        <v>2164</v>
      </c>
      <c r="D1565" s="122" t="s">
        <v>2124</v>
      </c>
      <c r="E1565" s="122">
        <v>29</v>
      </c>
      <c r="F1565" s="122">
        <v>1.7865019483E-3</v>
      </c>
      <c r="G1565" s="122">
        <v>1.3320952899E-3</v>
      </c>
      <c r="H1565" s="122">
        <v>1.6334008922E-3</v>
      </c>
      <c r="I1565" s="122">
        <v>1.8125296774999999E-3</v>
      </c>
      <c r="J1565" s="122">
        <v>1.891531674E-3</v>
      </c>
      <c r="K1565" s="122">
        <v>2.5513485536000002E-3</v>
      </c>
      <c r="L1565" s="122">
        <v>2.8465412331E-3</v>
      </c>
      <c r="M1565" s="122">
        <v>3.5400815502000002E-3</v>
      </c>
      <c r="N1565" s="122">
        <v>4.0294772392000001E-3</v>
      </c>
      <c r="O1565" s="122">
        <v>2.6303672846999999E-3</v>
      </c>
      <c r="P1565" s="122">
        <v>2.8938573769999999E-3</v>
      </c>
      <c r="Q1565" s="122">
        <v>2.1160090720999999E-3</v>
      </c>
      <c r="R1565" s="122">
        <v>2.4878194769E-3</v>
      </c>
      <c r="S1565" s="122">
        <v>2.6267664413E-3</v>
      </c>
      <c r="T1565" s="122">
        <v>3.1789172347000002E-3</v>
      </c>
      <c r="U1565" s="122">
        <v>3.0603267201E-3</v>
      </c>
      <c r="V1565" s="122">
        <v>2.7882672596999999E-3</v>
      </c>
      <c r="W1565" s="122">
        <v>2.5083766152E-3</v>
      </c>
      <c r="X1565" s="122">
        <v>2.0252090505999999E-3</v>
      </c>
      <c r="Y1565" s="122">
        <v>1.2935639941E-3</v>
      </c>
      <c r="Z1565" s="122">
        <v>2.1753488139999999E-3</v>
      </c>
      <c r="AA1565" s="122">
        <v>1.9226477169000001E-3</v>
      </c>
      <c r="AB1565" s="122">
        <v>1.6181218897E-3</v>
      </c>
      <c r="AC1565" s="122">
        <v>1.9014078965999999E-3</v>
      </c>
      <c r="AD1565" s="122">
        <v>1.9963643083000002E-3</v>
      </c>
      <c r="AE1565" s="122">
        <v>2.1752022388999998E-3</v>
      </c>
      <c r="AF1565" s="122">
        <v>2.0121087532999999E-3</v>
      </c>
      <c r="AG1565" s="122">
        <v>2.3156647030000001E-3</v>
      </c>
      <c r="AH1565" s="122">
        <v>2.3866906867000002E-3</v>
      </c>
      <c r="AI1565" s="122">
        <v>2.1603204567000002E-3</v>
      </c>
      <c r="AJ1565" s="122">
        <v>1.6107730204000001E-3</v>
      </c>
      <c r="AK1565" s="122">
        <v>2.0718980252E-3</v>
      </c>
      <c r="AL1565" s="122">
        <v>0</v>
      </c>
    </row>
    <row r="1566" spans="1:38" hidden="1" x14ac:dyDescent="0.25">
      <c r="A1566" s="122" t="s">
        <v>1978</v>
      </c>
      <c r="B1566" s="122">
        <v>1</v>
      </c>
      <c r="C1566" s="122" t="s">
        <v>2164</v>
      </c>
      <c r="D1566" s="122" t="s">
        <v>2125</v>
      </c>
      <c r="E1566" s="122">
        <v>29</v>
      </c>
      <c r="F1566" s="122">
        <v>1.4089527601999999E-3</v>
      </c>
      <c r="G1566" s="122">
        <v>1.0624312826E-3</v>
      </c>
      <c r="H1566" s="122">
        <v>1.3141848508999999E-3</v>
      </c>
      <c r="I1566" s="122">
        <v>1.4698312789000001E-3</v>
      </c>
      <c r="J1566" s="122">
        <v>1.5421011576999999E-3</v>
      </c>
      <c r="K1566" s="122">
        <v>2.0963354645E-3</v>
      </c>
      <c r="L1566" s="122">
        <v>2.3485119240999998E-3</v>
      </c>
      <c r="M1566" s="122">
        <v>2.9416501442000001E-3</v>
      </c>
      <c r="N1566" s="122">
        <v>3.3688733526999999E-3</v>
      </c>
      <c r="O1566" s="122">
        <v>2.1953867438E-3</v>
      </c>
      <c r="P1566" s="122">
        <v>2.4070671610999998E-3</v>
      </c>
      <c r="Q1566" s="122">
        <v>1.7595450263000001E-3</v>
      </c>
      <c r="R1566" s="122">
        <v>2.0663392545999999E-3</v>
      </c>
      <c r="S1566" s="122">
        <v>2.1764808598999999E-3</v>
      </c>
      <c r="T1566" s="122">
        <v>2.6274100758000001E-3</v>
      </c>
      <c r="U1566" s="122">
        <v>2.5272709942999998E-3</v>
      </c>
      <c r="V1566" s="122">
        <v>2.3148291097E-3</v>
      </c>
      <c r="W1566" s="122">
        <v>2.0910971137E-3</v>
      </c>
      <c r="X1566" s="122">
        <v>1.6965464223E-3</v>
      </c>
      <c r="Y1566" s="122">
        <v>1.0881668889000001E-3</v>
      </c>
      <c r="Z1566" s="122">
        <v>1.8280644714000001E-3</v>
      </c>
      <c r="AA1566" s="122">
        <v>1.6201097166E-3</v>
      </c>
      <c r="AB1566" s="122">
        <v>1.3633995773999999E-3</v>
      </c>
      <c r="AC1566" s="122">
        <v>1.6043979619E-3</v>
      </c>
      <c r="AD1566" s="122">
        <v>1.6943685406E-3</v>
      </c>
      <c r="AE1566" s="122">
        <v>1.8632406081E-3</v>
      </c>
      <c r="AF1566" s="122">
        <v>1.7449423155E-3</v>
      </c>
      <c r="AG1566" s="122">
        <v>2.0305302338000002E-3</v>
      </c>
      <c r="AH1566" s="122">
        <v>2.1107150289E-3</v>
      </c>
      <c r="AI1566" s="122">
        <v>1.9223349306E-3</v>
      </c>
      <c r="AJ1566" s="122">
        <v>1.4403553351E-3</v>
      </c>
      <c r="AK1566" s="122">
        <v>1.8552733543000001E-3</v>
      </c>
      <c r="AL1566" s="122">
        <v>0</v>
      </c>
    </row>
    <row r="1567" spans="1:38" hidden="1" x14ac:dyDescent="0.25">
      <c r="A1567" s="122" t="s">
        <v>1978</v>
      </c>
      <c r="B1567" s="122">
        <v>1</v>
      </c>
      <c r="C1567" s="122" t="s">
        <v>2164</v>
      </c>
      <c r="D1567" s="122" t="s">
        <v>2126</v>
      </c>
      <c r="E1567" s="122">
        <v>29</v>
      </c>
      <c r="F1567" s="122">
        <v>5.1511183E-4</v>
      </c>
      <c r="G1567" s="122">
        <v>3.8025772179999998E-4</v>
      </c>
      <c r="H1567" s="122">
        <v>4.6001207539999998E-4</v>
      </c>
      <c r="I1567" s="122">
        <v>5.0607229250000001E-4</v>
      </c>
      <c r="J1567" s="122">
        <v>5.2226776679999999E-4</v>
      </c>
      <c r="K1567" s="122">
        <v>6.9751289070000004E-4</v>
      </c>
      <c r="L1567" s="122">
        <v>7.6859536200000003E-4</v>
      </c>
      <c r="M1567" s="122">
        <v>9.4298371699999995E-4</v>
      </c>
      <c r="N1567" s="122">
        <v>1.0601423087000001E-3</v>
      </c>
      <c r="O1567" s="122">
        <v>6.8079690820000002E-4</v>
      </c>
      <c r="P1567" s="122">
        <v>7.3591271090000002E-4</v>
      </c>
      <c r="Q1567" s="122">
        <v>5.2955799380000003E-4</v>
      </c>
      <c r="R1567" s="122">
        <v>6.1638841700000001E-4</v>
      </c>
      <c r="S1567" s="122">
        <v>6.4619119719999999E-4</v>
      </c>
      <c r="T1567" s="122">
        <v>7.7242299939999997E-4</v>
      </c>
      <c r="U1567" s="122">
        <v>7.3528086410000004E-4</v>
      </c>
      <c r="V1567" s="122">
        <v>6.64176418E-4</v>
      </c>
      <c r="W1567" s="122">
        <v>5.9353543389999998E-4</v>
      </c>
      <c r="X1567" s="122">
        <v>4.7577894570000002E-4</v>
      </c>
      <c r="Y1567" s="122">
        <v>3.0156878729999998E-4</v>
      </c>
      <c r="Z1567" s="122">
        <v>5.0270079240000002E-4</v>
      </c>
      <c r="AA1567" s="122">
        <v>4.4055872170000002E-4</v>
      </c>
      <c r="AB1567" s="122">
        <v>3.6709498430000001E-4</v>
      </c>
      <c r="AC1567" s="122">
        <v>4.271717416E-4</v>
      </c>
      <c r="AD1567" s="122">
        <v>4.4428368730000002E-4</v>
      </c>
      <c r="AE1567" s="122">
        <v>4.7920099149999999E-4</v>
      </c>
      <c r="AF1567" s="122">
        <v>4.3801513070000002E-4</v>
      </c>
      <c r="AG1567" s="122">
        <v>4.9716144020000002E-4</v>
      </c>
      <c r="AH1567" s="122">
        <v>5.0643775359999999E-4</v>
      </c>
      <c r="AI1567" s="122">
        <v>4.5325530549999998E-4</v>
      </c>
      <c r="AJ1567" s="122">
        <v>3.3398327560000001E-4</v>
      </c>
      <c r="AK1567" s="122">
        <v>4.2744643729999998E-4</v>
      </c>
      <c r="AL1567" s="122">
        <v>0</v>
      </c>
    </row>
    <row r="1568" spans="1:38" hidden="1" x14ac:dyDescent="0.25">
      <c r="A1568" s="122" t="s">
        <v>1978</v>
      </c>
      <c r="B1568" s="122">
        <v>1</v>
      </c>
      <c r="C1568" s="122" t="s">
        <v>2164</v>
      </c>
      <c r="D1568" s="122" t="s">
        <v>2127</v>
      </c>
      <c r="E1568" s="122">
        <v>29</v>
      </c>
      <c r="F1568" s="122">
        <v>1.4093892645000001E-3</v>
      </c>
      <c r="G1568" s="122">
        <v>1.049476304E-3</v>
      </c>
      <c r="H1568" s="122">
        <v>1.2797157319000001E-3</v>
      </c>
      <c r="I1568" s="122">
        <v>1.4158273540999999E-3</v>
      </c>
      <c r="J1568" s="122">
        <v>1.4728211465000001E-3</v>
      </c>
      <c r="K1568" s="122">
        <v>1.9830509108000002E-3</v>
      </c>
      <c r="L1568" s="122">
        <v>2.2052476087000001E-3</v>
      </c>
      <c r="M1568" s="122">
        <v>2.7298761039000002E-3</v>
      </c>
      <c r="N1568" s="122">
        <v>3.0933346468999998E-3</v>
      </c>
      <c r="O1568" s="122">
        <v>2.0037887895999998E-3</v>
      </c>
      <c r="P1568" s="122">
        <v>2.1885712298E-3</v>
      </c>
      <c r="Q1568" s="122">
        <v>1.5893771265E-3</v>
      </c>
      <c r="R1568" s="122">
        <v>1.8590388605E-3</v>
      </c>
      <c r="S1568" s="122">
        <v>1.9536624813E-3</v>
      </c>
      <c r="T1568" s="122">
        <v>2.3447871613999998E-3</v>
      </c>
      <c r="U1568" s="122">
        <v>2.2400481456000001E-3</v>
      </c>
      <c r="V1568" s="122">
        <v>2.0266549585999999E-3</v>
      </c>
      <c r="W1568" s="122">
        <v>1.8157575543000001E-3</v>
      </c>
      <c r="X1568" s="122">
        <v>1.4583777349999999E-3</v>
      </c>
      <c r="Y1568" s="122">
        <v>9.2526041820000004E-4</v>
      </c>
      <c r="Z1568" s="122">
        <v>1.5427341623000001E-3</v>
      </c>
      <c r="AA1568" s="122">
        <v>1.3539531684999999E-3</v>
      </c>
      <c r="AB1568" s="122">
        <v>1.1306310726E-3</v>
      </c>
      <c r="AC1568" s="122">
        <v>1.3215219258E-3</v>
      </c>
      <c r="AD1568" s="122">
        <v>1.3812251612E-3</v>
      </c>
      <c r="AE1568" s="122">
        <v>1.4981567791999999E-3</v>
      </c>
      <c r="AF1568" s="122">
        <v>1.3804647055000001E-3</v>
      </c>
      <c r="AG1568" s="122">
        <v>1.5836345895E-3</v>
      </c>
      <c r="AH1568" s="122">
        <v>1.6290891647E-3</v>
      </c>
      <c r="AI1568" s="122">
        <v>1.4705490175E-3</v>
      </c>
      <c r="AJ1568" s="122">
        <v>1.0995304144E-3</v>
      </c>
      <c r="AK1568" s="122">
        <v>1.4134844767E-3</v>
      </c>
      <c r="AL1568" s="122">
        <v>0</v>
      </c>
    </row>
    <row r="1569" spans="1:38" hidden="1" x14ac:dyDescent="0.25">
      <c r="A1569" s="122" t="s">
        <v>1978</v>
      </c>
      <c r="B1569" s="122">
        <v>1</v>
      </c>
      <c r="C1569" s="122" t="s">
        <v>2164</v>
      </c>
      <c r="D1569" s="122" t="s">
        <v>2128</v>
      </c>
      <c r="E1569" s="122">
        <v>29</v>
      </c>
      <c r="F1569" s="122">
        <v>1.303736838E-4</v>
      </c>
      <c r="G1569" s="122">
        <v>9.70888771E-5</v>
      </c>
      <c r="H1569" s="122">
        <v>1.187306438E-4</v>
      </c>
      <c r="I1569" s="122">
        <v>1.317238234E-4</v>
      </c>
      <c r="J1569" s="122">
        <v>1.3779028580000001E-4</v>
      </c>
      <c r="K1569" s="122">
        <v>1.8555977079999999E-4</v>
      </c>
      <c r="L1569" s="122">
        <v>2.0583785680000001E-4</v>
      </c>
      <c r="M1569" s="122">
        <v>2.5371943539999998E-4</v>
      </c>
      <c r="N1569" s="122">
        <v>2.8657274959999998E-4</v>
      </c>
      <c r="O1569" s="122">
        <v>1.8478998140000001E-4</v>
      </c>
      <c r="P1569" s="122">
        <v>2.013046074E-4</v>
      </c>
      <c r="Q1569" s="122">
        <v>1.4540789970000001E-4</v>
      </c>
      <c r="R1569" s="122">
        <v>1.7071136430000001E-4</v>
      </c>
      <c r="S1569" s="122">
        <v>1.7951100499999999E-4</v>
      </c>
      <c r="T1569" s="122">
        <v>2.1649248890000001E-4</v>
      </c>
      <c r="U1569" s="122">
        <v>2.076635345E-4</v>
      </c>
      <c r="V1569" s="122">
        <v>1.8991236770000001E-4</v>
      </c>
      <c r="W1569" s="122">
        <v>1.7309643279999999E-4</v>
      </c>
      <c r="X1569" s="122">
        <v>1.411695654E-4</v>
      </c>
      <c r="Y1569" s="122">
        <v>9.1371290900000001E-5</v>
      </c>
      <c r="Z1569" s="122">
        <v>1.5304726189999999E-4</v>
      </c>
      <c r="AA1569" s="122">
        <v>1.3466137109999999E-4</v>
      </c>
      <c r="AB1569" s="122">
        <v>1.139669876E-4</v>
      </c>
      <c r="AC1569" s="122">
        <v>1.3418325100000001E-4</v>
      </c>
      <c r="AD1569" s="122">
        <v>1.4000452339999999E-4</v>
      </c>
      <c r="AE1569" s="122">
        <v>1.5244035810000001E-4</v>
      </c>
      <c r="AF1569" s="122">
        <v>1.3989325090000001E-4</v>
      </c>
      <c r="AG1569" s="122">
        <v>1.5854915470000001E-4</v>
      </c>
      <c r="AH1569" s="122">
        <v>1.623823028E-4</v>
      </c>
      <c r="AI1569" s="122">
        <v>1.4646358490000001E-4</v>
      </c>
      <c r="AJ1569" s="122">
        <v>1.0772026990000001E-4</v>
      </c>
      <c r="AK1569" s="122">
        <v>1.3876218140000001E-4</v>
      </c>
      <c r="AL1569" s="122">
        <v>0</v>
      </c>
    </row>
    <row r="1570" spans="1:38" hidden="1" x14ac:dyDescent="0.25">
      <c r="A1570" s="122" t="s">
        <v>1984</v>
      </c>
      <c r="B1570" s="122">
        <v>1</v>
      </c>
      <c r="C1570" s="122" t="s">
        <v>2165</v>
      </c>
      <c r="D1570" s="122" t="s">
        <v>2080</v>
      </c>
      <c r="E1570" s="122">
        <v>30</v>
      </c>
      <c r="F1570" s="122">
        <v>1.2529832419000001E-3</v>
      </c>
      <c r="G1570" s="122">
        <v>1.0546799153000001E-3</v>
      </c>
      <c r="H1570" s="122">
        <v>1.1266566782999999E-3</v>
      </c>
      <c r="I1570" s="122">
        <v>1.1758652815999999E-3</v>
      </c>
      <c r="J1570" s="122">
        <v>1.1508937515000001E-3</v>
      </c>
      <c r="K1570" s="122">
        <v>1.2471075878E-3</v>
      </c>
      <c r="L1570" s="122">
        <v>1.0877304697000001E-3</v>
      </c>
      <c r="M1570" s="122">
        <v>1.0649623100000001E-3</v>
      </c>
      <c r="N1570" s="122">
        <v>9.8710989280000007E-4</v>
      </c>
      <c r="O1570" s="122">
        <v>1.1494248379999999E-3</v>
      </c>
      <c r="P1570" s="122">
        <v>1.2052435522000001E-3</v>
      </c>
      <c r="Q1570" s="122">
        <v>1.1121445471000001E-3</v>
      </c>
      <c r="R1570" s="122">
        <v>8.4147666419999998E-4</v>
      </c>
      <c r="S1570" s="122">
        <v>7.9418499300000001E-4</v>
      </c>
      <c r="T1570" s="122">
        <v>1.1103421901999999E-3</v>
      </c>
      <c r="U1570" s="122">
        <v>1.0679104194E-3</v>
      </c>
      <c r="V1570" s="122">
        <v>1.0466177833000001E-3</v>
      </c>
      <c r="W1570" s="122">
        <v>9.7209759659999998E-4</v>
      </c>
      <c r="X1570" s="122">
        <v>1.0848036595E-3</v>
      </c>
      <c r="Y1570" s="122">
        <v>1.3663561916E-3</v>
      </c>
      <c r="Z1570" s="122">
        <v>1.5798855415000001E-3</v>
      </c>
      <c r="AA1570" s="122">
        <v>1.5782932393000001E-3</v>
      </c>
      <c r="AB1570" s="122">
        <v>1.5071684461E-3</v>
      </c>
      <c r="AC1570" s="122">
        <v>1.1983279073E-3</v>
      </c>
      <c r="AD1570" s="122">
        <v>1.1029763232000001E-3</v>
      </c>
      <c r="AE1570" s="122">
        <v>8.6474205110000004E-4</v>
      </c>
      <c r="AF1570" s="122">
        <v>6.8460330920000001E-4</v>
      </c>
      <c r="AG1570" s="122">
        <v>7.0439398120000004E-4</v>
      </c>
      <c r="AH1570" s="122">
        <v>6.6221633249999995E-4</v>
      </c>
      <c r="AI1570" s="122">
        <v>7.1587647830000003E-4</v>
      </c>
      <c r="AJ1570" s="122">
        <v>7.4988035760000004E-4</v>
      </c>
      <c r="AK1570" s="122">
        <v>7.6530394970000001E-4</v>
      </c>
      <c r="AL1570" s="122">
        <v>2.01535508637E-2</v>
      </c>
    </row>
    <row r="1571" spans="1:38" hidden="1" x14ac:dyDescent="0.25">
      <c r="A1571" s="122" t="s">
        <v>1984</v>
      </c>
      <c r="B1571" s="122">
        <v>1</v>
      </c>
      <c r="C1571" s="122" t="s">
        <v>2165</v>
      </c>
      <c r="D1571" s="122" t="s">
        <v>2081</v>
      </c>
      <c r="E1571" s="122">
        <v>30</v>
      </c>
      <c r="F1571" s="122">
        <v>0.18103461229359999</v>
      </c>
      <c r="G1571" s="122">
        <v>0.1754543099425</v>
      </c>
      <c r="H1571" s="122">
        <v>0.16420216521969999</v>
      </c>
      <c r="I1571" s="122">
        <v>0.15997660175709999</v>
      </c>
      <c r="J1571" s="122">
        <v>0.14897570801689999</v>
      </c>
      <c r="K1571" s="122">
        <v>0.17854867644870001</v>
      </c>
      <c r="L1571" s="122">
        <v>0.18412347037400001</v>
      </c>
      <c r="M1571" s="122">
        <v>0.18662416212300001</v>
      </c>
      <c r="N1571" s="122">
        <v>0.1747190519514</v>
      </c>
      <c r="O1571" s="122">
        <v>0.14920205423829999</v>
      </c>
      <c r="P1571" s="122">
        <v>0.15907415469860001</v>
      </c>
      <c r="Q1571" s="122">
        <v>0.1524941002504</v>
      </c>
      <c r="R1571" s="122">
        <v>0.14984671778850001</v>
      </c>
      <c r="S1571" s="122">
        <v>0.1549056312181</v>
      </c>
      <c r="T1571" s="122">
        <v>0.16322087566310001</v>
      </c>
      <c r="U1571" s="122">
        <v>0.13684141635370001</v>
      </c>
      <c r="V1571" s="122">
        <v>0.1116904489574</v>
      </c>
      <c r="W1571" s="122">
        <v>0.1186589299801</v>
      </c>
      <c r="X1571" s="122">
        <v>0.12706679236099999</v>
      </c>
      <c r="Y1571" s="122">
        <v>0.11865847141200001</v>
      </c>
      <c r="Z1571" s="122">
        <v>0.12867297596159999</v>
      </c>
      <c r="AA1571" s="122">
        <v>0.113154752971</v>
      </c>
      <c r="AB1571" s="122">
        <v>0.12874912206879999</v>
      </c>
      <c r="AC1571" s="122">
        <v>0.13684945888899999</v>
      </c>
      <c r="AD1571" s="122">
        <v>0.12608984494610001</v>
      </c>
      <c r="AE1571" s="122">
        <v>9.9891747883499998E-2</v>
      </c>
      <c r="AF1571" s="122">
        <v>7.4835465217899994E-2</v>
      </c>
      <c r="AG1571" s="122">
        <v>0.1050577352277</v>
      </c>
      <c r="AH1571" s="122">
        <v>0.1220422149187</v>
      </c>
      <c r="AI1571" s="122">
        <v>0.1195588444647</v>
      </c>
      <c r="AJ1571" s="122">
        <v>0.1041749136219</v>
      </c>
      <c r="AK1571" s="122">
        <v>7.9396946336900004E-2</v>
      </c>
      <c r="AL1571" s="122">
        <v>-0.54571335704180002</v>
      </c>
    </row>
    <row r="1572" spans="1:38" hidden="1" x14ac:dyDescent="0.25">
      <c r="A1572" s="122" t="s">
        <v>1984</v>
      </c>
      <c r="B1572" s="122">
        <v>1</v>
      </c>
      <c r="C1572" s="122" t="s">
        <v>2165</v>
      </c>
      <c r="D1572" s="122" t="s">
        <v>2082</v>
      </c>
      <c r="E1572" s="122">
        <v>30</v>
      </c>
      <c r="F1572" s="122">
        <v>2.8643813899999998E-5</v>
      </c>
      <c r="G1572" s="122">
        <v>2.4971529999999998E-5</v>
      </c>
      <c r="H1572" s="122">
        <v>3.3785011200000003E-5</v>
      </c>
      <c r="I1572" s="122">
        <v>5.1278435999999999E-5</v>
      </c>
      <c r="J1572" s="122">
        <v>1.4609012750000001E-4</v>
      </c>
      <c r="K1572" s="122">
        <v>2.12992462E-5</v>
      </c>
      <c r="L1572" s="122">
        <v>1.5423592099999999E-5</v>
      </c>
      <c r="M1572" s="122">
        <v>1.32202218E-5</v>
      </c>
      <c r="N1572" s="122">
        <v>1.7626962400000002E-5</v>
      </c>
      <c r="O1572" s="122">
        <v>1.6158048800000001E-5</v>
      </c>
      <c r="P1572" s="122">
        <v>8.8134812000000008E-6</v>
      </c>
      <c r="Q1572" s="122">
        <v>1.9662208800000001E-5</v>
      </c>
      <c r="R1572" s="122">
        <v>1.8270880700000001E-5</v>
      </c>
      <c r="S1572" s="122">
        <v>1.4669371700000001E-5</v>
      </c>
      <c r="T1572" s="122">
        <v>1.39856593E-5</v>
      </c>
      <c r="U1572" s="122">
        <v>1.8824127000000001E-6</v>
      </c>
      <c r="V1572" s="122">
        <v>1.7679672990000001E-4</v>
      </c>
      <c r="W1572" s="122">
        <v>7.9238984720000005E-4</v>
      </c>
      <c r="X1572" s="122">
        <v>6.6501715E-4</v>
      </c>
      <c r="Y1572" s="122">
        <v>3.9679894800000003E-5</v>
      </c>
      <c r="Z1572" s="122">
        <v>3.075682594E-4</v>
      </c>
      <c r="AA1572" s="122">
        <v>1.2520176984E-3</v>
      </c>
      <c r="AB1572" s="122">
        <v>9.4882673450000005E-4</v>
      </c>
      <c r="AC1572" s="122">
        <v>5.4068974420000003E-4</v>
      </c>
      <c r="AD1572" s="122">
        <v>8.6183433680000001E-4</v>
      </c>
      <c r="AE1572" s="122">
        <v>8.9902248680000002E-4</v>
      </c>
      <c r="AF1572" s="122">
        <v>3.7151303660000001E-4</v>
      </c>
      <c r="AG1572" s="122">
        <v>2.491486001E-4</v>
      </c>
      <c r="AH1572" s="122">
        <v>0</v>
      </c>
      <c r="AI1572" s="122">
        <v>0</v>
      </c>
      <c r="AJ1572" s="122">
        <v>0</v>
      </c>
      <c r="AK1572" s="122">
        <v>0</v>
      </c>
      <c r="AL1572" s="122">
        <v>0</v>
      </c>
    </row>
    <row r="1573" spans="1:38" hidden="1" x14ac:dyDescent="0.25">
      <c r="A1573" s="122" t="s">
        <v>1984</v>
      </c>
      <c r="B1573" s="122">
        <v>1</v>
      </c>
      <c r="C1573" s="122" t="s">
        <v>2165</v>
      </c>
      <c r="D1573" s="122" t="s">
        <v>2135</v>
      </c>
      <c r="E1573" s="122">
        <v>30</v>
      </c>
      <c r="F1573" s="122">
        <v>0</v>
      </c>
      <c r="G1573" s="122">
        <v>0</v>
      </c>
      <c r="H1573" s="122">
        <v>0</v>
      </c>
      <c r="I1573" s="122">
        <v>0</v>
      </c>
      <c r="J1573" s="122">
        <v>0</v>
      </c>
      <c r="K1573" s="122">
        <v>0</v>
      </c>
      <c r="L1573" s="122">
        <v>0</v>
      </c>
      <c r="M1573" s="122">
        <v>0</v>
      </c>
      <c r="N1573" s="122">
        <v>0</v>
      </c>
      <c r="O1573" s="122">
        <v>0</v>
      </c>
      <c r="P1573" s="122">
        <v>0</v>
      </c>
      <c r="Q1573" s="122">
        <v>0</v>
      </c>
      <c r="R1573" s="122">
        <v>0</v>
      </c>
      <c r="S1573" s="122">
        <v>0</v>
      </c>
      <c r="T1573" s="122">
        <v>0</v>
      </c>
      <c r="U1573" s="122">
        <v>0</v>
      </c>
      <c r="V1573" s="122">
        <v>0</v>
      </c>
      <c r="W1573" s="122">
        <v>0</v>
      </c>
      <c r="X1573" s="122">
        <v>0</v>
      </c>
      <c r="Y1573" s="122">
        <v>0</v>
      </c>
      <c r="Z1573" s="122">
        <v>0</v>
      </c>
      <c r="AA1573" s="122">
        <v>0</v>
      </c>
      <c r="AB1573" s="122">
        <v>0</v>
      </c>
      <c r="AC1573" s="122">
        <v>0</v>
      </c>
      <c r="AD1573" s="122">
        <v>0</v>
      </c>
      <c r="AE1573" s="122">
        <v>0</v>
      </c>
      <c r="AF1573" s="122">
        <v>0</v>
      </c>
      <c r="AG1573" s="122">
        <v>0</v>
      </c>
      <c r="AH1573" s="122">
        <v>0</v>
      </c>
      <c r="AI1573" s="122">
        <v>0</v>
      </c>
      <c r="AJ1573" s="122">
        <v>0</v>
      </c>
      <c r="AK1573" s="122">
        <v>0</v>
      </c>
      <c r="AL1573" s="122">
        <v>0</v>
      </c>
    </row>
    <row r="1574" spans="1:38" hidden="1" x14ac:dyDescent="0.25">
      <c r="A1574" s="122" t="s">
        <v>1984</v>
      </c>
      <c r="B1574" s="122">
        <v>1</v>
      </c>
      <c r="C1574" s="122" t="s">
        <v>2165</v>
      </c>
      <c r="D1574" s="122" t="s">
        <v>2083</v>
      </c>
      <c r="E1574" s="122">
        <v>30</v>
      </c>
      <c r="F1574" s="122">
        <v>8.3022992772999998E-3</v>
      </c>
      <c r="G1574" s="122">
        <v>9.6970326749E-3</v>
      </c>
      <c r="H1574" s="122">
        <v>9.1895230500000005E-3</v>
      </c>
      <c r="I1574" s="122">
        <v>8.9405422065000004E-3</v>
      </c>
      <c r="J1574" s="122">
        <v>9.5890675303999997E-3</v>
      </c>
      <c r="K1574" s="122">
        <v>8.7745549774999997E-3</v>
      </c>
      <c r="L1574" s="122">
        <v>7.6691975454000003E-3</v>
      </c>
      <c r="M1574" s="122">
        <v>8.6100366619999997E-3</v>
      </c>
      <c r="N1574" s="122">
        <v>8.3103783017000003E-3</v>
      </c>
      <c r="O1574" s="122">
        <v>8.6570418950000002E-3</v>
      </c>
      <c r="P1574" s="122">
        <v>9.6294626525000003E-3</v>
      </c>
      <c r="Q1574" s="122">
        <v>9.8545912781000007E-3</v>
      </c>
      <c r="R1574" s="122">
        <v>9.4040262894999997E-3</v>
      </c>
      <c r="S1574" s="122">
        <v>8.8568831740999995E-3</v>
      </c>
      <c r="T1574" s="122">
        <v>9.3502434895000007E-3</v>
      </c>
      <c r="U1574" s="122">
        <v>8.8660506635000001E-3</v>
      </c>
      <c r="V1574" s="122">
        <v>6.0344840719000004E-3</v>
      </c>
      <c r="W1574" s="122">
        <v>5.8628628249999997E-3</v>
      </c>
      <c r="X1574" s="122">
        <v>5.8939957128000004E-3</v>
      </c>
      <c r="Y1574" s="122">
        <v>5.4893511646000002E-3</v>
      </c>
      <c r="Z1574" s="122">
        <v>5.6937122906999997E-3</v>
      </c>
      <c r="AA1574" s="122">
        <v>5.9571362265000002E-3</v>
      </c>
      <c r="AB1574" s="122">
        <v>5.5034872540000003E-3</v>
      </c>
      <c r="AC1574" s="122">
        <v>5.5838706090999999E-3</v>
      </c>
      <c r="AD1574" s="122">
        <v>5.9128227775999999E-3</v>
      </c>
      <c r="AE1574" s="122">
        <v>4.9976514559999996E-3</v>
      </c>
      <c r="AF1574" s="122">
        <v>3.9828488707999996E-3</v>
      </c>
      <c r="AG1574" s="122">
        <v>4.5693434453E-3</v>
      </c>
      <c r="AH1574" s="122">
        <v>4.8109980825000002E-3</v>
      </c>
      <c r="AI1574" s="122">
        <v>2.8221559971E-3</v>
      </c>
      <c r="AJ1574" s="122">
        <v>0</v>
      </c>
      <c r="AK1574" s="122">
        <v>0</v>
      </c>
      <c r="AL1574" s="122">
        <v>0</v>
      </c>
    </row>
    <row r="1575" spans="1:38" x14ac:dyDescent="0.25">
      <c r="A1575" s="122" t="s">
        <v>1984</v>
      </c>
      <c r="B1575" s="122">
        <v>1</v>
      </c>
      <c r="C1575" s="122" t="s">
        <v>2165</v>
      </c>
      <c r="D1575" s="122" t="s">
        <v>2084</v>
      </c>
      <c r="E1575" s="122">
        <v>30</v>
      </c>
      <c r="F1575" s="122">
        <v>4.4801862699999999E-5</v>
      </c>
      <c r="G1575" s="122">
        <v>4.1864035600000003E-5</v>
      </c>
      <c r="H1575" s="122">
        <v>7.5649046799999999E-5</v>
      </c>
      <c r="I1575" s="122">
        <v>0</v>
      </c>
      <c r="J1575" s="122">
        <v>0</v>
      </c>
      <c r="K1575" s="122">
        <v>0</v>
      </c>
      <c r="L1575" s="122">
        <v>0</v>
      </c>
      <c r="M1575" s="122">
        <v>0</v>
      </c>
      <c r="N1575" s="122">
        <v>0</v>
      </c>
      <c r="O1575" s="122">
        <v>0</v>
      </c>
      <c r="P1575" s="122">
        <v>0</v>
      </c>
      <c r="Q1575" s="122">
        <v>0</v>
      </c>
      <c r="R1575" s="122">
        <v>0</v>
      </c>
      <c r="S1575" s="122">
        <v>0</v>
      </c>
      <c r="T1575" s="122">
        <v>0</v>
      </c>
      <c r="U1575" s="122">
        <v>0</v>
      </c>
      <c r="V1575" s="122">
        <v>0</v>
      </c>
      <c r="W1575" s="122">
        <v>0</v>
      </c>
      <c r="X1575" s="122">
        <v>0</v>
      </c>
      <c r="Y1575" s="122">
        <v>0</v>
      </c>
      <c r="Z1575" s="122">
        <v>0</v>
      </c>
      <c r="AA1575" s="122">
        <v>0</v>
      </c>
      <c r="AB1575" s="122">
        <v>0</v>
      </c>
      <c r="AC1575" s="122">
        <v>0</v>
      </c>
      <c r="AD1575" s="122">
        <v>0</v>
      </c>
      <c r="AE1575" s="122">
        <v>0</v>
      </c>
      <c r="AF1575" s="122">
        <v>0</v>
      </c>
      <c r="AG1575" s="122">
        <v>0</v>
      </c>
      <c r="AH1575" s="122">
        <v>0</v>
      </c>
      <c r="AI1575" s="122">
        <v>0</v>
      </c>
      <c r="AJ1575" s="122">
        <v>0</v>
      </c>
      <c r="AK1575" s="122">
        <v>0</v>
      </c>
      <c r="AL1575" s="122">
        <v>0</v>
      </c>
    </row>
    <row r="1576" spans="1:38" hidden="1" x14ac:dyDescent="0.25">
      <c r="A1576" s="122" t="s">
        <v>1984</v>
      </c>
      <c r="B1576" s="122">
        <v>1</v>
      </c>
      <c r="C1576" s="122" t="s">
        <v>2165</v>
      </c>
      <c r="D1576" s="122" t="s">
        <v>474</v>
      </c>
      <c r="E1576" s="122">
        <v>30</v>
      </c>
      <c r="F1576" s="122">
        <v>0.1106818667203</v>
      </c>
      <c r="G1576" s="122">
        <v>0.1005717021147</v>
      </c>
      <c r="H1576" s="122">
        <v>0.1074240501993</v>
      </c>
      <c r="I1576" s="122">
        <v>0.1331246621038</v>
      </c>
      <c r="J1576" s="122">
        <v>0.1674335746816</v>
      </c>
      <c r="K1576" s="122">
        <v>0.17552418348839999</v>
      </c>
      <c r="L1576" s="122">
        <v>0.16028200223389999</v>
      </c>
      <c r="M1576" s="122">
        <v>0.18256832494190001</v>
      </c>
      <c r="N1576" s="122">
        <v>0.2013528913297</v>
      </c>
      <c r="O1576" s="122">
        <v>0.20866090306839999</v>
      </c>
      <c r="P1576" s="122">
        <v>0.1926821284469</v>
      </c>
      <c r="Q1576" s="122">
        <v>0.23911307583970001</v>
      </c>
      <c r="R1576" s="122">
        <v>0.25665707564469997</v>
      </c>
      <c r="S1576" s="122">
        <v>0.27401029903649998</v>
      </c>
      <c r="T1576" s="122">
        <v>0.29913263149910002</v>
      </c>
      <c r="U1576" s="122">
        <v>0.28747709240710001</v>
      </c>
      <c r="V1576" s="122">
        <v>0.26964675718719999</v>
      </c>
      <c r="W1576" s="122">
        <v>0.27835545576350001</v>
      </c>
      <c r="X1576" s="122">
        <v>0.24562672865269999</v>
      </c>
      <c r="Y1576" s="122">
        <v>0.22308537718349999</v>
      </c>
      <c r="Z1576" s="122">
        <v>0.20153141697089999</v>
      </c>
      <c r="AA1576" s="122">
        <v>0.21576838317200001</v>
      </c>
      <c r="AB1576" s="122">
        <v>0.2364896885478</v>
      </c>
      <c r="AC1576" s="122">
        <v>0.19475667799800001</v>
      </c>
      <c r="AD1576" s="122">
        <v>0.1828051904203</v>
      </c>
      <c r="AE1576" s="122">
        <v>0.1336330359506</v>
      </c>
      <c r="AF1576" s="122">
        <v>8.9347174068099999E-2</v>
      </c>
      <c r="AG1576" s="122">
        <v>0.1123760587395</v>
      </c>
      <c r="AH1576" s="122">
        <v>0.1052150846442</v>
      </c>
      <c r="AI1576" s="122">
        <v>9.4355394023100003E-2</v>
      </c>
      <c r="AJ1576" s="122">
        <v>6.39748899437E-2</v>
      </c>
      <c r="AK1576" s="122">
        <v>7.3704071794199993E-2</v>
      </c>
      <c r="AL1576" s="122">
        <v>0.31821360640930002</v>
      </c>
    </row>
    <row r="1577" spans="1:38" hidden="1" x14ac:dyDescent="0.25">
      <c r="A1577" s="122" t="s">
        <v>1984</v>
      </c>
      <c r="B1577" s="122">
        <v>1</v>
      </c>
      <c r="C1577" s="122" t="s">
        <v>2165</v>
      </c>
      <c r="D1577" s="122" t="s">
        <v>2085</v>
      </c>
      <c r="E1577" s="122">
        <v>30</v>
      </c>
      <c r="F1577" s="122">
        <v>0</v>
      </c>
      <c r="G1577" s="122">
        <v>0</v>
      </c>
      <c r="H1577" s="122">
        <v>0</v>
      </c>
      <c r="I1577" s="122">
        <v>0</v>
      </c>
      <c r="J1577" s="122">
        <v>0</v>
      </c>
      <c r="K1577" s="122">
        <v>0</v>
      </c>
      <c r="L1577" s="122">
        <v>0</v>
      </c>
      <c r="M1577" s="122">
        <v>0</v>
      </c>
      <c r="N1577" s="122">
        <v>0</v>
      </c>
      <c r="O1577" s="122">
        <v>0</v>
      </c>
      <c r="P1577" s="122">
        <v>0</v>
      </c>
      <c r="Q1577" s="122">
        <v>0</v>
      </c>
      <c r="R1577" s="122">
        <v>0</v>
      </c>
      <c r="S1577" s="122">
        <v>0</v>
      </c>
      <c r="T1577" s="122">
        <v>0</v>
      </c>
      <c r="U1577" s="122">
        <v>0</v>
      </c>
      <c r="V1577" s="122">
        <v>0</v>
      </c>
      <c r="W1577" s="122">
        <v>0</v>
      </c>
      <c r="X1577" s="122">
        <v>0</v>
      </c>
      <c r="Y1577" s="122">
        <v>0</v>
      </c>
      <c r="Z1577" s="122">
        <v>0</v>
      </c>
      <c r="AA1577" s="122">
        <v>0</v>
      </c>
      <c r="AB1577" s="122">
        <v>0</v>
      </c>
      <c r="AC1577" s="122">
        <v>0</v>
      </c>
      <c r="AD1577" s="122">
        <v>0</v>
      </c>
      <c r="AE1577" s="122">
        <v>0</v>
      </c>
      <c r="AF1577" s="122">
        <v>0</v>
      </c>
      <c r="AG1577" s="122">
        <v>0</v>
      </c>
      <c r="AH1577" s="122">
        <v>0</v>
      </c>
      <c r="AI1577" s="122">
        <v>0</v>
      </c>
      <c r="AJ1577" s="122">
        <v>0</v>
      </c>
      <c r="AK1577" s="122">
        <v>0</v>
      </c>
      <c r="AL1577" s="122">
        <v>0</v>
      </c>
    </row>
    <row r="1578" spans="1:38" hidden="1" x14ac:dyDescent="0.25">
      <c r="A1578" s="122" t="s">
        <v>1984</v>
      </c>
      <c r="B1578" s="122">
        <v>1</v>
      </c>
      <c r="C1578" s="122" t="s">
        <v>2165</v>
      </c>
      <c r="D1578" s="122" t="s">
        <v>2086</v>
      </c>
      <c r="E1578" s="122">
        <v>30</v>
      </c>
      <c r="F1578" s="122">
        <v>0</v>
      </c>
      <c r="G1578" s="122">
        <v>0</v>
      </c>
      <c r="H1578" s="122">
        <v>0</v>
      </c>
      <c r="I1578" s="122">
        <v>0</v>
      </c>
      <c r="J1578" s="122">
        <v>0</v>
      </c>
      <c r="K1578" s="122">
        <v>0</v>
      </c>
      <c r="L1578" s="122">
        <v>0</v>
      </c>
      <c r="M1578" s="122">
        <v>0</v>
      </c>
      <c r="N1578" s="122">
        <v>0</v>
      </c>
      <c r="O1578" s="122">
        <v>0</v>
      </c>
      <c r="P1578" s="122">
        <v>0</v>
      </c>
      <c r="Q1578" s="122">
        <v>0</v>
      </c>
      <c r="R1578" s="122">
        <v>0</v>
      </c>
      <c r="S1578" s="122">
        <v>0</v>
      </c>
      <c r="T1578" s="122">
        <v>0</v>
      </c>
      <c r="U1578" s="122">
        <v>0</v>
      </c>
      <c r="V1578" s="122">
        <v>0</v>
      </c>
      <c r="W1578" s="122">
        <v>0</v>
      </c>
      <c r="X1578" s="122">
        <v>0</v>
      </c>
      <c r="Y1578" s="122">
        <v>0</v>
      </c>
      <c r="Z1578" s="122">
        <v>0</v>
      </c>
      <c r="AA1578" s="122">
        <v>0</v>
      </c>
      <c r="AB1578" s="122">
        <v>0</v>
      </c>
      <c r="AC1578" s="122">
        <v>0</v>
      </c>
      <c r="AD1578" s="122">
        <v>0</v>
      </c>
      <c r="AE1578" s="122">
        <v>0</v>
      </c>
      <c r="AF1578" s="122">
        <v>0</v>
      </c>
      <c r="AG1578" s="122">
        <v>0</v>
      </c>
      <c r="AH1578" s="122">
        <v>0</v>
      </c>
      <c r="AI1578" s="122">
        <v>0</v>
      </c>
      <c r="AJ1578" s="122">
        <v>0</v>
      </c>
      <c r="AK1578" s="122">
        <v>0</v>
      </c>
      <c r="AL1578" s="122">
        <v>0</v>
      </c>
    </row>
    <row r="1579" spans="1:38" hidden="1" x14ac:dyDescent="0.25">
      <c r="A1579" s="122" t="s">
        <v>1984</v>
      </c>
      <c r="B1579" s="122">
        <v>1</v>
      </c>
      <c r="C1579" s="122" t="s">
        <v>2165</v>
      </c>
      <c r="D1579" s="122" t="s">
        <v>2087</v>
      </c>
      <c r="E1579" s="122">
        <v>30</v>
      </c>
      <c r="F1579" s="122">
        <v>0</v>
      </c>
      <c r="G1579" s="122">
        <v>0</v>
      </c>
      <c r="H1579" s="122">
        <v>0</v>
      </c>
      <c r="I1579" s="122">
        <v>0</v>
      </c>
      <c r="J1579" s="122">
        <v>0</v>
      </c>
      <c r="K1579" s="122">
        <v>0</v>
      </c>
      <c r="L1579" s="122">
        <v>0</v>
      </c>
      <c r="M1579" s="122">
        <v>0</v>
      </c>
      <c r="N1579" s="122">
        <v>0</v>
      </c>
      <c r="O1579" s="122">
        <v>0</v>
      </c>
      <c r="P1579" s="122">
        <v>0</v>
      </c>
      <c r="Q1579" s="122">
        <v>0</v>
      </c>
      <c r="R1579" s="122">
        <v>0</v>
      </c>
      <c r="S1579" s="122">
        <v>0</v>
      </c>
      <c r="T1579" s="122">
        <v>0</v>
      </c>
      <c r="U1579" s="122">
        <v>0</v>
      </c>
      <c r="V1579" s="122">
        <v>0</v>
      </c>
      <c r="W1579" s="122">
        <v>0</v>
      </c>
      <c r="X1579" s="122">
        <v>0</v>
      </c>
      <c r="Y1579" s="122">
        <v>0</v>
      </c>
      <c r="Z1579" s="122">
        <v>0</v>
      </c>
      <c r="AA1579" s="122">
        <v>0</v>
      </c>
      <c r="AB1579" s="122">
        <v>0</v>
      </c>
      <c r="AC1579" s="122">
        <v>0</v>
      </c>
      <c r="AD1579" s="122">
        <v>0</v>
      </c>
      <c r="AE1579" s="122">
        <v>0</v>
      </c>
      <c r="AF1579" s="122">
        <v>0</v>
      </c>
      <c r="AG1579" s="122">
        <v>0</v>
      </c>
      <c r="AH1579" s="122">
        <v>0</v>
      </c>
      <c r="AI1579" s="122">
        <v>0</v>
      </c>
      <c r="AJ1579" s="122">
        <v>0</v>
      </c>
      <c r="AK1579" s="122">
        <v>0</v>
      </c>
      <c r="AL1579" s="122">
        <v>0</v>
      </c>
    </row>
    <row r="1580" spans="1:38" hidden="1" x14ac:dyDescent="0.25">
      <c r="A1580" s="122" t="s">
        <v>1984</v>
      </c>
      <c r="B1580" s="122">
        <v>1</v>
      </c>
      <c r="C1580" s="122" t="s">
        <v>2165</v>
      </c>
      <c r="D1580" s="122" t="s">
        <v>2088</v>
      </c>
      <c r="E1580" s="122">
        <v>30</v>
      </c>
      <c r="F1580" s="122">
        <v>0</v>
      </c>
      <c r="G1580" s="122">
        <v>0</v>
      </c>
      <c r="H1580" s="122">
        <v>0</v>
      </c>
      <c r="I1580" s="122">
        <v>0</v>
      </c>
      <c r="J1580" s="122">
        <v>0</v>
      </c>
      <c r="K1580" s="122">
        <v>0</v>
      </c>
      <c r="L1580" s="122">
        <v>0</v>
      </c>
      <c r="M1580" s="122">
        <v>0</v>
      </c>
      <c r="N1580" s="122">
        <v>0</v>
      </c>
      <c r="O1580" s="122">
        <v>0</v>
      </c>
      <c r="P1580" s="122">
        <v>0</v>
      </c>
      <c r="Q1580" s="122">
        <v>0</v>
      </c>
      <c r="R1580" s="122">
        <v>0</v>
      </c>
      <c r="S1580" s="122">
        <v>0</v>
      </c>
      <c r="T1580" s="122">
        <v>0</v>
      </c>
      <c r="U1580" s="122">
        <v>0</v>
      </c>
      <c r="V1580" s="122">
        <v>0</v>
      </c>
      <c r="W1580" s="122">
        <v>0</v>
      </c>
      <c r="X1580" s="122">
        <v>0</v>
      </c>
      <c r="Y1580" s="122">
        <v>0</v>
      </c>
      <c r="Z1580" s="122">
        <v>0</v>
      </c>
      <c r="AA1580" s="122">
        <v>0</v>
      </c>
      <c r="AB1580" s="122">
        <v>0</v>
      </c>
      <c r="AC1580" s="122">
        <v>0</v>
      </c>
      <c r="AD1580" s="122">
        <v>0</v>
      </c>
      <c r="AE1580" s="122">
        <v>0</v>
      </c>
      <c r="AF1580" s="122">
        <v>0</v>
      </c>
      <c r="AG1580" s="122">
        <v>0</v>
      </c>
      <c r="AH1580" s="122">
        <v>0</v>
      </c>
      <c r="AI1580" s="122">
        <v>0</v>
      </c>
      <c r="AJ1580" s="122">
        <v>0</v>
      </c>
      <c r="AK1580" s="122">
        <v>0</v>
      </c>
      <c r="AL1580" s="122">
        <v>0</v>
      </c>
    </row>
    <row r="1581" spans="1:38" hidden="1" x14ac:dyDescent="0.25">
      <c r="A1581" s="122" t="s">
        <v>1984</v>
      </c>
      <c r="B1581" s="122">
        <v>1</v>
      </c>
      <c r="C1581" s="122" t="s">
        <v>2165</v>
      </c>
      <c r="D1581" s="122" t="s">
        <v>2089</v>
      </c>
      <c r="E1581" s="122">
        <v>30</v>
      </c>
      <c r="F1581" s="122">
        <v>0</v>
      </c>
      <c r="G1581" s="122">
        <v>0</v>
      </c>
      <c r="H1581" s="122">
        <v>0</v>
      </c>
      <c r="I1581" s="122">
        <v>0</v>
      </c>
      <c r="J1581" s="122">
        <v>0</v>
      </c>
      <c r="K1581" s="122">
        <v>0</v>
      </c>
      <c r="L1581" s="122">
        <v>0</v>
      </c>
      <c r="M1581" s="122">
        <v>0</v>
      </c>
      <c r="N1581" s="122">
        <v>0</v>
      </c>
      <c r="O1581" s="122">
        <v>0</v>
      </c>
      <c r="P1581" s="122">
        <v>0</v>
      </c>
      <c r="Q1581" s="122">
        <v>0</v>
      </c>
      <c r="R1581" s="122">
        <v>0</v>
      </c>
      <c r="S1581" s="122">
        <v>0</v>
      </c>
      <c r="T1581" s="122">
        <v>0</v>
      </c>
      <c r="U1581" s="122">
        <v>0</v>
      </c>
      <c r="V1581" s="122">
        <v>0</v>
      </c>
      <c r="W1581" s="122">
        <v>0</v>
      </c>
      <c r="X1581" s="122">
        <v>0</v>
      </c>
      <c r="Y1581" s="122">
        <v>0</v>
      </c>
      <c r="Z1581" s="122">
        <v>0</v>
      </c>
      <c r="AA1581" s="122">
        <v>0</v>
      </c>
      <c r="AB1581" s="122">
        <v>0</v>
      </c>
      <c r="AC1581" s="122">
        <v>0</v>
      </c>
      <c r="AD1581" s="122">
        <v>0</v>
      </c>
      <c r="AE1581" s="122">
        <v>0</v>
      </c>
      <c r="AF1581" s="122">
        <v>0</v>
      </c>
      <c r="AG1581" s="122">
        <v>0</v>
      </c>
      <c r="AH1581" s="122">
        <v>0</v>
      </c>
      <c r="AI1581" s="122">
        <v>0</v>
      </c>
      <c r="AJ1581" s="122">
        <v>0</v>
      </c>
      <c r="AK1581" s="122">
        <v>0</v>
      </c>
      <c r="AL1581" s="122">
        <v>0</v>
      </c>
    </row>
    <row r="1582" spans="1:38" hidden="1" x14ac:dyDescent="0.25">
      <c r="A1582" s="122" t="s">
        <v>1984</v>
      </c>
      <c r="B1582" s="122">
        <v>1</v>
      </c>
      <c r="C1582" s="122" t="s">
        <v>2165</v>
      </c>
      <c r="D1582" s="122" t="s">
        <v>2136</v>
      </c>
      <c r="E1582" s="122">
        <v>30</v>
      </c>
      <c r="F1582" s="122">
        <v>0</v>
      </c>
      <c r="G1582" s="122">
        <v>0</v>
      </c>
      <c r="H1582" s="122">
        <v>0</v>
      </c>
      <c r="I1582" s="122">
        <v>0</v>
      </c>
      <c r="J1582" s="122">
        <v>0</v>
      </c>
      <c r="K1582" s="122">
        <v>0</v>
      </c>
      <c r="L1582" s="122">
        <v>0</v>
      </c>
      <c r="M1582" s="122">
        <v>0</v>
      </c>
      <c r="N1582" s="122">
        <v>0</v>
      </c>
      <c r="O1582" s="122">
        <v>0</v>
      </c>
      <c r="P1582" s="122">
        <v>0</v>
      </c>
      <c r="Q1582" s="122">
        <v>0</v>
      </c>
      <c r="R1582" s="122">
        <v>0</v>
      </c>
      <c r="S1582" s="122">
        <v>0</v>
      </c>
      <c r="T1582" s="122">
        <v>0</v>
      </c>
      <c r="U1582" s="122">
        <v>0</v>
      </c>
      <c r="V1582" s="122">
        <v>0</v>
      </c>
      <c r="W1582" s="122">
        <v>0</v>
      </c>
      <c r="X1582" s="122">
        <v>0</v>
      </c>
      <c r="Y1582" s="122">
        <v>0</v>
      </c>
      <c r="Z1582" s="122">
        <v>0</v>
      </c>
      <c r="AA1582" s="122">
        <v>0</v>
      </c>
      <c r="AB1582" s="122">
        <v>0</v>
      </c>
      <c r="AC1582" s="122">
        <v>0</v>
      </c>
      <c r="AD1582" s="122">
        <v>0</v>
      </c>
      <c r="AE1582" s="122">
        <v>0</v>
      </c>
      <c r="AF1582" s="122">
        <v>0</v>
      </c>
      <c r="AG1582" s="122">
        <v>0</v>
      </c>
      <c r="AH1582" s="122">
        <v>0</v>
      </c>
      <c r="AI1582" s="122">
        <v>0</v>
      </c>
      <c r="AJ1582" s="122">
        <v>0</v>
      </c>
      <c r="AK1582" s="122">
        <v>0</v>
      </c>
      <c r="AL1582" s="122">
        <v>0</v>
      </c>
    </row>
    <row r="1583" spans="1:38" hidden="1" x14ac:dyDescent="0.25">
      <c r="A1583" s="122" t="s">
        <v>1984</v>
      </c>
      <c r="B1583" s="122">
        <v>1</v>
      </c>
      <c r="C1583" s="122" t="s">
        <v>2165</v>
      </c>
      <c r="D1583" s="122" t="s">
        <v>2090</v>
      </c>
      <c r="E1583" s="122">
        <v>30</v>
      </c>
      <c r="F1583" s="122">
        <v>0</v>
      </c>
      <c r="G1583" s="122">
        <v>0</v>
      </c>
      <c r="H1583" s="122">
        <v>0</v>
      </c>
      <c r="I1583" s="122">
        <v>0</v>
      </c>
      <c r="J1583" s="122">
        <v>0</v>
      </c>
      <c r="K1583" s="122">
        <v>0</v>
      </c>
      <c r="L1583" s="122">
        <v>0</v>
      </c>
      <c r="M1583" s="122">
        <v>0</v>
      </c>
      <c r="N1583" s="122">
        <v>0</v>
      </c>
      <c r="O1583" s="122">
        <v>0</v>
      </c>
      <c r="P1583" s="122">
        <v>0</v>
      </c>
      <c r="Q1583" s="122">
        <v>0</v>
      </c>
      <c r="R1583" s="122">
        <v>0</v>
      </c>
      <c r="S1583" s="122">
        <v>0</v>
      </c>
      <c r="T1583" s="122">
        <v>0</v>
      </c>
      <c r="U1583" s="122">
        <v>0</v>
      </c>
      <c r="V1583" s="122">
        <v>0</v>
      </c>
      <c r="W1583" s="122">
        <v>0</v>
      </c>
      <c r="X1583" s="122">
        <v>0</v>
      </c>
      <c r="Y1583" s="122">
        <v>0</v>
      </c>
      <c r="Z1583" s="122">
        <v>0</v>
      </c>
      <c r="AA1583" s="122">
        <v>0</v>
      </c>
      <c r="AB1583" s="122">
        <v>0</v>
      </c>
      <c r="AC1583" s="122">
        <v>0</v>
      </c>
      <c r="AD1583" s="122">
        <v>0</v>
      </c>
      <c r="AE1583" s="122">
        <v>0</v>
      </c>
      <c r="AF1583" s="122">
        <v>0</v>
      </c>
      <c r="AG1583" s="122">
        <v>0</v>
      </c>
      <c r="AH1583" s="122">
        <v>0</v>
      </c>
      <c r="AI1583" s="122">
        <v>0</v>
      </c>
      <c r="AJ1583" s="122">
        <v>0</v>
      </c>
      <c r="AK1583" s="122">
        <v>0</v>
      </c>
      <c r="AL1583" s="122">
        <v>0</v>
      </c>
    </row>
    <row r="1584" spans="1:38" hidden="1" x14ac:dyDescent="0.25">
      <c r="A1584" s="122" t="s">
        <v>1984</v>
      </c>
      <c r="B1584" s="122">
        <v>1</v>
      </c>
      <c r="C1584" s="122" t="s">
        <v>2165</v>
      </c>
      <c r="D1584" s="122" t="s">
        <v>2091</v>
      </c>
      <c r="E1584" s="122">
        <v>30</v>
      </c>
      <c r="F1584" s="122">
        <v>2.7982802769999999E-4</v>
      </c>
      <c r="G1584" s="122">
        <v>2.526531273E-4</v>
      </c>
      <c r="H1584" s="122">
        <v>2.1225800519999999E-4</v>
      </c>
      <c r="I1584" s="122">
        <v>1.2852993400000001E-4</v>
      </c>
      <c r="J1584" s="122">
        <v>3.3785011200000003E-5</v>
      </c>
      <c r="K1584" s="122">
        <v>0</v>
      </c>
      <c r="L1584" s="122">
        <v>0</v>
      </c>
      <c r="M1584" s="122">
        <v>0</v>
      </c>
      <c r="N1584" s="122">
        <v>0</v>
      </c>
      <c r="O1584" s="122">
        <v>0</v>
      </c>
      <c r="P1584" s="122">
        <v>0</v>
      </c>
      <c r="Q1584" s="122">
        <v>0</v>
      </c>
      <c r="R1584" s="122">
        <v>0</v>
      </c>
      <c r="S1584" s="122">
        <v>0</v>
      </c>
      <c r="T1584" s="122">
        <v>0</v>
      </c>
      <c r="U1584" s="122">
        <v>0</v>
      </c>
      <c r="V1584" s="122">
        <v>0</v>
      </c>
      <c r="W1584" s="122">
        <v>0</v>
      </c>
      <c r="X1584" s="122">
        <v>0</v>
      </c>
      <c r="Y1584" s="122">
        <v>0</v>
      </c>
      <c r="Z1584" s="122">
        <v>0</v>
      </c>
      <c r="AA1584" s="122">
        <v>0</v>
      </c>
      <c r="AB1584" s="122">
        <v>0</v>
      </c>
      <c r="AC1584" s="122">
        <v>0</v>
      </c>
      <c r="AD1584" s="122">
        <v>0</v>
      </c>
      <c r="AE1584" s="122">
        <v>0</v>
      </c>
      <c r="AF1584" s="122">
        <v>0</v>
      </c>
      <c r="AG1584" s="122">
        <v>0</v>
      </c>
      <c r="AH1584" s="122">
        <v>0</v>
      </c>
      <c r="AI1584" s="122">
        <v>0</v>
      </c>
      <c r="AJ1584" s="122">
        <v>0</v>
      </c>
      <c r="AK1584" s="122">
        <v>0</v>
      </c>
      <c r="AL1584" s="122">
        <v>0</v>
      </c>
    </row>
    <row r="1585" spans="1:38" hidden="1" x14ac:dyDescent="0.25">
      <c r="A1585" s="122" t="s">
        <v>1984</v>
      </c>
      <c r="B1585" s="122">
        <v>1</v>
      </c>
      <c r="C1585" s="122" t="s">
        <v>2165</v>
      </c>
      <c r="D1585" s="122" t="s">
        <v>2092</v>
      </c>
      <c r="E1585" s="122">
        <v>30</v>
      </c>
      <c r="F1585" s="122">
        <v>0</v>
      </c>
      <c r="G1585" s="122">
        <v>0</v>
      </c>
      <c r="H1585" s="122">
        <v>0</v>
      </c>
      <c r="I1585" s="122">
        <v>0</v>
      </c>
      <c r="J1585" s="122">
        <v>0</v>
      </c>
      <c r="K1585" s="122">
        <v>0</v>
      </c>
      <c r="L1585" s="122">
        <v>0</v>
      </c>
      <c r="M1585" s="122">
        <v>0</v>
      </c>
      <c r="N1585" s="122">
        <v>0</v>
      </c>
      <c r="O1585" s="122">
        <v>0</v>
      </c>
      <c r="P1585" s="122">
        <v>0</v>
      </c>
      <c r="Q1585" s="122">
        <v>0</v>
      </c>
      <c r="R1585" s="122">
        <v>0</v>
      </c>
      <c r="S1585" s="122">
        <v>0</v>
      </c>
      <c r="T1585" s="122">
        <v>0</v>
      </c>
      <c r="U1585" s="122">
        <v>0</v>
      </c>
      <c r="V1585" s="122">
        <v>0</v>
      </c>
      <c r="W1585" s="122">
        <v>0</v>
      </c>
      <c r="X1585" s="122">
        <v>0</v>
      </c>
      <c r="Y1585" s="122">
        <v>0</v>
      </c>
      <c r="Z1585" s="122">
        <v>0</v>
      </c>
      <c r="AA1585" s="122">
        <v>0</v>
      </c>
      <c r="AB1585" s="122">
        <v>0</v>
      </c>
      <c r="AC1585" s="122">
        <v>0</v>
      </c>
      <c r="AD1585" s="122">
        <v>0</v>
      </c>
      <c r="AE1585" s="122">
        <v>0</v>
      </c>
      <c r="AF1585" s="122">
        <v>0</v>
      </c>
      <c r="AG1585" s="122">
        <v>0</v>
      </c>
      <c r="AH1585" s="122">
        <v>0</v>
      </c>
      <c r="AI1585" s="122">
        <v>0</v>
      </c>
      <c r="AJ1585" s="122">
        <v>0</v>
      </c>
      <c r="AK1585" s="122">
        <v>0</v>
      </c>
      <c r="AL1585" s="122">
        <v>0</v>
      </c>
    </row>
    <row r="1586" spans="1:38" hidden="1" x14ac:dyDescent="0.25">
      <c r="A1586" s="122" t="s">
        <v>1984</v>
      </c>
      <c r="B1586" s="122">
        <v>1</v>
      </c>
      <c r="C1586" s="122" t="s">
        <v>2165</v>
      </c>
      <c r="D1586" s="122" t="s">
        <v>2093</v>
      </c>
      <c r="E1586" s="122">
        <v>30</v>
      </c>
      <c r="F1586" s="122">
        <v>0.42414307334649998</v>
      </c>
      <c r="G1586" s="122">
        <v>0.43737467920529999</v>
      </c>
      <c r="H1586" s="122">
        <v>0.47199860696680002</v>
      </c>
      <c r="I1586" s="122">
        <v>0.33181968793670003</v>
      </c>
      <c r="J1586" s="122">
        <v>0.43323758439839999</v>
      </c>
      <c r="K1586" s="122">
        <v>0.41013314362249997</v>
      </c>
      <c r="L1586" s="122">
        <v>0.38923584557989999</v>
      </c>
      <c r="M1586" s="122">
        <v>0.34761264499650002</v>
      </c>
      <c r="N1586" s="122">
        <v>0.35045769681529998</v>
      </c>
      <c r="O1586" s="122">
        <v>0.36469477398619998</v>
      </c>
      <c r="P1586" s="122">
        <v>0.29471860442719999</v>
      </c>
      <c r="Q1586" s="122">
        <v>0.28102403621659999</v>
      </c>
      <c r="R1586" s="122">
        <v>0.26991750549319998</v>
      </c>
      <c r="S1586" s="122">
        <v>0.26006102772950002</v>
      </c>
      <c r="T1586" s="122">
        <v>0.26862490365019998</v>
      </c>
      <c r="U1586" s="122">
        <v>0.26360052030480002</v>
      </c>
      <c r="V1586" s="122">
        <v>0.27121051422519998</v>
      </c>
      <c r="W1586" s="122">
        <v>0.26814906326679999</v>
      </c>
      <c r="X1586" s="122">
        <v>0.27075351783239998</v>
      </c>
      <c r="Y1586" s="122">
        <v>0.28368285854359998</v>
      </c>
      <c r="Z1586" s="122">
        <v>0.2822127886104</v>
      </c>
      <c r="AA1586" s="122">
        <v>0.32592306410380001</v>
      </c>
      <c r="AB1586" s="122">
        <v>0.426021788347</v>
      </c>
      <c r="AC1586" s="122">
        <v>0.4616109371198</v>
      </c>
      <c r="AD1586" s="122">
        <v>0.52300024373020004</v>
      </c>
      <c r="AE1586" s="122">
        <v>0.51488503996940005</v>
      </c>
      <c r="AF1586" s="122">
        <v>0.40790709446939999</v>
      </c>
      <c r="AG1586" s="122">
        <v>0.44467307206439999</v>
      </c>
      <c r="AH1586" s="122">
        <v>0.4563017538418</v>
      </c>
      <c r="AI1586" s="122">
        <v>0.42021024875989998</v>
      </c>
      <c r="AJ1586" s="122">
        <v>0.2927921577157</v>
      </c>
      <c r="AK1586" s="122">
        <v>0.35679782807470001</v>
      </c>
      <c r="AL1586" s="122">
        <v>-3.6176806145260998</v>
      </c>
    </row>
    <row r="1587" spans="1:38" hidden="1" x14ac:dyDescent="0.25">
      <c r="A1587" s="122" t="s">
        <v>1984</v>
      </c>
      <c r="B1587" s="122">
        <v>1</v>
      </c>
      <c r="C1587" s="122" t="s">
        <v>2165</v>
      </c>
      <c r="D1587" s="122" t="s">
        <v>2094</v>
      </c>
      <c r="E1587" s="122">
        <v>30</v>
      </c>
      <c r="F1587" s="122">
        <v>5.4035753611199999E-2</v>
      </c>
      <c r="G1587" s="122">
        <v>4.8913752281799998E-2</v>
      </c>
      <c r="H1587" s="122">
        <v>4.6442205112700002E-2</v>
      </c>
      <c r="I1587" s="122">
        <v>4.5057954416099999E-2</v>
      </c>
      <c r="J1587" s="122">
        <v>5.3009283512699998E-2</v>
      </c>
      <c r="K1587" s="122">
        <v>5.1364367433100001E-2</v>
      </c>
      <c r="L1587" s="122">
        <v>4.87959387397E-2</v>
      </c>
      <c r="M1587" s="122">
        <v>5.8243222730099999E-2</v>
      </c>
      <c r="N1587" s="122">
        <v>5.8428472756900003E-2</v>
      </c>
      <c r="O1587" s="122">
        <v>5.73562994169E-2</v>
      </c>
      <c r="P1587" s="122">
        <v>5.4151297014200003E-2</v>
      </c>
      <c r="Q1587" s="122">
        <v>9.2524293086800005E-2</v>
      </c>
      <c r="R1587" s="122">
        <v>9.8034302917700003E-2</v>
      </c>
      <c r="S1587" s="122">
        <v>0.1046613851334</v>
      </c>
      <c r="T1587" s="122">
        <v>0.1177608856561</v>
      </c>
      <c r="U1587" s="122">
        <v>0.12728205616400001</v>
      </c>
      <c r="V1587" s="122">
        <v>0.12364460010930001</v>
      </c>
      <c r="W1587" s="122">
        <v>0.1223531105677</v>
      </c>
      <c r="X1587" s="122">
        <v>0.13776242079770001</v>
      </c>
      <c r="Y1587" s="122">
        <v>0.14282211986230001</v>
      </c>
      <c r="Z1587" s="122">
        <v>0.15587696868529999</v>
      </c>
      <c r="AA1587" s="122">
        <v>0.17758438045229999</v>
      </c>
      <c r="AB1587" s="122">
        <v>0.16882376706669999</v>
      </c>
      <c r="AC1587" s="122">
        <v>0.18216939843999999</v>
      </c>
      <c r="AD1587" s="122">
        <v>0.1938492801667</v>
      </c>
      <c r="AE1587" s="122">
        <v>0.16743673020829999</v>
      </c>
      <c r="AF1587" s="122">
        <v>0.1328940889502</v>
      </c>
      <c r="AG1587" s="122">
        <v>0.15432010155289999</v>
      </c>
      <c r="AH1587" s="122">
        <v>0.18359055665740001</v>
      </c>
      <c r="AI1587" s="122">
        <v>0.1777133970973</v>
      </c>
      <c r="AJ1587" s="122">
        <v>9.7993525176999996E-2</v>
      </c>
      <c r="AK1587" s="122">
        <v>0.109185110601</v>
      </c>
      <c r="AL1587" s="122">
        <v>-7.0251253882600007E-2</v>
      </c>
    </row>
    <row r="1588" spans="1:38" hidden="1" x14ac:dyDescent="0.25">
      <c r="A1588" s="122" t="s">
        <v>1984</v>
      </c>
      <c r="B1588" s="122">
        <v>1</v>
      </c>
      <c r="C1588" s="122" t="s">
        <v>2165</v>
      </c>
      <c r="D1588" s="122" t="s">
        <v>2095</v>
      </c>
      <c r="E1588" s="122">
        <v>30</v>
      </c>
      <c r="F1588" s="122">
        <v>5.2954332789999995E-4</v>
      </c>
      <c r="G1588" s="122">
        <v>3.0553401440000001E-4</v>
      </c>
      <c r="H1588" s="122">
        <v>2.6660780589999998E-4</v>
      </c>
      <c r="I1588" s="122">
        <v>2.5044975699999998E-4</v>
      </c>
      <c r="J1588" s="122">
        <v>2.0858572139999999E-4</v>
      </c>
      <c r="K1588" s="122">
        <v>2.0932017820000001E-4</v>
      </c>
      <c r="L1588" s="122">
        <v>1.703939696E-4</v>
      </c>
      <c r="M1588" s="122">
        <v>2.6440443560000001E-4</v>
      </c>
      <c r="N1588" s="122">
        <v>2.5044975699999998E-4</v>
      </c>
      <c r="O1588" s="122">
        <v>3.0039281709999999E-4</v>
      </c>
      <c r="P1588" s="122">
        <v>1.4762580990000001E-4</v>
      </c>
      <c r="Q1588" s="122">
        <v>1.29311396E-4</v>
      </c>
      <c r="R1588" s="122">
        <v>1.503051081E-4</v>
      </c>
      <c r="S1588" s="122">
        <v>1.1285075089999999E-4</v>
      </c>
      <c r="T1588" s="122">
        <v>5.1889370500000001E-5</v>
      </c>
      <c r="U1588" s="122">
        <v>1.253409227E-4</v>
      </c>
      <c r="V1588" s="122">
        <v>3.1287637869999998E-4</v>
      </c>
      <c r="W1588" s="122">
        <v>3.0879206469999998E-4</v>
      </c>
      <c r="X1588" s="122">
        <v>1.683712757E-4</v>
      </c>
      <c r="Y1588" s="122">
        <v>1.3573642369999999E-4</v>
      </c>
      <c r="Z1588" s="122">
        <v>9.7455802699999996E-5</v>
      </c>
      <c r="AA1588" s="122">
        <v>2.7363655699999998E-5</v>
      </c>
      <c r="AB1588" s="122">
        <v>1.16514221E-5</v>
      </c>
      <c r="AC1588" s="122">
        <v>1.6268217400000001E-5</v>
      </c>
      <c r="AD1588" s="122">
        <v>4.8742957700000001E-5</v>
      </c>
      <c r="AE1588" s="122">
        <v>1.4630305320000001E-4</v>
      </c>
      <c r="AF1588" s="122">
        <v>1.96746278E-5</v>
      </c>
      <c r="AG1588" s="122">
        <v>0</v>
      </c>
      <c r="AH1588" s="122">
        <v>0</v>
      </c>
      <c r="AI1588" s="122">
        <v>0</v>
      </c>
      <c r="AJ1588" s="122">
        <v>0</v>
      </c>
      <c r="AK1588" s="122">
        <v>0</v>
      </c>
      <c r="AL1588" s="122">
        <v>0</v>
      </c>
    </row>
    <row r="1589" spans="1:38" hidden="1" x14ac:dyDescent="0.25">
      <c r="A1589" s="122" t="s">
        <v>1984</v>
      </c>
      <c r="B1589" s="122">
        <v>1</v>
      </c>
      <c r="C1589" s="122" t="s">
        <v>2165</v>
      </c>
      <c r="D1589" s="122" t="s">
        <v>2096</v>
      </c>
      <c r="E1589" s="122">
        <v>30</v>
      </c>
      <c r="F1589" s="122">
        <v>1.0825513810606999</v>
      </c>
      <c r="G1589" s="122">
        <v>1.0005210733754999</v>
      </c>
      <c r="H1589" s="122">
        <v>0.98996509351329998</v>
      </c>
      <c r="I1589" s="122">
        <v>0.95516399474939995</v>
      </c>
      <c r="J1589" s="122">
        <v>0.98831587084630002</v>
      </c>
      <c r="K1589" s="122">
        <v>0.97151166697360003</v>
      </c>
      <c r="L1589" s="122">
        <v>0.9714587193177</v>
      </c>
      <c r="M1589" s="122">
        <v>0.99215801449300001</v>
      </c>
      <c r="N1589" s="122">
        <v>0.95646037770939996</v>
      </c>
      <c r="O1589" s="122">
        <v>0.88771452338580004</v>
      </c>
      <c r="P1589" s="122">
        <v>0.82682695584029997</v>
      </c>
      <c r="Q1589" s="122">
        <v>0.83557815362379995</v>
      </c>
      <c r="R1589" s="122">
        <v>0.78008957018330005</v>
      </c>
      <c r="S1589" s="122">
        <v>0.71388043137769996</v>
      </c>
      <c r="T1589" s="122">
        <v>0.73797275359339998</v>
      </c>
      <c r="U1589" s="122">
        <v>0.7596536125783</v>
      </c>
      <c r="V1589" s="122">
        <v>0.75573741886379997</v>
      </c>
      <c r="W1589" s="122">
        <v>0.71550415360550002</v>
      </c>
      <c r="X1589" s="122">
        <v>0.7215513967271</v>
      </c>
      <c r="Y1589" s="122">
        <v>0.65439880226930003</v>
      </c>
      <c r="Z1589" s="122">
        <v>0.66031634236250003</v>
      </c>
      <c r="AA1589" s="122">
        <v>0.67455173639220001</v>
      </c>
      <c r="AB1589" s="122">
        <v>0.59714517753789997</v>
      </c>
      <c r="AC1589" s="122">
        <v>0.55684219847810001</v>
      </c>
      <c r="AD1589" s="122">
        <v>0.53808139630700003</v>
      </c>
      <c r="AE1589" s="122">
        <v>0.44046073389779999</v>
      </c>
      <c r="AF1589" s="122">
        <v>0.3296135413936</v>
      </c>
      <c r="AG1589" s="122">
        <v>0.31788541353580002</v>
      </c>
      <c r="AH1589" s="122">
        <v>0.31126011077530003</v>
      </c>
      <c r="AI1589" s="122">
        <v>0.288444635437</v>
      </c>
      <c r="AJ1589" s="122">
        <v>0.1972877399014</v>
      </c>
      <c r="AK1589" s="122">
        <v>0.21533113925950001</v>
      </c>
      <c r="AL1589" s="122">
        <v>0.160404788986</v>
      </c>
    </row>
    <row r="1590" spans="1:38" hidden="1" x14ac:dyDescent="0.25">
      <c r="A1590" s="122" t="s">
        <v>1984</v>
      </c>
      <c r="B1590" s="122">
        <v>1</v>
      </c>
      <c r="C1590" s="122" t="s">
        <v>2165</v>
      </c>
      <c r="D1590" s="122" t="s">
        <v>2097</v>
      </c>
      <c r="E1590" s="122">
        <v>30</v>
      </c>
      <c r="F1590" s="122">
        <v>2.3399792548999998E-3</v>
      </c>
      <c r="G1590" s="122">
        <v>2.3142732681E-3</v>
      </c>
      <c r="H1590" s="122">
        <v>2.3796399202000002E-3</v>
      </c>
      <c r="I1590" s="122">
        <v>2.3017875031E-3</v>
      </c>
      <c r="J1590" s="122">
        <v>2.5434237789E-3</v>
      </c>
      <c r="K1590" s="122">
        <v>2.7314447108999999E-3</v>
      </c>
      <c r="L1590" s="122">
        <v>2.3656852417E-3</v>
      </c>
      <c r="M1590" s="122">
        <v>2.6036492336999999E-3</v>
      </c>
      <c r="N1590" s="122">
        <v>2.3620129578999999E-3</v>
      </c>
      <c r="O1590" s="122">
        <v>2.1688508284999999E-3</v>
      </c>
      <c r="P1590" s="122">
        <v>2.7086765511999998E-3</v>
      </c>
      <c r="Q1590" s="122">
        <v>2.7286067700000001E-3</v>
      </c>
      <c r="R1590" s="122">
        <v>2.7927784609000001E-3</v>
      </c>
      <c r="S1590" s="122">
        <v>2.9584726417000002E-3</v>
      </c>
      <c r="T1590" s="122">
        <v>2.7949664076E-3</v>
      </c>
      <c r="U1590" s="122">
        <v>3.0560466919000002E-3</v>
      </c>
      <c r="V1590" s="122">
        <v>3.0215668845999999E-3</v>
      </c>
      <c r="W1590" s="122">
        <v>2.2963422405999998E-3</v>
      </c>
      <c r="X1590" s="122">
        <v>2.8226958228000001E-3</v>
      </c>
      <c r="Y1590" s="122">
        <v>2.6862139254999998E-3</v>
      </c>
      <c r="Z1590" s="122">
        <v>2.8970955587E-3</v>
      </c>
      <c r="AA1590" s="122">
        <v>2.8384550616E-3</v>
      </c>
      <c r="AB1590" s="122">
        <v>2.9166225607000001E-3</v>
      </c>
      <c r="AC1590" s="122">
        <v>2.0636553205E-3</v>
      </c>
      <c r="AD1590" s="122">
        <v>1.913177615E-3</v>
      </c>
      <c r="AE1590" s="122">
        <v>2.5255970443E-3</v>
      </c>
      <c r="AF1590" s="122">
        <v>2.0547573768E-3</v>
      </c>
      <c r="AG1590" s="122">
        <v>1.5266175957E-3</v>
      </c>
      <c r="AH1590" s="122">
        <v>1.0893763873E-3</v>
      </c>
      <c r="AI1590" s="122">
        <v>1.1293514002000001E-3</v>
      </c>
      <c r="AJ1590" s="122">
        <v>4.9722723019999995E-4</v>
      </c>
      <c r="AK1590" s="122">
        <v>2.203370297E-4</v>
      </c>
      <c r="AL1590" s="122">
        <v>-1.2566666666666999</v>
      </c>
    </row>
    <row r="1591" spans="1:38" hidden="1" x14ac:dyDescent="0.25">
      <c r="A1591" s="122" t="s">
        <v>1984</v>
      </c>
      <c r="B1591" s="122">
        <v>1</v>
      </c>
      <c r="C1591" s="122" t="s">
        <v>2165</v>
      </c>
      <c r="D1591" s="122" t="s">
        <v>2098</v>
      </c>
      <c r="E1591" s="122">
        <v>30</v>
      </c>
      <c r="F1591" s="122">
        <v>0</v>
      </c>
      <c r="G1591" s="122">
        <v>0</v>
      </c>
      <c r="H1591" s="122">
        <v>0</v>
      </c>
      <c r="I1591" s="122">
        <v>0</v>
      </c>
      <c r="J1591" s="122">
        <v>0</v>
      </c>
      <c r="K1591" s="122">
        <v>0</v>
      </c>
      <c r="L1591" s="122">
        <v>0</v>
      </c>
      <c r="M1591" s="122">
        <v>0</v>
      </c>
      <c r="N1591" s="122">
        <v>0</v>
      </c>
      <c r="O1591" s="122">
        <v>0</v>
      </c>
      <c r="P1591" s="122">
        <v>0</v>
      </c>
      <c r="Q1591" s="122">
        <v>0</v>
      </c>
      <c r="R1591" s="122">
        <v>0</v>
      </c>
      <c r="S1591" s="122">
        <v>0</v>
      </c>
      <c r="T1591" s="122">
        <v>0</v>
      </c>
      <c r="U1591" s="122">
        <v>0</v>
      </c>
      <c r="V1591" s="122">
        <v>0</v>
      </c>
      <c r="W1591" s="122">
        <v>0</v>
      </c>
      <c r="X1591" s="122">
        <v>0</v>
      </c>
      <c r="Y1591" s="122">
        <v>0</v>
      </c>
      <c r="Z1591" s="122">
        <v>0</v>
      </c>
      <c r="AA1591" s="122">
        <v>0</v>
      </c>
      <c r="AB1591" s="122">
        <v>0</v>
      </c>
      <c r="AC1591" s="122">
        <v>0</v>
      </c>
      <c r="AD1591" s="122">
        <v>0</v>
      </c>
      <c r="AE1591" s="122">
        <v>0</v>
      </c>
      <c r="AF1591" s="122">
        <v>0</v>
      </c>
      <c r="AG1591" s="122">
        <v>0</v>
      </c>
      <c r="AH1591" s="122">
        <v>0</v>
      </c>
      <c r="AI1591" s="122">
        <v>0</v>
      </c>
      <c r="AJ1591" s="122">
        <v>0</v>
      </c>
      <c r="AK1591" s="122">
        <v>0</v>
      </c>
      <c r="AL1591" s="122">
        <v>0</v>
      </c>
    </row>
    <row r="1592" spans="1:38" hidden="1" x14ac:dyDescent="0.25">
      <c r="A1592" s="122" t="s">
        <v>1984</v>
      </c>
      <c r="B1592" s="122">
        <v>1</v>
      </c>
      <c r="C1592" s="122" t="s">
        <v>2165</v>
      </c>
      <c r="D1592" s="122" t="s">
        <v>2099</v>
      </c>
      <c r="E1592" s="122">
        <v>30</v>
      </c>
      <c r="F1592" s="122">
        <v>2.06390029518E-2</v>
      </c>
      <c r="G1592" s="122">
        <v>2.67278498442E-2</v>
      </c>
      <c r="H1592" s="122">
        <v>2.30645798043E-2</v>
      </c>
      <c r="I1592" s="122">
        <v>2.55041447197E-2</v>
      </c>
      <c r="J1592" s="122">
        <v>2.85420248238E-2</v>
      </c>
      <c r="K1592" s="122">
        <v>2.90416557307E-2</v>
      </c>
      <c r="L1592" s="122">
        <v>3.3045680325500003E-2</v>
      </c>
      <c r="M1592" s="122">
        <v>3.3140458632700001E-2</v>
      </c>
      <c r="N1592" s="122">
        <v>3.3285013077900001E-2</v>
      </c>
      <c r="O1592" s="122">
        <v>3.27118363412E-2</v>
      </c>
      <c r="P1592" s="122">
        <v>3.2466995163099997E-2</v>
      </c>
      <c r="Q1592" s="122">
        <v>3.29810694962E-2</v>
      </c>
      <c r="R1592" s="122">
        <v>3.4108241028600002E-2</v>
      </c>
      <c r="S1592" s="122">
        <v>3.3789403231199999E-2</v>
      </c>
      <c r="T1592" s="122">
        <v>3.4266325803300003E-2</v>
      </c>
      <c r="U1592" s="122">
        <v>3.2742918251000001E-2</v>
      </c>
      <c r="V1592" s="122">
        <v>2.9471438797799999E-2</v>
      </c>
      <c r="W1592" s="122">
        <v>7.2559680656000001E-3</v>
      </c>
      <c r="X1592" s="122">
        <v>8.9645757685000004E-3</v>
      </c>
      <c r="Y1592" s="122">
        <v>6.2022181061000001E-3</v>
      </c>
      <c r="Z1592" s="122">
        <v>8.0689690397000007E-3</v>
      </c>
      <c r="AA1592" s="122">
        <v>1.0110183968500001E-2</v>
      </c>
      <c r="AB1592" s="122">
        <v>8.9449273139999997E-3</v>
      </c>
      <c r="AC1592" s="122">
        <v>7.5245301607999998E-3</v>
      </c>
      <c r="AD1592" s="122">
        <v>7.9956735929999998E-3</v>
      </c>
      <c r="AE1592" s="122">
        <v>6.8714819853E-3</v>
      </c>
      <c r="AF1592" s="122">
        <v>7.6465383189999996E-3</v>
      </c>
      <c r="AG1592" s="122">
        <v>8.1132353498999995E-3</v>
      </c>
      <c r="AH1592" s="122">
        <v>4.9253325028999996E-3</v>
      </c>
      <c r="AI1592" s="122">
        <v>6.8687362520000001E-3</v>
      </c>
      <c r="AJ1592" s="122">
        <v>5.6141541311000003E-3</v>
      </c>
      <c r="AK1592" s="122">
        <v>4.3453466843000003E-3</v>
      </c>
      <c r="AL1592" s="122">
        <v>-0.1052522522523</v>
      </c>
    </row>
    <row r="1593" spans="1:38" hidden="1" x14ac:dyDescent="0.25">
      <c r="A1593" s="122" t="s">
        <v>1984</v>
      </c>
      <c r="B1593" s="122">
        <v>1</v>
      </c>
      <c r="C1593" s="122" t="s">
        <v>2165</v>
      </c>
      <c r="D1593" s="122" t="s">
        <v>2100</v>
      </c>
      <c r="E1593" s="122">
        <v>30</v>
      </c>
      <c r="F1593" s="122">
        <v>0</v>
      </c>
      <c r="G1593" s="122">
        <v>0</v>
      </c>
      <c r="H1593" s="122">
        <v>0</v>
      </c>
      <c r="I1593" s="122">
        <v>0</v>
      </c>
      <c r="J1593" s="122">
        <v>0</v>
      </c>
      <c r="K1593" s="122">
        <v>0</v>
      </c>
      <c r="L1593" s="122">
        <v>0</v>
      </c>
      <c r="M1593" s="122">
        <v>0</v>
      </c>
      <c r="N1593" s="122">
        <v>0</v>
      </c>
      <c r="O1593" s="122">
        <v>0</v>
      </c>
      <c r="P1593" s="122">
        <v>0</v>
      </c>
      <c r="Q1593" s="122">
        <v>0</v>
      </c>
      <c r="R1593" s="122">
        <v>0</v>
      </c>
      <c r="S1593" s="122">
        <v>0</v>
      </c>
      <c r="T1593" s="122">
        <v>0</v>
      </c>
      <c r="U1593" s="122">
        <v>0</v>
      </c>
      <c r="V1593" s="122">
        <v>0</v>
      </c>
      <c r="W1593" s="122">
        <v>0</v>
      </c>
      <c r="X1593" s="122">
        <v>0</v>
      </c>
      <c r="Y1593" s="122">
        <v>0</v>
      </c>
      <c r="Z1593" s="122">
        <v>0</v>
      </c>
      <c r="AA1593" s="122">
        <v>0</v>
      </c>
      <c r="AB1593" s="122">
        <v>0</v>
      </c>
      <c r="AC1593" s="122">
        <v>0</v>
      </c>
      <c r="AD1593" s="122">
        <v>0</v>
      </c>
      <c r="AE1593" s="122">
        <v>0</v>
      </c>
      <c r="AF1593" s="122">
        <v>0</v>
      </c>
      <c r="AG1593" s="122">
        <v>0</v>
      </c>
      <c r="AH1593" s="122">
        <v>0</v>
      </c>
      <c r="AI1593" s="122">
        <v>0</v>
      </c>
      <c r="AJ1593" s="122">
        <v>0</v>
      </c>
      <c r="AK1593" s="122">
        <v>0</v>
      </c>
      <c r="AL1593" s="122">
        <v>0</v>
      </c>
    </row>
    <row r="1594" spans="1:38" hidden="1" x14ac:dyDescent="0.25">
      <c r="A1594" s="122" t="s">
        <v>1984</v>
      </c>
      <c r="B1594" s="122">
        <v>1</v>
      </c>
      <c r="C1594" s="122" t="s">
        <v>2165</v>
      </c>
      <c r="D1594" s="122" t="s">
        <v>2101</v>
      </c>
      <c r="E1594" s="122">
        <v>30</v>
      </c>
      <c r="F1594" s="122">
        <v>0</v>
      </c>
      <c r="G1594" s="122">
        <v>0</v>
      </c>
      <c r="H1594" s="122">
        <v>0</v>
      </c>
      <c r="I1594" s="122">
        <v>0</v>
      </c>
      <c r="J1594" s="122">
        <v>0</v>
      </c>
      <c r="K1594" s="122">
        <v>0</v>
      </c>
      <c r="L1594" s="122">
        <v>0</v>
      </c>
      <c r="M1594" s="122">
        <v>0</v>
      </c>
      <c r="N1594" s="122">
        <v>0</v>
      </c>
      <c r="O1594" s="122">
        <v>0</v>
      </c>
      <c r="P1594" s="122">
        <v>0</v>
      </c>
      <c r="Q1594" s="122">
        <v>0</v>
      </c>
      <c r="R1594" s="122">
        <v>0</v>
      </c>
      <c r="S1594" s="122">
        <v>0</v>
      </c>
      <c r="T1594" s="122">
        <v>0</v>
      </c>
      <c r="U1594" s="122">
        <v>0</v>
      </c>
      <c r="V1594" s="122">
        <v>0</v>
      </c>
      <c r="W1594" s="122">
        <v>0</v>
      </c>
      <c r="X1594" s="122">
        <v>0</v>
      </c>
      <c r="Y1594" s="122">
        <v>0</v>
      </c>
      <c r="Z1594" s="122">
        <v>0</v>
      </c>
      <c r="AA1594" s="122">
        <v>0</v>
      </c>
      <c r="AB1594" s="122">
        <v>0</v>
      </c>
      <c r="AC1594" s="122">
        <v>0</v>
      </c>
      <c r="AD1594" s="122">
        <v>0</v>
      </c>
      <c r="AE1594" s="122">
        <v>0</v>
      </c>
      <c r="AF1594" s="122">
        <v>0</v>
      </c>
      <c r="AG1594" s="122">
        <v>0</v>
      </c>
      <c r="AH1594" s="122">
        <v>0</v>
      </c>
      <c r="AI1594" s="122">
        <v>0</v>
      </c>
      <c r="AJ1594" s="122">
        <v>0</v>
      </c>
      <c r="AK1594" s="122">
        <v>0</v>
      </c>
      <c r="AL1594" s="122">
        <v>0</v>
      </c>
    </row>
    <row r="1595" spans="1:38" hidden="1" x14ac:dyDescent="0.25">
      <c r="A1595" s="122" t="s">
        <v>1984</v>
      </c>
      <c r="B1595" s="122">
        <v>1</v>
      </c>
      <c r="C1595" s="122" t="s">
        <v>2165</v>
      </c>
      <c r="D1595" s="122" t="s">
        <v>2102</v>
      </c>
      <c r="E1595" s="122">
        <v>30</v>
      </c>
      <c r="F1595" s="122">
        <v>0</v>
      </c>
      <c r="G1595" s="122">
        <v>0</v>
      </c>
      <c r="H1595" s="122">
        <v>0</v>
      </c>
      <c r="I1595" s="122">
        <v>0</v>
      </c>
      <c r="J1595" s="122">
        <v>0</v>
      </c>
      <c r="K1595" s="122">
        <v>0</v>
      </c>
      <c r="L1595" s="122">
        <v>0</v>
      </c>
      <c r="M1595" s="122">
        <v>0</v>
      </c>
      <c r="N1595" s="122">
        <v>0</v>
      </c>
      <c r="O1595" s="122">
        <v>0</v>
      </c>
      <c r="P1595" s="122">
        <v>0</v>
      </c>
      <c r="Q1595" s="122">
        <v>0</v>
      </c>
      <c r="R1595" s="122">
        <v>0</v>
      </c>
      <c r="S1595" s="122">
        <v>0</v>
      </c>
      <c r="T1595" s="122">
        <v>0</v>
      </c>
      <c r="U1595" s="122">
        <v>0</v>
      </c>
      <c r="V1595" s="122">
        <v>0</v>
      </c>
      <c r="W1595" s="122">
        <v>0</v>
      </c>
      <c r="X1595" s="122">
        <v>0</v>
      </c>
      <c r="Y1595" s="122">
        <v>0</v>
      </c>
      <c r="Z1595" s="122">
        <v>0</v>
      </c>
      <c r="AA1595" s="122">
        <v>0</v>
      </c>
      <c r="AB1595" s="122">
        <v>0</v>
      </c>
      <c r="AC1595" s="122">
        <v>0</v>
      </c>
      <c r="AD1595" s="122">
        <v>0</v>
      </c>
      <c r="AE1595" s="122">
        <v>0</v>
      </c>
      <c r="AF1595" s="122">
        <v>0</v>
      </c>
      <c r="AG1595" s="122">
        <v>0</v>
      </c>
      <c r="AH1595" s="122">
        <v>0</v>
      </c>
      <c r="AI1595" s="122">
        <v>0</v>
      </c>
      <c r="AJ1595" s="122">
        <v>0</v>
      </c>
      <c r="AK1595" s="122">
        <v>0</v>
      </c>
      <c r="AL1595" s="122">
        <v>0</v>
      </c>
    </row>
    <row r="1596" spans="1:38" hidden="1" x14ac:dyDescent="0.25">
      <c r="A1596" s="122" t="s">
        <v>1984</v>
      </c>
      <c r="B1596" s="122">
        <v>1</v>
      </c>
      <c r="C1596" s="122" t="s">
        <v>2165</v>
      </c>
      <c r="D1596" s="122" t="s">
        <v>2103</v>
      </c>
      <c r="E1596" s="122">
        <v>30</v>
      </c>
      <c r="F1596" s="122">
        <v>1.9433726015E-3</v>
      </c>
      <c r="G1596" s="122">
        <v>1.6921883877E-3</v>
      </c>
      <c r="H1596" s="122">
        <v>2.1137665711000002E-3</v>
      </c>
      <c r="I1596" s="122">
        <v>4.7960026789999998E-4</v>
      </c>
      <c r="J1596" s="122">
        <v>6.1547476950000004E-4</v>
      </c>
      <c r="K1596" s="122">
        <v>4.0248230749999998E-4</v>
      </c>
      <c r="L1596" s="122">
        <v>5.214643035E-4</v>
      </c>
      <c r="M1596" s="122">
        <v>2.94517163E-4</v>
      </c>
      <c r="N1596" s="122">
        <v>2.7321791679999998E-4</v>
      </c>
      <c r="O1596" s="122">
        <v>2.8790705209999999E-4</v>
      </c>
      <c r="P1596" s="122">
        <v>3.202231498E-4</v>
      </c>
      <c r="Q1596" s="122">
        <v>2.6913066489999999E-4</v>
      </c>
      <c r="R1596" s="122">
        <v>1.8215702919999999E-4</v>
      </c>
      <c r="S1596" s="122">
        <v>3.917893514E-4</v>
      </c>
      <c r="T1596" s="122">
        <v>4.2456375019999998E-4</v>
      </c>
      <c r="U1596" s="122">
        <v>4.3892458329999998E-4</v>
      </c>
      <c r="V1596" s="122">
        <v>2.8944941130000003E-4</v>
      </c>
      <c r="W1596" s="122">
        <v>1.7341038349999999E-4</v>
      </c>
      <c r="X1596" s="122">
        <v>1.814468095E-4</v>
      </c>
      <c r="Y1596" s="122">
        <v>3.3230937030000001E-4</v>
      </c>
      <c r="Z1596" s="122">
        <v>3.3673153449999998E-4</v>
      </c>
      <c r="AA1596" s="122">
        <v>3.4132996829999999E-4</v>
      </c>
      <c r="AB1596" s="122">
        <v>3.0963742439999998E-4</v>
      </c>
      <c r="AC1596" s="122">
        <v>3.038469673E-4</v>
      </c>
      <c r="AD1596" s="122">
        <v>2.6647046249999998E-4</v>
      </c>
      <c r="AE1596" s="122">
        <v>1.015063317E-4</v>
      </c>
      <c r="AF1596" s="122">
        <v>1.7178796849999999E-4</v>
      </c>
      <c r="AG1596" s="122">
        <v>1.794608384E-4</v>
      </c>
      <c r="AH1596" s="122">
        <v>1.9015232549999999E-4</v>
      </c>
      <c r="AI1596" s="122">
        <v>1.3901283540000001E-4</v>
      </c>
      <c r="AJ1596" s="122">
        <v>1.167786257E-4</v>
      </c>
      <c r="AK1596" s="122">
        <v>3.23160977E-5</v>
      </c>
      <c r="AL1596" s="122">
        <v>-2.6136363636364002</v>
      </c>
    </row>
    <row r="1597" spans="1:38" hidden="1" x14ac:dyDescent="0.25">
      <c r="A1597" s="122" t="s">
        <v>1984</v>
      </c>
      <c r="B1597" s="122">
        <v>1</v>
      </c>
      <c r="C1597" s="122" t="s">
        <v>2165</v>
      </c>
      <c r="D1597" s="122" t="s">
        <v>2137</v>
      </c>
      <c r="E1597" s="122">
        <v>30</v>
      </c>
      <c r="F1597" s="122">
        <v>0</v>
      </c>
      <c r="G1597" s="122">
        <v>0</v>
      </c>
      <c r="H1597" s="122">
        <v>0</v>
      </c>
      <c r="I1597" s="122">
        <v>0</v>
      </c>
      <c r="J1597" s="122">
        <v>0</v>
      </c>
      <c r="K1597" s="122">
        <v>0</v>
      </c>
      <c r="L1597" s="122">
        <v>0</v>
      </c>
      <c r="M1597" s="122">
        <v>0</v>
      </c>
      <c r="N1597" s="122">
        <v>0</v>
      </c>
      <c r="O1597" s="122">
        <v>0</v>
      </c>
      <c r="P1597" s="122">
        <v>0</v>
      </c>
      <c r="Q1597" s="122">
        <v>0</v>
      </c>
      <c r="R1597" s="122">
        <v>0</v>
      </c>
      <c r="S1597" s="122">
        <v>0</v>
      </c>
      <c r="T1597" s="122">
        <v>0</v>
      </c>
      <c r="U1597" s="122">
        <v>0</v>
      </c>
      <c r="V1597" s="122">
        <v>0</v>
      </c>
      <c r="W1597" s="122">
        <v>0</v>
      </c>
      <c r="X1597" s="122">
        <v>0</v>
      </c>
      <c r="Y1597" s="122">
        <v>0</v>
      </c>
      <c r="Z1597" s="122">
        <v>0</v>
      </c>
      <c r="AA1597" s="122">
        <v>0</v>
      </c>
      <c r="AB1597" s="122">
        <v>0</v>
      </c>
      <c r="AC1597" s="122">
        <v>0</v>
      </c>
      <c r="AD1597" s="122">
        <v>0</v>
      </c>
      <c r="AE1597" s="122">
        <v>0</v>
      </c>
      <c r="AF1597" s="122">
        <v>0</v>
      </c>
      <c r="AG1597" s="122">
        <v>0</v>
      </c>
      <c r="AH1597" s="122">
        <v>0</v>
      </c>
      <c r="AI1597" s="122">
        <v>0</v>
      </c>
      <c r="AJ1597" s="122">
        <v>0</v>
      </c>
      <c r="AK1597" s="122">
        <v>0</v>
      </c>
      <c r="AL1597" s="122">
        <v>0</v>
      </c>
    </row>
    <row r="1598" spans="1:38" hidden="1" x14ac:dyDescent="0.25">
      <c r="A1598" s="122" t="s">
        <v>1984</v>
      </c>
      <c r="B1598" s="122">
        <v>1</v>
      </c>
      <c r="C1598" s="122" t="s">
        <v>2165</v>
      </c>
      <c r="D1598" s="122" t="s">
        <v>2104</v>
      </c>
      <c r="E1598" s="122">
        <v>30</v>
      </c>
      <c r="F1598" s="122">
        <v>0</v>
      </c>
      <c r="G1598" s="122">
        <v>0</v>
      </c>
      <c r="H1598" s="122">
        <v>0</v>
      </c>
      <c r="I1598" s="122">
        <v>0</v>
      </c>
      <c r="J1598" s="122">
        <v>0</v>
      </c>
      <c r="K1598" s="122">
        <v>0</v>
      </c>
      <c r="L1598" s="122">
        <v>0</v>
      </c>
      <c r="M1598" s="122">
        <v>0</v>
      </c>
      <c r="N1598" s="122">
        <v>0</v>
      </c>
      <c r="O1598" s="122">
        <v>1.32202218E-5</v>
      </c>
      <c r="P1598" s="122">
        <v>5.8903432590000002E-4</v>
      </c>
      <c r="Q1598" s="122">
        <v>4.4348482530000001E-4</v>
      </c>
      <c r="R1598" s="122">
        <v>1.6931152722E-3</v>
      </c>
      <c r="S1598" s="122">
        <v>2.7141005144000001E-3</v>
      </c>
      <c r="T1598" s="122">
        <v>2.6340285689000001E-3</v>
      </c>
      <c r="U1598" s="122">
        <v>2.6112515956999999E-3</v>
      </c>
      <c r="V1598" s="122">
        <v>2.7890665163999998E-3</v>
      </c>
      <c r="W1598" s="122">
        <v>2.6038445992000001E-3</v>
      </c>
      <c r="X1598" s="122">
        <v>2.0869677127E-3</v>
      </c>
      <c r="Y1598" s="122">
        <v>2.5265217253999999E-3</v>
      </c>
      <c r="Z1598" s="122">
        <v>2.940401333E-3</v>
      </c>
      <c r="AA1598" s="122">
        <v>2.0173647139000001E-3</v>
      </c>
      <c r="AB1598" s="122">
        <v>2.1687171573999998E-3</v>
      </c>
      <c r="AC1598" s="122">
        <v>2.6257336142000002E-3</v>
      </c>
      <c r="AD1598" s="122">
        <v>2.7447383784000002E-3</v>
      </c>
      <c r="AE1598" s="122">
        <v>2.3086855210000001E-3</v>
      </c>
      <c r="AF1598" s="122">
        <v>2.1076999582E-3</v>
      </c>
      <c r="AG1598" s="122">
        <v>1.9122815777000001E-3</v>
      </c>
      <c r="AH1598" s="122">
        <v>2.1591104629000001E-3</v>
      </c>
      <c r="AI1598" s="122">
        <v>1.9810730018000001E-3</v>
      </c>
      <c r="AJ1598" s="122">
        <v>1.9000396524E-3</v>
      </c>
      <c r="AK1598" s="122">
        <v>2.3509961064000001E-3</v>
      </c>
      <c r="AL1598" s="122">
        <v>0.1918150577944</v>
      </c>
    </row>
    <row r="1599" spans="1:38" hidden="1" x14ac:dyDescent="0.25">
      <c r="A1599" s="122" t="s">
        <v>1984</v>
      </c>
      <c r="B1599" s="122">
        <v>1</v>
      </c>
      <c r="C1599" s="122" t="s">
        <v>2165</v>
      </c>
      <c r="D1599" s="122" t="s">
        <v>2105</v>
      </c>
      <c r="E1599" s="122">
        <v>30</v>
      </c>
      <c r="F1599" s="122">
        <v>2.7627325691200001E-2</v>
      </c>
      <c r="G1599" s="122">
        <v>2.8076078774899999E-2</v>
      </c>
      <c r="H1599" s="122">
        <v>2.8554944586000001E-2</v>
      </c>
      <c r="I1599" s="122">
        <v>2.6470623054400001E-2</v>
      </c>
      <c r="J1599" s="122">
        <v>3.06093870811E-2</v>
      </c>
      <c r="K1599" s="122">
        <v>2.90661932636E-2</v>
      </c>
      <c r="L1599" s="122">
        <v>2.9169050595199999E-2</v>
      </c>
      <c r="M1599" s="122">
        <v>3.0189311195700001E-2</v>
      </c>
      <c r="N1599" s="122">
        <v>3.1464127834200002E-2</v>
      </c>
      <c r="O1599" s="122">
        <v>3.0187641975700001E-2</v>
      </c>
      <c r="P1599" s="122">
        <v>2.8167885870599998E-2</v>
      </c>
      <c r="Q1599" s="122">
        <v>2.8748708969899998E-2</v>
      </c>
      <c r="R1599" s="122">
        <v>2.7458258885E-2</v>
      </c>
      <c r="S1599" s="122">
        <v>2.7461537232899999E-2</v>
      </c>
      <c r="T1599" s="122">
        <v>3.0805983129699999E-2</v>
      </c>
      <c r="U1599" s="122">
        <v>3.1116884086799999E-2</v>
      </c>
      <c r="V1599" s="122">
        <v>3.36412226395E-2</v>
      </c>
      <c r="W1599" s="122">
        <v>3.22978154175E-2</v>
      </c>
      <c r="X1599" s="122">
        <v>3.4426599125599998E-2</v>
      </c>
      <c r="Y1599" s="122">
        <v>3.6068792841000001E-2</v>
      </c>
      <c r="Z1599" s="122">
        <v>7.2853578404699998E-2</v>
      </c>
      <c r="AA1599" s="122">
        <v>7.7658515416200002E-2</v>
      </c>
      <c r="AB1599" s="122">
        <v>7.8969172443100005E-2</v>
      </c>
      <c r="AC1599" s="122">
        <v>0.1101524889122</v>
      </c>
      <c r="AD1599" s="122">
        <v>0.104745289007</v>
      </c>
      <c r="AE1599" s="122">
        <v>8.92555652757E-2</v>
      </c>
      <c r="AF1599" s="122">
        <v>7.4869617891499998E-2</v>
      </c>
      <c r="AG1599" s="122">
        <v>7.9501052445200004E-2</v>
      </c>
      <c r="AH1599" s="122">
        <v>9.7317929112099993E-2</v>
      </c>
      <c r="AI1599" s="122">
        <v>8.92868395131E-2</v>
      </c>
      <c r="AJ1599" s="122">
        <v>7.4299081927499996E-2</v>
      </c>
      <c r="AK1599" s="122">
        <v>8.7039503132299995E-2</v>
      </c>
      <c r="AL1599" s="122">
        <v>0.2126794089099</v>
      </c>
    </row>
    <row r="1600" spans="1:38" hidden="1" x14ac:dyDescent="0.25">
      <c r="A1600" s="122" t="s">
        <v>1984</v>
      </c>
      <c r="B1600" s="122">
        <v>1</v>
      </c>
      <c r="C1600" s="122" t="s">
        <v>2165</v>
      </c>
      <c r="D1600" s="122" t="s">
        <v>2106</v>
      </c>
      <c r="E1600" s="122">
        <v>30</v>
      </c>
      <c r="F1600" s="122">
        <v>0</v>
      </c>
      <c r="G1600" s="122">
        <v>0</v>
      </c>
      <c r="H1600" s="122">
        <v>0</v>
      </c>
      <c r="I1600" s="122">
        <v>0</v>
      </c>
      <c r="J1600" s="122">
        <v>0</v>
      </c>
      <c r="K1600" s="122">
        <v>0</v>
      </c>
      <c r="L1600" s="122">
        <v>0</v>
      </c>
      <c r="M1600" s="122">
        <v>0</v>
      </c>
      <c r="N1600" s="122">
        <v>0</v>
      </c>
      <c r="O1600" s="122">
        <v>0</v>
      </c>
      <c r="P1600" s="122">
        <v>0</v>
      </c>
      <c r="Q1600" s="122">
        <v>0</v>
      </c>
      <c r="R1600" s="122">
        <v>0</v>
      </c>
      <c r="S1600" s="122">
        <v>0</v>
      </c>
      <c r="T1600" s="122">
        <v>0</v>
      </c>
      <c r="U1600" s="122">
        <v>0</v>
      </c>
      <c r="V1600" s="122">
        <v>0</v>
      </c>
      <c r="W1600" s="122">
        <v>0</v>
      </c>
      <c r="X1600" s="122">
        <v>0</v>
      </c>
      <c r="Y1600" s="122">
        <v>0</v>
      </c>
      <c r="Z1600" s="122">
        <v>0</v>
      </c>
      <c r="AA1600" s="122">
        <v>0</v>
      </c>
      <c r="AB1600" s="122">
        <v>0</v>
      </c>
      <c r="AC1600" s="122">
        <v>0</v>
      </c>
      <c r="AD1600" s="122">
        <v>0</v>
      </c>
      <c r="AE1600" s="122">
        <v>0</v>
      </c>
      <c r="AF1600" s="122">
        <v>0</v>
      </c>
      <c r="AG1600" s="122">
        <v>0</v>
      </c>
      <c r="AH1600" s="122">
        <v>0</v>
      </c>
      <c r="AI1600" s="122">
        <v>0</v>
      </c>
      <c r="AJ1600" s="122">
        <v>0</v>
      </c>
      <c r="AK1600" s="122">
        <v>0</v>
      </c>
      <c r="AL1600" s="122">
        <v>0</v>
      </c>
    </row>
    <row r="1601" spans="1:38" hidden="1" x14ac:dyDescent="0.25">
      <c r="A1601" s="122" t="s">
        <v>1984</v>
      </c>
      <c r="B1601" s="122">
        <v>1</v>
      </c>
      <c r="C1601" s="122" t="s">
        <v>2165</v>
      </c>
      <c r="D1601" s="122" t="s">
        <v>2107</v>
      </c>
      <c r="E1601" s="122">
        <v>30</v>
      </c>
      <c r="F1601" s="122">
        <v>2.14556854907E-2</v>
      </c>
      <c r="G1601" s="122">
        <v>2.1688508285300001E-2</v>
      </c>
      <c r="H1601" s="122">
        <v>2.33145955642E-2</v>
      </c>
      <c r="I1601" s="122">
        <v>2.34827861635E-2</v>
      </c>
      <c r="J1601" s="122">
        <v>2.37126711311E-2</v>
      </c>
      <c r="K1601" s="122">
        <v>2.2115962122899999E-2</v>
      </c>
      <c r="L1601" s="122">
        <v>2.1931613474700001E-2</v>
      </c>
      <c r="M1601" s="122">
        <v>2.1725231123599999E-2</v>
      </c>
      <c r="N1601" s="122">
        <v>2.1969070769799998E-2</v>
      </c>
      <c r="O1601" s="122">
        <v>2.2867311394000001E-2</v>
      </c>
      <c r="P1601" s="122">
        <v>2.2966463057300001E-2</v>
      </c>
      <c r="Q1601" s="122">
        <v>2.2382876197199999E-2</v>
      </c>
      <c r="R1601" s="122">
        <v>2.2620456802800001E-2</v>
      </c>
      <c r="S1601" s="122">
        <v>2.2603227916000002E-2</v>
      </c>
      <c r="T1601" s="122">
        <v>2.1991744184599999E-2</v>
      </c>
      <c r="U1601" s="122">
        <v>2.20015770917E-2</v>
      </c>
      <c r="V1601" s="122">
        <v>2.23356058253E-2</v>
      </c>
      <c r="W1601" s="122">
        <v>2.1744522365000001E-2</v>
      </c>
      <c r="X1601" s="122">
        <v>2.17598218339E-2</v>
      </c>
      <c r="Y1601" s="122">
        <v>2.19935223044E-2</v>
      </c>
      <c r="Z1601" s="122">
        <v>2.1261747774999999E-2</v>
      </c>
      <c r="AA1601" s="122">
        <v>2.0734756684299999E-2</v>
      </c>
      <c r="AB1601" s="122">
        <v>2.0218614988999999E-2</v>
      </c>
      <c r="AC1601" s="122">
        <v>2.02996946092E-2</v>
      </c>
      <c r="AD1601" s="122">
        <v>2.1414697662E-2</v>
      </c>
      <c r="AE1601" s="122">
        <v>2.1153695964600001E-2</v>
      </c>
      <c r="AF1601" s="122">
        <v>2.06535551443E-2</v>
      </c>
      <c r="AG1601" s="122">
        <v>2.1143177809200001E-2</v>
      </c>
      <c r="AH1601" s="122">
        <v>2.1771817716200001E-2</v>
      </c>
      <c r="AI1601" s="122">
        <v>1.9828026474400001E-2</v>
      </c>
      <c r="AJ1601" s="122">
        <v>1.9417567966399998E-2</v>
      </c>
      <c r="AK1601" s="122">
        <v>1.9472652223799999E-2</v>
      </c>
      <c r="AL1601" s="122">
        <v>2.8288009655999999E-3</v>
      </c>
    </row>
    <row r="1602" spans="1:38" hidden="1" x14ac:dyDescent="0.25">
      <c r="A1602" s="122" t="s">
        <v>1984</v>
      </c>
      <c r="B1602" s="122">
        <v>1</v>
      </c>
      <c r="C1602" s="122" t="s">
        <v>2165</v>
      </c>
      <c r="D1602" s="122" t="s">
        <v>475</v>
      </c>
      <c r="E1602" s="122">
        <v>30</v>
      </c>
      <c r="F1602" s="122">
        <v>0</v>
      </c>
      <c r="G1602" s="122">
        <v>0</v>
      </c>
      <c r="H1602" s="122">
        <v>0</v>
      </c>
      <c r="I1602" s="122">
        <v>0</v>
      </c>
      <c r="J1602" s="122">
        <v>0</v>
      </c>
      <c r="K1602" s="122">
        <v>0</v>
      </c>
      <c r="L1602" s="122">
        <v>0</v>
      </c>
      <c r="M1602" s="122">
        <v>0</v>
      </c>
      <c r="N1602" s="122">
        <v>0</v>
      </c>
      <c r="O1602" s="122">
        <v>0</v>
      </c>
      <c r="P1602" s="122">
        <v>0</v>
      </c>
      <c r="Q1602" s="122">
        <v>0</v>
      </c>
      <c r="R1602" s="122">
        <v>0</v>
      </c>
      <c r="S1602" s="122">
        <v>0</v>
      </c>
      <c r="T1602" s="122">
        <v>0</v>
      </c>
      <c r="U1602" s="122">
        <v>0</v>
      </c>
      <c r="V1602" s="122">
        <v>0</v>
      </c>
      <c r="W1602" s="122">
        <v>0</v>
      </c>
      <c r="X1602" s="122">
        <v>0</v>
      </c>
      <c r="Y1602" s="122">
        <v>0</v>
      </c>
      <c r="Z1602" s="122">
        <v>0</v>
      </c>
      <c r="AA1602" s="122">
        <v>0</v>
      </c>
      <c r="AB1602" s="122">
        <v>0</v>
      </c>
      <c r="AC1602" s="122">
        <v>0</v>
      </c>
      <c r="AD1602" s="122">
        <v>0</v>
      </c>
      <c r="AE1602" s="122">
        <v>0</v>
      </c>
      <c r="AF1602" s="122">
        <v>0</v>
      </c>
      <c r="AG1602" s="122">
        <v>0</v>
      </c>
      <c r="AH1602" s="122">
        <v>0</v>
      </c>
      <c r="AI1602" s="122">
        <v>0</v>
      </c>
      <c r="AJ1602" s="122">
        <v>0</v>
      </c>
      <c r="AK1602" s="122">
        <v>0</v>
      </c>
      <c r="AL1602" s="122">
        <v>0</v>
      </c>
    </row>
    <row r="1603" spans="1:38" hidden="1" x14ac:dyDescent="0.25">
      <c r="A1603" s="122" t="s">
        <v>1984</v>
      </c>
      <c r="B1603" s="122">
        <v>1</v>
      </c>
      <c r="C1603" s="122" t="s">
        <v>2165</v>
      </c>
      <c r="D1603" s="122" t="s">
        <v>2108</v>
      </c>
      <c r="E1603" s="122">
        <v>30</v>
      </c>
      <c r="F1603" s="122">
        <v>0</v>
      </c>
      <c r="G1603" s="122">
        <v>0</v>
      </c>
      <c r="H1603" s="122">
        <v>0</v>
      </c>
      <c r="I1603" s="122">
        <v>0</v>
      </c>
      <c r="J1603" s="122">
        <v>0</v>
      </c>
      <c r="K1603" s="122">
        <v>0</v>
      </c>
      <c r="L1603" s="122">
        <v>0</v>
      </c>
      <c r="M1603" s="122">
        <v>0</v>
      </c>
      <c r="N1603" s="122">
        <v>0</v>
      </c>
      <c r="O1603" s="122">
        <v>0</v>
      </c>
      <c r="P1603" s="122">
        <v>0</v>
      </c>
      <c r="Q1603" s="122">
        <v>0</v>
      </c>
      <c r="R1603" s="122">
        <v>0</v>
      </c>
      <c r="S1603" s="122">
        <v>0</v>
      </c>
      <c r="T1603" s="122">
        <v>0</v>
      </c>
      <c r="U1603" s="122">
        <v>0</v>
      </c>
      <c r="V1603" s="122">
        <v>0</v>
      </c>
      <c r="W1603" s="122">
        <v>0</v>
      </c>
      <c r="X1603" s="122">
        <v>0</v>
      </c>
      <c r="Y1603" s="122">
        <v>0</v>
      </c>
      <c r="Z1603" s="122">
        <v>0</v>
      </c>
      <c r="AA1603" s="122">
        <v>0</v>
      </c>
      <c r="AB1603" s="122">
        <v>0</v>
      </c>
      <c r="AC1603" s="122">
        <v>0</v>
      </c>
      <c r="AD1603" s="122">
        <v>0</v>
      </c>
      <c r="AE1603" s="122">
        <v>0</v>
      </c>
      <c r="AF1603" s="122">
        <v>0</v>
      </c>
      <c r="AG1603" s="122">
        <v>0</v>
      </c>
      <c r="AH1603" s="122">
        <v>0</v>
      </c>
      <c r="AI1603" s="122">
        <v>0</v>
      </c>
      <c r="AJ1603" s="122">
        <v>0</v>
      </c>
      <c r="AK1603" s="122">
        <v>0</v>
      </c>
      <c r="AL1603" s="122">
        <v>0</v>
      </c>
    </row>
    <row r="1604" spans="1:38" hidden="1" x14ac:dyDescent="0.25">
      <c r="A1604" s="122" t="s">
        <v>1984</v>
      </c>
      <c r="B1604" s="122">
        <v>1</v>
      </c>
      <c r="C1604" s="122" t="s">
        <v>2165</v>
      </c>
      <c r="D1604" s="122" t="s">
        <v>2109</v>
      </c>
      <c r="E1604" s="122">
        <v>30</v>
      </c>
      <c r="F1604" s="122">
        <v>0</v>
      </c>
      <c r="G1604" s="122">
        <v>0</v>
      </c>
      <c r="H1604" s="122">
        <v>0</v>
      </c>
      <c r="I1604" s="122">
        <v>0</v>
      </c>
      <c r="J1604" s="122">
        <v>0</v>
      </c>
      <c r="K1604" s="122">
        <v>0</v>
      </c>
      <c r="L1604" s="122">
        <v>0</v>
      </c>
      <c r="M1604" s="122">
        <v>0</v>
      </c>
      <c r="N1604" s="122">
        <v>0</v>
      </c>
      <c r="O1604" s="122">
        <v>0</v>
      </c>
      <c r="P1604" s="122">
        <v>0</v>
      </c>
      <c r="Q1604" s="122">
        <v>0</v>
      </c>
      <c r="R1604" s="122">
        <v>0</v>
      </c>
      <c r="S1604" s="122">
        <v>0</v>
      </c>
      <c r="T1604" s="122">
        <v>0</v>
      </c>
      <c r="U1604" s="122">
        <v>0</v>
      </c>
      <c r="V1604" s="122">
        <v>0</v>
      </c>
      <c r="W1604" s="122">
        <v>0</v>
      </c>
      <c r="X1604" s="122">
        <v>0</v>
      </c>
      <c r="Y1604" s="122">
        <v>0</v>
      </c>
      <c r="Z1604" s="122">
        <v>0</v>
      </c>
      <c r="AA1604" s="122">
        <v>0</v>
      </c>
      <c r="AB1604" s="122">
        <v>0</v>
      </c>
      <c r="AC1604" s="122">
        <v>0</v>
      </c>
      <c r="AD1604" s="122">
        <v>0</v>
      </c>
      <c r="AE1604" s="122">
        <v>0</v>
      </c>
      <c r="AF1604" s="122">
        <v>0</v>
      </c>
      <c r="AG1604" s="122">
        <v>0</v>
      </c>
      <c r="AH1604" s="122">
        <v>0</v>
      </c>
      <c r="AI1604" s="122">
        <v>0</v>
      </c>
      <c r="AJ1604" s="122">
        <v>0</v>
      </c>
      <c r="AK1604" s="122">
        <v>0</v>
      </c>
      <c r="AL1604" s="122">
        <v>0</v>
      </c>
    </row>
    <row r="1605" spans="1:38" hidden="1" x14ac:dyDescent="0.25">
      <c r="A1605" s="122" t="s">
        <v>1984</v>
      </c>
      <c r="B1605" s="122">
        <v>1</v>
      </c>
      <c r="C1605" s="122" t="s">
        <v>2165</v>
      </c>
      <c r="D1605" s="122" t="s">
        <v>2110</v>
      </c>
      <c r="E1605" s="122">
        <v>30</v>
      </c>
      <c r="F1605" s="122">
        <v>1.8534817703000001E-2</v>
      </c>
      <c r="G1605" s="122">
        <v>1.6031154742600001E-2</v>
      </c>
      <c r="H1605" s="122">
        <v>1.8877775628199998E-2</v>
      </c>
      <c r="I1605" s="122">
        <v>2.7314547262299999E-2</v>
      </c>
      <c r="J1605" s="122">
        <v>2.9253145894899999E-2</v>
      </c>
      <c r="K1605" s="122">
        <v>2.5525911347499999E-2</v>
      </c>
      <c r="L1605" s="122">
        <v>1.7676170975399998E-2</v>
      </c>
      <c r="M1605" s="122">
        <v>1.98486940877E-2</v>
      </c>
      <c r="N1605" s="122">
        <v>2.2853390099799999E-2</v>
      </c>
      <c r="O1605" s="122">
        <v>2.2380633633699999E-2</v>
      </c>
      <c r="P1605" s="122">
        <v>2.0104752423699999E-2</v>
      </c>
      <c r="Q1605" s="122">
        <v>2.7951166107300002E-2</v>
      </c>
      <c r="R1605" s="122">
        <v>3.721817912E-2</v>
      </c>
      <c r="S1605" s="122">
        <v>7.3064833609299995E-2</v>
      </c>
      <c r="T1605" s="122">
        <v>9.0054919375500003E-2</v>
      </c>
      <c r="U1605" s="122">
        <v>9.2995821875099999E-2</v>
      </c>
      <c r="V1605" s="122">
        <v>8.2766718940299994E-2</v>
      </c>
      <c r="W1605" s="122">
        <v>8.0826404783699998E-2</v>
      </c>
      <c r="X1605" s="122">
        <v>8.30536746706E-2</v>
      </c>
      <c r="Y1605" s="122">
        <v>7.7685840579599999E-2</v>
      </c>
      <c r="Z1605" s="122">
        <v>6.0365641836099999E-2</v>
      </c>
      <c r="AA1605" s="122">
        <v>5.2402150803299997E-2</v>
      </c>
      <c r="AB1605" s="122">
        <v>6.1698789231299997E-2</v>
      </c>
      <c r="AC1605" s="122">
        <v>7.0721871591999996E-2</v>
      </c>
      <c r="AD1605" s="122">
        <v>9.6329716332300003E-2</v>
      </c>
      <c r="AE1605" s="122">
        <v>7.3853507005100003E-2</v>
      </c>
      <c r="AF1605" s="122">
        <v>4.9268351313200003E-2</v>
      </c>
      <c r="AG1605" s="122">
        <v>5.8721577492799999E-2</v>
      </c>
      <c r="AH1605" s="122">
        <v>2.47690177958E-2</v>
      </c>
      <c r="AI1605" s="122">
        <v>4.5089680511399999E-2</v>
      </c>
      <c r="AJ1605" s="122">
        <v>1.8883417591500001E-2</v>
      </c>
      <c r="AK1605" s="122">
        <v>2.1131856825899999E-2</v>
      </c>
      <c r="AL1605" s="122">
        <v>3.70944604808E-2</v>
      </c>
    </row>
    <row r="1606" spans="1:38" hidden="1" x14ac:dyDescent="0.25">
      <c r="A1606" s="122" t="s">
        <v>1984</v>
      </c>
      <c r="B1606" s="122">
        <v>1</v>
      </c>
      <c r="C1606" s="122" t="s">
        <v>2165</v>
      </c>
      <c r="D1606" s="122" t="s">
        <v>2111</v>
      </c>
      <c r="E1606" s="122">
        <v>30</v>
      </c>
      <c r="F1606" s="122">
        <v>0</v>
      </c>
      <c r="G1606" s="122">
        <v>0</v>
      </c>
      <c r="H1606" s="122">
        <v>0</v>
      </c>
      <c r="I1606" s="122">
        <v>0</v>
      </c>
      <c r="J1606" s="122">
        <v>0</v>
      </c>
      <c r="K1606" s="122">
        <v>0</v>
      </c>
      <c r="L1606" s="122">
        <v>0</v>
      </c>
      <c r="M1606" s="122">
        <v>0</v>
      </c>
      <c r="N1606" s="122">
        <v>0</v>
      </c>
      <c r="O1606" s="122">
        <v>0</v>
      </c>
      <c r="P1606" s="122">
        <v>0</v>
      </c>
      <c r="Q1606" s="122">
        <v>0</v>
      </c>
      <c r="R1606" s="122">
        <v>0</v>
      </c>
      <c r="S1606" s="122">
        <v>0</v>
      </c>
      <c r="T1606" s="122">
        <v>0</v>
      </c>
      <c r="U1606" s="122">
        <v>0</v>
      </c>
      <c r="V1606" s="122">
        <v>0</v>
      </c>
      <c r="W1606" s="122">
        <v>0</v>
      </c>
      <c r="X1606" s="122">
        <v>0</v>
      </c>
      <c r="Y1606" s="122">
        <v>0</v>
      </c>
      <c r="Z1606" s="122">
        <v>0</v>
      </c>
      <c r="AA1606" s="122">
        <v>0</v>
      </c>
      <c r="AB1606" s="122">
        <v>0</v>
      </c>
      <c r="AC1606" s="122">
        <v>0</v>
      </c>
      <c r="AD1606" s="122">
        <v>0</v>
      </c>
      <c r="AE1606" s="122">
        <v>0</v>
      </c>
      <c r="AF1606" s="122">
        <v>0</v>
      </c>
      <c r="AG1606" s="122">
        <v>0</v>
      </c>
      <c r="AH1606" s="122">
        <v>0</v>
      </c>
      <c r="AI1606" s="122">
        <v>0</v>
      </c>
      <c r="AJ1606" s="122">
        <v>0</v>
      </c>
      <c r="AK1606" s="122">
        <v>0</v>
      </c>
      <c r="AL1606" s="122">
        <v>0</v>
      </c>
    </row>
    <row r="1607" spans="1:38" hidden="1" x14ac:dyDescent="0.25">
      <c r="A1607" s="122" t="s">
        <v>1984</v>
      </c>
      <c r="B1607" s="122">
        <v>1</v>
      </c>
      <c r="C1607" s="122" t="s">
        <v>2165</v>
      </c>
      <c r="D1607" s="122" t="s">
        <v>2112</v>
      </c>
      <c r="E1607" s="122">
        <v>30</v>
      </c>
      <c r="F1607" s="122">
        <v>0</v>
      </c>
      <c r="G1607" s="122">
        <v>0</v>
      </c>
      <c r="H1607" s="122">
        <v>0</v>
      </c>
      <c r="I1607" s="122">
        <v>0</v>
      </c>
      <c r="J1607" s="122">
        <v>0</v>
      </c>
      <c r="K1607" s="122">
        <v>0</v>
      </c>
      <c r="L1607" s="122">
        <v>0</v>
      </c>
      <c r="M1607" s="122">
        <v>0</v>
      </c>
      <c r="N1607" s="122">
        <v>0</v>
      </c>
      <c r="O1607" s="122">
        <v>0</v>
      </c>
      <c r="P1607" s="122">
        <v>0</v>
      </c>
      <c r="Q1607" s="122">
        <v>0</v>
      </c>
      <c r="R1607" s="122">
        <v>0</v>
      </c>
      <c r="S1607" s="122">
        <v>0</v>
      </c>
      <c r="T1607" s="122">
        <v>0</v>
      </c>
      <c r="U1607" s="122">
        <v>0</v>
      </c>
      <c r="V1607" s="122">
        <v>0</v>
      </c>
      <c r="W1607" s="122">
        <v>0</v>
      </c>
      <c r="X1607" s="122">
        <v>0</v>
      </c>
      <c r="Y1607" s="122">
        <v>0</v>
      </c>
      <c r="Z1607" s="122">
        <v>0</v>
      </c>
      <c r="AA1607" s="122">
        <v>0</v>
      </c>
      <c r="AB1607" s="122">
        <v>0</v>
      </c>
      <c r="AC1607" s="122">
        <v>0</v>
      </c>
      <c r="AD1607" s="122">
        <v>0</v>
      </c>
      <c r="AE1607" s="122">
        <v>0</v>
      </c>
      <c r="AF1607" s="122">
        <v>0</v>
      </c>
      <c r="AG1607" s="122">
        <v>0</v>
      </c>
      <c r="AH1607" s="122">
        <v>0</v>
      </c>
      <c r="AI1607" s="122">
        <v>0</v>
      </c>
      <c r="AJ1607" s="122">
        <v>0</v>
      </c>
      <c r="AK1607" s="122">
        <v>0</v>
      </c>
      <c r="AL1607" s="122">
        <v>0</v>
      </c>
    </row>
    <row r="1608" spans="1:38" hidden="1" x14ac:dyDescent="0.25">
      <c r="A1608" s="122" t="s">
        <v>1984</v>
      </c>
      <c r="B1608" s="122">
        <v>1</v>
      </c>
      <c r="C1608" s="122" t="s">
        <v>2165</v>
      </c>
      <c r="D1608" s="122" t="s">
        <v>2166</v>
      </c>
      <c r="E1608" s="122">
        <v>30</v>
      </c>
      <c r="F1608" s="122">
        <v>-7.5617190369000001E-3</v>
      </c>
      <c r="G1608" s="122">
        <v>-8.0078410118000001E-3</v>
      </c>
      <c r="H1608" s="122">
        <v>-9.4125606432000006E-3</v>
      </c>
      <c r="I1608" s="122">
        <v>-1.238966472E-2</v>
      </c>
      <c r="J1608" s="122">
        <v>-1.4793344509800001E-2</v>
      </c>
      <c r="K1608" s="122">
        <v>-1.69241249829E-2</v>
      </c>
      <c r="L1608" s="122">
        <v>-2.08890842302E-2</v>
      </c>
      <c r="M1608" s="122">
        <v>-1.5831418909999999E-2</v>
      </c>
      <c r="N1608" s="122">
        <v>-1.9670682035400001E-2</v>
      </c>
      <c r="O1608" s="122">
        <v>-1.7161376301900001E-2</v>
      </c>
      <c r="P1608" s="122">
        <v>-2.05418070148E-2</v>
      </c>
      <c r="Q1608" s="122">
        <v>-2.2643433028099999E-2</v>
      </c>
      <c r="R1608" s="122">
        <v>-2.4022719928000001E-2</v>
      </c>
      <c r="S1608" s="122">
        <v>-2.1035687244600001E-2</v>
      </c>
      <c r="T1608" s="122">
        <v>-2.19989507095E-2</v>
      </c>
      <c r="U1608" s="122">
        <v>-2.0314232438600002E-2</v>
      </c>
      <c r="V1608" s="122">
        <v>-2.5167474031599999E-2</v>
      </c>
      <c r="W1608" s="122">
        <v>-2.0788967973800001E-2</v>
      </c>
      <c r="X1608" s="122">
        <v>-2.2054655157900001E-2</v>
      </c>
      <c r="Y1608" s="122">
        <v>-1.47451171867E-2</v>
      </c>
      <c r="Z1608" s="122">
        <v>-1.7655634621400001E-2</v>
      </c>
      <c r="AA1608" s="122">
        <v>-1.7532706797900002E-2</v>
      </c>
      <c r="AB1608" s="122">
        <v>-7.2693924507000003E-3</v>
      </c>
      <c r="AC1608" s="122">
        <v>2.7814107749999999E-4</v>
      </c>
      <c r="AD1608" s="122">
        <v>4.6300905764199998E-2</v>
      </c>
      <c r="AE1608" s="122">
        <v>5.3290785809199999E-2</v>
      </c>
      <c r="AF1608" s="122">
        <v>6.2127585079E-2</v>
      </c>
      <c r="AG1608" s="122">
        <v>9.5385036408500004E-2</v>
      </c>
      <c r="AH1608" s="122">
        <v>7.6947370364500001E-2</v>
      </c>
      <c r="AI1608" s="122">
        <v>3.7104075166700001E-2</v>
      </c>
      <c r="AJ1608" s="122">
        <v>2.2639881745799999E-2</v>
      </c>
      <c r="AK1608" s="122">
        <v>2.18134514476E-2</v>
      </c>
      <c r="AL1608" s="122">
        <v>-2.5051031339799999E-2</v>
      </c>
    </row>
    <row r="1609" spans="1:38" hidden="1" x14ac:dyDescent="0.25">
      <c r="A1609" s="122" t="s">
        <v>1984</v>
      </c>
      <c r="B1609" s="122">
        <v>1</v>
      </c>
      <c r="C1609" s="122" t="s">
        <v>2165</v>
      </c>
      <c r="D1609" s="122" t="s">
        <v>2113</v>
      </c>
      <c r="E1609" s="122">
        <v>30</v>
      </c>
      <c r="F1609" s="122">
        <v>0.1435168581073</v>
      </c>
      <c r="G1609" s="122">
        <v>0.1338441626588</v>
      </c>
      <c r="H1609" s="122">
        <v>0.13186640412690001</v>
      </c>
      <c r="I1609" s="122">
        <v>0.1162863059915</v>
      </c>
      <c r="J1609" s="122">
        <v>0.14597144600199999</v>
      </c>
      <c r="K1609" s="122">
        <v>0.13836554527600001</v>
      </c>
      <c r="L1609" s="122">
        <v>0.166005924267</v>
      </c>
      <c r="M1609" s="122">
        <v>0.17588453468510001</v>
      </c>
      <c r="N1609" s="122">
        <v>0.15370003439220001</v>
      </c>
      <c r="O1609" s="122">
        <v>0.1206913105958</v>
      </c>
      <c r="P1609" s="122">
        <v>0.1251269620779</v>
      </c>
      <c r="Q1609" s="122">
        <v>0.13616758588940001</v>
      </c>
      <c r="R1609" s="122">
        <v>0.1144340000197</v>
      </c>
      <c r="S1609" s="122">
        <v>0.13307593096420001</v>
      </c>
      <c r="T1609" s="122">
        <v>0.14711214522659999</v>
      </c>
      <c r="U1609" s="122">
        <v>0.16236088117389999</v>
      </c>
      <c r="V1609" s="122">
        <v>0.15454620440200001</v>
      </c>
      <c r="W1609" s="122">
        <v>0.1605136118395</v>
      </c>
      <c r="X1609" s="122">
        <v>0.17470020071639999</v>
      </c>
      <c r="Y1609" s="122">
        <v>0.17793103356289999</v>
      </c>
      <c r="Z1609" s="122">
        <v>0.17877145818439999</v>
      </c>
      <c r="AA1609" s="122">
        <v>0.1935917176967</v>
      </c>
      <c r="AB1609" s="122">
        <v>0.1845247091461</v>
      </c>
      <c r="AC1609" s="122">
        <v>0.17726573885499999</v>
      </c>
      <c r="AD1609" s="122">
        <v>0.158062317249</v>
      </c>
      <c r="AE1609" s="122">
        <v>0.1238896100455</v>
      </c>
      <c r="AF1609" s="122">
        <v>9.3961638931500002E-2</v>
      </c>
      <c r="AG1609" s="122">
        <v>6.8948791805400006E-2</v>
      </c>
      <c r="AH1609" s="122">
        <v>6.6010852772100004E-2</v>
      </c>
      <c r="AI1609" s="122">
        <v>6.3426213649800001E-2</v>
      </c>
      <c r="AJ1609" s="122">
        <v>2.5746715758699999E-2</v>
      </c>
      <c r="AK1609" s="122">
        <v>1.8258294730900002E-2</v>
      </c>
      <c r="AL1609" s="122">
        <v>-0.49753877844869998</v>
      </c>
    </row>
    <row r="1610" spans="1:38" hidden="1" x14ac:dyDescent="0.25">
      <c r="A1610" s="122" t="s">
        <v>1984</v>
      </c>
      <c r="B1610" s="122">
        <v>1</v>
      </c>
      <c r="C1610" s="122" t="s">
        <v>2165</v>
      </c>
      <c r="D1610" s="122" t="s">
        <v>2114</v>
      </c>
      <c r="E1610" s="122">
        <v>30</v>
      </c>
      <c r="F1610" s="122">
        <v>2.1959923444000002E-3</v>
      </c>
      <c r="G1610" s="122">
        <v>1.5890973654E-3</v>
      </c>
      <c r="H1610" s="122">
        <v>1.8112705369E-3</v>
      </c>
      <c r="I1610" s="122">
        <v>2.1850756462000001E-3</v>
      </c>
      <c r="J1610" s="122">
        <v>2.6339288831E-3</v>
      </c>
      <c r="K1610" s="122">
        <v>1.6056894112999999E-3</v>
      </c>
      <c r="L1610" s="122">
        <v>2.4979208438000002E-3</v>
      </c>
      <c r="M1610" s="122">
        <v>3.1227098604999998E-3</v>
      </c>
      <c r="N1610" s="122">
        <v>3.4718105148999999E-3</v>
      </c>
      <c r="O1610" s="122">
        <v>3.0427208418999999E-3</v>
      </c>
      <c r="P1610" s="122">
        <v>3.3613081561E-3</v>
      </c>
      <c r="Q1610" s="122">
        <v>5.0380381319000004E-3</v>
      </c>
      <c r="R1610" s="122">
        <v>5.2569746526000003E-3</v>
      </c>
      <c r="S1610" s="122">
        <v>4.7289561237000002E-3</v>
      </c>
      <c r="T1610" s="122">
        <v>5.0445209480999998E-3</v>
      </c>
      <c r="U1610" s="122">
        <v>5.6056825396E-3</v>
      </c>
      <c r="V1610" s="122">
        <v>5.6973733908000004E-3</v>
      </c>
      <c r="W1610" s="122">
        <v>5.8975273814999996E-3</v>
      </c>
      <c r="X1610" s="122">
        <v>5.0902672219999999E-3</v>
      </c>
      <c r="Y1610" s="122">
        <v>4.2059543685000001E-3</v>
      </c>
      <c r="Z1610" s="122">
        <v>4.3320024395000004E-3</v>
      </c>
      <c r="AA1610" s="122">
        <v>4.5624575792000003E-3</v>
      </c>
      <c r="AB1610" s="122">
        <v>3.9593196469999998E-3</v>
      </c>
      <c r="AC1610" s="122">
        <v>4.8758619657000004E-3</v>
      </c>
      <c r="AD1610" s="122">
        <v>4.2920908236E-3</v>
      </c>
      <c r="AE1610" s="122">
        <v>4.1338937773E-3</v>
      </c>
      <c r="AF1610" s="122">
        <v>3.9772237332000001E-3</v>
      </c>
      <c r="AG1610" s="122">
        <v>3.3219092243999999E-3</v>
      </c>
      <c r="AH1610" s="122">
        <v>2.3271927966E-3</v>
      </c>
      <c r="AI1610" s="122">
        <v>1.6697213549999999E-4</v>
      </c>
      <c r="AJ1610" s="122">
        <v>7.3445680000000001E-7</v>
      </c>
      <c r="AK1610" s="122">
        <v>7.3445680000000001E-7</v>
      </c>
      <c r="AL1610" s="122">
        <v>0</v>
      </c>
    </row>
    <row r="1611" spans="1:38" hidden="1" x14ac:dyDescent="0.25">
      <c r="A1611" s="122" t="s">
        <v>1984</v>
      </c>
      <c r="B1611" s="122">
        <v>1</v>
      </c>
      <c r="C1611" s="122" t="s">
        <v>2165</v>
      </c>
      <c r="D1611" s="122" t="s">
        <v>2115</v>
      </c>
      <c r="E1611" s="122">
        <v>30</v>
      </c>
      <c r="F1611" s="122">
        <v>0</v>
      </c>
      <c r="G1611" s="122">
        <v>0</v>
      </c>
      <c r="H1611" s="122">
        <v>0</v>
      </c>
      <c r="I1611" s="122">
        <v>0</v>
      </c>
      <c r="J1611" s="122">
        <v>0</v>
      </c>
      <c r="K1611" s="122">
        <v>0</v>
      </c>
      <c r="L1611" s="122">
        <v>0</v>
      </c>
      <c r="M1611" s="122">
        <v>0</v>
      </c>
      <c r="N1611" s="122">
        <v>0</v>
      </c>
      <c r="O1611" s="122">
        <v>0</v>
      </c>
      <c r="P1611" s="122">
        <v>0</v>
      </c>
      <c r="Q1611" s="122">
        <v>0</v>
      </c>
      <c r="R1611" s="122">
        <v>0</v>
      </c>
      <c r="S1611" s="122">
        <v>0</v>
      </c>
      <c r="T1611" s="122">
        <v>0</v>
      </c>
      <c r="U1611" s="122">
        <v>0</v>
      </c>
      <c r="V1611" s="122">
        <v>0</v>
      </c>
      <c r="W1611" s="122">
        <v>0</v>
      </c>
      <c r="X1611" s="122">
        <v>0</v>
      </c>
      <c r="Y1611" s="122">
        <v>0</v>
      </c>
      <c r="Z1611" s="122">
        <v>0</v>
      </c>
      <c r="AA1611" s="122">
        <v>0</v>
      </c>
      <c r="AB1611" s="122">
        <v>0</v>
      </c>
      <c r="AC1611" s="122">
        <v>0</v>
      </c>
      <c r="AD1611" s="122">
        <v>0</v>
      </c>
      <c r="AE1611" s="122">
        <v>0</v>
      </c>
      <c r="AF1611" s="122">
        <v>0</v>
      </c>
      <c r="AG1611" s="122">
        <v>0</v>
      </c>
      <c r="AH1611" s="122">
        <v>0</v>
      </c>
      <c r="AI1611" s="122">
        <v>0</v>
      </c>
      <c r="AJ1611" s="122">
        <v>0</v>
      </c>
      <c r="AK1611" s="122">
        <v>0</v>
      </c>
      <c r="AL1611" s="122">
        <v>0</v>
      </c>
    </row>
    <row r="1612" spans="1:38" hidden="1" x14ac:dyDescent="0.25">
      <c r="A1612" s="122" t="s">
        <v>1984</v>
      </c>
      <c r="B1612" s="122">
        <v>1</v>
      </c>
      <c r="C1612" s="122" t="s">
        <v>2165</v>
      </c>
      <c r="D1612" s="122" t="s">
        <v>2116</v>
      </c>
      <c r="E1612" s="122">
        <v>30</v>
      </c>
      <c r="F1612" s="122">
        <v>0.41858316886269997</v>
      </c>
      <c r="G1612" s="122">
        <v>0.41851640006590002</v>
      </c>
      <c r="H1612" s="122">
        <v>0.45918961420760002</v>
      </c>
      <c r="I1612" s="122">
        <v>0.38046135737129999</v>
      </c>
      <c r="J1612" s="122">
        <v>0.41003105413199997</v>
      </c>
      <c r="K1612" s="122">
        <v>0.42262408321779998</v>
      </c>
      <c r="L1612" s="122">
        <v>0.48050608675669998</v>
      </c>
      <c r="M1612" s="122">
        <v>0.55567239520239997</v>
      </c>
      <c r="N1612" s="122">
        <v>0.60227995324049999</v>
      </c>
      <c r="O1612" s="122">
        <v>0.59575730947490002</v>
      </c>
      <c r="P1612" s="122">
        <v>0.58354613113840004</v>
      </c>
      <c r="Q1612" s="122">
        <v>0.58429180375980005</v>
      </c>
      <c r="R1612" s="122">
        <v>0.55861953480890003</v>
      </c>
      <c r="S1612" s="122">
        <v>0.52265169702320002</v>
      </c>
      <c r="T1612" s="122">
        <v>0.53355199075119997</v>
      </c>
      <c r="U1612" s="122">
        <v>0.54685114503270005</v>
      </c>
      <c r="V1612" s="122">
        <v>0.53883377204820004</v>
      </c>
      <c r="W1612" s="122">
        <v>0.53577317499599997</v>
      </c>
      <c r="X1612" s="122">
        <v>0.53398426038830005</v>
      </c>
      <c r="Y1612" s="122">
        <v>0.48624538033569997</v>
      </c>
      <c r="Z1612" s="122">
        <v>0.47747279650660002</v>
      </c>
      <c r="AA1612" s="122">
        <v>0.47471262418709997</v>
      </c>
      <c r="AB1612" s="122">
        <v>0.45069387507620001</v>
      </c>
      <c r="AC1612" s="122">
        <v>0.45129173620360002</v>
      </c>
      <c r="AD1612" s="122">
        <v>0.52696992666230003</v>
      </c>
      <c r="AE1612" s="122">
        <v>0.43679226230149998</v>
      </c>
      <c r="AF1612" s="122">
        <v>0.41077045412539998</v>
      </c>
      <c r="AG1612" s="122">
        <v>0.4333153553911</v>
      </c>
      <c r="AH1612" s="122">
        <v>0.44343239714929999</v>
      </c>
      <c r="AI1612" s="122">
        <v>0.44313456040869997</v>
      </c>
      <c r="AJ1612" s="122">
        <v>0.31955916745930002</v>
      </c>
      <c r="AK1612" s="122">
        <v>0.37798797406029999</v>
      </c>
      <c r="AL1612" s="122">
        <v>0.20967708406900001</v>
      </c>
    </row>
    <row r="1613" spans="1:38" hidden="1" x14ac:dyDescent="0.25">
      <c r="A1613" s="122" t="s">
        <v>1984</v>
      </c>
      <c r="B1613" s="122">
        <v>1</v>
      </c>
      <c r="C1613" s="122" t="s">
        <v>2165</v>
      </c>
      <c r="D1613" s="122" t="s">
        <v>2138</v>
      </c>
      <c r="E1613" s="122">
        <v>30</v>
      </c>
      <c r="F1613" s="122">
        <v>0</v>
      </c>
      <c r="G1613" s="122">
        <v>0</v>
      </c>
      <c r="H1613" s="122">
        <v>0</v>
      </c>
      <c r="I1613" s="122">
        <v>0</v>
      </c>
      <c r="J1613" s="122">
        <v>0</v>
      </c>
      <c r="K1613" s="122">
        <v>0</v>
      </c>
      <c r="L1613" s="122">
        <v>0</v>
      </c>
      <c r="M1613" s="122">
        <v>0</v>
      </c>
      <c r="N1613" s="122">
        <v>0</v>
      </c>
      <c r="O1613" s="122">
        <v>0</v>
      </c>
      <c r="P1613" s="122">
        <v>0</v>
      </c>
      <c r="Q1613" s="122">
        <v>0</v>
      </c>
      <c r="R1613" s="122">
        <v>0</v>
      </c>
      <c r="S1613" s="122">
        <v>0</v>
      </c>
      <c r="T1613" s="122">
        <v>0</v>
      </c>
      <c r="U1613" s="122">
        <v>0</v>
      </c>
      <c r="V1613" s="122">
        <v>0</v>
      </c>
      <c r="W1613" s="122">
        <v>0</v>
      </c>
      <c r="X1613" s="122">
        <v>0</v>
      </c>
      <c r="Y1613" s="122">
        <v>0</v>
      </c>
      <c r="Z1613" s="122">
        <v>0</v>
      </c>
      <c r="AA1613" s="122">
        <v>0</v>
      </c>
      <c r="AB1613" s="122">
        <v>0</v>
      </c>
      <c r="AC1613" s="122">
        <v>0</v>
      </c>
      <c r="AD1613" s="122">
        <v>0</v>
      </c>
      <c r="AE1613" s="122">
        <v>0</v>
      </c>
      <c r="AF1613" s="122">
        <v>0</v>
      </c>
      <c r="AG1613" s="122">
        <v>0</v>
      </c>
      <c r="AH1613" s="122">
        <v>0</v>
      </c>
      <c r="AI1613" s="122">
        <v>0</v>
      </c>
      <c r="AJ1613" s="122">
        <v>0</v>
      </c>
      <c r="AK1613" s="122">
        <v>0</v>
      </c>
      <c r="AL1613" s="122">
        <v>0</v>
      </c>
    </row>
    <row r="1614" spans="1:38" hidden="1" x14ac:dyDescent="0.25">
      <c r="A1614" s="122" t="s">
        <v>1984</v>
      </c>
      <c r="B1614" s="122">
        <v>1</v>
      </c>
      <c r="C1614" s="122" t="s">
        <v>2165</v>
      </c>
      <c r="D1614" s="122" t="s">
        <v>2117</v>
      </c>
      <c r="E1614" s="122">
        <v>30</v>
      </c>
      <c r="F1614" s="122">
        <v>0</v>
      </c>
      <c r="G1614" s="122">
        <v>0</v>
      </c>
      <c r="H1614" s="122">
        <v>0</v>
      </c>
      <c r="I1614" s="122">
        <v>0</v>
      </c>
      <c r="J1614" s="122">
        <v>0</v>
      </c>
      <c r="K1614" s="122">
        <v>0</v>
      </c>
      <c r="L1614" s="122">
        <v>0</v>
      </c>
      <c r="M1614" s="122">
        <v>0</v>
      </c>
      <c r="N1614" s="122">
        <v>0</v>
      </c>
      <c r="O1614" s="122">
        <v>0</v>
      </c>
      <c r="P1614" s="122">
        <v>0</v>
      </c>
      <c r="Q1614" s="122">
        <v>0</v>
      </c>
      <c r="R1614" s="122">
        <v>0</v>
      </c>
      <c r="S1614" s="122">
        <v>0</v>
      </c>
      <c r="T1614" s="122">
        <v>0</v>
      </c>
      <c r="U1614" s="122">
        <v>0</v>
      </c>
      <c r="V1614" s="122">
        <v>0</v>
      </c>
      <c r="W1614" s="122">
        <v>0</v>
      </c>
      <c r="X1614" s="122">
        <v>0</v>
      </c>
      <c r="Y1614" s="122">
        <v>0</v>
      </c>
      <c r="Z1614" s="122">
        <v>0</v>
      </c>
      <c r="AA1614" s="122">
        <v>0</v>
      </c>
      <c r="AB1614" s="122">
        <v>0</v>
      </c>
      <c r="AC1614" s="122">
        <v>0</v>
      </c>
      <c r="AD1614" s="122">
        <v>0</v>
      </c>
      <c r="AE1614" s="122">
        <v>0</v>
      </c>
      <c r="AF1614" s="122">
        <v>0</v>
      </c>
      <c r="AG1614" s="122">
        <v>0</v>
      </c>
      <c r="AH1614" s="122">
        <v>0</v>
      </c>
      <c r="AI1614" s="122">
        <v>0</v>
      </c>
      <c r="AJ1614" s="122">
        <v>0</v>
      </c>
      <c r="AK1614" s="122">
        <v>0</v>
      </c>
      <c r="AL1614" s="122">
        <v>0</v>
      </c>
    </row>
    <row r="1615" spans="1:38" hidden="1" x14ac:dyDescent="0.25">
      <c r="A1615" s="122" t="s">
        <v>1984</v>
      </c>
      <c r="B1615" s="122">
        <v>1</v>
      </c>
      <c r="C1615" s="122" t="s">
        <v>2165</v>
      </c>
      <c r="D1615" s="122" t="s">
        <v>2118</v>
      </c>
      <c r="E1615" s="122">
        <v>30</v>
      </c>
      <c r="F1615" s="122">
        <v>0</v>
      </c>
      <c r="G1615" s="122">
        <v>0</v>
      </c>
      <c r="H1615" s="122">
        <v>0</v>
      </c>
      <c r="I1615" s="122">
        <v>0</v>
      </c>
      <c r="J1615" s="122">
        <v>0</v>
      </c>
      <c r="K1615" s="122">
        <v>0</v>
      </c>
      <c r="L1615" s="122">
        <v>0</v>
      </c>
      <c r="M1615" s="122">
        <v>0</v>
      </c>
      <c r="N1615" s="122">
        <v>0</v>
      </c>
      <c r="O1615" s="122">
        <v>0</v>
      </c>
      <c r="P1615" s="122">
        <v>0</v>
      </c>
      <c r="Q1615" s="122">
        <v>0</v>
      </c>
      <c r="R1615" s="122">
        <v>0</v>
      </c>
      <c r="S1615" s="122">
        <v>0</v>
      </c>
      <c r="T1615" s="122">
        <v>0</v>
      </c>
      <c r="U1615" s="122">
        <v>0</v>
      </c>
      <c r="V1615" s="122">
        <v>0</v>
      </c>
      <c r="W1615" s="122">
        <v>0</v>
      </c>
      <c r="X1615" s="122">
        <v>0</v>
      </c>
      <c r="Y1615" s="122">
        <v>0</v>
      </c>
      <c r="Z1615" s="122">
        <v>0</v>
      </c>
      <c r="AA1615" s="122">
        <v>0</v>
      </c>
      <c r="AB1615" s="122">
        <v>0</v>
      </c>
      <c r="AC1615" s="122">
        <v>0</v>
      </c>
      <c r="AD1615" s="122">
        <v>0</v>
      </c>
      <c r="AE1615" s="122">
        <v>0</v>
      </c>
      <c r="AF1615" s="122">
        <v>0</v>
      </c>
      <c r="AG1615" s="122">
        <v>0</v>
      </c>
      <c r="AH1615" s="122">
        <v>0</v>
      </c>
      <c r="AI1615" s="122">
        <v>0</v>
      </c>
      <c r="AJ1615" s="122">
        <v>0</v>
      </c>
      <c r="AK1615" s="122">
        <v>0</v>
      </c>
      <c r="AL1615" s="122">
        <v>0</v>
      </c>
    </row>
    <row r="1616" spans="1:38" hidden="1" x14ac:dyDescent="0.25">
      <c r="A1616" s="122" t="s">
        <v>1984</v>
      </c>
      <c r="B1616" s="122">
        <v>1</v>
      </c>
      <c r="C1616" s="122" t="s">
        <v>2165</v>
      </c>
      <c r="D1616" s="122" t="s">
        <v>2119</v>
      </c>
      <c r="E1616" s="122">
        <v>30</v>
      </c>
      <c r="F1616" s="122">
        <v>0</v>
      </c>
      <c r="G1616" s="122">
        <v>0</v>
      </c>
      <c r="H1616" s="122">
        <v>0</v>
      </c>
      <c r="I1616" s="122">
        <v>0</v>
      </c>
      <c r="J1616" s="122">
        <v>0</v>
      </c>
      <c r="K1616" s="122">
        <v>0</v>
      </c>
      <c r="L1616" s="122">
        <v>0</v>
      </c>
      <c r="M1616" s="122">
        <v>0</v>
      </c>
      <c r="N1616" s="122">
        <v>0</v>
      </c>
      <c r="O1616" s="122">
        <v>0</v>
      </c>
      <c r="P1616" s="122">
        <v>0</v>
      </c>
      <c r="Q1616" s="122">
        <v>0</v>
      </c>
      <c r="R1616" s="122">
        <v>0</v>
      </c>
      <c r="S1616" s="122">
        <v>0</v>
      </c>
      <c r="T1616" s="122">
        <v>0</v>
      </c>
      <c r="U1616" s="122">
        <v>0</v>
      </c>
      <c r="V1616" s="122">
        <v>0</v>
      </c>
      <c r="W1616" s="122">
        <v>0</v>
      </c>
      <c r="X1616" s="122">
        <v>0</v>
      </c>
      <c r="Y1616" s="122">
        <v>0</v>
      </c>
      <c r="Z1616" s="122">
        <v>0</v>
      </c>
      <c r="AA1616" s="122">
        <v>0</v>
      </c>
      <c r="AB1616" s="122">
        <v>0</v>
      </c>
      <c r="AC1616" s="122">
        <v>0</v>
      </c>
      <c r="AD1616" s="122">
        <v>0</v>
      </c>
      <c r="AE1616" s="122">
        <v>0</v>
      </c>
      <c r="AF1616" s="122">
        <v>0</v>
      </c>
      <c r="AG1616" s="122">
        <v>0</v>
      </c>
      <c r="AH1616" s="122">
        <v>0</v>
      </c>
      <c r="AI1616" s="122">
        <v>0</v>
      </c>
      <c r="AJ1616" s="122">
        <v>0</v>
      </c>
      <c r="AK1616" s="122">
        <v>0</v>
      </c>
      <c r="AL1616" s="122">
        <v>0</v>
      </c>
    </row>
    <row r="1617" spans="1:38" hidden="1" x14ac:dyDescent="0.25">
      <c r="A1617" s="122" t="s">
        <v>1984</v>
      </c>
      <c r="B1617" s="122">
        <v>1</v>
      </c>
      <c r="C1617" s="122" t="s">
        <v>2165</v>
      </c>
      <c r="D1617" s="122" t="s">
        <v>2120</v>
      </c>
      <c r="E1617" s="122">
        <v>30</v>
      </c>
      <c r="F1617" s="122">
        <v>4.5066767897299999E-2</v>
      </c>
      <c r="G1617" s="122">
        <v>3.0483427745799999E-2</v>
      </c>
      <c r="H1617" s="122">
        <v>2.0479692602499999E-2</v>
      </c>
      <c r="I1617" s="122">
        <v>1.95179214681E-2</v>
      </c>
      <c r="J1617" s="122">
        <v>1.9445777783099999E-2</v>
      </c>
      <c r="K1617" s="122">
        <v>2.0266199374499999E-2</v>
      </c>
      <c r="L1617" s="122">
        <v>1.9031911395699999E-2</v>
      </c>
      <c r="M1617" s="122">
        <v>1.5146768643800001E-2</v>
      </c>
      <c r="N1617" s="122">
        <v>1.1522391428E-2</v>
      </c>
      <c r="O1617" s="122">
        <v>1.5801203006199999E-2</v>
      </c>
      <c r="P1617" s="122">
        <v>1.5249859666200001E-2</v>
      </c>
      <c r="Q1617" s="122">
        <v>1.4481750859500001E-2</v>
      </c>
      <c r="R1617" s="122">
        <v>1.22154621223E-2</v>
      </c>
      <c r="S1617" s="122">
        <v>7.8687631028000003E-3</v>
      </c>
      <c r="T1617" s="122">
        <v>9.6485266463000006E-3</v>
      </c>
      <c r="U1617" s="122">
        <v>1.3517722672599999E-2</v>
      </c>
      <c r="V1617" s="122">
        <v>1.29152547987E-2</v>
      </c>
      <c r="W1617" s="122">
        <v>1.00760065571E-2</v>
      </c>
      <c r="X1617" s="122">
        <v>8.9019256715999993E-3</v>
      </c>
      <c r="Y1617" s="122">
        <v>9.1431217408E-3</v>
      </c>
      <c r="Z1617" s="122">
        <v>6.3631034312000003E-3</v>
      </c>
      <c r="AA1617" s="122">
        <v>4.9882465033999996E-3</v>
      </c>
      <c r="AB1617" s="122">
        <v>6.0222070929000001E-3</v>
      </c>
      <c r="AC1617" s="122">
        <v>7.4683069611999999E-3</v>
      </c>
      <c r="AD1617" s="122">
        <v>6.2816632596000002E-3</v>
      </c>
      <c r="AE1617" s="122">
        <v>5.500461192E-3</v>
      </c>
      <c r="AF1617" s="122">
        <v>4.3307068243999998E-3</v>
      </c>
      <c r="AG1617" s="122">
        <v>3.3173616685000002E-3</v>
      </c>
      <c r="AH1617" s="122">
        <v>1.7544280234E-3</v>
      </c>
      <c r="AI1617" s="122">
        <v>3.1781434857000002E-3</v>
      </c>
      <c r="AJ1617" s="122">
        <v>8.2402710649999997E-4</v>
      </c>
      <c r="AK1617" s="122">
        <v>0</v>
      </c>
      <c r="AL1617" s="122">
        <v>0</v>
      </c>
    </row>
    <row r="1618" spans="1:38" hidden="1" x14ac:dyDescent="0.25">
      <c r="A1618" s="122" t="s">
        <v>1984</v>
      </c>
      <c r="B1618" s="122">
        <v>1</v>
      </c>
      <c r="C1618" s="122" t="s">
        <v>2165</v>
      </c>
      <c r="D1618" s="122" t="s">
        <v>2121</v>
      </c>
      <c r="E1618" s="122">
        <v>30</v>
      </c>
      <c r="F1618" s="122">
        <v>4.0949636960700003E-2</v>
      </c>
      <c r="G1618" s="122">
        <v>3.9532135403300001E-2</v>
      </c>
      <c r="H1618" s="122">
        <v>4.0447268533100003E-2</v>
      </c>
      <c r="I1618" s="122">
        <v>4.0077102323300001E-2</v>
      </c>
      <c r="J1618" s="122">
        <v>3.84458738471E-2</v>
      </c>
      <c r="K1618" s="122">
        <v>3.8694120233799999E-2</v>
      </c>
      <c r="L1618" s="122">
        <v>4.05155730123E-2</v>
      </c>
      <c r="M1618" s="122">
        <v>3.9167110390800002E-2</v>
      </c>
      <c r="N1618" s="122">
        <v>3.8619940100500003E-2</v>
      </c>
      <c r="O1618" s="122">
        <v>3.8979089458799999E-2</v>
      </c>
      <c r="P1618" s="122">
        <v>3.5612339645799997E-2</v>
      </c>
      <c r="Q1618" s="122">
        <v>3.3081699821299999E-2</v>
      </c>
      <c r="R1618" s="122">
        <v>3.3231687644099998E-2</v>
      </c>
      <c r="S1618" s="122">
        <v>3.4899003653500002E-2</v>
      </c>
      <c r="T1618" s="122">
        <v>3.3684262840799999E-2</v>
      </c>
      <c r="U1618" s="122">
        <v>3.3739973589900003E-2</v>
      </c>
      <c r="V1618" s="122">
        <v>3.3452755458199999E-2</v>
      </c>
      <c r="W1618" s="122">
        <v>3.0809290588800001E-2</v>
      </c>
      <c r="X1618" s="122">
        <v>2.8656246004300001E-2</v>
      </c>
      <c r="Y1618" s="122">
        <v>2.5774488106199998E-2</v>
      </c>
      <c r="Z1618" s="122">
        <v>3.0099507898300001E-2</v>
      </c>
      <c r="AA1618" s="122">
        <v>3.3714207377600003E-2</v>
      </c>
      <c r="AB1618" s="122">
        <v>3.2446996239199999E-2</v>
      </c>
      <c r="AC1618" s="122">
        <v>3.1471927030599998E-2</v>
      </c>
      <c r="AD1618" s="122">
        <v>3.2061985189199997E-2</v>
      </c>
      <c r="AE1618" s="122">
        <v>2.6380193131800001E-2</v>
      </c>
      <c r="AF1618" s="122">
        <v>2.8644242777399999E-2</v>
      </c>
      <c r="AG1618" s="122">
        <v>2.6721185250000001E-2</v>
      </c>
      <c r="AH1618" s="122">
        <v>1.82310692198E-2</v>
      </c>
      <c r="AI1618" s="122">
        <v>1.7117756152000001E-2</v>
      </c>
      <c r="AJ1618" s="122">
        <v>1.44555780586E-2</v>
      </c>
      <c r="AK1618" s="122">
        <v>1.2669379204899999E-2</v>
      </c>
      <c r="AL1618" s="122">
        <v>-0.14098550724639999</v>
      </c>
    </row>
    <row r="1619" spans="1:38" hidden="1" x14ac:dyDescent="0.25">
      <c r="A1619" s="122" t="s">
        <v>1984</v>
      </c>
      <c r="B1619" s="122">
        <v>1</v>
      </c>
      <c r="C1619" s="122" t="s">
        <v>2165</v>
      </c>
      <c r="D1619" s="122" t="s">
        <v>2139</v>
      </c>
      <c r="E1619" s="122">
        <v>30</v>
      </c>
      <c r="F1619" s="122">
        <v>0</v>
      </c>
      <c r="G1619" s="122">
        <v>0</v>
      </c>
      <c r="H1619" s="122">
        <v>0</v>
      </c>
      <c r="I1619" s="122">
        <v>0</v>
      </c>
      <c r="J1619" s="122">
        <v>0</v>
      </c>
      <c r="K1619" s="122">
        <v>0</v>
      </c>
      <c r="L1619" s="122">
        <v>0</v>
      </c>
      <c r="M1619" s="122">
        <v>0</v>
      </c>
      <c r="N1619" s="122">
        <v>0</v>
      </c>
      <c r="O1619" s="122">
        <v>0</v>
      </c>
      <c r="P1619" s="122">
        <v>0</v>
      </c>
      <c r="Q1619" s="122">
        <v>0</v>
      </c>
      <c r="R1619" s="122">
        <v>0</v>
      </c>
      <c r="S1619" s="122">
        <v>0</v>
      </c>
      <c r="T1619" s="122">
        <v>0</v>
      </c>
      <c r="U1619" s="122">
        <v>0</v>
      </c>
      <c r="V1619" s="122">
        <v>0</v>
      </c>
      <c r="W1619" s="122">
        <v>0</v>
      </c>
      <c r="X1619" s="122">
        <v>0</v>
      </c>
      <c r="Y1619" s="122">
        <v>0</v>
      </c>
      <c r="Z1619" s="122">
        <v>0</v>
      </c>
      <c r="AA1619" s="122">
        <v>0</v>
      </c>
      <c r="AB1619" s="122">
        <v>0</v>
      </c>
      <c r="AC1619" s="122">
        <v>0</v>
      </c>
      <c r="AD1619" s="122">
        <v>0</v>
      </c>
      <c r="AE1619" s="122">
        <v>0</v>
      </c>
      <c r="AF1619" s="122">
        <v>0</v>
      </c>
      <c r="AG1619" s="122">
        <v>0</v>
      </c>
      <c r="AH1619" s="122">
        <v>0</v>
      </c>
      <c r="AI1619" s="122">
        <v>0</v>
      </c>
      <c r="AJ1619" s="122">
        <v>0</v>
      </c>
      <c r="AK1619" s="122">
        <v>0</v>
      </c>
      <c r="AL1619" s="122">
        <v>0</v>
      </c>
    </row>
    <row r="1620" spans="1:38" hidden="1" x14ac:dyDescent="0.25">
      <c r="A1620" s="122" t="s">
        <v>1984</v>
      </c>
      <c r="B1620" s="122">
        <v>1</v>
      </c>
      <c r="C1620" s="122" t="s">
        <v>2165</v>
      </c>
      <c r="D1620" s="122" t="s">
        <v>2122</v>
      </c>
      <c r="E1620" s="122">
        <v>30</v>
      </c>
      <c r="F1620" s="122">
        <v>0.21722610448329999</v>
      </c>
      <c r="G1620" s="122">
        <v>0.21612308395909999</v>
      </c>
      <c r="H1620" s="122">
        <v>0.2101549550514</v>
      </c>
      <c r="I1620" s="122">
        <v>0.21515794100050001</v>
      </c>
      <c r="J1620" s="122">
        <v>0.240291051516</v>
      </c>
      <c r="K1620" s="122">
        <v>0.2478546208248</v>
      </c>
      <c r="L1620" s="122">
        <v>0.27089987106239999</v>
      </c>
      <c r="M1620" s="122">
        <v>0.26278479149150002</v>
      </c>
      <c r="N1620" s="122">
        <v>0.25679696578869998</v>
      </c>
      <c r="O1620" s="122">
        <v>0.25973178825490001</v>
      </c>
      <c r="P1620" s="122">
        <v>0.26448856426549999</v>
      </c>
      <c r="Q1620" s="122">
        <v>0.26557663492220002</v>
      </c>
      <c r="R1620" s="122">
        <v>0.24676312706529999</v>
      </c>
      <c r="S1620" s="122">
        <v>0.22696647097539999</v>
      </c>
      <c r="T1620" s="122">
        <v>0.21416412935660001</v>
      </c>
      <c r="U1620" s="122">
        <v>0.2414959340159</v>
      </c>
      <c r="V1620" s="122">
        <v>0.25623262306470002</v>
      </c>
      <c r="W1620" s="122">
        <v>0.239380872464</v>
      </c>
      <c r="X1620" s="122">
        <v>0.2399578605305</v>
      </c>
      <c r="Y1620" s="122">
        <v>0.21388344017829999</v>
      </c>
      <c r="Z1620" s="122">
        <v>0.19057585817549999</v>
      </c>
      <c r="AA1620" s="122">
        <v>0.19350151178360001</v>
      </c>
      <c r="AB1620" s="122">
        <v>0.1623833308131</v>
      </c>
      <c r="AC1620" s="122">
        <v>0.16043847444189999</v>
      </c>
      <c r="AD1620" s="122">
        <v>0.17156457870530001</v>
      </c>
      <c r="AE1620" s="122">
        <v>0.13912760496330001</v>
      </c>
      <c r="AF1620" s="122">
        <v>0.1314464672874</v>
      </c>
      <c r="AG1620" s="122">
        <v>0.13448757025460001</v>
      </c>
      <c r="AH1620" s="122">
        <v>0.12962436982289999</v>
      </c>
      <c r="AI1620" s="122">
        <v>0.13968227502530001</v>
      </c>
      <c r="AJ1620" s="122">
        <v>0.1244486244861</v>
      </c>
      <c r="AK1620" s="122">
        <v>0.1184995246855</v>
      </c>
      <c r="AL1620" s="122">
        <v>-0.36055990783410002</v>
      </c>
    </row>
    <row r="1621" spans="1:38" hidden="1" x14ac:dyDescent="0.25">
      <c r="A1621" s="122" t="s">
        <v>1984</v>
      </c>
      <c r="B1621" s="122">
        <v>1</v>
      </c>
      <c r="C1621" s="122" t="s">
        <v>2165</v>
      </c>
      <c r="D1621" s="122" t="s">
        <v>2123</v>
      </c>
      <c r="E1621" s="122">
        <v>30</v>
      </c>
      <c r="F1621" s="122">
        <v>0.3904281026011</v>
      </c>
      <c r="G1621" s="122">
        <v>0.34089223205449998</v>
      </c>
      <c r="H1621" s="122">
        <v>0.34688937200449999</v>
      </c>
      <c r="I1621" s="122">
        <v>0.30380777397550002</v>
      </c>
      <c r="J1621" s="122">
        <v>0.28295213966220001</v>
      </c>
      <c r="K1621" s="122">
        <v>0.2562831465125</v>
      </c>
      <c r="L1621" s="122">
        <v>0.25916455394120003</v>
      </c>
      <c r="M1621" s="122">
        <v>0.27174930369599998</v>
      </c>
      <c r="N1621" s="122">
        <v>0.25456638720750002</v>
      </c>
      <c r="O1621" s="122">
        <v>0.2293472784816</v>
      </c>
      <c r="P1621" s="122">
        <v>0.2353861489296</v>
      </c>
      <c r="Q1621" s="122">
        <v>0.2291588227178</v>
      </c>
      <c r="R1621" s="122">
        <v>0.20875504767290001</v>
      </c>
      <c r="S1621" s="122">
        <v>0.21665013774569999</v>
      </c>
      <c r="T1621" s="122">
        <v>0.20933982301760001</v>
      </c>
      <c r="U1621" s="122">
        <v>0.1697180419248</v>
      </c>
      <c r="V1621" s="122">
        <v>0.19210333862439999</v>
      </c>
      <c r="W1621" s="122">
        <v>0.16198322213630001</v>
      </c>
      <c r="X1621" s="122">
        <v>0.16220066667489999</v>
      </c>
      <c r="Y1621" s="122">
        <v>0.13335606699630001</v>
      </c>
      <c r="Z1621" s="122">
        <v>0.1455727544596</v>
      </c>
      <c r="AA1621" s="122">
        <v>0.15745473328260001</v>
      </c>
      <c r="AB1621" s="122">
        <v>0.12667187829660001</v>
      </c>
      <c r="AC1621" s="122">
        <v>0.1233066868672</v>
      </c>
      <c r="AD1621" s="122">
        <v>0.1119219918611</v>
      </c>
      <c r="AE1621" s="122">
        <v>9.8414541701299998E-2</v>
      </c>
      <c r="AF1621" s="122">
        <v>9.1240518479399998E-2</v>
      </c>
      <c r="AG1621" s="122">
        <v>9.9195021898100005E-2</v>
      </c>
      <c r="AH1621" s="122">
        <v>9.53015282391E-2</v>
      </c>
      <c r="AI1621" s="122">
        <v>8.8465811193600002E-2</v>
      </c>
      <c r="AJ1621" s="122">
        <v>7.2597612677000004E-2</v>
      </c>
      <c r="AK1621" s="122">
        <v>8.0973224093300003E-2</v>
      </c>
      <c r="AL1621" s="122">
        <v>0.16704341024050001</v>
      </c>
    </row>
    <row r="1622" spans="1:38" hidden="1" x14ac:dyDescent="0.25">
      <c r="A1622" s="122" t="s">
        <v>1984</v>
      </c>
      <c r="B1622" s="122">
        <v>1</v>
      </c>
      <c r="C1622" s="122" t="s">
        <v>2165</v>
      </c>
      <c r="D1622" s="122" t="s">
        <v>2140</v>
      </c>
      <c r="E1622" s="122">
        <v>30</v>
      </c>
      <c r="F1622" s="122">
        <v>0</v>
      </c>
      <c r="G1622" s="122">
        <v>0</v>
      </c>
      <c r="H1622" s="122">
        <v>0</v>
      </c>
      <c r="I1622" s="122">
        <v>0</v>
      </c>
      <c r="J1622" s="122">
        <v>0</v>
      </c>
      <c r="K1622" s="122">
        <v>0</v>
      </c>
      <c r="L1622" s="122">
        <v>0</v>
      </c>
      <c r="M1622" s="122">
        <v>0</v>
      </c>
      <c r="N1622" s="122">
        <v>0</v>
      </c>
      <c r="O1622" s="122">
        <v>0</v>
      </c>
      <c r="P1622" s="122">
        <v>0</v>
      </c>
      <c r="Q1622" s="122">
        <v>0</v>
      </c>
      <c r="R1622" s="122">
        <v>0</v>
      </c>
      <c r="S1622" s="122">
        <v>0</v>
      </c>
      <c r="T1622" s="122">
        <v>0</v>
      </c>
      <c r="U1622" s="122">
        <v>0</v>
      </c>
      <c r="V1622" s="122">
        <v>0</v>
      </c>
      <c r="W1622" s="122">
        <v>0</v>
      </c>
      <c r="X1622" s="122">
        <v>0</v>
      </c>
      <c r="Y1622" s="122">
        <v>0</v>
      </c>
      <c r="Z1622" s="122">
        <v>0</v>
      </c>
      <c r="AA1622" s="122">
        <v>0</v>
      </c>
      <c r="AB1622" s="122">
        <v>0</v>
      </c>
      <c r="AC1622" s="122">
        <v>0</v>
      </c>
      <c r="AD1622" s="122">
        <v>0</v>
      </c>
      <c r="AE1622" s="122">
        <v>0</v>
      </c>
      <c r="AF1622" s="122">
        <v>0</v>
      </c>
      <c r="AG1622" s="122">
        <v>0</v>
      </c>
      <c r="AH1622" s="122">
        <v>0</v>
      </c>
      <c r="AI1622" s="122">
        <v>0</v>
      </c>
      <c r="AJ1622" s="122">
        <v>0</v>
      </c>
      <c r="AK1622" s="122">
        <v>0</v>
      </c>
      <c r="AL1622" s="122">
        <v>0</v>
      </c>
    </row>
    <row r="1623" spans="1:38" hidden="1" x14ac:dyDescent="0.25">
      <c r="A1623" s="122" t="s">
        <v>1984</v>
      </c>
      <c r="B1623" s="122">
        <v>1</v>
      </c>
      <c r="C1623" s="122" t="s">
        <v>2165</v>
      </c>
      <c r="D1623" s="122" t="s">
        <v>2124</v>
      </c>
      <c r="E1623" s="122">
        <v>30</v>
      </c>
      <c r="F1623" s="122">
        <v>0</v>
      </c>
      <c r="G1623" s="122">
        <v>0</v>
      </c>
      <c r="H1623" s="122">
        <v>0</v>
      </c>
      <c r="I1623" s="122">
        <v>0</v>
      </c>
      <c r="J1623" s="122">
        <v>0</v>
      </c>
      <c r="K1623" s="122">
        <v>0</v>
      </c>
      <c r="L1623" s="122">
        <v>0</v>
      </c>
      <c r="M1623" s="122">
        <v>0</v>
      </c>
      <c r="N1623" s="122">
        <v>0</v>
      </c>
      <c r="O1623" s="122">
        <v>0</v>
      </c>
      <c r="P1623" s="122">
        <v>0</v>
      </c>
      <c r="Q1623" s="122">
        <v>0</v>
      </c>
      <c r="R1623" s="122">
        <v>0</v>
      </c>
      <c r="S1623" s="122">
        <v>0</v>
      </c>
      <c r="T1623" s="122">
        <v>0</v>
      </c>
      <c r="U1623" s="122">
        <v>0</v>
      </c>
      <c r="V1623" s="122">
        <v>0</v>
      </c>
      <c r="W1623" s="122">
        <v>0</v>
      </c>
      <c r="X1623" s="122">
        <v>0</v>
      </c>
      <c r="Y1623" s="122">
        <v>0</v>
      </c>
      <c r="Z1623" s="122">
        <v>0</v>
      </c>
      <c r="AA1623" s="122">
        <v>0</v>
      </c>
      <c r="AB1623" s="122">
        <v>0</v>
      </c>
      <c r="AC1623" s="122">
        <v>0</v>
      </c>
      <c r="AD1623" s="122">
        <v>0</v>
      </c>
      <c r="AE1623" s="122">
        <v>0</v>
      </c>
      <c r="AF1623" s="122">
        <v>0</v>
      </c>
      <c r="AG1623" s="122">
        <v>0</v>
      </c>
      <c r="AH1623" s="122">
        <v>0</v>
      </c>
      <c r="AI1623" s="122">
        <v>0</v>
      </c>
      <c r="AJ1623" s="122">
        <v>0</v>
      </c>
      <c r="AK1623" s="122">
        <v>0</v>
      </c>
      <c r="AL1623" s="122">
        <v>0</v>
      </c>
    </row>
    <row r="1624" spans="1:38" hidden="1" x14ac:dyDescent="0.25">
      <c r="A1624" s="122" t="s">
        <v>1984</v>
      </c>
      <c r="B1624" s="122">
        <v>1</v>
      </c>
      <c r="C1624" s="122" t="s">
        <v>2165</v>
      </c>
      <c r="D1624" s="122" t="s">
        <v>2125</v>
      </c>
      <c r="E1624" s="122">
        <v>30</v>
      </c>
      <c r="F1624" s="122">
        <v>3.6730182842999999E-3</v>
      </c>
      <c r="G1624" s="122">
        <v>3.7773111450000001E-3</v>
      </c>
      <c r="H1624" s="122">
        <v>3.8566324756999998E-3</v>
      </c>
      <c r="I1624" s="122">
        <v>3.4805906117000001E-3</v>
      </c>
      <c r="J1624" s="122">
        <v>3.5936969536000001E-3</v>
      </c>
      <c r="K1624" s="122">
        <v>3.5753355345E-3</v>
      </c>
      <c r="L1624" s="122">
        <v>3.3527951345000001E-3</v>
      </c>
      <c r="M1624" s="122">
        <v>3.3013831609000001E-3</v>
      </c>
      <c r="N1624" s="122">
        <v>3.4064104784000001E-3</v>
      </c>
      <c r="O1624" s="122">
        <v>3.0120071952999998E-3</v>
      </c>
      <c r="P1624" s="122">
        <v>3.1361303887000001E-3</v>
      </c>
      <c r="Q1624" s="122">
        <v>3.3963080256000002E-3</v>
      </c>
      <c r="R1624" s="122">
        <v>4.2797985546000001E-3</v>
      </c>
      <c r="S1624" s="122">
        <v>4.5770420211000001E-3</v>
      </c>
      <c r="T1624" s="122">
        <v>4.1520464103000001E-3</v>
      </c>
      <c r="U1624" s="122">
        <v>3.8674084253000002E-3</v>
      </c>
      <c r="V1624" s="122">
        <v>1.894567215E-3</v>
      </c>
      <c r="W1624" s="122">
        <v>0</v>
      </c>
      <c r="X1624" s="122">
        <v>0</v>
      </c>
      <c r="Y1624" s="122">
        <v>0</v>
      </c>
      <c r="Z1624" s="122">
        <v>0</v>
      </c>
      <c r="AA1624" s="122">
        <v>0</v>
      </c>
      <c r="AB1624" s="122">
        <v>0</v>
      </c>
      <c r="AC1624" s="122">
        <v>0</v>
      </c>
      <c r="AD1624" s="122">
        <v>0</v>
      </c>
      <c r="AE1624" s="122">
        <v>0</v>
      </c>
      <c r="AF1624" s="122">
        <v>0</v>
      </c>
      <c r="AG1624" s="122">
        <v>0</v>
      </c>
      <c r="AH1624" s="122">
        <v>0</v>
      </c>
      <c r="AI1624" s="122">
        <v>0</v>
      </c>
      <c r="AJ1624" s="122">
        <v>0</v>
      </c>
      <c r="AK1624" s="122">
        <v>0</v>
      </c>
      <c r="AL1624" s="122">
        <v>0</v>
      </c>
    </row>
    <row r="1625" spans="1:38" hidden="1" x14ac:dyDescent="0.25">
      <c r="A1625" s="122" t="s">
        <v>1984</v>
      </c>
      <c r="B1625" s="122">
        <v>1</v>
      </c>
      <c r="C1625" s="122" t="s">
        <v>2165</v>
      </c>
      <c r="D1625" s="122" t="s">
        <v>2126</v>
      </c>
      <c r="E1625" s="122">
        <v>30</v>
      </c>
      <c r="F1625" s="122">
        <v>0</v>
      </c>
      <c r="G1625" s="122">
        <v>0</v>
      </c>
      <c r="H1625" s="122">
        <v>0</v>
      </c>
      <c r="I1625" s="122">
        <v>0</v>
      </c>
      <c r="J1625" s="122">
        <v>0</v>
      </c>
      <c r="K1625" s="122">
        <v>0</v>
      </c>
      <c r="L1625" s="122">
        <v>0</v>
      </c>
      <c r="M1625" s="122">
        <v>0</v>
      </c>
      <c r="N1625" s="122">
        <v>0</v>
      </c>
      <c r="O1625" s="122">
        <v>0</v>
      </c>
      <c r="P1625" s="122">
        <v>0</v>
      </c>
      <c r="Q1625" s="122">
        <v>0</v>
      </c>
      <c r="R1625" s="122">
        <v>0</v>
      </c>
      <c r="S1625" s="122">
        <v>0</v>
      </c>
      <c r="T1625" s="122">
        <v>0</v>
      </c>
      <c r="U1625" s="122">
        <v>0</v>
      </c>
      <c r="V1625" s="122">
        <v>0</v>
      </c>
      <c r="W1625" s="122">
        <v>0</v>
      </c>
      <c r="X1625" s="122">
        <v>0</v>
      </c>
      <c r="Y1625" s="122">
        <v>0</v>
      </c>
      <c r="Z1625" s="122">
        <v>0</v>
      </c>
      <c r="AA1625" s="122">
        <v>0</v>
      </c>
      <c r="AB1625" s="122">
        <v>0</v>
      </c>
      <c r="AC1625" s="122">
        <v>0</v>
      </c>
      <c r="AD1625" s="122">
        <v>0</v>
      </c>
      <c r="AE1625" s="122">
        <v>0</v>
      </c>
      <c r="AF1625" s="122">
        <v>0</v>
      </c>
      <c r="AG1625" s="122">
        <v>0</v>
      </c>
      <c r="AH1625" s="122">
        <v>0</v>
      </c>
      <c r="AI1625" s="122">
        <v>0</v>
      </c>
      <c r="AJ1625" s="122">
        <v>0</v>
      </c>
      <c r="AK1625" s="122">
        <v>0</v>
      </c>
      <c r="AL1625" s="122">
        <v>0</v>
      </c>
    </row>
    <row r="1626" spans="1:38" hidden="1" x14ac:dyDescent="0.25">
      <c r="A1626" s="122" t="s">
        <v>1984</v>
      </c>
      <c r="B1626" s="122">
        <v>1</v>
      </c>
      <c r="C1626" s="122" t="s">
        <v>2165</v>
      </c>
      <c r="D1626" s="122" t="s">
        <v>2127</v>
      </c>
      <c r="E1626" s="122">
        <v>30</v>
      </c>
      <c r="F1626" s="122">
        <v>1.2459621357312001</v>
      </c>
      <c r="G1626" s="122">
        <v>1.2131526166402</v>
      </c>
      <c r="H1626" s="122">
        <v>1.1678093925394999</v>
      </c>
      <c r="I1626" s="122">
        <v>0.8978644154255</v>
      </c>
      <c r="J1626" s="122">
        <v>1.1366532691653</v>
      </c>
      <c r="K1626" s="122">
        <v>1.1225120386022001</v>
      </c>
      <c r="L1626" s="122">
        <v>1.1786105140394001</v>
      </c>
      <c r="M1626" s="122">
        <v>1.1895904423771999</v>
      </c>
      <c r="N1626" s="122">
        <v>1.1937605877385999</v>
      </c>
      <c r="O1626" s="122">
        <v>1.0613995937489999</v>
      </c>
      <c r="P1626" s="122">
        <v>1.0138400795896001</v>
      </c>
      <c r="Q1626" s="122">
        <v>1.026583551928</v>
      </c>
      <c r="R1626" s="122">
        <v>0.91150444270969999</v>
      </c>
      <c r="S1626" s="122">
        <v>0.89363586332470002</v>
      </c>
      <c r="T1626" s="122">
        <v>0.93744756215610003</v>
      </c>
      <c r="U1626" s="122">
        <v>0.94230046961030001</v>
      </c>
      <c r="V1626" s="122">
        <v>0.88320450725480004</v>
      </c>
      <c r="W1626" s="122">
        <v>0.88606485510389998</v>
      </c>
      <c r="X1626" s="122">
        <v>0.92127534464250005</v>
      </c>
      <c r="Y1626" s="122">
        <v>0.83791543989280004</v>
      </c>
      <c r="Z1626" s="122">
        <v>0.86984325291770004</v>
      </c>
      <c r="AA1626" s="122">
        <v>0.85896027477570003</v>
      </c>
      <c r="AB1626" s="122">
        <v>0.82183577645070005</v>
      </c>
      <c r="AC1626" s="122">
        <v>0.80119094671960001</v>
      </c>
      <c r="AD1626" s="122">
        <v>0.82642418472440005</v>
      </c>
      <c r="AE1626" s="122">
        <v>0.75642299415979997</v>
      </c>
      <c r="AF1626" s="122">
        <v>0.64227695430669995</v>
      </c>
      <c r="AG1626" s="122">
        <v>0.72938439452290005</v>
      </c>
      <c r="AH1626" s="122">
        <v>0.72812051945409995</v>
      </c>
      <c r="AI1626" s="122">
        <v>0.70852674522759995</v>
      </c>
      <c r="AJ1626" s="122">
        <v>0.55700359808980004</v>
      </c>
      <c r="AK1626" s="122">
        <v>0.65149262942590003</v>
      </c>
      <c r="AL1626" s="122">
        <v>0.28118861672029999</v>
      </c>
    </row>
    <row r="1627" spans="1:38" hidden="1" x14ac:dyDescent="0.25">
      <c r="A1627" s="122" t="s">
        <v>1984</v>
      </c>
      <c r="B1627" s="122">
        <v>1</v>
      </c>
      <c r="C1627" s="122" t="s">
        <v>2165</v>
      </c>
      <c r="D1627" s="122" t="s">
        <v>2128</v>
      </c>
      <c r="E1627" s="122">
        <v>30</v>
      </c>
      <c r="F1627" s="122">
        <v>0.15101713059659999</v>
      </c>
      <c r="G1627" s="122">
        <v>0.16441562506330001</v>
      </c>
      <c r="H1627" s="122">
        <v>0.16255601391739999</v>
      </c>
      <c r="I1627" s="122">
        <v>0.1737980431675</v>
      </c>
      <c r="J1627" s="122">
        <v>0.1990604514581</v>
      </c>
      <c r="K1627" s="122">
        <v>0.2120666458589</v>
      </c>
      <c r="L1627" s="122">
        <v>0.22857205936559999</v>
      </c>
      <c r="M1627" s="122">
        <v>0.232967682954</v>
      </c>
      <c r="N1627" s="122">
        <v>0.24662313713539999</v>
      </c>
      <c r="O1627" s="122">
        <v>0.26284695324140001</v>
      </c>
      <c r="P1627" s="122">
        <v>0.26019820168539998</v>
      </c>
      <c r="Q1627" s="122">
        <v>0.2708303241494</v>
      </c>
      <c r="R1627" s="122">
        <v>0.27407086784969997</v>
      </c>
      <c r="S1627" s="122">
        <v>0.27635403760830002</v>
      </c>
      <c r="T1627" s="122">
        <v>0.29160063765510003</v>
      </c>
      <c r="U1627" s="122">
        <v>0.3006917908376</v>
      </c>
      <c r="V1627" s="122">
        <v>0.33284438161809998</v>
      </c>
      <c r="W1627" s="122">
        <v>0.35884431349860002</v>
      </c>
      <c r="X1627" s="122">
        <v>0.37537366942790001</v>
      </c>
      <c r="Y1627" s="122">
        <v>0.34827136237700002</v>
      </c>
      <c r="Z1627" s="122">
        <v>0.35982100221770003</v>
      </c>
      <c r="AA1627" s="122">
        <v>0.34992136196570001</v>
      </c>
      <c r="AB1627" s="122">
        <v>0.3370988130375</v>
      </c>
      <c r="AC1627" s="122">
        <v>0.32540301907129998</v>
      </c>
      <c r="AD1627" s="122">
        <v>0.32131043758569999</v>
      </c>
      <c r="AE1627" s="122">
        <v>0.30415232977809997</v>
      </c>
      <c r="AF1627" s="122">
        <v>0.22893225195299999</v>
      </c>
      <c r="AG1627" s="122">
        <v>0.24805981679450001</v>
      </c>
      <c r="AH1627" s="122">
        <v>0.2435583977137</v>
      </c>
      <c r="AI1627" s="122">
        <v>0.22337184503409999</v>
      </c>
      <c r="AJ1627" s="122">
        <v>0.1826113908159</v>
      </c>
      <c r="AK1627" s="122">
        <v>0.204487486036</v>
      </c>
      <c r="AL1627" s="122">
        <v>0.32386470723069999</v>
      </c>
    </row>
    <row r="1628" spans="1:38" hidden="1" x14ac:dyDescent="0.25">
      <c r="A1628" s="122" t="s">
        <v>1982</v>
      </c>
      <c r="B1628" s="122">
        <v>1</v>
      </c>
      <c r="C1628" s="122" t="s">
        <v>2167</v>
      </c>
      <c r="D1628" s="122" t="s">
        <v>2080</v>
      </c>
      <c r="E1628" s="122">
        <v>31</v>
      </c>
      <c r="F1628" s="122">
        <v>2.0995815E-6</v>
      </c>
      <c r="G1628" s="122">
        <v>2.1371929000000001E-6</v>
      </c>
      <c r="H1628" s="122">
        <v>2.1965496E-6</v>
      </c>
      <c r="I1628" s="122">
        <v>2.2821713E-6</v>
      </c>
      <c r="J1628" s="122">
        <v>2.3407731999999999E-6</v>
      </c>
      <c r="K1628" s="122">
        <v>2.4089090999999999E-6</v>
      </c>
      <c r="L1628" s="122">
        <v>2.455827E-6</v>
      </c>
      <c r="M1628" s="122">
        <v>2.4972401000000002E-6</v>
      </c>
      <c r="N1628" s="122">
        <v>2.5211563999999999E-6</v>
      </c>
      <c r="O1628" s="122">
        <v>2.5748354E-6</v>
      </c>
      <c r="P1628" s="122">
        <v>2.6147867999999999E-6</v>
      </c>
      <c r="Q1628" s="122">
        <v>2.6304771999999999E-6</v>
      </c>
      <c r="R1628" s="122">
        <v>2.6630140000000001E-6</v>
      </c>
      <c r="S1628" s="122">
        <v>2.7525201E-6</v>
      </c>
      <c r="T1628" s="122">
        <v>2.8044165999999999E-6</v>
      </c>
      <c r="U1628" s="122">
        <v>2.8814305000000002E-6</v>
      </c>
      <c r="V1628" s="122">
        <v>2.9641095999999998E-6</v>
      </c>
      <c r="W1628" s="122">
        <v>3.055101E-6</v>
      </c>
      <c r="X1628" s="122">
        <v>3.1678383999999999E-6</v>
      </c>
      <c r="Y1628" s="122">
        <v>3.2461963000000001E-6</v>
      </c>
      <c r="Z1628" s="122">
        <v>3.3212670999999999E-6</v>
      </c>
      <c r="AA1628" s="122">
        <v>3.3955652000000001E-6</v>
      </c>
      <c r="AB1628" s="122">
        <v>3.4611110999999998E-6</v>
      </c>
      <c r="AC1628" s="122">
        <v>3.5693207999999999E-6</v>
      </c>
      <c r="AD1628" s="122">
        <v>3.6820013000000001E-6</v>
      </c>
      <c r="AE1628" s="122">
        <v>3.8024075999999998E-6</v>
      </c>
      <c r="AF1628" s="122">
        <v>3.9222443999999996E-6</v>
      </c>
      <c r="AG1628" s="122">
        <v>4.0225769999999998E-6</v>
      </c>
      <c r="AH1628" s="122">
        <v>4.2457647000000003E-6</v>
      </c>
      <c r="AI1628" s="122">
        <v>4.3760018999999998E-6</v>
      </c>
      <c r="AJ1628" s="122">
        <v>4.3308605999999997E-6</v>
      </c>
      <c r="AK1628" s="122">
        <v>4.3308605999999997E-6</v>
      </c>
      <c r="AL1628" s="122">
        <v>0</v>
      </c>
    </row>
    <row r="1629" spans="1:38" hidden="1" x14ac:dyDescent="0.25">
      <c r="A1629" s="122" t="s">
        <v>1982</v>
      </c>
      <c r="B1629" s="122">
        <v>1</v>
      </c>
      <c r="C1629" s="122" t="s">
        <v>2167</v>
      </c>
      <c r="D1629" s="122" t="s">
        <v>2081</v>
      </c>
      <c r="E1629" s="122">
        <v>31</v>
      </c>
      <c r="F1629" s="122">
        <v>1.01453267E-5</v>
      </c>
      <c r="G1629" s="122">
        <v>1.2103956500000001E-5</v>
      </c>
      <c r="H1629" s="122">
        <v>1.31522375E-5</v>
      </c>
      <c r="I1629" s="122">
        <v>1.4319326499999999E-5</v>
      </c>
      <c r="J1629" s="122">
        <v>1.51325269E-5</v>
      </c>
      <c r="K1629" s="122">
        <v>1.5646481400000001E-5</v>
      </c>
      <c r="L1629" s="122">
        <v>1.6302359399999999E-5</v>
      </c>
      <c r="M1629" s="122">
        <v>1.7506260500000001E-5</v>
      </c>
      <c r="N1629" s="122">
        <v>1.7900197099999999E-5</v>
      </c>
      <c r="O1629" s="122">
        <v>1.82526084E-5</v>
      </c>
      <c r="P1629" s="122">
        <v>1.8710252800000001E-5</v>
      </c>
      <c r="Q1629" s="122">
        <v>1.9042571500000002E-5</v>
      </c>
      <c r="R1629" s="122">
        <v>1.9231329700000001E-5</v>
      </c>
      <c r="S1629" s="122">
        <v>1.9580433E-5</v>
      </c>
      <c r="T1629" s="122">
        <v>1.9842342999999999E-5</v>
      </c>
      <c r="U1629" s="122">
        <v>2.0069871399999999E-5</v>
      </c>
      <c r="V1629" s="122">
        <v>2.0287933500000001E-5</v>
      </c>
      <c r="W1629" s="122">
        <v>2.0592093700000001E-5</v>
      </c>
      <c r="X1629" s="122">
        <v>2.0850403200000001E-5</v>
      </c>
      <c r="Y1629" s="122">
        <v>2.1026450300000001E-5</v>
      </c>
      <c r="Z1629" s="122">
        <v>2.13922389E-5</v>
      </c>
      <c r="AA1629" s="122">
        <v>2.17550093E-5</v>
      </c>
      <c r="AB1629" s="122">
        <v>2.20043627E-5</v>
      </c>
      <c r="AC1629" s="122">
        <v>2.2335946999999999E-5</v>
      </c>
      <c r="AD1629" s="122">
        <v>2.26408221E-5</v>
      </c>
      <c r="AE1629" s="122">
        <v>2.3022759900000002E-5</v>
      </c>
      <c r="AF1629" s="122">
        <v>2.3265022400000002E-5</v>
      </c>
      <c r="AG1629" s="122">
        <v>2.3507303700000001E-5</v>
      </c>
      <c r="AH1629" s="122">
        <v>2.3650745300000002E-5</v>
      </c>
      <c r="AI1629" s="122">
        <v>2.3968215900000001E-5</v>
      </c>
      <c r="AJ1629" s="122">
        <v>2.3809383700000001E-5</v>
      </c>
      <c r="AK1629" s="122">
        <v>2.3809383700000001E-5</v>
      </c>
      <c r="AL1629" s="122">
        <v>0</v>
      </c>
    </row>
    <row r="1630" spans="1:38" hidden="1" x14ac:dyDescent="0.25">
      <c r="A1630" s="122" t="s">
        <v>1982</v>
      </c>
      <c r="B1630" s="122">
        <v>1</v>
      </c>
      <c r="C1630" s="122" t="s">
        <v>2167</v>
      </c>
      <c r="D1630" s="122" t="s">
        <v>2082</v>
      </c>
      <c r="E1630" s="122">
        <v>31</v>
      </c>
      <c r="F1630" s="122">
        <v>3.61118098E-5</v>
      </c>
      <c r="G1630" s="122">
        <v>3.6689932100000002E-5</v>
      </c>
      <c r="H1630" s="122">
        <v>3.71809557E-5</v>
      </c>
      <c r="I1630" s="122">
        <v>3.7503184899999998E-5</v>
      </c>
      <c r="J1630" s="122">
        <v>3.7842070200000003E-5</v>
      </c>
      <c r="K1630" s="122">
        <v>3.8164021099999998E-5</v>
      </c>
      <c r="L1630" s="122">
        <v>3.8548218300000002E-5</v>
      </c>
      <c r="M1630" s="122">
        <v>3.8805161099999997E-5</v>
      </c>
      <c r="N1630" s="122">
        <v>3.91487371E-5</v>
      </c>
      <c r="O1630" s="122">
        <v>3.9431375000000002E-5</v>
      </c>
      <c r="P1630" s="122">
        <v>3.9516910400000002E-5</v>
      </c>
      <c r="Q1630" s="122">
        <v>3.9521000100000002E-5</v>
      </c>
      <c r="R1630" s="122">
        <v>3.9563952900000003E-5</v>
      </c>
      <c r="S1630" s="122">
        <v>3.9671294799999997E-5</v>
      </c>
      <c r="T1630" s="122">
        <v>3.9672538700000002E-5</v>
      </c>
      <c r="U1630" s="122">
        <v>3.9656594600000002E-5</v>
      </c>
      <c r="V1630" s="122">
        <v>3.9670820300000003E-5</v>
      </c>
      <c r="W1630" s="122">
        <v>3.9861291899999997E-5</v>
      </c>
      <c r="X1630" s="122">
        <v>4.0249273700000002E-5</v>
      </c>
      <c r="Y1630" s="122">
        <v>4.0703742299999998E-5</v>
      </c>
      <c r="Z1630" s="122">
        <v>4.1287299699999999E-5</v>
      </c>
      <c r="AA1630" s="122">
        <v>4.1619146000000002E-5</v>
      </c>
      <c r="AB1630" s="122">
        <v>4.1940314499999999E-5</v>
      </c>
      <c r="AC1630" s="122">
        <v>4.2677188499999997E-5</v>
      </c>
      <c r="AD1630" s="122">
        <v>4.29303528E-5</v>
      </c>
      <c r="AE1630" s="122">
        <v>4.3323523299999997E-5</v>
      </c>
      <c r="AF1630" s="122">
        <v>4.3736029199999999E-5</v>
      </c>
      <c r="AG1630" s="122">
        <v>4.40109036E-5</v>
      </c>
      <c r="AH1630" s="122">
        <v>4.4278382500000002E-5</v>
      </c>
      <c r="AI1630" s="122">
        <v>4.4501628100000003E-5</v>
      </c>
      <c r="AJ1630" s="122">
        <v>4.4129189000000001E-5</v>
      </c>
      <c r="AK1630" s="122">
        <v>4.4129189000000001E-5</v>
      </c>
      <c r="AL1630" s="122">
        <v>0</v>
      </c>
    </row>
    <row r="1631" spans="1:38" hidden="1" x14ac:dyDescent="0.25">
      <c r="A1631" s="122" t="s">
        <v>1982</v>
      </c>
      <c r="B1631" s="122">
        <v>1</v>
      </c>
      <c r="C1631" s="122" t="s">
        <v>2167</v>
      </c>
      <c r="D1631" s="122" t="s">
        <v>2135</v>
      </c>
      <c r="E1631" s="122">
        <v>31</v>
      </c>
      <c r="F1631" s="122">
        <v>0</v>
      </c>
      <c r="G1631" s="122">
        <v>0</v>
      </c>
      <c r="H1631" s="122">
        <v>0</v>
      </c>
      <c r="I1631" s="122">
        <v>0</v>
      </c>
      <c r="J1631" s="122">
        <v>0</v>
      </c>
      <c r="K1631" s="122">
        <v>0</v>
      </c>
      <c r="L1631" s="122">
        <v>0</v>
      </c>
      <c r="M1631" s="122">
        <v>0</v>
      </c>
      <c r="N1631" s="122">
        <v>0</v>
      </c>
      <c r="O1631" s="122">
        <v>0</v>
      </c>
      <c r="P1631" s="122">
        <v>0</v>
      </c>
      <c r="Q1631" s="122">
        <v>0</v>
      </c>
      <c r="R1631" s="122">
        <v>0</v>
      </c>
      <c r="S1631" s="122">
        <v>0</v>
      </c>
      <c r="T1631" s="122">
        <v>0</v>
      </c>
      <c r="U1631" s="122">
        <v>0</v>
      </c>
      <c r="V1631" s="122">
        <v>0</v>
      </c>
      <c r="W1631" s="122">
        <v>0</v>
      </c>
      <c r="X1631" s="122">
        <v>0</v>
      </c>
      <c r="Y1631" s="122">
        <v>0</v>
      </c>
      <c r="Z1631" s="122">
        <v>0</v>
      </c>
      <c r="AA1631" s="122">
        <v>0</v>
      </c>
      <c r="AB1631" s="122">
        <v>0</v>
      </c>
      <c r="AC1631" s="122">
        <v>0</v>
      </c>
      <c r="AD1631" s="122">
        <v>0</v>
      </c>
      <c r="AE1631" s="122">
        <v>0</v>
      </c>
      <c r="AF1631" s="122">
        <v>0</v>
      </c>
      <c r="AG1631" s="122">
        <v>0</v>
      </c>
      <c r="AH1631" s="122">
        <v>0</v>
      </c>
      <c r="AI1631" s="122">
        <v>0</v>
      </c>
      <c r="AJ1631" s="122">
        <v>0</v>
      </c>
      <c r="AK1631" s="122">
        <v>0</v>
      </c>
      <c r="AL1631" s="122">
        <v>0</v>
      </c>
    </row>
    <row r="1632" spans="1:38" hidden="1" x14ac:dyDescent="0.25">
      <c r="A1632" s="122" t="s">
        <v>1982</v>
      </c>
      <c r="B1632" s="122">
        <v>1</v>
      </c>
      <c r="C1632" s="122" t="s">
        <v>2167</v>
      </c>
      <c r="D1632" s="122" t="s">
        <v>2083</v>
      </c>
      <c r="E1632" s="122">
        <v>31</v>
      </c>
      <c r="F1632" s="122">
        <v>1.3942536999999999E-6</v>
      </c>
      <c r="G1632" s="122">
        <v>1.3760738000000001E-6</v>
      </c>
      <c r="H1632" s="122">
        <v>1.3903775E-6</v>
      </c>
      <c r="I1632" s="122">
        <v>1.3746276000000001E-6</v>
      </c>
      <c r="J1632" s="122">
        <v>1.3601208E-6</v>
      </c>
      <c r="K1632" s="122">
        <v>1.3453423E-6</v>
      </c>
      <c r="L1632" s="122">
        <v>1.3310429E-6</v>
      </c>
      <c r="M1632" s="122">
        <v>1.3139205000000001E-6</v>
      </c>
      <c r="N1632" s="122">
        <v>1.3370057999999999E-6</v>
      </c>
      <c r="O1632" s="122">
        <v>1.3182093999999999E-6</v>
      </c>
      <c r="P1632" s="122">
        <v>1.3276882E-6</v>
      </c>
      <c r="Q1632" s="122">
        <v>1.3084827999999999E-6</v>
      </c>
      <c r="R1632" s="122">
        <v>1.2876317999999999E-6</v>
      </c>
      <c r="S1632" s="122">
        <v>1.3192651E-6</v>
      </c>
      <c r="T1632" s="122">
        <v>1.3002896E-6</v>
      </c>
      <c r="U1632" s="122">
        <v>1.3073609999999999E-6</v>
      </c>
      <c r="V1632" s="122">
        <v>1.2822943000000001E-6</v>
      </c>
      <c r="W1632" s="122">
        <v>1.2584534E-6</v>
      </c>
      <c r="X1632" s="122">
        <v>1.2381984999999999E-6</v>
      </c>
      <c r="Y1632" s="122">
        <v>1.2173686E-6</v>
      </c>
      <c r="Z1632" s="122">
        <v>1.2044782E-6</v>
      </c>
      <c r="AA1632" s="122">
        <v>1.2091373999999999E-6</v>
      </c>
      <c r="AB1632" s="122">
        <v>1.2610395E-6</v>
      </c>
      <c r="AC1632" s="122">
        <v>1.2933106000000001E-6</v>
      </c>
      <c r="AD1632" s="122">
        <v>1.3203485000000001E-6</v>
      </c>
      <c r="AE1632" s="122">
        <v>1.2929689E-6</v>
      </c>
      <c r="AF1632" s="122">
        <v>1.2541519E-6</v>
      </c>
      <c r="AG1632" s="122">
        <v>1.2180471999999999E-6</v>
      </c>
      <c r="AH1632" s="122">
        <v>1.1933374999999999E-6</v>
      </c>
      <c r="AI1632" s="122">
        <v>1.1707481000000001E-6</v>
      </c>
      <c r="AJ1632" s="122">
        <v>1.1473943000000001E-6</v>
      </c>
      <c r="AK1632" s="122">
        <v>1.1473943000000001E-6</v>
      </c>
      <c r="AL1632" s="122">
        <v>0</v>
      </c>
    </row>
    <row r="1633" spans="1:38" x14ac:dyDescent="0.25">
      <c r="A1633" s="122" t="s">
        <v>1982</v>
      </c>
      <c r="B1633" s="122">
        <v>1</v>
      </c>
      <c r="C1633" s="122" t="s">
        <v>2167</v>
      </c>
      <c r="D1633" s="122" t="s">
        <v>2084</v>
      </c>
      <c r="E1633" s="122">
        <v>31</v>
      </c>
      <c r="F1633" s="122">
        <v>1.3127492940000001E-4</v>
      </c>
      <c r="G1633" s="122">
        <v>1.34300457E-4</v>
      </c>
      <c r="H1633" s="122">
        <v>1.3779366179999999E-4</v>
      </c>
      <c r="I1633" s="122">
        <v>1.3990351510000001E-4</v>
      </c>
      <c r="J1633" s="122">
        <v>1.418904554E-4</v>
      </c>
      <c r="K1633" s="122">
        <v>1.4348486549999999E-4</v>
      </c>
      <c r="L1633" s="122">
        <v>1.4502961770000001E-4</v>
      </c>
      <c r="M1633" s="122">
        <v>1.4607520309999999E-4</v>
      </c>
      <c r="N1633" s="122">
        <v>1.4706904999999999E-4</v>
      </c>
      <c r="O1633" s="122">
        <v>1.48337906E-4</v>
      </c>
      <c r="P1633" s="122">
        <v>1.4951212669999999E-4</v>
      </c>
      <c r="Q1633" s="122">
        <v>1.503479969E-4</v>
      </c>
      <c r="R1633" s="122">
        <v>1.514073919E-4</v>
      </c>
      <c r="S1633" s="122">
        <v>1.5215759200000001E-4</v>
      </c>
      <c r="T1633" s="122">
        <v>1.528761149E-4</v>
      </c>
      <c r="U1633" s="122">
        <v>1.533362918E-4</v>
      </c>
      <c r="V1633" s="122">
        <v>1.5363025289999999E-4</v>
      </c>
      <c r="W1633" s="122">
        <v>1.5401443350000001E-4</v>
      </c>
      <c r="X1633" s="122">
        <v>1.5441782420000001E-4</v>
      </c>
      <c r="Y1633" s="122">
        <v>1.551230624E-4</v>
      </c>
      <c r="Z1633" s="122">
        <v>1.559269846E-4</v>
      </c>
      <c r="AA1633" s="122">
        <v>1.562779485E-4</v>
      </c>
      <c r="AB1633" s="122">
        <v>1.565864744E-4</v>
      </c>
      <c r="AC1633" s="122">
        <v>1.572160657E-4</v>
      </c>
      <c r="AD1633" s="122">
        <v>1.576439364E-4</v>
      </c>
      <c r="AE1633" s="122">
        <v>1.5806085179999999E-4</v>
      </c>
      <c r="AF1633" s="122">
        <v>1.5987738990000001E-4</v>
      </c>
      <c r="AG1633" s="122">
        <v>1.6097027949999999E-4</v>
      </c>
      <c r="AH1633" s="122">
        <v>1.6080687320000001E-4</v>
      </c>
      <c r="AI1633" s="122">
        <v>1.6194528450000001E-4</v>
      </c>
      <c r="AJ1633" s="122">
        <v>1.5926362240000001E-4</v>
      </c>
      <c r="AK1633" s="122">
        <v>1.5926362240000001E-4</v>
      </c>
      <c r="AL1633" s="122">
        <v>0</v>
      </c>
    </row>
    <row r="1634" spans="1:38" hidden="1" x14ac:dyDescent="0.25">
      <c r="A1634" s="122" t="s">
        <v>1982</v>
      </c>
      <c r="B1634" s="122">
        <v>1</v>
      </c>
      <c r="C1634" s="122" t="s">
        <v>2167</v>
      </c>
      <c r="D1634" s="122" t="s">
        <v>474</v>
      </c>
      <c r="E1634" s="122">
        <v>31</v>
      </c>
      <c r="F1634" s="122">
        <v>4.0037814500000001E-5</v>
      </c>
      <c r="G1634" s="122">
        <v>4.0494732200000001E-5</v>
      </c>
      <c r="H1634" s="122">
        <v>4.0784557100000003E-5</v>
      </c>
      <c r="I1634" s="122">
        <v>4.1064726299999999E-5</v>
      </c>
      <c r="J1634" s="122">
        <v>4.1258578600000001E-5</v>
      </c>
      <c r="K1634" s="122">
        <v>4.1415798900000003E-5</v>
      </c>
      <c r="L1634" s="122">
        <v>4.1841954500000002E-5</v>
      </c>
      <c r="M1634" s="122">
        <v>4.23099081E-5</v>
      </c>
      <c r="N1634" s="122">
        <v>4.2351304600000003E-5</v>
      </c>
      <c r="O1634" s="122">
        <v>4.2995289700000003E-5</v>
      </c>
      <c r="P1634" s="122">
        <v>4.2748779800000002E-5</v>
      </c>
      <c r="Q1634" s="122">
        <v>4.2511010700000002E-5</v>
      </c>
      <c r="R1634" s="122">
        <v>4.2720319800000003E-5</v>
      </c>
      <c r="S1634" s="122">
        <v>4.2693490300000001E-5</v>
      </c>
      <c r="T1634" s="122">
        <v>4.27871577E-5</v>
      </c>
      <c r="U1634" s="122">
        <v>4.2708157899999999E-5</v>
      </c>
      <c r="V1634" s="122">
        <v>4.2532462800000002E-5</v>
      </c>
      <c r="W1634" s="122">
        <v>4.25446382E-5</v>
      </c>
      <c r="X1634" s="122">
        <v>4.2643944499999998E-5</v>
      </c>
      <c r="Y1634" s="122">
        <v>4.2692785100000003E-5</v>
      </c>
      <c r="Z1634" s="122">
        <v>4.26212242E-5</v>
      </c>
      <c r="AA1634" s="122">
        <v>4.2294977500000003E-5</v>
      </c>
      <c r="AB1634" s="122">
        <v>4.1956230500000003E-5</v>
      </c>
      <c r="AC1634" s="122">
        <v>4.1783595900000002E-5</v>
      </c>
      <c r="AD1634" s="122">
        <v>4.1938538699999997E-5</v>
      </c>
      <c r="AE1634" s="122">
        <v>4.2155579500000001E-5</v>
      </c>
      <c r="AF1634" s="122">
        <v>4.2531199499999999E-5</v>
      </c>
      <c r="AG1634" s="122">
        <v>4.3472095600000003E-5</v>
      </c>
      <c r="AH1634" s="122">
        <v>4.5226433999999997E-5</v>
      </c>
      <c r="AI1634" s="122">
        <v>4.6271303899999998E-5</v>
      </c>
      <c r="AJ1634" s="122">
        <v>4.4763889999999999E-5</v>
      </c>
      <c r="AK1634" s="122">
        <v>4.4763889999999999E-5</v>
      </c>
      <c r="AL1634" s="122">
        <v>0</v>
      </c>
    </row>
    <row r="1635" spans="1:38" hidden="1" x14ac:dyDescent="0.25">
      <c r="A1635" s="122" t="s">
        <v>1982</v>
      </c>
      <c r="B1635" s="122">
        <v>1</v>
      </c>
      <c r="C1635" s="122" t="s">
        <v>2167</v>
      </c>
      <c r="D1635" s="122" t="s">
        <v>2085</v>
      </c>
      <c r="E1635" s="122">
        <v>31</v>
      </c>
      <c r="F1635" s="122">
        <v>0</v>
      </c>
      <c r="G1635" s="122">
        <v>0</v>
      </c>
      <c r="H1635" s="122">
        <v>0</v>
      </c>
      <c r="I1635" s="122">
        <v>0</v>
      </c>
      <c r="J1635" s="122">
        <v>0</v>
      </c>
      <c r="K1635" s="122">
        <v>0</v>
      </c>
      <c r="L1635" s="122">
        <v>0</v>
      </c>
      <c r="M1635" s="122">
        <v>0</v>
      </c>
      <c r="N1635" s="122">
        <v>0</v>
      </c>
      <c r="O1635" s="122">
        <v>0</v>
      </c>
      <c r="P1635" s="122">
        <v>0</v>
      </c>
      <c r="Q1635" s="122">
        <v>0</v>
      </c>
      <c r="R1635" s="122">
        <v>0</v>
      </c>
      <c r="S1635" s="122">
        <v>0</v>
      </c>
      <c r="T1635" s="122">
        <v>0</v>
      </c>
      <c r="U1635" s="122">
        <v>0</v>
      </c>
      <c r="V1635" s="122">
        <v>0</v>
      </c>
      <c r="W1635" s="122">
        <v>0</v>
      </c>
      <c r="X1635" s="122">
        <v>0</v>
      </c>
      <c r="Y1635" s="122">
        <v>0</v>
      </c>
      <c r="Z1635" s="122">
        <v>0</v>
      </c>
      <c r="AA1635" s="122">
        <v>0</v>
      </c>
      <c r="AB1635" s="122">
        <v>0</v>
      </c>
      <c r="AC1635" s="122">
        <v>0</v>
      </c>
      <c r="AD1635" s="122">
        <v>0</v>
      </c>
      <c r="AE1635" s="122">
        <v>0</v>
      </c>
      <c r="AF1635" s="122">
        <v>0</v>
      </c>
      <c r="AG1635" s="122">
        <v>0</v>
      </c>
      <c r="AH1635" s="122">
        <v>0</v>
      </c>
      <c r="AI1635" s="122">
        <v>0</v>
      </c>
      <c r="AJ1635" s="122">
        <v>0</v>
      </c>
      <c r="AK1635" s="122">
        <v>0</v>
      </c>
      <c r="AL1635" s="122">
        <v>0</v>
      </c>
    </row>
    <row r="1636" spans="1:38" hidden="1" x14ac:dyDescent="0.25">
      <c r="A1636" s="122" t="s">
        <v>1982</v>
      </c>
      <c r="B1636" s="122">
        <v>1</v>
      </c>
      <c r="C1636" s="122" t="s">
        <v>2167</v>
      </c>
      <c r="D1636" s="122" t="s">
        <v>2086</v>
      </c>
      <c r="E1636" s="122">
        <v>31</v>
      </c>
      <c r="F1636" s="122">
        <v>0</v>
      </c>
      <c r="G1636" s="122">
        <v>0</v>
      </c>
      <c r="H1636" s="122">
        <v>0</v>
      </c>
      <c r="I1636" s="122">
        <v>0</v>
      </c>
      <c r="J1636" s="122">
        <v>0</v>
      </c>
      <c r="K1636" s="122">
        <v>0</v>
      </c>
      <c r="L1636" s="122">
        <v>0</v>
      </c>
      <c r="M1636" s="122">
        <v>0</v>
      </c>
      <c r="N1636" s="122">
        <v>0</v>
      </c>
      <c r="O1636" s="122">
        <v>0</v>
      </c>
      <c r="P1636" s="122">
        <v>0</v>
      </c>
      <c r="Q1636" s="122">
        <v>0</v>
      </c>
      <c r="R1636" s="122">
        <v>0</v>
      </c>
      <c r="S1636" s="122">
        <v>0</v>
      </c>
      <c r="T1636" s="122">
        <v>0</v>
      </c>
      <c r="U1636" s="122">
        <v>0</v>
      </c>
      <c r="V1636" s="122">
        <v>0</v>
      </c>
      <c r="W1636" s="122">
        <v>0</v>
      </c>
      <c r="X1636" s="122">
        <v>0</v>
      </c>
      <c r="Y1636" s="122">
        <v>0</v>
      </c>
      <c r="Z1636" s="122">
        <v>0</v>
      </c>
      <c r="AA1636" s="122">
        <v>0</v>
      </c>
      <c r="AB1636" s="122">
        <v>0</v>
      </c>
      <c r="AC1636" s="122">
        <v>0</v>
      </c>
      <c r="AD1636" s="122">
        <v>0</v>
      </c>
      <c r="AE1636" s="122">
        <v>0</v>
      </c>
      <c r="AF1636" s="122">
        <v>0</v>
      </c>
      <c r="AG1636" s="122">
        <v>0</v>
      </c>
      <c r="AH1636" s="122">
        <v>0</v>
      </c>
      <c r="AI1636" s="122">
        <v>0</v>
      </c>
      <c r="AJ1636" s="122">
        <v>0</v>
      </c>
      <c r="AK1636" s="122">
        <v>0</v>
      </c>
      <c r="AL1636" s="122">
        <v>0</v>
      </c>
    </row>
    <row r="1637" spans="1:38" hidden="1" x14ac:dyDescent="0.25">
      <c r="A1637" s="122" t="s">
        <v>1982</v>
      </c>
      <c r="B1637" s="122">
        <v>1</v>
      </c>
      <c r="C1637" s="122" t="s">
        <v>2167</v>
      </c>
      <c r="D1637" s="122" t="s">
        <v>2087</v>
      </c>
      <c r="E1637" s="122">
        <v>31</v>
      </c>
      <c r="F1637" s="122">
        <v>0</v>
      </c>
      <c r="G1637" s="122">
        <v>0</v>
      </c>
      <c r="H1637" s="122">
        <v>0</v>
      </c>
      <c r="I1637" s="122">
        <v>0</v>
      </c>
      <c r="J1637" s="122">
        <v>0</v>
      </c>
      <c r="K1637" s="122">
        <v>0</v>
      </c>
      <c r="L1637" s="122">
        <v>0</v>
      </c>
      <c r="M1637" s="122">
        <v>0</v>
      </c>
      <c r="N1637" s="122">
        <v>0</v>
      </c>
      <c r="O1637" s="122">
        <v>0</v>
      </c>
      <c r="P1637" s="122">
        <v>0</v>
      </c>
      <c r="Q1637" s="122">
        <v>0</v>
      </c>
      <c r="R1637" s="122">
        <v>0</v>
      </c>
      <c r="S1637" s="122">
        <v>0</v>
      </c>
      <c r="T1637" s="122">
        <v>0</v>
      </c>
      <c r="U1637" s="122">
        <v>0</v>
      </c>
      <c r="V1637" s="122">
        <v>0</v>
      </c>
      <c r="W1637" s="122">
        <v>0</v>
      </c>
      <c r="X1637" s="122">
        <v>0</v>
      </c>
      <c r="Y1637" s="122">
        <v>0</v>
      </c>
      <c r="Z1637" s="122">
        <v>0</v>
      </c>
      <c r="AA1637" s="122">
        <v>0</v>
      </c>
      <c r="AB1637" s="122">
        <v>0</v>
      </c>
      <c r="AC1637" s="122">
        <v>0</v>
      </c>
      <c r="AD1637" s="122">
        <v>0</v>
      </c>
      <c r="AE1637" s="122">
        <v>0</v>
      </c>
      <c r="AF1637" s="122">
        <v>0</v>
      </c>
      <c r="AG1637" s="122">
        <v>0</v>
      </c>
      <c r="AH1637" s="122">
        <v>0</v>
      </c>
      <c r="AI1637" s="122">
        <v>0</v>
      </c>
      <c r="AJ1637" s="122">
        <v>0</v>
      </c>
      <c r="AK1637" s="122">
        <v>0</v>
      </c>
      <c r="AL1637" s="122">
        <v>0</v>
      </c>
    </row>
    <row r="1638" spans="1:38" hidden="1" x14ac:dyDescent="0.25">
      <c r="A1638" s="122" t="s">
        <v>1982</v>
      </c>
      <c r="B1638" s="122">
        <v>1</v>
      </c>
      <c r="C1638" s="122" t="s">
        <v>2167</v>
      </c>
      <c r="D1638" s="122" t="s">
        <v>2088</v>
      </c>
      <c r="E1638" s="122">
        <v>31</v>
      </c>
      <c r="F1638" s="122">
        <v>1.434063E-6</v>
      </c>
      <c r="G1638" s="122">
        <v>1.4527005E-6</v>
      </c>
      <c r="H1638" s="122">
        <v>1.4748205000000001E-6</v>
      </c>
      <c r="I1638" s="122">
        <v>1.5004183E-6</v>
      </c>
      <c r="J1638" s="122">
        <v>1.5137578E-6</v>
      </c>
      <c r="K1638" s="122">
        <v>1.5235907000000001E-6</v>
      </c>
      <c r="L1638" s="122">
        <v>1.5404006E-6</v>
      </c>
      <c r="M1638" s="122">
        <v>1.5467210000000001E-6</v>
      </c>
      <c r="N1638" s="122">
        <v>1.5600154000000001E-6</v>
      </c>
      <c r="O1638" s="122">
        <v>1.568065E-6</v>
      </c>
      <c r="P1638" s="122">
        <v>1.5865681000000001E-6</v>
      </c>
      <c r="Q1638" s="122">
        <v>1.5858845E-6</v>
      </c>
      <c r="R1638" s="122">
        <v>1.5869429999999999E-6</v>
      </c>
      <c r="S1638" s="122">
        <v>1.5879998999999999E-6</v>
      </c>
      <c r="T1638" s="122">
        <v>1.6221244000000001E-6</v>
      </c>
      <c r="U1638" s="122">
        <v>1.6266436E-6</v>
      </c>
      <c r="V1638" s="122">
        <v>1.6311581999999999E-6</v>
      </c>
      <c r="W1638" s="122">
        <v>1.6321917999999999E-6</v>
      </c>
      <c r="X1638" s="122">
        <v>1.6332239999999999E-6</v>
      </c>
      <c r="Y1638" s="122">
        <v>1.6377281000000001E-6</v>
      </c>
      <c r="Z1638" s="122">
        <v>1.6370198E-6</v>
      </c>
      <c r="AA1638" s="122">
        <v>1.6449876E-6</v>
      </c>
      <c r="AB1638" s="122">
        <v>1.6494789E-6</v>
      </c>
      <c r="AC1638" s="122">
        <v>1.6539657000000001E-6</v>
      </c>
      <c r="AD1638" s="122">
        <v>1.6567151000000001E-6</v>
      </c>
      <c r="AE1638" s="122">
        <v>1.6715868999999999E-6</v>
      </c>
      <c r="AF1638" s="122">
        <v>1.6725935E-6</v>
      </c>
      <c r="AG1638" s="122">
        <v>1.6857136E-6</v>
      </c>
      <c r="AH1638" s="122">
        <v>1.6901719000000001E-6</v>
      </c>
      <c r="AI1638" s="122">
        <v>1.7032718E-6</v>
      </c>
      <c r="AJ1638" s="122">
        <v>1.7025319000000001E-6</v>
      </c>
      <c r="AK1638" s="122">
        <v>1.7025319000000001E-6</v>
      </c>
      <c r="AL1638" s="122">
        <v>0</v>
      </c>
    </row>
    <row r="1639" spans="1:38" hidden="1" x14ac:dyDescent="0.25">
      <c r="A1639" s="122" t="s">
        <v>1982</v>
      </c>
      <c r="B1639" s="122">
        <v>1</v>
      </c>
      <c r="C1639" s="122" t="s">
        <v>2167</v>
      </c>
      <c r="D1639" s="122" t="s">
        <v>2089</v>
      </c>
      <c r="E1639" s="122">
        <v>31</v>
      </c>
      <c r="F1639" s="122">
        <v>0</v>
      </c>
      <c r="G1639" s="122">
        <v>0</v>
      </c>
      <c r="H1639" s="122">
        <v>0</v>
      </c>
      <c r="I1639" s="122">
        <v>0</v>
      </c>
      <c r="J1639" s="122">
        <v>0</v>
      </c>
      <c r="K1639" s="122">
        <v>0</v>
      </c>
      <c r="L1639" s="122">
        <v>0</v>
      </c>
      <c r="M1639" s="122">
        <v>0</v>
      </c>
      <c r="N1639" s="122">
        <v>0</v>
      </c>
      <c r="O1639" s="122">
        <v>0</v>
      </c>
      <c r="P1639" s="122">
        <v>0</v>
      </c>
      <c r="Q1639" s="122">
        <v>0</v>
      </c>
      <c r="R1639" s="122">
        <v>0</v>
      </c>
      <c r="S1639" s="122">
        <v>0</v>
      </c>
      <c r="T1639" s="122">
        <v>0</v>
      </c>
      <c r="U1639" s="122">
        <v>0</v>
      </c>
      <c r="V1639" s="122">
        <v>0</v>
      </c>
      <c r="W1639" s="122">
        <v>0</v>
      </c>
      <c r="X1639" s="122">
        <v>0</v>
      </c>
      <c r="Y1639" s="122">
        <v>0</v>
      </c>
      <c r="Z1639" s="122">
        <v>0</v>
      </c>
      <c r="AA1639" s="122">
        <v>0</v>
      </c>
      <c r="AB1639" s="122">
        <v>0</v>
      </c>
      <c r="AC1639" s="122">
        <v>0</v>
      </c>
      <c r="AD1639" s="122">
        <v>0</v>
      </c>
      <c r="AE1639" s="122">
        <v>0</v>
      </c>
      <c r="AF1639" s="122">
        <v>0</v>
      </c>
      <c r="AG1639" s="122">
        <v>0</v>
      </c>
      <c r="AH1639" s="122">
        <v>0</v>
      </c>
      <c r="AI1639" s="122">
        <v>0</v>
      </c>
      <c r="AJ1639" s="122">
        <v>0</v>
      </c>
      <c r="AK1639" s="122">
        <v>0</v>
      </c>
      <c r="AL1639" s="122">
        <v>0</v>
      </c>
    </row>
    <row r="1640" spans="1:38" hidden="1" x14ac:dyDescent="0.25">
      <c r="A1640" s="122" t="s">
        <v>1982</v>
      </c>
      <c r="B1640" s="122">
        <v>1</v>
      </c>
      <c r="C1640" s="122" t="s">
        <v>2167</v>
      </c>
      <c r="D1640" s="122" t="s">
        <v>2136</v>
      </c>
      <c r="E1640" s="122">
        <v>31</v>
      </c>
      <c r="F1640" s="122">
        <v>0</v>
      </c>
      <c r="G1640" s="122">
        <v>0</v>
      </c>
      <c r="H1640" s="122">
        <v>0</v>
      </c>
      <c r="I1640" s="122">
        <v>0</v>
      </c>
      <c r="J1640" s="122">
        <v>0</v>
      </c>
      <c r="K1640" s="122">
        <v>0</v>
      </c>
      <c r="L1640" s="122">
        <v>0</v>
      </c>
      <c r="M1640" s="122">
        <v>0</v>
      </c>
      <c r="N1640" s="122">
        <v>0</v>
      </c>
      <c r="O1640" s="122">
        <v>0</v>
      </c>
      <c r="P1640" s="122">
        <v>0</v>
      </c>
      <c r="Q1640" s="122">
        <v>0</v>
      </c>
      <c r="R1640" s="122">
        <v>0</v>
      </c>
      <c r="S1640" s="122">
        <v>0</v>
      </c>
      <c r="T1640" s="122">
        <v>0</v>
      </c>
      <c r="U1640" s="122">
        <v>0</v>
      </c>
      <c r="V1640" s="122">
        <v>0</v>
      </c>
      <c r="W1640" s="122">
        <v>0</v>
      </c>
      <c r="X1640" s="122">
        <v>0</v>
      </c>
      <c r="Y1640" s="122">
        <v>0</v>
      </c>
      <c r="Z1640" s="122">
        <v>0</v>
      </c>
      <c r="AA1640" s="122">
        <v>0</v>
      </c>
      <c r="AB1640" s="122">
        <v>0</v>
      </c>
      <c r="AC1640" s="122">
        <v>0</v>
      </c>
      <c r="AD1640" s="122">
        <v>0</v>
      </c>
      <c r="AE1640" s="122">
        <v>0</v>
      </c>
      <c r="AF1640" s="122">
        <v>0</v>
      </c>
      <c r="AG1640" s="122">
        <v>0</v>
      </c>
      <c r="AH1640" s="122">
        <v>0</v>
      </c>
      <c r="AI1640" s="122">
        <v>0</v>
      </c>
      <c r="AJ1640" s="122">
        <v>0</v>
      </c>
      <c r="AK1640" s="122">
        <v>0</v>
      </c>
      <c r="AL1640" s="122">
        <v>0</v>
      </c>
    </row>
    <row r="1641" spans="1:38" hidden="1" x14ac:dyDescent="0.25">
      <c r="A1641" s="122" t="s">
        <v>1982</v>
      </c>
      <c r="B1641" s="122">
        <v>1</v>
      </c>
      <c r="C1641" s="122" t="s">
        <v>2167</v>
      </c>
      <c r="D1641" s="122" t="s">
        <v>2090</v>
      </c>
      <c r="E1641" s="122">
        <v>31</v>
      </c>
      <c r="F1641" s="122">
        <v>0</v>
      </c>
      <c r="G1641" s="122">
        <v>0</v>
      </c>
      <c r="H1641" s="122">
        <v>0</v>
      </c>
      <c r="I1641" s="122">
        <v>0</v>
      </c>
      <c r="J1641" s="122">
        <v>0</v>
      </c>
      <c r="K1641" s="122">
        <v>0</v>
      </c>
      <c r="L1641" s="122">
        <v>0</v>
      </c>
      <c r="M1641" s="122">
        <v>0</v>
      </c>
      <c r="N1641" s="122">
        <v>0</v>
      </c>
      <c r="O1641" s="122">
        <v>0</v>
      </c>
      <c r="P1641" s="122">
        <v>0</v>
      </c>
      <c r="Q1641" s="122">
        <v>0</v>
      </c>
      <c r="R1641" s="122">
        <v>0</v>
      </c>
      <c r="S1641" s="122">
        <v>0</v>
      </c>
      <c r="T1641" s="122">
        <v>0</v>
      </c>
      <c r="U1641" s="122">
        <v>0</v>
      </c>
      <c r="V1641" s="122">
        <v>0</v>
      </c>
      <c r="W1641" s="122">
        <v>0</v>
      </c>
      <c r="X1641" s="122">
        <v>0</v>
      </c>
      <c r="Y1641" s="122">
        <v>0</v>
      </c>
      <c r="Z1641" s="122">
        <v>0</v>
      </c>
      <c r="AA1641" s="122">
        <v>0</v>
      </c>
      <c r="AB1641" s="122">
        <v>0</v>
      </c>
      <c r="AC1641" s="122">
        <v>0</v>
      </c>
      <c r="AD1641" s="122">
        <v>0</v>
      </c>
      <c r="AE1641" s="122">
        <v>0</v>
      </c>
      <c r="AF1641" s="122">
        <v>0</v>
      </c>
      <c r="AG1641" s="122">
        <v>0</v>
      </c>
      <c r="AH1641" s="122">
        <v>0</v>
      </c>
      <c r="AI1641" s="122">
        <v>0</v>
      </c>
      <c r="AJ1641" s="122">
        <v>0</v>
      </c>
      <c r="AK1641" s="122">
        <v>0</v>
      </c>
      <c r="AL1641" s="122">
        <v>0</v>
      </c>
    </row>
    <row r="1642" spans="1:38" hidden="1" x14ac:dyDescent="0.25">
      <c r="A1642" s="122" t="s">
        <v>1982</v>
      </c>
      <c r="B1642" s="122">
        <v>1</v>
      </c>
      <c r="C1642" s="122" t="s">
        <v>2167</v>
      </c>
      <c r="D1642" s="122" t="s">
        <v>2091</v>
      </c>
      <c r="E1642" s="122">
        <v>31</v>
      </c>
      <c r="F1642" s="122">
        <v>0</v>
      </c>
      <c r="G1642" s="122">
        <v>0</v>
      </c>
      <c r="H1642" s="122">
        <v>0</v>
      </c>
      <c r="I1642" s="122">
        <v>0</v>
      </c>
      <c r="J1642" s="122">
        <v>0</v>
      </c>
      <c r="K1642" s="122">
        <v>0</v>
      </c>
      <c r="L1642" s="122">
        <v>0</v>
      </c>
      <c r="M1642" s="122">
        <v>0</v>
      </c>
      <c r="N1642" s="122">
        <v>0</v>
      </c>
      <c r="O1642" s="122">
        <v>0</v>
      </c>
      <c r="P1642" s="122">
        <v>0</v>
      </c>
      <c r="Q1642" s="122">
        <v>0</v>
      </c>
      <c r="R1642" s="122">
        <v>0</v>
      </c>
      <c r="S1642" s="122">
        <v>0</v>
      </c>
      <c r="T1642" s="122">
        <v>0</v>
      </c>
      <c r="U1642" s="122">
        <v>0</v>
      </c>
      <c r="V1642" s="122">
        <v>0</v>
      </c>
      <c r="W1642" s="122">
        <v>0</v>
      </c>
      <c r="X1642" s="122">
        <v>0</v>
      </c>
      <c r="Y1642" s="122">
        <v>0</v>
      </c>
      <c r="Z1642" s="122">
        <v>0</v>
      </c>
      <c r="AA1642" s="122">
        <v>0</v>
      </c>
      <c r="AB1642" s="122">
        <v>0</v>
      </c>
      <c r="AC1642" s="122">
        <v>0</v>
      </c>
      <c r="AD1642" s="122">
        <v>0</v>
      </c>
      <c r="AE1642" s="122">
        <v>0</v>
      </c>
      <c r="AF1642" s="122">
        <v>0</v>
      </c>
      <c r="AG1642" s="122">
        <v>0</v>
      </c>
      <c r="AH1642" s="122">
        <v>0</v>
      </c>
      <c r="AI1642" s="122">
        <v>0</v>
      </c>
      <c r="AJ1642" s="122">
        <v>0</v>
      </c>
      <c r="AK1642" s="122">
        <v>0</v>
      </c>
      <c r="AL1642" s="122">
        <v>0</v>
      </c>
    </row>
    <row r="1643" spans="1:38" hidden="1" x14ac:dyDescent="0.25">
      <c r="A1643" s="122" t="s">
        <v>1982</v>
      </c>
      <c r="B1643" s="122">
        <v>1</v>
      </c>
      <c r="C1643" s="122" t="s">
        <v>2167</v>
      </c>
      <c r="D1643" s="122" t="s">
        <v>2092</v>
      </c>
      <c r="E1643" s="122">
        <v>31</v>
      </c>
      <c r="F1643" s="122">
        <v>1.7588669999999999E-7</v>
      </c>
      <c r="G1643" s="122">
        <v>1.7220539999999999E-7</v>
      </c>
      <c r="H1643" s="122">
        <v>1.685241E-7</v>
      </c>
      <c r="I1643" s="122">
        <v>1.648428E-7</v>
      </c>
      <c r="J1643" s="122">
        <v>1.611616E-7</v>
      </c>
      <c r="K1643" s="122">
        <v>1.5748030000000001E-7</v>
      </c>
      <c r="L1643" s="122">
        <v>1.5379900000000001E-7</v>
      </c>
      <c r="M1643" s="122">
        <v>1.5011769999999999E-7</v>
      </c>
      <c r="N1643" s="122">
        <v>1.4643649999999999E-7</v>
      </c>
      <c r="O1643" s="122">
        <v>1.4275519999999999E-7</v>
      </c>
      <c r="P1643" s="122">
        <v>1.390739E-7</v>
      </c>
      <c r="Q1643" s="122">
        <v>1.353926E-7</v>
      </c>
      <c r="R1643" s="122">
        <v>1.3171130000000001E-7</v>
      </c>
      <c r="S1643" s="122">
        <v>1.2803010000000001E-7</v>
      </c>
      <c r="T1643" s="122">
        <v>1.2434880000000001E-7</v>
      </c>
      <c r="U1643" s="122">
        <v>1.2066749999999999E-7</v>
      </c>
      <c r="V1643" s="122">
        <v>1.169862E-7</v>
      </c>
      <c r="W1643" s="122">
        <v>1.1330499999999999E-7</v>
      </c>
      <c r="X1643" s="122">
        <v>1.096237E-7</v>
      </c>
      <c r="Y1643" s="122">
        <v>1.0594240000000001E-7</v>
      </c>
      <c r="Z1643" s="122">
        <v>1.022611E-7</v>
      </c>
      <c r="AA1643" s="122">
        <v>9.8579899999999995E-8</v>
      </c>
      <c r="AB1643" s="122">
        <v>9.48986E-8</v>
      </c>
      <c r="AC1643" s="122">
        <v>9.1217300000000005E-8</v>
      </c>
      <c r="AD1643" s="122">
        <v>8.7535999999999997E-8</v>
      </c>
      <c r="AE1643" s="122">
        <v>8.3854799999999995E-8</v>
      </c>
      <c r="AF1643" s="122">
        <v>8.01735E-8</v>
      </c>
      <c r="AG1643" s="122">
        <v>7.6492200000000005E-8</v>
      </c>
      <c r="AH1643" s="122">
        <v>7.2810899999999997E-8</v>
      </c>
      <c r="AI1643" s="122">
        <v>6.9129600000000002E-8</v>
      </c>
      <c r="AJ1643" s="122">
        <v>6.54484E-8</v>
      </c>
      <c r="AK1643" s="122">
        <v>6.54484E-8</v>
      </c>
      <c r="AL1643" s="122">
        <v>0</v>
      </c>
    </row>
    <row r="1644" spans="1:38" hidden="1" x14ac:dyDescent="0.25">
      <c r="A1644" s="122" t="s">
        <v>1982</v>
      </c>
      <c r="B1644" s="122">
        <v>1</v>
      </c>
      <c r="C1644" s="122" t="s">
        <v>2167</v>
      </c>
      <c r="D1644" s="122" t="s">
        <v>2093</v>
      </c>
      <c r="E1644" s="122">
        <v>31</v>
      </c>
      <c r="F1644" s="122">
        <v>1.5369408819999999E-4</v>
      </c>
      <c r="G1644" s="122">
        <v>1.5369406219999999E-4</v>
      </c>
      <c r="H1644" s="122">
        <v>1.5369403620000001E-4</v>
      </c>
      <c r="I1644" s="122">
        <v>1.5369401020000001E-4</v>
      </c>
      <c r="J1644" s="122">
        <v>1.5369398430000001E-4</v>
      </c>
      <c r="K1644" s="122">
        <v>1.536939583E-4</v>
      </c>
      <c r="L1644" s="122">
        <v>1.536939323E-4</v>
      </c>
      <c r="M1644" s="122">
        <v>1.5369390629999999E-4</v>
      </c>
      <c r="N1644" s="122">
        <v>1.5369388029999999E-4</v>
      </c>
      <c r="O1644" s="122">
        <v>1.5369385430000001E-4</v>
      </c>
      <c r="P1644" s="122">
        <v>1.5369382830000001E-4</v>
      </c>
      <c r="Q1644" s="122">
        <v>1.5369380240000001E-4</v>
      </c>
      <c r="R1644" s="122">
        <v>1.536937764E-4</v>
      </c>
      <c r="S1644" s="122">
        <v>1.536937504E-4</v>
      </c>
      <c r="T1644" s="122">
        <v>1.5369372439999999E-4</v>
      </c>
      <c r="U1644" s="122">
        <v>1.5369369839999999E-4</v>
      </c>
      <c r="V1644" s="122">
        <v>1.5369367240000001E-4</v>
      </c>
      <c r="W1644" s="122">
        <v>1.5369364650000001E-4</v>
      </c>
      <c r="X1644" s="122">
        <v>1.5369362050000001E-4</v>
      </c>
      <c r="Y1644" s="122">
        <v>1.536935945E-4</v>
      </c>
      <c r="Z1644" s="122">
        <v>1.536935685E-4</v>
      </c>
      <c r="AA1644" s="122">
        <v>1.5369354249999999E-4</v>
      </c>
      <c r="AB1644" s="122">
        <v>1.5369351649999999E-4</v>
      </c>
      <c r="AC1644" s="122">
        <v>1.5369349050000001E-4</v>
      </c>
      <c r="AD1644" s="122">
        <v>1.5369346460000001E-4</v>
      </c>
      <c r="AE1644" s="122">
        <v>1.5369343860000001E-4</v>
      </c>
      <c r="AF1644" s="122">
        <v>1.536934126E-4</v>
      </c>
      <c r="AG1644" s="122">
        <v>1.536933866E-4</v>
      </c>
      <c r="AH1644" s="122">
        <v>1.5369336059999999E-4</v>
      </c>
      <c r="AI1644" s="122">
        <v>1.5369333459999999E-4</v>
      </c>
      <c r="AJ1644" s="122">
        <v>1.5369330860000001E-4</v>
      </c>
      <c r="AK1644" s="122">
        <v>1.5369330860000001E-4</v>
      </c>
      <c r="AL1644" s="122">
        <v>0</v>
      </c>
    </row>
    <row r="1645" spans="1:38" hidden="1" x14ac:dyDescent="0.25">
      <c r="A1645" s="122" t="s">
        <v>1982</v>
      </c>
      <c r="B1645" s="122">
        <v>1</v>
      </c>
      <c r="C1645" s="122" t="s">
        <v>2167</v>
      </c>
      <c r="D1645" s="122" t="s">
        <v>2094</v>
      </c>
      <c r="E1645" s="122">
        <v>31</v>
      </c>
      <c r="F1645" s="122">
        <v>1.187507608E-4</v>
      </c>
      <c r="G1645" s="122">
        <v>1.187507608E-4</v>
      </c>
      <c r="H1645" s="122">
        <v>1.187507608E-4</v>
      </c>
      <c r="I1645" s="122">
        <v>1.187507608E-4</v>
      </c>
      <c r="J1645" s="122">
        <v>1.187507608E-4</v>
      </c>
      <c r="K1645" s="122">
        <v>1.187507608E-4</v>
      </c>
      <c r="L1645" s="122">
        <v>1.187507608E-4</v>
      </c>
      <c r="M1645" s="122">
        <v>1.187507608E-4</v>
      </c>
      <c r="N1645" s="122">
        <v>1.187507608E-4</v>
      </c>
      <c r="O1645" s="122">
        <v>1.187507608E-4</v>
      </c>
      <c r="P1645" s="122">
        <v>1.187507608E-4</v>
      </c>
      <c r="Q1645" s="122">
        <v>1.187507608E-4</v>
      </c>
      <c r="R1645" s="122">
        <v>1.187507608E-4</v>
      </c>
      <c r="S1645" s="122">
        <v>1.187507608E-4</v>
      </c>
      <c r="T1645" s="122">
        <v>1.187507608E-4</v>
      </c>
      <c r="U1645" s="122">
        <v>1.187507608E-4</v>
      </c>
      <c r="V1645" s="122">
        <v>1.187507608E-4</v>
      </c>
      <c r="W1645" s="122">
        <v>1.187507608E-4</v>
      </c>
      <c r="X1645" s="122">
        <v>1.187507608E-4</v>
      </c>
      <c r="Y1645" s="122">
        <v>1.187507608E-4</v>
      </c>
      <c r="Z1645" s="122">
        <v>1.187507608E-4</v>
      </c>
      <c r="AA1645" s="122">
        <v>1.187507608E-4</v>
      </c>
      <c r="AB1645" s="122">
        <v>1.187507608E-4</v>
      </c>
      <c r="AC1645" s="122">
        <v>1.187507608E-4</v>
      </c>
      <c r="AD1645" s="122">
        <v>1.187507608E-4</v>
      </c>
      <c r="AE1645" s="122">
        <v>1.187507608E-4</v>
      </c>
      <c r="AF1645" s="122">
        <v>1.187507608E-4</v>
      </c>
      <c r="AG1645" s="122">
        <v>1.187507608E-4</v>
      </c>
      <c r="AH1645" s="122">
        <v>1.187507608E-4</v>
      </c>
      <c r="AI1645" s="122">
        <v>1.187507608E-4</v>
      </c>
      <c r="AJ1645" s="122">
        <v>1.187507608E-4</v>
      </c>
      <c r="AK1645" s="122">
        <v>1.187507608E-4</v>
      </c>
      <c r="AL1645" s="122">
        <v>0</v>
      </c>
    </row>
    <row r="1646" spans="1:38" hidden="1" x14ac:dyDescent="0.25">
      <c r="A1646" s="122" t="s">
        <v>1982</v>
      </c>
      <c r="B1646" s="122">
        <v>1</v>
      </c>
      <c r="C1646" s="122" t="s">
        <v>2167</v>
      </c>
      <c r="D1646" s="122" t="s">
        <v>2095</v>
      </c>
      <c r="E1646" s="122">
        <v>31</v>
      </c>
      <c r="F1646" s="122">
        <v>3.5145256420000002E-4</v>
      </c>
      <c r="G1646" s="122">
        <v>3.5513152730000001E-4</v>
      </c>
      <c r="H1646" s="122">
        <v>3.5822104060000002E-4</v>
      </c>
      <c r="I1646" s="122">
        <v>3.5941135659999998E-4</v>
      </c>
      <c r="J1646" s="122">
        <v>3.6054717360000001E-4</v>
      </c>
      <c r="K1646" s="122">
        <v>3.621020869E-4</v>
      </c>
      <c r="L1646" s="122">
        <v>3.632328619E-4</v>
      </c>
      <c r="M1646" s="122">
        <v>3.636025208E-4</v>
      </c>
      <c r="N1646" s="122">
        <v>3.6442236279999999E-4</v>
      </c>
      <c r="O1646" s="122">
        <v>3.6373145090000001E-4</v>
      </c>
      <c r="P1646" s="122">
        <v>3.6249449920000001E-4</v>
      </c>
      <c r="Q1646" s="122">
        <v>3.621439107E-4</v>
      </c>
      <c r="R1646" s="122">
        <v>3.6344059560000001E-4</v>
      </c>
      <c r="S1646" s="122">
        <v>3.63675133E-4</v>
      </c>
      <c r="T1646" s="122">
        <v>3.6545088979999998E-4</v>
      </c>
      <c r="U1646" s="122">
        <v>3.6811530880000002E-4</v>
      </c>
      <c r="V1646" s="122">
        <v>3.7043910630000002E-4</v>
      </c>
      <c r="W1646" s="122">
        <v>3.7659952860000001E-4</v>
      </c>
      <c r="X1646" s="122">
        <v>3.8118197330000003E-4</v>
      </c>
      <c r="Y1646" s="122">
        <v>3.8591931670000002E-4</v>
      </c>
      <c r="Z1646" s="122">
        <v>3.8608923199999999E-4</v>
      </c>
      <c r="AA1646" s="122">
        <v>3.875818089E-4</v>
      </c>
      <c r="AB1646" s="122">
        <v>3.8942051669999997E-4</v>
      </c>
      <c r="AC1646" s="122">
        <v>3.921060382E-4</v>
      </c>
      <c r="AD1646" s="122">
        <v>3.9438166750000001E-4</v>
      </c>
      <c r="AE1646" s="122">
        <v>3.9716154369999999E-4</v>
      </c>
      <c r="AF1646" s="122">
        <v>3.9564782639999997E-4</v>
      </c>
      <c r="AG1646" s="122">
        <v>3.9300627159999997E-4</v>
      </c>
      <c r="AH1646" s="122">
        <v>3.9066073659999999E-4</v>
      </c>
      <c r="AI1646" s="122">
        <v>3.8851762069999998E-4</v>
      </c>
      <c r="AJ1646" s="122">
        <v>3.8490819800000002E-4</v>
      </c>
      <c r="AK1646" s="122">
        <v>3.8490819800000002E-4</v>
      </c>
      <c r="AL1646" s="122">
        <v>0</v>
      </c>
    </row>
    <row r="1647" spans="1:38" hidden="1" x14ac:dyDescent="0.25">
      <c r="A1647" s="122" t="s">
        <v>1982</v>
      </c>
      <c r="B1647" s="122">
        <v>1</v>
      </c>
      <c r="C1647" s="122" t="s">
        <v>2167</v>
      </c>
      <c r="D1647" s="122" t="s">
        <v>2096</v>
      </c>
      <c r="E1647" s="122">
        <v>31</v>
      </c>
      <c r="F1647" s="122">
        <v>4.5480997070000001E-4</v>
      </c>
      <c r="G1647" s="122">
        <v>4.572929617E-4</v>
      </c>
      <c r="H1647" s="122">
        <v>4.6013238400000002E-4</v>
      </c>
      <c r="I1647" s="122">
        <v>4.6127989020000002E-4</v>
      </c>
      <c r="J1647" s="122">
        <v>4.6218302360000001E-4</v>
      </c>
      <c r="K1647" s="122">
        <v>4.6144027500000001E-4</v>
      </c>
      <c r="L1647" s="122">
        <v>4.600311616E-4</v>
      </c>
      <c r="M1647" s="122">
        <v>4.5784766869999999E-4</v>
      </c>
      <c r="N1647" s="122">
        <v>4.5770340859999998E-4</v>
      </c>
      <c r="O1647" s="122">
        <v>4.5661133380000001E-4</v>
      </c>
      <c r="P1647" s="122">
        <v>4.5571393589999997E-4</v>
      </c>
      <c r="Q1647" s="122">
        <v>4.552998719E-4</v>
      </c>
      <c r="R1647" s="122">
        <v>4.55183436E-4</v>
      </c>
      <c r="S1647" s="122">
        <v>4.5467113090000001E-4</v>
      </c>
      <c r="T1647" s="122">
        <v>4.5396530760000002E-4</v>
      </c>
      <c r="U1647" s="122">
        <v>4.534820803E-4</v>
      </c>
      <c r="V1647" s="122">
        <v>4.5359397839999998E-4</v>
      </c>
      <c r="W1647" s="122">
        <v>4.5525080289999999E-4</v>
      </c>
      <c r="X1647" s="122">
        <v>4.5750196430000001E-4</v>
      </c>
      <c r="Y1647" s="122">
        <v>4.5976998900000001E-4</v>
      </c>
      <c r="Z1647" s="122">
        <v>4.603800743E-4</v>
      </c>
      <c r="AA1647" s="122">
        <v>4.6082834959999998E-4</v>
      </c>
      <c r="AB1647" s="122">
        <v>4.6196976849999997E-4</v>
      </c>
      <c r="AC1647" s="122">
        <v>4.6058440749999999E-4</v>
      </c>
      <c r="AD1647" s="122">
        <v>4.611301425E-4</v>
      </c>
      <c r="AE1647" s="122">
        <v>4.6037282399999998E-4</v>
      </c>
      <c r="AF1647" s="122">
        <v>4.6087916720000002E-4</v>
      </c>
      <c r="AG1647" s="122">
        <v>4.6021734819999999E-4</v>
      </c>
      <c r="AH1647" s="122">
        <v>4.6096464580000002E-4</v>
      </c>
      <c r="AI1647" s="122">
        <v>4.69171351E-4</v>
      </c>
      <c r="AJ1647" s="122">
        <v>4.637972364E-4</v>
      </c>
      <c r="AK1647" s="122">
        <v>4.637972364E-4</v>
      </c>
      <c r="AL1647" s="122">
        <v>0</v>
      </c>
    </row>
    <row r="1648" spans="1:38" hidden="1" x14ac:dyDescent="0.25">
      <c r="A1648" s="122" t="s">
        <v>1982</v>
      </c>
      <c r="B1648" s="122">
        <v>1</v>
      </c>
      <c r="C1648" s="122" t="s">
        <v>2167</v>
      </c>
      <c r="D1648" s="122" t="s">
        <v>2097</v>
      </c>
      <c r="E1648" s="122">
        <v>31</v>
      </c>
      <c r="F1648" s="122">
        <v>1.750713372E-4</v>
      </c>
      <c r="G1648" s="122">
        <v>1.747153469E-4</v>
      </c>
      <c r="H1648" s="122">
        <v>1.7433252230000001E-4</v>
      </c>
      <c r="I1648" s="122">
        <v>1.7341084219999999E-4</v>
      </c>
      <c r="J1648" s="122">
        <v>1.7258061110000001E-4</v>
      </c>
      <c r="K1648" s="122">
        <v>1.715338215E-4</v>
      </c>
      <c r="L1648" s="122">
        <v>1.704391573E-4</v>
      </c>
      <c r="M1648" s="122">
        <v>1.691743306E-4</v>
      </c>
      <c r="N1648" s="122">
        <v>1.6788998049999999E-4</v>
      </c>
      <c r="O1648" s="122">
        <v>1.6637974419999999E-4</v>
      </c>
      <c r="P1648" s="122">
        <v>1.6456849080000001E-4</v>
      </c>
      <c r="Q1648" s="122">
        <v>1.9211772959999999E-4</v>
      </c>
      <c r="R1648" s="122">
        <v>1.896701345E-4</v>
      </c>
      <c r="S1648" s="122">
        <v>1.8734051180000001E-4</v>
      </c>
      <c r="T1648" s="122">
        <v>1.8488229090000001E-4</v>
      </c>
      <c r="U1648" s="122">
        <v>1.8221733209999999E-4</v>
      </c>
      <c r="V1648" s="122">
        <v>1.795670027E-4</v>
      </c>
      <c r="W1648" s="122">
        <v>1.772993128E-4</v>
      </c>
      <c r="X1648" s="122">
        <v>1.747817926E-4</v>
      </c>
      <c r="Y1648" s="122">
        <v>1.7202673969999999E-4</v>
      </c>
      <c r="Z1648" s="122">
        <v>1.6930778720000001E-4</v>
      </c>
      <c r="AA1648" s="122">
        <v>1.6675953049999999E-4</v>
      </c>
      <c r="AB1648" s="122">
        <v>1.6410468430000001E-4</v>
      </c>
      <c r="AC1648" s="122">
        <v>1.6189929250000001E-4</v>
      </c>
      <c r="AD1648" s="122">
        <v>1.5896211490000001E-4</v>
      </c>
      <c r="AE1648" s="122">
        <v>1.5626905400000001E-4</v>
      </c>
      <c r="AF1648" s="122">
        <v>1.539331488E-4</v>
      </c>
      <c r="AG1648" s="122">
        <v>1.5132120910000001E-4</v>
      </c>
      <c r="AH1648" s="122">
        <v>1.4850843260000001E-4</v>
      </c>
      <c r="AI1648" s="122">
        <v>1.460477653E-4</v>
      </c>
      <c r="AJ1648" s="122">
        <v>1.4155959070000001E-4</v>
      </c>
      <c r="AK1648" s="122">
        <v>1.4155959070000001E-4</v>
      </c>
      <c r="AL1648" s="122">
        <v>0</v>
      </c>
    </row>
    <row r="1649" spans="1:38" hidden="1" x14ac:dyDescent="0.25">
      <c r="A1649" s="122" t="s">
        <v>1982</v>
      </c>
      <c r="B1649" s="122">
        <v>1</v>
      </c>
      <c r="C1649" s="122" t="s">
        <v>2167</v>
      </c>
      <c r="D1649" s="122" t="s">
        <v>2098</v>
      </c>
      <c r="E1649" s="122">
        <v>31</v>
      </c>
      <c r="F1649" s="122">
        <v>0</v>
      </c>
      <c r="G1649" s="122">
        <v>0</v>
      </c>
      <c r="H1649" s="122">
        <v>0</v>
      </c>
      <c r="I1649" s="122">
        <v>0</v>
      </c>
      <c r="J1649" s="122">
        <v>0</v>
      </c>
      <c r="K1649" s="122">
        <v>0</v>
      </c>
      <c r="L1649" s="122">
        <v>0</v>
      </c>
      <c r="M1649" s="122">
        <v>0</v>
      </c>
      <c r="N1649" s="122">
        <v>0</v>
      </c>
      <c r="O1649" s="122">
        <v>0</v>
      </c>
      <c r="P1649" s="122">
        <v>0</v>
      </c>
      <c r="Q1649" s="122">
        <v>0</v>
      </c>
      <c r="R1649" s="122">
        <v>0</v>
      </c>
      <c r="S1649" s="122">
        <v>0</v>
      </c>
      <c r="T1649" s="122">
        <v>0</v>
      </c>
      <c r="U1649" s="122">
        <v>0</v>
      </c>
      <c r="V1649" s="122">
        <v>0</v>
      </c>
      <c r="W1649" s="122">
        <v>0</v>
      </c>
      <c r="X1649" s="122">
        <v>0</v>
      </c>
      <c r="Y1649" s="122">
        <v>0</v>
      </c>
      <c r="Z1649" s="122">
        <v>0</v>
      </c>
      <c r="AA1649" s="122">
        <v>0</v>
      </c>
      <c r="AB1649" s="122">
        <v>0</v>
      </c>
      <c r="AC1649" s="122">
        <v>0</v>
      </c>
      <c r="AD1649" s="122">
        <v>0</v>
      </c>
      <c r="AE1649" s="122">
        <v>0</v>
      </c>
      <c r="AF1649" s="122">
        <v>0</v>
      </c>
      <c r="AG1649" s="122">
        <v>0</v>
      </c>
      <c r="AH1649" s="122">
        <v>0</v>
      </c>
      <c r="AI1649" s="122">
        <v>0</v>
      </c>
      <c r="AJ1649" s="122">
        <v>0</v>
      </c>
      <c r="AK1649" s="122">
        <v>0</v>
      </c>
      <c r="AL1649" s="122">
        <v>0</v>
      </c>
    </row>
    <row r="1650" spans="1:38" hidden="1" x14ac:dyDescent="0.25">
      <c r="A1650" s="122" t="s">
        <v>1982</v>
      </c>
      <c r="B1650" s="122">
        <v>1</v>
      </c>
      <c r="C1650" s="122" t="s">
        <v>2167</v>
      </c>
      <c r="D1650" s="122" t="s">
        <v>2099</v>
      </c>
      <c r="E1650" s="122">
        <v>31</v>
      </c>
      <c r="F1650" s="122">
        <v>0</v>
      </c>
      <c r="G1650" s="122">
        <v>0</v>
      </c>
      <c r="H1650" s="122">
        <v>0</v>
      </c>
      <c r="I1650" s="122">
        <v>8.8720899999999999E-8</v>
      </c>
      <c r="J1650" s="122">
        <v>9.1230799999999994E-8</v>
      </c>
      <c r="K1650" s="122">
        <v>9.6726800000000006E-8</v>
      </c>
      <c r="L1650" s="122">
        <v>9.6140699999999997E-8</v>
      </c>
      <c r="M1650" s="122">
        <v>9.8540700000000006E-8</v>
      </c>
      <c r="N1650" s="122">
        <v>1.0387179999999999E-7</v>
      </c>
      <c r="O1650" s="122">
        <v>1.032308E-7</v>
      </c>
      <c r="P1650" s="122">
        <v>1.025898E-7</v>
      </c>
      <c r="Q1650" s="122">
        <v>1.019488E-7</v>
      </c>
      <c r="R1650" s="122">
        <v>1.013078E-7</v>
      </c>
      <c r="S1650" s="122">
        <v>1.006668E-7</v>
      </c>
      <c r="T1650" s="122">
        <v>1.028836E-7</v>
      </c>
      <c r="U1650" s="122">
        <v>1.0222430000000001E-7</v>
      </c>
      <c r="V1650" s="122">
        <v>1.043862E-7</v>
      </c>
      <c r="W1650" s="122">
        <v>1.0370850000000001E-7</v>
      </c>
      <c r="X1650" s="122">
        <v>1.030309E-7</v>
      </c>
      <c r="Y1650" s="122">
        <v>1.0235330000000001E-7</v>
      </c>
      <c r="Z1650" s="122">
        <v>1.0167559999999999E-7</v>
      </c>
      <c r="AA1650" s="122">
        <v>1.00998E-7</v>
      </c>
      <c r="AB1650" s="122">
        <v>1.003203E-7</v>
      </c>
      <c r="AC1650" s="122">
        <v>9.9642699999999998E-8</v>
      </c>
      <c r="AD1650" s="122">
        <v>1.016397E-7</v>
      </c>
      <c r="AE1650" s="122">
        <v>1.036002E-7</v>
      </c>
      <c r="AF1650" s="122">
        <v>1.134383E-7</v>
      </c>
      <c r="AG1650" s="122">
        <v>1.1527060000000001E-7</v>
      </c>
      <c r="AH1650" s="122">
        <v>1.144647E-7</v>
      </c>
      <c r="AI1650" s="122">
        <v>1.1365889999999999E-7</v>
      </c>
      <c r="AJ1650" s="122">
        <v>1.12853E-7</v>
      </c>
      <c r="AK1650" s="122">
        <v>1.12853E-7</v>
      </c>
      <c r="AL1650" s="122">
        <v>0</v>
      </c>
    </row>
    <row r="1651" spans="1:38" hidden="1" x14ac:dyDescent="0.25">
      <c r="A1651" s="122" t="s">
        <v>1982</v>
      </c>
      <c r="B1651" s="122">
        <v>1</v>
      </c>
      <c r="C1651" s="122" t="s">
        <v>2167</v>
      </c>
      <c r="D1651" s="122" t="s">
        <v>2100</v>
      </c>
      <c r="E1651" s="122">
        <v>31</v>
      </c>
      <c r="F1651" s="122">
        <v>0</v>
      </c>
      <c r="G1651" s="122">
        <v>0</v>
      </c>
      <c r="H1651" s="122">
        <v>0</v>
      </c>
      <c r="I1651" s="122">
        <v>0</v>
      </c>
      <c r="J1651" s="122">
        <v>0</v>
      </c>
      <c r="K1651" s="122">
        <v>0</v>
      </c>
      <c r="L1651" s="122">
        <v>0</v>
      </c>
      <c r="M1651" s="122">
        <v>0</v>
      </c>
      <c r="N1651" s="122">
        <v>0</v>
      </c>
      <c r="O1651" s="122">
        <v>0</v>
      </c>
      <c r="P1651" s="122">
        <v>0</v>
      </c>
      <c r="Q1651" s="122">
        <v>0</v>
      </c>
      <c r="R1651" s="122">
        <v>0</v>
      </c>
      <c r="S1651" s="122">
        <v>0</v>
      </c>
      <c r="T1651" s="122">
        <v>0</v>
      </c>
      <c r="U1651" s="122">
        <v>0</v>
      </c>
      <c r="V1651" s="122">
        <v>0</v>
      </c>
      <c r="W1651" s="122">
        <v>0</v>
      </c>
      <c r="X1651" s="122">
        <v>0</v>
      </c>
      <c r="Y1651" s="122">
        <v>0</v>
      </c>
      <c r="Z1651" s="122">
        <v>0</v>
      </c>
      <c r="AA1651" s="122">
        <v>0</v>
      </c>
      <c r="AB1651" s="122">
        <v>0</v>
      </c>
      <c r="AC1651" s="122">
        <v>0</v>
      </c>
      <c r="AD1651" s="122">
        <v>0</v>
      </c>
      <c r="AE1651" s="122">
        <v>0</v>
      </c>
      <c r="AF1651" s="122">
        <v>0</v>
      </c>
      <c r="AG1651" s="122">
        <v>0</v>
      </c>
      <c r="AH1651" s="122">
        <v>0</v>
      </c>
      <c r="AI1651" s="122">
        <v>0</v>
      </c>
      <c r="AJ1651" s="122">
        <v>0</v>
      </c>
      <c r="AK1651" s="122">
        <v>0</v>
      </c>
      <c r="AL1651" s="122">
        <v>0</v>
      </c>
    </row>
    <row r="1652" spans="1:38" hidden="1" x14ac:dyDescent="0.25">
      <c r="A1652" s="122" t="s">
        <v>1982</v>
      </c>
      <c r="B1652" s="122">
        <v>1</v>
      </c>
      <c r="C1652" s="122" t="s">
        <v>2167</v>
      </c>
      <c r="D1652" s="122" t="s">
        <v>2101</v>
      </c>
      <c r="E1652" s="122">
        <v>31</v>
      </c>
      <c r="F1652" s="122">
        <v>3.5458823100000001E-5</v>
      </c>
      <c r="G1652" s="122">
        <v>3.66924831E-5</v>
      </c>
      <c r="H1652" s="122">
        <v>3.7517562100000002E-5</v>
      </c>
      <c r="I1652" s="122">
        <v>3.8749652599999998E-5</v>
      </c>
      <c r="J1652" s="122">
        <v>4.0553314800000001E-5</v>
      </c>
      <c r="K1652" s="122">
        <v>4.07178833E-5</v>
      </c>
      <c r="L1652" s="122">
        <v>4.1435993299999997E-5</v>
      </c>
      <c r="M1652" s="122">
        <v>4.2002941199999999E-5</v>
      </c>
      <c r="N1652" s="122">
        <v>4.1719890499999997E-5</v>
      </c>
      <c r="O1652" s="122">
        <v>4.1248247600000001E-5</v>
      </c>
      <c r="P1652" s="122">
        <v>4.0268239700000003E-5</v>
      </c>
      <c r="Q1652" s="122">
        <v>3.9319892499999999E-5</v>
      </c>
      <c r="R1652" s="122">
        <v>3.8557841799999997E-5</v>
      </c>
      <c r="S1652" s="122">
        <v>3.7702350699999998E-5</v>
      </c>
      <c r="T1652" s="122">
        <v>3.6477245300000002E-5</v>
      </c>
      <c r="U1652" s="122">
        <v>3.5016732199999997E-5</v>
      </c>
      <c r="V1652" s="122">
        <v>3.3556219000000001E-5</v>
      </c>
      <c r="W1652" s="122">
        <v>3.2095705799999998E-5</v>
      </c>
      <c r="X1652" s="122">
        <v>3.0635192600000002E-5</v>
      </c>
      <c r="Y1652" s="122">
        <v>2.9174679500000001E-5</v>
      </c>
      <c r="Z1652" s="122">
        <v>2.7714166300000002E-5</v>
      </c>
      <c r="AA1652" s="122">
        <v>2.6253653099999999E-5</v>
      </c>
      <c r="AB1652" s="122">
        <v>2.4797213100000001E-5</v>
      </c>
      <c r="AC1652" s="122">
        <v>2.3341128999999998E-5</v>
      </c>
      <c r="AD1652" s="122">
        <v>2.1882218000000001E-5</v>
      </c>
      <c r="AE1652" s="122">
        <v>2.0435049000000001E-5</v>
      </c>
      <c r="AF1652" s="122">
        <v>1.8980314E-5</v>
      </c>
      <c r="AG1652" s="122">
        <v>1.75213294E-5</v>
      </c>
      <c r="AH1652" s="122">
        <v>1.6063129400000001E-5</v>
      </c>
      <c r="AI1652" s="122">
        <v>1.4606208400000001E-5</v>
      </c>
      <c r="AJ1652" s="122">
        <v>1.31420203E-5</v>
      </c>
      <c r="AK1652" s="122">
        <v>1.31420203E-5</v>
      </c>
      <c r="AL1652" s="122">
        <v>0</v>
      </c>
    </row>
    <row r="1653" spans="1:38" hidden="1" x14ac:dyDescent="0.25">
      <c r="A1653" s="122" t="s">
        <v>1982</v>
      </c>
      <c r="B1653" s="122">
        <v>1</v>
      </c>
      <c r="C1653" s="122" t="s">
        <v>2167</v>
      </c>
      <c r="D1653" s="122" t="s">
        <v>2102</v>
      </c>
      <c r="E1653" s="122">
        <v>31</v>
      </c>
      <c r="F1653" s="122">
        <v>0</v>
      </c>
      <c r="G1653" s="122">
        <v>0</v>
      </c>
      <c r="H1653" s="122">
        <v>0</v>
      </c>
      <c r="I1653" s="122">
        <v>0</v>
      </c>
      <c r="J1653" s="122">
        <v>0</v>
      </c>
      <c r="K1653" s="122">
        <v>0</v>
      </c>
      <c r="L1653" s="122">
        <v>0</v>
      </c>
      <c r="M1653" s="122">
        <v>0</v>
      </c>
      <c r="N1653" s="122">
        <v>0</v>
      </c>
      <c r="O1653" s="122">
        <v>0</v>
      </c>
      <c r="P1653" s="122">
        <v>0</v>
      </c>
      <c r="Q1653" s="122">
        <v>0</v>
      </c>
      <c r="R1653" s="122">
        <v>0</v>
      </c>
      <c r="S1653" s="122">
        <v>0</v>
      </c>
      <c r="T1653" s="122">
        <v>0</v>
      </c>
      <c r="U1653" s="122">
        <v>0</v>
      </c>
      <c r="V1653" s="122">
        <v>0</v>
      </c>
      <c r="W1653" s="122">
        <v>0</v>
      </c>
      <c r="X1653" s="122">
        <v>0</v>
      </c>
      <c r="Y1653" s="122">
        <v>0</v>
      </c>
      <c r="Z1653" s="122">
        <v>0</v>
      </c>
      <c r="AA1653" s="122">
        <v>0</v>
      </c>
      <c r="AB1653" s="122">
        <v>0</v>
      </c>
      <c r="AC1653" s="122">
        <v>0</v>
      </c>
      <c r="AD1653" s="122">
        <v>0</v>
      </c>
      <c r="AE1653" s="122">
        <v>0</v>
      </c>
      <c r="AF1653" s="122">
        <v>0</v>
      </c>
      <c r="AG1653" s="122">
        <v>0</v>
      </c>
      <c r="AH1653" s="122">
        <v>0</v>
      </c>
      <c r="AI1653" s="122">
        <v>0</v>
      </c>
      <c r="AJ1653" s="122">
        <v>0</v>
      </c>
      <c r="AK1653" s="122">
        <v>0</v>
      </c>
      <c r="AL1653" s="122">
        <v>0</v>
      </c>
    </row>
    <row r="1654" spans="1:38" hidden="1" x14ac:dyDescent="0.25">
      <c r="A1654" s="122" t="s">
        <v>1982</v>
      </c>
      <c r="B1654" s="122">
        <v>1</v>
      </c>
      <c r="C1654" s="122" t="s">
        <v>2167</v>
      </c>
      <c r="D1654" s="122" t="s">
        <v>2103</v>
      </c>
      <c r="E1654" s="122">
        <v>31</v>
      </c>
      <c r="F1654" s="122">
        <v>1.23579374E-5</v>
      </c>
      <c r="G1654" s="122">
        <v>1.23508539E-5</v>
      </c>
      <c r="H1654" s="122">
        <v>1.23154995E-5</v>
      </c>
      <c r="I1654" s="122">
        <v>1.2276863899999999E-5</v>
      </c>
      <c r="J1654" s="122">
        <v>1.2259464999999999E-5</v>
      </c>
      <c r="K1654" s="122">
        <v>1.22165064E-5</v>
      </c>
      <c r="L1654" s="122">
        <v>1.2192429599999999E-5</v>
      </c>
      <c r="M1654" s="122">
        <v>1.22977635E-5</v>
      </c>
      <c r="N1654" s="122">
        <v>1.22507218E-5</v>
      </c>
      <c r="O1654" s="122">
        <v>1.21867384E-5</v>
      </c>
      <c r="P1654" s="122">
        <v>1.21372611E-5</v>
      </c>
      <c r="Q1654" s="122">
        <v>1.2103259500000001E-5</v>
      </c>
      <c r="R1654" s="122">
        <v>1.20701833E-5</v>
      </c>
      <c r="S1654" s="122">
        <v>1.20228276E-5</v>
      </c>
      <c r="T1654" s="122">
        <v>1.19842379E-5</v>
      </c>
      <c r="U1654" s="122">
        <v>1.19569572E-5</v>
      </c>
      <c r="V1654" s="122">
        <v>1.1904929600000001E-5</v>
      </c>
      <c r="W1654" s="122">
        <v>1.1863156999999999E-5</v>
      </c>
      <c r="X1654" s="122">
        <v>1.18243462E-5</v>
      </c>
      <c r="Y1654" s="122">
        <v>1.19126313E-5</v>
      </c>
      <c r="Z1654" s="122">
        <v>1.1915158500000001E-5</v>
      </c>
      <c r="AA1654" s="122">
        <v>1.18861184E-5</v>
      </c>
      <c r="AB1654" s="122">
        <v>1.18507691E-5</v>
      </c>
      <c r="AC1654" s="122">
        <v>1.18065375E-5</v>
      </c>
      <c r="AD1654" s="122">
        <v>1.1788063E-5</v>
      </c>
      <c r="AE1654" s="122">
        <v>1.1798731100000001E-5</v>
      </c>
      <c r="AF1654" s="122">
        <v>1.1739392299999999E-5</v>
      </c>
      <c r="AG1654" s="122">
        <v>1.1667783E-5</v>
      </c>
      <c r="AH1654" s="122">
        <v>1.15949103E-5</v>
      </c>
      <c r="AI1654" s="122">
        <v>1.1524517400000001E-5</v>
      </c>
      <c r="AJ1654" s="122">
        <v>1.1451629E-5</v>
      </c>
      <c r="AK1654" s="122">
        <v>1.1451629E-5</v>
      </c>
      <c r="AL1654" s="122">
        <v>0</v>
      </c>
    </row>
    <row r="1655" spans="1:38" hidden="1" x14ac:dyDescent="0.25">
      <c r="A1655" s="122" t="s">
        <v>1982</v>
      </c>
      <c r="B1655" s="122">
        <v>1</v>
      </c>
      <c r="C1655" s="122" t="s">
        <v>2167</v>
      </c>
      <c r="D1655" s="122" t="s">
        <v>2137</v>
      </c>
      <c r="E1655" s="122">
        <v>31</v>
      </c>
      <c r="F1655" s="122">
        <v>0</v>
      </c>
      <c r="G1655" s="122">
        <v>0</v>
      </c>
      <c r="H1655" s="122">
        <v>0</v>
      </c>
      <c r="I1655" s="122">
        <v>0</v>
      </c>
      <c r="J1655" s="122">
        <v>0</v>
      </c>
      <c r="K1655" s="122">
        <v>0</v>
      </c>
      <c r="L1655" s="122">
        <v>0</v>
      </c>
      <c r="M1655" s="122">
        <v>0</v>
      </c>
      <c r="N1655" s="122">
        <v>0</v>
      </c>
      <c r="O1655" s="122">
        <v>0</v>
      </c>
      <c r="P1655" s="122">
        <v>0</v>
      </c>
      <c r="Q1655" s="122">
        <v>0</v>
      </c>
      <c r="R1655" s="122">
        <v>0</v>
      </c>
      <c r="S1655" s="122">
        <v>0</v>
      </c>
      <c r="T1655" s="122">
        <v>0</v>
      </c>
      <c r="U1655" s="122">
        <v>0</v>
      </c>
      <c r="V1655" s="122">
        <v>0</v>
      </c>
      <c r="W1655" s="122">
        <v>0</v>
      </c>
      <c r="X1655" s="122">
        <v>0</v>
      </c>
      <c r="Y1655" s="122">
        <v>0</v>
      </c>
      <c r="Z1655" s="122">
        <v>0</v>
      </c>
      <c r="AA1655" s="122">
        <v>0</v>
      </c>
      <c r="AB1655" s="122">
        <v>0</v>
      </c>
      <c r="AC1655" s="122">
        <v>0</v>
      </c>
      <c r="AD1655" s="122">
        <v>0</v>
      </c>
      <c r="AE1655" s="122">
        <v>0</v>
      </c>
      <c r="AF1655" s="122">
        <v>0</v>
      </c>
      <c r="AG1655" s="122">
        <v>0</v>
      </c>
      <c r="AH1655" s="122">
        <v>0</v>
      </c>
      <c r="AI1655" s="122">
        <v>0</v>
      </c>
      <c r="AJ1655" s="122">
        <v>0</v>
      </c>
      <c r="AK1655" s="122">
        <v>0</v>
      </c>
      <c r="AL1655" s="122">
        <v>0</v>
      </c>
    </row>
    <row r="1656" spans="1:38" hidden="1" x14ac:dyDescent="0.25">
      <c r="A1656" s="122" t="s">
        <v>1982</v>
      </c>
      <c r="B1656" s="122">
        <v>1</v>
      </c>
      <c r="C1656" s="122" t="s">
        <v>2167</v>
      </c>
      <c r="D1656" s="122" t="s">
        <v>2104</v>
      </c>
      <c r="E1656" s="122">
        <v>31</v>
      </c>
      <c r="F1656" s="122">
        <v>2.6491294199999998E-5</v>
      </c>
      <c r="G1656" s="122">
        <v>2.70186679E-5</v>
      </c>
      <c r="H1656" s="122">
        <v>2.7411594099999999E-5</v>
      </c>
      <c r="I1656" s="122">
        <v>2.7728108000000002E-5</v>
      </c>
      <c r="J1656" s="122">
        <v>2.8018122199999999E-5</v>
      </c>
      <c r="K1656" s="122">
        <v>2.83847403E-5</v>
      </c>
      <c r="L1656" s="122">
        <v>2.86659318E-5</v>
      </c>
      <c r="M1656" s="122">
        <v>2.8838417699999999E-5</v>
      </c>
      <c r="N1656" s="122">
        <v>2.9013590199999999E-5</v>
      </c>
      <c r="O1656" s="122">
        <v>2.9168135600000002E-5</v>
      </c>
      <c r="P1656" s="122">
        <v>2.9204423499999999E-5</v>
      </c>
      <c r="Q1656" s="122">
        <v>2.93216039E-5</v>
      </c>
      <c r="R1656" s="122">
        <v>2.9442233299999999E-5</v>
      </c>
      <c r="S1656" s="122">
        <v>2.9573145199999999E-5</v>
      </c>
      <c r="T1656" s="122">
        <v>2.9659906300000002E-5</v>
      </c>
      <c r="U1656" s="122">
        <v>2.9791688800000001E-5</v>
      </c>
      <c r="V1656" s="122">
        <v>2.9862793799999998E-5</v>
      </c>
      <c r="W1656" s="122">
        <v>2.9991447899999999E-5</v>
      </c>
      <c r="X1656" s="122">
        <v>3.0271290399999998E-5</v>
      </c>
      <c r="Y1656" s="122">
        <v>3.0612122900000003E-5</v>
      </c>
      <c r="Z1656" s="122">
        <v>3.0730762299999998E-5</v>
      </c>
      <c r="AA1656" s="122">
        <v>3.0841023700000003E-5</v>
      </c>
      <c r="AB1656" s="122">
        <v>3.0968561600000003E-5</v>
      </c>
      <c r="AC1656" s="122">
        <v>3.1028573000000003E-5</v>
      </c>
      <c r="AD1656" s="122">
        <v>3.1130632299999999E-5</v>
      </c>
      <c r="AE1656" s="122">
        <v>3.1343737900000002E-5</v>
      </c>
      <c r="AF1656" s="122">
        <v>3.1510687000000001E-5</v>
      </c>
      <c r="AG1656" s="122">
        <v>3.1669711999999999E-5</v>
      </c>
      <c r="AH1656" s="122">
        <v>3.1740334100000003E-5</v>
      </c>
      <c r="AI1656" s="122">
        <v>3.1756523100000001E-5</v>
      </c>
      <c r="AJ1656" s="122">
        <v>3.1385323999999998E-5</v>
      </c>
      <c r="AK1656" s="122">
        <v>3.1385323999999998E-5</v>
      </c>
      <c r="AL1656" s="122">
        <v>0</v>
      </c>
    </row>
    <row r="1657" spans="1:38" hidden="1" x14ac:dyDescent="0.25">
      <c r="A1657" s="122" t="s">
        <v>1982</v>
      </c>
      <c r="B1657" s="122">
        <v>1</v>
      </c>
      <c r="C1657" s="122" t="s">
        <v>2167</v>
      </c>
      <c r="D1657" s="122" t="s">
        <v>2105</v>
      </c>
      <c r="E1657" s="122">
        <v>31</v>
      </c>
      <c r="F1657" s="122">
        <v>3.4693696500000003E-5</v>
      </c>
      <c r="G1657" s="122">
        <v>3.4719533699999997E-5</v>
      </c>
      <c r="H1657" s="122">
        <v>3.4704182699999998E-5</v>
      </c>
      <c r="I1657" s="122">
        <v>3.4706262799999999E-5</v>
      </c>
      <c r="J1657" s="122">
        <v>3.4589494599999998E-5</v>
      </c>
      <c r="K1657" s="122">
        <v>3.4537301800000001E-5</v>
      </c>
      <c r="L1657" s="122">
        <v>3.4449912000000003E-5</v>
      </c>
      <c r="M1657" s="122">
        <v>3.4299114900000001E-5</v>
      </c>
      <c r="N1657" s="122">
        <v>3.4246888200000003E-5</v>
      </c>
      <c r="O1657" s="122">
        <v>3.4148359700000002E-5</v>
      </c>
      <c r="P1657" s="122">
        <v>3.4162254399999997E-5</v>
      </c>
      <c r="Q1657" s="122">
        <v>3.4220876200000001E-5</v>
      </c>
      <c r="R1657" s="122">
        <v>3.4300263399999999E-5</v>
      </c>
      <c r="S1657" s="122">
        <v>3.4769338999999999E-5</v>
      </c>
      <c r="T1657" s="122">
        <v>3.5070910100000002E-5</v>
      </c>
      <c r="U1657" s="122">
        <v>3.50934358E-5</v>
      </c>
      <c r="V1657" s="122">
        <v>3.5303351399999997E-5</v>
      </c>
      <c r="W1657" s="122">
        <v>3.5396995799999999E-5</v>
      </c>
      <c r="X1657" s="122">
        <v>3.5967601E-5</v>
      </c>
      <c r="Y1657" s="122">
        <v>3.5993269400000001E-5</v>
      </c>
      <c r="Z1657" s="122">
        <v>3.5913790099999999E-5</v>
      </c>
      <c r="AA1657" s="122">
        <v>3.5960495400000002E-5</v>
      </c>
      <c r="AB1657" s="122">
        <v>3.6041195900000001E-5</v>
      </c>
      <c r="AC1657" s="122">
        <v>3.6199517900000002E-5</v>
      </c>
      <c r="AD1657" s="122">
        <v>3.6440393399999998E-5</v>
      </c>
      <c r="AE1657" s="122">
        <v>3.5951152500000002E-5</v>
      </c>
      <c r="AF1657" s="122">
        <v>3.5668630199999998E-5</v>
      </c>
      <c r="AG1657" s="122">
        <v>3.5253461799999997E-5</v>
      </c>
      <c r="AH1657" s="122">
        <v>3.4792333899999997E-5</v>
      </c>
      <c r="AI1657" s="122">
        <v>3.4421412999999998E-5</v>
      </c>
      <c r="AJ1657" s="122">
        <v>3.3621617000000003E-5</v>
      </c>
      <c r="AK1657" s="122">
        <v>3.3621617000000003E-5</v>
      </c>
      <c r="AL1657" s="122">
        <v>0</v>
      </c>
    </row>
    <row r="1658" spans="1:38" hidden="1" x14ac:dyDescent="0.25">
      <c r="A1658" s="122" t="s">
        <v>1982</v>
      </c>
      <c r="B1658" s="122">
        <v>1</v>
      </c>
      <c r="C1658" s="122" t="s">
        <v>2167</v>
      </c>
      <c r="D1658" s="122" t="s">
        <v>2106</v>
      </c>
      <c r="E1658" s="122">
        <v>31</v>
      </c>
      <c r="F1658" s="122">
        <v>0</v>
      </c>
      <c r="G1658" s="122">
        <v>0</v>
      </c>
      <c r="H1658" s="122">
        <v>0</v>
      </c>
      <c r="I1658" s="122">
        <v>0</v>
      </c>
      <c r="J1658" s="122">
        <v>0</v>
      </c>
      <c r="K1658" s="122">
        <v>0</v>
      </c>
      <c r="L1658" s="122">
        <v>0</v>
      </c>
      <c r="M1658" s="122">
        <v>0</v>
      </c>
      <c r="N1658" s="122">
        <v>0</v>
      </c>
      <c r="O1658" s="122">
        <v>0</v>
      </c>
      <c r="P1658" s="122">
        <v>0</v>
      </c>
      <c r="Q1658" s="122">
        <v>0</v>
      </c>
      <c r="R1658" s="122">
        <v>0</v>
      </c>
      <c r="S1658" s="122">
        <v>0</v>
      </c>
      <c r="T1658" s="122">
        <v>0</v>
      </c>
      <c r="U1658" s="122">
        <v>0</v>
      </c>
      <c r="V1658" s="122">
        <v>0</v>
      </c>
      <c r="W1658" s="122">
        <v>0</v>
      </c>
      <c r="X1658" s="122">
        <v>0</v>
      </c>
      <c r="Y1658" s="122">
        <v>0</v>
      </c>
      <c r="Z1658" s="122">
        <v>0</v>
      </c>
      <c r="AA1658" s="122">
        <v>0</v>
      </c>
      <c r="AB1658" s="122">
        <v>0</v>
      </c>
      <c r="AC1658" s="122">
        <v>0</v>
      </c>
      <c r="AD1658" s="122">
        <v>0</v>
      </c>
      <c r="AE1658" s="122">
        <v>0</v>
      </c>
      <c r="AF1658" s="122">
        <v>0</v>
      </c>
      <c r="AG1658" s="122">
        <v>0</v>
      </c>
      <c r="AH1658" s="122">
        <v>0</v>
      </c>
      <c r="AI1658" s="122">
        <v>0</v>
      </c>
      <c r="AJ1658" s="122">
        <v>0</v>
      </c>
      <c r="AK1658" s="122">
        <v>0</v>
      </c>
      <c r="AL1658" s="122">
        <v>0</v>
      </c>
    </row>
    <row r="1659" spans="1:38" hidden="1" x14ac:dyDescent="0.25">
      <c r="A1659" s="122" t="s">
        <v>1982</v>
      </c>
      <c r="B1659" s="122">
        <v>1</v>
      </c>
      <c r="C1659" s="122" t="s">
        <v>2167</v>
      </c>
      <c r="D1659" s="122" t="s">
        <v>2107</v>
      </c>
      <c r="E1659" s="122">
        <v>31</v>
      </c>
      <c r="F1659" s="122">
        <v>1.0034830699999999E-5</v>
      </c>
      <c r="G1659" s="122">
        <v>1.0156621199999999E-5</v>
      </c>
      <c r="H1659" s="122">
        <v>1.03138738E-5</v>
      </c>
      <c r="I1659" s="122">
        <v>1.04475638E-5</v>
      </c>
      <c r="J1659" s="122">
        <v>1.0505314300000001E-5</v>
      </c>
      <c r="K1659" s="122">
        <v>1.0537284199999999E-5</v>
      </c>
      <c r="L1659" s="122">
        <v>1.05881044E-5</v>
      </c>
      <c r="M1659" s="122">
        <v>1.0630979800000001E-5</v>
      </c>
      <c r="N1659" s="122">
        <v>1.08675602E-5</v>
      </c>
      <c r="O1659" s="122">
        <v>1.0885962999999999E-5</v>
      </c>
      <c r="P1659" s="122">
        <v>1.08606492E-5</v>
      </c>
      <c r="Q1659" s="122">
        <v>1.0783675E-5</v>
      </c>
      <c r="R1659" s="122">
        <v>1.0686733500000001E-5</v>
      </c>
      <c r="S1659" s="122">
        <v>1.06301343E-5</v>
      </c>
      <c r="T1659" s="122">
        <v>1.0570082599999999E-5</v>
      </c>
      <c r="U1659" s="122">
        <v>1.0482223000000001E-5</v>
      </c>
      <c r="V1659" s="122">
        <v>1.03393745E-5</v>
      </c>
      <c r="W1659" s="122">
        <v>1.02742094E-5</v>
      </c>
      <c r="X1659" s="122">
        <v>1.01594489E-5</v>
      </c>
      <c r="Y1659" s="122">
        <v>1.0077991199999999E-5</v>
      </c>
      <c r="Z1659" s="122">
        <v>9.9572380000000008E-6</v>
      </c>
      <c r="AA1659" s="122">
        <v>9.7855444999999998E-6</v>
      </c>
      <c r="AB1659" s="122">
        <v>9.5934753000000003E-6</v>
      </c>
      <c r="AC1659" s="122">
        <v>9.5030636000000006E-6</v>
      </c>
      <c r="AD1659" s="122">
        <v>9.3535401000000005E-6</v>
      </c>
      <c r="AE1659" s="122">
        <v>9.3228768000000007E-6</v>
      </c>
      <c r="AF1659" s="122">
        <v>9.2639448999999993E-6</v>
      </c>
      <c r="AG1659" s="122">
        <v>9.1394367000000007E-6</v>
      </c>
      <c r="AH1659" s="122">
        <v>9.0172390000000007E-6</v>
      </c>
      <c r="AI1659" s="122">
        <v>8.8897953000000003E-6</v>
      </c>
      <c r="AJ1659" s="122">
        <v>8.5262235000000008E-6</v>
      </c>
      <c r="AK1659" s="122">
        <v>8.5262235000000008E-6</v>
      </c>
      <c r="AL1659" s="122">
        <v>0</v>
      </c>
    </row>
    <row r="1660" spans="1:38" hidden="1" x14ac:dyDescent="0.25">
      <c r="A1660" s="122" t="s">
        <v>1982</v>
      </c>
      <c r="B1660" s="122">
        <v>1</v>
      </c>
      <c r="C1660" s="122" t="s">
        <v>2167</v>
      </c>
      <c r="D1660" s="122" t="s">
        <v>475</v>
      </c>
      <c r="E1660" s="122">
        <v>31</v>
      </c>
      <c r="F1660" s="122">
        <v>2.4024030400000001E-5</v>
      </c>
      <c r="G1660" s="122">
        <v>2.4205870599999999E-5</v>
      </c>
      <c r="H1660" s="122">
        <v>2.4394840899999999E-5</v>
      </c>
      <c r="I1660" s="122">
        <v>2.4494333000000001E-5</v>
      </c>
      <c r="J1660" s="122">
        <v>2.4605649099999999E-5</v>
      </c>
      <c r="K1660" s="122">
        <v>2.4709830699999998E-5</v>
      </c>
      <c r="L1660" s="122">
        <v>2.4834277099999999E-5</v>
      </c>
      <c r="M1660" s="122">
        <v>2.49033849E-5</v>
      </c>
      <c r="N1660" s="122">
        <v>2.5009190900000001E-5</v>
      </c>
      <c r="O1660" s="122">
        <v>2.50271473E-5</v>
      </c>
      <c r="P1660" s="122">
        <v>2.50391351E-5</v>
      </c>
      <c r="Q1660" s="122">
        <v>2.5024009299999999E-5</v>
      </c>
      <c r="R1660" s="122">
        <v>2.5039948400000002E-5</v>
      </c>
      <c r="S1660" s="122">
        <v>2.5086971300000001E-5</v>
      </c>
      <c r="T1660" s="122">
        <v>2.5105699500000001E-5</v>
      </c>
      <c r="U1660" s="122">
        <v>2.5143561699999999E-5</v>
      </c>
      <c r="V1660" s="122">
        <v>2.5171981700000002E-5</v>
      </c>
      <c r="W1660" s="122">
        <v>2.5168801200000001E-5</v>
      </c>
      <c r="X1660" s="122">
        <v>2.5188009499999999E-5</v>
      </c>
      <c r="Y1660" s="122">
        <v>2.5306380899999999E-5</v>
      </c>
      <c r="Z1660" s="122">
        <v>2.5508950799999999E-5</v>
      </c>
      <c r="AA1660" s="122">
        <v>2.55420811E-5</v>
      </c>
      <c r="AB1660" s="122">
        <v>2.5590432100000001E-5</v>
      </c>
      <c r="AC1660" s="122">
        <v>2.5647442100000001E-5</v>
      </c>
      <c r="AD1660" s="122">
        <v>2.66046347E-5</v>
      </c>
      <c r="AE1660" s="122">
        <v>2.6694390799999999E-5</v>
      </c>
      <c r="AF1660" s="122">
        <v>2.6699394299999999E-5</v>
      </c>
      <c r="AG1660" s="122">
        <v>2.6673408900000001E-5</v>
      </c>
      <c r="AH1660" s="122">
        <v>2.6661274899999998E-5</v>
      </c>
      <c r="AI1660" s="122">
        <v>2.66747095E-5</v>
      </c>
      <c r="AJ1660" s="122">
        <v>2.65275216E-5</v>
      </c>
      <c r="AK1660" s="122">
        <v>2.65275216E-5</v>
      </c>
      <c r="AL1660" s="122">
        <v>0</v>
      </c>
    </row>
    <row r="1661" spans="1:38" hidden="1" x14ac:dyDescent="0.25">
      <c r="A1661" s="122" t="s">
        <v>1982</v>
      </c>
      <c r="B1661" s="122">
        <v>1</v>
      </c>
      <c r="C1661" s="122" t="s">
        <v>2167</v>
      </c>
      <c r="D1661" s="122" t="s">
        <v>2108</v>
      </c>
      <c r="E1661" s="122">
        <v>31</v>
      </c>
      <c r="F1661" s="122">
        <v>0</v>
      </c>
      <c r="G1661" s="122">
        <v>0</v>
      </c>
      <c r="H1661" s="122">
        <v>0</v>
      </c>
      <c r="I1661" s="122">
        <v>0</v>
      </c>
      <c r="J1661" s="122">
        <v>0</v>
      </c>
      <c r="K1661" s="122">
        <v>0</v>
      </c>
      <c r="L1661" s="122">
        <v>0</v>
      </c>
      <c r="M1661" s="122">
        <v>0</v>
      </c>
      <c r="N1661" s="122">
        <v>0</v>
      </c>
      <c r="O1661" s="122">
        <v>0</v>
      </c>
      <c r="P1661" s="122">
        <v>0</v>
      </c>
      <c r="Q1661" s="122">
        <v>0</v>
      </c>
      <c r="R1661" s="122">
        <v>0</v>
      </c>
      <c r="S1661" s="122">
        <v>0</v>
      </c>
      <c r="T1661" s="122">
        <v>0</v>
      </c>
      <c r="U1661" s="122">
        <v>0</v>
      </c>
      <c r="V1661" s="122">
        <v>0</v>
      </c>
      <c r="W1661" s="122">
        <v>0</v>
      </c>
      <c r="X1661" s="122">
        <v>0</v>
      </c>
      <c r="Y1661" s="122">
        <v>0</v>
      </c>
      <c r="Z1661" s="122">
        <v>0</v>
      </c>
      <c r="AA1661" s="122">
        <v>0</v>
      </c>
      <c r="AB1661" s="122">
        <v>0</v>
      </c>
      <c r="AC1661" s="122">
        <v>0</v>
      </c>
      <c r="AD1661" s="122">
        <v>0</v>
      </c>
      <c r="AE1661" s="122">
        <v>0</v>
      </c>
      <c r="AF1661" s="122">
        <v>0</v>
      </c>
      <c r="AG1661" s="122">
        <v>0</v>
      </c>
      <c r="AH1661" s="122">
        <v>0</v>
      </c>
      <c r="AI1661" s="122">
        <v>0</v>
      </c>
      <c r="AJ1661" s="122">
        <v>0</v>
      </c>
      <c r="AK1661" s="122">
        <v>0</v>
      </c>
      <c r="AL1661" s="122">
        <v>0</v>
      </c>
    </row>
    <row r="1662" spans="1:38" hidden="1" x14ac:dyDescent="0.25">
      <c r="A1662" s="122" t="s">
        <v>1982</v>
      </c>
      <c r="B1662" s="122">
        <v>1</v>
      </c>
      <c r="C1662" s="122" t="s">
        <v>2167</v>
      </c>
      <c r="D1662" s="122" t="s">
        <v>2109</v>
      </c>
      <c r="E1662" s="122">
        <v>31</v>
      </c>
      <c r="F1662" s="122">
        <v>0</v>
      </c>
      <c r="G1662" s="122">
        <v>0</v>
      </c>
      <c r="H1662" s="122">
        <v>0</v>
      </c>
      <c r="I1662" s="122">
        <v>0</v>
      </c>
      <c r="J1662" s="122">
        <v>0</v>
      </c>
      <c r="K1662" s="122">
        <v>0</v>
      </c>
      <c r="L1662" s="122">
        <v>0</v>
      </c>
      <c r="M1662" s="122">
        <v>0</v>
      </c>
      <c r="N1662" s="122">
        <v>0</v>
      </c>
      <c r="O1662" s="122">
        <v>0</v>
      </c>
      <c r="P1662" s="122">
        <v>0</v>
      </c>
      <c r="Q1662" s="122">
        <v>0</v>
      </c>
      <c r="R1662" s="122">
        <v>0</v>
      </c>
      <c r="S1662" s="122">
        <v>0</v>
      </c>
      <c r="T1662" s="122">
        <v>0</v>
      </c>
      <c r="U1662" s="122">
        <v>0</v>
      </c>
      <c r="V1662" s="122">
        <v>0</v>
      </c>
      <c r="W1662" s="122">
        <v>0</v>
      </c>
      <c r="X1662" s="122">
        <v>0</v>
      </c>
      <c r="Y1662" s="122">
        <v>0</v>
      </c>
      <c r="Z1662" s="122">
        <v>0</v>
      </c>
      <c r="AA1662" s="122">
        <v>0</v>
      </c>
      <c r="AB1662" s="122">
        <v>0</v>
      </c>
      <c r="AC1662" s="122">
        <v>0</v>
      </c>
      <c r="AD1662" s="122">
        <v>0</v>
      </c>
      <c r="AE1662" s="122">
        <v>0</v>
      </c>
      <c r="AF1662" s="122">
        <v>0</v>
      </c>
      <c r="AG1662" s="122">
        <v>0</v>
      </c>
      <c r="AH1662" s="122">
        <v>0</v>
      </c>
      <c r="AI1662" s="122">
        <v>0</v>
      </c>
      <c r="AJ1662" s="122">
        <v>0</v>
      </c>
      <c r="AK1662" s="122">
        <v>0</v>
      </c>
      <c r="AL1662" s="122">
        <v>0</v>
      </c>
    </row>
    <row r="1663" spans="1:38" hidden="1" x14ac:dyDescent="0.25">
      <c r="A1663" s="122" t="s">
        <v>1982</v>
      </c>
      <c r="B1663" s="122">
        <v>1</v>
      </c>
      <c r="C1663" s="122" t="s">
        <v>2167</v>
      </c>
      <c r="D1663" s="122" t="s">
        <v>2110</v>
      </c>
      <c r="E1663" s="122">
        <v>31</v>
      </c>
      <c r="F1663" s="122">
        <v>3.6085942499999999E-5</v>
      </c>
      <c r="G1663" s="122">
        <v>3.7157926500000001E-5</v>
      </c>
      <c r="H1663" s="122">
        <v>3.8356572599999998E-5</v>
      </c>
      <c r="I1663" s="122">
        <v>3.9798758300000002E-5</v>
      </c>
      <c r="J1663" s="122">
        <v>4.0727787699999999E-5</v>
      </c>
      <c r="K1663" s="122">
        <v>4.1577503300000003E-5</v>
      </c>
      <c r="L1663" s="122">
        <v>4.2231282400000001E-5</v>
      </c>
      <c r="M1663" s="122">
        <v>4.26890103E-5</v>
      </c>
      <c r="N1663" s="122">
        <v>4.3126340900000001E-5</v>
      </c>
      <c r="O1663" s="122">
        <v>4.3477736100000002E-5</v>
      </c>
      <c r="P1663" s="122">
        <v>4.37395705E-5</v>
      </c>
      <c r="Q1663" s="122">
        <v>4.3778385799999999E-5</v>
      </c>
      <c r="R1663" s="122">
        <v>4.4085428399999999E-5</v>
      </c>
      <c r="S1663" s="122">
        <v>4.4340879800000003E-5</v>
      </c>
      <c r="T1663" s="122">
        <v>4.4515168400000003E-5</v>
      </c>
      <c r="U1663" s="122">
        <v>4.4335687099999999E-5</v>
      </c>
      <c r="V1663" s="122">
        <v>4.4209711300000003E-5</v>
      </c>
      <c r="W1663" s="122">
        <v>4.4274530600000003E-5</v>
      </c>
      <c r="X1663" s="122">
        <v>4.4217698900000001E-5</v>
      </c>
      <c r="Y1663" s="122">
        <v>4.4111831799999998E-5</v>
      </c>
      <c r="Z1663" s="122">
        <v>4.41847493E-5</v>
      </c>
      <c r="AA1663" s="122">
        <v>4.41603922E-5</v>
      </c>
      <c r="AB1663" s="122">
        <v>4.4113393799999997E-5</v>
      </c>
      <c r="AC1663" s="122">
        <v>4.4154882399999997E-5</v>
      </c>
      <c r="AD1663" s="122">
        <v>4.3937185400000002E-5</v>
      </c>
      <c r="AE1663" s="122">
        <v>4.3844601099999998E-5</v>
      </c>
      <c r="AF1663" s="122">
        <v>4.3773668599999999E-5</v>
      </c>
      <c r="AG1663" s="122">
        <v>4.3693629500000002E-5</v>
      </c>
      <c r="AH1663" s="122">
        <v>4.3515412300000001E-5</v>
      </c>
      <c r="AI1663" s="122">
        <v>4.3346851699999997E-5</v>
      </c>
      <c r="AJ1663" s="122">
        <v>4.1999979199999997E-5</v>
      </c>
      <c r="AK1663" s="122">
        <v>4.1999979199999997E-5</v>
      </c>
      <c r="AL1663" s="122">
        <v>0</v>
      </c>
    </row>
    <row r="1664" spans="1:38" hidden="1" x14ac:dyDescent="0.25">
      <c r="A1664" s="122" t="s">
        <v>1982</v>
      </c>
      <c r="B1664" s="122">
        <v>1</v>
      </c>
      <c r="C1664" s="122" t="s">
        <v>2167</v>
      </c>
      <c r="D1664" s="122" t="s">
        <v>2111</v>
      </c>
      <c r="E1664" s="122">
        <v>31</v>
      </c>
      <c r="F1664" s="122">
        <v>8.8795599999999996E-7</v>
      </c>
      <c r="G1664" s="122">
        <v>9.2678879999999999E-7</v>
      </c>
      <c r="H1664" s="122">
        <v>9.8330090000000006E-7</v>
      </c>
      <c r="I1664" s="122">
        <v>1.0205407000000001E-6</v>
      </c>
      <c r="J1664" s="122">
        <v>1.0677417E-6</v>
      </c>
      <c r="K1664" s="122">
        <v>1.1125968999999999E-6</v>
      </c>
      <c r="L1664" s="122">
        <v>1.1736207999999999E-6</v>
      </c>
      <c r="M1664" s="122">
        <v>1.2097445000000001E-6</v>
      </c>
      <c r="N1664" s="122">
        <v>1.2267113E-6</v>
      </c>
      <c r="O1664" s="122">
        <v>1.2433739999999999E-6</v>
      </c>
      <c r="P1664" s="122">
        <v>1.2423111999999999E-6</v>
      </c>
      <c r="Q1664" s="122">
        <v>1.2495081E-6</v>
      </c>
      <c r="R1664" s="122">
        <v>1.2649435E-6</v>
      </c>
      <c r="S1664" s="122">
        <v>1.2738086000000001E-6</v>
      </c>
      <c r="T1664" s="122">
        <v>1.2758480999999999E-6</v>
      </c>
      <c r="U1664" s="122">
        <v>1.2764535000000001E-6</v>
      </c>
      <c r="V1664" s="122">
        <v>1.2770560000000001E-6</v>
      </c>
      <c r="W1664" s="122">
        <v>1.2759578E-6</v>
      </c>
      <c r="X1664" s="122">
        <v>1.2748596000000001E-6</v>
      </c>
      <c r="Y1664" s="122">
        <v>1.2768800000000001E-6</v>
      </c>
      <c r="Z1664" s="122">
        <v>1.2757792000000001E-6</v>
      </c>
      <c r="AA1664" s="122">
        <v>1.2746782999999999E-6</v>
      </c>
      <c r="AB1664" s="122">
        <v>1.2735773999999999E-6</v>
      </c>
      <c r="AC1664" s="122">
        <v>1.2755844000000001E-6</v>
      </c>
      <c r="AD1664" s="122">
        <v>1.2744809E-6</v>
      </c>
      <c r="AE1664" s="122">
        <v>1.2868657999999999E-6</v>
      </c>
      <c r="AF1664" s="122">
        <v>1.2888503999999999E-6</v>
      </c>
      <c r="AG1664" s="122">
        <v>1.2910987E-6</v>
      </c>
      <c r="AH1664" s="122">
        <v>1.3186988000000001E-6</v>
      </c>
      <c r="AI1664" s="122">
        <v>1.3203761E-6</v>
      </c>
      <c r="AJ1664" s="122">
        <v>1.3192278000000001E-6</v>
      </c>
      <c r="AK1664" s="122">
        <v>1.3192278000000001E-6</v>
      </c>
      <c r="AL1664" s="122">
        <v>0</v>
      </c>
    </row>
    <row r="1665" spans="1:38" hidden="1" x14ac:dyDescent="0.25">
      <c r="A1665" s="122" t="s">
        <v>1982</v>
      </c>
      <c r="B1665" s="122">
        <v>1</v>
      </c>
      <c r="C1665" s="122" t="s">
        <v>2167</v>
      </c>
      <c r="D1665" s="122" t="s">
        <v>2112</v>
      </c>
      <c r="E1665" s="122">
        <v>31</v>
      </c>
      <c r="F1665" s="122">
        <v>2.06084823E-5</v>
      </c>
      <c r="G1665" s="122">
        <v>2.0926932599999998E-5</v>
      </c>
      <c r="H1665" s="122">
        <v>2.1183772399999999E-5</v>
      </c>
      <c r="I1665" s="122">
        <v>2.1406543099999998E-5</v>
      </c>
      <c r="J1665" s="122">
        <v>2.1599529899999999E-5</v>
      </c>
      <c r="K1665" s="122">
        <v>2.1889413100000001E-5</v>
      </c>
      <c r="L1665" s="122">
        <v>2.1987337799999999E-5</v>
      </c>
      <c r="M1665" s="122">
        <v>2.2064761399999999E-5</v>
      </c>
      <c r="N1665" s="122">
        <v>2.20475588E-5</v>
      </c>
      <c r="O1665" s="122">
        <v>2.2021550999999999E-5</v>
      </c>
      <c r="P1665" s="122">
        <v>2.19895357E-5</v>
      </c>
      <c r="Q1665" s="122">
        <v>2.19917507E-5</v>
      </c>
      <c r="R1665" s="122">
        <v>2.2064941800000001E-5</v>
      </c>
      <c r="S1665" s="122">
        <v>2.2296631099999999E-5</v>
      </c>
      <c r="T1665" s="122">
        <v>2.2807593500000001E-5</v>
      </c>
      <c r="U1665" s="122">
        <v>2.28553582E-5</v>
      </c>
      <c r="V1665" s="122">
        <v>2.31006066E-5</v>
      </c>
      <c r="W1665" s="122">
        <v>2.3649997699999999E-5</v>
      </c>
      <c r="X1665" s="122">
        <v>2.3815266999999999E-5</v>
      </c>
      <c r="Y1665" s="122">
        <v>2.4228818E-5</v>
      </c>
      <c r="Z1665" s="122">
        <v>2.4318674900000001E-5</v>
      </c>
      <c r="AA1665" s="122">
        <v>2.46139968E-5</v>
      </c>
      <c r="AB1665" s="122">
        <v>2.5017920299999999E-5</v>
      </c>
      <c r="AC1665" s="122">
        <v>2.5793013200000001E-5</v>
      </c>
      <c r="AD1665" s="122">
        <v>2.57492896E-5</v>
      </c>
      <c r="AE1665" s="122">
        <v>2.61057465E-5</v>
      </c>
      <c r="AF1665" s="122">
        <v>2.62168523E-5</v>
      </c>
      <c r="AG1665" s="122">
        <v>2.67938902E-5</v>
      </c>
      <c r="AH1665" s="122">
        <v>2.7066488999999999E-5</v>
      </c>
      <c r="AI1665" s="122">
        <v>2.76239364E-5</v>
      </c>
      <c r="AJ1665" s="122">
        <v>2.7017340399999999E-5</v>
      </c>
      <c r="AK1665" s="122">
        <v>2.7017340399999999E-5</v>
      </c>
      <c r="AL1665" s="122">
        <v>0</v>
      </c>
    </row>
    <row r="1666" spans="1:38" hidden="1" x14ac:dyDescent="0.25">
      <c r="A1666" s="122" t="s">
        <v>1982</v>
      </c>
      <c r="B1666" s="122">
        <v>1</v>
      </c>
      <c r="C1666" s="122" t="s">
        <v>2167</v>
      </c>
      <c r="D1666" s="122" t="s">
        <v>2113</v>
      </c>
      <c r="E1666" s="122">
        <v>31</v>
      </c>
      <c r="F1666" s="122">
        <v>8.8788141610000003E-4</v>
      </c>
      <c r="G1666" s="122">
        <v>8.9475874519999996E-4</v>
      </c>
      <c r="H1666" s="122">
        <v>9.0245277139999996E-4</v>
      </c>
      <c r="I1666" s="122">
        <v>9.0672684039999998E-4</v>
      </c>
      <c r="J1666" s="122">
        <v>9.1170939939999997E-4</v>
      </c>
      <c r="K1666" s="122">
        <v>9.1567625509999997E-4</v>
      </c>
      <c r="L1666" s="122">
        <v>9.21729796E-4</v>
      </c>
      <c r="M1666" s="122">
        <v>9.2619305610000004E-4</v>
      </c>
      <c r="N1666" s="122">
        <v>9.3024068990000001E-4</v>
      </c>
      <c r="O1666" s="122">
        <v>9.3448456259999997E-4</v>
      </c>
      <c r="P1666" s="122">
        <v>9.3642391760000003E-4</v>
      </c>
      <c r="Q1666" s="122">
        <v>9.3957486430000005E-4</v>
      </c>
      <c r="R1666" s="122">
        <v>9.4190773850000005E-4</v>
      </c>
      <c r="S1666" s="122">
        <v>9.4302743909999999E-4</v>
      </c>
      <c r="T1666" s="122">
        <v>9.4481665419999996E-4</v>
      </c>
      <c r="U1666" s="122">
        <v>9.4586498809999997E-4</v>
      </c>
      <c r="V1666" s="122">
        <v>9.4799196109999996E-4</v>
      </c>
      <c r="W1666" s="122">
        <v>9.4979333089999999E-4</v>
      </c>
      <c r="X1666" s="122">
        <v>9.5130926990000004E-4</v>
      </c>
      <c r="Y1666" s="122">
        <v>9.5268704149999996E-4</v>
      </c>
      <c r="Z1666" s="122">
        <v>9.5472142319999996E-4</v>
      </c>
      <c r="AA1666" s="122">
        <v>9.5651824760000002E-4</v>
      </c>
      <c r="AB1666" s="122">
        <v>9.5978753660000003E-4</v>
      </c>
      <c r="AC1666" s="122">
        <v>9.6201330750000002E-4</v>
      </c>
      <c r="AD1666" s="122">
        <v>9.6348417899999996E-4</v>
      </c>
      <c r="AE1666" s="122">
        <v>9.6668701999999996E-4</v>
      </c>
      <c r="AF1666" s="122">
        <v>9.7047368939999999E-4</v>
      </c>
      <c r="AG1666" s="122">
        <v>9.8522807739999992E-4</v>
      </c>
      <c r="AH1666" s="122">
        <v>9.906388202E-4</v>
      </c>
      <c r="AI1666" s="122">
        <v>1.0007968234999999E-3</v>
      </c>
      <c r="AJ1666" s="122">
        <v>9.9641837530000006E-4</v>
      </c>
      <c r="AK1666" s="122">
        <v>9.9641837530000006E-4</v>
      </c>
      <c r="AL1666" s="122">
        <v>0</v>
      </c>
    </row>
    <row r="1667" spans="1:38" hidden="1" x14ac:dyDescent="0.25">
      <c r="A1667" s="122" t="s">
        <v>1982</v>
      </c>
      <c r="B1667" s="122">
        <v>1</v>
      </c>
      <c r="C1667" s="122" t="s">
        <v>2167</v>
      </c>
      <c r="D1667" s="122" t="s">
        <v>2114</v>
      </c>
      <c r="E1667" s="122">
        <v>31</v>
      </c>
      <c r="F1667" s="122">
        <v>4.4461112920000001E-4</v>
      </c>
      <c r="G1667" s="122">
        <v>4.482667124E-4</v>
      </c>
      <c r="H1667" s="122">
        <v>4.5082391859999998E-4</v>
      </c>
      <c r="I1667" s="122">
        <v>4.5394305980000002E-4</v>
      </c>
      <c r="J1667" s="122">
        <v>4.5537629380000002E-4</v>
      </c>
      <c r="K1667" s="122">
        <v>4.5620981400000001E-4</v>
      </c>
      <c r="L1667" s="122">
        <v>4.5687984850000001E-4</v>
      </c>
      <c r="M1667" s="122">
        <v>4.5706058269999998E-4</v>
      </c>
      <c r="N1667" s="122">
        <v>4.5648616269999999E-4</v>
      </c>
      <c r="O1667" s="122">
        <v>4.5685596819999998E-4</v>
      </c>
      <c r="P1667" s="122">
        <v>4.5603879159999999E-4</v>
      </c>
      <c r="Q1667" s="122">
        <v>4.5481869089999998E-4</v>
      </c>
      <c r="R1667" s="122">
        <v>4.5348896170000001E-4</v>
      </c>
      <c r="S1667" s="122">
        <v>4.518593468E-4</v>
      </c>
      <c r="T1667" s="122">
        <v>4.4941737209999998E-4</v>
      </c>
      <c r="U1667" s="122">
        <v>4.4929077720000003E-4</v>
      </c>
      <c r="V1667" s="122">
        <v>4.5099143149999999E-4</v>
      </c>
      <c r="W1667" s="122">
        <v>4.4969160060000002E-4</v>
      </c>
      <c r="X1667" s="122">
        <v>4.477218476E-4</v>
      </c>
      <c r="Y1667" s="122">
        <v>4.4651419209999998E-4</v>
      </c>
      <c r="Z1667" s="122">
        <v>4.4542743820000002E-4</v>
      </c>
      <c r="AA1667" s="122">
        <v>4.443236672E-4</v>
      </c>
      <c r="AB1667" s="122">
        <v>4.4333233589999998E-4</v>
      </c>
      <c r="AC1667" s="122">
        <v>4.4206434890000002E-4</v>
      </c>
      <c r="AD1667" s="122">
        <v>4.4049148890000001E-4</v>
      </c>
      <c r="AE1667" s="122">
        <v>4.3943075540000002E-4</v>
      </c>
      <c r="AF1667" s="122">
        <v>4.3885835600000002E-4</v>
      </c>
      <c r="AG1667" s="122">
        <v>4.3952654260000001E-4</v>
      </c>
      <c r="AH1667" s="122">
        <v>4.395448697E-4</v>
      </c>
      <c r="AI1667" s="122">
        <v>4.3979131489999999E-4</v>
      </c>
      <c r="AJ1667" s="122">
        <v>4.3358332160000002E-4</v>
      </c>
      <c r="AK1667" s="122">
        <v>4.3358332160000002E-4</v>
      </c>
      <c r="AL1667" s="122">
        <v>0</v>
      </c>
    </row>
    <row r="1668" spans="1:38" hidden="1" x14ac:dyDescent="0.25">
      <c r="A1668" s="122" t="s">
        <v>1982</v>
      </c>
      <c r="B1668" s="122">
        <v>1</v>
      </c>
      <c r="C1668" s="122" t="s">
        <v>2167</v>
      </c>
      <c r="D1668" s="122" t="s">
        <v>2115</v>
      </c>
      <c r="E1668" s="122">
        <v>31</v>
      </c>
      <c r="F1668" s="122">
        <v>5.4826770000000005E-7</v>
      </c>
      <c r="G1668" s="122">
        <v>5.8242890000000004E-7</v>
      </c>
      <c r="H1668" s="122">
        <v>6.5438450000000003E-7</v>
      </c>
      <c r="I1668" s="122">
        <v>6.6377409999999996E-7</v>
      </c>
      <c r="J1668" s="122">
        <v>6.9676550000000005E-7</v>
      </c>
      <c r="K1668" s="122">
        <v>7.3710559999999999E-7</v>
      </c>
      <c r="L1668" s="122">
        <v>7.5662830000000005E-7</v>
      </c>
      <c r="M1668" s="122">
        <v>7.6994220000000001E-7</v>
      </c>
      <c r="N1668" s="122">
        <v>7.783389E-7</v>
      </c>
      <c r="O1668" s="122">
        <v>7.988843E-7</v>
      </c>
      <c r="P1668" s="122">
        <v>8.2081509999999997E-7</v>
      </c>
      <c r="Q1668" s="122">
        <v>8.2565810000000004E-7</v>
      </c>
      <c r="R1668" s="122">
        <v>8.2738450000000001E-7</v>
      </c>
      <c r="S1668" s="122">
        <v>8.2604210000000005E-7</v>
      </c>
      <c r="T1668" s="122">
        <v>8.2765730000000004E-7</v>
      </c>
      <c r="U1668" s="122">
        <v>8.2920910000000002E-7</v>
      </c>
      <c r="V1668" s="122">
        <v>8.3069740000000004E-7</v>
      </c>
      <c r="W1668" s="122">
        <v>8.2623839999999999E-7</v>
      </c>
      <c r="X1668" s="122">
        <v>8.2177929999999999E-7</v>
      </c>
      <c r="Y1668" s="122">
        <v>8.2023049999999999E-7</v>
      </c>
      <c r="Z1668" s="122">
        <v>8.1575559999999997E-7</v>
      </c>
      <c r="AA1668" s="122">
        <v>8.1128070000000005E-7</v>
      </c>
      <c r="AB1668" s="122">
        <v>8.1253079999999997E-7</v>
      </c>
      <c r="AC1668" s="122">
        <v>8.2510399999999995E-7</v>
      </c>
      <c r="AD1668" s="122">
        <v>8.4749909999999995E-7</v>
      </c>
      <c r="AE1668" s="122">
        <v>8.4556060000000002E-7</v>
      </c>
      <c r="AF1668" s="122">
        <v>8.4359039999999997E-7</v>
      </c>
      <c r="AG1668" s="122">
        <v>8.5272099999999995E-7</v>
      </c>
      <c r="AH1668" s="122">
        <v>8.4785650000000003E-7</v>
      </c>
      <c r="AI1668" s="122">
        <v>8.457434E-7</v>
      </c>
      <c r="AJ1668" s="122">
        <v>8.4086310000000005E-7</v>
      </c>
      <c r="AK1668" s="122">
        <v>8.4086310000000005E-7</v>
      </c>
      <c r="AL1668" s="122">
        <v>0</v>
      </c>
    </row>
    <row r="1669" spans="1:38" hidden="1" x14ac:dyDescent="0.25">
      <c r="A1669" s="122" t="s">
        <v>1982</v>
      </c>
      <c r="B1669" s="122">
        <v>1</v>
      </c>
      <c r="C1669" s="122" t="s">
        <v>2167</v>
      </c>
      <c r="D1669" s="122" t="s">
        <v>2116</v>
      </c>
      <c r="E1669" s="122">
        <v>31</v>
      </c>
      <c r="F1669" s="122">
        <v>2.0028888376000002E-3</v>
      </c>
      <c r="G1669" s="122">
        <v>2.0054439554999999E-3</v>
      </c>
      <c r="H1669" s="122">
        <v>2.0181055107000002E-3</v>
      </c>
      <c r="I1669" s="122">
        <v>2.0235254243000001E-3</v>
      </c>
      <c r="J1669" s="122">
        <v>2.0343690833E-3</v>
      </c>
      <c r="K1669" s="122">
        <v>2.0377581181E-3</v>
      </c>
      <c r="L1669" s="122">
        <v>2.0392542395999999E-3</v>
      </c>
      <c r="M1669" s="122">
        <v>2.0409084869999999E-3</v>
      </c>
      <c r="N1669" s="122">
        <v>2.0455072816999999E-3</v>
      </c>
      <c r="O1669" s="122">
        <v>2.0517794663999999E-3</v>
      </c>
      <c r="P1669" s="122">
        <v>2.0541614846E-3</v>
      </c>
      <c r="Q1669" s="122">
        <v>2.0590373333000001E-3</v>
      </c>
      <c r="R1669" s="122">
        <v>2.0614372124000001E-3</v>
      </c>
      <c r="S1669" s="122">
        <v>2.0630621499999999E-3</v>
      </c>
      <c r="T1669" s="122">
        <v>2.0650380498999999E-3</v>
      </c>
      <c r="U1669" s="122">
        <v>2.0702090880999999E-3</v>
      </c>
      <c r="V1669" s="122">
        <v>2.0747254648000001E-3</v>
      </c>
      <c r="W1669" s="122">
        <v>2.0833546865E-3</v>
      </c>
      <c r="X1669" s="122">
        <v>2.0864769545000002E-3</v>
      </c>
      <c r="Y1669" s="122">
        <v>2.0970113873E-3</v>
      </c>
      <c r="Z1669" s="122">
        <v>2.1056812058000002E-3</v>
      </c>
      <c r="AA1669" s="122">
        <v>2.1148793536E-3</v>
      </c>
      <c r="AB1669" s="122">
        <v>2.1210811657000001E-3</v>
      </c>
      <c r="AC1669" s="122">
        <v>2.1289586775999998E-3</v>
      </c>
      <c r="AD1669" s="122">
        <v>2.1341013262E-3</v>
      </c>
      <c r="AE1669" s="122">
        <v>2.1444478509E-3</v>
      </c>
      <c r="AF1669" s="122">
        <v>2.1573033876E-3</v>
      </c>
      <c r="AG1669" s="122">
        <v>2.1658483530000001E-3</v>
      </c>
      <c r="AH1669" s="122">
        <v>2.1808079251E-3</v>
      </c>
      <c r="AI1669" s="122">
        <v>2.1939632155E-3</v>
      </c>
      <c r="AJ1669" s="122">
        <v>2.1894016001000002E-3</v>
      </c>
      <c r="AK1669" s="122">
        <v>2.1894016001000002E-3</v>
      </c>
      <c r="AL1669" s="122">
        <v>0</v>
      </c>
    </row>
    <row r="1670" spans="1:38" hidden="1" x14ac:dyDescent="0.25">
      <c r="A1670" s="122" t="s">
        <v>1982</v>
      </c>
      <c r="B1670" s="122">
        <v>1</v>
      </c>
      <c r="C1670" s="122" t="s">
        <v>2167</v>
      </c>
      <c r="D1670" s="122" t="s">
        <v>2138</v>
      </c>
      <c r="E1670" s="122">
        <v>31</v>
      </c>
      <c r="F1670" s="122">
        <v>0</v>
      </c>
      <c r="G1670" s="122">
        <v>0</v>
      </c>
      <c r="H1670" s="122">
        <v>0</v>
      </c>
      <c r="I1670" s="122">
        <v>0</v>
      </c>
      <c r="J1670" s="122">
        <v>0</v>
      </c>
      <c r="K1670" s="122">
        <v>0</v>
      </c>
      <c r="L1670" s="122">
        <v>0</v>
      </c>
      <c r="M1670" s="122">
        <v>0</v>
      </c>
      <c r="N1670" s="122">
        <v>0</v>
      </c>
      <c r="O1670" s="122">
        <v>0</v>
      </c>
      <c r="P1670" s="122">
        <v>0</v>
      </c>
      <c r="Q1670" s="122">
        <v>0</v>
      </c>
      <c r="R1670" s="122">
        <v>0</v>
      </c>
      <c r="S1670" s="122">
        <v>0</v>
      </c>
      <c r="T1670" s="122">
        <v>0</v>
      </c>
      <c r="U1670" s="122">
        <v>0</v>
      </c>
      <c r="V1670" s="122">
        <v>0</v>
      </c>
      <c r="W1670" s="122">
        <v>0</v>
      </c>
      <c r="X1670" s="122">
        <v>0</v>
      </c>
      <c r="Y1670" s="122">
        <v>0</v>
      </c>
      <c r="Z1670" s="122">
        <v>0</v>
      </c>
      <c r="AA1670" s="122">
        <v>0</v>
      </c>
      <c r="AB1670" s="122">
        <v>0</v>
      </c>
      <c r="AC1670" s="122">
        <v>0</v>
      </c>
      <c r="AD1670" s="122">
        <v>0</v>
      </c>
      <c r="AE1670" s="122">
        <v>0</v>
      </c>
      <c r="AF1670" s="122">
        <v>0</v>
      </c>
      <c r="AG1670" s="122">
        <v>0</v>
      </c>
      <c r="AH1670" s="122">
        <v>0</v>
      </c>
      <c r="AI1670" s="122">
        <v>0</v>
      </c>
      <c r="AJ1670" s="122">
        <v>0</v>
      </c>
      <c r="AK1670" s="122">
        <v>0</v>
      </c>
      <c r="AL1670" s="122">
        <v>0</v>
      </c>
    </row>
    <row r="1671" spans="1:38" hidden="1" x14ac:dyDescent="0.25">
      <c r="A1671" s="122" t="s">
        <v>1982</v>
      </c>
      <c r="B1671" s="122">
        <v>1</v>
      </c>
      <c r="C1671" s="122" t="s">
        <v>2167</v>
      </c>
      <c r="D1671" s="122" t="s">
        <v>2117</v>
      </c>
      <c r="E1671" s="122">
        <v>31</v>
      </c>
      <c r="F1671" s="122">
        <v>0</v>
      </c>
      <c r="G1671" s="122">
        <v>0</v>
      </c>
      <c r="H1671" s="122">
        <v>0</v>
      </c>
      <c r="I1671" s="122">
        <v>0</v>
      </c>
      <c r="J1671" s="122">
        <v>0</v>
      </c>
      <c r="K1671" s="122">
        <v>0</v>
      </c>
      <c r="L1671" s="122">
        <v>0</v>
      </c>
      <c r="M1671" s="122">
        <v>0</v>
      </c>
      <c r="N1671" s="122">
        <v>0</v>
      </c>
      <c r="O1671" s="122">
        <v>0</v>
      </c>
      <c r="P1671" s="122">
        <v>0</v>
      </c>
      <c r="Q1671" s="122">
        <v>0</v>
      </c>
      <c r="R1671" s="122">
        <v>0</v>
      </c>
      <c r="S1671" s="122">
        <v>0</v>
      </c>
      <c r="T1671" s="122">
        <v>0</v>
      </c>
      <c r="U1671" s="122">
        <v>0</v>
      </c>
      <c r="V1671" s="122">
        <v>0</v>
      </c>
      <c r="W1671" s="122">
        <v>0</v>
      </c>
      <c r="X1671" s="122">
        <v>0</v>
      </c>
      <c r="Y1671" s="122">
        <v>0</v>
      </c>
      <c r="Z1671" s="122">
        <v>0</v>
      </c>
      <c r="AA1671" s="122">
        <v>0</v>
      </c>
      <c r="AB1671" s="122">
        <v>0</v>
      </c>
      <c r="AC1671" s="122">
        <v>0</v>
      </c>
      <c r="AD1671" s="122">
        <v>0</v>
      </c>
      <c r="AE1671" s="122">
        <v>0</v>
      </c>
      <c r="AF1671" s="122">
        <v>0</v>
      </c>
      <c r="AG1671" s="122">
        <v>0</v>
      </c>
      <c r="AH1671" s="122">
        <v>0</v>
      </c>
      <c r="AI1671" s="122">
        <v>0</v>
      </c>
      <c r="AJ1671" s="122">
        <v>0</v>
      </c>
      <c r="AK1671" s="122">
        <v>0</v>
      </c>
      <c r="AL1671" s="122">
        <v>0</v>
      </c>
    </row>
    <row r="1672" spans="1:38" hidden="1" x14ac:dyDescent="0.25">
      <c r="A1672" s="122" t="s">
        <v>1982</v>
      </c>
      <c r="B1672" s="122">
        <v>1</v>
      </c>
      <c r="C1672" s="122" t="s">
        <v>2167</v>
      </c>
      <c r="D1672" s="122" t="s">
        <v>2118</v>
      </c>
      <c r="E1672" s="122">
        <v>31</v>
      </c>
      <c r="F1672" s="122">
        <v>0</v>
      </c>
      <c r="G1672" s="122">
        <v>0</v>
      </c>
      <c r="H1672" s="122">
        <v>0</v>
      </c>
      <c r="I1672" s="122">
        <v>0</v>
      </c>
      <c r="J1672" s="122">
        <v>0</v>
      </c>
      <c r="K1672" s="122">
        <v>0</v>
      </c>
      <c r="L1672" s="122">
        <v>0</v>
      </c>
      <c r="M1672" s="122">
        <v>0</v>
      </c>
      <c r="N1672" s="122">
        <v>0</v>
      </c>
      <c r="O1672" s="122">
        <v>0</v>
      </c>
      <c r="P1672" s="122">
        <v>0</v>
      </c>
      <c r="Q1672" s="122">
        <v>0</v>
      </c>
      <c r="R1672" s="122">
        <v>0</v>
      </c>
      <c r="S1672" s="122">
        <v>0</v>
      </c>
      <c r="T1672" s="122">
        <v>0</v>
      </c>
      <c r="U1672" s="122">
        <v>0</v>
      </c>
      <c r="V1672" s="122">
        <v>0</v>
      </c>
      <c r="W1672" s="122">
        <v>0</v>
      </c>
      <c r="X1672" s="122">
        <v>0</v>
      </c>
      <c r="Y1672" s="122">
        <v>0</v>
      </c>
      <c r="Z1672" s="122">
        <v>0</v>
      </c>
      <c r="AA1672" s="122">
        <v>0</v>
      </c>
      <c r="AB1672" s="122">
        <v>0</v>
      </c>
      <c r="AC1672" s="122">
        <v>0</v>
      </c>
      <c r="AD1672" s="122">
        <v>0</v>
      </c>
      <c r="AE1672" s="122">
        <v>0</v>
      </c>
      <c r="AF1672" s="122">
        <v>0</v>
      </c>
      <c r="AG1672" s="122">
        <v>0</v>
      </c>
      <c r="AH1672" s="122">
        <v>0</v>
      </c>
      <c r="AI1672" s="122">
        <v>0</v>
      </c>
      <c r="AJ1672" s="122">
        <v>0</v>
      </c>
      <c r="AK1672" s="122">
        <v>0</v>
      </c>
      <c r="AL1672" s="122">
        <v>0</v>
      </c>
    </row>
    <row r="1673" spans="1:38" hidden="1" x14ac:dyDescent="0.25">
      <c r="A1673" s="122" t="s">
        <v>1982</v>
      </c>
      <c r="B1673" s="122">
        <v>1</v>
      </c>
      <c r="C1673" s="122" t="s">
        <v>2167</v>
      </c>
      <c r="D1673" s="122" t="s">
        <v>2119</v>
      </c>
      <c r="E1673" s="122">
        <v>31</v>
      </c>
      <c r="F1673" s="122">
        <v>1.5301888999999999E-6</v>
      </c>
      <c r="G1673" s="122">
        <v>1.5123915999999999E-6</v>
      </c>
      <c r="H1673" s="122">
        <v>1.5005498000000001E-6</v>
      </c>
      <c r="I1673" s="122">
        <v>1.4884718999999999E-6</v>
      </c>
      <c r="J1673" s="122">
        <v>1.4643695E-6</v>
      </c>
      <c r="K1673" s="122">
        <v>1.4421846E-6</v>
      </c>
      <c r="L1673" s="122">
        <v>1.4252895E-6</v>
      </c>
      <c r="M1673" s="122">
        <v>1.4057393E-6</v>
      </c>
      <c r="N1673" s="122">
        <v>1.3906331000000001E-6</v>
      </c>
      <c r="O1673" s="122">
        <v>1.3659918E-6</v>
      </c>
      <c r="P1673" s="122">
        <v>1.3933233000000001E-6</v>
      </c>
      <c r="Q1673" s="122">
        <v>1.3597878000000001E-6</v>
      </c>
      <c r="R1673" s="122">
        <v>1.3330982E-6</v>
      </c>
      <c r="S1673" s="122">
        <v>1.3021962999999999E-6</v>
      </c>
      <c r="T1673" s="122">
        <v>1.267479E-6</v>
      </c>
      <c r="U1673" s="122">
        <v>1.2338609999999999E-6</v>
      </c>
      <c r="V1673" s="122">
        <v>1.2152736E-6</v>
      </c>
      <c r="W1673" s="122">
        <v>1.1860891E-6</v>
      </c>
      <c r="X1673" s="122">
        <v>1.1617105E-6</v>
      </c>
      <c r="Y1673" s="122">
        <v>1.1272436999999999E-6</v>
      </c>
      <c r="Z1673" s="122">
        <v>1.1426224E-6</v>
      </c>
      <c r="AA1673" s="122">
        <v>1.1097717E-6</v>
      </c>
      <c r="AB1673" s="122">
        <v>1.0753894999999999E-6</v>
      </c>
      <c r="AC1673" s="122">
        <v>1.0686485999999999E-6</v>
      </c>
      <c r="AD1673" s="122">
        <v>1.0304995E-6</v>
      </c>
      <c r="AE1673" s="122">
        <v>9.9248449999999992E-7</v>
      </c>
      <c r="AF1673" s="122">
        <v>9.7626620000000008E-7</v>
      </c>
      <c r="AG1673" s="122">
        <v>9.3377740000000003E-7</v>
      </c>
      <c r="AH1673" s="122">
        <v>8.8596260000000004E-7</v>
      </c>
      <c r="AI1673" s="122">
        <v>8.4138819999999997E-7</v>
      </c>
      <c r="AJ1673" s="122">
        <v>7.9212999999999999E-7</v>
      </c>
      <c r="AK1673" s="122">
        <v>7.9212999999999999E-7</v>
      </c>
      <c r="AL1673" s="122">
        <v>0</v>
      </c>
    </row>
    <row r="1674" spans="1:38" hidden="1" x14ac:dyDescent="0.25">
      <c r="A1674" s="122" t="s">
        <v>1982</v>
      </c>
      <c r="B1674" s="122">
        <v>1</v>
      </c>
      <c r="C1674" s="122" t="s">
        <v>2167</v>
      </c>
      <c r="D1674" s="122" t="s">
        <v>2120</v>
      </c>
      <c r="E1674" s="122">
        <v>31</v>
      </c>
      <c r="F1674" s="122">
        <v>5.9476794400000003E-5</v>
      </c>
      <c r="G1674" s="122">
        <v>6.10109847E-5</v>
      </c>
      <c r="H1674" s="122">
        <v>6.2128752000000003E-5</v>
      </c>
      <c r="I1674" s="122">
        <v>6.3269964800000003E-5</v>
      </c>
      <c r="J1674" s="122">
        <v>6.52103669E-5</v>
      </c>
      <c r="K1674" s="122">
        <v>6.5977121600000003E-5</v>
      </c>
      <c r="L1674" s="122">
        <v>6.6470219799999997E-5</v>
      </c>
      <c r="M1674" s="122">
        <v>6.6884194300000004E-5</v>
      </c>
      <c r="N1674" s="122">
        <v>6.7820666800000006E-5</v>
      </c>
      <c r="O1674" s="122">
        <v>6.8615867799999997E-5</v>
      </c>
      <c r="P1674" s="122">
        <v>6.93597876E-5</v>
      </c>
      <c r="Q1674" s="122">
        <v>7.0386891000000004E-5</v>
      </c>
      <c r="R1674" s="122">
        <v>7.1007332099999999E-5</v>
      </c>
      <c r="S1674" s="122">
        <v>7.1332396599999994E-5</v>
      </c>
      <c r="T1674" s="122">
        <v>7.1930463000000004E-5</v>
      </c>
      <c r="U1674" s="122">
        <v>7.2127952400000006E-5</v>
      </c>
      <c r="V1674" s="122">
        <v>7.2555828999999993E-5</v>
      </c>
      <c r="W1674" s="122">
        <v>7.3605756499999997E-5</v>
      </c>
      <c r="X1674" s="122">
        <v>7.4365081199999995E-5</v>
      </c>
      <c r="Y1674" s="122">
        <v>7.5620789999999999E-5</v>
      </c>
      <c r="Z1674" s="122">
        <v>7.66998112E-5</v>
      </c>
      <c r="AA1674" s="122">
        <v>7.7701030599999999E-5</v>
      </c>
      <c r="AB1674" s="122">
        <v>7.8442539000000007E-5</v>
      </c>
      <c r="AC1674" s="122">
        <v>7.9076874300000006E-5</v>
      </c>
      <c r="AD1674" s="122">
        <v>8.0199147099999996E-5</v>
      </c>
      <c r="AE1674" s="122">
        <v>8.1293171099999995E-5</v>
      </c>
      <c r="AF1674" s="122">
        <v>8.2553019799999999E-5</v>
      </c>
      <c r="AG1674" s="122">
        <v>9.7459516100000006E-5</v>
      </c>
      <c r="AH1674" s="122">
        <v>9.7471116699999994E-5</v>
      </c>
      <c r="AI1674" s="122">
        <v>9.7476414699999993E-5</v>
      </c>
      <c r="AJ1674" s="122">
        <v>9.7476278900000005E-5</v>
      </c>
      <c r="AK1674" s="122">
        <v>9.7476278900000005E-5</v>
      </c>
      <c r="AL1674" s="122">
        <v>0</v>
      </c>
    </row>
    <row r="1675" spans="1:38" hidden="1" x14ac:dyDescent="0.25">
      <c r="A1675" s="122" t="s">
        <v>1982</v>
      </c>
      <c r="B1675" s="122">
        <v>1</v>
      </c>
      <c r="C1675" s="122" t="s">
        <v>2167</v>
      </c>
      <c r="D1675" s="122" t="s">
        <v>2121</v>
      </c>
      <c r="E1675" s="122">
        <v>31</v>
      </c>
      <c r="F1675" s="122">
        <v>1.3923840526000001E-3</v>
      </c>
      <c r="G1675" s="122">
        <v>1.4126486613999999E-3</v>
      </c>
      <c r="H1675" s="122">
        <v>1.4334395337000001E-3</v>
      </c>
      <c r="I1675" s="122">
        <v>1.4535750157E-3</v>
      </c>
      <c r="J1675" s="122">
        <v>1.4739903384E-3</v>
      </c>
      <c r="K1675" s="122">
        <v>1.4916603724000001E-3</v>
      </c>
      <c r="L1675" s="122">
        <v>1.5065138185000001E-3</v>
      </c>
      <c r="M1675" s="122">
        <v>1.5204330482000001E-3</v>
      </c>
      <c r="N1675" s="122">
        <v>1.5346169309E-3</v>
      </c>
      <c r="O1675" s="122">
        <v>1.5501890830000001E-3</v>
      </c>
      <c r="P1675" s="122">
        <v>1.5580824986E-3</v>
      </c>
      <c r="Q1675" s="122">
        <v>1.5655233804E-3</v>
      </c>
      <c r="R1675" s="122">
        <v>1.5749432130000001E-3</v>
      </c>
      <c r="S1675" s="122">
        <v>1.5843009319E-3</v>
      </c>
      <c r="T1675" s="122">
        <v>1.5906840217000001E-3</v>
      </c>
      <c r="U1675" s="122">
        <v>1.5962787786999999E-3</v>
      </c>
      <c r="V1675" s="122">
        <v>1.6007380188E-3</v>
      </c>
      <c r="W1675" s="122">
        <v>1.6060486723999999E-3</v>
      </c>
      <c r="X1675" s="122">
        <v>1.6111737143999999E-3</v>
      </c>
      <c r="Y1675" s="122">
        <v>1.6192865243999999E-3</v>
      </c>
      <c r="Z1675" s="122">
        <v>1.6277067030999999E-3</v>
      </c>
      <c r="AA1675" s="122">
        <v>1.6343209172999999E-3</v>
      </c>
      <c r="AB1675" s="122">
        <v>1.6406797263000001E-3</v>
      </c>
      <c r="AC1675" s="122">
        <v>1.6495289955999999E-3</v>
      </c>
      <c r="AD1675" s="122">
        <v>1.6581026254999999E-3</v>
      </c>
      <c r="AE1675" s="122">
        <v>1.6685864932000001E-3</v>
      </c>
      <c r="AF1675" s="122">
        <v>1.6846708445E-3</v>
      </c>
      <c r="AG1675" s="122">
        <v>1.6987305146000001E-3</v>
      </c>
      <c r="AH1675" s="122">
        <v>1.7078024735000001E-3</v>
      </c>
      <c r="AI1675" s="122">
        <v>1.7191598017000001E-3</v>
      </c>
      <c r="AJ1675" s="122">
        <v>1.7026723817000001E-3</v>
      </c>
      <c r="AK1675" s="122">
        <v>1.7026723817000001E-3</v>
      </c>
      <c r="AL1675" s="122">
        <v>0</v>
      </c>
    </row>
    <row r="1676" spans="1:38" hidden="1" x14ac:dyDescent="0.25">
      <c r="A1676" s="122" t="s">
        <v>1982</v>
      </c>
      <c r="B1676" s="122">
        <v>1</v>
      </c>
      <c r="C1676" s="122" t="s">
        <v>2167</v>
      </c>
      <c r="D1676" s="122" t="s">
        <v>2139</v>
      </c>
      <c r="E1676" s="122">
        <v>31</v>
      </c>
      <c r="F1676" s="122">
        <v>0</v>
      </c>
      <c r="G1676" s="122">
        <v>0</v>
      </c>
      <c r="H1676" s="122">
        <v>0</v>
      </c>
      <c r="I1676" s="122">
        <v>0</v>
      </c>
      <c r="J1676" s="122">
        <v>0</v>
      </c>
      <c r="K1676" s="122">
        <v>0</v>
      </c>
      <c r="L1676" s="122">
        <v>0</v>
      </c>
      <c r="M1676" s="122">
        <v>0</v>
      </c>
      <c r="N1676" s="122">
        <v>0</v>
      </c>
      <c r="O1676" s="122">
        <v>0</v>
      </c>
      <c r="P1676" s="122">
        <v>0</v>
      </c>
      <c r="Q1676" s="122">
        <v>0</v>
      </c>
      <c r="R1676" s="122">
        <v>0</v>
      </c>
      <c r="S1676" s="122">
        <v>0</v>
      </c>
      <c r="T1676" s="122">
        <v>0</v>
      </c>
      <c r="U1676" s="122">
        <v>0</v>
      </c>
      <c r="V1676" s="122">
        <v>0</v>
      </c>
      <c r="W1676" s="122">
        <v>0</v>
      </c>
      <c r="X1676" s="122">
        <v>0</v>
      </c>
      <c r="Y1676" s="122">
        <v>0</v>
      </c>
      <c r="Z1676" s="122">
        <v>0</v>
      </c>
      <c r="AA1676" s="122">
        <v>0</v>
      </c>
      <c r="AB1676" s="122">
        <v>0</v>
      </c>
      <c r="AC1676" s="122">
        <v>0</v>
      </c>
      <c r="AD1676" s="122">
        <v>0</v>
      </c>
      <c r="AE1676" s="122">
        <v>0</v>
      </c>
      <c r="AF1676" s="122">
        <v>0</v>
      </c>
      <c r="AG1676" s="122">
        <v>0</v>
      </c>
      <c r="AH1676" s="122">
        <v>0</v>
      </c>
      <c r="AI1676" s="122">
        <v>0</v>
      </c>
      <c r="AJ1676" s="122">
        <v>0</v>
      </c>
      <c r="AK1676" s="122">
        <v>0</v>
      </c>
      <c r="AL1676" s="122">
        <v>0</v>
      </c>
    </row>
    <row r="1677" spans="1:38" hidden="1" x14ac:dyDescent="0.25">
      <c r="A1677" s="122" t="s">
        <v>1982</v>
      </c>
      <c r="B1677" s="122">
        <v>1</v>
      </c>
      <c r="C1677" s="122" t="s">
        <v>2167</v>
      </c>
      <c r="D1677" s="122" t="s">
        <v>2122</v>
      </c>
      <c r="E1677" s="122">
        <v>31</v>
      </c>
      <c r="F1677" s="122">
        <v>1.2646545499999999E-5</v>
      </c>
      <c r="G1677" s="122">
        <v>1.27311118E-5</v>
      </c>
      <c r="H1677" s="122">
        <v>1.28997639E-5</v>
      </c>
      <c r="I1677" s="122">
        <v>1.32588898E-5</v>
      </c>
      <c r="J1677" s="122">
        <v>1.34689989E-5</v>
      </c>
      <c r="K1677" s="122">
        <v>1.36645499E-5</v>
      </c>
      <c r="L1677" s="122">
        <v>1.38599371E-5</v>
      </c>
      <c r="M1677" s="122">
        <v>1.40765451E-5</v>
      </c>
      <c r="N1677" s="122">
        <v>1.42767391E-5</v>
      </c>
      <c r="O1677" s="122">
        <v>1.4322901200000001E-5</v>
      </c>
      <c r="P1677" s="122">
        <v>1.4417527099999999E-5</v>
      </c>
      <c r="Q1677" s="122">
        <v>1.4468030899999999E-5</v>
      </c>
      <c r="R1677" s="122">
        <v>1.4596808300000001E-5</v>
      </c>
      <c r="S1677" s="122">
        <v>1.4662658700000001E-5</v>
      </c>
      <c r="T1677" s="122">
        <v>1.47739045E-5</v>
      </c>
      <c r="U1677" s="122">
        <v>1.4784719099999999E-5</v>
      </c>
      <c r="V1677" s="122">
        <v>1.50457396E-5</v>
      </c>
      <c r="W1677" s="122">
        <v>1.72141646E-5</v>
      </c>
      <c r="X1677" s="122">
        <v>1.9119777799999999E-5</v>
      </c>
      <c r="Y1677" s="122">
        <v>2.0364888199999999E-5</v>
      </c>
      <c r="Z1677" s="122">
        <v>2.0967022600000001E-5</v>
      </c>
      <c r="AA1677" s="122">
        <v>2.1065777800000001E-5</v>
      </c>
      <c r="AB1677" s="122">
        <v>2.1133625800000002E-5</v>
      </c>
      <c r="AC1677" s="122">
        <v>2.1357420400000001E-5</v>
      </c>
      <c r="AD1677" s="122">
        <v>2.1658709400000001E-5</v>
      </c>
      <c r="AE1677" s="122">
        <v>2.2025497500000001E-5</v>
      </c>
      <c r="AF1677" s="122">
        <v>2.2173188299999998E-5</v>
      </c>
      <c r="AG1677" s="122">
        <v>2.2391038700000001E-5</v>
      </c>
      <c r="AH1677" s="122">
        <v>2.2728300899999998E-5</v>
      </c>
      <c r="AI1677" s="122">
        <v>2.3312790899999999E-5</v>
      </c>
      <c r="AJ1677" s="122">
        <v>2.2993662500000001E-5</v>
      </c>
      <c r="AK1677" s="122">
        <v>2.2993662500000001E-5</v>
      </c>
      <c r="AL1677" s="122">
        <v>0</v>
      </c>
    </row>
    <row r="1678" spans="1:38" hidden="1" x14ac:dyDescent="0.25">
      <c r="A1678" s="122" t="s">
        <v>1982</v>
      </c>
      <c r="B1678" s="122">
        <v>1</v>
      </c>
      <c r="C1678" s="122" t="s">
        <v>2167</v>
      </c>
      <c r="D1678" s="122" t="s">
        <v>2123</v>
      </c>
      <c r="E1678" s="122">
        <v>31</v>
      </c>
      <c r="F1678" s="122">
        <v>5.2289334000000001E-6</v>
      </c>
      <c r="G1678" s="122">
        <v>5.5498609E-6</v>
      </c>
      <c r="H1678" s="122">
        <v>5.8601430000000001E-6</v>
      </c>
      <c r="I1678" s="122">
        <v>7.0159539000000003E-6</v>
      </c>
      <c r="J1678" s="122">
        <v>7.8701142999999992E-6</v>
      </c>
      <c r="K1678" s="122">
        <v>8.4795016999999997E-6</v>
      </c>
      <c r="L1678" s="122">
        <v>8.8499820000000007E-6</v>
      </c>
      <c r="M1678" s="122">
        <v>9.6122103999999997E-6</v>
      </c>
      <c r="N1678" s="122">
        <v>1.0591763199999999E-5</v>
      </c>
      <c r="O1678" s="122">
        <v>1.16453423E-5</v>
      </c>
      <c r="P1678" s="122">
        <v>1.23624251E-5</v>
      </c>
      <c r="Q1678" s="122">
        <v>1.24646348E-5</v>
      </c>
      <c r="R1678" s="122">
        <v>1.25558378E-5</v>
      </c>
      <c r="S1678" s="122">
        <v>1.2711632E-5</v>
      </c>
      <c r="T1678" s="122">
        <v>1.28087112E-5</v>
      </c>
      <c r="U1678" s="122">
        <v>1.29113466E-5</v>
      </c>
      <c r="V1678" s="122">
        <v>1.29791043E-5</v>
      </c>
      <c r="W1678" s="122">
        <v>1.3108161200000001E-5</v>
      </c>
      <c r="X1678" s="122">
        <v>1.3141149199999999E-5</v>
      </c>
      <c r="Y1678" s="122">
        <v>1.31735195E-5</v>
      </c>
      <c r="Z1678" s="122">
        <v>1.3224077399999999E-5</v>
      </c>
      <c r="AA1678" s="122">
        <v>1.33300768E-5</v>
      </c>
      <c r="AB1678" s="122">
        <v>1.3470773700000001E-5</v>
      </c>
      <c r="AC1678" s="122">
        <v>1.35215849E-5</v>
      </c>
      <c r="AD1678" s="122">
        <v>1.36148258E-5</v>
      </c>
      <c r="AE1678" s="122">
        <v>1.3762296700000001E-5</v>
      </c>
      <c r="AF1678" s="122">
        <v>1.3895745E-5</v>
      </c>
      <c r="AG1678" s="122">
        <v>1.41131754E-5</v>
      </c>
      <c r="AH1678" s="122">
        <v>1.49578275E-5</v>
      </c>
      <c r="AI1678" s="122">
        <v>1.5262643500000001E-5</v>
      </c>
      <c r="AJ1678" s="122">
        <v>1.5202758599999999E-5</v>
      </c>
      <c r="AK1678" s="122">
        <v>1.5202758599999999E-5</v>
      </c>
      <c r="AL1678" s="122">
        <v>0</v>
      </c>
    </row>
    <row r="1679" spans="1:38" hidden="1" x14ac:dyDescent="0.25">
      <c r="A1679" s="122" t="s">
        <v>1982</v>
      </c>
      <c r="B1679" s="122">
        <v>1</v>
      </c>
      <c r="C1679" s="122" t="s">
        <v>2167</v>
      </c>
      <c r="D1679" s="122" t="s">
        <v>2140</v>
      </c>
      <c r="E1679" s="122">
        <v>31</v>
      </c>
      <c r="F1679" s="122">
        <v>0</v>
      </c>
      <c r="G1679" s="122">
        <v>0</v>
      </c>
      <c r="H1679" s="122">
        <v>0</v>
      </c>
      <c r="I1679" s="122">
        <v>0</v>
      </c>
      <c r="J1679" s="122">
        <v>0</v>
      </c>
      <c r="K1679" s="122">
        <v>0</v>
      </c>
      <c r="L1679" s="122">
        <v>0</v>
      </c>
      <c r="M1679" s="122">
        <v>0</v>
      </c>
      <c r="N1679" s="122">
        <v>0</v>
      </c>
      <c r="O1679" s="122">
        <v>0</v>
      </c>
      <c r="P1679" s="122">
        <v>0</v>
      </c>
      <c r="Q1679" s="122">
        <v>0</v>
      </c>
      <c r="R1679" s="122">
        <v>0</v>
      </c>
      <c r="S1679" s="122">
        <v>0</v>
      </c>
      <c r="T1679" s="122">
        <v>0</v>
      </c>
      <c r="U1679" s="122">
        <v>0</v>
      </c>
      <c r="V1679" s="122">
        <v>0</v>
      </c>
      <c r="W1679" s="122">
        <v>0</v>
      </c>
      <c r="X1679" s="122">
        <v>0</v>
      </c>
      <c r="Y1679" s="122">
        <v>0</v>
      </c>
      <c r="Z1679" s="122">
        <v>0</v>
      </c>
      <c r="AA1679" s="122">
        <v>0</v>
      </c>
      <c r="AB1679" s="122">
        <v>0</v>
      </c>
      <c r="AC1679" s="122">
        <v>0</v>
      </c>
      <c r="AD1679" s="122">
        <v>0</v>
      </c>
      <c r="AE1679" s="122">
        <v>0</v>
      </c>
      <c r="AF1679" s="122">
        <v>0</v>
      </c>
      <c r="AG1679" s="122">
        <v>0</v>
      </c>
      <c r="AH1679" s="122">
        <v>0</v>
      </c>
      <c r="AI1679" s="122">
        <v>0</v>
      </c>
      <c r="AJ1679" s="122">
        <v>0</v>
      </c>
      <c r="AK1679" s="122">
        <v>0</v>
      </c>
      <c r="AL1679" s="122">
        <v>0</v>
      </c>
    </row>
    <row r="1680" spans="1:38" hidden="1" x14ac:dyDescent="0.25">
      <c r="A1680" s="122" t="s">
        <v>1982</v>
      </c>
      <c r="B1680" s="122">
        <v>1</v>
      </c>
      <c r="C1680" s="122" t="s">
        <v>2167</v>
      </c>
      <c r="D1680" s="122" t="s">
        <v>2124</v>
      </c>
      <c r="E1680" s="122">
        <v>31</v>
      </c>
      <c r="F1680" s="122">
        <v>0</v>
      </c>
      <c r="G1680" s="122">
        <v>0</v>
      </c>
      <c r="H1680" s="122">
        <v>0</v>
      </c>
      <c r="I1680" s="122">
        <v>0</v>
      </c>
      <c r="J1680" s="122">
        <v>0</v>
      </c>
      <c r="K1680" s="122">
        <v>0</v>
      </c>
      <c r="L1680" s="122">
        <v>0</v>
      </c>
      <c r="M1680" s="122">
        <v>0</v>
      </c>
      <c r="N1680" s="122">
        <v>0</v>
      </c>
      <c r="O1680" s="122">
        <v>0</v>
      </c>
      <c r="P1680" s="122">
        <v>0</v>
      </c>
      <c r="Q1680" s="122">
        <v>0</v>
      </c>
      <c r="R1680" s="122">
        <v>0</v>
      </c>
      <c r="S1680" s="122">
        <v>0</v>
      </c>
      <c r="T1680" s="122">
        <v>0</v>
      </c>
      <c r="U1680" s="122">
        <v>0</v>
      </c>
      <c r="V1680" s="122">
        <v>0</v>
      </c>
      <c r="W1680" s="122">
        <v>0</v>
      </c>
      <c r="X1680" s="122">
        <v>0</v>
      </c>
      <c r="Y1680" s="122">
        <v>0</v>
      </c>
      <c r="Z1680" s="122">
        <v>0</v>
      </c>
      <c r="AA1680" s="122">
        <v>0</v>
      </c>
      <c r="AB1680" s="122">
        <v>0</v>
      </c>
      <c r="AC1680" s="122">
        <v>0</v>
      </c>
      <c r="AD1680" s="122">
        <v>0</v>
      </c>
      <c r="AE1680" s="122">
        <v>0</v>
      </c>
      <c r="AF1680" s="122">
        <v>0</v>
      </c>
      <c r="AG1680" s="122">
        <v>0</v>
      </c>
      <c r="AH1680" s="122">
        <v>0</v>
      </c>
      <c r="AI1680" s="122">
        <v>0</v>
      </c>
      <c r="AJ1680" s="122">
        <v>0</v>
      </c>
      <c r="AK1680" s="122">
        <v>0</v>
      </c>
      <c r="AL1680" s="122">
        <v>0</v>
      </c>
    </row>
    <row r="1681" spans="1:38" hidden="1" x14ac:dyDescent="0.25">
      <c r="A1681" s="122" t="s">
        <v>1982</v>
      </c>
      <c r="B1681" s="122">
        <v>1</v>
      </c>
      <c r="C1681" s="122" t="s">
        <v>2167</v>
      </c>
      <c r="D1681" s="122" t="s">
        <v>2125</v>
      </c>
      <c r="E1681" s="122">
        <v>31</v>
      </c>
      <c r="F1681" s="122">
        <v>0</v>
      </c>
      <c r="G1681" s="122">
        <v>0</v>
      </c>
      <c r="H1681" s="122">
        <v>0</v>
      </c>
      <c r="I1681" s="122">
        <v>0</v>
      </c>
      <c r="J1681" s="122">
        <v>0</v>
      </c>
      <c r="K1681" s="122">
        <v>0</v>
      </c>
      <c r="L1681" s="122">
        <v>0</v>
      </c>
      <c r="M1681" s="122">
        <v>0</v>
      </c>
      <c r="N1681" s="122">
        <v>0</v>
      </c>
      <c r="O1681" s="122">
        <v>0</v>
      </c>
      <c r="P1681" s="122">
        <v>0</v>
      </c>
      <c r="Q1681" s="122">
        <v>0</v>
      </c>
      <c r="R1681" s="122">
        <v>0</v>
      </c>
      <c r="S1681" s="122">
        <v>0</v>
      </c>
      <c r="T1681" s="122">
        <v>0</v>
      </c>
      <c r="U1681" s="122">
        <v>0</v>
      </c>
      <c r="V1681" s="122">
        <v>0</v>
      </c>
      <c r="W1681" s="122">
        <v>0</v>
      </c>
      <c r="X1681" s="122">
        <v>0</v>
      </c>
      <c r="Y1681" s="122">
        <v>0</v>
      </c>
      <c r="Z1681" s="122">
        <v>0</v>
      </c>
      <c r="AA1681" s="122">
        <v>0</v>
      </c>
      <c r="AB1681" s="122">
        <v>0</v>
      </c>
      <c r="AC1681" s="122">
        <v>0</v>
      </c>
      <c r="AD1681" s="122">
        <v>0</v>
      </c>
      <c r="AE1681" s="122">
        <v>0</v>
      </c>
      <c r="AF1681" s="122">
        <v>0</v>
      </c>
      <c r="AG1681" s="122">
        <v>0</v>
      </c>
      <c r="AH1681" s="122">
        <v>0</v>
      </c>
      <c r="AI1681" s="122">
        <v>0</v>
      </c>
      <c r="AJ1681" s="122">
        <v>0</v>
      </c>
      <c r="AK1681" s="122">
        <v>0</v>
      </c>
      <c r="AL1681" s="122">
        <v>0</v>
      </c>
    </row>
    <row r="1682" spans="1:38" hidden="1" x14ac:dyDescent="0.25">
      <c r="A1682" s="122" t="s">
        <v>1982</v>
      </c>
      <c r="B1682" s="122">
        <v>1</v>
      </c>
      <c r="C1682" s="122" t="s">
        <v>2167</v>
      </c>
      <c r="D1682" s="122" t="s">
        <v>2126</v>
      </c>
      <c r="E1682" s="122">
        <v>31</v>
      </c>
      <c r="F1682" s="122">
        <v>0</v>
      </c>
      <c r="G1682" s="122">
        <v>0</v>
      </c>
      <c r="H1682" s="122">
        <v>0</v>
      </c>
      <c r="I1682" s="122">
        <v>0</v>
      </c>
      <c r="J1682" s="122">
        <v>0</v>
      </c>
      <c r="K1682" s="122">
        <v>0</v>
      </c>
      <c r="L1682" s="122">
        <v>0</v>
      </c>
      <c r="M1682" s="122">
        <v>0</v>
      </c>
      <c r="N1682" s="122">
        <v>0</v>
      </c>
      <c r="O1682" s="122">
        <v>0</v>
      </c>
      <c r="P1682" s="122">
        <v>0</v>
      </c>
      <c r="Q1682" s="122">
        <v>0</v>
      </c>
      <c r="R1682" s="122">
        <v>0</v>
      </c>
      <c r="S1682" s="122">
        <v>0</v>
      </c>
      <c r="T1682" s="122">
        <v>0</v>
      </c>
      <c r="U1682" s="122">
        <v>0</v>
      </c>
      <c r="V1682" s="122">
        <v>0</v>
      </c>
      <c r="W1682" s="122">
        <v>0</v>
      </c>
      <c r="X1682" s="122">
        <v>0</v>
      </c>
      <c r="Y1682" s="122">
        <v>0</v>
      </c>
      <c r="Z1682" s="122">
        <v>0</v>
      </c>
      <c r="AA1682" s="122">
        <v>0</v>
      </c>
      <c r="AB1682" s="122">
        <v>0</v>
      </c>
      <c r="AC1682" s="122">
        <v>0</v>
      </c>
      <c r="AD1682" s="122">
        <v>0</v>
      </c>
      <c r="AE1682" s="122">
        <v>0</v>
      </c>
      <c r="AF1682" s="122">
        <v>0</v>
      </c>
      <c r="AG1682" s="122">
        <v>0</v>
      </c>
      <c r="AH1682" s="122">
        <v>0</v>
      </c>
      <c r="AI1682" s="122">
        <v>0</v>
      </c>
      <c r="AJ1682" s="122">
        <v>0</v>
      </c>
      <c r="AK1682" s="122">
        <v>0</v>
      </c>
      <c r="AL1682" s="122">
        <v>0</v>
      </c>
    </row>
    <row r="1683" spans="1:38" hidden="1" x14ac:dyDescent="0.25">
      <c r="A1683" s="122" t="s">
        <v>1982</v>
      </c>
      <c r="B1683" s="122">
        <v>1</v>
      </c>
      <c r="C1683" s="122" t="s">
        <v>2167</v>
      </c>
      <c r="D1683" s="122" t="s">
        <v>2127</v>
      </c>
      <c r="E1683" s="122">
        <v>31</v>
      </c>
      <c r="F1683" s="122">
        <v>2.2422270420000001E-4</v>
      </c>
      <c r="G1683" s="122">
        <v>2.2343725130000001E-4</v>
      </c>
      <c r="H1683" s="122">
        <v>2.234883199E-4</v>
      </c>
      <c r="I1683" s="122">
        <v>2.2344040100000001E-4</v>
      </c>
      <c r="J1683" s="122">
        <v>2.233051247E-4</v>
      </c>
      <c r="K1683" s="122">
        <v>2.2388273030000001E-4</v>
      </c>
      <c r="L1683" s="122">
        <v>2.233615162E-4</v>
      </c>
      <c r="M1683" s="122">
        <v>2.228724908E-4</v>
      </c>
      <c r="N1683" s="122">
        <v>2.226524471E-4</v>
      </c>
      <c r="O1683" s="122">
        <v>2.2233040940000001E-4</v>
      </c>
      <c r="P1683" s="122">
        <v>2.2247458880000001E-4</v>
      </c>
      <c r="Q1683" s="122">
        <v>2.219780334E-4</v>
      </c>
      <c r="R1683" s="122">
        <v>2.2152757320000001E-4</v>
      </c>
      <c r="S1683" s="122">
        <v>2.212197889E-4</v>
      </c>
      <c r="T1683" s="122">
        <v>2.200287996E-4</v>
      </c>
      <c r="U1683" s="122">
        <v>2.1958262239999999E-4</v>
      </c>
      <c r="V1683" s="122">
        <v>2.1868607489999999E-4</v>
      </c>
      <c r="W1683" s="122">
        <v>2.1734829419999999E-4</v>
      </c>
      <c r="X1683" s="122">
        <v>2.1663528810000001E-4</v>
      </c>
      <c r="Y1683" s="122">
        <v>2.1636914640000001E-4</v>
      </c>
      <c r="Z1683" s="122">
        <v>2.150950789E-4</v>
      </c>
      <c r="AA1683" s="122">
        <v>2.1361867970000001E-4</v>
      </c>
      <c r="AB1683" s="122">
        <v>2.1257840780000001E-4</v>
      </c>
      <c r="AC1683" s="122">
        <v>2.1134277760000001E-4</v>
      </c>
      <c r="AD1683" s="122">
        <v>2.1019629229999999E-4</v>
      </c>
      <c r="AE1683" s="122">
        <v>2.0972164469999999E-4</v>
      </c>
      <c r="AF1683" s="122">
        <v>2.0811032160000001E-4</v>
      </c>
      <c r="AG1683" s="122">
        <v>2.0735126610000001E-4</v>
      </c>
      <c r="AH1683" s="122">
        <v>2.0717297649999999E-4</v>
      </c>
      <c r="AI1683" s="122">
        <v>2.08574101E-4</v>
      </c>
      <c r="AJ1683" s="122">
        <v>2.0395928429999999E-4</v>
      </c>
      <c r="AK1683" s="122">
        <v>2.0395928429999999E-4</v>
      </c>
      <c r="AL1683" s="122">
        <v>0</v>
      </c>
    </row>
    <row r="1684" spans="1:38" hidden="1" x14ac:dyDescent="0.25">
      <c r="A1684" s="122" t="s">
        <v>1982</v>
      </c>
      <c r="B1684" s="122">
        <v>1</v>
      </c>
      <c r="C1684" s="122" t="s">
        <v>2167</v>
      </c>
      <c r="D1684" s="122" t="s">
        <v>2128</v>
      </c>
      <c r="E1684" s="122">
        <v>31</v>
      </c>
      <c r="F1684" s="122">
        <v>5.52602338E-5</v>
      </c>
      <c r="G1684" s="122">
        <v>5.51017333E-5</v>
      </c>
      <c r="H1684" s="122">
        <v>5.4904792999999997E-5</v>
      </c>
      <c r="I1684" s="122">
        <v>5.4760237099999997E-5</v>
      </c>
      <c r="J1684" s="122">
        <v>5.4417893300000002E-5</v>
      </c>
      <c r="K1684" s="122">
        <v>5.4057436199999997E-5</v>
      </c>
      <c r="L1684" s="122">
        <v>5.3556424899999998E-5</v>
      </c>
      <c r="M1684" s="122">
        <v>5.3606650200000003E-5</v>
      </c>
      <c r="N1684" s="122">
        <v>5.33783616E-5</v>
      </c>
      <c r="O1684" s="122">
        <v>5.3089284500000001E-5</v>
      </c>
      <c r="P1684" s="122">
        <v>5.2818712000000003E-5</v>
      </c>
      <c r="Q1684" s="122">
        <v>5.3103473400000003E-5</v>
      </c>
      <c r="R1684" s="122">
        <v>5.3991186300000002E-5</v>
      </c>
      <c r="S1684" s="122">
        <v>5.5035059200000002E-5</v>
      </c>
      <c r="T1684" s="122">
        <v>5.5976494200000002E-5</v>
      </c>
      <c r="U1684" s="122">
        <v>5.6781070199999999E-5</v>
      </c>
      <c r="V1684" s="122">
        <v>5.75039442E-5</v>
      </c>
      <c r="W1684" s="122">
        <v>5.9239946300000002E-5</v>
      </c>
      <c r="X1684" s="122">
        <v>6.12233456E-5</v>
      </c>
      <c r="Y1684" s="122">
        <v>6.38817248E-5</v>
      </c>
      <c r="Z1684" s="122">
        <v>6.9081101300000003E-5</v>
      </c>
      <c r="AA1684" s="122">
        <v>7.0878163700000002E-5</v>
      </c>
      <c r="AB1684" s="122">
        <v>7.2656055999999997E-5</v>
      </c>
      <c r="AC1684" s="122">
        <v>7.5619694900000005E-5</v>
      </c>
      <c r="AD1684" s="122">
        <v>7.5902393099999999E-5</v>
      </c>
      <c r="AE1684" s="122">
        <v>7.5448991600000001E-5</v>
      </c>
      <c r="AF1684" s="122">
        <v>7.5935402699999998E-5</v>
      </c>
      <c r="AG1684" s="122">
        <v>7.4412205600000002E-5</v>
      </c>
      <c r="AH1684" s="122">
        <v>7.2801194299999995E-5</v>
      </c>
      <c r="AI1684" s="122">
        <v>7.1340058399999996E-5</v>
      </c>
      <c r="AJ1684" s="122">
        <v>6.8340565800000005E-5</v>
      </c>
      <c r="AK1684" s="122">
        <v>6.8340565800000005E-5</v>
      </c>
      <c r="AL1684" s="122">
        <v>0</v>
      </c>
    </row>
    <row r="1685" spans="1:38" hidden="1" x14ac:dyDescent="0.25">
      <c r="A1685" s="122" t="s">
        <v>2168</v>
      </c>
      <c r="B1685" s="122">
        <v>1</v>
      </c>
      <c r="C1685" s="122" t="s">
        <v>2169</v>
      </c>
      <c r="D1685" s="122" t="s">
        <v>2080</v>
      </c>
      <c r="E1685" s="122">
        <v>32</v>
      </c>
      <c r="F1685" s="122">
        <v>0</v>
      </c>
      <c r="G1685" s="122">
        <v>0</v>
      </c>
      <c r="H1685" s="122">
        <v>0</v>
      </c>
      <c r="I1685" s="122">
        <v>0</v>
      </c>
      <c r="J1685" s="122">
        <v>0</v>
      </c>
      <c r="K1685" s="122">
        <v>0</v>
      </c>
      <c r="L1685" s="122">
        <v>0</v>
      </c>
      <c r="M1685" s="122">
        <v>0</v>
      </c>
      <c r="N1685" s="122">
        <v>0</v>
      </c>
      <c r="O1685" s="122">
        <v>0</v>
      </c>
      <c r="P1685" s="122">
        <v>0</v>
      </c>
      <c r="Q1685" s="122">
        <v>0</v>
      </c>
      <c r="R1685" s="122">
        <v>0</v>
      </c>
      <c r="S1685" s="122">
        <v>0</v>
      </c>
      <c r="T1685" s="122">
        <v>0</v>
      </c>
      <c r="U1685" s="122">
        <v>0</v>
      </c>
      <c r="V1685" s="122">
        <v>0</v>
      </c>
      <c r="W1685" s="122">
        <v>0</v>
      </c>
      <c r="X1685" s="122">
        <v>0</v>
      </c>
      <c r="Y1685" s="122">
        <v>0</v>
      </c>
      <c r="Z1685" s="122">
        <v>0</v>
      </c>
      <c r="AA1685" s="122">
        <v>0</v>
      </c>
      <c r="AB1685" s="122">
        <v>0</v>
      </c>
      <c r="AC1685" s="122">
        <v>0</v>
      </c>
      <c r="AD1685" s="122">
        <v>0</v>
      </c>
      <c r="AE1685" s="122">
        <v>0</v>
      </c>
      <c r="AF1685" s="122">
        <v>0</v>
      </c>
      <c r="AG1685" s="122">
        <v>0</v>
      </c>
      <c r="AH1685" s="122">
        <v>0</v>
      </c>
      <c r="AI1685" s="122">
        <v>0</v>
      </c>
      <c r="AJ1685" s="122">
        <v>0</v>
      </c>
      <c r="AK1685" s="122">
        <v>0</v>
      </c>
      <c r="AL1685" s="122">
        <v>0</v>
      </c>
    </row>
    <row r="1686" spans="1:38" hidden="1" x14ac:dyDescent="0.25">
      <c r="A1686" s="122" t="s">
        <v>2168</v>
      </c>
      <c r="B1686" s="122">
        <v>1</v>
      </c>
      <c r="C1686" s="122" t="s">
        <v>2169</v>
      </c>
      <c r="D1686" s="122" t="s">
        <v>2081</v>
      </c>
      <c r="E1686" s="122">
        <v>32</v>
      </c>
      <c r="F1686" s="122">
        <v>0</v>
      </c>
      <c r="G1686" s="122">
        <v>0</v>
      </c>
      <c r="H1686" s="122">
        <v>0</v>
      </c>
      <c r="I1686" s="122">
        <v>0</v>
      </c>
      <c r="J1686" s="122">
        <v>0</v>
      </c>
      <c r="K1686" s="122">
        <v>0</v>
      </c>
      <c r="L1686" s="122">
        <v>0</v>
      </c>
      <c r="M1686" s="122">
        <v>0</v>
      </c>
      <c r="N1686" s="122">
        <v>0</v>
      </c>
      <c r="O1686" s="122">
        <v>0</v>
      </c>
      <c r="P1686" s="122">
        <v>0</v>
      </c>
      <c r="Q1686" s="122">
        <v>0</v>
      </c>
      <c r="R1686" s="122">
        <v>0</v>
      </c>
      <c r="S1686" s="122">
        <v>0</v>
      </c>
      <c r="T1686" s="122">
        <v>0</v>
      </c>
      <c r="U1686" s="122">
        <v>0</v>
      </c>
      <c r="V1686" s="122">
        <v>0</v>
      </c>
      <c r="W1686" s="122">
        <v>0</v>
      </c>
      <c r="X1686" s="122">
        <v>0</v>
      </c>
      <c r="Y1686" s="122">
        <v>0</v>
      </c>
      <c r="Z1686" s="122">
        <v>0</v>
      </c>
      <c r="AA1686" s="122">
        <v>0</v>
      </c>
      <c r="AB1686" s="122">
        <v>0</v>
      </c>
      <c r="AC1686" s="122">
        <v>0</v>
      </c>
      <c r="AD1686" s="122">
        <v>0</v>
      </c>
      <c r="AE1686" s="122">
        <v>0</v>
      </c>
      <c r="AF1686" s="122">
        <v>0</v>
      </c>
      <c r="AG1686" s="122">
        <v>0</v>
      </c>
      <c r="AH1686" s="122">
        <v>0</v>
      </c>
      <c r="AI1686" s="122">
        <v>0</v>
      </c>
      <c r="AJ1686" s="122">
        <v>0</v>
      </c>
      <c r="AK1686" s="122">
        <v>0</v>
      </c>
      <c r="AL1686" s="122">
        <v>0</v>
      </c>
    </row>
    <row r="1687" spans="1:38" hidden="1" x14ac:dyDescent="0.25">
      <c r="A1687" s="122" t="s">
        <v>2168</v>
      </c>
      <c r="B1687" s="122">
        <v>1</v>
      </c>
      <c r="C1687" s="122" t="s">
        <v>2169</v>
      </c>
      <c r="D1687" s="122" t="s">
        <v>2082</v>
      </c>
      <c r="E1687" s="122">
        <v>32</v>
      </c>
      <c r="F1687" s="122">
        <v>0</v>
      </c>
      <c r="G1687" s="122">
        <v>0</v>
      </c>
      <c r="H1687" s="122">
        <v>0</v>
      </c>
      <c r="I1687" s="122">
        <v>0</v>
      </c>
      <c r="J1687" s="122">
        <v>0</v>
      </c>
      <c r="K1687" s="122">
        <v>0</v>
      </c>
      <c r="L1687" s="122">
        <v>0</v>
      </c>
      <c r="M1687" s="122">
        <v>0</v>
      </c>
      <c r="N1687" s="122">
        <v>0</v>
      </c>
      <c r="O1687" s="122">
        <v>0</v>
      </c>
      <c r="P1687" s="122">
        <v>0</v>
      </c>
      <c r="Q1687" s="122">
        <v>0</v>
      </c>
      <c r="R1687" s="122">
        <v>0</v>
      </c>
      <c r="S1687" s="122">
        <v>0</v>
      </c>
      <c r="T1687" s="122">
        <v>0</v>
      </c>
      <c r="U1687" s="122">
        <v>0</v>
      </c>
      <c r="V1687" s="122">
        <v>0</v>
      </c>
      <c r="W1687" s="122">
        <v>0</v>
      </c>
      <c r="X1687" s="122">
        <v>0</v>
      </c>
      <c r="Y1687" s="122">
        <v>0</v>
      </c>
      <c r="Z1687" s="122">
        <v>0</v>
      </c>
      <c r="AA1687" s="122">
        <v>0</v>
      </c>
      <c r="AB1687" s="122">
        <v>0</v>
      </c>
      <c r="AC1687" s="122">
        <v>0</v>
      </c>
      <c r="AD1687" s="122">
        <v>0</v>
      </c>
      <c r="AE1687" s="122">
        <v>0</v>
      </c>
      <c r="AF1687" s="122">
        <v>0</v>
      </c>
      <c r="AG1687" s="122">
        <v>0</v>
      </c>
      <c r="AH1687" s="122">
        <v>0</v>
      </c>
      <c r="AI1687" s="122">
        <v>0</v>
      </c>
      <c r="AJ1687" s="122">
        <v>0</v>
      </c>
      <c r="AK1687" s="122">
        <v>0</v>
      </c>
      <c r="AL1687" s="122">
        <v>0</v>
      </c>
    </row>
    <row r="1688" spans="1:38" hidden="1" x14ac:dyDescent="0.25">
      <c r="A1688" s="122" t="s">
        <v>2168</v>
      </c>
      <c r="B1688" s="122">
        <v>1</v>
      </c>
      <c r="C1688" s="122" t="s">
        <v>2169</v>
      </c>
      <c r="D1688" s="122" t="s">
        <v>2135</v>
      </c>
      <c r="E1688" s="122">
        <v>32</v>
      </c>
      <c r="F1688" s="122">
        <v>0</v>
      </c>
      <c r="G1688" s="122">
        <v>0</v>
      </c>
      <c r="H1688" s="122">
        <v>0</v>
      </c>
      <c r="I1688" s="122">
        <v>0</v>
      </c>
      <c r="J1688" s="122">
        <v>0</v>
      </c>
      <c r="K1688" s="122">
        <v>0</v>
      </c>
      <c r="L1688" s="122">
        <v>0</v>
      </c>
      <c r="M1688" s="122">
        <v>0</v>
      </c>
      <c r="N1688" s="122">
        <v>0</v>
      </c>
      <c r="O1688" s="122">
        <v>0</v>
      </c>
      <c r="P1688" s="122">
        <v>0</v>
      </c>
      <c r="Q1688" s="122">
        <v>0</v>
      </c>
      <c r="R1688" s="122">
        <v>0</v>
      </c>
      <c r="S1688" s="122">
        <v>0</v>
      </c>
      <c r="T1688" s="122">
        <v>0</v>
      </c>
      <c r="U1688" s="122">
        <v>0</v>
      </c>
      <c r="V1688" s="122">
        <v>0</v>
      </c>
      <c r="W1688" s="122">
        <v>0</v>
      </c>
      <c r="X1688" s="122">
        <v>0</v>
      </c>
      <c r="Y1688" s="122">
        <v>0</v>
      </c>
      <c r="Z1688" s="122">
        <v>0</v>
      </c>
      <c r="AA1688" s="122">
        <v>0</v>
      </c>
      <c r="AB1688" s="122">
        <v>0</v>
      </c>
      <c r="AC1688" s="122">
        <v>0</v>
      </c>
      <c r="AD1688" s="122">
        <v>0</v>
      </c>
      <c r="AE1688" s="122">
        <v>0</v>
      </c>
      <c r="AF1688" s="122">
        <v>0</v>
      </c>
      <c r="AG1688" s="122">
        <v>0</v>
      </c>
      <c r="AH1688" s="122">
        <v>0</v>
      </c>
      <c r="AI1688" s="122">
        <v>0</v>
      </c>
      <c r="AJ1688" s="122">
        <v>0</v>
      </c>
      <c r="AK1688" s="122">
        <v>0</v>
      </c>
      <c r="AL1688" s="122">
        <v>0</v>
      </c>
    </row>
    <row r="1689" spans="1:38" hidden="1" x14ac:dyDescent="0.25">
      <c r="A1689" s="122" t="s">
        <v>2168</v>
      </c>
      <c r="B1689" s="122">
        <v>1</v>
      </c>
      <c r="C1689" s="122" t="s">
        <v>2169</v>
      </c>
      <c r="D1689" s="122" t="s">
        <v>2083</v>
      </c>
      <c r="E1689" s="122">
        <v>32</v>
      </c>
      <c r="F1689" s="122">
        <v>0</v>
      </c>
      <c r="G1689" s="122">
        <v>0</v>
      </c>
      <c r="H1689" s="122">
        <v>0</v>
      </c>
      <c r="I1689" s="122">
        <v>0</v>
      </c>
      <c r="J1689" s="122">
        <v>0</v>
      </c>
      <c r="K1689" s="122">
        <v>0</v>
      </c>
      <c r="L1689" s="122">
        <v>0</v>
      </c>
      <c r="M1689" s="122">
        <v>0</v>
      </c>
      <c r="N1689" s="122">
        <v>0</v>
      </c>
      <c r="O1689" s="122">
        <v>0</v>
      </c>
      <c r="P1689" s="122">
        <v>0</v>
      </c>
      <c r="Q1689" s="122">
        <v>0</v>
      </c>
      <c r="R1689" s="122">
        <v>0</v>
      </c>
      <c r="S1689" s="122">
        <v>0</v>
      </c>
      <c r="T1689" s="122">
        <v>0</v>
      </c>
      <c r="U1689" s="122">
        <v>0</v>
      </c>
      <c r="V1689" s="122">
        <v>0</v>
      </c>
      <c r="W1689" s="122">
        <v>0</v>
      </c>
      <c r="X1689" s="122">
        <v>0</v>
      </c>
      <c r="Y1689" s="122">
        <v>0</v>
      </c>
      <c r="Z1689" s="122">
        <v>0</v>
      </c>
      <c r="AA1689" s="122">
        <v>0</v>
      </c>
      <c r="AB1689" s="122">
        <v>0</v>
      </c>
      <c r="AC1689" s="122">
        <v>0</v>
      </c>
      <c r="AD1689" s="122">
        <v>0</v>
      </c>
      <c r="AE1689" s="122">
        <v>0</v>
      </c>
      <c r="AF1689" s="122">
        <v>0</v>
      </c>
      <c r="AG1689" s="122">
        <v>0</v>
      </c>
      <c r="AH1689" s="122">
        <v>0</v>
      </c>
      <c r="AI1689" s="122">
        <v>0</v>
      </c>
      <c r="AJ1689" s="122">
        <v>0</v>
      </c>
      <c r="AK1689" s="122">
        <v>0</v>
      </c>
      <c r="AL1689" s="122">
        <v>0</v>
      </c>
    </row>
    <row r="1690" spans="1:38" x14ac:dyDescent="0.25">
      <c r="A1690" s="122" t="s">
        <v>2168</v>
      </c>
      <c r="B1690" s="122">
        <v>1</v>
      </c>
      <c r="C1690" s="122" t="s">
        <v>2169</v>
      </c>
      <c r="D1690" s="122" t="s">
        <v>2084</v>
      </c>
      <c r="E1690" s="122">
        <v>32</v>
      </c>
      <c r="F1690" s="122">
        <v>3.0481297899999999E-5</v>
      </c>
      <c r="G1690" s="122">
        <v>2.9731383899999999E-5</v>
      </c>
      <c r="H1690" s="122">
        <v>3.0031601800000001E-5</v>
      </c>
      <c r="I1690" s="122">
        <v>2.9936654200000002E-5</v>
      </c>
      <c r="J1690" s="122">
        <v>3.0638450100000003E-5</v>
      </c>
      <c r="K1690" s="122">
        <v>3.2104317800000003E-5</v>
      </c>
      <c r="L1690" s="122">
        <v>4.21395617E-5</v>
      </c>
      <c r="M1690" s="122">
        <v>4.1935231199999999E-5</v>
      </c>
      <c r="N1690" s="122">
        <v>4.1262494699999998E-5</v>
      </c>
      <c r="O1690" s="122">
        <v>4.1111275200000002E-5</v>
      </c>
      <c r="P1690" s="122">
        <v>1.9332175700000001E-5</v>
      </c>
      <c r="Q1690" s="122">
        <v>2.3813674899999999E-5</v>
      </c>
      <c r="R1690" s="122">
        <v>5.8731511400000002E-5</v>
      </c>
      <c r="S1690" s="122">
        <v>6.4083428300000002E-5</v>
      </c>
      <c r="T1690" s="122">
        <v>6.1663132200000007E-5</v>
      </c>
      <c r="U1690" s="122">
        <v>5.7559969E-5</v>
      </c>
      <c r="V1690" s="122">
        <v>7.6203213699999999E-5</v>
      </c>
      <c r="W1690" s="122">
        <v>4.7053098799999999E-5</v>
      </c>
      <c r="X1690" s="122">
        <v>4.9076439500000001E-5</v>
      </c>
      <c r="Y1690" s="122">
        <v>4.2982838000000002E-5</v>
      </c>
      <c r="Z1690" s="122">
        <v>3.9420131900000002E-5</v>
      </c>
      <c r="AA1690" s="122">
        <v>0</v>
      </c>
      <c r="AB1690" s="122">
        <v>0</v>
      </c>
      <c r="AC1690" s="122">
        <v>0</v>
      </c>
      <c r="AD1690" s="122">
        <v>0</v>
      </c>
      <c r="AE1690" s="122">
        <v>0</v>
      </c>
      <c r="AF1690" s="122">
        <v>0</v>
      </c>
      <c r="AG1690" s="122">
        <v>0</v>
      </c>
      <c r="AH1690" s="122">
        <v>0</v>
      </c>
      <c r="AI1690" s="122">
        <v>0</v>
      </c>
      <c r="AJ1690" s="122">
        <v>0</v>
      </c>
      <c r="AK1690" s="122">
        <v>0</v>
      </c>
      <c r="AL1690" s="122">
        <v>0</v>
      </c>
    </row>
    <row r="1691" spans="1:38" hidden="1" x14ac:dyDescent="0.25">
      <c r="A1691" s="122" t="s">
        <v>2168</v>
      </c>
      <c r="B1691" s="122">
        <v>1</v>
      </c>
      <c r="C1691" s="122" t="s">
        <v>2169</v>
      </c>
      <c r="D1691" s="122" t="s">
        <v>474</v>
      </c>
      <c r="E1691" s="122">
        <v>32</v>
      </c>
      <c r="F1691" s="122">
        <v>0</v>
      </c>
      <c r="G1691" s="122">
        <v>0</v>
      </c>
      <c r="H1691" s="122">
        <v>0</v>
      </c>
      <c r="I1691" s="122">
        <v>0</v>
      </c>
      <c r="J1691" s="122">
        <v>0</v>
      </c>
      <c r="K1691" s="122">
        <v>0</v>
      </c>
      <c r="L1691" s="122">
        <v>0</v>
      </c>
      <c r="M1691" s="122">
        <v>0</v>
      </c>
      <c r="N1691" s="122">
        <v>0</v>
      </c>
      <c r="O1691" s="122">
        <v>0</v>
      </c>
      <c r="P1691" s="122">
        <v>0</v>
      </c>
      <c r="Q1691" s="122">
        <v>0</v>
      </c>
      <c r="R1691" s="122">
        <v>0</v>
      </c>
      <c r="S1691" s="122">
        <v>0</v>
      </c>
      <c r="T1691" s="122">
        <v>0</v>
      </c>
      <c r="U1691" s="122">
        <v>0</v>
      </c>
      <c r="V1691" s="122">
        <v>0</v>
      </c>
      <c r="W1691" s="122">
        <v>0</v>
      </c>
      <c r="X1691" s="122">
        <v>0</v>
      </c>
      <c r="Y1691" s="122">
        <v>0</v>
      </c>
      <c r="Z1691" s="122">
        <v>0</v>
      </c>
      <c r="AA1691" s="122">
        <v>0</v>
      </c>
      <c r="AB1691" s="122">
        <v>0</v>
      </c>
      <c r="AC1691" s="122">
        <v>0</v>
      </c>
      <c r="AD1691" s="122">
        <v>0</v>
      </c>
      <c r="AE1691" s="122">
        <v>0</v>
      </c>
      <c r="AF1691" s="122">
        <v>0</v>
      </c>
      <c r="AG1691" s="122">
        <v>0</v>
      </c>
      <c r="AH1691" s="122">
        <v>0</v>
      </c>
      <c r="AI1691" s="122">
        <v>0</v>
      </c>
      <c r="AJ1691" s="122">
        <v>0</v>
      </c>
      <c r="AK1691" s="122">
        <v>0</v>
      </c>
      <c r="AL1691" s="122">
        <v>0</v>
      </c>
    </row>
    <row r="1692" spans="1:38" hidden="1" x14ac:dyDescent="0.25">
      <c r="A1692" s="122" t="s">
        <v>2168</v>
      </c>
      <c r="B1692" s="122">
        <v>1</v>
      </c>
      <c r="C1692" s="122" t="s">
        <v>2169</v>
      </c>
      <c r="D1692" s="122" t="s">
        <v>2085</v>
      </c>
      <c r="E1692" s="122">
        <v>32</v>
      </c>
      <c r="F1692" s="122">
        <v>0</v>
      </c>
      <c r="G1692" s="122">
        <v>0</v>
      </c>
      <c r="H1692" s="122">
        <v>0</v>
      </c>
      <c r="I1692" s="122">
        <v>0</v>
      </c>
      <c r="J1692" s="122">
        <v>0</v>
      </c>
      <c r="K1692" s="122">
        <v>0</v>
      </c>
      <c r="L1692" s="122">
        <v>0</v>
      </c>
      <c r="M1692" s="122">
        <v>0</v>
      </c>
      <c r="N1692" s="122">
        <v>0</v>
      </c>
      <c r="O1692" s="122">
        <v>0</v>
      </c>
      <c r="P1692" s="122">
        <v>0</v>
      </c>
      <c r="Q1692" s="122">
        <v>0</v>
      </c>
      <c r="R1692" s="122">
        <v>0</v>
      </c>
      <c r="S1692" s="122">
        <v>0</v>
      </c>
      <c r="T1692" s="122">
        <v>0</v>
      </c>
      <c r="U1692" s="122">
        <v>0</v>
      </c>
      <c r="V1692" s="122">
        <v>0</v>
      </c>
      <c r="W1692" s="122">
        <v>0</v>
      </c>
      <c r="X1692" s="122">
        <v>0</v>
      </c>
      <c r="Y1692" s="122">
        <v>0</v>
      </c>
      <c r="Z1692" s="122">
        <v>0</v>
      </c>
      <c r="AA1692" s="122">
        <v>0</v>
      </c>
      <c r="AB1692" s="122">
        <v>0</v>
      </c>
      <c r="AC1692" s="122">
        <v>0</v>
      </c>
      <c r="AD1692" s="122">
        <v>0</v>
      </c>
      <c r="AE1692" s="122">
        <v>0</v>
      </c>
      <c r="AF1692" s="122">
        <v>0</v>
      </c>
      <c r="AG1692" s="122">
        <v>0</v>
      </c>
      <c r="AH1692" s="122">
        <v>0</v>
      </c>
      <c r="AI1692" s="122">
        <v>0</v>
      </c>
      <c r="AJ1692" s="122">
        <v>0</v>
      </c>
      <c r="AK1692" s="122">
        <v>0</v>
      </c>
      <c r="AL1692" s="122">
        <v>0</v>
      </c>
    </row>
    <row r="1693" spans="1:38" hidden="1" x14ac:dyDescent="0.25">
      <c r="A1693" s="122" t="s">
        <v>2168</v>
      </c>
      <c r="B1693" s="122">
        <v>1</v>
      </c>
      <c r="C1693" s="122" t="s">
        <v>2169</v>
      </c>
      <c r="D1693" s="122" t="s">
        <v>2086</v>
      </c>
      <c r="E1693" s="122">
        <v>32</v>
      </c>
      <c r="F1693" s="122">
        <v>0</v>
      </c>
      <c r="G1693" s="122">
        <v>0</v>
      </c>
      <c r="H1693" s="122">
        <v>0</v>
      </c>
      <c r="I1693" s="122">
        <v>0</v>
      </c>
      <c r="J1693" s="122">
        <v>0</v>
      </c>
      <c r="K1693" s="122">
        <v>0</v>
      </c>
      <c r="L1693" s="122">
        <v>0</v>
      </c>
      <c r="M1693" s="122">
        <v>0</v>
      </c>
      <c r="N1693" s="122">
        <v>0</v>
      </c>
      <c r="O1693" s="122">
        <v>0</v>
      </c>
      <c r="P1693" s="122">
        <v>0</v>
      </c>
      <c r="Q1693" s="122">
        <v>0</v>
      </c>
      <c r="R1693" s="122">
        <v>0</v>
      </c>
      <c r="S1693" s="122">
        <v>0</v>
      </c>
      <c r="T1693" s="122">
        <v>0</v>
      </c>
      <c r="U1693" s="122">
        <v>0</v>
      </c>
      <c r="V1693" s="122">
        <v>0</v>
      </c>
      <c r="W1693" s="122">
        <v>0</v>
      </c>
      <c r="X1693" s="122">
        <v>0</v>
      </c>
      <c r="Y1693" s="122">
        <v>0</v>
      </c>
      <c r="Z1693" s="122">
        <v>0</v>
      </c>
      <c r="AA1693" s="122">
        <v>0</v>
      </c>
      <c r="AB1693" s="122">
        <v>0</v>
      </c>
      <c r="AC1693" s="122">
        <v>0</v>
      </c>
      <c r="AD1693" s="122">
        <v>0</v>
      </c>
      <c r="AE1693" s="122">
        <v>0</v>
      </c>
      <c r="AF1693" s="122">
        <v>0</v>
      </c>
      <c r="AG1693" s="122">
        <v>0</v>
      </c>
      <c r="AH1693" s="122">
        <v>0</v>
      </c>
      <c r="AI1693" s="122">
        <v>0</v>
      </c>
      <c r="AJ1693" s="122">
        <v>0</v>
      </c>
      <c r="AK1693" s="122">
        <v>0</v>
      </c>
      <c r="AL1693" s="122">
        <v>0</v>
      </c>
    </row>
    <row r="1694" spans="1:38" hidden="1" x14ac:dyDescent="0.25">
      <c r="A1694" s="122" t="s">
        <v>2168</v>
      </c>
      <c r="B1694" s="122">
        <v>1</v>
      </c>
      <c r="C1694" s="122" t="s">
        <v>2169</v>
      </c>
      <c r="D1694" s="122" t="s">
        <v>2087</v>
      </c>
      <c r="E1694" s="122">
        <v>32</v>
      </c>
      <c r="F1694" s="122">
        <v>0</v>
      </c>
      <c r="G1694" s="122">
        <v>0</v>
      </c>
      <c r="H1694" s="122">
        <v>0</v>
      </c>
      <c r="I1694" s="122">
        <v>0</v>
      </c>
      <c r="J1694" s="122">
        <v>0</v>
      </c>
      <c r="K1694" s="122">
        <v>0</v>
      </c>
      <c r="L1694" s="122">
        <v>0</v>
      </c>
      <c r="M1694" s="122">
        <v>0</v>
      </c>
      <c r="N1694" s="122">
        <v>0</v>
      </c>
      <c r="O1694" s="122">
        <v>0</v>
      </c>
      <c r="P1694" s="122">
        <v>0</v>
      </c>
      <c r="Q1694" s="122">
        <v>0</v>
      </c>
      <c r="R1694" s="122">
        <v>0</v>
      </c>
      <c r="S1694" s="122">
        <v>0</v>
      </c>
      <c r="T1694" s="122">
        <v>0</v>
      </c>
      <c r="U1694" s="122">
        <v>0</v>
      </c>
      <c r="V1694" s="122">
        <v>0</v>
      </c>
      <c r="W1694" s="122">
        <v>0</v>
      </c>
      <c r="X1694" s="122">
        <v>0</v>
      </c>
      <c r="Y1694" s="122">
        <v>0</v>
      </c>
      <c r="Z1694" s="122">
        <v>0</v>
      </c>
      <c r="AA1694" s="122">
        <v>0</v>
      </c>
      <c r="AB1694" s="122">
        <v>0</v>
      </c>
      <c r="AC1694" s="122">
        <v>0</v>
      </c>
      <c r="AD1694" s="122">
        <v>0</v>
      </c>
      <c r="AE1694" s="122">
        <v>0</v>
      </c>
      <c r="AF1694" s="122">
        <v>0</v>
      </c>
      <c r="AG1694" s="122">
        <v>0</v>
      </c>
      <c r="AH1694" s="122">
        <v>0</v>
      </c>
      <c r="AI1694" s="122">
        <v>0</v>
      </c>
      <c r="AJ1694" s="122">
        <v>0</v>
      </c>
      <c r="AK1694" s="122">
        <v>0</v>
      </c>
      <c r="AL1694" s="122">
        <v>0</v>
      </c>
    </row>
    <row r="1695" spans="1:38" hidden="1" x14ac:dyDescent="0.25">
      <c r="A1695" s="122" t="s">
        <v>2168</v>
      </c>
      <c r="B1695" s="122">
        <v>1</v>
      </c>
      <c r="C1695" s="122" t="s">
        <v>2169</v>
      </c>
      <c r="D1695" s="122" t="s">
        <v>2088</v>
      </c>
      <c r="E1695" s="122">
        <v>32</v>
      </c>
      <c r="F1695" s="122">
        <v>0</v>
      </c>
      <c r="G1695" s="122">
        <v>0</v>
      </c>
      <c r="H1695" s="122">
        <v>0</v>
      </c>
      <c r="I1695" s="122">
        <v>0</v>
      </c>
      <c r="J1695" s="122">
        <v>0</v>
      </c>
      <c r="K1695" s="122">
        <v>0</v>
      </c>
      <c r="L1695" s="122">
        <v>0</v>
      </c>
      <c r="M1695" s="122">
        <v>0</v>
      </c>
      <c r="N1695" s="122">
        <v>0</v>
      </c>
      <c r="O1695" s="122">
        <v>0</v>
      </c>
      <c r="P1695" s="122">
        <v>0</v>
      </c>
      <c r="Q1695" s="122">
        <v>0</v>
      </c>
      <c r="R1695" s="122">
        <v>0</v>
      </c>
      <c r="S1695" s="122">
        <v>0</v>
      </c>
      <c r="T1695" s="122">
        <v>0</v>
      </c>
      <c r="U1695" s="122">
        <v>0</v>
      </c>
      <c r="V1695" s="122">
        <v>0</v>
      </c>
      <c r="W1695" s="122">
        <v>0</v>
      </c>
      <c r="X1695" s="122">
        <v>0</v>
      </c>
      <c r="Y1695" s="122">
        <v>0</v>
      </c>
      <c r="Z1695" s="122">
        <v>0</v>
      </c>
      <c r="AA1695" s="122">
        <v>0</v>
      </c>
      <c r="AB1695" s="122">
        <v>0</v>
      </c>
      <c r="AC1695" s="122">
        <v>0</v>
      </c>
      <c r="AD1695" s="122">
        <v>0</v>
      </c>
      <c r="AE1695" s="122">
        <v>0</v>
      </c>
      <c r="AF1695" s="122">
        <v>0</v>
      </c>
      <c r="AG1695" s="122">
        <v>0</v>
      </c>
      <c r="AH1695" s="122">
        <v>0</v>
      </c>
      <c r="AI1695" s="122">
        <v>0</v>
      </c>
      <c r="AJ1695" s="122">
        <v>0</v>
      </c>
      <c r="AK1695" s="122">
        <v>0</v>
      </c>
      <c r="AL1695" s="122">
        <v>0</v>
      </c>
    </row>
    <row r="1696" spans="1:38" hidden="1" x14ac:dyDescent="0.25">
      <c r="A1696" s="122" t="s">
        <v>2168</v>
      </c>
      <c r="B1696" s="122">
        <v>1</v>
      </c>
      <c r="C1696" s="122" t="s">
        <v>2169</v>
      </c>
      <c r="D1696" s="122" t="s">
        <v>2170</v>
      </c>
      <c r="E1696" s="122">
        <v>32</v>
      </c>
      <c r="F1696" s="122">
        <v>0</v>
      </c>
      <c r="G1696" s="122">
        <v>0</v>
      </c>
      <c r="H1696" s="122">
        <v>0</v>
      </c>
      <c r="I1696" s="122">
        <v>0</v>
      </c>
      <c r="J1696" s="122">
        <v>0</v>
      </c>
      <c r="K1696" s="122">
        <v>0</v>
      </c>
      <c r="L1696" s="122">
        <v>0</v>
      </c>
      <c r="M1696" s="122">
        <v>0</v>
      </c>
      <c r="N1696" s="122">
        <v>0</v>
      </c>
      <c r="O1696" s="122">
        <v>0</v>
      </c>
      <c r="P1696" s="122">
        <v>0</v>
      </c>
      <c r="Q1696" s="122">
        <v>0</v>
      </c>
      <c r="R1696" s="122">
        <v>0</v>
      </c>
      <c r="S1696" s="122">
        <v>0</v>
      </c>
      <c r="T1696" s="122">
        <v>0</v>
      </c>
      <c r="U1696" s="122">
        <v>0</v>
      </c>
      <c r="V1696" s="122">
        <v>0</v>
      </c>
      <c r="W1696" s="122">
        <v>0</v>
      </c>
      <c r="X1696" s="122">
        <v>0</v>
      </c>
      <c r="Y1696" s="122">
        <v>0</v>
      </c>
      <c r="Z1696" s="122">
        <v>0</v>
      </c>
      <c r="AA1696" s="122">
        <v>0</v>
      </c>
      <c r="AB1696" s="122">
        <v>0</v>
      </c>
      <c r="AC1696" s="122">
        <v>0</v>
      </c>
      <c r="AD1696" s="122">
        <v>0</v>
      </c>
      <c r="AE1696" s="122">
        <v>0</v>
      </c>
      <c r="AF1696" s="122">
        <v>0</v>
      </c>
      <c r="AG1696" s="122">
        <v>0</v>
      </c>
      <c r="AH1696" s="122">
        <v>0</v>
      </c>
      <c r="AI1696" s="122">
        <v>0</v>
      </c>
      <c r="AJ1696" s="122">
        <v>0</v>
      </c>
      <c r="AK1696" s="122">
        <v>0</v>
      </c>
      <c r="AL1696" s="122">
        <v>0</v>
      </c>
    </row>
    <row r="1697" spans="1:38" hidden="1" x14ac:dyDescent="0.25">
      <c r="A1697" s="122" t="s">
        <v>2168</v>
      </c>
      <c r="B1697" s="122">
        <v>1</v>
      </c>
      <c r="C1697" s="122" t="s">
        <v>2169</v>
      </c>
      <c r="D1697" s="122" t="s">
        <v>2089</v>
      </c>
      <c r="E1697" s="122">
        <v>32</v>
      </c>
      <c r="F1697" s="122">
        <v>0</v>
      </c>
      <c r="G1697" s="122">
        <v>0</v>
      </c>
      <c r="H1697" s="122">
        <v>0</v>
      </c>
      <c r="I1697" s="122">
        <v>0</v>
      </c>
      <c r="J1697" s="122">
        <v>0</v>
      </c>
      <c r="K1697" s="122">
        <v>0</v>
      </c>
      <c r="L1697" s="122">
        <v>0</v>
      </c>
      <c r="M1697" s="122">
        <v>0</v>
      </c>
      <c r="N1697" s="122">
        <v>0</v>
      </c>
      <c r="O1697" s="122">
        <v>0</v>
      </c>
      <c r="P1697" s="122">
        <v>0</v>
      </c>
      <c r="Q1697" s="122">
        <v>0</v>
      </c>
      <c r="R1697" s="122">
        <v>0</v>
      </c>
      <c r="S1697" s="122">
        <v>0</v>
      </c>
      <c r="T1697" s="122">
        <v>0</v>
      </c>
      <c r="U1697" s="122">
        <v>0</v>
      </c>
      <c r="V1697" s="122">
        <v>0</v>
      </c>
      <c r="W1697" s="122">
        <v>0</v>
      </c>
      <c r="X1697" s="122">
        <v>0</v>
      </c>
      <c r="Y1697" s="122">
        <v>0</v>
      </c>
      <c r="Z1697" s="122">
        <v>0</v>
      </c>
      <c r="AA1697" s="122">
        <v>0</v>
      </c>
      <c r="AB1697" s="122">
        <v>0</v>
      </c>
      <c r="AC1697" s="122">
        <v>0</v>
      </c>
      <c r="AD1697" s="122">
        <v>0</v>
      </c>
      <c r="AE1697" s="122">
        <v>0</v>
      </c>
      <c r="AF1697" s="122">
        <v>0</v>
      </c>
      <c r="AG1697" s="122">
        <v>0</v>
      </c>
      <c r="AH1697" s="122">
        <v>0</v>
      </c>
      <c r="AI1697" s="122">
        <v>0</v>
      </c>
      <c r="AJ1697" s="122">
        <v>0</v>
      </c>
      <c r="AK1697" s="122">
        <v>0</v>
      </c>
      <c r="AL1697" s="122">
        <v>0</v>
      </c>
    </row>
    <row r="1698" spans="1:38" hidden="1" x14ac:dyDescent="0.25">
      <c r="A1698" s="122" t="s">
        <v>2168</v>
      </c>
      <c r="B1698" s="122">
        <v>1</v>
      </c>
      <c r="C1698" s="122" t="s">
        <v>2169</v>
      </c>
      <c r="D1698" s="122" t="s">
        <v>2136</v>
      </c>
      <c r="E1698" s="122">
        <v>32</v>
      </c>
      <c r="F1698" s="122">
        <v>0</v>
      </c>
      <c r="G1698" s="122">
        <v>0</v>
      </c>
      <c r="H1698" s="122">
        <v>0</v>
      </c>
      <c r="I1698" s="122">
        <v>0</v>
      </c>
      <c r="J1698" s="122">
        <v>0</v>
      </c>
      <c r="K1698" s="122">
        <v>0</v>
      </c>
      <c r="L1698" s="122">
        <v>0</v>
      </c>
      <c r="M1698" s="122">
        <v>0</v>
      </c>
      <c r="N1698" s="122">
        <v>0</v>
      </c>
      <c r="O1698" s="122">
        <v>0</v>
      </c>
      <c r="P1698" s="122">
        <v>0</v>
      </c>
      <c r="Q1698" s="122">
        <v>0</v>
      </c>
      <c r="R1698" s="122">
        <v>0</v>
      </c>
      <c r="S1698" s="122">
        <v>0</v>
      </c>
      <c r="T1698" s="122">
        <v>0</v>
      </c>
      <c r="U1698" s="122">
        <v>0</v>
      </c>
      <c r="V1698" s="122">
        <v>0</v>
      </c>
      <c r="W1698" s="122">
        <v>0</v>
      </c>
      <c r="X1698" s="122">
        <v>0</v>
      </c>
      <c r="Y1698" s="122">
        <v>0</v>
      </c>
      <c r="Z1698" s="122">
        <v>0</v>
      </c>
      <c r="AA1698" s="122">
        <v>0</v>
      </c>
      <c r="AB1698" s="122">
        <v>0</v>
      </c>
      <c r="AC1698" s="122">
        <v>0</v>
      </c>
      <c r="AD1698" s="122">
        <v>0</v>
      </c>
      <c r="AE1698" s="122">
        <v>0</v>
      </c>
      <c r="AF1698" s="122">
        <v>0</v>
      </c>
      <c r="AG1698" s="122">
        <v>0</v>
      </c>
      <c r="AH1698" s="122">
        <v>0</v>
      </c>
      <c r="AI1698" s="122">
        <v>0</v>
      </c>
      <c r="AJ1698" s="122">
        <v>0</v>
      </c>
      <c r="AK1698" s="122">
        <v>0</v>
      </c>
      <c r="AL1698" s="122">
        <v>0</v>
      </c>
    </row>
    <row r="1699" spans="1:38" hidden="1" x14ac:dyDescent="0.25">
      <c r="A1699" s="122" t="s">
        <v>2168</v>
      </c>
      <c r="B1699" s="122">
        <v>1</v>
      </c>
      <c r="C1699" s="122" t="s">
        <v>2169</v>
      </c>
      <c r="D1699" s="122" t="s">
        <v>2090</v>
      </c>
      <c r="E1699" s="122">
        <v>32</v>
      </c>
      <c r="F1699" s="122">
        <v>0</v>
      </c>
      <c r="G1699" s="122">
        <v>0</v>
      </c>
      <c r="H1699" s="122">
        <v>0</v>
      </c>
      <c r="I1699" s="122">
        <v>0</v>
      </c>
      <c r="J1699" s="122">
        <v>0</v>
      </c>
      <c r="K1699" s="122">
        <v>0</v>
      </c>
      <c r="L1699" s="122">
        <v>0</v>
      </c>
      <c r="M1699" s="122">
        <v>0</v>
      </c>
      <c r="N1699" s="122">
        <v>0</v>
      </c>
      <c r="O1699" s="122">
        <v>0</v>
      </c>
      <c r="P1699" s="122">
        <v>0</v>
      </c>
      <c r="Q1699" s="122">
        <v>0</v>
      </c>
      <c r="R1699" s="122">
        <v>0</v>
      </c>
      <c r="S1699" s="122">
        <v>0</v>
      </c>
      <c r="T1699" s="122">
        <v>0</v>
      </c>
      <c r="U1699" s="122">
        <v>0</v>
      </c>
      <c r="V1699" s="122">
        <v>0</v>
      </c>
      <c r="W1699" s="122">
        <v>0</v>
      </c>
      <c r="X1699" s="122">
        <v>0</v>
      </c>
      <c r="Y1699" s="122">
        <v>0</v>
      </c>
      <c r="Z1699" s="122">
        <v>0</v>
      </c>
      <c r="AA1699" s="122">
        <v>0</v>
      </c>
      <c r="AB1699" s="122">
        <v>0</v>
      </c>
      <c r="AC1699" s="122">
        <v>0</v>
      </c>
      <c r="AD1699" s="122">
        <v>0</v>
      </c>
      <c r="AE1699" s="122">
        <v>0</v>
      </c>
      <c r="AF1699" s="122">
        <v>0</v>
      </c>
      <c r="AG1699" s="122">
        <v>0</v>
      </c>
      <c r="AH1699" s="122">
        <v>0</v>
      </c>
      <c r="AI1699" s="122">
        <v>0</v>
      </c>
      <c r="AJ1699" s="122">
        <v>0</v>
      </c>
      <c r="AK1699" s="122">
        <v>0</v>
      </c>
      <c r="AL1699" s="122">
        <v>0</v>
      </c>
    </row>
    <row r="1700" spans="1:38" hidden="1" x14ac:dyDescent="0.25">
      <c r="A1700" s="122" t="s">
        <v>2168</v>
      </c>
      <c r="B1700" s="122">
        <v>1</v>
      </c>
      <c r="C1700" s="122" t="s">
        <v>2169</v>
      </c>
      <c r="D1700" s="122" t="s">
        <v>2091</v>
      </c>
      <c r="E1700" s="122">
        <v>32</v>
      </c>
      <c r="F1700" s="122">
        <v>0</v>
      </c>
      <c r="G1700" s="122">
        <v>0</v>
      </c>
      <c r="H1700" s="122">
        <v>0</v>
      </c>
      <c r="I1700" s="122">
        <v>0</v>
      </c>
      <c r="J1700" s="122">
        <v>0</v>
      </c>
      <c r="K1700" s="122">
        <v>0</v>
      </c>
      <c r="L1700" s="122">
        <v>0</v>
      </c>
      <c r="M1700" s="122">
        <v>0</v>
      </c>
      <c r="N1700" s="122">
        <v>0</v>
      </c>
      <c r="O1700" s="122">
        <v>0</v>
      </c>
      <c r="P1700" s="122">
        <v>0</v>
      </c>
      <c r="Q1700" s="122">
        <v>0</v>
      </c>
      <c r="R1700" s="122">
        <v>0</v>
      </c>
      <c r="S1700" s="122">
        <v>0</v>
      </c>
      <c r="T1700" s="122">
        <v>0</v>
      </c>
      <c r="U1700" s="122">
        <v>0</v>
      </c>
      <c r="V1700" s="122">
        <v>0</v>
      </c>
      <c r="W1700" s="122">
        <v>0</v>
      </c>
      <c r="X1700" s="122">
        <v>0</v>
      </c>
      <c r="Y1700" s="122">
        <v>0</v>
      </c>
      <c r="Z1700" s="122">
        <v>0</v>
      </c>
      <c r="AA1700" s="122">
        <v>0</v>
      </c>
      <c r="AB1700" s="122">
        <v>0</v>
      </c>
      <c r="AC1700" s="122">
        <v>0</v>
      </c>
      <c r="AD1700" s="122">
        <v>0</v>
      </c>
      <c r="AE1700" s="122">
        <v>0</v>
      </c>
      <c r="AF1700" s="122">
        <v>0</v>
      </c>
      <c r="AG1700" s="122">
        <v>0</v>
      </c>
      <c r="AH1700" s="122">
        <v>0</v>
      </c>
      <c r="AI1700" s="122">
        <v>0</v>
      </c>
      <c r="AJ1700" s="122">
        <v>0</v>
      </c>
      <c r="AK1700" s="122">
        <v>0</v>
      </c>
      <c r="AL1700" s="122">
        <v>0</v>
      </c>
    </row>
    <row r="1701" spans="1:38" hidden="1" x14ac:dyDescent="0.25">
      <c r="A1701" s="122" t="s">
        <v>2168</v>
      </c>
      <c r="B1701" s="122">
        <v>1</v>
      </c>
      <c r="C1701" s="122" t="s">
        <v>2169</v>
      </c>
      <c r="D1701" s="122" t="s">
        <v>2092</v>
      </c>
      <c r="E1701" s="122">
        <v>32</v>
      </c>
      <c r="F1701" s="122">
        <v>0</v>
      </c>
      <c r="G1701" s="122">
        <v>0</v>
      </c>
      <c r="H1701" s="122">
        <v>0</v>
      </c>
      <c r="I1701" s="122">
        <v>0</v>
      </c>
      <c r="J1701" s="122">
        <v>0</v>
      </c>
      <c r="K1701" s="122">
        <v>0</v>
      </c>
      <c r="L1701" s="122">
        <v>0</v>
      </c>
      <c r="M1701" s="122">
        <v>0</v>
      </c>
      <c r="N1701" s="122">
        <v>0</v>
      </c>
      <c r="O1701" s="122">
        <v>0</v>
      </c>
      <c r="P1701" s="122">
        <v>0</v>
      </c>
      <c r="Q1701" s="122">
        <v>0</v>
      </c>
      <c r="R1701" s="122">
        <v>0</v>
      </c>
      <c r="S1701" s="122">
        <v>0</v>
      </c>
      <c r="T1701" s="122">
        <v>0</v>
      </c>
      <c r="U1701" s="122">
        <v>0</v>
      </c>
      <c r="V1701" s="122">
        <v>0</v>
      </c>
      <c r="W1701" s="122">
        <v>0</v>
      </c>
      <c r="X1701" s="122">
        <v>0</v>
      </c>
      <c r="Y1701" s="122">
        <v>0</v>
      </c>
      <c r="Z1701" s="122">
        <v>0</v>
      </c>
      <c r="AA1701" s="122">
        <v>0</v>
      </c>
      <c r="AB1701" s="122">
        <v>0</v>
      </c>
      <c r="AC1701" s="122">
        <v>0</v>
      </c>
      <c r="AD1701" s="122">
        <v>0</v>
      </c>
      <c r="AE1701" s="122">
        <v>0</v>
      </c>
      <c r="AF1701" s="122">
        <v>0</v>
      </c>
      <c r="AG1701" s="122">
        <v>0</v>
      </c>
      <c r="AH1701" s="122">
        <v>0</v>
      </c>
      <c r="AI1701" s="122">
        <v>0</v>
      </c>
      <c r="AJ1701" s="122">
        <v>0</v>
      </c>
      <c r="AK1701" s="122">
        <v>0</v>
      </c>
      <c r="AL1701" s="122">
        <v>0</v>
      </c>
    </row>
    <row r="1702" spans="1:38" hidden="1" x14ac:dyDescent="0.25">
      <c r="A1702" s="122" t="s">
        <v>2168</v>
      </c>
      <c r="B1702" s="122">
        <v>1</v>
      </c>
      <c r="C1702" s="122" t="s">
        <v>2169</v>
      </c>
      <c r="D1702" s="122" t="s">
        <v>2093</v>
      </c>
      <c r="E1702" s="122">
        <v>32</v>
      </c>
      <c r="F1702" s="122">
        <v>5.1207843390000003E-4</v>
      </c>
      <c r="G1702" s="122">
        <v>4.9948006039999995E-4</v>
      </c>
      <c r="H1702" s="122">
        <v>5.0452364809999998E-4</v>
      </c>
      <c r="I1702" s="122">
        <v>5.0292855090000002E-4</v>
      </c>
      <c r="J1702" s="122">
        <v>5.1471855350000001E-4</v>
      </c>
      <c r="K1702" s="122">
        <v>5.393447751E-4</v>
      </c>
      <c r="L1702" s="122">
        <v>7.0793444639999999E-4</v>
      </c>
      <c r="M1702" s="122">
        <v>7.045017436E-4</v>
      </c>
      <c r="N1702" s="122">
        <v>6.9319993309999996E-4</v>
      </c>
      <c r="O1702" s="122">
        <v>6.9065948130000001E-4</v>
      </c>
      <c r="P1702" s="122">
        <v>6.6607243820000002E-4</v>
      </c>
      <c r="Q1702" s="122">
        <v>4.5345364489999998E-4</v>
      </c>
      <c r="R1702" s="122">
        <v>5.1544280040000004E-4</v>
      </c>
      <c r="S1702" s="122">
        <v>4.6431426240000002E-4</v>
      </c>
      <c r="T1702" s="122">
        <v>4.950108957E-4</v>
      </c>
      <c r="U1702" s="122">
        <v>5.9240856740000003E-4</v>
      </c>
      <c r="V1702" s="122">
        <v>5.109496982E-4</v>
      </c>
      <c r="W1702" s="122">
        <v>3.832416701E-4</v>
      </c>
      <c r="X1702" s="122">
        <v>3.0635046789999999E-4</v>
      </c>
      <c r="Y1702" s="122">
        <v>2.5022421419999998E-4</v>
      </c>
      <c r="Z1702" s="122">
        <v>2.9716382360000002E-4</v>
      </c>
      <c r="AA1702" s="122">
        <v>0</v>
      </c>
      <c r="AB1702" s="122">
        <v>0</v>
      </c>
      <c r="AC1702" s="122">
        <v>0</v>
      </c>
      <c r="AD1702" s="122">
        <v>0</v>
      </c>
      <c r="AE1702" s="122">
        <v>0</v>
      </c>
      <c r="AF1702" s="122">
        <v>0</v>
      </c>
      <c r="AG1702" s="122">
        <v>0</v>
      </c>
      <c r="AH1702" s="122">
        <v>0</v>
      </c>
      <c r="AI1702" s="122">
        <v>0</v>
      </c>
      <c r="AJ1702" s="122">
        <v>0</v>
      </c>
      <c r="AK1702" s="122">
        <v>0</v>
      </c>
      <c r="AL1702" s="122">
        <v>0</v>
      </c>
    </row>
    <row r="1703" spans="1:38" hidden="1" x14ac:dyDescent="0.25">
      <c r="A1703" s="122" t="s">
        <v>2168</v>
      </c>
      <c r="B1703" s="122">
        <v>1</v>
      </c>
      <c r="C1703" s="122" t="s">
        <v>2169</v>
      </c>
      <c r="D1703" s="122" t="s">
        <v>2094</v>
      </c>
      <c r="E1703" s="122">
        <v>32</v>
      </c>
      <c r="F1703" s="122">
        <v>0</v>
      </c>
      <c r="G1703" s="122">
        <v>0</v>
      </c>
      <c r="H1703" s="122">
        <v>0</v>
      </c>
      <c r="I1703" s="122">
        <v>0</v>
      </c>
      <c r="J1703" s="122">
        <v>0</v>
      </c>
      <c r="K1703" s="122">
        <v>0</v>
      </c>
      <c r="L1703" s="122">
        <v>0</v>
      </c>
      <c r="M1703" s="122">
        <v>0</v>
      </c>
      <c r="N1703" s="122">
        <v>0</v>
      </c>
      <c r="O1703" s="122">
        <v>0</v>
      </c>
      <c r="P1703" s="122">
        <v>0</v>
      </c>
      <c r="Q1703" s="122">
        <v>7.6153687830000005E-4</v>
      </c>
      <c r="R1703" s="122">
        <v>7.7377156600000004E-4</v>
      </c>
      <c r="S1703" s="122">
        <v>7.4259524199999998E-4</v>
      </c>
      <c r="T1703" s="122">
        <v>3.1872723349999997E-4</v>
      </c>
      <c r="U1703" s="122">
        <v>2.9086228800000001E-4</v>
      </c>
      <c r="V1703" s="122">
        <v>3.7221681450000003E-4</v>
      </c>
      <c r="W1703" s="122">
        <v>4.3083513130000002E-4</v>
      </c>
      <c r="X1703" s="122">
        <v>2.196841146E-4</v>
      </c>
      <c r="Y1703" s="122">
        <v>8.3939072799999994E-5</v>
      </c>
      <c r="Z1703" s="122">
        <v>1.369763137E-4</v>
      </c>
      <c r="AA1703" s="122">
        <v>0</v>
      </c>
      <c r="AB1703" s="122">
        <v>0</v>
      </c>
      <c r="AC1703" s="122">
        <v>0</v>
      </c>
      <c r="AD1703" s="122">
        <v>0</v>
      </c>
      <c r="AE1703" s="122">
        <v>0</v>
      </c>
      <c r="AF1703" s="122">
        <v>0</v>
      </c>
      <c r="AG1703" s="122">
        <v>0</v>
      </c>
      <c r="AH1703" s="122">
        <v>0</v>
      </c>
      <c r="AI1703" s="122">
        <v>0</v>
      </c>
      <c r="AJ1703" s="122">
        <v>0</v>
      </c>
      <c r="AK1703" s="122">
        <v>0</v>
      </c>
      <c r="AL1703" s="122">
        <v>0</v>
      </c>
    </row>
    <row r="1704" spans="1:38" hidden="1" x14ac:dyDescent="0.25">
      <c r="A1704" s="122" t="s">
        <v>2168</v>
      </c>
      <c r="B1704" s="122">
        <v>1</v>
      </c>
      <c r="C1704" s="122" t="s">
        <v>2169</v>
      </c>
      <c r="D1704" s="122" t="s">
        <v>2095</v>
      </c>
      <c r="E1704" s="122">
        <v>32</v>
      </c>
      <c r="F1704" s="122">
        <v>0</v>
      </c>
      <c r="G1704" s="122">
        <v>0</v>
      </c>
      <c r="H1704" s="122">
        <v>0</v>
      </c>
      <c r="I1704" s="122">
        <v>0</v>
      </c>
      <c r="J1704" s="122">
        <v>0</v>
      </c>
      <c r="K1704" s="122">
        <v>0</v>
      </c>
      <c r="L1704" s="122">
        <v>0</v>
      </c>
      <c r="M1704" s="122">
        <v>0</v>
      </c>
      <c r="N1704" s="122">
        <v>0</v>
      </c>
      <c r="O1704" s="122">
        <v>0</v>
      </c>
      <c r="P1704" s="122">
        <v>0</v>
      </c>
      <c r="Q1704" s="122">
        <v>0</v>
      </c>
      <c r="R1704" s="122">
        <v>0</v>
      </c>
      <c r="S1704" s="122">
        <v>0</v>
      </c>
      <c r="T1704" s="122">
        <v>0</v>
      </c>
      <c r="U1704" s="122">
        <v>0</v>
      </c>
      <c r="V1704" s="122">
        <v>0</v>
      </c>
      <c r="W1704" s="122">
        <v>0</v>
      </c>
      <c r="X1704" s="122">
        <v>0</v>
      </c>
      <c r="Y1704" s="122">
        <v>0</v>
      </c>
      <c r="Z1704" s="122">
        <v>0</v>
      </c>
      <c r="AA1704" s="122">
        <v>0</v>
      </c>
      <c r="AB1704" s="122">
        <v>0</v>
      </c>
      <c r="AC1704" s="122">
        <v>0</v>
      </c>
      <c r="AD1704" s="122">
        <v>0</v>
      </c>
      <c r="AE1704" s="122">
        <v>0</v>
      </c>
      <c r="AF1704" s="122">
        <v>0</v>
      </c>
      <c r="AG1704" s="122">
        <v>0</v>
      </c>
      <c r="AH1704" s="122">
        <v>0</v>
      </c>
      <c r="AI1704" s="122">
        <v>0</v>
      </c>
      <c r="AJ1704" s="122">
        <v>0</v>
      </c>
      <c r="AK1704" s="122">
        <v>0</v>
      </c>
      <c r="AL1704" s="122">
        <v>0</v>
      </c>
    </row>
    <row r="1705" spans="1:38" hidden="1" x14ac:dyDescent="0.25">
      <c r="A1705" s="122" t="s">
        <v>2168</v>
      </c>
      <c r="B1705" s="122">
        <v>1</v>
      </c>
      <c r="C1705" s="122" t="s">
        <v>2169</v>
      </c>
      <c r="D1705" s="122" t="s">
        <v>2096</v>
      </c>
      <c r="E1705" s="122">
        <v>32</v>
      </c>
      <c r="F1705" s="122">
        <v>0</v>
      </c>
      <c r="G1705" s="122">
        <v>0</v>
      </c>
      <c r="H1705" s="122">
        <v>0</v>
      </c>
      <c r="I1705" s="122">
        <v>0</v>
      </c>
      <c r="J1705" s="122">
        <v>0</v>
      </c>
      <c r="K1705" s="122">
        <v>0</v>
      </c>
      <c r="L1705" s="122">
        <v>0</v>
      </c>
      <c r="M1705" s="122">
        <v>0</v>
      </c>
      <c r="N1705" s="122">
        <v>0</v>
      </c>
      <c r="O1705" s="122">
        <v>0</v>
      </c>
      <c r="P1705" s="122">
        <v>0</v>
      </c>
      <c r="Q1705" s="122">
        <v>0</v>
      </c>
      <c r="R1705" s="122">
        <v>0</v>
      </c>
      <c r="S1705" s="122">
        <v>0</v>
      </c>
      <c r="T1705" s="122">
        <v>0</v>
      </c>
      <c r="U1705" s="122">
        <v>0</v>
      </c>
      <c r="V1705" s="122">
        <v>0</v>
      </c>
      <c r="W1705" s="122">
        <v>0</v>
      </c>
      <c r="X1705" s="122">
        <v>0</v>
      </c>
      <c r="Y1705" s="122">
        <v>0</v>
      </c>
      <c r="Z1705" s="122">
        <v>0</v>
      </c>
      <c r="AA1705" s="122">
        <v>0</v>
      </c>
      <c r="AB1705" s="122">
        <v>0</v>
      </c>
      <c r="AC1705" s="122">
        <v>0</v>
      </c>
      <c r="AD1705" s="122">
        <v>0</v>
      </c>
      <c r="AE1705" s="122">
        <v>0</v>
      </c>
      <c r="AF1705" s="122">
        <v>0</v>
      </c>
      <c r="AG1705" s="122">
        <v>0</v>
      </c>
      <c r="AH1705" s="122">
        <v>0</v>
      </c>
      <c r="AI1705" s="122">
        <v>0</v>
      </c>
      <c r="AJ1705" s="122">
        <v>0</v>
      </c>
      <c r="AK1705" s="122">
        <v>0</v>
      </c>
      <c r="AL1705" s="122">
        <v>0</v>
      </c>
    </row>
    <row r="1706" spans="1:38" hidden="1" x14ac:dyDescent="0.25">
      <c r="A1706" s="122" t="s">
        <v>2168</v>
      </c>
      <c r="B1706" s="122">
        <v>1</v>
      </c>
      <c r="C1706" s="122" t="s">
        <v>2169</v>
      </c>
      <c r="D1706" s="122" t="s">
        <v>2097</v>
      </c>
      <c r="E1706" s="122">
        <v>32</v>
      </c>
      <c r="F1706" s="122">
        <v>0</v>
      </c>
      <c r="G1706" s="122">
        <v>0</v>
      </c>
      <c r="H1706" s="122">
        <v>0</v>
      </c>
      <c r="I1706" s="122">
        <v>0</v>
      </c>
      <c r="J1706" s="122">
        <v>0</v>
      </c>
      <c r="K1706" s="122">
        <v>0</v>
      </c>
      <c r="L1706" s="122">
        <v>0</v>
      </c>
      <c r="M1706" s="122">
        <v>0</v>
      </c>
      <c r="N1706" s="122">
        <v>0</v>
      </c>
      <c r="O1706" s="122">
        <v>0</v>
      </c>
      <c r="P1706" s="122">
        <v>0</v>
      </c>
      <c r="Q1706" s="122">
        <v>0</v>
      </c>
      <c r="R1706" s="122">
        <v>0</v>
      </c>
      <c r="S1706" s="122">
        <v>0</v>
      </c>
      <c r="T1706" s="122">
        <v>0</v>
      </c>
      <c r="U1706" s="122">
        <v>0</v>
      </c>
      <c r="V1706" s="122">
        <v>0</v>
      </c>
      <c r="W1706" s="122">
        <v>0</v>
      </c>
      <c r="X1706" s="122">
        <v>0</v>
      </c>
      <c r="Y1706" s="122">
        <v>0</v>
      </c>
      <c r="Z1706" s="122">
        <v>0</v>
      </c>
      <c r="AA1706" s="122">
        <v>0</v>
      </c>
      <c r="AB1706" s="122">
        <v>0</v>
      </c>
      <c r="AC1706" s="122">
        <v>0</v>
      </c>
      <c r="AD1706" s="122">
        <v>0</v>
      </c>
      <c r="AE1706" s="122">
        <v>0</v>
      </c>
      <c r="AF1706" s="122">
        <v>0</v>
      </c>
      <c r="AG1706" s="122">
        <v>0</v>
      </c>
      <c r="AH1706" s="122">
        <v>0</v>
      </c>
      <c r="AI1706" s="122">
        <v>0</v>
      </c>
      <c r="AJ1706" s="122">
        <v>0</v>
      </c>
      <c r="AK1706" s="122">
        <v>0</v>
      </c>
      <c r="AL1706" s="122">
        <v>0</v>
      </c>
    </row>
    <row r="1707" spans="1:38" hidden="1" x14ac:dyDescent="0.25">
      <c r="A1707" s="122" t="s">
        <v>2168</v>
      </c>
      <c r="B1707" s="122">
        <v>1</v>
      </c>
      <c r="C1707" s="122" t="s">
        <v>2169</v>
      </c>
      <c r="D1707" s="122" t="s">
        <v>2098</v>
      </c>
      <c r="E1707" s="122">
        <v>32</v>
      </c>
      <c r="F1707" s="122">
        <v>0</v>
      </c>
      <c r="G1707" s="122">
        <v>0</v>
      </c>
      <c r="H1707" s="122">
        <v>0</v>
      </c>
      <c r="I1707" s="122">
        <v>0</v>
      </c>
      <c r="J1707" s="122">
        <v>0</v>
      </c>
      <c r="K1707" s="122">
        <v>0</v>
      </c>
      <c r="L1707" s="122">
        <v>0</v>
      </c>
      <c r="M1707" s="122">
        <v>0</v>
      </c>
      <c r="N1707" s="122">
        <v>0</v>
      </c>
      <c r="O1707" s="122">
        <v>0</v>
      </c>
      <c r="P1707" s="122">
        <v>0</v>
      </c>
      <c r="Q1707" s="122">
        <v>0</v>
      </c>
      <c r="R1707" s="122">
        <v>0</v>
      </c>
      <c r="S1707" s="122">
        <v>0</v>
      </c>
      <c r="T1707" s="122">
        <v>0</v>
      </c>
      <c r="U1707" s="122">
        <v>0</v>
      </c>
      <c r="V1707" s="122">
        <v>0</v>
      </c>
      <c r="W1707" s="122">
        <v>0</v>
      </c>
      <c r="X1707" s="122">
        <v>0</v>
      </c>
      <c r="Y1707" s="122">
        <v>0</v>
      </c>
      <c r="Z1707" s="122">
        <v>0</v>
      </c>
      <c r="AA1707" s="122">
        <v>0</v>
      </c>
      <c r="AB1707" s="122">
        <v>0</v>
      </c>
      <c r="AC1707" s="122">
        <v>0</v>
      </c>
      <c r="AD1707" s="122">
        <v>0</v>
      </c>
      <c r="AE1707" s="122">
        <v>0</v>
      </c>
      <c r="AF1707" s="122">
        <v>0</v>
      </c>
      <c r="AG1707" s="122">
        <v>0</v>
      </c>
      <c r="AH1707" s="122">
        <v>0</v>
      </c>
      <c r="AI1707" s="122">
        <v>0</v>
      </c>
      <c r="AJ1707" s="122">
        <v>0</v>
      </c>
      <c r="AK1707" s="122">
        <v>0</v>
      </c>
      <c r="AL1707" s="122">
        <v>0</v>
      </c>
    </row>
    <row r="1708" spans="1:38" hidden="1" x14ac:dyDescent="0.25">
      <c r="A1708" s="122" t="s">
        <v>2168</v>
      </c>
      <c r="B1708" s="122">
        <v>1</v>
      </c>
      <c r="C1708" s="122" t="s">
        <v>2169</v>
      </c>
      <c r="D1708" s="122" t="s">
        <v>2099</v>
      </c>
      <c r="E1708" s="122">
        <v>32</v>
      </c>
      <c r="F1708" s="122">
        <v>0</v>
      </c>
      <c r="G1708" s="122">
        <v>0</v>
      </c>
      <c r="H1708" s="122">
        <v>0</v>
      </c>
      <c r="I1708" s="122">
        <v>0</v>
      </c>
      <c r="J1708" s="122">
        <v>0</v>
      </c>
      <c r="K1708" s="122">
        <v>0</v>
      </c>
      <c r="L1708" s="122">
        <v>0</v>
      </c>
      <c r="M1708" s="122">
        <v>0</v>
      </c>
      <c r="N1708" s="122">
        <v>0</v>
      </c>
      <c r="O1708" s="122">
        <v>0</v>
      </c>
      <c r="P1708" s="122">
        <v>0</v>
      </c>
      <c r="Q1708" s="122">
        <v>0</v>
      </c>
      <c r="R1708" s="122">
        <v>0</v>
      </c>
      <c r="S1708" s="122">
        <v>0</v>
      </c>
      <c r="T1708" s="122">
        <v>0</v>
      </c>
      <c r="U1708" s="122">
        <v>0</v>
      </c>
      <c r="V1708" s="122">
        <v>0</v>
      </c>
      <c r="W1708" s="122">
        <v>0</v>
      </c>
      <c r="X1708" s="122">
        <v>0</v>
      </c>
      <c r="Y1708" s="122">
        <v>0</v>
      </c>
      <c r="Z1708" s="122">
        <v>0</v>
      </c>
      <c r="AA1708" s="122">
        <v>0</v>
      </c>
      <c r="AB1708" s="122">
        <v>0</v>
      </c>
      <c r="AC1708" s="122">
        <v>0</v>
      </c>
      <c r="AD1708" s="122">
        <v>0</v>
      </c>
      <c r="AE1708" s="122">
        <v>0</v>
      </c>
      <c r="AF1708" s="122">
        <v>0</v>
      </c>
      <c r="AG1708" s="122">
        <v>0</v>
      </c>
      <c r="AH1708" s="122">
        <v>0</v>
      </c>
      <c r="AI1708" s="122">
        <v>0</v>
      </c>
      <c r="AJ1708" s="122">
        <v>0</v>
      </c>
      <c r="AK1708" s="122">
        <v>0</v>
      </c>
      <c r="AL1708" s="122">
        <v>0</v>
      </c>
    </row>
    <row r="1709" spans="1:38" hidden="1" x14ac:dyDescent="0.25">
      <c r="A1709" s="122" t="s">
        <v>2168</v>
      </c>
      <c r="B1709" s="122">
        <v>1</v>
      </c>
      <c r="C1709" s="122" t="s">
        <v>2169</v>
      </c>
      <c r="D1709" s="122" t="s">
        <v>2100</v>
      </c>
      <c r="E1709" s="122">
        <v>32</v>
      </c>
      <c r="F1709" s="122">
        <v>0</v>
      </c>
      <c r="G1709" s="122">
        <v>0</v>
      </c>
      <c r="H1709" s="122">
        <v>0</v>
      </c>
      <c r="I1709" s="122">
        <v>0</v>
      </c>
      <c r="J1709" s="122">
        <v>0</v>
      </c>
      <c r="K1709" s="122">
        <v>0</v>
      </c>
      <c r="L1709" s="122">
        <v>0</v>
      </c>
      <c r="M1709" s="122">
        <v>0</v>
      </c>
      <c r="N1709" s="122">
        <v>0</v>
      </c>
      <c r="O1709" s="122">
        <v>0</v>
      </c>
      <c r="P1709" s="122">
        <v>0</v>
      </c>
      <c r="Q1709" s="122">
        <v>0</v>
      </c>
      <c r="R1709" s="122">
        <v>0</v>
      </c>
      <c r="S1709" s="122">
        <v>0</v>
      </c>
      <c r="T1709" s="122">
        <v>0</v>
      </c>
      <c r="U1709" s="122">
        <v>0</v>
      </c>
      <c r="V1709" s="122">
        <v>0</v>
      </c>
      <c r="W1709" s="122">
        <v>0</v>
      </c>
      <c r="X1709" s="122">
        <v>0</v>
      </c>
      <c r="Y1709" s="122">
        <v>0</v>
      </c>
      <c r="Z1709" s="122">
        <v>0</v>
      </c>
      <c r="AA1709" s="122">
        <v>0</v>
      </c>
      <c r="AB1709" s="122">
        <v>0</v>
      </c>
      <c r="AC1709" s="122">
        <v>0</v>
      </c>
      <c r="AD1709" s="122">
        <v>0</v>
      </c>
      <c r="AE1709" s="122">
        <v>0</v>
      </c>
      <c r="AF1709" s="122">
        <v>0</v>
      </c>
      <c r="AG1709" s="122">
        <v>0</v>
      </c>
      <c r="AH1709" s="122">
        <v>0</v>
      </c>
      <c r="AI1709" s="122">
        <v>0</v>
      </c>
      <c r="AJ1709" s="122">
        <v>0</v>
      </c>
      <c r="AK1709" s="122">
        <v>0</v>
      </c>
      <c r="AL1709" s="122">
        <v>0</v>
      </c>
    </row>
    <row r="1710" spans="1:38" hidden="1" x14ac:dyDescent="0.25">
      <c r="A1710" s="122" t="s">
        <v>2168</v>
      </c>
      <c r="B1710" s="122">
        <v>1</v>
      </c>
      <c r="C1710" s="122" t="s">
        <v>2169</v>
      </c>
      <c r="D1710" s="122" t="s">
        <v>2171</v>
      </c>
      <c r="E1710" s="122">
        <v>32</v>
      </c>
      <c r="F1710" s="122">
        <v>0</v>
      </c>
      <c r="G1710" s="122">
        <v>0</v>
      </c>
      <c r="H1710" s="122">
        <v>0</v>
      </c>
      <c r="I1710" s="122">
        <v>0</v>
      </c>
      <c r="J1710" s="122">
        <v>0</v>
      </c>
      <c r="K1710" s="122">
        <v>0</v>
      </c>
      <c r="L1710" s="122">
        <v>0</v>
      </c>
      <c r="M1710" s="122">
        <v>0</v>
      </c>
      <c r="N1710" s="122">
        <v>0</v>
      </c>
      <c r="O1710" s="122">
        <v>0</v>
      </c>
      <c r="P1710" s="122">
        <v>0</v>
      </c>
      <c r="Q1710" s="122">
        <v>0</v>
      </c>
      <c r="R1710" s="122">
        <v>0</v>
      </c>
      <c r="S1710" s="122">
        <v>0</v>
      </c>
      <c r="T1710" s="122">
        <v>0</v>
      </c>
      <c r="U1710" s="122">
        <v>0</v>
      </c>
      <c r="V1710" s="122">
        <v>0</v>
      </c>
      <c r="W1710" s="122">
        <v>0</v>
      </c>
      <c r="X1710" s="122">
        <v>0</v>
      </c>
      <c r="Y1710" s="122">
        <v>0</v>
      </c>
      <c r="Z1710" s="122">
        <v>0</v>
      </c>
      <c r="AA1710" s="122">
        <v>0</v>
      </c>
      <c r="AB1710" s="122">
        <v>0</v>
      </c>
      <c r="AC1710" s="122">
        <v>0</v>
      </c>
      <c r="AD1710" s="122">
        <v>0</v>
      </c>
      <c r="AE1710" s="122">
        <v>0</v>
      </c>
      <c r="AF1710" s="122">
        <v>0</v>
      </c>
      <c r="AG1710" s="122">
        <v>0</v>
      </c>
      <c r="AH1710" s="122">
        <v>0</v>
      </c>
      <c r="AI1710" s="122">
        <v>0</v>
      </c>
      <c r="AJ1710" s="122">
        <v>0</v>
      </c>
      <c r="AK1710" s="122">
        <v>0</v>
      </c>
      <c r="AL1710" s="122">
        <v>0</v>
      </c>
    </row>
    <row r="1711" spans="1:38" hidden="1" x14ac:dyDescent="0.25">
      <c r="A1711" s="122" t="s">
        <v>2168</v>
      </c>
      <c r="B1711" s="122">
        <v>1</v>
      </c>
      <c r="C1711" s="122" t="s">
        <v>2169</v>
      </c>
      <c r="D1711" s="122" t="s">
        <v>2101</v>
      </c>
      <c r="E1711" s="122">
        <v>32</v>
      </c>
      <c r="F1711" s="122">
        <v>1.6908966899999999E-4</v>
      </c>
      <c r="G1711" s="122">
        <v>1.6492965240000001E-4</v>
      </c>
      <c r="H1711" s="122">
        <v>1.665950585E-4</v>
      </c>
      <c r="I1711" s="122">
        <v>1.6606835319999999E-4</v>
      </c>
      <c r="J1711" s="122">
        <v>1.6996144359999999E-4</v>
      </c>
      <c r="K1711" s="122">
        <v>1.7809308780000001E-4</v>
      </c>
      <c r="L1711" s="122">
        <v>2.3376184839999999E-4</v>
      </c>
      <c r="M1711" s="122">
        <v>2.326283607E-4</v>
      </c>
      <c r="N1711" s="122">
        <v>2.2889647269999999E-4</v>
      </c>
      <c r="O1711" s="122">
        <v>2.2805760870000001E-4</v>
      </c>
      <c r="P1711" s="122">
        <v>3.680633916E-4</v>
      </c>
      <c r="Q1711" s="122">
        <v>8.3096691320000003E-4</v>
      </c>
      <c r="R1711" s="122">
        <v>9.5038773840000002E-4</v>
      </c>
      <c r="S1711" s="122">
        <v>9.6218811249999998E-4</v>
      </c>
      <c r="T1711" s="122">
        <v>7.1179138969999995E-4</v>
      </c>
      <c r="U1711" s="122">
        <v>1.0723427301E-3</v>
      </c>
      <c r="V1711" s="122">
        <v>9.0857259739999998E-4</v>
      </c>
      <c r="W1711" s="122">
        <v>1.0707905274999999E-3</v>
      </c>
      <c r="X1711" s="122">
        <v>7.7340018900000005E-4</v>
      </c>
      <c r="Y1711" s="122">
        <v>4.3463567080000002E-4</v>
      </c>
      <c r="Z1711" s="122">
        <v>3.710333471E-4</v>
      </c>
      <c r="AA1711" s="122">
        <v>1.3345271979000001E-3</v>
      </c>
      <c r="AB1711" s="122">
        <v>1.4406950713000001E-3</v>
      </c>
      <c r="AC1711" s="122">
        <v>1.5123833554E-3</v>
      </c>
      <c r="AD1711" s="122">
        <v>1.6149687982999999E-3</v>
      </c>
      <c r="AE1711" s="122">
        <v>1.6961529600000001E-3</v>
      </c>
      <c r="AF1711" s="122">
        <v>1.8467440178E-3</v>
      </c>
      <c r="AG1711" s="122">
        <v>2.0801606501999999E-3</v>
      </c>
      <c r="AH1711" s="122">
        <v>5.3511755300000003E-5</v>
      </c>
      <c r="AI1711" s="122">
        <v>1.0645754932999999E-3</v>
      </c>
      <c r="AJ1711" s="122">
        <v>2.0704224969999999E-3</v>
      </c>
      <c r="AK1711" s="122">
        <v>2.1674634632000002E-3</v>
      </c>
      <c r="AL1711" s="122">
        <v>0</v>
      </c>
    </row>
    <row r="1712" spans="1:38" hidden="1" x14ac:dyDescent="0.25">
      <c r="A1712" s="122" t="s">
        <v>2168</v>
      </c>
      <c r="B1712" s="122">
        <v>1</v>
      </c>
      <c r="C1712" s="122" t="s">
        <v>2169</v>
      </c>
      <c r="D1712" s="122" t="s">
        <v>2102</v>
      </c>
      <c r="E1712" s="122">
        <v>32</v>
      </c>
      <c r="F1712" s="122">
        <v>2.2672817299999999E-5</v>
      </c>
      <c r="G1712" s="122">
        <v>2.2115010899999999E-5</v>
      </c>
      <c r="H1712" s="122">
        <v>2.2338321100000002E-5</v>
      </c>
      <c r="I1712" s="122">
        <v>2.2267696500000001E-5</v>
      </c>
      <c r="J1712" s="122">
        <v>2.27897114E-5</v>
      </c>
      <c r="K1712" s="122">
        <v>2.3880063499999999E-5</v>
      </c>
      <c r="L1712" s="122">
        <v>3.1344550499999999E-5</v>
      </c>
      <c r="M1712" s="122">
        <v>3.11925639E-5</v>
      </c>
      <c r="N1712" s="122">
        <v>3.06921643E-5</v>
      </c>
      <c r="O1712" s="122">
        <v>3.05796831E-5</v>
      </c>
      <c r="P1712" s="122">
        <v>1.5483435899999998E-5</v>
      </c>
      <c r="Q1712" s="122">
        <v>1.51837022E-5</v>
      </c>
      <c r="R1712" s="122">
        <v>1.62928402E-5</v>
      </c>
      <c r="S1712" s="122">
        <v>1.9250646400000001E-5</v>
      </c>
      <c r="T1712" s="122">
        <v>2.1433903300000001E-5</v>
      </c>
      <c r="U1712" s="122">
        <v>4.5563439399999998E-5</v>
      </c>
      <c r="V1712" s="122">
        <v>4.25706291E-5</v>
      </c>
      <c r="W1712" s="122">
        <v>5.3761075000000001E-5</v>
      </c>
      <c r="X1712" s="122">
        <v>3.2224576699999999E-5</v>
      </c>
      <c r="Y1712" s="122">
        <v>3.30713349E-5</v>
      </c>
      <c r="Z1712" s="122">
        <v>4.7636981799999999E-5</v>
      </c>
      <c r="AA1712" s="122">
        <v>1.1204666137E-3</v>
      </c>
      <c r="AB1712" s="122">
        <v>1.131675113E-4</v>
      </c>
      <c r="AC1712" s="122">
        <v>1.7604784449999999E-4</v>
      </c>
      <c r="AD1712" s="122">
        <v>2.586092952E-4</v>
      </c>
      <c r="AE1712" s="122">
        <v>1.5537641940000001E-4</v>
      </c>
      <c r="AF1712" s="122">
        <v>1.409573965E-4</v>
      </c>
      <c r="AG1712" s="122">
        <v>2.135989827E-4</v>
      </c>
      <c r="AH1712" s="122">
        <v>2.9252648899999998E-4</v>
      </c>
      <c r="AI1712" s="122">
        <v>2.5601258130000001E-4</v>
      </c>
      <c r="AJ1712" s="122">
        <v>1.031294833E-4</v>
      </c>
      <c r="AK1712" s="122">
        <v>1.8052782059999999E-4</v>
      </c>
      <c r="AL1712" s="122">
        <v>0</v>
      </c>
    </row>
    <row r="1713" spans="1:38" hidden="1" x14ac:dyDescent="0.25">
      <c r="A1713" s="122" t="s">
        <v>2168</v>
      </c>
      <c r="B1713" s="122">
        <v>1</v>
      </c>
      <c r="C1713" s="122" t="s">
        <v>2169</v>
      </c>
      <c r="D1713" s="122" t="s">
        <v>2103</v>
      </c>
      <c r="E1713" s="122">
        <v>32</v>
      </c>
      <c r="F1713" s="122">
        <v>4.3143062979999997E-4</v>
      </c>
      <c r="G1713" s="122">
        <v>4.208163882E-4</v>
      </c>
      <c r="H1713" s="122">
        <v>4.2506565570000002E-4</v>
      </c>
      <c r="I1713" s="122">
        <v>4.2372177209999999E-4</v>
      </c>
      <c r="J1713" s="122">
        <v>4.3365495399999999E-4</v>
      </c>
      <c r="K1713" s="122">
        <v>4.544027645E-4</v>
      </c>
      <c r="L1713" s="122">
        <v>5.9644106029999998E-4</v>
      </c>
      <c r="M1713" s="122">
        <v>5.9354897770000001E-4</v>
      </c>
      <c r="N1713" s="122">
        <v>5.8402710190000003E-4</v>
      </c>
      <c r="O1713" s="122">
        <v>5.8188674879999997E-4</v>
      </c>
      <c r="P1713" s="122">
        <v>4.2743130879999998E-4</v>
      </c>
      <c r="Q1713" s="122">
        <v>3.5022500560000003E-4</v>
      </c>
      <c r="R1713" s="122">
        <v>4.03242922E-4</v>
      </c>
      <c r="S1713" s="122">
        <v>4.1439812879999997E-4</v>
      </c>
      <c r="T1713" s="122">
        <v>4.3036858669999998E-4</v>
      </c>
      <c r="U1713" s="122">
        <v>4.8279040619999999E-4</v>
      </c>
      <c r="V1713" s="122">
        <v>4.5051149260000003E-4</v>
      </c>
      <c r="W1713" s="122">
        <v>3.561404154E-4</v>
      </c>
      <c r="X1713" s="122">
        <v>2.9833275230000002E-4</v>
      </c>
      <c r="Y1713" s="122">
        <v>2.5304731949999998E-4</v>
      </c>
      <c r="Z1713" s="122">
        <v>2.8125745450000001E-4</v>
      </c>
      <c r="AA1713" s="122">
        <v>0</v>
      </c>
      <c r="AB1713" s="122">
        <v>0</v>
      </c>
      <c r="AC1713" s="122">
        <v>0</v>
      </c>
      <c r="AD1713" s="122">
        <v>0</v>
      </c>
      <c r="AE1713" s="122">
        <v>0</v>
      </c>
      <c r="AF1713" s="122">
        <v>0</v>
      </c>
      <c r="AG1713" s="122">
        <v>0</v>
      </c>
      <c r="AH1713" s="122">
        <v>0</v>
      </c>
      <c r="AI1713" s="122">
        <v>0</v>
      </c>
      <c r="AJ1713" s="122">
        <v>0</v>
      </c>
      <c r="AK1713" s="122">
        <v>0</v>
      </c>
      <c r="AL1713" s="122">
        <v>0</v>
      </c>
    </row>
    <row r="1714" spans="1:38" hidden="1" x14ac:dyDescent="0.25">
      <c r="A1714" s="122" t="s">
        <v>2168</v>
      </c>
      <c r="B1714" s="122">
        <v>1</v>
      </c>
      <c r="C1714" s="122" t="s">
        <v>2169</v>
      </c>
      <c r="D1714" s="122" t="s">
        <v>2137</v>
      </c>
      <c r="E1714" s="122">
        <v>32</v>
      </c>
      <c r="F1714" s="122">
        <v>0</v>
      </c>
      <c r="G1714" s="122">
        <v>0</v>
      </c>
      <c r="H1714" s="122">
        <v>0</v>
      </c>
      <c r="I1714" s="122">
        <v>0</v>
      </c>
      <c r="J1714" s="122">
        <v>0</v>
      </c>
      <c r="K1714" s="122">
        <v>0</v>
      </c>
      <c r="L1714" s="122">
        <v>0</v>
      </c>
      <c r="M1714" s="122">
        <v>0</v>
      </c>
      <c r="N1714" s="122">
        <v>0</v>
      </c>
      <c r="O1714" s="122">
        <v>0</v>
      </c>
      <c r="P1714" s="122">
        <v>0</v>
      </c>
      <c r="Q1714" s="122">
        <v>0</v>
      </c>
      <c r="R1714" s="122">
        <v>0</v>
      </c>
      <c r="S1714" s="122">
        <v>0</v>
      </c>
      <c r="T1714" s="122">
        <v>0</v>
      </c>
      <c r="U1714" s="122">
        <v>0</v>
      </c>
      <c r="V1714" s="122">
        <v>0</v>
      </c>
      <c r="W1714" s="122">
        <v>0</v>
      </c>
      <c r="X1714" s="122">
        <v>0</v>
      </c>
      <c r="Y1714" s="122">
        <v>0</v>
      </c>
      <c r="Z1714" s="122">
        <v>0</v>
      </c>
      <c r="AA1714" s="122">
        <v>0</v>
      </c>
      <c r="AB1714" s="122">
        <v>0</v>
      </c>
      <c r="AC1714" s="122">
        <v>0</v>
      </c>
      <c r="AD1714" s="122">
        <v>0</v>
      </c>
      <c r="AE1714" s="122">
        <v>0</v>
      </c>
      <c r="AF1714" s="122">
        <v>0</v>
      </c>
      <c r="AG1714" s="122">
        <v>0</v>
      </c>
      <c r="AH1714" s="122">
        <v>0</v>
      </c>
      <c r="AI1714" s="122">
        <v>0</v>
      </c>
      <c r="AJ1714" s="122">
        <v>0</v>
      </c>
      <c r="AK1714" s="122">
        <v>0</v>
      </c>
      <c r="AL1714" s="122">
        <v>0</v>
      </c>
    </row>
    <row r="1715" spans="1:38" hidden="1" x14ac:dyDescent="0.25">
      <c r="A1715" s="122" t="s">
        <v>2168</v>
      </c>
      <c r="B1715" s="122">
        <v>1</v>
      </c>
      <c r="C1715" s="122" t="s">
        <v>2169</v>
      </c>
      <c r="D1715" s="122" t="s">
        <v>2104</v>
      </c>
      <c r="E1715" s="122">
        <v>32</v>
      </c>
      <c r="F1715" s="122">
        <v>0</v>
      </c>
      <c r="G1715" s="122">
        <v>0</v>
      </c>
      <c r="H1715" s="122">
        <v>0</v>
      </c>
      <c r="I1715" s="122">
        <v>0</v>
      </c>
      <c r="J1715" s="122">
        <v>0</v>
      </c>
      <c r="K1715" s="122">
        <v>0</v>
      </c>
      <c r="L1715" s="122">
        <v>0</v>
      </c>
      <c r="M1715" s="122">
        <v>0</v>
      </c>
      <c r="N1715" s="122">
        <v>0</v>
      </c>
      <c r="O1715" s="122">
        <v>0</v>
      </c>
      <c r="P1715" s="122">
        <v>0</v>
      </c>
      <c r="Q1715" s="122">
        <v>0</v>
      </c>
      <c r="R1715" s="122">
        <v>0</v>
      </c>
      <c r="S1715" s="122">
        <v>0</v>
      </c>
      <c r="T1715" s="122">
        <v>0</v>
      </c>
      <c r="U1715" s="122">
        <v>0</v>
      </c>
      <c r="V1715" s="122">
        <v>0</v>
      </c>
      <c r="W1715" s="122">
        <v>0</v>
      </c>
      <c r="X1715" s="122">
        <v>0</v>
      </c>
      <c r="Y1715" s="122">
        <v>0</v>
      </c>
      <c r="Z1715" s="122">
        <v>0</v>
      </c>
      <c r="AA1715" s="122">
        <v>0</v>
      </c>
      <c r="AB1715" s="122">
        <v>0</v>
      </c>
      <c r="AC1715" s="122">
        <v>0</v>
      </c>
      <c r="AD1715" s="122">
        <v>0</v>
      </c>
      <c r="AE1715" s="122">
        <v>0</v>
      </c>
      <c r="AF1715" s="122">
        <v>0</v>
      </c>
      <c r="AG1715" s="122">
        <v>0</v>
      </c>
      <c r="AH1715" s="122">
        <v>0</v>
      </c>
      <c r="AI1715" s="122">
        <v>0</v>
      </c>
      <c r="AJ1715" s="122">
        <v>0</v>
      </c>
      <c r="AK1715" s="122">
        <v>0</v>
      </c>
      <c r="AL1715" s="122">
        <v>0</v>
      </c>
    </row>
    <row r="1716" spans="1:38" hidden="1" x14ac:dyDescent="0.25">
      <c r="A1716" s="122" t="s">
        <v>2168</v>
      </c>
      <c r="B1716" s="122">
        <v>1</v>
      </c>
      <c r="C1716" s="122" t="s">
        <v>2169</v>
      </c>
      <c r="D1716" s="122" t="s">
        <v>2105</v>
      </c>
      <c r="E1716" s="122">
        <v>32</v>
      </c>
      <c r="F1716" s="122">
        <v>0</v>
      </c>
      <c r="G1716" s="122">
        <v>0</v>
      </c>
      <c r="H1716" s="122">
        <v>0</v>
      </c>
      <c r="I1716" s="122">
        <v>0</v>
      </c>
      <c r="J1716" s="122">
        <v>0</v>
      </c>
      <c r="K1716" s="122">
        <v>0</v>
      </c>
      <c r="L1716" s="122">
        <v>0</v>
      </c>
      <c r="M1716" s="122">
        <v>0</v>
      </c>
      <c r="N1716" s="122">
        <v>0</v>
      </c>
      <c r="O1716" s="122">
        <v>0</v>
      </c>
      <c r="P1716" s="122">
        <v>0</v>
      </c>
      <c r="Q1716" s="122">
        <v>0</v>
      </c>
      <c r="R1716" s="122">
        <v>0</v>
      </c>
      <c r="S1716" s="122">
        <v>0</v>
      </c>
      <c r="T1716" s="122">
        <v>0</v>
      </c>
      <c r="U1716" s="122">
        <v>0</v>
      </c>
      <c r="V1716" s="122">
        <v>0</v>
      </c>
      <c r="W1716" s="122">
        <v>0</v>
      </c>
      <c r="X1716" s="122">
        <v>0</v>
      </c>
      <c r="Y1716" s="122">
        <v>0</v>
      </c>
      <c r="Z1716" s="122">
        <v>0</v>
      </c>
      <c r="AA1716" s="122">
        <v>0</v>
      </c>
      <c r="AB1716" s="122">
        <v>0</v>
      </c>
      <c r="AC1716" s="122">
        <v>0</v>
      </c>
      <c r="AD1716" s="122">
        <v>0</v>
      </c>
      <c r="AE1716" s="122">
        <v>0</v>
      </c>
      <c r="AF1716" s="122">
        <v>0</v>
      </c>
      <c r="AG1716" s="122">
        <v>0</v>
      </c>
      <c r="AH1716" s="122">
        <v>0</v>
      </c>
      <c r="AI1716" s="122">
        <v>0</v>
      </c>
      <c r="AJ1716" s="122">
        <v>0</v>
      </c>
      <c r="AK1716" s="122">
        <v>0</v>
      </c>
      <c r="AL1716" s="122">
        <v>0</v>
      </c>
    </row>
    <row r="1717" spans="1:38" hidden="1" x14ac:dyDescent="0.25">
      <c r="A1717" s="122" t="s">
        <v>2168</v>
      </c>
      <c r="B1717" s="122">
        <v>1</v>
      </c>
      <c r="C1717" s="122" t="s">
        <v>2169</v>
      </c>
      <c r="D1717" s="122" t="s">
        <v>2106</v>
      </c>
      <c r="E1717" s="122">
        <v>32</v>
      </c>
      <c r="F1717" s="122">
        <v>0</v>
      </c>
      <c r="G1717" s="122">
        <v>0</v>
      </c>
      <c r="H1717" s="122">
        <v>0</v>
      </c>
      <c r="I1717" s="122">
        <v>0</v>
      </c>
      <c r="J1717" s="122">
        <v>0</v>
      </c>
      <c r="K1717" s="122">
        <v>0</v>
      </c>
      <c r="L1717" s="122">
        <v>0</v>
      </c>
      <c r="M1717" s="122">
        <v>0</v>
      </c>
      <c r="N1717" s="122">
        <v>0</v>
      </c>
      <c r="O1717" s="122">
        <v>0</v>
      </c>
      <c r="P1717" s="122">
        <v>0</v>
      </c>
      <c r="Q1717" s="122">
        <v>0</v>
      </c>
      <c r="R1717" s="122">
        <v>0</v>
      </c>
      <c r="S1717" s="122">
        <v>0</v>
      </c>
      <c r="T1717" s="122">
        <v>0</v>
      </c>
      <c r="U1717" s="122">
        <v>0</v>
      </c>
      <c r="V1717" s="122">
        <v>0</v>
      </c>
      <c r="W1717" s="122">
        <v>0</v>
      </c>
      <c r="X1717" s="122">
        <v>0</v>
      </c>
      <c r="Y1717" s="122">
        <v>0</v>
      </c>
      <c r="Z1717" s="122">
        <v>0</v>
      </c>
      <c r="AA1717" s="122">
        <v>0</v>
      </c>
      <c r="AB1717" s="122">
        <v>0</v>
      </c>
      <c r="AC1717" s="122">
        <v>0</v>
      </c>
      <c r="AD1717" s="122">
        <v>0</v>
      </c>
      <c r="AE1717" s="122">
        <v>0</v>
      </c>
      <c r="AF1717" s="122">
        <v>0</v>
      </c>
      <c r="AG1717" s="122">
        <v>0</v>
      </c>
      <c r="AH1717" s="122">
        <v>0</v>
      </c>
      <c r="AI1717" s="122">
        <v>0</v>
      </c>
      <c r="AJ1717" s="122">
        <v>0</v>
      </c>
      <c r="AK1717" s="122">
        <v>0</v>
      </c>
      <c r="AL1717" s="122">
        <v>0</v>
      </c>
    </row>
    <row r="1718" spans="1:38" hidden="1" x14ac:dyDescent="0.25">
      <c r="A1718" s="122" t="s">
        <v>2168</v>
      </c>
      <c r="B1718" s="122">
        <v>1</v>
      </c>
      <c r="C1718" s="122" t="s">
        <v>2169</v>
      </c>
      <c r="D1718" s="122" t="s">
        <v>2107</v>
      </c>
      <c r="E1718" s="122">
        <v>32</v>
      </c>
      <c r="F1718" s="122">
        <v>0</v>
      </c>
      <c r="G1718" s="122">
        <v>0</v>
      </c>
      <c r="H1718" s="122">
        <v>0</v>
      </c>
      <c r="I1718" s="122">
        <v>0</v>
      </c>
      <c r="J1718" s="122">
        <v>0</v>
      </c>
      <c r="K1718" s="122">
        <v>0</v>
      </c>
      <c r="L1718" s="122">
        <v>0</v>
      </c>
      <c r="M1718" s="122">
        <v>0</v>
      </c>
      <c r="N1718" s="122">
        <v>0</v>
      </c>
      <c r="O1718" s="122">
        <v>0</v>
      </c>
      <c r="P1718" s="122">
        <v>0</v>
      </c>
      <c r="Q1718" s="122">
        <v>0</v>
      </c>
      <c r="R1718" s="122">
        <v>0</v>
      </c>
      <c r="S1718" s="122">
        <v>0</v>
      </c>
      <c r="T1718" s="122">
        <v>0</v>
      </c>
      <c r="U1718" s="122">
        <v>0</v>
      </c>
      <c r="V1718" s="122">
        <v>0</v>
      </c>
      <c r="W1718" s="122">
        <v>0</v>
      </c>
      <c r="X1718" s="122">
        <v>0</v>
      </c>
      <c r="Y1718" s="122">
        <v>0</v>
      </c>
      <c r="Z1718" s="122">
        <v>0</v>
      </c>
      <c r="AA1718" s="122">
        <v>0</v>
      </c>
      <c r="AB1718" s="122">
        <v>0</v>
      </c>
      <c r="AC1718" s="122">
        <v>0</v>
      </c>
      <c r="AD1718" s="122">
        <v>0</v>
      </c>
      <c r="AE1718" s="122">
        <v>0</v>
      </c>
      <c r="AF1718" s="122">
        <v>0</v>
      </c>
      <c r="AG1718" s="122">
        <v>0</v>
      </c>
      <c r="AH1718" s="122">
        <v>0</v>
      </c>
      <c r="AI1718" s="122">
        <v>0</v>
      </c>
      <c r="AJ1718" s="122">
        <v>0</v>
      </c>
      <c r="AK1718" s="122">
        <v>0</v>
      </c>
      <c r="AL1718" s="122">
        <v>0</v>
      </c>
    </row>
    <row r="1719" spans="1:38" hidden="1" x14ac:dyDescent="0.25">
      <c r="A1719" s="122" t="s">
        <v>2168</v>
      </c>
      <c r="B1719" s="122">
        <v>1</v>
      </c>
      <c r="C1719" s="122" t="s">
        <v>2169</v>
      </c>
      <c r="D1719" s="122" t="s">
        <v>475</v>
      </c>
      <c r="E1719" s="122">
        <v>32</v>
      </c>
      <c r="F1719" s="122">
        <v>0</v>
      </c>
      <c r="G1719" s="122">
        <v>0</v>
      </c>
      <c r="H1719" s="122">
        <v>0</v>
      </c>
      <c r="I1719" s="122">
        <v>0</v>
      </c>
      <c r="J1719" s="122">
        <v>0</v>
      </c>
      <c r="K1719" s="122">
        <v>0</v>
      </c>
      <c r="L1719" s="122">
        <v>0</v>
      </c>
      <c r="M1719" s="122">
        <v>0</v>
      </c>
      <c r="N1719" s="122">
        <v>0</v>
      </c>
      <c r="O1719" s="122">
        <v>0</v>
      </c>
      <c r="P1719" s="122">
        <v>0</v>
      </c>
      <c r="Q1719" s="122">
        <v>0</v>
      </c>
      <c r="R1719" s="122">
        <v>0</v>
      </c>
      <c r="S1719" s="122">
        <v>0</v>
      </c>
      <c r="T1719" s="122">
        <v>0</v>
      </c>
      <c r="U1719" s="122">
        <v>0</v>
      </c>
      <c r="V1719" s="122">
        <v>0</v>
      </c>
      <c r="W1719" s="122">
        <v>0</v>
      </c>
      <c r="X1719" s="122">
        <v>0</v>
      </c>
      <c r="Y1719" s="122">
        <v>0</v>
      </c>
      <c r="Z1719" s="122">
        <v>0</v>
      </c>
      <c r="AA1719" s="122">
        <v>0</v>
      </c>
      <c r="AB1719" s="122">
        <v>0</v>
      </c>
      <c r="AC1719" s="122">
        <v>0</v>
      </c>
      <c r="AD1719" s="122">
        <v>0</v>
      </c>
      <c r="AE1719" s="122">
        <v>0</v>
      </c>
      <c r="AF1719" s="122">
        <v>0</v>
      </c>
      <c r="AG1719" s="122">
        <v>0</v>
      </c>
      <c r="AH1719" s="122">
        <v>0</v>
      </c>
      <c r="AI1719" s="122">
        <v>0</v>
      </c>
      <c r="AJ1719" s="122">
        <v>0</v>
      </c>
      <c r="AK1719" s="122">
        <v>0</v>
      </c>
      <c r="AL1719" s="122">
        <v>0</v>
      </c>
    </row>
    <row r="1720" spans="1:38" hidden="1" x14ac:dyDescent="0.25">
      <c r="A1720" s="122" t="s">
        <v>2168</v>
      </c>
      <c r="B1720" s="122">
        <v>1</v>
      </c>
      <c r="C1720" s="122" t="s">
        <v>2169</v>
      </c>
      <c r="D1720" s="122" t="s">
        <v>2108</v>
      </c>
      <c r="E1720" s="122">
        <v>32</v>
      </c>
      <c r="F1720" s="122">
        <v>0</v>
      </c>
      <c r="G1720" s="122">
        <v>0</v>
      </c>
      <c r="H1720" s="122">
        <v>0</v>
      </c>
      <c r="I1720" s="122">
        <v>0</v>
      </c>
      <c r="J1720" s="122">
        <v>0</v>
      </c>
      <c r="K1720" s="122">
        <v>0</v>
      </c>
      <c r="L1720" s="122">
        <v>0</v>
      </c>
      <c r="M1720" s="122">
        <v>0</v>
      </c>
      <c r="N1720" s="122">
        <v>0</v>
      </c>
      <c r="O1720" s="122">
        <v>0</v>
      </c>
      <c r="P1720" s="122">
        <v>0</v>
      </c>
      <c r="Q1720" s="122">
        <v>0</v>
      </c>
      <c r="R1720" s="122">
        <v>0</v>
      </c>
      <c r="S1720" s="122">
        <v>0</v>
      </c>
      <c r="T1720" s="122">
        <v>0</v>
      </c>
      <c r="U1720" s="122">
        <v>0</v>
      </c>
      <c r="V1720" s="122">
        <v>0</v>
      </c>
      <c r="W1720" s="122">
        <v>0</v>
      </c>
      <c r="X1720" s="122">
        <v>0</v>
      </c>
      <c r="Y1720" s="122">
        <v>0</v>
      </c>
      <c r="Z1720" s="122">
        <v>0</v>
      </c>
      <c r="AA1720" s="122">
        <v>0</v>
      </c>
      <c r="AB1720" s="122">
        <v>0</v>
      </c>
      <c r="AC1720" s="122">
        <v>0</v>
      </c>
      <c r="AD1720" s="122">
        <v>0</v>
      </c>
      <c r="AE1720" s="122">
        <v>0</v>
      </c>
      <c r="AF1720" s="122">
        <v>0</v>
      </c>
      <c r="AG1720" s="122">
        <v>0</v>
      </c>
      <c r="AH1720" s="122">
        <v>0</v>
      </c>
      <c r="AI1720" s="122">
        <v>0</v>
      </c>
      <c r="AJ1720" s="122">
        <v>0</v>
      </c>
      <c r="AK1720" s="122">
        <v>0</v>
      </c>
      <c r="AL1720" s="122">
        <v>0</v>
      </c>
    </row>
    <row r="1721" spans="1:38" hidden="1" x14ac:dyDescent="0.25">
      <c r="A1721" s="122" t="s">
        <v>2168</v>
      </c>
      <c r="B1721" s="122">
        <v>1</v>
      </c>
      <c r="C1721" s="122" t="s">
        <v>2169</v>
      </c>
      <c r="D1721" s="122" t="s">
        <v>2109</v>
      </c>
      <c r="E1721" s="122">
        <v>32</v>
      </c>
      <c r="F1721" s="122">
        <v>0</v>
      </c>
      <c r="G1721" s="122">
        <v>0</v>
      </c>
      <c r="H1721" s="122">
        <v>0</v>
      </c>
      <c r="I1721" s="122">
        <v>0</v>
      </c>
      <c r="J1721" s="122">
        <v>0</v>
      </c>
      <c r="K1721" s="122">
        <v>0</v>
      </c>
      <c r="L1721" s="122">
        <v>0</v>
      </c>
      <c r="M1721" s="122">
        <v>0</v>
      </c>
      <c r="N1721" s="122">
        <v>0</v>
      </c>
      <c r="O1721" s="122">
        <v>0</v>
      </c>
      <c r="P1721" s="122">
        <v>0</v>
      </c>
      <c r="Q1721" s="122">
        <v>0</v>
      </c>
      <c r="R1721" s="122">
        <v>0</v>
      </c>
      <c r="S1721" s="122">
        <v>0</v>
      </c>
      <c r="T1721" s="122">
        <v>0</v>
      </c>
      <c r="U1721" s="122">
        <v>0</v>
      </c>
      <c r="V1721" s="122">
        <v>0</v>
      </c>
      <c r="W1721" s="122">
        <v>0</v>
      </c>
      <c r="X1721" s="122">
        <v>0</v>
      </c>
      <c r="Y1721" s="122">
        <v>0</v>
      </c>
      <c r="Z1721" s="122">
        <v>0</v>
      </c>
      <c r="AA1721" s="122">
        <v>0</v>
      </c>
      <c r="AB1721" s="122">
        <v>0</v>
      </c>
      <c r="AC1721" s="122">
        <v>0</v>
      </c>
      <c r="AD1721" s="122">
        <v>0</v>
      </c>
      <c r="AE1721" s="122">
        <v>0</v>
      </c>
      <c r="AF1721" s="122">
        <v>0</v>
      </c>
      <c r="AG1721" s="122">
        <v>0</v>
      </c>
      <c r="AH1721" s="122">
        <v>0</v>
      </c>
      <c r="AI1721" s="122">
        <v>0</v>
      </c>
      <c r="AJ1721" s="122">
        <v>0</v>
      </c>
      <c r="AK1721" s="122">
        <v>0</v>
      </c>
      <c r="AL1721" s="122">
        <v>0</v>
      </c>
    </row>
    <row r="1722" spans="1:38" hidden="1" x14ac:dyDescent="0.25">
      <c r="A1722" s="122" t="s">
        <v>2168</v>
      </c>
      <c r="B1722" s="122">
        <v>1</v>
      </c>
      <c r="C1722" s="122" t="s">
        <v>2169</v>
      </c>
      <c r="D1722" s="122" t="s">
        <v>2110</v>
      </c>
      <c r="E1722" s="122">
        <v>32</v>
      </c>
      <c r="F1722" s="122">
        <v>0</v>
      </c>
      <c r="G1722" s="122">
        <v>0</v>
      </c>
      <c r="H1722" s="122">
        <v>0</v>
      </c>
      <c r="I1722" s="122">
        <v>0</v>
      </c>
      <c r="J1722" s="122">
        <v>0</v>
      </c>
      <c r="K1722" s="122">
        <v>0</v>
      </c>
      <c r="L1722" s="122">
        <v>0</v>
      </c>
      <c r="M1722" s="122">
        <v>0</v>
      </c>
      <c r="N1722" s="122">
        <v>0</v>
      </c>
      <c r="O1722" s="122">
        <v>0</v>
      </c>
      <c r="P1722" s="122">
        <v>0</v>
      </c>
      <c r="Q1722" s="122">
        <v>0</v>
      </c>
      <c r="R1722" s="122">
        <v>0</v>
      </c>
      <c r="S1722" s="122">
        <v>0</v>
      </c>
      <c r="T1722" s="122">
        <v>0</v>
      </c>
      <c r="U1722" s="122">
        <v>0</v>
      </c>
      <c r="V1722" s="122">
        <v>0</v>
      </c>
      <c r="W1722" s="122">
        <v>0</v>
      </c>
      <c r="X1722" s="122">
        <v>0</v>
      </c>
      <c r="Y1722" s="122">
        <v>0</v>
      </c>
      <c r="Z1722" s="122">
        <v>0</v>
      </c>
      <c r="AA1722" s="122">
        <v>0</v>
      </c>
      <c r="AB1722" s="122">
        <v>0</v>
      </c>
      <c r="AC1722" s="122">
        <v>0</v>
      </c>
      <c r="AD1722" s="122">
        <v>0</v>
      </c>
      <c r="AE1722" s="122">
        <v>0</v>
      </c>
      <c r="AF1722" s="122">
        <v>0</v>
      </c>
      <c r="AG1722" s="122">
        <v>0</v>
      </c>
      <c r="AH1722" s="122">
        <v>0</v>
      </c>
      <c r="AI1722" s="122">
        <v>0</v>
      </c>
      <c r="AJ1722" s="122">
        <v>0</v>
      </c>
      <c r="AK1722" s="122">
        <v>0</v>
      </c>
      <c r="AL1722" s="122">
        <v>0</v>
      </c>
    </row>
    <row r="1723" spans="1:38" hidden="1" x14ac:dyDescent="0.25">
      <c r="A1723" s="122" t="s">
        <v>2168</v>
      </c>
      <c r="B1723" s="122">
        <v>1</v>
      </c>
      <c r="C1723" s="122" t="s">
        <v>2169</v>
      </c>
      <c r="D1723" s="122" t="s">
        <v>2111</v>
      </c>
      <c r="E1723" s="122">
        <v>32</v>
      </c>
      <c r="F1723" s="122">
        <v>0</v>
      </c>
      <c r="G1723" s="122">
        <v>0</v>
      </c>
      <c r="H1723" s="122">
        <v>0</v>
      </c>
      <c r="I1723" s="122">
        <v>0</v>
      </c>
      <c r="J1723" s="122">
        <v>0</v>
      </c>
      <c r="K1723" s="122">
        <v>0</v>
      </c>
      <c r="L1723" s="122">
        <v>0</v>
      </c>
      <c r="M1723" s="122">
        <v>0</v>
      </c>
      <c r="N1723" s="122">
        <v>0</v>
      </c>
      <c r="O1723" s="122">
        <v>0</v>
      </c>
      <c r="P1723" s="122">
        <v>0</v>
      </c>
      <c r="Q1723" s="122">
        <v>0</v>
      </c>
      <c r="R1723" s="122">
        <v>0</v>
      </c>
      <c r="S1723" s="122">
        <v>0</v>
      </c>
      <c r="T1723" s="122">
        <v>0</v>
      </c>
      <c r="U1723" s="122">
        <v>0</v>
      </c>
      <c r="V1723" s="122">
        <v>0</v>
      </c>
      <c r="W1723" s="122">
        <v>0</v>
      </c>
      <c r="X1723" s="122">
        <v>0</v>
      </c>
      <c r="Y1723" s="122">
        <v>0</v>
      </c>
      <c r="Z1723" s="122">
        <v>0</v>
      </c>
      <c r="AA1723" s="122">
        <v>0</v>
      </c>
      <c r="AB1723" s="122">
        <v>0</v>
      </c>
      <c r="AC1723" s="122">
        <v>0</v>
      </c>
      <c r="AD1723" s="122">
        <v>0</v>
      </c>
      <c r="AE1723" s="122">
        <v>0</v>
      </c>
      <c r="AF1723" s="122">
        <v>0</v>
      </c>
      <c r="AG1723" s="122">
        <v>0</v>
      </c>
      <c r="AH1723" s="122">
        <v>0</v>
      </c>
      <c r="AI1723" s="122">
        <v>0</v>
      </c>
      <c r="AJ1723" s="122">
        <v>0</v>
      </c>
      <c r="AK1723" s="122">
        <v>0</v>
      </c>
      <c r="AL1723" s="122">
        <v>0</v>
      </c>
    </row>
    <row r="1724" spans="1:38" hidden="1" x14ac:dyDescent="0.25">
      <c r="A1724" s="122" t="s">
        <v>2168</v>
      </c>
      <c r="B1724" s="122">
        <v>1</v>
      </c>
      <c r="C1724" s="122" t="s">
        <v>2169</v>
      </c>
      <c r="D1724" s="122" t="s">
        <v>2112</v>
      </c>
      <c r="E1724" s="122">
        <v>32</v>
      </c>
      <c r="F1724" s="122">
        <v>0</v>
      </c>
      <c r="G1724" s="122">
        <v>0</v>
      </c>
      <c r="H1724" s="122">
        <v>0</v>
      </c>
      <c r="I1724" s="122">
        <v>0</v>
      </c>
      <c r="J1724" s="122">
        <v>0</v>
      </c>
      <c r="K1724" s="122">
        <v>0</v>
      </c>
      <c r="L1724" s="122">
        <v>0</v>
      </c>
      <c r="M1724" s="122">
        <v>0</v>
      </c>
      <c r="N1724" s="122">
        <v>0</v>
      </c>
      <c r="O1724" s="122">
        <v>0</v>
      </c>
      <c r="P1724" s="122">
        <v>0</v>
      </c>
      <c r="Q1724" s="122">
        <v>0</v>
      </c>
      <c r="R1724" s="122">
        <v>0</v>
      </c>
      <c r="S1724" s="122">
        <v>0</v>
      </c>
      <c r="T1724" s="122">
        <v>0</v>
      </c>
      <c r="U1724" s="122">
        <v>0</v>
      </c>
      <c r="V1724" s="122">
        <v>0</v>
      </c>
      <c r="W1724" s="122">
        <v>0</v>
      </c>
      <c r="X1724" s="122">
        <v>0</v>
      </c>
      <c r="Y1724" s="122">
        <v>0</v>
      </c>
      <c r="Z1724" s="122">
        <v>0</v>
      </c>
      <c r="AA1724" s="122">
        <v>0</v>
      </c>
      <c r="AB1724" s="122">
        <v>0</v>
      </c>
      <c r="AC1724" s="122">
        <v>0</v>
      </c>
      <c r="AD1724" s="122">
        <v>0</v>
      </c>
      <c r="AE1724" s="122">
        <v>0</v>
      </c>
      <c r="AF1724" s="122">
        <v>0</v>
      </c>
      <c r="AG1724" s="122">
        <v>0</v>
      </c>
      <c r="AH1724" s="122">
        <v>0</v>
      </c>
      <c r="AI1724" s="122">
        <v>0</v>
      </c>
      <c r="AJ1724" s="122">
        <v>0</v>
      </c>
      <c r="AK1724" s="122">
        <v>0</v>
      </c>
      <c r="AL1724" s="122">
        <v>0</v>
      </c>
    </row>
    <row r="1725" spans="1:38" hidden="1" x14ac:dyDescent="0.25">
      <c r="A1725" s="122" t="s">
        <v>2168</v>
      </c>
      <c r="B1725" s="122">
        <v>1</v>
      </c>
      <c r="C1725" s="122" t="s">
        <v>2169</v>
      </c>
      <c r="D1725" s="122" t="s">
        <v>2113</v>
      </c>
      <c r="E1725" s="122">
        <v>32</v>
      </c>
      <c r="F1725" s="122">
        <v>4.5859928030000003E-4</v>
      </c>
      <c r="G1725" s="122">
        <v>4.4731662400000001E-4</v>
      </c>
      <c r="H1725" s="122">
        <v>4.5183348219999999E-4</v>
      </c>
      <c r="I1725" s="122">
        <v>4.5040496969999999E-4</v>
      </c>
      <c r="J1725" s="122">
        <v>4.6096367779999999E-4</v>
      </c>
      <c r="K1725" s="122">
        <v>4.830180483E-4</v>
      </c>
      <c r="L1725" s="122">
        <v>6.3400097750000001E-4</v>
      </c>
      <c r="M1725" s="122">
        <v>6.3092677069999999E-4</v>
      </c>
      <c r="N1725" s="122">
        <v>6.2080526999999999E-4</v>
      </c>
      <c r="O1725" s="122">
        <v>6.1853013160000005E-4</v>
      </c>
      <c r="P1725" s="122">
        <v>6.7485661520000004E-4</v>
      </c>
      <c r="Q1725" s="122">
        <v>5.0070151430000004E-4</v>
      </c>
      <c r="R1725" s="122">
        <v>4.9200687259999998E-4</v>
      </c>
      <c r="S1725" s="122">
        <v>4.7719957439999999E-4</v>
      </c>
      <c r="T1725" s="122">
        <v>5.9915133759999995E-4</v>
      </c>
      <c r="U1725" s="122">
        <v>7.4027356370000004E-4</v>
      </c>
      <c r="V1725" s="122">
        <v>7.4075107859999999E-4</v>
      </c>
      <c r="W1725" s="122">
        <v>7.5837790360000002E-4</v>
      </c>
      <c r="X1725" s="122">
        <v>6.2020339630000003E-4</v>
      </c>
      <c r="Y1725" s="122">
        <v>3.0969323280000003E-4</v>
      </c>
      <c r="Z1725" s="122">
        <v>4.0755748249999998E-4</v>
      </c>
      <c r="AA1725" s="122">
        <v>4.1898813310000001E-4</v>
      </c>
      <c r="AB1725" s="122">
        <v>4.2608952550000001E-4</v>
      </c>
      <c r="AC1725" s="122">
        <v>3.5500244520000001E-4</v>
      </c>
      <c r="AD1725" s="122">
        <v>9.5123559599999996E-5</v>
      </c>
      <c r="AE1725" s="122">
        <v>2.1521493419999999E-4</v>
      </c>
      <c r="AF1725" s="122">
        <v>1.9466658380000001E-4</v>
      </c>
      <c r="AG1725" s="122">
        <v>1.6208941900000001E-4</v>
      </c>
      <c r="AH1725" s="122">
        <v>3.55265842E-4</v>
      </c>
      <c r="AI1725" s="122">
        <v>2.0255282149999999E-4</v>
      </c>
      <c r="AJ1725" s="122">
        <v>1.4913688419999999E-4</v>
      </c>
      <c r="AK1725" s="122">
        <v>2.0452484000000001E-4</v>
      </c>
      <c r="AL1725" s="122">
        <v>0</v>
      </c>
    </row>
    <row r="1726" spans="1:38" hidden="1" x14ac:dyDescent="0.25">
      <c r="A1726" s="122" t="s">
        <v>2168</v>
      </c>
      <c r="B1726" s="122">
        <v>1</v>
      </c>
      <c r="C1726" s="122" t="s">
        <v>2169</v>
      </c>
      <c r="D1726" s="122" t="s">
        <v>2114</v>
      </c>
      <c r="E1726" s="122">
        <v>32</v>
      </c>
      <c r="F1726" s="122">
        <v>0</v>
      </c>
      <c r="G1726" s="122">
        <v>0</v>
      </c>
      <c r="H1726" s="122">
        <v>0</v>
      </c>
      <c r="I1726" s="122">
        <v>0</v>
      </c>
      <c r="J1726" s="122">
        <v>0</v>
      </c>
      <c r="K1726" s="122">
        <v>0</v>
      </c>
      <c r="L1726" s="122">
        <v>0</v>
      </c>
      <c r="M1726" s="122">
        <v>0</v>
      </c>
      <c r="N1726" s="122">
        <v>0</v>
      </c>
      <c r="O1726" s="122">
        <v>0</v>
      </c>
      <c r="P1726" s="122">
        <v>0</v>
      </c>
      <c r="Q1726" s="122">
        <v>0</v>
      </c>
      <c r="R1726" s="122">
        <v>0</v>
      </c>
      <c r="S1726" s="122">
        <v>0</v>
      </c>
      <c r="T1726" s="122">
        <v>0</v>
      </c>
      <c r="U1726" s="122">
        <v>0</v>
      </c>
      <c r="V1726" s="122">
        <v>0</v>
      </c>
      <c r="W1726" s="122">
        <v>0</v>
      </c>
      <c r="X1726" s="122">
        <v>0</v>
      </c>
      <c r="Y1726" s="122">
        <v>0</v>
      </c>
      <c r="Z1726" s="122">
        <v>0</v>
      </c>
      <c r="AA1726" s="122">
        <v>0</v>
      </c>
      <c r="AB1726" s="122">
        <v>0</v>
      </c>
      <c r="AC1726" s="122">
        <v>0</v>
      </c>
      <c r="AD1726" s="122">
        <v>0</v>
      </c>
      <c r="AE1726" s="122">
        <v>0</v>
      </c>
      <c r="AF1726" s="122">
        <v>0</v>
      </c>
      <c r="AG1726" s="122">
        <v>0</v>
      </c>
      <c r="AH1726" s="122">
        <v>0</v>
      </c>
      <c r="AI1726" s="122">
        <v>0</v>
      </c>
      <c r="AJ1726" s="122">
        <v>0</v>
      </c>
      <c r="AK1726" s="122">
        <v>0</v>
      </c>
      <c r="AL1726" s="122">
        <v>0</v>
      </c>
    </row>
    <row r="1727" spans="1:38" hidden="1" x14ac:dyDescent="0.25">
      <c r="A1727" s="122" t="s">
        <v>2168</v>
      </c>
      <c r="B1727" s="122">
        <v>1</v>
      </c>
      <c r="C1727" s="122" t="s">
        <v>2169</v>
      </c>
      <c r="D1727" s="122" t="s">
        <v>2115</v>
      </c>
      <c r="E1727" s="122">
        <v>32</v>
      </c>
      <c r="F1727" s="122">
        <v>0</v>
      </c>
      <c r="G1727" s="122">
        <v>0</v>
      </c>
      <c r="H1727" s="122">
        <v>0</v>
      </c>
      <c r="I1727" s="122">
        <v>0</v>
      </c>
      <c r="J1727" s="122">
        <v>0</v>
      </c>
      <c r="K1727" s="122">
        <v>0</v>
      </c>
      <c r="L1727" s="122">
        <v>0</v>
      </c>
      <c r="M1727" s="122">
        <v>0</v>
      </c>
      <c r="N1727" s="122">
        <v>0</v>
      </c>
      <c r="O1727" s="122">
        <v>0</v>
      </c>
      <c r="P1727" s="122">
        <v>0</v>
      </c>
      <c r="Q1727" s="122">
        <v>0</v>
      </c>
      <c r="R1727" s="122">
        <v>0</v>
      </c>
      <c r="S1727" s="122">
        <v>0</v>
      </c>
      <c r="T1727" s="122">
        <v>0</v>
      </c>
      <c r="U1727" s="122">
        <v>0</v>
      </c>
      <c r="V1727" s="122">
        <v>0</v>
      </c>
      <c r="W1727" s="122">
        <v>0</v>
      </c>
      <c r="X1727" s="122">
        <v>0</v>
      </c>
      <c r="Y1727" s="122">
        <v>0</v>
      </c>
      <c r="Z1727" s="122">
        <v>0</v>
      </c>
      <c r="AA1727" s="122">
        <v>0</v>
      </c>
      <c r="AB1727" s="122">
        <v>0</v>
      </c>
      <c r="AC1727" s="122">
        <v>0</v>
      </c>
      <c r="AD1727" s="122">
        <v>0</v>
      </c>
      <c r="AE1727" s="122">
        <v>0</v>
      </c>
      <c r="AF1727" s="122">
        <v>0</v>
      </c>
      <c r="AG1727" s="122">
        <v>0</v>
      </c>
      <c r="AH1727" s="122">
        <v>0</v>
      </c>
      <c r="AI1727" s="122">
        <v>0</v>
      </c>
      <c r="AJ1727" s="122">
        <v>0</v>
      </c>
      <c r="AK1727" s="122">
        <v>0</v>
      </c>
      <c r="AL1727" s="122">
        <v>0</v>
      </c>
    </row>
    <row r="1728" spans="1:38" hidden="1" x14ac:dyDescent="0.25">
      <c r="A1728" s="122" t="s">
        <v>2168</v>
      </c>
      <c r="B1728" s="122">
        <v>1</v>
      </c>
      <c r="C1728" s="122" t="s">
        <v>2169</v>
      </c>
      <c r="D1728" s="122" t="s">
        <v>2116</v>
      </c>
      <c r="E1728" s="122">
        <v>32</v>
      </c>
      <c r="F1728" s="122">
        <v>0</v>
      </c>
      <c r="G1728" s="122">
        <v>0</v>
      </c>
      <c r="H1728" s="122">
        <v>0</v>
      </c>
      <c r="I1728" s="122">
        <v>0</v>
      </c>
      <c r="J1728" s="122">
        <v>0</v>
      </c>
      <c r="K1728" s="122">
        <v>0</v>
      </c>
      <c r="L1728" s="122">
        <v>0</v>
      </c>
      <c r="M1728" s="122">
        <v>0</v>
      </c>
      <c r="N1728" s="122">
        <v>0</v>
      </c>
      <c r="O1728" s="122">
        <v>0</v>
      </c>
      <c r="P1728" s="122">
        <v>0</v>
      </c>
      <c r="Q1728" s="122">
        <v>0</v>
      </c>
      <c r="R1728" s="122">
        <v>0</v>
      </c>
      <c r="S1728" s="122">
        <v>0</v>
      </c>
      <c r="T1728" s="122">
        <v>0</v>
      </c>
      <c r="U1728" s="122">
        <v>0</v>
      </c>
      <c r="V1728" s="122">
        <v>0</v>
      </c>
      <c r="W1728" s="122">
        <v>0</v>
      </c>
      <c r="X1728" s="122">
        <v>0</v>
      </c>
      <c r="Y1728" s="122">
        <v>0</v>
      </c>
      <c r="Z1728" s="122">
        <v>0</v>
      </c>
      <c r="AA1728" s="122">
        <v>0</v>
      </c>
      <c r="AB1728" s="122">
        <v>0</v>
      </c>
      <c r="AC1728" s="122">
        <v>0</v>
      </c>
      <c r="AD1728" s="122">
        <v>0</v>
      </c>
      <c r="AE1728" s="122">
        <v>0</v>
      </c>
      <c r="AF1728" s="122">
        <v>0</v>
      </c>
      <c r="AG1728" s="122">
        <v>0</v>
      </c>
      <c r="AH1728" s="122">
        <v>0</v>
      </c>
      <c r="AI1728" s="122">
        <v>0</v>
      </c>
      <c r="AJ1728" s="122">
        <v>0</v>
      </c>
      <c r="AK1728" s="122">
        <v>0</v>
      </c>
      <c r="AL1728" s="122">
        <v>0</v>
      </c>
    </row>
    <row r="1729" spans="1:38" hidden="1" x14ac:dyDescent="0.25">
      <c r="A1729" s="122" t="s">
        <v>2168</v>
      </c>
      <c r="B1729" s="122">
        <v>1</v>
      </c>
      <c r="C1729" s="122" t="s">
        <v>2169</v>
      </c>
      <c r="D1729" s="122" t="s">
        <v>2138</v>
      </c>
      <c r="E1729" s="122">
        <v>32</v>
      </c>
      <c r="F1729" s="122">
        <v>0</v>
      </c>
      <c r="G1729" s="122">
        <v>0</v>
      </c>
      <c r="H1729" s="122">
        <v>0</v>
      </c>
      <c r="I1729" s="122">
        <v>0</v>
      </c>
      <c r="J1729" s="122">
        <v>0</v>
      </c>
      <c r="K1729" s="122">
        <v>0</v>
      </c>
      <c r="L1729" s="122">
        <v>0</v>
      </c>
      <c r="M1729" s="122">
        <v>0</v>
      </c>
      <c r="N1729" s="122">
        <v>0</v>
      </c>
      <c r="O1729" s="122">
        <v>0</v>
      </c>
      <c r="P1729" s="122">
        <v>0</v>
      </c>
      <c r="Q1729" s="122">
        <v>0</v>
      </c>
      <c r="R1729" s="122">
        <v>0</v>
      </c>
      <c r="S1729" s="122">
        <v>0</v>
      </c>
      <c r="T1729" s="122">
        <v>0</v>
      </c>
      <c r="U1729" s="122">
        <v>0</v>
      </c>
      <c r="V1729" s="122">
        <v>0</v>
      </c>
      <c r="W1729" s="122">
        <v>0</v>
      </c>
      <c r="X1729" s="122">
        <v>0</v>
      </c>
      <c r="Y1729" s="122">
        <v>0</v>
      </c>
      <c r="Z1729" s="122">
        <v>0</v>
      </c>
      <c r="AA1729" s="122">
        <v>0</v>
      </c>
      <c r="AB1729" s="122">
        <v>0</v>
      </c>
      <c r="AC1729" s="122">
        <v>0</v>
      </c>
      <c r="AD1729" s="122">
        <v>0</v>
      </c>
      <c r="AE1729" s="122">
        <v>0</v>
      </c>
      <c r="AF1729" s="122">
        <v>0</v>
      </c>
      <c r="AG1729" s="122">
        <v>0</v>
      </c>
      <c r="AH1729" s="122">
        <v>0</v>
      </c>
      <c r="AI1729" s="122">
        <v>0</v>
      </c>
      <c r="AJ1729" s="122">
        <v>0</v>
      </c>
      <c r="AK1729" s="122">
        <v>0</v>
      </c>
      <c r="AL1729" s="122">
        <v>0</v>
      </c>
    </row>
    <row r="1730" spans="1:38" hidden="1" x14ac:dyDescent="0.25">
      <c r="A1730" s="122" t="s">
        <v>2168</v>
      </c>
      <c r="B1730" s="122">
        <v>1</v>
      </c>
      <c r="C1730" s="122" t="s">
        <v>2169</v>
      </c>
      <c r="D1730" s="122" t="s">
        <v>2172</v>
      </c>
      <c r="E1730" s="122">
        <v>32</v>
      </c>
      <c r="F1730" s="122">
        <v>0</v>
      </c>
      <c r="G1730" s="122">
        <v>0</v>
      </c>
      <c r="H1730" s="122">
        <v>0</v>
      </c>
      <c r="I1730" s="122">
        <v>0</v>
      </c>
      <c r="J1730" s="122">
        <v>0</v>
      </c>
      <c r="K1730" s="122">
        <v>0</v>
      </c>
      <c r="L1730" s="122">
        <v>0</v>
      </c>
      <c r="M1730" s="122">
        <v>0</v>
      </c>
      <c r="N1730" s="122">
        <v>0</v>
      </c>
      <c r="O1730" s="122">
        <v>0</v>
      </c>
      <c r="P1730" s="122">
        <v>0</v>
      </c>
      <c r="Q1730" s="122">
        <v>0</v>
      </c>
      <c r="R1730" s="122">
        <v>0</v>
      </c>
      <c r="S1730" s="122">
        <v>0</v>
      </c>
      <c r="T1730" s="122">
        <v>0</v>
      </c>
      <c r="U1730" s="122">
        <v>0</v>
      </c>
      <c r="V1730" s="122">
        <v>0</v>
      </c>
      <c r="W1730" s="122">
        <v>0</v>
      </c>
      <c r="X1730" s="122">
        <v>0</v>
      </c>
      <c r="Y1730" s="122">
        <v>0</v>
      </c>
      <c r="Z1730" s="122">
        <v>0</v>
      </c>
      <c r="AA1730" s="122">
        <v>0</v>
      </c>
      <c r="AB1730" s="122">
        <v>0</v>
      </c>
      <c r="AC1730" s="122">
        <v>0</v>
      </c>
      <c r="AD1730" s="122">
        <v>0</v>
      </c>
      <c r="AE1730" s="122">
        <v>0</v>
      </c>
      <c r="AF1730" s="122">
        <v>0</v>
      </c>
      <c r="AG1730" s="122">
        <v>0</v>
      </c>
      <c r="AH1730" s="122">
        <v>0</v>
      </c>
      <c r="AI1730" s="122">
        <v>0</v>
      </c>
      <c r="AJ1730" s="122">
        <v>0</v>
      </c>
      <c r="AK1730" s="122">
        <v>0</v>
      </c>
      <c r="AL1730" s="122">
        <v>0</v>
      </c>
    </row>
    <row r="1731" spans="1:38" hidden="1" x14ac:dyDescent="0.25">
      <c r="A1731" s="122" t="s">
        <v>2168</v>
      </c>
      <c r="B1731" s="122">
        <v>1</v>
      </c>
      <c r="C1731" s="122" t="s">
        <v>2169</v>
      </c>
      <c r="D1731" s="122" t="s">
        <v>2117</v>
      </c>
      <c r="E1731" s="122">
        <v>32</v>
      </c>
      <c r="F1731" s="122">
        <v>0</v>
      </c>
      <c r="G1731" s="122">
        <v>0</v>
      </c>
      <c r="H1731" s="122">
        <v>0</v>
      </c>
      <c r="I1731" s="122">
        <v>0</v>
      </c>
      <c r="J1731" s="122">
        <v>0</v>
      </c>
      <c r="K1731" s="122">
        <v>0</v>
      </c>
      <c r="L1731" s="122">
        <v>0</v>
      </c>
      <c r="M1731" s="122">
        <v>0</v>
      </c>
      <c r="N1731" s="122">
        <v>0</v>
      </c>
      <c r="O1731" s="122">
        <v>0</v>
      </c>
      <c r="P1731" s="122">
        <v>0</v>
      </c>
      <c r="Q1731" s="122">
        <v>0</v>
      </c>
      <c r="R1731" s="122">
        <v>0</v>
      </c>
      <c r="S1731" s="122">
        <v>0</v>
      </c>
      <c r="T1731" s="122">
        <v>0</v>
      </c>
      <c r="U1731" s="122">
        <v>0</v>
      </c>
      <c r="V1731" s="122">
        <v>0</v>
      </c>
      <c r="W1731" s="122">
        <v>0</v>
      </c>
      <c r="X1731" s="122">
        <v>0</v>
      </c>
      <c r="Y1731" s="122">
        <v>0</v>
      </c>
      <c r="Z1731" s="122">
        <v>0</v>
      </c>
      <c r="AA1731" s="122">
        <v>0</v>
      </c>
      <c r="AB1731" s="122">
        <v>0</v>
      </c>
      <c r="AC1731" s="122">
        <v>0</v>
      </c>
      <c r="AD1731" s="122">
        <v>0</v>
      </c>
      <c r="AE1731" s="122">
        <v>0</v>
      </c>
      <c r="AF1731" s="122">
        <v>0</v>
      </c>
      <c r="AG1731" s="122">
        <v>0</v>
      </c>
      <c r="AH1731" s="122">
        <v>0</v>
      </c>
      <c r="AI1731" s="122">
        <v>0</v>
      </c>
      <c r="AJ1731" s="122">
        <v>0</v>
      </c>
      <c r="AK1731" s="122">
        <v>0</v>
      </c>
      <c r="AL1731" s="122">
        <v>0</v>
      </c>
    </row>
    <row r="1732" spans="1:38" hidden="1" x14ac:dyDescent="0.25">
      <c r="A1732" s="122" t="s">
        <v>2168</v>
      </c>
      <c r="B1732" s="122">
        <v>1</v>
      </c>
      <c r="C1732" s="122" t="s">
        <v>2169</v>
      </c>
      <c r="D1732" s="122" t="s">
        <v>2118</v>
      </c>
      <c r="E1732" s="122">
        <v>32</v>
      </c>
      <c r="F1732" s="122">
        <v>0</v>
      </c>
      <c r="G1732" s="122">
        <v>0</v>
      </c>
      <c r="H1732" s="122">
        <v>0</v>
      </c>
      <c r="I1732" s="122">
        <v>0</v>
      </c>
      <c r="J1732" s="122">
        <v>0</v>
      </c>
      <c r="K1732" s="122">
        <v>0</v>
      </c>
      <c r="L1732" s="122">
        <v>0</v>
      </c>
      <c r="M1732" s="122">
        <v>0</v>
      </c>
      <c r="N1732" s="122">
        <v>0</v>
      </c>
      <c r="O1732" s="122">
        <v>0</v>
      </c>
      <c r="P1732" s="122">
        <v>0</v>
      </c>
      <c r="Q1732" s="122">
        <v>0</v>
      </c>
      <c r="R1732" s="122">
        <v>0</v>
      </c>
      <c r="S1732" s="122">
        <v>0</v>
      </c>
      <c r="T1732" s="122">
        <v>0</v>
      </c>
      <c r="U1732" s="122">
        <v>0</v>
      </c>
      <c r="V1732" s="122">
        <v>0</v>
      </c>
      <c r="W1732" s="122">
        <v>0</v>
      </c>
      <c r="X1732" s="122">
        <v>0</v>
      </c>
      <c r="Y1732" s="122">
        <v>0</v>
      </c>
      <c r="Z1732" s="122">
        <v>0</v>
      </c>
      <c r="AA1732" s="122">
        <v>0</v>
      </c>
      <c r="AB1732" s="122">
        <v>0</v>
      </c>
      <c r="AC1732" s="122">
        <v>0</v>
      </c>
      <c r="AD1732" s="122">
        <v>0</v>
      </c>
      <c r="AE1732" s="122">
        <v>0</v>
      </c>
      <c r="AF1732" s="122">
        <v>0</v>
      </c>
      <c r="AG1732" s="122">
        <v>0</v>
      </c>
      <c r="AH1732" s="122">
        <v>0</v>
      </c>
      <c r="AI1732" s="122">
        <v>0</v>
      </c>
      <c r="AJ1732" s="122">
        <v>0</v>
      </c>
      <c r="AK1732" s="122">
        <v>0</v>
      </c>
      <c r="AL1732" s="122">
        <v>0</v>
      </c>
    </row>
    <row r="1733" spans="1:38" hidden="1" x14ac:dyDescent="0.25">
      <c r="A1733" s="122" t="s">
        <v>2168</v>
      </c>
      <c r="B1733" s="122">
        <v>1</v>
      </c>
      <c r="C1733" s="122" t="s">
        <v>2169</v>
      </c>
      <c r="D1733" s="122" t="s">
        <v>2119</v>
      </c>
      <c r="E1733" s="122">
        <v>32</v>
      </c>
      <c r="F1733" s="122">
        <v>0</v>
      </c>
      <c r="G1733" s="122">
        <v>0</v>
      </c>
      <c r="H1733" s="122">
        <v>0</v>
      </c>
      <c r="I1733" s="122">
        <v>0</v>
      </c>
      <c r="J1733" s="122">
        <v>0</v>
      </c>
      <c r="K1733" s="122">
        <v>0</v>
      </c>
      <c r="L1733" s="122">
        <v>0</v>
      </c>
      <c r="M1733" s="122">
        <v>0</v>
      </c>
      <c r="N1733" s="122">
        <v>0</v>
      </c>
      <c r="O1733" s="122">
        <v>0</v>
      </c>
      <c r="P1733" s="122">
        <v>0</v>
      </c>
      <c r="Q1733" s="122">
        <v>0</v>
      </c>
      <c r="R1733" s="122">
        <v>0</v>
      </c>
      <c r="S1733" s="122">
        <v>0</v>
      </c>
      <c r="T1733" s="122">
        <v>0</v>
      </c>
      <c r="U1733" s="122">
        <v>0</v>
      </c>
      <c r="V1733" s="122">
        <v>0</v>
      </c>
      <c r="W1733" s="122">
        <v>0</v>
      </c>
      <c r="X1733" s="122">
        <v>0</v>
      </c>
      <c r="Y1733" s="122">
        <v>0</v>
      </c>
      <c r="Z1733" s="122">
        <v>0</v>
      </c>
      <c r="AA1733" s="122">
        <v>0</v>
      </c>
      <c r="AB1733" s="122">
        <v>0</v>
      </c>
      <c r="AC1733" s="122">
        <v>0</v>
      </c>
      <c r="AD1733" s="122">
        <v>0</v>
      </c>
      <c r="AE1733" s="122">
        <v>0</v>
      </c>
      <c r="AF1733" s="122">
        <v>0</v>
      </c>
      <c r="AG1733" s="122">
        <v>0</v>
      </c>
      <c r="AH1733" s="122">
        <v>0</v>
      </c>
      <c r="AI1733" s="122">
        <v>0</v>
      </c>
      <c r="AJ1733" s="122">
        <v>0</v>
      </c>
      <c r="AK1733" s="122">
        <v>0</v>
      </c>
      <c r="AL1733" s="122">
        <v>0</v>
      </c>
    </row>
    <row r="1734" spans="1:38" hidden="1" x14ac:dyDescent="0.25">
      <c r="A1734" s="122" t="s">
        <v>2168</v>
      </c>
      <c r="B1734" s="122">
        <v>1</v>
      </c>
      <c r="C1734" s="122" t="s">
        <v>2169</v>
      </c>
      <c r="D1734" s="122" t="s">
        <v>2120</v>
      </c>
      <c r="E1734" s="122">
        <v>32</v>
      </c>
      <c r="F1734" s="122">
        <v>0</v>
      </c>
      <c r="G1734" s="122">
        <v>0</v>
      </c>
      <c r="H1734" s="122">
        <v>0</v>
      </c>
      <c r="I1734" s="122">
        <v>0</v>
      </c>
      <c r="J1734" s="122">
        <v>0</v>
      </c>
      <c r="K1734" s="122">
        <v>0</v>
      </c>
      <c r="L1734" s="122">
        <v>0</v>
      </c>
      <c r="M1734" s="122">
        <v>0</v>
      </c>
      <c r="N1734" s="122">
        <v>0</v>
      </c>
      <c r="O1734" s="122">
        <v>0</v>
      </c>
      <c r="P1734" s="122">
        <v>0</v>
      </c>
      <c r="Q1734" s="122">
        <v>0</v>
      </c>
      <c r="R1734" s="122">
        <v>0</v>
      </c>
      <c r="S1734" s="122">
        <v>1.902385228E-4</v>
      </c>
      <c r="T1734" s="122">
        <v>5.7698160099999998E-5</v>
      </c>
      <c r="U1734" s="122">
        <v>0</v>
      </c>
      <c r="V1734" s="122">
        <v>6.2208789699999998E-5</v>
      </c>
      <c r="W1734" s="122">
        <v>7.5941706200000005E-5</v>
      </c>
      <c r="X1734" s="122">
        <v>7.8775834599999995E-5</v>
      </c>
      <c r="Y1734" s="122">
        <v>0</v>
      </c>
      <c r="Z1734" s="122">
        <v>0</v>
      </c>
      <c r="AA1734" s="122">
        <v>0</v>
      </c>
      <c r="AB1734" s="122">
        <v>0</v>
      </c>
      <c r="AC1734" s="122">
        <v>0</v>
      </c>
      <c r="AD1734" s="122">
        <v>0</v>
      </c>
      <c r="AE1734" s="122">
        <v>0</v>
      </c>
      <c r="AF1734" s="122">
        <v>0</v>
      </c>
      <c r="AG1734" s="122">
        <v>0</v>
      </c>
      <c r="AH1734" s="122">
        <v>0</v>
      </c>
      <c r="AI1734" s="122">
        <v>0</v>
      </c>
      <c r="AJ1734" s="122">
        <v>0</v>
      </c>
      <c r="AK1734" s="122">
        <v>0</v>
      </c>
      <c r="AL1734" s="122">
        <v>0</v>
      </c>
    </row>
    <row r="1735" spans="1:38" hidden="1" x14ac:dyDescent="0.25">
      <c r="A1735" s="122" t="s">
        <v>2168</v>
      </c>
      <c r="B1735" s="122">
        <v>1</v>
      </c>
      <c r="C1735" s="122" t="s">
        <v>2169</v>
      </c>
      <c r="D1735" s="122" t="s">
        <v>2121</v>
      </c>
      <c r="E1735" s="122">
        <v>32</v>
      </c>
      <c r="F1735" s="122">
        <v>0</v>
      </c>
      <c r="G1735" s="122">
        <v>0</v>
      </c>
      <c r="H1735" s="122">
        <v>0</v>
      </c>
      <c r="I1735" s="122">
        <v>0</v>
      </c>
      <c r="J1735" s="122">
        <v>0</v>
      </c>
      <c r="K1735" s="122">
        <v>0</v>
      </c>
      <c r="L1735" s="122">
        <v>0</v>
      </c>
      <c r="M1735" s="122">
        <v>0</v>
      </c>
      <c r="N1735" s="122">
        <v>0</v>
      </c>
      <c r="O1735" s="122">
        <v>0</v>
      </c>
      <c r="P1735" s="122">
        <v>0</v>
      </c>
      <c r="Q1735" s="122">
        <v>0</v>
      </c>
      <c r="R1735" s="122">
        <v>0</v>
      </c>
      <c r="S1735" s="122">
        <v>0</v>
      </c>
      <c r="T1735" s="122">
        <v>0</v>
      </c>
      <c r="U1735" s="122">
        <v>0</v>
      </c>
      <c r="V1735" s="122">
        <v>0</v>
      </c>
      <c r="W1735" s="122">
        <v>0</v>
      </c>
      <c r="X1735" s="122">
        <v>0</v>
      </c>
      <c r="Y1735" s="122">
        <v>0</v>
      </c>
      <c r="Z1735" s="122">
        <v>0</v>
      </c>
      <c r="AA1735" s="122">
        <v>0</v>
      </c>
      <c r="AB1735" s="122">
        <v>0</v>
      </c>
      <c r="AC1735" s="122">
        <v>0</v>
      </c>
      <c r="AD1735" s="122">
        <v>0</v>
      </c>
      <c r="AE1735" s="122">
        <v>0</v>
      </c>
      <c r="AF1735" s="122">
        <v>0</v>
      </c>
      <c r="AG1735" s="122">
        <v>0</v>
      </c>
      <c r="AH1735" s="122">
        <v>0</v>
      </c>
      <c r="AI1735" s="122">
        <v>0</v>
      </c>
      <c r="AJ1735" s="122">
        <v>0</v>
      </c>
      <c r="AK1735" s="122">
        <v>0</v>
      </c>
      <c r="AL1735" s="122">
        <v>0</v>
      </c>
    </row>
    <row r="1736" spans="1:38" hidden="1" x14ac:dyDescent="0.25">
      <c r="A1736" s="122" t="s">
        <v>2168</v>
      </c>
      <c r="B1736" s="122">
        <v>1</v>
      </c>
      <c r="C1736" s="122" t="s">
        <v>2169</v>
      </c>
      <c r="D1736" s="122" t="s">
        <v>2122</v>
      </c>
      <c r="E1736" s="122">
        <v>32</v>
      </c>
      <c r="F1736" s="122">
        <v>2.3460906899999998E-5</v>
      </c>
      <c r="G1736" s="122">
        <v>2.2883711599999999E-5</v>
      </c>
      <c r="H1736" s="122">
        <v>2.3114783899999999E-5</v>
      </c>
      <c r="I1736" s="122">
        <v>2.3041704400000001E-5</v>
      </c>
      <c r="J1736" s="122">
        <v>2.3581864099999998E-5</v>
      </c>
      <c r="K1736" s="122">
        <v>2.4710116100000001E-5</v>
      </c>
      <c r="L1736" s="122">
        <v>3.2434062900000002E-5</v>
      </c>
      <c r="M1736" s="122">
        <v>3.2276793400000003E-5</v>
      </c>
      <c r="N1736" s="122">
        <v>3.1759000200000002E-5</v>
      </c>
      <c r="O1736" s="122">
        <v>0</v>
      </c>
      <c r="P1736" s="122">
        <v>0</v>
      </c>
      <c r="Q1736" s="122">
        <v>0</v>
      </c>
      <c r="R1736" s="122">
        <v>0</v>
      </c>
      <c r="S1736" s="122">
        <v>0</v>
      </c>
      <c r="T1736" s="122">
        <v>0</v>
      </c>
      <c r="U1736" s="122">
        <v>0</v>
      </c>
      <c r="V1736" s="122">
        <v>0</v>
      </c>
      <c r="W1736" s="122">
        <v>0</v>
      </c>
      <c r="X1736" s="122">
        <v>0</v>
      </c>
      <c r="Y1736" s="122">
        <v>0</v>
      </c>
      <c r="Z1736" s="122">
        <v>0</v>
      </c>
      <c r="AA1736" s="122">
        <v>3.9819999999999998E-4</v>
      </c>
      <c r="AB1736" s="122">
        <v>4.1120000000000002E-4</v>
      </c>
      <c r="AC1736" s="122">
        <v>2.4919999999999999E-4</v>
      </c>
      <c r="AD1736" s="122">
        <v>3.1306999999999998E-4</v>
      </c>
      <c r="AE1736" s="122">
        <v>7.6959999999999995E-4</v>
      </c>
      <c r="AF1736" s="122">
        <v>8.6954000000000003E-4</v>
      </c>
      <c r="AG1736" s="122">
        <v>8.6954000000000003E-4</v>
      </c>
      <c r="AH1736" s="122">
        <v>9.0711999999999997E-4</v>
      </c>
      <c r="AI1736" s="122">
        <v>9.121E-4</v>
      </c>
      <c r="AJ1736" s="122">
        <v>6.4999999999999997E-4</v>
      </c>
      <c r="AK1736" s="122">
        <v>3.7199999999999999E-4</v>
      </c>
      <c r="AL1736" s="122">
        <v>0</v>
      </c>
    </row>
    <row r="1737" spans="1:38" hidden="1" x14ac:dyDescent="0.25">
      <c r="A1737" s="122" t="s">
        <v>2168</v>
      </c>
      <c r="B1737" s="122">
        <v>1</v>
      </c>
      <c r="C1737" s="122" t="s">
        <v>2169</v>
      </c>
      <c r="D1737" s="122" t="s">
        <v>2123</v>
      </c>
      <c r="E1737" s="122">
        <v>32</v>
      </c>
      <c r="F1737" s="122">
        <v>0</v>
      </c>
      <c r="G1737" s="122">
        <v>0</v>
      </c>
      <c r="H1737" s="122">
        <v>0</v>
      </c>
      <c r="I1737" s="122">
        <v>0</v>
      </c>
      <c r="J1737" s="122">
        <v>0</v>
      </c>
      <c r="K1737" s="122">
        <v>0</v>
      </c>
      <c r="L1737" s="122">
        <v>0</v>
      </c>
      <c r="M1737" s="122">
        <v>0</v>
      </c>
      <c r="N1737" s="122">
        <v>0</v>
      </c>
      <c r="O1737" s="122">
        <v>0</v>
      </c>
      <c r="P1737" s="122">
        <v>0</v>
      </c>
      <c r="Q1737" s="122">
        <v>0</v>
      </c>
      <c r="R1737" s="122">
        <v>0</v>
      </c>
      <c r="S1737" s="122">
        <v>0</v>
      </c>
      <c r="T1737" s="122">
        <v>0</v>
      </c>
      <c r="U1737" s="122">
        <v>0</v>
      </c>
      <c r="V1737" s="122">
        <v>0</v>
      </c>
      <c r="W1737" s="122">
        <v>0</v>
      </c>
      <c r="X1737" s="122">
        <v>0</v>
      </c>
      <c r="Y1737" s="122">
        <v>0</v>
      </c>
      <c r="Z1737" s="122">
        <v>0</v>
      </c>
      <c r="AA1737" s="122">
        <v>0</v>
      </c>
      <c r="AB1737" s="122">
        <v>0</v>
      </c>
      <c r="AC1737" s="122">
        <v>0</v>
      </c>
      <c r="AD1737" s="122">
        <v>0</v>
      </c>
      <c r="AE1737" s="122">
        <v>0</v>
      </c>
      <c r="AF1737" s="122">
        <v>0</v>
      </c>
      <c r="AG1737" s="122">
        <v>0</v>
      </c>
      <c r="AH1737" s="122">
        <v>0</v>
      </c>
      <c r="AI1737" s="122">
        <v>0</v>
      </c>
      <c r="AJ1737" s="122">
        <v>0</v>
      </c>
      <c r="AK1737" s="122">
        <v>0</v>
      </c>
      <c r="AL1737" s="122">
        <v>0</v>
      </c>
    </row>
    <row r="1738" spans="1:38" hidden="1" x14ac:dyDescent="0.25">
      <c r="A1738" s="122" t="s">
        <v>2168</v>
      </c>
      <c r="B1738" s="122">
        <v>1</v>
      </c>
      <c r="C1738" s="122" t="s">
        <v>2169</v>
      </c>
      <c r="D1738" s="122" t="s">
        <v>2140</v>
      </c>
      <c r="E1738" s="122">
        <v>32</v>
      </c>
      <c r="F1738" s="122">
        <v>0</v>
      </c>
      <c r="G1738" s="122">
        <v>0</v>
      </c>
      <c r="H1738" s="122">
        <v>0</v>
      </c>
      <c r="I1738" s="122">
        <v>0</v>
      </c>
      <c r="J1738" s="122">
        <v>0</v>
      </c>
      <c r="K1738" s="122">
        <v>0</v>
      </c>
      <c r="L1738" s="122">
        <v>0</v>
      </c>
      <c r="M1738" s="122">
        <v>0</v>
      </c>
      <c r="N1738" s="122">
        <v>0</v>
      </c>
      <c r="O1738" s="122">
        <v>0</v>
      </c>
      <c r="P1738" s="122">
        <v>0</v>
      </c>
      <c r="Q1738" s="122">
        <v>0</v>
      </c>
      <c r="R1738" s="122">
        <v>0</v>
      </c>
      <c r="S1738" s="122">
        <v>0</v>
      </c>
      <c r="T1738" s="122">
        <v>0</v>
      </c>
      <c r="U1738" s="122">
        <v>0</v>
      </c>
      <c r="V1738" s="122">
        <v>0</v>
      </c>
      <c r="W1738" s="122">
        <v>0</v>
      </c>
      <c r="X1738" s="122">
        <v>0</v>
      </c>
      <c r="Y1738" s="122">
        <v>0</v>
      </c>
      <c r="Z1738" s="122">
        <v>0</v>
      </c>
      <c r="AA1738" s="122">
        <v>0</v>
      </c>
      <c r="AB1738" s="122">
        <v>0</v>
      </c>
      <c r="AC1738" s="122">
        <v>0</v>
      </c>
      <c r="AD1738" s="122">
        <v>0</v>
      </c>
      <c r="AE1738" s="122">
        <v>0</v>
      </c>
      <c r="AF1738" s="122">
        <v>0</v>
      </c>
      <c r="AG1738" s="122">
        <v>0</v>
      </c>
      <c r="AH1738" s="122">
        <v>0</v>
      </c>
      <c r="AI1738" s="122">
        <v>0</v>
      </c>
      <c r="AJ1738" s="122">
        <v>0</v>
      </c>
      <c r="AK1738" s="122">
        <v>0</v>
      </c>
      <c r="AL1738" s="122">
        <v>0</v>
      </c>
    </row>
    <row r="1739" spans="1:38" hidden="1" x14ac:dyDescent="0.25">
      <c r="A1739" s="122" t="s">
        <v>2168</v>
      </c>
      <c r="B1739" s="122">
        <v>1</v>
      </c>
      <c r="C1739" s="122" t="s">
        <v>2169</v>
      </c>
      <c r="D1739" s="122" t="s">
        <v>2124</v>
      </c>
      <c r="E1739" s="122">
        <v>32</v>
      </c>
      <c r="F1739" s="122">
        <v>0</v>
      </c>
      <c r="G1739" s="122">
        <v>0</v>
      </c>
      <c r="H1739" s="122">
        <v>0</v>
      </c>
      <c r="I1739" s="122">
        <v>0</v>
      </c>
      <c r="J1739" s="122">
        <v>0</v>
      </c>
      <c r="K1739" s="122">
        <v>0</v>
      </c>
      <c r="L1739" s="122">
        <v>0</v>
      </c>
      <c r="M1739" s="122">
        <v>0</v>
      </c>
      <c r="N1739" s="122">
        <v>0</v>
      </c>
      <c r="O1739" s="122">
        <v>0</v>
      </c>
      <c r="P1739" s="122">
        <v>0</v>
      </c>
      <c r="Q1739" s="122">
        <v>0</v>
      </c>
      <c r="R1739" s="122">
        <v>0</v>
      </c>
      <c r="S1739" s="122">
        <v>0</v>
      </c>
      <c r="T1739" s="122">
        <v>0</v>
      </c>
      <c r="U1739" s="122">
        <v>0</v>
      </c>
      <c r="V1739" s="122">
        <v>0</v>
      </c>
      <c r="W1739" s="122">
        <v>0</v>
      </c>
      <c r="X1739" s="122">
        <v>0</v>
      </c>
      <c r="Y1739" s="122">
        <v>0</v>
      </c>
      <c r="Z1739" s="122">
        <v>0</v>
      </c>
      <c r="AA1739" s="122">
        <v>0</v>
      </c>
      <c r="AB1739" s="122">
        <v>0</v>
      </c>
      <c r="AC1739" s="122">
        <v>0</v>
      </c>
      <c r="AD1739" s="122">
        <v>0</v>
      </c>
      <c r="AE1739" s="122">
        <v>0</v>
      </c>
      <c r="AF1739" s="122">
        <v>0</v>
      </c>
      <c r="AG1739" s="122">
        <v>0</v>
      </c>
      <c r="AH1739" s="122">
        <v>0</v>
      </c>
      <c r="AI1739" s="122">
        <v>0</v>
      </c>
      <c r="AJ1739" s="122">
        <v>0</v>
      </c>
      <c r="AK1739" s="122">
        <v>0</v>
      </c>
      <c r="AL1739" s="122">
        <v>0</v>
      </c>
    </row>
    <row r="1740" spans="1:38" hidden="1" x14ac:dyDescent="0.25">
      <c r="A1740" s="122" t="s">
        <v>2168</v>
      </c>
      <c r="B1740" s="122">
        <v>1</v>
      </c>
      <c r="C1740" s="122" t="s">
        <v>2169</v>
      </c>
      <c r="D1740" s="122" t="s">
        <v>2125</v>
      </c>
      <c r="E1740" s="122">
        <v>32</v>
      </c>
      <c r="F1740" s="122">
        <v>0.12672919574870001</v>
      </c>
      <c r="G1740" s="122">
        <v>0.12672847746240001</v>
      </c>
      <c r="H1740" s="122">
        <v>0.1267287650185</v>
      </c>
      <c r="I1740" s="122">
        <v>0.1267286740753</v>
      </c>
      <c r="J1740" s="122">
        <v>0.13758934627300001</v>
      </c>
      <c r="K1740" s="122">
        <v>0.14483075031770001</v>
      </c>
      <c r="L1740" s="122">
        <v>0.144840362325</v>
      </c>
      <c r="M1740" s="122">
        <v>0.14484016661220001</v>
      </c>
      <c r="N1740" s="122">
        <v>0.14483952224839999</v>
      </c>
      <c r="O1740" s="122">
        <v>0.14480000000000001</v>
      </c>
      <c r="P1740" s="122">
        <v>0.14480000000000001</v>
      </c>
      <c r="Q1740" s="122">
        <v>0.10558454</v>
      </c>
      <c r="R1740" s="122">
        <v>0</v>
      </c>
      <c r="S1740" s="122">
        <v>0</v>
      </c>
      <c r="T1740" s="122">
        <v>0</v>
      </c>
      <c r="U1740" s="122">
        <v>0</v>
      </c>
      <c r="V1740" s="122">
        <v>0</v>
      </c>
      <c r="W1740" s="122">
        <v>0</v>
      </c>
      <c r="X1740" s="122">
        <v>0</v>
      </c>
      <c r="Y1740" s="122">
        <v>0</v>
      </c>
      <c r="Z1740" s="122">
        <v>0</v>
      </c>
      <c r="AA1740" s="122">
        <v>0</v>
      </c>
      <c r="AB1740" s="122">
        <v>0</v>
      </c>
      <c r="AC1740" s="122">
        <v>0</v>
      </c>
      <c r="AD1740" s="122">
        <v>0</v>
      </c>
      <c r="AE1740" s="122">
        <v>0</v>
      </c>
      <c r="AF1740" s="122">
        <v>0</v>
      </c>
      <c r="AG1740" s="122">
        <v>0</v>
      </c>
      <c r="AH1740" s="122">
        <v>0</v>
      </c>
      <c r="AI1740" s="122">
        <v>0</v>
      </c>
      <c r="AJ1740" s="122">
        <v>0</v>
      </c>
      <c r="AK1740" s="122">
        <v>0</v>
      </c>
      <c r="AL1740" s="122">
        <v>0</v>
      </c>
    </row>
    <row r="1741" spans="1:38" hidden="1" x14ac:dyDescent="0.25">
      <c r="A1741" s="122" t="s">
        <v>2168</v>
      </c>
      <c r="B1741" s="122">
        <v>1</v>
      </c>
      <c r="C1741" s="122" t="s">
        <v>2169</v>
      </c>
      <c r="D1741" s="122" t="s">
        <v>2126</v>
      </c>
      <c r="E1741" s="122">
        <v>32</v>
      </c>
      <c r="F1741" s="122">
        <v>0</v>
      </c>
      <c r="G1741" s="122">
        <v>0</v>
      </c>
      <c r="H1741" s="122">
        <v>0</v>
      </c>
      <c r="I1741" s="122">
        <v>0</v>
      </c>
      <c r="J1741" s="122">
        <v>0</v>
      </c>
      <c r="K1741" s="122">
        <v>0</v>
      </c>
      <c r="L1741" s="122">
        <v>0</v>
      </c>
      <c r="M1741" s="122">
        <v>0</v>
      </c>
      <c r="N1741" s="122">
        <v>0</v>
      </c>
      <c r="O1741" s="122">
        <v>0</v>
      </c>
      <c r="P1741" s="122">
        <v>0</v>
      </c>
      <c r="Q1741" s="122">
        <v>0</v>
      </c>
      <c r="R1741" s="122">
        <v>0</v>
      </c>
      <c r="S1741" s="122">
        <v>0</v>
      </c>
      <c r="T1741" s="122">
        <v>0</v>
      </c>
      <c r="U1741" s="122">
        <v>0</v>
      </c>
      <c r="V1741" s="122">
        <v>0</v>
      </c>
      <c r="W1741" s="122">
        <v>0</v>
      </c>
      <c r="X1741" s="122">
        <v>0</v>
      </c>
      <c r="Y1741" s="122">
        <v>0</v>
      </c>
      <c r="Z1741" s="122">
        <v>0</v>
      </c>
      <c r="AA1741" s="122">
        <v>0</v>
      </c>
      <c r="AB1741" s="122">
        <v>0</v>
      </c>
      <c r="AC1741" s="122">
        <v>0</v>
      </c>
      <c r="AD1741" s="122">
        <v>0</v>
      </c>
      <c r="AE1741" s="122">
        <v>0</v>
      </c>
      <c r="AF1741" s="122">
        <v>0</v>
      </c>
      <c r="AG1741" s="122">
        <v>0</v>
      </c>
      <c r="AH1741" s="122">
        <v>0</v>
      </c>
      <c r="AI1741" s="122">
        <v>0</v>
      </c>
      <c r="AJ1741" s="122">
        <v>0</v>
      </c>
      <c r="AK1741" s="122">
        <v>0</v>
      </c>
      <c r="AL1741" s="122">
        <v>0</v>
      </c>
    </row>
    <row r="1742" spans="1:38" hidden="1" x14ac:dyDescent="0.25">
      <c r="A1742" s="122" t="s">
        <v>2168</v>
      </c>
      <c r="B1742" s="122">
        <v>1</v>
      </c>
      <c r="C1742" s="122" t="s">
        <v>2169</v>
      </c>
      <c r="D1742" s="122" t="s">
        <v>2127</v>
      </c>
      <c r="E1742" s="122">
        <v>32</v>
      </c>
      <c r="F1742" s="122">
        <v>0</v>
      </c>
      <c r="G1742" s="122">
        <v>0</v>
      </c>
      <c r="H1742" s="122">
        <v>0</v>
      </c>
      <c r="I1742" s="122">
        <v>0</v>
      </c>
      <c r="J1742" s="122">
        <v>0</v>
      </c>
      <c r="K1742" s="122">
        <v>0</v>
      </c>
      <c r="L1742" s="122">
        <v>0</v>
      </c>
      <c r="M1742" s="122">
        <v>0</v>
      </c>
      <c r="N1742" s="122">
        <v>0</v>
      </c>
      <c r="O1742" s="122">
        <v>0</v>
      </c>
      <c r="P1742" s="122">
        <v>0</v>
      </c>
      <c r="Q1742" s="122">
        <v>0</v>
      </c>
      <c r="R1742" s="122">
        <v>0</v>
      </c>
      <c r="S1742" s="122">
        <v>0</v>
      </c>
      <c r="T1742" s="122">
        <v>0</v>
      </c>
      <c r="U1742" s="122">
        <v>0</v>
      </c>
      <c r="V1742" s="122">
        <v>0</v>
      </c>
      <c r="W1742" s="122">
        <v>0</v>
      </c>
      <c r="X1742" s="122">
        <v>0</v>
      </c>
      <c r="Y1742" s="122">
        <v>0</v>
      </c>
      <c r="Z1742" s="122">
        <v>0</v>
      </c>
      <c r="AA1742" s="122">
        <v>0</v>
      </c>
      <c r="AB1742" s="122">
        <v>0</v>
      </c>
      <c r="AC1742" s="122">
        <v>0</v>
      </c>
      <c r="AD1742" s="122">
        <v>0</v>
      </c>
      <c r="AE1742" s="122">
        <v>0</v>
      </c>
      <c r="AF1742" s="122">
        <v>0</v>
      </c>
      <c r="AG1742" s="122">
        <v>0</v>
      </c>
      <c r="AH1742" s="122">
        <v>0</v>
      </c>
      <c r="AI1742" s="122">
        <v>0</v>
      </c>
      <c r="AJ1742" s="122">
        <v>0</v>
      </c>
      <c r="AK1742" s="122">
        <v>0</v>
      </c>
      <c r="AL1742" s="122">
        <v>0</v>
      </c>
    </row>
    <row r="1743" spans="1:38" hidden="1" x14ac:dyDescent="0.25">
      <c r="A1743" s="122" t="s">
        <v>2168</v>
      </c>
      <c r="B1743" s="122">
        <v>1</v>
      </c>
      <c r="C1743" s="122" t="s">
        <v>2169</v>
      </c>
      <c r="D1743" s="122" t="s">
        <v>2128</v>
      </c>
      <c r="E1743" s="122">
        <v>32</v>
      </c>
      <c r="F1743" s="122">
        <v>0</v>
      </c>
      <c r="G1743" s="122">
        <v>0</v>
      </c>
      <c r="H1743" s="122">
        <v>0</v>
      </c>
      <c r="I1743" s="122">
        <v>0</v>
      </c>
      <c r="J1743" s="122">
        <v>0</v>
      </c>
      <c r="K1743" s="122">
        <v>0</v>
      </c>
      <c r="L1743" s="122">
        <v>0</v>
      </c>
      <c r="M1743" s="122">
        <v>0</v>
      </c>
      <c r="N1743" s="122">
        <v>0</v>
      </c>
      <c r="O1743" s="122">
        <v>0</v>
      </c>
      <c r="P1743" s="122">
        <v>0</v>
      </c>
      <c r="Q1743" s="122">
        <v>0</v>
      </c>
      <c r="R1743" s="122">
        <v>0</v>
      </c>
      <c r="S1743" s="122">
        <v>0</v>
      </c>
      <c r="T1743" s="122">
        <v>0</v>
      </c>
      <c r="U1743" s="122">
        <v>0</v>
      </c>
      <c r="V1743" s="122">
        <v>0</v>
      </c>
      <c r="W1743" s="122">
        <v>0</v>
      </c>
      <c r="X1743" s="122">
        <v>0</v>
      </c>
      <c r="Y1743" s="122">
        <v>0</v>
      </c>
      <c r="Z1743" s="122">
        <v>0</v>
      </c>
      <c r="AA1743" s="122">
        <v>0</v>
      </c>
      <c r="AB1743" s="122">
        <v>0</v>
      </c>
      <c r="AC1743" s="122">
        <v>0</v>
      </c>
      <c r="AD1743" s="122">
        <v>0</v>
      </c>
      <c r="AE1743" s="122">
        <v>0</v>
      </c>
      <c r="AF1743" s="122">
        <v>0</v>
      </c>
      <c r="AG1743" s="122">
        <v>0</v>
      </c>
      <c r="AH1743" s="122">
        <v>0</v>
      </c>
      <c r="AI1743" s="122">
        <v>0</v>
      </c>
      <c r="AJ1743" s="122">
        <v>0</v>
      </c>
      <c r="AK1743" s="122">
        <v>0</v>
      </c>
      <c r="AL1743" s="122">
        <v>0</v>
      </c>
    </row>
    <row r="1744" spans="1:38" hidden="1" x14ac:dyDescent="0.25">
      <c r="A1744" s="122" t="s">
        <v>2173</v>
      </c>
      <c r="B1744" s="122">
        <v>1</v>
      </c>
      <c r="C1744" s="122" t="s">
        <v>2174</v>
      </c>
      <c r="D1744" s="122" t="s">
        <v>2080</v>
      </c>
      <c r="E1744" s="122">
        <v>33</v>
      </c>
      <c r="F1744" s="122">
        <v>3.01223E-8</v>
      </c>
      <c r="G1744" s="122">
        <v>4.9079300000000002E-8</v>
      </c>
      <c r="H1744" s="122">
        <v>6.9490100000000001E-8</v>
      </c>
      <c r="I1744" s="122">
        <v>9.0230799999999998E-8</v>
      </c>
      <c r="J1744" s="122">
        <v>1.107413E-7</v>
      </c>
      <c r="K1744" s="122">
        <v>2.7481740000000001E-7</v>
      </c>
      <c r="L1744" s="122">
        <v>5.2542889999999999E-7</v>
      </c>
      <c r="M1744" s="122">
        <v>7.8379670000000001E-7</v>
      </c>
      <c r="N1744" s="122">
        <v>1.0549474000000001E-6</v>
      </c>
      <c r="O1744" s="122">
        <v>1.3685598E-6</v>
      </c>
      <c r="P1744" s="122">
        <v>1.4862029999999999E-6</v>
      </c>
      <c r="Q1744" s="122">
        <v>1.5619334000000001E-6</v>
      </c>
      <c r="R1744" s="122">
        <v>2.041244E-6</v>
      </c>
      <c r="S1744" s="122">
        <v>2.5889272999999998E-6</v>
      </c>
      <c r="T1744" s="122">
        <v>2.7729188000000002E-6</v>
      </c>
      <c r="U1744" s="122">
        <v>2.9473757999999998E-6</v>
      </c>
      <c r="V1744" s="122">
        <v>3.1311738E-6</v>
      </c>
      <c r="W1744" s="122">
        <v>3.3057261000000002E-6</v>
      </c>
      <c r="X1744" s="122">
        <v>3.4975641999999999E-6</v>
      </c>
      <c r="Y1744" s="122">
        <v>3.8787013999999998E-6</v>
      </c>
      <c r="Z1744" s="122">
        <v>4.3581964999999996E-6</v>
      </c>
      <c r="AA1744" s="122">
        <v>4.6650722000000004E-6</v>
      </c>
      <c r="AB1744" s="122">
        <v>4.9101005000000003E-6</v>
      </c>
      <c r="AC1744" s="122">
        <v>5.1916183000000003E-6</v>
      </c>
      <c r="AD1744" s="122">
        <v>5.4538220000000004E-6</v>
      </c>
      <c r="AE1744" s="122">
        <v>5.7311385000000004E-6</v>
      </c>
      <c r="AF1744" s="122">
        <v>6.1364687E-6</v>
      </c>
      <c r="AG1744" s="122">
        <v>6.4879312999999998E-6</v>
      </c>
      <c r="AH1744" s="122">
        <v>6.8949916000000001E-6</v>
      </c>
      <c r="AI1744" s="122">
        <v>7.3003591999999998E-6</v>
      </c>
      <c r="AJ1744" s="122">
        <v>7.6839438999999998E-6</v>
      </c>
      <c r="AK1744" s="122">
        <v>8.1529381E-6</v>
      </c>
      <c r="AL1744" s="122">
        <v>0</v>
      </c>
    </row>
    <row r="1745" spans="1:38" hidden="1" x14ac:dyDescent="0.25">
      <c r="A1745" s="122" t="s">
        <v>2173</v>
      </c>
      <c r="B1745" s="122">
        <v>1</v>
      </c>
      <c r="C1745" s="122" t="s">
        <v>2174</v>
      </c>
      <c r="D1745" s="122" t="s">
        <v>2081</v>
      </c>
      <c r="E1745" s="122">
        <v>33</v>
      </c>
      <c r="F1745" s="122">
        <v>2.2049399999999999E-7</v>
      </c>
      <c r="G1745" s="122">
        <v>3.5283410000000001E-7</v>
      </c>
      <c r="H1745" s="122">
        <v>4.9030970000000002E-7</v>
      </c>
      <c r="I1745" s="122">
        <v>6.3435210000000001E-7</v>
      </c>
      <c r="J1745" s="122">
        <v>7.8199429999999996E-7</v>
      </c>
      <c r="K1745" s="122">
        <v>1.9536928000000002E-6</v>
      </c>
      <c r="L1745" s="122">
        <v>3.7394052999999999E-6</v>
      </c>
      <c r="M1745" s="122">
        <v>5.5852393000000002E-6</v>
      </c>
      <c r="N1745" s="122">
        <v>7.4955446999999996E-6</v>
      </c>
      <c r="O1745" s="122">
        <v>9.7040919000000007E-6</v>
      </c>
      <c r="P1745" s="122">
        <v>1.0536979E-5</v>
      </c>
      <c r="Q1745" s="122">
        <v>1.10115075E-5</v>
      </c>
      <c r="R1745" s="122">
        <v>1.42370045E-5</v>
      </c>
      <c r="S1745" s="122">
        <v>1.79811214E-5</v>
      </c>
      <c r="T1745" s="122">
        <v>1.9055984800000001E-5</v>
      </c>
      <c r="U1745" s="122">
        <v>2.0194937799999999E-5</v>
      </c>
      <c r="V1745" s="122">
        <v>2.1463203799999999E-5</v>
      </c>
      <c r="W1745" s="122">
        <v>2.27063492E-5</v>
      </c>
      <c r="X1745" s="122">
        <v>2.4004812699999998E-5</v>
      </c>
      <c r="Y1745" s="122">
        <v>2.64054268E-5</v>
      </c>
      <c r="Z1745" s="122">
        <v>2.92111152E-5</v>
      </c>
      <c r="AA1745" s="122">
        <v>3.0997034300000003E-5</v>
      </c>
      <c r="AB1745" s="122">
        <v>3.2361554300000001E-5</v>
      </c>
      <c r="AC1745" s="122">
        <v>3.4006055100000001E-5</v>
      </c>
      <c r="AD1745" s="122">
        <v>3.5840150499999997E-5</v>
      </c>
      <c r="AE1745" s="122">
        <v>3.7679331300000003E-5</v>
      </c>
      <c r="AF1745" s="122">
        <v>4.0218311799999997E-5</v>
      </c>
      <c r="AG1745" s="122">
        <v>4.2710909100000001E-5</v>
      </c>
      <c r="AH1745" s="122">
        <v>4.5786906299999998E-5</v>
      </c>
      <c r="AI1745" s="122">
        <v>4.8841004600000003E-5</v>
      </c>
      <c r="AJ1745" s="122">
        <v>5.2714558900000001E-5</v>
      </c>
      <c r="AK1745" s="122">
        <v>5.6082052100000003E-5</v>
      </c>
      <c r="AL1745" s="122">
        <v>0</v>
      </c>
    </row>
    <row r="1746" spans="1:38" hidden="1" x14ac:dyDescent="0.25">
      <c r="A1746" s="122" t="s">
        <v>2173</v>
      </c>
      <c r="B1746" s="122">
        <v>1</v>
      </c>
      <c r="C1746" s="122" t="s">
        <v>2174</v>
      </c>
      <c r="D1746" s="122" t="s">
        <v>2082</v>
      </c>
      <c r="E1746" s="122">
        <v>33</v>
      </c>
      <c r="F1746" s="122">
        <v>1.2829779999999999E-7</v>
      </c>
      <c r="G1746" s="122">
        <v>2.0512870000000001E-7</v>
      </c>
      <c r="H1746" s="122">
        <v>2.8516520000000001E-7</v>
      </c>
      <c r="I1746" s="122">
        <v>3.6974049999999999E-7</v>
      </c>
      <c r="J1746" s="122">
        <v>4.5779430000000001E-7</v>
      </c>
      <c r="K1746" s="122">
        <v>1.1528091999999999E-6</v>
      </c>
      <c r="L1746" s="122">
        <v>2.2207184E-6</v>
      </c>
      <c r="M1746" s="122">
        <v>3.3259903999999999E-6</v>
      </c>
      <c r="N1746" s="122">
        <v>4.4691948000000001E-6</v>
      </c>
      <c r="O1746" s="122">
        <v>5.8088202999999997E-6</v>
      </c>
      <c r="P1746" s="122">
        <v>6.3394269000000004E-6</v>
      </c>
      <c r="Q1746" s="122">
        <v>6.6339934000000001E-6</v>
      </c>
      <c r="R1746" s="122">
        <v>8.5990021000000006E-6</v>
      </c>
      <c r="S1746" s="122">
        <v>1.0879392700000001E-5</v>
      </c>
      <c r="T1746" s="122">
        <v>1.15650207E-5</v>
      </c>
      <c r="U1746" s="122">
        <v>1.22902577E-5</v>
      </c>
      <c r="V1746" s="122">
        <v>1.30836638E-5</v>
      </c>
      <c r="W1746" s="122">
        <v>1.3842211900000001E-5</v>
      </c>
      <c r="X1746" s="122">
        <v>1.4624866E-5</v>
      </c>
      <c r="Y1746" s="122">
        <v>1.6076791099999999E-5</v>
      </c>
      <c r="Z1746" s="122">
        <v>1.7836082000000001E-5</v>
      </c>
      <c r="AA1746" s="122">
        <v>1.8993803199999999E-5</v>
      </c>
      <c r="AB1746" s="122">
        <v>1.9839518000000001E-5</v>
      </c>
      <c r="AC1746" s="122">
        <v>2.0836539300000001E-5</v>
      </c>
      <c r="AD1746" s="122">
        <v>2.1966669399999999E-5</v>
      </c>
      <c r="AE1746" s="122">
        <v>2.3126439799999999E-5</v>
      </c>
      <c r="AF1746" s="122">
        <v>2.4723669499999998E-5</v>
      </c>
      <c r="AG1746" s="122">
        <v>2.6301284800000001E-5</v>
      </c>
      <c r="AH1746" s="122">
        <v>2.81946079E-5</v>
      </c>
      <c r="AI1746" s="122">
        <v>3.0062957300000001E-5</v>
      </c>
      <c r="AJ1746" s="122">
        <v>3.1600936599999999E-5</v>
      </c>
      <c r="AK1746" s="122">
        <v>3.3671094899999998E-5</v>
      </c>
      <c r="AL1746" s="122">
        <v>0</v>
      </c>
    </row>
    <row r="1747" spans="1:38" hidden="1" x14ac:dyDescent="0.25">
      <c r="A1747" s="122" t="s">
        <v>2173</v>
      </c>
      <c r="B1747" s="122">
        <v>1</v>
      </c>
      <c r="C1747" s="122" t="s">
        <v>2174</v>
      </c>
      <c r="D1747" s="122" t="s">
        <v>2135</v>
      </c>
      <c r="E1747" s="122">
        <v>33</v>
      </c>
      <c r="F1747" s="122">
        <v>2.5695999999999999E-9</v>
      </c>
      <c r="G1747" s="122">
        <v>4.1800999999999997E-9</v>
      </c>
      <c r="H1747" s="122">
        <v>5.8948E-9</v>
      </c>
      <c r="I1747" s="122">
        <v>7.7315000000000004E-9</v>
      </c>
      <c r="J1747" s="122">
        <v>9.6746999999999993E-9</v>
      </c>
      <c r="K1747" s="122">
        <v>2.4494800000000001E-8</v>
      </c>
      <c r="L1747" s="122">
        <v>4.7415300000000001E-8</v>
      </c>
      <c r="M1747" s="122">
        <v>7.1501800000000003E-8</v>
      </c>
      <c r="N1747" s="122">
        <v>9.6781699999999996E-8</v>
      </c>
      <c r="O1747" s="122">
        <v>1.265697E-7</v>
      </c>
      <c r="P1747" s="122">
        <v>1.3655650000000001E-7</v>
      </c>
      <c r="Q1747" s="122">
        <v>1.4215569999999999E-7</v>
      </c>
      <c r="R1747" s="122">
        <v>1.829038E-7</v>
      </c>
      <c r="S1747" s="122">
        <v>2.292773E-7</v>
      </c>
      <c r="T1747" s="122">
        <v>2.411603E-7</v>
      </c>
      <c r="U1747" s="122">
        <v>2.532076E-7</v>
      </c>
      <c r="V1747" s="122">
        <v>2.6489939999999999E-7</v>
      </c>
      <c r="W1747" s="122">
        <v>2.7583359999999999E-7</v>
      </c>
      <c r="X1747" s="122">
        <v>2.8674780000000001E-7</v>
      </c>
      <c r="Y1747" s="122">
        <v>3.1057019999999999E-7</v>
      </c>
      <c r="Z1747" s="122">
        <v>3.3895289999999999E-7</v>
      </c>
      <c r="AA1747" s="122">
        <v>3.5555599999999998E-7</v>
      </c>
      <c r="AB1747" s="122">
        <v>3.6600849999999999E-7</v>
      </c>
      <c r="AC1747" s="122">
        <v>3.787158E-7</v>
      </c>
      <c r="AD1747" s="122">
        <v>3.927388E-7</v>
      </c>
      <c r="AE1747" s="122">
        <v>4.0566479999999999E-7</v>
      </c>
      <c r="AF1747" s="122">
        <v>4.24733E-7</v>
      </c>
      <c r="AG1747" s="122">
        <v>4.418899E-7</v>
      </c>
      <c r="AH1747" s="122">
        <v>4.6319239999999998E-7</v>
      </c>
      <c r="AI1747" s="122">
        <v>4.8220389999999998E-7</v>
      </c>
      <c r="AJ1747" s="122">
        <v>4.9718329999999996E-7</v>
      </c>
      <c r="AK1747" s="122">
        <v>5.1594519999999996E-7</v>
      </c>
      <c r="AL1747" s="122">
        <v>0</v>
      </c>
    </row>
    <row r="1748" spans="1:38" hidden="1" x14ac:dyDescent="0.25">
      <c r="A1748" s="122" t="s">
        <v>2173</v>
      </c>
      <c r="B1748" s="122">
        <v>1</v>
      </c>
      <c r="C1748" s="122" t="s">
        <v>2174</v>
      </c>
      <c r="D1748" s="122" t="s">
        <v>2083</v>
      </c>
      <c r="E1748" s="122">
        <v>33</v>
      </c>
      <c r="F1748" s="122">
        <v>2.005704E-7</v>
      </c>
      <c r="G1748" s="122">
        <v>3.2610090000000002E-7</v>
      </c>
      <c r="H1748" s="122">
        <v>4.6218560000000001E-7</v>
      </c>
      <c r="I1748" s="122">
        <v>6.1195940000000003E-7</v>
      </c>
      <c r="J1748" s="122">
        <v>7.7921530000000001E-7</v>
      </c>
      <c r="K1748" s="122">
        <v>2.0153932000000001E-6</v>
      </c>
      <c r="L1748" s="122">
        <v>3.9602917999999999E-6</v>
      </c>
      <c r="M1748" s="122">
        <v>6.0571465999999996E-6</v>
      </c>
      <c r="N1748" s="122">
        <v>8.3100552000000004E-6</v>
      </c>
      <c r="O1748" s="122">
        <v>1.10045345E-5</v>
      </c>
      <c r="P1748" s="122">
        <v>1.2213583299999999E-5</v>
      </c>
      <c r="Q1748" s="122">
        <v>1.2997692200000001E-5</v>
      </c>
      <c r="R1748" s="122">
        <v>1.7148433099999999E-5</v>
      </c>
      <c r="S1748" s="122">
        <v>2.2001270500000002E-5</v>
      </c>
      <c r="T1748" s="122">
        <v>2.37736851E-5</v>
      </c>
      <c r="U1748" s="122">
        <v>2.5804120000000001E-5</v>
      </c>
      <c r="V1748" s="122">
        <v>2.7955327900000002E-5</v>
      </c>
      <c r="W1748" s="122">
        <v>2.99701077E-5</v>
      </c>
      <c r="X1748" s="122">
        <v>3.1952592599999997E-5</v>
      </c>
      <c r="Y1748" s="122">
        <v>3.52029993E-5</v>
      </c>
      <c r="Z1748" s="122">
        <v>3.9110867700000003E-5</v>
      </c>
      <c r="AA1748" s="122">
        <v>4.1806596800000002E-5</v>
      </c>
      <c r="AB1748" s="122">
        <v>4.4050174999999999E-5</v>
      </c>
      <c r="AC1748" s="122">
        <v>4.6696805900000001E-5</v>
      </c>
      <c r="AD1748" s="122">
        <v>4.98183906E-5</v>
      </c>
      <c r="AE1748" s="122">
        <v>5.3031134700000002E-5</v>
      </c>
      <c r="AF1748" s="122">
        <v>5.7389953699999997E-5</v>
      </c>
      <c r="AG1748" s="122">
        <v>6.1711956799999994E-5</v>
      </c>
      <c r="AH1748" s="122">
        <v>6.7059031500000006E-5</v>
      </c>
      <c r="AI1748" s="122">
        <v>7.2563870799999996E-5</v>
      </c>
      <c r="AJ1748" s="122">
        <v>7.5303323599999994E-5</v>
      </c>
      <c r="AK1748" s="122">
        <v>8.0968391400000004E-5</v>
      </c>
      <c r="AL1748" s="122">
        <v>0</v>
      </c>
    </row>
    <row r="1749" spans="1:38" x14ac:dyDescent="0.25">
      <c r="A1749" s="122" t="s">
        <v>2173</v>
      </c>
      <c r="B1749" s="122">
        <v>1</v>
      </c>
      <c r="C1749" s="122" t="s">
        <v>2174</v>
      </c>
      <c r="D1749" s="122" t="s">
        <v>2084</v>
      </c>
      <c r="E1749" s="122">
        <v>33</v>
      </c>
      <c r="F1749" s="122">
        <v>1.6310626E-6</v>
      </c>
      <c r="G1749" s="122">
        <v>2.6227626999999999E-6</v>
      </c>
      <c r="H1749" s="122">
        <v>3.6560241999999999E-6</v>
      </c>
      <c r="I1749" s="122">
        <v>4.7077278999999998E-6</v>
      </c>
      <c r="J1749" s="122">
        <v>5.7791844999999998E-6</v>
      </c>
      <c r="K1749" s="122">
        <v>1.4411977200000001E-5</v>
      </c>
      <c r="L1749" s="122">
        <v>2.76445571E-5</v>
      </c>
      <c r="M1749" s="122">
        <v>4.1539569399999999E-5</v>
      </c>
      <c r="N1749" s="122">
        <v>5.6135613599999997E-5</v>
      </c>
      <c r="O1749" s="122">
        <v>7.3379007899999993E-5</v>
      </c>
      <c r="P1749" s="122">
        <v>8.0439506399999997E-5</v>
      </c>
      <c r="Q1749" s="122">
        <v>8.4982523000000005E-5</v>
      </c>
      <c r="R1749" s="122">
        <v>1.108171252E-4</v>
      </c>
      <c r="S1749" s="122">
        <v>1.4075554530000001E-4</v>
      </c>
      <c r="T1749" s="122">
        <v>1.4962461409999999E-4</v>
      </c>
      <c r="U1749" s="122">
        <v>1.5833128090000001E-4</v>
      </c>
      <c r="V1749" s="122">
        <v>1.670195664E-4</v>
      </c>
      <c r="W1749" s="122">
        <v>1.7614817090000001E-4</v>
      </c>
      <c r="X1749" s="122">
        <v>1.862318551E-4</v>
      </c>
      <c r="Y1749" s="122">
        <v>2.051260492E-4</v>
      </c>
      <c r="Z1749" s="122">
        <v>2.2780116710000001E-4</v>
      </c>
      <c r="AA1749" s="122">
        <v>2.430627163E-4</v>
      </c>
      <c r="AB1749" s="122">
        <v>2.5493844010000003E-4</v>
      </c>
      <c r="AC1749" s="122">
        <v>2.692407299E-4</v>
      </c>
      <c r="AD1749" s="122">
        <v>2.8551371590000002E-4</v>
      </c>
      <c r="AE1749" s="122">
        <v>3.0194589909999999E-4</v>
      </c>
      <c r="AF1749" s="122">
        <v>3.235198495E-4</v>
      </c>
      <c r="AG1749" s="122">
        <v>3.4443549609999998E-4</v>
      </c>
      <c r="AH1749" s="122">
        <v>3.6914487819999999E-4</v>
      </c>
      <c r="AI1749" s="122">
        <v>3.9245848189999998E-4</v>
      </c>
      <c r="AJ1749" s="122">
        <v>4.14386647E-4</v>
      </c>
      <c r="AK1749" s="122">
        <v>4.3662541060000002E-4</v>
      </c>
      <c r="AL1749" s="122">
        <v>0</v>
      </c>
    </row>
    <row r="1750" spans="1:38" hidden="1" x14ac:dyDescent="0.25">
      <c r="A1750" s="122" t="s">
        <v>2173</v>
      </c>
      <c r="B1750" s="122">
        <v>1</v>
      </c>
      <c r="C1750" s="122" t="s">
        <v>2174</v>
      </c>
      <c r="D1750" s="122" t="s">
        <v>474</v>
      </c>
      <c r="E1750" s="122">
        <v>33</v>
      </c>
      <c r="F1750" s="122">
        <v>1.8007409999999999E-7</v>
      </c>
      <c r="G1750" s="122">
        <v>2.9154560000000001E-7</v>
      </c>
      <c r="H1750" s="122">
        <v>4.1263530000000002E-7</v>
      </c>
      <c r="I1750" s="122">
        <v>5.4396530000000002E-7</v>
      </c>
      <c r="J1750" s="122">
        <v>6.8359659999999996E-7</v>
      </c>
      <c r="K1750" s="122">
        <v>1.7399237000000001E-6</v>
      </c>
      <c r="L1750" s="122">
        <v>3.3844421E-6</v>
      </c>
      <c r="M1750" s="122">
        <v>5.1381552000000003E-6</v>
      </c>
      <c r="N1750" s="122">
        <v>7.0053454E-6</v>
      </c>
      <c r="O1750" s="122">
        <v>9.2569664999999997E-6</v>
      </c>
      <c r="P1750" s="122">
        <v>1.02405445E-5</v>
      </c>
      <c r="Q1750" s="122">
        <v>1.09081195E-5</v>
      </c>
      <c r="R1750" s="122">
        <v>1.4269790199999999E-5</v>
      </c>
      <c r="S1750" s="122">
        <v>1.8081901300000001E-5</v>
      </c>
      <c r="T1750" s="122">
        <v>1.9242240700000001E-5</v>
      </c>
      <c r="U1750" s="122">
        <v>2.04692958E-5</v>
      </c>
      <c r="V1750" s="122">
        <v>2.1887193099999999E-5</v>
      </c>
      <c r="W1750" s="122">
        <v>2.3343042800000001E-5</v>
      </c>
      <c r="X1750" s="122">
        <v>2.4877475199999998E-5</v>
      </c>
      <c r="Y1750" s="122">
        <v>2.75945022E-5</v>
      </c>
      <c r="Z1750" s="122">
        <v>3.08105343E-5</v>
      </c>
      <c r="AA1750" s="122">
        <v>3.3078239900000002E-5</v>
      </c>
      <c r="AB1750" s="122">
        <v>3.48946963E-5</v>
      </c>
      <c r="AC1750" s="122">
        <v>3.7097183199999998E-5</v>
      </c>
      <c r="AD1750" s="122">
        <v>3.96056424E-5</v>
      </c>
      <c r="AE1750" s="122">
        <v>4.2332393699999997E-5</v>
      </c>
      <c r="AF1750" s="122">
        <v>4.5813048999999997E-5</v>
      </c>
      <c r="AG1750" s="122">
        <v>4.9185260199999999E-5</v>
      </c>
      <c r="AH1750" s="122">
        <v>5.3326847800000001E-5</v>
      </c>
      <c r="AI1750" s="122">
        <v>5.7304858899999997E-5</v>
      </c>
      <c r="AJ1750" s="122">
        <v>6.06824278E-5</v>
      </c>
      <c r="AK1750" s="122">
        <v>6.4674744399999999E-5</v>
      </c>
      <c r="AL1750" s="122">
        <v>0</v>
      </c>
    </row>
    <row r="1751" spans="1:38" hidden="1" x14ac:dyDescent="0.25">
      <c r="A1751" s="122" t="s">
        <v>2173</v>
      </c>
      <c r="B1751" s="122">
        <v>1</v>
      </c>
      <c r="C1751" s="122" t="s">
        <v>2174</v>
      </c>
      <c r="D1751" s="122" t="s">
        <v>2085</v>
      </c>
      <c r="E1751" s="122">
        <v>33</v>
      </c>
      <c r="F1751" s="122">
        <v>1.7922199999999999E-7</v>
      </c>
      <c r="G1751" s="122">
        <v>2.8429600000000002E-7</v>
      </c>
      <c r="H1751" s="122">
        <v>3.8959209999999998E-7</v>
      </c>
      <c r="I1751" s="122">
        <v>4.9812090000000005E-7</v>
      </c>
      <c r="J1751" s="122">
        <v>6.0869680000000003E-7</v>
      </c>
      <c r="K1751" s="122">
        <v>1.5114402E-6</v>
      </c>
      <c r="L1751" s="122">
        <v>2.8808412999999999E-6</v>
      </c>
      <c r="M1751" s="122">
        <v>4.2827812000000003E-6</v>
      </c>
      <c r="N1751" s="122">
        <v>5.7268692000000003E-6</v>
      </c>
      <c r="O1751" s="122">
        <v>7.4178104999999999E-6</v>
      </c>
      <c r="P1751" s="122">
        <v>8.0746688999999994E-6</v>
      </c>
      <c r="Q1751" s="122">
        <v>8.4610082999999992E-6</v>
      </c>
      <c r="R1751" s="122">
        <v>1.09913497E-5</v>
      </c>
      <c r="S1751" s="122">
        <v>1.39119338E-5</v>
      </c>
      <c r="T1751" s="122">
        <v>1.4704369700000001E-5</v>
      </c>
      <c r="U1751" s="122">
        <v>1.54979826E-5</v>
      </c>
      <c r="V1751" s="122">
        <v>1.6309412599999999E-5</v>
      </c>
      <c r="W1751" s="122">
        <v>1.7139774499999998E-5</v>
      </c>
      <c r="X1751" s="122">
        <v>1.8038839299999999E-5</v>
      </c>
      <c r="Y1751" s="122">
        <v>1.9767183599999999E-5</v>
      </c>
      <c r="Z1751" s="122">
        <v>2.1847524599999999E-5</v>
      </c>
      <c r="AA1751" s="122">
        <v>2.3176092899999999E-5</v>
      </c>
      <c r="AB1751" s="122">
        <v>2.4155180699999999E-5</v>
      </c>
      <c r="AC1751" s="122">
        <v>2.5308190800000002E-5</v>
      </c>
      <c r="AD1751" s="122">
        <v>2.6605557099999999E-5</v>
      </c>
      <c r="AE1751" s="122">
        <v>2.78517127E-5</v>
      </c>
      <c r="AF1751" s="122">
        <v>2.9582890099999999E-5</v>
      </c>
      <c r="AG1751" s="122">
        <v>3.1304978099999997E-5</v>
      </c>
      <c r="AH1751" s="122">
        <v>3.34588177E-5</v>
      </c>
      <c r="AI1751" s="122">
        <v>3.5486825400000002E-5</v>
      </c>
      <c r="AJ1751" s="122">
        <v>3.7769862400000002E-5</v>
      </c>
      <c r="AK1751" s="122">
        <v>4.0121867800000002E-5</v>
      </c>
      <c r="AL1751" s="122">
        <v>0</v>
      </c>
    </row>
    <row r="1752" spans="1:38" hidden="1" x14ac:dyDescent="0.25">
      <c r="A1752" s="122" t="s">
        <v>2173</v>
      </c>
      <c r="B1752" s="122">
        <v>1</v>
      </c>
      <c r="C1752" s="122" t="s">
        <v>2174</v>
      </c>
      <c r="D1752" s="122" t="s">
        <v>2086</v>
      </c>
      <c r="E1752" s="122">
        <v>33</v>
      </c>
      <c r="F1752" s="122">
        <v>3.2955E-8</v>
      </c>
      <c r="G1752" s="122">
        <v>5.1719799999999998E-8</v>
      </c>
      <c r="H1752" s="122">
        <v>7.0532199999999997E-8</v>
      </c>
      <c r="I1752" s="122">
        <v>8.9609000000000005E-8</v>
      </c>
      <c r="J1752" s="122">
        <v>1.081589E-7</v>
      </c>
      <c r="K1752" s="122">
        <v>2.6395269999999998E-7</v>
      </c>
      <c r="L1752" s="122">
        <v>4.941813E-7</v>
      </c>
      <c r="M1752" s="122">
        <v>7.259589E-7</v>
      </c>
      <c r="N1752" s="122">
        <v>9.6186030000000004E-7</v>
      </c>
      <c r="O1752" s="122">
        <v>1.2490346E-6</v>
      </c>
      <c r="P1752" s="122">
        <v>1.3538639999999999E-6</v>
      </c>
      <c r="Q1752" s="122">
        <v>1.4159967E-6</v>
      </c>
      <c r="R1752" s="122">
        <v>1.8214043E-6</v>
      </c>
      <c r="S1752" s="122">
        <v>2.2698620999999998E-6</v>
      </c>
      <c r="T1752" s="122">
        <v>2.3879405E-6</v>
      </c>
      <c r="U1752" s="122">
        <v>2.5062943000000001E-6</v>
      </c>
      <c r="V1752" s="122">
        <v>2.6460775000000001E-6</v>
      </c>
      <c r="W1752" s="122">
        <v>2.7911543999999998E-6</v>
      </c>
      <c r="X1752" s="122">
        <v>2.9520662999999998E-6</v>
      </c>
      <c r="Y1752" s="122">
        <v>3.2867248999999999E-6</v>
      </c>
      <c r="Z1752" s="122">
        <v>3.6946840999999999E-6</v>
      </c>
      <c r="AA1752" s="122">
        <v>4.0059550999999996E-6</v>
      </c>
      <c r="AB1752" s="122">
        <v>4.2713326999999997E-6</v>
      </c>
      <c r="AC1752" s="122">
        <v>4.5858547E-6</v>
      </c>
      <c r="AD1752" s="122">
        <v>4.9101821999999998E-6</v>
      </c>
      <c r="AE1752" s="122">
        <v>5.2544737000000001E-6</v>
      </c>
      <c r="AF1752" s="122">
        <v>5.6819695999999998E-6</v>
      </c>
      <c r="AG1752" s="122">
        <v>6.1035148000000004E-6</v>
      </c>
      <c r="AH1752" s="122">
        <v>6.5909985000000001E-6</v>
      </c>
      <c r="AI1752" s="122">
        <v>7.0480918000000002E-6</v>
      </c>
      <c r="AJ1752" s="122">
        <v>7.2396765000000002E-6</v>
      </c>
      <c r="AK1752" s="122">
        <v>7.4560905000000003E-6</v>
      </c>
      <c r="AL1752" s="122">
        <v>0</v>
      </c>
    </row>
    <row r="1753" spans="1:38" hidden="1" x14ac:dyDescent="0.25">
      <c r="A1753" s="122" t="s">
        <v>2173</v>
      </c>
      <c r="B1753" s="122">
        <v>1</v>
      </c>
      <c r="C1753" s="122" t="s">
        <v>2174</v>
      </c>
      <c r="D1753" s="122" t="s">
        <v>2087</v>
      </c>
      <c r="E1753" s="122">
        <v>33</v>
      </c>
      <c r="F1753" s="122">
        <v>3.6452699999999999E-8</v>
      </c>
      <c r="G1753" s="122">
        <v>5.8795999999999999E-8</v>
      </c>
      <c r="H1753" s="122">
        <v>8.2023900000000002E-8</v>
      </c>
      <c r="I1753" s="122">
        <v>1.063291E-7</v>
      </c>
      <c r="J1753" s="122">
        <v>1.3171030000000001E-7</v>
      </c>
      <c r="K1753" s="122">
        <v>3.3179949999999998E-7</v>
      </c>
      <c r="L1753" s="122">
        <v>6.397479E-7</v>
      </c>
      <c r="M1753" s="122">
        <v>9.6091970000000008E-7</v>
      </c>
      <c r="N1753" s="122">
        <v>1.2989784999999999E-6</v>
      </c>
      <c r="O1753" s="122">
        <v>1.6975925E-6</v>
      </c>
      <c r="P1753" s="122">
        <v>1.8611127E-6</v>
      </c>
      <c r="Q1753" s="122">
        <v>1.9611825E-6</v>
      </c>
      <c r="R1753" s="122">
        <v>2.5618757999999999E-6</v>
      </c>
      <c r="S1753" s="122">
        <v>3.2660465999999998E-6</v>
      </c>
      <c r="T1753" s="122">
        <v>3.4943094999999999E-6</v>
      </c>
      <c r="U1753" s="122">
        <v>3.7348971000000001E-6</v>
      </c>
      <c r="V1753" s="122">
        <v>3.9841692999999999E-6</v>
      </c>
      <c r="W1753" s="122">
        <v>4.2360187000000003E-6</v>
      </c>
      <c r="X1753" s="122">
        <v>4.4968849999999999E-6</v>
      </c>
      <c r="Y1753" s="122">
        <v>4.9488899000000004E-6</v>
      </c>
      <c r="Z1753" s="122">
        <v>5.4915087999999996E-6</v>
      </c>
      <c r="AA1753" s="122">
        <v>5.8613950999999999E-6</v>
      </c>
      <c r="AB1753" s="122">
        <v>6.1511001000000002E-6</v>
      </c>
      <c r="AC1753" s="122">
        <v>6.5038070000000003E-6</v>
      </c>
      <c r="AD1753" s="122">
        <v>6.9044944999999997E-6</v>
      </c>
      <c r="AE1753" s="122">
        <v>7.3116003000000003E-6</v>
      </c>
      <c r="AF1753" s="122">
        <v>7.8504900999999997E-6</v>
      </c>
      <c r="AG1753" s="122">
        <v>8.3875903999999999E-6</v>
      </c>
      <c r="AH1753" s="122">
        <v>9.0512302999999992E-6</v>
      </c>
      <c r="AI1753" s="122">
        <v>9.7191904000000008E-6</v>
      </c>
      <c r="AJ1753" s="122">
        <v>1.0405747900000001E-5</v>
      </c>
      <c r="AK1753" s="122">
        <v>1.11653188E-5</v>
      </c>
      <c r="AL1753" s="122">
        <v>0</v>
      </c>
    </row>
    <row r="1754" spans="1:38" hidden="1" x14ac:dyDescent="0.25">
      <c r="A1754" s="122" t="s">
        <v>2173</v>
      </c>
      <c r="B1754" s="122">
        <v>1</v>
      </c>
      <c r="C1754" s="122" t="s">
        <v>2174</v>
      </c>
      <c r="D1754" s="122" t="s">
        <v>2088</v>
      </c>
      <c r="E1754" s="122">
        <v>33</v>
      </c>
      <c r="F1754" s="122">
        <v>7.0956220000000005E-7</v>
      </c>
      <c r="G1754" s="122">
        <v>1.1508028000000001E-6</v>
      </c>
      <c r="H1754" s="122">
        <v>1.6112123000000001E-6</v>
      </c>
      <c r="I1754" s="122">
        <v>2.0964203999999998E-6</v>
      </c>
      <c r="J1754" s="122">
        <v>2.6137477999999998E-6</v>
      </c>
      <c r="K1754" s="122">
        <v>6.6101614000000004E-6</v>
      </c>
      <c r="L1754" s="122">
        <v>1.2824157100000001E-5</v>
      </c>
      <c r="M1754" s="122">
        <v>1.94185906E-5</v>
      </c>
      <c r="N1754" s="122">
        <v>2.6353706099999999E-5</v>
      </c>
      <c r="O1754" s="122">
        <v>3.4520541999999997E-5</v>
      </c>
      <c r="P1754" s="122">
        <v>3.7979729799999997E-5</v>
      </c>
      <c r="Q1754" s="122">
        <v>4.0315489899999998E-5</v>
      </c>
      <c r="R1754" s="122">
        <v>5.3036141699999999E-5</v>
      </c>
      <c r="S1754" s="122">
        <v>6.7892334300000002E-5</v>
      </c>
      <c r="T1754" s="122">
        <v>7.3247822700000002E-5</v>
      </c>
      <c r="U1754" s="122">
        <v>7.8847751099999998E-5</v>
      </c>
      <c r="V1754" s="122">
        <v>8.4234912299999996E-5</v>
      </c>
      <c r="W1754" s="122">
        <v>8.9253352100000002E-5</v>
      </c>
      <c r="X1754" s="122">
        <v>9.4261354299999994E-5</v>
      </c>
      <c r="Y1754" s="122">
        <v>1.035177475E-4</v>
      </c>
      <c r="Z1754" s="122">
        <v>1.15038187E-4</v>
      </c>
      <c r="AA1754" s="122">
        <v>1.2306486680000001E-4</v>
      </c>
      <c r="AB1754" s="122">
        <v>1.29684651E-4</v>
      </c>
      <c r="AC1754" s="122">
        <v>1.3761018420000001E-4</v>
      </c>
      <c r="AD1754" s="122">
        <v>1.4690435229999999E-4</v>
      </c>
      <c r="AE1754" s="122">
        <v>1.569255397E-4</v>
      </c>
      <c r="AF1754" s="122">
        <v>1.7045873209999999E-4</v>
      </c>
      <c r="AG1754" s="122">
        <v>1.836721121E-4</v>
      </c>
      <c r="AH1754" s="122">
        <v>1.9895161789999999E-4</v>
      </c>
      <c r="AI1754" s="122">
        <v>2.138755282E-4</v>
      </c>
      <c r="AJ1754" s="122">
        <v>2.2628736920000001E-4</v>
      </c>
      <c r="AK1754" s="122">
        <v>2.423730493E-4</v>
      </c>
      <c r="AL1754" s="122">
        <v>0</v>
      </c>
    </row>
    <row r="1755" spans="1:38" hidden="1" x14ac:dyDescent="0.25">
      <c r="A1755" s="122" t="s">
        <v>2173</v>
      </c>
      <c r="B1755" s="122">
        <v>1</v>
      </c>
      <c r="C1755" s="122" t="s">
        <v>2174</v>
      </c>
      <c r="D1755" s="122" t="s">
        <v>2089</v>
      </c>
      <c r="E1755" s="122">
        <v>33</v>
      </c>
      <c r="F1755" s="122">
        <v>3.5456049999999998E-7</v>
      </c>
      <c r="G1755" s="122">
        <v>5.7265610000000003E-7</v>
      </c>
      <c r="H1755" s="122">
        <v>8.0465319999999996E-7</v>
      </c>
      <c r="I1755" s="122">
        <v>1.0504149999999999E-6</v>
      </c>
      <c r="J1755" s="122">
        <v>1.3137468E-6</v>
      </c>
      <c r="K1755" s="122">
        <v>3.3321233000000001E-6</v>
      </c>
      <c r="L1755" s="122">
        <v>6.4763048999999997E-6</v>
      </c>
      <c r="M1755" s="122">
        <v>9.8268671000000004E-6</v>
      </c>
      <c r="N1755" s="122">
        <v>1.33814953E-5</v>
      </c>
      <c r="O1755" s="122">
        <v>1.7624446599999999E-5</v>
      </c>
      <c r="P1755" s="122">
        <v>1.9471597E-5</v>
      </c>
      <c r="Q1755" s="122">
        <v>2.06471292E-5</v>
      </c>
      <c r="R1755" s="122">
        <v>2.7037873299999998E-5</v>
      </c>
      <c r="S1755" s="122">
        <v>3.4428288500000002E-5</v>
      </c>
      <c r="T1755" s="122">
        <v>3.6882967999999998E-5</v>
      </c>
      <c r="U1755" s="122">
        <v>3.94455429E-5</v>
      </c>
      <c r="V1755" s="122">
        <v>4.2452773199999997E-5</v>
      </c>
      <c r="W1755" s="122">
        <v>4.5433631800000003E-5</v>
      </c>
      <c r="X1755" s="122">
        <v>4.8357781899999999E-5</v>
      </c>
      <c r="Y1755" s="122">
        <v>5.3393412100000001E-5</v>
      </c>
      <c r="Z1755" s="122">
        <v>5.9284009199999998E-5</v>
      </c>
      <c r="AA1755" s="122">
        <v>6.3313775300000003E-5</v>
      </c>
      <c r="AB1755" s="122">
        <v>6.65392835E-5</v>
      </c>
      <c r="AC1755" s="122">
        <v>7.0211009600000003E-5</v>
      </c>
      <c r="AD1755" s="122">
        <v>7.4519625299999994E-5</v>
      </c>
      <c r="AE1755" s="122">
        <v>7.9035530600000004E-5</v>
      </c>
      <c r="AF1755" s="122">
        <v>8.5186588600000005E-5</v>
      </c>
      <c r="AG1755" s="122">
        <v>9.1209895000000002E-5</v>
      </c>
      <c r="AH1755" s="122">
        <v>9.8464208299999995E-5</v>
      </c>
      <c r="AI1755" s="122">
        <v>1.057634222E-4</v>
      </c>
      <c r="AJ1755" s="122">
        <v>1.125229818E-4</v>
      </c>
      <c r="AK1755" s="122">
        <v>1.201739295E-4</v>
      </c>
      <c r="AL1755" s="122">
        <v>0</v>
      </c>
    </row>
    <row r="1756" spans="1:38" hidden="1" x14ac:dyDescent="0.25">
      <c r="A1756" s="122" t="s">
        <v>2173</v>
      </c>
      <c r="B1756" s="122">
        <v>1</v>
      </c>
      <c r="C1756" s="122" t="s">
        <v>2174</v>
      </c>
      <c r="D1756" s="122" t="s">
        <v>2136</v>
      </c>
      <c r="E1756" s="122">
        <v>33</v>
      </c>
      <c r="F1756" s="122">
        <v>7.3021000000000003E-9</v>
      </c>
      <c r="G1756" s="122">
        <v>1.1892E-8</v>
      </c>
      <c r="H1756" s="122">
        <v>1.6799099999999999E-8</v>
      </c>
      <c r="I1756" s="122">
        <v>2.16496E-8</v>
      </c>
      <c r="J1756" s="122">
        <v>2.6277500000000002E-8</v>
      </c>
      <c r="K1756" s="122">
        <v>6.5561100000000006E-8</v>
      </c>
      <c r="L1756" s="122">
        <v>1.2547050000000001E-7</v>
      </c>
      <c r="M1756" s="122">
        <v>1.8771060000000001E-7</v>
      </c>
      <c r="N1756" s="122">
        <v>2.547875E-7</v>
      </c>
      <c r="O1756" s="122">
        <v>3.3424379999999997E-7</v>
      </c>
      <c r="P1756" s="122">
        <v>3.6760609999999998E-7</v>
      </c>
      <c r="Q1756" s="122">
        <v>3.8567349999999998E-7</v>
      </c>
      <c r="R1756" s="122">
        <v>5.0003950000000001E-7</v>
      </c>
      <c r="S1756" s="122">
        <v>6.3109529999999998E-7</v>
      </c>
      <c r="T1756" s="122">
        <v>6.680845E-7</v>
      </c>
      <c r="U1756" s="122">
        <v>7.0521789999999996E-7</v>
      </c>
      <c r="V1756" s="122">
        <v>7.4325400000000005E-7</v>
      </c>
      <c r="W1756" s="122">
        <v>7.8288319999999999E-7</v>
      </c>
      <c r="X1756" s="122">
        <v>8.2378499999999996E-7</v>
      </c>
      <c r="Y1756" s="122">
        <v>9.0271879999999996E-7</v>
      </c>
      <c r="Z1756" s="122">
        <v>9.9700230000000003E-7</v>
      </c>
      <c r="AA1756" s="122">
        <v>1.0588214000000001E-6</v>
      </c>
      <c r="AB1756" s="122">
        <v>1.1061887E-6</v>
      </c>
      <c r="AC1756" s="122">
        <v>1.1635191999999999E-6</v>
      </c>
      <c r="AD1756" s="122">
        <v>1.2272736E-6</v>
      </c>
      <c r="AE1756" s="122">
        <v>1.2915027000000001E-6</v>
      </c>
      <c r="AF1756" s="122">
        <v>1.3791984E-6</v>
      </c>
      <c r="AG1756" s="122">
        <v>1.4653516999999999E-6</v>
      </c>
      <c r="AH1756" s="122">
        <v>1.5703987999999999E-6</v>
      </c>
      <c r="AI1756" s="122">
        <v>1.6733139E-6</v>
      </c>
      <c r="AJ1756" s="122">
        <v>1.7675962999999999E-6</v>
      </c>
      <c r="AK1756" s="122">
        <v>1.8783607E-6</v>
      </c>
      <c r="AL1756" s="122">
        <v>0</v>
      </c>
    </row>
    <row r="1757" spans="1:38" hidden="1" x14ac:dyDescent="0.25">
      <c r="A1757" s="122" t="s">
        <v>2173</v>
      </c>
      <c r="B1757" s="122">
        <v>1</v>
      </c>
      <c r="C1757" s="122" t="s">
        <v>2174</v>
      </c>
      <c r="D1757" s="122" t="s">
        <v>2090</v>
      </c>
      <c r="E1757" s="122">
        <v>33</v>
      </c>
      <c r="F1757" s="122">
        <v>6.0620900000000005E-8</v>
      </c>
      <c r="G1757" s="122">
        <v>9.7845899999999996E-8</v>
      </c>
      <c r="H1757" s="122">
        <v>1.3675430000000001E-7</v>
      </c>
      <c r="I1757" s="122">
        <v>1.76544E-7</v>
      </c>
      <c r="J1757" s="122">
        <v>2.1798039999999999E-7</v>
      </c>
      <c r="K1757" s="122">
        <v>5.4419219999999999E-7</v>
      </c>
      <c r="L1757" s="122">
        <v>1.0393031E-6</v>
      </c>
      <c r="M1757" s="122">
        <v>1.5493132E-6</v>
      </c>
      <c r="N1757" s="122">
        <v>2.0679798999999999E-6</v>
      </c>
      <c r="O1757" s="122">
        <v>2.6511261000000001E-6</v>
      </c>
      <c r="P1757" s="122">
        <v>2.8720412000000002E-6</v>
      </c>
      <c r="Q1757" s="122">
        <v>3.0216297000000002E-6</v>
      </c>
      <c r="R1757" s="122">
        <v>3.9392913999999998E-6</v>
      </c>
      <c r="S1757" s="122">
        <v>4.9954916999999998E-6</v>
      </c>
      <c r="T1757" s="122">
        <v>5.3565577E-6</v>
      </c>
      <c r="U1757" s="122">
        <v>5.7128437000000003E-6</v>
      </c>
      <c r="V1757" s="122">
        <v>6.0728317999999998E-6</v>
      </c>
      <c r="W1757" s="122">
        <v>6.3931518999999996E-6</v>
      </c>
      <c r="X1757" s="122">
        <v>6.7778989999999997E-6</v>
      </c>
      <c r="Y1757" s="122">
        <v>7.4739596999999999E-6</v>
      </c>
      <c r="Z1757" s="122">
        <v>8.3259767000000002E-6</v>
      </c>
      <c r="AA1757" s="122">
        <v>8.9094833999999999E-6</v>
      </c>
      <c r="AB1757" s="122">
        <v>9.3739376999999993E-6</v>
      </c>
      <c r="AC1757" s="122">
        <v>9.9156837000000004E-6</v>
      </c>
      <c r="AD1757" s="122">
        <v>1.04724554E-5</v>
      </c>
      <c r="AE1757" s="122">
        <v>1.1044248499999999E-5</v>
      </c>
      <c r="AF1757" s="122">
        <v>1.18079764E-5</v>
      </c>
      <c r="AG1757" s="122">
        <v>1.2483758000000001E-5</v>
      </c>
      <c r="AH1757" s="122">
        <v>1.33206038E-5</v>
      </c>
      <c r="AI1757" s="122">
        <v>1.4087317E-5</v>
      </c>
      <c r="AJ1757" s="122">
        <v>1.5231810600000001E-5</v>
      </c>
      <c r="AK1757" s="122">
        <v>1.6041115799999998E-5</v>
      </c>
      <c r="AL1757" s="122">
        <v>0</v>
      </c>
    </row>
    <row r="1758" spans="1:38" hidden="1" x14ac:dyDescent="0.25">
      <c r="A1758" s="122" t="s">
        <v>2173</v>
      </c>
      <c r="B1758" s="122">
        <v>1</v>
      </c>
      <c r="C1758" s="122" t="s">
        <v>2174</v>
      </c>
      <c r="D1758" s="122" t="s">
        <v>2091</v>
      </c>
      <c r="E1758" s="122">
        <v>33</v>
      </c>
      <c r="F1758" s="122">
        <v>1.5140479999999999E-7</v>
      </c>
      <c r="G1758" s="122">
        <v>2.4080399999999999E-7</v>
      </c>
      <c r="H1758" s="122">
        <v>3.326636E-7</v>
      </c>
      <c r="I1758" s="122">
        <v>4.2704149999999998E-7</v>
      </c>
      <c r="J1758" s="122">
        <v>5.2327399999999995E-7</v>
      </c>
      <c r="K1758" s="122">
        <v>1.3037530000000001E-6</v>
      </c>
      <c r="L1758" s="122">
        <v>2.4865466999999998E-6</v>
      </c>
      <c r="M1758" s="122">
        <v>3.6968479E-6</v>
      </c>
      <c r="N1758" s="122">
        <v>4.9398602000000004E-6</v>
      </c>
      <c r="O1758" s="122">
        <v>6.3909903000000003E-6</v>
      </c>
      <c r="P1758" s="122">
        <v>6.9322367E-6</v>
      </c>
      <c r="Q1758" s="122">
        <v>7.2265783E-6</v>
      </c>
      <c r="R1758" s="122">
        <v>9.3245251000000002E-6</v>
      </c>
      <c r="S1758" s="122">
        <v>1.1746540900000001E-5</v>
      </c>
      <c r="T1758" s="122">
        <v>1.24228184E-5</v>
      </c>
      <c r="U1758" s="122">
        <v>1.31005511E-5</v>
      </c>
      <c r="V1758" s="122">
        <v>1.3829630300000001E-5</v>
      </c>
      <c r="W1758" s="122">
        <v>1.4573825500000001E-5</v>
      </c>
      <c r="X1758" s="122">
        <v>1.5348234999999999E-5</v>
      </c>
      <c r="Y1758" s="122">
        <v>1.6831708800000002E-5</v>
      </c>
      <c r="Z1758" s="122">
        <v>1.8622414499999999E-5</v>
      </c>
      <c r="AA1758" s="122">
        <v>1.9805818199999998E-5</v>
      </c>
      <c r="AB1758" s="122">
        <v>2.0672422999999998E-5</v>
      </c>
      <c r="AC1758" s="122">
        <v>2.1775980800000001E-5</v>
      </c>
      <c r="AD1758" s="122">
        <v>2.3016508400000001E-5</v>
      </c>
      <c r="AE1758" s="122">
        <v>2.4234815899999999E-5</v>
      </c>
      <c r="AF1758" s="122">
        <v>2.5892125299999999E-5</v>
      </c>
      <c r="AG1758" s="122">
        <v>2.7526043499999999E-5</v>
      </c>
      <c r="AH1758" s="122">
        <v>2.9483880700000001E-5</v>
      </c>
      <c r="AI1758" s="122">
        <v>3.1442327599999999E-5</v>
      </c>
      <c r="AJ1758" s="122">
        <v>3.3451914299999997E-5</v>
      </c>
      <c r="AK1758" s="122">
        <v>3.5531506700000001E-5</v>
      </c>
      <c r="AL1758" s="122">
        <v>0</v>
      </c>
    </row>
    <row r="1759" spans="1:38" hidden="1" x14ac:dyDescent="0.25">
      <c r="A1759" s="122" t="s">
        <v>2173</v>
      </c>
      <c r="B1759" s="122">
        <v>1</v>
      </c>
      <c r="C1759" s="122" t="s">
        <v>2174</v>
      </c>
      <c r="D1759" s="122" t="s">
        <v>2092</v>
      </c>
      <c r="E1759" s="122">
        <v>33</v>
      </c>
      <c r="F1759" s="122">
        <v>5.5116399999999997E-8</v>
      </c>
      <c r="G1759" s="122">
        <v>8.9631099999999996E-8</v>
      </c>
      <c r="H1759" s="122">
        <v>1.264939E-7</v>
      </c>
      <c r="I1759" s="122">
        <v>1.6689980000000001E-7</v>
      </c>
      <c r="J1759" s="122">
        <v>2.1019829999999999E-7</v>
      </c>
      <c r="K1759" s="122">
        <v>5.353113E-7</v>
      </c>
      <c r="L1759" s="122">
        <v>1.0387229E-6</v>
      </c>
      <c r="M1759" s="122">
        <v>1.5708974999999999E-6</v>
      </c>
      <c r="N1759" s="122">
        <v>2.1311084000000002E-6</v>
      </c>
      <c r="O1759" s="122">
        <v>2.7943259E-6</v>
      </c>
      <c r="P1759" s="122">
        <v>3.0753671999999998E-6</v>
      </c>
      <c r="Q1759" s="122">
        <v>3.2533487999999998E-6</v>
      </c>
      <c r="R1759" s="122">
        <v>4.2594872999999997E-6</v>
      </c>
      <c r="S1759" s="122">
        <v>5.4435773000000001E-6</v>
      </c>
      <c r="T1759" s="122">
        <v>5.8538388999999998E-6</v>
      </c>
      <c r="U1759" s="122">
        <v>6.3116999000000001E-6</v>
      </c>
      <c r="V1759" s="122">
        <v>6.8097798999999999E-6</v>
      </c>
      <c r="W1759" s="122">
        <v>7.3136335999999996E-6</v>
      </c>
      <c r="X1759" s="122">
        <v>7.8061585999999996E-6</v>
      </c>
      <c r="Y1759" s="122">
        <v>8.6267675999999995E-6</v>
      </c>
      <c r="Z1759" s="122">
        <v>9.5883901000000005E-6</v>
      </c>
      <c r="AA1759" s="122">
        <v>1.0231540900000001E-5</v>
      </c>
      <c r="AB1759" s="122">
        <v>1.07224567E-5</v>
      </c>
      <c r="AC1759" s="122">
        <v>1.13460803E-5</v>
      </c>
      <c r="AD1759" s="122">
        <v>1.20774546E-5</v>
      </c>
      <c r="AE1759" s="122">
        <v>1.28254239E-5</v>
      </c>
      <c r="AF1759" s="122">
        <v>1.39164854E-5</v>
      </c>
      <c r="AG1759" s="122">
        <v>1.5057818400000001E-5</v>
      </c>
      <c r="AH1759" s="122">
        <v>1.63998669E-5</v>
      </c>
      <c r="AI1759" s="122">
        <v>1.7803608600000002E-5</v>
      </c>
      <c r="AJ1759" s="122">
        <v>1.93847373E-5</v>
      </c>
      <c r="AK1759" s="122">
        <v>2.1152830299999999E-5</v>
      </c>
      <c r="AL1759" s="122">
        <v>0</v>
      </c>
    </row>
    <row r="1760" spans="1:38" hidden="1" x14ac:dyDescent="0.25">
      <c r="A1760" s="122" t="s">
        <v>2173</v>
      </c>
      <c r="B1760" s="122">
        <v>1</v>
      </c>
      <c r="C1760" s="122" t="s">
        <v>2174</v>
      </c>
      <c r="D1760" s="122" t="s">
        <v>2093</v>
      </c>
      <c r="E1760" s="122">
        <v>33</v>
      </c>
      <c r="F1760" s="122">
        <v>6.2354399999999999E-7</v>
      </c>
      <c r="G1760" s="122">
        <v>9.9579629999999998E-7</v>
      </c>
      <c r="H1760" s="122">
        <v>1.3802967E-6</v>
      </c>
      <c r="I1760" s="122">
        <v>1.7776630999999999E-6</v>
      </c>
      <c r="J1760" s="122">
        <v>2.1866369E-6</v>
      </c>
      <c r="K1760" s="122">
        <v>5.4600625000000004E-6</v>
      </c>
      <c r="L1760" s="122">
        <v>1.0448673699999999E-5</v>
      </c>
      <c r="M1760" s="122">
        <v>1.5581764399999998E-5</v>
      </c>
      <c r="N1760" s="122">
        <v>2.08831832E-5</v>
      </c>
      <c r="O1760" s="122">
        <v>2.7072064999999999E-5</v>
      </c>
      <c r="P1760" s="122">
        <v>2.9427987800000001E-5</v>
      </c>
      <c r="Q1760" s="122">
        <v>3.0780633600000001E-5</v>
      </c>
      <c r="R1760" s="122">
        <v>3.9804208500000001E-5</v>
      </c>
      <c r="S1760" s="122">
        <v>5.0132456800000001E-5</v>
      </c>
      <c r="T1760" s="122">
        <v>5.2951858800000002E-5</v>
      </c>
      <c r="U1760" s="122">
        <v>5.5725836499999997E-5</v>
      </c>
      <c r="V1760" s="122">
        <v>5.8626246800000003E-5</v>
      </c>
      <c r="W1760" s="122">
        <v>6.1691983099999997E-5</v>
      </c>
      <c r="X1760" s="122">
        <v>6.4853094699999996E-5</v>
      </c>
      <c r="Y1760" s="122">
        <v>7.1019080900000002E-5</v>
      </c>
      <c r="Z1760" s="122">
        <v>7.83795929E-5</v>
      </c>
      <c r="AA1760" s="122">
        <v>8.31026795E-5</v>
      </c>
      <c r="AB1760" s="122">
        <v>8.6557337699999995E-5</v>
      </c>
      <c r="AC1760" s="122">
        <v>9.0764096299999998E-5</v>
      </c>
      <c r="AD1760" s="122">
        <v>9.5340361400000006E-5</v>
      </c>
      <c r="AE1760" s="122">
        <v>9.9806431499999997E-5</v>
      </c>
      <c r="AF1760" s="122">
        <v>1.0595564790000001E-4</v>
      </c>
      <c r="AG1760" s="122">
        <v>1.118987453E-4</v>
      </c>
      <c r="AH1760" s="122">
        <v>1.1910635059999999E-4</v>
      </c>
      <c r="AI1760" s="122">
        <v>1.2605424770000001E-4</v>
      </c>
      <c r="AJ1760" s="122">
        <v>1.341283532E-4</v>
      </c>
      <c r="AK1760" s="122">
        <v>1.4100383510000001E-4</v>
      </c>
      <c r="AL1760" s="122">
        <v>0</v>
      </c>
    </row>
    <row r="1761" spans="1:38" hidden="1" x14ac:dyDescent="0.25">
      <c r="A1761" s="122" t="s">
        <v>2173</v>
      </c>
      <c r="B1761" s="122">
        <v>1</v>
      </c>
      <c r="C1761" s="122" t="s">
        <v>2174</v>
      </c>
      <c r="D1761" s="122" t="s">
        <v>2094</v>
      </c>
      <c r="E1761" s="122">
        <v>33</v>
      </c>
      <c r="F1761" s="122">
        <v>3.0257889999999998E-7</v>
      </c>
      <c r="G1761" s="122">
        <v>4.8342949999999997E-7</v>
      </c>
      <c r="H1761" s="122">
        <v>6.6978240000000003E-7</v>
      </c>
      <c r="I1761" s="122">
        <v>8.6387859999999998E-7</v>
      </c>
      <c r="J1761" s="122">
        <v>1.0634415E-6</v>
      </c>
      <c r="K1761" s="122">
        <v>2.6605736999999999E-6</v>
      </c>
      <c r="L1761" s="122">
        <v>5.0991586E-6</v>
      </c>
      <c r="M1761" s="122">
        <v>7.6149465000000003E-6</v>
      </c>
      <c r="N1761" s="122">
        <v>1.0208382600000001E-5</v>
      </c>
      <c r="O1761" s="122">
        <v>1.32413244E-5</v>
      </c>
      <c r="P1761" s="122">
        <v>1.44176481E-5</v>
      </c>
      <c r="Q1761" s="122">
        <v>1.5103268300000001E-5</v>
      </c>
      <c r="R1761" s="122">
        <v>1.9562675999999999E-5</v>
      </c>
      <c r="S1761" s="122">
        <v>2.4741361799999999E-5</v>
      </c>
      <c r="T1761" s="122">
        <v>2.6215667900000001E-5</v>
      </c>
      <c r="U1761" s="122">
        <v>2.7746536099999999E-5</v>
      </c>
      <c r="V1761" s="122">
        <v>2.93626967E-5</v>
      </c>
      <c r="W1761" s="122">
        <v>3.0999863499999998E-5</v>
      </c>
      <c r="X1761" s="122">
        <v>3.2687480099999999E-5</v>
      </c>
      <c r="Y1761" s="122">
        <v>3.58477208E-5</v>
      </c>
      <c r="Z1761" s="122">
        <v>3.9618805800000001E-5</v>
      </c>
      <c r="AA1761" s="122">
        <v>4.2089685400000003E-5</v>
      </c>
      <c r="AB1761" s="122">
        <v>4.3933571800000003E-5</v>
      </c>
      <c r="AC1761" s="122">
        <v>4.6245546599999998E-5</v>
      </c>
      <c r="AD1761" s="122">
        <v>4.8805769899999999E-5</v>
      </c>
      <c r="AE1761" s="122">
        <v>5.1313042699999998E-5</v>
      </c>
      <c r="AF1761" s="122">
        <v>5.48540591E-5</v>
      </c>
      <c r="AG1761" s="122">
        <v>5.8332026000000001E-5</v>
      </c>
      <c r="AH1761" s="122">
        <v>6.2699518799999994E-5</v>
      </c>
      <c r="AI1761" s="122">
        <v>6.69828107E-5</v>
      </c>
      <c r="AJ1761" s="122">
        <v>7.1187314400000007E-5</v>
      </c>
      <c r="AK1761" s="122">
        <v>7.5734706600000005E-5</v>
      </c>
      <c r="AL1761" s="122">
        <v>0</v>
      </c>
    </row>
    <row r="1762" spans="1:38" hidden="1" x14ac:dyDescent="0.25">
      <c r="A1762" s="122" t="s">
        <v>2173</v>
      </c>
      <c r="B1762" s="122">
        <v>1</v>
      </c>
      <c r="C1762" s="122" t="s">
        <v>2174</v>
      </c>
      <c r="D1762" s="122" t="s">
        <v>2095</v>
      </c>
      <c r="E1762" s="122">
        <v>33</v>
      </c>
      <c r="F1762" s="122">
        <v>1.3509020000000001E-7</v>
      </c>
      <c r="G1762" s="122">
        <v>2.1507699999999999E-7</v>
      </c>
      <c r="H1762" s="122">
        <v>2.9890540000000001E-7</v>
      </c>
      <c r="I1762" s="122">
        <v>3.8482989999999999E-7</v>
      </c>
      <c r="J1762" s="122">
        <v>4.7367090000000001E-7</v>
      </c>
      <c r="K1762" s="122">
        <v>1.1826402E-6</v>
      </c>
      <c r="L1762" s="122">
        <v>2.2573648E-6</v>
      </c>
      <c r="M1762" s="122">
        <v>3.3697241999999998E-6</v>
      </c>
      <c r="N1762" s="122">
        <v>4.5275788999999998E-6</v>
      </c>
      <c r="O1762" s="122">
        <v>5.8668196000000003E-6</v>
      </c>
      <c r="P1762" s="122">
        <v>6.3751476E-6</v>
      </c>
      <c r="Q1762" s="122">
        <v>6.6600972999999999E-6</v>
      </c>
      <c r="R1762" s="122">
        <v>8.6231790999999999E-6</v>
      </c>
      <c r="S1762" s="122">
        <v>1.0872157899999999E-5</v>
      </c>
      <c r="T1762" s="122">
        <v>1.1500615000000001E-5</v>
      </c>
      <c r="U1762" s="122">
        <v>1.21320587E-5</v>
      </c>
      <c r="V1762" s="122">
        <v>1.2810886699999999E-5</v>
      </c>
      <c r="W1762" s="122">
        <v>1.35270187E-5</v>
      </c>
      <c r="X1762" s="122">
        <v>1.4286645900000001E-5</v>
      </c>
      <c r="Y1762" s="122">
        <v>1.5720834900000001E-5</v>
      </c>
      <c r="Z1762" s="122">
        <v>1.74470574E-5</v>
      </c>
      <c r="AA1762" s="122">
        <v>1.85329398E-5</v>
      </c>
      <c r="AB1762" s="122">
        <v>1.9390358800000001E-5</v>
      </c>
      <c r="AC1762" s="122">
        <v>2.0370935899999999E-5</v>
      </c>
      <c r="AD1762" s="122">
        <v>2.1471672599999999E-5</v>
      </c>
      <c r="AE1762" s="122">
        <v>2.2590797199999999E-5</v>
      </c>
      <c r="AF1762" s="122">
        <v>2.4072170400000001E-5</v>
      </c>
      <c r="AG1762" s="122">
        <v>2.54873152E-5</v>
      </c>
      <c r="AH1762" s="122">
        <v>2.72640764E-5</v>
      </c>
      <c r="AI1762" s="122">
        <v>2.8984725799999998E-5</v>
      </c>
      <c r="AJ1762" s="122">
        <v>3.0799937699999999E-5</v>
      </c>
      <c r="AK1762" s="122">
        <v>3.2655039100000003E-5</v>
      </c>
      <c r="AL1762" s="122">
        <v>0</v>
      </c>
    </row>
    <row r="1763" spans="1:38" hidden="1" x14ac:dyDescent="0.25">
      <c r="A1763" s="122" t="s">
        <v>2173</v>
      </c>
      <c r="B1763" s="122">
        <v>1</v>
      </c>
      <c r="C1763" s="122" t="s">
        <v>2174</v>
      </c>
      <c r="D1763" s="122" t="s">
        <v>2096</v>
      </c>
      <c r="E1763" s="122">
        <v>33</v>
      </c>
      <c r="F1763" s="122">
        <v>2.0111219999999999E-7</v>
      </c>
      <c r="G1763" s="122">
        <v>3.2039869999999998E-7</v>
      </c>
      <c r="H1763" s="122">
        <v>4.4444869999999998E-7</v>
      </c>
      <c r="I1763" s="122">
        <v>5.738408E-7</v>
      </c>
      <c r="J1763" s="122">
        <v>7.0652659999999996E-7</v>
      </c>
      <c r="K1763" s="122">
        <v>1.7675568E-6</v>
      </c>
      <c r="L1763" s="122">
        <v>3.3840648000000001E-6</v>
      </c>
      <c r="M1763" s="122">
        <v>5.0543420999999999E-6</v>
      </c>
      <c r="N1763" s="122">
        <v>6.7819970999999997E-6</v>
      </c>
      <c r="O1763" s="122">
        <v>8.8014253E-6</v>
      </c>
      <c r="P1763" s="122">
        <v>9.5828372000000002E-6</v>
      </c>
      <c r="Q1763" s="122">
        <v>1.0026843299999999E-5</v>
      </c>
      <c r="R1763" s="122">
        <v>1.2996966899999999E-5</v>
      </c>
      <c r="S1763" s="122">
        <v>1.6438654700000001E-5</v>
      </c>
      <c r="T1763" s="122">
        <v>1.7438261599999998E-5</v>
      </c>
      <c r="U1763" s="122">
        <v>1.8484424200000001E-5</v>
      </c>
      <c r="V1763" s="122">
        <v>1.9563352400000002E-5</v>
      </c>
      <c r="W1763" s="122">
        <v>2.0684097999999999E-5</v>
      </c>
      <c r="X1763" s="122">
        <v>2.18256087E-5</v>
      </c>
      <c r="Y1763" s="122">
        <v>2.3958736100000002E-5</v>
      </c>
      <c r="Z1763" s="122">
        <v>2.6543331199999998E-5</v>
      </c>
      <c r="AA1763" s="122">
        <v>2.82275979E-5</v>
      </c>
      <c r="AB1763" s="122">
        <v>2.94807931E-5</v>
      </c>
      <c r="AC1763" s="122">
        <v>3.1017038299999997E-5</v>
      </c>
      <c r="AD1763" s="122">
        <v>3.2682546100000002E-5</v>
      </c>
      <c r="AE1763" s="122">
        <v>3.4375546400000002E-5</v>
      </c>
      <c r="AF1763" s="122">
        <v>3.6693665300000003E-5</v>
      </c>
      <c r="AG1763" s="122">
        <v>3.9012449600000003E-5</v>
      </c>
      <c r="AH1763" s="122">
        <v>4.1786752700000001E-5</v>
      </c>
      <c r="AI1763" s="122">
        <v>4.45059863E-5</v>
      </c>
      <c r="AJ1763" s="122">
        <v>4.7250441299999998E-5</v>
      </c>
      <c r="AK1763" s="122">
        <v>5.0179016200000002E-5</v>
      </c>
      <c r="AL1763" s="122">
        <v>0</v>
      </c>
    </row>
    <row r="1764" spans="1:38" hidden="1" x14ac:dyDescent="0.25">
      <c r="A1764" s="122" t="s">
        <v>2173</v>
      </c>
      <c r="B1764" s="122">
        <v>1</v>
      </c>
      <c r="C1764" s="122" t="s">
        <v>2174</v>
      </c>
      <c r="D1764" s="122" t="s">
        <v>2097</v>
      </c>
      <c r="E1764" s="122">
        <v>33</v>
      </c>
      <c r="F1764" s="122">
        <v>2.2982959999999999E-7</v>
      </c>
      <c r="G1764" s="122">
        <v>3.6610020000000001E-7</v>
      </c>
      <c r="H1764" s="122">
        <v>5.0671500000000005E-7</v>
      </c>
      <c r="I1764" s="122">
        <v>6.497399E-7</v>
      </c>
      <c r="J1764" s="122">
        <v>7.9800999999999998E-7</v>
      </c>
      <c r="K1764" s="122">
        <v>1.9909674E-6</v>
      </c>
      <c r="L1764" s="122">
        <v>3.7979211E-6</v>
      </c>
      <c r="M1764" s="122">
        <v>5.6531838E-6</v>
      </c>
      <c r="N1764" s="122">
        <v>7.5561990000000004E-6</v>
      </c>
      <c r="O1764" s="122">
        <v>9.7712735999999999E-6</v>
      </c>
      <c r="P1764" s="122">
        <v>1.0583631399999999E-5</v>
      </c>
      <c r="Q1764" s="122">
        <v>1.10367488E-5</v>
      </c>
      <c r="R1764" s="122">
        <v>1.4291593399999999E-5</v>
      </c>
      <c r="S1764" s="122">
        <v>1.8051197399999999E-5</v>
      </c>
      <c r="T1764" s="122">
        <v>1.91464504E-5</v>
      </c>
      <c r="U1764" s="122">
        <v>2.0225090100000001E-5</v>
      </c>
      <c r="V1764" s="122">
        <v>1.9950173900000001E-5</v>
      </c>
      <c r="W1764" s="122">
        <v>2.12619029E-5</v>
      </c>
      <c r="X1764" s="122">
        <v>2.2566927199999999E-5</v>
      </c>
      <c r="Y1764" s="122">
        <v>2.49275804E-5</v>
      </c>
      <c r="Z1764" s="122">
        <v>2.77407728E-5</v>
      </c>
      <c r="AA1764" s="122">
        <v>2.9554285899999999E-5</v>
      </c>
      <c r="AB1764" s="122">
        <v>3.0919954199999999E-5</v>
      </c>
      <c r="AC1764" s="122">
        <v>3.25593648E-5</v>
      </c>
      <c r="AD1764" s="122">
        <v>3.4376580900000002E-5</v>
      </c>
      <c r="AE1764" s="122">
        <v>3.6221730000000001E-5</v>
      </c>
      <c r="AF1764" s="122">
        <v>3.8685564299999997E-5</v>
      </c>
      <c r="AG1764" s="122">
        <v>4.09219501E-5</v>
      </c>
      <c r="AH1764" s="122">
        <v>4.36604614E-5</v>
      </c>
      <c r="AI1764" s="122">
        <v>4.6356345200000002E-5</v>
      </c>
      <c r="AJ1764" s="122">
        <v>4.8795169600000002E-5</v>
      </c>
      <c r="AK1764" s="122">
        <v>5.1454836099999997E-5</v>
      </c>
      <c r="AL1764" s="122">
        <v>0</v>
      </c>
    </row>
    <row r="1765" spans="1:38" hidden="1" x14ac:dyDescent="0.25">
      <c r="A1765" s="122" t="s">
        <v>2173</v>
      </c>
      <c r="B1765" s="122">
        <v>1</v>
      </c>
      <c r="C1765" s="122" t="s">
        <v>2174</v>
      </c>
      <c r="D1765" s="122" t="s">
        <v>2098</v>
      </c>
      <c r="E1765" s="122">
        <v>33</v>
      </c>
      <c r="F1765" s="122">
        <v>3.2788590000000001E-7</v>
      </c>
      <c r="G1765" s="122">
        <v>5.180386E-7</v>
      </c>
      <c r="H1765" s="122">
        <v>7.1158510000000005E-7</v>
      </c>
      <c r="I1765" s="122">
        <v>9.1228059999999997E-7</v>
      </c>
      <c r="J1765" s="122">
        <v>1.1188234E-6</v>
      </c>
      <c r="K1765" s="122">
        <v>2.7924261999999999E-6</v>
      </c>
      <c r="L1765" s="122">
        <v>5.3355040000000001E-6</v>
      </c>
      <c r="M1765" s="122">
        <v>7.9612044999999999E-6</v>
      </c>
      <c r="N1765" s="122">
        <v>1.06728793E-5</v>
      </c>
      <c r="O1765" s="122">
        <v>1.3837956E-5</v>
      </c>
      <c r="P1765" s="122">
        <v>1.5054855000000001E-5</v>
      </c>
      <c r="Q1765" s="122">
        <v>1.5768434599999999E-5</v>
      </c>
      <c r="R1765" s="122">
        <v>2.03928517E-5</v>
      </c>
      <c r="S1765" s="122">
        <v>2.5643422199999999E-5</v>
      </c>
      <c r="T1765" s="122">
        <v>2.6969683900000002E-5</v>
      </c>
      <c r="U1765" s="122">
        <v>2.8297497E-5</v>
      </c>
      <c r="V1765" s="122">
        <v>2.9721646999999999E-5</v>
      </c>
      <c r="W1765" s="122">
        <v>3.12523486E-5</v>
      </c>
      <c r="X1765" s="122">
        <v>3.2912157999999998E-5</v>
      </c>
      <c r="Y1765" s="122">
        <v>3.6171205399999997E-5</v>
      </c>
      <c r="Z1765" s="122">
        <v>4.0082013199999999E-5</v>
      </c>
      <c r="AA1765" s="122">
        <v>4.2715923799999998E-5</v>
      </c>
      <c r="AB1765" s="122">
        <v>4.47752918E-5</v>
      </c>
      <c r="AC1765" s="122">
        <v>4.7263162199999998E-5</v>
      </c>
      <c r="AD1765" s="122">
        <v>5.0055100700000003E-5</v>
      </c>
      <c r="AE1765" s="122">
        <v>5.27569608E-5</v>
      </c>
      <c r="AF1765" s="122">
        <v>5.6419068199999999E-5</v>
      </c>
      <c r="AG1765" s="122">
        <v>6.0096258400000001E-5</v>
      </c>
      <c r="AH1765" s="122">
        <v>6.4452124399999998E-5</v>
      </c>
      <c r="AI1765" s="122">
        <v>6.8613572599999996E-5</v>
      </c>
      <c r="AJ1765" s="122">
        <v>7.3669202599999998E-5</v>
      </c>
      <c r="AK1765" s="122">
        <v>7.7723642700000005E-5</v>
      </c>
      <c r="AL1765" s="122">
        <v>0</v>
      </c>
    </row>
    <row r="1766" spans="1:38" hidden="1" x14ac:dyDescent="0.25">
      <c r="A1766" s="122" t="s">
        <v>2173</v>
      </c>
      <c r="B1766" s="122">
        <v>1</v>
      </c>
      <c r="C1766" s="122" t="s">
        <v>2174</v>
      </c>
      <c r="D1766" s="122" t="s">
        <v>2099</v>
      </c>
      <c r="E1766" s="122">
        <v>33</v>
      </c>
      <c r="F1766" s="122">
        <v>2.6131009999999999E-7</v>
      </c>
      <c r="G1766" s="122">
        <v>4.1898120000000002E-7</v>
      </c>
      <c r="H1766" s="122">
        <v>5.811187E-7</v>
      </c>
      <c r="I1766" s="122">
        <v>7.4840459999999996E-7</v>
      </c>
      <c r="J1766" s="122">
        <v>9.2201719999999995E-7</v>
      </c>
      <c r="K1766" s="122">
        <v>2.3052705999999998E-6</v>
      </c>
      <c r="L1766" s="122">
        <v>4.4136081999999997E-6</v>
      </c>
      <c r="M1766" s="122">
        <v>6.5946289999999997E-6</v>
      </c>
      <c r="N1766" s="122">
        <v>8.8565131999999994E-6</v>
      </c>
      <c r="O1766" s="122">
        <v>1.1509845300000001E-5</v>
      </c>
      <c r="P1766" s="122">
        <v>1.25696493E-5</v>
      </c>
      <c r="Q1766" s="122">
        <v>1.32471573E-5</v>
      </c>
      <c r="R1766" s="122">
        <v>1.7288683900000001E-5</v>
      </c>
      <c r="S1766" s="122">
        <v>2.19449933E-5</v>
      </c>
      <c r="T1766" s="122">
        <v>2.3330088599999999E-5</v>
      </c>
      <c r="U1766" s="122">
        <v>2.4713909199999998E-5</v>
      </c>
      <c r="V1766" s="122">
        <v>2.6092421800000001E-5</v>
      </c>
      <c r="W1766" s="122">
        <v>2.7471143100000001E-5</v>
      </c>
      <c r="X1766" s="122">
        <v>2.8923391700000002E-5</v>
      </c>
      <c r="Y1766" s="122">
        <v>3.1802293499999998E-5</v>
      </c>
      <c r="Z1766" s="122">
        <v>3.5335146099999997E-5</v>
      </c>
      <c r="AA1766" s="122">
        <v>3.7717427799999999E-5</v>
      </c>
      <c r="AB1766" s="122">
        <v>3.95622849E-5</v>
      </c>
      <c r="AC1766" s="122">
        <v>4.1703195500000002E-5</v>
      </c>
      <c r="AD1766" s="122">
        <v>4.4100162900000002E-5</v>
      </c>
      <c r="AE1766" s="122">
        <v>4.6478452400000001E-5</v>
      </c>
      <c r="AF1766" s="122">
        <v>4.9640579100000001E-5</v>
      </c>
      <c r="AG1766" s="122">
        <v>5.2781854299999999E-5</v>
      </c>
      <c r="AH1766" s="122">
        <v>5.6556118499999999E-5</v>
      </c>
      <c r="AI1766" s="122">
        <v>6.0255123400000001E-5</v>
      </c>
      <c r="AJ1766" s="122">
        <v>6.4756777699999995E-5</v>
      </c>
      <c r="AK1766" s="122">
        <v>6.8603476999999998E-5</v>
      </c>
      <c r="AL1766" s="122">
        <v>0</v>
      </c>
    </row>
    <row r="1767" spans="1:38" hidden="1" x14ac:dyDescent="0.25">
      <c r="A1767" s="122" t="s">
        <v>2173</v>
      </c>
      <c r="B1767" s="122">
        <v>1</v>
      </c>
      <c r="C1767" s="122" t="s">
        <v>2174</v>
      </c>
      <c r="D1767" s="122" t="s">
        <v>2100</v>
      </c>
      <c r="E1767" s="122">
        <v>33</v>
      </c>
      <c r="F1767" s="122">
        <v>6.7057500000000003E-8</v>
      </c>
      <c r="G1767" s="122">
        <v>1.064815E-7</v>
      </c>
      <c r="H1767" s="122">
        <v>1.4618449999999999E-7</v>
      </c>
      <c r="I1767" s="122">
        <v>1.870003E-7</v>
      </c>
      <c r="J1767" s="122">
        <v>2.2809919999999999E-7</v>
      </c>
      <c r="K1767" s="122">
        <v>5.6539239999999998E-7</v>
      </c>
      <c r="L1767" s="122">
        <v>1.0784187E-6</v>
      </c>
      <c r="M1767" s="122">
        <v>1.6044681999999999E-6</v>
      </c>
      <c r="N1767" s="122">
        <v>2.1426750000000002E-6</v>
      </c>
      <c r="O1767" s="122">
        <v>2.7749052000000001E-6</v>
      </c>
      <c r="P1767" s="122">
        <v>3.0224524E-6</v>
      </c>
      <c r="Q1767" s="122">
        <v>3.1688824E-6</v>
      </c>
      <c r="R1767" s="122">
        <v>4.118353E-6</v>
      </c>
      <c r="S1767" s="122">
        <v>5.2165238999999998E-6</v>
      </c>
      <c r="T1767" s="122">
        <v>5.5252959000000002E-6</v>
      </c>
      <c r="U1767" s="122">
        <v>5.8279996000000002E-6</v>
      </c>
      <c r="V1767" s="122">
        <v>6.1372264000000003E-6</v>
      </c>
      <c r="W1767" s="122">
        <v>6.4483768999999996E-6</v>
      </c>
      <c r="X1767" s="122">
        <v>6.7692295000000002E-6</v>
      </c>
      <c r="Y1767" s="122">
        <v>7.3789089000000003E-6</v>
      </c>
      <c r="Z1767" s="122">
        <v>8.1040754000000006E-6</v>
      </c>
      <c r="AA1767" s="122">
        <v>8.5795405000000006E-6</v>
      </c>
      <c r="AB1767" s="122">
        <v>8.9230786000000005E-6</v>
      </c>
      <c r="AC1767" s="122">
        <v>9.3506577000000004E-6</v>
      </c>
      <c r="AD1767" s="122">
        <v>9.8500428999999999E-6</v>
      </c>
      <c r="AE1767" s="122">
        <v>1.0315459500000001E-5</v>
      </c>
      <c r="AF1767" s="122">
        <v>1.10102167E-5</v>
      </c>
      <c r="AG1767" s="122">
        <v>1.1695556899999999E-5</v>
      </c>
      <c r="AH1767" s="122">
        <v>1.2543898699999999E-5</v>
      </c>
      <c r="AI1767" s="122">
        <v>1.3392263099999999E-5</v>
      </c>
      <c r="AJ1767" s="122">
        <v>1.42915034E-5</v>
      </c>
      <c r="AK1767" s="122">
        <v>1.5269902E-5</v>
      </c>
      <c r="AL1767" s="122">
        <v>0</v>
      </c>
    </row>
    <row r="1768" spans="1:38" hidden="1" x14ac:dyDescent="0.25">
      <c r="A1768" s="122" t="s">
        <v>2173</v>
      </c>
      <c r="B1768" s="122">
        <v>1</v>
      </c>
      <c r="C1768" s="122" t="s">
        <v>2174</v>
      </c>
      <c r="D1768" s="122" t="s">
        <v>2101</v>
      </c>
      <c r="E1768" s="122">
        <v>33</v>
      </c>
      <c r="F1768" s="122">
        <v>5.0692889999999998E-7</v>
      </c>
      <c r="G1768" s="122">
        <v>8.0914160000000004E-7</v>
      </c>
      <c r="H1768" s="122">
        <v>1.1188401E-6</v>
      </c>
      <c r="I1768" s="122">
        <v>1.4360468E-6</v>
      </c>
      <c r="J1768" s="122">
        <v>1.7617306E-6</v>
      </c>
      <c r="K1768" s="122">
        <v>4.3996331000000004E-6</v>
      </c>
      <c r="L1768" s="122">
        <v>8.4254603999999996E-6</v>
      </c>
      <c r="M1768" s="122">
        <v>1.2542745500000001E-5</v>
      </c>
      <c r="N1768" s="122">
        <v>1.6758388300000001E-5</v>
      </c>
      <c r="O1768" s="122">
        <v>2.1679337599999998E-5</v>
      </c>
      <c r="P1768" s="122">
        <v>2.35545106E-5</v>
      </c>
      <c r="Q1768" s="122">
        <v>2.4625404099999999E-5</v>
      </c>
      <c r="R1768" s="122">
        <v>3.1828320299999998E-5</v>
      </c>
      <c r="S1768" s="122">
        <v>4.0091380799999999E-5</v>
      </c>
      <c r="T1768" s="122">
        <v>4.2292074800000003E-5</v>
      </c>
      <c r="U1768" s="122">
        <v>4.4418106799999997E-5</v>
      </c>
      <c r="V1768" s="122">
        <v>4.6534313199999998E-5</v>
      </c>
      <c r="W1768" s="122">
        <v>4.8598421199999999E-5</v>
      </c>
      <c r="X1768" s="122">
        <v>5.0606778900000002E-5</v>
      </c>
      <c r="Y1768" s="122">
        <v>5.4951480100000001E-5</v>
      </c>
      <c r="Z1768" s="122">
        <v>6.0293549299999997E-5</v>
      </c>
      <c r="AA1768" s="122">
        <v>6.3826704699999995E-5</v>
      </c>
      <c r="AB1768" s="122">
        <v>6.6503734800000004E-5</v>
      </c>
      <c r="AC1768" s="122">
        <v>6.9783152500000006E-5</v>
      </c>
      <c r="AD1768" s="122">
        <v>7.3489860599999996E-5</v>
      </c>
      <c r="AE1768" s="122">
        <v>7.7103988700000001E-5</v>
      </c>
      <c r="AF1768" s="122">
        <v>8.2258528399999995E-5</v>
      </c>
      <c r="AG1768" s="122">
        <v>8.7354880900000003E-5</v>
      </c>
      <c r="AH1768" s="122">
        <v>9.3483586300000004E-5</v>
      </c>
      <c r="AI1768" s="122">
        <v>9.9362448300000002E-5</v>
      </c>
      <c r="AJ1768" s="122">
        <v>1.0561856199999999E-4</v>
      </c>
      <c r="AK1768" s="122">
        <v>1.118420364E-4</v>
      </c>
      <c r="AL1768" s="122">
        <v>0</v>
      </c>
    </row>
    <row r="1769" spans="1:38" hidden="1" x14ac:dyDescent="0.25">
      <c r="A1769" s="122" t="s">
        <v>2173</v>
      </c>
      <c r="B1769" s="122">
        <v>1</v>
      </c>
      <c r="C1769" s="122" t="s">
        <v>2174</v>
      </c>
      <c r="D1769" s="122" t="s">
        <v>2102</v>
      </c>
      <c r="E1769" s="122">
        <v>33</v>
      </c>
      <c r="F1769" s="122">
        <v>2.3899359999999998E-7</v>
      </c>
      <c r="G1769" s="122">
        <v>3.8224610000000001E-7</v>
      </c>
      <c r="H1769" s="122">
        <v>5.3062469999999997E-7</v>
      </c>
      <c r="I1769" s="122">
        <v>6.8579509999999997E-7</v>
      </c>
      <c r="J1769" s="122">
        <v>8.4626240000000003E-7</v>
      </c>
      <c r="K1769" s="122">
        <v>2.1189163999999999E-6</v>
      </c>
      <c r="L1769" s="122">
        <v>4.0689806000000003E-6</v>
      </c>
      <c r="M1769" s="122">
        <v>6.0909039999999997E-6</v>
      </c>
      <c r="N1769" s="122">
        <v>8.1910542999999992E-6</v>
      </c>
      <c r="O1769" s="122">
        <v>1.06752149E-5</v>
      </c>
      <c r="P1769" s="122">
        <v>1.1676592300000001E-5</v>
      </c>
      <c r="Q1769" s="122">
        <v>1.22812422E-5</v>
      </c>
      <c r="R1769" s="122">
        <v>1.5949370600000001E-5</v>
      </c>
      <c r="S1769" s="122">
        <v>2.0177433800000001E-5</v>
      </c>
      <c r="T1769" s="122">
        <v>2.1398627300000001E-5</v>
      </c>
      <c r="U1769" s="122">
        <v>2.26245896E-5</v>
      </c>
      <c r="V1769" s="122">
        <v>2.3941863899999998E-5</v>
      </c>
      <c r="W1769" s="122">
        <v>2.5302935499999998E-5</v>
      </c>
      <c r="X1769" s="122">
        <v>2.6695249199999999E-5</v>
      </c>
      <c r="Y1769" s="122">
        <v>2.9309423299999999E-5</v>
      </c>
      <c r="Z1769" s="122">
        <v>3.2418315999999998E-5</v>
      </c>
      <c r="AA1769" s="122">
        <v>3.4529526099999998E-5</v>
      </c>
      <c r="AB1769" s="122">
        <v>3.6129863799999999E-5</v>
      </c>
      <c r="AC1769" s="122">
        <v>3.8110329600000002E-5</v>
      </c>
      <c r="AD1769" s="122">
        <v>4.0345777300000001E-5</v>
      </c>
      <c r="AE1769" s="122">
        <v>4.2562700900000003E-5</v>
      </c>
      <c r="AF1769" s="122">
        <v>4.5660301500000001E-5</v>
      </c>
      <c r="AG1769" s="122">
        <v>4.8763771299999998E-5</v>
      </c>
      <c r="AH1769" s="122">
        <v>5.2499466499999999E-5</v>
      </c>
      <c r="AI1769" s="122">
        <v>5.6126287599999999E-5</v>
      </c>
      <c r="AJ1769" s="122">
        <v>5.9873130500000001E-5</v>
      </c>
      <c r="AK1769" s="122">
        <v>6.3509911700000005E-5</v>
      </c>
      <c r="AL1769" s="122">
        <v>0</v>
      </c>
    </row>
    <row r="1770" spans="1:38" hidden="1" x14ac:dyDescent="0.25">
      <c r="A1770" s="122" t="s">
        <v>2173</v>
      </c>
      <c r="B1770" s="122">
        <v>1</v>
      </c>
      <c r="C1770" s="122" t="s">
        <v>2174</v>
      </c>
      <c r="D1770" s="122" t="s">
        <v>2103</v>
      </c>
      <c r="E1770" s="122">
        <v>33</v>
      </c>
      <c r="F1770" s="122">
        <v>2.7922760000000002E-7</v>
      </c>
      <c r="G1770" s="122">
        <v>4.4507559999999999E-7</v>
      </c>
      <c r="H1770" s="122">
        <v>6.1578880000000002E-7</v>
      </c>
      <c r="I1770" s="122">
        <v>7.9345529999999996E-7</v>
      </c>
      <c r="J1770" s="122">
        <v>9.77348E-7</v>
      </c>
      <c r="K1770" s="122">
        <v>2.4454110999999999E-6</v>
      </c>
      <c r="L1770" s="122">
        <v>4.6895173000000002E-6</v>
      </c>
      <c r="M1770" s="122">
        <v>7.0087522999999999E-6</v>
      </c>
      <c r="N1770" s="122">
        <v>9.3964691000000007E-6</v>
      </c>
      <c r="O1770" s="122">
        <v>1.21832813E-5</v>
      </c>
      <c r="P1770" s="122">
        <v>1.3270788000000001E-5</v>
      </c>
      <c r="Q1770" s="122">
        <v>1.39038868E-5</v>
      </c>
      <c r="R1770" s="122">
        <v>1.8033683799999999E-5</v>
      </c>
      <c r="S1770" s="122">
        <v>2.2795975000000002E-5</v>
      </c>
      <c r="T1770" s="122">
        <v>2.4174667099999999E-5</v>
      </c>
      <c r="U1770" s="122">
        <v>2.5588564100000001E-5</v>
      </c>
      <c r="V1770" s="122">
        <v>2.70908752E-5</v>
      </c>
      <c r="W1770" s="122">
        <v>2.8609191399999999E-5</v>
      </c>
      <c r="X1770" s="122">
        <v>3.0139102500000001E-5</v>
      </c>
      <c r="Y1770" s="122">
        <v>3.3082623699999998E-5</v>
      </c>
      <c r="Z1770" s="122">
        <v>3.66005504E-5</v>
      </c>
      <c r="AA1770" s="122">
        <v>3.8821398400000002E-5</v>
      </c>
      <c r="AB1770" s="122">
        <v>4.0487128699999998E-5</v>
      </c>
      <c r="AC1770" s="122">
        <v>4.25322486E-5</v>
      </c>
      <c r="AD1770" s="122">
        <v>4.4833179600000002E-5</v>
      </c>
      <c r="AE1770" s="122">
        <v>4.7152773E-5</v>
      </c>
      <c r="AF1770" s="122">
        <v>5.0337793399999998E-5</v>
      </c>
      <c r="AG1770" s="122">
        <v>5.35103055E-5</v>
      </c>
      <c r="AH1770" s="122">
        <v>5.7340817200000001E-5</v>
      </c>
      <c r="AI1770" s="122">
        <v>6.1106174999999999E-5</v>
      </c>
      <c r="AJ1770" s="122">
        <v>6.4565864899999997E-5</v>
      </c>
      <c r="AK1770" s="122">
        <v>6.86375055E-5</v>
      </c>
      <c r="AL1770" s="122">
        <v>0</v>
      </c>
    </row>
    <row r="1771" spans="1:38" hidden="1" x14ac:dyDescent="0.25">
      <c r="A1771" s="122" t="s">
        <v>2173</v>
      </c>
      <c r="B1771" s="122">
        <v>1</v>
      </c>
      <c r="C1771" s="122" t="s">
        <v>2174</v>
      </c>
      <c r="D1771" s="122" t="s">
        <v>2137</v>
      </c>
      <c r="E1771" s="122">
        <v>33</v>
      </c>
      <c r="F1771" s="122">
        <v>2.3975E-9</v>
      </c>
      <c r="G1771" s="122">
        <v>4.0072999999999996E-9</v>
      </c>
      <c r="H1771" s="122">
        <v>5.8088999999999997E-9</v>
      </c>
      <c r="I1771" s="122">
        <v>7.8184999999999998E-9</v>
      </c>
      <c r="J1771" s="122">
        <v>1.00257E-8</v>
      </c>
      <c r="K1771" s="122">
        <v>2.6024799999999999E-8</v>
      </c>
      <c r="L1771" s="122">
        <v>5.1657999999999998E-8</v>
      </c>
      <c r="M1771" s="122">
        <v>7.9791599999999996E-8</v>
      </c>
      <c r="N1771" s="122">
        <v>1.104481E-7</v>
      </c>
      <c r="O1771" s="122">
        <v>1.474603E-7</v>
      </c>
      <c r="P1771" s="122">
        <v>1.6502089999999999E-7</v>
      </c>
      <c r="Q1771" s="122">
        <v>1.711114E-7</v>
      </c>
      <c r="R1771" s="122">
        <v>2.1938209999999999E-7</v>
      </c>
      <c r="S1771" s="122">
        <v>2.7385980000000001E-7</v>
      </c>
      <c r="T1771" s="122">
        <v>2.8673589999999999E-7</v>
      </c>
      <c r="U1771" s="122">
        <v>2.9934409999999998E-7</v>
      </c>
      <c r="V1771" s="122">
        <v>3.071026E-7</v>
      </c>
      <c r="W1771" s="122">
        <v>3.0928929999999999E-7</v>
      </c>
      <c r="X1771" s="122">
        <v>3.1020210000000001E-7</v>
      </c>
      <c r="Y1771" s="122">
        <v>3.2252450000000002E-7</v>
      </c>
      <c r="Z1771" s="122">
        <v>3.364625E-7</v>
      </c>
      <c r="AA1771" s="122">
        <v>3.457396E-7</v>
      </c>
      <c r="AB1771" s="122">
        <v>3.5881280000000001E-7</v>
      </c>
      <c r="AC1771" s="122">
        <v>3.748588E-7</v>
      </c>
      <c r="AD1771" s="122">
        <v>3.9267220000000002E-7</v>
      </c>
      <c r="AE1771" s="122">
        <v>4.1028289999999998E-7</v>
      </c>
      <c r="AF1771" s="122">
        <v>4.3511230000000002E-7</v>
      </c>
      <c r="AG1771" s="122">
        <v>4.5922639999999998E-7</v>
      </c>
      <c r="AH1771" s="122">
        <v>4.8904540000000004E-7</v>
      </c>
      <c r="AI1771" s="122">
        <v>5.1794920000000001E-7</v>
      </c>
      <c r="AJ1771" s="122">
        <v>5.4396209999999995E-7</v>
      </c>
      <c r="AK1771" s="122">
        <v>5.7484400000000004E-7</v>
      </c>
      <c r="AL1771" s="122">
        <v>0</v>
      </c>
    </row>
    <row r="1772" spans="1:38" hidden="1" x14ac:dyDescent="0.25">
      <c r="A1772" s="122" t="s">
        <v>2173</v>
      </c>
      <c r="B1772" s="122">
        <v>1</v>
      </c>
      <c r="C1772" s="122" t="s">
        <v>2174</v>
      </c>
      <c r="D1772" s="122" t="s">
        <v>2104</v>
      </c>
      <c r="E1772" s="122">
        <v>33</v>
      </c>
      <c r="F1772" s="122">
        <v>1.404009E-7</v>
      </c>
      <c r="G1772" s="122">
        <v>2.236854E-7</v>
      </c>
      <c r="H1772" s="122">
        <v>3.0968650000000002E-7</v>
      </c>
      <c r="I1772" s="122">
        <v>3.9966480000000001E-7</v>
      </c>
      <c r="J1772" s="122">
        <v>4.9358299999999998E-7</v>
      </c>
      <c r="K1772" s="122">
        <v>1.2379536000000001E-6</v>
      </c>
      <c r="L1772" s="122">
        <v>2.3726533000000002E-6</v>
      </c>
      <c r="M1772" s="122">
        <v>3.5509301000000001E-6</v>
      </c>
      <c r="N1772" s="122">
        <v>4.7730274000000002E-6</v>
      </c>
      <c r="O1772" s="122">
        <v>6.1955434000000001E-6</v>
      </c>
      <c r="P1772" s="122">
        <v>6.7412106000000003E-6</v>
      </c>
      <c r="Q1772" s="122">
        <v>7.0318572000000001E-6</v>
      </c>
      <c r="R1772" s="122">
        <v>9.0844298999999994E-6</v>
      </c>
      <c r="S1772" s="122">
        <v>1.1452330300000001E-5</v>
      </c>
      <c r="T1772" s="122">
        <v>1.21510094E-5</v>
      </c>
      <c r="U1772" s="122">
        <v>1.2841978599999999E-5</v>
      </c>
      <c r="V1772" s="122">
        <v>1.3469516300000001E-5</v>
      </c>
      <c r="W1772" s="122">
        <v>1.42294916E-5</v>
      </c>
      <c r="X1772" s="122">
        <v>1.49975502E-5</v>
      </c>
      <c r="Y1772" s="122">
        <v>1.6420493499999999E-5</v>
      </c>
      <c r="Z1772" s="122">
        <v>1.8132843600000001E-5</v>
      </c>
      <c r="AA1772" s="122">
        <v>1.9239918600000001E-5</v>
      </c>
      <c r="AB1772" s="122">
        <v>2.0052655599999998E-5</v>
      </c>
      <c r="AC1772" s="122">
        <v>2.1043324000000001E-5</v>
      </c>
      <c r="AD1772" s="122">
        <v>2.21378369E-5</v>
      </c>
      <c r="AE1772" s="122">
        <v>2.3207925099999998E-5</v>
      </c>
      <c r="AF1772" s="122">
        <v>2.4713587699999999E-5</v>
      </c>
      <c r="AG1772" s="122">
        <v>2.6185873999999998E-5</v>
      </c>
      <c r="AH1772" s="122">
        <v>2.7920520799999999E-5</v>
      </c>
      <c r="AI1772" s="122">
        <v>2.96374565E-5</v>
      </c>
      <c r="AJ1772" s="122">
        <v>3.1020141100000002E-5</v>
      </c>
      <c r="AK1772" s="122">
        <v>3.2826215999999998E-5</v>
      </c>
      <c r="AL1772" s="122">
        <v>0</v>
      </c>
    </row>
    <row r="1773" spans="1:38" hidden="1" x14ac:dyDescent="0.25">
      <c r="A1773" s="122" t="s">
        <v>2173</v>
      </c>
      <c r="B1773" s="122">
        <v>1</v>
      </c>
      <c r="C1773" s="122" t="s">
        <v>2174</v>
      </c>
      <c r="D1773" s="122" t="s">
        <v>2105</v>
      </c>
      <c r="E1773" s="122">
        <v>33</v>
      </c>
      <c r="F1773" s="122">
        <v>4.3564900000000001E-8</v>
      </c>
      <c r="G1773" s="122">
        <v>6.9693000000000001E-8</v>
      </c>
      <c r="H1773" s="122">
        <v>9.7467900000000004E-8</v>
      </c>
      <c r="I1773" s="122">
        <v>1.2715949999999999E-7</v>
      </c>
      <c r="J1773" s="122">
        <v>1.580986E-7</v>
      </c>
      <c r="K1773" s="122">
        <v>3.9855599999999999E-7</v>
      </c>
      <c r="L1773" s="122">
        <v>7.6517769999999999E-7</v>
      </c>
      <c r="M1773" s="122">
        <v>1.1378623999999999E-6</v>
      </c>
      <c r="N1773" s="122">
        <v>1.5186630999999999E-6</v>
      </c>
      <c r="O1773" s="122">
        <v>1.9659622999999999E-6</v>
      </c>
      <c r="P1773" s="122">
        <v>2.1389638000000002E-6</v>
      </c>
      <c r="Q1773" s="122">
        <v>2.2354130999999999E-6</v>
      </c>
      <c r="R1773" s="122">
        <v>2.8971315000000001E-6</v>
      </c>
      <c r="S1773" s="122">
        <v>3.6718134000000001E-6</v>
      </c>
      <c r="T1773" s="122">
        <v>3.9115641999999997E-6</v>
      </c>
      <c r="U1773" s="122">
        <v>4.1545102000000004E-6</v>
      </c>
      <c r="V1773" s="122">
        <v>4.4173486000000002E-6</v>
      </c>
      <c r="W1773" s="122">
        <v>4.6877168999999999E-6</v>
      </c>
      <c r="X1773" s="122">
        <v>4.9677056999999998E-6</v>
      </c>
      <c r="Y1773" s="122">
        <v>5.4608665999999996E-6</v>
      </c>
      <c r="Z1773" s="122">
        <v>6.0474859000000002E-6</v>
      </c>
      <c r="AA1773" s="122">
        <v>6.4421678999999999E-6</v>
      </c>
      <c r="AB1773" s="122">
        <v>6.7467138000000002E-6</v>
      </c>
      <c r="AC1773" s="122">
        <v>7.1379279999999998E-6</v>
      </c>
      <c r="AD1773" s="122">
        <v>7.5669220999999996E-6</v>
      </c>
      <c r="AE1773" s="122">
        <v>8.0056887000000004E-6</v>
      </c>
      <c r="AF1773" s="122">
        <v>8.6119800000000002E-6</v>
      </c>
      <c r="AG1773" s="122">
        <v>9.2274509000000004E-6</v>
      </c>
      <c r="AH1773" s="122">
        <v>9.9388917000000006E-6</v>
      </c>
      <c r="AI1773" s="122">
        <v>1.06491962E-5</v>
      </c>
      <c r="AJ1773" s="122">
        <v>1.1395110299999999E-5</v>
      </c>
      <c r="AK1773" s="122">
        <v>1.22879554E-5</v>
      </c>
      <c r="AL1773" s="122">
        <v>0</v>
      </c>
    </row>
    <row r="1774" spans="1:38" hidden="1" x14ac:dyDescent="0.25">
      <c r="A1774" s="122" t="s">
        <v>2173</v>
      </c>
      <c r="B1774" s="122">
        <v>1</v>
      </c>
      <c r="C1774" s="122" t="s">
        <v>2174</v>
      </c>
      <c r="D1774" s="122" t="s">
        <v>2106</v>
      </c>
      <c r="E1774" s="122">
        <v>33</v>
      </c>
      <c r="F1774" s="122">
        <v>3.6280380000000001E-7</v>
      </c>
      <c r="G1774" s="122">
        <v>5.8395560000000002E-7</v>
      </c>
      <c r="H1774" s="122">
        <v>8.1409710000000003E-7</v>
      </c>
      <c r="I1774" s="122">
        <v>1.0601358000000001E-6</v>
      </c>
      <c r="J1774" s="122">
        <v>1.3192962999999999E-6</v>
      </c>
      <c r="K1774" s="122">
        <v>3.3395169999999998E-6</v>
      </c>
      <c r="L1774" s="122">
        <v>6.4759603999999998E-6</v>
      </c>
      <c r="M1774" s="122">
        <v>9.7907133999999996E-6</v>
      </c>
      <c r="N1774" s="122">
        <v>1.32888965E-5</v>
      </c>
      <c r="O1774" s="122">
        <v>1.7412838400000001E-5</v>
      </c>
      <c r="P1774" s="122">
        <v>1.91267941E-5</v>
      </c>
      <c r="Q1774" s="122">
        <v>2.0235726499999999E-5</v>
      </c>
      <c r="R1774" s="122">
        <v>2.64593316E-5</v>
      </c>
      <c r="S1774" s="122">
        <v>3.3628581300000001E-5</v>
      </c>
      <c r="T1774" s="122">
        <v>3.5974063799999997E-5</v>
      </c>
      <c r="U1774" s="122">
        <v>3.8471040300000002E-5</v>
      </c>
      <c r="V1774" s="122">
        <v>4.1346720400000003E-5</v>
      </c>
      <c r="W1774" s="122">
        <v>4.43065313E-5</v>
      </c>
      <c r="X1774" s="122">
        <v>4.7363675899999998E-5</v>
      </c>
      <c r="Y1774" s="122">
        <v>5.2442848699999998E-5</v>
      </c>
      <c r="Z1774" s="122">
        <v>5.8443948699999997E-5</v>
      </c>
      <c r="AA1774" s="122">
        <v>6.2379164399999995E-5</v>
      </c>
      <c r="AB1774" s="122">
        <v>6.5519584899999996E-5</v>
      </c>
      <c r="AC1774" s="122">
        <v>6.9303951300000007E-5</v>
      </c>
      <c r="AD1774" s="122">
        <v>7.3528795699999994E-5</v>
      </c>
      <c r="AE1774" s="122">
        <v>7.7901340500000007E-5</v>
      </c>
      <c r="AF1774" s="122">
        <v>8.3974789499999996E-5</v>
      </c>
      <c r="AG1774" s="122">
        <v>8.9972930799999995E-5</v>
      </c>
      <c r="AH1774" s="122">
        <v>9.7265804999999993E-5</v>
      </c>
      <c r="AI1774" s="122">
        <v>1.045032197E-4</v>
      </c>
      <c r="AJ1774" s="122">
        <v>1.097048925E-4</v>
      </c>
      <c r="AK1774" s="122">
        <v>1.174097736E-4</v>
      </c>
      <c r="AL1774" s="122">
        <v>0</v>
      </c>
    </row>
    <row r="1775" spans="1:38" hidden="1" x14ac:dyDescent="0.25">
      <c r="A1775" s="122" t="s">
        <v>2173</v>
      </c>
      <c r="B1775" s="122">
        <v>1</v>
      </c>
      <c r="C1775" s="122" t="s">
        <v>2174</v>
      </c>
      <c r="D1775" s="122" t="s">
        <v>2107</v>
      </c>
      <c r="E1775" s="122">
        <v>33</v>
      </c>
      <c r="F1775" s="122">
        <v>3.4716999999999999E-8</v>
      </c>
      <c r="G1775" s="122">
        <v>5.4722300000000002E-8</v>
      </c>
      <c r="H1775" s="122">
        <v>7.5331199999999999E-8</v>
      </c>
      <c r="I1775" s="122">
        <v>9.6520499999999994E-8</v>
      </c>
      <c r="J1775" s="122">
        <v>1.183582E-7</v>
      </c>
      <c r="K1775" s="122">
        <v>2.9455979999999997E-7</v>
      </c>
      <c r="L1775" s="122">
        <v>5.6152959999999995E-7</v>
      </c>
      <c r="M1775" s="122">
        <v>8.3078599999999999E-7</v>
      </c>
      <c r="N1775" s="122">
        <v>1.1019148000000001E-6</v>
      </c>
      <c r="O1775" s="122">
        <v>1.4112302E-6</v>
      </c>
      <c r="P1775" s="122">
        <v>1.5194788999999999E-6</v>
      </c>
      <c r="Q1775" s="122">
        <v>1.5751146999999999E-6</v>
      </c>
      <c r="R1775" s="122">
        <v>2.0279956E-6</v>
      </c>
      <c r="S1775" s="122">
        <v>2.5506093E-6</v>
      </c>
      <c r="T1775" s="122">
        <v>2.7115921000000002E-6</v>
      </c>
      <c r="U1775" s="122">
        <v>2.8552043000000001E-6</v>
      </c>
      <c r="V1775" s="122">
        <v>3.0111761000000002E-6</v>
      </c>
      <c r="W1775" s="122">
        <v>3.1722045000000001E-6</v>
      </c>
      <c r="X1775" s="122">
        <v>3.3455132E-6</v>
      </c>
      <c r="Y1775" s="122">
        <v>3.6904145999999999E-6</v>
      </c>
      <c r="Z1775" s="122">
        <v>4.1187338999999998E-6</v>
      </c>
      <c r="AA1775" s="122">
        <v>4.4272620000000002E-6</v>
      </c>
      <c r="AB1775" s="122">
        <v>4.7180596999999997E-6</v>
      </c>
      <c r="AC1775" s="122">
        <v>5.0897251999999997E-6</v>
      </c>
      <c r="AD1775" s="122">
        <v>5.4661120000000004E-6</v>
      </c>
      <c r="AE1775" s="122">
        <v>5.8639101999999996E-6</v>
      </c>
      <c r="AF1775" s="122">
        <v>6.2483517999999998E-6</v>
      </c>
      <c r="AG1775" s="122">
        <v>6.6260285000000002E-6</v>
      </c>
      <c r="AH1775" s="122">
        <v>7.1143774000000002E-6</v>
      </c>
      <c r="AI1775" s="122">
        <v>7.6001046E-6</v>
      </c>
      <c r="AJ1775" s="122">
        <v>8.1719896000000002E-6</v>
      </c>
      <c r="AK1775" s="122">
        <v>8.6233601E-6</v>
      </c>
      <c r="AL1775" s="122">
        <v>0</v>
      </c>
    </row>
    <row r="1776" spans="1:38" hidden="1" x14ac:dyDescent="0.25">
      <c r="A1776" s="122" t="s">
        <v>2173</v>
      </c>
      <c r="B1776" s="122">
        <v>1</v>
      </c>
      <c r="C1776" s="122" t="s">
        <v>2174</v>
      </c>
      <c r="D1776" s="122" t="s">
        <v>475</v>
      </c>
      <c r="E1776" s="122">
        <v>33</v>
      </c>
      <c r="F1776" s="122">
        <v>8.6109099999999999E-8</v>
      </c>
      <c r="G1776" s="122">
        <v>1.3736840000000001E-7</v>
      </c>
      <c r="H1776" s="122">
        <v>1.9023189999999999E-7</v>
      </c>
      <c r="I1776" s="122">
        <v>2.446955E-7</v>
      </c>
      <c r="J1776" s="122">
        <v>3.0085720000000002E-7</v>
      </c>
      <c r="K1776" s="122">
        <v>7.5341030000000005E-7</v>
      </c>
      <c r="L1776" s="122">
        <v>1.4450808E-6</v>
      </c>
      <c r="M1776" s="122">
        <v>2.1564075999999998E-6</v>
      </c>
      <c r="N1776" s="122">
        <v>2.8857951E-6</v>
      </c>
      <c r="O1776" s="122">
        <v>3.7342346999999998E-6</v>
      </c>
      <c r="P1776" s="122">
        <v>4.0561058999999998E-6</v>
      </c>
      <c r="Q1776" s="122">
        <v>4.2389297999999999E-6</v>
      </c>
      <c r="R1776" s="122">
        <v>5.4922348999999997E-6</v>
      </c>
      <c r="S1776" s="122">
        <v>6.9418925999999998E-6</v>
      </c>
      <c r="T1776" s="122">
        <v>7.3577493000000004E-6</v>
      </c>
      <c r="U1776" s="122">
        <v>7.7844289000000006E-6</v>
      </c>
      <c r="V1776" s="122">
        <v>8.2194485000000006E-6</v>
      </c>
      <c r="W1776" s="122">
        <v>8.6661241000000005E-6</v>
      </c>
      <c r="X1776" s="122">
        <v>9.1394309000000008E-6</v>
      </c>
      <c r="Y1776" s="122">
        <v>1.0059960500000001E-5</v>
      </c>
      <c r="Z1776" s="122">
        <v>1.11679526E-5</v>
      </c>
      <c r="AA1776" s="122">
        <v>1.18889855E-5</v>
      </c>
      <c r="AB1776" s="122">
        <v>1.24544126E-5</v>
      </c>
      <c r="AC1776" s="122">
        <v>1.3132114300000001E-5</v>
      </c>
      <c r="AD1776" s="122">
        <v>1.39103073E-5</v>
      </c>
      <c r="AE1776" s="122">
        <v>1.46847396E-5</v>
      </c>
      <c r="AF1776" s="122">
        <v>1.5754735999999999E-5</v>
      </c>
      <c r="AG1776" s="122">
        <v>1.6784934799999998E-5</v>
      </c>
      <c r="AH1776" s="122">
        <v>1.8023291500000001E-5</v>
      </c>
      <c r="AI1776" s="122">
        <v>1.9231740500000002E-5</v>
      </c>
      <c r="AJ1776" s="122">
        <v>2.05773709E-5</v>
      </c>
      <c r="AK1776" s="122">
        <v>2.1851302499999999E-5</v>
      </c>
      <c r="AL1776" s="122">
        <v>0</v>
      </c>
    </row>
    <row r="1777" spans="1:38" hidden="1" x14ac:dyDescent="0.25">
      <c r="A1777" s="122" t="s">
        <v>2173</v>
      </c>
      <c r="B1777" s="122">
        <v>1</v>
      </c>
      <c r="C1777" s="122" t="s">
        <v>2174</v>
      </c>
      <c r="D1777" s="122" t="s">
        <v>2108</v>
      </c>
      <c r="E1777" s="122">
        <v>33</v>
      </c>
      <c r="F1777" s="122">
        <v>6.0560700000000006E-8</v>
      </c>
      <c r="G1777" s="122">
        <v>9.5536899999999998E-8</v>
      </c>
      <c r="H1777" s="122">
        <v>1.3193509999999999E-7</v>
      </c>
      <c r="I1777" s="122">
        <v>1.7001419999999999E-7</v>
      </c>
      <c r="J1777" s="122">
        <v>2.097247E-7</v>
      </c>
      <c r="K1777" s="122">
        <v>5.2632620000000001E-7</v>
      </c>
      <c r="L1777" s="122">
        <v>1.0142338999999999E-6</v>
      </c>
      <c r="M1777" s="122">
        <v>1.5209071E-6</v>
      </c>
      <c r="N1777" s="122">
        <v>2.0521659E-6</v>
      </c>
      <c r="O1777" s="122">
        <v>2.6767852E-6</v>
      </c>
      <c r="P1777" s="122">
        <v>2.9344346E-6</v>
      </c>
      <c r="Q1777" s="122">
        <v>3.0945092000000001E-6</v>
      </c>
      <c r="R1777" s="122">
        <v>4.0329613999999999E-6</v>
      </c>
      <c r="S1777" s="122">
        <v>5.1100265000000002E-6</v>
      </c>
      <c r="T1777" s="122">
        <v>5.4261745000000001E-6</v>
      </c>
      <c r="U1777" s="122">
        <v>5.7383116000000003E-6</v>
      </c>
      <c r="V1777" s="122">
        <v>6.0666093999999999E-6</v>
      </c>
      <c r="W1777" s="122">
        <v>6.3779183000000003E-6</v>
      </c>
      <c r="X1777" s="122">
        <v>6.6949338999999998E-6</v>
      </c>
      <c r="Y1777" s="122">
        <v>7.3040538000000002E-6</v>
      </c>
      <c r="Z1777" s="122">
        <v>8.0378828E-6</v>
      </c>
      <c r="AA1777" s="122">
        <v>8.5276877000000004E-6</v>
      </c>
      <c r="AB1777" s="122">
        <v>8.9001208000000006E-6</v>
      </c>
      <c r="AC1777" s="122">
        <v>9.3417120000000002E-6</v>
      </c>
      <c r="AD1777" s="122">
        <v>9.8725368000000004E-6</v>
      </c>
      <c r="AE1777" s="122">
        <v>1.03805144E-5</v>
      </c>
      <c r="AF1777" s="122">
        <v>1.1103977499999999E-5</v>
      </c>
      <c r="AG1777" s="122">
        <v>1.18238476E-5</v>
      </c>
      <c r="AH1777" s="122">
        <v>1.26837504E-5</v>
      </c>
      <c r="AI1777" s="122">
        <v>1.35416631E-5</v>
      </c>
      <c r="AJ1777" s="122">
        <v>1.4454825300000001E-5</v>
      </c>
      <c r="AK1777" s="122">
        <v>1.5456234599999999E-5</v>
      </c>
      <c r="AL1777" s="122">
        <v>0</v>
      </c>
    </row>
    <row r="1778" spans="1:38" hidden="1" x14ac:dyDescent="0.25">
      <c r="A1778" s="122" t="s">
        <v>2173</v>
      </c>
      <c r="B1778" s="122">
        <v>1</v>
      </c>
      <c r="C1778" s="122" t="s">
        <v>2174</v>
      </c>
      <c r="D1778" s="122" t="s">
        <v>2109</v>
      </c>
      <c r="E1778" s="122">
        <v>33</v>
      </c>
      <c r="F1778" s="122">
        <v>4.22633E-7</v>
      </c>
      <c r="G1778" s="122">
        <v>6.7264670000000002E-7</v>
      </c>
      <c r="H1778" s="122">
        <v>9.3015800000000001E-7</v>
      </c>
      <c r="I1778" s="122">
        <v>1.196528E-6</v>
      </c>
      <c r="J1778" s="122">
        <v>1.4710810000000001E-6</v>
      </c>
      <c r="K1778" s="122">
        <v>3.6753331999999999E-6</v>
      </c>
      <c r="L1778" s="122">
        <v>7.0362329E-6</v>
      </c>
      <c r="M1778" s="122">
        <v>1.0509316E-5</v>
      </c>
      <c r="N1778" s="122">
        <v>1.41028216E-5</v>
      </c>
      <c r="O1778" s="122">
        <v>1.8311437099999998E-5</v>
      </c>
      <c r="P1778" s="122">
        <v>1.99527907E-5</v>
      </c>
      <c r="Q1778" s="122">
        <v>2.0932133199999999E-5</v>
      </c>
      <c r="R1778" s="122">
        <v>2.7178928000000002E-5</v>
      </c>
      <c r="S1778" s="122">
        <v>3.4342880500000003E-5</v>
      </c>
      <c r="T1778" s="122">
        <v>3.6316465400000001E-5</v>
      </c>
      <c r="U1778" s="122">
        <v>3.82349086E-5</v>
      </c>
      <c r="V1778" s="122">
        <v>4.0161621299999997E-5</v>
      </c>
      <c r="W1778" s="122">
        <v>4.2167736699999999E-5</v>
      </c>
      <c r="X1778" s="122">
        <v>4.4319405400000001E-5</v>
      </c>
      <c r="Y1778" s="122">
        <v>4.8591513099999998E-5</v>
      </c>
      <c r="Z1778" s="122">
        <v>5.3712470000000002E-5</v>
      </c>
      <c r="AA1778" s="122">
        <v>5.7016529299999999E-5</v>
      </c>
      <c r="AB1778" s="122">
        <v>5.9431499600000002E-5</v>
      </c>
      <c r="AC1778" s="122">
        <v>6.2343824400000003E-5</v>
      </c>
      <c r="AD1778" s="122">
        <v>6.5611436400000005E-5</v>
      </c>
      <c r="AE1778" s="122">
        <v>6.8844693500000001E-5</v>
      </c>
      <c r="AF1778" s="122">
        <v>7.3329252799999998E-5</v>
      </c>
      <c r="AG1778" s="122">
        <v>7.7823225799999998E-5</v>
      </c>
      <c r="AH1778" s="122">
        <v>8.3228898E-5</v>
      </c>
      <c r="AI1778" s="122">
        <v>8.8480250700000005E-5</v>
      </c>
      <c r="AJ1778" s="122">
        <v>9.7352584599999999E-5</v>
      </c>
      <c r="AK1778" s="122">
        <v>1.0312149829999999E-4</v>
      </c>
      <c r="AL1778" s="122">
        <v>0</v>
      </c>
    </row>
    <row r="1779" spans="1:38" hidden="1" x14ac:dyDescent="0.25">
      <c r="A1779" s="122" t="s">
        <v>2173</v>
      </c>
      <c r="B1779" s="122">
        <v>1</v>
      </c>
      <c r="C1779" s="122" t="s">
        <v>2174</v>
      </c>
      <c r="D1779" s="122" t="s">
        <v>2110</v>
      </c>
      <c r="E1779" s="122">
        <v>33</v>
      </c>
      <c r="F1779" s="122">
        <v>8.2837899999999998E-8</v>
      </c>
      <c r="G1779" s="122">
        <v>1.338726E-7</v>
      </c>
      <c r="H1779" s="122">
        <v>1.883144E-7</v>
      </c>
      <c r="I1779" s="122">
        <v>2.4633070000000001E-7</v>
      </c>
      <c r="J1779" s="122">
        <v>3.088157E-7</v>
      </c>
      <c r="K1779" s="122">
        <v>7.8223830000000002E-7</v>
      </c>
      <c r="L1779" s="122">
        <v>1.5129306999999999E-6</v>
      </c>
      <c r="M1779" s="122">
        <v>2.2694707000000001E-6</v>
      </c>
      <c r="N1779" s="122">
        <v>3.0519982E-6</v>
      </c>
      <c r="O1779" s="122">
        <v>3.9605497999999998E-6</v>
      </c>
      <c r="P1779" s="122">
        <v>4.3102521000000004E-6</v>
      </c>
      <c r="Q1779" s="122">
        <v>4.5146195999999999E-6</v>
      </c>
      <c r="R1779" s="122">
        <v>5.8958745E-6</v>
      </c>
      <c r="S1779" s="122">
        <v>7.4966034E-6</v>
      </c>
      <c r="T1779" s="122">
        <v>8.0073065999999998E-6</v>
      </c>
      <c r="U1779" s="122">
        <v>8.5391287000000005E-6</v>
      </c>
      <c r="V1779" s="122">
        <v>9.0978439E-6</v>
      </c>
      <c r="W1779" s="122">
        <v>9.6701844000000003E-6</v>
      </c>
      <c r="X1779" s="122">
        <v>1.02296434E-5</v>
      </c>
      <c r="Y1779" s="122">
        <v>1.1303767699999999E-5</v>
      </c>
      <c r="Z1779" s="122">
        <v>1.26025495E-5</v>
      </c>
      <c r="AA1779" s="122">
        <v>1.3437616E-5</v>
      </c>
      <c r="AB1779" s="122">
        <v>1.4026752E-5</v>
      </c>
      <c r="AC1779" s="122">
        <v>1.4729944699999999E-5</v>
      </c>
      <c r="AD1779" s="122">
        <v>1.54662346E-5</v>
      </c>
      <c r="AE1779" s="122">
        <v>1.62215599E-5</v>
      </c>
      <c r="AF1779" s="122">
        <v>1.7292392199999999E-5</v>
      </c>
      <c r="AG1779" s="122">
        <v>1.83246149E-5</v>
      </c>
      <c r="AH1779" s="122">
        <v>1.9598080300000001E-5</v>
      </c>
      <c r="AI1779" s="122">
        <v>2.0894247199999999E-5</v>
      </c>
      <c r="AJ1779" s="122">
        <v>2.22151112E-5</v>
      </c>
      <c r="AK1779" s="122">
        <v>2.3544765999999999E-5</v>
      </c>
      <c r="AL1779" s="122">
        <v>0</v>
      </c>
    </row>
    <row r="1780" spans="1:38" hidden="1" x14ac:dyDescent="0.25">
      <c r="A1780" s="122" t="s">
        <v>2173</v>
      </c>
      <c r="B1780" s="122">
        <v>1</v>
      </c>
      <c r="C1780" s="122" t="s">
        <v>2174</v>
      </c>
      <c r="D1780" s="122" t="s">
        <v>2111</v>
      </c>
      <c r="E1780" s="122">
        <v>33</v>
      </c>
      <c r="F1780" s="122">
        <v>6.64573E-8</v>
      </c>
      <c r="G1780" s="122">
        <v>1.1156769999999999E-7</v>
      </c>
      <c r="H1780" s="122">
        <v>1.595056E-7</v>
      </c>
      <c r="I1780" s="122">
        <v>2.124263E-7</v>
      </c>
      <c r="J1780" s="122">
        <v>2.752065E-7</v>
      </c>
      <c r="K1780" s="122">
        <v>7.191206E-7</v>
      </c>
      <c r="L1780" s="122">
        <v>1.4386744999999999E-6</v>
      </c>
      <c r="M1780" s="122">
        <v>2.2557438999999999E-6</v>
      </c>
      <c r="N1780" s="122">
        <v>3.1536024E-6</v>
      </c>
      <c r="O1780" s="122">
        <v>4.2379421000000004E-6</v>
      </c>
      <c r="P1780" s="122">
        <v>4.7777639000000001E-6</v>
      </c>
      <c r="Q1780" s="122">
        <v>5.1719851000000004E-6</v>
      </c>
      <c r="R1780" s="122">
        <v>6.9079592E-6</v>
      </c>
      <c r="S1780" s="122">
        <v>8.9789998E-6</v>
      </c>
      <c r="T1780" s="122">
        <v>9.8680743E-6</v>
      </c>
      <c r="U1780" s="122">
        <v>1.07481559E-5</v>
      </c>
      <c r="V1780" s="122">
        <v>1.16968125E-5</v>
      </c>
      <c r="W1780" s="122">
        <v>1.26391763E-5</v>
      </c>
      <c r="X1780" s="122">
        <v>1.35008712E-5</v>
      </c>
      <c r="Y1780" s="122">
        <v>1.4899253599999999E-5</v>
      </c>
      <c r="Z1780" s="122">
        <v>1.6496147000000001E-5</v>
      </c>
      <c r="AA1780" s="122">
        <v>1.7521825099999999E-5</v>
      </c>
      <c r="AB1780" s="122">
        <v>1.8440642199999999E-5</v>
      </c>
      <c r="AC1780" s="122">
        <v>1.9544993899999999E-5</v>
      </c>
      <c r="AD1780" s="122">
        <v>2.08580801E-5</v>
      </c>
      <c r="AE1780" s="122">
        <v>2.2263381199999999E-5</v>
      </c>
      <c r="AF1780" s="122">
        <v>2.4126529599999999E-5</v>
      </c>
      <c r="AG1780" s="122">
        <v>2.6023216799999998E-5</v>
      </c>
      <c r="AH1780" s="122">
        <v>2.8368371800000001E-5</v>
      </c>
      <c r="AI1780" s="122">
        <v>3.0757424100000002E-5</v>
      </c>
      <c r="AJ1780" s="122">
        <v>3.2669316499999998E-5</v>
      </c>
      <c r="AK1780" s="122">
        <v>3.4985271899999997E-5</v>
      </c>
      <c r="AL1780" s="122">
        <v>0</v>
      </c>
    </row>
    <row r="1781" spans="1:38" hidden="1" x14ac:dyDescent="0.25">
      <c r="A1781" s="122" t="s">
        <v>2173</v>
      </c>
      <c r="B1781" s="122">
        <v>1</v>
      </c>
      <c r="C1781" s="122" t="s">
        <v>2174</v>
      </c>
      <c r="D1781" s="122" t="s">
        <v>2112</v>
      </c>
      <c r="E1781" s="122">
        <v>33</v>
      </c>
      <c r="F1781" s="122">
        <v>9.810915000000001E-7</v>
      </c>
      <c r="G1781" s="122">
        <v>1.5598915E-6</v>
      </c>
      <c r="H1781" s="122">
        <v>2.1537026999999999E-6</v>
      </c>
      <c r="I1781" s="122">
        <v>2.7659307E-6</v>
      </c>
      <c r="J1781" s="122">
        <v>3.3883625999999999E-6</v>
      </c>
      <c r="K1781" s="122">
        <v>8.4226419999999995E-6</v>
      </c>
      <c r="L1781" s="122">
        <v>1.60489837E-5</v>
      </c>
      <c r="M1781" s="122">
        <v>2.38559579E-5</v>
      </c>
      <c r="N1781" s="122">
        <v>3.1917202200000002E-5</v>
      </c>
      <c r="O1781" s="122">
        <v>4.1362046300000002E-5</v>
      </c>
      <c r="P1781" s="122">
        <v>4.4971602899999998E-5</v>
      </c>
      <c r="Q1781" s="122">
        <v>4.7034025799999999E-5</v>
      </c>
      <c r="R1781" s="122">
        <v>6.0816859600000001E-5</v>
      </c>
      <c r="S1781" s="122">
        <v>7.65639116E-5</v>
      </c>
      <c r="T1781" s="122">
        <v>8.0634504700000001E-5</v>
      </c>
      <c r="U1781" s="122">
        <v>8.4551062500000005E-5</v>
      </c>
      <c r="V1781" s="122">
        <v>8.8582473799999993E-5</v>
      </c>
      <c r="W1781" s="122">
        <v>9.2968190400000001E-5</v>
      </c>
      <c r="X1781" s="122">
        <v>9.7747094699999996E-5</v>
      </c>
      <c r="Y1781" s="122">
        <v>1.071496343E-4</v>
      </c>
      <c r="Z1781" s="122">
        <v>1.184187006E-4</v>
      </c>
      <c r="AA1781" s="122">
        <v>1.2593433419999999E-4</v>
      </c>
      <c r="AB1781" s="122">
        <v>1.315144647E-4</v>
      </c>
      <c r="AC1781" s="122">
        <v>1.3813671779999999E-4</v>
      </c>
      <c r="AD1781" s="122">
        <v>1.4542117470000001E-4</v>
      </c>
      <c r="AE1781" s="122">
        <v>1.5256534810000001E-4</v>
      </c>
      <c r="AF1781" s="122">
        <v>1.6227060909999999E-4</v>
      </c>
      <c r="AG1781" s="122">
        <v>1.7156067890000001E-4</v>
      </c>
      <c r="AH1781" s="122">
        <v>1.8293782420000001E-4</v>
      </c>
      <c r="AI1781" s="122">
        <v>1.9368493280000001E-4</v>
      </c>
      <c r="AJ1781" s="122">
        <v>2.1144279759999999E-4</v>
      </c>
      <c r="AK1781" s="122">
        <v>2.2072735249999999E-4</v>
      </c>
      <c r="AL1781" s="122">
        <v>0</v>
      </c>
    </row>
    <row r="1782" spans="1:38" hidden="1" x14ac:dyDescent="0.25">
      <c r="A1782" s="122" t="s">
        <v>2173</v>
      </c>
      <c r="B1782" s="122">
        <v>1</v>
      </c>
      <c r="C1782" s="122" t="s">
        <v>2174</v>
      </c>
      <c r="D1782" s="122" t="s">
        <v>2113</v>
      </c>
      <c r="E1782" s="122">
        <v>33</v>
      </c>
      <c r="F1782" s="122">
        <v>5.9146910000000001E-7</v>
      </c>
      <c r="G1782" s="122">
        <v>9.4215429999999998E-7</v>
      </c>
      <c r="H1782" s="122">
        <v>1.3018341E-6</v>
      </c>
      <c r="I1782" s="122">
        <v>1.6710237E-6</v>
      </c>
      <c r="J1782" s="122">
        <v>2.0471095999999999E-6</v>
      </c>
      <c r="K1782" s="122">
        <v>5.0937288000000003E-6</v>
      </c>
      <c r="L1782" s="122">
        <v>9.7068798000000006E-6</v>
      </c>
      <c r="M1782" s="122">
        <v>1.44202552E-5</v>
      </c>
      <c r="N1782" s="122">
        <v>1.92490078E-5</v>
      </c>
      <c r="O1782" s="122">
        <v>2.48299742E-5</v>
      </c>
      <c r="P1782" s="122">
        <v>2.6894151099999998E-5</v>
      </c>
      <c r="Q1782" s="122">
        <v>2.8066865800000001E-5</v>
      </c>
      <c r="R1782" s="122">
        <v>3.6252441900000002E-5</v>
      </c>
      <c r="S1782" s="122">
        <v>4.5655761500000002E-5</v>
      </c>
      <c r="T1782" s="122">
        <v>4.8167507000000002E-5</v>
      </c>
      <c r="U1782" s="122">
        <v>5.0658843000000001E-5</v>
      </c>
      <c r="V1782" s="122">
        <v>5.3234959199999999E-5</v>
      </c>
      <c r="W1782" s="122">
        <v>5.5883283300000002E-5</v>
      </c>
      <c r="X1782" s="122">
        <v>5.8586845199999999E-5</v>
      </c>
      <c r="Y1782" s="122">
        <v>6.3982636800000004E-5</v>
      </c>
      <c r="Z1782" s="122">
        <v>7.0437611100000006E-5</v>
      </c>
      <c r="AA1782" s="122">
        <v>7.4564632799999995E-5</v>
      </c>
      <c r="AB1782" s="122">
        <v>7.7607626100000002E-5</v>
      </c>
      <c r="AC1782" s="122">
        <v>8.1501114499999994E-5</v>
      </c>
      <c r="AD1782" s="122">
        <v>8.5880245500000006E-5</v>
      </c>
      <c r="AE1782" s="122">
        <v>9.0203671899999997E-5</v>
      </c>
      <c r="AF1782" s="122">
        <v>9.6190772899999995E-5</v>
      </c>
      <c r="AG1782" s="122">
        <v>1.0214309809999999E-4</v>
      </c>
      <c r="AH1782" s="122">
        <v>1.093361776E-4</v>
      </c>
      <c r="AI1782" s="122">
        <v>1.163963379E-4</v>
      </c>
      <c r="AJ1782" s="122">
        <v>1.2369352459999999E-4</v>
      </c>
      <c r="AK1782" s="122">
        <v>1.3108405780000001E-4</v>
      </c>
      <c r="AL1782" s="122">
        <v>0</v>
      </c>
    </row>
    <row r="1783" spans="1:38" hidden="1" x14ac:dyDescent="0.25">
      <c r="A1783" s="122" t="s">
        <v>2173</v>
      </c>
      <c r="B1783" s="122">
        <v>1</v>
      </c>
      <c r="C1783" s="122" t="s">
        <v>2174</v>
      </c>
      <c r="D1783" s="122" t="s">
        <v>2114</v>
      </c>
      <c r="E1783" s="122">
        <v>33</v>
      </c>
      <c r="F1783" s="122">
        <v>1.7142899999999999E-7</v>
      </c>
      <c r="G1783" s="122">
        <v>2.7332540000000002E-7</v>
      </c>
      <c r="H1783" s="122">
        <v>3.8012650000000001E-7</v>
      </c>
      <c r="I1783" s="122">
        <v>4.8955739999999999E-7</v>
      </c>
      <c r="J1783" s="122">
        <v>6.0223909999999999E-7</v>
      </c>
      <c r="K1783" s="122">
        <v>1.5041943E-6</v>
      </c>
      <c r="L1783" s="122">
        <v>2.8838148000000001E-6</v>
      </c>
      <c r="M1783" s="122">
        <v>4.3129187000000003E-6</v>
      </c>
      <c r="N1783" s="122">
        <v>5.794669E-6</v>
      </c>
      <c r="O1783" s="122">
        <v>7.5289681000000002E-6</v>
      </c>
      <c r="P1783" s="122">
        <v>8.1754619999999993E-6</v>
      </c>
      <c r="Q1783" s="122">
        <v>8.5454622000000007E-6</v>
      </c>
      <c r="R1783" s="122">
        <v>1.10877367E-5</v>
      </c>
      <c r="S1783" s="122">
        <v>1.39940079E-5</v>
      </c>
      <c r="T1783" s="122">
        <v>1.4826926599999999E-5</v>
      </c>
      <c r="U1783" s="122">
        <v>1.5682003000000002E-5</v>
      </c>
      <c r="V1783" s="122">
        <v>1.6664722999999999E-5</v>
      </c>
      <c r="W1783" s="122">
        <v>1.76600948E-5</v>
      </c>
      <c r="X1783" s="122">
        <v>1.8666646099999999E-5</v>
      </c>
      <c r="Y1783" s="122">
        <v>2.0631642300000001E-5</v>
      </c>
      <c r="Z1783" s="122">
        <v>2.2951390800000001E-5</v>
      </c>
      <c r="AA1783" s="122">
        <v>2.4468972300000001E-5</v>
      </c>
      <c r="AB1783" s="122">
        <v>2.5660904099999999E-5</v>
      </c>
      <c r="AC1783" s="122">
        <v>2.7124763900000002E-5</v>
      </c>
      <c r="AD1783" s="122">
        <v>2.8703178100000001E-5</v>
      </c>
      <c r="AE1783" s="122">
        <v>3.0350501E-5</v>
      </c>
      <c r="AF1783" s="122">
        <v>3.2461268399999999E-5</v>
      </c>
      <c r="AG1783" s="122">
        <v>3.4442004200000001E-5</v>
      </c>
      <c r="AH1783" s="122">
        <v>3.6912070099999998E-5</v>
      </c>
      <c r="AI1783" s="122">
        <v>3.9414175699999999E-5</v>
      </c>
      <c r="AJ1783" s="122">
        <v>4.15651552E-5</v>
      </c>
      <c r="AK1783" s="122">
        <v>4.4361974700000003E-5</v>
      </c>
      <c r="AL1783" s="122">
        <v>0</v>
      </c>
    </row>
    <row r="1784" spans="1:38" hidden="1" x14ac:dyDescent="0.25">
      <c r="A1784" s="122" t="s">
        <v>2173</v>
      </c>
      <c r="B1784" s="122">
        <v>1</v>
      </c>
      <c r="C1784" s="122" t="s">
        <v>2174</v>
      </c>
      <c r="D1784" s="122" t="s">
        <v>2115</v>
      </c>
      <c r="E1784" s="122">
        <v>33</v>
      </c>
      <c r="F1784" s="122">
        <v>1.5572520000000001E-7</v>
      </c>
      <c r="G1784" s="122">
        <v>2.520707E-7</v>
      </c>
      <c r="H1784" s="122">
        <v>3.531251E-7</v>
      </c>
      <c r="I1784" s="122">
        <v>4.6066850000000002E-7</v>
      </c>
      <c r="J1784" s="122">
        <v>5.7292950000000002E-7</v>
      </c>
      <c r="K1784" s="122">
        <v>1.4478865000000001E-6</v>
      </c>
      <c r="L1784" s="122">
        <v>2.8035045000000002E-6</v>
      </c>
      <c r="M1784" s="122">
        <v>4.2251914999999999E-6</v>
      </c>
      <c r="N1784" s="122">
        <v>5.7049119999999997E-6</v>
      </c>
      <c r="O1784" s="122">
        <v>7.4343266000000001E-6</v>
      </c>
      <c r="P1784" s="122">
        <v>8.1171062000000002E-6</v>
      </c>
      <c r="Q1784" s="122">
        <v>8.5475252000000007E-6</v>
      </c>
      <c r="R1784" s="122">
        <v>1.11650981E-5</v>
      </c>
      <c r="S1784" s="122">
        <v>1.4163634000000001E-5</v>
      </c>
      <c r="T1784" s="122">
        <v>1.50129554E-5</v>
      </c>
      <c r="U1784" s="122">
        <v>1.5967506100000001E-5</v>
      </c>
      <c r="V1784" s="122">
        <v>1.7020789200000001E-5</v>
      </c>
      <c r="W1784" s="122">
        <v>1.8088036399999999E-5</v>
      </c>
      <c r="X1784" s="122">
        <v>1.9174256E-5</v>
      </c>
      <c r="Y1784" s="122">
        <v>2.11368261E-5</v>
      </c>
      <c r="Z1784" s="122">
        <v>2.3425066699999999E-5</v>
      </c>
      <c r="AA1784" s="122">
        <v>2.50104792E-5</v>
      </c>
      <c r="AB1784" s="122">
        <v>2.62036549E-5</v>
      </c>
      <c r="AC1784" s="122">
        <v>2.7618984899999998E-5</v>
      </c>
      <c r="AD1784" s="122">
        <v>2.93414396E-5</v>
      </c>
      <c r="AE1784" s="122">
        <v>3.1188902000000001E-5</v>
      </c>
      <c r="AF1784" s="122">
        <v>3.3825848000000002E-5</v>
      </c>
      <c r="AG1784" s="122">
        <v>3.6313058000000001E-5</v>
      </c>
      <c r="AH1784" s="122">
        <v>3.9159000299999997E-5</v>
      </c>
      <c r="AI1784" s="122">
        <v>4.1956155199999997E-5</v>
      </c>
      <c r="AJ1784" s="122">
        <v>4.4497489999999998E-5</v>
      </c>
      <c r="AK1784" s="122">
        <v>4.7249781299999999E-5</v>
      </c>
      <c r="AL1784" s="122">
        <v>0</v>
      </c>
    </row>
    <row r="1785" spans="1:38" hidden="1" x14ac:dyDescent="0.25">
      <c r="A1785" s="122" t="s">
        <v>2173</v>
      </c>
      <c r="B1785" s="122">
        <v>1</v>
      </c>
      <c r="C1785" s="122" t="s">
        <v>2174</v>
      </c>
      <c r="D1785" s="122" t="s">
        <v>2116</v>
      </c>
      <c r="E1785" s="122">
        <v>33</v>
      </c>
      <c r="F1785" s="122">
        <v>6.4804210000000002E-7</v>
      </c>
      <c r="G1785" s="122">
        <v>1.0313624E-6</v>
      </c>
      <c r="H1785" s="122">
        <v>1.4222297000000001E-6</v>
      </c>
      <c r="I1785" s="122">
        <v>1.8243482999999999E-6</v>
      </c>
      <c r="J1785" s="122">
        <v>2.2331620999999998E-6</v>
      </c>
      <c r="K1785" s="122">
        <v>5.5464373000000002E-6</v>
      </c>
      <c r="L1785" s="122">
        <v>1.0550956200000001E-5</v>
      </c>
      <c r="M1785" s="122">
        <v>1.5635595999999999E-5</v>
      </c>
      <c r="N1785" s="122">
        <v>2.0838640900000001E-5</v>
      </c>
      <c r="O1785" s="122">
        <v>2.68634993E-5</v>
      </c>
      <c r="P1785" s="122">
        <v>2.90730105E-5</v>
      </c>
      <c r="Q1785" s="122">
        <v>3.0313629100000002E-5</v>
      </c>
      <c r="R1785" s="122">
        <v>3.9186039199999997E-5</v>
      </c>
      <c r="S1785" s="122">
        <v>4.9408387299999999E-5</v>
      </c>
      <c r="T1785" s="122">
        <v>5.2198780699999999E-5</v>
      </c>
      <c r="U1785" s="122">
        <v>5.5019146999999998E-5</v>
      </c>
      <c r="V1785" s="122">
        <v>5.8008888600000003E-5</v>
      </c>
      <c r="W1785" s="122">
        <v>6.10509113E-5</v>
      </c>
      <c r="X1785" s="122">
        <v>6.4167511999999998E-5</v>
      </c>
      <c r="Y1785" s="122">
        <v>7.0298055799999993E-5</v>
      </c>
      <c r="Z1785" s="122">
        <v>7.7591319400000002E-5</v>
      </c>
      <c r="AA1785" s="122">
        <v>8.2322974900000004E-5</v>
      </c>
      <c r="AB1785" s="122">
        <v>8.5792036400000006E-5</v>
      </c>
      <c r="AC1785" s="122">
        <v>8.9945966599999999E-5</v>
      </c>
      <c r="AD1785" s="122">
        <v>9.4654448500000002E-5</v>
      </c>
      <c r="AE1785" s="122">
        <v>9.9265107799999998E-5</v>
      </c>
      <c r="AF1785" s="122">
        <v>1.056809519E-4</v>
      </c>
      <c r="AG1785" s="122">
        <v>1.120282093E-4</v>
      </c>
      <c r="AH1785" s="122">
        <v>1.198965624E-4</v>
      </c>
      <c r="AI1785" s="122">
        <v>1.2736649600000001E-4</v>
      </c>
      <c r="AJ1785" s="122">
        <v>1.3627247730000001E-4</v>
      </c>
      <c r="AK1785" s="122">
        <v>1.4425964449999999E-4</v>
      </c>
      <c r="AL1785" s="122">
        <v>0</v>
      </c>
    </row>
    <row r="1786" spans="1:38" hidden="1" x14ac:dyDescent="0.25">
      <c r="A1786" s="122" t="s">
        <v>2173</v>
      </c>
      <c r="B1786" s="122">
        <v>1</v>
      </c>
      <c r="C1786" s="122" t="s">
        <v>2174</v>
      </c>
      <c r="D1786" s="122" t="s">
        <v>2138</v>
      </c>
      <c r="E1786" s="122">
        <v>33</v>
      </c>
      <c r="F1786" s="122">
        <v>1.9205E-7</v>
      </c>
      <c r="G1786" s="122">
        <v>3.0561429999999998E-7</v>
      </c>
      <c r="H1786" s="122">
        <v>4.2194020000000002E-7</v>
      </c>
      <c r="I1786" s="122">
        <v>5.4193590000000005E-7</v>
      </c>
      <c r="J1786" s="122">
        <v>6.6576959999999999E-7</v>
      </c>
      <c r="K1786" s="122">
        <v>1.6619637999999999E-6</v>
      </c>
      <c r="L1786" s="122">
        <v>3.1813456000000002E-6</v>
      </c>
      <c r="M1786" s="122">
        <v>4.7512655000000004E-6</v>
      </c>
      <c r="N1786" s="122">
        <v>6.3782822000000002E-6</v>
      </c>
      <c r="O1786" s="122">
        <v>8.2846716000000008E-6</v>
      </c>
      <c r="P1786" s="122">
        <v>9.0185769000000008E-6</v>
      </c>
      <c r="Q1786" s="122">
        <v>9.4122433000000002E-6</v>
      </c>
      <c r="R1786" s="122">
        <v>1.2151108699999999E-5</v>
      </c>
      <c r="S1786" s="122">
        <v>1.5276477399999999E-5</v>
      </c>
      <c r="T1786" s="122">
        <v>1.60956281E-5</v>
      </c>
      <c r="U1786" s="122">
        <v>1.6887409400000001E-5</v>
      </c>
      <c r="V1786" s="122">
        <v>1.7643642E-5</v>
      </c>
      <c r="W1786" s="122">
        <v>1.8382398100000002E-5</v>
      </c>
      <c r="X1786" s="122">
        <v>1.9134154899999999E-5</v>
      </c>
      <c r="Y1786" s="122">
        <v>2.0758387800000002E-5</v>
      </c>
      <c r="Z1786" s="122">
        <v>2.2716451200000001E-5</v>
      </c>
      <c r="AA1786" s="122">
        <v>2.3757976500000001E-5</v>
      </c>
      <c r="AB1786" s="122">
        <v>2.44190715E-5</v>
      </c>
      <c r="AC1786" s="122">
        <v>2.5289081900000001E-5</v>
      </c>
      <c r="AD1786" s="122">
        <v>2.6155510899999999E-5</v>
      </c>
      <c r="AE1786" s="122">
        <v>2.6956615799999999E-5</v>
      </c>
      <c r="AF1786" s="122">
        <v>2.8151952100000001E-5</v>
      </c>
      <c r="AG1786" s="122">
        <v>2.9115666900000001E-5</v>
      </c>
      <c r="AH1786" s="122">
        <v>2.9890527800000001E-5</v>
      </c>
      <c r="AI1786" s="122">
        <v>3.1780246399999997E-5</v>
      </c>
      <c r="AJ1786" s="122">
        <v>3.4426191199999998E-5</v>
      </c>
      <c r="AK1786" s="122">
        <v>3.6316062499999997E-5</v>
      </c>
      <c r="AL1786" s="122">
        <v>0</v>
      </c>
    </row>
    <row r="1787" spans="1:38" hidden="1" x14ac:dyDescent="0.25">
      <c r="A1787" s="122" t="s">
        <v>2173</v>
      </c>
      <c r="B1787" s="122">
        <v>1</v>
      </c>
      <c r="C1787" s="122" t="s">
        <v>2174</v>
      </c>
      <c r="D1787" s="122" t="s">
        <v>2117</v>
      </c>
      <c r="E1787" s="122">
        <v>33</v>
      </c>
      <c r="F1787" s="122">
        <v>5.4768599999999997E-8</v>
      </c>
      <c r="G1787" s="122">
        <v>8.6991399999999996E-8</v>
      </c>
      <c r="H1787" s="122">
        <v>1.195177E-7</v>
      </c>
      <c r="I1787" s="122">
        <v>1.5280199999999999E-7</v>
      </c>
      <c r="J1787" s="122">
        <v>1.8648639999999999E-7</v>
      </c>
      <c r="K1787" s="122">
        <v>4.6241610000000002E-7</v>
      </c>
      <c r="L1787" s="122">
        <v>8.814229E-7</v>
      </c>
      <c r="M1787" s="122">
        <v>1.3111097000000001E-6</v>
      </c>
      <c r="N1787" s="122">
        <v>1.7547316999999999E-6</v>
      </c>
      <c r="O1787" s="122">
        <v>2.2789696E-6</v>
      </c>
      <c r="P1787" s="122">
        <v>2.4856743000000001E-6</v>
      </c>
      <c r="Q1787" s="122">
        <v>2.6055686000000001E-6</v>
      </c>
      <c r="R1787" s="122">
        <v>3.3875611999999998E-6</v>
      </c>
      <c r="S1787" s="122">
        <v>4.2775549999999997E-6</v>
      </c>
      <c r="T1787" s="122">
        <v>4.5196171999999996E-6</v>
      </c>
      <c r="U1787" s="122">
        <v>4.7193472999999999E-6</v>
      </c>
      <c r="V1787" s="122">
        <v>4.9292589999999999E-6</v>
      </c>
      <c r="W1787" s="122">
        <v>5.1377242999999996E-6</v>
      </c>
      <c r="X1787" s="122">
        <v>5.3675378999999997E-6</v>
      </c>
      <c r="Y1787" s="122">
        <v>5.8474853E-6</v>
      </c>
      <c r="Z1787" s="122">
        <v>6.4336538E-6</v>
      </c>
      <c r="AA1787" s="122">
        <v>6.8058353999999998E-6</v>
      </c>
      <c r="AB1787" s="122">
        <v>7.0875202999999999E-6</v>
      </c>
      <c r="AC1787" s="122">
        <v>7.4293268E-6</v>
      </c>
      <c r="AD1787" s="122">
        <v>7.8174173000000004E-6</v>
      </c>
      <c r="AE1787" s="122">
        <v>8.2027545999999993E-6</v>
      </c>
      <c r="AF1787" s="122">
        <v>8.7415476000000008E-6</v>
      </c>
      <c r="AG1787" s="122">
        <v>9.2510217000000004E-6</v>
      </c>
      <c r="AH1787" s="122">
        <v>9.9156784000000002E-6</v>
      </c>
      <c r="AI1787" s="122">
        <v>1.0530127999999999E-5</v>
      </c>
      <c r="AJ1787" s="122">
        <v>1.1500396799999999E-5</v>
      </c>
      <c r="AK1787" s="122">
        <v>1.21915787E-5</v>
      </c>
      <c r="AL1787" s="122">
        <v>0</v>
      </c>
    </row>
    <row r="1788" spans="1:38" hidden="1" x14ac:dyDescent="0.25">
      <c r="A1788" s="122" t="s">
        <v>2173</v>
      </c>
      <c r="B1788" s="122">
        <v>1</v>
      </c>
      <c r="C1788" s="122" t="s">
        <v>2174</v>
      </c>
      <c r="D1788" s="122" t="s">
        <v>2118</v>
      </c>
      <c r="E1788" s="122">
        <v>33</v>
      </c>
      <c r="F1788" s="122">
        <v>1.9061070000000001E-7</v>
      </c>
      <c r="G1788" s="122">
        <v>3.0732179999999999E-7</v>
      </c>
      <c r="H1788" s="122">
        <v>4.2733330000000001E-7</v>
      </c>
      <c r="I1788" s="122">
        <v>5.5142849999999997E-7</v>
      </c>
      <c r="J1788" s="122">
        <v>6.8015110000000003E-7</v>
      </c>
      <c r="K1788" s="122">
        <v>1.704426E-6</v>
      </c>
      <c r="L1788" s="122">
        <v>3.2775793000000001E-6</v>
      </c>
      <c r="M1788" s="122">
        <v>4.9353586E-6</v>
      </c>
      <c r="N1788" s="122">
        <v>6.6694199999999997E-6</v>
      </c>
      <c r="O1788" s="122">
        <v>8.7064225000000001E-6</v>
      </c>
      <c r="P1788" s="122">
        <v>9.5241477000000007E-6</v>
      </c>
      <c r="Q1788" s="122">
        <v>1.00191114E-5</v>
      </c>
      <c r="R1788" s="122">
        <v>1.3053913900000001E-5</v>
      </c>
      <c r="S1788" s="122">
        <v>1.6570921200000002E-5</v>
      </c>
      <c r="T1788" s="122">
        <v>1.7710890700000001E-5</v>
      </c>
      <c r="U1788" s="122">
        <v>1.8870698799999999E-5</v>
      </c>
      <c r="V1788" s="122">
        <v>2.0206036299999999E-5</v>
      </c>
      <c r="W1788" s="122">
        <v>2.1594900199999999E-5</v>
      </c>
      <c r="X1788" s="122">
        <v>2.3042169199999999E-5</v>
      </c>
      <c r="Y1788" s="122">
        <v>2.5472700299999999E-5</v>
      </c>
      <c r="Z1788" s="122">
        <v>2.8297531100000001E-5</v>
      </c>
      <c r="AA1788" s="122">
        <v>3.0176927199999999E-5</v>
      </c>
      <c r="AB1788" s="122">
        <v>3.1705774600000002E-5</v>
      </c>
      <c r="AC1788" s="122">
        <v>3.3547743400000001E-5</v>
      </c>
      <c r="AD1788" s="122">
        <v>3.5715257999999998E-5</v>
      </c>
      <c r="AE1788" s="122">
        <v>3.7999118000000003E-5</v>
      </c>
      <c r="AF1788" s="122">
        <v>4.1013344299999998E-5</v>
      </c>
      <c r="AG1788" s="122">
        <v>4.4016519300000001E-5</v>
      </c>
      <c r="AH1788" s="122">
        <v>4.7659650800000003E-5</v>
      </c>
      <c r="AI1788" s="122">
        <v>5.1326231499999999E-5</v>
      </c>
      <c r="AJ1788" s="122">
        <v>5.3825814899999998E-5</v>
      </c>
      <c r="AK1788" s="122">
        <v>5.7760415299999999E-5</v>
      </c>
      <c r="AL1788" s="122">
        <v>0</v>
      </c>
    </row>
    <row r="1789" spans="1:38" hidden="1" x14ac:dyDescent="0.25">
      <c r="A1789" s="122" t="s">
        <v>2173</v>
      </c>
      <c r="B1789" s="122">
        <v>1</v>
      </c>
      <c r="C1789" s="122" t="s">
        <v>2174</v>
      </c>
      <c r="D1789" s="122" t="s">
        <v>2119</v>
      </c>
      <c r="E1789" s="122">
        <v>33</v>
      </c>
      <c r="F1789" s="122">
        <v>3.7951699999999998E-8</v>
      </c>
      <c r="G1789" s="122">
        <v>6.0568200000000001E-8</v>
      </c>
      <c r="H1789" s="122">
        <v>8.4133899999999999E-8</v>
      </c>
      <c r="I1789" s="122">
        <v>1.087046E-7</v>
      </c>
      <c r="J1789" s="122">
        <v>1.341415E-7</v>
      </c>
      <c r="K1789" s="122">
        <v>3.355238E-7</v>
      </c>
      <c r="L1789" s="122">
        <v>6.4081499999999996E-7</v>
      </c>
      <c r="M1789" s="122">
        <v>9.5163129999999996E-7</v>
      </c>
      <c r="N1789" s="122">
        <v>1.2695779E-6</v>
      </c>
      <c r="O1789" s="122">
        <v>1.6437551999999999E-6</v>
      </c>
      <c r="P1789" s="122">
        <v>1.7888595E-6</v>
      </c>
      <c r="Q1789" s="122">
        <v>1.8681957E-6</v>
      </c>
      <c r="R1789" s="122">
        <v>2.4152216000000002E-6</v>
      </c>
      <c r="S1789" s="122">
        <v>3.0493463999999999E-6</v>
      </c>
      <c r="T1789" s="122">
        <v>3.2402410999999999E-6</v>
      </c>
      <c r="U1789" s="122">
        <v>3.4270681000000001E-6</v>
      </c>
      <c r="V1789" s="122">
        <v>3.6306904000000001E-6</v>
      </c>
      <c r="W1789" s="122">
        <v>3.8466688000000003E-6</v>
      </c>
      <c r="X1789" s="122">
        <v>4.0657025000000001E-6</v>
      </c>
      <c r="Y1789" s="122">
        <v>4.4790303E-6</v>
      </c>
      <c r="Z1789" s="122">
        <v>4.9820997000000003E-6</v>
      </c>
      <c r="AA1789" s="122">
        <v>5.3198753000000003E-6</v>
      </c>
      <c r="AB1789" s="122">
        <v>5.602457E-6</v>
      </c>
      <c r="AC1789" s="122">
        <v>5.9315175000000003E-6</v>
      </c>
      <c r="AD1789" s="122">
        <v>6.2869433999999998E-6</v>
      </c>
      <c r="AE1789" s="122">
        <v>6.6332517000000002E-6</v>
      </c>
      <c r="AF1789" s="122">
        <v>7.1373598000000003E-6</v>
      </c>
      <c r="AG1789" s="122">
        <v>7.6502609000000003E-6</v>
      </c>
      <c r="AH1789" s="122">
        <v>8.231281E-6</v>
      </c>
      <c r="AI1789" s="122">
        <v>8.8281342000000006E-6</v>
      </c>
      <c r="AJ1789" s="122">
        <v>9.3064409000000001E-6</v>
      </c>
      <c r="AK1789" s="122">
        <v>9.9634422999999999E-6</v>
      </c>
      <c r="AL1789" s="122">
        <v>0</v>
      </c>
    </row>
    <row r="1790" spans="1:38" hidden="1" x14ac:dyDescent="0.25">
      <c r="A1790" s="122" t="s">
        <v>2173</v>
      </c>
      <c r="B1790" s="122">
        <v>1</v>
      </c>
      <c r="C1790" s="122" t="s">
        <v>2174</v>
      </c>
      <c r="D1790" s="122" t="s">
        <v>2120</v>
      </c>
      <c r="E1790" s="122">
        <v>33</v>
      </c>
      <c r="F1790" s="122">
        <v>2.66467E-7</v>
      </c>
      <c r="G1790" s="122">
        <v>4.2749799999999998E-7</v>
      </c>
      <c r="H1790" s="122">
        <v>5.9603489999999996E-7</v>
      </c>
      <c r="I1790" s="122">
        <v>7.7334619999999995E-7</v>
      </c>
      <c r="J1790" s="122">
        <v>9.6026640000000003E-7</v>
      </c>
      <c r="K1790" s="122">
        <v>2.4220806999999999E-6</v>
      </c>
      <c r="L1790" s="122">
        <v>4.6766442999999996E-6</v>
      </c>
      <c r="M1790" s="122">
        <v>7.0318198999999999E-6</v>
      </c>
      <c r="N1790" s="122">
        <v>9.4786277999999994E-6</v>
      </c>
      <c r="O1790" s="122">
        <v>1.23514174E-5</v>
      </c>
      <c r="P1790" s="122">
        <v>1.3499018799999999E-5</v>
      </c>
      <c r="Q1790" s="122">
        <v>1.41741369E-5</v>
      </c>
      <c r="R1790" s="122">
        <v>1.8418498000000001E-5</v>
      </c>
      <c r="S1790" s="122">
        <v>2.3348601699999999E-5</v>
      </c>
      <c r="T1790" s="122">
        <v>2.4860521600000001E-5</v>
      </c>
      <c r="U1790" s="122">
        <v>2.6475751899999999E-5</v>
      </c>
      <c r="V1790" s="122">
        <v>2.82317913E-5</v>
      </c>
      <c r="W1790" s="122">
        <v>3.0009205000000001E-5</v>
      </c>
      <c r="X1790" s="122">
        <v>3.1784947699999998E-5</v>
      </c>
      <c r="Y1790" s="122">
        <v>3.4996908900000003E-5</v>
      </c>
      <c r="Z1790" s="122">
        <v>3.8794530399999998E-5</v>
      </c>
      <c r="AA1790" s="122">
        <v>4.1334386299999998E-5</v>
      </c>
      <c r="AB1790" s="122">
        <v>4.3374326600000003E-5</v>
      </c>
      <c r="AC1790" s="122">
        <v>4.5727303899999998E-5</v>
      </c>
      <c r="AD1790" s="122">
        <v>4.8425432300000001E-5</v>
      </c>
      <c r="AE1790" s="122">
        <v>5.1188179599999998E-5</v>
      </c>
      <c r="AF1790" s="122">
        <v>5.4964620099999999E-5</v>
      </c>
      <c r="AG1790" s="122">
        <v>5.8793283900000003E-5</v>
      </c>
      <c r="AH1790" s="122">
        <v>6.3445522100000006E-5</v>
      </c>
      <c r="AI1790" s="122">
        <v>6.7971131599999998E-5</v>
      </c>
      <c r="AJ1790" s="122">
        <v>7.2598074199999997E-5</v>
      </c>
      <c r="AK1790" s="122">
        <v>7.7617874300000005E-5</v>
      </c>
      <c r="AL1790" s="122">
        <v>0</v>
      </c>
    </row>
    <row r="1791" spans="1:38" hidden="1" x14ac:dyDescent="0.25">
      <c r="A1791" s="122" t="s">
        <v>2173</v>
      </c>
      <c r="B1791" s="122">
        <v>1</v>
      </c>
      <c r="C1791" s="122" t="s">
        <v>2174</v>
      </c>
      <c r="D1791" s="122" t="s">
        <v>2121</v>
      </c>
      <c r="E1791" s="122">
        <v>33</v>
      </c>
      <c r="F1791" s="122">
        <v>9.2860769999999997E-7</v>
      </c>
      <c r="G1791" s="122">
        <v>1.4975299000000001E-6</v>
      </c>
      <c r="H1791" s="122">
        <v>2.0962306999999999E-6</v>
      </c>
      <c r="I1791" s="122">
        <v>2.7338168999999999E-6</v>
      </c>
      <c r="J1791" s="122">
        <v>3.4075612000000001E-6</v>
      </c>
      <c r="K1791" s="122">
        <v>8.6202696999999992E-6</v>
      </c>
      <c r="L1791" s="122">
        <v>1.6698146800000001E-5</v>
      </c>
      <c r="M1791" s="122">
        <v>2.5241766100000001E-5</v>
      </c>
      <c r="N1791" s="122">
        <v>3.4302368100000003E-5</v>
      </c>
      <c r="O1791" s="122">
        <v>4.5032168200000001E-5</v>
      </c>
      <c r="P1791" s="122">
        <v>4.9569445100000002E-5</v>
      </c>
      <c r="Q1791" s="122">
        <v>5.25470925E-5</v>
      </c>
      <c r="R1791" s="122">
        <v>6.8928374700000006E-5</v>
      </c>
      <c r="S1791" s="122">
        <v>8.7963059000000006E-5</v>
      </c>
      <c r="T1791" s="122">
        <v>9.4187968700000001E-5</v>
      </c>
      <c r="U1791" s="122">
        <v>1.006613578E-4</v>
      </c>
      <c r="V1791" s="122">
        <v>1.083114029E-4</v>
      </c>
      <c r="W1791" s="122">
        <v>1.158048055E-4</v>
      </c>
      <c r="X1791" s="122">
        <v>1.2367707760000001E-4</v>
      </c>
      <c r="Y1791" s="122">
        <v>1.3764388759999999E-4</v>
      </c>
      <c r="Z1791" s="122">
        <v>1.5407832079999999E-4</v>
      </c>
      <c r="AA1791" s="122">
        <v>1.6562372080000001E-4</v>
      </c>
      <c r="AB1791" s="122">
        <v>1.752516419E-4</v>
      </c>
      <c r="AC1791" s="122">
        <v>1.8637116259999999E-4</v>
      </c>
      <c r="AD1791" s="122">
        <v>1.9950737920000001E-4</v>
      </c>
      <c r="AE1791" s="122">
        <v>2.1319008790000001E-4</v>
      </c>
      <c r="AF1791" s="122">
        <v>2.3067539080000001E-4</v>
      </c>
      <c r="AG1791" s="122">
        <v>2.4771178369999998E-4</v>
      </c>
      <c r="AH1791" s="122">
        <v>2.6793334019999999E-4</v>
      </c>
      <c r="AI1791" s="122">
        <v>2.884584834E-4</v>
      </c>
      <c r="AJ1791" s="122">
        <v>3.0651862199999999E-4</v>
      </c>
      <c r="AK1791" s="122">
        <v>3.2857697260000002E-4</v>
      </c>
      <c r="AL1791" s="122">
        <v>0</v>
      </c>
    </row>
    <row r="1792" spans="1:38" hidden="1" x14ac:dyDescent="0.25">
      <c r="A1792" s="122" t="s">
        <v>2173</v>
      </c>
      <c r="B1792" s="122">
        <v>1</v>
      </c>
      <c r="C1792" s="122" t="s">
        <v>2174</v>
      </c>
      <c r="D1792" s="122" t="s">
        <v>2122</v>
      </c>
      <c r="E1792" s="122">
        <v>33</v>
      </c>
      <c r="F1792" s="122">
        <v>9.4251599999999994E-8</v>
      </c>
      <c r="G1792" s="122">
        <v>1.531942E-7</v>
      </c>
      <c r="H1792" s="122">
        <v>2.1680240000000001E-7</v>
      </c>
      <c r="I1792" s="122">
        <v>2.8576149999999997E-7</v>
      </c>
      <c r="J1792" s="122">
        <v>3.5985329999999999E-7</v>
      </c>
      <c r="K1792" s="122">
        <v>9.1581709999999997E-7</v>
      </c>
      <c r="L1792" s="122">
        <v>1.7854579000000001E-6</v>
      </c>
      <c r="M1792" s="122">
        <v>2.7105488000000001E-6</v>
      </c>
      <c r="N1792" s="122">
        <v>3.6858460999999999E-6</v>
      </c>
      <c r="O1792" s="122">
        <v>4.8266616000000003E-6</v>
      </c>
      <c r="P1792" s="122">
        <v>5.3120735000000004E-6</v>
      </c>
      <c r="Q1792" s="122">
        <v>5.6287388000000001E-6</v>
      </c>
      <c r="R1792" s="122">
        <v>7.3878892999999998E-6</v>
      </c>
      <c r="S1792" s="122">
        <v>9.4233363E-6</v>
      </c>
      <c r="T1792" s="122">
        <v>1.0100906999999999E-5</v>
      </c>
      <c r="U1792" s="122">
        <v>1.08611817E-5</v>
      </c>
      <c r="V1792" s="122">
        <v>1.17100225E-5</v>
      </c>
      <c r="W1792" s="122">
        <v>1.2623014600000001E-5</v>
      </c>
      <c r="X1792" s="122">
        <v>1.35486904E-5</v>
      </c>
      <c r="Y1792" s="122">
        <v>1.51143402E-5</v>
      </c>
      <c r="Z1792" s="122">
        <v>1.69413168E-5</v>
      </c>
      <c r="AA1792" s="122">
        <v>1.8178513899999999E-5</v>
      </c>
      <c r="AB1792" s="122">
        <v>1.9176179700000002E-5</v>
      </c>
      <c r="AC1792" s="122">
        <v>2.0402376000000001E-5</v>
      </c>
      <c r="AD1792" s="122">
        <v>2.1741494599999998E-5</v>
      </c>
      <c r="AE1792" s="122">
        <v>2.3156662099999999E-5</v>
      </c>
      <c r="AF1792" s="122">
        <v>2.5156905999999999E-5</v>
      </c>
      <c r="AG1792" s="122">
        <v>2.71741111E-5</v>
      </c>
      <c r="AH1792" s="122">
        <v>2.9533050099999998E-5</v>
      </c>
      <c r="AI1792" s="122">
        <v>3.1878068400000001E-5</v>
      </c>
      <c r="AJ1792" s="122">
        <v>3.4427722699999997E-5</v>
      </c>
      <c r="AK1792" s="122">
        <v>3.7143860399999999E-5</v>
      </c>
      <c r="AL1792" s="122">
        <v>0</v>
      </c>
    </row>
    <row r="1793" spans="1:38" hidden="1" x14ac:dyDescent="0.25">
      <c r="A1793" s="122" t="s">
        <v>2173</v>
      </c>
      <c r="B1793" s="122">
        <v>1</v>
      </c>
      <c r="C1793" s="122" t="s">
        <v>2174</v>
      </c>
      <c r="D1793" s="122" t="s">
        <v>2123</v>
      </c>
      <c r="E1793" s="122">
        <v>33</v>
      </c>
      <c r="F1793" s="122">
        <v>3.38461E-7</v>
      </c>
      <c r="G1793" s="122">
        <v>5.4237599999999996E-7</v>
      </c>
      <c r="H1793" s="122">
        <v>7.570983E-7</v>
      </c>
      <c r="I1793" s="122">
        <v>9.7987650000000002E-7</v>
      </c>
      <c r="J1793" s="122">
        <v>1.2102160000000001E-6</v>
      </c>
      <c r="K1793" s="122">
        <v>3.0330676E-6</v>
      </c>
      <c r="L1793" s="122">
        <v>5.8286068999999996E-6</v>
      </c>
      <c r="M1793" s="122">
        <v>8.7324150000000007E-6</v>
      </c>
      <c r="N1793" s="122">
        <v>1.17433941E-5</v>
      </c>
      <c r="O1793" s="122">
        <v>1.53336725E-5</v>
      </c>
      <c r="P1793" s="122">
        <v>1.68173708E-5</v>
      </c>
      <c r="Q1793" s="122">
        <v>1.77420122E-5</v>
      </c>
      <c r="R1793" s="122">
        <v>2.3156513900000001E-5</v>
      </c>
      <c r="S1793" s="122">
        <v>2.9414182800000001E-5</v>
      </c>
      <c r="T1793" s="122">
        <v>3.1441837100000001E-5</v>
      </c>
      <c r="U1793" s="122">
        <v>3.3484834499999999E-5</v>
      </c>
      <c r="V1793" s="122">
        <v>3.5580773199999999E-5</v>
      </c>
      <c r="W1793" s="122">
        <v>3.76638002E-5</v>
      </c>
      <c r="X1793" s="122">
        <v>3.9854471100000002E-5</v>
      </c>
      <c r="Y1793" s="122">
        <v>4.3987069399999999E-5</v>
      </c>
      <c r="Z1793" s="122">
        <v>4.8979086800000001E-5</v>
      </c>
      <c r="AA1793" s="122">
        <v>5.2327135500000003E-5</v>
      </c>
      <c r="AB1793" s="122">
        <v>5.5009143799999999E-5</v>
      </c>
      <c r="AC1793" s="122">
        <v>5.81070613E-5</v>
      </c>
      <c r="AD1793" s="122">
        <v>6.1528167700000003E-5</v>
      </c>
      <c r="AE1793" s="122">
        <v>6.4940715699999995E-5</v>
      </c>
      <c r="AF1793" s="122">
        <v>6.9561527600000005E-5</v>
      </c>
      <c r="AG1793" s="122">
        <v>7.4170848099999994E-5</v>
      </c>
      <c r="AH1793" s="122">
        <v>7.9664417699999997E-5</v>
      </c>
      <c r="AI1793" s="122">
        <v>8.5150361000000004E-5</v>
      </c>
      <c r="AJ1793" s="122">
        <v>9.0557658099999999E-5</v>
      </c>
      <c r="AK1793" s="122">
        <v>9.6168311400000002E-5</v>
      </c>
      <c r="AL1793" s="122">
        <v>0</v>
      </c>
    </row>
    <row r="1794" spans="1:38" hidden="1" x14ac:dyDescent="0.25">
      <c r="A1794" s="122" t="s">
        <v>2173</v>
      </c>
      <c r="B1794" s="122">
        <v>1</v>
      </c>
      <c r="C1794" s="122" t="s">
        <v>2174</v>
      </c>
      <c r="D1794" s="122" t="s">
        <v>2140</v>
      </c>
      <c r="E1794" s="122">
        <v>33</v>
      </c>
      <c r="F1794" s="122">
        <v>5.6599999999999999E-9</v>
      </c>
      <c r="G1794" s="122">
        <v>9.0211999999999994E-9</v>
      </c>
      <c r="H1794" s="122">
        <v>1.24775E-8</v>
      </c>
      <c r="I1794" s="122">
        <v>1.6042900000000001E-8</v>
      </c>
      <c r="J1794" s="122">
        <v>1.9699E-8</v>
      </c>
      <c r="K1794" s="122">
        <v>4.9023299999999998E-8</v>
      </c>
      <c r="L1794" s="122">
        <v>9.33275E-8</v>
      </c>
      <c r="M1794" s="122">
        <v>1.385551E-7</v>
      </c>
      <c r="N1794" s="122">
        <v>1.846991E-7</v>
      </c>
      <c r="O1794" s="122">
        <v>2.3788289999999999E-7</v>
      </c>
      <c r="P1794" s="122">
        <v>2.5712350000000001E-7</v>
      </c>
      <c r="Q1794" s="122">
        <v>2.6754389999999998E-7</v>
      </c>
      <c r="R1794" s="122">
        <v>3.4482419999999998E-7</v>
      </c>
      <c r="S1794" s="122">
        <v>4.3322870000000002E-7</v>
      </c>
      <c r="T1794" s="122">
        <v>4.5620169999999999E-7</v>
      </c>
      <c r="U1794" s="122">
        <v>4.7927680000000003E-7</v>
      </c>
      <c r="V1794" s="122">
        <v>5.0247469999999998E-7</v>
      </c>
      <c r="W1794" s="122">
        <v>5.2643309999999995E-7</v>
      </c>
      <c r="X1794" s="122">
        <v>5.5149130000000003E-7</v>
      </c>
      <c r="Y1794" s="122">
        <v>6.0161650000000002E-7</v>
      </c>
      <c r="Z1794" s="122">
        <v>6.614187E-7</v>
      </c>
      <c r="AA1794" s="122">
        <v>6.9935820000000002E-7</v>
      </c>
      <c r="AB1794" s="122">
        <v>7.2688379999999998E-7</v>
      </c>
      <c r="AC1794" s="122">
        <v>7.6042279999999997E-7</v>
      </c>
      <c r="AD1794" s="122">
        <v>7.9824880000000003E-7</v>
      </c>
      <c r="AE1794" s="122">
        <v>8.3597949999999998E-7</v>
      </c>
      <c r="AF1794" s="122">
        <v>8.8848739999999998E-7</v>
      </c>
      <c r="AG1794" s="122">
        <v>9.3933569999999996E-7</v>
      </c>
      <c r="AH1794" s="122">
        <v>1.0015571000000001E-6</v>
      </c>
      <c r="AI1794" s="122">
        <v>1.0615033E-6</v>
      </c>
      <c r="AJ1794" s="122">
        <v>1.1150745999999999E-6</v>
      </c>
      <c r="AK1794" s="122">
        <v>1.1780856000000001E-6</v>
      </c>
      <c r="AL1794" s="122">
        <v>0</v>
      </c>
    </row>
    <row r="1795" spans="1:38" hidden="1" x14ac:dyDescent="0.25">
      <c r="A1795" s="122" t="s">
        <v>2173</v>
      </c>
      <c r="B1795" s="122">
        <v>1</v>
      </c>
      <c r="C1795" s="122" t="s">
        <v>2174</v>
      </c>
      <c r="D1795" s="122" t="s">
        <v>2124</v>
      </c>
      <c r="E1795" s="122">
        <v>33</v>
      </c>
      <c r="F1795" s="122">
        <v>3.0748900000000001E-8</v>
      </c>
      <c r="G1795" s="122">
        <v>4.8942700000000001E-8</v>
      </c>
      <c r="H1795" s="122">
        <v>6.7603399999999995E-8</v>
      </c>
      <c r="I1795" s="122">
        <v>8.6966800000000003E-8</v>
      </c>
      <c r="J1795" s="122">
        <v>1.071671E-7</v>
      </c>
      <c r="K1795" s="122">
        <v>2.6781070000000001E-7</v>
      </c>
      <c r="L1795" s="122">
        <v>5.1259210000000001E-7</v>
      </c>
      <c r="M1795" s="122">
        <v>7.6368410000000002E-7</v>
      </c>
      <c r="N1795" s="122">
        <v>1.0217368E-6</v>
      </c>
      <c r="O1795" s="122">
        <v>1.3245401E-6</v>
      </c>
      <c r="P1795" s="122">
        <v>1.4427857999999999E-6</v>
      </c>
      <c r="Q1795" s="122">
        <v>1.5089638000000001E-6</v>
      </c>
      <c r="R1795" s="122">
        <v>1.9557760000000002E-6</v>
      </c>
      <c r="S1795" s="122">
        <v>2.4669261999999998E-6</v>
      </c>
      <c r="T1795" s="122">
        <v>2.6073476999999998E-6</v>
      </c>
      <c r="U1795" s="122">
        <v>2.7452809E-6</v>
      </c>
      <c r="V1795" s="122">
        <v>2.8881642999999998E-6</v>
      </c>
      <c r="W1795" s="122">
        <v>3.0296302E-6</v>
      </c>
      <c r="X1795" s="122">
        <v>3.1754926000000002E-6</v>
      </c>
      <c r="Y1795" s="122">
        <v>3.4675860000000001E-6</v>
      </c>
      <c r="Z1795" s="122">
        <v>3.8204523000000003E-6</v>
      </c>
      <c r="AA1795" s="122">
        <v>4.0505619000000001E-6</v>
      </c>
      <c r="AB1795" s="122">
        <v>4.2083379999999998E-6</v>
      </c>
      <c r="AC1795" s="122">
        <v>4.4102073000000004E-6</v>
      </c>
      <c r="AD1795" s="122">
        <v>4.6296757000000003E-6</v>
      </c>
      <c r="AE1795" s="122">
        <v>4.8570668000000003E-6</v>
      </c>
      <c r="AF1795" s="122">
        <v>5.1596166999999997E-6</v>
      </c>
      <c r="AG1795" s="122">
        <v>5.4735580999999996E-6</v>
      </c>
      <c r="AH1795" s="122">
        <v>5.8483087000000002E-6</v>
      </c>
      <c r="AI1795" s="122">
        <v>6.2101163000000003E-6</v>
      </c>
      <c r="AJ1795" s="122">
        <v>6.7403319999999997E-6</v>
      </c>
      <c r="AK1795" s="122">
        <v>7.1836853E-6</v>
      </c>
      <c r="AL1795" s="122">
        <v>0</v>
      </c>
    </row>
    <row r="1796" spans="1:38" hidden="1" x14ac:dyDescent="0.25">
      <c r="A1796" s="122" t="s">
        <v>2173</v>
      </c>
      <c r="B1796" s="122">
        <v>1</v>
      </c>
      <c r="C1796" s="122" t="s">
        <v>2174</v>
      </c>
      <c r="D1796" s="122" t="s">
        <v>2125</v>
      </c>
      <c r="E1796" s="122">
        <v>33</v>
      </c>
      <c r="F1796" s="122">
        <v>2.6693259999999998E-7</v>
      </c>
      <c r="G1796" s="122">
        <v>4.325796E-7</v>
      </c>
      <c r="H1796" s="122">
        <v>6.0913830000000004E-7</v>
      </c>
      <c r="I1796" s="122">
        <v>7.9460939999999999E-7</v>
      </c>
      <c r="J1796" s="122">
        <v>9.8664779999999997E-7</v>
      </c>
      <c r="K1796" s="122">
        <v>2.4921436999999999E-6</v>
      </c>
      <c r="L1796" s="122">
        <v>4.808837E-6</v>
      </c>
      <c r="M1796" s="122">
        <v>7.2562479999999997E-6</v>
      </c>
      <c r="N1796" s="122">
        <v>9.8181487999999992E-6</v>
      </c>
      <c r="O1796" s="122">
        <v>1.2797962299999999E-5</v>
      </c>
      <c r="P1796" s="122">
        <v>1.3988436799999999E-5</v>
      </c>
      <c r="Q1796" s="122">
        <v>1.47531831E-5</v>
      </c>
      <c r="R1796" s="122">
        <v>1.9233394600000001E-5</v>
      </c>
      <c r="S1796" s="122">
        <v>2.4371944500000001E-5</v>
      </c>
      <c r="T1796" s="122">
        <v>2.5987024399999999E-5</v>
      </c>
      <c r="U1796" s="122">
        <v>2.76523583E-5</v>
      </c>
      <c r="V1796" s="122">
        <v>2.95392809E-5</v>
      </c>
      <c r="W1796" s="122">
        <v>3.1398261099999999E-5</v>
      </c>
      <c r="X1796" s="122">
        <v>3.3386657200000002E-5</v>
      </c>
      <c r="Y1796" s="122">
        <v>3.70026319E-5</v>
      </c>
      <c r="Z1796" s="122">
        <v>4.1159802900000002E-5</v>
      </c>
      <c r="AA1796" s="122">
        <v>4.40932054E-5</v>
      </c>
      <c r="AB1796" s="122">
        <v>4.6349687099999997E-5</v>
      </c>
      <c r="AC1796" s="122">
        <v>4.9030431999999998E-5</v>
      </c>
      <c r="AD1796" s="122">
        <v>5.2220624900000003E-5</v>
      </c>
      <c r="AE1796" s="122">
        <v>5.5627093599999999E-5</v>
      </c>
      <c r="AF1796" s="122">
        <v>6.0325195100000001E-5</v>
      </c>
      <c r="AG1796" s="122">
        <v>6.5037977899999998E-5</v>
      </c>
      <c r="AH1796" s="122">
        <v>7.0452733799999994E-5</v>
      </c>
      <c r="AI1796" s="122">
        <v>7.5770014999999996E-5</v>
      </c>
      <c r="AJ1796" s="122">
        <v>8.0976775999999995E-5</v>
      </c>
      <c r="AK1796" s="122">
        <v>8.6113555600000002E-5</v>
      </c>
      <c r="AL1796" s="122">
        <v>0</v>
      </c>
    </row>
    <row r="1797" spans="1:38" hidden="1" x14ac:dyDescent="0.25">
      <c r="A1797" s="122" t="s">
        <v>2173</v>
      </c>
      <c r="B1797" s="122">
        <v>1</v>
      </c>
      <c r="C1797" s="122" t="s">
        <v>2174</v>
      </c>
      <c r="D1797" s="122" t="s">
        <v>2126</v>
      </c>
      <c r="E1797" s="122">
        <v>33</v>
      </c>
      <c r="F1797" s="122">
        <v>2.6701530000000002E-7</v>
      </c>
      <c r="G1797" s="122">
        <v>4.2730490000000001E-7</v>
      </c>
      <c r="H1797" s="122">
        <v>5.9316160000000003E-7</v>
      </c>
      <c r="I1797" s="122">
        <v>7.6541419999999996E-7</v>
      </c>
      <c r="J1797" s="122">
        <v>9.4232189999999999E-7</v>
      </c>
      <c r="K1797" s="122">
        <v>2.3574699E-6</v>
      </c>
      <c r="L1797" s="122">
        <v>4.5154876000000001E-6</v>
      </c>
      <c r="M1797" s="122">
        <v>6.7338593000000002E-6</v>
      </c>
      <c r="N1797" s="122">
        <v>9.0151267000000002E-6</v>
      </c>
      <c r="O1797" s="122">
        <v>1.1681046E-5</v>
      </c>
      <c r="P1797" s="122">
        <v>1.2718668899999999E-5</v>
      </c>
      <c r="Q1797" s="122">
        <v>1.33263835E-5</v>
      </c>
      <c r="R1797" s="122">
        <v>1.7303851600000001E-5</v>
      </c>
      <c r="S1797" s="122">
        <v>2.1876853800000002E-5</v>
      </c>
      <c r="T1797" s="122">
        <v>2.31916753E-5</v>
      </c>
      <c r="U1797" s="122">
        <v>2.45096842E-5</v>
      </c>
      <c r="V1797" s="122">
        <v>2.5861922099999999E-5</v>
      </c>
      <c r="W1797" s="122">
        <v>2.726398E-5</v>
      </c>
      <c r="X1797" s="122">
        <v>2.86996907E-5</v>
      </c>
      <c r="Y1797" s="122">
        <v>3.1463069800000002E-5</v>
      </c>
      <c r="Z1797" s="122">
        <v>3.4735445599999999E-5</v>
      </c>
      <c r="AA1797" s="122">
        <v>3.6849439600000003E-5</v>
      </c>
      <c r="AB1797" s="122">
        <v>3.8436565000000002E-5</v>
      </c>
      <c r="AC1797" s="122">
        <v>4.0385735100000003E-5</v>
      </c>
      <c r="AD1797" s="122">
        <v>4.2569511500000001E-5</v>
      </c>
      <c r="AE1797" s="122">
        <v>4.4727507099999999E-5</v>
      </c>
      <c r="AF1797" s="122">
        <v>4.77246738E-5</v>
      </c>
      <c r="AG1797" s="122">
        <v>5.0723889499999999E-5</v>
      </c>
      <c r="AH1797" s="122">
        <v>5.4376731999999998E-5</v>
      </c>
      <c r="AI1797" s="122">
        <v>5.7962594999999999E-5</v>
      </c>
      <c r="AJ1797" s="122">
        <v>6.1815599200000005E-5</v>
      </c>
      <c r="AK1797" s="122">
        <v>6.5607676500000004E-5</v>
      </c>
      <c r="AL1797" s="122">
        <v>0</v>
      </c>
    </row>
    <row r="1798" spans="1:38" hidden="1" x14ac:dyDescent="0.25">
      <c r="A1798" s="122" t="s">
        <v>2173</v>
      </c>
      <c r="B1798" s="122">
        <v>1</v>
      </c>
      <c r="C1798" s="122" t="s">
        <v>2174</v>
      </c>
      <c r="D1798" s="122" t="s">
        <v>2127</v>
      </c>
      <c r="E1798" s="122">
        <v>33</v>
      </c>
      <c r="F1798" s="122">
        <v>9.7590300000000005E-8</v>
      </c>
      <c r="G1798" s="122">
        <v>1.548258E-7</v>
      </c>
      <c r="H1798" s="122">
        <v>2.1322039999999999E-7</v>
      </c>
      <c r="I1798" s="122">
        <v>2.7358910000000002E-7</v>
      </c>
      <c r="J1798" s="122">
        <v>3.341508E-7</v>
      </c>
      <c r="K1798" s="122">
        <v>8.2921E-7</v>
      </c>
      <c r="L1798" s="122">
        <v>1.5737837E-6</v>
      </c>
      <c r="M1798" s="122">
        <v>2.3260834999999999E-6</v>
      </c>
      <c r="N1798" s="122">
        <v>3.0896486000000001E-6</v>
      </c>
      <c r="O1798" s="122">
        <v>3.9686916999999998E-6</v>
      </c>
      <c r="P1798" s="122">
        <v>4.2766850999999998E-6</v>
      </c>
      <c r="Q1798" s="122">
        <v>4.4401626000000001E-6</v>
      </c>
      <c r="R1798" s="122">
        <v>5.7373161999999996E-6</v>
      </c>
      <c r="S1798" s="122">
        <v>7.2359635E-6</v>
      </c>
      <c r="T1798" s="122">
        <v>7.6398333999999993E-6</v>
      </c>
      <c r="U1798" s="122">
        <v>8.0451402999999995E-6</v>
      </c>
      <c r="V1798" s="122">
        <v>8.4754824999999992E-6</v>
      </c>
      <c r="W1798" s="122">
        <v>8.9120589000000002E-6</v>
      </c>
      <c r="X1798" s="122">
        <v>9.3629437000000003E-6</v>
      </c>
      <c r="Y1798" s="122">
        <v>1.0254712699999999E-5</v>
      </c>
      <c r="Z1798" s="122">
        <v>1.13185644E-5</v>
      </c>
      <c r="AA1798" s="122">
        <v>1.19903276E-5</v>
      </c>
      <c r="AB1798" s="122">
        <v>1.24796414E-5</v>
      </c>
      <c r="AC1798" s="122">
        <v>1.3054376500000001E-5</v>
      </c>
      <c r="AD1798" s="122">
        <v>1.3692872100000001E-5</v>
      </c>
      <c r="AE1798" s="122">
        <v>1.43065573E-5</v>
      </c>
      <c r="AF1798" s="122">
        <v>1.5142820499999999E-5</v>
      </c>
      <c r="AG1798" s="122">
        <v>1.5924104100000001E-5</v>
      </c>
      <c r="AH1798" s="122">
        <v>1.6904188299999999E-5</v>
      </c>
      <c r="AI1798" s="122">
        <v>1.7865337000000001E-5</v>
      </c>
      <c r="AJ1798" s="122">
        <v>1.87765395E-5</v>
      </c>
      <c r="AK1798" s="122">
        <v>1.98401666E-5</v>
      </c>
      <c r="AL1798" s="122">
        <v>0</v>
      </c>
    </row>
    <row r="1799" spans="1:38" hidden="1" x14ac:dyDescent="0.25">
      <c r="A1799" s="122" t="s">
        <v>2173</v>
      </c>
      <c r="B1799" s="122">
        <v>1</v>
      </c>
      <c r="C1799" s="122" t="s">
        <v>2174</v>
      </c>
      <c r="D1799" s="122" t="s">
        <v>2128</v>
      </c>
      <c r="E1799" s="122">
        <v>33</v>
      </c>
      <c r="F1799" s="122">
        <v>2.4699900000000001E-8</v>
      </c>
      <c r="G1799" s="122">
        <v>3.9530700000000002E-8</v>
      </c>
      <c r="H1799" s="122">
        <v>5.5032900000000002E-8</v>
      </c>
      <c r="I1799" s="122">
        <v>7.1211599999999994E-8</v>
      </c>
      <c r="J1799" s="122">
        <v>8.81592E-8</v>
      </c>
      <c r="K1799" s="122">
        <v>2.2059520000000001E-7</v>
      </c>
      <c r="L1799" s="122">
        <v>4.2147570000000001E-7</v>
      </c>
      <c r="M1799" s="122">
        <v>6.2585660000000002E-7</v>
      </c>
      <c r="N1799" s="122">
        <v>8.3517939999999999E-7</v>
      </c>
      <c r="O1799" s="122">
        <v>1.0772294999999999E-6</v>
      </c>
      <c r="P1799" s="122">
        <v>1.1698621E-6</v>
      </c>
      <c r="Q1799" s="122">
        <v>1.2191955000000001E-6</v>
      </c>
      <c r="R1799" s="122">
        <v>1.5889738E-6</v>
      </c>
      <c r="S1799" s="122">
        <v>2.0101404E-6</v>
      </c>
      <c r="T1799" s="122">
        <v>2.1412704999999999E-6</v>
      </c>
      <c r="U1799" s="122">
        <v>2.2721688999999999E-6</v>
      </c>
      <c r="V1799" s="122">
        <v>2.4234508999999999E-6</v>
      </c>
      <c r="W1799" s="122">
        <v>2.5990792000000002E-6</v>
      </c>
      <c r="X1799" s="122">
        <v>2.7781024999999999E-6</v>
      </c>
      <c r="Y1799" s="122">
        <v>3.1070402000000002E-6</v>
      </c>
      <c r="Z1799" s="122">
        <v>3.4459370999999998E-6</v>
      </c>
      <c r="AA1799" s="122">
        <v>3.6649687E-6</v>
      </c>
      <c r="AB1799" s="122">
        <v>3.8743844999999998E-6</v>
      </c>
      <c r="AC1799" s="122">
        <v>4.1006426999999996E-6</v>
      </c>
      <c r="AD1799" s="122">
        <v>4.3149547999999997E-6</v>
      </c>
      <c r="AE1799" s="122">
        <v>4.5511106999999998E-6</v>
      </c>
      <c r="AF1799" s="122">
        <v>4.8363133000000001E-6</v>
      </c>
      <c r="AG1799" s="122">
        <v>5.0783367999999998E-6</v>
      </c>
      <c r="AH1799" s="122">
        <v>5.4200956000000001E-6</v>
      </c>
      <c r="AI1799" s="122">
        <v>5.7729523999999997E-6</v>
      </c>
      <c r="AJ1799" s="122">
        <v>6.0560335000000001E-6</v>
      </c>
      <c r="AK1799" s="122">
        <v>6.4407246000000003E-6</v>
      </c>
      <c r="AL1799" s="122">
        <v>0</v>
      </c>
    </row>
    <row r="1800" spans="1:38" hidden="1" x14ac:dyDescent="0.25">
      <c r="A1800" s="122" t="s">
        <v>2175</v>
      </c>
      <c r="B1800" s="122">
        <v>1</v>
      </c>
      <c r="C1800" s="122" t="s">
        <v>2176</v>
      </c>
      <c r="D1800" s="122" t="s">
        <v>2080</v>
      </c>
      <c r="E1800" s="122">
        <v>34</v>
      </c>
      <c r="F1800" s="122">
        <v>0.82084947371060002</v>
      </c>
      <c r="G1800" s="122">
        <v>0.81252452794329999</v>
      </c>
      <c r="H1800" s="122">
        <v>0.81943431846530002</v>
      </c>
      <c r="I1800" s="122">
        <v>0.66469976602930003</v>
      </c>
      <c r="J1800" s="122">
        <v>0.90687986502090001</v>
      </c>
      <c r="K1800" s="122">
        <v>0.79561954600880003</v>
      </c>
      <c r="L1800" s="122">
        <v>0.77578829377129999</v>
      </c>
      <c r="M1800" s="122">
        <v>0.41315229827560002</v>
      </c>
      <c r="N1800" s="122">
        <v>0.26278620861200003</v>
      </c>
      <c r="O1800" s="122">
        <v>0.237568508988</v>
      </c>
      <c r="P1800" s="122">
        <v>0.2496258524951</v>
      </c>
      <c r="Q1800" s="122">
        <v>0.35968356111819999</v>
      </c>
      <c r="R1800" s="122">
        <v>0.36899843452339998</v>
      </c>
      <c r="S1800" s="122">
        <v>0.37857751853970001</v>
      </c>
      <c r="T1800" s="122">
        <v>0.38577240674969998</v>
      </c>
      <c r="U1800" s="122">
        <v>0.1747773305483</v>
      </c>
      <c r="V1800" s="122">
        <v>0.1829480933065</v>
      </c>
      <c r="W1800" s="122">
        <v>0.21359659902389999</v>
      </c>
      <c r="X1800" s="122">
        <v>0.25616537546770002</v>
      </c>
      <c r="Y1800" s="122">
        <v>0.40576409561499999</v>
      </c>
      <c r="Z1800" s="122">
        <v>0.44875470313940002</v>
      </c>
      <c r="AA1800" s="122">
        <v>0.46118174699940001</v>
      </c>
      <c r="AB1800" s="122">
        <v>0.42615709942419999</v>
      </c>
      <c r="AC1800" s="122">
        <v>0.49843673636809999</v>
      </c>
      <c r="AD1800" s="122">
        <v>0.51961117519529998</v>
      </c>
      <c r="AE1800" s="122">
        <v>0.90933378305620005</v>
      </c>
      <c r="AF1800" s="122">
        <v>0.99558682457879999</v>
      </c>
      <c r="AG1800" s="122">
        <v>0.87976220468349997</v>
      </c>
      <c r="AH1800" s="122">
        <v>0.89982026686490002</v>
      </c>
      <c r="AI1800" s="122">
        <v>0.85870057330839999</v>
      </c>
      <c r="AJ1800" s="122">
        <v>0.93922141054740005</v>
      </c>
      <c r="AK1800" s="122">
        <v>0.96801582975029998</v>
      </c>
      <c r="AL1800" s="122">
        <v>0</v>
      </c>
    </row>
    <row r="1801" spans="1:38" hidden="1" x14ac:dyDescent="0.25">
      <c r="A1801" s="122" t="s">
        <v>2175</v>
      </c>
      <c r="B1801" s="122">
        <v>1</v>
      </c>
      <c r="C1801" s="122" t="s">
        <v>2176</v>
      </c>
      <c r="D1801" s="122" t="s">
        <v>2081</v>
      </c>
      <c r="E1801" s="122">
        <v>34</v>
      </c>
      <c r="F1801" s="122">
        <v>13.6627218766643</v>
      </c>
      <c r="G1801" s="122">
        <v>13.675639628973199</v>
      </c>
      <c r="H1801" s="122">
        <v>14.3979943816647</v>
      </c>
      <c r="I1801" s="122">
        <v>16.794763067505102</v>
      </c>
      <c r="J1801" s="122">
        <v>20.3015678903378</v>
      </c>
      <c r="K1801" s="122">
        <v>20.999377559443499</v>
      </c>
      <c r="L1801" s="122">
        <v>19.704014575727101</v>
      </c>
      <c r="M1801" s="122">
        <v>17.201456680856499</v>
      </c>
      <c r="N1801" s="122">
        <v>19.813375116264499</v>
      </c>
      <c r="O1801" s="122">
        <v>19.869738629525699</v>
      </c>
      <c r="P1801" s="122">
        <v>19.164113387181899</v>
      </c>
      <c r="Q1801" s="122">
        <v>15.561179937015501</v>
      </c>
      <c r="R1801" s="122">
        <v>15.4361438207438</v>
      </c>
      <c r="S1801" s="122">
        <v>14.7405330230979</v>
      </c>
      <c r="T1801" s="122">
        <v>17.5290356513575</v>
      </c>
      <c r="U1801" s="122">
        <v>17.011903596479399</v>
      </c>
      <c r="V1801" s="122">
        <v>18.617883712323099</v>
      </c>
      <c r="W1801" s="122">
        <v>18.0982653872349</v>
      </c>
      <c r="X1801" s="122">
        <v>16.969951523462399</v>
      </c>
      <c r="Y1801" s="122">
        <v>14.257902743857001</v>
      </c>
      <c r="Z1801" s="122">
        <v>15.8696389257675</v>
      </c>
      <c r="AA1801" s="122">
        <v>17.522947285664699</v>
      </c>
      <c r="AB1801" s="122">
        <v>17.644639136898199</v>
      </c>
      <c r="AC1801" s="122">
        <v>19.305455273037602</v>
      </c>
      <c r="AD1801" s="122">
        <v>18.4979751721085</v>
      </c>
      <c r="AE1801" s="122">
        <v>17.272950790625199</v>
      </c>
      <c r="AF1801" s="122">
        <v>17.3918606500477</v>
      </c>
      <c r="AG1801" s="122">
        <v>17.7820173489159</v>
      </c>
      <c r="AH1801" s="122">
        <v>17.713378905856899</v>
      </c>
      <c r="AI1801" s="122">
        <v>17.5201346111762</v>
      </c>
      <c r="AJ1801" s="122">
        <v>17.076836395875901</v>
      </c>
      <c r="AK1801" s="122">
        <v>17.8868250309243</v>
      </c>
      <c r="AL1801" s="122">
        <v>0</v>
      </c>
    </row>
    <row r="1802" spans="1:38" hidden="1" x14ac:dyDescent="0.25">
      <c r="A1802" s="122" t="s">
        <v>2175</v>
      </c>
      <c r="B1802" s="122">
        <v>1</v>
      </c>
      <c r="C1802" s="122" t="s">
        <v>2176</v>
      </c>
      <c r="D1802" s="122" t="s">
        <v>2082</v>
      </c>
      <c r="E1802" s="122">
        <v>34</v>
      </c>
      <c r="F1802" s="122">
        <v>6.6541249532776003</v>
      </c>
      <c r="G1802" s="122">
        <v>6.7721353281178001</v>
      </c>
      <c r="H1802" s="122">
        <v>7.2238734815103998</v>
      </c>
      <c r="I1802" s="122">
        <v>8.0864403637832005</v>
      </c>
      <c r="J1802" s="122">
        <v>7.6887273637515996</v>
      </c>
      <c r="K1802" s="122">
        <v>7.7332462036388998</v>
      </c>
      <c r="L1802" s="122">
        <v>8.1747002721696003</v>
      </c>
      <c r="M1802" s="122">
        <v>8.1652836291048008</v>
      </c>
      <c r="N1802" s="122">
        <v>7.6934152549265002</v>
      </c>
      <c r="O1802" s="122">
        <v>7.7308459305351001</v>
      </c>
      <c r="P1802" s="122">
        <v>7.8709469983728004</v>
      </c>
      <c r="Q1802" s="122">
        <v>6.3413853715573998</v>
      </c>
      <c r="R1802" s="122">
        <v>6.9573173436925</v>
      </c>
      <c r="S1802" s="122">
        <v>7.0359607063835004</v>
      </c>
      <c r="T1802" s="122">
        <v>7.0948681196576997</v>
      </c>
      <c r="U1802" s="122">
        <v>7.6962395396541003</v>
      </c>
      <c r="V1802" s="122">
        <v>8.1408940721691998</v>
      </c>
      <c r="W1802" s="122">
        <v>8.5262573829866994</v>
      </c>
      <c r="X1802" s="122">
        <v>7.6151008912949001</v>
      </c>
      <c r="Y1802" s="122">
        <v>8.3965451848381001</v>
      </c>
      <c r="Z1802" s="122">
        <v>9.0367159789911007</v>
      </c>
      <c r="AA1802" s="122">
        <v>9.3609678225914994</v>
      </c>
      <c r="AB1802" s="122">
        <v>9.1798638209349992</v>
      </c>
      <c r="AC1802" s="122">
        <v>9.3505273051277999</v>
      </c>
      <c r="AD1802" s="122">
        <v>9.2486893271782993</v>
      </c>
      <c r="AE1802" s="122">
        <v>8.1521664843825992</v>
      </c>
      <c r="AF1802" s="122">
        <v>7.8515543473833</v>
      </c>
      <c r="AG1802" s="122">
        <v>7.9296525481996003</v>
      </c>
      <c r="AH1802" s="122">
        <v>8.1016225402900996</v>
      </c>
      <c r="AI1802" s="122">
        <v>7.9800203916124</v>
      </c>
      <c r="AJ1802" s="122">
        <v>6.3866363308335004</v>
      </c>
      <c r="AK1802" s="122">
        <v>6.4083402169627002</v>
      </c>
      <c r="AL1802" s="122">
        <v>0</v>
      </c>
    </row>
    <row r="1803" spans="1:38" hidden="1" x14ac:dyDescent="0.25">
      <c r="A1803" s="122" t="s">
        <v>2175</v>
      </c>
      <c r="B1803" s="122">
        <v>1</v>
      </c>
      <c r="C1803" s="122" t="s">
        <v>2176</v>
      </c>
      <c r="D1803" s="122" t="s">
        <v>2083</v>
      </c>
      <c r="E1803" s="122">
        <v>34</v>
      </c>
      <c r="F1803" s="122">
        <v>1.4238738515998</v>
      </c>
      <c r="G1803" s="122">
        <v>1.5230944687764001</v>
      </c>
      <c r="H1803" s="122">
        <v>1.5869835966515999</v>
      </c>
      <c r="I1803" s="122">
        <v>1.4635177177625001</v>
      </c>
      <c r="J1803" s="122">
        <v>1.4487907311951</v>
      </c>
      <c r="K1803" s="122">
        <v>1.5462639243406</v>
      </c>
      <c r="L1803" s="122">
        <v>1.3568085898002</v>
      </c>
      <c r="M1803" s="122">
        <v>1.5684442908391001</v>
      </c>
      <c r="N1803" s="122">
        <v>1.2197896329633999</v>
      </c>
      <c r="O1803" s="122">
        <v>1.2744902848941</v>
      </c>
      <c r="P1803" s="122">
        <v>1.3642497711818999</v>
      </c>
      <c r="Q1803" s="122">
        <v>0.97146009707839998</v>
      </c>
      <c r="R1803" s="122">
        <v>0.99030373692329998</v>
      </c>
      <c r="S1803" s="122">
        <v>1.1073898119912999</v>
      </c>
      <c r="T1803" s="122">
        <v>1.2175065414082999</v>
      </c>
      <c r="U1803" s="122">
        <v>1.580985738466</v>
      </c>
      <c r="V1803" s="122">
        <v>1.6559327564520001</v>
      </c>
      <c r="W1803" s="122">
        <v>1.9101989685383001</v>
      </c>
      <c r="X1803" s="122">
        <v>2.4524807854616002</v>
      </c>
      <c r="Y1803" s="122">
        <v>1.8147515589337</v>
      </c>
      <c r="Z1803" s="122">
        <v>2.0669316120953001</v>
      </c>
      <c r="AA1803" s="122">
        <v>2.1451901275696001</v>
      </c>
      <c r="AB1803" s="122">
        <v>2.1235972504622</v>
      </c>
      <c r="AC1803" s="122">
        <v>2.2758399249164998</v>
      </c>
      <c r="AD1803" s="122">
        <v>2.4369561103856001</v>
      </c>
      <c r="AE1803" s="122">
        <v>2.6967196163323002</v>
      </c>
      <c r="AF1803" s="122">
        <v>2.8342565750091002</v>
      </c>
      <c r="AG1803" s="122">
        <v>2.8401003412964001</v>
      </c>
      <c r="AH1803" s="122">
        <v>3.0327919146158</v>
      </c>
      <c r="AI1803" s="122">
        <v>3.2334804586735002</v>
      </c>
      <c r="AJ1803" s="122">
        <v>2.9180164017878001</v>
      </c>
      <c r="AK1803" s="122">
        <v>3.0433274713799001</v>
      </c>
      <c r="AL1803" s="122">
        <v>0</v>
      </c>
    </row>
    <row r="1804" spans="1:38" x14ac:dyDescent="0.25">
      <c r="A1804" s="122" t="s">
        <v>2175</v>
      </c>
      <c r="B1804" s="122">
        <v>1</v>
      </c>
      <c r="C1804" s="122" t="s">
        <v>2176</v>
      </c>
      <c r="D1804" s="122" t="s">
        <v>2084</v>
      </c>
      <c r="E1804" s="122">
        <v>34</v>
      </c>
      <c r="F1804" s="122">
        <v>19.7625751287237</v>
      </c>
      <c r="G1804" s="122">
        <v>18.8693894800384</v>
      </c>
      <c r="H1804" s="122">
        <v>19.6964230824277</v>
      </c>
      <c r="I1804" s="122">
        <v>16.376190059326799</v>
      </c>
      <c r="J1804" s="122">
        <v>16.5316622358893</v>
      </c>
      <c r="K1804" s="122">
        <v>14.4380516333577</v>
      </c>
      <c r="L1804" s="122">
        <v>14.456265714242299</v>
      </c>
      <c r="M1804" s="122">
        <v>12.485314234829801</v>
      </c>
      <c r="N1804" s="122">
        <v>11.527944431741901</v>
      </c>
      <c r="O1804" s="122">
        <v>12.427152375399601</v>
      </c>
      <c r="P1804" s="122">
        <v>13.624125126878999</v>
      </c>
      <c r="Q1804" s="122">
        <v>13.5275019595435</v>
      </c>
      <c r="R1804" s="122">
        <v>13.520100498677699</v>
      </c>
      <c r="S1804" s="122">
        <v>14.419761703889501</v>
      </c>
      <c r="T1804" s="122">
        <v>14.887033959532401</v>
      </c>
      <c r="U1804" s="122">
        <v>14.041336522739</v>
      </c>
      <c r="V1804" s="122">
        <v>14.421696313793101</v>
      </c>
      <c r="W1804" s="122">
        <v>15.2663451284239</v>
      </c>
      <c r="X1804" s="122">
        <v>17.116713014223102</v>
      </c>
      <c r="Y1804" s="122">
        <v>19.078012240649301</v>
      </c>
      <c r="Z1804" s="122">
        <v>20.897775499841799</v>
      </c>
      <c r="AA1804" s="122">
        <v>21.0150324954365</v>
      </c>
      <c r="AB1804" s="122">
        <v>20.888938715983802</v>
      </c>
      <c r="AC1804" s="122">
        <v>22.210637739143198</v>
      </c>
      <c r="AD1804" s="122">
        <v>22.344761874587</v>
      </c>
      <c r="AE1804" s="122">
        <v>20.053186177669399</v>
      </c>
      <c r="AF1804" s="122">
        <v>19.725270027962399</v>
      </c>
      <c r="AG1804" s="122">
        <v>19.705996240786298</v>
      </c>
      <c r="AH1804" s="122">
        <v>19.781092928681399</v>
      </c>
      <c r="AI1804" s="122">
        <v>20.517202095866299</v>
      </c>
      <c r="AJ1804" s="122">
        <v>19.714833674455502</v>
      </c>
      <c r="AK1804" s="122">
        <v>20.614199277402101</v>
      </c>
      <c r="AL1804" s="122">
        <v>0</v>
      </c>
    </row>
    <row r="1805" spans="1:38" hidden="1" x14ac:dyDescent="0.25">
      <c r="A1805" s="122" t="s">
        <v>2175</v>
      </c>
      <c r="B1805" s="122">
        <v>1</v>
      </c>
      <c r="C1805" s="122" t="s">
        <v>2176</v>
      </c>
      <c r="D1805" s="122" t="s">
        <v>474</v>
      </c>
      <c r="E1805" s="122">
        <v>34</v>
      </c>
      <c r="F1805" s="122">
        <v>0.92297450012219995</v>
      </c>
      <c r="G1805" s="122">
        <v>0.9774628627102</v>
      </c>
      <c r="H1805" s="122">
        <v>1.0449232940990001</v>
      </c>
      <c r="I1805" s="122">
        <v>1.0337526089614999</v>
      </c>
      <c r="J1805" s="122">
        <v>0.98828859669449998</v>
      </c>
      <c r="K1805" s="122">
        <v>0.98971486369890005</v>
      </c>
      <c r="L1805" s="122">
        <v>0.99510872176779996</v>
      </c>
      <c r="M1805" s="122">
        <v>1.1558051210028</v>
      </c>
      <c r="N1805" s="122">
        <v>1.0546266286999999</v>
      </c>
      <c r="O1805" s="122">
        <v>1.0947734914331999</v>
      </c>
      <c r="P1805" s="122">
        <v>1.1648020179359999</v>
      </c>
      <c r="Q1805" s="122">
        <v>0.75373183608969996</v>
      </c>
      <c r="R1805" s="122">
        <v>0.77888360981829996</v>
      </c>
      <c r="S1805" s="122">
        <v>0.86862398631899995</v>
      </c>
      <c r="T1805" s="122">
        <v>0.95059268178919998</v>
      </c>
      <c r="U1805" s="122">
        <v>1.2062736019405</v>
      </c>
      <c r="V1805" s="122">
        <v>1.2623750089070001</v>
      </c>
      <c r="W1805" s="122">
        <v>1.4592519320094</v>
      </c>
      <c r="X1805" s="122">
        <v>1.7901859894812</v>
      </c>
      <c r="Y1805" s="122">
        <v>2.1074805856677998</v>
      </c>
      <c r="Z1805" s="122">
        <v>2.3654814525928001</v>
      </c>
      <c r="AA1805" s="122">
        <v>2.4411325203504002</v>
      </c>
      <c r="AB1805" s="122">
        <v>2.2568592312582001</v>
      </c>
      <c r="AC1805" s="122">
        <v>2.6432624258939001</v>
      </c>
      <c r="AD1805" s="122">
        <v>2.7862307413126999</v>
      </c>
      <c r="AE1805" s="122">
        <v>2.9192419451948002</v>
      </c>
      <c r="AF1805" s="122">
        <v>3.1144698540842999</v>
      </c>
      <c r="AG1805" s="122">
        <v>3.1316632522885999</v>
      </c>
      <c r="AH1805" s="122">
        <v>3.1518324605907</v>
      </c>
      <c r="AI1805" s="122">
        <v>3.4075753437556</v>
      </c>
      <c r="AJ1805" s="122">
        <v>2.9490803997574</v>
      </c>
      <c r="AK1805" s="122">
        <v>3.1128663467985001</v>
      </c>
      <c r="AL1805" s="122">
        <v>0</v>
      </c>
    </row>
    <row r="1806" spans="1:38" hidden="1" x14ac:dyDescent="0.25">
      <c r="A1806" s="122" t="s">
        <v>2175</v>
      </c>
      <c r="B1806" s="122">
        <v>1</v>
      </c>
      <c r="C1806" s="122" t="s">
        <v>2176</v>
      </c>
      <c r="D1806" s="122" t="s">
        <v>2085</v>
      </c>
      <c r="E1806" s="122">
        <v>34</v>
      </c>
      <c r="F1806" s="122">
        <v>2.5088349840378998</v>
      </c>
      <c r="G1806" s="122">
        <v>2.4623922442196</v>
      </c>
      <c r="H1806" s="122">
        <v>2.3748874967817</v>
      </c>
      <c r="I1806" s="122">
        <v>2.2467416392408999</v>
      </c>
      <c r="J1806" s="122">
        <v>2.5034324036225999</v>
      </c>
      <c r="K1806" s="122">
        <v>2.5618765614867001</v>
      </c>
      <c r="L1806" s="122">
        <v>2.8505203662521001</v>
      </c>
      <c r="M1806" s="122">
        <v>2.6071374519659001</v>
      </c>
      <c r="N1806" s="122">
        <v>2.3780137830690999</v>
      </c>
      <c r="O1806" s="122">
        <v>2.4809748648193</v>
      </c>
      <c r="P1806" s="122">
        <v>2.5999691693042002</v>
      </c>
      <c r="Q1806" s="122">
        <v>2.1975661596435998</v>
      </c>
      <c r="R1806" s="122">
        <v>1.9187428165003</v>
      </c>
      <c r="S1806" s="122">
        <v>2.1527087139501</v>
      </c>
      <c r="T1806" s="122">
        <v>2.3583708672079999</v>
      </c>
      <c r="U1806" s="122">
        <v>1.9046603471796</v>
      </c>
      <c r="V1806" s="122">
        <v>2.1623025782465999</v>
      </c>
      <c r="W1806" s="122">
        <v>2.2387648847252</v>
      </c>
      <c r="X1806" s="122">
        <v>2.4259896628257001</v>
      </c>
      <c r="Y1806" s="122">
        <v>2.7614663576131</v>
      </c>
      <c r="Z1806" s="122">
        <v>3.0598395329552002</v>
      </c>
      <c r="AA1806" s="122">
        <v>3.2350013271178999</v>
      </c>
      <c r="AB1806" s="122">
        <v>3.1007606048190999</v>
      </c>
      <c r="AC1806" s="122">
        <v>3.2801841852226001</v>
      </c>
      <c r="AD1806" s="122">
        <v>3.4346366911452</v>
      </c>
      <c r="AE1806" s="122">
        <v>3.6243076255862001</v>
      </c>
      <c r="AF1806" s="122">
        <v>3.6052312092794998</v>
      </c>
      <c r="AG1806" s="122">
        <v>3.3880686686630002</v>
      </c>
      <c r="AH1806" s="122">
        <v>3.3887456862560001</v>
      </c>
      <c r="AI1806" s="122">
        <v>3.4803180895415999</v>
      </c>
      <c r="AJ1806" s="122">
        <v>3.2520387392367001</v>
      </c>
      <c r="AK1806" s="122">
        <v>3.3963106414426001</v>
      </c>
      <c r="AL1806" s="122">
        <v>0</v>
      </c>
    </row>
    <row r="1807" spans="1:38" hidden="1" x14ac:dyDescent="0.25">
      <c r="A1807" s="122" t="s">
        <v>2175</v>
      </c>
      <c r="B1807" s="122">
        <v>1</v>
      </c>
      <c r="C1807" s="122" t="s">
        <v>2176</v>
      </c>
      <c r="D1807" s="122" t="s">
        <v>2086</v>
      </c>
      <c r="E1807" s="122">
        <v>34</v>
      </c>
      <c r="F1807" s="122">
        <v>0.28735159545860001</v>
      </c>
      <c r="G1807" s="122">
        <v>0.1911534203909</v>
      </c>
      <c r="H1807" s="122">
        <v>0.45107408382620001</v>
      </c>
      <c r="I1807" s="122">
        <v>0.49140198101240001</v>
      </c>
      <c r="J1807" s="122">
        <v>0.44323621046049999</v>
      </c>
      <c r="K1807" s="122">
        <v>0.3011647920662</v>
      </c>
      <c r="L1807" s="122">
        <v>0.33060756387619999</v>
      </c>
      <c r="M1807" s="122">
        <v>0.28569764985399998</v>
      </c>
      <c r="N1807" s="122">
        <v>0.25599264423509999</v>
      </c>
      <c r="O1807" s="122">
        <v>0.21976739193139999</v>
      </c>
      <c r="P1807" s="122">
        <v>0.3630172596713</v>
      </c>
      <c r="Q1807" s="122">
        <v>0.32861968737980002</v>
      </c>
      <c r="R1807" s="122">
        <v>0.3513958556631</v>
      </c>
      <c r="S1807" s="122">
        <v>0.38061241552519998</v>
      </c>
      <c r="T1807" s="122">
        <v>0.40573515277959998</v>
      </c>
      <c r="U1807" s="122">
        <v>0.3613752924109</v>
      </c>
      <c r="V1807" s="122">
        <v>0.13443870864179999</v>
      </c>
      <c r="W1807" s="122">
        <v>0.13439530595499999</v>
      </c>
      <c r="X1807" s="122">
        <v>0.14229209548380001</v>
      </c>
      <c r="Y1807" s="122">
        <v>0.1396130715602</v>
      </c>
      <c r="Z1807" s="122">
        <v>0.15263565609820001</v>
      </c>
      <c r="AA1807" s="122">
        <v>8.0055152889100006E-2</v>
      </c>
      <c r="AB1807" s="122">
        <v>5.8738357871500002E-2</v>
      </c>
      <c r="AC1807" s="122">
        <v>6.2644358710699996E-2</v>
      </c>
      <c r="AD1807" s="122">
        <v>6.9502488885800004E-2</v>
      </c>
      <c r="AE1807" s="122">
        <v>6.8996788098100004E-2</v>
      </c>
      <c r="AF1807" s="122">
        <v>7.7152306796199999E-2</v>
      </c>
      <c r="AG1807" s="122">
        <v>6.6268397107299995E-2</v>
      </c>
      <c r="AH1807" s="122">
        <v>0.12570271921740001</v>
      </c>
      <c r="AI1807" s="122">
        <v>7.5604163144799993E-2</v>
      </c>
      <c r="AJ1807" s="122">
        <v>6.3058838417899998E-2</v>
      </c>
      <c r="AK1807" s="122">
        <v>6.6168343980000002E-2</v>
      </c>
      <c r="AL1807" s="122">
        <v>0</v>
      </c>
    </row>
    <row r="1808" spans="1:38" hidden="1" x14ac:dyDescent="0.25">
      <c r="A1808" s="122" t="s">
        <v>2175</v>
      </c>
      <c r="B1808" s="122">
        <v>1</v>
      </c>
      <c r="C1808" s="122" t="s">
        <v>2176</v>
      </c>
      <c r="D1808" s="122" t="s">
        <v>2087</v>
      </c>
      <c r="E1808" s="122">
        <v>34</v>
      </c>
      <c r="F1808" s="122">
        <v>0.42735300296579998</v>
      </c>
      <c r="G1808" s="122">
        <v>0.26392905533260003</v>
      </c>
      <c r="H1808" s="122">
        <v>0.27081925076160002</v>
      </c>
      <c r="I1808" s="122">
        <v>0.33520645424739998</v>
      </c>
      <c r="J1808" s="122">
        <v>0.33338600319579997</v>
      </c>
      <c r="K1808" s="122">
        <v>0.38152753212000001</v>
      </c>
      <c r="L1808" s="122">
        <v>0.40371967188710001</v>
      </c>
      <c r="M1808" s="122">
        <v>0.3730474191109</v>
      </c>
      <c r="N1808" s="122">
        <v>0.33669464027770002</v>
      </c>
      <c r="O1808" s="122">
        <v>0.30821718683740001</v>
      </c>
      <c r="P1808" s="122">
        <v>0.22813268246839999</v>
      </c>
      <c r="Q1808" s="122">
        <v>0.14970001906079999</v>
      </c>
      <c r="R1808" s="122">
        <v>0.1548828775427</v>
      </c>
      <c r="S1808" s="122">
        <v>0.17291023102210001</v>
      </c>
      <c r="T1808" s="122">
        <v>0.18741946205580001</v>
      </c>
      <c r="U1808" s="122">
        <v>0.14748978350549999</v>
      </c>
      <c r="V1808" s="122">
        <v>0.16511551942470001</v>
      </c>
      <c r="W1808" s="122">
        <v>0.200883309531</v>
      </c>
      <c r="X1808" s="122">
        <v>0.25541651225669998</v>
      </c>
      <c r="Y1808" s="122">
        <v>0.35521446912769999</v>
      </c>
      <c r="Z1808" s="122">
        <v>0.39923915718210001</v>
      </c>
      <c r="AA1808" s="122">
        <v>0.40059356687210002</v>
      </c>
      <c r="AB1808" s="122">
        <v>0.37405074390139997</v>
      </c>
      <c r="AC1808" s="122">
        <v>0.42606039003919999</v>
      </c>
      <c r="AD1808" s="122">
        <v>0.43003702339950001</v>
      </c>
      <c r="AE1808" s="122">
        <v>0.38761654378409999</v>
      </c>
      <c r="AF1808" s="122">
        <v>0.4278710510198</v>
      </c>
      <c r="AG1808" s="122">
        <v>0.3919898191374</v>
      </c>
      <c r="AH1808" s="122">
        <v>0.40188561736200001</v>
      </c>
      <c r="AI1808" s="122">
        <v>0.4279669492016</v>
      </c>
      <c r="AJ1808" s="122">
        <v>0.35989382470440001</v>
      </c>
      <c r="AK1808" s="122">
        <v>0.37175190998699997</v>
      </c>
      <c r="AL1808" s="122">
        <v>0</v>
      </c>
    </row>
    <row r="1809" spans="1:38" hidden="1" x14ac:dyDescent="0.25">
      <c r="A1809" s="122" t="s">
        <v>2175</v>
      </c>
      <c r="B1809" s="122">
        <v>1</v>
      </c>
      <c r="C1809" s="122" t="s">
        <v>2176</v>
      </c>
      <c r="D1809" s="122" t="s">
        <v>2088</v>
      </c>
      <c r="E1809" s="122">
        <v>34</v>
      </c>
      <c r="F1809" s="122">
        <v>14.617384762863701</v>
      </c>
      <c r="G1809" s="122">
        <v>13.853282114993601</v>
      </c>
      <c r="H1809" s="122">
        <v>15.265180624750901</v>
      </c>
      <c r="I1809" s="122">
        <v>13.475944874177801</v>
      </c>
      <c r="J1809" s="122">
        <v>13.881804624289501</v>
      </c>
      <c r="K1809" s="122">
        <v>14.1711732720252</v>
      </c>
      <c r="L1809" s="122">
        <v>14.9708963370222</v>
      </c>
      <c r="M1809" s="122">
        <v>14.089778502316699</v>
      </c>
      <c r="N1809" s="122">
        <v>11.537920092043001</v>
      </c>
      <c r="O1809" s="122">
        <v>11.453725030269799</v>
      </c>
      <c r="P1809" s="122">
        <v>11.146188179683399</v>
      </c>
      <c r="Q1809" s="122">
        <v>11.088592551146901</v>
      </c>
      <c r="R1809" s="122">
        <v>12.546474260261</v>
      </c>
      <c r="S1809" s="122">
        <v>14.0046236737151</v>
      </c>
      <c r="T1809" s="122">
        <v>13.7058289056842</v>
      </c>
      <c r="U1809" s="122">
        <v>13.272950815851701</v>
      </c>
      <c r="V1809" s="122">
        <v>13.660668760421</v>
      </c>
      <c r="W1809" s="122">
        <v>13.8921265460176</v>
      </c>
      <c r="X1809" s="122">
        <v>15.453855663427399</v>
      </c>
      <c r="Y1809" s="122">
        <v>17.556800634142899</v>
      </c>
      <c r="Z1809" s="122">
        <v>19.357802195686101</v>
      </c>
      <c r="AA1809" s="122">
        <v>20.352443950219801</v>
      </c>
      <c r="AB1809" s="122">
        <v>19.393875529636599</v>
      </c>
      <c r="AC1809" s="122">
        <v>20.110146806936001</v>
      </c>
      <c r="AD1809" s="122">
        <v>20.220243645847599</v>
      </c>
      <c r="AE1809" s="122">
        <v>19.002837080167399</v>
      </c>
      <c r="AF1809" s="122">
        <v>18.306537214504299</v>
      </c>
      <c r="AG1809" s="122">
        <v>18.691853374170901</v>
      </c>
      <c r="AH1809" s="122">
        <v>18.645366915855501</v>
      </c>
      <c r="AI1809" s="122">
        <v>18.423986218930501</v>
      </c>
      <c r="AJ1809" s="122">
        <v>16.320797720276101</v>
      </c>
      <c r="AK1809" s="122">
        <v>16.669700385929001</v>
      </c>
      <c r="AL1809" s="122">
        <v>0</v>
      </c>
    </row>
    <row r="1810" spans="1:38" hidden="1" x14ac:dyDescent="0.25">
      <c r="A1810" s="122" t="s">
        <v>2175</v>
      </c>
      <c r="B1810" s="122">
        <v>1</v>
      </c>
      <c r="C1810" s="122" t="s">
        <v>2176</v>
      </c>
      <c r="D1810" s="122" t="s">
        <v>2089</v>
      </c>
      <c r="E1810" s="122">
        <v>34</v>
      </c>
      <c r="F1810" s="122">
        <v>17.2641654632429</v>
      </c>
      <c r="G1810" s="122">
        <v>17.318573988156899</v>
      </c>
      <c r="H1810" s="122">
        <v>17.3950530429709</v>
      </c>
      <c r="I1810" s="122">
        <v>18.406777998480798</v>
      </c>
      <c r="J1810" s="122">
        <v>18.375494145714502</v>
      </c>
      <c r="K1810" s="122">
        <v>19.297398240203801</v>
      </c>
      <c r="L1810" s="122">
        <v>19.078270562206502</v>
      </c>
      <c r="M1810" s="122">
        <v>20.359599671692401</v>
      </c>
      <c r="N1810" s="122">
        <v>18.961789061916999</v>
      </c>
      <c r="O1810" s="122">
        <v>18.9711045511356</v>
      </c>
      <c r="P1810" s="122">
        <v>18.460522442153501</v>
      </c>
      <c r="Q1810" s="122">
        <v>15.6016093527441</v>
      </c>
      <c r="R1810" s="122">
        <v>23.7871460725984</v>
      </c>
      <c r="S1810" s="122">
        <v>16.845185145729701</v>
      </c>
      <c r="T1810" s="122">
        <v>18.213984513738399</v>
      </c>
      <c r="U1810" s="122">
        <v>17.0070649791219</v>
      </c>
      <c r="V1810" s="122">
        <v>17.773476961600402</v>
      </c>
      <c r="W1810" s="122">
        <v>17.701013089650601</v>
      </c>
      <c r="X1810" s="122">
        <v>15.3586120176883</v>
      </c>
      <c r="Y1810" s="122">
        <v>15.751158949640899</v>
      </c>
      <c r="Z1810" s="122">
        <v>18.420828569966702</v>
      </c>
      <c r="AA1810" s="122">
        <v>18.881267304342899</v>
      </c>
      <c r="AB1810" s="122">
        <v>18.371666438516101</v>
      </c>
      <c r="AC1810" s="122">
        <v>20.016041288808701</v>
      </c>
      <c r="AD1810" s="122">
        <v>21.1738914950284</v>
      </c>
      <c r="AE1810" s="122">
        <v>21.786567393128401</v>
      </c>
      <c r="AF1810" s="122">
        <v>21.949868235835499</v>
      </c>
      <c r="AG1810" s="122">
        <v>21.546294042132399</v>
      </c>
      <c r="AH1810" s="122">
        <v>21.576265720465699</v>
      </c>
      <c r="AI1810" s="122">
        <v>22.379627611959499</v>
      </c>
      <c r="AJ1810" s="122">
        <v>22.3925954354706</v>
      </c>
      <c r="AK1810" s="122">
        <v>22.860799962440399</v>
      </c>
      <c r="AL1810" s="122">
        <v>0</v>
      </c>
    </row>
    <row r="1811" spans="1:38" hidden="1" x14ac:dyDescent="0.25">
      <c r="A1811" s="122" t="s">
        <v>2175</v>
      </c>
      <c r="B1811" s="122">
        <v>1</v>
      </c>
      <c r="C1811" s="122" t="s">
        <v>2176</v>
      </c>
      <c r="D1811" s="122" t="s">
        <v>2090</v>
      </c>
      <c r="E1811" s="122">
        <v>34</v>
      </c>
      <c r="F1811" s="122">
        <v>0.13291590510369999</v>
      </c>
      <c r="G1811" s="122">
        <v>0.33173433009839998</v>
      </c>
      <c r="H1811" s="122">
        <v>0.331098739182</v>
      </c>
      <c r="I1811" s="122">
        <v>0.44832362493740002</v>
      </c>
      <c r="J1811" s="122">
        <v>0.36430458106109997</v>
      </c>
      <c r="K1811" s="122">
        <v>0.36703364389979998</v>
      </c>
      <c r="L1811" s="122">
        <v>0.3653104151621</v>
      </c>
      <c r="M1811" s="122">
        <v>0.36274008357800003</v>
      </c>
      <c r="N1811" s="122">
        <v>0.32790109819649998</v>
      </c>
      <c r="O1811" s="122">
        <v>0.36453789819069998</v>
      </c>
      <c r="P1811" s="122">
        <v>0.3505512510639</v>
      </c>
      <c r="Q1811" s="122">
        <v>0.25160326052569998</v>
      </c>
      <c r="R1811" s="122">
        <v>0.182206027667</v>
      </c>
      <c r="S1811" s="122">
        <v>0.21070236365539999</v>
      </c>
      <c r="T1811" s="122">
        <v>0.23777701681210001</v>
      </c>
      <c r="U1811" s="122">
        <v>0.28913781532900001</v>
      </c>
      <c r="V1811" s="122">
        <v>0.43776505070499999</v>
      </c>
      <c r="W1811" s="122">
        <v>0.48347856443080001</v>
      </c>
      <c r="X1811" s="122">
        <v>0.57057441367670003</v>
      </c>
      <c r="Y1811" s="122">
        <v>0.57934951779489996</v>
      </c>
      <c r="Z1811" s="122">
        <v>0.58913598483289997</v>
      </c>
      <c r="AA1811" s="122">
        <v>0.60154008355370003</v>
      </c>
      <c r="AB1811" s="122">
        <v>0.58638110977449998</v>
      </c>
      <c r="AC1811" s="122">
        <v>0.71222574696840002</v>
      </c>
      <c r="AD1811" s="122">
        <v>0.65033597522770004</v>
      </c>
      <c r="AE1811" s="122">
        <v>0.60956461124350003</v>
      </c>
      <c r="AF1811" s="122">
        <v>0.6293217342295</v>
      </c>
      <c r="AG1811" s="122">
        <v>0.65485944332839996</v>
      </c>
      <c r="AH1811" s="122">
        <v>0.71041113641630005</v>
      </c>
      <c r="AI1811" s="122">
        <v>0.69203127268120002</v>
      </c>
      <c r="AJ1811" s="122">
        <v>0.59202327043110003</v>
      </c>
      <c r="AK1811" s="122">
        <v>0.60017295147729999</v>
      </c>
      <c r="AL1811" s="122">
        <v>0</v>
      </c>
    </row>
    <row r="1812" spans="1:38" hidden="1" x14ac:dyDescent="0.25">
      <c r="A1812" s="122" t="s">
        <v>2175</v>
      </c>
      <c r="B1812" s="122">
        <v>1</v>
      </c>
      <c r="C1812" s="122" t="s">
        <v>2176</v>
      </c>
      <c r="D1812" s="122" t="s">
        <v>2091</v>
      </c>
      <c r="E1812" s="122">
        <v>34</v>
      </c>
      <c r="F1812" s="122">
        <v>1.020442321884</v>
      </c>
      <c r="G1812" s="122">
        <v>1.0749759497835001</v>
      </c>
      <c r="H1812" s="122">
        <v>1.1030349029583999</v>
      </c>
      <c r="I1812" s="122">
        <v>0.97323198630719998</v>
      </c>
      <c r="J1812" s="122">
        <v>0.8813874040163</v>
      </c>
      <c r="K1812" s="122">
        <v>0.92236006261159997</v>
      </c>
      <c r="L1812" s="122">
        <v>1.0421040957201999</v>
      </c>
      <c r="M1812" s="122">
        <v>0.94789096936549999</v>
      </c>
      <c r="N1812" s="122">
        <v>0.79007457523949998</v>
      </c>
      <c r="O1812" s="122">
        <v>0.81448397353000002</v>
      </c>
      <c r="P1812" s="122">
        <v>0.85916526966249995</v>
      </c>
      <c r="Q1812" s="122">
        <v>0.80894884731109995</v>
      </c>
      <c r="R1812" s="122">
        <v>0.80414574728309995</v>
      </c>
      <c r="S1812" s="122">
        <v>0.88653358551500006</v>
      </c>
      <c r="T1812" s="122">
        <v>0.96102035981980005</v>
      </c>
      <c r="U1812" s="122">
        <v>0.90519302056420003</v>
      </c>
      <c r="V1812" s="122">
        <v>1.0068252739021</v>
      </c>
      <c r="W1812" s="122">
        <v>1.1852078384699001</v>
      </c>
      <c r="X1812" s="122">
        <v>1.4505944146145</v>
      </c>
      <c r="Y1812" s="122">
        <v>1.6304172834235999</v>
      </c>
      <c r="Z1812" s="122">
        <v>1.8631234060693</v>
      </c>
      <c r="AA1812" s="122">
        <v>1.9174773811778001</v>
      </c>
      <c r="AB1812" s="122">
        <v>1.7374518444986999</v>
      </c>
      <c r="AC1812" s="122">
        <v>2.0504247695585001</v>
      </c>
      <c r="AD1812" s="122">
        <v>2.0479935635055</v>
      </c>
      <c r="AE1812" s="122">
        <v>1.9211111256439</v>
      </c>
      <c r="AF1812" s="122">
        <v>1.9482980524505</v>
      </c>
      <c r="AG1812" s="122">
        <v>1.8388504359161</v>
      </c>
      <c r="AH1812" s="122">
        <v>1.9444050507313999</v>
      </c>
      <c r="AI1812" s="122">
        <v>2.0410258926522</v>
      </c>
      <c r="AJ1812" s="122">
        <v>1.8543459609705999</v>
      </c>
      <c r="AK1812" s="122">
        <v>1.9321269542304</v>
      </c>
      <c r="AL1812" s="122">
        <v>0</v>
      </c>
    </row>
    <row r="1813" spans="1:38" hidden="1" x14ac:dyDescent="0.25">
      <c r="A1813" s="122" t="s">
        <v>2175</v>
      </c>
      <c r="B1813" s="122">
        <v>1</v>
      </c>
      <c r="C1813" s="122" t="s">
        <v>2176</v>
      </c>
      <c r="D1813" s="122" t="s">
        <v>2092</v>
      </c>
      <c r="E1813" s="122">
        <v>34</v>
      </c>
      <c r="F1813" s="122">
        <v>2.2496759949709002</v>
      </c>
      <c r="G1813" s="122">
        <v>2.2104228428810999</v>
      </c>
      <c r="H1813" s="122">
        <v>2.3676490166661002</v>
      </c>
      <c r="I1813" s="122">
        <v>2.3457117523287998</v>
      </c>
      <c r="J1813" s="122">
        <v>2.1967313647545001</v>
      </c>
      <c r="K1813" s="122">
        <v>2.3477522416376999</v>
      </c>
      <c r="L1813" s="122">
        <v>2.4397883330788002</v>
      </c>
      <c r="M1813" s="122">
        <v>2.6572461065241</v>
      </c>
      <c r="N1813" s="122">
        <v>2.5858865223173</v>
      </c>
      <c r="O1813" s="122">
        <v>2.6544558441451001</v>
      </c>
      <c r="P1813" s="122">
        <v>2.6408916136538001</v>
      </c>
      <c r="Q1813" s="122">
        <v>2.6846688903901001</v>
      </c>
      <c r="R1813" s="122">
        <v>2.1220624523727998</v>
      </c>
      <c r="S1813" s="122">
        <v>2.1847044926011998</v>
      </c>
      <c r="T1813" s="122">
        <v>2.5089736251943999</v>
      </c>
      <c r="U1813" s="122">
        <v>3.3900474130644001</v>
      </c>
      <c r="V1813" s="122">
        <v>3.1633952612837</v>
      </c>
      <c r="W1813" s="122">
        <v>3.3208539978626002</v>
      </c>
      <c r="X1813" s="122">
        <v>3.3077687792530002</v>
      </c>
      <c r="Y1813" s="122">
        <v>2.7111721701685001</v>
      </c>
      <c r="Z1813" s="122">
        <v>3.1196329289335001</v>
      </c>
      <c r="AA1813" s="122">
        <v>2.7601692762640999</v>
      </c>
      <c r="AB1813" s="122">
        <v>2.6594107426370002</v>
      </c>
      <c r="AC1813" s="122">
        <v>2.7873721664816999</v>
      </c>
      <c r="AD1813" s="122">
        <v>2.8109840447701999</v>
      </c>
      <c r="AE1813" s="122">
        <v>3.6659266825441001</v>
      </c>
      <c r="AF1813" s="122">
        <v>3.6300219693673998</v>
      </c>
      <c r="AG1813" s="122">
        <v>3.8602089656185998</v>
      </c>
      <c r="AH1813" s="122">
        <v>4.1010345125364003</v>
      </c>
      <c r="AI1813" s="122">
        <v>4.1608724580835004</v>
      </c>
      <c r="AJ1813" s="122">
        <v>3.7592635339620002</v>
      </c>
      <c r="AK1813" s="122">
        <v>4.0182470570059001</v>
      </c>
      <c r="AL1813" s="122">
        <v>0</v>
      </c>
    </row>
    <row r="1814" spans="1:38" hidden="1" x14ac:dyDescent="0.25">
      <c r="A1814" s="122" t="s">
        <v>2175</v>
      </c>
      <c r="B1814" s="122">
        <v>1</v>
      </c>
      <c r="C1814" s="122" t="s">
        <v>2176</v>
      </c>
      <c r="D1814" s="122" t="s">
        <v>2093</v>
      </c>
      <c r="E1814" s="122">
        <v>34</v>
      </c>
      <c r="F1814" s="122">
        <v>4.2634054042168996</v>
      </c>
      <c r="G1814" s="122">
        <v>4.4713728674258002</v>
      </c>
      <c r="H1814" s="122">
        <v>4.6582223230900999</v>
      </c>
      <c r="I1814" s="122">
        <v>2.7883596543185001</v>
      </c>
      <c r="J1814" s="122">
        <v>2.6749510522614002</v>
      </c>
      <c r="K1814" s="122">
        <v>2.6533066792584998</v>
      </c>
      <c r="L1814" s="122">
        <v>2.6359297920204998</v>
      </c>
      <c r="M1814" s="122">
        <v>2.0485282306279</v>
      </c>
      <c r="N1814" s="122">
        <v>1.7906237571054999</v>
      </c>
      <c r="O1814" s="122">
        <v>1.9214772254860999</v>
      </c>
      <c r="P1814" s="122">
        <v>1.9977155918287</v>
      </c>
      <c r="Q1814" s="122">
        <v>2.5247400874738002</v>
      </c>
      <c r="R1814" s="122">
        <v>2.5081923698085</v>
      </c>
      <c r="S1814" s="122">
        <v>2.7633312937376</v>
      </c>
      <c r="T1814" s="122">
        <v>2.9713935947836001</v>
      </c>
      <c r="U1814" s="122">
        <v>1.8092867029969</v>
      </c>
      <c r="V1814" s="122">
        <v>2.1379817977531999</v>
      </c>
      <c r="W1814" s="122">
        <v>2.5047709227701001</v>
      </c>
      <c r="X1814" s="122">
        <v>3.1281000794731999</v>
      </c>
      <c r="Y1814" s="122">
        <v>4.2143935205228997</v>
      </c>
      <c r="Z1814" s="122">
        <v>4.7582742128369002</v>
      </c>
      <c r="AA1814" s="122">
        <v>4.7070902856797998</v>
      </c>
      <c r="AB1814" s="122">
        <v>4.3932407568625997</v>
      </c>
      <c r="AC1814" s="122">
        <v>5.0500058591336003</v>
      </c>
      <c r="AD1814" s="122">
        <v>5.0921239079592002</v>
      </c>
      <c r="AE1814" s="122">
        <v>4.3061497892279004</v>
      </c>
      <c r="AF1814" s="122">
        <v>4.3071555090300002</v>
      </c>
      <c r="AG1814" s="122">
        <v>4.2711057073607002</v>
      </c>
      <c r="AH1814" s="122">
        <v>4.3373884244271004</v>
      </c>
      <c r="AI1814" s="122">
        <v>4.2482972245642996</v>
      </c>
      <c r="AJ1814" s="122">
        <v>3.6947071251982999</v>
      </c>
      <c r="AK1814" s="122">
        <v>3.8371769694561002</v>
      </c>
      <c r="AL1814" s="122">
        <v>0</v>
      </c>
    </row>
    <row r="1815" spans="1:38" hidden="1" x14ac:dyDescent="0.25">
      <c r="A1815" s="122" t="s">
        <v>2175</v>
      </c>
      <c r="B1815" s="122">
        <v>1</v>
      </c>
      <c r="C1815" s="122" t="s">
        <v>2176</v>
      </c>
      <c r="D1815" s="122" t="s">
        <v>2094</v>
      </c>
      <c r="E1815" s="122">
        <v>34</v>
      </c>
      <c r="F1815" s="122">
        <v>3.0380225926045998</v>
      </c>
      <c r="G1815" s="122">
        <v>2.9519242937476</v>
      </c>
      <c r="H1815" s="122">
        <v>3.2725113073643999</v>
      </c>
      <c r="I1815" s="122">
        <v>1.9791014864965999</v>
      </c>
      <c r="J1815" s="122">
        <v>1.8939141052543</v>
      </c>
      <c r="K1815" s="122">
        <v>1.968010877582</v>
      </c>
      <c r="L1815" s="122">
        <v>1.7774127903326999</v>
      </c>
      <c r="M1815" s="122">
        <v>1.6637932553248</v>
      </c>
      <c r="N1815" s="122">
        <v>1.4156826925351</v>
      </c>
      <c r="O1815" s="122">
        <v>1.3161865267067001</v>
      </c>
      <c r="P1815" s="122">
        <v>1.5000546009386</v>
      </c>
      <c r="Q1815" s="122">
        <v>1.9659104745830001</v>
      </c>
      <c r="R1815" s="122">
        <v>2.0112854298045999</v>
      </c>
      <c r="S1815" s="122">
        <v>2.0635099962186998</v>
      </c>
      <c r="T1815" s="122">
        <v>2.0930601634296999</v>
      </c>
      <c r="U1815" s="122">
        <v>2.6427991667783002</v>
      </c>
      <c r="V1815" s="122">
        <v>2.6982459809111998</v>
      </c>
      <c r="W1815" s="122">
        <v>2.9971801218411001</v>
      </c>
      <c r="X1815" s="122">
        <v>3.6109524486049001</v>
      </c>
      <c r="Y1815" s="122">
        <v>3.5135658984904001</v>
      </c>
      <c r="Z1815" s="122">
        <v>3.8987579694235999</v>
      </c>
      <c r="AA1815" s="122">
        <v>4.2290322032066996</v>
      </c>
      <c r="AB1815" s="122">
        <v>3.9385565245617</v>
      </c>
      <c r="AC1815" s="122">
        <v>4.5146814099872996</v>
      </c>
      <c r="AD1815" s="122">
        <v>4.5015028495370002</v>
      </c>
      <c r="AE1815" s="122">
        <v>4.4544453753370004</v>
      </c>
      <c r="AF1815" s="122">
        <v>4.6128638729819</v>
      </c>
      <c r="AG1815" s="122">
        <v>4.5653095852590999</v>
      </c>
      <c r="AH1815" s="122">
        <v>4.8201389011996003</v>
      </c>
      <c r="AI1815" s="122">
        <v>4.7423024576242998</v>
      </c>
      <c r="AJ1815" s="122">
        <v>4.5025629080745997</v>
      </c>
      <c r="AK1815" s="122">
        <v>4.7903994740727001</v>
      </c>
      <c r="AL1815" s="122">
        <v>0</v>
      </c>
    </row>
    <row r="1816" spans="1:38" hidden="1" x14ac:dyDescent="0.25">
      <c r="A1816" s="122" t="s">
        <v>2175</v>
      </c>
      <c r="B1816" s="122">
        <v>1</v>
      </c>
      <c r="C1816" s="122" t="s">
        <v>2176</v>
      </c>
      <c r="D1816" s="122" t="s">
        <v>2095</v>
      </c>
      <c r="E1816" s="122">
        <v>34</v>
      </c>
      <c r="F1816" s="122">
        <v>0.81063159181300004</v>
      </c>
      <c r="G1816" s="122">
        <v>0.85667855801040005</v>
      </c>
      <c r="H1816" s="122">
        <v>0.8957694695292</v>
      </c>
      <c r="I1816" s="122">
        <v>0.79751184583760004</v>
      </c>
      <c r="J1816" s="122">
        <v>0.76388981555640001</v>
      </c>
      <c r="K1816" s="122">
        <v>0.77714841267279999</v>
      </c>
      <c r="L1816" s="122">
        <v>0.77943507085719999</v>
      </c>
      <c r="M1816" s="122">
        <v>0.66502517436529995</v>
      </c>
      <c r="N1816" s="122">
        <v>0.60644784875760005</v>
      </c>
      <c r="O1816" s="122">
        <v>0.62762292301540001</v>
      </c>
      <c r="P1816" s="122">
        <v>0.67245229648860005</v>
      </c>
      <c r="Q1816" s="122">
        <v>0.69771405155470001</v>
      </c>
      <c r="R1816" s="122">
        <v>0.69162763117540005</v>
      </c>
      <c r="S1816" s="122">
        <v>0.77801481958649998</v>
      </c>
      <c r="T1816" s="122">
        <v>0.82615652413079999</v>
      </c>
      <c r="U1816" s="122">
        <v>0.74011940552650002</v>
      </c>
      <c r="V1816" s="122">
        <v>0.79397715946559999</v>
      </c>
      <c r="W1816" s="122">
        <v>0.92745297992639997</v>
      </c>
      <c r="X1816" s="122">
        <v>1.1339075644244001</v>
      </c>
      <c r="Y1816" s="122">
        <v>1.2253003815678001</v>
      </c>
      <c r="Z1816" s="122">
        <v>1.3666267265569001</v>
      </c>
      <c r="AA1816" s="122">
        <v>1.3679350612139001</v>
      </c>
      <c r="AB1816" s="122">
        <v>1.2545144679089999</v>
      </c>
      <c r="AC1816" s="122">
        <v>1.4857542924908</v>
      </c>
      <c r="AD1816" s="122">
        <v>1.5130923580636999</v>
      </c>
      <c r="AE1816" s="122">
        <v>1.3675262289722001</v>
      </c>
      <c r="AF1816" s="122">
        <v>1.4170596204699999</v>
      </c>
      <c r="AG1816" s="122">
        <v>1.3180894398608001</v>
      </c>
      <c r="AH1816" s="122">
        <v>1.4448643498481999</v>
      </c>
      <c r="AI1816" s="122">
        <v>1.4776561770953001</v>
      </c>
      <c r="AJ1816" s="122">
        <v>1.3657576161899001</v>
      </c>
      <c r="AK1816" s="122">
        <v>1.2923392904452</v>
      </c>
      <c r="AL1816" s="122">
        <v>0</v>
      </c>
    </row>
    <row r="1817" spans="1:38" hidden="1" x14ac:dyDescent="0.25">
      <c r="A1817" s="122" t="s">
        <v>2175</v>
      </c>
      <c r="B1817" s="122">
        <v>1</v>
      </c>
      <c r="C1817" s="122" t="s">
        <v>2176</v>
      </c>
      <c r="D1817" s="122" t="s">
        <v>2096</v>
      </c>
      <c r="E1817" s="122">
        <v>34</v>
      </c>
      <c r="F1817" s="122">
        <v>1.9190617900267</v>
      </c>
      <c r="G1817" s="122">
        <v>1.9280896235734</v>
      </c>
      <c r="H1817" s="122">
        <v>2.0003887420647</v>
      </c>
      <c r="I1817" s="122">
        <v>1.6491221158119</v>
      </c>
      <c r="J1817" s="122">
        <v>1.6008025399301</v>
      </c>
      <c r="K1817" s="122">
        <v>1.6696363518954001</v>
      </c>
      <c r="L1817" s="122">
        <v>1.8891825238502</v>
      </c>
      <c r="M1817" s="122">
        <v>1.3632016322310001</v>
      </c>
      <c r="N1817" s="122">
        <v>1.2049484261742001</v>
      </c>
      <c r="O1817" s="122">
        <v>1.2506636940131</v>
      </c>
      <c r="P1817" s="122">
        <v>1.2899644587520001</v>
      </c>
      <c r="Q1817" s="122">
        <v>1.3780887440345</v>
      </c>
      <c r="R1817" s="122">
        <v>2.1992241229971001</v>
      </c>
      <c r="S1817" s="122">
        <v>2.6052184348638998</v>
      </c>
      <c r="T1817" s="122">
        <v>2.7643867610792001</v>
      </c>
      <c r="U1817" s="122">
        <v>3.4663150432836001</v>
      </c>
      <c r="V1817" s="122">
        <v>3.3798407516274001</v>
      </c>
      <c r="W1817" s="122">
        <v>3.6915304445713</v>
      </c>
      <c r="X1817" s="122">
        <v>3.8988159335854</v>
      </c>
      <c r="Y1817" s="122">
        <v>3.9078154040673998</v>
      </c>
      <c r="Z1817" s="122">
        <v>4.6894198845219002</v>
      </c>
      <c r="AA1817" s="122">
        <v>4.8547404406241004</v>
      </c>
      <c r="AB1817" s="122">
        <v>4.4028179369845004</v>
      </c>
      <c r="AC1817" s="122">
        <v>5.0304718753123998</v>
      </c>
      <c r="AD1817" s="122">
        <v>5.2653404551578999</v>
      </c>
      <c r="AE1817" s="122">
        <v>4.4738143418057001</v>
      </c>
      <c r="AF1817" s="122">
        <v>4.5789651318922999</v>
      </c>
      <c r="AG1817" s="122">
        <v>4.8306838080657997</v>
      </c>
      <c r="AH1817" s="122">
        <v>4.9375177328337996</v>
      </c>
      <c r="AI1817" s="122">
        <v>4.9472242992673996</v>
      </c>
      <c r="AJ1817" s="122">
        <v>4.1605925620313</v>
      </c>
      <c r="AK1817" s="122">
        <v>4.3672551576696002</v>
      </c>
      <c r="AL1817" s="122">
        <v>0</v>
      </c>
    </row>
    <row r="1818" spans="1:38" hidden="1" x14ac:dyDescent="0.25">
      <c r="A1818" s="122" t="s">
        <v>2175</v>
      </c>
      <c r="B1818" s="122">
        <v>1</v>
      </c>
      <c r="C1818" s="122" t="s">
        <v>2176</v>
      </c>
      <c r="D1818" s="122" t="s">
        <v>2097</v>
      </c>
      <c r="E1818" s="122">
        <v>34</v>
      </c>
      <c r="F1818" s="122">
        <v>10.636056330564401</v>
      </c>
      <c r="G1818" s="122">
        <v>10.883501541278701</v>
      </c>
      <c r="H1818" s="122">
        <v>11.2485647931549</v>
      </c>
      <c r="I1818" s="122">
        <v>11.639492176024101</v>
      </c>
      <c r="J1818" s="122">
        <v>12.386776977772</v>
      </c>
      <c r="K1818" s="122">
        <v>12.7707201656025</v>
      </c>
      <c r="L1818" s="122">
        <v>12.6419721977105</v>
      </c>
      <c r="M1818" s="122">
        <v>12.451489858109801</v>
      </c>
      <c r="N1818" s="122">
        <v>12.032907450387</v>
      </c>
      <c r="O1818" s="122">
        <v>12.425448507793901</v>
      </c>
      <c r="P1818" s="122">
        <v>12.320169300824601</v>
      </c>
      <c r="Q1818" s="122">
        <v>11.634479125117601</v>
      </c>
      <c r="R1818" s="122">
        <v>12.0603692232356</v>
      </c>
      <c r="S1818" s="122">
        <v>12.558418354040899</v>
      </c>
      <c r="T1818" s="122">
        <v>16.279963143470301</v>
      </c>
      <c r="U1818" s="122">
        <v>13.355071586571301</v>
      </c>
      <c r="V1818" s="122">
        <v>13.336062696574499</v>
      </c>
      <c r="W1818" s="122">
        <v>13.4506706595725</v>
      </c>
      <c r="X1818" s="122">
        <v>9.2272245678103992</v>
      </c>
      <c r="Y1818" s="122">
        <v>8.8571601092866992</v>
      </c>
      <c r="Z1818" s="122">
        <v>9.7152478460509002</v>
      </c>
      <c r="AA1818" s="122">
        <v>9.6979503173990995</v>
      </c>
      <c r="AB1818" s="122">
        <v>9.6855411696530993</v>
      </c>
      <c r="AC1818" s="122">
        <v>10.927907973001</v>
      </c>
      <c r="AD1818" s="122">
        <v>13.0790185614146</v>
      </c>
      <c r="AE1818" s="122">
        <v>11.544530582967299</v>
      </c>
      <c r="AF1818" s="122">
        <v>13.094154575804801</v>
      </c>
      <c r="AG1818" s="122">
        <v>11.955365411172901</v>
      </c>
      <c r="AH1818" s="122">
        <v>11.5683634516553</v>
      </c>
      <c r="AI1818" s="122">
        <v>10.588658632472301</v>
      </c>
      <c r="AJ1818" s="122">
        <v>10.3668317392424</v>
      </c>
      <c r="AK1818" s="122">
        <v>10.3694739400385</v>
      </c>
      <c r="AL1818" s="122">
        <v>0</v>
      </c>
    </row>
    <row r="1819" spans="1:38" hidden="1" x14ac:dyDescent="0.25">
      <c r="A1819" s="122" t="s">
        <v>2175</v>
      </c>
      <c r="B1819" s="122">
        <v>1</v>
      </c>
      <c r="C1819" s="122" t="s">
        <v>2176</v>
      </c>
      <c r="D1819" s="122" t="s">
        <v>2098</v>
      </c>
      <c r="E1819" s="122">
        <v>34</v>
      </c>
      <c r="F1819" s="122">
        <v>5.8508876576095998</v>
      </c>
      <c r="G1819" s="122">
        <v>4.5610847038326003</v>
      </c>
      <c r="H1819" s="122">
        <v>4.6953779177363</v>
      </c>
      <c r="I1819" s="122">
        <v>4.8608517582021999</v>
      </c>
      <c r="J1819" s="122">
        <v>4.8815704181737001</v>
      </c>
      <c r="K1819" s="122">
        <v>5.1020858265097999</v>
      </c>
      <c r="L1819" s="122">
        <v>5.1674573804798998</v>
      </c>
      <c r="M1819" s="122">
        <v>4.6885409331775003</v>
      </c>
      <c r="N1819" s="122">
        <v>4.2756296271681</v>
      </c>
      <c r="O1819" s="122">
        <v>4.3272964593605003</v>
      </c>
      <c r="P1819" s="122">
        <v>4.2452809509974001</v>
      </c>
      <c r="Q1819" s="122">
        <v>3.6703829044474001</v>
      </c>
      <c r="R1819" s="122">
        <v>3.5308820404911998</v>
      </c>
      <c r="S1819" s="122">
        <v>3.6792117243698002</v>
      </c>
      <c r="T1819" s="122">
        <v>3.7419331522566002</v>
      </c>
      <c r="U1819" s="122">
        <v>2.8500863751546999</v>
      </c>
      <c r="V1819" s="122">
        <v>3.3491048375911001</v>
      </c>
      <c r="W1819" s="122">
        <v>3.4850632626864</v>
      </c>
      <c r="X1819" s="122">
        <v>3.8513710753785002</v>
      </c>
      <c r="Y1819" s="122">
        <v>4.6617361464535998</v>
      </c>
      <c r="Z1819" s="122">
        <v>5.1238748848727997</v>
      </c>
      <c r="AA1819" s="122">
        <v>5.3262361531361</v>
      </c>
      <c r="AB1819" s="122">
        <v>5.1049315116910998</v>
      </c>
      <c r="AC1819" s="122">
        <v>5.5914040615614997</v>
      </c>
      <c r="AD1819" s="122">
        <v>5.6243892384110996</v>
      </c>
      <c r="AE1819" s="122">
        <v>5.5334268013818999</v>
      </c>
      <c r="AF1819" s="122">
        <v>5.3860470906089999</v>
      </c>
      <c r="AG1819" s="122">
        <v>5.0766658667418003</v>
      </c>
      <c r="AH1819" s="122">
        <v>4.9875632826464997</v>
      </c>
      <c r="AI1819" s="122">
        <v>5.1451573652273002</v>
      </c>
      <c r="AJ1819" s="122">
        <v>4.5110464098301</v>
      </c>
      <c r="AK1819" s="122">
        <v>4.7989715878246999</v>
      </c>
      <c r="AL1819" s="122">
        <v>0</v>
      </c>
    </row>
    <row r="1820" spans="1:38" hidden="1" x14ac:dyDescent="0.25">
      <c r="A1820" s="122" t="s">
        <v>2175</v>
      </c>
      <c r="B1820" s="122">
        <v>1</v>
      </c>
      <c r="C1820" s="122" t="s">
        <v>2176</v>
      </c>
      <c r="D1820" s="122" t="s">
        <v>2099</v>
      </c>
      <c r="E1820" s="122">
        <v>34</v>
      </c>
      <c r="F1820" s="122">
        <v>2.7609533887277999</v>
      </c>
      <c r="G1820" s="122">
        <v>2.4567872292602999</v>
      </c>
      <c r="H1820" s="122">
        <v>2.5254180587985</v>
      </c>
      <c r="I1820" s="122">
        <v>3.1462545590705</v>
      </c>
      <c r="J1820" s="122">
        <v>3.1535015935203998</v>
      </c>
      <c r="K1820" s="122">
        <v>3.1570515380922002</v>
      </c>
      <c r="L1820" s="122">
        <v>3.2713050022111001</v>
      </c>
      <c r="M1820" s="122">
        <v>3.0968779319165001</v>
      </c>
      <c r="N1820" s="122">
        <v>2.9234644049103999</v>
      </c>
      <c r="O1820" s="122">
        <v>2.9913213233106002</v>
      </c>
      <c r="P1820" s="122">
        <v>3.0576730014767999</v>
      </c>
      <c r="Q1820" s="122">
        <v>2.2473520265547</v>
      </c>
      <c r="R1820" s="122">
        <v>2.3181834973025999</v>
      </c>
      <c r="S1820" s="122">
        <v>2.9156202238687001</v>
      </c>
      <c r="T1820" s="122">
        <v>2.9610591946421998</v>
      </c>
      <c r="U1820" s="122">
        <v>2.8314369874789</v>
      </c>
      <c r="V1820" s="122">
        <v>2.7506751807058998</v>
      </c>
      <c r="W1820" s="122">
        <v>2.903924701217</v>
      </c>
      <c r="X1820" s="122">
        <v>3.2592461986307999</v>
      </c>
      <c r="Y1820" s="122">
        <v>4.1079369034570004</v>
      </c>
      <c r="Z1820" s="122">
        <v>4.3887263730821999</v>
      </c>
      <c r="AA1820" s="122">
        <v>4.3854890915383002</v>
      </c>
      <c r="AB1820" s="122">
        <v>4.2035369300434997</v>
      </c>
      <c r="AC1820" s="122">
        <v>4.6011642752277</v>
      </c>
      <c r="AD1820" s="122">
        <v>4.6188868383476001</v>
      </c>
      <c r="AE1820" s="122">
        <v>3.9081604492592001</v>
      </c>
      <c r="AF1820" s="122">
        <v>3.9444888301884999</v>
      </c>
      <c r="AG1820" s="122">
        <v>3.8494379138190999</v>
      </c>
      <c r="AH1820" s="122">
        <v>3.9262149046914998</v>
      </c>
      <c r="AI1820" s="122">
        <v>3.5720779473887001</v>
      </c>
      <c r="AJ1820" s="122">
        <v>2.8483228866644001</v>
      </c>
      <c r="AK1820" s="122">
        <v>3.0001093900322</v>
      </c>
      <c r="AL1820" s="122">
        <v>0</v>
      </c>
    </row>
    <row r="1821" spans="1:38" hidden="1" x14ac:dyDescent="0.25">
      <c r="A1821" s="122" t="s">
        <v>2175</v>
      </c>
      <c r="B1821" s="122">
        <v>1</v>
      </c>
      <c r="C1821" s="122" t="s">
        <v>2176</v>
      </c>
      <c r="D1821" s="122" t="s">
        <v>2100</v>
      </c>
      <c r="E1821" s="122">
        <v>34</v>
      </c>
      <c r="F1821" s="122">
        <v>10.0291908974752</v>
      </c>
      <c r="G1821" s="122">
        <v>10.683892522840001</v>
      </c>
      <c r="H1821" s="122">
        <v>11.247845204697301</v>
      </c>
      <c r="I1821" s="122">
        <v>11.2773466701136</v>
      </c>
      <c r="J1821" s="122">
        <v>10.717174303376099</v>
      </c>
      <c r="K1821" s="122">
        <v>11.206089030608799</v>
      </c>
      <c r="L1821" s="122">
        <v>11.028983123096101</v>
      </c>
      <c r="M1821" s="122">
        <v>11.2334653465337</v>
      </c>
      <c r="N1821" s="122">
        <v>9.2709203537476998</v>
      </c>
      <c r="O1821" s="122">
        <v>10.9201307025536</v>
      </c>
      <c r="P1821" s="122">
        <v>11.473012461973299</v>
      </c>
      <c r="Q1821" s="122">
        <v>11.2303935100236</v>
      </c>
      <c r="R1821" s="122">
        <v>10.5970065680859</v>
      </c>
      <c r="S1821" s="122">
        <v>9.4987285611238992</v>
      </c>
      <c r="T1821" s="122">
        <v>9.6240979416010006</v>
      </c>
      <c r="U1821" s="122">
        <v>11.346540630665199</v>
      </c>
      <c r="V1821" s="122">
        <v>10.6838824934598</v>
      </c>
      <c r="W1821" s="122">
        <v>11.406557693870999</v>
      </c>
      <c r="X1821" s="122">
        <v>13.2563685922422</v>
      </c>
      <c r="Y1821" s="122">
        <v>10.2228567007182</v>
      </c>
      <c r="Z1821" s="122">
        <v>11.489568961090701</v>
      </c>
      <c r="AA1821" s="122">
        <v>11.523560086738801</v>
      </c>
      <c r="AB1821" s="122">
        <v>11.2126743253176</v>
      </c>
      <c r="AC1821" s="122">
        <v>11.7198129352689</v>
      </c>
      <c r="AD1821" s="122">
        <v>11.2882340368632</v>
      </c>
      <c r="AE1821" s="122">
        <v>11.918866068847301</v>
      </c>
      <c r="AF1821" s="122">
        <v>10.068772814908099</v>
      </c>
      <c r="AG1821" s="122">
        <v>9.6849577082591995</v>
      </c>
      <c r="AH1821" s="122">
        <v>9.8878997371078992</v>
      </c>
      <c r="AI1821" s="122">
        <v>9.5686447517317994</v>
      </c>
      <c r="AJ1821" s="122">
        <v>8.4784089931736997</v>
      </c>
      <c r="AK1821" s="122">
        <v>8.2328975612718995</v>
      </c>
      <c r="AL1821" s="122">
        <v>0</v>
      </c>
    </row>
    <row r="1822" spans="1:38" hidden="1" x14ac:dyDescent="0.25">
      <c r="A1822" s="122" t="s">
        <v>2175</v>
      </c>
      <c r="B1822" s="122">
        <v>1</v>
      </c>
      <c r="C1822" s="122" t="s">
        <v>2176</v>
      </c>
      <c r="D1822" s="122" t="s">
        <v>2101</v>
      </c>
      <c r="E1822" s="122">
        <v>34</v>
      </c>
      <c r="F1822" s="122">
        <v>7.6481362721219996</v>
      </c>
      <c r="G1822" s="122">
        <v>8.9049815896104008</v>
      </c>
      <c r="H1822" s="122">
        <v>9.1201306582252997</v>
      </c>
      <c r="I1822" s="122">
        <v>8.2352880074202996</v>
      </c>
      <c r="J1822" s="122">
        <v>7.9882560563010996</v>
      </c>
      <c r="K1822" s="122">
        <v>8.2786610961767</v>
      </c>
      <c r="L1822" s="122">
        <v>9.2545308964061004</v>
      </c>
      <c r="M1822" s="122">
        <v>8.4352109775306996</v>
      </c>
      <c r="N1822" s="122">
        <v>7.8517347852836998</v>
      </c>
      <c r="O1822" s="122">
        <v>8.0659904810824994</v>
      </c>
      <c r="P1822" s="122">
        <v>8.5917242059729997</v>
      </c>
      <c r="Q1822" s="122">
        <v>7.6244631594085002</v>
      </c>
      <c r="R1822" s="122">
        <v>6.6507282275213999</v>
      </c>
      <c r="S1822" s="122">
        <v>7.7618715557284004</v>
      </c>
      <c r="T1822" s="122">
        <v>8.2000447316227003</v>
      </c>
      <c r="U1822" s="122">
        <v>9.2157387663904995</v>
      </c>
      <c r="V1822" s="122">
        <v>9.0918423922160994</v>
      </c>
      <c r="W1822" s="122">
        <v>9.5379493459162994</v>
      </c>
      <c r="X1822" s="122">
        <v>10.3021827456209</v>
      </c>
      <c r="Y1822" s="122">
        <v>8.9535903602667997</v>
      </c>
      <c r="Z1822" s="122">
        <v>10.201175689395001</v>
      </c>
      <c r="AA1822" s="122">
        <v>11.1012083561123</v>
      </c>
      <c r="AB1822" s="122">
        <v>10.6990410610439</v>
      </c>
      <c r="AC1822" s="122">
        <v>11.4244735071282</v>
      </c>
      <c r="AD1822" s="122">
        <v>11.610360277683601</v>
      </c>
      <c r="AE1822" s="122">
        <v>13.182858144375899</v>
      </c>
      <c r="AF1822" s="122">
        <v>12.551844753221999</v>
      </c>
      <c r="AG1822" s="122">
        <v>11.999924585386999</v>
      </c>
      <c r="AH1822" s="122">
        <v>12.7051526571507</v>
      </c>
      <c r="AI1822" s="122">
        <v>12.3667964422184</v>
      </c>
      <c r="AJ1822" s="122">
        <v>10.668432011227701</v>
      </c>
      <c r="AK1822" s="122">
        <v>11.247761290481501</v>
      </c>
      <c r="AL1822" s="122">
        <v>0</v>
      </c>
    </row>
    <row r="1823" spans="1:38" hidden="1" x14ac:dyDescent="0.25">
      <c r="A1823" s="122" t="s">
        <v>2175</v>
      </c>
      <c r="B1823" s="122">
        <v>1</v>
      </c>
      <c r="C1823" s="122" t="s">
        <v>2176</v>
      </c>
      <c r="D1823" s="122" t="s">
        <v>2102</v>
      </c>
      <c r="E1823" s="122">
        <v>34</v>
      </c>
      <c r="F1823" s="122">
        <v>4.6201690917781999</v>
      </c>
      <c r="G1823" s="122">
        <v>4.6430895572355002</v>
      </c>
      <c r="H1823" s="122">
        <v>5.1524054420003997</v>
      </c>
      <c r="I1823" s="122">
        <v>4.9285968636300996</v>
      </c>
      <c r="J1823" s="122">
        <v>4.8246795363026997</v>
      </c>
      <c r="K1823" s="122">
        <v>5.2544351037626997</v>
      </c>
      <c r="L1823" s="122">
        <v>5.0956721433786001</v>
      </c>
      <c r="M1823" s="122">
        <v>5.0080424660852998</v>
      </c>
      <c r="N1823" s="122">
        <v>4.5817756881900999</v>
      </c>
      <c r="O1823" s="122">
        <v>4.5572291318187004</v>
      </c>
      <c r="P1823" s="122">
        <v>4.9233973840666998</v>
      </c>
      <c r="Q1823" s="122">
        <v>5.2343738315703998</v>
      </c>
      <c r="R1823" s="122">
        <v>4.2531823954924004</v>
      </c>
      <c r="S1823" s="122">
        <v>4.0920000223024999</v>
      </c>
      <c r="T1823" s="122">
        <v>5.1186993648341996</v>
      </c>
      <c r="U1823" s="122">
        <v>5.4715743719613004</v>
      </c>
      <c r="V1823" s="122">
        <v>5.3955656236407998</v>
      </c>
      <c r="W1823" s="122">
        <v>6.3114892751758003</v>
      </c>
      <c r="X1823" s="122">
        <v>6.4905317062221997</v>
      </c>
      <c r="Y1823" s="122">
        <v>6.7465074797469002</v>
      </c>
      <c r="Z1823" s="122">
        <v>7.7910703960822003</v>
      </c>
      <c r="AA1823" s="122">
        <v>7.5473526377921996</v>
      </c>
      <c r="AB1823" s="122">
        <v>7.4389660900546</v>
      </c>
      <c r="AC1823" s="122">
        <v>8.2389640902779</v>
      </c>
      <c r="AD1823" s="122">
        <v>8.9342215681163992</v>
      </c>
      <c r="AE1823" s="122">
        <v>8.7856139679735001</v>
      </c>
      <c r="AF1823" s="122">
        <v>8.8420277127735005</v>
      </c>
      <c r="AG1823" s="122">
        <v>8.1961396129134005</v>
      </c>
      <c r="AH1823" s="122">
        <v>8.4276418767485008</v>
      </c>
      <c r="AI1823" s="122">
        <v>7.9649850937822997</v>
      </c>
      <c r="AJ1823" s="122">
        <v>6.9188168622771</v>
      </c>
      <c r="AK1823" s="122">
        <v>6.9803707567476998</v>
      </c>
      <c r="AL1823" s="122">
        <v>0</v>
      </c>
    </row>
    <row r="1824" spans="1:38" hidden="1" x14ac:dyDescent="0.25">
      <c r="A1824" s="122" t="s">
        <v>2175</v>
      </c>
      <c r="B1824" s="122">
        <v>1</v>
      </c>
      <c r="C1824" s="122" t="s">
        <v>2176</v>
      </c>
      <c r="D1824" s="122" t="s">
        <v>2103</v>
      </c>
      <c r="E1824" s="122">
        <v>34</v>
      </c>
      <c r="F1824" s="122">
        <v>1.7063104849655999</v>
      </c>
      <c r="G1824" s="122">
        <v>1.8049434191650999</v>
      </c>
      <c r="H1824" s="122">
        <v>1.8938307190096</v>
      </c>
      <c r="I1824" s="122">
        <v>1.6877665591325</v>
      </c>
      <c r="J1824" s="122">
        <v>1.6189438485481</v>
      </c>
      <c r="K1824" s="122">
        <v>1.6471735810218999</v>
      </c>
      <c r="L1824" s="122">
        <v>1.6382238840415</v>
      </c>
      <c r="M1824" s="122">
        <v>1.4073755662539</v>
      </c>
      <c r="N1824" s="122">
        <v>1.3005026455016</v>
      </c>
      <c r="O1824" s="122">
        <v>1.3406278562292</v>
      </c>
      <c r="P1824" s="122">
        <v>1.4269737589232001</v>
      </c>
      <c r="Q1824" s="122">
        <v>1.8784872171414999</v>
      </c>
      <c r="R1824" s="122">
        <v>1.7987720813075001</v>
      </c>
      <c r="S1824" s="122">
        <v>1.9777416204306999</v>
      </c>
      <c r="T1824" s="122">
        <v>2.1197919750245</v>
      </c>
      <c r="U1824" s="122">
        <v>3.1848814627739999</v>
      </c>
      <c r="V1824" s="122">
        <v>3.0636391820728002</v>
      </c>
      <c r="W1824" s="122">
        <v>3.4596005328881998</v>
      </c>
      <c r="X1824" s="122">
        <v>4.0653123367091997</v>
      </c>
      <c r="Y1824" s="122">
        <v>4.8777408632046004</v>
      </c>
      <c r="Z1824" s="122">
        <v>5.4640633911960999</v>
      </c>
      <c r="AA1824" s="122">
        <v>5.114632283992</v>
      </c>
      <c r="AB1824" s="122">
        <v>4.5705718443177998</v>
      </c>
      <c r="AC1824" s="122">
        <v>5.4906499386584997</v>
      </c>
      <c r="AD1824" s="122">
        <v>5.6738907149209004</v>
      </c>
      <c r="AE1824" s="122">
        <v>4.3704773299111004</v>
      </c>
      <c r="AF1824" s="122">
        <v>4.3916622987644001</v>
      </c>
      <c r="AG1824" s="122">
        <v>4.2551409313302004</v>
      </c>
      <c r="AH1824" s="122">
        <v>4.8004946291173001</v>
      </c>
      <c r="AI1824" s="122">
        <v>4.7105900266966998</v>
      </c>
      <c r="AJ1824" s="122">
        <v>4.2669697116660004</v>
      </c>
      <c r="AK1824" s="122">
        <v>4.2528330575805002</v>
      </c>
      <c r="AL1824" s="122">
        <v>0</v>
      </c>
    </row>
    <row r="1825" spans="1:38" hidden="1" x14ac:dyDescent="0.25">
      <c r="A1825" s="122" t="s">
        <v>2175</v>
      </c>
      <c r="B1825" s="122">
        <v>1</v>
      </c>
      <c r="C1825" s="122" t="s">
        <v>2176</v>
      </c>
      <c r="D1825" s="122" t="s">
        <v>2104</v>
      </c>
      <c r="E1825" s="122">
        <v>34</v>
      </c>
      <c r="F1825" s="122">
        <v>8.1151360330475004</v>
      </c>
      <c r="G1825" s="122">
        <v>8.5417649683568992</v>
      </c>
      <c r="H1825" s="122">
        <v>8.6794058348022993</v>
      </c>
      <c r="I1825" s="122">
        <v>8.8265292749427999</v>
      </c>
      <c r="J1825" s="122">
        <v>8.9829319917178001</v>
      </c>
      <c r="K1825" s="122">
        <v>8.9254640347069998</v>
      </c>
      <c r="L1825" s="122">
        <v>8.1389700481306004</v>
      </c>
      <c r="M1825" s="122">
        <v>8.0212020481215003</v>
      </c>
      <c r="N1825" s="122">
        <v>6.1640558350456001</v>
      </c>
      <c r="O1825" s="122">
        <v>6.2049515419594998</v>
      </c>
      <c r="P1825" s="122">
        <v>7.1671606192435</v>
      </c>
      <c r="Q1825" s="122">
        <v>5.3532656795374001</v>
      </c>
      <c r="R1825" s="122">
        <v>4.7733681644738004</v>
      </c>
      <c r="S1825" s="122">
        <v>4.4081746560374997</v>
      </c>
      <c r="T1825" s="122">
        <v>5.9384957582547004</v>
      </c>
      <c r="U1825" s="122">
        <v>6.1227262270146001</v>
      </c>
      <c r="V1825" s="122">
        <v>6.2226336404043003</v>
      </c>
      <c r="W1825" s="122">
        <v>6.3611598953686999</v>
      </c>
      <c r="X1825" s="122">
        <v>4.9689187635236003</v>
      </c>
      <c r="Y1825" s="122">
        <v>4.9556621389666997</v>
      </c>
      <c r="Z1825" s="122">
        <v>6.1662793753439002</v>
      </c>
      <c r="AA1825" s="122">
        <v>6.2759484069645</v>
      </c>
      <c r="AB1825" s="122">
        <v>7.4125073407558002</v>
      </c>
      <c r="AC1825" s="122">
        <v>6.4318017743578002</v>
      </c>
      <c r="AD1825" s="122">
        <v>6.6058276802749001</v>
      </c>
      <c r="AE1825" s="122">
        <v>5.9998938766525001</v>
      </c>
      <c r="AF1825" s="122">
        <v>6.1143731342071002</v>
      </c>
      <c r="AG1825" s="122">
        <v>5.5854112173528998</v>
      </c>
      <c r="AH1825" s="122">
        <v>5.7346149378620002</v>
      </c>
      <c r="AI1825" s="122">
        <v>5.6759511878969997</v>
      </c>
      <c r="AJ1825" s="122">
        <v>5.5401021780133002</v>
      </c>
      <c r="AK1825" s="122">
        <v>5.6125909234450004</v>
      </c>
      <c r="AL1825" s="122">
        <v>0</v>
      </c>
    </row>
    <row r="1826" spans="1:38" hidden="1" x14ac:dyDescent="0.25">
      <c r="A1826" s="122" t="s">
        <v>2175</v>
      </c>
      <c r="B1826" s="122">
        <v>1</v>
      </c>
      <c r="C1826" s="122" t="s">
        <v>2176</v>
      </c>
      <c r="D1826" s="122" t="s">
        <v>2105</v>
      </c>
      <c r="E1826" s="122">
        <v>34</v>
      </c>
      <c r="F1826" s="122">
        <v>1.1441222918662</v>
      </c>
      <c r="G1826" s="122">
        <v>1.6416158673098999</v>
      </c>
      <c r="H1826" s="122">
        <v>0.99011011844609997</v>
      </c>
      <c r="I1826" s="122">
        <v>0.96943157161500004</v>
      </c>
      <c r="J1826" s="122">
        <v>0.9787112583816</v>
      </c>
      <c r="K1826" s="122">
        <v>1.5723120845620999</v>
      </c>
      <c r="L1826" s="122">
        <v>1.496565046066</v>
      </c>
      <c r="M1826" s="122">
        <v>1.5553912275707</v>
      </c>
      <c r="N1826" s="122">
        <v>1.4153023230444</v>
      </c>
      <c r="O1826" s="122">
        <v>1.4645147438827</v>
      </c>
      <c r="P1826" s="122">
        <v>1.4695108154776</v>
      </c>
      <c r="Q1826" s="122">
        <v>1.1441696173572999</v>
      </c>
      <c r="R1826" s="122">
        <v>1.0683965058406</v>
      </c>
      <c r="S1826" s="122">
        <v>1.1791125556944</v>
      </c>
      <c r="T1826" s="122">
        <v>1.2517300449897999</v>
      </c>
      <c r="U1826" s="122">
        <v>1.8172206912191999</v>
      </c>
      <c r="V1826" s="122">
        <v>1.7661053948501</v>
      </c>
      <c r="W1826" s="122">
        <v>2.0691599506531002</v>
      </c>
      <c r="X1826" s="122">
        <v>1.9846781536591001</v>
      </c>
      <c r="Y1826" s="122">
        <v>1.4359359628185</v>
      </c>
      <c r="Z1826" s="122">
        <v>1.5470886828196999</v>
      </c>
      <c r="AA1826" s="122">
        <v>0.78463402548060002</v>
      </c>
      <c r="AB1826" s="122">
        <v>0.73008810150070003</v>
      </c>
      <c r="AC1826" s="122">
        <v>0.87979260636739998</v>
      </c>
      <c r="AD1826" s="122">
        <v>0.91902478074469995</v>
      </c>
      <c r="AE1826" s="122">
        <v>1.789324607765</v>
      </c>
      <c r="AF1826" s="122">
        <v>1.8957075349735999</v>
      </c>
      <c r="AG1826" s="122">
        <v>1.9012085453986001</v>
      </c>
      <c r="AH1826" s="122">
        <v>2.2808998542609999</v>
      </c>
      <c r="AI1826" s="122">
        <v>2.2212445567982999</v>
      </c>
      <c r="AJ1826" s="122">
        <v>1.9708606610468999</v>
      </c>
      <c r="AK1826" s="122">
        <v>2.1429733820867001</v>
      </c>
      <c r="AL1826" s="122">
        <v>0</v>
      </c>
    </row>
    <row r="1827" spans="1:38" hidden="1" x14ac:dyDescent="0.25">
      <c r="A1827" s="122" t="s">
        <v>2175</v>
      </c>
      <c r="B1827" s="122">
        <v>1</v>
      </c>
      <c r="C1827" s="122" t="s">
        <v>2176</v>
      </c>
      <c r="D1827" s="122" t="s">
        <v>2106</v>
      </c>
      <c r="E1827" s="122">
        <v>34</v>
      </c>
      <c r="F1827" s="122">
        <v>8.9750590058640007</v>
      </c>
      <c r="G1827" s="122">
        <v>7.0557307183387001</v>
      </c>
      <c r="H1827" s="122">
        <v>9.2845185861530997</v>
      </c>
      <c r="I1827" s="122">
        <v>9.9608174941776007</v>
      </c>
      <c r="J1827" s="122">
        <v>10.3181477960021</v>
      </c>
      <c r="K1827" s="122">
        <v>10.2774312126779</v>
      </c>
      <c r="L1827" s="122">
        <v>10.1280011153793</v>
      </c>
      <c r="M1827" s="122">
        <v>9.9434754568327008</v>
      </c>
      <c r="N1827" s="122">
        <v>9.4670617796999004</v>
      </c>
      <c r="O1827" s="122">
        <v>9.5971109867696995</v>
      </c>
      <c r="P1827" s="122">
        <v>9.8777919584340008</v>
      </c>
      <c r="Q1827" s="122">
        <v>9.4980111819903996</v>
      </c>
      <c r="R1827" s="122">
        <v>8.7011456999873005</v>
      </c>
      <c r="S1827" s="122">
        <v>10.555144537359499</v>
      </c>
      <c r="T1827" s="122">
        <v>8.5090039483182007</v>
      </c>
      <c r="U1827" s="122">
        <v>9.2544645991942005</v>
      </c>
      <c r="V1827" s="122">
        <v>10.237421230926699</v>
      </c>
      <c r="W1827" s="122">
        <v>9.0740777202294005</v>
      </c>
      <c r="X1827" s="122">
        <v>12.365802935565201</v>
      </c>
      <c r="Y1827" s="122">
        <v>11.1271267517357</v>
      </c>
      <c r="Z1827" s="122">
        <v>12.5041075987039</v>
      </c>
      <c r="AA1827" s="122">
        <v>12.9425205109</v>
      </c>
      <c r="AB1827" s="122">
        <v>12.9365222058056</v>
      </c>
      <c r="AC1827" s="122">
        <v>13.665160613142501</v>
      </c>
      <c r="AD1827" s="122">
        <v>13.396772723069001</v>
      </c>
      <c r="AE1827" s="122">
        <v>12.6478821977976</v>
      </c>
      <c r="AF1827" s="122">
        <v>12.469263855865201</v>
      </c>
      <c r="AG1827" s="122">
        <v>12.619550509533401</v>
      </c>
      <c r="AH1827" s="122">
        <v>12.364095076412999</v>
      </c>
      <c r="AI1827" s="122">
        <v>12.2649755419634</v>
      </c>
      <c r="AJ1827" s="122">
        <v>12.0603846432395</v>
      </c>
      <c r="AK1827" s="122">
        <v>11.5624260218495</v>
      </c>
      <c r="AL1827" s="122">
        <v>0</v>
      </c>
    </row>
    <row r="1828" spans="1:38" hidden="1" x14ac:dyDescent="0.25">
      <c r="A1828" s="122" t="s">
        <v>2175</v>
      </c>
      <c r="B1828" s="122">
        <v>1</v>
      </c>
      <c r="C1828" s="122" t="s">
        <v>2176</v>
      </c>
      <c r="D1828" s="122" t="s">
        <v>2107</v>
      </c>
      <c r="E1828" s="122">
        <v>34</v>
      </c>
      <c r="F1828" s="122">
        <v>0.2088226094831</v>
      </c>
      <c r="G1828" s="122">
        <v>0.22193885966970001</v>
      </c>
      <c r="H1828" s="122">
        <v>0.2325417832244</v>
      </c>
      <c r="I1828" s="122">
        <v>0.20578870650789999</v>
      </c>
      <c r="J1828" s="122">
        <v>0.19661441775790001</v>
      </c>
      <c r="K1828" s="122">
        <v>0.1999272901187</v>
      </c>
      <c r="L1828" s="122">
        <v>0.2123298827998</v>
      </c>
      <c r="M1828" s="122">
        <v>0.1813805344245</v>
      </c>
      <c r="N1828" s="122">
        <v>0.16455444060380001</v>
      </c>
      <c r="O1828" s="122">
        <v>0.16875898111439999</v>
      </c>
      <c r="P1828" s="122">
        <v>0.18135968128380001</v>
      </c>
      <c r="Q1828" s="122">
        <v>0.18557836621349999</v>
      </c>
      <c r="R1828" s="122">
        <v>0.1836131138547</v>
      </c>
      <c r="S1828" s="122">
        <v>0.20264440260720001</v>
      </c>
      <c r="T1828" s="122">
        <v>0.2173964835594</v>
      </c>
      <c r="U1828" s="122">
        <v>0.12649885394589999</v>
      </c>
      <c r="V1828" s="122">
        <v>0.1435191832445</v>
      </c>
      <c r="W1828" s="122">
        <v>0.17667397786229999</v>
      </c>
      <c r="X1828" s="122">
        <v>0.22966596804940001</v>
      </c>
      <c r="Y1828" s="122">
        <v>0.26284509681020002</v>
      </c>
      <c r="Z1828" s="122">
        <v>0.29595259079109998</v>
      </c>
      <c r="AA1828" s="122">
        <v>0.3766144753001</v>
      </c>
      <c r="AB1828" s="122">
        <v>0.39346789774300001</v>
      </c>
      <c r="AC1828" s="122">
        <v>0.47483959159299999</v>
      </c>
      <c r="AD1828" s="122">
        <v>0.49084472352160002</v>
      </c>
      <c r="AE1828" s="122">
        <v>0.47122808833539997</v>
      </c>
      <c r="AF1828" s="122">
        <v>0.4892222151867</v>
      </c>
      <c r="AG1828" s="122">
        <v>0.46951544556489999</v>
      </c>
      <c r="AH1828" s="122">
        <v>0.46715462693479998</v>
      </c>
      <c r="AI1828" s="122">
        <v>0.46176943862410003</v>
      </c>
      <c r="AJ1828" s="122">
        <v>0.4216288171775</v>
      </c>
      <c r="AK1828" s="122">
        <v>0.41852436305649998</v>
      </c>
      <c r="AL1828" s="122">
        <v>0</v>
      </c>
    </row>
    <row r="1829" spans="1:38" hidden="1" x14ac:dyDescent="0.25">
      <c r="A1829" s="122" t="s">
        <v>2175</v>
      </c>
      <c r="B1829" s="122">
        <v>1</v>
      </c>
      <c r="C1829" s="122" t="s">
        <v>2176</v>
      </c>
      <c r="D1829" s="122" t="s">
        <v>475</v>
      </c>
      <c r="E1829" s="122">
        <v>34</v>
      </c>
      <c r="F1829" s="122">
        <v>0.48885107353129997</v>
      </c>
      <c r="G1829" s="122">
        <v>0.5168185929604</v>
      </c>
      <c r="H1829" s="122">
        <v>0.54414652631589999</v>
      </c>
      <c r="I1829" s="122">
        <v>0.4799825429174</v>
      </c>
      <c r="J1829" s="122">
        <v>0.46143185916439999</v>
      </c>
      <c r="K1829" s="122">
        <v>0.4685494087796</v>
      </c>
      <c r="L1829" s="122">
        <v>0.47712442198080002</v>
      </c>
      <c r="M1829" s="122">
        <v>0.4027493549242</v>
      </c>
      <c r="N1829" s="122">
        <v>0.36322891869890001</v>
      </c>
      <c r="O1829" s="122">
        <v>0.37265522027039999</v>
      </c>
      <c r="P1829" s="122">
        <v>0.40548923365579997</v>
      </c>
      <c r="Q1829" s="122">
        <v>0.41757982259550003</v>
      </c>
      <c r="R1829" s="122">
        <v>0.42983736430230002</v>
      </c>
      <c r="S1829" s="122">
        <v>0.47339039282090001</v>
      </c>
      <c r="T1829" s="122">
        <v>0.50895843425179998</v>
      </c>
      <c r="U1829" s="122">
        <v>0.43695027367790001</v>
      </c>
      <c r="V1829" s="122">
        <v>0.4866186064345</v>
      </c>
      <c r="W1829" s="122">
        <v>0.565011308697</v>
      </c>
      <c r="X1829" s="122">
        <v>0.68983950936030003</v>
      </c>
      <c r="Y1829" s="122">
        <v>0.74061613324980002</v>
      </c>
      <c r="Z1829" s="122">
        <v>0.83880467458709995</v>
      </c>
      <c r="AA1829" s="122">
        <v>0.89239298557010005</v>
      </c>
      <c r="AB1829" s="122">
        <v>0.84338681457779996</v>
      </c>
      <c r="AC1829" s="122">
        <v>0.99349078239769995</v>
      </c>
      <c r="AD1829" s="122">
        <v>1.0106635265416</v>
      </c>
      <c r="AE1829" s="122">
        <v>0.95996258159930004</v>
      </c>
      <c r="AF1829" s="122">
        <v>1.0306224108257001</v>
      </c>
      <c r="AG1829" s="122">
        <v>0.96538048632719997</v>
      </c>
      <c r="AH1829" s="122">
        <v>1.0659470867914</v>
      </c>
      <c r="AI1829" s="122">
        <v>1.0999283894731</v>
      </c>
      <c r="AJ1829" s="122">
        <v>0.97510153699830004</v>
      </c>
      <c r="AK1829" s="122">
        <v>1.0154969003337999</v>
      </c>
      <c r="AL1829" s="122">
        <v>0</v>
      </c>
    </row>
    <row r="1830" spans="1:38" hidden="1" x14ac:dyDescent="0.25">
      <c r="A1830" s="122" t="s">
        <v>2175</v>
      </c>
      <c r="B1830" s="122">
        <v>1</v>
      </c>
      <c r="C1830" s="122" t="s">
        <v>2176</v>
      </c>
      <c r="D1830" s="122" t="s">
        <v>2108</v>
      </c>
      <c r="E1830" s="122">
        <v>34</v>
      </c>
      <c r="F1830" s="122">
        <v>2.6357376255360001</v>
      </c>
      <c r="G1830" s="122">
        <v>2.3573100979235999</v>
      </c>
      <c r="H1830" s="122">
        <v>2.6895994545458</v>
      </c>
      <c r="I1830" s="122">
        <v>2.6816897936762998</v>
      </c>
      <c r="J1830" s="122">
        <v>2.3915573901190998</v>
      </c>
      <c r="K1830" s="122">
        <v>2.4000137652561002</v>
      </c>
      <c r="L1830" s="122">
        <v>2.6792289042121</v>
      </c>
      <c r="M1830" s="122">
        <v>2.3581528893782</v>
      </c>
      <c r="N1830" s="122">
        <v>2.1940071142213999</v>
      </c>
      <c r="O1830" s="122">
        <v>2.2449296678591999</v>
      </c>
      <c r="P1830" s="122">
        <v>2.1597744016084999</v>
      </c>
      <c r="Q1830" s="122">
        <v>1.8678239404234001</v>
      </c>
      <c r="R1830" s="122">
        <v>1.6109613009660999</v>
      </c>
      <c r="S1830" s="122">
        <v>1.5895028937260001</v>
      </c>
      <c r="T1830" s="122">
        <v>2.1363151545482002</v>
      </c>
      <c r="U1830" s="122">
        <v>2.2872343211616002</v>
      </c>
      <c r="V1830" s="122">
        <v>1.8344814120749999</v>
      </c>
      <c r="W1830" s="122">
        <v>2.3327154311459002</v>
      </c>
      <c r="X1830" s="122">
        <v>2.5350384213906998</v>
      </c>
      <c r="Y1830" s="122">
        <v>3.0426225627524999</v>
      </c>
      <c r="Z1830" s="122">
        <v>3.2903586822064002</v>
      </c>
      <c r="AA1830" s="122">
        <v>3.1280224873178999</v>
      </c>
      <c r="AB1830" s="122">
        <v>3.1818038363571999</v>
      </c>
      <c r="AC1830" s="122">
        <v>3.6492420676059001</v>
      </c>
      <c r="AD1830" s="122">
        <v>3.9606575503162</v>
      </c>
      <c r="AE1830" s="122">
        <v>4.6900738304164999</v>
      </c>
      <c r="AF1830" s="122">
        <v>4.2651436536222</v>
      </c>
      <c r="AG1830" s="122">
        <v>4.3679058276478004</v>
      </c>
      <c r="AH1830" s="122">
        <v>4.1336777993430998</v>
      </c>
      <c r="AI1830" s="122">
        <v>4.0270655290035</v>
      </c>
      <c r="AJ1830" s="122">
        <v>3.0396723649923998</v>
      </c>
      <c r="AK1830" s="122">
        <v>3.1713605884288998</v>
      </c>
      <c r="AL1830" s="122">
        <v>0</v>
      </c>
    </row>
    <row r="1831" spans="1:38" hidden="1" x14ac:dyDescent="0.25">
      <c r="A1831" s="122" t="s">
        <v>2175</v>
      </c>
      <c r="B1831" s="122">
        <v>1</v>
      </c>
      <c r="C1831" s="122" t="s">
        <v>2176</v>
      </c>
      <c r="D1831" s="122" t="s">
        <v>2109</v>
      </c>
      <c r="E1831" s="122">
        <v>34</v>
      </c>
      <c r="F1831" s="122">
        <v>3.1079348100497</v>
      </c>
      <c r="G1831" s="122">
        <v>3.0422773241156</v>
      </c>
      <c r="H1831" s="122">
        <v>3.3207247485501998</v>
      </c>
      <c r="I1831" s="122">
        <v>3.1015939249690998</v>
      </c>
      <c r="J1831" s="122">
        <v>3.124097695044</v>
      </c>
      <c r="K1831" s="122">
        <v>3.3561749827016998</v>
      </c>
      <c r="L1831" s="122">
        <v>3.6602268554958002</v>
      </c>
      <c r="M1831" s="122">
        <v>2.6570013446935001</v>
      </c>
      <c r="N1831" s="122">
        <v>2.4114435348900001</v>
      </c>
      <c r="O1831" s="122">
        <v>2.4975051511672999</v>
      </c>
      <c r="P1831" s="122">
        <v>2.5815933990069002</v>
      </c>
      <c r="Q1831" s="122">
        <v>2.1154010823772</v>
      </c>
      <c r="R1831" s="122">
        <v>1.8837151694773999</v>
      </c>
      <c r="S1831" s="122">
        <v>2.1738612560852002</v>
      </c>
      <c r="T1831" s="122">
        <v>2.5405480531869</v>
      </c>
      <c r="U1831" s="122">
        <v>1.8879647923928999</v>
      </c>
      <c r="V1831" s="122">
        <v>2.4208682491797</v>
      </c>
      <c r="W1831" s="122">
        <v>2.7083776135315998</v>
      </c>
      <c r="X1831" s="122">
        <v>3.2000018451361001</v>
      </c>
      <c r="Y1831" s="122">
        <v>4.5868683295087003</v>
      </c>
      <c r="Z1831" s="122">
        <v>5.1389009297098998</v>
      </c>
      <c r="AA1831" s="122">
        <v>5.1667921115241002</v>
      </c>
      <c r="AB1831" s="122">
        <v>4.8914195355894998</v>
      </c>
      <c r="AC1831" s="122">
        <v>5.3089944565391001</v>
      </c>
      <c r="AD1831" s="122">
        <v>5.3958759154263003</v>
      </c>
      <c r="AE1831" s="122">
        <v>4.3501761446809004</v>
      </c>
      <c r="AF1831" s="122">
        <v>4.5666102207056003</v>
      </c>
      <c r="AG1831" s="122">
        <v>4.1992739147206004</v>
      </c>
      <c r="AH1831" s="122">
        <v>4.1596534786593002</v>
      </c>
      <c r="AI1831" s="122">
        <v>4.0498151267651998</v>
      </c>
      <c r="AJ1831" s="122">
        <v>3.5176183052910002</v>
      </c>
      <c r="AK1831" s="122">
        <v>3.7416152136587999</v>
      </c>
      <c r="AL1831" s="122">
        <v>0</v>
      </c>
    </row>
    <row r="1832" spans="1:38" hidden="1" x14ac:dyDescent="0.25">
      <c r="A1832" s="122" t="s">
        <v>2175</v>
      </c>
      <c r="B1832" s="122">
        <v>1</v>
      </c>
      <c r="C1832" s="122" t="s">
        <v>2176</v>
      </c>
      <c r="D1832" s="122" t="s">
        <v>2110</v>
      </c>
      <c r="E1832" s="122">
        <v>34</v>
      </c>
      <c r="F1832" s="122">
        <v>0.40958067260370001</v>
      </c>
      <c r="G1832" s="122">
        <v>0.43516147929780002</v>
      </c>
      <c r="H1832" s="122">
        <v>0.45633798104610002</v>
      </c>
      <c r="I1832" s="122">
        <v>0.45563570921419999</v>
      </c>
      <c r="J1832" s="122">
        <v>0.44160757648069998</v>
      </c>
      <c r="K1832" s="122">
        <v>0.45035266100909999</v>
      </c>
      <c r="L1832" s="122">
        <v>0.4363329796798</v>
      </c>
      <c r="M1832" s="122">
        <v>0.51223870298139995</v>
      </c>
      <c r="N1832" s="122">
        <v>0.46203727029780001</v>
      </c>
      <c r="O1832" s="122">
        <v>0.47568134428030001</v>
      </c>
      <c r="P1832" s="122">
        <v>0.51066031866869999</v>
      </c>
      <c r="Q1832" s="122">
        <v>0.34259906360510001</v>
      </c>
      <c r="R1832" s="122">
        <v>0.35416487299049998</v>
      </c>
      <c r="S1832" s="122">
        <v>0.39860259715579999</v>
      </c>
      <c r="T1832" s="122">
        <v>0.43366853471889999</v>
      </c>
      <c r="U1832" s="122">
        <v>1.2770335052646999</v>
      </c>
      <c r="V1832" s="122">
        <v>1.2472636825668999</v>
      </c>
      <c r="W1832" s="122">
        <v>1.4024532269634</v>
      </c>
      <c r="X1832" s="122">
        <v>1.6183760909742999</v>
      </c>
      <c r="Y1832" s="122">
        <v>1.3250051077567</v>
      </c>
      <c r="Z1832" s="122">
        <v>1.4291323595231999</v>
      </c>
      <c r="AA1832" s="122">
        <v>1.4716135793887</v>
      </c>
      <c r="AB1832" s="122">
        <v>1.3443251607408</v>
      </c>
      <c r="AC1832" s="122">
        <v>1.608953250014</v>
      </c>
      <c r="AD1832" s="122">
        <v>1.6353258893266001</v>
      </c>
      <c r="AE1832" s="122">
        <v>1.7787507130739</v>
      </c>
      <c r="AF1832" s="122">
        <v>1.9027800251783</v>
      </c>
      <c r="AG1832" s="122">
        <v>1.7992592015335001</v>
      </c>
      <c r="AH1832" s="122">
        <v>2.1318104181508999</v>
      </c>
      <c r="AI1832" s="122">
        <v>2.367248791153</v>
      </c>
      <c r="AJ1832" s="122">
        <v>1.9652620226502</v>
      </c>
      <c r="AK1832" s="122">
        <v>2.1734539120434002</v>
      </c>
      <c r="AL1832" s="122">
        <v>0</v>
      </c>
    </row>
    <row r="1833" spans="1:38" hidden="1" x14ac:dyDescent="0.25">
      <c r="A1833" s="122" t="s">
        <v>2175</v>
      </c>
      <c r="B1833" s="122">
        <v>1</v>
      </c>
      <c r="C1833" s="122" t="s">
        <v>2176</v>
      </c>
      <c r="D1833" s="122" t="s">
        <v>2111</v>
      </c>
      <c r="E1833" s="122">
        <v>34</v>
      </c>
      <c r="F1833" s="122">
        <v>0.31712482323009999</v>
      </c>
      <c r="G1833" s="122">
        <v>0.3367939811224</v>
      </c>
      <c r="H1833" s="122">
        <v>0.35697440766049998</v>
      </c>
      <c r="I1833" s="122">
        <v>0.38708853268269999</v>
      </c>
      <c r="J1833" s="122">
        <v>0.37523333560420002</v>
      </c>
      <c r="K1833" s="122">
        <v>0.37969305640590001</v>
      </c>
      <c r="L1833" s="122">
        <v>0.40103493034249998</v>
      </c>
      <c r="M1833" s="122">
        <v>0.5109899514981</v>
      </c>
      <c r="N1833" s="122">
        <v>0.46477472326870001</v>
      </c>
      <c r="O1833" s="122">
        <v>0.47614550578460002</v>
      </c>
      <c r="P1833" s="122">
        <v>0.51466412603559997</v>
      </c>
      <c r="Q1833" s="122">
        <v>0.40496897995109998</v>
      </c>
      <c r="R1833" s="122">
        <v>0.40179832221389999</v>
      </c>
      <c r="S1833" s="122">
        <v>0.4524020025869</v>
      </c>
      <c r="T1833" s="122">
        <v>0.4967119208413</v>
      </c>
      <c r="U1833" s="122">
        <v>0.47993520112549998</v>
      </c>
      <c r="V1833" s="122">
        <v>0.52418892175190002</v>
      </c>
      <c r="W1833" s="122">
        <v>0.61388201867430003</v>
      </c>
      <c r="X1833" s="122">
        <v>0.76427904681629999</v>
      </c>
      <c r="Y1833" s="122">
        <v>0.76934769612289999</v>
      </c>
      <c r="Z1833" s="122">
        <v>0.86664111356749995</v>
      </c>
      <c r="AA1833" s="122">
        <v>0.87933516009750001</v>
      </c>
      <c r="AB1833" s="122">
        <v>0.84946533320579998</v>
      </c>
      <c r="AC1833" s="122">
        <v>0.96302452330879995</v>
      </c>
      <c r="AD1833" s="122">
        <v>0.96912358026599998</v>
      </c>
      <c r="AE1833" s="122">
        <v>0.99557557031410004</v>
      </c>
      <c r="AF1833" s="122">
        <v>1.064193449754</v>
      </c>
      <c r="AG1833" s="122">
        <v>1.0984556137023</v>
      </c>
      <c r="AH1833" s="122">
        <v>1.1902367297369001</v>
      </c>
      <c r="AI1833" s="122">
        <v>1.1895157574573001</v>
      </c>
      <c r="AJ1833" s="122">
        <v>1.0388261206000999</v>
      </c>
      <c r="AK1833" s="122">
        <v>1.1179308035494999</v>
      </c>
      <c r="AL1833" s="122">
        <v>0</v>
      </c>
    </row>
    <row r="1834" spans="1:38" hidden="1" x14ac:dyDescent="0.25">
      <c r="A1834" s="122" t="s">
        <v>2175</v>
      </c>
      <c r="B1834" s="122">
        <v>1</v>
      </c>
      <c r="C1834" s="122" t="s">
        <v>2176</v>
      </c>
      <c r="D1834" s="122" t="s">
        <v>2112</v>
      </c>
      <c r="E1834" s="122">
        <v>34</v>
      </c>
      <c r="F1834" s="122">
        <v>9.2718387485825993</v>
      </c>
      <c r="G1834" s="122">
        <v>8.3335434556717001</v>
      </c>
      <c r="H1834" s="122">
        <v>9.5284412165439001</v>
      </c>
      <c r="I1834" s="122">
        <v>11.406715491081</v>
      </c>
      <c r="J1834" s="122">
        <v>11.5358614057109</v>
      </c>
      <c r="K1834" s="122">
        <v>11.261816383967901</v>
      </c>
      <c r="L1834" s="122">
        <v>12.5372757982203</v>
      </c>
      <c r="M1834" s="122">
        <v>16.099721951229402</v>
      </c>
      <c r="N1834" s="122">
        <v>14.1147053518992</v>
      </c>
      <c r="O1834" s="122">
        <v>14.632603867278601</v>
      </c>
      <c r="P1834" s="122">
        <v>15.798729707187301</v>
      </c>
      <c r="Q1834" s="122">
        <v>11.1450685917606</v>
      </c>
      <c r="R1834" s="122">
        <v>10.864958590775201</v>
      </c>
      <c r="S1834" s="122">
        <v>11.9232996589934</v>
      </c>
      <c r="T1834" s="122">
        <v>13.1308324833812</v>
      </c>
      <c r="U1834" s="122">
        <v>11.5476122561843</v>
      </c>
      <c r="V1834" s="122">
        <v>10.8391930048186</v>
      </c>
      <c r="W1834" s="122">
        <v>11.483565831351701</v>
      </c>
      <c r="X1834" s="122">
        <v>12.6038399912694</v>
      </c>
      <c r="Y1834" s="122">
        <v>8.3124428782699997</v>
      </c>
      <c r="Z1834" s="122">
        <v>9.3819342316329006</v>
      </c>
      <c r="AA1834" s="122">
        <v>9.9001670933569006</v>
      </c>
      <c r="AB1834" s="122">
        <v>9.5088011769563003</v>
      </c>
      <c r="AC1834" s="122">
        <v>10.4364352887062</v>
      </c>
      <c r="AD1834" s="122">
        <v>10.801563537792299</v>
      </c>
      <c r="AE1834" s="122">
        <v>12.4626861114597</v>
      </c>
      <c r="AF1834" s="122">
        <v>12.1310586316611</v>
      </c>
      <c r="AG1834" s="122">
        <v>12.269225582250201</v>
      </c>
      <c r="AH1834" s="122">
        <v>12.543016209617599</v>
      </c>
      <c r="AI1834" s="122">
        <v>12.628864697135599</v>
      </c>
      <c r="AJ1834" s="122">
        <v>11.260836211494899</v>
      </c>
      <c r="AK1834" s="122">
        <v>11.8181892824466</v>
      </c>
      <c r="AL1834" s="122">
        <v>0</v>
      </c>
    </row>
    <row r="1835" spans="1:38" hidden="1" x14ac:dyDescent="0.25">
      <c r="A1835" s="122" t="s">
        <v>2175</v>
      </c>
      <c r="B1835" s="122">
        <v>1</v>
      </c>
      <c r="C1835" s="122" t="s">
        <v>2176</v>
      </c>
      <c r="D1835" s="122" t="s">
        <v>2113</v>
      </c>
      <c r="E1835" s="122">
        <v>34</v>
      </c>
      <c r="F1835" s="122">
        <v>6.8290555435703002</v>
      </c>
      <c r="G1835" s="122">
        <v>7.075121157591</v>
      </c>
      <c r="H1835" s="122">
        <v>6.5634584318613998</v>
      </c>
      <c r="I1835" s="122">
        <v>4.6085345244272</v>
      </c>
      <c r="J1835" s="122">
        <v>6.9227700086128996</v>
      </c>
      <c r="K1835" s="122">
        <v>6.6542874426249004</v>
      </c>
      <c r="L1835" s="122">
        <v>7.0679245823511998</v>
      </c>
      <c r="M1835" s="122">
        <v>6.5841878910435003</v>
      </c>
      <c r="N1835" s="122">
        <v>5.9447374228232999</v>
      </c>
      <c r="O1835" s="122">
        <v>6.6289798256161996</v>
      </c>
      <c r="P1835" s="122">
        <v>7.0109216144259001</v>
      </c>
      <c r="Q1835" s="122">
        <v>4.5905390029981001</v>
      </c>
      <c r="R1835" s="122">
        <v>3.4644002414416</v>
      </c>
      <c r="S1835" s="122">
        <v>4.4956581368653996</v>
      </c>
      <c r="T1835" s="122">
        <v>4.7498664181359</v>
      </c>
      <c r="U1835" s="122">
        <v>5.3706546531540003</v>
      </c>
      <c r="V1835" s="122">
        <v>5.4519289052354996</v>
      </c>
      <c r="W1835" s="122">
        <v>6.0692025210217002</v>
      </c>
      <c r="X1835" s="122">
        <v>6.8463779562877001</v>
      </c>
      <c r="Y1835" s="122">
        <v>6.7241306578140998</v>
      </c>
      <c r="Z1835" s="122">
        <v>7.6841115428546001</v>
      </c>
      <c r="AA1835" s="122">
        <v>7.6514316696854001</v>
      </c>
      <c r="AB1835" s="122">
        <v>7.1578219376846999</v>
      </c>
      <c r="AC1835" s="122">
        <v>8.0600693959985996</v>
      </c>
      <c r="AD1835" s="122">
        <v>8.1527927362669992</v>
      </c>
      <c r="AE1835" s="122">
        <v>7.9260661342118004</v>
      </c>
      <c r="AF1835" s="122">
        <v>7.8243151160103004</v>
      </c>
      <c r="AG1835" s="122">
        <v>7.3810335294060003</v>
      </c>
      <c r="AH1835" s="122">
        <v>7.5136457461564996</v>
      </c>
      <c r="AI1835" s="122">
        <v>7.4214272781926001</v>
      </c>
      <c r="AJ1835" s="122">
        <v>6.7772614023319999</v>
      </c>
      <c r="AK1835" s="122">
        <v>7.1847014462437002</v>
      </c>
      <c r="AL1835" s="122">
        <v>0</v>
      </c>
    </row>
    <row r="1836" spans="1:38" hidden="1" x14ac:dyDescent="0.25">
      <c r="A1836" s="122" t="s">
        <v>2175</v>
      </c>
      <c r="B1836" s="122">
        <v>1</v>
      </c>
      <c r="C1836" s="122" t="s">
        <v>2176</v>
      </c>
      <c r="D1836" s="122" t="s">
        <v>2114</v>
      </c>
      <c r="E1836" s="122">
        <v>34</v>
      </c>
      <c r="F1836" s="122">
        <v>2.4277855979531</v>
      </c>
      <c r="G1836" s="122">
        <v>2.2591538587726001</v>
      </c>
      <c r="H1836" s="122">
        <v>2.1045686297150001</v>
      </c>
      <c r="I1836" s="122">
        <v>2.4708297615086998</v>
      </c>
      <c r="J1836" s="122">
        <v>2.5548285431800002</v>
      </c>
      <c r="K1836" s="122">
        <v>2.6054489285349001</v>
      </c>
      <c r="L1836" s="122">
        <v>3.0118692419233</v>
      </c>
      <c r="M1836" s="122">
        <v>2.6315857241081</v>
      </c>
      <c r="N1836" s="122">
        <v>2.6183702718308002</v>
      </c>
      <c r="O1836" s="122">
        <v>2.4348741162013998</v>
      </c>
      <c r="P1836" s="122">
        <v>2.5997927734553001</v>
      </c>
      <c r="Q1836" s="122">
        <v>2.5107952903943</v>
      </c>
      <c r="R1836" s="122">
        <v>2.1099090698017</v>
      </c>
      <c r="S1836" s="122">
        <v>2.4920545701811001</v>
      </c>
      <c r="T1836" s="122">
        <v>2.8034956339780002</v>
      </c>
      <c r="U1836" s="122">
        <v>2.8654927372577998</v>
      </c>
      <c r="V1836" s="122">
        <v>2.9043862575614998</v>
      </c>
      <c r="W1836" s="122">
        <v>2.9613660232063999</v>
      </c>
      <c r="X1836" s="122">
        <v>1.7511728889314999</v>
      </c>
      <c r="Y1836" s="122">
        <v>2.2362018164373998</v>
      </c>
      <c r="Z1836" s="122">
        <v>3.5368252379955001</v>
      </c>
      <c r="AA1836" s="122">
        <v>3.6726598167227</v>
      </c>
      <c r="AB1836" s="122">
        <v>3.7846959421572</v>
      </c>
      <c r="AC1836" s="122">
        <v>3.9810134677136002</v>
      </c>
      <c r="AD1836" s="122">
        <v>4.0318693579062996</v>
      </c>
      <c r="AE1836" s="122">
        <v>3.6996735725180998</v>
      </c>
      <c r="AF1836" s="122">
        <v>3.8427645280326002</v>
      </c>
      <c r="AG1836" s="122">
        <v>4.37610972434</v>
      </c>
      <c r="AH1836" s="122">
        <v>4.5485369487082004</v>
      </c>
      <c r="AI1836" s="122">
        <v>4.3630606498834998</v>
      </c>
      <c r="AJ1836" s="122">
        <v>4.3526611430133002</v>
      </c>
      <c r="AK1836" s="122">
        <v>4.2981137357478003</v>
      </c>
      <c r="AL1836" s="122">
        <v>0</v>
      </c>
    </row>
    <row r="1837" spans="1:38" hidden="1" x14ac:dyDescent="0.25">
      <c r="A1837" s="122" t="s">
        <v>2175</v>
      </c>
      <c r="B1837" s="122">
        <v>1</v>
      </c>
      <c r="C1837" s="122" t="s">
        <v>2176</v>
      </c>
      <c r="D1837" s="122" t="s">
        <v>2115</v>
      </c>
      <c r="E1837" s="122">
        <v>34</v>
      </c>
      <c r="F1837" s="122">
        <v>5.5349256706808001</v>
      </c>
      <c r="G1837" s="122">
        <v>5.2409165702799996</v>
      </c>
      <c r="H1837" s="122">
        <v>4.3652677136321003</v>
      </c>
      <c r="I1837" s="122">
        <v>4.2181873813172004</v>
      </c>
      <c r="J1837" s="122">
        <v>4.2481021651660003</v>
      </c>
      <c r="K1837" s="122">
        <v>4.3526562540503999</v>
      </c>
      <c r="L1837" s="122">
        <v>5.0213532611135001</v>
      </c>
      <c r="M1837" s="122">
        <v>5.0323518086250996</v>
      </c>
      <c r="N1837" s="122">
        <v>4.5317480736631</v>
      </c>
      <c r="O1837" s="122">
        <v>4.0519060902157999</v>
      </c>
      <c r="P1837" s="122">
        <v>4.4236010597176003</v>
      </c>
      <c r="Q1837" s="122">
        <v>5.0797711133960002</v>
      </c>
      <c r="R1837" s="122">
        <v>4.4952863335388002</v>
      </c>
      <c r="S1837" s="122">
        <v>4.1864582644726003</v>
      </c>
      <c r="T1837" s="122">
        <v>4.5330231237316001</v>
      </c>
      <c r="U1837" s="122">
        <v>4.6053649403139003</v>
      </c>
      <c r="V1837" s="122">
        <v>4.6521594561801001</v>
      </c>
      <c r="W1837" s="122">
        <v>4.8627180927052001</v>
      </c>
      <c r="X1837" s="122">
        <v>4.5546172099596003</v>
      </c>
      <c r="Y1837" s="122">
        <v>5.2034515647577004</v>
      </c>
      <c r="Z1837" s="122">
        <v>5.7731428562555998</v>
      </c>
      <c r="AA1837" s="122">
        <v>5.7161666094969998</v>
      </c>
      <c r="AB1837" s="122">
        <v>5.9592680571254997</v>
      </c>
      <c r="AC1837" s="122">
        <v>7.0397963175621001</v>
      </c>
      <c r="AD1837" s="122">
        <v>7.0240491755817001</v>
      </c>
      <c r="AE1837" s="122">
        <v>7.7808410071222998</v>
      </c>
      <c r="AF1837" s="122">
        <v>7.6081786208480002</v>
      </c>
      <c r="AG1837" s="122">
        <v>8.1983406288190999</v>
      </c>
      <c r="AH1837" s="122">
        <v>8.3321977849674003</v>
      </c>
      <c r="AI1837" s="122">
        <v>8.4627753152577991</v>
      </c>
      <c r="AJ1837" s="122">
        <v>7.8847528753898004</v>
      </c>
      <c r="AK1837" s="122">
        <v>8.2076656016651004</v>
      </c>
      <c r="AL1837" s="122">
        <v>0</v>
      </c>
    </row>
    <row r="1838" spans="1:38" hidden="1" x14ac:dyDescent="0.25">
      <c r="A1838" s="122" t="s">
        <v>2175</v>
      </c>
      <c r="B1838" s="122">
        <v>1</v>
      </c>
      <c r="C1838" s="122" t="s">
        <v>2176</v>
      </c>
      <c r="D1838" s="122" t="s">
        <v>2116</v>
      </c>
      <c r="E1838" s="122">
        <v>34</v>
      </c>
      <c r="F1838" s="122">
        <v>6.0212215002220004</v>
      </c>
      <c r="G1838" s="122">
        <v>7.1042344587148003</v>
      </c>
      <c r="H1838" s="122">
        <v>7.4790251994814998</v>
      </c>
      <c r="I1838" s="122">
        <v>6.3833891673115</v>
      </c>
      <c r="J1838" s="122">
        <v>6.7690997275975997</v>
      </c>
      <c r="K1838" s="122">
        <v>7.1583315881517997</v>
      </c>
      <c r="L1838" s="122">
        <v>7.5012886720702996</v>
      </c>
      <c r="M1838" s="122">
        <v>7.1469250754209996</v>
      </c>
      <c r="N1838" s="122">
        <v>6.3884902044356</v>
      </c>
      <c r="O1838" s="122">
        <v>6.4078151393532998</v>
      </c>
      <c r="P1838" s="122">
        <v>6.7066455090021</v>
      </c>
      <c r="Q1838" s="122">
        <v>6.4406483460411996</v>
      </c>
      <c r="R1838" s="122">
        <v>6.0724461226789002</v>
      </c>
      <c r="S1838" s="122">
        <v>6.3192599961275002</v>
      </c>
      <c r="T1838" s="122">
        <v>6.5891723478916999</v>
      </c>
      <c r="U1838" s="122">
        <v>7.2227328736162004</v>
      </c>
      <c r="V1838" s="122">
        <v>7.2369983774340003</v>
      </c>
      <c r="W1838" s="122">
        <v>7.7339315979608996</v>
      </c>
      <c r="X1838" s="122">
        <v>8.6366135060074001</v>
      </c>
      <c r="Y1838" s="122">
        <v>9.7355887208083995</v>
      </c>
      <c r="Z1838" s="122">
        <v>11.196809202345699</v>
      </c>
      <c r="AA1838" s="122">
        <v>11.861011471690301</v>
      </c>
      <c r="AB1838" s="122">
        <v>11.221700440207201</v>
      </c>
      <c r="AC1838" s="122">
        <v>12.5474084927872</v>
      </c>
      <c r="AD1838" s="122">
        <v>12.130050873373801</v>
      </c>
      <c r="AE1838" s="122">
        <v>12.9225993090242</v>
      </c>
      <c r="AF1838" s="122">
        <v>12.6106877677211</v>
      </c>
      <c r="AG1838" s="122">
        <v>12.707544063735201</v>
      </c>
      <c r="AH1838" s="122">
        <v>13.0401233504383</v>
      </c>
      <c r="AI1838" s="122">
        <v>12.739869294179799</v>
      </c>
      <c r="AJ1838" s="122">
        <v>11.8513676164955</v>
      </c>
      <c r="AK1838" s="122">
        <v>12.148185114754799</v>
      </c>
      <c r="AL1838" s="122">
        <v>0</v>
      </c>
    </row>
    <row r="1839" spans="1:38" hidden="1" x14ac:dyDescent="0.25">
      <c r="A1839" s="122" t="s">
        <v>2175</v>
      </c>
      <c r="B1839" s="122">
        <v>1</v>
      </c>
      <c r="C1839" s="122" t="s">
        <v>2176</v>
      </c>
      <c r="D1839" s="122" t="s">
        <v>2117</v>
      </c>
      <c r="E1839" s="122">
        <v>34</v>
      </c>
      <c r="F1839" s="122">
        <v>0.35925798590789998</v>
      </c>
      <c r="G1839" s="122">
        <v>0.37884953035359997</v>
      </c>
      <c r="H1839" s="122">
        <v>0.39930054087650002</v>
      </c>
      <c r="I1839" s="122">
        <v>0.4271986525118</v>
      </c>
      <c r="J1839" s="122">
        <v>0.41054742638899999</v>
      </c>
      <c r="K1839" s="122">
        <v>0.41337652370240002</v>
      </c>
      <c r="L1839" s="122">
        <v>0.42410226277020002</v>
      </c>
      <c r="M1839" s="122">
        <v>0.32413419573699997</v>
      </c>
      <c r="N1839" s="122">
        <v>0.29705241529920001</v>
      </c>
      <c r="O1839" s="122">
        <v>0.30623372903559998</v>
      </c>
      <c r="P1839" s="122">
        <v>0.3290335233976</v>
      </c>
      <c r="Q1839" s="122">
        <v>0.27431813457990001</v>
      </c>
      <c r="R1839" s="122">
        <v>0.27492110762470001</v>
      </c>
      <c r="S1839" s="122">
        <v>0.29971182778599997</v>
      </c>
      <c r="T1839" s="122">
        <v>0.31315358189659998</v>
      </c>
      <c r="U1839" s="122">
        <v>0.1408217374795</v>
      </c>
      <c r="V1839" s="122">
        <v>0.16115382645279999</v>
      </c>
      <c r="W1839" s="122">
        <v>0.19152143483959999</v>
      </c>
      <c r="X1839" s="122">
        <v>0.25088494727150001</v>
      </c>
      <c r="Y1839" s="122">
        <v>0.3521992097587</v>
      </c>
      <c r="Z1839" s="122">
        <v>0.39141420752139999</v>
      </c>
      <c r="AA1839" s="122">
        <v>0.38610995737190001</v>
      </c>
      <c r="AB1839" s="122">
        <v>0.35398474669759999</v>
      </c>
      <c r="AC1839" s="122">
        <v>0.40584785801880002</v>
      </c>
      <c r="AD1839" s="122">
        <v>0.41865484775020001</v>
      </c>
      <c r="AE1839" s="122">
        <v>0.4578824256049</v>
      </c>
      <c r="AF1839" s="122">
        <v>0.4119447766282</v>
      </c>
      <c r="AG1839" s="122">
        <v>0.41142360504280001</v>
      </c>
      <c r="AH1839" s="122">
        <v>0.40594186176579999</v>
      </c>
      <c r="AI1839" s="122">
        <v>0.46283030881569998</v>
      </c>
      <c r="AJ1839" s="122">
        <v>0.37645938909589999</v>
      </c>
      <c r="AK1839" s="122">
        <v>0.39048064032129998</v>
      </c>
      <c r="AL1839" s="122">
        <v>0</v>
      </c>
    </row>
    <row r="1840" spans="1:38" hidden="1" x14ac:dyDescent="0.25">
      <c r="A1840" s="122" t="s">
        <v>2175</v>
      </c>
      <c r="B1840" s="122">
        <v>1</v>
      </c>
      <c r="C1840" s="122" t="s">
        <v>2176</v>
      </c>
      <c r="D1840" s="122" t="s">
        <v>2118</v>
      </c>
      <c r="E1840" s="122">
        <v>34</v>
      </c>
      <c r="F1840" s="122">
        <v>6.6686734489298001</v>
      </c>
      <c r="G1840" s="122">
        <v>7.0368359720726996</v>
      </c>
      <c r="H1840" s="122">
        <v>7.1467461743960996</v>
      </c>
      <c r="I1840" s="122">
        <v>7.5361042103470997</v>
      </c>
      <c r="J1840" s="122">
        <v>7.6447245641592998</v>
      </c>
      <c r="K1840" s="122">
        <v>8.1594130421580999</v>
      </c>
      <c r="L1840" s="122">
        <v>9.0718013893937002</v>
      </c>
      <c r="M1840" s="122">
        <v>9.3671559466234005</v>
      </c>
      <c r="N1840" s="122">
        <v>8.5942482747034994</v>
      </c>
      <c r="O1840" s="122">
        <v>7.3471713531373997</v>
      </c>
      <c r="P1840" s="122">
        <v>7.1770389184725003</v>
      </c>
      <c r="Q1840" s="122">
        <v>5.5746126511360004</v>
      </c>
      <c r="R1840" s="122">
        <v>6.6084280894090996</v>
      </c>
      <c r="S1840" s="122">
        <v>6.5220125034956</v>
      </c>
      <c r="T1840" s="122">
        <v>7.1731259143028003</v>
      </c>
      <c r="U1840" s="122">
        <v>7.3962138556281003</v>
      </c>
      <c r="V1840" s="122">
        <v>8.0231969855654999</v>
      </c>
      <c r="W1840" s="122">
        <v>8.0292687563831002</v>
      </c>
      <c r="X1840" s="122">
        <v>8.4606424380713001</v>
      </c>
      <c r="Y1840" s="122">
        <v>8.5092594670294996</v>
      </c>
      <c r="Z1840" s="122">
        <v>9.7788314892325001</v>
      </c>
      <c r="AA1840" s="122">
        <v>10.6855395778699</v>
      </c>
      <c r="AB1840" s="122">
        <v>10.9624435394215</v>
      </c>
      <c r="AC1840" s="122">
        <v>11.0044257539949</v>
      </c>
      <c r="AD1840" s="122">
        <v>11.854756853339699</v>
      </c>
      <c r="AE1840" s="122">
        <v>11.252015028791501</v>
      </c>
      <c r="AF1840" s="122">
        <v>11.421885158678799</v>
      </c>
      <c r="AG1840" s="122">
        <v>11.780143609152301</v>
      </c>
      <c r="AH1840" s="122">
        <v>11.5299766334344</v>
      </c>
      <c r="AI1840" s="122">
        <v>11.4651738884384</v>
      </c>
      <c r="AJ1840" s="122">
        <v>10.8282129057957</v>
      </c>
      <c r="AK1840" s="122">
        <v>11.010824332676</v>
      </c>
      <c r="AL1840" s="122">
        <v>0</v>
      </c>
    </row>
    <row r="1841" spans="1:38" hidden="1" x14ac:dyDescent="0.25">
      <c r="A1841" s="122" t="s">
        <v>2175</v>
      </c>
      <c r="B1841" s="122">
        <v>1</v>
      </c>
      <c r="C1841" s="122" t="s">
        <v>2176</v>
      </c>
      <c r="D1841" s="122" t="s">
        <v>2119</v>
      </c>
      <c r="E1841" s="122">
        <v>34</v>
      </c>
      <c r="F1841" s="122">
        <v>0.23864446898130001</v>
      </c>
      <c r="G1841" s="122">
        <v>0.25322521391489999</v>
      </c>
      <c r="H1841" s="122">
        <v>0.26380627427410003</v>
      </c>
      <c r="I1841" s="122">
        <v>0.25143093895000002</v>
      </c>
      <c r="J1841" s="122">
        <v>0.2310446891555</v>
      </c>
      <c r="K1841" s="122">
        <v>0.2378439040167</v>
      </c>
      <c r="L1841" s="122">
        <v>0.2383582440773</v>
      </c>
      <c r="M1841" s="122">
        <v>0.2105057123471</v>
      </c>
      <c r="N1841" s="122">
        <v>0.19039796722419999</v>
      </c>
      <c r="O1841" s="122">
        <v>0.1957444420311</v>
      </c>
      <c r="P1841" s="122">
        <v>0.209829720907</v>
      </c>
      <c r="Q1841" s="122">
        <v>0.2123549661377</v>
      </c>
      <c r="R1841" s="122">
        <v>0.210316068031</v>
      </c>
      <c r="S1841" s="122">
        <v>0.23093318120619999</v>
      </c>
      <c r="T1841" s="122">
        <v>0.24905665936089999</v>
      </c>
      <c r="U1841" s="122">
        <v>0.23656592717450001</v>
      </c>
      <c r="V1841" s="122">
        <v>0.25974330310299998</v>
      </c>
      <c r="W1841" s="122">
        <v>0.30190209154030001</v>
      </c>
      <c r="X1841" s="122">
        <v>0.36444691803059998</v>
      </c>
      <c r="Y1841" s="122">
        <v>0.44645809888069998</v>
      </c>
      <c r="Z1841" s="122">
        <v>0.49105198180440002</v>
      </c>
      <c r="AA1841" s="122">
        <v>0.51698746507600002</v>
      </c>
      <c r="AB1841" s="122">
        <v>0.49354121219960001</v>
      </c>
      <c r="AC1841" s="122">
        <v>0.56757812502649996</v>
      </c>
      <c r="AD1841" s="122">
        <v>0.57960129936079996</v>
      </c>
      <c r="AE1841" s="122">
        <v>0.60041306090000002</v>
      </c>
      <c r="AF1841" s="122">
        <v>0.59986897633220004</v>
      </c>
      <c r="AG1841" s="122">
        <v>0.59054280010460003</v>
      </c>
      <c r="AH1841" s="122">
        <v>0.69754978986990002</v>
      </c>
      <c r="AI1841" s="122">
        <v>0.6434681635492</v>
      </c>
      <c r="AJ1841" s="122">
        <v>0.65690705570179997</v>
      </c>
      <c r="AK1841" s="122">
        <v>0.68009985962899999</v>
      </c>
      <c r="AL1841" s="122">
        <v>0</v>
      </c>
    </row>
    <row r="1842" spans="1:38" hidden="1" x14ac:dyDescent="0.25">
      <c r="A1842" s="122" t="s">
        <v>2175</v>
      </c>
      <c r="B1842" s="122">
        <v>1</v>
      </c>
      <c r="C1842" s="122" t="s">
        <v>2176</v>
      </c>
      <c r="D1842" s="122" t="s">
        <v>2120</v>
      </c>
      <c r="E1842" s="122">
        <v>34</v>
      </c>
      <c r="F1842" s="122">
        <v>4.6418208962519003</v>
      </c>
      <c r="G1842" s="122">
        <v>5.1722146404332996</v>
      </c>
      <c r="H1842" s="122">
        <v>5.2482179984244999</v>
      </c>
      <c r="I1842" s="122">
        <v>4.6452717797348999</v>
      </c>
      <c r="J1842" s="122">
        <v>4.7664569734631996</v>
      </c>
      <c r="K1842" s="122">
        <v>5.1746386279475001</v>
      </c>
      <c r="L1842" s="122">
        <v>4.4591636567870996</v>
      </c>
      <c r="M1842" s="122">
        <v>3.8769980762601999</v>
      </c>
      <c r="N1842" s="122">
        <v>4.1583888566373997</v>
      </c>
      <c r="O1842" s="122">
        <v>4.5141391945851996</v>
      </c>
      <c r="P1842" s="122">
        <v>4.7882240377822001</v>
      </c>
      <c r="Q1842" s="122">
        <v>5.9169053819587001</v>
      </c>
      <c r="R1842" s="122">
        <v>5.751824928405</v>
      </c>
      <c r="S1842" s="122">
        <v>5.2960299876449</v>
      </c>
      <c r="T1842" s="122">
        <v>6.6018557274280001</v>
      </c>
      <c r="U1842" s="122">
        <v>6.0172518895733003</v>
      </c>
      <c r="V1842" s="122">
        <v>5.6622023356186002</v>
      </c>
      <c r="W1842" s="122">
        <v>5.7741132216012998</v>
      </c>
      <c r="X1842" s="122">
        <v>7.1426212091155001</v>
      </c>
      <c r="Y1842" s="122">
        <v>6.1762740898140001</v>
      </c>
      <c r="Z1842" s="122">
        <v>7.0794031775674</v>
      </c>
      <c r="AA1842" s="122">
        <v>7.1602737310686004</v>
      </c>
      <c r="AB1842" s="122">
        <v>7.4904815942305998</v>
      </c>
      <c r="AC1842" s="122">
        <v>7.7885238227903004</v>
      </c>
      <c r="AD1842" s="122">
        <v>8.0996156717414003</v>
      </c>
      <c r="AE1842" s="122">
        <v>8.0030643864410003</v>
      </c>
      <c r="AF1842" s="122">
        <v>7.9744638809839001</v>
      </c>
      <c r="AG1842" s="122">
        <v>7.4225996746226999</v>
      </c>
      <c r="AH1842" s="122">
        <v>7.7165119066142998</v>
      </c>
      <c r="AI1842" s="122">
        <v>7.4595991700762001</v>
      </c>
      <c r="AJ1842" s="122">
        <v>6.6687327648089996</v>
      </c>
      <c r="AK1842" s="122">
        <v>7.3967162824606003</v>
      </c>
      <c r="AL1842" s="122">
        <v>0</v>
      </c>
    </row>
    <row r="1843" spans="1:38" hidden="1" x14ac:dyDescent="0.25">
      <c r="A1843" s="122" t="s">
        <v>2175</v>
      </c>
      <c r="B1843" s="122">
        <v>1</v>
      </c>
      <c r="C1843" s="122" t="s">
        <v>2176</v>
      </c>
      <c r="D1843" s="122" t="s">
        <v>2121</v>
      </c>
      <c r="E1843" s="122">
        <v>34</v>
      </c>
      <c r="F1843" s="122">
        <v>8.7503516284045997</v>
      </c>
      <c r="G1843" s="122">
        <v>8.8686646687936008</v>
      </c>
      <c r="H1843" s="122">
        <v>9.7181849296222005</v>
      </c>
      <c r="I1843" s="122">
        <v>8.8705140197853005</v>
      </c>
      <c r="J1843" s="122">
        <v>8.8687375149423993</v>
      </c>
      <c r="K1843" s="122">
        <v>9.3694437162730999</v>
      </c>
      <c r="L1843" s="122">
        <v>9.1766792589437998</v>
      </c>
      <c r="M1843" s="122">
        <v>9.7404993670464997</v>
      </c>
      <c r="N1843" s="122">
        <v>8.8845952115641005</v>
      </c>
      <c r="O1843" s="122">
        <v>7.4879344868516</v>
      </c>
      <c r="P1843" s="122">
        <v>7.8415456264041996</v>
      </c>
      <c r="Q1843" s="122">
        <v>6.9462511441348997</v>
      </c>
      <c r="R1843" s="122">
        <v>7.8077901722170999</v>
      </c>
      <c r="S1843" s="122">
        <v>8.0387763040909004</v>
      </c>
      <c r="T1843" s="122">
        <v>8.0959830748416994</v>
      </c>
      <c r="U1843" s="122">
        <v>8.9785352947113992</v>
      </c>
      <c r="V1843" s="122">
        <v>9.5258100734381994</v>
      </c>
      <c r="W1843" s="122">
        <v>10.803794747151599</v>
      </c>
      <c r="X1843" s="122">
        <v>13.6494770631184</v>
      </c>
      <c r="Y1843" s="122">
        <v>10.9574957495112</v>
      </c>
      <c r="Z1843" s="122">
        <v>13.4426221431866</v>
      </c>
      <c r="AA1843" s="122">
        <v>14.130305834748</v>
      </c>
      <c r="AB1843" s="122">
        <v>14.098537255665001</v>
      </c>
      <c r="AC1843" s="122">
        <v>15.4727399117426</v>
      </c>
      <c r="AD1843" s="122">
        <v>15.844016227263801</v>
      </c>
      <c r="AE1843" s="122">
        <v>14.742309876227701</v>
      </c>
      <c r="AF1843" s="122">
        <v>15.637301661138601</v>
      </c>
      <c r="AG1843" s="122">
        <v>15.8893219280524</v>
      </c>
      <c r="AH1843" s="122">
        <v>16.455738158319001</v>
      </c>
      <c r="AI1843" s="122">
        <v>16.467385994478299</v>
      </c>
      <c r="AJ1843" s="122">
        <v>14.826935152046</v>
      </c>
      <c r="AK1843" s="122">
        <v>15.7712847556306</v>
      </c>
      <c r="AL1843" s="122">
        <v>0</v>
      </c>
    </row>
    <row r="1844" spans="1:38" hidden="1" x14ac:dyDescent="0.25">
      <c r="A1844" s="122" t="s">
        <v>2175</v>
      </c>
      <c r="B1844" s="122">
        <v>1</v>
      </c>
      <c r="C1844" s="122" t="s">
        <v>2176</v>
      </c>
      <c r="D1844" s="122" t="s">
        <v>2122</v>
      </c>
      <c r="E1844" s="122">
        <v>34</v>
      </c>
      <c r="F1844" s="122">
        <v>0.46684190523800001</v>
      </c>
      <c r="G1844" s="122">
        <v>0.46682658884259998</v>
      </c>
      <c r="H1844" s="122">
        <v>0.47959037936799997</v>
      </c>
      <c r="I1844" s="122">
        <v>0.4975607636062</v>
      </c>
      <c r="J1844" s="122">
        <v>0.4885239762961</v>
      </c>
      <c r="K1844" s="122">
        <v>0.53475622708750004</v>
      </c>
      <c r="L1844" s="122">
        <v>0.56117907911870002</v>
      </c>
      <c r="M1844" s="122">
        <v>0.67848890107589999</v>
      </c>
      <c r="N1844" s="122">
        <v>0.50873021249780004</v>
      </c>
      <c r="O1844" s="122">
        <v>0.5175161160624</v>
      </c>
      <c r="P1844" s="122">
        <v>0.57325525559430002</v>
      </c>
      <c r="Q1844" s="122">
        <v>0.39354999632210003</v>
      </c>
      <c r="R1844" s="122">
        <v>0.40201809419989998</v>
      </c>
      <c r="S1844" s="122">
        <v>0.44392049651530002</v>
      </c>
      <c r="T1844" s="122">
        <v>0.47802243872869998</v>
      </c>
      <c r="U1844" s="122">
        <v>0.47782066460970002</v>
      </c>
      <c r="V1844" s="122">
        <v>0.56079726556910003</v>
      </c>
      <c r="W1844" s="122">
        <v>0.65477101131769999</v>
      </c>
      <c r="X1844" s="122">
        <v>0.79823171375479995</v>
      </c>
      <c r="Y1844" s="122">
        <v>0.71812265301620004</v>
      </c>
      <c r="Z1844" s="122">
        <v>0.79260298750619995</v>
      </c>
      <c r="AA1844" s="122">
        <v>0.88695005561119999</v>
      </c>
      <c r="AB1844" s="122">
        <v>0.859564606239</v>
      </c>
      <c r="AC1844" s="122">
        <v>0.96875982797110005</v>
      </c>
      <c r="AD1844" s="122">
        <v>0.9719075963621</v>
      </c>
      <c r="AE1844" s="122">
        <v>1.1984974036883</v>
      </c>
      <c r="AF1844" s="122">
        <v>1.3512688926701999</v>
      </c>
      <c r="AG1844" s="122">
        <v>1.3296101499419</v>
      </c>
      <c r="AH1844" s="122">
        <v>1.4017421975754001</v>
      </c>
      <c r="AI1844" s="122">
        <v>1.4203480393015</v>
      </c>
      <c r="AJ1844" s="122">
        <v>1.2996918471686001</v>
      </c>
      <c r="AK1844" s="122">
        <v>1.2554049538855001</v>
      </c>
      <c r="AL1844" s="122">
        <v>0</v>
      </c>
    </row>
    <row r="1845" spans="1:38" hidden="1" x14ac:dyDescent="0.25">
      <c r="A1845" s="122" t="s">
        <v>2175</v>
      </c>
      <c r="B1845" s="122">
        <v>1</v>
      </c>
      <c r="C1845" s="122" t="s">
        <v>2176</v>
      </c>
      <c r="D1845" s="122" t="s">
        <v>2123</v>
      </c>
      <c r="E1845" s="122">
        <v>34</v>
      </c>
      <c r="F1845" s="122">
        <v>8.0377520567604996</v>
      </c>
      <c r="G1845" s="122">
        <v>8.2734932603740994</v>
      </c>
      <c r="H1845" s="122">
        <v>8.7761395612927995</v>
      </c>
      <c r="I1845" s="122">
        <v>9.5594787530598992</v>
      </c>
      <c r="J1845" s="122">
        <v>10.0164565469544</v>
      </c>
      <c r="K1845" s="122">
        <v>10.580462401719</v>
      </c>
      <c r="L1845" s="122">
        <v>10.557761870190999</v>
      </c>
      <c r="M1845" s="122">
        <v>9.7749492743697992</v>
      </c>
      <c r="N1845" s="122">
        <v>9.5602129644064995</v>
      </c>
      <c r="O1845" s="122">
        <v>9.3075484733848004</v>
      </c>
      <c r="P1845" s="122">
        <v>9.8508161526048994</v>
      </c>
      <c r="Q1845" s="122">
        <v>7.5867106867908998</v>
      </c>
      <c r="R1845" s="122">
        <v>6.4873269935581996</v>
      </c>
      <c r="S1845" s="122">
        <v>7.9896454159834001</v>
      </c>
      <c r="T1845" s="122">
        <v>8.6697887045352999</v>
      </c>
      <c r="U1845" s="122">
        <v>10.426498133556899</v>
      </c>
      <c r="V1845" s="122">
        <v>10.451299234461001</v>
      </c>
      <c r="W1845" s="122">
        <v>10.5665440333664</v>
      </c>
      <c r="X1845" s="122">
        <v>11.3678469877668</v>
      </c>
      <c r="Y1845" s="122">
        <v>10.767960271768599</v>
      </c>
      <c r="Z1845" s="122">
        <v>10.5393623691748</v>
      </c>
      <c r="AA1845" s="122">
        <v>10.566227378163299</v>
      </c>
      <c r="AB1845" s="122">
        <v>10.323009755181401</v>
      </c>
      <c r="AC1845" s="122">
        <v>11.826943927886999</v>
      </c>
      <c r="AD1845" s="122">
        <v>13.2694033031456</v>
      </c>
      <c r="AE1845" s="122">
        <v>13.198820735316099</v>
      </c>
      <c r="AF1845" s="122">
        <v>12.874287889928601</v>
      </c>
      <c r="AG1845" s="122">
        <v>12.5421862882085</v>
      </c>
      <c r="AH1845" s="122">
        <v>13.4509574277096</v>
      </c>
      <c r="AI1845" s="122">
        <v>12.614397859131101</v>
      </c>
      <c r="AJ1845" s="122">
        <v>12.0067659552439</v>
      </c>
      <c r="AK1845" s="122">
        <v>12.7239749617918</v>
      </c>
      <c r="AL1845" s="122">
        <v>0</v>
      </c>
    </row>
    <row r="1846" spans="1:38" hidden="1" x14ac:dyDescent="0.25">
      <c r="A1846" s="122" t="s">
        <v>2175</v>
      </c>
      <c r="B1846" s="122">
        <v>1</v>
      </c>
      <c r="C1846" s="122" t="s">
        <v>2176</v>
      </c>
      <c r="D1846" s="122" t="s">
        <v>2124</v>
      </c>
      <c r="E1846" s="122">
        <v>34</v>
      </c>
      <c r="F1846" s="122">
        <v>0.55737056656759998</v>
      </c>
      <c r="G1846" s="122">
        <v>0.64170376975480004</v>
      </c>
      <c r="H1846" s="122">
        <v>0.65447850820510001</v>
      </c>
      <c r="I1846" s="122">
        <v>0.83218723113820003</v>
      </c>
      <c r="J1846" s="122">
        <v>0.85072770606509995</v>
      </c>
      <c r="K1846" s="122">
        <v>0.94757213464190004</v>
      </c>
      <c r="L1846" s="122">
        <v>1.0190311833806001</v>
      </c>
      <c r="M1846" s="122">
        <v>0.96452217618900005</v>
      </c>
      <c r="N1846" s="122">
        <v>0.83897582862300002</v>
      </c>
      <c r="O1846" s="122">
        <v>0.86551902536930003</v>
      </c>
      <c r="P1846" s="122">
        <v>0.92591200124179995</v>
      </c>
      <c r="Q1846" s="122">
        <v>0.85402196016020004</v>
      </c>
      <c r="R1846" s="122">
        <v>1.1994060782047999</v>
      </c>
      <c r="S1846" s="122">
        <v>1.3107927226824001</v>
      </c>
      <c r="T1846" s="122">
        <v>1.0857330218579</v>
      </c>
      <c r="U1846" s="122">
        <v>1.3024177078004</v>
      </c>
      <c r="V1846" s="122">
        <v>1.3232192548918</v>
      </c>
      <c r="W1846" s="122">
        <v>1.3175464840969999</v>
      </c>
      <c r="X1846" s="122">
        <v>1.3553200721583001</v>
      </c>
      <c r="Y1846" s="122">
        <v>1.8129972419911999</v>
      </c>
      <c r="Z1846" s="122">
        <v>2.0579876796402998</v>
      </c>
      <c r="AA1846" s="122">
        <v>1.8158670206834</v>
      </c>
      <c r="AB1846" s="122">
        <v>1.5886033807649</v>
      </c>
      <c r="AC1846" s="122">
        <v>2.0418121058495</v>
      </c>
      <c r="AD1846" s="122">
        <v>2.0162303045840999</v>
      </c>
      <c r="AE1846" s="122">
        <v>2.6415704802637001</v>
      </c>
      <c r="AF1846" s="122">
        <v>2.4134176988413998</v>
      </c>
      <c r="AG1846" s="122">
        <v>2.3666154626815001</v>
      </c>
      <c r="AH1846" s="122">
        <v>2.6849360357380001</v>
      </c>
      <c r="AI1846" s="122">
        <v>2.4985547454054</v>
      </c>
      <c r="AJ1846" s="122">
        <v>2.2564711477239001</v>
      </c>
      <c r="AK1846" s="122">
        <v>2.4283487554461001</v>
      </c>
      <c r="AL1846" s="122">
        <v>0</v>
      </c>
    </row>
    <row r="1847" spans="1:38" hidden="1" x14ac:dyDescent="0.25">
      <c r="A1847" s="122" t="s">
        <v>2175</v>
      </c>
      <c r="B1847" s="122">
        <v>1</v>
      </c>
      <c r="C1847" s="122" t="s">
        <v>2176</v>
      </c>
      <c r="D1847" s="122" t="s">
        <v>2125</v>
      </c>
      <c r="E1847" s="122">
        <v>34</v>
      </c>
      <c r="F1847" s="122">
        <v>9.2448562449103004</v>
      </c>
      <c r="G1847" s="122">
        <v>7.1839594090084002</v>
      </c>
      <c r="H1847" s="122">
        <v>8.9932903112761</v>
      </c>
      <c r="I1847" s="122">
        <v>9.0107095458680995</v>
      </c>
      <c r="J1847" s="122">
        <v>8.8504686635923004</v>
      </c>
      <c r="K1847" s="122">
        <v>8.4140795230688994</v>
      </c>
      <c r="L1847" s="122">
        <v>8.3340960073944004</v>
      </c>
      <c r="M1847" s="122">
        <v>8.5482884900201999</v>
      </c>
      <c r="N1847" s="122">
        <v>8.1498734625956999</v>
      </c>
      <c r="O1847" s="122">
        <v>8.1210325932269996</v>
      </c>
      <c r="P1847" s="122">
        <v>8.2887706427423993</v>
      </c>
      <c r="Q1847" s="122">
        <v>8.8725005563747992</v>
      </c>
      <c r="R1847" s="122">
        <v>8.5257749669261997</v>
      </c>
      <c r="S1847" s="122">
        <v>9.3380455873623998</v>
      </c>
      <c r="T1847" s="122">
        <v>9.0062848521888004</v>
      </c>
      <c r="U1847" s="122">
        <v>7.8654720231077002</v>
      </c>
      <c r="V1847" s="122">
        <v>10.181862054796699</v>
      </c>
      <c r="W1847" s="122">
        <v>8.0285879016799004</v>
      </c>
      <c r="X1847" s="122">
        <v>8.1427177824599006</v>
      </c>
      <c r="Y1847" s="122">
        <v>8.9801647454826004</v>
      </c>
      <c r="Z1847" s="122">
        <v>11.323678998593399</v>
      </c>
      <c r="AA1847" s="122">
        <v>11.139755895960199</v>
      </c>
      <c r="AB1847" s="122">
        <v>10.7323037731671</v>
      </c>
      <c r="AC1847" s="122">
        <v>11.455535839150199</v>
      </c>
      <c r="AD1847" s="122">
        <v>11.4871750613597</v>
      </c>
      <c r="AE1847" s="122">
        <v>12.0733006630504</v>
      </c>
      <c r="AF1847" s="122">
        <v>13.126098416319699</v>
      </c>
      <c r="AG1847" s="122">
        <v>12.700842683646099</v>
      </c>
      <c r="AH1847" s="122">
        <v>12.7173819399145</v>
      </c>
      <c r="AI1847" s="122">
        <v>12.8819937702463</v>
      </c>
      <c r="AJ1847" s="122">
        <v>11.3321323152128</v>
      </c>
      <c r="AK1847" s="122">
        <v>11.692529306190901</v>
      </c>
      <c r="AL1847" s="122">
        <v>0</v>
      </c>
    </row>
    <row r="1848" spans="1:38" hidden="1" x14ac:dyDescent="0.25">
      <c r="A1848" s="122" t="s">
        <v>2175</v>
      </c>
      <c r="B1848" s="122">
        <v>1</v>
      </c>
      <c r="C1848" s="122" t="s">
        <v>2176</v>
      </c>
      <c r="D1848" s="122" t="s">
        <v>2126</v>
      </c>
      <c r="E1848" s="122">
        <v>34</v>
      </c>
      <c r="F1848" s="122">
        <v>7.7117529956448996</v>
      </c>
      <c r="G1848" s="122">
        <v>7.6710010325173998</v>
      </c>
      <c r="H1848" s="122">
        <v>7.8305988383793004</v>
      </c>
      <c r="I1848" s="122">
        <v>7.2701882958623001</v>
      </c>
      <c r="J1848" s="122">
        <v>7.5933576411427</v>
      </c>
      <c r="K1848" s="122">
        <v>7.8837062351496998</v>
      </c>
      <c r="L1848" s="122">
        <v>8.8124885785612008</v>
      </c>
      <c r="M1848" s="122">
        <v>8.8786427713048006</v>
      </c>
      <c r="N1848" s="122">
        <v>8.1812141174720008</v>
      </c>
      <c r="O1848" s="122">
        <v>8.6045098021692006</v>
      </c>
      <c r="P1848" s="122">
        <v>8.5054620547248003</v>
      </c>
      <c r="Q1848" s="122">
        <v>9.1457263822087</v>
      </c>
      <c r="R1848" s="122">
        <v>6.5803377068174003</v>
      </c>
      <c r="S1848" s="122">
        <v>7.6154385416982997</v>
      </c>
      <c r="T1848" s="122">
        <v>6.6463288599728001</v>
      </c>
      <c r="U1848" s="122">
        <v>9.6731122170890007</v>
      </c>
      <c r="V1848" s="122">
        <v>9.0876552688454009</v>
      </c>
      <c r="W1848" s="122">
        <v>8.7926888345284002</v>
      </c>
      <c r="X1848" s="122">
        <v>9.1866349603998003</v>
      </c>
      <c r="Y1848" s="122">
        <v>8.1963351087799996</v>
      </c>
      <c r="Z1848" s="122">
        <v>10.4187857204126</v>
      </c>
      <c r="AA1848" s="122">
        <v>10.503773477658999</v>
      </c>
      <c r="AB1848" s="122">
        <v>10.1846122867903</v>
      </c>
      <c r="AC1848" s="122">
        <v>10.7949458233867</v>
      </c>
      <c r="AD1848" s="122">
        <v>10.6564543045149</v>
      </c>
      <c r="AE1848" s="122">
        <v>11.2729167945005</v>
      </c>
      <c r="AF1848" s="122">
        <v>10.81948460291</v>
      </c>
      <c r="AG1848" s="122">
        <v>10.630704050038201</v>
      </c>
      <c r="AH1848" s="122">
        <v>11.225086394650299</v>
      </c>
      <c r="AI1848" s="122">
        <v>10.9177857842473</v>
      </c>
      <c r="AJ1848" s="122">
        <v>9.8546781347696992</v>
      </c>
      <c r="AK1848" s="122">
        <v>9.6172491503046</v>
      </c>
      <c r="AL1848" s="122">
        <v>0</v>
      </c>
    </row>
    <row r="1849" spans="1:38" hidden="1" x14ac:dyDescent="0.25">
      <c r="A1849" s="122" t="s">
        <v>2175</v>
      </c>
      <c r="B1849" s="122">
        <v>1</v>
      </c>
      <c r="C1849" s="122" t="s">
        <v>2176</v>
      </c>
      <c r="D1849" s="122" t="s">
        <v>2127</v>
      </c>
      <c r="E1849" s="122">
        <v>34</v>
      </c>
      <c r="F1849" s="122">
        <v>0.52663901733700003</v>
      </c>
      <c r="G1849" s="122">
        <v>0.55715348098890005</v>
      </c>
      <c r="H1849" s="122">
        <v>0.56849266275779997</v>
      </c>
      <c r="I1849" s="122">
        <v>0.74493749008309995</v>
      </c>
      <c r="J1849" s="122">
        <v>0.72210702192679999</v>
      </c>
      <c r="K1849" s="122">
        <v>0.75231200445330004</v>
      </c>
      <c r="L1849" s="122">
        <v>0.7369231877886</v>
      </c>
      <c r="M1849" s="122">
        <v>0.61778894468370005</v>
      </c>
      <c r="N1849" s="122">
        <v>0.54724594429359996</v>
      </c>
      <c r="O1849" s="122">
        <v>0.56292758323879999</v>
      </c>
      <c r="P1849" s="122">
        <v>0.59465949888199998</v>
      </c>
      <c r="Q1849" s="122">
        <v>0.51467534308749996</v>
      </c>
      <c r="R1849" s="122">
        <v>0.4596932751676</v>
      </c>
      <c r="S1849" s="122">
        <v>0.50217557791269996</v>
      </c>
      <c r="T1849" s="122">
        <v>0.54212687052240005</v>
      </c>
      <c r="U1849" s="122">
        <v>1.3814762087036001</v>
      </c>
      <c r="V1849" s="122">
        <v>1.2676998696699</v>
      </c>
      <c r="W1849" s="122">
        <v>1.4203545709362</v>
      </c>
      <c r="X1849" s="122">
        <v>1.6121587596888001</v>
      </c>
      <c r="Y1849" s="122">
        <v>2.5707548735798</v>
      </c>
      <c r="Z1849" s="122">
        <v>2.8085719103315001</v>
      </c>
      <c r="AA1849" s="122">
        <v>2.7686424808771002</v>
      </c>
      <c r="AB1849" s="122">
        <v>2.4190010924985001</v>
      </c>
      <c r="AC1849" s="122">
        <v>2.9739338664366</v>
      </c>
      <c r="AD1849" s="122">
        <v>3.0261022158188</v>
      </c>
      <c r="AE1849" s="122">
        <v>1.8124021138133</v>
      </c>
      <c r="AF1849" s="122">
        <v>1.7337253354458</v>
      </c>
      <c r="AG1849" s="122">
        <v>1.7200876862539001</v>
      </c>
      <c r="AH1849" s="122">
        <v>1.9276366992139</v>
      </c>
      <c r="AI1849" s="122">
        <v>1.8876613997664</v>
      </c>
      <c r="AJ1849" s="122">
        <v>1.6313992755733</v>
      </c>
      <c r="AK1849" s="122">
        <v>1.8543586393010001</v>
      </c>
      <c r="AL1849" s="122">
        <v>0</v>
      </c>
    </row>
    <row r="1850" spans="1:38" hidden="1" x14ac:dyDescent="0.25">
      <c r="A1850" s="122" t="s">
        <v>2175</v>
      </c>
      <c r="B1850" s="122">
        <v>1</v>
      </c>
      <c r="C1850" s="122" t="s">
        <v>2176</v>
      </c>
      <c r="D1850" s="122" t="s">
        <v>2128</v>
      </c>
      <c r="E1850" s="122">
        <v>34</v>
      </c>
      <c r="F1850" s="122">
        <v>0.21707634953900001</v>
      </c>
      <c r="G1850" s="122">
        <v>0.22710242882100001</v>
      </c>
      <c r="H1850" s="122">
        <v>0.1727279517009</v>
      </c>
      <c r="I1850" s="122">
        <v>0.16396221694999999</v>
      </c>
      <c r="J1850" s="122">
        <v>0.18490878081699999</v>
      </c>
      <c r="K1850" s="122">
        <v>0.1672500769412</v>
      </c>
      <c r="L1850" s="122">
        <v>0.14864955619610001</v>
      </c>
      <c r="M1850" s="122">
        <v>0.1629859125391</v>
      </c>
      <c r="N1850" s="122">
        <v>0.14690314526939999</v>
      </c>
      <c r="O1850" s="122">
        <v>0.1510000341776</v>
      </c>
      <c r="P1850" s="122">
        <v>0.16531781604990001</v>
      </c>
      <c r="Q1850" s="122">
        <v>0.12184002800510001</v>
      </c>
      <c r="R1850" s="122">
        <v>0.1169286548681</v>
      </c>
      <c r="S1850" s="122">
        <v>0.13130948672170001</v>
      </c>
      <c r="T1850" s="122">
        <v>0.14514067961679999</v>
      </c>
      <c r="U1850" s="122">
        <v>0.31984022349989999</v>
      </c>
      <c r="V1850" s="122">
        <v>0.32686469104709998</v>
      </c>
      <c r="W1850" s="122">
        <v>0.38301986668400001</v>
      </c>
      <c r="X1850" s="122">
        <v>0.45162417818400002</v>
      </c>
      <c r="Y1850" s="122">
        <v>0.34965683245860002</v>
      </c>
      <c r="Z1850" s="122">
        <v>0.37958805933680001</v>
      </c>
      <c r="AA1850" s="122">
        <v>0.43327111647729999</v>
      </c>
      <c r="AB1850" s="122">
        <v>0.41764803110019999</v>
      </c>
      <c r="AC1850" s="122">
        <v>0.50927653309309995</v>
      </c>
      <c r="AD1850" s="122">
        <v>0.48487714449870001</v>
      </c>
      <c r="AE1850" s="122">
        <v>0.82771054288970003</v>
      </c>
      <c r="AF1850" s="122">
        <v>0.81216819379079996</v>
      </c>
      <c r="AG1850" s="122">
        <v>0.85546342841669998</v>
      </c>
      <c r="AH1850" s="122">
        <v>0.83665205770069995</v>
      </c>
      <c r="AI1850" s="122">
        <v>0.83526378382059996</v>
      </c>
      <c r="AJ1850" s="122">
        <v>0.80637075077169995</v>
      </c>
      <c r="AK1850" s="122">
        <v>0.80047394966670005</v>
      </c>
      <c r="AL1850" s="122">
        <v>0</v>
      </c>
    </row>
    <row r="1851" spans="1:38" hidden="1" x14ac:dyDescent="0.25">
      <c r="A1851" s="122" t="s">
        <v>2177</v>
      </c>
      <c r="B1851" s="122">
        <v>1</v>
      </c>
      <c r="C1851" s="122" t="s">
        <v>2178</v>
      </c>
      <c r="D1851" s="122" t="s">
        <v>2080</v>
      </c>
      <c r="E1851" s="122">
        <v>35</v>
      </c>
      <c r="F1851" s="122">
        <v>1.9906750363851999</v>
      </c>
      <c r="G1851" s="122">
        <v>2.2072089645066</v>
      </c>
      <c r="H1851" s="122">
        <v>2.0173254987672999</v>
      </c>
      <c r="I1851" s="122">
        <v>1.8030979551841</v>
      </c>
      <c r="J1851" s="122">
        <v>1.7980833409863</v>
      </c>
      <c r="K1851" s="122">
        <v>2.0502598187694998</v>
      </c>
      <c r="L1851" s="122">
        <v>2.0195878835264001</v>
      </c>
      <c r="M1851" s="122">
        <v>2.4461546782680998</v>
      </c>
      <c r="N1851" s="122">
        <v>2.5755159372613998</v>
      </c>
      <c r="O1851" s="122">
        <v>2.6061218937486998</v>
      </c>
      <c r="P1851" s="122">
        <v>2.8178192869251002</v>
      </c>
      <c r="Q1851" s="122">
        <v>2.4610738471392999</v>
      </c>
      <c r="R1851" s="122">
        <v>2.6135603199344</v>
      </c>
      <c r="S1851" s="122">
        <v>3.0233903080075999</v>
      </c>
      <c r="T1851" s="122">
        <v>3.489214480747</v>
      </c>
      <c r="U1851" s="122">
        <v>3.7106602170717999</v>
      </c>
      <c r="V1851" s="122">
        <v>3.7789262653289999</v>
      </c>
      <c r="W1851" s="122">
        <v>3.5733223534963998</v>
      </c>
      <c r="X1851" s="122">
        <v>2.9290107445467002</v>
      </c>
      <c r="Y1851" s="122">
        <v>2.2953518701348998</v>
      </c>
      <c r="Z1851" s="122">
        <v>2.7329557323602001</v>
      </c>
      <c r="AA1851" s="122">
        <v>2.6558075425885002</v>
      </c>
      <c r="AB1851" s="122">
        <v>2.5674370343566002</v>
      </c>
      <c r="AC1851" s="122">
        <v>2.3102254327735001</v>
      </c>
      <c r="AD1851" s="122">
        <v>2.4313511220884001</v>
      </c>
      <c r="AE1851" s="122">
        <v>2.5604119498806002</v>
      </c>
      <c r="AF1851" s="122">
        <v>2.4469648960958001</v>
      </c>
      <c r="AG1851" s="122">
        <v>2.4538577695354999</v>
      </c>
      <c r="AH1851" s="122">
        <v>2.7437191086828001</v>
      </c>
      <c r="AI1851" s="122">
        <v>2.5664260876313998</v>
      </c>
      <c r="AJ1851" s="122">
        <v>2.5001998163770001</v>
      </c>
      <c r="AK1851" s="122">
        <v>2.8817134136314002</v>
      </c>
      <c r="AL1851" s="122">
        <v>0</v>
      </c>
    </row>
    <row r="1852" spans="1:38" hidden="1" x14ac:dyDescent="0.25">
      <c r="A1852" s="122" t="s">
        <v>2177</v>
      </c>
      <c r="B1852" s="122">
        <v>1</v>
      </c>
      <c r="C1852" s="122" t="s">
        <v>2178</v>
      </c>
      <c r="D1852" s="122" t="s">
        <v>2081</v>
      </c>
      <c r="E1852" s="122">
        <v>35</v>
      </c>
      <c r="F1852" s="122">
        <v>1.5913162573235999</v>
      </c>
      <c r="G1852" s="122">
        <v>1.891348770015</v>
      </c>
      <c r="H1852" s="122">
        <v>1.6841823712641</v>
      </c>
      <c r="I1852" s="122">
        <v>1.5212279971858</v>
      </c>
      <c r="J1852" s="122">
        <v>1.3140635155909</v>
      </c>
      <c r="K1852" s="122">
        <v>1.2929829509018</v>
      </c>
      <c r="L1852" s="122">
        <v>1.2622285282447001</v>
      </c>
      <c r="M1852" s="122">
        <v>1.1613762945605</v>
      </c>
      <c r="N1852" s="122">
        <v>0.77363426690769999</v>
      </c>
      <c r="O1852" s="122">
        <v>0.76259139243189999</v>
      </c>
      <c r="P1852" s="122">
        <v>1.1810196455901001</v>
      </c>
      <c r="Q1852" s="122">
        <v>0.66834287620980004</v>
      </c>
      <c r="R1852" s="122">
        <v>1.0927995102643</v>
      </c>
      <c r="S1852" s="122">
        <v>0.90647555903139998</v>
      </c>
      <c r="T1852" s="122">
        <v>1.3557956219359999</v>
      </c>
      <c r="U1852" s="122">
        <v>1.0433011743455001</v>
      </c>
      <c r="V1852" s="122">
        <v>1.0858611822349999</v>
      </c>
      <c r="W1852" s="122">
        <v>0.82083763848750002</v>
      </c>
      <c r="X1852" s="122">
        <v>0.91552190099620001</v>
      </c>
      <c r="Y1852" s="122">
        <v>0.77317282062180004</v>
      </c>
      <c r="Z1852" s="122">
        <v>0.9052557522993</v>
      </c>
      <c r="AA1852" s="122">
        <v>0.81303070853290005</v>
      </c>
      <c r="AB1852" s="122">
        <v>0.73205361324200002</v>
      </c>
      <c r="AC1852" s="122">
        <v>0.57797851616630003</v>
      </c>
      <c r="AD1852" s="122">
        <v>0.68458917966129995</v>
      </c>
      <c r="AE1852" s="122">
        <v>0.59141287208500004</v>
      </c>
      <c r="AF1852" s="122">
        <v>0.68029057036469998</v>
      </c>
      <c r="AG1852" s="122">
        <v>0.70121418044049999</v>
      </c>
      <c r="AH1852" s="122">
        <v>0.64004992225269997</v>
      </c>
      <c r="AI1852" s="122">
        <v>0.63010941928240005</v>
      </c>
      <c r="AJ1852" s="122">
        <v>0.41018384950280001</v>
      </c>
      <c r="AK1852" s="122">
        <v>0.42033859460529999</v>
      </c>
      <c r="AL1852" s="122">
        <v>0</v>
      </c>
    </row>
    <row r="1853" spans="1:38" hidden="1" x14ac:dyDescent="0.25">
      <c r="A1853" s="122" t="s">
        <v>2177</v>
      </c>
      <c r="B1853" s="122">
        <v>1</v>
      </c>
      <c r="C1853" s="122" t="s">
        <v>2178</v>
      </c>
      <c r="D1853" s="122" t="s">
        <v>2082</v>
      </c>
      <c r="E1853" s="122">
        <v>35</v>
      </c>
      <c r="F1853" s="122">
        <v>0.12523123416650001</v>
      </c>
      <c r="G1853" s="122">
        <v>0.1630786209415</v>
      </c>
      <c r="H1853" s="122">
        <v>0.1080068402852</v>
      </c>
      <c r="I1853" s="122">
        <v>0.1004002658606</v>
      </c>
      <c r="J1853" s="122">
        <v>0.15098999492279999</v>
      </c>
      <c r="K1853" s="122">
        <v>0.1179857215884</v>
      </c>
      <c r="L1853" s="122">
        <v>0.1467780807589</v>
      </c>
      <c r="M1853" s="122">
        <v>0.1532429460394</v>
      </c>
      <c r="N1853" s="122">
        <v>0.15999080268890001</v>
      </c>
      <c r="O1853" s="122">
        <v>0.44992821389269999</v>
      </c>
      <c r="P1853" s="122">
        <v>0.47931655093039999</v>
      </c>
      <c r="Q1853" s="122">
        <v>9.76597401319E-2</v>
      </c>
      <c r="R1853" s="122">
        <v>7.6404572634700005E-2</v>
      </c>
      <c r="S1853" s="122">
        <v>0.1126101647636</v>
      </c>
      <c r="T1853" s="122">
        <v>0.30222539229630002</v>
      </c>
      <c r="U1853" s="122">
        <v>0.22238009145500001</v>
      </c>
      <c r="V1853" s="122">
        <v>0.1220105504878</v>
      </c>
      <c r="W1853" s="122">
        <v>0.12966656764590001</v>
      </c>
      <c r="X1853" s="122">
        <v>0.36010587549020001</v>
      </c>
      <c r="Y1853" s="122">
        <v>0.31368437813799999</v>
      </c>
      <c r="Z1853" s="122">
        <v>0.41995196606379998</v>
      </c>
      <c r="AA1853" s="122">
        <v>0.41128739755400001</v>
      </c>
      <c r="AB1853" s="122">
        <v>0.1810621098047</v>
      </c>
      <c r="AC1853" s="122">
        <v>0.16897967092259999</v>
      </c>
      <c r="AD1853" s="122">
        <v>0.18078179407629999</v>
      </c>
      <c r="AE1853" s="122">
        <v>0.16652552841070001</v>
      </c>
      <c r="AF1853" s="122">
        <v>0.1592616894966</v>
      </c>
      <c r="AG1853" s="122">
        <v>0.1705711241184</v>
      </c>
      <c r="AH1853" s="122">
        <v>0.15519080526080001</v>
      </c>
      <c r="AI1853" s="122">
        <v>0.1528928396641</v>
      </c>
      <c r="AJ1853" s="122">
        <v>9.7149068712499995E-2</v>
      </c>
      <c r="AK1853" s="122">
        <v>0.1043319182716</v>
      </c>
      <c r="AL1853" s="122">
        <v>0</v>
      </c>
    </row>
    <row r="1854" spans="1:38" hidden="1" x14ac:dyDescent="0.25">
      <c r="A1854" s="122" t="s">
        <v>2177</v>
      </c>
      <c r="B1854" s="122">
        <v>1</v>
      </c>
      <c r="C1854" s="122" t="s">
        <v>2178</v>
      </c>
      <c r="D1854" s="122" t="s">
        <v>2083</v>
      </c>
      <c r="E1854" s="122">
        <v>35</v>
      </c>
      <c r="F1854" s="122">
        <v>0.57751845754669995</v>
      </c>
      <c r="G1854" s="122">
        <v>0.82608270826899999</v>
      </c>
      <c r="H1854" s="122">
        <v>0.7257021216292</v>
      </c>
      <c r="I1854" s="122">
        <v>0.68709130557880005</v>
      </c>
      <c r="J1854" s="122">
        <v>0.64429343028770003</v>
      </c>
      <c r="K1854" s="122">
        <v>0.6870103884073</v>
      </c>
      <c r="L1854" s="122">
        <v>0.70152764784139998</v>
      </c>
      <c r="M1854" s="122">
        <v>0.74645550706029995</v>
      </c>
      <c r="N1854" s="122">
        <v>0.79412260112419997</v>
      </c>
      <c r="O1854" s="122">
        <v>0.90926715615410003</v>
      </c>
      <c r="P1854" s="122">
        <v>1.026578954174</v>
      </c>
      <c r="Q1854" s="122">
        <v>0.92689245297150002</v>
      </c>
      <c r="R1854" s="122">
        <v>0.96087127552380003</v>
      </c>
      <c r="S1854" s="122">
        <v>1.0225514971030001</v>
      </c>
      <c r="T1854" s="122">
        <v>0.77970488009100003</v>
      </c>
      <c r="U1854" s="122">
        <v>0.78792063279080005</v>
      </c>
      <c r="V1854" s="122">
        <v>0.78207492268839995</v>
      </c>
      <c r="W1854" s="122">
        <v>0.68752319485949998</v>
      </c>
      <c r="X1854" s="122">
        <v>0.67530446972339997</v>
      </c>
      <c r="Y1854" s="122">
        <v>0.48710639016430002</v>
      </c>
      <c r="Z1854" s="122">
        <v>1.4908365056983</v>
      </c>
      <c r="AA1854" s="122">
        <v>1.6337928603013001</v>
      </c>
      <c r="AB1854" s="122">
        <v>1.6194882669357</v>
      </c>
      <c r="AC1854" s="122">
        <v>1.6276394686204001</v>
      </c>
      <c r="AD1854" s="122">
        <v>1.715135520194</v>
      </c>
      <c r="AE1854" s="122">
        <v>1.6984843690914</v>
      </c>
      <c r="AF1854" s="122">
        <v>1.667378436698</v>
      </c>
      <c r="AG1854" s="122">
        <v>1.7589434066564</v>
      </c>
      <c r="AH1854" s="122">
        <v>1.7887115449051001</v>
      </c>
      <c r="AI1854" s="122">
        <v>1.7172143615507001</v>
      </c>
      <c r="AJ1854" s="122">
        <v>0.99177146865709997</v>
      </c>
      <c r="AK1854" s="122">
        <v>1.2926608723934001</v>
      </c>
      <c r="AL1854" s="122">
        <v>0</v>
      </c>
    </row>
    <row r="1855" spans="1:38" x14ac:dyDescent="0.25">
      <c r="A1855" s="122" t="s">
        <v>2177</v>
      </c>
      <c r="B1855" s="122">
        <v>1</v>
      </c>
      <c r="C1855" s="122" t="s">
        <v>2178</v>
      </c>
      <c r="D1855" s="122" t="s">
        <v>2084</v>
      </c>
      <c r="E1855" s="122">
        <v>35</v>
      </c>
      <c r="F1855" s="122">
        <v>25.729748381836899</v>
      </c>
      <c r="G1855" s="122">
        <v>24.392946682784199</v>
      </c>
      <c r="H1855" s="122">
        <v>17.669930997945901</v>
      </c>
      <c r="I1855" s="122">
        <v>17.301559172551599</v>
      </c>
      <c r="J1855" s="122">
        <v>19.6562570847105</v>
      </c>
      <c r="K1855" s="122">
        <v>20.972715900996899</v>
      </c>
      <c r="L1855" s="122">
        <v>21.104188536149302</v>
      </c>
      <c r="M1855" s="122">
        <v>18.3561956622382</v>
      </c>
      <c r="N1855" s="122">
        <v>17.3897080295758</v>
      </c>
      <c r="O1855" s="122">
        <v>17.713239892914</v>
      </c>
      <c r="P1855" s="122">
        <v>18.398144418985201</v>
      </c>
      <c r="Q1855" s="122">
        <v>17.709189143890601</v>
      </c>
      <c r="R1855" s="122">
        <v>19.284841925872399</v>
      </c>
      <c r="S1855" s="122">
        <v>18.931672372933001</v>
      </c>
      <c r="T1855" s="122">
        <v>20.0209379560185</v>
      </c>
      <c r="U1855" s="122">
        <v>22.029342282460998</v>
      </c>
      <c r="V1855" s="122">
        <v>23.0385904926015</v>
      </c>
      <c r="W1855" s="122">
        <v>23.3765774471978</v>
      </c>
      <c r="X1855" s="122">
        <v>23.865521937956</v>
      </c>
      <c r="Y1855" s="122">
        <v>24.681419387504501</v>
      </c>
      <c r="Z1855" s="122">
        <v>22.412918190526099</v>
      </c>
      <c r="AA1855" s="122">
        <v>19.273109699046199</v>
      </c>
      <c r="AB1855" s="122">
        <v>18.742206058606101</v>
      </c>
      <c r="AC1855" s="122">
        <v>16.385213416645101</v>
      </c>
      <c r="AD1855" s="122">
        <v>16.126003164225601</v>
      </c>
      <c r="AE1855" s="122">
        <v>19.511328272813401</v>
      </c>
      <c r="AF1855" s="122">
        <v>20.346878495551898</v>
      </c>
      <c r="AG1855" s="122">
        <v>21.5085631622675</v>
      </c>
      <c r="AH1855" s="122">
        <v>22.936473611114199</v>
      </c>
      <c r="AI1855" s="122">
        <v>22.0649722823307</v>
      </c>
      <c r="AJ1855" s="122">
        <v>13.6477051979859</v>
      </c>
      <c r="AK1855" s="122">
        <v>14.739833635837201</v>
      </c>
      <c r="AL1855" s="122">
        <v>0</v>
      </c>
    </row>
    <row r="1856" spans="1:38" hidden="1" x14ac:dyDescent="0.25">
      <c r="A1856" s="122" t="s">
        <v>2177</v>
      </c>
      <c r="B1856" s="122">
        <v>1</v>
      </c>
      <c r="C1856" s="122" t="s">
        <v>2178</v>
      </c>
      <c r="D1856" s="122" t="s">
        <v>474</v>
      </c>
      <c r="E1856" s="122">
        <v>35</v>
      </c>
      <c r="F1856" s="122">
        <v>0.42180358150539998</v>
      </c>
      <c r="G1856" s="122">
        <v>0.56632229292150005</v>
      </c>
      <c r="H1856" s="122">
        <v>0.65083520419810004</v>
      </c>
      <c r="I1856" s="122">
        <v>0.78734658198569996</v>
      </c>
      <c r="J1856" s="122">
        <v>0.68973036999869997</v>
      </c>
      <c r="K1856" s="122">
        <v>0.6707670822149</v>
      </c>
      <c r="L1856" s="122">
        <v>0.68738096115330005</v>
      </c>
      <c r="M1856" s="122">
        <v>0.67145346758790003</v>
      </c>
      <c r="N1856" s="122">
        <v>0.62221362899230004</v>
      </c>
      <c r="O1856" s="122">
        <v>0.73662562058549996</v>
      </c>
      <c r="P1856" s="122">
        <v>0.74604216046390004</v>
      </c>
      <c r="Q1856" s="122">
        <v>0.72163089821199999</v>
      </c>
      <c r="R1856" s="122">
        <v>0.6624608416369</v>
      </c>
      <c r="S1856" s="122">
        <v>0.54416926242609998</v>
      </c>
      <c r="T1856" s="122">
        <v>1.1667256638746999</v>
      </c>
      <c r="U1856" s="122">
        <v>1.2106071319909</v>
      </c>
      <c r="V1856" s="122">
        <v>1.3153876070488</v>
      </c>
      <c r="W1856" s="122">
        <v>1.4068235973473999</v>
      </c>
      <c r="X1856" s="122">
        <v>1.3142666862409</v>
      </c>
      <c r="Y1856" s="122">
        <v>1.1270458252266999</v>
      </c>
      <c r="Z1856" s="122">
        <v>1.3350423349391001</v>
      </c>
      <c r="AA1856" s="122">
        <v>1.3888644457629999</v>
      </c>
      <c r="AB1856" s="122">
        <v>1.4099660745257001</v>
      </c>
      <c r="AC1856" s="122">
        <v>1.381976141974</v>
      </c>
      <c r="AD1856" s="122">
        <v>1.4474014066789</v>
      </c>
      <c r="AE1856" s="122">
        <v>1.3853238971555999</v>
      </c>
      <c r="AF1856" s="122">
        <v>1.4891571408830999</v>
      </c>
      <c r="AG1856" s="122">
        <v>1.6073577093361</v>
      </c>
      <c r="AH1856" s="122">
        <v>1.7632861084608</v>
      </c>
      <c r="AI1856" s="122">
        <v>1.6927755637338</v>
      </c>
      <c r="AJ1856" s="122">
        <v>0.76816305953240005</v>
      </c>
      <c r="AK1856" s="122">
        <v>1.1697179112344001</v>
      </c>
      <c r="AL1856" s="122">
        <v>0</v>
      </c>
    </row>
    <row r="1857" spans="1:38" hidden="1" x14ac:dyDescent="0.25">
      <c r="A1857" s="122" t="s">
        <v>2177</v>
      </c>
      <c r="B1857" s="122">
        <v>1</v>
      </c>
      <c r="C1857" s="122" t="s">
        <v>2178</v>
      </c>
      <c r="D1857" s="122" t="s">
        <v>2085</v>
      </c>
      <c r="E1857" s="122">
        <v>35</v>
      </c>
      <c r="F1857" s="122">
        <v>0.18107429845090001</v>
      </c>
      <c r="G1857" s="122">
        <v>0.20697590821110001</v>
      </c>
      <c r="H1857" s="122">
        <v>0.2307057855794</v>
      </c>
      <c r="I1857" s="122">
        <v>0.22123632970339999</v>
      </c>
      <c r="J1857" s="122">
        <v>0.22582538069050001</v>
      </c>
      <c r="K1857" s="122">
        <v>0.23985258006740001</v>
      </c>
      <c r="L1857" s="122">
        <v>0.25153201401879999</v>
      </c>
      <c r="M1857" s="122">
        <v>0.2382742683713</v>
      </c>
      <c r="N1857" s="122">
        <v>0.22007174281700001</v>
      </c>
      <c r="O1857" s="122">
        <v>0.24981214691209999</v>
      </c>
      <c r="P1857" s="122">
        <v>0.26657430717120001</v>
      </c>
      <c r="Q1857" s="122">
        <v>0.22766443741110001</v>
      </c>
      <c r="R1857" s="122">
        <v>0.2117112634576</v>
      </c>
      <c r="S1857" s="122">
        <v>0.2233660903637</v>
      </c>
      <c r="T1857" s="122">
        <v>0.26238399049459998</v>
      </c>
      <c r="U1857" s="122">
        <v>0.27090954687410002</v>
      </c>
      <c r="V1857" s="122">
        <v>0.2541809255004</v>
      </c>
      <c r="W1857" s="122">
        <v>0.2383956133707</v>
      </c>
      <c r="X1857" s="122">
        <v>0.2126381655173</v>
      </c>
      <c r="Y1857" s="122">
        <v>0.16349048193099999</v>
      </c>
      <c r="Z1857" s="122">
        <v>0.2468257049365</v>
      </c>
      <c r="AA1857" s="122">
        <v>0.26899107406540002</v>
      </c>
      <c r="AB1857" s="122">
        <v>0.28464859435090001</v>
      </c>
      <c r="AC1857" s="122">
        <v>0.2065949829631</v>
      </c>
      <c r="AD1857" s="122">
        <v>0.24536609982179999</v>
      </c>
      <c r="AE1857" s="122">
        <v>0.21381052682429999</v>
      </c>
      <c r="AF1857" s="122">
        <v>0.22460683921089999</v>
      </c>
      <c r="AG1857" s="122">
        <v>0.30000682384279997</v>
      </c>
      <c r="AH1857" s="122">
        <v>0.35600018936889999</v>
      </c>
      <c r="AI1857" s="122">
        <v>0.27251305880650001</v>
      </c>
      <c r="AJ1857" s="122">
        <v>0.13392018248160001</v>
      </c>
      <c r="AK1857" s="122">
        <v>0.18382078433759999</v>
      </c>
      <c r="AL1857" s="122">
        <v>0</v>
      </c>
    </row>
    <row r="1858" spans="1:38" hidden="1" x14ac:dyDescent="0.25">
      <c r="A1858" s="122" t="s">
        <v>2177</v>
      </c>
      <c r="B1858" s="122">
        <v>1</v>
      </c>
      <c r="C1858" s="122" t="s">
        <v>2178</v>
      </c>
      <c r="D1858" s="122" t="s">
        <v>2086</v>
      </c>
      <c r="E1858" s="122">
        <v>35</v>
      </c>
      <c r="F1858" s="122">
        <v>4.407024731E-4</v>
      </c>
      <c r="G1858" s="122">
        <v>2.5471174799999999E-5</v>
      </c>
      <c r="H1858" s="122">
        <v>2.89075365E-5</v>
      </c>
      <c r="I1858" s="122">
        <v>8.9404378379000001E-3</v>
      </c>
      <c r="J1858" s="122">
        <v>2.4762180000000001E-4</v>
      </c>
      <c r="K1858" s="122">
        <v>5.6411444599999997E-5</v>
      </c>
      <c r="L1858" s="122">
        <v>7.7526561000000007E-6</v>
      </c>
      <c r="M1858" s="122">
        <v>0</v>
      </c>
      <c r="N1858" s="122">
        <v>1.6575848700000001E-5</v>
      </c>
      <c r="O1858" s="122">
        <v>1.22064904E-5</v>
      </c>
      <c r="P1858" s="122">
        <v>9.4332047000000003E-6</v>
      </c>
      <c r="Q1858" s="122">
        <v>2.5748858600000002E-5</v>
      </c>
      <c r="R1858" s="122">
        <v>7.9715998979999997E-4</v>
      </c>
      <c r="S1858" s="122">
        <v>1.4456737599999999E-5</v>
      </c>
      <c r="T1858" s="122">
        <v>1.577438839E-4</v>
      </c>
      <c r="U1858" s="122">
        <v>2.2400849499999999E-5</v>
      </c>
      <c r="V1858" s="122">
        <v>2.82126696E-5</v>
      </c>
      <c r="W1858" s="122">
        <v>3.8289446600000002E-5</v>
      </c>
      <c r="X1858" s="122">
        <v>2.7490284100000001E-5</v>
      </c>
      <c r="Y1858" s="122">
        <v>1.9252039499999999E-5</v>
      </c>
      <c r="Z1858" s="122">
        <v>4.7041767799999997E-5</v>
      </c>
      <c r="AA1858" s="122">
        <v>4.5045667500000003E-5</v>
      </c>
      <c r="AB1858" s="122">
        <v>5.5339876199999999E-5</v>
      </c>
      <c r="AC1858" s="122">
        <v>0</v>
      </c>
      <c r="AD1858" s="122">
        <v>0</v>
      </c>
      <c r="AE1858" s="122">
        <v>1.184680689E-4</v>
      </c>
      <c r="AF1858" s="122">
        <v>1.8968244799999999E-4</v>
      </c>
      <c r="AG1858" s="122">
        <v>1.591323027E-4</v>
      </c>
      <c r="AH1858" s="122">
        <v>3.3211611400000002E-5</v>
      </c>
      <c r="AI1858" s="122">
        <v>5.9053151789999995E-4</v>
      </c>
      <c r="AJ1858" s="122">
        <v>2.093837303E-4</v>
      </c>
      <c r="AK1858" s="122">
        <v>1.996614446E-4</v>
      </c>
      <c r="AL1858" s="122">
        <v>0</v>
      </c>
    </row>
    <row r="1859" spans="1:38" hidden="1" x14ac:dyDescent="0.25">
      <c r="A1859" s="122" t="s">
        <v>2177</v>
      </c>
      <c r="B1859" s="122">
        <v>1</v>
      </c>
      <c r="C1859" s="122" t="s">
        <v>2178</v>
      </c>
      <c r="D1859" s="122" t="s">
        <v>2087</v>
      </c>
      <c r="E1859" s="122">
        <v>35</v>
      </c>
      <c r="F1859" s="122">
        <v>0.39815534667539998</v>
      </c>
      <c r="G1859" s="122">
        <v>0.6965034900871</v>
      </c>
      <c r="H1859" s="122">
        <v>0.43210209174559999</v>
      </c>
      <c r="I1859" s="122">
        <v>0.50009284206939997</v>
      </c>
      <c r="J1859" s="122">
        <v>0.40172425008820001</v>
      </c>
      <c r="K1859" s="122">
        <v>0.28278218888419998</v>
      </c>
      <c r="L1859" s="122">
        <v>0.62450535100829996</v>
      </c>
      <c r="M1859" s="122">
        <v>0.64802927155300005</v>
      </c>
      <c r="N1859" s="122">
        <v>0.59626005670070004</v>
      </c>
      <c r="O1859" s="122">
        <v>0.63139727426009995</v>
      </c>
      <c r="P1859" s="122">
        <v>0.49733642453330001</v>
      </c>
      <c r="Q1859" s="122">
        <v>0.46035208237140002</v>
      </c>
      <c r="R1859" s="122">
        <v>0.37903553069309998</v>
      </c>
      <c r="S1859" s="122">
        <v>0.40513079361159998</v>
      </c>
      <c r="T1859" s="122">
        <v>0.36958083717680001</v>
      </c>
      <c r="U1859" s="122">
        <v>0.37846987959329997</v>
      </c>
      <c r="V1859" s="122">
        <v>0.37652637144989998</v>
      </c>
      <c r="W1859" s="122">
        <v>0.3738892849023</v>
      </c>
      <c r="X1859" s="122">
        <v>0.4330171994052</v>
      </c>
      <c r="Y1859" s="122">
        <v>0.37744727832340003</v>
      </c>
      <c r="Z1859" s="122">
        <v>0.44617908466930001</v>
      </c>
      <c r="AA1859" s="122">
        <v>0.30305403415549997</v>
      </c>
      <c r="AB1859" s="122">
        <v>0.31419704875179999</v>
      </c>
      <c r="AC1859" s="122">
        <v>0.18887922280469999</v>
      </c>
      <c r="AD1859" s="122">
        <v>0.21485929843429999</v>
      </c>
      <c r="AE1859" s="122">
        <v>0.2005993777018</v>
      </c>
      <c r="AF1859" s="122">
        <v>0.22883819301950001</v>
      </c>
      <c r="AG1859" s="122">
        <v>0.2415799650331</v>
      </c>
      <c r="AH1859" s="122">
        <v>0.2704999417317</v>
      </c>
      <c r="AI1859" s="122">
        <v>0.25544157670040002</v>
      </c>
      <c r="AJ1859" s="122">
        <v>0.19811516186270001</v>
      </c>
      <c r="AK1859" s="122">
        <v>0.25245866749840001</v>
      </c>
      <c r="AL1859" s="122">
        <v>0</v>
      </c>
    </row>
    <row r="1860" spans="1:38" hidden="1" x14ac:dyDescent="0.25">
      <c r="A1860" s="122" t="s">
        <v>2177</v>
      </c>
      <c r="B1860" s="122">
        <v>1</v>
      </c>
      <c r="C1860" s="122" t="s">
        <v>2178</v>
      </c>
      <c r="D1860" s="122" t="s">
        <v>2088</v>
      </c>
      <c r="E1860" s="122">
        <v>35</v>
      </c>
      <c r="F1860" s="122">
        <v>5.9677699094907002</v>
      </c>
      <c r="G1860" s="122">
        <v>5.7553006178119999</v>
      </c>
      <c r="H1860" s="122">
        <v>5.8331294123413002</v>
      </c>
      <c r="I1860" s="122">
        <v>6.4091125894744003</v>
      </c>
      <c r="J1860" s="122">
        <v>5.9032594454496996</v>
      </c>
      <c r="K1860" s="122">
        <v>5.5562816609379002</v>
      </c>
      <c r="L1860" s="122">
        <v>5.6725340804644997</v>
      </c>
      <c r="M1860" s="122">
        <v>6.7535060594656997</v>
      </c>
      <c r="N1860" s="122">
        <v>6.6902531333341004</v>
      </c>
      <c r="O1860" s="122">
        <v>5.9605995956128002</v>
      </c>
      <c r="P1860" s="122">
        <v>6.2126739021870003</v>
      </c>
      <c r="Q1860" s="122">
        <v>6.1494353659055001</v>
      </c>
      <c r="R1860" s="122">
        <v>6.2097283146885003</v>
      </c>
      <c r="S1860" s="122">
        <v>4.7458931718862001</v>
      </c>
      <c r="T1860" s="122">
        <v>7.8903636675908002</v>
      </c>
      <c r="U1860" s="122">
        <v>7.7064958649916999</v>
      </c>
      <c r="V1860" s="122">
        <v>7.6943610139615002</v>
      </c>
      <c r="W1860" s="122">
        <v>7.6163753691917</v>
      </c>
      <c r="X1860" s="122">
        <v>5.9795902315270002</v>
      </c>
      <c r="Y1860" s="122">
        <v>4.7402734193534002</v>
      </c>
      <c r="Z1860" s="122">
        <v>10.105080932364</v>
      </c>
      <c r="AA1860" s="122">
        <v>10.085755327719999</v>
      </c>
      <c r="AB1860" s="122">
        <v>9.2956400685171996</v>
      </c>
      <c r="AC1860" s="122">
        <v>8.8387244557931997</v>
      </c>
      <c r="AD1860" s="122">
        <v>9.9815481555984995</v>
      </c>
      <c r="AE1860" s="122">
        <v>10.2719434398198</v>
      </c>
      <c r="AF1860" s="122">
        <v>10.028192638662899</v>
      </c>
      <c r="AG1860" s="122">
        <v>10.5489946700184</v>
      </c>
      <c r="AH1860" s="122">
        <v>13.002382347487099</v>
      </c>
      <c r="AI1860" s="122">
        <v>10.7950662265626</v>
      </c>
      <c r="AJ1860" s="122">
        <v>4.6913398932900003</v>
      </c>
      <c r="AK1860" s="122">
        <v>6.2112897096445998</v>
      </c>
      <c r="AL1860" s="122">
        <v>0</v>
      </c>
    </row>
    <row r="1861" spans="1:38" hidden="1" x14ac:dyDescent="0.25">
      <c r="A1861" s="122" t="s">
        <v>2177</v>
      </c>
      <c r="B1861" s="122">
        <v>1</v>
      </c>
      <c r="C1861" s="122" t="s">
        <v>2178</v>
      </c>
      <c r="D1861" s="122" t="s">
        <v>2089</v>
      </c>
      <c r="E1861" s="122">
        <v>35</v>
      </c>
      <c r="F1861" s="122">
        <v>1.7884011579609</v>
      </c>
      <c r="G1861" s="122">
        <v>1.7851151445819999</v>
      </c>
      <c r="H1861" s="122">
        <v>2.2355092920435</v>
      </c>
      <c r="I1861" s="122">
        <v>2.2180548594322</v>
      </c>
      <c r="J1861" s="122">
        <v>2.0209135770353002</v>
      </c>
      <c r="K1861" s="122">
        <v>2.115586430574</v>
      </c>
      <c r="L1861" s="122">
        <v>1.943364283467</v>
      </c>
      <c r="M1861" s="122">
        <v>1.9040192313027999</v>
      </c>
      <c r="N1861" s="122">
        <v>1.8254176461261</v>
      </c>
      <c r="O1861" s="122">
        <v>1.7818896945061999</v>
      </c>
      <c r="P1861" s="122">
        <v>1.5513691950324</v>
      </c>
      <c r="Q1861" s="122">
        <v>1.2101658893436</v>
      </c>
      <c r="R1861" s="122">
        <v>1.3190430753275</v>
      </c>
      <c r="S1861" s="122">
        <v>1.6806376164534</v>
      </c>
      <c r="T1861" s="122">
        <v>2.3241836893337999</v>
      </c>
      <c r="U1861" s="122">
        <v>2.4832037075581002</v>
      </c>
      <c r="V1861" s="122">
        <v>3.2332477551242</v>
      </c>
      <c r="W1861" s="122">
        <v>2.3875353419912999</v>
      </c>
      <c r="X1861" s="122">
        <v>3.0439694925294001</v>
      </c>
      <c r="Y1861" s="122">
        <v>4.3456106419112004</v>
      </c>
      <c r="Z1861" s="122">
        <v>5.7739226757304003</v>
      </c>
      <c r="AA1861" s="122">
        <v>6.5112854747666997</v>
      </c>
      <c r="AB1861" s="122">
        <v>5.0579972802056998</v>
      </c>
      <c r="AC1861" s="122">
        <v>4.4219848891739</v>
      </c>
      <c r="AD1861" s="122">
        <v>3.9945407925377001</v>
      </c>
      <c r="AE1861" s="122">
        <v>4.0183486722641</v>
      </c>
      <c r="AF1861" s="122">
        <v>3.7760425048866</v>
      </c>
      <c r="AG1861" s="122">
        <v>3.7415718315716</v>
      </c>
      <c r="AH1861" s="122">
        <v>4.0769178409702</v>
      </c>
      <c r="AI1861" s="122">
        <v>3.6433237826174998</v>
      </c>
      <c r="AJ1861" s="122">
        <v>1.7026265089637</v>
      </c>
      <c r="AK1861" s="122">
        <v>1.9859877662065999</v>
      </c>
      <c r="AL1861" s="122">
        <v>0</v>
      </c>
    </row>
    <row r="1862" spans="1:38" hidden="1" x14ac:dyDescent="0.25">
      <c r="A1862" s="122" t="s">
        <v>2177</v>
      </c>
      <c r="B1862" s="122">
        <v>1</v>
      </c>
      <c r="C1862" s="122" t="s">
        <v>2178</v>
      </c>
      <c r="D1862" s="122" t="s">
        <v>2090</v>
      </c>
      <c r="E1862" s="122">
        <v>35</v>
      </c>
      <c r="F1862" s="122">
        <v>2.2441578101333999</v>
      </c>
      <c r="G1862" s="122">
        <v>2.3449657299508999</v>
      </c>
      <c r="H1862" s="122">
        <v>2.3143029952719001</v>
      </c>
      <c r="I1862" s="122">
        <v>1.8286799450257001</v>
      </c>
      <c r="J1862" s="122">
        <v>1.8413477173656001</v>
      </c>
      <c r="K1862" s="122">
        <v>1.9052977261935</v>
      </c>
      <c r="L1862" s="122">
        <v>1.1407084261749001</v>
      </c>
      <c r="M1862" s="122">
        <v>1.1910789664143999</v>
      </c>
      <c r="N1862" s="122">
        <v>1.1813028664101</v>
      </c>
      <c r="O1862" s="122">
        <v>1.5326416056493</v>
      </c>
      <c r="P1862" s="122">
        <v>1.4976150913363999</v>
      </c>
      <c r="Q1862" s="122">
        <v>1.7997410474693001</v>
      </c>
      <c r="R1862" s="122">
        <v>1.6263061620495001</v>
      </c>
      <c r="S1862" s="122">
        <v>2.0762081935405998</v>
      </c>
      <c r="T1862" s="122">
        <v>2.2776440333358998</v>
      </c>
      <c r="U1862" s="122">
        <v>2.5145534284885001</v>
      </c>
      <c r="V1862" s="122">
        <v>2.6183928675899</v>
      </c>
      <c r="W1862" s="122">
        <v>3.1029604181982</v>
      </c>
      <c r="X1862" s="122">
        <v>1.6347878404242</v>
      </c>
      <c r="Y1862" s="122">
        <v>1.6449910556489999</v>
      </c>
      <c r="Z1862" s="122">
        <v>2.1458933915588001</v>
      </c>
      <c r="AA1862" s="122">
        <v>2.3219831144221001</v>
      </c>
      <c r="AB1862" s="122">
        <v>2.4501431696966001</v>
      </c>
      <c r="AC1862" s="122">
        <v>2.4240485150899</v>
      </c>
      <c r="AD1862" s="122">
        <v>2.4441322943927002</v>
      </c>
      <c r="AE1862" s="122">
        <v>2.4785144403734001</v>
      </c>
      <c r="AF1862" s="122">
        <v>2.4268043636650001</v>
      </c>
      <c r="AG1862" s="122">
        <v>2.6327299971346001</v>
      </c>
      <c r="AH1862" s="122">
        <v>2.7764992048360999</v>
      </c>
      <c r="AI1862" s="122">
        <v>2.6724452314449998</v>
      </c>
      <c r="AJ1862" s="122">
        <v>1.2714371795754</v>
      </c>
      <c r="AK1862" s="122">
        <v>1.7212176452507</v>
      </c>
      <c r="AL1862" s="122">
        <v>0</v>
      </c>
    </row>
    <row r="1863" spans="1:38" hidden="1" x14ac:dyDescent="0.25">
      <c r="A1863" s="122" t="s">
        <v>2177</v>
      </c>
      <c r="B1863" s="122">
        <v>1</v>
      </c>
      <c r="C1863" s="122" t="s">
        <v>2178</v>
      </c>
      <c r="D1863" s="122" t="s">
        <v>2091</v>
      </c>
      <c r="E1863" s="122">
        <v>35</v>
      </c>
      <c r="F1863" s="122">
        <v>8.5778472967900005E-2</v>
      </c>
      <c r="G1863" s="122">
        <v>0.1004268781314</v>
      </c>
      <c r="H1863" s="122">
        <v>9.2066200321400005E-2</v>
      </c>
      <c r="I1863" s="122">
        <v>8.0455034353799998E-2</v>
      </c>
      <c r="J1863" s="122">
        <v>9.8751986554699994E-2</v>
      </c>
      <c r="K1863" s="122">
        <v>0.12548699312139999</v>
      </c>
      <c r="L1863" s="122">
        <v>9.9665177927100002E-2</v>
      </c>
      <c r="M1863" s="122">
        <v>0.10170373221079999</v>
      </c>
      <c r="N1863" s="122">
        <v>0.14799914564870001</v>
      </c>
      <c r="O1863" s="122">
        <v>0.112514378624</v>
      </c>
      <c r="P1863" s="122">
        <v>9.2240282795000003E-2</v>
      </c>
      <c r="Q1863" s="122">
        <v>8.7018611273400007E-2</v>
      </c>
      <c r="R1863" s="122">
        <v>8.2175645425100002E-2</v>
      </c>
      <c r="S1863" s="122">
        <v>9.8700122362000001E-2</v>
      </c>
      <c r="T1863" s="122">
        <v>0.1212411332855</v>
      </c>
      <c r="U1863" s="122">
        <v>0.12921313471320001</v>
      </c>
      <c r="V1863" s="122">
        <v>0.1168464610864</v>
      </c>
      <c r="W1863" s="122">
        <v>0.1140277441713</v>
      </c>
      <c r="X1863" s="122">
        <v>9.8718742323E-2</v>
      </c>
      <c r="Y1863" s="122">
        <v>7.4415619187400001E-2</v>
      </c>
      <c r="Z1863" s="122">
        <v>0.14167800690890001</v>
      </c>
      <c r="AA1863" s="122">
        <v>0.1444022687357</v>
      </c>
      <c r="AB1863" s="122">
        <v>0.1585798011682</v>
      </c>
      <c r="AC1863" s="122">
        <v>0.14203562837629999</v>
      </c>
      <c r="AD1863" s="122">
        <v>0.12643603011910001</v>
      </c>
      <c r="AE1863" s="122">
        <v>0.16082271372990001</v>
      </c>
      <c r="AF1863" s="122">
        <v>0.17229174712930001</v>
      </c>
      <c r="AG1863" s="122">
        <v>0.19070060757400001</v>
      </c>
      <c r="AH1863" s="122">
        <v>0.15718310716549999</v>
      </c>
      <c r="AI1863" s="122">
        <v>0.1440022160235</v>
      </c>
      <c r="AJ1863" s="122">
        <v>0.13094446796940001</v>
      </c>
      <c r="AK1863" s="122">
        <v>0.14915743947730001</v>
      </c>
      <c r="AL1863" s="122">
        <v>0</v>
      </c>
    </row>
    <row r="1864" spans="1:38" hidden="1" x14ac:dyDescent="0.25">
      <c r="A1864" s="122" t="s">
        <v>2177</v>
      </c>
      <c r="B1864" s="122">
        <v>1</v>
      </c>
      <c r="C1864" s="122" t="s">
        <v>2178</v>
      </c>
      <c r="D1864" s="122" t="s">
        <v>2092</v>
      </c>
      <c r="E1864" s="122">
        <v>35</v>
      </c>
      <c r="F1864" s="122">
        <v>7.7506490826500005E-2</v>
      </c>
      <c r="G1864" s="122">
        <v>8.1860347179300005E-2</v>
      </c>
      <c r="H1864" s="122">
        <v>8.4074559796799994E-2</v>
      </c>
      <c r="I1864" s="122">
        <v>9.2401962772300006E-2</v>
      </c>
      <c r="J1864" s="122">
        <v>0.1018017297258</v>
      </c>
      <c r="K1864" s="122">
        <v>0.13767463948889999</v>
      </c>
      <c r="L1864" s="122">
        <v>7.8000661407400002E-2</v>
      </c>
      <c r="M1864" s="122">
        <v>7.2094297913600003E-2</v>
      </c>
      <c r="N1864" s="122">
        <v>6.6751128933199996E-2</v>
      </c>
      <c r="O1864" s="122">
        <v>8.1879589583699994E-2</v>
      </c>
      <c r="P1864" s="122">
        <v>8.7040849436800002E-2</v>
      </c>
      <c r="Q1864" s="122">
        <v>6.7754349452799997E-2</v>
      </c>
      <c r="R1864" s="122">
        <v>7.3660060561899998E-2</v>
      </c>
      <c r="S1864" s="122">
        <v>6.5876694549699993E-2</v>
      </c>
      <c r="T1864" s="122">
        <v>7.7660549608300003E-2</v>
      </c>
      <c r="U1864" s="122">
        <v>8.0446752362899998E-2</v>
      </c>
      <c r="V1864" s="122">
        <v>9.9380371381000004E-2</v>
      </c>
      <c r="W1864" s="122">
        <v>9.3963270256600007E-2</v>
      </c>
      <c r="X1864" s="122">
        <v>8.4152136505199995E-2</v>
      </c>
      <c r="Y1864" s="122">
        <v>5.9965298033100002E-2</v>
      </c>
      <c r="Z1864" s="122">
        <v>0.14580474901160001</v>
      </c>
      <c r="AA1864" s="122">
        <v>0.13200630169550001</v>
      </c>
      <c r="AB1864" s="122">
        <v>0.1338473659311</v>
      </c>
      <c r="AC1864" s="122">
        <v>0.13981439301010001</v>
      </c>
      <c r="AD1864" s="122">
        <v>0.171147653584</v>
      </c>
      <c r="AE1864" s="122">
        <v>0.1649462178576</v>
      </c>
      <c r="AF1864" s="122">
        <v>0.14703915569789999</v>
      </c>
      <c r="AG1864" s="122">
        <v>0.17094686312980001</v>
      </c>
      <c r="AH1864" s="122">
        <v>0.19607782792129999</v>
      </c>
      <c r="AI1864" s="122">
        <v>0.1688398947991</v>
      </c>
      <c r="AJ1864" s="122">
        <v>9.2728981024600005E-2</v>
      </c>
      <c r="AK1864" s="122">
        <v>0.14793410224340001</v>
      </c>
      <c r="AL1864" s="122">
        <v>0</v>
      </c>
    </row>
    <row r="1865" spans="1:38" hidden="1" x14ac:dyDescent="0.25">
      <c r="A1865" s="122" t="s">
        <v>2177</v>
      </c>
      <c r="B1865" s="122">
        <v>1</v>
      </c>
      <c r="C1865" s="122" t="s">
        <v>2178</v>
      </c>
      <c r="D1865" s="122" t="s">
        <v>2093</v>
      </c>
      <c r="E1865" s="122">
        <v>35</v>
      </c>
      <c r="F1865" s="122">
        <v>0.4920305115236</v>
      </c>
      <c r="G1865" s="122">
        <v>0.84117186245039999</v>
      </c>
      <c r="H1865" s="122">
        <v>0.93645292188889995</v>
      </c>
      <c r="I1865" s="122">
        <v>1.0903664957143</v>
      </c>
      <c r="J1865" s="122">
        <v>1.1587292555463</v>
      </c>
      <c r="K1865" s="122">
        <v>1.1833341551628</v>
      </c>
      <c r="L1865" s="122">
        <v>1.2602249634483</v>
      </c>
      <c r="M1865" s="122">
        <v>1.3846700569885</v>
      </c>
      <c r="N1865" s="122">
        <v>1.4488915766809001</v>
      </c>
      <c r="O1865" s="122">
        <v>1.8862591866156999</v>
      </c>
      <c r="P1865" s="122">
        <v>2.3860431017016999</v>
      </c>
      <c r="Q1865" s="122">
        <v>1.8880075098414</v>
      </c>
      <c r="R1865" s="122">
        <v>1.4072690461705999</v>
      </c>
      <c r="S1865" s="122">
        <v>1.4823727084648</v>
      </c>
      <c r="T1865" s="122">
        <v>2.6097331716648999</v>
      </c>
      <c r="U1865" s="122">
        <v>4.4523120418937001</v>
      </c>
      <c r="V1865" s="122">
        <v>3.3096907018238002</v>
      </c>
      <c r="W1865" s="122">
        <v>3.3882095970132</v>
      </c>
      <c r="X1865" s="122">
        <v>3.3020384656758002</v>
      </c>
      <c r="Y1865" s="122">
        <v>2.9773510176718001</v>
      </c>
      <c r="Z1865" s="122">
        <v>3.5603409670894002</v>
      </c>
      <c r="AA1865" s="122">
        <v>3.6814891913669001</v>
      </c>
      <c r="AB1865" s="122">
        <v>3.6203876884113999</v>
      </c>
      <c r="AC1865" s="122">
        <v>3.6215942786855</v>
      </c>
      <c r="AD1865" s="122">
        <v>3.8758061268819999</v>
      </c>
      <c r="AE1865" s="122">
        <v>4.0842699306974</v>
      </c>
      <c r="AF1865" s="122">
        <v>4.1830242965125004</v>
      </c>
      <c r="AG1865" s="122">
        <v>4.2656340127226002</v>
      </c>
      <c r="AH1865" s="122">
        <v>4.3322706294042002</v>
      </c>
      <c r="AI1865" s="122">
        <v>3.8850247793457999</v>
      </c>
      <c r="AJ1865" s="122">
        <v>2.0025989827632</v>
      </c>
      <c r="AK1865" s="122">
        <v>2.7557722422633999</v>
      </c>
      <c r="AL1865" s="122">
        <v>0</v>
      </c>
    </row>
    <row r="1866" spans="1:38" hidden="1" x14ac:dyDescent="0.25">
      <c r="A1866" s="122" t="s">
        <v>2177</v>
      </c>
      <c r="B1866" s="122">
        <v>1</v>
      </c>
      <c r="C1866" s="122" t="s">
        <v>2178</v>
      </c>
      <c r="D1866" s="122" t="s">
        <v>2094</v>
      </c>
      <c r="E1866" s="122">
        <v>35</v>
      </c>
      <c r="F1866" s="122">
        <v>1.3430824149095999</v>
      </c>
      <c r="G1866" s="122">
        <v>1.5820136149719</v>
      </c>
      <c r="H1866" s="122">
        <v>1.5405199267859999</v>
      </c>
      <c r="I1866" s="122">
        <v>1.6017566921072</v>
      </c>
      <c r="J1866" s="122">
        <v>1.6304580547922001</v>
      </c>
      <c r="K1866" s="122">
        <v>1.7089804218433999</v>
      </c>
      <c r="L1866" s="122">
        <v>1.2672726200932001</v>
      </c>
      <c r="M1866" s="122">
        <v>1.3626291423681001</v>
      </c>
      <c r="N1866" s="122">
        <v>1.1528265442865999</v>
      </c>
      <c r="O1866" s="122">
        <v>1.3016145383466999</v>
      </c>
      <c r="P1866" s="122">
        <v>1.5859684379239001</v>
      </c>
      <c r="Q1866" s="122">
        <v>1.2077264431921999</v>
      </c>
      <c r="R1866" s="122">
        <v>1.1033271690396</v>
      </c>
      <c r="S1866" s="122">
        <v>0.95647709375220002</v>
      </c>
      <c r="T1866" s="122">
        <v>0.90422064021290005</v>
      </c>
      <c r="U1866" s="122">
        <v>0.81831904491469998</v>
      </c>
      <c r="V1866" s="122">
        <v>0.98416413367959998</v>
      </c>
      <c r="W1866" s="122">
        <v>0.98322513426720004</v>
      </c>
      <c r="X1866" s="122">
        <v>0.86692815701710002</v>
      </c>
      <c r="Y1866" s="122">
        <v>0.88597063328439996</v>
      </c>
      <c r="Z1866" s="122">
        <v>0.58107666453139994</v>
      </c>
      <c r="AA1866" s="122">
        <v>0.6277289509656</v>
      </c>
      <c r="AB1866" s="122">
        <v>0.56955740376459996</v>
      </c>
      <c r="AC1866" s="122">
        <v>0.56572192533300003</v>
      </c>
      <c r="AD1866" s="122">
        <v>0.64442514377420002</v>
      </c>
      <c r="AE1866" s="122">
        <v>0.66878606123249995</v>
      </c>
      <c r="AF1866" s="122">
        <v>0.72479445754789995</v>
      </c>
      <c r="AG1866" s="122">
        <v>0.78033532763059998</v>
      </c>
      <c r="AH1866" s="122">
        <v>0.71610537741409996</v>
      </c>
      <c r="AI1866" s="122">
        <v>0.7081948557462</v>
      </c>
      <c r="AJ1866" s="122">
        <v>0.44291874861359998</v>
      </c>
      <c r="AK1866" s="122">
        <v>0.5536951954646</v>
      </c>
      <c r="AL1866" s="122">
        <v>0</v>
      </c>
    </row>
    <row r="1867" spans="1:38" hidden="1" x14ac:dyDescent="0.25">
      <c r="A1867" s="122" t="s">
        <v>2177</v>
      </c>
      <c r="B1867" s="122">
        <v>1</v>
      </c>
      <c r="C1867" s="122" t="s">
        <v>2178</v>
      </c>
      <c r="D1867" s="122" t="s">
        <v>2095</v>
      </c>
      <c r="E1867" s="122">
        <v>35</v>
      </c>
      <c r="F1867" s="122">
        <v>0.25294053443350001</v>
      </c>
      <c r="G1867" s="122">
        <v>0.28157752273890002</v>
      </c>
      <c r="H1867" s="122">
        <v>0.362552812828</v>
      </c>
      <c r="I1867" s="122">
        <v>0.31414349008659997</v>
      </c>
      <c r="J1867" s="122">
        <v>0.16920126327609999</v>
      </c>
      <c r="K1867" s="122">
        <v>0.21837219851920001</v>
      </c>
      <c r="L1867" s="122">
        <v>0.1779015462187</v>
      </c>
      <c r="M1867" s="122">
        <v>0.1993305290588</v>
      </c>
      <c r="N1867" s="122">
        <v>0.19760653867030001</v>
      </c>
      <c r="O1867" s="122">
        <v>0.3282145404224</v>
      </c>
      <c r="P1867" s="122">
        <v>0.32120785972260002</v>
      </c>
      <c r="Q1867" s="122">
        <v>0.2132000032361</v>
      </c>
      <c r="R1867" s="122">
        <v>0.2021690615682</v>
      </c>
      <c r="S1867" s="122">
        <v>0.30995901759409999</v>
      </c>
      <c r="T1867" s="122">
        <v>0.29319302070850001</v>
      </c>
      <c r="U1867" s="122">
        <v>0.1727037174353</v>
      </c>
      <c r="V1867" s="122">
        <v>0.177505419848</v>
      </c>
      <c r="W1867" s="122">
        <v>0.16040895955330001</v>
      </c>
      <c r="X1867" s="122">
        <v>0.17326381239200001</v>
      </c>
      <c r="Y1867" s="122">
        <v>0.25432420656999999</v>
      </c>
      <c r="Z1867" s="122">
        <v>0.22265405559740001</v>
      </c>
      <c r="AA1867" s="122">
        <v>0.2157084986566</v>
      </c>
      <c r="AB1867" s="122">
        <v>0.23980161475260001</v>
      </c>
      <c r="AC1867" s="122">
        <v>0.14105523836719999</v>
      </c>
      <c r="AD1867" s="122">
        <v>0.21949923195980001</v>
      </c>
      <c r="AE1867" s="122">
        <v>0.1586263060882</v>
      </c>
      <c r="AF1867" s="122">
        <v>0.1908596253739</v>
      </c>
      <c r="AG1867" s="122">
        <v>0.15160281720400001</v>
      </c>
      <c r="AH1867" s="122">
        <v>0.18198434049119999</v>
      </c>
      <c r="AI1867" s="122">
        <v>0.1597813315178</v>
      </c>
      <c r="AJ1867" s="122">
        <v>0.1126262085143</v>
      </c>
      <c r="AK1867" s="122">
        <v>0.13162929999180001</v>
      </c>
      <c r="AL1867" s="122">
        <v>0</v>
      </c>
    </row>
    <row r="1868" spans="1:38" hidden="1" x14ac:dyDescent="0.25">
      <c r="A1868" s="122" t="s">
        <v>2177</v>
      </c>
      <c r="B1868" s="122">
        <v>1</v>
      </c>
      <c r="C1868" s="122" t="s">
        <v>2178</v>
      </c>
      <c r="D1868" s="122" t="s">
        <v>2096</v>
      </c>
      <c r="E1868" s="122">
        <v>35</v>
      </c>
      <c r="F1868" s="122">
        <v>0.83647793155679995</v>
      </c>
      <c r="G1868" s="122">
        <v>1.2593404327983999</v>
      </c>
      <c r="H1868" s="122">
        <v>1.2655947687128</v>
      </c>
      <c r="I1868" s="122">
        <v>1.0821219241478</v>
      </c>
      <c r="J1868" s="122">
        <v>1.1063827262749</v>
      </c>
      <c r="K1868" s="122">
        <v>1.2783814925118</v>
      </c>
      <c r="L1868" s="122">
        <v>1.0622079739565</v>
      </c>
      <c r="M1868" s="122">
        <v>0.91962611809439998</v>
      </c>
      <c r="N1868" s="122">
        <v>0.98696322972670003</v>
      </c>
      <c r="O1868" s="122">
        <v>0.99038675462379999</v>
      </c>
      <c r="P1868" s="122">
        <v>0.90647217687909998</v>
      </c>
      <c r="Q1868" s="122">
        <v>0.79327318173299999</v>
      </c>
      <c r="R1868" s="122">
        <v>0.75799508640049995</v>
      </c>
      <c r="S1868" s="122">
        <v>1.0503688785267</v>
      </c>
      <c r="T1868" s="122">
        <v>1.3309936835692</v>
      </c>
      <c r="U1868" s="122">
        <v>1.3473557586686999</v>
      </c>
      <c r="V1868" s="122">
        <v>1.147407439235</v>
      </c>
      <c r="W1868" s="122">
        <v>1.2150593193721999</v>
      </c>
      <c r="X1868" s="122">
        <v>1.2492086995100999</v>
      </c>
      <c r="Y1868" s="122">
        <v>1.4715842845392</v>
      </c>
      <c r="Z1868" s="122">
        <v>1.6313128544747999</v>
      </c>
      <c r="AA1868" s="122">
        <v>1.6443751237711</v>
      </c>
      <c r="AB1868" s="122">
        <v>1.714705240714</v>
      </c>
      <c r="AC1868" s="122">
        <v>1.7145106135646</v>
      </c>
      <c r="AD1868" s="122">
        <v>1.6376440483646</v>
      </c>
      <c r="AE1868" s="122">
        <v>1.7093221671429999</v>
      </c>
      <c r="AF1868" s="122">
        <v>1.7802607890054001</v>
      </c>
      <c r="AG1868" s="122">
        <v>2.0253246827207998</v>
      </c>
      <c r="AH1868" s="122">
        <v>2.3117726731607999</v>
      </c>
      <c r="AI1868" s="122">
        <v>1.9397378876983</v>
      </c>
      <c r="AJ1868" s="122">
        <v>1.6319302107277001</v>
      </c>
      <c r="AK1868" s="122">
        <v>1.7743798640409001</v>
      </c>
      <c r="AL1868" s="122">
        <v>0</v>
      </c>
    </row>
    <row r="1869" spans="1:38" hidden="1" x14ac:dyDescent="0.25">
      <c r="A1869" s="122" t="s">
        <v>2177</v>
      </c>
      <c r="B1869" s="122">
        <v>1</v>
      </c>
      <c r="C1869" s="122" t="s">
        <v>2178</v>
      </c>
      <c r="D1869" s="122" t="s">
        <v>2097</v>
      </c>
      <c r="E1869" s="122">
        <v>35</v>
      </c>
      <c r="F1869" s="122">
        <v>11.7522301540691</v>
      </c>
      <c r="G1869" s="122">
        <v>14.2308771921338</v>
      </c>
      <c r="H1869" s="122">
        <v>13.0468382785124</v>
      </c>
      <c r="I1869" s="122">
        <v>11.9840766783924</v>
      </c>
      <c r="J1869" s="122">
        <v>11.680641662769601</v>
      </c>
      <c r="K1869" s="122">
        <v>10.889909405030901</v>
      </c>
      <c r="L1869" s="122">
        <v>12.5753163309302</v>
      </c>
      <c r="M1869" s="122">
        <v>12.706759366386599</v>
      </c>
      <c r="N1869" s="122">
        <v>13.523451374653501</v>
      </c>
      <c r="O1869" s="122">
        <v>12.1234951529418</v>
      </c>
      <c r="P1869" s="122">
        <v>11.652565160079201</v>
      </c>
      <c r="Q1869" s="122">
        <v>8.5499397183435999</v>
      </c>
      <c r="R1869" s="122">
        <v>8.5798196695991997</v>
      </c>
      <c r="S1869" s="122">
        <v>9.1786812685177992</v>
      </c>
      <c r="T1869" s="122">
        <v>9.6674226523687992</v>
      </c>
      <c r="U1869" s="122">
        <v>8.1100989874802991</v>
      </c>
      <c r="V1869" s="122">
        <v>8.5779784251348001</v>
      </c>
      <c r="W1869" s="122">
        <v>8.4461318389598006</v>
      </c>
      <c r="X1869" s="122">
        <v>8.8610116627019995</v>
      </c>
      <c r="Y1869" s="122">
        <v>8.6445804747810993</v>
      </c>
      <c r="Z1869" s="122">
        <v>7.6730078542187004</v>
      </c>
      <c r="AA1869" s="122">
        <v>7.1530270002830996</v>
      </c>
      <c r="AB1869" s="122">
        <v>6.2627294704262004</v>
      </c>
      <c r="AC1869" s="122">
        <v>5.1089734473021</v>
      </c>
      <c r="AD1869" s="122">
        <v>4.2585276165677</v>
      </c>
      <c r="AE1869" s="122">
        <v>3.8684239398462998</v>
      </c>
      <c r="AF1869" s="122">
        <v>3.8497257154477</v>
      </c>
      <c r="AG1869" s="122">
        <v>6.0913747684884001</v>
      </c>
      <c r="AH1869" s="122">
        <v>3.3815973455048001</v>
      </c>
      <c r="AI1869" s="122">
        <v>3.2474315593365999</v>
      </c>
      <c r="AJ1869" s="122">
        <v>2.9696228296982001</v>
      </c>
      <c r="AK1869" s="122">
        <v>2.9316489283718998</v>
      </c>
      <c r="AL1869" s="122">
        <v>0</v>
      </c>
    </row>
    <row r="1870" spans="1:38" hidden="1" x14ac:dyDescent="0.25">
      <c r="A1870" s="122" t="s">
        <v>2177</v>
      </c>
      <c r="B1870" s="122">
        <v>1</v>
      </c>
      <c r="C1870" s="122" t="s">
        <v>2178</v>
      </c>
      <c r="D1870" s="122" t="s">
        <v>2098</v>
      </c>
      <c r="E1870" s="122">
        <v>35</v>
      </c>
      <c r="F1870" s="122">
        <v>1.3207923077946999</v>
      </c>
      <c r="G1870" s="122">
        <v>1.1688340637490999</v>
      </c>
      <c r="H1870" s="122">
        <v>1.0418001298288</v>
      </c>
      <c r="I1870" s="122">
        <v>1.0471965498602001</v>
      </c>
      <c r="J1870" s="122">
        <v>0.89711112368309998</v>
      </c>
      <c r="K1870" s="122">
        <v>0.84755218619929995</v>
      </c>
      <c r="L1870" s="122">
        <v>1.3676827695744</v>
      </c>
      <c r="M1870" s="122">
        <v>1.3580735341553001</v>
      </c>
      <c r="N1870" s="122">
        <v>0.8219684969312</v>
      </c>
      <c r="O1870" s="122">
        <v>0.85814528325579997</v>
      </c>
      <c r="P1870" s="122">
        <v>0.99913098520249999</v>
      </c>
      <c r="Q1870" s="122">
        <v>0.81148248359889996</v>
      </c>
      <c r="R1870" s="122">
        <v>0.72564043851100002</v>
      </c>
      <c r="S1870" s="122">
        <v>0.67200810606280004</v>
      </c>
      <c r="T1870" s="122">
        <v>0.843699204265</v>
      </c>
      <c r="U1870" s="122">
        <v>1.150032094915</v>
      </c>
      <c r="V1870" s="122">
        <v>1.0395993441313001</v>
      </c>
      <c r="W1870" s="122">
        <v>1.0074572419384</v>
      </c>
      <c r="X1870" s="122">
        <v>1.3930348956894001</v>
      </c>
      <c r="Y1870" s="122">
        <v>0.86717351999879999</v>
      </c>
      <c r="Z1870" s="122">
        <v>1.1598167581070999</v>
      </c>
      <c r="AA1870" s="122">
        <v>1.1929002481713</v>
      </c>
      <c r="AB1870" s="122">
        <v>1.1805066961546999</v>
      </c>
      <c r="AC1870" s="122">
        <v>1.1986832556872</v>
      </c>
      <c r="AD1870" s="122">
        <v>1.2859258374052001</v>
      </c>
      <c r="AE1870" s="122">
        <v>1.3522523320583</v>
      </c>
      <c r="AF1870" s="122">
        <v>1.5624213524048001</v>
      </c>
      <c r="AG1870" s="122">
        <v>1.7361671311633</v>
      </c>
      <c r="AH1870" s="122">
        <v>1.7827019264524</v>
      </c>
      <c r="AI1870" s="122">
        <v>1.7902361930674999</v>
      </c>
      <c r="AJ1870" s="122">
        <v>0.65079652091460005</v>
      </c>
      <c r="AK1870" s="122">
        <v>0.85829201936330002</v>
      </c>
      <c r="AL1870" s="122">
        <v>0</v>
      </c>
    </row>
    <row r="1871" spans="1:38" hidden="1" x14ac:dyDescent="0.25">
      <c r="A1871" s="122" t="s">
        <v>2177</v>
      </c>
      <c r="B1871" s="122">
        <v>1</v>
      </c>
      <c r="C1871" s="122" t="s">
        <v>2178</v>
      </c>
      <c r="D1871" s="122" t="s">
        <v>2099</v>
      </c>
      <c r="E1871" s="122">
        <v>35</v>
      </c>
      <c r="F1871" s="122">
        <v>0.74318711182639996</v>
      </c>
      <c r="G1871" s="122">
        <v>0.61189068183770001</v>
      </c>
      <c r="H1871" s="122">
        <v>0.68817043523520005</v>
      </c>
      <c r="I1871" s="122">
        <v>0.57245762825500002</v>
      </c>
      <c r="J1871" s="122">
        <v>0.50468220922780005</v>
      </c>
      <c r="K1871" s="122">
        <v>0.59177121524859999</v>
      </c>
      <c r="L1871" s="122">
        <v>0.60383787103849995</v>
      </c>
      <c r="M1871" s="122">
        <v>0.66267658706770005</v>
      </c>
      <c r="N1871" s="122">
        <v>0.902691741002</v>
      </c>
      <c r="O1871" s="122">
        <v>0.80592441765050005</v>
      </c>
      <c r="P1871" s="122">
        <v>0.64684711495530001</v>
      </c>
      <c r="Q1871" s="122">
        <v>0.5167168157516</v>
      </c>
      <c r="R1871" s="122">
        <v>0.4105729783996</v>
      </c>
      <c r="S1871" s="122">
        <v>0.42255039003639999</v>
      </c>
      <c r="T1871" s="122">
        <v>0.72693769633990002</v>
      </c>
      <c r="U1871" s="122">
        <v>0.81966958117059996</v>
      </c>
      <c r="V1871" s="122">
        <v>0.84628238686479995</v>
      </c>
      <c r="W1871" s="122">
        <v>0.60894004241739996</v>
      </c>
      <c r="X1871" s="122">
        <v>0.64300869237129998</v>
      </c>
      <c r="Y1871" s="122">
        <v>0.47084496089740002</v>
      </c>
      <c r="Z1871" s="122">
        <v>0.95006113892270005</v>
      </c>
      <c r="AA1871" s="122">
        <v>0.85376706143750003</v>
      </c>
      <c r="AB1871" s="122">
        <v>0.8339906777171</v>
      </c>
      <c r="AC1871" s="122">
        <v>0.8099574835908</v>
      </c>
      <c r="AD1871" s="122">
        <v>0.80383335528639999</v>
      </c>
      <c r="AE1871" s="122">
        <v>0.84745503679709999</v>
      </c>
      <c r="AF1871" s="122">
        <v>0.86782090138010004</v>
      </c>
      <c r="AG1871" s="122">
        <v>0.94778486298039999</v>
      </c>
      <c r="AH1871" s="122">
        <v>1.0606521868379</v>
      </c>
      <c r="AI1871" s="122">
        <v>0.96787533668369996</v>
      </c>
      <c r="AJ1871" s="122">
        <v>0.73924403357659996</v>
      </c>
      <c r="AK1871" s="122">
        <v>0.70939012812970004</v>
      </c>
      <c r="AL1871" s="122">
        <v>0</v>
      </c>
    </row>
    <row r="1872" spans="1:38" hidden="1" x14ac:dyDescent="0.25">
      <c r="A1872" s="122" t="s">
        <v>2177</v>
      </c>
      <c r="B1872" s="122">
        <v>1</v>
      </c>
      <c r="C1872" s="122" t="s">
        <v>2178</v>
      </c>
      <c r="D1872" s="122" t="s">
        <v>2100</v>
      </c>
      <c r="E1872" s="122">
        <v>35</v>
      </c>
      <c r="F1872" s="122">
        <v>0.25640427539529997</v>
      </c>
      <c r="G1872" s="122">
        <v>0.28913012239359998</v>
      </c>
      <c r="H1872" s="122">
        <v>0.2209283229175</v>
      </c>
      <c r="I1872" s="122">
        <v>0.25517432012059998</v>
      </c>
      <c r="J1872" s="122">
        <v>0.2131249572209</v>
      </c>
      <c r="K1872" s="122">
        <v>0.18626388721779999</v>
      </c>
      <c r="L1872" s="122">
        <v>0.14152398187359999</v>
      </c>
      <c r="M1872" s="122">
        <v>0.14445212018799999</v>
      </c>
      <c r="N1872" s="122">
        <v>0.22649283323569999</v>
      </c>
      <c r="O1872" s="122">
        <v>0.14011236525949999</v>
      </c>
      <c r="P1872" s="122">
        <v>0.26984913856999998</v>
      </c>
      <c r="Q1872" s="122">
        <v>0.27058478311310002</v>
      </c>
      <c r="R1872" s="122">
        <v>0.34875914301540001</v>
      </c>
      <c r="S1872" s="122">
        <v>0.14540145399609999</v>
      </c>
      <c r="T1872" s="122">
        <v>0.1692587093764</v>
      </c>
      <c r="U1872" s="122">
        <v>0.49029726710429999</v>
      </c>
      <c r="V1872" s="122">
        <v>0.46965630879359999</v>
      </c>
      <c r="W1872" s="122">
        <v>0.27166320322620002</v>
      </c>
      <c r="X1872" s="122">
        <v>0.18608427766790001</v>
      </c>
      <c r="Y1872" s="122">
        <v>0.4804647893008</v>
      </c>
      <c r="Z1872" s="122">
        <v>0.25956862614499998</v>
      </c>
      <c r="AA1872" s="122">
        <v>0.28540230035980002</v>
      </c>
      <c r="AB1872" s="122">
        <v>0.30133530209339998</v>
      </c>
      <c r="AC1872" s="122">
        <v>0.31430669692430002</v>
      </c>
      <c r="AD1872" s="122">
        <v>0.24434925914239999</v>
      </c>
      <c r="AE1872" s="122">
        <v>0.19033789717300001</v>
      </c>
      <c r="AF1872" s="122">
        <v>0.1733494092249</v>
      </c>
      <c r="AG1872" s="122">
        <v>0.1278902432391</v>
      </c>
      <c r="AH1872" s="122">
        <v>0.1395943283136</v>
      </c>
      <c r="AI1872" s="122">
        <v>0.1318007098797</v>
      </c>
      <c r="AJ1872" s="122">
        <v>9.1595612194400003E-2</v>
      </c>
      <c r="AK1872" s="122">
        <v>0.1048365238898</v>
      </c>
      <c r="AL1872" s="122">
        <v>0</v>
      </c>
    </row>
    <row r="1873" spans="1:38" hidden="1" x14ac:dyDescent="0.25">
      <c r="A1873" s="122" t="s">
        <v>2177</v>
      </c>
      <c r="B1873" s="122">
        <v>1</v>
      </c>
      <c r="C1873" s="122" t="s">
        <v>2178</v>
      </c>
      <c r="D1873" s="122" t="s">
        <v>2101</v>
      </c>
      <c r="E1873" s="122">
        <v>35</v>
      </c>
      <c r="F1873" s="122">
        <v>0.73782995995449996</v>
      </c>
      <c r="G1873" s="122">
        <v>0.92465724320609999</v>
      </c>
      <c r="H1873" s="122">
        <v>0.9636245378153</v>
      </c>
      <c r="I1873" s="122">
        <v>0.96780944276500003</v>
      </c>
      <c r="J1873" s="122">
        <v>0.95819650173250004</v>
      </c>
      <c r="K1873" s="122">
        <v>0.84187218714750001</v>
      </c>
      <c r="L1873" s="122">
        <v>0.85544118912290001</v>
      </c>
      <c r="M1873" s="122">
        <v>0.93370682414240003</v>
      </c>
      <c r="N1873" s="122">
        <v>0.90397741835599998</v>
      </c>
      <c r="O1873" s="122">
        <v>0.88949136527479999</v>
      </c>
      <c r="P1873" s="122">
        <v>0.73655573829230003</v>
      </c>
      <c r="Q1873" s="122">
        <v>0.61657631586450001</v>
      </c>
      <c r="R1873" s="122">
        <v>0.58841301825759995</v>
      </c>
      <c r="S1873" s="122">
        <v>0.36658155912750001</v>
      </c>
      <c r="T1873" s="122">
        <v>0.48832897168810002</v>
      </c>
      <c r="U1873" s="122">
        <v>0.45220074075759997</v>
      </c>
      <c r="V1873" s="122">
        <v>0.5277752769149</v>
      </c>
      <c r="W1873" s="122">
        <v>0.66869170134029998</v>
      </c>
      <c r="X1873" s="122">
        <v>0.57333524688640003</v>
      </c>
      <c r="Y1873" s="122">
        <v>0.52549704054360002</v>
      </c>
      <c r="Z1873" s="122">
        <v>1.1697480589736999</v>
      </c>
      <c r="AA1873" s="122">
        <v>1.2677719677078001</v>
      </c>
      <c r="AB1873" s="122">
        <v>1.2554928630855</v>
      </c>
      <c r="AC1873" s="122">
        <v>1.2496765341914999</v>
      </c>
      <c r="AD1873" s="122">
        <v>1.2975231671364</v>
      </c>
      <c r="AE1873" s="122">
        <v>1.4054607265089001</v>
      </c>
      <c r="AF1873" s="122">
        <v>1.5327584062921</v>
      </c>
      <c r="AG1873" s="122">
        <v>1.6522404836488001</v>
      </c>
      <c r="AH1873" s="122">
        <v>1.8249111490523</v>
      </c>
      <c r="AI1873" s="122">
        <v>1.7557379131155999</v>
      </c>
      <c r="AJ1873" s="122">
        <v>0.91846424131899995</v>
      </c>
      <c r="AK1873" s="122">
        <v>1.0588351646676999</v>
      </c>
      <c r="AL1873" s="122">
        <v>0</v>
      </c>
    </row>
    <row r="1874" spans="1:38" hidden="1" x14ac:dyDescent="0.25">
      <c r="A1874" s="122" t="s">
        <v>2177</v>
      </c>
      <c r="B1874" s="122">
        <v>1</v>
      </c>
      <c r="C1874" s="122" t="s">
        <v>2178</v>
      </c>
      <c r="D1874" s="122" t="s">
        <v>2102</v>
      </c>
      <c r="E1874" s="122">
        <v>35</v>
      </c>
      <c r="F1874" s="122">
        <v>0.37129609448829998</v>
      </c>
      <c r="G1874" s="122">
        <v>0.45013832345940002</v>
      </c>
      <c r="H1874" s="122">
        <v>0.60963844253330002</v>
      </c>
      <c r="I1874" s="122">
        <v>0.84973981049680003</v>
      </c>
      <c r="J1874" s="122">
        <v>0.86341266595379995</v>
      </c>
      <c r="K1874" s="122">
        <v>0.92764850782959996</v>
      </c>
      <c r="L1874" s="122">
        <v>0.95969909181190005</v>
      </c>
      <c r="M1874" s="122">
        <v>1.036144731394</v>
      </c>
      <c r="N1874" s="122">
        <v>1.0011018972831001</v>
      </c>
      <c r="O1874" s="122">
        <v>1.2135853099425999</v>
      </c>
      <c r="P1874" s="122">
        <v>1.3746746539235</v>
      </c>
      <c r="Q1874" s="122">
        <v>1.1565284280654999</v>
      </c>
      <c r="R1874" s="122">
        <v>1.1209386487685999</v>
      </c>
      <c r="S1874" s="122">
        <v>1.1900647276328</v>
      </c>
      <c r="T1874" s="122">
        <v>1.3146424421448</v>
      </c>
      <c r="U1874" s="122">
        <v>1.3436771483392</v>
      </c>
      <c r="V1874" s="122">
        <v>1.3146663904536999</v>
      </c>
      <c r="W1874" s="122">
        <v>1.3204572361914</v>
      </c>
      <c r="X1874" s="122">
        <v>1.3273840861531001</v>
      </c>
      <c r="Y1874" s="122">
        <v>1.0570731866112</v>
      </c>
      <c r="Z1874" s="122">
        <v>1.0820318960474999</v>
      </c>
      <c r="AA1874" s="122">
        <v>1.0706195909592999</v>
      </c>
      <c r="AB1874" s="122">
        <v>1.0341011577651</v>
      </c>
      <c r="AC1874" s="122">
        <v>1.1783493893893</v>
      </c>
      <c r="AD1874" s="122">
        <v>1.1370610334211</v>
      </c>
      <c r="AE1874" s="122">
        <v>1.1826910512015001</v>
      </c>
      <c r="AF1874" s="122">
        <v>1.2060714309156999</v>
      </c>
      <c r="AG1874" s="122">
        <v>1.223085503614</v>
      </c>
      <c r="AH1874" s="122">
        <v>1.2899195613926999</v>
      </c>
      <c r="AI1874" s="122">
        <v>1.2451025259345001</v>
      </c>
      <c r="AJ1874" s="122">
        <v>0.5191155809529</v>
      </c>
      <c r="AK1874" s="122">
        <v>0.70635217546469997</v>
      </c>
      <c r="AL1874" s="122">
        <v>0</v>
      </c>
    </row>
    <row r="1875" spans="1:38" hidden="1" x14ac:dyDescent="0.25">
      <c r="A1875" s="122" t="s">
        <v>2177</v>
      </c>
      <c r="B1875" s="122">
        <v>1</v>
      </c>
      <c r="C1875" s="122" t="s">
        <v>2178</v>
      </c>
      <c r="D1875" s="122" t="s">
        <v>2103</v>
      </c>
      <c r="E1875" s="122">
        <v>35</v>
      </c>
      <c r="F1875" s="122">
        <v>0.80737814793340001</v>
      </c>
      <c r="G1875" s="122">
        <v>0.85548212023589998</v>
      </c>
      <c r="H1875" s="122">
        <v>0.99747012231599996</v>
      </c>
      <c r="I1875" s="122">
        <v>1.0871604193983</v>
      </c>
      <c r="J1875" s="122">
        <v>1.1995814287372999</v>
      </c>
      <c r="K1875" s="122">
        <v>1.4579877656544999</v>
      </c>
      <c r="L1875" s="122">
        <v>1.709625159372</v>
      </c>
      <c r="M1875" s="122">
        <v>1.9590439553443999</v>
      </c>
      <c r="N1875" s="122">
        <v>3.0578555654796</v>
      </c>
      <c r="O1875" s="122">
        <v>2.6198932486749</v>
      </c>
      <c r="P1875" s="122">
        <v>0.67734041437869996</v>
      </c>
      <c r="Q1875" s="122">
        <v>0.86784188741760004</v>
      </c>
      <c r="R1875" s="122">
        <v>0.97866812051149998</v>
      </c>
      <c r="S1875" s="122">
        <v>1.0843947316589</v>
      </c>
      <c r="T1875" s="122">
        <v>0.73380239075730003</v>
      </c>
      <c r="U1875" s="122">
        <v>0.86522733978910005</v>
      </c>
      <c r="V1875" s="122">
        <v>0.76781762450390001</v>
      </c>
      <c r="W1875" s="122">
        <v>0.80374341447169995</v>
      </c>
      <c r="X1875" s="122">
        <v>0.76574214279459996</v>
      </c>
      <c r="Y1875" s="122">
        <v>0.57678460140989996</v>
      </c>
      <c r="Z1875" s="122">
        <v>0.85127589421649996</v>
      </c>
      <c r="AA1875" s="122">
        <v>0.79620537750139997</v>
      </c>
      <c r="AB1875" s="122">
        <v>0.79936304337999997</v>
      </c>
      <c r="AC1875" s="122">
        <v>0.75448684004040001</v>
      </c>
      <c r="AD1875" s="122">
        <v>0.65644800624169997</v>
      </c>
      <c r="AE1875" s="122">
        <v>0.76449824774120001</v>
      </c>
      <c r="AF1875" s="122">
        <v>0.85424349074810002</v>
      </c>
      <c r="AG1875" s="122">
        <v>0.91247722433180001</v>
      </c>
      <c r="AH1875" s="122">
        <v>0.79201858952519999</v>
      </c>
      <c r="AI1875" s="122">
        <v>0.77792389360869996</v>
      </c>
      <c r="AJ1875" s="122">
        <v>0.54636803986969995</v>
      </c>
      <c r="AK1875" s="122">
        <v>0.63395121333649995</v>
      </c>
      <c r="AL1875" s="122">
        <v>0</v>
      </c>
    </row>
    <row r="1876" spans="1:38" hidden="1" x14ac:dyDescent="0.25">
      <c r="A1876" s="122" t="s">
        <v>2177</v>
      </c>
      <c r="B1876" s="122">
        <v>1</v>
      </c>
      <c r="C1876" s="122" t="s">
        <v>2178</v>
      </c>
      <c r="D1876" s="122" t="s">
        <v>2104</v>
      </c>
      <c r="E1876" s="122">
        <v>35</v>
      </c>
      <c r="F1876" s="122">
        <v>1.3490759957756999</v>
      </c>
      <c r="G1876" s="122">
        <v>2.5155290487343001</v>
      </c>
      <c r="H1876" s="122">
        <v>2.0862810324539001</v>
      </c>
      <c r="I1876" s="122">
        <v>1.9304963656412999</v>
      </c>
      <c r="J1876" s="122">
        <v>1.7720808398350001</v>
      </c>
      <c r="K1876" s="122">
        <v>1.4687056279549</v>
      </c>
      <c r="L1876" s="122">
        <v>1.2263575221995999</v>
      </c>
      <c r="M1876" s="122">
        <v>1.3448868101222999</v>
      </c>
      <c r="N1876" s="122">
        <v>1.2318586480181</v>
      </c>
      <c r="O1876" s="122">
        <v>1.2834574963562</v>
      </c>
      <c r="P1876" s="122">
        <v>1.3119975007264</v>
      </c>
      <c r="Q1876" s="122">
        <v>1.2870894393083001</v>
      </c>
      <c r="R1876" s="122">
        <v>1.2598124581718</v>
      </c>
      <c r="S1876" s="122">
        <v>1.4698929139346</v>
      </c>
      <c r="T1876" s="122">
        <v>1.5814622516579</v>
      </c>
      <c r="U1876" s="122">
        <v>1.1300924364092</v>
      </c>
      <c r="V1876" s="122">
        <v>1.3222046273007</v>
      </c>
      <c r="W1876" s="122">
        <v>1.1406364644417</v>
      </c>
      <c r="X1876" s="122">
        <v>1.1730675669905</v>
      </c>
      <c r="Y1876" s="122">
        <v>1.4480833333444001</v>
      </c>
      <c r="Z1876" s="122">
        <v>0.91090814966150002</v>
      </c>
      <c r="AA1876" s="122">
        <v>0.6709776540015</v>
      </c>
      <c r="AB1876" s="122">
        <v>0.72887602129179996</v>
      </c>
      <c r="AC1876" s="122">
        <v>0.54290516017540003</v>
      </c>
      <c r="AD1876" s="122">
        <v>0.37328932720050001</v>
      </c>
      <c r="AE1876" s="122">
        <v>0.56375192956730003</v>
      </c>
      <c r="AF1876" s="122">
        <v>0.53900271809069999</v>
      </c>
      <c r="AG1876" s="122">
        <v>0.57607635100010002</v>
      </c>
      <c r="AH1876" s="122">
        <v>0.43515882212969997</v>
      </c>
      <c r="AI1876" s="122">
        <v>0.4659394893212</v>
      </c>
      <c r="AJ1876" s="122">
        <v>0.3190322745686</v>
      </c>
      <c r="AK1876" s="122">
        <v>0.31713969486729998</v>
      </c>
      <c r="AL1876" s="122">
        <v>0</v>
      </c>
    </row>
    <row r="1877" spans="1:38" hidden="1" x14ac:dyDescent="0.25">
      <c r="A1877" s="122" t="s">
        <v>2177</v>
      </c>
      <c r="B1877" s="122">
        <v>1</v>
      </c>
      <c r="C1877" s="122" t="s">
        <v>2178</v>
      </c>
      <c r="D1877" s="122" t="s">
        <v>2105</v>
      </c>
      <c r="E1877" s="122">
        <v>35</v>
      </c>
      <c r="F1877" s="122">
        <v>4.8441915180899998E-2</v>
      </c>
      <c r="G1877" s="122">
        <v>5.3443456865800001E-2</v>
      </c>
      <c r="H1877" s="122">
        <v>7.5176920709599998E-2</v>
      </c>
      <c r="I1877" s="122">
        <v>7.8116558984300005E-2</v>
      </c>
      <c r="J1877" s="122">
        <v>7.3397178984E-2</v>
      </c>
      <c r="K1877" s="122">
        <v>9.3937693641800005E-2</v>
      </c>
      <c r="L1877" s="122">
        <v>8.8267295260599996E-2</v>
      </c>
      <c r="M1877" s="122">
        <v>7.4138416147499997E-2</v>
      </c>
      <c r="N1877" s="122">
        <v>7.3008852671599997E-2</v>
      </c>
      <c r="O1877" s="122">
        <v>7.8930716891399993E-2</v>
      </c>
      <c r="P1877" s="122">
        <v>7.3471088488999997E-2</v>
      </c>
      <c r="Q1877" s="122">
        <v>7.0723554656500001E-2</v>
      </c>
      <c r="R1877" s="122">
        <v>7.1333416317899995E-2</v>
      </c>
      <c r="S1877" s="122">
        <v>7.9873077628600006E-2</v>
      </c>
      <c r="T1877" s="122">
        <v>9.5210277603099996E-2</v>
      </c>
      <c r="U1877" s="122">
        <v>0.1093068084159</v>
      </c>
      <c r="V1877" s="122">
        <v>0.1058387453557</v>
      </c>
      <c r="W1877" s="122">
        <v>0.1066764510943</v>
      </c>
      <c r="X1877" s="122">
        <v>8.3101121117800006E-2</v>
      </c>
      <c r="Y1877" s="122">
        <v>8.2354695495400004E-2</v>
      </c>
      <c r="Z1877" s="122">
        <v>0.13152803654420001</v>
      </c>
      <c r="AA1877" s="122">
        <v>0.1376128318308</v>
      </c>
      <c r="AB1877" s="122">
        <v>0.14176166754040001</v>
      </c>
      <c r="AC1877" s="122">
        <v>0.1076013904355</v>
      </c>
      <c r="AD1877" s="122">
        <v>0.12316053117469999</v>
      </c>
      <c r="AE1877" s="122">
        <v>0.1088224106091</v>
      </c>
      <c r="AF1877" s="122">
        <v>0.13675507070260001</v>
      </c>
      <c r="AG1877" s="122">
        <v>0.1648934723147</v>
      </c>
      <c r="AH1877" s="122">
        <v>0.17772949186289999</v>
      </c>
      <c r="AI1877" s="122">
        <v>0.14527781233289999</v>
      </c>
      <c r="AJ1877" s="122">
        <v>0.13256664773339999</v>
      </c>
      <c r="AK1877" s="122">
        <v>0.13528066437280001</v>
      </c>
      <c r="AL1877" s="122">
        <v>0</v>
      </c>
    </row>
    <row r="1878" spans="1:38" hidden="1" x14ac:dyDescent="0.25">
      <c r="A1878" s="122" t="s">
        <v>2177</v>
      </c>
      <c r="B1878" s="122">
        <v>1</v>
      </c>
      <c r="C1878" s="122" t="s">
        <v>2178</v>
      </c>
      <c r="D1878" s="122" t="s">
        <v>2106</v>
      </c>
      <c r="E1878" s="122">
        <v>35</v>
      </c>
      <c r="F1878" s="122">
        <v>0.56641708070529995</v>
      </c>
      <c r="G1878" s="122">
        <v>0.63468352987279997</v>
      </c>
      <c r="H1878" s="122">
        <v>0.56186903071210004</v>
      </c>
      <c r="I1878" s="122">
        <v>0.57143659243510003</v>
      </c>
      <c r="J1878" s="122">
        <v>0.44901371786420002</v>
      </c>
      <c r="K1878" s="122">
        <v>0.56624572900629999</v>
      </c>
      <c r="L1878" s="122">
        <v>0.93575047697040004</v>
      </c>
      <c r="M1878" s="122">
        <v>0.86938449920170002</v>
      </c>
      <c r="N1878" s="122">
        <v>0.87039158352849999</v>
      </c>
      <c r="O1878" s="122">
        <v>0.73413908888309998</v>
      </c>
      <c r="P1878" s="122">
        <v>0.77343767929590002</v>
      </c>
      <c r="Q1878" s="122">
        <v>0.63553101811650003</v>
      </c>
      <c r="R1878" s="122">
        <v>0.72818170894180001</v>
      </c>
      <c r="S1878" s="122">
        <v>0.82173991810619995</v>
      </c>
      <c r="T1878" s="122">
        <v>0.68627378632080005</v>
      </c>
      <c r="U1878" s="122">
        <v>0.90093678267629995</v>
      </c>
      <c r="V1878" s="122">
        <v>0.63588333077150005</v>
      </c>
      <c r="W1878" s="122">
        <v>0.94055603199829996</v>
      </c>
      <c r="X1878" s="122">
        <v>0.79798443223019999</v>
      </c>
      <c r="Y1878" s="122">
        <v>0.46661254344399999</v>
      </c>
      <c r="Z1878" s="122">
        <v>1.6070326478354999</v>
      </c>
      <c r="AA1878" s="122">
        <v>1.6677820886031001</v>
      </c>
      <c r="AB1878" s="122">
        <v>1.6402293469283999</v>
      </c>
      <c r="AC1878" s="122">
        <v>1.7561377664536999</v>
      </c>
      <c r="AD1878" s="122">
        <v>1.8815182358347999</v>
      </c>
      <c r="AE1878" s="122">
        <v>1.8456668937841001</v>
      </c>
      <c r="AF1878" s="122">
        <v>1.9012604360117</v>
      </c>
      <c r="AG1878" s="122">
        <v>2.0468293309147998</v>
      </c>
      <c r="AH1878" s="122">
        <v>2.1654031266869</v>
      </c>
      <c r="AI1878" s="122">
        <v>2.0767302610849998</v>
      </c>
      <c r="AJ1878" s="122">
        <v>1.2335324138679999</v>
      </c>
      <c r="AK1878" s="122">
        <v>1.5273837253977001</v>
      </c>
      <c r="AL1878" s="122">
        <v>0</v>
      </c>
    </row>
    <row r="1879" spans="1:38" hidden="1" x14ac:dyDescent="0.25">
      <c r="A1879" s="122" t="s">
        <v>2177</v>
      </c>
      <c r="B1879" s="122">
        <v>1</v>
      </c>
      <c r="C1879" s="122" t="s">
        <v>2178</v>
      </c>
      <c r="D1879" s="122" t="s">
        <v>2107</v>
      </c>
      <c r="E1879" s="122">
        <v>35</v>
      </c>
      <c r="F1879" s="122">
        <v>7.78879583805E-2</v>
      </c>
      <c r="G1879" s="122">
        <v>8.0380435124999997E-2</v>
      </c>
      <c r="H1879" s="122">
        <v>0.11875140198589999</v>
      </c>
      <c r="I1879" s="122">
        <v>0.10540299917029999</v>
      </c>
      <c r="J1879" s="122">
        <v>7.08270066015E-2</v>
      </c>
      <c r="K1879" s="122">
        <v>2.9783834301500001E-2</v>
      </c>
      <c r="L1879" s="122">
        <v>2.17574059599E-2</v>
      </c>
      <c r="M1879" s="122">
        <v>1.76889343668E-2</v>
      </c>
      <c r="N1879" s="122">
        <v>2.2166686494600001E-2</v>
      </c>
      <c r="O1879" s="122">
        <v>3.8207863378099997E-2</v>
      </c>
      <c r="P1879" s="122">
        <v>4.06745940997E-2</v>
      </c>
      <c r="Q1879" s="122">
        <v>7.0245358553600007E-2</v>
      </c>
      <c r="R1879" s="122">
        <v>4.90847301995E-2</v>
      </c>
      <c r="S1879" s="122">
        <v>5.3559157205700002E-2</v>
      </c>
      <c r="T1879" s="122">
        <v>0.10325551274689999</v>
      </c>
      <c r="U1879" s="122">
        <v>6.3466233140799994E-2</v>
      </c>
      <c r="V1879" s="122">
        <v>7.4471177955799994E-2</v>
      </c>
      <c r="W1879" s="122">
        <v>7.3831767596000006E-2</v>
      </c>
      <c r="X1879" s="122">
        <v>6.1247234424199999E-2</v>
      </c>
      <c r="Y1879" s="122">
        <v>7.1427848096699997E-2</v>
      </c>
      <c r="Z1879" s="122">
        <v>8.9786839483099998E-2</v>
      </c>
      <c r="AA1879" s="122">
        <v>0.1041055693752</v>
      </c>
      <c r="AB1879" s="122">
        <v>9.0916245325800005E-2</v>
      </c>
      <c r="AC1879" s="122">
        <v>0.110014672649</v>
      </c>
      <c r="AD1879" s="122">
        <v>0.1025230681678</v>
      </c>
      <c r="AE1879" s="122">
        <v>0.1280382637836</v>
      </c>
      <c r="AF1879" s="122">
        <v>0.1046906536398</v>
      </c>
      <c r="AG1879" s="122">
        <v>9.6675555158200005E-2</v>
      </c>
      <c r="AH1879" s="122">
        <v>0.1089529452033</v>
      </c>
      <c r="AI1879" s="122">
        <v>9.5506709959600006E-2</v>
      </c>
      <c r="AJ1879" s="122">
        <v>7.9354779997300007E-2</v>
      </c>
      <c r="AK1879" s="122">
        <v>8.1888891828300003E-2</v>
      </c>
      <c r="AL1879" s="122">
        <v>0</v>
      </c>
    </row>
    <row r="1880" spans="1:38" hidden="1" x14ac:dyDescent="0.25">
      <c r="A1880" s="122" t="s">
        <v>2177</v>
      </c>
      <c r="B1880" s="122">
        <v>1</v>
      </c>
      <c r="C1880" s="122" t="s">
        <v>2178</v>
      </c>
      <c r="D1880" s="122" t="s">
        <v>475</v>
      </c>
      <c r="E1880" s="122">
        <v>35</v>
      </c>
      <c r="F1880" s="122">
        <v>0.1012177214628</v>
      </c>
      <c r="G1880" s="122">
        <v>0.10144416812449999</v>
      </c>
      <c r="H1880" s="122">
        <v>0.1035128369772</v>
      </c>
      <c r="I1880" s="122">
        <v>9.9687910958400003E-2</v>
      </c>
      <c r="J1880" s="122">
        <v>0.1079766165717</v>
      </c>
      <c r="K1880" s="122">
        <v>9.0565214114600001E-2</v>
      </c>
      <c r="L1880" s="122">
        <v>8.9406237879700007E-2</v>
      </c>
      <c r="M1880" s="122">
        <v>0.1009361230586</v>
      </c>
      <c r="N1880" s="122">
        <v>9.9179738081999994E-2</v>
      </c>
      <c r="O1880" s="122">
        <v>0.1479667743045</v>
      </c>
      <c r="P1880" s="122">
        <v>0.1212048299629</v>
      </c>
      <c r="Q1880" s="122">
        <v>0.104081855209</v>
      </c>
      <c r="R1880" s="122">
        <v>0.14181489472860001</v>
      </c>
      <c r="S1880" s="122">
        <v>0.11572029097180001</v>
      </c>
      <c r="T1880" s="122">
        <v>8.6715308817600006E-2</v>
      </c>
      <c r="U1880" s="122">
        <v>9.1802467762599996E-2</v>
      </c>
      <c r="V1880" s="122">
        <v>0.1074106963416</v>
      </c>
      <c r="W1880" s="122">
        <v>0.1006613443454</v>
      </c>
      <c r="X1880" s="122">
        <v>8.8683459620500005E-2</v>
      </c>
      <c r="Y1880" s="122">
        <v>7.2417864471699997E-2</v>
      </c>
      <c r="Z1880" s="122">
        <v>0.1266657845668</v>
      </c>
      <c r="AA1880" s="122">
        <v>0.12703737694809999</v>
      </c>
      <c r="AB1880" s="122">
        <v>0.12940649708099999</v>
      </c>
      <c r="AC1880" s="122">
        <v>0.13857553554240001</v>
      </c>
      <c r="AD1880" s="122">
        <v>0.1367890444813</v>
      </c>
      <c r="AE1880" s="122">
        <v>0.1590308503656</v>
      </c>
      <c r="AF1880" s="122">
        <v>0.1296296446887</v>
      </c>
      <c r="AG1880" s="122">
        <v>0.1417967708282</v>
      </c>
      <c r="AH1880" s="122">
        <v>0.15887405759600001</v>
      </c>
      <c r="AI1880" s="122">
        <v>0.14278274835169999</v>
      </c>
      <c r="AJ1880" s="122">
        <v>8.7564509256399997E-2</v>
      </c>
      <c r="AK1880" s="122">
        <v>0.1085578940257</v>
      </c>
      <c r="AL1880" s="122">
        <v>0</v>
      </c>
    </row>
    <row r="1881" spans="1:38" hidden="1" x14ac:dyDescent="0.25">
      <c r="A1881" s="122" t="s">
        <v>2177</v>
      </c>
      <c r="B1881" s="122">
        <v>1</v>
      </c>
      <c r="C1881" s="122" t="s">
        <v>2178</v>
      </c>
      <c r="D1881" s="122" t="s">
        <v>2108</v>
      </c>
      <c r="E1881" s="122">
        <v>35</v>
      </c>
      <c r="F1881" s="122">
        <v>4.7268633243900002E-2</v>
      </c>
      <c r="G1881" s="122">
        <v>4.0697979969700003E-2</v>
      </c>
      <c r="H1881" s="122">
        <v>3.54526170923E-2</v>
      </c>
      <c r="I1881" s="122">
        <v>3.9483018712800001E-2</v>
      </c>
      <c r="J1881" s="122">
        <v>3.4058599963200001E-2</v>
      </c>
      <c r="K1881" s="122">
        <v>3.1541723824700003E-2</v>
      </c>
      <c r="L1881" s="122">
        <v>3.6237697829E-2</v>
      </c>
      <c r="M1881" s="122">
        <v>4.09968038467E-2</v>
      </c>
      <c r="N1881" s="122">
        <v>6.1191868984299999E-2</v>
      </c>
      <c r="O1881" s="122">
        <v>7.9802738021599998E-2</v>
      </c>
      <c r="P1881" s="122">
        <v>9.8342523311000005E-2</v>
      </c>
      <c r="Q1881" s="122">
        <v>8.3176194121600003E-2</v>
      </c>
      <c r="R1881" s="122">
        <v>7.8995021140200003E-2</v>
      </c>
      <c r="S1881" s="122">
        <v>0.1009156677398</v>
      </c>
      <c r="T1881" s="122">
        <v>0.1008749789197</v>
      </c>
      <c r="U1881" s="122">
        <v>5.7971355068600003E-2</v>
      </c>
      <c r="V1881" s="122">
        <v>2.7987394856199999E-2</v>
      </c>
      <c r="W1881" s="122">
        <v>2.59141908857E-2</v>
      </c>
      <c r="X1881" s="122">
        <v>2.51174720466E-2</v>
      </c>
      <c r="Y1881" s="122">
        <v>4.4646551208399998E-2</v>
      </c>
      <c r="Z1881" s="122">
        <v>0.111597673216</v>
      </c>
      <c r="AA1881" s="122">
        <v>0.11775507919930001</v>
      </c>
      <c r="AB1881" s="122">
        <v>0.1061152868072</v>
      </c>
      <c r="AC1881" s="122">
        <v>9.8806000925799997E-2</v>
      </c>
      <c r="AD1881" s="122">
        <v>0.10618488345219999</v>
      </c>
      <c r="AE1881" s="122">
        <v>8.8530958992100006E-2</v>
      </c>
      <c r="AF1881" s="122">
        <v>9.1201970227300005E-2</v>
      </c>
      <c r="AG1881" s="122">
        <v>8.9828208989E-2</v>
      </c>
      <c r="AH1881" s="122">
        <v>9.0227971933299997E-2</v>
      </c>
      <c r="AI1881" s="122">
        <v>9.1626460073599994E-2</v>
      </c>
      <c r="AJ1881" s="122">
        <v>6.48590272074E-2</v>
      </c>
      <c r="AK1881" s="122">
        <v>7.23744538124E-2</v>
      </c>
      <c r="AL1881" s="122">
        <v>0</v>
      </c>
    </row>
    <row r="1882" spans="1:38" hidden="1" x14ac:dyDescent="0.25">
      <c r="A1882" s="122" t="s">
        <v>2177</v>
      </c>
      <c r="B1882" s="122">
        <v>1</v>
      </c>
      <c r="C1882" s="122" t="s">
        <v>2178</v>
      </c>
      <c r="D1882" s="122" t="s">
        <v>2109</v>
      </c>
      <c r="E1882" s="122">
        <v>35</v>
      </c>
      <c r="F1882" s="122">
        <v>6.0418108352463999</v>
      </c>
      <c r="G1882" s="122">
        <v>7.9046050711006002</v>
      </c>
      <c r="H1882" s="122">
        <v>7.2729951809099997</v>
      </c>
      <c r="I1882" s="122">
        <v>6.3958146692416999</v>
      </c>
      <c r="J1882" s="122">
        <v>6.2906192885700003</v>
      </c>
      <c r="K1882" s="122">
        <v>7.1875317665003999</v>
      </c>
      <c r="L1882" s="122">
        <v>5.8978846131717999</v>
      </c>
      <c r="M1882" s="122">
        <v>6.5909173995068002</v>
      </c>
      <c r="N1882" s="122">
        <v>6.6598513414000999</v>
      </c>
      <c r="O1882" s="122">
        <v>6.0287413960066001</v>
      </c>
      <c r="P1882" s="122">
        <v>6.8018882117619999</v>
      </c>
      <c r="Q1882" s="122">
        <v>6.9690754582138998</v>
      </c>
      <c r="R1882" s="122">
        <v>7.4490973331047003</v>
      </c>
      <c r="S1882" s="122">
        <v>7.4250419200693001</v>
      </c>
      <c r="T1882" s="122">
        <v>7.0830019452083999</v>
      </c>
      <c r="U1882" s="122">
        <v>9.1741573041517004</v>
      </c>
      <c r="V1882" s="122">
        <v>8.5619742063584994</v>
      </c>
      <c r="W1882" s="122">
        <v>9.5663115598069997</v>
      </c>
      <c r="X1882" s="122">
        <v>12.6346132281928</v>
      </c>
      <c r="Y1882" s="122">
        <v>7.5959958626323996</v>
      </c>
      <c r="Z1882" s="122">
        <v>4.8653013363594004</v>
      </c>
      <c r="AA1882" s="122">
        <v>4.6132134350612004</v>
      </c>
      <c r="AB1882" s="122">
        <v>4.5846326949928997</v>
      </c>
      <c r="AC1882" s="122">
        <v>4.3760996004662998</v>
      </c>
      <c r="AD1882" s="122">
        <v>3.4094790931476999</v>
      </c>
      <c r="AE1882" s="122">
        <v>4.3486862794411003</v>
      </c>
      <c r="AF1882" s="122">
        <v>4.2633132775789004</v>
      </c>
      <c r="AG1882" s="122">
        <v>4.1498368104193997</v>
      </c>
      <c r="AH1882" s="122">
        <v>5.8975884456346002</v>
      </c>
      <c r="AI1882" s="122">
        <v>3.4337330446137999</v>
      </c>
      <c r="AJ1882" s="122">
        <v>3.5958591880005</v>
      </c>
      <c r="AK1882" s="122">
        <v>3.9986718997127002</v>
      </c>
      <c r="AL1882" s="122">
        <v>0</v>
      </c>
    </row>
    <row r="1883" spans="1:38" hidden="1" x14ac:dyDescent="0.25">
      <c r="A1883" s="122" t="s">
        <v>2177</v>
      </c>
      <c r="B1883" s="122">
        <v>1</v>
      </c>
      <c r="C1883" s="122" t="s">
        <v>2178</v>
      </c>
      <c r="D1883" s="122" t="s">
        <v>2110</v>
      </c>
      <c r="E1883" s="122">
        <v>35</v>
      </c>
      <c r="F1883" s="122">
        <v>0.1953058868607</v>
      </c>
      <c r="G1883" s="122">
        <v>0.2073163326751</v>
      </c>
      <c r="H1883" s="122">
        <v>0.2436607471651</v>
      </c>
      <c r="I1883" s="122">
        <v>0.28435669880780001</v>
      </c>
      <c r="J1883" s="122">
        <v>0.2242957634221</v>
      </c>
      <c r="K1883" s="122">
        <v>0.20090114504689999</v>
      </c>
      <c r="L1883" s="122">
        <v>0.14294600096509999</v>
      </c>
      <c r="M1883" s="122">
        <v>0.16385365509559999</v>
      </c>
      <c r="N1883" s="122">
        <v>0.2011577099256</v>
      </c>
      <c r="O1883" s="122">
        <v>0.2571785607764</v>
      </c>
      <c r="P1883" s="122">
        <v>0.29688636111400002</v>
      </c>
      <c r="Q1883" s="122">
        <v>0.2866069356889</v>
      </c>
      <c r="R1883" s="122">
        <v>0.23315246844750001</v>
      </c>
      <c r="S1883" s="122">
        <v>0.23409906682529999</v>
      </c>
      <c r="T1883" s="122">
        <v>0.21473948545470001</v>
      </c>
      <c r="U1883" s="122">
        <v>0.22429819478640001</v>
      </c>
      <c r="V1883" s="122">
        <v>0.2383649313124</v>
      </c>
      <c r="W1883" s="122">
        <v>0.20207457703430001</v>
      </c>
      <c r="X1883" s="122">
        <v>0.179568156821</v>
      </c>
      <c r="Y1883" s="122">
        <v>0.13909730069539999</v>
      </c>
      <c r="Z1883" s="122">
        <v>0.19086399288</v>
      </c>
      <c r="AA1883" s="122">
        <v>0.18980852807080001</v>
      </c>
      <c r="AB1883" s="122">
        <v>0.18940142390590001</v>
      </c>
      <c r="AC1883" s="122">
        <v>0.18438361719070001</v>
      </c>
      <c r="AD1883" s="122">
        <v>0.1855081164189</v>
      </c>
      <c r="AE1883" s="122">
        <v>0.1878658674683</v>
      </c>
      <c r="AF1883" s="122">
        <v>0.17795862113120001</v>
      </c>
      <c r="AG1883" s="122">
        <v>0.19116206123929999</v>
      </c>
      <c r="AH1883" s="122">
        <v>0.1861656902787</v>
      </c>
      <c r="AI1883" s="122">
        <v>0.17667443246139999</v>
      </c>
      <c r="AJ1883" s="122">
        <v>9.9104432379900007E-2</v>
      </c>
      <c r="AK1883" s="122">
        <v>0.1133611820559</v>
      </c>
      <c r="AL1883" s="122">
        <v>0</v>
      </c>
    </row>
    <row r="1884" spans="1:38" hidden="1" x14ac:dyDescent="0.25">
      <c r="A1884" s="122" t="s">
        <v>2177</v>
      </c>
      <c r="B1884" s="122">
        <v>1</v>
      </c>
      <c r="C1884" s="122" t="s">
        <v>2178</v>
      </c>
      <c r="D1884" s="122" t="s">
        <v>2111</v>
      </c>
      <c r="E1884" s="122">
        <v>35</v>
      </c>
      <c r="F1884" s="122">
        <v>0.41532105706959999</v>
      </c>
      <c r="G1884" s="122">
        <v>0.56126392200410002</v>
      </c>
      <c r="H1884" s="122">
        <v>0.53767909069749997</v>
      </c>
      <c r="I1884" s="122">
        <v>0.56686531202540003</v>
      </c>
      <c r="J1884" s="122">
        <v>0.59334902276610002</v>
      </c>
      <c r="K1884" s="122">
        <v>0.66750922580880001</v>
      </c>
      <c r="L1884" s="122">
        <v>0.69451888974169995</v>
      </c>
      <c r="M1884" s="122">
        <v>0.70719435549690002</v>
      </c>
      <c r="N1884" s="122">
        <v>0.61514356985670005</v>
      </c>
      <c r="O1884" s="122">
        <v>0.78895740207380005</v>
      </c>
      <c r="P1884" s="122">
        <v>0.90152183756850002</v>
      </c>
      <c r="Q1884" s="122">
        <v>0.78664907867599998</v>
      </c>
      <c r="R1884" s="122">
        <v>0.75748009067400002</v>
      </c>
      <c r="S1884" s="122">
        <v>0.73462462047099997</v>
      </c>
      <c r="T1884" s="122">
        <v>0.74761102612810004</v>
      </c>
      <c r="U1884" s="122">
        <v>0.80158373382400006</v>
      </c>
      <c r="V1884" s="122">
        <v>0.86623192005219996</v>
      </c>
      <c r="W1884" s="122">
        <v>0.95748415972779999</v>
      </c>
      <c r="X1884" s="122">
        <v>0.77063044666210001</v>
      </c>
      <c r="Y1884" s="122">
        <v>0.50788316921480003</v>
      </c>
      <c r="Z1884" s="122">
        <v>1.5083066463712</v>
      </c>
      <c r="AA1884" s="122">
        <v>1.5973954061889</v>
      </c>
      <c r="AB1884" s="122">
        <v>1.6058381105666</v>
      </c>
      <c r="AC1884" s="122">
        <v>1.6138538770008</v>
      </c>
      <c r="AD1884" s="122">
        <v>1.7087248313362</v>
      </c>
      <c r="AE1884" s="122">
        <v>1.720450850292</v>
      </c>
      <c r="AF1884" s="122">
        <v>1.8044700278126</v>
      </c>
      <c r="AG1884" s="122">
        <v>1.8888863610485001</v>
      </c>
      <c r="AH1884" s="122">
        <v>1.9233112294109</v>
      </c>
      <c r="AI1884" s="122">
        <v>1.7228875238628001</v>
      </c>
      <c r="AJ1884" s="122">
        <v>0.87101487649620002</v>
      </c>
      <c r="AK1884" s="122">
        <v>1.1710702981081</v>
      </c>
      <c r="AL1884" s="122">
        <v>0</v>
      </c>
    </row>
    <row r="1885" spans="1:38" hidden="1" x14ac:dyDescent="0.25">
      <c r="A1885" s="122" t="s">
        <v>2177</v>
      </c>
      <c r="B1885" s="122">
        <v>1</v>
      </c>
      <c r="C1885" s="122" t="s">
        <v>2178</v>
      </c>
      <c r="D1885" s="122" t="s">
        <v>2112</v>
      </c>
      <c r="E1885" s="122">
        <v>35</v>
      </c>
      <c r="F1885" s="122">
        <v>0.78230996991519997</v>
      </c>
      <c r="G1885" s="122">
        <v>1.9200344011167001</v>
      </c>
      <c r="H1885" s="122">
        <v>1.5908930921143001</v>
      </c>
      <c r="I1885" s="122">
        <v>1.4064749996235999</v>
      </c>
      <c r="J1885" s="122">
        <v>1.3882803789153</v>
      </c>
      <c r="K1885" s="122">
        <v>1.3607330395687001</v>
      </c>
      <c r="L1885" s="122">
        <v>3.0038533207129001</v>
      </c>
      <c r="M1885" s="122">
        <v>3.1240827582885999</v>
      </c>
      <c r="N1885" s="122">
        <v>3.0649259689071999</v>
      </c>
      <c r="O1885" s="122">
        <v>3.0885001843917999</v>
      </c>
      <c r="P1885" s="122">
        <v>2.8929983992135999</v>
      </c>
      <c r="Q1885" s="122">
        <v>2.5027767058258998</v>
      </c>
      <c r="R1885" s="122">
        <v>2.6589304615375</v>
      </c>
      <c r="S1885" s="122">
        <v>3.4846272621057999</v>
      </c>
      <c r="T1885" s="122">
        <v>3.9461050755268001</v>
      </c>
      <c r="U1885" s="122">
        <v>3.8734758720857001</v>
      </c>
      <c r="V1885" s="122">
        <v>4.1468285624035</v>
      </c>
      <c r="W1885" s="122">
        <v>4.1674974032038996</v>
      </c>
      <c r="X1885" s="122">
        <v>5.6606532775926999</v>
      </c>
      <c r="Y1885" s="122">
        <v>5.9969695828531</v>
      </c>
      <c r="Z1885" s="122">
        <v>8.7455108617215007</v>
      </c>
      <c r="AA1885" s="122">
        <v>6.6937452388835998</v>
      </c>
      <c r="AB1885" s="122">
        <v>6.8123215863102002</v>
      </c>
      <c r="AC1885" s="122">
        <v>7.4512338367176998</v>
      </c>
      <c r="AD1885" s="122">
        <v>8.8935531849630998</v>
      </c>
      <c r="AE1885" s="122">
        <v>8.1438527082750998</v>
      </c>
      <c r="AF1885" s="122">
        <v>8.0606644356138002</v>
      </c>
      <c r="AG1885" s="122">
        <v>7.8454916375504</v>
      </c>
      <c r="AH1885" s="122">
        <v>7.8714155322451003</v>
      </c>
      <c r="AI1885" s="122">
        <v>6.8129627767259002</v>
      </c>
      <c r="AJ1885" s="122">
        <v>3.1991038520563002</v>
      </c>
      <c r="AK1885" s="122">
        <v>3.9235674350619001</v>
      </c>
      <c r="AL1885" s="122">
        <v>0</v>
      </c>
    </row>
    <row r="1886" spans="1:38" hidden="1" x14ac:dyDescent="0.25">
      <c r="A1886" s="122" t="s">
        <v>2177</v>
      </c>
      <c r="B1886" s="122">
        <v>1</v>
      </c>
      <c r="C1886" s="122" t="s">
        <v>2178</v>
      </c>
      <c r="D1886" s="122" t="s">
        <v>2113</v>
      </c>
      <c r="E1886" s="122">
        <v>35</v>
      </c>
      <c r="F1886" s="122">
        <v>0.78804394603100003</v>
      </c>
      <c r="G1886" s="122">
        <v>0.98127864450510005</v>
      </c>
      <c r="H1886" s="122">
        <v>1.0227338083522</v>
      </c>
      <c r="I1886" s="122">
        <v>0.98382810258010001</v>
      </c>
      <c r="J1886" s="122">
        <v>1.0770190563741999</v>
      </c>
      <c r="K1886" s="122">
        <v>1.0691219474467999</v>
      </c>
      <c r="L1886" s="122">
        <v>1.1166459739909</v>
      </c>
      <c r="M1886" s="122">
        <v>1.2281510543594001</v>
      </c>
      <c r="N1886" s="122">
        <v>1.338393134028</v>
      </c>
      <c r="O1886" s="122">
        <v>1.5685522283774</v>
      </c>
      <c r="P1886" s="122">
        <v>1.8495826424541</v>
      </c>
      <c r="Q1886" s="122">
        <v>1.7699243945384</v>
      </c>
      <c r="R1886" s="122">
        <v>1.6719014231956</v>
      </c>
      <c r="S1886" s="122">
        <v>1.7315513652004999</v>
      </c>
      <c r="T1886" s="122">
        <v>1.7768839308238999</v>
      </c>
      <c r="U1886" s="122">
        <v>1.8356096515647</v>
      </c>
      <c r="V1886" s="122">
        <v>1.8937594956406001</v>
      </c>
      <c r="W1886" s="122">
        <v>1.9387010885316001</v>
      </c>
      <c r="X1886" s="122">
        <v>1.8833372618060999</v>
      </c>
      <c r="Y1886" s="122">
        <v>1.4324901751242001</v>
      </c>
      <c r="Z1886" s="122">
        <v>0.80638165781079996</v>
      </c>
      <c r="AA1886" s="122">
        <v>0.79548389259039998</v>
      </c>
      <c r="AB1886" s="122">
        <v>0.69644293207569996</v>
      </c>
      <c r="AC1886" s="122">
        <v>0.66712453249670001</v>
      </c>
      <c r="AD1886" s="122">
        <v>0.72419105440950005</v>
      </c>
      <c r="AE1886" s="122">
        <v>0.83101416141369999</v>
      </c>
      <c r="AF1886" s="122">
        <v>0.86081970428300003</v>
      </c>
      <c r="AG1886" s="122">
        <v>0.80921200115220004</v>
      </c>
      <c r="AH1886" s="122">
        <v>0.8904065886568</v>
      </c>
      <c r="AI1886" s="122">
        <v>0.75506303421190002</v>
      </c>
      <c r="AJ1886" s="122">
        <v>0.64351824248199996</v>
      </c>
      <c r="AK1886" s="122">
        <v>0.80625800584539997</v>
      </c>
      <c r="AL1886" s="122">
        <v>0</v>
      </c>
    </row>
    <row r="1887" spans="1:38" hidden="1" x14ac:dyDescent="0.25">
      <c r="A1887" s="122" t="s">
        <v>2177</v>
      </c>
      <c r="B1887" s="122">
        <v>1</v>
      </c>
      <c r="C1887" s="122" t="s">
        <v>2178</v>
      </c>
      <c r="D1887" s="122" t="s">
        <v>2114</v>
      </c>
      <c r="E1887" s="122">
        <v>35</v>
      </c>
      <c r="F1887" s="122">
        <v>0.535184365582</v>
      </c>
      <c r="G1887" s="122">
        <v>0.9080621421035</v>
      </c>
      <c r="H1887" s="122">
        <v>1.1382322274057</v>
      </c>
      <c r="I1887" s="122">
        <v>0.78411670336460004</v>
      </c>
      <c r="J1887" s="122">
        <v>0.89366243541290002</v>
      </c>
      <c r="K1887" s="122">
        <v>0.48662041637839998</v>
      </c>
      <c r="L1887" s="122">
        <v>0.4171312107108</v>
      </c>
      <c r="M1887" s="122">
        <v>0.49268918538770001</v>
      </c>
      <c r="N1887" s="122">
        <v>0.4922937697957</v>
      </c>
      <c r="O1887" s="122">
        <v>0.62353426945290003</v>
      </c>
      <c r="P1887" s="122">
        <v>0.67087481505820001</v>
      </c>
      <c r="Q1887" s="122">
        <v>0.65875352428230005</v>
      </c>
      <c r="R1887" s="122">
        <v>0.59814090830419997</v>
      </c>
      <c r="S1887" s="122">
        <v>0.59911571406700004</v>
      </c>
      <c r="T1887" s="122">
        <v>0.65154661212060005</v>
      </c>
      <c r="U1887" s="122">
        <v>0.5861613851734</v>
      </c>
      <c r="V1887" s="122">
        <v>0.6179474288315</v>
      </c>
      <c r="W1887" s="122">
        <v>0.59591869847279999</v>
      </c>
      <c r="X1887" s="122">
        <v>0.55829727731279999</v>
      </c>
      <c r="Y1887" s="122">
        <v>0.67023907231110003</v>
      </c>
      <c r="Z1887" s="122">
        <v>0.74479178468459994</v>
      </c>
      <c r="AA1887" s="122">
        <v>0.79346596061649999</v>
      </c>
      <c r="AB1887" s="122">
        <v>0.8335026353153</v>
      </c>
      <c r="AC1887" s="122">
        <v>0.81876502047349997</v>
      </c>
      <c r="AD1887" s="122">
        <v>0.97378545221760004</v>
      </c>
      <c r="AE1887" s="122">
        <v>0.91565844420870002</v>
      </c>
      <c r="AF1887" s="122">
        <v>0.89869313481199997</v>
      </c>
      <c r="AG1887" s="122">
        <v>0.96887514325510005</v>
      </c>
      <c r="AH1887" s="122">
        <v>1.0410115863617</v>
      </c>
      <c r="AI1887" s="122">
        <v>0.87388209364989999</v>
      </c>
      <c r="AJ1887" s="122">
        <v>0.61068307601869998</v>
      </c>
      <c r="AK1887" s="122">
        <v>0.79741670209869997</v>
      </c>
      <c r="AL1887" s="122">
        <v>0</v>
      </c>
    </row>
    <row r="1888" spans="1:38" hidden="1" x14ac:dyDescent="0.25">
      <c r="A1888" s="122" t="s">
        <v>2177</v>
      </c>
      <c r="B1888" s="122">
        <v>1</v>
      </c>
      <c r="C1888" s="122" t="s">
        <v>2178</v>
      </c>
      <c r="D1888" s="122" t="s">
        <v>2115</v>
      </c>
      <c r="E1888" s="122">
        <v>35</v>
      </c>
      <c r="F1888" s="122">
        <v>1.6945382064317001</v>
      </c>
      <c r="G1888" s="122">
        <v>2.7382438755290002</v>
      </c>
      <c r="H1888" s="122">
        <v>2.2855099925395002</v>
      </c>
      <c r="I1888" s="122">
        <v>1.5785246283056</v>
      </c>
      <c r="J1888" s="122">
        <v>1.6130906495015001</v>
      </c>
      <c r="K1888" s="122">
        <v>1.3992380110094</v>
      </c>
      <c r="L1888" s="122">
        <v>1.4350036528265</v>
      </c>
      <c r="M1888" s="122">
        <v>1.8278996383251001</v>
      </c>
      <c r="N1888" s="122">
        <v>2.1570014519831999</v>
      </c>
      <c r="O1888" s="122">
        <v>1.4823803165385001</v>
      </c>
      <c r="P1888" s="122">
        <v>0.94752939971950001</v>
      </c>
      <c r="Q1888" s="122">
        <v>0.91505084589410002</v>
      </c>
      <c r="R1888" s="122">
        <v>0.90211317354190002</v>
      </c>
      <c r="S1888" s="122">
        <v>1.1811565035152001</v>
      </c>
      <c r="T1888" s="122">
        <v>1.1391882002545</v>
      </c>
      <c r="U1888" s="122">
        <v>1.2026057550577001</v>
      </c>
      <c r="V1888" s="122">
        <v>1.1382000989028001</v>
      </c>
      <c r="W1888" s="122">
        <v>1.2925627768904</v>
      </c>
      <c r="X1888" s="122">
        <v>1.1399631775831001</v>
      </c>
      <c r="Y1888" s="122">
        <v>1.0384587778993</v>
      </c>
      <c r="Z1888" s="122">
        <v>1.1180065259297001</v>
      </c>
      <c r="AA1888" s="122">
        <v>0.91014756348470005</v>
      </c>
      <c r="AB1888" s="122">
        <v>0.90549612646309996</v>
      </c>
      <c r="AC1888" s="122">
        <v>0.86395969897629998</v>
      </c>
      <c r="AD1888" s="122">
        <v>0.75670525737219996</v>
      </c>
      <c r="AE1888" s="122">
        <v>0.86872878416190003</v>
      </c>
      <c r="AF1888" s="122">
        <v>0.75621452395819999</v>
      </c>
      <c r="AG1888" s="122">
        <v>0.83928123764350004</v>
      </c>
      <c r="AH1888" s="122">
        <v>0.94732564218089998</v>
      </c>
      <c r="AI1888" s="122">
        <v>0.95891210860270004</v>
      </c>
      <c r="AJ1888" s="122">
        <v>0.71941725362529996</v>
      </c>
      <c r="AK1888" s="122">
        <v>0.78289899004959995</v>
      </c>
      <c r="AL1888" s="122">
        <v>0</v>
      </c>
    </row>
    <row r="1889" spans="1:38" hidden="1" x14ac:dyDescent="0.25">
      <c r="A1889" s="122" t="s">
        <v>2177</v>
      </c>
      <c r="B1889" s="122">
        <v>1</v>
      </c>
      <c r="C1889" s="122" t="s">
        <v>2178</v>
      </c>
      <c r="D1889" s="122" t="s">
        <v>2116</v>
      </c>
      <c r="E1889" s="122">
        <v>35</v>
      </c>
      <c r="F1889" s="122">
        <v>2.8697666619953002</v>
      </c>
      <c r="G1889" s="122">
        <v>3.2345633233808</v>
      </c>
      <c r="H1889" s="122">
        <v>3.1454855502000001</v>
      </c>
      <c r="I1889" s="122">
        <v>2.8255051864865002</v>
      </c>
      <c r="J1889" s="122">
        <v>2.7607383965076</v>
      </c>
      <c r="K1889" s="122">
        <v>2.4811216322547001</v>
      </c>
      <c r="L1889" s="122">
        <v>2.1016877101047</v>
      </c>
      <c r="M1889" s="122">
        <v>3.233541699871</v>
      </c>
      <c r="N1889" s="122">
        <v>4.0133029943576997</v>
      </c>
      <c r="O1889" s="122">
        <v>3.3800894334238998</v>
      </c>
      <c r="P1889" s="122">
        <v>3.0490774428076</v>
      </c>
      <c r="Q1889" s="122">
        <v>2.6600443793764001</v>
      </c>
      <c r="R1889" s="122">
        <v>2.5460900709401</v>
      </c>
      <c r="S1889" s="122">
        <v>2.8958875099895001</v>
      </c>
      <c r="T1889" s="122">
        <v>3.0418573781976002</v>
      </c>
      <c r="U1889" s="122">
        <v>3.2533336301864</v>
      </c>
      <c r="V1889" s="122">
        <v>3.0606417368419998</v>
      </c>
      <c r="W1889" s="122">
        <v>2.6907143951508998</v>
      </c>
      <c r="X1889" s="122">
        <v>2.7213367735120002</v>
      </c>
      <c r="Y1889" s="122">
        <v>2.2419502285509001</v>
      </c>
      <c r="Z1889" s="122">
        <v>1.7519121271621001</v>
      </c>
      <c r="AA1889" s="122">
        <v>1.6656285714429</v>
      </c>
      <c r="AB1889" s="122">
        <v>1.9093039288136999</v>
      </c>
      <c r="AC1889" s="122">
        <v>1.8722518969765001</v>
      </c>
      <c r="AD1889" s="122">
        <v>1.8279938557005999</v>
      </c>
      <c r="AE1889" s="122">
        <v>1.7126541763041001</v>
      </c>
      <c r="AF1889" s="122">
        <v>1.7232354809781001</v>
      </c>
      <c r="AG1889" s="122">
        <v>1.6967140376867</v>
      </c>
      <c r="AH1889" s="122">
        <v>1.850286793754</v>
      </c>
      <c r="AI1889" s="122">
        <v>1.7987006628713</v>
      </c>
      <c r="AJ1889" s="122">
        <v>0.90979893076709994</v>
      </c>
      <c r="AK1889" s="122">
        <v>1.0470914254262</v>
      </c>
      <c r="AL1889" s="122">
        <v>0</v>
      </c>
    </row>
    <row r="1890" spans="1:38" hidden="1" x14ac:dyDescent="0.25">
      <c r="A1890" s="122" t="s">
        <v>2177</v>
      </c>
      <c r="B1890" s="122">
        <v>1</v>
      </c>
      <c r="C1890" s="122" t="s">
        <v>2178</v>
      </c>
      <c r="D1890" s="122" t="s">
        <v>2117</v>
      </c>
      <c r="E1890" s="122">
        <v>35</v>
      </c>
      <c r="F1890" s="122">
        <v>8.0502518514000004E-2</v>
      </c>
      <c r="G1890" s="122">
        <v>9.8141002270900002E-2</v>
      </c>
      <c r="H1890" s="122">
        <v>8.3456690703300002E-2</v>
      </c>
      <c r="I1890" s="122">
        <v>9.2918299695399997E-2</v>
      </c>
      <c r="J1890" s="122">
        <v>8.6661083480799997E-2</v>
      </c>
      <c r="K1890" s="122">
        <v>8.5564120522800005E-2</v>
      </c>
      <c r="L1890" s="122">
        <v>8.5184280079699998E-2</v>
      </c>
      <c r="M1890" s="122">
        <v>0.12762133879330001</v>
      </c>
      <c r="N1890" s="122">
        <v>0.1473881273373</v>
      </c>
      <c r="O1890" s="122">
        <v>0.14398973688319999</v>
      </c>
      <c r="P1890" s="122">
        <v>0.14404316613929999</v>
      </c>
      <c r="Q1890" s="122">
        <v>0.13302335516659999</v>
      </c>
      <c r="R1890" s="122">
        <v>0.1445842430241</v>
      </c>
      <c r="S1890" s="122">
        <v>0.1162442973704</v>
      </c>
      <c r="T1890" s="122">
        <v>0.1159809250527</v>
      </c>
      <c r="U1890" s="122">
        <v>9.7567834306099999E-2</v>
      </c>
      <c r="V1890" s="122">
        <v>8.6585301942799994E-2</v>
      </c>
      <c r="W1890" s="122">
        <v>5.0065992049600001E-2</v>
      </c>
      <c r="X1890" s="122">
        <v>5.3980925665900001E-2</v>
      </c>
      <c r="Y1890" s="122">
        <v>0.14990988529079999</v>
      </c>
      <c r="Z1890" s="122">
        <v>0.12167690183719999</v>
      </c>
      <c r="AA1890" s="122">
        <v>0.1222994255871</v>
      </c>
      <c r="AB1890" s="122">
        <v>0.1013282506297</v>
      </c>
      <c r="AC1890" s="122">
        <v>9.2862892124300003E-2</v>
      </c>
      <c r="AD1890" s="122">
        <v>8.9015172883600002E-2</v>
      </c>
      <c r="AE1890" s="122">
        <v>8.4483649479600006E-2</v>
      </c>
      <c r="AF1890" s="122">
        <v>8.2238426363600001E-2</v>
      </c>
      <c r="AG1890" s="122">
        <v>8.2342408297399999E-2</v>
      </c>
      <c r="AH1890" s="122">
        <v>8.0002376945899997E-2</v>
      </c>
      <c r="AI1890" s="122">
        <v>7.2485266083199995E-2</v>
      </c>
      <c r="AJ1890" s="122">
        <v>6.2053671850700001E-2</v>
      </c>
      <c r="AK1890" s="122">
        <v>5.7025371131700003E-2</v>
      </c>
      <c r="AL1890" s="122">
        <v>0</v>
      </c>
    </row>
    <row r="1891" spans="1:38" hidden="1" x14ac:dyDescent="0.25">
      <c r="A1891" s="122" t="s">
        <v>2177</v>
      </c>
      <c r="B1891" s="122">
        <v>1</v>
      </c>
      <c r="C1891" s="122" t="s">
        <v>2178</v>
      </c>
      <c r="D1891" s="122" t="s">
        <v>2118</v>
      </c>
      <c r="E1891" s="122">
        <v>35</v>
      </c>
      <c r="F1891" s="122">
        <v>0.38844532819369998</v>
      </c>
      <c r="G1891" s="122">
        <v>0.42024933240020002</v>
      </c>
      <c r="H1891" s="122">
        <v>0.37492992973869999</v>
      </c>
      <c r="I1891" s="122">
        <v>0.37148309854</v>
      </c>
      <c r="J1891" s="122">
        <v>0.14715767904159999</v>
      </c>
      <c r="K1891" s="122">
        <v>0.21904207279259999</v>
      </c>
      <c r="L1891" s="122">
        <v>0.33510990009809999</v>
      </c>
      <c r="M1891" s="122">
        <v>0.36131559003629998</v>
      </c>
      <c r="N1891" s="122">
        <v>0.344962134882</v>
      </c>
      <c r="O1891" s="122">
        <v>0.32856514095490003</v>
      </c>
      <c r="P1891" s="122">
        <v>0.31097863471999998</v>
      </c>
      <c r="Q1891" s="122">
        <v>0.3077729989272</v>
      </c>
      <c r="R1891" s="122">
        <v>0.3642989464943</v>
      </c>
      <c r="S1891" s="122">
        <v>0.50160108482900001</v>
      </c>
      <c r="T1891" s="122">
        <v>1.0030953019752</v>
      </c>
      <c r="U1891" s="122">
        <v>0.76587821202270001</v>
      </c>
      <c r="V1891" s="122">
        <v>0.8079978880623</v>
      </c>
      <c r="W1891" s="122">
        <v>0.71766582074679997</v>
      </c>
      <c r="X1891" s="122">
        <v>0.71256497666520002</v>
      </c>
      <c r="Y1891" s="122">
        <v>0.80822327190059995</v>
      </c>
      <c r="Z1891" s="122">
        <v>1.1082829905263001</v>
      </c>
      <c r="AA1891" s="122">
        <v>1.1974171483286999</v>
      </c>
      <c r="AB1891" s="122">
        <v>1.0321970411551999</v>
      </c>
      <c r="AC1891" s="122">
        <v>0.78519009445999999</v>
      </c>
      <c r="AD1891" s="122">
        <v>0.7464615284303</v>
      </c>
      <c r="AE1891" s="122">
        <v>1.0852320867859999</v>
      </c>
      <c r="AF1891" s="122">
        <v>0.95957313395029997</v>
      </c>
      <c r="AG1891" s="122">
        <v>1.2436119834926</v>
      </c>
      <c r="AH1891" s="122">
        <v>1.3674271923585</v>
      </c>
      <c r="AI1891" s="122">
        <v>0.60555616819930003</v>
      </c>
      <c r="AJ1891" s="122">
        <v>0.46490586045560001</v>
      </c>
      <c r="AK1891" s="122">
        <v>0.49412104120139999</v>
      </c>
      <c r="AL1891" s="122">
        <v>0</v>
      </c>
    </row>
    <row r="1892" spans="1:38" hidden="1" x14ac:dyDescent="0.25">
      <c r="A1892" s="122" t="s">
        <v>2177</v>
      </c>
      <c r="B1892" s="122">
        <v>1</v>
      </c>
      <c r="C1892" s="122" t="s">
        <v>2178</v>
      </c>
      <c r="D1892" s="122" t="s">
        <v>2119</v>
      </c>
      <c r="E1892" s="122">
        <v>35</v>
      </c>
      <c r="F1892" s="122">
        <v>7.2406501748400007E-2</v>
      </c>
      <c r="G1892" s="122">
        <v>3.0903725057600001E-2</v>
      </c>
      <c r="H1892" s="122">
        <v>0.1073889027436</v>
      </c>
      <c r="I1892" s="122">
        <v>0.1000761642337</v>
      </c>
      <c r="J1892" s="122">
        <v>0.1085450762776</v>
      </c>
      <c r="K1892" s="122">
        <v>0.12681685157530001</v>
      </c>
      <c r="L1892" s="122">
        <v>8.9060106807600001E-2</v>
      </c>
      <c r="M1892" s="122">
        <v>6.52444463492E-2</v>
      </c>
      <c r="N1892" s="122">
        <v>7.4961996862000002E-2</v>
      </c>
      <c r="O1892" s="122">
        <v>7.2701536026800004E-2</v>
      </c>
      <c r="P1892" s="122">
        <v>0.1006973846247</v>
      </c>
      <c r="Q1892" s="122">
        <v>9.0461511038799999E-2</v>
      </c>
      <c r="R1892" s="122">
        <v>8.5357624946399993E-2</v>
      </c>
      <c r="S1892" s="122">
        <v>7.3811054776999993E-2</v>
      </c>
      <c r="T1892" s="122">
        <v>7.3323240379399995E-2</v>
      </c>
      <c r="U1892" s="122">
        <v>9.7868328385099998E-2</v>
      </c>
      <c r="V1892" s="122">
        <v>9.57282424238E-2</v>
      </c>
      <c r="W1892" s="122">
        <v>9.1528651781199996E-2</v>
      </c>
      <c r="X1892" s="122">
        <v>6.5790588789199994E-2</v>
      </c>
      <c r="Y1892" s="122">
        <v>7.3481215393099999E-2</v>
      </c>
      <c r="Z1892" s="122">
        <v>9.0013469871800006E-2</v>
      </c>
      <c r="AA1892" s="122">
        <v>8.1129789016699996E-2</v>
      </c>
      <c r="AB1892" s="122">
        <v>9.9865395820700004E-2</v>
      </c>
      <c r="AC1892" s="122">
        <v>9.0354171680500001E-2</v>
      </c>
      <c r="AD1892" s="122">
        <v>0.12778735417959999</v>
      </c>
      <c r="AE1892" s="122">
        <v>0.1182168277166</v>
      </c>
      <c r="AF1892" s="122">
        <v>0.10495619746650001</v>
      </c>
      <c r="AG1892" s="122">
        <v>0.1045382620472</v>
      </c>
      <c r="AH1892" s="122">
        <v>8.8688636644999999E-2</v>
      </c>
      <c r="AI1892" s="122">
        <v>8.8563923229199995E-2</v>
      </c>
      <c r="AJ1892" s="122">
        <v>6.7405260837000006E-2</v>
      </c>
      <c r="AK1892" s="122">
        <v>7.2389852066999993E-2</v>
      </c>
      <c r="AL1892" s="122">
        <v>0</v>
      </c>
    </row>
    <row r="1893" spans="1:38" hidden="1" x14ac:dyDescent="0.25">
      <c r="A1893" s="122" t="s">
        <v>2177</v>
      </c>
      <c r="B1893" s="122">
        <v>1</v>
      </c>
      <c r="C1893" s="122" t="s">
        <v>2178</v>
      </c>
      <c r="D1893" s="122" t="s">
        <v>2120</v>
      </c>
      <c r="E1893" s="122">
        <v>35</v>
      </c>
      <c r="F1893" s="122">
        <v>1.1055975498740001</v>
      </c>
      <c r="G1893" s="122">
        <v>1.0261955616217</v>
      </c>
      <c r="H1893" s="122">
        <v>0.98887923857829996</v>
      </c>
      <c r="I1893" s="122">
        <v>1.1079427389936001</v>
      </c>
      <c r="J1893" s="122">
        <v>1.1168649377652999</v>
      </c>
      <c r="K1893" s="122">
        <v>1.1797211854202001</v>
      </c>
      <c r="L1893" s="122">
        <v>1.1215907393999001</v>
      </c>
      <c r="M1893" s="122">
        <v>1.1355428623035999</v>
      </c>
      <c r="N1893" s="122">
        <v>1.2182107001497</v>
      </c>
      <c r="O1893" s="122">
        <v>1.2943768355917999</v>
      </c>
      <c r="P1893" s="122">
        <v>1.4024964827337001</v>
      </c>
      <c r="Q1893" s="122">
        <v>1.3360668555333</v>
      </c>
      <c r="R1893" s="122">
        <v>1.5843936502489</v>
      </c>
      <c r="S1893" s="122">
        <v>1.8512541425027</v>
      </c>
      <c r="T1893" s="122">
        <v>1.9810271942816</v>
      </c>
      <c r="U1893" s="122">
        <v>1.9699451045708001</v>
      </c>
      <c r="V1893" s="122">
        <v>1.9318806315446</v>
      </c>
      <c r="W1893" s="122">
        <v>1.9205671232907999</v>
      </c>
      <c r="X1893" s="122">
        <v>1.7971984275965001</v>
      </c>
      <c r="Y1893" s="122">
        <v>1.5490483171806999</v>
      </c>
      <c r="Z1893" s="122">
        <v>1.8708439935123</v>
      </c>
      <c r="AA1893" s="122">
        <v>1.8459363669505</v>
      </c>
      <c r="AB1893" s="122">
        <v>1.8547348148981999</v>
      </c>
      <c r="AC1893" s="122">
        <v>1.7913161111649001</v>
      </c>
      <c r="AD1893" s="122">
        <v>1.9045609556503</v>
      </c>
      <c r="AE1893" s="122">
        <v>1.8873995781227999</v>
      </c>
      <c r="AF1893" s="122">
        <v>1.9970663046445001</v>
      </c>
      <c r="AG1893" s="122">
        <v>2.2445820122742002</v>
      </c>
      <c r="AH1893" s="122">
        <v>2.3546331658208999</v>
      </c>
      <c r="AI1893" s="122">
        <v>1.9107796524863001</v>
      </c>
      <c r="AJ1893" s="122">
        <v>1.5601074139743001</v>
      </c>
      <c r="AK1893" s="122">
        <v>1.8634376867949001</v>
      </c>
      <c r="AL1893" s="122">
        <v>0</v>
      </c>
    </row>
    <row r="1894" spans="1:38" hidden="1" x14ac:dyDescent="0.25">
      <c r="A1894" s="122" t="s">
        <v>2177</v>
      </c>
      <c r="B1894" s="122">
        <v>1</v>
      </c>
      <c r="C1894" s="122" t="s">
        <v>2178</v>
      </c>
      <c r="D1894" s="122" t="s">
        <v>2121</v>
      </c>
      <c r="E1894" s="122">
        <v>35</v>
      </c>
      <c r="F1894" s="122">
        <v>16.557886360314601</v>
      </c>
      <c r="G1894" s="122">
        <v>19.213078088612001</v>
      </c>
      <c r="H1894" s="122">
        <v>18.390594891297798</v>
      </c>
      <c r="I1894" s="122">
        <v>14.9456100692893</v>
      </c>
      <c r="J1894" s="122">
        <v>13.811502662861599</v>
      </c>
      <c r="K1894" s="122">
        <v>14.0826533620617</v>
      </c>
      <c r="L1894" s="122">
        <v>15.1830911811772</v>
      </c>
      <c r="M1894" s="122">
        <v>18.594225895626401</v>
      </c>
      <c r="N1894" s="122">
        <v>21.625257345952999</v>
      </c>
      <c r="O1894" s="122">
        <v>17.066419685317499</v>
      </c>
      <c r="P1894" s="122">
        <v>16.1256007495133</v>
      </c>
      <c r="Q1894" s="122">
        <v>17.021694875396701</v>
      </c>
      <c r="R1894" s="122">
        <v>16.676718314363701</v>
      </c>
      <c r="S1894" s="122">
        <v>17.211292537657201</v>
      </c>
      <c r="T1894" s="122">
        <v>16.748985243450701</v>
      </c>
      <c r="U1894" s="122">
        <v>16.0232717162265</v>
      </c>
      <c r="V1894" s="122">
        <v>16.5243600241091</v>
      </c>
      <c r="W1894" s="122">
        <v>17.062837674309499</v>
      </c>
      <c r="X1894" s="122">
        <v>16.156183863096</v>
      </c>
      <c r="Y1894" s="122">
        <v>15.3084429857754</v>
      </c>
      <c r="Z1894" s="122">
        <v>16.2186935251829</v>
      </c>
      <c r="AA1894" s="122">
        <v>15.4859554278476</v>
      </c>
      <c r="AB1894" s="122">
        <v>12.7937942106362</v>
      </c>
      <c r="AC1894" s="122">
        <v>12.4070644103854</v>
      </c>
      <c r="AD1894" s="122">
        <v>14.7865895682413</v>
      </c>
      <c r="AE1894" s="122">
        <v>16.204702381440999</v>
      </c>
      <c r="AF1894" s="122">
        <v>17.721375553714701</v>
      </c>
      <c r="AG1894" s="122">
        <v>16.917929813829598</v>
      </c>
      <c r="AH1894" s="122">
        <v>16.1993945146837</v>
      </c>
      <c r="AI1894" s="122">
        <v>16.579326083237898</v>
      </c>
      <c r="AJ1894" s="122">
        <v>11.393708120635001</v>
      </c>
      <c r="AK1894" s="122">
        <v>12.275553857608999</v>
      </c>
      <c r="AL1894" s="122">
        <v>0</v>
      </c>
    </row>
    <row r="1895" spans="1:38" hidden="1" x14ac:dyDescent="0.25">
      <c r="A1895" s="122" t="s">
        <v>2177</v>
      </c>
      <c r="B1895" s="122">
        <v>1</v>
      </c>
      <c r="C1895" s="122" t="s">
        <v>2178</v>
      </c>
      <c r="D1895" s="122" t="s">
        <v>2122</v>
      </c>
      <c r="E1895" s="122">
        <v>35</v>
      </c>
      <c r="F1895" s="122">
        <v>0.36307020097749998</v>
      </c>
      <c r="G1895" s="122">
        <v>0.51075708776819995</v>
      </c>
      <c r="H1895" s="122">
        <v>0.49229301805879999</v>
      </c>
      <c r="I1895" s="122">
        <v>0.48260762507589999</v>
      </c>
      <c r="J1895" s="122">
        <v>0.45617771098240001</v>
      </c>
      <c r="K1895" s="122">
        <v>0.50870289566060001</v>
      </c>
      <c r="L1895" s="122">
        <v>0.55775748334209996</v>
      </c>
      <c r="M1895" s="122">
        <v>0.58757742255559997</v>
      </c>
      <c r="N1895" s="122">
        <v>0.58379641268490001</v>
      </c>
      <c r="O1895" s="122">
        <v>0.70301127062919999</v>
      </c>
      <c r="P1895" s="122">
        <v>0.75774389659950003</v>
      </c>
      <c r="Q1895" s="122">
        <v>0.64325620591029997</v>
      </c>
      <c r="R1895" s="122">
        <v>0.59604525012919995</v>
      </c>
      <c r="S1895" s="122">
        <v>0.64885657444339995</v>
      </c>
      <c r="T1895" s="122">
        <v>0.67406744472379998</v>
      </c>
      <c r="U1895" s="122">
        <v>0.72656878535260006</v>
      </c>
      <c r="V1895" s="122">
        <v>0.76566517167589998</v>
      </c>
      <c r="W1895" s="122">
        <v>0.73672220557199997</v>
      </c>
      <c r="X1895" s="122">
        <v>0.64992860290190002</v>
      </c>
      <c r="Y1895" s="122">
        <v>0.5978782223511</v>
      </c>
      <c r="Z1895" s="122">
        <v>0.58769380363799995</v>
      </c>
      <c r="AA1895" s="122">
        <v>0.60148174475079996</v>
      </c>
      <c r="AB1895" s="122">
        <v>0.58167252059700003</v>
      </c>
      <c r="AC1895" s="122">
        <v>0.56094420330749994</v>
      </c>
      <c r="AD1895" s="122">
        <v>0.62549149810680005</v>
      </c>
      <c r="AE1895" s="122">
        <v>0.67379096862050003</v>
      </c>
      <c r="AF1895" s="122">
        <v>0.74814760281329995</v>
      </c>
      <c r="AG1895" s="122">
        <v>0.80516799011850004</v>
      </c>
      <c r="AH1895" s="122">
        <v>1.1474576666484999</v>
      </c>
      <c r="AI1895" s="122">
        <v>0.92278314129979999</v>
      </c>
      <c r="AJ1895" s="122">
        <v>0.53021316536340002</v>
      </c>
      <c r="AK1895" s="122">
        <v>0.74886486479720005</v>
      </c>
      <c r="AL1895" s="122">
        <v>0</v>
      </c>
    </row>
    <row r="1896" spans="1:38" hidden="1" x14ac:dyDescent="0.25">
      <c r="A1896" s="122" t="s">
        <v>2177</v>
      </c>
      <c r="B1896" s="122">
        <v>1</v>
      </c>
      <c r="C1896" s="122" t="s">
        <v>2178</v>
      </c>
      <c r="D1896" s="122" t="s">
        <v>2123</v>
      </c>
      <c r="E1896" s="122">
        <v>35</v>
      </c>
      <c r="F1896" s="122">
        <v>2.2679177790866998</v>
      </c>
      <c r="G1896" s="122">
        <v>2.5322434577159001</v>
      </c>
      <c r="H1896" s="122">
        <v>1.9743467785233</v>
      </c>
      <c r="I1896" s="122">
        <v>1.8238022596062</v>
      </c>
      <c r="J1896" s="122">
        <v>1.7363192371662</v>
      </c>
      <c r="K1896" s="122">
        <v>1.5969021016256999</v>
      </c>
      <c r="L1896" s="122">
        <v>1.2557808410044999</v>
      </c>
      <c r="M1896" s="122">
        <v>1.5275318401424001</v>
      </c>
      <c r="N1896" s="122">
        <v>1.5917946849027</v>
      </c>
      <c r="O1896" s="122">
        <v>1.3941096650596001</v>
      </c>
      <c r="P1896" s="122">
        <v>2.0877736995779999</v>
      </c>
      <c r="Q1896" s="122">
        <v>1.3573103959748001</v>
      </c>
      <c r="R1896" s="122">
        <v>1.2675894926036999</v>
      </c>
      <c r="S1896" s="122">
        <v>1.7864105859818</v>
      </c>
      <c r="T1896" s="122">
        <v>2.1844814754191</v>
      </c>
      <c r="U1896" s="122">
        <v>2.4704408963954001</v>
      </c>
      <c r="V1896" s="122">
        <v>2.8740686428569999</v>
      </c>
      <c r="W1896" s="122">
        <v>2.4847062588334001</v>
      </c>
      <c r="X1896" s="122">
        <v>2.0454199339696002</v>
      </c>
      <c r="Y1896" s="122">
        <v>1.9020831531939</v>
      </c>
      <c r="Z1896" s="122">
        <v>2.6292900825704</v>
      </c>
      <c r="AA1896" s="122">
        <v>2.8077050734675</v>
      </c>
      <c r="AB1896" s="122">
        <v>2.7929411528129</v>
      </c>
      <c r="AC1896" s="122">
        <v>2.7464331778539002</v>
      </c>
      <c r="AD1896" s="122">
        <v>3.1252868627556998</v>
      </c>
      <c r="AE1896" s="122">
        <v>3.1474795949421002</v>
      </c>
      <c r="AF1896" s="122">
        <v>3.5382429814923002</v>
      </c>
      <c r="AG1896" s="122">
        <v>3.7647367480240002</v>
      </c>
      <c r="AH1896" s="122">
        <v>3.7982958071716002</v>
      </c>
      <c r="AI1896" s="122">
        <v>3.5567185522170002</v>
      </c>
      <c r="AJ1896" s="122">
        <v>1.8855209921744001</v>
      </c>
      <c r="AK1896" s="122">
        <v>2.0527222201133002</v>
      </c>
      <c r="AL1896" s="122">
        <v>0</v>
      </c>
    </row>
    <row r="1897" spans="1:38" hidden="1" x14ac:dyDescent="0.25">
      <c r="A1897" s="122" t="s">
        <v>2177</v>
      </c>
      <c r="B1897" s="122">
        <v>1</v>
      </c>
      <c r="C1897" s="122" t="s">
        <v>2178</v>
      </c>
      <c r="D1897" s="122" t="s">
        <v>2124</v>
      </c>
      <c r="E1897" s="122">
        <v>35</v>
      </c>
      <c r="F1897" s="122">
        <v>1.39823268693E-2</v>
      </c>
      <c r="G1897" s="122">
        <v>1.55846268576E-2</v>
      </c>
      <c r="H1897" s="122">
        <v>1.15625818057E-2</v>
      </c>
      <c r="I1897" s="122">
        <v>1.26109001074E-2</v>
      </c>
      <c r="J1897" s="122">
        <v>1.3502752172200001E-2</v>
      </c>
      <c r="K1897" s="122">
        <v>1.34595813335E-2</v>
      </c>
      <c r="L1897" s="122">
        <v>1.05999220339E-2</v>
      </c>
      <c r="M1897" s="122">
        <v>1.19649386921E-2</v>
      </c>
      <c r="N1897" s="122">
        <v>1.37801520974E-2</v>
      </c>
      <c r="O1897" s="122">
        <v>1.5286121261200001E-2</v>
      </c>
      <c r="P1897" s="122">
        <v>1.5928540627600001E-2</v>
      </c>
      <c r="Q1897" s="122">
        <v>1.2821683322900001E-2</v>
      </c>
      <c r="R1897" s="122">
        <v>8.3728279528999996E-3</v>
      </c>
      <c r="S1897" s="122">
        <v>8.5865279969000001E-3</v>
      </c>
      <c r="T1897" s="122">
        <v>3.1720537018599997E-2</v>
      </c>
      <c r="U1897" s="122">
        <v>4.2765566129499999E-2</v>
      </c>
      <c r="V1897" s="122">
        <v>3.8084085248599998E-2</v>
      </c>
      <c r="W1897" s="122">
        <v>3.2991393419000002E-2</v>
      </c>
      <c r="X1897" s="122">
        <v>2.6573340064999999E-2</v>
      </c>
      <c r="Y1897" s="122">
        <v>5.3185879704400002E-2</v>
      </c>
      <c r="Z1897" s="122">
        <v>1.8847519690000002E-2</v>
      </c>
      <c r="AA1897" s="122">
        <v>2.28438620022E-2</v>
      </c>
      <c r="AB1897" s="122">
        <v>2.3403658944E-2</v>
      </c>
      <c r="AC1897" s="122">
        <v>2.1520278087100001E-2</v>
      </c>
      <c r="AD1897" s="122">
        <v>2.53559062694E-2</v>
      </c>
      <c r="AE1897" s="122">
        <v>2.4362555369800001E-2</v>
      </c>
      <c r="AF1897" s="122">
        <v>2.7927461672500001E-2</v>
      </c>
      <c r="AG1897" s="122">
        <v>2.1401388763E-2</v>
      </c>
      <c r="AH1897" s="122">
        <v>2.1367926753200001E-2</v>
      </c>
      <c r="AI1897" s="122">
        <v>2.0871752608200001E-2</v>
      </c>
      <c r="AJ1897" s="122">
        <v>1.54221812113E-2</v>
      </c>
      <c r="AK1897" s="122">
        <v>2.10950373565E-2</v>
      </c>
      <c r="AL1897" s="122">
        <v>0</v>
      </c>
    </row>
    <row r="1898" spans="1:38" hidden="1" x14ac:dyDescent="0.25">
      <c r="A1898" s="122" t="s">
        <v>2177</v>
      </c>
      <c r="B1898" s="122">
        <v>1</v>
      </c>
      <c r="C1898" s="122" t="s">
        <v>2178</v>
      </c>
      <c r="D1898" s="122" t="s">
        <v>2125</v>
      </c>
      <c r="E1898" s="122">
        <v>35</v>
      </c>
      <c r="F1898" s="122">
        <v>6.6857686015538</v>
      </c>
      <c r="G1898" s="122">
        <v>8.1131394135290993</v>
      </c>
      <c r="H1898" s="122">
        <v>9.1817339731091003</v>
      </c>
      <c r="I1898" s="122">
        <v>6.4762082174493001</v>
      </c>
      <c r="J1898" s="122">
        <v>6.272086626029</v>
      </c>
      <c r="K1898" s="122">
        <v>6.8566398321430002</v>
      </c>
      <c r="L1898" s="122">
        <v>5.8459553526730001</v>
      </c>
      <c r="M1898" s="122">
        <v>7.2068256952810996</v>
      </c>
      <c r="N1898" s="122">
        <v>6.2599224051503004</v>
      </c>
      <c r="O1898" s="122">
        <v>4.9588991197894998</v>
      </c>
      <c r="P1898" s="122">
        <v>4.1640908925606004</v>
      </c>
      <c r="Q1898" s="122">
        <v>4.2382506505658997</v>
      </c>
      <c r="R1898" s="122">
        <v>3.4870088235616001</v>
      </c>
      <c r="S1898" s="122">
        <v>4.2473803284512002</v>
      </c>
      <c r="T1898" s="122">
        <v>4.4304871235611003</v>
      </c>
      <c r="U1898" s="122">
        <v>4.6175207400340996</v>
      </c>
      <c r="V1898" s="122">
        <v>4.0690763011618998</v>
      </c>
      <c r="W1898" s="122">
        <v>5.2944174408220999</v>
      </c>
      <c r="X1898" s="122">
        <v>3.8426060677385001</v>
      </c>
      <c r="Y1898" s="122">
        <v>4.6333484914824998</v>
      </c>
      <c r="Z1898" s="122">
        <v>3.8914611735631999</v>
      </c>
      <c r="AA1898" s="122">
        <v>4.3378064683402</v>
      </c>
      <c r="AB1898" s="122">
        <v>5.1150041872226</v>
      </c>
      <c r="AC1898" s="122">
        <v>4.9143931222289003</v>
      </c>
      <c r="AD1898" s="122">
        <v>4.6718096281557999</v>
      </c>
      <c r="AE1898" s="122">
        <v>6.1083792916053001</v>
      </c>
      <c r="AF1898" s="122">
        <v>8.9642972019554001</v>
      </c>
      <c r="AG1898" s="122">
        <v>7.1622456730447999</v>
      </c>
      <c r="AH1898" s="122">
        <v>6.3687209650055996</v>
      </c>
      <c r="AI1898" s="122">
        <v>6.4964908557810004</v>
      </c>
      <c r="AJ1898" s="122">
        <v>3.5898638866250998</v>
      </c>
      <c r="AK1898" s="122">
        <v>3.9465742514317999</v>
      </c>
      <c r="AL1898" s="122">
        <v>0</v>
      </c>
    </row>
    <row r="1899" spans="1:38" hidden="1" x14ac:dyDescent="0.25">
      <c r="A1899" s="122" t="s">
        <v>2177</v>
      </c>
      <c r="B1899" s="122">
        <v>1</v>
      </c>
      <c r="C1899" s="122" t="s">
        <v>2178</v>
      </c>
      <c r="D1899" s="122" t="s">
        <v>2126</v>
      </c>
      <c r="E1899" s="122">
        <v>35</v>
      </c>
      <c r="F1899" s="122">
        <v>0.1114213469892</v>
      </c>
      <c r="G1899" s="122">
        <v>0.1320682567914</v>
      </c>
      <c r="H1899" s="122">
        <v>0.1684196762963</v>
      </c>
      <c r="I1899" s="122">
        <v>0.18142256564940001</v>
      </c>
      <c r="J1899" s="122">
        <v>0.18784185021200001</v>
      </c>
      <c r="K1899" s="122">
        <v>0.20629449539219999</v>
      </c>
      <c r="L1899" s="122">
        <v>0.153103436072</v>
      </c>
      <c r="M1899" s="122">
        <v>0.19658207603700001</v>
      </c>
      <c r="N1899" s="122">
        <v>0.1905945417678</v>
      </c>
      <c r="O1899" s="122">
        <v>0.3338910864156</v>
      </c>
      <c r="P1899" s="122">
        <v>0.32083804556040002</v>
      </c>
      <c r="Q1899" s="122">
        <v>0.26875147957630002</v>
      </c>
      <c r="R1899" s="122">
        <v>0.24021010287040001</v>
      </c>
      <c r="S1899" s="122">
        <v>0.13408586391310001</v>
      </c>
      <c r="T1899" s="122">
        <v>0.26097204074120001</v>
      </c>
      <c r="U1899" s="122">
        <v>0.31852481567000002</v>
      </c>
      <c r="V1899" s="122">
        <v>0.33650582427460002</v>
      </c>
      <c r="W1899" s="122">
        <v>0.243823596138</v>
      </c>
      <c r="X1899" s="122">
        <v>0.26892984230360001</v>
      </c>
      <c r="Y1899" s="122">
        <v>0.26499564099389999</v>
      </c>
      <c r="Z1899" s="122">
        <v>0.34221838563660001</v>
      </c>
      <c r="AA1899" s="122">
        <v>0.34848308688640001</v>
      </c>
      <c r="AB1899" s="122">
        <v>0.28556989995159998</v>
      </c>
      <c r="AC1899" s="122">
        <v>0.28638495140949999</v>
      </c>
      <c r="AD1899" s="122">
        <v>0.29393393049760003</v>
      </c>
      <c r="AE1899" s="122">
        <v>0.29944909845220002</v>
      </c>
      <c r="AF1899" s="122">
        <v>0.30713265007910001</v>
      </c>
      <c r="AG1899" s="122">
        <v>0.32746883479740002</v>
      </c>
      <c r="AH1899" s="122">
        <v>0.3641866674525</v>
      </c>
      <c r="AI1899" s="122">
        <v>0.3662406948959</v>
      </c>
      <c r="AJ1899" s="122">
        <v>0.1933764929998</v>
      </c>
      <c r="AK1899" s="122">
        <v>0.2227173764059</v>
      </c>
      <c r="AL1899" s="122">
        <v>0</v>
      </c>
    </row>
    <row r="1900" spans="1:38" hidden="1" x14ac:dyDescent="0.25">
      <c r="A1900" s="122" t="s">
        <v>2177</v>
      </c>
      <c r="B1900" s="122">
        <v>1</v>
      </c>
      <c r="C1900" s="122" t="s">
        <v>2178</v>
      </c>
      <c r="D1900" s="122" t="s">
        <v>2127</v>
      </c>
      <c r="E1900" s="122">
        <v>35</v>
      </c>
      <c r="F1900" s="122">
        <v>0.3716426286301</v>
      </c>
      <c r="G1900" s="122">
        <v>0.24229127784939999</v>
      </c>
      <c r="H1900" s="122">
        <v>0.24564266927850001</v>
      </c>
      <c r="I1900" s="122">
        <v>0.29599975991100003</v>
      </c>
      <c r="J1900" s="122">
        <v>0.2850919234832</v>
      </c>
      <c r="K1900" s="122">
        <v>0.29904554745400003</v>
      </c>
      <c r="L1900" s="122">
        <v>0.29052212365210001</v>
      </c>
      <c r="M1900" s="122">
        <v>0.31054104167919999</v>
      </c>
      <c r="N1900" s="122">
        <v>0.36617183201749998</v>
      </c>
      <c r="O1900" s="122">
        <v>0.23940043631739999</v>
      </c>
      <c r="P1900" s="122">
        <v>0.19643040260969999</v>
      </c>
      <c r="Q1900" s="122">
        <v>0.17106851495100001</v>
      </c>
      <c r="R1900" s="122">
        <v>0.1629270827589</v>
      </c>
      <c r="S1900" s="122">
        <v>0.26501534626220002</v>
      </c>
      <c r="T1900" s="122">
        <v>0.30800685032429997</v>
      </c>
      <c r="U1900" s="122">
        <v>0.28324167504429998</v>
      </c>
      <c r="V1900" s="122">
        <v>0.23288318859500001</v>
      </c>
      <c r="W1900" s="122">
        <v>0.19272906942830001</v>
      </c>
      <c r="X1900" s="122">
        <v>0.13390409361229999</v>
      </c>
      <c r="Y1900" s="122">
        <v>2.1029633976600001E-2</v>
      </c>
      <c r="Z1900" s="122">
        <v>2.7739721018299999E-2</v>
      </c>
      <c r="AA1900" s="122">
        <v>3.27610238433E-2</v>
      </c>
      <c r="AB1900" s="122">
        <v>3.0984037027200002E-2</v>
      </c>
      <c r="AC1900" s="122">
        <v>2.7097888537000001E-2</v>
      </c>
      <c r="AD1900" s="122">
        <v>2.58618427491E-2</v>
      </c>
      <c r="AE1900" s="122">
        <v>2.8070698361600002E-2</v>
      </c>
      <c r="AF1900" s="122">
        <v>2.8470673810299999E-2</v>
      </c>
      <c r="AG1900" s="122">
        <v>3.0092820607800001E-2</v>
      </c>
      <c r="AH1900" s="122">
        <v>2.7059557367300001E-2</v>
      </c>
      <c r="AI1900" s="122">
        <v>3.23406147551E-2</v>
      </c>
      <c r="AJ1900" s="122">
        <v>1.7370528241000001E-2</v>
      </c>
      <c r="AK1900" s="122">
        <v>1.8579690359699998E-2</v>
      </c>
      <c r="AL1900" s="122">
        <v>0</v>
      </c>
    </row>
    <row r="1901" spans="1:38" hidden="1" x14ac:dyDescent="0.25">
      <c r="A1901" s="122" t="s">
        <v>2177</v>
      </c>
      <c r="B1901" s="122">
        <v>1</v>
      </c>
      <c r="C1901" s="122" t="s">
        <v>2178</v>
      </c>
      <c r="D1901" s="122" t="s">
        <v>2128</v>
      </c>
      <c r="E1901" s="122">
        <v>35</v>
      </c>
      <c r="F1901" s="122">
        <v>9.7420988694999992E-3</v>
      </c>
      <c r="G1901" s="122">
        <v>1.03166166735E-2</v>
      </c>
      <c r="H1901" s="122">
        <v>1.33005321255E-2</v>
      </c>
      <c r="I1901" s="122">
        <v>1.21600925814E-2</v>
      </c>
      <c r="J1901" s="122">
        <v>1.3028481908500001E-2</v>
      </c>
      <c r="K1901" s="122">
        <v>1.41972271817E-2</v>
      </c>
      <c r="L1901" s="122">
        <v>1.33074729919E-2</v>
      </c>
      <c r="M1901" s="122">
        <v>1.13525996683E-2</v>
      </c>
      <c r="N1901" s="122">
        <v>1.06050887034E-2</v>
      </c>
      <c r="O1901" s="122">
        <v>1.7062332976700002E-2</v>
      </c>
      <c r="P1901" s="122">
        <v>2.8163338832699999E-2</v>
      </c>
      <c r="Q1901" s="122">
        <v>3.0901361955300001E-2</v>
      </c>
      <c r="R1901" s="122">
        <v>1.9479887919600002E-2</v>
      </c>
      <c r="S1901" s="122">
        <v>1.5933976266399998E-2</v>
      </c>
      <c r="T1901" s="122">
        <v>2.2819818109900001E-2</v>
      </c>
      <c r="U1901" s="122">
        <v>2.00000090236E-2</v>
      </c>
      <c r="V1901" s="122">
        <v>2.95812594614E-2</v>
      </c>
      <c r="W1901" s="122">
        <v>3.92999200095E-2</v>
      </c>
      <c r="X1901" s="122">
        <v>3.9199638823499999E-2</v>
      </c>
      <c r="Y1901" s="122">
        <v>4.4770740516499999E-2</v>
      </c>
      <c r="Z1901" s="122">
        <v>4.2421088227599997E-2</v>
      </c>
      <c r="AA1901" s="122">
        <v>4.5357928114299999E-2</v>
      </c>
      <c r="AB1901" s="122">
        <v>4.3632674054499998E-2</v>
      </c>
      <c r="AC1901" s="122">
        <v>4.3638341676600002E-2</v>
      </c>
      <c r="AD1901" s="122">
        <v>3.8136932193699999E-2</v>
      </c>
      <c r="AE1901" s="122">
        <v>4.0948870741400002E-2</v>
      </c>
      <c r="AF1901" s="122">
        <v>3.55607441131E-2</v>
      </c>
      <c r="AG1901" s="122">
        <v>4.0854803693300003E-2</v>
      </c>
      <c r="AH1901" s="122">
        <v>4.1068685594899998E-2</v>
      </c>
      <c r="AI1901" s="122">
        <v>4.3240543605099997E-2</v>
      </c>
      <c r="AJ1901" s="122">
        <v>3.1289575506100002E-2</v>
      </c>
      <c r="AK1901" s="122">
        <v>4.4860559476100001E-2</v>
      </c>
      <c r="AL1901" s="122">
        <v>0</v>
      </c>
    </row>
    <row r="1902" spans="1:38" hidden="1" x14ac:dyDescent="0.25">
      <c r="A1902" s="122" t="s">
        <v>1999</v>
      </c>
      <c r="B1902" s="122">
        <v>1</v>
      </c>
      <c r="C1902" s="122" t="s">
        <v>2179</v>
      </c>
      <c r="D1902" s="122" t="s">
        <v>2080</v>
      </c>
      <c r="E1902" s="122">
        <v>36</v>
      </c>
      <c r="F1902" s="122">
        <v>1.9479009925199998E-2</v>
      </c>
      <c r="G1902" s="122">
        <v>1.82126460096E-2</v>
      </c>
      <c r="H1902" s="122">
        <v>1.8856662476399999E-2</v>
      </c>
      <c r="I1902" s="122">
        <v>1.9185862637199999E-2</v>
      </c>
      <c r="J1902" s="122">
        <v>2.1676753028000002E-2</v>
      </c>
      <c r="K1902" s="122">
        <v>2.24197421168E-2</v>
      </c>
      <c r="L1902" s="122">
        <v>2.4089966871600001E-2</v>
      </c>
      <c r="M1902" s="122">
        <v>2.7589538110399998E-2</v>
      </c>
      <c r="N1902" s="122">
        <v>2.8342759925199999E-2</v>
      </c>
      <c r="O1902" s="122">
        <v>2.7365729773199999E-2</v>
      </c>
      <c r="P1902" s="122">
        <v>2.3419515249199999E-2</v>
      </c>
      <c r="Q1902" s="122">
        <v>2.4783865271199999E-2</v>
      </c>
      <c r="R1902" s="122">
        <v>2.7004245396799999E-2</v>
      </c>
      <c r="S1902" s="122">
        <v>2.81021430872E-2</v>
      </c>
      <c r="T1902" s="122">
        <v>3.04389584268E-2</v>
      </c>
      <c r="U1902" s="122">
        <v>3.2779062257200002E-2</v>
      </c>
      <c r="V1902" s="122">
        <v>3.5155465091600002E-2</v>
      </c>
      <c r="W1902" s="122">
        <v>3.7772364372400002E-2</v>
      </c>
      <c r="X1902" s="122">
        <v>3.3614462904399997E-2</v>
      </c>
      <c r="Y1902" s="122">
        <v>3.1874764465600003E-2</v>
      </c>
      <c r="Z1902" s="122">
        <v>3.1958419253599997E-2</v>
      </c>
      <c r="AA1902" s="122">
        <v>3.1445172981600003E-2</v>
      </c>
      <c r="AB1902" s="122">
        <v>3.1931976143200001E-2</v>
      </c>
      <c r="AC1902" s="122">
        <v>2.8335351391200001E-2</v>
      </c>
      <c r="AD1902" s="122">
        <v>2.58439983032E-2</v>
      </c>
      <c r="AE1902" s="122">
        <v>2.7354743200399999E-2</v>
      </c>
      <c r="AF1902" s="122">
        <v>2.7377892004399999E-2</v>
      </c>
      <c r="AG1902" s="122">
        <v>3.0056448200800001E-2</v>
      </c>
      <c r="AH1902" s="122">
        <v>3.3918747634800003E-2</v>
      </c>
      <c r="AI1902" s="122">
        <v>3.7544696294E-2</v>
      </c>
      <c r="AJ1902" s="122">
        <v>4.22950724812E-2</v>
      </c>
      <c r="AK1902" s="122">
        <v>4.1833642916800001E-2</v>
      </c>
      <c r="AL1902" s="122">
        <v>0</v>
      </c>
    </row>
    <row r="1903" spans="1:38" hidden="1" x14ac:dyDescent="0.25">
      <c r="A1903" s="122" t="s">
        <v>1999</v>
      </c>
      <c r="B1903" s="122">
        <v>1</v>
      </c>
      <c r="C1903" s="122" t="s">
        <v>2179</v>
      </c>
      <c r="D1903" s="122" t="s">
        <v>2081</v>
      </c>
      <c r="E1903" s="122">
        <v>36</v>
      </c>
      <c r="F1903" s="122">
        <v>2.8498779660092</v>
      </c>
      <c r="G1903" s="122">
        <v>2.7704602805432001</v>
      </c>
      <c r="H1903" s="122">
        <v>2.8713458348148002</v>
      </c>
      <c r="I1903" s="122">
        <v>2.9211851897900001</v>
      </c>
      <c r="J1903" s="122">
        <v>3.0375863550340001</v>
      </c>
      <c r="K1903" s="122">
        <v>3.1855691902327998</v>
      </c>
      <c r="L1903" s="122">
        <v>3.1625147808463998</v>
      </c>
      <c r="M1903" s="122">
        <v>2.8961548339752001</v>
      </c>
      <c r="N1903" s="122">
        <v>2.8443472800988001</v>
      </c>
      <c r="O1903" s="122">
        <v>2.7446179632144001</v>
      </c>
      <c r="P1903" s="122">
        <v>2.6899122618423998</v>
      </c>
      <c r="Q1903" s="122">
        <v>2.507128294048</v>
      </c>
      <c r="R1903" s="122">
        <v>2.5394056117864001</v>
      </c>
      <c r="S1903" s="122">
        <v>2.6465412590035999</v>
      </c>
      <c r="T1903" s="122">
        <v>2.5292793937067999</v>
      </c>
      <c r="U1903" s="122">
        <v>2.4771274285268001</v>
      </c>
      <c r="V1903" s="122">
        <v>2.3922105540060001</v>
      </c>
      <c r="W1903" s="122">
        <v>2.3919371088900001</v>
      </c>
      <c r="X1903" s="122">
        <v>2.3015884203676</v>
      </c>
      <c r="Y1903" s="122">
        <v>2.3347350144579999</v>
      </c>
      <c r="Z1903" s="122">
        <v>2.3471865516568</v>
      </c>
      <c r="AA1903" s="122">
        <v>2.2956120602715999</v>
      </c>
      <c r="AB1903" s="122">
        <v>2.3359836942568002</v>
      </c>
      <c r="AC1903" s="122">
        <v>2.4015344694067999</v>
      </c>
      <c r="AD1903" s="122">
        <v>2.3542794595236001</v>
      </c>
      <c r="AE1903" s="122">
        <v>2.2566942238427998</v>
      </c>
      <c r="AF1903" s="122">
        <v>2.3234623420511999</v>
      </c>
      <c r="AG1903" s="122">
        <v>2.4014557225512001</v>
      </c>
      <c r="AH1903" s="122">
        <v>2.4503792335512</v>
      </c>
      <c r="AI1903" s="122">
        <v>2.3902068139796002</v>
      </c>
      <c r="AJ1903" s="122">
        <v>2.3845941949563998</v>
      </c>
      <c r="AK1903" s="122">
        <v>2.3532038999307998</v>
      </c>
      <c r="AL1903" s="122">
        <v>0</v>
      </c>
    </row>
    <row r="1904" spans="1:38" hidden="1" x14ac:dyDescent="0.25">
      <c r="A1904" s="122" t="s">
        <v>1999</v>
      </c>
      <c r="B1904" s="122">
        <v>1</v>
      </c>
      <c r="C1904" s="122" t="s">
        <v>2179</v>
      </c>
      <c r="D1904" s="122" t="s">
        <v>2082</v>
      </c>
      <c r="E1904" s="122">
        <v>36</v>
      </c>
      <c r="F1904" s="122">
        <v>3.1888804598111999</v>
      </c>
      <c r="G1904" s="122">
        <v>3.0419052014175998</v>
      </c>
      <c r="H1904" s="122">
        <v>3.1024532035056001</v>
      </c>
      <c r="I1904" s="122">
        <v>3.1116769788384002</v>
      </c>
      <c r="J1904" s="122">
        <v>3.3992348961704</v>
      </c>
      <c r="K1904" s="122">
        <v>3.5875586358136</v>
      </c>
      <c r="L1904" s="122">
        <v>3.5208376851256</v>
      </c>
      <c r="M1904" s="122">
        <v>3.4844104687644002</v>
      </c>
      <c r="N1904" s="122">
        <v>3.3285708855867999</v>
      </c>
      <c r="O1904" s="122">
        <v>3.3316053681820001</v>
      </c>
      <c r="P1904" s="122">
        <v>3.3080004553959999</v>
      </c>
      <c r="Q1904" s="122">
        <v>3.2668410658884</v>
      </c>
      <c r="R1904" s="122">
        <v>3.3028721452187999</v>
      </c>
      <c r="S1904" s="122">
        <v>3.4042382223472001</v>
      </c>
      <c r="T1904" s="122">
        <v>3.5236710275955998</v>
      </c>
      <c r="U1904" s="122">
        <v>3.4159199234524</v>
      </c>
      <c r="V1904" s="122">
        <v>3.2104072682388001</v>
      </c>
      <c r="W1904" s="122">
        <v>3.2133373466404</v>
      </c>
      <c r="X1904" s="122">
        <v>3.298019419898</v>
      </c>
      <c r="Y1904" s="122">
        <v>3.2743536836780001</v>
      </c>
      <c r="Z1904" s="122">
        <v>3.3737557642712002</v>
      </c>
      <c r="AA1904" s="122">
        <v>3.1912799689735998</v>
      </c>
      <c r="AB1904" s="122">
        <v>3.1193229538603999</v>
      </c>
      <c r="AC1904" s="122">
        <v>2.9458921425107998</v>
      </c>
      <c r="AD1904" s="122">
        <v>3.0172841810776001</v>
      </c>
      <c r="AE1904" s="122">
        <v>3.0055304350512002</v>
      </c>
      <c r="AF1904" s="122">
        <v>3.1562316926588001</v>
      </c>
      <c r="AG1904" s="122">
        <v>3.1865752962204001</v>
      </c>
      <c r="AH1904" s="122">
        <v>3.1974548556440001</v>
      </c>
      <c r="AI1904" s="122">
        <v>3.2189267063072</v>
      </c>
      <c r="AJ1904" s="122">
        <v>3.1522339474668</v>
      </c>
      <c r="AK1904" s="122">
        <v>3.1126467890896001</v>
      </c>
      <c r="AL1904" s="122">
        <v>0</v>
      </c>
    </row>
    <row r="1905" spans="1:38" hidden="1" x14ac:dyDescent="0.25">
      <c r="A1905" s="122" t="s">
        <v>1999</v>
      </c>
      <c r="B1905" s="122">
        <v>1</v>
      </c>
      <c r="C1905" s="122" t="s">
        <v>2179</v>
      </c>
      <c r="D1905" s="122" t="s">
        <v>2135</v>
      </c>
      <c r="E1905" s="122">
        <v>36</v>
      </c>
      <c r="F1905" s="122">
        <v>0</v>
      </c>
      <c r="G1905" s="122">
        <v>0</v>
      </c>
      <c r="H1905" s="122">
        <v>0</v>
      </c>
      <c r="I1905" s="122">
        <v>0</v>
      </c>
      <c r="J1905" s="122">
        <v>0</v>
      </c>
      <c r="K1905" s="122">
        <v>0</v>
      </c>
      <c r="L1905" s="122">
        <v>0</v>
      </c>
      <c r="M1905" s="122">
        <v>0</v>
      </c>
      <c r="N1905" s="122">
        <v>0</v>
      </c>
      <c r="O1905" s="122">
        <v>0</v>
      </c>
      <c r="P1905" s="122">
        <v>0</v>
      </c>
      <c r="Q1905" s="122">
        <v>0</v>
      </c>
      <c r="R1905" s="122">
        <v>0</v>
      </c>
      <c r="S1905" s="122">
        <v>0</v>
      </c>
      <c r="T1905" s="122">
        <v>0</v>
      </c>
      <c r="U1905" s="122">
        <v>0</v>
      </c>
      <c r="V1905" s="122">
        <v>0</v>
      </c>
      <c r="W1905" s="122">
        <v>0</v>
      </c>
      <c r="X1905" s="122">
        <v>0</v>
      </c>
      <c r="Y1905" s="122">
        <v>0</v>
      </c>
      <c r="Z1905" s="122">
        <v>0</v>
      </c>
      <c r="AA1905" s="122">
        <v>0</v>
      </c>
      <c r="AB1905" s="122">
        <v>0</v>
      </c>
      <c r="AC1905" s="122">
        <v>0</v>
      </c>
      <c r="AD1905" s="122">
        <v>0</v>
      </c>
      <c r="AE1905" s="122">
        <v>0</v>
      </c>
      <c r="AF1905" s="122">
        <v>0</v>
      </c>
      <c r="AG1905" s="122">
        <v>0</v>
      </c>
      <c r="AH1905" s="122">
        <v>0</v>
      </c>
      <c r="AI1905" s="122">
        <v>0</v>
      </c>
      <c r="AJ1905" s="122">
        <v>0</v>
      </c>
      <c r="AK1905" s="122">
        <v>0</v>
      </c>
      <c r="AL1905" s="122">
        <v>0</v>
      </c>
    </row>
    <row r="1906" spans="1:38" hidden="1" x14ac:dyDescent="0.25">
      <c r="A1906" s="122" t="s">
        <v>1999</v>
      </c>
      <c r="B1906" s="122">
        <v>1</v>
      </c>
      <c r="C1906" s="122" t="s">
        <v>2179</v>
      </c>
      <c r="D1906" s="122" t="s">
        <v>2083</v>
      </c>
      <c r="E1906" s="122">
        <v>36</v>
      </c>
      <c r="F1906" s="122">
        <v>1.8414751447791999</v>
      </c>
      <c r="G1906" s="122">
        <v>1.809979198118</v>
      </c>
      <c r="H1906" s="122">
        <v>1.9067118877211999</v>
      </c>
      <c r="I1906" s="122">
        <v>1.9280069838792</v>
      </c>
      <c r="J1906" s="122">
        <v>1.8891764387748</v>
      </c>
      <c r="K1906" s="122">
        <v>1.8820222151948001</v>
      </c>
      <c r="L1906" s="122">
        <v>1.87146544844</v>
      </c>
      <c r="M1906" s="122">
        <v>1.8330739847504001</v>
      </c>
      <c r="N1906" s="122">
        <v>1.8797838164812</v>
      </c>
      <c r="O1906" s="122">
        <v>1.8661776463316</v>
      </c>
      <c r="P1906" s="122">
        <v>1.8467527321235999</v>
      </c>
      <c r="Q1906" s="122">
        <v>1.9098072902384</v>
      </c>
      <c r="R1906" s="122">
        <v>1.9387939869676001</v>
      </c>
      <c r="S1906" s="122">
        <v>1.9439046961488</v>
      </c>
      <c r="T1906" s="122">
        <v>1.9717086076268</v>
      </c>
      <c r="U1906" s="122">
        <v>2.1257589348239998</v>
      </c>
      <c r="V1906" s="122">
        <v>2.2256093609512</v>
      </c>
      <c r="W1906" s="122">
        <v>2.3100271204920002</v>
      </c>
      <c r="X1906" s="122">
        <v>2.3640540194656001</v>
      </c>
      <c r="Y1906" s="122">
        <v>2.4381321241507998</v>
      </c>
      <c r="Z1906" s="122">
        <v>2.2498663600979998</v>
      </c>
      <c r="AA1906" s="122">
        <v>2.1527339693580001</v>
      </c>
      <c r="AB1906" s="122">
        <v>2.2804567512216001</v>
      </c>
      <c r="AC1906" s="122">
        <v>2.3036102813416002</v>
      </c>
      <c r="AD1906" s="122">
        <v>2.3525697095123999</v>
      </c>
      <c r="AE1906" s="122">
        <v>2.3363190169535999</v>
      </c>
      <c r="AF1906" s="122">
        <v>2.368672994842</v>
      </c>
      <c r="AG1906" s="122">
        <v>2.4875357575011998</v>
      </c>
      <c r="AH1906" s="122">
        <v>2.4907682102940001</v>
      </c>
      <c r="AI1906" s="122">
        <v>2.5623459369536001</v>
      </c>
      <c r="AJ1906" s="122">
        <v>2.3887672916968001</v>
      </c>
      <c r="AK1906" s="122">
        <v>2.380026235776</v>
      </c>
      <c r="AL1906" s="122">
        <v>0</v>
      </c>
    </row>
    <row r="1907" spans="1:38" x14ac:dyDescent="0.25">
      <c r="A1907" s="122" t="s">
        <v>1999</v>
      </c>
      <c r="B1907" s="122">
        <v>1</v>
      </c>
      <c r="C1907" s="122" t="s">
        <v>2179</v>
      </c>
      <c r="D1907" s="122" t="s">
        <v>2084</v>
      </c>
      <c r="E1907" s="122">
        <v>36</v>
      </c>
      <c r="F1907" s="122">
        <v>9.9498826975884</v>
      </c>
      <c r="G1907" s="122">
        <v>9.6318092100860007</v>
      </c>
      <c r="H1907" s="122">
        <v>9.7749274142072</v>
      </c>
      <c r="I1907" s="122">
        <v>9.8424360108675994</v>
      </c>
      <c r="J1907" s="122">
        <v>10.199665344951599</v>
      </c>
      <c r="K1907" s="122">
        <v>10.3366966194268</v>
      </c>
      <c r="L1907" s="122">
        <v>10.310198514993999</v>
      </c>
      <c r="M1907" s="122">
        <v>10.5372804275564</v>
      </c>
      <c r="N1907" s="122">
        <v>10.5093763840436</v>
      </c>
      <c r="O1907" s="122">
        <v>11.116781619633199</v>
      </c>
      <c r="P1907" s="122">
        <v>11.2352809885176</v>
      </c>
      <c r="Q1907" s="122">
        <v>11.428627702718799</v>
      </c>
      <c r="R1907" s="122">
        <v>11.7354309722776</v>
      </c>
      <c r="S1907" s="122">
        <v>11.855015106765601</v>
      </c>
      <c r="T1907" s="122">
        <v>11.700328966631201</v>
      </c>
      <c r="U1907" s="122">
        <v>12.0534061835376</v>
      </c>
      <c r="V1907" s="122">
        <v>12.1660690038692</v>
      </c>
      <c r="W1907" s="122">
        <v>12.928468410597601</v>
      </c>
      <c r="X1907" s="122">
        <v>12.884335728560799</v>
      </c>
      <c r="Y1907" s="122">
        <v>12.755546604026801</v>
      </c>
      <c r="Z1907" s="122">
        <v>12.5199313064532</v>
      </c>
      <c r="AA1907" s="122">
        <v>12.4593532336952</v>
      </c>
      <c r="AB1907" s="122">
        <v>12.786268441088801</v>
      </c>
      <c r="AC1907" s="122">
        <v>12.591488231411599</v>
      </c>
      <c r="AD1907" s="122">
        <v>12.6907052604304</v>
      </c>
      <c r="AE1907" s="122">
        <v>12.369075019030801</v>
      </c>
      <c r="AF1907" s="122">
        <v>12.453787620159201</v>
      </c>
      <c r="AG1907" s="122">
        <v>12.515486402762001</v>
      </c>
      <c r="AH1907" s="122">
        <v>12.6700910415408</v>
      </c>
      <c r="AI1907" s="122">
        <v>12.554183542395601</v>
      </c>
      <c r="AJ1907" s="122">
        <v>12.710383468952401</v>
      </c>
      <c r="AK1907" s="122">
        <v>12.731266495236801</v>
      </c>
      <c r="AL1907" s="122">
        <v>0</v>
      </c>
    </row>
    <row r="1908" spans="1:38" hidden="1" x14ac:dyDescent="0.25">
      <c r="A1908" s="122" t="s">
        <v>1999</v>
      </c>
      <c r="B1908" s="122">
        <v>1</v>
      </c>
      <c r="C1908" s="122" t="s">
        <v>2179</v>
      </c>
      <c r="D1908" s="122" t="s">
        <v>474</v>
      </c>
      <c r="E1908" s="122">
        <v>36</v>
      </c>
      <c r="F1908" s="122">
        <v>5.1126707860199998</v>
      </c>
      <c r="G1908" s="122">
        <v>5.0572937875823998</v>
      </c>
      <c r="H1908" s="122">
        <v>5.4628829786411996</v>
      </c>
      <c r="I1908" s="122">
        <v>5.5009774216376002</v>
      </c>
      <c r="J1908" s="122">
        <v>5.6048636013047997</v>
      </c>
      <c r="K1908" s="122">
        <v>5.7144731313544002</v>
      </c>
      <c r="L1908" s="122">
        <v>5.8274575981831997</v>
      </c>
      <c r="M1908" s="122">
        <v>5.9220877071356002</v>
      </c>
      <c r="N1908" s="122">
        <v>5.9543204331295998</v>
      </c>
      <c r="O1908" s="122">
        <v>5.8962576578192003</v>
      </c>
      <c r="P1908" s="122">
        <v>5.8251949820764004</v>
      </c>
      <c r="Q1908" s="122">
        <v>5.8126151627907996</v>
      </c>
      <c r="R1908" s="122">
        <v>5.7240688097571999</v>
      </c>
      <c r="S1908" s="122">
        <v>5.1545793900048</v>
      </c>
      <c r="T1908" s="122">
        <v>4.5393875589243997</v>
      </c>
      <c r="U1908" s="122">
        <v>4.9216087844923999</v>
      </c>
      <c r="V1908" s="122">
        <v>5.1729217327647996</v>
      </c>
      <c r="W1908" s="122">
        <v>5.7545760576163998</v>
      </c>
      <c r="X1908" s="122">
        <v>5.8174020131052</v>
      </c>
      <c r="Y1908" s="122">
        <v>5.5773775870091997</v>
      </c>
      <c r="Z1908" s="122">
        <v>5.5584462954551999</v>
      </c>
      <c r="AA1908" s="122">
        <v>5.6880289791780001</v>
      </c>
      <c r="AB1908" s="122">
        <v>5.9928023297688</v>
      </c>
      <c r="AC1908" s="122">
        <v>5.7115424991127997</v>
      </c>
      <c r="AD1908" s="122">
        <v>5.6730326542091998</v>
      </c>
      <c r="AE1908" s="122">
        <v>5.8072927735116</v>
      </c>
      <c r="AF1908" s="122">
        <v>6.112842663256</v>
      </c>
      <c r="AG1908" s="122">
        <v>6.3634250008280002</v>
      </c>
      <c r="AH1908" s="122">
        <v>6.3768249810831996</v>
      </c>
      <c r="AI1908" s="122">
        <v>6.4237078033576003</v>
      </c>
      <c r="AJ1908" s="122">
        <v>6.4006267420340004</v>
      </c>
      <c r="AK1908" s="122">
        <v>6.364869462882</v>
      </c>
      <c r="AL1908" s="122">
        <v>0</v>
      </c>
    </row>
    <row r="1909" spans="1:38" hidden="1" x14ac:dyDescent="0.25">
      <c r="A1909" s="122" t="s">
        <v>1999</v>
      </c>
      <c r="B1909" s="122">
        <v>1</v>
      </c>
      <c r="C1909" s="122" t="s">
        <v>2179</v>
      </c>
      <c r="D1909" s="122" t="s">
        <v>2085</v>
      </c>
      <c r="E1909" s="122">
        <v>36</v>
      </c>
      <c r="F1909" s="122">
        <v>0.19085719905279999</v>
      </c>
      <c r="G1909" s="122">
        <v>0.18478320141400001</v>
      </c>
      <c r="H1909" s="122">
        <v>0.18338910536520001</v>
      </c>
      <c r="I1909" s="122">
        <v>0.1858883369756</v>
      </c>
      <c r="J1909" s="122">
        <v>0.18386110835960001</v>
      </c>
      <c r="K1909" s="122">
        <v>0.1829545761736</v>
      </c>
      <c r="L1909" s="122">
        <v>0.173083019354</v>
      </c>
      <c r="M1909" s="122">
        <v>0.16700773483799999</v>
      </c>
      <c r="N1909" s="122">
        <v>0.17183672766399999</v>
      </c>
      <c r="O1909" s="122">
        <v>0.168969030342</v>
      </c>
      <c r="P1909" s="122">
        <v>0.16944886902440001</v>
      </c>
      <c r="Q1909" s="122">
        <v>0.16067878627919999</v>
      </c>
      <c r="R1909" s="122">
        <v>0.1541826012244</v>
      </c>
      <c r="S1909" s="122">
        <v>0.14324245162079999</v>
      </c>
      <c r="T1909" s="122">
        <v>0.13488017742360001</v>
      </c>
      <c r="U1909" s="122">
        <v>0.13509107898719999</v>
      </c>
      <c r="V1909" s="122">
        <v>0.1284877355356</v>
      </c>
      <c r="W1909" s="122">
        <v>0.13287196915999999</v>
      </c>
      <c r="X1909" s="122">
        <v>0.12925487493519999</v>
      </c>
      <c r="Y1909" s="122">
        <v>0.13017811362359999</v>
      </c>
      <c r="Z1909" s="122">
        <v>0.12380614193639999</v>
      </c>
      <c r="AA1909" s="122">
        <v>0.1263154108524</v>
      </c>
      <c r="AB1909" s="122">
        <v>0.13131388861359999</v>
      </c>
      <c r="AC1909" s="122">
        <v>0.13238686231399999</v>
      </c>
      <c r="AD1909" s="122">
        <v>0.12318569679080001</v>
      </c>
      <c r="AE1909" s="122">
        <v>0.12657501510640001</v>
      </c>
      <c r="AF1909" s="122">
        <v>0.132012964412</v>
      </c>
      <c r="AG1909" s="122">
        <v>0.13143138607480001</v>
      </c>
      <c r="AH1909" s="122">
        <v>0.13683064610039999</v>
      </c>
      <c r="AI1909" s="122">
        <v>0.13094993766679999</v>
      </c>
      <c r="AJ1909" s="122">
        <v>0.13621608936320001</v>
      </c>
      <c r="AK1909" s="122">
        <v>0.13631770793199999</v>
      </c>
      <c r="AL1909" s="122">
        <v>0</v>
      </c>
    </row>
    <row r="1910" spans="1:38" hidden="1" x14ac:dyDescent="0.25">
      <c r="A1910" s="122" t="s">
        <v>1999</v>
      </c>
      <c r="B1910" s="122">
        <v>1</v>
      </c>
      <c r="C1910" s="122" t="s">
        <v>2179</v>
      </c>
      <c r="D1910" s="122" t="s">
        <v>2086</v>
      </c>
      <c r="E1910" s="122">
        <v>36</v>
      </c>
      <c r="F1910" s="122">
        <v>0</v>
      </c>
      <c r="G1910" s="122">
        <v>0</v>
      </c>
      <c r="H1910" s="122">
        <v>0</v>
      </c>
      <c r="I1910" s="122">
        <v>0</v>
      </c>
      <c r="J1910" s="122">
        <v>0</v>
      </c>
      <c r="K1910" s="122">
        <v>0</v>
      </c>
      <c r="L1910" s="122">
        <v>0</v>
      </c>
      <c r="M1910" s="122">
        <v>0</v>
      </c>
      <c r="N1910" s="122">
        <v>0</v>
      </c>
      <c r="O1910" s="122">
        <v>0</v>
      </c>
      <c r="P1910" s="122">
        <v>0</v>
      </c>
      <c r="Q1910" s="122">
        <v>0</v>
      </c>
      <c r="R1910" s="122">
        <v>0</v>
      </c>
      <c r="S1910" s="122">
        <v>0</v>
      </c>
      <c r="T1910" s="122">
        <v>0</v>
      </c>
      <c r="U1910" s="122">
        <v>0</v>
      </c>
      <c r="V1910" s="122">
        <v>0</v>
      </c>
      <c r="W1910" s="122">
        <v>0</v>
      </c>
      <c r="X1910" s="122">
        <v>0</v>
      </c>
      <c r="Y1910" s="122">
        <v>0</v>
      </c>
      <c r="Z1910" s="122">
        <v>0</v>
      </c>
      <c r="AA1910" s="122">
        <v>0</v>
      </c>
      <c r="AB1910" s="122">
        <v>0</v>
      </c>
      <c r="AC1910" s="122">
        <v>0</v>
      </c>
      <c r="AD1910" s="122">
        <v>0</v>
      </c>
      <c r="AE1910" s="122">
        <v>0</v>
      </c>
      <c r="AF1910" s="122">
        <v>0</v>
      </c>
      <c r="AG1910" s="122">
        <v>0</v>
      </c>
      <c r="AH1910" s="122">
        <v>0</v>
      </c>
      <c r="AI1910" s="122">
        <v>0</v>
      </c>
      <c r="AJ1910" s="122">
        <v>0</v>
      </c>
      <c r="AK1910" s="122">
        <v>0</v>
      </c>
      <c r="AL1910" s="122">
        <v>0</v>
      </c>
    </row>
    <row r="1911" spans="1:38" hidden="1" x14ac:dyDescent="0.25">
      <c r="A1911" s="122" t="s">
        <v>1999</v>
      </c>
      <c r="B1911" s="122">
        <v>1</v>
      </c>
      <c r="C1911" s="122" t="s">
        <v>2179</v>
      </c>
      <c r="D1911" s="122" t="s">
        <v>2087</v>
      </c>
      <c r="E1911" s="122">
        <v>36</v>
      </c>
      <c r="F1911" s="122">
        <v>6.1688263663600001E-2</v>
      </c>
      <c r="G1911" s="122">
        <v>6.1495515905599998E-2</v>
      </c>
      <c r="H1911" s="122">
        <v>6.5784930828400007E-2</v>
      </c>
      <c r="I1911" s="122">
        <v>7.0559199317600005E-2</v>
      </c>
      <c r="J1911" s="122">
        <v>6.3056635809999997E-2</v>
      </c>
      <c r="K1911" s="122">
        <v>6.3751808990800005E-2</v>
      </c>
      <c r="L1911" s="122">
        <v>6.5387906443999999E-2</v>
      </c>
      <c r="M1911" s="122">
        <v>6.0041821753199998E-2</v>
      </c>
      <c r="N1911" s="122">
        <v>6.0304670425999997E-2</v>
      </c>
      <c r="O1911" s="122">
        <v>5.9857091336E-2</v>
      </c>
      <c r="P1911" s="122">
        <v>5.8630897878E-2</v>
      </c>
      <c r="Q1911" s="122">
        <v>6.0576966500400002E-2</v>
      </c>
      <c r="R1911" s="122">
        <v>5.7697426564400002E-2</v>
      </c>
      <c r="S1911" s="122">
        <v>5.4647848052E-2</v>
      </c>
      <c r="T1911" s="122">
        <v>5.5255142152000003E-2</v>
      </c>
      <c r="U1911" s="122">
        <v>5.24397829228E-2</v>
      </c>
      <c r="V1911" s="122">
        <v>5.0782802358399999E-2</v>
      </c>
      <c r="W1911" s="122">
        <v>5.2015598955599998E-2</v>
      </c>
      <c r="X1911" s="122">
        <v>5.0502943853599998E-2</v>
      </c>
      <c r="Y1911" s="122">
        <v>4.9661602922400003E-2</v>
      </c>
      <c r="Z1911" s="122">
        <v>4.7477985906399997E-2</v>
      </c>
      <c r="AA1911" s="122">
        <v>4.3042306056399998E-2</v>
      </c>
      <c r="AB1911" s="122">
        <v>4.5077690167999999E-2</v>
      </c>
      <c r="AC1911" s="122">
        <v>4.3259158507600003E-2</v>
      </c>
      <c r="AD1911" s="122">
        <v>3.9722348537199997E-2</v>
      </c>
      <c r="AE1911" s="122">
        <v>4.0434767508799999E-2</v>
      </c>
      <c r="AF1911" s="122">
        <v>3.8415830513200001E-2</v>
      </c>
      <c r="AG1911" s="122">
        <v>3.8317681348800002E-2</v>
      </c>
      <c r="AH1911" s="122">
        <v>3.81843438312E-2</v>
      </c>
      <c r="AI1911" s="122">
        <v>3.3759129031599999E-2</v>
      </c>
      <c r="AJ1911" s="122">
        <v>3.2289694897600002E-2</v>
      </c>
      <c r="AK1911" s="122">
        <v>3.2203551206399998E-2</v>
      </c>
      <c r="AL1911" s="122">
        <v>0</v>
      </c>
    </row>
    <row r="1912" spans="1:38" hidden="1" x14ac:dyDescent="0.25">
      <c r="A1912" s="122" t="s">
        <v>1999</v>
      </c>
      <c r="B1912" s="122">
        <v>1</v>
      </c>
      <c r="C1912" s="122" t="s">
        <v>2179</v>
      </c>
      <c r="D1912" s="122" t="s">
        <v>2088</v>
      </c>
      <c r="E1912" s="122">
        <v>36</v>
      </c>
      <c r="F1912" s="122">
        <v>4.0197755677603997</v>
      </c>
      <c r="G1912" s="122">
        <v>4.0158711548171997</v>
      </c>
      <c r="H1912" s="122">
        <v>4.0779409738843997</v>
      </c>
      <c r="I1912" s="122">
        <v>4.1499229512719999</v>
      </c>
      <c r="J1912" s="122">
        <v>4.2611975485407996</v>
      </c>
      <c r="K1912" s="122">
        <v>4.3469761241480001</v>
      </c>
      <c r="L1912" s="122">
        <v>4.2296788542875996</v>
      </c>
      <c r="M1912" s="122">
        <v>4.1410356897560003</v>
      </c>
      <c r="N1912" s="122">
        <v>3.9524558960712</v>
      </c>
      <c r="O1912" s="122">
        <v>3.8684738632456002</v>
      </c>
      <c r="P1912" s="122">
        <v>3.8663572998624001</v>
      </c>
      <c r="Q1912" s="122">
        <v>3.8057999785091998</v>
      </c>
      <c r="R1912" s="122">
        <v>3.7479492304856001</v>
      </c>
      <c r="S1912" s="122">
        <v>3.7360212949723999</v>
      </c>
      <c r="T1912" s="122">
        <v>3.7400845531195999</v>
      </c>
      <c r="U1912" s="122">
        <v>3.7022301598463998</v>
      </c>
      <c r="V1912" s="122">
        <v>3.6518267152864001</v>
      </c>
      <c r="W1912" s="122">
        <v>3.7505585878404002</v>
      </c>
      <c r="X1912" s="122">
        <v>3.6737391710684002</v>
      </c>
      <c r="Y1912" s="122">
        <v>3.6786637916279998</v>
      </c>
      <c r="Z1912" s="122">
        <v>3.6905288371195999</v>
      </c>
      <c r="AA1912" s="122">
        <v>3.6116618427652001</v>
      </c>
      <c r="AB1912" s="122">
        <v>3.7382199422259998</v>
      </c>
      <c r="AC1912" s="122">
        <v>3.7674273565040002</v>
      </c>
      <c r="AD1912" s="122">
        <v>3.6181625349408</v>
      </c>
      <c r="AE1912" s="122">
        <v>3.6466741207596001</v>
      </c>
      <c r="AF1912" s="122">
        <v>3.6305289618276002</v>
      </c>
      <c r="AG1912" s="122">
        <v>3.6333712598735999</v>
      </c>
      <c r="AH1912" s="122">
        <v>3.55003264063</v>
      </c>
      <c r="AI1912" s="122">
        <v>3.6134994369992</v>
      </c>
      <c r="AJ1912" s="122">
        <v>3.587909568418</v>
      </c>
      <c r="AK1912" s="122">
        <v>3.5501208106391999</v>
      </c>
      <c r="AL1912" s="122">
        <v>0</v>
      </c>
    </row>
    <row r="1913" spans="1:38" hidden="1" x14ac:dyDescent="0.25">
      <c r="A1913" s="122" t="s">
        <v>1999</v>
      </c>
      <c r="B1913" s="122">
        <v>1</v>
      </c>
      <c r="C1913" s="122" t="s">
        <v>2179</v>
      </c>
      <c r="D1913" s="122" t="s">
        <v>2089</v>
      </c>
      <c r="E1913" s="122">
        <v>36</v>
      </c>
      <c r="F1913" s="122">
        <v>2.5716703181008</v>
      </c>
      <c r="G1913" s="122">
        <v>2.6144828929211998</v>
      </c>
      <c r="H1913" s="122">
        <v>2.6764558208612002</v>
      </c>
      <c r="I1913" s="122">
        <v>2.7239280790008</v>
      </c>
      <c r="J1913" s="122">
        <v>2.7731150418384001</v>
      </c>
      <c r="K1913" s="122">
        <v>2.8291813975319999</v>
      </c>
      <c r="L1913" s="122">
        <v>2.7685500342472</v>
      </c>
      <c r="M1913" s="122">
        <v>2.6833229287283999</v>
      </c>
      <c r="N1913" s="122">
        <v>2.5275618465187999</v>
      </c>
      <c r="O1913" s="122">
        <v>2.4973445753675998</v>
      </c>
      <c r="P1913" s="122">
        <v>2.4857824280912002</v>
      </c>
      <c r="Q1913" s="122">
        <v>2.4276903275716002</v>
      </c>
      <c r="R1913" s="122">
        <v>2.3924052118455998</v>
      </c>
      <c r="S1913" s="122">
        <v>2.5104268847224001</v>
      </c>
      <c r="T1913" s="122">
        <v>2.4596390997751998</v>
      </c>
      <c r="U1913" s="122">
        <v>2.4066151576684001</v>
      </c>
      <c r="V1913" s="122">
        <v>2.3746691121299999</v>
      </c>
      <c r="W1913" s="122">
        <v>2.3503931396736002</v>
      </c>
      <c r="X1913" s="122">
        <v>2.2563035912928</v>
      </c>
      <c r="Y1913" s="122">
        <v>2.2111500152783998</v>
      </c>
      <c r="Z1913" s="122">
        <v>2.1543789393308002</v>
      </c>
      <c r="AA1913" s="122">
        <v>2.0931135346407999</v>
      </c>
      <c r="AB1913" s="122">
        <v>2.1358618529752</v>
      </c>
      <c r="AC1913" s="122">
        <v>2.0842324936776002</v>
      </c>
      <c r="AD1913" s="122">
        <v>2.1326611339516002</v>
      </c>
      <c r="AE1913" s="122">
        <v>2.1112842272675998</v>
      </c>
      <c r="AF1913" s="122">
        <v>2.2294104592199999</v>
      </c>
      <c r="AG1913" s="122">
        <v>2.2242657189171999</v>
      </c>
      <c r="AH1913" s="122">
        <v>2.1495451355727999</v>
      </c>
      <c r="AI1913" s="122">
        <v>2.1716619530647998</v>
      </c>
      <c r="AJ1913" s="122">
        <v>2.2294849048528</v>
      </c>
      <c r="AK1913" s="122">
        <v>2.2085484835092002</v>
      </c>
      <c r="AL1913" s="122">
        <v>0</v>
      </c>
    </row>
    <row r="1914" spans="1:38" hidden="1" x14ac:dyDescent="0.25">
      <c r="A1914" s="122" t="s">
        <v>1999</v>
      </c>
      <c r="B1914" s="122">
        <v>1</v>
      </c>
      <c r="C1914" s="122" t="s">
        <v>2179</v>
      </c>
      <c r="D1914" s="122" t="s">
        <v>2136</v>
      </c>
      <c r="E1914" s="122">
        <v>36</v>
      </c>
      <c r="F1914" s="122">
        <v>0</v>
      </c>
      <c r="G1914" s="122">
        <v>0</v>
      </c>
      <c r="H1914" s="122">
        <v>0</v>
      </c>
      <c r="I1914" s="122">
        <v>0</v>
      </c>
      <c r="J1914" s="122">
        <v>0</v>
      </c>
      <c r="K1914" s="122">
        <v>0</v>
      </c>
      <c r="L1914" s="122">
        <v>0</v>
      </c>
      <c r="M1914" s="122">
        <v>0</v>
      </c>
      <c r="N1914" s="122">
        <v>0</v>
      </c>
      <c r="O1914" s="122">
        <v>0</v>
      </c>
      <c r="P1914" s="122">
        <v>0</v>
      </c>
      <c r="Q1914" s="122">
        <v>0</v>
      </c>
      <c r="R1914" s="122">
        <v>0</v>
      </c>
      <c r="S1914" s="122">
        <v>0</v>
      </c>
      <c r="T1914" s="122">
        <v>0</v>
      </c>
      <c r="U1914" s="122">
        <v>0</v>
      </c>
      <c r="V1914" s="122">
        <v>0</v>
      </c>
      <c r="W1914" s="122">
        <v>0</v>
      </c>
      <c r="X1914" s="122">
        <v>0</v>
      </c>
      <c r="Y1914" s="122">
        <v>0</v>
      </c>
      <c r="Z1914" s="122">
        <v>0</v>
      </c>
      <c r="AA1914" s="122">
        <v>0</v>
      </c>
      <c r="AB1914" s="122">
        <v>0</v>
      </c>
      <c r="AC1914" s="122">
        <v>0</v>
      </c>
      <c r="AD1914" s="122">
        <v>0</v>
      </c>
      <c r="AE1914" s="122">
        <v>0</v>
      </c>
      <c r="AF1914" s="122">
        <v>0</v>
      </c>
      <c r="AG1914" s="122">
        <v>0</v>
      </c>
      <c r="AH1914" s="122">
        <v>0</v>
      </c>
      <c r="AI1914" s="122">
        <v>0</v>
      </c>
      <c r="AJ1914" s="122">
        <v>0</v>
      </c>
      <c r="AK1914" s="122">
        <v>0</v>
      </c>
      <c r="AL1914" s="122">
        <v>0</v>
      </c>
    </row>
    <row r="1915" spans="1:38" hidden="1" x14ac:dyDescent="0.25">
      <c r="A1915" s="122" t="s">
        <v>1999</v>
      </c>
      <c r="B1915" s="122">
        <v>1</v>
      </c>
      <c r="C1915" s="122" t="s">
        <v>2179</v>
      </c>
      <c r="D1915" s="122" t="s">
        <v>2090</v>
      </c>
      <c r="E1915" s="122">
        <v>36</v>
      </c>
      <c r="F1915" s="122">
        <v>0.3681487200636</v>
      </c>
      <c r="G1915" s="122">
        <v>0.39658158592640003</v>
      </c>
      <c r="H1915" s="122">
        <v>0.35750316407400001</v>
      </c>
      <c r="I1915" s="122">
        <v>0.342072648092</v>
      </c>
      <c r="J1915" s="122">
        <v>0.32899818669480002</v>
      </c>
      <c r="K1915" s="122">
        <v>0.34638054016160003</v>
      </c>
      <c r="L1915" s="122">
        <v>0.33815384190839998</v>
      </c>
      <c r="M1915" s="122">
        <v>0.34433446884199997</v>
      </c>
      <c r="N1915" s="122">
        <v>0.36039833578559999</v>
      </c>
      <c r="O1915" s="122">
        <v>0.3475279779132</v>
      </c>
      <c r="P1915" s="122">
        <v>0.33392080620359998</v>
      </c>
      <c r="Q1915" s="122">
        <v>0.3072650253484</v>
      </c>
      <c r="R1915" s="122">
        <v>0.30305238083120001</v>
      </c>
      <c r="S1915" s="122">
        <v>0.31251321595480003</v>
      </c>
      <c r="T1915" s="122">
        <v>0.31817875776400001</v>
      </c>
      <c r="U1915" s="122">
        <v>0.31958558148999999</v>
      </c>
      <c r="V1915" s="122">
        <v>0.33595617022800001</v>
      </c>
      <c r="W1915" s="122">
        <v>0.32469026817640001</v>
      </c>
      <c r="X1915" s="122">
        <v>0.31205796298040001</v>
      </c>
      <c r="Y1915" s="122">
        <v>0.3166774262932</v>
      </c>
      <c r="Z1915" s="122">
        <v>0.30600855746159999</v>
      </c>
      <c r="AA1915" s="122">
        <v>0.29736595251440001</v>
      </c>
      <c r="AB1915" s="122">
        <v>0.29180045838160001</v>
      </c>
      <c r="AC1915" s="122">
        <v>0.27380215212280001</v>
      </c>
      <c r="AD1915" s="122">
        <v>0.26886108907560002</v>
      </c>
      <c r="AE1915" s="122">
        <v>0.26708915884560003</v>
      </c>
      <c r="AF1915" s="122">
        <v>0.2812641290256</v>
      </c>
      <c r="AG1915" s="122">
        <v>0.28670132464960002</v>
      </c>
      <c r="AH1915" s="122">
        <v>0.28944169060800001</v>
      </c>
      <c r="AI1915" s="122">
        <v>0.28506019398639998</v>
      </c>
      <c r="AJ1915" s="122">
        <v>0.28169911250599999</v>
      </c>
      <c r="AK1915" s="122">
        <v>0.27796685276920002</v>
      </c>
      <c r="AL1915" s="122">
        <v>0</v>
      </c>
    </row>
    <row r="1916" spans="1:38" hidden="1" x14ac:dyDescent="0.25">
      <c r="A1916" s="122" t="s">
        <v>1999</v>
      </c>
      <c r="B1916" s="122">
        <v>1</v>
      </c>
      <c r="C1916" s="122" t="s">
        <v>2179</v>
      </c>
      <c r="D1916" s="122" t="s">
        <v>2091</v>
      </c>
      <c r="E1916" s="122">
        <v>36</v>
      </c>
      <c r="F1916" s="122">
        <v>7.9633233063887996</v>
      </c>
      <c r="G1916" s="122">
        <v>7.8782581965359997</v>
      </c>
      <c r="H1916" s="122">
        <v>7.9454635525943997</v>
      </c>
      <c r="I1916" s="122">
        <v>7.7687922857412</v>
      </c>
      <c r="J1916" s="122">
        <v>7.6445992547512001</v>
      </c>
      <c r="K1916" s="122">
        <v>7.8392435919476</v>
      </c>
      <c r="L1916" s="122">
        <v>7.3413089437799997</v>
      </c>
      <c r="M1916" s="122">
        <v>7.2858829777132001</v>
      </c>
      <c r="N1916" s="122">
        <v>7.1565047405935998</v>
      </c>
      <c r="O1916" s="122">
        <v>7.3612706406791997</v>
      </c>
      <c r="P1916" s="122">
        <v>7.3338849461416</v>
      </c>
      <c r="Q1916" s="122">
        <v>7.1327379295927997</v>
      </c>
      <c r="R1916" s="122">
        <v>7.0839118252307998</v>
      </c>
      <c r="S1916" s="122">
        <v>7.2453903480952002</v>
      </c>
      <c r="T1916" s="122">
        <v>6.9855984193407998</v>
      </c>
      <c r="U1916" s="122">
        <v>7.1629826143119999</v>
      </c>
      <c r="V1916" s="122">
        <v>7.4888457057427997</v>
      </c>
      <c r="W1916" s="122">
        <v>7.7750771807015999</v>
      </c>
      <c r="X1916" s="122">
        <v>7.8668966691447997</v>
      </c>
      <c r="Y1916" s="122">
        <v>7.8893811007928001</v>
      </c>
      <c r="Z1916" s="122">
        <v>7.8484469193116002</v>
      </c>
      <c r="AA1916" s="122">
        <v>7.7207230313163997</v>
      </c>
      <c r="AB1916" s="122">
        <v>7.7139191139359999</v>
      </c>
      <c r="AC1916" s="122">
        <v>7.7891406272035999</v>
      </c>
      <c r="AD1916" s="122">
        <v>7.6298251351223998</v>
      </c>
      <c r="AE1916" s="122">
        <v>7.8814168992272</v>
      </c>
      <c r="AF1916" s="122">
        <v>8.1610388294035996</v>
      </c>
      <c r="AG1916" s="122">
        <v>8.2784780135456</v>
      </c>
      <c r="AH1916" s="122">
        <v>8.2871503073968</v>
      </c>
      <c r="AI1916" s="122">
        <v>8.2800218488679995</v>
      </c>
      <c r="AJ1916" s="122">
        <v>8.0635493129716007</v>
      </c>
      <c r="AK1916" s="122">
        <v>7.9858171209124</v>
      </c>
      <c r="AL1916" s="122">
        <v>0</v>
      </c>
    </row>
    <row r="1917" spans="1:38" hidden="1" x14ac:dyDescent="0.25">
      <c r="A1917" s="122" t="s">
        <v>1999</v>
      </c>
      <c r="B1917" s="122">
        <v>1</v>
      </c>
      <c r="C1917" s="122" t="s">
        <v>2179</v>
      </c>
      <c r="D1917" s="122" t="s">
        <v>2092</v>
      </c>
      <c r="E1917" s="122">
        <v>36</v>
      </c>
      <c r="F1917" s="122">
        <v>3.2878747738423999</v>
      </c>
      <c r="G1917" s="122">
        <v>3.4446008996840001</v>
      </c>
      <c r="H1917" s="122">
        <v>3.5729646856903998</v>
      </c>
      <c r="I1917" s="122">
        <v>3.5179755865576001</v>
      </c>
      <c r="J1917" s="122">
        <v>3.5874319803448</v>
      </c>
      <c r="K1917" s="122">
        <v>3.8016917228808</v>
      </c>
      <c r="L1917" s="122">
        <v>3.8485686426963999</v>
      </c>
      <c r="M1917" s="122">
        <v>3.9078806623556002</v>
      </c>
      <c r="N1917" s="122">
        <v>4.0459613876751996</v>
      </c>
      <c r="O1917" s="122">
        <v>4.1189737432648004</v>
      </c>
      <c r="P1917" s="122">
        <v>4.2473874196991996</v>
      </c>
      <c r="Q1917" s="122">
        <v>4.3460820748015996</v>
      </c>
      <c r="R1917" s="122">
        <v>4.4565904788299999</v>
      </c>
      <c r="S1917" s="122">
        <v>4.5320936852575997</v>
      </c>
      <c r="T1917" s="122">
        <v>4.5241536897312002</v>
      </c>
      <c r="U1917" s="122">
        <v>4.7031635431955996</v>
      </c>
      <c r="V1917" s="122">
        <v>4.8310544245487996</v>
      </c>
      <c r="W1917" s="122">
        <v>5.0723593134760003</v>
      </c>
      <c r="X1917" s="122">
        <v>5.1556498470063996</v>
      </c>
      <c r="Y1917" s="122">
        <v>5.1442948475688004</v>
      </c>
      <c r="Z1917" s="122">
        <v>5.1424922393488002</v>
      </c>
      <c r="AA1917" s="122">
        <v>5.3731896798551997</v>
      </c>
      <c r="AB1917" s="122">
        <v>5.4056451140188004</v>
      </c>
      <c r="AC1917" s="122">
        <v>5.6483026020595997</v>
      </c>
      <c r="AD1917" s="122">
        <v>5.3879618465343997</v>
      </c>
      <c r="AE1917" s="122">
        <v>5.5678308517915998</v>
      </c>
      <c r="AF1917" s="122">
        <v>5.8660024527524</v>
      </c>
      <c r="AG1917" s="122">
        <v>5.9065859071659998</v>
      </c>
      <c r="AH1917" s="122">
        <v>5.9584023430231996</v>
      </c>
      <c r="AI1917" s="122">
        <v>6.0947970120464001</v>
      </c>
      <c r="AJ1917" s="122">
        <v>6.1820521092987999</v>
      </c>
      <c r="AK1917" s="122">
        <v>6.1801887428204001</v>
      </c>
      <c r="AL1917" s="122">
        <v>0</v>
      </c>
    </row>
    <row r="1918" spans="1:38" hidden="1" x14ac:dyDescent="0.25">
      <c r="A1918" s="122" t="s">
        <v>1999</v>
      </c>
      <c r="B1918" s="122">
        <v>1</v>
      </c>
      <c r="C1918" s="122" t="s">
        <v>2179</v>
      </c>
      <c r="D1918" s="122" t="s">
        <v>2093</v>
      </c>
      <c r="E1918" s="122">
        <v>36</v>
      </c>
      <c r="F1918" s="122">
        <v>3.3144986328943999</v>
      </c>
      <c r="G1918" s="122">
        <v>3.3434821179396002</v>
      </c>
      <c r="H1918" s="122">
        <v>3.4268945383792002</v>
      </c>
      <c r="I1918" s="122">
        <v>3.4542148775931998</v>
      </c>
      <c r="J1918" s="122">
        <v>3.3763472794239999</v>
      </c>
      <c r="K1918" s="122">
        <v>3.2313035580028</v>
      </c>
      <c r="L1918" s="122">
        <v>3.0372911143176</v>
      </c>
      <c r="M1918" s="122">
        <v>2.9279696733475999</v>
      </c>
      <c r="N1918" s="122">
        <v>2.8738038146356</v>
      </c>
      <c r="O1918" s="122">
        <v>2.8977459530908001</v>
      </c>
      <c r="P1918" s="122">
        <v>2.8594987959076001</v>
      </c>
      <c r="Q1918" s="122">
        <v>2.7533802349004</v>
      </c>
      <c r="R1918" s="122">
        <v>2.7072283462139999</v>
      </c>
      <c r="S1918" s="122">
        <v>2.6196477458844001</v>
      </c>
      <c r="T1918" s="122">
        <v>2.5515496552335999</v>
      </c>
      <c r="U1918" s="122">
        <v>2.6298401814384</v>
      </c>
      <c r="V1918" s="122">
        <v>2.6396751862683998</v>
      </c>
      <c r="W1918" s="122">
        <v>2.5864357043224002</v>
      </c>
      <c r="X1918" s="122">
        <v>2.4811164183232002</v>
      </c>
      <c r="Y1918" s="122">
        <v>2.4955144750256002</v>
      </c>
      <c r="Z1918" s="122">
        <v>2.4377604285215999</v>
      </c>
      <c r="AA1918" s="122">
        <v>2.2986013656368001</v>
      </c>
      <c r="AB1918" s="122">
        <v>2.2342455585184</v>
      </c>
      <c r="AC1918" s="122">
        <v>2.3406033898967999</v>
      </c>
      <c r="AD1918" s="122">
        <v>2.3611042678160001</v>
      </c>
      <c r="AE1918" s="122">
        <v>2.3692219860148001</v>
      </c>
      <c r="AF1918" s="122">
        <v>2.4820175416932</v>
      </c>
      <c r="AG1918" s="122">
        <v>2.5519869552855998</v>
      </c>
      <c r="AH1918" s="122">
        <v>2.4641087520223999</v>
      </c>
      <c r="AI1918" s="122">
        <v>2.4956678648944002</v>
      </c>
      <c r="AJ1918" s="122">
        <v>2.3720037776064</v>
      </c>
      <c r="AK1918" s="122">
        <v>2.3467247151096</v>
      </c>
      <c r="AL1918" s="122">
        <v>0</v>
      </c>
    </row>
    <row r="1919" spans="1:38" hidden="1" x14ac:dyDescent="0.25">
      <c r="A1919" s="122" t="s">
        <v>1999</v>
      </c>
      <c r="B1919" s="122">
        <v>1</v>
      </c>
      <c r="C1919" s="122" t="s">
        <v>2179</v>
      </c>
      <c r="D1919" s="122" t="s">
        <v>2094</v>
      </c>
      <c r="E1919" s="122">
        <v>36</v>
      </c>
      <c r="F1919" s="122">
        <v>2.3971950758895999</v>
      </c>
      <c r="G1919" s="122">
        <v>2.3073521020787999</v>
      </c>
      <c r="H1919" s="122">
        <v>2.2964485052124002</v>
      </c>
      <c r="I1919" s="122">
        <v>2.2534651454952002</v>
      </c>
      <c r="J1919" s="122">
        <v>2.2854576149439998</v>
      </c>
      <c r="K1919" s="122">
        <v>2.3096241994923998</v>
      </c>
      <c r="L1919" s="122">
        <v>2.18805517917</v>
      </c>
      <c r="M1919" s="122">
        <v>2.1877353087884002</v>
      </c>
      <c r="N1919" s="122">
        <v>2.0497724159163999</v>
      </c>
      <c r="O1919" s="122">
        <v>2.0525890450436002</v>
      </c>
      <c r="P1919" s="122">
        <v>1.9162832215296</v>
      </c>
      <c r="Q1919" s="122">
        <v>1.8180151757459999</v>
      </c>
      <c r="R1919" s="122">
        <v>1.8451283253340001</v>
      </c>
      <c r="S1919" s="122">
        <v>1.8389547540896001</v>
      </c>
      <c r="T1919" s="122">
        <v>1.7964541260288001</v>
      </c>
      <c r="U1919" s="122">
        <v>1.8604300755572001</v>
      </c>
      <c r="V1919" s="122">
        <v>1.8722557869680001</v>
      </c>
      <c r="W1919" s="122">
        <v>1.9497366480395999</v>
      </c>
      <c r="X1919" s="122">
        <v>1.9435463405428</v>
      </c>
      <c r="Y1919" s="122">
        <v>1.8821591760244001</v>
      </c>
      <c r="Z1919" s="122">
        <v>1.9565273366856</v>
      </c>
      <c r="AA1919" s="122">
        <v>1.9293382146219999</v>
      </c>
      <c r="AB1919" s="122">
        <v>1.8858100883047999</v>
      </c>
      <c r="AC1919" s="122">
        <v>1.834928227132</v>
      </c>
      <c r="AD1919" s="122">
        <v>1.8767468281968001</v>
      </c>
      <c r="AE1919" s="122">
        <v>1.9700759559404</v>
      </c>
      <c r="AF1919" s="122">
        <v>2.0241152270975999</v>
      </c>
      <c r="AG1919" s="122">
        <v>2.0704189317839998</v>
      </c>
      <c r="AH1919" s="122">
        <v>2.0258080294340002</v>
      </c>
      <c r="AI1919" s="122">
        <v>2.0189738579331999</v>
      </c>
      <c r="AJ1919" s="122">
        <v>1.9624906530320001</v>
      </c>
      <c r="AK1919" s="122">
        <v>1.9492940720595999</v>
      </c>
      <c r="AL1919" s="122">
        <v>0</v>
      </c>
    </row>
    <row r="1920" spans="1:38" hidden="1" x14ac:dyDescent="0.25">
      <c r="A1920" s="122" t="s">
        <v>1999</v>
      </c>
      <c r="B1920" s="122">
        <v>1</v>
      </c>
      <c r="C1920" s="122" t="s">
        <v>2179</v>
      </c>
      <c r="D1920" s="122" t="s">
        <v>2095</v>
      </c>
      <c r="E1920" s="122">
        <v>36</v>
      </c>
      <c r="F1920" s="122">
        <v>8.8598361825035994</v>
      </c>
      <c r="G1920" s="122">
        <v>8.9329773003184005</v>
      </c>
      <c r="H1920" s="122">
        <v>9.3297710939524006</v>
      </c>
      <c r="I1920" s="122">
        <v>9.6410376350119993</v>
      </c>
      <c r="J1920" s="122">
        <v>9.9694453774944005</v>
      </c>
      <c r="K1920" s="122">
        <v>10.610816694153201</v>
      </c>
      <c r="L1920" s="122">
        <v>10.643035083212</v>
      </c>
      <c r="M1920" s="122">
        <v>10.593321717686401</v>
      </c>
      <c r="N1920" s="122">
        <v>10.550069900958</v>
      </c>
      <c r="O1920" s="122">
        <v>10.565124488525599</v>
      </c>
      <c r="P1920" s="122">
        <v>10.6047465746936</v>
      </c>
      <c r="Q1920" s="122">
        <v>10.815944056649199</v>
      </c>
      <c r="R1920" s="122">
        <v>10.913203629392401</v>
      </c>
      <c r="S1920" s="122">
        <v>10.643680793807601</v>
      </c>
      <c r="T1920" s="122">
        <v>10.866353112610801</v>
      </c>
      <c r="U1920" s="122">
        <v>10.8934305160492</v>
      </c>
      <c r="V1920" s="122">
        <v>11.141112597224399</v>
      </c>
      <c r="W1920" s="122">
        <v>11.017790453409599</v>
      </c>
      <c r="X1920" s="122">
        <v>11.1953096947524</v>
      </c>
      <c r="Y1920" s="122">
        <v>11.007029663593601</v>
      </c>
      <c r="Z1920" s="122">
        <v>10.6176605447416</v>
      </c>
      <c r="AA1920" s="122">
        <v>10.7839531005332</v>
      </c>
      <c r="AB1920" s="122">
        <v>10.584677231508801</v>
      </c>
      <c r="AC1920" s="122">
        <v>10.1155185372444</v>
      </c>
      <c r="AD1920" s="122">
        <v>10.271422392165199</v>
      </c>
      <c r="AE1920" s="122">
        <v>10.578139451854801</v>
      </c>
      <c r="AF1920" s="122">
        <v>11.2488554124212</v>
      </c>
      <c r="AG1920" s="122">
        <v>11.716389271070399</v>
      </c>
      <c r="AH1920" s="122">
        <v>11.521002207657601</v>
      </c>
      <c r="AI1920" s="122">
        <v>11.5646099113328</v>
      </c>
      <c r="AJ1920" s="122">
        <v>11.442683666456</v>
      </c>
      <c r="AK1920" s="122">
        <v>11.3816051282276</v>
      </c>
      <c r="AL1920" s="122">
        <v>0</v>
      </c>
    </row>
    <row r="1921" spans="1:38" hidden="1" x14ac:dyDescent="0.25">
      <c r="A1921" s="122" t="s">
        <v>1999</v>
      </c>
      <c r="B1921" s="122">
        <v>1</v>
      </c>
      <c r="C1921" s="122" t="s">
        <v>2179</v>
      </c>
      <c r="D1921" s="122" t="s">
        <v>2096</v>
      </c>
      <c r="E1921" s="122">
        <v>36</v>
      </c>
      <c r="F1921" s="122">
        <v>4.4513695887051998</v>
      </c>
      <c r="G1921" s="122">
        <v>4.5542102031327998</v>
      </c>
      <c r="H1921" s="122">
        <v>4.7160428350224004</v>
      </c>
      <c r="I1921" s="122">
        <v>4.787146104594</v>
      </c>
      <c r="J1921" s="122">
        <v>4.8248335321256004</v>
      </c>
      <c r="K1921" s="122">
        <v>4.8914338422151999</v>
      </c>
      <c r="L1921" s="122">
        <v>4.9224701150995998</v>
      </c>
      <c r="M1921" s="122">
        <v>4.759717790142</v>
      </c>
      <c r="N1921" s="122">
        <v>4.6294918339460001</v>
      </c>
      <c r="O1921" s="122">
        <v>4.4556921184328004</v>
      </c>
      <c r="P1921" s="122">
        <v>4.1458627756839999</v>
      </c>
      <c r="Q1921" s="122">
        <v>4.2276669748767999</v>
      </c>
      <c r="R1921" s="122">
        <v>4.3043853394892002</v>
      </c>
      <c r="S1921" s="122">
        <v>4.4578458749663996</v>
      </c>
      <c r="T1921" s="122">
        <v>4.4309361929279998</v>
      </c>
      <c r="U1921" s="122">
        <v>4.3633963750635996</v>
      </c>
      <c r="V1921" s="122">
        <v>4.4476542613048</v>
      </c>
      <c r="W1921" s="122">
        <v>4.7202621134451999</v>
      </c>
      <c r="X1921" s="122">
        <v>4.5697371250243997</v>
      </c>
      <c r="Y1921" s="122">
        <v>4.3823156132868002</v>
      </c>
      <c r="Z1921" s="122">
        <v>4.2488704422415999</v>
      </c>
      <c r="AA1921" s="122">
        <v>4.0530025645172003</v>
      </c>
      <c r="AB1921" s="122">
        <v>3.9302631680228002</v>
      </c>
      <c r="AC1921" s="122">
        <v>4.0906800940711996</v>
      </c>
      <c r="AD1921" s="122">
        <v>3.9028347881964001</v>
      </c>
      <c r="AE1921" s="122">
        <v>3.8964834138551998</v>
      </c>
      <c r="AF1921" s="122">
        <v>4.0477331469792004</v>
      </c>
      <c r="AG1921" s="122">
        <v>3.9962087047567998</v>
      </c>
      <c r="AH1921" s="122">
        <v>3.9920346813199998</v>
      </c>
      <c r="AI1921" s="122">
        <v>3.9288604944315999</v>
      </c>
      <c r="AJ1921" s="122">
        <v>3.8974260169348001</v>
      </c>
      <c r="AK1921" s="122">
        <v>3.8529547407511999</v>
      </c>
      <c r="AL1921" s="122">
        <v>0</v>
      </c>
    </row>
    <row r="1922" spans="1:38" hidden="1" x14ac:dyDescent="0.25">
      <c r="A1922" s="122" t="s">
        <v>1999</v>
      </c>
      <c r="B1922" s="122">
        <v>1</v>
      </c>
      <c r="C1922" s="122" t="s">
        <v>2179</v>
      </c>
      <c r="D1922" s="122" t="s">
        <v>2097</v>
      </c>
      <c r="E1922" s="122">
        <v>36</v>
      </c>
      <c r="F1922" s="122">
        <v>2.0758742065992002</v>
      </c>
      <c r="G1922" s="122">
        <v>1.9861991155972001</v>
      </c>
      <c r="H1922" s="122">
        <v>1.8968352547172</v>
      </c>
      <c r="I1922" s="122">
        <v>1.9820114478863999</v>
      </c>
      <c r="J1922" s="122">
        <v>1.9123831397972</v>
      </c>
      <c r="K1922" s="122">
        <v>1.9560544544884</v>
      </c>
      <c r="L1922" s="122">
        <v>1.9514924603971999</v>
      </c>
      <c r="M1922" s="122">
        <v>1.9300866457207999</v>
      </c>
      <c r="N1922" s="122">
        <v>1.8983528858280001</v>
      </c>
      <c r="O1922" s="122">
        <v>1.8500178913776</v>
      </c>
      <c r="P1922" s="122">
        <v>1.8356354496339999</v>
      </c>
      <c r="Q1922" s="122">
        <v>1.7553544782116</v>
      </c>
      <c r="R1922" s="122">
        <v>1.7372850087152001</v>
      </c>
      <c r="S1922" s="122">
        <v>1.760764387214</v>
      </c>
      <c r="T1922" s="122">
        <v>1.7901538956448</v>
      </c>
      <c r="U1922" s="122">
        <v>1.7884924486380001</v>
      </c>
      <c r="V1922" s="122">
        <v>1.7142037560872001</v>
      </c>
      <c r="W1922" s="122">
        <v>1.7642540058472</v>
      </c>
      <c r="X1922" s="122">
        <v>1.8253295755100001</v>
      </c>
      <c r="Y1922" s="122">
        <v>1.8213603250584001</v>
      </c>
      <c r="Z1922" s="122">
        <v>1.743653590896</v>
      </c>
      <c r="AA1922" s="122">
        <v>1.6304180876844001</v>
      </c>
      <c r="AB1922" s="122">
        <v>1.6002785708672</v>
      </c>
      <c r="AC1922" s="122">
        <v>1.5965199553856</v>
      </c>
      <c r="AD1922" s="122">
        <v>1.590342510428</v>
      </c>
      <c r="AE1922" s="122">
        <v>1.6183165343352</v>
      </c>
      <c r="AF1922" s="122">
        <v>1.5625040541040001</v>
      </c>
      <c r="AG1922" s="122">
        <v>1.5760327164707999</v>
      </c>
      <c r="AH1922" s="122">
        <v>1.6502360143220001</v>
      </c>
      <c r="AI1922" s="122">
        <v>1.5967438283916</v>
      </c>
      <c r="AJ1922" s="122">
        <v>1.5729089741147999</v>
      </c>
      <c r="AK1922" s="122">
        <v>1.552421586338</v>
      </c>
      <c r="AL1922" s="122">
        <v>0</v>
      </c>
    </row>
    <row r="1923" spans="1:38" hidden="1" x14ac:dyDescent="0.25">
      <c r="A1923" s="122" t="s">
        <v>1999</v>
      </c>
      <c r="B1923" s="122">
        <v>1</v>
      </c>
      <c r="C1923" s="122" t="s">
        <v>2179</v>
      </c>
      <c r="D1923" s="122" t="s">
        <v>2098</v>
      </c>
      <c r="E1923" s="122">
        <v>36</v>
      </c>
      <c r="F1923" s="122">
        <v>0.1880588643668</v>
      </c>
      <c r="G1923" s="122">
        <v>0.18131855487199999</v>
      </c>
      <c r="H1923" s="122">
        <v>0.18314720780159999</v>
      </c>
      <c r="I1923" s="122">
        <v>0.18212808975200001</v>
      </c>
      <c r="J1923" s="122">
        <v>0.17437881288240001</v>
      </c>
      <c r="K1923" s="122">
        <v>0.16847954477759999</v>
      </c>
      <c r="L1923" s="122">
        <v>0.165092870754</v>
      </c>
      <c r="M1923" s="122">
        <v>0.1625656459532</v>
      </c>
      <c r="N1923" s="122">
        <v>0.1614625641412</v>
      </c>
      <c r="O1923" s="122">
        <v>0.15663004661079999</v>
      </c>
      <c r="P1923" s="122">
        <v>0.14935426805320001</v>
      </c>
      <c r="Q1923" s="122">
        <v>0.1293974390464</v>
      </c>
      <c r="R1923" s="122">
        <v>0.1339832472776</v>
      </c>
      <c r="S1923" s="122">
        <v>0.12920622832879999</v>
      </c>
      <c r="T1923" s="122">
        <v>0.12146743192080001</v>
      </c>
      <c r="U1923" s="122">
        <v>0.12032408723720001</v>
      </c>
      <c r="V1923" s="122">
        <v>0.12057854202520001</v>
      </c>
      <c r="W1923" s="122">
        <v>0.1151808032452</v>
      </c>
      <c r="X1923" s="122">
        <v>0.1184403222324</v>
      </c>
      <c r="Y1923" s="122">
        <v>0.1146322144884</v>
      </c>
      <c r="Z1923" s="122">
        <v>0.1096627445704</v>
      </c>
      <c r="AA1923" s="122">
        <v>0.104040513668</v>
      </c>
      <c r="AB1923" s="122">
        <v>0.1031285468864</v>
      </c>
      <c r="AC1923" s="122">
        <v>0.1013490739324</v>
      </c>
      <c r="AD1923" s="122">
        <v>9.9539015430400002E-2</v>
      </c>
      <c r="AE1923" s="122">
        <v>9.9256390321199997E-2</v>
      </c>
      <c r="AF1923" s="122">
        <v>9.8572657030399996E-2</v>
      </c>
      <c r="AG1923" s="122">
        <v>9.6517260798000007E-2</v>
      </c>
      <c r="AH1923" s="122">
        <v>9.7031935890400003E-2</v>
      </c>
      <c r="AI1923" s="122">
        <v>9.4040021471199997E-2</v>
      </c>
      <c r="AJ1923" s="122">
        <v>8.8120611448799999E-2</v>
      </c>
      <c r="AK1923" s="122">
        <v>8.7653146593600004E-2</v>
      </c>
      <c r="AL1923" s="122">
        <v>0</v>
      </c>
    </row>
    <row r="1924" spans="1:38" hidden="1" x14ac:dyDescent="0.25">
      <c r="A1924" s="122" t="s">
        <v>1999</v>
      </c>
      <c r="B1924" s="122">
        <v>1</v>
      </c>
      <c r="C1924" s="122" t="s">
        <v>2179</v>
      </c>
      <c r="D1924" s="122" t="s">
        <v>2099</v>
      </c>
      <c r="E1924" s="122">
        <v>36</v>
      </c>
      <c r="F1924" s="122">
        <v>0.70471384159960004</v>
      </c>
      <c r="G1924" s="122">
        <v>0.69947199010079997</v>
      </c>
      <c r="H1924" s="122">
        <v>0.68181966084680001</v>
      </c>
      <c r="I1924" s="122">
        <v>0.71096357554599998</v>
      </c>
      <c r="J1924" s="122">
        <v>0.68605639324879997</v>
      </c>
      <c r="K1924" s="122">
        <v>0.69538309041040003</v>
      </c>
      <c r="L1924" s="122">
        <v>0.67113119440080005</v>
      </c>
      <c r="M1924" s="122">
        <v>0.61230172595200005</v>
      </c>
      <c r="N1924" s="122">
        <v>0.59323359939200004</v>
      </c>
      <c r="O1924" s="122">
        <v>0.59338219277680004</v>
      </c>
      <c r="P1924" s="122">
        <v>0.58253763967280003</v>
      </c>
      <c r="Q1924" s="122">
        <v>0.54083743399280004</v>
      </c>
      <c r="R1924" s="122">
        <v>0.55871197198040001</v>
      </c>
      <c r="S1924" s="122">
        <v>0.54853232771960003</v>
      </c>
      <c r="T1924" s="122">
        <v>0.51652059706240006</v>
      </c>
      <c r="U1924" s="122">
        <v>0.51784460959559997</v>
      </c>
      <c r="V1924" s="122">
        <v>0.51953126067080002</v>
      </c>
      <c r="W1924" s="122">
        <v>0.49850905158320002</v>
      </c>
      <c r="X1924" s="122">
        <v>0.46878607951840001</v>
      </c>
      <c r="Y1924" s="122">
        <v>0.46612087560920001</v>
      </c>
      <c r="Z1924" s="122">
        <v>0.4635389122868</v>
      </c>
      <c r="AA1924" s="122">
        <v>0.46856909898400001</v>
      </c>
      <c r="AB1924" s="122">
        <v>0.49850866513559999</v>
      </c>
      <c r="AC1924" s="122">
        <v>0.44958090547719998</v>
      </c>
      <c r="AD1924" s="122">
        <v>0.42735155745519998</v>
      </c>
      <c r="AE1924" s="122">
        <v>0.44537224114040003</v>
      </c>
      <c r="AF1924" s="122">
        <v>0.4549573970984</v>
      </c>
      <c r="AG1924" s="122">
        <v>0.44676275657159997</v>
      </c>
      <c r="AH1924" s="122">
        <v>0.46277153730640003</v>
      </c>
      <c r="AI1924" s="122">
        <v>0.46030778576159997</v>
      </c>
      <c r="AJ1924" s="122">
        <v>0.43064989175599999</v>
      </c>
      <c r="AK1924" s="122">
        <v>0.42867561168040003</v>
      </c>
      <c r="AL1924" s="122">
        <v>0</v>
      </c>
    </row>
    <row r="1925" spans="1:38" hidden="1" x14ac:dyDescent="0.25">
      <c r="A1925" s="122" t="s">
        <v>1999</v>
      </c>
      <c r="B1925" s="122">
        <v>1</v>
      </c>
      <c r="C1925" s="122" t="s">
        <v>2179</v>
      </c>
      <c r="D1925" s="122" t="s">
        <v>2100</v>
      </c>
      <c r="E1925" s="122">
        <v>36</v>
      </c>
      <c r="F1925" s="122">
        <v>0.26389716409280001</v>
      </c>
      <c r="G1925" s="122">
        <v>0.26505573674159999</v>
      </c>
      <c r="H1925" s="122">
        <v>0.25943444274159999</v>
      </c>
      <c r="I1925" s="122">
        <v>0.26558966280000001</v>
      </c>
      <c r="J1925" s="122">
        <v>0.263975028394</v>
      </c>
      <c r="K1925" s="122">
        <v>0.2497750472336</v>
      </c>
      <c r="L1925" s="122">
        <v>0.25850492703560002</v>
      </c>
      <c r="M1925" s="122">
        <v>0.2555123139212</v>
      </c>
      <c r="N1925" s="122">
        <v>0.24678967772759999</v>
      </c>
      <c r="O1925" s="122">
        <v>0.24479475601280001</v>
      </c>
      <c r="P1925" s="122">
        <v>0.2408701932924</v>
      </c>
      <c r="Q1925" s="122">
        <v>0.23563165650080001</v>
      </c>
      <c r="R1925" s="122">
        <v>0.23594210619280001</v>
      </c>
      <c r="S1925" s="122">
        <v>0.2270761795988</v>
      </c>
      <c r="T1925" s="122">
        <v>0.2186977358552</v>
      </c>
      <c r="U1925" s="122">
        <v>0.21954325783600001</v>
      </c>
      <c r="V1925" s="122">
        <v>0.21368143098959999</v>
      </c>
      <c r="W1925" s="122">
        <v>0.2110107973008</v>
      </c>
      <c r="X1925" s="122">
        <v>0.221051737424</v>
      </c>
      <c r="Y1925" s="122">
        <v>0.22020987385320001</v>
      </c>
      <c r="Z1925" s="122">
        <v>0.21543850457079999</v>
      </c>
      <c r="AA1925" s="122">
        <v>0.2219373860452</v>
      </c>
      <c r="AB1925" s="122">
        <v>0.21673730864519999</v>
      </c>
      <c r="AC1925" s="122">
        <v>0.21568510010879999</v>
      </c>
      <c r="AD1925" s="122">
        <v>0.2106928089084</v>
      </c>
      <c r="AE1925" s="122">
        <v>0.21023188752159999</v>
      </c>
      <c r="AF1925" s="122">
        <v>0.20712344814280001</v>
      </c>
      <c r="AG1925" s="122">
        <v>0.21200071094719999</v>
      </c>
      <c r="AH1925" s="122">
        <v>0.2075720436048</v>
      </c>
      <c r="AI1925" s="122">
        <v>0.2052133038816</v>
      </c>
      <c r="AJ1925" s="122">
        <v>0.2044745099768</v>
      </c>
      <c r="AK1925" s="122">
        <v>0.2046370370352</v>
      </c>
      <c r="AL1925" s="122">
        <v>0</v>
      </c>
    </row>
    <row r="1926" spans="1:38" hidden="1" x14ac:dyDescent="0.25">
      <c r="A1926" s="122" t="s">
        <v>1999</v>
      </c>
      <c r="B1926" s="122">
        <v>1</v>
      </c>
      <c r="C1926" s="122" t="s">
        <v>2179</v>
      </c>
      <c r="D1926" s="122" t="s">
        <v>2101</v>
      </c>
      <c r="E1926" s="122">
        <v>36</v>
      </c>
      <c r="F1926" s="122">
        <v>2.415869509158</v>
      </c>
      <c r="G1926" s="122">
        <v>2.3429857725512</v>
      </c>
      <c r="H1926" s="122">
        <v>2.3617884429104001</v>
      </c>
      <c r="I1926" s="122">
        <v>2.4173698063620002</v>
      </c>
      <c r="J1926" s="122">
        <v>2.4520191409335999</v>
      </c>
      <c r="K1926" s="122">
        <v>2.4422158670559999</v>
      </c>
      <c r="L1926" s="122">
        <v>2.3414333168071999</v>
      </c>
      <c r="M1926" s="122">
        <v>2.2769728427992</v>
      </c>
      <c r="N1926" s="122">
        <v>2.1972304501168001</v>
      </c>
      <c r="O1926" s="122">
        <v>2.2226194886895998</v>
      </c>
      <c r="P1926" s="122">
        <v>2.1813842229143998</v>
      </c>
      <c r="Q1926" s="122">
        <v>2.1417173482348</v>
      </c>
      <c r="R1926" s="122">
        <v>2.1427630129752</v>
      </c>
      <c r="S1926" s="122">
        <v>2.22517324379</v>
      </c>
      <c r="T1926" s="122">
        <v>2.1995708569071999</v>
      </c>
      <c r="U1926" s="122">
        <v>2.2327520904023999</v>
      </c>
      <c r="V1926" s="122">
        <v>2.3137838250324001</v>
      </c>
      <c r="W1926" s="122">
        <v>2.4197426618260001</v>
      </c>
      <c r="X1926" s="122">
        <v>2.4496968897436</v>
      </c>
      <c r="Y1926" s="122">
        <v>2.47222481926</v>
      </c>
      <c r="Z1926" s="122">
        <v>2.5454893032856001</v>
      </c>
      <c r="AA1926" s="122">
        <v>2.5413803086028</v>
      </c>
      <c r="AB1926" s="122">
        <v>2.6128287130315999</v>
      </c>
      <c r="AC1926" s="122">
        <v>2.6746417841499999</v>
      </c>
      <c r="AD1926" s="122">
        <v>2.7348347202736001</v>
      </c>
      <c r="AE1926" s="122">
        <v>2.8094293472279999</v>
      </c>
      <c r="AF1926" s="122">
        <v>2.924545736042</v>
      </c>
      <c r="AG1926" s="122">
        <v>3.0212210484736</v>
      </c>
      <c r="AH1926" s="122">
        <v>2.9725111431036</v>
      </c>
      <c r="AI1926" s="122">
        <v>2.9702942795960001</v>
      </c>
      <c r="AJ1926" s="122">
        <v>2.9957004375760001</v>
      </c>
      <c r="AK1926" s="122">
        <v>3.0016680887675999</v>
      </c>
      <c r="AL1926" s="122">
        <v>0</v>
      </c>
    </row>
    <row r="1927" spans="1:38" hidden="1" x14ac:dyDescent="0.25">
      <c r="A1927" s="122" t="s">
        <v>1999</v>
      </c>
      <c r="B1927" s="122">
        <v>1</v>
      </c>
      <c r="C1927" s="122" t="s">
        <v>2179</v>
      </c>
      <c r="D1927" s="122" t="s">
        <v>2102</v>
      </c>
      <c r="E1927" s="122">
        <v>36</v>
      </c>
      <c r="F1927" s="122">
        <v>5.1097098216500001</v>
      </c>
      <c r="G1927" s="122">
        <v>5.1695927935455996</v>
      </c>
      <c r="H1927" s="122">
        <v>5.1988912998119998</v>
      </c>
      <c r="I1927" s="122">
        <v>5.2902795510656002</v>
      </c>
      <c r="J1927" s="122">
        <v>4.9713919690876001</v>
      </c>
      <c r="K1927" s="122">
        <v>5.1629541804316004</v>
      </c>
      <c r="L1927" s="122">
        <v>5.1704741710972</v>
      </c>
      <c r="M1927" s="122">
        <v>5.0027323700283999</v>
      </c>
      <c r="N1927" s="122">
        <v>4.8070244222699996</v>
      </c>
      <c r="O1927" s="122">
        <v>4.8291268559968001</v>
      </c>
      <c r="P1927" s="122">
        <v>4.8849986640056002</v>
      </c>
      <c r="Q1927" s="122">
        <v>4.8171691140131996</v>
      </c>
      <c r="R1927" s="122">
        <v>4.7202410382932003</v>
      </c>
      <c r="S1927" s="122">
        <v>4.6923188077556004</v>
      </c>
      <c r="T1927" s="122">
        <v>4.5607078316520004</v>
      </c>
      <c r="U1927" s="122">
        <v>4.5457181767816</v>
      </c>
      <c r="V1927" s="122">
        <v>4.5279352492024003</v>
      </c>
      <c r="W1927" s="122">
        <v>4.6553197739328001</v>
      </c>
      <c r="X1927" s="122">
        <v>4.6738600932856</v>
      </c>
      <c r="Y1927" s="122">
        <v>4.7134433491095997</v>
      </c>
      <c r="Z1927" s="122">
        <v>4.7121786864263999</v>
      </c>
      <c r="AA1927" s="122">
        <v>4.6612006698992001</v>
      </c>
      <c r="AB1927" s="122">
        <v>4.6455963553972</v>
      </c>
      <c r="AC1927" s="122">
        <v>4.7637089160052</v>
      </c>
      <c r="AD1927" s="122">
        <v>4.6516675656051998</v>
      </c>
      <c r="AE1927" s="122">
        <v>4.7318381590899996</v>
      </c>
      <c r="AF1927" s="122">
        <v>4.9328199621652002</v>
      </c>
      <c r="AG1927" s="122">
        <v>4.9674761406087997</v>
      </c>
      <c r="AH1927" s="122">
        <v>4.94125143659</v>
      </c>
      <c r="AI1927" s="122">
        <v>4.894790815236</v>
      </c>
      <c r="AJ1927" s="122">
        <v>4.8323344814024001</v>
      </c>
      <c r="AK1927" s="122">
        <v>4.8118868120679998</v>
      </c>
      <c r="AL1927" s="122">
        <v>0</v>
      </c>
    </row>
    <row r="1928" spans="1:38" hidden="1" x14ac:dyDescent="0.25">
      <c r="A1928" s="122" t="s">
        <v>1999</v>
      </c>
      <c r="B1928" s="122">
        <v>1</v>
      </c>
      <c r="C1928" s="122" t="s">
        <v>2179</v>
      </c>
      <c r="D1928" s="122" t="s">
        <v>2103</v>
      </c>
      <c r="E1928" s="122">
        <v>36</v>
      </c>
      <c r="F1928" s="122">
        <v>7.5690596509584003</v>
      </c>
      <c r="G1928" s="122">
        <v>7.6568431446528002</v>
      </c>
      <c r="H1928" s="122">
        <v>7.9209349611756004</v>
      </c>
      <c r="I1928" s="122">
        <v>8.1294998721216007</v>
      </c>
      <c r="J1928" s="122">
        <v>8.5607808130263994</v>
      </c>
      <c r="K1928" s="122">
        <v>8.3939202663119996</v>
      </c>
      <c r="L1928" s="122">
        <v>8.4466964268287992</v>
      </c>
      <c r="M1928" s="122">
        <v>8.2469454703691998</v>
      </c>
      <c r="N1928" s="122">
        <v>7.9638075374115997</v>
      </c>
      <c r="O1928" s="122">
        <v>7.9677747858016001</v>
      </c>
      <c r="P1928" s="122">
        <v>7.7519337962863997</v>
      </c>
      <c r="Q1928" s="122">
        <v>7.6944358674847999</v>
      </c>
      <c r="R1928" s="122">
        <v>7.7554505536115999</v>
      </c>
      <c r="S1928" s="122">
        <v>8.0240799362948003</v>
      </c>
      <c r="T1928" s="122">
        <v>7.80581715851</v>
      </c>
      <c r="U1928" s="122">
        <v>7.8505871367028002</v>
      </c>
      <c r="V1928" s="122">
        <v>8.1876362806084</v>
      </c>
      <c r="W1928" s="122">
        <v>7.8767576778407999</v>
      </c>
      <c r="X1928" s="122">
        <v>7.6322201325468004</v>
      </c>
      <c r="Y1928" s="122">
        <v>7.5093442166399997</v>
      </c>
      <c r="Z1928" s="122">
        <v>7.3191516257132001</v>
      </c>
      <c r="AA1928" s="122">
        <v>6.9002824722299998</v>
      </c>
      <c r="AB1928" s="122">
        <v>6.7949296982476</v>
      </c>
      <c r="AC1928" s="122">
        <v>6.4816191548696001</v>
      </c>
      <c r="AD1928" s="122">
        <v>6.7722448344124002</v>
      </c>
      <c r="AE1928" s="122">
        <v>6.9266433782196</v>
      </c>
      <c r="AF1928" s="122">
        <v>7.1486149554400003</v>
      </c>
      <c r="AG1928" s="122">
        <v>7.6313773875136004</v>
      </c>
      <c r="AH1928" s="122">
        <v>7.6481430383343998</v>
      </c>
      <c r="AI1928" s="122">
        <v>7.5292971646340003</v>
      </c>
      <c r="AJ1928" s="122">
        <v>7.5988163442519996</v>
      </c>
      <c r="AK1928" s="122">
        <v>7.5085564290604001</v>
      </c>
      <c r="AL1928" s="122">
        <v>0</v>
      </c>
    </row>
    <row r="1929" spans="1:38" hidden="1" x14ac:dyDescent="0.25">
      <c r="A1929" s="122" t="s">
        <v>1999</v>
      </c>
      <c r="B1929" s="122">
        <v>1</v>
      </c>
      <c r="C1929" s="122" t="s">
        <v>2179</v>
      </c>
      <c r="D1929" s="122" t="s">
        <v>2137</v>
      </c>
      <c r="E1929" s="122">
        <v>36</v>
      </c>
      <c r="F1929" s="122">
        <v>0</v>
      </c>
      <c r="G1929" s="122">
        <v>0</v>
      </c>
      <c r="H1929" s="122">
        <v>0</v>
      </c>
      <c r="I1929" s="122">
        <v>0</v>
      </c>
      <c r="J1929" s="122">
        <v>0</v>
      </c>
      <c r="K1929" s="122">
        <v>0</v>
      </c>
      <c r="L1929" s="122">
        <v>0</v>
      </c>
      <c r="M1929" s="122">
        <v>0</v>
      </c>
      <c r="N1929" s="122">
        <v>0</v>
      </c>
      <c r="O1929" s="122">
        <v>0</v>
      </c>
      <c r="P1929" s="122">
        <v>0</v>
      </c>
      <c r="Q1929" s="122">
        <v>0</v>
      </c>
      <c r="R1929" s="122">
        <v>0</v>
      </c>
      <c r="S1929" s="122">
        <v>0</v>
      </c>
      <c r="T1929" s="122">
        <v>0</v>
      </c>
      <c r="U1929" s="122">
        <v>0</v>
      </c>
      <c r="V1929" s="122">
        <v>0</v>
      </c>
      <c r="W1929" s="122">
        <v>0</v>
      </c>
      <c r="X1929" s="122">
        <v>0</v>
      </c>
      <c r="Y1929" s="122">
        <v>0</v>
      </c>
      <c r="Z1929" s="122">
        <v>0</v>
      </c>
      <c r="AA1929" s="122">
        <v>0</v>
      </c>
      <c r="AB1929" s="122">
        <v>0</v>
      </c>
      <c r="AC1929" s="122">
        <v>0</v>
      </c>
      <c r="AD1929" s="122">
        <v>0</v>
      </c>
      <c r="AE1929" s="122">
        <v>0</v>
      </c>
      <c r="AF1929" s="122">
        <v>0</v>
      </c>
      <c r="AG1929" s="122">
        <v>0</v>
      </c>
      <c r="AH1929" s="122">
        <v>0</v>
      </c>
      <c r="AI1929" s="122">
        <v>0</v>
      </c>
      <c r="AJ1929" s="122">
        <v>0</v>
      </c>
      <c r="AK1929" s="122">
        <v>0</v>
      </c>
      <c r="AL1929" s="122">
        <v>0</v>
      </c>
    </row>
    <row r="1930" spans="1:38" hidden="1" x14ac:dyDescent="0.25">
      <c r="A1930" s="122" t="s">
        <v>1999</v>
      </c>
      <c r="B1930" s="122">
        <v>1</v>
      </c>
      <c r="C1930" s="122" t="s">
        <v>2179</v>
      </c>
      <c r="D1930" s="122" t="s">
        <v>2104</v>
      </c>
      <c r="E1930" s="122">
        <v>36</v>
      </c>
      <c r="F1930" s="122">
        <v>2.3860189371284002</v>
      </c>
      <c r="G1930" s="122">
        <v>2.3800959783439999</v>
      </c>
      <c r="H1930" s="122">
        <v>2.4397013032168</v>
      </c>
      <c r="I1930" s="122">
        <v>2.5807879640815998</v>
      </c>
      <c r="J1930" s="122">
        <v>2.5481909299868</v>
      </c>
      <c r="K1930" s="122">
        <v>2.4663647512139999</v>
      </c>
      <c r="L1930" s="122">
        <v>2.5373933279071998</v>
      </c>
      <c r="M1930" s="122">
        <v>2.3709934623788</v>
      </c>
      <c r="N1930" s="122">
        <v>2.2769980878232001</v>
      </c>
      <c r="O1930" s="122">
        <v>2.1933414167195999</v>
      </c>
      <c r="P1930" s="122">
        <v>2.0650293880691999</v>
      </c>
      <c r="Q1930" s="122">
        <v>2.0806519338163998</v>
      </c>
      <c r="R1930" s="122">
        <v>2.0922759095672001</v>
      </c>
      <c r="S1930" s="122">
        <v>2.0490566855807999</v>
      </c>
      <c r="T1930" s="122">
        <v>1.9886732085387999</v>
      </c>
      <c r="U1930" s="122">
        <v>2.0582234401764001</v>
      </c>
      <c r="V1930" s="122">
        <v>1.8563305548619999</v>
      </c>
      <c r="W1930" s="122">
        <v>1.8202764639052</v>
      </c>
      <c r="X1930" s="122">
        <v>1.8303506569264001</v>
      </c>
      <c r="Y1930" s="122">
        <v>1.8254163821348</v>
      </c>
      <c r="Z1930" s="122">
        <v>1.859960149278</v>
      </c>
      <c r="AA1930" s="122">
        <v>1.7765289067428001</v>
      </c>
      <c r="AB1930" s="122">
        <v>1.8226469826880001</v>
      </c>
      <c r="AC1930" s="122">
        <v>1.7902258801924</v>
      </c>
      <c r="AD1930" s="122">
        <v>1.7755520653556001</v>
      </c>
      <c r="AE1930" s="122">
        <v>1.7429161352344</v>
      </c>
      <c r="AF1930" s="122">
        <v>1.8426306935792001</v>
      </c>
      <c r="AG1930" s="122">
        <v>1.7361978203696</v>
      </c>
      <c r="AH1930" s="122">
        <v>1.7997690467680001</v>
      </c>
      <c r="AI1930" s="122">
        <v>1.7227708136716</v>
      </c>
      <c r="AJ1930" s="122">
        <v>1.742696404988</v>
      </c>
      <c r="AK1930" s="122">
        <v>1.721238810382</v>
      </c>
      <c r="AL1930" s="122">
        <v>0</v>
      </c>
    </row>
    <row r="1931" spans="1:38" hidden="1" x14ac:dyDescent="0.25">
      <c r="A1931" s="122" t="s">
        <v>1999</v>
      </c>
      <c r="B1931" s="122">
        <v>1</v>
      </c>
      <c r="C1931" s="122" t="s">
        <v>2179</v>
      </c>
      <c r="D1931" s="122" t="s">
        <v>2105</v>
      </c>
      <c r="E1931" s="122">
        <v>36</v>
      </c>
      <c r="F1931" s="122">
        <v>4.6709000268896004</v>
      </c>
      <c r="G1931" s="122">
        <v>4.9317361687692003</v>
      </c>
      <c r="H1931" s="122">
        <v>5.3734170883344001</v>
      </c>
      <c r="I1931" s="122">
        <v>5.3661860813848001</v>
      </c>
      <c r="J1931" s="122">
        <v>5.4466392044119996</v>
      </c>
      <c r="K1931" s="122">
        <v>5.7327971486631997</v>
      </c>
      <c r="L1931" s="122">
        <v>5.7698728528279997</v>
      </c>
      <c r="M1931" s="122">
        <v>5.6768370953728002</v>
      </c>
      <c r="N1931" s="122">
        <v>5.5870977221527998</v>
      </c>
      <c r="O1931" s="122">
        <v>5.5920903986443999</v>
      </c>
      <c r="P1931" s="122">
        <v>5.6152652487315997</v>
      </c>
      <c r="Q1931" s="122">
        <v>5.5035539437788001</v>
      </c>
      <c r="R1931" s="122">
        <v>5.3634837574164003</v>
      </c>
      <c r="S1931" s="122">
        <v>5.3046703277876004</v>
      </c>
      <c r="T1931" s="122">
        <v>5.2575679785132001</v>
      </c>
      <c r="U1931" s="122">
        <v>5.1534982738931996</v>
      </c>
      <c r="V1931" s="122">
        <v>5.2728278532076001</v>
      </c>
      <c r="W1931" s="122">
        <v>5.7156855258748003</v>
      </c>
      <c r="X1931" s="122">
        <v>6.1149777043039997</v>
      </c>
      <c r="Y1931" s="122">
        <v>6.0782643697356002</v>
      </c>
      <c r="Z1931" s="122">
        <v>5.8682230892375999</v>
      </c>
      <c r="AA1931" s="122">
        <v>5.8668166820816001</v>
      </c>
      <c r="AB1931" s="122">
        <v>5.830802969124</v>
      </c>
      <c r="AC1931" s="122">
        <v>5.9979660851011998</v>
      </c>
      <c r="AD1931" s="122">
        <v>5.9978102207435997</v>
      </c>
      <c r="AE1931" s="122">
        <v>6.0176672803631996</v>
      </c>
      <c r="AF1931" s="122">
        <v>6.1249738133443996</v>
      </c>
      <c r="AG1931" s="122">
        <v>6.0982483205419999</v>
      </c>
      <c r="AH1931" s="122">
        <v>6.0155332715352001</v>
      </c>
      <c r="AI1931" s="122">
        <v>5.8492057775984003</v>
      </c>
      <c r="AJ1931" s="122">
        <v>5.8214652877023996</v>
      </c>
      <c r="AK1931" s="122">
        <v>5.7592578288</v>
      </c>
      <c r="AL1931" s="122">
        <v>0</v>
      </c>
    </row>
    <row r="1932" spans="1:38" hidden="1" x14ac:dyDescent="0.25">
      <c r="A1932" s="122" t="s">
        <v>1999</v>
      </c>
      <c r="B1932" s="122">
        <v>1</v>
      </c>
      <c r="C1932" s="122" t="s">
        <v>2179</v>
      </c>
      <c r="D1932" s="122" t="s">
        <v>2106</v>
      </c>
      <c r="E1932" s="122">
        <v>36</v>
      </c>
      <c r="F1932" s="122">
        <v>1.8120833747548</v>
      </c>
      <c r="G1932" s="122">
        <v>1.9161541505176001</v>
      </c>
      <c r="H1932" s="122">
        <v>2.0284320460627998</v>
      </c>
      <c r="I1932" s="122">
        <v>2.1161837099704002</v>
      </c>
      <c r="J1932" s="122">
        <v>2.2292800424860002</v>
      </c>
      <c r="K1932" s="122">
        <v>2.3743715882487999</v>
      </c>
      <c r="L1932" s="122">
        <v>2.4697207849999998</v>
      </c>
      <c r="M1932" s="122">
        <v>2.4493426965504002</v>
      </c>
      <c r="N1932" s="122">
        <v>2.2503825648471998</v>
      </c>
      <c r="O1932" s="122">
        <v>2.2748334260148</v>
      </c>
      <c r="P1932" s="122">
        <v>2.2152504411380001</v>
      </c>
      <c r="Q1932" s="122">
        <v>2.2384509571116</v>
      </c>
      <c r="R1932" s="122">
        <v>2.2425407957260002</v>
      </c>
      <c r="S1932" s="122">
        <v>2.1720899311552002</v>
      </c>
      <c r="T1932" s="122">
        <v>2.1331803494764001</v>
      </c>
      <c r="U1932" s="122">
        <v>2.1167786543735998</v>
      </c>
      <c r="V1932" s="122">
        <v>2.0526648943332</v>
      </c>
      <c r="W1932" s="122">
        <v>2.0854707128892001</v>
      </c>
      <c r="X1932" s="122">
        <v>2.0150288660768001</v>
      </c>
      <c r="Y1932" s="122">
        <v>2.0354625058544</v>
      </c>
      <c r="Z1932" s="122">
        <v>1.9425638676079999</v>
      </c>
      <c r="AA1932" s="122">
        <v>1.9200370827791999</v>
      </c>
      <c r="AB1932" s="122">
        <v>1.9283772209100001</v>
      </c>
      <c r="AC1932" s="122">
        <v>1.9358164155204001</v>
      </c>
      <c r="AD1932" s="122">
        <v>1.8830843133871999</v>
      </c>
      <c r="AE1932" s="122">
        <v>1.9204907425172</v>
      </c>
      <c r="AF1932" s="122">
        <v>1.9338001142879999</v>
      </c>
      <c r="AG1932" s="122">
        <v>1.9700461463815999</v>
      </c>
      <c r="AH1932" s="122">
        <v>1.9330121213144</v>
      </c>
      <c r="AI1932" s="122">
        <v>1.9238528710603999</v>
      </c>
      <c r="AJ1932" s="122">
        <v>1.9265803767616001</v>
      </c>
      <c r="AK1932" s="122">
        <v>1.8945203276775999</v>
      </c>
      <c r="AL1932" s="122">
        <v>0</v>
      </c>
    </row>
    <row r="1933" spans="1:38" hidden="1" x14ac:dyDescent="0.25">
      <c r="A1933" s="122" t="s">
        <v>1999</v>
      </c>
      <c r="B1933" s="122">
        <v>1</v>
      </c>
      <c r="C1933" s="122" t="s">
        <v>2179</v>
      </c>
      <c r="D1933" s="122" t="s">
        <v>2107</v>
      </c>
      <c r="E1933" s="122">
        <v>36</v>
      </c>
      <c r="F1933" s="122">
        <v>3.2336255293103999</v>
      </c>
      <c r="G1933" s="122">
        <v>3.3259941404424</v>
      </c>
      <c r="H1933" s="122">
        <v>3.4451123355515998</v>
      </c>
      <c r="I1933" s="122">
        <v>3.5403212385884002</v>
      </c>
      <c r="J1933" s="122">
        <v>3.7920029563247999</v>
      </c>
      <c r="K1933" s="122">
        <v>3.9250159598216001</v>
      </c>
      <c r="L1933" s="122">
        <v>3.7921547955591999</v>
      </c>
      <c r="M1933" s="122">
        <v>3.7818816009576</v>
      </c>
      <c r="N1933" s="122">
        <v>3.5900064757004002</v>
      </c>
      <c r="O1933" s="122">
        <v>3.7733067724128002</v>
      </c>
      <c r="P1933" s="122">
        <v>3.7117999368043999</v>
      </c>
      <c r="Q1933" s="122">
        <v>3.8601104996300002</v>
      </c>
      <c r="R1933" s="122">
        <v>3.8556970113340001</v>
      </c>
      <c r="S1933" s="122">
        <v>3.7177148588804001</v>
      </c>
      <c r="T1933" s="122">
        <v>3.5425248587903999</v>
      </c>
      <c r="U1933" s="122">
        <v>3.5504996763964001</v>
      </c>
      <c r="V1933" s="122">
        <v>3.5366169270711998</v>
      </c>
      <c r="W1933" s="122">
        <v>3.6502184858888</v>
      </c>
      <c r="X1933" s="122">
        <v>3.5298430566111998</v>
      </c>
      <c r="Y1933" s="122">
        <v>3.5076020766388001</v>
      </c>
      <c r="Z1933" s="122">
        <v>3.4153895859104</v>
      </c>
      <c r="AA1933" s="122">
        <v>3.3943087633168001</v>
      </c>
      <c r="AB1933" s="122">
        <v>3.3005954905028001</v>
      </c>
      <c r="AC1933" s="122">
        <v>3.5200143412476002</v>
      </c>
      <c r="AD1933" s="122">
        <v>3.455389186144</v>
      </c>
      <c r="AE1933" s="122">
        <v>3.3104434107751999</v>
      </c>
      <c r="AF1933" s="122">
        <v>3.4638403214519999</v>
      </c>
      <c r="AG1933" s="122">
        <v>3.6523614364552</v>
      </c>
      <c r="AH1933" s="122">
        <v>3.6838832374399999</v>
      </c>
      <c r="AI1933" s="122">
        <v>3.6681127694736002</v>
      </c>
      <c r="AJ1933" s="122">
        <v>3.7252143848668</v>
      </c>
      <c r="AK1933" s="122">
        <v>3.6888644530527999</v>
      </c>
      <c r="AL1933" s="122">
        <v>0</v>
      </c>
    </row>
    <row r="1934" spans="1:38" hidden="1" x14ac:dyDescent="0.25">
      <c r="A1934" s="122" t="s">
        <v>1999</v>
      </c>
      <c r="B1934" s="122">
        <v>1</v>
      </c>
      <c r="C1934" s="122" t="s">
        <v>2179</v>
      </c>
      <c r="D1934" s="122" t="s">
        <v>475</v>
      </c>
      <c r="E1934" s="122">
        <v>36</v>
      </c>
      <c r="F1934" s="122">
        <v>10.155934323332</v>
      </c>
      <c r="G1934" s="122">
        <v>10.46686694704</v>
      </c>
      <c r="H1934" s="122">
        <v>10.513671776372799</v>
      </c>
      <c r="I1934" s="122">
        <v>10.6740122780284</v>
      </c>
      <c r="J1934" s="122">
        <v>11.084643811536401</v>
      </c>
      <c r="K1934" s="122">
        <v>11.204959057376</v>
      </c>
      <c r="L1934" s="122">
        <v>11.462689074292401</v>
      </c>
      <c r="M1934" s="122">
        <v>11.6730651184756</v>
      </c>
      <c r="N1934" s="122">
        <v>11.8726564299812</v>
      </c>
      <c r="O1934" s="122">
        <v>11.9713742542856</v>
      </c>
      <c r="P1934" s="122">
        <v>11.952286419458</v>
      </c>
      <c r="Q1934" s="122">
        <v>11.872773489374</v>
      </c>
      <c r="R1934" s="122">
        <v>11.64631979896</v>
      </c>
      <c r="S1934" s="122">
        <v>11.5175009971784</v>
      </c>
      <c r="T1934" s="122">
        <v>11.282638404856</v>
      </c>
      <c r="U1934" s="122">
        <v>11.610814434533999</v>
      </c>
      <c r="V1934" s="122">
        <v>11.985015830186001</v>
      </c>
      <c r="W1934" s="122">
        <v>12.400770177034399</v>
      </c>
      <c r="X1934" s="122">
        <v>12.0523406965248</v>
      </c>
      <c r="Y1934" s="122">
        <v>12.04200056815</v>
      </c>
      <c r="Z1934" s="122">
        <v>11.859044555568</v>
      </c>
      <c r="AA1934" s="122">
        <v>11.728888696719601</v>
      </c>
      <c r="AB1934" s="122">
        <v>12.00310649307</v>
      </c>
      <c r="AC1934" s="122">
        <v>11.930168327473201</v>
      </c>
      <c r="AD1934" s="122">
        <v>11.7875441938856</v>
      </c>
      <c r="AE1934" s="122">
        <v>12.088183412362399</v>
      </c>
      <c r="AF1934" s="122">
        <v>12.6241460136428</v>
      </c>
      <c r="AG1934" s="122">
        <v>12.825917049282401</v>
      </c>
      <c r="AH1934" s="122">
        <v>13.073599912679599</v>
      </c>
      <c r="AI1934" s="122">
        <v>13.0292965767888</v>
      </c>
      <c r="AJ1934" s="122">
        <v>12.798249124085601</v>
      </c>
      <c r="AK1934" s="122">
        <v>12.7133585584012</v>
      </c>
      <c r="AL1934" s="122">
        <v>0</v>
      </c>
    </row>
    <row r="1935" spans="1:38" hidden="1" x14ac:dyDescent="0.25">
      <c r="A1935" s="122" t="s">
        <v>1999</v>
      </c>
      <c r="B1935" s="122">
        <v>1</v>
      </c>
      <c r="C1935" s="122" t="s">
        <v>2179</v>
      </c>
      <c r="D1935" s="122" t="s">
        <v>2108</v>
      </c>
      <c r="E1935" s="122">
        <v>36</v>
      </c>
      <c r="F1935" s="122">
        <v>0.1139052154828</v>
      </c>
      <c r="G1935" s="122">
        <v>0.1188388753552</v>
      </c>
      <c r="H1935" s="122">
        <v>0.1191776887392</v>
      </c>
      <c r="I1935" s="122">
        <v>0.1197116972688</v>
      </c>
      <c r="J1935" s="122">
        <v>0.1191247794884</v>
      </c>
      <c r="K1935" s="122">
        <v>0.11879659064839999</v>
      </c>
      <c r="L1935" s="122">
        <v>0.1155527650984</v>
      </c>
      <c r="M1935" s="122">
        <v>0.1126973076908</v>
      </c>
      <c r="N1935" s="122">
        <v>0.11295545922359999</v>
      </c>
      <c r="O1935" s="122">
        <v>0.1193398188584</v>
      </c>
      <c r="P1935" s="122">
        <v>0.1196985324864</v>
      </c>
      <c r="Q1935" s="122">
        <v>0.1089288719764</v>
      </c>
      <c r="R1935" s="122">
        <v>0.1088939454092</v>
      </c>
      <c r="S1935" s="122">
        <v>0.10712482960480001</v>
      </c>
      <c r="T1935" s="122">
        <v>0.100195290314</v>
      </c>
      <c r="U1935" s="122">
        <v>0.1036998350556</v>
      </c>
      <c r="V1935" s="122">
        <v>0.10403130163719999</v>
      </c>
      <c r="W1935" s="122">
        <v>9.7732882626399994E-2</v>
      </c>
      <c r="X1935" s="122">
        <v>0.1027136115964</v>
      </c>
      <c r="Y1935" s="122">
        <v>0.1060156317864</v>
      </c>
      <c r="Z1935" s="122">
        <v>0.10077015124120001</v>
      </c>
      <c r="AA1935" s="122">
        <v>9.7731645894400004E-2</v>
      </c>
      <c r="AB1935" s="122">
        <v>9.4017344237599998E-2</v>
      </c>
      <c r="AC1935" s="122">
        <v>9.1999369977199999E-2</v>
      </c>
      <c r="AD1935" s="122">
        <v>8.9309150859600006E-2</v>
      </c>
      <c r="AE1935" s="122">
        <v>8.8332433977200003E-2</v>
      </c>
      <c r="AF1935" s="122">
        <v>9.4786722021600003E-2</v>
      </c>
      <c r="AG1935" s="122">
        <v>9.4900265711999998E-2</v>
      </c>
      <c r="AH1935" s="122">
        <v>9.1262106801600004E-2</v>
      </c>
      <c r="AI1935" s="122">
        <v>8.7458561237599999E-2</v>
      </c>
      <c r="AJ1935" s="122">
        <v>8.2395307215199998E-2</v>
      </c>
      <c r="AK1935" s="122">
        <v>8.2298042156400006E-2</v>
      </c>
      <c r="AL1935" s="122">
        <v>0</v>
      </c>
    </row>
    <row r="1936" spans="1:38" hidden="1" x14ac:dyDescent="0.25">
      <c r="A1936" s="122" t="s">
        <v>1999</v>
      </c>
      <c r="B1936" s="122">
        <v>1</v>
      </c>
      <c r="C1936" s="122" t="s">
        <v>2179</v>
      </c>
      <c r="D1936" s="122" t="s">
        <v>2109</v>
      </c>
      <c r="E1936" s="122">
        <v>36</v>
      </c>
      <c r="F1936" s="122">
        <v>0.17441002377680001</v>
      </c>
      <c r="G1936" s="122">
        <v>0.17522999794159999</v>
      </c>
      <c r="H1936" s="122">
        <v>0.17289933134320001</v>
      </c>
      <c r="I1936" s="122">
        <v>0.175439160792</v>
      </c>
      <c r="J1936" s="122">
        <v>0.1572759990508</v>
      </c>
      <c r="K1936" s="122">
        <v>0.15811970811840001</v>
      </c>
      <c r="L1936" s="122">
        <v>0.15630504182720001</v>
      </c>
      <c r="M1936" s="122">
        <v>0.15524559161160001</v>
      </c>
      <c r="N1936" s="122">
        <v>0.1524530648088</v>
      </c>
      <c r="O1936" s="122">
        <v>0.14223616352679999</v>
      </c>
      <c r="P1936" s="122">
        <v>0.1280959516788</v>
      </c>
      <c r="Q1936" s="122">
        <v>0.12582688459040001</v>
      </c>
      <c r="R1936" s="122">
        <v>0.11693805858</v>
      </c>
      <c r="S1936" s="122">
        <v>0.11856185606440001</v>
      </c>
      <c r="T1936" s="122">
        <v>0.11668509038200001</v>
      </c>
      <c r="U1936" s="122">
        <v>0.1148635266772</v>
      </c>
      <c r="V1936" s="122">
        <v>0.11122964656999999</v>
      </c>
      <c r="W1936" s="122">
        <v>0.10649822942080001</v>
      </c>
      <c r="X1936" s="122">
        <v>0.10402152678400001</v>
      </c>
      <c r="Y1936" s="122">
        <v>0.10579578919840001</v>
      </c>
      <c r="Z1936" s="122">
        <v>9.8709830853199995E-2</v>
      </c>
      <c r="AA1936" s="122">
        <v>9.0146410057200005E-2</v>
      </c>
      <c r="AB1936" s="122">
        <v>8.8351138265599996E-2</v>
      </c>
      <c r="AC1936" s="122">
        <v>8.8646057875199996E-2</v>
      </c>
      <c r="AD1936" s="122">
        <v>7.8813084047599999E-2</v>
      </c>
      <c r="AE1936" s="122">
        <v>8.18808164748E-2</v>
      </c>
      <c r="AF1936" s="122">
        <v>8.1210386163200005E-2</v>
      </c>
      <c r="AG1936" s="122">
        <v>8.0872013661600003E-2</v>
      </c>
      <c r="AH1936" s="122">
        <v>8.1978919901200001E-2</v>
      </c>
      <c r="AI1936" s="122">
        <v>8.2821389030799997E-2</v>
      </c>
      <c r="AJ1936" s="122">
        <v>7.7566989116400004E-2</v>
      </c>
      <c r="AK1936" s="122">
        <v>7.6439496299599993E-2</v>
      </c>
      <c r="AL1936" s="122">
        <v>0</v>
      </c>
    </row>
    <row r="1937" spans="1:38" hidden="1" x14ac:dyDescent="0.25">
      <c r="A1937" s="122" t="s">
        <v>1999</v>
      </c>
      <c r="B1937" s="122">
        <v>1</v>
      </c>
      <c r="C1937" s="122" t="s">
        <v>2179</v>
      </c>
      <c r="D1937" s="122" t="s">
        <v>2110</v>
      </c>
      <c r="E1937" s="122">
        <v>36</v>
      </c>
      <c r="F1937" s="122">
        <v>2.8051744007727999</v>
      </c>
      <c r="G1937" s="122">
        <v>2.7713464036551998</v>
      </c>
      <c r="H1937" s="122">
        <v>2.8486062651088</v>
      </c>
      <c r="I1937" s="122">
        <v>3.0163818529348001</v>
      </c>
      <c r="J1937" s="122">
        <v>3.1532682149052</v>
      </c>
      <c r="K1937" s="122">
        <v>3.2667731992392</v>
      </c>
      <c r="L1937" s="122">
        <v>3.3805333793475998</v>
      </c>
      <c r="M1937" s="122">
        <v>3.4041270974395998</v>
      </c>
      <c r="N1937" s="122">
        <v>3.4552800993704</v>
      </c>
      <c r="O1937" s="122">
        <v>3.4976870120612</v>
      </c>
      <c r="P1937" s="122">
        <v>3.4938950869508001</v>
      </c>
      <c r="Q1937" s="122">
        <v>3.4607597860135999</v>
      </c>
      <c r="R1937" s="122">
        <v>3.4839093453471999</v>
      </c>
      <c r="S1937" s="122">
        <v>3.5018101533072001</v>
      </c>
      <c r="T1937" s="122">
        <v>3.4482810680276001</v>
      </c>
      <c r="U1937" s="122">
        <v>3.5146488046824</v>
      </c>
      <c r="V1937" s="122">
        <v>3.7045835379056</v>
      </c>
      <c r="W1937" s="122">
        <v>3.7269711019743998</v>
      </c>
      <c r="X1937" s="122">
        <v>3.8725657875324</v>
      </c>
      <c r="Y1937" s="122">
        <v>3.8262287186620001</v>
      </c>
      <c r="Z1937" s="122">
        <v>3.7135103851971998</v>
      </c>
      <c r="AA1937" s="122">
        <v>3.6872964584175998</v>
      </c>
      <c r="AB1937" s="122">
        <v>3.5308052338524001</v>
      </c>
      <c r="AC1937" s="122">
        <v>3.4356941992883998</v>
      </c>
      <c r="AD1937" s="122">
        <v>3.2494087992659999</v>
      </c>
      <c r="AE1937" s="122">
        <v>3.2685324524607999</v>
      </c>
      <c r="AF1937" s="122">
        <v>3.3531391529243999</v>
      </c>
      <c r="AG1937" s="122">
        <v>3.4954810916955998</v>
      </c>
      <c r="AH1937" s="122">
        <v>3.7119694117856001</v>
      </c>
      <c r="AI1937" s="122">
        <v>3.6213840554835999</v>
      </c>
      <c r="AJ1937" s="122">
        <v>3.5863899631868001</v>
      </c>
      <c r="AK1937" s="122">
        <v>3.5762151799052</v>
      </c>
      <c r="AL1937" s="122">
        <v>0</v>
      </c>
    </row>
    <row r="1938" spans="1:38" hidden="1" x14ac:dyDescent="0.25">
      <c r="A1938" s="122" t="s">
        <v>1999</v>
      </c>
      <c r="B1938" s="122">
        <v>1</v>
      </c>
      <c r="C1938" s="122" t="s">
        <v>2179</v>
      </c>
      <c r="D1938" s="122" t="s">
        <v>2111</v>
      </c>
      <c r="E1938" s="122">
        <v>36</v>
      </c>
      <c r="F1938" s="122">
        <v>1.0312189066872</v>
      </c>
      <c r="G1938" s="122">
        <v>1.0595004536004</v>
      </c>
      <c r="H1938" s="122">
        <v>1.1011928655392</v>
      </c>
      <c r="I1938" s="122">
        <v>1.0623298932876</v>
      </c>
      <c r="J1938" s="122">
        <v>1.0358095192228001</v>
      </c>
      <c r="K1938" s="122">
        <v>1.0594313642108</v>
      </c>
      <c r="L1938" s="122">
        <v>1.0370459344952001</v>
      </c>
      <c r="M1938" s="122">
        <v>1.07598486142</v>
      </c>
      <c r="N1938" s="122">
        <v>1.0613039269447999</v>
      </c>
      <c r="O1938" s="122">
        <v>1.0363988715304</v>
      </c>
      <c r="P1938" s="122">
        <v>1.05744359644</v>
      </c>
      <c r="Q1938" s="122">
        <v>1.0877376859551999</v>
      </c>
      <c r="R1938" s="122">
        <v>1.0491260913588001</v>
      </c>
      <c r="S1938" s="122">
        <v>1.0706607661204</v>
      </c>
      <c r="T1938" s="122">
        <v>1.0623446841588</v>
      </c>
      <c r="U1938" s="122">
        <v>1.0458756140756</v>
      </c>
      <c r="V1938" s="122">
        <v>1.0493037399795999</v>
      </c>
      <c r="W1938" s="122">
        <v>1.0343630229912</v>
      </c>
      <c r="X1938" s="122">
        <v>1.0224174198867999</v>
      </c>
      <c r="Y1938" s="122">
        <v>1.0234648589732001</v>
      </c>
      <c r="Z1938" s="122">
        <v>1.0360787126927999</v>
      </c>
      <c r="AA1938" s="122">
        <v>1.0388917540736</v>
      </c>
      <c r="AB1938" s="122">
        <v>1.0475746688651999</v>
      </c>
      <c r="AC1938" s="122">
        <v>1.016275823682</v>
      </c>
      <c r="AD1938" s="122">
        <v>0.99320429891759998</v>
      </c>
      <c r="AE1938" s="122">
        <v>0.95582694908400001</v>
      </c>
      <c r="AF1938" s="122">
        <v>0.97274206689239995</v>
      </c>
      <c r="AG1938" s="122">
        <v>0.99853583237239996</v>
      </c>
      <c r="AH1938" s="122">
        <v>1.0623215183335999</v>
      </c>
      <c r="AI1938" s="122">
        <v>1.0744694981692</v>
      </c>
      <c r="AJ1938" s="122">
        <v>1.0957256820887999</v>
      </c>
      <c r="AK1938" s="122">
        <v>1.0858679137348</v>
      </c>
      <c r="AL1938" s="122">
        <v>0</v>
      </c>
    </row>
    <row r="1939" spans="1:38" hidden="1" x14ac:dyDescent="0.25">
      <c r="A1939" s="122" t="s">
        <v>1999</v>
      </c>
      <c r="B1939" s="122">
        <v>1</v>
      </c>
      <c r="C1939" s="122" t="s">
        <v>2179</v>
      </c>
      <c r="D1939" s="122" t="s">
        <v>2112</v>
      </c>
      <c r="E1939" s="122">
        <v>36</v>
      </c>
      <c r="F1939" s="122">
        <v>3.8428391239475999</v>
      </c>
      <c r="G1939" s="122">
        <v>3.8103168920964001</v>
      </c>
      <c r="H1939" s="122">
        <v>3.8273278705284</v>
      </c>
      <c r="I1939" s="122">
        <v>3.8020823124872001</v>
      </c>
      <c r="J1939" s="122">
        <v>3.7141931812859998</v>
      </c>
      <c r="K1939" s="122">
        <v>3.643990092778</v>
      </c>
      <c r="L1939" s="122">
        <v>3.6186355802548</v>
      </c>
      <c r="M1939" s="122">
        <v>3.6288503918967998</v>
      </c>
      <c r="N1939" s="122">
        <v>3.6529240445431999</v>
      </c>
      <c r="O1939" s="122">
        <v>3.7361501950723999</v>
      </c>
      <c r="P1939" s="122">
        <v>3.7477144939387999</v>
      </c>
      <c r="Q1939" s="122">
        <v>3.5831522207263999</v>
      </c>
      <c r="R1939" s="122">
        <v>3.6415486004324</v>
      </c>
      <c r="S1939" s="122">
        <v>3.6854265113259999</v>
      </c>
      <c r="T1939" s="122">
        <v>3.522348963392</v>
      </c>
      <c r="U1939" s="122">
        <v>3.5554040046531998</v>
      </c>
      <c r="V1939" s="122">
        <v>3.588219594456</v>
      </c>
      <c r="W1939" s="122">
        <v>3.7405830224335999</v>
      </c>
      <c r="X1939" s="122">
        <v>3.7992015012447999</v>
      </c>
      <c r="Y1939" s="122">
        <v>3.6800727603052001</v>
      </c>
      <c r="Z1939" s="122">
        <v>3.7063989554844001</v>
      </c>
      <c r="AA1939" s="122">
        <v>3.7256951884767999</v>
      </c>
      <c r="AB1939" s="122">
        <v>3.7810856208720001</v>
      </c>
      <c r="AC1939" s="122">
        <v>3.7912272491687999</v>
      </c>
      <c r="AD1939" s="122">
        <v>3.9317341187460002</v>
      </c>
      <c r="AE1939" s="122">
        <v>3.9457954480475999</v>
      </c>
      <c r="AF1939" s="122">
        <v>4.0629868654900001</v>
      </c>
      <c r="AG1939" s="122">
        <v>4.1060260571736</v>
      </c>
      <c r="AH1939" s="122">
        <v>4.1014384157207999</v>
      </c>
      <c r="AI1939" s="122">
        <v>4.0817468023387997</v>
      </c>
      <c r="AJ1939" s="122">
        <v>4.133656183636</v>
      </c>
      <c r="AK1939" s="122">
        <v>4.1473319951335998</v>
      </c>
      <c r="AL1939" s="122">
        <v>0</v>
      </c>
    </row>
    <row r="1940" spans="1:38" hidden="1" x14ac:dyDescent="0.25">
      <c r="A1940" s="122" t="s">
        <v>1999</v>
      </c>
      <c r="B1940" s="122">
        <v>1</v>
      </c>
      <c r="C1940" s="122" t="s">
        <v>2179</v>
      </c>
      <c r="D1940" s="122" t="s">
        <v>2113</v>
      </c>
      <c r="E1940" s="122">
        <v>36</v>
      </c>
      <c r="F1940" s="122">
        <v>3.0198749565627998</v>
      </c>
      <c r="G1940" s="122">
        <v>3.0365975179203999</v>
      </c>
      <c r="H1940" s="122">
        <v>3.0224174307767999</v>
      </c>
      <c r="I1940" s="122">
        <v>2.884465065538</v>
      </c>
      <c r="J1940" s="122">
        <v>2.8498551130643999</v>
      </c>
      <c r="K1940" s="122">
        <v>2.8807926084224</v>
      </c>
      <c r="L1940" s="122">
        <v>2.8838150661236002</v>
      </c>
      <c r="M1940" s="122">
        <v>2.7209297883039998</v>
      </c>
      <c r="N1940" s="122">
        <v>2.6441738680559999</v>
      </c>
      <c r="O1940" s="122">
        <v>2.5699583922768001</v>
      </c>
      <c r="P1940" s="122">
        <v>2.5498081648339999</v>
      </c>
      <c r="Q1940" s="122">
        <v>2.5503747781428001</v>
      </c>
      <c r="R1940" s="122">
        <v>2.5652846917347998</v>
      </c>
      <c r="S1940" s="122">
        <v>2.5445065131416</v>
      </c>
      <c r="T1940" s="122">
        <v>2.5375654603572002</v>
      </c>
      <c r="U1940" s="122">
        <v>2.6974140309284</v>
      </c>
      <c r="V1940" s="122">
        <v>2.7143553902528001</v>
      </c>
      <c r="W1940" s="122">
        <v>2.6568503828160002</v>
      </c>
      <c r="X1940" s="122">
        <v>2.6989606270927999</v>
      </c>
      <c r="Y1940" s="122">
        <v>2.8104123308212001</v>
      </c>
      <c r="Z1940" s="122">
        <v>2.7815757842208</v>
      </c>
      <c r="AA1940" s="122">
        <v>2.7129260075288002</v>
      </c>
      <c r="AB1940" s="122">
        <v>2.7287599229688002</v>
      </c>
      <c r="AC1940" s="122">
        <v>2.7094994570363999</v>
      </c>
      <c r="AD1940" s="122">
        <v>2.6854621509632</v>
      </c>
      <c r="AE1940" s="122">
        <v>2.7117512276903999</v>
      </c>
      <c r="AF1940" s="122">
        <v>2.7518666310464002</v>
      </c>
      <c r="AG1940" s="122">
        <v>2.8069330202927998</v>
      </c>
      <c r="AH1940" s="122">
        <v>2.7964550428108002</v>
      </c>
      <c r="AI1940" s="122">
        <v>2.8072191162456002</v>
      </c>
      <c r="AJ1940" s="122">
        <v>2.8124497857596</v>
      </c>
      <c r="AK1940" s="122">
        <v>2.7982821651931999</v>
      </c>
      <c r="AL1940" s="122">
        <v>0</v>
      </c>
    </row>
    <row r="1941" spans="1:38" hidden="1" x14ac:dyDescent="0.25">
      <c r="A1941" s="122" t="s">
        <v>1999</v>
      </c>
      <c r="B1941" s="122">
        <v>1</v>
      </c>
      <c r="C1941" s="122" t="s">
        <v>2179</v>
      </c>
      <c r="D1941" s="122" t="s">
        <v>2114</v>
      </c>
      <c r="E1941" s="122">
        <v>36</v>
      </c>
      <c r="F1941" s="122">
        <v>8.1711354677035999</v>
      </c>
      <c r="G1941" s="122">
        <v>8.1983181105083993</v>
      </c>
      <c r="H1941" s="122">
        <v>8.5503823440560005</v>
      </c>
      <c r="I1941" s="122">
        <v>8.435015458394</v>
      </c>
      <c r="J1941" s="122">
        <v>8.4072335855143994</v>
      </c>
      <c r="K1941" s="122">
        <v>9.1292635658028001</v>
      </c>
      <c r="L1941" s="122">
        <v>9.0446543040588008</v>
      </c>
      <c r="M1941" s="122">
        <v>8.7985780345736</v>
      </c>
      <c r="N1941" s="122">
        <v>8.8635241840123999</v>
      </c>
      <c r="O1941" s="122">
        <v>8.5922881635191999</v>
      </c>
      <c r="P1941" s="122">
        <v>8.4379881768111993</v>
      </c>
      <c r="Q1941" s="122">
        <v>8.2829689146707999</v>
      </c>
      <c r="R1941" s="122">
        <v>8.5062085405891992</v>
      </c>
      <c r="S1941" s="122">
        <v>9.0126202560240003</v>
      </c>
      <c r="T1941" s="122">
        <v>8.5054396890371997</v>
      </c>
      <c r="U1941" s="122">
        <v>8.7990163980096003</v>
      </c>
      <c r="V1941" s="122">
        <v>9.1232058586648002</v>
      </c>
      <c r="W1941" s="122">
        <v>8.8855658263624004</v>
      </c>
      <c r="X1941" s="122">
        <v>8.9070028227432001</v>
      </c>
      <c r="Y1941" s="122">
        <v>8.9868478184744003</v>
      </c>
      <c r="Z1941" s="122">
        <v>9.1424271127783996</v>
      </c>
      <c r="AA1941" s="122">
        <v>8.6994137117047998</v>
      </c>
      <c r="AB1941" s="122">
        <v>7.5395333180188002</v>
      </c>
      <c r="AC1941" s="122">
        <v>7.3022415451271998</v>
      </c>
      <c r="AD1941" s="122">
        <v>7.3958752191296</v>
      </c>
      <c r="AE1941" s="122">
        <v>7.9583328841687999</v>
      </c>
      <c r="AF1941" s="122">
        <v>8.3456314995003993</v>
      </c>
      <c r="AG1941" s="122">
        <v>8.7997432456024001</v>
      </c>
      <c r="AH1941" s="122">
        <v>8.8303481859712001</v>
      </c>
      <c r="AI1941" s="122">
        <v>9.0630362793739998</v>
      </c>
      <c r="AJ1941" s="122">
        <v>8.8472268601415998</v>
      </c>
      <c r="AK1941" s="122">
        <v>8.7615106021632005</v>
      </c>
      <c r="AL1941" s="122">
        <v>0</v>
      </c>
    </row>
    <row r="1942" spans="1:38" hidden="1" x14ac:dyDescent="0.25">
      <c r="A1942" s="122" t="s">
        <v>1999</v>
      </c>
      <c r="B1942" s="122">
        <v>1</v>
      </c>
      <c r="C1942" s="122" t="s">
        <v>2179</v>
      </c>
      <c r="D1942" s="122" t="s">
        <v>2115</v>
      </c>
      <c r="E1942" s="122">
        <v>36</v>
      </c>
      <c r="F1942" s="122">
        <v>2.8831453017555999</v>
      </c>
      <c r="G1942" s="122">
        <v>2.9058804109860001</v>
      </c>
      <c r="H1942" s="122">
        <v>2.9230060407127998</v>
      </c>
      <c r="I1942" s="122">
        <v>2.9180514026691999</v>
      </c>
      <c r="J1942" s="122">
        <v>3.0840586469307998</v>
      </c>
      <c r="K1942" s="122">
        <v>3.2676129097164002</v>
      </c>
      <c r="L1942" s="122">
        <v>3.3170053551851999</v>
      </c>
      <c r="M1942" s="122">
        <v>3.2881274527583999</v>
      </c>
      <c r="N1942" s="122">
        <v>3.2238804283615998</v>
      </c>
      <c r="O1942" s="122">
        <v>3.1869177904424002</v>
      </c>
      <c r="P1942" s="122">
        <v>3.0589259173536001</v>
      </c>
      <c r="Q1942" s="122">
        <v>2.891219040038</v>
      </c>
      <c r="R1942" s="122">
        <v>3.0131630648728001</v>
      </c>
      <c r="S1942" s="122">
        <v>2.9674029750428002</v>
      </c>
      <c r="T1942" s="122">
        <v>3.0876662887895998</v>
      </c>
      <c r="U1942" s="122">
        <v>3.1503724171584002</v>
      </c>
      <c r="V1942" s="122">
        <v>3.0955628550336001</v>
      </c>
      <c r="W1942" s="122">
        <v>2.9119327814751998</v>
      </c>
      <c r="X1942" s="122">
        <v>3.0530670354071998</v>
      </c>
      <c r="Y1942" s="122">
        <v>2.8872091431175999</v>
      </c>
      <c r="Z1942" s="122">
        <v>2.8526231011992</v>
      </c>
      <c r="AA1942" s="122">
        <v>2.9500506389004002</v>
      </c>
      <c r="AB1942" s="122">
        <v>2.9424241319003999</v>
      </c>
      <c r="AC1942" s="122">
        <v>2.8398150750340001</v>
      </c>
      <c r="AD1942" s="122">
        <v>2.8195155162916001</v>
      </c>
      <c r="AE1942" s="122">
        <v>2.881108872754</v>
      </c>
      <c r="AF1942" s="122">
        <v>2.9099788562432001</v>
      </c>
      <c r="AG1942" s="122">
        <v>2.9515070164188</v>
      </c>
      <c r="AH1942" s="122">
        <v>2.8879264594123999</v>
      </c>
      <c r="AI1942" s="122">
        <v>2.9327983859972</v>
      </c>
      <c r="AJ1942" s="122">
        <v>2.9288368185328002</v>
      </c>
      <c r="AK1942" s="122">
        <v>2.9067100849780001</v>
      </c>
      <c r="AL1942" s="122">
        <v>0</v>
      </c>
    </row>
    <row r="1943" spans="1:38" hidden="1" x14ac:dyDescent="0.25">
      <c r="A1943" s="122" t="s">
        <v>1999</v>
      </c>
      <c r="B1943" s="122">
        <v>1</v>
      </c>
      <c r="C1943" s="122" t="s">
        <v>2179</v>
      </c>
      <c r="D1943" s="122" t="s">
        <v>2116</v>
      </c>
      <c r="E1943" s="122">
        <v>36</v>
      </c>
      <c r="F1943" s="122">
        <v>4.1227331404868002</v>
      </c>
      <c r="G1943" s="122">
        <v>4.0969881665803998</v>
      </c>
      <c r="H1943" s="122">
        <v>4.1946979195995997</v>
      </c>
      <c r="I1943" s="122">
        <v>4.0977472296656003</v>
      </c>
      <c r="J1943" s="122">
        <v>3.9540475979284002</v>
      </c>
      <c r="K1943" s="122">
        <v>3.9418043073416</v>
      </c>
      <c r="L1943" s="122">
        <v>3.9371294530371999</v>
      </c>
      <c r="M1943" s="122">
        <v>3.9025438418176002</v>
      </c>
      <c r="N1943" s="122">
        <v>3.8789777773880001</v>
      </c>
      <c r="O1943" s="122">
        <v>3.8944055172735998</v>
      </c>
      <c r="P1943" s="122">
        <v>3.8841507025720001</v>
      </c>
      <c r="Q1943" s="122">
        <v>3.8187019553283998</v>
      </c>
      <c r="R1943" s="122">
        <v>3.7934629324508</v>
      </c>
      <c r="S1943" s="122">
        <v>3.7564548804356002</v>
      </c>
      <c r="T1943" s="122">
        <v>3.606465813062</v>
      </c>
      <c r="U1943" s="122">
        <v>3.6640528477840002</v>
      </c>
      <c r="V1943" s="122">
        <v>3.6446288417167998</v>
      </c>
      <c r="W1943" s="122">
        <v>3.7200116706311999</v>
      </c>
      <c r="X1943" s="122">
        <v>3.7266217178735999</v>
      </c>
      <c r="Y1943" s="122">
        <v>3.7172558062304</v>
      </c>
      <c r="Z1943" s="122">
        <v>3.7644417608867999</v>
      </c>
      <c r="AA1943" s="122">
        <v>3.7729827401392</v>
      </c>
      <c r="AB1943" s="122">
        <v>3.7788944654747998</v>
      </c>
      <c r="AC1943" s="122">
        <v>3.8165094059147999</v>
      </c>
      <c r="AD1943" s="122">
        <v>3.8464829829692002</v>
      </c>
      <c r="AE1943" s="122">
        <v>3.7584820404963999</v>
      </c>
      <c r="AF1943" s="122">
        <v>3.8589323253123999</v>
      </c>
      <c r="AG1943" s="122">
        <v>3.9241255729228</v>
      </c>
      <c r="AH1943" s="122">
        <v>3.9396788174883999</v>
      </c>
      <c r="AI1943" s="122">
        <v>3.8692832375680002</v>
      </c>
      <c r="AJ1943" s="122">
        <v>3.741945196444</v>
      </c>
      <c r="AK1943" s="122">
        <v>3.740502919076</v>
      </c>
      <c r="AL1943" s="122">
        <v>0</v>
      </c>
    </row>
    <row r="1944" spans="1:38" hidden="1" x14ac:dyDescent="0.25">
      <c r="A1944" s="122" t="s">
        <v>1999</v>
      </c>
      <c r="B1944" s="122">
        <v>1</v>
      </c>
      <c r="C1944" s="122" t="s">
        <v>2179</v>
      </c>
      <c r="D1944" s="122" t="s">
        <v>2138</v>
      </c>
      <c r="E1944" s="122">
        <v>36</v>
      </c>
      <c r="F1944" s="122">
        <v>0</v>
      </c>
      <c r="G1944" s="122">
        <v>0</v>
      </c>
      <c r="H1944" s="122">
        <v>0</v>
      </c>
      <c r="I1944" s="122">
        <v>0</v>
      </c>
      <c r="J1944" s="122">
        <v>0</v>
      </c>
      <c r="K1944" s="122">
        <v>0</v>
      </c>
      <c r="L1944" s="122">
        <v>0</v>
      </c>
      <c r="M1944" s="122">
        <v>0</v>
      </c>
      <c r="N1944" s="122">
        <v>0</v>
      </c>
      <c r="O1944" s="122">
        <v>0</v>
      </c>
      <c r="P1944" s="122">
        <v>0</v>
      </c>
      <c r="Q1944" s="122">
        <v>0</v>
      </c>
      <c r="R1944" s="122">
        <v>0</v>
      </c>
      <c r="S1944" s="122">
        <v>0</v>
      </c>
      <c r="T1944" s="122">
        <v>0</v>
      </c>
      <c r="U1944" s="122">
        <v>0</v>
      </c>
      <c r="V1944" s="122">
        <v>0</v>
      </c>
      <c r="W1944" s="122">
        <v>0</v>
      </c>
      <c r="X1944" s="122">
        <v>0</v>
      </c>
      <c r="Y1944" s="122">
        <v>0</v>
      </c>
      <c r="Z1944" s="122">
        <v>0</v>
      </c>
      <c r="AA1944" s="122">
        <v>0</v>
      </c>
      <c r="AB1944" s="122">
        <v>0</v>
      </c>
      <c r="AC1944" s="122">
        <v>0</v>
      </c>
      <c r="AD1944" s="122">
        <v>0</v>
      </c>
      <c r="AE1944" s="122">
        <v>0</v>
      </c>
      <c r="AF1944" s="122">
        <v>0</v>
      </c>
      <c r="AG1944" s="122">
        <v>0</v>
      </c>
      <c r="AH1944" s="122">
        <v>0</v>
      </c>
      <c r="AI1944" s="122">
        <v>0</v>
      </c>
      <c r="AJ1944" s="122">
        <v>0</v>
      </c>
      <c r="AK1944" s="122">
        <v>0</v>
      </c>
      <c r="AL1944" s="122">
        <v>0</v>
      </c>
    </row>
    <row r="1945" spans="1:38" hidden="1" x14ac:dyDescent="0.25">
      <c r="A1945" s="122" t="s">
        <v>1999</v>
      </c>
      <c r="B1945" s="122">
        <v>1</v>
      </c>
      <c r="C1945" s="122" t="s">
        <v>2179</v>
      </c>
      <c r="D1945" s="122" t="s">
        <v>2117</v>
      </c>
      <c r="E1945" s="122">
        <v>36</v>
      </c>
      <c r="F1945" s="122">
        <v>1.6538160970799999E-2</v>
      </c>
      <c r="G1945" s="122">
        <v>1.7021462365599999E-2</v>
      </c>
      <c r="H1945" s="122">
        <v>1.6570537964400001E-2</v>
      </c>
      <c r="I1945" s="122">
        <v>1.7156788423600002E-2</v>
      </c>
      <c r="J1945" s="122">
        <v>1.70948218028E-2</v>
      </c>
      <c r="K1945" s="122">
        <v>1.69315738704E-2</v>
      </c>
      <c r="L1945" s="122">
        <v>1.8089022403200001E-2</v>
      </c>
      <c r="M1945" s="122">
        <v>1.5571696347200001E-2</v>
      </c>
      <c r="N1945" s="122">
        <v>1.55444416932E-2</v>
      </c>
      <c r="O1945" s="122">
        <v>1.5622729796799999E-2</v>
      </c>
      <c r="P1945" s="122">
        <v>1.5553262829999999E-2</v>
      </c>
      <c r="Q1945" s="122">
        <v>1.5232347491199999E-2</v>
      </c>
      <c r="R1945" s="122">
        <v>1.38838930552E-2</v>
      </c>
      <c r="S1945" s="122">
        <v>1.42660167356E-2</v>
      </c>
      <c r="T1945" s="122">
        <v>1.4037058784E-2</v>
      </c>
      <c r="U1945" s="122">
        <v>1.3743185335600001E-2</v>
      </c>
      <c r="V1945" s="122">
        <v>1.26785509424E-2</v>
      </c>
      <c r="W1945" s="122">
        <v>1.32760908168E-2</v>
      </c>
      <c r="X1945" s="122">
        <v>1.32796118644E-2</v>
      </c>
      <c r="Y1945" s="122">
        <v>1.30965794456E-2</v>
      </c>
      <c r="Z1945" s="122">
        <v>1.2227223848000001E-2</v>
      </c>
      <c r="AA1945" s="122">
        <v>1.27309327404E-2</v>
      </c>
      <c r="AB1945" s="122">
        <v>1.21680932016E-2</v>
      </c>
      <c r="AC1945" s="122">
        <v>1.24741841672E-2</v>
      </c>
      <c r="AD1945" s="122">
        <v>1.21216317488E-2</v>
      </c>
      <c r="AE1945" s="122">
        <v>1.1956683191600001E-2</v>
      </c>
      <c r="AF1945" s="122">
        <v>1.1954682826799999E-2</v>
      </c>
      <c r="AG1945" s="122">
        <v>1.101083781E-2</v>
      </c>
      <c r="AH1945" s="122">
        <v>1.16814752712E-2</v>
      </c>
      <c r="AI1945" s="122">
        <v>1.0857935185999999E-2</v>
      </c>
      <c r="AJ1945" s="122">
        <v>1.010839088E-2</v>
      </c>
      <c r="AK1945" s="122">
        <v>1.0002100194800001E-2</v>
      </c>
      <c r="AL1945" s="122">
        <v>0</v>
      </c>
    </row>
    <row r="1946" spans="1:38" hidden="1" x14ac:dyDescent="0.25">
      <c r="A1946" s="122" t="s">
        <v>1999</v>
      </c>
      <c r="B1946" s="122">
        <v>1</v>
      </c>
      <c r="C1946" s="122" t="s">
        <v>2179</v>
      </c>
      <c r="D1946" s="122" t="s">
        <v>2118</v>
      </c>
      <c r="E1946" s="122">
        <v>36</v>
      </c>
      <c r="F1946" s="122">
        <v>1.0457328513212001</v>
      </c>
      <c r="G1946" s="122">
        <v>0.92805443675840005</v>
      </c>
      <c r="H1946" s="122">
        <v>0.98099042904519995</v>
      </c>
      <c r="I1946" s="122">
        <v>1.0295178193776</v>
      </c>
      <c r="J1946" s="122">
        <v>0.99826726318759995</v>
      </c>
      <c r="K1946" s="122">
        <v>0.99958261834759998</v>
      </c>
      <c r="L1946" s="122">
        <v>1.0068039256604</v>
      </c>
      <c r="M1946" s="122">
        <v>0.98759208110079999</v>
      </c>
      <c r="N1946" s="122">
        <v>0.93843451127160005</v>
      </c>
      <c r="O1946" s="122">
        <v>0.93467205123599995</v>
      </c>
      <c r="P1946" s="122">
        <v>0.90813067271640002</v>
      </c>
      <c r="Q1946" s="122">
        <v>0.87956548486240005</v>
      </c>
      <c r="R1946" s="122">
        <v>0.84060455084200003</v>
      </c>
      <c r="S1946" s="122">
        <v>0.84913271931879997</v>
      </c>
      <c r="T1946" s="122">
        <v>0.85226272440119999</v>
      </c>
      <c r="U1946" s="122">
        <v>0.87540956217679999</v>
      </c>
      <c r="V1946" s="122">
        <v>0.82820607444960004</v>
      </c>
      <c r="W1946" s="122">
        <v>0.81748738221920003</v>
      </c>
      <c r="X1946" s="122">
        <v>0.793597168854</v>
      </c>
      <c r="Y1946" s="122">
        <v>0.77200593386560001</v>
      </c>
      <c r="Z1946" s="122">
        <v>0.7694678227656</v>
      </c>
      <c r="AA1946" s="122">
        <v>0.7794120649056</v>
      </c>
      <c r="AB1946" s="122">
        <v>0.74137786815399997</v>
      </c>
      <c r="AC1946" s="122">
        <v>0.68968844453040001</v>
      </c>
      <c r="AD1946" s="122">
        <v>0.70020752819639998</v>
      </c>
      <c r="AE1946" s="122">
        <v>0.69531683700640001</v>
      </c>
      <c r="AF1946" s="122">
        <v>0.71138936500799999</v>
      </c>
      <c r="AG1946" s="122">
        <v>0.69937942464320002</v>
      </c>
      <c r="AH1946" s="122">
        <v>0.70589714490959998</v>
      </c>
      <c r="AI1946" s="122">
        <v>0.73766700799679996</v>
      </c>
      <c r="AJ1946" s="122">
        <v>0.68955120770199996</v>
      </c>
      <c r="AK1946" s="122">
        <v>0.68032147228920004</v>
      </c>
      <c r="AL1946" s="122">
        <v>0</v>
      </c>
    </row>
    <row r="1947" spans="1:38" hidden="1" x14ac:dyDescent="0.25">
      <c r="A1947" s="122" t="s">
        <v>1999</v>
      </c>
      <c r="B1947" s="122">
        <v>1</v>
      </c>
      <c r="C1947" s="122" t="s">
        <v>2179</v>
      </c>
      <c r="D1947" s="122" t="s">
        <v>2119</v>
      </c>
      <c r="E1947" s="122">
        <v>36</v>
      </c>
      <c r="F1947" s="122">
        <v>6.2208413324988001</v>
      </c>
      <c r="G1947" s="122">
        <v>6.2612800654403999</v>
      </c>
      <c r="H1947" s="122">
        <v>6.5774142287588004</v>
      </c>
      <c r="I1947" s="122">
        <v>6.9441111123999999</v>
      </c>
      <c r="J1947" s="122">
        <v>6.9471324165852</v>
      </c>
      <c r="K1947" s="122">
        <v>7.4348038299864001</v>
      </c>
      <c r="L1947" s="122">
        <v>7.3000547011531998</v>
      </c>
      <c r="M1947" s="122">
        <v>7.0356672721328</v>
      </c>
      <c r="N1947" s="122">
        <v>6.8433032403847998</v>
      </c>
      <c r="O1947" s="122">
        <v>7.18686227322</v>
      </c>
      <c r="P1947" s="122">
        <v>7.2460314320799997</v>
      </c>
      <c r="Q1947" s="122">
        <v>7.5692316645903999</v>
      </c>
      <c r="R1947" s="122">
        <v>7.4771232146772002</v>
      </c>
      <c r="S1947" s="122">
        <v>7.1567963741287999</v>
      </c>
      <c r="T1947" s="122">
        <v>7.1033115153223996</v>
      </c>
      <c r="U1947" s="122">
        <v>7.2327166221379997</v>
      </c>
      <c r="V1947" s="122">
        <v>7.2947860592292004</v>
      </c>
      <c r="W1947" s="122">
        <v>7.2300266880519999</v>
      </c>
      <c r="X1947" s="122">
        <v>7.1095109530312</v>
      </c>
      <c r="Y1947" s="122">
        <v>7.1630369879656</v>
      </c>
      <c r="Z1947" s="122">
        <v>7.3285747745140002</v>
      </c>
      <c r="AA1947" s="122">
        <v>7.0780788417696003</v>
      </c>
      <c r="AB1947" s="122">
        <v>7.0315108291176003</v>
      </c>
      <c r="AC1947" s="122">
        <v>7.3902109063439996</v>
      </c>
      <c r="AD1947" s="122">
        <v>7.1584652414800001</v>
      </c>
      <c r="AE1947" s="122">
        <v>7.3349163264747999</v>
      </c>
      <c r="AF1947" s="122">
        <v>7.7127404024411996</v>
      </c>
      <c r="AG1947" s="122">
        <v>7.6535941796243998</v>
      </c>
      <c r="AH1947" s="122">
        <v>7.9692862394543997</v>
      </c>
      <c r="AI1947" s="122">
        <v>8.0718456689752003</v>
      </c>
      <c r="AJ1947" s="122">
        <v>7.8965655098204</v>
      </c>
      <c r="AK1947" s="122">
        <v>7.8280753428864003</v>
      </c>
      <c r="AL1947" s="122">
        <v>0</v>
      </c>
    </row>
    <row r="1948" spans="1:38" hidden="1" x14ac:dyDescent="0.25">
      <c r="A1948" s="122" t="s">
        <v>1999</v>
      </c>
      <c r="B1948" s="122">
        <v>1</v>
      </c>
      <c r="C1948" s="122" t="s">
        <v>2179</v>
      </c>
      <c r="D1948" s="122" t="s">
        <v>2120</v>
      </c>
      <c r="E1948" s="122">
        <v>36</v>
      </c>
      <c r="F1948" s="122">
        <v>4.0818928933327996</v>
      </c>
      <c r="G1948" s="122">
        <v>4.0406210643260003</v>
      </c>
      <c r="H1948" s="122">
        <v>4.0920443176535999</v>
      </c>
      <c r="I1948" s="122">
        <v>4.1830065142180004</v>
      </c>
      <c r="J1948" s="122">
        <v>4.4266955472151999</v>
      </c>
      <c r="K1948" s="122">
        <v>4.5526062649199996</v>
      </c>
      <c r="L1948" s="122">
        <v>4.5678401459040003</v>
      </c>
      <c r="M1948" s="122">
        <v>4.2472811268832</v>
      </c>
      <c r="N1948" s="122">
        <v>4.1415949927967999</v>
      </c>
      <c r="O1948" s="122">
        <v>3.9903559940496001</v>
      </c>
      <c r="P1948" s="122">
        <v>3.9144343410956002</v>
      </c>
      <c r="Q1948" s="122">
        <v>3.9625714395316001</v>
      </c>
      <c r="R1948" s="122">
        <v>4.0371955450651997</v>
      </c>
      <c r="S1948" s="122">
        <v>4.2383178978447997</v>
      </c>
      <c r="T1948" s="122">
        <v>4.0779406987535998</v>
      </c>
      <c r="U1948" s="122">
        <v>4.0373665392564</v>
      </c>
      <c r="V1948" s="122">
        <v>4.1359696735644</v>
      </c>
      <c r="W1948" s="122">
        <v>4.2495459850368</v>
      </c>
      <c r="X1948" s="122">
        <v>4.0237503955572</v>
      </c>
      <c r="Y1948" s="122">
        <v>3.6639402601564002</v>
      </c>
      <c r="Z1948" s="122">
        <v>3.7932184132976001</v>
      </c>
      <c r="AA1948" s="122">
        <v>3.7188684350551999</v>
      </c>
      <c r="AB1948" s="122">
        <v>3.6082963583212</v>
      </c>
      <c r="AC1948" s="122">
        <v>3.413821379486</v>
      </c>
      <c r="AD1948" s="122">
        <v>3.2810360038568001</v>
      </c>
      <c r="AE1948" s="122">
        <v>3.2987137577548</v>
      </c>
      <c r="AF1948" s="122">
        <v>3.4161968968036001</v>
      </c>
      <c r="AG1948" s="122">
        <v>3.4635291236783998</v>
      </c>
      <c r="AH1948" s="122">
        <v>3.4102059473719999</v>
      </c>
      <c r="AI1948" s="122">
        <v>3.4075095713232</v>
      </c>
      <c r="AJ1948" s="122">
        <v>3.3609840369840001</v>
      </c>
      <c r="AK1948" s="122">
        <v>3.3203756673388001</v>
      </c>
      <c r="AL1948" s="122">
        <v>0</v>
      </c>
    </row>
    <row r="1949" spans="1:38" hidden="1" x14ac:dyDescent="0.25">
      <c r="A1949" s="122" t="s">
        <v>1999</v>
      </c>
      <c r="B1949" s="122">
        <v>1</v>
      </c>
      <c r="C1949" s="122" t="s">
        <v>2179</v>
      </c>
      <c r="D1949" s="122" t="s">
        <v>2121</v>
      </c>
      <c r="E1949" s="122">
        <v>36</v>
      </c>
      <c r="F1949" s="122">
        <v>24.261579262177602</v>
      </c>
      <c r="G1949" s="122">
        <v>24.348914316098401</v>
      </c>
      <c r="H1949" s="122">
        <v>25.717128194382799</v>
      </c>
      <c r="I1949" s="122">
        <v>26.6745404811676</v>
      </c>
      <c r="J1949" s="122">
        <v>27.9782585691616</v>
      </c>
      <c r="K1949" s="122">
        <v>28.452895445822399</v>
      </c>
      <c r="L1949" s="122">
        <v>28.087383061995599</v>
      </c>
      <c r="M1949" s="122">
        <v>26.497804256534799</v>
      </c>
      <c r="N1949" s="122">
        <v>26.678824110758399</v>
      </c>
      <c r="O1949" s="122">
        <v>26.4598131593348</v>
      </c>
      <c r="P1949" s="122">
        <v>25.816476253867599</v>
      </c>
      <c r="Q1949" s="122">
        <v>25.5683337524496</v>
      </c>
      <c r="R1949" s="122">
        <v>25.686088544468799</v>
      </c>
      <c r="S1949" s="122">
        <v>26.146492809656799</v>
      </c>
      <c r="T1949" s="122">
        <v>25.746112775843599</v>
      </c>
      <c r="U1949" s="122">
        <v>25.713301740999601</v>
      </c>
      <c r="V1949" s="122">
        <v>26.464268943313598</v>
      </c>
      <c r="W1949" s="122">
        <v>26.059105088805602</v>
      </c>
      <c r="X1949" s="122">
        <v>25.794564299856798</v>
      </c>
      <c r="Y1949" s="122">
        <v>26.241697878687201</v>
      </c>
      <c r="Z1949" s="122">
        <v>25.759700069160399</v>
      </c>
      <c r="AA1949" s="122">
        <v>25.142505169196799</v>
      </c>
      <c r="AB1949" s="122">
        <v>23.327479132666799</v>
      </c>
      <c r="AC1949" s="122">
        <v>22.576998897504801</v>
      </c>
      <c r="AD1949" s="122">
        <v>21.569306539827199</v>
      </c>
      <c r="AE1949" s="122">
        <v>22.8223394421764</v>
      </c>
      <c r="AF1949" s="122">
        <v>23.421329960506799</v>
      </c>
      <c r="AG1949" s="122">
        <v>24.358463844576399</v>
      </c>
      <c r="AH1949" s="122">
        <v>24.768001847596</v>
      </c>
      <c r="AI1949" s="122">
        <v>25.483918117100799</v>
      </c>
      <c r="AJ1949" s="122">
        <v>25.612751146290002</v>
      </c>
      <c r="AK1949" s="122">
        <v>25.410671316088798</v>
      </c>
      <c r="AL1949" s="122">
        <v>0</v>
      </c>
    </row>
    <row r="1950" spans="1:38" hidden="1" x14ac:dyDescent="0.25">
      <c r="A1950" s="122" t="s">
        <v>1999</v>
      </c>
      <c r="B1950" s="122">
        <v>1</v>
      </c>
      <c r="C1950" s="122" t="s">
        <v>2179</v>
      </c>
      <c r="D1950" s="122" t="s">
        <v>2139</v>
      </c>
      <c r="E1950" s="122">
        <v>36</v>
      </c>
      <c r="F1950" s="122">
        <v>0</v>
      </c>
      <c r="G1950" s="122">
        <v>0</v>
      </c>
      <c r="H1950" s="122">
        <v>0</v>
      </c>
      <c r="I1950" s="122">
        <v>0</v>
      </c>
      <c r="J1950" s="122">
        <v>0</v>
      </c>
      <c r="K1950" s="122">
        <v>0</v>
      </c>
      <c r="L1950" s="122">
        <v>0</v>
      </c>
      <c r="M1950" s="122">
        <v>0</v>
      </c>
      <c r="N1950" s="122">
        <v>0</v>
      </c>
      <c r="O1950" s="122">
        <v>0</v>
      </c>
      <c r="P1950" s="122">
        <v>0</v>
      </c>
      <c r="Q1950" s="122">
        <v>0</v>
      </c>
      <c r="R1950" s="122">
        <v>0</v>
      </c>
      <c r="S1950" s="122">
        <v>0</v>
      </c>
      <c r="T1950" s="122">
        <v>0</v>
      </c>
      <c r="U1950" s="122">
        <v>0</v>
      </c>
      <c r="V1950" s="122">
        <v>0</v>
      </c>
      <c r="W1950" s="122">
        <v>0</v>
      </c>
      <c r="X1950" s="122">
        <v>0</v>
      </c>
      <c r="Y1950" s="122">
        <v>0</v>
      </c>
      <c r="Z1950" s="122">
        <v>0</v>
      </c>
      <c r="AA1950" s="122">
        <v>0</v>
      </c>
      <c r="AB1950" s="122">
        <v>0</v>
      </c>
      <c r="AC1950" s="122">
        <v>0</v>
      </c>
      <c r="AD1950" s="122">
        <v>0</v>
      </c>
      <c r="AE1950" s="122">
        <v>0</v>
      </c>
      <c r="AF1950" s="122">
        <v>0</v>
      </c>
      <c r="AG1950" s="122">
        <v>0</v>
      </c>
      <c r="AH1950" s="122">
        <v>0</v>
      </c>
      <c r="AI1950" s="122">
        <v>0</v>
      </c>
      <c r="AJ1950" s="122">
        <v>0</v>
      </c>
      <c r="AK1950" s="122">
        <v>0</v>
      </c>
      <c r="AL1950" s="122">
        <v>0</v>
      </c>
    </row>
    <row r="1951" spans="1:38" hidden="1" x14ac:dyDescent="0.25">
      <c r="A1951" s="122" t="s">
        <v>1999</v>
      </c>
      <c r="B1951" s="122">
        <v>1</v>
      </c>
      <c r="C1951" s="122" t="s">
        <v>2179</v>
      </c>
      <c r="D1951" s="122" t="s">
        <v>2122</v>
      </c>
      <c r="E1951" s="122">
        <v>36</v>
      </c>
      <c r="F1951" s="122">
        <v>1.7536734760271999</v>
      </c>
      <c r="G1951" s="122">
        <v>1.7635724350719999</v>
      </c>
      <c r="H1951" s="122">
        <v>1.7858037078028</v>
      </c>
      <c r="I1951" s="122">
        <v>1.8938421616408001</v>
      </c>
      <c r="J1951" s="122">
        <v>1.8864605193420001</v>
      </c>
      <c r="K1951" s="122">
        <v>1.9604664795352</v>
      </c>
      <c r="L1951" s="122">
        <v>1.9960313493763999</v>
      </c>
      <c r="M1951" s="122">
        <v>2.0171174084208001</v>
      </c>
      <c r="N1951" s="122">
        <v>1.9973790144224</v>
      </c>
      <c r="O1951" s="122">
        <v>1.9493046047383999</v>
      </c>
      <c r="P1951" s="122">
        <v>1.9838092346436</v>
      </c>
      <c r="Q1951" s="122">
        <v>1.9880715409716001</v>
      </c>
      <c r="R1951" s="122">
        <v>1.9916498687455999</v>
      </c>
      <c r="S1951" s="122">
        <v>1.9231675813616</v>
      </c>
      <c r="T1951" s="122">
        <v>1.9095517826784001</v>
      </c>
      <c r="U1951" s="122">
        <v>1.9155603416852001</v>
      </c>
      <c r="V1951" s="122">
        <v>1.8324757017196001</v>
      </c>
      <c r="W1951" s="122">
        <v>1.9200101339972</v>
      </c>
      <c r="X1951" s="122">
        <v>1.9922659570771999</v>
      </c>
      <c r="Y1951" s="122">
        <v>1.9113402446628001</v>
      </c>
      <c r="Z1951" s="122">
        <v>1.8934695464383999</v>
      </c>
      <c r="AA1951" s="122">
        <v>1.9281055431567999</v>
      </c>
      <c r="AB1951" s="122">
        <v>1.9843422979044001</v>
      </c>
      <c r="AC1951" s="122">
        <v>1.9845314017283999</v>
      </c>
      <c r="AD1951" s="122">
        <v>1.964243395814</v>
      </c>
      <c r="AE1951" s="122">
        <v>1.9325819381764</v>
      </c>
      <c r="AF1951" s="122">
        <v>1.9956432007260001</v>
      </c>
      <c r="AG1951" s="122">
        <v>1.9884058098771999</v>
      </c>
      <c r="AH1951" s="122">
        <v>1.9621899116707999</v>
      </c>
      <c r="AI1951" s="122">
        <v>2.0037930659544001</v>
      </c>
      <c r="AJ1951" s="122">
        <v>2.0614126122296001</v>
      </c>
      <c r="AK1951" s="122">
        <v>2.04533313607</v>
      </c>
      <c r="AL1951" s="122">
        <v>0</v>
      </c>
    </row>
    <row r="1952" spans="1:38" hidden="1" x14ac:dyDescent="0.25">
      <c r="A1952" s="122" t="s">
        <v>1999</v>
      </c>
      <c r="B1952" s="122">
        <v>1</v>
      </c>
      <c r="C1952" s="122" t="s">
        <v>2179</v>
      </c>
      <c r="D1952" s="122" t="s">
        <v>2123</v>
      </c>
      <c r="E1952" s="122">
        <v>36</v>
      </c>
      <c r="F1952" s="122">
        <v>3.1146211550412</v>
      </c>
      <c r="G1952" s="122">
        <v>3.1341891068068</v>
      </c>
      <c r="H1952" s="122">
        <v>3.1926589757888002</v>
      </c>
      <c r="I1952" s="122">
        <v>3.2000296983787999</v>
      </c>
      <c r="J1952" s="122">
        <v>3.1627219212568001</v>
      </c>
      <c r="K1952" s="122">
        <v>3.2143621086276002</v>
      </c>
      <c r="L1952" s="122">
        <v>3.2685419930211999</v>
      </c>
      <c r="M1952" s="122">
        <v>3.2601954347339999</v>
      </c>
      <c r="N1952" s="122">
        <v>3.136518376138</v>
      </c>
      <c r="O1952" s="122">
        <v>3.1245086228496</v>
      </c>
      <c r="P1952" s="122">
        <v>2.9542124328611998</v>
      </c>
      <c r="Q1952" s="122">
        <v>3.0352827372812001</v>
      </c>
      <c r="R1952" s="122">
        <v>3.0788098445496002</v>
      </c>
      <c r="S1952" s="122">
        <v>3.0460680923428001</v>
      </c>
      <c r="T1952" s="122">
        <v>2.9431786595007998</v>
      </c>
      <c r="U1952" s="122">
        <v>3.0673635902755998</v>
      </c>
      <c r="V1952" s="122">
        <v>3.1347078177071999</v>
      </c>
      <c r="W1952" s="122">
        <v>3.0586652894055999</v>
      </c>
      <c r="X1952" s="122">
        <v>3.0149969199672002</v>
      </c>
      <c r="Y1952" s="122">
        <v>2.8448145621168002</v>
      </c>
      <c r="Z1952" s="122">
        <v>2.9486301534620001</v>
      </c>
      <c r="AA1952" s="122">
        <v>2.9321534002936001</v>
      </c>
      <c r="AB1952" s="122">
        <v>2.8641517773120002</v>
      </c>
      <c r="AC1952" s="122">
        <v>3.0365925822904001</v>
      </c>
      <c r="AD1952" s="122">
        <v>2.8461897822231998</v>
      </c>
      <c r="AE1952" s="122">
        <v>2.81455705097</v>
      </c>
      <c r="AF1952" s="122">
        <v>2.8007330389108001</v>
      </c>
      <c r="AG1952" s="122">
        <v>2.8379158478159998</v>
      </c>
      <c r="AH1952" s="122">
        <v>2.7804664897436</v>
      </c>
      <c r="AI1952" s="122">
        <v>2.7016326829296</v>
      </c>
      <c r="AJ1952" s="122">
        <v>2.6704882196719999</v>
      </c>
      <c r="AK1952" s="122">
        <v>2.6453886436067999</v>
      </c>
      <c r="AL1952" s="122">
        <v>0</v>
      </c>
    </row>
    <row r="1953" spans="1:38" hidden="1" x14ac:dyDescent="0.25">
      <c r="A1953" s="122" t="s">
        <v>1999</v>
      </c>
      <c r="B1953" s="122">
        <v>1</v>
      </c>
      <c r="C1953" s="122" t="s">
        <v>2179</v>
      </c>
      <c r="D1953" s="122" t="s">
        <v>2140</v>
      </c>
      <c r="E1953" s="122">
        <v>36</v>
      </c>
      <c r="F1953" s="122">
        <v>0</v>
      </c>
      <c r="G1953" s="122">
        <v>0</v>
      </c>
      <c r="H1953" s="122">
        <v>0</v>
      </c>
      <c r="I1953" s="122">
        <v>0</v>
      </c>
      <c r="J1953" s="122">
        <v>0</v>
      </c>
      <c r="K1953" s="122">
        <v>0</v>
      </c>
      <c r="L1953" s="122">
        <v>0</v>
      </c>
      <c r="M1953" s="122">
        <v>0</v>
      </c>
      <c r="N1953" s="122">
        <v>0</v>
      </c>
      <c r="O1953" s="122">
        <v>0</v>
      </c>
      <c r="P1953" s="122">
        <v>0</v>
      </c>
      <c r="Q1953" s="122">
        <v>0</v>
      </c>
      <c r="R1953" s="122">
        <v>0</v>
      </c>
      <c r="S1953" s="122">
        <v>0</v>
      </c>
      <c r="T1953" s="122">
        <v>0</v>
      </c>
      <c r="U1953" s="122">
        <v>0</v>
      </c>
      <c r="V1953" s="122">
        <v>0</v>
      </c>
      <c r="W1953" s="122">
        <v>0</v>
      </c>
      <c r="X1953" s="122">
        <v>0</v>
      </c>
      <c r="Y1953" s="122">
        <v>0</v>
      </c>
      <c r="Z1953" s="122">
        <v>0</v>
      </c>
      <c r="AA1953" s="122">
        <v>0</v>
      </c>
      <c r="AB1953" s="122">
        <v>0</v>
      </c>
      <c r="AC1953" s="122">
        <v>0</v>
      </c>
      <c r="AD1953" s="122">
        <v>0</v>
      </c>
      <c r="AE1953" s="122">
        <v>0</v>
      </c>
      <c r="AF1953" s="122">
        <v>0</v>
      </c>
      <c r="AG1953" s="122">
        <v>0</v>
      </c>
      <c r="AH1953" s="122">
        <v>0</v>
      </c>
      <c r="AI1953" s="122">
        <v>0</v>
      </c>
      <c r="AJ1953" s="122">
        <v>0</v>
      </c>
      <c r="AK1953" s="122">
        <v>0</v>
      </c>
      <c r="AL1953" s="122">
        <v>0</v>
      </c>
    </row>
    <row r="1954" spans="1:38" hidden="1" x14ac:dyDescent="0.25">
      <c r="A1954" s="122" t="s">
        <v>1999</v>
      </c>
      <c r="B1954" s="122">
        <v>1</v>
      </c>
      <c r="C1954" s="122" t="s">
        <v>2179</v>
      </c>
      <c r="D1954" s="122" t="s">
        <v>2124</v>
      </c>
      <c r="E1954" s="122">
        <v>36</v>
      </c>
      <c r="F1954" s="122">
        <v>0.7951868012676</v>
      </c>
      <c r="G1954" s="122">
        <v>0.76221360524399995</v>
      </c>
      <c r="H1954" s="122">
        <v>0.75507653215960002</v>
      </c>
      <c r="I1954" s="122">
        <v>0.79211715916199998</v>
      </c>
      <c r="J1954" s="122">
        <v>0.7537993807708</v>
      </c>
      <c r="K1954" s="122">
        <v>0.75753262567360002</v>
      </c>
      <c r="L1954" s="122">
        <v>0.76715475679080003</v>
      </c>
      <c r="M1954" s="122">
        <v>0.75789931679279998</v>
      </c>
      <c r="N1954" s="122">
        <v>0.78331253789040001</v>
      </c>
      <c r="O1954" s="122">
        <v>0.79879177262919998</v>
      </c>
      <c r="P1954" s="122">
        <v>0.78605082791199998</v>
      </c>
      <c r="Q1954" s="122">
        <v>0.77653512003759995</v>
      </c>
      <c r="R1954" s="122">
        <v>0.76472927396879997</v>
      </c>
      <c r="S1954" s="122">
        <v>0.76153405522880002</v>
      </c>
      <c r="T1954" s="122">
        <v>0.73417443903440005</v>
      </c>
      <c r="U1954" s="122">
        <v>0.71893321363639995</v>
      </c>
      <c r="V1954" s="122">
        <v>0.71771914967200001</v>
      </c>
      <c r="W1954" s="122">
        <v>0.72160445016520003</v>
      </c>
      <c r="X1954" s="122">
        <v>0.72438712877160005</v>
      </c>
      <c r="Y1954" s="122">
        <v>0.72121016323999998</v>
      </c>
      <c r="Z1954" s="122">
        <v>0.6982450120632</v>
      </c>
      <c r="AA1954" s="122">
        <v>0.71800885893519995</v>
      </c>
      <c r="AB1954" s="122">
        <v>0.70206600668679997</v>
      </c>
      <c r="AC1954" s="122">
        <v>0.72594627090999997</v>
      </c>
      <c r="AD1954" s="122">
        <v>0.72111572862840001</v>
      </c>
      <c r="AE1954" s="122">
        <v>0.71914698835559998</v>
      </c>
      <c r="AF1954" s="122">
        <v>0.7293623506568</v>
      </c>
      <c r="AG1954" s="122">
        <v>0.73186808626120003</v>
      </c>
      <c r="AH1954" s="122">
        <v>0.73101974557079996</v>
      </c>
      <c r="AI1954" s="122">
        <v>0.72027131682239998</v>
      </c>
      <c r="AJ1954" s="122">
        <v>0.70679021750399995</v>
      </c>
      <c r="AK1954" s="122">
        <v>0.70982368057159995</v>
      </c>
      <c r="AL1954" s="122">
        <v>0</v>
      </c>
    </row>
    <row r="1955" spans="1:38" hidden="1" x14ac:dyDescent="0.25">
      <c r="A1955" s="122" t="s">
        <v>1999</v>
      </c>
      <c r="B1955" s="122">
        <v>1</v>
      </c>
      <c r="C1955" s="122" t="s">
        <v>2179</v>
      </c>
      <c r="D1955" s="122" t="s">
        <v>2125</v>
      </c>
      <c r="E1955" s="122">
        <v>36</v>
      </c>
      <c r="F1955" s="122">
        <v>2.905313212886</v>
      </c>
      <c r="G1955" s="122">
        <v>2.9608569778003999</v>
      </c>
      <c r="H1955" s="122">
        <v>2.9795526246975998</v>
      </c>
      <c r="I1955" s="122">
        <v>3.0202574874752002</v>
      </c>
      <c r="J1955" s="122">
        <v>3.0995432446720002</v>
      </c>
      <c r="K1955" s="122">
        <v>2.9390607980439998</v>
      </c>
      <c r="L1955" s="122">
        <v>2.846889023468</v>
      </c>
      <c r="M1955" s="122">
        <v>2.7473542561892002</v>
      </c>
      <c r="N1955" s="122">
        <v>2.7677395931051998</v>
      </c>
      <c r="O1955" s="122">
        <v>2.7682253189808002</v>
      </c>
      <c r="P1955" s="122">
        <v>2.8427412014876001</v>
      </c>
      <c r="Q1955" s="122">
        <v>2.7456466876271999</v>
      </c>
      <c r="R1955" s="122">
        <v>2.6987711211719998</v>
      </c>
      <c r="S1955" s="122">
        <v>2.6298190835924</v>
      </c>
      <c r="T1955" s="122">
        <v>2.6262227935075999</v>
      </c>
      <c r="U1955" s="122">
        <v>2.5204466315223999</v>
      </c>
      <c r="V1955" s="122">
        <v>2.6125096833583998</v>
      </c>
      <c r="W1955" s="122">
        <v>2.7054658155252</v>
      </c>
      <c r="X1955" s="122">
        <v>2.6491074686272</v>
      </c>
      <c r="Y1955" s="122">
        <v>2.6416496452080001</v>
      </c>
      <c r="Z1955" s="122">
        <v>2.5278622950308001</v>
      </c>
      <c r="AA1955" s="122">
        <v>2.6468232332163999</v>
      </c>
      <c r="AB1955" s="122">
        <v>2.6900410193019999</v>
      </c>
      <c r="AC1955" s="122">
        <v>2.7272630910812001</v>
      </c>
      <c r="AD1955" s="122">
        <v>2.6908992492872001</v>
      </c>
      <c r="AE1955" s="122">
        <v>2.7349627796960001</v>
      </c>
      <c r="AF1955" s="122">
        <v>2.8084134248211998</v>
      </c>
      <c r="AG1955" s="122">
        <v>2.7904010312416001</v>
      </c>
      <c r="AH1955" s="122">
        <v>2.8430553485319998</v>
      </c>
      <c r="AI1955" s="122">
        <v>2.8764734857991998</v>
      </c>
      <c r="AJ1955" s="122">
        <v>2.9155435787799999</v>
      </c>
      <c r="AK1955" s="122">
        <v>2.9127216456995999</v>
      </c>
      <c r="AL1955" s="122">
        <v>0</v>
      </c>
    </row>
    <row r="1956" spans="1:38" hidden="1" x14ac:dyDescent="0.25">
      <c r="A1956" s="122" t="s">
        <v>1999</v>
      </c>
      <c r="B1956" s="122">
        <v>1</v>
      </c>
      <c r="C1956" s="122" t="s">
        <v>2179</v>
      </c>
      <c r="D1956" s="122" t="s">
        <v>2126</v>
      </c>
      <c r="E1956" s="122">
        <v>36</v>
      </c>
      <c r="F1956" s="122">
        <v>8.2975601375968004</v>
      </c>
      <c r="G1956" s="122">
        <v>8.1737637425611993</v>
      </c>
      <c r="H1956" s="122">
        <v>8.0088470667324003</v>
      </c>
      <c r="I1956" s="122">
        <v>7.8118336559900001</v>
      </c>
      <c r="J1956" s="122">
        <v>7.4294507863380002</v>
      </c>
      <c r="K1956" s="122">
        <v>7.4006124128215998</v>
      </c>
      <c r="L1956" s="122">
        <v>7.2888299248211998</v>
      </c>
      <c r="M1956" s="122">
        <v>7.1183544334644004</v>
      </c>
      <c r="N1956" s="122">
        <v>7.0738740821363999</v>
      </c>
      <c r="O1956" s="122">
        <v>7.1036182664048004</v>
      </c>
      <c r="P1956" s="122">
        <v>7.1380384793339999</v>
      </c>
      <c r="Q1956" s="122">
        <v>7.0166377123836003</v>
      </c>
      <c r="R1956" s="122">
        <v>6.9500351305840002</v>
      </c>
      <c r="S1956" s="122">
        <v>6.9753309046091996</v>
      </c>
      <c r="T1956" s="122">
        <v>6.8772217859743998</v>
      </c>
      <c r="U1956" s="122">
        <v>6.9164962160504002</v>
      </c>
      <c r="V1956" s="122">
        <v>6.9888091982324001</v>
      </c>
      <c r="W1956" s="122">
        <v>7.2542594664119999</v>
      </c>
      <c r="X1956" s="122">
        <v>7.29478035076</v>
      </c>
      <c r="Y1956" s="122">
        <v>7.3870195911063998</v>
      </c>
      <c r="Z1956" s="122">
        <v>7.4944372659883998</v>
      </c>
      <c r="AA1956" s="122">
        <v>7.5731714556764</v>
      </c>
      <c r="AB1956" s="122">
        <v>7.6415232211079998</v>
      </c>
      <c r="AC1956" s="122">
        <v>7.7339813844272003</v>
      </c>
      <c r="AD1956" s="122">
        <v>7.7038385285427999</v>
      </c>
      <c r="AE1956" s="122">
        <v>7.9777753046040001</v>
      </c>
      <c r="AF1956" s="122">
        <v>8.1433116255876001</v>
      </c>
      <c r="AG1956" s="122">
        <v>8.2289909877728</v>
      </c>
      <c r="AH1956" s="122">
        <v>8.1878456965816007</v>
      </c>
      <c r="AI1956" s="122">
        <v>8.1697223637959997</v>
      </c>
      <c r="AJ1956" s="122">
        <v>8.1850164259444007</v>
      </c>
      <c r="AK1956" s="122">
        <v>8.2030150500452006</v>
      </c>
      <c r="AL1956" s="122">
        <v>0</v>
      </c>
    </row>
    <row r="1957" spans="1:38" hidden="1" x14ac:dyDescent="0.25">
      <c r="A1957" s="122" t="s">
        <v>1999</v>
      </c>
      <c r="B1957" s="122">
        <v>1</v>
      </c>
      <c r="C1957" s="122" t="s">
        <v>2179</v>
      </c>
      <c r="D1957" s="122" t="s">
        <v>2127</v>
      </c>
      <c r="E1957" s="122">
        <v>36</v>
      </c>
      <c r="F1957" s="122">
        <v>0.88007755306519997</v>
      </c>
      <c r="G1957" s="122">
        <v>0.92067229774519999</v>
      </c>
      <c r="H1957" s="122">
        <v>0.94813352711559995</v>
      </c>
      <c r="I1957" s="122">
        <v>0.9348319175916</v>
      </c>
      <c r="J1957" s="122">
        <v>0.92751409182599998</v>
      </c>
      <c r="K1957" s="122">
        <v>0.94281020086959999</v>
      </c>
      <c r="L1957" s="122">
        <v>0.91235681330639995</v>
      </c>
      <c r="M1957" s="122">
        <v>0.85259143003439997</v>
      </c>
      <c r="N1957" s="122">
        <v>0.83817096951000003</v>
      </c>
      <c r="O1957" s="122">
        <v>0.83190750156640003</v>
      </c>
      <c r="P1957" s="122">
        <v>0.7906042585252</v>
      </c>
      <c r="Q1957" s="122">
        <v>0.76374556638799995</v>
      </c>
      <c r="R1957" s="122">
        <v>0.79435504798159995</v>
      </c>
      <c r="S1957" s="122">
        <v>0.77584603307959998</v>
      </c>
      <c r="T1957" s="122">
        <v>0.74579958740560004</v>
      </c>
      <c r="U1957" s="122">
        <v>0.7830705041628</v>
      </c>
      <c r="V1957" s="122">
        <v>0.80241399122360002</v>
      </c>
      <c r="W1957" s="122">
        <v>0.83943401123119998</v>
      </c>
      <c r="X1957" s="122">
        <v>0.80380039099360001</v>
      </c>
      <c r="Y1957" s="122">
        <v>0.81153764703200004</v>
      </c>
      <c r="Z1957" s="122">
        <v>0.75126237576319999</v>
      </c>
      <c r="AA1957" s="122">
        <v>0.7559466540584</v>
      </c>
      <c r="AB1957" s="122">
        <v>0.76331499073480003</v>
      </c>
      <c r="AC1957" s="122">
        <v>0.78035798855560001</v>
      </c>
      <c r="AD1957" s="122">
        <v>0.75002511576719999</v>
      </c>
      <c r="AE1957" s="122">
        <v>0.72362637765320004</v>
      </c>
      <c r="AF1957" s="122">
        <v>0.77117995748360002</v>
      </c>
      <c r="AG1957" s="122">
        <v>0.78938700678319995</v>
      </c>
      <c r="AH1957" s="122">
        <v>0.77199954793360004</v>
      </c>
      <c r="AI1957" s="122">
        <v>0.74773796330520004</v>
      </c>
      <c r="AJ1957" s="122">
        <v>0.7553997574004</v>
      </c>
      <c r="AK1957" s="122">
        <v>0.74647771609320002</v>
      </c>
      <c r="AL1957" s="122">
        <v>0</v>
      </c>
    </row>
    <row r="1958" spans="1:38" hidden="1" x14ac:dyDescent="0.25">
      <c r="A1958" s="122" t="s">
        <v>1999</v>
      </c>
      <c r="B1958" s="122">
        <v>1</v>
      </c>
      <c r="C1958" s="122" t="s">
        <v>2179</v>
      </c>
      <c r="D1958" s="122" t="s">
        <v>2128</v>
      </c>
      <c r="E1958" s="122">
        <v>36</v>
      </c>
      <c r="F1958" s="122">
        <v>2.5120223030812001</v>
      </c>
      <c r="G1958" s="122">
        <v>2.4795423732744002</v>
      </c>
      <c r="H1958" s="122">
        <v>2.7748483975884</v>
      </c>
      <c r="I1958" s="122">
        <v>2.8916356550928</v>
      </c>
      <c r="J1958" s="122">
        <v>3.1445530125632</v>
      </c>
      <c r="K1958" s="122">
        <v>3.0954613651668001</v>
      </c>
      <c r="L1958" s="122">
        <v>3.1278857612744</v>
      </c>
      <c r="M1958" s="122">
        <v>3.3188621407648</v>
      </c>
      <c r="N1958" s="122">
        <v>3.3952643550952</v>
      </c>
      <c r="O1958" s="122">
        <v>3.216563062174</v>
      </c>
      <c r="P1958" s="122">
        <v>3.1913284129020001</v>
      </c>
      <c r="Q1958" s="122">
        <v>3.1432104875164</v>
      </c>
      <c r="R1958" s="122">
        <v>3.0484582167368002</v>
      </c>
      <c r="S1958" s="122">
        <v>2.7400400894580001</v>
      </c>
      <c r="T1958" s="122">
        <v>2.7867944502832001</v>
      </c>
      <c r="U1958" s="122">
        <v>2.7477317793267999</v>
      </c>
      <c r="V1958" s="122">
        <v>2.9034544594187999</v>
      </c>
      <c r="W1958" s="122">
        <v>3.1848354519744002</v>
      </c>
      <c r="X1958" s="122">
        <v>3.0138218087292001</v>
      </c>
      <c r="Y1958" s="122">
        <v>3.0395248396968002</v>
      </c>
      <c r="Z1958" s="122">
        <v>2.9514307653879999</v>
      </c>
      <c r="AA1958" s="122">
        <v>2.9248195882079999</v>
      </c>
      <c r="AB1958" s="122">
        <v>3.0195470765936001</v>
      </c>
      <c r="AC1958" s="122">
        <v>2.9449007243600001</v>
      </c>
      <c r="AD1958" s="122">
        <v>2.9377092968048002</v>
      </c>
      <c r="AE1958" s="122">
        <v>2.9981146801816001</v>
      </c>
      <c r="AF1958" s="122">
        <v>3.0233184353931999</v>
      </c>
      <c r="AG1958" s="122">
        <v>3.0709280108248</v>
      </c>
      <c r="AH1958" s="122">
        <v>3.0203300418536001</v>
      </c>
      <c r="AI1958" s="122">
        <v>2.9782031358352001</v>
      </c>
      <c r="AJ1958" s="122">
        <v>3.0237563874840001</v>
      </c>
      <c r="AK1958" s="122">
        <v>2.9913294749688002</v>
      </c>
      <c r="AL1958" s="122">
        <v>0</v>
      </c>
    </row>
    <row r="1959" spans="1:38" hidden="1" x14ac:dyDescent="0.25">
      <c r="A1959" s="122" t="s">
        <v>1992</v>
      </c>
      <c r="B1959" s="122">
        <v>1</v>
      </c>
      <c r="C1959" s="122" t="s">
        <v>2180</v>
      </c>
      <c r="D1959" s="122" t="s">
        <v>2080</v>
      </c>
      <c r="E1959" s="122">
        <v>37</v>
      </c>
      <c r="F1959" s="122">
        <v>0.93197319807199996</v>
      </c>
      <c r="G1959" s="122">
        <v>0.98501350122560005</v>
      </c>
      <c r="H1959" s="122">
        <v>1.0064930086512001</v>
      </c>
      <c r="I1959" s="122">
        <v>0.9931393435068</v>
      </c>
      <c r="J1959" s="122">
        <v>1.0442867173368</v>
      </c>
      <c r="K1959" s="122">
        <v>1.0719418030692001</v>
      </c>
      <c r="L1959" s="122">
        <v>1.0699753919148001</v>
      </c>
      <c r="M1959" s="122">
        <v>1.0486688060072</v>
      </c>
      <c r="N1959" s="122">
        <v>1.0314220149464</v>
      </c>
      <c r="O1959" s="122">
        <v>1.0192851703020001</v>
      </c>
      <c r="P1959" s="122">
        <v>1.0691725857764001</v>
      </c>
      <c r="Q1959" s="122">
        <v>1.1224796526495999</v>
      </c>
      <c r="R1959" s="122">
        <v>1.1622340653615999</v>
      </c>
      <c r="S1959" s="122">
        <v>1.3015665983347999</v>
      </c>
      <c r="T1959" s="122">
        <v>1.3572047718403999</v>
      </c>
      <c r="U1959" s="122">
        <v>1.4477038915080001</v>
      </c>
      <c r="V1959" s="122">
        <v>1.4346446911832</v>
      </c>
      <c r="W1959" s="122">
        <v>1.4704688334644</v>
      </c>
      <c r="X1959" s="122">
        <v>1.5357193473496</v>
      </c>
      <c r="Y1959" s="122">
        <v>1.6412662093856001</v>
      </c>
      <c r="Z1959" s="122">
        <v>1.6058945209524</v>
      </c>
      <c r="AA1959" s="122">
        <v>1.6796666849424</v>
      </c>
      <c r="AB1959" s="122">
        <v>0.63805294691320003</v>
      </c>
      <c r="AC1959" s="122">
        <v>0.79563569018360003</v>
      </c>
      <c r="AD1959" s="122">
        <v>0.70085850932439997</v>
      </c>
      <c r="AE1959" s="122">
        <v>0.54078488666440006</v>
      </c>
      <c r="AF1959" s="122">
        <v>0.51754057164040002</v>
      </c>
      <c r="AG1959" s="122">
        <v>0.49300228251680001</v>
      </c>
      <c r="AH1959" s="122">
        <v>0.49729880707079999</v>
      </c>
      <c r="AI1959" s="122">
        <v>0.49068638082799998</v>
      </c>
      <c r="AJ1959" s="122">
        <v>0.53581755591000002</v>
      </c>
      <c r="AK1959" s="122">
        <v>0.53822798981279996</v>
      </c>
      <c r="AL1959" s="122">
        <v>0</v>
      </c>
    </row>
    <row r="1960" spans="1:38" hidden="1" x14ac:dyDescent="0.25">
      <c r="A1960" s="122" t="s">
        <v>1992</v>
      </c>
      <c r="B1960" s="122">
        <v>1</v>
      </c>
      <c r="C1960" s="122" t="s">
        <v>2180</v>
      </c>
      <c r="D1960" s="122" t="s">
        <v>2081</v>
      </c>
      <c r="E1960" s="122">
        <v>37</v>
      </c>
      <c r="F1960" s="122">
        <v>4.6188878778616003</v>
      </c>
      <c r="G1960" s="122">
        <v>4.9441636154344</v>
      </c>
      <c r="H1960" s="122">
        <v>3.9220510618072</v>
      </c>
      <c r="I1960" s="122">
        <v>3.7654745206959999</v>
      </c>
      <c r="J1960" s="122">
        <v>3.6513858768967999</v>
      </c>
      <c r="K1960" s="122">
        <v>3.6187807180307998</v>
      </c>
      <c r="L1960" s="122">
        <v>3.4241387266127998</v>
      </c>
      <c r="M1960" s="122">
        <v>3.2722723442807999</v>
      </c>
      <c r="N1960" s="122">
        <v>3.19826652852</v>
      </c>
      <c r="O1960" s="122">
        <v>2.9824287174555999</v>
      </c>
      <c r="P1960" s="122">
        <v>3.0930303849172001</v>
      </c>
      <c r="Q1960" s="122">
        <v>3.1183949144628</v>
      </c>
      <c r="R1960" s="122">
        <v>3.2421264132824001</v>
      </c>
      <c r="S1960" s="122">
        <v>3.3198679997139999</v>
      </c>
      <c r="T1960" s="122">
        <v>3.2285432865643999</v>
      </c>
      <c r="U1960" s="122">
        <v>3.0976071263508</v>
      </c>
      <c r="V1960" s="122">
        <v>3.1788571099628</v>
      </c>
      <c r="W1960" s="122">
        <v>2.9901258698332001</v>
      </c>
      <c r="X1960" s="122">
        <v>2.8759223082436001</v>
      </c>
      <c r="Y1960" s="122">
        <v>2.6118072356684001</v>
      </c>
      <c r="Z1960" s="122">
        <v>2.5168541074376001</v>
      </c>
      <c r="AA1960" s="122">
        <v>2.4100664190204002</v>
      </c>
      <c r="AB1960" s="122">
        <v>2.3828512733423999</v>
      </c>
      <c r="AC1960" s="122">
        <v>2.4031480375027998</v>
      </c>
      <c r="AD1960" s="122">
        <v>2.3306851767808001</v>
      </c>
      <c r="AE1960" s="122">
        <v>2.2850721387116</v>
      </c>
      <c r="AF1960" s="122">
        <v>2.3629723050864002</v>
      </c>
      <c r="AG1960" s="122">
        <v>2.8754911591112</v>
      </c>
      <c r="AH1960" s="122">
        <v>3.0002646940728002</v>
      </c>
      <c r="AI1960" s="122">
        <v>2.9366220375743999</v>
      </c>
      <c r="AJ1960" s="122">
        <v>3.1803866015292002</v>
      </c>
      <c r="AK1960" s="122">
        <v>3.0108299684567998</v>
      </c>
      <c r="AL1960" s="122">
        <v>0</v>
      </c>
    </row>
    <row r="1961" spans="1:38" hidden="1" x14ac:dyDescent="0.25">
      <c r="A1961" s="122" t="s">
        <v>1992</v>
      </c>
      <c r="B1961" s="122">
        <v>1</v>
      </c>
      <c r="C1961" s="122" t="s">
        <v>2180</v>
      </c>
      <c r="D1961" s="122" t="s">
        <v>2082</v>
      </c>
      <c r="E1961" s="122">
        <v>37</v>
      </c>
      <c r="F1961" s="122">
        <v>5.5032294795155998</v>
      </c>
      <c r="G1961" s="122">
        <v>5.5116248224379998</v>
      </c>
      <c r="H1961" s="122">
        <v>5.5788339615203997</v>
      </c>
      <c r="I1961" s="122">
        <v>5.5434993928663996</v>
      </c>
      <c r="J1961" s="122">
        <v>5.5660342446155999</v>
      </c>
      <c r="K1961" s="122">
        <v>5.3720045140971999</v>
      </c>
      <c r="L1961" s="122">
        <v>5.2257325088220004</v>
      </c>
      <c r="M1961" s="122">
        <v>5.0984858004528002</v>
      </c>
      <c r="N1961" s="122">
        <v>4.9733440807595999</v>
      </c>
      <c r="O1961" s="122">
        <v>4.7062677607259999</v>
      </c>
      <c r="P1961" s="122">
        <v>4.6242139488131997</v>
      </c>
      <c r="Q1961" s="122">
        <v>4.5130230417495998</v>
      </c>
      <c r="R1961" s="122">
        <v>4.2222710900384</v>
      </c>
      <c r="S1961" s="122">
        <v>4.2274713746104</v>
      </c>
      <c r="T1961" s="122">
        <v>4.2137308968887996</v>
      </c>
      <c r="U1961" s="122">
        <v>4.1768292086668</v>
      </c>
      <c r="V1961" s="122">
        <v>4.2470067562832003</v>
      </c>
      <c r="W1961" s="122">
        <v>4.4160428842319996</v>
      </c>
      <c r="X1961" s="122">
        <v>5.1062050716040002</v>
      </c>
      <c r="Y1961" s="122">
        <v>5.6709507084916</v>
      </c>
      <c r="Z1961" s="122">
        <v>6.0661905543427999</v>
      </c>
      <c r="AA1961" s="122">
        <v>6.5473961588840002</v>
      </c>
      <c r="AB1961" s="122">
        <v>5.9980921955164002</v>
      </c>
      <c r="AC1961" s="122">
        <v>6.1148347233316001</v>
      </c>
      <c r="AD1961" s="122">
        <v>6.1998381698680003</v>
      </c>
      <c r="AE1961" s="122">
        <v>5.3804115938328003</v>
      </c>
      <c r="AF1961" s="122">
        <v>5.1219754813443998</v>
      </c>
      <c r="AG1961" s="122">
        <v>5.5159585258148001</v>
      </c>
      <c r="AH1961" s="122">
        <v>5.1447870080992004</v>
      </c>
      <c r="AI1961" s="122">
        <v>4.5462979590419996</v>
      </c>
      <c r="AJ1961" s="122">
        <v>3.3531237183304001</v>
      </c>
      <c r="AK1961" s="122">
        <v>3.1082685489044</v>
      </c>
      <c r="AL1961" s="122">
        <v>0</v>
      </c>
    </row>
    <row r="1962" spans="1:38" hidden="1" x14ac:dyDescent="0.25">
      <c r="A1962" s="122" t="s">
        <v>1992</v>
      </c>
      <c r="B1962" s="122">
        <v>1</v>
      </c>
      <c r="C1962" s="122" t="s">
        <v>2180</v>
      </c>
      <c r="D1962" s="122" t="s">
        <v>2135</v>
      </c>
      <c r="E1962" s="122">
        <v>37</v>
      </c>
      <c r="F1962" s="122">
        <v>0</v>
      </c>
      <c r="G1962" s="122">
        <v>0</v>
      </c>
      <c r="H1962" s="122">
        <v>0</v>
      </c>
      <c r="I1962" s="122">
        <v>0</v>
      </c>
      <c r="J1962" s="122">
        <v>0</v>
      </c>
      <c r="K1962" s="122">
        <v>0</v>
      </c>
      <c r="L1962" s="122">
        <v>0</v>
      </c>
      <c r="M1962" s="122">
        <v>0</v>
      </c>
      <c r="N1962" s="122">
        <v>0</v>
      </c>
      <c r="O1962" s="122">
        <v>0</v>
      </c>
      <c r="P1962" s="122">
        <v>0</v>
      </c>
      <c r="Q1962" s="122">
        <v>0</v>
      </c>
      <c r="R1962" s="122">
        <v>0</v>
      </c>
      <c r="S1962" s="122">
        <v>0</v>
      </c>
      <c r="T1962" s="122">
        <v>0</v>
      </c>
      <c r="U1962" s="122">
        <v>0</v>
      </c>
      <c r="V1962" s="122">
        <v>0</v>
      </c>
      <c r="W1962" s="122">
        <v>0</v>
      </c>
      <c r="X1962" s="122">
        <v>0</v>
      </c>
      <c r="Y1962" s="122">
        <v>0</v>
      </c>
      <c r="Z1962" s="122">
        <v>0</v>
      </c>
      <c r="AA1962" s="122">
        <v>0</v>
      </c>
      <c r="AB1962" s="122">
        <v>0</v>
      </c>
      <c r="AC1962" s="122">
        <v>0</v>
      </c>
      <c r="AD1962" s="122">
        <v>0</v>
      </c>
      <c r="AE1962" s="122">
        <v>0</v>
      </c>
      <c r="AF1962" s="122">
        <v>0</v>
      </c>
      <c r="AG1962" s="122">
        <v>0</v>
      </c>
      <c r="AH1962" s="122">
        <v>0</v>
      </c>
      <c r="AI1962" s="122">
        <v>0</v>
      </c>
      <c r="AJ1962" s="122">
        <v>0</v>
      </c>
      <c r="AK1962" s="122">
        <v>0</v>
      </c>
      <c r="AL1962" s="122">
        <v>0</v>
      </c>
    </row>
    <row r="1963" spans="1:38" hidden="1" x14ac:dyDescent="0.25">
      <c r="A1963" s="122" t="s">
        <v>1992</v>
      </c>
      <c r="B1963" s="122">
        <v>1</v>
      </c>
      <c r="C1963" s="122" t="s">
        <v>2180</v>
      </c>
      <c r="D1963" s="122" t="s">
        <v>2083</v>
      </c>
      <c r="E1963" s="122">
        <v>37</v>
      </c>
      <c r="F1963" s="122">
        <v>1.9137589699619999</v>
      </c>
      <c r="G1963" s="122">
        <v>1.9390341195287999</v>
      </c>
      <c r="H1963" s="122">
        <v>1.9272227843623999</v>
      </c>
      <c r="I1963" s="122">
        <v>1.8931229683352</v>
      </c>
      <c r="J1963" s="122">
        <v>1.8829713091588001</v>
      </c>
      <c r="K1963" s="122">
        <v>1.8304530938064001</v>
      </c>
      <c r="L1963" s="122">
        <v>1.7719113029772</v>
      </c>
      <c r="M1963" s="122">
        <v>1.7469085114712</v>
      </c>
      <c r="N1963" s="122">
        <v>1.7012254769748001</v>
      </c>
      <c r="O1963" s="122">
        <v>1.6512769687652</v>
      </c>
      <c r="P1963" s="122">
        <v>1.630240434172</v>
      </c>
      <c r="Q1963" s="122">
        <v>1.5893149651064</v>
      </c>
      <c r="R1963" s="122">
        <v>1.6421623665552001</v>
      </c>
      <c r="S1963" s="122">
        <v>1.5437730970815999</v>
      </c>
      <c r="T1963" s="122">
        <v>1.5468656285739999</v>
      </c>
      <c r="U1963" s="122">
        <v>1.4583881862984001</v>
      </c>
      <c r="V1963" s="122">
        <v>1.4195172689291999</v>
      </c>
      <c r="W1963" s="122">
        <v>1.3468168249479999</v>
      </c>
      <c r="X1963" s="122">
        <v>1.3054998747783999</v>
      </c>
      <c r="Y1963" s="122">
        <v>1.2729674005831999</v>
      </c>
      <c r="Z1963" s="122">
        <v>1.2244459785152</v>
      </c>
      <c r="AA1963" s="122">
        <v>1.1670396379628001</v>
      </c>
      <c r="AB1963" s="122">
        <v>1.1939155136691999</v>
      </c>
      <c r="AC1963" s="122">
        <v>1.2227137410991999</v>
      </c>
      <c r="AD1963" s="122">
        <v>1.2623472028860001</v>
      </c>
      <c r="AE1963" s="122">
        <v>1.2868518069652</v>
      </c>
      <c r="AF1963" s="122">
        <v>1.3265687366848</v>
      </c>
      <c r="AG1963" s="122">
        <v>1.285474384684</v>
      </c>
      <c r="AH1963" s="122">
        <v>1.3491884552188</v>
      </c>
      <c r="AI1963" s="122">
        <v>1.3732525205392001</v>
      </c>
      <c r="AJ1963" s="122">
        <v>1.4099430598539999</v>
      </c>
      <c r="AK1963" s="122">
        <v>1.3586973293152</v>
      </c>
      <c r="AL1963" s="122">
        <v>0</v>
      </c>
    </row>
    <row r="1964" spans="1:38" x14ac:dyDescent="0.25">
      <c r="A1964" s="122" t="s">
        <v>1992</v>
      </c>
      <c r="B1964" s="122">
        <v>1</v>
      </c>
      <c r="C1964" s="122" t="s">
        <v>2180</v>
      </c>
      <c r="D1964" s="122" t="s">
        <v>2084</v>
      </c>
      <c r="E1964" s="122">
        <v>37</v>
      </c>
      <c r="F1964" s="122">
        <v>7.5496179307639997</v>
      </c>
      <c r="G1964" s="122">
        <v>7.6128508934968</v>
      </c>
      <c r="H1964" s="122">
        <v>7.4880314758228002</v>
      </c>
      <c r="I1964" s="122">
        <v>7.2345954355024</v>
      </c>
      <c r="J1964" s="122">
        <v>7.1665467248816004</v>
      </c>
      <c r="K1964" s="122">
        <v>6.8789215918136</v>
      </c>
      <c r="L1964" s="122">
        <v>6.5967398449091998</v>
      </c>
      <c r="M1964" s="122">
        <v>6.6381932112523998</v>
      </c>
      <c r="N1964" s="122">
        <v>6.4167849496268001</v>
      </c>
      <c r="O1964" s="122">
        <v>6.4126476383927997</v>
      </c>
      <c r="P1964" s="122">
        <v>6.3794067879416003</v>
      </c>
      <c r="Q1964" s="122">
        <v>6.2796798172052002</v>
      </c>
      <c r="R1964" s="122">
        <v>6.0475038617700001</v>
      </c>
      <c r="S1964" s="122">
        <v>5.8827160644392</v>
      </c>
      <c r="T1964" s="122">
        <v>6.1829700688168003</v>
      </c>
      <c r="U1964" s="122">
        <v>6.1985092877119996</v>
      </c>
      <c r="V1964" s="122">
        <v>6.1655940202219996</v>
      </c>
      <c r="W1964" s="122">
        <v>6.0319313340663996</v>
      </c>
      <c r="X1964" s="122">
        <v>5.8690198274148004</v>
      </c>
      <c r="Y1964" s="122">
        <v>5.6081169219404003</v>
      </c>
      <c r="Z1964" s="122">
        <v>5.3684425391408004</v>
      </c>
      <c r="AA1964" s="122">
        <v>5.0465373564815996</v>
      </c>
      <c r="AB1964" s="122">
        <v>5.2374203187347996</v>
      </c>
      <c r="AC1964" s="122">
        <v>5.2320377271735996</v>
      </c>
      <c r="AD1964" s="122">
        <v>5.3042772880131999</v>
      </c>
      <c r="AE1964" s="122">
        <v>7.7148098343763998</v>
      </c>
      <c r="AF1964" s="122">
        <v>6.0448265327939996</v>
      </c>
      <c r="AG1964" s="122">
        <v>5.2945866968596</v>
      </c>
      <c r="AH1964" s="122">
        <v>5.3612320286616004</v>
      </c>
      <c r="AI1964" s="122">
        <v>5.3732172463788004</v>
      </c>
      <c r="AJ1964" s="122">
        <v>5.4115640582892004</v>
      </c>
      <c r="AK1964" s="122">
        <v>5.3877915782347996</v>
      </c>
      <c r="AL1964" s="122">
        <v>0</v>
      </c>
    </row>
    <row r="1965" spans="1:38" hidden="1" x14ac:dyDescent="0.25">
      <c r="A1965" s="122" t="s">
        <v>1992</v>
      </c>
      <c r="B1965" s="122">
        <v>1</v>
      </c>
      <c r="C1965" s="122" t="s">
        <v>2180</v>
      </c>
      <c r="D1965" s="122" t="s">
        <v>474</v>
      </c>
      <c r="E1965" s="122">
        <v>37</v>
      </c>
      <c r="F1965" s="122">
        <v>5.7560028015139997</v>
      </c>
      <c r="G1965" s="122">
        <v>5.8003808981524001</v>
      </c>
      <c r="H1965" s="122">
        <v>5.8801363294688</v>
      </c>
      <c r="I1965" s="122">
        <v>6.2867941442235997</v>
      </c>
      <c r="J1965" s="122">
        <v>6.3596093554588</v>
      </c>
      <c r="K1965" s="122">
        <v>6.7191009095560004</v>
      </c>
      <c r="L1965" s="122">
        <v>6.6855185670447996</v>
      </c>
      <c r="M1965" s="122">
        <v>7.0333354861000004</v>
      </c>
      <c r="N1965" s="122">
        <v>6.9413592313128003</v>
      </c>
      <c r="O1965" s="122">
        <v>7.1436168303556</v>
      </c>
      <c r="P1965" s="122">
        <v>6.7062593930584002</v>
      </c>
      <c r="Q1965" s="122">
        <v>7.2331177138584</v>
      </c>
      <c r="R1965" s="122">
        <v>7.4441173465372001</v>
      </c>
      <c r="S1965" s="122">
        <v>7.7578649984611996</v>
      </c>
      <c r="T1965" s="122">
        <v>8.2662872377624002</v>
      </c>
      <c r="U1965" s="122">
        <v>9.4512243880627995</v>
      </c>
      <c r="V1965" s="122">
        <v>10.1254488511372</v>
      </c>
      <c r="W1965" s="122">
        <v>10.887973474756</v>
      </c>
      <c r="X1965" s="122">
        <v>11.539556241150001</v>
      </c>
      <c r="Y1965" s="122">
        <v>10.657920118479201</v>
      </c>
      <c r="Z1965" s="122">
        <v>11.273693829420401</v>
      </c>
      <c r="AA1965" s="122">
        <v>11.550648645813199</v>
      </c>
      <c r="AB1965" s="122">
        <v>10.4416100867232</v>
      </c>
      <c r="AC1965" s="122">
        <v>10.0544053009484</v>
      </c>
      <c r="AD1965" s="122">
        <v>9.3402192453108004</v>
      </c>
      <c r="AE1965" s="122">
        <v>8.9184222340555994</v>
      </c>
      <c r="AF1965" s="122">
        <v>11.1475407098636</v>
      </c>
      <c r="AG1965" s="122">
        <v>11.001565457912401</v>
      </c>
      <c r="AH1965" s="122">
        <v>11.1893129493992</v>
      </c>
      <c r="AI1965" s="122">
        <v>11.1583975037556</v>
      </c>
      <c r="AJ1965" s="122">
        <v>10.910181457879199</v>
      </c>
      <c r="AK1965" s="122">
        <v>10.0394144439204</v>
      </c>
      <c r="AL1965" s="122">
        <v>0</v>
      </c>
    </row>
    <row r="1966" spans="1:38" hidden="1" x14ac:dyDescent="0.25">
      <c r="A1966" s="122" t="s">
        <v>1992</v>
      </c>
      <c r="B1966" s="122">
        <v>1</v>
      </c>
      <c r="C1966" s="122" t="s">
        <v>2180</v>
      </c>
      <c r="D1966" s="122" t="s">
        <v>2085</v>
      </c>
      <c r="E1966" s="122">
        <v>37</v>
      </c>
      <c r="F1966" s="122">
        <v>0.74349486415679999</v>
      </c>
      <c r="G1966" s="122">
        <v>0.72793900001199996</v>
      </c>
      <c r="H1966" s="122">
        <v>0.70852267837680005</v>
      </c>
      <c r="I1966" s="122">
        <v>0.69240336147920001</v>
      </c>
      <c r="J1966" s="122">
        <v>0.69271959159200003</v>
      </c>
      <c r="K1966" s="122">
        <v>0.63434236733280003</v>
      </c>
      <c r="L1966" s="122">
        <v>0.60726699038599996</v>
      </c>
      <c r="M1966" s="122">
        <v>0.58074096952760001</v>
      </c>
      <c r="N1966" s="122">
        <v>0.55407432783639998</v>
      </c>
      <c r="O1966" s="122">
        <v>0.53740744907360005</v>
      </c>
      <c r="P1966" s="122">
        <v>0.52039267354480001</v>
      </c>
      <c r="Q1966" s="122">
        <v>0.49449287752760002</v>
      </c>
      <c r="R1966" s="122">
        <v>0.54645247473320002</v>
      </c>
      <c r="S1966" s="122">
        <v>0.44391186628040002</v>
      </c>
      <c r="T1966" s="122">
        <v>0.43088029304039999</v>
      </c>
      <c r="U1966" s="122">
        <v>0.41319603812759997</v>
      </c>
      <c r="V1966" s="122">
        <v>0.39883510607639999</v>
      </c>
      <c r="W1966" s="122">
        <v>0.38130113009240002</v>
      </c>
      <c r="X1966" s="122">
        <v>0.3645613427428</v>
      </c>
      <c r="Y1966" s="122">
        <v>0.35032770761799997</v>
      </c>
      <c r="Z1966" s="122">
        <v>0.33685908991840002</v>
      </c>
      <c r="AA1966" s="122">
        <v>0.32660037653879997</v>
      </c>
      <c r="AB1966" s="122">
        <v>0.33009983654480002</v>
      </c>
      <c r="AC1966" s="122">
        <v>0.33239693634840001</v>
      </c>
      <c r="AD1966" s="122">
        <v>0.3332688948932</v>
      </c>
      <c r="AE1966" s="122">
        <v>0.34550467992880002</v>
      </c>
      <c r="AF1966" s="122">
        <v>0.3489352757352</v>
      </c>
      <c r="AG1966" s="122">
        <v>0.34008528795359999</v>
      </c>
      <c r="AH1966" s="122">
        <v>0.34762157304840002</v>
      </c>
      <c r="AI1966" s="122">
        <v>0.35293504588719998</v>
      </c>
      <c r="AJ1966" s="122">
        <v>0.35926602197360002</v>
      </c>
      <c r="AK1966" s="122">
        <v>0.33195257355960001</v>
      </c>
      <c r="AL1966" s="122">
        <v>0</v>
      </c>
    </row>
    <row r="1967" spans="1:38" hidden="1" x14ac:dyDescent="0.25">
      <c r="A1967" s="122" t="s">
        <v>1992</v>
      </c>
      <c r="B1967" s="122">
        <v>1</v>
      </c>
      <c r="C1967" s="122" t="s">
        <v>2180</v>
      </c>
      <c r="D1967" s="122" t="s">
        <v>2086</v>
      </c>
      <c r="E1967" s="122">
        <v>37</v>
      </c>
      <c r="F1967" s="122">
        <v>0.16925572968640001</v>
      </c>
      <c r="G1967" s="122">
        <v>0.1665035192604</v>
      </c>
      <c r="H1967" s="122">
        <v>0.15894736292120001</v>
      </c>
      <c r="I1967" s="122">
        <v>0.1563420850292</v>
      </c>
      <c r="J1967" s="122">
        <v>0.15827963711279999</v>
      </c>
      <c r="K1967" s="122">
        <v>0.14139549244239999</v>
      </c>
      <c r="L1967" s="122">
        <v>0.1351137565344</v>
      </c>
      <c r="M1967" s="122">
        <v>0.12790324595999999</v>
      </c>
      <c r="N1967" s="122">
        <v>0.12136837891920001</v>
      </c>
      <c r="O1967" s="122">
        <v>0.11608205399840001</v>
      </c>
      <c r="P1967" s="122">
        <v>0.10932755470280001</v>
      </c>
      <c r="Q1967" s="122">
        <v>0.1042109858692</v>
      </c>
      <c r="R1967" s="122">
        <v>9.7996547073600004E-2</v>
      </c>
      <c r="S1967" s="122">
        <v>9.0570841295200002E-2</v>
      </c>
      <c r="T1967" s="122">
        <v>8.6848161142400002E-2</v>
      </c>
      <c r="U1967" s="122">
        <v>7.8245146159600001E-2</v>
      </c>
      <c r="V1967" s="122">
        <v>7.4231050852000005E-2</v>
      </c>
      <c r="W1967" s="122">
        <v>6.6954998633599994E-2</v>
      </c>
      <c r="X1967" s="122">
        <v>6.1687930539199999E-2</v>
      </c>
      <c r="Y1967" s="122">
        <v>5.9459621502400001E-2</v>
      </c>
      <c r="Z1967" s="122">
        <v>6.0391812378800001E-2</v>
      </c>
      <c r="AA1967" s="122">
        <v>5.59495215496E-2</v>
      </c>
      <c r="AB1967" s="122">
        <v>5.4541455141599998E-2</v>
      </c>
      <c r="AC1967" s="122">
        <v>5.4306488448799997E-2</v>
      </c>
      <c r="AD1967" s="122">
        <v>5.3416699909999997E-2</v>
      </c>
      <c r="AE1967" s="122">
        <v>5.3866571875199998E-2</v>
      </c>
      <c r="AF1967" s="122">
        <v>5.3575944844800001E-2</v>
      </c>
      <c r="AG1967" s="122">
        <v>5.3325215398000003E-2</v>
      </c>
      <c r="AH1967" s="122">
        <v>5.3184347619199997E-2</v>
      </c>
      <c r="AI1967" s="122">
        <v>5.3094087289600002E-2</v>
      </c>
      <c r="AJ1967" s="122">
        <v>5.3020200531199997E-2</v>
      </c>
      <c r="AK1967" s="122">
        <v>5.3066583578400002E-2</v>
      </c>
      <c r="AL1967" s="122">
        <v>0</v>
      </c>
    </row>
    <row r="1968" spans="1:38" hidden="1" x14ac:dyDescent="0.25">
      <c r="A1968" s="122" t="s">
        <v>1992</v>
      </c>
      <c r="B1968" s="122">
        <v>1</v>
      </c>
      <c r="C1968" s="122" t="s">
        <v>2180</v>
      </c>
      <c r="D1968" s="122" t="s">
        <v>2087</v>
      </c>
      <c r="E1968" s="122">
        <v>37</v>
      </c>
      <c r="F1968" s="122">
        <v>0.1626522455236</v>
      </c>
      <c r="G1968" s="122">
        <v>0.16127427076039999</v>
      </c>
      <c r="H1968" s="122">
        <v>0.15818980053519999</v>
      </c>
      <c r="I1968" s="122">
        <v>0.15617570667440001</v>
      </c>
      <c r="J1968" s="122">
        <v>0.1569652691348</v>
      </c>
      <c r="K1968" s="122">
        <v>0.15278940578719999</v>
      </c>
      <c r="L1968" s="122">
        <v>0.1446463632628</v>
      </c>
      <c r="M1968" s="122">
        <v>0.13914562397120001</v>
      </c>
      <c r="N1968" s="122">
        <v>0.1338633194836</v>
      </c>
      <c r="O1968" s="122">
        <v>0.13496776929439999</v>
      </c>
      <c r="P1968" s="122">
        <v>0.1286278160272</v>
      </c>
      <c r="Q1968" s="122">
        <v>0.1264264347388</v>
      </c>
      <c r="R1968" s="122">
        <v>0.12020880263560001</v>
      </c>
      <c r="S1968" s="122">
        <v>0.1127042281204</v>
      </c>
      <c r="T1968" s="122">
        <v>0.1110106342212</v>
      </c>
      <c r="U1968" s="122">
        <v>0.1090887400484</v>
      </c>
      <c r="V1968" s="122">
        <v>0.1114830390688</v>
      </c>
      <c r="W1968" s="122">
        <v>0.1077303550232</v>
      </c>
      <c r="X1968" s="122">
        <v>0.10562840236480001</v>
      </c>
      <c r="Y1968" s="122">
        <v>0.1009645821548</v>
      </c>
      <c r="Z1968" s="122">
        <v>9.9567014747200006E-2</v>
      </c>
      <c r="AA1968" s="122">
        <v>0.10393882257919999</v>
      </c>
      <c r="AB1968" s="122">
        <v>0.1141262295936</v>
      </c>
      <c r="AC1968" s="122">
        <v>0.1145859749552</v>
      </c>
      <c r="AD1968" s="122">
        <v>0.11891140392040001</v>
      </c>
      <c r="AE1968" s="122">
        <v>0.1216784914912</v>
      </c>
      <c r="AF1968" s="122">
        <v>0.12668229197959999</v>
      </c>
      <c r="AG1968" s="122">
        <v>0.12304536808200001</v>
      </c>
      <c r="AH1968" s="122">
        <v>0.1257774204456</v>
      </c>
      <c r="AI1968" s="122">
        <v>0.1272710736164</v>
      </c>
      <c r="AJ1968" s="122">
        <v>0.13101943096759999</v>
      </c>
      <c r="AK1968" s="122">
        <v>0.1287333035156</v>
      </c>
      <c r="AL1968" s="122">
        <v>0</v>
      </c>
    </row>
    <row r="1969" spans="1:38" hidden="1" x14ac:dyDescent="0.25">
      <c r="A1969" s="122" t="s">
        <v>1992</v>
      </c>
      <c r="B1969" s="122">
        <v>1</v>
      </c>
      <c r="C1969" s="122" t="s">
        <v>2180</v>
      </c>
      <c r="D1969" s="122" t="s">
        <v>2088</v>
      </c>
      <c r="E1969" s="122">
        <v>37</v>
      </c>
      <c r="F1969" s="122">
        <v>1.7839080544712</v>
      </c>
      <c r="G1969" s="122">
        <v>1.7831598874179999</v>
      </c>
      <c r="H1969" s="122">
        <v>1.7717431592868</v>
      </c>
      <c r="I1969" s="122">
        <v>1.7455558876532</v>
      </c>
      <c r="J1969" s="122">
        <v>1.7481547060236</v>
      </c>
      <c r="K1969" s="122">
        <v>1.7237659816468001</v>
      </c>
      <c r="L1969" s="122">
        <v>1.6500960695744</v>
      </c>
      <c r="M1969" s="122">
        <v>1.6157036859572</v>
      </c>
      <c r="N1969" s="122">
        <v>1.5600214228172</v>
      </c>
      <c r="O1969" s="122">
        <v>1.5219876336839999</v>
      </c>
      <c r="P1969" s="122">
        <v>1.4753635128567999</v>
      </c>
      <c r="Q1969" s="122">
        <v>1.4252271807704</v>
      </c>
      <c r="R1969" s="122">
        <v>1.4544633726167999</v>
      </c>
      <c r="S1969" s="122">
        <v>1.3684157469247999</v>
      </c>
      <c r="T1969" s="122">
        <v>1.3648287500931999</v>
      </c>
      <c r="U1969" s="122">
        <v>1.4086117572436001</v>
      </c>
      <c r="V1969" s="122">
        <v>1.3915694612652001</v>
      </c>
      <c r="W1969" s="122">
        <v>1.3077875350315999</v>
      </c>
      <c r="X1969" s="122">
        <v>1.2796000278208</v>
      </c>
      <c r="Y1969" s="122">
        <v>1.2588926644784</v>
      </c>
      <c r="Z1969" s="122">
        <v>1.2677872295564001</v>
      </c>
      <c r="AA1969" s="122">
        <v>1.2961385178196001</v>
      </c>
      <c r="AB1969" s="122">
        <v>1.3398971754419999</v>
      </c>
      <c r="AC1969" s="122">
        <v>1.3272290439715999</v>
      </c>
      <c r="AD1969" s="122">
        <v>1.3465662092652</v>
      </c>
      <c r="AE1969" s="122">
        <v>1.3874317133823999</v>
      </c>
      <c r="AF1969" s="122">
        <v>1.4296442345808</v>
      </c>
      <c r="AG1969" s="122">
        <v>1.4505350487208</v>
      </c>
      <c r="AH1969" s="122">
        <v>1.5171627772392</v>
      </c>
      <c r="AI1969" s="122">
        <v>1.5610793776984</v>
      </c>
      <c r="AJ1969" s="122">
        <v>1.6153595198440001</v>
      </c>
      <c r="AK1969" s="122">
        <v>1.5973656584675999</v>
      </c>
      <c r="AL1969" s="122">
        <v>0</v>
      </c>
    </row>
    <row r="1970" spans="1:38" hidden="1" x14ac:dyDescent="0.25">
      <c r="A1970" s="122" t="s">
        <v>1992</v>
      </c>
      <c r="B1970" s="122">
        <v>1</v>
      </c>
      <c r="C1970" s="122" t="s">
        <v>2180</v>
      </c>
      <c r="D1970" s="122" t="s">
        <v>2145</v>
      </c>
      <c r="E1970" s="122">
        <v>37</v>
      </c>
      <c r="F1970" s="122">
        <v>4.3124049037747998</v>
      </c>
      <c r="G1970" s="122">
        <v>4.4622453983407997</v>
      </c>
      <c r="H1970" s="122">
        <v>4.3631731859127996</v>
      </c>
      <c r="I1970" s="122">
        <v>4.4597134619379997</v>
      </c>
      <c r="J1970" s="122">
        <v>4.4688098453403997</v>
      </c>
      <c r="K1970" s="122">
        <v>4.5835217754227999</v>
      </c>
      <c r="L1970" s="122">
        <v>4.5282534910088001</v>
      </c>
      <c r="M1970" s="122">
        <v>4.6841270309903997</v>
      </c>
      <c r="N1970" s="122">
        <v>4.5394470754164002</v>
      </c>
      <c r="O1970" s="122">
        <v>4.2780820795860004</v>
      </c>
      <c r="P1970" s="122">
        <v>4.5500501392163999</v>
      </c>
      <c r="Q1970" s="122">
        <v>4.5012891091867999</v>
      </c>
      <c r="R1970" s="122">
        <v>4.4731134762776001</v>
      </c>
      <c r="S1970" s="122">
        <v>4.3471203832700001</v>
      </c>
      <c r="T1970" s="122">
        <v>4.3313081495460004</v>
      </c>
      <c r="U1970" s="122">
        <v>1.7052899377640001</v>
      </c>
      <c r="V1970" s="122">
        <v>4.2051249166920002</v>
      </c>
      <c r="W1970" s="122">
        <v>3.7893217015079999</v>
      </c>
      <c r="X1970" s="122">
        <v>3.44433137489</v>
      </c>
      <c r="Y1970" s="122">
        <v>3.2416399092588</v>
      </c>
      <c r="Z1970" s="122">
        <v>1.4640392031048</v>
      </c>
      <c r="AA1970" s="122">
        <v>1.2291200970328</v>
      </c>
      <c r="AB1970" s="122">
        <v>1.0547023439092</v>
      </c>
      <c r="AC1970" s="122">
        <v>0.82803643355440004</v>
      </c>
      <c r="AD1970" s="122">
        <v>0.6068675169844</v>
      </c>
      <c r="AE1970" s="122">
        <v>0.4935011975152</v>
      </c>
      <c r="AF1970" s="122">
        <v>0.62197636761959996</v>
      </c>
      <c r="AG1970" s="122">
        <v>0.50354670296839998</v>
      </c>
      <c r="AH1970" s="122">
        <v>0.51497204541719999</v>
      </c>
      <c r="AI1970" s="122">
        <v>0.40662653337600002</v>
      </c>
      <c r="AJ1970" s="122">
        <v>0.45856712466040001</v>
      </c>
      <c r="AK1970" s="122">
        <v>0.31877517520519999</v>
      </c>
      <c r="AL1970" s="122">
        <v>0</v>
      </c>
    </row>
    <row r="1971" spans="1:38" hidden="1" x14ac:dyDescent="0.25">
      <c r="A1971" s="122" t="s">
        <v>1992</v>
      </c>
      <c r="B1971" s="122">
        <v>1</v>
      </c>
      <c r="C1971" s="122" t="s">
        <v>2180</v>
      </c>
      <c r="D1971" s="122" t="s">
        <v>2089</v>
      </c>
      <c r="E1971" s="122">
        <v>37</v>
      </c>
      <c r="F1971" s="122">
        <v>1.9757954426336</v>
      </c>
      <c r="G1971" s="122">
        <v>1.9753389941684001</v>
      </c>
      <c r="H1971" s="122">
        <v>1.9588810185251999</v>
      </c>
      <c r="I1971" s="122">
        <v>1.9435838392544</v>
      </c>
      <c r="J1971" s="122">
        <v>1.95396042205</v>
      </c>
      <c r="K1971" s="122">
        <v>1.88310709881</v>
      </c>
      <c r="L1971" s="122">
        <v>1.8106214769328</v>
      </c>
      <c r="M1971" s="122">
        <v>1.7827258962520001</v>
      </c>
      <c r="N1971" s="122">
        <v>1.7519371570624001</v>
      </c>
      <c r="O1971" s="122">
        <v>1.7044105310008</v>
      </c>
      <c r="P1971" s="122">
        <v>1.6417724821763999</v>
      </c>
      <c r="Q1971" s="122">
        <v>1.5905921664275999</v>
      </c>
      <c r="R1971" s="122">
        <v>1.649706756726</v>
      </c>
      <c r="S1971" s="122">
        <v>1.5942195758383999</v>
      </c>
      <c r="T1971" s="122">
        <v>1.5598988838636001</v>
      </c>
      <c r="U1971" s="122">
        <v>1.5003647899100001</v>
      </c>
      <c r="V1971" s="122">
        <v>1.4544873767032001</v>
      </c>
      <c r="W1971" s="122">
        <v>1.33737318827</v>
      </c>
      <c r="X1971" s="122">
        <v>1.2915794979724</v>
      </c>
      <c r="Y1971" s="122">
        <v>1.2310137315644001</v>
      </c>
      <c r="Z1971" s="122">
        <v>1.2123854594179999</v>
      </c>
      <c r="AA1971" s="122">
        <v>1.1672377806544001</v>
      </c>
      <c r="AB1971" s="122">
        <v>1.2202575483924001</v>
      </c>
      <c r="AC1971" s="122">
        <v>1.2254803934772001</v>
      </c>
      <c r="AD1971" s="122">
        <v>1.2597285491000001</v>
      </c>
      <c r="AE1971" s="122">
        <v>1.2953978837996001</v>
      </c>
      <c r="AF1971" s="122">
        <v>1.3361917196068001</v>
      </c>
      <c r="AG1971" s="122">
        <v>1.3528194473527999</v>
      </c>
      <c r="AH1971" s="122">
        <v>1.3854908344620001</v>
      </c>
      <c r="AI1971" s="122">
        <v>1.4258130406492</v>
      </c>
      <c r="AJ1971" s="122">
        <v>1.4496953575747999</v>
      </c>
      <c r="AK1971" s="122">
        <v>1.4312926322352</v>
      </c>
      <c r="AL1971" s="122">
        <v>0</v>
      </c>
    </row>
    <row r="1972" spans="1:38" hidden="1" x14ac:dyDescent="0.25">
      <c r="A1972" s="122" t="s">
        <v>1992</v>
      </c>
      <c r="B1972" s="122">
        <v>1</v>
      </c>
      <c r="C1972" s="122" t="s">
        <v>2180</v>
      </c>
      <c r="D1972" s="122" t="s">
        <v>2136</v>
      </c>
      <c r="E1972" s="122">
        <v>37</v>
      </c>
      <c r="F1972" s="122">
        <v>0</v>
      </c>
      <c r="G1972" s="122">
        <v>0</v>
      </c>
      <c r="H1972" s="122">
        <v>0</v>
      </c>
      <c r="I1972" s="122">
        <v>0</v>
      </c>
      <c r="J1972" s="122">
        <v>0</v>
      </c>
      <c r="K1972" s="122">
        <v>0</v>
      </c>
      <c r="L1972" s="122">
        <v>0</v>
      </c>
      <c r="M1972" s="122">
        <v>0</v>
      </c>
      <c r="N1972" s="122">
        <v>0</v>
      </c>
      <c r="O1972" s="122">
        <v>0</v>
      </c>
      <c r="P1972" s="122">
        <v>0</v>
      </c>
      <c r="Q1972" s="122">
        <v>0</v>
      </c>
      <c r="R1972" s="122">
        <v>0</v>
      </c>
      <c r="S1972" s="122">
        <v>0</v>
      </c>
      <c r="T1972" s="122">
        <v>0</v>
      </c>
      <c r="U1972" s="122">
        <v>0</v>
      </c>
      <c r="V1972" s="122">
        <v>0</v>
      </c>
      <c r="W1972" s="122">
        <v>0</v>
      </c>
      <c r="X1972" s="122">
        <v>0</v>
      </c>
      <c r="Y1972" s="122">
        <v>0</v>
      </c>
      <c r="Z1972" s="122">
        <v>0</v>
      </c>
      <c r="AA1972" s="122">
        <v>0</v>
      </c>
      <c r="AB1972" s="122">
        <v>0</v>
      </c>
      <c r="AC1972" s="122">
        <v>0</v>
      </c>
      <c r="AD1972" s="122">
        <v>0</v>
      </c>
      <c r="AE1972" s="122">
        <v>0</v>
      </c>
      <c r="AF1972" s="122">
        <v>0</v>
      </c>
      <c r="AG1972" s="122">
        <v>0</v>
      </c>
      <c r="AH1972" s="122">
        <v>0</v>
      </c>
      <c r="AI1972" s="122">
        <v>0</v>
      </c>
      <c r="AJ1972" s="122">
        <v>0</v>
      </c>
      <c r="AK1972" s="122">
        <v>0</v>
      </c>
      <c r="AL1972" s="122">
        <v>0</v>
      </c>
    </row>
    <row r="1973" spans="1:38" hidden="1" x14ac:dyDescent="0.25">
      <c r="A1973" s="122" t="s">
        <v>1992</v>
      </c>
      <c r="B1973" s="122">
        <v>1</v>
      </c>
      <c r="C1973" s="122" t="s">
        <v>2180</v>
      </c>
      <c r="D1973" s="122" t="s">
        <v>2090</v>
      </c>
      <c r="E1973" s="122">
        <v>37</v>
      </c>
      <c r="F1973" s="122">
        <v>4.8914513370800002E-2</v>
      </c>
      <c r="G1973" s="122">
        <v>4.7467890215200002E-2</v>
      </c>
      <c r="H1973" s="122">
        <v>4.67277368124E-2</v>
      </c>
      <c r="I1973" s="122">
        <v>4.5880394218399997E-2</v>
      </c>
      <c r="J1973" s="122">
        <v>4.45190128852E-2</v>
      </c>
      <c r="K1973" s="122">
        <v>4.1787048455600002E-2</v>
      </c>
      <c r="L1973" s="122">
        <v>3.9114003499200002E-2</v>
      </c>
      <c r="M1973" s="122">
        <v>3.8066009127999997E-2</v>
      </c>
      <c r="N1973" s="122">
        <v>3.6792526979599997E-2</v>
      </c>
      <c r="O1973" s="122">
        <v>3.5447658002399997E-2</v>
      </c>
      <c r="P1973" s="122">
        <v>3.40433451932E-2</v>
      </c>
      <c r="Q1973" s="122">
        <v>3.2561753335999997E-2</v>
      </c>
      <c r="R1973" s="122">
        <v>3.070863481E-2</v>
      </c>
      <c r="S1973" s="122">
        <v>2.84926461624E-2</v>
      </c>
      <c r="T1973" s="122">
        <v>2.69379689432E-2</v>
      </c>
      <c r="U1973" s="122">
        <v>2.5231862969600002E-2</v>
      </c>
      <c r="V1973" s="122">
        <v>2.3881554379200001E-2</v>
      </c>
      <c r="W1973" s="122">
        <v>2.12906179528E-2</v>
      </c>
      <c r="X1973" s="122">
        <v>2.0161915087999999E-2</v>
      </c>
      <c r="Y1973" s="122">
        <v>1.8846705922800001E-2</v>
      </c>
      <c r="Z1973" s="122">
        <v>1.7690402578799998E-2</v>
      </c>
      <c r="AA1973" s="122">
        <v>1.6244366000799999E-2</v>
      </c>
      <c r="AB1973" s="122">
        <v>1.5817860954E-2</v>
      </c>
      <c r="AC1973" s="122">
        <v>1.5949504731999999E-2</v>
      </c>
      <c r="AD1973" s="122">
        <v>1.6341887153200001E-2</v>
      </c>
      <c r="AE1973" s="122">
        <v>1.6269848641199999E-2</v>
      </c>
      <c r="AF1973" s="122">
        <v>1.6354645356000001E-2</v>
      </c>
      <c r="AG1973" s="122">
        <v>1.5863133305600002E-2</v>
      </c>
      <c r="AH1973" s="122">
        <v>1.5916961885999999E-2</v>
      </c>
      <c r="AI1973" s="122">
        <v>1.6004283562399999E-2</v>
      </c>
      <c r="AJ1973" s="122">
        <v>1.60737562272E-2</v>
      </c>
      <c r="AK1973" s="122">
        <v>1.6174769982000001E-2</v>
      </c>
      <c r="AL1973" s="122">
        <v>0</v>
      </c>
    </row>
    <row r="1974" spans="1:38" hidden="1" x14ac:dyDescent="0.25">
      <c r="A1974" s="122" t="s">
        <v>1992</v>
      </c>
      <c r="B1974" s="122">
        <v>1</v>
      </c>
      <c r="C1974" s="122" t="s">
        <v>2180</v>
      </c>
      <c r="D1974" s="122" t="s">
        <v>2091</v>
      </c>
      <c r="E1974" s="122">
        <v>37</v>
      </c>
      <c r="F1974" s="122">
        <v>2.3018891715428</v>
      </c>
      <c r="G1974" s="122">
        <v>2.3283697813936</v>
      </c>
      <c r="H1974" s="122">
        <v>2.3176701591932001</v>
      </c>
      <c r="I1974" s="122">
        <v>2.2858122527828</v>
      </c>
      <c r="J1974" s="122">
        <v>2.2742056594543998</v>
      </c>
      <c r="K1974" s="122">
        <v>2.2000872298664</v>
      </c>
      <c r="L1974" s="122">
        <v>2.121569386524</v>
      </c>
      <c r="M1974" s="122">
        <v>2.0778011195928001</v>
      </c>
      <c r="N1974" s="122">
        <v>2.0176604053872</v>
      </c>
      <c r="O1974" s="122">
        <v>1.9360488808723999</v>
      </c>
      <c r="P1974" s="122">
        <v>1.8845104538148001</v>
      </c>
      <c r="Q1974" s="122">
        <v>1.8147963164128</v>
      </c>
      <c r="R1974" s="122">
        <v>1.7974264067424</v>
      </c>
      <c r="S1974" s="122">
        <v>1.78210817953</v>
      </c>
      <c r="T1974" s="122">
        <v>1.6867869523848</v>
      </c>
      <c r="U1974" s="122">
        <v>1.6342372489548</v>
      </c>
      <c r="V1974" s="122">
        <v>1.5850370393676001</v>
      </c>
      <c r="W1974" s="122">
        <v>1.5940858988936</v>
      </c>
      <c r="X1974" s="122">
        <v>1.5481166406775999</v>
      </c>
      <c r="Y1974" s="122">
        <v>1.4788160659831999</v>
      </c>
      <c r="Z1974" s="122">
        <v>1.4380530888751999</v>
      </c>
      <c r="AA1974" s="122">
        <v>1.37418437723</v>
      </c>
      <c r="AB1974" s="122">
        <v>1.4018472531420001</v>
      </c>
      <c r="AC1974" s="122">
        <v>1.4410814639256</v>
      </c>
      <c r="AD1974" s="122">
        <v>1.486233014</v>
      </c>
      <c r="AE1974" s="122">
        <v>1.4805398047075999</v>
      </c>
      <c r="AF1974" s="122">
        <v>1.5333329127788</v>
      </c>
      <c r="AG1974" s="122">
        <v>1.5125438917484</v>
      </c>
      <c r="AH1974" s="122">
        <v>1.5768498487167999</v>
      </c>
      <c r="AI1974" s="122">
        <v>1.5922523299675999</v>
      </c>
      <c r="AJ1974" s="122">
        <v>1.6216489468144</v>
      </c>
      <c r="AK1974" s="122">
        <v>1.5950840738195999</v>
      </c>
      <c r="AL1974" s="122">
        <v>0</v>
      </c>
    </row>
    <row r="1975" spans="1:38" hidden="1" x14ac:dyDescent="0.25">
      <c r="A1975" s="122" t="s">
        <v>1992</v>
      </c>
      <c r="B1975" s="122">
        <v>1</v>
      </c>
      <c r="C1975" s="122" t="s">
        <v>2180</v>
      </c>
      <c r="D1975" s="122" t="s">
        <v>2092</v>
      </c>
      <c r="E1975" s="122">
        <v>37</v>
      </c>
      <c r="F1975" s="122">
        <v>0.581775525786</v>
      </c>
      <c r="G1975" s="122">
        <v>0.5903388616552</v>
      </c>
      <c r="H1975" s="122">
        <v>0.58823416975120002</v>
      </c>
      <c r="I1975" s="122">
        <v>0.58362442978560003</v>
      </c>
      <c r="J1975" s="122">
        <v>0.58554090424479999</v>
      </c>
      <c r="K1975" s="122">
        <v>0.56748497037120005</v>
      </c>
      <c r="L1975" s="122">
        <v>0.54817783579159995</v>
      </c>
      <c r="M1975" s="122">
        <v>0.54057794663320002</v>
      </c>
      <c r="N1975" s="122">
        <v>0.527778812988</v>
      </c>
      <c r="O1975" s="122">
        <v>0.50673830713519996</v>
      </c>
      <c r="P1975" s="122">
        <v>0.49399131542039998</v>
      </c>
      <c r="Q1975" s="122">
        <v>0.48038042954999999</v>
      </c>
      <c r="R1975" s="122">
        <v>0.45243788883160002</v>
      </c>
      <c r="S1975" s="122">
        <v>0.43980814053400002</v>
      </c>
      <c r="T1975" s="122">
        <v>0.4264383571</v>
      </c>
      <c r="U1975" s="122">
        <v>0.41208811809200002</v>
      </c>
      <c r="V1975" s="122">
        <v>0.39925107844160002</v>
      </c>
      <c r="W1975" s="122">
        <v>0.36126085357319998</v>
      </c>
      <c r="X1975" s="122">
        <v>0.35216446504400001</v>
      </c>
      <c r="Y1975" s="122">
        <v>0.33545119338079998</v>
      </c>
      <c r="Z1975" s="122">
        <v>0.32322716657279998</v>
      </c>
      <c r="AA1975" s="122">
        <v>0.30575745790519998</v>
      </c>
      <c r="AB1975" s="122">
        <v>0.3143619129336</v>
      </c>
      <c r="AC1975" s="122">
        <v>0.31984402296839998</v>
      </c>
      <c r="AD1975" s="122">
        <v>0.32822615952560003</v>
      </c>
      <c r="AE1975" s="122">
        <v>0.33522420234520001</v>
      </c>
      <c r="AF1975" s="122">
        <v>0.3444843897348</v>
      </c>
      <c r="AG1975" s="122">
        <v>0.33824262160079999</v>
      </c>
      <c r="AH1975" s="122">
        <v>0.34906923230199999</v>
      </c>
      <c r="AI1975" s="122">
        <v>0.36148306925919999</v>
      </c>
      <c r="AJ1975" s="122">
        <v>0.37060360079400001</v>
      </c>
      <c r="AK1975" s="122">
        <v>0.3713003976416</v>
      </c>
      <c r="AL1975" s="122">
        <v>0</v>
      </c>
    </row>
    <row r="1976" spans="1:38" hidden="1" x14ac:dyDescent="0.25">
      <c r="A1976" s="122" t="s">
        <v>1992</v>
      </c>
      <c r="B1976" s="122">
        <v>1</v>
      </c>
      <c r="C1976" s="122" t="s">
        <v>2180</v>
      </c>
      <c r="D1976" s="122" t="s">
        <v>2093</v>
      </c>
      <c r="E1976" s="122">
        <v>37</v>
      </c>
      <c r="F1976" s="122">
        <v>3.9959546421284</v>
      </c>
      <c r="G1976" s="122">
        <v>4.0258311745792001</v>
      </c>
      <c r="H1976" s="122">
        <v>3.9834039018144001</v>
      </c>
      <c r="I1976" s="122">
        <v>3.9496473341080001</v>
      </c>
      <c r="J1976" s="122">
        <v>3.9500539292788002</v>
      </c>
      <c r="K1976" s="122">
        <v>3.8027710308924001</v>
      </c>
      <c r="L1976" s="122">
        <v>3.6979918441563999</v>
      </c>
      <c r="M1976" s="122">
        <v>3.6412882415027998</v>
      </c>
      <c r="N1976" s="122">
        <v>3.5019563388432</v>
      </c>
      <c r="O1976" s="122">
        <v>3.4094277502152002</v>
      </c>
      <c r="P1976" s="122">
        <v>3.3270975586547999</v>
      </c>
      <c r="Q1976" s="122">
        <v>3.2304347939696001</v>
      </c>
      <c r="R1976" s="122">
        <v>3.1913725002767999</v>
      </c>
      <c r="S1976" s="122">
        <v>3.0604818338220001</v>
      </c>
      <c r="T1976" s="122">
        <v>3.3631711402464002</v>
      </c>
      <c r="U1976" s="122">
        <v>2.9467450858692001</v>
      </c>
      <c r="V1976" s="122">
        <v>2.7902566462316001</v>
      </c>
      <c r="W1976" s="122">
        <v>2.7110545521164</v>
      </c>
      <c r="X1976" s="122">
        <v>2.6342747756808</v>
      </c>
      <c r="Y1976" s="122">
        <v>2.5424168651364001</v>
      </c>
      <c r="Z1976" s="122">
        <v>2.4874468246096</v>
      </c>
      <c r="AA1976" s="122">
        <v>2.3969460186560001</v>
      </c>
      <c r="AB1976" s="122">
        <v>2.42052270257</v>
      </c>
      <c r="AC1976" s="122">
        <v>2.4153117879688</v>
      </c>
      <c r="AD1976" s="122">
        <v>2.4691704374064001</v>
      </c>
      <c r="AE1976" s="122">
        <v>2.6116235756043999</v>
      </c>
      <c r="AF1976" s="122">
        <v>2.7527164068040002</v>
      </c>
      <c r="AG1976" s="122">
        <v>2.7311817778027998</v>
      </c>
      <c r="AH1976" s="122">
        <v>2.7069595597632001</v>
      </c>
      <c r="AI1976" s="122">
        <v>2.7018561277875999</v>
      </c>
      <c r="AJ1976" s="122">
        <v>2.7506899977788</v>
      </c>
      <c r="AK1976" s="122">
        <v>2.6960404495920001</v>
      </c>
      <c r="AL1976" s="122">
        <v>0</v>
      </c>
    </row>
    <row r="1977" spans="1:38" hidden="1" x14ac:dyDescent="0.25">
      <c r="A1977" s="122" t="s">
        <v>1992</v>
      </c>
      <c r="B1977" s="122">
        <v>1</v>
      </c>
      <c r="C1977" s="122" t="s">
        <v>2180</v>
      </c>
      <c r="D1977" s="122" t="s">
        <v>2094</v>
      </c>
      <c r="E1977" s="122">
        <v>37</v>
      </c>
      <c r="F1977" s="122">
        <v>2.8242406156608002</v>
      </c>
      <c r="G1977" s="122">
        <v>2.8330850399992</v>
      </c>
      <c r="H1977" s="122">
        <v>2.8155445148067999</v>
      </c>
      <c r="I1977" s="122">
        <v>2.8040673018820002</v>
      </c>
      <c r="J1977" s="122">
        <v>2.8182836072216002</v>
      </c>
      <c r="K1977" s="122">
        <v>2.7295737782124001</v>
      </c>
      <c r="L1977" s="122">
        <v>2.6561511103203999</v>
      </c>
      <c r="M1977" s="122">
        <v>2.6609026543876002</v>
      </c>
      <c r="N1977" s="122">
        <v>2.5790389767940001</v>
      </c>
      <c r="O1977" s="122">
        <v>2.5421823628068001</v>
      </c>
      <c r="P1977" s="122">
        <v>2.4658933567884</v>
      </c>
      <c r="Q1977" s="122">
        <v>2.3849369248152001</v>
      </c>
      <c r="R1977" s="122">
        <v>2.3722417870844001</v>
      </c>
      <c r="S1977" s="122">
        <v>2.2576238813464</v>
      </c>
      <c r="T1977" s="122">
        <v>2.1681213522835998</v>
      </c>
      <c r="U1977" s="122">
        <v>2.1129855984076</v>
      </c>
      <c r="V1977" s="122">
        <v>2.0311731621216</v>
      </c>
      <c r="W1977" s="122">
        <v>1.8972697096891999</v>
      </c>
      <c r="X1977" s="122">
        <v>1.8454003571219999</v>
      </c>
      <c r="Y1977" s="122">
        <v>1.8023878477276001</v>
      </c>
      <c r="Z1977" s="122">
        <v>1.7636787411320001</v>
      </c>
      <c r="AA1977" s="122">
        <v>1.731946172922</v>
      </c>
      <c r="AB1977" s="122">
        <v>1.7556127349684001</v>
      </c>
      <c r="AC1977" s="122">
        <v>1.7698981510028</v>
      </c>
      <c r="AD1977" s="122">
        <v>1.7771935354207999</v>
      </c>
      <c r="AE1977" s="122">
        <v>1.7546966353728</v>
      </c>
      <c r="AF1977" s="122">
        <v>1.8964106988372</v>
      </c>
      <c r="AG1977" s="122">
        <v>1.929300741914</v>
      </c>
      <c r="AH1977" s="122">
        <v>1.7930269230832001</v>
      </c>
      <c r="AI1977" s="122">
        <v>1.7351569325916001</v>
      </c>
      <c r="AJ1977" s="122">
        <v>1.7317255553836</v>
      </c>
      <c r="AK1977" s="122">
        <v>1.7164299756632</v>
      </c>
      <c r="AL1977" s="122">
        <v>0</v>
      </c>
    </row>
    <row r="1978" spans="1:38" hidden="1" x14ac:dyDescent="0.25">
      <c r="A1978" s="122" t="s">
        <v>1992</v>
      </c>
      <c r="B1978" s="122">
        <v>1</v>
      </c>
      <c r="C1978" s="122" t="s">
        <v>2180</v>
      </c>
      <c r="D1978" s="122" t="s">
        <v>2095</v>
      </c>
      <c r="E1978" s="122">
        <v>37</v>
      </c>
      <c r="F1978" s="122">
        <v>10.582375632978801</v>
      </c>
      <c r="G1978" s="122">
        <v>10.859202349690801</v>
      </c>
      <c r="H1978" s="122">
        <v>10.9931179657152</v>
      </c>
      <c r="I1978" s="122">
        <v>11.0152752902892</v>
      </c>
      <c r="J1978" s="122">
        <v>11.221814306892</v>
      </c>
      <c r="K1978" s="122">
        <v>11.2235041651712</v>
      </c>
      <c r="L1978" s="122">
        <v>11.287344099612</v>
      </c>
      <c r="M1978" s="122">
        <v>11.081826317769201</v>
      </c>
      <c r="N1978" s="122">
        <v>10.682820418292399</v>
      </c>
      <c r="O1978" s="122">
        <v>10.2700984048208</v>
      </c>
      <c r="P1978" s="122">
        <v>10.226076742476</v>
      </c>
      <c r="Q1978" s="122">
        <v>9.9060665631311995</v>
      </c>
      <c r="R1978" s="122">
        <v>9.3450608520863998</v>
      </c>
      <c r="S1978" s="122">
        <v>9.6774701992779999</v>
      </c>
      <c r="T1978" s="122">
        <v>9.7449649503752003</v>
      </c>
      <c r="U1978" s="122">
        <v>9.6216775070863996</v>
      </c>
      <c r="V1978" s="122">
        <v>10.008424817725601</v>
      </c>
      <c r="W1978" s="122">
        <v>9.4746464979543994</v>
      </c>
      <c r="X1978" s="122">
        <v>9.3978084843103993</v>
      </c>
      <c r="Y1978" s="122">
        <v>9.2870359295952003</v>
      </c>
      <c r="Z1978" s="122">
        <v>8.8548769682043993</v>
      </c>
      <c r="AA1978" s="122">
        <v>8.6548473291756007</v>
      </c>
      <c r="AB1978" s="122">
        <v>8.3405384497848001</v>
      </c>
      <c r="AC1978" s="122">
        <v>8.7960050564455994</v>
      </c>
      <c r="AD1978" s="122">
        <v>9.3203025509580009</v>
      </c>
      <c r="AE1978" s="122">
        <v>9.2432038111336006</v>
      </c>
      <c r="AF1978" s="122">
        <v>8.6246091204167996</v>
      </c>
      <c r="AG1978" s="122">
        <v>8.0359679882104</v>
      </c>
      <c r="AH1978" s="122">
        <v>7.6478672917555999</v>
      </c>
      <c r="AI1978" s="122">
        <v>7.9928060713256004</v>
      </c>
      <c r="AJ1978" s="122">
        <v>7.4252957453387998</v>
      </c>
      <c r="AK1978" s="122">
        <v>7.3054045570995996</v>
      </c>
      <c r="AL1978" s="122">
        <v>0</v>
      </c>
    </row>
    <row r="1979" spans="1:38" hidden="1" x14ac:dyDescent="0.25">
      <c r="A1979" s="122" t="s">
        <v>1992</v>
      </c>
      <c r="B1979" s="122">
        <v>1</v>
      </c>
      <c r="C1979" s="122" t="s">
        <v>2180</v>
      </c>
      <c r="D1979" s="122" t="s">
        <v>2096</v>
      </c>
      <c r="E1979" s="122">
        <v>37</v>
      </c>
      <c r="F1979" s="122">
        <v>2.4984180686836002</v>
      </c>
      <c r="G1979" s="122">
        <v>2.5188245978756001</v>
      </c>
      <c r="H1979" s="122">
        <v>2.5154637253479999</v>
      </c>
      <c r="I1979" s="122">
        <v>2.4749154643023998</v>
      </c>
      <c r="J1979" s="122">
        <v>2.4150632273572001</v>
      </c>
      <c r="K1979" s="122">
        <v>2.3613950846584002</v>
      </c>
      <c r="L1979" s="122">
        <v>2.3407000220519998</v>
      </c>
      <c r="M1979" s="122">
        <v>3.5900493930868</v>
      </c>
      <c r="N1979" s="122">
        <v>3.0044117414387999</v>
      </c>
      <c r="O1979" s="122">
        <v>2.9189127980767999</v>
      </c>
      <c r="P1979" s="122">
        <v>2.9351341500096</v>
      </c>
      <c r="Q1979" s="122">
        <v>2.8597180384135998</v>
      </c>
      <c r="R1979" s="122">
        <v>2.7612084064992</v>
      </c>
      <c r="S1979" s="122">
        <v>2.7039523731752002</v>
      </c>
      <c r="T1979" s="122">
        <v>2.7659443457099999</v>
      </c>
      <c r="U1979" s="122">
        <v>2.5690880315687998</v>
      </c>
      <c r="V1979" s="122">
        <v>2.5406722724656001</v>
      </c>
      <c r="W1979" s="122">
        <v>2.5359749732856001</v>
      </c>
      <c r="X1979" s="122">
        <v>2.5963432668488</v>
      </c>
      <c r="Y1979" s="122">
        <v>2.5242697265912</v>
      </c>
      <c r="Z1979" s="122">
        <v>2.3189590819863999</v>
      </c>
      <c r="AA1979" s="122">
        <v>2.2448787875108001</v>
      </c>
      <c r="AB1979" s="122">
        <v>2.2163946557284002</v>
      </c>
      <c r="AC1979" s="122">
        <v>2.3604580170948002</v>
      </c>
      <c r="AD1979" s="122">
        <v>1.7079350803172</v>
      </c>
      <c r="AE1979" s="122">
        <v>2.2984070203892002</v>
      </c>
      <c r="AF1979" s="122">
        <v>2.1668016499976002</v>
      </c>
      <c r="AG1979" s="122">
        <v>2.2566380736395999</v>
      </c>
      <c r="AH1979" s="122">
        <v>2.3355375076936</v>
      </c>
      <c r="AI1979" s="122">
        <v>2.3663340057728002</v>
      </c>
      <c r="AJ1979" s="122">
        <v>2.4229290707692002</v>
      </c>
      <c r="AK1979" s="122">
        <v>2.4113125354192002</v>
      </c>
      <c r="AL1979" s="122">
        <v>0</v>
      </c>
    </row>
    <row r="1980" spans="1:38" hidden="1" x14ac:dyDescent="0.25">
      <c r="A1980" s="122" t="s">
        <v>1992</v>
      </c>
      <c r="B1980" s="122">
        <v>1</v>
      </c>
      <c r="C1980" s="122" t="s">
        <v>2180</v>
      </c>
      <c r="D1980" s="122" t="s">
        <v>2097</v>
      </c>
      <c r="E1980" s="122">
        <v>37</v>
      </c>
      <c r="F1980" s="122">
        <v>12.7399396958092</v>
      </c>
      <c r="G1980" s="122">
        <v>12.442656658317199</v>
      </c>
      <c r="H1980" s="122">
        <v>12.4426209627776</v>
      </c>
      <c r="I1980" s="122">
        <v>12.3822409719596</v>
      </c>
      <c r="J1980" s="122">
        <v>12.511280833926</v>
      </c>
      <c r="K1980" s="122">
        <v>12.427717482782001</v>
      </c>
      <c r="L1980" s="122">
        <v>11.916265271316</v>
      </c>
      <c r="M1980" s="122">
        <v>11.668848010856401</v>
      </c>
      <c r="N1980" s="122">
        <v>11.34245113379</v>
      </c>
      <c r="O1980" s="122">
        <v>11.0167970244892</v>
      </c>
      <c r="P1980" s="122">
        <v>10.9812560619048</v>
      </c>
      <c r="Q1980" s="122">
        <v>10.7452917714128</v>
      </c>
      <c r="R1980" s="122">
        <v>10.945449020718801</v>
      </c>
      <c r="S1980" s="122">
        <v>10.490091556882</v>
      </c>
      <c r="T1980" s="122">
        <v>10.552662083277999</v>
      </c>
      <c r="U1980" s="122">
        <v>10.2367718740252</v>
      </c>
      <c r="V1980" s="122">
        <v>10.639600892401599</v>
      </c>
      <c r="W1980" s="122">
        <v>10.75970548758</v>
      </c>
      <c r="X1980" s="122">
        <v>10.973783211523999</v>
      </c>
      <c r="Y1980" s="122">
        <v>10.9646396041476</v>
      </c>
      <c r="Z1980" s="122">
        <v>11.413424417782799</v>
      </c>
      <c r="AA1980" s="122">
        <v>12.16908912751</v>
      </c>
      <c r="AB1980" s="122">
        <v>11.528212388607599</v>
      </c>
      <c r="AC1980" s="122">
        <v>10.4563287161396</v>
      </c>
      <c r="AD1980" s="122">
        <v>10.338907633314401</v>
      </c>
      <c r="AE1980" s="122">
        <v>10.4786712669128</v>
      </c>
      <c r="AF1980" s="122">
        <v>10.9225679288684</v>
      </c>
      <c r="AG1980" s="122">
        <v>10.914351148901201</v>
      </c>
      <c r="AH1980" s="122">
        <v>11.779682455198</v>
      </c>
      <c r="AI1980" s="122">
        <v>15.376921764876</v>
      </c>
      <c r="AJ1980" s="122">
        <v>11.7965356348756</v>
      </c>
      <c r="AK1980" s="122">
        <v>10.703491940917999</v>
      </c>
      <c r="AL1980" s="122">
        <v>0</v>
      </c>
    </row>
    <row r="1981" spans="1:38" hidden="1" x14ac:dyDescent="0.25">
      <c r="A1981" s="122" t="s">
        <v>1992</v>
      </c>
      <c r="B1981" s="122">
        <v>1</v>
      </c>
      <c r="C1981" s="122" t="s">
        <v>2180</v>
      </c>
      <c r="D1981" s="122" t="s">
        <v>2098</v>
      </c>
      <c r="E1981" s="122">
        <v>37</v>
      </c>
      <c r="F1981" s="122">
        <v>2.1443252731852001</v>
      </c>
      <c r="G1981" s="122">
        <v>2.0749752124612</v>
      </c>
      <c r="H1981" s="122">
        <v>2.0333031567296</v>
      </c>
      <c r="I1981" s="122">
        <v>1.9962185538763999</v>
      </c>
      <c r="J1981" s="122">
        <v>1.9794159852040001</v>
      </c>
      <c r="K1981" s="122">
        <v>1.8188901296327999</v>
      </c>
      <c r="L1981" s="122">
        <v>1.7305763644595999</v>
      </c>
      <c r="M1981" s="122">
        <v>1.6510331045908</v>
      </c>
      <c r="N1981" s="122">
        <v>1.5768053741328001</v>
      </c>
      <c r="O1981" s="122">
        <v>1.5119393587200001</v>
      </c>
      <c r="P1981" s="122">
        <v>1.4533262054808</v>
      </c>
      <c r="Q1981" s="122">
        <v>1.3981948725164</v>
      </c>
      <c r="R1981" s="122">
        <v>1.3209155567719999</v>
      </c>
      <c r="S1981" s="122">
        <v>1.2463885735783999</v>
      </c>
      <c r="T1981" s="122">
        <v>1.2037232860744</v>
      </c>
      <c r="U1981" s="122">
        <v>1.1372415631052</v>
      </c>
      <c r="V1981" s="122">
        <v>1.1220143954235999</v>
      </c>
      <c r="W1981" s="122">
        <v>1.0704312606876001</v>
      </c>
      <c r="X1981" s="122">
        <v>1.0343005298023999</v>
      </c>
      <c r="Y1981" s="122">
        <v>0.9919123305252</v>
      </c>
      <c r="Z1981" s="122">
        <v>0.9231384901452</v>
      </c>
      <c r="AA1981" s="122">
        <v>0.85737117279520003</v>
      </c>
      <c r="AB1981" s="122">
        <v>0.85704441087159999</v>
      </c>
      <c r="AC1981" s="122">
        <v>0.84897029143360003</v>
      </c>
      <c r="AD1981" s="122">
        <v>0.83542041069200002</v>
      </c>
      <c r="AE1981" s="122">
        <v>0.85912737567440001</v>
      </c>
      <c r="AF1981" s="122">
        <v>0.86072658781199995</v>
      </c>
      <c r="AG1981" s="122">
        <v>0.84294269447360004</v>
      </c>
      <c r="AH1981" s="122">
        <v>0.83368961883759996</v>
      </c>
      <c r="AI1981" s="122">
        <v>0.82391971631479999</v>
      </c>
      <c r="AJ1981" s="122">
        <v>0.88761021685840003</v>
      </c>
      <c r="AK1981" s="122">
        <v>0.85030773159920003</v>
      </c>
      <c r="AL1981" s="122">
        <v>0</v>
      </c>
    </row>
    <row r="1982" spans="1:38" hidden="1" x14ac:dyDescent="0.25">
      <c r="A1982" s="122" t="s">
        <v>1992</v>
      </c>
      <c r="B1982" s="122">
        <v>1</v>
      </c>
      <c r="C1982" s="122" t="s">
        <v>2180</v>
      </c>
      <c r="D1982" s="122" t="s">
        <v>2099</v>
      </c>
      <c r="E1982" s="122">
        <v>37</v>
      </c>
      <c r="F1982" s="122">
        <v>0.88673348931439999</v>
      </c>
      <c r="G1982" s="122">
        <v>0.85182425805679995</v>
      </c>
      <c r="H1982" s="122">
        <v>0.84203881795879998</v>
      </c>
      <c r="I1982" s="122">
        <v>0.81604795173440003</v>
      </c>
      <c r="J1982" s="122">
        <v>0.81734687550039997</v>
      </c>
      <c r="K1982" s="122">
        <v>0.75773639600679998</v>
      </c>
      <c r="L1982" s="122">
        <v>0.73144433097960004</v>
      </c>
      <c r="M1982" s="122">
        <v>0.71161150211760005</v>
      </c>
      <c r="N1982" s="122">
        <v>0.68246518610200002</v>
      </c>
      <c r="O1982" s="122">
        <v>0.66114659690800004</v>
      </c>
      <c r="P1982" s="122">
        <v>0.64093436458520003</v>
      </c>
      <c r="Q1982" s="122">
        <v>0.61422714573079995</v>
      </c>
      <c r="R1982" s="122">
        <v>0.64383476771040005</v>
      </c>
      <c r="S1982" s="122">
        <v>0.60899762939119995</v>
      </c>
      <c r="T1982" s="122">
        <v>0.59590988880079998</v>
      </c>
      <c r="U1982" s="122">
        <v>0.57798538445759995</v>
      </c>
      <c r="V1982" s="122">
        <v>0.57275292336359995</v>
      </c>
      <c r="W1982" s="122">
        <v>0.54438925408000005</v>
      </c>
      <c r="X1982" s="122">
        <v>0.52327069516119995</v>
      </c>
      <c r="Y1982" s="122">
        <v>0.51213745629200003</v>
      </c>
      <c r="Z1982" s="122">
        <v>0.49995695091440001</v>
      </c>
      <c r="AA1982" s="122">
        <v>0.46903172358</v>
      </c>
      <c r="AB1982" s="122">
        <v>0.48034475625079998</v>
      </c>
      <c r="AC1982" s="122">
        <v>0.4742150428736</v>
      </c>
      <c r="AD1982" s="122">
        <v>0.47928300664439999</v>
      </c>
      <c r="AE1982" s="122">
        <v>0.49765306138799997</v>
      </c>
      <c r="AF1982" s="122">
        <v>0.50623504944039999</v>
      </c>
      <c r="AG1982" s="122">
        <v>0.49984338692120001</v>
      </c>
      <c r="AH1982" s="122">
        <v>0.51809626914920004</v>
      </c>
      <c r="AI1982" s="122">
        <v>0.51863137983999996</v>
      </c>
      <c r="AJ1982" s="122">
        <v>0.5204015075392</v>
      </c>
      <c r="AK1982" s="122">
        <v>0.51808759278920002</v>
      </c>
      <c r="AL1982" s="122">
        <v>0</v>
      </c>
    </row>
    <row r="1983" spans="1:38" hidden="1" x14ac:dyDescent="0.25">
      <c r="A1983" s="122" t="s">
        <v>1992</v>
      </c>
      <c r="B1983" s="122">
        <v>1</v>
      </c>
      <c r="C1983" s="122" t="s">
        <v>2180</v>
      </c>
      <c r="D1983" s="122" t="s">
        <v>2100</v>
      </c>
      <c r="E1983" s="122">
        <v>37</v>
      </c>
      <c r="F1983" s="122">
        <v>0.1455856575236</v>
      </c>
      <c r="G1983" s="122">
        <v>0.14607749873920001</v>
      </c>
      <c r="H1983" s="122">
        <v>0.14518219971640001</v>
      </c>
      <c r="I1983" s="122">
        <v>0.14234681023080001</v>
      </c>
      <c r="J1983" s="122">
        <v>0.14125923187039999</v>
      </c>
      <c r="K1983" s="122">
        <v>0.134943768484</v>
      </c>
      <c r="L1983" s="122">
        <v>0.13135740408560001</v>
      </c>
      <c r="M1983" s="122">
        <v>0.12751145171520001</v>
      </c>
      <c r="N1983" s="122">
        <v>0.122930581788</v>
      </c>
      <c r="O1983" s="122">
        <v>0.11837475870359999</v>
      </c>
      <c r="P1983" s="122">
        <v>0.12790799821519999</v>
      </c>
      <c r="Q1983" s="122">
        <v>0.1396107317668</v>
      </c>
      <c r="R1983" s="122">
        <v>0.14461436544520001</v>
      </c>
      <c r="S1983" s="122">
        <v>0.1198380883896</v>
      </c>
      <c r="T1983" s="122">
        <v>0.120324485302</v>
      </c>
      <c r="U1983" s="122">
        <v>0.1093481616696</v>
      </c>
      <c r="V1983" s="122">
        <v>0.10564539861119999</v>
      </c>
      <c r="W1983" s="122">
        <v>9.6404309265599994E-2</v>
      </c>
      <c r="X1983" s="122">
        <v>9.5776839633999994E-2</v>
      </c>
      <c r="Y1983" s="122">
        <v>9.2989189496000005E-2</v>
      </c>
      <c r="Z1983" s="122">
        <v>9.3837665238799994E-2</v>
      </c>
      <c r="AA1983" s="122">
        <v>9.0229339051599994E-2</v>
      </c>
      <c r="AB1983" s="122">
        <v>9.0632777631200007E-2</v>
      </c>
      <c r="AC1983" s="122">
        <v>9.3770283062399998E-2</v>
      </c>
      <c r="AD1983" s="122">
        <v>0.1029910848092</v>
      </c>
      <c r="AE1983" s="122">
        <v>0.1013317098696</v>
      </c>
      <c r="AF1983" s="122">
        <v>0.10533208044800001</v>
      </c>
      <c r="AG1983" s="122">
        <v>9.9693084621199995E-2</v>
      </c>
      <c r="AH1983" s="122">
        <v>0.104183510158</v>
      </c>
      <c r="AI1983" s="122">
        <v>0.1057132072248</v>
      </c>
      <c r="AJ1983" s="122">
        <v>0.10856571412679999</v>
      </c>
      <c r="AK1983" s="122">
        <v>0.1098080041044</v>
      </c>
      <c r="AL1983" s="122">
        <v>0</v>
      </c>
    </row>
    <row r="1984" spans="1:38" hidden="1" x14ac:dyDescent="0.25">
      <c r="A1984" s="122" t="s">
        <v>1992</v>
      </c>
      <c r="B1984" s="122">
        <v>1</v>
      </c>
      <c r="C1984" s="122" t="s">
        <v>2180</v>
      </c>
      <c r="D1984" s="122" t="s">
        <v>2101</v>
      </c>
      <c r="E1984" s="122">
        <v>37</v>
      </c>
      <c r="F1984" s="122">
        <v>5.2935878198028004</v>
      </c>
      <c r="G1984" s="122">
        <v>5.3227406226343996</v>
      </c>
      <c r="H1984" s="122">
        <v>5.3225086423543999</v>
      </c>
      <c r="I1984" s="122">
        <v>5.2884061702164002</v>
      </c>
      <c r="J1984" s="122">
        <v>5.3471020263247997</v>
      </c>
      <c r="K1984" s="122">
        <v>5.1727865993215998</v>
      </c>
      <c r="L1984" s="122">
        <v>5.1321359234711998</v>
      </c>
      <c r="M1984" s="122">
        <v>5.3161131088828002</v>
      </c>
      <c r="N1984" s="122">
        <v>5.1769419715579996</v>
      </c>
      <c r="O1984" s="122">
        <v>5.0147554861488004</v>
      </c>
      <c r="P1984" s="122">
        <v>5.0665156476983997</v>
      </c>
      <c r="Q1984" s="122">
        <v>4.8794821581659997</v>
      </c>
      <c r="R1984" s="122">
        <v>4.7319632762135999</v>
      </c>
      <c r="S1984" s="122">
        <v>4.5619335840820003</v>
      </c>
      <c r="T1984" s="122">
        <v>4.5397968374164002</v>
      </c>
      <c r="U1984" s="122">
        <v>4.4611352987348001</v>
      </c>
      <c r="V1984" s="122">
        <v>4.28153587134</v>
      </c>
      <c r="W1984" s="122">
        <v>4.0579791835380004</v>
      </c>
      <c r="X1984" s="122">
        <v>3.8093102471983999</v>
      </c>
      <c r="Y1984" s="122">
        <v>3.6439211654272001</v>
      </c>
      <c r="Z1984" s="122">
        <v>3.5451578288504</v>
      </c>
      <c r="AA1984" s="122">
        <v>3.3654941937512</v>
      </c>
      <c r="AB1984" s="122">
        <v>3.4242736690428002</v>
      </c>
      <c r="AC1984" s="122">
        <v>3.4268062546731999</v>
      </c>
      <c r="AD1984" s="122">
        <v>3.6734281719967998</v>
      </c>
      <c r="AE1984" s="122">
        <v>3.6229626610939998</v>
      </c>
      <c r="AF1984" s="122">
        <v>3.8038220726688001</v>
      </c>
      <c r="AG1984" s="122">
        <v>3.7031183244468</v>
      </c>
      <c r="AH1984" s="122">
        <v>3.6852014166016001</v>
      </c>
      <c r="AI1984" s="122">
        <v>3.4068465507832002</v>
      </c>
      <c r="AJ1984" s="122">
        <v>3.37854559133</v>
      </c>
      <c r="AK1984" s="122">
        <v>3.3794033439404001</v>
      </c>
      <c r="AL1984" s="122">
        <v>0</v>
      </c>
    </row>
    <row r="1985" spans="1:38" hidden="1" x14ac:dyDescent="0.25">
      <c r="A1985" s="122" t="s">
        <v>1992</v>
      </c>
      <c r="B1985" s="122">
        <v>1</v>
      </c>
      <c r="C1985" s="122" t="s">
        <v>2180</v>
      </c>
      <c r="D1985" s="122" t="s">
        <v>2102</v>
      </c>
      <c r="E1985" s="122">
        <v>37</v>
      </c>
      <c r="F1985" s="122">
        <v>1.9879975908716001</v>
      </c>
      <c r="G1985" s="122">
        <v>1.9935835887911999</v>
      </c>
      <c r="H1985" s="122">
        <v>1.9892836696403999</v>
      </c>
      <c r="I1985" s="122">
        <v>1.9641141956884001</v>
      </c>
      <c r="J1985" s="122">
        <v>1.9542947859344</v>
      </c>
      <c r="K1985" s="122">
        <v>1.8978776366984</v>
      </c>
      <c r="L1985" s="122">
        <v>1.8319967522248</v>
      </c>
      <c r="M1985" s="122">
        <v>1.8061489781188</v>
      </c>
      <c r="N1985" s="122">
        <v>1.7607813471639999</v>
      </c>
      <c r="O1985" s="122">
        <v>1.7038199978884001</v>
      </c>
      <c r="P1985" s="122">
        <v>1.6668438969699999</v>
      </c>
      <c r="Q1985" s="122">
        <v>1.6134707345735999</v>
      </c>
      <c r="R1985" s="122">
        <v>1.5361552506467999</v>
      </c>
      <c r="S1985" s="122">
        <v>1.4940118764788</v>
      </c>
      <c r="T1985" s="122">
        <v>1.4586727816472</v>
      </c>
      <c r="U1985" s="122">
        <v>1.4152123368656</v>
      </c>
      <c r="V1985" s="122">
        <v>1.3795505275244</v>
      </c>
      <c r="W1985" s="122">
        <v>1.3019899035388001</v>
      </c>
      <c r="X1985" s="122">
        <v>1.2760039678371999</v>
      </c>
      <c r="Y1985" s="122">
        <v>1.2198671622927999</v>
      </c>
      <c r="Z1985" s="122">
        <v>1.1991598794839999</v>
      </c>
      <c r="AA1985" s="122">
        <v>1.1416907508692</v>
      </c>
      <c r="AB1985" s="122">
        <v>1.1664063591208</v>
      </c>
      <c r="AC1985" s="122">
        <v>1.185828102298</v>
      </c>
      <c r="AD1985" s="122">
        <v>1.2172708851967999</v>
      </c>
      <c r="AE1985" s="122">
        <v>1.2367176432016</v>
      </c>
      <c r="AF1985" s="122">
        <v>1.2729457546903999</v>
      </c>
      <c r="AG1985" s="122">
        <v>1.2391183975464</v>
      </c>
      <c r="AH1985" s="122">
        <v>1.2842874508883999</v>
      </c>
      <c r="AI1985" s="122">
        <v>1.3229735294439999</v>
      </c>
      <c r="AJ1985" s="122">
        <v>1.3383562955812001</v>
      </c>
      <c r="AK1985" s="122">
        <v>1.3313943033747999</v>
      </c>
      <c r="AL1985" s="122">
        <v>0</v>
      </c>
    </row>
    <row r="1986" spans="1:38" hidden="1" x14ac:dyDescent="0.25">
      <c r="A1986" s="122" t="s">
        <v>1992</v>
      </c>
      <c r="B1986" s="122">
        <v>1</v>
      </c>
      <c r="C1986" s="122" t="s">
        <v>2180</v>
      </c>
      <c r="D1986" s="122" t="s">
        <v>2103</v>
      </c>
      <c r="E1986" s="122">
        <v>37</v>
      </c>
      <c r="F1986" s="122">
        <v>2.0464171969331999</v>
      </c>
      <c r="G1986" s="122">
        <v>2.0600841054612</v>
      </c>
      <c r="H1986" s="122">
        <v>2.0389886725739998</v>
      </c>
      <c r="I1986" s="122">
        <v>2.0145622238588001</v>
      </c>
      <c r="J1986" s="122">
        <v>2.0269498715199998</v>
      </c>
      <c r="K1986" s="122">
        <v>1.9288856715408</v>
      </c>
      <c r="L1986" s="122">
        <v>1.8623340486296001</v>
      </c>
      <c r="M1986" s="122">
        <v>1.8229276930592</v>
      </c>
      <c r="N1986" s="122">
        <v>1.7661468090279999</v>
      </c>
      <c r="O1986" s="122">
        <v>1.6922913421792001</v>
      </c>
      <c r="P1986" s="122">
        <v>1.6473006299316</v>
      </c>
      <c r="Q1986" s="122">
        <v>1.5920295969031999</v>
      </c>
      <c r="R1986" s="122">
        <v>1.5142408340304001</v>
      </c>
      <c r="S1986" s="122">
        <v>1.4406885613931999</v>
      </c>
      <c r="T1986" s="122">
        <v>1.3995355938312</v>
      </c>
      <c r="U1986" s="122">
        <v>1.3492946705140001</v>
      </c>
      <c r="V1986" s="122">
        <v>1.293658709924</v>
      </c>
      <c r="W1986" s="122">
        <v>1.1852706099584001</v>
      </c>
      <c r="X1986" s="122">
        <v>1.1648846437088001</v>
      </c>
      <c r="Y1986" s="122">
        <v>1.1077862606636</v>
      </c>
      <c r="Z1986" s="122">
        <v>1.0979042157748</v>
      </c>
      <c r="AA1986" s="122">
        <v>1.0397448391344</v>
      </c>
      <c r="AB1986" s="122">
        <v>1.0658420565883999</v>
      </c>
      <c r="AC1986" s="122">
        <v>1.0775493037763999</v>
      </c>
      <c r="AD1986" s="122">
        <v>1.1027595111848001</v>
      </c>
      <c r="AE1986" s="122">
        <v>1.1019509622828001</v>
      </c>
      <c r="AF1986" s="122">
        <v>1.1308358399772001</v>
      </c>
      <c r="AG1986" s="122">
        <v>1.1008912337836001</v>
      </c>
      <c r="AH1986" s="122">
        <v>1.1227251230804001</v>
      </c>
      <c r="AI1986" s="122">
        <v>1.1402779658619999</v>
      </c>
      <c r="AJ1986" s="122">
        <v>1.1587233010808</v>
      </c>
      <c r="AK1986" s="122">
        <v>1.142458839228</v>
      </c>
      <c r="AL1986" s="122">
        <v>0</v>
      </c>
    </row>
    <row r="1987" spans="1:38" hidden="1" x14ac:dyDescent="0.25">
      <c r="A1987" s="122" t="s">
        <v>1992</v>
      </c>
      <c r="B1987" s="122">
        <v>1</v>
      </c>
      <c r="C1987" s="122" t="s">
        <v>2180</v>
      </c>
      <c r="D1987" s="122" t="s">
        <v>2137</v>
      </c>
      <c r="E1987" s="122">
        <v>37</v>
      </c>
      <c r="F1987" s="122">
        <v>0</v>
      </c>
      <c r="G1987" s="122">
        <v>0</v>
      </c>
      <c r="H1987" s="122">
        <v>0</v>
      </c>
      <c r="I1987" s="122">
        <v>0</v>
      </c>
      <c r="J1987" s="122">
        <v>0</v>
      </c>
      <c r="K1987" s="122">
        <v>0</v>
      </c>
      <c r="L1987" s="122">
        <v>0</v>
      </c>
      <c r="M1987" s="122">
        <v>0</v>
      </c>
      <c r="N1987" s="122">
        <v>0</v>
      </c>
      <c r="O1987" s="122">
        <v>0</v>
      </c>
      <c r="P1987" s="122">
        <v>0</v>
      </c>
      <c r="Q1987" s="122">
        <v>0</v>
      </c>
      <c r="R1987" s="122">
        <v>0</v>
      </c>
      <c r="S1987" s="122">
        <v>0</v>
      </c>
      <c r="T1987" s="122">
        <v>0</v>
      </c>
      <c r="U1987" s="122">
        <v>0</v>
      </c>
      <c r="V1987" s="122">
        <v>0</v>
      </c>
      <c r="W1987" s="122">
        <v>0</v>
      </c>
      <c r="X1987" s="122">
        <v>0</v>
      </c>
      <c r="Y1987" s="122">
        <v>0</v>
      </c>
      <c r="Z1987" s="122">
        <v>0</v>
      </c>
      <c r="AA1987" s="122">
        <v>0</v>
      </c>
      <c r="AB1987" s="122">
        <v>0</v>
      </c>
      <c r="AC1987" s="122">
        <v>0</v>
      </c>
      <c r="AD1987" s="122">
        <v>0</v>
      </c>
      <c r="AE1987" s="122">
        <v>0</v>
      </c>
      <c r="AF1987" s="122">
        <v>0</v>
      </c>
      <c r="AG1987" s="122">
        <v>0</v>
      </c>
      <c r="AH1987" s="122">
        <v>0</v>
      </c>
      <c r="AI1987" s="122">
        <v>0</v>
      </c>
      <c r="AJ1987" s="122">
        <v>0</v>
      </c>
      <c r="AK1987" s="122">
        <v>0</v>
      </c>
      <c r="AL1987" s="122">
        <v>0</v>
      </c>
    </row>
    <row r="1988" spans="1:38" hidden="1" x14ac:dyDescent="0.25">
      <c r="A1988" s="122" t="s">
        <v>1992</v>
      </c>
      <c r="B1988" s="122">
        <v>1</v>
      </c>
      <c r="C1988" s="122" t="s">
        <v>2180</v>
      </c>
      <c r="D1988" s="122" t="s">
        <v>2104</v>
      </c>
      <c r="E1988" s="122">
        <v>37</v>
      </c>
      <c r="F1988" s="122">
        <v>2.9259274995243998</v>
      </c>
      <c r="G1988" s="122">
        <v>2.9735060073096</v>
      </c>
      <c r="H1988" s="122">
        <v>2.9286946894296002</v>
      </c>
      <c r="I1988" s="122">
        <v>2.849257537098</v>
      </c>
      <c r="J1988" s="122">
        <v>2.7968055550456001</v>
      </c>
      <c r="K1988" s="122">
        <v>2.7582622758039999</v>
      </c>
      <c r="L1988" s="122">
        <v>2.6609225725096</v>
      </c>
      <c r="M1988" s="122">
        <v>2.6071588775987999</v>
      </c>
      <c r="N1988" s="122">
        <v>2.5028502457420001</v>
      </c>
      <c r="O1988" s="122">
        <v>2.4358408788672001</v>
      </c>
      <c r="P1988" s="122">
        <v>2.3813360376175998</v>
      </c>
      <c r="Q1988" s="122">
        <v>2.3453551786168001</v>
      </c>
      <c r="R1988" s="122">
        <v>2.3664400279379998</v>
      </c>
      <c r="S1988" s="122">
        <v>2.4127470554207999</v>
      </c>
      <c r="T1988" s="122">
        <v>2.2227295300784</v>
      </c>
      <c r="U1988" s="122">
        <v>2.1607253759671998</v>
      </c>
      <c r="V1988" s="122">
        <v>2.0869868427463998</v>
      </c>
      <c r="W1988" s="122">
        <v>2.0310594980059999</v>
      </c>
      <c r="X1988" s="122">
        <v>2.0429760228079998</v>
      </c>
      <c r="Y1988" s="122">
        <v>1.949752603176</v>
      </c>
      <c r="Z1988" s="122">
        <v>1.9146495562684001</v>
      </c>
      <c r="AA1988" s="122">
        <v>1.8370549204196001</v>
      </c>
      <c r="AB1988" s="122">
        <v>1.9273874678995999</v>
      </c>
      <c r="AC1988" s="122">
        <v>1.9558986939212</v>
      </c>
      <c r="AD1988" s="122">
        <v>2.0023662240175999</v>
      </c>
      <c r="AE1988" s="122">
        <v>2.0115816950768002</v>
      </c>
      <c r="AF1988" s="122">
        <v>2.1116053419468002</v>
      </c>
      <c r="AG1988" s="122">
        <v>2.0469732136027998</v>
      </c>
      <c r="AH1988" s="122">
        <v>2.0931529196591998</v>
      </c>
      <c r="AI1988" s="122">
        <v>2.2289792135491999</v>
      </c>
      <c r="AJ1988" s="122">
        <v>2.2081202332587999</v>
      </c>
      <c r="AK1988" s="122">
        <v>2.1608630222284</v>
      </c>
      <c r="AL1988" s="122">
        <v>0</v>
      </c>
    </row>
    <row r="1989" spans="1:38" hidden="1" x14ac:dyDescent="0.25">
      <c r="A1989" s="122" t="s">
        <v>1992</v>
      </c>
      <c r="B1989" s="122">
        <v>1</v>
      </c>
      <c r="C1989" s="122" t="s">
        <v>2180</v>
      </c>
      <c r="D1989" s="122" t="s">
        <v>2105</v>
      </c>
      <c r="E1989" s="122">
        <v>37</v>
      </c>
      <c r="F1989" s="122">
        <v>1.9765892019468001</v>
      </c>
      <c r="G1989" s="122">
        <v>1.9985982829176001</v>
      </c>
      <c r="H1989" s="122">
        <v>2.0640192308904002</v>
      </c>
      <c r="I1989" s="122">
        <v>2.0052890222427999</v>
      </c>
      <c r="J1989" s="122">
        <v>2.0161832672828002</v>
      </c>
      <c r="K1989" s="122">
        <v>1.9989378220392</v>
      </c>
      <c r="L1989" s="122">
        <v>1.9521867040144001</v>
      </c>
      <c r="M1989" s="122">
        <v>2.0147909760188001</v>
      </c>
      <c r="N1989" s="122">
        <v>2.0226890290011998</v>
      </c>
      <c r="O1989" s="122">
        <v>2.1168374413927999</v>
      </c>
      <c r="P1989" s="122">
        <v>2.1554392784596001</v>
      </c>
      <c r="Q1989" s="122">
        <v>2.1651748648460001</v>
      </c>
      <c r="R1989" s="122">
        <v>2.2056941994780002</v>
      </c>
      <c r="S1989" s="122">
        <v>2.2715555999947998</v>
      </c>
      <c r="T1989" s="122">
        <v>2.2872641058652001</v>
      </c>
      <c r="U1989" s="122">
        <v>2.3624963314932002</v>
      </c>
      <c r="V1989" s="122">
        <v>2.3697979243931999</v>
      </c>
      <c r="W1989" s="122">
        <v>2.3832446376815999</v>
      </c>
      <c r="X1989" s="122">
        <v>2.225932322012</v>
      </c>
      <c r="Y1989" s="122">
        <v>2.0721107490159998</v>
      </c>
      <c r="Z1989" s="122">
        <v>2.0841711090816002</v>
      </c>
      <c r="AA1989" s="122">
        <v>1.92152054899</v>
      </c>
      <c r="AB1989" s="122">
        <v>1.8499988772160001</v>
      </c>
      <c r="AC1989" s="122">
        <v>1.7246071567507999</v>
      </c>
      <c r="AD1989" s="122">
        <v>2.5615093541912</v>
      </c>
      <c r="AE1989" s="122">
        <v>1.7233568249268001</v>
      </c>
      <c r="AF1989" s="122">
        <v>1.7469911759104</v>
      </c>
      <c r="AG1989" s="122">
        <v>1.7273882285744</v>
      </c>
      <c r="AH1989" s="122">
        <v>1.799418154926</v>
      </c>
      <c r="AI1989" s="122">
        <v>1.6995635994903999</v>
      </c>
      <c r="AJ1989" s="122">
        <v>1.7467251416159999</v>
      </c>
      <c r="AK1989" s="122">
        <v>1.6360352144864001</v>
      </c>
      <c r="AL1989" s="122">
        <v>0</v>
      </c>
    </row>
    <row r="1990" spans="1:38" hidden="1" x14ac:dyDescent="0.25">
      <c r="A1990" s="122" t="s">
        <v>1992</v>
      </c>
      <c r="B1990" s="122">
        <v>1</v>
      </c>
      <c r="C1990" s="122" t="s">
        <v>2180</v>
      </c>
      <c r="D1990" s="122" t="s">
        <v>2106</v>
      </c>
      <c r="E1990" s="122">
        <v>37</v>
      </c>
      <c r="F1990" s="122">
        <v>1.3670235521236</v>
      </c>
      <c r="G1990" s="122">
        <v>1.38117213563</v>
      </c>
      <c r="H1990" s="122">
        <v>1.3755154015847999</v>
      </c>
      <c r="I1990" s="122">
        <v>1.3689616510108</v>
      </c>
      <c r="J1990" s="122">
        <v>1.3870563599451999</v>
      </c>
      <c r="K1990" s="122">
        <v>1.3436114423423999</v>
      </c>
      <c r="L1990" s="122">
        <v>1.2998039729808</v>
      </c>
      <c r="M1990" s="122">
        <v>1.2927064460436</v>
      </c>
      <c r="N1990" s="122">
        <v>1.2713627665256</v>
      </c>
      <c r="O1990" s="122">
        <v>1.2182361256631999</v>
      </c>
      <c r="P1990" s="122">
        <v>1.1892655719223999</v>
      </c>
      <c r="Q1990" s="122">
        <v>1.1452342681836001</v>
      </c>
      <c r="R1990" s="122">
        <v>1.2485813642568</v>
      </c>
      <c r="S1990" s="122">
        <v>1.2068800430540001</v>
      </c>
      <c r="T1990" s="122">
        <v>1.173990109712</v>
      </c>
      <c r="U1990" s="122">
        <v>1.1654347779172001</v>
      </c>
      <c r="V1990" s="122">
        <v>1.1414931527579999</v>
      </c>
      <c r="W1990" s="122">
        <v>1.0368379678888</v>
      </c>
      <c r="X1990" s="122">
        <v>1.0161144178024</v>
      </c>
      <c r="Y1990" s="122">
        <v>0.95312250043919999</v>
      </c>
      <c r="Z1990" s="122">
        <v>0.93392868087680003</v>
      </c>
      <c r="AA1990" s="122">
        <v>0.90376749155280001</v>
      </c>
      <c r="AB1990" s="122">
        <v>0.95013282996799997</v>
      </c>
      <c r="AC1990" s="122">
        <v>1.0292818520516001</v>
      </c>
      <c r="AD1990" s="122">
        <v>1.0683848745724001</v>
      </c>
      <c r="AE1990" s="122">
        <v>1.0605463448243999</v>
      </c>
      <c r="AF1990" s="122">
        <v>1.1036268722752001</v>
      </c>
      <c r="AG1990" s="122">
        <v>1.0826612893656</v>
      </c>
      <c r="AH1990" s="122">
        <v>1.1304643066696001</v>
      </c>
      <c r="AI1990" s="122">
        <v>1.1539529036839999</v>
      </c>
      <c r="AJ1990" s="122">
        <v>1.1625981248699999</v>
      </c>
      <c r="AK1990" s="122">
        <v>1.157681085988</v>
      </c>
      <c r="AL1990" s="122">
        <v>0</v>
      </c>
    </row>
    <row r="1991" spans="1:38" hidden="1" x14ac:dyDescent="0.25">
      <c r="A1991" s="122" t="s">
        <v>1992</v>
      </c>
      <c r="B1991" s="122">
        <v>1</v>
      </c>
      <c r="C1991" s="122" t="s">
        <v>2180</v>
      </c>
      <c r="D1991" s="122" t="s">
        <v>2107</v>
      </c>
      <c r="E1991" s="122">
        <v>37</v>
      </c>
      <c r="F1991" s="122">
        <v>0.6611247877416</v>
      </c>
      <c r="G1991" s="122">
        <v>0.66656515255399995</v>
      </c>
      <c r="H1991" s="122">
        <v>0.66888888435600002</v>
      </c>
      <c r="I1991" s="122">
        <v>0.66203288742080002</v>
      </c>
      <c r="J1991" s="122">
        <v>0.64899975257319997</v>
      </c>
      <c r="K1991" s="122">
        <v>0.61282263774760004</v>
      </c>
      <c r="L1991" s="122">
        <v>0.59210804013200002</v>
      </c>
      <c r="M1991" s="122">
        <v>0.58302788351360002</v>
      </c>
      <c r="N1991" s="122">
        <v>0.56047084586359996</v>
      </c>
      <c r="O1991" s="122">
        <v>0.54367741493800004</v>
      </c>
      <c r="P1991" s="122">
        <v>0.52700959725679997</v>
      </c>
      <c r="Q1991" s="122">
        <v>0.50915581251919995</v>
      </c>
      <c r="R1991" s="122">
        <v>0.4819453199148</v>
      </c>
      <c r="S1991" s="122">
        <v>0.47084105401199999</v>
      </c>
      <c r="T1991" s="122">
        <v>0.46907064293599998</v>
      </c>
      <c r="U1991" s="122">
        <v>0.45085651591120002</v>
      </c>
      <c r="V1991" s="122">
        <v>0.44927729675360001</v>
      </c>
      <c r="W1991" s="122">
        <v>0.43577700024880001</v>
      </c>
      <c r="X1991" s="122">
        <v>0.4219415524324</v>
      </c>
      <c r="Y1991" s="122">
        <v>0.40283467684879998</v>
      </c>
      <c r="Z1991" s="122">
        <v>0.42289136191959997</v>
      </c>
      <c r="AA1991" s="122">
        <v>0.43739515355199998</v>
      </c>
      <c r="AB1991" s="122">
        <v>0.47622044538039998</v>
      </c>
      <c r="AC1991" s="122">
        <v>0.53888657259079997</v>
      </c>
      <c r="AD1991" s="122">
        <v>0.65890226590720002</v>
      </c>
      <c r="AE1991" s="122">
        <v>0.6695585988196</v>
      </c>
      <c r="AF1991" s="122">
        <v>0.71679728174040003</v>
      </c>
      <c r="AG1991" s="122">
        <v>0.72973153109080002</v>
      </c>
      <c r="AH1991" s="122">
        <v>0.78504013162399999</v>
      </c>
      <c r="AI1991" s="122">
        <v>0.83766915839879996</v>
      </c>
      <c r="AJ1991" s="122">
        <v>0.85275684727800005</v>
      </c>
      <c r="AK1991" s="122">
        <v>0.90454989871680003</v>
      </c>
      <c r="AL1991" s="122">
        <v>0</v>
      </c>
    </row>
    <row r="1992" spans="1:38" hidden="1" x14ac:dyDescent="0.25">
      <c r="A1992" s="122" t="s">
        <v>1992</v>
      </c>
      <c r="B1992" s="122">
        <v>1</v>
      </c>
      <c r="C1992" s="122" t="s">
        <v>2180</v>
      </c>
      <c r="D1992" s="122" t="s">
        <v>475</v>
      </c>
      <c r="E1992" s="122">
        <v>37</v>
      </c>
      <c r="F1992" s="122">
        <v>2.1462445578924001</v>
      </c>
      <c r="G1992" s="122">
        <v>2.1618882384679998</v>
      </c>
      <c r="H1992" s="122">
        <v>2.1653537839135999</v>
      </c>
      <c r="I1992" s="122">
        <v>2.1986789707456</v>
      </c>
      <c r="J1992" s="122">
        <v>2.15447751057</v>
      </c>
      <c r="K1992" s="122">
        <v>2.0477588391428001</v>
      </c>
      <c r="L1992" s="122">
        <v>1.9682499920159999</v>
      </c>
      <c r="M1992" s="122">
        <v>1.9608130995096</v>
      </c>
      <c r="N1992" s="122">
        <v>1.9132222525724001</v>
      </c>
      <c r="O1992" s="122">
        <v>1.7965452020263999</v>
      </c>
      <c r="P1992" s="122">
        <v>1.7416061323668</v>
      </c>
      <c r="Q1992" s="122">
        <v>1.6710801117192</v>
      </c>
      <c r="R1992" s="122">
        <v>1.5322126303568</v>
      </c>
      <c r="S1992" s="122">
        <v>1.4975710290519999</v>
      </c>
      <c r="T1992" s="122">
        <v>1.4297352338331999</v>
      </c>
      <c r="U1992" s="122">
        <v>1.3721031131920001</v>
      </c>
      <c r="V1992" s="122">
        <v>1.3055783725851999</v>
      </c>
      <c r="W1992" s="122">
        <v>1.2295095995392</v>
      </c>
      <c r="X1992" s="122">
        <v>1.2693184268632001</v>
      </c>
      <c r="Y1992" s="122">
        <v>1.1870436829608</v>
      </c>
      <c r="Z1992" s="122">
        <v>1.1146793195188001</v>
      </c>
      <c r="AA1992" s="122">
        <v>1.0578461429088</v>
      </c>
      <c r="AB1992" s="122">
        <v>0.80899935662839995</v>
      </c>
      <c r="AC1992" s="122">
        <v>1.0798618707044001</v>
      </c>
      <c r="AD1992" s="122">
        <v>1.0695733585403999</v>
      </c>
      <c r="AE1992" s="122">
        <v>1.0650645040083999</v>
      </c>
      <c r="AF1992" s="122">
        <v>1.1088381985968001</v>
      </c>
      <c r="AG1992" s="122">
        <v>1.0666816778324</v>
      </c>
      <c r="AH1992" s="122">
        <v>1.1159368552164</v>
      </c>
      <c r="AI1992" s="122">
        <v>1.1353255375083999</v>
      </c>
      <c r="AJ1992" s="122">
        <v>1.1400724318032001</v>
      </c>
      <c r="AK1992" s="122">
        <v>1.115252359256</v>
      </c>
      <c r="AL1992" s="122">
        <v>0</v>
      </c>
    </row>
    <row r="1993" spans="1:38" hidden="1" x14ac:dyDescent="0.25">
      <c r="A1993" s="122" t="s">
        <v>1992</v>
      </c>
      <c r="B1993" s="122">
        <v>1</v>
      </c>
      <c r="C1993" s="122" t="s">
        <v>2180</v>
      </c>
      <c r="D1993" s="122" t="s">
        <v>2108</v>
      </c>
      <c r="E1993" s="122">
        <v>37</v>
      </c>
      <c r="F1993" s="122">
        <v>0.1989512512344</v>
      </c>
      <c r="G1993" s="122">
        <v>0.19519071887</v>
      </c>
      <c r="H1993" s="122">
        <v>0.19115478697839999</v>
      </c>
      <c r="I1993" s="122">
        <v>0.18731539376760001</v>
      </c>
      <c r="J1993" s="122">
        <v>0.18693499310639999</v>
      </c>
      <c r="K1993" s="122">
        <v>0.17304198015159999</v>
      </c>
      <c r="L1993" s="122">
        <v>0.1655507293132</v>
      </c>
      <c r="M1993" s="122">
        <v>0.15983735803839999</v>
      </c>
      <c r="N1993" s="122">
        <v>0.1535489904732</v>
      </c>
      <c r="O1993" s="122">
        <v>0.148488299372</v>
      </c>
      <c r="P1993" s="122">
        <v>0.14442026942559999</v>
      </c>
      <c r="Q1993" s="122">
        <v>0.139107021676</v>
      </c>
      <c r="R1993" s="122">
        <v>0.13216553618519999</v>
      </c>
      <c r="S1993" s="122">
        <v>0.13405831961199999</v>
      </c>
      <c r="T1993" s="122">
        <v>0.13269186051519999</v>
      </c>
      <c r="U1993" s="122">
        <v>0.10652156518640001</v>
      </c>
      <c r="V1993" s="122">
        <v>0.10120743516239999</v>
      </c>
      <c r="W1993" s="122">
        <v>9.79425192592E-2</v>
      </c>
      <c r="X1993" s="122">
        <v>0.1294103659884</v>
      </c>
      <c r="Y1993" s="122">
        <v>9.0696526085199999E-2</v>
      </c>
      <c r="Z1993" s="122">
        <v>8.9065398721600006E-2</v>
      </c>
      <c r="AA1993" s="122">
        <v>8.8999996218000005E-2</v>
      </c>
      <c r="AB1993" s="122">
        <v>9.3120403944399993E-2</v>
      </c>
      <c r="AC1993" s="122">
        <v>8.6582192925200002E-2</v>
      </c>
      <c r="AD1993" s="122">
        <v>8.8058970753600002E-2</v>
      </c>
      <c r="AE1993" s="122">
        <v>9.2063738594799993E-2</v>
      </c>
      <c r="AF1993" s="122">
        <v>9.0795599017199996E-2</v>
      </c>
      <c r="AG1993" s="122">
        <v>8.6673473938799997E-2</v>
      </c>
      <c r="AH1993" s="122">
        <v>8.7065417202400006E-2</v>
      </c>
      <c r="AI1993" s="122">
        <v>8.9303975496399998E-2</v>
      </c>
      <c r="AJ1993" s="122">
        <v>9.0156740074799999E-2</v>
      </c>
      <c r="AK1993" s="122">
        <v>9.1190883439599996E-2</v>
      </c>
      <c r="AL1993" s="122">
        <v>0</v>
      </c>
    </row>
    <row r="1994" spans="1:38" hidden="1" x14ac:dyDescent="0.25">
      <c r="A1994" s="122" t="s">
        <v>1992</v>
      </c>
      <c r="B1994" s="122">
        <v>1</v>
      </c>
      <c r="C1994" s="122" t="s">
        <v>2180</v>
      </c>
      <c r="D1994" s="122" t="s">
        <v>2109</v>
      </c>
      <c r="E1994" s="122">
        <v>37</v>
      </c>
      <c r="F1994" s="122">
        <v>2.4078074008127999</v>
      </c>
      <c r="G1994" s="122">
        <v>2.3675634538388</v>
      </c>
      <c r="H1994" s="122">
        <v>2.3245348883372001</v>
      </c>
      <c r="I1994" s="122">
        <v>2.30130143439</v>
      </c>
      <c r="J1994" s="122">
        <v>2.3245701157168002</v>
      </c>
      <c r="K1994" s="122">
        <v>2.1308776877023998</v>
      </c>
      <c r="L1994" s="122">
        <v>2.0443506879768001</v>
      </c>
      <c r="M1994" s="122">
        <v>1.9835343910172001</v>
      </c>
      <c r="N1994" s="122">
        <v>1.9189475912348</v>
      </c>
      <c r="O1994" s="122">
        <v>1.8209079195216</v>
      </c>
      <c r="P1994" s="122">
        <v>1.7314132891636</v>
      </c>
      <c r="Q1994" s="122">
        <v>1.653473382988</v>
      </c>
      <c r="R1994" s="122">
        <v>1.6430114996288001</v>
      </c>
      <c r="S1994" s="122">
        <v>1.575922888414</v>
      </c>
      <c r="T1994" s="122">
        <v>1.5345515051328</v>
      </c>
      <c r="U1994" s="122">
        <v>1.4560086620743999</v>
      </c>
      <c r="V1994" s="122">
        <v>1.5486361158604001</v>
      </c>
      <c r="W1994" s="122">
        <v>1.4901831595784001</v>
      </c>
      <c r="X1994" s="122">
        <v>1.4238379245048001</v>
      </c>
      <c r="Y1994" s="122">
        <v>1.3520559012436</v>
      </c>
      <c r="Z1994" s="122">
        <v>1.2834140312896001</v>
      </c>
      <c r="AA1994" s="122">
        <v>1.2136603845212</v>
      </c>
      <c r="AB1994" s="122">
        <v>1.2218227819056</v>
      </c>
      <c r="AC1994" s="122">
        <v>1.2145324138724001</v>
      </c>
      <c r="AD1994" s="122">
        <v>1.2380306832096</v>
      </c>
      <c r="AE1994" s="122">
        <v>1.2716270627424</v>
      </c>
      <c r="AF1994" s="122">
        <v>1.2848812997748</v>
      </c>
      <c r="AG1994" s="122">
        <v>1.2377278654384001</v>
      </c>
      <c r="AH1994" s="122">
        <v>1.2460619886091999</v>
      </c>
      <c r="AI1994" s="122">
        <v>1.2360210901640001</v>
      </c>
      <c r="AJ1994" s="122">
        <v>1.2022760198764</v>
      </c>
      <c r="AK1994" s="122">
        <v>1.1930593318280001</v>
      </c>
      <c r="AL1994" s="122">
        <v>0</v>
      </c>
    </row>
    <row r="1995" spans="1:38" hidden="1" x14ac:dyDescent="0.25">
      <c r="A1995" s="122" t="s">
        <v>1992</v>
      </c>
      <c r="B1995" s="122">
        <v>1</v>
      </c>
      <c r="C1995" s="122" t="s">
        <v>2180</v>
      </c>
      <c r="D1995" s="122" t="s">
        <v>2110</v>
      </c>
      <c r="E1995" s="122">
        <v>37</v>
      </c>
      <c r="F1995" s="122">
        <v>8.6503856007324007</v>
      </c>
      <c r="G1995" s="122">
        <v>8.7366718583256002</v>
      </c>
      <c r="H1995" s="122">
        <v>9.3593315754679995</v>
      </c>
      <c r="I1995" s="122">
        <v>9.8005752168464007</v>
      </c>
      <c r="J1995" s="122">
        <v>10.4594256573436</v>
      </c>
      <c r="K1995" s="122">
        <v>10.8434034488444</v>
      </c>
      <c r="L1995" s="122">
        <v>10.8571039034584</v>
      </c>
      <c r="M1995" s="122">
        <v>10.990579487930001</v>
      </c>
      <c r="N1995" s="122">
        <v>11.0619099652376</v>
      </c>
      <c r="O1995" s="122">
        <v>11.342091689143601</v>
      </c>
      <c r="P1995" s="122">
        <v>12.217074082581201</v>
      </c>
      <c r="Q1995" s="122">
        <v>12.5330315404868</v>
      </c>
      <c r="R1995" s="122">
        <v>13.044027504544401</v>
      </c>
      <c r="S1995" s="122">
        <v>13.345638697434399</v>
      </c>
      <c r="T1995" s="122">
        <v>14.0804173095264</v>
      </c>
      <c r="U1995" s="122">
        <v>14.792773902586401</v>
      </c>
      <c r="V1995" s="122">
        <v>15.222478207902</v>
      </c>
      <c r="W1995" s="122">
        <v>15.8276220059608</v>
      </c>
      <c r="X1995" s="122">
        <v>16.063852961018799</v>
      </c>
      <c r="Y1995" s="122">
        <v>16.573741850738799</v>
      </c>
      <c r="Z1995" s="122">
        <v>16.791711802348001</v>
      </c>
      <c r="AA1995" s="122">
        <v>17.267021121546001</v>
      </c>
      <c r="AB1995" s="122">
        <v>16.338758036529601</v>
      </c>
      <c r="AC1995" s="122">
        <v>14.862224551552</v>
      </c>
      <c r="AD1995" s="122">
        <v>11.684911613090801</v>
      </c>
      <c r="AE1995" s="122">
        <v>11.0015952217808</v>
      </c>
      <c r="AF1995" s="122">
        <v>11.6185927260704</v>
      </c>
      <c r="AG1995" s="122">
        <v>11.117515391544799</v>
      </c>
      <c r="AH1995" s="122">
        <v>11.111602047814801</v>
      </c>
      <c r="AI1995" s="122">
        <v>11.281210171406</v>
      </c>
      <c r="AJ1995" s="122">
        <v>11.2736453413752</v>
      </c>
      <c r="AK1995" s="122">
        <v>10.0726167530828</v>
      </c>
      <c r="AL1995" s="122">
        <v>0</v>
      </c>
    </row>
    <row r="1996" spans="1:38" hidden="1" x14ac:dyDescent="0.25">
      <c r="A1996" s="122" t="s">
        <v>1992</v>
      </c>
      <c r="B1996" s="122">
        <v>1</v>
      </c>
      <c r="C1996" s="122" t="s">
        <v>2180</v>
      </c>
      <c r="D1996" s="122" t="s">
        <v>2111</v>
      </c>
      <c r="E1996" s="122">
        <v>37</v>
      </c>
      <c r="F1996" s="122">
        <v>0.55852865866000001</v>
      </c>
      <c r="G1996" s="122">
        <v>0.57446795305200005</v>
      </c>
      <c r="H1996" s="122">
        <v>0.56903056767479998</v>
      </c>
      <c r="I1996" s="122">
        <v>0.56215260020919999</v>
      </c>
      <c r="J1996" s="122">
        <v>0.56897756275080003</v>
      </c>
      <c r="K1996" s="122">
        <v>0.55865730200840003</v>
      </c>
      <c r="L1996" s="122">
        <v>0.54746491165519995</v>
      </c>
      <c r="M1996" s="122">
        <v>0.54490703133719998</v>
      </c>
      <c r="N1996" s="122">
        <v>0.53874994528319997</v>
      </c>
      <c r="O1996" s="122">
        <v>0.527745439102</v>
      </c>
      <c r="P1996" s="122">
        <v>0.52963839432839999</v>
      </c>
      <c r="Q1996" s="122">
        <v>0.51464485746239996</v>
      </c>
      <c r="R1996" s="122">
        <v>0.50156556317839995</v>
      </c>
      <c r="S1996" s="122">
        <v>0.50323900889079998</v>
      </c>
      <c r="T1996" s="122">
        <v>0.50154646101</v>
      </c>
      <c r="U1996" s="122">
        <v>0.50672675074560003</v>
      </c>
      <c r="V1996" s="122">
        <v>0.49866312618359998</v>
      </c>
      <c r="W1996" s="122">
        <v>0.47783204164080001</v>
      </c>
      <c r="X1996" s="122">
        <v>0.4716076711976</v>
      </c>
      <c r="Y1996" s="122">
        <v>0.45378283709360001</v>
      </c>
      <c r="Z1996" s="122">
        <v>0.43010436577080002</v>
      </c>
      <c r="AA1996" s="122">
        <v>0.44982756785119998</v>
      </c>
      <c r="AB1996" s="122">
        <v>0.46785980642519998</v>
      </c>
      <c r="AC1996" s="122">
        <v>0.4787767815656</v>
      </c>
      <c r="AD1996" s="122">
        <v>0.48963685368359999</v>
      </c>
      <c r="AE1996" s="122">
        <v>0.51299265869599997</v>
      </c>
      <c r="AF1996" s="122">
        <v>0.53275941342400002</v>
      </c>
      <c r="AG1996" s="122">
        <v>0.51820233246040004</v>
      </c>
      <c r="AH1996" s="122">
        <v>0.53622594357359998</v>
      </c>
      <c r="AI1996" s="122">
        <v>0.54532792390719997</v>
      </c>
      <c r="AJ1996" s="122">
        <v>0.5598014786112</v>
      </c>
      <c r="AK1996" s="122">
        <v>0.5547629789688</v>
      </c>
      <c r="AL1996" s="122">
        <v>0</v>
      </c>
    </row>
    <row r="1997" spans="1:38" hidden="1" x14ac:dyDescent="0.25">
      <c r="A1997" s="122" t="s">
        <v>1992</v>
      </c>
      <c r="B1997" s="122">
        <v>1</v>
      </c>
      <c r="C1997" s="122" t="s">
        <v>2180</v>
      </c>
      <c r="D1997" s="122" t="s">
        <v>2112</v>
      </c>
      <c r="E1997" s="122">
        <v>37</v>
      </c>
      <c r="F1997" s="122">
        <v>5.797671332138</v>
      </c>
      <c r="G1997" s="122">
        <v>5.8581864338115999</v>
      </c>
      <c r="H1997" s="122">
        <v>5.7696457890932002</v>
      </c>
      <c r="I1997" s="122">
        <v>5.5873750193268004</v>
      </c>
      <c r="J1997" s="122">
        <v>5.4863988229344001</v>
      </c>
      <c r="K1997" s="122">
        <v>5.2211696458432</v>
      </c>
      <c r="L1997" s="122">
        <v>4.9280299896687998</v>
      </c>
      <c r="M1997" s="122">
        <v>4.7555966643836003</v>
      </c>
      <c r="N1997" s="122">
        <v>4.5650884696003997</v>
      </c>
      <c r="O1997" s="122">
        <v>4.4345757821819998</v>
      </c>
      <c r="P1997" s="122">
        <v>4.3240552809831998</v>
      </c>
      <c r="Q1997" s="122">
        <v>4.1670320035595996</v>
      </c>
      <c r="R1997" s="122">
        <v>4.0859768568836001</v>
      </c>
      <c r="S1997" s="122">
        <v>3.8027144054928002</v>
      </c>
      <c r="T1997" s="122">
        <v>3.7359705123971998</v>
      </c>
      <c r="U1997" s="122">
        <v>3.6675324432740002</v>
      </c>
      <c r="V1997" s="122">
        <v>3.6685078327044001</v>
      </c>
      <c r="W1997" s="122">
        <v>3.587512974374</v>
      </c>
      <c r="X1997" s="122">
        <v>3.4394520698747999</v>
      </c>
      <c r="Y1997" s="122">
        <v>3.2404306958268001</v>
      </c>
      <c r="Z1997" s="122">
        <v>3.0876159378399999</v>
      </c>
      <c r="AA1997" s="122">
        <v>2.9540480497639998</v>
      </c>
      <c r="AB1997" s="122">
        <v>3.0285284817144</v>
      </c>
      <c r="AC1997" s="122">
        <v>2.9818190611439999</v>
      </c>
      <c r="AD1997" s="122">
        <v>2.9576072181963999</v>
      </c>
      <c r="AE1997" s="122">
        <v>3.0141216980783998</v>
      </c>
      <c r="AF1997" s="122">
        <v>3.0134021208788</v>
      </c>
      <c r="AG1997" s="122">
        <v>3.0280555221980001</v>
      </c>
      <c r="AH1997" s="122">
        <v>3.1794256614371998</v>
      </c>
      <c r="AI1997" s="122">
        <v>3.0696399023863998</v>
      </c>
      <c r="AJ1997" s="122">
        <v>3.0914839651219999</v>
      </c>
      <c r="AK1997" s="122">
        <v>3.0275500508064002</v>
      </c>
      <c r="AL1997" s="122">
        <v>0</v>
      </c>
    </row>
    <row r="1998" spans="1:38" hidden="1" x14ac:dyDescent="0.25">
      <c r="A1998" s="122" t="s">
        <v>1992</v>
      </c>
      <c r="B1998" s="122">
        <v>1</v>
      </c>
      <c r="C1998" s="122" t="s">
        <v>2180</v>
      </c>
      <c r="D1998" s="122" t="s">
        <v>2113</v>
      </c>
      <c r="E1998" s="122">
        <v>37</v>
      </c>
      <c r="F1998" s="122">
        <v>9.5350765650727993</v>
      </c>
      <c r="G1998" s="122">
        <v>9.3627359261744001</v>
      </c>
      <c r="H1998" s="122">
        <v>9.2105860331492</v>
      </c>
      <c r="I1998" s="122">
        <v>9.3752370083540004</v>
      </c>
      <c r="J1998" s="122">
        <v>8.9367801808236003</v>
      </c>
      <c r="K1998" s="122">
        <v>8.8861672575059991</v>
      </c>
      <c r="L1998" s="122">
        <v>8.3633430081740006</v>
      </c>
      <c r="M1998" s="122">
        <v>8.0975227974900008</v>
      </c>
      <c r="N1998" s="122">
        <v>7.7959851935391997</v>
      </c>
      <c r="O1998" s="122">
        <v>7.2607441984951997</v>
      </c>
      <c r="P1998" s="122">
        <v>7.2481862626152003</v>
      </c>
      <c r="Q1998" s="122">
        <v>7.1264948129340002</v>
      </c>
      <c r="R1998" s="122">
        <v>6.6087444790136001</v>
      </c>
      <c r="S1998" s="122">
        <v>5.6374777368224001</v>
      </c>
      <c r="T1998" s="122">
        <v>6.0522935632991999</v>
      </c>
      <c r="U1998" s="122">
        <v>5.9771101011635999</v>
      </c>
      <c r="V1998" s="122">
        <v>5.8582406946700001</v>
      </c>
      <c r="W1998" s="122">
        <v>5.5806002201152003</v>
      </c>
      <c r="X1998" s="122">
        <v>5.3094488310891998</v>
      </c>
      <c r="Y1998" s="122">
        <v>5.0677139381091996</v>
      </c>
      <c r="Z1998" s="122">
        <v>4.5681483155756002</v>
      </c>
      <c r="AA1998" s="122">
        <v>4.4442164983888004</v>
      </c>
      <c r="AB1998" s="122">
        <v>4.5589164217995997</v>
      </c>
      <c r="AC1998" s="122">
        <v>4.6365607895235996</v>
      </c>
      <c r="AD1998" s="122">
        <v>4.6764792573660001</v>
      </c>
      <c r="AE1998" s="122">
        <v>4.992836313752</v>
      </c>
      <c r="AF1998" s="122">
        <v>5.4135908404563997</v>
      </c>
      <c r="AG1998" s="122">
        <v>5.8271430113343996</v>
      </c>
      <c r="AH1998" s="122">
        <v>9.1253485508499992</v>
      </c>
      <c r="AI1998" s="122">
        <v>6.0902129969520002</v>
      </c>
      <c r="AJ1998" s="122">
        <v>5.8716346419779999</v>
      </c>
      <c r="AK1998" s="122">
        <v>5.8036486867435997</v>
      </c>
      <c r="AL1998" s="122">
        <v>0</v>
      </c>
    </row>
    <row r="1999" spans="1:38" hidden="1" x14ac:dyDescent="0.25">
      <c r="A1999" s="122" t="s">
        <v>1992</v>
      </c>
      <c r="B1999" s="122">
        <v>1</v>
      </c>
      <c r="C1999" s="122" t="s">
        <v>2180</v>
      </c>
      <c r="D1999" s="122" t="s">
        <v>2114</v>
      </c>
      <c r="E1999" s="122">
        <v>37</v>
      </c>
      <c r="F1999" s="122">
        <v>20.149698089617601</v>
      </c>
      <c r="G1999" s="122">
        <v>20.007697978254001</v>
      </c>
      <c r="H1999" s="122">
        <v>19.7989557090416</v>
      </c>
      <c r="I1999" s="122">
        <v>19.7605434982984</v>
      </c>
      <c r="J1999" s="122">
        <v>19.1808289341228</v>
      </c>
      <c r="K1999" s="122">
        <v>18.818100317870002</v>
      </c>
      <c r="L1999" s="122">
        <v>18.308286729950002</v>
      </c>
      <c r="M1999" s="122">
        <v>18.238351248975199</v>
      </c>
      <c r="N1999" s="122">
        <v>18.147422839792402</v>
      </c>
      <c r="O1999" s="122">
        <v>17.506528295452</v>
      </c>
      <c r="P1999" s="122">
        <v>18.019500087887199</v>
      </c>
      <c r="Q1999" s="122">
        <v>18.001913499029602</v>
      </c>
      <c r="R1999" s="122">
        <v>18.1388134358256</v>
      </c>
      <c r="S1999" s="122">
        <v>18.796903595394401</v>
      </c>
      <c r="T1999" s="122">
        <v>18.788749192620401</v>
      </c>
      <c r="U1999" s="122">
        <v>18.634268450114799</v>
      </c>
      <c r="V1999" s="122">
        <v>18.546852933579601</v>
      </c>
      <c r="W1999" s="122">
        <v>18.464976238063599</v>
      </c>
      <c r="X1999" s="122">
        <v>18.459027017874799</v>
      </c>
      <c r="Y1999" s="122">
        <v>18.053461175582001</v>
      </c>
      <c r="Z1999" s="122">
        <v>17.4255847068268</v>
      </c>
      <c r="AA1999" s="122">
        <v>16.996305455315198</v>
      </c>
      <c r="AB1999" s="122">
        <v>15.607868544127999</v>
      </c>
      <c r="AC1999" s="122">
        <v>15.2540396047928</v>
      </c>
      <c r="AD1999" s="122">
        <v>15.7674442774996</v>
      </c>
      <c r="AE1999" s="122">
        <v>15.277014390814401</v>
      </c>
      <c r="AF1999" s="122">
        <v>15.494994312442399</v>
      </c>
      <c r="AG1999" s="122">
        <v>16.0885999193444</v>
      </c>
      <c r="AH1999" s="122">
        <v>16.782937301555599</v>
      </c>
      <c r="AI1999" s="122">
        <v>16.475512614433601</v>
      </c>
      <c r="AJ1999" s="122">
        <v>12.93422121523</v>
      </c>
      <c r="AK1999" s="122">
        <v>12.8987161068248</v>
      </c>
      <c r="AL1999" s="122">
        <v>0</v>
      </c>
    </row>
    <row r="2000" spans="1:38" hidden="1" x14ac:dyDescent="0.25">
      <c r="A2000" s="122" t="s">
        <v>1992</v>
      </c>
      <c r="B2000" s="122">
        <v>1</v>
      </c>
      <c r="C2000" s="122" t="s">
        <v>2180</v>
      </c>
      <c r="D2000" s="122" t="s">
        <v>2115</v>
      </c>
      <c r="E2000" s="122">
        <v>37</v>
      </c>
      <c r="F2000" s="122">
        <v>0.79943792587960005</v>
      </c>
      <c r="G2000" s="122">
        <v>0.82026131074440001</v>
      </c>
      <c r="H2000" s="122">
        <v>0.80736675635559996</v>
      </c>
      <c r="I2000" s="122">
        <v>0.80727414480159998</v>
      </c>
      <c r="J2000" s="122">
        <v>0.81389227050040003</v>
      </c>
      <c r="K2000" s="122">
        <v>0.78511764128280004</v>
      </c>
      <c r="L2000" s="122">
        <v>0.76815233045319997</v>
      </c>
      <c r="M2000" s="122">
        <v>0.75905894779119998</v>
      </c>
      <c r="N2000" s="122">
        <v>0.75795022788519995</v>
      </c>
      <c r="O2000" s="122">
        <v>0.73347703319519997</v>
      </c>
      <c r="P2000" s="122">
        <v>0.712435749886</v>
      </c>
      <c r="Q2000" s="122">
        <v>0.69603126443200003</v>
      </c>
      <c r="R2000" s="122">
        <v>0.74422035432919997</v>
      </c>
      <c r="S2000" s="122">
        <v>0.7334910685928</v>
      </c>
      <c r="T2000" s="122">
        <v>0.72632103218919997</v>
      </c>
      <c r="U2000" s="122">
        <v>0.72875058415039995</v>
      </c>
      <c r="V2000" s="122">
        <v>0.70146062629719996</v>
      </c>
      <c r="W2000" s="122">
        <v>0.65726352977320002</v>
      </c>
      <c r="X2000" s="122">
        <v>0.64100868383999998</v>
      </c>
      <c r="Y2000" s="122">
        <v>0.60781780729320001</v>
      </c>
      <c r="Z2000" s="122">
        <v>0.59022981543959996</v>
      </c>
      <c r="AA2000" s="122">
        <v>0.56186511869319999</v>
      </c>
      <c r="AB2000" s="122">
        <v>0.57847833673839999</v>
      </c>
      <c r="AC2000" s="122">
        <v>0.59773326259360005</v>
      </c>
      <c r="AD2000" s="122">
        <v>0.609843571862</v>
      </c>
      <c r="AE2000" s="122">
        <v>0.62572429768519999</v>
      </c>
      <c r="AF2000" s="122">
        <v>0.64302003533880003</v>
      </c>
      <c r="AG2000" s="122">
        <v>0.6266804940424</v>
      </c>
      <c r="AH2000" s="122">
        <v>0.65187380554520002</v>
      </c>
      <c r="AI2000" s="122">
        <v>0.67096748797119998</v>
      </c>
      <c r="AJ2000" s="122">
        <v>0.67678698888919997</v>
      </c>
      <c r="AK2000" s="122">
        <v>0.67672990180879999</v>
      </c>
      <c r="AL2000" s="122">
        <v>0</v>
      </c>
    </row>
    <row r="2001" spans="1:38" hidden="1" x14ac:dyDescent="0.25">
      <c r="A2001" s="122" t="s">
        <v>1992</v>
      </c>
      <c r="B2001" s="122">
        <v>1</v>
      </c>
      <c r="C2001" s="122" t="s">
        <v>2180</v>
      </c>
      <c r="D2001" s="122" t="s">
        <v>2116</v>
      </c>
      <c r="E2001" s="122">
        <v>37</v>
      </c>
      <c r="F2001" s="122">
        <v>7.4822270507880004</v>
      </c>
      <c r="G2001" s="122">
        <v>10.429575013244801</v>
      </c>
      <c r="H2001" s="122">
        <v>9.370090237466</v>
      </c>
      <c r="I2001" s="122">
        <v>9.4378244487323997</v>
      </c>
      <c r="J2001" s="122">
        <v>10.15038763942</v>
      </c>
      <c r="K2001" s="122">
        <v>9.2835326649323999</v>
      </c>
      <c r="L2001" s="122">
        <v>10.2722229410808</v>
      </c>
      <c r="M2001" s="122">
        <v>9.9908621937403996</v>
      </c>
      <c r="N2001" s="122">
        <v>9.9107932932819995</v>
      </c>
      <c r="O2001" s="122">
        <v>9.8625675304491995</v>
      </c>
      <c r="P2001" s="122">
        <v>9.8044893653616008</v>
      </c>
      <c r="Q2001" s="122">
        <v>10.2280307821524</v>
      </c>
      <c r="R2001" s="122">
        <v>10.154314497387199</v>
      </c>
      <c r="S2001" s="122">
        <v>10.212380661193199</v>
      </c>
      <c r="T2001" s="122">
        <v>9.5861623616667995</v>
      </c>
      <c r="U2001" s="122">
        <v>9.9329096780731998</v>
      </c>
      <c r="V2001" s="122">
        <v>10.1598621594176</v>
      </c>
      <c r="W2001" s="122">
        <v>8.9999651923887996</v>
      </c>
      <c r="X2001" s="122">
        <v>10.000365111254</v>
      </c>
      <c r="Y2001" s="122">
        <v>9.2190154846999999</v>
      </c>
      <c r="Z2001" s="122">
        <v>9.8269762489500003</v>
      </c>
      <c r="AA2001" s="122">
        <v>10.014870944783601</v>
      </c>
      <c r="AB2001" s="122">
        <v>10.6974271960864</v>
      </c>
      <c r="AC2001" s="122">
        <v>11.9388745160776</v>
      </c>
      <c r="AD2001" s="122">
        <v>11.668197255161999</v>
      </c>
      <c r="AE2001" s="122">
        <v>12.0465748182892</v>
      </c>
      <c r="AF2001" s="122">
        <v>12.1097641351344</v>
      </c>
      <c r="AG2001" s="122">
        <v>13.9323284943332</v>
      </c>
      <c r="AH2001" s="122">
        <v>15.7329053813624</v>
      </c>
      <c r="AI2001" s="122">
        <v>14.395649794148</v>
      </c>
      <c r="AJ2001" s="122">
        <v>14.294844854248</v>
      </c>
      <c r="AK2001" s="122">
        <v>13.5933295651076</v>
      </c>
      <c r="AL2001" s="122">
        <v>0</v>
      </c>
    </row>
    <row r="2002" spans="1:38" hidden="1" x14ac:dyDescent="0.25">
      <c r="A2002" s="122" t="s">
        <v>1992</v>
      </c>
      <c r="B2002" s="122">
        <v>1</v>
      </c>
      <c r="C2002" s="122" t="s">
        <v>2180</v>
      </c>
      <c r="D2002" s="122" t="s">
        <v>2138</v>
      </c>
      <c r="E2002" s="122">
        <v>37</v>
      </c>
      <c r="F2002" s="122">
        <v>4.0720077439999999E-4</v>
      </c>
      <c r="G2002" s="122">
        <v>4.1085885119999997E-4</v>
      </c>
      <c r="H2002" s="122">
        <v>4.04533122E-4</v>
      </c>
      <c r="I2002" s="122">
        <v>4.0407277120000002E-4</v>
      </c>
      <c r="J2002" s="122">
        <v>4.1343022839999998E-4</v>
      </c>
      <c r="K2002" s="122">
        <v>3.8249245160000003E-4</v>
      </c>
      <c r="L2002" s="122">
        <v>3.5957914160000002E-4</v>
      </c>
      <c r="M2002" s="122">
        <v>3.4577656680000001E-4</v>
      </c>
      <c r="N2002" s="122">
        <v>3.3919978120000002E-4</v>
      </c>
      <c r="O2002" s="122">
        <v>3.0667322000000002E-4</v>
      </c>
      <c r="P2002" s="122">
        <v>2.8791302960000002E-4</v>
      </c>
      <c r="Q2002" s="122">
        <v>2.7255048520000001E-4</v>
      </c>
      <c r="R2002" s="122">
        <v>2.5744990039999998E-4</v>
      </c>
      <c r="S2002" s="122">
        <v>2.2986533079999999E-4</v>
      </c>
      <c r="T2002" s="122">
        <v>2.1172087719999999E-4</v>
      </c>
      <c r="U2002" s="122">
        <v>2.9021593719999998E-4</v>
      </c>
      <c r="V2002" s="122">
        <v>1.7052699440000001E-4</v>
      </c>
      <c r="W2002" s="122">
        <v>1.8333422799999999E-4</v>
      </c>
      <c r="X2002" s="122">
        <v>1.6456257160000001E-4</v>
      </c>
      <c r="Y2002" s="122">
        <v>1.396343396E-4</v>
      </c>
      <c r="Z2002" s="122">
        <v>1.1609666879999999E-4</v>
      </c>
      <c r="AA2002" s="122">
        <v>3.05074588E-4</v>
      </c>
      <c r="AB2002" s="122">
        <v>3.2551002679999998E-4</v>
      </c>
      <c r="AC2002" s="122">
        <v>3.331955788E-4</v>
      </c>
      <c r="AD2002" s="122">
        <v>3.4212365039999997E-4</v>
      </c>
      <c r="AE2002" s="122">
        <v>3.4817820240000001E-4</v>
      </c>
      <c r="AF2002" s="122">
        <v>3.6007974519999998E-4</v>
      </c>
      <c r="AG2002" s="122">
        <v>3.5126080920000002E-4</v>
      </c>
      <c r="AH2002" s="122">
        <v>3.6536162319999999E-4</v>
      </c>
      <c r="AI2002" s="122">
        <v>3.743211696E-4</v>
      </c>
      <c r="AJ2002" s="122">
        <v>3.8122166320000002E-4</v>
      </c>
      <c r="AK2002" s="122">
        <v>3.7622164999999999E-4</v>
      </c>
      <c r="AL2002" s="122">
        <v>0</v>
      </c>
    </row>
    <row r="2003" spans="1:38" hidden="1" x14ac:dyDescent="0.25">
      <c r="A2003" s="122" t="s">
        <v>1992</v>
      </c>
      <c r="B2003" s="122">
        <v>1</v>
      </c>
      <c r="C2003" s="122" t="s">
        <v>2180</v>
      </c>
      <c r="D2003" s="122" t="s">
        <v>2117</v>
      </c>
      <c r="E2003" s="122">
        <v>37</v>
      </c>
      <c r="F2003" s="122">
        <v>0.40199571396599998</v>
      </c>
      <c r="G2003" s="122">
        <v>0.39890038513359999</v>
      </c>
      <c r="H2003" s="122">
        <v>0.39793048620639998</v>
      </c>
      <c r="I2003" s="122">
        <v>0.3775353700888</v>
      </c>
      <c r="J2003" s="122">
        <v>0.38430132148520002</v>
      </c>
      <c r="K2003" s="122">
        <v>0.34213277682639998</v>
      </c>
      <c r="L2003" s="122">
        <v>0.33273525735800003</v>
      </c>
      <c r="M2003" s="122">
        <v>0.31403293958959999</v>
      </c>
      <c r="N2003" s="122">
        <v>0.3050533370388</v>
      </c>
      <c r="O2003" s="122">
        <v>0.28949233286960002</v>
      </c>
      <c r="P2003" s="122">
        <v>0.26671782635399999</v>
      </c>
      <c r="Q2003" s="122">
        <v>0.25675622190120001</v>
      </c>
      <c r="R2003" s="122">
        <v>0.2401210729204</v>
      </c>
      <c r="S2003" s="122">
        <v>0.2194386103224</v>
      </c>
      <c r="T2003" s="122">
        <v>0.20921700126039999</v>
      </c>
      <c r="U2003" s="122">
        <v>0.201253929478</v>
      </c>
      <c r="V2003" s="122">
        <v>0.19622856593480001</v>
      </c>
      <c r="W2003" s="122">
        <v>0.18725437941</v>
      </c>
      <c r="X2003" s="122">
        <v>0.17799981282159999</v>
      </c>
      <c r="Y2003" s="122">
        <v>0.16957048726240001</v>
      </c>
      <c r="Z2003" s="122">
        <v>0.15776693258480001</v>
      </c>
      <c r="AA2003" s="122">
        <v>0.14912994923119999</v>
      </c>
      <c r="AB2003" s="122">
        <v>0.14709774982000001</v>
      </c>
      <c r="AC2003" s="122">
        <v>0.1410816951096</v>
      </c>
      <c r="AD2003" s="122">
        <v>0.1399689803736</v>
      </c>
      <c r="AE2003" s="122">
        <v>0.14298907359240001</v>
      </c>
      <c r="AF2003" s="122">
        <v>0.1411630216052</v>
      </c>
      <c r="AG2003" s="122">
        <v>0.13972968646280001</v>
      </c>
      <c r="AH2003" s="122">
        <v>0.14091801697119999</v>
      </c>
      <c r="AI2003" s="122">
        <v>0.140110682376</v>
      </c>
      <c r="AJ2003" s="122">
        <v>0.1411487077952</v>
      </c>
      <c r="AK2003" s="122">
        <v>0.141021072262</v>
      </c>
      <c r="AL2003" s="122">
        <v>0</v>
      </c>
    </row>
    <row r="2004" spans="1:38" hidden="1" x14ac:dyDescent="0.25">
      <c r="A2004" s="122" t="s">
        <v>1992</v>
      </c>
      <c r="B2004" s="122">
        <v>1</v>
      </c>
      <c r="C2004" s="122" t="s">
        <v>2180</v>
      </c>
      <c r="D2004" s="122" t="s">
        <v>2118</v>
      </c>
      <c r="E2004" s="122">
        <v>37</v>
      </c>
      <c r="F2004" s="122">
        <v>0.96451233414759996</v>
      </c>
      <c r="G2004" s="122">
        <v>0.97222369299720002</v>
      </c>
      <c r="H2004" s="122">
        <v>0.9686757206812</v>
      </c>
      <c r="I2004" s="122">
        <v>0.96156030503400003</v>
      </c>
      <c r="J2004" s="122">
        <v>0.97207164046719996</v>
      </c>
      <c r="K2004" s="122">
        <v>0.94077517644319997</v>
      </c>
      <c r="L2004" s="122">
        <v>0.90591085819920003</v>
      </c>
      <c r="M2004" s="122">
        <v>0.89803686547119999</v>
      </c>
      <c r="N2004" s="122">
        <v>0.87930510021200003</v>
      </c>
      <c r="O2004" s="122">
        <v>0.84589676111919998</v>
      </c>
      <c r="P2004" s="122">
        <v>0.82439164825639999</v>
      </c>
      <c r="Q2004" s="122">
        <v>0.79576675561879995</v>
      </c>
      <c r="R2004" s="122">
        <v>0.85325907711519999</v>
      </c>
      <c r="S2004" s="122">
        <v>0.81061364381479994</v>
      </c>
      <c r="T2004" s="122">
        <v>0.48004691934639998</v>
      </c>
      <c r="U2004" s="122">
        <v>0.76877325566999999</v>
      </c>
      <c r="V2004" s="122">
        <v>0.73483116411039995</v>
      </c>
      <c r="W2004" s="122">
        <v>0.67428809065520001</v>
      </c>
      <c r="X2004" s="122">
        <v>0.65271763790519999</v>
      </c>
      <c r="Y2004" s="122">
        <v>0.626621795338</v>
      </c>
      <c r="Z2004" s="122">
        <v>0.62009331597079997</v>
      </c>
      <c r="AA2004" s="122">
        <v>0.60061196634040004</v>
      </c>
      <c r="AB2004" s="122">
        <v>0.63029970952479997</v>
      </c>
      <c r="AC2004" s="122">
        <v>0.63980735545440004</v>
      </c>
      <c r="AD2004" s="122">
        <v>0.64432775374240003</v>
      </c>
      <c r="AE2004" s="122">
        <v>0.65673681820039997</v>
      </c>
      <c r="AF2004" s="122">
        <v>0.68987046933560003</v>
      </c>
      <c r="AG2004" s="122">
        <v>0.67935774809280003</v>
      </c>
      <c r="AH2004" s="122">
        <v>0.71205028250159996</v>
      </c>
      <c r="AI2004" s="122">
        <v>0.73235242492719999</v>
      </c>
      <c r="AJ2004" s="122">
        <v>0.74262853221479996</v>
      </c>
      <c r="AK2004" s="122">
        <v>0.73664384004119998</v>
      </c>
      <c r="AL2004" s="122">
        <v>0</v>
      </c>
    </row>
    <row r="2005" spans="1:38" hidden="1" x14ac:dyDescent="0.25">
      <c r="A2005" s="122" t="s">
        <v>1992</v>
      </c>
      <c r="B2005" s="122">
        <v>1</v>
      </c>
      <c r="C2005" s="122" t="s">
        <v>2180</v>
      </c>
      <c r="D2005" s="122" t="s">
        <v>2119</v>
      </c>
      <c r="E2005" s="122">
        <v>37</v>
      </c>
      <c r="F2005" s="122">
        <v>0.49810429825519997</v>
      </c>
      <c r="G2005" s="122">
        <v>0.50282330080360005</v>
      </c>
      <c r="H2005" s="122">
        <v>0.49868010474800001</v>
      </c>
      <c r="I2005" s="122">
        <v>0.49740396308399998</v>
      </c>
      <c r="J2005" s="122">
        <v>0.49528204601120002</v>
      </c>
      <c r="K2005" s="122">
        <v>0.48115180704080002</v>
      </c>
      <c r="L2005" s="122">
        <v>0.4649653504272</v>
      </c>
      <c r="M2005" s="122">
        <v>0.4551125020372</v>
      </c>
      <c r="N2005" s="122">
        <v>0.44017728295800002</v>
      </c>
      <c r="O2005" s="122">
        <v>0.42401238422760001</v>
      </c>
      <c r="P2005" s="122">
        <v>0.41813833017039997</v>
      </c>
      <c r="Q2005" s="122">
        <v>0.39947208428679998</v>
      </c>
      <c r="R2005" s="122">
        <v>0.3779635357344</v>
      </c>
      <c r="S2005" s="122">
        <v>0.36757419114360002</v>
      </c>
      <c r="T2005" s="122">
        <v>0.34986241167359999</v>
      </c>
      <c r="U2005" s="122">
        <v>0.34062323348200002</v>
      </c>
      <c r="V2005" s="122">
        <v>0.33032700211279997</v>
      </c>
      <c r="W2005" s="122">
        <v>0.31724704139240001</v>
      </c>
      <c r="X2005" s="122">
        <v>0.31645899715359999</v>
      </c>
      <c r="Y2005" s="122">
        <v>0.30398679729880002</v>
      </c>
      <c r="Z2005" s="122">
        <v>0.30293136623119998</v>
      </c>
      <c r="AA2005" s="122">
        <v>0.2815532148828</v>
      </c>
      <c r="AB2005" s="122">
        <v>0.29346886316999998</v>
      </c>
      <c r="AC2005" s="122">
        <v>0.29868205476760001</v>
      </c>
      <c r="AD2005" s="122">
        <v>0.33144856108280002</v>
      </c>
      <c r="AE2005" s="122">
        <v>0.30399893733159999</v>
      </c>
      <c r="AF2005" s="122">
        <v>0.31309126904439999</v>
      </c>
      <c r="AG2005" s="122">
        <v>0.3058804794976</v>
      </c>
      <c r="AH2005" s="122">
        <v>0.32026683903199998</v>
      </c>
      <c r="AI2005" s="122">
        <v>0.3256859339664</v>
      </c>
      <c r="AJ2005" s="122">
        <v>0.33339284962479998</v>
      </c>
      <c r="AK2005" s="122">
        <v>0.32906126405879998</v>
      </c>
      <c r="AL2005" s="122">
        <v>0</v>
      </c>
    </row>
    <row r="2006" spans="1:38" hidden="1" x14ac:dyDescent="0.25">
      <c r="A2006" s="122" t="s">
        <v>1992</v>
      </c>
      <c r="B2006" s="122">
        <v>1</v>
      </c>
      <c r="C2006" s="122" t="s">
        <v>2180</v>
      </c>
      <c r="D2006" s="122" t="s">
        <v>2120</v>
      </c>
      <c r="E2006" s="122">
        <v>37</v>
      </c>
      <c r="F2006" s="122">
        <v>1.9155083407460001</v>
      </c>
      <c r="G2006" s="122">
        <v>1.9286354673684001</v>
      </c>
      <c r="H2006" s="122">
        <v>1.9217503469724</v>
      </c>
      <c r="I2006" s="122">
        <v>1.886373805876</v>
      </c>
      <c r="J2006" s="122">
        <v>1.8585594501488001</v>
      </c>
      <c r="K2006" s="122">
        <v>1.8162467953532</v>
      </c>
      <c r="L2006" s="122">
        <v>1.7598606491032001</v>
      </c>
      <c r="M2006" s="122">
        <v>1.7351987085916001</v>
      </c>
      <c r="N2006" s="122">
        <v>1.6977433462164</v>
      </c>
      <c r="O2006" s="122">
        <v>1.6265939673284</v>
      </c>
      <c r="P2006" s="122">
        <v>1.5871946983703999</v>
      </c>
      <c r="Q2006" s="122">
        <v>1.5383596047820001</v>
      </c>
      <c r="R2006" s="122">
        <v>1.46986346486</v>
      </c>
      <c r="S2006" s="122">
        <v>1.4219851285528</v>
      </c>
      <c r="T2006" s="122">
        <v>1.36714402818</v>
      </c>
      <c r="U2006" s="122">
        <v>1.3057377363239999</v>
      </c>
      <c r="V2006" s="122">
        <v>1.3162386722099999</v>
      </c>
      <c r="W2006" s="122">
        <v>1.2507514456640001</v>
      </c>
      <c r="X2006" s="122">
        <v>1.2112273183696001</v>
      </c>
      <c r="Y2006" s="122">
        <v>1.1560994112976</v>
      </c>
      <c r="Z2006" s="122">
        <v>1.1548185777408</v>
      </c>
      <c r="AA2006" s="122">
        <v>1.124975158846</v>
      </c>
      <c r="AB2006" s="122">
        <v>1.15686300275</v>
      </c>
      <c r="AC2006" s="122">
        <v>1.171831171112</v>
      </c>
      <c r="AD2006" s="122">
        <v>1.206447361812</v>
      </c>
      <c r="AE2006" s="122">
        <v>1.2081593661451999</v>
      </c>
      <c r="AF2006" s="122">
        <v>1.2533871188412</v>
      </c>
      <c r="AG2006" s="122">
        <v>1.23896748696</v>
      </c>
      <c r="AH2006" s="122">
        <v>1.2954627066583999</v>
      </c>
      <c r="AI2006" s="122">
        <v>1.3152443995544001</v>
      </c>
      <c r="AJ2006" s="122">
        <v>1.3273094444456</v>
      </c>
      <c r="AK2006" s="122">
        <v>1.3136579843016001</v>
      </c>
      <c r="AL2006" s="122">
        <v>0</v>
      </c>
    </row>
    <row r="2007" spans="1:38" hidden="1" x14ac:dyDescent="0.25">
      <c r="A2007" s="122" t="s">
        <v>1992</v>
      </c>
      <c r="B2007" s="122">
        <v>1</v>
      </c>
      <c r="C2007" s="122" t="s">
        <v>2180</v>
      </c>
      <c r="D2007" s="122" t="s">
        <v>2121</v>
      </c>
      <c r="E2007" s="122">
        <v>37</v>
      </c>
      <c r="F2007" s="122">
        <v>45.278329337763203</v>
      </c>
      <c r="G2007" s="122">
        <v>44.943638792337602</v>
      </c>
      <c r="H2007" s="122">
        <v>45.088900346467597</v>
      </c>
      <c r="I2007" s="122">
        <v>46.2672035587916</v>
      </c>
      <c r="J2007" s="122">
        <v>47.6357245622916</v>
      </c>
      <c r="K2007" s="122">
        <v>45.461671883907997</v>
      </c>
      <c r="L2007" s="122">
        <v>45.224075469728398</v>
      </c>
      <c r="M2007" s="122">
        <v>45.386161125348401</v>
      </c>
      <c r="N2007" s="122">
        <v>44.261962699827599</v>
      </c>
      <c r="O2007" s="122">
        <v>41.806919155372</v>
      </c>
      <c r="P2007" s="122">
        <v>43.597010211006001</v>
      </c>
      <c r="Q2007" s="122">
        <v>44.074083546939598</v>
      </c>
      <c r="R2007" s="122">
        <v>43.086525081339602</v>
      </c>
      <c r="S2007" s="122">
        <v>43.2693997611456</v>
      </c>
      <c r="T2007" s="122">
        <v>43.450220788590002</v>
      </c>
      <c r="U2007" s="122">
        <v>43.721969990224402</v>
      </c>
      <c r="V2007" s="122">
        <v>44.965246165674799</v>
      </c>
      <c r="W2007" s="122">
        <v>46.799842074566001</v>
      </c>
      <c r="X2007" s="122">
        <v>48.2098789737936</v>
      </c>
      <c r="Y2007" s="122">
        <v>44.826489188406804</v>
      </c>
      <c r="Z2007" s="122">
        <v>43.3358658341756</v>
      </c>
      <c r="AA2007" s="122">
        <v>42.831978699935597</v>
      </c>
      <c r="AB2007" s="122">
        <v>43.200716949090399</v>
      </c>
      <c r="AC2007" s="122">
        <v>47.327744491398001</v>
      </c>
      <c r="AD2007" s="122">
        <v>47.906903782270398</v>
      </c>
      <c r="AE2007" s="122">
        <v>47.953368727426401</v>
      </c>
      <c r="AF2007" s="122">
        <v>36.638122105608801</v>
      </c>
      <c r="AG2007" s="122">
        <v>37.7290769875544</v>
      </c>
      <c r="AH2007" s="122">
        <v>37.992324640149597</v>
      </c>
      <c r="AI2007" s="122">
        <v>40.061811202246403</v>
      </c>
      <c r="AJ2007" s="122">
        <v>35.793587342276403</v>
      </c>
      <c r="AK2007" s="122">
        <v>38.029542755598797</v>
      </c>
      <c r="AL2007" s="122">
        <v>0</v>
      </c>
    </row>
    <row r="2008" spans="1:38" hidden="1" x14ac:dyDescent="0.25">
      <c r="A2008" s="122" t="s">
        <v>1992</v>
      </c>
      <c r="B2008" s="122">
        <v>1</v>
      </c>
      <c r="C2008" s="122" t="s">
        <v>2180</v>
      </c>
      <c r="D2008" s="122" t="s">
        <v>2139</v>
      </c>
      <c r="E2008" s="122">
        <v>37</v>
      </c>
      <c r="F2008" s="122">
        <v>0</v>
      </c>
      <c r="G2008" s="122">
        <v>0</v>
      </c>
      <c r="H2008" s="122">
        <v>0</v>
      </c>
      <c r="I2008" s="122">
        <v>0</v>
      </c>
      <c r="J2008" s="122">
        <v>0</v>
      </c>
      <c r="K2008" s="122">
        <v>0</v>
      </c>
      <c r="L2008" s="122">
        <v>0</v>
      </c>
      <c r="M2008" s="122">
        <v>0</v>
      </c>
      <c r="N2008" s="122">
        <v>0</v>
      </c>
      <c r="O2008" s="122">
        <v>0</v>
      </c>
      <c r="P2008" s="122">
        <v>0</v>
      </c>
      <c r="Q2008" s="122">
        <v>0</v>
      </c>
      <c r="R2008" s="122">
        <v>0</v>
      </c>
      <c r="S2008" s="122">
        <v>0</v>
      </c>
      <c r="T2008" s="122">
        <v>0</v>
      </c>
      <c r="U2008" s="122">
        <v>0</v>
      </c>
      <c r="V2008" s="122">
        <v>0</v>
      </c>
      <c r="W2008" s="122">
        <v>0</v>
      </c>
      <c r="X2008" s="122">
        <v>0</v>
      </c>
      <c r="Y2008" s="122">
        <v>0</v>
      </c>
      <c r="Z2008" s="122">
        <v>0</v>
      </c>
      <c r="AA2008" s="122">
        <v>0</v>
      </c>
      <c r="AB2008" s="122">
        <v>0</v>
      </c>
      <c r="AC2008" s="122">
        <v>0</v>
      </c>
      <c r="AD2008" s="122">
        <v>0</v>
      </c>
      <c r="AE2008" s="122">
        <v>0</v>
      </c>
      <c r="AF2008" s="122">
        <v>0</v>
      </c>
      <c r="AG2008" s="122">
        <v>0</v>
      </c>
      <c r="AH2008" s="122">
        <v>0</v>
      </c>
      <c r="AI2008" s="122">
        <v>0</v>
      </c>
      <c r="AJ2008" s="122">
        <v>0</v>
      </c>
      <c r="AK2008" s="122">
        <v>0</v>
      </c>
      <c r="AL2008" s="122">
        <v>0</v>
      </c>
    </row>
    <row r="2009" spans="1:38" hidden="1" x14ac:dyDescent="0.25">
      <c r="A2009" s="122" t="s">
        <v>1992</v>
      </c>
      <c r="B2009" s="122">
        <v>1</v>
      </c>
      <c r="C2009" s="122" t="s">
        <v>2180</v>
      </c>
      <c r="D2009" s="122" t="s">
        <v>2122</v>
      </c>
      <c r="E2009" s="122">
        <v>37</v>
      </c>
      <c r="F2009" s="122">
        <v>1.9382615187796</v>
      </c>
      <c r="G2009" s="122">
        <v>1.9330429925968</v>
      </c>
      <c r="H2009" s="122">
        <v>2.0629314579860001</v>
      </c>
      <c r="I2009" s="122">
        <v>2.0768804203728002</v>
      </c>
      <c r="J2009" s="122">
        <v>2.1304681985860001</v>
      </c>
      <c r="K2009" s="122">
        <v>1.9973975545580001</v>
      </c>
      <c r="L2009" s="122">
        <v>1.8781265760151999</v>
      </c>
      <c r="M2009" s="122">
        <v>2.0744899060284001</v>
      </c>
      <c r="N2009" s="122">
        <v>2.2784650867524001</v>
      </c>
      <c r="O2009" s="122">
        <v>2.2400268254784002</v>
      </c>
      <c r="P2009" s="122">
        <v>2.4423825223783999</v>
      </c>
      <c r="Q2009" s="122">
        <v>2.5748691906587999</v>
      </c>
      <c r="R2009" s="122">
        <v>2.4573675263424</v>
      </c>
      <c r="S2009" s="122">
        <v>2.490485155564</v>
      </c>
      <c r="T2009" s="122">
        <v>2.5208253452648002</v>
      </c>
      <c r="U2009" s="122">
        <v>2.5944107719627998</v>
      </c>
      <c r="V2009" s="122">
        <v>2.7618300934979998</v>
      </c>
      <c r="W2009" s="122">
        <v>2.7657107519216</v>
      </c>
      <c r="X2009" s="122">
        <v>2.8555073651692</v>
      </c>
      <c r="Y2009" s="122">
        <v>2.7032802144655999</v>
      </c>
      <c r="Z2009" s="122">
        <v>2.6789354913887999</v>
      </c>
      <c r="AA2009" s="122">
        <v>2.9038158531143998</v>
      </c>
      <c r="AB2009" s="122">
        <v>3.2994385911395998</v>
      </c>
      <c r="AC2009" s="122">
        <v>3.4819372829668001</v>
      </c>
      <c r="AD2009" s="122">
        <v>3.8452514192427998</v>
      </c>
      <c r="AE2009" s="122">
        <v>4.1202347207727996</v>
      </c>
      <c r="AF2009" s="122">
        <v>3.4152054097755999</v>
      </c>
      <c r="AG2009" s="122">
        <v>3.0843743884296</v>
      </c>
      <c r="AH2009" s="122">
        <v>2.9966053709312002</v>
      </c>
      <c r="AI2009" s="122">
        <v>2.7837928262060001</v>
      </c>
      <c r="AJ2009" s="122">
        <v>3.6947879862544002</v>
      </c>
      <c r="AK2009" s="122">
        <v>3.8863937458332001</v>
      </c>
      <c r="AL2009" s="122">
        <v>0</v>
      </c>
    </row>
    <row r="2010" spans="1:38" hidden="1" x14ac:dyDescent="0.25">
      <c r="A2010" s="122" t="s">
        <v>1992</v>
      </c>
      <c r="B2010" s="122">
        <v>1</v>
      </c>
      <c r="C2010" s="122" t="s">
        <v>2180</v>
      </c>
      <c r="D2010" s="122" t="s">
        <v>2123</v>
      </c>
      <c r="E2010" s="122">
        <v>37</v>
      </c>
      <c r="F2010" s="122">
        <v>1.2276017298244</v>
      </c>
      <c r="G2010" s="122">
        <v>1.2219922361332001</v>
      </c>
      <c r="H2010" s="122">
        <v>1.4344406325871999</v>
      </c>
      <c r="I2010" s="122">
        <v>1.3472934627068001</v>
      </c>
      <c r="J2010" s="122">
        <v>1.3591089942472001</v>
      </c>
      <c r="K2010" s="122">
        <v>1.3065826760224</v>
      </c>
      <c r="L2010" s="122">
        <v>1.301810674752</v>
      </c>
      <c r="M2010" s="122">
        <v>1.285766232604</v>
      </c>
      <c r="N2010" s="122">
        <v>1.2985080996916001</v>
      </c>
      <c r="O2010" s="122">
        <v>1.3388405233056</v>
      </c>
      <c r="P2010" s="122">
        <v>1.3492580094868001</v>
      </c>
      <c r="Q2010" s="122">
        <v>1.5420962330871999</v>
      </c>
      <c r="R2010" s="122">
        <v>1.4708457028244</v>
      </c>
      <c r="S2010" s="122">
        <v>1.5535642807943999</v>
      </c>
      <c r="T2010" s="122">
        <v>1.5288190485876001</v>
      </c>
      <c r="U2010" s="122">
        <v>1.5321985904736</v>
      </c>
      <c r="V2010" s="122">
        <v>1.5734437632984</v>
      </c>
      <c r="W2010" s="122">
        <v>1.624923092702</v>
      </c>
      <c r="X2010" s="122">
        <v>1.6721758400816</v>
      </c>
      <c r="Y2010" s="122">
        <v>1.7584848422316</v>
      </c>
      <c r="Z2010" s="122">
        <v>1.7549114429112</v>
      </c>
      <c r="AA2010" s="122">
        <v>1.7701305612788001</v>
      </c>
      <c r="AB2010" s="122">
        <v>1.7770222062992</v>
      </c>
      <c r="AC2010" s="122">
        <v>1.7622921547924</v>
      </c>
      <c r="AD2010" s="122">
        <v>1.7565197950747999</v>
      </c>
      <c r="AE2010" s="122">
        <v>1.9683599502111999</v>
      </c>
      <c r="AF2010" s="122">
        <v>1.9755077519491999</v>
      </c>
      <c r="AG2010" s="122">
        <v>2.170300242418</v>
      </c>
      <c r="AH2010" s="122">
        <v>2.3539218583860002</v>
      </c>
      <c r="AI2010" s="122">
        <v>2.1893421729760001</v>
      </c>
      <c r="AJ2010" s="122">
        <v>2.19909337634</v>
      </c>
      <c r="AK2010" s="122">
        <v>2.0164729708200002</v>
      </c>
      <c r="AL2010" s="122">
        <v>0</v>
      </c>
    </row>
    <row r="2011" spans="1:38" hidden="1" x14ac:dyDescent="0.25">
      <c r="A2011" s="122" t="s">
        <v>1992</v>
      </c>
      <c r="B2011" s="122">
        <v>1</v>
      </c>
      <c r="C2011" s="122" t="s">
        <v>2180</v>
      </c>
      <c r="D2011" s="122" t="s">
        <v>2140</v>
      </c>
      <c r="E2011" s="122">
        <v>37</v>
      </c>
      <c r="F2011" s="122">
        <v>5.6000000000000004E-12</v>
      </c>
      <c r="G2011" s="122">
        <v>1.1592000000000001E-9</v>
      </c>
      <c r="H2011" s="122">
        <v>2.3100000000000001E-9</v>
      </c>
      <c r="I2011" s="122">
        <v>3.4635999999999999E-9</v>
      </c>
      <c r="J2011" s="122">
        <v>4.6172000000000001E-9</v>
      </c>
      <c r="K2011" s="122">
        <v>5.7679999999999999E-9</v>
      </c>
      <c r="L2011" s="122">
        <v>6.9215999999999998E-9</v>
      </c>
      <c r="M2011" s="122">
        <v>8.0752000000000004E-9</v>
      </c>
      <c r="N2011" s="122">
        <v>9.2259999999999994E-9</v>
      </c>
      <c r="O2011" s="122">
        <v>1.0379599999999999E-8</v>
      </c>
      <c r="P2011" s="122">
        <v>1.48036E-8</v>
      </c>
      <c r="Q2011" s="122">
        <v>1.7891999999999999E-8</v>
      </c>
      <c r="R2011" s="122">
        <v>2.1792399999999999E-8</v>
      </c>
      <c r="S2011" s="122">
        <v>2.3758E-8</v>
      </c>
      <c r="T2011" s="122">
        <v>2.5345599999999999E-8</v>
      </c>
      <c r="U2011" s="122">
        <v>2.68548E-8</v>
      </c>
      <c r="V2011" s="122">
        <v>2.7305600000000001E-8</v>
      </c>
      <c r="W2011" s="122">
        <v>2.8363999999999998E-8</v>
      </c>
      <c r="X2011" s="122">
        <v>3.0553600000000002E-8</v>
      </c>
      <c r="Y2011" s="122">
        <v>3.4328000000000001E-8</v>
      </c>
      <c r="Z2011" s="122">
        <v>3.4803999999999999E-8</v>
      </c>
      <c r="AA2011" s="122">
        <v>3.8032400000000001E-8</v>
      </c>
      <c r="AB2011" s="122">
        <v>4.2982799999999998E-8</v>
      </c>
      <c r="AC2011" s="122">
        <v>4.7952800000000002E-8</v>
      </c>
      <c r="AD2011" s="122">
        <v>5.7027599999999998E-8</v>
      </c>
      <c r="AE2011" s="122">
        <v>6.8152E-8</v>
      </c>
      <c r="AF2011" s="122">
        <v>7.9217600000000007E-8</v>
      </c>
      <c r="AG2011" s="122">
        <v>9.0692000000000002E-8</v>
      </c>
      <c r="AH2011" s="122">
        <v>1.009064E-7</v>
      </c>
      <c r="AI2011" s="122">
        <v>1.116752E-7</v>
      </c>
      <c r="AJ2011" s="122">
        <v>1.218588E-7</v>
      </c>
      <c r="AK2011" s="122">
        <v>1.316644E-7</v>
      </c>
      <c r="AL2011" s="122">
        <v>0</v>
      </c>
    </row>
    <row r="2012" spans="1:38" hidden="1" x14ac:dyDescent="0.25">
      <c r="A2012" s="122" t="s">
        <v>1992</v>
      </c>
      <c r="B2012" s="122">
        <v>1</v>
      </c>
      <c r="C2012" s="122" t="s">
        <v>2180</v>
      </c>
      <c r="D2012" s="122" t="s">
        <v>2124</v>
      </c>
      <c r="E2012" s="122">
        <v>37</v>
      </c>
      <c r="F2012" s="122">
        <v>3.1962988685599998E-2</v>
      </c>
      <c r="G2012" s="122">
        <v>3.2496849831599998E-2</v>
      </c>
      <c r="H2012" s="122">
        <v>3.2379839256799998E-2</v>
      </c>
      <c r="I2012" s="122">
        <v>3.2180000246799997E-2</v>
      </c>
      <c r="J2012" s="122">
        <v>3.2521264272E-2</v>
      </c>
      <c r="K2012" s="122">
        <v>3.1671715566399999E-2</v>
      </c>
      <c r="L2012" s="122">
        <v>3.0652311832800001E-2</v>
      </c>
      <c r="M2012" s="122">
        <v>3.0570135657600001E-2</v>
      </c>
      <c r="N2012" s="122">
        <v>3.0128520083200001E-2</v>
      </c>
      <c r="O2012" s="122">
        <v>2.9453503864399998E-2</v>
      </c>
      <c r="P2012" s="122">
        <v>2.94165756276E-2</v>
      </c>
      <c r="Q2012" s="122">
        <v>2.8092238568799999E-2</v>
      </c>
      <c r="R2012" s="122">
        <v>2.7876303512399999E-2</v>
      </c>
      <c r="S2012" s="122">
        <v>2.6680188967600001E-2</v>
      </c>
      <c r="T2012" s="122">
        <v>2.64902171352E-2</v>
      </c>
      <c r="U2012" s="122">
        <v>2.5810011992799999E-2</v>
      </c>
      <c r="V2012" s="122">
        <v>2.5220146442400001E-2</v>
      </c>
      <c r="W2012" s="122">
        <v>2.3327631104400001E-2</v>
      </c>
      <c r="X2012" s="122">
        <v>2.28469048808E-2</v>
      </c>
      <c r="Y2012" s="122">
        <v>2.2085902551999999E-2</v>
      </c>
      <c r="Z2012" s="122">
        <v>2.1303375710399999E-2</v>
      </c>
      <c r="AA2012" s="122">
        <v>2.0449567250000002E-2</v>
      </c>
      <c r="AB2012" s="122">
        <v>2.10488843992E-2</v>
      </c>
      <c r="AC2012" s="122">
        <v>2.10249637556E-2</v>
      </c>
      <c r="AD2012" s="122">
        <v>2.24372175496E-2</v>
      </c>
      <c r="AE2012" s="122">
        <v>2.32175063344E-2</v>
      </c>
      <c r="AF2012" s="122">
        <v>2.7096185102000001E-2</v>
      </c>
      <c r="AG2012" s="122">
        <v>2.99390961772E-2</v>
      </c>
      <c r="AH2012" s="122">
        <v>3.1075818424E-2</v>
      </c>
      <c r="AI2012" s="122">
        <v>3.1801145151999999E-2</v>
      </c>
      <c r="AJ2012" s="122">
        <v>3.2367508737199999E-2</v>
      </c>
      <c r="AK2012" s="122">
        <v>3.2084674036800001E-2</v>
      </c>
      <c r="AL2012" s="122">
        <v>0</v>
      </c>
    </row>
    <row r="2013" spans="1:38" hidden="1" x14ac:dyDescent="0.25">
      <c r="A2013" s="122" t="s">
        <v>1992</v>
      </c>
      <c r="B2013" s="122">
        <v>1</v>
      </c>
      <c r="C2013" s="122" t="s">
        <v>2180</v>
      </c>
      <c r="D2013" s="122" t="s">
        <v>2125</v>
      </c>
      <c r="E2013" s="122">
        <v>37</v>
      </c>
      <c r="F2013" s="122">
        <v>0.9811030592244</v>
      </c>
      <c r="G2013" s="122">
        <v>0.99160068107239996</v>
      </c>
      <c r="H2013" s="122">
        <v>0.99052144712360002</v>
      </c>
      <c r="I2013" s="122">
        <v>0.99430066452080001</v>
      </c>
      <c r="J2013" s="122">
        <v>1.0105128742267999</v>
      </c>
      <c r="K2013" s="122">
        <v>0.98088583915000005</v>
      </c>
      <c r="L2013" s="122">
        <v>0.95178878378080001</v>
      </c>
      <c r="M2013" s="122">
        <v>0.93845281957280002</v>
      </c>
      <c r="N2013" s="122">
        <v>0.93073893073000002</v>
      </c>
      <c r="O2013" s="122">
        <v>0.90037349060960004</v>
      </c>
      <c r="P2013" s="122">
        <v>0.88369458977519999</v>
      </c>
      <c r="Q2013" s="122">
        <v>0.86373183839879997</v>
      </c>
      <c r="R2013" s="122">
        <v>0.80793437366599996</v>
      </c>
      <c r="S2013" s="122">
        <v>0.79199999976720004</v>
      </c>
      <c r="T2013" s="122">
        <v>0.78745221553599998</v>
      </c>
      <c r="U2013" s="122">
        <v>0.76904499104440005</v>
      </c>
      <c r="V2013" s="122">
        <v>0.722321196296</v>
      </c>
      <c r="W2013" s="122">
        <v>0.6754698375964</v>
      </c>
      <c r="X2013" s="122">
        <v>0.6662996374272</v>
      </c>
      <c r="Y2013" s="122">
        <v>0.64203407114279998</v>
      </c>
      <c r="Z2013" s="122">
        <v>0.61535193453720005</v>
      </c>
      <c r="AA2013" s="122">
        <v>0.577220460474</v>
      </c>
      <c r="AB2013" s="122">
        <v>0.57484029898400002</v>
      </c>
      <c r="AC2013" s="122">
        <v>0.59359008612679998</v>
      </c>
      <c r="AD2013" s="122">
        <v>0.61082627650520005</v>
      </c>
      <c r="AE2013" s="122">
        <v>0.64371747069280005</v>
      </c>
      <c r="AF2013" s="122">
        <v>0.65674241456039995</v>
      </c>
      <c r="AG2013" s="122">
        <v>0.65120961102959996</v>
      </c>
      <c r="AH2013" s="122">
        <v>0.66596684049840005</v>
      </c>
      <c r="AI2013" s="122">
        <v>0.68793357471159999</v>
      </c>
      <c r="AJ2013" s="122">
        <v>0.69143044774999995</v>
      </c>
      <c r="AK2013" s="122">
        <v>0.6944811342728</v>
      </c>
      <c r="AL2013" s="122">
        <v>0</v>
      </c>
    </row>
    <row r="2014" spans="1:38" hidden="1" x14ac:dyDescent="0.25">
      <c r="A2014" s="122" t="s">
        <v>1992</v>
      </c>
      <c r="B2014" s="122">
        <v>1</v>
      </c>
      <c r="C2014" s="122" t="s">
        <v>2180</v>
      </c>
      <c r="D2014" s="122" t="s">
        <v>2126</v>
      </c>
      <c r="E2014" s="122">
        <v>37</v>
      </c>
      <c r="F2014" s="122">
        <v>1.5166779616407999</v>
      </c>
      <c r="G2014" s="122">
        <v>1.529622523492</v>
      </c>
      <c r="H2014" s="122">
        <v>1.529925222798</v>
      </c>
      <c r="I2014" s="122">
        <v>1.52316245487</v>
      </c>
      <c r="J2014" s="122">
        <v>1.5253902879907999</v>
      </c>
      <c r="K2014" s="122">
        <v>1.50056668405</v>
      </c>
      <c r="L2014" s="122">
        <v>1.4590972313932</v>
      </c>
      <c r="M2014" s="122">
        <v>1.4633964160256001</v>
      </c>
      <c r="N2014" s="122">
        <v>1.4341294145107999</v>
      </c>
      <c r="O2014" s="122">
        <v>1.3996564999312</v>
      </c>
      <c r="P2014" s="122">
        <v>1.3829901691368001</v>
      </c>
      <c r="Q2014" s="122">
        <v>1.3505684657443999</v>
      </c>
      <c r="R2014" s="122">
        <v>1.3355327807724</v>
      </c>
      <c r="S2014" s="122">
        <v>1.2890569395228</v>
      </c>
      <c r="T2014" s="122">
        <v>1.2903834704235999</v>
      </c>
      <c r="U2014" s="122">
        <v>1.2467498095472</v>
      </c>
      <c r="V2014" s="122">
        <v>1.221786008996</v>
      </c>
      <c r="W2014" s="122">
        <v>1.1764289808348001</v>
      </c>
      <c r="X2014" s="122">
        <v>1.1518296611415999</v>
      </c>
      <c r="Y2014" s="122">
        <v>1.1333194175996</v>
      </c>
      <c r="Z2014" s="122">
        <v>1.1072337454387999</v>
      </c>
      <c r="AA2014" s="122">
        <v>1.0722259530836</v>
      </c>
      <c r="AB2014" s="122">
        <v>1.0980545407691999</v>
      </c>
      <c r="AC2014" s="122">
        <v>1.1143551698356</v>
      </c>
      <c r="AD2014" s="122">
        <v>1.1493095991608</v>
      </c>
      <c r="AE2014" s="122">
        <v>1.2074485418464</v>
      </c>
      <c r="AF2014" s="122">
        <v>1.2501730511452001</v>
      </c>
      <c r="AG2014" s="122">
        <v>1.2291952698732</v>
      </c>
      <c r="AH2014" s="122">
        <v>1.2725170970735999</v>
      </c>
      <c r="AI2014" s="122">
        <v>1.3043738620695999</v>
      </c>
      <c r="AJ2014" s="122">
        <v>1.3303626523180001</v>
      </c>
      <c r="AK2014" s="122">
        <v>1.3219399418204001</v>
      </c>
      <c r="AL2014" s="122">
        <v>0</v>
      </c>
    </row>
    <row r="2015" spans="1:38" hidden="1" x14ac:dyDescent="0.25">
      <c r="A2015" s="122" t="s">
        <v>1992</v>
      </c>
      <c r="B2015" s="122">
        <v>1</v>
      </c>
      <c r="C2015" s="122" t="s">
        <v>2180</v>
      </c>
      <c r="D2015" s="122" t="s">
        <v>2127</v>
      </c>
      <c r="E2015" s="122">
        <v>37</v>
      </c>
      <c r="F2015" s="122">
        <v>7.5466884607828</v>
      </c>
      <c r="G2015" s="122">
        <v>7.7506671594464001</v>
      </c>
      <c r="H2015" s="122">
        <v>7.7988471188600004</v>
      </c>
      <c r="I2015" s="122">
        <v>7.6657604583532004</v>
      </c>
      <c r="J2015" s="122">
        <v>7.7386399219303996</v>
      </c>
      <c r="K2015" s="122">
        <v>7.2666454223188</v>
      </c>
      <c r="L2015" s="122">
        <v>7.472092481882</v>
      </c>
      <c r="M2015" s="122">
        <v>7.3030673319100003</v>
      </c>
      <c r="N2015" s="122">
        <v>7.3943246477492002</v>
      </c>
      <c r="O2015" s="122">
        <v>8.6186232965615996</v>
      </c>
      <c r="P2015" s="122">
        <v>6.2605621794659996</v>
      </c>
      <c r="Q2015" s="122">
        <v>6.6612414420160002</v>
      </c>
      <c r="R2015" s="122">
        <v>6.2335468123908004</v>
      </c>
      <c r="S2015" s="122">
        <v>6.0628903592179997</v>
      </c>
      <c r="T2015" s="122">
        <v>6.0290997482632003</v>
      </c>
      <c r="U2015" s="122">
        <v>5.9035385276363996</v>
      </c>
      <c r="V2015" s="122">
        <v>5.9151144959508004</v>
      </c>
      <c r="W2015" s="122">
        <v>5.8500289138256001</v>
      </c>
      <c r="X2015" s="122">
        <v>5.7111918625748004</v>
      </c>
      <c r="Y2015" s="122">
        <v>5.4442570019095999</v>
      </c>
      <c r="Z2015" s="122">
        <v>5.3364210413248001</v>
      </c>
      <c r="AA2015" s="122">
        <v>5.3915868316099997</v>
      </c>
      <c r="AB2015" s="122">
        <v>5.8007034454991997</v>
      </c>
      <c r="AC2015" s="122">
        <v>5.7964118610468001</v>
      </c>
      <c r="AD2015" s="122">
        <v>5.8545378493643998</v>
      </c>
      <c r="AE2015" s="122">
        <v>5.7823947215439997</v>
      </c>
      <c r="AF2015" s="122">
        <v>5.963057640792</v>
      </c>
      <c r="AG2015" s="122">
        <v>6.6312845469640003</v>
      </c>
      <c r="AH2015" s="122">
        <v>7.5217891782152</v>
      </c>
      <c r="AI2015" s="122">
        <v>6.9422151452892003</v>
      </c>
      <c r="AJ2015" s="122">
        <v>7.0923143908539998</v>
      </c>
      <c r="AK2015" s="122">
        <v>6.7637326476244004</v>
      </c>
      <c r="AL2015" s="122">
        <v>0</v>
      </c>
    </row>
    <row r="2016" spans="1:38" hidden="1" x14ac:dyDescent="0.25">
      <c r="A2016" s="122" t="s">
        <v>1992</v>
      </c>
      <c r="B2016" s="122">
        <v>1</v>
      </c>
      <c r="C2016" s="122" t="s">
        <v>2180</v>
      </c>
      <c r="D2016" s="122" t="s">
        <v>2128</v>
      </c>
      <c r="E2016" s="122">
        <v>37</v>
      </c>
      <c r="F2016" s="122">
        <v>4.5946797942220003</v>
      </c>
      <c r="G2016" s="122">
        <v>4.6501347065963996</v>
      </c>
      <c r="H2016" s="122">
        <v>4.9256228209300001</v>
      </c>
      <c r="I2016" s="122">
        <v>4.7615211404544002</v>
      </c>
      <c r="J2016" s="122">
        <v>4.9397460621039997</v>
      </c>
      <c r="K2016" s="122">
        <v>4.7253663218608004</v>
      </c>
      <c r="L2016" s="122">
        <v>4.6368209117300001</v>
      </c>
      <c r="M2016" s="122">
        <v>5.1028177920579996</v>
      </c>
      <c r="N2016" s="122">
        <v>5.4989694457739997</v>
      </c>
      <c r="O2016" s="122">
        <v>6.7576008898972004</v>
      </c>
      <c r="P2016" s="122">
        <v>9.5643918804000005</v>
      </c>
      <c r="Q2016" s="122">
        <v>10.8165571715376</v>
      </c>
      <c r="R2016" s="122">
        <v>10.824392795608</v>
      </c>
      <c r="S2016" s="122">
        <v>10.7760195456228</v>
      </c>
      <c r="T2016" s="122">
        <v>11.5775829938552</v>
      </c>
      <c r="U2016" s="122">
        <v>11.8880672012648</v>
      </c>
      <c r="V2016" s="122">
        <v>12.4708327167004</v>
      </c>
      <c r="W2016" s="122">
        <v>12.4649715934884</v>
      </c>
      <c r="X2016" s="122">
        <v>13.212749412304399</v>
      </c>
      <c r="Y2016" s="122">
        <v>12.918179381276399</v>
      </c>
      <c r="Z2016" s="122">
        <v>12.54728479347</v>
      </c>
      <c r="AA2016" s="122">
        <v>13.213182089029999</v>
      </c>
      <c r="AB2016" s="122">
        <v>11.461313400465601</v>
      </c>
      <c r="AC2016" s="122">
        <v>10.643328411466801</v>
      </c>
      <c r="AD2016" s="122">
        <v>9.0010948025123998</v>
      </c>
      <c r="AE2016" s="122">
        <v>8.9424322448608002</v>
      </c>
      <c r="AF2016" s="122">
        <v>8.8119863402031999</v>
      </c>
      <c r="AG2016" s="122">
        <v>7.7334593254464004</v>
      </c>
      <c r="AH2016" s="122">
        <v>7.3739245524503998</v>
      </c>
      <c r="AI2016" s="122">
        <v>6.9056859224528004</v>
      </c>
      <c r="AJ2016" s="122">
        <v>10.4639585871156</v>
      </c>
      <c r="AK2016" s="122">
        <v>9.7729764794031997</v>
      </c>
      <c r="AL2016" s="122">
        <v>0</v>
      </c>
    </row>
    <row r="2017" spans="1:38" hidden="1" x14ac:dyDescent="0.25">
      <c r="A2017" s="122" t="s">
        <v>2003</v>
      </c>
      <c r="B2017" s="122">
        <v>1</v>
      </c>
      <c r="C2017" s="122" t="s">
        <v>2181</v>
      </c>
      <c r="D2017" s="122" t="s">
        <v>2080</v>
      </c>
      <c r="E2017" s="122">
        <v>38</v>
      </c>
      <c r="F2017" s="122">
        <v>0.41042527817759999</v>
      </c>
      <c r="G2017" s="122">
        <v>0.4231833525864</v>
      </c>
      <c r="H2017" s="122">
        <v>0.41796076101640001</v>
      </c>
      <c r="I2017" s="122">
        <v>0.38968428481079997</v>
      </c>
      <c r="J2017" s="122">
        <v>0.37561729333240002</v>
      </c>
      <c r="K2017" s="122">
        <v>0.36712601475200002</v>
      </c>
      <c r="L2017" s="122">
        <v>0.37070688720520001</v>
      </c>
      <c r="M2017" s="122">
        <v>0.33701929844799999</v>
      </c>
      <c r="N2017" s="122">
        <v>0.29379563927840002</v>
      </c>
      <c r="O2017" s="122">
        <v>0.30155570586399999</v>
      </c>
      <c r="P2017" s="122">
        <v>0.29848498635479997</v>
      </c>
      <c r="Q2017" s="122">
        <v>0.27862099322959999</v>
      </c>
      <c r="R2017" s="122">
        <v>0.29258594484279998</v>
      </c>
      <c r="S2017" s="122">
        <v>0.28800981193320002</v>
      </c>
      <c r="T2017" s="122">
        <v>0.27970745389439999</v>
      </c>
      <c r="U2017" s="122">
        <v>0.27050842831319999</v>
      </c>
      <c r="V2017" s="122">
        <v>0.2615496203264</v>
      </c>
      <c r="W2017" s="122">
        <v>0.2622132590056</v>
      </c>
      <c r="X2017" s="122">
        <v>0.25357442283600001</v>
      </c>
      <c r="Y2017" s="122">
        <v>0.25771678340519999</v>
      </c>
      <c r="Z2017" s="122">
        <v>0.71500650151279999</v>
      </c>
      <c r="AA2017" s="122">
        <v>0.79512096357119999</v>
      </c>
      <c r="AB2017" s="122">
        <v>0.83417296506600003</v>
      </c>
      <c r="AC2017" s="122">
        <v>1.0287506293483999</v>
      </c>
      <c r="AD2017" s="122">
        <v>0.96754553489719997</v>
      </c>
      <c r="AE2017" s="122">
        <v>0.93807505974280003</v>
      </c>
      <c r="AF2017" s="122">
        <v>1.0066894496764001</v>
      </c>
      <c r="AG2017" s="122">
        <v>1.1159898568027999</v>
      </c>
      <c r="AH2017" s="122">
        <v>0.51404736718720001</v>
      </c>
      <c r="AI2017" s="122">
        <v>0.54038667931920004</v>
      </c>
      <c r="AJ2017" s="122">
        <v>0.47467717487400002</v>
      </c>
      <c r="AK2017" s="122">
        <v>0.52242368280200002</v>
      </c>
      <c r="AL2017" s="122">
        <v>0</v>
      </c>
    </row>
    <row r="2018" spans="1:38" hidden="1" x14ac:dyDescent="0.25">
      <c r="A2018" s="122" t="s">
        <v>2003</v>
      </c>
      <c r="B2018" s="122">
        <v>1</v>
      </c>
      <c r="C2018" s="122" t="s">
        <v>2181</v>
      </c>
      <c r="D2018" s="122" t="s">
        <v>2081</v>
      </c>
      <c r="E2018" s="122">
        <v>38</v>
      </c>
      <c r="F2018" s="122">
        <v>2.3841998482624001</v>
      </c>
      <c r="G2018" s="122">
        <v>2.2759852260348001</v>
      </c>
      <c r="H2018" s="122">
        <v>2.2310769399911998</v>
      </c>
      <c r="I2018" s="122">
        <v>2.9409724819552001</v>
      </c>
      <c r="J2018" s="122">
        <v>2.9832035306639999</v>
      </c>
      <c r="K2018" s="122">
        <v>3.0059745537836</v>
      </c>
      <c r="L2018" s="122">
        <v>2.8815282322483999</v>
      </c>
      <c r="M2018" s="122">
        <v>3.3084900915248001</v>
      </c>
      <c r="N2018" s="122">
        <v>3.2185611013919999</v>
      </c>
      <c r="O2018" s="122">
        <v>2.9742686651104</v>
      </c>
      <c r="P2018" s="122">
        <v>3.0858842286636001</v>
      </c>
      <c r="Q2018" s="122">
        <v>2.9701613029899998</v>
      </c>
      <c r="R2018" s="122">
        <v>3.0186521171827998</v>
      </c>
      <c r="S2018" s="122">
        <v>2.8667472747871998</v>
      </c>
      <c r="T2018" s="122">
        <v>2.9110880094996001</v>
      </c>
      <c r="U2018" s="122">
        <v>2.8920637030124001</v>
      </c>
      <c r="V2018" s="122">
        <v>2.7660556835715999</v>
      </c>
      <c r="W2018" s="122">
        <v>2.9593850648487998</v>
      </c>
      <c r="X2018" s="122">
        <v>2.9758694008568001</v>
      </c>
      <c r="Y2018" s="122">
        <v>3.4555580557232002</v>
      </c>
      <c r="Z2018" s="122">
        <v>3.7479701774956</v>
      </c>
      <c r="AA2018" s="122">
        <v>3.6490940333820001</v>
      </c>
      <c r="AB2018" s="122">
        <v>3.7290661312519999</v>
      </c>
      <c r="AC2018" s="122">
        <v>3.7877235546555998</v>
      </c>
      <c r="AD2018" s="122">
        <v>4.1650283717140004</v>
      </c>
      <c r="AE2018" s="122">
        <v>3.8587948317072001</v>
      </c>
      <c r="AF2018" s="122">
        <v>3.9323925476079999</v>
      </c>
      <c r="AG2018" s="122">
        <v>4.1264882551367998</v>
      </c>
      <c r="AH2018" s="122">
        <v>4.4917267772971998</v>
      </c>
      <c r="AI2018" s="122">
        <v>4.7263386477972</v>
      </c>
      <c r="AJ2018" s="122">
        <v>4.8775101002263996</v>
      </c>
      <c r="AK2018" s="122">
        <v>4.4193349557615997</v>
      </c>
      <c r="AL2018" s="122">
        <v>0</v>
      </c>
    </row>
    <row r="2019" spans="1:38" hidden="1" x14ac:dyDescent="0.25">
      <c r="A2019" s="122" t="s">
        <v>2003</v>
      </c>
      <c r="B2019" s="122">
        <v>1</v>
      </c>
      <c r="C2019" s="122" t="s">
        <v>2181</v>
      </c>
      <c r="D2019" s="122" t="s">
        <v>2082</v>
      </c>
      <c r="E2019" s="122">
        <v>38</v>
      </c>
      <c r="F2019" s="122">
        <v>1.3858098818675999</v>
      </c>
      <c r="G2019" s="122">
        <v>1.6463085452044</v>
      </c>
      <c r="H2019" s="122">
        <v>1.8406402499268</v>
      </c>
      <c r="I2019" s="122">
        <v>1.4648653972651999</v>
      </c>
      <c r="J2019" s="122">
        <v>1.7544831504928</v>
      </c>
      <c r="K2019" s="122">
        <v>1.7513630612408</v>
      </c>
      <c r="L2019" s="122">
        <v>1.8541123855268</v>
      </c>
      <c r="M2019" s="122">
        <v>1.7182812775967999</v>
      </c>
      <c r="N2019" s="122">
        <v>1.5556376558156</v>
      </c>
      <c r="O2019" s="122">
        <v>1.5397907576408001</v>
      </c>
      <c r="P2019" s="122">
        <v>1.3425172790624</v>
      </c>
      <c r="Q2019" s="122">
        <v>1.2985987759219999</v>
      </c>
      <c r="R2019" s="122">
        <v>1.2668204462928001</v>
      </c>
      <c r="S2019" s="122">
        <v>1.3075718779115999</v>
      </c>
      <c r="T2019" s="122">
        <v>1.3601005033672</v>
      </c>
      <c r="U2019" s="122">
        <v>1.3258487392108</v>
      </c>
      <c r="V2019" s="122">
        <v>1.3761052598187999</v>
      </c>
      <c r="W2019" s="122">
        <v>1.3673150871268001</v>
      </c>
      <c r="X2019" s="122">
        <v>1.530100388026</v>
      </c>
      <c r="Y2019" s="122">
        <v>1.4563223178560001</v>
      </c>
      <c r="Z2019" s="122">
        <v>2.3281246326127998</v>
      </c>
      <c r="AA2019" s="122">
        <v>2.1614833646167999</v>
      </c>
      <c r="AB2019" s="122">
        <v>2.0941981528300002</v>
      </c>
      <c r="AC2019" s="122">
        <v>1.9572922490632001</v>
      </c>
      <c r="AD2019" s="122">
        <v>1.9844334851487999</v>
      </c>
      <c r="AE2019" s="122">
        <v>1.9546728184816</v>
      </c>
      <c r="AF2019" s="122">
        <v>1.8895766929283999</v>
      </c>
      <c r="AG2019" s="122">
        <v>1.8364848947479999</v>
      </c>
      <c r="AH2019" s="122">
        <v>1.7770695808879999</v>
      </c>
      <c r="AI2019" s="122">
        <v>1.8491480941331999</v>
      </c>
      <c r="AJ2019" s="122">
        <v>1.8834721728704</v>
      </c>
      <c r="AK2019" s="122">
        <v>1.9010792335724001</v>
      </c>
      <c r="AL2019" s="122">
        <v>0</v>
      </c>
    </row>
    <row r="2020" spans="1:38" hidden="1" x14ac:dyDescent="0.25">
      <c r="A2020" s="122" t="s">
        <v>2003</v>
      </c>
      <c r="B2020" s="122">
        <v>1</v>
      </c>
      <c r="C2020" s="122" t="s">
        <v>2181</v>
      </c>
      <c r="D2020" s="122" t="s">
        <v>2135</v>
      </c>
      <c r="E2020" s="122">
        <v>38</v>
      </c>
      <c r="F2020" s="122">
        <v>0</v>
      </c>
      <c r="G2020" s="122">
        <v>0</v>
      </c>
      <c r="H2020" s="122">
        <v>0</v>
      </c>
      <c r="I2020" s="122">
        <v>0</v>
      </c>
      <c r="J2020" s="122">
        <v>0</v>
      </c>
      <c r="K2020" s="122">
        <v>0</v>
      </c>
      <c r="L2020" s="122">
        <v>0</v>
      </c>
      <c r="M2020" s="122">
        <v>0</v>
      </c>
      <c r="N2020" s="122">
        <v>0</v>
      </c>
      <c r="O2020" s="122">
        <v>0</v>
      </c>
      <c r="P2020" s="122">
        <v>0</v>
      </c>
      <c r="Q2020" s="122">
        <v>0</v>
      </c>
      <c r="R2020" s="122">
        <v>0</v>
      </c>
      <c r="S2020" s="122">
        <v>0</v>
      </c>
      <c r="T2020" s="122">
        <v>0</v>
      </c>
      <c r="U2020" s="122">
        <v>0</v>
      </c>
      <c r="V2020" s="122">
        <v>0</v>
      </c>
      <c r="W2020" s="122">
        <v>0</v>
      </c>
      <c r="X2020" s="122">
        <v>0</v>
      </c>
      <c r="Y2020" s="122">
        <v>0</v>
      </c>
      <c r="Z2020" s="122">
        <v>0</v>
      </c>
      <c r="AA2020" s="122">
        <v>0</v>
      </c>
      <c r="AB2020" s="122">
        <v>0</v>
      </c>
      <c r="AC2020" s="122">
        <v>0</v>
      </c>
      <c r="AD2020" s="122">
        <v>0</v>
      </c>
      <c r="AE2020" s="122">
        <v>0</v>
      </c>
      <c r="AF2020" s="122">
        <v>0</v>
      </c>
      <c r="AG2020" s="122">
        <v>0</v>
      </c>
      <c r="AH2020" s="122">
        <v>0</v>
      </c>
      <c r="AI2020" s="122">
        <v>0</v>
      </c>
      <c r="AJ2020" s="122">
        <v>0</v>
      </c>
      <c r="AK2020" s="122">
        <v>0</v>
      </c>
      <c r="AL2020" s="122">
        <v>0</v>
      </c>
    </row>
    <row r="2021" spans="1:38" hidden="1" x14ac:dyDescent="0.25">
      <c r="A2021" s="122" t="s">
        <v>2003</v>
      </c>
      <c r="B2021" s="122">
        <v>1</v>
      </c>
      <c r="C2021" s="122" t="s">
        <v>2181</v>
      </c>
      <c r="D2021" s="122" t="s">
        <v>2083</v>
      </c>
      <c r="E2021" s="122">
        <v>38</v>
      </c>
      <c r="F2021" s="122">
        <v>3.7279614265459999</v>
      </c>
      <c r="G2021" s="122">
        <v>3.7831047264808002</v>
      </c>
      <c r="H2021" s="122">
        <v>3.6429228902639998</v>
      </c>
      <c r="I2021" s="122">
        <v>3.7363454683100001</v>
      </c>
      <c r="J2021" s="122">
        <v>3.6460282718860002</v>
      </c>
      <c r="K2021" s="122">
        <v>3.6681823563</v>
      </c>
      <c r="L2021" s="122">
        <v>3.4593038678547998</v>
      </c>
      <c r="M2021" s="122">
        <v>3.5519248562952002</v>
      </c>
      <c r="N2021" s="122">
        <v>3.1639341541163999</v>
      </c>
      <c r="O2021" s="122">
        <v>3.5471422722427999</v>
      </c>
      <c r="P2021" s="122">
        <v>3.6041076859199999</v>
      </c>
      <c r="Q2021" s="122">
        <v>3.3838117797008</v>
      </c>
      <c r="R2021" s="122">
        <v>3.2736193115023999</v>
      </c>
      <c r="S2021" s="122">
        <v>3.3566057911315998</v>
      </c>
      <c r="T2021" s="122">
        <v>3.5759559897908</v>
      </c>
      <c r="U2021" s="122">
        <v>3.6429549116520001</v>
      </c>
      <c r="V2021" s="122">
        <v>3.3870202959684002</v>
      </c>
      <c r="W2021" s="122">
        <v>3.2797821687596</v>
      </c>
      <c r="X2021" s="122">
        <v>3.101515936218</v>
      </c>
      <c r="Y2021" s="122">
        <v>3.002192769548</v>
      </c>
      <c r="Z2021" s="122">
        <v>1.6605040176928001</v>
      </c>
      <c r="AA2021" s="122">
        <v>1.5748460135660001</v>
      </c>
      <c r="AB2021" s="122">
        <v>1.7581007062976</v>
      </c>
      <c r="AC2021" s="122">
        <v>1.7466248980684</v>
      </c>
      <c r="AD2021" s="122">
        <v>2.0191924851867999</v>
      </c>
      <c r="AE2021" s="122">
        <v>1.9107318787704</v>
      </c>
      <c r="AF2021" s="122">
        <v>1.9931755425316</v>
      </c>
      <c r="AG2021" s="122">
        <v>1.8031107471579999</v>
      </c>
      <c r="AH2021" s="122">
        <v>1.85325107807</v>
      </c>
      <c r="AI2021" s="122">
        <v>1.9711626191348</v>
      </c>
      <c r="AJ2021" s="122">
        <v>1.5664669513639999</v>
      </c>
      <c r="AK2021" s="122">
        <v>1.5744606871168001</v>
      </c>
      <c r="AL2021" s="122">
        <v>0</v>
      </c>
    </row>
    <row r="2022" spans="1:38" x14ac:dyDescent="0.25">
      <c r="A2022" s="122" t="s">
        <v>2003</v>
      </c>
      <c r="B2022" s="122">
        <v>1</v>
      </c>
      <c r="C2022" s="122" t="s">
        <v>2181</v>
      </c>
      <c r="D2022" s="122" t="s">
        <v>2084</v>
      </c>
      <c r="E2022" s="122">
        <v>38</v>
      </c>
      <c r="F2022" s="122">
        <v>35.274360480122397</v>
      </c>
      <c r="G2022" s="122">
        <v>34.775349211187198</v>
      </c>
      <c r="H2022" s="122">
        <v>33.686059541646401</v>
      </c>
      <c r="I2022" s="122">
        <v>30.0310846479112</v>
      </c>
      <c r="J2022" s="122">
        <v>28.490131998322401</v>
      </c>
      <c r="K2022" s="122">
        <v>26.943280981075201</v>
      </c>
      <c r="L2022" s="122">
        <v>24.9543574845096</v>
      </c>
      <c r="M2022" s="122">
        <v>21.7623653072868</v>
      </c>
      <c r="N2022" s="122">
        <v>19.7858907583316</v>
      </c>
      <c r="O2022" s="122">
        <v>18.634931841722</v>
      </c>
      <c r="P2022" s="122">
        <v>18.773283509514801</v>
      </c>
      <c r="Q2022" s="122">
        <v>17.550829817444001</v>
      </c>
      <c r="R2022" s="122">
        <v>17.1418153011196</v>
      </c>
      <c r="S2022" s="122">
        <v>17.621614709512802</v>
      </c>
      <c r="T2022" s="122">
        <v>17.015944247604398</v>
      </c>
      <c r="U2022" s="122">
        <v>16.732407005490401</v>
      </c>
      <c r="V2022" s="122">
        <v>16.134759315928399</v>
      </c>
      <c r="W2022" s="122">
        <v>15.362734691732401</v>
      </c>
      <c r="X2022" s="122">
        <v>14.694313007449599</v>
      </c>
      <c r="Y2022" s="122">
        <v>14.1916879071184</v>
      </c>
      <c r="Z2022" s="122">
        <v>11.1254085748064</v>
      </c>
      <c r="AA2022" s="122">
        <v>11.748818899196401</v>
      </c>
      <c r="AB2022" s="122">
        <v>11.859850817656801</v>
      </c>
      <c r="AC2022" s="122">
        <v>10.947251397963999</v>
      </c>
      <c r="AD2022" s="122">
        <v>10.838421999011601</v>
      </c>
      <c r="AE2022" s="122">
        <v>10.495046520238001</v>
      </c>
      <c r="AF2022" s="122">
        <v>8.9668555120703992</v>
      </c>
      <c r="AG2022" s="122">
        <v>9.6788113265732001</v>
      </c>
      <c r="AH2022" s="122">
        <v>9.6757604040860006</v>
      </c>
      <c r="AI2022" s="122">
        <v>9.9741109914012007</v>
      </c>
      <c r="AJ2022" s="122">
        <v>10.1266602280536</v>
      </c>
      <c r="AK2022" s="122">
        <v>9.7587386461935992</v>
      </c>
      <c r="AL2022" s="122">
        <v>0</v>
      </c>
    </row>
    <row r="2023" spans="1:38" hidden="1" x14ac:dyDescent="0.25">
      <c r="A2023" s="122" t="s">
        <v>2003</v>
      </c>
      <c r="B2023" s="122">
        <v>1</v>
      </c>
      <c r="C2023" s="122" t="s">
        <v>2181</v>
      </c>
      <c r="D2023" s="122" t="s">
        <v>474</v>
      </c>
      <c r="E2023" s="122">
        <v>38</v>
      </c>
      <c r="F2023" s="122">
        <v>4.3674186543148004</v>
      </c>
      <c r="G2023" s="122">
        <v>4.5695982132920001</v>
      </c>
      <c r="H2023" s="122">
        <v>4.5148537850499997</v>
      </c>
      <c r="I2023" s="122">
        <v>3.7475812645683999</v>
      </c>
      <c r="J2023" s="122">
        <v>4.1348956647739996</v>
      </c>
      <c r="K2023" s="122">
        <v>3.9956883709511999</v>
      </c>
      <c r="L2023" s="122">
        <v>4.1104845873951996</v>
      </c>
      <c r="M2023" s="122">
        <v>3.7712851814791999</v>
      </c>
      <c r="N2023" s="122">
        <v>3.5110150091604</v>
      </c>
      <c r="O2023" s="122">
        <v>3.5122295714071998</v>
      </c>
      <c r="P2023" s="122">
        <v>3.4436971840488</v>
      </c>
      <c r="Q2023" s="122">
        <v>3.5536177354160001</v>
      </c>
      <c r="R2023" s="122">
        <v>3.3169866281860001</v>
      </c>
      <c r="S2023" s="122">
        <v>3.1659692100819998</v>
      </c>
      <c r="T2023" s="122">
        <v>2.9383618862667999</v>
      </c>
      <c r="U2023" s="122">
        <v>3.3140762018392</v>
      </c>
      <c r="V2023" s="122">
        <v>3.1384941106539999</v>
      </c>
      <c r="W2023" s="122">
        <v>3.1991832701808001</v>
      </c>
      <c r="X2023" s="122">
        <v>2.9998236272956</v>
      </c>
      <c r="Y2023" s="122">
        <v>2.7611690700664</v>
      </c>
      <c r="Z2023" s="122">
        <v>1.6976980338472001</v>
      </c>
      <c r="AA2023" s="122">
        <v>1.7487175237168</v>
      </c>
      <c r="AB2023" s="122">
        <v>1.5138161691295999</v>
      </c>
      <c r="AC2023" s="122">
        <v>1.6046777299028001</v>
      </c>
      <c r="AD2023" s="122">
        <v>1.6952693616515999</v>
      </c>
      <c r="AE2023" s="122">
        <v>1.8001134475939999</v>
      </c>
      <c r="AF2023" s="122">
        <v>1.8093555484704</v>
      </c>
      <c r="AG2023" s="122">
        <v>1.9441146920776</v>
      </c>
      <c r="AH2023" s="122">
        <v>2.0167056856743999</v>
      </c>
      <c r="AI2023" s="122">
        <v>2.0653824209171998</v>
      </c>
      <c r="AJ2023" s="122">
        <v>1.5379845388488</v>
      </c>
      <c r="AK2023" s="122">
        <v>1.5789272162356001</v>
      </c>
      <c r="AL2023" s="122">
        <v>0</v>
      </c>
    </row>
    <row r="2024" spans="1:38" hidden="1" x14ac:dyDescent="0.25">
      <c r="A2024" s="122" t="s">
        <v>2003</v>
      </c>
      <c r="B2024" s="122">
        <v>1</v>
      </c>
      <c r="C2024" s="122" t="s">
        <v>2181</v>
      </c>
      <c r="D2024" s="122" t="s">
        <v>2085</v>
      </c>
      <c r="E2024" s="122">
        <v>38</v>
      </c>
      <c r="F2024" s="122">
        <v>0.22595034394800001</v>
      </c>
      <c r="G2024" s="122">
        <v>0.1958788647312</v>
      </c>
      <c r="H2024" s="122">
        <v>0.16483574313919999</v>
      </c>
      <c r="I2024" s="122">
        <v>0.15604259709080001</v>
      </c>
      <c r="J2024" s="122">
        <v>0.15276273132400001</v>
      </c>
      <c r="K2024" s="122">
        <v>0.1708097564236</v>
      </c>
      <c r="L2024" s="122">
        <v>0.1703971293388</v>
      </c>
      <c r="M2024" s="122">
        <v>0.1622317300436</v>
      </c>
      <c r="N2024" s="122">
        <v>0.1548731481276</v>
      </c>
      <c r="O2024" s="122">
        <v>0.16272631960760001</v>
      </c>
      <c r="P2024" s="122">
        <v>0.1778952085876</v>
      </c>
      <c r="Q2024" s="122">
        <v>0.16280448059120001</v>
      </c>
      <c r="R2024" s="122">
        <v>0.15308482187879999</v>
      </c>
      <c r="S2024" s="122">
        <v>0.16260601801079999</v>
      </c>
      <c r="T2024" s="122">
        <v>0.16852468358039999</v>
      </c>
      <c r="U2024" s="122">
        <v>0.17888732109079999</v>
      </c>
      <c r="V2024" s="122">
        <v>0.175231281918</v>
      </c>
      <c r="W2024" s="122">
        <v>0.1765142731296</v>
      </c>
      <c r="X2024" s="122">
        <v>0.16536096684240001</v>
      </c>
      <c r="Y2024" s="122">
        <v>0.1625777905976</v>
      </c>
      <c r="Z2024" s="122">
        <v>0.4266490978204</v>
      </c>
      <c r="AA2024" s="122">
        <v>0.25471548737880001</v>
      </c>
      <c r="AB2024" s="122">
        <v>0.21137646722639999</v>
      </c>
      <c r="AC2024" s="122">
        <v>0.2033943665404</v>
      </c>
      <c r="AD2024" s="122">
        <v>0.19723083963240001</v>
      </c>
      <c r="AE2024" s="122">
        <v>0.19921935494160001</v>
      </c>
      <c r="AF2024" s="122">
        <v>0.19290493954480001</v>
      </c>
      <c r="AG2024" s="122">
        <v>0.20828630871439999</v>
      </c>
      <c r="AH2024" s="122">
        <v>0.201280614612</v>
      </c>
      <c r="AI2024" s="122">
        <v>0.22908437436080001</v>
      </c>
      <c r="AJ2024" s="122">
        <v>0.2035097922396</v>
      </c>
      <c r="AK2024" s="122">
        <v>0.20450756217640001</v>
      </c>
      <c r="AL2024" s="122">
        <v>0</v>
      </c>
    </row>
    <row r="2025" spans="1:38" hidden="1" x14ac:dyDescent="0.25">
      <c r="A2025" s="122" t="s">
        <v>2003</v>
      </c>
      <c r="B2025" s="122">
        <v>1</v>
      </c>
      <c r="C2025" s="122" t="s">
        <v>2181</v>
      </c>
      <c r="D2025" s="122" t="s">
        <v>2086</v>
      </c>
      <c r="E2025" s="122">
        <v>38</v>
      </c>
      <c r="F2025" s="122">
        <v>0</v>
      </c>
      <c r="G2025" s="122">
        <v>0</v>
      </c>
      <c r="H2025" s="122">
        <v>0</v>
      </c>
      <c r="I2025" s="122">
        <v>0</v>
      </c>
      <c r="J2025" s="122">
        <v>0</v>
      </c>
      <c r="K2025" s="122">
        <v>0</v>
      </c>
      <c r="L2025" s="122">
        <v>0</v>
      </c>
      <c r="M2025" s="122">
        <v>0</v>
      </c>
      <c r="N2025" s="122">
        <v>0</v>
      </c>
      <c r="O2025" s="122">
        <v>0</v>
      </c>
      <c r="P2025" s="122">
        <v>0</v>
      </c>
      <c r="Q2025" s="122">
        <v>0</v>
      </c>
      <c r="R2025" s="122">
        <v>0</v>
      </c>
      <c r="S2025" s="122">
        <v>0</v>
      </c>
      <c r="T2025" s="122">
        <v>0</v>
      </c>
      <c r="U2025" s="122">
        <v>0</v>
      </c>
      <c r="V2025" s="122">
        <v>0</v>
      </c>
      <c r="W2025" s="122">
        <v>0</v>
      </c>
      <c r="X2025" s="122">
        <v>0</v>
      </c>
      <c r="Y2025" s="122">
        <v>0</v>
      </c>
      <c r="Z2025" s="122">
        <v>0</v>
      </c>
      <c r="AA2025" s="122">
        <v>0</v>
      </c>
      <c r="AB2025" s="122">
        <v>0</v>
      </c>
      <c r="AC2025" s="122">
        <v>0</v>
      </c>
      <c r="AD2025" s="122">
        <v>0</v>
      </c>
      <c r="AE2025" s="122">
        <v>0</v>
      </c>
      <c r="AF2025" s="122">
        <v>0</v>
      </c>
      <c r="AG2025" s="122">
        <v>0</v>
      </c>
      <c r="AH2025" s="122">
        <v>0</v>
      </c>
      <c r="AI2025" s="122">
        <v>0</v>
      </c>
      <c r="AJ2025" s="122">
        <v>0</v>
      </c>
      <c r="AK2025" s="122">
        <v>0</v>
      </c>
      <c r="AL2025" s="122">
        <v>0</v>
      </c>
    </row>
    <row r="2026" spans="1:38" hidden="1" x14ac:dyDescent="0.25">
      <c r="A2026" s="122" t="s">
        <v>2003</v>
      </c>
      <c r="B2026" s="122">
        <v>1</v>
      </c>
      <c r="C2026" s="122" t="s">
        <v>2181</v>
      </c>
      <c r="D2026" s="122" t="s">
        <v>2087</v>
      </c>
      <c r="E2026" s="122">
        <v>38</v>
      </c>
      <c r="F2026" s="122">
        <v>0.9060327555412</v>
      </c>
      <c r="G2026" s="122">
        <v>0.74665157212519995</v>
      </c>
      <c r="H2026" s="122">
        <v>0.58480583302120004</v>
      </c>
      <c r="I2026" s="122">
        <v>0.66211505583999997</v>
      </c>
      <c r="J2026" s="122">
        <v>0.60133084387040003</v>
      </c>
      <c r="K2026" s="122">
        <v>0.49279463877559998</v>
      </c>
      <c r="L2026" s="122">
        <v>0.517215085086</v>
      </c>
      <c r="M2026" s="122">
        <v>0.47970323784320001</v>
      </c>
      <c r="N2026" s="122">
        <v>0.4244170366128</v>
      </c>
      <c r="O2026" s="122">
        <v>0.49323055350520001</v>
      </c>
      <c r="P2026" s="122">
        <v>0.54071454985519996</v>
      </c>
      <c r="Q2026" s="122">
        <v>0.54347059161360001</v>
      </c>
      <c r="R2026" s="122">
        <v>0.53748216348120004</v>
      </c>
      <c r="S2026" s="122">
        <v>0.59828348596519998</v>
      </c>
      <c r="T2026" s="122">
        <v>0.59498508762839997</v>
      </c>
      <c r="U2026" s="122">
        <v>0.58334784124960004</v>
      </c>
      <c r="V2026" s="122">
        <v>0.59180864804879996</v>
      </c>
      <c r="W2026" s="122">
        <v>0.56624778833559997</v>
      </c>
      <c r="X2026" s="122">
        <v>0.52099739971720005</v>
      </c>
      <c r="Y2026" s="122">
        <v>0.50420880420119996</v>
      </c>
      <c r="Z2026" s="122">
        <v>0.251091574762</v>
      </c>
      <c r="AA2026" s="122">
        <v>0.22785898058000001</v>
      </c>
      <c r="AB2026" s="122">
        <v>0.28794842372239998</v>
      </c>
      <c r="AC2026" s="122">
        <v>0.31012598617280002</v>
      </c>
      <c r="AD2026" s="122">
        <v>0.39571152381879998</v>
      </c>
      <c r="AE2026" s="122">
        <v>0.43884358145879998</v>
      </c>
      <c r="AF2026" s="122">
        <v>0.46734811100599999</v>
      </c>
      <c r="AG2026" s="122">
        <v>0.46242112839999999</v>
      </c>
      <c r="AH2026" s="122">
        <v>0.46286251638199999</v>
      </c>
      <c r="AI2026" s="122">
        <v>0.48559975641519998</v>
      </c>
      <c r="AJ2026" s="122">
        <v>0.46679978108960002</v>
      </c>
      <c r="AK2026" s="122">
        <v>0.4936296713992</v>
      </c>
      <c r="AL2026" s="122">
        <v>0</v>
      </c>
    </row>
    <row r="2027" spans="1:38" hidden="1" x14ac:dyDescent="0.25">
      <c r="A2027" s="122" t="s">
        <v>2003</v>
      </c>
      <c r="B2027" s="122">
        <v>1</v>
      </c>
      <c r="C2027" s="122" t="s">
        <v>2181</v>
      </c>
      <c r="D2027" s="122" t="s">
        <v>2088</v>
      </c>
      <c r="E2027" s="122">
        <v>38</v>
      </c>
      <c r="F2027" s="122">
        <v>8.4819136403539996</v>
      </c>
      <c r="G2027" s="122">
        <v>7.4459630328664002</v>
      </c>
      <c r="H2027" s="122">
        <v>7.6252252812680004</v>
      </c>
      <c r="I2027" s="122">
        <v>7.4984257143908</v>
      </c>
      <c r="J2027" s="122">
        <v>7.2733397280096002</v>
      </c>
      <c r="K2027" s="122">
        <v>6.9372697532067997</v>
      </c>
      <c r="L2027" s="122">
        <v>6.8929160361152002</v>
      </c>
      <c r="M2027" s="122">
        <v>6.3004290033299997</v>
      </c>
      <c r="N2027" s="122">
        <v>5.9758827034255999</v>
      </c>
      <c r="O2027" s="122">
        <v>6.182056617912</v>
      </c>
      <c r="P2027" s="122">
        <v>6.3846769524551998</v>
      </c>
      <c r="Q2027" s="122">
        <v>6.2598323293603997</v>
      </c>
      <c r="R2027" s="122">
        <v>6.4708758709924004</v>
      </c>
      <c r="S2027" s="122">
        <v>7.1576889670131996</v>
      </c>
      <c r="T2027" s="122">
        <v>7.6993879537568004</v>
      </c>
      <c r="U2027" s="122">
        <v>8.3990949857555997</v>
      </c>
      <c r="V2027" s="122">
        <v>8.1929604809556</v>
      </c>
      <c r="W2027" s="122">
        <v>6.7960332069811997</v>
      </c>
      <c r="X2027" s="122">
        <v>6.0246251329655998</v>
      </c>
      <c r="Y2027" s="122">
        <v>5.4818218538887997</v>
      </c>
      <c r="Z2027" s="122">
        <v>8.0684527075011996</v>
      </c>
      <c r="AA2027" s="122">
        <v>6.7006455745712001</v>
      </c>
      <c r="AB2027" s="122">
        <v>7.1965732913452003</v>
      </c>
      <c r="AC2027" s="122">
        <v>7.0381225654459998</v>
      </c>
      <c r="AD2027" s="122">
        <v>7.1276373452424</v>
      </c>
      <c r="AE2027" s="122">
        <v>7.0878537961027996</v>
      </c>
      <c r="AF2027" s="122">
        <v>7.4443586070111998</v>
      </c>
      <c r="AG2027" s="122">
        <v>8.0425151098543992</v>
      </c>
      <c r="AH2027" s="122">
        <v>8.2782222372359993</v>
      </c>
      <c r="AI2027" s="122">
        <v>8.7635932027028005</v>
      </c>
      <c r="AJ2027" s="122">
        <v>7.6600319612207999</v>
      </c>
      <c r="AK2027" s="122">
        <v>7.8232742362207999</v>
      </c>
      <c r="AL2027" s="122">
        <v>0</v>
      </c>
    </row>
    <row r="2028" spans="1:38" hidden="1" x14ac:dyDescent="0.25">
      <c r="A2028" s="122" t="s">
        <v>2003</v>
      </c>
      <c r="B2028" s="122">
        <v>1</v>
      </c>
      <c r="C2028" s="122" t="s">
        <v>2181</v>
      </c>
      <c r="D2028" s="122" t="s">
        <v>2170</v>
      </c>
      <c r="E2028" s="122">
        <v>38</v>
      </c>
      <c r="F2028" s="122">
        <v>0</v>
      </c>
      <c r="G2028" s="122">
        <v>0</v>
      </c>
      <c r="H2028" s="122">
        <v>0</v>
      </c>
      <c r="I2028" s="122">
        <v>0</v>
      </c>
      <c r="J2028" s="122">
        <v>0</v>
      </c>
      <c r="K2028" s="122">
        <v>0</v>
      </c>
      <c r="L2028" s="122">
        <v>0</v>
      </c>
      <c r="M2028" s="122">
        <v>0</v>
      </c>
      <c r="N2028" s="122">
        <v>0</v>
      </c>
      <c r="O2028" s="122">
        <v>0</v>
      </c>
      <c r="P2028" s="122">
        <v>0</v>
      </c>
      <c r="Q2028" s="122">
        <v>0</v>
      </c>
      <c r="R2028" s="122">
        <v>0</v>
      </c>
      <c r="S2028" s="122">
        <v>0</v>
      </c>
      <c r="T2028" s="122">
        <v>0</v>
      </c>
      <c r="U2028" s="122">
        <v>0</v>
      </c>
      <c r="V2028" s="122">
        <v>0</v>
      </c>
      <c r="W2028" s="122">
        <v>0</v>
      </c>
      <c r="X2028" s="122">
        <v>0</v>
      </c>
      <c r="Y2028" s="122">
        <v>0</v>
      </c>
      <c r="Z2028" s="122">
        <v>0</v>
      </c>
      <c r="AA2028" s="122">
        <v>0</v>
      </c>
      <c r="AB2028" s="122">
        <v>0</v>
      </c>
      <c r="AC2028" s="122">
        <v>0</v>
      </c>
      <c r="AD2028" s="122">
        <v>0</v>
      </c>
      <c r="AE2028" s="122">
        <v>0</v>
      </c>
      <c r="AF2028" s="122">
        <v>0</v>
      </c>
      <c r="AG2028" s="122">
        <v>0</v>
      </c>
      <c r="AH2028" s="122">
        <v>0</v>
      </c>
      <c r="AI2028" s="122">
        <v>0</v>
      </c>
      <c r="AJ2028" s="122">
        <v>0</v>
      </c>
      <c r="AK2028" s="122">
        <v>0</v>
      </c>
      <c r="AL2028" s="122">
        <v>0</v>
      </c>
    </row>
    <row r="2029" spans="1:38" hidden="1" x14ac:dyDescent="0.25">
      <c r="A2029" s="122" t="s">
        <v>2003</v>
      </c>
      <c r="B2029" s="122">
        <v>1</v>
      </c>
      <c r="C2029" s="122" t="s">
        <v>2181</v>
      </c>
      <c r="D2029" s="122" t="s">
        <v>2089</v>
      </c>
      <c r="E2029" s="122">
        <v>38</v>
      </c>
      <c r="F2029" s="122">
        <v>4.8590496684267999</v>
      </c>
      <c r="G2029" s="122">
        <v>5.1276290600836001</v>
      </c>
      <c r="H2029" s="122">
        <v>5.2606473028479996</v>
      </c>
      <c r="I2029" s="122">
        <v>5.6895190848748003</v>
      </c>
      <c r="J2029" s="122">
        <v>5.3453282163231997</v>
      </c>
      <c r="K2029" s="122">
        <v>5.3892400892204</v>
      </c>
      <c r="L2029" s="122">
        <v>5.3224559576020001</v>
      </c>
      <c r="M2029" s="122">
        <v>5.7032492459795998</v>
      </c>
      <c r="N2029" s="122">
        <v>5.7201701852623996</v>
      </c>
      <c r="O2029" s="122">
        <v>5.7513454727736004</v>
      </c>
      <c r="P2029" s="122">
        <v>5.7434426930328</v>
      </c>
      <c r="Q2029" s="122">
        <v>5.4967058380695999</v>
      </c>
      <c r="R2029" s="122">
        <v>5.5272288860375998</v>
      </c>
      <c r="S2029" s="122">
        <v>5.7884748191227997</v>
      </c>
      <c r="T2029" s="122">
        <v>5.6188460852131996</v>
      </c>
      <c r="U2029" s="122">
        <v>5.4241922508340004</v>
      </c>
      <c r="V2029" s="122">
        <v>5.5953931356568001</v>
      </c>
      <c r="W2029" s="122">
        <v>5.7418242156856003</v>
      </c>
      <c r="X2029" s="122">
        <v>5.7955111551176</v>
      </c>
      <c r="Y2029" s="122">
        <v>5.8234148017359999</v>
      </c>
      <c r="Z2029" s="122">
        <v>6.5438059348452002</v>
      </c>
      <c r="AA2029" s="122">
        <v>5.5074826539600004</v>
      </c>
      <c r="AB2029" s="122">
        <v>5.8001482211987998</v>
      </c>
      <c r="AC2029" s="122">
        <v>6.322988722022</v>
      </c>
      <c r="AD2029" s="122">
        <v>6.4428216078632001</v>
      </c>
      <c r="AE2029" s="122">
        <v>6.2292032553128003</v>
      </c>
      <c r="AF2029" s="122">
        <v>6.1436249455727996</v>
      </c>
      <c r="AG2029" s="122">
        <v>6.3867235498724</v>
      </c>
      <c r="AH2029" s="122">
        <v>6.9843007286947998</v>
      </c>
      <c r="AI2029" s="122">
        <v>7.2227513037820001</v>
      </c>
      <c r="AJ2029" s="122">
        <v>7.4497305846432003</v>
      </c>
      <c r="AK2029" s="122">
        <v>6.6454207051932004</v>
      </c>
      <c r="AL2029" s="122">
        <v>0</v>
      </c>
    </row>
    <row r="2030" spans="1:38" hidden="1" x14ac:dyDescent="0.25">
      <c r="A2030" s="122" t="s">
        <v>2003</v>
      </c>
      <c r="B2030" s="122">
        <v>1</v>
      </c>
      <c r="C2030" s="122" t="s">
        <v>2181</v>
      </c>
      <c r="D2030" s="122" t="s">
        <v>2136</v>
      </c>
      <c r="E2030" s="122">
        <v>38</v>
      </c>
      <c r="F2030" s="122">
        <v>0</v>
      </c>
      <c r="G2030" s="122">
        <v>0</v>
      </c>
      <c r="H2030" s="122">
        <v>0</v>
      </c>
      <c r="I2030" s="122">
        <v>0</v>
      </c>
      <c r="J2030" s="122">
        <v>0</v>
      </c>
      <c r="K2030" s="122">
        <v>0</v>
      </c>
      <c r="L2030" s="122">
        <v>0</v>
      </c>
      <c r="M2030" s="122">
        <v>0</v>
      </c>
      <c r="N2030" s="122">
        <v>0</v>
      </c>
      <c r="O2030" s="122">
        <v>0</v>
      </c>
      <c r="P2030" s="122">
        <v>0</v>
      </c>
      <c r="Q2030" s="122">
        <v>0</v>
      </c>
      <c r="R2030" s="122">
        <v>0</v>
      </c>
      <c r="S2030" s="122">
        <v>0</v>
      </c>
      <c r="T2030" s="122">
        <v>0</v>
      </c>
      <c r="U2030" s="122">
        <v>0</v>
      </c>
      <c r="V2030" s="122">
        <v>0</v>
      </c>
      <c r="W2030" s="122">
        <v>0</v>
      </c>
      <c r="X2030" s="122">
        <v>0</v>
      </c>
      <c r="Y2030" s="122">
        <v>0</v>
      </c>
      <c r="Z2030" s="122">
        <v>0</v>
      </c>
      <c r="AA2030" s="122">
        <v>0</v>
      </c>
      <c r="AB2030" s="122">
        <v>0</v>
      </c>
      <c r="AC2030" s="122">
        <v>0</v>
      </c>
      <c r="AD2030" s="122">
        <v>0</v>
      </c>
      <c r="AE2030" s="122">
        <v>0</v>
      </c>
      <c r="AF2030" s="122">
        <v>3.3435880799999998E-2</v>
      </c>
      <c r="AG2030" s="122">
        <v>4.1327075999999997E-2</v>
      </c>
      <c r="AH2030" s="122">
        <v>4.8110596800000002E-2</v>
      </c>
      <c r="AI2030" s="122">
        <v>5.4653869200000003E-2</v>
      </c>
      <c r="AJ2030" s="122">
        <v>6.0710739600000001E-2</v>
      </c>
      <c r="AK2030" s="122">
        <v>6.5715868671599995E-2</v>
      </c>
      <c r="AL2030" s="122">
        <v>0</v>
      </c>
    </row>
    <row r="2031" spans="1:38" hidden="1" x14ac:dyDescent="0.25">
      <c r="A2031" s="122" t="s">
        <v>2003</v>
      </c>
      <c r="B2031" s="122">
        <v>1</v>
      </c>
      <c r="C2031" s="122" t="s">
        <v>2181</v>
      </c>
      <c r="D2031" s="122" t="s">
        <v>2090</v>
      </c>
      <c r="E2031" s="122">
        <v>38</v>
      </c>
      <c r="F2031" s="122">
        <v>0.93439580496639996</v>
      </c>
      <c r="G2031" s="122">
        <v>0.82804357813520002</v>
      </c>
      <c r="H2031" s="122">
        <v>0.7706620581268</v>
      </c>
      <c r="I2031" s="122">
        <v>0.79273582519039998</v>
      </c>
      <c r="J2031" s="122">
        <v>0.78375549965439995</v>
      </c>
      <c r="K2031" s="122">
        <v>0.7151314240112</v>
      </c>
      <c r="L2031" s="122">
        <v>0.72316272945839999</v>
      </c>
      <c r="M2031" s="122">
        <v>0.62943148008159999</v>
      </c>
      <c r="N2031" s="122">
        <v>0.5279779092868</v>
      </c>
      <c r="O2031" s="122">
        <v>0.4816361422264</v>
      </c>
      <c r="P2031" s="122">
        <v>0.47643897322279999</v>
      </c>
      <c r="Q2031" s="122">
        <v>0.49013453693120002</v>
      </c>
      <c r="R2031" s="122">
        <v>0.48842104664640001</v>
      </c>
      <c r="S2031" s="122">
        <v>0.48163602729479998</v>
      </c>
      <c r="T2031" s="122">
        <v>0.49831318990880002</v>
      </c>
      <c r="U2031" s="122">
        <v>0.4875815588588</v>
      </c>
      <c r="V2031" s="122">
        <v>0.4467138757536</v>
      </c>
      <c r="W2031" s="122">
        <v>0.45471936893039999</v>
      </c>
      <c r="X2031" s="122">
        <v>0.41639380834239997</v>
      </c>
      <c r="Y2031" s="122">
        <v>0.37963695208879999</v>
      </c>
      <c r="Z2031" s="122">
        <v>0.45447177140119999</v>
      </c>
      <c r="AA2031" s="122">
        <v>0.47149634001680002</v>
      </c>
      <c r="AB2031" s="122">
        <v>0.53106914698039998</v>
      </c>
      <c r="AC2031" s="122">
        <v>0.47391913969400001</v>
      </c>
      <c r="AD2031" s="122">
        <v>0.46167965071759998</v>
      </c>
      <c r="AE2031" s="122">
        <v>0.46247702242279998</v>
      </c>
      <c r="AF2031" s="122">
        <v>0.38824533338360001</v>
      </c>
      <c r="AG2031" s="122">
        <v>0.40025197036720001</v>
      </c>
      <c r="AH2031" s="122">
        <v>0.37322395830999999</v>
      </c>
      <c r="AI2031" s="122">
        <v>0.39211891083959999</v>
      </c>
      <c r="AJ2031" s="122">
        <v>0.37207808183559998</v>
      </c>
      <c r="AK2031" s="122">
        <v>0.3915368003652</v>
      </c>
      <c r="AL2031" s="122">
        <v>0</v>
      </c>
    </row>
    <row r="2032" spans="1:38" hidden="1" x14ac:dyDescent="0.25">
      <c r="A2032" s="122" t="s">
        <v>2003</v>
      </c>
      <c r="B2032" s="122">
        <v>1</v>
      </c>
      <c r="C2032" s="122" t="s">
        <v>2181</v>
      </c>
      <c r="D2032" s="122" t="s">
        <v>2091</v>
      </c>
      <c r="E2032" s="122">
        <v>38</v>
      </c>
      <c r="F2032" s="122">
        <v>2.0724477482632002</v>
      </c>
      <c r="G2032" s="122">
        <v>1.9177087153056001</v>
      </c>
      <c r="H2032" s="122">
        <v>1.81146307419</v>
      </c>
      <c r="I2032" s="122">
        <v>1.7249667178464001</v>
      </c>
      <c r="J2032" s="122">
        <v>1.6621555015156</v>
      </c>
      <c r="K2032" s="122">
        <v>1.6733798865475999</v>
      </c>
      <c r="L2032" s="122">
        <v>1.6111092768512001</v>
      </c>
      <c r="M2032" s="122">
        <v>1.4612829907928</v>
      </c>
      <c r="N2032" s="122">
        <v>1.398840954742</v>
      </c>
      <c r="O2032" s="122">
        <v>1.366796590166</v>
      </c>
      <c r="P2032" s="122">
        <v>1.3773751736836</v>
      </c>
      <c r="Q2032" s="122">
        <v>1.2910144569699999</v>
      </c>
      <c r="R2032" s="122">
        <v>1.263191118308</v>
      </c>
      <c r="S2032" s="122">
        <v>1.2720154810440001</v>
      </c>
      <c r="T2032" s="122">
        <v>1.2086121194868</v>
      </c>
      <c r="U2032" s="122">
        <v>0.9958078838876</v>
      </c>
      <c r="V2032" s="122">
        <v>1.1218651983084</v>
      </c>
      <c r="W2032" s="122">
        <v>1.1490528021727999</v>
      </c>
      <c r="X2032" s="122">
        <v>1.3178647125812</v>
      </c>
      <c r="Y2032" s="122">
        <v>1.3399001530907999</v>
      </c>
      <c r="Z2032" s="122">
        <v>1.5654106225127999</v>
      </c>
      <c r="AA2032" s="122">
        <v>1.6634687389712</v>
      </c>
      <c r="AB2032" s="122">
        <v>1.92470066173</v>
      </c>
      <c r="AC2032" s="122">
        <v>1.7332756961772</v>
      </c>
      <c r="AD2032" s="122">
        <v>1.7188310011796</v>
      </c>
      <c r="AE2032" s="122">
        <v>1.7731005351388001</v>
      </c>
      <c r="AF2032" s="122">
        <v>1.79448048801</v>
      </c>
      <c r="AG2032" s="122">
        <v>1.9724947729675999</v>
      </c>
      <c r="AH2032" s="122">
        <v>1.9660096729812</v>
      </c>
      <c r="AI2032" s="122">
        <v>1.8114963883268</v>
      </c>
      <c r="AJ2032" s="122">
        <v>1.8572449249536001</v>
      </c>
      <c r="AK2032" s="122">
        <v>1.9024635596512001</v>
      </c>
      <c r="AL2032" s="122">
        <v>0</v>
      </c>
    </row>
    <row r="2033" spans="1:38" hidden="1" x14ac:dyDescent="0.25">
      <c r="A2033" s="122" t="s">
        <v>2003</v>
      </c>
      <c r="B2033" s="122">
        <v>1</v>
      </c>
      <c r="C2033" s="122" t="s">
        <v>2181</v>
      </c>
      <c r="D2033" s="122" t="s">
        <v>2092</v>
      </c>
      <c r="E2033" s="122">
        <v>38</v>
      </c>
      <c r="F2033" s="122">
        <v>0.48130926780439998</v>
      </c>
      <c r="G2033" s="122">
        <v>0.51846815618919995</v>
      </c>
      <c r="H2033" s="122">
        <v>0.50781964524199996</v>
      </c>
      <c r="I2033" s="122">
        <v>0.59819065827920004</v>
      </c>
      <c r="J2033" s="122">
        <v>0.64275966632360004</v>
      </c>
      <c r="K2033" s="122">
        <v>0.59113522993839995</v>
      </c>
      <c r="L2033" s="122">
        <v>0.58810315595079998</v>
      </c>
      <c r="M2033" s="122">
        <v>0.55880577053559999</v>
      </c>
      <c r="N2033" s="122">
        <v>0.49942163052040001</v>
      </c>
      <c r="O2033" s="122">
        <v>0.48983526693919999</v>
      </c>
      <c r="P2033" s="122">
        <v>0.54985773737440002</v>
      </c>
      <c r="Q2033" s="122">
        <v>0.55982662725639998</v>
      </c>
      <c r="R2033" s="122">
        <v>0.58620303746760005</v>
      </c>
      <c r="S2033" s="122">
        <v>0.58110046250759995</v>
      </c>
      <c r="T2033" s="122">
        <v>0.61811793141000004</v>
      </c>
      <c r="U2033" s="122">
        <v>0.61905044532520004</v>
      </c>
      <c r="V2033" s="122">
        <v>0.66612283413200002</v>
      </c>
      <c r="W2033" s="122">
        <v>0.66465782991160005</v>
      </c>
      <c r="X2033" s="122">
        <v>0.69554335462359995</v>
      </c>
      <c r="Y2033" s="122">
        <v>0.62535300010960004</v>
      </c>
      <c r="Z2033" s="122">
        <v>0.50978293079000003</v>
      </c>
      <c r="AA2033" s="122">
        <v>0.31819574258639999</v>
      </c>
      <c r="AB2033" s="122">
        <v>0.37522997895319998</v>
      </c>
      <c r="AC2033" s="122">
        <v>0.60255300454439997</v>
      </c>
      <c r="AD2033" s="122">
        <v>0.57591080388799998</v>
      </c>
      <c r="AE2033" s="122">
        <v>0.64940817771479997</v>
      </c>
      <c r="AF2033" s="122">
        <v>0.58943127155359998</v>
      </c>
      <c r="AG2033" s="122">
        <v>0.56342869908360005</v>
      </c>
      <c r="AH2033" s="122">
        <v>0.5168473563764</v>
      </c>
      <c r="AI2033" s="122">
        <v>0.56340598674359998</v>
      </c>
      <c r="AJ2033" s="122">
        <v>0.56919221677919996</v>
      </c>
      <c r="AK2033" s="122">
        <v>0.57431845380000002</v>
      </c>
      <c r="AL2033" s="122">
        <v>0</v>
      </c>
    </row>
    <row r="2034" spans="1:38" hidden="1" x14ac:dyDescent="0.25">
      <c r="A2034" s="122" t="s">
        <v>2003</v>
      </c>
      <c r="B2034" s="122">
        <v>1</v>
      </c>
      <c r="C2034" s="122" t="s">
        <v>2181</v>
      </c>
      <c r="D2034" s="122" t="s">
        <v>2093</v>
      </c>
      <c r="E2034" s="122">
        <v>38</v>
      </c>
      <c r="F2034" s="122">
        <v>12.278762218713201</v>
      </c>
      <c r="G2034" s="122">
        <v>11.7751431067396</v>
      </c>
      <c r="H2034" s="122">
        <v>11.589459176545599</v>
      </c>
      <c r="I2034" s="122">
        <v>11.1014328140408</v>
      </c>
      <c r="J2034" s="122">
        <v>10.820546122954401</v>
      </c>
      <c r="K2034" s="122">
        <v>10.171705456816399</v>
      </c>
      <c r="L2034" s="122">
        <v>9.6594056540072</v>
      </c>
      <c r="M2034" s="122">
        <v>8.7392632069624003</v>
      </c>
      <c r="N2034" s="122">
        <v>8.8242125000484002</v>
      </c>
      <c r="O2034" s="122">
        <v>8.7464053204975993</v>
      </c>
      <c r="P2034" s="122">
        <v>7.1653241104788004</v>
      </c>
      <c r="Q2034" s="122">
        <v>6.9862244456143996</v>
      </c>
      <c r="R2034" s="122">
        <v>7.0695459355079997</v>
      </c>
      <c r="S2034" s="122">
        <v>7.3772157773356</v>
      </c>
      <c r="T2034" s="122">
        <v>6.9549531370031996</v>
      </c>
      <c r="U2034" s="122">
        <v>6.6902473128987996</v>
      </c>
      <c r="V2034" s="122">
        <v>6.7457378009419999</v>
      </c>
      <c r="W2034" s="122">
        <v>6.4856865293024004</v>
      </c>
      <c r="X2034" s="122">
        <v>6.5774498186823998</v>
      </c>
      <c r="Y2034" s="122">
        <v>6.4195028789275996</v>
      </c>
      <c r="Z2034" s="122">
        <v>5.7439743791779998</v>
      </c>
      <c r="AA2034" s="122">
        <v>5.4598739777652003</v>
      </c>
      <c r="AB2034" s="122">
        <v>6.2148618515983998</v>
      </c>
      <c r="AC2034" s="122">
        <v>5.4085155649671997</v>
      </c>
      <c r="AD2034" s="122">
        <v>5.2714727287879999</v>
      </c>
      <c r="AE2034" s="122">
        <v>5.2985976022083996</v>
      </c>
      <c r="AF2034" s="122">
        <v>5.1459973087151996</v>
      </c>
      <c r="AG2034" s="122">
        <v>4.7406178735523996</v>
      </c>
      <c r="AH2034" s="122">
        <v>4.7354739858552</v>
      </c>
      <c r="AI2034" s="122">
        <v>4.5460660898379999</v>
      </c>
      <c r="AJ2034" s="122">
        <v>5.1721721284660003</v>
      </c>
      <c r="AK2034" s="122">
        <v>4.6982625990300004</v>
      </c>
      <c r="AL2034" s="122">
        <v>0</v>
      </c>
    </row>
    <row r="2035" spans="1:38" hidden="1" x14ac:dyDescent="0.25">
      <c r="A2035" s="122" t="s">
        <v>2003</v>
      </c>
      <c r="B2035" s="122">
        <v>1</v>
      </c>
      <c r="C2035" s="122" t="s">
        <v>2181</v>
      </c>
      <c r="D2035" s="122" t="s">
        <v>2094</v>
      </c>
      <c r="E2035" s="122">
        <v>38</v>
      </c>
      <c r="F2035" s="122">
        <v>5.5800180059148001</v>
      </c>
      <c r="G2035" s="122">
        <v>6.1003672403660003</v>
      </c>
      <c r="H2035" s="122">
        <v>6.27498661993</v>
      </c>
      <c r="I2035" s="122">
        <v>6.0979264332280003</v>
      </c>
      <c r="J2035" s="122">
        <v>6.2771222444000001</v>
      </c>
      <c r="K2035" s="122">
        <v>7.3771101089868001</v>
      </c>
      <c r="L2035" s="122">
        <v>6.9168177544900002</v>
      </c>
      <c r="M2035" s="122">
        <v>6.5266732562080003</v>
      </c>
      <c r="N2035" s="122">
        <v>5.6147578085368002</v>
      </c>
      <c r="O2035" s="122">
        <v>4.9194908242563997</v>
      </c>
      <c r="P2035" s="122">
        <v>4.9074406797555996</v>
      </c>
      <c r="Q2035" s="122">
        <v>4.5563673711388004</v>
      </c>
      <c r="R2035" s="122">
        <v>4.6156631628772002</v>
      </c>
      <c r="S2035" s="122">
        <v>4.3014872117951999</v>
      </c>
      <c r="T2035" s="122">
        <v>4.2197049564068001</v>
      </c>
      <c r="U2035" s="122">
        <v>3.9972292653831998</v>
      </c>
      <c r="V2035" s="122">
        <v>3.9145104428835999</v>
      </c>
      <c r="W2035" s="122">
        <v>4.0264277331376004</v>
      </c>
      <c r="X2035" s="122">
        <v>3.8776644338068</v>
      </c>
      <c r="Y2035" s="122">
        <v>3.9646027203299998</v>
      </c>
      <c r="Z2035" s="122">
        <v>4.5306384750788</v>
      </c>
      <c r="AA2035" s="122">
        <v>3.9072011737780001</v>
      </c>
      <c r="AB2035" s="122">
        <v>4.058535227978</v>
      </c>
      <c r="AC2035" s="122">
        <v>4.0891315813488003</v>
      </c>
      <c r="AD2035" s="122">
        <v>3.7616609232216001</v>
      </c>
      <c r="AE2035" s="122">
        <v>3.9072351935176002</v>
      </c>
      <c r="AF2035" s="122">
        <v>3.1620182112427999</v>
      </c>
      <c r="AG2035" s="122">
        <v>3.1990217639492</v>
      </c>
      <c r="AH2035" s="122">
        <v>3.1878586493096002</v>
      </c>
      <c r="AI2035" s="122">
        <v>3.2646298835948002</v>
      </c>
      <c r="AJ2035" s="122">
        <v>3.0412163260248</v>
      </c>
      <c r="AK2035" s="122">
        <v>2.800650340152</v>
      </c>
      <c r="AL2035" s="122">
        <v>0</v>
      </c>
    </row>
    <row r="2036" spans="1:38" hidden="1" x14ac:dyDescent="0.25">
      <c r="A2036" s="122" t="s">
        <v>2003</v>
      </c>
      <c r="B2036" s="122">
        <v>1</v>
      </c>
      <c r="C2036" s="122" t="s">
        <v>2181</v>
      </c>
      <c r="D2036" s="122" t="s">
        <v>2095</v>
      </c>
      <c r="E2036" s="122">
        <v>38</v>
      </c>
      <c r="F2036" s="122">
        <v>2.3895348104543999</v>
      </c>
      <c r="G2036" s="122">
        <v>2.5033750932596002</v>
      </c>
      <c r="H2036" s="122">
        <v>2.4834148827964002</v>
      </c>
      <c r="I2036" s="122">
        <v>2.3061496005855999</v>
      </c>
      <c r="J2036" s="122">
        <v>2.2368806393331999</v>
      </c>
      <c r="K2036" s="122">
        <v>2.1274908927972001</v>
      </c>
      <c r="L2036" s="122">
        <v>2.0895183685908001</v>
      </c>
      <c r="M2036" s="122">
        <v>2.1297265523212001</v>
      </c>
      <c r="N2036" s="122">
        <v>1.9580256609172</v>
      </c>
      <c r="O2036" s="122">
        <v>1.8652572002036001</v>
      </c>
      <c r="P2036" s="122">
        <v>1.8845134097636</v>
      </c>
      <c r="Q2036" s="122">
        <v>1.8235403957203999</v>
      </c>
      <c r="R2036" s="122">
        <v>1.6156020674975999</v>
      </c>
      <c r="S2036" s="122">
        <v>1.6134468597044</v>
      </c>
      <c r="T2036" s="122">
        <v>1.5570704602487999</v>
      </c>
      <c r="U2036" s="122">
        <v>1.7030813669660001</v>
      </c>
      <c r="V2036" s="122">
        <v>1.7445949758552</v>
      </c>
      <c r="W2036" s="122">
        <v>1.6745141874944001</v>
      </c>
      <c r="X2036" s="122">
        <v>1.6700291079639999</v>
      </c>
      <c r="Y2036" s="122">
        <v>1.6298160729844</v>
      </c>
      <c r="Z2036" s="122">
        <v>2.6905579999115998</v>
      </c>
      <c r="AA2036" s="122">
        <v>2.3346466368119998</v>
      </c>
      <c r="AB2036" s="122">
        <v>2.4748458279915999</v>
      </c>
      <c r="AC2036" s="122">
        <v>2.5244599729299999</v>
      </c>
      <c r="AD2036" s="122">
        <v>2.6116437828264001</v>
      </c>
      <c r="AE2036" s="122">
        <v>1.7369124700928</v>
      </c>
      <c r="AF2036" s="122">
        <v>1.6295699997444</v>
      </c>
      <c r="AG2036" s="122">
        <v>1.60152202511</v>
      </c>
      <c r="AH2036" s="122">
        <v>1.5350368026615999</v>
      </c>
      <c r="AI2036" s="122">
        <v>1.5372605199811999</v>
      </c>
      <c r="AJ2036" s="122">
        <v>1.5469997645172</v>
      </c>
      <c r="AK2036" s="122">
        <v>1.5483943665372</v>
      </c>
      <c r="AL2036" s="122">
        <v>0</v>
      </c>
    </row>
    <row r="2037" spans="1:38" hidden="1" x14ac:dyDescent="0.25">
      <c r="A2037" s="122" t="s">
        <v>2003</v>
      </c>
      <c r="B2037" s="122">
        <v>1</v>
      </c>
      <c r="C2037" s="122" t="s">
        <v>2181</v>
      </c>
      <c r="D2037" s="122" t="s">
        <v>2096</v>
      </c>
      <c r="E2037" s="122">
        <v>38</v>
      </c>
      <c r="F2037" s="122">
        <v>3.4654533364976001</v>
      </c>
      <c r="G2037" s="122">
        <v>3.7315096986607998</v>
      </c>
      <c r="H2037" s="122">
        <v>4.1401243844659996</v>
      </c>
      <c r="I2037" s="122">
        <v>4.5974893686428002</v>
      </c>
      <c r="J2037" s="122">
        <v>4.5357588926468004</v>
      </c>
      <c r="K2037" s="122">
        <v>4.4315752603108001</v>
      </c>
      <c r="L2037" s="122">
        <v>4.1198160439744003</v>
      </c>
      <c r="M2037" s="122">
        <v>3.9529096612572001</v>
      </c>
      <c r="N2037" s="122">
        <v>3.7107408019444001</v>
      </c>
      <c r="O2037" s="122">
        <v>3.5212492660464001</v>
      </c>
      <c r="P2037" s="122">
        <v>3.7129198587459999</v>
      </c>
      <c r="Q2037" s="122">
        <v>3.4787908187676</v>
      </c>
      <c r="R2037" s="122">
        <v>3.4499655348732001</v>
      </c>
      <c r="S2037" s="122">
        <v>3.4332221461496002</v>
      </c>
      <c r="T2037" s="122">
        <v>3.3027281741215999</v>
      </c>
      <c r="U2037" s="122">
        <v>3.3786721847816001</v>
      </c>
      <c r="V2037" s="122">
        <v>3.3591261593624</v>
      </c>
      <c r="W2037" s="122">
        <v>3.5252835391675998</v>
      </c>
      <c r="X2037" s="122">
        <v>3.6562946193172001</v>
      </c>
      <c r="Y2037" s="122">
        <v>3.6855589575895999</v>
      </c>
      <c r="Z2037" s="122">
        <v>3.4916413585367998</v>
      </c>
      <c r="AA2037" s="122">
        <v>3.4934127444860001</v>
      </c>
      <c r="AB2037" s="122">
        <v>3.4976965479455999</v>
      </c>
      <c r="AC2037" s="122">
        <v>3.5048533098179999</v>
      </c>
      <c r="AD2037" s="122">
        <v>3.6886271303504001</v>
      </c>
      <c r="AE2037" s="122">
        <v>3.6046416659035998</v>
      </c>
      <c r="AF2037" s="122">
        <v>3.5219753236276001</v>
      </c>
      <c r="AG2037" s="122">
        <v>3.8713256816163999</v>
      </c>
      <c r="AH2037" s="122">
        <v>4.073710820004</v>
      </c>
      <c r="AI2037" s="122">
        <v>4.4735193422863997</v>
      </c>
      <c r="AJ2037" s="122">
        <v>4.0365407657399999</v>
      </c>
      <c r="AK2037" s="122">
        <v>3.8530089747015999</v>
      </c>
      <c r="AL2037" s="122">
        <v>0</v>
      </c>
    </row>
    <row r="2038" spans="1:38" hidden="1" x14ac:dyDescent="0.25">
      <c r="A2038" s="122" t="s">
        <v>2003</v>
      </c>
      <c r="B2038" s="122">
        <v>1</v>
      </c>
      <c r="C2038" s="122" t="s">
        <v>2181</v>
      </c>
      <c r="D2038" s="122" t="s">
        <v>2097</v>
      </c>
      <c r="E2038" s="122">
        <v>38</v>
      </c>
      <c r="F2038" s="122">
        <v>3.8272591551263999</v>
      </c>
      <c r="G2038" s="122">
        <v>3.7062648226100001</v>
      </c>
      <c r="H2038" s="122">
        <v>3.6418974464348</v>
      </c>
      <c r="I2038" s="122">
        <v>3.4681543141923998</v>
      </c>
      <c r="J2038" s="122">
        <v>3.4832014159851998</v>
      </c>
      <c r="K2038" s="122">
        <v>3.3857603536092</v>
      </c>
      <c r="L2038" s="122">
        <v>3.2479515493236</v>
      </c>
      <c r="M2038" s="122">
        <v>3.1679834869648</v>
      </c>
      <c r="N2038" s="122">
        <v>2.8076714858892</v>
      </c>
      <c r="O2038" s="122">
        <v>2.8812360440835998</v>
      </c>
      <c r="P2038" s="122">
        <v>2.8491404615771998</v>
      </c>
      <c r="Q2038" s="122">
        <v>2.8489440829303998</v>
      </c>
      <c r="R2038" s="122">
        <v>2.8571080356560001</v>
      </c>
      <c r="S2038" s="122">
        <v>2.8803737904087998</v>
      </c>
      <c r="T2038" s="122">
        <v>2.7647753608496002</v>
      </c>
      <c r="U2038" s="122">
        <v>2.7664694278340001</v>
      </c>
      <c r="V2038" s="122">
        <v>2.8209539243844</v>
      </c>
      <c r="W2038" s="122">
        <v>2.8349344631691999</v>
      </c>
      <c r="X2038" s="122">
        <v>2.8794897311068</v>
      </c>
      <c r="Y2038" s="122">
        <v>2.8731777419268001</v>
      </c>
      <c r="Z2038" s="122">
        <v>2.8638974520156002</v>
      </c>
      <c r="AA2038" s="122">
        <v>2.7123316976924001</v>
      </c>
      <c r="AB2038" s="122">
        <v>2.7168078923440002</v>
      </c>
      <c r="AC2038" s="122">
        <v>3.0367290021936002</v>
      </c>
      <c r="AD2038" s="122">
        <v>2.9033388122199999</v>
      </c>
      <c r="AE2038" s="122">
        <v>3.0694195487984</v>
      </c>
      <c r="AF2038" s="122">
        <v>3.2845764381303999</v>
      </c>
      <c r="AG2038" s="122">
        <v>3.5449729499716001</v>
      </c>
      <c r="AH2038" s="122">
        <v>4.0930848098755996</v>
      </c>
      <c r="AI2038" s="122">
        <v>3.7103708699231999</v>
      </c>
      <c r="AJ2038" s="122">
        <v>3.1715641484939998</v>
      </c>
      <c r="AK2038" s="122">
        <v>3.2553253987184001</v>
      </c>
      <c r="AL2038" s="122">
        <v>0</v>
      </c>
    </row>
    <row r="2039" spans="1:38" hidden="1" x14ac:dyDescent="0.25">
      <c r="A2039" s="122" t="s">
        <v>2003</v>
      </c>
      <c r="B2039" s="122">
        <v>1</v>
      </c>
      <c r="C2039" s="122" t="s">
        <v>2181</v>
      </c>
      <c r="D2039" s="122" t="s">
        <v>2098</v>
      </c>
      <c r="E2039" s="122">
        <v>38</v>
      </c>
      <c r="F2039" s="122">
        <v>1.7674161560468</v>
      </c>
      <c r="G2039" s="122">
        <v>1.8030490625252</v>
      </c>
      <c r="H2039" s="122">
        <v>1.7146085870508001</v>
      </c>
      <c r="I2039" s="122">
        <v>1.4408486177763999</v>
      </c>
      <c r="J2039" s="122">
        <v>1.4123103287776</v>
      </c>
      <c r="K2039" s="122">
        <v>1.29132218152</v>
      </c>
      <c r="L2039" s="122">
        <v>1.2922982779000001</v>
      </c>
      <c r="M2039" s="122">
        <v>1.1804953911408</v>
      </c>
      <c r="N2039" s="122">
        <v>1.1526386405044</v>
      </c>
      <c r="O2039" s="122">
        <v>0.97167669908959997</v>
      </c>
      <c r="P2039" s="122">
        <v>0.81917159096640002</v>
      </c>
      <c r="Q2039" s="122">
        <v>0.83306498587480005</v>
      </c>
      <c r="R2039" s="122">
        <v>0.94102515157840005</v>
      </c>
      <c r="S2039" s="122">
        <v>1.0031769767459999</v>
      </c>
      <c r="T2039" s="122">
        <v>1.0227031950632</v>
      </c>
      <c r="U2039" s="122">
        <v>1.0590795478871999</v>
      </c>
      <c r="V2039" s="122">
        <v>1.0460801523536001</v>
      </c>
      <c r="W2039" s="122">
        <v>0.96607392111440005</v>
      </c>
      <c r="X2039" s="122">
        <v>0.9660745804052</v>
      </c>
      <c r="Y2039" s="122">
        <v>0.93319315121199997</v>
      </c>
      <c r="Z2039" s="122">
        <v>0.8525091667568</v>
      </c>
      <c r="AA2039" s="122">
        <v>0.84088784603879996</v>
      </c>
      <c r="AB2039" s="122">
        <v>0.92869128197999995</v>
      </c>
      <c r="AC2039" s="122">
        <v>0.80478304979240001</v>
      </c>
      <c r="AD2039" s="122">
        <v>0.74212040104440002</v>
      </c>
      <c r="AE2039" s="122">
        <v>0.75678377869640001</v>
      </c>
      <c r="AF2039" s="122">
        <v>0.71638683425960004</v>
      </c>
      <c r="AG2039" s="122">
        <v>0.70495841574200002</v>
      </c>
      <c r="AH2039" s="122">
        <v>0.69636789552959999</v>
      </c>
      <c r="AI2039" s="122">
        <v>0.70025331476240005</v>
      </c>
      <c r="AJ2039" s="122">
        <v>0.65881834063919997</v>
      </c>
      <c r="AK2039" s="122">
        <v>0.54439064048880004</v>
      </c>
      <c r="AL2039" s="122">
        <v>0</v>
      </c>
    </row>
    <row r="2040" spans="1:38" hidden="1" x14ac:dyDescent="0.25">
      <c r="A2040" s="122" t="s">
        <v>2003</v>
      </c>
      <c r="B2040" s="122">
        <v>1</v>
      </c>
      <c r="C2040" s="122" t="s">
        <v>2181</v>
      </c>
      <c r="D2040" s="122" t="s">
        <v>2099</v>
      </c>
      <c r="E2040" s="122">
        <v>38</v>
      </c>
      <c r="F2040" s="122">
        <v>1.9173075217940001</v>
      </c>
      <c r="G2040" s="122">
        <v>1.8889926437396001</v>
      </c>
      <c r="H2040" s="122">
        <v>1.8591197534784001</v>
      </c>
      <c r="I2040" s="122">
        <v>1.8845388273207999</v>
      </c>
      <c r="J2040" s="122">
        <v>1.7075895231696001</v>
      </c>
      <c r="K2040" s="122">
        <v>1.4375746197679999</v>
      </c>
      <c r="L2040" s="122">
        <v>1.271352418322</v>
      </c>
      <c r="M2040" s="122">
        <v>1.0970762188064</v>
      </c>
      <c r="N2040" s="122">
        <v>0.8900442733392</v>
      </c>
      <c r="O2040" s="122">
        <v>0.91295743085400005</v>
      </c>
      <c r="P2040" s="122">
        <v>0.78668140612600002</v>
      </c>
      <c r="Q2040" s="122">
        <v>0.81604241858719995</v>
      </c>
      <c r="R2040" s="122">
        <v>0.85865424882160002</v>
      </c>
      <c r="S2040" s="122">
        <v>0.91405714017799999</v>
      </c>
      <c r="T2040" s="122">
        <v>0.88513006933680005</v>
      </c>
      <c r="U2040" s="122">
        <v>0.77189799025640005</v>
      </c>
      <c r="V2040" s="122">
        <v>0.74968775415800004</v>
      </c>
      <c r="W2040" s="122">
        <v>0.71472320564400005</v>
      </c>
      <c r="X2040" s="122">
        <v>0.70030622106759999</v>
      </c>
      <c r="Y2040" s="122">
        <v>0.64123650611159999</v>
      </c>
      <c r="Z2040" s="122">
        <v>1.7368093999816001</v>
      </c>
      <c r="AA2040" s="122">
        <v>1.6078354904023999</v>
      </c>
      <c r="AB2040" s="122">
        <v>1.2564768075552</v>
      </c>
      <c r="AC2040" s="122">
        <v>1.2157158238204</v>
      </c>
      <c r="AD2040" s="122">
        <v>1.3514280430196</v>
      </c>
      <c r="AE2040" s="122">
        <v>1.1300850026424001</v>
      </c>
      <c r="AF2040" s="122">
        <v>1.1608772023267999</v>
      </c>
      <c r="AG2040" s="122">
        <v>1.2353957765968</v>
      </c>
      <c r="AH2040" s="122">
        <v>1.2148733860200001</v>
      </c>
      <c r="AI2040" s="122">
        <v>1.2539556841448001</v>
      </c>
      <c r="AJ2040" s="122">
        <v>1.2459193959464001</v>
      </c>
      <c r="AK2040" s="122">
        <v>1.1653815676384001</v>
      </c>
      <c r="AL2040" s="122">
        <v>0</v>
      </c>
    </row>
    <row r="2041" spans="1:38" hidden="1" x14ac:dyDescent="0.25">
      <c r="A2041" s="122" t="s">
        <v>2003</v>
      </c>
      <c r="B2041" s="122">
        <v>1</v>
      </c>
      <c r="C2041" s="122" t="s">
        <v>2181</v>
      </c>
      <c r="D2041" s="122" t="s">
        <v>2100</v>
      </c>
      <c r="E2041" s="122">
        <v>38</v>
      </c>
      <c r="F2041" s="122">
        <v>0.41704328005199998</v>
      </c>
      <c r="G2041" s="122">
        <v>0.42675982226359999</v>
      </c>
      <c r="H2041" s="122">
        <v>0.42903462120960001</v>
      </c>
      <c r="I2041" s="122">
        <v>0.37594395196680003</v>
      </c>
      <c r="J2041" s="122">
        <v>0.3810645661732</v>
      </c>
      <c r="K2041" s="122">
        <v>0.4179550873708</v>
      </c>
      <c r="L2041" s="122">
        <v>0.48069327425840003</v>
      </c>
      <c r="M2041" s="122">
        <v>0.46250619634520002</v>
      </c>
      <c r="N2041" s="122">
        <v>0.50394127316680004</v>
      </c>
      <c r="O2041" s="122">
        <v>0.60759588093119998</v>
      </c>
      <c r="P2041" s="122">
        <v>0.64034487463239997</v>
      </c>
      <c r="Q2041" s="122">
        <v>0.62830642891520005</v>
      </c>
      <c r="R2041" s="122">
        <v>0.58998903404000003</v>
      </c>
      <c r="S2041" s="122">
        <v>0.54067599893719998</v>
      </c>
      <c r="T2041" s="122">
        <v>0.54424653104359999</v>
      </c>
      <c r="U2041" s="122">
        <v>0.64276761586520004</v>
      </c>
      <c r="V2041" s="122">
        <v>0.77096813484040005</v>
      </c>
      <c r="W2041" s="122">
        <v>0.73213868385280001</v>
      </c>
      <c r="X2041" s="122">
        <v>0.78775329689280005</v>
      </c>
      <c r="Y2041" s="122">
        <v>0.75308105624639998</v>
      </c>
      <c r="Z2041" s="122">
        <v>0.60375093416960002</v>
      </c>
      <c r="AA2041" s="122">
        <v>0.55628436262559999</v>
      </c>
      <c r="AB2041" s="122">
        <v>0.42532517645239998</v>
      </c>
      <c r="AC2041" s="122">
        <v>0.40367594193079998</v>
      </c>
      <c r="AD2041" s="122">
        <v>0.41887197994600001</v>
      </c>
      <c r="AE2041" s="122">
        <v>0.3896260416888</v>
      </c>
      <c r="AF2041" s="122">
        <v>0.36800500266879999</v>
      </c>
      <c r="AG2041" s="122">
        <v>0.36347525695880001</v>
      </c>
      <c r="AH2041" s="122">
        <v>0.3603481430528</v>
      </c>
      <c r="AI2041" s="122">
        <v>0.36128108884280002</v>
      </c>
      <c r="AJ2041" s="122">
        <v>0.36469539603559997</v>
      </c>
      <c r="AK2041" s="122">
        <v>0.3888501367828</v>
      </c>
      <c r="AL2041" s="122">
        <v>0</v>
      </c>
    </row>
    <row r="2042" spans="1:38" hidden="1" x14ac:dyDescent="0.25">
      <c r="A2042" s="122" t="s">
        <v>2003</v>
      </c>
      <c r="B2042" s="122">
        <v>1</v>
      </c>
      <c r="C2042" s="122" t="s">
        <v>2181</v>
      </c>
      <c r="D2042" s="122" t="s">
        <v>2171</v>
      </c>
      <c r="E2042" s="122">
        <v>38</v>
      </c>
      <c r="F2042" s="122">
        <v>0</v>
      </c>
      <c r="G2042" s="122">
        <v>0</v>
      </c>
      <c r="H2042" s="122">
        <v>0</v>
      </c>
      <c r="I2042" s="122">
        <v>0</v>
      </c>
      <c r="J2042" s="122">
        <v>0</v>
      </c>
      <c r="K2042" s="122">
        <v>0</v>
      </c>
      <c r="L2042" s="122">
        <v>0</v>
      </c>
      <c r="M2042" s="122">
        <v>0</v>
      </c>
      <c r="N2042" s="122">
        <v>0</v>
      </c>
      <c r="O2042" s="122">
        <v>0</v>
      </c>
      <c r="P2042" s="122">
        <v>0</v>
      </c>
      <c r="Q2042" s="122">
        <v>0</v>
      </c>
      <c r="R2042" s="122">
        <v>0</v>
      </c>
      <c r="S2042" s="122">
        <v>0</v>
      </c>
      <c r="T2042" s="122">
        <v>0</v>
      </c>
      <c r="U2042" s="122">
        <v>0</v>
      </c>
      <c r="V2042" s="122">
        <v>0</v>
      </c>
      <c r="W2042" s="122">
        <v>0</v>
      </c>
      <c r="X2042" s="122">
        <v>0</v>
      </c>
      <c r="Y2042" s="122">
        <v>0</v>
      </c>
      <c r="Z2042" s="122">
        <v>0</v>
      </c>
      <c r="AA2042" s="122">
        <v>0</v>
      </c>
      <c r="AB2042" s="122">
        <v>0</v>
      </c>
      <c r="AC2042" s="122">
        <v>0</v>
      </c>
      <c r="AD2042" s="122">
        <v>0</v>
      </c>
      <c r="AE2042" s="122">
        <v>0</v>
      </c>
      <c r="AF2042" s="122">
        <v>0</v>
      </c>
      <c r="AG2042" s="122">
        <v>0</v>
      </c>
      <c r="AH2042" s="122">
        <v>0</v>
      </c>
      <c r="AI2042" s="122">
        <v>0</v>
      </c>
      <c r="AJ2042" s="122">
        <v>0</v>
      </c>
      <c r="AK2042" s="122">
        <v>0</v>
      </c>
      <c r="AL2042" s="122">
        <v>0</v>
      </c>
    </row>
    <row r="2043" spans="1:38" hidden="1" x14ac:dyDescent="0.25">
      <c r="A2043" s="122" t="s">
        <v>2003</v>
      </c>
      <c r="B2043" s="122">
        <v>1</v>
      </c>
      <c r="C2043" s="122" t="s">
        <v>2181</v>
      </c>
      <c r="D2043" s="122" t="s">
        <v>2101</v>
      </c>
      <c r="E2043" s="122">
        <v>38</v>
      </c>
      <c r="F2043" s="122">
        <v>10.9450837180216</v>
      </c>
      <c r="G2043" s="122">
        <v>11.2764110923128</v>
      </c>
      <c r="H2043" s="122">
        <v>11.246236111138</v>
      </c>
      <c r="I2043" s="122">
        <v>12.235566954688</v>
      </c>
      <c r="J2043" s="122">
        <v>11.952004185881201</v>
      </c>
      <c r="K2043" s="122">
        <v>11.5442783481872</v>
      </c>
      <c r="L2043" s="122">
        <v>11.4009554475012</v>
      </c>
      <c r="M2043" s="122">
        <v>10.4351527811188</v>
      </c>
      <c r="N2043" s="122">
        <v>10.0293341304212</v>
      </c>
      <c r="O2043" s="122">
        <v>9.8560588696332001</v>
      </c>
      <c r="P2043" s="122">
        <v>9.4892597498468003</v>
      </c>
      <c r="Q2043" s="122">
        <v>9.0944608723892006</v>
      </c>
      <c r="R2043" s="122">
        <v>8.9509813895488008</v>
      </c>
      <c r="S2043" s="122">
        <v>8.7518015283832007</v>
      </c>
      <c r="T2043" s="122">
        <v>8.9132000776167999</v>
      </c>
      <c r="U2043" s="122">
        <v>8.6586041137567999</v>
      </c>
      <c r="V2043" s="122">
        <v>8.0409524738815996</v>
      </c>
      <c r="W2043" s="122">
        <v>7.9552813841983996</v>
      </c>
      <c r="X2043" s="122">
        <v>7.7167021965656</v>
      </c>
      <c r="Y2043" s="122">
        <v>7.4362998827320004</v>
      </c>
      <c r="Z2043" s="122">
        <v>6.9633231091200001</v>
      </c>
      <c r="AA2043" s="122">
        <v>6.4008683180204002</v>
      </c>
      <c r="AB2043" s="122">
        <v>6.2094711123900002</v>
      </c>
      <c r="AC2043" s="122">
        <v>5.8712117799356003</v>
      </c>
      <c r="AD2043" s="122">
        <v>5.7018733390584</v>
      </c>
      <c r="AE2043" s="122">
        <v>5.9509352850808002</v>
      </c>
      <c r="AF2043" s="122">
        <v>5.3785604822908004</v>
      </c>
      <c r="AG2043" s="122">
        <v>5.4636152389588002</v>
      </c>
      <c r="AH2043" s="122">
        <v>5.5901228535375997</v>
      </c>
      <c r="AI2043" s="122">
        <v>5.5279778874992003</v>
      </c>
      <c r="AJ2043" s="122">
        <v>5.4881410218179996</v>
      </c>
      <c r="AK2043" s="122">
        <v>5.5940778643484004</v>
      </c>
      <c r="AL2043" s="122">
        <v>0</v>
      </c>
    </row>
    <row r="2044" spans="1:38" hidden="1" x14ac:dyDescent="0.25">
      <c r="A2044" s="122" t="s">
        <v>2003</v>
      </c>
      <c r="B2044" s="122">
        <v>1</v>
      </c>
      <c r="C2044" s="122" t="s">
        <v>2181</v>
      </c>
      <c r="D2044" s="122" t="s">
        <v>2102</v>
      </c>
      <c r="E2044" s="122">
        <v>38</v>
      </c>
      <c r="F2044" s="122">
        <v>1.5835526120064001</v>
      </c>
      <c r="G2044" s="122">
        <v>1.693824606418</v>
      </c>
      <c r="H2044" s="122">
        <v>1.6616177782904</v>
      </c>
      <c r="I2044" s="122">
        <v>1.565494267372</v>
      </c>
      <c r="J2044" s="122">
        <v>1.5141860567764001</v>
      </c>
      <c r="K2044" s="122">
        <v>1.5059347379215999</v>
      </c>
      <c r="L2044" s="122">
        <v>1.7018193662287999</v>
      </c>
      <c r="M2044" s="122">
        <v>1.7511838237599999</v>
      </c>
      <c r="N2044" s="122">
        <v>1.743357593082</v>
      </c>
      <c r="O2044" s="122">
        <v>1.7822454236804</v>
      </c>
      <c r="P2044" s="122">
        <v>1.6740587858372</v>
      </c>
      <c r="Q2044" s="122">
        <v>1.7294890547088</v>
      </c>
      <c r="R2044" s="122">
        <v>1.6339147277096</v>
      </c>
      <c r="S2044" s="122">
        <v>1.7448345729584001</v>
      </c>
      <c r="T2044" s="122">
        <v>1.7125373975472</v>
      </c>
      <c r="U2044" s="122">
        <v>1.6905469635628001</v>
      </c>
      <c r="V2044" s="122">
        <v>1.778712940018</v>
      </c>
      <c r="W2044" s="122">
        <v>1.6735668636987999</v>
      </c>
      <c r="X2044" s="122">
        <v>1.5638749012796</v>
      </c>
      <c r="Y2044" s="122">
        <v>1.6024675121308001</v>
      </c>
      <c r="Z2044" s="122">
        <v>1.4361706167563999</v>
      </c>
      <c r="AA2044" s="122">
        <v>1.4434274969659999</v>
      </c>
      <c r="AB2044" s="122">
        <v>1.4747006961092</v>
      </c>
      <c r="AC2044" s="122">
        <v>1.4217215993092001</v>
      </c>
      <c r="AD2044" s="122">
        <v>1.4811660697988001</v>
      </c>
      <c r="AE2044" s="122">
        <v>1.5040995363716001</v>
      </c>
      <c r="AF2044" s="122">
        <v>1.3095112831611999</v>
      </c>
      <c r="AG2044" s="122">
        <v>1.3449567873812001</v>
      </c>
      <c r="AH2044" s="122">
        <v>1.3875848567588001</v>
      </c>
      <c r="AI2044" s="122">
        <v>1.5167236531299999</v>
      </c>
      <c r="AJ2044" s="122">
        <v>1.3225770665464001</v>
      </c>
      <c r="AK2044" s="122">
        <v>1.3144335205008</v>
      </c>
      <c r="AL2044" s="122">
        <v>0</v>
      </c>
    </row>
    <row r="2045" spans="1:38" hidden="1" x14ac:dyDescent="0.25">
      <c r="A2045" s="122" t="s">
        <v>2003</v>
      </c>
      <c r="B2045" s="122">
        <v>1</v>
      </c>
      <c r="C2045" s="122" t="s">
        <v>2181</v>
      </c>
      <c r="D2045" s="122" t="s">
        <v>2103</v>
      </c>
      <c r="E2045" s="122">
        <v>38</v>
      </c>
      <c r="F2045" s="122">
        <v>2.9190603035552001</v>
      </c>
      <c r="G2045" s="122">
        <v>2.9456214487224002</v>
      </c>
      <c r="H2045" s="122">
        <v>2.8113531848752</v>
      </c>
      <c r="I2045" s="122">
        <v>2.5781943082532002</v>
      </c>
      <c r="J2045" s="122">
        <v>2.3813251610371999</v>
      </c>
      <c r="K2045" s="122">
        <v>2.2800284553368</v>
      </c>
      <c r="L2045" s="122">
        <v>2.4541250180160001</v>
      </c>
      <c r="M2045" s="122">
        <v>2.3101964022199999</v>
      </c>
      <c r="N2045" s="122">
        <v>2.2158674584507998</v>
      </c>
      <c r="O2045" s="122">
        <v>1.9685752151996001</v>
      </c>
      <c r="P2045" s="122">
        <v>1.9294378070547999</v>
      </c>
      <c r="Q2045" s="122">
        <v>1.8894246360472</v>
      </c>
      <c r="R2045" s="122">
        <v>1.8390530151616</v>
      </c>
      <c r="S2045" s="122">
        <v>1.8824280212640001</v>
      </c>
      <c r="T2045" s="122">
        <v>1.9080141371816</v>
      </c>
      <c r="U2045" s="122">
        <v>1.6761788293544</v>
      </c>
      <c r="V2045" s="122">
        <v>1.7461531755248001</v>
      </c>
      <c r="W2045" s="122">
        <v>1.6711935001103999</v>
      </c>
      <c r="X2045" s="122">
        <v>1.6988977413968001</v>
      </c>
      <c r="Y2045" s="122">
        <v>1.7158518226024</v>
      </c>
      <c r="Z2045" s="122">
        <v>2.6564827488192</v>
      </c>
      <c r="AA2045" s="122">
        <v>1.8753895784820001</v>
      </c>
      <c r="AB2045" s="122">
        <v>1.8582401120164</v>
      </c>
      <c r="AC2045" s="122">
        <v>1.7232494078772</v>
      </c>
      <c r="AD2045" s="122">
        <v>1.7453086626136001</v>
      </c>
      <c r="AE2045" s="122">
        <v>1.6910449885672001</v>
      </c>
      <c r="AF2045" s="122">
        <v>1.6806263218527999</v>
      </c>
      <c r="AG2045" s="122">
        <v>1.8129195626051999</v>
      </c>
      <c r="AH2045" s="122">
        <v>1.8288210163159999</v>
      </c>
      <c r="AI2045" s="122">
        <v>1.8312338588235999</v>
      </c>
      <c r="AJ2045" s="122">
        <v>1.8885643349664001</v>
      </c>
      <c r="AK2045" s="122">
        <v>1.9497442013140001</v>
      </c>
      <c r="AL2045" s="122">
        <v>0</v>
      </c>
    </row>
    <row r="2046" spans="1:38" hidden="1" x14ac:dyDescent="0.25">
      <c r="A2046" s="122" t="s">
        <v>2003</v>
      </c>
      <c r="B2046" s="122">
        <v>1</v>
      </c>
      <c r="C2046" s="122" t="s">
        <v>2181</v>
      </c>
      <c r="D2046" s="122" t="s">
        <v>2137</v>
      </c>
      <c r="E2046" s="122">
        <v>38</v>
      </c>
      <c r="F2046" s="122">
        <v>0</v>
      </c>
      <c r="G2046" s="122">
        <v>0</v>
      </c>
      <c r="H2046" s="122">
        <v>0</v>
      </c>
      <c r="I2046" s="122">
        <v>0</v>
      </c>
      <c r="J2046" s="122">
        <v>0</v>
      </c>
      <c r="K2046" s="122">
        <v>0</v>
      </c>
      <c r="L2046" s="122">
        <v>0</v>
      </c>
      <c r="M2046" s="122">
        <v>0</v>
      </c>
      <c r="N2046" s="122">
        <v>0</v>
      </c>
      <c r="O2046" s="122">
        <v>0</v>
      </c>
      <c r="P2046" s="122">
        <v>0</v>
      </c>
      <c r="Q2046" s="122">
        <v>0</v>
      </c>
      <c r="R2046" s="122">
        <v>0</v>
      </c>
      <c r="S2046" s="122">
        <v>0</v>
      </c>
      <c r="T2046" s="122">
        <v>0</v>
      </c>
      <c r="U2046" s="122">
        <v>0</v>
      </c>
      <c r="V2046" s="122">
        <v>0</v>
      </c>
      <c r="W2046" s="122">
        <v>0</v>
      </c>
      <c r="X2046" s="122">
        <v>0</v>
      </c>
      <c r="Y2046" s="122">
        <v>0</v>
      </c>
      <c r="Z2046" s="122">
        <v>0</v>
      </c>
      <c r="AA2046" s="122">
        <v>0</v>
      </c>
      <c r="AB2046" s="122">
        <v>0</v>
      </c>
      <c r="AC2046" s="122">
        <v>0</v>
      </c>
      <c r="AD2046" s="122">
        <v>0</v>
      </c>
      <c r="AE2046" s="122">
        <v>0</v>
      </c>
      <c r="AF2046" s="122">
        <v>0</v>
      </c>
      <c r="AG2046" s="122">
        <v>0</v>
      </c>
      <c r="AH2046" s="122">
        <v>0</v>
      </c>
      <c r="AI2046" s="122">
        <v>0</v>
      </c>
      <c r="AJ2046" s="122">
        <v>0</v>
      </c>
      <c r="AK2046" s="122">
        <v>0</v>
      </c>
      <c r="AL2046" s="122">
        <v>0</v>
      </c>
    </row>
    <row r="2047" spans="1:38" hidden="1" x14ac:dyDescent="0.25">
      <c r="A2047" s="122" t="s">
        <v>2003</v>
      </c>
      <c r="B2047" s="122">
        <v>1</v>
      </c>
      <c r="C2047" s="122" t="s">
        <v>2181</v>
      </c>
      <c r="D2047" s="122" t="s">
        <v>2104</v>
      </c>
      <c r="E2047" s="122">
        <v>38</v>
      </c>
      <c r="F2047" s="122">
        <v>1.3439712251392</v>
      </c>
      <c r="G2047" s="122">
        <v>1.4422471829079999</v>
      </c>
      <c r="H2047" s="122">
        <v>1.5383031670636</v>
      </c>
      <c r="I2047" s="122">
        <v>1.5873850381592001</v>
      </c>
      <c r="J2047" s="122">
        <v>1.9282845128120001</v>
      </c>
      <c r="K2047" s="122">
        <v>1.9491975438432001</v>
      </c>
      <c r="L2047" s="122">
        <v>2.2877082793011998</v>
      </c>
      <c r="M2047" s="122">
        <v>2.1221834277839999</v>
      </c>
      <c r="N2047" s="122">
        <v>2.0106758045472</v>
      </c>
      <c r="O2047" s="122">
        <v>1.7303474046431999</v>
      </c>
      <c r="P2047" s="122">
        <v>1.5804367356847999</v>
      </c>
      <c r="Q2047" s="122">
        <v>1.6133168844296</v>
      </c>
      <c r="R2047" s="122">
        <v>1.577498382306</v>
      </c>
      <c r="S2047" s="122">
        <v>1.6975381319736</v>
      </c>
      <c r="T2047" s="122">
        <v>1.6260505290848</v>
      </c>
      <c r="U2047" s="122">
        <v>1.654463464052</v>
      </c>
      <c r="V2047" s="122">
        <v>1.7545055000984</v>
      </c>
      <c r="W2047" s="122">
        <v>1.636715629262</v>
      </c>
      <c r="X2047" s="122">
        <v>1.7058903668128</v>
      </c>
      <c r="Y2047" s="122">
        <v>1.6682604179639999</v>
      </c>
      <c r="Z2047" s="122">
        <v>2.2779384504100002</v>
      </c>
      <c r="AA2047" s="122">
        <v>1.9686023046648</v>
      </c>
      <c r="AB2047" s="122">
        <v>2.0311932980808001</v>
      </c>
      <c r="AC2047" s="122">
        <v>2.0724417508592001</v>
      </c>
      <c r="AD2047" s="122">
        <v>2.0235357922807999</v>
      </c>
      <c r="AE2047" s="122">
        <v>1.9794284089692</v>
      </c>
      <c r="AF2047" s="122">
        <v>1.9880559960855999</v>
      </c>
      <c r="AG2047" s="122">
        <v>2.0033427995336002</v>
      </c>
      <c r="AH2047" s="122">
        <v>2.1603666031836002</v>
      </c>
      <c r="AI2047" s="122">
        <v>2.0762972259148</v>
      </c>
      <c r="AJ2047" s="122">
        <v>1.8227180072947999</v>
      </c>
      <c r="AK2047" s="122">
        <v>1.7240078005388</v>
      </c>
      <c r="AL2047" s="122">
        <v>0</v>
      </c>
    </row>
    <row r="2048" spans="1:38" hidden="1" x14ac:dyDescent="0.25">
      <c r="A2048" s="122" t="s">
        <v>2003</v>
      </c>
      <c r="B2048" s="122">
        <v>1</v>
      </c>
      <c r="C2048" s="122" t="s">
        <v>2181</v>
      </c>
      <c r="D2048" s="122" t="s">
        <v>2105</v>
      </c>
      <c r="E2048" s="122">
        <v>38</v>
      </c>
      <c r="F2048" s="122">
        <v>0.33456325408240001</v>
      </c>
      <c r="G2048" s="122">
        <v>0.34696266806600001</v>
      </c>
      <c r="H2048" s="122">
        <v>0.35930077169559999</v>
      </c>
      <c r="I2048" s="122">
        <v>0.37400407798039997</v>
      </c>
      <c r="J2048" s="122">
        <v>0.40043581361840003</v>
      </c>
      <c r="K2048" s="122">
        <v>0.42313263180159999</v>
      </c>
      <c r="L2048" s="122">
        <v>0.36853008087279998</v>
      </c>
      <c r="M2048" s="122">
        <v>0.35645233264479997</v>
      </c>
      <c r="N2048" s="122">
        <v>0.31254243778520002</v>
      </c>
      <c r="O2048" s="122">
        <v>0.28052524008879998</v>
      </c>
      <c r="P2048" s="122">
        <v>0.2542020298664</v>
      </c>
      <c r="Q2048" s="122">
        <v>0.23755557649039999</v>
      </c>
      <c r="R2048" s="122">
        <v>0.26484903812920002</v>
      </c>
      <c r="S2048" s="122">
        <v>0.27168602610519998</v>
      </c>
      <c r="T2048" s="122">
        <v>0.26488965055559999</v>
      </c>
      <c r="U2048" s="122">
        <v>0.24602291081479999</v>
      </c>
      <c r="V2048" s="122">
        <v>0.23953011593000001</v>
      </c>
      <c r="W2048" s="122">
        <v>0.23630096040599999</v>
      </c>
      <c r="X2048" s="122">
        <v>0.26513263274400001</v>
      </c>
      <c r="Y2048" s="122">
        <v>0.27448084622840002</v>
      </c>
      <c r="Z2048" s="122">
        <v>0.88298348008359995</v>
      </c>
      <c r="AA2048" s="122">
        <v>0.42693268037280002</v>
      </c>
      <c r="AB2048" s="122">
        <v>0.43131305280280002</v>
      </c>
      <c r="AC2048" s="122">
        <v>0.33155934158200001</v>
      </c>
      <c r="AD2048" s="122">
        <v>0.35128455616519999</v>
      </c>
      <c r="AE2048" s="122">
        <v>0.39617425890559999</v>
      </c>
      <c r="AF2048" s="122">
        <v>0.31461820370120003</v>
      </c>
      <c r="AG2048" s="122">
        <v>0.2480844195396</v>
      </c>
      <c r="AH2048" s="122">
        <v>0.32299630472480001</v>
      </c>
      <c r="AI2048" s="122">
        <v>0.37273216628759998</v>
      </c>
      <c r="AJ2048" s="122">
        <v>0.39303103727720001</v>
      </c>
      <c r="AK2048" s="122">
        <v>0.40300113858760001</v>
      </c>
      <c r="AL2048" s="122">
        <v>0</v>
      </c>
    </row>
    <row r="2049" spans="1:38" hidden="1" x14ac:dyDescent="0.25">
      <c r="A2049" s="122" t="s">
        <v>2003</v>
      </c>
      <c r="B2049" s="122">
        <v>1</v>
      </c>
      <c r="C2049" s="122" t="s">
        <v>2181</v>
      </c>
      <c r="D2049" s="122" t="s">
        <v>2106</v>
      </c>
      <c r="E2049" s="122">
        <v>38</v>
      </c>
      <c r="F2049" s="122">
        <v>2.3626857395931999</v>
      </c>
      <c r="G2049" s="122">
        <v>2.3628741968467999</v>
      </c>
      <c r="H2049" s="122">
        <v>3.4558919980284002</v>
      </c>
      <c r="I2049" s="122">
        <v>3.8008276644240002</v>
      </c>
      <c r="J2049" s="122">
        <v>3.8596643634387999</v>
      </c>
      <c r="K2049" s="122">
        <v>3.7325417438484001</v>
      </c>
      <c r="L2049" s="122">
        <v>3.5945166618031998</v>
      </c>
      <c r="M2049" s="122">
        <v>4.1318553153527997</v>
      </c>
      <c r="N2049" s="122">
        <v>3.7324950749856001</v>
      </c>
      <c r="O2049" s="122">
        <v>3.4057425078348</v>
      </c>
      <c r="P2049" s="122">
        <v>3.5786233131628</v>
      </c>
      <c r="Q2049" s="122">
        <v>3.4311668309632002</v>
      </c>
      <c r="R2049" s="122">
        <v>3.6274643873104</v>
      </c>
      <c r="S2049" s="122">
        <v>3.7172627938124001</v>
      </c>
      <c r="T2049" s="122">
        <v>3.5322093335535998</v>
      </c>
      <c r="U2049" s="122">
        <v>3.4270061212408001</v>
      </c>
      <c r="V2049" s="122">
        <v>3.3709956797356</v>
      </c>
      <c r="W2049" s="122">
        <v>3.305933018598</v>
      </c>
      <c r="X2049" s="122">
        <v>3.4481236520163998</v>
      </c>
      <c r="Y2049" s="122">
        <v>3.5721021158311999</v>
      </c>
      <c r="Z2049" s="122">
        <v>4.7386476053643998</v>
      </c>
      <c r="AA2049" s="122">
        <v>4.8288584545992004</v>
      </c>
      <c r="AB2049" s="122">
        <v>4.4818796590119998</v>
      </c>
      <c r="AC2049" s="122">
        <v>4.4581119966851999</v>
      </c>
      <c r="AD2049" s="122">
        <v>4.5481710872164003</v>
      </c>
      <c r="AE2049" s="122">
        <v>4.6115875111823996</v>
      </c>
      <c r="AF2049" s="122">
        <v>5.0790900549228004</v>
      </c>
      <c r="AG2049" s="122">
        <v>5.1027332528003999</v>
      </c>
      <c r="AH2049" s="122">
        <v>5.4116103566755998</v>
      </c>
      <c r="AI2049" s="122">
        <v>5.2239831178528</v>
      </c>
      <c r="AJ2049" s="122">
        <v>5.1800239177876</v>
      </c>
      <c r="AK2049" s="122">
        <v>5.2010900306036003</v>
      </c>
      <c r="AL2049" s="122">
        <v>0</v>
      </c>
    </row>
    <row r="2050" spans="1:38" hidden="1" x14ac:dyDescent="0.25">
      <c r="A2050" s="122" t="s">
        <v>2003</v>
      </c>
      <c r="B2050" s="122">
        <v>1</v>
      </c>
      <c r="C2050" s="122" t="s">
        <v>2181</v>
      </c>
      <c r="D2050" s="122" t="s">
        <v>2107</v>
      </c>
      <c r="E2050" s="122">
        <v>38</v>
      </c>
      <c r="F2050" s="122">
        <v>0.3917693695328</v>
      </c>
      <c r="G2050" s="122">
        <v>0.38636133673200002</v>
      </c>
      <c r="H2050" s="122">
        <v>0.37882117574000002</v>
      </c>
      <c r="I2050" s="122">
        <v>0.37850086107960002</v>
      </c>
      <c r="J2050" s="122">
        <v>0.38159511708639998</v>
      </c>
      <c r="K2050" s="122">
        <v>0.35342625742200001</v>
      </c>
      <c r="L2050" s="122">
        <v>0.34168426343519998</v>
      </c>
      <c r="M2050" s="122">
        <v>0.34482945300439999</v>
      </c>
      <c r="N2050" s="122">
        <v>0.3083308682832</v>
      </c>
      <c r="O2050" s="122">
        <v>0.29546140935359999</v>
      </c>
      <c r="P2050" s="122">
        <v>0.29193479947520001</v>
      </c>
      <c r="Q2050" s="122">
        <v>0.23738142424639999</v>
      </c>
      <c r="R2050" s="122">
        <v>0.22847440896839999</v>
      </c>
      <c r="S2050" s="122">
        <v>0.27954254084960001</v>
      </c>
      <c r="T2050" s="122">
        <v>0.29044107026760002</v>
      </c>
      <c r="U2050" s="122">
        <v>0.28621458453839999</v>
      </c>
      <c r="V2050" s="122">
        <v>0.28189961583000001</v>
      </c>
      <c r="W2050" s="122">
        <v>0.29001026843319999</v>
      </c>
      <c r="X2050" s="122">
        <v>0.29831753404040001</v>
      </c>
      <c r="Y2050" s="122">
        <v>0.2905717598784</v>
      </c>
      <c r="Z2050" s="122">
        <v>0.37151398946480002</v>
      </c>
      <c r="AA2050" s="122">
        <v>0.29878594719399998</v>
      </c>
      <c r="AB2050" s="122">
        <v>0.28705029477319999</v>
      </c>
      <c r="AC2050" s="122">
        <v>0.30487682631840002</v>
      </c>
      <c r="AD2050" s="122">
        <v>0.45711736714840001</v>
      </c>
      <c r="AE2050" s="122">
        <v>0.39589752550320001</v>
      </c>
      <c r="AF2050" s="122">
        <v>0.37726033683799998</v>
      </c>
      <c r="AG2050" s="122">
        <v>0.33234961914</v>
      </c>
      <c r="AH2050" s="122">
        <v>0.37684489673319999</v>
      </c>
      <c r="AI2050" s="122">
        <v>0.5118058954736</v>
      </c>
      <c r="AJ2050" s="122">
        <v>0.40907722374959998</v>
      </c>
      <c r="AK2050" s="122">
        <v>0.46856139732360003</v>
      </c>
      <c r="AL2050" s="122">
        <v>0</v>
      </c>
    </row>
    <row r="2051" spans="1:38" hidden="1" x14ac:dyDescent="0.25">
      <c r="A2051" s="122" t="s">
        <v>2003</v>
      </c>
      <c r="B2051" s="122">
        <v>1</v>
      </c>
      <c r="C2051" s="122" t="s">
        <v>2181</v>
      </c>
      <c r="D2051" s="122" t="s">
        <v>475</v>
      </c>
      <c r="E2051" s="122">
        <v>38</v>
      </c>
      <c r="F2051" s="122">
        <v>1.4061670207396</v>
      </c>
      <c r="G2051" s="122">
        <v>1.3033611902388</v>
      </c>
      <c r="H2051" s="122">
        <v>1.3797456593927999</v>
      </c>
      <c r="I2051" s="122">
        <v>1.2727026610395999</v>
      </c>
      <c r="J2051" s="122">
        <v>1.2662163513439999</v>
      </c>
      <c r="K2051" s="122">
        <v>1.2341139935515999</v>
      </c>
      <c r="L2051" s="122">
        <v>1.2374794472320001</v>
      </c>
      <c r="M2051" s="122">
        <v>1.1691892106216</v>
      </c>
      <c r="N2051" s="122">
        <v>1.101105908434</v>
      </c>
      <c r="O2051" s="122">
        <v>0.98005275716600004</v>
      </c>
      <c r="P2051" s="122">
        <v>0.9272339368236</v>
      </c>
      <c r="Q2051" s="122">
        <v>0.94478035208760003</v>
      </c>
      <c r="R2051" s="122">
        <v>0.89219557109759995</v>
      </c>
      <c r="S2051" s="122">
        <v>0.89819345196839995</v>
      </c>
      <c r="T2051" s="122">
        <v>0.87034531578679997</v>
      </c>
      <c r="U2051" s="122">
        <v>0.84996214799159997</v>
      </c>
      <c r="V2051" s="122">
        <v>0.84768777444959997</v>
      </c>
      <c r="W2051" s="122">
        <v>0.87115812066639997</v>
      </c>
      <c r="X2051" s="122">
        <v>0.86925838715519999</v>
      </c>
      <c r="Y2051" s="122">
        <v>0.79929539182919995</v>
      </c>
      <c r="Z2051" s="122">
        <v>1.3097657408723999</v>
      </c>
      <c r="AA2051" s="122">
        <v>1.1837785736812001</v>
      </c>
      <c r="AB2051" s="122">
        <v>1.1578197382668001</v>
      </c>
      <c r="AC2051" s="122">
        <v>1.2564559629664001</v>
      </c>
      <c r="AD2051" s="122">
        <v>1.1992725683764001</v>
      </c>
      <c r="AE2051" s="122">
        <v>1.3098832592272001</v>
      </c>
      <c r="AF2051" s="122">
        <v>1.2109575774071999</v>
      </c>
      <c r="AG2051" s="122">
        <v>1.297745385314</v>
      </c>
      <c r="AH2051" s="122">
        <v>1.3694511354300001</v>
      </c>
      <c r="AI2051" s="122">
        <v>1.3289157507611999</v>
      </c>
      <c r="AJ2051" s="122">
        <v>1.1218000706360001</v>
      </c>
      <c r="AK2051" s="122">
        <v>1.2337362537500001</v>
      </c>
      <c r="AL2051" s="122">
        <v>0</v>
      </c>
    </row>
    <row r="2052" spans="1:38" hidden="1" x14ac:dyDescent="0.25">
      <c r="A2052" s="122" t="s">
        <v>2003</v>
      </c>
      <c r="B2052" s="122">
        <v>1</v>
      </c>
      <c r="C2052" s="122" t="s">
        <v>2181</v>
      </c>
      <c r="D2052" s="122" t="s">
        <v>2108</v>
      </c>
      <c r="E2052" s="122">
        <v>38</v>
      </c>
      <c r="F2052" s="122">
        <v>0.92491989625000004</v>
      </c>
      <c r="G2052" s="122">
        <v>1.0592892732996</v>
      </c>
      <c r="H2052" s="122">
        <v>1.0579215599176</v>
      </c>
      <c r="I2052" s="122">
        <v>1.1393834956196001</v>
      </c>
      <c r="J2052" s="122">
        <v>1.2544141995056</v>
      </c>
      <c r="K2052" s="122">
        <v>1.3332394064416</v>
      </c>
      <c r="L2052" s="122">
        <v>1.2888513213884001</v>
      </c>
      <c r="M2052" s="122">
        <v>1.1874424481332</v>
      </c>
      <c r="N2052" s="122">
        <v>1.1971793478288</v>
      </c>
      <c r="O2052" s="122">
        <v>1.1136246468283999</v>
      </c>
      <c r="P2052" s="122">
        <v>1.0014625021912</v>
      </c>
      <c r="Q2052" s="122">
        <v>0.99961319722599995</v>
      </c>
      <c r="R2052" s="122">
        <v>0.95931207907920002</v>
      </c>
      <c r="S2052" s="122">
        <v>1.0494625363151999</v>
      </c>
      <c r="T2052" s="122">
        <v>1.0891865964784</v>
      </c>
      <c r="U2052" s="122">
        <v>0.93891866787040001</v>
      </c>
      <c r="V2052" s="122">
        <v>0.93375390167920003</v>
      </c>
      <c r="W2052" s="122">
        <v>0.91239819845159997</v>
      </c>
      <c r="X2052" s="122">
        <v>0.92686908018879999</v>
      </c>
      <c r="Y2052" s="122">
        <v>0.84986765088960003</v>
      </c>
      <c r="Z2052" s="122">
        <v>0.59035774981959999</v>
      </c>
      <c r="AA2052" s="122">
        <v>0.55381245081679997</v>
      </c>
      <c r="AB2052" s="122">
        <v>0.45420865894040002</v>
      </c>
      <c r="AC2052" s="122">
        <v>0.48599692733479999</v>
      </c>
      <c r="AD2052" s="122">
        <v>0.4518920433468</v>
      </c>
      <c r="AE2052" s="122">
        <v>0.46335016516880001</v>
      </c>
      <c r="AF2052" s="122">
        <v>0.48237113754200001</v>
      </c>
      <c r="AG2052" s="122">
        <v>0.51344248517239999</v>
      </c>
      <c r="AH2052" s="122">
        <v>0.54935785026079997</v>
      </c>
      <c r="AI2052" s="122">
        <v>0.5791655605428</v>
      </c>
      <c r="AJ2052" s="122">
        <v>0.55035624373799996</v>
      </c>
      <c r="AK2052" s="122">
        <v>0.60739766162599995</v>
      </c>
      <c r="AL2052" s="122">
        <v>0</v>
      </c>
    </row>
    <row r="2053" spans="1:38" hidden="1" x14ac:dyDescent="0.25">
      <c r="A2053" s="122" t="s">
        <v>2003</v>
      </c>
      <c r="B2053" s="122">
        <v>1</v>
      </c>
      <c r="C2053" s="122" t="s">
        <v>2181</v>
      </c>
      <c r="D2053" s="122" t="s">
        <v>2109</v>
      </c>
      <c r="E2053" s="122">
        <v>38</v>
      </c>
      <c r="F2053" s="122">
        <v>3.7018027395131998</v>
      </c>
      <c r="G2053" s="122">
        <v>3.1790488193603998</v>
      </c>
      <c r="H2053" s="122">
        <v>3.2935658827540002</v>
      </c>
      <c r="I2053" s="122">
        <v>3.0121601023640001</v>
      </c>
      <c r="J2053" s="122">
        <v>2.8781262600440001</v>
      </c>
      <c r="K2053" s="122">
        <v>2.4526341340003999</v>
      </c>
      <c r="L2053" s="122">
        <v>2.3617739690859998</v>
      </c>
      <c r="M2053" s="122">
        <v>2.0896002343915998</v>
      </c>
      <c r="N2053" s="122">
        <v>1.7820937351168</v>
      </c>
      <c r="O2053" s="122">
        <v>1.9078478195755999</v>
      </c>
      <c r="P2053" s="122">
        <v>2.1802338315464</v>
      </c>
      <c r="Q2053" s="122">
        <v>1.9214131228124001</v>
      </c>
      <c r="R2053" s="122">
        <v>1.8499432778231999</v>
      </c>
      <c r="S2053" s="122">
        <v>1.9341909263599999</v>
      </c>
      <c r="T2053" s="122">
        <v>1.9446621186216</v>
      </c>
      <c r="U2053" s="122">
        <v>1.7819518539564001</v>
      </c>
      <c r="V2053" s="122">
        <v>1.816550627612</v>
      </c>
      <c r="W2053" s="122">
        <v>1.7698165349116</v>
      </c>
      <c r="X2053" s="122">
        <v>1.6583228199216</v>
      </c>
      <c r="Y2053" s="122">
        <v>1.5512827225756001</v>
      </c>
      <c r="Z2053" s="122">
        <v>2.3321359576059999</v>
      </c>
      <c r="AA2053" s="122">
        <v>2.0506135414408</v>
      </c>
      <c r="AB2053" s="122">
        <v>2.1572710821311998</v>
      </c>
      <c r="AC2053" s="122">
        <v>2.1443182832232002</v>
      </c>
      <c r="AD2053" s="122">
        <v>2.0914269793816</v>
      </c>
      <c r="AE2053" s="122">
        <v>2.1313297780320002</v>
      </c>
      <c r="AF2053" s="122">
        <v>1.9657670916351999</v>
      </c>
      <c r="AG2053" s="122">
        <v>1.8621421282099999</v>
      </c>
      <c r="AH2053" s="122">
        <v>1.6896693141384</v>
      </c>
      <c r="AI2053" s="122">
        <v>1.6298794552124001</v>
      </c>
      <c r="AJ2053" s="122">
        <v>1.5142469561156</v>
      </c>
      <c r="AK2053" s="122">
        <v>1.4803519799152001</v>
      </c>
      <c r="AL2053" s="122">
        <v>0</v>
      </c>
    </row>
    <row r="2054" spans="1:38" hidden="1" x14ac:dyDescent="0.25">
      <c r="A2054" s="122" t="s">
        <v>2003</v>
      </c>
      <c r="B2054" s="122">
        <v>1</v>
      </c>
      <c r="C2054" s="122" t="s">
        <v>2181</v>
      </c>
      <c r="D2054" s="122" t="s">
        <v>2110</v>
      </c>
      <c r="E2054" s="122">
        <v>38</v>
      </c>
      <c r="F2054" s="122">
        <v>0.5784659686036</v>
      </c>
      <c r="G2054" s="122">
        <v>0.93457090816319999</v>
      </c>
      <c r="H2054" s="122">
        <v>0.91525624880199996</v>
      </c>
      <c r="I2054" s="122">
        <v>0.84848599749760001</v>
      </c>
      <c r="J2054" s="122">
        <v>0.86317107223760003</v>
      </c>
      <c r="K2054" s="122">
        <v>0.99563943614799999</v>
      </c>
      <c r="L2054" s="122">
        <v>1.1347279289556</v>
      </c>
      <c r="M2054" s="122">
        <v>1.0692790345692</v>
      </c>
      <c r="N2054" s="122">
        <v>1.0071321022812001</v>
      </c>
      <c r="O2054" s="122">
        <v>0.91782083443679996</v>
      </c>
      <c r="P2054" s="122">
        <v>1.1123137473056</v>
      </c>
      <c r="Q2054" s="122">
        <v>1.1006128100604</v>
      </c>
      <c r="R2054" s="122">
        <v>1.0715704937168</v>
      </c>
      <c r="S2054" s="122">
        <v>1.0751144381991999</v>
      </c>
      <c r="T2054" s="122">
        <v>1.0875874887528001</v>
      </c>
      <c r="U2054" s="122">
        <v>1.0844250684623999</v>
      </c>
      <c r="V2054" s="122">
        <v>1.1218415071723999</v>
      </c>
      <c r="W2054" s="122">
        <v>1.1617306200696</v>
      </c>
      <c r="X2054" s="122">
        <v>1.0950195875836</v>
      </c>
      <c r="Y2054" s="122">
        <v>1.0906659445947999</v>
      </c>
      <c r="Z2054" s="122">
        <v>0.54863810907639998</v>
      </c>
      <c r="AA2054" s="122">
        <v>0.58460055615920004</v>
      </c>
      <c r="AB2054" s="122">
        <v>0.56815668394240004</v>
      </c>
      <c r="AC2054" s="122">
        <v>0.82248565372399995</v>
      </c>
      <c r="AD2054" s="122">
        <v>0.86553712915879999</v>
      </c>
      <c r="AE2054" s="122">
        <v>0.80873342806199999</v>
      </c>
      <c r="AF2054" s="122">
        <v>0.81500990688599995</v>
      </c>
      <c r="AG2054" s="122">
        <v>0.96724774227200006</v>
      </c>
      <c r="AH2054" s="122">
        <v>1.0008361131524</v>
      </c>
      <c r="AI2054" s="122">
        <v>0.96288449037199997</v>
      </c>
      <c r="AJ2054" s="122">
        <v>0.84105774017159995</v>
      </c>
      <c r="AK2054" s="122">
        <v>0.82181980589799997</v>
      </c>
      <c r="AL2054" s="122">
        <v>0</v>
      </c>
    </row>
    <row r="2055" spans="1:38" hidden="1" x14ac:dyDescent="0.25">
      <c r="A2055" s="122" t="s">
        <v>2003</v>
      </c>
      <c r="B2055" s="122">
        <v>1</v>
      </c>
      <c r="C2055" s="122" t="s">
        <v>2181</v>
      </c>
      <c r="D2055" s="122" t="s">
        <v>2111</v>
      </c>
      <c r="E2055" s="122">
        <v>38</v>
      </c>
      <c r="F2055" s="122">
        <v>0.81576202717519997</v>
      </c>
      <c r="G2055" s="122">
        <v>0.82156301724280001</v>
      </c>
      <c r="H2055" s="122">
        <v>0.78122306225320004</v>
      </c>
      <c r="I2055" s="122">
        <v>3.2933179300419999</v>
      </c>
      <c r="J2055" s="122">
        <v>3.2534049085496002</v>
      </c>
      <c r="K2055" s="122">
        <v>3.1000870741175999</v>
      </c>
      <c r="L2055" s="122">
        <v>2.9303307778051999</v>
      </c>
      <c r="M2055" s="122">
        <v>2.6380937349844</v>
      </c>
      <c r="N2055" s="122">
        <v>2.3407323007067999</v>
      </c>
      <c r="O2055" s="122">
        <v>2.3408284169116</v>
      </c>
      <c r="P2055" s="122">
        <v>2.2622117824291998</v>
      </c>
      <c r="Q2055" s="122">
        <v>2.1533546412923998</v>
      </c>
      <c r="R2055" s="122">
        <v>2.0835914669303999</v>
      </c>
      <c r="S2055" s="122">
        <v>2.1027575981075999</v>
      </c>
      <c r="T2055" s="122">
        <v>2.1495044844504001</v>
      </c>
      <c r="U2055" s="122">
        <v>2.1632773121567999</v>
      </c>
      <c r="V2055" s="122">
        <v>2.0672013824223998</v>
      </c>
      <c r="W2055" s="122">
        <v>1.9581043132056</v>
      </c>
      <c r="X2055" s="122">
        <v>1.8534448116828</v>
      </c>
      <c r="Y2055" s="122">
        <v>1.8031917146768</v>
      </c>
      <c r="Z2055" s="122">
        <v>0.310762877642</v>
      </c>
      <c r="AA2055" s="122">
        <v>0.2060633663144</v>
      </c>
      <c r="AB2055" s="122">
        <v>0.40764132913840001</v>
      </c>
      <c r="AC2055" s="122">
        <v>0.36823757135480001</v>
      </c>
      <c r="AD2055" s="122">
        <v>0.45602593098720001</v>
      </c>
      <c r="AE2055" s="122">
        <v>0.38030236091679998</v>
      </c>
      <c r="AF2055" s="122">
        <v>0.41798441285159998</v>
      </c>
      <c r="AG2055" s="122">
        <v>0.26048539991320002</v>
      </c>
      <c r="AH2055" s="122">
        <v>0.339202505012</v>
      </c>
      <c r="AI2055" s="122">
        <v>0.47410334066479998</v>
      </c>
      <c r="AJ2055" s="122">
        <v>0.47192587494920002</v>
      </c>
      <c r="AK2055" s="122">
        <v>0.46510815102640002</v>
      </c>
      <c r="AL2055" s="122">
        <v>0</v>
      </c>
    </row>
    <row r="2056" spans="1:38" hidden="1" x14ac:dyDescent="0.25">
      <c r="A2056" s="122" t="s">
        <v>2003</v>
      </c>
      <c r="B2056" s="122">
        <v>1</v>
      </c>
      <c r="C2056" s="122" t="s">
        <v>2181</v>
      </c>
      <c r="D2056" s="122" t="s">
        <v>2112</v>
      </c>
      <c r="E2056" s="122">
        <v>38</v>
      </c>
      <c r="F2056" s="122">
        <v>4.2756431595387996</v>
      </c>
      <c r="G2056" s="122">
        <v>4.1690460696080001</v>
      </c>
      <c r="H2056" s="122">
        <v>3.9278130805872</v>
      </c>
      <c r="I2056" s="122">
        <v>3.7287274524584002</v>
      </c>
      <c r="J2056" s="122">
        <v>3.9281888476628</v>
      </c>
      <c r="K2056" s="122">
        <v>3.8065568786364001</v>
      </c>
      <c r="L2056" s="122">
        <v>3.7710722590827999</v>
      </c>
      <c r="M2056" s="122">
        <v>3.7250108995092002</v>
      </c>
      <c r="N2056" s="122">
        <v>3.8746032588984001</v>
      </c>
      <c r="O2056" s="122">
        <v>3.6950026744008002</v>
      </c>
      <c r="P2056" s="122">
        <v>3.8388180100480001</v>
      </c>
      <c r="Q2056" s="122">
        <v>3.7928758419776001</v>
      </c>
      <c r="R2056" s="122">
        <v>3.9307288644875999</v>
      </c>
      <c r="S2056" s="122">
        <v>4.3419024214383999</v>
      </c>
      <c r="T2056" s="122">
        <v>4.2116900348403998</v>
      </c>
      <c r="U2056" s="122">
        <v>4.3205849676836001</v>
      </c>
      <c r="V2056" s="122">
        <v>4.2150998548708003</v>
      </c>
      <c r="W2056" s="122">
        <v>4.3275852551231999</v>
      </c>
      <c r="X2056" s="122">
        <v>4.2856135000924001</v>
      </c>
      <c r="Y2056" s="122">
        <v>4.3525419885724004</v>
      </c>
      <c r="Z2056" s="122">
        <v>3.7114223808619999</v>
      </c>
      <c r="AA2056" s="122">
        <v>3.6902923523675999</v>
      </c>
      <c r="AB2056" s="122">
        <v>3.7375624649720001</v>
      </c>
      <c r="AC2056" s="122">
        <v>3.3247221607992001</v>
      </c>
      <c r="AD2056" s="122">
        <v>3.4986145426036002</v>
      </c>
      <c r="AE2056" s="122">
        <v>3.2009597873792002</v>
      </c>
      <c r="AF2056" s="122">
        <v>2.7736361431828001</v>
      </c>
      <c r="AG2056" s="122">
        <v>2.9488853919392</v>
      </c>
      <c r="AH2056" s="122">
        <v>3.0149439381907999</v>
      </c>
      <c r="AI2056" s="122">
        <v>3.0385381608932001</v>
      </c>
      <c r="AJ2056" s="122">
        <v>3.5885736460308002</v>
      </c>
      <c r="AK2056" s="122">
        <v>3.1336920478611998</v>
      </c>
      <c r="AL2056" s="122">
        <v>0</v>
      </c>
    </row>
    <row r="2057" spans="1:38" hidden="1" x14ac:dyDescent="0.25">
      <c r="A2057" s="122" t="s">
        <v>2003</v>
      </c>
      <c r="B2057" s="122">
        <v>1</v>
      </c>
      <c r="C2057" s="122" t="s">
        <v>2181</v>
      </c>
      <c r="D2057" s="122" t="s">
        <v>2113</v>
      </c>
      <c r="E2057" s="122">
        <v>38</v>
      </c>
      <c r="F2057" s="122">
        <v>9.5252973375643997</v>
      </c>
      <c r="G2057" s="122">
        <v>10.782433435281201</v>
      </c>
      <c r="H2057" s="122">
        <v>10.2358318119008</v>
      </c>
      <c r="I2057" s="122">
        <v>9.5108858403664005</v>
      </c>
      <c r="J2057" s="122">
        <v>9.234932535794</v>
      </c>
      <c r="K2057" s="122">
        <v>8.9617219625611995</v>
      </c>
      <c r="L2057" s="122">
        <v>8.9060693423967994</v>
      </c>
      <c r="M2057" s="122">
        <v>8.0105289364016006</v>
      </c>
      <c r="N2057" s="122">
        <v>8.0693200534800003</v>
      </c>
      <c r="O2057" s="122">
        <v>7.4545145909192003</v>
      </c>
      <c r="P2057" s="122">
        <v>7.3632095234235999</v>
      </c>
      <c r="Q2057" s="122">
        <v>6.9582444688988003</v>
      </c>
      <c r="R2057" s="122">
        <v>6.7277315950767997</v>
      </c>
      <c r="S2057" s="122">
        <v>6.7062749916176001</v>
      </c>
      <c r="T2057" s="122">
        <v>6.5513256821964001</v>
      </c>
      <c r="U2057" s="122">
        <v>6.2563860827440001</v>
      </c>
      <c r="V2057" s="122">
        <v>6.2803486288675998</v>
      </c>
      <c r="W2057" s="122">
        <v>6.2568818459419999</v>
      </c>
      <c r="X2057" s="122">
        <v>6.3243662032739998</v>
      </c>
      <c r="Y2057" s="122">
        <v>6.6249417440415996</v>
      </c>
      <c r="Z2057" s="122">
        <v>7.4446786995923997</v>
      </c>
      <c r="AA2057" s="122">
        <v>6.3570951224143997</v>
      </c>
      <c r="AB2057" s="122">
        <v>7.2853222745968003</v>
      </c>
      <c r="AC2057" s="122">
        <v>7.1872975532036003</v>
      </c>
      <c r="AD2057" s="122">
        <v>6.6219185645031997</v>
      </c>
      <c r="AE2057" s="122">
        <v>6.2962996242468003</v>
      </c>
      <c r="AF2057" s="122">
        <v>5.0782127696804</v>
      </c>
      <c r="AG2057" s="122">
        <v>4.8141303690340003</v>
      </c>
      <c r="AH2057" s="122">
        <v>5.1984011428384003</v>
      </c>
      <c r="AI2057" s="122">
        <v>5.2920403047175997</v>
      </c>
      <c r="AJ2057" s="122">
        <v>5.9519563185823996</v>
      </c>
      <c r="AK2057" s="122">
        <v>6.3779364007827999</v>
      </c>
      <c r="AL2057" s="122">
        <v>0</v>
      </c>
    </row>
    <row r="2058" spans="1:38" hidden="1" x14ac:dyDescent="0.25">
      <c r="A2058" s="122" t="s">
        <v>2003</v>
      </c>
      <c r="B2058" s="122">
        <v>1</v>
      </c>
      <c r="C2058" s="122" t="s">
        <v>2181</v>
      </c>
      <c r="D2058" s="122" t="s">
        <v>2114</v>
      </c>
      <c r="E2058" s="122">
        <v>38</v>
      </c>
      <c r="F2058" s="122">
        <v>2.9248828894796</v>
      </c>
      <c r="G2058" s="122">
        <v>2.9538018923588001</v>
      </c>
      <c r="H2058" s="122">
        <v>2.8345501865295999</v>
      </c>
      <c r="I2058" s="122">
        <v>2.6124303596356002</v>
      </c>
      <c r="J2058" s="122">
        <v>2.5069803883656001</v>
      </c>
      <c r="K2058" s="122">
        <v>2.3996697827059998</v>
      </c>
      <c r="L2058" s="122">
        <v>2.3124145871875998</v>
      </c>
      <c r="M2058" s="122">
        <v>2.1143103232915998</v>
      </c>
      <c r="N2058" s="122">
        <v>1.9163382840784</v>
      </c>
      <c r="O2058" s="122">
        <v>1.8921068864824</v>
      </c>
      <c r="P2058" s="122">
        <v>1.7600529768863999</v>
      </c>
      <c r="Q2058" s="122">
        <v>1.7440833551512001</v>
      </c>
      <c r="R2058" s="122">
        <v>1.7258793648796</v>
      </c>
      <c r="S2058" s="122">
        <v>1.6796777177376001</v>
      </c>
      <c r="T2058" s="122">
        <v>1.5124106898656</v>
      </c>
      <c r="U2058" s="122">
        <v>1.4648360699980001</v>
      </c>
      <c r="V2058" s="122">
        <v>1.4696161710132001</v>
      </c>
      <c r="W2058" s="122">
        <v>1.6474678421319999</v>
      </c>
      <c r="X2058" s="122">
        <v>1.8069674872704</v>
      </c>
      <c r="Y2058" s="122">
        <v>1.5812168992816</v>
      </c>
      <c r="Z2058" s="122">
        <v>2.3560553515071998</v>
      </c>
      <c r="AA2058" s="122">
        <v>2.4557203191107999</v>
      </c>
      <c r="AB2058" s="122">
        <v>2.4335830501892</v>
      </c>
      <c r="AC2058" s="122">
        <v>2.4023723960991998</v>
      </c>
      <c r="AD2058" s="122">
        <v>2.3912877580227998</v>
      </c>
      <c r="AE2058" s="122">
        <v>2.6705510157200001</v>
      </c>
      <c r="AF2058" s="122">
        <v>2.3722634141948</v>
      </c>
      <c r="AG2058" s="122">
        <v>2.3531559800783999</v>
      </c>
      <c r="AH2058" s="122">
        <v>2.3726491712476001</v>
      </c>
      <c r="AI2058" s="122">
        <v>2.4183976787236001</v>
      </c>
      <c r="AJ2058" s="122">
        <v>2.2828662611607999</v>
      </c>
      <c r="AK2058" s="122">
        <v>2.1740530990976001</v>
      </c>
      <c r="AL2058" s="122">
        <v>0</v>
      </c>
    </row>
    <row r="2059" spans="1:38" hidden="1" x14ac:dyDescent="0.25">
      <c r="A2059" s="122" t="s">
        <v>2003</v>
      </c>
      <c r="B2059" s="122">
        <v>1</v>
      </c>
      <c r="C2059" s="122" t="s">
        <v>2181</v>
      </c>
      <c r="D2059" s="122" t="s">
        <v>2115</v>
      </c>
      <c r="E2059" s="122">
        <v>38</v>
      </c>
      <c r="F2059" s="122">
        <v>2.3869150952276001</v>
      </c>
      <c r="G2059" s="122">
        <v>2.7342978369700002</v>
      </c>
      <c r="H2059" s="122">
        <v>2.8030968649851999</v>
      </c>
      <c r="I2059" s="122">
        <v>2.7289299299135998</v>
      </c>
      <c r="J2059" s="122">
        <v>2.7806723150192001</v>
      </c>
      <c r="K2059" s="122">
        <v>2.8410253431279999</v>
      </c>
      <c r="L2059" s="122">
        <v>2.8037669033024</v>
      </c>
      <c r="M2059" s="122">
        <v>2.6757401870975999</v>
      </c>
      <c r="N2059" s="122">
        <v>2.4759186823616002</v>
      </c>
      <c r="O2059" s="122">
        <v>2.4887246522012001</v>
      </c>
      <c r="P2059" s="122">
        <v>2.4543940865527998</v>
      </c>
      <c r="Q2059" s="122">
        <v>2.4273375347676001</v>
      </c>
      <c r="R2059" s="122">
        <v>2.50718105253</v>
      </c>
      <c r="S2059" s="122">
        <v>2.595925427004</v>
      </c>
      <c r="T2059" s="122">
        <v>2.6472421649996001</v>
      </c>
      <c r="U2059" s="122">
        <v>2.6025557595211999</v>
      </c>
      <c r="V2059" s="122">
        <v>2.6403399087296</v>
      </c>
      <c r="W2059" s="122">
        <v>2.804422224828</v>
      </c>
      <c r="X2059" s="122">
        <v>2.6545890676199999</v>
      </c>
      <c r="Y2059" s="122">
        <v>2.4399939826696002</v>
      </c>
      <c r="Z2059" s="122">
        <v>1.8358267449143999</v>
      </c>
      <c r="AA2059" s="122">
        <v>1.6910083461936001</v>
      </c>
      <c r="AB2059" s="122">
        <v>1.7929312369192001</v>
      </c>
      <c r="AC2059" s="122">
        <v>1.6967013779716</v>
      </c>
      <c r="AD2059" s="122">
        <v>1.7579364715051999</v>
      </c>
      <c r="AE2059" s="122">
        <v>1.8078913029912</v>
      </c>
      <c r="AF2059" s="122">
        <v>1.6776638142264</v>
      </c>
      <c r="AG2059" s="122">
        <v>1.5927686414388</v>
      </c>
      <c r="AH2059" s="122">
        <v>1.6501942297456</v>
      </c>
      <c r="AI2059" s="122">
        <v>1.5790024927768</v>
      </c>
      <c r="AJ2059" s="122">
        <v>1.4805367763676001</v>
      </c>
      <c r="AK2059" s="122">
        <v>1.4212270117051999</v>
      </c>
      <c r="AL2059" s="122">
        <v>0</v>
      </c>
    </row>
    <row r="2060" spans="1:38" hidden="1" x14ac:dyDescent="0.25">
      <c r="A2060" s="122" t="s">
        <v>2003</v>
      </c>
      <c r="B2060" s="122">
        <v>1</v>
      </c>
      <c r="C2060" s="122" t="s">
        <v>2181</v>
      </c>
      <c r="D2060" s="122" t="s">
        <v>2116</v>
      </c>
      <c r="E2060" s="122">
        <v>38</v>
      </c>
      <c r="F2060" s="122">
        <v>12.0698099966752</v>
      </c>
      <c r="G2060" s="122">
        <v>11.9567150162516</v>
      </c>
      <c r="H2060" s="122">
        <v>11.666426287949999</v>
      </c>
      <c r="I2060" s="122">
        <v>11.745606391593199</v>
      </c>
      <c r="J2060" s="122">
        <v>12.8955594586392</v>
      </c>
      <c r="K2060" s="122">
        <v>12.113363563406001</v>
      </c>
      <c r="L2060" s="122">
        <v>13.290486183948399</v>
      </c>
      <c r="M2060" s="122">
        <v>12.563011928065199</v>
      </c>
      <c r="N2060" s="122">
        <v>11.8179810877156</v>
      </c>
      <c r="O2060" s="122">
        <v>12.0436564869152</v>
      </c>
      <c r="P2060" s="122">
        <v>10.461676351940801</v>
      </c>
      <c r="Q2060" s="122">
        <v>10.3597616650136</v>
      </c>
      <c r="R2060" s="122">
        <v>10.230244045714</v>
      </c>
      <c r="S2060" s="122">
        <v>10.055261079121999</v>
      </c>
      <c r="T2060" s="122">
        <v>9.5650961149883997</v>
      </c>
      <c r="U2060" s="122">
        <v>9.1365219727964</v>
      </c>
      <c r="V2060" s="122">
        <v>8.5420713323344</v>
      </c>
      <c r="W2060" s="122">
        <v>8.220020594548</v>
      </c>
      <c r="X2060" s="122">
        <v>7.6997093149535996</v>
      </c>
      <c r="Y2060" s="122">
        <v>7.5813433403932002</v>
      </c>
      <c r="Z2060" s="122">
        <v>4.6970244391643998</v>
      </c>
      <c r="AA2060" s="122">
        <v>3.9293352517411999</v>
      </c>
      <c r="AB2060" s="122">
        <v>3.8160226985299999</v>
      </c>
      <c r="AC2060" s="122">
        <v>3.7927684502400001</v>
      </c>
      <c r="AD2060" s="122">
        <v>3.2316114669832001</v>
      </c>
      <c r="AE2060" s="122">
        <v>3.0315657217831999</v>
      </c>
      <c r="AF2060" s="122">
        <v>3.2045739439783998</v>
      </c>
      <c r="AG2060" s="122">
        <v>3.1896342019863999</v>
      </c>
      <c r="AH2060" s="122">
        <v>2.9651248933712</v>
      </c>
      <c r="AI2060" s="122">
        <v>3.0885440633879999</v>
      </c>
      <c r="AJ2060" s="122">
        <v>3.0898085043084</v>
      </c>
      <c r="AK2060" s="122">
        <v>2.8289512759675999</v>
      </c>
      <c r="AL2060" s="122">
        <v>0</v>
      </c>
    </row>
    <row r="2061" spans="1:38" hidden="1" x14ac:dyDescent="0.25">
      <c r="A2061" s="122" t="s">
        <v>2003</v>
      </c>
      <c r="B2061" s="122">
        <v>1</v>
      </c>
      <c r="C2061" s="122" t="s">
        <v>2181</v>
      </c>
      <c r="D2061" s="122" t="s">
        <v>2138</v>
      </c>
      <c r="E2061" s="122">
        <v>38</v>
      </c>
      <c r="F2061" s="122">
        <v>0.9385958258796</v>
      </c>
      <c r="G2061" s="122">
        <v>0.94651952246320004</v>
      </c>
      <c r="H2061" s="122">
        <v>0.89959191362599999</v>
      </c>
      <c r="I2061" s="122">
        <v>0.82565504109200005</v>
      </c>
      <c r="J2061" s="122">
        <v>0.73633718021640004</v>
      </c>
      <c r="K2061" s="122">
        <v>0.7817750012604</v>
      </c>
      <c r="L2061" s="122">
        <v>0.82546801456560004</v>
      </c>
      <c r="M2061" s="122">
        <v>1.0608883413800001</v>
      </c>
      <c r="N2061" s="122">
        <v>0.97103551350679995</v>
      </c>
      <c r="O2061" s="122">
        <v>0.95724151887560005</v>
      </c>
      <c r="P2061" s="122">
        <v>0.91996494492280001</v>
      </c>
      <c r="Q2061" s="122">
        <v>0.97401679137560004</v>
      </c>
      <c r="R2061" s="122">
        <v>0.93146396631399997</v>
      </c>
      <c r="S2061" s="122">
        <v>0.94529108409399998</v>
      </c>
      <c r="T2061" s="122">
        <v>0.95315324014400005</v>
      </c>
      <c r="U2061" s="122">
        <v>0.89787236534519999</v>
      </c>
      <c r="V2061" s="122">
        <v>0.79619706237120003</v>
      </c>
      <c r="W2061" s="122">
        <v>0.74799207345520002</v>
      </c>
      <c r="X2061" s="122">
        <v>0.71121068093039996</v>
      </c>
      <c r="Y2061" s="122">
        <v>0.75384638631680001</v>
      </c>
      <c r="Z2061" s="122">
        <v>1.3868001810907999</v>
      </c>
      <c r="AA2061" s="122">
        <v>2.3861602935856001</v>
      </c>
      <c r="AB2061" s="122">
        <v>1.2974560322191999</v>
      </c>
      <c r="AC2061" s="122">
        <v>1.3552265608</v>
      </c>
      <c r="AD2061" s="122">
        <v>1.1667847884</v>
      </c>
      <c r="AE2061" s="122">
        <v>1.0723336288</v>
      </c>
      <c r="AF2061" s="122">
        <v>1.2266952432</v>
      </c>
      <c r="AG2061" s="122">
        <v>1.2278586011999999</v>
      </c>
      <c r="AH2061" s="122">
        <v>0.88294892280000004</v>
      </c>
      <c r="AI2061" s="122">
        <v>0.72017799000000005</v>
      </c>
      <c r="AJ2061" s="122">
        <v>0.65850097320000001</v>
      </c>
      <c r="AK2061" s="122">
        <v>0.72705663786279995</v>
      </c>
      <c r="AL2061" s="122">
        <v>0</v>
      </c>
    </row>
    <row r="2062" spans="1:38" hidden="1" x14ac:dyDescent="0.25">
      <c r="A2062" s="122" t="s">
        <v>2003</v>
      </c>
      <c r="B2062" s="122">
        <v>1</v>
      </c>
      <c r="C2062" s="122" t="s">
        <v>2181</v>
      </c>
      <c r="D2062" s="122" t="s">
        <v>2172</v>
      </c>
      <c r="E2062" s="122">
        <v>38</v>
      </c>
      <c r="F2062" s="122">
        <v>0</v>
      </c>
      <c r="G2062" s="122">
        <v>0</v>
      </c>
      <c r="H2062" s="122">
        <v>0</v>
      </c>
      <c r="I2062" s="122">
        <v>0</v>
      </c>
      <c r="J2062" s="122">
        <v>0</v>
      </c>
      <c r="K2062" s="122">
        <v>0</v>
      </c>
      <c r="L2062" s="122">
        <v>0</v>
      </c>
      <c r="M2062" s="122">
        <v>0</v>
      </c>
      <c r="N2062" s="122">
        <v>0</v>
      </c>
      <c r="O2062" s="122">
        <v>0</v>
      </c>
      <c r="P2062" s="122">
        <v>0</v>
      </c>
      <c r="Q2062" s="122">
        <v>0</v>
      </c>
      <c r="R2062" s="122">
        <v>0</v>
      </c>
      <c r="S2062" s="122">
        <v>0</v>
      </c>
      <c r="T2062" s="122">
        <v>0</v>
      </c>
      <c r="U2062" s="122">
        <v>0</v>
      </c>
      <c r="V2062" s="122">
        <v>0</v>
      </c>
      <c r="W2062" s="122">
        <v>0</v>
      </c>
      <c r="X2062" s="122">
        <v>0</v>
      </c>
      <c r="Y2062" s="122">
        <v>0</v>
      </c>
      <c r="Z2062" s="122">
        <v>0</v>
      </c>
      <c r="AA2062" s="122">
        <v>0</v>
      </c>
      <c r="AB2062" s="122">
        <v>0</v>
      </c>
      <c r="AC2062" s="122">
        <v>0</v>
      </c>
      <c r="AD2062" s="122">
        <v>0</v>
      </c>
      <c r="AE2062" s="122">
        <v>0</v>
      </c>
      <c r="AF2062" s="122">
        <v>0</v>
      </c>
      <c r="AG2062" s="122">
        <v>0</v>
      </c>
      <c r="AH2062" s="122">
        <v>0</v>
      </c>
      <c r="AI2062" s="122">
        <v>0</v>
      </c>
      <c r="AJ2062" s="122">
        <v>0</v>
      </c>
      <c r="AK2062" s="122">
        <v>0</v>
      </c>
      <c r="AL2062" s="122">
        <v>0</v>
      </c>
    </row>
    <row r="2063" spans="1:38" hidden="1" x14ac:dyDescent="0.25">
      <c r="A2063" s="122" t="s">
        <v>2003</v>
      </c>
      <c r="B2063" s="122">
        <v>1</v>
      </c>
      <c r="C2063" s="122" t="s">
        <v>2181</v>
      </c>
      <c r="D2063" s="122" t="s">
        <v>2117</v>
      </c>
      <c r="E2063" s="122">
        <v>38</v>
      </c>
      <c r="F2063" s="122">
        <v>0.67156888545040005</v>
      </c>
      <c r="G2063" s="122">
        <v>0.63308508279520004</v>
      </c>
      <c r="H2063" s="122">
        <v>0.6474396175296</v>
      </c>
      <c r="I2063" s="122">
        <v>0.526050908978</v>
      </c>
      <c r="J2063" s="122">
        <v>0.57730049640479997</v>
      </c>
      <c r="K2063" s="122">
        <v>0.6378284561516</v>
      </c>
      <c r="L2063" s="122">
        <v>0.59324144862920003</v>
      </c>
      <c r="M2063" s="122">
        <v>0.63673968976520001</v>
      </c>
      <c r="N2063" s="122">
        <v>0.69999307796599997</v>
      </c>
      <c r="O2063" s="122">
        <v>0.54444114848199998</v>
      </c>
      <c r="P2063" s="122">
        <v>0.6057801081052</v>
      </c>
      <c r="Q2063" s="122">
        <v>0.60146694186600003</v>
      </c>
      <c r="R2063" s="122">
        <v>0.57791838726160005</v>
      </c>
      <c r="S2063" s="122">
        <v>0.65667911087800002</v>
      </c>
      <c r="T2063" s="122">
        <v>0.62214969548760002</v>
      </c>
      <c r="U2063" s="122">
        <v>0.62791529431119997</v>
      </c>
      <c r="V2063" s="122">
        <v>0.56510667661000002</v>
      </c>
      <c r="W2063" s="122">
        <v>0.44890144086759998</v>
      </c>
      <c r="X2063" s="122">
        <v>0.35763434790999998</v>
      </c>
      <c r="Y2063" s="122">
        <v>0.28321765131519999</v>
      </c>
      <c r="Z2063" s="122">
        <v>0.33988577572599998</v>
      </c>
      <c r="AA2063" s="122">
        <v>0.17596757556279999</v>
      </c>
      <c r="AB2063" s="122">
        <v>0.32916739265200001</v>
      </c>
      <c r="AC2063" s="122">
        <v>0.19897420130839999</v>
      </c>
      <c r="AD2063" s="122">
        <v>0.1447542095188</v>
      </c>
      <c r="AE2063" s="122">
        <v>0.14447461017919999</v>
      </c>
      <c r="AF2063" s="122">
        <v>0.13423359106919999</v>
      </c>
      <c r="AG2063" s="122">
        <v>0.133471597518</v>
      </c>
      <c r="AH2063" s="122">
        <v>0.14444117810920001</v>
      </c>
      <c r="AI2063" s="122">
        <v>0.16521717527839999</v>
      </c>
      <c r="AJ2063" s="122">
        <v>3.9539584103599999E-2</v>
      </c>
      <c r="AK2063" s="122">
        <v>3.9546069155600001E-2</v>
      </c>
      <c r="AL2063" s="122">
        <v>0</v>
      </c>
    </row>
    <row r="2064" spans="1:38" hidden="1" x14ac:dyDescent="0.25">
      <c r="A2064" s="122" t="s">
        <v>2003</v>
      </c>
      <c r="B2064" s="122">
        <v>1</v>
      </c>
      <c r="C2064" s="122" t="s">
        <v>2181</v>
      </c>
      <c r="D2064" s="122" t="s">
        <v>2118</v>
      </c>
      <c r="E2064" s="122">
        <v>38</v>
      </c>
      <c r="F2064" s="122">
        <v>1.8241429032904</v>
      </c>
      <c r="G2064" s="122">
        <v>2.0412290729796001</v>
      </c>
      <c r="H2064" s="122">
        <v>2.0377205962512002</v>
      </c>
      <c r="I2064" s="122">
        <v>2.0388479005832001</v>
      </c>
      <c r="J2064" s="122">
        <v>3.2292673665615999</v>
      </c>
      <c r="K2064" s="122">
        <v>2.9631984410055998</v>
      </c>
      <c r="L2064" s="122">
        <v>2.5544519541100001</v>
      </c>
      <c r="M2064" s="122">
        <v>2.4219991245688002</v>
      </c>
      <c r="N2064" s="122">
        <v>2.5404375328051998</v>
      </c>
      <c r="O2064" s="122">
        <v>2.4056072612712001</v>
      </c>
      <c r="P2064" s="122">
        <v>2.3788105567044</v>
      </c>
      <c r="Q2064" s="122">
        <v>2.2277738088255998</v>
      </c>
      <c r="R2064" s="122">
        <v>2.3707497607696002</v>
      </c>
      <c r="S2064" s="122">
        <v>2.4517538331747999</v>
      </c>
      <c r="T2064" s="122">
        <v>2.3292333433011998</v>
      </c>
      <c r="U2064" s="122">
        <v>2.2684168416084001</v>
      </c>
      <c r="V2064" s="122">
        <v>2.2244950125187999</v>
      </c>
      <c r="W2064" s="122">
        <v>2.0687500916235999</v>
      </c>
      <c r="X2064" s="122">
        <v>1.9976637255512</v>
      </c>
      <c r="Y2064" s="122">
        <v>1.8833983770448</v>
      </c>
      <c r="Z2064" s="122">
        <v>2.2242667399092002</v>
      </c>
      <c r="AA2064" s="122">
        <v>1.827081334764</v>
      </c>
      <c r="AB2064" s="122">
        <v>2.1509019584528</v>
      </c>
      <c r="AC2064" s="122">
        <v>2.0234191909232</v>
      </c>
      <c r="AD2064" s="122">
        <v>2.2847650157360002</v>
      </c>
      <c r="AE2064" s="122">
        <v>2.1081567820851999</v>
      </c>
      <c r="AF2064" s="122">
        <v>2.1729988687568</v>
      </c>
      <c r="AG2064" s="122">
        <v>2.0018328648192001</v>
      </c>
      <c r="AH2064" s="122">
        <v>2.0867652153403999</v>
      </c>
      <c r="AI2064" s="122">
        <v>1.9098081847348001</v>
      </c>
      <c r="AJ2064" s="122">
        <v>2.0211830812571998</v>
      </c>
      <c r="AK2064" s="122">
        <v>2.2374760503368001</v>
      </c>
      <c r="AL2064" s="122">
        <v>0</v>
      </c>
    </row>
    <row r="2065" spans="1:38" hidden="1" x14ac:dyDescent="0.25">
      <c r="A2065" s="122" t="s">
        <v>2003</v>
      </c>
      <c r="B2065" s="122">
        <v>1</v>
      </c>
      <c r="C2065" s="122" t="s">
        <v>2181</v>
      </c>
      <c r="D2065" s="122" t="s">
        <v>2119</v>
      </c>
      <c r="E2065" s="122">
        <v>38</v>
      </c>
      <c r="F2065" s="122">
        <v>0.30500615859559999</v>
      </c>
      <c r="G2065" s="122">
        <v>0.31353977390679999</v>
      </c>
      <c r="H2065" s="122">
        <v>0.28309078535920001</v>
      </c>
      <c r="I2065" s="122">
        <v>0.27592110977759998</v>
      </c>
      <c r="J2065" s="122">
        <v>0.31570175880040002</v>
      </c>
      <c r="K2065" s="122">
        <v>0.28345734620000002</v>
      </c>
      <c r="L2065" s="122">
        <v>0.25617823454159999</v>
      </c>
      <c r="M2065" s="122">
        <v>0.25010568551079998</v>
      </c>
      <c r="N2065" s="122">
        <v>0.22072310352399999</v>
      </c>
      <c r="O2065" s="122">
        <v>0.20187359884440001</v>
      </c>
      <c r="P2065" s="122">
        <v>0.20584485764919999</v>
      </c>
      <c r="Q2065" s="122">
        <v>0.20251098999600001</v>
      </c>
      <c r="R2065" s="122">
        <v>0.20411409122720001</v>
      </c>
      <c r="S2065" s="122">
        <v>0.2060896980352</v>
      </c>
      <c r="T2065" s="122">
        <v>0.20290190946200001</v>
      </c>
      <c r="U2065" s="122">
        <v>0.20290054173200001</v>
      </c>
      <c r="V2065" s="122">
        <v>0.20562109307599999</v>
      </c>
      <c r="W2065" s="122">
        <v>0.21403737276320001</v>
      </c>
      <c r="X2065" s="122">
        <v>0.21492110329479999</v>
      </c>
      <c r="Y2065" s="122">
        <v>0.21919476528599999</v>
      </c>
      <c r="Z2065" s="122">
        <v>0.21679505162000001</v>
      </c>
      <c r="AA2065" s="122">
        <v>0.1971881645636</v>
      </c>
      <c r="AB2065" s="122">
        <v>0.21631365005040001</v>
      </c>
      <c r="AC2065" s="122">
        <v>0.22095152521959999</v>
      </c>
      <c r="AD2065" s="122">
        <v>0.3112291563472</v>
      </c>
      <c r="AE2065" s="122">
        <v>0.2985037480544</v>
      </c>
      <c r="AF2065" s="122">
        <v>0.31077593873760001</v>
      </c>
      <c r="AG2065" s="122">
        <v>0.29362059985720002</v>
      </c>
      <c r="AH2065" s="122">
        <v>0.29360012298959998</v>
      </c>
      <c r="AI2065" s="122">
        <v>0.31281983891479997</v>
      </c>
      <c r="AJ2065" s="122">
        <v>0.3133083157148</v>
      </c>
      <c r="AK2065" s="122">
        <v>0.3742238752448</v>
      </c>
      <c r="AL2065" s="122">
        <v>0</v>
      </c>
    </row>
    <row r="2066" spans="1:38" hidden="1" x14ac:dyDescent="0.25">
      <c r="A2066" s="122" t="s">
        <v>2003</v>
      </c>
      <c r="B2066" s="122">
        <v>1</v>
      </c>
      <c r="C2066" s="122" t="s">
        <v>2181</v>
      </c>
      <c r="D2066" s="122" t="s">
        <v>2120</v>
      </c>
      <c r="E2066" s="122">
        <v>38</v>
      </c>
      <c r="F2066" s="122">
        <v>4.8206886378896003</v>
      </c>
      <c r="G2066" s="122">
        <v>5.1529833504604001</v>
      </c>
      <c r="H2066" s="122">
        <v>5.1271112501168004</v>
      </c>
      <c r="I2066" s="122">
        <v>4.7953365957336</v>
      </c>
      <c r="J2066" s="122">
        <v>4.9090253656584002</v>
      </c>
      <c r="K2066" s="122">
        <v>4.9473799012792004</v>
      </c>
      <c r="L2066" s="122">
        <v>4.7001205411272</v>
      </c>
      <c r="M2066" s="122">
        <v>4.2719771229576002</v>
      </c>
      <c r="N2066" s="122">
        <v>3.8479230683263999</v>
      </c>
      <c r="O2066" s="122">
        <v>3.4244530771527999</v>
      </c>
      <c r="P2066" s="122">
        <v>3.4357072090824001</v>
      </c>
      <c r="Q2066" s="122">
        <v>3.2252436416816002</v>
      </c>
      <c r="R2066" s="122">
        <v>3.2453129963435998</v>
      </c>
      <c r="S2066" s="122">
        <v>3.2764742541944001</v>
      </c>
      <c r="T2066" s="122">
        <v>3.2126118635324001</v>
      </c>
      <c r="U2066" s="122">
        <v>3.0961508303067999</v>
      </c>
      <c r="V2066" s="122">
        <v>3.0948456066780001</v>
      </c>
      <c r="W2066" s="122">
        <v>3.0343317328268</v>
      </c>
      <c r="X2066" s="122">
        <v>3.0415214758908</v>
      </c>
      <c r="Y2066" s="122">
        <v>3.0855587236768001</v>
      </c>
      <c r="Z2066" s="122">
        <v>3.5931119751996001</v>
      </c>
      <c r="AA2066" s="122">
        <v>3.4723538476956</v>
      </c>
      <c r="AB2066" s="122">
        <v>3.6664589244135999</v>
      </c>
      <c r="AC2066" s="122">
        <v>3.0004099052731998</v>
      </c>
      <c r="AD2066" s="122">
        <v>3.1668807414748001</v>
      </c>
      <c r="AE2066" s="122">
        <v>3.2689861163792</v>
      </c>
      <c r="AF2066" s="122">
        <v>3.1200847194943999</v>
      </c>
      <c r="AG2066" s="122">
        <v>3.0929125888220002</v>
      </c>
      <c r="AH2066" s="122">
        <v>3.0326002275156001</v>
      </c>
      <c r="AI2066" s="122">
        <v>3.2345088603491998</v>
      </c>
      <c r="AJ2066" s="122">
        <v>2.666946693026</v>
      </c>
      <c r="AK2066" s="122">
        <v>2.6956035657823998</v>
      </c>
      <c r="AL2066" s="122">
        <v>0</v>
      </c>
    </row>
    <row r="2067" spans="1:38" hidden="1" x14ac:dyDescent="0.25">
      <c r="A2067" s="122" t="s">
        <v>2003</v>
      </c>
      <c r="B2067" s="122">
        <v>1</v>
      </c>
      <c r="C2067" s="122" t="s">
        <v>2181</v>
      </c>
      <c r="D2067" s="122" t="s">
        <v>2121</v>
      </c>
      <c r="E2067" s="122">
        <v>38</v>
      </c>
      <c r="F2067" s="122">
        <v>19.7750368869116</v>
      </c>
      <c r="G2067" s="122">
        <v>20.071319083488401</v>
      </c>
      <c r="H2067" s="122">
        <v>19.738813023501599</v>
      </c>
      <c r="I2067" s="122">
        <v>20.374970533489599</v>
      </c>
      <c r="J2067" s="122">
        <v>19.587647295921599</v>
      </c>
      <c r="K2067" s="122">
        <v>19.13710452262</v>
      </c>
      <c r="L2067" s="122">
        <v>18.210838951785199</v>
      </c>
      <c r="M2067" s="122">
        <v>16.2333255751408</v>
      </c>
      <c r="N2067" s="122">
        <v>14.335831868962799</v>
      </c>
      <c r="O2067" s="122">
        <v>13.3036495044964</v>
      </c>
      <c r="P2067" s="122">
        <v>13.2854308170528</v>
      </c>
      <c r="Q2067" s="122">
        <v>13.097328357923599</v>
      </c>
      <c r="R2067" s="122">
        <v>12.886637308927201</v>
      </c>
      <c r="S2067" s="122">
        <v>13.0527811345484</v>
      </c>
      <c r="T2067" s="122">
        <v>12.511925134366001</v>
      </c>
      <c r="U2067" s="122">
        <v>11.982267084401601</v>
      </c>
      <c r="V2067" s="122">
        <v>12.0214013374756</v>
      </c>
      <c r="W2067" s="122">
        <v>12.6286666191252</v>
      </c>
      <c r="X2067" s="122">
        <v>12.773189994768</v>
      </c>
      <c r="Y2067" s="122">
        <v>12.780590337743201</v>
      </c>
      <c r="Z2067" s="122">
        <v>14.019183284570801</v>
      </c>
      <c r="AA2067" s="122">
        <v>13.3619479856072</v>
      </c>
      <c r="AB2067" s="122">
        <v>13.188591949646399</v>
      </c>
      <c r="AC2067" s="122">
        <v>12.4568205347852</v>
      </c>
      <c r="AD2067" s="122">
        <v>12.5023971153816</v>
      </c>
      <c r="AE2067" s="122">
        <v>13.006936315043999</v>
      </c>
      <c r="AF2067" s="122">
        <v>13.1245448087236</v>
      </c>
      <c r="AG2067" s="122">
        <v>13.0534617728844</v>
      </c>
      <c r="AH2067" s="122">
        <v>13.8269827441228</v>
      </c>
      <c r="AI2067" s="122">
        <v>14.3540552055404</v>
      </c>
      <c r="AJ2067" s="122">
        <v>13.0007660307924</v>
      </c>
      <c r="AK2067" s="122">
        <v>12.7287719774432</v>
      </c>
      <c r="AL2067" s="122">
        <v>0</v>
      </c>
    </row>
    <row r="2068" spans="1:38" hidden="1" x14ac:dyDescent="0.25">
      <c r="A2068" s="122" t="s">
        <v>2003</v>
      </c>
      <c r="B2068" s="122">
        <v>1</v>
      </c>
      <c r="C2068" s="122" t="s">
        <v>2181</v>
      </c>
      <c r="D2068" s="122" t="s">
        <v>2122</v>
      </c>
      <c r="E2068" s="122">
        <v>38</v>
      </c>
      <c r="F2068" s="122">
        <v>1.1989714024567999</v>
      </c>
      <c r="G2068" s="122">
        <v>1.2876353532083999</v>
      </c>
      <c r="H2068" s="122">
        <v>1.9417069494592001</v>
      </c>
      <c r="I2068" s="122">
        <v>1.8774920585232</v>
      </c>
      <c r="J2068" s="122">
        <v>1.8001351152792</v>
      </c>
      <c r="K2068" s="122">
        <v>1.7687499718784001</v>
      </c>
      <c r="L2068" s="122">
        <v>1.7539699167508001</v>
      </c>
      <c r="M2068" s="122">
        <v>1.4961364315351999</v>
      </c>
      <c r="N2068" s="122">
        <v>1.7368183914732001</v>
      </c>
      <c r="O2068" s="122">
        <v>1.2434043971524</v>
      </c>
      <c r="P2068" s="122">
        <v>1.11108901372</v>
      </c>
      <c r="Q2068" s="122">
        <v>1.4871231397596001</v>
      </c>
      <c r="R2068" s="122">
        <v>1.2731914409452001</v>
      </c>
      <c r="S2068" s="122">
        <v>1.0168331457116</v>
      </c>
      <c r="T2068" s="122">
        <v>0.99286154743440003</v>
      </c>
      <c r="U2068" s="122">
        <v>1.2112084958203999</v>
      </c>
      <c r="V2068" s="122">
        <v>1.1541209816696001</v>
      </c>
      <c r="W2068" s="122">
        <v>1.1899763575168001</v>
      </c>
      <c r="X2068" s="122">
        <v>1.1753629522319999</v>
      </c>
      <c r="Y2068" s="122">
        <v>1.2048215261516</v>
      </c>
      <c r="Z2068" s="122">
        <v>0.91918493931040002</v>
      </c>
      <c r="AA2068" s="122">
        <v>0.85913515376079996</v>
      </c>
      <c r="AB2068" s="122">
        <v>0.84723605565479998</v>
      </c>
      <c r="AC2068" s="122">
        <v>0.809662262262</v>
      </c>
      <c r="AD2068" s="122">
        <v>0.82316723508599998</v>
      </c>
      <c r="AE2068" s="122">
        <v>0.80032970966479999</v>
      </c>
      <c r="AF2068" s="122">
        <v>0.8303393698264</v>
      </c>
      <c r="AG2068" s="122">
        <v>0.87153307792040002</v>
      </c>
      <c r="AH2068" s="122">
        <v>0.87086107501679999</v>
      </c>
      <c r="AI2068" s="122">
        <v>0.89787587201480001</v>
      </c>
      <c r="AJ2068" s="122">
        <v>0.91726312871759996</v>
      </c>
      <c r="AK2068" s="122">
        <v>0.97238653987720003</v>
      </c>
      <c r="AL2068" s="122">
        <v>0</v>
      </c>
    </row>
    <row r="2069" spans="1:38" hidden="1" x14ac:dyDescent="0.25">
      <c r="A2069" s="122" t="s">
        <v>2003</v>
      </c>
      <c r="B2069" s="122">
        <v>1</v>
      </c>
      <c r="C2069" s="122" t="s">
        <v>2181</v>
      </c>
      <c r="D2069" s="122" t="s">
        <v>2123</v>
      </c>
      <c r="E2069" s="122">
        <v>38</v>
      </c>
      <c r="F2069" s="122">
        <v>3.9380028337103998</v>
      </c>
      <c r="G2069" s="122">
        <v>4.2476594244924</v>
      </c>
      <c r="H2069" s="122">
        <v>4.1461378556388002</v>
      </c>
      <c r="I2069" s="122">
        <v>4.8093663134888001</v>
      </c>
      <c r="J2069" s="122">
        <v>5.0160276072591996</v>
      </c>
      <c r="K2069" s="122">
        <v>4.9351083196407997</v>
      </c>
      <c r="L2069" s="122">
        <v>4.9201652020416002</v>
      </c>
      <c r="M2069" s="122">
        <v>5.9028447204300001</v>
      </c>
      <c r="N2069" s="122">
        <v>5.9345237221843998</v>
      </c>
      <c r="O2069" s="122">
        <v>5.1391385219272001</v>
      </c>
      <c r="P2069" s="122">
        <v>5.1406354581624001</v>
      </c>
      <c r="Q2069" s="122">
        <v>4.9409513560063996</v>
      </c>
      <c r="R2069" s="122">
        <v>4.9700398044808001</v>
      </c>
      <c r="S2069" s="122">
        <v>5.4962736622359998</v>
      </c>
      <c r="T2069" s="122">
        <v>5.2516898983975997</v>
      </c>
      <c r="U2069" s="122">
        <v>4.9619504576683999</v>
      </c>
      <c r="V2069" s="122">
        <v>4.7446794828131997</v>
      </c>
      <c r="W2069" s="122">
        <v>4.6426031478232002</v>
      </c>
      <c r="X2069" s="122">
        <v>4.6776669309300001</v>
      </c>
      <c r="Y2069" s="122">
        <v>4.5081454453615999</v>
      </c>
      <c r="Z2069" s="122">
        <v>4.0540483587883998</v>
      </c>
      <c r="AA2069" s="122">
        <v>3.9935614008192002</v>
      </c>
      <c r="AB2069" s="122">
        <v>3.8480328777800001</v>
      </c>
      <c r="AC2069" s="122">
        <v>3.7149368741240001</v>
      </c>
      <c r="AD2069" s="122">
        <v>3.6097934832343999</v>
      </c>
      <c r="AE2069" s="122">
        <v>3.5623226574768001</v>
      </c>
      <c r="AF2069" s="122">
        <v>3.9000621662016002</v>
      </c>
      <c r="AG2069" s="122">
        <v>3.8261295259599999</v>
      </c>
      <c r="AH2069" s="122">
        <v>3.8060512704171998</v>
      </c>
      <c r="AI2069" s="122">
        <v>3.8694452010648002</v>
      </c>
      <c r="AJ2069" s="122">
        <v>4.0668709838904</v>
      </c>
      <c r="AK2069" s="122">
        <v>3.8763069344972001</v>
      </c>
      <c r="AL2069" s="122">
        <v>0</v>
      </c>
    </row>
    <row r="2070" spans="1:38" hidden="1" x14ac:dyDescent="0.25">
      <c r="A2070" s="122" t="s">
        <v>2003</v>
      </c>
      <c r="B2070" s="122">
        <v>1</v>
      </c>
      <c r="C2070" s="122" t="s">
        <v>2181</v>
      </c>
      <c r="D2070" s="122" t="s">
        <v>2140</v>
      </c>
      <c r="E2070" s="122">
        <v>38</v>
      </c>
      <c r="F2070" s="122">
        <v>0</v>
      </c>
      <c r="G2070" s="122">
        <v>0</v>
      </c>
      <c r="H2070" s="122">
        <v>0</v>
      </c>
      <c r="I2070" s="122">
        <v>0</v>
      </c>
      <c r="J2070" s="122">
        <v>0</v>
      </c>
      <c r="K2070" s="122">
        <v>0</v>
      </c>
      <c r="L2070" s="122">
        <v>0</v>
      </c>
      <c r="M2070" s="122">
        <v>0</v>
      </c>
      <c r="N2070" s="122">
        <v>0</v>
      </c>
      <c r="O2070" s="122">
        <v>0</v>
      </c>
      <c r="P2070" s="122">
        <v>0</v>
      </c>
      <c r="Q2070" s="122">
        <v>0</v>
      </c>
      <c r="R2070" s="122">
        <v>0</v>
      </c>
      <c r="S2070" s="122">
        <v>0</v>
      </c>
      <c r="T2070" s="122">
        <v>0</v>
      </c>
      <c r="U2070" s="122">
        <v>0</v>
      </c>
      <c r="V2070" s="122">
        <v>0</v>
      </c>
      <c r="W2070" s="122">
        <v>0</v>
      </c>
      <c r="X2070" s="122">
        <v>0</v>
      </c>
      <c r="Y2070" s="122">
        <v>0</v>
      </c>
      <c r="Z2070" s="122">
        <v>0</v>
      </c>
      <c r="AA2070" s="122">
        <v>0</v>
      </c>
      <c r="AB2070" s="122">
        <v>0</v>
      </c>
      <c r="AC2070" s="122">
        <v>0</v>
      </c>
      <c r="AD2070" s="122">
        <v>0</v>
      </c>
      <c r="AE2070" s="122">
        <v>0</v>
      </c>
      <c r="AF2070" s="122">
        <v>0</v>
      </c>
      <c r="AG2070" s="122">
        <v>0</v>
      </c>
      <c r="AH2070" s="122">
        <v>0</v>
      </c>
      <c r="AI2070" s="122">
        <v>0</v>
      </c>
      <c r="AJ2070" s="122">
        <v>0</v>
      </c>
      <c r="AK2070" s="122">
        <v>0</v>
      </c>
      <c r="AL2070" s="122">
        <v>0</v>
      </c>
    </row>
    <row r="2071" spans="1:38" hidden="1" x14ac:dyDescent="0.25">
      <c r="A2071" s="122" t="s">
        <v>2003</v>
      </c>
      <c r="B2071" s="122">
        <v>1</v>
      </c>
      <c r="C2071" s="122" t="s">
        <v>2181</v>
      </c>
      <c r="D2071" s="122" t="s">
        <v>2124</v>
      </c>
      <c r="E2071" s="122">
        <v>38</v>
      </c>
      <c r="F2071" s="122">
        <v>7.9961353533599996E-2</v>
      </c>
      <c r="G2071" s="122">
        <v>8.1551757655199994E-2</v>
      </c>
      <c r="H2071" s="122">
        <v>8.2955674970000004E-2</v>
      </c>
      <c r="I2071" s="122">
        <v>0.16582157772879999</v>
      </c>
      <c r="J2071" s="122">
        <v>0.14932218327040001</v>
      </c>
      <c r="K2071" s="122">
        <v>0.15126932911999999</v>
      </c>
      <c r="L2071" s="122">
        <v>0.18625078308199999</v>
      </c>
      <c r="M2071" s="122">
        <v>0.17530996908599999</v>
      </c>
      <c r="N2071" s="122">
        <v>0.20608140209440001</v>
      </c>
      <c r="O2071" s="122">
        <v>0.2011576703836</v>
      </c>
      <c r="P2071" s="122">
        <v>0.22327403247239999</v>
      </c>
      <c r="Q2071" s="122">
        <v>0.21916093695159999</v>
      </c>
      <c r="R2071" s="122">
        <v>0.20818789930680001</v>
      </c>
      <c r="S2071" s="122">
        <v>0.20887777737400001</v>
      </c>
      <c r="T2071" s="122">
        <v>0.2023730290904</v>
      </c>
      <c r="U2071" s="122">
        <v>0.2397884921292</v>
      </c>
      <c r="V2071" s="122">
        <v>0.24370757726280001</v>
      </c>
      <c r="W2071" s="122">
        <v>0.2422859634524</v>
      </c>
      <c r="X2071" s="122">
        <v>0.23759959883240001</v>
      </c>
      <c r="Y2071" s="122">
        <v>0.2467658185944</v>
      </c>
      <c r="Z2071" s="122">
        <v>0.24101091035280001</v>
      </c>
      <c r="AA2071" s="122">
        <v>0.23508772218400001</v>
      </c>
      <c r="AB2071" s="122">
        <v>0.23344083208880001</v>
      </c>
      <c r="AC2071" s="122">
        <v>0.20844085096519999</v>
      </c>
      <c r="AD2071" s="122">
        <v>0.19458429666480001</v>
      </c>
      <c r="AE2071" s="122">
        <v>0.20119685873839999</v>
      </c>
      <c r="AF2071" s="122">
        <v>0.1680308652708</v>
      </c>
      <c r="AG2071" s="122">
        <v>0.16155524878640001</v>
      </c>
      <c r="AH2071" s="122">
        <v>0.170651451446</v>
      </c>
      <c r="AI2071" s="122">
        <v>0.182109126234</v>
      </c>
      <c r="AJ2071" s="122">
        <v>0.1690026642836</v>
      </c>
      <c r="AK2071" s="122">
        <v>0.15466748056759999</v>
      </c>
      <c r="AL2071" s="122">
        <v>0</v>
      </c>
    </row>
    <row r="2072" spans="1:38" hidden="1" x14ac:dyDescent="0.25">
      <c r="A2072" s="122" t="s">
        <v>2003</v>
      </c>
      <c r="B2072" s="122">
        <v>1</v>
      </c>
      <c r="C2072" s="122" t="s">
        <v>2181</v>
      </c>
      <c r="D2072" s="122" t="s">
        <v>2125</v>
      </c>
      <c r="E2072" s="122">
        <v>38</v>
      </c>
      <c r="F2072" s="122">
        <v>3.1284559390531999</v>
      </c>
      <c r="G2072" s="122">
        <v>3.0242603791203999</v>
      </c>
      <c r="H2072" s="122">
        <v>3.2189771332991999</v>
      </c>
      <c r="I2072" s="122">
        <v>3.0077921323716001</v>
      </c>
      <c r="J2072" s="122">
        <v>3.2571607042939998</v>
      </c>
      <c r="K2072" s="122">
        <v>3.3814743933067999</v>
      </c>
      <c r="L2072" s="122">
        <v>3.2524375887752002</v>
      </c>
      <c r="M2072" s="122">
        <v>3.2875288418980002</v>
      </c>
      <c r="N2072" s="122">
        <v>2.9600785791444002</v>
      </c>
      <c r="O2072" s="122">
        <v>2.7988889660955998</v>
      </c>
      <c r="P2072" s="122">
        <v>2.7556284879535999</v>
      </c>
      <c r="Q2072" s="122">
        <v>2.6032560874040001</v>
      </c>
      <c r="R2072" s="122">
        <v>2.6839177934463998</v>
      </c>
      <c r="S2072" s="122">
        <v>2.6010184008256001</v>
      </c>
      <c r="T2072" s="122">
        <v>2.8652395451288002</v>
      </c>
      <c r="U2072" s="122">
        <v>2.7198262549304002</v>
      </c>
      <c r="V2072" s="122">
        <v>2.6687387882064</v>
      </c>
      <c r="W2072" s="122">
        <v>2.6587529872596001</v>
      </c>
      <c r="X2072" s="122">
        <v>2.5994304061264</v>
      </c>
      <c r="Y2072" s="122">
        <v>2.58267570253</v>
      </c>
      <c r="Z2072" s="122">
        <v>1.8238745016324001</v>
      </c>
      <c r="AA2072" s="122">
        <v>1.4868716395035999</v>
      </c>
      <c r="AB2072" s="122">
        <v>1.2597346422052</v>
      </c>
      <c r="AC2072" s="122">
        <v>1.3231279614811999</v>
      </c>
      <c r="AD2072" s="122">
        <v>1.2542378651907999</v>
      </c>
      <c r="AE2072" s="122">
        <v>1.5187393193644001</v>
      </c>
      <c r="AF2072" s="122">
        <v>1.5466023269508</v>
      </c>
      <c r="AG2072" s="122">
        <v>1.673610009176</v>
      </c>
      <c r="AH2072" s="122">
        <v>1.8133717725872001</v>
      </c>
      <c r="AI2072" s="122">
        <v>1.988555225944</v>
      </c>
      <c r="AJ2072" s="122">
        <v>1.7916305498672001</v>
      </c>
      <c r="AK2072" s="122">
        <v>2.0484250641736002</v>
      </c>
      <c r="AL2072" s="122">
        <v>0</v>
      </c>
    </row>
    <row r="2073" spans="1:38" hidden="1" x14ac:dyDescent="0.25">
      <c r="A2073" s="122" t="s">
        <v>2003</v>
      </c>
      <c r="B2073" s="122">
        <v>1</v>
      </c>
      <c r="C2073" s="122" t="s">
        <v>2181</v>
      </c>
      <c r="D2073" s="122" t="s">
        <v>2126</v>
      </c>
      <c r="E2073" s="122">
        <v>38</v>
      </c>
      <c r="F2073" s="122">
        <v>4.5873898153776</v>
      </c>
      <c r="G2073" s="122">
        <v>4.9171427412268001</v>
      </c>
      <c r="H2073" s="122">
        <v>5.2770079776371999</v>
      </c>
      <c r="I2073" s="122">
        <v>5.0083446066975998</v>
      </c>
      <c r="J2073" s="122">
        <v>4.8791759910683998</v>
      </c>
      <c r="K2073" s="122">
        <v>4.8920684643571999</v>
      </c>
      <c r="L2073" s="122">
        <v>5.4537934023748003</v>
      </c>
      <c r="M2073" s="122">
        <v>5.6133228900335999</v>
      </c>
      <c r="N2073" s="122">
        <v>5.4094417165879998</v>
      </c>
      <c r="O2073" s="122">
        <v>4.9467920897611997</v>
      </c>
      <c r="P2073" s="122">
        <v>4.8086959294248004</v>
      </c>
      <c r="Q2073" s="122">
        <v>4.7833404484572002</v>
      </c>
      <c r="R2073" s="122">
        <v>4.6146789646607997</v>
      </c>
      <c r="S2073" s="122">
        <v>4.6335262611596004</v>
      </c>
      <c r="T2073" s="122">
        <v>4.6959505527283998</v>
      </c>
      <c r="U2073" s="122">
        <v>4.6702967733772001</v>
      </c>
      <c r="V2073" s="122">
        <v>4.6632143758284004</v>
      </c>
      <c r="W2073" s="122">
        <v>4.5818894060183997</v>
      </c>
      <c r="X2073" s="122">
        <v>4.4377347244132004</v>
      </c>
      <c r="Y2073" s="122">
        <v>4.1741757323756001</v>
      </c>
      <c r="Z2073" s="122">
        <v>2.7204033190599999</v>
      </c>
      <c r="AA2073" s="122">
        <v>2.735151885634</v>
      </c>
      <c r="AB2073" s="122">
        <v>2.7988134736912</v>
      </c>
      <c r="AC2073" s="122">
        <v>2.6320274707608</v>
      </c>
      <c r="AD2073" s="122">
        <v>2.4891044055135998</v>
      </c>
      <c r="AE2073" s="122">
        <v>2.5008497586324001</v>
      </c>
      <c r="AF2073" s="122">
        <v>2.5083490595688001</v>
      </c>
      <c r="AG2073" s="122">
        <v>2.5870631764404002</v>
      </c>
      <c r="AH2073" s="122">
        <v>2.4502176385932</v>
      </c>
      <c r="AI2073" s="122">
        <v>2.3916337713211999</v>
      </c>
      <c r="AJ2073" s="122">
        <v>2.3808945184052002</v>
      </c>
      <c r="AK2073" s="122">
        <v>2.4218692425872002</v>
      </c>
      <c r="AL2073" s="122">
        <v>0</v>
      </c>
    </row>
    <row r="2074" spans="1:38" hidden="1" x14ac:dyDescent="0.25">
      <c r="A2074" s="122" t="s">
        <v>2003</v>
      </c>
      <c r="B2074" s="122">
        <v>1</v>
      </c>
      <c r="C2074" s="122" t="s">
        <v>2181</v>
      </c>
      <c r="D2074" s="122" t="s">
        <v>2127</v>
      </c>
      <c r="E2074" s="122">
        <v>38</v>
      </c>
      <c r="F2074" s="122">
        <v>0.65832756222519995</v>
      </c>
      <c r="G2074" s="122">
        <v>0.89611008607120002</v>
      </c>
      <c r="H2074" s="122">
        <v>0.897105482826</v>
      </c>
      <c r="I2074" s="122">
        <v>0.79869757364600003</v>
      </c>
      <c r="J2074" s="122">
        <v>0.90158288349920002</v>
      </c>
      <c r="K2074" s="122">
        <v>0.91580838313440005</v>
      </c>
      <c r="L2074" s="122">
        <v>0.95053816945080005</v>
      </c>
      <c r="M2074" s="122">
        <v>0.83289480717240005</v>
      </c>
      <c r="N2074" s="122">
        <v>0.79324523626879995</v>
      </c>
      <c r="O2074" s="122">
        <v>0.73096772583799996</v>
      </c>
      <c r="P2074" s="122">
        <v>0.72114847220360001</v>
      </c>
      <c r="Q2074" s="122">
        <v>0.72411822056840003</v>
      </c>
      <c r="R2074" s="122">
        <v>0.68295845685199996</v>
      </c>
      <c r="S2074" s="122">
        <v>0.70634432161159999</v>
      </c>
      <c r="T2074" s="122">
        <v>0.67750151285600002</v>
      </c>
      <c r="U2074" s="122">
        <v>0.62569013790640005</v>
      </c>
      <c r="V2074" s="122">
        <v>0.61799282167839997</v>
      </c>
      <c r="W2074" s="122">
        <v>0.60568346573279996</v>
      </c>
      <c r="X2074" s="122">
        <v>0.61454770169520001</v>
      </c>
      <c r="Y2074" s="122">
        <v>0.62968647232120001</v>
      </c>
      <c r="Z2074" s="122">
        <v>1.2284655760328</v>
      </c>
      <c r="AA2074" s="122">
        <v>1.0329922801464</v>
      </c>
      <c r="AB2074" s="122">
        <v>0.97643530271559997</v>
      </c>
      <c r="AC2074" s="122">
        <v>0.92686693905399997</v>
      </c>
      <c r="AD2074" s="122">
        <v>0.87986265447360001</v>
      </c>
      <c r="AE2074" s="122">
        <v>0.80125730828920005</v>
      </c>
      <c r="AF2074" s="122">
        <v>0.79855158502559997</v>
      </c>
      <c r="AG2074" s="122">
        <v>0.79843492225000001</v>
      </c>
      <c r="AH2074" s="122">
        <v>0.84085797946639995</v>
      </c>
      <c r="AI2074" s="122">
        <v>0.84468426556639997</v>
      </c>
      <c r="AJ2074" s="122">
        <v>0.85788719063600005</v>
      </c>
      <c r="AK2074" s="122">
        <v>0.88121653053000004</v>
      </c>
      <c r="AL2074" s="122">
        <v>0</v>
      </c>
    </row>
    <row r="2075" spans="1:38" hidden="1" x14ac:dyDescent="0.25">
      <c r="A2075" s="122" t="s">
        <v>2003</v>
      </c>
      <c r="B2075" s="122">
        <v>1</v>
      </c>
      <c r="C2075" s="122" t="s">
        <v>2181</v>
      </c>
      <c r="D2075" s="122" t="s">
        <v>2128</v>
      </c>
      <c r="E2075" s="122">
        <v>38</v>
      </c>
      <c r="F2075" s="122">
        <v>0.17955215076959999</v>
      </c>
      <c r="G2075" s="122">
        <v>0.17907101063600001</v>
      </c>
      <c r="H2075" s="122">
        <v>0.17253033961520001</v>
      </c>
      <c r="I2075" s="122">
        <v>0.16229518138400001</v>
      </c>
      <c r="J2075" s="122">
        <v>0.1594768830004</v>
      </c>
      <c r="K2075" s="122">
        <v>0.1494269134932</v>
      </c>
      <c r="L2075" s="122">
        <v>0.14818240144399999</v>
      </c>
      <c r="M2075" s="122">
        <v>0.13543135093879999</v>
      </c>
      <c r="N2075" s="122">
        <v>0.1217416207224</v>
      </c>
      <c r="O2075" s="122">
        <v>0.1103849938436</v>
      </c>
      <c r="P2075" s="122">
        <v>0.1069333167364</v>
      </c>
      <c r="Q2075" s="122">
        <v>9.6066019184799997E-2</v>
      </c>
      <c r="R2075" s="122">
        <v>9.8750300208000005E-2</v>
      </c>
      <c r="S2075" s="122">
        <v>0.1017791087824</v>
      </c>
      <c r="T2075" s="122">
        <v>9.40449130908E-2</v>
      </c>
      <c r="U2075" s="122">
        <v>8.9526258323600005E-2</v>
      </c>
      <c r="V2075" s="122">
        <v>9.8148026670399999E-2</v>
      </c>
      <c r="W2075" s="122">
        <v>0.1083030093908</v>
      </c>
      <c r="X2075" s="122">
        <v>9.9744836620799998E-2</v>
      </c>
      <c r="Y2075" s="122">
        <v>8.1275756855999998E-2</v>
      </c>
      <c r="Z2075" s="122">
        <v>0.15973635461839999</v>
      </c>
      <c r="AA2075" s="122">
        <v>0.16130983853879999</v>
      </c>
      <c r="AB2075" s="122">
        <v>0.1628771697868</v>
      </c>
      <c r="AC2075" s="122">
        <v>0.19403519850959999</v>
      </c>
      <c r="AD2075" s="122">
        <v>0.19710732485079999</v>
      </c>
      <c r="AE2075" s="122">
        <v>0.20102049647680001</v>
      </c>
      <c r="AF2075" s="122">
        <v>0.20488324535560001</v>
      </c>
      <c r="AG2075" s="122">
        <v>0.1879818212104</v>
      </c>
      <c r="AH2075" s="122">
        <v>0.18756048841600001</v>
      </c>
      <c r="AI2075" s="122">
        <v>0.18169644037999999</v>
      </c>
      <c r="AJ2075" s="122">
        <v>0.14718935630560001</v>
      </c>
      <c r="AK2075" s="122">
        <v>0.14697466301000001</v>
      </c>
      <c r="AL2075" s="122">
        <v>0</v>
      </c>
    </row>
    <row r="2076" spans="1:38" hidden="1" x14ac:dyDescent="0.25">
      <c r="A2076" s="122" t="s">
        <v>2000</v>
      </c>
      <c r="B2076" s="122">
        <v>1</v>
      </c>
      <c r="C2076" s="122" t="s">
        <v>2182</v>
      </c>
      <c r="D2076" s="122" t="s">
        <v>2080</v>
      </c>
      <c r="E2076" s="122">
        <v>39</v>
      </c>
      <c r="F2076" s="122">
        <v>3.1539261880000002E-4</v>
      </c>
      <c r="G2076" s="122">
        <v>3.0024168999999998E-4</v>
      </c>
      <c r="H2076" s="122">
        <v>3.0803140200000003E-4</v>
      </c>
      <c r="I2076" s="122">
        <v>5.4437885039999997E-4</v>
      </c>
      <c r="J2076" s="122">
        <v>8.2666351039999998E-4</v>
      </c>
      <c r="K2076" s="122">
        <v>1.0652646872E-3</v>
      </c>
      <c r="L2076" s="122">
        <v>1.4284633272E-3</v>
      </c>
      <c r="M2076" s="122">
        <v>1.6257692723999999E-3</v>
      </c>
      <c r="N2076" s="122">
        <v>1.478453928E-3</v>
      </c>
      <c r="O2076" s="122">
        <v>1.481818604E-3</v>
      </c>
      <c r="P2076" s="122">
        <v>1.3680184083999999E-3</v>
      </c>
      <c r="Q2076" s="122">
        <v>1.5546440448000001E-3</v>
      </c>
      <c r="R2076" s="122">
        <v>1.769539464E-3</v>
      </c>
      <c r="S2076" s="122">
        <v>1.8254758928E-3</v>
      </c>
      <c r="T2076" s="122">
        <v>1.7326074359999999E-3</v>
      </c>
      <c r="U2076" s="122">
        <v>1.7129390376000001E-3</v>
      </c>
      <c r="V2076" s="122">
        <v>1.2529666743999999E-3</v>
      </c>
      <c r="W2076" s="122">
        <v>1.2183850840000001E-3</v>
      </c>
      <c r="X2076" s="122">
        <v>1.1600538656E-3</v>
      </c>
      <c r="Y2076" s="122">
        <v>1.2506806424000001E-3</v>
      </c>
      <c r="Z2076" s="122">
        <v>1.3778986759999999E-3</v>
      </c>
      <c r="AA2076" s="122">
        <v>1.4087670716E-3</v>
      </c>
      <c r="AB2076" s="122">
        <v>1.6679857964000001E-3</v>
      </c>
      <c r="AC2076" s="122">
        <v>1.3004148807999999E-3</v>
      </c>
      <c r="AD2076" s="122">
        <v>1.0328914735999999E-3</v>
      </c>
      <c r="AE2076" s="122">
        <v>9.7395562880000001E-4</v>
      </c>
      <c r="AF2076" s="122">
        <v>9.0961545640000005E-4</v>
      </c>
      <c r="AG2076" s="122">
        <v>8.2698039200000001E-4</v>
      </c>
      <c r="AH2076" s="122">
        <v>9.00814894E-4</v>
      </c>
      <c r="AI2076" s="122">
        <v>7.8508052000000005E-4</v>
      </c>
      <c r="AJ2076" s="122">
        <v>8.5993272679999995E-4</v>
      </c>
      <c r="AK2076" s="122">
        <v>8.5081298679999995E-4</v>
      </c>
      <c r="AL2076" s="122">
        <v>0</v>
      </c>
    </row>
    <row r="2077" spans="1:38" hidden="1" x14ac:dyDescent="0.25">
      <c r="A2077" s="122" t="s">
        <v>2000</v>
      </c>
      <c r="B2077" s="122">
        <v>1</v>
      </c>
      <c r="C2077" s="122" t="s">
        <v>2182</v>
      </c>
      <c r="D2077" s="122" t="s">
        <v>2081</v>
      </c>
      <c r="E2077" s="122">
        <v>39</v>
      </c>
      <c r="F2077" s="122">
        <v>0.7664110384392</v>
      </c>
      <c r="G2077" s="122">
        <v>0.74923662229919996</v>
      </c>
      <c r="H2077" s="122">
        <v>0.70143129241360003</v>
      </c>
      <c r="I2077" s="122">
        <v>0.69602551521160005</v>
      </c>
      <c r="J2077" s="122">
        <v>0.67123190359399998</v>
      </c>
      <c r="K2077" s="122">
        <v>0.62411132134400005</v>
      </c>
      <c r="L2077" s="122">
        <v>0.55148772687960002</v>
      </c>
      <c r="M2077" s="122">
        <v>0.52996242102720004</v>
      </c>
      <c r="N2077" s="122">
        <v>0.52533863658080004</v>
      </c>
      <c r="O2077" s="122">
        <v>0.48859383116040001</v>
      </c>
      <c r="P2077" s="122">
        <v>0.4846155004264</v>
      </c>
      <c r="Q2077" s="122">
        <v>0.49828124173799998</v>
      </c>
      <c r="R2077" s="122">
        <v>0.47334716472119998</v>
      </c>
      <c r="S2077" s="122">
        <v>0.46028716914040002</v>
      </c>
      <c r="T2077" s="122">
        <v>0.46554604225640001</v>
      </c>
      <c r="U2077" s="122">
        <v>0.4562905706548</v>
      </c>
      <c r="V2077" s="122">
        <v>0.48228332027120002</v>
      </c>
      <c r="W2077" s="122">
        <v>0.4913598542048</v>
      </c>
      <c r="X2077" s="122">
        <v>0.47788147566319999</v>
      </c>
      <c r="Y2077" s="122">
        <v>0.46517074316719997</v>
      </c>
      <c r="Z2077" s="122">
        <v>0.47084570109079998</v>
      </c>
      <c r="AA2077" s="122">
        <v>0.47361890754079999</v>
      </c>
      <c r="AB2077" s="122">
        <v>0.45726681675640002</v>
      </c>
      <c r="AC2077" s="122">
        <v>0.4414607011808</v>
      </c>
      <c r="AD2077" s="122">
        <v>0.4574816536472</v>
      </c>
      <c r="AE2077" s="122">
        <v>0.46284812741999998</v>
      </c>
      <c r="AF2077" s="122">
        <v>0.4088482008016</v>
      </c>
      <c r="AG2077" s="122">
        <v>0.43105663031199998</v>
      </c>
      <c r="AH2077" s="122">
        <v>0.45145548871359997</v>
      </c>
      <c r="AI2077" s="122">
        <v>0.45861086608399998</v>
      </c>
      <c r="AJ2077" s="122">
        <v>0.45748132336199998</v>
      </c>
      <c r="AK2077" s="122">
        <v>0.45438918956759999</v>
      </c>
      <c r="AL2077" s="122">
        <v>0</v>
      </c>
    </row>
    <row r="2078" spans="1:38" hidden="1" x14ac:dyDescent="0.25">
      <c r="A2078" s="122" t="s">
        <v>2000</v>
      </c>
      <c r="B2078" s="122">
        <v>1</v>
      </c>
      <c r="C2078" s="122" t="s">
        <v>2182</v>
      </c>
      <c r="D2078" s="122" t="s">
        <v>2082</v>
      </c>
      <c r="E2078" s="122">
        <v>39</v>
      </c>
      <c r="F2078" s="122">
        <v>1.0916754403072</v>
      </c>
      <c r="G2078" s="122">
        <v>1.0743792133479999</v>
      </c>
      <c r="H2078" s="122">
        <v>0.98810499990159995</v>
      </c>
      <c r="I2078" s="122">
        <v>1.0071790293656</v>
      </c>
      <c r="J2078" s="122">
        <v>0.92823781483440004</v>
      </c>
      <c r="K2078" s="122">
        <v>0.85411439964199998</v>
      </c>
      <c r="L2078" s="122">
        <v>0.78423575408919999</v>
      </c>
      <c r="M2078" s="122">
        <v>0.79225425505239999</v>
      </c>
      <c r="N2078" s="122">
        <v>0.73363673694359999</v>
      </c>
      <c r="O2078" s="122">
        <v>0.60310271204400001</v>
      </c>
      <c r="P2078" s="122">
        <v>0.58016757098159999</v>
      </c>
      <c r="Q2078" s="122">
        <v>0.54249961366720001</v>
      </c>
      <c r="R2078" s="122">
        <v>0.4711179888548</v>
      </c>
      <c r="S2078" s="122">
        <v>0.36858351514600002</v>
      </c>
      <c r="T2078" s="122">
        <v>0.38764635393680003</v>
      </c>
      <c r="U2078" s="122">
        <v>0.37017132521040003</v>
      </c>
      <c r="V2078" s="122">
        <v>0.35077929977159999</v>
      </c>
      <c r="W2078" s="122">
        <v>0.35439567323999999</v>
      </c>
      <c r="X2078" s="122">
        <v>0.33282256324800003</v>
      </c>
      <c r="Y2078" s="122">
        <v>0.28429322894839998</v>
      </c>
      <c r="Z2078" s="122">
        <v>0.27608224229599998</v>
      </c>
      <c r="AA2078" s="122">
        <v>0.26113275507479999</v>
      </c>
      <c r="AB2078" s="122">
        <v>0.25715483349360002</v>
      </c>
      <c r="AC2078" s="122">
        <v>0.2456066377968</v>
      </c>
      <c r="AD2078" s="122">
        <v>0.23975382672359999</v>
      </c>
      <c r="AE2078" s="122">
        <v>0.25531249481079998</v>
      </c>
      <c r="AF2078" s="122">
        <v>0.24511827270559999</v>
      </c>
      <c r="AG2078" s="122">
        <v>0.24629117908920001</v>
      </c>
      <c r="AH2078" s="122">
        <v>0.2518351236436</v>
      </c>
      <c r="AI2078" s="122">
        <v>0.24476185681359999</v>
      </c>
      <c r="AJ2078" s="122">
        <v>0.24205755533680001</v>
      </c>
      <c r="AK2078" s="122">
        <v>0.23889502665279999</v>
      </c>
      <c r="AL2078" s="122">
        <v>0</v>
      </c>
    </row>
    <row r="2079" spans="1:38" hidden="1" x14ac:dyDescent="0.25">
      <c r="A2079" s="122" t="s">
        <v>2000</v>
      </c>
      <c r="B2079" s="122">
        <v>1</v>
      </c>
      <c r="C2079" s="122" t="s">
        <v>2182</v>
      </c>
      <c r="D2079" s="122" t="s">
        <v>2135</v>
      </c>
      <c r="E2079" s="122">
        <v>39</v>
      </c>
      <c r="F2079" s="122">
        <v>0</v>
      </c>
      <c r="G2079" s="122">
        <v>0</v>
      </c>
      <c r="H2079" s="122">
        <v>0</v>
      </c>
      <c r="I2079" s="122">
        <v>0</v>
      </c>
      <c r="J2079" s="122">
        <v>0</v>
      </c>
      <c r="K2079" s="122">
        <v>0</v>
      </c>
      <c r="L2079" s="122">
        <v>0</v>
      </c>
      <c r="M2079" s="122">
        <v>0</v>
      </c>
      <c r="N2079" s="122">
        <v>0</v>
      </c>
      <c r="O2079" s="122">
        <v>0</v>
      </c>
      <c r="P2079" s="122">
        <v>0</v>
      </c>
      <c r="Q2079" s="122">
        <v>0</v>
      </c>
      <c r="R2079" s="122">
        <v>0</v>
      </c>
      <c r="S2079" s="122">
        <v>0</v>
      </c>
      <c r="T2079" s="122">
        <v>0</v>
      </c>
      <c r="U2079" s="122">
        <v>0</v>
      </c>
      <c r="V2079" s="122">
        <v>0</v>
      </c>
      <c r="W2079" s="122">
        <v>0</v>
      </c>
      <c r="X2079" s="122">
        <v>0</v>
      </c>
      <c r="Y2079" s="122">
        <v>0</v>
      </c>
      <c r="Z2079" s="122">
        <v>0</v>
      </c>
      <c r="AA2079" s="122">
        <v>0</v>
      </c>
      <c r="AB2079" s="122">
        <v>0</v>
      </c>
      <c r="AC2079" s="122">
        <v>0</v>
      </c>
      <c r="AD2079" s="122">
        <v>0</v>
      </c>
      <c r="AE2079" s="122">
        <v>0</v>
      </c>
      <c r="AF2079" s="122">
        <v>0</v>
      </c>
      <c r="AG2079" s="122">
        <v>0</v>
      </c>
      <c r="AH2079" s="122">
        <v>0</v>
      </c>
      <c r="AI2079" s="122">
        <v>0</v>
      </c>
      <c r="AJ2079" s="122">
        <v>0</v>
      </c>
      <c r="AK2079" s="122">
        <v>0</v>
      </c>
      <c r="AL2079" s="122">
        <v>0</v>
      </c>
    </row>
    <row r="2080" spans="1:38" hidden="1" x14ac:dyDescent="0.25">
      <c r="A2080" s="122" t="s">
        <v>2000</v>
      </c>
      <c r="B2080" s="122">
        <v>1</v>
      </c>
      <c r="C2080" s="122" t="s">
        <v>2182</v>
      </c>
      <c r="D2080" s="122" t="s">
        <v>2083</v>
      </c>
      <c r="E2080" s="122">
        <v>39</v>
      </c>
      <c r="F2080" s="122">
        <v>0.62712195345800004</v>
      </c>
      <c r="G2080" s="122">
        <v>0.64576784378679997</v>
      </c>
      <c r="H2080" s="122">
        <v>0.65248539830600005</v>
      </c>
      <c r="I2080" s="122">
        <v>0.67018040026280001</v>
      </c>
      <c r="J2080" s="122">
        <v>0.7782387592476</v>
      </c>
      <c r="K2080" s="122">
        <v>0.8039663954224</v>
      </c>
      <c r="L2080" s="122">
        <v>0.84549184065359995</v>
      </c>
      <c r="M2080" s="122">
        <v>0.86980289911480002</v>
      </c>
      <c r="N2080" s="122">
        <v>0.86165779837760004</v>
      </c>
      <c r="O2080" s="122">
        <v>0.95101919360840004</v>
      </c>
      <c r="P2080" s="122">
        <v>0.8836002532392</v>
      </c>
      <c r="Q2080" s="122">
        <v>0.98898474396119995</v>
      </c>
      <c r="R2080" s="122">
        <v>0.98395299887919996</v>
      </c>
      <c r="S2080" s="122">
        <v>1.0485747748280001</v>
      </c>
      <c r="T2080" s="122">
        <v>0.96027858426360002</v>
      </c>
      <c r="U2080" s="122">
        <v>1.0069357006155999</v>
      </c>
      <c r="V2080" s="122">
        <v>0.99684637951639998</v>
      </c>
      <c r="W2080" s="122">
        <v>1.1174154162248</v>
      </c>
      <c r="X2080" s="122">
        <v>1.1101408800943999</v>
      </c>
      <c r="Y2080" s="122">
        <v>1.0985395018696</v>
      </c>
      <c r="Z2080" s="122">
        <v>0.96036187565919995</v>
      </c>
      <c r="AA2080" s="122">
        <v>0.88736136897520002</v>
      </c>
      <c r="AB2080" s="122">
        <v>0.90080834586119995</v>
      </c>
      <c r="AC2080" s="122">
        <v>0.83896609126120003</v>
      </c>
      <c r="AD2080" s="122">
        <v>0.81312131052879999</v>
      </c>
      <c r="AE2080" s="122">
        <v>0.79960966965320002</v>
      </c>
      <c r="AF2080" s="122">
        <v>0.78529121886599995</v>
      </c>
      <c r="AG2080" s="122">
        <v>0.83515474729399997</v>
      </c>
      <c r="AH2080" s="122">
        <v>0.847683497206</v>
      </c>
      <c r="AI2080" s="122">
        <v>0.81485973084600005</v>
      </c>
      <c r="AJ2080" s="122">
        <v>0.8017222311112</v>
      </c>
      <c r="AK2080" s="122">
        <v>0.80498950214200005</v>
      </c>
      <c r="AL2080" s="122">
        <v>0</v>
      </c>
    </row>
    <row r="2081" spans="1:38" x14ac:dyDescent="0.25">
      <c r="A2081" s="122" t="s">
        <v>2000</v>
      </c>
      <c r="B2081" s="122">
        <v>1</v>
      </c>
      <c r="C2081" s="122" t="s">
        <v>2182</v>
      </c>
      <c r="D2081" s="122" t="s">
        <v>2084</v>
      </c>
      <c r="E2081" s="122">
        <v>39</v>
      </c>
      <c r="F2081" s="122">
        <v>5.6195280770803997</v>
      </c>
      <c r="G2081" s="122">
        <v>5.8510792002935998</v>
      </c>
      <c r="H2081" s="122">
        <v>5.9806229410676002</v>
      </c>
      <c r="I2081" s="122">
        <v>6.0420517939040002</v>
      </c>
      <c r="J2081" s="122">
        <v>6.4443132845055997</v>
      </c>
      <c r="K2081" s="122">
        <v>6.7653950779856</v>
      </c>
      <c r="L2081" s="122">
        <v>6.8653483584671999</v>
      </c>
      <c r="M2081" s="122">
        <v>7.2653942001563996</v>
      </c>
      <c r="N2081" s="122">
        <v>7.0454450555468</v>
      </c>
      <c r="O2081" s="122">
        <v>7.9351529716144</v>
      </c>
      <c r="P2081" s="122">
        <v>8.1116868849883996</v>
      </c>
      <c r="Q2081" s="122">
        <v>8.7170744356303995</v>
      </c>
      <c r="R2081" s="122">
        <v>8.8953257075395999</v>
      </c>
      <c r="S2081" s="122">
        <v>9.2724151977127995</v>
      </c>
      <c r="T2081" s="122">
        <v>8.7225936746732007</v>
      </c>
      <c r="U2081" s="122">
        <v>9.0449226237999998</v>
      </c>
      <c r="V2081" s="122">
        <v>9.1744614530184005</v>
      </c>
      <c r="W2081" s="122">
        <v>10.04859362066</v>
      </c>
      <c r="X2081" s="122">
        <v>10.431364168640799</v>
      </c>
      <c r="Y2081" s="122">
        <v>10.0687897517116</v>
      </c>
      <c r="Z2081" s="122">
        <v>9.6969690180804005</v>
      </c>
      <c r="AA2081" s="122">
        <v>9.7676121626804004</v>
      </c>
      <c r="AB2081" s="122">
        <v>10.3527200132104</v>
      </c>
      <c r="AC2081" s="122">
        <v>9.9319985658432</v>
      </c>
      <c r="AD2081" s="122">
        <v>10.2126907783208</v>
      </c>
      <c r="AE2081" s="122">
        <v>9.7604515391403996</v>
      </c>
      <c r="AF2081" s="122">
        <v>9.6052994834047993</v>
      </c>
      <c r="AG2081" s="122">
        <v>9.6293868533043998</v>
      </c>
      <c r="AH2081" s="122">
        <v>9.4064961025895997</v>
      </c>
      <c r="AI2081" s="122">
        <v>8.7147786134667999</v>
      </c>
      <c r="AJ2081" s="122">
        <v>9.2011435269795996</v>
      </c>
      <c r="AK2081" s="122">
        <v>9.2920145199895998</v>
      </c>
      <c r="AL2081" s="122">
        <v>0</v>
      </c>
    </row>
    <row r="2082" spans="1:38" hidden="1" x14ac:dyDescent="0.25">
      <c r="A2082" s="122" t="s">
        <v>2000</v>
      </c>
      <c r="B2082" s="122">
        <v>1</v>
      </c>
      <c r="C2082" s="122" t="s">
        <v>2182</v>
      </c>
      <c r="D2082" s="122" t="s">
        <v>474</v>
      </c>
      <c r="E2082" s="122">
        <v>39</v>
      </c>
      <c r="F2082" s="122">
        <v>0.46113225958800003</v>
      </c>
      <c r="G2082" s="122">
        <v>0.49797235191479999</v>
      </c>
      <c r="H2082" s="122">
        <v>0.5013960596932</v>
      </c>
      <c r="I2082" s="122">
        <v>0.5287784905788</v>
      </c>
      <c r="J2082" s="122">
        <v>0.60744800124959997</v>
      </c>
      <c r="K2082" s="122">
        <v>0.62657350847000004</v>
      </c>
      <c r="L2082" s="122">
        <v>0.66469724848519995</v>
      </c>
      <c r="M2082" s="122">
        <v>0.7257828967312</v>
      </c>
      <c r="N2082" s="122">
        <v>0.75799554077800002</v>
      </c>
      <c r="O2082" s="122">
        <v>0.75503066774240002</v>
      </c>
      <c r="P2082" s="122">
        <v>0.79141015606800003</v>
      </c>
      <c r="Q2082" s="122">
        <v>0.77160583649519998</v>
      </c>
      <c r="R2082" s="122">
        <v>0.78451996424759995</v>
      </c>
      <c r="S2082" s="122">
        <v>0.77192715410720003</v>
      </c>
      <c r="T2082" s="122">
        <v>0.68541458940639999</v>
      </c>
      <c r="U2082" s="122">
        <v>0.73993284113839997</v>
      </c>
      <c r="V2082" s="122">
        <v>0.75756297555679997</v>
      </c>
      <c r="W2082" s="122">
        <v>0.83676939963399999</v>
      </c>
      <c r="X2082" s="122">
        <v>0.79642006180239999</v>
      </c>
      <c r="Y2082" s="122">
        <v>0.75985191870839996</v>
      </c>
      <c r="Z2082" s="122">
        <v>0.75467498938440003</v>
      </c>
      <c r="AA2082" s="122">
        <v>0.78403373116039998</v>
      </c>
      <c r="AB2082" s="122">
        <v>0.82236984376120004</v>
      </c>
      <c r="AC2082" s="122">
        <v>0.79275216119680003</v>
      </c>
      <c r="AD2082" s="122">
        <v>0.77752620471680001</v>
      </c>
      <c r="AE2082" s="122">
        <v>0.80905830035519999</v>
      </c>
      <c r="AF2082" s="122">
        <v>0.81035088233399999</v>
      </c>
      <c r="AG2082" s="122">
        <v>0.83119022266840004</v>
      </c>
      <c r="AH2082" s="122">
        <v>0.90213091192280004</v>
      </c>
      <c r="AI2082" s="122">
        <v>0.93592184245279997</v>
      </c>
      <c r="AJ2082" s="122">
        <v>0.97928845321720004</v>
      </c>
      <c r="AK2082" s="122">
        <v>0.97719973852480002</v>
      </c>
      <c r="AL2082" s="122">
        <v>0</v>
      </c>
    </row>
    <row r="2083" spans="1:38" hidden="1" x14ac:dyDescent="0.25">
      <c r="A2083" s="122" t="s">
        <v>2000</v>
      </c>
      <c r="B2083" s="122">
        <v>1</v>
      </c>
      <c r="C2083" s="122" t="s">
        <v>2182</v>
      </c>
      <c r="D2083" s="122" t="s">
        <v>2085</v>
      </c>
      <c r="E2083" s="122">
        <v>39</v>
      </c>
      <c r="F2083" s="122">
        <v>3.9430042078000001E-2</v>
      </c>
      <c r="G2083" s="122">
        <v>3.9975970356E-2</v>
      </c>
      <c r="H2083" s="122">
        <v>3.8185717485999998E-2</v>
      </c>
      <c r="I2083" s="122">
        <v>4.2595715971200002E-2</v>
      </c>
      <c r="J2083" s="122">
        <v>4.1778971763200001E-2</v>
      </c>
      <c r="K2083" s="122">
        <v>4.0976372018400001E-2</v>
      </c>
      <c r="L2083" s="122">
        <v>4.0052180058799999E-2</v>
      </c>
      <c r="M2083" s="122">
        <v>3.8549256379200002E-2</v>
      </c>
      <c r="N2083" s="122">
        <v>4.4886829408399997E-2</v>
      </c>
      <c r="O2083" s="122">
        <v>4.9928253782399998E-2</v>
      </c>
      <c r="P2083" s="122">
        <v>4.7819018469600003E-2</v>
      </c>
      <c r="Q2083" s="122">
        <v>4.9887009877600003E-2</v>
      </c>
      <c r="R2083" s="122">
        <v>4.9735149632E-2</v>
      </c>
      <c r="S2083" s="122">
        <v>4.9597291489200002E-2</v>
      </c>
      <c r="T2083" s="122">
        <v>4.7035422977200002E-2</v>
      </c>
      <c r="U2083" s="122">
        <v>4.9056346217200002E-2</v>
      </c>
      <c r="V2083" s="122">
        <v>5.0279559243200003E-2</v>
      </c>
      <c r="W2083" s="122">
        <v>5.2575434477999998E-2</v>
      </c>
      <c r="X2083" s="122">
        <v>5.4100085857999997E-2</v>
      </c>
      <c r="Y2083" s="122">
        <v>5.3035075259600002E-2</v>
      </c>
      <c r="Z2083" s="122">
        <v>5.7489445039599997E-2</v>
      </c>
      <c r="AA2083" s="122">
        <v>6.0379607752799998E-2</v>
      </c>
      <c r="AB2083" s="122">
        <v>6.1959831746399997E-2</v>
      </c>
      <c r="AC2083" s="122">
        <v>6.2674638891199994E-2</v>
      </c>
      <c r="AD2083" s="122">
        <v>6.7414462891999996E-2</v>
      </c>
      <c r="AE2083" s="122">
        <v>7.4203225350799998E-2</v>
      </c>
      <c r="AF2083" s="122">
        <v>7.8380202300400006E-2</v>
      </c>
      <c r="AG2083" s="122">
        <v>7.7725474559599994E-2</v>
      </c>
      <c r="AH2083" s="122">
        <v>8.5115641447200005E-2</v>
      </c>
      <c r="AI2083" s="122">
        <v>7.9342106883199995E-2</v>
      </c>
      <c r="AJ2083" s="122">
        <v>8.1825810035199995E-2</v>
      </c>
      <c r="AK2083" s="122">
        <v>8.2552175803999997E-2</v>
      </c>
      <c r="AL2083" s="122">
        <v>0</v>
      </c>
    </row>
    <row r="2084" spans="1:38" hidden="1" x14ac:dyDescent="0.25">
      <c r="A2084" s="122" t="s">
        <v>2000</v>
      </c>
      <c r="B2084" s="122">
        <v>1</v>
      </c>
      <c r="C2084" s="122" t="s">
        <v>2182</v>
      </c>
      <c r="D2084" s="122" t="s">
        <v>2087</v>
      </c>
      <c r="E2084" s="122">
        <v>39</v>
      </c>
      <c r="F2084" s="122">
        <v>4.0134921450399999E-2</v>
      </c>
      <c r="G2084" s="122">
        <v>4.34882404656E-2</v>
      </c>
      <c r="H2084" s="122">
        <v>4.4987002983999998E-2</v>
      </c>
      <c r="I2084" s="122">
        <v>4.7982488105999997E-2</v>
      </c>
      <c r="J2084" s="122">
        <v>4.4498666920399998E-2</v>
      </c>
      <c r="K2084" s="122">
        <v>4.5062401938399999E-2</v>
      </c>
      <c r="L2084" s="122">
        <v>4.2659411818800001E-2</v>
      </c>
      <c r="M2084" s="122">
        <v>4.3405193235599999E-2</v>
      </c>
      <c r="N2084" s="122">
        <v>4.6885673071999999E-2</v>
      </c>
      <c r="O2084" s="122">
        <v>4.8502233175199999E-2</v>
      </c>
      <c r="P2084" s="122">
        <v>4.6065201596399999E-2</v>
      </c>
      <c r="Q2084" s="122">
        <v>4.6305372856399997E-2</v>
      </c>
      <c r="R2084" s="122">
        <v>4.8347460179199997E-2</v>
      </c>
      <c r="S2084" s="122">
        <v>4.9678829256E-2</v>
      </c>
      <c r="T2084" s="122">
        <v>4.7391513987999997E-2</v>
      </c>
      <c r="U2084" s="122">
        <v>4.7996389378E-2</v>
      </c>
      <c r="V2084" s="122">
        <v>4.6269407967999998E-2</v>
      </c>
      <c r="W2084" s="122">
        <v>4.8032613812400003E-2</v>
      </c>
      <c r="X2084" s="122">
        <v>4.6367318454800001E-2</v>
      </c>
      <c r="Y2084" s="122">
        <v>4.5712376043599998E-2</v>
      </c>
      <c r="Z2084" s="122">
        <v>4.5973817498000003E-2</v>
      </c>
      <c r="AA2084" s="122">
        <v>4.22795099356E-2</v>
      </c>
      <c r="AB2084" s="122">
        <v>4.3344189366799998E-2</v>
      </c>
      <c r="AC2084" s="122">
        <v>4.2570761760799998E-2</v>
      </c>
      <c r="AD2084" s="122">
        <v>4.6099172764400002E-2</v>
      </c>
      <c r="AE2084" s="122">
        <v>4.98409621192E-2</v>
      </c>
      <c r="AF2084" s="122">
        <v>5.35819396448E-2</v>
      </c>
      <c r="AG2084" s="122">
        <v>5.4221897142E-2</v>
      </c>
      <c r="AH2084" s="122">
        <v>5.61847284012E-2</v>
      </c>
      <c r="AI2084" s="122">
        <v>5.2257729851600002E-2</v>
      </c>
      <c r="AJ2084" s="122">
        <v>4.7719227525199998E-2</v>
      </c>
      <c r="AK2084" s="122">
        <v>4.7590627100799997E-2</v>
      </c>
      <c r="AL2084" s="122">
        <v>0</v>
      </c>
    </row>
    <row r="2085" spans="1:38" hidden="1" x14ac:dyDescent="0.25">
      <c r="A2085" s="122" t="s">
        <v>2000</v>
      </c>
      <c r="B2085" s="122">
        <v>1</v>
      </c>
      <c r="C2085" s="122" t="s">
        <v>2182</v>
      </c>
      <c r="D2085" s="122" t="s">
        <v>2088</v>
      </c>
      <c r="E2085" s="122">
        <v>39</v>
      </c>
      <c r="F2085" s="122">
        <v>0.80469200521079998</v>
      </c>
      <c r="G2085" s="122">
        <v>0.79432013206840002</v>
      </c>
      <c r="H2085" s="122">
        <v>0.77532250415479997</v>
      </c>
      <c r="I2085" s="122">
        <v>0.80961404902559997</v>
      </c>
      <c r="J2085" s="122">
        <v>0.85088580331999997</v>
      </c>
      <c r="K2085" s="122">
        <v>0.81715007008880003</v>
      </c>
      <c r="L2085" s="122">
        <v>0.80362542768199996</v>
      </c>
      <c r="M2085" s="122">
        <v>0.84137434727360005</v>
      </c>
      <c r="N2085" s="122">
        <v>0.87476377390640003</v>
      </c>
      <c r="O2085" s="122">
        <v>0.85608847825479994</v>
      </c>
      <c r="P2085" s="122">
        <v>0.86191442537480001</v>
      </c>
      <c r="Q2085" s="122">
        <v>0.87547226403559997</v>
      </c>
      <c r="R2085" s="122">
        <v>0.83022024009399997</v>
      </c>
      <c r="S2085" s="122">
        <v>0.8136658736472</v>
      </c>
      <c r="T2085" s="122">
        <v>0.77890238369999998</v>
      </c>
      <c r="U2085" s="122">
        <v>0.77888023946319995</v>
      </c>
      <c r="V2085" s="122">
        <v>0.7666311086616</v>
      </c>
      <c r="W2085" s="122">
        <v>0.78930112442160005</v>
      </c>
      <c r="X2085" s="122">
        <v>0.7087896089904</v>
      </c>
      <c r="Y2085" s="122">
        <v>0.71468554467519996</v>
      </c>
      <c r="Z2085" s="122">
        <v>0.67428479027840005</v>
      </c>
      <c r="AA2085" s="122">
        <v>0.7167171809224</v>
      </c>
      <c r="AB2085" s="122">
        <v>0.63703311515759997</v>
      </c>
      <c r="AC2085" s="122">
        <v>0.66135241585280002</v>
      </c>
      <c r="AD2085" s="122">
        <v>0.65784975093880005</v>
      </c>
      <c r="AE2085" s="122">
        <v>0.7112387725464</v>
      </c>
      <c r="AF2085" s="122">
        <v>0.64662924515840003</v>
      </c>
      <c r="AG2085" s="122">
        <v>0.62833574463800002</v>
      </c>
      <c r="AH2085" s="122">
        <v>0.63381636552639997</v>
      </c>
      <c r="AI2085" s="122">
        <v>0.71659810989759998</v>
      </c>
      <c r="AJ2085" s="122">
        <v>0.69961512898199996</v>
      </c>
      <c r="AK2085" s="122">
        <v>0.70190282791439995</v>
      </c>
      <c r="AL2085" s="122">
        <v>0</v>
      </c>
    </row>
    <row r="2086" spans="1:38" hidden="1" x14ac:dyDescent="0.25">
      <c r="A2086" s="122" t="s">
        <v>2000</v>
      </c>
      <c r="B2086" s="122">
        <v>1</v>
      </c>
      <c r="C2086" s="122" t="s">
        <v>2182</v>
      </c>
      <c r="D2086" s="122" t="s">
        <v>2089</v>
      </c>
      <c r="E2086" s="122">
        <v>39</v>
      </c>
      <c r="F2086" s="122">
        <v>0.83921184713800001</v>
      </c>
      <c r="G2086" s="122">
        <v>0.85983701238400001</v>
      </c>
      <c r="H2086" s="122">
        <v>0.86943292109519998</v>
      </c>
      <c r="I2086" s="122">
        <v>0.91133040885880001</v>
      </c>
      <c r="J2086" s="122">
        <v>0.9164427209196</v>
      </c>
      <c r="K2086" s="122">
        <v>0.86730559350680003</v>
      </c>
      <c r="L2086" s="122">
        <v>0.87771075809200005</v>
      </c>
      <c r="M2086" s="122">
        <v>0.90253790546080004</v>
      </c>
      <c r="N2086" s="122">
        <v>0.97983417455559996</v>
      </c>
      <c r="O2086" s="122">
        <v>0.97612980321359999</v>
      </c>
      <c r="P2086" s="122">
        <v>0.93060630464479999</v>
      </c>
      <c r="Q2086" s="122">
        <v>0.94366073654159999</v>
      </c>
      <c r="R2086" s="122">
        <v>0.94346068416880002</v>
      </c>
      <c r="S2086" s="122">
        <v>0.91347197159399995</v>
      </c>
      <c r="T2086" s="122">
        <v>0.90957025249159995</v>
      </c>
      <c r="U2086" s="122">
        <v>0.91358038673719999</v>
      </c>
      <c r="V2086" s="122">
        <v>0.88782629155360004</v>
      </c>
      <c r="W2086" s="122">
        <v>0.93241299345319995</v>
      </c>
      <c r="X2086" s="122">
        <v>0.88590260727640002</v>
      </c>
      <c r="Y2086" s="122">
        <v>0.86247005737479998</v>
      </c>
      <c r="Z2086" s="122">
        <v>0.85139895986879999</v>
      </c>
      <c r="AA2086" s="122">
        <v>0.85880267012680001</v>
      </c>
      <c r="AB2086" s="122">
        <v>0.87148857904080002</v>
      </c>
      <c r="AC2086" s="122">
        <v>0.88455314724839995</v>
      </c>
      <c r="AD2086" s="122">
        <v>0.92956820562200004</v>
      </c>
      <c r="AE2086" s="122">
        <v>0.97552255386880005</v>
      </c>
      <c r="AF2086" s="122">
        <v>0.96295264276680004</v>
      </c>
      <c r="AG2086" s="122">
        <v>0.96646859035160004</v>
      </c>
      <c r="AH2086" s="122">
        <v>0.99720740016800002</v>
      </c>
      <c r="AI2086" s="122">
        <v>1.0099437740392001</v>
      </c>
      <c r="AJ2086" s="122">
        <v>0.96787807101159995</v>
      </c>
      <c r="AK2086" s="122">
        <v>0.96604325068999997</v>
      </c>
      <c r="AL2086" s="122">
        <v>0</v>
      </c>
    </row>
    <row r="2087" spans="1:38" hidden="1" x14ac:dyDescent="0.25">
      <c r="A2087" s="122" t="s">
        <v>2000</v>
      </c>
      <c r="B2087" s="122">
        <v>1</v>
      </c>
      <c r="C2087" s="122" t="s">
        <v>2182</v>
      </c>
      <c r="D2087" s="122" t="s">
        <v>2136</v>
      </c>
      <c r="E2087" s="122">
        <v>39</v>
      </c>
      <c r="F2087" s="122">
        <v>0</v>
      </c>
      <c r="G2087" s="122">
        <v>0</v>
      </c>
      <c r="H2087" s="122">
        <v>0</v>
      </c>
      <c r="I2087" s="122">
        <v>0</v>
      </c>
      <c r="J2087" s="122">
        <v>0</v>
      </c>
      <c r="K2087" s="122">
        <v>0</v>
      </c>
      <c r="L2087" s="122">
        <v>0</v>
      </c>
      <c r="M2087" s="122">
        <v>0</v>
      </c>
      <c r="N2087" s="122">
        <v>0</v>
      </c>
      <c r="O2087" s="122">
        <v>0</v>
      </c>
      <c r="P2087" s="122">
        <v>0</v>
      </c>
      <c r="Q2087" s="122">
        <v>0</v>
      </c>
      <c r="R2087" s="122">
        <v>0</v>
      </c>
      <c r="S2087" s="122">
        <v>0</v>
      </c>
      <c r="T2087" s="122">
        <v>0</v>
      </c>
      <c r="U2087" s="122">
        <v>0</v>
      </c>
      <c r="V2087" s="122">
        <v>0</v>
      </c>
      <c r="W2087" s="122">
        <v>0</v>
      </c>
      <c r="X2087" s="122">
        <v>0</v>
      </c>
      <c r="Y2087" s="122">
        <v>0</v>
      </c>
      <c r="Z2087" s="122">
        <v>0</v>
      </c>
      <c r="AA2087" s="122">
        <v>0</v>
      </c>
      <c r="AB2087" s="122">
        <v>0</v>
      </c>
      <c r="AC2087" s="122">
        <v>0</v>
      </c>
      <c r="AD2087" s="122">
        <v>0</v>
      </c>
      <c r="AE2087" s="122">
        <v>0</v>
      </c>
      <c r="AF2087" s="122">
        <v>0</v>
      </c>
      <c r="AG2087" s="122">
        <v>0</v>
      </c>
      <c r="AH2087" s="122">
        <v>0</v>
      </c>
      <c r="AI2087" s="122">
        <v>0</v>
      </c>
      <c r="AJ2087" s="122">
        <v>0</v>
      </c>
      <c r="AK2087" s="122">
        <v>0</v>
      </c>
      <c r="AL2087" s="122">
        <v>0</v>
      </c>
    </row>
    <row r="2088" spans="1:38" hidden="1" x14ac:dyDescent="0.25">
      <c r="A2088" s="122" t="s">
        <v>2000</v>
      </c>
      <c r="B2088" s="122">
        <v>1</v>
      </c>
      <c r="C2088" s="122" t="s">
        <v>2182</v>
      </c>
      <c r="D2088" s="122" t="s">
        <v>2090</v>
      </c>
      <c r="E2088" s="122">
        <v>39</v>
      </c>
      <c r="F2088" s="122">
        <v>0.1097843256048</v>
      </c>
      <c r="G2088" s="122">
        <v>0.1068721448088</v>
      </c>
      <c r="H2088" s="122">
        <v>9.5592763870799999E-2</v>
      </c>
      <c r="I2088" s="122">
        <v>9.2937909100400007E-2</v>
      </c>
      <c r="J2088" s="122">
        <v>8.9718243062000005E-2</v>
      </c>
      <c r="K2088" s="122">
        <v>8.7410755711999993E-2</v>
      </c>
      <c r="L2088" s="122">
        <v>6.9395591574400006E-2</v>
      </c>
      <c r="M2088" s="122">
        <v>6.8633203547999996E-2</v>
      </c>
      <c r="N2088" s="122">
        <v>6.6517415022799994E-2</v>
      </c>
      <c r="O2088" s="122">
        <v>6.3966143592399993E-2</v>
      </c>
      <c r="P2088" s="122">
        <v>6.8102265403199996E-2</v>
      </c>
      <c r="Q2088" s="122">
        <v>5.7659807223200001E-2</v>
      </c>
      <c r="R2088" s="122">
        <v>5.6374671766000001E-2</v>
      </c>
      <c r="S2088" s="122">
        <v>5.4899526424399998E-2</v>
      </c>
      <c r="T2088" s="122">
        <v>4.8253133311599999E-2</v>
      </c>
      <c r="U2088" s="122">
        <v>4.3947299311999997E-2</v>
      </c>
      <c r="V2088" s="122">
        <v>3.6669359515599999E-2</v>
      </c>
      <c r="W2088" s="122">
        <v>3.1890138820400003E-2</v>
      </c>
      <c r="X2088" s="122">
        <v>2.2699635375199999E-2</v>
      </c>
      <c r="Y2088" s="122">
        <v>2.0670858697999998E-2</v>
      </c>
      <c r="Z2088" s="122">
        <v>2.06286418688E-2</v>
      </c>
      <c r="AA2088" s="122">
        <v>2.1920197297599999E-2</v>
      </c>
      <c r="AB2088" s="122">
        <v>2.1981695212399999E-2</v>
      </c>
      <c r="AC2088" s="122">
        <v>2.2785166154799998E-2</v>
      </c>
      <c r="AD2088" s="122">
        <v>2.0751699757599999E-2</v>
      </c>
      <c r="AE2088" s="122">
        <v>2.1798602862399999E-2</v>
      </c>
      <c r="AF2088" s="122">
        <v>2.2348232661999999E-2</v>
      </c>
      <c r="AG2088" s="122">
        <v>2.32380774808E-2</v>
      </c>
      <c r="AH2088" s="122">
        <v>2.2104635417200001E-2</v>
      </c>
      <c r="AI2088" s="122">
        <v>1.4997402828800001E-2</v>
      </c>
      <c r="AJ2088" s="122">
        <v>1.2579909972E-2</v>
      </c>
      <c r="AK2088" s="122">
        <v>1.23771788504E-2</v>
      </c>
      <c r="AL2088" s="122">
        <v>0</v>
      </c>
    </row>
    <row r="2089" spans="1:38" hidden="1" x14ac:dyDescent="0.25">
      <c r="A2089" s="122" t="s">
        <v>2000</v>
      </c>
      <c r="B2089" s="122">
        <v>1</v>
      </c>
      <c r="C2089" s="122" t="s">
        <v>2182</v>
      </c>
      <c r="D2089" s="122" t="s">
        <v>2091</v>
      </c>
      <c r="E2089" s="122">
        <v>39</v>
      </c>
      <c r="F2089" s="122">
        <v>4.9020539137275998</v>
      </c>
      <c r="G2089" s="122">
        <v>5.3555178769680003</v>
      </c>
      <c r="H2089" s="122">
        <v>4.9713102542068004</v>
      </c>
      <c r="I2089" s="122">
        <v>5.2004174284635996</v>
      </c>
      <c r="J2089" s="122">
        <v>5.6044800829724002</v>
      </c>
      <c r="K2089" s="122">
        <v>5.5760923413132</v>
      </c>
      <c r="L2089" s="122">
        <v>4.795582705298</v>
      </c>
      <c r="M2089" s="122">
        <v>5.2230743574940002</v>
      </c>
      <c r="N2089" s="122">
        <v>6.1666582939527999</v>
      </c>
      <c r="O2089" s="122">
        <v>6.0739280211763997</v>
      </c>
      <c r="P2089" s="122">
        <v>5.9710868868783997</v>
      </c>
      <c r="Q2089" s="122">
        <v>5.8338329622411997</v>
      </c>
      <c r="R2089" s="122">
        <v>5.9403185676071999</v>
      </c>
      <c r="S2089" s="122">
        <v>5.7391292926968003</v>
      </c>
      <c r="T2089" s="122">
        <v>5.5220642348900002</v>
      </c>
      <c r="U2089" s="122">
        <v>5.9571220266124003</v>
      </c>
      <c r="V2089" s="122">
        <v>5.7469219546675996</v>
      </c>
      <c r="W2089" s="122">
        <v>6.2606791310979997</v>
      </c>
      <c r="X2089" s="122">
        <v>5.7864146573576001</v>
      </c>
      <c r="Y2089" s="122">
        <v>5.2587311341851999</v>
      </c>
      <c r="Z2089" s="122">
        <v>5.9965585244600002</v>
      </c>
      <c r="AA2089" s="122">
        <v>5.9437930400827996</v>
      </c>
      <c r="AB2089" s="122">
        <v>6.5477738763808002</v>
      </c>
      <c r="AC2089" s="122">
        <v>6.0306191800568003</v>
      </c>
      <c r="AD2089" s="122">
        <v>5.7703188588219998</v>
      </c>
      <c r="AE2089" s="122">
        <v>6.3747189667699997</v>
      </c>
      <c r="AF2089" s="122">
        <v>6.7625152451807997</v>
      </c>
      <c r="AG2089" s="122">
        <v>6.7969352878812002</v>
      </c>
      <c r="AH2089" s="122">
        <v>7.2681002013424001</v>
      </c>
      <c r="AI2089" s="122">
        <v>7.2716059835804003</v>
      </c>
      <c r="AJ2089" s="122">
        <v>7.412428357754</v>
      </c>
      <c r="AK2089" s="122">
        <v>7.1613398312119996</v>
      </c>
      <c r="AL2089" s="122">
        <v>0</v>
      </c>
    </row>
    <row r="2090" spans="1:38" hidden="1" x14ac:dyDescent="0.25">
      <c r="A2090" s="122" t="s">
        <v>2000</v>
      </c>
      <c r="B2090" s="122">
        <v>1</v>
      </c>
      <c r="C2090" s="122" t="s">
        <v>2182</v>
      </c>
      <c r="D2090" s="122" t="s">
        <v>2092</v>
      </c>
      <c r="E2090" s="122">
        <v>39</v>
      </c>
      <c r="F2090" s="122">
        <v>0.64999546282999998</v>
      </c>
      <c r="G2090" s="122">
        <v>0.6916199643248</v>
      </c>
      <c r="H2090" s="122">
        <v>0.68429505004000002</v>
      </c>
      <c r="I2090" s="122">
        <v>0.66993254887160003</v>
      </c>
      <c r="J2090" s="122">
        <v>0.83072522103199997</v>
      </c>
      <c r="K2090" s="122">
        <v>0.9081784240088</v>
      </c>
      <c r="L2090" s="122">
        <v>1.0740823990596</v>
      </c>
      <c r="M2090" s="122">
        <v>1.1906565989975999</v>
      </c>
      <c r="N2090" s="122">
        <v>1.3090356461056001</v>
      </c>
      <c r="O2090" s="122">
        <v>1.4204136511656</v>
      </c>
      <c r="P2090" s="122">
        <v>1.6275126266364</v>
      </c>
      <c r="Q2090" s="122">
        <v>1.779705505466</v>
      </c>
      <c r="R2090" s="122">
        <v>1.8156383739004001</v>
      </c>
      <c r="S2090" s="122">
        <v>1.98779972286</v>
      </c>
      <c r="T2090" s="122">
        <v>1.8696154564948</v>
      </c>
      <c r="U2090" s="122">
        <v>2.0129229817844001</v>
      </c>
      <c r="V2090" s="122">
        <v>2.2354199482524</v>
      </c>
      <c r="W2090" s="122">
        <v>2.5906809525996</v>
      </c>
      <c r="X2090" s="122">
        <v>2.4933082769560002</v>
      </c>
      <c r="Y2090" s="122">
        <v>2.5449469576328001</v>
      </c>
      <c r="Z2090" s="122">
        <v>2.447988315066</v>
      </c>
      <c r="AA2090" s="122">
        <v>2.5355987339228001</v>
      </c>
      <c r="AB2090" s="122">
        <v>2.5982831795563999</v>
      </c>
      <c r="AC2090" s="122">
        <v>2.6128906787844</v>
      </c>
      <c r="AD2090" s="122">
        <v>2.4973709645079998</v>
      </c>
      <c r="AE2090" s="122">
        <v>2.5781146630484</v>
      </c>
      <c r="AF2090" s="122">
        <v>2.5685597425852</v>
      </c>
      <c r="AG2090" s="122">
        <v>2.7175547966476001</v>
      </c>
      <c r="AH2090" s="122">
        <v>2.7496093728908</v>
      </c>
      <c r="AI2090" s="122">
        <v>2.7582735598935999</v>
      </c>
      <c r="AJ2090" s="122">
        <v>2.9969144040248001</v>
      </c>
      <c r="AK2090" s="122">
        <v>3.0270772251412001</v>
      </c>
      <c r="AL2090" s="122">
        <v>0</v>
      </c>
    </row>
    <row r="2091" spans="1:38" hidden="1" x14ac:dyDescent="0.25">
      <c r="A2091" s="122" t="s">
        <v>2000</v>
      </c>
      <c r="B2091" s="122">
        <v>1</v>
      </c>
      <c r="C2091" s="122" t="s">
        <v>2182</v>
      </c>
      <c r="D2091" s="122" t="s">
        <v>2093</v>
      </c>
      <c r="E2091" s="122">
        <v>39</v>
      </c>
      <c r="F2091" s="122">
        <v>1.9267009233724</v>
      </c>
      <c r="G2091" s="122">
        <v>2.1478075717084</v>
      </c>
      <c r="H2091" s="122">
        <v>1.9007410953327999</v>
      </c>
      <c r="I2091" s="122">
        <v>1.9413382589188</v>
      </c>
      <c r="J2091" s="122">
        <v>1.9731093592560001</v>
      </c>
      <c r="K2091" s="122">
        <v>1.9326164434555999</v>
      </c>
      <c r="L2091" s="122">
        <v>1.6181501267148</v>
      </c>
      <c r="M2091" s="122">
        <v>1.5644014356936</v>
      </c>
      <c r="N2091" s="122">
        <v>1.8286018482535999</v>
      </c>
      <c r="O2091" s="122">
        <v>1.5799301274119999</v>
      </c>
      <c r="P2091" s="122">
        <v>1.5142379140083999</v>
      </c>
      <c r="Q2091" s="122">
        <v>1.5514551007620001</v>
      </c>
      <c r="R2091" s="122">
        <v>1.5936825954028</v>
      </c>
      <c r="S2091" s="122">
        <v>1.4391425739599999</v>
      </c>
      <c r="T2091" s="122">
        <v>1.4015887256168</v>
      </c>
      <c r="U2091" s="122">
        <v>1.5613349214708001</v>
      </c>
      <c r="V2091" s="122">
        <v>1.5669396739135999</v>
      </c>
      <c r="W2091" s="122">
        <v>1.6533774177311999</v>
      </c>
      <c r="X2091" s="122">
        <v>1.5256505935132001</v>
      </c>
      <c r="Y2091" s="122">
        <v>1.4496679849680001</v>
      </c>
      <c r="Z2091" s="122">
        <v>1.7226505722692</v>
      </c>
      <c r="AA2091" s="122">
        <v>1.7006941817487999</v>
      </c>
      <c r="AB2091" s="122">
        <v>1.8449289986344</v>
      </c>
      <c r="AC2091" s="122">
        <v>1.6732948815855999</v>
      </c>
      <c r="AD2091" s="122">
        <v>1.6230064777612001</v>
      </c>
      <c r="AE2091" s="122">
        <v>1.8137372766240001</v>
      </c>
      <c r="AF2091" s="122">
        <v>2.0042042862659999</v>
      </c>
      <c r="AG2091" s="122">
        <v>1.9510710889656</v>
      </c>
      <c r="AH2091" s="122">
        <v>2.057638998716</v>
      </c>
      <c r="AI2091" s="122">
        <v>1.9739992672260001</v>
      </c>
      <c r="AJ2091" s="122">
        <v>1.9241012671524</v>
      </c>
      <c r="AK2091" s="122">
        <v>1.8608281388115999</v>
      </c>
      <c r="AL2091" s="122">
        <v>0</v>
      </c>
    </row>
    <row r="2092" spans="1:38" hidden="1" x14ac:dyDescent="0.25">
      <c r="A2092" s="122" t="s">
        <v>2000</v>
      </c>
      <c r="B2092" s="122">
        <v>1</v>
      </c>
      <c r="C2092" s="122" t="s">
        <v>2182</v>
      </c>
      <c r="D2092" s="122" t="s">
        <v>2094</v>
      </c>
      <c r="E2092" s="122">
        <v>39</v>
      </c>
      <c r="F2092" s="122">
        <v>1.46942492501</v>
      </c>
      <c r="G2092" s="122">
        <v>1.6536691344292</v>
      </c>
      <c r="H2092" s="122">
        <v>1.4401784710179999</v>
      </c>
      <c r="I2092" s="122">
        <v>1.5135308674387999</v>
      </c>
      <c r="J2092" s="122">
        <v>1.50039242143</v>
      </c>
      <c r="K2092" s="122">
        <v>1.5449421975652</v>
      </c>
      <c r="L2092" s="122">
        <v>1.3250591654412001</v>
      </c>
      <c r="M2092" s="122">
        <v>1.2821143518960001</v>
      </c>
      <c r="N2092" s="122">
        <v>1.5357810490624</v>
      </c>
      <c r="O2092" s="122">
        <v>1.3629080867276</v>
      </c>
      <c r="P2092" s="122">
        <v>1.2377855660912001</v>
      </c>
      <c r="Q2092" s="122">
        <v>1.285478706386</v>
      </c>
      <c r="R2092" s="122">
        <v>1.3444338170479999</v>
      </c>
      <c r="S2092" s="122">
        <v>1.2325838474319999</v>
      </c>
      <c r="T2092" s="122">
        <v>1.2619068352128</v>
      </c>
      <c r="U2092" s="122">
        <v>1.344353407754</v>
      </c>
      <c r="V2092" s="122">
        <v>1.2756750176884</v>
      </c>
      <c r="W2092" s="122">
        <v>1.4482822460456</v>
      </c>
      <c r="X2092" s="122">
        <v>1.3056820431759999</v>
      </c>
      <c r="Y2092" s="122">
        <v>1.2754018125436</v>
      </c>
      <c r="Z2092" s="122">
        <v>1.5126710307996001</v>
      </c>
      <c r="AA2092" s="122">
        <v>1.526154590212</v>
      </c>
      <c r="AB2092" s="122">
        <v>1.6434950144480001</v>
      </c>
      <c r="AC2092" s="122">
        <v>1.4937417302472</v>
      </c>
      <c r="AD2092" s="122">
        <v>1.4976284580404</v>
      </c>
      <c r="AE2092" s="122">
        <v>1.6779467414192</v>
      </c>
      <c r="AF2092" s="122">
        <v>1.8455224719484</v>
      </c>
      <c r="AG2092" s="122">
        <v>1.821197739242</v>
      </c>
      <c r="AH2092" s="122">
        <v>1.9091852416224</v>
      </c>
      <c r="AI2092" s="122">
        <v>1.9138517433196001</v>
      </c>
      <c r="AJ2092" s="122">
        <v>1.8553502990596</v>
      </c>
      <c r="AK2092" s="122">
        <v>1.8032768111988</v>
      </c>
      <c r="AL2092" s="122">
        <v>0</v>
      </c>
    </row>
    <row r="2093" spans="1:38" hidden="1" x14ac:dyDescent="0.25">
      <c r="A2093" s="122" t="s">
        <v>2000</v>
      </c>
      <c r="B2093" s="122">
        <v>1</v>
      </c>
      <c r="C2093" s="122" t="s">
        <v>2182</v>
      </c>
      <c r="D2093" s="122" t="s">
        <v>2095</v>
      </c>
      <c r="E2093" s="122">
        <v>39</v>
      </c>
      <c r="F2093" s="122">
        <v>0.71872327166920003</v>
      </c>
      <c r="G2093" s="122">
        <v>0.74223145841600002</v>
      </c>
      <c r="H2093" s="122">
        <v>0.67994451912239995</v>
      </c>
      <c r="I2093" s="122">
        <v>0.68747507521280005</v>
      </c>
      <c r="J2093" s="122">
        <v>0.70524718060720004</v>
      </c>
      <c r="K2093" s="122">
        <v>0.68597579051680002</v>
      </c>
      <c r="L2093" s="122">
        <v>0.73610892770799996</v>
      </c>
      <c r="M2093" s="122">
        <v>0.77285409678960004</v>
      </c>
      <c r="N2093" s="122">
        <v>0.87098160944199998</v>
      </c>
      <c r="O2093" s="122">
        <v>0.8545987505664</v>
      </c>
      <c r="P2093" s="122">
        <v>0.94156915495719995</v>
      </c>
      <c r="Q2093" s="122">
        <v>1.0515530298139999</v>
      </c>
      <c r="R2093" s="122">
        <v>1.0809094315179999</v>
      </c>
      <c r="S2093" s="122">
        <v>1.1618955710487999</v>
      </c>
      <c r="T2093" s="122">
        <v>1.2112599085888001</v>
      </c>
      <c r="U2093" s="122">
        <v>1.2846258538819999</v>
      </c>
      <c r="V2093" s="122">
        <v>1.3775329550612001</v>
      </c>
      <c r="W2093" s="122">
        <v>1.4786543230928</v>
      </c>
      <c r="X2093" s="122">
        <v>1.4061190106796</v>
      </c>
      <c r="Y2093" s="122">
        <v>1.4621348745975999</v>
      </c>
      <c r="Z2093" s="122">
        <v>1.5688462048644001</v>
      </c>
      <c r="AA2093" s="122">
        <v>1.6692752253072001</v>
      </c>
      <c r="AB2093" s="122">
        <v>1.6939874552412</v>
      </c>
      <c r="AC2093" s="122">
        <v>1.6935749967164</v>
      </c>
      <c r="AD2093" s="122">
        <v>1.6795639910028</v>
      </c>
      <c r="AE2093" s="122">
        <v>1.8873529334015999</v>
      </c>
      <c r="AF2093" s="122">
        <v>1.9417128029488</v>
      </c>
      <c r="AG2093" s="122">
        <v>1.9951498264992</v>
      </c>
      <c r="AH2093" s="122">
        <v>2.0997285473024001</v>
      </c>
      <c r="AI2093" s="122">
        <v>2.1673446838931998</v>
      </c>
      <c r="AJ2093" s="122">
        <v>2.1989006202576</v>
      </c>
      <c r="AK2093" s="122">
        <v>2.1663043663071999</v>
      </c>
      <c r="AL2093" s="122">
        <v>0</v>
      </c>
    </row>
    <row r="2094" spans="1:38" hidden="1" x14ac:dyDescent="0.25">
      <c r="A2094" s="122" t="s">
        <v>2000</v>
      </c>
      <c r="B2094" s="122">
        <v>1</v>
      </c>
      <c r="C2094" s="122" t="s">
        <v>2182</v>
      </c>
      <c r="D2094" s="122" t="s">
        <v>2096</v>
      </c>
      <c r="E2094" s="122">
        <v>39</v>
      </c>
      <c r="F2094" s="122">
        <v>0.47826316964159998</v>
      </c>
      <c r="G2094" s="122">
        <v>0.4984004033344</v>
      </c>
      <c r="H2094" s="122">
        <v>0.46892844923679999</v>
      </c>
      <c r="I2094" s="122">
        <v>0.48083586048119997</v>
      </c>
      <c r="J2094" s="122">
        <v>0.46169687911759999</v>
      </c>
      <c r="K2094" s="122">
        <v>0.4735237440276</v>
      </c>
      <c r="L2094" s="122">
        <v>0.39792678352279998</v>
      </c>
      <c r="M2094" s="122">
        <v>0.37620308953640003</v>
      </c>
      <c r="N2094" s="122">
        <v>0.38103218455120003</v>
      </c>
      <c r="O2094" s="122">
        <v>0.3452026450572</v>
      </c>
      <c r="P2094" s="122">
        <v>0.34184380396039998</v>
      </c>
      <c r="Q2094" s="122">
        <v>0.3458782948936</v>
      </c>
      <c r="R2094" s="122">
        <v>0.34422174528560001</v>
      </c>
      <c r="S2094" s="122">
        <v>0.3480789233096</v>
      </c>
      <c r="T2094" s="122">
        <v>0.33911046051959998</v>
      </c>
      <c r="U2094" s="122">
        <v>0.36293566830919999</v>
      </c>
      <c r="V2094" s="122">
        <v>0.33337928361640001</v>
      </c>
      <c r="W2094" s="122">
        <v>0.38103995014960002</v>
      </c>
      <c r="X2094" s="122">
        <v>0.35261012469480002</v>
      </c>
      <c r="Y2094" s="122">
        <v>0.34484509572240002</v>
      </c>
      <c r="Z2094" s="122">
        <v>0.35655232954319999</v>
      </c>
      <c r="AA2094" s="122">
        <v>0.34350828884399998</v>
      </c>
      <c r="AB2094" s="122">
        <v>0.35445986682120001</v>
      </c>
      <c r="AC2094" s="122">
        <v>0.34040842318839998</v>
      </c>
      <c r="AD2094" s="122">
        <v>0.33750470121479997</v>
      </c>
      <c r="AE2094" s="122">
        <v>0.40058171107919999</v>
      </c>
      <c r="AF2094" s="122">
        <v>0.40598603187799998</v>
      </c>
      <c r="AG2094" s="122">
        <v>0.38700232173679999</v>
      </c>
      <c r="AH2094" s="122">
        <v>0.34671626617599999</v>
      </c>
      <c r="AI2094" s="122">
        <v>0.39560855967359998</v>
      </c>
      <c r="AJ2094" s="122">
        <v>0.38669300336520002</v>
      </c>
      <c r="AK2094" s="122">
        <v>0.38000257153040001</v>
      </c>
      <c r="AL2094" s="122">
        <v>0</v>
      </c>
    </row>
    <row r="2095" spans="1:38" hidden="1" x14ac:dyDescent="0.25">
      <c r="A2095" s="122" t="s">
        <v>2000</v>
      </c>
      <c r="B2095" s="122">
        <v>1</v>
      </c>
      <c r="C2095" s="122" t="s">
        <v>2182</v>
      </c>
      <c r="D2095" s="122" t="s">
        <v>2097</v>
      </c>
      <c r="E2095" s="122">
        <v>39</v>
      </c>
      <c r="F2095" s="122">
        <v>0.1905989332828</v>
      </c>
      <c r="G2095" s="122">
        <v>0.17565013449200001</v>
      </c>
      <c r="H2095" s="122">
        <v>0.17948017361679999</v>
      </c>
      <c r="I2095" s="122">
        <v>0.1905358962416</v>
      </c>
      <c r="J2095" s="122">
        <v>0.18325461660799999</v>
      </c>
      <c r="K2095" s="122">
        <v>0.18788294735559999</v>
      </c>
      <c r="L2095" s="122">
        <v>0.17466705965519999</v>
      </c>
      <c r="M2095" s="122">
        <v>0.16522849888159999</v>
      </c>
      <c r="N2095" s="122">
        <v>0.17564354931760001</v>
      </c>
      <c r="O2095" s="122">
        <v>0.172062791012</v>
      </c>
      <c r="P2095" s="122">
        <v>0.1757724399816</v>
      </c>
      <c r="Q2095" s="122">
        <v>0.17970072905119999</v>
      </c>
      <c r="R2095" s="122">
        <v>0.1741665206064</v>
      </c>
      <c r="S2095" s="122">
        <v>0.1662416626556</v>
      </c>
      <c r="T2095" s="122">
        <v>0.16408152618479999</v>
      </c>
      <c r="U2095" s="122">
        <v>0.15751612036439999</v>
      </c>
      <c r="V2095" s="122">
        <v>0.1513494057292</v>
      </c>
      <c r="W2095" s="122">
        <v>0.1559166975072</v>
      </c>
      <c r="X2095" s="122">
        <v>0.14158200787360001</v>
      </c>
      <c r="Y2095" s="122">
        <v>0.1443723894592</v>
      </c>
      <c r="Z2095" s="122">
        <v>0.14016832252639999</v>
      </c>
      <c r="AA2095" s="122">
        <v>0.13631539680640001</v>
      </c>
      <c r="AB2095" s="122">
        <v>0.1343384395444</v>
      </c>
      <c r="AC2095" s="122">
        <v>0.13254553080440001</v>
      </c>
      <c r="AD2095" s="122">
        <v>0.1331557304672</v>
      </c>
      <c r="AE2095" s="122">
        <v>0.13776781409159999</v>
      </c>
      <c r="AF2095" s="122">
        <v>0.13201496463119999</v>
      </c>
      <c r="AG2095" s="122">
        <v>0.1276123711688</v>
      </c>
      <c r="AH2095" s="122">
        <v>0.13062502908279999</v>
      </c>
      <c r="AI2095" s="122">
        <v>0.13003326561680001</v>
      </c>
      <c r="AJ2095" s="122">
        <v>0.12253106745880001</v>
      </c>
      <c r="AK2095" s="122">
        <v>0.12207795432559999</v>
      </c>
      <c r="AL2095" s="122">
        <v>0</v>
      </c>
    </row>
    <row r="2096" spans="1:38" hidden="1" x14ac:dyDescent="0.25">
      <c r="A2096" s="122" t="s">
        <v>2000</v>
      </c>
      <c r="B2096" s="122">
        <v>1</v>
      </c>
      <c r="C2096" s="122" t="s">
        <v>2182</v>
      </c>
      <c r="D2096" s="122" t="s">
        <v>2098</v>
      </c>
      <c r="E2096" s="122">
        <v>39</v>
      </c>
      <c r="F2096" s="122">
        <v>2.9146167419600001E-2</v>
      </c>
      <c r="G2096" s="122">
        <v>2.9367594479999998E-2</v>
      </c>
      <c r="H2096" s="122">
        <v>2.69460049432E-2</v>
      </c>
      <c r="I2096" s="122">
        <v>2.7600137096E-2</v>
      </c>
      <c r="J2096" s="122">
        <v>2.5826874715599999E-2</v>
      </c>
      <c r="K2096" s="122">
        <v>2.5035226661200002E-2</v>
      </c>
      <c r="L2096" s="122">
        <v>2.4472284172000001E-2</v>
      </c>
      <c r="M2096" s="122">
        <v>2.6176738210000002E-2</v>
      </c>
      <c r="N2096" s="122">
        <v>2.9037769667200002E-2</v>
      </c>
      <c r="O2096" s="122">
        <v>3.0064295758000001E-2</v>
      </c>
      <c r="P2096" s="122">
        <v>2.84110212484E-2</v>
      </c>
      <c r="Q2096" s="122">
        <v>2.7618663743999999E-2</v>
      </c>
      <c r="R2096" s="122">
        <v>2.87390006652E-2</v>
      </c>
      <c r="S2096" s="122">
        <v>2.82236550484E-2</v>
      </c>
      <c r="T2096" s="122">
        <v>2.5545216765599999E-2</v>
      </c>
      <c r="U2096" s="122">
        <v>2.6416225080000001E-2</v>
      </c>
      <c r="V2096" s="122">
        <v>2.5195858550800001E-2</v>
      </c>
      <c r="W2096" s="122">
        <v>2.6455911594000001E-2</v>
      </c>
      <c r="X2096" s="122">
        <v>2.5959181878E-2</v>
      </c>
      <c r="Y2096" s="122">
        <v>2.58186033448E-2</v>
      </c>
      <c r="Z2096" s="122">
        <v>2.7891341343599999E-2</v>
      </c>
      <c r="AA2096" s="122">
        <v>2.37415637312E-2</v>
      </c>
      <c r="AB2096" s="122">
        <v>2.2360028899599999E-2</v>
      </c>
      <c r="AC2096" s="122">
        <v>2.2001478464E-2</v>
      </c>
      <c r="AD2096" s="122">
        <v>2.1521852486400001E-2</v>
      </c>
      <c r="AE2096" s="122">
        <v>2.4625339642400001E-2</v>
      </c>
      <c r="AF2096" s="122">
        <v>2.18934738904E-2</v>
      </c>
      <c r="AG2096" s="122">
        <v>1.55192186044E-2</v>
      </c>
      <c r="AH2096" s="122">
        <v>1.8233475005199999E-2</v>
      </c>
      <c r="AI2096" s="122">
        <v>1.4386794203599999E-2</v>
      </c>
      <c r="AJ2096" s="122">
        <v>1.38308402652E-2</v>
      </c>
      <c r="AK2096" s="122">
        <v>1.3881807086E-2</v>
      </c>
      <c r="AL2096" s="122">
        <v>0</v>
      </c>
    </row>
    <row r="2097" spans="1:38" hidden="1" x14ac:dyDescent="0.25">
      <c r="A2097" s="122" t="s">
        <v>2000</v>
      </c>
      <c r="B2097" s="122">
        <v>1</v>
      </c>
      <c r="C2097" s="122" t="s">
        <v>2182</v>
      </c>
      <c r="D2097" s="122" t="s">
        <v>2099</v>
      </c>
      <c r="E2097" s="122">
        <v>39</v>
      </c>
      <c r="F2097" s="122">
        <v>0.15746439656639999</v>
      </c>
      <c r="G2097" s="122">
        <v>0.1660627629584</v>
      </c>
      <c r="H2097" s="122">
        <v>0.15416360759799999</v>
      </c>
      <c r="I2097" s="122">
        <v>0.16435448455160001</v>
      </c>
      <c r="J2097" s="122">
        <v>0.14352592897999999</v>
      </c>
      <c r="K2097" s="122">
        <v>0.1369708672388</v>
      </c>
      <c r="L2097" s="122">
        <v>0.1335372863132</v>
      </c>
      <c r="M2097" s="122">
        <v>0.1371493450964</v>
      </c>
      <c r="N2097" s="122">
        <v>0.15095426745839999</v>
      </c>
      <c r="O2097" s="122">
        <v>0.1596569812236</v>
      </c>
      <c r="P2097" s="122">
        <v>0.15712710666519999</v>
      </c>
      <c r="Q2097" s="122">
        <v>0.16129333149719999</v>
      </c>
      <c r="R2097" s="122">
        <v>0.172220128178</v>
      </c>
      <c r="S2097" s="122">
        <v>0.166361105708</v>
      </c>
      <c r="T2097" s="122">
        <v>0.16706140398079999</v>
      </c>
      <c r="U2097" s="122">
        <v>0.18026710411919999</v>
      </c>
      <c r="V2097" s="122">
        <v>0.1746235695176</v>
      </c>
      <c r="W2097" s="122">
        <v>0.17819650779560001</v>
      </c>
      <c r="X2097" s="122">
        <v>0.1710400645548</v>
      </c>
      <c r="Y2097" s="122">
        <v>0.1725667969228</v>
      </c>
      <c r="Z2097" s="122">
        <v>0.18112092139399999</v>
      </c>
      <c r="AA2097" s="122">
        <v>0.18214230651400001</v>
      </c>
      <c r="AB2097" s="122">
        <v>0.18603771569319999</v>
      </c>
      <c r="AC2097" s="122">
        <v>0.18509603177799999</v>
      </c>
      <c r="AD2097" s="122">
        <v>0.1843643137448</v>
      </c>
      <c r="AE2097" s="122">
        <v>0.19939616767000001</v>
      </c>
      <c r="AF2097" s="122">
        <v>0.20497430636200001</v>
      </c>
      <c r="AG2097" s="122">
        <v>0.19960598505400001</v>
      </c>
      <c r="AH2097" s="122">
        <v>0.2052236101356</v>
      </c>
      <c r="AI2097" s="122">
        <v>0.1934952291832</v>
      </c>
      <c r="AJ2097" s="122">
        <v>0.1881837847484</v>
      </c>
      <c r="AK2097" s="122">
        <v>0.18918120700640001</v>
      </c>
      <c r="AL2097" s="122">
        <v>0</v>
      </c>
    </row>
    <row r="2098" spans="1:38" hidden="1" x14ac:dyDescent="0.25">
      <c r="A2098" s="122" t="s">
        <v>2000</v>
      </c>
      <c r="B2098" s="122">
        <v>1</v>
      </c>
      <c r="C2098" s="122" t="s">
        <v>2182</v>
      </c>
      <c r="D2098" s="122" t="s">
        <v>2100</v>
      </c>
      <c r="E2098" s="122">
        <v>39</v>
      </c>
      <c r="F2098" s="122">
        <v>3.1943009375199997E-2</v>
      </c>
      <c r="G2098" s="122">
        <v>3.2280851699600002E-2</v>
      </c>
      <c r="H2098" s="122">
        <v>3.2471934283599999E-2</v>
      </c>
      <c r="I2098" s="122">
        <v>3.5814647892799999E-2</v>
      </c>
      <c r="J2098" s="122">
        <v>3.6525263247199999E-2</v>
      </c>
      <c r="K2098" s="122">
        <v>3.7099746045599999E-2</v>
      </c>
      <c r="L2098" s="122">
        <v>3.7758935785200003E-2</v>
      </c>
      <c r="M2098" s="122">
        <v>4.1498077404000001E-2</v>
      </c>
      <c r="N2098" s="122">
        <v>4.7780013570800001E-2</v>
      </c>
      <c r="O2098" s="122">
        <v>5.5118149587200002E-2</v>
      </c>
      <c r="P2098" s="122">
        <v>5.3205341548800002E-2</v>
      </c>
      <c r="Q2098" s="122">
        <v>5.7508126370800002E-2</v>
      </c>
      <c r="R2098" s="122">
        <v>6.1521176807999997E-2</v>
      </c>
      <c r="S2098" s="122">
        <v>6.2156417498000001E-2</v>
      </c>
      <c r="T2098" s="122">
        <v>5.9607164635200001E-2</v>
      </c>
      <c r="U2098" s="122">
        <v>6.3906443414799993E-2</v>
      </c>
      <c r="V2098" s="122">
        <v>6.4940313779599995E-2</v>
      </c>
      <c r="W2098" s="122">
        <v>7.0135106465200006E-2</v>
      </c>
      <c r="X2098" s="122">
        <v>7.4865453560800002E-2</v>
      </c>
      <c r="Y2098" s="122">
        <v>7.6007038550800002E-2</v>
      </c>
      <c r="Z2098" s="122">
        <v>8.1792386250400001E-2</v>
      </c>
      <c r="AA2098" s="122">
        <v>7.97695562804E-2</v>
      </c>
      <c r="AB2098" s="122">
        <v>8.3302911885200004E-2</v>
      </c>
      <c r="AC2098" s="122">
        <v>8.7741305483999998E-2</v>
      </c>
      <c r="AD2098" s="122">
        <v>8.7054397998399993E-2</v>
      </c>
      <c r="AE2098" s="122">
        <v>9.1763988761199997E-2</v>
      </c>
      <c r="AF2098" s="122">
        <v>9.7953959524400003E-2</v>
      </c>
      <c r="AG2098" s="122">
        <v>9.7233326125599998E-2</v>
      </c>
      <c r="AH2098" s="122">
        <v>9.7956112122400005E-2</v>
      </c>
      <c r="AI2098" s="122">
        <v>9.2245057242799994E-2</v>
      </c>
      <c r="AJ2098" s="122">
        <v>9.2763617618000005E-2</v>
      </c>
      <c r="AK2098" s="122">
        <v>9.3619914471999993E-2</v>
      </c>
      <c r="AL2098" s="122">
        <v>0</v>
      </c>
    </row>
    <row r="2099" spans="1:38" hidden="1" x14ac:dyDescent="0.25">
      <c r="A2099" s="122" t="s">
        <v>2000</v>
      </c>
      <c r="B2099" s="122">
        <v>1</v>
      </c>
      <c r="C2099" s="122" t="s">
        <v>2182</v>
      </c>
      <c r="D2099" s="122" t="s">
        <v>2101</v>
      </c>
      <c r="E2099" s="122">
        <v>39</v>
      </c>
      <c r="F2099" s="122">
        <v>0.74169905524119994</v>
      </c>
      <c r="G2099" s="122">
        <v>0.79076000484319997</v>
      </c>
      <c r="H2099" s="122">
        <v>0.69095539837240005</v>
      </c>
      <c r="I2099" s="122">
        <v>0.75371791227880003</v>
      </c>
      <c r="J2099" s="122">
        <v>0.79085693469999996</v>
      </c>
      <c r="K2099" s="122">
        <v>0.83038328750159995</v>
      </c>
      <c r="L2099" s="122">
        <v>0.77228863759319999</v>
      </c>
      <c r="M2099" s="122">
        <v>0.75929266895159997</v>
      </c>
      <c r="N2099" s="122">
        <v>0.85853299205519995</v>
      </c>
      <c r="O2099" s="122">
        <v>0.87362547753319997</v>
      </c>
      <c r="P2099" s="122">
        <v>0.85413339001760002</v>
      </c>
      <c r="Q2099" s="122">
        <v>0.89834893708279995</v>
      </c>
      <c r="R2099" s="122">
        <v>0.95759239453080003</v>
      </c>
      <c r="S2099" s="122">
        <v>0.95592550215960004</v>
      </c>
      <c r="T2099" s="122">
        <v>0.94820450774840004</v>
      </c>
      <c r="U2099" s="122">
        <v>1.0801454296163999</v>
      </c>
      <c r="V2099" s="122">
        <v>1.0598276536091999</v>
      </c>
      <c r="W2099" s="122">
        <v>1.2343799841604</v>
      </c>
      <c r="X2099" s="122">
        <v>1.1860430843044001</v>
      </c>
      <c r="Y2099" s="122">
        <v>1.2279711703559999</v>
      </c>
      <c r="Z2099" s="122">
        <v>1.4259717747239999</v>
      </c>
      <c r="AA2099" s="122">
        <v>1.4510689733008</v>
      </c>
      <c r="AB2099" s="122">
        <v>1.57694760804</v>
      </c>
      <c r="AC2099" s="122">
        <v>1.5814180711868</v>
      </c>
      <c r="AD2099" s="122">
        <v>1.6108962473296</v>
      </c>
      <c r="AE2099" s="122">
        <v>1.8503455500543999</v>
      </c>
      <c r="AF2099" s="122">
        <v>2.0483659750987999</v>
      </c>
      <c r="AG2099" s="122">
        <v>2.0765280530007999</v>
      </c>
      <c r="AH2099" s="122">
        <v>2.1815457719412001</v>
      </c>
      <c r="AI2099" s="122">
        <v>2.1130216474107999</v>
      </c>
      <c r="AJ2099" s="122">
        <v>2.1684076071980001</v>
      </c>
      <c r="AK2099" s="122">
        <v>2.1736507381260002</v>
      </c>
      <c r="AL2099" s="122">
        <v>0</v>
      </c>
    </row>
    <row r="2100" spans="1:38" hidden="1" x14ac:dyDescent="0.25">
      <c r="A2100" s="122" t="s">
        <v>2000</v>
      </c>
      <c r="B2100" s="122">
        <v>1</v>
      </c>
      <c r="C2100" s="122" t="s">
        <v>2182</v>
      </c>
      <c r="D2100" s="122" t="s">
        <v>2102</v>
      </c>
      <c r="E2100" s="122">
        <v>39</v>
      </c>
      <c r="F2100" s="122">
        <v>1.7514309284023999</v>
      </c>
      <c r="G2100" s="122">
        <v>1.8388167343616</v>
      </c>
      <c r="H2100" s="122">
        <v>1.6450591285492</v>
      </c>
      <c r="I2100" s="122">
        <v>1.7244111049396</v>
      </c>
      <c r="J2100" s="122">
        <v>1.8593721415696001</v>
      </c>
      <c r="K2100" s="122">
        <v>1.9370236497640001</v>
      </c>
      <c r="L2100" s="122">
        <v>1.8321590659092</v>
      </c>
      <c r="M2100" s="122">
        <v>2.0624321107907999</v>
      </c>
      <c r="N2100" s="122">
        <v>2.292905934228</v>
      </c>
      <c r="O2100" s="122">
        <v>2.1830853266319998</v>
      </c>
      <c r="P2100" s="122">
        <v>2.1852294845500002</v>
      </c>
      <c r="Q2100" s="122">
        <v>2.2595584702432001</v>
      </c>
      <c r="R2100" s="122">
        <v>2.3261821204076001</v>
      </c>
      <c r="S2100" s="122">
        <v>2.3526259266495999</v>
      </c>
      <c r="T2100" s="122">
        <v>2.2551207829219999</v>
      </c>
      <c r="U2100" s="122">
        <v>2.4926708102211999</v>
      </c>
      <c r="V2100" s="122">
        <v>2.4946015341519998</v>
      </c>
      <c r="W2100" s="122">
        <v>2.7493644942511999</v>
      </c>
      <c r="X2100" s="122">
        <v>2.5031341412839998</v>
      </c>
      <c r="Y2100" s="122">
        <v>2.3954442215872001</v>
      </c>
      <c r="Z2100" s="122">
        <v>2.692482743062</v>
      </c>
      <c r="AA2100" s="122">
        <v>2.7523261466540001</v>
      </c>
      <c r="AB2100" s="122">
        <v>2.9114764329840002</v>
      </c>
      <c r="AC2100" s="122">
        <v>2.7520531976056</v>
      </c>
      <c r="AD2100" s="122">
        <v>2.698369009196</v>
      </c>
      <c r="AE2100" s="122">
        <v>2.9541918627563999</v>
      </c>
      <c r="AF2100" s="122">
        <v>3.1268761374116001</v>
      </c>
      <c r="AG2100" s="122">
        <v>3.223902154788</v>
      </c>
      <c r="AH2100" s="122">
        <v>3.4329368359216001</v>
      </c>
      <c r="AI2100" s="122">
        <v>3.3605603689896002</v>
      </c>
      <c r="AJ2100" s="122">
        <v>3.3406978766700002</v>
      </c>
      <c r="AK2100" s="122">
        <v>3.2677429816919998</v>
      </c>
      <c r="AL2100" s="122">
        <v>0</v>
      </c>
    </row>
    <row r="2101" spans="1:38" hidden="1" x14ac:dyDescent="0.25">
      <c r="A2101" s="122" t="s">
        <v>2000</v>
      </c>
      <c r="B2101" s="122">
        <v>1</v>
      </c>
      <c r="C2101" s="122" t="s">
        <v>2182</v>
      </c>
      <c r="D2101" s="122" t="s">
        <v>2103</v>
      </c>
      <c r="E2101" s="122">
        <v>39</v>
      </c>
      <c r="F2101" s="122">
        <v>1.1776789207008</v>
      </c>
      <c r="G2101" s="122">
        <v>1.2235326133855999</v>
      </c>
      <c r="H2101" s="122">
        <v>1.1018353808420001</v>
      </c>
      <c r="I2101" s="122">
        <v>1.2243049987504</v>
      </c>
      <c r="J2101" s="122">
        <v>1.3349554990912</v>
      </c>
      <c r="K2101" s="122">
        <v>1.4045989779136001</v>
      </c>
      <c r="L2101" s="122">
        <v>1.3818804916167999</v>
      </c>
      <c r="M2101" s="122">
        <v>1.4024414669384</v>
      </c>
      <c r="N2101" s="122">
        <v>1.5065116910956</v>
      </c>
      <c r="O2101" s="122">
        <v>1.4067622741256001</v>
      </c>
      <c r="P2101" s="122">
        <v>1.3840860180084</v>
      </c>
      <c r="Q2101" s="122">
        <v>1.3964688645823999</v>
      </c>
      <c r="R2101" s="122">
        <v>1.3962906167756</v>
      </c>
      <c r="S2101" s="122">
        <v>1.3640055055256</v>
      </c>
      <c r="T2101" s="122">
        <v>1.3260317776412001</v>
      </c>
      <c r="U2101" s="122">
        <v>1.3752683308644</v>
      </c>
      <c r="V2101" s="122">
        <v>1.3590133157524</v>
      </c>
      <c r="W2101" s="122">
        <v>1.5622374907832</v>
      </c>
      <c r="X2101" s="122">
        <v>1.4405451386507999</v>
      </c>
      <c r="Y2101" s="122">
        <v>1.468429515882</v>
      </c>
      <c r="Z2101" s="122">
        <v>1.5796626057464001</v>
      </c>
      <c r="AA2101" s="122">
        <v>1.5285476607044</v>
      </c>
      <c r="AB2101" s="122">
        <v>1.5844550319668</v>
      </c>
      <c r="AC2101" s="122">
        <v>1.4304535717752001</v>
      </c>
      <c r="AD2101" s="122">
        <v>1.3610956477188001</v>
      </c>
      <c r="AE2101" s="122">
        <v>1.5287593118784</v>
      </c>
      <c r="AF2101" s="122">
        <v>1.5938599886972</v>
      </c>
      <c r="AG2101" s="122">
        <v>1.6130881902156</v>
      </c>
      <c r="AH2101" s="122">
        <v>1.7816198782788</v>
      </c>
      <c r="AI2101" s="122">
        <v>1.7434413856104001</v>
      </c>
      <c r="AJ2101" s="122">
        <v>1.7364827106423999</v>
      </c>
      <c r="AK2101" s="122">
        <v>1.6794522002523999</v>
      </c>
      <c r="AL2101" s="122">
        <v>0</v>
      </c>
    </row>
    <row r="2102" spans="1:38" hidden="1" x14ac:dyDescent="0.25">
      <c r="A2102" s="122" t="s">
        <v>2000</v>
      </c>
      <c r="B2102" s="122">
        <v>1</v>
      </c>
      <c r="C2102" s="122" t="s">
        <v>2182</v>
      </c>
      <c r="D2102" s="122" t="s">
        <v>2137</v>
      </c>
      <c r="E2102" s="122">
        <v>39</v>
      </c>
      <c r="F2102" s="122">
        <v>0</v>
      </c>
      <c r="G2102" s="122">
        <v>0</v>
      </c>
      <c r="H2102" s="122">
        <v>0</v>
      </c>
      <c r="I2102" s="122">
        <v>0</v>
      </c>
      <c r="J2102" s="122">
        <v>0</v>
      </c>
      <c r="K2102" s="122">
        <v>0</v>
      </c>
      <c r="L2102" s="122">
        <v>0</v>
      </c>
      <c r="M2102" s="122">
        <v>0</v>
      </c>
      <c r="N2102" s="122">
        <v>0</v>
      </c>
      <c r="O2102" s="122">
        <v>0</v>
      </c>
      <c r="P2102" s="122">
        <v>0</v>
      </c>
      <c r="Q2102" s="122">
        <v>0</v>
      </c>
      <c r="R2102" s="122">
        <v>0</v>
      </c>
      <c r="S2102" s="122">
        <v>0</v>
      </c>
      <c r="T2102" s="122">
        <v>0</v>
      </c>
      <c r="U2102" s="122">
        <v>0</v>
      </c>
      <c r="V2102" s="122">
        <v>0</v>
      </c>
      <c r="W2102" s="122">
        <v>0</v>
      </c>
      <c r="X2102" s="122">
        <v>0</v>
      </c>
      <c r="Y2102" s="122">
        <v>0</v>
      </c>
      <c r="Z2102" s="122">
        <v>0</v>
      </c>
      <c r="AA2102" s="122">
        <v>0</v>
      </c>
      <c r="AB2102" s="122">
        <v>0</v>
      </c>
      <c r="AC2102" s="122">
        <v>0</v>
      </c>
      <c r="AD2102" s="122">
        <v>0</v>
      </c>
      <c r="AE2102" s="122">
        <v>0</v>
      </c>
      <c r="AF2102" s="122">
        <v>0</v>
      </c>
      <c r="AG2102" s="122">
        <v>0</v>
      </c>
      <c r="AH2102" s="122">
        <v>0</v>
      </c>
      <c r="AI2102" s="122">
        <v>0</v>
      </c>
      <c r="AJ2102" s="122">
        <v>0</v>
      </c>
      <c r="AK2102" s="122">
        <v>0</v>
      </c>
      <c r="AL2102" s="122">
        <v>0</v>
      </c>
    </row>
    <row r="2103" spans="1:38" hidden="1" x14ac:dyDescent="0.25">
      <c r="A2103" s="122" t="s">
        <v>2000</v>
      </c>
      <c r="B2103" s="122">
        <v>1</v>
      </c>
      <c r="C2103" s="122" t="s">
        <v>2182</v>
      </c>
      <c r="D2103" s="122" t="s">
        <v>2104</v>
      </c>
      <c r="E2103" s="122">
        <v>39</v>
      </c>
      <c r="F2103" s="122">
        <v>0.48931033420359998</v>
      </c>
      <c r="G2103" s="122">
        <v>0.4800480584256</v>
      </c>
      <c r="H2103" s="122">
        <v>0.46472793258639999</v>
      </c>
      <c r="I2103" s="122">
        <v>0.48715972063079999</v>
      </c>
      <c r="J2103" s="122">
        <v>0.49502471831400002</v>
      </c>
      <c r="K2103" s="122">
        <v>0.50047027167199998</v>
      </c>
      <c r="L2103" s="122">
        <v>0.51944712675519999</v>
      </c>
      <c r="M2103" s="122">
        <v>0.523018511736</v>
      </c>
      <c r="N2103" s="122">
        <v>0.56838360078079997</v>
      </c>
      <c r="O2103" s="122">
        <v>0.55015084774440004</v>
      </c>
      <c r="P2103" s="122">
        <v>0.55184074776600001</v>
      </c>
      <c r="Q2103" s="122">
        <v>0.54095998858439998</v>
      </c>
      <c r="R2103" s="122">
        <v>0.5309513152748</v>
      </c>
      <c r="S2103" s="122">
        <v>0.57700606586000003</v>
      </c>
      <c r="T2103" s="122">
        <v>0.56769254360279997</v>
      </c>
      <c r="U2103" s="122">
        <v>0.59525135892040004</v>
      </c>
      <c r="V2103" s="122">
        <v>0.54466965599759998</v>
      </c>
      <c r="W2103" s="122">
        <v>0.57163134536759996</v>
      </c>
      <c r="X2103" s="122">
        <v>0.54003007168600003</v>
      </c>
      <c r="Y2103" s="122">
        <v>0.5358352732992</v>
      </c>
      <c r="Z2103" s="122">
        <v>0.55441034909959996</v>
      </c>
      <c r="AA2103" s="122">
        <v>0.50868437374440001</v>
      </c>
      <c r="AB2103" s="122">
        <v>0.53055222732399998</v>
      </c>
      <c r="AC2103" s="122">
        <v>0.55838240242680004</v>
      </c>
      <c r="AD2103" s="122">
        <v>0.60425986081439997</v>
      </c>
      <c r="AE2103" s="122">
        <v>0.60446633456160004</v>
      </c>
      <c r="AF2103" s="122">
        <v>0.60051859887040004</v>
      </c>
      <c r="AG2103" s="122">
        <v>0.6001632007644</v>
      </c>
      <c r="AH2103" s="122">
        <v>0.41910851792319997</v>
      </c>
      <c r="AI2103" s="122">
        <v>0.4218598298572</v>
      </c>
      <c r="AJ2103" s="122">
        <v>0.384661599854</v>
      </c>
      <c r="AK2103" s="122">
        <v>0.38031449678320001</v>
      </c>
      <c r="AL2103" s="122">
        <v>0</v>
      </c>
    </row>
    <row r="2104" spans="1:38" hidden="1" x14ac:dyDescent="0.25">
      <c r="A2104" s="122" t="s">
        <v>2000</v>
      </c>
      <c r="B2104" s="122">
        <v>1</v>
      </c>
      <c r="C2104" s="122" t="s">
        <v>2182</v>
      </c>
      <c r="D2104" s="122" t="s">
        <v>2105</v>
      </c>
      <c r="E2104" s="122">
        <v>39</v>
      </c>
      <c r="F2104" s="122">
        <v>0.14206581790799999</v>
      </c>
      <c r="G2104" s="122">
        <v>0.15295087612</v>
      </c>
      <c r="H2104" s="122">
        <v>0.15001466381440001</v>
      </c>
      <c r="I2104" s="122">
        <v>0.13667742979799999</v>
      </c>
      <c r="J2104" s="122">
        <v>0.158205656714</v>
      </c>
      <c r="K2104" s="122">
        <v>0.1489460726796</v>
      </c>
      <c r="L2104" s="122">
        <v>0.14390858643560001</v>
      </c>
      <c r="M2104" s="122">
        <v>0.15045995874840001</v>
      </c>
      <c r="N2104" s="122">
        <v>0.1520305929828</v>
      </c>
      <c r="O2104" s="122">
        <v>0.14053625368440001</v>
      </c>
      <c r="P2104" s="122">
        <v>0.14791307407240001</v>
      </c>
      <c r="Q2104" s="122">
        <v>0.15712785386479999</v>
      </c>
      <c r="R2104" s="122">
        <v>0.15234474298680001</v>
      </c>
      <c r="S2104" s="122">
        <v>0.1553727080416</v>
      </c>
      <c r="T2104" s="122">
        <v>0.1423870065268</v>
      </c>
      <c r="U2104" s="122">
        <v>0.14627364671920001</v>
      </c>
      <c r="V2104" s="122">
        <v>0.15538497186520001</v>
      </c>
      <c r="W2104" s="122">
        <v>0.1650005081424</v>
      </c>
      <c r="X2104" s="122">
        <v>0.1566089256872</v>
      </c>
      <c r="Y2104" s="122">
        <v>0.15164822566319999</v>
      </c>
      <c r="Z2104" s="122">
        <v>0.14450854465320001</v>
      </c>
      <c r="AA2104" s="122">
        <v>0.146304467386</v>
      </c>
      <c r="AB2104" s="122">
        <v>0.15043961382240001</v>
      </c>
      <c r="AC2104" s="122">
        <v>0.1519953570716</v>
      </c>
      <c r="AD2104" s="122">
        <v>0.14981841115639999</v>
      </c>
      <c r="AE2104" s="122">
        <v>0.1521224106472</v>
      </c>
      <c r="AF2104" s="122">
        <v>0.1490762282184</v>
      </c>
      <c r="AG2104" s="122">
        <v>0.1684611217408</v>
      </c>
      <c r="AH2104" s="122">
        <v>0.16383854478320001</v>
      </c>
      <c r="AI2104" s="122">
        <v>0.1609942756968</v>
      </c>
      <c r="AJ2104" s="122">
        <v>0.162999600498</v>
      </c>
      <c r="AK2104" s="122">
        <v>0.16117286622079999</v>
      </c>
      <c r="AL2104" s="122">
        <v>0</v>
      </c>
    </row>
    <row r="2105" spans="1:38" hidden="1" x14ac:dyDescent="0.25">
      <c r="A2105" s="122" t="s">
        <v>2000</v>
      </c>
      <c r="B2105" s="122">
        <v>1</v>
      </c>
      <c r="C2105" s="122" t="s">
        <v>2182</v>
      </c>
      <c r="D2105" s="122" t="s">
        <v>2106</v>
      </c>
      <c r="E2105" s="122">
        <v>39</v>
      </c>
      <c r="F2105" s="122">
        <v>1.8659637812928</v>
      </c>
      <c r="G2105" s="122">
        <v>2.1487945690932002</v>
      </c>
      <c r="H2105" s="122">
        <v>2.6010501532288002</v>
      </c>
      <c r="I2105" s="122">
        <v>3.0713683623308001</v>
      </c>
      <c r="J2105" s="122">
        <v>3.8836732017131999</v>
      </c>
      <c r="K2105" s="122">
        <v>4.5679621661744001</v>
      </c>
      <c r="L2105" s="122">
        <v>5.1856118732712</v>
      </c>
      <c r="M2105" s="122">
        <v>5.4995792667507999</v>
      </c>
      <c r="N2105" s="122">
        <v>5.9599970342667996</v>
      </c>
      <c r="O2105" s="122">
        <v>5.6093235758587996</v>
      </c>
      <c r="P2105" s="122">
        <v>5.4397482895392004</v>
      </c>
      <c r="Q2105" s="122">
        <v>5.6716844298352003</v>
      </c>
      <c r="R2105" s="122">
        <v>5.8068511688096001</v>
      </c>
      <c r="S2105" s="122">
        <v>5.7164751770083999</v>
      </c>
      <c r="T2105" s="122">
        <v>5.806223970974</v>
      </c>
      <c r="U2105" s="122">
        <v>5.8290013632311997</v>
      </c>
      <c r="V2105" s="122">
        <v>5.5770398617471999</v>
      </c>
      <c r="W2105" s="122">
        <v>5.9463559659699996</v>
      </c>
      <c r="X2105" s="122">
        <v>5.6247013520823996</v>
      </c>
      <c r="Y2105" s="122">
        <v>5.4979328194840003</v>
      </c>
      <c r="Z2105" s="122">
        <v>5.3826991667064004</v>
      </c>
      <c r="AA2105" s="122">
        <v>5.2300563682163999</v>
      </c>
      <c r="AB2105" s="122">
        <v>5.0652893060616</v>
      </c>
      <c r="AC2105" s="122">
        <v>4.9364562942464003</v>
      </c>
      <c r="AD2105" s="122">
        <v>4.6116458624236003</v>
      </c>
      <c r="AE2105" s="122">
        <v>5.1799545257431996</v>
      </c>
      <c r="AF2105" s="122">
        <v>5.3380636996512001</v>
      </c>
      <c r="AG2105" s="122">
        <v>5.3174460061940003</v>
      </c>
      <c r="AH2105" s="122">
        <v>5.3375073536036002</v>
      </c>
      <c r="AI2105" s="122">
        <v>5.5133508294451996</v>
      </c>
      <c r="AJ2105" s="122">
        <v>5.4037372702096</v>
      </c>
      <c r="AK2105" s="122">
        <v>5.2053395783283998</v>
      </c>
      <c r="AL2105" s="122">
        <v>0</v>
      </c>
    </row>
    <row r="2106" spans="1:38" hidden="1" x14ac:dyDescent="0.25">
      <c r="A2106" s="122" t="s">
        <v>2000</v>
      </c>
      <c r="B2106" s="122">
        <v>1</v>
      </c>
      <c r="C2106" s="122" t="s">
        <v>2182</v>
      </c>
      <c r="D2106" s="122" t="s">
        <v>2107</v>
      </c>
      <c r="E2106" s="122">
        <v>39</v>
      </c>
      <c r="F2106" s="122">
        <v>0.1430927070776</v>
      </c>
      <c r="G2106" s="122">
        <v>0.1530180496264</v>
      </c>
      <c r="H2106" s="122">
        <v>0.13859407710960001</v>
      </c>
      <c r="I2106" s="122">
        <v>0.14147900949280001</v>
      </c>
      <c r="J2106" s="122">
        <v>0.1352965218528</v>
      </c>
      <c r="K2106" s="122">
        <v>0.14690867836400001</v>
      </c>
      <c r="L2106" s="122">
        <v>0.123768916432</v>
      </c>
      <c r="M2106" s="122">
        <v>0.13112581810999999</v>
      </c>
      <c r="N2106" s="122">
        <v>0.13480864404000001</v>
      </c>
      <c r="O2106" s="122">
        <v>0.131282047022</v>
      </c>
      <c r="P2106" s="122">
        <v>0.13799166959760001</v>
      </c>
      <c r="Q2106" s="122">
        <v>0.13350536640560001</v>
      </c>
      <c r="R2106" s="122">
        <v>0.13353390083040001</v>
      </c>
      <c r="S2106" s="122">
        <v>0.13113008129760001</v>
      </c>
      <c r="T2106" s="122">
        <v>0.11969344571520001</v>
      </c>
      <c r="U2106" s="122">
        <v>0.1288555711688</v>
      </c>
      <c r="V2106" s="122">
        <v>0.1386061632816</v>
      </c>
      <c r="W2106" s="122">
        <v>0.14361150981519999</v>
      </c>
      <c r="X2106" s="122">
        <v>0.12884712425200001</v>
      </c>
      <c r="Y2106" s="122">
        <v>0.12708891061720001</v>
      </c>
      <c r="Z2106" s="122">
        <v>0.1243027710512</v>
      </c>
      <c r="AA2106" s="122">
        <v>0.1288481041848</v>
      </c>
      <c r="AB2106" s="122">
        <v>0.1252158533976</v>
      </c>
      <c r="AC2106" s="122">
        <v>0.1263649249464</v>
      </c>
      <c r="AD2106" s="122">
        <v>0.12207079389680001</v>
      </c>
      <c r="AE2106" s="122">
        <v>0.12528477366160001</v>
      </c>
      <c r="AF2106" s="122">
        <v>0.13196518514479999</v>
      </c>
      <c r="AG2106" s="122">
        <v>0.1352015361228</v>
      </c>
      <c r="AH2106" s="122">
        <v>0.13828750367879999</v>
      </c>
      <c r="AI2106" s="122">
        <v>0.1282461918052</v>
      </c>
      <c r="AJ2106" s="122">
        <v>0.13321521137959999</v>
      </c>
      <c r="AK2106" s="122">
        <v>0.13232690282279999</v>
      </c>
      <c r="AL2106" s="122">
        <v>0</v>
      </c>
    </row>
    <row r="2107" spans="1:38" hidden="1" x14ac:dyDescent="0.25">
      <c r="A2107" s="122" t="s">
        <v>2000</v>
      </c>
      <c r="B2107" s="122">
        <v>1</v>
      </c>
      <c r="C2107" s="122" t="s">
        <v>2182</v>
      </c>
      <c r="D2107" s="122" t="s">
        <v>475</v>
      </c>
      <c r="E2107" s="122">
        <v>39</v>
      </c>
      <c r="F2107" s="122">
        <v>1.495479589226</v>
      </c>
      <c r="G2107" s="122">
        <v>1.5780395708056001</v>
      </c>
      <c r="H2107" s="122">
        <v>1.4189109351956</v>
      </c>
      <c r="I2107" s="122">
        <v>1.4194998914628001</v>
      </c>
      <c r="J2107" s="122">
        <v>1.5036461433671999</v>
      </c>
      <c r="K2107" s="122">
        <v>1.4578150824439999</v>
      </c>
      <c r="L2107" s="122">
        <v>1.2670085801827999</v>
      </c>
      <c r="M2107" s="122">
        <v>1.293474426902</v>
      </c>
      <c r="N2107" s="122">
        <v>1.3490983830212</v>
      </c>
      <c r="O2107" s="122">
        <v>1.2416414165680001</v>
      </c>
      <c r="P2107" s="122">
        <v>1.2922915510904001</v>
      </c>
      <c r="Q2107" s="122">
        <v>1.2624373501544</v>
      </c>
      <c r="R2107" s="122">
        <v>1.2942372840152001</v>
      </c>
      <c r="S2107" s="122">
        <v>1.2866221257679999</v>
      </c>
      <c r="T2107" s="122">
        <v>1.2103350440384</v>
      </c>
      <c r="U2107" s="122">
        <v>1.2983576416747999</v>
      </c>
      <c r="V2107" s="122">
        <v>1.3685622371148001</v>
      </c>
      <c r="W2107" s="122">
        <v>1.4991596747484</v>
      </c>
      <c r="X2107" s="122">
        <v>1.4194813150028001</v>
      </c>
      <c r="Y2107" s="122">
        <v>1.36432298457</v>
      </c>
      <c r="Z2107" s="122">
        <v>1.4689719589692001</v>
      </c>
      <c r="AA2107" s="122">
        <v>1.4909326047839999</v>
      </c>
      <c r="AB2107" s="122">
        <v>1.5960236171908</v>
      </c>
      <c r="AC2107" s="122">
        <v>1.5020924508828</v>
      </c>
      <c r="AD2107" s="122">
        <v>1.4641423577535999</v>
      </c>
      <c r="AE2107" s="122">
        <v>1.6232270800368001</v>
      </c>
      <c r="AF2107" s="122">
        <v>1.7843067469528</v>
      </c>
      <c r="AG2107" s="122">
        <v>1.7778805764887999</v>
      </c>
      <c r="AH2107" s="122">
        <v>1.7905390524560001</v>
      </c>
      <c r="AI2107" s="122">
        <v>1.8509379828351999</v>
      </c>
      <c r="AJ2107" s="122">
        <v>1.8576654925331999</v>
      </c>
      <c r="AK2107" s="122">
        <v>1.8054625169559999</v>
      </c>
      <c r="AL2107" s="122">
        <v>0</v>
      </c>
    </row>
    <row r="2108" spans="1:38" hidden="1" x14ac:dyDescent="0.25">
      <c r="A2108" s="122" t="s">
        <v>2000</v>
      </c>
      <c r="B2108" s="122">
        <v>1</v>
      </c>
      <c r="C2108" s="122" t="s">
        <v>2182</v>
      </c>
      <c r="D2108" s="122" t="s">
        <v>2108</v>
      </c>
      <c r="E2108" s="122">
        <v>39</v>
      </c>
      <c r="F2108" s="122">
        <v>1.32429024168E-2</v>
      </c>
      <c r="G2108" s="122">
        <v>1.45519136644E-2</v>
      </c>
      <c r="H2108" s="122">
        <v>1.41047724944E-2</v>
      </c>
      <c r="I2108" s="122">
        <v>1.4887574486400001E-2</v>
      </c>
      <c r="J2108" s="122">
        <v>1.44766655712E-2</v>
      </c>
      <c r="K2108" s="122">
        <v>1.4882097935600001E-2</v>
      </c>
      <c r="L2108" s="122">
        <v>1.47153695696E-2</v>
      </c>
      <c r="M2108" s="122">
        <v>1.52419376368E-2</v>
      </c>
      <c r="N2108" s="122">
        <v>1.82628723984E-2</v>
      </c>
      <c r="O2108" s="122">
        <v>2.1325934316400001E-2</v>
      </c>
      <c r="P2108" s="122">
        <v>2.0490960324799998E-2</v>
      </c>
      <c r="Q2108" s="122">
        <v>2.21733108968E-2</v>
      </c>
      <c r="R2108" s="122">
        <v>2.3783706010399999E-2</v>
      </c>
      <c r="S2108" s="122">
        <v>2.4060328305999999E-2</v>
      </c>
      <c r="T2108" s="122">
        <v>2.27334862104E-2</v>
      </c>
      <c r="U2108" s="122">
        <v>2.5010472841200001E-2</v>
      </c>
      <c r="V2108" s="122">
        <v>2.5815873481999999E-2</v>
      </c>
      <c r="W2108" s="122">
        <v>2.7164035740800001E-2</v>
      </c>
      <c r="X2108" s="122">
        <v>2.8626424399999999E-2</v>
      </c>
      <c r="Y2108" s="122">
        <v>2.8937008130799999E-2</v>
      </c>
      <c r="Z2108" s="122">
        <v>3.2266445008000001E-2</v>
      </c>
      <c r="AA2108" s="122">
        <v>3.4025623643199998E-2</v>
      </c>
      <c r="AB2108" s="122">
        <v>3.25932794544E-2</v>
      </c>
      <c r="AC2108" s="122">
        <v>3.3267393619600003E-2</v>
      </c>
      <c r="AD2108" s="122">
        <v>3.2897445910000003E-2</v>
      </c>
      <c r="AE2108" s="122">
        <v>3.6657013996399999E-2</v>
      </c>
      <c r="AF2108" s="122">
        <v>3.87508731792E-2</v>
      </c>
      <c r="AG2108" s="122">
        <v>3.7642147104800003E-2</v>
      </c>
      <c r="AH2108" s="122">
        <v>3.6152184502000001E-2</v>
      </c>
      <c r="AI2108" s="122">
        <v>3.3982231152800003E-2</v>
      </c>
      <c r="AJ2108" s="122">
        <v>3.1814245332800001E-2</v>
      </c>
      <c r="AK2108" s="122">
        <v>3.20941868324E-2</v>
      </c>
      <c r="AL2108" s="122">
        <v>0</v>
      </c>
    </row>
    <row r="2109" spans="1:38" hidden="1" x14ac:dyDescent="0.25">
      <c r="A2109" s="122" t="s">
        <v>2000</v>
      </c>
      <c r="B2109" s="122">
        <v>1</v>
      </c>
      <c r="C2109" s="122" t="s">
        <v>2182</v>
      </c>
      <c r="D2109" s="122" t="s">
        <v>2109</v>
      </c>
      <c r="E2109" s="122">
        <v>39</v>
      </c>
      <c r="F2109" s="122">
        <v>2.7386330182399998E-2</v>
      </c>
      <c r="G2109" s="122">
        <v>2.8702994784799998E-2</v>
      </c>
      <c r="H2109" s="122">
        <v>2.6332079953199999E-2</v>
      </c>
      <c r="I2109" s="122">
        <v>2.76225441212E-2</v>
      </c>
      <c r="J2109" s="122">
        <v>2.6659314189199999E-2</v>
      </c>
      <c r="K2109" s="122">
        <v>2.9250373695200001E-2</v>
      </c>
      <c r="L2109" s="122">
        <v>2.6733357596400002E-2</v>
      </c>
      <c r="M2109" s="122">
        <v>2.6707759159200001E-2</v>
      </c>
      <c r="N2109" s="122">
        <v>2.90068223284E-2</v>
      </c>
      <c r="O2109" s="122">
        <v>2.96000567464E-2</v>
      </c>
      <c r="P2109" s="122">
        <v>2.66142167676E-2</v>
      </c>
      <c r="Q2109" s="122">
        <v>2.9065106100800001E-2</v>
      </c>
      <c r="R2109" s="122">
        <v>2.8278635184800002E-2</v>
      </c>
      <c r="S2109" s="122">
        <v>2.65885535272E-2</v>
      </c>
      <c r="T2109" s="122">
        <v>2.5248443592399999E-2</v>
      </c>
      <c r="U2109" s="122">
        <v>2.4818069642799999E-2</v>
      </c>
      <c r="V2109" s="122">
        <v>2.3470417980800001E-2</v>
      </c>
      <c r="W2109" s="122">
        <v>2.4709054210400001E-2</v>
      </c>
      <c r="X2109" s="122">
        <v>2.5221552966399999E-2</v>
      </c>
      <c r="Y2109" s="122">
        <v>2.5257993947199998E-2</v>
      </c>
      <c r="Z2109" s="122">
        <v>2.5241413990799998E-2</v>
      </c>
      <c r="AA2109" s="122">
        <v>2.3837164957200001E-2</v>
      </c>
      <c r="AB2109" s="122">
        <v>2.4891373964800002E-2</v>
      </c>
      <c r="AC2109" s="122">
        <v>2.37187166384E-2</v>
      </c>
      <c r="AD2109" s="122">
        <v>2.3286769430399999E-2</v>
      </c>
      <c r="AE2109" s="122">
        <v>2.69769152744E-2</v>
      </c>
      <c r="AF2109" s="122">
        <v>2.8900983994400001E-2</v>
      </c>
      <c r="AG2109" s="122">
        <v>2.7228541174799999E-2</v>
      </c>
      <c r="AH2109" s="122">
        <v>2.78452423956E-2</v>
      </c>
      <c r="AI2109" s="122">
        <v>2.4486089059600001E-2</v>
      </c>
      <c r="AJ2109" s="122">
        <v>2.1950650391600001E-2</v>
      </c>
      <c r="AK2109" s="122">
        <v>2.1938852832400001E-2</v>
      </c>
      <c r="AL2109" s="122">
        <v>0</v>
      </c>
    </row>
    <row r="2110" spans="1:38" hidden="1" x14ac:dyDescent="0.25">
      <c r="A2110" s="122" t="s">
        <v>2000</v>
      </c>
      <c r="B2110" s="122">
        <v>1</v>
      </c>
      <c r="C2110" s="122" t="s">
        <v>2182</v>
      </c>
      <c r="D2110" s="122" t="s">
        <v>2110</v>
      </c>
      <c r="E2110" s="122">
        <v>39</v>
      </c>
      <c r="F2110" s="122">
        <v>0.40315025565919999</v>
      </c>
      <c r="G2110" s="122">
        <v>0.48688666617639997</v>
      </c>
      <c r="H2110" s="122">
        <v>0.55978627088720001</v>
      </c>
      <c r="I2110" s="122">
        <v>0.69223195493199996</v>
      </c>
      <c r="J2110" s="122">
        <v>0.85150757557879997</v>
      </c>
      <c r="K2110" s="122">
        <v>0.91783812835120004</v>
      </c>
      <c r="L2110" s="122">
        <v>1.0447790147088001</v>
      </c>
      <c r="M2110" s="122">
        <v>1.0605298794160001</v>
      </c>
      <c r="N2110" s="122">
        <v>1.1615611986356</v>
      </c>
      <c r="O2110" s="122">
        <v>1.1735780711928001</v>
      </c>
      <c r="P2110" s="122">
        <v>1.2849269917092001</v>
      </c>
      <c r="Q2110" s="122">
        <v>1.3712108808104</v>
      </c>
      <c r="R2110" s="122">
        <v>1.4584801344064</v>
      </c>
      <c r="S2110" s="122">
        <v>1.5557978677555999</v>
      </c>
      <c r="T2110" s="122">
        <v>1.4224759824155999</v>
      </c>
      <c r="U2110" s="122">
        <v>1.4169651525596001</v>
      </c>
      <c r="V2110" s="122">
        <v>1.4681728938548</v>
      </c>
      <c r="W2110" s="122">
        <v>1.5585448765264001</v>
      </c>
      <c r="X2110" s="122">
        <v>1.4559648825260001</v>
      </c>
      <c r="Y2110" s="122">
        <v>1.4795293800672</v>
      </c>
      <c r="Z2110" s="122">
        <v>1.3825052578371999</v>
      </c>
      <c r="AA2110" s="122">
        <v>1.3787430834184</v>
      </c>
      <c r="AB2110" s="122">
        <v>1.351182561666</v>
      </c>
      <c r="AC2110" s="122">
        <v>1.2196023095648001</v>
      </c>
      <c r="AD2110" s="122">
        <v>1.1798087394436001</v>
      </c>
      <c r="AE2110" s="122">
        <v>1.1250680809760001</v>
      </c>
      <c r="AF2110" s="122">
        <v>1.0541084892324</v>
      </c>
      <c r="AG2110" s="122">
        <v>1.0868702799948</v>
      </c>
      <c r="AH2110" s="122">
        <v>1.1268897017391999</v>
      </c>
      <c r="AI2110" s="122">
        <v>1.1296020238496001</v>
      </c>
      <c r="AJ2110" s="122">
        <v>1.1406404918272</v>
      </c>
      <c r="AK2110" s="122">
        <v>1.152137522676</v>
      </c>
      <c r="AL2110" s="122">
        <v>0</v>
      </c>
    </row>
    <row r="2111" spans="1:38" hidden="1" x14ac:dyDescent="0.25">
      <c r="A2111" s="122" t="s">
        <v>2000</v>
      </c>
      <c r="B2111" s="122">
        <v>1</v>
      </c>
      <c r="C2111" s="122" t="s">
        <v>2182</v>
      </c>
      <c r="D2111" s="122" t="s">
        <v>2111</v>
      </c>
      <c r="E2111" s="122">
        <v>39</v>
      </c>
      <c r="F2111" s="122">
        <v>0.1052683553376</v>
      </c>
      <c r="G2111" s="122">
        <v>0.10827823795039999</v>
      </c>
      <c r="H2111" s="122">
        <v>0.1102667877136</v>
      </c>
      <c r="I2111" s="122">
        <v>0.1041861231432</v>
      </c>
      <c r="J2111" s="122">
        <v>0.11566416868440001</v>
      </c>
      <c r="K2111" s="122">
        <v>0.1217424689852</v>
      </c>
      <c r="L2111" s="122">
        <v>0.12753194436920001</v>
      </c>
      <c r="M2111" s="122">
        <v>0.13970174076319999</v>
      </c>
      <c r="N2111" s="122">
        <v>0.14243174648080001</v>
      </c>
      <c r="O2111" s="122">
        <v>0.13760964539840001</v>
      </c>
      <c r="P2111" s="122">
        <v>0.14229867320199999</v>
      </c>
      <c r="Q2111" s="122">
        <v>0.14777150424960001</v>
      </c>
      <c r="R2111" s="122">
        <v>0.14586851168959999</v>
      </c>
      <c r="S2111" s="122">
        <v>0.14702016538160001</v>
      </c>
      <c r="T2111" s="122">
        <v>0.1398888706908</v>
      </c>
      <c r="U2111" s="122">
        <v>0.1437559610004</v>
      </c>
      <c r="V2111" s="122">
        <v>0.14936867347079999</v>
      </c>
      <c r="W2111" s="122">
        <v>0.15974079444959999</v>
      </c>
      <c r="X2111" s="122">
        <v>0.16970885003239999</v>
      </c>
      <c r="Y2111" s="122">
        <v>0.16774940351959999</v>
      </c>
      <c r="Z2111" s="122">
        <v>0.17094117028799999</v>
      </c>
      <c r="AA2111" s="122">
        <v>0.16977156222600001</v>
      </c>
      <c r="AB2111" s="122">
        <v>0.18202918478919999</v>
      </c>
      <c r="AC2111" s="122">
        <v>0.17343640685559999</v>
      </c>
      <c r="AD2111" s="122">
        <v>0.1826983091696</v>
      </c>
      <c r="AE2111" s="122">
        <v>0.17159779682920001</v>
      </c>
      <c r="AF2111" s="122">
        <v>0.1651806519748</v>
      </c>
      <c r="AG2111" s="122">
        <v>0.1813327058592</v>
      </c>
      <c r="AH2111" s="122">
        <v>0.20034733432560001</v>
      </c>
      <c r="AI2111" s="122">
        <v>0.1995117553212</v>
      </c>
      <c r="AJ2111" s="122">
        <v>0.2053140676412</v>
      </c>
      <c r="AK2111" s="122">
        <v>0.20724272150119999</v>
      </c>
      <c r="AL2111" s="122">
        <v>0</v>
      </c>
    </row>
    <row r="2112" spans="1:38" hidden="1" x14ac:dyDescent="0.25">
      <c r="A2112" s="122" t="s">
        <v>2000</v>
      </c>
      <c r="B2112" s="122">
        <v>1</v>
      </c>
      <c r="C2112" s="122" t="s">
        <v>2182</v>
      </c>
      <c r="D2112" s="122" t="s">
        <v>2112</v>
      </c>
      <c r="E2112" s="122">
        <v>39</v>
      </c>
      <c r="F2112" s="122">
        <v>0.53963491273719999</v>
      </c>
      <c r="G2112" s="122">
        <v>0.55824949808040003</v>
      </c>
      <c r="H2112" s="122">
        <v>0.51555183652000003</v>
      </c>
      <c r="I2112" s="122">
        <v>0.55762676136720002</v>
      </c>
      <c r="J2112" s="122">
        <v>0.56647029400920001</v>
      </c>
      <c r="K2112" s="122">
        <v>0.60281620884800002</v>
      </c>
      <c r="L2112" s="122">
        <v>0.59768543138079999</v>
      </c>
      <c r="M2112" s="122">
        <v>0.64934161193439999</v>
      </c>
      <c r="N2112" s="122">
        <v>0.76872569823000003</v>
      </c>
      <c r="O2112" s="122">
        <v>0.90410977868120002</v>
      </c>
      <c r="P2112" s="122">
        <v>0.93602018817720001</v>
      </c>
      <c r="Q2112" s="122">
        <v>1.0119017076223999</v>
      </c>
      <c r="R2112" s="122">
        <v>1.1299386000084</v>
      </c>
      <c r="S2112" s="122">
        <v>1.1450150317396</v>
      </c>
      <c r="T2112" s="122">
        <v>1.1520798578211999</v>
      </c>
      <c r="U2112" s="122">
        <v>1.3127323824356001</v>
      </c>
      <c r="V2112" s="122">
        <v>1.3177193189551999</v>
      </c>
      <c r="W2112" s="122">
        <v>1.486430926792</v>
      </c>
      <c r="X2112" s="122">
        <v>1.5185381070132</v>
      </c>
      <c r="Y2112" s="122">
        <v>1.5308013564592</v>
      </c>
      <c r="Z2112" s="122">
        <v>1.7025969288916001</v>
      </c>
      <c r="AA2112" s="122">
        <v>1.7874138174676</v>
      </c>
      <c r="AB2112" s="122">
        <v>1.8529463768479999</v>
      </c>
      <c r="AC2112" s="122">
        <v>1.912408748264</v>
      </c>
      <c r="AD2112" s="122">
        <v>1.9765723552456</v>
      </c>
      <c r="AE2112" s="122">
        <v>2.1685343365251999</v>
      </c>
      <c r="AF2112" s="122">
        <v>2.3842598947411999</v>
      </c>
      <c r="AG2112" s="122">
        <v>2.3212412524168</v>
      </c>
      <c r="AH2112" s="122">
        <v>2.4418212763112002</v>
      </c>
      <c r="AI2112" s="122">
        <v>2.3612384597676002</v>
      </c>
      <c r="AJ2112" s="122">
        <v>2.4564087245768</v>
      </c>
      <c r="AK2112" s="122">
        <v>2.4811170918127998</v>
      </c>
      <c r="AL2112" s="122">
        <v>0</v>
      </c>
    </row>
    <row r="2113" spans="1:38" hidden="1" x14ac:dyDescent="0.25">
      <c r="A2113" s="122" t="s">
        <v>2000</v>
      </c>
      <c r="B2113" s="122">
        <v>1</v>
      </c>
      <c r="C2113" s="122" t="s">
        <v>2182</v>
      </c>
      <c r="D2113" s="122" t="s">
        <v>2113</v>
      </c>
      <c r="E2113" s="122">
        <v>39</v>
      </c>
      <c r="F2113" s="122">
        <v>0.85352958658800004</v>
      </c>
      <c r="G2113" s="122">
        <v>0.8979746536712</v>
      </c>
      <c r="H2113" s="122">
        <v>0.76766480859880004</v>
      </c>
      <c r="I2113" s="122">
        <v>0.79665171222279996</v>
      </c>
      <c r="J2113" s="122">
        <v>0.788907132314</v>
      </c>
      <c r="K2113" s="122">
        <v>0.82880658073360003</v>
      </c>
      <c r="L2113" s="122">
        <v>0.7399221397372</v>
      </c>
      <c r="M2113" s="122">
        <v>0.72495760436680001</v>
      </c>
      <c r="N2113" s="122">
        <v>0.8635538779952</v>
      </c>
      <c r="O2113" s="122">
        <v>0.87008810122080005</v>
      </c>
      <c r="P2113" s="122">
        <v>0.79895042072720002</v>
      </c>
      <c r="Q2113" s="122">
        <v>0.85200584024360004</v>
      </c>
      <c r="R2113" s="122">
        <v>0.92151859240559997</v>
      </c>
      <c r="S2113" s="122">
        <v>0.88415484188079996</v>
      </c>
      <c r="T2113" s="122">
        <v>0.9062355021188</v>
      </c>
      <c r="U2113" s="122">
        <v>1.0260401517127999</v>
      </c>
      <c r="V2113" s="122">
        <v>1.0344325474364</v>
      </c>
      <c r="W2113" s="122">
        <v>1.2000561328532</v>
      </c>
      <c r="X2113" s="122">
        <v>1.1849689701024</v>
      </c>
      <c r="Y2113" s="122">
        <v>1.2083448815340001</v>
      </c>
      <c r="Z2113" s="122">
        <v>1.3596031977136001</v>
      </c>
      <c r="AA2113" s="122">
        <v>1.3529435371703999</v>
      </c>
      <c r="AB2113" s="122">
        <v>1.4044119127696</v>
      </c>
      <c r="AC2113" s="122">
        <v>1.394452161732</v>
      </c>
      <c r="AD2113" s="122">
        <v>1.3715537818387999</v>
      </c>
      <c r="AE2113" s="122">
        <v>1.5717785438936001</v>
      </c>
      <c r="AF2113" s="122">
        <v>1.7327250384135999</v>
      </c>
      <c r="AG2113" s="122">
        <v>1.6980881829408001</v>
      </c>
      <c r="AH2113" s="122">
        <v>1.8370140894560001</v>
      </c>
      <c r="AI2113" s="122">
        <v>1.8246593986935999</v>
      </c>
      <c r="AJ2113" s="122">
        <v>1.7739854047720001</v>
      </c>
      <c r="AK2113" s="122">
        <v>1.7487602719691999</v>
      </c>
      <c r="AL2113" s="122">
        <v>0</v>
      </c>
    </row>
    <row r="2114" spans="1:38" hidden="1" x14ac:dyDescent="0.25">
      <c r="A2114" s="122" t="s">
        <v>2000</v>
      </c>
      <c r="B2114" s="122">
        <v>1</v>
      </c>
      <c r="C2114" s="122" t="s">
        <v>2182</v>
      </c>
      <c r="D2114" s="122" t="s">
        <v>2114</v>
      </c>
      <c r="E2114" s="122">
        <v>39</v>
      </c>
      <c r="F2114" s="122">
        <v>0.51571675031800002</v>
      </c>
      <c r="G2114" s="122">
        <v>0.51496079473159995</v>
      </c>
      <c r="H2114" s="122">
        <v>0.52500967723400005</v>
      </c>
      <c r="I2114" s="122">
        <v>0.55450234149800004</v>
      </c>
      <c r="J2114" s="122">
        <v>0.69525309329560003</v>
      </c>
      <c r="K2114" s="122">
        <v>0.88364886847440005</v>
      </c>
      <c r="L2114" s="122">
        <v>1.0922156383656001</v>
      </c>
      <c r="M2114" s="122">
        <v>1.4014929772228</v>
      </c>
      <c r="N2114" s="122">
        <v>1.6978287223296</v>
      </c>
      <c r="O2114" s="122">
        <v>1.7854086441379999</v>
      </c>
      <c r="P2114" s="122">
        <v>1.8332031528607999</v>
      </c>
      <c r="Q2114" s="122">
        <v>1.9005494684455999</v>
      </c>
      <c r="R2114" s="122">
        <v>1.8534548089623999</v>
      </c>
      <c r="S2114" s="122">
        <v>1.8818453813124001</v>
      </c>
      <c r="T2114" s="122">
        <v>1.7958748400908</v>
      </c>
      <c r="U2114" s="122">
        <v>1.8479979559972</v>
      </c>
      <c r="V2114" s="122">
        <v>1.8279515164092</v>
      </c>
      <c r="W2114" s="122">
        <v>1.8321595402852</v>
      </c>
      <c r="X2114" s="122">
        <v>1.7325038703083999</v>
      </c>
      <c r="Y2114" s="122">
        <v>1.6933752982243999</v>
      </c>
      <c r="Z2114" s="122">
        <v>1.7653315075760001</v>
      </c>
      <c r="AA2114" s="122">
        <v>1.7982978438599999</v>
      </c>
      <c r="AB2114" s="122">
        <v>1.74945710198</v>
      </c>
      <c r="AC2114" s="122">
        <v>1.5837265739063999</v>
      </c>
      <c r="AD2114" s="122">
        <v>1.4746954849144001</v>
      </c>
      <c r="AE2114" s="122">
        <v>1.5941643034184001</v>
      </c>
      <c r="AF2114" s="122">
        <v>1.5868397226583999</v>
      </c>
      <c r="AG2114" s="122">
        <v>1.5044128882608001</v>
      </c>
      <c r="AH2114" s="122">
        <v>1.5720791595292001</v>
      </c>
      <c r="AI2114" s="122">
        <v>1.5684699609404</v>
      </c>
      <c r="AJ2114" s="122">
        <v>1.5294694538172</v>
      </c>
      <c r="AK2114" s="122">
        <v>1.4794843780303999</v>
      </c>
      <c r="AL2114" s="122">
        <v>0</v>
      </c>
    </row>
    <row r="2115" spans="1:38" hidden="1" x14ac:dyDescent="0.25">
      <c r="A2115" s="122" t="s">
        <v>2000</v>
      </c>
      <c r="B2115" s="122">
        <v>1</v>
      </c>
      <c r="C2115" s="122" t="s">
        <v>2182</v>
      </c>
      <c r="D2115" s="122" t="s">
        <v>2115</v>
      </c>
      <c r="E2115" s="122">
        <v>39</v>
      </c>
      <c r="F2115" s="122">
        <v>0.29123106967919998</v>
      </c>
      <c r="G2115" s="122">
        <v>0.29430098544</v>
      </c>
      <c r="H2115" s="122">
        <v>0.30318889975360003</v>
      </c>
      <c r="I2115" s="122">
        <v>0.28850340013600001</v>
      </c>
      <c r="J2115" s="122">
        <v>0.30431205577920001</v>
      </c>
      <c r="K2115" s="122">
        <v>0.30509696469839998</v>
      </c>
      <c r="L2115" s="122">
        <v>0.29782521567120002</v>
      </c>
      <c r="M2115" s="122">
        <v>0.299200588988</v>
      </c>
      <c r="N2115" s="122">
        <v>0.295272437138</v>
      </c>
      <c r="O2115" s="122">
        <v>0.30790682070120001</v>
      </c>
      <c r="P2115" s="122">
        <v>0.31392108178759998</v>
      </c>
      <c r="Q2115" s="122">
        <v>0.32601385161800001</v>
      </c>
      <c r="R2115" s="122">
        <v>0.3731837279968</v>
      </c>
      <c r="S2115" s="122">
        <v>0.41543297789279998</v>
      </c>
      <c r="T2115" s="122">
        <v>0.4107226774644</v>
      </c>
      <c r="U2115" s="122">
        <v>0.42068177495960002</v>
      </c>
      <c r="V2115" s="122">
        <v>0.41466183848319998</v>
      </c>
      <c r="W2115" s="122">
        <v>0.43125934300399998</v>
      </c>
      <c r="X2115" s="122">
        <v>0.43966419927360001</v>
      </c>
      <c r="Y2115" s="122">
        <v>0.45095713096559997</v>
      </c>
      <c r="Z2115" s="122">
        <v>0.4286708117636</v>
      </c>
      <c r="AA2115" s="122">
        <v>0.46935757954399998</v>
      </c>
      <c r="AB2115" s="122">
        <v>0.29176179570720001</v>
      </c>
      <c r="AC2115" s="122">
        <v>0.2666528974256</v>
      </c>
      <c r="AD2115" s="122">
        <v>0.28709825226039998</v>
      </c>
      <c r="AE2115" s="122">
        <v>0.29808349715479998</v>
      </c>
      <c r="AF2115" s="122">
        <v>0.30443036330560003</v>
      </c>
      <c r="AG2115" s="122">
        <v>0.3039476362272</v>
      </c>
      <c r="AH2115" s="122">
        <v>0.3372541453624</v>
      </c>
      <c r="AI2115" s="122">
        <v>0.27865160163120001</v>
      </c>
      <c r="AJ2115" s="122">
        <v>0.2962701107072</v>
      </c>
      <c r="AK2115" s="122">
        <v>0.298314718604</v>
      </c>
      <c r="AL2115" s="122">
        <v>0</v>
      </c>
    </row>
    <row r="2116" spans="1:38" hidden="1" x14ac:dyDescent="0.25">
      <c r="A2116" s="122" t="s">
        <v>2000</v>
      </c>
      <c r="B2116" s="122">
        <v>1</v>
      </c>
      <c r="C2116" s="122" t="s">
        <v>2182</v>
      </c>
      <c r="D2116" s="122" t="s">
        <v>2116</v>
      </c>
      <c r="E2116" s="122">
        <v>39</v>
      </c>
      <c r="F2116" s="122">
        <v>0.66891379748479995</v>
      </c>
      <c r="G2116" s="122">
        <v>0.69880798221359997</v>
      </c>
      <c r="H2116" s="122">
        <v>0.6567992601996</v>
      </c>
      <c r="I2116" s="122">
        <v>0.73056947902119995</v>
      </c>
      <c r="J2116" s="122">
        <v>0.73482800486199995</v>
      </c>
      <c r="K2116" s="122">
        <v>0.72380030606239998</v>
      </c>
      <c r="L2116" s="122">
        <v>0.68517017947280001</v>
      </c>
      <c r="M2116" s="122">
        <v>0.72659460382319996</v>
      </c>
      <c r="N2116" s="122">
        <v>0.83524729435279998</v>
      </c>
      <c r="O2116" s="122">
        <v>0.89903441649280003</v>
      </c>
      <c r="P2116" s="122">
        <v>0.8845080513668</v>
      </c>
      <c r="Q2116" s="122">
        <v>0.95643182092360002</v>
      </c>
      <c r="R2116" s="122">
        <v>1.0380953547244001</v>
      </c>
      <c r="S2116" s="122">
        <v>1.0285605676948</v>
      </c>
      <c r="T2116" s="122">
        <v>1.0281492178328</v>
      </c>
      <c r="U2116" s="122">
        <v>1.1480405636055999</v>
      </c>
      <c r="V2116" s="122">
        <v>1.1373642480116</v>
      </c>
      <c r="W2116" s="122">
        <v>1.2661012226632</v>
      </c>
      <c r="X2116" s="122">
        <v>1.2497290314012</v>
      </c>
      <c r="Y2116" s="122">
        <v>1.2626824469839999</v>
      </c>
      <c r="Z2116" s="122">
        <v>1.4148419975927999</v>
      </c>
      <c r="AA2116" s="122">
        <v>1.4380973865244</v>
      </c>
      <c r="AB2116" s="122">
        <v>1.4712874608291999</v>
      </c>
      <c r="AC2116" s="122">
        <v>1.4698752179132</v>
      </c>
      <c r="AD2116" s="122">
        <v>1.48321160799</v>
      </c>
      <c r="AE2116" s="122">
        <v>1.6285330745040001</v>
      </c>
      <c r="AF2116" s="122">
        <v>1.7091816178079999</v>
      </c>
      <c r="AG2116" s="122">
        <v>1.6724803686695999</v>
      </c>
      <c r="AH2116" s="122">
        <v>1.7527287458464</v>
      </c>
      <c r="AI2116" s="122">
        <v>1.6966146121651999</v>
      </c>
      <c r="AJ2116" s="122">
        <v>1.6760463349000001</v>
      </c>
      <c r="AK2116" s="122">
        <v>1.67231002757</v>
      </c>
      <c r="AL2116" s="122">
        <v>0</v>
      </c>
    </row>
    <row r="2117" spans="1:38" hidden="1" x14ac:dyDescent="0.25">
      <c r="A2117" s="122" t="s">
        <v>2000</v>
      </c>
      <c r="B2117" s="122">
        <v>1</v>
      </c>
      <c r="C2117" s="122" t="s">
        <v>2182</v>
      </c>
      <c r="D2117" s="122" t="s">
        <v>2138</v>
      </c>
      <c r="E2117" s="122">
        <v>39</v>
      </c>
      <c r="F2117" s="122">
        <v>0</v>
      </c>
      <c r="G2117" s="122">
        <v>0</v>
      </c>
      <c r="H2117" s="122">
        <v>0</v>
      </c>
      <c r="I2117" s="122">
        <v>0</v>
      </c>
      <c r="J2117" s="122">
        <v>0</v>
      </c>
      <c r="K2117" s="122">
        <v>0</v>
      </c>
      <c r="L2117" s="122">
        <v>0</v>
      </c>
      <c r="M2117" s="122">
        <v>0</v>
      </c>
      <c r="N2117" s="122">
        <v>0</v>
      </c>
      <c r="O2117" s="122">
        <v>0</v>
      </c>
      <c r="P2117" s="122">
        <v>0</v>
      </c>
      <c r="Q2117" s="122">
        <v>0</v>
      </c>
      <c r="R2117" s="122">
        <v>0</v>
      </c>
      <c r="S2117" s="122">
        <v>0</v>
      </c>
      <c r="T2117" s="122">
        <v>0</v>
      </c>
      <c r="U2117" s="122">
        <v>0</v>
      </c>
      <c r="V2117" s="122">
        <v>0</v>
      </c>
      <c r="W2117" s="122">
        <v>0</v>
      </c>
      <c r="X2117" s="122">
        <v>0</v>
      </c>
      <c r="Y2117" s="122">
        <v>0</v>
      </c>
      <c r="Z2117" s="122">
        <v>0</v>
      </c>
      <c r="AA2117" s="122">
        <v>0</v>
      </c>
      <c r="AB2117" s="122">
        <v>0</v>
      </c>
      <c r="AC2117" s="122">
        <v>0</v>
      </c>
      <c r="AD2117" s="122">
        <v>0</v>
      </c>
      <c r="AE2117" s="122">
        <v>0</v>
      </c>
      <c r="AF2117" s="122">
        <v>0</v>
      </c>
      <c r="AG2117" s="122">
        <v>0</v>
      </c>
      <c r="AH2117" s="122">
        <v>0</v>
      </c>
      <c r="AI2117" s="122">
        <v>0</v>
      </c>
      <c r="AJ2117" s="122">
        <v>0</v>
      </c>
      <c r="AK2117" s="122">
        <v>0</v>
      </c>
      <c r="AL2117" s="122">
        <v>0</v>
      </c>
    </row>
    <row r="2118" spans="1:38" hidden="1" x14ac:dyDescent="0.25">
      <c r="A2118" s="122" t="s">
        <v>2000</v>
      </c>
      <c r="B2118" s="122">
        <v>1</v>
      </c>
      <c r="C2118" s="122" t="s">
        <v>2182</v>
      </c>
      <c r="D2118" s="122" t="s">
        <v>2117</v>
      </c>
      <c r="E2118" s="122">
        <v>39</v>
      </c>
      <c r="F2118" s="122">
        <v>2.8181346788000001E-3</v>
      </c>
      <c r="G2118" s="122">
        <v>3.0357389076E-3</v>
      </c>
      <c r="H2118" s="122">
        <v>2.7418897912E-3</v>
      </c>
      <c r="I2118" s="122">
        <v>2.4805884823999999E-3</v>
      </c>
      <c r="J2118" s="122">
        <v>2.0857329668000002E-3</v>
      </c>
      <c r="K2118" s="122">
        <v>1.9557838692000002E-3</v>
      </c>
      <c r="L2118" s="122">
        <v>1.6742382328E-3</v>
      </c>
      <c r="M2118" s="122">
        <v>1.6522949548E-3</v>
      </c>
      <c r="N2118" s="122">
        <v>1.86846611E-3</v>
      </c>
      <c r="O2118" s="122">
        <v>2.0423837084000002E-3</v>
      </c>
      <c r="P2118" s="122">
        <v>1.982115646E-3</v>
      </c>
      <c r="Q2118" s="122">
        <v>2.0090140335999999E-3</v>
      </c>
      <c r="R2118" s="122">
        <v>1.9546912111999999E-3</v>
      </c>
      <c r="S2118" s="122">
        <v>2.0932190104000002E-3</v>
      </c>
      <c r="T2118" s="122">
        <v>1.9989437440000001E-3</v>
      </c>
      <c r="U2118" s="122">
        <v>1.9121116448E-3</v>
      </c>
      <c r="V2118" s="122">
        <v>1.8325548611999999E-3</v>
      </c>
      <c r="W2118" s="122">
        <v>2.0852240695999999E-3</v>
      </c>
      <c r="X2118" s="122">
        <v>2.2130259591999998E-3</v>
      </c>
      <c r="Y2118" s="122">
        <v>2.3169421295999998E-3</v>
      </c>
      <c r="Z2118" s="122">
        <v>2.6475590119999998E-3</v>
      </c>
      <c r="AA2118" s="122">
        <v>2.8787632299999998E-3</v>
      </c>
      <c r="AB2118" s="122">
        <v>3.1184986672E-3</v>
      </c>
      <c r="AC2118" s="122">
        <v>3.1340332296000001E-3</v>
      </c>
      <c r="AD2118" s="122">
        <v>2.5714007787999999E-3</v>
      </c>
      <c r="AE2118" s="122">
        <v>2.5863420296000001E-3</v>
      </c>
      <c r="AF2118" s="122">
        <v>2.6115672492E-3</v>
      </c>
      <c r="AG2118" s="122">
        <v>2.1999752348E-3</v>
      </c>
      <c r="AH2118" s="122">
        <v>2.2741425252000001E-3</v>
      </c>
      <c r="AI2118" s="122">
        <v>2.0000210916E-3</v>
      </c>
      <c r="AJ2118" s="122">
        <v>1.9534828040000001E-3</v>
      </c>
      <c r="AK2118" s="122">
        <v>1.9567001579999998E-3</v>
      </c>
      <c r="AL2118" s="122">
        <v>0</v>
      </c>
    </row>
    <row r="2119" spans="1:38" hidden="1" x14ac:dyDescent="0.25">
      <c r="A2119" s="122" t="s">
        <v>2000</v>
      </c>
      <c r="B2119" s="122">
        <v>1</v>
      </c>
      <c r="C2119" s="122" t="s">
        <v>2182</v>
      </c>
      <c r="D2119" s="122" t="s">
        <v>2118</v>
      </c>
      <c r="E2119" s="122">
        <v>39</v>
      </c>
      <c r="F2119" s="122">
        <v>0.34301683988600001</v>
      </c>
      <c r="G2119" s="122">
        <v>0.3213806093512</v>
      </c>
      <c r="H2119" s="122">
        <v>0.30263991526720002</v>
      </c>
      <c r="I2119" s="122">
        <v>0.33756668769319997</v>
      </c>
      <c r="J2119" s="122">
        <v>0.3259687542552</v>
      </c>
      <c r="K2119" s="122">
        <v>0.32641935266080002</v>
      </c>
      <c r="L2119" s="122">
        <v>0.31349281829039999</v>
      </c>
      <c r="M2119" s="122">
        <v>0.32783411458</v>
      </c>
      <c r="N2119" s="122">
        <v>0.33429148479440002</v>
      </c>
      <c r="O2119" s="122">
        <v>0.32569027756160002</v>
      </c>
      <c r="P2119" s="122">
        <v>0.36824223165800002</v>
      </c>
      <c r="Q2119" s="122">
        <v>0.40321420970600003</v>
      </c>
      <c r="R2119" s="122">
        <v>0.38507699499920001</v>
      </c>
      <c r="S2119" s="122">
        <v>0.38858553777959998</v>
      </c>
      <c r="T2119" s="122">
        <v>0.39381779232039998</v>
      </c>
      <c r="U2119" s="122">
        <v>0.39427017867719999</v>
      </c>
      <c r="V2119" s="122">
        <v>0.38609823448559999</v>
      </c>
      <c r="W2119" s="122">
        <v>0.4023688013408</v>
      </c>
      <c r="X2119" s="122">
        <v>0.3587064167008</v>
      </c>
      <c r="Y2119" s="122">
        <v>0.35199683610560001</v>
      </c>
      <c r="Z2119" s="122">
        <v>0.35335978209000002</v>
      </c>
      <c r="AA2119" s="122">
        <v>0.3236589555444</v>
      </c>
      <c r="AB2119" s="122">
        <v>0.33959698583719999</v>
      </c>
      <c r="AC2119" s="122">
        <v>0.32135660433520002</v>
      </c>
      <c r="AD2119" s="122">
        <v>0.33765194058679998</v>
      </c>
      <c r="AE2119" s="122">
        <v>0.35215643952159997</v>
      </c>
      <c r="AF2119" s="122">
        <v>0.31193306935839998</v>
      </c>
      <c r="AG2119" s="122">
        <v>0.3081067915772</v>
      </c>
      <c r="AH2119" s="122">
        <v>0.32532983346080002</v>
      </c>
      <c r="AI2119" s="122">
        <v>0.30914676926840001</v>
      </c>
      <c r="AJ2119" s="122">
        <v>0.2906610530348</v>
      </c>
      <c r="AK2119" s="122">
        <v>0.28590279308639999</v>
      </c>
      <c r="AL2119" s="122">
        <v>0</v>
      </c>
    </row>
    <row r="2120" spans="1:38" hidden="1" x14ac:dyDescent="0.25">
      <c r="A2120" s="122" t="s">
        <v>2000</v>
      </c>
      <c r="B2120" s="122">
        <v>1</v>
      </c>
      <c r="C2120" s="122" t="s">
        <v>2182</v>
      </c>
      <c r="D2120" s="122" t="s">
        <v>2119</v>
      </c>
      <c r="E2120" s="122">
        <v>39</v>
      </c>
      <c r="F2120" s="122">
        <v>0.6627586044828</v>
      </c>
      <c r="G2120" s="122">
        <v>0.69887487536439996</v>
      </c>
      <c r="H2120" s="122">
        <v>0.61586175429239998</v>
      </c>
      <c r="I2120" s="122">
        <v>0.62648089598919998</v>
      </c>
      <c r="J2120" s="122">
        <v>0.66618748002520001</v>
      </c>
      <c r="K2120" s="122">
        <v>0.61935529624079999</v>
      </c>
      <c r="L2120" s="122">
        <v>0.50093905009679995</v>
      </c>
      <c r="M2120" s="122">
        <v>0.52978915150280004</v>
      </c>
      <c r="N2120" s="122">
        <v>0.59010163425079998</v>
      </c>
      <c r="O2120" s="122">
        <v>0.58660951315400001</v>
      </c>
      <c r="P2120" s="122">
        <v>0.59781922322079994</v>
      </c>
      <c r="Q2120" s="122">
        <v>0.62508492496519996</v>
      </c>
      <c r="R2120" s="122">
        <v>0.64206861437039997</v>
      </c>
      <c r="S2120" s="122">
        <v>0.64795637217919999</v>
      </c>
      <c r="T2120" s="122">
        <v>0.59241746741239998</v>
      </c>
      <c r="U2120" s="122">
        <v>0.69337122745239999</v>
      </c>
      <c r="V2120" s="122">
        <v>0.70920615418239996</v>
      </c>
      <c r="W2120" s="122">
        <v>0.73608239773319994</v>
      </c>
      <c r="X2120" s="122">
        <v>0.71994886876919995</v>
      </c>
      <c r="Y2120" s="122">
        <v>0.69731076562280003</v>
      </c>
      <c r="Z2120" s="122">
        <v>0.76477937320400002</v>
      </c>
      <c r="AA2120" s="122">
        <v>0.79403972257400002</v>
      </c>
      <c r="AB2120" s="122">
        <v>0.83302648907520005</v>
      </c>
      <c r="AC2120" s="122">
        <v>0.79615279741199996</v>
      </c>
      <c r="AD2120" s="122">
        <v>0.8167517768732</v>
      </c>
      <c r="AE2120" s="122">
        <v>0.92323583263800002</v>
      </c>
      <c r="AF2120" s="122">
        <v>1.0463533073</v>
      </c>
      <c r="AG2120" s="122">
        <v>1.0900117232732001</v>
      </c>
      <c r="AH2120" s="122">
        <v>1.1867753985808001</v>
      </c>
      <c r="AI2120" s="122">
        <v>1.2261155517324001</v>
      </c>
      <c r="AJ2120" s="122">
        <v>1.3256955748707999</v>
      </c>
      <c r="AK2120" s="122">
        <v>1.3079631857180001</v>
      </c>
      <c r="AL2120" s="122">
        <v>0</v>
      </c>
    </row>
    <row r="2121" spans="1:38" hidden="1" x14ac:dyDescent="0.25">
      <c r="A2121" s="122" t="s">
        <v>2000</v>
      </c>
      <c r="B2121" s="122">
        <v>1</v>
      </c>
      <c r="C2121" s="122" t="s">
        <v>2182</v>
      </c>
      <c r="D2121" s="122" t="s">
        <v>2120</v>
      </c>
      <c r="E2121" s="122">
        <v>39</v>
      </c>
      <c r="F2121" s="122">
        <v>0.37292511076520002</v>
      </c>
      <c r="G2121" s="122">
        <v>0.36617727266959998</v>
      </c>
      <c r="H2121" s="122">
        <v>0.33888938775159999</v>
      </c>
      <c r="I2121" s="122">
        <v>0.32109723588040001</v>
      </c>
      <c r="J2121" s="122">
        <v>0.34239355609479999</v>
      </c>
      <c r="K2121" s="122">
        <v>0.31824386330799997</v>
      </c>
      <c r="L2121" s="122">
        <v>0.27589369401719999</v>
      </c>
      <c r="M2121" s="122">
        <v>0.25773538156800002</v>
      </c>
      <c r="N2121" s="122">
        <v>0.26951312733799998</v>
      </c>
      <c r="O2121" s="122">
        <v>0.24834887284480001</v>
      </c>
      <c r="P2121" s="122">
        <v>0.24323467234080001</v>
      </c>
      <c r="Q2121" s="122">
        <v>0.2496113657996</v>
      </c>
      <c r="R2121" s="122">
        <v>0.26235089021399999</v>
      </c>
      <c r="S2121" s="122">
        <v>0.25157756320199998</v>
      </c>
      <c r="T2121" s="122">
        <v>0.24883373336360001</v>
      </c>
      <c r="U2121" s="122">
        <v>0.2449787967032</v>
      </c>
      <c r="V2121" s="122">
        <v>0.25963711270000001</v>
      </c>
      <c r="W2121" s="122">
        <v>0.25383490678280002</v>
      </c>
      <c r="X2121" s="122">
        <v>0.2574076547784</v>
      </c>
      <c r="Y2121" s="122">
        <v>0.24844576922760001</v>
      </c>
      <c r="Z2121" s="122">
        <v>0.2533451024244</v>
      </c>
      <c r="AA2121" s="122">
        <v>0.24493765778439999</v>
      </c>
      <c r="AB2121" s="122">
        <v>0.24003648056919999</v>
      </c>
      <c r="AC2121" s="122">
        <v>0.2384048531564</v>
      </c>
      <c r="AD2121" s="122">
        <v>0.25283307076439998</v>
      </c>
      <c r="AE2121" s="122">
        <v>0.28384352440639998</v>
      </c>
      <c r="AF2121" s="122">
        <v>0.28458512190079999</v>
      </c>
      <c r="AG2121" s="122">
        <v>0.27907329888760002</v>
      </c>
      <c r="AH2121" s="122">
        <v>0.27571884462079999</v>
      </c>
      <c r="AI2121" s="122">
        <v>0.27913471988920002</v>
      </c>
      <c r="AJ2121" s="122">
        <v>0.27606549954479997</v>
      </c>
      <c r="AK2121" s="122">
        <v>0.27118329045639999</v>
      </c>
      <c r="AL2121" s="122">
        <v>0</v>
      </c>
    </row>
    <row r="2122" spans="1:38" hidden="1" x14ac:dyDescent="0.25">
      <c r="A2122" s="122" t="s">
        <v>2000</v>
      </c>
      <c r="B2122" s="122">
        <v>1</v>
      </c>
      <c r="C2122" s="122" t="s">
        <v>2182</v>
      </c>
      <c r="D2122" s="122" t="s">
        <v>2121</v>
      </c>
      <c r="E2122" s="122">
        <v>39</v>
      </c>
      <c r="F2122" s="122">
        <v>2.6019429155328</v>
      </c>
      <c r="G2122" s="122">
        <v>2.5024709789827999</v>
      </c>
      <c r="H2122" s="122">
        <v>2.496558811306</v>
      </c>
      <c r="I2122" s="122">
        <v>2.5963577794308002</v>
      </c>
      <c r="J2122" s="122">
        <v>2.7322546456155998</v>
      </c>
      <c r="K2122" s="122">
        <v>2.6860881093676001</v>
      </c>
      <c r="L2122" s="122">
        <v>2.7302556580236002</v>
      </c>
      <c r="M2122" s="122">
        <v>2.6368500313176</v>
      </c>
      <c r="N2122" s="122">
        <v>2.6776921258387998</v>
      </c>
      <c r="O2122" s="122">
        <v>2.6048900504648</v>
      </c>
      <c r="P2122" s="122">
        <v>2.7125299907496001</v>
      </c>
      <c r="Q2122" s="122">
        <v>2.5483269630756</v>
      </c>
      <c r="R2122" s="122">
        <v>2.4039378707960002</v>
      </c>
      <c r="S2122" s="122">
        <v>2.4484453577836001</v>
      </c>
      <c r="T2122" s="122">
        <v>2.3509337107619999</v>
      </c>
      <c r="U2122" s="122">
        <v>2.3843872745364001</v>
      </c>
      <c r="V2122" s="122">
        <v>2.505021338008</v>
      </c>
      <c r="W2122" s="122">
        <v>2.6756466147375999</v>
      </c>
      <c r="X2122" s="122">
        <v>2.7377654759168002</v>
      </c>
      <c r="Y2122" s="122">
        <v>2.7840357908355999</v>
      </c>
      <c r="Z2122" s="122">
        <v>2.5823125572692001</v>
      </c>
      <c r="AA2122" s="122">
        <v>2.7181159789756002</v>
      </c>
      <c r="AB2122" s="122">
        <v>2.6993109858988</v>
      </c>
      <c r="AC2122" s="122">
        <v>2.4680528148835998</v>
      </c>
      <c r="AD2122" s="122">
        <v>2.4504553277932</v>
      </c>
      <c r="AE2122" s="122">
        <v>2.6365352537607998</v>
      </c>
      <c r="AF2122" s="122">
        <v>2.5844536025083999</v>
      </c>
      <c r="AG2122" s="122">
        <v>2.7889206303980001</v>
      </c>
      <c r="AH2122" s="122">
        <v>3.0173220987952001</v>
      </c>
      <c r="AI2122" s="122">
        <v>3.1639547375772001</v>
      </c>
      <c r="AJ2122" s="122">
        <v>3.2880746525312001</v>
      </c>
      <c r="AK2122" s="122">
        <v>3.2852989271088</v>
      </c>
      <c r="AL2122" s="122">
        <v>0</v>
      </c>
    </row>
    <row r="2123" spans="1:38" hidden="1" x14ac:dyDescent="0.25">
      <c r="A2123" s="122" t="s">
        <v>2000</v>
      </c>
      <c r="B2123" s="122">
        <v>1</v>
      </c>
      <c r="C2123" s="122" t="s">
        <v>2182</v>
      </c>
      <c r="D2123" s="122" t="s">
        <v>2139</v>
      </c>
      <c r="E2123" s="122">
        <v>39</v>
      </c>
      <c r="F2123" s="122">
        <v>0</v>
      </c>
      <c r="G2123" s="122">
        <v>0</v>
      </c>
      <c r="H2123" s="122">
        <v>0</v>
      </c>
      <c r="I2123" s="122">
        <v>0</v>
      </c>
      <c r="J2123" s="122">
        <v>0</v>
      </c>
      <c r="K2123" s="122">
        <v>0</v>
      </c>
      <c r="L2123" s="122">
        <v>0</v>
      </c>
      <c r="M2123" s="122">
        <v>0</v>
      </c>
      <c r="N2123" s="122">
        <v>0</v>
      </c>
      <c r="O2123" s="122">
        <v>0</v>
      </c>
      <c r="P2123" s="122">
        <v>0</v>
      </c>
      <c r="Q2123" s="122">
        <v>0</v>
      </c>
      <c r="R2123" s="122">
        <v>0</v>
      </c>
      <c r="S2123" s="122">
        <v>0</v>
      </c>
      <c r="T2123" s="122">
        <v>0</v>
      </c>
      <c r="U2123" s="122">
        <v>0</v>
      </c>
      <c r="V2123" s="122">
        <v>0</v>
      </c>
      <c r="W2123" s="122">
        <v>0</v>
      </c>
      <c r="X2123" s="122">
        <v>0</v>
      </c>
      <c r="Y2123" s="122">
        <v>0</v>
      </c>
      <c r="Z2123" s="122">
        <v>0</v>
      </c>
      <c r="AA2123" s="122">
        <v>0</v>
      </c>
      <c r="AB2123" s="122">
        <v>0</v>
      </c>
      <c r="AC2123" s="122">
        <v>0</v>
      </c>
      <c r="AD2123" s="122">
        <v>0</v>
      </c>
      <c r="AE2123" s="122">
        <v>0</v>
      </c>
      <c r="AF2123" s="122">
        <v>0</v>
      </c>
      <c r="AG2123" s="122">
        <v>0</v>
      </c>
      <c r="AH2123" s="122">
        <v>0</v>
      </c>
      <c r="AI2123" s="122">
        <v>0</v>
      </c>
      <c r="AJ2123" s="122">
        <v>0</v>
      </c>
      <c r="AK2123" s="122">
        <v>0</v>
      </c>
      <c r="AL2123" s="122">
        <v>0</v>
      </c>
    </row>
    <row r="2124" spans="1:38" hidden="1" x14ac:dyDescent="0.25">
      <c r="A2124" s="122" t="s">
        <v>2000</v>
      </c>
      <c r="B2124" s="122">
        <v>1</v>
      </c>
      <c r="C2124" s="122" t="s">
        <v>2182</v>
      </c>
      <c r="D2124" s="122" t="s">
        <v>2122</v>
      </c>
      <c r="E2124" s="122">
        <v>39</v>
      </c>
      <c r="F2124" s="122">
        <v>0.25004155933959998</v>
      </c>
      <c r="G2124" s="122">
        <v>0.25056392726959997</v>
      </c>
      <c r="H2124" s="122">
        <v>0.2500641157588</v>
      </c>
      <c r="I2124" s="122">
        <v>0.2572405127404</v>
      </c>
      <c r="J2124" s="122">
        <v>0.29995617159760002</v>
      </c>
      <c r="K2124" s="122">
        <v>0.3105114229084</v>
      </c>
      <c r="L2124" s="122">
        <v>0.37576086620240001</v>
      </c>
      <c r="M2124" s="122">
        <v>0.41077546055839997</v>
      </c>
      <c r="N2124" s="122">
        <v>0.43450821879079998</v>
      </c>
      <c r="O2124" s="122">
        <v>0.50182773431000005</v>
      </c>
      <c r="P2124" s="122">
        <v>0.55110155831920005</v>
      </c>
      <c r="Q2124" s="122">
        <v>0.55678112562240001</v>
      </c>
      <c r="R2124" s="122">
        <v>0.54833907583840003</v>
      </c>
      <c r="S2124" s="122">
        <v>0.55544191136279997</v>
      </c>
      <c r="T2124" s="122">
        <v>0.50353410546879995</v>
      </c>
      <c r="U2124" s="122">
        <v>0.50112101561760003</v>
      </c>
      <c r="V2124" s="122">
        <v>0.51055013564240004</v>
      </c>
      <c r="W2124" s="122">
        <v>0.58035570974920003</v>
      </c>
      <c r="X2124" s="122">
        <v>0.52521239828120003</v>
      </c>
      <c r="Y2124" s="122">
        <v>0.50075835568640004</v>
      </c>
      <c r="Z2124" s="122">
        <v>0.50251815968199998</v>
      </c>
      <c r="AA2124" s="122">
        <v>0.51820783373239998</v>
      </c>
      <c r="AB2124" s="122">
        <v>0.55977262535880001</v>
      </c>
      <c r="AC2124" s="122">
        <v>0.5317420739848</v>
      </c>
      <c r="AD2124" s="122">
        <v>0.52727086278720003</v>
      </c>
      <c r="AE2124" s="122">
        <v>0.54320604890159996</v>
      </c>
      <c r="AF2124" s="122">
        <v>0.53179565265399997</v>
      </c>
      <c r="AG2124" s="122">
        <v>0.52122032843160004</v>
      </c>
      <c r="AH2124" s="122">
        <v>0.53657792096720003</v>
      </c>
      <c r="AI2124" s="122">
        <v>0.56718025835520003</v>
      </c>
      <c r="AJ2124" s="122">
        <v>0.63242172981120004</v>
      </c>
      <c r="AK2124" s="122">
        <v>0.62517580642159998</v>
      </c>
      <c r="AL2124" s="122">
        <v>0</v>
      </c>
    </row>
    <row r="2125" spans="1:38" hidden="1" x14ac:dyDescent="0.25">
      <c r="A2125" s="122" t="s">
        <v>2000</v>
      </c>
      <c r="B2125" s="122">
        <v>1</v>
      </c>
      <c r="C2125" s="122" t="s">
        <v>2182</v>
      </c>
      <c r="D2125" s="122" t="s">
        <v>2123</v>
      </c>
      <c r="E2125" s="122">
        <v>39</v>
      </c>
      <c r="F2125" s="122">
        <v>0.33471431275239999</v>
      </c>
      <c r="G2125" s="122">
        <v>0.33738636920519999</v>
      </c>
      <c r="H2125" s="122">
        <v>0.3258628899148</v>
      </c>
      <c r="I2125" s="122">
        <v>0.33510391075840001</v>
      </c>
      <c r="J2125" s="122">
        <v>0.31972877740439998</v>
      </c>
      <c r="K2125" s="122">
        <v>0.32549323950920001</v>
      </c>
      <c r="L2125" s="122">
        <v>0.30582396411559998</v>
      </c>
      <c r="M2125" s="122">
        <v>0.33090039345439998</v>
      </c>
      <c r="N2125" s="122">
        <v>0.35817271925959998</v>
      </c>
      <c r="O2125" s="122">
        <v>0.35124793061120002</v>
      </c>
      <c r="P2125" s="122">
        <v>0.37791994394</v>
      </c>
      <c r="Q2125" s="122">
        <v>0.38475540915000001</v>
      </c>
      <c r="R2125" s="122">
        <v>0.39378359025600002</v>
      </c>
      <c r="S2125" s="122">
        <v>0.38904998136199997</v>
      </c>
      <c r="T2125" s="122">
        <v>0.36841701866479998</v>
      </c>
      <c r="U2125" s="122">
        <v>0.43905372904959999</v>
      </c>
      <c r="V2125" s="122">
        <v>0.38006349675560003</v>
      </c>
      <c r="W2125" s="122">
        <v>0.40582097255839999</v>
      </c>
      <c r="X2125" s="122">
        <v>0.38882710107919999</v>
      </c>
      <c r="Y2125" s="122">
        <v>0.39341063695639999</v>
      </c>
      <c r="Z2125" s="122">
        <v>0.41707004412920001</v>
      </c>
      <c r="AA2125" s="122">
        <v>0.36934224255600001</v>
      </c>
      <c r="AB2125" s="122">
        <v>0.36441858867120003</v>
      </c>
      <c r="AC2125" s="122">
        <v>0.38283382985679998</v>
      </c>
      <c r="AD2125" s="122">
        <v>0.39809132306439998</v>
      </c>
      <c r="AE2125" s="122">
        <v>0.4270825706868</v>
      </c>
      <c r="AF2125" s="122">
        <v>0.42550804203319997</v>
      </c>
      <c r="AG2125" s="122">
        <v>0.4069458185184</v>
      </c>
      <c r="AH2125" s="122">
        <v>0.45992108120559999</v>
      </c>
      <c r="AI2125" s="122">
        <v>0.44045093560159998</v>
      </c>
      <c r="AJ2125" s="122">
        <v>0.41276160760519998</v>
      </c>
      <c r="AK2125" s="122">
        <v>0.4085586079288</v>
      </c>
      <c r="AL2125" s="122">
        <v>0</v>
      </c>
    </row>
    <row r="2126" spans="1:38" hidden="1" x14ac:dyDescent="0.25">
      <c r="A2126" s="122" t="s">
        <v>2000</v>
      </c>
      <c r="B2126" s="122">
        <v>1</v>
      </c>
      <c r="C2126" s="122" t="s">
        <v>2182</v>
      </c>
      <c r="D2126" s="122" t="s">
        <v>2140</v>
      </c>
      <c r="E2126" s="122">
        <v>39</v>
      </c>
      <c r="F2126" s="122">
        <v>0</v>
      </c>
      <c r="G2126" s="122">
        <v>0</v>
      </c>
      <c r="H2126" s="122">
        <v>0</v>
      </c>
      <c r="I2126" s="122">
        <v>0</v>
      </c>
      <c r="J2126" s="122">
        <v>0</v>
      </c>
      <c r="K2126" s="122">
        <v>0</v>
      </c>
      <c r="L2126" s="122">
        <v>0</v>
      </c>
      <c r="M2126" s="122">
        <v>0</v>
      </c>
      <c r="N2126" s="122">
        <v>0</v>
      </c>
      <c r="O2126" s="122">
        <v>0</v>
      </c>
      <c r="P2126" s="122">
        <v>0</v>
      </c>
      <c r="Q2126" s="122">
        <v>0</v>
      </c>
      <c r="R2126" s="122">
        <v>0</v>
      </c>
      <c r="S2126" s="122">
        <v>0</v>
      </c>
      <c r="T2126" s="122">
        <v>0</v>
      </c>
      <c r="U2126" s="122">
        <v>0</v>
      </c>
      <c r="V2126" s="122">
        <v>0</v>
      </c>
      <c r="W2126" s="122">
        <v>0</v>
      </c>
      <c r="X2126" s="122">
        <v>0</v>
      </c>
      <c r="Y2126" s="122">
        <v>0</v>
      </c>
      <c r="Z2126" s="122">
        <v>0</v>
      </c>
      <c r="AA2126" s="122">
        <v>0</v>
      </c>
      <c r="AB2126" s="122">
        <v>0</v>
      </c>
      <c r="AC2126" s="122">
        <v>0</v>
      </c>
      <c r="AD2126" s="122">
        <v>0</v>
      </c>
      <c r="AE2126" s="122">
        <v>0</v>
      </c>
      <c r="AF2126" s="122">
        <v>0</v>
      </c>
      <c r="AG2126" s="122">
        <v>0</v>
      </c>
      <c r="AH2126" s="122">
        <v>0</v>
      </c>
      <c r="AI2126" s="122">
        <v>0</v>
      </c>
      <c r="AJ2126" s="122">
        <v>0</v>
      </c>
      <c r="AK2126" s="122">
        <v>0</v>
      </c>
      <c r="AL2126" s="122">
        <v>0</v>
      </c>
    </row>
    <row r="2127" spans="1:38" hidden="1" x14ac:dyDescent="0.25">
      <c r="A2127" s="122" t="s">
        <v>2000</v>
      </c>
      <c r="B2127" s="122">
        <v>1</v>
      </c>
      <c r="C2127" s="122" t="s">
        <v>2182</v>
      </c>
      <c r="D2127" s="122" t="s">
        <v>2124</v>
      </c>
      <c r="E2127" s="122">
        <v>39</v>
      </c>
      <c r="F2127" s="122">
        <v>9.2252502764800001E-2</v>
      </c>
      <c r="G2127" s="122">
        <v>9.1236369781200005E-2</v>
      </c>
      <c r="H2127" s="122">
        <v>8.75450663864E-2</v>
      </c>
      <c r="I2127" s="122">
        <v>0.100385628812</v>
      </c>
      <c r="J2127" s="122">
        <v>0.10152461319</v>
      </c>
      <c r="K2127" s="122">
        <v>0.10782644844439999</v>
      </c>
      <c r="L2127" s="122">
        <v>0.1128733456172</v>
      </c>
      <c r="M2127" s="122">
        <v>0.12361361418</v>
      </c>
      <c r="N2127" s="122">
        <v>0.15196773562599999</v>
      </c>
      <c r="O2127" s="122">
        <v>0.18289874923319999</v>
      </c>
      <c r="P2127" s="122">
        <v>0.18301253954480001</v>
      </c>
      <c r="Q2127" s="122">
        <v>0.207155224906</v>
      </c>
      <c r="R2127" s="122">
        <v>0.2222979295376</v>
      </c>
      <c r="S2127" s="122">
        <v>0.2392315378348</v>
      </c>
      <c r="T2127" s="122">
        <v>0.2321302023964</v>
      </c>
      <c r="U2127" s="122">
        <v>0.2580336698156</v>
      </c>
      <c r="V2127" s="122">
        <v>0.25038761646079999</v>
      </c>
      <c r="W2127" s="122">
        <v>0.26158245284920001</v>
      </c>
      <c r="X2127" s="122">
        <v>0.2714877901428</v>
      </c>
      <c r="Y2127" s="122">
        <v>0.2657876463312</v>
      </c>
      <c r="Z2127" s="122">
        <v>0.26767523610799998</v>
      </c>
      <c r="AA2127" s="122">
        <v>0.2731434721764</v>
      </c>
      <c r="AB2127" s="122">
        <v>0.27529663065799997</v>
      </c>
      <c r="AC2127" s="122">
        <v>0.28709458560160001</v>
      </c>
      <c r="AD2127" s="122">
        <v>0.29750893733400002</v>
      </c>
      <c r="AE2127" s="122">
        <v>0.3261519059904</v>
      </c>
      <c r="AF2127" s="122">
        <v>0.34759996382719999</v>
      </c>
      <c r="AG2127" s="122">
        <v>0.34202239926959999</v>
      </c>
      <c r="AH2127" s="122">
        <v>0.35249438478520001</v>
      </c>
      <c r="AI2127" s="122">
        <v>0.33337161842599999</v>
      </c>
      <c r="AJ2127" s="122">
        <v>0.33531206805039998</v>
      </c>
      <c r="AK2127" s="122">
        <v>0.33877684553440002</v>
      </c>
      <c r="AL2127" s="122">
        <v>0</v>
      </c>
    </row>
    <row r="2128" spans="1:38" hidden="1" x14ac:dyDescent="0.25">
      <c r="A2128" s="122" t="s">
        <v>2000</v>
      </c>
      <c r="B2128" s="122">
        <v>1</v>
      </c>
      <c r="C2128" s="122" t="s">
        <v>2182</v>
      </c>
      <c r="D2128" s="122" t="s">
        <v>2125</v>
      </c>
      <c r="E2128" s="122">
        <v>39</v>
      </c>
      <c r="F2128" s="122">
        <v>0.66888505147800004</v>
      </c>
      <c r="G2128" s="122">
        <v>0.70014570700199996</v>
      </c>
      <c r="H2128" s="122">
        <v>0.71224836041799999</v>
      </c>
      <c r="I2128" s="122">
        <v>0.74608710780239995</v>
      </c>
      <c r="J2128" s="122">
        <v>0.82891608822679996</v>
      </c>
      <c r="K2128" s="122">
        <v>0.8591812397252</v>
      </c>
      <c r="L2128" s="122">
        <v>0.87150693505400001</v>
      </c>
      <c r="M2128" s="122">
        <v>0.89613295606520005</v>
      </c>
      <c r="N2128" s="122">
        <v>0.93291651487159999</v>
      </c>
      <c r="O2128" s="122">
        <v>0.92508094613759995</v>
      </c>
      <c r="P2128" s="122">
        <v>0.93970819067160005</v>
      </c>
      <c r="Q2128" s="122">
        <v>0.95236088500000005</v>
      </c>
      <c r="R2128" s="122">
        <v>0.97555443660920005</v>
      </c>
      <c r="S2128" s="122">
        <v>1.0224743045608</v>
      </c>
      <c r="T2128" s="122">
        <v>0.95798361913800001</v>
      </c>
      <c r="U2128" s="122">
        <v>0.9326967409536</v>
      </c>
      <c r="V2128" s="122">
        <v>0.93538479482839998</v>
      </c>
      <c r="W2128" s="122">
        <v>0.98508935138880005</v>
      </c>
      <c r="X2128" s="122">
        <v>0.9957911119324</v>
      </c>
      <c r="Y2128" s="122">
        <v>1.0362587723123999</v>
      </c>
      <c r="Z2128" s="122">
        <v>0.98005484631039996</v>
      </c>
      <c r="AA2128" s="122">
        <v>1.0504509404452</v>
      </c>
      <c r="AB2128" s="122">
        <v>1.1070721276104001</v>
      </c>
      <c r="AC2128" s="122">
        <v>1.144626429828</v>
      </c>
      <c r="AD2128" s="122">
        <v>1.1934107659655999</v>
      </c>
      <c r="AE2128" s="122">
        <v>1.2483322983516001</v>
      </c>
      <c r="AF2128" s="122">
        <v>1.2153203641600001</v>
      </c>
      <c r="AG2128" s="122">
        <v>1.24600830095</v>
      </c>
      <c r="AH2128" s="122">
        <v>1.2415803304324</v>
      </c>
      <c r="AI2128" s="122">
        <v>1.2475842104207999</v>
      </c>
      <c r="AJ2128" s="122">
        <v>1.2869137450064001</v>
      </c>
      <c r="AK2128" s="122">
        <v>1.2991541113488001</v>
      </c>
      <c r="AL2128" s="122">
        <v>0</v>
      </c>
    </row>
    <row r="2129" spans="1:38" hidden="1" x14ac:dyDescent="0.25">
      <c r="A2129" s="122" t="s">
        <v>2000</v>
      </c>
      <c r="B2129" s="122">
        <v>1</v>
      </c>
      <c r="C2129" s="122" t="s">
        <v>2182</v>
      </c>
      <c r="D2129" s="122" t="s">
        <v>2126</v>
      </c>
      <c r="E2129" s="122">
        <v>39</v>
      </c>
      <c r="F2129" s="122">
        <v>1.4284502757924</v>
      </c>
      <c r="G2129" s="122">
        <v>1.4809001219404001</v>
      </c>
      <c r="H2129" s="122">
        <v>1.3143178521928001</v>
      </c>
      <c r="I2129" s="122">
        <v>1.4084453599468001</v>
      </c>
      <c r="J2129" s="122">
        <v>1.4395556297415999</v>
      </c>
      <c r="K2129" s="122">
        <v>1.5386806895123999</v>
      </c>
      <c r="L2129" s="122">
        <v>1.4622379242968</v>
      </c>
      <c r="M2129" s="122">
        <v>1.5113237723276001</v>
      </c>
      <c r="N2129" s="122">
        <v>1.7128322909656</v>
      </c>
      <c r="O2129" s="122">
        <v>1.8084588354083999</v>
      </c>
      <c r="P2129" s="122">
        <v>1.8675199081084</v>
      </c>
      <c r="Q2129" s="122">
        <v>1.9480089106492</v>
      </c>
      <c r="R2129" s="122">
        <v>1.9936655803623999</v>
      </c>
      <c r="S2129" s="122">
        <v>2.0378313854304002</v>
      </c>
      <c r="T2129" s="122">
        <v>1.9443846300731999</v>
      </c>
      <c r="U2129" s="122">
        <v>2.2050240641268002</v>
      </c>
      <c r="V2129" s="122">
        <v>2.2229340871247998</v>
      </c>
      <c r="W2129" s="122">
        <v>2.5706143589139998</v>
      </c>
      <c r="X2129" s="122">
        <v>2.5055440020100002</v>
      </c>
      <c r="Y2129" s="122">
        <v>2.4844143778580001</v>
      </c>
      <c r="Z2129" s="122">
        <v>2.8116587681195999</v>
      </c>
      <c r="AA2129" s="122">
        <v>2.8507994074448</v>
      </c>
      <c r="AB2129" s="122">
        <v>3.0644032106435999</v>
      </c>
      <c r="AC2129" s="122">
        <v>3.0467942467592</v>
      </c>
      <c r="AD2129" s="122">
        <v>3.0914439980088</v>
      </c>
      <c r="AE2129" s="122">
        <v>3.4237954985947998</v>
      </c>
      <c r="AF2129" s="122">
        <v>3.7385680665116001</v>
      </c>
      <c r="AG2129" s="122">
        <v>3.7219010872876002</v>
      </c>
      <c r="AH2129" s="122">
        <v>3.8701172221292</v>
      </c>
      <c r="AI2129" s="122">
        <v>3.6978256210196001</v>
      </c>
      <c r="AJ2129" s="122">
        <v>3.7422035976163999</v>
      </c>
      <c r="AK2129" s="122">
        <v>3.7762399611636002</v>
      </c>
      <c r="AL2129" s="122">
        <v>0</v>
      </c>
    </row>
    <row r="2130" spans="1:38" hidden="1" x14ac:dyDescent="0.25">
      <c r="A2130" s="122" t="s">
        <v>2000</v>
      </c>
      <c r="B2130" s="122">
        <v>1</v>
      </c>
      <c r="C2130" s="122" t="s">
        <v>2182</v>
      </c>
      <c r="D2130" s="122" t="s">
        <v>2127</v>
      </c>
      <c r="E2130" s="122">
        <v>39</v>
      </c>
      <c r="F2130" s="122">
        <v>3.4774950453599997E-2</v>
      </c>
      <c r="G2130" s="122">
        <v>3.6966187019999999E-2</v>
      </c>
      <c r="H2130" s="122">
        <v>3.54777759756E-2</v>
      </c>
      <c r="I2130" s="122">
        <v>4.0287417287599998E-2</v>
      </c>
      <c r="J2130" s="122">
        <v>4.1808680950400003E-2</v>
      </c>
      <c r="K2130" s="122">
        <v>4.1526489012399997E-2</v>
      </c>
      <c r="L2130" s="122">
        <v>3.9901812941200002E-2</v>
      </c>
      <c r="M2130" s="122">
        <v>3.99234184692E-2</v>
      </c>
      <c r="N2130" s="122">
        <v>4.17813380488E-2</v>
      </c>
      <c r="O2130" s="122">
        <v>4.3594623895200003E-2</v>
      </c>
      <c r="P2130" s="122">
        <v>4.2400593118799998E-2</v>
      </c>
      <c r="Q2130" s="122">
        <v>4.2471332414000001E-2</v>
      </c>
      <c r="R2130" s="122">
        <v>4.3598717467200003E-2</v>
      </c>
      <c r="S2130" s="122">
        <v>4.2101861740400003E-2</v>
      </c>
      <c r="T2130" s="122">
        <v>4.1270309178000002E-2</v>
      </c>
      <c r="U2130" s="122">
        <v>4.04264162764E-2</v>
      </c>
      <c r="V2130" s="122">
        <v>4.2631136931599999E-2</v>
      </c>
      <c r="W2130" s="122">
        <v>4.5390844948399997E-2</v>
      </c>
      <c r="X2130" s="122">
        <v>4.1433722178800002E-2</v>
      </c>
      <c r="Y2130" s="122">
        <v>4.0492159595999999E-2</v>
      </c>
      <c r="Z2130" s="122">
        <v>4.0871978845600003E-2</v>
      </c>
      <c r="AA2130" s="122">
        <v>4.0033736467200001E-2</v>
      </c>
      <c r="AB2130" s="122">
        <v>4.2126693968799998E-2</v>
      </c>
      <c r="AC2130" s="122">
        <v>4.2351748205199997E-2</v>
      </c>
      <c r="AD2130" s="122">
        <v>4.0775497120400003E-2</v>
      </c>
      <c r="AE2130" s="122">
        <v>4.2055097405999997E-2</v>
      </c>
      <c r="AF2130" s="122">
        <v>4.3393083512800003E-2</v>
      </c>
      <c r="AG2130" s="122">
        <v>4.0731275499599998E-2</v>
      </c>
      <c r="AH2130" s="122">
        <v>3.8305580062400001E-2</v>
      </c>
      <c r="AI2130" s="122">
        <v>3.7766730282399998E-2</v>
      </c>
      <c r="AJ2130" s="122">
        <v>3.5037460752000003E-2</v>
      </c>
      <c r="AK2130" s="122">
        <v>3.4978292784399997E-2</v>
      </c>
      <c r="AL2130" s="122">
        <v>0</v>
      </c>
    </row>
    <row r="2131" spans="1:38" hidden="1" x14ac:dyDescent="0.25">
      <c r="A2131" s="122" t="s">
        <v>2000</v>
      </c>
      <c r="B2131" s="122">
        <v>1</v>
      </c>
      <c r="C2131" s="122" t="s">
        <v>2182</v>
      </c>
      <c r="D2131" s="122" t="s">
        <v>2128</v>
      </c>
      <c r="E2131" s="122">
        <v>39</v>
      </c>
      <c r="F2131" s="122">
        <v>5.1514584710399998E-2</v>
      </c>
      <c r="G2131" s="122">
        <v>5.1298437164800002E-2</v>
      </c>
      <c r="H2131" s="122">
        <v>5.5592248552399998E-2</v>
      </c>
      <c r="I2131" s="122">
        <v>5.3357677013200003E-2</v>
      </c>
      <c r="J2131" s="122">
        <v>6.2137652147199997E-2</v>
      </c>
      <c r="K2131" s="122">
        <v>6.5196043214400007E-2</v>
      </c>
      <c r="L2131" s="122">
        <v>6.8513478941599995E-2</v>
      </c>
      <c r="M2131" s="122">
        <v>7.6854070224399995E-2</v>
      </c>
      <c r="N2131" s="122">
        <v>8.7595054058399999E-2</v>
      </c>
      <c r="O2131" s="122">
        <v>7.6595167753999993E-2</v>
      </c>
      <c r="P2131" s="122">
        <v>8.1008879756000005E-2</v>
      </c>
      <c r="Q2131" s="122">
        <v>7.8961216885599997E-2</v>
      </c>
      <c r="R2131" s="122">
        <v>7.6111761213599999E-2</v>
      </c>
      <c r="S2131" s="122">
        <v>7.2411613677200004E-2</v>
      </c>
      <c r="T2131" s="122">
        <v>6.5087564012799998E-2</v>
      </c>
      <c r="U2131" s="122">
        <v>6.3278693069200004E-2</v>
      </c>
      <c r="V2131" s="122">
        <v>7.1070361252800002E-2</v>
      </c>
      <c r="W2131" s="122">
        <v>8.2169423008399994E-2</v>
      </c>
      <c r="X2131" s="122">
        <v>7.4239277263199996E-2</v>
      </c>
      <c r="Y2131" s="122">
        <v>7.2344703765599996E-2</v>
      </c>
      <c r="Z2131" s="122">
        <v>7.3787157329200007E-2</v>
      </c>
      <c r="AA2131" s="122">
        <v>7.7069163466399998E-2</v>
      </c>
      <c r="AB2131" s="122">
        <v>8.1224076743599993E-2</v>
      </c>
      <c r="AC2131" s="122">
        <v>8.0692618493200002E-2</v>
      </c>
      <c r="AD2131" s="122">
        <v>7.5158501563600003E-2</v>
      </c>
      <c r="AE2131" s="122">
        <v>7.9379920183200003E-2</v>
      </c>
      <c r="AF2131" s="122">
        <v>7.9368872850399994E-2</v>
      </c>
      <c r="AG2131" s="122">
        <v>7.9721474047599994E-2</v>
      </c>
      <c r="AH2131" s="122">
        <v>7.9667506489199999E-2</v>
      </c>
      <c r="AI2131" s="122">
        <v>7.9367179206000005E-2</v>
      </c>
      <c r="AJ2131" s="122">
        <v>8.3499593819599996E-2</v>
      </c>
      <c r="AK2131" s="122">
        <v>8.2739004731599994E-2</v>
      </c>
      <c r="AL2131" s="122">
        <v>0</v>
      </c>
    </row>
    <row r="2132" spans="1:38" hidden="1" x14ac:dyDescent="0.25">
      <c r="A2132" s="122" t="s">
        <v>1990</v>
      </c>
      <c r="B2132" s="122">
        <v>1</v>
      </c>
      <c r="C2132" s="122" t="s">
        <v>2183</v>
      </c>
      <c r="D2132" s="122" t="s">
        <v>2080</v>
      </c>
      <c r="E2132" s="122">
        <v>40</v>
      </c>
      <c r="F2132" s="122">
        <v>2.6864382425999998E-2</v>
      </c>
      <c r="G2132" s="122">
        <v>2.2612692359599999E-2</v>
      </c>
      <c r="H2132" s="122">
        <v>2.4155898384799999E-2</v>
      </c>
      <c r="I2132" s="122">
        <v>2.5210947400799998E-2</v>
      </c>
      <c r="J2132" s="122">
        <v>2.4675549393600001E-2</v>
      </c>
      <c r="K2132" s="122">
        <v>2.67384064248E-2</v>
      </c>
      <c r="L2132" s="122">
        <v>2.33213073716E-2</v>
      </c>
      <c r="M2132" s="122">
        <v>2.2833150362399999E-2</v>
      </c>
      <c r="N2132" s="122">
        <v>2.1163968336E-2</v>
      </c>
      <c r="O2132" s="122">
        <v>2.4644055391200001E-2</v>
      </c>
      <c r="P2132" s="122">
        <v>2.58408274096E-2</v>
      </c>
      <c r="Q2132" s="122">
        <v>2.3844753408000002E-2</v>
      </c>
      <c r="R2132" s="122">
        <v>1.8041542898400001E-2</v>
      </c>
      <c r="S2132" s="122">
        <v>1.70275935536E-2</v>
      </c>
      <c r="T2132" s="122">
        <v>2.3806110266400001E-2</v>
      </c>
      <c r="U2132" s="122">
        <v>2.2896358822400001E-2</v>
      </c>
      <c r="V2132" s="122">
        <v>2.24398375376E-2</v>
      </c>
      <c r="W2132" s="122">
        <v>2.08420996532E-2</v>
      </c>
      <c r="X2132" s="122">
        <v>2.3258555574799999E-2</v>
      </c>
      <c r="Y2132" s="122">
        <v>2.9295136626000001E-2</v>
      </c>
      <c r="Z2132" s="122">
        <v>3.3873277757199997E-2</v>
      </c>
      <c r="AA2132" s="122">
        <v>3.3839138261600003E-2</v>
      </c>
      <c r="AB2132" s="122">
        <v>3.2314198756000001E-2</v>
      </c>
      <c r="AC2132" s="122">
        <v>2.5692553656000001E-2</v>
      </c>
      <c r="AD2132" s="122">
        <v>2.3648183599600001E-2</v>
      </c>
      <c r="AE2132" s="122">
        <v>1.8540360624799999E-2</v>
      </c>
      <c r="AF2132" s="122">
        <v>1.46781253668E-2</v>
      </c>
      <c r="AG2132" s="122">
        <v>1.5102444036400001E-2</v>
      </c>
      <c r="AH2132" s="122">
        <v>1.41981410536E-2</v>
      </c>
      <c r="AI2132" s="122">
        <v>1.53486326364E-2</v>
      </c>
      <c r="AJ2132" s="122">
        <v>1.6077687256399999E-2</v>
      </c>
      <c r="AK2132" s="122">
        <v>1.6408374259200002E-2</v>
      </c>
      <c r="AL2132" s="122">
        <v>1.1285988483672</v>
      </c>
    </row>
    <row r="2133" spans="1:38" hidden="1" x14ac:dyDescent="0.25">
      <c r="A2133" s="122" t="s">
        <v>1990</v>
      </c>
      <c r="B2133" s="122">
        <v>1</v>
      </c>
      <c r="C2133" s="122" t="s">
        <v>2183</v>
      </c>
      <c r="D2133" s="122" t="s">
        <v>2081</v>
      </c>
      <c r="E2133" s="122">
        <v>40</v>
      </c>
      <c r="F2133" s="122">
        <v>17.30919418697</v>
      </c>
      <c r="G2133" s="122">
        <v>16.675305507316398</v>
      </c>
      <c r="H2133" s="122">
        <v>16.5931840021752</v>
      </c>
      <c r="I2133" s="122">
        <v>13.848940205338</v>
      </c>
      <c r="J2133" s="122">
        <v>15.899737500878</v>
      </c>
      <c r="K2133" s="122">
        <v>18.134449233412401</v>
      </c>
      <c r="L2133" s="122">
        <v>15.8856118460396</v>
      </c>
      <c r="M2133" s="122">
        <v>14.201494019759201</v>
      </c>
      <c r="N2133" s="122">
        <v>14.211313524704799</v>
      </c>
      <c r="O2133" s="122">
        <v>13.8080953617236</v>
      </c>
      <c r="P2133" s="122">
        <v>12.559113380197999</v>
      </c>
      <c r="Q2133" s="122">
        <v>11.773421823083201</v>
      </c>
      <c r="R2133" s="122">
        <v>10.0437110468268</v>
      </c>
      <c r="S2133" s="122">
        <v>10.362369055992801</v>
      </c>
      <c r="T2133" s="122">
        <v>9.7889445117323994</v>
      </c>
      <c r="U2133" s="122">
        <v>8.5373945075523991</v>
      </c>
      <c r="V2133" s="122">
        <v>7.8826273983127999</v>
      </c>
      <c r="W2133" s="122">
        <v>9.1965526469376009</v>
      </c>
      <c r="X2133" s="122">
        <v>11.3207916115784</v>
      </c>
      <c r="Y2133" s="122">
        <v>11.92850018199</v>
      </c>
      <c r="Z2133" s="122">
        <v>11.528002504466</v>
      </c>
      <c r="AA2133" s="122">
        <v>9.9929481351784002</v>
      </c>
      <c r="AB2133" s="122">
        <v>9.7767725241088002</v>
      </c>
      <c r="AC2133" s="122">
        <v>9.4349387540883995</v>
      </c>
      <c r="AD2133" s="122">
        <v>8.7908427855164</v>
      </c>
      <c r="AE2133" s="122">
        <v>6.8351279503556004</v>
      </c>
      <c r="AF2133" s="122">
        <v>5.7983139644668</v>
      </c>
      <c r="AG2133" s="122">
        <v>5.9559506934312001</v>
      </c>
      <c r="AH2133" s="122">
        <v>6.5354670070144003</v>
      </c>
      <c r="AI2133" s="122">
        <v>5.1200296812252004</v>
      </c>
      <c r="AJ2133" s="122">
        <v>5.2670990409716003</v>
      </c>
      <c r="AK2133" s="122">
        <v>4.4327228088500004</v>
      </c>
      <c r="AL2133" s="122">
        <v>-90.876553781686397</v>
      </c>
    </row>
    <row r="2134" spans="1:38" hidden="1" x14ac:dyDescent="0.25">
      <c r="A2134" s="122" t="s">
        <v>1990</v>
      </c>
      <c r="B2134" s="122">
        <v>1</v>
      </c>
      <c r="C2134" s="122" t="s">
        <v>2183</v>
      </c>
      <c r="D2134" s="122" t="s">
        <v>2082</v>
      </c>
      <c r="E2134" s="122">
        <v>40</v>
      </c>
      <c r="F2134" s="122">
        <v>2.8595568288000001E-3</v>
      </c>
      <c r="G2134" s="122">
        <v>2.4929469768000001E-3</v>
      </c>
      <c r="H2134" s="122">
        <v>3.3728106160000001E-3</v>
      </c>
      <c r="I2134" s="122">
        <v>3.2689410824000001E-3</v>
      </c>
      <c r="J2134" s="122">
        <v>3.4828131212000001E-3</v>
      </c>
      <c r="K2134" s="122">
        <v>2.1263371275999999E-3</v>
      </c>
      <c r="L2134" s="122">
        <v>1.5397613672E-3</v>
      </c>
      <c r="M2134" s="122">
        <v>1.3197954588000001E-3</v>
      </c>
      <c r="N2134" s="122">
        <v>1.7597272756000001E-3</v>
      </c>
      <c r="O2134" s="122">
        <v>1.6130833376E-3</v>
      </c>
      <c r="P2134" s="122">
        <v>8.7986363920000005E-4</v>
      </c>
      <c r="Q2134" s="122">
        <v>1.0377763508E-3</v>
      </c>
      <c r="R2134" s="122">
        <v>9.9694195160000007E-4</v>
      </c>
      <c r="S2134" s="122">
        <v>5.3933360040000003E-4</v>
      </c>
      <c r="T2134" s="122">
        <v>5.2288494720000001E-4</v>
      </c>
      <c r="U2134" s="122">
        <v>1.879242092E-4</v>
      </c>
      <c r="V2134" s="122">
        <v>1.39993749E-3</v>
      </c>
      <c r="W2134" s="122">
        <v>7.7918033967199998E-2</v>
      </c>
      <c r="X2134" s="122">
        <v>0.127560235222</v>
      </c>
      <c r="Y2134" s="122">
        <v>6.3918829256799994E-2</v>
      </c>
      <c r="Z2134" s="122">
        <v>6.9893063570399996E-2</v>
      </c>
      <c r="AA2134" s="122">
        <v>0.187812552144</v>
      </c>
      <c r="AB2134" s="122">
        <v>0.2106250174532</v>
      </c>
      <c r="AC2134" s="122">
        <v>0.1151384620652</v>
      </c>
      <c r="AD2134" s="122">
        <v>9.4727515456E-2</v>
      </c>
      <c r="AE2134" s="122">
        <v>0.30135212606799999</v>
      </c>
      <c r="AF2134" s="122">
        <v>0.1333865468264</v>
      </c>
      <c r="AG2134" s="122">
        <v>0.4150264376076</v>
      </c>
      <c r="AH2134" s="122">
        <v>3.8534911422000002E-2</v>
      </c>
      <c r="AI2134" s="122">
        <v>0</v>
      </c>
      <c r="AJ2134" s="122">
        <v>0</v>
      </c>
      <c r="AK2134" s="122">
        <v>0</v>
      </c>
      <c r="AL2134" s="122">
        <v>0</v>
      </c>
    </row>
    <row r="2135" spans="1:38" hidden="1" x14ac:dyDescent="0.25">
      <c r="A2135" s="122" t="s">
        <v>1990</v>
      </c>
      <c r="B2135" s="122">
        <v>1</v>
      </c>
      <c r="C2135" s="122" t="s">
        <v>2183</v>
      </c>
      <c r="D2135" s="122" t="s">
        <v>2135</v>
      </c>
      <c r="E2135" s="122">
        <v>40</v>
      </c>
      <c r="F2135" s="122">
        <v>0</v>
      </c>
      <c r="G2135" s="122">
        <v>0</v>
      </c>
      <c r="H2135" s="122">
        <v>0</v>
      </c>
      <c r="I2135" s="122">
        <v>0</v>
      </c>
      <c r="J2135" s="122">
        <v>0</v>
      </c>
      <c r="K2135" s="122">
        <v>0</v>
      </c>
      <c r="L2135" s="122">
        <v>0</v>
      </c>
      <c r="M2135" s="122">
        <v>0</v>
      </c>
      <c r="N2135" s="122">
        <v>0</v>
      </c>
      <c r="O2135" s="122">
        <v>0</v>
      </c>
      <c r="P2135" s="122">
        <v>0</v>
      </c>
      <c r="Q2135" s="122">
        <v>0</v>
      </c>
      <c r="R2135" s="122">
        <v>0</v>
      </c>
      <c r="S2135" s="122">
        <v>0</v>
      </c>
      <c r="T2135" s="122">
        <v>0</v>
      </c>
      <c r="U2135" s="122">
        <v>0</v>
      </c>
      <c r="V2135" s="122">
        <v>0</v>
      </c>
      <c r="W2135" s="122">
        <v>0</v>
      </c>
      <c r="X2135" s="122">
        <v>0</v>
      </c>
      <c r="Y2135" s="122">
        <v>0</v>
      </c>
      <c r="Z2135" s="122">
        <v>0</v>
      </c>
      <c r="AA2135" s="122">
        <v>0</v>
      </c>
      <c r="AB2135" s="122">
        <v>0</v>
      </c>
      <c r="AC2135" s="122">
        <v>0</v>
      </c>
      <c r="AD2135" s="122">
        <v>0</v>
      </c>
      <c r="AE2135" s="122">
        <v>0</v>
      </c>
      <c r="AF2135" s="122">
        <v>0</v>
      </c>
      <c r="AG2135" s="122">
        <v>0</v>
      </c>
      <c r="AH2135" s="122">
        <v>0</v>
      </c>
      <c r="AI2135" s="122">
        <v>0</v>
      </c>
      <c r="AJ2135" s="122">
        <v>0</v>
      </c>
      <c r="AK2135" s="122">
        <v>0</v>
      </c>
      <c r="AL2135" s="122">
        <v>0</v>
      </c>
    </row>
    <row r="2136" spans="1:38" hidden="1" x14ac:dyDescent="0.25">
      <c r="A2136" s="122" t="s">
        <v>1990</v>
      </c>
      <c r="B2136" s="122">
        <v>1</v>
      </c>
      <c r="C2136" s="122" t="s">
        <v>2183</v>
      </c>
      <c r="D2136" s="122" t="s">
        <v>2083</v>
      </c>
      <c r="E2136" s="122">
        <v>40</v>
      </c>
      <c r="F2136" s="122">
        <v>8.1214366441600003E-2</v>
      </c>
      <c r="G2136" s="122">
        <v>9.48578627136E-2</v>
      </c>
      <c r="H2136" s="122">
        <v>8.9893325631200005E-2</v>
      </c>
      <c r="I2136" s="122">
        <v>8.7457756786399998E-2</v>
      </c>
      <c r="J2136" s="122">
        <v>9.3801731091600005E-2</v>
      </c>
      <c r="K2136" s="122">
        <v>8.5834044223199998E-2</v>
      </c>
      <c r="L2136" s="122">
        <v>7.5021268081199993E-2</v>
      </c>
      <c r="M2136" s="122">
        <v>8.4224700795200003E-2</v>
      </c>
      <c r="N2136" s="122">
        <v>8.1293396699199993E-2</v>
      </c>
      <c r="O2136" s="122">
        <v>8.4684513202800002E-2</v>
      </c>
      <c r="P2136" s="122">
        <v>9.41968823796E-2</v>
      </c>
      <c r="Q2136" s="122">
        <v>9.6399125166399993E-2</v>
      </c>
      <c r="R2136" s="122">
        <v>9.19916292596E-2</v>
      </c>
      <c r="S2136" s="122">
        <v>8.6639391283200001E-2</v>
      </c>
      <c r="T2136" s="122">
        <v>9.1465517651200007E-2</v>
      </c>
      <c r="U2136" s="122">
        <v>8.6729069072799994E-2</v>
      </c>
      <c r="V2136" s="122">
        <v>5.9030249851999998E-2</v>
      </c>
      <c r="W2136" s="122">
        <v>5.7351424460400001E-2</v>
      </c>
      <c r="X2136" s="122">
        <v>5.7655971150399998E-2</v>
      </c>
      <c r="Y2136" s="122">
        <v>5.3697676043199999E-2</v>
      </c>
      <c r="Z2136" s="122">
        <v>5.56967679632E-2</v>
      </c>
      <c r="AA2136" s="122">
        <v>5.8273621352800002E-2</v>
      </c>
      <c r="AB2136" s="122">
        <v>5.3835957442400002E-2</v>
      </c>
      <c r="AC2136" s="122">
        <v>5.4622279765200003E-2</v>
      </c>
      <c r="AD2136" s="122">
        <v>5.7840140391600001E-2</v>
      </c>
      <c r="AE2136" s="122">
        <v>4.8887793987200001E-2</v>
      </c>
      <c r="AF2136" s="122">
        <v>3.8960839265599997E-2</v>
      </c>
      <c r="AG2136" s="122">
        <v>4.4698019254E-2</v>
      </c>
      <c r="AH2136" s="122">
        <v>4.7061922026E-2</v>
      </c>
      <c r="AI2136" s="122">
        <v>2.7606763337999999E-2</v>
      </c>
      <c r="AJ2136" s="122">
        <v>0</v>
      </c>
      <c r="AK2136" s="122">
        <v>0</v>
      </c>
      <c r="AL2136" s="122">
        <v>0</v>
      </c>
    </row>
    <row r="2137" spans="1:38" x14ac:dyDescent="0.25">
      <c r="A2137" s="122" t="s">
        <v>1990</v>
      </c>
      <c r="B2137" s="122">
        <v>1</v>
      </c>
      <c r="C2137" s="122" t="s">
        <v>2183</v>
      </c>
      <c r="D2137" s="122" t="s">
        <v>2084</v>
      </c>
      <c r="E2137" s="122">
        <v>40</v>
      </c>
      <c r="F2137" s="122">
        <v>4.382586992E-4</v>
      </c>
      <c r="G2137" s="122">
        <v>4.09520426E-4</v>
      </c>
      <c r="H2137" s="122">
        <v>7.4001059439999996E-4</v>
      </c>
      <c r="I2137" s="122">
        <v>0</v>
      </c>
      <c r="J2137" s="122">
        <v>0</v>
      </c>
      <c r="K2137" s="122">
        <v>0</v>
      </c>
      <c r="L2137" s="122">
        <v>0</v>
      </c>
      <c r="M2137" s="122">
        <v>0</v>
      </c>
      <c r="N2137" s="122">
        <v>0</v>
      </c>
      <c r="O2137" s="122">
        <v>0</v>
      </c>
      <c r="P2137" s="122">
        <v>0</v>
      </c>
      <c r="Q2137" s="122">
        <v>0</v>
      </c>
      <c r="R2137" s="122">
        <v>0</v>
      </c>
      <c r="S2137" s="122">
        <v>0</v>
      </c>
      <c r="T2137" s="122">
        <v>0</v>
      </c>
      <c r="U2137" s="122">
        <v>0</v>
      </c>
      <c r="V2137" s="122">
        <v>0</v>
      </c>
      <c r="W2137" s="122">
        <v>0</v>
      </c>
      <c r="X2137" s="122">
        <v>0</v>
      </c>
      <c r="Y2137" s="122">
        <v>0</v>
      </c>
      <c r="Z2137" s="122">
        <v>0</v>
      </c>
      <c r="AA2137" s="122">
        <v>0</v>
      </c>
      <c r="AB2137" s="122">
        <v>0</v>
      </c>
      <c r="AC2137" s="122">
        <v>0</v>
      </c>
      <c r="AD2137" s="122">
        <v>0</v>
      </c>
      <c r="AE2137" s="122">
        <v>0</v>
      </c>
      <c r="AF2137" s="122">
        <v>0</v>
      </c>
      <c r="AG2137" s="122">
        <v>0</v>
      </c>
      <c r="AH2137" s="122">
        <v>0</v>
      </c>
      <c r="AI2137" s="122">
        <v>0</v>
      </c>
      <c r="AJ2137" s="122">
        <v>0</v>
      </c>
      <c r="AK2137" s="122">
        <v>0</v>
      </c>
      <c r="AL2137" s="122">
        <v>0</v>
      </c>
    </row>
    <row r="2138" spans="1:38" hidden="1" x14ac:dyDescent="0.25">
      <c r="A2138" s="122" t="s">
        <v>1990</v>
      </c>
      <c r="B2138" s="122">
        <v>1</v>
      </c>
      <c r="C2138" s="122" t="s">
        <v>2183</v>
      </c>
      <c r="D2138" s="122" t="s">
        <v>474</v>
      </c>
      <c r="E2138" s="122">
        <v>40</v>
      </c>
      <c r="F2138" s="122">
        <v>5.4939230223584001</v>
      </c>
      <c r="G2138" s="122">
        <v>5.3596797523947997</v>
      </c>
      <c r="H2138" s="122">
        <v>5.3309987026016001</v>
      </c>
      <c r="I2138" s="122">
        <v>3.8155040949116001</v>
      </c>
      <c r="J2138" s="122">
        <v>4.8767555040708004</v>
      </c>
      <c r="K2138" s="122">
        <v>4.0126122260811998</v>
      </c>
      <c r="L2138" s="122">
        <v>3.1373230777616001</v>
      </c>
      <c r="M2138" s="122">
        <v>4.8693769811819996</v>
      </c>
      <c r="N2138" s="122">
        <v>4.8625312605184003</v>
      </c>
      <c r="O2138" s="122">
        <v>4.9790926721451996</v>
      </c>
      <c r="P2138" s="122">
        <v>5.7467864226192003</v>
      </c>
      <c r="Q2138" s="122">
        <v>5.9074623707903999</v>
      </c>
      <c r="R2138" s="122">
        <v>6.4286173732452001</v>
      </c>
      <c r="S2138" s="122">
        <v>7.0501695077072002</v>
      </c>
      <c r="T2138" s="122">
        <v>6.6936079142127998</v>
      </c>
      <c r="U2138" s="122">
        <v>7.2485958991655997</v>
      </c>
      <c r="V2138" s="122">
        <v>6.9791660886639999</v>
      </c>
      <c r="W2138" s="122">
        <v>7.0291562962852003</v>
      </c>
      <c r="X2138" s="122">
        <v>6.9410265443819998</v>
      </c>
      <c r="Y2138" s="122">
        <v>7.5494406113616002</v>
      </c>
      <c r="Z2138" s="122">
        <v>8.8820238074959992</v>
      </c>
      <c r="AA2138" s="122">
        <v>6.0328063710544004</v>
      </c>
      <c r="AB2138" s="122">
        <v>5.0181554512991999</v>
      </c>
      <c r="AC2138" s="122">
        <v>2.6089289820944002</v>
      </c>
      <c r="AD2138" s="122">
        <v>2.1776005947164001</v>
      </c>
      <c r="AE2138" s="122">
        <v>1.751666246526</v>
      </c>
      <c r="AF2138" s="122">
        <v>1.2252443654444001</v>
      </c>
      <c r="AG2138" s="122">
        <v>1.0461676923404</v>
      </c>
      <c r="AH2138" s="122">
        <v>0.87152376864280001</v>
      </c>
      <c r="AI2138" s="122">
        <v>0.93320030836479995</v>
      </c>
      <c r="AJ2138" s="122">
        <v>0.74398526576919999</v>
      </c>
      <c r="AK2138" s="122">
        <v>0.75052731692399999</v>
      </c>
      <c r="AL2138" s="122">
        <v>14.338483992252</v>
      </c>
    </row>
    <row r="2139" spans="1:38" hidden="1" x14ac:dyDescent="0.25">
      <c r="A2139" s="122" t="s">
        <v>1990</v>
      </c>
      <c r="B2139" s="122">
        <v>1</v>
      </c>
      <c r="C2139" s="122" t="s">
        <v>2183</v>
      </c>
      <c r="D2139" s="122" t="s">
        <v>2085</v>
      </c>
      <c r="E2139" s="122">
        <v>40</v>
      </c>
      <c r="F2139" s="122">
        <v>0</v>
      </c>
      <c r="G2139" s="122">
        <v>0</v>
      </c>
      <c r="H2139" s="122">
        <v>0</v>
      </c>
      <c r="I2139" s="122">
        <v>0</v>
      </c>
      <c r="J2139" s="122">
        <v>0</v>
      </c>
      <c r="K2139" s="122">
        <v>0</v>
      </c>
      <c r="L2139" s="122">
        <v>0</v>
      </c>
      <c r="M2139" s="122">
        <v>0</v>
      </c>
      <c r="N2139" s="122">
        <v>0</v>
      </c>
      <c r="O2139" s="122">
        <v>0</v>
      </c>
      <c r="P2139" s="122">
        <v>0</v>
      </c>
      <c r="Q2139" s="122">
        <v>0</v>
      </c>
      <c r="R2139" s="122">
        <v>0</v>
      </c>
      <c r="S2139" s="122">
        <v>0</v>
      </c>
      <c r="T2139" s="122">
        <v>0</v>
      </c>
      <c r="U2139" s="122">
        <v>0</v>
      </c>
      <c r="V2139" s="122">
        <v>0</v>
      </c>
      <c r="W2139" s="122">
        <v>0</v>
      </c>
      <c r="X2139" s="122">
        <v>0</v>
      </c>
      <c r="Y2139" s="122">
        <v>0</v>
      </c>
      <c r="Z2139" s="122">
        <v>0</v>
      </c>
      <c r="AA2139" s="122">
        <v>0</v>
      </c>
      <c r="AB2139" s="122">
        <v>0</v>
      </c>
      <c r="AC2139" s="122">
        <v>0</v>
      </c>
      <c r="AD2139" s="122">
        <v>0</v>
      </c>
      <c r="AE2139" s="122">
        <v>0</v>
      </c>
      <c r="AF2139" s="122">
        <v>0</v>
      </c>
      <c r="AG2139" s="122">
        <v>0</v>
      </c>
      <c r="AH2139" s="122">
        <v>0</v>
      </c>
      <c r="AI2139" s="122">
        <v>0</v>
      </c>
      <c r="AJ2139" s="122">
        <v>0</v>
      </c>
      <c r="AK2139" s="122">
        <v>0</v>
      </c>
      <c r="AL2139" s="122">
        <v>0</v>
      </c>
    </row>
    <row r="2140" spans="1:38" hidden="1" x14ac:dyDescent="0.25">
      <c r="A2140" s="122" t="s">
        <v>1990</v>
      </c>
      <c r="B2140" s="122">
        <v>1</v>
      </c>
      <c r="C2140" s="122" t="s">
        <v>2183</v>
      </c>
      <c r="D2140" s="122" t="s">
        <v>2086</v>
      </c>
      <c r="E2140" s="122">
        <v>40</v>
      </c>
      <c r="F2140" s="122">
        <v>0</v>
      </c>
      <c r="G2140" s="122">
        <v>0</v>
      </c>
      <c r="H2140" s="122">
        <v>0</v>
      </c>
      <c r="I2140" s="122">
        <v>0</v>
      </c>
      <c r="J2140" s="122">
        <v>0</v>
      </c>
      <c r="K2140" s="122">
        <v>0</v>
      </c>
      <c r="L2140" s="122">
        <v>0</v>
      </c>
      <c r="M2140" s="122">
        <v>0</v>
      </c>
      <c r="N2140" s="122">
        <v>0</v>
      </c>
      <c r="O2140" s="122">
        <v>0</v>
      </c>
      <c r="P2140" s="122">
        <v>0</v>
      </c>
      <c r="Q2140" s="122">
        <v>0</v>
      </c>
      <c r="R2140" s="122">
        <v>0</v>
      </c>
      <c r="S2140" s="122">
        <v>0</v>
      </c>
      <c r="T2140" s="122">
        <v>0</v>
      </c>
      <c r="U2140" s="122">
        <v>0</v>
      </c>
      <c r="V2140" s="122">
        <v>0</v>
      </c>
      <c r="W2140" s="122">
        <v>0</v>
      </c>
      <c r="X2140" s="122">
        <v>0</v>
      </c>
      <c r="Y2140" s="122">
        <v>0</v>
      </c>
      <c r="Z2140" s="122">
        <v>0</v>
      </c>
      <c r="AA2140" s="122">
        <v>0</v>
      </c>
      <c r="AB2140" s="122">
        <v>0</v>
      </c>
      <c r="AC2140" s="122">
        <v>0</v>
      </c>
      <c r="AD2140" s="122">
        <v>0</v>
      </c>
      <c r="AE2140" s="122">
        <v>0</v>
      </c>
      <c r="AF2140" s="122">
        <v>0</v>
      </c>
      <c r="AG2140" s="122">
        <v>0</v>
      </c>
      <c r="AH2140" s="122">
        <v>0</v>
      </c>
      <c r="AI2140" s="122">
        <v>0</v>
      </c>
      <c r="AJ2140" s="122">
        <v>0</v>
      </c>
      <c r="AK2140" s="122">
        <v>0</v>
      </c>
      <c r="AL2140" s="122">
        <v>0</v>
      </c>
    </row>
    <row r="2141" spans="1:38" hidden="1" x14ac:dyDescent="0.25">
      <c r="A2141" s="122" t="s">
        <v>1990</v>
      </c>
      <c r="B2141" s="122">
        <v>1</v>
      </c>
      <c r="C2141" s="122" t="s">
        <v>2183</v>
      </c>
      <c r="D2141" s="122" t="s">
        <v>2087</v>
      </c>
      <c r="E2141" s="122">
        <v>40</v>
      </c>
      <c r="F2141" s="122">
        <v>0</v>
      </c>
      <c r="G2141" s="122">
        <v>0</v>
      </c>
      <c r="H2141" s="122">
        <v>0</v>
      </c>
      <c r="I2141" s="122">
        <v>0</v>
      </c>
      <c r="J2141" s="122">
        <v>0</v>
      </c>
      <c r="K2141" s="122">
        <v>0</v>
      </c>
      <c r="L2141" s="122">
        <v>0</v>
      </c>
      <c r="M2141" s="122">
        <v>0</v>
      </c>
      <c r="N2141" s="122">
        <v>0</v>
      </c>
      <c r="O2141" s="122">
        <v>0</v>
      </c>
      <c r="P2141" s="122">
        <v>0</v>
      </c>
      <c r="Q2141" s="122">
        <v>0</v>
      </c>
      <c r="R2141" s="122">
        <v>0</v>
      </c>
      <c r="S2141" s="122">
        <v>0</v>
      </c>
      <c r="T2141" s="122">
        <v>0</v>
      </c>
      <c r="U2141" s="122">
        <v>0</v>
      </c>
      <c r="V2141" s="122">
        <v>0</v>
      </c>
      <c r="W2141" s="122">
        <v>0</v>
      </c>
      <c r="X2141" s="122">
        <v>0</v>
      </c>
      <c r="Y2141" s="122">
        <v>0</v>
      </c>
      <c r="Z2141" s="122">
        <v>0</v>
      </c>
      <c r="AA2141" s="122">
        <v>0</v>
      </c>
      <c r="AB2141" s="122">
        <v>0</v>
      </c>
      <c r="AC2141" s="122">
        <v>0</v>
      </c>
      <c r="AD2141" s="122">
        <v>0</v>
      </c>
      <c r="AE2141" s="122">
        <v>0</v>
      </c>
      <c r="AF2141" s="122">
        <v>0</v>
      </c>
      <c r="AG2141" s="122">
        <v>0</v>
      </c>
      <c r="AH2141" s="122">
        <v>0</v>
      </c>
      <c r="AI2141" s="122">
        <v>0</v>
      </c>
      <c r="AJ2141" s="122">
        <v>0</v>
      </c>
      <c r="AK2141" s="122">
        <v>0</v>
      </c>
      <c r="AL2141" s="122">
        <v>0</v>
      </c>
    </row>
    <row r="2142" spans="1:38" hidden="1" x14ac:dyDescent="0.25">
      <c r="A2142" s="122" t="s">
        <v>1990</v>
      </c>
      <c r="B2142" s="122">
        <v>1</v>
      </c>
      <c r="C2142" s="122" t="s">
        <v>2183</v>
      </c>
      <c r="D2142" s="122" t="s">
        <v>2088</v>
      </c>
      <c r="E2142" s="122">
        <v>40</v>
      </c>
      <c r="F2142" s="122">
        <v>0</v>
      </c>
      <c r="G2142" s="122">
        <v>0</v>
      </c>
      <c r="H2142" s="122">
        <v>0</v>
      </c>
      <c r="I2142" s="122">
        <v>0</v>
      </c>
      <c r="J2142" s="122">
        <v>0</v>
      </c>
      <c r="K2142" s="122">
        <v>0</v>
      </c>
      <c r="L2142" s="122">
        <v>0</v>
      </c>
      <c r="M2142" s="122">
        <v>0</v>
      </c>
      <c r="N2142" s="122">
        <v>0</v>
      </c>
      <c r="O2142" s="122">
        <v>0</v>
      </c>
      <c r="P2142" s="122">
        <v>0</v>
      </c>
      <c r="Q2142" s="122">
        <v>0</v>
      </c>
      <c r="R2142" s="122">
        <v>0</v>
      </c>
      <c r="S2142" s="122">
        <v>0</v>
      </c>
      <c r="T2142" s="122">
        <v>0</v>
      </c>
      <c r="U2142" s="122">
        <v>0</v>
      </c>
      <c r="V2142" s="122">
        <v>0</v>
      </c>
      <c r="W2142" s="122">
        <v>0</v>
      </c>
      <c r="X2142" s="122">
        <v>0</v>
      </c>
      <c r="Y2142" s="122">
        <v>0</v>
      </c>
      <c r="Z2142" s="122">
        <v>0</v>
      </c>
      <c r="AA2142" s="122">
        <v>0</v>
      </c>
      <c r="AB2142" s="122">
        <v>0</v>
      </c>
      <c r="AC2142" s="122">
        <v>0</v>
      </c>
      <c r="AD2142" s="122">
        <v>0</v>
      </c>
      <c r="AE2142" s="122">
        <v>0</v>
      </c>
      <c r="AF2142" s="122">
        <v>0</v>
      </c>
      <c r="AG2142" s="122">
        <v>0</v>
      </c>
      <c r="AH2142" s="122">
        <v>0</v>
      </c>
      <c r="AI2142" s="122">
        <v>0</v>
      </c>
      <c r="AJ2142" s="122">
        <v>0</v>
      </c>
      <c r="AK2142" s="122">
        <v>0</v>
      </c>
      <c r="AL2142" s="122">
        <v>0</v>
      </c>
    </row>
    <row r="2143" spans="1:38" hidden="1" x14ac:dyDescent="0.25">
      <c r="A2143" s="122" t="s">
        <v>1990</v>
      </c>
      <c r="B2143" s="122">
        <v>1</v>
      </c>
      <c r="C2143" s="122" t="s">
        <v>2183</v>
      </c>
      <c r="D2143" s="122" t="s">
        <v>2089</v>
      </c>
      <c r="E2143" s="122">
        <v>40</v>
      </c>
      <c r="F2143" s="122">
        <v>0</v>
      </c>
      <c r="G2143" s="122">
        <v>0</v>
      </c>
      <c r="H2143" s="122">
        <v>0</v>
      </c>
      <c r="I2143" s="122">
        <v>0</v>
      </c>
      <c r="J2143" s="122">
        <v>0</v>
      </c>
      <c r="K2143" s="122">
        <v>0</v>
      </c>
      <c r="L2143" s="122">
        <v>0</v>
      </c>
      <c r="M2143" s="122">
        <v>0</v>
      </c>
      <c r="N2143" s="122">
        <v>0</v>
      </c>
      <c r="O2143" s="122">
        <v>0</v>
      </c>
      <c r="P2143" s="122">
        <v>0</v>
      </c>
      <c r="Q2143" s="122">
        <v>0</v>
      </c>
      <c r="R2143" s="122">
        <v>0</v>
      </c>
      <c r="S2143" s="122">
        <v>0</v>
      </c>
      <c r="T2143" s="122">
        <v>0</v>
      </c>
      <c r="U2143" s="122">
        <v>0</v>
      </c>
      <c r="V2143" s="122">
        <v>0</v>
      </c>
      <c r="W2143" s="122">
        <v>0</v>
      </c>
      <c r="X2143" s="122">
        <v>0</v>
      </c>
      <c r="Y2143" s="122">
        <v>0</v>
      </c>
      <c r="Z2143" s="122">
        <v>0</v>
      </c>
      <c r="AA2143" s="122">
        <v>0</v>
      </c>
      <c r="AB2143" s="122">
        <v>0</v>
      </c>
      <c r="AC2143" s="122">
        <v>0</v>
      </c>
      <c r="AD2143" s="122">
        <v>0</v>
      </c>
      <c r="AE2143" s="122">
        <v>0</v>
      </c>
      <c r="AF2143" s="122">
        <v>0</v>
      </c>
      <c r="AG2143" s="122">
        <v>0</v>
      </c>
      <c r="AH2143" s="122">
        <v>0</v>
      </c>
      <c r="AI2143" s="122">
        <v>0</v>
      </c>
      <c r="AJ2143" s="122">
        <v>0</v>
      </c>
      <c r="AK2143" s="122">
        <v>0</v>
      </c>
      <c r="AL2143" s="122">
        <v>0</v>
      </c>
    </row>
    <row r="2144" spans="1:38" hidden="1" x14ac:dyDescent="0.25">
      <c r="A2144" s="122" t="s">
        <v>1990</v>
      </c>
      <c r="B2144" s="122">
        <v>1</v>
      </c>
      <c r="C2144" s="122" t="s">
        <v>2183</v>
      </c>
      <c r="D2144" s="122" t="s">
        <v>2136</v>
      </c>
      <c r="E2144" s="122">
        <v>40</v>
      </c>
      <c r="F2144" s="122">
        <v>0</v>
      </c>
      <c r="G2144" s="122">
        <v>0</v>
      </c>
      <c r="H2144" s="122">
        <v>0</v>
      </c>
      <c r="I2144" s="122">
        <v>0</v>
      </c>
      <c r="J2144" s="122">
        <v>0</v>
      </c>
      <c r="K2144" s="122">
        <v>0</v>
      </c>
      <c r="L2144" s="122">
        <v>0</v>
      </c>
      <c r="M2144" s="122">
        <v>0</v>
      </c>
      <c r="N2144" s="122">
        <v>0</v>
      </c>
      <c r="O2144" s="122">
        <v>0</v>
      </c>
      <c r="P2144" s="122">
        <v>0</v>
      </c>
      <c r="Q2144" s="122">
        <v>0</v>
      </c>
      <c r="R2144" s="122">
        <v>0</v>
      </c>
      <c r="S2144" s="122">
        <v>0</v>
      </c>
      <c r="T2144" s="122">
        <v>0</v>
      </c>
      <c r="U2144" s="122">
        <v>0</v>
      </c>
      <c r="V2144" s="122">
        <v>0</v>
      </c>
      <c r="W2144" s="122">
        <v>0</v>
      </c>
      <c r="X2144" s="122">
        <v>0</v>
      </c>
      <c r="Y2144" s="122">
        <v>0</v>
      </c>
      <c r="Z2144" s="122">
        <v>0</v>
      </c>
      <c r="AA2144" s="122">
        <v>0</v>
      </c>
      <c r="AB2144" s="122">
        <v>0</v>
      </c>
      <c r="AC2144" s="122">
        <v>0</v>
      </c>
      <c r="AD2144" s="122">
        <v>0</v>
      </c>
      <c r="AE2144" s="122">
        <v>0</v>
      </c>
      <c r="AF2144" s="122">
        <v>0</v>
      </c>
      <c r="AG2144" s="122">
        <v>0</v>
      </c>
      <c r="AH2144" s="122">
        <v>0</v>
      </c>
      <c r="AI2144" s="122">
        <v>0</v>
      </c>
      <c r="AJ2144" s="122">
        <v>0</v>
      </c>
      <c r="AK2144" s="122">
        <v>0</v>
      </c>
      <c r="AL2144" s="122">
        <v>0</v>
      </c>
    </row>
    <row r="2145" spans="1:38" hidden="1" x14ac:dyDescent="0.25">
      <c r="A2145" s="122" t="s">
        <v>1990</v>
      </c>
      <c r="B2145" s="122">
        <v>1</v>
      </c>
      <c r="C2145" s="122" t="s">
        <v>2183</v>
      </c>
      <c r="D2145" s="122" t="s">
        <v>2090</v>
      </c>
      <c r="E2145" s="122">
        <v>40</v>
      </c>
      <c r="F2145" s="122">
        <v>0</v>
      </c>
      <c r="G2145" s="122">
        <v>0</v>
      </c>
      <c r="H2145" s="122">
        <v>0</v>
      </c>
      <c r="I2145" s="122">
        <v>0</v>
      </c>
      <c r="J2145" s="122">
        <v>0</v>
      </c>
      <c r="K2145" s="122">
        <v>0</v>
      </c>
      <c r="L2145" s="122">
        <v>0</v>
      </c>
      <c r="M2145" s="122">
        <v>0</v>
      </c>
      <c r="N2145" s="122">
        <v>0</v>
      </c>
      <c r="O2145" s="122">
        <v>0</v>
      </c>
      <c r="P2145" s="122">
        <v>0</v>
      </c>
      <c r="Q2145" s="122">
        <v>0</v>
      </c>
      <c r="R2145" s="122">
        <v>0</v>
      </c>
      <c r="S2145" s="122">
        <v>0</v>
      </c>
      <c r="T2145" s="122">
        <v>0</v>
      </c>
      <c r="U2145" s="122">
        <v>0</v>
      </c>
      <c r="V2145" s="122">
        <v>0</v>
      </c>
      <c r="W2145" s="122">
        <v>0</v>
      </c>
      <c r="X2145" s="122">
        <v>0</v>
      </c>
      <c r="Y2145" s="122">
        <v>0</v>
      </c>
      <c r="Z2145" s="122">
        <v>0</v>
      </c>
      <c r="AA2145" s="122">
        <v>0</v>
      </c>
      <c r="AB2145" s="122">
        <v>0</v>
      </c>
      <c r="AC2145" s="122">
        <v>0</v>
      </c>
      <c r="AD2145" s="122">
        <v>0</v>
      </c>
      <c r="AE2145" s="122">
        <v>0</v>
      </c>
      <c r="AF2145" s="122">
        <v>0</v>
      </c>
      <c r="AG2145" s="122">
        <v>0</v>
      </c>
      <c r="AH2145" s="122">
        <v>0</v>
      </c>
      <c r="AI2145" s="122">
        <v>0</v>
      </c>
      <c r="AJ2145" s="122">
        <v>0</v>
      </c>
      <c r="AK2145" s="122">
        <v>0</v>
      </c>
      <c r="AL2145" s="122">
        <v>0</v>
      </c>
    </row>
    <row r="2146" spans="1:38" hidden="1" x14ac:dyDescent="0.25">
      <c r="A2146" s="122" t="s">
        <v>1990</v>
      </c>
      <c r="B2146" s="122">
        <v>1</v>
      </c>
      <c r="C2146" s="122" t="s">
        <v>2183</v>
      </c>
      <c r="D2146" s="122" t="s">
        <v>2091</v>
      </c>
      <c r="E2146" s="122">
        <v>40</v>
      </c>
      <c r="F2146" s="122">
        <v>1.2861657709600001E-2</v>
      </c>
      <c r="G2146" s="122">
        <v>1.16126253348E-2</v>
      </c>
      <c r="H2146" s="122">
        <v>9.7559555855999992E-3</v>
      </c>
      <c r="I2146" s="122">
        <v>5.9075855635999999E-3</v>
      </c>
      <c r="J2146" s="122">
        <v>1.552851062E-3</v>
      </c>
      <c r="K2146" s="122">
        <v>0</v>
      </c>
      <c r="L2146" s="122">
        <v>0</v>
      </c>
      <c r="M2146" s="122">
        <v>0</v>
      </c>
      <c r="N2146" s="122">
        <v>0</v>
      </c>
      <c r="O2146" s="122">
        <v>0</v>
      </c>
      <c r="P2146" s="122">
        <v>0</v>
      </c>
      <c r="Q2146" s="122">
        <v>0</v>
      </c>
      <c r="R2146" s="122">
        <v>0</v>
      </c>
      <c r="S2146" s="122">
        <v>0</v>
      </c>
      <c r="T2146" s="122">
        <v>0</v>
      </c>
      <c r="U2146" s="122">
        <v>0</v>
      </c>
      <c r="V2146" s="122">
        <v>0</v>
      </c>
      <c r="W2146" s="122">
        <v>0</v>
      </c>
      <c r="X2146" s="122">
        <v>0</v>
      </c>
      <c r="Y2146" s="122">
        <v>0</v>
      </c>
      <c r="Z2146" s="122">
        <v>0</v>
      </c>
      <c r="AA2146" s="122">
        <v>0</v>
      </c>
      <c r="AB2146" s="122">
        <v>0</v>
      </c>
      <c r="AC2146" s="122">
        <v>0</v>
      </c>
      <c r="AD2146" s="122">
        <v>0</v>
      </c>
      <c r="AE2146" s="122">
        <v>0</v>
      </c>
      <c r="AF2146" s="122">
        <v>0</v>
      </c>
      <c r="AG2146" s="122">
        <v>0</v>
      </c>
      <c r="AH2146" s="122">
        <v>0</v>
      </c>
      <c r="AI2146" s="122">
        <v>0</v>
      </c>
      <c r="AJ2146" s="122">
        <v>0</v>
      </c>
      <c r="AK2146" s="122">
        <v>0</v>
      </c>
      <c r="AL2146" s="122">
        <v>0</v>
      </c>
    </row>
    <row r="2147" spans="1:38" hidden="1" x14ac:dyDescent="0.25">
      <c r="A2147" s="122" t="s">
        <v>1990</v>
      </c>
      <c r="B2147" s="122">
        <v>1</v>
      </c>
      <c r="C2147" s="122" t="s">
        <v>2183</v>
      </c>
      <c r="D2147" s="122" t="s">
        <v>2092</v>
      </c>
      <c r="E2147" s="122">
        <v>40</v>
      </c>
      <c r="F2147" s="122">
        <v>0</v>
      </c>
      <c r="G2147" s="122">
        <v>0</v>
      </c>
      <c r="H2147" s="122">
        <v>0</v>
      </c>
      <c r="I2147" s="122">
        <v>0</v>
      </c>
      <c r="J2147" s="122">
        <v>0</v>
      </c>
      <c r="K2147" s="122">
        <v>0</v>
      </c>
      <c r="L2147" s="122">
        <v>0</v>
      </c>
      <c r="M2147" s="122">
        <v>0</v>
      </c>
      <c r="N2147" s="122">
        <v>0</v>
      </c>
      <c r="O2147" s="122">
        <v>0</v>
      </c>
      <c r="P2147" s="122">
        <v>0</v>
      </c>
      <c r="Q2147" s="122">
        <v>0</v>
      </c>
      <c r="R2147" s="122">
        <v>0</v>
      </c>
      <c r="S2147" s="122">
        <v>0</v>
      </c>
      <c r="T2147" s="122">
        <v>0</v>
      </c>
      <c r="U2147" s="122">
        <v>0</v>
      </c>
      <c r="V2147" s="122">
        <v>0</v>
      </c>
      <c r="W2147" s="122">
        <v>0</v>
      </c>
      <c r="X2147" s="122">
        <v>0</v>
      </c>
      <c r="Y2147" s="122">
        <v>0</v>
      </c>
      <c r="Z2147" s="122">
        <v>0</v>
      </c>
      <c r="AA2147" s="122">
        <v>0</v>
      </c>
      <c r="AB2147" s="122">
        <v>0</v>
      </c>
      <c r="AC2147" s="122">
        <v>0</v>
      </c>
      <c r="AD2147" s="122">
        <v>0</v>
      </c>
      <c r="AE2147" s="122">
        <v>0</v>
      </c>
      <c r="AF2147" s="122">
        <v>0</v>
      </c>
      <c r="AG2147" s="122">
        <v>0</v>
      </c>
      <c r="AH2147" s="122">
        <v>0</v>
      </c>
      <c r="AI2147" s="122">
        <v>0</v>
      </c>
      <c r="AJ2147" s="122">
        <v>0</v>
      </c>
      <c r="AK2147" s="122">
        <v>0</v>
      </c>
      <c r="AL2147" s="122">
        <v>0</v>
      </c>
    </row>
    <row r="2148" spans="1:38" hidden="1" x14ac:dyDescent="0.25">
      <c r="A2148" s="122" t="s">
        <v>1990</v>
      </c>
      <c r="B2148" s="122">
        <v>1</v>
      </c>
      <c r="C2148" s="122" t="s">
        <v>2183</v>
      </c>
      <c r="D2148" s="122" t="s">
        <v>2093</v>
      </c>
      <c r="E2148" s="122">
        <v>40</v>
      </c>
      <c r="F2148" s="122">
        <v>5.4901393453144003</v>
      </c>
      <c r="G2148" s="122">
        <v>5.3645108639080004</v>
      </c>
      <c r="H2148" s="122">
        <v>5.1971424263471997</v>
      </c>
      <c r="I2148" s="122">
        <v>4.6088739064927999</v>
      </c>
      <c r="J2148" s="122">
        <v>5.6202573018116002</v>
      </c>
      <c r="K2148" s="122">
        <v>6.1703412064643999</v>
      </c>
      <c r="L2148" s="122">
        <v>5.7940446313371998</v>
      </c>
      <c r="M2148" s="122">
        <v>4.5437444178671997</v>
      </c>
      <c r="N2148" s="122">
        <v>4.1902273306123998</v>
      </c>
      <c r="O2148" s="122">
        <v>4.1778176554044002</v>
      </c>
      <c r="P2148" s="122">
        <v>4.5712496302284</v>
      </c>
      <c r="Q2148" s="122">
        <v>3.867892734832</v>
      </c>
      <c r="R2148" s="122">
        <v>3.1615535589372001</v>
      </c>
      <c r="S2148" s="122">
        <v>2.5059852128052</v>
      </c>
      <c r="T2148" s="122">
        <v>3.0808410753176001</v>
      </c>
      <c r="U2148" s="122">
        <v>3.4990773140204001</v>
      </c>
      <c r="V2148" s="122">
        <v>3.6980313414324</v>
      </c>
      <c r="W2148" s="122">
        <v>2.3706514492332</v>
      </c>
      <c r="X2148" s="122">
        <v>4.1300237976031999</v>
      </c>
      <c r="Y2148" s="122">
        <v>3.8994409898416</v>
      </c>
      <c r="Z2148" s="122">
        <v>4.6496087253615999</v>
      </c>
      <c r="AA2148" s="122">
        <v>4.0870835649056003</v>
      </c>
      <c r="AB2148" s="122">
        <v>5.2650814299804001</v>
      </c>
      <c r="AC2148" s="122">
        <v>4.8101728250743996</v>
      </c>
      <c r="AD2148" s="122">
        <v>4.9707548355024</v>
      </c>
      <c r="AE2148" s="122">
        <v>5.6877989002323996</v>
      </c>
      <c r="AF2148" s="122">
        <v>5.9502032065112003</v>
      </c>
      <c r="AG2148" s="122">
        <v>4.5908211679736004</v>
      </c>
      <c r="AH2148" s="122">
        <v>3.5215897559611999</v>
      </c>
      <c r="AI2148" s="122">
        <v>3.0531097063011998</v>
      </c>
      <c r="AJ2148" s="122">
        <v>2.2108978043012</v>
      </c>
      <c r="AK2148" s="122">
        <v>2.3012986011707999</v>
      </c>
      <c r="AL2148" s="122">
        <v>-206.67749836583079</v>
      </c>
    </row>
    <row r="2149" spans="1:38" hidden="1" x14ac:dyDescent="0.25">
      <c r="A2149" s="122" t="s">
        <v>1990</v>
      </c>
      <c r="B2149" s="122">
        <v>1</v>
      </c>
      <c r="C2149" s="122" t="s">
        <v>2183</v>
      </c>
      <c r="D2149" s="122" t="s">
        <v>2094</v>
      </c>
      <c r="E2149" s="122">
        <v>40</v>
      </c>
      <c r="F2149" s="122">
        <v>1.2035226609644001</v>
      </c>
      <c r="G2149" s="122">
        <v>1.0573748868368</v>
      </c>
      <c r="H2149" s="122">
        <v>1.0271480180696</v>
      </c>
      <c r="I2149" s="122">
        <v>1.011400215966</v>
      </c>
      <c r="J2149" s="122">
        <v>1.0900568808332001</v>
      </c>
      <c r="K2149" s="122">
        <v>0.88444623567720004</v>
      </c>
      <c r="L2149" s="122">
        <v>0.93495695961080005</v>
      </c>
      <c r="M2149" s="122">
        <v>1.1829888840728</v>
      </c>
      <c r="N2149" s="122">
        <v>1.2434547710927999</v>
      </c>
      <c r="O2149" s="122">
        <v>1.14771254444</v>
      </c>
      <c r="P2149" s="122">
        <v>0.97878044616799997</v>
      </c>
      <c r="Q2149" s="122">
        <v>1.5456983986640001</v>
      </c>
      <c r="R2149" s="122">
        <v>1.6318335353208</v>
      </c>
      <c r="S2149" s="122">
        <v>1.8133796295972</v>
      </c>
      <c r="T2149" s="122">
        <v>1.6728604455808</v>
      </c>
      <c r="U2149" s="122">
        <v>1.7814149550175999</v>
      </c>
      <c r="V2149" s="122">
        <v>1.9480886161463999</v>
      </c>
      <c r="W2149" s="122">
        <v>2.1184513065127999</v>
      </c>
      <c r="X2149" s="122">
        <v>2.7215114327968002</v>
      </c>
      <c r="Y2149" s="122">
        <v>3.1080530128144002</v>
      </c>
      <c r="Z2149" s="122">
        <v>3.2024351717232</v>
      </c>
      <c r="AA2149" s="122">
        <v>3.345151950854</v>
      </c>
      <c r="AB2149" s="122">
        <v>3.9765388638891999</v>
      </c>
      <c r="AC2149" s="122">
        <v>3.4660425032464</v>
      </c>
      <c r="AD2149" s="122">
        <v>3.8606594818288</v>
      </c>
      <c r="AE2149" s="122">
        <v>3.7160487502012001</v>
      </c>
      <c r="AF2149" s="122">
        <v>3.6203711411531998</v>
      </c>
      <c r="AG2149" s="122">
        <v>3.2551150711100001</v>
      </c>
      <c r="AH2149" s="122">
        <v>3.6289077132476</v>
      </c>
      <c r="AI2149" s="122">
        <v>3.6711167384387999</v>
      </c>
      <c r="AJ2149" s="122">
        <v>3.2719565134368001</v>
      </c>
      <c r="AK2149" s="122">
        <v>3.4447603669612001</v>
      </c>
      <c r="AL2149" s="122">
        <v>22.942656783104798</v>
      </c>
    </row>
    <row r="2150" spans="1:38" hidden="1" x14ac:dyDescent="0.25">
      <c r="A2150" s="122" t="s">
        <v>1990</v>
      </c>
      <c r="B2150" s="122">
        <v>1</v>
      </c>
      <c r="C2150" s="122" t="s">
        <v>2183</v>
      </c>
      <c r="D2150" s="122" t="s">
        <v>2095</v>
      </c>
      <c r="E2150" s="122">
        <v>40</v>
      </c>
      <c r="F2150" s="122">
        <v>2.4339252517999999E-2</v>
      </c>
      <c r="G2150" s="122">
        <v>1.4043174821200001E-2</v>
      </c>
      <c r="H2150" s="122">
        <v>1.2254020338E-2</v>
      </c>
      <c r="I2150" s="122">
        <v>1.1511352440000001E-2</v>
      </c>
      <c r="J2150" s="122">
        <v>9.5871674275999994E-3</v>
      </c>
      <c r="K2150" s="122">
        <v>9.6209250591999997E-3</v>
      </c>
      <c r="L2150" s="122">
        <v>7.8317705731999997E-3</v>
      </c>
      <c r="M2150" s="122">
        <v>1.2152747443199999E-2</v>
      </c>
      <c r="N2150" s="122">
        <v>1.1511352440000001E-2</v>
      </c>
      <c r="O2150" s="122">
        <v>1.38068714E-2</v>
      </c>
      <c r="P2150" s="122">
        <v>6.785283988E-3</v>
      </c>
      <c r="Q2150" s="122">
        <v>5.9435036835999997E-3</v>
      </c>
      <c r="R2150" s="122">
        <v>6.9084318296000003E-3</v>
      </c>
      <c r="S2150" s="122">
        <v>5.1869276395999997E-3</v>
      </c>
      <c r="T2150" s="122">
        <v>2.3849766863999998E-3</v>
      </c>
      <c r="U2150" s="122">
        <v>5.7610099259999999E-3</v>
      </c>
      <c r="V2150" s="122">
        <v>1.43806498668E-2</v>
      </c>
      <c r="W2150" s="122">
        <v>1.41929236792E-2</v>
      </c>
      <c r="X2150" s="122">
        <v>7.7388020583999996E-3</v>
      </c>
      <c r="Y2150" s="122">
        <v>6.2388154472000001E-3</v>
      </c>
      <c r="Z2150" s="122">
        <v>4.4793339192000002E-3</v>
      </c>
      <c r="AA2150" s="122">
        <v>1.257708088E-3</v>
      </c>
      <c r="AB2150" s="122">
        <v>5.3553106879999999E-4</v>
      </c>
      <c r="AC2150" s="122">
        <v>7.4773154679999999E-4</v>
      </c>
      <c r="AD2150" s="122">
        <v>2.2403589936E-3</v>
      </c>
      <c r="AE2150" s="122">
        <v>6.7244864959999998E-3</v>
      </c>
      <c r="AF2150" s="122">
        <v>9.0429944080000003E-4</v>
      </c>
      <c r="AG2150" s="122">
        <v>0</v>
      </c>
      <c r="AH2150" s="122">
        <v>0</v>
      </c>
      <c r="AI2150" s="122">
        <v>0</v>
      </c>
      <c r="AJ2150" s="122">
        <v>0</v>
      </c>
      <c r="AK2150" s="122">
        <v>0</v>
      </c>
      <c r="AL2150" s="122">
        <v>0</v>
      </c>
    </row>
    <row r="2151" spans="1:38" hidden="1" x14ac:dyDescent="0.25">
      <c r="A2151" s="122" t="s">
        <v>1990</v>
      </c>
      <c r="B2151" s="122">
        <v>1</v>
      </c>
      <c r="C2151" s="122" t="s">
        <v>2183</v>
      </c>
      <c r="D2151" s="122" t="s">
        <v>2096</v>
      </c>
      <c r="E2151" s="122">
        <v>40</v>
      </c>
      <c r="F2151" s="122">
        <v>5.4022704557332002</v>
      </c>
      <c r="G2151" s="122">
        <v>5.0883266402247997</v>
      </c>
      <c r="H2151" s="122">
        <v>5.1249989582679998</v>
      </c>
      <c r="I2151" s="122">
        <v>4.982002558554</v>
      </c>
      <c r="J2151" s="122">
        <v>5.5895380147124003</v>
      </c>
      <c r="K2151" s="122">
        <v>5.1108696188592004</v>
      </c>
      <c r="L2151" s="122">
        <v>4.4303292385408</v>
      </c>
      <c r="M2151" s="122">
        <v>5.2142902699524001</v>
      </c>
      <c r="N2151" s="122">
        <v>4.9898772656767996</v>
      </c>
      <c r="O2151" s="122">
        <v>4.7806609583207997</v>
      </c>
      <c r="P2151" s="122">
        <v>4.5558020972603996</v>
      </c>
      <c r="Q2151" s="122">
        <v>4.6794894853504001</v>
      </c>
      <c r="R2151" s="122">
        <v>4.2242675053376004</v>
      </c>
      <c r="S2151" s="122">
        <v>4.0299536950484001</v>
      </c>
      <c r="T2151" s="122">
        <v>3.9789994454223998</v>
      </c>
      <c r="U2151" s="122">
        <v>3.720124026528</v>
      </c>
      <c r="V2151" s="122">
        <v>4.5978928561551999</v>
      </c>
      <c r="W2151" s="122">
        <v>4.6849431171368003</v>
      </c>
      <c r="X2151" s="122">
        <v>5.3852973901411998</v>
      </c>
      <c r="Y2151" s="122">
        <v>6.4905000252400002</v>
      </c>
      <c r="Z2151" s="122">
        <v>6.6346069500312002</v>
      </c>
      <c r="AA2151" s="122">
        <v>5.7118539507091999</v>
      </c>
      <c r="AB2151" s="122">
        <v>4.3106218958516003</v>
      </c>
      <c r="AC2151" s="122">
        <v>4.3661419350696002</v>
      </c>
      <c r="AD2151" s="122">
        <v>4.4326122120672</v>
      </c>
      <c r="AE2151" s="122">
        <v>3.4396325863675998</v>
      </c>
      <c r="AF2151" s="122">
        <v>2.6319508145672001</v>
      </c>
      <c r="AG2151" s="122">
        <v>2.5001846969092001</v>
      </c>
      <c r="AH2151" s="122">
        <v>2.4999939916784002</v>
      </c>
      <c r="AI2151" s="122">
        <v>1.2210243078236001</v>
      </c>
      <c r="AJ2151" s="122">
        <v>0.95186510926080004</v>
      </c>
      <c r="AK2151" s="122">
        <v>1.166995172252</v>
      </c>
      <c r="AL2151" s="122">
        <v>12.7283996932064</v>
      </c>
    </row>
    <row r="2152" spans="1:38" hidden="1" x14ac:dyDescent="0.25">
      <c r="A2152" s="122" t="s">
        <v>1990</v>
      </c>
      <c r="B2152" s="122">
        <v>1</v>
      </c>
      <c r="C2152" s="122" t="s">
        <v>2183</v>
      </c>
      <c r="D2152" s="122" t="s">
        <v>2097</v>
      </c>
      <c r="E2152" s="122">
        <v>40</v>
      </c>
      <c r="F2152" s="122">
        <v>3.4491835672000003E-2</v>
      </c>
      <c r="G2152" s="122">
        <v>3.4112923479600002E-2</v>
      </c>
      <c r="H2152" s="122">
        <v>3.50764430576E-2</v>
      </c>
      <c r="I2152" s="122">
        <v>3.3928880414800001E-2</v>
      </c>
      <c r="J2152" s="122">
        <v>3.7490655034000002E-2</v>
      </c>
      <c r="K2152" s="122">
        <v>4.0262127077199998E-2</v>
      </c>
      <c r="L2152" s="122">
        <v>3.4870747864399997E-2</v>
      </c>
      <c r="M2152" s="122">
        <v>3.8378392172400001E-2</v>
      </c>
      <c r="N2152" s="122">
        <v>3.4816617553200001E-2</v>
      </c>
      <c r="O2152" s="122">
        <v>3.1969363070399999E-2</v>
      </c>
      <c r="P2152" s="122">
        <v>3.9926519135999997E-2</v>
      </c>
      <c r="Q2152" s="122">
        <v>4.02202951724E-2</v>
      </c>
      <c r="R2152" s="122">
        <v>4.1166200742800002E-2</v>
      </c>
      <c r="S2152" s="122">
        <v>4.3608571308399999E-2</v>
      </c>
      <c r="T2152" s="122">
        <v>4.1198451585199997E-2</v>
      </c>
      <c r="U2152" s="122">
        <v>4.5046835386000003E-2</v>
      </c>
      <c r="V2152" s="122">
        <v>4.4538595049199999E-2</v>
      </c>
      <c r="W2152" s="122">
        <v>3.3848615987200001E-2</v>
      </c>
      <c r="X2152" s="122">
        <v>4.1607189582E-2</v>
      </c>
      <c r="Y2152" s="122">
        <v>3.9595414835200002E-2</v>
      </c>
      <c r="Z2152" s="122">
        <v>4.2703858903999997E-2</v>
      </c>
      <c r="AA2152" s="122">
        <v>4.1839484408399998E-2</v>
      </c>
      <c r="AB2152" s="122">
        <v>4.2991691433600002E-2</v>
      </c>
      <c r="AC2152" s="122">
        <v>3.0418756942E-2</v>
      </c>
      <c r="AD2152" s="122">
        <v>2.8200680740400001E-2</v>
      </c>
      <c r="AE2152" s="122">
        <v>3.7227884839600003E-2</v>
      </c>
      <c r="AF2152" s="122">
        <v>3.0287599190799999E-2</v>
      </c>
      <c r="AG2152" s="122">
        <v>2.25026966108E-2</v>
      </c>
      <c r="AH2152" s="122">
        <v>6.9786809993599999E-2</v>
      </c>
      <c r="AI2152" s="122">
        <v>1.9323891003199999E-2</v>
      </c>
      <c r="AJ2152" s="122">
        <v>7.3292444288000002E-3</v>
      </c>
      <c r="AK2152" s="122">
        <v>3.2478188008000001E-3</v>
      </c>
      <c r="AL2152" s="122">
        <v>-70.373333333335196</v>
      </c>
    </row>
    <row r="2153" spans="1:38" hidden="1" x14ac:dyDescent="0.25">
      <c r="A2153" s="122" t="s">
        <v>1990</v>
      </c>
      <c r="B2153" s="122">
        <v>1</v>
      </c>
      <c r="C2153" s="122" t="s">
        <v>2183</v>
      </c>
      <c r="D2153" s="122" t="s">
        <v>2098</v>
      </c>
      <c r="E2153" s="122">
        <v>40</v>
      </c>
      <c r="F2153" s="122">
        <v>0</v>
      </c>
      <c r="G2153" s="122">
        <v>0</v>
      </c>
      <c r="H2153" s="122">
        <v>0</v>
      </c>
      <c r="I2153" s="122">
        <v>0</v>
      </c>
      <c r="J2153" s="122">
        <v>0</v>
      </c>
      <c r="K2153" s="122">
        <v>0</v>
      </c>
      <c r="L2153" s="122">
        <v>0</v>
      </c>
      <c r="M2153" s="122">
        <v>0</v>
      </c>
      <c r="N2153" s="122">
        <v>0</v>
      </c>
      <c r="O2153" s="122">
        <v>0</v>
      </c>
      <c r="P2153" s="122">
        <v>0</v>
      </c>
      <c r="Q2153" s="122">
        <v>0</v>
      </c>
      <c r="R2153" s="122">
        <v>0</v>
      </c>
      <c r="S2153" s="122">
        <v>0</v>
      </c>
      <c r="T2153" s="122">
        <v>0</v>
      </c>
      <c r="U2153" s="122">
        <v>0</v>
      </c>
      <c r="V2153" s="122">
        <v>0</v>
      </c>
      <c r="W2153" s="122">
        <v>0</v>
      </c>
      <c r="X2153" s="122">
        <v>0</v>
      </c>
      <c r="Y2153" s="122">
        <v>0</v>
      </c>
      <c r="Z2153" s="122">
        <v>0</v>
      </c>
      <c r="AA2153" s="122">
        <v>0</v>
      </c>
      <c r="AB2153" s="122">
        <v>0</v>
      </c>
      <c r="AC2153" s="122">
        <v>0</v>
      </c>
      <c r="AD2153" s="122">
        <v>0</v>
      </c>
      <c r="AE2153" s="122">
        <v>0</v>
      </c>
      <c r="AF2153" s="122">
        <v>0</v>
      </c>
      <c r="AG2153" s="122">
        <v>0</v>
      </c>
      <c r="AH2153" s="122">
        <v>0</v>
      </c>
      <c r="AI2153" s="122">
        <v>0</v>
      </c>
      <c r="AJ2153" s="122">
        <v>0</v>
      </c>
      <c r="AK2153" s="122">
        <v>0</v>
      </c>
      <c r="AL2153" s="122">
        <v>0</v>
      </c>
    </row>
    <row r="2154" spans="1:38" hidden="1" x14ac:dyDescent="0.25">
      <c r="A2154" s="122" t="s">
        <v>1990</v>
      </c>
      <c r="B2154" s="122">
        <v>1</v>
      </c>
      <c r="C2154" s="122" t="s">
        <v>2183</v>
      </c>
      <c r="D2154" s="122" t="s">
        <v>2099</v>
      </c>
      <c r="E2154" s="122">
        <v>40</v>
      </c>
      <c r="F2154" s="122">
        <v>0.2558363898944</v>
      </c>
      <c r="G2154" s="122">
        <v>0.24729929467600001</v>
      </c>
      <c r="H2154" s="122">
        <v>0.23187008401760001</v>
      </c>
      <c r="I2154" s="122">
        <v>0.10974974422720001</v>
      </c>
      <c r="J2154" s="122">
        <v>0.11530261377879999</v>
      </c>
      <c r="K2154" s="122">
        <v>0.1155684643988</v>
      </c>
      <c r="L2154" s="122">
        <v>0.12662223166039999</v>
      </c>
      <c r="M2154" s="122">
        <v>0.13037418366279999</v>
      </c>
      <c r="N2154" s="122">
        <v>0.12363645345800001</v>
      </c>
      <c r="O2154" s="122">
        <v>0.1121799243068</v>
      </c>
      <c r="P2154" s="122">
        <v>0.15657976040560001</v>
      </c>
      <c r="Q2154" s="122">
        <v>0.16065450446080001</v>
      </c>
      <c r="R2154" s="122">
        <v>0.18727666776560001</v>
      </c>
      <c r="S2154" s="122">
        <v>0.18286338049840001</v>
      </c>
      <c r="T2154" s="122">
        <v>0.19144258822640001</v>
      </c>
      <c r="U2154" s="122">
        <v>0.19463207796199999</v>
      </c>
      <c r="V2154" s="122">
        <v>0.19900785008159999</v>
      </c>
      <c r="W2154" s="122">
        <v>0.1138071734016</v>
      </c>
      <c r="X2154" s="122">
        <v>0.14164277026479999</v>
      </c>
      <c r="Y2154" s="122">
        <v>0.1180352877872</v>
      </c>
      <c r="Z2154" s="122">
        <v>0.1281613469332</v>
      </c>
      <c r="AA2154" s="122">
        <v>0.14204023510040001</v>
      </c>
      <c r="AB2154" s="122">
        <v>0.10635615105640001</v>
      </c>
      <c r="AC2154" s="122">
        <v>8.9745266105600005E-2</v>
      </c>
      <c r="AD2154" s="122">
        <v>9.1199897160400001E-2</v>
      </c>
      <c r="AE2154" s="122">
        <v>9.19933066248E-2</v>
      </c>
      <c r="AF2154" s="122">
        <v>7.0697370830799994E-2</v>
      </c>
      <c r="AG2154" s="122">
        <v>8.1872150015599998E-2</v>
      </c>
      <c r="AH2154" s="122">
        <v>6.1066891289600002E-2</v>
      </c>
      <c r="AI2154" s="122">
        <v>6.4356701256400001E-2</v>
      </c>
      <c r="AJ2154" s="122">
        <v>4.9637161649599998E-2</v>
      </c>
      <c r="AK2154" s="122">
        <v>6.10968509844E-2</v>
      </c>
      <c r="AL2154" s="122">
        <v>5.1565405405388001</v>
      </c>
    </row>
    <row r="2155" spans="1:38" hidden="1" x14ac:dyDescent="0.25">
      <c r="A2155" s="122" t="s">
        <v>1990</v>
      </c>
      <c r="B2155" s="122">
        <v>1</v>
      </c>
      <c r="C2155" s="122" t="s">
        <v>2183</v>
      </c>
      <c r="D2155" s="122" t="s">
        <v>2100</v>
      </c>
      <c r="E2155" s="122">
        <v>40</v>
      </c>
      <c r="F2155" s="122">
        <v>0</v>
      </c>
      <c r="G2155" s="122">
        <v>0</v>
      </c>
      <c r="H2155" s="122">
        <v>0</v>
      </c>
      <c r="I2155" s="122">
        <v>0</v>
      </c>
      <c r="J2155" s="122">
        <v>0</v>
      </c>
      <c r="K2155" s="122">
        <v>0</v>
      </c>
      <c r="L2155" s="122">
        <v>0</v>
      </c>
      <c r="M2155" s="122">
        <v>0</v>
      </c>
      <c r="N2155" s="122">
        <v>0</v>
      </c>
      <c r="O2155" s="122">
        <v>0</v>
      </c>
      <c r="P2155" s="122">
        <v>0</v>
      </c>
      <c r="Q2155" s="122">
        <v>0</v>
      </c>
      <c r="R2155" s="122">
        <v>0</v>
      </c>
      <c r="S2155" s="122">
        <v>0</v>
      </c>
      <c r="T2155" s="122">
        <v>0</v>
      </c>
      <c r="U2155" s="122">
        <v>0</v>
      </c>
      <c r="V2155" s="122">
        <v>0</v>
      </c>
      <c r="W2155" s="122">
        <v>0</v>
      </c>
      <c r="X2155" s="122">
        <v>0</v>
      </c>
      <c r="Y2155" s="122">
        <v>0</v>
      </c>
      <c r="Z2155" s="122">
        <v>0</v>
      </c>
      <c r="AA2155" s="122">
        <v>0</v>
      </c>
      <c r="AB2155" s="122">
        <v>0</v>
      </c>
      <c r="AC2155" s="122">
        <v>0</v>
      </c>
      <c r="AD2155" s="122">
        <v>0</v>
      </c>
      <c r="AE2155" s="122">
        <v>0</v>
      </c>
      <c r="AF2155" s="122">
        <v>0</v>
      </c>
      <c r="AG2155" s="122">
        <v>0</v>
      </c>
      <c r="AH2155" s="122">
        <v>0</v>
      </c>
      <c r="AI2155" s="122">
        <v>0</v>
      </c>
      <c r="AJ2155" s="122">
        <v>0</v>
      </c>
      <c r="AK2155" s="122">
        <v>0</v>
      </c>
      <c r="AL2155" s="122">
        <v>0</v>
      </c>
    </row>
    <row r="2156" spans="1:38" hidden="1" x14ac:dyDescent="0.25">
      <c r="A2156" s="122" t="s">
        <v>1990</v>
      </c>
      <c r="B2156" s="122">
        <v>1</v>
      </c>
      <c r="C2156" s="122" t="s">
        <v>2183</v>
      </c>
      <c r="D2156" s="122" t="s">
        <v>2101</v>
      </c>
      <c r="E2156" s="122">
        <v>40</v>
      </c>
      <c r="F2156" s="122">
        <v>0</v>
      </c>
      <c r="G2156" s="122">
        <v>0</v>
      </c>
      <c r="H2156" s="122">
        <v>0</v>
      </c>
      <c r="I2156" s="122">
        <v>0</v>
      </c>
      <c r="J2156" s="122">
        <v>0</v>
      </c>
      <c r="K2156" s="122">
        <v>0</v>
      </c>
      <c r="L2156" s="122">
        <v>0</v>
      </c>
      <c r="M2156" s="122">
        <v>0</v>
      </c>
      <c r="N2156" s="122">
        <v>0</v>
      </c>
      <c r="O2156" s="122">
        <v>0</v>
      </c>
      <c r="P2156" s="122">
        <v>0</v>
      </c>
      <c r="Q2156" s="122">
        <v>0</v>
      </c>
      <c r="R2156" s="122">
        <v>0</v>
      </c>
      <c r="S2156" s="122">
        <v>0</v>
      </c>
      <c r="T2156" s="122">
        <v>0</v>
      </c>
      <c r="U2156" s="122">
        <v>0</v>
      </c>
      <c r="V2156" s="122">
        <v>0</v>
      </c>
      <c r="W2156" s="122">
        <v>0</v>
      </c>
      <c r="X2156" s="122">
        <v>0</v>
      </c>
      <c r="Y2156" s="122">
        <v>0</v>
      </c>
      <c r="Z2156" s="122">
        <v>0</v>
      </c>
      <c r="AA2156" s="122">
        <v>0</v>
      </c>
      <c r="AB2156" s="122">
        <v>0</v>
      </c>
      <c r="AC2156" s="122">
        <v>0</v>
      </c>
      <c r="AD2156" s="122">
        <v>0</v>
      </c>
      <c r="AE2156" s="122">
        <v>0</v>
      </c>
      <c r="AF2156" s="122">
        <v>0</v>
      </c>
      <c r="AG2156" s="122">
        <v>0</v>
      </c>
      <c r="AH2156" s="122">
        <v>0</v>
      </c>
      <c r="AI2156" s="122">
        <v>0</v>
      </c>
      <c r="AJ2156" s="122">
        <v>0</v>
      </c>
      <c r="AK2156" s="122">
        <v>0</v>
      </c>
      <c r="AL2156" s="122">
        <v>0</v>
      </c>
    </row>
    <row r="2157" spans="1:38" hidden="1" x14ac:dyDescent="0.25">
      <c r="A2157" s="122" t="s">
        <v>1990</v>
      </c>
      <c r="B2157" s="122">
        <v>1</v>
      </c>
      <c r="C2157" s="122" t="s">
        <v>2183</v>
      </c>
      <c r="D2157" s="122" t="s">
        <v>2102</v>
      </c>
      <c r="E2157" s="122">
        <v>40</v>
      </c>
      <c r="F2157" s="122">
        <v>0</v>
      </c>
      <c r="G2157" s="122">
        <v>0</v>
      </c>
      <c r="H2157" s="122">
        <v>0</v>
      </c>
      <c r="I2157" s="122">
        <v>0</v>
      </c>
      <c r="J2157" s="122">
        <v>0</v>
      </c>
      <c r="K2157" s="122">
        <v>0</v>
      </c>
      <c r="L2157" s="122">
        <v>0</v>
      </c>
      <c r="M2157" s="122">
        <v>0</v>
      </c>
      <c r="N2157" s="122">
        <v>0</v>
      </c>
      <c r="O2157" s="122">
        <v>0</v>
      </c>
      <c r="P2157" s="122">
        <v>0</v>
      </c>
      <c r="Q2157" s="122">
        <v>0</v>
      </c>
      <c r="R2157" s="122">
        <v>0</v>
      </c>
      <c r="S2157" s="122">
        <v>0</v>
      </c>
      <c r="T2157" s="122">
        <v>0</v>
      </c>
      <c r="U2157" s="122">
        <v>0</v>
      </c>
      <c r="V2157" s="122">
        <v>0</v>
      </c>
      <c r="W2157" s="122">
        <v>0</v>
      </c>
      <c r="X2157" s="122">
        <v>0</v>
      </c>
      <c r="Y2157" s="122">
        <v>0</v>
      </c>
      <c r="Z2157" s="122">
        <v>0</v>
      </c>
      <c r="AA2157" s="122">
        <v>0</v>
      </c>
      <c r="AB2157" s="122">
        <v>0</v>
      </c>
      <c r="AC2157" s="122">
        <v>0</v>
      </c>
      <c r="AD2157" s="122">
        <v>0</v>
      </c>
      <c r="AE2157" s="122">
        <v>0</v>
      </c>
      <c r="AF2157" s="122">
        <v>0</v>
      </c>
      <c r="AG2157" s="122">
        <v>0</v>
      </c>
      <c r="AH2157" s="122">
        <v>0</v>
      </c>
      <c r="AI2157" s="122">
        <v>0</v>
      </c>
      <c r="AJ2157" s="122">
        <v>0</v>
      </c>
      <c r="AK2157" s="122">
        <v>0</v>
      </c>
      <c r="AL2157" s="122">
        <v>0</v>
      </c>
    </row>
    <row r="2158" spans="1:38" hidden="1" x14ac:dyDescent="0.25">
      <c r="A2158" s="122" t="s">
        <v>1990</v>
      </c>
      <c r="B2158" s="122">
        <v>1</v>
      </c>
      <c r="C2158" s="122" t="s">
        <v>2183</v>
      </c>
      <c r="D2158" s="122" t="s">
        <v>2103</v>
      </c>
      <c r="E2158" s="122">
        <v>40</v>
      </c>
      <c r="F2158" s="122">
        <v>8.9322693709199999E-2</v>
      </c>
      <c r="G2158" s="122">
        <v>7.7777583637599998E-2</v>
      </c>
      <c r="H2158" s="122">
        <v>9.7154464282400002E-2</v>
      </c>
      <c r="I2158" s="122">
        <v>2.2043733558E-2</v>
      </c>
      <c r="J2158" s="122">
        <v>2.8288895437599999E-2</v>
      </c>
      <c r="K2158" s="122">
        <v>1.84991822204E-2</v>
      </c>
      <c r="L2158" s="122">
        <v>2.3967918570399999E-2</v>
      </c>
      <c r="M2158" s="122">
        <v>1.35368103444E-2</v>
      </c>
      <c r="N2158" s="122">
        <v>1.25578390252E-2</v>
      </c>
      <c r="O2158" s="122">
        <v>1.323299166E-2</v>
      </c>
      <c r="P2158" s="122">
        <v>1.47183274588E-2</v>
      </c>
      <c r="Q2158" s="122">
        <v>1.2369977802E-2</v>
      </c>
      <c r="R2158" s="122">
        <v>8.3724328044000006E-3</v>
      </c>
      <c r="S2158" s="122">
        <v>1.8007704859199999E-2</v>
      </c>
      <c r="T2158" s="122">
        <v>1.9514105419200001E-2</v>
      </c>
      <c r="U2158" s="122">
        <v>2.0174168394800001E-2</v>
      </c>
      <c r="V2158" s="122">
        <v>1.33038826872E-2</v>
      </c>
      <c r="W2158" s="122">
        <v>7.9704131695999998E-3</v>
      </c>
      <c r="X2158" s="122">
        <v>8.3397891752000006E-3</v>
      </c>
      <c r="Y2158" s="122">
        <v>1.5273843048799999E-2</v>
      </c>
      <c r="Z2158" s="122">
        <v>1.5477097747999999E-2</v>
      </c>
      <c r="AA2158" s="122">
        <v>1.5688454280799999E-2</v>
      </c>
      <c r="AB2158" s="122">
        <v>1.4231778710799999E-2</v>
      </c>
      <c r="AC2158" s="122">
        <v>1.3965633542E-2</v>
      </c>
      <c r="AD2158" s="122">
        <v>1.2247707662399999E-2</v>
      </c>
      <c r="AE2158" s="122">
        <v>4.6655072604000003E-3</v>
      </c>
      <c r="AF2158" s="122">
        <v>7.8958425587999995E-3</v>
      </c>
      <c r="AG2158" s="122">
        <v>8.2485085396E-3</v>
      </c>
      <c r="AH2158" s="122">
        <v>8.7399183844000007E-3</v>
      </c>
      <c r="AI2158" s="122">
        <v>6.389408242E-3</v>
      </c>
      <c r="AJ2158" s="122">
        <v>5.3674634523999997E-3</v>
      </c>
      <c r="AK2158" s="122">
        <v>1.485335796E-3</v>
      </c>
      <c r="AL2158" s="122">
        <v>-146.36363636363839</v>
      </c>
    </row>
    <row r="2159" spans="1:38" hidden="1" x14ac:dyDescent="0.25">
      <c r="A2159" s="122" t="s">
        <v>1990</v>
      </c>
      <c r="B2159" s="122">
        <v>1</v>
      </c>
      <c r="C2159" s="122" t="s">
        <v>2183</v>
      </c>
      <c r="D2159" s="122" t="s">
        <v>2137</v>
      </c>
      <c r="E2159" s="122">
        <v>40</v>
      </c>
      <c r="F2159" s="122">
        <v>0</v>
      </c>
      <c r="G2159" s="122">
        <v>0</v>
      </c>
      <c r="H2159" s="122">
        <v>0</v>
      </c>
      <c r="I2159" s="122">
        <v>0</v>
      </c>
      <c r="J2159" s="122">
        <v>0</v>
      </c>
      <c r="K2159" s="122">
        <v>0</v>
      </c>
      <c r="L2159" s="122">
        <v>0</v>
      </c>
      <c r="M2159" s="122">
        <v>0</v>
      </c>
      <c r="N2159" s="122">
        <v>0</v>
      </c>
      <c r="O2159" s="122">
        <v>0</v>
      </c>
      <c r="P2159" s="122">
        <v>0</v>
      </c>
      <c r="Q2159" s="122">
        <v>0</v>
      </c>
      <c r="R2159" s="122">
        <v>0</v>
      </c>
      <c r="S2159" s="122">
        <v>0</v>
      </c>
      <c r="T2159" s="122">
        <v>0</v>
      </c>
      <c r="U2159" s="122">
        <v>0</v>
      </c>
      <c r="V2159" s="122">
        <v>0</v>
      </c>
      <c r="W2159" s="122">
        <v>0</v>
      </c>
      <c r="X2159" s="122">
        <v>0</v>
      </c>
      <c r="Y2159" s="122">
        <v>0</v>
      </c>
      <c r="Z2159" s="122">
        <v>0</v>
      </c>
      <c r="AA2159" s="122">
        <v>0</v>
      </c>
      <c r="AB2159" s="122">
        <v>0</v>
      </c>
      <c r="AC2159" s="122">
        <v>0</v>
      </c>
      <c r="AD2159" s="122">
        <v>0</v>
      </c>
      <c r="AE2159" s="122">
        <v>0</v>
      </c>
      <c r="AF2159" s="122">
        <v>0</v>
      </c>
      <c r="AG2159" s="122">
        <v>0</v>
      </c>
      <c r="AH2159" s="122">
        <v>0</v>
      </c>
      <c r="AI2159" s="122">
        <v>0</v>
      </c>
      <c r="AJ2159" s="122">
        <v>0</v>
      </c>
      <c r="AK2159" s="122">
        <v>0</v>
      </c>
      <c r="AL2159" s="122">
        <v>0</v>
      </c>
    </row>
    <row r="2160" spans="1:38" hidden="1" x14ac:dyDescent="0.25">
      <c r="A2160" s="122" t="s">
        <v>1990</v>
      </c>
      <c r="B2160" s="122">
        <v>1</v>
      </c>
      <c r="C2160" s="122" t="s">
        <v>2183</v>
      </c>
      <c r="D2160" s="122" t="s">
        <v>2104</v>
      </c>
      <c r="E2160" s="122">
        <v>40</v>
      </c>
      <c r="F2160" s="122">
        <v>0</v>
      </c>
      <c r="G2160" s="122">
        <v>0</v>
      </c>
      <c r="H2160" s="122">
        <v>0</v>
      </c>
      <c r="I2160" s="122">
        <v>0</v>
      </c>
      <c r="J2160" s="122">
        <v>0</v>
      </c>
      <c r="K2160" s="122">
        <v>0</v>
      </c>
      <c r="L2160" s="122">
        <v>0</v>
      </c>
      <c r="M2160" s="122">
        <v>0</v>
      </c>
      <c r="N2160" s="122">
        <v>0</v>
      </c>
      <c r="O2160" s="122">
        <v>5.4386202079999995E-4</v>
      </c>
      <c r="P2160" s="122">
        <v>2.4232074496000001E-2</v>
      </c>
      <c r="Q2160" s="122">
        <v>1.8244365148799999E-2</v>
      </c>
      <c r="R2160" s="122">
        <v>6.9652469476799997E-2</v>
      </c>
      <c r="S2160" s="122">
        <v>0.11165441972160001</v>
      </c>
      <c r="T2160" s="122">
        <v>0.1083603683176</v>
      </c>
      <c r="U2160" s="122">
        <v>0.107423354486</v>
      </c>
      <c r="V2160" s="122">
        <v>0.11473841953</v>
      </c>
      <c r="W2160" s="122">
        <v>0.1071186406836</v>
      </c>
      <c r="X2160" s="122">
        <v>8.5855025524799997E-2</v>
      </c>
      <c r="Y2160" s="122">
        <v>0.103937682366</v>
      </c>
      <c r="Z2160" s="122">
        <v>0.12096412894440001</v>
      </c>
      <c r="AA2160" s="122">
        <v>8.2991652413600001E-2</v>
      </c>
      <c r="AB2160" s="122">
        <v>8.9218086977600003E-2</v>
      </c>
      <c r="AC2160" s="122">
        <v>0.1080191251132</v>
      </c>
      <c r="AD2160" s="122">
        <v>0.1129148199592</v>
      </c>
      <c r="AE2160" s="122">
        <v>9.4976195910400005E-2</v>
      </c>
      <c r="AF2160" s="122">
        <v>8.6707922030799994E-2</v>
      </c>
      <c r="AG2160" s="122">
        <v>7.8668674492800003E-2</v>
      </c>
      <c r="AH2160" s="122">
        <v>8.8822880574400007E-2</v>
      </c>
      <c r="AI2160" s="122">
        <v>8.14986605216E-2</v>
      </c>
      <c r="AJ2160" s="122">
        <v>7.8165058260800002E-2</v>
      </c>
      <c r="AK2160" s="122">
        <v>9.6716796091999999E-2</v>
      </c>
      <c r="AL2160" s="122">
        <v>10.7416432364864</v>
      </c>
    </row>
    <row r="2161" spans="1:38" hidden="1" x14ac:dyDescent="0.25">
      <c r="A2161" s="122" t="s">
        <v>1990</v>
      </c>
      <c r="B2161" s="122">
        <v>1</v>
      </c>
      <c r="C2161" s="122" t="s">
        <v>2183</v>
      </c>
      <c r="D2161" s="122" t="s">
        <v>2105</v>
      </c>
      <c r="E2161" s="122">
        <v>40</v>
      </c>
      <c r="F2161" s="122">
        <v>0.74042395177239995</v>
      </c>
      <c r="G2161" s="122">
        <v>0.75245072321439999</v>
      </c>
      <c r="H2161" s="122">
        <v>0.76528452841960004</v>
      </c>
      <c r="I2161" s="122">
        <v>0.70681211455680004</v>
      </c>
      <c r="J2161" s="122">
        <v>0.8195609356536</v>
      </c>
      <c r="K2161" s="122">
        <v>0.77637448816200005</v>
      </c>
      <c r="L2161" s="122">
        <v>0.74335054525199995</v>
      </c>
      <c r="M2161" s="122">
        <v>0.80699686523680003</v>
      </c>
      <c r="N2161" s="122">
        <v>0.84325186340640002</v>
      </c>
      <c r="O2161" s="122">
        <v>0.8090415053644</v>
      </c>
      <c r="P2161" s="122">
        <v>0.75491119200279999</v>
      </c>
      <c r="Q2161" s="122">
        <v>0.7704774954268</v>
      </c>
      <c r="R2161" s="122">
        <v>0.73589289023600002</v>
      </c>
      <c r="S2161" s="122">
        <v>0.72764257437760005</v>
      </c>
      <c r="T2161" s="122">
        <v>0.78445834854800001</v>
      </c>
      <c r="U2161" s="122">
        <v>0.79157356352200003</v>
      </c>
      <c r="V2161" s="122">
        <v>0.81780267055199996</v>
      </c>
      <c r="W2161" s="122">
        <v>0.85327686446240003</v>
      </c>
      <c r="X2161" s="122">
        <v>0.87870463066119997</v>
      </c>
      <c r="Y2161" s="122">
        <v>0.76411158685119995</v>
      </c>
      <c r="Z2161" s="122">
        <v>0.80626133985320003</v>
      </c>
      <c r="AA2161" s="122">
        <v>0.74001384700880002</v>
      </c>
      <c r="AB2161" s="122">
        <v>0.62573317445520005</v>
      </c>
      <c r="AC2161" s="122">
        <v>0.68440694977759997</v>
      </c>
      <c r="AD2161" s="122">
        <v>0.74349315906040003</v>
      </c>
      <c r="AE2161" s="122">
        <v>0.72943000555040005</v>
      </c>
      <c r="AF2161" s="122">
        <v>0.54161259542039997</v>
      </c>
      <c r="AG2161" s="122">
        <v>0.59448688386920001</v>
      </c>
      <c r="AH2161" s="122">
        <v>0.63200880211279997</v>
      </c>
      <c r="AI2161" s="122">
        <v>0.5597249721252</v>
      </c>
      <c r="AJ2161" s="122">
        <v>0.4182077567836</v>
      </c>
      <c r="AK2161" s="122">
        <v>0.43998188902640001</v>
      </c>
      <c r="AL2161" s="122">
        <v>7.1809176040727998</v>
      </c>
    </row>
    <row r="2162" spans="1:38" hidden="1" x14ac:dyDescent="0.25">
      <c r="A2162" s="122" t="s">
        <v>1990</v>
      </c>
      <c r="B2162" s="122">
        <v>1</v>
      </c>
      <c r="C2162" s="122" t="s">
        <v>2183</v>
      </c>
      <c r="D2162" s="122" t="s">
        <v>2106</v>
      </c>
      <c r="E2162" s="122">
        <v>40</v>
      </c>
      <c r="F2162" s="122">
        <v>0</v>
      </c>
      <c r="G2162" s="122">
        <v>0</v>
      </c>
      <c r="H2162" s="122">
        <v>0</v>
      </c>
      <c r="I2162" s="122">
        <v>0</v>
      </c>
      <c r="J2162" s="122">
        <v>0</v>
      </c>
      <c r="K2162" s="122">
        <v>0</v>
      </c>
      <c r="L2162" s="122">
        <v>0</v>
      </c>
      <c r="M2162" s="122">
        <v>0</v>
      </c>
      <c r="N2162" s="122">
        <v>0</v>
      </c>
      <c r="O2162" s="122">
        <v>0</v>
      </c>
      <c r="P2162" s="122">
        <v>0</v>
      </c>
      <c r="Q2162" s="122">
        <v>0</v>
      </c>
      <c r="R2162" s="122">
        <v>0</v>
      </c>
      <c r="S2162" s="122">
        <v>0</v>
      </c>
      <c r="T2162" s="122">
        <v>0</v>
      </c>
      <c r="U2162" s="122">
        <v>0</v>
      </c>
      <c r="V2162" s="122">
        <v>0</v>
      </c>
      <c r="W2162" s="122">
        <v>0</v>
      </c>
      <c r="X2162" s="122">
        <v>0</v>
      </c>
      <c r="Y2162" s="122">
        <v>0</v>
      </c>
      <c r="Z2162" s="122">
        <v>0</v>
      </c>
      <c r="AA2162" s="122">
        <v>0</v>
      </c>
      <c r="AB2162" s="122">
        <v>0</v>
      </c>
      <c r="AC2162" s="122">
        <v>0</v>
      </c>
      <c r="AD2162" s="122">
        <v>0</v>
      </c>
      <c r="AE2162" s="122">
        <v>0</v>
      </c>
      <c r="AF2162" s="122">
        <v>0</v>
      </c>
      <c r="AG2162" s="122">
        <v>0</v>
      </c>
      <c r="AH2162" s="122">
        <v>0</v>
      </c>
      <c r="AI2162" s="122">
        <v>0</v>
      </c>
      <c r="AJ2162" s="122">
        <v>0</v>
      </c>
      <c r="AK2162" s="122">
        <v>0</v>
      </c>
      <c r="AL2162" s="122">
        <v>0</v>
      </c>
    </row>
    <row r="2163" spans="1:38" hidden="1" x14ac:dyDescent="0.25">
      <c r="A2163" s="122" t="s">
        <v>1990</v>
      </c>
      <c r="B2163" s="122">
        <v>1</v>
      </c>
      <c r="C2163" s="122" t="s">
        <v>2183</v>
      </c>
      <c r="D2163" s="122" t="s">
        <v>2107</v>
      </c>
      <c r="E2163" s="122">
        <v>40</v>
      </c>
      <c r="F2163" s="122">
        <v>0.161005991412</v>
      </c>
      <c r="G2163" s="122">
        <v>0.1627531210872</v>
      </c>
      <c r="H2163" s="122">
        <v>0.17495547158040001</v>
      </c>
      <c r="I2163" s="122">
        <v>0.17621759365279999</v>
      </c>
      <c r="J2163" s="122">
        <v>0.17794267753080001</v>
      </c>
      <c r="K2163" s="122">
        <v>0.16596078503760001</v>
      </c>
      <c r="L2163" s="122">
        <v>0.164577411068</v>
      </c>
      <c r="M2163" s="122">
        <v>0.16302869359280001</v>
      </c>
      <c r="N2163" s="122">
        <v>0.16485849502079999</v>
      </c>
      <c r="O2163" s="122">
        <v>0.1715989984772</v>
      </c>
      <c r="P2163" s="122">
        <v>0.17234304423839999</v>
      </c>
      <c r="Q2163" s="122">
        <v>0.1679637396948</v>
      </c>
      <c r="R2163" s="122">
        <v>0.16974657254799999</v>
      </c>
      <c r="S2163" s="122">
        <v>0.16961728495039999</v>
      </c>
      <c r="T2163" s="122">
        <v>0.16502863899760001</v>
      </c>
      <c r="U2163" s="122">
        <v>0.16510242629159999</v>
      </c>
      <c r="V2163" s="122">
        <v>0.16760901725399999</v>
      </c>
      <c r="W2163" s="122">
        <v>0.16317345734200001</v>
      </c>
      <c r="X2163" s="122">
        <v>0.16328826635800001</v>
      </c>
      <c r="Y2163" s="122">
        <v>0.16504198221560001</v>
      </c>
      <c r="Z2163" s="122">
        <v>0.1595506599456</v>
      </c>
      <c r="AA2163" s="122">
        <v>0.15559605672240001</v>
      </c>
      <c r="AB2163" s="122">
        <v>0.1517228686372</v>
      </c>
      <c r="AC2163" s="122">
        <v>0.15233129965760001</v>
      </c>
      <c r="AD2163" s="122">
        <v>0.16069841391520001</v>
      </c>
      <c r="AE2163" s="122">
        <v>0.15873982643119999</v>
      </c>
      <c r="AF2163" s="122">
        <v>0.15498671079920001</v>
      </c>
      <c r="AG2163" s="122">
        <v>0.1586608969568</v>
      </c>
      <c r="AH2163" s="122">
        <v>0.16337828487120001</v>
      </c>
      <c r="AI2163" s="122">
        <v>0.14879184641160001</v>
      </c>
      <c r="AJ2163" s="122">
        <v>0.1457117174184</v>
      </c>
      <c r="AK2163" s="122">
        <v>0.146125076174</v>
      </c>
      <c r="AL2163" s="122">
        <v>0.15841285407360001</v>
      </c>
    </row>
    <row r="2164" spans="1:38" hidden="1" x14ac:dyDescent="0.25">
      <c r="A2164" s="122" t="s">
        <v>1990</v>
      </c>
      <c r="B2164" s="122">
        <v>1</v>
      </c>
      <c r="C2164" s="122" t="s">
        <v>2183</v>
      </c>
      <c r="D2164" s="122" t="s">
        <v>475</v>
      </c>
      <c r="E2164" s="122">
        <v>40</v>
      </c>
      <c r="F2164" s="122">
        <v>0</v>
      </c>
      <c r="G2164" s="122">
        <v>0</v>
      </c>
      <c r="H2164" s="122">
        <v>0</v>
      </c>
      <c r="I2164" s="122">
        <v>0</v>
      </c>
      <c r="J2164" s="122">
        <v>0</v>
      </c>
      <c r="K2164" s="122">
        <v>0</v>
      </c>
      <c r="L2164" s="122">
        <v>0</v>
      </c>
      <c r="M2164" s="122">
        <v>0</v>
      </c>
      <c r="N2164" s="122">
        <v>0</v>
      </c>
      <c r="O2164" s="122">
        <v>0</v>
      </c>
      <c r="P2164" s="122">
        <v>0</v>
      </c>
      <c r="Q2164" s="122">
        <v>0</v>
      </c>
      <c r="R2164" s="122">
        <v>0</v>
      </c>
      <c r="S2164" s="122">
        <v>0</v>
      </c>
      <c r="T2164" s="122">
        <v>0</v>
      </c>
      <c r="U2164" s="122">
        <v>0</v>
      </c>
      <c r="V2164" s="122">
        <v>0</v>
      </c>
      <c r="W2164" s="122">
        <v>0</v>
      </c>
      <c r="X2164" s="122">
        <v>0</v>
      </c>
      <c r="Y2164" s="122">
        <v>0</v>
      </c>
      <c r="Z2164" s="122">
        <v>0</v>
      </c>
      <c r="AA2164" s="122">
        <v>0</v>
      </c>
      <c r="AB2164" s="122">
        <v>0</v>
      </c>
      <c r="AC2164" s="122">
        <v>0</v>
      </c>
      <c r="AD2164" s="122">
        <v>0</v>
      </c>
      <c r="AE2164" s="122">
        <v>0</v>
      </c>
      <c r="AF2164" s="122">
        <v>0</v>
      </c>
      <c r="AG2164" s="122">
        <v>0</v>
      </c>
      <c r="AH2164" s="122">
        <v>0</v>
      </c>
      <c r="AI2164" s="122">
        <v>0</v>
      </c>
      <c r="AJ2164" s="122">
        <v>0</v>
      </c>
      <c r="AK2164" s="122">
        <v>0</v>
      </c>
      <c r="AL2164" s="122">
        <v>0</v>
      </c>
    </row>
    <row r="2165" spans="1:38" hidden="1" x14ac:dyDescent="0.25">
      <c r="A2165" s="122" t="s">
        <v>1990</v>
      </c>
      <c r="B2165" s="122">
        <v>1</v>
      </c>
      <c r="C2165" s="122" t="s">
        <v>2183</v>
      </c>
      <c r="D2165" s="122" t="s">
        <v>2108</v>
      </c>
      <c r="E2165" s="122">
        <v>40</v>
      </c>
      <c r="F2165" s="122">
        <v>0</v>
      </c>
      <c r="G2165" s="122">
        <v>0</v>
      </c>
      <c r="H2165" s="122">
        <v>0</v>
      </c>
      <c r="I2165" s="122">
        <v>0</v>
      </c>
      <c r="J2165" s="122">
        <v>0</v>
      </c>
      <c r="K2165" s="122">
        <v>0</v>
      </c>
      <c r="L2165" s="122">
        <v>0</v>
      </c>
      <c r="M2165" s="122">
        <v>0</v>
      </c>
      <c r="N2165" s="122">
        <v>0</v>
      </c>
      <c r="O2165" s="122">
        <v>0</v>
      </c>
      <c r="P2165" s="122">
        <v>0</v>
      </c>
      <c r="Q2165" s="122">
        <v>0</v>
      </c>
      <c r="R2165" s="122">
        <v>0</v>
      </c>
      <c r="S2165" s="122">
        <v>0</v>
      </c>
      <c r="T2165" s="122">
        <v>0</v>
      </c>
      <c r="U2165" s="122">
        <v>0</v>
      </c>
      <c r="V2165" s="122">
        <v>0</v>
      </c>
      <c r="W2165" s="122">
        <v>0</v>
      </c>
      <c r="X2165" s="122">
        <v>0</v>
      </c>
      <c r="Y2165" s="122">
        <v>0</v>
      </c>
      <c r="Z2165" s="122">
        <v>0</v>
      </c>
      <c r="AA2165" s="122">
        <v>0</v>
      </c>
      <c r="AB2165" s="122">
        <v>0</v>
      </c>
      <c r="AC2165" s="122">
        <v>0</v>
      </c>
      <c r="AD2165" s="122">
        <v>0</v>
      </c>
      <c r="AE2165" s="122">
        <v>0</v>
      </c>
      <c r="AF2165" s="122">
        <v>0</v>
      </c>
      <c r="AG2165" s="122">
        <v>0</v>
      </c>
      <c r="AH2165" s="122">
        <v>0</v>
      </c>
      <c r="AI2165" s="122">
        <v>0</v>
      </c>
      <c r="AJ2165" s="122">
        <v>0</v>
      </c>
      <c r="AK2165" s="122">
        <v>0</v>
      </c>
      <c r="AL2165" s="122">
        <v>0</v>
      </c>
    </row>
    <row r="2166" spans="1:38" hidden="1" x14ac:dyDescent="0.25">
      <c r="A2166" s="122" t="s">
        <v>1990</v>
      </c>
      <c r="B2166" s="122">
        <v>1</v>
      </c>
      <c r="C2166" s="122" t="s">
        <v>2183</v>
      </c>
      <c r="D2166" s="122" t="s">
        <v>2109</v>
      </c>
      <c r="E2166" s="122">
        <v>40</v>
      </c>
      <c r="F2166" s="122">
        <v>0</v>
      </c>
      <c r="G2166" s="122">
        <v>0</v>
      </c>
      <c r="H2166" s="122">
        <v>0</v>
      </c>
      <c r="I2166" s="122">
        <v>0</v>
      </c>
      <c r="J2166" s="122">
        <v>0</v>
      </c>
      <c r="K2166" s="122">
        <v>0</v>
      </c>
      <c r="L2166" s="122">
        <v>0</v>
      </c>
      <c r="M2166" s="122">
        <v>0</v>
      </c>
      <c r="N2166" s="122">
        <v>0</v>
      </c>
      <c r="O2166" s="122">
        <v>0</v>
      </c>
      <c r="P2166" s="122">
        <v>0</v>
      </c>
      <c r="Q2166" s="122">
        <v>0</v>
      </c>
      <c r="R2166" s="122">
        <v>0</v>
      </c>
      <c r="S2166" s="122">
        <v>0</v>
      </c>
      <c r="T2166" s="122">
        <v>0</v>
      </c>
      <c r="U2166" s="122">
        <v>0</v>
      </c>
      <c r="V2166" s="122">
        <v>0</v>
      </c>
      <c r="W2166" s="122">
        <v>0</v>
      </c>
      <c r="X2166" s="122">
        <v>0</v>
      </c>
      <c r="Y2166" s="122">
        <v>0</v>
      </c>
      <c r="Z2166" s="122">
        <v>0</v>
      </c>
      <c r="AA2166" s="122">
        <v>0</v>
      </c>
      <c r="AB2166" s="122">
        <v>0</v>
      </c>
      <c r="AC2166" s="122">
        <v>0</v>
      </c>
      <c r="AD2166" s="122">
        <v>0</v>
      </c>
      <c r="AE2166" s="122">
        <v>0</v>
      </c>
      <c r="AF2166" s="122">
        <v>0</v>
      </c>
      <c r="AG2166" s="122">
        <v>0</v>
      </c>
      <c r="AH2166" s="122">
        <v>0</v>
      </c>
      <c r="AI2166" s="122">
        <v>0</v>
      </c>
      <c r="AJ2166" s="122">
        <v>0</v>
      </c>
      <c r="AK2166" s="122">
        <v>0</v>
      </c>
      <c r="AL2166" s="122">
        <v>0</v>
      </c>
    </row>
    <row r="2167" spans="1:38" hidden="1" x14ac:dyDescent="0.25">
      <c r="A2167" s="122" t="s">
        <v>1990</v>
      </c>
      <c r="B2167" s="122">
        <v>1</v>
      </c>
      <c r="C2167" s="122" t="s">
        <v>2183</v>
      </c>
      <c r="D2167" s="122" t="s">
        <v>2110</v>
      </c>
      <c r="E2167" s="122">
        <v>40</v>
      </c>
      <c r="F2167" s="122">
        <v>0.1955154566232</v>
      </c>
      <c r="G2167" s="122">
        <v>0.174596907478</v>
      </c>
      <c r="H2167" s="122">
        <v>0.19682990874959999</v>
      </c>
      <c r="I2167" s="122">
        <v>0.29165737800359998</v>
      </c>
      <c r="J2167" s="122">
        <v>0.31274062318520002</v>
      </c>
      <c r="K2167" s="122">
        <v>0.26438647771480001</v>
      </c>
      <c r="L2167" s="122">
        <v>0.17291101885400001</v>
      </c>
      <c r="M2167" s="122">
        <v>0.1941629735556</v>
      </c>
      <c r="N2167" s="122">
        <v>0.20772733306640001</v>
      </c>
      <c r="O2167" s="122">
        <v>0.21066590801480001</v>
      </c>
      <c r="P2167" s="122">
        <v>0.1963558929892</v>
      </c>
      <c r="Q2167" s="122">
        <v>0.28300184619840002</v>
      </c>
      <c r="R2167" s="122">
        <v>0.63681623584040004</v>
      </c>
      <c r="S2167" s="122">
        <v>0.96500813596879997</v>
      </c>
      <c r="T2167" s="122">
        <v>1.0680804926959999</v>
      </c>
      <c r="U2167" s="122">
        <v>1.5776965072316</v>
      </c>
      <c r="V2167" s="122">
        <v>1.5646964085116</v>
      </c>
      <c r="W2167" s="122">
        <v>1.400161578032</v>
      </c>
      <c r="X2167" s="122">
        <v>1.8397043884212001</v>
      </c>
      <c r="Y2167" s="122">
        <v>2.068511170446</v>
      </c>
      <c r="Z2167" s="122">
        <v>2.1331213251180001</v>
      </c>
      <c r="AA2167" s="122">
        <v>2.2580099442516</v>
      </c>
      <c r="AB2167" s="122">
        <v>1.1585956159652</v>
      </c>
      <c r="AC2167" s="122">
        <v>1.5340770718812</v>
      </c>
      <c r="AD2167" s="122">
        <v>1.1968243087079999</v>
      </c>
      <c r="AE2167" s="122">
        <v>1.4278246104807999</v>
      </c>
      <c r="AF2167" s="122">
        <v>1.0535659011723999</v>
      </c>
      <c r="AG2167" s="122">
        <v>0.93182698703080002</v>
      </c>
      <c r="AH2167" s="122">
        <v>0.73331294932000002</v>
      </c>
      <c r="AI2167" s="122">
        <v>0.77966677227600001</v>
      </c>
      <c r="AJ2167" s="122">
        <v>0.39015770375120001</v>
      </c>
      <c r="AK2167" s="122">
        <v>0.89565490050959995</v>
      </c>
      <c r="AL2167" s="122">
        <v>13.8302791079096</v>
      </c>
    </row>
    <row r="2168" spans="1:38" hidden="1" x14ac:dyDescent="0.25">
      <c r="A2168" s="122" t="s">
        <v>1990</v>
      </c>
      <c r="B2168" s="122">
        <v>1</v>
      </c>
      <c r="C2168" s="122" t="s">
        <v>2183</v>
      </c>
      <c r="D2168" s="122" t="s">
        <v>2111</v>
      </c>
      <c r="E2168" s="122">
        <v>40</v>
      </c>
      <c r="F2168" s="122">
        <v>0</v>
      </c>
      <c r="G2168" s="122">
        <v>0</v>
      </c>
      <c r="H2168" s="122">
        <v>0</v>
      </c>
      <c r="I2168" s="122">
        <v>0</v>
      </c>
      <c r="J2168" s="122">
        <v>0</v>
      </c>
      <c r="K2168" s="122">
        <v>0</v>
      </c>
      <c r="L2168" s="122">
        <v>0</v>
      </c>
      <c r="M2168" s="122">
        <v>0</v>
      </c>
      <c r="N2168" s="122">
        <v>0</v>
      </c>
      <c r="O2168" s="122">
        <v>0</v>
      </c>
      <c r="P2168" s="122">
        <v>0</v>
      </c>
      <c r="Q2168" s="122">
        <v>0</v>
      </c>
      <c r="R2168" s="122">
        <v>0</v>
      </c>
      <c r="S2168" s="122">
        <v>0</v>
      </c>
      <c r="T2168" s="122">
        <v>0</v>
      </c>
      <c r="U2168" s="122">
        <v>0</v>
      </c>
      <c r="V2168" s="122">
        <v>0</v>
      </c>
      <c r="W2168" s="122">
        <v>0</v>
      </c>
      <c r="X2168" s="122">
        <v>0</v>
      </c>
      <c r="Y2168" s="122">
        <v>0</v>
      </c>
      <c r="Z2168" s="122">
        <v>0</v>
      </c>
      <c r="AA2168" s="122">
        <v>0</v>
      </c>
      <c r="AB2168" s="122">
        <v>0</v>
      </c>
      <c r="AC2168" s="122">
        <v>0</v>
      </c>
      <c r="AD2168" s="122">
        <v>0</v>
      </c>
      <c r="AE2168" s="122">
        <v>0</v>
      </c>
      <c r="AF2168" s="122">
        <v>0</v>
      </c>
      <c r="AG2168" s="122">
        <v>0</v>
      </c>
      <c r="AH2168" s="122">
        <v>0</v>
      </c>
      <c r="AI2168" s="122">
        <v>0</v>
      </c>
      <c r="AJ2168" s="122">
        <v>0</v>
      </c>
      <c r="AK2168" s="122">
        <v>0</v>
      </c>
      <c r="AL2168" s="122">
        <v>0</v>
      </c>
    </row>
    <row r="2169" spans="1:38" hidden="1" x14ac:dyDescent="0.25">
      <c r="A2169" s="122" t="s">
        <v>1990</v>
      </c>
      <c r="B2169" s="122">
        <v>1</v>
      </c>
      <c r="C2169" s="122" t="s">
        <v>2183</v>
      </c>
      <c r="D2169" s="122" t="s">
        <v>2112</v>
      </c>
      <c r="E2169" s="122">
        <v>40</v>
      </c>
      <c r="F2169" s="122">
        <v>0</v>
      </c>
      <c r="G2169" s="122">
        <v>0</v>
      </c>
      <c r="H2169" s="122">
        <v>0</v>
      </c>
      <c r="I2169" s="122">
        <v>0</v>
      </c>
      <c r="J2169" s="122">
        <v>0</v>
      </c>
      <c r="K2169" s="122">
        <v>0</v>
      </c>
      <c r="L2169" s="122">
        <v>0</v>
      </c>
      <c r="M2169" s="122">
        <v>0</v>
      </c>
      <c r="N2169" s="122">
        <v>0</v>
      </c>
      <c r="O2169" s="122">
        <v>0</v>
      </c>
      <c r="P2169" s="122">
        <v>0</v>
      </c>
      <c r="Q2169" s="122">
        <v>0</v>
      </c>
      <c r="R2169" s="122">
        <v>0</v>
      </c>
      <c r="S2169" s="122">
        <v>0</v>
      </c>
      <c r="T2169" s="122">
        <v>0</v>
      </c>
      <c r="U2169" s="122">
        <v>0</v>
      </c>
      <c r="V2169" s="122">
        <v>0</v>
      </c>
      <c r="W2169" s="122">
        <v>0</v>
      </c>
      <c r="X2169" s="122">
        <v>0</v>
      </c>
      <c r="Y2169" s="122">
        <v>0</v>
      </c>
      <c r="Z2169" s="122">
        <v>0</v>
      </c>
      <c r="AA2169" s="122">
        <v>0</v>
      </c>
      <c r="AB2169" s="122">
        <v>0</v>
      </c>
      <c r="AC2169" s="122">
        <v>0</v>
      </c>
      <c r="AD2169" s="122">
        <v>0</v>
      </c>
      <c r="AE2169" s="122">
        <v>0</v>
      </c>
      <c r="AF2169" s="122">
        <v>0</v>
      </c>
      <c r="AG2169" s="122">
        <v>0</v>
      </c>
      <c r="AH2169" s="122">
        <v>0</v>
      </c>
      <c r="AI2169" s="122">
        <v>0</v>
      </c>
      <c r="AJ2169" s="122">
        <v>0</v>
      </c>
      <c r="AK2169" s="122">
        <v>0</v>
      </c>
      <c r="AL2169" s="122">
        <v>0</v>
      </c>
    </row>
    <row r="2170" spans="1:38" hidden="1" x14ac:dyDescent="0.25">
      <c r="A2170" s="122" t="s">
        <v>1990</v>
      </c>
      <c r="B2170" s="122">
        <v>1</v>
      </c>
      <c r="C2170" s="122" t="s">
        <v>2183</v>
      </c>
      <c r="D2170" s="122" t="s">
        <v>2113</v>
      </c>
      <c r="E2170" s="122">
        <v>40</v>
      </c>
      <c r="F2170" s="122">
        <v>2.3760395305388</v>
      </c>
      <c r="G2170" s="122">
        <v>2.113784751246</v>
      </c>
      <c r="H2170" s="122">
        <v>2.0964682513459998</v>
      </c>
      <c r="I2170" s="122">
        <v>2.0742668026808002</v>
      </c>
      <c r="J2170" s="122">
        <v>2.2100080682512</v>
      </c>
      <c r="K2170" s="122">
        <v>2.0497162828520001</v>
      </c>
      <c r="L2170" s="122">
        <v>1.9908840157948</v>
      </c>
      <c r="M2170" s="122">
        <v>2.1494544182495998</v>
      </c>
      <c r="N2170" s="122">
        <v>2.1299382422275999</v>
      </c>
      <c r="O2170" s="122">
        <v>1.9335995343196</v>
      </c>
      <c r="P2170" s="122">
        <v>1.7315937462516</v>
      </c>
      <c r="Q2170" s="122">
        <v>1.7512564413736</v>
      </c>
      <c r="R2170" s="122">
        <v>1.36154986226</v>
      </c>
      <c r="S2170" s="122">
        <v>1.2812465992368001</v>
      </c>
      <c r="T2170" s="122">
        <v>1.573027912568</v>
      </c>
      <c r="U2170" s="122">
        <v>1.6825002337863999</v>
      </c>
      <c r="V2170" s="122">
        <v>1.7188170166915999</v>
      </c>
      <c r="W2170" s="122">
        <v>1.3320408402504</v>
      </c>
      <c r="X2170" s="122">
        <v>1.987804803488</v>
      </c>
      <c r="Y2170" s="122">
        <v>2.3960840016343998</v>
      </c>
      <c r="Z2170" s="122">
        <v>1.9489988617512</v>
      </c>
      <c r="AA2170" s="122">
        <v>2.1080644784415998</v>
      </c>
      <c r="AB2170" s="122">
        <v>1.8275916191007999</v>
      </c>
      <c r="AC2170" s="122">
        <v>1.7130581328672001</v>
      </c>
      <c r="AD2170" s="122">
        <v>1.7616117748711999</v>
      </c>
      <c r="AE2170" s="122">
        <v>1.465655487534</v>
      </c>
      <c r="AF2170" s="122">
        <v>1.077250207838</v>
      </c>
      <c r="AG2170" s="122">
        <v>0.79441223857239995</v>
      </c>
      <c r="AH2170" s="122">
        <v>0.72364331866679998</v>
      </c>
      <c r="AI2170" s="122">
        <v>0.69178974253759995</v>
      </c>
      <c r="AJ2170" s="122">
        <v>0.42751105323080002</v>
      </c>
      <c r="AK2170" s="122">
        <v>0.4592933061976</v>
      </c>
      <c r="AL2170" s="122">
        <v>-11.754254891019199</v>
      </c>
    </row>
    <row r="2171" spans="1:38" hidden="1" x14ac:dyDescent="0.25">
      <c r="A2171" s="122" t="s">
        <v>1990</v>
      </c>
      <c r="B2171" s="122">
        <v>1</v>
      </c>
      <c r="C2171" s="122" t="s">
        <v>2183</v>
      </c>
      <c r="D2171" s="122" t="s">
        <v>2114</v>
      </c>
      <c r="E2171" s="122">
        <v>40</v>
      </c>
      <c r="F2171" s="122">
        <v>0.1220904162072</v>
      </c>
      <c r="G2171" s="122">
        <v>0.13458862830000001</v>
      </c>
      <c r="H2171" s="122">
        <v>0.12623914273879999</v>
      </c>
      <c r="I2171" s="122">
        <v>0.12747651451360001</v>
      </c>
      <c r="J2171" s="122">
        <v>0.1581871156796</v>
      </c>
      <c r="K2171" s="122">
        <v>0.1371701710288</v>
      </c>
      <c r="L2171" s="122">
        <v>0.1226281627872</v>
      </c>
      <c r="M2171" s="122">
        <v>0.17923258739119999</v>
      </c>
      <c r="N2171" s="122">
        <v>0.18452010246039999</v>
      </c>
      <c r="O2171" s="122">
        <v>0.22381576818439999</v>
      </c>
      <c r="P2171" s="122">
        <v>0.2175745744116</v>
      </c>
      <c r="Q2171" s="122">
        <v>0.3084020505692</v>
      </c>
      <c r="R2171" s="122">
        <v>0.33679759952720001</v>
      </c>
      <c r="S2171" s="122">
        <v>0.31059505807400001</v>
      </c>
      <c r="T2171" s="122">
        <v>0.42996983149399998</v>
      </c>
      <c r="U2171" s="122">
        <v>0.44508625791</v>
      </c>
      <c r="V2171" s="122">
        <v>0.32407162527880001</v>
      </c>
      <c r="W2171" s="122">
        <v>0.39472350924720001</v>
      </c>
      <c r="X2171" s="122">
        <v>0.50263991787240003</v>
      </c>
      <c r="Y2171" s="122">
        <v>0.33668431467440002</v>
      </c>
      <c r="Z2171" s="122">
        <v>0.234895346182</v>
      </c>
      <c r="AA2171" s="122">
        <v>0.1940278623976</v>
      </c>
      <c r="AB2171" s="122">
        <v>0.26921361009479999</v>
      </c>
      <c r="AC2171" s="122">
        <v>0.15215669431199999</v>
      </c>
      <c r="AD2171" s="122">
        <v>6.0225951993200001E-2</v>
      </c>
      <c r="AE2171" s="122">
        <v>0.3966465532988</v>
      </c>
      <c r="AF2171" s="122">
        <v>0.46774677416880001</v>
      </c>
      <c r="AG2171" s="122">
        <v>1.2983163020408</v>
      </c>
      <c r="AH2171" s="122">
        <v>1.2493266894024</v>
      </c>
      <c r="AI2171" s="122">
        <v>6.2300235874799999E-2</v>
      </c>
      <c r="AJ2171" s="122">
        <v>0.19804571011399999</v>
      </c>
      <c r="AK2171" s="122">
        <v>7.3321970400000005E-5</v>
      </c>
      <c r="AL2171" s="122">
        <v>0</v>
      </c>
    </row>
    <row r="2172" spans="1:38" hidden="1" x14ac:dyDescent="0.25">
      <c r="A2172" s="122" t="s">
        <v>1990</v>
      </c>
      <c r="B2172" s="122">
        <v>1</v>
      </c>
      <c r="C2172" s="122" t="s">
        <v>2183</v>
      </c>
      <c r="D2172" s="122" t="s">
        <v>2115</v>
      </c>
      <c r="E2172" s="122">
        <v>40</v>
      </c>
      <c r="F2172" s="122">
        <v>0</v>
      </c>
      <c r="G2172" s="122">
        <v>0</v>
      </c>
      <c r="H2172" s="122">
        <v>0</v>
      </c>
      <c r="I2172" s="122">
        <v>0</v>
      </c>
      <c r="J2172" s="122">
        <v>0</v>
      </c>
      <c r="K2172" s="122">
        <v>0</v>
      </c>
      <c r="L2172" s="122">
        <v>0</v>
      </c>
      <c r="M2172" s="122">
        <v>0</v>
      </c>
      <c r="N2172" s="122">
        <v>0</v>
      </c>
      <c r="O2172" s="122">
        <v>0</v>
      </c>
      <c r="P2172" s="122">
        <v>0</v>
      </c>
      <c r="Q2172" s="122">
        <v>0</v>
      </c>
      <c r="R2172" s="122">
        <v>0</v>
      </c>
      <c r="S2172" s="122">
        <v>0</v>
      </c>
      <c r="T2172" s="122">
        <v>0</v>
      </c>
      <c r="U2172" s="122">
        <v>0</v>
      </c>
      <c r="V2172" s="122">
        <v>0</v>
      </c>
      <c r="W2172" s="122">
        <v>0</v>
      </c>
      <c r="X2172" s="122">
        <v>0</v>
      </c>
      <c r="Y2172" s="122">
        <v>0</v>
      </c>
      <c r="Z2172" s="122">
        <v>0</v>
      </c>
      <c r="AA2172" s="122">
        <v>0</v>
      </c>
      <c r="AB2172" s="122">
        <v>0</v>
      </c>
      <c r="AC2172" s="122">
        <v>0</v>
      </c>
      <c r="AD2172" s="122">
        <v>0</v>
      </c>
      <c r="AE2172" s="122">
        <v>0</v>
      </c>
      <c r="AF2172" s="122">
        <v>0</v>
      </c>
      <c r="AG2172" s="122">
        <v>0</v>
      </c>
      <c r="AH2172" s="122">
        <v>0</v>
      </c>
      <c r="AI2172" s="122">
        <v>0</v>
      </c>
      <c r="AJ2172" s="122">
        <v>0</v>
      </c>
      <c r="AK2172" s="122">
        <v>0</v>
      </c>
      <c r="AL2172" s="122">
        <v>0</v>
      </c>
    </row>
    <row r="2173" spans="1:38" hidden="1" x14ac:dyDescent="0.25">
      <c r="A2173" s="122" t="s">
        <v>1990</v>
      </c>
      <c r="B2173" s="122">
        <v>1</v>
      </c>
      <c r="C2173" s="122" t="s">
        <v>2183</v>
      </c>
      <c r="D2173" s="122" t="s">
        <v>2116</v>
      </c>
      <c r="E2173" s="122">
        <v>40</v>
      </c>
      <c r="F2173" s="122">
        <v>11.7909509810064</v>
      </c>
      <c r="G2173" s="122">
        <v>11.2941575745992</v>
      </c>
      <c r="H2173" s="122">
        <v>11.229339849470399</v>
      </c>
      <c r="I2173" s="122">
        <v>13.8913445913256</v>
      </c>
      <c r="J2173" s="122">
        <v>12.5983874710848</v>
      </c>
      <c r="K2173" s="122">
        <v>13.488142777905599</v>
      </c>
      <c r="L2173" s="122">
        <v>13.9267949900688</v>
      </c>
      <c r="M2173" s="122">
        <v>15.8494345439752</v>
      </c>
      <c r="N2173" s="122">
        <v>16.312405309275601</v>
      </c>
      <c r="O2173" s="122">
        <v>13.134532102260801</v>
      </c>
      <c r="P2173" s="122">
        <v>13.328979128178</v>
      </c>
      <c r="Q2173" s="122">
        <v>12.149035240664</v>
      </c>
      <c r="R2173" s="122">
        <v>11.051188097661599</v>
      </c>
      <c r="S2173" s="122">
        <v>11.0208732964708</v>
      </c>
      <c r="T2173" s="122">
        <v>10.8612329842296</v>
      </c>
      <c r="U2173" s="122">
        <v>10.0331272782804</v>
      </c>
      <c r="V2173" s="122">
        <v>10.345331065398</v>
      </c>
      <c r="W2173" s="122">
        <v>10.341640754734801</v>
      </c>
      <c r="X2173" s="122">
        <v>11.1543930424696</v>
      </c>
      <c r="Y2173" s="122">
        <v>12.3705766608172</v>
      </c>
      <c r="Z2173" s="122">
        <v>12.6040103501144</v>
      </c>
      <c r="AA2173" s="122">
        <v>9.5497896864692002</v>
      </c>
      <c r="AB2173" s="122">
        <v>9.5847543594348004</v>
      </c>
      <c r="AC2173" s="122">
        <v>11.3747229200668</v>
      </c>
      <c r="AD2173" s="122">
        <v>10.679605546562399</v>
      </c>
      <c r="AE2173" s="122">
        <v>10.545325110423599</v>
      </c>
      <c r="AF2173" s="122">
        <v>9.6701416732871994</v>
      </c>
      <c r="AG2173" s="122">
        <v>10.6035378876308</v>
      </c>
      <c r="AH2173" s="122">
        <v>11.1602024758308</v>
      </c>
      <c r="AI2173" s="122">
        <v>12.688195915116401</v>
      </c>
      <c r="AJ2173" s="122">
        <v>10.209353788589199</v>
      </c>
      <c r="AK2173" s="122">
        <v>10.300017166571999</v>
      </c>
      <c r="AL2173" s="122">
        <v>25.044352410557199</v>
      </c>
    </row>
    <row r="2174" spans="1:38" hidden="1" x14ac:dyDescent="0.25">
      <c r="A2174" s="122" t="s">
        <v>1990</v>
      </c>
      <c r="B2174" s="122">
        <v>1</v>
      </c>
      <c r="C2174" s="122" t="s">
        <v>2183</v>
      </c>
      <c r="D2174" s="122" t="s">
        <v>2138</v>
      </c>
      <c r="E2174" s="122">
        <v>40</v>
      </c>
      <c r="F2174" s="122">
        <v>0</v>
      </c>
      <c r="G2174" s="122">
        <v>0</v>
      </c>
      <c r="H2174" s="122">
        <v>0</v>
      </c>
      <c r="I2174" s="122">
        <v>0</v>
      </c>
      <c r="J2174" s="122">
        <v>0</v>
      </c>
      <c r="K2174" s="122">
        <v>0</v>
      </c>
      <c r="L2174" s="122">
        <v>0</v>
      </c>
      <c r="M2174" s="122">
        <v>0</v>
      </c>
      <c r="N2174" s="122">
        <v>0</v>
      </c>
      <c r="O2174" s="122">
        <v>0</v>
      </c>
      <c r="P2174" s="122">
        <v>0</v>
      </c>
      <c r="Q2174" s="122">
        <v>0</v>
      </c>
      <c r="R2174" s="122">
        <v>0</v>
      </c>
      <c r="S2174" s="122">
        <v>0</v>
      </c>
      <c r="T2174" s="122">
        <v>0</v>
      </c>
      <c r="U2174" s="122">
        <v>0</v>
      </c>
      <c r="V2174" s="122">
        <v>0</v>
      </c>
      <c r="W2174" s="122">
        <v>0</v>
      </c>
      <c r="X2174" s="122">
        <v>0</v>
      </c>
      <c r="Y2174" s="122">
        <v>0</v>
      </c>
      <c r="Z2174" s="122">
        <v>0</v>
      </c>
      <c r="AA2174" s="122">
        <v>0</v>
      </c>
      <c r="AB2174" s="122">
        <v>0</v>
      </c>
      <c r="AC2174" s="122">
        <v>0</v>
      </c>
      <c r="AD2174" s="122">
        <v>0</v>
      </c>
      <c r="AE2174" s="122">
        <v>0</v>
      </c>
      <c r="AF2174" s="122">
        <v>0</v>
      </c>
      <c r="AG2174" s="122">
        <v>0</v>
      </c>
      <c r="AH2174" s="122">
        <v>0</v>
      </c>
      <c r="AI2174" s="122">
        <v>0</v>
      </c>
      <c r="AJ2174" s="122">
        <v>0</v>
      </c>
      <c r="AK2174" s="122">
        <v>0</v>
      </c>
      <c r="AL2174" s="122">
        <v>0</v>
      </c>
    </row>
    <row r="2175" spans="1:38" hidden="1" x14ac:dyDescent="0.25">
      <c r="A2175" s="122" t="s">
        <v>1990</v>
      </c>
      <c r="B2175" s="122">
        <v>1</v>
      </c>
      <c r="C2175" s="122" t="s">
        <v>2183</v>
      </c>
      <c r="D2175" s="122" t="s">
        <v>2117</v>
      </c>
      <c r="E2175" s="122">
        <v>40</v>
      </c>
      <c r="F2175" s="122">
        <v>0</v>
      </c>
      <c r="G2175" s="122">
        <v>0</v>
      </c>
      <c r="H2175" s="122">
        <v>0</v>
      </c>
      <c r="I2175" s="122">
        <v>0</v>
      </c>
      <c r="J2175" s="122">
        <v>0</v>
      </c>
      <c r="K2175" s="122">
        <v>0</v>
      </c>
      <c r="L2175" s="122">
        <v>0</v>
      </c>
      <c r="M2175" s="122">
        <v>0</v>
      </c>
      <c r="N2175" s="122">
        <v>0</v>
      </c>
      <c r="O2175" s="122">
        <v>0</v>
      </c>
      <c r="P2175" s="122">
        <v>0</v>
      </c>
      <c r="Q2175" s="122">
        <v>0</v>
      </c>
      <c r="R2175" s="122">
        <v>0</v>
      </c>
      <c r="S2175" s="122">
        <v>0</v>
      </c>
      <c r="T2175" s="122">
        <v>0</v>
      </c>
      <c r="U2175" s="122">
        <v>0</v>
      </c>
      <c r="V2175" s="122">
        <v>0</v>
      </c>
      <c r="W2175" s="122">
        <v>0</v>
      </c>
      <c r="X2175" s="122">
        <v>0</v>
      </c>
      <c r="Y2175" s="122">
        <v>0</v>
      </c>
      <c r="Z2175" s="122">
        <v>0</v>
      </c>
      <c r="AA2175" s="122">
        <v>0</v>
      </c>
      <c r="AB2175" s="122">
        <v>0</v>
      </c>
      <c r="AC2175" s="122">
        <v>0</v>
      </c>
      <c r="AD2175" s="122">
        <v>0</v>
      </c>
      <c r="AE2175" s="122">
        <v>0</v>
      </c>
      <c r="AF2175" s="122">
        <v>0</v>
      </c>
      <c r="AG2175" s="122">
        <v>0</v>
      </c>
      <c r="AH2175" s="122">
        <v>0</v>
      </c>
      <c r="AI2175" s="122">
        <v>0</v>
      </c>
      <c r="AJ2175" s="122">
        <v>0</v>
      </c>
      <c r="AK2175" s="122">
        <v>0</v>
      </c>
      <c r="AL2175" s="122">
        <v>0</v>
      </c>
    </row>
    <row r="2176" spans="1:38" hidden="1" x14ac:dyDescent="0.25">
      <c r="A2176" s="122" t="s">
        <v>1990</v>
      </c>
      <c r="B2176" s="122">
        <v>1</v>
      </c>
      <c r="C2176" s="122" t="s">
        <v>2183</v>
      </c>
      <c r="D2176" s="122" t="s">
        <v>2118</v>
      </c>
      <c r="E2176" s="122">
        <v>40</v>
      </c>
      <c r="F2176" s="122">
        <v>0</v>
      </c>
      <c r="G2176" s="122">
        <v>0</v>
      </c>
      <c r="H2176" s="122">
        <v>0</v>
      </c>
      <c r="I2176" s="122">
        <v>0</v>
      </c>
      <c r="J2176" s="122">
        <v>0</v>
      </c>
      <c r="K2176" s="122">
        <v>0</v>
      </c>
      <c r="L2176" s="122">
        <v>0</v>
      </c>
      <c r="M2176" s="122">
        <v>0</v>
      </c>
      <c r="N2176" s="122">
        <v>0</v>
      </c>
      <c r="O2176" s="122">
        <v>0</v>
      </c>
      <c r="P2176" s="122">
        <v>0</v>
      </c>
      <c r="Q2176" s="122">
        <v>0</v>
      </c>
      <c r="R2176" s="122">
        <v>0</v>
      </c>
      <c r="S2176" s="122">
        <v>0</v>
      </c>
      <c r="T2176" s="122">
        <v>0</v>
      </c>
      <c r="U2176" s="122">
        <v>0</v>
      </c>
      <c r="V2176" s="122">
        <v>0</v>
      </c>
      <c r="W2176" s="122">
        <v>0</v>
      </c>
      <c r="X2176" s="122">
        <v>0</v>
      </c>
      <c r="Y2176" s="122">
        <v>0</v>
      </c>
      <c r="Z2176" s="122">
        <v>0</v>
      </c>
      <c r="AA2176" s="122">
        <v>0</v>
      </c>
      <c r="AB2176" s="122">
        <v>0</v>
      </c>
      <c r="AC2176" s="122">
        <v>0</v>
      </c>
      <c r="AD2176" s="122">
        <v>0</v>
      </c>
      <c r="AE2176" s="122">
        <v>0</v>
      </c>
      <c r="AF2176" s="122">
        <v>0</v>
      </c>
      <c r="AG2176" s="122">
        <v>0</v>
      </c>
      <c r="AH2176" s="122">
        <v>0</v>
      </c>
      <c r="AI2176" s="122">
        <v>0</v>
      </c>
      <c r="AJ2176" s="122">
        <v>0</v>
      </c>
      <c r="AK2176" s="122">
        <v>0</v>
      </c>
      <c r="AL2176" s="122">
        <v>0</v>
      </c>
    </row>
    <row r="2177" spans="1:38" hidden="1" x14ac:dyDescent="0.25">
      <c r="A2177" s="122" t="s">
        <v>1990</v>
      </c>
      <c r="B2177" s="122">
        <v>1</v>
      </c>
      <c r="C2177" s="122" t="s">
        <v>2183</v>
      </c>
      <c r="D2177" s="122" t="s">
        <v>2119</v>
      </c>
      <c r="E2177" s="122">
        <v>40</v>
      </c>
      <c r="F2177" s="122">
        <v>0</v>
      </c>
      <c r="G2177" s="122">
        <v>0</v>
      </c>
      <c r="H2177" s="122">
        <v>0</v>
      </c>
      <c r="I2177" s="122">
        <v>0</v>
      </c>
      <c r="J2177" s="122">
        <v>0</v>
      </c>
      <c r="K2177" s="122">
        <v>0</v>
      </c>
      <c r="L2177" s="122">
        <v>0</v>
      </c>
      <c r="M2177" s="122">
        <v>0</v>
      </c>
      <c r="N2177" s="122">
        <v>0</v>
      </c>
      <c r="O2177" s="122">
        <v>0</v>
      </c>
      <c r="P2177" s="122">
        <v>0</v>
      </c>
      <c r="Q2177" s="122">
        <v>0</v>
      </c>
      <c r="R2177" s="122">
        <v>0</v>
      </c>
      <c r="S2177" s="122">
        <v>0</v>
      </c>
      <c r="T2177" s="122">
        <v>0</v>
      </c>
      <c r="U2177" s="122">
        <v>0</v>
      </c>
      <c r="V2177" s="122">
        <v>0</v>
      </c>
      <c r="W2177" s="122">
        <v>0</v>
      </c>
      <c r="X2177" s="122">
        <v>0</v>
      </c>
      <c r="Y2177" s="122">
        <v>0</v>
      </c>
      <c r="Z2177" s="122">
        <v>0</v>
      </c>
      <c r="AA2177" s="122">
        <v>0</v>
      </c>
      <c r="AB2177" s="122">
        <v>0</v>
      </c>
      <c r="AC2177" s="122">
        <v>0</v>
      </c>
      <c r="AD2177" s="122">
        <v>0</v>
      </c>
      <c r="AE2177" s="122">
        <v>0</v>
      </c>
      <c r="AF2177" s="122">
        <v>0</v>
      </c>
      <c r="AG2177" s="122">
        <v>0</v>
      </c>
      <c r="AH2177" s="122">
        <v>0</v>
      </c>
      <c r="AI2177" s="122">
        <v>0</v>
      </c>
      <c r="AJ2177" s="122">
        <v>0</v>
      </c>
      <c r="AK2177" s="122">
        <v>0</v>
      </c>
      <c r="AL2177" s="122">
        <v>0</v>
      </c>
    </row>
    <row r="2178" spans="1:38" hidden="1" x14ac:dyDescent="0.25">
      <c r="A2178" s="122" t="s">
        <v>1990</v>
      </c>
      <c r="B2178" s="122">
        <v>1</v>
      </c>
      <c r="C2178" s="122" t="s">
        <v>2183</v>
      </c>
      <c r="D2178" s="122" t="s">
        <v>2120</v>
      </c>
      <c r="E2178" s="122">
        <v>40</v>
      </c>
      <c r="F2178" s="122">
        <v>0.1487480060052</v>
      </c>
      <c r="G2178" s="122">
        <v>0.1208634866348</v>
      </c>
      <c r="H2178" s="122">
        <v>0.1144747261476</v>
      </c>
      <c r="I2178" s="122">
        <v>4.8610233431200002E-2</v>
      </c>
      <c r="J2178" s="122">
        <v>4.7156585772799998E-2</v>
      </c>
      <c r="K2178" s="122">
        <v>5.1964175958799999E-2</v>
      </c>
      <c r="L2178" s="122">
        <v>6.4814001848399999E-2</v>
      </c>
      <c r="M2178" s="122">
        <v>6.7161144593199995E-2</v>
      </c>
      <c r="N2178" s="122">
        <v>5.1677970187200002E-2</v>
      </c>
      <c r="O2178" s="122">
        <v>5.3959353249200002E-2</v>
      </c>
      <c r="P2178" s="122">
        <v>4.5416151270000003E-2</v>
      </c>
      <c r="Q2178" s="122">
        <v>6.3307381919600003E-2</v>
      </c>
      <c r="R2178" s="122">
        <v>6.26721230184E-2</v>
      </c>
      <c r="S2178" s="122">
        <v>5.3810502317599998E-2</v>
      </c>
      <c r="T2178" s="122">
        <v>5.9386970095599997E-2</v>
      </c>
      <c r="U2178" s="122">
        <v>6.2009626100799999E-2</v>
      </c>
      <c r="V2178" s="122">
        <v>5.2342233302800002E-2</v>
      </c>
      <c r="W2178" s="122">
        <v>5.2795060043600003E-2</v>
      </c>
      <c r="X2178" s="122">
        <v>4.6326358204000002E-2</v>
      </c>
      <c r="Y2178" s="122">
        <v>3.7338988290799999E-2</v>
      </c>
      <c r="Z2178" s="122">
        <v>3.6001007792400001E-2</v>
      </c>
      <c r="AA2178" s="122">
        <v>3.2102751822400001E-2</v>
      </c>
      <c r="AB2178" s="122">
        <v>1.8843284199600002E-2</v>
      </c>
      <c r="AC2178" s="122">
        <v>1.6872169448400001E-2</v>
      </c>
      <c r="AD2178" s="122">
        <v>1.20229507692E-2</v>
      </c>
      <c r="AE2178" s="122">
        <v>2.1539957572000001E-2</v>
      </c>
      <c r="AF2178" s="122">
        <v>1.4380359389199999E-2</v>
      </c>
      <c r="AG2178" s="122">
        <v>7.7619046847999997E-3</v>
      </c>
      <c r="AH2178" s="122">
        <v>1.25074069904E-2</v>
      </c>
      <c r="AI2178" s="122">
        <v>9.1732879560000001E-3</v>
      </c>
      <c r="AJ2178" s="122">
        <v>3.5302530759999998E-3</v>
      </c>
      <c r="AK2178" s="122">
        <v>0</v>
      </c>
      <c r="AL2178" s="122">
        <v>0</v>
      </c>
    </row>
    <row r="2179" spans="1:38" hidden="1" x14ac:dyDescent="0.25">
      <c r="A2179" s="122" t="s">
        <v>1990</v>
      </c>
      <c r="B2179" s="122">
        <v>1</v>
      </c>
      <c r="C2179" s="122" t="s">
        <v>2183</v>
      </c>
      <c r="D2179" s="122" t="s">
        <v>2121</v>
      </c>
      <c r="E2179" s="122">
        <v>40</v>
      </c>
      <c r="F2179" s="122">
        <v>0.60360712428240004</v>
      </c>
      <c r="G2179" s="122">
        <v>0.58271282332759999</v>
      </c>
      <c r="H2179" s="122">
        <v>0.59620209741679997</v>
      </c>
      <c r="I2179" s="122">
        <v>0.59074576183000005</v>
      </c>
      <c r="J2179" s="122">
        <v>0.56670107663680003</v>
      </c>
      <c r="K2179" s="122">
        <v>0.57036028581840004</v>
      </c>
      <c r="L2179" s="122">
        <v>0.597208921246</v>
      </c>
      <c r="M2179" s="122">
        <v>0.57733227018040001</v>
      </c>
      <c r="N2179" s="122">
        <v>0.56926685348960004</v>
      </c>
      <c r="O2179" s="122">
        <v>0.57456079813439997</v>
      </c>
      <c r="P2179" s="122">
        <v>0.52493412684719998</v>
      </c>
      <c r="Q2179" s="122">
        <v>0.4876319102592</v>
      </c>
      <c r="R2179" s="122">
        <v>0.48984276547639999</v>
      </c>
      <c r="S2179" s="122">
        <v>0.51441938925719999</v>
      </c>
      <c r="T2179" s="122">
        <v>0.49651382859679999</v>
      </c>
      <c r="U2179" s="122">
        <v>0.49733501793079998</v>
      </c>
      <c r="V2179" s="122">
        <v>0.49310135620759998</v>
      </c>
      <c r="W2179" s="122">
        <v>0.45413607235359998</v>
      </c>
      <c r="X2179" s="122">
        <v>0.42239969697520002</v>
      </c>
      <c r="Y2179" s="122">
        <v>0.37992191873999998</v>
      </c>
      <c r="Z2179" s="122">
        <v>0.44367371125560001</v>
      </c>
      <c r="AA2179" s="122">
        <v>0.49695521799839998</v>
      </c>
      <c r="AB2179" s="122">
        <v>0.47827623259360003</v>
      </c>
      <c r="AC2179" s="122">
        <v>0.46390348683280003</v>
      </c>
      <c r="AD2179" s="122">
        <v>0.47260108062720002</v>
      </c>
      <c r="AE2179" s="122">
        <v>0.38885015097039999</v>
      </c>
      <c r="AF2179" s="122">
        <v>0.42222276663280001</v>
      </c>
      <c r="AG2179" s="122">
        <v>0.39387645369520002</v>
      </c>
      <c r="AH2179" s="122">
        <v>0.26873017885279998</v>
      </c>
      <c r="AI2179" s="122">
        <v>0.2523196866204</v>
      </c>
      <c r="AJ2179" s="122">
        <v>0.21307856551240001</v>
      </c>
      <c r="AK2179" s="122">
        <v>0.18674958109359999</v>
      </c>
      <c r="AL2179" s="122">
        <v>-7.8951884057984003</v>
      </c>
    </row>
    <row r="2180" spans="1:38" hidden="1" x14ac:dyDescent="0.25">
      <c r="A2180" s="122" t="s">
        <v>1990</v>
      </c>
      <c r="B2180" s="122">
        <v>1</v>
      </c>
      <c r="C2180" s="122" t="s">
        <v>2183</v>
      </c>
      <c r="D2180" s="122" t="s">
        <v>2139</v>
      </c>
      <c r="E2180" s="122">
        <v>40</v>
      </c>
      <c r="F2180" s="122">
        <v>0</v>
      </c>
      <c r="G2180" s="122">
        <v>0</v>
      </c>
      <c r="H2180" s="122">
        <v>0</v>
      </c>
      <c r="I2180" s="122">
        <v>0</v>
      </c>
      <c r="J2180" s="122">
        <v>0</v>
      </c>
      <c r="K2180" s="122">
        <v>0</v>
      </c>
      <c r="L2180" s="122">
        <v>0</v>
      </c>
      <c r="M2180" s="122">
        <v>0</v>
      </c>
      <c r="N2180" s="122">
        <v>0</v>
      </c>
      <c r="O2180" s="122">
        <v>0</v>
      </c>
      <c r="P2180" s="122">
        <v>0</v>
      </c>
      <c r="Q2180" s="122">
        <v>0</v>
      </c>
      <c r="R2180" s="122">
        <v>0</v>
      </c>
      <c r="S2180" s="122">
        <v>0</v>
      </c>
      <c r="T2180" s="122">
        <v>0</v>
      </c>
      <c r="U2180" s="122">
        <v>0</v>
      </c>
      <c r="V2180" s="122">
        <v>0</v>
      </c>
      <c r="W2180" s="122">
        <v>0</v>
      </c>
      <c r="X2180" s="122">
        <v>0</v>
      </c>
      <c r="Y2180" s="122">
        <v>0</v>
      </c>
      <c r="Z2180" s="122">
        <v>0</v>
      </c>
      <c r="AA2180" s="122">
        <v>0</v>
      </c>
      <c r="AB2180" s="122">
        <v>0</v>
      </c>
      <c r="AC2180" s="122">
        <v>0</v>
      </c>
      <c r="AD2180" s="122">
        <v>0</v>
      </c>
      <c r="AE2180" s="122">
        <v>0</v>
      </c>
      <c r="AF2180" s="122">
        <v>0</v>
      </c>
      <c r="AG2180" s="122">
        <v>0</v>
      </c>
      <c r="AH2180" s="122">
        <v>0</v>
      </c>
      <c r="AI2180" s="122">
        <v>0</v>
      </c>
      <c r="AJ2180" s="122">
        <v>0</v>
      </c>
      <c r="AK2180" s="122">
        <v>0</v>
      </c>
      <c r="AL2180" s="122">
        <v>0</v>
      </c>
    </row>
    <row r="2181" spans="1:38" hidden="1" x14ac:dyDescent="0.25">
      <c r="A2181" s="122" t="s">
        <v>1990</v>
      </c>
      <c r="B2181" s="122">
        <v>1</v>
      </c>
      <c r="C2181" s="122" t="s">
        <v>2183</v>
      </c>
      <c r="D2181" s="122" t="s">
        <v>2122</v>
      </c>
      <c r="E2181" s="122">
        <v>40</v>
      </c>
      <c r="F2181" s="122">
        <v>1.934336259772</v>
      </c>
      <c r="G2181" s="122">
        <v>1.8998800928099999</v>
      </c>
      <c r="H2181" s="122">
        <v>1.8642838171803999</v>
      </c>
      <c r="I2181" s="122">
        <v>1.8967791428712</v>
      </c>
      <c r="J2181" s="122">
        <v>1.4162887749444</v>
      </c>
      <c r="K2181" s="122">
        <v>1.3857557635376001</v>
      </c>
      <c r="L2181" s="122">
        <v>1.5154723719659999</v>
      </c>
      <c r="M2181" s="122">
        <v>1.9230963548468001</v>
      </c>
      <c r="N2181" s="122">
        <v>2.0808327233708002</v>
      </c>
      <c r="O2181" s="122">
        <v>1.9594016411227999</v>
      </c>
      <c r="P2181" s="122">
        <v>1.5186817022104</v>
      </c>
      <c r="Q2181" s="122">
        <v>1.1243315513472001</v>
      </c>
      <c r="R2181" s="122">
        <v>1.4596022578087999</v>
      </c>
      <c r="S2181" s="122">
        <v>1.8380062504187999</v>
      </c>
      <c r="T2181" s="122">
        <v>2.8326571815947998</v>
      </c>
      <c r="U2181" s="122">
        <v>2.5816416406088001</v>
      </c>
      <c r="V2181" s="122">
        <v>2.9365122142636002</v>
      </c>
      <c r="W2181" s="122">
        <v>1.9835403608383999</v>
      </c>
      <c r="X2181" s="122">
        <v>2.9791149996944002</v>
      </c>
      <c r="Y2181" s="122">
        <v>2.9387207339196002</v>
      </c>
      <c r="Z2181" s="122">
        <v>3.0350732532987998</v>
      </c>
      <c r="AA2181" s="122">
        <v>1.9689778618328</v>
      </c>
      <c r="AB2181" s="122">
        <v>1.9542520895352</v>
      </c>
      <c r="AC2181" s="122">
        <v>1.4835792442688001</v>
      </c>
      <c r="AD2181" s="122">
        <v>0.86573297218239997</v>
      </c>
      <c r="AE2181" s="122">
        <v>0.93646739073999996</v>
      </c>
      <c r="AF2181" s="122">
        <v>0.42500034882760002</v>
      </c>
      <c r="AG2181" s="122">
        <v>0.36560616718360001</v>
      </c>
      <c r="AH2181" s="122">
        <v>0.33921086806040002</v>
      </c>
      <c r="AI2181" s="122">
        <v>0.43712514072640002</v>
      </c>
      <c r="AJ2181" s="122">
        <v>0.45549242197759998</v>
      </c>
      <c r="AK2181" s="122">
        <v>0.41551221230399998</v>
      </c>
      <c r="AL2181" s="122">
        <v>-22.663519325902001</v>
      </c>
    </row>
    <row r="2182" spans="1:38" hidden="1" x14ac:dyDescent="0.25">
      <c r="A2182" s="122" t="s">
        <v>1990</v>
      </c>
      <c r="B2182" s="122">
        <v>1</v>
      </c>
      <c r="C2182" s="122" t="s">
        <v>2183</v>
      </c>
      <c r="D2182" s="122" t="s">
        <v>2123</v>
      </c>
      <c r="E2182" s="122">
        <v>40</v>
      </c>
      <c r="F2182" s="122">
        <v>24.8289760773376</v>
      </c>
      <c r="G2182" s="122">
        <v>23.7115194067276</v>
      </c>
      <c r="H2182" s="122">
        <v>21.718726625245999</v>
      </c>
      <c r="I2182" s="122">
        <v>16.2872516632588</v>
      </c>
      <c r="J2182" s="122">
        <v>14.3604966584856</v>
      </c>
      <c r="K2182" s="122">
        <v>10.758864043732</v>
      </c>
      <c r="L2182" s="122">
        <v>10.594813281304001</v>
      </c>
      <c r="M2182" s="122">
        <v>9.0278661343247997</v>
      </c>
      <c r="N2182" s="122">
        <v>7.4810186873128002</v>
      </c>
      <c r="O2182" s="122">
        <v>7.1182581643627998</v>
      </c>
      <c r="P2182" s="122">
        <v>6.4415941313219998</v>
      </c>
      <c r="Q2182" s="122">
        <v>6.1358550736420003</v>
      </c>
      <c r="R2182" s="122">
        <v>5.9910705208788002</v>
      </c>
      <c r="S2182" s="122">
        <v>6.3510287921612001</v>
      </c>
      <c r="T2182" s="122">
        <v>6.0681011946296</v>
      </c>
      <c r="U2182" s="122">
        <v>4.6641156606492</v>
      </c>
      <c r="V2182" s="122">
        <v>5.2587269643776002</v>
      </c>
      <c r="W2182" s="122">
        <v>5.392116506042</v>
      </c>
      <c r="X2182" s="122">
        <v>4.9738975131384002</v>
      </c>
      <c r="Y2182" s="122">
        <v>4.3328597303852003</v>
      </c>
      <c r="Z2182" s="122">
        <v>4.8862866100328004</v>
      </c>
      <c r="AA2182" s="122">
        <v>4.5981267161956003</v>
      </c>
      <c r="AB2182" s="122">
        <v>3.5137862436012002</v>
      </c>
      <c r="AC2182" s="122">
        <v>4.3884210361936002</v>
      </c>
      <c r="AD2182" s="122">
        <v>3.7643901845032</v>
      </c>
      <c r="AE2182" s="122">
        <v>3.449380512242</v>
      </c>
      <c r="AF2182" s="122">
        <v>3.6091129643688</v>
      </c>
      <c r="AG2182" s="122">
        <v>4.1325494377943999</v>
      </c>
      <c r="AH2182" s="122">
        <v>3.8025419657288002</v>
      </c>
      <c r="AI2182" s="122">
        <v>3.7530455472608</v>
      </c>
      <c r="AJ2182" s="122">
        <v>3.6274556376156002</v>
      </c>
      <c r="AK2182" s="122">
        <v>3.3425534492867999</v>
      </c>
      <c r="AL2182" s="122">
        <v>20.073855523808799</v>
      </c>
    </row>
    <row r="2183" spans="1:38" hidden="1" x14ac:dyDescent="0.25">
      <c r="A2183" s="122" t="s">
        <v>1990</v>
      </c>
      <c r="B2183" s="122">
        <v>1</v>
      </c>
      <c r="C2183" s="122" t="s">
        <v>2183</v>
      </c>
      <c r="D2183" s="122" t="s">
        <v>2140</v>
      </c>
      <c r="E2183" s="122">
        <v>40</v>
      </c>
      <c r="F2183" s="122">
        <v>0</v>
      </c>
      <c r="G2183" s="122">
        <v>0</v>
      </c>
      <c r="H2183" s="122">
        <v>0</v>
      </c>
      <c r="I2183" s="122">
        <v>0</v>
      </c>
      <c r="J2183" s="122">
        <v>0</v>
      </c>
      <c r="K2183" s="122">
        <v>0</v>
      </c>
      <c r="L2183" s="122">
        <v>0</v>
      </c>
      <c r="M2183" s="122">
        <v>0</v>
      </c>
      <c r="N2183" s="122">
        <v>0</v>
      </c>
      <c r="O2183" s="122">
        <v>0</v>
      </c>
      <c r="P2183" s="122">
        <v>0</v>
      </c>
      <c r="Q2183" s="122">
        <v>0</v>
      </c>
      <c r="R2183" s="122">
        <v>0</v>
      </c>
      <c r="S2183" s="122">
        <v>0</v>
      </c>
      <c r="T2183" s="122">
        <v>0</v>
      </c>
      <c r="U2183" s="122">
        <v>0</v>
      </c>
      <c r="V2183" s="122">
        <v>0</v>
      </c>
      <c r="W2183" s="122">
        <v>0</v>
      </c>
      <c r="X2183" s="122">
        <v>0</v>
      </c>
      <c r="Y2183" s="122">
        <v>0</v>
      </c>
      <c r="Z2183" s="122">
        <v>0</v>
      </c>
      <c r="AA2183" s="122">
        <v>0</v>
      </c>
      <c r="AB2183" s="122">
        <v>0</v>
      </c>
      <c r="AC2183" s="122">
        <v>0</v>
      </c>
      <c r="AD2183" s="122">
        <v>0</v>
      </c>
      <c r="AE2183" s="122">
        <v>0</v>
      </c>
      <c r="AF2183" s="122">
        <v>0</v>
      </c>
      <c r="AG2183" s="122">
        <v>0</v>
      </c>
      <c r="AH2183" s="122">
        <v>0</v>
      </c>
      <c r="AI2183" s="122">
        <v>0</v>
      </c>
      <c r="AJ2183" s="122">
        <v>0</v>
      </c>
      <c r="AK2183" s="122">
        <v>0</v>
      </c>
      <c r="AL2183" s="122">
        <v>0</v>
      </c>
    </row>
    <row r="2184" spans="1:38" hidden="1" x14ac:dyDescent="0.25">
      <c r="A2184" s="122" t="s">
        <v>1990</v>
      </c>
      <c r="B2184" s="122">
        <v>1</v>
      </c>
      <c r="C2184" s="122" t="s">
        <v>2183</v>
      </c>
      <c r="D2184" s="122" t="s">
        <v>2124</v>
      </c>
      <c r="E2184" s="122">
        <v>40</v>
      </c>
      <c r="F2184" s="122">
        <v>0</v>
      </c>
      <c r="G2184" s="122">
        <v>0</v>
      </c>
      <c r="H2184" s="122">
        <v>0</v>
      </c>
      <c r="I2184" s="122">
        <v>0</v>
      </c>
      <c r="J2184" s="122">
        <v>0</v>
      </c>
      <c r="K2184" s="122">
        <v>0</v>
      </c>
      <c r="L2184" s="122">
        <v>0</v>
      </c>
      <c r="M2184" s="122">
        <v>0</v>
      </c>
      <c r="N2184" s="122">
        <v>0</v>
      </c>
      <c r="O2184" s="122">
        <v>0</v>
      </c>
      <c r="P2184" s="122">
        <v>0</v>
      </c>
      <c r="Q2184" s="122">
        <v>0</v>
      </c>
      <c r="R2184" s="122">
        <v>0</v>
      </c>
      <c r="S2184" s="122">
        <v>0</v>
      </c>
      <c r="T2184" s="122">
        <v>0</v>
      </c>
      <c r="U2184" s="122">
        <v>0</v>
      </c>
      <c r="V2184" s="122">
        <v>0</v>
      </c>
      <c r="W2184" s="122">
        <v>0</v>
      </c>
      <c r="X2184" s="122">
        <v>0</v>
      </c>
      <c r="Y2184" s="122">
        <v>0</v>
      </c>
      <c r="Z2184" s="122">
        <v>0</v>
      </c>
      <c r="AA2184" s="122">
        <v>0</v>
      </c>
      <c r="AB2184" s="122">
        <v>0</v>
      </c>
      <c r="AC2184" s="122">
        <v>0</v>
      </c>
      <c r="AD2184" s="122">
        <v>0</v>
      </c>
      <c r="AE2184" s="122">
        <v>0</v>
      </c>
      <c r="AF2184" s="122">
        <v>0</v>
      </c>
      <c r="AG2184" s="122">
        <v>0</v>
      </c>
      <c r="AH2184" s="122">
        <v>0</v>
      </c>
      <c r="AI2184" s="122">
        <v>0</v>
      </c>
      <c r="AJ2184" s="122">
        <v>0</v>
      </c>
      <c r="AK2184" s="122">
        <v>0</v>
      </c>
      <c r="AL2184" s="122">
        <v>0</v>
      </c>
    </row>
    <row r="2185" spans="1:38" hidden="1" x14ac:dyDescent="0.25">
      <c r="A2185" s="122" t="s">
        <v>1990</v>
      </c>
      <c r="B2185" s="122">
        <v>1</v>
      </c>
      <c r="C2185" s="122" t="s">
        <v>2183</v>
      </c>
      <c r="D2185" s="122" t="s">
        <v>2125</v>
      </c>
      <c r="E2185" s="122">
        <v>40</v>
      </c>
      <c r="F2185" s="122">
        <v>7.8750748252399999E-2</v>
      </c>
      <c r="G2185" s="122">
        <v>8.0986822285600002E-2</v>
      </c>
      <c r="H2185" s="122">
        <v>8.2687498314400004E-2</v>
      </c>
      <c r="I2185" s="122">
        <v>7.4625034187199998E-2</v>
      </c>
      <c r="J2185" s="122">
        <v>7.7050072226399993E-2</v>
      </c>
      <c r="K2185" s="122">
        <v>7.6656397218799993E-2</v>
      </c>
      <c r="L2185" s="122">
        <v>7.1885056143599996E-2</v>
      </c>
      <c r="M2185" s="122">
        <v>7.0782766126799998E-2</v>
      </c>
      <c r="N2185" s="122">
        <v>7.3034587161199996E-2</v>
      </c>
      <c r="O2185" s="122">
        <v>6.4578448026400004E-2</v>
      </c>
      <c r="P2185" s="122">
        <v>6.7239691069599997E-2</v>
      </c>
      <c r="Q2185" s="122">
        <v>7.2817987174799995E-2</v>
      </c>
      <c r="R2185" s="122">
        <v>9.17603214724E-2</v>
      </c>
      <c r="S2185" s="122">
        <v>9.8133321437199994E-2</v>
      </c>
      <c r="T2185" s="122">
        <v>8.9021272502399995E-2</v>
      </c>
      <c r="U2185" s="122">
        <v>8.2918538304000006E-2</v>
      </c>
      <c r="V2185" s="122">
        <v>4.0620158748399998E-2</v>
      </c>
      <c r="W2185" s="122">
        <v>0</v>
      </c>
      <c r="X2185" s="122">
        <v>0</v>
      </c>
      <c r="Y2185" s="122">
        <v>0</v>
      </c>
      <c r="Z2185" s="122">
        <v>0</v>
      </c>
      <c r="AA2185" s="122">
        <v>0</v>
      </c>
      <c r="AB2185" s="122">
        <v>0</v>
      </c>
      <c r="AC2185" s="122">
        <v>0</v>
      </c>
      <c r="AD2185" s="122">
        <v>0</v>
      </c>
      <c r="AE2185" s="122">
        <v>0</v>
      </c>
      <c r="AF2185" s="122">
        <v>0</v>
      </c>
      <c r="AG2185" s="122">
        <v>0</v>
      </c>
      <c r="AH2185" s="122">
        <v>0</v>
      </c>
      <c r="AI2185" s="122">
        <v>0</v>
      </c>
      <c r="AJ2185" s="122">
        <v>0</v>
      </c>
      <c r="AK2185" s="122">
        <v>0</v>
      </c>
      <c r="AL2185" s="122">
        <v>0</v>
      </c>
    </row>
    <row r="2186" spans="1:38" hidden="1" x14ac:dyDescent="0.25">
      <c r="A2186" s="122" t="s">
        <v>1990</v>
      </c>
      <c r="B2186" s="122">
        <v>1</v>
      </c>
      <c r="C2186" s="122" t="s">
        <v>2183</v>
      </c>
      <c r="D2186" s="122" t="s">
        <v>2126</v>
      </c>
      <c r="E2186" s="122">
        <v>40</v>
      </c>
      <c r="F2186" s="122">
        <v>0</v>
      </c>
      <c r="G2186" s="122">
        <v>0</v>
      </c>
      <c r="H2186" s="122">
        <v>0</v>
      </c>
      <c r="I2186" s="122">
        <v>0</v>
      </c>
      <c r="J2186" s="122">
        <v>0</v>
      </c>
      <c r="K2186" s="122">
        <v>0</v>
      </c>
      <c r="L2186" s="122">
        <v>0</v>
      </c>
      <c r="M2186" s="122">
        <v>0</v>
      </c>
      <c r="N2186" s="122">
        <v>0</v>
      </c>
      <c r="O2186" s="122">
        <v>0</v>
      </c>
      <c r="P2186" s="122">
        <v>0</v>
      </c>
      <c r="Q2186" s="122">
        <v>0</v>
      </c>
      <c r="R2186" s="122">
        <v>0</v>
      </c>
      <c r="S2186" s="122">
        <v>0</v>
      </c>
      <c r="T2186" s="122">
        <v>0</v>
      </c>
      <c r="U2186" s="122">
        <v>0</v>
      </c>
      <c r="V2186" s="122">
        <v>0</v>
      </c>
      <c r="W2186" s="122">
        <v>0</v>
      </c>
      <c r="X2186" s="122">
        <v>0</v>
      </c>
      <c r="Y2186" s="122">
        <v>0</v>
      </c>
      <c r="Z2186" s="122">
        <v>0</v>
      </c>
      <c r="AA2186" s="122">
        <v>0</v>
      </c>
      <c r="AB2186" s="122">
        <v>0</v>
      </c>
      <c r="AC2186" s="122">
        <v>0</v>
      </c>
      <c r="AD2186" s="122">
        <v>0</v>
      </c>
      <c r="AE2186" s="122">
        <v>0</v>
      </c>
      <c r="AF2186" s="122">
        <v>0</v>
      </c>
      <c r="AG2186" s="122">
        <v>0</v>
      </c>
      <c r="AH2186" s="122">
        <v>0</v>
      </c>
      <c r="AI2186" s="122">
        <v>0</v>
      </c>
      <c r="AJ2186" s="122">
        <v>0</v>
      </c>
      <c r="AK2186" s="122">
        <v>0</v>
      </c>
      <c r="AL2186" s="122">
        <v>0</v>
      </c>
    </row>
    <row r="2187" spans="1:38" hidden="1" x14ac:dyDescent="0.25">
      <c r="A2187" s="122" t="s">
        <v>1990</v>
      </c>
      <c r="B2187" s="122">
        <v>1</v>
      </c>
      <c r="C2187" s="122" t="s">
        <v>2183</v>
      </c>
      <c r="D2187" s="122" t="s">
        <v>2127</v>
      </c>
      <c r="E2187" s="122">
        <v>40</v>
      </c>
      <c r="F2187" s="122">
        <v>26.066291736679599</v>
      </c>
      <c r="G2187" s="122">
        <v>25.591521052627598</v>
      </c>
      <c r="H2187" s="122">
        <v>25.1266583730904</v>
      </c>
      <c r="I2187" s="122">
        <v>17.7068812813928</v>
      </c>
      <c r="J2187" s="122">
        <v>16.147641510938001</v>
      </c>
      <c r="K2187" s="122">
        <v>16.0701043115312</v>
      </c>
      <c r="L2187" s="122">
        <v>19.200288185873202</v>
      </c>
      <c r="M2187" s="122">
        <v>17.657351926519201</v>
      </c>
      <c r="N2187" s="122">
        <v>18.767635655171201</v>
      </c>
      <c r="O2187" s="122">
        <v>17.7068931505564</v>
      </c>
      <c r="P2187" s="122">
        <v>16.021290798133599</v>
      </c>
      <c r="Q2187" s="122">
        <v>17.4457618092408</v>
      </c>
      <c r="R2187" s="122">
        <v>15.8215151027304</v>
      </c>
      <c r="S2187" s="122">
        <v>14.684414983758799</v>
      </c>
      <c r="T2187" s="122">
        <v>15.194506323108</v>
      </c>
      <c r="U2187" s="122">
        <v>16.040922022728399</v>
      </c>
      <c r="V2187" s="122">
        <v>15.368355751873599</v>
      </c>
      <c r="W2187" s="122">
        <v>15.4736076183696</v>
      </c>
      <c r="X2187" s="122">
        <v>19.641004515132</v>
      </c>
      <c r="Y2187" s="122">
        <v>21.818846343560001</v>
      </c>
      <c r="Z2187" s="122">
        <v>21.712809608207198</v>
      </c>
      <c r="AA2187" s="122">
        <v>19.257130516556799</v>
      </c>
      <c r="AB2187" s="122">
        <v>16.652302346184399</v>
      </c>
      <c r="AC2187" s="122">
        <v>17.7204712093612</v>
      </c>
      <c r="AD2187" s="122">
        <v>20.222032946178</v>
      </c>
      <c r="AE2187" s="122">
        <v>19.644129002388802</v>
      </c>
      <c r="AF2187" s="122">
        <v>17.423648914657999</v>
      </c>
      <c r="AG2187" s="122">
        <v>17.894572703106402</v>
      </c>
      <c r="AH2187" s="122">
        <v>15.496720495505199</v>
      </c>
      <c r="AI2187" s="122">
        <v>13.782126626536799</v>
      </c>
      <c r="AJ2187" s="122">
        <v>13.092109424267999</v>
      </c>
      <c r="AK2187" s="122">
        <v>11.551248936345999</v>
      </c>
      <c r="AL2187" s="122">
        <v>30.0678229305272</v>
      </c>
    </row>
    <row r="2188" spans="1:38" hidden="1" x14ac:dyDescent="0.25">
      <c r="A2188" s="122" t="s">
        <v>1990</v>
      </c>
      <c r="B2188" s="122">
        <v>1</v>
      </c>
      <c r="C2188" s="122" t="s">
        <v>2183</v>
      </c>
      <c r="D2188" s="122" t="s">
        <v>2128</v>
      </c>
      <c r="E2188" s="122">
        <v>40</v>
      </c>
      <c r="F2188" s="122">
        <v>3.5975844679432001</v>
      </c>
      <c r="G2188" s="122">
        <v>3.7748940513479998</v>
      </c>
      <c r="H2188" s="122">
        <v>3.7007666951695999</v>
      </c>
      <c r="I2188" s="122">
        <v>4.0999973051380003</v>
      </c>
      <c r="J2188" s="122">
        <v>4.6205984534219997</v>
      </c>
      <c r="K2188" s="122">
        <v>5.1590419722267997</v>
      </c>
      <c r="L2188" s="122">
        <v>5.4360721284239997</v>
      </c>
      <c r="M2188" s="122">
        <v>5.502860872866</v>
      </c>
      <c r="N2188" s="122">
        <v>6.1596044941340002</v>
      </c>
      <c r="O2188" s="122">
        <v>6.6074681909040001</v>
      </c>
      <c r="P2188" s="122">
        <v>6.6574031663496003</v>
      </c>
      <c r="Q2188" s="122">
        <v>7.2583666297632004</v>
      </c>
      <c r="R2188" s="122">
        <v>7.3452145642791997</v>
      </c>
      <c r="S2188" s="122">
        <v>7.4064044743751998</v>
      </c>
      <c r="T2188" s="122">
        <v>7.8037405353683997</v>
      </c>
      <c r="U2188" s="122">
        <v>7.9515690079896002</v>
      </c>
      <c r="V2188" s="122">
        <v>8.7847817602663998</v>
      </c>
      <c r="W2188" s="122">
        <v>8.8801943099016007</v>
      </c>
      <c r="X2188" s="122">
        <v>9.1457707358836</v>
      </c>
      <c r="Y2188" s="122">
        <v>8.4270706273852003</v>
      </c>
      <c r="Z2188" s="122">
        <v>8.6459008019944008</v>
      </c>
      <c r="AA2188" s="122">
        <v>8.5832646226320009</v>
      </c>
      <c r="AB2188" s="122">
        <v>7.8234511922615999</v>
      </c>
      <c r="AC2188" s="122">
        <v>7.5621426092016</v>
      </c>
      <c r="AD2188" s="122">
        <v>7.7325086193208001</v>
      </c>
      <c r="AE2188" s="122">
        <v>7.3470314543163999</v>
      </c>
      <c r="AF2188" s="122">
        <v>5.8306237444504001</v>
      </c>
      <c r="AG2188" s="122">
        <v>6.1999882905912003</v>
      </c>
      <c r="AH2188" s="122">
        <v>7.1189994235247998</v>
      </c>
      <c r="AI2188" s="122">
        <v>5.6135166411800004</v>
      </c>
      <c r="AJ2188" s="122">
        <v>4.3678640402011997</v>
      </c>
      <c r="AK2188" s="122">
        <v>4.6489341755220002</v>
      </c>
      <c r="AL2188" s="122">
        <v>-948.95995424506646</v>
      </c>
    </row>
    <row r="2189" spans="1:38" hidden="1" x14ac:dyDescent="0.25">
      <c r="A2189" s="122" t="s">
        <v>1993</v>
      </c>
      <c r="B2189" s="122">
        <v>1</v>
      </c>
      <c r="C2189" s="122" t="s">
        <v>2184</v>
      </c>
      <c r="D2189" s="122" t="s">
        <v>2080</v>
      </c>
      <c r="E2189" s="122">
        <v>41</v>
      </c>
      <c r="F2189" s="122">
        <v>2.0556701292735999</v>
      </c>
      <c r="G2189" s="122">
        <v>2.1863530753876002</v>
      </c>
      <c r="H2189" s="122">
        <v>2.1531749342795998</v>
      </c>
      <c r="I2189" s="122">
        <v>2.0802722893287999</v>
      </c>
      <c r="J2189" s="122">
        <v>2.2345436415736</v>
      </c>
      <c r="K2189" s="122">
        <v>2.4985627055676001</v>
      </c>
      <c r="L2189" s="122">
        <v>2.4882982383112</v>
      </c>
      <c r="M2189" s="122">
        <v>2.2882795621448002</v>
      </c>
      <c r="N2189" s="122">
        <v>2.0315698656680001</v>
      </c>
      <c r="O2189" s="122">
        <v>1.7662580132707999</v>
      </c>
      <c r="P2189" s="122">
        <v>1.5591949017344</v>
      </c>
      <c r="Q2189" s="122">
        <v>1.5125424152468001</v>
      </c>
      <c r="R2189" s="122">
        <v>1.6685217481268</v>
      </c>
      <c r="S2189" s="122">
        <v>1.6831186654296</v>
      </c>
      <c r="T2189" s="122">
        <v>1.6259038517904001</v>
      </c>
      <c r="U2189" s="122">
        <v>1.5327205571524001</v>
      </c>
      <c r="V2189" s="122">
        <v>1.3228743917704</v>
      </c>
      <c r="W2189" s="122">
        <v>1.2385672837552</v>
      </c>
      <c r="X2189" s="122">
        <v>1.1645117051428</v>
      </c>
      <c r="Y2189" s="122">
        <v>1.0594237008264</v>
      </c>
      <c r="Z2189" s="122">
        <v>0.99690245740399996</v>
      </c>
      <c r="AA2189" s="122">
        <v>0.93529711315319997</v>
      </c>
      <c r="AB2189" s="122">
        <v>0.85677304594839998</v>
      </c>
      <c r="AC2189" s="122">
        <v>0.79635786294400002</v>
      </c>
      <c r="AD2189" s="122">
        <v>0.77767868773839999</v>
      </c>
      <c r="AE2189" s="122">
        <v>0.71529566839080005</v>
      </c>
      <c r="AF2189" s="122">
        <v>0.65775992807000006</v>
      </c>
      <c r="AG2189" s="122">
        <v>0.71779316269640003</v>
      </c>
      <c r="AH2189" s="122">
        <v>0.61290845788199999</v>
      </c>
      <c r="AI2189" s="122">
        <v>0.62415192561959998</v>
      </c>
      <c r="AJ2189" s="122">
        <v>0.60714326140160002</v>
      </c>
      <c r="AK2189" s="122">
        <v>0.6136105957436</v>
      </c>
      <c r="AL2189" s="122">
        <v>0</v>
      </c>
    </row>
    <row r="2190" spans="1:38" hidden="1" x14ac:dyDescent="0.25">
      <c r="A2190" s="122" t="s">
        <v>1993</v>
      </c>
      <c r="B2190" s="122">
        <v>1</v>
      </c>
      <c r="C2190" s="122" t="s">
        <v>2184</v>
      </c>
      <c r="D2190" s="122" t="s">
        <v>2081</v>
      </c>
      <c r="E2190" s="122">
        <v>41</v>
      </c>
      <c r="F2190" s="122">
        <v>9.8047640039999995E-2</v>
      </c>
      <c r="G2190" s="122">
        <v>9.60815284464E-2</v>
      </c>
      <c r="H2190" s="122">
        <v>0.10220890030679999</v>
      </c>
      <c r="I2190" s="122">
        <v>9.6616582078800001E-2</v>
      </c>
      <c r="J2190" s="122">
        <v>9.7355029606799995E-2</v>
      </c>
      <c r="K2190" s="122">
        <v>9.6745242582799998E-2</v>
      </c>
      <c r="L2190" s="122">
        <v>8.8349533347599998E-2</v>
      </c>
      <c r="M2190" s="122">
        <v>8.4432826612399994E-2</v>
      </c>
      <c r="N2190" s="122">
        <v>7.6258192561600005E-2</v>
      </c>
      <c r="O2190" s="122">
        <v>7.1168545876399994E-2</v>
      </c>
      <c r="P2190" s="122">
        <v>6.8349216496399995E-2</v>
      </c>
      <c r="Q2190" s="122">
        <v>6.5071815065600003E-2</v>
      </c>
      <c r="R2190" s="122">
        <v>6.3333293724399997E-2</v>
      </c>
      <c r="S2190" s="122">
        <v>5.9360419143199998E-2</v>
      </c>
      <c r="T2190" s="122">
        <v>5.8151689506399998E-2</v>
      </c>
      <c r="U2190" s="122">
        <v>5.7897921824399998E-2</v>
      </c>
      <c r="V2190" s="122">
        <v>6.0435890620000002E-2</v>
      </c>
      <c r="W2190" s="122">
        <v>5.65519346364E-2</v>
      </c>
      <c r="X2190" s="122">
        <v>5.8716764898399998E-2</v>
      </c>
      <c r="Y2190" s="122">
        <v>5.7915291042000001E-2</v>
      </c>
      <c r="Z2190" s="122">
        <v>5.2767864688000002E-2</v>
      </c>
      <c r="AA2190" s="122">
        <v>5.7560431978000003E-2</v>
      </c>
      <c r="AB2190" s="122">
        <v>6.2913089744400005E-2</v>
      </c>
      <c r="AC2190" s="122">
        <v>6.6376799843199996E-2</v>
      </c>
      <c r="AD2190" s="122">
        <v>6.3392790966400006E-2</v>
      </c>
      <c r="AE2190" s="122">
        <v>5.7657566506399999E-2</v>
      </c>
      <c r="AF2190" s="122">
        <v>4.5064135342800002E-2</v>
      </c>
      <c r="AG2190" s="122">
        <v>4.1537529493599998E-2</v>
      </c>
      <c r="AH2190" s="122">
        <v>3.3348519610000002E-2</v>
      </c>
      <c r="AI2190" s="122">
        <v>7.1075855566800003E-2</v>
      </c>
      <c r="AJ2190" s="122">
        <v>4.5256299418400002E-2</v>
      </c>
      <c r="AK2190" s="122">
        <v>4.1343998880800002E-2</v>
      </c>
      <c r="AL2190" s="122">
        <v>0</v>
      </c>
    </row>
    <row r="2191" spans="1:38" hidden="1" x14ac:dyDescent="0.25">
      <c r="A2191" s="122" t="s">
        <v>1993</v>
      </c>
      <c r="B2191" s="122">
        <v>1</v>
      </c>
      <c r="C2191" s="122" t="s">
        <v>2184</v>
      </c>
      <c r="D2191" s="122" t="s">
        <v>2082</v>
      </c>
      <c r="E2191" s="122">
        <v>41</v>
      </c>
      <c r="F2191" s="122">
        <v>0.1452804198216</v>
      </c>
      <c r="G2191" s="122">
        <v>0.14227702149079999</v>
      </c>
      <c r="H2191" s="122">
        <v>0.13737975488439999</v>
      </c>
      <c r="I2191" s="122">
        <v>0.13761532370599999</v>
      </c>
      <c r="J2191" s="122">
        <v>0.13200726370999999</v>
      </c>
      <c r="K2191" s="122">
        <v>0.12446187195400001</v>
      </c>
      <c r="L2191" s="122">
        <v>0.1329993118468</v>
      </c>
      <c r="M2191" s="122">
        <v>0.132826115562</v>
      </c>
      <c r="N2191" s="122">
        <v>0.12475225797720001</v>
      </c>
      <c r="O2191" s="122">
        <v>0.11015427372599999</v>
      </c>
      <c r="P2191" s="122">
        <v>0.11969306993000001</v>
      </c>
      <c r="Q2191" s="122">
        <v>0.1137566765748</v>
      </c>
      <c r="R2191" s="122">
        <v>0.1073461730348</v>
      </c>
      <c r="S2191" s="122">
        <v>0.1115008847708</v>
      </c>
      <c r="T2191" s="122">
        <v>0.1151418591708</v>
      </c>
      <c r="U2191" s="122">
        <v>0.11971759842</v>
      </c>
      <c r="V2191" s="122">
        <v>0.11831503991719999</v>
      </c>
      <c r="W2191" s="122">
        <v>0.12847160724439999</v>
      </c>
      <c r="X2191" s="122">
        <v>0.13160549127599999</v>
      </c>
      <c r="Y2191" s="122">
        <v>0.11981425909600001</v>
      </c>
      <c r="Z2191" s="122">
        <v>0.12596242069040001</v>
      </c>
      <c r="AA2191" s="122">
        <v>0.13441914988879999</v>
      </c>
      <c r="AB2191" s="122">
        <v>0.15980491669800001</v>
      </c>
      <c r="AC2191" s="122">
        <v>0.136405896774</v>
      </c>
      <c r="AD2191" s="122">
        <v>0.1382534291768</v>
      </c>
      <c r="AE2191" s="122">
        <v>0.11213708292919999</v>
      </c>
      <c r="AF2191" s="122">
        <v>0.10346501903080001</v>
      </c>
      <c r="AG2191" s="122">
        <v>0.1000372167508</v>
      </c>
      <c r="AH2191" s="122">
        <v>0.127916983894</v>
      </c>
      <c r="AI2191" s="122">
        <v>0.1281768412848</v>
      </c>
      <c r="AJ2191" s="122">
        <v>0.1310662262224</v>
      </c>
      <c r="AK2191" s="122">
        <v>0.11073376399400001</v>
      </c>
      <c r="AL2191" s="122">
        <v>0</v>
      </c>
    </row>
    <row r="2192" spans="1:38" hidden="1" x14ac:dyDescent="0.25">
      <c r="A2192" s="122" t="s">
        <v>1993</v>
      </c>
      <c r="B2192" s="122">
        <v>1</v>
      </c>
      <c r="C2192" s="122" t="s">
        <v>2184</v>
      </c>
      <c r="D2192" s="122" t="s">
        <v>2135</v>
      </c>
      <c r="E2192" s="122">
        <v>41</v>
      </c>
      <c r="F2192" s="122">
        <v>0</v>
      </c>
      <c r="G2192" s="122">
        <v>0</v>
      </c>
      <c r="H2192" s="122">
        <v>0</v>
      </c>
      <c r="I2192" s="122">
        <v>0</v>
      </c>
      <c r="J2192" s="122">
        <v>0</v>
      </c>
      <c r="K2192" s="122">
        <v>0</v>
      </c>
      <c r="L2192" s="122">
        <v>0</v>
      </c>
      <c r="M2192" s="122">
        <v>0</v>
      </c>
      <c r="N2192" s="122">
        <v>0</v>
      </c>
      <c r="O2192" s="122">
        <v>0</v>
      </c>
      <c r="P2192" s="122">
        <v>0</v>
      </c>
      <c r="Q2192" s="122">
        <v>0</v>
      </c>
      <c r="R2192" s="122">
        <v>0</v>
      </c>
      <c r="S2192" s="122">
        <v>0</v>
      </c>
      <c r="T2192" s="122">
        <v>0</v>
      </c>
      <c r="U2192" s="122">
        <v>0</v>
      </c>
      <c r="V2192" s="122">
        <v>0</v>
      </c>
      <c r="W2192" s="122">
        <v>0</v>
      </c>
      <c r="X2192" s="122">
        <v>0</v>
      </c>
      <c r="Y2192" s="122">
        <v>0</v>
      </c>
      <c r="Z2192" s="122">
        <v>0</v>
      </c>
      <c r="AA2192" s="122">
        <v>0</v>
      </c>
      <c r="AB2192" s="122">
        <v>0</v>
      </c>
      <c r="AC2192" s="122">
        <v>0</v>
      </c>
      <c r="AD2192" s="122">
        <v>0</v>
      </c>
      <c r="AE2192" s="122">
        <v>0</v>
      </c>
      <c r="AF2192" s="122">
        <v>0</v>
      </c>
      <c r="AG2192" s="122">
        <v>0</v>
      </c>
      <c r="AH2192" s="122">
        <v>0</v>
      </c>
      <c r="AI2192" s="122">
        <v>0</v>
      </c>
      <c r="AJ2192" s="122">
        <v>0</v>
      </c>
      <c r="AK2192" s="122">
        <v>0</v>
      </c>
      <c r="AL2192" s="122">
        <v>0</v>
      </c>
    </row>
    <row r="2193" spans="1:38" hidden="1" x14ac:dyDescent="0.25">
      <c r="A2193" s="122" t="s">
        <v>1993</v>
      </c>
      <c r="B2193" s="122">
        <v>1</v>
      </c>
      <c r="C2193" s="122" t="s">
        <v>2184</v>
      </c>
      <c r="D2193" s="122" t="s">
        <v>2083</v>
      </c>
      <c r="E2193" s="122">
        <v>41</v>
      </c>
      <c r="F2193" s="122">
        <v>1.8682900655999999E-3</v>
      </c>
      <c r="G2193" s="122">
        <v>1.9437463360000001E-3</v>
      </c>
      <c r="H2193" s="122">
        <v>1.8521999131999999E-3</v>
      </c>
      <c r="I2193" s="122">
        <v>1.7619135688000001E-3</v>
      </c>
      <c r="J2193" s="122">
        <v>1.1695331199999999E-3</v>
      </c>
      <c r="K2193" s="122">
        <v>1.2467518280000001E-3</v>
      </c>
      <c r="L2193" s="122">
        <v>1.4460438131999999E-3</v>
      </c>
      <c r="M2193" s="122">
        <v>1.6099800387999999E-3</v>
      </c>
      <c r="N2193" s="122">
        <v>1.8518809148000001E-3</v>
      </c>
      <c r="O2193" s="122">
        <v>1.7077603479999999E-3</v>
      </c>
      <c r="P2193" s="122">
        <v>1.5844370388000001E-3</v>
      </c>
      <c r="Q2193" s="122">
        <v>1.5479579472000001E-3</v>
      </c>
      <c r="R2193" s="122">
        <v>1.616206648E-3</v>
      </c>
      <c r="S2193" s="122">
        <v>1.4800575384E-3</v>
      </c>
      <c r="T2193" s="122">
        <v>1.2951021412000001E-3</v>
      </c>
      <c r="U2193" s="122">
        <v>1.3437347252E-3</v>
      </c>
      <c r="V2193" s="122">
        <v>1.419550132E-3</v>
      </c>
      <c r="W2193" s="122">
        <v>1.2917965284E-3</v>
      </c>
      <c r="X2193" s="122">
        <v>1.3758777900000001E-3</v>
      </c>
      <c r="Y2193" s="122">
        <v>1.4184779979999999E-3</v>
      </c>
      <c r="Z2193" s="122">
        <v>1.3554223396E-3</v>
      </c>
      <c r="AA2193" s="122">
        <v>1.291121188E-3</v>
      </c>
      <c r="AB2193" s="122">
        <v>1.3414368659999999E-3</v>
      </c>
      <c r="AC2193" s="122">
        <v>1.6209689663999999E-3</v>
      </c>
      <c r="AD2193" s="122">
        <v>1.5902872943999999E-3</v>
      </c>
      <c r="AE2193" s="122">
        <v>1.3600048867999999E-3</v>
      </c>
      <c r="AF2193" s="122">
        <v>5.9676541120000002E-4</v>
      </c>
      <c r="AG2193" s="122">
        <v>4.8585880559999999E-4</v>
      </c>
      <c r="AH2193" s="122">
        <v>4.2627243120000002E-4</v>
      </c>
      <c r="AI2193" s="122">
        <v>4.4294995920000002E-4</v>
      </c>
      <c r="AJ2193" s="122">
        <v>4.8148626400000002E-4</v>
      </c>
      <c r="AK2193" s="122">
        <v>4.6858101079999998E-4</v>
      </c>
      <c r="AL2193" s="122">
        <v>0</v>
      </c>
    </row>
    <row r="2194" spans="1:38" x14ac:dyDescent="0.25">
      <c r="A2194" s="122" t="s">
        <v>1993</v>
      </c>
      <c r="B2194" s="122">
        <v>1</v>
      </c>
      <c r="C2194" s="122" t="s">
        <v>2184</v>
      </c>
      <c r="D2194" s="122" t="s">
        <v>2084</v>
      </c>
      <c r="E2194" s="122">
        <v>41</v>
      </c>
      <c r="F2194" s="122">
        <v>3.6733397543919999</v>
      </c>
      <c r="G2194" s="122">
        <v>3.5477088595144002</v>
      </c>
      <c r="H2194" s="122">
        <v>3.2915077730696001</v>
      </c>
      <c r="I2194" s="122">
        <v>3.3342914861031998</v>
      </c>
      <c r="J2194" s="122">
        <v>3.1150047269068</v>
      </c>
      <c r="K2194" s="122">
        <v>3.1057411356243998</v>
      </c>
      <c r="L2194" s="122">
        <v>3.2086756201500002</v>
      </c>
      <c r="M2194" s="122">
        <v>3.4035629744675999</v>
      </c>
      <c r="N2194" s="122">
        <v>3.4151198424587998</v>
      </c>
      <c r="O2194" s="122">
        <v>2.9041223478651998</v>
      </c>
      <c r="P2194" s="122">
        <v>2.9259254174443998</v>
      </c>
      <c r="Q2194" s="122">
        <v>2.7807373059843998</v>
      </c>
      <c r="R2194" s="122">
        <v>2.6210491735204</v>
      </c>
      <c r="S2194" s="122">
        <v>2.4904870890844002</v>
      </c>
      <c r="T2194" s="122">
        <v>2.5406245346244001</v>
      </c>
      <c r="U2194" s="122">
        <v>2.4462686540599998</v>
      </c>
      <c r="V2194" s="122">
        <v>2.3138928666084002</v>
      </c>
      <c r="W2194" s="122">
        <v>2.1245819585283998</v>
      </c>
      <c r="X2194" s="122">
        <v>2.1236005910252</v>
      </c>
      <c r="Y2194" s="122">
        <v>1.7189989608736</v>
      </c>
      <c r="Z2194" s="122">
        <v>1.6322939094728</v>
      </c>
      <c r="AA2194" s="122">
        <v>1.6486156985675999</v>
      </c>
      <c r="AB2194" s="122">
        <v>1.9967172557276001</v>
      </c>
      <c r="AC2194" s="122">
        <v>1.8325955888772001</v>
      </c>
      <c r="AD2194" s="122">
        <v>1.6441981908464001</v>
      </c>
      <c r="AE2194" s="122">
        <v>1.2656854869092</v>
      </c>
      <c r="AF2194" s="122">
        <v>0.9523125124688</v>
      </c>
      <c r="AG2194" s="122">
        <v>0.89741318092440003</v>
      </c>
      <c r="AH2194" s="122">
        <v>0.81376781850000002</v>
      </c>
      <c r="AI2194" s="122">
        <v>0.88598901340040004</v>
      </c>
      <c r="AJ2194" s="122">
        <v>0.81570999514760001</v>
      </c>
      <c r="AK2194" s="122">
        <v>0.80607999344320003</v>
      </c>
      <c r="AL2194" s="122">
        <v>0</v>
      </c>
    </row>
    <row r="2195" spans="1:38" hidden="1" x14ac:dyDescent="0.25">
      <c r="A2195" s="122" t="s">
        <v>1993</v>
      </c>
      <c r="B2195" s="122">
        <v>1</v>
      </c>
      <c r="C2195" s="122" t="s">
        <v>2184</v>
      </c>
      <c r="D2195" s="122" t="s">
        <v>474</v>
      </c>
      <c r="E2195" s="122">
        <v>41</v>
      </c>
      <c r="F2195" s="122">
        <v>0.83494561701040004</v>
      </c>
      <c r="G2195" s="122">
        <v>0.97902363765080003</v>
      </c>
      <c r="H2195" s="122">
        <v>1.456657268234</v>
      </c>
      <c r="I2195" s="122">
        <v>1.5935004223767999</v>
      </c>
      <c r="J2195" s="122">
        <v>1.5716790351108001</v>
      </c>
      <c r="K2195" s="122">
        <v>1.17579512953</v>
      </c>
      <c r="L2195" s="122">
        <v>1.175472219922</v>
      </c>
      <c r="M2195" s="122">
        <v>1.1983917640463999</v>
      </c>
      <c r="N2195" s="122">
        <v>1.1242285126856</v>
      </c>
      <c r="O2195" s="122">
        <v>1.3956730761680001</v>
      </c>
      <c r="P2195" s="122">
        <v>0.94050489071559995</v>
      </c>
      <c r="Q2195" s="122">
        <v>0.95163002874239999</v>
      </c>
      <c r="R2195" s="122">
        <v>0.93544361697080003</v>
      </c>
      <c r="S2195" s="122">
        <v>1.0849075016444001</v>
      </c>
      <c r="T2195" s="122">
        <v>1.2046768650896</v>
      </c>
      <c r="U2195" s="122">
        <v>1.2292397205284</v>
      </c>
      <c r="V2195" s="122">
        <v>1.3643023781828001</v>
      </c>
      <c r="W2195" s="122">
        <v>1.4673233194591999</v>
      </c>
      <c r="X2195" s="122">
        <v>1.5636652193652001</v>
      </c>
      <c r="Y2195" s="122">
        <v>1.4532097992468</v>
      </c>
      <c r="Z2195" s="122">
        <v>1.5312033376976</v>
      </c>
      <c r="AA2195" s="122">
        <v>1.8524437804572</v>
      </c>
      <c r="AB2195" s="122">
        <v>1.9867897097859999</v>
      </c>
      <c r="AC2195" s="122">
        <v>1.6580214391664001</v>
      </c>
      <c r="AD2195" s="122">
        <v>2.1578253762716</v>
      </c>
      <c r="AE2195" s="122">
        <v>1.7933939912532</v>
      </c>
      <c r="AF2195" s="122">
        <v>1.3623691744852</v>
      </c>
      <c r="AG2195" s="122">
        <v>2.2131153687607998</v>
      </c>
      <c r="AH2195" s="122">
        <v>2.0048399824488001</v>
      </c>
      <c r="AI2195" s="122">
        <v>1.8051922689947999</v>
      </c>
      <c r="AJ2195" s="122">
        <v>1.4118830653787999</v>
      </c>
      <c r="AK2195" s="122">
        <v>1.2406241486856</v>
      </c>
      <c r="AL2195" s="122">
        <v>0</v>
      </c>
    </row>
    <row r="2196" spans="1:38" hidden="1" x14ac:dyDescent="0.25">
      <c r="A2196" s="122" t="s">
        <v>1993</v>
      </c>
      <c r="B2196" s="122">
        <v>1</v>
      </c>
      <c r="C2196" s="122" t="s">
        <v>2184</v>
      </c>
      <c r="D2196" s="122" t="s">
        <v>2085</v>
      </c>
      <c r="E2196" s="122">
        <v>41</v>
      </c>
      <c r="F2196" s="122">
        <v>0</v>
      </c>
      <c r="G2196" s="122">
        <v>0</v>
      </c>
      <c r="H2196" s="122">
        <v>0</v>
      </c>
      <c r="I2196" s="122">
        <v>0</v>
      </c>
      <c r="J2196" s="122">
        <v>0</v>
      </c>
      <c r="K2196" s="122">
        <v>0</v>
      </c>
      <c r="L2196" s="122">
        <v>0</v>
      </c>
      <c r="M2196" s="122">
        <v>0</v>
      </c>
      <c r="N2196" s="122">
        <v>0</v>
      </c>
      <c r="O2196" s="122">
        <v>0</v>
      </c>
      <c r="P2196" s="122">
        <v>0</v>
      </c>
      <c r="Q2196" s="122">
        <v>0</v>
      </c>
      <c r="R2196" s="122">
        <v>0</v>
      </c>
      <c r="S2196" s="122">
        <v>0</v>
      </c>
      <c r="T2196" s="122">
        <v>0</v>
      </c>
      <c r="U2196" s="122">
        <v>0</v>
      </c>
      <c r="V2196" s="122">
        <v>0</v>
      </c>
      <c r="W2196" s="122">
        <v>0</v>
      </c>
      <c r="X2196" s="122">
        <v>0</v>
      </c>
      <c r="Y2196" s="122">
        <v>0</v>
      </c>
      <c r="Z2196" s="122">
        <v>0</v>
      </c>
      <c r="AA2196" s="122">
        <v>0</v>
      </c>
      <c r="AB2196" s="122">
        <v>0</v>
      </c>
      <c r="AC2196" s="122">
        <v>0</v>
      </c>
      <c r="AD2196" s="122">
        <v>0</v>
      </c>
      <c r="AE2196" s="122">
        <v>0</v>
      </c>
      <c r="AF2196" s="122">
        <v>0</v>
      </c>
      <c r="AG2196" s="122">
        <v>0</v>
      </c>
      <c r="AH2196" s="122">
        <v>0</v>
      </c>
      <c r="AI2196" s="122">
        <v>0</v>
      </c>
      <c r="AJ2196" s="122">
        <v>0</v>
      </c>
      <c r="AK2196" s="122">
        <v>0</v>
      </c>
      <c r="AL2196" s="122">
        <v>0</v>
      </c>
    </row>
    <row r="2197" spans="1:38" hidden="1" x14ac:dyDescent="0.25">
      <c r="A2197" s="122" t="s">
        <v>1993</v>
      </c>
      <c r="B2197" s="122">
        <v>1</v>
      </c>
      <c r="C2197" s="122" t="s">
        <v>2184</v>
      </c>
      <c r="D2197" s="122" t="s">
        <v>2086</v>
      </c>
      <c r="E2197" s="122">
        <v>41</v>
      </c>
      <c r="F2197" s="122">
        <v>0</v>
      </c>
      <c r="G2197" s="122">
        <v>0</v>
      </c>
      <c r="H2197" s="122">
        <v>0</v>
      </c>
      <c r="I2197" s="122">
        <v>0</v>
      </c>
      <c r="J2197" s="122">
        <v>0</v>
      </c>
      <c r="K2197" s="122">
        <v>0</v>
      </c>
      <c r="L2197" s="122">
        <v>0</v>
      </c>
      <c r="M2197" s="122">
        <v>0</v>
      </c>
      <c r="N2197" s="122">
        <v>0</v>
      </c>
      <c r="O2197" s="122">
        <v>0</v>
      </c>
      <c r="P2197" s="122">
        <v>0</v>
      </c>
      <c r="Q2197" s="122">
        <v>0</v>
      </c>
      <c r="R2197" s="122">
        <v>0</v>
      </c>
      <c r="S2197" s="122">
        <v>0</v>
      </c>
      <c r="T2197" s="122">
        <v>0</v>
      </c>
      <c r="U2197" s="122">
        <v>0</v>
      </c>
      <c r="V2197" s="122">
        <v>0</v>
      </c>
      <c r="W2197" s="122">
        <v>0</v>
      </c>
      <c r="X2197" s="122">
        <v>0</v>
      </c>
      <c r="Y2197" s="122">
        <v>0</v>
      </c>
      <c r="Z2197" s="122">
        <v>0</v>
      </c>
      <c r="AA2197" s="122">
        <v>0</v>
      </c>
      <c r="AB2197" s="122">
        <v>0</v>
      </c>
      <c r="AC2197" s="122">
        <v>0</v>
      </c>
      <c r="AD2197" s="122">
        <v>0</v>
      </c>
      <c r="AE2197" s="122">
        <v>0</v>
      </c>
      <c r="AF2197" s="122">
        <v>0</v>
      </c>
      <c r="AG2197" s="122">
        <v>0</v>
      </c>
      <c r="AH2197" s="122">
        <v>0</v>
      </c>
      <c r="AI2197" s="122">
        <v>0</v>
      </c>
      <c r="AJ2197" s="122">
        <v>0</v>
      </c>
      <c r="AK2197" s="122">
        <v>0</v>
      </c>
      <c r="AL2197" s="122">
        <v>0</v>
      </c>
    </row>
    <row r="2198" spans="1:38" hidden="1" x14ac:dyDescent="0.25">
      <c r="A2198" s="122" t="s">
        <v>1993</v>
      </c>
      <c r="B2198" s="122">
        <v>1</v>
      </c>
      <c r="C2198" s="122" t="s">
        <v>2184</v>
      </c>
      <c r="D2198" s="122" t="s">
        <v>2087</v>
      </c>
      <c r="E2198" s="122">
        <v>41</v>
      </c>
      <c r="F2198" s="122">
        <v>7.7050822575999997E-3</v>
      </c>
      <c r="G2198" s="122">
        <v>7.7043594292000002E-3</v>
      </c>
      <c r="H2198" s="122">
        <v>7.7739673844000002E-3</v>
      </c>
      <c r="I2198" s="122">
        <v>7.9677901408000008E-3</v>
      </c>
      <c r="J2198" s="122">
        <v>8.1443124503999993E-3</v>
      </c>
      <c r="K2198" s="122">
        <v>8.0102225475999992E-3</v>
      </c>
      <c r="L2198" s="122">
        <v>8.1490690427999998E-3</v>
      </c>
      <c r="M2198" s="122">
        <v>8.3342578396000001E-3</v>
      </c>
      <c r="N2198" s="122">
        <v>8.4567892163999996E-3</v>
      </c>
      <c r="O2198" s="122">
        <v>8.8994551156000006E-3</v>
      </c>
      <c r="P2198" s="122">
        <v>8.9381125875999997E-3</v>
      </c>
      <c r="Q2198" s="122">
        <v>9.2331634192000002E-3</v>
      </c>
      <c r="R2198" s="122">
        <v>9.9048989144000007E-3</v>
      </c>
      <c r="S2198" s="122">
        <v>9.9815800028000001E-3</v>
      </c>
      <c r="T2198" s="122">
        <v>9.9506491055999999E-3</v>
      </c>
      <c r="U2198" s="122">
        <v>9.6173199416000003E-3</v>
      </c>
      <c r="V2198" s="122">
        <v>1.03470402392E-2</v>
      </c>
      <c r="W2198" s="122">
        <v>9.9783912004000001E-3</v>
      </c>
      <c r="X2198" s="122">
        <v>9.5596926767999996E-3</v>
      </c>
      <c r="Y2198" s="122">
        <v>9.2906696791999997E-3</v>
      </c>
      <c r="Z2198" s="122">
        <v>0</v>
      </c>
      <c r="AA2198" s="122">
        <v>2.6842580352000002E-3</v>
      </c>
      <c r="AB2198" s="122">
        <v>3.3706122772000002E-3</v>
      </c>
      <c r="AC2198" s="122">
        <v>3.5665343924000002E-3</v>
      </c>
      <c r="AD2198" s="122">
        <v>2.9169782068000001E-3</v>
      </c>
      <c r="AE2198" s="122">
        <v>3.3626536972000002E-3</v>
      </c>
      <c r="AF2198" s="122">
        <v>4.1774412903999997E-3</v>
      </c>
      <c r="AG2198" s="122">
        <v>2.8957189940000002E-3</v>
      </c>
      <c r="AH2198" s="122">
        <v>3.3613051975999999E-3</v>
      </c>
      <c r="AI2198" s="122">
        <v>3.4167380072E-3</v>
      </c>
      <c r="AJ2198" s="122">
        <v>3.3439061796E-3</v>
      </c>
      <c r="AK2198" s="122">
        <v>3.1004409799999999E-3</v>
      </c>
      <c r="AL2198" s="122">
        <v>0</v>
      </c>
    </row>
    <row r="2199" spans="1:38" hidden="1" x14ac:dyDescent="0.25">
      <c r="A2199" s="122" t="s">
        <v>1993</v>
      </c>
      <c r="B2199" s="122">
        <v>1</v>
      </c>
      <c r="C2199" s="122" t="s">
        <v>2184</v>
      </c>
      <c r="D2199" s="122" t="s">
        <v>2088</v>
      </c>
      <c r="E2199" s="122">
        <v>41</v>
      </c>
      <c r="F2199" s="122">
        <v>0</v>
      </c>
      <c r="G2199" s="122">
        <v>0</v>
      </c>
      <c r="H2199" s="122">
        <v>0</v>
      </c>
      <c r="I2199" s="122">
        <v>0</v>
      </c>
      <c r="J2199" s="122">
        <v>0</v>
      </c>
      <c r="K2199" s="122">
        <v>0</v>
      </c>
      <c r="L2199" s="122">
        <v>0</v>
      </c>
      <c r="M2199" s="122">
        <v>0</v>
      </c>
      <c r="N2199" s="122">
        <v>0</v>
      </c>
      <c r="O2199" s="122">
        <v>0</v>
      </c>
      <c r="P2199" s="122">
        <v>0</v>
      </c>
      <c r="Q2199" s="122">
        <v>0</v>
      </c>
      <c r="R2199" s="122">
        <v>0</v>
      </c>
      <c r="S2199" s="122">
        <v>0</v>
      </c>
      <c r="T2199" s="122">
        <v>0</v>
      </c>
      <c r="U2199" s="122">
        <v>0</v>
      </c>
      <c r="V2199" s="122">
        <v>0</v>
      </c>
      <c r="W2199" s="122">
        <v>0</v>
      </c>
      <c r="X2199" s="122">
        <v>0</v>
      </c>
      <c r="Y2199" s="122">
        <v>0</v>
      </c>
      <c r="Z2199" s="122">
        <v>0</v>
      </c>
      <c r="AA2199" s="122">
        <v>1.7529170399999999E-5</v>
      </c>
      <c r="AB2199" s="122">
        <v>1.55192015356E-2</v>
      </c>
      <c r="AC2199" s="122">
        <v>1.49347197384E-2</v>
      </c>
      <c r="AD2199" s="122">
        <v>1.5644427481199999E-2</v>
      </c>
      <c r="AE2199" s="122">
        <v>1.54276297364E-2</v>
      </c>
      <c r="AF2199" s="122">
        <v>1.2962793928E-2</v>
      </c>
      <c r="AG2199" s="122">
        <v>1.3681536797599999E-2</v>
      </c>
      <c r="AH2199" s="122">
        <v>1.19169507996E-2</v>
      </c>
      <c r="AI2199" s="122">
        <v>1.5341899784400001E-2</v>
      </c>
      <c r="AJ2199" s="122">
        <v>1.0519180716800001E-2</v>
      </c>
      <c r="AK2199" s="122">
        <v>1.0060608577599999E-2</v>
      </c>
      <c r="AL2199" s="122">
        <v>0</v>
      </c>
    </row>
    <row r="2200" spans="1:38" hidden="1" x14ac:dyDescent="0.25">
      <c r="A2200" s="122" t="s">
        <v>1993</v>
      </c>
      <c r="B2200" s="122">
        <v>1</v>
      </c>
      <c r="C2200" s="122" t="s">
        <v>2184</v>
      </c>
      <c r="D2200" s="122" t="s">
        <v>2145</v>
      </c>
      <c r="E2200" s="122">
        <v>41</v>
      </c>
      <c r="F2200" s="122">
        <v>9.115251975284</v>
      </c>
      <c r="G2200" s="122">
        <v>9.0715142957460007</v>
      </c>
      <c r="H2200" s="122">
        <v>9.1734578424636002</v>
      </c>
      <c r="I2200" s="122">
        <v>9.2185500489795995</v>
      </c>
      <c r="J2200" s="122">
        <v>9.5663647671003993</v>
      </c>
      <c r="K2200" s="122">
        <v>9.4740123263211995</v>
      </c>
      <c r="L2200" s="122">
        <v>9.8352107834232001</v>
      </c>
      <c r="M2200" s="122">
        <v>9.6473555309543997</v>
      </c>
      <c r="N2200" s="122">
        <v>9.6843204087728001</v>
      </c>
      <c r="O2200" s="122">
        <v>9.7669915138068006</v>
      </c>
      <c r="P2200" s="122">
        <v>9.4800270654207992</v>
      </c>
      <c r="Q2200" s="122">
        <v>9.3924816743604005</v>
      </c>
      <c r="R2200" s="122">
        <v>9.2657345395888004</v>
      </c>
      <c r="S2200" s="122">
        <v>9.3494674337707995</v>
      </c>
      <c r="T2200" s="122">
        <v>9.4295504985555993</v>
      </c>
      <c r="U2200" s="122">
        <v>6.6344351684884</v>
      </c>
      <c r="V2200" s="122">
        <v>9.1105743002203994</v>
      </c>
      <c r="W2200" s="122">
        <v>8.9394228515172003</v>
      </c>
      <c r="X2200" s="122">
        <v>8.6113798942611997</v>
      </c>
      <c r="Y2200" s="122">
        <v>7.9200959012084002</v>
      </c>
      <c r="Z2200" s="122">
        <v>7.1182608841175998</v>
      </c>
      <c r="AA2200" s="122">
        <v>6.9359183629679997</v>
      </c>
      <c r="AB2200" s="122">
        <v>6.7323567010980003</v>
      </c>
      <c r="AC2200" s="122">
        <v>6.3870349942924003</v>
      </c>
      <c r="AD2200" s="122">
        <v>6.0838039328807998</v>
      </c>
      <c r="AE2200" s="122">
        <v>5.8243378625683997</v>
      </c>
      <c r="AF2200" s="122">
        <v>5.4954476980200004</v>
      </c>
      <c r="AG2200" s="122">
        <v>5.3895925708828001</v>
      </c>
      <c r="AH2200" s="122">
        <v>5.2368500175852004</v>
      </c>
      <c r="AI2200" s="122">
        <v>5.1760292623227997</v>
      </c>
      <c r="AJ2200" s="122">
        <v>4.9727474628888002</v>
      </c>
      <c r="AK2200" s="122">
        <v>5.1644498899671998</v>
      </c>
      <c r="AL2200" s="122">
        <v>0</v>
      </c>
    </row>
    <row r="2201" spans="1:38" hidden="1" x14ac:dyDescent="0.25">
      <c r="A2201" s="122" t="s">
        <v>1993</v>
      </c>
      <c r="B2201" s="122">
        <v>1</v>
      </c>
      <c r="C2201" s="122" t="s">
        <v>2184</v>
      </c>
      <c r="D2201" s="122" t="s">
        <v>2089</v>
      </c>
      <c r="E2201" s="122">
        <v>41</v>
      </c>
      <c r="F2201" s="122">
        <v>2.7952937879999998E-4</v>
      </c>
      <c r="G2201" s="122">
        <v>3.0487250920000001E-4</v>
      </c>
      <c r="H2201" s="122">
        <v>3.0762699520000002E-4</v>
      </c>
      <c r="I2201" s="122">
        <v>3.1529683919999998E-4</v>
      </c>
      <c r="J2201" s="122">
        <v>3.2228208039999999E-4</v>
      </c>
      <c r="K2201" s="122">
        <v>3.1697594879999999E-4</v>
      </c>
      <c r="L2201" s="122">
        <v>3.2247030480000001E-4</v>
      </c>
      <c r="M2201" s="122">
        <v>3.2979849000000001E-4</v>
      </c>
      <c r="N2201" s="122">
        <v>3.3464723040000001E-4</v>
      </c>
      <c r="O2201" s="122">
        <v>3.0609590760000003E-4</v>
      </c>
      <c r="P2201" s="122">
        <v>1.1044546744E-3</v>
      </c>
      <c r="Q2201" s="122">
        <v>3.0777211360000001E-4</v>
      </c>
      <c r="R2201" s="122">
        <v>3.0563688119999999E-4</v>
      </c>
      <c r="S2201" s="122">
        <v>3.0800304079999999E-4</v>
      </c>
      <c r="T2201" s="122">
        <v>3.0704860200000001E-4</v>
      </c>
      <c r="U2201" s="122">
        <v>0</v>
      </c>
      <c r="V2201" s="122">
        <v>0</v>
      </c>
      <c r="W2201" s="122">
        <v>0</v>
      </c>
      <c r="X2201" s="122">
        <v>0</v>
      </c>
      <c r="Y2201" s="122">
        <v>0</v>
      </c>
      <c r="Z2201" s="122">
        <v>1.55804943E-3</v>
      </c>
      <c r="AA2201" s="122">
        <v>1.0984757616000001E-3</v>
      </c>
      <c r="AB2201" s="122">
        <v>5.7203785519999997E-4</v>
      </c>
      <c r="AC2201" s="122">
        <v>0</v>
      </c>
      <c r="AD2201" s="122">
        <v>0</v>
      </c>
      <c r="AE2201" s="122">
        <v>0</v>
      </c>
      <c r="AF2201" s="122">
        <v>0</v>
      </c>
      <c r="AG2201" s="122">
        <v>0</v>
      </c>
      <c r="AH2201" s="122">
        <v>0</v>
      </c>
      <c r="AI2201" s="122">
        <v>0</v>
      </c>
      <c r="AJ2201" s="122">
        <v>0</v>
      </c>
      <c r="AK2201" s="122">
        <v>0</v>
      </c>
      <c r="AL2201" s="122">
        <v>0</v>
      </c>
    </row>
    <row r="2202" spans="1:38" hidden="1" x14ac:dyDescent="0.25">
      <c r="A2202" s="122" t="s">
        <v>1993</v>
      </c>
      <c r="B2202" s="122">
        <v>1</v>
      </c>
      <c r="C2202" s="122" t="s">
        <v>2184</v>
      </c>
      <c r="D2202" s="122" t="s">
        <v>2136</v>
      </c>
      <c r="E2202" s="122">
        <v>41</v>
      </c>
      <c r="F2202" s="122">
        <v>0</v>
      </c>
      <c r="G2202" s="122">
        <v>0</v>
      </c>
      <c r="H2202" s="122">
        <v>0</v>
      </c>
      <c r="I2202" s="122">
        <v>0</v>
      </c>
      <c r="J2202" s="122">
        <v>0</v>
      </c>
      <c r="K2202" s="122">
        <v>0</v>
      </c>
      <c r="L2202" s="122">
        <v>0</v>
      </c>
      <c r="M2202" s="122">
        <v>0</v>
      </c>
      <c r="N2202" s="122">
        <v>0</v>
      </c>
      <c r="O2202" s="122">
        <v>0</v>
      </c>
      <c r="P2202" s="122">
        <v>0</v>
      </c>
      <c r="Q2202" s="122">
        <v>0</v>
      </c>
      <c r="R2202" s="122">
        <v>0</v>
      </c>
      <c r="S2202" s="122">
        <v>0</v>
      </c>
      <c r="T2202" s="122">
        <v>0</v>
      </c>
      <c r="U2202" s="122">
        <v>0</v>
      </c>
      <c r="V2202" s="122">
        <v>0</v>
      </c>
      <c r="W2202" s="122">
        <v>0</v>
      </c>
      <c r="X2202" s="122">
        <v>0</v>
      </c>
      <c r="Y2202" s="122">
        <v>0</v>
      </c>
      <c r="Z2202" s="122">
        <v>0</v>
      </c>
      <c r="AA2202" s="122">
        <v>0</v>
      </c>
      <c r="AB2202" s="122">
        <v>0</v>
      </c>
      <c r="AC2202" s="122">
        <v>0</v>
      </c>
      <c r="AD2202" s="122">
        <v>0</v>
      </c>
      <c r="AE2202" s="122">
        <v>0</v>
      </c>
      <c r="AF2202" s="122">
        <v>0</v>
      </c>
      <c r="AG2202" s="122">
        <v>0</v>
      </c>
      <c r="AH2202" s="122">
        <v>0</v>
      </c>
      <c r="AI2202" s="122">
        <v>0</v>
      </c>
      <c r="AJ2202" s="122">
        <v>0</v>
      </c>
      <c r="AK2202" s="122">
        <v>0</v>
      </c>
      <c r="AL2202" s="122">
        <v>0</v>
      </c>
    </row>
    <row r="2203" spans="1:38" hidden="1" x14ac:dyDescent="0.25">
      <c r="A2203" s="122" t="s">
        <v>1993</v>
      </c>
      <c r="B2203" s="122">
        <v>1</v>
      </c>
      <c r="C2203" s="122" t="s">
        <v>2184</v>
      </c>
      <c r="D2203" s="122" t="s">
        <v>2090</v>
      </c>
      <c r="E2203" s="122">
        <v>41</v>
      </c>
      <c r="F2203" s="122">
        <v>7.2372736911999998E-3</v>
      </c>
      <c r="G2203" s="122">
        <v>8.0510556028000006E-3</v>
      </c>
      <c r="H2203" s="122">
        <v>8.1237959208000001E-3</v>
      </c>
      <c r="I2203" s="122">
        <v>8.3263406995999992E-3</v>
      </c>
      <c r="J2203" s="122">
        <v>8.5108065112E-3</v>
      </c>
      <c r="K2203" s="122">
        <v>8.4393416127999995E-3</v>
      </c>
      <c r="L2203" s="122">
        <v>8.5856263136000009E-3</v>
      </c>
      <c r="M2203" s="122">
        <v>8.7807359416000007E-3</v>
      </c>
      <c r="N2203" s="122">
        <v>8.9098314984000001E-3</v>
      </c>
      <c r="O2203" s="122">
        <v>8.3609530536000003E-3</v>
      </c>
      <c r="P2203" s="122">
        <v>8.3972713775999994E-3</v>
      </c>
      <c r="Q2203" s="122">
        <v>8.4067382980000001E-3</v>
      </c>
      <c r="R2203" s="122">
        <v>8.3484148019999996E-3</v>
      </c>
      <c r="S2203" s="122">
        <v>8.4130460007999994E-3</v>
      </c>
      <c r="T2203" s="122">
        <v>8.3869756767999994E-3</v>
      </c>
      <c r="U2203" s="122">
        <v>8.1060268099999999E-3</v>
      </c>
      <c r="V2203" s="122">
        <v>8.4087517079999997E-3</v>
      </c>
      <c r="W2203" s="122">
        <v>8.0780060480000002E-3</v>
      </c>
      <c r="X2203" s="122">
        <v>7.7390486795999996E-3</v>
      </c>
      <c r="Y2203" s="122">
        <v>7.5212611292000001E-3</v>
      </c>
      <c r="Z2203" s="122">
        <v>1.6202735248000001E-3</v>
      </c>
      <c r="AA2203" s="122">
        <v>1.3336452695999999E-3</v>
      </c>
      <c r="AB2203" s="122">
        <v>1.3390727028E-3</v>
      </c>
      <c r="AC2203" s="122">
        <v>1.3519789612E-3</v>
      </c>
      <c r="AD2203" s="122">
        <v>1.4221987752000001E-3</v>
      </c>
      <c r="AE2203" s="122">
        <v>1.4649148024000001E-3</v>
      </c>
      <c r="AF2203" s="122">
        <v>1.4327101711999999E-3</v>
      </c>
      <c r="AG2203" s="122">
        <v>1.3757018183999999E-3</v>
      </c>
      <c r="AH2203" s="122">
        <v>1.3668232451999999E-3</v>
      </c>
      <c r="AI2203" s="122">
        <v>7.7301106679999998E-4</v>
      </c>
      <c r="AJ2203" s="122">
        <v>8.6849208880000002E-4</v>
      </c>
      <c r="AK2203" s="122">
        <v>5.3858486639999997E-4</v>
      </c>
      <c r="AL2203" s="122">
        <v>0</v>
      </c>
    </row>
    <row r="2204" spans="1:38" hidden="1" x14ac:dyDescent="0.25">
      <c r="A2204" s="122" t="s">
        <v>1993</v>
      </c>
      <c r="B2204" s="122">
        <v>1</v>
      </c>
      <c r="C2204" s="122" t="s">
        <v>2184</v>
      </c>
      <c r="D2204" s="122" t="s">
        <v>2091</v>
      </c>
      <c r="E2204" s="122">
        <v>41</v>
      </c>
      <c r="F2204" s="122">
        <v>0</v>
      </c>
      <c r="G2204" s="122">
        <v>0</v>
      </c>
      <c r="H2204" s="122">
        <v>0</v>
      </c>
      <c r="I2204" s="122">
        <v>0</v>
      </c>
      <c r="J2204" s="122">
        <v>0</v>
      </c>
      <c r="K2204" s="122">
        <v>0</v>
      </c>
      <c r="L2204" s="122">
        <v>0</v>
      </c>
      <c r="M2204" s="122">
        <v>0</v>
      </c>
      <c r="N2204" s="122">
        <v>0</v>
      </c>
      <c r="O2204" s="122">
        <v>0</v>
      </c>
      <c r="P2204" s="122">
        <v>0</v>
      </c>
      <c r="Q2204" s="122">
        <v>0</v>
      </c>
      <c r="R2204" s="122">
        <v>0</v>
      </c>
      <c r="S2204" s="122">
        <v>0</v>
      </c>
      <c r="T2204" s="122">
        <v>0</v>
      </c>
      <c r="U2204" s="122">
        <v>0</v>
      </c>
      <c r="V2204" s="122">
        <v>0</v>
      </c>
      <c r="W2204" s="122">
        <v>0</v>
      </c>
      <c r="X2204" s="122">
        <v>0</v>
      </c>
      <c r="Y2204" s="122">
        <v>0</v>
      </c>
      <c r="Z2204" s="122">
        <v>0</v>
      </c>
      <c r="AA2204" s="122">
        <v>0</v>
      </c>
      <c r="AB2204" s="122">
        <v>0</v>
      </c>
      <c r="AC2204" s="122">
        <v>0</v>
      </c>
      <c r="AD2204" s="122">
        <v>0</v>
      </c>
      <c r="AE2204" s="122">
        <v>0</v>
      </c>
      <c r="AF2204" s="122">
        <v>0</v>
      </c>
      <c r="AG2204" s="122">
        <v>0</v>
      </c>
      <c r="AH2204" s="122">
        <v>0</v>
      </c>
      <c r="AI2204" s="122">
        <v>0</v>
      </c>
      <c r="AJ2204" s="122">
        <v>0</v>
      </c>
      <c r="AK2204" s="122">
        <v>0</v>
      </c>
      <c r="AL2204" s="122">
        <v>0</v>
      </c>
    </row>
    <row r="2205" spans="1:38" hidden="1" x14ac:dyDescent="0.25">
      <c r="A2205" s="122" t="s">
        <v>1993</v>
      </c>
      <c r="B2205" s="122">
        <v>1</v>
      </c>
      <c r="C2205" s="122" t="s">
        <v>2184</v>
      </c>
      <c r="D2205" s="122" t="s">
        <v>2092</v>
      </c>
      <c r="E2205" s="122">
        <v>41</v>
      </c>
      <c r="F2205" s="122">
        <v>0</v>
      </c>
      <c r="G2205" s="122">
        <v>0</v>
      </c>
      <c r="H2205" s="122">
        <v>0</v>
      </c>
      <c r="I2205" s="122">
        <v>0</v>
      </c>
      <c r="J2205" s="122">
        <v>0</v>
      </c>
      <c r="K2205" s="122">
        <v>0</v>
      </c>
      <c r="L2205" s="122">
        <v>0</v>
      </c>
      <c r="M2205" s="122">
        <v>0</v>
      </c>
      <c r="N2205" s="122">
        <v>0</v>
      </c>
      <c r="O2205" s="122">
        <v>0</v>
      </c>
      <c r="P2205" s="122">
        <v>0</v>
      </c>
      <c r="Q2205" s="122">
        <v>0</v>
      </c>
      <c r="R2205" s="122">
        <v>0</v>
      </c>
      <c r="S2205" s="122">
        <v>0</v>
      </c>
      <c r="T2205" s="122">
        <v>0</v>
      </c>
      <c r="U2205" s="122">
        <v>0</v>
      </c>
      <c r="V2205" s="122">
        <v>0</v>
      </c>
      <c r="W2205" s="122">
        <v>0</v>
      </c>
      <c r="X2205" s="122">
        <v>0</v>
      </c>
      <c r="Y2205" s="122">
        <v>0</v>
      </c>
      <c r="Z2205" s="122">
        <v>0</v>
      </c>
      <c r="AA2205" s="122">
        <v>0</v>
      </c>
      <c r="AB2205" s="122">
        <v>0</v>
      </c>
      <c r="AC2205" s="122">
        <v>0</v>
      </c>
      <c r="AD2205" s="122">
        <v>0</v>
      </c>
      <c r="AE2205" s="122">
        <v>0</v>
      </c>
      <c r="AF2205" s="122">
        <v>0</v>
      </c>
      <c r="AG2205" s="122">
        <v>0</v>
      </c>
      <c r="AH2205" s="122">
        <v>0</v>
      </c>
      <c r="AI2205" s="122">
        <v>0</v>
      </c>
      <c r="AJ2205" s="122">
        <v>0</v>
      </c>
      <c r="AK2205" s="122">
        <v>0</v>
      </c>
      <c r="AL2205" s="122">
        <v>0</v>
      </c>
    </row>
    <row r="2206" spans="1:38" hidden="1" x14ac:dyDescent="0.25">
      <c r="A2206" s="122" t="s">
        <v>1993</v>
      </c>
      <c r="B2206" s="122">
        <v>1</v>
      </c>
      <c r="C2206" s="122" t="s">
        <v>2184</v>
      </c>
      <c r="D2206" s="122" t="s">
        <v>2093</v>
      </c>
      <c r="E2206" s="122">
        <v>41</v>
      </c>
      <c r="F2206" s="122">
        <v>2.3942247447131999</v>
      </c>
      <c r="G2206" s="122">
        <v>2.2770621802600002</v>
      </c>
      <c r="H2206" s="122">
        <v>2.2384522424040001</v>
      </c>
      <c r="I2206" s="122">
        <v>1.995552895056</v>
      </c>
      <c r="J2206" s="122">
        <v>1.8894584985444001</v>
      </c>
      <c r="K2206" s="122">
        <v>1.7845791884311999</v>
      </c>
      <c r="L2206" s="122">
        <v>1.9316617710012001</v>
      </c>
      <c r="M2206" s="122">
        <v>1.8198914536572</v>
      </c>
      <c r="N2206" s="122">
        <v>1.5194226684308001</v>
      </c>
      <c r="O2206" s="122">
        <v>1.3564836186608</v>
      </c>
      <c r="P2206" s="122">
        <v>1.3822366156256001</v>
      </c>
      <c r="Q2206" s="122">
        <v>1.1841847392284</v>
      </c>
      <c r="R2206" s="122">
        <v>1.26377990445</v>
      </c>
      <c r="S2206" s="122">
        <v>1.2721425857924</v>
      </c>
      <c r="T2206" s="122">
        <v>1.2846697616424001</v>
      </c>
      <c r="U2206" s="122">
        <v>1.3057739263043999</v>
      </c>
      <c r="V2206" s="122">
        <v>1.3309321435843999</v>
      </c>
      <c r="W2206" s="122">
        <v>1.3321709654456</v>
      </c>
      <c r="X2206" s="122">
        <v>1.3215096688136001</v>
      </c>
      <c r="Y2206" s="122">
        <v>1.2655092810948001</v>
      </c>
      <c r="Z2206" s="122">
        <v>1.234178537634</v>
      </c>
      <c r="AA2206" s="122">
        <v>1.2243516252044</v>
      </c>
      <c r="AB2206" s="122">
        <v>1.1130663025664</v>
      </c>
      <c r="AC2206" s="122">
        <v>1.2043582905479999</v>
      </c>
      <c r="AD2206" s="122">
        <v>1.1983096804644</v>
      </c>
      <c r="AE2206" s="122">
        <v>1.1887602343988</v>
      </c>
      <c r="AF2206" s="122">
        <v>0.84452243289960005</v>
      </c>
      <c r="AG2206" s="122">
        <v>0.87241521722600002</v>
      </c>
      <c r="AH2206" s="122">
        <v>0.95349776224079996</v>
      </c>
      <c r="AI2206" s="122">
        <v>1.0104333641136001</v>
      </c>
      <c r="AJ2206" s="122">
        <v>0.98754810881999999</v>
      </c>
      <c r="AK2206" s="122">
        <v>0.95980566412360002</v>
      </c>
      <c r="AL2206" s="122">
        <v>0</v>
      </c>
    </row>
    <row r="2207" spans="1:38" hidden="1" x14ac:dyDescent="0.25">
      <c r="A2207" s="122" t="s">
        <v>1993</v>
      </c>
      <c r="B2207" s="122">
        <v>1</v>
      </c>
      <c r="C2207" s="122" t="s">
        <v>2184</v>
      </c>
      <c r="D2207" s="122" t="s">
        <v>2094</v>
      </c>
      <c r="E2207" s="122">
        <v>41</v>
      </c>
      <c r="F2207" s="122">
        <v>1.4656388663588</v>
      </c>
      <c r="G2207" s="122">
        <v>1.4615002220224</v>
      </c>
      <c r="H2207" s="122">
        <v>1.4219999826564</v>
      </c>
      <c r="I2207" s="122">
        <v>1.2856805042535999</v>
      </c>
      <c r="J2207" s="122">
        <v>1.1143326091100001</v>
      </c>
      <c r="K2207" s="122">
        <v>1.2380607483216</v>
      </c>
      <c r="L2207" s="122">
        <v>1.2703070868655999</v>
      </c>
      <c r="M2207" s="122">
        <v>1.11538308854</v>
      </c>
      <c r="N2207" s="122">
        <v>0.98984261754559999</v>
      </c>
      <c r="O2207" s="122">
        <v>0.89155890435359997</v>
      </c>
      <c r="P2207" s="122">
        <v>0.95825415544600001</v>
      </c>
      <c r="Q2207" s="122">
        <v>0.95111090214000005</v>
      </c>
      <c r="R2207" s="122">
        <v>0.91035395034080002</v>
      </c>
      <c r="S2207" s="122">
        <v>0.91134485089200001</v>
      </c>
      <c r="T2207" s="122">
        <v>0.92178995974800004</v>
      </c>
      <c r="U2207" s="122">
        <v>0.93793820473360001</v>
      </c>
      <c r="V2207" s="122">
        <v>0.95630091063080003</v>
      </c>
      <c r="W2207" s="122">
        <v>0.95925691190560003</v>
      </c>
      <c r="X2207" s="122">
        <v>0.95157012311199995</v>
      </c>
      <c r="Y2207" s="122">
        <v>0.91151163076959996</v>
      </c>
      <c r="Z2207" s="122">
        <v>0.9121438460204</v>
      </c>
      <c r="AA2207" s="122">
        <v>0.90457538116960001</v>
      </c>
      <c r="AB2207" s="122">
        <v>0.829587492328</v>
      </c>
      <c r="AC2207" s="122">
        <v>0.88925214987839996</v>
      </c>
      <c r="AD2207" s="122">
        <v>0.87129637326760001</v>
      </c>
      <c r="AE2207" s="122">
        <v>0.5531553033412</v>
      </c>
      <c r="AF2207" s="122">
        <v>0.39157400361240002</v>
      </c>
      <c r="AG2207" s="122">
        <v>0.40488220594919999</v>
      </c>
      <c r="AH2207" s="122">
        <v>0.44304701437920002</v>
      </c>
      <c r="AI2207" s="122">
        <v>0.46967050161079998</v>
      </c>
      <c r="AJ2207" s="122">
        <v>0.44660174965839999</v>
      </c>
      <c r="AK2207" s="122">
        <v>0.4346929219472</v>
      </c>
      <c r="AL2207" s="122">
        <v>0</v>
      </c>
    </row>
    <row r="2208" spans="1:38" hidden="1" x14ac:dyDescent="0.25">
      <c r="A2208" s="122" t="s">
        <v>1993</v>
      </c>
      <c r="B2208" s="122">
        <v>1</v>
      </c>
      <c r="C2208" s="122" t="s">
        <v>2184</v>
      </c>
      <c r="D2208" s="122" t="s">
        <v>2095</v>
      </c>
      <c r="E2208" s="122">
        <v>41</v>
      </c>
      <c r="F2208" s="122">
        <v>2.9070793610488002</v>
      </c>
      <c r="G2208" s="122">
        <v>2.8797017039839998</v>
      </c>
      <c r="H2208" s="122">
        <v>2.7959673553531998</v>
      </c>
      <c r="I2208" s="122">
        <v>2.6559920168236002</v>
      </c>
      <c r="J2208" s="122">
        <v>2.5870590353103999</v>
      </c>
      <c r="K2208" s="122">
        <v>2.5230973140800002</v>
      </c>
      <c r="L2208" s="122">
        <v>2.9007081646591999</v>
      </c>
      <c r="M2208" s="122">
        <v>2.789298930712</v>
      </c>
      <c r="N2208" s="122">
        <v>2.6569696066787998</v>
      </c>
      <c r="O2208" s="122">
        <v>2.4983778669948</v>
      </c>
      <c r="P2208" s="122">
        <v>2.5445927961636001</v>
      </c>
      <c r="Q2208" s="122">
        <v>2.5449818556791999</v>
      </c>
      <c r="R2208" s="122">
        <v>2.5227435825788</v>
      </c>
      <c r="S2208" s="122">
        <v>2.5454829873843998</v>
      </c>
      <c r="T2208" s="122">
        <v>2.6055241506560001</v>
      </c>
      <c r="U2208" s="122">
        <v>2.6295229639727999</v>
      </c>
      <c r="V2208" s="122">
        <v>2.6934645723832</v>
      </c>
      <c r="W2208" s="122">
        <v>2.7200742387196</v>
      </c>
      <c r="X2208" s="122">
        <v>2.8294862628031998</v>
      </c>
      <c r="Y2208" s="122">
        <v>2.8749238487423998</v>
      </c>
      <c r="Z2208" s="122">
        <v>2.9875851830159998</v>
      </c>
      <c r="AA2208" s="122">
        <v>3.0547363894880002</v>
      </c>
      <c r="AB2208" s="122">
        <v>3.4003844012152</v>
      </c>
      <c r="AC2208" s="122">
        <v>3.6866803231328</v>
      </c>
      <c r="AD2208" s="122">
        <v>3.8267582314472</v>
      </c>
      <c r="AE2208" s="122">
        <v>3.7651093227076</v>
      </c>
      <c r="AF2208" s="122">
        <v>3.6428756968772</v>
      </c>
      <c r="AG2208" s="122">
        <v>4.0017867547616</v>
      </c>
      <c r="AH2208" s="122">
        <v>4.1345444906499997</v>
      </c>
      <c r="AI2208" s="122">
        <v>3.5844750823476002</v>
      </c>
      <c r="AJ2208" s="122">
        <v>3.551372654508</v>
      </c>
      <c r="AK2208" s="122">
        <v>3.5802739479080001</v>
      </c>
      <c r="AL2208" s="122">
        <v>0</v>
      </c>
    </row>
    <row r="2209" spans="1:38" hidden="1" x14ac:dyDescent="0.25">
      <c r="A2209" s="122" t="s">
        <v>1993</v>
      </c>
      <c r="B2209" s="122">
        <v>1</v>
      </c>
      <c r="C2209" s="122" t="s">
        <v>2184</v>
      </c>
      <c r="D2209" s="122" t="s">
        <v>2096</v>
      </c>
      <c r="E2209" s="122">
        <v>41</v>
      </c>
      <c r="F2209" s="122">
        <v>0.1044434768384</v>
      </c>
      <c r="G2209" s="122">
        <v>0.1044766411136</v>
      </c>
      <c r="H2209" s="122">
        <v>0.104346903234</v>
      </c>
      <c r="I2209" s="122">
        <v>0.10395516062680001</v>
      </c>
      <c r="J2209" s="122">
        <v>9.92541445868E-2</v>
      </c>
      <c r="K2209" s="122">
        <v>9.7710457289199998E-2</v>
      </c>
      <c r="L2209" s="122">
        <v>0.1120229083232</v>
      </c>
      <c r="M2209" s="122">
        <v>0.23123147137159999</v>
      </c>
      <c r="N2209" s="122">
        <v>0.2372741946512</v>
      </c>
      <c r="O2209" s="122">
        <v>0.2414885453792</v>
      </c>
      <c r="P2209" s="122">
        <v>0.27923079176159998</v>
      </c>
      <c r="Q2209" s="122">
        <v>0.23398804367959999</v>
      </c>
      <c r="R2209" s="122">
        <v>0.26316972162320001</v>
      </c>
      <c r="S2209" s="122">
        <v>0.23273712652119999</v>
      </c>
      <c r="T2209" s="122">
        <v>0.27660235070439998</v>
      </c>
      <c r="U2209" s="122">
        <v>0.27417456603880003</v>
      </c>
      <c r="V2209" s="122">
        <v>0.27422324742120002</v>
      </c>
      <c r="W2209" s="122">
        <v>0.29851242408400003</v>
      </c>
      <c r="X2209" s="122">
        <v>0.30418178565039999</v>
      </c>
      <c r="Y2209" s="122">
        <v>0.27074416418000002</v>
      </c>
      <c r="Z2209" s="122">
        <v>0.30708133983800001</v>
      </c>
      <c r="AA2209" s="122">
        <v>0.35972965978600002</v>
      </c>
      <c r="AB2209" s="122">
        <v>0.2910591656896</v>
      </c>
      <c r="AC2209" s="122">
        <v>0.31804773441840001</v>
      </c>
      <c r="AD2209" s="122">
        <v>0.42534607149159998</v>
      </c>
      <c r="AE2209" s="122">
        <v>0.36233137467519999</v>
      </c>
      <c r="AF2209" s="122">
        <v>0.26055312160080002</v>
      </c>
      <c r="AG2209" s="122">
        <v>0.27312606214040003</v>
      </c>
      <c r="AH2209" s="122">
        <v>0.31636568781160002</v>
      </c>
      <c r="AI2209" s="122">
        <v>0.33573128642200001</v>
      </c>
      <c r="AJ2209" s="122">
        <v>0.65764786960879995</v>
      </c>
      <c r="AK2209" s="122">
        <v>0.65353174232639999</v>
      </c>
      <c r="AL2209" s="122">
        <v>0</v>
      </c>
    </row>
    <row r="2210" spans="1:38" hidden="1" x14ac:dyDescent="0.25">
      <c r="A2210" s="122" t="s">
        <v>1993</v>
      </c>
      <c r="B2210" s="122">
        <v>1</v>
      </c>
      <c r="C2210" s="122" t="s">
        <v>2184</v>
      </c>
      <c r="D2210" s="122" t="s">
        <v>2097</v>
      </c>
      <c r="E2210" s="122">
        <v>41</v>
      </c>
      <c r="F2210" s="122">
        <v>2.2842874940339999</v>
      </c>
      <c r="G2210" s="122">
        <v>2.2813486935232001</v>
      </c>
      <c r="H2210" s="122">
        <v>2.2449283474716002</v>
      </c>
      <c r="I2210" s="122">
        <v>2.1740270635635999</v>
      </c>
      <c r="J2210" s="122">
        <v>2.1413534639896001</v>
      </c>
      <c r="K2210" s="122">
        <v>2.1744913161607999</v>
      </c>
      <c r="L2210" s="122">
        <v>2.2674332186799999</v>
      </c>
      <c r="M2210" s="122">
        <v>2.2881435537771999</v>
      </c>
      <c r="N2210" s="122">
        <v>2.2171487301011998</v>
      </c>
      <c r="O2210" s="122">
        <v>2.0834680768104001</v>
      </c>
      <c r="P2210" s="122">
        <v>2.1366793258580001</v>
      </c>
      <c r="Q2210" s="122">
        <v>2.1679562673188002</v>
      </c>
      <c r="R2210" s="122">
        <v>2.0970400843168</v>
      </c>
      <c r="S2210" s="122">
        <v>2.1463806869456001</v>
      </c>
      <c r="T2210" s="122">
        <v>2.173286955294</v>
      </c>
      <c r="U2210" s="122">
        <v>2.2133665899660002</v>
      </c>
      <c r="V2210" s="122">
        <v>2.2530404229480001</v>
      </c>
      <c r="W2210" s="122">
        <v>2.3749836459467999</v>
      </c>
      <c r="X2210" s="122">
        <v>2.4427974227383999</v>
      </c>
      <c r="Y2210" s="122">
        <v>2.3518554682503998</v>
      </c>
      <c r="Z2210" s="122">
        <v>2.3920679482980001</v>
      </c>
      <c r="AA2210" s="122">
        <v>2.4499348198668001</v>
      </c>
      <c r="AB2210" s="122">
        <v>2.5567203975711998</v>
      </c>
      <c r="AC2210" s="122">
        <v>2.194323660802</v>
      </c>
      <c r="AD2210" s="122">
        <v>2.1500378530344002</v>
      </c>
      <c r="AE2210" s="122">
        <v>1.938675330578</v>
      </c>
      <c r="AF2210" s="122">
        <v>1.9510859457628</v>
      </c>
      <c r="AG2210" s="122">
        <v>1.8520861244004001</v>
      </c>
      <c r="AH2210" s="122">
        <v>1.781612812518</v>
      </c>
      <c r="AI2210" s="122">
        <v>2.0414777354579998</v>
      </c>
      <c r="AJ2210" s="122">
        <v>1.9689822534312</v>
      </c>
      <c r="AK2210" s="122">
        <v>1.8264631568848</v>
      </c>
      <c r="AL2210" s="122">
        <v>0</v>
      </c>
    </row>
    <row r="2211" spans="1:38" hidden="1" x14ac:dyDescent="0.25">
      <c r="A2211" s="122" t="s">
        <v>1993</v>
      </c>
      <c r="B2211" s="122">
        <v>1</v>
      </c>
      <c r="C2211" s="122" t="s">
        <v>2184</v>
      </c>
      <c r="D2211" s="122" t="s">
        <v>2098</v>
      </c>
      <c r="E2211" s="122">
        <v>41</v>
      </c>
      <c r="F2211" s="122">
        <v>0</v>
      </c>
      <c r="G2211" s="122">
        <v>0</v>
      </c>
      <c r="H2211" s="122">
        <v>0</v>
      </c>
      <c r="I2211" s="122">
        <v>0</v>
      </c>
      <c r="J2211" s="122">
        <v>0</v>
      </c>
      <c r="K2211" s="122">
        <v>0</v>
      </c>
      <c r="L2211" s="122">
        <v>0</v>
      </c>
      <c r="M2211" s="122">
        <v>0</v>
      </c>
      <c r="N2211" s="122">
        <v>0</v>
      </c>
      <c r="O2211" s="122">
        <v>0</v>
      </c>
      <c r="P2211" s="122">
        <v>0</v>
      </c>
      <c r="Q2211" s="122">
        <v>0</v>
      </c>
      <c r="R2211" s="122">
        <v>0</v>
      </c>
      <c r="S2211" s="122">
        <v>0</v>
      </c>
      <c r="T2211" s="122">
        <v>0</v>
      </c>
      <c r="U2211" s="122">
        <v>0</v>
      </c>
      <c r="V2211" s="122">
        <v>0</v>
      </c>
      <c r="W2211" s="122">
        <v>0</v>
      </c>
      <c r="X2211" s="122">
        <v>0</v>
      </c>
      <c r="Y2211" s="122">
        <v>0</v>
      </c>
      <c r="Z2211" s="122">
        <v>0</v>
      </c>
      <c r="AA2211" s="122">
        <v>0</v>
      </c>
      <c r="AB2211" s="122">
        <v>0</v>
      </c>
      <c r="AC2211" s="122">
        <v>0</v>
      </c>
      <c r="AD2211" s="122">
        <v>0</v>
      </c>
      <c r="AE2211" s="122">
        <v>0</v>
      </c>
      <c r="AF2211" s="122">
        <v>0</v>
      </c>
      <c r="AG2211" s="122">
        <v>0</v>
      </c>
      <c r="AH2211" s="122">
        <v>0</v>
      </c>
      <c r="AI2211" s="122">
        <v>0</v>
      </c>
      <c r="AJ2211" s="122">
        <v>0</v>
      </c>
      <c r="AK2211" s="122">
        <v>0</v>
      </c>
      <c r="AL2211" s="122">
        <v>0</v>
      </c>
    </row>
    <row r="2212" spans="1:38" hidden="1" x14ac:dyDescent="0.25">
      <c r="A2212" s="122" t="s">
        <v>1993</v>
      </c>
      <c r="B2212" s="122">
        <v>1</v>
      </c>
      <c r="C2212" s="122" t="s">
        <v>2184</v>
      </c>
      <c r="D2212" s="122" t="s">
        <v>2099</v>
      </c>
      <c r="E2212" s="122">
        <v>41</v>
      </c>
      <c r="F2212" s="122">
        <v>0</v>
      </c>
      <c r="G2212" s="122">
        <v>0</v>
      </c>
      <c r="H2212" s="122">
        <v>0</v>
      </c>
      <c r="I2212" s="122">
        <v>0</v>
      </c>
      <c r="J2212" s="122">
        <v>0</v>
      </c>
      <c r="K2212" s="122">
        <v>0</v>
      </c>
      <c r="L2212" s="122">
        <v>0</v>
      </c>
      <c r="M2212" s="122">
        <v>0</v>
      </c>
      <c r="N2212" s="122">
        <v>0</v>
      </c>
      <c r="O2212" s="122">
        <v>0</v>
      </c>
      <c r="P2212" s="122">
        <v>0</v>
      </c>
      <c r="Q2212" s="122">
        <v>0</v>
      </c>
      <c r="R2212" s="122">
        <v>0</v>
      </c>
      <c r="S2212" s="122">
        <v>0</v>
      </c>
      <c r="T2212" s="122">
        <v>0</v>
      </c>
      <c r="U2212" s="122">
        <v>0</v>
      </c>
      <c r="V2212" s="122">
        <v>0</v>
      </c>
      <c r="W2212" s="122">
        <v>0</v>
      </c>
      <c r="X2212" s="122">
        <v>0</v>
      </c>
      <c r="Y2212" s="122">
        <v>0</v>
      </c>
      <c r="Z2212" s="122">
        <v>0</v>
      </c>
      <c r="AA2212" s="122">
        <v>0</v>
      </c>
      <c r="AB2212" s="122">
        <v>0</v>
      </c>
      <c r="AC2212" s="122">
        <v>0</v>
      </c>
      <c r="AD2212" s="122">
        <v>0</v>
      </c>
      <c r="AE2212" s="122">
        <v>0</v>
      </c>
      <c r="AF2212" s="122">
        <v>0</v>
      </c>
      <c r="AG2212" s="122">
        <v>0</v>
      </c>
      <c r="AH2212" s="122">
        <v>0</v>
      </c>
      <c r="AI2212" s="122">
        <v>0</v>
      </c>
      <c r="AJ2212" s="122">
        <v>0</v>
      </c>
      <c r="AK2212" s="122">
        <v>0</v>
      </c>
      <c r="AL2212" s="122">
        <v>0</v>
      </c>
    </row>
    <row r="2213" spans="1:38" hidden="1" x14ac:dyDescent="0.25">
      <c r="A2213" s="122" t="s">
        <v>1993</v>
      </c>
      <c r="B2213" s="122">
        <v>1</v>
      </c>
      <c r="C2213" s="122" t="s">
        <v>2184</v>
      </c>
      <c r="D2213" s="122" t="s">
        <v>2100</v>
      </c>
      <c r="E2213" s="122">
        <v>41</v>
      </c>
      <c r="F2213" s="122">
        <v>0</v>
      </c>
      <c r="G2213" s="122">
        <v>0</v>
      </c>
      <c r="H2213" s="122">
        <v>0</v>
      </c>
      <c r="I2213" s="122">
        <v>0</v>
      </c>
      <c r="J2213" s="122">
        <v>0</v>
      </c>
      <c r="K2213" s="122">
        <v>0</v>
      </c>
      <c r="L2213" s="122">
        <v>0</v>
      </c>
      <c r="M2213" s="122">
        <v>0</v>
      </c>
      <c r="N2213" s="122">
        <v>0</v>
      </c>
      <c r="O2213" s="122">
        <v>0</v>
      </c>
      <c r="P2213" s="122">
        <v>0</v>
      </c>
      <c r="Q2213" s="122">
        <v>0</v>
      </c>
      <c r="R2213" s="122">
        <v>0</v>
      </c>
      <c r="S2213" s="122">
        <v>0</v>
      </c>
      <c r="T2213" s="122">
        <v>0</v>
      </c>
      <c r="U2213" s="122">
        <v>0</v>
      </c>
      <c r="V2213" s="122">
        <v>0</v>
      </c>
      <c r="W2213" s="122">
        <v>0</v>
      </c>
      <c r="X2213" s="122">
        <v>0</v>
      </c>
      <c r="Y2213" s="122">
        <v>0</v>
      </c>
      <c r="Z2213" s="122">
        <v>0</v>
      </c>
      <c r="AA2213" s="122">
        <v>0</v>
      </c>
      <c r="AB2213" s="122">
        <v>0</v>
      </c>
      <c r="AC2213" s="122">
        <v>0</v>
      </c>
      <c r="AD2213" s="122">
        <v>0</v>
      </c>
      <c r="AE2213" s="122">
        <v>0</v>
      </c>
      <c r="AF2213" s="122">
        <v>0</v>
      </c>
      <c r="AG2213" s="122">
        <v>0</v>
      </c>
      <c r="AH2213" s="122">
        <v>0</v>
      </c>
      <c r="AI2213" s="122">
        <v>0</v>
      </c>
      <c r="AJ2213" s="122">
        <v>0</v>
      </c>
      <c r="AK2213" s="122">
        <v>0</v>
      </c>
      <c r="AL2213" s="122">
        <v>0</v>
      </c>
    </row>
    <row r="2214" spans="1:38" hidden="1" x14ac:dyDescent="0.25">
      <c r="A2214" s="122" t="s">
        <v>1993</v>
      </c>
      <c r="B2214" s="122">
        <v>1</v>
      </c>
      <c r="C2214" s="122" t="s">
        <v>2184</v>
      </c>
      <c r="D2214" s="122" t="s">
        <v>2101</v>
      </c>
      <c r="E2214" s="122">
        <v>41</v>
      </c>
      <c r="F2214" s="122">
        <v>8.8845814654800001E-2</v>
      </c>
      <c r="G2214" s="122">
        <v>8.3811207656400002E-2</v>
      </c>
      <c r="H2214" s="122">
        <v>8.0310515899600005E-2</v>
      </c>
      <c r="I2214" s="122">
        <v>7.4160290159200004E-2</v>
      </c>
      <c r="J2214" s="122">
        <v>6.9610523472000002E-2</v>
      </c>
      <c r="K2214" s="122">
        <v>6.6743635548800001E-2</v>
      </c>
      <c r="L2214" s="122">
        <v>8.4238930039599993E-2</v>
      </c>
      <c r="M2214" s="122">
        <v>0.15479769469079999</v>
      </c>
      <c r="N2214" s="122">
        <v>0.1474952875004</v>
      </c>
      <c r="O2214" s="122">
        <v>0.14305830892079999</v>
      </c>
      <c r="P2214" s="122">
        <v>0.14451216407039999</v>
      </c>
      <c r="Q2214" s="122">
        <v>0.1409424211776</v>
      </c>
      <c r="R2214" s="122">
        <v>0.135598605954</v>
      </c>
      <c r="S2214" s="122">
        <v>0.12959642762080001</v>
      </c>
      <c r="T2214" s="122">
        <v>0.12566892011799999</v>
      </c>
      <c r="U2214" s="122">
        <v>0.1265433884428</v>
      </c>
      <c r="V2214" s="122">
        <v>0.12790957476920001</v>
      </c>
      <c r="W2214" s="122">
        <v>0.12582079522879999</v>
      </c>
      <c r="X2214" s="122">
        <v>0.12523509507319999</v>
      </c>
      <c r="Y2214" s="122">
        <v>0.12610245797239999</v>
      </c>
      <c r="Z2214" s="122">
        <v>0.1221955933352</v>
      </c>
      <c r="AA2214" s="122">
        <v>0.11894094057720001</v>
      </c>
      <c r="AB2214" s="122">
        <v>0.14184359666679999</v>
      </c>
      <c r="AC2214" s="122">
        <v>0.13836738366920001</v>
      </c>
      <c r="AD2214" s="122">
        <v>0.15037535783479999</v>
      </c>
      <c r="AE2214" s="122">
        <v>0.14477520051119999</v>
      </c>
      <c r="AF2214" s="122">
        <v>0.13352372392799999</v>
      </c>
      <c r="AG2214" s="122">
        <v>0.12677418305159999</v>
      </c>
      <c r="AH2214" s="122">
        <v>0.12735414063120001</v>
      </c>
      <c r="AI2214" s="122">
        <v>0.13935485861079999</v>
      </c>
      <c r="AJ2214" s="122">
        <v>0.136183450102</v>
      </c>
      <c r="AK2214" s="122">
        <v>0.12524528938320001</v>
      </c>
      <c r="AL2214" s="122">
        <v>0</v>
      </c>
    </row>
    <row r="2215" spans="1:38" hidden="1" x14ac:dyDescent="0.25">
      <c r="A2215" s="122" t="s">
        <v>1993</v>
      </c>
      <c r="B2215" s="122">
        <v>1</v>
      </c>
      <c r="C2215" s="122" t="s">
        <v>2184</v>
      </c>
      <c r="D2215" s="122" t="s">
        <v>2102</v>
      </c>
      <c r="E2215" s="122">
        <v>41</v>
      </c>
      <c r="F2215" s="122">
        <v>1.3874651691599999E-2</v>
      </c>
      <c r="G2215" s="122">
        <v>1.4698817168000001E-2</v>
      </c>
      <c r="H2215" s="122">
        <v>1.48316192052E-2</v>
      </c>
      <c r="I2215" s="122">
        <v>1.5201405335199999E-2</v>
      </c>
      <c r="J2215" s="122">
        <v>1.6701657890399998E-2</v>
      </c>
      <c r="K2215" s="122">
        <v>1.6998836562400001E-2</v>
      </c>
      <c r="L2215" s="122">
        <v>1.7293488662800002E-2</v>
      </c>
      <c r="M2215" s="122">
        <v>1.8990201795600001E-2</v>
      </c>
      <c r="N2215" s="122">
        <v>1.9269398285199999E-2</v>
      </c>
      <c r="O2215" s="122">
        <v>1.8705861070399999E-2</v>
      </c>
      <c r="P2215" s="122">
        <v>1.8787115625599999E-2</v>
      </c>
      <c r="Q2215" s="122">
        <v>1.90932700336E-2</v>
      </c>
      <c r="R2215" s="122">
        <v>1.8960806494000001E-2</v>
      </c>
      <c r="S2215" s="122">
        <v>1.9107596006799999E-2</v>
      </c>
      <c r="T2215" s="122">
        <v>1.9048385437199999E-2</v>
      </c>
      <c r="U2215" s="122">
        <v>1.8410298180399999E-2</v>
      </c>
      <c r="V2215" s="122">
        <v>1.9913064217199999E-2</v>
      </c>
      <c r="W2215" s="122">
        <v>1.91298136456E-2</v>
      </c>
      <c r="X2215" s="122">
        <v>1.9001332064399998E-2</v>
      </c>
      <c r="Y2215" s="122">
        <v>1.80765225088E-2</v>
      </c>
      <c r="Z2215" s="122">
        <v>1.7210206297199999E-2</v>
      </c>
      <c r="AA2215" s="122">
        <v>1.6541273543200001E-2</v>
      </c>
      <c r="AB2215" s="122">
        <v>1.7091118752399999E-2</v>
      </c>
      <c r="AC2215" s="122">
        <v>1.7320608558400001E-2</v>
      </c>
      <c r="AD2215" s="122">
        <v>1.6343634818E-2</v>
      </c>
      <c r="AE2215" s="122">
        <v>1.46928713624E-2</v>
      </c>
      <c r="AF2215" s="122">
        <v>1.5841030435999999E-2</v>
      </c>
      <c r="AG2215" s="122">
        <v>1.7847260485600001E-2</v>
      </c>
      <c r="AH2215" s="122">
        <v>1.93957057784E-2</v>
      </c>
      <c r="AI2215" s="122">
        <v>1.9692511487600001E-2</v>
      </c>
      <c r="AJ2215" s="122">
        <v>2.0704897561599999E-2</v>
      </c>
      <c r="AK2215" s="122">
        <v>2.16970607392E-2</v>
      </c>
      <c r="AL2215" s="122">
        <v>0</v>
      </c>
    </row>
    <row r="2216" spans="1:38" hidden="1" x14ac:dyDescent="0.25">
      <c r="A2216" s="122" t="s">
        <v>1993</v>
      </c>
      <c r="B2216" s="122">
        <v>1</v>
      </c>
      <c r="C2216" s="122" t="s">
        <v>2184</v>
      </c>
      <c r="D2216" s="122" t="s">
        <v>2103</v>
      </c>
      <c r="E2216" s="122">
        <v>41</v>
      </c>
      <c r="F2216" s="122">
        <v>2.0234419461199998E-2</v>
      </c>
      <c r="G2216" s="122">
        <v>2.1195221053999999E-2</v>
      </c>
      <c r="H2216" s="122">
        <v>2.2306572358000001E-2</v>
      </c>
      <c r="I2216" s="122">
        <v>2.2026792678799999E-2</v>
      </c>
      <c r="J2216" s="122">
        <v>1.7630320223600001E-2</v>
      </c>
      <c r="K2216" s="122">
        <v>1.8116901185599998E-2</v>
      </c>
      <c r="L2216" s="122">
        <v>1.80268543952E-2</v>
      </c>
      <c r="M2216" s="122">
        <v>1.7476687180400002E-2</v>
      </c>
      <c r="N2216" s="122">
        <v>1.38014926672E-2</v>
      </c>
      <c r="O2216" s="122">
        <v>1.4150686026399999E-2</v>
      </c>
      <c r="P2216" s="122">
        <v>1.4854394447199999E-2</v>
      </c>
      <c r="Q2216" s="122">
        <v>1.45263946016E-2</v>
      </c>
      <c r="R2216" s="122">
        <v>1.0912440890399999E-2</v>
      </c>
      <c r="S2216" s="122">
        <v>1.3969588113600001E-2</v>
      </c>
      <c r="T2216" s="122">
        <v>1.1781825201999999E-2</v>
      </c>
      <c r="U2216" s="122">
        <v>1.5629425971600001E-2</v>
      </c>
      <c r="V2216" s="122">
        <v>1.6390427037599999E-2</v>
      </c>
      <c r="W2216" s="122">
        <v>1.6409483804000001E-2</v>
      </c>
      <c r="X2216" s="122">
        <v>2.2447413654399999E-2</v>
      </c>
      <c r="Y2216" s="122">
        <v>2.5953353935599999E-2</v>
      </c>
      <c r="Z2216" s="122">
        <v>2.4955850768800001E-2</v>
      </c>
      <c r="AA2216" s="122">
        <v>3.6677927854400001E-2</v>
      </c>
      <c r="AB2216" s="122">
        <v>3.6669110318399999E-2</v>
      </c>
      <c r="AC2216" s="122">
        <v>4.1912017448000001E-2</v>
      </c>
      <c r="AD2216" s="122">
        <v>4.0207295447200003E-2</v>
      </c>
      <c r="AE2216" s="122">
        <v>2.7707321180000001E-3</v>
      </c>
      <c r="AF2216" s="122">
        <v>2.289284732E-3</v>
      </c>
      <c r="AG2216" s="122">
        <v>2.2744570323999999E-3</v>
      </c>
      <c r="AH2216" s="122">
        <v>2.3724968763999999E-3</v>
      </c>
      <c r="AI2216" s="122">
        <v>2.2811016787999999E-3</v>
      </c>
      <c r="AJ2216" s="122">
        <v>2.1394070012E-3</v>
      </c>
      <c r="AK2216" s="122">
        <v>1.9676831216000001E-3</v>
      </c>
      <c r="AL2216" s="122">
        <v>0</v>
      </c>
    </row>
    <row r="2217" spans="1:38" hidden="1" x14ac:dyDescent="0.25">
      <c r="A2217" s="122" t="s">
        <v>1993</v>
      </c>
      <c r="B2217" s="122">
        <v>1</v>
      </c>
      <c r="C2217" s="122" t="s">
        <v>2184</v>
      </c>
      <c r="D2217" s="122" t="s">
        <v>2137</v>
      </c>
      <c r="E2217" s="122">
        <v>41</v>
      </c>
      <c r="F2217" s="122">
        <v>0</v>
      </c>
      <c r="G2217" s="122">
        <v>0</v>
      </c>
      <c r="H2217" s="122">
        <v>0</v>
      </c>
      <c r="I2217" s="122">
        <v>0</v>
      </c>
      <c r="J2217" s="122">
        <v>0</v>
      </c>
      <c r="K2217" s="122">
        <v>0</v>
      </c>
      <c r="L2217" s="122">
        <v>0</v>
      </c>
      <c r="M2217" s="122">
        <v>0</v>
      </c>
      <c r="N2217" s="122">
        <v>0</v>
      </c>
      <c r="O2217" s="122">
        <v>0</v>
      </c>
      <c r="P2217" s="122">
        <v>0</v>
      </c>
      <c r="Q2217" s="122">
        <v>0</v>
      </c>
      <c r="R2217" s="122">
        <v>0</v>
      </c>
      <c r="S2217" s="122">
        <v>0</v>
      </c>
      <c r="T2217" s="122">
        <v>0</v>
      </c>
      <c r="U2217" s="122">
        <v>0</v>
      </c>
      <c r="V2217" s="122">
        <v>0</v>
      </c>
      <c r="W2217" s="122">
        <v>0</v>
      </c>
      <c r="X2217" s="122">
        <v>0</v>
      </c>
      <c r="Y2217" s="122">
        <v>0</v>
      </c>
      <c r="Z2217" s="122">
        <v>0</v>
      </c>
      <c r="AA2217" s="122">
        <v>0</v>
      </c>
      <c r="AB2217" s="122">
        <v>0</v>
      </c>
      <c r="AC2217" s="122">
        <v>0</v>
      </c>
      <c r="AD2217" s="122">
        <v>0</v>
      </c>
      <c r="AE2217" s="122">
        <v>0</v>
      </c>
      <c r="AF2217" s="122">
        <v>0</v>
      </c>
      <c r="AG2217" s="122">
        <v>0</v>
      </c>
      <c r="AH2217" s="122">
        <v>0</v>
      </c>
      <c r="AI2217" s="122">
        <v>0</v>
      </c>
      <c r="AJ2217" s="122">
        <v>0</v>
      </c>
      <c r="AK2217" s="122">
        <v>0</v>
      </c>
      <c r="AL2217" s="122">
        <v>0</v>
      </c>
    </row>
    <row r="2218" spans="1:38" hidden="1" x14ac:dyDescent="0.25">
      <c r="A2218" s="122" t="s">
        <v>1993</v>
      </c>
      <c r="B2218" s="122">
        <v>1</v>
      </c>
      <c r="C2218" s="122" t="s">
        <v>2184</v>
      </c>
      <c r="D2218" s="122" t="s">
        <v>2104</v>
      </c>
      <c r="E2218" s="122">
        <v>41</v>
      </c>
      <c r="F2218" s="122">
        <v>0.2792969268544</v>
      </c>
      <c r="G2218" s="122">
        <v>0.27056960375479999</v>
      </c>
      <c r="H2218" s="122">
        <v>0.25148216239999999</v>
      </c>
      <c r="I2218" s="122">
        <v>0.23256857209039999</v>
      </c>
      <c r="J2218" s="122">
        <v>0.212491265826</v>
      </c>
      <c r="K2218" s="122">
        <v>0.21510744694039999</v>
      </c>
      <c r="L2218" s="122">
        <v>0.21682929579640001</v>
      </c>
      <c r="M2218" s="122">
        <v>0.2269117663288</v>
      </c>
      <c r="N2218" s="122">
        <v>0.2218430682692</v>
      </c>
      <c r="O2218" s="122">
        <v>0.19059663953680001</v>
      </c>
      <c r="P2218" s="122">
        <v>0.22871617214600001</v>
      </c>
      <c r="Q2218" s="122">
        <v>0.21689804910480001</v>
      </c>
      <c r="R2218" s="122">
        <v>0.2058837437804</v>
      </c>
      <c r="S2218" s="122">
        <v>0.20321786273879999</v>
      </c>
      <c r="T2218" s="122">
        <v>0.22855149719359999</v>
      </c>
      <c r="U2218" s="122">
        <v>0.22116716335</v>
      </c>
      <c r="V2218" s="122">
        <v>0.23118693225879999</v>
      </c>
      <c r="W2218" s="122">
        <v>0.26614680934520002</v>
      </c>
      <c r="X2218" s="122">
        <v>0.28055827627520002</v>
      </c>
      <c r="Y2218" s="122">
        <v>0.23635741074960001</v>
      </c>
      <c r="Z2218" s="122">
        <v>0.24447541766479999</v>
      </c>
      <c r="AA2218" s="122">
        <v>0.21932616614440001</v>
      </c>
      <c r="AB2218" s="122">
        <v>0.2133499751656</v>
      </c>
      <c r="AC2218" s="122">
        <v>0.19508891332</v>
      </c>
      <c r="AD2218" s="122">
        <v>0.21207951186240001</v>
      </c>
      <c r="AE2218" s="122">
        <v>0.19495388466399999</v>
      </c>
      <c r="AF2218" s="122">
        <v>0.15419798245319999</v>
      </c>
      <c r="AG2218" s="122">
        <v>0.15115784784520001</v>
      </c>
      <c r="AH2218" s="122">
        <v>0.11758540934559999</v>
      </c>
      <c r="AI2218" s="122">
        <v>0.28080965466399999</v>
      </c>
      <c r="AJ2218" s="122">
        <v>0.18578748903959999</v>
      </c>
      <c r="AK2218" s="122">
        <v>0.17546345922840001</v>
      </c>
      <c r="AL2218" s="122">
        <v>0</v>
      </c>
    </row>
    <row r="2219" spans="1:38" hidden="1" x14ac:dyDescent="0.25">
      <c r="A2219" s="122" t="s">
        <v>1993</v>
      </c>
      <c r="B2219" s="122">
        <v>1</v>
      </c>
      <c r="C2219" s="122" t="s">
        <v>2184</v>
      </c>
      <c r="D2219" s="122" t="s">
        <v>2105</v>
      </c>
      <c r="E2219" s="122">
        <v>41</v>
      </c>
      <c r="F2219" s="122">
        <v>0.35474000500679997</v>
      </c>
      <c r="G2219" s="122">
        <v>0.35364995683080003</v>
      </c>
      <c r="H2219" s="122">
        <v>0.33293826272560001</v>
      </c>
      <c r="I2219" s="122">
        <v>0.328637674484</v>
      </c>
      <c r="J2219" s="122">
        <v>0.32311612766440001</v>
      </c>
      <c r="K2219" s="122">
        <v>0.31686082022279999</v>
      </c>
      <c r="L2219" s="122">
        <v>0.30484295418360002</v>
      </c>
      <c r="M2219" s="122">
        <v>0.31258079689759999</v>
      </c>
      <c r="N2219" s="122">
        <v>0.32810459482359999</v>
      </c>
      <c r="O2219" s="122">
        <v>0.29395546360320002</v>
      </c>
      <c r="P2219" s="122">
        <v>0.30248794704519999</v>
      </c>
      <c r="Q2219" s="122">
        <v>0.31985685036200001</v>
      </c>
      <c r="R2219" s="122">
        <v>0.3207891236116</v>
      </c>
      <c r="S2219" s="122">
        <v>0.37427500122599999</v>
      </c>
      <c r="T2219" s="122">
        <v>0.4616092228916</v>
      </c>
      <c r="U2219" s="122">
        <v>0.57129138306799998</v>
      </c>
      <c r="V2219" s="122">
        <v>0.58967021969800004</v>
      </c>
      <c r="W2219" s="122">
        <v>0.54787256162800002</v>
      </c>
      <c r="X2219" s="122">
        <v>0.45855291803440001</v>
      </c>
      <c r="Y2219" s="122">
        <v>0.37727008518639998</v>
      </c>
      <c r="Z2219" s="122">
        <v>0.38506319647039999</v>
      </c>
      <c r="AA2219" s="122">
        <v>0.38669402043160001</v>
      </c>
      <c r="AB2219" s="122">
        <v>0.41563364382680001</v>
      </c>
      <c r="AC2219" s="122">
        <v>0.4041692156908</v>
      </c>
      <c r="AD2219" s="122">
        <v>0.42965188033599999</v>
      </c>
      <c r="AE2219" s="122">
        <v>0.39783663357760002</v>
      </c>
      <c r="AF2219" s="122">
        <v>0.318557395282</v>
      </c>
      <c r="AG2219" s="122">
        <v>0.3438939886172</v>
      </c>
      <c r="AH2219" s="122">
        <v>0.38367114771439997</v>
      </c>
      <c r="AI2219" s="122">
        <v>0.39443170566239999</v>
      </c>
      <c r="AJ2219" s="122">
        <v>0.31722148178839998</v>
      </c>
      <c r="AK2219" s="122">
        <v>0.31723959037119998</v>
      </c>
      <c r="AL2219" s="122">
        <v>0</v>
      </c>
    </row>
    <row r="2220" spans="1:38" hidden="1" x14ac:dyDescent="0.25">
      <c r="A2220" s="122" t="s">
        <v>1993</v>
      </c>
      <c r="B2220" s="122">
        <v>1</v>
      </c>
      <c r="C2220" s="122" t="s">
        <v>2184</v>
      </c>
      <c r="D2220" s="122" t="s">
        <v>2106</v>
      </c>
      <c r="E2220" s="122">
        <v>41</v>
      </c>
      <c r="F2220" s="122">
        <v>1.651089076E-4</v>
      </c>
      <c r="G2220" s="122">
        <v>1.650934152E-4</v>
      </c>
      <c r="H2220" s="122">
        <v>0</v>
      </c>
      <c r="I2220" s="122">
        <v>0</v>
      </c>
      <c r="J2220" s="122">
        <v>0</v>
      </c>
      <c r="K2220" s="122">
        <v>0</v>
      </c>
      <c r="L2220" s="122">
        <v>0</v>
      </c>
      <c r="M2220" s="122">
        <v>0</v>
      </c>
      <c r="N2220" s="122">
        <v>0</v>
      </c>
      <c r="O2220" s="122">
        <v>0</v>
      </c>
      <c r="P2220" s="122">
        <v>0</v>
      </c>
      <c r="Q2220" s="122">
        <v>0</v>
      </c>
      <c r="R2220" s="122">
        <v>0</v>
      </c>
      <c r="S2220" s="122">
        <v>0</v>
      </c>
      <c r="T2220" s="122">
        <v>0</v>
      </c>
      <c r="U2220" s="122">
        <v>0</v>
      </c>
      <c r="V2220" s="122">
        <v>0</v>
      </c>
      <c r="W2220" s="122">
        <v>0</v>
      </c>
      <c r="X2220" s="122">
        <v>0</v>
      </c>
      <c r="Y2220" s="122">
        <v>0</v>
      </c>
      <c r="Z2220" s="122">
        <v>0</v>
      </c>
      <c r="AA2220" s="122">
        <v>0</v>
      </c>
      <c r="AB2220" s="122">
        <v>0</v>
      </c>
      <c r="AC2220" s="122">
        <v>0</v>
      </c>
      <c r="AD2220" s="122">
        <v>0</v>
      </c>
      <c r="AE2220" s="122">
        <v>0</v>
      </c>
      <c r="AF2220" s="122">
        <v>0</v>
      </c>
      <c r="AG2220" s="122">
        <v>0</v>
      </c>
      <c r="AH2220" s="122">
        <v>0</v>
      </c>
      <c r="AI2220" s="122">
        <v>0</v>
      </c>
      <c r="AJ2220" s="122">
        <v>0</v>
      </c>
      <c r="AK2220" s="122">
        <v>0</v>
      </c>
      <c r="AL2220" s="122">
        <v>0</v>
      </c>
    </row>
    <row r="2221" spans="1:38" hidden="1" x14ac:dyDescent="0.25">
      <c r="A2221" s="122" t="s">
        <v>1993</v>
      </c>
      <c r="B2221" s="122">
        <v>1</v>
      </c>
      <c r="C2221" s="122" t="s">
        <v>2184</v>
      </c>
      <c r="D2221" s="122" t="s">
        <v>2107</v>
      </c>
      <c r="E2221" s="122">
        <v>41</v>
      </c>
      <c r="F2221" s="122">
        <v>0.46807868993480001</v>
      </c>
      <c r="G2221" s="122">
        <v>0.43945320281520001</v>
      </c>
      <c r="H2221" s="122">
        <v>0.39605347400360003</v>
      </c>
      <c r="I2221" s="122">
        <v>0.38088609291320003</v>
      </c>
      <c r="J2221" s="122">
        <v>0.34415195448480002</v>
      </c>
      <c r="K2221" s="122">
        <v>0.38140026374239999</v>
      </c>
      <c r="L2221" s="122">
        <v>0.43663911471319999</v>
      </c>
      <c r="M2221" s="122">
        <v>0.4706453329816</v>
      </c>
      <c r="N2221" s="122">
        <v>0.42122700290440002</v>
      </c>
      <c r="O2221" s="122">
        <v>0.34290719550920001</v>
      </c>
      <c r="P2221" s="122">
        <v>0.37877280215600001</v>
      </c>
      <c r="Q2221" s="122">
        <v>0.40639753259560002</v>
      </c>
      <c r="R2221" s="122">
        <v>0.3949109123708</v>
      </c>
      <c r="S2221" s="122">
        <v>0.37547669768000003</v>
      </c>
      <c r="T2221" s="122">
        <v>0.39177567564519999</v>
      </c>
      <c r="U2221" s="122">
        <v>0.45442474539279998</v>
      </c>
      <c r="V2221" s="122">
        <v>0.58194272416839998</v>
      </c>
      <c r="W2221" s="122">
        <v>0.66399980676399994</v>
      </c>
      <c r="X2221" s="122">
        <v>0.95896636119199996</v>
      </c>
      <c r="Y2221" s="122">
        <v>0.97162752735159996</v>
      </c>
      <c r="Z2221" s="122">
        <v>1.3379511809608</v>
      </c>
      <c r="AA2221" s="122">
        <v>1.7190461474144001</v>
      </c>
      <c r="AB2221" s="122">
        <v>2.2407210965719999</v>
      </c>
      <c r="AC2221" s="122">
        <v>2.4007061879248002</v>
      </c>
      <c r="AD2221" s="122">
        <v>2.6224660742475998</v>
      </c>
      <c r="AE2221" s="122">
        <v>2.2905466872595999</v>
      </c>
      <c r="AF2221" s="122">
        <v>1.7780299839372</v>
      </c>
      <c r="AG2221" s="122">
        <v>1.8665302064444</v>
      </c>
      <c r="AH2221" s="122">
        <v>2.7032474374723998</v>
      </c>
      <c r="AI2221" s="122">
        <v>3.1677086831936001</v>
      </c>
      <c r="AJ2221" s="122">
        <v>2.0939307604124</v>
      </c>
      <c r="AK2221" s="122">
        <v>1.8732192339</v>
      </c>
      <c r="AL2221" s="122">
        <v>0</v>
      </c>
    </row>
    <row r="2222" spans="1:38" hidden="1" x14ac:dyDescent="0.25">
      <c r="A2222" s="122" t="s">
        <v>1993</v>
      </c>
      <c r="B2222" s="122">
        <v>1</v>
      </c>
      <c r="C2222" s="122" t="s">
        <v>2184</v>
      </c>
      <c r="D2222" s="122" t="s">
        <v>475</v>
      </c>
      <c r="E2222" s="122">
        <v>41</v>
      </c>
      <c r="F2222" s="122">
        <v>0.16175923517599999</v>
      </c>
      <c r="G2222" s="122">
        <v>0.16088634427039999</v>
      </c>
      <c r="H2222" s="122">
        <v>0.1534911789908</v>
      </c>
      <c r="I2222" s="122">
        <v>0.1454530203196</v>
      </c>
      <c r="J2222" s="122">
        <v>0.1416598524348</v>
      </c>
      <c r="K2222" s="122">
        <v>0.1421685778184</v>
      </c>
      <c r="L2222" s="122">
        <v>0.1385371385636</v>
      </c>
      <c r="M2222" s="122">
        <v>0.13476118731039999</v>
      </c>
      <c r="N2222" s="122">
        <v>0.12923860137439999</v>
      </c>
      <c r="O2222" s="122">
        <v>0.1219332663276</v>
      </c>
      <c r="P2222" s="122">
        <v>0.121043719762</v>
      </c>
      <c r="Q2222" s="122">
        <v>0.1186028272296</v>
      </c>
      <c r="R2222" s="122">
        <v>0.11520283609239999</v>
      </c>
      <c r="S2222" s="122">
        <v>0.10897748554</v>
      </c>
      <c r="T2222" s="122">
        <v>0.105525979608</v>
      </c>
      <c r="U2222" s="122">
        <v>0.1000854750392</v>
      </c>
      <c r="V2222" s="122">
        <v>9.6612564644400004E-2</v>
      </c>
      <c r="W2222" s="122">
        <v>9.3290814657600002E-2</v>
      </c>
      <c r="X2222" s="122">
        <v>9.1105961080400005E-2</v>
      </c>
      <c r="Y2222" s="122">
        <v>8.5636662451199996E-2</v>
      </c>
      <c r="Z2222" s="122">
        <v>8.4330423811199998E-2</v>
      </c>
      <c r="AA2222" s="122">
        <v>8.4201944391600003E-2</v>
      </c>
      <c r="AB2222" s="122">
        <v>8.9316990811999994E-2</v>
      </c>
      <c r="AC2222" s="122">
        <v>9.2372719832400002E-2</v>
      </c>
      <c r="AD2222" s="122">
        <v>0.1096199452936</v>
      </c>
      <c r="AE2222" s="122">
        <v>0.10376447452</v>
      </c>
      <c r="AF2222" s="122">
        <v>8.7725915695599996E-2</v>
      </c>
      <c r="AG2222" s="122">
        <v>9.7782791344000003E-2</v>
      </c>
      <c r="AH2222" s="122">
        <v>0.10004343275079999</v>
      </c>
      <c r="AI2222" s="122">
        <v>0.1014834467052</v>
      </c>
      <c r="AJ2222" s="122">
        <v>8.8112830660400002E-2</v>
      </c>
      <c r="AK2222" s="122">
        <v>8.2107175956400005E-2</v>
      </c>
      <c r="AL2222" s="122">
        <v>0</v>
      </c>
    </row>
    <row r="2223" spans="1:38" hidden="1" x14ac:dyDescent="0.25">
      <c r="A2223" s="122" t="s">
        <v>1993</v>
      </c>
      <c r="B2223" s="122">
        <v>1</v>
      </c>
      <c r="C2223" s="122" t="s">
        <v>2184</v>
      </c>
      <c r="D2223" s="122" t="s">
        <v>2108</v>
      </c>
      <c r="E2223" s="122">
        <v>41</v>
      </c>
      <c r="F2223" s="122">
        <v>0</v>
      </c>
      <c r="G2223" s="122">
        <v>0</v>
      </c>
      <c r="H2223" s="122">
        <v>0</v>
      </c>
      <c r="I2223" s="122">
        <v>0</v>
      </c>
      <c r="J2223" s="122">
        <v>0</v>
      </c>
      <c r="K2223" s="122">
        <v>0</v>
      </c>
      <c r="L2223" s="122">
        <v>0</v>
      </c>
      <c r="M2223" s="122">
        <v>0</v>
      </c>
      <c r="N2223" s="122">
        <v>0</v>
      </c>
      <c r="O2223" s="122">
        <v>0</v>
      </c>
      <c r="P2223" s="122">
        <v>0</v>
      </c>
      <c r="Q2223" s="122">
        <v>0</v>
      </c>
      <c r="R2223" s="122">
        <v>0</v>
      </c>
      <c r="S2223" s="122">
        <v>0</v>
      </c>
      <c r="T2223" s="122">
        <v>0</v>
      </c>
      <c r="U2223" s="122">
        <v>0</v>
      </c>
      <c r="V2223" s="122">
        <v>0</v>
      </c>
      <c r="W2223" s="122">
        <v>0</v>
      </c>
      <c r="X2223" s="122">
        <v>0</v>
      </c>
      <c r="Y2223" s="122">
        <v>0</v>
      </c>
      <c r="Z2223" s="122">
        <v>0</v>
      </c>
      <c r="AA2223" s="122">
        <v>0</v>
      </c>
      <c r="AB2223" s="122">
        <v>0</v>
      </c>
      <c r="AC2223" s="122">
        <v>0</v>
      </c>
      <c r="AD2223" s="122">
        <v>0</v>
      </c>
      <c r="AE2223" s="122">
        <v>0</v>
      </c>
      <c r="AF2223" s="122">
        <v>0</v>
      </c>
      <c r="AG2223" s="122">
        <v>0</v>
      </c>
      <c r="AH2223" s="122">
        <v>0</v>
      </c>
      <c r="AI2223" s="122">
        <v>0</v>
      </c>
      <c r="AJ2223" s="122">
        <v>0</v>
      </c>
      <c r="AK2223" s="122">
        <v>0</v>
      </c>
      <c r="AL2223" s="122">
        <v>0</v>
      </c>
    </row>
    <row r="2224" spans="1:38" hidden="1" x14ac:dyDescent="0.25">
      <c r="A2224" s="122" t="s">
        <v>1993</v>
      </c>
      <c r="B2224" s="122">
        <v>1</v>
      </c>
      <c r="C2224" s="122" t="s">
        <v>2184</v>
      </c>
      <c r="D2224" s="122" t="s">
        <v>2109</v>
      </c>
      <c r="E2224" s="122">
        <v>41</v>
      </c>
      <c r="F2224" s="122">
        <v>2.5256158911200002E-2</v>
      </c>
      <c r="G2224" s="122">
        <v>1.8407915923599999E-2</v>
      </c>
      <c r="H2224" s="122">
        <v>2.52376298356E-2</v>
      </c>
      <c r="I2224" s="122">
        <v>2.3191960593200001E-2</v>
      </c>
      <c r="J2224" s="122">
        <v>2.5014673958399999E-2</v>
      </c>
      <c r="K2224" s="122">
        <v>2.89512329204E-2</v>
      </c>
      <c r="L2224" s="122">
        <v>2.9453063824800001E-2</v>
      </c>
      <c r="M2224" s="122">
        <v>3.3634683431999997E-2</v>
      </c>
      <c r="N2224" s="122">
        <v>3.4129185053599999E-2</v>
      </c>
      <c r="O2224" s="122">
        <v>3.0722959694000001E-2</v>
      </c>
      <c r="P2224" s="122">
        <v>3.3475224207599998E-2</v>
      </c>
      <c r="Q2224" s="122">
        <v>3.1176175248399999E-2</v>
      </c>
      <c r="R2224" s="122">
        <v>3.1639077108799998E-2</v>
      </c>
      <c r="S2224" s="122">
        <v>3.1501125000799997E-2</v>
      </c>
      <c r="T2224" s="122">
        <v>3.6675249570399998E-2</v>
      </c>
      <c r="U2224" s="122">
        <v>3.3798010092000001E-2</v>
      </c>
      <c r="V2224" s="122">
        <v>3.7340558435600003E-2</v>
      </c>
      <c r="W2224" s="122">
        <v>3.4119306902800003E-2</v>
      </c>
      <c r="X2224" s="122">
        <v>3.2687642901199999E-2</v>
      </c>
      <c r="Y2224" s="122">
        <v>2.7688439273599999E-2</v>
      </c>
      <c r="Z2224" s="122">
        <v>1.4211074760400001E-2</v>
      </c>
      <c r="AA2224" s="122">
        <v>1.4634805569999999E-2</v>
      </c>
      <c r="AB2224" s="122">
        <v>1.44616350788E-2</v>
      </c>
      <c r="AC2224" s="122">
        <v>1.19470495676E-2</v>
      </c>
      <c r="AD2224" s="122">
        <v>1.23452049E-2</v>
      </c>
      <c r="AE2224" s="122">
        <v>1.28315073292E-2</v>
      </c>
      <c r="AF2224" s="122">
        <v>1.27957148256E-2</v>
      </c>
      <c r="AG2224" s="122">
        <v>1.4915854814E-2</v>
      </c>
      <c r="AH2224" s="122">
        <v>1.24932133144E-2</v>
      </c>
      <c r="AI2224" s="122">
        <v>1.8109765872799999E-2</v>
      </c>
      <c r="AJ2224" s="122">
        <v>1.8024770226399998E-2</v>
      </c>
      <c r="AK2224" s="122">
        <v>1.3255967048799999E-2</v>
      </c>
      <c r="AL2224" s="122">
        <v>0</v>
      </c>
    </row>
    <row r="2225" spans="1:38" hidden="1" x14ac:dyDescent="0.25">
      <c r="A2225" s="122" t="s">
        <v>1993</v>
      </c>
      <c r="B2225" s="122">
        <v>1</v>
      </c>
      <c r="C2225" s="122" t="s">
        <v>2184</v>
      </c>
      <c r="D2225" s="122" t="s">
        <v>2110</v>
      </c>
      <c r="E2225" s="122">
        <v>41</v>
      </c>
      <c r="F2225" s="122">
        <v>1.2533110209395999</v>
      </c>
      <c r="G2225" s="122">
        <v>1.3233605805616</v>
      </c>
      <c r="H2225" s="122">
        <v>1.3490783899348</v>
      </c>
      <c r="I2225" s="122">
        <v>1.3476487533235999</v>
      </c>
      <c r="J2225" s="122">
        <v>1.3485430519652</v>
      </c>
      <c r="K2225" s="122">
        <v>1.3638941647659999</v>
      </c>
      <c r="L2225" s="122">
        <v>1.4192220807856</v>
      </c>
      <c r="M2225" s="122">
        <v>1.4502698286216</v>
      </c>
      <c r="N2225" s="122">
        <v>1.3925915312763999</v>
      </c>
      <c r="O2225" s="122">
        <v>1.3435566442564</v>
      </c>
      <c r="P2225" s="122">
        <v>1.4500135752732</v>
      </c>
      <c r="Q2225" s="122">
        <v>1.5244565449231999</v>
      </c>
      <c r="R2225" s="122">
        <v>1.4579733839916</v>
      </c>
      <c r="S2225" s="122">
        <v>1.4691958710296</v>
      </c>
      <c r="T2225" s="122">
        <v>1.4506432309235999</v>
      </c>
      <c r="U2225" s="122">
        <v>1.4420851226992</v>
      </c>
      <c r="V2225" s="122">
        <v>1.5318364811259999</v>
      </c>
      <c r="W2225" s="122">
        <v>1.5373712335464</v>
      </c>
      <c r="X2225" s="122">
        <v>1.6835424807235999</v>
      </c>
      <c r="Y2225" s="122">
        <v>1.6299714857523999</v>
      </c>
      <c r="Z2225" s="122">
        <v>1.7319036079351999</v>
      </c>
      <c r="AA2225" s="122">
        <v>1.9040227205524001</v>
      </c>
      <c r="AB2225" s="122">
        <v>1.9047915624780001</v>
      </c>
      <c r="AC2225" s="122">
        <v>1.8223382507792001</v>
      </c>
      <c r="AD2225" s="122">
        <v>1.6382794208564</v>
      </c>
      <c r="AE2225" s="122">
        <v>1.4617981437836001</v>
      </c>
      <c r="AF2225" s="122">
        <v>1.4118842054323999</v>
      </c>
      <c r="AG2225" s="122">
        <v>1.4095339270684</v>
      </c>
      <c r="AH2225" s="122">
        <v>1.5794613348668001</v>
      </c>
      <c r="AI2225" s="122">
        <v>2.2997141118196001</v>
      </c>
      <c r="AJ2225" s="122">
        <v>1.9629032514224001</v>
      </c>
      <c r="AK2225" s="122">
        <v>1.7424088148348</v>
      </c>
      <c r="AL2225" s="122">
        <v>0</v>
      </c>
    </row>
    <row r="2226" spans="1:38" hidden="1" x14ac:dyDescent="0.25">
      <c r="A2226" s="122" t="s">
        <v>1993</v>
      </c>
      <c r="B2226" s="122">
        <v>1</v>
      </c>
      <c r="C2226" s="122" t="s">
        <v>2184</v>
      </c>
      <c r="D2226" s="122" t="s">
        <v>2111</v>
      </c>
      <c r="E2226" s="122">
        <v>41</v>
      </c>
      <c r="F2226" s="122">
        <v>1.90275716624E-2</v>
      </c>
      <c r="G2226" s="122">
        <v>7.67124131116E-2</v>
      </c>
      <c r="H2226" s="122">
        <v>1.9831819201600001E-2</v>
      </c>
      <c r="I2226" s="122">
        <v>8.9080059992000006E-3</v>
      </c>
      <c r="J2226" s="122">
        <v>1.1534444513199999E-2</v>
      </c>
      <c r="K2226" s="122">
        <v>1.0874974821199999E-2</v>
      </c>
      <c r="L2226" s="122">
        <v>1.0147625454400001E-2</v>
      </c>
      <c r="M2226" s="122">
        <v>9.1352926447999996E-3</v>
      </c>
      <c r="N2226" s="122">
        <v>8.6906041151999999E-3</v>
      </c>
      <c r="O2226" s="122">
        <v>6.9673614919999998E-3</v>
      </c>
      <c r="P2226" s="122">
        <v>6.3609259616000001E-3</v>
      </c>
      <c r="Q2226" s="122">
        <v>6.4251067076000002E-3</v>
      </c>
      <c r="R2226" s="122">
        <v>6.3598221736E-3</v>
      </c>
      <c r="S2226" s="122">
        <v>6.0766641684000004E-3</v>
      </c>
      <c r="T2226" s="122">
        <v>5.5760298748000004E-3</v>
      </c>
      <c r="U2226" s="122">
        <v>6.1983079507999996E-3</v>
      </c>
      <c r="V2226" s="122">
        <v>5.9959433660000004E-3</v>
      </c>
      <c r="W2226" s="122">
        <v>6.4677339775999999E-3</v>
      </c>
      <c r="X2226" s="122">
        <v>6.8463438064000001E-3</v>
      </c>
      <c r="Y2226" s="122">
        <v>6.6136304471999998E-3</v>
      </c>
      <c r="Z2226" s="122">
        <v>6.4930756772000001E-3</v>
      </c>
      <c r="AA2226" s="122">
        <v>6.3439401703999998E-3</v>
      </c>
      <c r="AB2226" s="122">
        <v>5.7437348751999996E-3</v>
      </c>
      <c r="AC2226" s="122">
        <v>5.6298716544000002E-3</v>
      </c>
      <c r="AD2226" s="122">
        <v>5.9341406907999997E-3</v>
      </c>
      <c r="AE2226" s="122">
        <v>5.0433292475999996E-3</v>
      </c>
      <c r="AF2226" s="122">
        <v>4.4806053487999997E-3</v>
      </c>
      <c r="AG2226" s="122">
        <v>4.2568496180000002E-3</v>
      </c>
      <c r="AH2226" s="122">
        <v>4.2985243727999998E-3</v>
      </c>
      <c r="AI2226" s="122">
        <v>4.8188519119999997E-3</v>
      </c>
      <c r="AJ2226" s="122">
        <v>4.2706365687999997E-3</v>
      </c>
      <c r="AK2226" s="122">
        <v>4.1642787283999996E-3</v>
      </c>
      <c r="AL2226" s="122">
        <v>0</v>
      </c>
    </row>
    <row r="2227" spans="1:38" hidden="1" x14ac:dyDescent="0.25">
      <c r="A2227" s="122" t="s">
        <v>1993</v>
      </c>
      <c r="B2227" s="122">
        <v>1</v>
      </c>
      <c r="C2227" s="122" t="s">
        <v>2184</v>
      </c>
      <c r="D2227" s="122" t="s">
        <v>2112</v>
      </c>
      <c r="E2227" s="122">
        <v>41</v>
      </c>
      <c r="F2227" s="122">
        <v>2.3032692340000001E-3</v>
      </c>
      <c r="G2227" s="122">
        <v>2.303053158E-3</v>
      </c>
      <c r="H2227" s="122">
        <v>0</v>
      </c>
      <c r="I2227" s="122">
        <v>0</v>
      </c>
      <c r="J2227" s="122">
        <v>0</v>
      </c>
      <c r="K2227" s="122">
        <v>0</v>
      </c>
      <c r="L2227" s="122">
        <v>0</v>
      </c>
      <c r="M2227" s="122">
        <v>0</v>
      </c>
      <c r="N2227" s="122">
        <v>0</v>
      </c>
      <c r="O2227" s="122">
        <v>3.0497169863999999E-3</v>
      </c>
      <c r="P2227" s="122">
        <v>6.2584025274400004E-2</v>
      </c>
      <c r="Q2227" s="122">
        <v>8.3157827975599993E-2</v>
      </c>
      <c r="R2227" s="122">
        <v>0.1040224203004</v>
      </c>
      <c r="S2227" s="122">
        <v>0.35030418977119998</v>
      </c>
      <c r="T2227" s="122">
        <v>0.27049558542719998</v>
      </c>
      <c r="U2227" s="122">
        <v>0.32614035399680003</v>
      </c>
      <c r="V2227" s="122">
        <v>0.38643798274199997</v>
      </c>
      <c r="W2227" s="122">
        <v>0.37226541455880002</v>
      </c>
      <c r="X2227" s="122">
        <v>0.32027175501439997</v>
      </c>
      <c r="Y2227" s="122">
        <v>0.29334636468480002</v>
      </c>
      <c r="Z2227" s="122">
        <v>0.30997030398600001</v>
      </c>
      <c r="AA2227" s="122">
        <v>0.302184200864</v>
      </c>
      <c r="AB2227" s="122">
        <v>0.2492262475052</v>
      </c>
      <c r="AC2227" s="122">
        <v>0.33822705840840001</v>
      </c>
      <c r="AD2227" s="122">
        <v>0.40342197511560002</v>
      </c>
      <c r="AE2227" s="122">
        <v>0.41325362155840001</v>
      </c>
      <c r="AF2227" s="122">
        <v>0.39586311479120001</v>
      </c>
      <c r="AG2227" s="122">
        <v>1.4328019688583999</v>
      </c>
      <c r="AH2227" s="122">
        <v>1.3061916371083999</v>
      </c>
      <c r="AI2227" s="122">
        <v>0.79002585341959997</v>
      </c>
      <c r="AJ2227" s="122">
        <v>0.41830135542719998</v>
      </c>
      <c r="AK2227" s="122">
        <v>0.23507061700359999</v>
      </c>
      <c r="AL2227" s="122">
        <v>0</v>
      </c>
    </row>
    <row r="2228" spans="1:38" hidden="1" x14ac:dyDescent="0.25">
      <c r="A2228" s="122" t="s">
        <v>1993</v>
      </c>
      <c r="B2228" s="122">
        <v>1</v>
      </c>
      <c r="C2228" s="122" t="s">
        <v>2184</v>
      </c>
      <c r="D2228" s="122" t="s">
        <v>2113</v>
      </c>
      <c r="E2228" s="122">
        <v>41</v>
      </c>
      <c r="F2228" s="122">
        <v>1.9371978688132001</v>
      </c>
      <c r="G2228" s="122">
        <v>1.7459495350556</v>
      </c>
      <c r="H2228" s="122">
        <v>1.6181160945627999</v>
      </c>
      <c r="I2228" s="122">
        <v>1.6800661544604001</v>
      </c>
      <c r="J2228" s="122">
        <v>1.4933191422884</v>
      </c>
      <c r="K2228" s="122">
        <v>1.4245104987092001</v>
      </c>
      <c r="L2228" s="122">
        <v>1.4327996067308</v>
      </c>
      <c r="M2228" s="122">
        <v>1.4506941635368</v>
      </c>
      <c r="N2228" s="122">
        <v>1.2418558859140001</v>
      </c>
      <c r="O2228" s="122">
        <v>1.2659961557824</v>
      </c>
      <c r="P2228" s="122">
        <v>1.3866171710663999</v>
      </c>
      <c r="Q2228" s="122">
        <v>1.4638971336191999</v>
      </c>
      <c r="R2228" s="122">
        <v>1.4792909250727999</v>
      </c>
      <c r="S2228" s="122">
        <v>1.3968884801676</v>
      </c>
      <c r="T2228" s="122">
        <v>1.505682663982</v>
      </c>
      <c r="U2228" s="122">
        <v>1.5625754312392</v>
      </c>
      <c r="V2228" s="122">
        <v>1.6021409757528</v>
      </c>
      <c r="W2228" s="122">
        <v>1.6762392963792001</v>
      </c>
      <c r="X2228" s="122">
        <v>1.6822826319991999</v>
      </c>
      <c r="Y2228" s="122">
        <v>1.5418243126775999</v>
      </c>
      <c r="Z2228" s="122">
        <v>1.5320239829972</v>
      </c>
      <c r="AA2228" s="122">
        <v>1.5486598381800001</v>
      </c>
      <c r="AB2228" s="122">
        <v>1.5579705179836001</v>
      </c>
      <c r="AC2228" s="122">
        <v>1.7114057025688001</v>
      </c>
      <c r="AD2228" s="122">
        <v>1.8175708657231999</v>
      </c>
      <c r="AE2228" s="122">
        <v>1.7996596042627999</v>
      </c>
      <c r="AF2228" s="122">
        <v>1.331728574974</v>
      </c>
      <c r="AG2228" s="122">
        <v>2.07265213799</v>
      </c>
      <c r="AH2228" s="122">
        <v>2.2709393550171999</v>
      </c>
      <c r="AI2228" s="122">
        <v>2.0080559041395998</v>
      </c>
      <c r="AJ2228" s="122">
        <v>3.8666771780447999</v>
      </c>
      <c r="AK2228" s="122">
        <v>3.7567124338575999</v>
      </c>
      <c r="AL2228" s="122">
        <v>0</v>
      </c>
    </row>
    <row r="2229" spans="1:38" hidden="1" x14ac:dyDescent="0.25">
      <c r="A2229" s="122" t="s">
        <v>1993</v>
      </c>
      <c r="B2229" s="122">
        <v>1</v>
      </c>
      <c r="C2229" s="122" t="s">
        <v>2184</v>
      </c>
      <c r="D2229" s="122" t="s">
        <v>2114</v>
      </c>
      <c r="E2229" s="122">
        <v>41</v>
      </c>
      <c r="F2229" s="122">
        <v>4.7310838344252</v>
      </c>
      <c r="G2229" s="122">
        <v>4.5478241692071997</v>
      </c>
      <c r="H2229" s="122">
        <v>4.3328291411272</v>
      </c>
      <c r="I2229" s="122">
        <v>4.1351332292927996</v>
      </c>
      <c r="J2229" s="122">
        <v>4.0534596363380002</v>
      </c>
      <c r="K2229" s="122">
        <v>4.0720193481295999</v>
      </c>
      <c r="L2229" s="122">
        <v>4.1551320228039996</v>
      </c>
      <c r="M2229" s="122">
        <v>4.1058424528044002</v>
      </c>
      <c r="N2229" s="122">
        <v>3.9105934170408001</v>
      </c>
      <c r="O2229" s="122">
        <v>3.7412681391792</v>
      </c>
      <c r="P2229" s="122">
        <v>3.7511765892104001</v>
      </c>
      <c r="Q2229" s="122">
        <v>3.7498471545696002</v>
      </c>
      <c r="R2229" s="122">
        <v>3.7149747496484</v>
      </c>
      <c r="S2229" s="122">
        <v>3.7722366343592002</v>
      </c>
      <c r="T2229" s="122">
        <v>3.8258333541064</v>
      </c>
      <c r="U2229" s="122">
        <v>3.9035067840300002</v>
      </c>
      <c r="V2229" s="122">
        <v>3.8378790158156</v>
      </c>
      <c r="W2229" s="122">
        <v>3.9173177927128</v>
      </c>
      <c r="X2229" s="122">
        <v>4.1387459458856002</v>
      </c>
      <c r="Y2229" s="122">
        <v>4.0423730059635998</v>
      </c>
      <c r="Z2229" s="122">
        <v>4.0974308150523999</v>
      </c>
      <c r="AA2229" s="122">
        <v>4.5661699023500004</v>
      </c>
      <c r="AB2229" s="122">
        <v>4.0614259240099999</v>
      </c>
      <c r="AC2229" s="122">
        <v>5.4068167829256</v>
      </c>
      <c r="AD2229" s="122">
        <v>5.5322085893255997</v>
      </c>
      <c r="AE2229" s="122">
        <v>5.4369443184839996</v>
      </c>
      <c r="AF2229" s="122">
        <v>5.3184632472412003</v>
      </c>
      <c r="AG2229" s="122">
        <v>4.9408799172095996</v>
      </c>
      <c r="AH2229" s="122">
        <v>4.5480488644864003</v>
      </c>
      <c r="AI2229" s="122">
        <v>4.3862991473167998</v>
      </c>
      <c r="AJ2229" s="122">
        <v>3.4460713729512</v>
      </c>
      <c r="AK2229" s="122">
        <v>3.9970249812779999</v>
      </c>
      <c r="AL2229" s="122">
        <v>0</v>
      </c>
    </row>
    <row r="2230" spans="1:38" hidden="1" x14ac:dyDescent="0.25">
      <c r="A2230" s="122" t="s">
        <v>1993</v>
      </c>
      <c r="B2230" s="122">
        <v>1</v>
      </c>
      <c r="C2230" s="122" t="s">
        <v>2184</v>
      </c>
      <c r="D2230" s="122" t="s">
        <v>2115</v>
      </c>
      <c r="E2230" s="122">
        <v>41</v>
      </c>
      <c r="F2230" s="122">
        <v>0</v>
      </c>
      <c r="G2230" s="122">
        <v>0</v>
      </c>
      <c r="H2230" s="122">
        <v>0</v>
      </c>
      <c r="I2230" s="122">
        <v>0</v>
      </c>
      <c r="J2230" s="122">
        <v>0</v>
      </c>
      <c r="K2230" s="122">
        <v>0</v>
      </c>
      <c r="L2230" s="122">
        <v>0</v>
      </c>
      <c r="M2230" s="122">
        <v>0</v>
      </c>
      <c r="N2230" s="122">
        <v>0</v>
      </c>
      <c r="O2230" s="122">
        <v>0</v>
      </c>
      <c r="P2230" s="122">
        <v>0</v>
      </c>
      <c r="Q2230" s="122">
        <v>0</v>
      </c>
      <c r="R2230" s="122">
        <v>0</v>
      </c>
      <c r="S2230" s="122">
        <v>0</v>
      </c>
      <c r="T2230" s="122">
        <v>0</v>
      </c>
      <c r="U2230" s="122">
        <v>0</v>
      </c>
      <c r="V2230" s="122">
        <v>0</v>
      </c>
      <c r="W2230" s="122">
        <v>0</v>
      </c>
      <c r="X2230" s="122">
        <v>0</v>
      </c>
      <c r="Y2230" s="122">
        <v>0</v>
      </c>
      <c r="Z2230" s="122">
        <v>0</v>
      </c>
      <c r="AA2230" s="122">
        <v>0</v>
      </c>
      <c r="AB2230" s="122">
        <v>0</v>
      </c>
      <c r="AC2230" s="122">
        <v>0</v>
      </c>
      <c r="AD2230" s="122">
        <v>0</v>
      </c>
      <c r="AE2230" s="122">
        <v>0</v>
      </c>
      <c r="AF2230" s="122">
        <v>0</v>
      </c>
      <c r="AG2230" s="122">
        <v>0</v>
      </c>
      <c r="AH2230" s="122">
        <v>0</v>
      </c>
      <c r="AI2230" s="122">
        <v>0</v>
      </c>
      <c r="AJ2230" s="122">
        <v>0</v>
      </c>
      <c r="AK2230" s="122">
        <v>0</v>
      </c>
      <c r="AL2230" s="122">
        <v>0</v>
      </c>
    </row>
    <row r="2231" spans="1:38" hidden="1" x14ac:dyDescent="0.25">
      <c r="A2231" s="122" t="s">
        <v>1993</v>
      </c>
      <c r="B2231" s="122">
        <v>1</v>
      </c>
      <c r="C2231" s="122" t="s">
        <v>2184</v>
      </c>
      <c r="D2231" s="122" t="s">
        <v>2116</v>
      </c>
      <c r="E2231" s="122">
        <v>41</v>
      </c>
      <c r="F2231" s="122">
        <v>0.2021144710844</v>
      </c>
      <c r="G2231" s="122">
        <v>0.86691517637759996</v>
      </c>
      <c r="H2231" s="122">
        <v>0.51607848625200003</v>
      </c>
      <c r="I2231" s="122">
        <v>0.65121184147040001</v>
      </c>
      <c r="J2231" s="122">
        <v>0.62049914258640004</v>
      </c>
      <c r="K2231" s="122">
        <v>0.47065237997120002</v>
      </c>
      <c r="L2231" s="122">
        <v>0.94797631383559999</v>
      </c>
      <c r="M2231" s="122">
        <v>1.082194310022</v>
      </c>
      <c r="N2231" s="122">
        <v>0.95070258177440004</v>
      </c>
      <c r="O2231" s="122">
        <v>0.88053581085120003</v>
      </c>
      <c r="P2231" s="122">
        <v>1.0827028084712</v>
      </c>
      <c r="Q2231" s="122">
        <v>1.2730721863384</v>
      </c>
      <c r="R2231" s="122">
        <v>1.1384928329571999</v>
      </c>
      <c r="S2231" s="122">
        <v>1.2304134158483999</v>
      </c>
      <c r="T2231" s="122">
        <v>1.3294063355748</v>
      </c>
      <c r="U2231" s="122">
        <v>1.42065676795</v>
      </c>
      <c r="V2231" s="122">
        <v>1.4860528903948</v>
      </c>
      <c r="W2231" s="122">
        <v>0.39556534579519997</v>
      </c>
      <c r="X2231" s="122">
        <v>1.9384302397068001</v>
      </c>
      <c r="Y2231" s="122">
        <v>1.2848752244327999</v>
      </c>
      <c r="Z2231" s="122">
        <v>1.8883399646384</v>
      </c>
      <c r="AA2231" s="122">
        <v>1.9161843737455999</v>
      </c>
      <c r="AB2231" s="122">
        <v>1.6873966756415999</v>
      </c>
      <c r="AC2231" s="122">
        <v>2.0748539837815998</v>
      </c>
      <c r="AD2231" s="122">
        <v>2.6901219187556</v>
      </c>
      <c r="AE2231" s="122">
        <v>2.6480083758883999</v>
      </c>
      <c r="AF2231" s="122">
        <v>2.4877621790140001</v>
      </c>
      <c r="AG2231" s="122">
        <v>8.8547182504395998</v>
      </c>
      <c r="AH2231" s="122">
        <v>8.0759374829615993</v>
      </c>
      <c r="AI2231" s="122">
        <v>4.8906242326507998</v>
      </c>
      <c r="AJ2231" s="122">
        <v>2.6637539652836</v>
      </c>
      <c r="AK2231" s="122">
        <v>1.5349848806740001</v>
      </c>
      <c r="AL2231" s="122">
        <v>0</v>
      </c>
    </row>
    <row r="2232" spans="1:38" hidden="1" x14ac:dyDescent="0.25">
      <c r="A2232" s="122" t="s">
        <v>1993</v>
      </c>
      <c r="B2232" s="122">
        <v>1</v>
      </c>
      <c r="C2232" s="122" t="s">
        <v>2184</v>
      </c>
      <c r="D2232" s="122" t="s">
        <v>2138</v>
      </c>
      <c r="E2232" s="122">
        <v>41</v>
      </c>
      <c r="F2232" s="122">
        <v>0</v>
      </c>
      <c r="G2232" s="122">
        <v>0</v>
      </c>
      <c r="H2232" s="122">
        <v>0</v>
      </c>
      <c r="I2232" s="122">
        <v>0</v>
      </c>
      <c r="J2232" s="122">
        <v>0</v>
      </c>
      <c r="K2232" s="122">
        <v>0</v>
      </c>
      <c r="L2232" s="122">
        <v>0</v>
      </c>
      <c r="M2232" s="122">
        <v>0</v>
      </c>
      <c r="N2232" s="122">
        <v>0</v>
      </c>
      <c r="O2232" s="122">
        <v>0</v>
      </c>
      <c r="P2232" s="122">
        <v>0</v>
      </c>
      <c r="Q2232" s="122">
        <v>0</v>
      </c>
      <c r="R2232" s="122">
        <v>0</v>
      </c>
      <c r="S2232" s="122">
        <v>0</v>
      </c>
      <c r="T2232" s="122">
        <v>0</v>
      </c>
      <c r="U2232" s="122">
        <v>0</v>
      </c>
      <c r="V2232" s="122">
        <v>0</v>
      </c>
      <c r="W2232" s="122">
        <v>0</v>
      </c>
      <c r="X2232" s="122">
        <v>0</v>
      </c>
      <c r="Y2232" s="122">
        <v>0</v>
      </c>
      <c r="Z2232" s="122">
        <v>0</v>
      </c>
      <c r="AA2232" s="122">
        <v>0</v>
      </c>
      <c r="AB2232" s="122">
        <v>0</v>
      </c>
      <c r="AC2232" s="122">
        <v>0</v>
      </c>
      <c r="AD2232" s="122">
        <v>0</v>
      </c>
      <c r="AE2232" s="122">
        <v>0</v>
      </c>
      <c r="AF2232" s="122">
        <v>0</v>
      </c>
      <c r="AG2232" s="122">
        <v>0</v>
      </c>
      <c r="AH2232" s="122">
        <v>0</v>
      </c>
      <c r="AI2232" s="122">
        <v>0</v>
      </c>
      <c r="AJ2232" s="122">
        <v>0</v>
      </c>
      <c r="AK2232" s="122">
        <v>0</v>
      </c>
      <c r="AL2232" s="122">
        <v>0</v>
      </c>
    </row>
    <row r="2233" spans="1:38" hidden="1" x14ac:dyDescent="0.25">
      <c r="A2233" s="122" t="s">
        <v>1993</v>
      </c>
      <c r="B2233" s="122">
        <v>1</v>
      </c>
      <c r="C2233" s="122" t="s">
        <v>2184</v>
      </c>
      <c r="D2233" s="122" t="s">
        <v>2117</v>
      </c>
      <c r="E2233" s="122">
        <v>41</v>
      </c>
      <c r="F2233" s="122">
        <v>0</v>
      </c>
      <c r="G2233" s="122">
        <v>0</v>
      </c>
      <c r="H2233" s="122">
        <v>0</v>
      </c>
      <c r="I2233" s="122">
        <v>0</v>
      </c>
      <c r="J2233" s="122">
        <v>0</v>
      </c>
      <c r="K2233" s="122">
        <v>0</v>
      </c>
      <c r="L2233" s="122">
        <v>0</v>
      </c>
      <c r="M2233" s="122">
        <v>0</v>
      </c>
      <c r="N2233" s="122">
        <v>0</v>
      </c>
      <c r="O2233" s="122">
        <v>0</v>
      </c>
      <c r="P2233" s="122">
        <v>0</v>
      </c>
      <c r="Q2233" s="122">
        <v>0</v>
      </c>
      <c r="R2233" s="122">
        <v>0</v>
      </c>
      <c r="S2233" s="122">
        <v>0</v>
      </c>
      <c r="T2233" s="122">
        <v>0</v>
      </c>
      <c r="U2233" s="122">
        <v>0</v>
      </c>
      <c r="V2233" s="122">
        <v>0</v>
      </c>
      <c r="W2233" s="122">
        <v>0</v>
      </c>
      <c r="X2233" s="122">
        <v>0</v>
      </c>
      <c r="Y2233" s="122">
        <v>0</v>
      </c>
      <c r="Z2233" s="122">
        <v>0</v>
      </c>
      <c r="AA2233" s="122">
        <v>0</v>
      </c>
      <c r="AB2233" s="122">
        <v>0</v>
      </c>
      <c r="AC2233" s="122">
        <v>0</v>
      </c>
      <c r="AD2233" s="122">
        <v>0</v>
      </c>
      <c r="AE2233" s="122">
        <v>0</v>
      </c>
      <c r="AF2233" s="122">
        <v>0</v>
      </c>
      <c r="AG2233" s="122">
        <v>0</v>
      </c>
      <c r="AH2233" s="122">
        <v>0</v>
      </c>
      <c r="AI2233" s="122">
        <v>0</v>
      </c>
      <c r="AJ2233" s="122">
        <v>0</v>
      </c>
      <c r="AK2233" s="122">
        <v>0</v>
      </c>
      <c r="AL2233" s="122">
        <v>0</v>
      </c>
    </row>
    <row r="2234" spans="1:38" hidden="1" x14ac:dyDescent="0.25">
      <c r="A2234" s="122" t="s">
        <v>1993</v>
      </c>
      <c r="B2234" s="122">
        <v>1</v>
      </c>
      <c r="C2234" s="122" t="s">
        <v>2184</v>
      </c>
      <c r="D2234" s="122" t="s">
        <v>2118</v>
      </c>
      <c r="E2234" s="122">
        <v>41</v>
      </c>
      <c r="F2234" s="122">
        <v>0</v>
      </c>
      <c r="G2234" s="122">
        <v>0</v>
      </c>
      <c r="H2234" s="122">
        <v>0</v>
      </c>
      <c r="I2234" s="122">
        <v>0</v>
      </c>
      <c r="J2234" s="122">
        <v>0</v>
      </c>
      <c r="K2234" s="122">
        <v>0</v>
      </c>
      <c r="L2234" s="122">
        <v>0</v>
      </c>
      <c r="M2234" s="122">
        <v>0</v>
      </c>
      <c r="N2234" s="122">
        <v>0</v>
      </c>
      <c r="O2234" s="122">
        <v>0</v>
      </c>
      <c r="P2234" s="122">
        <v>0</v>
      </c>
      <c r="Q2234" s="122">
        <v>0</v>
      </c>
      <c r="R2234" s="122">
        <v>0</v>
      </c>
      <c r="S2234" s="122">
        <v>0</v>
      </c>
      <c r="T2234" s="122">
        <v>0</v>
      </c>
      <c r="U2234" s="122">
        <v>0</v>
      </c>
      <c r="V2234" s="122">
        <v>0</v>
      </c>
      <c r="W2234" s="122">
        <v>0</v>
      </c>
      <c r="X2234" s="122">
        <v>0</v>
      </c>
      <c r="Y2234" s="122">
        <v>0</v>
      </c>
      <c r="Z2234" s="122">
        <v>0</v>
      </c>
      <c r="AA2234" s="122">
        <v>0</v>
      </c>
      <c r="AB2234" s="122">
        <v>0</v>
      </c>
      <c r="AC2234" s="122">
        <v>0</v>
      </c>
      <c r="AD2234" s="122">
        <v>0</v>
      </c>
      <c r="AE2234" s="122">
        <v>0</v>
      </c>
      <c r="AF2234" s="122">
        <v>0</v>
      </c>
      <c r="AG2234" s="122">
        <v>0</v>
      </c>
      <c r="AH2234" s="122">
        <v>0</v>
      </c>
      <c r="AI2234" s="122">
        <v>0</v>
      </c>
      <c r="AJ2234" s="122">
        <v>0</v>
      </c>
      <c r="AK2234" s="122">
        <v>0</v>
      </c>
      <c r="AL2234" s="122">
        <v>0</v>
      </c>
    </row>
    <row r="2235" spans="1:38" hidden="1" x14ac:dyDescent="0.25">
      <c r="A2235" s="122" t="s">
        <v>1993</v>
      </c>
      <c r="B2235" s="122">
        <v>1</v>
      </c>
      <c r="C2235" s="122" t="s">
        <v>2184</v>
      </c>
      <c r="D2235" s="122" t="s">
        <v>2119</v>
      </c>
      <c r="E2235" s="122">
        <v>41</v>
      </c>
      <c r="F2235" s="122">
        <v>1.8435666667599999E-2</v>
      </c>
      <c r="G2235" s="122">
        <v>1.7268960970799999E-2</v>
      </c>
      <c r="H2235" s="122">
        <v>1.7458361185999999E-2</v>
      </c>
      <c r="I2235" s="122">
        <v>1.5894945306799999E-2</v>
      </c>
      <c r="J2235" s="122">
        <v>1.8428288852399999E-2</v>
      </c>
      <c r="K2235" s="122">
        <v>1.5685066572E-2</v>
      </c>
      <c r="L2235" s="122">
        <v>1.8244564850400002E-2</v>
      </c>
      <c r="M2235" s="122">
        <v>1.9589245939200001E-2</v>
      </c>
      <c r="N2235" s="122">
        <v>1.3191832275999999E-2</v>
      </c>
      <c r="O2235" s="122">
        <v>1.54298678576E-2</v>
      </c>
      <c r="P2235" s="122">
        <v>1.2623852962E-2</v>
      </c>
      <c r="Q2235" s="122">
        <v>1.7052404614E-2</v>
      </c>
      <c r="R2235" s="122">
        <v>1.3738789106E-2</v>
      </c>
      <c r="S2235" s="122">
        <v>1.26561011388E-2</v>
      </c>
      <c r="T2235" s="122">
        <v>1.6468217141599999E-2</v>
      </c>
      <c r="U2235" s="122">
        <v>1.8854711047200001E-2</v>
      </c>
      <c r="V2235" s="122">
        <v>1.85977211392E-2</v>
      </c>
      <c r="W2235" s="122">
        <v>2.3149665548799998E-2</v>
      </c>
      <c r="X2235" s="122">
        <v>1.9522894960800001E-2</v>
      </c>
      <c r="Y2235" s="122">
        <v>1.5984789601199999E-2</v>
      </c>
      <c r="Z2235" s="122">
        <v>1.7976599933599999E-2</v>
      </c>
      <c r="AA2235" s="122">
        <v>1.8356470162799999E-2</v>
      </c>
      <c r="AB2235" s="122">
        <v>1.8377097088000002E-2</v>
      </c>
      <c r="AC2235" s="122">
        <v>2.0000091568800001E-2</v>
      </c>
      <c r="AD2235" s="122">
        <v>1.7276989360400001E-2</v>
      </c>
      <c r="AE2235" s="122">
        <v>1.2726763019600001E-2</v>
      </c>
      <c r="AF2235" s="122">
        <v>1.12512459276E-2</v>
      </c>
      <c r="AG2235" s="122">
        <v>1.1399079417599999E-2</v>
      </c>
      <c r="AH2235" s="122">
        <v>1.6071240779999999E-2</v>
      </c>
      <c r="AI2235" s="122">
        <v>1.5951155026800001E-2</v>
      </c>
      <c r="AJ2235" s="122">
        <v>1.20804602072E-2</v>
      </c>
      <c r="AK2235" s="122">
        <v>1.2074441808799999E-2</v>
      </c>
      <c r="AL2235" s="122">
        <v>0</v>
      </c>
    </row>
    <row r="2236" spans="1:38" hidden="1" x14ac:dyDescent="0.25">
      <c r="A2236" s="122" t="s">
        <v>1993</v>
      </c>
      <c r="B2236" s="122">
        <v>1</v>
      </c>
      <c r="C2236" s="122" t="s">
        <v>2184</v>
      </c>
      <c r="D2236" s="122" t="s">
        <v>2120</v>
      </c>
      <c r="E2236" s="122">
        <v>41</v>
      </c>
      <c r="F2236" s="122">
        <v>4.77079530508E-2</v>
      </c>
      <c r="G2236" s="122">
        <v>4.5151068359599998E-2</v>
      </c>
      <c r="H2236" s="122">
        <v>2.13306100476E-2</v>
      </c>
      <c r="I2236" s="122">
        <v>2.7611402056E-2</v>
      </c>
      <c r="J2236" s="122">
        <v>4.3086352792000002E-2</v>
      </c>
      <c r="K2236" s="122">
        <v>4.0501201305599997E-2</v>
      </c>
      <c r="L2236" s="122">
        <v>2.380669543E-2</v>
      </c>
      <c r="M2236" s="122">
        <v>3.8969972857199997E-2</v>
      </c>
      <c r="N2236" s="122">
        <v>3.6826946727200001E-2</v>
      </c>
      <c r="O2236" s="122">
        <v>4.0222959688799999E-2</v>
      </c>
      <c r="P2236" s="122">
        <v>3.4770484610399999E-2</v>
      </c>
      <c r="Q2236" s="122">
        <v>4.0082371128799997E-2</v>
      </c>
      <c r="R2236" s="122">
        <v>4.0020579838400003E-2</v>
      </c>
      <c r="S2236" s="122">
        <v>4.3497705826400002E-2</v>
      </c>
      <c r="T2236" s="122">
        <v>4.4651394057199999E-2</v>
      </c>
      <c r="U2236" s="122">
        <v>4.6174175364800001E-2</v>
      </c>
      <c r="V2236" s="122">
        <v>5.3973525804799999E-2</v>
      </c>
      <c r="W2236" s="122">
        <v>5.0520410177999998E-2</v>
      </c>
      <c r="X2236" s="122">
        <v>4.9415593883599999E-2</v>
      </c>
      <c r="Y2236" s="122">
        <v>5.3704755585599999E-2</v>
      </c>
      <c r="Z2236" s="122">
        <v>6.1221011403999999E-2</v>
      </c>
      <c r="AA2236" s="122">
        <v>6.0940968732E-2</v>
      </c>
      <c r="AB2236" s="122">
        <v>6.5627473203600004E-2</v>
      </c>
      <c r="AC2236" s="122">
        <v>8.1925808005999995E-2</v>
      </c>
      <c r="AD2236" s="122">
        <v>8.21979894988E-2</v>
      </c>
      <c r="AE2236" s="122">
        <v>7.8214302784800002E-2</v>
      </c>
      <c r="AF2236" s="122">
        <v>6.1151565325199997E-2</v>
      </c>
      <c r="AG2236" s="122">
        <v>7.9990977586800002E-2</v>
      </c>
      <c r="AH2236" s="122">
        <v>8.7334211361599995E-2</v>
      </c>
      <c r="AI2236" s="122">
        <v>8.2834159155999995E-2</v>
      </c>
      <c r="AJ2236" s="122">
        <v>0.16114101875199999</v>
      </c>
      <c r="AK2236" s="122">
        <v>0.16054925034959999</v>
      </c>
      <c r="AL2236" s="122">
        <v>0</v>
      </c>
    </row>
    <row r="2237" spans="1:38" hidden="1" x14ac:dyDescent="0.25">
      <c r="A2237" s="122" t="s">
        <v>1993</v>
      </c>
      <c r="B2237" s="122">
        <v>1</v>
      </c>
      <c r="C2237" s="122" t="s">
        <v>2184</v>
      </c>
      <c r="D2237" s="122" t="s">
        <v>2121</v>
      </c>
      <c r="E2237" s="122">
        <v>41</v>
      </c>
      <c r="F2237" s="122">
        <v>14.776885601654399</v>
      </c>
      <c r="G2237" s="122">
        <v>14.758290624252</v>
      </c>
      <c r="H2237" s="122">
        <v>14.7413293406932</v>
      </c>
      <c r="I2237" s="122">
        <v>15.269198372693999</v>
      </c>
      <c r="J2237" s="122">
        <v>14.704915858620399</v>
      </c>
      <c r="K2237" s="122">
        <v>15.6095829748432</v>
      </c>
      <c r="L2237" s="122">
        <v>16.113776310094401</v>
      </c>
      <c r="M2237" s="122">
        <v>17.278792795854802</v>
      </c>
      <c r="N2237" s="122">
        <v>16.4715666787224</v>
      </c>
      <c r="O2237" s="122">
        <v>15.6539740129388</v>
      </c>
      <c r="P2237" s="122">
        <v>16.440730597485601</v>
      </c>
      <c r="Q2237" s="122">
        <v>17.005518032691999</v>
      </c>
      <c r="R2237" s="122">
        <v>16.4843137867996</v>
      </c>
      <c r="S2237" s="122">
        <v>17.419388847554401</v>
      </c>
      <c r="T2237" s="122">
        <v>17.342233898418801</v>
      </c>
      <c r="U2237" s="122">
        <v>18.160133521367602</v>
      </c>
      <c r="V2237" s="122">
        <v>18.876040058747201</v>
      </c>
      <c r="W2237" s="122">
        <v>19.2965241923328</v>
      </c>
      <c r="X2237" s="122">
        <v>20.204562386540001</v>
      </c>
      <c r="Y2237" s="122">
        <v>17.853004302649602</v>
      </c>
      <c r="Z2237" s="122">
        <v>19.2679667167064</v>
      </c>
      <c r="AA2237" s="122">
        <v>21.498243105287202</v>
      </c>
      <c r="AB2237" s="122">
        <v>21.435046251617599</v>
      </c>
      <c r="AC2237" s="122">
        <v>28.93016986496</v>
      </c>
      <c r="AD2237" s="122">
        <v>28.825015447348399</v>
      </c>
      <c r="AE2237" s="122">
        <v>27.116036043992001</v>
      </c>
      <c r="AF2237" s="122">
        <v>19.501853620155199</v>
      </c>
      <c r="AG2237" s="122">
        <v>18.9068929241528</v>
      </c>
      <c r="AH2237" s="122">
        <v>18.699172968767201</v>
      </c>
      <c r="AI2237" s="122">
        <v>21.523196818692799</v>
      </c>
      <c r="AJ2237" s="122">
        <v>19.9601034468024</v>
      </c>
      <c r="AK2237" s="122">
        <v>17.587252139659999</v>
      </c>
      <c r="AL2237" s="122">
        <v>0</v>
      </c>
    </row>
    <row r="2238" spans="1:38" hidden="1" x14ac:dyDescent="0.25">
      <c r="A2238" s="122" t="s">
        <v>1993</v>
      </c>
      <c r="B2238" s="122">
        <v>1</v>
      </c>
      <c r="C2238" s="122" t="s">
        <v>2184</v>
      </c>
      <c r="D2238" s="122" t="s">
        <v>2139</v>
      </c>
      <c r="E2238" s="122">
        <v>41</v>
      </c>
      <c r="F2238" s="122">
        <v>0</v>
      </c>
      <c r="G2238" s="122">
        <v>0</v>
      </c>
      <c r="H2238" s="122">
        <v>0</v>
      </c>
      <c r="I2238" s="122">
        <v>0</v>
      </c>
      <c r="J2238" s="122">
        <v>0</v>
      </c>
      <c r="K2238" s="122">
        <v>0</v>
      </c>
      <c r="L2238" s="122">
        <v>0</v>
      </c>
      <c r="M2238" s="122">
        <v>0</v>
      </c>
      <c r="N2238" s="122">
        <v>0</v>
      </c>
      <c r="O2238" s="122">
        <v>0</v>
      </c>
      <c r="P2238" s="122">
        <v>0</v>
      </c>
      <c r="Q2238" s="122">
        <v>0</v>
      </c>
      <c r="R2238" s="122">
        <v>0</v>
      </c>
      <c r="S2238" s="122">
        <v>0</v>
      </c>
      <c r="T2238" s="122">
        <v>0</v>
      </c>
      <c r="U2238" s="122">
        <v>0</v>
      </c>
      <c r="V2238" s="122">
        <v>0</v>
      </c>
      <c r="W2238" s="122">
        <v>0</v>
      </c>
      <c r="X2238" s="122">
        <v>0</v>
      </c>
      <c r="Y2238" s="122">
        <v>0</v>
      </c>
      <c r="Z2238" s="122">
        <v>0</v>
      </c>
      <c r="AA2238" s="122">
        <v>0</v>
      </c>
      <c r="AB2238" s="122">
        <v>0</v>
      </c>
      <c r="AC2238" s="122">
        <v>0</v>
      </c>
      <c r="AD2238" s="122">
        <v>0</v>
      </c>
      <c r="AE2238" s="122">
        <v>0</v>
      </c>
      <c r="AF2238" s="122">
        <v>0</v>
      </c>
      <c r="AG2238" s="122">
        <v>0</v>
      </c>
      <c r="AH2238" s="122">
        <v>0</v>
      </c>
      <c r="AI2238" s="122">
        <v>0</v>
      </c>
      <c r="AJ2238" s="122">
        <v>0</v>
      </c>
      <c r="AK2238" s="122">
        <v>0</v>
      </c>
      <c r="AL2238" s="122">
        <v>0</v>
      </c>
    </row>
    <row r="2239" spans="1:38" hidden="1" x14ac:dyDescent="0.25">
      <c r="A2239" s="122" t="s">
        <v>1993</v>
      </c>
      <c r="B2239" s="122">
        <v>1</v>
      </c>
      <c r="C2239" s="122" t="s">
        <v>2184</v>
      </c>
      <c r="D2239" s="122" t="s">
        <v>2122</v>
      </c>
      <c r="E2239" s="122">
        <v>41</v>
      </c>
      <c r="F2239" s="122">
        <v>0.1939755997732</v>
      </c>
      <c r="G2239" s="122">
        <v>0.202449631874</v>
      </c>
      <c r="H2239" s="122">
        <v>0.1930994039576</v>
      </c>
      <c r="I2239" s="122">
        <v>0.18572353300200001</v>
      </c>
      <c r="J2239" s="122">
        <v>0.1895931809044</v>
      </c>
      <c r="K2239" s="122">
        <v>0.2058052795176</v>
      </c>
      <c r="L2239" s="122">
        <v>0.2190788727148</v>
      </c>
      <c r="M2239" s="122">
        <v>0.23907990941519999</v>
      </c>
      <c r="N2239" s="122">
        <v>0.250615313452</v>
      </c>
      <c r="O2239" s="122">
        <v>0.22666491214080001</v>
      </c>
      <c r="P2239" s="122">
        <v>0.24512708848879999</v>
      </c>
      <c r="Q2239" s="122">
        <v>0.30367029466200002</v>
      </c>
      <c r="R2239" s="122">
        <v>0.29037660438919999</v>
      </c>
      <c r="S2239" s="122">
        <v>0.28940427220039999</v>
      </c>
      <c r="T2239" s="122">
        <v>0.39709969194279998</v>
      </c>
      <c r="U2239" s="122">
        <v>0.50584484995519996</v>
      </c>
      <c r="V2239" s="122">
        <v>0.74788738874640004</v>
      </c>
      <c r="W2239" s="122">
        <v>0.86038606612559998</v>
      </c>
      <c r="X2239" s="122">
        <v>1.1206483571668</v>
      </c>
      <c r="Y2239" s="122">
        <v>0.85308931268120003</v>
      </c>
      <c r="Z2239" s="122">
        <v>0.92283789830959995</v>
      </c>
      <c r="AA2239" s="122">
        <v>1.0265087143108</v>
      </c>
      <c r="AB2239" s="122">
        <v>1.0075254169315999</v>
      </c>
      <c r="AC2239" s="122">
        <v>1.4765433045608001</v>
      </c>
      <c r="AD2239" s="122">
        <v>1.4572854927428001</v>
      </c>
      <c r="AE2239" s="122">
        <v>1.139804975988</v>
      </c>
      <c r="AF2239" s="122">
        <v>1.1258404987032</v>
      </c>
      <c r="AG2239" s="122">
        <v>1.1635470999852</v>
      </c>
      <c r="AH2239" s="122">
        <v>0.80311807755480003</v>
      </c>
      <c r="AI2239" s="122">
        <v>0.81356740543960004</v>
      </c>
      <c r="AJ2239" s="122">
        <v>0.73061764623960002</v>
      </c>
      <c r="AK2239" s="122">
        <v>0.41470177421679999</v>
      </c>
      <c r="AL2239" s="122">
        <v>0</v>
      </c>
    </row>
    <row r="2240" spans="1:38" hidden="1" x14ac:dyDescent="0.25">
      <c r="A2240" s="122" t="s">
        <v>1993</v>
      </c>
      <c r="B2240" s="122">
        <v>1</v>
      </c>
      <c r="C2240" s="122" t="s">
        <v>2184</v>
      </c>
      <c r="D2240" s="122" t="s">
        <v>2123</v>
      </c>
      <c r="E2240" s="122">
        <v>41</v>
      </c>
      <c r="F2240" s="122">
        <v>3.1205583136E-3</v>
      </c>
      <c r="G2240" s="122">
        <v>3.2423353480000002E-3</v>
      </c>
      <c r="H2240" s="122">
        <v>4.5546740960000004E-3</v>
      </c>
      <c r="I2240" s="122">
        <v>5.8166584644E-3</v>
      </c>
      <c r="J2240" s="122">
        <v>6.2443032064E-3</v>
      </c>
      <c r="K2240" s="122">
        <v>5.1827521704000002E-3</v>
      </c>
      <c r="L2240" s="122">
        <v>5.3089552571999998E-3</v>
      </c>
      <c r="M2240" s="122">
        <v>5.3590099500000002E-3</v>
      </c>
      <c r="N2240" s="122">
        <v>5.3173654435999997E-3</v>
      </c>
      <c r="O2240" s="122">
        <v>4.8729739659999997E-3</v>
      </c>
      <c r="P2240" s="122">
        <v>5.5072768912000003E-3</v>
      </c>
      <c r="Q2240" s="122">
        <v>5.8540718544000002E-3</v>
      </c>
      <c r="R2240" s="122">
        <v>1.149990786E-2</v>
      </c>
      <c r="S2240" s="122">
        <v>6.7318298487999998E-3</v>
      </c>
      <c r="T2240" s="122">
        <v>6.9903941352000001E-3</v>
      </c>
      <c r="U2240" s="122">
        <v>7.4585866796000001E-3</v>
      </c>
      <c r="V2240" s="122">
        <v>4.2020983872E-3</v>
      </c>
      <c r="W2240" s="122">
        <v>7.5805726052000002E-3</v>
      </c>
      <c r="X2240" s="122">
        <v>7.3009643783999998E-3</v>
      </c>
      <c r="Y2240" s="122">
        <v>6.7466019235999999E-3</v>
      </c>
      <c r="Z2240" s="122">
        <v>8.5888546828000005E-3</v>
      </c>
      <c r="AA2240" s="122">
        <v>3.8433351571999998E-3</v>
      </c>
      <c r="AB2240" s="122">
        <v>3.3554158148000001E-3</v>
      </c>
      <c r="AC2240" s="122">
        <v>3.8909630368E-3</v>
      </c>
      <c r="AD2240" s="122">
        <v>5.5494546716000001E-3</v>
      </c>
      <c r="AE2240" s="122">
        <v>5.6544804791999999E-3</v>
      </c>
      <c r="AF2240" s="122">
        <v>5.4154245599999998E-3</v>
      </c>
      <c r="AG2240" s="122">
        <v>1.9613780550000001E-2</v>
      </c>
      <c r="AH2240" s="122">
        <v>1.7858323470399999E-2</v>
      </c>
      <c r="AI2240" s="122">
        <v>1.07583884352E-2</v>
      </c>
      <c r="AJ2240" s="122">
        <v>5.7013488560000002E-3</v>
      </c>
      <c r="AK2240" s="122">
        <v>3.1954275332E-3</v>
      </c>
      <c r="AL2240" s="122">
        <v>0</v>
      </c>
    </row>
    <row r="2241" spans="1:38" hidden="1" x14ac:dyDescent="0.25">
      <c r="A2241" s="122" t="s">
        <v>1993</v>
      </c>
      <c r="B2241" s="122">
        <v>1</v>
      </c>
      <c r="C2241" s="122" t="s">
        <v>2184</v>
      </c>
      <c r="D2241" s="122" t="s">
        <v>2140</v>
      </c>
      <c r="E2241" s="122">
        <v>41</v>
      </c>
      <c r="F2241" s="122">
        <v>0</v>
      </c>
      <c r="G2241" s="122">
        <v>0</v>
      </c>
      <c r="H2241" s="122">
        <v>0</v>
      </c>
      <c r="I2241" s="122">
        <v>0</v>
      </c>
      <c r="J2241" s="122">
        <v>0</v>
      </c>
      <c r="K2241" s="122">
        <v>0</v>
      </c>
      <c r="L2241" s="122">
        <v>0</v>
      </c>
      <c r="M2241" s="122">
        <v>0</v>
      </c>
      <c r="N2241" s="122">
        <v>0</v>
      </c>
      <c r="O2241" s="122">
        <v>0</v>
      </c>
      <c r="P2241" s="122">
        <v>0</v>
      </c>
      <c r="Q2241" s="122">
        <v>0</v>
      </c>
      <c r="R2241" s="122">
        <v>0</v>
      </c>
      <c r="S2241" s="122">
        <v>0</v>
      </c>
      <c r="T2241" s="122">
        <v>0</v>
      </c>
      <c r="U2241" s="122">
        <v>0</v>
      </c>
      <c r="V2241" s="122">
        <v>0</v>
      </c>
      <c r="W2241" s="122">
        <v>0</v>
      </c>
      <c r="X2241" s="122">
        <v>0</v>
      </c>
      <c r="Y2241" s="122">
        <v>0</v>
      </c>
      <c r="Z2241" s="122">
        <v>2.0574152818799998E-2</v>
      </c>
      <c r="AA2241" s="122">
        <v>3.7715352483200001E-2</v>
      </c>
      <c r="AB2241" s="122">
        <v>7.3017096235999997E-3</v>
      </c>
      <c r="AC2241" s="122">
        <v>2.0285166999999999E-4</v>
      </c>
      <c r="AD2241" s="122">
        <v>3.820034316E-4</v>
      </c>
      <c r="AE2241" s="122">
        <v>1.6534027159999999E-4</v>
      </c>
      <c r="AF2241" s="122">
        <v>2.2771552440000001E-4</v>
      </c>
      <c r="AG2241" s="122">
        <v>2.352967764E-4</v>
      </c>
      <c r="AH2241" s="122">
        <v>2.1038839079999999E-4</v>
      </c>
      <c r="AI2241" s="122">
        <v>2.181592868E-4</v>
      </c>
      <c r="AJ2241" s="122">
        <v>2.1298642931999998E-3</v>
      </c>
      <c r="AK2241" s="122">
        <v>4.6683632127999999E-3</v>
      </c>
      <c r="AL2241" s="122">
        <v>0</v>
      </c>
    </row>
    <row r="2242" spans="1:38" hidden="1" x14ac:dyDescent="0.25">
      <c r="A2242" s="122" t="s">
        <v>1993</v>
      </c>
      <c r="B2242" s="122">
        <v>1</v>
      </c>
      <c r="C2242" s="122" t="s">
        <v>2184</v>
      </c>
      <c r="D2242" s="122" t="s">
        <v>2124</v>
      </c>
      <c r="E2242" s="122">
        <v>41</v>
      </c>
      <c r="F2242" s="122">
        <v>0</v>
      </c>
      <c r="G2242" s="122">
        <v>0</v>
      </c>
      <c r="H2242" s="122">
        <v>0</v>
      </c>
      <c r="I2242" s="122">
        <v>0</v>
      </c>
      <c r="J2242" s="122">
        <v>0</v>
      </c>
      <c r="K2242" s="122">
        <v>0</v>
      </c>
      <c r="L2242" s="122">
        <v>0</v>
      </c>
      <c r="M2242" s="122">
        <v>0</v>
      </c>
      <c r="N2242" s="122">
        <v>0</v>
      </c>
      <c r="O2242" s="122">
        <v>0</v>
      </c>
      <c r="P2242" s="122">
        <v>0</v>
      </c>
      <c r="Q2242" s="122">
        <v>0</v>
      </c>
      <c r="R2242" s="122">
        <v>0</v>
      </c>
      <c r="S2242" s="122">
        <v>0</v>
      </c>
      <c r="T2242" s="122">
        <v>0</v>
      </c>
      <c r="U2242" s="122">
        <v>0</v>
      </c>
      <c r="V2242" s="122">
        <v>0</v>
      </c>
      <c r="W2242" s="122">
        <v>0</v>
      </c>
      <c r="X2242" s="122">
        <v>0</v>
      </c>
      <c r="Y2242" s="122">
        <v>0</v>
      </c>
      <c r="Z2242" s="122">
        <v>0</v>
      </c>
      <c r="AA2242" s="122">
        <v>0</v>
      </c>
      <c r="AB2242" s="122">
        <v>0</v>
      </c>
      <c r="AC2242" s="122">
        <v>0</v>
      </c>
      <c r="AD2242" s="122">
        <v>0</v>
      </c>
      <c r="AE2242" s="122">
        <v>0</v>
      </c>
      <c r="AF2242" s="122">
        <v>0</v>
      </c>
      <c r="AG2242" s="122">
        <v>0</v>
      </c>
      <c r="AH2242" s="122">
        <v>0</v>
      </c>
      <c r="AI2242" s="122">
        <v>0</v>
      </c>
      <c r="AJ2242" s="122">
        <v>0</v>
      </c>
      <c r="AK2242" s="122">
        <v>0</v>
      </c>
      <c r="AL2242" s="122">
        <v>0</v>
      </c>
    </row>
    <row r="2243" spans="1:38" hidden="1" x14ac:dyDescent="0.25">
      <c r="A2243" s="122" t="s">
        <v>1993</v>
      </c>
      <c r="B2243" s="122">
        <v>1</v>
      </c>
      <c r="C2243" s="122" t="s">
        <v>2184</v>
      </c>
      <c r="D2243" s="122" t="s">
        <v>2125</v>
      </c>
      <c r="E2243" s="122">
        <v>41</v>
      </c>
      <c r="F2243" s="122">
        <v>2.70063133088E-2</v>
      </c>
      <c r="G2243" s="122">
        <v>2.73009479512E-2</v>
      </c>
      <c r="H2243" s="122">
        <v>2.91190606952E-2</v>
      </c>
      <c r="I2243" s="122">
        <v>3.0636153097200001E-2</v>
      </c>
      <c r="J2243" s="122">
        <v>3.0500450128400001E-2</v>
      </c>
      <c r="K2243" s="122">
        <v>3.1634657476799999E-2</v>
      </c>
      <c r="L2243" s="122">
        <v>3.2183001953200001E-2</v>
      </c>
      <c r="M2243" s="122">
        <v>3.3974006785600003E-2</v>
      </c>
      <c r="N2243" s="122">
        <v>3.4473497186799998E-2</v>
      </c>
      <c r="O2243" s="122">
        <v>3.2876967941999999E-2</v>
      </c>
      <c r="P2243" s="122">
        <v>3.3675620106800003E-2</v>
      </c>
      <c r="Q2243" s="122">
        <v>3.4190062171999998E-2</v>
      </c>
      <c r="R2243" s="122">
        <v>3.4143601545199999E-2</v>
      </c>
      <c r="S2243" s="122">
        <v>3.46760089312E-2</v>
      </c>
      <c r="T2243" s="122">
        <v>3.4278564656000002E-2</v>
      </c>
      <c r="U2243" s="122">
        <v>3.3861209619999999E-2</v>
      </c>
      <c r="V2243" s="122">
        <v>3.5564744093199999E-2</v>
      </c>
      <c r="W2243" s="122">
        <v>3.4165858126400002E-2</v>
      </c>
      <c r="X2243" s="122">
        <v>3.2942113315999999E-2</v>
      </c>
      <c r="Y2243" s="122">
        <v>3.2015076603999999E-2</v>
      </c>
      <c r="Z2243" s="122">
        <v>3.0065424984E-2</v>
      </c>
      <c r="AA2243" s="122">
        <v>2.53701409696E-2</v>
      </c>
      <c r="AB2243" s="122">
        <v>3.6310050282800002E-2</v>
      </c>
      <c r="AC2243" s="122">
        <v>3.5658033952799997E-2</v>
      </c>
      <c r="AD2243" s="122">
        <v>1.8434339601999999E-2</v>
      </c>
      <c r="AE2243" s="122">
        <v>2.63320916236E-2</v>
      </c>
      <c r="AF2243" s="122">
        <v>2.6314805963599999E-2</v>
      </c>
      <c r="AG2243" s="122">
        <v>2.7362662121200001E-2</v>
      </c>
      <c r="AH2243" s="122">
        <v>2.5908278426800001E-2</v>
      </c>
      <c r="AI2243" s="122">
        <v>2.8434881249599999E-2</v>
      </c>
      <c r="AJ2243" s="122">
        <v>1.7712313169600001E-2</v>
      </c>
      <c r="AK2243" s="122">
        <v>1.9704296740800001E-2</v>
      </c>
      <c r="AL2243" s="122">
        <v>0</v>
      </c>
    </row>
    <row r="2244" spans="1:38" hidden="1" x14ac:dyDescent="0.25">
      <c r="A2244" s="122" t="s">
        <v>1993</v>
      </c>
      <c r="B2244" s="122">
        <v>1</v>
      </c>
      <c r="C2244" s="122" t="s">
        <v>2184</v>
      </c>
      <c r="D2244" s="122" t="s">
        <v>2126</v>
      </c>
      <c r="E2244" s="122">
        <v>41</v>
      </c>
      <c r="F2244" s="122">
        <v>1.8161979612000001E-3</v>
      </c>
      <c r="G2244" s="122">
        <v>1.8270338072E-3</v>
      </c>
      <c r="H2244" s="122">
        <v>1.8435408376000001E-3</v>
      </c>
      <c r="I2244" s="122">
        <v>1.8895045175999999E-3</v>
      </c>
      <c r="J2244" s="122">
        <v>1.9313655255999999E-3</v>
      </c>
      <c r="K2244" s="122">
        <v>1.8995670596000001E-3</v>
      </c>
      <c r="L2244" s="122">
        <v>1.9324935167999999E-3</v>
      </c>
      <c r="M2244" s="122">
        <v>2.1430948728000001E-3</v>
      </c>
      <c r="N2244" s="122">
        <v>2.1746029423999999E-3</v>
      </c>
      <c r="O2244" s="122">
        <v>1.8705861075999999E-3</v>
      </c>
      <c r="P2244" s="122">
        <v>1.8787115648000001E-3</v>
      </c>
      <c r="Q2244" s="122">
        <v>1.8808295856E-3</v>
      </c>
      <c r="R2244" s="122">
        <v>1.8677809388000001E-3</v>
      </c>
      <c r="S2244" s="122">
        <v>1.8822407996E-3</v>
      </c>
      <c r="T2244" s="122">
        <v>1.8764081196E-3</v>
      </c>
      <c r="U2244" s="122">
        <v>1.8135517624E-3</v>
      </c>
      <c r="V2244" s="122">
        <v>1.9553910767999999E-3</v>
      </c>
      <c r="W2244" s="122">
        <v>1.8784786944E-3</v>
      </c>
      <c r="X2244" s="122">
        <v>1.7996567428000001E-3</v>
      </c>
      <c r="Y2244" s="122">
        <v>1.749011908E-3</v>
      </c>
      <c r="Z2244" s="122">
        <v>5.5145231624E-3</v>
      </c>
      <c r="AA2244" s="122">
        <v>2.4199044324E-3</v>
      </c>
      <c r="AB2244" s="122">
        <v>2.3263106132000002E-3</v>
      </c>
      <c r="AC2244" s="122">
        <v>4.3892715216000003E-3</v>
      </c>
      <c r="AD2244" s="122">
        <v>2.437181894E-3</v>
      </c>
      <c r="AE2244" s="122">
        <v>1.9958407868000002E-3</v>
      </c>
      <c r="AF2244" s="122">
        <v>2.1052300219999999E-3</v>
      </c>
      <c r="AG2244" s="122">
        <v>2.3129673112000002E-3</v>
      </c>
      <c r="AH2244" s="122">
        <v>8.1946278119999995E-4</v>
      </c>
      <c r="AI2244" s="122">
        <v>2.181592868E-4</v>
      </c>
      <c r="AJ2244" s="122">
        <v>2.3087959720000001E-4</v>
      </c>
      <c r="AK2244" s="122">
        <v>2.259796616E-4</v>
      </c>
      <c r="AL2244" s="122">
        <v>0</v>
      </c>
    </row>
    <row r="2245" spans="1:38" hidden="1" x14ac:dyDescent="0.25">
      <c r="A2245" s="122" t="s">
        <v>1993</v>
      </c>
      <c r="B2245" s="122">
        <v>1</v>
      </c>
      <c r="C2245" s="122" t="s">
        <v>2184</v>
      </c>
      <c r="D2245" s="122" t="s">
        <v>2127</v>
      </c>
      <c r="E2245" s="122">
        <v>41</v>
      </c>
      <c r="F2245" s="122">
        <v>0.37205065513559998</v>
      </c>
      <c r="G2245" s="122">
        <v>0.36597522141040001</v>
      </c>
      <c r="H2245" s="122">
        <v>0.36567449169999999</v>
      </c>
      <c r="I2245" s="122">
        <v>0.35764254569679998</v>
      </c>
      <c r="J2245" s="122">
        <v>0.37801697811079998</v>
      </c>
      <c r="K2245" s="122">
        <v>0.38087421614759998</v>
      </c>
      <c r="L2245" s="122">
        <v>0.38818087094640003</v>
      </c>
      <c r="M2245" s="122">
        <v>0.45685148851719998</v>
      </c>
      <c r="N2245" s="122">
        <v>0.45347207196479999</v>
      </c>
      <c r="O2245" s="122">
        <v>0.44395772917999998</v>
      </c>
      <c r="P2245" s="122">
        <v>0.28856021591879999</v>
      </c>
      <c r="Q2245" s="122">
        <v>0.43300211182760001</v>
      </c>
      <c r="R2245" s="122">
        <v>0.49716232013279998</v>
      </c>
      <c r="S2245" s="122">
        <v>0.44601556420400001</v>
      </c>
      <c r="T2245" s="122">
        <v>0.49558873822080002</v>
      </c>
      <c r="U2245" s="122">
        <v>0.48536182713760001</v>
      </c>
      <c r="V2245" s="122">
        <v>0.51722191296440001</v>
      </c>
      <c r="W2245" s="122">
        <v>0.56569191831599996</v>
      </c>
      <c r="X2245" s="122">
        <v>0.57689573027800001</v>
      </c>
      <c r="Y2245" s="122">
        <v>0.53203653341159995</v>
      </c>
      <c r="Z2245" s="122">
        <v>0.57839511931319998</v>
      </c>
      <c r="AA2245" s="122">
        <v>0.55054597364199998</v>
      </c>
      <c r="AB2245" s="122">
        <v>0.58881402096159996</v>
      </c>
      <c r="AC2245" s="122">
        <v>0.706508280436</v>
      </c>
      <c r="AD2245" s="122">
        <v>0.8091521229652</v>
      </c>
      <c r="AE2245" s="122">
        <v>0.74477631658919996</v>
      </c>
      <c r="AF2245" s="122">
        <v>0.65838550961120001</v>
      </c>
      <c r="AG2245" s="122">
        <v>2.0140746690847999</v>
      </c>
      <c r="AH2245" s="122">
        <v>1.8959149248872</v>
      </c>
      <c r="AI2245" s="122">
        <v>1.2407530439192</v>
      </c>
      <c r="AJ2245" s="122">
        <v>1.0598010900624</v>
      </c>
      <c r="AK2245" s="122">
        <v>0.82085567036759999</v>
      </c>
      <c r="AL2245" s="122">
        <v>0</v>
      </c>
    </row>
    <row r="2246" spans="1:38" hidden="1" x14ac:dyDescent="0.25">
      <c r="A2246" s="122" t="s">
        <v>1993</v>
      </c>
      <c r="B2246" s="122">
        <v>1</v>
      </c>
      <c r="C2246" s="122" t="s">
        <v>2184</v>
      </c>
      <c r="D2246" s="122" t="s">
        <v>2128</v>
      </c>
      <c r="E2246" s="122">
        <v>41</v>
      </c>
      <c r="F2246" s="122">
        <v>1.2140600169711999</v>
      </c>
      <c r="G2246" s="122">
        <v>1.18772636115</v>
      </c>
      <c r="H2246" s="122">
        <v>1.1652711271544001</v>
      </c>
      <c r="I2246" s="122">
        <v>1.1923391194120001</v>
      </c>
      <c r="J2246" s="122">
        <v>1.2177113753363999</v>
      </c>
      <c r="K2246" s="122">
        <v>1.2618072134275999</v>
      </c>
      <c r="L2246" s="122">
        <v>1.3075377828548</v>
      </c>
      <c r="M2246" s="122">
        <v>1.4019489793372</v>
      </c>
      <c r="N2246" s="122">
        <v>1.4019923177092</v>
      </c>
      <c r="O2246" s="122">
        <v>1.3592840561356001</v>
      </c>
      <c r="P2246" s="122">
        <v>1.5417786640424</v>
      </c>
      <c r="Q2246" s="122">
        <v>1.6835226805684</v>
      </c>
      <c r="R2246" s="122">
        <v>1.6915883360571999</v>
      </c>
      <c r="S2246" s="122">
        <v>1.7492935308883999</v>
      </c>
      <c r="T2246" s="122">
        <v>1.8847257776899999</v>
      </c>
      <c r="U2246" s="122">
        <v>2.0700882996023999</v>
      </c>
      <c r="V2246" s="122">
        <v>2.3628574946451999</v>
      </c>
      <c r="W2246" s="122">
        <v>2.4758583383912001</v>
      </c>
      <c r="X2246" s="122">
        <v>2.5904777652291999</v>
      </c>
      <c r="Y2246" s="122">
        <v>2.4338889699180002</v>
      </c>
      <c r="Z2246" s="122">
        <v>2.56904879938</v>
      </c>
      <c r="AA2246" s="122">
        <v>2.6902360840599999</v>
      </c>
      <c r="AB2246" s="122">
        <v>2.3289175581952</v>
      </c>
      <c r="AC2246" s="122">
        <v>2.2773431287151999</v>
      </c>
      <c r="AD2246" s="122">
        <v>2.3548025267116</v>
      </c>
      <c r="AE2246" s="122">
        <v>2.3629454125115998</v>
      </c>
      <c r="AF2246" s="122">
        <v>1.8626625082407999</v>
      </c>
      <c r="AG2246" s="122">
        <v>1.5217128747772</v>
      </c>
      <c r="AH2246" s="122">
        <v>1.3468302279627999</v>
      </c>
      <c r="AI2246" s="122">
        <v>1.5028223457548</v>
      </c>
      <c r="AJ2246" s="122">
        <v>1.6834371278060001</v>
      </c>
      <c r="AK2246" s="122">
        <v>1.8106674542208001</v>
      </c>
      <c r="AL2246" s="122">
        <v>0</v>
      </c>
    </row>
    <row r="2247" spans="1:38" hidden="1" x14ac:dyDescent="0.25">
      <c r="A2247" s="122" t="s">
        <v>2004</v>
      </c>
      <c r="B2247" s="122">
        <v>1</v>
      </c>
      <c r="C2247" s="122" t="s">
        <v>2185</v>
      </c>
      <c r="D2247" s="122" t="s">
        <v>2080</v>
      </c>
      <c r="E2247" s="122">
        <v>42</v>
      </c>
      <c r="F2247" s="122">
        <v>3.3590743216800001E-2</v>
      </c>
      <c r="G2247" s="122">
        <v>3.4583493837199997E-2</v>
      </c>
      <c r="H2247" s="122">
        <v>3.5648395476400002E-2</v>
      </c>
      <c r="I2247" s="122">
        <v>3.5664465916800003E-2</v>
      </c>
      <c r="J2247" s="122">
        <v>3.5247501771999999E-2</v>
      </c>
      <c r="K2247" s="122">
        <v>3.4560251518800003E-2</v>
      </c>
      <c r="L2247" s="122">
        <v>3.3880779441599999E-2</v>
      </c>
      <c r="M2247" s="122">
        <v>3.3630833714800003E-2</v>
      </c>
      <c r="N2247" s="122">
        <v>3.3915193373600001E-2</v>
      </c>
      <c r="O2247" s="122">
        <v>3.40582262692E-2</v>
      </c>
      <c r="P2247" s="122">
        <v>3.3940151039199999E-2</v>
      </c>
      <c r="Q2247" s="122">
        <v>3.35895191156E-2</v>
      </c>
      <c r="R2247" s="122">
        <v>3.3524994484800001E-2</v>
      </c>
      <c r="S2247" s="122">
        <v>3.314467275E-2</v>
      </c>
      <c r="T2247" s="122">
        <v>3.2627506102799998E-2</v>
      </c>
      <c r="U2247" s="122">
        <v>3.2092072403999999E-2</v>
      </c>
      <c r="V2247" s="122">
        <v>3.1335802338399998E-2</v>
      </c>
      <c r="W2247" s="122">
        <v>3.0355844075199999E-2</v>
      </c>
      <c r="X2247" s="122">
        <v>2.94600767216E-2</v>
      </c>
      <c r="Y2247" s="122">
        <v>2.84825101484E-2</v>
      </c>
      <c r="Z2247" s="122">
        <v>2.79722295832E-2</v>
      </c>
      <c r="AA2247" s="122">
        <v>2.8104808998000001E-2</v>
      </c>
      <c r="AB2247" s="122">
        <v>2.7977521642E-2</v>
      </c>
      <c r="AC2247" s="122">
        <v>2.6966308642E-2</v>
      </c>
      <c r="AD2247" s="122">
        <v>2.613822666E-2</v>
      </c>
      <c r="AE2247" s="122">
        <v>2.4840290971999999E-2</v>
      </c>
      <c r="AF2247" s="122">
        <v>2.4534587125999999E-2</v>
      </c>
      <c r="AG2247" s="122">
        <v>2.4075391908399999E-2</v>
      </c>
      <c r="AH2247" s="122">
        <v>2.3568432560400001E-2</v>
      </c>
      <c r="AI2247" s="122">
        <v>2.2976526140400001E-2</v>
      </c>
      <c r="AJ2247" s="122">
        <v>2.21765179384E-2</v>
      </c>
      <c r="AK2247" s="122">
        <v>2.1913531796800001E-2</v>
      </c>
      <c r="AL2247" s="122">
        <v>0</v>
      </c>
    </row>
    <row r="2248" spans="1:38" hidden="1" x14ac:dyDescent="0.25">
      <c r="A2248" s="122" t="s">
        <v>2004</v>
      </c>
      <c r="B2248" s="122">
        <v>1</v>
      </c>
      <c r="C2248" s="122" t="s">
        <v>2185</v>
      </c>
      <c r="D2248" s="122" t="s">
        <v>2081</v>
      </c>
      <c r="E2248" s="122">
        <v>42</v>
      </c>
      <c r="F2248" s="122">
        <v>0.57056091002959997</v>
      </c>
      <c r="G2248" s="122">
        <v>0.58090674258679997</v>
      </c>
      <c r="H2248" s="122">
        <v>0.59464327185480004</v>
      </c>
      <c r="I2248" s="122">
        <v>0.60098084994919998</v>
      </c>
      <c r="J2248" s="122">
        <v>0.61583823054880005</v>
      </c>
      <c r="K2248" s="122">
        <v>0.60496110886959997</v>
      </c>
      <c r="L2248" s="122">
        <v>0.60633544314279997</v>
      </c>
      <c r="M2248" s="122">
        <v>0.61429536276079999</v>
      </c>
      <c r="N2248" s="122">
        <v>0.61142078192439997</v>
      </c>
      <c r="O2248" s="122">
        <v>0.61672777536440004</v>
      </c>
      <c r="P2248" s="122">
        <v>0.61031520525920002</v>
      </c>
      <c r="Q2248" s="122">
        <v>0.60256864690120004</v>
      </c>
      <c r="R2248" s="122">
        <v>0.6041412307588</v>
      </c>
      <c r="S2248" s="122">
        <v>0.59981942000120003</v>
      </c>
      <c r="T2248" s="122">
        <v>0.60104716461719998</v>
      </c>
      <c r="U2248" s="122">
        <v>0.60183044836879995</v>
      </c>
      <c r="V2248" s="122">
        <v>0.59851622364239998</v>
      </c>
      <c r="W2248" s="122">
        <v>0.596650592398</v>
      </c>
      <c r="X2248" s="122">
        <v>0.59276682911040002</v>
      </c>
      <c r="Y2248" s="122">
        <v>0.56485583326199995</v>
      </c>
      <c r="Z2248" s="122">
        <v>0.56289104472999996</v>
      </c>
      <c r="AA2248" s="122">
        <v>0.55906374256320002</v>
      </c>
      <c r="AB2248" s="122">
        <v>0.55196872533880004</v>
      </c>
      <c r="AC2248" s="122">
        <v>0.54561007076800005</v>
      </c>
      <c r="AD2248" s="122">
        <v>0.54842363966319996</v>
      </c>
      <c r="AE2248" s="122">
        <v>0.55754753674760005</v>
      </c>
      <c r="AF2248" s="122">
        <v>0.55459123019159995</v>
      </c>
      <c r="AG2248" s="122">
        <v>0.55132109768399995</v>
      </c>
      <c r="AH2248" s="122">
        <v>0.54739239439080001</v>
      </c>
      <c r="AI2248" s="122">
        <v>0.54395079722200002</v>
      </c>
      <c r="AJ2248" s="122">
        <v>0.56512976706759999</v>
      </c>
      <c r="AK2248" s="122">
        <v>0.56244184318279999</v>
      </c>
      <c r="AL2248" s="122">
        <v>0</v>
      </c>
    </row>
    <row r="2249" spans="1:38" hidden="1" x14ac:dyDescent="0.25">
      <c r="A2249" s="122" t="s">
        <v>2004</v>
      </c>
      <c r="B2249" s="122">
        <v>1</v>
      </c>
      <c r="C2249" s="122" t="s">
        <v>2185</v>
      </c>
      <c r="D2249" s="122" t="s">
        <v>2082</v>
      </c>
      <c r="E2249" s="122">
        <v>42</v>
      </c>
      <c r="F2249" s="122">
        <v>0.41140029781479998</v>
      </c>
      <c r="G2249" s="122">
        <v>0.42094961023639998</v>
      </c>
      <c r="H2249" s="122">
        <v>0.4337774771988</v>
      </c>
      <c r="I2249" s="122">
        <v>0.44097571188719997</v>
      </c>
      <c r="J2249" s="122">
        <v>0.45613077356280002</v>
      </c>
      <c r="K2249" s="122">
        <v>0.4519973493028</v>
      </c>
      <c r="L2249" s="122">
        <v>0.45725353748199998</v>
      </c>
      <c r="M2249" s="122">
        <v>0.46512965546879997</v>
      </c>
      <c r="N2249" s="122">
        <v>0.46411017952040001</v>
      </c>
      <c r="O2249" s="122">
        <v>0.47255040875280002</v>
      </c>
      <c r="P2249" s="122">
        <v>0.47030911037599998</v>
      </c>
      <c r="Q2249" s="122">
        <v>0.46725936321680001</v>
      </c>
      <c r="R2249" s="122">
        <v>0.47154971956399999</v>
      </c>
      <c r="S2249" s="122">
        <v>0.46956925223320001</v>
      </c>
      <c r="T2249" s="122">
        <v>0.47365068075920003</v>
      </c>
      <c r="U2249" s="122">
        <v>0.47411401203879999</v>
      </c>
      <c r="V2249" s="122">
        <v>0.47015271210319998</v>
      </c>
      <c r="W2249" s="122">
        <v>0.46733177884400001</v>
      </c>
      <c r="X2249" s="122">
        <v>0.46256875234360001</v>
      </c>
      <c r="Y2249" s="122">
        <v>0.43462979203000002</v>
      </c>
      <c r="Z2249" s="122">
        <v>0.43335370614759999</v>
      </c>
      <c r="AA2249" s="122">
        <v>0.42896505495479997</v>
      </c>
      <c r="AB2249" s="122">
        <v>0.42103429752720001</v>
      </c>
      <c r="AC2249" s="122">
        <v>0.42125954899279999</v>
      </c>
      <c r="AD2249" s="122">
        <v>0.42661566481239999</v>
      </c>
      <c r="AE2249" s="122">
        <v>0.43801586233439999</v>
      </c>
      <c r="AF2249" s="122">
        <v>0.44296133422520001</v>
      </c>
      <c r="AG2249" s="122">
        <v>0.44781361199120001</v>
      </c>
      <c r="AH2249" s="122">
        <v>0.45157853348440002</v>
      </c>
      <c r="AI2249" s="122">
        <v>0.45675111641600002</v>
      </c>
      <c r="AJ2249" s="122">
        <v>0.4603189221456</v>
      </c>
      <c r="AK2249" s="122">
        <v>0.43676527820799999</v>
      </c>
      <c r="AL2249" s="122">
        <v>0</v>
      </c>
    </row>
    <row r="2250" spans="1:38" hidden="1" x14ac:dyDescent="0.25">
      <c r="A2250" s="122" t="s">
        <v>2004</v>
      </c>
      <c r="B2250" s="122">
        <v>1</v>
      </c>
      <c r="C2250" s="122" t="s">
        <v>2185</v>
      </c>
      <c r="D2250" s="122" t="s">
        <v>2135</v>
      </c>
      <c r="E2250" s="122">
        <v>42</v>
      </c>
      <c r="F2250" s="122">
        <v>3.4710749388000002E-3</v>
      </c>
      <c r="G2250" s="122">
        <v>3.5599879279999999E-3</v>
      </c>
      <c r="H2250" s="122">
        <v>3.6416879127999999E-3</v>
      </c>
      <c r="I2250" s="122">
        <v>3.678145282E-3</v>
      </c>
      <c r="J2250" s="122">
        <v>3.7068793075999999E-3</v>
      </c>
      <c r="K2250" s="122">
        <v>3.7232766591999999E-3</v>
      </c>
      <c r="L2250" s="122">
        <v>3.7272172167999999E-3</v>
      </c>
      <c r="M2250" s="122">
        <v>3.7543795799999998E-3</v>
      </c>
      <c r="N2250" s="122">
        <v>3.7723627843999998E-3</v>
      </c>
      <c r="O2250" s="122">
        <v>3.7910377540000002E-3</v>
      </c>
      <c r="P2250" s="122">
        <v>3.7599593304000001E-3</v>
      </c>
      <c r="Q2250" s="122">
        <v>3.7147476351999998E-3</v>
      </c>
      <c r="R2250" s="122">
        <v>3.6710139171999999E-3</v>
      </c>
      <c r="S2250" s="122">
        <v>3.6254229312E-3</v>
      </c>
      <c r="T2250" s="122">
        <v>3.5700855987999998E-3</v>
      </c>
      <c r="U2250" s="122">
        <v>3.5413525811999998E-3</v>
      </c>
      <c r="V2250" s="122">
        <v>3.4930937300000002E-3</v>
      </c>
      <c r="W2250" s="122">
        <v>3.4376512043999999E-3</v>
      </c>
      <c r="X2250" s="122">
        <v>3.4006593851999998E-3</v>
      </c>
      <c r="Y2250" s="122">
        <v>3.363704848E-3</v>
      </c>
      <c r="Z2250" s="122">
        <v>3.2899921879999999E-3</v>
      </c>
      <c r="AA2250" s="122">
        <v>3.2578366072E-3</v>
      </c>
      <c r="AB2250" s="122">
        <v>3.2273085516E-3</v>
      </c>
      <c r="AC2250" s="122">
        <v>3.1463876444E-3</v>
      </c>
      <c r="AD2250" s="122">
        <v>3.1395969219999999E-3</v>
      </c>
      <c r="AE2250" s="122">
        <v>3.1498864627999999E-3</v>
      </c>
      <c r="AF2250" s="122">
        <v>3.040627142E-3</v>
      </c>
      <c r="AG2250" s="122">
        <v>2.9267046928000001E-3</v>
      </c>
      <c r="AH2250" s="122">
        <v>2.8256166316000001E-3</v>
      </c>
      <c r="AI2250" s="122">
        <v>2.7199375699999999E-3</v>
      </c>
      <c r="AJ2250" s="122">
        <v>2.7519083283999999E-3</v>
      </c>
      <c r="AK2250" s="122">
        <v>2.6825039584000001E-3</v>
      </c>
      <c r="AL2250" s="122">
        <v>0</v>
      </c>
    </row>
    <row r="2251" spans="1:38" hidden="1" x14ac:dyDescent="0.25">
      <c r="A2251" s="122" t="s">
        <v>2004</v>
      </c>
      <c r="B2251" s="122">
        <v>1</v>
      </c>
      <c r="C2251" s="122" t="s">
        <v>2185</v>
      </c>
      <c r="D2251" s="122" t="s">
        <v>2083</v>
      </c>
      <c r="E2251" s="122">
        <v>42</v>
      </c>
      <c r="F2251" s="122">
        <v>0.2700623470188</v>
      </c>
      <c r="G2251" s="122">
        <v>0.27696621975960001</v>
      </c>
      <c r="H2251" s="122">
        <v>0.28497053480840001</v>
      </c>
      <c r="I2251" s="122">
        <v>0.28908284308120002</v>
      </c>
      <c r="J2251" s="122">
        <v>0.29510097530480001</v>
      </c>
      <c r="K2251" s="122">
        <v>0.3005716762608</v>
      </c>
      <c r="L2251" s="122">
        <v>0.30280999037520001</v>
      </c>
      <c r="M2251" s="122">
        <v>0.30731786345119999</v>
      </c>
      <c r="N2251" s="122">
        <v>0.31224697157640002</v>
      </c>
      <c r="O2251" s="122">
        <v>0.31694563971560002</v>
      </c>
      <c r="P2251" s="122">
        <v>0.32035135790000002</v>
      </c>
      <c r="Q2251" s="122">
        <v>0.32054719055800002</v>
      </c>
      <c r="R2251" s="122">
        <v>0.32226399676520001</v>
      </c>
      <c r="S2251" s="122">
        <v>0.32237154181959998</v>
      </c>
      <c r="T2251" s="122">
        <v>0.32136918262120001</v>
      </c>
      <c r="U2251" s="122">
        <v>0.32596438876959999</v>
      </c>
      <c r="V2251" s="122">
        <v>0.3295833135756</v>
      </c>
      <c r="W2251" s="122">
        <v>0.33120950896880003</v>
      </c>
      <c r="X2251" s="122">
        <v>0.33259679649000001</v>
      </c>
      <c r="Y2251" s="122">
        <v>0.330179923752</v>
      </c>
      <c r="Z2251" s="122">
        <v>0.32681601592920001</v>
      </c>
      <c r="AA2251" s="122">
        <v>0.33012630866319997</v>
      </c>
      <c r="AB2251" s="122">
        <v>0.33347435234959999</v>
      </c>
      <c r="AC2251" s="122">
        <v>0.32798194699479999</v>
      </c>
      <c r="AD2251" s="122">
        <v>0.32693674823320001</v>
      </c>
      <c r="AE2251" s="122">
        <v>0.32949201663560002</v>
      </c>
      <c r="AF2251" s="122">
        <v>0.32676734013280001</v>
      </c>
      <c r="AG2251" s="122">
        <v>0.3231770103744</v>
      </c>
      <c r="AH2251" s="122">
        <v>0.32036170387480001</v>
      </c>
      <c r="AI2251" s="122">
        <v>0.31708447608599999</v>
      </c>
      <c r="AJ2251" s="122">
        <v>0.3139134966464</v>
      </c>
      <c r="AK2251" s="122">
        <v>0.31197465908279998</v>
      </c>
      <c r="AL2251" s="122">
        <v>0</v>
      </c>
    </row>
    <row r="2252" spans="1:38" x14ac:dyDescent="0.25">
      <c r="A2252" s="122" t="s">
        <v>2004</v>
      </c>
      <c r="B2252" s="122">
        <v>1</v>
      </c>
      <c r="C2252" s="122" t="s">
        <v>2185</v>
      </c>
      <c r="D2252" s="122" t="s">
        <v>2084</v>
      </c>
      <c r="E2252" s="122">
        <v>42</v>
      </c>
      <c r="F2252" s="122">
        <v>1.9818239788787999</v>
      </c>
      <c r="G2252" s="122">
        <v>2.0146559262872001</v>
      </c>
      <c r="H2252" s="122">
        <v>2.0470446344431998</v>
      </c>
      <c r="I2252" s="122">
        <v>2.0267525672408002</v>
      </c>
      <c r="J2252" s="122">
        <v>2.0178291459508002</v>
      </c>
      <c r="K2252" s="122">
        <v>1.977231052174</v>
      </c>
      <c r="L2252" s="122">
        <v>1.9455892454292001</v>
      </c>
      <c r="M2252" s="122">
        <v>1.9481009274468</v>
      </c>
      <c r="N2252" s="122">
        <v>1.9461601728016</v>
      </c>
      <c r="O2252" s="122">
        <v>1.9645154556076001</v>
      </c>
      <c r="P2252" s="122">
        <v>1.9628885331188</v>
      </c>
      <c r="Q2252" s="122">
        <v>1.937958183196</v>
      </c>
      <c r="R2252" s="122">
        <v>1.9328367854824</v>
      </c>
      <c r="S2252" s="122">
        <v>1.908983834604</v>
      </c>
      <c r="T2252" s="122">
        <v>1.8785626128163999</v>
      </c>
      <c r="U2252" s="122">
        <v>1.8729526586092</v>
      </c>
      <c r="V2252" s="122">
        <v>1.8556928703628</v>
      </c>
      <c r="W2252" s="122">
        <v>1.8479243843983999</v>
      </c>
      <c r="X2252" s="122">
        <v>1.8356350873280001</v>
      </c>
      <c r="Y2252" s="122">
        <v>1.8164334749736</v>
      </c>
      <c r="Z2252" s="122">
        <v>1.8000786980204</v>
      </c>
      <c r="AA2252" s="122">
        <v>1.8270489971916</v>
      </c>
      <c r="AB2252" s="122">
        <v>1.8513969057919999</v>
      </c>
      <c r="AC2252" s="122">
        <v>1.8130518114464</v>
      </c>
      <c r="AD2252" s="122">
        <v>1.7853873553124</v>
      </c>
      <c r="AE2252" s="122">
        <v>1.7772525390452001</v>
      </c>
      <c r="AF2252" s="122">
        <v>1.7494867595912</v>
      </c>
      <c r="AG2252" s="122">
        <v>1.7179643467615999</v>
      </c>
      <c r="AH2252" s="122">
        <v>1.6899544092144001</v>
      </c>
      <c r="AI2252" s="122">
        <v>1.6504420335368</v>
      </c>
      <c r="AJ2252" s="122">
        <v>1.6371184449339999</v>
      </c>
      <c r="AK2252" s="122">
        <v>1.595618958934</v>
      </c>
      <c r="AL2252" s="122">
        <v>0</v>
      </c>
    </row>
    <row r="2253" spans="1:38" hidden="1" x14ac:dyDescent="0.25">
      <c r="A2253" s="122" t="s">
        <v>2004</v>
      </c>
      <c r="B2253" s="122">
        <v>1</v>
      </c>
      <c r="C2253" s="122" t="s">
        <v>2185</v>
      </c>
      <c r="D2253" s="122" t="s">
        <v>474</v>
      </c>
      <c r="E2253" s="122">
        <v>42</v>
      </c>
      <c r="F2253" s="122">
        <v>0.36291650548159998</v>
      </c>
      <c r="G2253" s="122">
        <v>0.37016391938960003</v>
      </c>
      <c r="H2253" s="122">
        <v>0.38030266652560002</v>
      </c>
      <c r="I2253" s="122">
        <v>0.3834871286148</v>
      </c>
      <c r="J2253" s="122">
        <v>0.39084468334799999</v>
      </c>
      <c r="K2253" s="122">
        <v>0.39481610225399999</v>
      </c>
      <c r="L2253" s="122">
        <v>0.3952446420356</v>
      </c>
      <c r="M2253" s="122">
        <v>0.39693760768199998</v>
      </c>
      <c r="N2253" s="122">
        <v>0.40317352887840002</v>
      </c>
      <c r="O2253" s="122">
        <v>0.40937222957120001</v>
      </c>
      <c r="P2253" s="122">
        <v>0.41181143048079999</v>
      </c>
      <c r="Q2253" s="122">
        <v>0.4101839542388</v>
      </c>
      <c r="R2253" s="122">
        <v>0.41412560797999998</v>
      </c>
      <c r="S2253" s="122">
        <v>0.4098708841416</v>
      </c>
      <c r="T2253" s="122">
        <v>0.40352922628760002</v>
      </c>
      <c r="U2253" s="122">
        <v>0.403506799892</v>
      </c>
      <c r="V2253" s="122">
        <v>0.40899829418</v>
      </c>
      <c r="W2253" s="122">
        <v>0.41204177137480003</v>
      </c>
      <c r="X2253" s="122">
        <v>0.4124976424688</v>
      </c>
      <c r="Y2253" s="122">
        <v>0.40839080525600002</v>
      </c>
      <c r="Z2253" s="122">
        <v>0.40287589233080001</v>
      </c>
      <c r="AA2253" s="122">
        <v>0.40549599359080002</v>
      </c>
      <c r="AB2253" s="122">
        <v>0.40873482133959999</v>
      </c>
      <c r="AC2253" s="122">
        <v>0.40162110215919999</v>
      </c>
      <c r="AD2253" s="122">
        <v>0.39360251914760003</v>
      </c>
      <c r="AE2253" s="122">
        <v>0.39600860137720001</v>
      </c>
      <c r="AF2253" s="122">
        <v>0.39783244894679998</v>
      </c>
      <c r="AG2253" s="122">
        <v>0.39760363900599999</v>
      </c>
      <c r="AH2253" s="122">
        <v>0.39585169349880001</v>
      </c>
      <c r="AI2253" s="122">
        <v>0.39475072782319998</v>
      </c>
      <c r="AJ2253" s="122">
        <v>0.39095593674759999</v>
      </c>
      <c r="AK2253" s="122">
        <v>0.38253723588920002</v>
      </c>
      <c r="AL2253" s="122">
        <v>0</v>
      </c>
    </row>
    <row r="2254" spans="1:38" hidden="1" x14ac:dyDescent="0.25">
      <c r="A2254" s="122" t="s">
        <v>2004</v>
      </c>
      <c r="B2254" s="122">
        <v>1</v>
      </c>
      <c r="C2254" s="122" t="s">
        <v>2185</v>
      </c>
      <c r="D2254" s="122" t="s">
        <v>2085</v>
      </c>
      <c r="E2254" s="122">
        <v>42</v>
      </c>
      <c r="F2254" s="122">
        <v>0.23364825331960001</v>
      </c>
      <c r="G2254" s="122">
        <v>0.23531103468600001</v>
      </c>
      <c r="H2254" s="122">
        <v>0.23595016036200001</v>
      </c>
      <c r="I2254" s="122">
        <v>0.23383919581400001</v>
      </c>
      <c r="J2254" s="122">
        <v>0.23177858746839999</v>
      </c>
      <c r="K2254" s="122">
        <v>0.22905061331320001</v>
      </c>
      <c r="L2254" s="122">
        <v>0.22660570019920001</v>
      </c>
      <c r="M2254" s="122">
        <v>0.22611289715839999</v>
      </c>
      <c r="N2254" s="122">
        <v>0.22518859427400001</v>
      </c>
      <c r="O2254" s="122">
        <v>0.2247357361284</v>
      </c>
      <c r="P2254" s="122">
        <v>0.22394388253719999</v>
      </c>
      <c r="Q2254" s="122">
        <v>0.22191409778439999</v>
      </c>
      <c r="R2254" s="122">
        <v>0.22055741958880001</v>
      </c>
      <c r="S2254" s="122">
        <v>0.21902707188039999</v>
      </c>
      <c r="T2254" s="122">
        <v>0.2162216564312</v>
      </c>
      <c r="U2254" s="122">
        <v>0.2152998693888</v>
      </c>
      <c r="V2254" s="122">
        <v>0.21339149393519999</v>
      </c>
      <c r="W2254" s="122">
        <v>0.2114920175228</v>
      </c>
      <c r="X2254" s="122">
        <v>0.21088327438359999</v>
      </c>
      <c r="Y2254" s="122">
        <v>0.20973424840759999</v>
      </c>
      <c r="Z2254" s="122">
        <v>0.2070735621724</v>
      </c>
      <c r="AA2254" s="122">
        <v>0.20701657704840001</v>
      </c>
      <c r="AB2254" s="122">
        <v>0.20700157635640001</v>
      </c>
      <c r="AC2254" s="122">
        <v>0.2026818497032</v>
      </c>
      <c r="AD2254" s="122">
        <v>0.20264599636399999</v>
      </c>
      <c r="AE2254" s="122">
        <v>0.20375358997000001</v>
      </c>
      <c r="AF2254" s="122">
        <v>0.1980021743672</v>
      </c>
      <c r="AG2254" s="122">
        <v>0.192223834334</v>
      </c>
      <c r="AH2254" s="122">
        <v>0.1871331950572</v>
      </c>
      <c r="AI2254" s="122">
        <v>0.1815055835404</v>
      </c>
      <c r="AJ2254" s="122">
        <v>0.18581029143880001</v>
      </c>
      <c r="AK2254" s="122">
        <v>0.18296516174159999</v>
      </c>
      <c r="AL2254" s="122">
        <v>0</v>
      </c>
    </row>
    <row r="2255" spans="1:38" hidden="1" x14ac:dyDescent="0.25">
      <c r="A2255" s="122" t="s">
        <v>2004</v>
      </c>
      <c r="B2255" s="122">
        <v>1</v>
      </c>
      <c r="C2255" s="122" t="s">
        <v>2185</v>
      </c>
      <c r="D2255" s="122" t="s">
        <v>2086</v>
      </c>
      <c r="E2255" s="122">
        <v>42</v>
      </c>
      <c r="F2255" s="122">
        <v>3.1188927543200001E-2</v>
      </c>
      <c r="G2255" s="122">
        <v>3.0975516020399999E-2</v>
      </c>
      <c r="H2255" s="122">
        <v>3.0868905916799999E-2</v>
      </c>
      <c r="I2255" s="122">
        <v>2.9964974788E-2</v>
      </c>
      <c r="J2255" s="122">
        <v>2.88687705096E-2</v>
      </c>
      <c r="K2255" s="122">
        <v>2.76600805264E-2</v>
      </c>
      <c r="L2255" s="122">
        <v>2.6393854617200001E-2</v>
      </c>
      <c r="M2255" s="122">
        <v>2.5729280684800002E-2</v>
      </c>
      <c r="N2255" s="122">
        <v>2.53051606332E-2</v>
      </c>
      <c r="O2255" s="122">
        <v>2.5273764558000001E-2</v>
      </c>
      <c r="P2255" s="122">
        <v>2.50717735492E-2</v>
      </c>
      <c r="Q2255" s="122">
        <v>2.4678482544799998E-2</v>
      </c>
      <c r="R2255" s="122">
        <v>2.4094559941200001E-2</v>
      </c>
      <c r="S2255" s="122">
        <v>2.33719944416E-2</v>
      </c>
      <c r="T2255" s="122">
        <v>2.2601815028800001E-2</v>
      </c>
      <c r="U2255" s="122">
        <v>2.22026946848E-2</v>
      </c>
      <c r="V2255" s="122">
        <v>2.17763895076E-2</v>
      </c>
      <c r="W2255" s="122">
        <v>2.13538569608E-2</v>
      </c>
      <c r="X2255" s="122">
        <v>2.0973041644799999E-2</v>
      </c>
      <c r="Y2255" s="122">
        <v>2.07824909068E-2</v>
      </c>
      <c r="Z2255" s="122">
        <v>2.0733587615999999E-2</v>
      </c>
      <c r="AA2255" s="122">
        <v>2.1479987827199998E-2</v>
      </c>
      <c r="AB2255" s="122">
        <v>2.213839712E-2</v>
      </c>
      <c r="AC2255" s="122">
        <v>2.1981938521199999E-2</v>
      </c>
      <c r="AD2255" s="122">
        <v>2.1623789549599998E-2</v>
      </c>
      <c r="AE2255" s="122">
        <v>2.15931630152E-2</v>
      </c>
      <c r="AF2255" s="122">
        <v>2.1546418460000001E-2</v>
      </c>
      <c r="AG2255" s="122">
        <v>2.1443385275200001E-2</v>
      </c>
      <c r="AH2255" s="122">
        <v>2.1249216237200001E-2</v>
      </c>
      <c r="AI2255" s="122">
        <v>2.09018348756E-2</v>
      </c>
      <c r="AJ2255" s="122">
        <v>1.9867720291999999E-2</v>
      </c>
      <c r="AK2255" s="122">
        <v>1.8825491431599999E-2</v>
      </c>
      <c r="AL2255" s="122">
        <v>0</v>
      </c>
    </row>
    <row r="2256" spans="1:38" hidden="1" x14ac:dyDescent="0.25">
      <c r="A2256" s="122" t="s">
        <v>2004</v>
      </c>
      <c r="B2256" s="122">
        <v>1</v>
      </c>
      <c r="C2256" s="122" t="s">
        <v>2185</v>
      </c>
      <c r="D2256" s="122" t="s">
        <v>2087</v>
      </c>
      <c r="E2256" s="122">
        <v>42</v>
      </c>
      <c r="F2256" s="122">
        <v>8.7877850533200005E-2</v>
      </c>
      <c r="G2256" s="122">
        <v>9.0979655270000001E-2</v>
      </c>
      <c r="H2256" s="122">
        <v>9.4347367981999997E-2</v>
      </c>
      <c r="I2256" s="122">
        <v>9.626665559E-2</v>
      </c>
      <c r="J2256" s="122">
        <v>9.9468711599599996E-2</v>
      </c>
      <c r="K2256" s="122">
        <v>0.10166244653879999</v>
      </c>
      <c r="L2256" s="122">
        <v>0.1041056233476</v>
      </c>
      <c r="M2256" s="122">
        <v>0.1059086246288</v>
      </c>
      <c r="N2256" s="122">
        <v>0.1069447103312</v>
      </c>
      <c r="O2256" s="122">
        <v>0.11035735616639999</v>
      </c>
      <c r="P2256" s="122">
        <v>0.1116375121148</v>
      </c>
      <c r="Q2256" s="122">
        <v>0.1128754724076</v>
      </c>
      <c r="R2256" s="122">
        <v>0.1150061499384</v>
      </c>
      <c r="S2256" s="122">
        <v>0.1154113427264</v>
      </c>
      <c r="T2256" s="122">
        <v>0.1170286837384</v>
      </c>
      <c r="U2256" s="122">
        <v>0.1201927677888</v>
      </c>
      <c r="V2256" s="122">
        <v>0.1225861180712</v>
      </c>
      <c r="W2256" s="122">
        <v>0.124959051462</v>
      </c>
      <c r="X2256" s="122">
        <v>0.127702808828</v>
      </c>
      <c r="Y2256" s="122">
        <v>0.124574606842</v>
      </c>
      <c r="Z2256" s="122">
        <v>0.12518778513359999</v>
      </c>
      <c r="AA2256" s="122">
        <v>0.12978768495840001</v>
      </c>
      <c r="AB2256" s="122">
        <v>0.13194165563599999</v>
      </c>
      <c r="AC2256" s="122">
        <v>0.1336852979448</v>
      </c>
      <c r="AD2256" s="122">
        <v>0.136404924782</v>
      </c>
      <c r="AE2256" s="122">
        <v>0.14114336951959999</v>
      </c>
      <c r="AF2256" s="122">
        <v>0.14410855610760001</v>
      </c>
      <c r="AG2256" s="122">
        <v>0.14691997591040001</v>
      </c>
      <c r="AH2256" s="122">
        <v>0.14975547617240001</v>
      </c>
      <c r="AI2256" s="122">
        <v>0.15323653292639999</v>
      </c>
      <c r="AJ2256" s="122">
        <v>0.1464946354844</v>
      </c>
      <c r="AK2256" s="122">
        <v>0.14859646422879999</v>
      </c>
      <c r="AL2256" s="122">
        <v>0</v>
      </c>
    </row>
    <row r="2257" spans="1:38" hidden="1" x14ac:dyDescent="0.25">
      <c r="A2257" s="122" t="s">
        <v>2004</v>
      </c>
      <c r="B2257" s="122">
        <v>1</v>
      </c>
      <c r="C2257" s="122" t="s">
        <v>2185</v>
      </c>
      <c r="D2257" s="122" t="s">
        <v>2088</v>
      </c>
      <c r="E2257" s="122">
        <v>42</v>
      </c>
      <c r="F2257" s="122">
        <v>1.1074400437464</v>
      </c>
      <c r="G2257" s="122">
        <v>1.1314416564556</v>
      </c>
      <c r="H2257" s="122">
        <v>1.1512816249368001</v>
      </c>
      <c r="I2257" s="122">
        <v>1.1584474608840001</v>
      </c>
      <c r="J2257" s="122">
        <v>1.1690129975664001</v>
      </c>
      <c r="K2257" s="122">
        <v>1.159049450356</v>
      </c>
      <c r="L2257" s="122">
        <v>1.1568839756992</v>
      </c>
      <c r="M2257" s="122">
        <v>1.1702860523172001</v>
      </c>
      <c r="N2257" s="122">
        <v>1.17323100391</v>
      </c>
      <c r="O2257" s="122">
        <v>1.1738972242871999</v>
      </c>
      <c r="P2257" s="122">
        <v>1.1738821322144</v>
      </c>
      <c r="Q2257" s="122">
        <v>1.1643241552879999</v>
      </c>
      <c r="R2257" s="122">
        <v>1.1652934266316</v>
      </c>
      <c r="S2257" s="122">
        <v>1.1607782784667999</v>
      </c>
      <c r="T2257" s="122">
        <v>1.1606210905968</v>
      </c>
      <c r="U2257" s="122">
        <v>1.1630835523159999</v>
      </c>
      <c r="V2257" s="122">
        <v>1.1604659832472</v>
      </c>
      <c r="W2257" s="122">
        <v>1.1535126410387999</v>
      </c>
      <c r="X2257" s="122">
        <v>1.1472820043804</v>
      </c>
      <c r="Y2257" s="122">
        <v>1.1307315224548</v>
      </c>
      <c r="Z2257" s="122">
        <v>1.1172856944536</v>
      </c>
      <c r="AA2257" s="122">
        <v>1.1220549013604</v>
      </c>
      <c r="AB2257" s="122">
        <v>1.1266863635860001</v>
      </c>
      <c r="AC2257" s="122">
        <v>1.1074567095479999</v>
      </c>
      <c r="AD2257" s="122">
        <v>1.10943504875</v>
      </c>
      <c r="AE2257" s="122">
        <v>1.1246944641604</v>
      </c>
      <c r="AF2257" s="122">
        <v>1.11121344523</v>
      </c>
      <c r="AG2257" s="122">
        <v>1.0944395306012</v>
      </c>
      <c r="AH2257" s="122">
        <v>1.0777543701064001</v>
      </c>
      <c r="AI2257" s="122">
        <v>1.0573310797476001</v>
      </c>
      <c r="AJ2257" s="122">
        <v>1.0730874445704</v>
      </c>
      <c r="AK2257" s="122">
        <v>1.0364456159344</v>
      </c>
      <c r="AL2257" s="122">
        <v>0</v>
      </c>
    </row>
    <row r="2258" spans="1:38" hidden="1" x14ac:dyDescent="0.25">
      <c r="A2258" s="122" t="s">
        <v>2004</v>
      </c>
      <c r="B2258" s="122">
        <v>1</v>
      </c>
      <c r="C2258" s="122" t="s">
        <v>2185</v>
      </c>
      <c r="D2258" s="122" t="s">
        <v>2089</v>
      </c>
      <c r="E2258" s="122">
        <v>42</v>
      </c>
      <c r="F2258" s="122">
        <v>0.80229617766479999</v>
      </c>
      <c r="G2258" s="122">
        <v>0.81791634514519995</v>
      </c>
      <c r="H2258" s="122">
        <v>0.83944788523400005</v>
      </c>
      <c r="I2258" s="122">
        <v>0.84810949281799997</v>
      </c>
      <c r="J2258" s="122">
        <v>0.86965834625039995</v>
      </c>
      <c r="K2258" s="122">
        <v>0.85386608760600002</v>
      </c>
      <c r="L2258" s="122">
        <v>0.85527329734839996</v>
      </c>
      <c r="M2258" s="122">
        <v>0.86891830369120004</v>
      </c>
      <c r="N2258" s="122">
        <v>0.86820162657199995</v>
      </c>
      <c r="O2258" s="122">
        <v>0.87821537226080004</v>
      </c>
      <c r="P2258" s="122">
        <v>0.87306572767680002</v>
      </c>
      <c r="Q2258" s="122">
        <v>0.86344809715079995</v>
      </c>
      <c r="R2258" s="122">
        <v>0.86610381417560001</v>
      </c>
      <c r="S2258" s="122">
        <v>0.85942631526919999</v>
      </c>
      <c r="T2258" s="122">
        <v>0.85969939604360002</v>
      </c>
      <c r="U2258" s="122">
        <v>0.86462380133920003</v>
      </c>
      <c r="V2258" s="122">
        <v>0.86524294739679997</v>
      </c>
      <c r="W2258" s="122">
        <v>0.86751083704319998</v>
      </c>
      <c r="X2258" s="122">
        <v>0.86290095069079997</v>
      </c>
      <c r="Y2258" s="122">
        <v>0.83063140644120004</v>
      </c>
      <c r="Z2258" s="122">
        <v>0.82894126430079995</v>
      </c>
      <c r="AA2258" s="122">
        <v>0.83142541956039995</v>
      </c>
      <c r="AB2258" s="122">
        <v>0.82953267954200005</v>
      </c>
      <c r="AC2258" s="122">
        <v>0.81955575296000005</v>
      </c>
      <c r="AD2258" s="122">
        <v>0.81973377770760003</v>
      </c>
      <c r="AE2258" s="122">
        <v>0.83040154414</v>
      </c>
      <c r="AF2258" s="122">
        <v>0.83276156984159999</v>
      </c>
      <c r="AG2258" s="122">
        <v>0.83371449851479995</v>
      </c>
      <c r="AH2258" s="122">
        <v>0.83275004662639995</v>
      </c>
      <c r="AI2258" s="122">
        <v>0.83114266115440005</v>
      </c>
      <c r="AJ2258" s="122">
        <v>0.83013051397360005</v>
      </c>
      <c r="AK2258" s="122">
        <v>0.80913429565640005</v>
      </c>
      <c r="AL2258" s="122">
        <v>0</v>
      </c>
    </row>
    <row r="2259" spans="1:38" hidden="1" x14ac:dyDescent="0.25">
      <c r="A2259" s="122" t="s">
        <v>2004</v>
      </c>
      <c r="B2259" s="122">
        <v>1</v>
      </c>
      <c r="C2259" s="122" t="s">
        <v>2185</v>
      </c>
      <c r="D2259" s="122" t="s">
        <v>2136</v>
      </c>
      <c r="E2259" s="122">
        <v>42</v>
      </c>
      <c r="F2259" s="122">
        <v>1.04470279144E-2</v>
      </c>
      <c r="G2259" s="122">
        <v>1.07179815232E-2</v>
      </c>
      <c r="H2259" s="122">
        <v>1.0966311185200001E-2</v>
      </c>
      <c r="I2259" s="122">
        <v>1.09608290848E-2</v>
      </c>
      <c r="J2259" s="122">
        <v>1.08465847336E-2</v>
      </c>
      <c r="K2259" s="122">
        <v>1.08136430304E-2</v>
      </c>
      <c r="L2259" s="122">
        <v>1.07773704892E-2</v>
      </c>
      <c r="M2259" s="122">
        <v>1.0817068967599999E-2</v>
      </c>
      <c r="N2259" s="122">
        <v>1.08880097956E-2</v>
      </c>
      <c r="O2259" s="122">
        <v>1.0960976014800001E-2</v>
      </c>
      <c r="P2259" s="122">
        <v>1.10072242392E-2</v>
      </c>
      <c r="Q2259" s="122">
        <v>1.09411864072E-2</v>
      </c>
      <c r="R2259" s="122">
        <v>1.088217319E-2</v>
      </c>
      <c r="S2259" s="122">
        <v>1.0809895558E-2</v>
      </c>
      <c r="T2259" s="122">
        <v>1.0712428809599999E-2</v>
      </c>
      <c r="U2259" s="122">
        <v>1.06724145024E-2</v>
      </c>
      <c r="V2259" s="122">
        <v>1.0591249886E-2</v>
      </c>
      <c r="W2259" s="122">
        <v>1.0511220848800001E-2</v>
      </c>
      <c r="X2259" s="122">
        <v>1.0495469865999999E-2</v>
      </c>
      <c r="Y2259" s="122">
        <v>1.04731940488E-2</v>
      </c>
      <c r="Z2259" s="122">
        <v>1.0317224484E-2</v>
      </c>
      <c r="AA2259" s="122">
        <v>1.02735478888E-2</v>
      </c>
      <c r="AB2259" s="122">
        <v>1.02560474352E-2</v>
      </c>
      <c r="AC2259" s="122">
        <v>1.0100489652399999E-2</v>
      </c>
      <c r="AD2259" s="122">
        <v>1.01943544248E-2</v>
      </c>
      <c r="AE2259" s="122">
        <v>1.03419783908E-2</v>
      </c>
      <c r="AF2259" s="122">
        <v>1.0083029499199999E-2</v>
      </c>
      <c r="AG2259" s="122">
        <v>9.8096359172000006E-3</v>
      </c>
      <c r="AH2259" s="122">
        <v>9.5799167211999998E-3</v>
      </c>
      <c r="AI2259" s="122">
        <v>9.3334809540000004E-3</v>
      </c>
      <c r="AJ2259" s="122">
        <v>9.5501093436000002E-3</v>
      </c>
      <c r="AK2259" s="122">
        <v>9.4133509148000005E-3</v>
      </c>
      <c r="AL2259" s="122">
        <v>0</v>
      </c>
    </row>
    <row r="2260" spans="1:38" hidden="1" x14ac:dyDescent="0.25">
      <c r="A2260" s="122" t="s">
        <v>2004</v>
      </c>
      <c r="B2260" s="122">
        <v>1</v>
      </c>
      <c r="C2260" s="122" t="s">
        <v>2185</v>
      </c>
      <c r="D2260" s="122" t="s">
        <v>2090</v>
      </c>
      <c r="E2260" s="122">
        <v>42</v>
      </c>
      <c r="F2260" s="122">
        <v>8.9702887738800002E-2</v>
      </c>
      <c r="G2260" s="122">
        <v>9.1522242663599998E-2</v>
      </c>
      <c r="H2260" s="122">
        <v>9.3065980209999996E-2</v>
      </c>
      <c r="I2260" s="122">
        <v>9.31452523708E-2</v>
      </c>
      <c r="J2260" s="122">
        <v>9.3359701293599995E-2</v>
      </c>
      <c r="K2260" s="122">
        <v>9.3043023511200001E-2</v>
      </c>
      <c r="L2260" s="122">
        <v>9.2640218381199999E-2</v>
      </c>
      <c r="M2260" s="122">
        <v>9.2920049059599996E-2</v>
      </c>
      <c r="N2260" s="122">
        <v>9.2466142173999996E-2</v>
      </c>
      <c r="O2260" s="122">
        <v>9.1902497646400003E-2</v>
      </c>
      <c r="P2260" s="122">
        <v>9.1569685905599996E-2</v>
      </c>
      <c r="Q2260" s="122">
        <v>9.1064697068799993E-2</v>
      </c>
      <c r="R2260" s="122">
        <v>9.0997238973200001E-2</v>
      </c>
      <c r="S2260" s="122">
        <v>9.0678304961999995E-2</v>
      </c>
      <c r="T2260" s="122">
        <v>9.0380543007999997E-2</v>
      </c>
      <c r="U2260" s="122">
        <v>9.0622604937199994E-2</v>
      </c>
      <c r="V2260" s="122">
        <v>9.0252990931599997E-2</v>
      </c>
      <c r="W2260" s="122">
        <v>8.9479323211600001E-2</v>
      </c>
      <c r="X2260" s="122">
        <v>8.9660949341600002E-2</v>
      </c>
      <c r="Y2260" s="122">
        <v>8.9597373653200002E-2</v>
      </c>
      <c r="Z2260" s="122">
        <v>8.8576726568400002E-2</v>
      </c>
      <c r="AA2260" s="122">
        <v>8.8475168174400001E-2</v>
      </c>
      <c r="AB2260" s="122">
        <v>8.8522730987599996E-2</v>
      </c>
      <c r="AC2260" s="122">
        <v>8.7529207264799999E-2</v>
      </c>
      <c r="AD2260" s="122">
        <v>8.8383634508400005E-2</v>
      </c>
      <c r="AE2260" s="122">
        <v>8.9762954360800007E-2</v>
      </c>
      <c r="AF2260" s="122">
        <v>8.7671045901600006E-2</v>
      </c>
      <c r="AG2260" s="122">
        <v>8.5178952972399996E-2</v>
      </c>
      <c r="AH2260" s="122">
        <v>8.3097129866799999E-2</v>
      </c>
      <c r="AI2260" s="122">
        <v>8.0661355963999995E-2</v>
      </c>
      <c r="AJ2260" s="122">
        <v>8.3304047380399995E-2</v>
      </c>
      <c r="AK2260" s="122">
        <v>8.1888614295600001E-2</v>
      </c>
      <c r="AL2260" s="122">
        <v>0</v>
      </c>
    </row>
    <row r="2261" spans="1:38" hidden="1" x14ac:dyDescent="0.25">
      <c r="A2261" s="122" t="s">
        <v>2004</v>
      </c>
      <c r="B2261" s="122">
        <v>1</v>
      </c>
      <c r="C2261" s="122" t="s">
        <v>2185</v>
      </c>
      <c r="D2261" s="122" t="s">
        <v>2091</v>
      </c>
      <c r="E2261" s="122">
        <v>42</v>
      </c>
      <c r="F2261" s="122">
        <v>0.46653411560559999</v>
      </c>
      <c r="G2261" s="122">
        <v>0.4736336881164</v>
      </c>
      <c r="H2261" s="122">
        <v>0.48733559625520001</v>
      </c>
      <c r="I2261" s="122">
        <v>0.48729986926879998</v>
      </c>
      <c r="J2261" s="122">
        <v>0.49939159488399998</v>
      </c>
      <c r="K2261" s="122">
        <v>0.50498918321039998</v>
      </c>
      <c r="L2261" s="122">
        <v>0.50381121432599996</v>
      </c>
      <c r="M2261" s="122">
        <v>0.49891357052599999</v>
      </c>
      <c r="N2261" s="122">
        <v>0.50624561492679998</v>
      </c>
      <c r="O2261" s="122">
        <v>0.51307418021439999</v>
      </c>
      <c r="P2261" s="122">
        <v>0.51128428455999997</v>
      </c>
      <c r="Q2261" s="122">
        <v>0.5029456587708</v>
      </c>
      <c r="R2261" s="122">
        <v>0.511138368678</v>
      </c>
      <c r="S2261" s="122">
        <v>0.5095985318256</v>
      </c>
      <c r="T2261" s="122">
        <v>0.50310769953919998</v>
      </c>
      <c r="U2261" s="122">
        <v>0.51014428666599998</v>
      </c>
      <c r="V2261" s="122">
        <v>0.5277051288404</v>
      </c>
      <c r="W2261" s="122">
        <v>0.53871938664319996</v>
      </c>
      <c r="X2261" s="122">
        <v>0.54965236381159999</v>
      </c>
      <c r="Y2261" s="122">
        <v>0.55090227596880004</v>
      </c>
      <c r="Z2261" s="122">
        <v>0.55272636071799996</v>
      </c>
      <c r="AA2261" s="122">
        <v>0.55896898212680002</v>
      </c>
      <c r="AB2261" s="122">
        <v>0.56134389995040002</v>
      </c>
      <c r="AC2261" s="122">
        <v>0.56648827714359995</v>
      </c>
      <c r="AD2261" s="122">
        <v>0.56077427266839996</v>
      </c>
      <c r="AE2261" s="122">
        <v>0.57819686798159997</v>
      </c>
      <c r="AF2261" s="122">
        <v>0.60198375553399996</v>
      </c>
      <c r="AG2261" s="122">
        <v>0.62447252793240005</v>
      </c>
      <c r="AH2261" s="122">
        <v>0.64285062309719998</v>
      </c>
      <c r="AI2261" s="122">
        <v>0.66404893120719999</v>
      </c>
      <c r="AJ2261" s="122">
        <v>0.67565817928000005</v>
      </c>
      <c r="AK2261" s="122">
        <v>0.6658925004788</v>
      </c>
      <c r="AL2261" s="122">
        <v>0</v>
      </c>
    </row>
    <row r="2262" spans="1:38" hidden="1" x14ac:dyDescent="0.25">
      <c r="A2262" s="122" t="s">
        <v>2004</v>
      </c>
      <c r="B2262" s="122">
        <v>1</v>
      </c>
      <c r="C2262" s="122" t="s">
        <v>2185</v>
      </c>
      <c r="D2262" s="122" t="s">
        <v>2092</v>
      </c>
      <c r="E2262" s="122">
        <v>42</v>
      </c>
      <c r="F2262" s="122">
        <v>0.13628294176</v>
      </c>
      <c r="G2262" s="122">
        <v>0.13944791553559999</v>
      </c>
      <c r="H2262" s="122">
        <v>0.14292319626200001</v>
      </c>
      <c r="I2262" s="122">
        <v>0.1455341258616</v>
      </c>
      <c r="J2262" s="122">
        <v>0.1507886107252</v>
      </c>
      <c r="K2262" s="122">
        <v>0.15034578054719999</v>
      </c>
      <c r="L2262" s="122">
        <v>0.1529702165124</v>
      </c>
      <c r="M2262" s="122">
        <v>0.1521325083824</v>
      </c>
      <c r="N2262" s="122">
        <v>0.15475268990999999</v>
      </c>
      <c r="O2262" s="122">
        <v>0.15554462662759999</v>
      </c>
      <c r="P2262" s="122">
        <v>0.15660828397759999</v>
      </c>
      <c r="Q2262" s="122">
        <v>0.15142432309199999</v>
      </c>
      <c r="R2262" s="122">
        <v>0.15366842030120001</v>
      </c>
      <c r="S2262" s="122">
        <v>0.15249792096000001</v>
      </c>
      <c r="T2262" s="122">
        <v>0.151358334176</v>
      </c>
      <c r="U2262" s="122">
        <v>0.14646897647759999</v>
      </c>
      <c r="V2262" s="122">
        <v>0.14457907660280001</v>
      </c>
      <c r="W2262" s="122">
        <v>0.14121340841999999</v>
      </c>
      <c r="X2262" s="122">
        <v>0.13432652273599999</v>
      </c>
      <c r="Y2262" s="122">
        <v>0.1269685793376</v>
      </c>
      <c r="Z2262" s="122">
        <v>0.1204332609872</v>
      </c>
      <c r="AA2262" s="122">
        <v>0.1187497328836</v>
      </c>
      <c r="AB2262" s="122">
        <v>0.11472195091</v>
      </c>
      <c r="AC2262" s="122">
        <v>0.11606308247240001</v>
      </c>
      <c r="AD2262" s="122">
        <v>0.1203156052952</v>
      </c>
      <c r="AE2262" s="122">
        <v>0.1239146327832</v>
      </c>
      <c r="AF2262" s="122">
        <v>0.12814855926880001</v>
      </c>
      <c r="AG2262" s="122">
        <v>0.13301773729999999</v>
      </c>
      <c r="AH2262" s="122">
        <v>0.13772266204200001</v>
      </c>
      <c r="AI2262" s="122">
        <v>0.1415550465756</v>
      </c>
      <c r="AJ2262" s="122">
        <v>0.14614985702239999</v>
      </c>
      <c r="AK2262" s="122">
        <v>0.14734574388239999</v>
      </c>
      <c r="AL2262" s="122">
        <v>0</v>
      </c>
    </row>
    <row r="2263" spans="1:38" hidden="1" x14ac:dyDescent="0.25">
      <c r="A2263" s="122" t="s">
        <v>2004</v>
      </c>
      <c r="B2263" s="122">
        <v>1</v>
      </c>
      <c r="C2263" s="122" t="s">
        <v>2185</v>
      </c>
      <c r="D2263" s="122" t="s">
        <v>2093</v>
      </c>
      <c r="E2263" s="122">
        <v>42</v>
      </c>
      <c r="F2263" s="122">
        <v>0.83079953795719996</v>
      </c>
      <c r="G2263" s="122">
        <v>0.84204257040399999</v>
      </c>
      <c r="H2263" s="122">
        <v>0.85608447152199996</v>
      </c>
      <c r="I2263" s="122">
        <v>0.85005142019000002</v>
      </c>
      <c r="J2263" s="122">
        <v>0.8485561565684</v>
      </c>
      <c r="K2263" s="122">
        <v>0.84147598641120003</v>
      </c>
      <c r="L2263" s="122">
        <v>0.82121467583679997</v>
      </c>
      <c r="M2263" s="122">
        <v>0.82256778126880004</v>
      </c>
      <c r="N2263" s="122">
        <v>0.82483701552840005</v>
      </c>
      <c r="O2263" s="122">
        <v>0.82475590545599997</v>
      </c>
      <c r="P2263" s="122">
        <v>0.8242335434536</v>
      </c>
      <c r="Q2263" s="122">
        <v>0.81402547289000005</v>
      </c>
      <c r="R2263" s="122">
        <v>0.81490912640760005</v>
      </c>
      <c r="S2263" s="122">
        <v>0.80665156913879998</v>
      </c>
      <c r="T2263" s="122">
        <v>0.78741408323759998</v>
      </c>
      <c r="U2263" s="122">
        <v>0.78006960807720005</v>
      </c>
      <c r="V2263" s="122">
        <v>0.77355789614040005</v>
      </c>
      <c r="W2263" s="122">
        <v>0.76888357921200001</v>
      </c>
      <c r="X2263" s="122">
        <v>0.76499169219200003</v>
      </c>
      <c r="Y2263" s="122">
        <v>0.75749026318279999</v>
      </c>
      <c r="Z2263" s="122">
        <v>0.75043932607560004</v>
      </c>
      <c r="AA2263" s="122">
        <v>0.7542222362612</v>
      </c>
      <c r="AB2263" s="122">
        <v>0.75691919399880003</v>
      </c>
      <c r="AC2263" s="122">
        <v>0.74403461963039996</v>
      </c>
      <c r="AD2263" s="122">
        <v>0.73303900118400001</v>
      </c>
      <c r="AE2263" s="122">
        <v>0.7335756718948</v>
      </c>
      <c r="AF2263" s="122">
        <v>0.72951613450520003</v>
      </c>
      <c r="AG2263" s="122">
        <v>0.72088291845920005</v>
      </c>
      <c r="AH2263" s="122">
        <v>0.71080655395400005</v>
      </c>
      <c r="AI2263" s="122">
        <v>0.70196610729279996</v>
      </c>
      <c r="AJ2263" s="122">
        <v>0.71117604351920005</v>
      </c>
      <c r="AK2263" s="122">
        <v>0.67964744436960001</v>
      </c>
      <c r="AL2263" s="122">
        <v>0</v>
      </c>
    </row>
    <row r="2264" spans="1:38" hidden="1" x14ac:dyDescent="0.25">
      <c r="A2264" s="122" t="s">
        <v>2004</v>
      </c>
      <c r="B2264" s="122">
        <v>1</v>
      </c>
      <c r="C2264" s="122" t="s">
        <v>2185</v>
      </c>
      <c r="D2264" s="122" t="s">
        <v>2094</v>
      </c>
      <c r="E2264" s="122">
        <v>42</v>
      </c>
      <c r="F2264" s="122">
        <v>0.42661588009040002</v>
      </c>
      <c r="G2264" s="122">
        <v>0.43266443906000002</v>
      </c>
      <c r="H2264" s="122">
        <v>0.43915215104880001</v>
      </c>
      <c r="I2264" s="122">
        <v>0.43696825503800002</v>
      </c>
      <c r="J2264" s="122">
        <v>0.43764813696240001</v>
      </c>
      <c r="K2264" s="122">
        <v>0.43643065713239998</v>
      </c>
      <c r="L2264" s="122">
        <v>0.43046065984319998</v>
      </c>
      <c r="M2264" s="122">
        <v>0.42999015382959999</v>
      </c>
      <c r="N2264" s="122">
        <v>0.43169210740039998</v>
      </c>
      <c r="O2264" s="122">
        <v>0.43351046726120002</v>
      </c>
      <c r="P2264" s="122">
        <v>0.43278799205040003</v>
      </c>
      <c r="Q2264" s="122">
        <v>0.4281392436384</v>
      </c>
      <c r="R2264" s="122">
        <v>0.42845548147360002</v>
      </c>
      <c r="S2264" s="122">
        <v>0.42448501693919999</v>
      </c>
      <c r="T2264" s="122">
        <v>0.41619710532679999</v>
      </c>
      <c r="U2264" s="122">
        <v>0.4172958892452</v>
      </c>
      <c r="V2264" s="122">
        <v>0.41965218660120002</v>
      </c>
      <c r="W2264" s="122">
        <v>0.42412065903480001</v>
      </c>
      <c r="X2264" s="122">
        <v>0.431123460362</v>
      </c>
      <c r="Y2264" s="122">
        <v>0.4283423359936</v>
      </c>
      <c r="Z2264" s="122">
        <v>0.42913280777079998</v>
      </c>
      <c r="AA2264" s="122">
        <v>0.43447651487240002</v>
      </c>
      <c r="AB2264" s="122">
        <v>0.43644486867519999</v>
      </c>
      <c r="AC2264" s="122">
        <v>0.43153470176600001</v>
      </c>
      <c r="AD2264" s="122">
        <v>0.4271478392384</v>
      </c>
      <c r="AE2264" s="122">
        <v>0.42999003242720002</v>
      </c>
      <c r="AF2264" s="122">
        <v>0.42995018648400002</v>
      </c>
      <c r="AG2264" s="122">
        <v>0.42802881303840001</v>
      </c>
      <c r="AH2264" s="122">
        <v>0.4262623996512</v>
      </c>
      <c r="AI2264" s="122">
        <v>0.42318991679439999</v>
      </c>
      <c r="AJ2264" s="122">
        <v>0.42721738718399999</v>
      </c>
      <c r="AK2264" s="122">
        <v>0.4273513957524</v>
      </c>
      <c r="AL2264" s="122">
        <v>0</v>
      </c>
    </row>
    <row r="2265" spans="1:38" hidden="1" x14ac:dyDescent="0.25">
      <c r="A2265" s="122" t="s">
        <v>2004</v>
      </c>
      <c r="B2265" s="122">
        <v>1</v>
      </c>
      <c r="C2265" s="122" t="s">
        <v>2185</v>
      </c>
      <c r="D2265" s="122" t="s">
        <v>2095</v>
      </c>
      <c r="E2265" s="122">
        <v>42</v>
      </c>
      <c r="F2265" s="122">
        <v>0.52595180603559999</v>
      </c>
      <c r="G2265" s="122">
        <v>0.5350978071768</v>
      </c>
      <c r="H2265" s="122">
        <v>0.54956063095079999</v>
      </c>
      <c r="I2265" s="122">
        <v>0.54885231017119995</v>
      </c>
      <c r="J2265" s="122">
        <v>0.56372717454760002</v>
      </c>
      <c r="K2265" s="122">
        <v>0.57305697428839997</v>
      </c>
      <c r="L2265" s="122">
        <v>0.56834562265879995</v>
      </c>
      <c r="M2265" s="122">
        <v>0.56792924088319996</v>
      </c>
      <c r="N2265" s="122">
        <v>0.58006218048239999</v>
      </c>
      <c r="O2265" s="122">
        <v>0.58914360922760001</v>
      </c>
      <c r="P2265" s="122">
        <v>0.58770058613279996</v>
      </c>
      <c r="Q2265" s="122">
        <v>0.58058987678719998</v>
      </c>
      <c r="R2265" s="122">
        <v>0.59408708802520005</v>
      </c>
      <c r="S2265" s="122">
        <v>0.58931030544399998</v>
      </c>
      <c r="T2265" s="122">
        <v>0.57440458003039996</v>
      </c>
      <c r="U2265" s="122">
        <v>0.5630344148352</v>
      </c>
      <c r="V2265" s="122">
        <v>0.56324750693680004</v>
      </c>
      <c r="W2265" s="122">
        <v>0.55854514590000004</v>
      </c>
      <c r="X2265" s="122">
        <v>0.558653930184</v>
      </c>
      <c r="Y2265" s="122">
        <v>0.53640888736960002</v>
      </c>
      <c r="Z2265" s="122">
        <v>0.52041183296479998</v>
      </c>
      <c r="AA2265" s="122">
        <v>0.50739546551400005</v>
      </c>
      <c r="AB2265" s="122">
        <v>0.49335112086400001</v>
      </c>
      <c r="AC2265" s="122">
        <v>0.49231853842360002</v>
      </c>
      <c r="AD2265" s="122">
        <v>0.48457316661040001</v>
      </c>
      <c r="AE2265" s="122">
        <v>0.494972713816</v>
      </c>
      <c r="AF2265" s="122">
        <v>0.5093167456944</v>
      </c>
      <c r="AG2265" s="122">
        <v>0.52097510392479995</v>
      </c>
      <c r="AH2265" s="122">
        <v>0.53137423718400001</v>
      </c>
      <c r="AI2265" s="122">
        <v>0.54273083448360004</v>
      </c>
      <c r="AJ2265" s="122">
        <v>0.56929632981480005</v>
      </c>
      <c r="AK2265" s="122">
        <v>0.56320566312359999</v>
      </c>
      <c r="AL2265" s="122">
        <v>0</v>
      </c>
    </row>
    <row r="2266" spans="1:38" hidden="1" x14ac:dyDescent="0.25">
      <c r="A2266" s="122" t="s">
        <v>2004</v>
      </c>
      <c r="B2266" s="122">
        <v>1</v>
      </c>
      <c r="C2266" s="122" t="s">
        <v>2185</v>
      </c>
      <c r="D2266" s="122" t="s">
        <v>2096</v>
      </c>
      <c r="E2266" s="122">
        <v>42</v>
      </c>
      <c r="F2266" s="122">
        <v>0.35567730107000001</v>
      </c>
      <c r="G2266" s="122">
        <v>0.3609945502436</v>
      </c>
      <c r="H2266" s="122">
        <v>0.36771882625520003</v>
      </c>
      <c r="I2266" s="122">
        <v>0.36892732233280001</v>
      </c>
      <c r="J2266" s="122">
        <v>0.37299178408799999</v>
      </c>
      <c r="K2266" s="122">
        <v>0.37264800983200003</v>
      </c>
      <c r="L2266" s="122">
        <v>0.37225088350800001</v>
      </c>
      <c r="M2266" s="122">
        <v>0.37409724371600001</v>
      </c>
      <c r="N2266" s="122">
        <v>0.37508713012680001</v>
      </c>
      <c r="O2266" s="122">
        <v>0.37802929350199999</v>
      </c>
      <c r="P2266" s="122">
        <v>0.37714307583119999</v>
      </c>
      <c r="Q2266" s="122">
        <v>0.37423638091279998</v>
      </c>
      <c r="R2266" s="122">
        <v>0.37526083033039997</v>
      </c>
      <c r="S2266" s="122">
        <v>0.37302360514439997</v>
      </c>
      <c r="T2266" s="122">
        <v>0.37116581798800002</v>
      </c>
      <c r="U2266" s="122">
        <v>0.36836877142800001</v>
      </c>
      <c r="V2266" s="122">
        <v>0.36481639109440001</v>
      </c>
      <c r="W2266" s="122">
        <v>0.36088559144679999</v>
      </c>
      <c r="X2266" s="122">
        <v>0.35766042580520002</v>
      </c>
      <c r="Y2266" s="122">
        <v>0.34707125554360002</v>
      </c>
      <c r="Z2266" s="122">
        <v>0.34119416120439999</v>
      </c>
      <c r="AA2266" s="122">
        <v>0.33721117626559999</v>
      </c>
      <c r="AB2266" s="122">
        <v>0.33274176825680002</v>
      </c>
      <c r="AC2266" s="122">
        <v>0.33341548152919998</v>
      </c>
      <c r="AD2266" s="122">
        <v>0.33878724862639997</v>
      </c>
      <c r="AE2266" s="122">
        <v>0.3478476545768</v>
      </c>
      <c r="AF2266" s="122">
        <v>0.34908327025320002</v>
      </c>
      <c r="AG2266" s="122">
        <v>0.34997356730000001</v>
      </c>
      <c r="AH2266" s="122">
        <v>0.35132798641360002</v>
      </c>
      <c r="AI2266" s="122">
        <v>0.35314930355599999</v>
      </c>
      <c r="AJ2266" s="122">
        <v>0.36061574542559999</v>
      </c>
      <c r="AK2266" s="122">
        <v>0.34405810010319998</v>
      </c>
      <c r="AL2266" s="122">
        <v>0</v>
      </c>
    </row>
    <row r="2267" spans="1:38" hidden="1" x14ac:dyDescent="0.25">
      <c r="A2267" s="122" t="s">
        <v>2004</v>
      </c>
      <c r="B2267" s="122">
        <v>1</v>
      </c>
      <c r="C2267" s="122" t="s">
        <v>2185</v>
      </c>
      <c r="D2267" s="122" t="s">
        <v>2097</v>
      </c>
      <c r="E2267" s="122">
        <v>42</v>
      </c>
      <c r="F2267" s="122">
        <v>0.37682821554279999</v>
      </c>
      <c r="G2267" s="122">
        <v>0.37999554451599998</v>
      </c>
      <c r="H2267" s="122">
        <v>0.38535142068639999</v>
      </c>
      <c r="I2267" s="122">
        <v>0.38296586631239998</v>
      </c>
      <c r="J2267" s="122">
        <v>0.38464723348800001</v>
      </c>
      <c r="K2267" s="122">
        <v>0.37220925126839999</v>
      </c>
      <c r="L2267" s="122">
        <v>0.36674352285200001</v>
      </c>
      <c r="M2267" s="122">
        <v>0.36807160433960001</v>
      </c>
      <c r="N2267" s="122">
        <v>0.36427759026680001</v>
      </c>
      <c r="O2267" s="122">
        <v>0.36289950530120002</v>
      </c>
      <c r="P2267" s="122">
        <v>0.35700872396</v>
      </c>
      <c r="Q2267" s="122">
        <v>0.34848253693120002</v>
      </c>
      <c r="R2267" s="122">
        <v>0.3447989313216</v>
      </c>
      <c r="S2267" s="122">
        <v>0.34012989830399998</v>
      </c>
      <c r="T2267" s="122">
        <v>0.33705296225440001</v>
      </c>
      <c r="U2267" s="122">
        <v>0.33512681858600002</v>
      </c>
      <c r="V2267" s="122">
        <v>0.32059223200760001</v>
      </c>
      <c r="W2267" s="122">
        <v>0.32067827032360002</v>
      </c>
      <c r="X2267" s="122">
        <v>0.31695923735839998</v>
      </c>
      <c r="Y2267" s="122">
        <v>0.30566941066199999</v>
      </c>
      <c r="Z2267" s="122">
        <v>0.30547173897239999</v>
      </c>
      <c r="AA2267" s="122">
        <v>0.30710813648759999</v>
      </c>
      <c r="AB2267" s="122">
        <v>0.306704442646</v>
      </c>
      <c r="AC2267" s="122">
        <v>0.30060833148920002</v>
      </c>
      <c r="AD2267" s="122">
        <v>0.2989306736108</v>
      </c>
      <c r="AE2267" s="122">
        <v>0.30072230895840002</v>
      </c>
      <c r="AF2267" s="122">
        <v>0.29695167011439999</v>
      </c>
      <c r="AG2267" s="122">
        <v>0.29260611672039999</v>
      </c>
      <c r="AH2267" s="122">
        <v>0.28839106048759999</v>
      </c>
      <c r="AI2267" s="122">
        <v>0.28288127340480002</v>
      </c>
      <c r="AJ2267" s="122">
        <v>0.27718658284800002</v>
      </c>
      <c r="AK2267" s="122">
        <v>0.2677977032444</v>
      </c>
      <c r="AL2267" s="122">
        <v>0</v>
      </c>
    </row>
    <row r="2268" spans="1:38" hidden="1" x14ac:dyDescent="0.25">
      <c r="A2268" s="122" t="s">
        <v>2004</v>
      </c>
      <c r="B2268" s="122">
        <v>1</v>
      </c>
      <c r="C2268" s="122" t="s">
        <v>2185</v>
      </c>
      <c r="D2268" s="122" t="s">
        <v>2098</v>
      </c>
      <c r="E2268" s="122">
        <v>42</v>
      </c>
      <c r="F2268" s="122">
        <v>0.3968141772812</v>
      </c>
      <c r="G2268" s="122">
        <v>0.3981072778984</v>
      </c>
      <c r="H2268" s="122">
        <v>0.39985660706319998</v>
      </c>
      <c r="I2268" s="122">
        <v>0.3958879253</v>
      </c>
      <c r="J2268" s="122">
        <v>0.39225153844240002</v>
      </c>
      <c r="K2268" s="122">
        <v>0.38791405728599998</v>
      </c>
      <c r="L2268" s="122">
        <v>0.3829970052776</v>
      </c>
      <c r="M2268" s="122">
        <v>0.38235466693480002</v>
      </c>
      <c r="N2268" s="122">
        <v>0.3811128201972</v>
      </c>
      <c r="O2268" s="122">
        <v>0.38055597971720001</v>
      </c>
      <c r="P2268" s="122">
        <v>0.3791020856224</v>
      </c>
      <c r="Q2268" s="122">
        <v>0.37503092618880002</v>
      </c>
      <c r="R2268" s="122">
        <v>0.3709649494992</v>
      </c>
      <c r="S2268" s="122">
        <v>0.36605390694599999</v>
      </c>
      <c r="T2268" s="122">
        <v>0.3588734460752</v>
      </c>
      <c r="U2268" s="122">
        <v>0.35518469930719998</v>
      </c>
      <c r="V2268" s="122">
        <v>0.35013995700040002</v>
      </c>
      <c r="W2268" s="122">
        <v>0.34574451595599998</v>
      </c>
      <c r="X2268" s="122">
        <v>0.34307070550759999</v>
      </c>
      <c r="Y2268" s="122">
        <v>0.34028280478919998</v>
      </c>
      <c r="Z2268" s="122">
        <v>0.335587752696</v>
      </c>
      <c r="AA2268" s="122">
        <v>0.33695121384120003</v>
      </c>
      <c r="AB2268" s="122">
        <v>0.33818774191720002</v>
      </c>
      <c r="AC2268" s="122">
        <v>0.33261743173120001</v>
      </c>
      <c r="AD2268" s="122">
        <v>0.33239498182240002</v>
      </c>
      <c r="AE2268" s="122">
        <v>0.33429955976760001</v>
      </c>
      <c r="AF2268" s="122">
        <v>0.32733220674840002</v>
      </c>
      <c r="AG2268" s="122">
        <v>0.32023161350599999</v>
      </c>
      <c r="AH2268" s="122">
        <v>0.3135307846132</v>
      </c>
      <c r="AI2268" s="122">
        <v>0.30588588792159999</v>
      </c>
      <c r="AJ2268" s="122">
        <v>0.31167911972399998</v>
      </c>
      <c r="AK2268" s="122">
        <v>0.30503061108239998</v>
      </c>
      <c r="AL2268" s="122">
        <v>0</v>
      </c>
    </row>
    <row r="2269" spans="1:38" hidden="1" x14ac:dyDescent="0.25">
      <c r="A2269" s="122" t="s">
        <v>2004</v>
      </c>
      <c r="B2269" s="122">
        <v>1</v>
      </c>
      <c r="C2269" s="122" t="s">
        <v>2185</v>
      </c>
      <c r="D2269" s="122" t="s">
        <v>2099</v>
      </c>
      <c r="E2269" s="122">
        <v>42</v>
      </c>
      <c r="F2269" s="122">
        <v>0.55083379161440005</v>
      </c>
      <c r="G2269" s="122">
        <v>0.55507055280319995</v>
      </c>
      <c r="H2269" s="122">
        <v>0.562404368022</v>
      </c>
      <c r="I2269" s="122">
        <v>0.56123373620439998</v>
      </c>
      <c r="J2269" s="122">
        <v>0.56914188911719998</v>
      </c>
      <c r="K2269" s="122">
        <v>0.53773804331240005</v>
      </c>
      <c r="L2269" s="122">
        <v>0.52594320406320005</v>
      </c>
      <c r="M2269" s="122">
        <v>0.53052511487359999</v>
      </c>
      <c r="N2269" s="122">
        <v>0.52067889060320005</v>
      </c>
      <c r="O2269" s="122">
        <v>0.51496000636640005</v>
      </c>
      <c r="P2269" s="122">
        <v>0.4997579053656</v>
      </c>
      <c r="Q2269" s="122">
        <v>0.48211964286359998</v>
      </c>
      <c r="R2269" s="122">
        <v>0.47622836132200003</v>
      </c>
      <c r="S2269" s="122">
        <v>0.46765159919799998</v>
      </c>
      <c r="T2269" s="122">
        <v>0.46207344448999998</v>
      </c>
      <c r="U2269" s="122">
        <v>0.45946431875959998</v>
      </c>
      <c r="V2269" s="122">
        <v>0.45175560304840001</v>
      </c>
      <c r="W2269" s="122">
        <v>0.44703698278960002</v>
      </c>
      <c r="X2269" s="122">
        <v>0.43706250383880002</v>
      </c>
      <c r="Y2269" s="122">
        <v>0.41163672558120001</v>
      </c>
      <c r="Z2269" s="122">
        <v>0.40864348418599999</v>
      </c>
      <c r="AA2269" s="122">
        <v>0.40949076031640003</v>
      </c>
      <c r="AB2269" s="122">
        <v>0.40619062333080003</v>
      </c>
      <c r="AC2269" s="122">
        <v>0.39476523476879999</v>
      </c>
      <c r="AD2269" s="122">
        <v>0.39156280441039998</v>
      </c>
      <c r="AE2269" s="122">
        <v>0.39331724360879999</v>
      </c>
      <c r="AF2269" s="122">
        <v>0.38825229763879998</v>
      </c>
      <c r="AG2269" s="122">
        <v>0.3838118628512</v>
      </c>
      <c r="AH2269" s="122">
        <v>0.3771812752932</v>
      </c>
      <c r="AI2269" s="122">
        <v>0.36871984958760001</v>
      </c>
      <c r="AJ2269" s="122">
        <v>0.32444982055080002</v>
      </c>
      <c r="AK2269" s="122">
        <v>0.3795041966464</v>
      </c>
      <c r="AL2269" s="122">
        <v>0</v>
      </c>
    </row>
    <row r="2270" spans="1:38" hidden="1" x14ac:dyDescent="0.25">
      <c r="A2270" s="122" t="s">
        <v>2004</v>
      </c>
      <c r="B2270" s="122">
        <v>1</v>
      </c>
      <c r="C2270" s="122" t="s">
        <v>2185</v>
      </c>
      <c r="D2270" s="122" t="s">
        <v>2100</v>
      </c>
      <c r="E2270" s="122">
        <v>42</v>
      </c>
      <c r="F2270" s="122">
        <v>0.23035502855959999</v>
      </c>
      <c r="G2270" s="122">
        <v>0.23077181719760001</v>
      </c>
      <c r="H2270" s="122">
        <v>0.2330002266732</v>
      </c>
      <c r="I2270" s="122">
        <v>0.23305849725200001</v>
      </c>
      <c r="J2270" s="122">
        <v>0.2381100243116</v>
      </c>
      <c r="K2270" s="122">
        <v>0.22060624023200001</v>
      </c>
      <c r="L2270" s="122">
        <v>0.21552990848199999</v>
      </c>
      <c r="M2270" s="122">
        <v>0.21806092770839999</v>
      </c>
      <c r="N2270" s="122">
        <v>0.21242437321560001</v>
      </c>
      <c r="O2270" s="122">
        <v>0.2085300202132</v>
      </c>
      <c r="P2270" s="122">
        <v>0.1998349429356</v>
      </c>
      <c r="Q2270" s="122">
        <v>0.18936265384959999</v>
      </c>
      <c r="R2270" s="122">
        <v>0.18638009807479999</v>
      </c>
      <c r="S2270" s="122">
        <v>0.18210528033039999</v>
      </c>
      <c r="T2270" s="122">
        <v>0.18011591271800001</v>
      </c>
      <c r="U2270" s="122">
        <v>0.1775699724848</v>
      </c>
      <c r="V2270" s="122">
        <v>0.17326345935080001</v>
      </c>
      <c r="W2270" s="122">
        <v>0.17065008054639999</v>
      </c>
      <c r="X2270" s="122">
        <v>0.1643897956456</v>
      </c>
      <c r="Y2270" s="122">
        <v>0.15018001353880001</v>
      </c>
      <c r="Z2270" s="122">
        <v>0.14729434984039999</v>
      </c>
      <c r="AA2270" s="122">
        <v>0.14529461337159999</v>
      </c>
      <c r="AB2270" s="122">
        <v>0.14107003820280001</v>
      </c>
      <c r="AC2270" s="122">
        <v>0.13660125152800001</v>
      </c>
      <c r="AD2270" s="122">
        <v>0.1369157973764</v>
      </c>
      <c r="AE2270" s="122">
        <v>0.138728550142</v>
      </c>
      <c r="AF2270" s="122">
        <v>0.13766830578479999</v>
      </c>
      <c r="AG2270" s="122">
        <v>0.13710892790000001</v>
      </c>
      <c r="AH2270" s="122">
        <v>0.13542095350559999</v>
      </c>
      <c r="AI2270" s="122">
        <v>0.13280224224119999</v>
      </c>
      <c r="AJ2270" s="122">
        <v>0.13567245660919999</v>
      </c>
      <c r="AK2270" s="122">
        <v>0.1230456300164</v>
      </c>
      <c r="AL2270" s="122">
        <v>0</v>
      </c>
    </row>
    <row r="2271" spans="1:38" hidden="1" x14ac:dyDescent="0.25">
      <c r="A2271" s="122" t="s">
        <v>2004</v>
      </c>
      <c r="B2271" s="122">
        <v>1</v>
      </c>
      <c r="C2271" s="122" t="s">
        <v>2185</v>
      </c>
      <c r="D2271" s="122" t="s">
        <v>2101</v>
      </c>
      <c r="E2271" s="122">
        <v>42</v>
      </c>
      <c r="F2271" s="122">
        <v>0.77536391952039996</v>
      </c>
      <c r="G2271" s="122">
        <v>0.784685838734</v>
      </c>
      <c r="H2271" s="122">
        <v>0.79359039815440002</v>
      </c>
      <c r="I2271" s="122">
        <v>0.79054664678919995</v>
      </c>
      <c r="J2271" s="122">
        <v>0.79201516719359999</v>
      </c>
      <c r="K2271" s="122">
        <v>0.78393518962359998</v>
      </c>
      <c r="L2271" s="122">
        <v>0.7788472156024</v>
      </c>
      <c r="M2271" s="122">
        <v>0.78018453611280003</v>
      </c>
      <c r="N2271" s="122">
        <v>0.77675974300119999</v>
      </c>
      <c r="O2271" s="122">
        <v>0.77571431291759996</v>
      </c>
      <c r="P2271" s="122">
        <v>0.76965823350639995</v>
      </c>
      <c r="Q2271" s="122">
        <v>0.75932794821799998</v>
      </c>
      <c r="R2271" s="122">
        <v>0.75317013682120004</v>
      </c>
      <c r="S2271" s="122">
        <v>0.74792462578399999</v>
      </c>
      <c r="T2271" s="122">
        <v>0.74002887046200005</v>
      </c>
      <c r="U2271" s="122">
        <v>0.73347091831160005</v>
      </c>
      <c r="V2271" s="122">
        <v>0.72585508837519996</v>
      </c>
      <c r="W2271" s="122">
        <v>0.7183629718076</v>
      </c>
      <c r="X2271" s="122">
        <v>0.71204623063000005</v>
      </c>
      <c r="Y2271" s="122">
        <v>0.70102010915440005</v>
      </c>
      <c r="Z2271" s="122">
        <v>0.68860199595600002</v>
      </c>
      <c r="AA2271" s="122">
        <v>0.68411142858520002</v>
      </c>
      <c r="AB2271" s="122">
        <v>0.68038217003120005</v>
      </c>
      <c r="AC2271" s="122">
        <v>0.67362175277040004</v>
      </c>
      <c r="AD2271" s="122">
        <v>0.68168995381200004</v>
      </c>
      <c r="AE2271" s="122">
        <v>0.69457154824120004</v>
      </c>
      <c r="AF2271" s="122">
        <v>0.68532672124000005</v>
      </c>
      <c r="AG2271" s="122">
        <v>0.67602521425319995</v>
      </c>
      <c r="AH2271" s="122">
        <v>0.66591552122480002</v>
      </c>
      <c r="AI2271" s="122">
        <v>0.65482401296199999</v>
      </c>
      <c r="AJ2271" s="122">
        <v>0.67979867204199995</v>
      </c>
      <c r="AK2271" s="122">
        <v>0.68946297565600001</v>
      </c>
      <c r="AL2271" s="122">
        <v>0</v>
      </c>
    </row>
    <row r="2272" spans="1:38" hidden="1" x14ac:dyDescent="0.25">
      <c r="A2272" s="122" t="s">
        <v>2004</v>
      </c>
      <c r="B2272" s="122">
        <v>1</v>
      </c>
      <c r="C2272" s="122" t="s">
        <v>2185</v>
      </c>
      <c r="D2272" s="122" t="s">
        <v>2102</v>
      </c>
      <c r="E2272" s="122">
        <v>42</v>
      </c>
      <c r="F2272" s="122">
        <v>0.48839986918520001</v>
      </c>
      <c r="G2272" s="122">
        <v>0.495922020874</v>
      </c>
      <c r="H2272" s="122">
        <v>0.50570136732360005</v>
      </c>
      <c r="I2272" s="122">
        <v>0.50646450909880003</v>
      </c>
      <c r="J2272" s="122">
        <v>0.51516246143879996</v>
      </c>
      <c r="K2272" s="122">
        <v>0.51055852740480001</v>
      </c>
      <c r="L2272" s="122">
        <v>0.50893031727439997</v>
      </c>
      <c r="M2272" s="122">
        <v>0.51187168383960002</v>
      </c>
      <c r="N2272" s="122">
        <v>0.51367453898320004</v>
      </c>
      <c r="O2272" s="122">
        <v>0.52013836176399997</v>
      </c>
      <c r="P2272" s="122">
        <v>0.51802384360160003</v>
      </c>
      <c r="Q2272" s="122">
        <v>0.51092897765559997</v>
      </c>
      <c r="R2272" s="122">
        <v>0.51485703759279999</v>
      </c>
      <c r="S2272" s="122">
        <v>0.5107358082372</v>
      </c>
      <c r="T2272" s="122">
        <v>0.50471616293559995</v>
      </c>
      <c r="U2272" s="122">
        <v>0.50817931252759996</v>
      </c>
      <c r="V2272" s="122">
        <v>0.51650241792240004</v>
      </c>
      <c r="W2272" s="122">
        <v>0.52160289774879998</v>
      </c>
      <c r="X2272" s="122">
        <v>0.52809621951520003</v>
      </c>
      <c r="Y2272" s="122">
        <v>0.52363475219720002</v>
      </c>
      <c r="Z2272" s="122">
        <v>0.52598903360079996</v>
      </c>
      <c r="AA2272" s="122">
        <v>0.53297178701759995</v>
      </c>
      <c r="AB2272" s="122">
        <v>0.53721312056159998</v>
      </c>
      <c r="AC2272" s="122">
        <v>0.52539016208</v>
      </c>
      <c r="AD2272" s="122">
        <v>0.51687852880439999</v>
      </c>
      <c r="AE2272" s="122">
        <v>0.51857065583119999</v>
      </c>
      <c r="AF2272" s="122">
        <v>0.51569612298680001</v>
      </c>
      <c r="AG2272" s="122">
        <v>0.51141719321839996</v>
      </c>
      <c r="AH2272" s="122">
        <v>0.50618046879959999</v>
      </c>
      <c r="AI2272" s="122">
        <v>0.50113765569000002</v>
      </c>
      <c r="AJ2272" s="122">
        <v>0.50977573023160005</v>
      </c>
      <c r="AK2272" s="122">
        <v>0.49862935821999999</v>
      </c>
      <c r="AL2272" s="122">
        <v>0</v>
      </c>
    </row>
    <row r="2273" spans="1:38" hidden="1" x14ac:dyDescent="0.25">
      <c r="A2273" s="122" t="s">
        <v>2004</v>
      </c>
      <c r="B2273" s="122">
        <v>1</v>
      </c>
      <c r="C2273" s="122" t="s">
        <v>2185</v>
      </c>
      <c r="D2273" s="122" t="s">
        <v>2103</v>
      </c>
      <c r="E2273" s="122">
        <v>42</v>
      </c>
      <c r="F2273" s="122">
        <v>0.4060146666128</v>
      </c>
      <c r="G2273" s="122">
        <v>0.41228127192559999</v>
      </c>
      <c r="H2273" s="122">
        <v>0.41979107451679998</v>
      </c>
      <c r="I2273" s="122">
        <v>0.41938000558159999</v>
      </c>
      <c r="J2273" s="122">
        <v>0.42158189064599999</v>
      </c>
      <c r="K2273" s="122">
        <v>0.42151009117839999</v>
      </c>
      <c r="L2273" s="122">
        <v>0.42068617774959999</v>
      </c>
      <c r="M2273" s="122">
        <v>0.42142181334399997</v>
      </c>
      <c r="N2273" s="122">
        <v>0.42230100310719998</v>
      </c>
      <c r="O2273" s="122">
        <v>0.4265676846648</v>
      </c>
      <c r="P2273" s="122">
        <v>0.427668973984</v>
      </c>
      <c r="Q2273" s="122">
        <v>0.42639157732920002</v>
      </c>
      <c r="R2273" s="122">
        <v>0.42729038909759998</v>
      </c>
      <c r="S2273" s="122">
        <v>0.4244387203112</v>
      </c>
      <c r="T2273" s="122">
        <v>0.42124868127999998</v>
      </c>
      <c r="U2273" s="122">
        <v>0.42922574839479999</v>
      </c>
      <c r="V2273" s="122">
        <v>0.435623292454</v>
      </c>
      <c r="W2273" s="122">
        <v>0.44227069448799999</v>
      </c>
      <c r="X2273" s="122">
        <v>0.44801516276440001</v>
      </c>
      <c r="Y2273" s="122">
        <v>0.4464166018788</v>
      </c>
      <c r="Z2273" s="122">
        <v>0.44956528642479998</v>
      </c>
      <c r="AA2273" s="122">
        <v>0.45768492712320002</v>
      </c>
      <c r="AB2273" s="122">
        <v>0.46547471083960001</v>
      </c>
      <c r="AC2273" s="122">
        <v>0.45813875453640002</v>
      </c>
      <c r="AD2273" s="122">
        <v>0.4507283553948</v>
      </c>
      <c r="AE2273" s="122">
        <v>0.45250546216960003</v>
      </c>
      <c r="AF2273" s="122">
        <v>0.45230757866839999</v>
      </c>
      <c r="AG2273" s="122">
        <v>0.45069543739079998</v>
      </c>
      <c r="AH2273" s="122">
        <v>0.44849456749439998</v>
      </c>
      <c r="AI2273" s="122">
        <v>0.44611678320440001</v>
      </c>
      <c r="AJ2273" s="122">
        <v>0.44370117627080002</v>
      </c>
      <c r="AK2273" s="122">
        <v>0.44097417841120001</v>
      </c>
      <c r="AL2273" s="122">
        <v>0</v>
      </c>
    </row>
    <row r="2274" spans="1:38" hidden="1" x14ac:dyDescent="0.25">
      <c r="A2274" s="122" t="s">
        <v>2004</v>
      </c>
      <c r="B2274" s="122">
        <v>1</v>
      </c>
      <c r="C2274" s="122" t="s">
        <v>2185</v>
      </c>
      <c r="D2274" s="122" t="s">
        <v>2137</v>
      </c>
      <c r="E2274" s="122">
        <v>42</v>
      </c>
      <c r="F2274" s="122">
        <v>3.3690926052000001E-3</v>
      </c>
      <c r="G2274" s="122">
        <v>3.5179438195999998E-3</v>
      </c>
      <c r="H2274" s="122">
        <v>3.6651910791999998E-3</v>
      </c>
      <c r="I2274" s="122">
        <v>3.7694731115999998E-3</v>
      </c>
      <c r="J2274" s="122">
        <v>3.8639047384E-3</v>
      </c>
      <c r="K2274" s="122">
        <v>3.9479442324000004E-3</v>
      </c>
      <c r="L2274" s="122">
        <v>4.0193599207999997E-3</v>
      </c>
      <c r="M2274" s="122">
        <v>4.1141496899999999E-3</v>
      </c>
      <c r="N2274" s="122">
        <v>4.1972245924E-3</v>
      </c>
      <c r="O2274" s="122">
        <v>4.2783635327999997E-3</v>
      </c>
      <c r="P2274" s="122">
        <v>4.3501791451999996E-3</v>
      </c>
      <c r="Q2274" s="122">
        <v>4.2830089932000001E-3</v>
      </c>
      <c r="R2274" s="122">
        <v>4.2180734987999997E-3</v>
      </c>
      <c r="S2274" s="122">
        <v>4.1498145500000003E-3</v>
      </c>
      <c r="T2274" s="122">
        <v>4.0681913495999996E-3</v>
      </c>
      <c r="U2274" s="122">
        <v>4.0176181892E-3</v>
      </c>
      <c r="V2274" s="122">
        <v>3.9096738856000002E-3</v>
      </c>
      <c r="W2274" s="122">
        <v>3.7651513732E-3</v>
      </c>
      <c r="X2274" s="122">
        <v>3.6423756208000002E-3</v>
      </c>
      <c r="Y2274" s="122">
        <v>3.5181062559999999E-3</v>
      </c>
      <c r="Z2274" s="122">
        <v>3.3558549136E-3</v>
      </c>
      <c r="AA2274" s="122">
        <v>3.2835734792000001E-3</v>
      </c>
      <c r="AB2274" s="122">
        <v>3.2668245987999998E-3</v>
      </c>
      <c r="AC2274" s="122">
        <v>3.2043717019999999E-3</v>
      </c>
      <c r="AD2274" s="122">
        <v>3.2199178731999998E-3</v>
      </c>
      <c r="AE2274" s="122">
        <v>3.2531890187999998E-3</v>
      </c>
      <c r="AF2274" s="122">
        <v>3.1608395784000001E-3</v>
      </c>
      <c r="AG2274" s="122">
        <v>3.0648306444000001E-3</v>
      </c>
      <c r="AH2274" s="122">
        <v>2.9833281212000001E-3</v>
      </c>
      <c r="AI2274" s="122">
        <v>2.8974356824000001E-3</v>
      </c>
      <c r="AJ2274" s="122">
        <v>2.9566071388000001E-3</v>
      </c>
      <c r="AK2274" s="122">
        <v>2.9065170791999998E-3</v>
      </c>
      <c r="AL2274" s="122">
        <v>0</v>
      </c>
    </row>
    <row r="2275" spans="1:38" hidden="1" x14ac:dyDescent="0.25">
      <c r="A2275" s="122" t="s">
        <v>2004</v>
      </c>
      <c r="B2275" s="122">
        <v>1</v>
      </c>
      <c r="C2275" s="122" t="s">
        <v>2185</v>
      </c>
      <c r="D2275" s="122" t="s">
        <v>2104</v>
      </c>
      <c r="E2275" s="122">
        <v>42</v>
      </c>
      <c r="F2275" s="122">
        <v>0.3518849152672</v>
      </c>
      <c r="G2275" s="122">
        <v>0.35883559320840003</v>
      </c>
      <c r="H2275" s="122">
        <v>0.36758584590560001</v>
      </c>
      <c r="I2275" s="122">
        <v>0.37236816998360001</v>
      </c>
      <c r="J2275" s="122">
        <v>0.3820244616972</v>
      </c>
      <c r="K2275" s="122">
        <v>0.38000836718320002</v>
      </c>
      <c r="L2275" s="122">
        <v>0.38340309158199998</v>
      </c>
      <c r="M2275" s="122">
        <v>0.38880954590799999</v>
      </c>
      <c r="N2275" s="122">
        <v>0.38862280476599997</v>
      </c>
      <c r="O2275" s="122">
        <v>0.39420200136240002</v>
      </c>
      <c r="P2275" s="122">
        <v>0.39279052164520001</v>
      </c>
      <c r="Q2275" s="122">
        <v>0.39035042381439999</v>
      </c>
      <c r="R2275" s="122">
        <v>0.39253456965799999</v>
      </c>
      <c r="S2275" s="122">
        <v>0.3909535544992</v>
      </c>
      <c r="T2275" s="122">
        <v>0.39312896695799998</v>
      </c>
      <c r="U2275" s="122">
        <v>0.395465322728</v>
      </c>
      <c r="V2275" s="122">
        <v>0.39420015723759999</v>
      </c>
      <c r="W2275" s="122">
        <v>0.39489914051280001</v>
      </c>
      <c r="X2275" s="122">
        <v>0.39519024174560002</v>
      </c>
      <c r="Y2275" s="122">
        <v>0.38044403873839999</v>
      </c>
      <c r="Z2275" s="122">
        <v>0.38104739710800001</v>
      </c>
      <c r="AA2275" s="122">
        <v>0.38007191167679999</v>
      </c>
      <c r="AB2275" s="122">
        <v>0.3771376968156</v>
      </c>
      <c r="AC2275" s="122">
        <v>0.37179912408519999</v>
      </c>
      <c r="AD2275" s="122">
        <v>0.37252801302639998</v>
      </c>
      <c r="AE2275" s="122">
        <v>0.37757378333640002</v>
      </c>
      <c r="AF2275" s="122">
        <v>0.37384479258559999</v>
      </c>
      <c r="AG2275" s="122">
        <v>0.36956880513000001</v>
      </c>
      <c r="AH2275" s="122">
        <v>0.36485003044280001</v>
      </c>
      <c r="AI2275" s="122">
        <v>0.3601655779904</v>
      </c>
      <c r="AJ2275" s="122">
        <v>0.35772959961200002</v>
      </c>
      <c r="AK2275" s="122">
        <v>0.351269869412</v>
      </c>
      <c r="AL2275" s="122">
        <v>0</v>
      </c>
    </row>
    <row r="2276" spans="1:38" hidden="1" x14ac:dyDescent="0.25">
      <c r="A2276" s="122" t="s">
        <v>2004</v>
      </c>
      <c r="B2276" s="122">
        <v>1</v>
      </c>
      <c r="C2276" s="122" t="s">
        <v>2185</v>
      </c>
      <c r="D2276" s="122" t="s">
        <v>2105</v>
      </c>
      <c r="E2276" s="122">
        <v>42</v>
      </c>
      <c r="F2276" s="122">
        <v>5.2378732134400002E-2</v>
      </c>
      <c r="G2276" s="122">
        <v>5.3066564230400001E-2</v>
      </c>
      <c r="H2276" s="122">
        <v>5.4078551939999997E-2</v>
      </c>
      <c r="I2276" s="122">
        <v>5.4173003231200001E-2</v>
      </c>
      <c r="J2276" s="122">
        <v>5.4312072788400001E-2</v>
      </c>
      <c r="K2276" s="122">
        <v>5.4152235894399998E-2</v>
      </c>
      <c r="L2276" s="122">
        <v>5.3647415707199997E-2</v>
      </c>
      <c r="M2276" s="122">
        <v>5.3295267673200003E-2</v>
      </c>
      <c r="N2276" s="122">
        <v>5.3052029382800001E-2</v>
      </c>
      <c r="O2276" s="122">
        <v>5.2956522600799999E-2</v>
      </c>
      <c r="P2276" s="122">
        <v>5.2897116994400001E-2</v>
      </c>
      <c r="Q2276" s="122">
        <v>5.2156196318800002E-2</v>
      </c>
      <c r="R2276" s="122">
        <v>5.1795117189199998E-2</v>
      </c>
      <c r="S2276" s="122">
        <v>5.1351023500000002E-2</v>
      </c>
      <c r="T2276" s="122">
        <v>5.0745145438400002E-2</v>
      </c>
      <c r="U2276" s="122">
        <v>5.0609551428799998E-2</v>
      </c>
      <c r="V2276" s="122">
        <v>5.0333188315199999E-2</v>
      </c>
      <c r="W2276" s="122">
        <v>5.0002535262399998E-2</v>
      </c>
      <c r="X2276" s="122">
        <v>4.9715331383200001E-2</v>
      </c>
      <c r="Y2276" s="122">
        <v>4.9251418473599998E-2</v>
      </c>
      <c r="Z2276" s="122">
        <v>4.8529040968800001E-2</v>
      </c>
      <c r="AA2276" s="122">
        <v>4.8934327483999999E-2</v>
      </c>
      <c r="AB2276" s="122">
        <v>4.9287782852000001E-2</v>
      </c>
      <c r="AC2276" s="122">
        <v>4.8546695083600003E-2</v>
      </c>
      <c r="AD2276" s="122">
        <v>4.8385930389999998E-2</v>
      </c>
      <c r="AE2276" s="122">
        <v>4.8524819296799998E-2</v>
      </c>
      <c r="AF2276" s="122">
        <v>4.7997677635599999E-2</v>
      </c>
      <c r="AG2276" s="122">
        <v>4.7386338112399999E-2</v>
      </c>
      <c r="AH2276" s="122">
        <v>4.6736832368800003E-2</v>
      </c>
      <c r="AI2276" s="122">
        <v>4.5956541495200003E-2</v>
      </c>
      <c r="AJ2276" s="122">
        <v>4.6456696210400002E-2</v>
      </c>
      <c r="AK2276" s="122">
        <v>4.6966546026399998E-2</v>
      </c>
      <c r="AL2276" s="122">
        <v>0</v>
      </c>
    </row>
    <row r="2277" spans="1:38" hidden="1" x14ac:dyDescent="0.25">
      <c r="A2277" s="122" t="s">
        <v>2004</v>
      </c>
      <c r="B2277" s="122">
        <v>1</v>
      </c>
      <c r="C2277" s="122" t="s">
        <v>2185</v>
      </c>
      <c r="D2277" s="122" t="s">
        <v>2106</v>
      </c>
      <c r="E2277" s="122">
        <v>42</v>
      </c>
      <c r="F2277" s="122">
        <v>0.82946844736559999</v>
      </c>
      <c r="G2277" s="122">
        <v>0.84648822191640005</v>
      </c>
      <c r="H2277" s="122">
        <v>0.86590092925840001</v>
      </c>
      <c r="I2277" s="122">
        <v>0.8747836562472</v>
      </c>
      <c r="J2277" s="122">
        <v>0.89480234879279996</v>
      </c>
      <c r="K2277" s="122">
        <v>0.89577712772520002</v>
      </c>
      <c r="L2277" s="122">
        <v>0.90155781817640002</v>
      </c>
      <c r="M2277" s="122">
        <v>0.91288511872599998</v>
      </c>
      <c r="N2277" s="122">
        <v>0.91844037036079995</v>
      </c>
      <c r="O2277" s="122">
        <v>0.93053685066720004</v>
      </c>
      <c r="P2277" s="122">
        <v>0.92957006889039995</v>
      </c>
      <c r="Q2277" s="122">
        <v>0.92522227920360001</v>
      </c>
      <c r="R2277" s="122">
        <v>0.93247463305639999</v>
      </c>
      <c r="S2277" s="122">
        <v>0.92851266381440001</v>
      </c>
      <c r="T2277" s="122">
        <v>0.9275478221408</v>
      </c>
      <c r="U2277" s="122">
        <v>0.93863300291039997</v>
      </c>
      <c r="V2277" s="122">
        <v>0.95027225200599996</v>
      </c>
      <c r="W2277" s="122">
        <v>0.96182817945200005</v>
      </c>
      <c r="X2277" s="122">
        <v>0.97378107099559996</v>
      </c>
      <c r="Y2277" s="122">
        <v>0.95842770530080001</v>
      </c>
      <c r="Z2277" s="122">
        <v>0.96258690103239997</v>
      </c>
      <c r="AA2277" s="122">
        <v>0.96804318059960004</v>
      </c>
      <c r="AB2277" s="122">
        <v>0.97188069588960002</v>
      </c>
      <c r="AC2277" s="122">
        <v>0.95590054880319997</v>
      </c>
      <c r="AD2277" s="122">
        <v>0.95063117419200005</v>
      </c>
      <c r="AE2277" s="122">
        <v>0.9603924651272</v>
      </c>
      <c r="AF2277" s="122">
        <v>0.94818867610320001</v>
      </c>
      <c r="AG2277" s="122">
        <v>0.93387223569360001</v>
      </c>
      <c r="AH2277" s="122">
        <v>0.92158275806800005</v>
      </c>
      <c r="AI2277" s="122">
        <v>0.90941955513079997</v>
      </c>
      <c r="AJ2277" s="122">
        <v>0.92568470658720003</v>
      </c>
      <c r="AK2277" s="122">
        <v>0.91158545493400001</v>
      </c>
      <c r="AL2277" s="122">
        <v>0</v>
      </c>
    </row>
    <row r="2278" spans="1:38" hidden="1" x14ac:dyDescent="0.25">
      <c r="A2278" s="122" t="s">
        <v>2004</v>
      </c>
      <c r="B2278" s="122">
        <v>1</v>
      </c>
      <c r="C2278" s="122" t="s">
        <v>2185</v>
      </c>
      <c r="D2278" s="122" t="s">
        <v>2107</v>
      </c>
      <c r="E2278" s="122">
        <v>42</v>
      </c>
      <c r="F2278" s="122">
        <v>5.6477808561999999E-2</v>
      </c>
      <c r="G2278" s="122">
        <v>5.6872881825199999E-2</v>
      </c>
      <c r="H2278" s="122">
        <v>5.7429521340799997E-2</v>
      </c>
      <c r="I2278" s="122">
        <v>5.7252270476800003E-2</v>
      </c>
      <c r="J2278" s="122">
        <v>5.77638996704E-2</v>
      </c>
      <c r="K2278" s="122">
        <v>5.7412824470399998E-2</v>
      </c>
      <c r="L2278" s="122">
        <v>5.6909623831199997E-2</v>
      </c>
      <c r="M2278" s="122">
        <v>5.6314108927999998E-2</v>
      </c>
      <c r="N2278" s="122">
        <v>5.6671677182400002E-2</v>
      </c>
      <c r="O2278" s="122">
        <v>5.6342715164400002E-2</v>
      </c>
      <c r="P2278" s="122">
        <v>5.6303135422800001E-2</v>
      </c>
      <c r="Q2278" s="122">
        <v>5.46649966492E-2</v>
      </c>
      <c r="R2278" s="122">
        <v>5.51070847236E-2</v>
      </c>
      <c r="S2278" s="122">
        <v>5.4477015221999998E-2</v>
      </c>
      <c r="T2278" s="122">
        <v>5.3424638209600001E-2</v>
      </c>
      <c r="U2278" s="122">
        <v>5.1290076753999998E-2</v>
      </c>
      <c r="V2278" s="122">
        <v>4.9908296236400002E-2</v>
      </c>
      <c r="W2278" s="122">
        <v>5.0113389802000002E-2</v>
      </c>
      <c r="X2278" s="122">
        <v>4.7665432612E-2</v>
      </c>
      <c r="Y2278" s="122">
        <v>4.6948474294400001E-2</v>
      </c>
      <c r="Z2278" s="122">
        <v>4.5109727611200003E-2</v>
      </c>
      <c r="AA2278" s="122">
        <v>4.4449693346799997E-2</v>
      </c>
      <c r="AB2278" s="122">
        <v>4.3433820239599998E-2</v>
      </c>
      <c r="AC2278" s="122">
        <v>4.3120726420799997E-2</v>
      </c>
      <c r="AD2278" s="122">
        <v>4.3248441252800002E-2</v>
      </c>
      <c r="AE2278" s="122">
        <v>4.4189716740400002E-2</v>
      </c>
      <c r="AF2278" s="122">
        <v>4.4084045093199999E-2</v>
      </c>
      <c r="AG2278" s="122">
        <v>4.4526859145999999E-2</v>
      </c>
      <c r="AH2278" s="122">
        <v>4.3691709734400001E-2</v>
      </c>
      <c r="AI2278" s="122">
        <v>4.2972995206400001E-2</v>
      </c>
      <c r="AJ2278" s="122">
        <v>4.3658808897200002E-2</v>
      </c>
      <c r="AK2278" s="122">
        <v>4.2626264150400002E-2</v>
      </c>
      <c r="AL2278" s="122">
        <v>0</v>
      </c>
    </row>
    <row r="2279" spans="1:38" hidden="1" x14ac:dyDescent="0.25">
      <c r="A2279" s="122" t="s">
        <v>2004</v>
      </c>
      <c r="B2279" s="122">
        <v>1</v>
      </c>
      <c r="C2279" s="122" t="s">
        <v>2185</v>
      </c>
      <c r="D2279" s="122" t="s">
        <v>475</v>
      </c>
      <c r="E2279" s="122">
        <v>42</v>
      </c>
      <c r="F2279" s="122">
        <v>0.44874672408999999</v>
      </c>
      <c r="G2279" s="122">
        <v>0.45706005932720001</v>
      </c>
      <c r="H2279" s="122">
        <v>0.47090824948159998</v>
      </c>
      <c r="I2279" s="122">
        <v>0.4707907728972</v>
      </c>
      <c r="J2279" s="122">
        <v>0.48680187033240002</v>
      </c>
      <c r="K2279" s="122">
        <v>0.5007641347688</v>
      </c>
      <c r="L2279" s="122">
        <v>0.49908522609959999</v>
      </c>
      <c r="M2279" s="122">
        <v>0.49906024954240003</v>
      </c>
      <c r="N2279" s="122">
        <v>0.51102035653480005</v>
      </c>
      <c r="O2279" s="122">
        <v>0.52052802926599995</v>
      </c>
      <c r="P2279" s="122">
        <v>0.52000349897440001</v>
      </c>
      <c r="Q2279" s="122">
        <v>0.51326368651599996</v>
      </c>
      <c r="R2279" s="122">
        <v>0.52587757472600005</v>
      </c>
      <c r="S2279" s="122">
        <v>0.52053723991080003</v>
      </c>
      <c r="T2279" s="122">
        <v>0.50889024915119996</v>
      </c>
      <c r="U2279" s="122">
        <v>0.50967494253760004</v>
      </c>
      <c r="V2279" s="122">
        <v>0.52308844809760002</v>
      </c>
      <c r="W2279" s="122">
        <v>0.53453634824520002</v>
      </c>
      <c r="X2279" s="122">
        <v>0.54927910608480002</v>
      </c>
      <c r="Y2279" s="122">
        <v>0.53900322373239995</v>
      </c>
      <c r="Z2279" s="122">
        <v>0.54464127853800004</v>
      </c>
      <c r="AA2279" s="122">
        <v>0.5475103937604</v>
      </c>
      <c r="AB2279" s="122">
        <v>0.54687535743680005</v>
      </c>
      <c r="AC2279" s="122">
        <v>0.54528214504119998</v>
      </c>
      <c r="AD2279" s="122">
        <v>0.53095378468160004</v>
      </c>
      <c r="AE2279" s="122">
        <v>0.54023776127159995</v>
      </c>
      <c r="AF2279" s="122">
        <v>0.56184266491080004</v>
      </c>
      <c r="AG2279" s="122">
        <v>0.57903825342159998</v>
      </c>
      <c r="AH2279" s="122">
        <v>0.59245405015719999</v>
      </c>
      <c r="AI2279" s="122">
        <v>0.60851760962720003</v>
      </c>
      <c r="AJ2279" s="122">
        <v>0.58441429575199999</v>
      </c>
      <c r="AK2279" s="122">
        <v>0.58648135514639999</v>
      </c>
      <c r="AL2279" s="122">
        <v>0</v>
      </c>
    </row>
    <row r="2280" spans="1:38" hidden="1" x14ac:dyDescent="0.25">
      <c r="A2280" s="122" t="s">
        <v>2004</v>
      </c>
      <c r="B2280" s="122">
        <v>1</v>
      </c>
      <c r="C2280" s="122" t="s">
        <v>2185</v>
      </c>
      <c r="D2280" s="122" t="s">
        <v>2108</v>
      </c>
      <c r="E2280" s="122">
        <v>42</v>
      </c>
      <c r="F2280" s="122">
        <v>0.1181312690712</v>
      </c>
      <c r="G2280" s="122">
        <v>0.11868630301080001</v>
      </c>
      <c r="H2280" s="122">
        <v>0.1196123468344</v>
      </c>
      <c r="I2280" s="122">
        <v>0.120055826086</v>
      </c>
      <c r="J2280" s="122">
        <v>0.12107092788279999</v>
      </c>
      <c r="K2280" s="122">
        <v>0.11978371182399999</v>
      </c>
      <c r="L2280" s="122">
        <v>0.1198905127868</v>
      </c>
      <c r="M2280" s="122">
        <v>0.120948161432</v>
      </c>
      <c r="N2280" s="122">
        <v>0.120697304238</v>
      </c>
      <c r="O2280" s="122">
        <v>0.1205991919524</v>
      </c>
      <c r="P2280" s="122">
        <v>0.1198729593292</v>
      </c>
      <c r="Q2280" s="122">
        <v>0.11869723919480001</v>
      </c>
      <c r="R2280" s="122">
        <v>0.11836373198440001</v>
      </c>
      <c r="S2280" s="122">
        <v>0.1176830243736</v>
      </c>
      <c r="T2280" s="122">
        <v>0.1172864687484</v>
      </c>
      <c r="U2280" s="122">
        <v>0.1170853853512</v>
      </c>
      <c r="V2280" s="122">
        <v>0.1165343888184</v>
      </c>
      <c r="W2280" s="122">
        <v>0.1159778272772</v>
      </c>
      <c r="X2280" s="122">
        <v>0.1154964679624</v>
      </c>
      <c r="Y2280" s="122">
        <v>0.11481547388920001</v>
      </c>
      <c r="Z2280" s="122">
        <v>0.11323486659239999</v>
      </c>
      <c r="AA2280" s="122">
        <v>0.111974918062</v>
      </c>
      <c r="AB2280" s="122">
        <v>0.1114470962304</v>
      </c>
      <c r="AC2280" s="122">
        <v>0.10951099145279999</v>
      </c>
      <c r="AD2280" s="122">
        <v>0.1110669042392</v>
      </c>
      <c r="AE2280" s="122">
        <v>0.11325050197439999</v>
      </c>
      <c r="AF2280" s="122">
        <v>0.11041746231879999</v>
      </c>
      <c r="AG2280" s="122">
        <v>0.107499938686</v>
      </c>
      <c r="AH2280" s="122">
        <v>0.1048526224844</v>
      </c>
      <c r="AI2280" s="122">
        <v>0.1017813502384</v>
      </c>
      <c r="AJ2280" s="122">
        <v>0.1062167644468</v>
      </c>
      <c r="AK2280" s="122">
        <v>0.1013633006092</v>
      </c>
      <c r="AL2280" s="122">
        <v>0</v>
      </c>
    </row>
    <row r="2281" spans="1:38" hidden="1" x14ac:dyDescent="0.25">
      <c r="A2281" s="122" t="s">
        <v>2004</v>
      </c>
      <c r="B2281" s="122">
        <v>1</v>
      </c>
      <c r="C2281" s="122" t="s">
        <v>2185</v>
      </c>
      <c r="D2281" s="122" t="s">
        <v>2109</v>
      </c>
      <c r="E2281" s="122">
        <v>42</v>
      </c>
      <c r="F2281" s="122">
        <v>0.51031653657319997</v>
      </c>
      <c r="G2281" s="122">
        <v>0.51447049986079996</v>
      </c>
      <c r="H2281" s="122">
        <v>0.52009649193039997</v>
      </c>
      <c r="I2281" s="122">
        <v>0.51565374175559997</v>
      </c>
      <c r="J2281" s="122">
        <v>0.51201504795840003</v>
      </c>
      <c r="K2281" s="122">
        <v>0.50365061056240001</v>
      </c>
      <c r="L2281" s="122">
        <v>0.49612838753799998</v>
      </c>
      <c r="M2281" s="122">
        <v>0.49589553332480002</v>
      </c>
      <c r="N2281" s="122">
        <v>0.4935776054048</v>
      </c>
      <c r="O2281" s="122">
        <v>0.49295025115840002</v>
      </c>
      <c r="P2281" s="122">
        <v>0.49041936822760002</v>
      </c>
      <c r="Q2281" s="122">
        <v>0.48418960654120002</v>
      </c>
      <c r="R2281" s="122">
        <v>0.47961516419040001</v>
      </c>
      <c r="S2281" s="122">
        <v>0.47353953579519997</v>
      </c>
      <c r="T2281" s="122">
        <v>0.46540870844159998</v>
      </c>
      <c r="U2281" s="122">
        <v>0.46011816053560001</v>
      </c>
      <c r="V2281" s="122">
        <v>0.45191770812159998</v>
      </c>
      <c r="W2281" s="122">
        <v>0.44416500979200002</v>
      </c>
      <c r="X2281" s="122">
        <v>0.43691548377119999</v>
      </c>
      <c r="Y2281" s="122">
        <v>0.42880936879199999</v>
      </c>
      <c r="Z2281" s="122">
        <v>0.42187277299440001</v>
      </c>
      <c r="AA2281" s="122">
        <v>0.42124933567639999</v>
      </c>
      <c r="AB2281" s="122">
        <v>0.42162993365919998</v>
      </c>
      <c r="AC2281" s="122">
        <v>0.40903197546679998</v>
      </c>
      <c r="AD2281" s="122">
        <v>0.403274002026</v>
      </c>
      <c r="AE2281" s="122">
        <v>0.40085987283160002</v>
      </c>
      <c r="AF2281" s="122">
        <v>0.39245237455479998</v>
      </c>
      <c r="AG2281" s="122">
        <v>0.38438790591599997</v>
      </c>
      <c r="AH2281" s="122">
        <v>0.37589925506279998</v>
      </c>
      <c r="AI2281" s="122">
        <v>0.36650970498239999</v>
      </c>
      <c r="AJ2281" s="122">
        <v>0.37578334809399999</v>
      </c>
      <c r="AK2281" s="122">
        <v>0.3731096145476</v>
      </c>
      <c r="AL2281" s="122">
        <v>0</v>
      </c>
    </row>
    <row r="2282" spans="1:38" hidden="1" x14ac:dyDescent="0.25">
      <c r="A2282" s="122" t="s">
        <v>2004</v>
      </c>
      <c r="B2282" s="122">
        <v>1</v>
      </c>
      <c r="C2282" s="122" t="s">
        <v>2185</v>
      </c>
      <c r="D2282" s="122" t="s">
        <v>2110</v>
      </c>
      <c r="E2282" s="122">
        <v>42</v>
      </c>
      <c r="F2282" s="122">
        <v>0.12046105791720001</v>
      </c>
      <c r="G2282" s="122">
        <v>0.1228123148952</v>
      </c>
      <c r="H2282" s="122">
        <v>0.12536315626799999</v>
      </c>
      <c r="I2282" s="122">
        <v>0.12640321559039999</v>
      </c>
      <c r="J2282" s="122">
        <v>0.12774821111080001</v>
      </c>
      <c r="K2282" s="122">
        <v>0.1274534435552</v>
      </c>
      <c r="L2282" s="122">
        <v>0.1270992561048</v>
      </c>
      <c r="M2282" s="122">
        <v>0.12776758732080001</v>
      </c>
      <c r="N2282" s="122">
        <v>0.12761318237079999</v>
      </c>
      <c r="O2282" s="122">
        <v>0.1273326325096</v>
      </c>
      <c r="P2282" s="122">
        <v>0.12668887431199999</v>
      </c>
      <c r="Q2282" s="122">
        <v>0.12518856388640001</v>
      </c>
      <c r="R2282" s="122">
        <v>0.124927596206</v>
      </c>
      <c r="S2282" s="122">
        <v>0.1243692712248</v>
      </c>
      <c r="T2282" s="122">
        <v>0.1235202161536</v>
      </c>
      <c r="U2282" s="122">
        <v>0.12379408699280001</v>
      </c>
      <c r="V2282" s="122">
        <v>0.12347259288</v>
      </c>
      <c r="W2282" s="122">
        <v>0.122954742974</v>
      </c>
      <c r="X2282" s="122">
        <v>0.122233578908</v>
      </c>
      <c r="Y2282" s="122">
        <v>0.12163458304200001</v>
      </c>
      <c r="Z2282" s="122">
        <v>0.12040822082240001</v>
      </c>
      <c r="AA2282" s="122">
        <v>0.1205182617352</v>
      </c>
      <c r="AB2282" s="122">
        <v>0.1203130672856</v>
      </c>
      <c r="AC2282" s="122">
        <v>0.1178584419544</v>
      </c>
      <c r="AD2282" s="122">
        <v>0.117707668246</v>
      </c>
      <c r="AE2282" s="122">
        <v>0.1181671785756</v>
      </c>
      <c r="AF2282" s="122">
        <v>0.11522599421760001</v>
      </c>
      <c r="AG2282" s="122">
        <v>0.1121115163056</v>
      </c>
      <c r="AH2282" s="122">
        <v>0.1096139707796</v>
      </c>
      <c r="AI2282" s="122">
        <v>0.1069059583984</v>
      </c>
      <c r="AJ2282" s="122">
        <v>0.11136377964040001</v>
      </c>
      <c r="AK2282" s="122">
        <v>0.1094732248792</v>
      </c>
      <c r="AL2282" s="122">
        <v>0</v>
      </c>
    </row>
    <row r="2283" spans="1:38" hidden="1" x14ac:dyDescent="0.25">
      <c r="A2283" s="122" t="s">
        <v>2004</v>
      </c>
      <c r="B2283" s="122">
        <v>1</v>
      </c>
      <c r="C2283" s="122" t="s">
        <v>2185</v>
      </c>
      <c r="D2283" s="122" t="s">
        <v>2111</v>
      </c>
      <c r="E2283" s="122">
        <v>42</v>
      </c>
      <c r="F2283" s="122">
        <v>7.9442276477199994E-2</v>
      </c>
      <c r="G2283" s="122">
        <v>8.3468307621999999E-2</v>
      </c>
      <c r="H2283" s="122">
        <v>8.6693251416799996E-2</v>
      </c>
      <c r="I2283" s="122">
        <v>8.8079846884400001E-2</v>
      </c>
      <c r="J2283" s="122">
        <v>9.10825452348E-2</v>
      </c>
      <c r="K2283" s="122">
        <v>9.23443033632E-2</v>
      </c>
      <c r="L2283" s="122">
        <v>9.3754848720400005E-2</v>
      </c>
      <c r="M2283" s="122">
        <v>9.7019124406399995E-2</v>
      </c>
      <c r="N2283" s="122">
        <v>9.9881881542800005E-2</v>
      </c>
      <c r="O2283" s="122">
        <v>0.1025081457848</v>
      </c>
      <c r="P2283" s="122">
        <v>0.1047436316976</v>
      </c>
      <c r="Q2283" s="122">
        <v>0.1057714088144</v>
      </c>
      <c r="R2283" s="122">
        <v>0.10704295057679999</v>
      </c>
      <c r="S2283" s="122">
        <v>0.1078761911864</v>
      </c>
      <c r="T2283" s="122">
        <v>0.108655001756</v>
      </c>
      <c r="U2283" s="122">
        <v>0.1099396767112</v>
      </c>
      <c r="V2283" s="122">
        <v>0.110556511338</v>
      </c>
      <c r="W2283" s="122">
        <v>0.110581510634</v>
      </c>
      <c r="X2283" s="122">
        <v>0.109256809606</v>
      </c>
      <c r="Y2283" s="122">
        <v>0.1066006845428</v>
      </c>
      <c r="Z2283" s="122">
        <v>0.10439121994</v>
      </c>
      <c r="AA2283" s="122">
        <v>0.105129373202</v>
      </c>
      <c r="AB2283" s="122">
        <v>0.1060239221244</v>
      </c>
      <c r="AC2283" s="122">
        <v>0.103803635964</v>
      </c>
      <c r="AD2283" s="122">
        <v>0.1022011511808</v>
      </c>
      <c r="AE2283" s="122">
        <v>0.1020656388948</v>
      </c>
      <c r="AF2283" s="122">
        <v>0.1016484481096</v>
      </c>
      <c r="AG2283" s="122">
        <v>0.1011732411228</v>
      </c>
      <c r="AH2283" s="122">
        <v>0.10092591419959999</v>
      </c>
      <c r="AI2283" s="122">
        <v>0.10035420334800001</v>
      </c>
      <c r="AJ2283" s="122">
        <v>9.9072087024399999E-2</v>
      </c>
      <c r="AK2283" s="122">
        <v>0.1530932877824</v>
      </c>
      <c r="AL2283" s="122">
        <v>0</v>
      </c>
    </row>
    <row r="2284" spans="1:38" hidden="1" x14ac:dyDescent="0.25">
      <c r="A2284" s="122" t="s">
        <v>2004</v>
      </c>
      <c r="B2284" s="122">
        <v>1</v>
      </c>
      <c r="C2284" s="122" t="s">
        <v>2185</v>
      </c>
      <c r="D2284" s="122" t="s">
        <v>2112</v>
      </c>
      <c r="E2284" s="122">
        <v>42</v>
      </c>
      <c r="F2284" s="122">
        <v>1.1973831299947999</v>
      </c>
      <c r="G2284" s="122">
        <v>1.2059607948976001</v>
      </c>
      <c r="H2284" s="122">
        <v>1.2176800949124</v>
      </c>
      <c r="I2284" s="122">
        <v>1.2047388362996001</v>
      </c>
      <c r="J2284" s="122">
        <v>1.1940543649216</v>
      </c>
      <c r="K2284" s="122">
        <v>1.1662631394708001</v>
      </c>
      <c r="L2284" s="122">
        <v>1.143106523888</v>
      </c>
      <c r="M2284" s="122">
        <v>1.137738337876</v>
      </c>
      <c r="N2284" s="122">
        <v>1.1294739470476001</v>
      </c>
      <c r="O2284" s="122">
        <v>1.1258624593608</v>
      </c>
      <c r="P2284" s="122">
        <v>1.1156907928544</v>
      </c>
      <c r="Q2284" s="122">
        <v>1.0969921151952</v>
      </c>
      <c r="R2284" s="122">
        <v>1.0808004425176001</v>
      </c>
      <c r="S2284" s="122">
        <v>1.0646305185208</v>
      </c>
      <c r="T2284" s="122">
        <v>1.0437875044380001</v>
      </c>
      <c r="U2284" s="122">
        <v>1.0288741936871999</v>
      </c>
      <c r="V2284" s="122">
        <v>1.0085374730984</v>
      </c>
      <c r="W2284" s="122">
        <v>0.99087177027439999</v>
      </c>
      <c r="X2284" s="122">
        <v>0.97693502350640005</v>
      </c>
      <c r="Y2284" s="122">
        <v>0.95599402127599997</v>
      </c>
      <c r="Z2284" s="122">
        <v>0.94021867456999997</v>
      </c>
      <c r="AA2284" s="122">
        <v>0.9433262099884</v>
      </c>
      <c r="AB2284" s="122">
        <v>0.94409406350839997</v>
      </c>
      <c r="AC2284" s="122">
        <v>0.92519325227280003</v>
      </c>
      <c r="AD2284" s="122">
        <v>0.9147631540208</v>
      </c>
      <c r="AE2284" s="122">
        <v>0.91347871709359996</v>
      </c>
      <c r="AF2284" s="122">
        <v>0.89569403708679995</v>
      </c>
      <c r="AG2284" s="122">
        <v>0.87607446122559995</v>
      </c>
      <c r="AH2284" s="122">
        <v>0.85499502529839999</v>
      </c>
      <c r="AI2284" s="122">
        <v>0.83281874329920003</v>
      </c>
      <c r="AJ2284" s="122">
        <v>0.83784134824040002</v>
      </c>
      <c r="AK2284" s="122">
        <v>0.81070522772679998</v>
      </c>
      <c r="AL2284" s="122">
        <v>0</v>
      </c>
    </row>
    <row r="2285" spans="1:38" hidden="1" x14ac:dyDescent="0.25">
      <c r="A2285" s="122" t="s">
        <v>2004</v>
      </c>
      <c r="B2285" s="122">
        <v>1</v>
      </c>
      <c r="C2285" s="122" t="s">
        <v>2185</v>
      </c>
      <c r="D2285" s="122" t="s">
        <v>2113</v>
      </c>
      <c r="E2285" s="122">
        <v>42</v>
      </c>
      <c r="F2285" s="122">
        <v>0.71966769158480004</v>
      </c>
      <c r="G2285" s="122">
        <v>0.72612434226639999</v>
      </c>
      <c r="H2285" s="122">
        <v>0.73285574874399995</v>
      </c>
      <c r="I2285" s="122">
        <v>0.72512882923040001</v>
      </c>
      <c r="J2285" s="122">
        <v>0.71788710089600005</v>
      </c>
      <c r="K2285" s="122">
        <v>0.7058450094416</v>
      </c>
      <c r="L2285" s="122">
        <v>0.69304449788559996</v>
      </c>
      <c r="M2285" s="122">
        <v>0.68827457409759996</v>
      </c>
      <c r="N2285" s="122">
        <v>0.68413945487439998</v>
      </c>
      <c r="O2285" s="122">
        <v>0.68113801368479998</v>
      </c>
      <c r="P2285" s="122">
        <v>0.67610448391919997</v>
      </c>
      <c r="Q2285" s="122">
        <v>0.66660958240239998</v>
      </c>
      <c r="R2285" s="122">
        <v>0.65913533497279997</v>
      </c>
      <c r="S2285" s="122">
        <v>0.64971273613680003</v>
      </c>
      <c r="T2285" s="122">
        <v>0.6376210673728</v>
      </c>
      <c r="U2285" s="122">
        <v>0.63232050559999997</v>
      </c>
      <c r="V2285" s="122">
        <v>0.62407084685960001</v>
      </c>
      <c r="W2285" s="122">
        <v>0.61644990905959995</v>
      </c>
      <c r="X2285" s="122">
        <v>0.61280083612439995</v>
      </c>
      <c r="Y2285" s="122">
        <v>0.60379806542439995</v>
      </c>
      <c r="Z2285" s="122">
        <v>0.5963998542908</v>
      </c>
      <c r="AA2285" s="122">
        <v>0.59831085117439997</v>
      </c>
      <c r="AB2285" s="122">
        <v>0.59837414700280001</v>
      </c>
      <c r="AC2285" s="122">
        <v>0.58368115946279997</v>
      </c>
      <c r="AD2285" s="122">
        <v>0.57684956822639999</v>
      </c>
      <c r="AE2285" s="122">
        <v>0.57560719596520005</v>
      </c>
      <c r="AF2285" s="122">
        <v>0.56424388918519996</v>
      </c>
      <c r="AG2285" s="122">
        <v>0.55267947682920004</v>
      </c>
      <c r="AH2285" s="122">
        <v>0.54001148832120005</v>
      </c>
      <c r="AI2285" s="122">
        <v>0.52722675992279999</v>
      </c>
      <c r="AJ2285" s="122">
        <v>0.53291225222479999</v>
      </c>
      <c r="AK2285" s="122">
        <v>0.53750479877360002</v>
      </c>
      <c r="AL2285" s="122">
        <v>0</v>
      </c>
    </row>
    <row r="2286" spans="1:38" hidden="1" x14ac:dyDescent="0.25">
      <c r="A2286" s="122" t="s">
        <v>2004</v>
      </c>
      <c r="B2286" s="122">
        <v>1</v>
      </c>
      <c r="C2286" s="122" t="s">
        <v>2185</v>
      </c>
      <c r="D2286" s="122" t="s">
        <v>2114</v>
      </c>
      <c r="E2286" s="122">
        <v>42</v>
      </c>
      <c r="F2286" s="122">
        <v>0.2466451830276</v>
      </c>
      <c r="G2286" s="122">
        <v>0.24944151078560001</v>
      </c>
      <c r="H2286" s="122">
        <v>0.25422208902159998</v>
      </c>
      <c r="I2286" s="122">
        <v>0.252167363812</v>
      </c>
      <c r="J2286" s="122">
        <v>0.25280819991280001</v>
      </c>
      <c r="K2286" s="122">
        <v>0.24947338160640001</v>
      </c>
      <c r="L2286" s="122">
        <v>0.24570126648759999</v>
      </c>
      <c r="M2286" s="122">
        <v>0.24529906608480001</v>
      </c>
      <c r="N2286" s="122">
        <v>0.24597901232239999</v>
      </c>
      <c r="O2286" s="122">
        <v>0.2468884777016</v>
      </c>
      <c r="P2286" s="122">
        <v>0.24486547625399999</v>
      </c>
      <c r="Q2286" s="122">
        <v>0.24072111290080001</v>
      </c>
      <c r="R2286" s="122">
        <v>0.24035353140679999</v>
      </c>
      <c r="S2286" s="122">
        <v>0.23690893628080001</v>
      </c>
      <c r="T2286" s="122">
        <v>0.2317596981784</v>
      </c>
      <c r="U2286" s="122">
        <v>0.23388667489039999</v>
      </c>
      <c r="V2286" s="122">
        <v>0.2372185818716</v>
      </c>
      <c r="W2286" s="122">
        <v>0.2400623130808</v>
      </c>
      <c r="X2286" s="122">
        <v>0.2432296006868</v>
      </c>
      <c r="Y2286" s="122">
        <v>0.24103435014960001</v>
      </c>
      <c r="Z2286" s="122">
        <v>0.24310436955279999</v>
      </c>
      <c r="AA2286" s="122">
        <v>0.24851294871759999</v>
      </c>
      <c r="AB2286" s="122">
        <v>0.25293854146959999</v>
      </c>
      <c r="AC2286" s="122">
        <v>0.24955342712440001</v>
      </c>
      <c r="AD2286" s="122">
        <v>0.24528129781960001</v>
      </c>
      <c r="AE2286" s="122">
        <v>0.24655977323879999</v>
      </c>
      <c r="AF2286" s="122">
        <v>0.247449521102</v>
      </c>
      <c r="AG2286" s="122">
        <v>0.24731985934039999</v>
      </c>
      <c r="AH2286" s="122">
        <v>0.24692109995280001</v>
      </c>
      <c r="AI2286" s="122">
        <v>0.24667337327639999</v>
      </c>
      <c r="AJ2286" s="122">
        <v>0.25150816727399999</v>
      </c>
      <c r="AK2286" s="122">
        <v>0.24521289641239999</v>
      </c>
      <c r="AL2286" s="122">
        <v>0</v>
      </c>
    </row>
    <row r="2287" spans="1:38" hidden="1" x14ac:dyDescent="0.25">
      <c r="A2287" s="122" t="s">
        <v>2004</v>
      </c>
      <c r="B2287" s="122">
        <v>1</v>
      </c>
      <c r="C2287" s="122" t="s">
        <v>2185</v>
      </c>
      <c r="D2287" s="122" t="s">
        <v>2115</v>
      </c>
      <c r="E2287" s="122">
        <v>42</v>
      </c>
      <c r="F2287" s="122">
        <v>0.27975304938279999</v>
      </c>
      <c r="G2287" s="122">
        <v>0.28440791204560001</v>
      </c>
      <c r="H2287" s="122">
        <v>0.28963119470319998</v>
      </c>
      <c r="I2287" s="122">
        <v>0.29123715897919999</v>
      </c>
      <c r="J2287" s="122">
        <v>0.29571948329839998</v>
      </c>
      <c r="K2287" s="122">
        <v>0.2882394916828</v>
      </c>
      <c r="L2287" s="122">
        <v>0.28655604405680002</v>
      </c>
      <c r="M2287" s="122">
        <v>0.2893845746932</v>
      </c>
      <c r="N2287" s="122">
        <v>0.28734183003960001</v>
      </c>
      <c r="O2287" s="122">
        <v>0.28701839335399998</v>
      </c>
      <c r="P2287" s="122">
        <v>0.28324204222440003</v>
      </c>
      <c r="Q2287" s="122">
        <v>0.27675790776199999</v>
      </c>
      <c r="R2287" s="122">
        <v>0.27554781168879999</v>
      </c>
      <c r="S2287" s="122">
        <v>0.2724063994848</v>
      </c>
      <c r="T2287" s="122">
        <v>0.26922528285800001</v>
      </c>
      <c r="U2287" s="122">
        <v>0.26827545916079998</v>
      </c>
      <c r="V2287" s="122">
        <v>0.2661034813332</v>
      </c>
      <c r="W2287" s="122">
        <v>0.26490484090279998</v>
      </c>
      <c r="X2287" s="122">
        <v>0.26258602039880002</v>
      </c>
      <c r="Y2287" s="122">
        <v>0.25507004833519997</v>
      </c>
      <c r="Z2287" s="122">
        <v>0.2510407646992</v>
      </c>
      <c r="AA2287" s="122">
        <v>0.25135010465879998</v>
      </c>
      <c r="AB2287" s="122">
        <v>0.24998055437319999</v>
      </c>
      <c r="AC2287" s="122">
        <v>0.24530275758799999</v>
      </c>
      <c r="AD2287" s="122">
        <v>0.24597847692880001</v>
      </c>
      <c r="AE2287" s="122">
        <v>0.248896043816</v>
      </c>
      <c r="AF2287" s="122">
        <v>0.24629077826920001</v>
      </c>
      <c r="AG2287" s="122">
        <v>0.243254261936</v>
      </c>
      <c r="AH2287" s="122">
        <v>0.2393969827172</v>
      </c>
      <c r="AI2287" s="122">
        <v>0.2345617611428</v>
      </c>
      <c r="AJ2287" s="122">
        <v>0.24369926070280001</v>
      </c>
      <c r="AK2287" s="122">
        <v>0.239892297862</v>
      </c>
      <c r="AL2287" s="122">
        <v>0</v>
      </c>
    </row>
    <row r="2288" spans="1:38" hidden="1" x14ac:dyDescent="0.25">
      <c r="A2288" s="122" t="s">
        <v>2004</v>
      </c>
      <c r="B2288" s="122">
        <v>1</v>
      </c>
      <c r="C2288" s="122" t="s">
        <v>2185</v>
      </c>
      <c r="D2288" s="122" t="s">
        <v>2116</v>
      </c>
      <c r="E2288" s="122">
        <v>42</v>
      </c>
      <c r="F2288" s="122">
        <v>0.83130798957920005</v>
      </c>
      <c r="G2288" s="122">
        <v>0.83951811427400003</v>
      </c>
      <c r="H2288" s="122">
        <v>0.84872555935719995</v>
      </c>
      <c r="I2288" s="122">
        <v>0.84005278287280005</v>
      </c>
      <c r="J2288" s="122">
        <v>0.83485760393840003</v>
      </c>
      <c r="K2288" s="122">
        <v>0.82228192623920005</v>
      </c>
      <c r="L2288" s="122">
        <v>0.80685593967159996</v>
      </c>
      <c r="M2288" s="122">
        <v>0.80130656412800005</v>
      </c>
      <c r="N2288" s="122">
        <v>0.79772780591280001</v>
      </c>
      <c r="O2288" s="122">
        <v>0.79605348003160004</v>
      </c>
      <c r="P2288" s="122">
        <v>0.78911250539239997</v>
      </c>
      <c r="Q2288" s="122">
        <v>0.77685190136680005</v>
      </c>
      <c r="R2288" s="122">
        <v>0.76997669506519995</v>
      </c>
      <c r="S2288" s="122">
        <v>0.7606613717024</v>
      </c>
      <c r="T2288" s="122">
        <v>0.74721852855439996</v>
      </c>
      <c r="U2288" s="122">
        <v>0.74344404358839999</v>
      </c>
      <c r="V2288" s="122">
        <v>0.73890545785560002</v>
      </c>
      <c r="W2288" s="122">
        <v>0.73294940467000003</v>
      </c>
      <c r="X2288" s="122">
        <v>0.72927003036439997</v>
      </c>
      <c r="Y2288" s="122">
        <v>0.71829540921599999</v>
      </c>
      <c r="Z2288" s="122">
        <v>0.71415583754760004</v>
      </c>
      <c r="AA2288" s="122">
        <v>0.71695968057839998</v>
      </c>
      <c r="AB2288" s="122">
        <v>0.71512066407880004</v>
      </c>
      <c r="AC2288" s="122">
        <v>0.70572657310679998</v>
      </c>
      <c r="AD2288" s="122">
        <v>0.69686002285759996</v>
      </c>
      <c r="AE2288" s="122">
        <v>0.69783661188080004</v>
      </c>
      <c r="AF2288" s="122">
        <v>0.69010533782960004</v>
      </c>
      <c r="AG2288" s="122">
        <v>0.68066245368800005</v>
      </c>
      <c r="AH2288" s="122">
        <v>0.67296963777679997</v>
      </c>
      <c r="AI2288" s="122">
        <v>0.66421532541280004</v>
      </c>
      <c r="AJ2288" s="122">
        <v>0.66494279518800004</v>
      </c>
      <c r="AK2288" s="122">
        <v>0.65266017613439997</v>
      </c>
      <c r="AL2288" s="122">
        <v>0</v>
      </c>
    </row>
    <row r="2289" spans="1:38" hidden="1" x14ac:dyDescent="0.25">
      <c r="A2289" s="122" t="s">
        <v>2004</v>
      </c>
      <c r="B2289" s="122">
        <v>1</v>
      </c>
      <c r="C2289" s="122" t="s">
        <v>2185</v>
      </c>
      <c r="D2289" s="122" t="s">
        <v>2138</v>
      </c>
      <c r="E2289" s="122">
        <v>42</v>
      </c>
      <c r="F2289" s="122">
        <v>0.23485211092280001</v>
      </c>
      <c r="G2289" s="122">
        <v>0.23703637378959999</v>
      </c>
      <c r="H2289" s="122">
        <v>0.23895693418239999</v>
      </c>
      <c r="I2289" s="122">
        <v>0.23712010532</v>
      </c>
      <c r="J2289" s="122">
        <v>0.23524674500600001</v>
      </c>
      <c r="K2289" s="122">
        <v>0.23334541345359999</v>
      </c>
      <c r="L2289" s="122">
        <v>0.2310699674052</v>
      </c>
      <c r="M2289" s="122">
        <v>0.230860076118</v>
      </c>
      <c r="N2289" s="122">
        <v>0.230583059112</v>
      </c>
      <c r="O2289" s="122">
        <v>0.23062260734519999</v>
      </c>
      <c r="P2289" s="122">
        <v>0.23003807378159999</v>
      </c>
      <c r="Q2289" s="122">
        <v>0.22737424564959999</v>
      </c>
      <c r="R2289" s="122">
        <v>0.22479725543240001</v>
      </c>
      <c r="S2289" s="122">
        <v>0.2220160230288</v>
      </c>
      <c r="T2289" s="122">
        <v>0.21823054219679999</v>
      </c>
      <c r="U2289" s="122">
        <v>0.21603861230839999</v>
      </c>
      <c r="V2289" s="122">
        <v>0.21240552842320001</v>
      </c>
      <c r="W2289" s="122">
        <v>0.2085784375136</v>
      </c>
      <c r="X2289" s="122">
        <v>0.20573680809639999</v>
      </c>
      <c r="Y2289" s="122">
        <v>0.20293538931399999</v>
      </c>
      <c r="Z2289" s="122">
        <v>0.19854958595360001</v>
      </c>
      <c r="AA2289" s="122">
        <v>0.19661695362959999</v>
      </c>
      <c r="AB2289" s="122">
        <v>0.1947281764904</v>
      </c>
      <c r="AC2289" s="122">
        <v>0.18943619924040001</v>
      </c>
      <c r="AD2289" s="122">
        <v>0.18746660508519999</v>
      </c>
      <c r="AE2289" s="122">
        <v>0.186807125204</v>
      </c>
      <c r="AF2289" s="122">
        <v>0.18009414842999999</v>
      </c>
      <c r="AG2289" s="122">
        <v>0.17279243260720001</v>
      </c>
      <c r="AH2289" s="122">
        <v>0.16476859395640001</v>
      </c>
      <c r="AI2289" s="122">
        <v>0.16044607985000001</v>
      </c>
      <c r="AJ2289" s="122">
        <v>0.1655902479504</v>
      </c>
      <c r="AK2289" s="122">
        <v>0.1623756412796</v>
      </c>
      <c r="AL2289" s="122">
        <v>0</v>
      </c>
    </row>
    <row r="2290" spans="1:38" hidden="1" x14ac:dyDescent="0.25">
      <c r="A2290" s="122" t="s">
        <v>2004</v>
      </c>
      <c r="B2290" s="122">
        <v>1</v>
      </c>
      <c r="C2290" s="122" t="s">
        <v>2185</v>
      </c>
      <c r="D2290" s="122" t="s">
        <v>2117</v>
      </c>
      <c r="E2290" s="122">
        <v>42</v>
      </c>
      <c r="F2290" s="122">
        <v>7.4914786363199995E-2</v>
      </c>
      <c r="G2290" s="122">
        <v>7.5830663333600001E-2</v>
      </c>
      <c r="H2290" s="122">
        <v>7.6586132341599999E-2</v>
      </c>
      <c r="I2290" s="122">
        <v>7.6185951763600004E-2</v>
      </c>
      <c r="J2290" s="122">
        <v>7.5915516975200006E-2</v>
      </c>
      <c r="K2290" s="122">
        <v>7.5477831139199994E-2</v>
      </c>
      <c r="L2290" s="122">
        <v>7.5151812968399997E-2</v>
      </c>
      <c r="M2290" s="122">
        <v>7.52057926228E-2</v>
      </c>
      <c r="N2290" s="122">
        <v>7.5145991972800003E-2</v>
      </c>
      <c r="O2290" s="122">
        <v>7.5695596001200002E-2</v>
      </c>
      <c r="P2290" s="122">
        <v>7.58301857292E-2</v>
      </c>
      <c r="Q2290" s="122">
        <v>7.5551746216799998E-2</v>
      </c>
      <c r="R2290" s="122">
        <v>7.5535590205599995E-2</v>
      </c>
      <c r="S2290" s="122">
        <v>7.5056221055200004E-2</v>
      </c>
      <c r="T2290" s="122">
        <v>7.4459508071199998E-2</v>
      </c>
      <c r="U2290" s="122">
        <v>7.2485964728800006E-2</v>
      </c>
      <c r="V2290" s="122">
        <v>7.0128729381200003E-2</v>
      </c>
      <c r="W2290" s="122">
        <v>6.7707728323200003E-2</v>
      </c>
      <c r="X2290" s="122">
        <v>6.56491773E-2</v>
      </c>
      <c r="Y2290" s="122">
        <v>6.3201704140399995E-2</v>
      </c>
      <c r="Z2290" s="122">
        <v>6.0723636344E-2</v>
      </c>
      <c r="AA2290" s="122">
        <v>5.9010152916400001E-2</v>
      </c>
      <c r="AB2290" s="122">
        <v>5.7353425514000002E-2</v>
      </c>
      <c r="AC2290" s="122">
        <v>5.7148147313600003E-2</v>
      </c>
      <c r="AD2290" s="122">
        <v>5.8088911311200003E-2</v>
      </c>
      <c r="AE2290" s="122">
        <v>5.9480600082399998E-2</v>
      </c>
      <c r="AF2290" s="122">
        <v>5.9150254982000001E-2</v>
      </c>
      <c r="AG2290" s="122">
        <v>5.8731895739999998E-2</v>
      </c>
      <c r="AH2290" s="122">
        <v>5.8685811021599997E-2</v>
      </c>
      <c r="AI2290" s="122">
        <v>5.8511307313199999E-2</v>
      </c>
      <c r="AJ2290" s="122">
        <v>6.1722315169200001E-2</v>
      </c>
      <c r="AK2290" s="122">
        <v>6.1761009346399998E-2</v>
      </c>
      <c r="AL2290" s="122">
        <v>0</v>
      </c>
    </row>
    <row r="2291" spans="1:38" hidden="1" x14ac:dyDescent="0.25">
      <c r="A2291" s="122" t="s">
        <v>2004</v>
      </c>
      <c r="B2291" s="122">
        <v>1</v>
      </c>
      <c r="C2291" s="122" t="s">
        <v>2185</v>
      </c>
      <c r="D2291" s="122" t="s">
        <v>2118</v>
      </c>
      <c r="E2291" s="122">
        <v>42</v>
      </c>
      <c r="F2291" s="122">
        <v>0.37252524568840001</v>
      </c>
      <c r="G2291" s="122">
        <v>0.37898523286399999</v>
      </c>
      <c r="H2291" s="122">
        <v>0.3858937210576</v>
      </c>
      <c r="I2291" s="122">
        <v>0.38696980185079999</v>
      </c>
      <c r="J2291" s="122">
        <v>0.392520489872</v>
      </c>
      <c r="K2291" s="122">
        <v>0.38386951637720002</v>
      </c>
      <c r="L2291" s="122">
        <v>0.38181474016560002</v>
      </c>
      <c r="M2291" s="122">
        <v>0.38619227275439999</v>
      </c>
      <c r="N2291" s="122">
        <v>0.3848909380512</v>
      </c>
      <c r="O2291" s="122">
        <v>0.38645078090919999</v>
      </c>
      <c r="P2291" s="122">
        <v>0.38242670608239998</v>
      </c>
      <c r="Q2291" s="122">
        <v>0.37641205138040001</v>
      </c>
      <c r="R2291" s="122">
        <v>0.37588996511639999</v>
      </c>
      <c r="S2291" s="122">
        <v>0.372649664632</v>
      </c>
      <c r="T2291" s="122">
        <v>0.37125409397999998</v>
      </c>
      <c r="U2291" s="122">
        <v>0.37388347722319998</v>
      </c>
      <c r="V2291" s="122">
        <v>0.37520940932160002</v>
      </c>
      <c r="W2291" s="122">
        <v>0.37750630641080002</v>
      </c>
      <c r="X2291" s="122">
        <v>0.37880517572240002</v>
      </c>
      <c r="Y2291" s="122">
        <v>0.36864792571880001</v>
      </c>
      <c r="Z2291" s="122">
        <v>0.3688436784984</v>
      </c>
      <c r="AA2291" s="122">
        <v>0.37108373722560001</v>
      </c>
      <c r="AB2291" s="122">
        <v>0.37190279512680002</v>
      </c>
      <c r="AC2291" s="122">
        <v>0.36615513705120001</v>
      </c>
      <c r="AD2291" s="122">
        <v>0.36639703563120002</v>
      </c>
      <c r="AE2291" s="122">
        <v>0.37142884263800002</v>
      </c>
      <c r="AF2291" s="122">
        <v>0.36868342239399998</v>
      </c>
      <c r="AG2291" s="122">
        <v>0.3655243130168</v>
      </c>
      <c r="AH2291" s="122">
        <v>0.36201863136599999</v>
      </c>
      <c r="AI2291" s="122">
        <v>0.35816966420480001</v>
      </c>
      <c r="AJ2291" s="122">
        <v>0.36789063378760001</v>
      </c>
      <c r="AK2291" s="122">
        <v>0.37015860535360001</v>
      </c>
      <c r="AL2291" s="122">
        <v>0</v>
      </c>
    </row>
    <row r="2292" spans="1:38" hidden="1" x14ac:dyDescent="0.25">
      <c r="A2292" s="122" t="s">
        <v>2004</v>
      </c>
      <c r="B2292" s="122">
        <v>1</v>
      </c>
      <c r="C2292" s="122" t="s">
        <v>2185</v>
      </c>
      <c r="D2292" s="122" t="s">
        <v>2119</v>
      </c>
      <c r="E2292" s="122">
        <v>42</v>
      </c>
      <c r="F2292" s="122">
        <v>9.8563715751200001E-2</v>
      </c>
      <c r="G2292" s="122">
        <v>0.1003523570952</v>
      </c>
      <c r="H2292" s="122">
        <v>0.10300636178</v>
      </c>
      <c r="I2292" s="122">
        <v>0.10306456245120001</v>
      </c>
      <c r="J2292" s="122">
        <v>0.10559894387</v>
      </c>
      <c r="K2292" s="122">
        <v>0.106975651496</v>
      </c>
      <c r="L2292" s="122">
        <v>0.1065396800552</v>
      </c>
      <c r="M2292" s="122">
        <v>0.106250700318</v>
      </c>
      <c r="N2292" s="122">
        <v>0.1078269993696</v>
      </c>
      <c r="O2292" s="122">
        <v>0.10948809884040001</v>
      </c>
      <c r="P2292" s="122">
        <v>0.10945018344680001</v>
      </c>
      <c r="Q2292" s="122">
        <v>0.1086930475008</v>
      </c>
      <c r="R2292" s="122">
        <v>0.111637409226</v>
      </c>
      <c r="S2292" s="122">
        <v>0.1135549499924</v>
      </c>
      <c r="T2292" s="122">
        <v>0.1160925797668</v>
      </c>
      <c r="U2292" s="122">
        <v>0.1189632215492</v>
      </c>
      <c r="V2292" s="122">
        <v>0.12263862306080001</v>
      </c>
      <c r="W2292" s="122">
        <v>0.1226233006628</v>
      </c>
      <c r="X2292" s="122">
        <v>0.12586361537679999</v>
      </c>
      <c r="Y2292" s="122">
        <v>0.1253860593552</v>
      </c>
      <c r="Z2292" s="122">
        <v>0.12546850536359999</v>
      </c>
      <c r="AA2292" s="122">
        <v>0.12594342729919999</v>
      </c>
      <c r="AB2292" s="122">
        <v>0.1265208991648</v>
      </c>
      <c r="AC2292" s="122">
        <v>0.12596176142759999</v>
      </c>
      <c r="AD2292" s="122">
        <v>0.12300106644</v>
      </c>
      <c r="AE2292" s="122">
        <v>0.1249612730296</v>
      </c>
      <c r="AF2292" s="122">
        <v>0.12747521557399999</v>
      </c>
      <c r="AG2292" s="122">
        <v>0.12976110382760001</v>
      </c>
      <c r="AH2292" s="122">
        <v>0.13083957147520001</v>
      </c>
      <c r="AI2292" s="122">
        <v>0.13245317821399999</v>
      </c>
      <c r="AJ2292" s="122">
        <v>0.13216144047680001</v>
      </c>
      <c r="AK2292" s="122">
        <v>0.12395170389</v>
      </c>
      <c r="AL2292" s="122">
        <v>0</v>
      </c>
    </row>
    <row r="2293" spans="1:38" hidden="1" x14ac:dyDescent="0.25">
      <c r="A2293" s="122" t="s">
        <v>2004</v>
      </c>
      <c r="B2293" s="122">
        <v>1</v>
      </c>
      <c r="C2293" s="122" t="s">
        <v>2185</v>
      </c>
      <c r="D2293" s="122" t="s">
        <v>2120</v>
      </c>
      <c r="E2293" s="122">
        <v>42</v>
      </c>
      <c r="F2293" s="122">
        <v>0.48713100544639998</v>
      </c>
      <c r="G2293" s="122">
        <v>0.49368698217439999</v>
      </c>
      <c r="H2293" s="122">
        <v>0.50219556231039997</v>
      </c>
      <c r="I2293" s="122">
        <v>0.504092529402</v>
      </c>
      <c r="J2293" s="122">
        <v>0.51121982828279999</v>
      </c>
      <c r="K2293" s="122">
        <v>0.49972975054520002</v>
      </c>
      <c r="L2293" s="122">
        <v>0.49584272223920001</v>
      </c>
      <c r="M2293" s="122">
        <v>0.50104741675520004</v>
      </c>
      <c r="N2293" s="122">
        <v>0.49837029877880001</v>
      </c>
      <c r="O2293" s="122">
        <v>0.4983644133356</v>
      </c>
      <c r="P2293" s="122">
        <v>0.49249839298519998</v>
      </c>
      <c r="Q2293" s="122">
        <v>0.48332912047280002</v>
      </c>
      <c r="R2293" s="122">
        <v>0.48119513719759999</v>
      </c>
      <c r="S2293" s="122">
        <v>0.47640749634520002</v>
      </c>
      <c r="T2293" s="122">
        <v>0.4726396943492</v>
      </c>
      <c r="U2293" s="122">
        <v>0.47404987004760002</v>
      </c>
      <c r="V2293" s="122">
        <v>0.47302670145359998</v>
      </c>
      <c r="W2293" s="122">
        <v>0.47300147107079998</v>
      </c>
      <c r="X2293" s="122">
        <v>0.47132599176880002</v>
      </c>
      <c r="Y2293" s="122">
        <v>0.4590728166752</v>
      </c>
      <c r="Z2293" s="122">
        <v>0.45690839496680002</v>
      </c>
      <c r="AA2293" s="122">
        <v>0.4588952949756</v>
      </c>
      <c r="AB2293" s="122">
        <v>0.45941558983879999</v>
      </c>
      <c r="AC2293" s="122">
        <v>0.4510588528992</v>
      </c>
      <c r="AD2293" s="122">
        <v>0.450537338678</v>
      </c>
      <c r="AE2293" s="122">
        <v>0.45541801794159997</v>
      </c>
      <c r="AF2293" s="122">
        <v>0.45044114307080002</v>
      </c>
      <c r="AG2293" s="122">
        <v>0.44538452009239998</v>
      </c>
      <c r="AH2293" s="122">
        <v>0.43997336056800002</v>
      </c>
      <c r="AI2293" s="122">
        <v>0.43390278375079999</v>
      </c>
      <c r="AJ2293" s="122">
        <v>0.45027168889079999</v>
      </c>
      <c r="AK2293" s="122">
        <v>0.44428527090359998</v>
      </c>
      <c r="AL2293" s="122">
        <v>0</v>
      </c>
    </row>
    <row r="2294" spans="1:38" hidden="1" x14ac:dyDescent="0.25">
      <c r="A2294" s="122" t="s">
        <v>2004</v>
      </c>
      <c r="B2294" s="122">
        <v>1</v>
      </c>
      <c r="C2294" s="122" t="s">
        <v>2185</v>
      </c>
      <c r="D2294" s="122" t="s">
        <v>2121</v>
      </c>
      <c r="E2294" s="122">
        <v>42</v>
      </c>
      <c r="F2294" s="122">
        <v>1.5895071224144</v>
      </c>
      <c r="G2294" s="122">
        <v>1.6196071952788</v>
      </c>
      <c r="H2294" s="122">
        <v>1.6560015863412001</v>
      </c>
      <c r="I2294" s="122">
        <v>1.6647324866591999</v>
      </c>
      <c r="J2294" s="122">
        <v>1.6882289053924</v>
      </c>
      <c r="K2294" s="122">
        <v>1.6876814735815999</v>
      </c>
      <c r="L2294" s="122">
        <v>1.6847801990236</v>
      </c>
      <c r="M2294" s="122">
        <v>1.6976960535584</v>
      </c>
      <c r="N2294" s="122">
        <v>1.7126730082448001</v>
      </c>
      <c r="O2294" s="122">
        <v>1.7312387592752001</v>
      </c>
      <c r="P2294" s="122">
        <v>1.7329837081088</v>
      </c>
      <c r="Q2294" s="122">
        <v>1.7232723542916</v>
      </c>
      <c r="R2294" s="122">
        <v>1.7332685012860001</v>
      </c>
      <c r="S2294" s="122">
        <v>1.7244735960508</v>
      </c>
      <c r="T2294" s="122">
        <v>1.7092812751140001</v>
      </c>
      <c r="U2294" s="122">
        <v>1.7165634669876</v>
      </c>
      <c r="V2294" s="122">
        <v>1.7313595046635999</v>
      </c>
      <c r="W2294" s="122">
        <v>1.7408541971183999</v>
      </c>
      <c r="X2294" s="122">
        <v>1.7512757033212001</v>
      </c>
      <c r="Y2294" s="122">
        <v>1.7316385414216</v>
      </c>
      <c r="Z2294" s="122">
        <v>1.7278488692359999</v>
      </c>
      <c r="AA2294" s="122">
        <v>1.7452638010584001</v>
      </c>
      <c r="AB2294" s="122">
        <v>1.7601491590592</v>
      </c>
      <c r="AC2294" s="122">
        <v>1.7369699449311999</v>
      </c>
      <c r="AD2294" s="122">
        <v>1.7246174845255999</v>
      </c>
      <c r="AE2294" s="122">
        <v>1.7417371559307999</v>
      </c>
      <c r="AF2294" s="122">
        <v>1.7397020533172001</v>
      </c>
      <c r="AG2294" s="122">
        <v>1.7309647866504001</v>
      </c>
      <c r="AH2294" s="122">
        <v>1.7189250825264</v>
      </c>
      <c r="AI2294" s="122">
        <v>1.7044889523424001</v>
      </c>
      <c r="AJ2294" s="122">
        <v>1.7087960965852</v>
      </c>
      <c r="AK2294" s="122">
        <v>1.7110872748788</v>
      </c>
      <c r="AL2294" s="122">
        <v>0</v>
      </c>
    </row>
    <row r="2295" spans="1:38" hidden="1" x14ac:dyDescent="0.25">
      <c r="A2295" s="122" t="s">
        <v>2004</v>
      </c>
      <c r="B2295" s="122">
        <v>1</v>
      </c>
      <c r="C2295" s="122" t="s">
        <v>2185</v>
      </c>
      <c r="D2295" s="122" t="s">
        <v>2139</v>
      </c>
      <c r="E2295" s="122">
        <v>42</v>
      </c>
      <c r="F2295" s="122">
        <v>0</v>
      </c>
      <c r="G2295" s="122">
        <v>0</v>
      </c>
      <c r="H2295" s="122">
        <v>0</v>
      </c>
      <c r="I2295" s="122">
        <v>0</v>
      </c>
      <c r="J2295" s="122">
        <v>0</v>
      </c>
      <c r="K2295" s="122">
        <v>0</v>
      </c>
      <c r="L2295" s="122">
        <v>0</v>
      </c>
      <c r="M2295" s="122">
        <v>0</v>
      </c>
      <c r="N2295" s="122">
        <v>0</v>
      </c>
      <c r="O2295" s="122">
        <v>0</v>
      </c>
      <c r="P2295" s="122">
        <v>0</v>
      </c>
      <c r="Q2295" s="122">
        <v>0</v>
      </c>
      <c r="R2295" s="122">
        <v>0</v>
      </c>
      <c r="S2295" s="122">
        <v>0</v>
      </c>
      <c r="T2295" s="122">
        <v>0</v>
      </c>
      <c r="U2295" s="122">
        <v>0</v>
      </c>
      <c r="V2295" s="122">
        <v>0</v>
      </c>
      <c r="W2295" s="122">
        <v>0</v>
      </c>
      <c r="X2295" s="122">
        <v>0</v>
      </c>
      <c r="Y2295" s="122">
        <v>0</v>
      </c>
      <c r="Z2295" s="122">
        <v>0</v>
      </c>
      <c r="AA2295" s="122">
        <v>0</v>
      </c>
      <c r="AB2295" s="122">
        <v>0</v>
      </c>
      <c r="AC2295" s="122">
        <v>0</v>
      </c>
      <c r="AD2295" s="122">
        <v>0</v>
      </c>
      <c r="AE2295" s="122">
        <v>0</v>
      </c>
      <c r="AF2295" s="122">
        <v>0</v>
      </c>
      <c r="AG2295" s="122">
        <v>0</v>
      </c>
      <c r="AH2295" s="122">
        <v>0</v>
      </c>
      <c r="AI2295" s="122">
        <v>0</v>
      </c>
      <c r="AJ2295" s="122">
        <v>0</v>
      </c>
      <c r="AK2295" s="122">
        <v>0</v>
      </c>
      <c r="AL2295" s="122">
        <v>0</v>
      </c>
    </row>
    <row r="2296" spans="1:38" hidden="1" x14ac:dyDescent="0.25">
      <c r="A2296" s="122" t="s">
        <v>2004</v>
      </c>
      <c r="B2296" s="122">
        <v>1</v>
      </c>
      <c r="C2296" s="122" t="s">
        <v>2185</v>
      </c>
      <c r="D2296" s="122" t="s">
        <v>2122</v>
      </c>
      <c r="E2296" s="122">
        <v>42</v>
      </c>
      <c r="F2296" s="122">
        <v>0.1365054889548</v>
      </c>
      <c r="G2296" s="122">
        <v>0.13998848739959999</v>
      </c>
      <c r="H2296" s="122">
        <v>0.1441804064568</v>
      </c>
      <c r="I2296" s="122">
        <v>0.14558854246719999</v>
      </c>
      <c r="J2296" s="122">
        <v>0.14795778219879999</v>
      </c>
      <c r="K2296" s="122">
        <v>0.14926312915080001</v>
      </c>
      <c r="L2296" s="122">
        <v>0.1494660885088</v>
      </c>
      <c r="M2296" s="122">
        <v>0.15077982356360001</v>
      </c>
      <c r="N2296" s="122">
        <v>0.15256275732040001</v>
      </c>
      <c r="O2296" s="122">
        <v>0.1541376070304</v>
      </c>
      <c r="P2296" s="122">
        <v>0.154883231664</v>
      </c>
      <c r="Q2296" s="122">
        <v>0.15440780647040001</v>
      </c>
      <c r="R2296" s="122">
        <v>0.15528482649120001</v>
      </c>
      <c r="S2296" s="122">
        <v>0.15459653431039999</v>
      </c>
      <c r="T2296" s="122">
        <v>0.1529110095324</v>
      </c>
      <c r="U2296" s="122">
        <v>0.1542976654464</v>
      </c>
      <c r="V2296" s="122">
        <v>0.15599144494639999</v>
      </c>
      <c r="W2296" s="122">
        <v>0.1574962033764</v>
      </c>
      <c r="X2296" s="122">
        <v>0.15916745177200001</v>
      </c>
      <c r="Y2296" s="122">
        <v>0.1588229360872</v>
      </c>
      <c r="Z2296" s="122">
        <v>0.1584091911444</v>
      </c>
      <c r="AA2296" s="122">
        <v>0.16047412642799999</v>
      </c>
      <c r="AB2296" s="122">
        <v>0.16230184024040001</v>
      </c>
      <c r="AC2296" s="122">
        <v>0.1608210590252</v>
      </c>
      <c r="AD2296" s="122">
        <v>0.15940038696680001</v>
      </c>
      <c r="AE2296" s="122">
        <v>0.1610064314488</v>
      </c>
      <c r="AF2296" s="122">
        <v>0.16163848174879999</v>
      </c>
      <c r="AG2296" s="122">
        <v>0.16193048293240001</v>
      </c>
      <c r="AH2296" s="122">
        <v>0.16193486729279999</v>
      </c>
      <c r="AI2296" s="122">
        <v>0.16163504421960001</v>
      </c>
      <c r="AJ2296" s="122">
        <v>0.1625780350264</v>
      </c>
      <c r="AK2296" s="122">
        <v>0.19234474305480001</v>
      </c>
      <c r="AL2296" s="122">
        <v>0</v>
      </c>
    </row>
    <row r="2297" spans="1:38" hidden="1" x14ac:dyDescent="0.25">
      <c r="A2297" s="122" t="s">
        <v>2004</v>
      </c>
      <c r="B2297" s="122">
        <v>1</v>
      </c>
      <c r="C2297" s="122" t="s">
        <v>2185</v>
      </c>
      <c r="D2297" s="122" t="s">
        <v>2123</v>
      </c>
      <c r="E2297" s="122">
        <v>42</v>
      </c>
      <c r="F2297" s="122">
        <v>0.57370808079760005</v>
      </c>
      <c r="G2297" s="122">
        <v>0.58289507021480003</v>
      </c>
      <c r="H2297" s="122">
        <v>0.5945020376372</v>
      </c>
      <c r="I2297" s="122">
        <v>0.59619211178800002</v>
      </c>
      <c r="J2297" s="122">
        <v>0.60167692112640003</v>
      </c>
      <c r="K2297" s="122">
        <v>0.59852176249040001</v>
      </c>
      <c r="L2297" s="122">
        <v>0.59725390712960003</v>
      </c>
      <c r="M2297" s="122">
        <v>0.60060025591720001</v>
      </c>
      <c r="N2297" s="122">
        <v>0.60121397794919995</v>
      </c>
      <c r="O2297" s="122">
        <v>0.60594581674759995</v>
      </c>
      <c r="P2297" s="122">
        <v>0.60565472012080002</v>
      </c>
      <c r="Q2297" s="122">
        <v>0.60221143575879998</v>
      </c>
      <c r="R2297" s="122">
        <v>0.603170767178</v>
      </c>
      <c r="S2297" s="122">
        <v>0.59990599481119999</v>
      </c>
      <c r="T2297" s="122">
        <v>0.59791186330120005</v>
      </c>
      <c r="U2297" s="122">
        <v>0.59958075084600004</v>
      </c>
      <c r="V2297" s="122">
        <v>0.59930106147240003</v>
      </c>
      <c r="W2297" s="122">
        <v>0.59835502714120004</v>
      </c>
      <c r="X2297" s="122">
        <v>0.59750548494559996</v>
      </c>
      <c r="Y2297" s="122">
        <v>0.58941632011360001</v>
      </c>
      <c r="Z2297" s="122">
        <v>0.58593004224159995</v>
      </c>
      <c r="AA2297" s="122">
        <v>0.58681836471719995</v>
      </c>
      <c r="AB2297" s="122">
        <v>0.58779686762439998</v>
      </c>
      <c r="AC2297" s="122">
        <v>0.58276723507240002</v>
      </c>
      <c r="AD2297" s="122">
        <v>0.58527311694880002</v>
      </c>
      <c r="AE2297" s="122">
        <v>0.59345485082240002</v>
      </c>
      <c r="AF2297" s="122">
        <v>0.59003547248520005</v>
      </c>
      <c r="AG2297" s="122">
        <v>0.58813687085720001</v>
      </c>
      <c r="AH2297" s="122">
        <v>0.58349532787559999</v>
      </c>
      <c r="AI2297" s="122">
        <v>0.57954520489600003</v>
      </c>
      <c r="AJ2297" s="122">
        <v>0.58323707680000003</v>
      </c>
      <c r="AK2297" s="122">
        <v>0.54559992155479997</v>
      </c>
      <c r="AL2297" s="122">
        <v>0</v>
      </c>
    </row>
    <row r="2298" spans="1:38" hidden="1" x14ac:dyDescent="0.25">
      <c r="A2298" s="122" t="s">
        <v>2004</v>
      </c>
      <c r="B2298" s="122">
        <v>1</v>
      </c>
      <c r="C2298" s="122" t="s">
        <v>2185</v>
      </c>
      <c r="D2298" s="122" t="s">
        <v>2140</v>
      </c>
      <c r="E2298" s="122">
        <v>42</v>
      </c>
      <c r="F2298" s="122">
        <v>7.6026650531999997E-3</v>
      </c>
      <c r="G2298" s="122">
        <v>7.6875069095999997E-3</v>
      </c>
      <c r="H2298" s="122">
        <v>7.7579535712000002E-3</v>
      </c>
      <c r="I2298" s="122">
        <v>7.7299611816000003E-3</v>
      </c>
      <c r="J2298" s="122">
        <v>7.6933075380000004E-3</v>
      </c>
      <c r="K2298" s="122">
        <v>7.6428670275999998E-3</v>
      </c>
      <c r="L2298" s="122">
        <v>7.574643398E-3</v>
      </c>
      <c r="M2298" s="122">
        <v>7.5571190799999998E-3</v>
      </c>
      <c r="N2298" s="122">
        <v>7.5198015872E-3</v>
      </c>
      <c r="O2298" s="122">
        <v>7.4834213495999996E-3</v>
      </c>
      <c r="P2298" s="122">
        <v>7.4338960443999999E-3</v>
      </c>
      <c r="Q2298" s="122">
        <v>7.3483668468000002E-3</v>
      </c>
      <c r="R2298" s="122">
        <v>7.2778648823999996E-3</v>
      </c>
      <c r="S2298" s="122">
        <v>7.2056344247999997E-3</v>
      </c>
      <c r="T2298" s="122">
        <v>7.1123288515999999E-3</v>
      </c>
      <c r="U2298" s="122">
        <v>7.0634528216000003E-3</v>
      </c>
      <c r="V2298" s="122">
        <v>6.9847451911999999E-3</v>
      </c>
      <c r="W2298" s="122">
        <v>6.9075217848E-3</v>
      </c>
      <c r="X2298" s="122">
        <v>6.8756165044000003E-3</v>
      </c>
      <c r="Y2298" s="122">
        <v>6.8399475256E-3</v>
      </c>
      <c r="Z2298" s="122">
        <v>6.7206330604000003E-3</v>
      </c>
      <c r="AA2298" s="122">
        <v>6.6788628003999996E-3</v>
      </c>
      <c r="AB2298" s="122">
        <v>6.6498911108E-3</v>
      </c>
      <c r="AC2298" s="122">
        <v>6.5282308811999996E-3</v>
      </c>
      <c r="AD2298" s="122">
        <v>6.5687078912000001E-3</v>
      </c>
      <c r="AE2298" s="122">
        <v>6.6452882607999997E-3</v>
      </c>
      <c r="AF2298" s="122">
        <v>6.4636337752000004E-3</v>
      </c>
      <c r="AG2298" s="122">
        <v>6.2727544460000001E-3</v>
      </c>
      <c r="AH2298" s="122">
        <v>6.1098071131999998E-3</v>
      </c>
      <c r="AI2298" s="122">
        <v>5.9360874244E-3</v>
      </c>
      <c r="AJ2298" s="122">
        <v>6.0579003547999999E-3</v>
      </c>
      <c r="AK2298" s="122">
        <v>5.9545100356E-3</v>
      </c>
      <c r="AL2298" s="122">
        <v>0</v>
      </c>
    </row>
    <row r="2299" spans="1:38" hidden="1" x14ac:dyDescent="0.25">
      <c r="A2299" s="122" t="s">
        <v>2004</v>
      </c>
      <c r="B2299" s="122">
        <v>1</v>
      </c>
      <c r="C2299" s="122" t="s">
        <v>2185</v>
      </c>
      <c r="D2299" s="122" t="s">
        <v>2124</v>
      </c>
      <c r="E2299" s="122">
        <v>42</v>
      </c>
      <c r="F2299" s="122">
        <v>5.1982866199599999E-2</v>
      </c>
      <c r="G2299" s="122">
        <v>5.2833379325999998E-2</v>
      </c>
      <c r="H2299" s="122">
        <v>5.3661386142E-2</v>
      </c>
      <c r="I2299" s="122">
        <v>5.39415064468E-2</v>
      </c>
      <c r="J2299" s="122">
        <v>5.4502540301999997E-2</v>
      </c>
      <c r="K2299" s="122">
        <v>5.4811612609599998E-2</v>
      </c>
      <c r="L2299" s="122">
        <v>5.5150156163200001E-2</v>
      </c>
      <c r="M2299" s="122">
        <v>5.5492952379200003E-2</v>
      </c>
      <c r="N2299" s="122">
        <v>5.55445924068E-2</v>
      </c>
      <c r="O2299" s="122">
        <v>5.6066443890799997E-2</v>
      </c>
      <c r="P2299" s="122">
        <v>5.6192857386400001E-2</v>
      </c>
      <c r="Q2299" s="122">
        <v>5.6110805766399999E-2</v>
      </c>
      <c r="R2299" s="122">
        <v>5.6246489143599997E-2</v>
      </c>
      <c r="S2299" s="122">
        <v>5.6056770338800001E-2</v>
      </c>
      <c r="T2299" s="122">
        <v>5.60065957332E-2</v>
      </c>
      <c r="U2299" s="122">
        <v>5.50010467692E-2</v>
      </c>
      <c r="V2299" s="122">
        <v>5.3702802316799997E-2</v>
      </c>
      <c r="W2299" s="122">
        <v>5.2330402149199998E-2</v>
      </c>
      <c r="X2299" s="122">
        <v>5.11979703312E-2</v>
      </c>
      <c r="Y2299" s="122">
        <v>4.9588746359599999E-2</v>
      </c>
      <c r="Z2299" s="122">
        <v>4.7976512547599999E-2</v>
      </c>
      <c r="AA2299" s="122">
        <v>4.6585989676799999E-2</v>
      </c>
      <c r="AB2299" s="122">
        <v>4.5142368193999999E-2</v>
      </c>
      <c r="AC2299" s="122">
        <v>4.4761322636800001E-2</v>
      </c>
      <c r="AD2299" s="122">
        <v>4.5382204814800001E-2</v>
      </c>
      <c r="AE2299" s="122">
        <v>4.6343822352799997E-2</v>
      </c>
      <c r="AF2299" s="122">
        <v>4.5445125588799998E-2</v>
      </c>
      <c r="AG2299" s="122">
        <v>4.4614345767599997E-2</v>
      </c>
      <c r="AH2299" s="122">
        <v>4.3924327591199998E-2</v>
      </c>
      <c r="AI2299" s="122">
        <v>4.3241985063199997E-2</v>
      </c>
      <c r="AJ2299" s="122">
        <v>4.5831602056800001E-2</v>
      </c>
      <c r="AK2299" s="122">
        <v>4.4826207596799998E-2</v>
      </c>
      <c r="AL2299" s="122">
        <v>0</v>
      </c>
    </row>
    <row r="2300" spans="1:38" hidden="1" x14ac:dyDescent="0.25">
      <c r="A2300" s="122" t="s">
        <v>2004</v>
      </c>
      <c r="B2300" s="122">
        <v>1</v>
      </c>
      <c r="C2300" s="122" t="s">
        <v>2185</v>
      </c>
      <c r="D2300" s="122" t="s">
        <v>2125</v>
      </c>
      <c r="E2300" s="122">
        <v>42</v>
      </c>
      <c r="F2300" s="122">
        <v>0.51734825770600001</v>
      </c>
      <c r="G2300" s="122">
        <v>0.52708357168880005</v>
      </c>
      <c r="H2300" s="122">
        <v>0.54055033752720005</v>
      </c>
      <c r="I2300" s="122">
        <v>0.54284116912479996</v>
      </c>
      <c r="J2300" s="122">
        <v>0.55430513965679995</v>
      </c>
      <c r="K2300" s="122">
        <v>0.54341474929839995</v>
      </c>
      <c r="L2300" s="122">
        <v>0.53972752991640005</v>
      </c>
      <c r="M2300" s="122">
        <v>0.54524170321319998</v>
      </c>
      <c r="N2300" s="122">
        <v>0.54453894414920001</v>
      </c>
      <c r="O2300" s="122">
        <v>0.54560183510280003</v>
      </c>
      <c r="P2300" s="122">
        <v>0.53934980896439999</v>
      </c>
      <c r="Q2300" s="122">
        <v>0.52662066522520001</v>
      </c>
      <c r="R2300" s="122">
        <v>0.52183848585399994</v>
      </c>
      <c r="S2300" s="122">
        <v>0.51809467171279999</v>
      </c>
      <c r="T2300" s="122">
        <v>0.51665207560680004</v>
      </c>
      <c r="U2300" s="122">
        <v>0.52102475463919995</v>
      </c>
      <c r="V2300" s="122">
        <v>0.52794401232999999</v>
      </c>
      <c r="W2300" s="122">
        <v>0.53139713727519999</v>
      </c>
      <c r="X2300" s="122">
        <v>0.53873386982799998</v>
      </c>
      <c r="Y2300" s="122">
        <v>0.53698715743680003</v>
      </c>
      <c r="Z2300" s="122">
        <v>0.53657084239920005</v>
      </c>
      <c r="AA2300" s="122">
        <v>0.54739260234679998</v>
      </c>
      <c r="AB2300" s="122">
        <v>0.54690730603040005</v>
      </c>
      <c r="AC2300" s="122">
        <v>0.54661341259840002</v>
      </c>
      <c r="AD2300" s="122">
        <v>0.54134373836759997</v>
      </c>
      <c r="AE2300" s="122">
        <v>0.5416341752164</v>
      </c>
      <c r="AF2300" s="122">
        <v>0.53535623064280002</v>
      </c>
      <c r="AG2300" s="122">
        <v>0.527229084844</v>
      </c>
      <c r="AH2300" s="122">
        <v>0.51839932615520001</v>
      </c>
      <c r="AI2300" s="122">
        <v>0.51027851740319996</v>
      </c>
      <c r="AJ2300" s="122">
        <v>0.51794045904999997</v>
      </c>
      <c r="AK2300" s="122">
        <v>0.51011439882200005</v>
      </c>
      <c r="AL2300" s="122">
        <v>0</v>
      </c>
    </row>
    <row r="2301" spans="1:38" hidden="1" x14ac:dyDescent="0.25">
      <c r="A2301" s="122" t="s">
        <v>2004</v>
      </c>
      <c r="B2301" s="122">
        <v>1</v>
      </c>
      <c r="C2301" s="122" t="s">
        <v>2185</v>
      </c>
      <c r="D2301" s="122" t="s">
        <v>2126</v>
      </c>
      <c r="E2301" s="122">
        <v>42</v>
      </c>
      <c r="F2301" s="122">
        <v>0.57568385846439996</v>
      </c>
      <c r="G2301" s="122">
        <v>0.58166101743679999</v>
      </c>
      <c r="H2301" s="122">
        <v>0.58995737306520002</v>
      </c>
      <c r="I2301" s="122">
        <v>0.58986783688</v>
      </c>
      <c r="J2301" s="122">
        <v>0.59848986410360006</v>
      </c>
      <c r="K2301" s="122">
        <v>0.58156224564199999</v>
      </c>
      <c r="L2301" s="122">
        <v>0.57425942871080005</v>
      </c>
      <c r="M2301" s="122">
        <v>0.57603064555119998</v>
      </c>
      <c r="N2301" s="122">
        <v>0.57195281159239997</v>
      </c>
      <c r="O2301" s="122">
        <v>0.57029659651440001</v>
      </c>
      <c r="P2301" s="122">
        <v>0.56035756446039997</v>
      </c>
      <c r="Q2301" s="122">
        <v>0.54535459600439995</v>
      </c>
      <c r="R2301" s="122">
        <v>0.54461248264079998</v>
      </c>
      <c r="S2301" s="122">
        <v>0.53842055065960004</v>
      </c>
      <c r="T2301" s="122">
        <v>0.5317260343836</v>
      </c>
      <c r="U2301" s="122">
        <v>0.53110498565039999</v>
      </c>
      <c r="V2301" s="122">
        <v>0.52956820243040004</v>
      </c>
      <c r="W2301" s="122">
        <v>0.52968076706160006</v>
      </c>
      <c r="X2301" s="122">
        <v>0.52694658500119995</v>
      </c>
      <c r="Y2301" s="122">
        <v>0.51411452880200004</v>
      </c>
      <c r="Z2301" s="122">
        <v>0.50947866838120004</v>
      </c>
      <c r="AA2301" s="122">
        <v>0.50769926466839999</v>
      </c>
      <c r="AB2301" s="122">
        <v>0.50532167765799996</v>
      </c>
      <c r="AC2301" s="122">
        <v>0.49332272091480001</v>
      </c>
      <c r="AD2301" s="122">
        <v>0.48872271710080001</v>
      </c>
      <c r="AE2301" s="122">
        <v>0.491361992044</v>
      </c>
      <c r="AF2301" s="122">
        <v>0.48606215511279999</v>
      </c>
      <c r="AG2301" s="122">
        <v>0.4807181531768</v>
      </c>
      <c r="AH2301" s="122">
        <v>0.47450602962839999</v>
      </c>
      <c r="AI2301" s="122">
        <v>0.4649864516444</v>
      </c>
      <c r="AJ2301" s="122">
        <v>0.46656502195240002</v>
      </c>
      <c r="AK2301" s="122">
        <v>0.45952564885359998</v>
      </c>
      <c r="AL2301" s="122">
        <v>0</v>
      </c>
    </row>
    <row r="2302" spans="1:38" hidden="1" x14ac:dyDescent="0.25">
      <c r="A2302" s="122" t="s">
        <v>2004</v>
      </c>
      <c r="B2302" s="122">
        <v>1</v>
      </c>
      <c r="C2302" s="122" t="s">
        <v>2185</v>
      </c>
      <c r="D2302" s="122" t="s">
        <v>2127</v>
      </c>
      <c r="E2302" s="122">
        <v>42</v>
      </c>
      <c r="F2302" s="122">
        <v>0.1452759327292</v>
      </c>
      <c r="G2302" s="122">
        <v>0.14657286513519999</v>
      </c>
      <c r="H2302" s="122">
        <v>0.14789786646879999</v>
      </c>
      <c r="I2302" s="122">
        <v>0.14759719820440001</v>
      </c>
      <c r="J2302" s="122">
        <v>0.14725814286960001</v>
      </c>
      <c r="K2302" s="122">
        <v>0.146413910496</v>
      </c>
      <c r="L2302" s="122">
        <v>0.14542832302879999</v>
      </c>
      <c r="M2302" s="122">
        <v>0.1452525978876</v>
      </c>
      <c r="N2302" s="122">
        <v>0.14442682142560001</v>
      </c>
      <c r="O2302" s="122">
        <v>0.14398600035959999</v>
      </c>
      <c r="P2302" s="122">
        <v>0.1428959034748</v>
      </c>
      <c r="Q2302" s="122">
        <v>0.14136505545959999</v>
      </c>
      <c r="R2302" s="122">
        <v>0.1405497465484</v>
      </c>
      <c r="S2302" s="122">
        <v>0.1398363792756</v>
      </c>
      <c r="T2302" s="122">
        <v>0.1389474173668</v>
      </c>
      <c r="U2302" s="122">
        <v>0.13953153271400001</v>
      </c>
      <c r="V2302" s="122">
        <v>0.13983335150119999</v>
      </c>
      <c r="W2302" s="122">
        <v>0.14002264513439999</v>
      </c>
      <c r="X2302" s="122">
        <v>0.14129700559799999</v>
      </c>
      <c r="Y2302" s="122">
        <v>0.14145180606480001</v>
      </c>
      <c r="Z2302" s="122">
        <v>0.14103986025359999</v>
      </c>
      <c r="AA2302" s="122">
        <v>0.141330927794</v>
      </c>
      <c r="AB2302" s="122">
        <v>0.14177384474679999</v>
      </c>
      <c r="AC2302" s="122">
        <v>0.13839384052760001</v>
      </c>
      <c r="AD2302" s="122">
        <v>0.13810665487920001</v>
      </c>
      <c r="AE2302" s="122">
        <v>0.13844806247159999</v>
      </c>
      <c r="AF2302" s="122">
        <v>0.13332283990480001</v>
      </c>
      <c r="AG2302" s="122">
        <v>0.1278393714444</v>
      </c>
      <c r="AH2302" s="122">
        <v>0.1226731326968</v>
      </c>
      <c r="AI2302" s="122">
        <v>0.117538311772</v>
      </c>
      <c r="AJ2302" s="122">
        <v>0.121421243916</v>
      </c>
      <c r="AK2302" s="122">
        <v>0.11904805171000001</v>
      </c>
      <c r="AL2302" s="122">
        <v>0</v>
      </c>
    </row>
    <row r="2303" spans="1:38" hidden="1" x14ac:dyDescent="0.25">
      <c r="A2303" s="122" t="s">
        <v>2004</v>
      </c>
      <c r="B2303" s="122">
        <v>1</v>
      </c>
      <c r="C2303" s="122" t="s">
        <v>2185</v>
      </c>
      <c r="D2303" s="122" t="s">
        <v>2128</v>
      </c>
      <c r="E2303" s="122">
        <v>42</v>
      </c>
      <c r="F2303" s="122">
        <v>3.1935434353200003E-2</v>
      </c>
      <c r="G2303" s="122">
        <v>3.23652609784E-2</v>
      </c>
      <c r="H2303" s="122">
        <v>3.2628507794399998E-2</v>
      </c>
      <c r="I2303" s="122">
        <v>3.2580016840000003E-2</v>
      </c>
      <c r="J2303" s="122">
        <v>3.2660843121200003E-2</v>
      </c>
      <c r="K2303" s="122">
        <v>3.24894011708E-2</v>
      </c>
      <c r="L2303" s="122">
        <v>3.2121909201199998E-2</v>
      </c>
      <c r="M2303" s="122">
        <v>3.2003147758399998E-2</v>
      </c>
      <c r="N2303" s="122">
        <v>3.1868240294800003E-2</v>
      </c>
      <c r="O2303" s="122">
        <v>3.1762799790399997E-2</v>
      </c>
      <c r="P2303" s="122">
        <v>3.1660891477599998E-2</v>
      </c>
      <c r="Q2303" s="122">
        <v>3.1305792056000002E-2</v>
      </c>
      <c r="R2303" s="122">
        <v>3.1237874729600001E-2</v>
      </c>
      <c r="S2303" s="122">
        <v>3.1070113832799999E-2</v>
      </c>
      <c r="T2303" s="122">
        <v>3.08062956656E-2</v>
      </c>
      <c r="U2303" s="122">
        <v>3.0717456755999999E-2</v>
      </c>
      <c r="V2303" s="122">
        <v>3.05934026692E-2</v>
      </c>
      <c r="W2303" s="122">
        <v>3.0598156895599998E-2</v>
      </c>
      <c r="X2303" s="122">
        <v>3.06924805488E-2</v>
      </c>
      <c r="Y2303" s="122">
        <v>3.08818536628E-2</v>
      </c>
      <c r="Z2303" s="122">
        <v>3.0461692408E-2</v>
      </c>
      <c r="AA2303" s="122">
        <v>3.0560003843600001E-2</v>
      </c>
      <c r="AB2303" s="122">
        <v>3.0904069506800001E-2</v>
      </c>
      <c r="AC2303" s="122">
        <v>3.0478190657600001E-2</v>
      </c>
      <c r="AD2303" s="122">
        <v>3.0385089657999999E-2</v>
      </c>
      <c r="AE2303" s="122">
        <v>3.0536239843199999E-2</v>
      </c>
      <c r="AF2303" s="122">
        <v>2.9667330316399999E-2</v>
      </c>
      <c r="AG2303" s="122">
        <v>2.8762179364800002E-2</v>
      </c>
      <c r="AH2303" s="122">
        <v>2.8046510310000002E-2</v>
      </c>
      <c r="AI2303" s="122">
        <v>2.7386631154400001E-2</v>
      </c>
      <c r="AJ2303" s="122">
        <v>2.7547518891199999E-2</v>
      </c>
      <c r="AK2303" s="122">
        <v>2.72326633516E-2</v>
      </c>
      <c r="AL2303" s="122">
        <v>0</v>
      </c>
    </row>
    <row r="2304" spans="1:38" hidden="1" x14ac:dyDescent="0.25">
      <c r="A2304" s="122" t="s">
        <v>2001</v>
      </c>
      <c r="B2304" s="122">
        <v>1</v>
      </c>
      <c r="C2304" s="122" t="s">
        <v>2186</v>
      </c>
      <c r="D2304" s="122" t="s">
        <v>2080</v>
      </c>
      <c r="E2304" s="122">
        <v>43</v>
      </c>
      <c r="F2304" s="122">
        <v>0</v>
      </c>
      <c r="G2304" s="122">
        <v>0</v>
      </c>
      <c r="H2304" s="122">
        <v>0</v>
      </c>
      <c r="I2304" s="122">
        <v>0</v>
      </c>
      <c r="J2304" s="122">
        <v>0</v>
      </c>
      <c r="K2304" s="122">
        <v>0</v>
      </c>
      <c r="L2304" s="122">
        <v>0</v>
      </c>
      <c r="M2304" s="122">
        <v>0</v>
      </c>
      <c r="N2304" s="122">
        <v>0</v>
      </c>
      <c r="O2304" s="122">
        <v>0</v>
      </c>
      <c r="P2304" s="122">
        <v>0</v>
      </c>
      <c r="Q2304" s="122">
        <v>0</v>
      </c>
      <c r="R2304" s="122">
        <v>0</v>
      </c>
      <c r="S2304" s="122">
        <v>0</v>
      </c>
      <c r="T2304" s="122">
        <v>0</v>
      </c>
      <c r="U2304" s="122">
        <v>0</v>
      </c>
      <c r="V2304" s="122">
        <v>0</v>
      </c>
      <c r="W2304" s="122">
        <v>0</v>
      </c>
      <c r="X2304" s="122">
        <v>0</v>
      </c>
      <c r="Y2304" s="122">
        <v>0</v>
      </c>
      <c r="Z2304" s="122">
        <v>0</v>
      </c>
      <c r="AA2304" s="122">
        <v>0</v>
      </c>
      <c r="AB2304" s="122">
        <v>0</v>
      </c>
      <c r="AC2304" s="122">
        <v>0</v>
      </c>
      <c r="AD2304" s="122">
        <v>0</v>
      </c>
      <c r="AE2304" s="122">
        <v>0</v>
      </c>
      <c r="AF2304" s="122">
        <v>0</v>
      </c>
      <c r="AG2304" s="122">
        <v>0</v>
      </c>
      <c r="AH2304" s="122">
        <v>0</v>
      </c>
      <c r="AI2304" s="122">
        <v>0</v>
      </c>
      <c r="AJ2304" s="122">
        <v>0</v>
      </c>
      <c r="AK2304" s="122">
        <v>0</v>
      </c>
      <c r="AL2304" s="122">
        <v>0</v>
      </c>
    </row>
    <row r="2305" spans="1:38" hidden="1" x14ac:dyDescent="0.25">
      <c r="A2305" s="122" t="s">
        <v>2001</v>
      </c>
      <c r="B2305" s="122">
        <v>1</v>
      </c>
      <c r="C2305" s="122" t="s">
        <v>2186</v>
      </c>
      <c r="D2305" s="122" t="s">
        <v>2081</v>
      </c>
      <c r="E2305" s="122">
        <v>43</v>
      </c>
      <c r="F2305" s="122">
        <v>0</v>
      </c>
      <c r="G2305" s="122">
        <v>0</v>
      </c>
      <c r="H2305" s="122">
        <v>0</v>
      </c>
      <c r="I2305" s="122">
        <v>0</v>
      </c>
      <c r="J2305" s="122">
        <v>0</v>
      </c>
      <c r="K2305" s="122">
        <v>0</v>
      </c>
      <c r="L2305" s="122">
        <v>0</v>
      </c>
      <c r="M2305" s="122">
        <v>0</v>
      </c>
      <c r="N2305" s="122">
        <v>0</v>
      </c>
      <c r="O2305" s="122">
        <v>0</v>
      </c>
      <c r="P2305" s="122">
        <v>0</v>
      </c>
      <c r="Q2305" s="122">
        <v>0</v>
      </c>
      <c r="R2305" s="122">
        <v>0</v>
      </c>
      <c r="S2305" s="122">
        <v>0</v>
      </c>
      <c r="T2305" s="122">
        <v>0</v>
      </c>
      <c r="U2305" s="122">
        <v>0</v>
      </c>
      <c r="V2305" s="122">
        <v>0</v>
      </c>
      <c r="W2305" s="122">
        <v>0</v>
      </c>
      <c r="X2305" s="122">
        <v>0</v>
      </c>
      <c r="Y2305" s="122">
        <v>0</v>
      </c>
      <c r="Z2305" s="122">
        <v>0</v>
      </c>
      <c r="AA2305" s="122">
        <v>0</v>
      </c>
      <c r="AB2305" s="122">
        <v>0</v>
      </c>
      <c r="AC2305" s="122">
        <v>0</v>
      </c>
      <c r="AD2305" s="122">
        <v>0</v>
      </c>
      <c r="AE2305" s="122">
        <v>0</v>
      </c>
      <c r="AF2305" s="122">
        <v>0</v>
      </c>
      <c r="AG2305" s="122">
        <v>0</v>
      </c>
      <c r="AH2305" s="122">
        <v>0</v>
      </c>
      <c r="AI2305" s="122">
        <v>0</v>
      </c>
      <c r="AJ2305" s="122">
        <v>0</v>
      </c>
      <c r="AK2305" s="122">
        <v>0</v>
      </c>
      <c r="AL2305" s="122">
        <v>0</v>
      </c>
    </row>
    <row r="2306" spans="1:38" hidden="1" x14ac:dyDescent="0.25">
      <c r="A2306" s="122" t="s">
        <v>2001</v>
      </c>
      <c r="B2306" s="122">
        <v>1</v>
      </c>
      <c r="C2306" s="122" t="s">
        <v>2186</v>
      </c>
      <c r="D2306" s="122" t="s">
        <v>2082</v>
      </c>
      <c r="E2306" s="122">
        <v>43</v>
      </c>
      <c r="F2306" s="122">
        <v>6.046046411272</v>
      </c>
      <c r="G2306" s="122">
        <v>7.0001694719992003</v>
      </c>
      <c r="H2306" s="122">
        <v>5.5473353539995998</v>
      </c>
      <c r="I2306" s="122">
        <v>6.8345150709415998</v>
      </c>
      <c r="J2306" s="122">
        <v>6.5541151386507996</v>
      </c>
      <c r="K2306" s="122">
        <v>6.0618095767991997</v>
      </c>
      <c r="L2306" s="122">
        <v>6.6262790499079998</v>
      </c>
      <c r="M2306" s="122">
        <v>5.8438056098351998</v>
      </c>
      <c r="N2306" s="122">
        <v>6.5874744010936004</v>
      </c>
      <c r="O2306" s="122">
        <v>6.8654476148552002</v>
      </c>
      <c r="P2306" s="122">
        <v>7.0689974679715997</v>
      </c>
      <c r="Q2306" s="122">
        <v>5.6710151615040001</v>
      </c>
      <c r="R2306" s="122">
        <v>6.5745581141939997</v>
      </c>
      <c r="S2306" s="122">
        <v>5.5771743717115996</v>
      </c>
      <c r="T2306" s="122">
        <v>6.7964876709575996</v>
      </c>
      <c r="U2306" s="122">
        <v>8.8184607655283997</v>
      </c>
      <c r="V2306" s="122">
        <v>7.0125687989756003</v>
      </c>
      <c r="W2306" s="122">
        <v>7.3523938855555997</v>
      </c>
      <c r="X2306" s="122">
        <v>6.1237451243108003</v>
      </c>
      <c r="Y2306" s="122">
        <v>7.8818182452547996</v>
      </c>
      <c r="Z2306" s="122">
        <v>9.9360290447291995</v>
      </c>
      <c r="AA2306" s="122">
        <v>7.2104874388595999</v>
      </c>
      <c r="AB2306" s="122">
        <v>7.6605724538139999</v>
      </c>
      <c r="AC2306" s="122">
        <v>5.3074685520051998</v>
      </c>
      <c r="AD2306" s="122">
        <v>6.4073646815555998</v>
      </c>
      <c r="AE2306" s="122">
        <v>7.1579788555492003</v>
      </c>
      <c r="AF2306" s="122">
        <v>6.6893363240171997</v>
      </c>
      <c r="AG2306" s="122">
        <v>6.2351675003744003</v>
      </c>
      <c r="AH2306" s="122">
        <v>6.5573806674095998</v>
      </c>
      <c r="AI2306" s="122">
        <v>6.3035999046580002</v>
      </c>
      <c r="AJ2306" s="122">
        <v>6.6304732690671999</v>
      </c>
      <c r="AK2306" s="122">
        <v>6.2707420719944</v>
      </c>
      <c r="AL2306" s="122">
        <v>0</v>
      </c>
    </row>
    <row r="2307" spans="1:38" hidden="1" x14ac:dyDescent="0.25">
      <c r="A2307" s="122" t="s">
        <v>2001</v>
      </c>
      <c r="B2307" s="122">
        <v>1</v>
      </c>
      <c r="C2307" s="122" t="s">
        <v>2186</v>
      </c>
      <c r="D2307" s="122" t="s">
        <v>2135</v>
      </c>
      <c r="E2307" s="122">
        <v>43</v>
      </c>
      <c r="F2307" s="122">
        <v>0</v>
      </c>
      <c r="G2307" s="122">
        <v>0</v>
      </c>
      <c r="H2307" s="122">
        <v>0</v>
      </c>
      <c r="I2307" s="122">
        <v>0</v>
      </c>
      <c r="J2307" s="122">
        <v>0</v>
      </c>
      <c r="K2307" s="122">
        <v>0</v>
      </c>
      <c r="L2307" s="122">
        <v>0</v>
      </c>
      <c r="M2307" s="122">
        <v>0</v>
      </c>
      <c r="N2307" s="122">
        <v>0</v>
      </c>
      <c r="O2307" s="122">
        <v>0</v>
      </c>
      <c r="P2307" s="122">
        <v>0</v>
      </c>
      <c r="Q2307" s="122">
        <v>0</v>
      </c>
      <c r="R2307" s="122">
        <v>0</v>
      </c>
      <c r="S2307" s="122">
        <v>0</v>
      </c>
      <c r="T2307" s="122">
        <v>0</v>
      </c>
      <c r="U2307" s="122">
        <v>0</v>
      </c>
      <c r="V2307" s="122">
        <v>0</v>
      </c>
      <c r="W2307" s="122">
        <v>0</v>
      </c>
      <c r="X2307" s="122">
        <v>0</v>
      </c>
      <c r="Y2307" s="122">
        <v>0</v>
      </c>
      <c r="Z2307" s="122">
        <v>0</v>
      </c>
      <c r="AA2307" s="122">
        <v>0</v>
      </c>
      <c r="AB2307" s="122">
        <v>0</v>
      </c>
      <c r="AC2307" s="122">
        <v>0</v>
      </c>
      <c r="AD2307" s="122">
        <v>0</v>
      </c>
      <c r="AE2307" s="122">
        <v>0</v>
      </c>
      <c r="AF2307" s="122">
        <v>0</v>
      </c>
      <c r="AG2307" s="122">
        <v>0</v>
      </c>
      <c r="AH2307" s="122">
        <v>0</v>
      </c>
      <c r="AI2307" s="122">
        <v>0</v>
      </c>
      <c r="AJ2307" s="122">
        <v>0</v>
      </c>
      <c r="AK2307" s="122">
        <v>0</v>
      </c>
      <c r="AL2307" s="122">
        <v>0</v>
      </c>
    </row>
    <row r="2308" spans="1:38" hidden="1" x14ac:dyDescent="0.25">
      <c r="A2308" s="122" t="s">
        <v>2001</v>
      </c>
      <c r="B2308" s="122">
        <v>1</v>
      </c>
      <c r="C2308" s="122" t="s">
        <v>2186</v>
      </c>
      <c r="D2308" s="122" t="s">
        <v>2083</v>
      </c>
      <c r="E2308" s="122">
        <v>43</v>
      </c>
      <c r="F2308" s="122">
        <v>0</v>
      </c>
      <c r="G2308" s="122">
        <v>0</v>
      </c>
      <c r="H2308" s="122">
        <v>0</v>
      </c>
      <c r="I2308" s="122">
        <v>0</v>
      </c>
      <c r="J2308" s="122">
        <v>0</v>
      </c>
      <c r="K2308" s="122">
        <v>0</v>
      </c>
      <c r="L2308" s="122">
        <v>0</v>
      </c>
      <c r="M2308" s="122">
        <v>0</v>
      </c>
      <c r="N2308" s="122">
        <v>0</v>
      </c>
      <c r="O2308" s="122">
        <v>0</v>
      </c>
      <c r="P2308" s="122">
        <v>0</v>
      </c>
      <c r="Q2308" s="122">
        <v>0</v>
      </c>
      <c r="R2308" s="122">
        <v>0</v>
      </c>
      <c r="S2308" s="122">
        <v>0</v>
      </c>
      <c r="T2308" s="122">
        <v>0</v>
      </c>
      <c r="U2308" s="122">
        <v>0</v>
      </c>
      <c r="V2308" s="122">
        <v>0</v>
      </c>
      <c r="W2308" s="122">
        <v>0</v>
      </c>
      <c r="X2308" s="122">
        <v>0</v>
      </c>
      <c r="Y2308" s="122">
        <v>0</v>
      </c>
      <c r="Z2308" s="122">
        <v>0</v>
      </c>
      <c r="AA2308" s="122">
        <v>0</v>
      </c>
      <c r="AB2308" s="122">
        <v>0</v>
      </c>
      <c r="AC2308" s="122">
        <v>0</v>
      </c>
      <c r="AD2308" s="122">
        <v>0</v>
      </c>
      <c r="AE2308" s="122">
        <v>0</v>
      </c>
      <c r="AF2308" s="122">
        <v>0</v>
      </c>
      <c r="AG2308" s="122">
        <v>0</v>
      </c>
      <c r="AH2308" s="122">
        <v>0</v>
      </c>
      <c r="AI2308" s="122">
        <v>0</v>
      </c>
      <c r="AJ2308" s="122">
        <v>0</v>
      </c>
      <c r="AK2308" s="122">
        <v>0</v>
      </c>
      <c r="AL2308" s="122">
        <v>0</v>
      </c>
    </row>
    <row r="2309" spans="1:38" x14ac:dyDescent="0.25">
      <c r="A2309" s="122" t="s">
        <v>2001</v>
      </c>
      <c r="B2309" s="122">
        <v>1</v>
      </c>
      <c r="C2309" s="122" t="s">
        <v>2186</v>
      </c>
      <c r="D2309" s="122" t="s">
        <v>2084</v>
      </c>
      <c r="E2309" s="122">
        <v>43</v>
      </c>
      <c r="F2309" s="122">
        <v>3.6614144260567998</v>
      </c>
      <c r="G2309" s="122">
        <v>3.2005581160840002</v>
      </c>
      <c r="H2309" s="122">
        <v>3.1241131224996002</v>
      </c>
      <c r="I2309" s="122">
        <v>3.4816816439188001</v>
      </c>
      <c r="J2309" s="122">
        <v>3.7209105057628</v>
      </c>
      <c r="K2309" s="122">
        <v>3.8093753998523998</v>
      </c>
      <c r="L2309" s="122">
        <v>3.9558038919756</v>
      </c>
      <c r="M2309" s="122">
        <v>4.3284616983859996</v>
      </c>
      <c r="N2309" s="122">
        <v>4.1540848612704</v>
      </c>
      <c r="O2309" s="122">
        <v>4.1177035473307999</v>
      </c>
      <c r="P2309" s="122">
        <v>4.1747874952700004</v>
      </c>
      <c r="Q2309" s="122">
        <v>4.4069574899223998</v>
      </c>
      <c r="R2309" s="122">
        <v>4.3143838596516</v>
      </c>
      <c r="S2309" s="122">
        <v>3.6388887588004</v>
      </c>
      <c r="T2309" s="122">
        <v>4.2400134950936001</v>
      </c>
      <c r="U2309" s="122">
        <v>3.7649802789676001</v>
      </c>
      <c r="V2309" s="122">
        <v>4.0861432003195999</v>
      </c>
      <c r="W2309" s="122">
        <v>3.9459479694347999</v>
      </c>
      <c r="X2309" s="122">
        <v>3.9805248463203999</v>
      </c>
      <c r="Y2309" s="122">
        <v>4.0417931114092003</v>
      </c>
      <c r="Z2309" s="122">
        <v>3.8135589599827999</v>
      </c>
      <c r="AA2309" s="122">
        <v>3.8089684616116002</v>
      </c>
      <c r="AB2309" s="122">
        <v>3.8792144339788002</v>
      </c>
      <c r="AC2309" s="122">
        <v>4.1120664920888004</v>
      </c>
      <c r="AD2309" s="122">
        <v>4.3275713692988003</v>
      </c>
      <c r="AE2309" s="122">
        <v>4.6355347659795996</v>
      </c>
      <c r="AF2309" s="122">
        <v>4.4756550605871999</v>
      </c>
      <c r="AG2309" s="122">
        <v>4.2666387196439999</v>
      </c>
      <c r="AH2309" s="122">
        <v>4.4432105889275997</v>
      </c>
      <c r="AI2309" s="122">
        <v>4.3160564871396003</v>
      </c>
      <c r="AJ2309" s="122">
        <v>4.4865081890495997</v>
      </c>
      <c r="AK2309" s="122">
        <v>4.301255986398</v>
      </c>
      <c r="AL2309" s="122">
        <v>0</v>
      </c>
    </row>
    <row r="2310" spans="1:38" hidden="1" x14ac:dyDescent="0.25">
      <c r="A2310" s="122" t="s">
        <v>2001</v>
      </c>
      <c r="B2310" s="122">
        <v>1</v>
      </c>
      <c r="C2310" s="122" t="s">
        <v>2186</v>
      </c>
      <c r="D2310" s="122" t="s">
        <v>474</v>
      </c>
      <c r="E2310" s="122">
        <v>43</v>
      </c>
      <c r="F2310" s="122">
        <v>0</v>
      </c>
      <c r="G2310" s="122">
        <v>0</v>
      </c>
      <c r="H2310" s="122">
        <v>0</v>
      </c>
      <c r="I2310" s="122">
        <v>0</v>
      </c>
      <c r="J2310" s="122">
        <v>0</v>
      </c>
      <c r="K2310" s="122">
        <v>0</v>
      </c>
      <c r="L2310" s="122">
        <v>0</v>
      </c>
      <c r="M2310" s="122">
        <v>0</v>
      </c>
      <c r="N2310" s="122">
        <v>0</v>
      </c>
      <c r="O2310" s="122">
        <v>0</v>
      </c>
      <c r="P2310" s="122">
        <v>0</v>
      </c>
      <c r="Q2310" s="122">
        <v>0</v>
      </c>
      <c r="R2310" s="122">
        <v>0</v>
      </c>
      <c r="S2310" s="122">
        <v>0</v>
      </c>
      <c r="T2310" s="122">
        <v>0</v>
      </c>
      <c r="U2310" s="122">
        <v>0</v>
      </c>
      <c r="V2310" s="122">
        <v>0</v>
      </c>
      <c r="W2310" s="122">
        <v>0</v>
      </c>
      <c r="X2310" s="122">
        <v>0</v>
      </c>
      <c r="Y2310" s="122">
        <v>0</v>
      </c>
      <c r="Z2310" s="122">
        <v>0</v>
      </c>
      <c r="AA2310" s="122">
        <v>0</v>
      </c>
      <c r="AB2310" s="122">
        <v>0</v>
      </c>
      <c r="AC2310" s="122">
        <v>0</v>
      </c>
      <c r="AD2310" s="122">
        <v>0</v>
      </c>
      <c r="AE2310" s="122">
        <v>0</v>
      </c>
      <c r="AF2310" s="122">
        <v>0</v>
      </c>
      <c r="AG2310" s="122">
        <v>0</v>
      </c>
      <c r="AH2310" s="122">
        <v>0</v>
      </c>
      <c r="AI2310" s="122">
        <v>0</v>
      </c>
      <c r="AJ2310" s="122">
        <v>0</v>
      </c>
      <c r="AK2310" s="122">
        <v>0</v>
      </c>
      <c r="AL2310" s="122">
        <v>0</v>
      </c>
    </row>
    <row r="2311" spans="1:38" hidden="1" x14ac:dyDescent="0.25">
      <c r="A2311" s="122" t="s">
        <v>2001</v>
      </c>
      <c r="B2311" s="122">
        <v>1</v>
      </c>
      <c r="C2311" s="122" t="s">
        <v>2186</v>
      </c>
      <c r="D2311" s="122" t="s">
        <v>2085</v>
      </c>
      <c r="E2311" s="122">
        <v>43</v>
      </c>
      <c r="F2311" s="122">
        <v>0</v>
      </c>
      <c r="G2311" s="122">
        <v>0</v>
      </c>
      <c r="H2311" s="122">
        <v>0</v>
      </c>
      <c r="I2311" s="122">
        <v>0</v>
      </c>
      <c r="J2311" s="122">
        <v>0</v>
      </c>
      <c r="K2311" s="122">
        <v>0</v>
      </c>
      <c r="L2311" s="122">
        <v>0</v>
      </c>
      <c r="M2311" s="122">
        <v>0</v>
      </c>
      <c r="N2311" s="122">
        <v>0</v>
      </c>
      <c r="O2311" s="122">
        <v>0</v>
      </c>
      <c r="P2311" s="122">
        <v>0</v>
      </c>
      <c r="Q2311" s="122">
        <v>0</v>
      </c>
      <c r="R2311" s="122">
        <v>0</v>
      </c>
      <c r="S2311" s="122">
        <v>0</v>
      </c>
      <c r="T2311" s="122">
        <v>0</v>
      </c>
      <c r="U2311" s="122">
        <v>0</v>
      </c>
      <c r="V2311" s="122">
        <v>0</v>
      </c>
      <c r="W2311" s="122">
        <v>0</v>
      </c>
      <c r="X2311" s="122">
        <v>0</v>
      </c>
      <c r="Y2311" s="122">
        <v>0</v>
      </c>
      <c r="Z2311" s="122">
        <v>0</v>
      </c>
      <c r="AA2311" s="122">
        <v>0</v>
      </c>
      <c r="AB2311" s="122">
        <v>0</v>
      </c>
      <c r="AC2311" s="122">
        <v>0</v>
      </c>
      <c r="AD2311" s="122">
        <v>0</v>
      </c>
      <c r="AE2311" s="122">
        <v>0</v>
      </c>
      <c r="AF2311" s="122">
        <v>0</v>
      </c>
      <c r="AG2311" s="122">
        <v>0</v>
      </c>
      <c r="AH2311" s="122">
        <v>0</v>
      </c>
      <c r="AI2311" s="122">
        <v>0</v>
      </c>
      <c r="AJ2311" s="122">
        <v>0</v>
      </c>
      <c r="AK2311" s="122">
        <v>0</v>
      </c>
      <c r="AL2311" s="122">
        <v>0</v>
      </c>
    </row>
    <row r="2312" spans="1:38" hidden="1" x14ac:dyDescent="0.25">
      <c r="A2312" s="122" t="s">
        <v>2001</v>
      </c>
      <c r="B2312" s="122">
        <v>1</v>
      </c>
      <c r="C2312" s="122" t="s">
        <v>2186</v>
      </c>
      <c r="D2312" s="122" t="s">
        <v>2086</v>
      </c>
      <c r="E2312" s="122">
        <v>43</v>
      </c>
      <c r="F2312" s="122">
        <v>0</v>
      </c>
      <c r="G2312" s="122">
        <v>0</v>
      </c>
      <c r="H2312" s="122">
        <v>0</v>
      </c>
      <c r="I2312" s="122">
        <v>0</v>
      </c>
      <c r="J2312" s="122">
        <v>0</v>
      </c>
      <c r="K2312" s="122">
        <v>0</v>
      </c>
      <c r="L2312" s="122">
        <v>0</v>
      </c>
      <c r="M2312" s="122">
        <v>0</v>
      </c>
      <c r="N2312" s="122">
        <v>0</v>
      </c>
      <c r="O2312" s="122">
        <v>0</v>
      </c>
      <c r="P2312" s="122">
        <v>0</v>
      </c>
      <c r="Q2312" s="122">
        <v>0</v>
      </c>
      <c r="R2312" s="122">
        <v>0</v>
      </c>
      <c r="S2312" s="122">
        <v>0</v>
      </c>
      <c r="T2312" s="122">
        <v>0</v>
      </c>
      <c r="U2312" s="122">
        <v>0</v>
      </c>
      <c r="V2312" s="122">
        <v>0</v>
      </c>
      <c r="W2312" s="122">
        <v>0</v>
      </c>
      <c r="X2312" s="122">
        <v>0</v>
      </c>
      <c r="Y2312" s="122">
        <v>0</v>
      </c>
      <c r="Z2312" s="122">
        <v>0</v>
      </c>
      <c r="AA2312" s="122">
        <v>0</v>
      </c>
      <c r="AB2312" s="122">
        <v>0</v>
      </c>
      <c r="AC2312" s="122">
        <v>0</v>
      </c>
      <c r="AD2312" s="122">
        <v>0</v>
      </c>
      <c r="AE2312" s="122">
        <v>0</v>
      </c>
      <c r="AF2312" s="122">
        <v>0</v>
      </c>
      <c r="AG2312" s="122">
        <v>0</v>
      </c>
      <c r="AH2312" s="122">
        <v>0</v>
      </c>
      <c r="AI2312" s="122">
        <v>0</v>
      </c>
      <c r="AJ2312" s="122">
        <v>0</v>
      </c>
      <c r="AK2312" s="122">
        <v>0</v>
      </c>
      <c r="AL2312" s="122">
        <v>0</v>
      </c>
    </row>
    <row r="2313" spans="1:38" hidden="1" x14ac:dyDescent="0.25">
      <c r="A2313" s="122" t="s">
        <v>2001</v>
      </c>
      <c r="B2313" s="122">
        <v>1</v>
      </c>
      <c r="C2313" s="122" t="s">
        <v>2186</v>
      </c>
      <c r="D2313" s="122" t="s">
        <v>2087</v>
      </c>
      <c r="E2313" s="122">
        <v>43</v>
      </c>
      <c r="F2313" s="122">
        <v>0</v>
      </c>
      <c r="G2313" s="122">
        <v>0</v>
      </c>
      <c r="H2313" s="122">
        <v>0</v>
      </c>
      <c r="I2313" s="122">
        <v>0</v>
      </c>
      <c r="J2313" s="122">
        <v>0</v>
      </c>
      <c r="K2313" s="122">
        <v>0</v>
      </c>
      <c r="L2313" s="122">
        <v>0</v>
      </c>
      <c r="M2313" s="122">
        <v>0</v>
      </c>
      <c r="N2313" s="122">
        <v>0</v>
      </c>
      <c r="O2313" s="122">
        <v>0</v>
      </c>
      <c r="P2313" s="122">
        <v>0</v>
      </c>
      <c r="Q2313" s="122">
        <v>0</v>
      </c>
      <c r="R2313" s="122">
        <v>0</v>
      </c>
      <c r="S2313" s="122">
        <v>0</v>
      </c>
      <c r="T2313" s="122">
        <v>0</v>
      </c>
      <c r="U2313" s="122">
        <v>0</v>
      </c>
      <c r="V2313" s="122">
        <v>0</v>
      </c>
      <c r="W2313" s="122">
        <v>0</v>
      </c>
      <c r="X2313" s="122">
        <v>0</v>
      </c>
      <c r="Y2313" s="122">
        <v>0</v>
      </c>
      <c r="Z2313" s="122">
        <v>0</v>
      </c>
      <c r="AA2313" s="122">
        <v>0</v>
      </c>
      <c r="AB2313" s="122">
        <v>0</v>
      </c>
      <c r="AC2313" s="122">
        <v>0</v>
      </c>
      <c r="AD2313" s="122">
        <v>0</v>
      </c>
      <c r="AE2313" s="122">
        <v>0</v>
      </c>
      <c r="AF2313" s="122">
        <v>0</v>
      </c>
      <c r="AG2313" s="122">
        <v>0</v>
      </c>
      <c r="AH2313" s="122">
        <v>0</v>
      </c>
      <c r="AI2313" s="122">
        <v>0</v>
      </c>
      <c r="AJ2313" s="122">
        <v>0</v>
      </c>
      <c r="AK2313" s="122">
        <v>0</v>
      </c>
      <c r="AL2313" s="122">
        <v>0</v>
      </c>
    </row>
    <row r="2314" spans="1:38" hidden="1" x14ac:dyDescent="0.25">
      <c r="A2314" s="122" t="s">
        <v>2001</v>
      </c>
      <c r="B2314" s="122">
        <v>1</v>
      </c>
      <c r="C2314" s="122" t="s">
        <v>2186</v>
      </c>
      <c r="D2314" s="122" t="s">
        <v>2088</v>
      </c>
      <c r="E2314" s="122">
        <v>43</v>
      </c>
      <c r="F2314" s="122">
        <v>0</v>
      </c>
      <c r="G2314" s="122">
        <v>0</v>
      </c>
      <c r="H2314" s="122">
        <v>0</v>
      </c>
      <c r="I2314" s="122">
        <v>0</v>
      </c>
      <c r="J2314" s="122">
        <v>0</v>
      </c>
      <c r="K2314" s="122">
        <v>0</v>
      </c>
      <c r="L2314" s="122">
        <v>0</v>
      </c>
      <c r="M2314" s="122">
        <v>0</v>
      </c>
      <c r="N2314" s="122">
        <v>0</v>
      </c>
      <c r="O2314" s="122">
        <v>1.8276403264195999</v>
      </c>
      <c r="P2314" s="122">
        <v>1.6009365878044</v>
      </c>
      <c r="Q2314" s="122">
        <v>4.7844179737200003E-2</v>
      </c>
      <c r="R2314" s="122">
        <v>4.6536133683199997E-2</v>
      </c>
      <c r="S2314" s="122">
        <v>7.0986258310799993E-2</v>
      </c>
      <c r="T2314" s="122">
        <v>6.2063927777600003E-2</v>
      </c>
      <c r="U2314" s="122">
        <v>3.5229482777999997E-2</v>
      </c>
      <c r="V2314" s="122">
        <v>4.4910017854799998E-2</v>
      </c>
      <c r="W2314" s="122">
        <v>4.5143560593600002E-2</v>
      </c>
      <c r="X2314" s="122">
        <v>4.4945227012000002E-2</v>
      </c>
      <c r="Y2314" s="122">
        <v>0</v>
      </c>
      <c r="Z2314" s="122">
        <v>0</v>
      </c>
      <c r="AA2314" s="122">
        <v>0</v>
      </c>
      <c r="AB2314" s="122">
        <v>0</v>
      </c>
      <c r="AC2314" s="122">
        <v>0</v>
      </c>
      <c r="AD2314" s="122">
        <v>0</v>
      </c>
      <c r="AE2314" s="122">
        <v>0</v>
      </c>
      <c r="AF2314" s="122">
        <v>0</v>
      </c>
      <c r="AG2314" s="122">
        <v>0</v>
      </c>
      <c r="AH2314" s="122">
        <v>0</v>
      </c>
      <c r="AI2314" s="122">
        <v>0</v>
      </c>
      <c r="AJ2314" s="122">
        <v>0</v>
      </c>
      <c r="AK2314" s="122">
        <v>0</v>
      </c>
      <c r="AL2314" s="122">
        <v>0</v>
      </c>
    </row>
    <row r="2315" spans="1:38" hidden="1" x14ac:dyDescent="0.25">
      <c r="A2315" s="122" t="s">
        <v>2001</v>
      </c>
      <c r="B2315" s="122">
        <v>1</v>
      </c>
      <c r="C2315" s="122" t="s">
        <v>2186</v>
      </c>
      <c r="D2315" s="122" t="s">
        <v>2089</v>
      </c>
      <c r="E2315" s="122">
        <v>43</v>
      </c>
      <c r="F2315" s="122">
        <v>0</v>
      </c>
      <c r="G2315" s="122">
        <v>0</v>
      </c>
      <c r="H2315" s="122">
        <v>0</v>
      </c>
      <c r="I2315" s="122">
        <v>0</v>
      </c>
      <c r="J2315" s="122">
        <v>0</v>
      </c>
      <c r="K2315" s="122">
        <v>0</v>
      </c>
      <c r="L2315" s="122">
        <v>0</v>
      </c>
      <c r="M2315" s="122">
        <v>0</v>
      </c>
      <c r="N2315" s="122">
        <v>0</v>
      </c>
      <c r="O2315" s="122">
        <v>0</v>
      </c>
      <c r="P2315" s="122">
        <v>0</v>
      </c>
      <c r="Q2315" s="122">
        <v>0</v>
      </c>
      <c r="R2315" s="122">
        <v>0</v>
      </c>
      <c r="S2315" s="122">
        <v>0</v>
      </c>
      <c r="T2315" s="122">
        <v>0</v>
      </c>
      <c r="U2315" s="122">
        <v>0</v>
      </c>
      <c r="V2315" s="122">
        <v>0</v>
      </c>
      <c r="W2315" s="122">
        <v>0</v>
      </c>
      <c r="X2315" s="122">
        <v>0</v>
      </c>
      <c r="Y2315" s="122">
        <v>0</v>
      </c>
      <c r="Z2315" s="122">
        <v>0</v>
      </c>
      <c r="AA2315" s="122">
        <v>0</v>
      </c>
      <c r="AB2315" s="122">
        <v>0</v>
      </c>
      <c r="AC2315" s="122">
        <v>0</v>
      </c>
      <c r="AD2315" s="122">
        <v>0</v>
      </c>
      <c r="AE2315" s="122">
        <v>0</v>
      </c>
      <c r="AF2315" s="122">
        <v>0</v>
      </c>
      <c r="AG2315" s="122">
        <v>0</v>
      </c>
      <c r="AH2315" s="122">
        <v>0</v>
      </c>
      <c r="AI2315" s="122">
        <v>0</v>
      </c>
      <c r="AJ2315" s="122">
        <v>0</v>
      </c>
      <c r="AK2315" s="122">
        <v>0</v>
      </c>
      <c r="AL2315" s="122">
        <v>0</v>
      </c>
    </row>
    <row r="2316" spans="1:38" hidden="1" x14ac:dyDescent="0.25">
      <c r="A2316" s="122" t="s">
        <v>2001</v>
      </c>
      <c r="B2316" s="122">
        <v>1</v>
      </c>
      <c r="C2316" s="122" t="s">
        <v>2186</v>
      </c>
      <c r="D2316" s="122" t="s">
        <v>2136</v>
      </c>
      <c r="E2316" s="122">
        <v>43</v>
      </c>
      <c r="F2316" s="122">
        <v>0</v>
      </c>
      <c r="G2316" s="122">
        <v>0</v>
      </c>
      <c r="H2316" s="122">
        <v>0</v>
      </c>
      <c r="I2316" s="122">
        <v>0</v>
      </c>
      <c r="J2316" s="122">
        <v>0</v>
      </c>
      <c r="K2316" s="122">
        <v>0</v>
      </c>
      <c r="L2316" s="122">
        <v>0</v>
      </c>
      <c r="M2316" s="122">
        <v>0</v>
      </c>
      <c r="N2316" s="122">
        <v>0</v>
      </c>
      <c r="O2316" s="122">
        <v>0</v>
      </c>
      <c r="P2316" s="122">
        <v>0</v>
      </c>
      <c r="Q2316" s="122">
        <v>0</v>
      </c>
      <c r="R2316" s="122">
        <v>0</v>
      </c>
      <c r="S2316" s="122">
        <v>0</v>
      </c>
      <c r="T2316" s="122">
        <v>0</v>
      </c>
      <c r="U2316" s="122">
        <v>0</v>
      </c>
      <c r="V2316" s="122">
        <v>0</v>
      </c>
      <c r="W2316" s="122">
        <v>0</v>
      </c>
      <c r="X2316" s="122">
        <v>0</v>
      </c>
      <c r="Y2316" s="122">
        <v>0</v>
      </c>
      <c r="Z2316" s="122">
        <v>0</v>
      </c>
      <c r="AA2316" s="122">
        <v>0</v>
      </c>
      <c r="AB2316" s="122">
        <v>0</v>
      </c>
      <c r="AC2316" s="122">
        <v>0</v>
      </c>
      <c r="AD2316" s="122">
        <v>0</v>
      </c>
      <c r="AE2316" s="122">
        <v>0</v>
      </c>
      <c r="AF2316" s="122">
        <v>0</v>
      </c>
      <c r="AG2316" s="122">
        <v>0</v>
      </c>
      <c r="AH2316" s="122">
        <v>0</v>
      </c>
      <c r="AI2316" s="122">
        <v>0</v>
      </c>
      <c r="AJ2316" s="122">
        <v>0</v>
      </c>
      <c r="AK2316" s="122">
        <v>0</v>
      </c>
      <c r="AL2316" s="122">
        <v>0</v>
      </c>
    </row>
    <row r="2317" spans="1:38" hidden="1" x14ac:dyDescent="0.25">
      <c r="A2317" s="122" t="s">
        <v>2001</v>
      </c>
      <c r="B2317" s="122">
        <v>1</v>
      </c>
      <c r="C2317" s="122" t="s">
        <v>2186</v>
      </c>
      <c r="D2317" s="122" t="s">
        <v>2090</v>
      </c>
      <c r="E2317" s="122">
        <v>43</v>
      </c>
      <c r="F2317" s="122">
        <v>0</v>
      </c>
      <c r="G2317" s="122">
        <v>0</v>
      </c>
      <c r="H2317" s="122">
        <v>0</v>
      </c>
      <c r="I2317" s="122">
        <v>0</v>
      </c>
      <c r="J2317" s="122">
        <v>0</v>
      </c>
      <c r="K2317" s="122">
        <v>0</v>
      </c>
      <c r="L2317" s="122">
        <v>0</v>
      </c>
      <c r="M2317" s="122">
        <v>0</v>
      </c>
      <c r="N2317" s="122">
        <v>0</v>
      </c>
      <c r="O2317" s="122">
        <v>0</v>
      </c>
      <c r="P2317" s="122">
        <v>0</v>
      </c>
      <c r="Q2317" s="122">
        <v>0</v>
      </c>
      <c r="R2317" s="122">
        <v>0</v>
      </c>
      <c r="S2317" s="122">
        <v>0</v>
      </c>
      <c r="T2317" s="122">
        <v>0</v>
      </c>
      <c r="U2317" s="122">
        <v>0</v>
      </c>
      <c r="V2317" s="122">
        <v>0</v>
      </c>
      <c r="W2317" s="122">
        <v>0</v>
      </c>
      <c r="X2317" s="122">
        <v>0</v>
      </c>
      <c r="Y2317" s="122">
        <v>0</v>
      </c>
      <c r="Z2317" s="122">
        <v>0</v>
      </c>
      <c r="AA2317" s="122">
        <v>0</v>
      </c>
      <c r="AB2317" s="122">
        <v>0</v>
      </c>
      <c r="AC2317" s="122">
        <v>0</v>
      </c>
      <c r="AD2317" s="122">
        <v>0</v>
      </c>
      <c r="AE2317" s="122">
        <v>0</v>
      </c>
      <c r="AF2317" s="122">
        <v>0</v>
      </c>
      <c r="AG2317" s="122">
        <v>0</v>
      </c>
      <c r="AH2317" s="122">
        <v>0</v>
      </c>
      <c r="AI2317" s="122">
        <v>0</v>
      </c>
      <c r="AJ2317" s="122">
        <v>0</v>
      </c>
      <c r="AK2317" s="122">
        <v>0</v>
      </c>
      <c r="AL2317" s="122">
        <v>0</v>
      </c>
    </row>
    <row r="2318" spans="1:38" hidden="1" x14ac:dyDescent="0.25">
      <c r="A2318" s="122" t="s">
        <v>2001</v>
      </c>
      <c r="B2318" s="122">
        <v>1</v>
      </c>
      <c r="C2318" s="122" t="s">
        <v>2186</v>
      </c>
      <c r="D2318" s="122" t="s">
        <v>2091</v>
      </c>
      <c r="E2318" s="122">
        <v>43</v>
      </c>
      <c r="F2318" s="122">
        <v>0</v>
      </c>
      <c r="G2318" s="122">
        <v>0</v>
      </c>
      <c r="H2318" s="122">
        <v>0</v>
      </c>
      <c r="I2318" s="122">
        <v>0</v>
      </c>
      <c r="J2318" s="122">
        <v>0</v>
      </c>
      <c r="K2318" s="122">
        <v>0</v>
      </c>
      <c r="L2318" s="122">
        <v>0</v>
      </c>
      <c r="M2318" s="122">
        <v>0</v>
      </c>
      <c r="N2318" s="122">
        <v>0</v>
      </c>
      <c r="O2318" s="122">
        <v>0</v>
      </c>
      <c r="P2318" s="122">
        <v>0</v>
      </c>
      <c r="Q2318" s="122">
        <v>0</v>
      </c>
      <c r="R2318" s="122">
        <v>0</v>
      </c>
      <c r="S2318" s="122">
        <v>0</v>
      </c>
      <c r="T2318" s="122">
        <v>0</v>
      </c>
      <c r="U2318" s="122">
        <v>0</v>
      </c>
      <c r="V2318" s="122">
        <v>0</v>
      </c>
      <c r="W2318" s="122">
        <v>0</v>
      </c>
      <c r="X2318" s="122">
        <v>0</v>
      </c>
      <c r="Y2318" s="122">
        <v>0</v>
      </c>
      <c r="Z2318" s="122">
        <v>0</v>
      </c>
      <c r="AA2318" s="122">
        <v>0</v>
      </c>
      <c r="AB2318" s="122">
        <v>0</v>
      </c>
      <c r="AC2318" s="122">
        <v>0</v>
      </c>
      <c r="AD2318" s="122">
        <v>0</v>
      </c>
      <c r="AE2318" s="122">
        <v>0</v>
      </c>
      <c r="AF2318" s="122">
        <v>0</v>
      </c>
      <c r="AG2318" s="122">
        <v>0</v>
      </c>
      <c r="AH2318" s="122">
        <v>0</v>
      </c>
      <c r="AI2318" s="122">
        <v>0</v>
      </c>
      <c r="AJ2318" s="122">
        <v>0</v>
      </c>
      <c r="AK2318" s="122">
        <v>0</v>
      </c>
      <c r="AL2318" s="122">
        <v>0</v>
      </c>
    </row>
    <row r="2319" spans="1:38" hidden="1" x14ac:dyDescent="0.25">
      <c r="A2319" s="122" t="s">
        <v>2001</v>
      </c>
      <c r="B2319" s="122">
        <v>1</v>
      </c>
      <c r="C2319" s="122" t="s">
        <v>2186</v>
      </c>
      <c r="D2319" s="122" t="s">
        <v>2092</v>
      </c>
      <c r="E2319" s="122">
        <v>43</v>
      </c>
      <c r="F2319" s="122">
        <v>0</v>
      </c>
      <c r="G2319" s="122">
        <v>0</v>
      </c>
      <c r="H2319" s="122">
        <v>0</v>
      </c>
      <c r="I2319" s="122">
        <v>0</v>
      </c>
      <c r="J2319" s="122">
        <v>0</v>
      </c>
      <c r="K2319" s="122">
        <v>0</v>
      </c>
      <c r="L2319" s="122">
        <v>0</v>
      </c>
      <c r="M2319" s="122">
        <v>0</v>
      </c>
      <c r="N2319" s="122">
        <v>0</v>
      </c>
      <c r="O2319" s="122">
        <v>0</v>
      </c>
      <c r="P2319" s="122">
        <v>0</v>
      </c>
      <c r="Q2319" s="122">
        <v>0</v>
      </c>
      <c r="R2319" s="122">
        <v>0</v>
      </c>
      <c r="S2319" s="122">
        <v>0</v>
      </c>
      <c r="T2319" s="122">
        <v>0</v>
      </c>
      <c r="U2319" s="122">
        <v>0</v>
      </c>
      <c r="V2319" s="122">
        <v>0</v>
      </c>
      <c r="W2319" s="122">
        <v>0</v>
      </c>
      <c r="X2319" s="122">
        <v>0</v>
      </c>
      <c r="Y2319" s="122">
        <v>0</v>
      </c>
      <c r="Z2319" s="122">
        <v>0</v>
      </c>
      <c r="AA2319" s="122">
        <v>0</v>
      </c>
      <c r="AB2319" s="122">
        <v>0</v>
      </c>
      <c r="AC2319" s="122">
        <v>0</v>
      </c>
      <c r="AD2319" s="122">
        <v>0</v>
      </c>
      <c r="AE2319" s="122">
        <v>0</v>
      </c>
      <c r="AF2319" s="122">
        <v>0</v>
      </c>
      <c r="AG2319" s="122">
        <v>0</v>
      </c>
      <c r="AH2319" s="122">
        <v>0</v>
      </c>
      <c r="AI2319" s="122">
        <v>0</v>
      </c>
      <c r="AJ2319" s="122">
        <v>0</v>
      </c>
      <c r="AK2319" s="122">
        <v>0</v>
      </c>
      <c r="AL2319" s="122">
        <v>0</v>
      </c>
    </row>
    <row r="2320" spans="1:38" hidden="1" x14ac:dyDescent="0.25">
      <c r="A2320" s="122" t="s">
        <v>2001</v>
      </c>
      <c r="B2320" s="122">
        <v>1</v>
      </c>
      <c r="C2320" s="122" t="s">
        <v>2186</v>
      </c>
      <c r="D2320" s="122" t="s">
        <v>2093</v>
      </c>
      <c r="E2320" s="122">
        <v>43</v>
      </c>
      <c r="F2320" s="122">
        <v>0</v>
      </c>
      <c r="G2320" s="122">
        <v>0</v>
      </c>
      <c r="H2320" s="122">
        <v>0</v>
      </c>
      <c r="I2320" s="122">
        <v>0</v>
      </c>
      <c r="J2320" s="122">
        <v>0</v>
      </c>
      <c r="K2320" s="122">
        <v>0</v>
      </c>
      <c r="L2320" s="122">
        <v>0</v>
      </c>
      <c r="M2320" s="122">
        <v>0</v>
      </c>
      <c r="N2320" s="122">
        <v>0</v>
      </c>
      <c r="O2320" s="122">
        <v>0</v>
      </c>
      <c r="P2320" s="122">
        <v>0</v>
      </c>
      <c r="Q2320" s="122">
        <v>0</v>
      </c>
      <c r="R2320" s="122">
        <v>0</v>
      </c>
      <c r="S2320" s="122">
        <v>6.0580464E-6</v>
      </c>
      <c r="T2320" s="122">
        <v>0</v>
      </c>
      <c r="U2320" s="122">
        <v>5.9490311999999998E-6</v>
      </c>
      <c r="V2320" s="122">
        <v>0</v>
      </c>
      <c r="W2320" s="122">
        <v>1.7841384400000001E-5</v>
      </c>
      <c r="X2320" s="122">
        <v>2.0787115999999998E-6</v>
      </c>
      <c r="Y2320" s="122">
        <v>0</v>
      </c>
      <c r="Z2320" s="122">
        <v>1.7926109599999999E-5</v>
      </c>
      <c r="AA2320" s="122">
        <v>2.6292839999999999E-6</v>
      </c>
      <c r="AB2320" s="122">
        <v>0</v>
      </c>
      <c r="AC2320" s="122">
        <v>0</v>
      </c>
      <c r="AD2320" s="122">
        <v>0</v>
      </c>
      <c r="AE2320" s="122">
        <v>0</v>
      </c>
      <c r="AF2320" s="122">
        <v>0</v>
      </c>
      <c r="AG2320" s="122">
        <v>0</v>
      </c>
      <c r="AH2320" s="122">
        <v>0</v>
      </c>
      <c r="AI2320" s="122">
        <v>0</v>
      </c>
      <c r="AJ2320" s="122">
        <v>0</v>
      </c>
      <c r="AK2320" s="122">
        <v>0</v>
      </c>
      <c r="AL2320" s="122">
        <v>0</v>
      </c>
    </row>
    <row r="2321" spans="1:38" hidden="1" x14ac:dyDescent="0.25">
      <c r="A2321" s="122" t="s">
        <v>2001</v>
      </c>
      <c r="B2321" s="122">
        <v>1</v>
      </c>
      <c r="C2321" s="122" t="s">
        <v>2186</v>
      </c>
      <c r="D2321" s="122" t="s">
        <v>2094</v>
      </c>
      <c r="E2321" s="122">
        <v>43</v>
      </c>
      <c r="F2321" s="122">
        <v>0</v>
      </c>
      <c r="G2321" s="122">
        <v>0</v>
      </c>
      <c r="H2321" s="122">
        <v>0</v>
      </c>
      <c r="I2321" s="122">
        <v>0</v>
      </c>
      <c r="J2321" s="122">
        <v>0</v>
      </c>
      <c r="K2321" s="122">
        <v>0</v>
      </c>
      <c r="L2321" s="122">
        <v>0</v>
      </c>
      <c r="M2321" s="122">
        <v>0</v>
      </c>
      <c r="N2321" s="122">
        <v>0</v>
      </c>
      <c r="O2321" s="122">
        <v>0</v>
      </c>
      <c r="P2321" s="122">
        <v>0</v>
      </c>
      <c r="Q2321" s="122">
        <v>0</v>
      </c>
      <c r="R2321" s="122">
        <v>0</v>
      </c>
      <c r="S2321" s="122">
        <v>0</v>
      </c>
      <c r="T2321" s="122">
        <v>0</v>
      </c>
      <c r="U2321" s="122">
        <v>0</v>
      </c>
      <c r="V2321" s="122">
        <v>0</v>
      </c>
      <c r="W2321" s="122">
        <v>0</v>
      </c>
      <c r="X2321" s="122">
        <v>0</v>
      </c>
      <c r="Y2321" s="122">
        <v>0</v>
      </c>
      <c r="Z2321" s="122">
        <v>0</v>
      </c>
      <c r="AA2321" s="122">
        <v>0</v>
      </c>
      <c r="AB2321" s="122">
        <v>0</v>
      </c>
      <c r="AC2321" s="122">
        <v>0</v>
      </c>
      <c r="AD2321" s="122">
        <v>0</v>
      </c>
      <c r="AE2321" s="122">
        <v>0</v>
      </c>
      <c r="AF2321" s="122">
        <v>0</v>
      </c>
      <c r="AG2321" s="122">
        <v>0</v>
      </c>
      <c r="AH2321" s="122">
        <v>0</v>
      </c>
      <c r="AI2321" s="122">
        <v>0</v>
      </c>
      <c r="AJ2321" s="122">
        <v>0</v>
      </c>
      <c r="AK2321" s="122">
        <v>0</v>
      </c>
      <c r="AL2321" s="122">
        <v>0</v>
      </c>
    </row>
    <row r="2322" spans="1:38" hidden="1" x14ac:dyDescent="0.25">
      <c r="A2322" s="122" t="s">
        <v>2001</v>
      </c>
      <c r="B2322" s="122">
        <v>1</v>
      </c>
      <c r="C2322" s="122" t="s">
        <v>2186</v>
      </c>
      <c r="D2322" s="122" t="s">
        <v>2095</v>
      </c>
      <c r="E2322" s="122">
        <v>43</v>
      </c>
      <c r="F2322" s="122">
        <v>0</v>
      </c>
      <c r="G2322" s="122">
        <v>0</v>
      </c>
      <c r="H2322" s="122">
        <v>0</v>
      </c>
      <c r="I2322" s="122">
        <v>0</v>
      </c>
      <c r="J2322" s="122">
        <v>0</v>
      </c>
      <c r="K2322" s="122">
        <v>0</v>
      </c>
      <c r="L2322" s="122">
        <v>0</v>
      </c>
      <c r="M2322" s="122">
        <v>0</v>
      </c>
      <c r="N2322" s="122">
        <v>0</v>
      </c>
      <c r="O2322" s="122">
        <v>0</v>
      </c>
      <c r="P2322" s="122">
        <v>0</v>
      </c>
      <c r="Q2322" s="122">
        <v>0</v>
      </c>
      <c r="R2322" s="122">
        <v>0</v>
      </c>
      <c r="S2322" s="122">
        <v>0</v>
      </c>
      <c r="T2322" s="122">
        <v>0</v>
      </c>
      <c r="U2322" s="122">
        <v>0</v>
      </c>
      <c r="V2322" s="122">
        <v>0</v>
      </c>
      <c r="W2322" s="122">
        <v>0</v>
      </c>
      <c r="X2322" s="122">
        <v>0</v>
      </c>
      <c r="Y2322" s="122">
        <v>0</v>
      </c>
      <c r="Z2322" s="122">
        <v>0</v>
      </c>
      <c r="AA2322" s="122">
        <v>0</v>
      </c>
      <c r="AB2322" s="122">
        <v>0</v>
      </c>
      <c r="AC2322" s="122">
        <v>0</v>
      </c>
      <c r="AD2322" s="122">
        <v>0</v>
      </c>
      <c r="AE2322" s="122">
        <v>0</v>
      </c>
      <c r="AF2322" s="122">
        <v>0</v>
      </c>
      <c r="AG2322" s="122">
        <v>0</v>
      </c>
      <c r="AH2322" s="122">
        <v>0</v>
      </c>
      <c r="AI2322" s="122">
        <v>0</v>
      </c>
      <c r="AJ2322" s="122">
        <v>0</v>
      </c>
      <c r="AK2322" s="122">
        <v>0</v>
      </c>
      <c r="AL2322" s="122">
        <v>0</v>
      </c>
    </row>
    <row r="2323" spans="1:38" hidden="1" x14ac:dyDescent="0.25">
      <c r="A2323" s="122" t="s">
        <v>2001</v>
      </c>
      <c r="B2323" s="122">
        <v>1</v>
      </c>
      <c r="C2323" s="122" t="s">
        <v>2186</v>
      </c>
      <c r="D2323" s="122" t="s">
        <v>2096</v>
      </c>
      <c r="E2323" s="122">
        <v>43</v>
      </c>
      <c r="F2323" s="122">
        <v>0</v>
      </c>
      <c r="G2323" s="122">
        <v>0</v>
      </c>
      <c r="H2323" s="122">
        <v>0</v>
      </c>
      <c r="I2323" s="122">
        <v>0</v>
      </c>
      <c r="J2323" s="122">
        <v>0</v>
      </c>
      <c r="K2323" s="122">
        <v>0</v>
      </c>
      <c r="L2323" s="122">
        <v>0</v>
      </c>
      <c r="M2323" s="122">
        <v>0</v>
      </c>
      <c r="N2323" s="122">
        <v>0</v>
      </c>
      <c r="O2323" s="122">
        <v>0</v>
      </c>
      <c r="P2323" s="122">
        <v>3.9290459599999997E-5</v>
      </c>
      <c r="Q2323" s="122">
        <v>3.9139542400000002E-5</v>
      </c>
      <c r="R2323" s="122">
        <v>4.7875718800000002E-5</v>
      </c>
      <c r="S2323" s="122">
        <v>3.0000779200000002E-5</v>
      </c>
      <c r="T2323" s="122">
        <v>4.7408606000000002E-5</v>
      </c>
      <c r="U2323" s="122">
        <v>2.70296432E-5</v>
      </c>
      <c r="V2323" s="122">
        <v>2.79794984E-5</v>
      </c>
      <c r="W2323" s="122">
        <v>0</v>
      </c>
      <c r="X2323" s="122">
        <v>4.4321639600000002E-5</v>
      </c>
      <c r="Y2323" s="122">
        <v>0</v>
      </c>
      <c r="Z2323" s="122">
        <v>0</v>
      </c>
      <c r="AA2323" s="122">
        <v>0</v>
      </c>
      <c r="AB2323" s="122">
        <v>0</v>
      </c>
      <c r="AC2323" s="122">
        <v>0</v>
      </c>
      <c r="AD2323" s="122">
        <v>0</v>
      </c>
      <c r="AE2323" s="122">
        <v>0</v>
      </c>
      <c r="AF2323" s="122">
        <v>0</v>
      </c>
      <c r="AG2323" s="122">
        <v>0</v>
      </c>
      <c r="AH2323" s="122">
        <v>0</v>
      </c>
      <c r="AI2323" s="122">
        <v>0</v>
      </c>
      <c r="AJ2323" s="122">
        <v>0</v>
      </c>
      <c r="AK2323" s="122">
        <v>0</v>
      </c>
      <c r="AL2323" s="122">
        <v>0</v>
      </c>
    </row>
    <row r="2324" spans="1:38" hidden="1" x14ac:dyDescent="0.25">
      <c r="A2324" s="122" t="s">
        <v>2001</v>
      </c>
      <c r="B2324" s="122">
        <v>1</v>
      </c>
      <c r="C2324" s="122" t="s">
        <v>2186</v>
      </c>
      <c r="D2324" s="122" t="s">
        <v>2097</v>
      </c>
      <c r="E2324" s="122">
        <v>43</v>
      </c>
      <c r="F2324" s="122">
        <v>2.8851706354015998</v>
      </c>
      <c r="G2324" s="122">
        <v>2.7683189777880002</v>
      </c>
      <c r="H2324" s="122">
        <v>3.2737197866407999</v>
      </c>
      <c r="I2324" s="122">
        <v>2.8147192696952001</v>
      </c>
      <c r="J2324" s="122">
        <v>3.0673318352684</v>
      </c>
      <c r="K2324" s="122">
        <v>2.7174497136864</v>
      </c>
      <c r="L2324" s="122">
        <v>3.1638444038208</v>
      </c>
      <c r="M2324" s="122">
        <v>2.7894078689512001</v>
      </c>
      <c r="N2324" s="122">
        <v>3.4357432485600001</v>
      </c>
      <c r="O2324" s="122">
        <v>3.5727507452279998</v>
      </c>
      <c r="P2324" s="122">
        <v>3.4019537772808</v>
      </c>
      <c r="Q2324" s="122">
        <v>3.1092557166580002</v>
      </c>
      <c r="R2324" s="122">
        <v>2.9460608173387999</v>
      </c>
      <c r="S2324" s="122">
        <v>2.931838029148</v>
      </c>
      <c r="T2324" s="122">
        <v>2.9679843254543998</v>
      </c>
      <c r="U2324" s="122">
        <v>3.1566248077391998</v>
      </c>
      <c r="V2324" s="122">
        <v>2.2466010268660002</v>
      </c>
      <c r="W2324" s="122">
        <v>2.6339716544708001</v>
      </c>
      <c r="X2324" s="122">
        <v>2.2890362165076001</v>
      </c>
      <c r="Y2324" s="122">
        <v>2.8296364149227999</v>
      </c>
      <c r="Z2324" s="122">
        <v>2.9985314268223999</v>
      </c>
      <c r="AA2324" s="122">
        <v>2.5109820064755999</v>
      </c>
      <c r="AB2324" s="122">
        <v>2.8339562305712001</v>
      </c>
      <c r="AC2324" s="122">
        <v>2.5077916846024002</v>
      </c>
      <c r="AD2324" s="122">
        <v>3.6389302800983998</v>
      </c>
      <c r="AE2324" s="122">
        <v>2.8805883378999999</v>
      </c>
      <c r="AF2324" s="122">
        <v>3.0157811343800001</v>
      </c>
      <c r="AG2324" s="122">
        <v>2.9209023101384002</v>
      </c>
      <c r="AH2324" s="122">
        <v>3.0209772086956002</v>
      </c>
      <c r="AI2324" s="122">
        <v>2.9559604962188</v>
      </c>
      <c r="AJ2324" s="122">
        <v>3.0474353482776002</v>
      </c>
      <c r="AK2324" s="122">
        <v>2.9494683905008001</v>
      </c>
      <c r="AL2324" s="122">
        <v>0</v>
      </c>
    </row>
    <row r="2325" spans="1:38" hidden="1" x14ac:dyDescent="0.25">
      <c r="A2325" s="122" t="s">
        <v>2001</v>
      </c>
      <c r="B2325" s="122">
        <v>1</v>
      </c>
      <c r="C2325" s="122" t="s">
        <v>2186</v>
      </c>
      <c r="D2325" s="122" t="s">
        <v>2098</v>
      </c>
      <c r="E2325" s="122">
        <v>43</v>
      </c>
      <c r="F2325" s="122">
        <v>0</v>
      </c>
      <c r="G2325" s="122">
        <v>0</v>
      </c>
      <c r="H2325" s="122">
        <v>0</v>
      </c>
      <c r="I2325" s="122">
        <v>0</v>
      </c>
      <c r="J2325" s="122">
        <v>0</v>
      </c>
      <c r="K2325" s="122">
        <v>0</v>
      </c>
      <c r="L2325" s="122">
        <v>0</v>
      </c>
      <c r="M2325" s="122">
        <v>0</v>
      </c>
      <c r="N2325" s="122">
        <v>0</v>
      </c>
      <c r="O2325" s="122">
        <v>0</v>
      </c>
      <c r="P2325" s="122">
        <v>0</v>
      </c>
      <c r="Q2325" s="122">
        <v>0</v>
      </c>
      <c r="R2325" s="122">
        <v>0</v>
      </c>
      <c r="S2325" s="122">
        <v>0</v>
      </c>
      <c r="T2325" s="122">
        <v>0</v>
      </c>
      <c r="U2325" s="122">
        <v>0</v>
      </c>
      <c r="V2325" s="122">
        <v>0</v>
      </c>
      <c r="W2325" s="122">
        <v>0</v>
      </c>
      <c r="X2325" s="122">
        <v>0</v>
      </c>
      <c r="Y2325" s="122">
        <v>0</v>
      </c>
      <c r="Z2325" s="122">
        <v>0</v>
      </c>
      <c r="AA2325" s="122">
        <v>0</v>
      </c>
      <c r="AB2325" s="122">
        <v>0</v>
      </c>
      <c r="AC2325" s="122">
        <v>0</v>
      </c>
      <c r="AD2325" s="122">
        <v>0</v>
      </c>
      <c r="AE2325" s="122">
        <v>0</v>
      </c>
      <c r="AF2325" s="122">
        <v>0</v>
      </c>
      <c r="AG2325" s="122">
        <v>0</v>
      </c>
      <c r="AH2325" s="122">
        <v>0</v>
      </c>
      <c r="AI2325" s="122">
        <v>0</v>
      </c>
      <c r="AJ2325" s="122">
        <v>0</v>
      </c>
      <c r="AK2325" s="122">
        <v>0</v>
      </c>
      <c r="AL2325" s="122">
        <v>0</v>
      </c>
    </row>
    <row r="2326" spans="1:38" hidden="1" x14ac:dyDescent="0.25">
      <c r="A2326" s="122" t="s">
        <v>2001</v>
      </c>
      <c r="B2326" s="122">
        <v>1</v>
      </c>
      <c r="C2326" s="122" t="s">
        <v>2186</v>
      </c>
      <c r="D2326" s="122" t="s">
        <v>2099</v>
      </c>
      <c r="E2326" s="122">
        <v>43</v>
      </c>
      <c r="F2326" s="122">
        <v>0</v>
      </c>
      <c r="G2326" s="122">
        <v>0</v>
      </c>
      <c r="H2326" s="122">
        <v>0</v>
      </c>
      <c r="I2326" s="122">
        <v>0</v>
      </c>
      <c r="J2326" s="122">
        <v>0</v>
      </c>
      <c r="K2326" s="122">
        <v>0</v>
      </c>
      <c r="L2326" s="122">
        <v>0</v>
      </c>
      <c r="M2326" s="122">
        <v>0</v>
      </c>
      <c r="N2326" s="122">
        <v>0</v>
      </c>
      <c r="O2326" s="122">
        <v>0</v>
      </c>
      <c r="P2326" s="122">
        <v>0</v>
      </c>
      <c r="Q2326" s="122">
        <v>0</v>
      </c>
      <c r="R2326" s="122">
        <v>0</v>
      </c>
      <c r="S2326" s="122">
        <v>0</v>
      </c>
      <c r="T2326" s="122">
        <v>0</v>
      </c>
      <c r="U2326" s="122">
        <v>0</v>
      </c>
      <c r="V2326" s="122">
        <v>0</v>
      </c>
      <c r="W2326" s="122">
        <v>0</v>
      </c>
      <c r="X2326" s="122">
        <v>0</v>
      </c>
      <c r="Y2326" s="122">
        <v>0</v>
      </c>
      <c r="Z2326" s="122">
        <v>0</v>
      </c>
      <c r="AA2326" s="122">
        <v>0</v>
      </c>
      <c r="AB2326" s="122">
        <v>0</v>
      </c>
      <c r="AC2326" s="122">
        <v>0</v>
      </c>
      <c r="AD2326" s="122">
        <v>0</v>
      </c>
      <c r="AE2326" s="122">
        <v>0</v>
      </c>
      <c r="AF2326" s="122">
        <v>0</v>
      </c>
      <c r="AG2326" s="122">
        <v>0</v>
      </c>
      <c r="AH2326" s="122">
        <v>0</v>
      </c>
      <c r="AI2326" s="122">
        <v>0</v>
      </c>
      <c r="AJ2326" s="122">
        <v>0</v>
      </c>
      <c r="AK2326" s="122">
        <v>0</v>
      </c>
      <c r="AL2326" s="122">
        <v>0</v>
      </c>
    </row>
    <row r="2327" spans="1:38" hidden="1" x14ac:dyDescent="0.25">
      <c r="A2327" s="122" t="s">
        <v>2001</v>
      </c>
      <c r="B2327" s="122">
        <v>1</v>
      </c>
      <c r="C2327" s="122" t="s">
        <v>2186</v>
      </c>
      <c r="D2327" s="122" t="s">
        <v>2100</v>
      </c>
      <c r="E2327" s="122">
        <v>43</v>
      </c>
      <c r="F2327" s="122">
        <v>0</v>
      </c>
      <c r="G2327" s="122">
        <v>0</v>
      </c>
      <c r="H2327" s="122">
        <v>0</v>
      </c>
      <c r="I2327" s="122">
        <v>0</v>
      </c>
      <c r="J2327" s="122">
        <v>0</v>
      </c>
      <c r="K2327" s="122">
        <v>0</v>
      </c>
      <c r="L2327" s="122">
        <v>0</v>
      </c>
      <c r="M2327" s="122">
        <v>0</v>
      </c>
      <c r="N2327" s="122">
        <v>0</v>
      </c>
      <c r="O2327" s="122">
        <v>0</v>
      </c>
      <c r="P2327" s="122">
        <v>0</v>
      </c>
      <c r="Q2327" s="122">
        <v>0</v>
      </c>
      <c r="R2327" s="122">
        <v>0</v>
      </c>
      <c r="S2327" s="122">
        <v>0</v>
      </c>
      <c r="T2327" s="122">
        <v>0</v>
      </c>
      <c r="U2327" s="122">
        <v>0</v>
      </c>
      <c r="V2327" s="122">
        <v>0</v>
      </c>
      <c r="W2327" s="122">
        <v>0</v>
      </c>
      <c r="X2327" s="122">
        <v>0</v>
      </c>
      <c r="Y2327" s="122">
        <v>0</v>
      </c>
      <c r="Z2327" s="122">
        <v>0</v>
      </c>
      <c r="AA2327" s="122">
        <v>0</v>
      </c>
      <c r="AB2327" s="122">
        <v>0</v>
      </c>
      <c r="AC2327" s="122">
        <v>0</v>
      </c>
      <c r="AD2327" s="122">
        <v>0</v>
      </c>
      <c r="AE2327" s="122">
        <v>0</v>
      </c>
      <c r="AF2327" s="122">
        <v>0</v>
      </c>
      <c r="AG2327" s="122">
        <v>0</v>
      </c>
      <c r="AH2327" s="122">
        <v>0</v>
      </c>
      <c r="AI2327" s="122">
        <v>0</v>
      </c>
      <c r="AJ2327" s="122">
        <v>0</v>
      </c>
      <c r="AK2327" s="122">
        <v>0</v>
      </c>
      <c r="AL2327" s="122">
        <v>0</v>
      </c>
    </row>
    <row r="2328" spans="1:38" hidden="1" x14ac:dyDescent="0.25">
      <c r="A2328" s="122" t="s">
        <v>2001</v>
      </c>
      <c r="B2328" s="122">
        <v>1</v>
      </c>
      <c r="C2328" s="122" t="s">
        <v>2186</v>
      </c>
      <c r="D2328" s="122" t="s">
        <v>2101</v>
      </c>
      <c r="E2328" s="122">
        <v>43</v>
      </c>
      <c r="F2328" s="122">
        <v>0</v>
      </c>
      <c r="G2328" s="122">
        <v>0</v>
      </c>
      <c r="H2328" s="122">
        <v>0</v>
      </c>
      <c r="I2328" s="122">
        <v>0</v>
      </c>
      <c r="J2328" s="122">
        <v>0</v>
      </c>
      <c r="K2328" s="122">
        <v>0</v>
      </c>
      <c r="L2328" s="122">
        <v>0</v>
      </c>
      <c r="M2328" s="122">
        <v>0</v>
      </c>
      <c r="N2328" s="122">
        <v>0</v>
      </c>
      <c r="O2328" s="122">
        <v>0</v>
      </c>
      <c r="P2328" s="122">
        <v>0</v>
      </c>
      <c r="Q2328" s="122">
        <v>0</v>
      </c>
      <c r="R2328" s="122">
        <v>0</v>
      </c>
      <c r="S2328" s="122">
        <v>0</v>
      </c>
      <c r="T2328" s="122">
        <v>0</v>
      </c>
      <c r="U2328" s="122">
        <v>0</v>
      </c>
      <c r="V2328" s="122">
        <v>0</v>
      </c>
      <c r="W2328" s="122">
        <v>0</v>
      </c>
      <c r="X2328" s="122">
        <v>0</v>
      </c>
      <c r="Y2328" s="122">
        <v>0</v>
      </c>
      <c r="Z2328" s="122">
        <v>0</v>
      </c>
      <c r="AA2328" s="122">
        <v>0</v>
      </c>
      <c r="AB2328" s="122">
        <v>0</v>
      </c>
      <c r="AC2328" s="122">
        <v>0</v>
      </c>
      <c r="AD2328" s="122">
        <v>0</v>
      </c>
      <c r="AE2328" s="122">
        <v>0</v>
      </c>
      <c r="AF2328" s="122">
        <v>0</v>
      </c>
      <c r="AG2328" s="122">
        <v>0</v>
      </c>
      <c r="AH2328" s="122">
        <v>0</v>
      </c>
      <c r="AI2328" s="122">
        <v>0</v>
      </c>
      <c r="AJ2328" s="122">
        <v>0</v>
      </c>
      <c r="AK2328" s="122">
        <v>0</v>
      </c>
      <c r="AL2328" s="122">
        <v>0</v>
      </c>
    </row>
    <row r="2329" spans="1:38" hidden="1" x14ac:dyDescent="0.25">
      <c r="A2329" s="122" t="s">
        <v>2001</v>
      </c>
      <c r="B2329" s="122">
        <v>1</v>
      </c>
      <c r="C2329" s="122" t="s">
        <v>2186</v>
      </c>
      <c r="D2329" s="122" t="s">
        <v>2102</v>
      </c>
      <c r="E2329" s="122">
        <v>43</v>
      </c>
      <c r="F2329" s="122">
        <v>2.9032757026E-2</v>
      </c>
      <c r="G2329" s="122">
        <v>2.9038498857200001E-2</v>
      </c>
      <c r="H2329" s="122">
        <v>2.8934712732799999E-2</v>
      </c>
      <c r="I2329" s="122">
        <v>3.7663482472E-2</v>
      </c>
      <c r="J2329" s="122">
        <v>3.97746338164E-2</v>
      </c>
      <c r="K2329" s="122">
        <v>3.72009412348E-2</v>
      </c>
      <c r="L2329" s="122">
        <v>3.84499430112E-2</v>
      </c>
      <c r="M2329" s="122">
        <v>3.8321881612000001E-2</v>
      </c>
      <c r="N2329" s="122">
        <v>4.5050863530399998E-2</v>
      </c>
      <c r="O2329" s="122">
        <v>4.8050806316799997E-2</v>
      </c>
      <c r="P2329" s="122">
        <v>6.8327183878800005E-2</v>
      </c>
      <c r="Q2329" s="122">
        <v>6.8249478712800002E-2</v>
      </c>
      <c r="R2329" s="122">
        <v>5.5529289026400003E-2</v>
      </c>
      <c r="S2329" s="122">
        <v>4.5289048744799998E-2</v>
      </c>
      <c r="T2329" s="122">
        <v>4.3279647972399998E-2</v>
      </c>
      <c r="U2329" s="122">
        <v>6.3693566372800006E-2</v>
      </c>
      <c r="V2329" s="122">
        <v>6.4803855698399998E-2</v>
      </c>
      <c r="W2329" s="122">
        <v>1.04076365316E-2</v>
      </c>
      <c r="X2329" s="122">
        <v>3.4849932838000003E-2</v>
      </c>
      <c r="Y2329" s="122">
        <v>0.1021316218888</v>
      </c>
      <c r="Z2329" s="122">
        <v>8.9617042580799999E-2</v>
      </c>
      <c r="AA2329" s="122">
        <v>9.2546487126799998E-2</v>
      </c>
      <c r="AB2329" s="122">
        <v>7.4382537510399999E-2</v>
      </c>
      <c r="AC2329" s="122">
        <v>3.328072503E-2</v>
      </c>
      <c r="AD2329" s="122">
        <v>8.8139105039999992E-3</v>
      </c>
      <c r="AE2329" s="122">
        <v>8.8135941991999995E-3</v>
      </c>
      <c r="AF2329" s="122">
        <v>1.56127210008E-2</v>
      </c>
      <c r="AG2329" s="122">
        <v>1.60054875736E-2</v>
      </c>
      <c r="AH2329" s="122">
        <v>1.6160023062400001E-2</v>
      </c>
      <c r="AI2329" s="122">
        <v>1.62208256336E-2</v>
      </c>
      <c r="AJ2329" s="122">
        <v>1.6244748634800001E-2</v>
      </c>
      <c r="AK2329" s="122">
        <v>1.6254161229599998E-2</v>
      </c>
      <c r="AL2329" s="122">
        <v>0</v>
      </c>
    </row>
    <row r="2330" spans="1:38" hidden="1" x14ac:dyDescent="0.25">
      <c r="A2330" s="122" t="s">
        <v>2001</v>
      </c>
      <c r="B2330" s="122">
        <v>1</v>
      </c>
      <c r="C2330" s="122" t="s">
        <v>2186</v>
      </c>
      <c r="D2330" s="122" t="s">
        <v>2103</v>
      </c>
      <c r="E2330" s="122">
        <v>43</v>
      </c>
      <c r="F2330" s="122">
        <v>0.62216457793559998</v>
      </c>
      <c r="G2330" s="122">
        <v>0.49918353236360002</v>
      </c>
      <c r="H2330" s="122">
        <v>0.489432557642</v>
      </c>
      <c r="I2330" s="122">
        <v>0.60321519704320004</v>
      </c>
      <c r="J2330" s="122">
        <v>0.71620009163639997</v>
      </c>
      <c r="K2330" s="122">
        <v>0.60421173641640002</v>
      </c>
      <c r="L2330" s="122">
        <v>0.51549871389519997</v>
      </c>
      <c r="M2330" s="122">
        <v>0.68324893790719998</v>
      </c>
      <c r="N2330" s="122">
        <v>0.72130401748719997</v>
      </c>
      <c r="O2330" s="122">
        <v>1.0522813417396</v>
      </c>
      <c r="P2330" s="122">
        <v>1.2050619423947999</v>
      </c>
      <c r="Q2330" s="122">
        <v>1.2411086625028001</v>
      </c>
      <c r="R2330" s="122">
        <v>1.3302838643276</v>
      </c>
      <c r="S2330" s="122">
        <v>0.88562040729680003</v>
      </c>
      <c r="T2330" s="122">
        <v>1.1674140026024</v>
      </c>
      <c r="U2330" s="122">
        <v>1.2618230623516</v>
      </c>
      <c r="V2330" s="122">
        <v>1.2185500448604001</v>
      </c>
      <c r="W2330" s="122">
        <v>1.3769318984287999</v>
      </c>
      <c r="X2330" s="122">
        <v>1.2277722031064</v>
      </c>
      <c r="Y2330" s="122">
        <v>1.1798572618951999</v>
      </c>
      <c r="Z2330" s="122">
        <v>1.5815887093048</v>
      </c>
      <c r="AA2330" s="122">
        <v>0.72932213002040003</v>
      </c>
      <c r="AB2330" s="122">
        <v>0.71783171676440005</v>
      </c>
      <c r="AC2330" s="122">
        <v>0.90201376100359998</v>
      </c>
      <c r="AD2330" s="122">
        <v>0.95049644356520002</v>
      </c>
      <c r="AE2330" s="122">
        <v>0.73516605368080001</v>
      </c>
      <c r="AF2330" s="122">
        <v>0.92062076856959996</v>
      </c>
      <c r="AG2330" s="122">
        <v>0.8560620368356</v>
      </c>
      <c r="AH2330" s="122">
        <v>0.90125130653039998</v>
      </c>
      <c r="AI2330" s="122">
        <v>0.86540143123839997</v>
      </c>
      <c r="AJ2330" s="122">
        <v>0.91143207373120005</v>
      </c>
      <c r="AK2330" s="122">
        <v>0.86072383410160003</v>
      </c>
      <c r="AL2330" s="122">
        <v>0</v>
      </c>
    </row>
    <row r="2331" spans="1:38" hidden="1" x14ac:dyDescent="0.25">
      <c r="A2331" s="122" t="s">
        <v>2001</v>
      </c>
      <c r="B2331" s="122">
        <v>1</v>
      </c>
      <c r="C2331" s="122" t="s">
        <v>2186</v>
      </c>
      <c r="D2331" s="122" t="s">
        <v>2137</v>
      </c>
      <c r="E2331" s="122">
        <v>43</v>
      </c>
      <c r="F2331" s="122">
        <v>0</v>
      </c>
      <c r="G2331" s="122">
        <v>0</v>
      </c>
      <c r="H2331" s="122">
        <v>0</v>
      </c>
      <c r="I2331" s="122">
        <v>0</v>
      </c>
      <c r="J2331" s="122">
        <v>0</v>
      </c>
      <c r="K2331" s="122">
        <v>0</v>
      </c>
      <c r="L2331" s="122">
        <v>0</v>
      </c>
      <c r="M2331" s="122">
        <v>0</v>
      </c>
      <c r="N2331" s="122">
        <v>0</v>
      </c>
      <c r="O2331" s="122">
        <v>0</v>
      </c>
      <c r="P2331" s="122">
        <v>0</v>
      </c>
      <c r="Q2331" s="122">
        <v>0</v>
      </c>
      <c r="R2331" s="122">
        <v>0</v>
      </c>
      <c r="S2331" s="122">
        <v>0</v>
      </c>
      <c r="T2331" s="122">
        <v>0</v>
      </c>
      <c r="U2331" s="122">
        <v>0</v>
      </c>
      <c r="V2331" s="122">
        <v>0</v>
      </c>
      <c r="W2331" s="122">
        <v>0</v>
      </c>
      <c r="X2331" s="122">
        <v>0</v>
      </c>
      <c r="Y2331" s="122">
        <v>0</v>
      </c>
      <c r="Z2331" s="122">
        <v>0</v>
      </c>
      <c r="AA2331" s="122">
        <v>0</v>
      </c>
      <c r="AB2331" s="122">
        <v>0</v>
      </c>
      <c r="AC2331" s="122">
        <v>0</v>
      </c>
      <c r="AD2331" s="122">
        <v>0</v>
      </c>
      <c r="AE2331" s="122">
        <v>0</v>
      </c>
      <c r="AF2331" s="122">
        <v>0</v>
      </c>
      <c r="AG2331" s="122">
        <v>0</v>
      </c>
      <c r="AH2331" s="122">
        <v>0</v>
      </c>
      <c r="AI2331" s="122">
        <v>0</v>
      </c>
      <c r="AJ2331" s="122">
        <v>0</v>
      </c>
      <c r="AK2331" s="122">
        <v>0</v>
      </c>
      <c r="AL2331" s="122">
        <v>0</v>
      </c>
    </row>
    <row r="2332" spans="1:38" hidden="1" x14ac:dyDescent="0.25">
      <c r="A2332" s="122" t="s">
        <v>2001</v>
      </c>
      <c r="B2332" s="122">
        <v>1</v>
      </c>
      <c r="C2332" s="122" t="s">
        <v>2186</v>
      </c>
      <c r="D2332" s="122" t="s">
        <v>2104</v>
      </c>
      <c r="E2332" s="122">
        <v>43</v>
      </c>
      <c r="F2332" s="122">
        <v>1.2579265384839999</v>
      </c>
      <c r="G2332" s="122">
        <v>1.1704435443596</v>
      </c>
      <c r="H2332" s="122">
        <v>1.3826607526171999</v>
      </c>
      <c r="I2332" s="122">
        <v>1.5782912453447999</v>
      </c>
      <c r="J2332" s="122">
        <v>1.348529258888</v>
      </c>
      <c r="K2332" s="122">
        <v>1.4359797282516</v>
      </c>
      <c r="L2332" s="122">
        <v>1.046192712166</v>
      </c>
      <c r="M2332" s="122">
        <v>1.0716335628852001</v>
      </c>
      <c r="N2332" s="122">
        <v>1.4530896635863999</v>
      </c>
      <c r="O2332" s="122">
        <v>0.92221255405439995</v>
      </c>
      <c r="P2332" s="122">
        <v>1.4865004579151999</v>
      </c>
      <c r="Q2332" s="122">
        <v>0.93697271355800005</v>
      </c>
      <c r="R2332" s="122">
        <v>1.5064660413012001</v>
      </c>
      <c r="S2332" s="122">
        <v>1.1610554839184</v>
      </c>
      <c r="T2332" s="122">
        <v>0.65764536148359998</v>
      </c>
      <c r="U2332" s="122">
        <v>1.5479458882104</v>
      </c>
      <c r="V2332" s="122">
        <v>0.89480784020040005</v>
      </c>
      <c r="W2332" s="122">
        <v>0.96610348954000003</v>
      </c>
      <c r="X2332" s="122">
        <v>1.1567365667788001</v>
      </c>
      <c r="Y2332" s="122">
        <v>0.590016461986</v>
      </c>
      <c r="Z2332" s="122">
        <v>1.2679737883540001</v>
      </c>
      <c r="AA2332" s="122">
        <v>0.83580971225919998</v>
      </c>
      <c r="AB2332" s="122">
        <v>0.96949219445120005</v>
      </c>
      <c r="AC2332" s="122">
        <v>0.89856750079320002</v>
      </c>
      <c r="AD2332" s="122">
        <v>0.87862054950320001</v>
      </c>
      <c r="AE2332" s="122">
        <v>1.1210948444163999</v>
      </c>
      <c r="AF2332" s="122">
        <v>1.0242553210400001</v>
      </c>
      <c r="AG2332" s="122">
        <v>0.95651905886319999</v>
      </c>
      <c r="AH2332" s="122">
        <v>1.0051132182867999</v>
      </c>
      <c r="AI2332" s="122">
        <v>0.96706636918360001</v>
      </c>
      <c r="AJ2332" s="122">
        <v>1.0161982955655999</v>
      </c>
      <c r="AK2332" s="122">
        <v>0.96217195461799998</v>
      </c>
      <c r="AL2332" s="122">
        <v>0</v>
      </c>
    </row>
    <row r="2333" spans="1:38" hidden="1" x14ac:dyDescent="0.25">
      <c r="A2333" s="122" t="s">
        <v>2001</v>
      </c>
      <c r="B2333" s="122">
        <v>1</v>
      </c>
      <c r="C2333" s="122" t="s">
        <v>2186</v>
      </c>
      <c r="D2333" s="122" t="s">
        <v>2105</v>
      </c>
      <c r="E2333" s="122">
        <v>43</v>
      </c>
      <c r="F2333" s="122">
        <v>0</v>
      </c>
      <c r="G2333" s="122">
        <v>0</v>
      </c>
      <c r="H2333" s="122">
        <v>0</v>
      </c>
      <c r="I2333" s="122">
        <v>0</v>
      </c>
      <c r="J2333" s="122">
        <v>0</v>
      </c>
      <c r="K2333" s="122">
        <v>0</v>
      </c>
      <c r="L2333" s="122">
        <v>0</v>
      </c>
      <c r="M2333" s="122">
        <v>0</v>
      </c>
      <c r="N2333" s="122">
        <v>0</v>
      </c>
      <c r="O2333" s="122">
        <v>0</v>
      </c>
      <c r="P2333" s="122">
        <v>0</v>
      </c>
      <c r="Q2333" s="122">
        <v>0</v>
      </c>
      <c r="R2333" s="122">
        <v>0</v>
      </c>
      <c r="S2333" s="122">
        <v>0</v>
      </c>
      <c r="T2333" s="122">
        <v>0</v>
      </c>
      <c r="U2333" s="122">
        <v>0</v>
      </c>
      <c r="V2333" s="122">
        <v>0</v>
      </c>
      <c r="W2333" s="122">
        <v>0</v>
      </c>
      <c r="X2333" s="122">
        <v>0</v>
      </c>
      <c r="Y2333" s="122">
        <v>0</v>
      </c>
      <c r="Z2333" s="122">
        <v>0</v>
      </c>
      <c r="AA2333" s="122">
        <v>0</v>
      </c>
      <c r="AB2333" s="122">
        <v>0</v>
      </c>
      <c r="AC2333" s="122">
        <v>0</v>
      </c>
      <c r="AD2333" s="122">
        <v>0</v>
      </c>
      <c r="AE2333" s="122">
        <v>0</v>
      </c>
      <c r="AF2333" s="122">
        <v>0</v>
      </c>
      <c r="AG2333" s="122">
        <v>0</v>
      </c>
      <c r="AH2333" s="122">
        <v>0</v>
      </c>
      <c r="AI2333" s="122">
        <v>0</v>
      </c>
      <c r="AJ2333" s="122">
        <v>0</v>
      </c>
      <c r="AK2333" s="122">
        <v>0</v>
      </c>
      <c r="AL2333" s="122">
        <v>0</v>
      </c>
    </row>
    <row r="2334" spans="1:38" hidden="1" x14ac:dyDescent="0.25">
      <c r="A2334" s="122" t="s">
        <v>2001</v>
      </c>
      <c r="B2334" s="122">
        <v>1</v>
      </c>
      <c r="C2334" s="122" t="s">
        <v>2186</v>
      </c>
      <c r="D2334" s="122" t="s">
        <v>2106</v>
      </c>
      <c r="E2334" s="122">
        <v>43</v>
      </c>
      <c r="F2334" s="122">
        <v>0</v>
      </c>
      <c r="G2334" s="122">
        <v>0</v>
      </c>
      <c r="H2334" s="122">
        <v>0</v>
      </c>
      <c r="I2334" s="122">
        <v>0</v>
      </c>
      <c r="J2334" s="122">
        <v>0</v>
      </c>
      <c r="K2334" s="122">
        <v>0</v>
      </c>
      <c r="L2334" s="122">
        <v>0</v>
      </c>
      <c r="M2334" s="122">
        <v>0</v>
      </c>
      <c r="N2334" s="122">
        <v>0</v>
      </c>
      <c r="O2334" s="122">
        <v>0</v>
      </c>
      <c r="P2334" s="122">
        <v>0</v>
      </c>
      <c r="Q2334" s="122">
        <v>0</v>
      </c>
      <c r="R2334" s="122">
        <v>0</v>
      </c>
      <c r="S2334" s="122">
        <v>0</v>
      </c>
      <c r="T2334" s="122">
        <v>0</v>
      </c>
      <c r="U2334" s="122">
        <v>0</v>
      </c>
      <c r="V2334" s="122">
        <v>0</v>
      </c>
      <c r="W2334" s="122">
        <v>0</v>
      </c>
      <c r="X2334" s="122">
        <v>0</v>
      </c>
      <c r="Y2334" s="122">
        <v>0</v>
      </c>
      <c r="Z2334" s="122">
        <v>0</v>
      </c>
      <c r="AA2334" s="122">
        <v>0</v>
      </c>
      <c r="AB2334" s="122">
        <v>0</v>
      </c>
      <c r="AC2334" s="122">
        <v>0</v>
      </c>
      <c r="AD2334" s="122">
        <v>0</v>
      </c>
      <c r="AE2334" s="122">
        <v>0</v>
      </c>
      <c r="AF2334" s="122">
        <v>0</v>
      </c>
      <c r="AG2334" s="122">
        <v>0</v>
      </c>
      <c r="AH2334" s="122">
        <v>0</v>
      </c>
      <c r="AI2334" s="122">
        <v>0</v>
      </c>
      <c r="AJ2334" s="122">
        <v>0</v>
      </c>
      <c r="AK2334" s="122">
        <v>0</v>
      </c>
      <c r="AL2334" s="122">
        <v>0</v>
      </c>
    </row>
    <row r="2335" spans="1:38" hidden="1" x14ac:dyDescent="0.25">
      <c r="A2335" s="122" t="s">
        <v>2001</v>
      </c>
      <c r="B2335" s="122">
        <v>1</v>
      </c>
      <c r="C2335" s="122" t="s">
        <v>2186</v>
      </c>
      <c r="D2335" s="122" t="s">
        <v>2107</v>
      </c>
      <c r="E2335" s="122">
        <v>43</v>
      </c>
      <c r="F2335" s="122">
        <v>0</v>
      </c>
      <c r="G2335" s="122">
        <v>0</v>
      </c>
      <c r="H2335" s="122">
        <v>0</v>
      </c>
      <c r="I2335" s="122">
        <v>0</v>
      </c>
      <c r="J2335" s="122">
        <v>0</v>
      </c>
      <c r="K2335" s="122">
        <v>0</v>
      </c>
      <c r="L2335" s="122">
        <v>0</v>
      </c>
      <c r="M2335" s="122">
        <v>0</v>
      </c>
      <c r="N2335" s="122">
        <v>0</v>
      </c>
      <c r="O2335" s="122">
        <v>0</v>
      </c>
      <c r="P2335" s="122">
        <v>0</v>
      </c>
      <c r="Q2335" s="122">
        <v>0</v>
      </c>
      <c r="R2335" s="122">
        <v>0</v>
      </c>
      <c r="S2335" s="122">
        <v>0</v>
      </c>
      <c r="T2335" s="122">
        <v>0</v>
      </c>
      <c r="U2335" s="122">
        <v>0</v>
      </c>
      <c r="V2335" s="122">
        <v>0</v>
      </c>
      <c r="W2335" s="122">
        <v>0</v>
      </c>
      <c r="X2335" s="122">
        <v>0</v>
      </c>
      <c r="Y2335" s="122">
        <v>0</v>
      </c>
      <c r="Z2335" s="122">
        <v>0</v>
      </c>
      <c r="AA2335" s="122">
        <v>0</v>
      </c>
      <c r="AB2335" s="122">
        <v>0</v>
      </c>
      <c r="AC2335" s="122">
        <v>0</v>
      </c>
      <c r="AD2335" s="122">
        <v>0</v>
      </c>
      <c r="AE2335" s="122">
        <v>0</v>
      </c>
      <c r="AF2335" s="122">
        <v>0</v>
      </c>
      <c r="AG2335" s="122">
        <v>0</v>
      </c>
      <c r="AH2335" s="122">
        <v>0</v>
      </c>
      <c r="AI2335" s="122">
        <v>0</v>
      </c>
      <c r="AJ2335" s="122">
        <v>0</v>
      </c>
      <c r="AK2335" s="122">
        <v>0</v>
      </c>
      <c r="AL2335" s="122">
        <v>0</v>
      </c>
    </row>
    <row r="2336" spans="1:38" hidden="1" x14ac:dyDescent="0.25">
      <c r="A2336" s="122" t="s">
        <v>2001</v>
      </c>
      <c r="B2336" s="122">
        <v>1</v>
      </c>
      <c r="C2336" s="122" t="s">
        <v>2186</v>
      </c>
      <c r="D2336" s="122" t="s">
        <v>475</v>
      </c>
      <c r="E2336" s="122">
        <v>43</v>
      </c>
      <c r="F2336" s="122">
        <v>0</v>
      </c>
      <c r="G2336" s="122">
        <v>0</v>
      </c>
      <c r="H2336" s="122">
        <v>0</v>
      </c>
      <c r="I2336" s="122">
        <v>0</v>
      </c>
      <c r="J2336" s="122">
        <v>0</v>
      </c>
      <c r="K2336" s="122">
        <v>0</v>
      </c>
      <c r="L2336" s="122">
        <v>0</v>
      </c>
      <c r="M2336" s="122">
        <v>0</v>
      </c>
      <c r="N2336" s="122">
        <v>0</v>
      </c>
      <c r="O2336" s="122">
        <v>0</v>
      </c>
      <c r="P2336" s="122">
        <v>0</v>
      </c>
      <c r="Q2336" s="122">
        <v>0</v>
      </c>
      <c r="R2336" s="122">
        <v>0</v>
      </c>
      <c r="S2336" s="122">
        <v>0</v>
      </c>
      <c r="T2336" s="122">
        <v>0</v>
      </c>
      <c r="U2336" s="122">
        <v>0</v>
      </c>
      <c r="V2336" s="122">
        <v>0</v>
      </c>
      <c r="W2336" s="122">
        <v>0</v>
      </c>
      <c r="X2336" s="122">
        <v>0</v>
      </c>
      <c r="Y2336" s="122">
        <v>0</v>
      </c>
      <c r="Z2336" s="122">
        <v>0</v>
      </c>
      <c r="AA2336" s="122">
        <v>0</v>
      </c>
      <c r="AB2336" s="122">
        <v>0</v>
      </c>
      <c r="AC2336" s="122">
        <v>0</v>
      </c>
      <c r="AD2336" s="122">
        <v>0</v>
      </c>
      <c r="AE2336" s="122">
        <v>0</v>
      </c>
      <c r="AF2336" s="122">
        <v>0</v>
      </c>
      <c r="AG2336" s="122">
        <v>0</v>
      </c>
      <c r="AH2336" s="122">
        <v>0</v>
      </c>
      <c r="AI2336" s="122">
        <v>0</v>
      </c>
      <c r="AJ2336" s="122">
        <v>0</v>
      </c>
      <c r="AK2336" s="122">
        <v>0</v>
      </c>
      <c r="AL2336" s="122">
        <v>0</v>
      </c>
    </row>
    <row r="2337" spans="1:38" hidden="1" x14ac:dyDescent="0.25">
      <c r="A2337" s="122" t="s">
        <v>2001</v>
      </c>
      <c r="B2337" s="122">
        <v>1</v>
      </c>
      <c r="C2337" s="122" t="s">
        <v>2186</v>
      </c>
      <c r="D2337" s="122" t="s">
        <v>2108</v>
      </c>
      <c r="E2337" s="122">
        <v>43</v>
      </c>
      <c r="F2337" s="122">
        <v>0</v>
      </c>
      <c r="G2337" s="122">
        <v>0</v>
      </c>
      <c r="H2337" s="122">
        <v>0</v>
      </c>
      <c r="I2337" s="122">
        <v>0</v>
      </c>
      <c r="J2337" s="122">
        <v>0</v>
      </c>
      <c r="K2337" s="122">
        <v>0</v>
      </c>
      <c r="L2337" s="122">
        <v>0</v>
      </c>
      <c r="M2337" s="122">
        <v>0</v>
      </c>
      <c r="N2337" s="122">
        <v>0</v>
      </c>
      <c r="O2337" s="122">
        <v>0</v>
      </c>
      <c r="P2337" s="122">
        <v>0</v>
      </c>
      <c r="Q2337" s="122">
        <v>0</v>
      </c>
      <c r="R2337" s="122">
        <v>0</v>
      </c>
      <c r="S2337" s="122">
        <v>0</v>
      </c>
      <c r="T2337" s="122">
        <v>0</v>
      </c>
      <c r="U2337" s="122">
        <v>0</v>
      </c>
      <c r="V2337" s="122">
        <v>0</v>
      </c>
      <c r="W2337" s="122">
        <v>0</v>
      </c>
      <c r="X2337" s="122">
        <v>0</v>
      </c>
      <c r="Y2337" s="122">
        <v>0</v>
      </c>
      <c r="Z2337" s="122">
        <v>0</v>
      </c>
      <c r="AA2337" s="122">
        <v>0</v>
      </c>
      <c r="AB2337" s="122">
        <v>0</v>
      </c>
      <c r="AC2337" s="122">
        <v>0</v>
      </c>
      <c r="AD2337" s="122">
        <v>0</v>
      </c>
      <c r="AE2337" s="122">
        <v>0</v>
      </c>
      <c r="AF2337" s="122">
        <v>0</v>
      </c>
      <c r="AG2337" s="122">
        <v>0</v>
      </c>
      <c r="AH2337" s="122">
        <v>0</v>
      </c>
      <c r="AI2337" s="122">
        <v>0</v>
      </c>
      <c r="AJ2337" s="122">
        <v>0</v>
      </c>
      <c r="AK2337" s="122">
        <v>0</v>
      </c>
      <c r="AL2337" s="122">
        <v>0</v>
      </c>
    </row>
    <row r="2338" spans="1:38" hidden="1" x14ac:dyDescent="0.25">
      <c r="A2338" s="122" t="s">
        <v>2001</v>
      </c>
      <c r="B2338" s="122">
        <v>1</v>
      </c>
      <c r="C2338" s="122" t="s">
        <v>2186</v>
      </c>
      <c r="D2338" s="122" t="s">
        <v>2109</v>
      </c>
      <c r="E2338" s="122">
        <v>43</v>
      </c>
      <c r="F2338" s="122">
        <v>0</v>
      </c>
      <c r="G2338" s="122">
        <v>0</v>
      </c>
      <c r="H2338" s="122">
        <v>0</v>
      </c>
      <c r="I2338" s="122">
        <v>0</v>
      </c>
      <c r="J2338" s="122">
        <v>0</v>
      </c>
      <c r="K2338" s="122">
        <v>0</v>
      </c>
      <c r="L2338" s="122">
        <v>0</v>
      </c>
      <c r="M2338" s="122">
        <v>0</v>
      </c>
      <c r="N2338" s="122">
        <v>0</v>
      </c>
      <c r="O2338" s="122">
        <v>0</v>
      </c>
      <c r="P2338" s="122">
        <v>0</v>
      </c>
      <c r="Q2338" s="122">
        <v>0</v>
      </c>
      <c r="R2338" s="122">
        <v>0</v>
      </c>
      <c r="S2338" s="122">
        <v>0</v>
      </c>
      <c r="T2338" s="122">
        <v>0</v>
      </c>
      <c r="U2338" s="122">
        <v>0</v>
      </c>
      <c r="V2338" s="122">
        <v>0</v>
      </c>
      <c r="W2338" s="122">
        <v>0</v>
      </c>
      <c r="X2338" s="122">
        <v>0</v>
      </c>
      <c r="Y2338" s="122">
        <v>0</v>
      </c>
      <c r="Z2338" s="122">
        <v>0</v>
      </c>
      <c r="AA2338" s="122">
        <v>0</v>
      </c>
      <c r="AB2338" s="122">
        <v>0</v>
      </c>
      <c r="AC2338" s="122">
        <v>0</v>
      </c>
      <c r="AD2338" s="122">
        <v>0</v>
      </c>
      <c r="AE2338" s="122">
        <v>0</v>
      </c>
      <c r="AF2338" s="122">
        <v>0</v>
      </c>
      <c r="AG2338" s="122">
        <v>0</v>
      </c>
      <c r="AH2338" s="122">
        <v>0</v>
      </c>
      <c r="AI2338" s="122">
        <v>0</v>
      </c>
      <c r="AJ2338" s="122">
        <v>0</v>
      </c>
      <c r="AK2338" s="122">
        <v>0</v>
      </c>
      <c r="AL2338" s="122">
        <v>0</v>
      </c>
    </row>
    <row r="2339" spans="1:38" hidden="1" x14ac:dyDescent="0.25">
      <c r="A2339" s="122" t="s">
        <v>2001</v>
      </c>
      <c r="B2339" s="122">
        <v>1</v>
      </c>
      <c r="C2339" s="122" t="s">
        <v>2186</v>
      </c>
      <c r="D2339" s="122" t="s">
        <v>2110</v>
      </c>
      <c r="E2339" s="122">
        <v>43</v>
      </c>
      <c r="F2339" s="122">
        <v>0</v>
      </c>
      <c r="G2339" s="122">
        <v>0</v>
      </c>
      <c r="H2339" s="122">
        <v>0</v>
      </c>
      <c r="I2339" s="122">
        <v>0</v>
      </c>
      <c r="J2339" s="122">
        <v>0</v>
      </c>
      <c r="K2339" s="122">
        <v>0</v>
      </c>
      <c r="L2339" s="122">
        <v>0</v>
      </c>
      <c r="M2339" s="122">
        <v>0</v>
      </c>
      <c r="N2339" s="122">
        <v>0</v>
      </c>
      <c r="O2339" s="122">
        <v>0</v>
      </c>
      <c r="P2339" s="122">
        <v>0</v>
      </c>
      <c r="Q2339" s="122">
        <v>0</v>
      </c>
      <c r="R2339" s="122">
        <v>0</v>
      </c>
      <c r="S2339" s="122">
        <v>0</v>
      </c>
      <c r="T2339" s="122">
        <v>0</v>
      </c>
      <c r="U2339" s="122">
        <v>0</v>
      </c>
      <c r="V2339" s="122">
        <v>0</v>
      </c>
      <c r="W2339" s="122">
        <v>0</v>
      </c>
      <c r="X2339" s="122">
        <v>0</v>
      </c>
      <c r="Y2339" s="122">
        <v>0</v>
      </c>
      <c r="Z2339" s="122">
        <v>0</v>
      </c>
      <c r="AA2339" s="122">
        <v>0</v>
      </c>
      <c r="AB2339" s="122">
        <v>0</v>
      </c>
      <c r="AC2339" s="122">
        <v>0</v>
      </c>
      <c r="AD2339" s="122">
        <v>0</v>
      </c>
      <c r="AE2339" s="122">
        <v>0</v>
      </c>
      <c r="AF2339" s="122">
        <v>0</v>
      </c>
      <c r="AG2339" s="122">
        <v>0</v>
      </c>
      <c r="AH2339" s="122">
        <v>0</v>
      </c>
      <c r="AI2339" s="122">
        <v>0</v>
      </c>
      <c r="AJ2339" s="122">
        <v>0</v>
      </c>
      <c r="AK2339" s="122">
        <v>0</v>
      </c>
      <c r="AL2339" s="122">
        <v>0</v>
      </c>
    </row>
    <row r="2340" spans="1:38" hidden="1" x14ac:dyDescent="0.25">
      <c r="A2340" s="122" t="s">
        <v>2001</v>
      </c>
      <c r="B2340" s="122">
        <v>1</v>
      </c>
      <c r="C2340" s="122" t="s">
        <v>2186</v>
      </c>
      <c r="D2340" s="122" t="s">
        <v>2111</v>
      </c>
      <c r="E2340" s="122">
        <v>43</v>
      </c>
      <c r="F2340" s="122">
        <v>0</v>
      </c>
      <c r="G2340" s="122">
        <v>0</v>
      </c>
      <c r="H2340" s="122">
        <v>0</v>
      </c>
      <c r="I2340" s="122">
        <v>0</v>
      </c>
      <c r="J2340" s="122">
        <v>0</v>
      </c>
      <c r="K2340" s="122">
        <v>0</v>
      </c>
      <c r="L2340" s="122">
        <v>0</v>
      </c>
      <c r="M2340" s="122">
        <v>0</v>
      </c>
      <c r="N2340" s="122">
        <v>0</v>
      </c>
      <c r="O2340" s="122">
        <v>0</v>
      </c>
      <c r="P2340" s="122">
        <v>0</v>
      </c>
      <c r="Q2340" s="122">
        <v>0</v>
      </c>
      <c r="R2340" s="122">
        <v>0</v>
      </c>
      <c r="S2340" s="122">
        <v>0</v>
      </c>
      <c r="T2340" s="122">
        <v>0</v>
      </c>
      <c r="U2340" s="122">
        <v>0</v>
      </c>
      <c r="V2340" s="122">
        <v>0</v>
      </c>
      <c r="W2340" s="122">
        <v>0</v>
      </c>
      <c r="X2340" s="122">
        <v>0</v>
      </c>
      <c r="Y2340" s="122">
        <v>0</v>
      </c>
      <c r="Z2340" s="122">
        <v>0</v>
      </c>
      <c r="AA2340" s="122">
        <v>0</v>
      </c>
      <c r="AB2340" s="122">
        <v>0</v>
      </c>
      <c r="AC2340" s="122">
        <v>0</v>
      </c>
      <c r="AD2340" s="122">
        <v>0</v>
      </c>
      <c r="AE2340" s="122">
        <v>0</v>
      </c>
      <c r="AF2340" s="122">
        <v>0</v>
      </c>
      <c r="AG2340" s="122">
        <v>0</v>
      </c>
      <c r="AH2340" s="122">
        <v>0</v>
      </c>
      <c r="AI2340" s="122">
        <v>0</v>
      </c>
      <c r="AJ2340" s="122">
        <v>0</v>
      </c>
      <c r="AK2340" s="122">
        <v>0</v>
      </c>
      <c r="AL2340" s="122">
        <v>0</v>
      </c>
    </row>
    <row r="2341" spans="1:38" hidden="1" x14ac:dyDescent="0.25">
      <c r="A2341" s="122" t="s">
        <v>2001</v>
      </c>
      <c r="B2341" s="122">
        <v>1</v>
      </c>
      <c r="C2341" s="122" t="s">
        <v>2186</v>
      </c>
      <c r="D2341" s="122" t="s">
        <v>2112</v>
      </c>
      <c r="E2341" s="122">
        <v>43</v>
      </c>
      <c r="F2341" s="122">
        <v>4.5413904312000004E-3</v>
      </c>
      <c r="G2341" s="122">
        <v>0</v>
      </c>
      <c r="H2341" s="122">
        <v>0</v>
      </c>
      <c r="I2341" s="122">
        <v>0</v>
      </c>
      <c r="J2341" s="122">
        <v>0</v>
      </c>
      <c r="K2341" s="122">
        <v>0</v>
      </c>
      <c r="L2341" s="122">
        <v>0</v>
      </c>
      <c r="M2341" s="122">
        <v>0</v>
      </c>
      <c r="N2341" s="122">
        <v>0</v>
      </c>
      <c r="O2341" s="122">
        <v>0</v>
      </c>
      <c r="P2341" s="122">
        <v>0</v>
      </c>
      <c r="Q2341" s="122">
        <v>0</v>
      </c>
      <c r="R2341" s="122">
        <v>0</v>
      </c>
      <c r="S2341" s="122">
        <v>0</v>
      </c>
      <c r="T2341" s="122">
        <v>0</v>
      </c>
      <c r="U2341" s="122">
        <v>0</v>
      </c>
      <c r="V2341" s="122">
        <v>0</v>
      </c>
      <c r="W2341" s="122">
        <v>0</v>
      </c>
      <c r="X2341" s="122">
        <v>0</v>
      </c>
      <c r="Y2341" s="122">
        <v>0</v>
      </c>
      <c r="Z2341" s="122">
        <v>0</v>
      </c>
      <c r="AA2341" s="122">
        <v>0</v>
      </c>
      <c r="AB2341" s="122">
        <v>0</v>
      </c>
      <c r="AC2341" s="122">
        <v>0</v>
      </c>
      <c r="AD2341" s="122">
        <v>0</v>
      </c>
      <c r="AE2341" s="122">
        <v>0</v>
      </c>
      <c r="AF2341" s="122">
        <v>0</v>
      </c>
      <c r="AG2341" s="122">
        <v>0</v>
      </c>
      <c r="AH2341" s="122">
        <v>0</v>
      </c>
      <c r="AI2341" s="122">
        <v>0</v>
      </c>
      <c r="AJ2341" s="122">
        <v>0</v>
      </c>
      <c r="AK2341" s="122">
        <v>0</v>
      </c>
      <c r="AL2341" s="122">
        <v>0</v>
      </c>
    </row>
    <row r="2342" spans="1:38" hidden="1" x14ac:dyDescent="0.25">
      <c r="A2342" s="122" t="s">
        <v>2001</v>
      </c>
      <c r="B2342" s="122">
        <v>1</v>
      </c>
      <c r="C2342" s="122" t="s">
        <v>2186</v>
      </c>
      <c r="D2342" s="122" t="s">
        <v>2113</v>
      </c>
      <c r="E2342" s="122">
        <v>43</v>
      </c>
      <c r="F2342" s="122">
        <v>0</v>
      </c>
      <c r="G2342" s="122">
        <v>0</v>
      </c>
      <c r="H2342" s="122">
        <v>0</v>
      </c>
      <c r="I2342" s="122">
        <v>0</v>
      </c>
      <c r="J2342" s="122">
        <v>0</v>
      </c>
      <c r="K2342" s="122">
        <v>0</v>
      </c>
      <c r="L2342" s="122">
        <v>0</v>
      </c>
      <c r="M2342" s="122">
        <v>0</v>
      </c>
      <c r="N2342" s="122">
        <v>0</v>
      </c>
      <c r="O2342" s="122">
        <v>0</v>
      </c>
      <c r="P2342" s="122">
        <v>0</v>
      </c>
      <c r="Q2342" s="122">
        <v>0</v>
      </c>
      <c r="R2342" s="122">
        <v>0</v>
      </c>
      <c r="S2342" s="122">
        <v>0</v>
      </c>
      <c r="T2342" s="122">
        <v>0</v>
      </c>
      <c r="U2342" s="122">
        <v>0</v>
      </c>
      <c r="V2342" s="122">
        <v>0</v>
      </c>
      <c r="W2342" s="122">
        <v>0</v>
      </c>
      <c r="X2342" s="122">
        <v>0</v>
      </c>
      <c r="Y2342" s="122">
        <v>0</v>
      </c>
      <c r="Z2342" s="122">
        <v>0</v>
      </c>
      <c r="AA2342" s="122">
        <v>0</v>
      </c>
      <c r="AB2342" s="122">
        <v>0</v>
      </c>
      <c r="AC2342" s="122">
        <v>0</v>
      </c>
      <c r="AD2342" s="122">
        <v>0</v>
      </c>
      <c r="AE2342" s="122">
        <v>0</v>
      </c>
      <c r="AF2342" s="122">
        <v>0</v>
      </c>
      <c r="AG2342" s="122">
        <v>0</v>
      </c>
      <c r="AH2342" s="122">
        <v>0</v>
      </c>
      <c r="AI2342" s="122">
        <v>0</v>
      </c>
      <c r="AJ2342" s="122">
        <v>0</v>
      </c>
      <c r="AK2342" s="122">
        <v>0</v>
      </c>
      <c r="AL2342" s="122">
        <v>0</v>
      </c>
    </row>
    <row r="2343" spans="1:38" hidden="1" x14ac:dyDescent="0.25">
      <c r="A2343" s="122" t="s">
        <v>2001</v>
      </c>
      <c r="B2343" s="122">
        <v>1</v>
      </c>
      <c r="C2343" s="122" t="s">
        <v>2186</v>
      </c>
      <c r="D2343" s="122" t="s">
        <v>2114</v>
      </c>
      <c r="E2343" s="122">
        <v>43</v>
      </c>
      <c r="F2343" s="122">
        <v>0</v>
      </c>
      <c r="G2343" s="122">
        <v>0</v>
      </c>
      <c r="H2343" s="122">
        <v>0</v>
      </c>
      <c r="I2343" s="122">
        <v>0</v>
      </c>
      <c r="J2343" s="122">
        <v>0</v>
      </c>
      <c r="K2343" s="122">
        <v>0</v>
      </c>
      <c r="L2343" s="122">
        <v>0</v>
      </c>
      <c r="M2343" s="122">
        <v>0</v>
      </c>
      <c r="N2343" s="122">
        <v>0</v>
      </c>
      <c r="O2343" s="122">
        <v>0</v>
      </c>
      <c r="P2343" s="122">
        <v>0</v>
      </c>
      <c r="Q2343" s="122">
        <v>0</v>
      </c>
      <c r="R2343" s="122">
        <v>0</v>
      </c>
      <c r="S2343" s="122">
        <v>0</v>
      </c>
      <c r="T2343" s="122">
        <v>0</v>
      </c>
      <c r="U2343" s="122">
        <v>0</v>
      </c>
      <c r="V2343" s="122">
        <v>0</v>
      </c>
      <c r="W2343" s="122">
        <v>0</v>
      </c>
      <c r="X2343" s="122">
        <v>0</v>
      </c>
      <c r="Y2343" s="122">
        <v>0</v>
      </c>
      <c r="Z2343" s="122">
        <v>0</v>
      </c>
      <c r="AA2343" s="122">
        <v>0</v>
      </c>
      <c r="AB2343" s="122">
        <v>0</v>
      </c>
      <c r="AC2343" s="122">
        <v>0</v>
      </c>
      <c r="AD2343" s="122">
        <v>0</v>
      </c>
      <c r="AE2343" s="122">
        <v>0</v>
      </c>
      <c r="AF2343" s="122">
        <v>0</v>
      </c>
      <c r="AG2343" s="122">
        <v>0</v>
      </c>
      <c r="AH2343" s="122">
        <v>0</v>
      </c>
      <c r="AI2343" s="122">
        <v>0</v>
      </c>
      <c r="AJ2343" s="122">
        <v>0</v>
      </c>
      <c r="AK2343" s="122">
        <v>0</v>
      </c>
      <c r="AL2343" s="122">
        <v>0</v>
      </c>
    </row>
    <row r="2344" spans="1:38" hidden="1" x14ac:dyDescent="0.25">
      <c r="A2344" s="122" t="s">
        <v>2001</v>
      </c>
      <c r="B2344" s="122">
        <v>1</v>
      </c>
      <c r="C2344" s="122" t="s">
        <v>2186</v>
      </c>
      <c r="D2344" s="122" t="s">
        <v>2115</v>
      </c>
      <c r="E2344" s="122">
        <v>43</v>
      </c>
      <c r="F2344" s="122">
        <v>0</v>
      </c>
      <c r="G2344" s="122">
        <v>0</v>
      </c>
      <c r="H2344" s="122">
        <v>0</v>
      </c>
      <c r="I2344" s="122">
        <v>0</v>
      </c>
      <c r="J2344" s="122">
        <v>0</v>
      </c>
      <c r="K2344" s="122">
        <v>0</v>
      </c>
      <c r="L2344" s="122">
        <v>0</v>
      </c>
      <c r="M2344" s="122">
        <v>0</v>
      </c>
      <c r="N2344" s="122">
        <v>0</v>
      </c>
      <c r="O2344" s="122">
        <v>0</v>
      </c>
      <c r="P2344" s="122">
        <v>0</v>
      </c>
      <c r="Q2344" s="122">
        <v>0</v>
      </c>
      <c r="R2344" s="122">
        <v>0</v>
      </c>
      <c r="S2344" s="122">
        <v>0</v>
      </c>
      <c r="T2344" s="122">
        <v>0</v>
      </c>
      <c r="U2344" s="122">
        <v>0</v>
      </c>
      <c r="V2344" s="122">
        <v>0</v>
      </c>
      <c r="W2344" s="122">
        <v>0</v>
      </c>
      <c r="X2344" s="122">
        <v>0</v>
      </c>
      <c r="Y2344" s="122">
        <v>0</v>
      </c>
      <c r="Z2344" s="122">
        <v>0</v>
      </c>
      <c r="AA2344" s="122">
        <v>0</v>
      </c>
      <c r="AB2344" s="122">
        <v>0</v>
      </c>
      <c r="AC2344" s="122">
        <v>0</v>
      </c>
      <c r="AD2344" s="122">
        <v>0</v>
      </c>
      <c r="AE2344" s="122">
        <v>0</v>
      </c>
      <c r="AF2344" s="122">
        <v>0</v>
      </c>
      <c r="AG2344" s="122">
        <v>0</v>
      </c>
      <c r="AH2344" s="122">
        <v>0</v>
      </c>
      <c r="AI2344" s="122">
        <v>0</v>
      </c>
      <c r="AJ2344" s="122">
        <v>0</v>
      </c>
      <c r="AK2344" s="122">
        <v>0</v>
      </c>
      <c r="AL2344" s="122">
        <v>0</v>
      </c>
    </row>
    <row r="2345" spans="1:38" hidden="1" x14ac:dyDescent="0.25">
      <c r="A2345" s="122" t="s">
        <v>2001</v>
      </c>
      <c r="B2345" s="122">
        <v>1</v>
      </c>
      <c r="C2345" s="122" t="s">
        <v>2186</v>
      </c>
      <c r="D2345" s="122" t="s">
        <v>2116</v>
      </c>
      <c r="E2345" s="122">
        <v>43</v>
      </c>
      <c r="F2345" s="122">
        <v>0</v>
      </c>
      <c r="G2345" s="122">
        <v>0</v>
      </c>
      <c r="H2345" s="122">
        <v>0</v>
      </c>
      <c r="I2345" s="122">
        <v>0</v>
      </c>
      <c r="J2345" s="122">
        <v>0</v>
      </c>
      <c r="K2345" s="122">
        <v>0</v>
      </c>
      <c r="L2345" s="122">
        <v>0</v>
      </c>
      <c r="M2345" s="122">
        <v>0</v>
      </c>
      <c r="N2345" s="122">
        <v>0</v>
      </c>
      <c r="O2345" s="122">
        <v>0</v>
      </c>
      <c r="P2345" s="122">
        <v>0</v>
      </c>
      <c r="Q2345" s="122">
        <v>0</v>
      </c>
      <c r="R2345" s="122">
        <v>0</v>
      </c>
      <c r="S2345" s="122">
        <v>0</v>
      </c>
      <c r="T2345" s="122">
        <v>0</v>
      </c>
      <c r="U2345" s="122">
        <v>0</v>
      </c>
      <c r="V2345" s="122">
        <v>0</v>
      </c>
      <c r="W2345" s="122">
        <v>0</v>
      </c>
      <c r="X2345" s="122">
        <v>0</v>
      </c>
      <c r="Y2345" s="122">
        <v>0</v>
      </c>
      <c r="Z2345" s="122">
        <v>0</v>
      </c>
      <c r="AA2345" s="122">
        <v>0</v>
      </c>
      <c r="AB2345" s="122">
        <v>0</v>
      </c>
      <c r="AC2345" s="122">
        <v>0</v>
      </c>
      <c r="AD2345" s="122">
        <v>0</v>
      </c>
      <c r="AE2345" s="122">
        <v>0</v>
      </c>
      <c r="AF2345" s="122">
        <v>0</v>
      </c>
      <c r="AG2345" s="122">
        <v>0</v>
      </c>
      <c r="AH2345" s="122">
        <v>0</v>
      </c>
      <c r="AI2345" s="122">
        <v>0</v>
      </c>
      <c r="AJ2345" s="122">
        <v>0</v>
      </c>
      <c r="AK2345" s="122">
        <v>0</v>
      </c>
      <c r="AL2345" s="122">
        <v>0</v>
      </c>
    </row>
    <row r="2346" spans="1:38" hidden="1" x14ac:dyDescent="0.25">
      <c r="A2346" s="122" t="s">
        <v>2001</v>
      </c>
      <c r="B2346" s="122">
        <v>1</v>
      </c>
      <c r="C2346" s="122" t="s">
        <v>2186</v>
      </c>
      <c r="D2346" s="122" t="s">
        <v>2138</v>
      </c>
      <c r="E2346" s="122">
        <v>43</v>
      </c>
      <c r="F2346" s="122">
        <v>0</v>
      </c>
      <c r="G2346" s="122">
        <v>0</v>
      </c>
      <c r="H2346" s="122">
        <v>0</v>
      </c>
      <c r="I2346" s="122">
        <v>0</v>
      </c>
      <c r="J2346" s="122">
        <v>0</v>
      </c>
      <c r="K2346" s="122">
        <v>0</v>
      </c>
      <c r="L2346" s="122">
        <v>0</v>
      </c>
      <c r="M2346" s="122">
        <v>0</v>
      </c>
      <c r="N2346" s="122">
        <v>0</v>
      </c>
      <c r="O2346" s="122">
        <v>0</v>
      </c>
      <c r="P2346" s="122">
        <v>0</v>
      </c>
      <c r="Q2346" s="122">
        <v>0</v>
      </c>
      <c r="R2346" s="122">
        <v>0</v>
      </c>
      <c r="S2346" s="122">
        <v>0</v>
      </c>
      <c r="T2346" s="122">
        <v>0</v>
      </c>
      <c r="U2346" s="122">
        <v>0</v>
      </c>
      <c r="V2346" s="122">
        <v>0</v>
      </c>
      <c r="W2346" s="122">
        <v>0</v>
      </c>
      <c r="X2346" s="122">
        <v>0</v>
      </c>
      <c r="Y2346" s="122">
        <v>0</v>
      </c>
      <c r="Z2346" s="122">
        <v>0</v>
      </c>
      <c r="AA2346" s="122">
        <v>0</v>
      </c>
      <c r="AB2346" s="122">
        <v>0</v>
      </c>
      <c r="AC2346" s="122">
        <v>0</v>
      </c>
      <c r="AD2346" s="122">
        <v>0</v>
      </c>
      <c r="AE2346" s="122">
        <v>0</v>
      </c>
      <c r="AF2346" s="122">
        <v>0</v>
      </c>
      <c r="AG2346" s="122">
        <v>0</v>
      </c>
      <c r="AH2346" s="122">
        <v>0</v>
      </c>
      <c r="AI2346" s="122">
        <v>0</v>
      </c>
      <c r="AJ2346" s="122">
        <v>0</v>
      </c>
      <c r="AK2346" s="122">
        <v>0</v>
      </c>
      <c r="AL2346" s="122">
        <v>0</v>
      </c>
    </row>
    <row r="2347" spans="1:38" hidden="1" x14ac:dyDescent="0.25">
      <c r="A2347" s="122" t="s">
        <v>2001</v>
      </c>
      <c r="B2347" s="122">
        <v>1</v>
      </c>
      <c r="C2347" s="122" t="s">
        <v>2186</v>
      </c>
      <c r="D2347" s="122" t="s">
        <v>2117</v>
      </c>
      <c r="E2347" s="122">
        <v>43</v>
      </c>
      <c r="F2347" s="122">
        <v>0</v>
      </c>
      <c r="G2347" s="122">
        <v>0</v>
      </c>
      <c r="H2347" s="122">
        <v>0</v>
      </c>
      <c r="I2347" s="122">
        <v>0</v>
      </c>
      <c r="J2347" s="122">
        <v>0</v>
      </c>
      <c r="K2347" s="122">
        <v>0</v>
      </c>
      <c r="L2347" s="122">
        <v>0</v>
      </c>
      <c r="M2347" s="122">
        <v>0</v>
      </c>
      <c r="N2347" s="122">
        <v>0</v>
      </c>
      <c r="O2347" s="122">
        <v>0</v>
      </c>
      <c r="P2347" s="122">
        <v>0</v>
      </c>
      <c r="Q2347" s="122">
        <v>0</v>
      </c>
      <c r="R2347" s="122">
        <v>0</v>
      </c>
      <c r="S2347" s="122">
        <v>0</v>
      </c>
      <c r="T2347" s="122">
        <v>0</v>
      </c>
      <c r="U2347" s="122">
        <v>0</v>
      </c>
      <c r="V2347" s="122">
        <v>0</v>
      </c>
      <c r="W2347" s="122">
        <v>0</v>
      </c>
      <c r="X2347" s="122">
        <v>0</v>
      </c>
      <c r="Y2347" s="122">
        <v>0</v>
      </c>
      <c r="Z2347" s="122">
        <v>0</v>
      </c>
      <c r="AA2347" s="122">
        <v>0</v>
      </c>
      <c r="AB2347" s="122">
        <v>0</v>
      </c>
      <c r="AC2347" s="122">
        <v>0</v>
      </c>
      <c r="AD2347" s="122">
        <v>0</v>
      </c>
      <c r="AE2347" s="122">
        <v>0</v>
      </c>
      <c r="AF2347" s="122">
        <v>0</v>
      </c>
      <c r="AG2347" s="122">
        <v>0</v>
      </c>
      <c r="AH2347" s="122">
        <v>0</v>
      </c>
      <c r="AI2347" s="122">
        <v>0</v>
      </c>
      <c r="AJ2347" s="122">
        <v>0</v>
      </c>
      <c r="AK2347" s="122">
        <v>0</v>
      </c>
      <c r="AL2347" s="122">
        <v>0</v>
      </c>
    </row>
    <row r="2348" spans="1:38" hidden="1" x14ac:dyDescent="0.25">
      <c r="A2348" s="122" t="s">
        <v>2001</v>
      </c>
      <c r="B2348" s="122">
        <v>1</v>
      </c>
      <c r="C2348" s="122" t="s">
        <v>2186</v>
      </c>
      <c r="D2348" s="122" t="s">
        <v>2118</v>
      </c>
      <c r="E2348" s="122">
        <v>43</v>
      </c>
      <c r="F2348" s="122">
        <v>0</v>
      </c>
      <c r="G2348" s="122">
        <v>0</v>
      </c>
      <c r="H2348" s="122">
        <v>0</v>
      </c>
      <c r="I2348" s="122">
        <v>0</v>
      </c>
      <c r="J2348" s="122">
        <v>0</v>
      </c>
      <c r="K2348" s="122">
        <v>0</v>
      </c>
      <c r="L2348" s="122">
        <v>6.3129978799999998E-4</v>
      </c>
      <c r="M2348" s="122">
        <v>0</v>
      </c>
      <c r="N2348" s="122">
        <v>0</v>
      </c>
      <c r="O2348" s="122">
        <v>0</v>
      </c>
      <c r="P2348" s="122">
        <v>0</v>
      </c>
      <c r="Q2348" s="122">
        <v>0</v>
      </c>
      <c r="R2348" s="122">
        <v>0</v>
      </c>
      <c r="S2348" s="122">
        <v>0</v>
      </c>
      <c r="T2348" s="122">
        <v>0</v>
      </c>
      <c r="U2348" s="122">
        <v>0</v>
      </c>
      <c r="V2348" s="122">
        <v>0</v>
      </c>
      <c r="W2348" s="122">
        <v>0</v>
      </c>
      <c r="X2348" s="122">
        <v>0</v>
      </c>
      <c r="Y2348" s="122">
        <v>0</v>
      </c>
      <c r="Z2348" s="122">
        <v>0</v>
      </c>
      <c r="AA2348" s="122">
        <v>0</v>
      </c>
      <c r="AB2348" s="122">
        <v>0</v>
      </c>
      <c r="AC2348" s="122">
        <v>0</v>
      </c>
      <c r="AD2348" s="122">
        <v>0</v>
      </c>
      <c r="AE2348" s="122">
        <v>0</v>
      </c>
      <c r="AF2348" s="122">
        <v>0</v>
      </c>
      <c r="AG2348" s="122">
        <v>0</v>
      </c>
      <c r="AH2348" s="122">
        <v>0</v>
      </c>
      <c r="AI2348" s="122">
        <v>0</v>
      </c>
      <c r="AJ2348" s="122">
        <v>0</v>
      </c>
      <c r="AK2348" s="122">
        <v>0</v>
      </c>
      <c r="AL2348" s="122">
        <v>0</v>
      </c>
    </row>
    <row r="2349" spans="1:38" hidden="1" x14ac:dyDescent="0.25">
      <c r="A2349" s="122" t="s">
        <v>2001</v>
      </c>
      <c r="B2349" s="122">
        <v>1</v>
      </c>
      <c r="C2349" s="122" t="s">
        <v>2186</v>
      </c>
      <c r="D2349" s="122" t="s">
        <v>2119</v>
      </c>
      <c r="E2349" s="122">
        <v>43</v>
      </c>
      <c r="F2349" s="122">
        <v>0</v>
      </c>
      <c r="G2349" s="122">
        <v>0</v>
      </c>
      <c r="H2349" s="122">
        <v>0</v>
      </c>
      <c r="I2349" s="122">
        <v>0</v>
      </c>
      <c r="J2349" s="122">
        <v>0</v>
      </c>
      <c r="K2349" s="122">
        <v>0</v>
      </c>
      <c r="L2349" s="122">
        <v>0</v>
      </c>
      <c r="M2349" s="122">
        <v>0</v>
      </c>
      <c r="N2349" s="122">
        <v>0</v>
      </c>
      <c r="O2349" s="122">
        <v>0</v>
      </c>
      <c r="P2349" s="122">
        <v>0</v>
      </c>
      <c r="Q2349" s="122">
        <v>0</v>
      </c>
      <c r="R2349" s="122">
        <v>0</v>
      </c>
      <c r="S2349" s="122">
        <v>0</v>
      </c>
      <c r="T2349" s="122">
        <v>0</v>
      </c>
      <c r="U2349" s="122">
        <v>0</v>
      </c>
      <c r="V2349" s="122">
        <v>0</v>
      </c>
      <c r="W2349" s="122">
        <v>0</v>
      </c>
      <c r="X2349" s="122">
        <v>0</v>
      </c>
      <c r="Y2349" s="122">
        <v>0</v>
      </c>
      <c r="Z2349" s="122">
        <v>0</v>
      </c>
      <c r="AA2349" s="122">
        <v>0</v>
      </c>
      <c r="AB2349" s="122">
        <v>0</v>
      </c>
      <c r="AC2349" s="122">
        <v>0</v>
      </c>
      <c r="AD2349" s="122">
        <v>0</v>
      </c>
      <c r="AE2349" s="122">
        <v>0</v>
      </c>
      <c r="AF2349" s="122">
        <v>0</v>
      </c>
      <c r="AG2349" s="122">
        <v>0</v>
      </c>
      <c r="AH2349" s="122">
        <v>0</v>
      </c>
      <c r="AI2349" s="122">
        <v>0</v>
      </c>
      <c r="AJ2349" s="122">
        <v>0</v>
      </c>
      <c r="AK2349" s="122">
        <v>0</v>
      </c>
      <c r="AL2349" s="122">
        <v>0</v>
      </c>
    </row>
    <row r="2350" spans="1:38" hidden="1" x14ac:dyDescent="0.25">
      <c r="A2350" s="122" t="s">
        <v>2001</v>
      </c>
      <c r="B2350" s="122">
        <v>1</v>
      </c>
      <c r="C2350" s="122" t="s">
        <v>2186</v>
      </c>
      <c r="D2350" s="122" t="s">
        <v>2120</v>
      </c>
      <c r="E2350" s="122">
        <v>43</v>
      </c>
      <c r="F2350" s="122">
        <v>0</v>
      </c>
      <c r="G2350" s="122">
        <v>0</v>
      </c>
      <c r="H2350" s="122">
        <v>0</v>
      </c>
      <c r="I2350" s="122">
        <v>0</v>
      </c>
      <c r="J2350" s="122">
        <v>0</v>
      </c>
      <c r="K2350" s="122">
        <v>0</v>
      </c>
      <c r="L2350" s="122">
        <v>0</v>
      </c>
      <c r="M2350" s="122">
        <v>0</v>
      </c>
      <c r="N2350" s="122">
        <v>0</v>
      </c>
      <c r="O2350" s="122">
        <v>0</v>
      </c>
      <c r="P2350" s="122">
        <v>0</v>
      </c>
      <c r="Q2350" s="122">
        <v>8.3122474400000004E-5</v>
      </c>
      <c r="R2350" s="122">
        <v>7.8595246799999995E-5</v>
      </c>
      <c r="S2350" s="122">
        <v>7.9564088799999999E-5</v>
      </c>
      <c r="T2350" s="122">
        <v>2.5452474319999997E-4</v>
      </c>
      <c r="U2350" s="122">
        <v>2.2774410120000001E-4</v>
      </c>
      <c r="V2350" s="122">
        <v>2.4095397479999999E-4</v>
      </c>
      <c r="W2350" s="122">
        <v>2.5720304960000001E-4</v>
      </c>
      <c r="X2350" s="122">
        <v>6.61533824E-5</v>
      </c>
      <c r="Y2350" s="122">
        <v>2.4499391839999997E-4</v>
      </c>
      <c r="Z2350" s="122">
        <v>0</v>
      </c>
      <c r="AA2350" s="122">
        <v>0</v>
      </c>
      <c r="AB2350" s="122">
        <v>4.895478E-5</v>
      </c>
      <c r="AC2350" s="122">
        <v>0</v>
      </c>
      <c r="AD2350" s="122">
        <v>3.7963069200000001E-5</v>
      </c>
      <c r="AE2350" s="122">
        <v>0</v>
      </c>
      <c r="AF2350" s="122">
        <v>1.35296252E-5</v>
      </c>
      <c r="AG2350" s="122">
        <v>1.2566892799999999E-5</v>
      </c>
      <c r="AH2350" s="122">
        <v>1.3236745199999999E-5</v>
      </c>
      <c r="AI2350" s="122">
        <v>1.27036112E-5</v>
      </c>
      <c r="AJ2350" s="122">
        <v>1.3387189199999999E-5</v>
      </c>
      <c r="AK2350" s="122">
        <v>1.26338128E-5</v>
      </c>
      <c r="AL2350" s="122">
        <v>0</v>
      </c>
    </row>
    <row r="2351" spans="1:38" hidden="1" x14ac:dyDescent="0.25">
      <c r="A2351" s="122" t="s">
        <v>2001</v>
      </c>
      <c r="B2351" s="122">
        <v>1</v>
      </c>
      <c r="C2351" s="122" t="s">
        <v>2186</v>
      </c>
      <c r="D2351" s="122" t="s">
        <v>2121</v>
      </c>
      <c r="E2351" s="122">
        <v>43</v>
      </c>
      <c r="F2351" s="122">
        <v>3.4082587462895999</v>
      </c>
      <c r="G2351" s="122">
        <v>3.3936399371419999</v>
      </c>
      <c r="H2351" s="122">
        <v>4.2348976023676004</v>
      </c>
      <c r="I2351" s="122">
        <v>3.7977920963612002</v>
      </c>
      <c r="J2351" s="122">
        <v>2.1789177675747999</v>
      </c>
      <c r="K2351" s="122">
        <v>3.8224894438583998</v>
      </c>
      <c r="L2351" s="122">
        <v>3.4122954823915999</v>
      </c>
      <c r="M2351" s="122">
        <v>2.4765152676516</v>
      </c>
      <c r="N2351" s="122">
        <v>2.7231677765879998</v>
      </c>
      <c r="O2351" s="122">
        <v>1.3953708096972</v>
      </c>
      <c r="P2351" s="122">
        <v>2.2390618730843999</v>
      </c>
      <c r="Q2351" s="122">
        <v>1.7886957869872</v>
      </c>
      <c r="R2351" s="122">
        <v>3.0409410761547999</v>
      </c>
      <c r="S2351" s="122">
        <v>2.1823596129412</v>
      </c>
      <c r="T2351" s="122">
        <v>1.5319829710052</v>
      </c>
      <c r="U2351" s="122">
        <v>1.5077495796188001</v>
      </c>
      <c r="V2351" s="122">
        <v>0.93973614552719997</v>
      </c>
      <c r="W2351" s="122">
        <v>1.5036968739072001</v>
      </c>
      <c r="X2351" s="122">
        <v>0.90870275597920003</v>
      </c>
      <c r="Y2351" s="122">
        <v>1.5365404869920001</v>
      </c>
      <c r="Z2351" s="122">
        <v>1.510286025766</v>
      </c>
      <c r="AA2351" s="122">
        <v>1.95155303357</v>
      </c>
      <c r="AB2351" s="122">
        <v>0.84403356500680005</v>
      </c>
      <c r="AC2351" s="122">
        <v>1.6731657970775999</v>
      </c>
      <c r="AD2351" s="122">
        <v>1.0414270664644001</v>
      </c>
      <c r="AE2351" s="122">
        <v>1.6013688711244001</v>
      </c>
      <c r="AF2351" s="122">
        <v>1.5341624409328001</v>
      </c>
      <c r="AG2351" s="122">
        <v>1.4273722396724</v>
      </c>
      <c r="AH2351" s="122">
        <v>1.5023513440992</v>
      </c>
      <c r="AI2351" s="122">
        <v>1.4429661821232</v>
      </c>
      <c r="AJ2351" s="122">
        <v>1.5192701283508001</v>
      </c>
      <c r="AK2351" s="122">
        <v>1.4352313087027999</v>
      </c>
      <c r="AL2351" s="122">
        <v>0</v>
      </c>
    </row>
    <row r="2352" spans="1:38" hidden="1" x14ac:dyDescent="0.25">
      <c r="A2352" s="122" t="s">
        <v>2001</v>
      </c>
      <c r="B2352" s="122">
        <v>1</v>
      </c>
      <c r="C2352" s="122" t="s">
        <v>2186</v>
      </c>
      <c r="D2352" s="122" t="s">
        <v>2139</v>
      </c>
      <c r="E2352" s="122">
        <v>43</v>
      </c>
      <c r="F2352" s="122">
        <v>0</v>
      </c>
      <c r="G2352" s="122">
        <v>0</v>
      </c>
      <c r="H2352" s="122">
        <v>0</v>
      </c>
      <c r="I2352" s="122">
        <v>0</v>
      </c>
      <c r="J2352" s="122">
        <v>0</v>
      </c>
      <c r="K2352" s="122">
        <v>0</v>
      </c>
      <c r="L2352" s="122">
        <v>0</v>
      </c>
      <c r="M2352" s="122">
        <v>0</v>
      </c>
      <c r="N2352" s="122">
        <v>0</v>
      </c>
      <c r="O2352" s="122">
        <v>0</v>
      </c>
      <c r="P2352" s="122">
        <v>0</v>
      </c>
      <c r="Q2352" s="122">
        <v>0</v>
      </c>
      <c r="R2352" s="122">
        <v>0</v>
      </c>
      <c r="S2352" s="122">
        <v>0</v>
      </c>
      <c r="T2352" s="122">
        <v>0</v>
      </c>
      <c r="U2352" s="122">
        <v>0</v>
      </c>
      <c r="V2352" s="122">
        <v>0</v>
      </c>
      <c r="W2352" s="122">
        <v>0</v>
      </c>
      <c r="X2352" s="122">
        <v>0</v>
      </c>
      <c r="Y2352" s="122">
        <v>0</v>
      </c>
      <c r="Z2352" s="122">
        <v>0</v>
      </c>
      <c r="AA2352" s="122">
        <v>0</v>
      </c>
      <c r="AB2352" s="122">
        <v>0</v>
      </c>
      <c r="AC2352" s="122">
        <v>0</v>
      </c>
      <c r="AD2352" s="122">
        <v>0</v>
      </c>
      <c r="AE2352" s="122">
        <v>0</v>
      </c>
      <c r="AF2352" s="122">
        <v>0</v>
      </c>
      <c r="AG2352" s="122">
        <v>0</v>
      </c>
      <c r="AH2352" s="122">
        <v>0</v>
      </c>
      <c r="AI2352" s="122">
        <v>0</v>
      </c>
      <c r="AJ2352" s="122">
        <v>0</v>
      </c>
      <c r="AK2352" s="122">
        <v>0</v>
      </c>
      <c r="AL2352" s="122">
        <v>0</v>
      </c>
    </row>
    <row r="2353" spans="1:38" hidden="1" x14ac:dyDescent="0.25">
      <c r="A2353" s="122" t="s">
        <v>2001</v>
      </c>
      <c r="B2353" s="122">
        <v>1</v>
      </c>
      <c r="C2353" s="122" t="s">
        <v>2186</v>
      </c>
      <c r="D2353" s="122" t="s">
        <v>2122</v>
      </c>
      <c r="E2353" s="122">
        <v>43</v>
      </c>
      <c r="F2353" s="122">
        <v>0</v>
      </c>
      <c r="G2353" s="122">
        <v>0</v>
      </c>
      <c r="H2353" s="122">
        <v>0</v>
      </c>
      <c r="I2353" s="122">
        <v>0</v>
      </c>
      <c r="J2353" s="122">
        <v>0</v>
      </c>
      <c r="K2353" s="122">
        <v>0</v>
      </c>
      <c r="L2353" s="122">
        <v>0</v>
      </c>
      <c r="M2353" s="122">
        <v>0</v>
      </c>
      <c r="N2353" s="122">
        <v>0</v>
      </c>
      <c r="O2353" s="122">
        <v>0</v>
      </c>
      <c r="P2353" s="122">
        <v>0</v>
      </c>
      <c r="Q2353" s="122">
        <v>0</v>
      </c>
      <c r="R2353" s="122">
        <v>0</v>
      </c>
      <c r="S2353" s="122">
        <v>0</v>
      </c>
      <c r="T2353" s="122">
        <v>0</v>
      </c>
      <c r="U2353" s="122">
        <v>0</v>
      </c>
      <c r="V2353" s="122">
        <v>0</v>
      </c>
      <c r="W2353" s="122">
        <v>0</v>
      </c>
      <c r="X2353" s="122">
        <v>0</v>
      </c>
      <c r="Y2353" s="122">
        <v>0</v>
      </c>
      <c r="Z2353" s="122">
        <v>0</v>
      </c>
      <c r="AA2353" s="122">
        <v>0</v>
      </c>
      <c r="AB2353" s="122">
        <v>0</v>
      </c>
      <c r="AC2353" s="122">
        <v>0</v>
      </c>
      <c r="AD2353" s="122">
        <v>0</v>
      </c>
      <c r="AE2353" s="122">
        <v>0</v>
      </c>
      <c r="AF2353" s="122">
        <v>0</v>
      </c>
      <c r="AG2353" s="122">
        <v>0</v>
      </c>
      <c r="AH2353" s="122">
        <v>0</v>
      </c>
      <c r="AI2353" s="122">
        <v>0</v>
      </c>
      <c r="AJ2353" s="122">
        <v>0</v>
      </c>
      <c r="AK2353" s="122">
        <v>0</v>
      </c>
      <c r="AL2353" s="122">
        <v>0</v>
      </c>
    </row>
    <row r="2354" spans="1:38" hidden="1" x14ac:dyDescent="0.25">
      <c r="A2354" s="122" t="s">
        <v>2001</v>
      </c>
      <c r="B2354" s="122">
        <v>1</v>
      </c>
      <c r="C2354" s="122" t="s">
        <v>2186</v>
      </c>
      <c r="D2354" s="122" t="s">
        <v>2123</v>
      </c>
      <c r="E2354" s="122">
        <v>43</v>
      </c>
      <c r="F2354" s="122">
        <v>0</v>
      </c>
      <c r="G2354" s="122">
        <v>0</v>
      </c>
      <c r="H2354" s="122">
        <v>0</v>
      </c>
      <c r="I2354" s="122">
        <v>0</v>
      </c>
      <c r="J2354" s="122">
        <v>0</v>
      </c>
      <c r="K2354" s="122">
        <v>0</v>
      </c>
      <c r="L2354" s="122">
        <v>0</v>
      </c>
      <c r="M2354" s="122">
        <v>0</v>
      </c>
      <c r="N2354" s="122">
        <v>0</v>
      </c>
      <c r="O2354" s="122">
        <v>0</v>
      </c>
      <c r="P2354" s="122">
        <v>0</v>
      </c>
      <c r="Q2354" s="122">
        <v>0</v>
      </c>
      <c r="R2354" s="122">
        <v>0</v>
      </c>
      <c r="S2354" s="122">
        <v>0</v>
      </c>
      <c r="T2354" s="122">
        <v>0</v>
      </c>
      <c r="U2354" s="122">
        <v>0</v>
      </c>
      <c r="V2354" s="122">
        <v>0</v>
      </c>
      <c r="W2354" s="122">
        <v>0</v>
      </c>
      <c r="X2354" s="122">
        <v>0</v>
      </c>
      <c r="Y2354" s="122">
        <v>0</v>
      </c>
      <c r="Z2354" s="122">
        <v>0</v>
      </c>
      <c r="AA2354" s="122">
        <v>0</v>
      </c>
      <c r="AB2354" s="122">
        <v>0</v>
      </c>
      <c r="AC2354" s="122">
        <v>0</v>
      </c>
      <c r="AD2354" s="122">
        <v>0</v>
      </c>
      <c r="AE2354" s="122">
        <v>0</v>
      </c>
      <c r="AF2354" s="122">
        <v>0</v>
      </c>
      <c r="AG2354" s="122">
        <v>0</v>
      </c>
      <c r="AH2354" s="122">
        <v>0</v>
      </c>
      <c r="AI2354" s="122">
        <v>0</v>
      </c>
      <c r="AJ2354" s="122">
        <v>0</v>
      </c>
      <c r="AK2354" s="122">
        <v>0</v>
      </c>
      <c r="AL2354" s="122">
        <v>0</v>
      </c>
    </row>
    <row r="2355" spans="1:38" hidden="1" x14ac:dyDescent="0.25">
      <c r="A2355" s="122" t="s">
        <v>2001</v>
      </c>
      <c r="B2355" s="122">
        <v>1</v>
      </c>
      <c r="C2355" s="122" t="s">
        <v>2186</v>
      </c>
      <c r="D2355" s="122" t="s">
        <v>2140</v>
      </c>
      <c r="E2355" s="122">
        <v>43</v>
      </c>
      <c r="F2355" s="122">
        <v>0</v>
      </c>
      <c r="G2355" s="122">
        <v>0</v>
      </c>
      <c r="H2355" s="122">
        <v>0</v>
      </c>
      <c r="I2355" s="122">
        <v>0</v>
      </c>
      <c r="J2355" s="122">
        <v>0</v>
      </c>
      <c r="K2355" s="122">
        <v>0</v>
      </c>
      <c r="L2355" s="122">
        <v>0</v>
      </c>
      <c r="M2355" s="122">
        <v>0</v>
      </c>
      <c r="N2355" s="122">
        <v>0</v>
      </c>
      <c r="O2355" s="122">
        <v>0</v>
      </c>
      <c r="P2355" s="122">
        <v>0</v>
      </c>
      <c r="Q2355" s="122">
        <v>0</v>
      </c>
      <c r="R2355" s="122">
        <v>0</v>
      </c>
      <c r="S2355" s="122">
        <v>0</v>
      </c>
      <c r="T2355" s="122">
        <v>0</v>
      </c>
      <c r="U2355" s="122">
        <v>0</v>
      </c>
      <c r="V2355" s="122">
        <v>0</v>
      </c>
      <c r="W2355" s="122">
        <v>0</v>
      </c>
      <c r="X2355" s="122">
        <v>0</v>
      </c>
      <c r="Y2355" s="122">
        <v>0</v>
      </c>
      <c r="Z2355" s="122">
        <v>0</v>
      </c>
      <c r="AA2355" s="122">
        <v>0</v>
      </c>
      <c r="AB2355" s="122">
        <v>0</v>
      </c>
      <c r="AC2355" s="122">
        <v>0</v>
      </c>
      <c r="AD2355" s="122">
        <v>0</v>
      </c>
      <c r="AE2355" s="122">
        <v>0</v>
      </c>
      <c r="AF2355" s="122">
        <v>0</v>
      </c>
      <c r="AG2355" s="122">
        <v>0</v>
      </c>
      <c r="AH2355" s="122">
        <v>0</v>
      </c>
      <c r="AI2355" s="122">
        <v>0</v>
      </c>
      <c r="AJ2355" s="122">
        <v>0</v>
      </c>
      <c r="AK2355" s="122">
        <v>0</v>
      </c>
      <c r="AL2355" s="122">
        <v>0</v>
      </c>
    </row>
    <row r="2356" spans="1:38" hidden="1" x14ac:dyDescent="0.25">
      <c r="A2356" s="122" t="s">
        <v>2001</v>
      </c>
      <c r="B2356" s="122">
        <v>1</v>
      </c>
      <c r="C2356" s="122" t="s">
        <v>2186</v>
      </c>
      <c r="D2356" s="122" t="s">
        <v>2124</v>
      </c>
      <c r="E2356" s="122">
        <v>43</v>
      </c>
      <c r="F2356" s="122">
        <v>0</v>
      </c>
      <c r="G2356" s="122">
        <v>0</v>
      </c>
      <c r="H2356" s="122">
        <v>0</v>
      </c>
      <c r="I2356" s="122">
        <v>0</v>
      </c>
      <c r="J2356" s="122">
        <v>0</v>
      </c>
      <c r="K2356" s="122">
        <v>0</v>
      </c>
      <c r="L2356" s="122">
        <v>0</v>
      </c>
      <c r="M2356" s="122">
        <v>0</v>
      </c>
      <c r="N2356" s="122">
        <v>0</v>
      </c>
      <c r="O2356" s="122">
        <v>0</v>
      </c>
      <c r="P2356" s="122">
        <v>0</v>
      </c>
      <c r="Q2356" s="122">
        <v>0</v>
      </c>
      <c r="R2356" s="122">
        <v>0</v>
      </c>
      <c r="S2356" s="122">
        <v>0</v>
      </c>
      <c r="T2356" s="122">
        <v>0</v>
      </c>
      <c r="U2356" s="122">
        <v>0</v>
      </c>
      <c r="V2356" s="122">
        <v>0</v>
      </c>
      <c r="W2356" s="122">
        <v>0</v>
      </c>
      <c r="X2356" s="122">
        <v>0</v>
      </c>
      <c r="Y2356" s="122">
        <v>0</v>
      </c>
      <c r="Z2356" s="122">
        <v>0</v>
      </c>
      <c r="AA2356" s="122">
        <v>0</v>
      </c>
      <c r="AB2356" s="122">
        <v>0</v>
      </c>
      <c r="AC2356" s="122">
        <v>0</v>
      </c>
      <c r="AD2356" s="122">
        <v>0</v>
      </c>
      <c r="AE2356" s="122">
        <v>0</v>
      </c>
      <c r="AF2356" s="122">
        <v>0</v>
      </c>
      <c r="AG2356" s="122">
        <v>0</v>
      </c>
      <c r="AH2356" s="122">
        <v>0</v>
      </c>
      <c r="AI2356" s="122">
        <v>0</v>
      </c>
      <c r="AJ2356" s="122">
        <v>0</v>
      </c>
      <c r="AK2356" s="122">
        <v>0</v>
      </c>
      <c r="AL2356" s="122">
        <v>0</v>
      </c>
    </row>
    <row r="2357" spans="1:38" hidden="1" x14ac:dyDescent="0.25">
      <c r="A2357" s="122" t="s">
        <v>2001</v>
      </c>
      <c r="B2357" s="122">
        <v>1</v>
      </c>
      <c r="C2357" s="122" t="s">
        <v>2186</v>
      </c>
      <c r="D2357" s="122" t="s">
        <v>2125</v>
      </c>
      <c r="E2357" s="122">
        <v>43</v>
      </c>
      <c r="F2357" s="122">
        <v>0</v>
      </c>
      <c r="G2357" s="122">
        <v>0</v>
      </c>
      <c r="H2357" s="122">
        <v>0</v>
      </c>
      <c r="I2357" s="122">
        <v>0</v>
      </c>
      <c r="J2357" s="122">
        <v>0</v>
      </c>
      <c r="K2357" s="122">
        <v>0</v>
      </c>
      <c r="L2357" s="122">
        <v>0</v>
      </c>
      <c r="M2357" s="122">
        <v>0</v>
      </c>
      <c r="N2357" s="122">
        <v>0</v>
      </c>
      <c r="O2357" s="122">
        <v>0</v>
      </c>
      <c r="P2357" s="122">
        <v>0</v>
      </c>
      <c r="Q2357" s="122">
        <v>0</v>
      </c>
      <c r="R2357" s="122">
        <v>0</v>
      </c>
      <c r="S2357" s="122">
        <v>0</v>
      </c>
      <c r="T2357" s="122">
        <v>0</v>
      </c>
      <c r="U2357" s="122">
        <v>0</v>
      </c>
      <c r="V2357" s="122">
        <v>0</v>
      </c>
      <c r="W2357" s="122">
        <v>0</v>
      </c>
      <c r="X2357" s="122">
        <v>0</v>
      </c>
      <c r="Y2357" s="122">
        <v>0</v>
      </c>
      <c r="Z2357" s="122">
        <v>0</v>
      </c>
      <c r="AA2357" s="122">
        <v>0</v>
      </c>
      <c r="AB2357" s="122">
        <v>0</v>
      </c>
      <c r="AC2357" s="122">
        <v>0</v>
      </c>
      <c r="AD2357" s="122">
        <v>0</v>
      </c>
      <c r="AE2357" s="122">
        <v>0</v>
      </c>
      <c r="AF2357" s="122">
        <v>0</v>
      </c>
      <c r="AG2357" s="122">
        <v>0</v>
      </c>
      <c r="AH2357" s="122">
        <v>0</v>
      </c>
      <c r="AI2357" s="122">
        <v>0</v>
      </c>
      <c r="AJ2357" s="122">
        <v>0</v>
      </c>
      <c r="AK2357" s="122">
        <v>0</v>
      </c>
      <c r="AL2357" s="122">
        <v>0</v>
      </c>
    </row>
    <row r="2358" spans="1:38" hidden="1" x14ac:dyDescent="0.25">
      <c r="A2358" s="122" t="s">
        <v>2001</v>
      </c>
      <c r="B2358" s="122">
        <v>1</v>
      </c>
      <c r="C2358" s="122" t="s">
        <v>2186</v>
      </c>
      <c r="D2358" s="122" t="s">
        <v>2126</v>
      </c>
      <c r="E2358" s="122">
        <v>43</v>
      </c>
      <c r="F2358" s="122">
        <v>0</v>
      </c>
      <c r="G2358" s="122">
        <v>0</v>
      </c>
      <c r="H2358" s="122">
        <v>0</v>
      </c>
      <c r="I2358" s="122">
        <v>0</v>
      </c>
      <c r="J2358" s="122">
        <v>0</v>
      </c>
      <c r="K2358" s="122">
        <v>0</v>
      </c>
      <c r="L2358" s="122">
        <v>0</v>
      </c>
      <c r="M2358" s="122">
        <v>0</v>
      </c>
      <c r="N2358" s="122">
        <v>0</v>
      </c>
      <c r="O2358" s="122">
        <v>0</v>
      </c>
      <c r="P2358" s="122">
        <v>0</v>
      </c>
      <c r="Q2358" s="122">
        <v>0</v>
      </c>
      <c r="R2358" s="122">
        <v>0</v>
      </c>
      <c r="S2358" s="122">
        <v>0</v>
      </c>
      <c r="T2358" s="122">
        <v>0</v>
      </c>
      <c r="U2358" s="122">
        <v>0</v>
      </c>
      <c r="V2358" s="122">
        <v>0</v>
      </c>
      <c r="W2358" s="122">
        <v>0</v>
      </c>
      <c r="X2358" s="122">
        <v>0</v>
      </c>
      <c r="Y2358" s="122">
        <v>0</v>
      </c>
      <c r="Z2358" s="122">
        <v>0</v>
      </c>
      <c r="AA2358" s="122">
        <v>0</v>
      </c>
      <c r="AB2358" s="122">
        <v>0</v>
      </c>
      <c r="AC2358" s="122">
        <v>0</v>
      </c>
      <c r="AD2358" s="122">
        <v>0</v>
      </c>
      <c r="AE2358" s="122">
        <v>0</v>
      </c>
      <c r="AF2358" s="122">
        <v>0</v>
      </c>
      <c r="AG2358" s="122">
        <v>0</v>
      </c>
      <c r="AH2358" s="122">
        <v>0</v>
      </c>
      <c r="AI2358" s="122">
        <v>0</v>
      </c>
      <c r="AJ2358" s="122">
        <v>0</v>
      </c>
      <c r="AK2358" s="122">
        <v>0</v>
      </c>
      <c r="AL2358" s="122">
        <v>0</v>
      </c>
    </row>
    <row r="2359" spans="1:38" hidden="1" x14ac:dyDescent="0.25">
      <c r="A2359" s="122" t="s">
        <v>2001</v>
      </c>
      <c r="B2359" s="122">
        <v>1</v>
      </c>
      <c r="C2359" s="122" t="s">
        <v>2186</v>
      </c>
      <c r="D2359" s="122" t="s">
        <v>2127</v>
      </c>
      <c r="E2359" s="122">
        <v>43</v>
      </c>
      <c r="F2359" s="122">
        <v>0</v>
      </c>
      <c r="G2359" s="122">
        <v>0</v>
      </c>
      <c r="H2359" s="122">
        <v>0</v>
      </c>
      <c r="I2359" s="122">
        <v>0</v>
      </c>
      <c r="J2359" s="122">
        <v>0</v>
      </c>
      <c r="K2359" s="122">
        <v>0</v>
      </c>
      <c r="L2359" s="122">
        <v>0</v>
      </c>
      <c r="M2359" s="122">
        <v>0</v>
      </c>
      <c r="N2359" s="122">
        <v>0</v>
      </c>
      <c r="O2359" s="122">
        <v>0</v>
      </c>
      <c r="P2359" s="122">
        <v>0</v>
      </c>
      <c r="Q2359" s="122">
        <v>0</v>
      </c>
      <c r="R2359" s="122">
        <v>0</v>
      </c>
      <c r="S2359" s="122">
        <v>0</v>
      </c>
      <c r="T2359" s="122">
        <v>0</v>
      </c>
      <c r="U2359" s="122">
        <v>0</v>
      </c>
      <c r="V2359" s="122">
        <v>0</v>
      </c>
      <c r="W2359" s="122">
        <v>0</v>
      </c>
      <c r="X2359" s="122">
        <v>0</v>
      </c>
      <c r="Y2359" s="122">
        <v>0</v>
      </c>
      <c r="Z2359" s="122">
        <v>0</v>
      </c>
      <c r="AA2359" s="122">
        <v>0</v>
      </c>
      <c r="AB2359" s="122">
        <v>0</v>
      </c>
      <c r="AC2359" s="122">
        <v>0</v>
      </c>
      <c r="AD2359" s="122">
        <v>0</v>
      </c>
      <c r="AE2359" s="122">
        <v>0</v>
      </c>
      <c r="AF2359" s="122">
        <v>0</v>
      </c>
      <c r="AG2359" s="122">
        <v>0</v>
      </c>
      <c r="AH2359" s="122">
        <v>0</v>
      </c>
      <c r="AI2359" s="122">
        <v>0</v>
      </c>
      <c r="AJ2359" s="122">
        <v>0</v>
      </c>
      <c r="AK2359" s="122">
        <v>0</v>
      </c>
      <c r="AL2359" s="122">
        <v>0</v>
      </c>
    </row>
    <row r="2360" spans="1:38" hidden="1" x14ac:dyDescent="0.25">
      <c r="A2360" s="122" t="s">
        <v>2001</v>
      </c>
      <c r="B2360" s="122">
        <v>1</v>
      </c>
      <c r="C2360" s="122" t="s">
        <v>2186</v>
      </c>
      <c r="D2360" s="122" t="s">
        <v>2128</v>
      </c>
      <c r="E2360" s="122">
        <v>43</v>
      </c>
      <c r="F2360" s="122">
        <v>0</v>
      </c>
      <c r="G2360" s="122">
        <v>0</v>
      </c>
      <c r="H2360" s="122">
        <v>0</v>
      </c>
      <c r="I2360" s="122">
        <v>0</v>
      </c>
      <c r="J2360" s="122">
        <v>0</v>
      </c>
      <c r="K2360" s="122">
        <v>0</v>
      </c>
      <c r="L2360" s="122">
        <v>0</v>
      </c>
      <c r="M2360" s="122">
        <v>0</v>
      </c>
      <c r="N2360" s="122">
        <v>0</v>
      </c>
      <c r="O2360" s="122">
        <v>0</v>
      </c>
      <c r="P2360" s="122">
        <v>0</v>
      </c>
      <c r="Q2360" s="122">
        <v>0</v>
      </c>
      <c r="R2360" s="122">
        <v>0</v>
      </c>
      <c r="S2360" s="122">
        <v>0</v>
      </c>
      <c r="T2360" s="122">
        <v>0</v>
      </c>
      <c r="U2360" s="122">
        <v>0</v>
      </c>
      <c r="V2360" s="122">
        <v>0</v>
      </c>
      <c r="W2360" s="122">
        <v>0</v>
      </c>
      <c r="X2360" s="122">
        <v>0</v>
      </c>
      <c r="Y2360" s="122">
        <v>0</v>
      </c>
      <c r="Z2360" s="122">
        <v>0</v>
      </c>
      <c r="AA2360" s="122">
        <v>0</v>
      </c>
      <c r="AB2360" s="122">
        <v>0</v>
      </c>
      <c r="AC2360" s="122">
        <v>0</v>
      </c>
      <c r="AD2360" s="122">
        <v>0</v>
      </c>
      <c r="AE2360" s="122">
        <v>0</v>
      </c>
      <c r="AF2360" s="122">
        <v>0</v>
      </c>
      <c r="AG2360" s="122">
        <v>0</v>
      </c>
      <c r="AH2360" s="122">
        <v>0</v>
      </c>
      <c r="AI2360" s="122">
        <v>0</v>
      </c>
      <c r="AJ2360" s="122">
        <v>0</v>
      </c>
      <c r="AK2360" s="122">
        <v>0</v>
      </c>
      <c r="AL2360" s="122">
        <v>0</v>
      </c>
    </row>
    <row r="2361" spans="1:38" hidden="1" x14ac:dyDescent="0.25">
      <c r="A2361" s="122" t="s">
        <v>1988</v>
      </c>
      <c r="B2361" s="122">
        <v>1</v>
      </c>
      <c r="C2361" s="122" t="s">
        <v>2187</v>
      </c>
      <c r="D2361" s="122" t="s">
        <v>2080</v>
      </c>
      <c r="E2361" s="122">
        <v>44</v>
      </c>
      <c r="F2361" s="122">
        <v>7.3166405219599995E-2</v>
      </c>
      <c r="G2361" s="122">
        <v>7.3658676699999995E-2</v>
      </c>
      <c r="H2361" s="122">
        <v>7.5313910050400001E-2</v>
      </c>
      <c r="I2361" s="122">
        <v>7.6194586806799997E-2</v>
      </c>
      <c r="J2361" s="122">
        <v>7.2743502403600002E-2</v>
      </c>
      <c r="K2361" s="122">
        <v>7.3367976799599999E-2</v>
      </c>
      <c r="L2361" s="122">
        <v>7.2053574513200006E-2</v>
      </c>
      <c r="M2361" s="122">
        <v>6.7250376087999997E-2</v>
      </c>
      <c r="N2361" s="122">
        <v>6.2532266610799997E-2</v>
      </c>
      <c r="O2361" s="122">
        <v>6.8013255592799998E-2</v>
      </c>
      <c r="P2361" s="122">
        <v>6.7532785146400001E-2</v>
      </c>
      <c r="Q2361" s="122">
        <v>7.4791289213199996E-2</v>
      </c>
      <c r="R2361" s="122">
        <v>7.2648195911200003E-2</v>
      </c>
      <c r="S2361" s="122">
        <v>7.4558971060000007E-2</v>
      </c>
      <c r="T2361" s="122">
        <v>7.5844863738000007E-2</v>
      </c>
      <c r="U2361" s="122">
        <v>5.9267216386E-2</v>
      </c>
      <c r="V2361" s="122">
        <v>6.1214094051599999E-2</v>
      </c>
      <c r="W2361" s="122">
        <v>5.9142200619600002E-2</v>
      </c>
      <c r="X2361" s="122">
        <v>5.0262333130800002E-2</v>
      </c>
      <c r="Y2361" s="122">
        <v>5.8181886487199998E-2</v>
      </c>
      <c r="Z2361" s="122">
        <v>6.2643819316400007E-2</v>
      </c>
      <c r="AA2361" s="122">
        <v>6.2521670013599998E-2</v>
      </c>
      <c r="AB2361" s="122">
        <v>5.7961402634799999E-2</v>
      </c>
      <c r="AC2361" s="122">
        <v>5.98783683148E-2</v>
      </c>
      <c r="AD2361" s="122">
        <v>5.82270823876E-2</v>
      </c>
      <c r="AE2361" s="122">
        <v>8.9991969916800002E-2</v>
      </c>
      <c r="AF2361" s="122">
        <v>9.3005186845199997E-2</v>
      </c>
      <c r="AG2361" s="122">
        <v>8.4236849914000003E-2</v>
      </c>
      <c r="AH2361" s="122">
        <v>8.7362737408800004E-2</v>
      </c>
      <c r="AI2361" s="122">
        <v>8.3128755668000001E-2</v>
      </c>
      <c r="AJ2361" s="122">
        <v>9.2397603978399995E-2</v>
      </c>
      <c r="AK2361" s="122">
        <v>9.4230419385200007E-2</v>
      </c>
      <c r="AL2361" s="122">
        <v>0</v>
      </c>
    </row>
    <row r="2362" spans="1:38" hidden="1" x14ac:dyDescent="0.25">
      <c r="A2362" s="122" t="s">
        <v>1988</v>
      </c>
      <c r="B2362" s="122">
        <v>1</v>
      </c>
      <c r="C2362" s="122" t="s">
        <v>2187</v>
      </c>
      <c r="D2362" s="122" t="s">
        <v>2081</v>
      </c>
      <c r="E2362" s="122">
        <v>44</v>
      </c>
      <c r="F2362" s="122">
        <v>0.39995762303280002</v>
      </c>
      <c r="G2362" s="122">
        <v>0.40049202969160003</v>
      </c>
      <c r="H2362" s="122">
        <v>0.42535463695199999</v>
      </c>
      <c r="I2362" s="122">
        <v>0.41352599876559998</v>
      </c>
      <c r="J2362" s="122">
        <v>0.43624082137440001</v>
      </c>
      <c r="K2362" s="122">
        <v>0.4455159099048</v>
      </c>
      <c r="L2362" s="122">
        <v>0.43953710864279999</v>
      </c>
      <c r="M2362" s="122">
        <v>0.36990230090240001</v>
      </c>
      <c r="N2362" s="122">
        <v>0.37028589652600002</v>
      </c>
      <c r="O2362" s="122">
        <v>0.36634405030720002</v>
      </c>
      <c r="P2362" s="122">
        <v>0.3736611170768</v>
      </c>
      <c r="Q2362" s="122">
        <v>0.32083896052319999</v>
      </c>
      <c r="R2362" s="122">
        <v>0.32233236748439997</v>
      </c>
      <c r="S2362" s="122">
        <v>0.3104775867956</v>
      </c>
      <c r="T2362" s="122">
        <v>0.33251484493920003</v>
      </c>
      <c r="U2362" s="122">
        <v>0.30600522775759997</v>
      </c>
      <c r="V2362" s="122">
        <v>0.31877433745639999</v>
      </c>
      <c r="W2362" s="122">
        <v>0.31386852245840002</v>
      </c>
      <c r="X2362" s="122">
        <v>0.29845982951959998</v>
      </c>
      <c r="Y2362" s="122">
        <v>0.2803725053276</v>
      </c>
      <c r="Z2362" s="122">
        <v>0.30542731316440003</v>
      </c>
      <c r="AA2362" s="122">
        <v>0.32192028978760001</v>
      </c>
      <c r="AB2362" s="122">
        <v>0.31500729191679999</v>
      </c>
      <c r="AC2362" s="122">
        <v>0.33052710473719998</v>
      </c>
      <c r="AD2362" s="122">
        <v>0.32770018100120002</v>
      </c>
      <c r="AE2362" s="122">
        <v>0.27872143856199999</v>
      </c>
      <c r="AF2362" s="122">
        <v>0.27169877669199999</v>
      </c>
      <c r="AG2362" s="122">
        <v>0.26617322799479998</v>
      </c>
      <c r="AH2362" s="122">
        <v>0.2761326647772</v>
      </c>
      <c r="AI2362" s="122">
        <v>0.27218820275080002</v>
      </c>
      <c r="AJ2362" s="122">
        <v>0.25634589349600001</v>
      </c>
      <c r="AK2362" s="122">
        <v>0.26513999095360002</v>
      </c>
      <c r="AL2362" s="122">
        <v>0</v>
      </c>
    </row>
    <row r="2363" spans="1:38" hidden="1" x14ac:dyDescent="0.25">
      <c r="A2363" s="122" t="s">
        <v>1988</v>
      </c>
      <c r="B2363" s="122">
        <v>1</v>
      </c>
      <c r="C2363" s="122" t="s">
        <v>2187</v>
      </c>
      <c r="D2363" s="122" t="s">
        <v>2082</v>
      </c>
      <c r="E2363" s="122">
        <v>44</v>
      </c>
      <c r="F2363" s="122">
        <v>0.16853076530639999</v>
      </c>
      <c r="G2363" s="122">
        <v>0.17028118629479999</v>
      </c>
      <c r="H2363" s="122">
        <v>0.17710852787039999</v>
      </c>
      <c r="I2363" s="122">
        <v>0.1985524990092</v>
      </c>
      <c r="J2363" s="122">
        <v>0.19524351047880001</v>
      </c>
      <c r="K2363" s="122">
        <v>0.1997291565164</v>
      </c>
      <c r="L2363" s="122">
        <v>0.20527611807080001</v>
      </c>
      <c r="M2363" s="122">
        <v>0.18152267215039999</v>
      </c>
      <c r="N2363" s="122">
        <v>0.1723661170868</v>
      </c>
      <c r="O2363" s="122">
        <v>0.16921672577040001</v>
      </c>
      <c r="P2363" s="122">
        <v>0.16915695714119999</v>
      </c>
      <c r="Q2363" s="122">
        <v>0.1558447031512</v>
      </c>
      <c r="R2363" s="122">
        <v>0.15859294541999999</v>
      </c>
      <c r="S2363" s="122">
        <v>0.16142472074959999</v>
      </c>
      <c r="T2363" s="122">
        <v>0.1585841206152</v>
      </c>
      <c r="U2363" s="122">
        <v>0.18700900540839999</v>
      </c>
      <c r="V2363" s="122">
        <v>0.186194751022</v>
      </c>
      <c r="W2363" s="122">
        <v>0.1886091671688</v>
      </c>
      <c r="X2363" s="122">
        <v>0.18382720011600001</v>
      </c>
      <c r="Y2363" s="122">
        <v>0.21218201030039999</v>
      </c>
      <c r="Z2363" s="122">
        <v>0.2219874270768</v>
      </c>
      <c r="AA2363" s="122">
        <v>0.22100371377</v>
      </c>
      <c r="AB2363" s="122">
        <v>0.20605756978799999</v>
      </c>
      <c r="AC2363" s="122">
        <v>0.2254349269284</v>
      </c>
      <c r="AD2363" s="122">
        <v>0.22172886192239999</v>
      </c>
      <c r="AE2363" s="122">
        <v>0.18109813857240001</v>
      </c>
      <c r="AF2363" s="122">
        <v>0.1680555534616</v>
      </c>
      <c r="AG2363" s="122">
        <v>0.16001802648720001</v>
      </c>
      <c r="AH2363" s="122">
        <v>0.18776646925679999</v>
      </c>
      <c r="AI2363" s="122">
        <v>0.1860889008804</v>
      </c>
      <c r="AJ2363" s="122">
        <v>0.15416695479359999</v>
      </c>
      <c r="AK2363" s="122">
        <v>0.15606817560319999</v>
      </c>
      <c r="AL2363" s="122">
        <v>0</v>
      </c>
    </row>
    <row r="2364" spans="1:38" hidden="1" x14ac:dyDescent="0.25">
      <c r="A2364" s="122" t="s">
        <v>1988</v>
      </c>
      <c r="B2364" s="122">
        <v>1</v>
      </c>
      <c r="C2364" s="122" t="s">
        <v>2187</v>
      </c>
      <c r="D2364" s="122" t="s">
        <v>2135</v>
      </c>
      <c r="E2364" s="122">
        <v>44</v>
      </c>
      <c r="F2364" s="122">
        <v>1.1302647860000001E-3</v>
      </c>
      <c r="G2364" s="122">
        <v>1.1315059308000001E-3</v>
      </c>
      <c r="H2364" s="122">
        <v>1.1569338256E-3</v>
      </c>
      <c r="I2364" s="122">
        <v>1.1273324384000001E-3</v>
      </c>
      <c r="J2364" s="122">
        <v>1.0981106388000001E-3</v>
      </c>
      <c r="K2364" s="122">
        <v>1.0699215660000001E-3</v>
      </c>
      <c r="L2364" s="122">
        <v>1.0712542987999999E-3</v>
      </c>
      <c r="M2364" s="122">
        <v>1.1002914104E-3</v>
      </c>
      <c r="N2364" s="122">
        <v>1.0993904039999999E-3</v>
      </c>
      <c r="O2364" s="122">
        <v>1.1006149055999999E-3</v>
      </c>
      <c r="P2364" s="122">
        <v>1.0797747855999999E-3</v>
      </c>
      <c r="Q2364" s="122">
        <v>1.0777884068E-3</v>
      </c>
      <c r="R2364" s="122">
        <v>1.0990939932000001E-3</v>
      </c>
      <c r="S2364" s="122">
        <v>1.0960944932000001E-3</v>
      </c>
      <c r="T2364" s="122">
        <v>1.0933450331999999E-3</v>
      </c>
      <c r="U2364" s="122">
        <v>1.1578378616E-3</v>
      </c>
      <c r="V2364" s="122">
        <v>1.1725041216E-3</v>
      </c>
      <c r="W2364" s="122">
        <v>1.1704723800000001E-3</v>
      </c>
      <c r="X2364" s="122">
        <v>1.170769894E-3</v>
      </c>
      <c r="Y2364" s="122">
        <v>1.1729127872E-3</v>
      </c>
      <c r="Z2364" s="122">
        <v>1.1704109088000001E-3</v>
      </c>
      <c r="AA2364" s="122">
        <v>6.9527556000000001E-4</v>
      </c>
      <c r="AB2364" s="122">
        <v>6.9274121559999996E-4</v>
      </c>
      <c r="AC2364" s="122">
        <v>6.9551828360000004E-4</v>
      </c>
      <c r="AD2364" s="122">
        <v>6.9805856119999998E-4</v>
      </c>
      <c r="AE2364" s="122">
        <v>6.9540339119999995E-4</v>
      </c>
      <c r="AF2364" s="122">
        <v>6.9655934320000002E-4</v>
      </c>
      <c r="AG2364" s="122">
        <v>6.9885971680000002E-4</v>
      </c>
      <c r="AH2364" s="122">
        <v>6.9942100480000001E-4</v>
      </c>
      <c r="AI2364" s="122">
        <v>6.9505749880000001E-4</v>
      </c>
      <c r="AJ2364" s="122">
        <v>6.5828481320000004E-4</v>
      </c>
      <c r="AK2364" s="122">
        <v>7.651788844E-4</v>
      </c>
      <c r="AL2364" s="122">
        <v>0</v>
      </c>
    </row>
    <row r="2365" spans="1:38" hidden="1" x14ac:dyDescent="0.25">
      <c r="A2365" s="122" t="s">
        <v>1988</v>
      </c>
      <c r="B2365" s="122">
        <v>1</v>
      </c>
      <c r="C2365" s="122" t="s">
        <v>2187</v>
      </c>
      <c r="D2365" s="122" t="s">
        <v>2083</v>
      </c>
      <c r="E2365" s="122">
        <v>44</v>
      </c>
      <c r="F2365" s="122">
        <v>0.2064872902764</v>
      </c>
      <c r="G2365" s="122">
        <v>0.20528664987039999</v>
      </c>
      <c r="H2365" s="122">
        <v>0.20522603106599999</v>
      </c>
      <c r="I2365" s="122">
        <v>0.20743167408320001</v>
      </c>
      <c r="J2365" s="122">
        <v>0.20482123722760001</v>
      </c>
      <c r="K2365" s="122">
        <v>0.2028253892728</v>
      </c>
      <c r="L2365" s="122">
        <v>0.205892618582</v>
      </c>
      <c r="M2365" s="122">
        <v>0.2184982235016</v>
      </c>
      <c r="N2365" s="122">
        <v>0.20821857108360001</v>
      </c>
      <c r="O2365" s="122">
        <v>0.2014334508284</v>
      </c>
      <c r="P2365" s="122">
        <v>0.20851151011040001</v>
      </c>
      <c r="Q2365" s="122">
        <v>0.17429698899480001</v>
      </c>
      <c r="R2365" s="122">
        <v>0.17141689302919999</v>
      </c>
      <c r="S2365" s="122">
        <v>0.17809042306440001</v>
      </c>
      <c r="T2365" s="122">
        <v>0.1848949439848</v>
      </c>
      <c r="U2365" s="122">
        <v>0.19917827193599999</v>
      </c>
      <c r="V2365" s="122">
        <v>0.19871528542319999</v>
      </c>
      <c r="W2365" s="122">
        <v>0.20832318952760001</v>
      </c>
      <c r="X2365" s="122">
        <v>0.21550465216840001</v>
      </c>
      <c r="Y2365" s="122">
        <v>0.15015241151680001</v>
      </c>
      <c r="Z2365" s="122">
        <v>0.14051963175320001</v>
      </c>
      <c r="AA2365" s="122">
        <v>0.135308313588</v>
      </c>
      <c r="AB2365" s="122">
        <v>0.1308181492436</v>
      </c>
      <c r="AC2365" s="122">
        <v>0.13969544807119999</v>
      </c>
      <c r="AD2365" s="122">
        <v>0.1377962576284</v>
      </c>
      <c r="AE2365" s="122">
        <v>0.15068807672519999</v>
      </c>
      <c r="AF2365" s="122">
        <v>0.14232622801040001</v>
      </c>
      <c r="AG2365" s="122">
        <v>0.13655128297159999</v>
      </c>
      <c r="AH2365" s="122">
        <v>0.15156178650759999</v>
      </c>
      <c r="AI2365" s="122">
        <v>0.1715129251892</v>
      </c>
      <c r="AJ2365" s="122">
        <v>0.15420452699680001</v>
      </c>
      <c r="AK2365" s="122">
        <v>0.1533883154888</v>
      </c>
      <c r="AL2365" s="122">
        <v>0</v>
      </c>
    </row>
    <row r="2366" spans="1:38" x14ac:dyDescent="0.25">
      <c r="A2366" s="122" t="s">
        <v>1988</v>
      </c>
      <c r="B2366" s="122">
        <v>1</v>
      </c>
      <c r="C2366" s="122" t="s">
        <v>2187</v>
      </c>
      <c r="D2366" s="122" t="s">
        <v>2084</v>
      </c>
      <c r="E2366" s="122">
        <v>44</v>
      </c>
      <c r="F2366" s="122">
        <v>1.8753016689119999</v>
      </c>
      <c r="G2366" s="122">
        <v>1.8287796739576001</v>
      </c>
      <c r="H2366" s="122">
        <v>1.8150488554940001</v>
      </c>
      <c r="I2366" s="122">
        <v>1.6270678697812</v>
      </c>
      <c r="J2366" s="122">
        <v>1.6220684186392</v>
      </c>
      <c r="K2366" s="122">
        <v>1.6164913362752</v>
      </c>
      <c r="L2366" s="122">
        <v>1.5993483958620001</v>
      </c>
      <c r="M2366" s="122">
        <v>1.348471284118</v>
      </c>
      <c r="N2366" s="122">
        <v>1.2771617005560001</v>
      </c>
      <c r="O2366" s="122">
        <v>1.2499134295928001</v>
      </c>
      <c r="P2366" s="122">
        <v>1.2633847613603999</v>
      </c>
      <c r="Q2366" s="122">
        <v>1.2360171934319999</v>
      </c>
      <c r="R2366" s="122">
        <v>1.2214897219559999</v>
      </c>
      <c r="S2366" s="122">
        <v>1.2008560500159999</v>
      </c>
      <c r="T2366" s="122">
        <v>1.1987462187596001</v>
      </c>
      <c r="U2366" s="122">
        <v>1.0492484106608</v>
      </c>
      <c r="V2366" s="122">
        <v>1.0253532113524</v>
      </c>
      <c r="W2366" s="122">
        <v>1.039797559346</v>
      </c>
      <c r="X2366" s="122">
        <v>1.0481697952124001</v>
      </c>
      <c r="Y2366" s="122">
        <v>1.1117822139732001</v>
      </c>
      <c r="Z2366" s="122">
        <v>1.1199862048256</v>
      </c>
      <c r="AA2366" s="122">
        <v>1.0786089368880001</v>
      </c>
      <c r="AB2366" s="122">
        <v>1.0140674324676</v>
      </c>
      <c r="AC2366" s="122">
        <v>1.0739788595983999</v>
      </c>
      <c r="AD2366" s="122">
        <v>1.025560969594</v>
      </c>
      <c r="AE2366" s="122">
        <v>0.87564062969040002</v>
      </c>
      <c r="AF2366" s="122">
        <v>0.83165629014160003</v>
      </c>
      <c r="AG2366" s="122">
        <v>0.81802167468560005</v>
      </c>
      <c r="AH2366" s="122">
        <v>0.8409129008756</v>
      </c>
      <c r="AI2366" s="122">
        <v>0.90482811631240001</v>
      </c>
      <c r="AJ2366" s="122">
        <v>0.80335554762679995</v>
      </c>
      <c r="AK2366" s="122">
        <v>0.83453426141120002</v>
      </c>
      <c r="AL2366" s="122">
        <v>0</v>
      </c>
    </row>
    <row r="2367" spans="1:38" hidden="1" x14ac:dyDescent="0.25">
      <c r="A2367" s="122" t="s">
        <v>1988</v>
      </c>
      <c r="B2367" s="122">
        <v>1</v>
      </c>
      <c r="C2367" s="122" t="s">
        <v>2187</v>
      </c>
      <c r="D2367" s="122" t="s">
        <v>474</v>
      </c>
      <c r="E2367" s="122">
        <v>44</v>
      </c>
      <c r="F2367" s="122">
        <v>0.18796567108199999</v>
      </c>
      <c r="G2367" s="122">
        <v>0.19492387983039999</v>
      </c>
      <c r="H2367" s="122">
        <v>0.2025138902276</v>
      </c>
      <c r="I2367" s="122">
        <v>0.20667544075639999</v>
      </c>
      <c r="J2367" s="122">
        <v>0.2019172562148</v>
      </c>
      <c r="K2367" s="122">
        <v>0.20005039411</v>
      </c>
      <c r="L2367" s="122">
        <v>0.20415184656999999</v>
      </c>
      <c r="M2367" s="122">
        <v>0.21353779885480001</v>
      </c>
      <c r="N2367" s="122">
        <v>0.19981899486640001</v>
      </c>
      <c r="O2367" s="122">
        <v>0.2022832162316</v>
      </c>
      <c r="P2367" s="122">
        <v>0.20594438204759999</v>
      </c>
      <c r="Q2367" s="122">
        <v>0.1813199672004</v>
      </c>
      <c r="R2367" s="122">
        <v>0.17546723547080001</v>
      </c>
      <c r="S2367" s="122">
        <v>0.17578482731600001</v>
      </c>
      <c r="T2367" s="122">
        <v>0.1734442961132</v>
      </c>
      <c r="U2367" s="122">
        <v>0.18669023317559999</v>
      </c>
      <c r="V2367" s="122">
        <v>0.17695592868240001</v>
      </c>
      <c r="W2367" s="122">
        <v>0.17708429271119999</v>
      </c>
      <c r="X2367" s="122">
        <v>0.18179889478799999</v>
      </c>
      <c r="Y2367" s="122">
        <v>0.19441501035040001</v>
      </c>
      <c r="Z2367" s="122">
        <v>0.19993940618120001</v>
      </c>
      <c r="AA2367" s="122">
        <v>0.1936548895428</v>
      </c>
      <c r="AB2367" s="122">
        <v>0.17400961903920001</v>
      </c>
      <c r="AC2367" s="122">
        <v>0.19844676585439999</v>
      </c>
      <c r="AD2367" s="122">
        <v>0.19965211206360001</v>
      </c>
      <c r="AE2367" s="122">
        <v>0.21067177043919999</v>
      </c>
      <c r="AF2367" s="122">
        <v>0.20095011289920001</v>
      </c>
      <c r="AG2367" s="122">
        <v>0.2001578026952</v>
      </c>
      <c r="AH2367" s="122">
        <v>0.20700809580919999</v>
      </c>
      <c r="AI2367" s="122">
        <v>0.23122250315080001</v>
      </c>
      <c r="AJ2367" s="122">
        <v>0.2007722856692</v>
      </c>
      <c r="AK2367" s="122">
        <v>0.202575589118</v>
      </c>
      <c r="AL2367" s="122">
        <v>0</v>
      </c>
    </row>
    <row r="2368" spans="1:38" hidden="1" x14ac:dyDescent="0.25">
      <c r="A2368" s="122" t="s">
        <v>1988</v>
      </c>
      <c r="B2368" s="122">
        <v>1</v>
      </c>
      <c r="C2368" s="122" t="s">
        <v>2187</v>
      </c>
      <c r="D2368" s="122" t="s">
        <v>2085</v>
      </c>
      <c r="E2368" s="122">
        <v>44</v>
      </c>
      <c r="F2368" s="122">
        <v>0.21147284241440001</v>
      </c>
      <c r="G2368" s="122">
        <v>0.21343021342999999</v>
      </c>
      <c r="H2368" s="122">
        <v>0.22058167227879999</v>
      </c>
      <c r="I2368" s="122">
        <v>0.2210901459564</v>
      </c>
      <c r="J2368" s="122">
        <v>0.212000981738</v>
      </c>
      <c r="K2368" s="122">
        <v>0.20826504149639999</v>
      </c>
      <c r="L2368" s="122">
        <v>0.2154542860568</v>
      </c>
      <c r="M2368" s="122">
        <v>0.18783694979560001</v>
      </c>
      <c r="N2368" s="122">
        <v>0.16872444967559999</v>
      </c>
      <c r="O2368" s="122">
        <v>0.16874470497079999</v>
      </c>
      <c r="P2368" s="122">
        <v>0.17592744362759999</v>
      </c>
      <c r="Q2368" s="122">
        <v>0.15741111909880001</v>
      </c>
      <c r="R2368" s="122">
        <v>0.1531691144648</v>
      </c>
      <c r="S2368" s="122">
        <v>0.16336427946439999</v>
      </c>
      <c r="T2368" s="122">
        <v>0.16237002636680001</v>
      </c>
      <c r="U2368" s="122">
        <v>0.11648461793080001</v>
      </c>
      <c r="V2368" s="122">
        <v>0.1083964491456</v>
      </c>
      <c r="W2368" s="122">
        <v>0.1080637354216</v>
      </c>
      <c r="X2368" s="122">
        <v>0.102434731322</v>
      </c>
      <c r="Y2368" s="122">
        <v>0.1335545808268</v>
      </c>
      <c r="Z2368" s="122">
        <v>0.13857925733400001</v>
      </c>
      <c r="AA2368" s="122">
        <v>0.1378447041776</v>
      </c>
      <c r="AB2368" s="122">
        <v>0.1233016149456</v>
      </c>
      <c r="AC2368" s="122">
        <v>0.13794131758399999</v>
      </c>
      <c r="AD2368" s="122">
        <v>0.1380828117872</v>
      </c>
      <c r="AE2368" s="122">
        <v>0.1450381071188</v>
      </c>
      <c r="AF2368" s="122">
        <v>0.1174319507676</v>
      </c>
      <c r="AG2368" s="122">
        <v>0.1171504649532</v>
      </c>
      <c r="AH2368" s="122">
        <v>0.12974503945480001</v>
      </c>
      <c r="AI2368" s="122">
        <v>0.13338122362880001</v>
      </c>
      <c r="AJ2368" s="122">
        <v>0.1173543126056</v>
      </c>
      <c r="AK2368" s="122">
        <v>0.1303839523308</v>
      </c>
      <c r="AL2368" s="122">
        <v>0</v>
      </c>
    </row>
    <row r="2369" spans="1:38" hidden="1" x14ac:dyDescent="0.25">
      <c r="A2369" s="122" t="s">
        <v>1988</v>
      </c>
      <c r="B2369" s="122">
        <v>1</v>
      </c>
      <c r="C2369" s="122" t="s">
        <v>2187</v>
      </c>
      <c r="D2369" s="122" t="s">
        <v>2086</v>
      </c>
      <c r="E2369" s="122">
        <v>44</v>
      </c>
      <c r="F2369" s="122">
        <v>3.05467719816E-2</v>
      </c>
      <c r="G2369" s="122">
        <v>3.0280716737600001E-2</v>
      </c>
      <c r="H2369" s="122">
        <v>3.0411074349600001E-2</v>
      </c>
      <c r="I2369" s="122">
        <v>3.4126465968000001E-2</v>
      </c>
      <c r="J2369" s="122">
        <v>3.3140011198000002E-2</v>
      </c>
      <c r="K2369" s="122">
        <v>3.12225688768E-2</v>
      </c>
      <c r="L2369" s="122">
        <v>3.1569509686400002E-2</v>
      </c>
      <c r="M2369" s="122">
        <v>2.7131728985199999E-2</v>
      </c>
      <c r="N2369" s="122">
        <v>2.3553903634799998E-2</v>
      </c>
      <c r="O2369" s="122">
        <v>2.28836517084E-2</v>
      </c>
      <c r="P2369" s="122">
        <v>2.40107522284E-2</v>
      </c>
      <c r="Q2369" s="122">
        <v>2.15820933748E-2</v>
      </c>
      <c r="R2369" s="122">
        <v>2.0334798640800001E-2</v>
      </c>
      <c r="S2369" s="122">
        <v>2.2133336710799999E-2</v>
      </c>
      <c r="T2369" s="122">
        <v>2.1546740255600001E-2</v>
      </c>
      <c r="U2369" s="122">
        <v>1.3864847295600001E-2</v>
      </c>
      <c r="V2369" s="122">
        <v>1.19109954908E-2</v>
      </c>
      <c r="W2369" s="122">
        <v>1.14760091656E-2</v>
      </c>
      <c r="X2369" s="122">
        <v>1.06728632472E-2</v>
      </c>
      <c r="Y2369" s="122">
        <v>1.06598090032E-2</v>
      </c>
      <c r="Z2369" s="122">
        <v>1.04736996112E-2</v>
      </c>
      <c r="AA2369" s="122">
        <v>1.0055106907999999E-2</v>
      </c>
      <c r="AB2369" s="122">
        <v>8.9890511395999996E-3</v>
      </c>
      <c r="AC2369" s="122">
        <v>9.7388331488000007E-3</v>
      </c>
      <c r="AD2369" s="122">
        <v>1.01750493124E-2</v>
      </c>
      <c r="AE2369" s="122">
        <v>9.0789604527999994E-3</v>
      </c>
      <c r="AF2369" s="122">
        <v>8.1120264736000008E-3</v>
      </c>
      <c r="AG2369" s="122">
        <v>7.8561458024000008E-3</v>
      </c>
      <c r="AH2369" s="122">
        <v>7.7553122275999999E-3</v>
      </c>
      <c r="AI2369" s="122">
        <v>7.2427945212000001E-3</v>
      </c>
      <c r="AJ2369" s="122">
        <v>6.1441136763999999E-3</v>
      </c>
      <c r="AK2369" s="122">
        <v>6.3467556264000004E-3</v>
      </c>
      <c r="AL2369" s="122">
        <v>0</v>
      </c>
    </row>
    <row r="2370" spans="1:38" hidden="1" x14ac:dyDescent="0.25">
      <c r="A2370" s="122" t="s">
        <v>1988</v>
      </c>
      <c r="B2370" s="122">
        <v>1</v>
      </c>
      <c r="C2370" s="122" t="s">
        <v>2187</v>
      </c>
      <c r="D2370" s="122" t="s">
        <v>2087</v>
      </c>
      <c r="E2370" s="122">
        <v>44</v>
      </c>
      <c r="F2370" s="122">
        <v>4.5852059366400001E-2</v>
      </c>
      <c r="G2370" s="122">
        <v>4.6726953714E-2</v>
      </c>
      <c r="H2370" s="122">
        <v>4.5390239014400001E-2</v>
      </c>
      <c r="I2370" s="122">
        <v>5.42961876772E-2</v>
      </c>
      <c r="J2370" s="122">
        <v>5.2828896523199997E-2</v>
      </c>
      <c r="K2370" s="122">
        <v>5.1171617078399997E-2</v>
      </c>
      <c r="L2370" s="122">
        <v>5.7125853128400003E-2</v>
      </c>
      <c r="M2370" s="122">
        <v>5.2002209587999997E-2</v>
      </c>
      <c r="N2370" s="122">
        <v>4.7795798036000002E-2</v>
      </c>
      <c r="O2370" s="122">
        <v>4.8676015239600003E-2</v>
      </c>
      <c r="P2370" s="122">
        <v>4.5447340301999997E-2</v>
      </c>
      <c r="Q2370" s="122">
        <v>4.0932443568799999E-2</v>
      </c>
      <c r="R2370" s="122">
        <v>3.9146468225200001E-2</v>
      </c>
      <c r="S2370" s="122">
        <v>3.9568804570399997E-2</v>
      </c>
      <c r="T2370" s="122">
        <v>3.7750158476800001E-2</v>
      </c>
      <c r="U2370" s="122">
        <v>3.3067977557999999E-2</v>
      </c>
      <c r="V2370" s="122">
        <v>3.0793216431600001E-2</v>
      </c>
      <c r="W2370" s="122">
        <v>3.31677539424E-2</v>
      </c>
      <c r="X2370" s="122">
        <v>3.1419392715200001E-2</v>
      </c>
      <c r="Y2370" s="122">
        <v>3.5582502415600001E-2</v>
      </c>
      <c r="Z2370" s="122">
        <v>3.3984124958000003E-2</v>
      </c>
      <c r="AA2370" s="122">
        <v>3.4338248741999998E-2</v>
      </c>
      <c r="AB2370" s="122">
        <v>3.3876322407200003E-2</v>
      </c>
      <c r="AC2370" s="122">
        <v>3.5544837958000002E-2</v>
      </c>
      <c r="AD2370" s="122">
        <v>3.6926119440000002E-2</v>
      </c>
      <c r="AE2370" s="122">
        <v>3.07021086932E-2</v>
      </c>
      <c r="AF2370" s="122">
        <v>2.97301031468E-2</v>
      </c>
      <c r="AG2370" s="122">
        <v>4.5817793237999997E-2</v>
      </c>
      <c r="AH2370" s="122">
        <v>2.6113502209200001E-2</v>
      </c>
      <c r="AI2370" s="122">
        <v>2.5888877313600001E-2</v>
      </c>
      <c r="AJ2370" s="122">
        <v>2.34557043672E-2</v>
      </c>
      <c r="AK2370" s="122">
        <v>2.28099863488E-2</v>
      </c>
      <c r="AL2370" s="122">
        <v>0</v>
      </c>
    </row>
    <row r="2371" spans="1:38" hidden="1" x14ac:dyDescent="0.25">
      <c r="A2371" s="122" t="s">
        <v>1988</v>
      </c>
      <c r="B2371" s="122">
        <v>1</v>
      </c>
      <c r="C2371" s="122" t="s">
        <v>2187</v>
      </c>
      <c r="D2371" s="122" t="s">
        <v>2088</v>
      </c>
      <c r="E2371" s="122">
        <v>44</v>
      </c>
      <c r="F2371" s="122">
        <v>0.73903017060880005</v>
      </c>
      <c r="G2371" s="122">
        <v>0.73897390991199996</v>
      </c>
      <c r="H2371" s="122">
        <v>0.76812666561679999</v>
      </c>
      <c r="I2371" s="122">
        <v>0.60965812706959999</v>
      </c>
      <c r="J2371" s="122">
        <v>0.59399784458839999</v>
      </c>
      <c r="K2371" s="122">
        <v>0.59630014860080005</v>
      </c>
      <c r="L2371" s="122">
        <v>0.59593464768600002</v>
      </c>
      <c r="M2371" s="122">
        <v>0.56041025282479995</v>
      </c>
      <c r="N2371" s="122">
        <v>0.53402617894920001</v>
      </c>
      <c r="O2371" s="122">
        <v>0.49921865442960001</v>
      </c>
      <c r="P2371" s="122">
        <v>0.50409780557079997</v>
      </c>
      <c r="Q2371" s="122">
        <v>0.48616089277000002</v>
      </c>
      <c r="R2371" s="122">
        <v>0.51306102970919998</v>
      </c>
      <c r="S2371" s="122">
        <v>0.49964677253400003</v>
      </c>
      <c r="T2371" s="122">
        <v>0.52920774784640001</v>
      </c>
      <c r="U2371" s="122">
        <v>0.48959334241719998</v>
      </c>
      <c r="V2371" s="122">
        <v>0.4923416959636</v>
      </c>
      <c r="W2371" s="122">
        <v>0.50896581771280003</v>
      </c>
      <c r="X2371" s="122">
        <v>0.47652552213560001</v>
      </c>
      <c r="Y2371" s="122">
        <v>0.58547119258040003</v>
      </c>
      <c r="Z2371" s="122">
        <v>0.61923424235119995</v>
      </c>
      <c r="AA2371" s="122">
        <v>0.60797825385360005</v>
      </c>
      <c r="AB2371" s="122">
        <v>0.57129555899920004</v>
      </c>
      <c r="AC2371" s="122">
        <v>0.59952235465920001</v>
      </c>
      <c r="AD2371" s="122">
        <v>0.60338987254559995</v>
      </c>
      <c r="AE2371" s="122">
        <v>0.49947800713160001</v>
      </c>
      <c r="AF2371" s="122">
        <v>0.47956014337000002</v>
      </c>
      <c r="AG2371" s="122">
        <v>0.47207826586480001</v>
      </c>
      <c r="AH2371" s="122">
        <v>0.50137353731080003</v>
      </c>
      <c r="AI2371" s="122">
        <v>0.48885812242959997</v>
      </c>
      <c r="AJ2371" s="122">
        <v>0.42886464246080003</v>
      </c>
      <c r="AK2371" s="122">
        <v>0.42507009697039999</v>
      </c>
      <c r="AL2371" s="122">
        <v>0</v>
      </c>
    </row>
    <row r="2372" spans="1:38" hidden="1" x14ac:dyDescent="0.25">
      <c r="A2372" s="122" t="s">
        <v>1988</v>
      </c>
      <c r="B2372" s="122">
        <v>1</v>
      </c>
      <c r="C2372" s="122" t="s">
        <v>2187</v>
      </c>
      <c r="D2372" s="122" t="s">
        <v>2089</v>
      </c>
      <c r="E2372" s="122">
        <v>44</v>
      </c>
      <c r="F2372" s="122">
        <v>0.52325501131959995</v>
      </c>
      <c r="G2372" s="122">
        <v>0.52097545766840003</v>
      </c>
      <c r="H2372" s="122">
        <v>0.53985343021959997</v>
      </c>
      <c r="I2372" s="122">
        <v>0.57752062413359995</v>
      </c>
      <c r="J2372" s="122">
        <v>0.57307466604919999</v>
      </c>
      <c r="K2372" s="122">
        <v>0.58320986940999997</v>
      </c>
      <c r="L2372" s="122">
        <v>0.58800506575440004</v>
      </c>
      <c r="M2372" s="122">
        <v>0.56798053368839996</v>
      </c>
      <c r="N2372" s="122">
        <v>0.53503954047320001</v>
      </c>
      <c r="O2372" s="122">
        <v>0.52077917508680005</v>
      </c>
      <c r="P2372" s="122">
        <v>0.52781365656599999</v>
      </c>
      <c r="Q2372" s="122">
        <v>0.45910210834319998</v>
      </c>
      <c r="R2372" s="122">
        <v>0.52194645509439996</v>
      </c>
      <c r="S2372" s="122">
        <v>0.45967176163160001</v>
      </c>
      <c r="T2372" s="122">
        <v>0.4734829935248</v>
      </c>
      <c r="U2372" s="122">
        <v>0.42674804217919998</v>
      </c>
      <c r="V2372" s="122">
        <v>0.4290763722532</v>
      </c>
      <c r="W2372" s="122">
        <v>0.40597557572319998</v>
      </c>
      <c r="X2372" s="122">
        <v>0.38127888546720001</v>
      </c>
      <c r="Y2372" s="122">
        <v>0.42443542821120001</v>
      </c>
      <c r="Z2372" s="122">
        <v>0.4552318699124</v>
      </c>
      <c r="AA2372" s="122">
        <v>0.4607824595444</v>
      </c>
      <c r="AB2372" s="122">
        <v>0.41808234864479998</v>
      </c>
      <c r="AC2372" s="122">
        <v>0.44323731621399998</v>
      </c>
      <c r="AD2372" s="122">
        <v>0.44728111826439998</v>
      </c>
      <c r="AE2372" s="122">
        <v>0.36140737803520001</v>
      </c>
      <c r="AF2372" s="122">
        <v>0.35581595756000001</v>
      </c>
      <c r="AG2372" s="122">
        <v>0.33203559231640001</v>
      </c>
      <c r="AH2372" s="122">
        <v>0.3493978250252</v>
      </c>
      <c r="AI2372" s="122">
        <v>0.34859776292319999</v>
      </c>
      <c r="AJ2372" s="122">
        <v>0.32446307156199999</v>
      </c>
      <c r="AK2372" s="122">
        <v>0.32610838981279999</v>
      </c>
      <c r="AL2372" s="122">
        <v>0</v>
      </c>
    </row>
    <row r="2373" spans="1:38" hidden="1" x14ac:dyDescent="0.25">
      <c r="A2373" s="122" t="s">
        <v>1988</v>
      </c>
      <c r="B2373" s="122">
        <v>1</v>
      </c>
      <c r="C2373" s="122" t="s">
        <v>2187</v>
      </c>
      <c r="D2373" s="122" t="s">
        <v>2136</v>
      </c>
      <c r="E2373" s="122">
        <v>44</v>
      </c>
      <c r="F2373" s="122">
        <v>3.6139190612000001E-3</v>
      </c>
      <c r="G2373" s="122">
        <v>4.0384511831999996E-3</v>
      </c>
      <c r="H2373" s="122">
        <v>4.8225853815999998E-3</v>
      </c>
      <c r="I2373" s="122">
        <v>6.4608423572000001E-3</v>
      </c>
      <c r="J2373" s="122">
        <v>9.4503908827999993E-3</v>
      </c>
      <c r="K2373" s="122">
        <v>7.0355207356000002E-3</v>
      </c>
      <c r="L2373" s="122">
        <v>6.2516822703999999E-3</v>
      </c>
      <c r="M2373" s="122">
        <v>7.1025867276000004E-3</v>
      </c>
      <c r="N2373" s="122">
        <v>5.8974081348E-3</v>
      </c>
      <c r="O2373" s="122">
        <v>6.5862344799999997E-3</v>
      </c>
      <c r="P2373" s="122">
        <v>6.5453373048000004E-3</v>
      </c>
      <c r="Q2373" s="122">
        <v>9.2888783736000003E-3</v>
      </c>
      <c r="R2373" s="122">
        <v>6.4445683791999999E-3</v>
      </c>
      <c r="S2373" s="122">
        <v>5.2923845183999998E-3</v>
      </c>
      <c r="T2373" s="122">
        <v>6.0109649600000002E-3</v>
      </c>
      <c r="U2373" s="122">
        <v>7.2603944055999996E-3</v>
      </c>
      <c r="V2373" s="122">
        <v>7.8073775808E-3</v>
      </c>
      <c r="W2373" s="122">
        <v>5.6648214923999997E-3</v>
      </c>
      <c r="X2373" s="122">
        <v>3.5519888935999998E-3</v>
      </c>
      <c r="Y2373" s="122">
        <v>5.6779331307999998E-3</v>
      </c>
      <c r="Z2373" s="122">
        <v>5.0311462487999999E-3</v>
      </c>
      <c r="AA2373" s="122">
        <v>4.4585105403999997E-3</v>
      </c>
      <c r="AB2373" s="122">
        <v>4.2000846579999997E-3</v>
      </c>
      <c r="AC2373" s="122">
        <v>3.5411239612E-3</v>
      </c>
      <c r="AD2373" s="122">
        <v>3.5189666036E-3</v>
      </c>
      <c r="AE2373" s="122">
        <v>3.5643668815999998E-3</v>
      </c>
      <c r="AF2373" s="122">
        <v>3.1455955999999999E-3</v>
      </c>
      <c r="AG2373" s="122">
        <v>3.5802096792000001E-3</v>
      </c>
      <c r="AH2373" s="122">
        <v>3.5817432532000001E-3</v>
      </c>
      <c r="AI2373" s="122">
        <v>3.5594776504E-3</v>
      </c>
      <c r="AJ2373" s="122">
        <v>3.3716074503999998E-3</v>
      </c>
      <c r="AK2373" s="122">
        <v>3.56644015E-3</v>
      </c>
      <c r="AL2373" s="122">
        <v>0</v>
      </c>
    </row>
    <row r="2374" spans="1:38" hidden="1" x14ac:dyDescent="0.25">
      <c r="A2374" s="122" t="s">
        <v>1988</v>
      </c>
      <c r="B2374" s="122">
        <v>1</v>
      </c>
      <c r="C2374" s="122" t="s">
        <v>2187</v>
      </c>
      <c r="D2374" s="122" t="s">
        <v>2090</v>
      </c>
      <c r="E2374" s="122">
        <v>44</v>
      </c>
      <c r="F2374" s="122">
        <v>4.3889378901200003E-2</v>
      </c>
      <c r="G2374" s="122">
        <v>4.1005134265199999E-2</v>
      </c>
      <c r="H2374" s="122">
        <v>4.6729464933200002E-2</v>
      </c>
      <c r="I2374" s="122">
        <v>4.1240896678800001E-2</v>
      </c>
      <c r="J2374" s="122">
        <v>4.3512860610800001E-2</v>
      </c>
      <c r="K2374" s="122">
        <v>4.2152390014E-2</v>
      </c>
      <c r="L2374" s="122">
        <v>3.35261149748E-2</v>
      </c>
      <c r="M2374" s="122">
        <v>3.1371261588799999E-2</v>
      </c>
      <c r="N2374" s="122">
        <v>3.2434237889200003E-2</v>
      </c>
      <c r="O2374" s="122">
        <v>3.3402133371600001E-2</v>
      </c>
      <c r="P2374" s="122">
        <v>3.30013617444E-2</v>
      </c>
      <c r="Q2374" s="122">
        <v>3.5616695976399999E-2</v>
      </c>
      <c r="R2374" s="122">
        <v>2.8134430951199999E-2</v>
      </c>
      <c r="S2374" s="122">
        <v>2.6064480652E-2</v>
      </c>
      <c r="T2374" s="122">
        <v>2.78621741888E-2</v>
      </c>
      <c r="U2374" s="122">
        <v>2.7040301498000002E-2</v>
      </c>
      <c r="V2374" s="122">
        <v>3.1089049479599999E-2</v>
      </c>
      <c r="W2374" s="122">
        <v>3.9047778890400002E-2</v>
      </c>
      <c r="X2374" s="122">
        <v>2.6502188804000001E-2</v>
      </c>
      <c r="Y2374" s="122">
        <v>2.81281893172E-2</v>
      </c>
      <c r="Z2374" s="122">
        <v>2.5925903575599998E-2</v>
      </c>
      <c r="AA2374" s="122">
        <v>2.6337278696399999E-2</v>
      </c>
      <c r="AB2374" s="122">
        <v>2.5442598137600001E-2</v>
      </c>
      <c r="AC2374" s="122">
        <v>2.6327710320799998E-2</v>
      </c>
      <c r="AD2374" s="122">
        <v>2.7078715809600001E-2</v>
      </c>
      <c r="AE2374" s="122">
        <v>2.23963698392E-2</v>
      </c>
      <c r="AF2374" s="122">
        <v>2.0620987472400001E-2</v>
      </c>
      <c r="AG2374" s="122">
        <v>2.1806349207999998E-2</v>
      </c>
      <c r="AH2374" s="122">
        <v>2.14610152792E-2</v>
      </c>
      <c r="AI2374" s="122">
        <v>2.3686024387200001E-2</v>
      </c>
      <c r="AJ2374" s="122">
        <v>1.7420102610400001E-2</v>
      </c>
      <c r="AK2374" s="122">
        <v>1.7405705466799998E-2</v>
      </c>
      <c r="AL2374" s="122">
        <v>0</v>
      </c>
    </row>
    <row r="2375" spans="1:38" hidden="1" x14ac:dyDescent="0.25">
      <c r="A2375" s="122" t="s">
        <v>1988</v>
      </c>
      <c r="B2375" s="122">
        <v>1</v>
      </c>
      <c r="C2375" s="122" t="s">
        <v>2187</v>
      </c>
      <c r="D2375" s="122" t="s">
        <v>2091</v>
      </c>
      <c r="E2375" s="122">
        <v>44</v>
      </c>
      <c r="F2375" s="122">
        <v>0.19314754280079999</v>
      </c>
      <c r="G2375" s="122">
        <v>0.19806944307079999</v>
      </c>
      <c r="H2375" s="122">
        <v>0.19256023587919999</v>
      </c>
      <c r="I2375" s="122">
        <v>0.18418791868119999</v>
      </c>
      <c r="J2375" s="122">
        <v>0.1815411648876</v>
      </c>
      <c r="K2375" s="122">
        <v>0.17953662726719999</v>
      </c>
      <c r="L2375" s="122">
        <v>0.19230032811360001</v>
      </c>
      <c r="M2375" s="122">
        <v>0.18096110775679999</v>
      </c>
      <c r="N2375" s="122">
        <v>0.1652604431436</v>
      </c>
      <c r="O2375" s="122">
        <v>0.16818142037200001</v>
      </c>
      <c r="P2375" s="122">
        <v>0.16498035487359999</v>
      </c>
      <c r="Q2375" s="122">
        <v>0.15929289892039999</v>
      </c>
      <c r="R2375" s="122">
        <v>0.16040388673959999</v>
      </c>
      <c r="S2375" s="122">
        <v>0.15925730099720001</v>
      </c>
      <c r="T2375" s="122">
        <v>0.15268756649439999</v>
      </c>
      <c r="U2375" s="122">
        <v>0.1435492118452</v>
      </c>
      <c r="V2375" s="122">
        <v>0.1422326709608</v>
      </c>
      <c r="W2375" s="122">
        <v>0.1476381128432</v>
      </c>
      <c r="X2375" s="122">
        <v>0.14805027545560001</v>
      </c>
      <c r="Y2375" s="122">
        <v>0.150304195818</v>
      </c>
      <c r="Z2375" s="122">
        <v>0.157946267738</v>
      </c>
      <c r="AA2375" s="122">
        <v>0.15496935994399999</v>
      </c>
      <c r="AB2375" s="122">
        <v>0.1391313268156</v>
      </c>
      <c r="AC2375" s="122">
        <v>0.15635363867759999</v>
      </c>
      <c r="AD2375" s="122">
        <v>0.1507863199192</v>
      </c>
      <c r="AE2375" s="122">
        <v>0.13585413312239999</v>
      </c>
      <c r="AF2375" s="122">
        <v>0.1217760912816</v>
      </c>
      <c r="AG2375" s="122">
        <v>0.1209661675068</v>
      </c>
      <c r="AH2375" s="122">
        <v>0.13476053846079999</v>
      </c>
      <c r="AI2375" s="122">
        <v>0.14402911357520001</v>
      </c>
      <c r="AJ2375" s="122">
        <v>0.1256714743424</v>
      </c>
      <c r="AK2375" s="122">
        <v>0.1265342920576</v>
      </c>
      <c r="AL2375" s="122">
        <v>0</v>
      </c>
    </row>
    <row r="2376" spans="1:38" hidden="1" x14ac:dyDescent="0.25">
      <c r="A2376" s="122" t="s">
        <v>1988</v>
      </c>
      <c r="B2376" s="122">
        <v>1</v>
      </c>
      <c r="C2376" s="122" t="s">
        <v>2187</v>
      </c>
      <c r="D2376" s="122" t="s">
        <v>2092</v>
      </c>
      <c r="E2376" s="122">
        <v>44</v>
      </c>
      <c r="F2376" s="122">
        <v>7.7183557264800001E-2</v>
      </c>
      <c r="G2376" s="122">
        <v>8.0185968262400001E-2</v>
      </c>
      <c r="H2376" s="122">
        <v>7.92590051652E-2</v>
      </c>
      <c r="I2376" s="122">
        <v>8.1184590230800005E-2</v>
      </c>
      <c r="J2376" s="122">
        <v>7.8450852208399993E-2</v>
      </c>
      <c r="K2376" s="122">
        <v>8.0120957341600005E-2</v>
      </c>
      <c r="L2376" s="122">
        <v>8.1901239081200006E-2</v>
      </c>
      <c r="M2376" s="122">
        <v>8.4566135567199996E-2</v>
      </c>
      <c r="N2376" s="122">
        <v>8.19923146784E-2</v>
      </c>
      <c r="O2376" s="122">
        <v>8.1640298868800004E-2</v>
      </c>
      <c r="P2376" s="122">
        <v>8.1852143346399994E-2</v>
      </c>
      <c r="Q2376" s="122">
        <v>7.3700341467200003E-2</v>
      </c>
      <c r="R2376" s="122">
        <v>6.6502678844000004E-2</v>
      </c>
      <c r="S2376" s="122">
        <v>6.4537980007199999E-2</v>
      </c>
      <c r="T2376" s="122">
        <v>6.9394279553200003E-2</v>
      </c>
      <c r="U2376" s="122">
        <v>0.13039317683560001</v>
      </c>
      <c r="V2376" s="122">
        <v>0.1197733851328</v>
      </c>
      <c r="W2376" s="122">
        <v>0.12525347298520001</v>
      </c>
      <c r="X2376" s="122">
        <v>0.1303476586216</v>
      </c>
      <c r="Y2376" s="122">
        <v>8.2221622683200005E-2</v>
      </c>
      <c r="Z2376" s="122">
        <v>8.7037480118399999E-2</v>
      </c>
      <c r="AA2376" s="122">
        <v>8.3267321899999996E-2</v>
      </c>
      <c r="AB2376" s="122">
        <v>7.48820826292E-2</v>
      </c>
      <c r="AC2376" s="122">
        <v>8.6428317581199995E-2</v>
      </c>
      <c r="AD2376" s="122">
        <v>8.5624409236799995E-2</v>
      </c>
      <c r="AE2376" s="122">
        <v>0.15748930751119999</v>
      </c>
      <c r="AF2376" s="122">
        <v>0.15156950515279999</v>
      </c>
      <c r="AG2376" s="122">
        <v>0.16626593942000001</v>
      </c>
      <c r="AH2376" s="122">
        <v>0.17847243321039999</v>
      </c>
      <c r="AI2376" s="122">
        <v>0.1935787500584</v>
      </c>
      <c r="AJ2376" s="122">
        <v>0.16243885727720001</v>
      </c>
      <c r="AK2376" s="122">
        <v>0.17778355179479999</v>
      </c>
      <c r="AL2376" s="122">
        <v>0</v>
      </c>
    </row>
    <row r="2377" spans="1:38" hidden="1" x14ac:dyDescent="0.25">
      <c r="A2377" s="122" t="s">
        <v>1988</v>
      </c>
      <c r="B2377" s="122">
        <v>1</v>
      </c>
      <c r="C2377" s="122" t="s">
        <v>2187</v>
      </c>
      <c r="D2377" s="122" t="s">
        <v>2093</v>
      </c>
      <c r="E2377" s="122">
        <v>44</v>
      </c>
      <c r="F2377" s="122">
        <v>0.69878636021039997</v>
      </c>
      <c r="G2377" s="122">
        <v>0.71145719030400001</v>
      </c>
      <c r="H2377" s="122">
        <v>0.72201187014599999</v>
      </c>
      <c r="I2377" s="122">
        <v>0.58998846000920002</v>
      </c>
      <c r="J2377" s="122">
        <v>0.57265044543279997</v>
      </c>
      <c r="K2377" s="122">
        <v>0.56925839448240001</v>
      </c>
      <c r="L2377" s="122">
        <v>0.58032936960879999</v>
      </c>
      <c r="M2377" s="122">
        <v>0.51717487565239995</v>
      </c>
      <c r="N2377" s="122">
        <v>0.47621563830399999</v>
      </c>
      <c r="O2377" s="122">
        <v>0.45874936151520002</v>
      </c>
      <c r="P2377" s="122">
        <v>0.45928243244520001</v>
      </c>
      <c r="Q2377" s="122">
        <v>0.47619487632079999</v>
      </c>
      <c r="R2377" s="122">
        <v>0.47665170912799998</v>
      </c>
      <c r="S2377" s="122">
        <v>0.48361572589399998</v>
      </c>
      <c r="T2377" s="122">
        <v>0.46660092405359999</v>
      </c>
      <c r="U2377" s="122">
        <v>0.36333494011919998</v>
      </c>
      <c r="V2377" s="122">
        <v>0.345282886718</v>
      </c>
      <c r="W2377" s="122">
        <v>0.339881635884</v>
      </c>
      <c r="X2377" s="122">
        <v>0.34240048031839998</v>
      </c>
      <c r="Y2377" s="122">
        <v>0.3885106512448</v>
      </c>
      <c r="Z2377" s="122">
        <v>0.40796673387679999</v>
      </c>
      <c r="AA2377" s="122">
        <v>0.39966586835279999</v>
      </c>
      <c r="AB2377" s="122">
        <v>0.36685478660319998</v>
      </c>
      <c r="AC2377" s="122">
        <v>0.413937852286</v>
      </c>
      <c r="AD2377" s="122">
        <v>0.41464672941440001</v>
      </c>
      <c r="AE2377" s="122">
        <v>0.3002471896592</v>
      </c>
      <c r="AF2377" s="122">
        <v>0.29119212454359999</v>
      </c>
      <c r="AG2377" s="122">
        <v>0.28178876835759997</v>
      </c>
      <c r="AH2377" s="122">
        <v>0.30321862864159999</v>
      </c>
      <c r="AI2377" s="122">
        <v>0.30984934192800001</v>
      </c>
      <c r="AJ2377" s="122">
        <v>0.27979794399199998</v>
      </c>
      <c r="AK2377" s="122">
        <v>0.27414632875279998</v>
      </c>
      <c r="AL2377" s="122">
        <v>0</v>
      </c>
    </row>
    <row r="2378" spans="1:38" hidden="1" x14ac:dyDescent="0.25">
      <c r="A2378" s="122" t="s">
        <v>1988</v>
      </c>
      <c r="B2378" s="122">
        <v>1</v>
      </c>
      <c r="C2378" s="122" t="s">
        <v>2187</v>
      </c>
      <c r="D2378" s="122" t="s">
        <v>2094</v>
      </c>
      <c r="E2378" s="122">
        <v>44</v>
      </c>
      <c r="F2378" s="122">
        <v>0.43650008244920002</v>
      </c>
      <c r="G2378" s="122">
        <v>0.42965726979000002</v>
      </c>
      <c r="H2378" s="122">
        <v>0.437775270898</v>
      </c>
      <c r="I2378" s="122">
        <v>0.37449316278919997</v>
      </c>
      <c r="J2378" s="122">
        <v>0.36644115625599999</v>
      </c>
      <c r="K2378" s="122">
        <v>0.36324381572640002</v>
      </c>
      <c r="L2378" s="122">
        <v>0.3669043828604</v>
      </c>
      <c r="M2378" s="122">
        <v>0.3381893596144</v>
      </c>
      <c r="N2378" s="122">
        <v>0.30829940821399998</v>
      </c>
      <c r="O2378" s="122">
        <v>0.29744000960520001</v>
      </c>
      <c r="P2378" s="122">
        <v>0.29377500264840001</v>
      </c>
      <c r="Q2378" s="122">
        <v>0.30932254993640002</v>
      </c>
      <c r="R2378" s="122">
        <v>0.30888790779839997</v>
      </c>
      <c r="S2378" s="122">
        <v>0.31326346584120002</v>
      </c>
      <c r="T2378" s="122">
        <v>0.3069005740304</v>
      </c>
      <c r="U2378" s="122">
        <v>0.32651312474479999</v>
      </c>
      <c r="V2378" s="122">
        <v>0.30161111325520001</v>
      </c>
      <c r="W2378" s="122">
        <v>0.34284091326799998</v>
      </c>
      <c r="X2378" s="122">
        <v>0.34884903399360001</v>
      </c>
      <c r="Y2378" s="122">
        <v>0.32317320884799999</v>
      </c>
      <c r="Z2378" s="122">
        <v>0.30584623871760003</v>
      </c>
      <c r="AA2378" s="122">
        <v>0.29248588867679998</v>
      </c>
      <c r="AB2378" s="122">
        <v>0.25668296203480001</v>
      </c>
      <c r="AC2378" s="122">
        <v>0.28939484170239999</v>
      </c>
      <c r="AD2378" s="122">
        <v>0.28647927106120002</v>
      </c>
      <c r="AE2378" s="122">
        <v>0.26488834319080001</v>
      </c>
      <c r="AF2378" s="122">
        <v>0.27069341548199999</v>
      </c>
      <c r="AG2378" s="122">
        <v>0.24417115230479999</v>
      </c>
      <c r="AH2378" s="122">
        <v>0.27819597858360001</v>
      </c>
      <c r="AI2378" s="122">
        <v>0.27815878172879999</v>
      </c>
      <c r="AJ2378" s="122">
        <v>0.25242672576800002</v>
      </c>
      <c r="AK2378" s="122">
        <v>0.26694434611880002</v>
      </c>
      <c r="AL2378" s="122">
        <v>0</v>
      </c>
    </row>
    <row r="2379" spans="1:38" hidden="1" x14ac:dyDescent="0.25">
      <c r="A2379" s="122" t="s">
        <v>1988</v>
      </c>
      <c r="B2379" s="122">
        <v>1</v>
      </c>
      <c r="C2379" s="122" t="s">
        <v>2187</v>
      </c>
      <c r="D2379" s="122" t="s">
        <v>2095</v>
      </c>
      <c r="E2379" s="122">
        <v>44</v>
      </c>
      <c r="F2379" s="122">
        <v>0.1694778345064</v>
      </c>
      <c r="G2379" s="122">
        <v>0.17081018604439999</v>
      </c>
      <c r="H2379" s="122">
        <v>0.17195587791479999</v>
      </c>
      <c r="I2379" s="122">
        <v>0.16763524162839999</v>
      </c>
      <c r="J2379" s="122">
        <v>0.16332313651640001</v>
      </c>
      <c r="K2379" s="122">
        <v>0.16402897126839999</v>
      </c>
      <c r="L2379" s="122">
        <v>0.1673558425784</v>
      </c>
      <c r="M2379" s="122">
        <v>0.14867333321680001</v>
      </c>
      <c r="N2379" s="122">
        <v>0.13964440107519999</v>
      </c>
      <c r="O2379" s="122">
        <v>0.1331459860892</v>
      </c>
      <c r="P2379" s="122">
        <v>0.13328099980720001</v>
      </c>
      <c r="Q2379" s="122">
        <v>0.12781310911320001</v>
      </c>
      <c r="R2379" s="122">
        <v>0.12682380446399999</v>
      </c>
      <c r="S2379" s="122">
        <v>0.12772012748039999</v>
      </c>
      <c r="T2379" s="122">
        <v>0.1247161346956</v>
      </c>
      <c r="U2379" s="122">
        <v>0.11460239435400001</v>
      </c>
      <c r="V2379" s="122">
        <v>0.10976168287</v>
      </c>
      <c r="W2379" s="122">
        <v>0.11161334936639999</v>
      </c>
      <c r="X2379" s="122">
        <v>0.11679951421320001</v>
      </c>
      <c r="Y2379" s="122">
        <v>0.1149482340748</v>
      </c>
      <c r="Z2379" s="122">
        <v>0.1141453376084</v>
      </c>
      <c r="AA2379" s="122">
        <v>0.11037692293320001</v>
      </c>
      <c r="AB2379" s="122">
        <v>9.8754763984800001E-2</v>
      </c>
      <c r="AC2379" s="122">
        <v>0.1128758667148</v>
      </c>
      <c r="AD2379" s="122">
        <v>0.11496483168799999</v>
      </c>
      <c r="AE2379" s="122">
        <v>0.1008781525388</v>
      </c>
      <c r="AF2379" s="122">
        <v>9.4165204207199996E-2</v>
      </c>
      <c r="AG2379" s="122">
        <v>9.0479332280400004E-2</v>
      </c>
      <c r="AH2379" s="122">
        <v>0.1051100721552</v>
      </c>
      <c r="AI2379" s="122">
        <v>0.103385420208</v>
      </c>
      <c r="AJ2379" s="122">
        <v>9.3648680129199996E-2</v>
      </c>
      <c r="AK2379" s="122">
        <v>8.8249905951199997E-2</v>
      </c>
      <c r="AL2379" s="122">
        <v>0</v>
      </c>
    </row>
    <row r="2380" spans="1:38" hidden="1" x14ac:dyDescent="0.25">
      <c r="A2380" s="122" t="s">
        <v>1988</v>
      </c>
      <c r="B2380" s="122">
        <v>1</v>
      </c>
      <c r="C2380" s="122" t="s">
        <v>2187</v>
      </c>
      <c r="D2380" s="122" t="s">
        <v>2096</v>
      </c>
      <c r="E2380" s="122">
        <v>44</v>
      </c>
      <c r="F2380" s="122">
        <v>0.29318533795599999</v>
      </c>
      <c r="G2380" s="122">
        <v>0.30040884852720001</v>
      </c>
      <c r="H2380" s="122">
        <v>0.31046151981039999</v>
      </c>
      <c r="I2380" s="122">
        <v>0.29152703713560002</v>
      </c>
      <c r="J2380" s="122">
        <v>0.28082222524439998</v>
      </c>
      <c r="K2380" s="122">
        <v>0.27776349088320001</v>
      </c>
      <c r="L2380" s="122">
        <v>0.28262314000200001</v>
      </c>
      <c r="M2380" s="122">
        <v>0.2363607294972</v>
      </c>
      <c r="N2380" s="122">
        <v>0.21362469649079999</v>
      </c>
      <c r="O2380" s="122">
        <v>0.21545145435800001</v>
      </c>
      <c r="P2380" s="122">
        <v>0.2083492784016</v>
      </c>
      <c r="Q2380" s="122">
        <v>0.1998696208404</v>
      </c>
      <c r="R2380" s="122">
        <v>0.20204343218359999</v>
      </c>
      <c r="S2380" s="122">
        <v>0.2019507496972</v>
      </c>
      <c r="T2380" s="122">
        <v>0.2027022523316</v>
      </c>
      <c r="U2380" s="122">
        <v>0.2449669397</v>
      </c>
      <c r="V2380" s="122">
        <v>0.22908355596560001</v>
      </c>
      <c r="W2380" s="122">
        <v>0.22395803444279999</v>
      </c>
      <c r="X2380" s="122">
        <v>0.22349012135519999</v>
      </c>
      <c r="Y2380" s="122">
        <v>0.2387218742776</v>
      </c>
      <c r="Z2380" s="122">
        <v>0.25347053872559999</v>
      </c>
      <c r="AA2380" s="122">
        <v>0.24978543942520001</v>
      </c>
      <c r="AB2380" s="122">
        <v>0.2201666877256</v>
      </c>
      <c r="AC2380" s="122">
        <v>0.2505402523036</v>
      </c>
      <c r="AD2380" s="122">
        <v>0.2537370332644</v>
      </c>
      <c r="AE2380" s="122">
        <v>0.18709055913520001</v>
      </c>
      <c r="AF2380" s="122">
        <v>0.17577154660239999</v>
      </c>
      <c r="AG2380" s="122">
        <v>0.17485679001000001</v>
      </c>
      <c r="AH2380" s="122">
        <v>0.19346181128680001</v>
      </c>
      <c r="AI2380" s="122">
        <v>0.20035304200519999</v>
      </c>
      <c r="AJ2380" s="122">
        <v>0.16768419848880001</v>
      </c>
      <c r="AK2380" s="122">
        <v>0.16972333239679999</v>
      </c>
      <c r="AL2380" s="122">
        <v>0</v>
      </c>
    </row>
    <row r="2381" spans="1:38" hidden="1" x14ac:dyDescent="0.25">
      <c r="A2381" s="122" t="s">
        <v>1988</v>
      </c>
      <c r="B2381" s="122">
        <v>1</v>
      </c>
      <c r="C2381" s="122" t="s">
        <v>2187</v>
      </c>
      <c r="D2381" s="122" t="s">
        <v>2097</v>
      </c>
      <c r="E2381" s="122">
        <v>44</v>
      </c>
      <c r="F2381" s="122">
        <v>0.40004273634080001</v>
      </c>
      <c r="G2381" s="122">
        <v>0.39702121584720002</v>
      </c>
      <c r="H2381" s="122">
        <v>0.41496049050400002</v>
      </c>
      <c r="I2381" s="122">
        <v>0.4474561696248</v>
      </c>
      <c r="J2381" s="122">
        <v>0.44902076299080002</v>
      </c>
      <c r="K2381" s="122">
        <v>0.44624564486040003</v>
      </c>
      <c r="L2381" s="122">
        <v>0.46636782018959999</v>
      </c>
      <c r="M2381" s="122">
        <v>0.4203846090444</v>
      </c>
      <c r="N2381" s="122">
        <v>0.40792404738679999</v>
      </c>
      <c r="O2381" s="122">
        <v>0.41025955446000001</v>
      </c>
      <c r="P2381" s="122">
        <v>0.42668632229999998</v>
      </c>
      <c r="Q2381" s="122">
        <v>0.34862366161559999</v>
      </c>
      <c r="R2381" s="122">
        <v>0.3506294161188</v>
      </c>
      <c r="S2381" s="122">
        <v>0.3576956783288</v>
      </c>
      <c r="T2381" s="122">
        <v>0.37929055459959998</v>
      </c>
      <c r="U2381" s="122">
        <v>0.32361570723439997</v>
      </c>
      <c r="V2381" s="122">
        <v>0.31874442055960001</v>
      </c>
      <c r="W2381" s="122">
        <v>0.34278029854320002</v>
      </c>
      <c r="X2381" s="122">
        <v>0.27295015032600001</v>
      </c>
      <c r="Y2381" s="122">
        <v>0.2751936431832</v>
      </c>
      <c r="Z2381" s="122">
        <v>0.29319793014959999</v>
      </c>
      <c r="AA2381" s="122">
        <v>0.3034597648208</v>
      </c>
      <c r="AB2381" s="122">
        <v>0.29794081798319999</v>
      </c>
      <c r="AC2381" s="122">
        <v>0.29976972546640002</v>
      </c>
      <c r="AD2381" s="122">
        <v>0.29416613035040001</v>
      </c>
      <c r="AE2381" s="122">
        <v>0.26118269945599998</v>
      </c>
      <c r="AF2381" s="122">
        <v>0.2676318190784</v>
      </c>
      <c r="AG2381" s="122">
        <v>0.27982997570079998</v>
      </c>
      <c r="AH2381" s="122">
        <v>0.24263992205320001</v>
      </c>
      <c r="AI2381" s="122">
        <v>0.23238452427680001</v>
      </c>
      <c r="AJ2381" s="122">
        <v>0.23228038815800001</v>
      </c>
      <c r="AK2381" s="122">
        <v>0.22712303552400001</v>
      </c>
      <c r="AL2381" s="122">
        <v>0</v>
      </c>
    </row>
    <row r="2382" spans="1:38" hidden="1" x14ac:dyDescent="0.25">
      <c r="A2382" s="122" t="s">
        <v>1988</v>
      </c>
      <c r="B2382" s="122">
        <v>1</v>
      </c>
      <c r="C2382" s="122" t="s">
        <v>2187</v>
      </c>
      <c r="D2382" s="122" t="s">
        <v>2098</v>
      </c>
      <c r="E2382" s="122">
        <v>44</v>
      </c>
      <c r="F2382" s="122">
        <v>0.39977841341480003</v>
      </c>
      <c r="G2382" s="122">
        <v>0.3984630045816</v>
      </c>
      <c r="H2382" s="122">
        <v>0.4076450610372</v>
      </c>
      <c r="I2382" s="122">
        <v>0.40341817124000001</v>
      </c>
      <c r="J2382" s="122">
        <v>0.39412160780720001</v>
      </c>
      <c r="K2382" s="122">
        <v>0.38699536282680003</v>
      </c>
      <c r="L2382" s="122">
        <v>0.40001690620640001</v>
      </c>
      <c r="M2382" s="122">
        <v>0.34725018047439998</v>
      </c>
      <c r="N2382" s="122">
        <v>0.3110382713116</v>
      </c>
      <c r="O2382" s="122">
        <v>0.29834541425360001</v>
      </c>
      <c r="P2382" s="122">
        <v>0.3112736773748</v>
      </c>
      <c r="Q2382" s="122">
        <v>0.28066092377399998</v>
      </c>
      <c r="R2382" s="122">
        <v>0.27785193133039998</v>
      </c>
      <c r="S2382" s="122">
        <v>0.28888020290080002</v>
      </c>
      <c r="T2382" s="122">
        <v>0.28255988512919999</v>
      </c>
      <c r="U2382" s="122">
        <v>0.19604817539719999</v>
      </c>
      <c r="V2382" s="122">
        <v>0.17853665094999999</v>
      </c>
      <c r="W2382" s="122">
        <v>0.18227244070279999</v>
      </c>
      <c r="X2382" s="122">
        <v>0.17703207323199999</v>
      </c>
      <c r="Y2382" s="122">
        <v>0.23265651366160001</v>
      </c>
      <c r="Z2382" s="122">
        <v>0.24507602630559999</v>
      </c>
      <c r="AA2382" s="122">
        <v>0.24246377870399999</v>
      </c>
      <c r="AB2382" s="122">
        <v>0.20942519170439999</v>
      </c>
      <c r="AC2382" s="122">
        <v>0.23687081078360001</v>
      </c>
      <c r="AD2382" s="122">
        <v>0.23989091327039999</v>
      </c>
      <c r="AE2382" s="122">
        <v>0.22502197572679999</v>
      </c>
      <c r="AF2382" s="122">
        <v>0.1965340643056</v>
      </c>
      <c r="AG2382" s="122">
        <v>0.19460379420999999</v>
      </c>
      <c r="AH2382" s="122">
        <v>0.19223676582599999</v>
      </c>
      <c r="AI2382" s="122">
        <v>0.21170804811239999</v>
      </c>
      <c r="AJ2382" s="122">
        <v>0.1758314153792</v>
      </c>
      <c r="AK2382" s="122">
        <v>0.18507714494640001</v>
      </c>
      <c r="AL2382" s="122">
        <v>0</v>
      </c>
    </row>
    <row r="2383" spans="1:38" hidden="1" x14ac:dyDescent="0.25">
      <c r="A2383" s="122" t="s">
        <v>1988</v>
      </c>
      <c r="B2383" s="122">
        <v>1</v>
      </c>
      <c r="C2383" s="122" t="s">
        <v>2187</v>
      </c>
      <c r="D2383" s="122" t="s">
        <v>2099</v>
      </c>
      <c r="E2383" s="122">
        <v>44</v>
      </c>
      <c r="F2383" s="122">
        <v>0.25441689259560002</v>
      </c>
      <c r="G2383" s="122">
        <v>0.25173272054559998</v>
      </c>
      <c r="H2383" s="122">
        <v>0.2564732356312</v>
      </c>
      <c r="I2383" s="122">
        <v>0.29094218494039997</v>
      </c>
      <c r="J2383" s="122">
        <v>0.28412458754960002</v>
      </c>
      <c r="K2383" s="122">
        <v>0.29015143833759999</v>
      </c>
      <c r="L2383" s="122">
        <v>0.28793943222520002</v>
      </c>
      <c r="M2383" s="122">
        <v>0.25562735265480002</v>
      </c>
      <c r="N2383" s="122">
        <v>0.2428268354708</v>
      </c>
      <c r="O2383" s="122">
        <v>0.23046444876280001</v>
      </c>
      <c r="P2383" s="122">
        <v>0.2330467414688</v>
      </c>
      <c r="Q2383" s="122">
        <v>0.2035147313864</v>
      </c>
      <c r="R2383" s="122">
        <v>0.19727218710079999</v>
      </c>
      <c r="S2383" s="122">
        <v>0.2035261720688</v>
      </c>
      <c r="T2383" s="122">
        <v>0.20595623792519999</v>
      </c>
      <c r="U2383" s="122">
        <v>0.18614554145600001</v>
      </c>
      <c r="V2383" s="122">
        <v>0.1730014398336</v>
      </c>
      <c r="W2383" s="122">
        <v>0.175723848972</v>
      </c>
      <c r="X2383" s="122">
        <v>0.1739139753036</v>
      </c>
      <c r="Y2383" s="122">
        <v>0.21410606658</v>
      </c>
      <c r="Z2383" s="122">
        <v>0.21611982197679999</v>
      </c>
      <c r="AA2383" s="122">
        <v>0.20533650213720001</v>
      </c>
      <c r="AB2383" s="122">
        <v>0.18573592970239999</v>
      </c>
      <c r="AC2383" s="122">
        <v>0.20925045217999999</v>
      </c>
      <c r="AD2383" s="122">
        <v>0.21288606500560001</v>
      </c>
      <c r="AE2383" s="122">
        <v>0.15211101213280001</v>
      </c>
      <c r="AF2383" s="122">
        <v>0.1384332563348</v>
      </c>
      <c r="AG2383" s="122">
        <v>0.13076619666600001</v>
      </c>
      <c r="AH2383" s="122">
        <v>0.14884757381479999</v>
      </c>
      <c r="AI2383" s="122">
        <v>0.14001957514159999</v>
      </c>
      <c r="AJ2383" s="122">
        <v>0.1244682613496</v>
      </c>
      <c r="AK2383" s="122">
        <v>0.1220263102296</v>
      </c>
      <c r="AL2383" s="122">
        <v>0</v>
      </c>
    </row>
    <row r="2384" spans="1:38" hidden="1" x14ac:dyDescent="0.25">
      <c r="A2384" s="122" t="s">
        <v>1988</v>
      </c>
      <c r="B2384" s="122">
        <v>1</v>
      </c>
      <c r="C2384" s="122" t="s">
        <v>2187</v>
      </c>
      <c r="D2384" s="122" t="s">
        <v>2100</v>
      </c>
      <c r="E2384" s="122">
        <v>44</v>
      </c>
      <c r="F2384" s="122">
        <v>0.16529755849880001</v>
      </c>
      <c r="G2384" s="122">
        <v>0.17442663201319999</v>
      </c>
      <c r="H2384" s="122">
        <v>0.17674362226080001</v>
      </c>
      <c r="I2384" s="122">
        <v>0.17147179826280001</v>
      </c>
      <c r="J2384" s="122">
        <v>0.17186363830160001</v>
      </c>
      <c r="K2384" s="122">
        <v>0.17937275166719999</v>
      </c>
      <c r="L2384" s="122">
        <v>0.17909874592399999</v>
      </c>
      <c r="M2384" s="122">
        <v>0.16744697796120001</v>
      </c>
      <c r="N2384" s="122">
        <v>0.1434002632552</v>
      </c>
      <c r="O2384" s="122">
        <v>0.148834680862</v>
      </c>
      <c r="P2384" s="122">
        <v>0.15758316749279999</v>
      </c>
      <c r="Q2384" s="122">
        <v>0.14453295567480001</v>
      </c>
      <c r="R2384" s="122">
        <v>0.13985488085520001</v>
      </c>
      <c r="S2384" s="122">
        <v>0.1320179111216</v>
      </c>
      <c r="T2384" s="122">
        <v>0.13507066164760001</v>
      </c>
      <c r="U2384" s="122">
        <v>0.16203264233520001</v>
      </c>
      <c r="V2384" s="122">
        <v>0.14642459942040001</v>
      </c>
      <c r="W2384" s="122">
        <v>0.1535547298488</v>
      </c>
      <c r="X2384" s="122">
        <v>0.1736965847792</v>
      </c>
      <c r="Y2384" s="122">
        <v>0.21418506881800001</v>
      </c>
      <c r="Z2384" s="122">
        <v>0.22619432311279999</v>
      </c>
      <c r="AA2384" s="122">
        <v>0.22691356971919999</v>
      </c>
      <c r="AB2384" s="122">
        <v>0.20047586537439999</v>
      </c>
      <c r="AC2384" s="122">
        <v>0.2331154647332</v>
      </c>
      <c r="AD2384" s="122">
        <v>0.23033344069119999</v>
      </c>
      <c r="AE2384" s="122">
        <v>0.30265162682719998</v>
      </c>
      <c r="AF2384" s="122">
        <v>0.229080410314</v>
      </c>
      <c r="AG2384" s="122">
        <v>0.22556475236679999</v>
      </c>
      <c r="AH2384" s="122">
        <v>0.25523527790880002</v>
      </c>
      <c r="AI2384" s="122">
        <v>0.27029910708639998</v>
      </c>
      <c r="AJ2384" s="122">
        <v>0.2205123269972</v>
      </c>
      <c r="AK2384" s="122">
        <v>0.21532853834519999</v>
      </c>
      <c r="AL2384" s="122">
        <v>0</v>
      </c>
    </row>
    <row r="2385" spans="1:38" hidden="1" x14ac:dyDescent="0.25">
      <c r="A2385" s="122" t="s">
        <v>1988</v>
      </c>
      <c r="B2385" s="122">
        <v>1</v>
      </c>
      <c r="C2385" s="122" t="s">
        <v>2187</v>
      </c>
      <c r="D2385" s="122" t="s">
        <v>2101</v>
      </c>
      <c r="E2385" s="122">
        <v>44</v>
      </c>
      <c r="F2385" s="122">
        <v>0.66583564354439995</v>
      </c>
      <c r="G2385" s="122">
        <v>0.67128374223679999</v>
      </c>
      <c r="H2385" s="122">
        <v>0.67952591265439999</v>
      </c>
      <c r="I2385" s="122">
        <v>0.56183923348840004</v>
      </c>
      <c r="J2385" s="122">
        <v>0.54892787197360005</v>
      </c>
      <c r="K2385" s="122">
        <v>0.54698802138960001</v>
      </c>
      <c r="L2385" s="122">
        <v>0.5692724158968</v>
      </c>
      <c r="M2385" s="122">
        <v>0.49765151546039998</v>
      </c>
      <c r="N2385" s="122">
        <v>0.45199391225520003</v>
      </c>
      <c r="O2385" s="122">
        <v>0.4463984430388</v>
      </c>
      <c r="P2385" s="122">
        <v>0.446853569176</v>
      </c>
      <c r="Q2385" s="122">
        <v>0.45228249576719998</v>
      </c>
      <c r="R2385" s="122">
        <v>0.44761626544880001</v>
      </c>
      <c r="S2385" s="122">
        <v>0.45013045807239999</v>
      </c>
      <c r="T2385" s="122">
        <v>0.44928335158839999</v>
      </c>
      <c r="U2385" s="122">
        <v>0.5364860303208</v>
      </c>
      <c r="V2385" s="122">
        <v>0.48440332733800001</v>
      </c>
      <c r="W2385" s="122">
        <v>0.50466457557879996</v>
      </c>
      <c r="X2385" s="122">
        <v>0.51702464984800001</v>
      </c>
      <c r="Y2385" s="122">
        <v>0.40274182585559998</v>
      </c>
      <c r="Z2385" s="122">
        <v>0.42063045212439998</v>
      </c>
      <c r="AA2385" s="122">
        <v>0.41908836034519997</v>
      </c>
      <c r="AB2385" s="122">
        <v>0.38119793604199997</v>
      </c>
      <c r="AC2385" s="122">
        <v>0.4310946750488</v>
      </c>
      <c r="AD2385" s="122">
        <v>0.43621955452599998</v>
      </c>
      <c r="AE2385" s="122">
        <v>0.58728439132160004</v>
      </c>
      <c r="AF2385" s="122">
        <v>0.52448380966520003</v>
      </c>
      <c r="AG2385" s="122">
        <v>0.51786762834800004</v>
      </c>
      <c r="AH2385" s="122">
        <v>0.57889710094439994</v>
      </c>
      <c r="AI2385" s="122">
        <v>0.59224920102879997</v>
      </c>
      <c r="AJ2385" s="122">
        <v>0.51604831939920004</v>
      </c>
      <c r="AK2385" s="122">
        <v>0.4976481018824</v>
      </c>
      <c r="AL2385" s="122">
        <v>0</v>
      </c>
    </row>
    <row r="2386" spans="1:38" hidden="1" x14ac:dyDescent="0.25">
      <c r="A2386" s="122" t="s">
        <v>1988</v>
      </c>
      <c r="B2386" s="122">
        <v>1</v>
      </c>
      <c r="C2386" s="122" t="s">
        <v>2187</v>
      </c>
      <c r="D2386" s="122" t="s">
        <v>2102</v>
      </c>
      <c r="E2386" s="122">
        <v>44</v>
      </c>
      <c r="F2386" s="122">
        <v>0.31074568478519998</v>
      </c>
      <c r="G2386" s="122">
        <v>0.30959466617519998</v>
      </c>
      <c r="H2386" s="122">
        <v>0.31544078791680003</v>
      </c>
      <c r="I2386" s="122">
        <v>0.30685151244160003</v>
      </c>
      <c r="J2386" s="122">
        <v>0.30681116286519999</v>
      </c>
      <c r="K2386" s="122">
        <v>0.30916839825480003</v>
      </c>
      <c r="L2386" s="122">
        <v>0.31178715020320003</v>
      </c>
      <c r="M2386" s="122">
        <v>0.29166666029760002</v>
      </c>
      <c r="N2386" s="122">
        <v>0.2713982341224</v>
      </c>
      <c r="O2386" s="122">
        <v>0.25612609587879998</v>
      </c>
      <c r="P2386" s="122">
        <v>0.26315172345839999</v>
      </c>
      <c r="Q2386" s="122">
        <v>0.25957005288480001</v>
      </c>
      <c r="R2386" s="122">
        <v>0.25246159955800002</v>
      </c>
      <c r="S2386" s="122">
        <v>0.2492701192632</v>
      </c>
      <c r="T2386" s="122">
        <v>0.25252573153919999</v>
      </c>
      <c r="U2386" s="122">
        <v>0.26779427493840002</v>
      </c>
      <c r="V2386" s="122">
        <v>0.25251146056360002</v>
      </c>
      <c r="W2386" s="122">
        <v>0.25796998802400001</v>
      </c>
      <c r="X2386" s="122">
        <v>0.2663565110444</v>
      </c>
      <c r="Y2386" s="122">
        <v>0.27640490494960002</v>
      </c>
      <c r="Z2386" s="122">
        <v>0.28831925053680002</v>
      </c>
      <c r="AA2386" s="122">
        <v>0.28389399825360001</v>
      </c>
      <c r="AB2386" s="122">
        <v>0.25471299439040002</v>
      </c>
      <c r="AC2386" s="122">
        <v>0.29682365814360001</v>
      </c>
      <c r="AD2386" s="122">
        <v>0.31908007747279998</v>
      </c>
      <c r="AE2386" s="122">
        <v>0.3225188455104</v>
      </c>
      <c r="AF2386" s="122">
        <v>0.30538178381480002</v>
      </c>
      <c r="AG2386" s="122">
        <v>0.29267533498839998</v>
      </c>
      <c r="AH2386" s="122">
        <v>0.34069754294240001</v>
      </c>
      <c r="AI2386" s="122">
        <v>0.36463927213280001</v>
      </c>
      <c r="AJ2386" s="122">
        <v>0.2977329353964</v>
      </c>
      <c r="AK2386" s="122">
        <v>0.29120235831399999</v>
      </c>
      <c r="AL2386" s="122">
        <v>0</v>
      </c>
    </row>
    <row r="2387" spans="1:38" hidden="1" x14ac:dyDescent="0.25">
      <c r="A2387" s="122" t="s">
        <v>1988</v>
      </c>
      <c r="B2387" s="122">
        <v>1</v>
      </c>
      <c r="C2387" s="122" t="s">
        <v>2187</v>
      </c>
      <c r="D2387" s="122" t="s">
        <v>2103</v>
      </c>
      <c r="E2387" s="122">
        <v>44</v>
      </c>
      <c r="F2387" s="122">
        <v>0.33417809061280002</v>
      </c>
      <c r="G2387" s="122">
        <v>0.33464806452279999</v>
      </c>
      <c r="H2387" s="122">
        <v>0.33826386502439998</v>
      </c>
      <c r="I2387" s="122">
        <v>0.33797887149040001</v>
      </c>
      <c r="J2387" s="122">
        <v>0.3324954483816</v>
      </c>
      <c r="K2387" s="122">
        <v>0.33306030167759998</v>
      </c>
      <c r="L2387" s="122">
        <v>0.34014817774</v>
      </c>
      <c r="M2387" s="122">
        <v>0.31574997771800001</v>
      </c>
      <c r="N2387" s="122">
        <v>0.278862667944</v>
      </c>
      <c r="O2387" s="122">
        <v>0.27449115188040002</v>
      </c>
      <c r="P2387" s="122">
        <v>0.26678989897560001</v>
      </c>
      <c r="Q2387" s="122">
        <v>0.27836908363040003</v>
      </c>
      <c r="R2387" s="122">
        <v>0.26741961424080002</v>
      </c>
      <c r="S2387" s="122">
        <v>0.26872539065680001</v>
      </c>
      <c r="T2387" s="122">
        <v>0.26392225893319998</v>
      </c>
      <c r="U2387" s="122">
        <v>0.33343522762479999</v>
      </c>
      <c r="V2387" s="122">
        <v>0.30972596680199999</v>
      </c>
      <c r="W2387" s="122">
        <v>0.30930841544960003</v>
      </c>
      <c r="X2387" s="122">
        <v>0.32028504393759999</v>
      </c>
      <c r="Y2387" s="122">
        <v>0.36303878438519999</v>
      </c>
      <c r="Z2387" s="122">
        <v>0.38457374017439999</v>
      </c>
      <c r="AA2387" s="122">
        <v>0.36784742494360001</v>
      </c>
      <c r="AB2387" s="122">
        <v>0.32293926298480002</v>
      </c>
      <c r="AC2387" s="122">
        <v>0.38581602655679997</v>
      </c>
      <c r="AD2387" s="122">
        <v>0.39495664242720002</v>
      </c>
      <c r="AE2387" s="122">
        <v>0.2873428404028</v>
      </c>
      <c r="AF2387" s="122">
        <v>0.26734152032559999</v>
      </c>
      <c r="AG2387" s="122">
        <v>0.25645388557600002</v>
      </c>
      <c r="AH2387" s="122">
        <v>0.30801776636680001</v>
      </c>
      <c r="AI2387" s="122">
        <v>0.3017187572924</v>
      </c>
      <c r="AJ2387" s="122">
        <v>0.26682571707120001</v>
      </c>
      <c r="AK2387" s="122">
        <v>0.25953789602159999</v>
      </c>
      <c r="AL2387" s="122">
        <v>0</v>
      </c>
    </row>
    <row r="2388" spans="1:38" hidden="1" x14ac:dyDescent="0.25">
      <c r="A2388" s="122" t="s">
        <v>1988</v>
      </c>
      <c r="B2388" s="122">
        <v>1</v>
      </c>
      <c r="C2388" s="122" t="s">
        <v>2187</v>
      </c>
      <c r="D2388" s="122" t="s">
        <v>2137</v>
      </c>
      <c r="E2388" s="122">
        <v>44</v>
      </c>
      <c r="F2388" s="122">
        <v>2.5092981116000002E-3</v>
      </c>
      <c r="G2388" s="122">
        <v>2.3572252340000001E-3</v>
      </c>
      <c r="H2388" s="122">
        <v>2.7152171200000002E-3</v>
      </c>
      <c r="I2388" s="122">
        <v>2.5052898975999999E-3</v>
      </c>
      <c r="J2388" s="122">
        <v>1.9353475736E-3</v>
      </c>
      <c r="K2388" s="122">
        <v>1.6004316299999999E-3</v>
      </c>
      <c r="L2388" s="122">
        <v>1.2588410911999999E-3</v>
      </c>
      <c r="M2388" s="122">
        <v>1.1933759964E-3</v>
      </c>
      <c r="N2388" s="122">
        <v>1.217957706E-3</v>
      </c>
      <c r="O2388" s="122">
        <v>2.02539036E-3</v>
      </c>
      <c r="P2388" s="122">
        <v>3.2729807095999998E-3</v>
      </c>
      <c r="Q2388" s="122">
        <v>9.6138035028000002E-3</v>
      </c>
      <c r="R2388" s="122">
        <v>6.6378611403999999E-3</v>
      </c>
      <c r="S2388" s="122">
        <v>8.3606904023999992E-3</v>
      </c>
      <c r="T2388" s="122">
        <v>9.3330477324000006E-3</v>
      </c>
      <c r="U2388" s="122">
        <v>8.2436950428000002E-3</v>
      </c>
      <c r="V2388" s="122">
        <v>1.0028068946E-2</v>
      </c>
      <c r="W2388" s="122">
        <v>5.3194182999999999E-3</v>
      </c>
      <c r="X2388" s="122">
        <v>7.0169731071999999E-3</v>
      </c>
      <c r="Y2388" s="122">
        <v>3.3575524108000001E-3</v>
      </c>
      <c r="Z2388" s="122">
        <v>1.6276553132E-3</v>
      </c>
      <c r="AA2388" s="122">
        <v>1.3976084976000001E-3</v>
      </c>
      <c r="AB2388" s="122">
        <v>7.1798048279999996E-4</v>
      </c>
      <c r="AC2388" s="122">
        <v>6.3319235839999998E-4</v>
      </c>
      <c r="AD2388" s="122">
        <v>1.5672009164000001E-3</v>
      </c>
      <c r="AE2388" s="122">
        <v>1.3771457252000001E-3</v>
      </c>
      <c r="AF2388" s="122">
        <v>1.38052817E-3</v>
      </c>
      <c r="AG2388" s="122">
        <v>1.3853873740000001E-3</v>
      </c>
      <c r="AH2388" s="122">
        <v>1.3859063316E-3</v>
      </c>
      <c r="AI2388" s="122">
        <v>1.3772655736000001E-3</v>
      </c>
      <c r="AJ2388" s="122">
        <v>1.3276756584000001E-3</v>
      </c>
      <c r="AK2388" s="122">
        <v>1.3661379787999999E-3</v>
      </c>
      <c r="AL2388" s="122">
        <v>0</v>
      </c>
    </row>
    <row r="2389" spans="1:38" hidden="1" x14ac:dyDescent="0.25">
      <c r="A2389" s="122" t="s">
        <v>1988</v>
      </c>
      <c r="B2389" s="122">
        <v>1</v>
      </c>
      <c r="C2389" s="122" t="s">
        <v>2187</v>
      </c>
      <c r="D2389" s="122" t="s">
        <v>2104</v>
      </c>
      <c r="E2389" s="122">
        <v>44</v>
      </c>
      <c r="F2389" s="122">
        <v>0.24822465377360001</v>
      </c>
      <c r="G2389" s="122">
        <v>0.26141617970160003</v>
      </c>
      <c r="H2389" s="122">
        <v>0.26307640705919999</v>
      </c>
      <c r="I2389" s="122">
        <v>0.24550457902039999</v>
      </c>
      <c r="J2389" s="122">
        <v>0.24838754793439999</v>
      </c>
      <c r="K2389" s="122">
        <v>0.24429964144880001</v>
      </c>
      <c r="L2389" s="122">
        <v>0.2373944400212</v>
      </c>
      <c r="M2389" s="122">
        <v>0.20637335635279999</v>
      </c>
      <c r="N2389" s="122">
        <v>0.18154705835279999</v>
      </c>
      <c r="O2389" s="122">
        <v>0.18386595956400001</v>
      </c>
      <c r="P2389" s="122">
        <v>0.19452495509439999</v>
      </c>
      <c r="Q2389" s="122">
        <v>0.17398186562119999</v>
      </c>
      <c r="R2389" s="122">
        <v>0.162822869664</v>
      </c>
      <c r="S2389" s="122">
        <v>0.15590420842079999</v>
      </c>
      <c r="T2389" s="122">
        <v>0.17095922828599999</v>
      </c>
      <c r="U2389" s="122">
        <v>0.177438104214</v>
      </c>
      <c r="V2389" s="122">
        <v>0.17322253018</v>
      </c>
      <c r="W2389" s="122">
        <v>0.1732838297148</v>
      </c>
      <c r="X2389" s="122">
        <v>0.15819217893080001</v>
      </c>
      <c r="Y2389" s="122">
        <v>0.1567428032464</v>
      </c>
      <c r="Z2389" s="122">
        <v>0.17458717874919999</v>
      </c>
      <c r="AA2389" s="122">
        <v>0.1723884395212</v>
      </c>
      <c r="AB2389" s="122">
        <v>0.17738006650839999</v>
      </c>
      <c r="AC2389" s="122">
        <v>0.17356877937000001</v>
      </c>
      <c r="AD2389" s="122">
        <v>0.1728902816788</v>
      </c>
      <c r="AE2389" s="122">
        <v>0.13589673258000001</v>
      </c>
      <c r="AF2389" s="122">
        <v>0.1346050206004</v>
      </c>
      <c r="AG2389" s="122">
        <v>0.1232408365328</v>
      </c>
      <c r="AH2389" s="122">
        <v>0.13087799357919999</v>
      </c>
      <c r="AI2389" s="122">
        <v>0.13090071672440001</v>
      </c>
      <c r="AJ2389" s="122">
        <v>0.12797957857440001</v>
      </c>
      <c r="AK2389" s="122">
        <v>0.1244173122696</v>
      </c>
      <c r="AL2389" s="122">
        <v>0</v>
      </c>
    </row>
    <row r="2390" spans="1:38" hidden="1" x14ac:dyDescent="0.25">
      <c r="A2390" s="122" t="s">
        <v>1988</v>
      </c>
      <c r="B2390" s="122">
        <v>1</v>
      </c>
      <c r="C2390" s="122" t="s">
        <v>2187</v>
      </c>
      <c r="D2390" s="122" t="s">
        <v>2105</v>
      </c>
      <c r="E2390" s="122">
        <v>44</v>
      </c>
      <c r="F2390" s="122">
        <v>6.8840757731200006E-2</v>
      </c>
      <c r="G2390" s="122">
        <v>7.3426875129999999E-2</v>
      </c>
      <c r="H2390" s="122">
        <v>6.6072743685199997E-2</v>
      </c>
      <c r="I2390" s="122">
        <v>6.4654494408000002E-2</v>
      </c>
      <c r="J2390" s="122">
        <v>6.5760102987600003E-2</v>
      </c>
      <c r="K2390" s="122">
        <v>7.2692430389599993E-2</v>
      </c>
      <c r="L2390" s="122">
        <v>7.0355097041600007E-2</v>
      </c>
      <c r="M2390" s="122">
        <v>7.1956741682000003E-2</v>
      </c>
      <c r="N2390" s="122">
        <v>6.4428640662400005E-2</v>
      </c>
      <c r="O2390" s="122">
        <v>6.4936486781599995E-2</v>
      </c>
      <c r="P2390" s="122">
        <v>6.5848229714400006E-2</v>
      </c>
      <c r="Q2390" s="122">
        <v>5.3690370927199998E-2</v>
      </c>
      <c r="R2390" s="122">
        <v>5.1972170527199997E-2</v>
      </c>
      <c r="S2390" s="122">
        <v>5.30300451156E-2</v>
      </c>
      <c r="T2390" s="122">
        <v>5.5858188038800001E-2</v>
      </c>
      <c r="U2390" s="122">
        <v>0.1011692051608</v>
      </c>
      <c r="V2390" s="122">
        <v>9.6257093867199994E-2</v>
      </c>
      <c r="W2390" s="122">
        <v>0.1004207167628</v>
      </c>
      <c r="X2390" s="122">
        <v>0.103510898036</v>
      </c>
      <c r="Y2390" s="122">
        <v>6.9053545836799998E-2</v>
      </c>
      <c r="Z2390" s="122">
        <v>6.7394441973600006E-2</v>
      </c>
      <c r="AA2390" s="122">
        <v>6.0388200143600003E-2</v>
      </c>
      <c r="AB2390" s="122">
        <v>5.4077047281600003E-2</v>
      </c>
      <c r="AC2390" s="122">
        <v>6.3069979392E-2</v>
      </c>
      <c r="AD2390" s="122">
        <v>6.28136474784E-2</v>
      </c>
      <c r="AE2390" s="122">
        <v>0.12869145846480001</v>
      </c>
      <c r="AF2390" s="122">
        <v>0.13390071944759999</v>
      </c>
      <c r="AG2390" s="122">
        <v>0.1327503871456</v>
      </c>
      <c r="AH2390" s="122">
        <v>0.16318603725200001</v>
      </c>
      <c r="AI2390" s="122">
        <v>0.1602247862376</v>
      </c>
      <c r="AJ2390" s="122">
        <v>0.1391866930608</v>
      </c>
      <c r="AK2390" s="122">
        <v>0.1511357717912</v>
      </c>
      <c r="AL2390" s="122">
        <v>0</v>
      </c>
    </row>
    <row r="2391" spans="1:38" hidden="1" x14ac:dyDescent="0.25">
      <c r="A2391" s="122" t="s">
        <v>1988</v>
      </c>
      <c r="B2391" s="122">
        <v>1</v>
      </c>
      <c r="C2391" s="122" t="s">
        <v>2187</v>
      </c>
      <c r="D2391" s="122" t="s">
        <v>2106</v>
      </c>
      <c r="E2391" s="122">
        <v>44</v>
      </c>
      <c r="F2391" s="122">
        <v>0.42823766167839999</v>
      </c>
      <c r="G2391" s="122">
        <v>0.40802208104280002</v>
      </c>
      <c r="H2391" s="122">
        <v>0.43992046042560001</v>
      </c>
      <c r="I2391" s="122">
        <v>0.49347099684399998</v>
      </c>
      <c r="J2391" s="122">
        <v>0.48333583548039999</v>
      </c>
      <c r="K2391" s="122">
        <v>0.48958014398439997</v>
      </c>
      <c r="L2391" s="122">
        <v>0.49896173402319999</v>
      </c>
      <c r="M2391" s="122">
        <v>0.4606818261192</v>
      </c>
      <c r="N2391" s="122">
        <v>0.43690938273360003</v>
      </c>
      <c r="O2391" s="122">
        <v>0.40996938406759997</v>
      </c>
      <c r="P2391" s="122">
        <v>0.4160697743972</v>
      </c>
      <c r="Q2391" s="122">
        <v>0.37428830945519997</v>
      </c>
      <c r="R2391" s="122">
        <v>0.3565279319056</v>
      </c>
      <c r="S2391" s="122">
        <v>0.37420998741560002</v>
      </c>
      <c r="T2391" s="122">
        <v>0.35476592108720001</v>
      </c>
      <c r="U2391" s="122">
        <v>0.39011159785080002</v>
      </c>
      <c r="V2391" s="122">
        <v>0.36862415989000002</v>
      </c>
      <c r="W2391" s="122">
        <v>0.3615019916844</v>
      </c>
      <c r="X2391" s="122">
        <v>0.3923209062836</v>
      </c>
      <c r="Y2391" s="122">
        <v>0.37168203396240002</v>
      </c>
      <c r="Z2391" s="122">
        <v>0.39410337400840001</v>
      </c>
      <c r="AA2391" s="122">
        <v>0.3829195652072</v>
      </c>
      <c r="AB2391" s="122">
        <v>0.35063204174599999</v>
      </c>
      <c r="AC2391" s="122">
        <v>0.3939206367236</v>
      </c>
      <c r="AD2391" s="122">
        <v>0.3913878650948</v>
      </c>
      <c r="AE2391" s="122">
        <v>0.31521721168279998</v>
      </c>
      <c r="AF2391" s="122">
        <v>0.29741596879120002</v>
      </c>
      <c r="AG2391" s="122">
        <v>0.27999049959720002</v>
      </c>
      <c r="AH2391" s="122">
        <v>0.30433001850160002</v>
      </c>
      <c r="AI2391" s="122">
        <v>0.29029723319520001</v>
      </c>
      <c r="AJ2391" s="122">
        <v>0.27040659926839999</v>
      </c>
      <c r="AK2391" s="122">
        <v>0.28230051569999998</v>
      </c>
      <c r="AL2391" s="122">
        <v>0</v>
      </c>
    </row>
    <row r="2392" spans="1:38" hidden="1" x14ac:dyDescent="0.25">
      <c r="A2392" s="122" t="s">
        <v>1988</v>
      </c>
      <c r="B2392" s="122">
        <v>1</v>
      </c>
      <c r="C2392" s="122" t="s">
        <v>2187</v>
      </c>
      <c r="D2392" s="122" t="s">
        <v>2107</v>
      </c>
      <c r="E2392" s="122">
        <v>44</v>
      </c>
      <c r="F2392" s="122">
        <v>7.9842792052799996E-2</v>
      </c>
      <c r="G2392" s="122">
        <v>7.98037752288E-2</v>
      </c>
      <c r="H2392" s="122">
        <v>8.2291246506000004E-2</v>
      </c>
      <c r="I2392" s="122">
        <v>7.9815382276000005E-2</v>
      </c>
      <c r="J2392" s="122">
        <v>7.9668311855999999E-2</v>
      </c>
      <c r="K2392" s="122">
        <v>8.0050486227599998E-2</v>
      </c>
      <c r="L2392" s="122">
        <v>7.8819444863599999E-2</v>
      </c>
      <c r="M2392" s="122">
        <v>7.3465253884400006E-2</v>
      </c>
      <c r="N2392" s="122">
        <v>7.1759619943200001E-2</v>
      </c>
      <c r="O2392" s="122">
        <v>7.0207971892799995E-2</v>
      </c>
      <c r="P2392" s="122">
        <v>6.7514573509599995E-2</v>
      </c>
      <c r="Q2392" s="122">
        <v>6.7618256577199998E-2</v>
      </c>
      <c r="R2392" s="122">
        <v>6.5405114129599998E-2</v>
      </c>
      <c r="S2392" s="122">
        <v>6.7356501629199997E-2</v>
      </c>
      <c r="T2392" s="122">
        <v>6.5491560259999998E-2</v>
      </c>
      <c r="U2392" s="122">
        <v>5.8853196648399997E-2</v>
      </c>
      <c r="V2392" s="122">
        <v>5.5888432997599997E-2</v>
      </c>
      <c r="W2392" s="122">
        <v>5.9370371804800003E-2</v>
      </c>
      <c r="X2392" s="122">
        <v>5.5058179405599997E-2</v>
      </c>
      <c r="Y2392" s="122">
        <v>5.2617813799599997E-2</v>
      </c>
      <c r="Z2392" s="122">
        <v>5.4514687628799997E-2</v>
      </c>
      <c r="AA2392" s="122">
        <v>5.7129626251600001E-2</v>
      </c>
      <c r="AB2392" s="122">
        <v>5.62626215732E-2</v>
      </c>
      <c r="AC2392" s="122">
        <v>5.8263783678800002E-2</v>
      </c>
      <c r="AD2392" s="122">
        <v>5.9484488837199999E-2</v>
      </c>
      <c r="AE2392" s="122">
        <v>6.0722464236000001E-2</v>
      </c>
      <c r="AF2392" s="122">
        <v>6.04294467E-2</v>
      </c>
      <c r="AG2392" s="122">
        <v>6.0779232575600001E-2</v>
      </c>
      <c r="AH2392" s="122">
        <v>6.2244004029200002E-2</v>
      </c>
      <c r="AI2392" s="122">
        <v>5.9847700211599998E-2</v>
      </c>
      <c r="AJ2392" s="122">
        <v>5.9061310812000001E-2</v>
      </c>
      <c r="AK2392" s="122">
        <v>5.9468866464E-2</v>
      </c>
      <c r="AL2392" s="122">
        <v>0</v>
      </c>
    </row>
    <row r="2393" spans="1:38" hidden="1" x14ac:dyDescent="0.25">
      <c r="A2393" s="122" t="s">
        <v>1988</v>
      </c>
      <c r="B2393" s="122">
        <v>1</v>
      </c>
      <c r="C2393" s="122" t="s">
        <v>2187</v>
      </c>
      <c r="D2393" s="122" t="s">
        <v>475</v>
      </c>
      <c r="E2393" s="122">
        <v>44</v>
      </c>
      <c r="F2393" s="122">
        <v>0.1057777093408</v>
      </c>
      <c r="G2393" s="122">
        <v>0.1080123489032</v>
      </c>
      <c r="H2393" s="122">
        <v>0.1089063659824</v>
      </c>
      <c r="I2393" s="122">
        <v>0.1040074736288</v>
      </c>
      <c r="J2393" s="122">
        <v>0.10476373799079999</v>
      </c>
      <c r="K2393" s="122">
        <v>0.10321311535079999</v>
      </c>
      <c r="L2393" s="122">
        <v>0.10539961725160001</v>
      </c>
      <c r="M2393" s="122">
        <v>0.1007915776532</v>
      </c>
      <c r="N2393" s="122">
        <v>9.8922005996799997E-2</v>
      </c>
      <c r="O2393" s="122">
        <v>8.9435716879600002E-2</v>
      </c>
      <c r="P2393" s="122">
        <v>8.8997814365600003E-2</v>
      </c>
      <c r="Q2393" s="122">
        <v>8.8350222623599997E-2</v>
      </c>
      <c r="R2393" s="122">
        <v>8.7049364144399996E-2</v>
      </c>
      <c r="S2393" s="122">
        <v>8.7439727519199997E-2</v>
      </c>
      <c r="T2393" s="122">
        <v>8.60295078972E-2</v>
      </c>
      <c r="U2393" s="122">
        <v>7.71762382188E-2</v>
      </c>
      <c r="V2393" s="122">
        <v>7.4231955168000005E-2</v>
      </c>
      <c r="W2393" s="122">
        <v>7.1405156099200007E-2</v>
      </c>
      <c r="X2393" s="122">
        <v>7.4827915548400001E-2</v>
      </c>
      <c r="Y2393" s="122">
        <v>7.2350000343599993E-2</v>
      </c>
      <c r="Z2393" s="122">
        <v>8.0766158947600003E-2</v>
      </c>
      <c r="AA2393" s="122">
        <v>8.0664115977199996E-2</v>
      </c>
      <c r="AB2393" s="122">
        <v>7.5849805701600007E-2</v>
      </c>
      <c r="AC2393" s="122">
        <v>8.2481036260000001E-2</v>
      </c>
      <c r="AD2393" s="122">
        <v>8.1053120372000007E-2</v>
      </c>
      <c r="AE2393" s="122">
        <v>7.6208065124799995E-2</v>
      </c>
      <c r="AF2393" s="122">
        <v>7.2541055949600003E-2</v>
      </c>
      <c r="AG2393" s="122">
        <v>6.86563895304E-2</v>
      </c>
      <c r="AH2393" s="122">
        <v>8.0599195149199998E-2</v>
      </c>
      <c r="AI2393" s="122">
        <v>8.2809942854800006E-2</v>
      </c>
      <c r="AJ2393" s="122">
        <v>7.1568970463200002E-2</v>
      </c>
      <c r="AK2393" s="122">
        <v>7.2679295001600003E-2</v>
      </c>
      <c r="AL2393" s="122">
        <v>0</v>
      </c>
    </row>
    <row r="2394" spans="1:38" hidden="1" x14ac:dyDescent="0.25">
      <c r="A2394" s="122" t="s">
        <v>1988</v>
      </c>
      <c r="B2394" s="122">
        <v>1</v>
      </c>
      <c r="C2394" s="122" t="s">
        <v>2187</v>
      </c>
      <c r="D2394" s="122" t="s">
        <v>2108</v>
      </c>
      <c r="E2394" s="122">
        <v>44</v>
      </c>
      <c r="F2394" s="122">
        <v>8.3218574151999999E-2</v>
      </c>
      <c r="G2394" s="122">
        <v>8.2507209906799994E-2</v>
      </c>
      <c r="H2394" s="122">
        <v>8.4767557335999999E-2</v>
      </c>
      <c r="I2394" s="122">
        <v>8.71953229084E-2</v>
      </c>
      <c r="J2394" s="122">
        <v>8.3468082345200006E-2</v>
      </c>
      <c r="K2394" s="122">
        <v>8.3785549089199995E-2</v>
      </c>
      <c r="L2394" s="122">
        <v>8.7505239049200004E-2</v>
      </c>
      <c r="M2394" s="122">
        <v>7.6299851605600003E-2</v>
      </c>
      <c r="N2394" s="122">
        <v>6.9780737720399999E-2</v>
      </c>
      <c r="O2394" s="122">
        <v>7.07743624308E-2</v>
      </c>
      <c r="P2394" s="122">
        <v>7.2345146274800001E-2</v>
      </c>
      <c r="Q2394" s="122">
        <v>6.3387979592000002E-2</v>
      </c>
      <c r="R2394" s="122">
        <v>5.9979067139600002E-2</v>
      </c>
      <c r="S2394" s="122">
        <v>6.7058311347999999E-2</v>
      </c>
      <c r="T2394" s="122">
        <v>7.2714336301599999E-2</v>
      </c>
      <c r="U2394" s="122">
        <v>7.7906715499200002E-2</v>
      </c>
      <c r="V2394" s="122">
        <v>6.6863399372000004E-2</v>
      </c>
      <c r="W2394" s="122">
        <v>6.6119165369599997E-2</v>
      </c>
      <c r="X2394" s="122">
        <v>6.7772572120399999E-2</v>
      </c>
      <c r="Y2394" s="122">
        <v>0.1079543627456</v>
      </c>
      <c r="Z2394" s="122">
        <v>0.11170149859679999</v>
      </c>
      <c r="AA2394" s="122">
        <v>0.1104631569804</v>
      </c>
      <c r="AB2394" s="122">
        <v>9.4822566778799994E-2</v>
      </c>
      <c r="AC2394" s="122">
        <v>0.1126595325268</v>
      </c>
      <c r="AD2394" s="122">
        <v>0.1158443828164</v>
      </c>
      <c r="AE2394" s="122">
        <v>0.1595198627652</v>
      </c>
      <c r="AF2394" s="122">
        <v>0.12530816639039999</v>
      </c>
      <c r="AG2394" s="122">
        <v>0.13472152231160001</v>
      </c>
      <c r="AH2394" s="122">
        <v>0.14625190175399999</v>
      </c>
      <c r="AI2394" s="122">
        <v>0.1539281440228</v>
      </c>
      <c r="AJ2394" s="122">
        <v>0.1277323820024</v>
      </c>
      <c r="AK2394" s="122">
        <v>0.12867414776159999</v>
      </c>
      <c r="AL2394" s="122">
        <v>0</v>
      </c>
    </row>
    <row r="2395" spans="1:38" hidden="1" x14ac:dyDescent="0.25">
      <c r="A2395" s="122" t="s">
        <v>1988</v>
      </c>
      <c r="B2395" s="122">
        <v>1</v>
      </c>
      <c r="C2395" s="122" t="s">
        <v>2187</v>
      </c>
      <c r="D2395" s="122" t="s">
        <v>2109</v>
      </c>
      <c r="E2395" s="122">
        <v>44</v>
      </c>
      <c r="F2395" s="122">
        <v>0.4481243150468</v>
      </c>
      <c r="G2395" s="122">
        <v>0.45781990569559999</v>
      </c>
      <c r="H2395" s="122">
        <v>0.466190198768</v>
      </c>
      <c r="I2395" s="122">
        <v>0.43534107884119999</v>
      </c>
      <c r="J2395" s="122">
        <v>0.43277888850000001</v>
      </c>
      <c r="K2395" s="122">
        <v>0.42663092143280001</v>
      </c>
      <c r="L2395" s="122">
        <v>0.42945652449560001</v>
      </c>
      <c r="M2395" s="122">
        <v>0.370541196648</v>
      </c>
      <c r="N2395" s="122">
        <v>0.34506683298919999</v>
      </c>
      <c r="O2395" s="122">
        <v>0.33093050097240001</v>
      </c>
      <c r="P2395" s="122">
        <v>0.34551413403640002</v>
      </c>
      <c r="Q2395" s="122">
        <v>0.33923974039760002</v>
      </c>
      <c r="R2395" s="122">
        <v>0.34596646140280002</v>
      </c>
      <c r="S2395" s="122">
        <v>0.35568134210000002</v>
      </c>
      <c r="T2395" s="122">
        <v>0.34009788935640001</v>
      </c>
      <c r="U2395" s="122">
        <v>0.27729400219919997</v>
      </c>
      <c r="V2395" s="122">
        <v>0.25440595713399999</v>
      </c>
      <c r="W2395" s="122">
        <v>0.27652848375599998</v>
      </c>
      <c r="X2395" s="122">
        <v>0.29617719117559999</v>
      </c>
      <c r="Y2395" s="122">
        <v>0.32432006455239998</v>
      </c>
      <c r="Z2395" s="122">
        <v>0.31195477396440002</v>
      </c>
      <c r="AA2395" s="122">
        <v>0.30671526786879999</v>
      </c>
      <c r="AB2395" s="122">
        <v>0.28062370785680002</v>
      </c>
      <c r="AC2395" s="122">
        <v>0.30612604582000003</v>
      </c>
      <c r="AD2395" s="122">
        <v>0.29911963798359997</v>
      </c>
      <c r="AE2395" s="122">
        <v>0.2212530709844</v>
      </c>
      <c r="AF2395" s="122">
        <v>0.20559002326799999</v>
      </c>
      <c r="AG2395" s="122">
        <v>0.18743322142999999</v>
      </c>
      <c r="AH2395" s="122">
        <v>0.22274434745640001</v>
      </c>
      <c r="AI2395" s="122">
        <v>0.18509107501079999</v>
      </c>
      <c r="AJ2395" s="122">
        <v>0.19175877169399999</v>
      </c>
      <c r="AK2395" s="122">
        <v>0.19470336989600001</v>
      </c>
      <c r="AL2395" s="122">
        <v>0</v>
      </c>
    </row>
    <row r="2396" spans="1:38" hidden="1" x14ac:dyDescent="0.25">
      <c r="A2396" s="122" t="s">
        <v>1988</v>
      </c>
      <c r="B2396" s="122">
        <v>1</v>
      </c>
      <c r="C2396" s="122" t="s">
        <v>2187</v>
      </c>
      <c r="D2396" s="122" t="s">
        <v>2110</v>
      </c>
      <c r="E2396" s="122">
        <v>44</v>
      </c>
      <c r="F2396" s="122">
        <v>0.10034728390680001</v>
      </c>
      <c r="G2396" s="122">
        <v>0.1009155100744</v>
      </c>
      <c r="H2396" s="122">
        <v>0.10660272406</v>
      </c>
      <c r="I2396" s="122">
        <v>0.1111772431784</v>
      </c>
      <c r="J2396" s="122">
        <v>0.1117730201252</v>
      </c>
      <c r="K2396" s="122">
        <v>0.1114694322056</v>
      </c>
      <c r="L2396" s="122">
        <v>0.11358749488519999</v>
      </c>
      <c r="M2396" s="122">
        <v>0.1174548175108</v>
      </c>
      <c r="N2396" s="122">
        <v>0.1045467133368</v>
      </c>
      <c r="O2396" s="122">
        <v>0.1009980862744</v>
      </c>
      <c r="P2396" s="122">
        <v>0.1024979869592</v>
      </c>
      <c r="Q2396" s="122">
        <v>8.7567298845599995E-2</v>
      </c>
      <c r="R2396" s="122">
        <v>8.2263732723200006E-2</v>
      </c>
      <c r="S2396" s="122">
        <v>8.3090848282400001E-2</v>
      </c>
      <c r="T2396" s="122">
        <v>8.1802454820799994E-2</v>
      </c>
      <c r="U2396" s="122">
        <v>0.1429019126976</v>
      </c>
      <c r="V2396" s="122">
        <v>0.13595118243000001</v>
      </c>
      <c r="W2396" s="122">
        <v>0.14153066494280001</v>
      </c>
      <c r="X2396" s="122">
        <v>0.1498660089444</v>
      </c>
      <c r="Y2396" s="122">
        <v>0.1198918967624</v>
      </c>
      <c r="Z2396" s="122">
        <v>0.1185196746328</v>
      </c>
      <c r="AA2396" s="122">
        <v>0.1160045032412</v>
      </c>
      <c r="AB2396" s="122">
        <v>0.1045194084508</v>
      </c>
      <c r="AC2396" s="122">
        <v>0.1205768270952</v>
      </c>
      <c r="AD2396" s="122">
        <v>0.1197906974908</v>
      </c>
      <c r="AE2396" s="122">
        <v>0.132882455496</v>
      </c>
      <c r="AF2396" s="122">
        <v>0.13599650396640001</v>
      </c>
      <c r="AG2396" s="122">
        <v>0.1231993155456</v>
      </c>
      <c r="AH2396" s="122">
        <v>0.1522517960824</v>
      </c>
      <c r="AI2396" s="122">
        <v>0.17320135688800001</v>
      </c>
      <c r="AJ2396" s="122">
        <v>0.1376589113592</v>
      </c>
      <c r="AK2396" s="122">
        <v>0.14757385656720001</v>
      </c>
      <c r="AL2396" s="122">
        <v>0</v>
      </c>
    </row>
    <row r="2397" spans="1:38" hidden="1" x14ac:dyDescent="0.25">
      <c r="A2397" s="122" t="s">
        <v>1988</v>
      </c>
      <c r="B2397" s="122">
        <v>1</v>
      </c>
      <c r="C2397" s="122" t="s">
        <v>2187</v>
      </c>
      <c r="D2397" s="122" t="s">
        <v>2111</v>
      </c>
      <c r="E2397" s="122">
        <v>44</v>
      </c>
      <c r="F2397" s="122">
        <v>6.9014062930399994E-2</v>
      </c>
      <c r="G2397" s="122">
        <v>7.1102433516799998E-2</v>
      </c>
      <c r="H2397" s="122">
        <v>7.2170498008000003E-2</v>
      </c>
      <c r="I2397" s="122">
        <v>7.6693374368799999E-2</v>
      </c>
      <c r="J2397" s="122">
        <v>7.9180021664799996E-2</v>
      </c>
      <c r="K2397" s="122">
        <v>8.0244575160399997E-2</v>
      </c>
      <c r="L2397" s="122">
        <v>8.1812207562399999E-2</v>
      </c>
      <c r="M2397" s="122">
        <v>9.3117268865599997E-2</v>
      </c>
      <c r="N2397" s="122">
        <v>9.5072180646799995E-2</v>
      </c>
      <c r="O2397" s="122">
        <v>8.6159228500800003E-2</v>
      </c>
      <c r="P2397" s="122">
        <v>8.7977700955199994E-2</v>
      </c>
      <c r="Q2397" s="122">
        <v>7.7384306750800005E-2</v>
      </c>
      <c r="R2397" s="122">
        <v>7.5686090578000007E-2</v>
      </c>
      <c r="S2397" s="122">
        <v>7.8962394845599998E-2</v>
      </c>
      <c r="T2397" s="122">
        <v>8.2867980596800006E-2</v>
      </c>
      <c r="U2397" s="122">
        <v>8.2654017969599994E-2</v>
      </c>
      <c r="V2397" s="122">
        <v>8.1162942397599996E-2</v>
      </c>
      <c r="W2397" s="122">
        <v>7.7898318078000003E-2</v>
      </c>
      <c r="X2397" s="122">
        <v>8.0575404237999998E-2</v>
      </c>
      <c r="Y2397" s="122">
        <v>7.6558910150800005E-2</v>
      </c>
      <c r="Z2397" s="122">
        <v>7.6168618973999999E-2</v>
      </c>
      <c r="AA2397" s="122">
        <v>7.3120372726799998E-2</v>
      </c>
      <c r="AB2397" s="122">
        <v>7.2640825479600005E-2</v>
      </c>
      <c r="AC2397" s="122">
        <v>7.8934006183199998E-2</v>
      </c>
      <c r="AD2397" s="122">
        <v>7.8133782655600004E-2</v>
      </c>
      <c r="AE2397" s="122">
        <v>7.7936502027999996E-2</v>
      </c>
      <c r="AF2397" s="122">
        <v>7.7361356108400003E-2</v>
      </c>
      <c r="AG2397" s="122">
        <v>7.64829313752E-2</v>
      </c>
      <c r="AH2397" s="122">
        <v>8.4852069528800006E-2</v>
      </c>
      <c r="AI2397" s="122">
        <v>8.54376577124E-2</v>
      </c>
      <c r="AJ2397" s="122">
        <v>7.5218470079200003E-2</v>
      </c>
      <c r="AK2397" s="122">
        <v>7.6012821147199996E-2</v>
      </c>
      <c r="AL2397" s="122">
        <v>0</v>
      </c>
    </row>
    <row r="2398" spans="1:38" hidden="1" x14ac:dyDescent="0.25">
      <c r="A2398" s="122" t="s">
        <v>1988</v>
      </c>
      <c r="B2398" s="122">
        <v>1</v>
      </c>
      <c r="C2398" s="122" t="s">
        <v>2187</v>
      </c>
      <c r="D2398" s="122" t="s">
        <v>2112</v>
      </c>
      <c r="E2398" s="122">
        <v>44</v>
      </c>
      <c r="F2398" s="122">
        <v>0.91879739618800005</v>
      </c>
      <c r="G2398" s="122">
        <v>0.92482862097079999</v>
      </c>
      <c r="H2398" s="122">
        <v>0.94447463624640005</v>
      </c>
      <c r="I2398" s="122">
        <v>1.0675813286319999</v>
      </c>
      <c r="J2398" s="122">
        <v>1.0277254490664001</v>
      </c>
      <c r="K2398" s="122">
        <v>1.0144725830315999</v>
      </c>
      <c r="L2398" s="122">
        <v>1.0666571093416</v>
      </c>
      <c r="M2398" s="122">
        <v>1.3462783385520001</v>
      </c>
      <c r="N2398" s="122">
        <v>1.2175916733651999</v>
      </c>
      <c r="O2398" s="122">
        <v>1.2336407416452</v>
      </c>
      <c r="P2398" s="122">
        <v>1.3014227562028</v>
      </c>
      <c r="Q2398" s="122">
        <v>1.0058267519691999</v>
      </c>
      <c r="R2398" s="122">
        <v>0.9984767685732</v>
      </c>
      <c r="S2398" s="122">
        <v>1.0399412322152</v>
      </c>
      <c r="T2398" s="122">
        <v>1.0499982233188001</v>
      </c>
      <c r="U2398" s="122">
        <v>0.9271140978372</v>
      </c>
      <c r="V2398" s="122">
        <v>0.84948890859839998</v>
      </c>
      <c r="W2398" s="122">
        <v>0.8969859029292</v>
      </c>
      <c r="X2398" s="122">
        <v>0.92884806428959998</v>
      </c>
      <c r="Y2398" s="122">
        <v>0.59002948169199998</v>
      </c>
      <c r="Z2398" s="122">
        <v>0.6076453481056</v>
      </c>
      <c r="AA2398" s="122">
        <v>0.563282139392</v>
      </c>
      <c r="AB2398" s="122">
        <v>0.53144636497120001</v>
      </c>
      <c r="AC2398" s="122">
        <v>0.58621043548480001</v>
      </c>
      <c r="AD2398" s="122">
        <v>0.60842424836200004</v>
      </c>
      <c r="AE2398" s="122">
        <v>0.72416075932760005</v>
      </c>
      <c r="AF2398" s="122">
        <v>0.62718093382560003</v>
      </c>
      <c r="AG2398" s="122">
        <v>0.59851288002519998</v>
      </c>
      <c r="AH2398" s="122">
        <v>0.66658531616600003</v>
      </c>
      <c r="AI2398" s="122">
        <v>0.66074366365000003</v>
      </c>
      <c r="AJ2398" s="122">
        <v>0.57035473701359996</v>
      </c>
      <c r="AK2398" s="122">
        <v>0.60745374490920001</v>
      </c>
      <c r="AL2398" s="122">
        <v>0</v>
      </c>
    </row>
    <row r="2399" spans="1:38" hidden="1" x14ac:dyDescent="0.25">
      <c r="A2399" s="122" t="s">
        <v>1988</v>
      </c>
      <c r="B2399" s="122">
        <v>1</v>
      </c>
      <c r="C2399" s="122" t="s">
        <v>2187</v>
      </c>
      <c r="D2399" s="122" t="s">
        <v>2113</v>
      </c>
      <c r="E2399" s="122">
        <v>44</v>
      </c>
      <c r="F2399" s="122">
        <v>0.74601603027840002</v>
      </c>
      <c r="G2399" s="122">
        <v>0.74821376639799997</v>
      </c>
      <c r="H2399" s="122">
        <v>0.76133703908640005</v>
      </c>
      <c r="I2399" s="122">
        <v>0.61783036712320005</v>
      </c>
      <c r="J2399" s="122">
        <v>0.61585315672719998</v>
      </c>
      <c r="K2399" s="122">
        <v>0.60858280012599997</v>
      </c>
      <c r="L2399" s="122">
        <v>0.63065788945599999</v>
      </c>
      <c r="M2399" s="122">
        <v>0.56032570449800001</v>
      </c>
      <c r="N2399" s="122">
        <v>0.52292424878120003</v>
      </c>
      <c r="O2399" s="122">
        <v>0.50266759230519997</v>
      </c>
      <c r="P2399" s="122">
        <v>0.48580675466399997</v>
      </c>
      <c r="Q2399" s="122">
        <v>0.48345811972359998</v>
      </c>
      <c r="R2399" s="122">
        <v>0.47576293767240002</v>
      </c>
      <c r="S2399" s="122">
        <v>0.48273579214279999</v>
      </c>
      <c r="T2399" s="122">
        <v>0.47767110187720002</v>
      </c>
      <c r="U2399" s="122">
        <v>0.49861870185399998</v>
      </c>
      <c r="V2399" s="122">
        <v>0.46218476324719998</v>
      </c>
      <c r="W2399" s="122">
        <v>0.48617628113599998</v>
      </c>
      <c r="X2399" s="122">
        <v>0.48654528465199998</v>
      </c>
      <c r="Y2399" s="122">
        <v>0.45418395680559998</v>
      </c>
      <c r="Z2399" s="122">
        <v>0.46448186077440001</v>
      </c>
      <c r="AA2399" s="122">
        <v>0.45741528220639999</v>
      </c>
      <c r="AB2399" s="122">
        <v>0.4114623047864</v>
      </c>
      <c r="AC2399" s="122">
        <v>0.46446556263799998</v>
      </c>
      <c r="AD2399" s="122">
        <v>0.46733306100880001</v>
      </c>
      <c r="AE2399" s="122">
        <v>0.43792162883000002</v>
      </c>
      <c r="AF2399" s="122">
        <v>0.4051607766052</v>
      </c>
      <c r="AG2399" s="122">
        <v>0.3892964664288</v>
      </c>
      <c r="AH2399" s="122">
        <v>0.39944051888440002</v>
      </c>
      <c r="AI2399" s="122">
        <v>0.43135941423680002</v>
      </c>
      <c r="AJ2399" s="122">
        <v>0.3971879613632</v>
      </c>
      <c r="AK2399" s="122">
        <v>0.41871749417960002</v>
      </c>
      <c r="AL2399" s="122">
        <v>0</v>
      </c>
    </row>
    <row r="2400" spans="1:38" hidden="1" x14ac:dyDescent="0.25">
      <c r="A2400" s="122" t="s">
        <v>1988</v>
      </c>
      <c r="B2400" s="122">
        <v>1</v>
      </c>
      <c r="C2400" s="122" t="s">
        <v>2187</v>
      </c>
      <c r="D2400" s="122" t="s">
        <v>2114</v>
      </c>
      <c r="E2400" s="122">
        <v>44</v>
      </c>
      <c r="F2400" s="122">
        <v>0.2032065151704</v>
      </c>
      <c r="G2400" s="122">
        <v>0.20497461210519999</v>
      </c>
      <c r="H2400" s="122">
        <v>0.20583963499399999</v>
      </c>
      <c r="I2400" s="122">
        <v>0.22506649356799999</v>
      </c>
      <c r="J2400" s="122">
        <v>0.2188483839024</v>
      </c>
      <c r="K2400" s="122">
        <v>0.22462209947799999</v>
      </c>
      <c r="L2400" s="122">
        <v>0.22813132787480001</v>
      </c>
      <c r="M2400" s="122">
        <v>0.20183640302</v>
      </c>
      <c r="N2400" s="122">
        <v>0.19586249596479999</v>
      </c>
      <c r="O2400" s="122">
        <v>0.17638924980039999</v>
      </c>
      <c r="P2400" s="122">
        <v>0.18115610512159999</v>
      </c>
      <c r="Q2400" s="122">
        <v>0.17816364533519999</v>
      </c>
      <c r="R2400" s="122">
        <v>0.17739673405440001</v>
      </c>
      <c r="S2400" s="122">
        <v>0.1742617694244</v>
      </c>
      <c r="T2400" s="122">
        <v>0.1710407483036</v>
      </c>
      <c r="U2400" s="122">
        <v>0.17553146574600001</v>
      </c>
      <c r="V2400" s="122">
        <v>0.18021056455080001</v>
      </c>
      <c r="W2400" s="122">
        <v>0.1766309677888</v>
      </c>
      <c r="X2400" s="122">
        <v>0.16704739892959999</v>
      </c>
      <c r="Y2400" s="122">
        <v>0.18342458584519999</v>
      </c>
      <c r="Z2400" s="122">
        <v>0.19152282510480001</v>
      </c>
      <c r="AA2400" s="122">
        <v>0.18444590330880001</v>
      </c>
      <c r="AB2400" s="122">
        <v>0.17673826683239999</v>
      </c>
      <c r="AC2400" s="122">
        <v>0.1812141872884</v>
      </c>
      <c r="AD2400" s="122">
        <v>0.17785904304559999</v>
      </c>
      <c r="AE2400" s="122">
        <v>0.1617803988024</v>
      </c>
      <c r="AF2400" s="122">
        <v>0.1521320240272</v>
      </c>
      <c r="AG2400" s="122">
        <v>0.1468586471268</v>
      </c>
      <c r="AH2400" s="122">
        <v>0.1695433502084</v>
      </c>
      <c r="AI2400" s="122">
        <v>0.16872423900639999</v>
      </c>
      <c r="AJ2400" s="122">
        <v>0.1543351247144</v>
      </c>
      <c r="AK2400" s="122">
        <v>0.15107420445040001</v>
      </c>
      <c r="AL2400" s="122">
        <v>0</v>
      </c>
    </row>
    <row r="2401" spans="1:38" hidden="1" x14ac:dyDescent="0.25">
      <c r="A2401" s="122" t="s">
        <v>1988</v>
      </c>
      <c r="B2401" s="122">
        <v>1</v>
      </c>
      <c r="C2401" s="122" t="s">
        <v>2187</v>
      </c>
      <c r="D2401" s="122" t="s">
        <v>2115</v>
      </c>
      <c r="E2401" s="122">
        <v>44</v>
      </c>
      <c r="F2401" s="122">
        <v>0.21957468964480001</v>
      </c>
      <c r="G2401" s="122">
        <v>0.22313135662719999</v>
      </c>
      <c r="H2401" s="122">
        <v>0.21967534038799999</v>
      </c>
      <c r="I2401" s="122">
        <v>0.23608978141840001</v>
      </c>
      <c r="J2401" s="122">
        <v>0.2246817433868</v>
      </c>
      <c r="K2401" s="122">
        <v>0.22009406966680001</v>
      </c>
      <c r="L2401" s="122">
        <v>0.2279807609856</v>
      </c>
      <c r="M2401" s="122">
        <v>0.22178831594080001</v>
      </c>
      <c r="N2401" s="122">
        <v>0.20774176286080001</v>
      </c>
      <c r="O2401" s="122">
        <v>0.19598484116119999</v>
      </c>
      <c r="P2401" s="122">
        <v>0.1939594673128</v>
      </c>
      <c r="Q2401" s="122">
        <v>0.24324766252919999</v>
      </c>
      <c r="R2401" s="122">
        <v>0.2366368489324</v>
      </c>
      <c r="S2401" s="122">
        <v>0.2387662116616</v>
      </c>
      <c r="T2401" s="122">
        <v>0.2451022593404</v>
      </c>
      <c r="U2401" s="122">
        <v>0.1910701223872</v>
      </c>
      <c r="V2401" s="122">
        <v>0.17977911420279999</v>
      </c>
      <c r="W2401" s="122">
        <v>0.19252232714680001</v>
      </c>
      <c r="X2401" s="122">
        <v>0.19583801697600001</v>
      </c>
      <c r="Y2401" s="122">
        <v>0.2367988225064</v>
      </c>
      <c r="Z2401" s="122">
        <v>0.24983962769359999</v>
      </c>
      <c r="AA2401" s="122">
        <v>0.24373371720600001</v>
      </c>
      <c r="AB2401" s="122">
        <v>0.21895148203039999</v>
      </c>
      <c r="AC2401" s="122">
        <v>0.25887464574160002</v>
      </c>
      <c r="AD2401" s="122">
        <v>0.25261406869160002</v>
      </c>
      <c r="AE2401" s="122">
        <v>0.28042758405759999</v>
      </c>
      <c r="AF2401" s="122">
        <v>0.28093036378960001</v>
      </c>
      <c r="AG2401" s="122">
        <v>0.29993530224280002</v>
      </c>
      <c r="AH2401" s="122">
        <v>0.3112794811056</v>
      </c>
      <c r="AI2401" s="122">
        <v>0.34040309627799997</v>
      </c>
      <c r="AJ2401" s="122">
        <v>0.29260656557159997</v>
      </c>
      <c r="AK2401" s="122">
        <v>0.30849252035840002</v>
      </c>
      <c r="AL2401" s="122">
        <v>0</v>
      </c>
    </row>
    <row r="2402" spans="1:38" hidden="1" x14ac:dyDescent="0.25">
      <c r="A2402" s="122" t="s">
        <v>1988</v>
      </c>
      <c r="B2402" s="122">
        <v>1</v>
      </c>
      <c r="C2402" s="122" t="s">
        <v>2187</v>
      </c>
      <c r="D2402" s="122" t="s">
        <v>2116</v>
      </c>
      <c r="E2402" s="122">
        <v>44</v>
      </c>
      <c r="F2402" s="122">
        <v>0.75852716010959997</v>
      </c>
      <c r="G2402" s="122">
        <v>0.76179268395999999</v>
      </c>
      <c r="H2402" s="122">
        <v>0.78993588647120005</v>
      </c>
      <c r="I2402" s="122">
        <v>0.73911353692960002</v>
      </c>
      <c r="J2402" s="122">
        <v>0.71552843229280005</v>
      </c>
      <c r="K2402" s="122">
        <v>0.70342116769679996</v>
      </c>
      <c r="L2402" s="122">
        <v>0.70350619059840003</v>
      </c>
      <c r="M2402" s="122">
        <v>0.60913762367080004</v>
      </c>
      <c r="N2402" s="122">
        <v>0.558621869652</v>
      </c>
      <c r="O2402" s="122">
        <v>0.53782896657279999</v>
      </c>
      <c r="P2402" s="122">
        <v>0.5380855954964</v>
      </c>
      <c r="Q2402" s="122">
        <v>0.51011050338359998</v>
      </c>
      <c r="R2402" s="122">
        <v>0.48929719579719999</v>
      </c>
      <c r="S2402" s="122">
        <v>0.50513750467039997</v>
      </c>
      <c r="T2402" s="122">
        <v>0.49921642383760001</v>
      </c>
      <c r="U2402" s="122">
        <v>0.49435029951440002</v>
      </c>
      <c r="V2402" s="122">
        <v>0.4621754809168</v>
      </c>
      <c r="W2402" s="122">
        <v>0.46513132262520002</v>
      </c>
      <c r="X2402" s="122">
        <v>0.46218684396359999</v>
      </c>
      <c r="Y2402" s="122">
        <v>0.49895061451479999</v>
      </c>
      <c r="Z2402" s="122">
        <v>0.53431280699719996</v>
      </c>
      <c r="AA2402" s="122">
        <v>0.51287943390599999</v>
      </c>
      <c r="AB2402" s="122">
        <v>0.4847722391148</v>
      </c>
      <c r="AC2402" s="122">
        <v>0.55124185368</v>
      </c>
      <c r="AD2402" s="122">
        <v>0.55612892920199997</v>
      </c>
      <c r="AE2402" s="122">
        <v>0.6103594711368</v>
      </c>
      <c r="AF2402" s="122">
        <v>0.54482230514319996</v>
      </c>
      <c r="AG2402" s="122">
        <v>0.53541668058759995</v>
      </c>
      <c r="AH2402" s="122">
        <v>0.60644518035920003</v>
      </c>
      <c r="AI2402" s="122">
        <v>0.59595147597160003</v>
      </c>
      <c r="AJ2402" s="122">
        <v>0.548850415722</v>
      </c>
      <c r="AK2402" s="122">
        <v>0.57217481791400004</v>
      </c>
      <c r="AL2402" s="122">
        <v>0</v>
      </c>
    </row>
    <row r="2403" spans="1:38" hidden="1" x14ac:dyDescent="0.25">
      <c r="A2403" s="122" t="s">
        <v>1988</v>
      </c>
      <c r="B2403" s="122">
        <v>1</v>
      </c>
      <c r="C2403" s="122" t="s">
        <v>2187</v>
      </c>
      <c r="D2403" s="122" t="s">
        <v>2138</v>
      </c>
      <c r="E2403" s="122">
        <v>44</v>
      </c>
      <c r="F2403" s="122">
        <v>2.6493580181600002E-2</v>
      </c>
      <c r="G2403" s="122">
        <v>2.3873704615600001E-2</v>
      </c>
      <c r="H2403" s="122">
        <v>2.8171336289599998E-2</v>
      </c>
      <c r="I2403" s="122">
        <v>2.8307276664799999E-2</v>
      </c>
      <c r="J2403" s="122">
        <v>2.8900292176E-2</v>
      </c>
      <c r="K2403" s="122">
        <v>2.4842364444800001E-2</v>
      </c>
      <c r="L2403" s="122">
        <v>2.2178763507600001E-2</v>
      </c>
      <c r="M2403" s="122">
        <v>2.1841835707999999E-2</v>
      </c>
      <c r="N2403" s="122">
        <v>2.1732629769199999E-2</v>
      </c>
      <c r="O2403" s="122">
        <v>1.38793549356E-2</v>
      </c>
      <c r="P2403" s="122">
        <v>4.0869087240800003E-2</v>
      </c>
      <c r="Q2403" s="122">
        <v>5.75481165392E-2</v>
      </c>
      <c r="R2403" s="122">
        <v>5.0508231566800003E-2</v>
      </c>
      <c r="S2403" s="122">
        <v>5.51775963424E-2</v>
      </c>
      <c r="T2403" s="122">
        <v>5.9124800904399998E-2</v>
      </c>
      <c r="U2403" s="122">
        <v>5.7166607699599997E-2</v>
      </c>
      <c r="V2403" s="122">
        <v>5.3106957464400001E-2</v>
      </c>
      <c r="W2403" s="122">
        <v>4.9022828489599997E-2</v>
      </c>
      <c r="X2403" s="122">
        <v>4.5691990929200003E-2</v>
      </c>
      <c r="Y2403" s="122">
        <v>4.5425146667600003E-2</v>
      </c>
      <c r="Z2403" s="122">
        <v>3.86345741208E-2</v>
      </c>
      <c r="AA2403" s="122">
        <v>4.1903906393999997E-2</v>
      </c>
      <c r="AB2403" s="122">
        <v>4.1381819357199999E-2</v>
      </c>
      <c r="AC2403" s="122">
        <v>3.4706178110799998E-2</v>
      </c>
      <c r="AD2403" s="122">
        <v>3.1702621913200002E-2</v>
      </c>
      <c r="AE2403" s="122">
        <v>3.2479148693600003E-2</v>
      </c>
      <c r="AF2403" s="122">
        <v>2.89139385584E-2</v>
      </c>
      <c r="AG2403" s="122">
        <v>3.09307722248E-2</v>
      </c>
      <c r="AH2403" s="122">
        <v>2.9375718906800002E-2</v>
      </c>
      <c r="AI2403" s="122">
        <v>2.4762184599600001E-2</v>
      </c>
      <c r="AJ2403" s="122">
        <v>2.4648357818E-2</v>
      </c>
      <c r="AK2403" s="122">
        <v>2.36535917268E-2</v>
      </c>
      <c r="AL2403" s="122">
        <v>0</v>
      </c>
    </row>
    <row r="2404" spans="1:38" hidden="1" x14ac:dyDescent="0.25">
      <c r="A2404" s="122" t="s">
        <v>1988</v>
      </c>
      <c r="B2404" s="122">
        <v>1</v>
      </c>
      <c r="C2404" s="122" t="s">
        <v>2187</v>
      </c>
      <c r="D2404" s="122" t="s">
        <v>2117</v>
      </c>
      <c r="E2404" s="122">
        <v>44</v>
      </c>
      <c r="F2404" s="122">
        <v>6.1391193533600001E-2</v>
      </c>
      <c r="G2404" s="122">
        <v>6.2482505596E-2</v>
      </c>
      <c r="H2404" s="122">
        <v>6.5900727832800002E-2</v>
      </c>
      <c r="I2404" s="122">
        <v>6.44862926176E-2</v>
      </c>
      <c r="J2404" s="122">
        <v>6.3519223468399999E-2</v>
      </c>
      <c r="K2404" s="122">
        <v>6.09499876468E-2</v>
      </c>
      <c r="L2404" s="122">
        <v>6.3696090065999994E-2</v>
      </c>
      <c r="M2404" s="122">
        <v>5.3892338508400001E-2</v>
      </c>
      <c r="N2404" s="122">
        <v>5.1017904070000002E-2</v>
      </c>
      <c r="O2404" s="122">
        <v>4.8721736439599997E-2</v>
      </c>
      <c r="P2404" s="122">
        <v>4.9994487804800002E-2</v>
      </c>
      <c r="Q2404" s="122">
        <v>4.5883197021200001E-2</v>
      </c>
      <c r="R2404" s="122">
        <v>4.5310137975199997E-2</v>
      </c>
      <c r="S2404" s="122">
        <v>4.76259470652E-2</v>
      </c>
      <c r="T2404" s="122">
        <v>4.6914173815600001E-2</v>
      </c>
      <c r="U2404" s="122">
        <v>3.1869879019999998E-2</v>
      </c>
      <c r="V2404" s="122">
        <v>2.9301220555599999E-2</v>
      </c>
      <c r="W2404" s="122">
        <v>3.189629947E-2</v>
      </c>
      <c r="X2404" s="122">
        <v>3.0611692874E-2</v>
      </c>
      <c r="Y2404" s="122">
        <v>3.97336219336E-2</v>
      </c>
      <c r="Z2404" s="122">
        <v>3.7950941263199998E-2</v>
      </c>
      <c r="AA2404" s="122">
        <v>3.7303254898000002E-2</v>
      </c>
      <c r="AB2404" s="122">
        <v>3.3502585328800003E-2</v>
      </c>
      <c r="AC2404" s="122">
        <v>3.6461335542799997E-2</v>
      </c>
      <c r="AD2404" s="122">
        <v>3.73863986972E-2</v>
      </c>
      <c r="AE2404" s="122">
        <v>3.8814466056800001E-2</v>
      </c>
      <c r="AF2404" s="122">
        <v>3.19508365764E-2</v>
      </c>
      <c r="AG2404" s="122">
        <v>3.1625027134399998E-2</v>
      </c>
      <c r="AH2404" s="122">
        <v>3.2824654514399997E-2</v>
      </c>
      <c r="AI2404" s="122">
        <v>3.57764833496E-2</v>
      </c>
      <c r="AJ2404" s="122">
        <v>3.1180276976799998E-2</v>
      </c>
      <c r="AK2404" s="122">
        <v>3.165931139E-2</v>
      </c>
      <c r="AL2404" s="122">
        <v>0</v>
      </c>
    </row>
    <row r="2405" spans="1:38" hidden="1" x14ac:dyDescent="0.25">
      <c r="A2405" s="122" t="s">
        <v>1988</v>
      </c>
      <c r="B2405" s="122">
        <v>1</v>
      </c>
      <c r="C2405" s="122" t="s">
        <v>2187</v>
      </c>
      <c r="D2405" s="122" t="s">
        <v>2118</v>
      </c>
      <c r="E2405" s="122">
        <v>44</v>
      </c>
      <c r="F2405" s="122">
        <v>0.25091393670560003</v>
      </c>
      <c r="G2405" s="122">
        <v>0.255973602696</v>
      </c>
      <c r="H2405" s="122">
        <v>0.2560477379376</v>
      </c>
      <c r="I2405" s="122">
        <v>0.28024082476040002</v>
      </c>
      <c r="J2405" s="122">
        <v>0.27070068819639997</v>
      </c>
      <c r="K2405" s="122">
        <v>0.27390617014879998</v>
      </c>
      <c r="L2405" s="122">
        <v>0.28446546500120001</v>
      </c>
      <c r="M2405" s="122">
        <v>0.26927560228519998</v>
      </c>
      <c r="N2405" s="122">
        <v>0.25372262565999998</v>
      </c>
      <c r="O2405" s="122">
        <v>0.24091111100839999</v>
      </c>
      <c r="P2405" s="122">
        <v>0.23228276172359999</v>
      </c>
      <c r="Q2405" s="122">
        <v>0.19961553798760001</v>
      </c>
      <c r="R2405" s="122">
        <v>0.20641351658480001</v>
      </c>
      <c r="S2405" s="122">
        <v>0.20522623265199999</v>
      </c>
      <c r="T2405" s="122">
        <v>0.2130246646808</v>
      </c>
      <c r="U2405" s="122">
        <v>0.19165058158680001</v>
      </c>
      <c r="V2405" s="122">
        <v>0.19190476643519999</v>
      </c>
      <c r="W2405" s="122">
        <v>0.1863361074904</v>
      </c>
      <c r="X2405" s="122">
        <v>0.18787793823400001</v>
      </c>
      <c r="Y2405" s="122">
        <v>0.18214860177639999</v>
      </c>
      <c r="Z2405" s="122">
        <v>0.19246518803400001</v>
      </c>
      <c r="AA2405" s="122">
        <v>0.1993901478324</v>
      </c>
      <c r="AB2405" s="122">
        <v>0.18682991093760001</v>
      </c>
      <c r="AC2405" s="122">
        <v>0.188081287184</v>
      </c>
      <c r="AD2405" s="122">
        <v>0.1914528923272</v>
      </c>
      <c r="AE2405" s="122">
        <v>0.17487054175639999</v>
      </c>
      <c r="AF2405" s="122">
        <v>0.16908504038719999</v>
      </c>
      <c r="AG2405" s="122">
        <v>0.16973254507720001</v>
      </c>
      <c r="AH2405" s="122">
        <v>0.177216871916</v>
      </c>
      <c r="AI2405" s="122">
        <v>0.1661795165744</v>
      </c>
      <c r="AJ2405" s="122">
        <v>0.1589905278164</v>
      </c>
      <c r="AK2405" s="122">
        <v>0.16038120993720001</v>
      </c>
      <c r="AL2405" s="122">
        <v>0</v>
      </c>
    </row>
    <row r="2406" spans="1:38" hidden="1" x14ac:dyDescent="0.25">
      <c r="A2406" s="122" t="s">
        <v>1988</v>
      </c>
      <c r="B2406" s="122">
        <v>1</v>
      </c>
      <c r="C2406" s="122" t="s">
        <v>2187</v>
      </c>
      <c r="D2406" s="122" t="s">
        <v>2119</v>
      </c>
      <c r="E2406" s="122">
        <v>44</v>
      </c>
      <c r="F2406" s="122">
        <v>5.47385134856E-2</v>
      </c>
      <c r="G2406" s="122">
        <v>4.9357208009200002E-2</v>
      </c>
      <c r="H2406" s="122">
        <v>4.9506856792400002E-2</v>
      </c>
      <c r="I2406" s="122">
        <v>4.9002864220800003E-2</v>
      </c>
      <c r="J2406" s="122">
        <v>4.8907785967600002E-2</v>
      </c>
      <c r="K2406" s="122">
        <v>4.79366383804E-2</v>
      </c>
      <c r="L2406" s="122">
        <v>4.8626476830400001E-2</v>
      </c>
      <c r="M2406" s="122">
        <v>4.4707206418000002E-2</v>
      </c>
      <c r="N2406" s="122">
        <v>4.01053050804E-2</v>
      </c>
      <c r="O2406" s="122">
        <v>3.8998781158399998E-2</v>
      </c>
      <c r="P2406" s="122">
        <v>4.1258295724799998E-2</v>
      </c>
      <c r="Q2406" s="122">
        <v>3.9142755038799999E-2</v>
      </c>
      <c r="R2406" s="122">
        <v>3.6565767758800001E-2</v>
      </c>
      <c r="S2406" s="122">
        <v>3.7829620452400001E-2</v>
      </c>
      <c r="T2406" s="122">
        <v>3.6287491511599997E-2</v>
      </c>
      <c r="U2406" s="122">
        <v>3.3319321593600001E-2</v>
      </c>
      <c r="V2406" s="122">
        <v>3.2663812050799997E-2</v>
      </c>
      <c r="W2406" s="122">
        <v>3.3612019299599998E-2</v>
      </c>
      <c r="X2406" s="122">
        <v>3.4672849108800002E-2</v>
      </c>
      <c r="Y2406" s="122">
        <v>3.7567175111200002E-2</v>
      </c>
      <c r="Z2406" s="122">
        <v>3.6550669862E-2</v>
      </c>
      <c r="AA2406" s="122">
        <v>3.6571764980800003E-2</v>
      </c>
      <c r="AB2406" s="122">
        <v>3.3044171445599999E-2</v>
      </c>
      <c r="AC2406" s="122">
        <v>3.8383519736800001E-2</v>
      </c>
      <c r="AD2406" s="122">
        <v>3.7936179148000002E-2</v>
      </c>
      <c r="AE2406" s="122">
        <v>3.8333312589600002E-2</v>
      </c>
      <c r="AF2406" s="122">
        <v>3.4987450355199998E-2</v>
      </c>
      <c r="AG2406" s="122">
        <v>3.3643279165999997E-2</v>
      </c>
      <c r="AH2406" s="122">
        <v>4.3329277672800003E-2</v>
      </c>
      <c r="AI2406" s="122">
        <v>4.07513659392E-2</v>
      </c>
      <c r="AJ2406" s="122">
        <v>3.6853201963200001E-2</v>
      </c>
      <c r="AK2406" s="122">
        <v>3.4679706336800002E-2</v>
      </c>
      <c r="AL2406" s="122">
        <v>0</v>
      </c>
    </row>
    <row r="2407" spans="1:38" hidden="1" x14ac:dyDescent="0.25">
      <c r="A2407" s="122" t="s">
        <v>1988</v>
      </c>
      <c r="B2407" s="122">
        <v>1</v>
      </c>
      <c r="C2407" s="122" t="s">
        <v>2187</v>
      </c>
      <c r="D2407" s="122" t="s">
        <v>2120</v>
      </c>
      <c r="E2407" s="122">
        <v>44</v>
      </c>
      <c r="F2407" s="122">
        <v>0.38682640635240001</v>
      </c>
      <c r="G2407" s="122">
        <v>0.39116564065319998</v>
      </c>
      <c r="H2407" s="122">
        <v>0.40428388716519997</v>
      </c>
      <c r="I2407" s="122">
        <v>0.3752074380796</v>
      </c>
      <c r="J2407" s="122">
        <v>0.36958569285120002</v>
      </c>
      <c r="K2407" s="122">
        <v>0.3747178007468</v>
      </c>
      <c r="L2407" s="122">
        <v>0.37336106961440002</v>
      </c>
      <c r="M2407" s="122">
        <v>0.30844396649360001</v>
      </c>
      <c r="N2407" s="122">
        <v>0.28439358452960001</v>
      </c>
      <c r="O2407" s="122">
        <v>0.27717331510960003</v>
      </c>
      <c r="P2407" s="122">
        <v>0.28252593697439998</v>
      </c>
      <c r="Q2407" s="122">
        <v>0.27641478991559998</v>
      </c>
      <c r="R2407" s="122">
        <v>0.26408767184240001</v>
      </c>
      <c r="S2407" s="122">
        <v>0.25925246140640001</v>
      </c>
      <c r="T2407" s="122">
        <v>0.2632116492628</v>
      </c>
      <c r="U2407" s="122">
        <v>0.2846122348972</v>
      </c>
      <c r="V2407" s="122">
        <v>0.26572214019399998</v>
      </c>
      <c r="W2407" s="122">
        <v>0.281496132274</v>
      </c>
      <c r="X2407" s="122">
        <v>0.29164363639039997</v>
      </c>
      <c r="Y2407" s="122">
        <v>0.23206136225439999</v>
      </c>
      <c r="Z2407" s="122">
        <v>0.23634651175519999</v>
      </c>
      <c r="AA2407" s="122">
        <v>0.22890734383719999</v>
      </c>
      <c r="AB2407" s="122">
        <v>0.2152518659256</v>
      </c>
      <c r="AC2407" s="122">
        <v>0.2303623939344</v>
      </c>
      <c r="AD2407" s="122">
        <v>0.23139832423680001</v>
      </c>
      <c r="AE2407" s="122">
        <v>0.227529205722</v>
      </c>
      <c r="AF2407" s="122">
        <v>0.21654828798680001</v>
      </c>
      <c r="AG2407" s="122">
        <v>0.19346737301639999</v>
      </c>
      <c r="AH2407" s="122">
        <v>0.21359291364319999</v>
      </c>
      <c r="AI2407" s="122">
        <v>0.2141351429644</v>
      </c>
      <c r="AJ2407" s="122">
        <v>0.18819774240680001</v>
      </c>
      <c r="AK2407" s="122">
        <v>0.19732981162159999</v>
      </c>
      <c r="AL2407" s="122">
        <v>0</v>
      </c>
    </row>
    <row r="2408" spans="1:38" hidden="1" x14ac:dyDescent="0.25">
      <c r="A2408" s="122" t="s">
        <v>1988</v>
      </c>
      <c r="B2408" s="122">
        <v>1</v>
      </c>
      <c r="C2408" s="122" t="s">
        <v>2187</v>
      </c>
      <c r="D2408" s="122" t="s">
        <v>2121</v>
      </c>
      <c r="E2408" s="122">
        <v>44</v>
      </c>
      <c r="F2408" s="122">
        <v>1.1102429426228</v>
      </c>
      <c r="G2408" s="122">
        <v>1.1076791702340001</v>
      </c>
      <c r="H2408" s="122">
        <v>1.1380271477288</v>
      </c>
      <c r="I2408" s="122">
        <v>1.0194812003460001</v>
      </c>
      <c r="J2408" s="122">
        <v>1.0236832291111999</v>
      </c>
      <c r="K2408" s="122">
        <v>1.0224812903060001</v>
      </c>
      <c r="L2408" s="122">
        <v>1.0446715094787999</v>
      </c>
      <c r="M2408" s="122">
        <v>1.0517938325524001</v>
      </c>
      <c r="N2408" s="122">
        <v>1.0582967831128001</v>
      </c>
      <c r="O2408" s="122">
        <v>0.94798643320639997</v>
      </c>
      <c r="P2408" s="122">
        <v>0.97731210589880002</v>
      </c>
      <c r="Q2408" s="122">
        <v>0.95247135753839995</v>
      </c>
      <c r="R2408" s="122">
        <v>0.95901013825400006</v>
      </c>
      <c r="S2408" s="122">
        <v>0.97769342716920005</v>
      </c>
      <c r="T2408" s="122">
        <v>0.95336711591239998</v>
      </c>
      <c r="U2408" s="122">
        <v>0.97581431866519996</v>
      </c>
      <c r="V2408" s="122">
        <v>0.95589693895359995</v>
      </c>
      <c r="W2408" s="122">
        <v>0.95986217454400002</v>
      </c>
      <c r="X2408" s="122">
        <v>0.94563673125879999</v>
      </c>
      <c r="Y2408" s="122">
        <v>0.81156972391600002</v>
      </c>
      <c r="Z2408" s="122">
        <v>0.8763387815</v>
      </c>
      <c r="AA2408" s="122">
        <v>0.90768445979680001</v>
      </c>
      <c r="AB2408" s="122">
        <v>0.8388295788208</v>
      </c>
      <c r="AC2408" s="122">
        <v>0.873124598094</v>
      </c>
      <c r="AD2408" s="122">
        <v>0.87405011064560001</v>
      </c>
      <c r="AE2408" s="122">
        <v>0.78032353029120005</v>
      </c>
      <c r="AF2408" s="122">
        <v>0.75731401481399996</v>
      </c>
      <c r="AG2408" s="122">
        <v>0.71582285015080005</v>
      </c>
      <c r="AH2408" s="122">
        <v>0.75457265332680001</v>
      </c>
      <c r="AI2408" s="122">
        <v>0.78796117195040005</v>
      </c>
      <c r="AJ2408" s="122">
        <v>0.72929741402280002</v>
      </c>
      <c r="AK2408" s="122">
        <v>0.73181175311720004</v>
      </c>
      <c r="AL2408" s="122">
        <v>0</v>
      </c>
    </row>
    <row r="2409" spans="1:38" hidden="1" x14ac:dyDescent="0.25">
      <c r="A2409" s="122" t="s">
        <v>1988</v>
      </c>
      <c r="B2409" s="122">
        <v>1</v>
      </c>
      <c r="C2409" s="122" t="s">
        <v>2187</v>
      </c>
      <c r="D2409" s="122" t="s">
        <v>2139</v>
      </c>
      <c r="E2409" s="122">
        <v>44</v>
      </c>
      <c r="F2409" s="122">
        <v>2.1939628788E-3</v>
      </c>
      <c r="G2409" s="122">
        <v>2.1961714767999999E-3</v>
      </c>
      <c r="H2409" s="122">
        <v>2.2136878931999998E-3</v>
      </c>
      <c r="I2409" s="122">
        <v>2.2111693239999998E-3</v>
      </c>
      <c r="J2409" s="122">
        <v>2.2405719196000001E-3</v>
      </c>
      <c r="K2409" s="122">
        <v>2.2728381619999999E-3</v>
      </c>
      <c r="L2409" s="122">
        <v>2.3404201884000002E-3</v>
      </c>
      <c r="M2409" s="122">
        <v>2.3378929924000001E-3</v>
      </c>
      <c r="N2409" s="122">
        <v>2.3359154699999999E-3</v>
      </c>
      <c r="O2409" s="122">
        <v>2.3390680151999998E-3</v>
      </c>
      <c r="P2409" s="122">
        <v>2.328238822E-3</v>
      </c>
      <c r="Q2409" s="122">
        <v>2.3278106572000002E-3</v>
      </c>
      <c r="R2409" s="122">
        <v>2.3711435271999998E-3</v>
      </c>
      <c r="S2409" s="122">
        <v>2.3607681608000001E-3</v>
      </c>
      <c r="T2409" s="122">
        <v>2.3556359119999998E-3</v>
      </c>
      <c r="U2409" s="122">
        <v>2.3540288183999999E-3</v>
      </c>
      <c r="V2409" s="122">
        <v>2.3922893512000002E-3</v>
      </c>
      <c r="W2409" s="122">
        <v>2.3951385275999999E-3</v>
      </c>
      <c r="X2409" s="122">
        <v>2.4014388132000001E-3</v>
      </c>
      <c r="Y2409" s="122">
        <v>2.4068196656000002E-3</v>
      </c>
      <c r="Z2409" s="122">
        <v>2.3435888559999998E-3</v>
      </c>
      <c r="AA2409" s="122">
        <v>2.4200639932000002E-3</v>
      </c>
      <c r="AB2409" s="122">
        <v>2.4117248092E-3</v>
      </c>
      <c r="AC2409" s="122">
        <v>2.4216115560000001E-3</v>
      </c>
      <c r="AD2409" s="122">
        <v>2.4307982804000002E-3</v>
      </c>
      <c r="AE2409" s="122">
        <v>2.4225159475999999E-3</v>
      </c>
      <c r="AF2409" s="122">
        <v>2.4271717847999998E-3</v>
      </c>
      <c r="AG2409" s="122">
        <v>2.4357489715999998E-3</v>
      </c>
      <c r="AH2409" s="122">
        <v>2.4364441079999999E-3</v>
      </c>
      <c r="AI2409" s="122">
        <v>2.4213876148000001E-3</v>
      </c>
      <c r="AJ2409" s="122">
        <v>2.4144081471999999E-3</v>
      </c>
      <c r="AK2409" s="122">
        <v>2.4238755715999998E-3</v>
      </c>
      <c r="AL2409" s="122">
        <v>0</v>
      </c>
    </row>
    <row r="2410" spans="1:38" hidden="1" x14ac:dyDescent="0.25">
      <c r="A2410" s="122" t="s">
        <v>1988</v>
      </c>
      <c r="B2410" s="122">
        <v>1</v>
      </c>
      <c r="C2410" s="122" t="s">
        <v>2187</v>
      </c>
      <c r="D2410" s="122" t="s">
        <v>2122</v>
      </c>
      <c r="E2410" s="122">
        <v>44</v>
      </c>
      <c r="F2410" s="122">
        <v>0.1076171049604</v>
      </c>
      <c r="G2410" s="122">
        <v>0.1099481210632</v>
      </c>
      <c r="H2410" s="122">
        <v>0.10833061892239999</v>
      </c>
      <c r="I2410" s="122">
        <v>0.1085931105084</v>
      </c>
      <c r="J2410" s="122">
        <v>0.1087153976972</v>
      </c>
      <c r="K2410" s="122">
        <v>0.107455158146</v>
      </c>
      <c r="L2410" s="122">
        <v>0.10754215339839999</v>
      </c>
      <c r="M2410" s="122">
        <v>0.1147487398008</v>
      </c>
      <c r="N2410" s="122">
        <v>0.1131638873008</v>
      </c>
      <c r="O2410" s="122">
        <v>0.10757525969120001</v>
      </c>
      <c r="P2410" s="122">
        <v>0.10989318089400001</v>
      </c>
      <c r="Q2410" s="122">
        <v>9.6157796047599997E-2</v>
      </c>
      <c r="R2410" s="122">
        <v>9.5333949065599999E-2</v>
      </c>
      <c r="S2410" s="122">
        <v>8.9269484203199995E-2</v>
      </c>
      <c r="T2410" s="122">
        <v>9.5416408110800002E-2</v>
      </c>
      <c r="U2410" s="122">
        <v>8.9371488900400003E-2</v>
      </c>
      <c r="V2410" s="122">
        <v>8.4778779526000006E-2</v>
      </c>
      <c r="W2410" s="122">
        <v>8.8210800798400005E-2</v>
      </c>
      <c r="X2410" s="122">
        <v>8.8456425601599997E-2</v>
      </c>
      <c r="Y2410" s="122">
        <v>7.5311618799199995E-2</v>
      </c>
      <c r="Z2410" s="122">
        <v>7.3412187170000004E-2</v>
      </c>
      <c r="AA2410" s="122">
        <v>7.2857173636799999E-2</v>
      </c>
      <c r="AB2410" s="122">
        <v>6.7414981964400003E-2</v>
      </c>
      <c r="AC2410" s="122">
        <v>7.4123403393200005E-2</v>
      </c>
      <c r="AD2410" s="122">
        <v>7.2146648436800007E-2</v>
      </c>
      <c r="AE2410" s="122">
        <v>8.7472670963999993E-2</v>
      </c>
      <c r="AF2410" s="122">
        <v>8.8679151374799994E-2</v>
      </c>
      <c r="AG2410" s="122">
        <v>8.5941469933199996E-2</v>
      </c>
      <c r="AH2410" s="122">
        <v>9.6069678367599998E-2</v>
      </c>
      <c r="AI2410" s="122">
        <v>9.9617159275199998E-2</v>
      </c>
      <c r="AJ2410" s="122">
        <v>8.7074482474000001E-2</v>
      </c>
      <c r="AK2410" s="122">
        <v>8.4495612387200006E-2</v>
      </c>
      <c r="AL2410" s="122">
        <v>0</v>
      </c>
    </row>
    <row r="2411" spans="1:38" hidden="1" x14ac:dyDescent="0.25">
      <c r="A2411" s="122" t="s">
        <v>1988</v>
      </c>
      <c r="B2411" s="122">
        <v>1</v>
      </c>
      <c r="C2411" s="122" t="s">
        <v>2187</v>
      </c>
      <c r="D2411" s="122" t="s">
        <v>2123</v>
      </c>
      <c r="E2411" s="122">
        <v>44</v>
      </c>
      <c r="F2411" s="122">
        <v>0.41759990410879999</v>
      </c>
      <c r="G2411" s="122">
        <v>0.41824918148719997</v>
      </c>
      <c r="H2411" s="122">
        <v>0.42193493288520001</v>
      </c>
      <c r="I2411" s="122">
        <v>0.47009959648959998</v>
      </c>
      <c r="J2411" s="122">
        <v>0.46105604837600001</v>
      </c>
      <c r="K2411" s="122">
        <v>0.46054510676440003</v>
      </c>
      <c r="L2411" s="122">
        <v>0.46928805673680002</v>
      </c>
      <c r="M2411" s="122">
        <v>0.41524169088079999</v>
      </c>
      <c r="N2411" s="122">
        <v>0.39094512908360002</v>
      </c>
      <c r="O2411" s="122">
        <v>0.37517215505000001</v>
      </c>
      <c r="P2411" s="122">
        <v>0.39157894557880002</v>
      </c>
      <c r="Q2411" s="122">
        <v>0.3223207098832</v>
      </c>
      <c r="R2411" s="122">
        <v>0.29502466899079999</v>
      </c>
      <c r="S2411" s="122">
        <v>0.31635026245760001</v>
      </c>
      <c r="T2411" s="122">
        <v>0.32081787461639999</v>
      </c>
      <c r="U2411" s="122">
        <v>0.38407261726679998</v>
      </c>
      <c r="V2411" s="122">
        <v>0.35137937659719998</v>
      </c>
      <c r="W2411" s="122">
        <v>0.35777391024479999</v>
      </c>
      <c r="X2411" s="122">
        <v>0.35774832026359998</v>
      </c>
      <c r="Y2411" s="122">
        <v>0.33951703435160002</v>
      </c>
      <c r="Z2411" s="122">
        <v>0.35016363616919999</v>
      </c>
      <c r="AA2411" s="122">
        <v>0.33888681065679999</v>
      </c>
      <c r="AB2411" s="122">
        <v>0.31153786728119998</v>
      </c>
      <c r="AC2411" s="122">
        <v>0.35280681878120002</v>
      </c>
      <c r="AD2411" s="122">
        <v>0.35821232764240002</v>
      </c>
      <c r="AE2411" s="122">
        <v>0.31684527016800001</v>
      </c>
      <c r="AF2411" s="122">
        <v>0.30344409484759999</v>
      </c>
      <c r="AG2411" s="122">
        <v>0.28873306852039998</v>
      </c>
      <c r="AH2411" s="122">
        <v>0.31570374091199999</v>
      </c>
      <c r="AI2411" s="122">
        <v>0.30135504859880002</v>
      </c>
      <c r="AJ2411" s="122">
        <v>0.28478425134599999</v>
      </c>
      <c r="AK2411" s="122">
        <v>0.28175412444760001</v>
      </c>
      <c r="AL2411" s="122">
        <v>0</v>
      </c>
    </row>
    <row r="2412" spans="1:38" hidden="1" x14ac:dyDescent="0.25">
      <c r="A2412" s="122" t="s">
        <v>1988</v>
      </c>
      <c r="B2412" s="122">
        <v>1</v>
      </c>
      <c r="C2412" s="122" t="s">
        <v>2187</v>
      </c>
      <c r="D2412" s="122" t="s">
        <v>2140</v>
      </c>
      <c r="E2412" s="122">
        <v>44</v>
      </c>
      <c r="F2412" s="122">
        <v>1.8501683199999999E-3</v>
      </c>
      <c r="G2412" s="122">
        <v>2.6963043995999999E-3</v>
      </c>
      <c r="H2412" s="122">
        <v>2.4748499663999998E-3</v>
      </c>
      <c r="I2412" s="122">
        <v>2.2074119928E-3</v>
      </c>
      <c r="J2412" s="122">
        <v>3.3032740131999998E-3</v>
      </c>
      <c r="K2412" s="122">
        <v>4.0564477772E-3</v>
      </c>
      <c r="L2412" s="122">
        <v>4.2944268584E-3</v>
      </c>
      <c r="M2412" s="122">
        <v>4.3513687784000003E-3</v>
      </c>
      <c r="N2412" s="122">
        <v>4.3793746332000004E-3</v>
      </c>
      <c r="O2412" s="122">
        <v>3.1835118111999999E-3</v>
      </c>
      <c r="P2412" s="122">
        <v>1.53185063752E-2</v>
      </c>
      <c r="Q2412" s="122">
        <v>1.25754525148E-2</v>
      </c>
      <c r="R2412" s="122">
        <v>1.4663339560799999E-2</v>
      </c>
      <c r="S2412" s="122">
        <v>1.7715551593599999E-2</v>
      </c>
      <c r="T2412" s="122">
        <v>1.6722397173999998E-2</v>
      </c>
      <c r="U2412" s="122">
        <v>1.6519934681599999E-2</v>
      </c>
      <c r="V2412" s="122">
        <v>1.5931163163999999E-2</v>
      </c>
      <c r="W2412" s="122">
        <v>1.8125820882400001E-2</v>
      </c>
      <c r="X2412" s="122">
        <v>6.1538348032E-3</v>
      </c>
      <c r="Y2412" s="122">
        <v>9.2199316580000006E-3</v>
      </c>
      <c r="Z2412" s="122">
        <v>1.01178097608E-2</v>
      </c>
      <c r="AA2412" s="122">
        <v>7.2655602739999997E-3</v>
      </c>
      <c r="AB2412" s="122">
        <v>4.9827731436000002E-3</v>
      </c>
      <c r="AC2412" s="122">
        <v>2.6115408256000001E-3</v>
      </c>
      <c r="AD2412" s="122">
        <v>4.6969336651999996E-3</v>
      </c>
      <c r="AE2412" s="122">
        <v>4.8923251636000002E-3</v>
      </c>
      <c r="AF2412" s="122">
        <v>3.9548542096000004E-3</v>
      </c>
      <c r="AG2412" s="122">
        <v>3.9689504064000002E-3</v>
      </c>
      <c r="AH2412" s="122">
        <v>3.9718360108000001E-3</v>
      </c>
      <c r="AI2412" s="122">
        <v>3.9481417360000002E-3</v>
      </c>
      <c r="AJ2412" s="122">
        <v>3.6688997631999999E-3</v>
      </c>
      <c r="AK2412" s="122">
        <v>3.8905193179999999E-3</v>
      </c>
      <c r="AL2412" s="122">
        <v>0</v>
      </c>
    </row>
    <row r="2413" spans="1:38" hidden="1" x14ac:dyDescent="0.25">
      <c r="A2413" s="122" t="s">
        <v>1988</v>
      </c>
      <c r="B2413" s="122">
        <v>1</v>
      </c>
      <c r="C2413" s="122" t="s">
        <v>2187</v>
      </c>
      <c r="D2413" s="122" t="s">
        <v>2124</v>
      </c>
      <c r="E2413" s="122">
        <v>44</v>
      </c>
      <c r="F2413" s="122">
        <v>4.4237714220000002E-2</v>
      </c>
      <c r="G2413" s="122">
        <v>4.5929418723999998E-2</v>
      </c>
      <c r="H2413" s="122">
        <v>4.7071445951599997E-2</v>
      </c>
      <c r="I2413" s="122">
        <v>4.6862762324000003E-2</v>
      </c>
      <c r="J2413" s="122">
        <v>4.5257944788E-2</v>
      </c>
      <c r="K2413" s="122">
        <v>4.4491020907200002E-2</v>
      </c>
      <c r="L2413" s="122">
        <v>4.5321418998800003E-2</v>
      </c>
      <c r="M2413" s="122">
        <v>4.0599080653600003E-2</v>
      </c>
      <c r="N2413" s="122">
        <v>3.7228202807600003E-2</v>
      </c>
      <c r="O2413" s="122">
        <v>3.5752217905600001E-2</v>
      </c>
      <c r="P2413" s="122">
        <v>3.74956180116E-2</v>
      </c>
      <c r="Q2413" s="122">
        <v>3.7904631676799999E-2</v>
      </c>
      <c r="R2413" s="122">
        <v>3.4840085582400003E-2</v>
      </c>
      <c r="S2413" s="122">
        <v>3.4410124109199997E-2</v>
      </c>
      <c r="T2413" s="122">
        <v>3.4786532211199997E-2</v>
      </c>
      <c r="U2413" s="122">
        <v>5.6567866356400001E-2</v>
      </c>
      <c r="V2413" s="122">
        <v>5.2159748986800002E-2</v>
      </c>
      <c r="W2413" s="122">
        <v>5.3108605144000003E-2</v>
      </c>
      <c r="X2413" s="122">
        <v>5.4600131983600003E-2</v>
      </c>
      <c r="Y2413" s="122">
        <v>9.4521671952399994E-2</v>
      </c>
      <c r="Z2413" s="122">
        <v>9.8386156422400006E-2</v>
      </c>
      <c r="AA2413" s="122">
        <v>9.5900719801600004E-2</v>
      </c>
      <c r="AB2413" s="122">
        <v>8.1709210626400006E-2</v>
      </c>
      <c r="AC2413" s="122">
        <v>0.10181296336120001</v>
      </c>
      <c r="AD2413" s="122">
        <v>0.1037128867376</v>
      </c>
      <c r="AE2413" s="122">
        <v>0.15084892996320001</v>
      </c>
      <c r="AF2413" s="122">
        <v>0.1300720957424</v>
      </c>
      <c r="AG2413" s="122">
        <v>0.13032952650759999</v>
      </c>
      <c r="AH2413" s="122">
        <v>0.15760350282319999</v>
      </c>
      <c r="AI2413" s="122">
        <v>0.14812966463400001</v>
      </c>
      <c r="AJ2413" s="122">
        <v>0.12746683414359999</v>
      </c>
      <c r="AK2413" s="122">
        <v>0.13251738683399999</v>
      </c>
      <c r="AL2413" s="122">
        <v>0</v>
      </c>
    </row>
    <row r="2414" spans="1:38" hidden="1" x14ac:dyDescent="0.25">
      <c r="A2414" s="122" t="s">
        <v>1988</v>
      </c>
      <c r="B2414" s="122">
        <v>1</v>
      </c>
      <c r="C2414" s="122" t="s">
        <v>2187</v>
      </c>
      <c r="D2414" s="122" t="s">
        <v>2125</v>
      </c>
      <c r="E2414" s="122">
        <v>44</v>
      </c>
      <c r="F2414" s="122">
        <v>0.40004810002919999</v>
      </c>
      <c r="G2414" s="122">
        <v>0.39386183925200002</v>
      </c>
      <c r="H2414" s="122">
        <v>0.44148842639719998</v>
      </c>
      <c r="I2414" s="122">
        <v>0.44216147489079999</v>
      </c>
      <c r="J2414" s="122">
        <v>0.42599286530079999</v>
      </c>
      <c r="K2414" s="122">
        <v>0.44009918154159999</v>
      </c>
      <c r="L2414" s="122">
        <v>0.42987125978160001</v>
      </c>
      <c r="M2414" s="122">
        <v>0.41891732710239998</v>
      </c>
      <c r="N2414" s="122">
        <v>0.38039782249280002</v>
      </c>
      <c r="O2414" s="122">
        <v>0.36466185474599999</v>
      </c>
      <c r="P2414" s="122">
        <v>0.35472197044480003</v>
      </c>
      <c r="Q2414" s="122">
        <v>0.43413238872639998</v>
      </c>
      <c r="R2414" s="122">
        <v>0.41565898619840003</v>
      </c>
      <c r="S2414" s="122">
        <v>0.43377501317360001</v>
      </c>
      <c r="T2414" s="122">
        <v>0.42769175449840002</v>
      </c>
      <c r="U2414" s="122">
        <v>0.29457000915159998</v>
      </c>
      <c r="V2414" s="122">
        <v>0.29467092296039998</v>
      </c>
      <c r="W2414" s="122">
        <v>0.2864597353044</v>
      </c>
      <c r="X2414" s="122">
        <v>0.27943771332680001</v>
      </c>
      <c r="Y2414" s="122">
        <v>0.33538189257720002</v>
      </c>
      <c r="Z2414" s="122">
        <v>0.35997352574960001</v>
      </c>
      <c r="AA2414" s="122">
        <v>0.360055142258</v>
      </c>
      <c r="AB2414" s="122">
        <v>0.34055699346480001</v>
      </c>
      <c r="AC2414" s="122">
        <v>0.38924628181319998</v>
      </c>
      <c r="AD2414" s="122">
        <v>0.3784905989956</v>
      </c>
      <c r="AE2414" s="122">
        <v>0.4245823165248</v>
      </c>
      <c r="AF2414" s="122">
        <v>0.48149712227960001</v>
      </c>
      <c r="AG2414" s="122">
        <v>0.46171654570999998</v>
      </c>
      <c r="AH2414" s="122">
        <v>0.45740027289599999</v>
      </c>
      <c r="AI2414" s="122">
        <v>0.50711116580040005</v>
      </c>
      <c r="AJ2414" s="122">
        <v>0.4152027178264</v>
      </c>
      <c r="AK2414" s="122">
        <v>0.4200500206644</v>
      </c>
      <c r="AL2414" s="122">
        <v>0</v>
      </c>
    </row>
    <row r="2415" spans="1:38" hidden="1" x14ac:dyDescent="0.25">
      <c r="A2415" s="122" t="s">
        <v>1988</v>
      </c>
      <c r="B2415" s="122">
        <v>1</v>
      </c>
      <c r="C2415" s="122" t="s">
        <v>2187</v>
      </c>
      <c r="D2415" s="122" t="s">
        <v>2126</v>
      </c>
      <c r="E2415" s="122">
        <v>44</v>
      </c>
      <c r="F2415" s="122">
        <v>0.38080240846199997</v>
      </c>
      <c r="G2415" s="122">
        <v>0.38788774591280001</v>
      </c>
      <c r="H2415" s="122">
        <v>0.39278128171799997</v>
      </c>
      <c r="I2415" s="122">
        <v>0.33376926320080003</v>
      </c>
      <c r="J2415" s="122">
        <v>0.334205057704</v>
      </c>
      <c r="K2415" s="122">
        <v>0.3371531772952</v>
      </c>
      <c r="L2415" s="122">
        <v>0.34939333306359999</v>
      </c>
      <c r="M2415" s="122">
        <v>0.32494587904799999</v>
      </c>
      <c r="N2415" s="122">
        <v>0.2992623583208</v>
      </c>
      <c r="O2415" s="122">
        <v>0.29455523009360002</v>
      </c>
      <c r="P2415" s="122">
        <v>0.29451192330280002</v>
      </c>
      <c r="Q2415" s="122">
        <v>0.31484025762279999</v>
      </c>
      <c r="R2415" s="122">
        <v>0.28807952532519998</v>
      </c>
      <c r="S2415" s="122">
        <v>0.29019653051760003</v>
      </c>
      <c r="T2415" s="122">
        <v>0.27532470499240003</v>
      </c>
      <c r="U2415" s="122">
        <v>0.44020041169160001</v>
      </c>
      <c r="V2415" s="122">
        <v>0.39595306262960001</v>
      </c>
      <c r="W2415" s="122">
        <v>0.40661330934560003</v>
      </c>
      <c r="X2415" s="122">
        <v>0.4251802363144</v>
      </c>
      <c r="Y2415" s="122">
        <v>0.34569405004120002</v>
      </c>
      <c r="Z2415" s="122">
        <v>0.37451459975160001</v>
      </c>
      <c r="AA2415" s="122">
        <v>0.36448918506279998</v>
      </c>
      <c r="AB2415" s="122">
        <v>0.32848733908479999</v>
      </c>
      <c r="AC2415" s="122">
        <v>0.38082664495399998</v>
      </c>
      <c r="AD2415" s="122">
        <v>0.3785117779212</v>
      </c>
      <c r="AE2415" s="122">
        <v>0.4387147449944</v>
      </c>
      <c r="AF2415" s="122">
        <v>0.40429711541520003</v>
      </c>
      <c r="AG2415" s="122">
        <v>0.39732035348040001</v>
      </c>
      <c r="AH2415" s="122">
        <v>0.44419867851240002</v>
      </c>
      <c r="AI2415" s="122">
        <v>0.43974415161879998</v>
      </c>
      <c r="AJ2415" s="122">
        <v>0.39115756209879998</v>
      </c>
      <c r="AK2415" s="122">
        <v>0.38912294114680002</v>
      </c>
      <c r="AL2415" s="122">
        <v>0</v>
      </c>
    </row>
    <row r="2416" spans="1:38" hidden="1" x14ac:dyDescent="0.25">
      <c r="A2416" s="122" t="s">
        <v>1988</v>
      </c>
      <c r="B2416" s="122">
        <v>1</v>
      </c>
      <c r="C2416" s="122" t="s">
        <v>2187</v>
      </c>
      <c r="D2416" s="122" t="s">
        <v>2127</v>
      </c>
      <c r="E2416" s="122">
        <v>44</v>
      </c>
      <c r="F2416" s="122">
        <v>0.13619552061920001</v>
      </c>
      <c r="G2416" s="122">
        <v>0.12706942016440001</v>
      </c>
      <c r="H2416" s="122">
        <v>0.12747001831759999</v>
      </c>
      <c r="I2416" s="122">
        <v>0.1397212623912</v>
      </c>
      <c r="J2416" s="122">
        <v>0.13960773907919999</v>
      </c>
      <c r="K2416" s="122">
        <v>0.13259853843880001</v>
      </c>
      <c r="L2416" s="122">
        <v>0.132458288186</v>
      </c>
      <c r="M2416" s="122">
        <v>0.12162310833120001</v>
      </c>
      <c r="N2416" s="122">
        <v>0.11979821975799999</v>
      </c>
      <c r="O2416" s="122">
        <v>0.1159071546192</v>
      </c>
      <c r="P2416" s="122">
        <v>0.116961673696</v>
      </c>
      <c r="Q2416" s="122">
        <v>9.7540540633200001E-2</v>
      </c>
      <c r="R2416" s="122">
        <v>9.6200379354799997E-2</v>
      </c>
      <c r="S2416" s="122">
        <v>9.4079401093999995E-2</v>
      </c>
      <c r="T2416" s="122">
        <v>9.2947672941200002E-2</v>
      </c>
      <c r="U2416" s="122">
        <v>0.1529681586636</v>
      </c>
      <c r="V2416" s="122">
        <v>0.14107444275120001</v>
      </c>
      <c r="W2416" s="122">
        <v>0.14730871004919999</v>
      </c>
      <c r="X2416" s="122">
        <v>0.1518354733476</v>
      </c>
      <c r="Y2416" s="122">
        <v>0.2132173960588</v>
      </c>
      <c r="Z2416" s="122">
        <v>0.22547067029199999</v>
      </c>
      <c r="AA2416" s="122">
        <v>0.21885112962719999</v>
      </c>
      <c r="AB2416" s="122">
        <v>0.1896963792892</v>
      </c>
      <c r="AC2416" s="122">
        <v>0.23204854868999999</v>
      </c>
      <c r="AD2416" s="122">
        <v>0.2346935823456</v>
      </c>
      <c r="AE2416" s="122">
        <v>0.13584582534039999</v>
      </c>
      <c r="AF2416" s="122">
        <v>0.12587789922680001</v>
      </c>
      <c r="AG2416" s="122">
        <v>0.12089496707400001</v>
      </c>
      <c r="AH2416" s="122">
        <v>0.13261147224639999</v>
      </c>
      <c r="AI2416" s="122">
        <v>0.130591122872</v>
      </c>
      <c r="AJ2416" s="122">
        <v>0.1156849449588</v>
      </c>
      <c r="AK2416" s="122">
        <v>0.12906253284399999</v>
      </c>
      <c r="AL2416" s="122">
        <v>0</v>
      </c>
    </row>
    <row r="2417" spans="1:38" hidden="1" x14ac:dyDescent="0.25">
      <c r="A2417" s="122" t="s">
        <v>1988</v>
      </c>
      <c r="B2417" s="122">
        <v>1</v>
      </c>
      <c r="C2417" s="122" t="s">
        <v>2187</v>
      </c>
      <c r="D2417" s="122" t="s">
        <v>2128</v>
      </c>
      <c r="E2417" s="122">
        <v>44</v>
      </c>
      <c r="F2417" s="122">
        <v>6.5325203115200001E-2</v>
      </c>
      <c r="G2417" s="122">
        <v>6.5486795631599995E-2</v>
      </c>
      <c r="H2417" s="122">
        <v>6.5292348816800003E-2</v>
      </c>
      <c r="I2417" s="122">
        <v>6.7180643569200005E-2</v>
      </c>
      <c r="J2417" s="122">
        <v>6.8232823834000006E-2</v>
      </c>
      <c r="K2417" s="122">
        <v>6.6280779910800003E-2</v>
      </c>
      <c r="L2417" s="122">
        <v>7.2478045180800005E-2</v>
      </c>
      <c r="M2417" s="122">
        <v>6.6455050726399997E-2</v>
      </c>
      <c r="N2417" s="122">
        <v>6.4983952199600001E-2</v>
      </c>
      <c r="O2417" s="122">
        <v>6.2724719484000005E-2</v>
      </c>
      <c r="P2417" s="122">
        <v>6.4647010581999995E-2</v>
      </c>
      <c r="Q2417" s="122">
        <v>5.68925446936E-2</v>
      </c>
      <c r="R2417" s="122">
        <v>5.5414544869599999E-2</v>
      </c>
      <c r="S2417" s="122">
        <v>5.4760844997599999E-2</v>
      </c>
      <c r="T2417" s="122">
        <v>5.4654775672E-2</v>
      </c>
      <c r="U2417" s="122">
        <v>6.4212029069999996E-2</v>
      </c>
      <c r="V2417" s="122">
        <v>6.3754763212000007E-2</v>
      </c>
      <c r="W2417" s="122">
        <v>6.3326816652400003E-2</v>
      </c>
      <c r="X2417" s="122">
        <v>6.4403153771599997E-2</v>
      </c>
      <c r="Y2417" s="122">
        <v>5.3020466077599998E-2</v>
      </c>
      <c r="Z2417" s="122">
        <v>5.2164244252400002E-2</v>
      </c>
      <c r="AA2417" s="122">
        <v>5.2831786223999998E-2</v>
      </c>
      <c r="AB2417" s="122">
        <v>4.9326266723999999E-2</v>
      </c>
      <c r="AC2417" s="122">
        <v>5.3036103895599998E-2</v>
      </c>
      <c r="AD2417" s="122">
        <v>5.0836155381200003E-2</v>
      </c>
      <c r="AE2417" s="122">
        <v>7.6216040210800001E-2</v>
      </c>
      <c r="AF2417" s="122">
        <v>7.17974371212E-2</v>
      </c>
      <c r="AG2417" s="122">
        <v>7.8022997138799996E-2</v>
      </c>
      <c r="AH2417" s="122">
        <v>7.7116844795200007E-2</v>
      </c>
      <c r="AI2417" s="122">
        <v>7.7031397394000001E-2</v>
      </c>
      <c r="AJ2417" s="122">
        <v>7.1087358916000001E-2</v>
      </c>
      <c r="AK2417" s="122">
        <v>7.1151719808400002E-2</v>
      </c>
      <c r="AL2417" s="122">
        <v>0</v>
      </c>
    </row>
    <row r="2418" spans="1:38" hidden="1" x14ac:dyDescent="0.25">
      <c r="A2418" s="122" t="s">
        <v>1988</v>
      </c>
      <c r="B2418" s="122">
        <v>-1</v>
      </c>
      <c r="C2418" s="122" t="s">
        <v>2188</v>
      </c>
      <c r="D2418" s="122" t="s">
        <v>2080</v>
      </c>
      <c r="E2418" s="122">
        <v>45</v>
      </c>
      <c r="F2418" s="122">
        <v>2.1152071343200001E-2</v>
      </c>
      <c r="G2418" s="122">
        <v>2.1439781185199999E-2</v>
      </c>
      <c r="H2418" s="122">
        <v>2.03380716644E-2</v>
      </c>
      <c r="I2418" s="122">
        <v>1.9083649913999998E-2</v>
      </c>
      <c r="J2418" s="122">
        <v>1.76176400428E-2</v>
      </c>
      <c r="K2418" s="122">
        <v>1.9244661505999999E-2</v>
      </c>
      <c r="L2418" s="122">
        <v>1.6876707254399999E-2</v>
      </c>
      <c r="M2418" s="122">
        <v>1.9487119061200001E-2</v>
      </c>
      <c r="N2418" s="122">
        <v>1.8049273687199999E-2</v>
      </c>
      <c r="O2418" s="122">
        <v>2.0694271774399999E-2</v>
      </c>
      <c r="P2418" s="122">
        <v>2.0273545700799998E-2</v>
      </c>
      <c r="Q2418" s="122">
        <v>1.76645894292E-2</v>
      </c>
      <c r="R2418" s="122">
        <v>1.7151507856E-2</v>
      </c>
      <c r="S2418" s="122">
        <v>1.76746032848E-2</v>
      </c>
      <c r="T2418" s="122">
        <v>1.80257390124E-2</v>
      </c>
      <c r="U2418" s="122">
        <v>1.8959245068400001E-2</v>
      </c>
      <c r="V2418" s="122">
        <v>1.8523889372800001E-2</v>
      </c>
      <c r="W2418" s="122">
        <v>1.82220800944E-2</v>
      </c>
      <c r="X2418" s="122">
        <v>1.55885812516E-2</v>
      </c>
      <c r="Y2418" s="122">
        <v>1.3638982263199999E-2</v>
      </c>
      <c r="Z2418" s="122">
        <v>1.54943187364E-2</v>
      </c>
      <c r="AA2418" s="122">
        <v>1.506828078E-2</v>
      </c>
      <c r="AB2418" s="122">
        <v>1.45816962116E-2</v>
      </c>
      <c r="AC2418" s="122">
        <v>1.34777831832E-2</v>
      </c>
      <c r="AD2418" s="122">
        <v>1.24482734264E-2</v>
      </c>
      <c r="AE2418" s="122">
        <v>1.1478115479599999E-2</v>
      </c>
      <c r="AF2418" s="122">
        <v>1.1025655415599999E-2</v>
      </c>
      <c r="AG2418" s="122">
        <v>1.0812237489200001E-2</v>
      </c>
      <c r="AH2418" s="122">
        <v>1.09552567684E-2</v>
      </c>
      <c r="AI2418" s="122">
        <v>1.09407351088E-2</v>
      </c>
      <c r="AJ2418" s="122">
        <v>1.0986060027599999E-2</v>
      </c>
      <c r="AK2418" s="122">
        <v>1.0979675657999999E-2</v>
      </c>
      <c r="AL2418" s="122">
        <v>0</v>
      </c>
    </row>
    <row r="2419" spans="1:38" hidden="1" x14ac:dyDescent="0.25">
      <c r="A2419" s="122" t="s">
        <v>1988</v>
      </c>
      <c r="B2419" s="122">
        <v>-1</v>
      </c>
      <c r="C2419" s="122" t="s">
        <v>2188</v>
      </c>
      <c r="D2419" s="122" t="s">
        <v>2081</v>
      </c>
      <c r="E2419" s="122">
        <v>45</v>
      </c>
      <c r="F2419" s="122">
        <v>0.1352738209312</v>
      </c>
      <c r="G2419" s="122">
        <v>0.1333982854428</v>
      </c>
      <c r="H2419" s="122">
        <v>0.13757700787880001</v>
      </c>
      <c r="I2419" s="122">
        <v>0.13850553611999999</v>
      </c>
      <c r="J2419" s="122">
        <v>0.13652651719280001</v>
      </c>
      <c r="K2419" s="122">
        <v>0.13729338439319999</v>
      </c>
      <c r="L2419" s="122">
        <v>0.13323639077560001</v>
      </c>
      <c r="M2419" s="122">
        <v>0.12953285386720001</v>
      </c>
      <c r="N2419" s="122">
        <v>0.1172252214644</v>
      </c>
      <c r="O2419" s="122">
        <v>0.1046088081556</v>
      </c>
      <c r="P2419" s="122">
        <v>0.103892415382</v>
      </c>
      <c r="Q2419" s="122">
        <v>9.3144442568800001E-2</v>
      </c>
      <c r="R2419" s="122">
        <v>9.3626038419200003E-2</v>
      </c>
      <c r="S2419" s="122">
        <v>8.6005305301999999E-2</v>
      </c>
      <c r="T2419" s="122">
        <v>8.1137592715200005E-2</v>
      </c>
      <c r="U2419" s="122">
        <v>7.3537564998800001E-2</v>
      </c>
      <c r="V2419" s="122">
        <v>7.3922262377599995E-2</v>
      </c>
      <c r="W2419" s="122">
        <v>7.0629290984000004E-2</v>
      </c>
      <c r="X2419" s="122">
        <v>6.4845857327999995E-2</v>
      </c>
      <c r="Y2419" s="122">
        <v>5.9471325779600001E-2</v>
      </c>
      <c r="Z2419" s="122">
        <v>5.9882564274400002E-2</v>
      </c>
      <c r="AA2419" s="122">
        <v>6.2390314814800001E-2</v>
      </c>
      <c r="AB2419" s="122">
        <v>5.9583279114799999E-2</v>
      </c>
      <c r="AC2419" s="122">
        <v>5.2587023605199998E-2</v>
      </c>
      <c r="AD2419" s="122">
        <v>5.2338122365200003E-2</v>
      </c>
      <c r="AE2419" s="122">
        <v>5.4907504162E-2</v>
      </c>
      <c r="AF2419" s="122">
        <v>5.4438614277600002E-2</v>
      </c>
      <c r="AG2419" s="122">
        <v>5.22945815896E-2</v>
      </c>
      <c r="AH2419" s="122">
        <v>5.01155308864E-2</v>
      </c>
      <c r="AI2419" s="122">
        <v>5.0047488251599999E-2</v>
      </c>
      <c r="AJ2419" s="122">
        <v>4.6838705026400002E-2</v>
      </c>
      <c r="AK2419" s="122">
        <v>4.7155949607200001E-2</v>
      </c>
      <c r="AL2419" s="122">
        <v>0</v>
      </c>
    </row>
    <row r="2420" spans="1:38" hidden="1" x14ac:dyDescent="0.25">
      <c r="A2420" s="122" t="s">
        <v>1988</v>
      </c>
      <c r="B2420" s="122">
        <v>-1</v>
      </c>
      <c r="C2420" s="122" t="s">
        <v>2188</v>
      </c>
      <c r="D2420" s="122" t="s">
        <v>2082</v>
      </c>
      <c r="E2420" s="122">
        <v>45</v>
      </c>
      <c r="F2420" s="122">
        <v>6.5109395738799994E-2</v>
      </c>
      <c r="G2420" s="122">
        <v>6.5313856229999995E-2</v>
      </c>
      <c r="H2420" s="122">
        <v>6.6547778659600001E-2</v>
      </c>
      <c r="I2420" s="122">
        <v>6.7966359722800004E-2</v>
      </c>
      <c r="J2420" s="122">
        <v>6.9708945474E-2</v>
      </c>
      <c r="K2420" s="122">
        <v>7.2408352419200003E-2</v>
      </c>
      <c r="L2420" s="122">
        <v>7.1571749320400002E-2</v>
      </c>
      <c r="M2420" s="122">
        <v>6.8481976225599997E-2</v>
      </c>
      <c r="N2420" s="122">
        <v>6.5750503893200002E-2</v>
      </c>
      <c r="O2420" s="122">
        <v>6.0327567837600002E-2</v>
      </c>
      <c r="P2420" s="122">
        <v>5.5845571852000002E-2</v>
      </c>
      <c r="Q2420" s="122">
        <v>5.5955456919600001E-2</v>
      </c>
      <c r="R2420" s="122">
        <v>5.3292548666E-2</v>
      </c>
      <c r="S2420" s="122">
        <v>5.3448437448E-2</v>
      </c>
      <c r="T2420" s="122">
        <v>5.1755957063999998E-2</v>
      </c>
      <c r="U2420" s="122">
        <v>4.8853283427200002E-2</v>
      </c>
      <c r="V2420" s="122">
        <v>4.8473630522800001E-2</v>
      </c>
      <c r="W2420" s="122">
        <v>4.4707014937200001E-2</v>
      </c>
      <c r="X2420" s="122">
        <v>4.2356574346799999E-2</v>
      </c>
      <c r="Y2420" s="122">
        <v>3.6631037769200001E-2</v>
      </c>
      <c r="Z2420" s="122">
        <v>3.4141393599600001E-2</v>
      </c>
      <c r="AA2420" s="122">
        <v>3.3667450070799999E-2</v>
      </c>
      <c r="AB2420" s="122">
        <v>3.2847903855199999E-2</v>
      </c>
      <c r="AC2420" s="122">
        <v>3.1879199847600001E-2</v>
      </c>
      <c r="AD2420" s="122">
        <v>2.8970410750400001E-2</v>
      </c>
      <c r="AE2420" s="122">
        <v>3.2611139839599998E-2</v>
      </c>
      <c r="AF2420" s="122">
        <v>3.1139842966399999E-2</v>
      </c>
      <c r="AG2420" s="122">
        <v>2.9552049844800001E-2</v>
      </c>
      <c r="AH2420" s="122">
        <v>3.0280723687200001E-2</v>
      </c>
      <c r="AI2420" s="122">
        <v>3.0003381276399999E-2</v>
      </c>
      <c r="AJ2420" s="122">
        <v>2.83476368924E-2</v>
      </c>
      <c r="AK2420" s="122">
        <v>2.8472313805599999E-2</v>
      </c>
      <c r="AL2420" s="122">
        <v>0</v>
      </c>
    </row>
    <row r="2421" spans="1:38" hidden="1" x14ac:dyDescent="0.25">
      <c r="A2421" s="122" t="s">
        <v>1988</v>
      </c>
      <c r="B2421" s="122">
        <v>-1</v>
      </c>
      <c r="C2421" s="122" t="s">
        <v>2188</v>
      </c>
      <c r="D2421" s="122" t="s">
        <v>2083</v>
      </c>
      <c r="E2421" s="122">
        <v>45</v>
      </c>
      <c r="F2421" s="122">
        <v>0.1068839310336</v>
      </c>
      <c r="G2421" s="122">
        <v>0.1011223956652</v>
      </c>
      <c r="H2421" s="122">
        <v>9.7666598478399994E-2</v>
      </c>
      <c r="I2421" s="122">
        <v>0.1025909105032</v>
      </c>
      <c r="J2421" s="122">
        <v>0.10266406778040001</v>
      </c>
      <c r="K2421" s="122">
        <v>0.1016276129512</v>
      </c>
      <c r="L2421" s="122">
        <v>0.1033405327248</v>
      </c>
      <c r="M2421" s="122">
        <v>0.1010250459428</v>
      </c>
      <c r="N2421" s="122">
        <v>0.1005455384612</v>
      </c>
      <c r="O2421" s="122">
        <v>9.1162700249600007E-2</v>
      </c>
      <c r="P2421" s="122">
        <v>8.8765758239199993E-2</v>
      </c>
      <c r="Q2421" s="122">
        <v>8.76824131176E-2</v>
      </c>
      <c r="R2421" s="122">
        <v>8.1688635546000005E-2</v>
      </c>
      <c r="S2421" s="122">
        <v>8.2695204891599997E-2</v>
      </c>
      <c r="T2421" s="122">
        <v>8.0168945242399994E-2</v>
      </c>
      <c r="U2421" s="122">
        <v>7.5449548963599997E-2</v>
      </c>
      <c r="V2421" s="122">
        <v>7.9806855940000004E-2</v>
      </c>
      <c r="W2421" s="122">
        <v>7.8661562022400003E-2</v>
      </c>
      <c r="X2421" s="122">
        <v>7.5307097096000003E-2</v>
      </c>
      <c r="Y2421" s="122">
        <v>7.2739994093200006E-2</v>
      </c>
      <c r="Z2421" s="122">
        <v>6.2410907157199998E-2</v>
      </c>
      <c r="AA2421" s="122">
        <v>6.2435661206799997E-2</v>
      </c>
      <c r="AB2421" s="122">
        <v>5.9493706288799998E-2</v>
      </c>
      <c r="AC2421" s="122">
        <v>6.1329556002399997E-2</v>
      </c>
      <c r="AD2421" s="122">
        <v>6.2142153301200001E-2</v>
      </c>
      <c r="AE2421" s="122">
        <v>6.1956640541600001E-2</v>
      </c>
      <c r="AF2421" s="122">
        <v>5.9983601397999999E-2</v>
      </c>
      <c r="AG2421" s="122">
        <v>5.7800966677999999E-2</v>
      </c>
      <c r="AH2421" s="122">
        <v>5.5923337243199998E-2</v>
      </c>
      <c r="AI2421" s="122">
        <v>5.7712347075600003E-2</v>
      </c>
      <c r="AJ2421" s="122">
        <v>5.26981262752E-2</v>
      </c>
      <c r="AK2421" s="122">
        <v>5.3096745856000001E-2</v>
      </c>
      <c r="AL2421" s="122">
        <v>0</v>
      </c>
    </row>
    <row r="2422" spans="1:38" x14ac:dyDescent="0.25">
      <c r="A2422" s="122" t="s">
        <v>1988</v>
      </c>
      <c r="B2422" s="122">
        <v>-1</v>
      </c>
      <c r="C2422" s="122" t="s">
        <v>2188</v>
      </c>
      <c r="D2422" s="122" t="s">
        <v>2084</v>
      </c>
      <c r="E2422" s="122">
        <v>45</v>
      </c>
      <c r="F2422" s="122">
        <v>0.97217575027159997</v>
      </c>
      <c r="G2422" s="122">
        <v>0.89691944872039997</v>
      </c>
      <c r="H2422" s="122">
        <v>0.86276506553440002</v>
      </c>
      <c r="I2422" s="122">
        <v>0.85701138506200003</v>
      </c>
      <c r="J2422" s="122">
        <v>0.87874986008879996</v>
      </c>
      <c r="K2422" s="122">
        <v>0.88661412124039995</v>
      </c>
      <c r="L2422" s="122">
        <v>0.85658496640360005</v>
      </c>
      <c r="M2422" s="122">
        <v>0.77774184716479999</v>
      </c>
      <c r="N2422" s="122">
        <v>0.73459258935159999</v>
      </c>
      <c r="O2422" s="122">
        <v>0.70418822225919997</v>
      </c>
      <c r="P2422" s="122">
        <v>0.69031725279440004</v>
      </c>
      <c r="Q2422" s="122">
        <v>0.65513441571480002</v>
      </c>
      <c r="R2422" s="122">
        <v>0.64936634596120002</v>
      </c>
      <c r="S2422" s="122">
        <v>0.60563006289800003</v>
      </c>
      <c r="T2422" s="122">
        <v>0.57957066461560003</v>
      </c>
      <c r="U2422" s="122">
        <v>0.55614097771960003</v>
      </c>
      <c r="V2422" s="122">
        <v>0.55005957855239995</v>
      </c>
      <c r="W2422" s="122">
        <v>0.53466784857359995</v>
      </c>
      <c r="X2422" s="122">
        <v>0.5184790813272</v>
      </c>
      <c r="Y2422" s="122">
        <v>0.51317981213800001</v>
      </c>
      <c r="Z2422" s="122">
        <v>0.49825925339679999</v>
      </c>
      <c r="AA2422" s="122">
        <v>0.47687123840160001</v>
      </c>
      <c r="AB2422" s="122">
        <v>0.45047699341120001</v>
      </c>
      <c r="AC2422" s="122">
        <v>0.42462246392440001</v>
      </c>
      <c r="AD2422" s="122">
        <v>0.38830456189000001</v>
      </c>
      <c r="AE2422" s="122">
        <v>0.40621387993199998</v>
      </c>
      <c r="AF2422" s="122">
        <v>0.38315860399320001</v>
      </c>
      <c r="AG2422" s="122">
        <v>0.37817303861399998</v>
      </c>
      <c r="AH2422" s="122">
        <v>0.38893273970879999</v>
      </c>
      <c r="AI2422" s="122">
        <v>0.40436411431640001</v>
      </c>
      <c r="AJ2422" s="122">
        <v>0.34096685640079999</v>
      </c>
      <c r="AK2422" s="122">
        <v>0.34204913391879999</v>
      </c>
      <c r="AL2422" s="122">
        <v>0</v>
      </c>
    </row>
    <row r="2423" spans="1:38" hidden="1" x14ac:dyDescent="0.25">
      <c r="A2423" s="122" t="s">
        <v>1988</v>
      </c>
      <c r="B2423" s="122">
        <v>-1</v>
      </c>
      <c r="C2423" s="122" t="s">
        <v>2188</v>
      </c>
      <c r="D2423" s="122" t="s">
        <v>474</v>
      </c>
      <c r="E2423" s="122">
        <v>45</v>
      </c>
      <c r="F2423" s="122">
        <v>8.3062270225200005E-2</v>
      </c>
      <c r="G2423" s="122">
        <v>8.2971587036800007E-2</v>
      </c>
      <c r="H2423" s="122">
        <v>8.8945357323199997E-2</v>
      </c>
      <c r="I2423" s="122">
        <v>9.3903841354399997E-2</v>
      </c>
      <c r="J2423" s="122">
        <v>9.4023862251200005E-2</v>
      </c>
      <c r="K2423" s="122">
        <v>9.1968661204000005E-2</v>
      </c>
      <c r="L2423" s="122">
        <v>9.3306576907599997E-2</v>
      </c>
      <c r="M2423" s="122">
        <v>9.0976902648799998E-2</v>
      </c>
      <c r="N2423" s="122">
        <v>8.9881429248799993E-2</v>
      </c>
      <c r="O2423" s="122">
        <v>8.6005281790399998E-2</v>
      </c>
      <c r="P2423" s="122">
        <v>8.1382459737599999E-2</v>
      </c>
      <c r="Q2423" s="122">
        <v>7.8682455490799996E-2</v>
      </c>
      <c r="R2423" s="122">
        <v>7.3256239308000001E-2</v>
      </c>
      <c r="S2423" s="122">
        <v>6.8627485816400005E-2</v>
      </c>
      <c r="T2423" s="122">
        <v>6.8085309448799994E-2</v>
      </c>
      <c r="U2423" s="122">
        <v>6.5086348009200004E-2</v>
      </c>
      <c r="V2423" s="122">
        <v>6.4895816851599994E-2</v>
      </c>
      <c r="W2423" s="122">
        <v>5.6036596747599997E-2</v>
      </c>
      <c r="X2423" s="122">
        <v>5.27454907224E-2</v>
      </c>
      <c r="Y2423" s="122">
        <v>5.0081982773200001E-2</v>
      </c>
      <c r="Z2423" s="122">
        <v>5.1123987174399997E-2</v>
      </c>
      <c r="AA2423" s="122">
        <v>5.0700449833600003E-2</v>
      </c>
      <c r="AB2423" s="122">
        <v>4.8097780830399998E-2</v>
      </c>
      <c r="AC2423" s="122">
        <v>4.6514638909199997E-2</v>
      </c>
      <c r="AD2423" s="122">
        <v>4.5684499008399999E-2</v>
      </c>
      <c r="AE2423" s="122">
        <v>4.5282950784399999E-2</v>
      </c>
      <c r="AF2423" s="122">
        <v>4.3961123275999998E-2</v>
      </c>
      <c r="AG2423" s="122">
        <v>4.2955431041599997E-2</v>
      </c>
      <c r="AH2423" s="122">
        <v>4.3071095292399997E-2</v>
      </c>
      <c r="AI2423" s="122">
        <v>4.4150572160799997E-2</v>
      </c>
      <c r="AJ2423" s="122">
        <v>3.8715646012399997E-2</v>
      </c>
      <c r="AK2423" s="122">
        <v>3.8960161452799999E-2</v>
      </c>
      <c r="AL2423" s="122">
        <v>0</v>
      </c>
    </row>
    <row r="2424" spans="1:38" hidden="1" x14ac:dyDescent="0.25">
      <c r="A2424" s="122" t="s">
        <v>1988</v>
      </c>
      <c r="B2424" s="122">
        <v>-1</v>
      </c>
      <c r="C2424" s="122" t="s">
        <v>2188</v>
      </c>
      <c r="D2424" s="122" t="s">
        <v>2085</v>
      </c>
      <c r="E2424" s="122">
        <v>45</v>
      </c>
      <c r="F2424" s="122">
        <v>7.8702777084400002E-2</v>
      </c>
      <c r="G2424" s="122">
        <v>7.6182828736000005E-2</v>
      </c>
      <c r="H2424" s="122">
        <v>7.3191411941200005E-2</v>
      </c>
      <c r="I2424" s="122">
        <v>7.2514596111999993E-2</v>
      </c>
      <c r="J2424" s="122">
        <v>7.0392323439200002E-2</v>
      </c>
      <c r="K2424" s="122">
        <v>6.9827691486000001E-2</v>
      </c>
      <c r="L2424" s="122">
        <v>6.75146810268E-2</v>
      </c>
      <c r="M2424" s="122">
        <v>6.4588987976800002E-2</v>
      </c>
      <c r="N2424" s="122">
        <v>6.03620953544E-2</v>
      </c>
      <c r="O2424" s="122">
        <v>5.5517527041199999E-2</v>
      </c>
      <c r="P2424" s="122">
        <v>5.31992529908E-2</v>
      </c>
      <c r="Q2424" s="122">
        <v>5.0179949439199997E-2</v>
      </c>
      <c r="R2424" s="122">
        <v>4.5762316527200003E-2</v>
      </c>
      <c r="S2424" s="122">
        <v>4.3636301407999997E-2</v>
      </c>
      <c r="T2424" s="122">
        <v>4.1623496404000003E-2</v>
      </c>
      <c r="U2424" s="122">
        <v>3.9015632871600002E-2</v>
      </c>
      <c r="V2424" s="122">
        <v>3.72727248824E-2</v>
      </c>
      <c r="W2424" s="122">
        <v>3.51528484524E-2</v>
      </c>
      <c r="X2424" s="122">
        <v>3.2031222736800001E-2</v>
      </c>
      <c r="Y2424" s="122">
        <v>3.1162573052799999E-2</v>
      </c>
      <c r="Z2424" s="122">
        <v>3.1234093926E-2</v>
      </c>
      <c r="AA2424" s="122">
        <v>3.085130216E-2</v>
      </c>
      <c r="AB2424" s="122">
        <v>2.93864435648E-2</v>
      </c>
      <c r="AC2424" s="122">
        <v>2.7579683838E-2</v>
      </c>
      <c r="AD2424" s="122">
        <v>2.5671322065200002E-2</v>
      </c>
      <c r="AE2424" s="122">
        <v>2.1054625160799999E-2</v>
      </c>
      <c r="AF2424" s="122">
        <v>2.0009318963200001E-2</v>
      </c>
      <c r="AG2424" s="122">
        <v>1.9216390438000001E-2</v>
      </c>
      <c r="AH2424" s="122">
        <v>1.832101719E-2</v>
      </c>
      <c r="AI2424" s="122">
        <v>1.83910915328E-2</v>
      </c>
      <c r="AJ2424" s="122">
        <v>1.6898931534799998E-2</v>
      </c>
      <c r="AK2424" s="122">
        <v>1.7065522404E-2</v>
      </c>
      <c r="AL2424" s="122">
        <v>0</v>
      </c>
    </row>
    <row r="2425" spans="1:38" hidden="1" x14ac:dyDescent="0.25">
      <c r="A2425" s="122" t="s">
        <v>1988</v>
      </c>
      <c r="B2425" s="122">
        <v>-1</v>
      </c>
      <c r="C2425" s="122" t="s">
        <v>2188</v>
      </c>
      <c r="D2425" s="122" t="s">
        <v>2086</v>
      </c>
      <c r="E2425" s="122">
        <v>45</v>
      </c>
      <c r="F2425" s="122">
        <v>1.12343506996E-2</v>
      </c>
      <c r="G2425" s="122">
        <v>1.0469924009999999E-2</v>
      </c>
      <c r="H2425" s="122">
        <v>1.0623836417600001E-2</v>
      </c>
      <c r="I2425" s="122">
        <v>9.8257545372000005E-3</v>
      </c>
      <c r="J2425" s="122">
        <v>1.02267638676E-2</v>
      </c>
      <c r="K2425" s="122">
        <v>9.4167485384000008E-3</v>
      </c>
      <c r="L2425" s="122">
        <v>8.6023195692000003E-3</v>
      </c>
      <c r="M2425" s="122">
        <v>8.6293939591999998E-3</v>
      </c>
      <c r="N2425" s="122">
        <v>7.7440644735999997E-3</v>
      </c>
      <c r="O2425" s="122">
        <v>6.9789913032000002E-3</v>
      </c>
      <c r="P2425" s="122">
        <v>6.7066865460000003E-3</v>
      </c>
      <c r="Q2425" s="122">
        <v>7.6922658036000001E-3</v>
      </c>
      <c r="R2425" s="122">
        <v>6.5435133203999999E-3</v>
      </c>
      <c r="S2425" s="122">
        <v>8.3475077811999993E-3</v>
      </c>
      <c r="T2425" s="122">
        <v>7.0648702991999998E-3</v>
      </c>
      <c r="U2425" s="122">
        <v>6.2444058991999998E-3</v>
      </c>
      <c r="V2425" s="122">
        <v>6.4994430676E-3</v>
      </c>
      <c r="W2425" s="122">
        <v>5.1465564444000004E-3</v>
      </c>
      <c r="X2425" s="122">
        <v>5.0363073487999996E-3</v>
      </c>
      <c r="Y2425" s="122">
        <v>4.9727963040000003E-3</v>
      </c>
      <c r="Z2425" s="122">
        <v>4.4678726428000002E-3</v>
      </c>
      <c r="AA2425" s="122">
        <v>4.7684639967999999E-3</v>
      </c>
      <c r="AB2425" s="122">
        <v>4.6070768267999999E-3</v>
      </c>
      <c r="AC2425" s="122">
        <v>4.8781371436000002E-3</v>
      </c>
      <c r="AD2425" s="122">
        <v>5.1033699583999999E-3</v>
      </c>
      <c r="AE2425" s="122">
        <v>4.2180305719999997E-3</v>
      </c>
      <c r="AF2425" s="122">
        <v>3.9757746084000001E-3</v>
      </c>
      <c r="AG2425" s="122">
        <v>3.6819248620000001E-3</v>
      </c>
      <c r="AH2425" s="122">
        <v>3.2445926604E-3</v>
      </c>
      <c r="AI2425" s="122">
        <v>3.1329727323999999E-3</v>
      </c>
      <c r="AJ2425" s="122">
        <v>2.3281215299999999E-3</v>
      </c>
      <c r="AK2425" s="122">
        <v>2.3976524320000001E-3</v>
      </c>
      <c r="AL2425" s="122">
        <v>0</v>
      </c>
    </row>
    <row r="2426" spans="1:38" hidden="1" x14ac:dyDescent="0.25">
      <c r="A2426" s="122" t="s">
        <v>1988</v>
      </c>
      <c r="B2426" s="122">
        <v>-1</v>
      </c>
      <c r="C2426" s="122" t="s">
        <v>2188</v>
      </c>
      <c r="D2426" s="122" t="s">
        <v>2087</v>
      </c>
      <c r="E2426" s="122">
        <v>45</v>
      </c>
      <c r="F2426" s="122">
        <v>2.3057600193600002E-2</v>
      </c>
      <c r="G2426" s="122">
        <v>2.3948947386000001E-2</v>
      </c>
      <c r="H2426" s="122">
        <v>2.2799029738799999E-2</v>
      </c>
      <c r="I2426" s="122">
        <v>2.3543823595599998E-2</v>
      </c>
      <c r="J2426" s="122">
        <v>2.3692669823200001E-2</v>
      </c>
      <c r="K2426" s="122">
        <v>2.3055750323200001E-2</v>
      </c>
      <c r="L2426" s="122">
        <v>2.7372053402399999E-2</v>
      </c>
      <c r="M2426" s="122">
        <v>2.6789344805999999E-2</v>
      </c>
      <c r="N2426" s="122">
        <v>2.51538263704E-2</v>
      </c>
      <c r="O2426" s="122">
        <v>2.5612642619199998E-2</v>
      </c>
      <c r="P2426" s="122">
        <v>2.1130288950399999E-2</v>
      </c>
      <c r="Q2426" s="122">
        <v>2.0723108100800001E-2</v>
      </c>
      <c r="R2426" s="122">
        <v>1.9181586337200001E-2</v>
      </c>
      <c r="S2426" s="122">
        <v>1.86434353588E-2</v>
      </c>
      <c r="T2426" s="122">
        <v>1.6699999836800001E-2</v>
      </c>
      <c r="U2426" s="122">
        <v>1.60644944376E-2</v>
      </c>
      <c r="V2426" s="122">
        <v>1.55911841736E-2</v>
      </c>
      <c r="W2426" s="122">
        <v>1.7159686630799999E-2</v>
      </c>
      <c r="X2426" s="122">
        <v>1.58944574768E-2</v>
      </c>
      <c r="Y2426" s="122">
        <v>1.537271386E-2</v>
      </c>
      <c r="Z2426" s="122">
        <v>1.17891840836E-2</v>
      </c>
      <c r="AA2426" s="122">
        <v>1.08205692392E-2</v>
      </c>
      <c r="AB2426" s="122">
        <v>1.1332425300000001E-2</v>
      </c>
      <c r="AC2426" s="122">
        <v>1.0409191083200001E-2</v>
      </c>
      <c r="AD2426" s="122">
        <v>1.072865969E-2</v>
      </c>
      <c r="AE2426" s="122">
        <v>9.3845012828000004E-3</v>
      </c>
      <c r="AF2426" s="122">
        <v>9.5850538055999995E-3</v>
      </c>
      <c r="AG2426" s="122">
        <v>2.8030095836399999E-2</v>
      </c>
      <c r="AH2426" s="122">
        <v>8.2963202000000003E-3</v>
      </c>
      <c r="AI2426" s="122">
        <v>8.5851809232000004E-3</v>
      </c>
      <c r="AJ2426" s="122">
        <v>7.9343971923999997E-3</v>
      </c>
      <c r="AK2426" s="122">
        <v>7.9738199547999995E-3</v>
      </c>
      <c r="AL2426" s="122">
        <v>0</v>
      </c>
    </row>
    <row r="2427" spans="1:38" hidden="1" x14ac:dyDescent="0.25">
      <c r="A2427" s="122" t="s">
        <v>1988</v>
      </c>
      <c r="B2427" s="122">
        <v>-1</v>
      </c>
      <c r="C2427" s="122" t="s">
        <v>2188</v>
      </c>
      <c r="D2427" s="122" t="s">
        <v>2088</v>
      </c>
      <c r="E2427" s="122">
        <v>45</v>
      </c>
      <c r="F2427" s="122">
        <v>0.37924690144040002</v>
      </c>
      <c r="G2427" s="122">
        <v>0.36854338720640001</v>
      </c>
      <c r="H2427" s="122">
        <v>0.37917041041040001</v>
      </c>
      <c r="I2427" s="122">
        <v>0.37633101318680001</v>
      </c>
      <c r="J2427" s="122">
        <v>0.3681196192324</v>
      </c>
      <c r="K2427" s="122">
        <v>0.36691752807360001</v>
      </c>
      <c r="L2427" s="122">
        <v>0.3598231379288</v>
      </c>
      <c r="M2427" s="122">
        <v>0.35763181753880002</v>
      </c>
      <c r="N2427" s="122">
        <v>0.34797208689600001</v>
      </c>
      <c r="O2427" s="122">
        <v>0.31509304837360003</v>
      </c>
      <c r="P2427" s="122">
        <v>0.31279269516039998</v>
      </c>
      <c r="Q2427" s="122">
        <v>0.30483006164519999</v>
      </c>
      <c r="R2427" s="122">
        <v>0.31642196510960002</v>
      </c>
      <c r="S2427" s="122">
        <v>0.28685243581679998</v>
      </c>
      <c r="T2427" s="122">
        <v>0.30814986780199999</v>
      </c>
      <c r="U2427" s="122">
        <v>0.29185658920879998</v>
      </c>
      <c r="V2427" s="122">
        <v>0.2850675471952</v>
      </c>
      <c r="W2427" s="122">
        <v>0.29928103284520002</v>
      </c>
      <c r="X2427" s="122">
        <v>0.25836033657559998</v>
      </c>
      <c r="Y2427" s="122">
        <v>0.24609409747720001</v>
      </c>
      <c r="Z2427" s="122">
        <v>0.25127765455520001</v>
      </c>
      <c r="AA2427" s="122">
        <v>0.24781549175879999</v>
      </c>
      <c r="AB2427" s="122">
        <v>0.2271653349952</v>
      </c>
      <c r="AC2427" s="122">
        <v>0.2283819706812</v>
      </c>
      <c r="AD2427" s="122">
        <v>0.23476294069760001</v>
      </c>
      <c r="AE2427" s="122">
        <v>0.25401666474520002</v>
      </c>
      <c r="AF2427" s="122">
        <v>0.23807926074800001</v>
      </c>
      <c r="AG2427" s="122">
        <v>0.2336601331932</v>
      </c>
      <c r="AH2427" s="122">
        <v>0.2600319808016</v>
      </c>
      <c r="AI2427" s="122">
        <v>0.2412911200924</v>
      </c>
      <c r="AJ2427" s="122">
        <v>0.1906749803644</v>
      </c>
      <c r="AK2427" s="122">
        <v>0.19139366229480001</v>
      </c>
      <c r="AL2427" s="122">
        <v>0</v>
      </c>
    </row>
    <row r="2428" spans="1:38" hidden="1" x14ac:dyDescent="0.25">
      <c r="A2428" s="122" t="s">
        <v>1988</v>
      </c>
      <c r="B2428" s="122">
        <v>-1</v>
      </c>
      <c r="C2428" s="122" t="s">
        <v>2188</v>
      </c>
      <c r="D2428" s="122" t="s">
        <v>2089</v>
      </c>
      <c r="E2428" s="122">
        <v>45</v>
      </c>
      <c r="F2428" s="122">
        <v>0.22758752140040001</v>
      </c>
      <c r="G2428" s="122">
        <v>0.22326008695480001</v>
      </c>
      <c r="H2428" s="122">
        <v>0.235806592112</v>
      </c>
      <c r="I2428" s="122">
        <v>0.21842986955159999</v>
      </c>
      <c r="J2428" s="122">
        <v>0.2214626214696</v>
      </c>
      <c r="K2428" s="122">
        <v>0.21977026352680001</v>
      </c>
      <c r="L2428" s="122">
        <v>0.2197143366432</v>
      </c>
      <c r="M2428" s="122">
        <v>0.21515641008399999</v>
      </c>
      <c r="N2428" s="122">
        <v>0.20940399421200001</v>
      </c>
      <c r="O2428" s="122">
        <v>0.19424289210760001</v>
      </c>
      <c r="P2428" s="122">
        <v>0.18756640056839999</v>
      </c>
      <c r="Q2428" s="122">
        <v>0.1857264643248</v>
      </c>
      <c r="R2428" s="122">
        <v>0.1771102120144</v>
      </c>
      <c r="S2428" s="122">
        <v>0.1714423918088</v>
      </c>
      <c r="T2428" s="122">
        <v>0.17087073121999999</v>
      </c>
      <c r="U2428" s="122">
        <v>0.16080007593439999</v>
      </c>
      <c r="V2428" s="122">
        <v>0.1679382741064</v>
      </c>
      <c r="W2428" s="122">
        <v>0.14098929818399999</v>
      </c>
      <c r="X2428" s="122">
        <v>0.1380909985364</v>
      </c>
      <c r="Y2428" s="122">
        <v>0.1413069535948</v>
      </c>
      <c r="Z2428" s="122">
        <v>0.13811052484879999</v>
      </c>
      <c r="AA2428" s="122">
        <v>0.1505469750092</v>
      </c>
      <c r="AB2428" s="122">
        <v>0.1249054058168</v>
      </c>
      <c r="AC2428" s="122">
        <v>0.1170712677092</v>
      </c>
      <c r="AD2428" s="122">
        <v>0.10412266718</v>
      </c>
      <c r="AE2428" s="122">
        <v>9.5242392145599999E-2</v>
      </c>
      <c r="AF2428" s="122">
        <v>8.8553643178000005E-2</v>
      </c>
      <c r="AG2428" s="122">
        <v>8.3569380672399995E-2</v>
      </c>
      <c r="AH2428" s="122">
        <v>8.74356197596E-2</v>
      </c>
      <c r="AI2428" s="122">
        <v>8.4316529281599994E-2</v>
      </c>
      <c r="AJ2428" s="122">
        <v>7.0480819387999993E-2</v>
      </c>
      <c r="AK2428" s="122">
        <v>7.1096517970799994E-2</v>
      </c>
      <c r="AL2428" s="122">
        <v>0</v>
      </c>
    </row>
    <row r="2429" spans="1:38" hidden="1" x14ac:dyDescent="0.25">
      <c r="A2429" s="122" t="s">
        <v>1988</v>
      </c>
      <c r="B2429" s="122">
        <v>-1</v>
      </c>
      <c r="C2429" s="122" t="s">
        <v>2188</v>
      </c>
      <c r="D2429" s="122" t="s">
        <v>2090</v>
      </c>
      <c r="E2429" s="122">
        <v>45</v>
      </c>
      <c r="F2429" s="122">
        <v>3.8116776017600003E-2</v>
      </c>
      <c r="G2429" s="122">
        <v>3.6638905326800003E-2</v>
      </c>
      <c r="H2429" s="122">
        <v>3.9904059188000003E-2</v>
      </c>
      <c r="I2429" s="122">
        <v>3.6964800538399997E-2</v>
      </c>
      <c r="J2429" s="122">
        <v>3.83463547544E-2</v>
      </c>
      <c r="K2429" s="122">
        <v>3.6476876867199998E-2</v>
      </c>
      <c r="L2429" s="122">
        <v>2.8143918152E-2</v>
      </c>
      <c r="M2429" s="122">
        <v>2.5548406240000002E-2</v>
      </c>
      <c r="N2429" s="122">
        <v>2.4018671317200001E-2</v>
      </c>
      <c r="O2429" s="122">
        <v>2.8426992104000001E-2</v>
      </c>
      <c r="P2429" s="122">
        <v>2.81427956712E-2</v>
      </c>
      <c r="Q2429" s="122">
        <v>3.1044023942399999E-2</v>
      </c>
      <c r="R2429" s="122">
        <v>2.3303040602800001E-2</v>
      </c>
      <c r="S2429" s="122">
        <v>2.18410754156E-2</v>
      </c>
      <c r="T2429" s="122">
        <v>2.3493071896000001E-2</v>
      </c>
      <c r="U2429" s="122">
        <v>2.0878821157600001E-2</v>
      </c>
      <c r="V2429" s="122">
        <v>2.4766261889599999E-2</v>
      </c>
      <c r="W2429" s="122">
        <v>3.27712276276E-2</v>
      </c>
      <c r="X2429" s="122">
        <v>1.9828548625200001E-2</v>
      </c>
      <c r="Y2429" s="122">
        <v>2.0260834221600001E-2</v>
      </c>
      <c r="Z2429" s="122">
        <v>1.7932825957199999E-2</v>
      </c>
      <c r="AA2429" s="122">
        <v>1.86493560232E-2</v>
      </c>
      <c r="AB2429" s="122">
        <v>1.7904251497999998E-2</v>
      </c>
      <c r="AC2429" s="122">
        <v>1.9022331857199998E-2</v>
      </c>
      <c r="AD2429" s="122">
        <v>1.9946940792799999E-2</v>
      </c>
      <c r="AE2429" s="122">
        <v>1.8300832681600002E-2</v>
      </c>
      <c r="AF2429" s="122">
        <v>1.6912116659200001E-2</v>
      </c>
      <c r="AG2429" s="122">
        <v>1.8136258111999998E-2</v>
      </c>
      <c r="AH2429" s="122">
        <v>1.8201855400400001E-2</v>
      </c>
      <c r="AI2429" s="122">
        <v>2.0306495773200001E-2</v>
      </c>
      <c r="AJ2429" s="122">
        <v>1.45891198572E-2</v>
      </c>
      <c r="AK2429" s="122">
        <v>1.46045521132E-2</v>
      </c>
      <c r="AL2429" s="122">
        <v>0</v>
      </c>
    </row>
    <row r="2430" spans="1:38" hidden="1" x14ac:dyDescent="0.25">
      <c r="A2430" s="122" t="s">
        <v>1988</v>
      </c>
      <c r="B2430" s="122">
        <v>-1</v>
      </c>
      <c r="C2430" s="122" t="s">
        <v>2188</v>
      </c>
      <c r="D2430" s="122" t="s">
        <v>2091</v>
      </c>
      <c r="E2430" s="122">
        <v>45</v>
      </c>
      <c r="F2430" s="122">
        <v>7.6976465201999994E-2</v>
      </c>
      <c r="G2430" s="122">
        <v>7.4693911784800004E-2</v>
      </c>
      <c r="H2430" s="122">
        <v>7.6771497076400005E-2</v>
      </c>
      <c r="I2430" s="122">
        <v>7.6139054028800002E-2</v>
      </c>
      <c r="J2430" s="122">
        <v>7.8862470965600007E-2</v>
      </c>
      <c r="K2430" s="122">
        <v>7.31853872904E-2</v>
      </c>
      <c r="L2430" s="122">
        <v>7.3297621238800001E-2</v>
      </c>
      <c r="M2430" s="122">
        <v>7.1737489375999997E-2</v>
      </c>
      <c r="N2430" s="122">
        <v>6.7938874068800004E-2</v>
      </c>
      <c r="O2430" s="122">
        <v>6.1383169273999998E-2</v>
      </c>
      <c r="P2430" s="122">
        <v>5.8622400284000002E-2</v>
      </c>
      <c r="Q2430" s="122">
        <v>5.6788875925600002E-2</v>
      </c>
      <c r="R2430" s="122">
        <v>5.4992534461199997E-2</v>
      </c>
      <c r="S2430" s="122">
        <v>5.1222889312000003E-2</v>
      </c>
      <c r="T2430" s="122">
        <v>4.8913524741199997E-2</v>
      </c>
      <c r="U2430" s="122">
        <v>4.5964501156000002E-2</v>
      </c>
      <c r="V2430" s="122">
        <v>4.4789624056800002E-2</v>
      </c>
      <c r="W2430" s="122">
        <v>4.0939760175999998E-2</v>
      </c>
      <c r="X2430" s="122">
        <v>4.0490155717200001E-2</v>
      </c>
      <c r="Y2430" s="122">
        <v>3.88966618656E-2</v>
      </c>
      <c r="Z2430" s="122">
        <v>3.9949918091999999E-2</v>
      </c>
      <c r="AA2430" s="122">
        <v>4.0054185835999997E-2</v>
      </c>
      <c r="AB2430" s="122">
        <v>3.8521933864399997E-2</v>
      </c>
      <c r="AC2430" s="122">
        <v>3.5768543619199997E-2</v>
      </c>
      <c r="AD2430" s="122">
        <v>3.3775994744800003E-2</v>
      </c>
      <c r="AE2430" s="122">
        <v>3.2381362834799997E-2</v>
      </c>
      <c r="AF2430" s="122">
        <v>3.1636192134399999E-2</v>
      </c>
      <c r="AG2430" s="122">
        <v>3.0757862702E-2</v>
      </c>
      <c r="AH2430" s="122">
        <v>2.95491874524E-2</v>
      </c>
      <c r="AI2430" s="122">
        <v>3.0091596124799998E-2</v>
      </c>
      <c r="AJ2430" s="122">
        <v>2.82467080364E-2</v>
      </c>
      <c r="AK2430" s="122">
        <v>2.8363128595199998E-2</v>
      </c>
      <c r="AL2430" s="122">
        <v>0</v>
      </c>
    </row>
    <row r="2431" spans="1:38" hidden="1" x14ac:dyDescent="0.25">
      <c r="A2431" s="122" t="s">
        <v>1988</v>
      </c>
      <c r="B2431" s="122">
        <v>-1</v>
      </c>
      <c r="C2431" s="122" t="s">
        <v>2188</v>
      </c>
      <c r="D2431" s="122" t="s">
        <v>2092</v>
      </c>
      <c r="E2431" s="122">
        <v>45</v>
      </c>
      <c r="F2431" s="122">
        <v>3.2129166095600001E-2</v>
      </c>
      <c r="G2431" s="122">
        <v>3.2640002183599998E-2</v>
      </c>
      <c r="H2431" s="122">
        <v>3.2058706086399998E-2</v>
      </c>
      <c r="I2431" s="122">
        <v>3.4478923312400003E-2</v>
      </c>
      <c r="J2431" s="122">
        <v>3.4518488793599998E-2</v>
      </c>
      <c r="K2431" s="122">
        <v>3.4845396208E-2</v>
      </c>
      <c r="L2431" s="122">
        <v>3.4854388186799999E-2</v>
      </c>
      <c r="M2431" s="122">
        <v>3.3375788706399998E-2</v>
      </c>
      <c r="N2431" s="122">
        <v>3.302146869E-2</v>
      </c>
      <c r="O2431" s="122">
        <v>2.9893514372399999E-2</v>
      </c>
      <c r="P2431" s="122">
        <v>2.7086904560799999E-2</v>
      </c>
      <c r="Q2431" s="122">
        <v>2.7748753177600002E-2</v>
      </c>
      <c r="R2431" s="122">
        <v>2.6835232813200001E-2</v>
      </c>
      <c r="S2431" s="122">
        <v>2.4348920873200001E-2</v>
      </c>
      <c r="T2431" s="122">
        <v>2.4248843074399999E-2</v>
      </c>
      <c r="U2431" s="122">
        <v>2.34112071144E-2</v>
      </c>
      <c r="V2431" s="122">
        <v>2.3160469808E-2</v>
      </c>
      <c r="W2431" s="122">
        <v>2.05435939268E-2</v>
      </c>
      <c r="X2431" s="122">
        <v>1.9552383418400002E-2</v>
      </c>
      <c r="Y2431" s="122">
        <v>1.9205881646000001E-2</v>
      </c>
      <c r="Z2431" s="122">
        <v>1.9079024588399999E-2</v>
      </c>
      <c r="AA2431" s="122">
        <v>1.9522790173600001E-2</v>
      </c>
      <c r="AB2431" s="122">
        <v>1.8400541773599999E-2</v>
      </c>
      <c r="AC2431" s="122">
        <v>1.8281996577600001E-2</v>
      </c>
      <c r="AD2431" s="122">
        <v>1.8513098293200001E-2</v>
      </c>
      <c r="AE2431" s="122">
        <v>2.0365369491600002E-2</v>
      </c>
      <c r="AF2431" s="122">
        <v>2.0290636570399999E-2</v>
      </c>
      <c r="AG2431" s="122">
        <v>1.9539334029600001E-2</v>
      </c>
      <c r="AH2431" s="122">
        <v>2.0164446010799999E-2</v>
      </c>
      <c r="AI2431" s="122">
        <v>2.0002990783999999E-2</v>
      </c>
      <c r="AJ2431" s="122">
        <v>1.8407017336399999E-2</v>
      </c>
      <c r="AK2431" s="122">
        <v>1.8468345823199998E-2</v>
      </c>
      <c r="AL2431" s="122">
        <v>0</v>
      </c>
    </row>
    <row r="2432" spans="1:38" hidden="1" x14ac:dyDescent="0.25">
      <c r="A2432" s="122" t="s">
        <v>1988</v>
      </c>
      <c r="B2432" s="122">
        <v>-1</v>
      </c>
      <c r="C2432" s="122" t="s">
        <v>2188</v>
      </c>
      <c r="D2432" s="122" t="s">
        <v>2093</v>
      </c>
      <c r="E2432" s="122">
        <v>45</v>
      </c>
      <c r="F2432" s="122">
        <v>0.2505281702112</v>
      </c>
      <c r="G2432" s="122">
        <v>0.24547554184440001</v>
      </c>
      <c r="H2432" s="122">
        <v>0.24403634533320001</v>
      </c>
      <c r="I2432" s="122">
        <v>0.25414266812199998</v>
      </c>
      <c r="J2432" s="122">
        <v>0.2480901420844</v>
      </c>
      <c r="K2432" s="122">
        <v>0.24479235032560001</v>
      </c>
      <c r="L2432" s="122">
        <v>0.2404581825688</v>
      </c>
      <c r="M2432" s="122">
        <v>0.23204396733839999</v>
      </c>
      <c r="N2432" s="122">
        <v>0.224133969668</v>
      </c>
      <c r="O2432" s="122">
        <v>0.1995842499644</v>
      </c>
      <c r="P2432" s="122">
        <v>0.18799376548960001</v>
      </c>
      <c r="Q2432" s="122">
        <v>0.17469705658160001</v>
      </c>
      <c r="R2432" s="122">
        <v>0.16566947645919999</v>
      </c>
      <c r="S2432" s="122">
        <v>0.16247750709959999</v>
      </c>
      <c r="T2432" s="122">
        <v>0.148283606338</v>
      </c>
      <c r="U2432" s="122">
        <v>0.14589721971440001</v>
      </c>
      <c r="V2432" s="122">
        <v>0.13899295073439999</v>
      </c>
      <c r="W2432" s="122">
        <v>0.1196625783024</v>
      </c>
      <c r="X2432" s="122">
        <v>0.112960347864</v>
      </c>
      <c r="Y2432" s="122">
        <v>0.106288817838</v>
      </c>
      <c r="Z2432" s="122">
        <v>0.1186488578296</v>
      </c>
      <c r="AA2432" s="122">
        <v>0.1149806151648</v>
      </c>
      <c r="AB2432" s="122">
        <v>0.1146607763784</v>
      </c>
      <c r="AC2432" s="122">
        <v>0.1098312359144</v>
      </c>
      <c r="AD2432" s="122">
        <v>0.1057029069348</v>
      </c>
      <c r="AE2432" s="122">
        <v>9.4092606174000004E-2</v>
      </c>
      <c r="AF2432" s="122">
        <v>9.0713354482800004E-2</v>
      </c>
      <c r="AG2432" s="122">
        <v>8.8553338255199995E-2</v>
      </c>
      <c r="AH2432" s="122">
        <v>8.7353254284799994E-2</v>
      </c>
      <c r="AI2432" s="122">
        <v>8.6628516158800004E-2</v>
      </c>
      <c r="AJ2432" s="122">
        <v>7.5370392921599999E-2</v>
      </c>
      <c r="AK2432" s="122">
        <v>7.5830387609199995E-2</v>
      </c>
      <c r="AL2432" s="122">
        <v>0</v>
      </c>
    </row>
    <row r="2433" spans="1:38" hidden="1" x14ac:dyDescent="0.25">
      <c r="A2433" s="122" t="s">
        <v>1988</v>
      </c>
      <c r="B2433" s="122">
        <v>-1</v>
      </c>
      <c r="C2433" s="122" t="s">
        <v>2188</v>
      </c>
      <c r="D2433" s="122" t="s">
        <v>2094</v>
      </c>
      <c r="E2433" s="122">
        <v>45</v>
      </c>
      <c r="F2433" s="122">
        <v>0.1681971531044</v>
      </c>
      <c r="G2433" s="122">
        <v>0.16281966053079999</v>
      </c>
      <c r="H2433" s="122">
        <v>0.16408237294960001</v>
      </c>
      <c r="I2433" s="122">
        <v>0.16982859025159999</v>
      </c>
      <c r="J2433" s="122">
        <v>0.16998273848920001</v>
      </c>
      <c r="K2433" s="122">
        <v>0.16931287863</v>
      </c>
      <c r="L2433" s="122">
        <v>0.16396236268719999</v>
      </c>
      <c r="M2433" s="122">
        <v>0.1602501230624</v>
      </c>
      <c r="N2433" s="122">
        <v>0.1447053004936</v>
      </c>
      <c r="O2433" s="122">
        <v>0.12872986740879999</v>
      </c>
      <c r="P2433" s="122">
        <v>0.1202400390408</v>
      </c>
      <c r="Q2433" s="122">
        <v>0.112494165336</v>
      </c>
      <c r="R2433" s="122">
        <v>0.10672136783279999</v>
      </c>
      <c r="S2433" s="122">
        <v>0.1010440073636</v>
      </c>
      <c r="T2433" s="122">
        <v>9.5253241299999999E-2</v>
      </c>
      <c r="U2433" s="122">
        <v>8.7582616270799996E-2</v>
      </c>
      <c r="V2433" s="122">
        <v>8.30389438004E-2</v>
      </c>
      <c r="W2433" s="122">
        <v>0.1053397055816</v>
      </c>
      <c r="X2433" s="122">
        <v>9.9800595938400002E-2</v>
      </c>
      <c r="Y2433" s="122">
        <v>0.1015561697052</v>
      </c>
      <c r="Z2433" s="122">
        <v>7.4909252059600001E-2</v>
      </c>
      <c r="AA2433" s="122">
        <v>7.6176412922400003E-2</v>
      </c>
      <c r="AB2433" s="122">
        <v>7.3943370712399994E-2</v>
      </c>
      <c r="AC2433" s="122">
        <v>7.2110335499999997E-2</v>
      </c>
      <c r="AD2433" s="122">
        <v>6.6073530952799997E-2</v>
      </c>
      <c r="AE2433" s="122">
        <v>5.9631006568000001E-2</v>
      </c>
      <c r="AF2433" s="122">
        <v>5.8480932708799997E-2</v>
      </c>
      <c r="AG2433" s="122">
        <v>5.3877599258000002E-2</v>
      </c>
      <c r="AH2433" s="122">
        <v>5.0177169378E-2</v>
      </c>
      <c r="AI2433" s="122">
        <v>5.16528346656E-2</v>
      </c>
      <c r="AJ2433" s="122">
        <v>4.7352204855200003E-2</v>
      </c>
      <c r="AK2433" s="122">
        <v>4.7733134609999998E-2</v>
      </c>
      <c r="AL2433" s="122">
        <v>0</v>
      </c>
    </row>
    <row r="2434" spans="1:38" hidden="1" x14ac:dyDescent="0.25">
      <c r="A2434" s="122" t="s">
        <v>1988</v>
      </c>
      <c r="B2434" s="122">
        <v>-1</v>
      </c>
      <c r="C2434" s="122" t="s">
        <v>2188</v>
      </c>
      <c r="D2434" s="122" t="s">
        <v>2095</v>
      </c>
      <c r="E2434" s="122">
        <v>45</v>
      </c>
      <c r="F2434" s="122">
        <v>7.8236067943599996E-2</v>
      </c>
      <c r="G2434" s="122">
        <v>7.5498401017199998E-2</v>
      </c>
      <c r="H2434" s="122">
        <v>7.6190031304799996E-2</v>
      </c>
      <c r="I2434" s="122">
        <v>7.6112257457600002E-2</v>
      </c>
      <c r="J2434" s="122">
        <v>7.53216158996E-2</v>
      </c>
      <c r="K2434" s="122">
        <v>7.6560927825200006E-2</v>
      </c>
      <c r="L2434" s="122">
        <v>7.36101835812E-2</v>
      </c>
      <c r="M2434" s="122">
        <v>7.1728934381999995E-2</v>
      </c>
      <c r="N2434" s="122">
        <v>6.8166752164000005E-2</v>
      </c>
      <c r="O2434" s="122">
        <v>6.0086104307600002E-2</v>
      </c>
      <c r="P2434" s="122">
        <v>5.6013263426399999E-2</v>
      </c>
      <c r="Q2434" s="122">
        <v>5.2553406163999998E-2</v>
      </c>
      <c r="R2434" s="122">
        <v>4.9185608096799997E-2</v>
      </c>
      <c r="S2434" s="122">
        <v>4.7801804240400002E-2</v>
      </c>
      <c r="T2434" s="122">
        <v>4.5326158690399999E-2</v>
      </c>
      <c r="U2434" s="122">
        <v>4.4365876682400003E-2</v>
      </c>
      <c r="V2434" s="122">
        <v>4.3884184668800001E-2</v>
      </c>
      <c r="W2434" s="122">
        <v>3.9662887051200003E-2</v>
      </c>
      <c r="X2434" s="122">
        <v>4.0241691246400001E-2</v>
      </c>
      <c r="Y2434" s="122">
        <v>3.8488977206400002E-2</v>
      </c>
      <c r="Z2434" s="122">
        <v>3.6133695905999998E-2</v>
      </c>
      <c r="AA2434" s="122">
        <v>3.4892451865599999E-2</v>
      </c>
      <c r="AB2434" s="122">
        <v>3.3911899162399999E-2</v>
      </c>
      <c r="AC2434" s="122">
        <v>3.4622267078000001E-2</v>
      </c>
      <c r="AD2434" s="122">
        <v>3.5560894532800001E-2</v>
      </c>
      <c r="AE2434" s="122">
        <v>3.4158048077999999E-2</v>
      </c>
      <c r="AF2434" s="122">
        <v>3.2965666493199999E-2</v>
      </c>
      <c r="AG2434" s="122">
        <v>3.3322254554400001E-2</v>
      </c>
      <c r="AH2434" s="122">
        <v>3.3595545496800001E-2</v>
      </c>
      <c r="AI2434" s="122">
        <v>3.2906619480000003E-2</v>
      </c>
      <c r="AJ2434" s="122">
        <v>3.0531733226400001E-2</v>
      </c>
      <c r="AK2434" s="122">
        <v>3.06093986296E-2</v>
      </c>
      <c r="AL2434" s="122">
        <v>0</v>
      </c>
    </row>
    <row r="2435" spans="1:38" hidden="1" x14ac:dyDescent="0.25">
      <c r="A2435" s="122" t="s">
        <v>1988</v>
      </c>
      <c r="B2435" s="122">
        <v>-1</v>
      </c>
      <c r="C2435" s="122" t="s">
        <v>2188</v>
      </c>
      <c r="D2435" s="122" t="s">
        <v>2096</v>
      </c>
      <c r="E2435" s="122">
        <v>45</v>
      </c>
      <c r="F2435" s="122">
        <v>0.1082554285456</v>
      </c>
      <c r="G2435" s="122">
        <v>0.10871046238360001</v>
      </c>
      <c r="H2435" s="122">
        <v>0.1131753079268</v>
      </c>
      <c r="I2435" s="122">
        <v>0.11366621596400001</v>
      </c>
      <c r="J2435" s="122">
        <v>0.11209763876080001</v>
      </c>
      <c r="K2435" s="122">
        <v>0.1107294212192</v>
      </c>
      <c r="L2435" s="122">
        <v>0.1088954919948</v>
      </c>
      <c r="M2435" s="122">
        <v>0.10754124450160001</v>
      </c>
      <c r="N2435" s="122">
        <v>0.1003066278648</v>
      </c>
      <c r="O2435" s="122">
        <v>9.3927487914400004E-2</v>
      </c>
      <c r="P2435" s="122">
        <v>8.8978105613600006E-2</v>
      </c>
      <c r="Q2435" s="122">
        <v>8.6179158601199998E-2</v>
      </c>
      <c r="R2435" s="122">
        <v>8.0246336449999997E-2</v>
      </c>
      <c r="S2435" s="122">
        <v>7.7315885007200005E-2</v>
      </c>
      <c r="T2435" s="122">
        <v>7.47253933944E-2</v>
      </c>
      <c r="U2435" s="122">
        <v>7.0738687669999994E-2</v>
      </c>
      <c r="V2435" s="122">
        <v>6.9851931800000003E-2</v>
      </c>
      <c r="W2435" s="122">
        <v>5.5673497616800002E-2</v>
      </c>
      <c r="X2435" s="122">
        <v>5.0272906255599999E-2</v>
      </c>
      <c r="Y2435" s="122">
        <v>4.8564828695599999E-2</v>
      </c>
      <c r="Z2435" s="122">
        <v>4.7516963003999997E-2</v>
      </c>
      <c r="AA2435" s="122">
        <v>4.75256262348E-2</v>
      </c>
      <c r="AB2435" s="122">
        <v>4.4917517461599998E-2</v>
      </c>
      <c r="AC2435" s="122">
        <v>4.2166895058400003E-2</v>
      </c>
      <c r="AD2435" s="122">
        <v>4.0164666917199998E-2</v>
      </c>
      <c r="AE2435" s="122">
        <v>3.8454232034400002E-2</v>
      </c>
      <c r="AF2435" s="122">
        <v>3.6633014135200002E-2</v>
      </c>
      <c r="AG2435" s="122">
        <v>3.50794213028E-2</v>
      </c>
      <c r="AH2435" s="122">
        <v>3.4843277744799998E-2</v>
      </c>
      <c r="AI2435" s="122">
        <v>3.4918296699999997E-2</v>
      </c>
      <c r="AJ2435" s="122">
        <v>3.2872873964000002E-2</v>
      </c>
      <c r="AK2435" s="122">
        <v>3.3102027755999998E-2</v>
      </c>
      <c r="AL2435" s="122">
        <v>0</v>
      </c>
    </row>
    <row r="2436" spans="1:38" hidden="1" x14ac:dyDescent="0.25">
      <c r="A2436" s="122" t="s">
        <v>1988</v>
      </c>
      <c r="B2436" s="122">
        <v>-1</v>
      </c>
      <c r="C2436" s="122" t="s">
        <v>2188</v>
      </c>
      <c r="D2436" s="122" t="s">
        <v>2097</v>
      </c>
      <c r="E2436" s="122">
        <v>45</v>
      </c>
      <c r="F2436" s="122">
        <v>0.1907987967508</v>
      </c>
      <c r="G2436" s="122">
        <v>0.18783518116440001</v>
      </c>
      <c r="H2436" s="122">
        <v>0.19768505589560001</v>
      </c>
      <c r="I2436" s="122">
        <v>0.21002198789320001</v>
      </c>
      <c r="J2436" s="122">
        <v>0.20630923101599999</v>
      </c>
      <c r="K2436" s="122">
        <v>0.20105563061080001</v>
      </c>
      <c r="L2436" s="122">
        <v>0.21733687414040001</v>
      </c>
      <c r="M2436" s="122">
        <v>0.20184421259240001</v>
      </c>
      <c r="N2436" s="122">
        <v>0.20424833992640001</v>
      </c>
      <c r="O2436" s="122">
        <v>0.20404979789319999</v>
      </c>
      <c r="P2436" s="122">
        <v>0.20582720377800001</v>
      </c>
      <c r="Q2436" s="122">
        <v>0.14368447531760001</v>
      </c>
      <c r="R2436" s="122">
        <v>0.1353478393036</v>
      </c>
      <c r="S2436" s="122">
        <v>0.13863427148759999</v>
      </c>
      <c r="T2436" s="122">
        <v>0.12734225737800001</v>
      </c>
      <c r="U2436" s="122">
        <v>0.1134933714432</v>
      </c>
      <c r="V2436" s="122">
        <v>0.11809947523640001</v>
      </c>
      <c r="W2436" s="122">
        <v>0.1257851910168</v>
      </c>
      <c r="X2436" s="122">
        <v>0.1074033772644</v>
      </c>
      <c r="Y2436" s="122">
        <v>0.1090506216492</v>
      </c>
      <c r="Z2436" s="122">
        <v>0.1069844327916</v>
      </c>
      <c r="AA2436" s="122">
        <v>0.11609390795799999</v>
      </c>
      <c r="AB2436" s="122">
        <v>0.1103632343016</v>
      </c>
      <c r="AC2436" s="122">
        <v>0.1044039220308</v>
      </c>
      <c r="AD2436" s="122">
        <v>8.2023992273999993E-2</v>
      </c>
      <c r="AE2436" s="122">
        <v>7.04378759868E-2</v>
      </c>
      <c r="AF2436" s="122">
        <v>6.7255241384800005E-2</v>
      </c>
      <c r="AG2436" s="122">
        <v>9.6375219175200005E-2</v>
      </c>
      <c r="AH2436" s="122">
        <v>5.6191652092799999E-2</v>
      </c>
      <c r="AI2436" s="122">
        <v>5.1898554316000003E-2</v>
      </c>
      <c r="AJ2436" s="122">
        <v>5.8938410344799998E-2</v>
      </c>
      <c r="AK2436" s="122">
        <v>5.9061464571199998E-2</v>
      </c>
      <c r="AL2436" s="122">
        <v>0</v>
      </c>
    </row>
    <row r="2437" spans="1:38" hidden="1" x14ac:dyDescent="0.25">
      <c r="A2437" s="122" t="s">
        <v>1988</v>
      </c>
      <c r="B2437" s="122">
        <v>-1</v>
      </c>
      <c r="C2437" s="122" t="s">
        <v>2188</v>
      </c>
      <c r="D2437" s="122" t="s">
        <v>2098</v>
      </c>
      <c r="E2437" s="122">
        <v>45</v>
      </c>
      <c r="F2437" s="122">
        <v>0.1444993231444</v>
      </c>
      <c r="G2437" s="122">
        <v>0.13527888267320001</v>
      </c>
      <c r="H2437" s="122">
        <v>0.131288381826</v>
      </c>
      <c r="I2437" s="122">
        <v>0.12274148550440001</v>
      </c>
      <c r="J2437" s="122">
        <v>0.1232334594316</v>
      </c>
      <c r="K2437" s="122">
        <v>0.1202647669776</v>
      </c>
      <c r="L2437" s="122">
        <v>0.12691727556759999</v>
      </c>
      <c r="M2437" s="122">
        <v>0.119786985668</v>
      </c>
      <c r="N2437" s="122">
        <v>0.1089934481972</v>
      </c>
      <c r="O2437" s="122">
        <v>9.6190990781199998E-2</v>
      </c>
      <c r="P2437" s="122">
        <v>9.2697969996799995E-2</v>
      </c>
      <c r="Q2437" s="122">
        <v>8.7207762753999996E-2</v>
      </c>
      <c r="R2437" s="122">
        <v>7.9939544823599995E-2</v>
      </c>
      <c r="S2437" s="122">
        <v>7.6281350026000005E-2</v>
      </c>
      <c r="T2437" s="122">
        <v>7.2846662747600002E-2</v>
      </c>
      <c r="U2437" s="122">
        <v>7.1062797010799997E-2</v>
      </c>
      <c r="V2437" s="122">
        <v>6.6793180650000006E-2</v>
      </c>
      <c r="W2437" s="122">
        <v>6.3468179740000005E-2</v>
      </c>
      <c r="X2437" s="122">
        <v>5.9359992899199999E-2</v>
      </c>
      <c r="Y2437" s="122">
        <v>5.7403908391199999E-2</v>
      </c>
      <c r="Z2437" s="122">
        <v>5.52240828356E-2</v>
      </c>
      <c r="AA2437" s="122">
        <v>5.5966873591999998E-2</v>
      </c>
      <c r="AB2437" s="122">
        <v>5.1779269583999997E-2</v>
      </c>
      <c r="AC2437" s="122">
        <v>5.1713781151199997E-2</v>
      </c>
      <c r="AD2437" s="122">
        <v>4.9571043351200002E-2</v>
      </c>
      <c r="AE2437" s="122">
        <v>4.1371164660000001E-2</v>
      </c>
      <c r="AF2437" s="122">
        <v>4.12320859636E-2</v>
      </c>
      <c r="AG2437" s="122">
        <v>3.9764859713599998E-2</v>
      </c>
      <c r="AH2437" s="122">
        <v>3.71708766156E-2</v>
      </c>
      <c r="AI2437" s="122">
        <v>4.02138368632E-2</v>
      </c>
      <c r="AJ2437" s="122">
        <v>3.2860069309199998E-2</v>
      </c>
      <c r="AK2437" s="122">
        <v>3.3132127865199999E-2</v>
      </c>
      <c r="AL2437" s="122">
        <v>0</v>
      </c>
    </row>
    <row r="2438" spans="1:38" hidden="1" x14ac:dyDescent="0.25">
      <c r="A2438" s="122" t="s">
        <v>1988</v>
      </c>
      <c r="B2438" s="122">
        <v>-1</v>
      </c>
      <c r="C2438" s="122" t="s">
        <v>2188</v>
      </c>
      <c r="D2438" s="122" t="s">
        <v>2099</v>
      </c>
      <c r="E2438" s="122">
        <v>45</v>
      </c>
      <c r="F2438" s="122">
        <v>0.12656506324559999</v>
      </c>
      <c r="G2438" s="122">
        <v>0.1231391571676</v>
      </c>
      <c r="H2438" s="122">
        <v>0.1213100083384</v>
      </c>
      <c r="I2438" s="122">
        <v>0.1193126697168</v>
      </c>
      <c r="J2438" s="122">
        <v>0.116239712624</v>
      </c>
      <c r="K2438" s="122">
        <v>0.1141364099232</v>
      </c>
      <c r="L2438" s="122">
        <v>0.1118302884552</v>
      </c>
      <c r="M2438" s="122">
        <v>0.1075983344268</v>
      </c>
      <c r="N2438" s="122">
        <v>0.1060802011724</v>
      </c>
      <c r="O2438" s="122">
        <v>9.0884617238799995E-2</v>
      </c>
      <c r="P2438" s="122">
        <v>8.3994019435200004E-2</v>
      </c>
      <c r="Q2438" s="122">
        <v>8.5806574543199995E-2</v>
      </c>
      <c r="R2438" s="122">
        <v>8.1080272599200004E-2</v>
      </c>
      <c r="S2438" s="122">
        <v>7.7256746963199993E-2</v>
      </c>
      <c r="T2438" s="122">
        <v>7.5814123016800003E-2</v>
      </c>
      <c r="U2438" s="122">
        <v>7.1599762847200002E-2</v>
      </c>
      <c r="V2438" s="122">
        <v>6.9693021157199997E-2</v>
      </c>
      <c r="W2438" s="122">
        <v>6.79632968448E-2</v>
      </c>
      <c r="X2438" s="122">
        <v>6.3998705136800005E-2</v>
      </c>
      <c r="Y2438" s="122">
        <v>6.1633801507599999E-2</v>
      </c>
      <c r="Z2438" s="122">
        <v>5.6310140586E-2</v>
      </c>
      <c r="AA2438" s="122">
        <v>5.51921536012E-2</v>
      </c>
      <c r="AB2438" s="122">
        <v>5.0980619555600001E-2</v>
      </c>
      <c r="AC2438" s="122">
        <v>5.2101390093200001E-2</v>
      </c>
      <c r="AD2438" s="122">
        <v>5.1111004260400002E-2</v>
      </c>
      <c r="AE2438" s="122">
        <v>3.9071527213600001E-2</v>
      </c>
      <c r="AF2438" s="122">
        <v>3.77675264596E-2</v>
      </c>
      <c r="AG2438" s="122">
        <v>3.6052964130400003E-2</v>
      </c>
      <c r="AH2438" s="122">
        <v>3.4848592371599998E-2</v>
      </c>
      <c r="AI2438" s="122">
        <v>3.52482764004E-2</v>
      </c>
      <c r="AJ2438" s="122">
        <v>3.2529195742399999E-2</v>
      </c>
      <c r="AK2438" s="122">
        <v>3.2837472945200001E-2</v>
      </c>
      <c r="AL2438" s="122">
        <v>0</v>
      </c>
    </row>
    <row r="2439" spans="1:38" hidden="1" x14ac:dyDescent="0.25">
      <c r="A2439" s="122" t="s">
        <v>1988</v>
      </c>
      <c r="B2439" s="122">
        <v>-1</v>
      </c>
      <c r="C2439" s="122" t="s">
        <v>2188</v>
      </c>
      <c r="D2439" s="122" t="s">
        <v>2100</v>
      </c>
      <c r="E2439" s="122">
        <v>45</v>
      </c>
      <c r="F2439" s="122">
        <v>3.6627239829599999E-2</v>
      </c>
      <c r="G2439" s="122">
        <v>3.4981243609199998E-2</v>
      </c>
      <c r="H2439" s="122">
        <v>3.4294060485999998E-2</v>
      </c>
      <c r="I2439" s="122">
        <v>3.4176527854000001E-2</v>
      </c>
      <c r="J2439" s="122">
        <v>3.3876580920000003E-2</v>
      </c>
      <c r="K2439" s="122">
        <v>3.25503875424E-2</v>
      </c>
      <c r="L2439" s="122">
        <v>3.1674714741600003E-2</v>
      </c>
      <c r="M2439" s="122">
        <v>3.0616624346000001E-2</v>
      </c>
      <c r="N2439" s="122">
        <v>2.97137494472E-2</v>
      </c>
      <c r="O2439" s="122">
        <v>2.5899303724000001E-2</v>
      </c>
      <c r="P2439" s="122">
        <v>2.5936173225200001E-2</v>
      </c>
      <c r="Q2439" s="122">
        <v>2.5467771708399999E-2</v>
      </c>
      <c r="R2439" s="122">
        <v>2.4801798954799999E-2</v>
      </c>
      <c r="S2439" s="122">
        <v>2.0068386937199999E-2</v>
      </c>
      <c r="T2439" s="122">
        <v>1.8752705238399999E-2</v>
      </c>
      <c r="U2439" s="122">
        <v>2.0897154938800001E-2</v>
      </c>
      <c r="V2439" s="122">
        <v>2.0016004817199999E-2</v>
      </c>
      <c r="W2439" s="122">
        <v>1.6792007780799999E-2</v>
      </c>
      <c r="X2439" s="122">
        <v>1.5088781747200001E-2</v>
      </c>
      <c r="Y2439" s="122">
        <v>1.7511094529600001E-2</v>
      </c>
      <c r="Z2439" s="122">
        <v>1.48307338816E-2</v>
      </c>
      <c r="AA2439" s="122">
        <v>1.5504723054799999E-2</v>
      </c>
      <c r="AB2439" s="122">
        <v>1.4335162080399999E-2</v>
      </c>
      <c r="AC2439" s="122">
        <v>1.47854668668E-2</v>
      </c>
      <c r="AD2439" s="122">
        <v>1.2954014897599999E-2</v>
      </c>
      <c r="AE2439" s="122">
        <v>1.3253507565200001E-2</v>
      </c>
      <c r="AF2439" s="122">
        <v>1.28939202308E-2</v>
      </c>
      <c r="AG2439" s="122">
        <v>1.1768422763999999E-2</v>
      </c>
      <c r="AH2439" s="122">
        <v>1.13204134036E-2</v>
      </c>
      <c r="AI2439" s="122">
        <v>1.16887176588E-2</v>
      </c>
      <c r="AJ2439" s="122">
        <v>1.0803283556800001E-2</v>
      </c>
      <c r="AK2439" s="122">
        <v>1.08557049552E-2</v>
      </c>
      <c r="AL2439" s="122">
        <v>0</v>
      </c>
    </row>
    <row r="2440" spans="1:38" hidden="1" x14ac:dyDescent="0.25">
      <c r="A2440" s="122" t="s">
        <v>1988</v>
      </c>
      <c r="B2440" s="122">
        <v>-1</v>
      </c>
      <c r="C2440" s="122" t="s">
        <v>2188</v>
      </c>
      <c r="D2440" s="122" t="s">
        <v>2101</v>
      </c>
      <c r="E2440" s="122">
        <v>45</v>
      </c>
      <c r="F2440" s="122">
        <v>0.2432157698264</v>
      </c>
      <c r="G2440" s="122">
        <v>0.2372678023184</v>
      </c>
      <c r="H2440" s="122">
        <v>0.23450131472319999</v>
      </c>
      <c r="I2440" s="122">
        <v>0.2379353830756</v>
      </c>
      <c r="J2440" s="122">
        <v>0.23263388077159999</v>
      </c>
      <c r="K2440" s="122">
        <v>0.2279366693156</v>
      </c>
      <c r="L2440" s="122">
        <v>0.23137304343439999</v>
      </c>
      <c r="M2440" s="122">
        <v>0.2174714139052</v>
      </c>
      <c r="N2440" s="122">
        <v>0.200806206958</v>
      </c>
      <c r="O2440" s="122">
        <v>0.18744630037560001</v>
      </c>
      <c r="P2440" s="122">
        <v>0.177433698596</v>
      </c>
      <c r="Q2440" s="122">
        <v>0.1617415634828</v>
      </c>
      <c r="R2440" s="122">
        <v>0.15159647806240001</v>
      </c>
      <c r="S2440" s="122">
        <v>0.14294569503480001</v>
      </c>
      <c r="T2440" s="122">
        <v>0.1357108364164</v>
      </c>
      <c r="U2440" s="122">
        <v>0.1263807512632</v>
      </c>
      <c r="V2440" s="122">
        <v>0.1231931651048</v>
      </c>
      <c r="W2440" s="122">
        <v>0.1129362653748</v>
      </c>
      <c r="X2440" s="122">
        <v>0.10483554655839999</v>
      </c>
      <c r="Y2440" s="122">
        <v>8.9031886277600003E-2</v>
      </c>
      <c r="Z2440" s="122">
        <v>9.5467257144000006E-2</v>
      </c>
      <c r="AA2440" s="122">
        <v>9.2005076388399998E-2</v>
      </c>
      <c r="AB2440" s="122">
        <v>8.7593578304399997E-2</v>
      </c>
      <c r="AC2440" s="122">
        <v>8.5627601206000006E-2</v>
      </c>
      <c r="AD2440" s="122">
        <v>7.9847896730000006E-2</v>
      </c>
      <c r="AE2440" s="122">
        <v>8.6640949936799994E-2</v>
      </c>
      <c r="AF2440" s="122">
        <v>8.6116270265199996E-2</v>
      </c>
      <c r="AG2440" s="122">
        <v>8.4162284345999996E-2</v>
      </c>
      <c r="AH2440" s="122">
        <v>8.28216030908E-2</v>
      </c>
      <c r="AI2440" s="122">
        <v>8.4801610415199999E-2</v>
      </c>
      <c r="AJ2440" s="122">
        <v>7.6732297303199998E-2</v>
      </c>
      <c r="AK2440" s="122">
        <v>7.7089638037999994E-2</v>
      </c>
      <c r="AL2440" s="122">
        <v>0</v>
      </c>
    </row>
    <row r="2441" spans="1:38" hidden="1" x14ac:dyDescent="0.25">
      <c r="A2441" s="122" t="s">
        <v>1988</v>
      </c>
      <c r="B2441" s="122">
        <v>-1</v>
      </c>
      <c r="C2441" s="122" t="s">
        <v>2188</v>
      </c>
      <c r="D2441" s="122" t="s">
        <v>2102</v>
      </c>
      <c r="E2441" s="122">
        <v>45</v>
      </c>
      <c r="F2441" s="122">
        <v>0.12577533137399999</v>
      </c>
      <c r="G2441" s="122">
        <v>0.1237871744564</v>
      </c>
      <c r="H2441" s="122">
        <v>0.12624523150399999</v>
      </c>
      <c r="I2441" s="122">
        <v>0.1247834853272</v>
      </c>
      <c r="J2441" s="122">
        <v>0.1249656265732</v>
      </c>
      <c r="K2441" s="122">
        <v>0.12282862592840001</v>
      </c>
      <c r="L2441" s="122">
        <v>0.1169833800212</v>
      </c>
      <c r="M2441" s="122">
        <v>0.1209955279288</v>
      </c>
      <c r="N2441" s="122">
        <v>0.1163136644964</v>
      </c>
      <c r="O2441" s="122">
        <v>0.10111023006</v>
      </c>
      <c r="P2441" s="122">
        <v>9.5562347031200007E-2</v>
      </c>
      <c r="Q2441" s="122">
        <v>9.4052471203599997E-2</v>
      </c>
      <c r="R2441" s="122">
        <v>8.99516212196E-2</v>
      </c>
      <c r="S2441" s="122">
        <v>8.4940425522399998E-2</v>
      </c>
      <c r="T2441" s="122">
        <v>8.1241061053600003E-2</v>
      </c>
      <c r="U2441" s="122">
        <v>7.7124642621600001E-2</v>
      </c>
      <c r="V2441" s="122">
        <v>7.3930427211199995E-2</v>
      </c>
      <c r="W2441" s="122">
        <v>6.8213108650400006E-2</v>
      </c>
      <c r="X2441" s="122">
        <v>6.4787182409600005E-2</v>
      </c>
      <c r="Y2441" s="122">
        <v>6.11335596144E-2</v>
      </c>
      <c r="Z2441" s="122">
        <v>6.6798482500400005E-2</v>
      </c>
      <c r="AA2441" s="122">
        <v>6.6331157096400001E-2</v>
      </c>
      <c r="AB2441" s="122">
        <v>6.4516875953600006E-2</v>
      </c>
      <c r="AC2441" s="122">
        <v>6.4831184899600006E-2</v>
      </c>
      <c r="AD2441" s="122">
        <v>6.2222310922799999E-2</v>
      </c>
      <c r="AE2441" s="122">
        <v>5.8878088614799998E-2</v>
      </c>
      <c r="AF2441" s="122">
        <v>5.8122853933199999E-2</v>
      </c>
      <c r="AG2441" s="122">
        <v>5.6389842852000001E-2</v>
      </c>
      <c r="AH2441" s="122">
        <v>5.55819589416E-2</v>
      </c>
      <c r="AI2441" s="122">
        <v>5.7150005799600001E-2</v>
      </c>
      <c r="AJ2441" s="122">
        <v>5.2023614479200002E-2</v>
      </c>
      <c r="AK2441" s="122">
        <v>5.2213500891999998E-2</v>
      </c>
      <c r="AL2441" s="122">
        <v>0</v>
      </c>
    </row>
    <row r="2442" spans="1:38" hidden="1" x14ac:dyDescent="0.25">
      <c r="A2442" s="122" t="s">
        <v>1988</v>
      </c>
      <c r="B2442" s="122">
        <v>-1</v>
      </c>
      <c r="C2442" s="122" t="s">
        <v>2188</v>
      </c>
      <c r="D2442" s="122" t="s">
        <v>2103</v>
      </c>
      <c r="E2442" s="122">
        <v>45</v>
      </c>
      <c r="F2442" s="122">
        <v>0.14908220061560001</v>
      </c>
      <c r="G2442" s="122">
        <v>0.143488408294</v>
      </c>
      <c r="H2442" s="122">
        <v>0.14419589315600001</v>
      </c>
      <c r="I2442" s="122">
        <v>0.15711100361880001</v>
      </c>
      <c r="J2442" s="122">
        <v>0.16144120628440001</v>
      </c>
      <c r="K2442" s="122">
        <v>0.160564716228</v>
      </c>
      <c r="L2442" s="122">
        <v>0.15876856991800001</v>
      </c>
      <c r="M2442" s="122">
        <v>0.15464411560640001</v>
      </c>
      <c r="N2442" s="122">
        <v>0.1366419243308</v>
      </c>
      <c r="O2442" s="122">
        <v>0.125440138082</v>
      </c>
      <c r="P2442" s="122">
        <v>0.11462846588760001</v>
      </c>
      <c r="Q2442" s="122">
        <v>0.1138734454592</v>
      </c>
      <c r="R2442" s="122">
        <v>0.1067624978952</v>
      </c>
      <c r="S2442" s="122">
        <v>0.1028331892364</v>
      </c>
      <c r="T2442" s="122">
        <v>9.6838560232400006E-2</v>
      </c>
      <c r="U2442" s="122">
        <v>9.1522494378000002E-2</v>
      </c>
      <c r="V2442" s="122">
        <v>8.9360153892799998E-2</v>
      </c>
      <c r="W2442" s="122">
        <v>7.2633912654800001E-2</v>
      </c>
      <c r="X2442" s="122">
        <v>6.6229702949199998E-2</v>
      </c>
      <c r="Y2442" s="122">
        <v>6.4473877162799995E-2</v>
      </c>
      <c r="Z2442" s="122">
        <v>6.8197420054399993E-2</v>
      </c>
      <c r="AA2442" s="122">
        <v>6.5872548669200004E-2</v>
      </c>
      <c r="AB2442" s="122">
        <v>6.2090749719599998E-2</v>
      </c>
      <c r="AC2442" s="122">
        <v>5.8753706715199999E-2</v>
      </c>
      <c r="AD2442" s="122">
        <v>5.6535723451199997E-2</v>
      </c>
      <c r="AE2442" s="122">
        <v>5.7456800063600003E-2</v>
      </c>
      <c r="AF2442" s="122">
        <v>5.6681326259599998E-2</v>
      </c>
      <c r="AG2442" s="122">
        <v>5.4200092839199999E-2</v>
      </c>
      <c r="AH2442" s="122">
        <v>5.3524058537599999E-2</v>
      </c>
      <c r="AI2442" s="122">
        <v>5.3923896451599999E-2</v>
      </c>
      <c r="AJ2442" s="122">
        <v>4.8820088984800003E-2</v>
      </c>
      <c r="AK2442" s="122">
        <v>4.9214069100000001E-2</v>
      </c>
      <c r="AL2442" s="122">
        <v>0</v>
      </c>
    </row>
    <row r="2443" spans="1:38" hidden="1" x14ac:dyDescent="0.25">
      <c r="A2443" s="122" t="s">
        <v>1988</v>
      </c>
      <c r="B2443" s="122">
        <v>-1</v>
      </c>
      <c r="C2443" s="122" t="s">
        <v>2188</v>
      </c>
      <c r="D2443" s="122" t="s">
        <v>2104</v>
      </c>
      <c r="E2443" s="122">
        <v>45</v>
      </c>
      <c r="F2443" s="122">
        <v>8.6590832369999995E-2</v>
      </c>
      <c r="G2443" s="122">
        <v>9.3588855889200004E-2</v>
      </c>
      <c r="H2443" s="122">
        <v>9.0667313046799994E-2</v>
      </c>
      <c r="I2443" s="122">
        <v>8.9479363486799995E-2</v>
      </c>
      <c r="J2443" s="122">
        <v>9.3838106067999999E-2</v>
      </c>
      <c r="K2443" s="122">
        <v>9.0322529597999995E-2</v>
      </c>
      <c r="L2443" s="122">
        <v>8.58779808348E-2</v>
      </c>
      <c r="M2443" s="122">
        <v>8.4428511272000004E-2</v>
      </c>
      <c r="N2443" s="122">
        <v>7.9955851614799997E-2</v>
      </c>
      <c r="O2443" s="122">
        <v>7.9170196330399997E-2</v>
      </c>
      <c r="P2443" s="122">
        <v>7.6537465950399994E-2</v>
      </c>
      <c r="Q2443" s="122">
        <v>7.16671843048E-2</v>
      </c>
      <c r="R2443" s="122">
        <v>6.5888489447199994E-2</v>
      </c>
      <c r="S2443" s="122">
        <v>6.3675801817600006E-2</v>
      </c>
      <c r="T2443" s="122">
        <v>6.4055809053600005E-2</v>
      </c>
      <c r="U2443" s="122">
        <v>5.6009145589599997E-2</v>
      </c>
      <c r="V2443" s="122">
        <v>5.5990968795999997E-2</v>
      </c>
      <c r="W2443" s="122">
        <v>4.6569051793599998E-2</v>
      </c>
      <c r="X2443" s="122">
        <v>4.3272589172399997E-2</v>
      </c>
      <c r="Y2443" s="122">
        <v>4.0535237881600003E-2</v>
      </c>
      <c r="Z2443" s="122">
        <v>3.9960459327599999E-2</v>
      </c>
      <c r="AA2443" s="122">
        <v>4.0086661840400002E-2</v>
      </c>
      <c r="AB2443" s="122">
        <v>3.9319725874800003E-2</v>
      </c>
      <c r="AC2443" s="122">
        <v>3.7136393305200001E-2</v>
      </c>
      <c r="AD2443" s="122">
        <v>3.2531480539599998E-2</v>
      </c>
      <c r="AE2443" s="122">
        <v>3.1972685388000001E-2</v>
      </c>
      <c r="AF2443" s="122">
        <v>2.9904894132399999E-2</v>
      </c>
      <c r="AG2443" s="122">
        <v>2.9176616386400001E-2</v>
      </c>
      <c r="AH2443" s="122">
        <v>2.59960836352E-2</v>
      </c>
      <c r="AI2443" s="122">
        <v>2.6445242899599999E-2</v>
      </c>
      <c r="AJ2443" s="122">
        <v>2.4964437134000001E-2</v>
      </c>
      <c r="AK2443" s="122">
        <v>2.5170162186399999E-2</v>
      </c>
      <c r="AL2443" s="122">
        <v>0</v>
      </c>
    </row>
    <row r="2444" spans="1:38" hidden="1" x14ac:dyDescent="0.25">
      <c r="A2444" s="122" t="s">
        <v>1988</v>
      </c>
      <c r="B2444" s="122">
        <v>-1</v>
      </c>
      <c r="C2444" s="122" t="s">
        <v>2188</v>
      </c>
      <c r="D2444" s="122" t="s">
        <v>2105</v>
      </c>
      <c r="E2444" s="122">
        <v>45</v>
      </c>
      <c r="F2444" s="122">
        <v>3.0698254675200001E-2</v>
      </c>
      <c r="G2444" s="122">
        <v>3.0058147296800002E-2</v>
      </c>
      <c r="H2444" s="122">
        <v>2.9323452953200001E-2</v>
      </c>
      <c r="I2444" s="122">
        <v>2.85817544264E-2</v>
      </c>
      <c r="J2444" s="122">
        <v>2.9183509059599998E-2</v>
      </c>
      <c r="K2444" s="122">
        <v>3.01080643276E-2</v>
      </c>
      <c r="L2444" s="122">
        <v>2.9809897137999999E-2</v>
      </c>
      <c r="M2444" s="122">
        <v>2.8177702131600001E-2</v>
      </c>
      <c r="N2444" s="122">
        <v>2.5601522469599999E-2</v>
      </c>
      <c r="O2444" s="122">
        <v>2.5124949586800002E-2</v>
      </c>
      <c r="P2444" s="122">
        <v>2.4497970347199999E-2</v>
      </c>
      <c r="Q2444" s="122">
        <v>2.2042439227199999E-2</v>
      </c>
      <c r="R2444" s="122">
        <v>2.0967492683200001E-2</v>
      </c>
      <c r="S2444" s="122">
        <v>1.9473227104800001E-2</v>
      </c>
      <c r="T2444" s="122">
        <v>1.9081512909199998E-2</v>
      </c>
      <c r="U2444" s="122">
        <v>1.9036265136E-2</v>
      </c>
      <c r="V2444" s="122">
        <v>1.9897060218000001E-2</v>
      </c>
      <c r="W2444" s="122">
        <v>1.89157809568E-2</v>
      </c>
      <c r="X2444" s="122">
        <v>1.7605049683200001E-2</v>
      </c>
      <c r="Y2444" s="122">
        <v>1.6997524471199999E-2</v>
      </c>
      <c r="Z2444" s="122">
        <v>1.3877067198399999E-2</v>
      </c>
      <c r="AA2444" s="122">
        <v>1.42869056652E-2</v>
      </c>
      <c r="AB2444" s="122">
        <v>1.3241129890800001E-2</v>
      </c>
      <c r="AC2444" s="122">
        <v>1.39653640168E-2</v>
      </c>
      <c r="AD2444" s="122">
        <v>1.28397908072E-2</v>
      </c>
      <c r="AE2444" s="122">
        <v>1.23779645584E-2</v>
      </c>
      <c r="AF2444" s="122">
        <v>1.27486017148E-2</v>
      </c>
      <c r="AG2444" s="122">
        <v>1.2890917143999999E-2</v>
      </c>
      <c r="AH2444" s="122">
        <v>1.2397860328000001E-2</v>
      </c>
      <c r="AI2444" s="122">
        <v>1.26165863768E-2</v>
      </c>
      <c r="AJ2444" s="122">
        <v>1.28996044772E-2</v>
      </c>
      <c r="AK2444" s="122">
        <v>1.29407523588E-2</v>
      </c>
      <c r="AL2444" s="122">
        <v>0</v>
      </c>
    </row>
    <row r="2445" spans="1:38" hidden="1" x14ac:dyDescent="0.25">
      <c r="A2445" s="122" t="s">
        <v>1988</v>
      </c>
      <c r="B2445" s="122">
        <v>-1</v>
      </c>
      <c r="C2445" s="122" t="s">
        <v>2188</v>
      </c>
      <c r="D2445" s="122" t="s">
        <v>2106</v>
      </c>
      <c r="E2445" s="122">
        <v>45</v>
      </c>
      <c r="F2445" s="122">
        <v>0.18806458635439999</v>
      </c>
      <c r="G2445" s="122">
        <v>0.18898871407920001</v>
      </c>
      <c r="H2445" s="122">
        <v>0.187501608756</v>
      </c>
      <c r="I2445" s="122">
        <v>0.18647846164359999</v>
      </c>
      <c r="J2445" s="122">
        <v>0.18555550417040001</v>
      </c>
      <c r="K2445" s="122">
        <v>0.18989520823</v>
      </c>
      <c r="L2445" s="122">
        <v>0.1889991064388</v>
      </c>
      <c r="M2445" s="122">
        <v>0.18442893896279999</v>
      </c>
      <c r="N2445" s="122">
        <v>0.1818322138248</v>
      </c>
      <c r="O2445" s="122">
        <v>0.156122854412</v>
      </c>
      <c r="P2445" s="122">
        <v>0.14645436882439999</v>
      </c>
      <c r="Q2445" s="122">
        <v>0.14703399983439999</v>
      </c>
      <c r="R2445" s="122">
        <v>0.13864433049040001</v>
      </c>
      <c r="S2445" s="122">
        <v>0.13206437675759999</v>
      </c>
      <c r="T2445" s="122">
        <v>0.12409798009839999</v>
      </c>
      <c r="U2445" s="122">
        <v>0.11999531181960001</v>
      </c>
      <c r="V2445" s="122">
        <v>0.11350508669080001</v>
      </c>
      <c r="W2445" s="122">
        <v>0.1102982153336</v>
      </c>
      <c r="X2445" s="122">
        <v>0.1026348363432</v>
      </c>
      <c r="Y2445" s="122">
        <v>0.10112154123680001</v>
      </c>
      <c r="Z2445" s="122">
        <v>0.1032202317104</v>
      </c>
      <c r="AA2445" s="122">
        <v>0.1031977856616</v>
      </c>
      <c r="AB2445" s="122">
        <v>9.6985179227999999E-2</v>
      </c>
      <c r="AC2445" s="122">
        <v>9.3828036352400002E-2</v>
      </c>
      <c r="AD2445" s="122">
        <v>8.9079947586000005E-2</v>
      </c>
      <c r="AE2445" s="122">
        <v>8.1937592052400005E-2</v>
      </c>
      <c r="AF2445" s="122">
        <v>7.9856019947199999E-2</v>
      </c>
      <c r="AG2445" s="122">
        <v>7.6258529603199995E-2</v>
      </c>
      <c r="AH2445" s="122">
        <v>7.42904746024E-2</v>
      </c>
      <c r="AI2445" s="122">
        <v>7.6047875041600002E-2</v>
      </c>
      <c r="AJ2445" s="122">
        <v>6.6653536672799996E-2</v>
      </c>
      <c r="AK2445" s="122">
        <v>6.7253316031999993E-2</v>
      </c>
      <c r="AL2445" s="122">
        <v>0</v>
      </c>
    </row>
    <row r="2446" spans="1:38" hidden="1" x14ac:dyDescent="0.25">
      <c r="A2446" s="122" t="s">
        <v>1988</v>
      </c>
      <c r="B2446" s="122">
        <v>-1</v>
      </c>
      <c r="C2446" s="122" t="s">
        <v>2188</v>
      </c>
      <c r="D2446" s="122" t="s">
        <v>2107</v>
      </c>
      <c r="E2446" s="122">
        <v>45</v>
      </c>
      <c r="F2446" s="122">
        <v>2.3969515035199999E-2</v>
      </c>
      <c r="G2446" s="122">
        <v>2.3273326501600002E-2</v>
      </c>
      <c r="H2446" s="122">
        <v>2.3454009499199999E-2</v>
      </c>
      <c r="I2446" s="122">
        <v>2.3385821244800001E-2</v>
      </c>
      <c r="J2446" s="122">
        <v>2.3707287105600001E-2</v>
      </c>
      <c r="K2446" s="122">
        <v>2.34424354976E-2</v>
      </c>
      <c r="L2446" s="122">
        <v>2.2727814216800001E-2</v>
      </c>
      <c r="M2446" s="122">
        <v>2.1719510192799999E-2</v>
      </c>
      <c r="N2446" s="122">
        <v>2.02411391952E-2</v>
      </c>
      <c r="O2446" s="122">
        <v>1.8767823695600001E-2</v>
      </c>
      <c r="P2446" s="122">
        <v>1.7926100432800001E-2</v>
      </c>
      <c r="Q2446" s="122">
        <v>1.8594889390000001E-2</v>
      </c>
      <c r="R2446" s="122">
        <v>1.6730244397999999E-2</v>
      </c>
      <c r="S2446" s="122">
        <v>1.6936500697199999E-2</v>
      </c>
      <c r="T2446" s="122">
        <v>1.6813115474399998E-2</v>
      </c>
      <c r="U2446" s="122">
        <v>1.60043993984E-2</v>
      </c>
      <c r="V2446" s="122">
        <v>1.5865562733999999E-2</v>
      </c>
      <c r="W2446" s="122">
        <v>1.6755590485199999E-2</v>
      </c>
      <c r="X2446" s="122">
        <v>1.5192202068399999E-2</v>
      </c>
      <c r="Y2446" s="122">
        <v>1.28148735932E-2</v>
      </c>
      <c r="Z2446" s="122">
        <v>1.3159003172E-2</v>
      </c>
      <c r="AA2446" s="122">
        <v>1.4774465537999999E-2</v>
      </c>
      <c r="AB2446" s="122">
        <v>1.5249547423599999E-2</v>
      </c>
      <c r="AC2446" s="122">
        <v>1.5261696447199999E-2</v>
      </c>
      <c r="AD2446" s="122">
        <v>1.55540748888E-2</v>
      </c>
      <c r="AE2446" s="122">
        <v>1.71394685168E-2</v>
      </c>
      <c r="AF2446" s="122">
        <v>1.5922542456799998E-2</v>
      </c>
      <c r="AG2446" s="122">
        <v>1.67199911732E-2</v>
      </c>
      <c r="AH2446" s="122">
        <v>1.6152635685199999E-2</v>
      </c>
      <c r="AI2446" s="122">
        <v>1.62837020108E-2</v>
      </c>
      <c r="AJ2446" s="122">
        <v>1.67452587064E-2</v>
      </c>
      <c r="AK2446" s="122">
        <v>1.6741755321200001E-2</v>
      </c>
      <c r="AL2446" s="122">
        <v>0</v>
      </c>
    </row>
    <row r="2447" spans="1:38" hidden="1" x14ac:dyDescent="0.25">
      <c r="A2447" s="122" t="s">
        <v>1988</v>
      </c>
      <c r="B2447" s="122">
        <v>-1</v>
      </c>
      <c r="C2447" s="122" t="s">
        <v>2188</v>
      </c>
      <c r="D2447" s="122" t="s">
        <v>475</v>
      </c>
      <c r="E2447" s="122">
        <v>45</v>
      </c>
      <c r="F2447" s="122">
        <v>5.1167165347199998E-2</v>
      </c>
      <c r="G2447" s="122">
        <v>4.9571873497999998E-2</v>
      </c>
      <c r="H2447" s="122">
        <v>5.0524213947199997E-2</v>
      </c>
      <c r="I2447" s="122">
        <v>4.9369418537599997E-2</v>
      </c>
      <c r="J2447" s="122">
        <v>5.1546918435599998E-2</v>
      </c>
      <c r="K2447" s="122">
        <v>4.9837578072800003E-2</v>
      </c>
      <c r="L2447" s="122">
        <v>5.0016532157199999E-2</v>
      </c>
      <c r="M2447" s="122">
        <v>5.0880695322799999E-2</v>
      </c>
      <c r="N2447" s="122">
        <v>5.4231074506000003E-2</v>
      </c>
      <c r="O2447" s="122">
        <v>4.5002547419199998E-2</v>
      </c>
      <c r="P2447" s="122">
        <v>4.0844158457199999E-2</v>
      </c>
      <c r="Q2447" s="122">
        <v>3.8773622873999998E-2</v>
      </c>
      <c r="R2447" s="122">
        <v>3.8081435501200002E-2</v>
      </c>
      <c r="S2447" s="122">
        <v>3.7082293676400001E-2</v>
      </c>
      <c r="T2447" s="122">
        <v>3.5579246357200001E-2</v>
      </c>
      <c r="U2447" s="122">
        <v>3.4039939334799998E-2</v>
      </c>
      <c r="V2447" s="122">
        <v>3.2760829877999997E-2</v>
      </c>
      <c r="W2447" s="122">
        <v>2.68499875812E-2</v>
      </c>
      <c r="X2447" s="122">
        <v>2.66114086112E-2</v>
      </c>
      <c r="Y2447" s="122">
        <v>2.50906460644E-2</v>
      </c>
      <c r="Z2447" s="122">
        <v>3.04616551204E-2</v>
      </c>
      <c r="AA2447" s="122">
        <v>2.9027754711200001E-2</v>
      </c>
      <c r="AB2447" s="122">
        <v>3.0268428778000001E-2</v>
      </c>
      <c r="AC2447" s="122">
        <v>2.7448209863199999E-2</v>
      </c>
      <c r="AD2447" s="122">
        <v>2.5891985380799998E-2</v>
      </c>
      <c r="AE2447" s="122">
        <v>2.6926692332399998E-2</v>
      </c>
      <c r="AF2447" s="122">
        <v>2.5642754435200001E-2</v>
      </c>
      <c r="AG2447" s="122">
        <v>2.5535884822000001E-2</v>
      </c>
      <c r="AH2447" s="122">
        <v>2.5594482227999999E-2</v>
      </c>
      <c r="AI2447" s="122">
        <v>2.5661400895199998E-2</v>
      </c>
      <c r="AJ2447" s="122">
        <v>2.4525452478799999E-2</v>
      </c>
      <c r="AK2447" s="122">
        <v>2.4567675851599999E-2</v>
      </c>
      <c r="AL2447" s="122">
        <v>0</v>
      </c>
    </row>
    <row r="2448" spans="1:38" hidden="1" x14ac:dyDescent="0.25">
      <c r="A2448" s="122" t="s">
        <v>1988</v>
      </c>
      <c r="B2448" s="122">
        <v>-1</v>
      </c>
      <c r="C2448" s="122" t="s">
        <v>2188</v>
      </c>
      <c r="D2448" s="122" t="s">
        <v>2108</v>
      </c>
      <c r="E2448" s="122">
        <v>45</v>
      </c>
      <c r="F2448" s="122">
        <v>2.8475186854800001E-2</v>
      </c>
      <c r="G2448" s="122">
        <v>2.8100660134400001E-2</v>
      </c>
      <c r="H2448" s="122">
        <v>2.7044810805599999E-2</v>
      </c>
      <c r="I2448" s="122">
        <v>2.7585234837999999E-2</v>
      </c>
      <c r="J2448" s="122">
        <v>2.7196722666400001E-2</v>
      </c>
      <c r="K2448" s="122">
        <v>2.6501835561600001E-2</v>
      </c>
      <c r="L2448" s="122">
        <v>2.60577445856E-2</v>
      </c>
      <c r="M2448" s="122">
        <v>2.5096925221199998E-2</v>
      </c>
      <c r="N2448" s="122">
        <v>2.4076116366399999E-2</v>
      </c>
      <c r="O2448" s="122">
        <v>2.44280800064E-2</v>
      </c>
      <c r="P2448" s="122">
        <v>2.33176784372E-2</v>
      </c>
      <c r="Q2448" s="122">
        <v>2.1500845525599999E-2</v>
      </c>
      <c r="R2448" s="122">
        <v>2.0279033412400001E-2</v>
      </c>
      <c r="S2448" s="122">
        <v>2.0043227738800001E-2</v>
      </c>
      <c r="T2448" s="122">
        <v>1.8697841276799999E-2</v>
      </c>
      <c r="U2448" s="122">
        <v>1.7675081326E-2</v>
      </c>
      <c r="V2448" s="122">
        <v>1.7084834202799999E-2</v>
      </c>
      <c r="W2448" s="122">
        <v>1.41713097484E-2</v>
      </c>
      <c r="X2448" s="122">
        <v>1.2900668894400001E-2</v>
      </c>
      <c r="Y2448" s="122">
        <v>1.2655472930800001E-2</v>
      </c>
      <c r="Z2448" s="122">
        <v>1.23647565272E-2</v>
      </c>
      <c r="AA2448" s="122">
        <v>1.22325239624E-2</v>
      </c>
      <c r="AB2448" s="122">
        <v>1.1464642865200001E-2</v>
      </c>
      <c r="AC2448" s="122">
        <v>1.1018276695999999E-2</v>
      </c>
      <c r="AD2448" s="122">
        <v>1.0438272110000001E-2</v>
      </c>
      <c r="AE2448" s="122">
        <v>1.08937077144E-2</v>
      </c>
      <c r="AF2448" s="122">
        <v>1.0876842788E-2</v>
      </c>
      <c r="AG2448" s="122">
        <v>1.0490546351600001E-2</v>
      </c>
      <c r="AH2448" s="122">
        <v>1.01083102064E-2</v>
      </c>
      <c r="AI2448" s="122">
        <v>1.02461119824E-2</v>
      </c>
      <c r="AJ2448" s="122">
        <v>9.6522166355999996E-3</v>
      </c>
      <c r="AK2448" s="122">
        <v>9.7020024387999993E-3</v>
      </c>
      <c r="AL2448" s="122">
        <v>0</v>
      </c>
    </row>
    <row r="2449" spans="1:38" hidden="1" x14ac:dyDescent="0.25">
      <c r="A2449" s="122" t="s">
        <v>1988</v>
      </c>
      <c r="B2449" s="122">
        <v>-1</v>
      </c>
      <c r="C2449" s="122" t="s">
        <v>2188</v>
      </c>
      <c r="D2449" s="122" t="s">
        <v>2109</v>
      </c>
      <c r="E2449" s="122">
        <v>45</v>
      </c>
      <c r="F2449" s="122">
        <v>0.2078779922464</v>
      </c>
      <c r="G2449" s="122">
        <v>0.20980514019079999</v>
      </c>
      <c r="H2449" s="122">
        <v>0.20630694121240001</v>
      </c>
      <c r="I2449" s="122">
        <v>0.198745493996</v>
      </c>
      <c r="J2449" s="122">
        <v>0.19722379238519999</v>
      </c>
      <c r="K2449" s="122">
        <v>0.20053693128</v>
      </c>
      <c r="L2449" s="122">
        <v>0.1880110066408</v>
      </c>
      <c r="M2449" s="122">
        <v>0.188021925196</v>
      </c>
      <c r="N2449" s="122">
        <v>0.18357094799400001</v>
      </c>
      <c r="O2449" s="122">
        <v>0.15998063624200001</v>
      </c>
      <c r="P2449" s="122">
        <v>0.17079446138160001</v>
      </c>
      <c r="Q2449" s="122">
        <v>0.17308940599719999</v>
      </c>
      <c r="R2449" s="122">
        <v>0.178936908836</v>
      </c>
      <c r="S2449" s="122">
        <v>0.17291554662200001</v>
      </c>
      <c r="T2449" s="122">
        <v>0.15561233996279999</v>
      </c>
      <c r="U2449" s="122">
        <v>0.16222990345800001</v>
      </c>
      <c r="V2449" s="122">
        <v>0.15171248317120001</v>
      </c>
      <c r="W2449" s="122">
        <v>0.16068222150399999</v>
      </c>
      <c r="X2449" s="122">
        <v>0.18294676034599999</v>
      </c>
      <c r="Y2449" s="122">
        <v>0.12636056740439999</v>
      </c>
      <c r="Z2449" s="122">
        <v>0.1059993027548</v>
      </c>
      <c r="AA2449" s="122">
        <v>0.1051025361652</v>
      </c>
      <c r="AB2449" s="122">
        <v>0.1011738761852</v>
      </c>
      <c r="AC2449" s="122">
        <v>9.6623770076399995E-2</v>
      </c>
      <c r="AD2449" s="122">
        <v>7.6025520743200001E-2</v>
      </c>
      <c r="AE2449" s="122">
        <v>8.2662333067999999E-2</v>
      </c>
      <c r="AF2449" s="122">
        <v>7.5001913940799997E-2</v>
      </c>
      <c r="AG2449" s="122">
        <v>6.8156316605999995E-2</v>
      </c>
      <c r="AH2449" s="122">
        <v>9.0028081928400006E-2</v>
      </c>
      <c r="AI2449" s="122">
        <v>5.6613050020799999E-2</v>
      </c>
      <c r="AJ2449" s="122">
        <v>7.9655847919199996E-2</v>
      </c>
      <c r="AK2449" s="122">
        <v>7.9839424372400006E-2</v>
      </c>
      <c r="AL2449" s="122">
        <v>0</v>
      </c>
    </row>
    <row r="2450" spans="1:38" hidden="1" x14ac:dyDescent="0.25">
      <c r="A2450" s="122" t="s">
        <v>1988</v>
      </c>
      <c r="B2450" s="122">
        <v>-1</v>
      </c>
      <c r="C2450" s="122" t="s">
        <v>2188</v>
      </c>
      <c r="D2450" s="122" t="s">
        <v>2110</v>
      </c>
      <c r="E2450" s="122">
        <v>45</v>
      </c>
      <c r="F2450" s="122">
        <v>5.1504856337199999E-2</v>
      </c>
      <c r="G2450" s="122">
        <v>5.1948401635200002E-2</v>
      </c>
      <c r="H2450" s="122">
        <v>5.5647115112400003E-2</v>
      </c>
      <c r="I2450" s="122">
        <v>6.1104305273200002E-2</v>
      </c>
      <c r="J2450" s="122">
        <v>6.4003034958799998E-2</v>
      </c>
      <c r="K2450" s="122">
        <v>6.3523822983600001E-2</v>
      </c>
      <c r="L2450" s="122">
        <v>6.2629773964800003E-2</v>
      </c>
      <c r="M2450" s="122">
        <v>6.1245432808000003E-2</v>
      </c>
      <c r="N2450" s="122">
        <v>5.2399942170799997E-2</v>
      </c>
      <c r="O2450" s="122">
        <v>4.7316016019999997E-2</v>
      </c>
      <c r="P2450" s="122">
        <v>4.5137586628399999E-2</v>
      </c>
      <c r="Q2450" s="122">
        <v>4.2646781130799997E-2</v>
      </c>
      <c r="R2450" s="122">
        <v>3.8237114969200001E-2</v>
      </c>
      <c r="S2450" s="122">
        <v>3.7141095681199998E-2</v>
      </c>
      <c r="T2450" s="122">
        <v>3.5930805005200003E-2</v>
      </c>
      <c r="U2450" s="122">
        <v>3.2838907147200003E-2</v>
      </c>
      <c r="V2450" s="122">
        <v>3.4215907969600001E-2</v>
      </c>
      <c r="W2450" s="122">
        <v>3.2026134898799997E-2</v>
      </c>
      <c r="X2450" s="122">
        <v>3.0439726150399998E-2</v>
      </c>
      <c r="Y2450" s="122">
        <v>2.8773890936E-2</v>
      </c>
      <c r="Z2450" s="122">
        <v>2.39190192948E-2</v>
      </c>
      <c r="AA2450" s="122">
        <v>2.3585944269999999E-2</v>
      </c>
      <c r="AB2450" s="122">
        <v>2.2934395887200001E-2</v>
      </c>
      <c r="AC2450" s="122">
        <v>2.2291289148799999E-2</v>
      </c>
      <c r="AD2450" s="122">
        <v>2.1574951630400001E-2</v>
      </c>
      <c r="AE2450" s="122">
        <v>2.4565947271600001E-2</v>
      </c>
      <c r="AF2450" s="122">
        <v>2.3442176539599999E-2</v>
      </c>
      <c r="AG2450" s="122">
        <v>2.2689490305999999E-2</v>
      </c>
      <c r="AH2450" s="122">
        <v>2.2784699120400001E-2</v>
      </c>
      <c r="AI2450" s="122">
        <v>2.2487281023199999E-2</v>
      </c>
      <c r="AJ2450" s="122">
        <v>1.8573935100000001E-2</v>
      </c>
      <c r="AK2450" s="122">
        <v>1.8734312346399998E-2</v>
      </c>
      <c r="AL2450" s="122">
        <v>0</v>
      </c>
    </row>
    <row r="2451" spans="1:38" hidden="1" x14ac:dyDescent="0.25">
      <c r="A2451" s="122" t="s">
        <v>1988</v>
      </c>
      <c r="B2451" s="122">
        <v>-1</v>
      </c>
      <c r="C2451" s="122" t="s">
        <v>2188</v>
      </c>
      <c r="D2451" s="122" t="s">
        <v>2111</v>
      </c>
      <c r="E2451" s="122">
        <v>45</v>
      </c>
      <c r="F2451" s="122">
        <v>3.3199785144400001E-2</v>
      </c>
      <c r="G2451" s="122">
        <v>3.3188408293600001E-2</v>
      </c>
      <c r="H2451" s="122">
        <v>3.3197578044400003E-2</v>
      </c>
      <c r="I2451" s="122">
        <v>3.4362546584800001E-2</v>
      </c>
      <c r="J2451" s="122">
        <v>3.7725103785599998E-2</v>
      </c>
      <c r="K2451" s="122">
        <v>3.89036939648E-2</v>
      </c>
      <c r="L2451" s="122">
        <v>3.8330256244000001E-2</v>
      </c>
      <c r="M2451" s="122">
        <v>4.2540460356800001E-2</v>
      </c>
      <c r="N2451" s="122">
        <v>4.6209646151199997E-2</v>
      </c>
      <c r="O2451" s="122">
        <v>3.6334573248399997E-2</v>
      </c>
      <c r="P2451" s="122">
        <v>3.38617389376E-2</v>
      </c>
      <c r="Q2451" s="122">
        <v>3.5341509652400002E-2</v>
      </c>
      <c r="R2451" s="122">
        <v>3.2586876783999998E-2</v>
      </c>
      <c r="S2451" s="122">
        <v>3.2767175383600002E-2</v>
      </c>
      <c r="T2451" s="122">
        <v>3.2003152445600001E-2</v>
      </c>
      <c r="U2451" s="122">
        <v>3.3372340002399997E-2</v>
      </c>
      <c r="V2451" s="122">
        <v>3.3737627484399998E-2</v>
      </c>
      <c r="W2451" s="122">
        <v>2.8628501851599999E-2</v>
      </c>
      <c r="X2451" s="122">
        <v>2.8032068559599999E-2</v>
      </c>
      <c r="Y2451" s="122">
        <v>2.5946458591200001E-2</v>
      </c>
      <c r="Z2451" s="122">
        <v>2.5683240304400001E-2</v>
      </c>
      <c r="AA2451" s="122">
        <v>2.5953651805200002E-2</v>
      </c>
      <c r="AB2451" s="122">
        <v>2.50361160672E-2</v>
      </c>
      <c r="AC2451" s="122">
        <v>2.59999634636E-2</v>
      </c>
      <c r="AD2451" s="122">
        <v>2.6958349521599999E-2</v>
      </c>
      <c r="AE2451" s="122">
        <v>2.28046518336E-2</v>
      </c>
      <c r="AF2451" s="122">
        <v>2.2285806505200002E-2</v>
      </c>
      <c r="AG2451" s="122">
        <v>2.1663089565600001E-2</v>
      </c>
      <c r="AH2451" s="122">
        <v>2.1717347954400001E-2</v>
      </c>
      <c r="AI2451" s="122">
        <v>2.1927842061999998E-2</v>
      </c>
      <c r="AJ2451" s="122">
        <v>1.8428629648799998E-2</v>
      </c>
      <c r="AK2451" s="122">
        <v>1.8566991746799998E-2</v>
      </c>
      <c r="AL2451" s="122">
        <v>0</v>
      </c>
    </row>
    <row r="2452" spans="1:38" hidden="1" x14ac:dyDescent="0.25">
      <c r="A2452" s="122" t="s">
        <v>1988</v>
      </c>
      <c r="B2452" s="122">
        <v>-1</v>
      </c>
      <c r="C2452" s="122" t="s">
        <v>2188</v>
      </c>
      <c r="D2452" s="122" t="s">
        <v>2112</v>
      </c>
      <c r="E2452" s="122">
        <v>45</v>
      </c>
      <c r="F2452" s="122">
        <v>0.319115506248</v>
      </c>
      <c r="G2452" s="122">
        <v>0.31667937766639997</v>
      </c>
      <c r="H2452" s="122">
        <v>0.3128453170696</v>
      </c>
      <c r="I2452" s="122">
        <v>0.31212327207879997</v>
      </c>
      <c r="J2452" s="122">
        <v>0.30591891396080001</v>
      </c>
      <c r="K2452" s="122">
        <v>0.29731752332520001</v>
      </c>
      <c r="L2452" s="122">
        <v>0.31124305612120001</v>
      </c>
      <c r="M2452" s="122">
        <v>0.2989525367584</v>
      </c>
      <c r="N2452" s="122">
        <v>0.28504601972280003</v>
      </c>
      <c r="O2452" s="122">
        <v>0.26430342765960002</v>
      </c>
      <c r="P2452" s="122">
        <v>0.25335941845479998</v>
      </c>
      <c r="Q2452" s="122">
        <v>0.22419885089559999</v>
      </c>
      <c r="R2452" s="122">
        <v>0.21500300969559999</v>
      </c>
      <c r="S2452" s="122">
        <v>0.21347375902720001</v>
      </c>
      <c r="T2452" s="122">
        <v>0.2020159397172</v>
      </c>
      <c r="U2452" s="122">
        <v>0.18635024825759999</v>
      </c>
      <c r="V2452" s="122">
        <v>0.18332015309159999</v>
      </c>
      <c r="W2452" s="122">
        <v>0.17494099585760001</v>
      </c>
      <c r="X2452" s="122">
        <v>0.179366200034</v>
      </c>
      <c r="Y2452" s="122">
        <v>0.18204672680600001</v>
      </c>
      <c r="Z2452" s="122">
        <v>0.18551064381640001</v>
      </c>
      <c r="AA2452" s="122">
        <v>0.1470648107824</v>
      </c>
      <c r="AB2452" s="122">
        <v>0.15355974539360001</v>
      </c>
      <c r="AC2452" s="122">
        <v>0.162384892068</v>
      </c>
      <c r="AD2452" s="122">
        <v>0.17436090389200001</v>
      </c>
      <c r="AE2452" s="122">
        <v>0.1472672857432</v>
      </c>
      <c r="AF2452" s="122">
        <v>0.13253113823320001</v>
      </c>
      <c r="AG2452" s="122">
        <v>0.12134626102480001</v>
      </c>
      <c r="AH2452" s="122">
        <v>0.1178212440076</v>
      </c>
      <c r="AI2452" s="122">
        <v>0.1111421744104</v>
      </c>
      <c r="AJ2452" s="122">
        <v>9.8828464000000005E-2</v>
      </c>
      <c r="AK2452" s="122">
        <v>9.9237165073200004E-2</v>
      </c>
      <c r="AL2452" s="122">
        <v>0</v>
      </c>
    </row>
    <row r="2453" spans="1:38" hidden="1" x14ac:dyDescent="0.25">
      <c r="A2453" s="122" t="s">
        <v>1988</v>
      </c>
      <c r="B2453" s="122">
        <v>-1</v>
      </c>
      <c r="C2453" s="122" t="s">
        <v>2188</v>
      </c>
      <c r="D2453" s="122" t="s">
        <v>2113</v>
      </c>
      <c r="E2453" s="122">
        <v>45</v>
      </c>
      <c r="F2453" s="122">
        <v>0.27086647274679998</v>
      </c>
      <c r="G2453" s="122">
        <v>0.263431026432</v>
      </c>
      <c r="H2453" s="122">
        <v>0.26427269199519998</v>
      </c>
      <c r="I2453" s="122">
        <v>0.261787747648</v>
      </c>
      <c r="J2453" s="122">
        <v>0.25744362335159998</v>
      </c>
      <c r="K2453" s="122">
        <v>0.2559814930232</v>
      </c>
      <c r="L2453" s="122">
        <v>0.25139121271879999</v>
      </c>
      <c r="M2453" s="122">
        <v>0.24018715865199999</v>
      </c>
      <c r="N2453" s="122">
        <v>0.23291013604040001</v>
      </c>
      <c r="O2453" s="122">
        <v>0.20631887683399999</v>
      </c>
      <c r="P2453" s="122">
        <v>0.1804627253744</v>
      </c>
      <c r="Q2453" s="122">
        <v>0.17804520825</v>
      </c>
      <c r="R2453" s="122">
        <v>0.1666157880828</v>
      </c>
      <c r="S2453" s="122">
        <v>0.15844681534079999</v>
      </c>
      <c r="T2453" s="122">
        <v>0.1527759864736</v>
      </c>
      <c r="U2453" s="122">
        <v>0.14177373804160001</v>
      </c>
      <c r="V2453" s="122">
        <v>0.14285952800560001</v>
      </c>
      <c r="W2453" s="122">
        <v>0.13441821192799999</v>
      </c>
      <c r="X2453" s="122">
        <v>0.12322962781919999</v>
      </c>
      <c r="Y2453" s="122">
        <v>0.11683908441800001</v>
      </c>
      <c r="Z2453" s="122">
        <v>0.1081887590196</v>
      </c>
      <c r="AA2453" s="122">
        <v>0.1101375511572</v>
      </c>
      <c r="AB2453" s="122">
        <v>0.1040525482584</v>
      </c>
      <c r="AC2453" s="122">
        <v>9.7589972698400002E-2</v>
      </c>
      <c r="AD2453" s="122">
        <v>8.9443467366400006E-2</v>
      </c>
      <c r="AE2453" s="122">
        <v>8.6366615918800002E-2</v>
      </c>
      <c r="AF2453" s="122">
        <v>8.4241878778400003E-2</v>
      </c>
      <c r="AG2453" s="122">
        <v>7.9632580896400004E-2</v>
      </c>
      <c r="AH2453" s="122">
        <v>4.3439180100400002E-2</v>
      </c>
      <c r="AI2453" s="122">
        <v>7.8058946999600004E-2</v>
      </c>
      <c r="AJ2453" s="122">
        <v>7.3228229309200005E-2</v>
      </c>
      <c r="AK2453" s="122">
        <v>7.3722004140400005E-2</v>
      </c>
      <c r="AL2453" s="122">
        <v>0</v>
      </c>
    </row>
    <row r="2454" spans="1:38" hidden="1" x14ac:dyDescent="0.25">
      <c r="A2454" s="122" t="s">
        <v>1988</v>
      </c>
      <c r="B2454" s="122">
        <v>-1</v>
      </c>
      <c r="C2454" s="122" t="s">
        <v>2188</v>
      </c>
      <c r="D2454" s="122" t="s">
        <v>2114</v>
      </c>
      <c r="E2454" s="122">
        <v>45</v>
      </c>
      <c r="F2454" s="122">
        <v>0.1079707612088</v>
      </c>
      <c r="G2454" s="122">
        <v>0.10768494073400001</v>
      </c>
      <c r="H2454" s="122">
        <v>0.10955640822</v>
      </c>
      <c r="I2454" s="122">
        <v>0.1049341377504</v>
      </c>
      <c r="J2454" s="122">
        <v>0.1062915441728</v>
      </c>
      <c r="K2454" s="122">
        <v>0.1066799047048</v>
      </c>
      <c r="L2454" s="122">
        <v>0.105848389094</v>
      </c>
      <c r="M2454" s="122">
        <v>0.1051988629804</v>
      </c>
      <c r="N2454" s="122">
        <v>0.1085402986192</v>
      </c>
      <c r="O2454" s="122">
        <v>9.1727297801999993E-2</v>
      </c>
      <c r="P2454" s="122">
        <v>9.1151531282000001E-2</v>
      </c>
      <c r="Q2454" s="122">
        <v>8.8223517953200006E-2</v>
      </c>
      <c r="R2454" s="122">
        <v>8.5440656506799995E-2</v>
      </c>
      <c r="S2454" s="122">
        <v>7.70741134464E-2</v>
      </c>
      <c r="T2454" s="122">
        <v>7.15708187292E-2</v>
      </c>
      <c r="U2454" s="122">
        <v>6.9758775441600002E-2</v>
      </c>
      <c r="V2454" s="122">
        <v>7.3867271169999998E-2</v>
      </c>
      <c r="W2454" s="122">
        <v>6.4634955036400002E-2</v>
      </c>
      <c r="X2454" s="122">
        <v>6.3385750889999995E-2</v>
      </c>
      <c r="Y2454" s="122">
        <v>6.2831518598799999E-2</v>
      </c>
      <c r="Z2454" s="122">
        <v>5.7464457251600001E-2</v>
      </c>
      <c r="AA2454" s="122">
        <v>5.4729229878400003E-2</v>
      </c>
      <c r="AB2454" s="122">
        <v>5.1307990636E-2</v>
      </c>
      <c r="AC2454" s="122">
        <v>4.5929646322000001E-2</v>
      </c>
      <c r="AD2454" s="122">
        <v>4.4573868973200002E-2</v>
      </c>
      <c r="AE2454" s="122">
        <v>4.6417603156399999E-2</v>
      </c>
      <c r="AF2454" s="122">
        <v>4.4655521147999998E-2</v>
      </c>
      <c r="AG2454" s="122">
        <v>4.3794946459599998E-2</v>
      </c>
      <c r="AH2454" s="122">
        <v>4.03483073616E-2</v>
      </c>
      <c r="AI2454" s="122">
        <v>3.8366879804399998E-2</v>
      </c>
      <c r="AJ2454" s="122">
        <v>3.6391256355999997E-2</v>
      </c>
      <c r="AK2454" s="122">
        <v>3.6563309434399997E-2</v>
      </c>
      <c r="AL2454" s="122">
        <v>0</v>
      </c>
    </row>
    <row r="2455" spans="1:38" hidden="1" x14ac:dyDescent="0.25">
      <c r="A2455" s="122" t="s">
        <v>1988</v>
      </c>
      <c r="B2455" s="122">
        <v>-1</v>
      </c>
      <c r="C2455" s="122" t="s">
        <v>2188</v>
      </c>
      <c r="D2455" s="122" t="s">
        <v>2115</v>
      </c>
      <c r="E2455" s="122">
        <v>45</v>
      </c>
      <c r="F2455" s="122">
        <v>9.3667367318000003E-2</v>
      </c>
      <c r="G2455" s="122">
        <v>9.4507762543599994E-2</v>
      </c>
      <c r="H2455" s="122">
        <v>9.88169989912E-2</v>
      </c>
      <c r="I2455" s="122">
        <v>9.7441273330799993E-2</v>
      </c>
      <c r="J2455" s="122">
        <v>9.7101268798800003E-2</v>
      </c>
      <c r="K2455" s="122">
        <v>9.3386799755200006E-2</v>
      </c>
      <c r="L2455" s="122">
        <v>9.1913609922399997E-2</v>
      </c>
      <c r="M2455" s="122">
        <v>9.5548641437200002E-2</v>
      </c>
      <c r="N2455" s="122">
        <v>9.3197609850800001E-2</v>
      </c>
      <c r="O2455" s="122">
        <v>8.1157067107199998E-2</v>
      </c>
      <c r="P2455" s="122">
        <v>7.0349831148800002E-2</v>
      </c>
      <c r="Q2455" s="122">
        <v>6.7655538991599998E-2</v>
      </c>
      <c r="R2455" s="122">
        <v>6.2919991234799993E-2</v>
      </c>
      <c r="S2455" s="122">
        <v>6.2344164973999999E-2</v>
      </c>
      <c r="T2455" s="122">
        <v>5.8391900543200002E-2</v>
      </c>
      <c r="U2455" s="122">
        <v>5.4686677598E-2</v>
      </c>
      <c r="V2455" s="122">
        <v>5.30693137548E-2</v>
      </c>
      <c r="W2455" s="122">
        <v>5.4269329912000001E-2</v>
      </c>
      <c r="X2455" s="122">
        <v>4.8773117366399998E-2</v>
      </c>
      <c r="Y2455" s="122">
        <v>4.6015341414000002E-2</v>
      </c>
      <c r="Z2455" s="122">
        <v>4.7643007252399998E-2</v>
      </c>
      <c r="AA2455" s="122">
        <v>5.0212750705600002E-2</v>
      </c>
      <c r="AB2455" s="122">
        <v>4.4004731164799998E-2</v>
      </c>
      <c r="AC2455" s="122">
        <v>4.1117847192799997E-2</v>
      </c>
      <c r="AD2455" s="122">
        <v>3.5061470032399997E-2</v>
      </c>
      <c r="AE2455" s="122">
        <v>3.1144819865599999E-2</v>
      </c>
      <c r="AF2455" s="122">
        <v>2.8156065000000001E-2</v>
      </c>
      <c r="AG2455" s="122">
        <v>2.69549735E-2</v>
      </c>
      <c r="AH2455" s="122">
        <v>2.6431813710400001E-2</v>
      </c>
      <c r="AI2455" s="122">
        <v>2.8063361871999998E-2</v>
      </c>
      <c r="AJ2455" s="122">
        <v>2.67021306916E-2</v>
      </c>
      <c r="AK2455" s="122">
        <v>2.6860869949199999E-2</v>
      </c>
      <c r="AL2455" s="122">
        <v>0</v>
      </c>
    </row>
    <row r="2456" spans="1:38" hidden="1" x14ac:dyDescent="0.25">
      <c r="A2456" s="122" t="s">
        <v>1988</v>
      </c>
      <c r="B2456" s="122">
        <v>-1</v>
      </c>
      <c r="C2456" s="122" t="s">
        <v>2188</v>
      </c>
      <c r="D2456" s="122" t="s">
        <v>2116</v>
      </c>
      <c r="E2456" s="122">
        <v>45</v>
      </c>
      <c r="F2456" s="122">
        <v>0.27654715548039999</v>
      </c>
      <c r="G2456" s="122">
        <v>0.27126653258599998</v>
      </c>
      <c r="H2456" s="122">
        <v>0.27466502772520002</v>
      </c>
      <c r="I2456" s="122">
        <v>0.2657036857076</v>
      </c>
      <c r="J2456" s="122">
        <v>0.26194822792040001</v>
      </c>
      <c r="K2456" s="122">
        <v>0.25354360401999998</v>
      </c>
      <c r="L2456" s="122">
        <v>0.24216172521519999</v>
      </c>
      <c r="M2456" s="122">
        <v>0.24107384209720001</v>
      </c>
      <c r="N2456" s="122">
        <v>0.23715377440999999</v>
      </c>
      <c r="O2456" s="122">
        <v>0.20737202928119999</v>
      </c>
      <c r="P2456" s="122">
        <v>0.18825412785199999</v>
      </c>
      <c r="Q2456" s="122">
        <v>0.17377768253440001</v>
      </c>
      <c r="R2456" s="122">
        <v>0.162442632478</v>
      </c>
      <c r="S2456" s="122">
        <v>0.157732449168</v>
      </c>
      <c r="T2456" s="122">
        <v>0.15087400282640001</v>
      </c>
      <c r="U2456" s="122">
        <v>0.14136278749600001</v>
      </c>
      <c r="V2456" s="122">
        <v>0.1364716241784</v>
      </c>
      <c r="W2456" s="122">
        <v>0.11688674187960001</v>
      </c>
      <c r="X2456" s="122">
        <v>0.1093841663656</v>
      </c>
      <c r="Y2456" s="122">
        <v>0.10003264698</v>
      </c>
      <c r="Z2456" s="122">
        <v>0.10538983804719999</v>
      </c>
      <c r="AA2456" s="122">
        <v>8.5934877806399995E-2</v>
      </c>
      <c r="AB2456" s="122">
        <v>0.1014685405748</v>
      </c>
      <c r="AC2456" s="122">
        <v>9.7354683428800007E-2</v>
      </c>
      <c r="AD2456" s="122">
        <v>9.0160196008400001E-2</v>
      </c>
      <c r="AE2456" s="122">
        <v>7.6341269723600003E-2</v>
      </c>
      <c r="AF2456" s="122">
        <v>7.20335767032E-2</v>
      </c>
      <c r="AG2456" s="122">
        <v>6.7739877318400005E-2</v>
      </c>
      <c r="AH2456" s="122">
        <v>6.5555542105199996E-2</v>
      </c>
      <c r="AI2456" s="122">
        <v>6.8210579578400002E-2</v>
      </c>
      <c r="AJ2456" s="122">
        <v>5.8770331499600002E-2</v>
      </c>
      <c r="AK2456" s="122">
        <v>5.9208646618800001E-2</v>
      </c>
      <c r="AL2456" s="122">
        <v>0</v>
      </c>
    </row>
    <row r="2457" spans="1:38" hidden="1" x14ac:dyDescent="0.25">
      <c r="A2457" s="122" t="s">
        <v>1988</v>
      </c>
      <c r="B2457" s="122">
        <v>-1</v>
      </c>
      <c r="C2457" s="122" t="s">
        <v>2188</v>
      </c>
      <c r="D2457" s="122" t="s">
        <v>2117</v>
      </c>
      <c r="E2457" s="122">
        <v>45</v>
      </c>
      <c r="F2457" s="122">
        <v>2.2281711415600002E-2</v>
      </c>
      <c r="G2457" s="122">
        <v>2.06696504448E-2</v>
      </c>
      <c r="H2457" s="122">
        <v>2.0902730676799999E-2</v>
      </c>
      <c r="I2457" s="122">
        <v>1.9257696435599998E-2</v>
      </c>
      <c r="J2457" s="122">
        <v>1.8234218029999999E-2</v>
      </c>
      <c r="K2457" s="122">
        <v>1.7257331730800001E-2</v>
      </c>
      <c r="L2457" s="122">
        <v>1.6887260098800001E-2</v>
      </c>
      <c r="M2457" s="122">
        <v>1.5796056883600001E-2</v>
      </c>
      <c r="N2457" s="122">
        <v>1.6517001367999998E-2</v>
      </c>
      <c r="O2457" s="122">
        <v>1.45046066368E-2</v>
      </c>
      <c r="P2457" s="122">
        <v>1.38027693608E-2</v>
      </c>
      <c r="Q2457" s="122">
        <v>1.2313946114400001E-2</v>
      </c>
      <c r="R2457" s="122">
        <v>1.17092048052E-2</v>
      </c>
      <c r="S2457" s="122">
        <v>1.1523093103200001E-2</v>
      </c>
      <c r="T2457" s="122">
        <v>1.0750062752800001E-2</v>
      </c>
      <c r="U2457" s="122">
        <v>9.6851177640000004E-3</v>
      </c>
      <c r="V2457" s="122">
        <v>9.7086019772000005E-3</v>
      </c>
      <c r="W2457" s="122">
        <v>1.0484030197199999E-2</v>
      </c>
      <c r="X2457" s="122">
        <v>9.6878753635999994E-3</v>
      </c>
      <c r="Y2457" s="122">
        <v>1.0201799652800001E-2</v>
      </c>
      <c r="Z2457" s="122">
        <v>8.2272202039999996E-3</v>
      </c>
      <c r="AA2457" s="122">
        <v>7.7853293644000003E-3</v>
      </c>
      <c r="AB2457" s="122">
        <v>7.2105860119999997E-3</v>
      </c>
      <c r="AC2457" s="122">
        <v>7.3732184007999999E-3</v>
      </c>
      <c r="AD2457" s="122">
        <v>7.1596862624000003E-3</v>
      </c>
      <c r="AE2457" s="122">
        <v>5.9837610700000004E-3</v>
      </c>
      <c r="AF2457" s="122">
        <v>5.8377806899999997E-3</v>
      </c>
      <c r="AG2457" s="122">
        <v>5.6189873627999999E-3</v>
      </c>
      <c r="AH2457" s="122">
        <v>5.3027536491999996E-3</v>
      </c>
      <c r="AI2457" s="122">
        <v>5.185225626E-3</v>
      </c>
      <c r="AJ2457" s="122">
        <v>4.7289006408000002E-3</v>
      </c>
      <c r="AK2457" s="122">
        <v>4.7692973887999996E-3</v>
      </c>
      <c r="AL2457" s="122">
        <v>0</v>
      </c>
    </row>
    <row r="2458" spans="1:38" hidden="1" x14ac:dyDescent="0.25">
      <c r="A2458" s="122" t="s">
        <v>1988</v>
      </c>
      <c r="B2458" s="122">
        <v>-1</v>
      </c>
      <c r="C2458" s="122" t="s">
        <v>2188</v>
      </c>
      <c r="D2458" s="122" t="s">
        <v>2118</v>
      </c>
      <c r="E2458" s="122">
        <v>45</v>
      </c>
      <c r="F2458" s="122">
        <v>0.1118911394244</v>
      </c>
      <c r="G2458" s="122">
        <v>0.1114531621672</v>
      </c>
      <c r="H2458" s="122">
        <v>0.1084202223804</v>
      </c>
      <c r="I2458" s="122">
        <v>9.8384051197600006E-2</v>
      </c>
      <c r="J2458" s="122">
        <v>9.5625590354000006E-2</v>
      </c>
      <c r="K2458" s="122">
        <v>9.6562519947599998E-2</v>
      </c>
      <c r="L2458" s="122">
        <v>9.59870250136E-2</v>
      </c>
      <c r="M2458" s="122">
        <v>9.4223013667999997E-2</v>
      </c>
      <c r="N2458" s="122">
        <v>8.9847511678399994E-2</v>
      </c>
      <c r="O2458" s="122">
        <v>7.9851491974800001E-2</v>
      </c>
      <c r="P2458" s="122">
        <v>7.5058404545600005E-2</v>
      </c>
      <c r="Q2458" s="122">
        <v>7.61839115156E-2</v>
      </c>
      <c r="R2458" s="122">
        <v>7.2751137989600007E-2</v>
      </c>
      <c r="S2458" s="122">
        <v>7.0604500545599996E-2</v>
      </c>
      <c r="T2458" s="122">
        <v>7.3661314389599997E-2</v>
      </c>
      <c r="U2458" s="122">
        <v>6.6743215162400005E-2</v>
      </c>
      <c r="V2458" s="122">
        <v>6.5698336471600005E-2</v>
      </c>
      <c r="W2458" s="122">
        <v>6.1959231493599998E-2</v>
      </c>
      <c r="X2458" s="122">
        <v>6.0578830443599997E-2</v>
      </c>
      <c r="Y2458" s="122">
        <v>6.0295880825600001E-2</v>
      </c>
      <c r="Z2458" s="122">
        <v>5.55507105076E-2</v>
      </c>
      <c r="AA2458" s="122">
        <v>5.8218192944799997E-2</v>
      </c>
      <c r="AB2458" s="122">
        <v>5.3679051218799997E-2</v>
      </c>
      <c r="AC2458" s="122">
        <v>5.0774543632399999E-2</v>
      </c>
      <c r="AD2458" s="122">
        <v>4.8313285028400002E-2</v>
      </c>
      <c r="AE2458" s="122">
        <v>5.4964280417200001E-2</v>
      </c>
      <c r="AF2458" s="122">
        <v>5.23234905956E-2</v>
      </c>
      <c r="AG2458" s="122">
        <v>5.4104373447600003E-2</v>
      </c>
      <c r="AH2458" s="122">
        <v>5.47945340208E-2</v>
      </c>
      <c r="AI2458" s="122">
        <v>4.5709916918399998E-2</v>
      </c>
      <c r="AJ2458" s="122">
        <v>4.4652357472799997E-2</v>
      </c>
      <c r="AK2458" s="122">
        <v>4.4905953833999999E-2</v>
      </c>
      <c r="AL2458" s="122">
        <v>0</v>
      </c>
    </row>
    <row r="2459" spans="1:38" hidden="1" x14ac:dyDescent="0.25">
      <c r="A2459" s="122" t="s">
        <v>1988</v>
      </c>
      <c r="B2459" s="122">
        <v>-1</v>
      </c>
      <c r="C2459" s="122" t="s">
        <v>2188</v>
      </c>
      <c r="D2459" s="122" t="s">
        <v>2119</v>
      </c>
      <c r="E2459" s="122">
        <v>45</v>
      </c>
      <c r="F2459" s="122">
        <v>2.92012570864E-2</v>
      </c>
      <c r="G2459" s="122">
        <v>2.3344967161599998E-2</v>
      </c>
      <c r="H2459" s="122">
        <v>2.3869543171600002E-2</v>
      </c>
      <c r="I2459" s="122">
        <v>2.4445554058800001E-2</v>
      </c>
      <c r="J2459" s="122">
        <v>2.4502963332399999E-2</v>
      </c>
      <c r="K2459" s="122">
        <v>2.3756522067600001E-2</v>
      </c>
      <c r="L2459" s="122">
        <v>2.3017431861200002E-2</v>
      </c>
      <c r="M2459" s="122">
        <v>2.2069362826E-2</v>
      </c>
      <c r="N2459" s="122">
        <v>1.9860647371599999E-2</v>
      </c>
      <c r="O2459" s="122">
        <v>1.8400458143199998E-2</v>
      </c>
      <c r="P2459" s="122">
        <v>1.79947835396E-2</v>
      </c>
      <c r="Q2459" s="122">
        <v>1.7700896642800001E-2</v>
      </c>
      <c r="R2459" s="122">
        <v>1.55225336616E-2</v>
      </c>
      <c r="S2459" s="122">
        <v>1.5715686504000001E-2</v>
      </c>
      <c r="T2459" s="122">
        <v>1.49891169932E-2</v>
      </c>
      <c r="U2459" s="122">
        <v>1.38781601588E-2</v>
      </c>
      <c r="V2459" s="122">
        <v>1.4448338293200001E-2</v>
      </c>
      <c r="W2459" s="122">
        <v>1.3730603149200001E-2</v>
      </c>
      <c r="X2459" s="122">
        <v>1.31740994308E-2</v>
      </c>
      <c r="Y2459" s="122">
        <v>1.3164568015200001E-2</v>
      </c>
      <c r="Z2459" s="122">
        <v>1.12841405488E-2</v>
      </c>
      <c r="AA2459" s="122">
        <v>1.18849351852E-2</v>
      </c>
      <c r="AB2459" s="122">
        <v>1.1675987234799999E-2</v>
      </c>
      <c r="AC2459" s="122">
        <v>1.1802954987599999E-2</v>
      </c>
      <c r="AD2459" s="122">
        <v>1.1236978754400001E-2</v>
      </c>
      <c r="AE2459" s="122">
        <v>1.1034793005600001E-2</v>
      </c>
      <c r="AF2459" s="122">
        <v>1.05480352544E-2</v>
      </c>
      <c r="AG2459" s="122">
        <v>1.00249451372E-2</v>
      </c>
      <c r="AH2459" s="122">
        <v>1.00041084472E-2</v>
      </c>
      <c r="AI2459" s="122">
        <v>9.8777345996000007E-3</v>
      </c>
      <c r="AJ2459" s="122">
        <v>1.06830007984E-2</v>
      </c>
      <c r="AK2459" s="122">
        <v>1.073111725E-2</v>
      </c>
      <c r="AL2459" s="122">
        <v>0</v>
      </c>
    </row>
    <row r="2460" spans="1:38" hidden="1" x14ac:dyDescent="0.25">
      <c r="A2460" s="122" t="s">
        <v>1988</v>
      </c>
      <c r="B2460" s="122">
        <v>-1</v>
      </c>
      <c r="C2460" s="122" t="s">
        <v>2188</v>
      </c>
      <c r="D2460" s="122" t="s">
        <v>2120</v>
      </c>
      <c r="E2460" s="122">
        <v>45</v>
      </c>
      <c r="F2460" s="122">
        <v>0.13790586203800001</v>
      </c>
      <c r="G2460" s="122">
        <v>0.13398197997239999</v>
      </c>
      <c r="H2460" s="122">
        <v>0.13803828892559999</v>
      </c>
      <c r="I2460" s="122">
        <v>0.14512162971879999</v>
      </c>
      <c r="J2460" s="122">
        <v>0.1475230797124</v>
      </c>
      <c r="K2460" s="122">
        <v>0.14888371990240001</v>
      </c>
      <c r="L2460" s="122">
        <v>0.14644204536079999</v>
      </c>
      <c r="M2460" s="122">
        <v>0.14467531027319999</v>
      </c>
      <c r="N2460" s="122">
        <v>0.1322591174212</v>
      </c>
      <c r="O2460" s="122">
        <v>0.1193204712112</v>
      </c>
      <c r="P2460" s="122">
        <v>0.11310042628359999</v>
      </c>
      <c r="Q2460" s="122">
        <v>0.107040630648</v>
      </c>
      <c r="R2460" s="122">
        <v>9.8461219007199993E-2</v>
      </c>
      <c r="S2460" s="122">
        <v>9.2958315738399994E-2</v>
      </c>
      <c r="T2460" s="122">
        <v>8.8706179343600006E-2</v>
      </c>
      <c r="U2460" s="122">
        <v>8.2487543591600002E-2</v>
      </c>
      <c r="V2460" s="122">
        <v>8.0092173109199999E-2</v>
      </c>
      <c r="W2460" s="122">
        <v>8.7763676921200004E-2</v>
      </c>
      <c r="X2460" s="122">
        <v>8.1453976878400003E-2</v>
      </c>
      <c r="Y2460" s="122">
        <v>8.0067050355599995E-2</v>
      </c>
      <c r="Z2460" s="122">
        <v>6.8051522568399997E-2</v>
      </c>
      <c r="AA2460" s="122">
        <v>6.73665749456E-2</v>
      </c>
      <c r="AB2460" s="122">
        <v>6.3377702317999995E-2</v>
      </c>
      <c r="AC2460" s="122">
        <v>6.0685029157199998E-2</v>
      </c>
      <c r="AD2460" s="122">
        <v>5.6027324864E-2</v>
      </c>
      <c r="AE2460" s="122">
        <v>6.1439892262000001E-2</v>
      </c>
      <c r="AF2460" s="122">
        <v>5.9479024984399997E-2</v>
      </c>
      <c r="AG2460" s="122">
        <v>5.7720848421600003E-2</v>
      </c>
      <c r="AH2460" s="122">
        <v>5.7636138674799997E-2</v>
      </c>
      <c r="AI2460" s="122">
        <v>5.8971962733600003E-2</v>
      </c>
      <c r="AJ2460" s="122">
        <v>5.4956618852800003E-2</v>
      </c>
      <c r="AK2460" s="122">
        <v>5.5316783992399997E-2</v>
      </c>
      <c r="AL2460" s="122">
        <v>0</v>
      </c>
    </row>
    <row r="2461" spans="1:38" hidden="1" x14ac:dyDescent="0.25">
      <c r="A2461" s="122" t="s">
        <v>1988</v>
      </c>
      <c r="B2461" s="122">
        <v>-1</v>
      </c>
      <c r="C2461" s="122" t="s">
        <v>2188</v>
      </c>
      <c r="D2461" s="122" t="s">
        <v>2121</v>
      </c>
      <c r="E2461" s="122">
        <v>45</v>
      </c>
      <c r="F2461" s="122">
        <v>0.62097250806920001</v>
      </c>
      <c r="G2461" s="122">
        <v>0.61224719098479996</v>
      </c>
      <c r="H2461" s="122">
        <v>0.62987355736200001</v>
      </c>
      <c r="I2461" s="122">
        <v>0.58944303355280003</v>
      </c>
      <c r="J2461" s="122">
        <v>0.60379497349919997</v>
      </c>
      <c r="K2461" s="122">
        <v>0.59731071832039995</v>
      </c>
      <c r="L2461" s="122">
        <v>0.59709975293640005</v>
      </c>
      <c r="M2461" s="122">
        <v>0.62142139096240001</v>
      </c>
      <c r="N2461" s="122">
        <v>0.65023596504720005</v>
      </c>
      <c r="O2461" s="122">
        <v>0.55829194652280001</v>
      </c>
      <c r="P2461" s="122">
        <v>0.53613921261599995</v>
      </c>
      <c r="Q2461" s="122">
        <v>0.4989559220268</v>
      </c>
      <c r="R2461" s="122">
        <v>0.47134695760599998</v>
      </c>
      <c r="S2461" s="122">
        <v>0.4747872928288</v>
      </c>
      <c r="T2461" s="122">
        <v>0.45718908138960002</v>
      </c>
      <c r="U2461" s="122">
        <v>0.43123794799960002</v>
      </c>
      <c r="V2461" s="122">
        <v>0.43110564491679998</v>
      </c>
      <c r="W2461" s="122">
        <v>0.41557419062040002</v>
      </c>
      <c r="X2461" s="122">
        <v>0.38543243361840002</v>
      </c>
      <c r="Y2461" s="122">
        <v>0.36320085994360002</v>
      </c>
      <c r="Z2461" s="122">
        <v>0.3915517486608</v>
      </c>
      <c r="AA2461" s="122">
        <v>0.41319356549519998</v>
      </c>
      <c r="AB2461" s="122">
        <v>0.35705353609520002</v>
      </c>
      <c r="AC2461" s="122">
        <v>0.35683041780680003</v>
      </c>
      <c r="AD2461" s="122">
        <v>0.35594881812279999</v>
      </c>
      <c r="AE2461" s="122">
        <v>0.3434828785108</v>
      </c>
      <c r="AF2461" s="122">
        <v>0.34774865307840003</v>
      </c>
      <c r="AG2461" s="122">
        <v>0.32890355476720001</v>
      </c>
      <c r="AH2461" s="122">
        <v>0.31939541130560001</v>
      </c>
      <c r="AI2461" s="122">
        <v>0.33945370534039998</v>
      </c>
      <c r="AJ2461" s="122">
        <v>0.3104410850548</v>
      </c>
      <c r="AK2461" s="122">
        <v>0.31118914257199998</v>
      </c>
      <c r="AL2461" s="122">
        <v>0</v>
      </c>
    </row>
    <row r="2462" spans="1:38" hidden="1" x14ac:dyDescent="0.25">
      <c r="A2462" s="122" t="s">
        <v>1988</v>
      </c>
      <c r="B2462" s="122">
        <v>-1</v>
      </c>
      <c r="C2462" s="122" t="s">
        <v>2188</v>
      </c>
      <c r="D2462" s="122" t="s">
        <v>2122</v>
      </c>
      <c r="E2462" s="122">
        <v>45</v>
      </c>
      <c r="F2462" s="122">
        <v>4.5018662626000003E-2</v>
      </c>
      <c r="G2462" s="122">
        <v>4.5900139994799999E-2</v>
      </c>
      <c r="H2462" s="122">
        <v>4.70821067752E-2</v>
      </c>
      <c r="I2462" s="122">
        <v>4.8326254466000002E-2</v>
      </c>
      <c r="J2462" s="122">
        <v>5.0351724113599998E-2</v>
      </c>
      <c r="K2462" s="122">
        <v>4.9887339042800002E-2</v>
      </c>
      <c r="L2462" s="122">
        <v>5.0187842062399998E-2</v>
      </c>
      <c r="M2462" s="122">
        <v>4.9448234222800001E-2</v>
      </c>
      <c r="N2462" s="122">
        <v>4.7827540824000002E-2</v>
      </c>
      <c r="O2462" s="122">
        <v>4.5004296595999999E-2</v>
      </c>
      <c r="P2462" s="122">
        <v>4.3576730612799999E-2</v>
      </c>
      <c r="Q2462" s="122">
        <v>4.2006979109200003E-2</v>
      </c>
      <c r="R2462" s="122">
        <v>4.0244191803199998E-2</v>
      </c>
      <c r="S2462" s="122">
        <v>3.7761779092799999E-2</v>
      </c>
      <c r="T2462" s="122">
        <v>3.5684097324399998E-2</v>
      </c>
      <c r="U2462" s="122">
        <v>3.40877273604E-2</v>
      </c>
      <c r="V2462" s="122">
        <v>3.4060631401999997E-2</v>
      </c>
      <c r="W2462" s="122">
        <v>3.21778953496E-2</v>
      </c>
      <c r="X2462" s="122">
        <v>3.0283304791600001E-2</v>
      </c>
      <c r="Y2462" s="122">
        <v>2.98976585376E-2</v>
      </c>
      <c r="Z2462" s="122">
        <v>2.7307968612400001E-2</v>
      </c>
      <c r="AA2462" s="122">
        <v>2.7534029963999999E-2</v>
      </c>
      <c r="AB2462" s="122">
        <v>2.5492649870800001E-2</v>
      </c>
      <c r="AC2462" s="122">
        <v>2.5531782877999998E-2</v>
      </c>
      <c r="AD2462" s="122">
        <v>2.4788170022000001E-2</v>
      </c>
      <c r="AE2462" s="122">
        <v>2.3242718405200001E-2</v>
      </c>
      <c r="AF2462" s="122">
        <v>2.3073967462000002E-2</v>
      </c>
      <c r="AG2462" s="122">
        <v>2.2326541526800001E-2</v>
      </c>
      <c r="AH2462" s="122">
        <v>2.2408897134399999E-2</v>
      </c>
      <c r="AI2462" s="122">
        <v>2.25578214008E-2</v>
      </c>
      <c r="AJ2462" s="122">
        <v>2.0256747209999999E-2</v>
      </c>
      <c r="AK2462" s="122">
        <v>2.04237872944E-2</v>
      </c>
      <c r="AL2462" s="122">
        <v>0</v>
      </c>
    </row>
    <row r="2463" spans="1:38" hidden="1" x14ac:dyDescent="0.25">
      <c r="A2463" s="122" t="s">
        <v>1988</v>
      </c>
      <c r="B2463" s="122">
        <v>-1</v>
      </c>
      <c r="C2463" s="122" t="s">
        <v>2188</v>
      </c>
      <c r="D2463" s="122" t="s">
        <v>2123</v>
      </c>
      <c r="E2463" s="122">
        <v>45</v>
      </c>
      <c r="F2463" s="122">
        <v>0.19307819126119999</v>
      </c>
      <c r="G2463" s="122">
        <v>0.18876731186039999</v>
      </c>
      <c r="H2463" s="122">
        <v>0.18679298641639999</v>
      </c>
      <c r="I2463" s="122">
        <v>0.18363277579080001</v>
      </c>
      <c r="J2463" s="122">
        <v>0.18211991777280001</v>
      </c>
      <c r="K2463" s="122">
        <v>0.1806673407336</v>
      </c>
      <c r="L2463" s="122">
        <v>0.17566254533799999</v>
      </c>
      <c r="M2463" s="122">
        <v>0.16576235881519999</v>
      </c>
      <c r="N2463" s="122">
        <v>0.1571813407248</v>
      </c>
      <c r="O2463" s="122">
        <v>0.13902465332280001</v>
      </c>
      <c r="P2463" s="122">
        <v>0.1409371530588</v>
      </c>
      <c r="Q2463" s="122">
        <v>0.126401229556</v>
      </c>
      <c r="R2463" s="122">
        <v>0.1185505951896</v>
      </c>
      <c r="S2463" s="122">
        <v>0.11527819334640001</v>
      </c>
      <c r="T2463" s="122">
        <v>0.1132946454052</v>
      </c>
      <c r="U2463" s="122">
        <v>0.1070423889444</v>
      </c>
      <c r="V2463" s="122">
        <v>0.1029764973692</v>
      </c>
      <c r="W2463" s="122">
        <v>9.4772644290799998E-2</v>
      </c>
      <c r="X2463" s="122">
        <v>8.73604673704E-2</v>
      </c>
      <c r="Y2463" s="122">
        <v>8.2764403318800001E-2</v>
      </c>
      <c r="Z2463" s="122">
        <v>8.4135646660800006E-2</v>
      </c>
      <c r="AA2463" s="122">
        <v>8.4474154489199996E-2</v>
      </c>
      <c r="AB2463" s="122">
        <v>8.0396282094800001E-2</v>
      </c>
      <c r="AC2463" s="122">
        <v>7.8870745298800005E-2</v>
      </c>
      <c r="AD2463" s="122">
        <v>7.8554614188399999E-2</v>
      </c>
      <c r="AE2463" s="122">
        <v>6.3746807406799999E-2</v>
      </c>
      <c r="AF2463" s="122">
        <v>6.2682398682399998E-2</v>
      </c>
      <c r="AG2463" s="122">
        <v>6.1235491657199999E-2</v>
      </c>
      <c r="AH2463" s="122">
        <v>5.7554730492000002E-2</v>
      </c>
      <c r="AI2463" s="122">
        <v>5.7914594623199998E-2</v>
      </c>
      <c r="AJ2463" s="122">
        <v>5.0806864119199997E-2</v>
      </c>
      <c r="AK2463" s="122">
        <v>5.1236512692400003E-2</v>
      </c>
      <c r="AL2463" s="122">
        <v>0</v>
      </c>
    </row>
    <row r="2464" spans="1:38" hidden="1" x14ac:dyDescent="0.25">
      <c r="A2464" s="122" t="s">
        <v>1988</v>
      </c>
      <c r="B2464" s="122">
        <v>-1</v>
      </c>
      <c r="C2464" s="122" t="s">
        <v>2188</v>
      </c>
      <c r="D2464" s="122" t="s">
        <v>2124</v>
      </c>
      <c r="E2464" s="122">
        <v>45</v>
      </c>
      <c r="F2464" s="122">
        <v>1.71733426816E-2</v>
      </c>
      <c r="G2464" s="122">
        <v>1.6744794388000001E-2</v>
      </c>
      <c r="H2464" s="122">
        <v>1.6547604841599999E-2</v>
      </c>
      <c r="I2464" s="122">
        <v>1.5577275725200001E-2</v>
      </c>
      <c r="J2464" s="122">
        <v>1.54642801488E-2</v>
      </c>
      <c r="K2464" s="122">
        <v>1.5054391116800001E-2</v>
      </c>
      <c r="L2464" s="122">
        <v>1.46474149416E-2</v>
      </c>
      <c r="M2464" s="122">
        <v>1.40888609904E-2</v>
      </c>
      <c r="N2464" s="122">
        <v>1.3792886898E-2</v>
      </c>
      <c r="O2464" s="122">
        <v>1.18786629332E-2</v>
      </c>
      <c r="P2464" s="122">
        <v>1.16315402056E-2</v>
      </c>
      <c r="Q2464" s="122">
        <v>1.4831085418800001E-2</v>
      </c>
      <c r="R2464" s="122">
        <v>1.32991621112E-2</v>
      </c>
      <c r="S2464" s="122">
        <v>1.1679589222000001E-2</v>
      </c>
      <c r="T2464" s="122">
        <v>1.0344960035199999E-2</v>
      </c>
      <c r="U2464" s="122">
        <v>9.6001303720000004E-3</v>
      </c>
      <c r="V2464" s="122">
        <v>9.3480616880000002E-3</v>
      </c>
      <c r="W2464" s="122">
        <v>8.1063518787999993E-3</v>
      </c>
      <c r="X2464" s="122">
        <v>7.1636760384000001E-3</v>
      </c>
      <c r="Y2464" s="122">
        <v>7.5838074368000004E-3</v>
      </c>
      <c r="Z2464" s="122">
        <v>6.742085672E-3</v>
      </c>
      <c r="AA2464" s="122">
        <v>6.6221002399999996E-3</v>
      </c>
      <c r="AB2464" s="122">
        <v>6.2307359267999999E-3</v>
      </c>
      <c r="AC2464" s="122">
        <v>5.8803761127999999E-3</v>
      </c>
      <c r="AD2464" s="122">
        <v>5.6669290495999997E-3</v>
      </c>
      <c r="AE2464" s="122">
        <v>5.6061586028E-3</v>
      </c>
      <c r="AF2464" s="122">
        <v>5.5606241068000004E-3</v>
      </c>
      <c r="AG2464" s="122">
        <v>5.3424263451999996E-3</v>
      </c>
      <c r="AH2464" s="122">
        <v>4.9561992059999997E-3</v>
      </c>
      <c r="AI2464" s="122">
        <v>4.9806582224000001E-3</v>
      </c>
      <c r="AJ2464" s="122">
        <v>4.5649733163999999E-3</v>
      </c>
      <c r="AK2464" s="122">
        <v>4.5963656871999999E-3</v>
      </c>
      <c r="AL2464" s="122">
        <v>0</v>
      </c>
    </row>
    <row r="2465" spans="1:38" hidden="1" x14ac:dyDescent="0.25">
      <c r="A2465" s="122" t="s">
        <v>1988</v>
      </c>
      <c r="B2465" s="122">
        <v>-1</v>
      </c>
      <c r="C2465" s="122" t="s">
        <v>2188</v>
      </c>
      <c r="D2465" s="122" t="s">
        <v>2125</v>
      </c>
      <c r="E2465" s="122">
        <v>45</v>
      </c>
      <c r="F2465" s="122">
        <v>0.18733472818479999</v>
      </c>
      <c r="G2465" s="122">
        <v>0.19154410072280001</v>
      </c>
      <c r="H2465" s="122">
        <v>0.21927500315000001</v>
      </c>
      <c r="I2465" s="122">
        <v>0.18951744904119999</v>
      </c>
      <c r="J2465" s="122">
        <v>0.1815099389124</v>
      </c>
      <c r="K2465" s="122">
        <v>0.2000772231388</v>
      </c>
      <c r="L2465" s="122">
        <v>0.1837223338132</v>
      </c>
      <c r="M2465" s="122">
        <v>0.19029029792919999</v>
      </c>
      <c r="N2465" s="122">
        <v>0.16845967230680001</v>
      </c>
      <c r="O2465" s="122">
        <v>0.146363958622</v>
      </c>
      <c r="P2465" s="122">
        <v>0.1293158835556</v>
      </c>
      <c r="Q2465" s="122">
        <v>0.1270966872308</v>
      </c>
      <c r="R2465" s="122">
        <v>0.1131955694408</v>
      </c>
      <c r="S2465" s="122">
        <v>0.1177700958728</v>
      </c>
      <c r="T2465" s="122">
        <v>0.10841424732880001</v>
      </c>
      <c r="U2465" s="122">
        <v>0.1064882535864</v>
      </c>
      <c r="V2465" s="122">
        <v>9.8504552154400002E-2</v>
      </c>
      <c r="W2465" s="122">
        <v>0.1013164080208</v>
      </c>
      <c r="X2465" s="122">
        <v>7.91329403284E-2</v>
      </c>
      <c r="Y2465" s="122">
        <v>8.8200397952800005E-2</v>
      </c>
      <c r="Z2465" s="122">
        <v>8.9561461214400007E-2</v>
      </c>
      <c r="AA2465" s="122">
        <v>0.10032059146199999</v>
      </c>
      <c r="AB2465" s="122">
        <v>0.10590644543079999</v>
      </c>
      <c r="AC2465" s="122">
        <v>0.10920914397960001</v>
      </c>
      <c r="AD2465" s="122">
        <v>9.6969038160400006E-2</v>
      </c>
      <c r="AE2465" s="122">
        <v>0.1097628025172</v>
      </c>
      <c r="AF2465" s="122">
        <v>0.13661915033479999</v>
      </c>
      <c r="AG2465" s="122">
        <v>0.10895087185919999</v>
      </c>
      <c r="AH2465" s="122">
        <v>9.7900835225200003E-2</v>
      </c>
      <c r="AI2465" s="122">
        <v>0.1107474732756</v>
      </c>
      <c r="AJ2465" s="122">
        <v>7.8087604795199994E-2</v>
      </c>
      <c r="AK2465" s="122">
        <v>7.8165206291199996E-2</v>
      </c>
      <c r="AL2465" s="122">
        <v>0</v>
      </c>
    </row>
    <row r="2466" spans="1:38" hidden="1" x14ac:dyDescent="0.25">
      <c r="A2466" s="122" t="s">
        <v>1988</v>
      </c>
      <c r="B2466" s="122">
        <v>-1</v>
      </c>
      <c r="C2466" s="122" t="s">
        <v>2188</v>
      </c>
      <c r="D2466" s="122" t="s">
        <v>2126</v>
      </c>
      <c r="E2466" s="122">
        <v>45</v>
      </c>
      <c r="F2466" s="122">
        <v>0.134736670768</v>
      </c>
      <c r="G2466" s="122">
        <v>0.13223347497080001</v>
      </c>
      <c r="H2466" s="122">
        <v>0.1332013055072</v>
      </c>
      <c r="I2466" s="122">
        <v>0.13451257157240001</v>
      </c>
      <c r="J2466" s="122">
        <v>0.13622004668439999</v>
      </c>
      <c r="K2466" s="122">
        <v>0.13390965850360001</v>
      </c>
      <c r="L2466" s="122">
        <v>0.1299616163216</v>
      </c>
      <c r="M2466" s="122">
        <v>0.1275473244416</v>
      </c>
      <c r="N2466" s="122">
        <v>0.11969464622919999</v>
      </c>
      <c r="O2466" s="122">
        <v>0.1064260341004</v>
      </c>
      <c r="P2466" s="122">
        <v>0.1029913203256</v>
      </c>
      <c r="Q2466" s="122">
        <v>0.10121043569</v>
      </c>
      <c r="R2466" s="122">
        <v>9.3850146462800002E-2</v>
      </c>
      <c r="S2466" s="122">
        <v>8.2979519249199996E-2</v>
      </c>
      <c r="T2466" s="122">
        <v>7.99826977376E-2</v>
      </c>
      <c r="U2466" s="122">
        <v>7.3929661512000006E-2</v>
      </c>
      <c r="V2466" s="122">
        <v>7.12118317148E-2</v>
      </c>
      <c r="W2466" s="122">
        <v>6.439166566E-2</v>
      </c>
      <c r="X2466" s="122">
        <v>5.90642172568E-2</v>
      </c>
      <c r="Y2466" s="122">
        <v>5.6003751050800001E-2</v>
      </c>
      <c r="Z2466" s="122">
        <v>6.0010094981200003E-2</v>
      </c>
      <c r="AA2466" s="122">
        <v>5.69280678764E-2</v>
      </c>
      <c r="AB2466" s="122">
        <v>5.6540807332800001E-2</v>
      </c>
      <c r="AC2466" s="122">
        <v>5.3849427755199998E-2</v>
      </c>
      <c r="AD2466" s="122">
        <v>5.0530157246800003E-2</v>
      </c>
      <c r="AE2466" s="122">
        <v>5.5226072885199998E-2</v>
      </c>
      <c r="AF2466" s="122">
        <v>5.4278216437200003E-2</v>
      </c>
      <c r="AG2466" s="122">
        <v>5.2356653882400003E-2</v>
      </c>
      <c r="AH2466" s="122">
        <v>5.1007247625600001E-2</v>
      </c>
      <c r="AI2466" s="122">
        <v>5.2215135946400003E-2</v>
      </c>
      <c r="AJ2466" s="122">
        <v>4.8110852327999998E-2</v>
      </c>
      <c r="AK2466" s="122">
        <v>4.8349380279200001E-2</v>
      </c>
      <c r="AL2466" s="122">
        <v>0</v>
      </c>
    </row>
    <row r="2467" spans="1:38" hidden="1" x14ac:dyDescent="0.25">
      <c r="A2467" s="122" t="s">
        <v>1988</v>
      </c>
      <c r="B2467" s="122">
        <v>-1</v>
      </c>
      <c r="C2467" s="122" t="s">
        <v>2188</v>
      </c>
      <c r="D2467" s="122" t="s">
        <v>2127</v>
      </c>
      <c r="E2467" s="122">
        <v>45</v>
      </c>
      <c r="F2467" s="122">
        <v>4.7106994846799997E-2</v>
      </c>
      <c r="G2467" s="122">
        <v>4.69119329224E-2</v>
      </c>
      <c r="H2467" s="122">
        <v>4.6164775005999997E-2</v>
      </c>
      <c r="I2467" s="122">
        <v>4.3849652870799997E-2</v>
      </c>
      <c r="J2467" s="122">
        <v>4.3533180611199998E-2</v>
      </c>
      <c r="K2467" s="122">
        <v>4.2553392167999998E-2</v>
      </c>
      <c r="L2467" s="122">
        <v>4.09302672604E-2</v>
      </c>
      <c r="M2467" s="122">
        <v>4.0148031184800002E-2</v>
      </c>
      <c r="N2467" s="122">
        <v>3.9116286915999998E-2</v>
      </c>
      <c r="O2467" s="122">
        <v>3.5052365499200003E-2</v>
      </c>
      <c r="P2467" s="122">
        <v>3.2803166337199999E-2</v>
      </c>
      <c r="Q2467" s="122">
        <v>2.9959201353199998E-2</v>
      </c>
      <c r="R2467" s="122">
        <v>2.7553959806800001E-2</v>
      </c>
      <c r="S2467" s="122">
        <v>2.5900784949199999E-2</v>
      </c>
      <c r="T2467" s="122">
        <v>2.4523974644399999E-2</v>
      </c>
      <c r="U2467" s="122">
        <v>2.3242118401599999E-2</v>
      </c>
      <c r="V2467" s="122">
        <v>2.24474559288E-2</v>
      </c>
      <c r="W2467" s="122">
        <v>2.03944453328E-2</v>
      </c>
      <c r="X2467" s="122">
        <v>1.9305108396000002E-2</v>
      </c>
      <c r="Y2467" s="122">
        <v>1.8089439421200001E-2</v>
      </c>
      <c r="Z2467" s="122">
        <v>1.6498048579600001E-2</v>
      </c>
      <c r="AA2467" s="122">
        <v>1.6103324938399999E-2</v>
      </c>
      <c r="AB2467" s="122">
        <v>1.52483025408E-2</v>
      </c>
      <c r="AC2467" s="122">
        <v>1.44518570532E-2</v>
      </c>
      <c r="AD2467" s="122">
        <v>1.31585777344E-2</v>
      </c>
      <c r="AE2467" s="122">
        <v>1.3008430853599999E-2</v>
      </c>
      <c r="AF2467" s="122">
        <v>1.2259500069600001E-2</v>
      </c>
      <c r="AG2467" s="122">
        <v>1.1948454686000001E-2</v>
      </c>
      <c r="AH2467" s="122">
        <v>1.11989204684E-2</v>
      </c>
      <c r="AI2467" s="122">
        <v>1.1455656629199999E-2</v>
      </c>
      <c r="AJ2467" s="122">
        <v>1.00389048424E-2</v>
      </c>
      <c r="AK2467" s="122">
        <v>1.0116848224E-2</v>
      </c>
      <c r="AL2467" s="122">
        <v>0</v>
      </c>
    </row>
    <row r="2468" spans="1:38" hidden="1" x14ac:dyDescent="0.25">
      <c r="A2468" s="122" t="s">
        <v>1988</v>
      </c>
      <c r="B2468" s="122">
        <v>-1</v>
      </c>
      <c r="C2468" s="122" t="s">
        <v>2188</v>
      </c>
      <c r="D2468" s="122" t="s">
        <v>2128</v>
      </c>
      <c r="E2468" s="122">
        <v>45</v>
      </c>
      <c r="F2468" s="122">
        <v>2.2367263956799999E-2</v>
      </c>
      <c r="G2468" s="122">
        <v>2.1487725288400001E-2</v>
      </c>
      <c r="H2468" s="122">
        <v>2.1785627248000001E-2</v>
      </c>
      <c r="I2468" s="122">
        <v>2.3714020391600001E-2</v>
      </c>
      <c r="J2468" s="122">
        <v>2.3711729759199999E-2</v>
      </c>
      <c r="K2468" s="122">
        <v>2.5223020519200001E-2</v>
      </c>
      <c r="L2468" s="122">
        <v>2.6222017152799999E-2</v>
      </c>
      <c r="M2468" s="122">
        <v>2.5124715338800001E-2</v>
      </c>
      <c r="N2468" s="122">
        <v>2.28191100956E-2</v>
      </c>
      <c r="O2468" s="122">
        <v>2.21295619776E-2</v>
      </c>
      <c r="P2468" s="122">
        <v>2.3061414513199999E-2</v>
      </c>
      <c r="Q2468" s="122">
        <v>2.0585657772399998E-2</v>
      </c>
      <c r="R2468" s="122">
        <v>2.05831256624E-2</v>
      </c>
      <c r="S2468" s="122">
        <v>1.9335719404400001E-2</v>
      </c>
      <c r="T2468" s="122">
        <v>1.9394274488400001E-2</v>
      </c>
      <c r="U2468" s="122">
        <v>1.7666375364400001E-2</v>
      </c>
      <c r="V2468" s="122">
        <v>1.8077239476800001E-2</v>
      </c>
      <c r="W2468" s="122">
        <v>1.3828197796000001E-2</v>
      </c>
      <c r="X2468" s="122">
        <v>1.4029337756E-2</v>
      </c>
      <c r="Y2468" s="122">
        <v>1.39975428264E-2</v>
      </c>
      <c r="Z2468" s="122">
        <v>1.1842171608400001E-2</v>
      </c>
      <c r="AA2468" s="122">
        <v>1.1276188033600001E-2</v>
      </c>
      <c r="AB2468" s="122">
        <v>1.0971030249200001E-2</v>
      </c>
      <c r="AC2468" s="122">
        <v>1.054182052E-2</v>
      </c>
      <c r="AD2468" s="122">
        <v>9.687319166E-3</v>
      </c>
      <c r="AE2468" s="122">
        <v>9.9148587972000008E-3</v>
      </c>
      <c r="AF2468" s="122">
        <v>9.8623596932000002E-3</v>
      </c>
      <c r="AG2468" s="122">
        <v>1.0080610604400001E-2</v>
      </c>
      <c r="AH2468" s="122">
        <v>9.8157687488000002E-3</v>
      </c>
      <c r="AI2468" s="122">
        <v>1.0317788020400001E-2</v>
      </c>
      <c r="AJ2468" s="122">
        <v>9.0381446315999994E-3</v>
      </c>
      <c r="AK2468" s="122">
        <v>9.0788678792000001E-3</v>
      </c>
      <c r="AL2468" s="122">
        <v>0</v>
      </c>
    </row>
    <row r="2469" spans="1:38" hidden="1" x14ac:dyDescent="0.25">
      <c r="A2469" s="122" t="s">
        <v>1994</v>
      </c>
      <c r="B2469" s="122">
        <v>1</v>
      </c>
      <c r="C2469" s="122" t="s">
        <v>2189</v>
      </c>
      <c r="D2469" s="122" t="s">
        <v>2080</v>
      </c>
      <c r="E2469" s="122">
        <v>46</v>
      </c>
      <c r="F2469" s="122">
        <v>2.6636101239999998E-3</v>
      </c>
      <c r="G2469" s="122">
        <v>2.7109273939999999E-3</v>
      </c>
      <c r="H2469" s="122">
        <v>2.7883547439999999E-3</v>
      </c>
      <c r="I2469" s="122">
        <v>2.9042410207999999E-3</v>
      </c>
      <c r="J2469" s="122">
        <v>2.9745313359999998E-3</v>
      </c>
      <c r="K2469" s="122">
        <v>3.0540286419999999E-3</v>
      </c>
      <c r="L2469" s="122">
        <v>3.0962797291999998E-3</v>
      </c>
      <c r="M2469" s="122">
        <v>3.1497363743999999E-3</v>
      </c>
      <c r="N2469" s="122">
        <v>3.179151822E-3</v>
      </c>
      <c r="O2469" s="122">
        <v>3.245722844E-3</v>
      </c>
      <c r="P2469" s="122">
        <v>3.2935226520000001E-3</v>
      </c>
      <c r="Q2469" s="122">
        <v>3.3178885012000001E-3</v>
      </c>
      <c r="R2469" s="122">
        <v>3.3615866003999999E-3</v>
      </c>
      <c r="S2469" s="122">
        <v>3.4742657432000001E-3</v>
      </c>
      <c r="T2469" s="122">
        <v>3.5429790032000001E-3</v>
      </c>
      <c r="U2469" s="122">
        <v>3.6197736288000001E-3</v>
      </c>
      <c r="V2469" s="122">
        <v>3.7125245331999998E-3</v>
      </c>
      <c r="W2469" s="122">
        <v>3.8078350408E-3</v>
      </c>
      <c r="X2469" s="122">
        <v>3.9263546756000004E-3</v>
      </c>
      <c r="Y2469" s="122">
        <v>3.9945145996000001E-3</v>
      </c>
      <c r="Z2469" s="122">
        <v>4.0717028967999997E-3</v>
      </c>
      <c r="AA2469" s="122">
        <v>4.1700425088000001E-3</v>
      </c>
      <c r="AB2469" s="122">
        <v>4.2457627604000001E-3</v>
      </c>
      <c r="AC2469" s="122">
        <v>4.3771971208000004E-3</v>
      </c>
      <c r="AD2469" s="122">
        <v>4.4977351691999996E-3</v>
      </c>
      <c r="AE2469" s="122">
        <v>4.6210540964000003E-3</v>
      </c>
      <c r="AF2469" s="122">
        <v>4.7514167455999998E-3</v>
      </c>
      <c r="AG2469" s="122">
        <v>4.8811851844000002E-3</v>
      </c>
      <c r="AH2469" s="122">
        <v>5.1118104855999999E-3</v>
      </c>
      <c r="AI2469" s="122">
        <v>5.2591877911999999E-3</v>
      </c>
      <c r="AJ2469" s="122">
        <v>5.2049357920000002E-3</v>
      </c>
      <c r="AK2469" s="122">
        <v>5.2049357920000002E-3</v>
      </c>
      <c r="AL2469" s="122">
        <v>0</v>
      </c>
    </row>
    <row r="2470" spans="1:38" hidden="1" x14ac:dyDescent="0.25">
      <c r="A2470" s="122" t="s">
        <v>1994</v>
      </c>
      <c r="B2470" s="122">
        <v>1</v>
      </c>
      <c r="C2470" s="122" t="s">
        <v>2189</v>
      </c>
      <c r="D2470" s="122" t="s">
        <v>2081</v>
      </c>
      <c r="E2470" s="122">
        <v>46</v>
      </c>
      <c r="F2470" s="122">
        <v>8.6498270124E-3</v>
      </c>
      <c r="G2470" s="122">
        <v>9.8354232424000005E-3</v>
      </c>
      <c r="H2470" s="122">
        <v>1.0520094424000001E-2</v>
      </c>
      <c r="I2470" s="122">
        <v>1.13249634484E-2</v>
      </c>
      <c r="J2470" s="122">
        <v>1.18585933844E-2</v>
      </c>
      <c r="K2470" s="122">
        <v>1.2242729842E-2</v>
      </c>
      <c r="L2470" s="122">
        <v>1.2705277401600001E-2</v>
      </c>
      <c r="M2470" s="122">
        <v>1.34747520796E-2</v>
      </c>
      <c r="N2470" s="122">
        <v>1.3750328051599999E-2</v>
      </c>
      <c r="O2470" s="122">
        <v>1.4025611263999999E-2</v>
      </c>
      <c r="P2470" s="122">
        <v>1.4348006890000001E-2</v>
      </c>
      <c r="Q2470" s="122">
        <v>1.4580694324E-2</v>
      </c>
      <c r="R2470" s="122">
        <v>1.47101700704E-2</v>
      </c>
      <c r="S2470" s="122">
        <v>1.49378047168E-2</v>
      </c>
      <c r="T2470" s="122">
        <v>1.51264322692E-2</v>
      </c>
      <c r="U2470" s="122">
        <v>1.52748467732E-2</v>
      </c>
      <c r="V2470" s="122">
        <v>1.5425850924400001E-2</v>
      </c>
      <c r="W2470" s="122">
        <v>1.5666735574000001E-2</v>
      </c>
      <c r="X2470" s="122">
        <v>1.5860079846800001E-2</v>
      </c>
      <c r="Y2470" s="122">
        <v>1.6001293534799999E-2</v>
      </c>
      <c r="Z2470" s="122">
        <v>1.6284291520000001E-2</v>
      </c>
      <c r="AA2470" s="122">
        <v>1.6560730087999999E-2</v>
      </c>
      <c r="AB2470" s="122">
        <v>1.6745933652E-2</v>
      </c>
      <c r="AC2470" s="122">
        <v>1.7015151224400001E-2</v>
      </c>
      <c r="AD2470" s="122">
        <v>1.7281327750400002E-2</v>
      </c>
      <c r="AE2470" s="122">
        <v>1.7606754493999999E-2</v>
      </c>
      <c r="AF2470" s="122">
        <v>1.7862905855199999E-2</v>
      </c>
      <c r="AG2470" s="122">
        <v>1.8057857969200002E-2</v>
      </c>
      <c r="AH2470" s="122">
        <v>1.8219880742E-2</v>
      </c>
      <c r="AI2470" s="122">
        <v>1.84574826576E-2</v>
      </c>
      <c r="AJ2470" s="122">
        <v>1.8335168924799999E-2</v>
      </c>
      <c r="AK2470" s="122">
        <v>1.8335168924799999E-2</v>
      </c>
      <c r="AL2470" s="122">
        <v>0</v>
      </c>
    </row>
    <row r="2471" spans="1:38" hidden="1" x14ac:dyDescent="0.25">
      <c r="A2471" s="122" t="s">
        <v>1994</v>
      </c>
      <c r="B2471" s="122">
        <v>1</v>
      </c>
      <c r="C2471" s="122" t="s">
        <v>2189</v>
      </c>
      <c r="D2471" s="122" t="s">
        <v>2082</v>
      </c>
      <c r="E2471" s="122">
        <v>46</v>
      </c>
      <c r="F2471" s="122">
        <v>4.2519582179200002E-2</v>
      </c>
      <c r="G2471" s="122">
        <v>4.2929392623600002E-2</v>
      </c>
      <c r="H2471" s="122">
        <v>4.3264820622800002E-2</v>
      </c>
      <c r="I2471" s="122">
        <v>4.3447521196800003E-2</v>
      </c>
      <c r="J2471" s="122">
        <v>4.3657561763200001E-2</v>
      </c>
      <c r="K2471" s="122">
        <v>4.3881141595199999E-2</v>
      </c>
      <c r="L2471" s="122">
        <v>4.4123404119200002E-2</v>
      </c>
      <c r="M2471" s="122">
        <v>4.4239902092400002E-2</v>
      </c>
      <c r="N2471" s="122">
        <v>4.4441967365600001E-2</v>
      </c>
      <c r="O2471" s="122">
        <v>4.4545765227600002E-2</v>
      </c>
      <c r="P2471" s="122">
        <v>4.4546028556399997E-2</v>
      </c>
      <c r="Q2471" s="122">
        <v>4.4457418656000003E-2</v>
      </c>
      <c r="R2471" s="122">
        <v>4.4393893317199999E-2</v>
      </c>
      <c r="S2471" s="122">
        <v>4.4344226875200003E-2</v>
      </c>
      <c r="T2471" s="122">
        <v>4.42396380356E-2</v>
      </c>
      <c r="U2471" s="122">
        <v>4.4116072271599999E-2</v>
      </c>
      <c r="V2471" s="122">
        <v>4.4018797023600002E-2</v>
      </c>
      <c r="W2471" s="122">
        <v>4.4110022451599999E-2</v>
      </c>
      <c r="X2471" s="122">
        <v>4.4301997037200003E-2</v>
      </c>
      <c r="Y2471" s="122">
        <v>4.4543292864000002E-2</v>
      </c>
      <c r="Z2471" s="122">
        <v>4.4787345279600002E-2</v>
      </c>
      <c r="AA2471" s="122">
        <v>4.4927492049999997E-2</v>
      </c>
      <c r="AB2471" s="122">
        <v>4.5051725418000003E-2</v>
      </c>
      <c r="AC2471" s="122">
        <v>4.5397495855599997E-2</v>
      </c>
      <c r="AD2471" s="122">
        <v>4.5532424937999999E-2</v>
      </c>
      <c r="AE2471" s="122">
        <v>4.5770475279200001E-2</v>
      </c>
      <c r="AF2471" s="122">
        <v>4.5914098742400003E-2</v>
      </c>
      <c r="AG2471" s="122">
        <v>4.5957448132399999E-2</v>
      </c>
      <c r="AH2471" s="122">
        <v>4.6036331076399997E-2</v>
      </c>
      <c r="AI2471" s="122">
        <v>4.6082697155599997E-2</v>
      </c>
      <c r="AJ2471" s="122">
        <v>4.5697025863999999E-2</v>
      </c>
      <c r="AK2471" s="122">
        <v>4.5697025863999999E-2</v>
      </c>
      <c r="AL2471" s="122">
        <v>0</v>
      </c>
    </row>
    <row r="2472" spans="1:38" hidden="1" x14ac:dyDescent="0.25">
      <c r="A2472" s="122" t="s">
        <v>1994</v>
      </c>
      <c r="B2472" s="122">
        <v>1</v>
      </c>
      <c r="C2472" s="122" t="s">
        <v>2189</v>
      </c>
      <c r="D2472" s="122" t="s">
        <v>2135</v>
      </c>
      <c r="E2472" s="122">
        <v>46</v>
      </c>
      <c r="F2472" s="122">
        <v>0</v>
      </c>
      <c r="G2472" s="122">
        <v>0</v>
      </c>
      <c r="H2472" s="122">
        <v>0</v>
      </c>
      <c r="I2472" s="122">
        <v>0</v>
      </c>
      <c r="J2472" s="122">
        <v>0</v>
      </c>
      <c r="K2472" s="122">
        <v>0</v>
      </c>
      <c r="L2472" s="122">
        <v>0</v>
      </c>
      <c r="M2472" s="122">
        <v>0</v>
      </c>
      <c r="N2472" s="122">
        <v>0</v>
      </c>
      <c r="O2472" s="122">
        <v>0</v>
      </c>
      <c r="P2472" s="122">
        <v>0</v>
      </c>
      <c r="Q2472" s="122">
        <v>0</v>
      </c>
      <c r="R2472" s="122">
        <v>0</v>
      </c>
      <c r="S2472" s="122">
        <v>0</v>
      </c>
      <c r="T2472" s="122">
        <v>0</v>
      </c>
      <c r="U2472" s="122">
        <v>0</v>
      </c>
      <c r="V2472" s="122">
        <v>0</v>
      </c>
      <c r="W2472" s="122">
        <v>0</v>
      </c>
      <c r="X2472" s="122">
        <v>0</v>
      </c>
      <c r="Y2472" s="122">
        <v>0</v>
      </c>
      <c r="Z2472" s="122">
        <v>0</v>
      </c>
      <c r="AA2472" s="122">
        <v>0</v>
      </c>
      <c r="AB2472" s="122">
        <v>0</v>
      </c>
      <c r="AC2472" s="122">
        <v>0</v>
      </c>
      <c r="AD2472" s="122">
        <v>0</v>
      </c>
      <c r="AE2472" s="122">
        <v>0</v>
      </c>
      <c r="AF2472" s="122">
        <v>0</v>
      </c>
      <c r="AG2472" s="122">
        <v>0</v>
      </c>
      <c r="AH2472" s="122">
        <v>0</v>
      </c>
      <c r="AI2472" s="122">
        <v>0</v>
      </c>
      <c r="AJ2472" s="122">
        <v>0</v>
      </c>
      <c r="AK2472" s="122">
        <v>0</v>
      </c>
      <c r="AL2472" s="122">
        <v>0</v>
      </c>
    </row>
    <row r="2473" spans="1:38" hidden="1" x14ac:dyDescent="0.25">
      <c r="A2473" s="122" t="s">
        <v>1994</v>
      </c>
      <c r="B2473" s="122">
        <v>1</v>
      </c>
      <c r="C2473" s="122" t="s">
        <v>2189</v>
      </c>
      <c r="D2473" s="122" t="s">
        <v>2083</v>
      </c>
      <c r="E2473" s="122">
        <v>46</v>
      </c>
      <c r="F2473" s="122">
        <v>1.6569813624000001E-3</v>
      </c>
      <c r="G2473" s="122">
        <v>1.6408772072E-3</v>
      </c>
      <c r="H2473" s="122">
        <v>1.6214668035999999E-3</v>
      </c>
      <c r="I2473" s="122">
        <v>1.6035857432000001E-3</v>
      </c>
      <c r="J2473" s="122">
        <v>1.5856221612E-3</v>
      </c>
      <c r="K2473" s="122">
        <v>1.5691054008000001E-3</v>
      </c>
      <c r="L2473" s="122">
        <v>1.5584997092E-3</v>
      </c>
      <c r="M2473" s="122">
        <v>1.5386767004E-3</v>
      </c>
      <c r="N2473" s="122">
        <v>1.5334869452E-3</v>
      </c>
      <c r="O2473" s="122">
        <v>1.511928292E-3</v>
      </c>
      <c r="P2473" s="122">
        <v>1.4946482096E-3</v>
      </c>
      <c r="Q2473" s="122">
        <v>1.4730276651999999E-3</v>
      </c>
      <c r="R2473" s="122">
        <v>1.455561912E-3</v>
      </c>
      <c r="S2473" s="122">
        <v>1.4407009764E-3</v>
      </c>
      <c r="T2473" s="122">
        <v>1.4202590584E-3</v>
      </c>
      <c r="U2473" s="122">
        <v>1.4050680392E-3</v>
      </c>
      <c r="V2473" s="122">
        <v>1.3857634868E-3</v>
      </c>
      <c r="W2473" s="122">
        <v>1.3663764156E-3</v>
      </c>
      <c r="X2473" s="122">
        <v>1.3443845268E-3</v>
      </c>
      <c r="Y2473" s="122">
        <v>1.3273547083999999E-3</v>
      </c>
      <c r="Z2473" s="122">
        <v>1.3125996267999999E-3</v>
      </c>
      <c r="AA2473" s="122">
        <v>1.3179843628E-3</v>
      </c>
      <c r="AB2473" s="122">
        <v>1.3860659932E-3</v>
      </c>
      <c r="AC2473" s="122">
        <v>1.4220206280000001E-3</v>
      </c>
      <c r="AD2473" s="122">
        <v>1.4512802471999999E-3</v>
      </c>
      <c r="AE2473" s="122">
        <v>1.4383568332000001E-3</v>
      </c>
      <c r="AF2473" s="122">
        <v>1.42932272E-3</v>
      </c>
      <c r="AG2473" s="122">
        <v>1.4088736788000001E-3</v>
      </c>
      <c r="AH2473" s="122">
        <v>1.3934513012E-3</v>
      </c>
      <c r="AI2473" s="122">
        <v>1.367232902E-3</v>
      </c>
      <c r="AJ2473" s="122">
        <v>1.3399596559999999E-3</v>
      </c>
      <c r="AK2473" s="122">
        <v>1.3399596559999999E-3</v>
      </c>
      <c r="AL2473" s="122">
        <v>0</v>
      </c>
    </row>
    <row r="2474" spans="1:38" x14ac:dyDescent="0.25">
      <c r="A2474" s="122" t="s">
        <v>1994</v>
      </c>
      <c r="B2474" s="122">
        <v>1</v>
      </c>
      <c r="C2474" s="122" t="s">
        <v>2189</v>
      </c>
      <c r="D2474" s="122" t="s">
        <v>2084</v>
      </c>
      <c r="E2474" s="122">
        <v>46</v>
      </c>
      <c r="F2474" s="122">
        <v>0.1705308687432</v>
      </c>
      <c r="G2474" s="122">
        <v>0.17446246102320001</v>
      </c>
      <c r="H2474" s="122">
        <v>0.1790918938536</v>
      </c>
      <c r="I2474" s="122">
        <v>0.18177009577719999</v>
      </c>
      <c r="J2474" s="122">
        <v>0.18429830236440001</v>
      </c>
      <c r="K2474" s="122">
        <v>0.18628361254719999</v>
      </c>
      <c r="L2474" s="122">
        <v>0.18833545214120001</v>
      </c>
      <c r="M2474" s="122">
        <v>0.1896528947992</v>
      </c>
      <c r="N2474" s="122">
        <v>0.19085879680279999</v>
      </c>
      <c r="O2474" s="122">
        <v>0.19261830253119999</v>
      </c>
      <c r="P2474" s="122">
        <v>0.1939725900616</v>
      </c>
      <c r="Q2474" s="122">
        <v>0.19497927157799999</v>
      </c>
      <c r="R2474" s="122">
        <v>0.19620662969880001</v>
      </c>
      <c r="S2474" s="122">
        <v>0.1970898694016</v>
      </c>
      <c r="T2474" s="122">
        <v>0.19796093461200001</v>
      </c>
      <c r="U2474" s="122">
        <v>0.19850447429400001</v>
      </c>
      <c r="V2474" s="122">
        <v>0.1987885531296</v>
      </c>
      <c r="W2474" s="122">
        <v>0.19911592230879999</v>
      </c>
      <c r="X2474" s="122">
        <v>0.1995668825836</v>
      </c>
      <c r="Y2474" s="122">
        <v>0.20033861742719999</v>
      </c>
      <c r="Z2474" s="122">
        <v>0.2012897378996</v>
      </c>
      <c r="AA2474" s="122">
        <v>0.20168324398320001</v>
      </c>
      <c r="AB2474" s="122">
        <v>0.20198808985040001</v>
      </c>
      <c r="AC2474" s="122">
        <v>0.2027953649092</v>
      </c>
      <c r="AD2474" s="122">
        <v>0.20345200718359999</v>
      </c>
      <c r="AE2474" s="122">
        <v>0.20415902772719999</v>
      </c>
      <c r="AF2474" s="122">
        <v>0.2066715402024</v>
      </c>
      <c r="AG2474" s="122">
        <v>0.2082498547836</v>
      </c>
      <c r="AH2474" s="122">
        <v>0.2081210142536</v>
      </c>
      <c r="AI2474" s="122">
        <v>0.20965298393199999</v>
      </c>
      <c r="AJ2474" s="122">
        <v>0.20618132703</v>
      </c>
      <c r="AK2474" s="122">
        <v>0.20618132703</v>
      </c>
      <c r="AL2474" s="122">
        <v>0</v>
      </c>
    </row>
    <row r="2475" spans="1:38" hidden="1" x14ac:dyDescent="0.25">
      <c r="A2475" s="122" t="s">
        <v>1994</v>
      </c>
      <c r="B2475" s="122">
        <v>1</v>
      </c>
      <c r="C2475" s="122" t="s">
        <v>2189</v>
      </c>
      <c r="D2475" s="122" t="s">
        <v>474</v>
      </c>
      <c r="E2475" s="122">
        <v>46</v>
      </c>
      <c r="F2475" s="122">
        <v>4.1680803306799998E-2</v>
      </c>
      <c r="G2475" s="122">
        <v>4.1967971323600001E-2</v>
      </c>
      <c r="H2475" s="122">
        <v>4.2124845509600002E-2</v>
      </c>
      <c r="I2475" s="122">
        <v>4.2244507950400002E-2</v>
      </c>
      <c r="J2475" s="122">
        <v>4.2320463351600002E-2</v>
      </c>
      <c r="K2475" s="122">
        <v>4.2574582915199999E-2</v>
      </c>
      <c r="L2475" s="122">
        <v>4.3000772245199999E-2</v>
      </c>
      <c r="M2475" s="122">
        <v>4.3178142498399998E-2</v>
      </c>
      <c r="N2475" s="122">
        <v>4.3096639866E-2</v>
      </c>
      <c r="O2475" s="122">
        <v>4.4811233196799999E-2</v>
      </c>
      <c r="P2475" s="122">
        <v>4.4467580172399997E-2</v>
      </c>
      <c r="Q2475" s="122">
        <v>4.4122591718800001E-2</v>
      </c>
      <c r="R2475" s="122">
        <v>4.4077191023599999E-2</v>
      </c>
      <c r="S2475" s="122">
        <v>4.3930084340800001E-2</v>
      </c>
      <c r="T2475" s="122">
        <v>4.3843196507599998E-2</v>
      </c>
      <c r="U2475" s="122">
        <v>4.3605446320799997E-2</v>
      </c>
      <c r="V2475" s="122">
        <v>4.3182440811999998E-2</v>
      </c>
      <c r="W2475" s="122">
        <v>4.2820450514799997E-2</v>
      </c>
      <c r="X2475" s="122">
        <v>4.24866859648E-2</v>
      </c>
      <c r="Y2475" s="122">
        <v>4.2131860044399998E-2</v>
      </c>
      <c r="Z2475" s="122">
        <v>4.1647515095199997E-2</v>
      </c>
      <c r="AA2475" s="122">
        <v>4.11230108464E-2</v>
      </c>
      <c r="AB2475" s="122">
        <v>4.0655953732800003E-2</v>
      </c>
      <c r="AC2475" s="122">
        <v>4.0379830918000001E-2</v>
      </c>
      <c r="AD2475" s="122">
        <v>4.0818513705200003E-2</v>
      </c>
      <c r="AE2475" s="122">
        <v>4.17654130012E-2</v>
      </c>
      <c r="AF2475" s="122">
        <v>4.29772443492E-2</v>
      </c>
      <c r="AG2475" s="122">
        <v>4.5403840974799999E-2</v>
      </c>
      <c r="AH2475" s="122">
        <v>4.9056544600000002E-2</v>
      </c>
      <c r="AI2475" s="122">
        <v>5.0999540040399999E-2</v>
      </c>
      <c r="AJ2475" s="122">
        <v>4.9338090958799999E-2</v>
      </c>
      <c r="AK2475" s="122">
        <v>4.9338090958799999E-2</v>
      </c>
      <c r="AL2475" s="122">
        <v>0</v>
      </c>
    </row>
    <row r="2476" spans="1:38" hidden="1" x14ac:dyDescent="0.25">
      <c r="A2476" s="122" t="s">
        <v>1994</v>
      </c>
      <c r="B2476" s="122">
        <v>1</v>
      </c>
      <c r="C2476" s="122" t="s">
        <v>2189</v>
      </c>
      <c r="D2476" s="122" t="s">
        <v>2085</v>
      </c>
      <c r="E2476" s="122">
        <v>46</v>
      </c>
      <c r="F2476" s="122">
        <v>0</v>
      </c>
      <c r="G2476" s="122">
        <v>0</v>
      </c>
      <c r="H2476" s="122">
        <v>0</v>
      </c>
      <c r="I2476" s="122">
        <v>0</v>
      </c>
      <c r="J2476" s="122">
        <v>0</v>
      </c>
      <c r="K2476" s="122">
        <v>0</v>
      </c>
      <c r="L2476" s="122">
        <v>0</v>
      </c>
      <c r="M2476" s="122">
        <v>0</v>
      </c>
      <c r="N2476" s="122">
        <v>0</v>
      </c>
      <c r="O2476" s="122">
        <v>0</v>
      </c>
      <c r="P2476" s="122">
        <v>0</v>
      </c>
      <c r="Q2476" s="122">
        <v>0</v>
      </c>
      <c r="R2476" s="122">
        <v>0</v>
      </c>
      <c r="S2476" s="122">
        <v>0</v>
      </c>
      <c r="T2476" s="122">
        <v>0</v>
      </c>
      <c r="U2476" s="122">
        <v>0</v>
      </c>
      <c r="V2476" s="122">
        <v>0</v>
      </c>
      <c r="W2476" s="122">
        <v>0</v>
      </c>
      <c r="X2476" s="122">
        <v>0</v>
      </c>
      <c r="Y2476" s="122">
        <v>0</v>
      </c>
      <c r="Z2476" s="122">
        <v>0</v>
      </c>
      <c r="AA2476" s="122">
        <v>0</v>
      </c>
      <c r="AB2476" s="122">
        <v>0</v>
      </c>
      <c r="AC2476" s="122">
        <v>0</v>
      </c>
      <c r="AD2476" s="122">
        <v>0</v>
      </c>
      <c r="AE2476" s="122">
        <v>0</v>
      </c>
      <c r="AF2476" s="122">
        <v>0</v>
      </c>
      <c r="AG2476" s="122">
        <v>0</v>
      </c>
      <c r="AH2476" s="122">
        <v>0</v>
      </c>
      <c r="AI2476" s="122">
        <v>0</v>
      </c>
      <c r="AJ2476" s="122">
        <v>0</v>
      </c>
      <c r="AK2476" s="122">
        <v>0</v>
      </c>
      <c r="AL2476" s="122">
        <v>0</v>
      </c>
    </row>
    <row r="2477" spans="1:38" hidden="1" x14ac:dyDescent="0.25">
      <c r="A2477" s="122" t="s">
        <v>1994</v>
      </c>
      <c r="B2477" s="122">
        <v>1</v>
      </c>
      <c r="C2477" s="122" t="s">
        <v>2189</v>
      </c>
      <c r="D2477" s="122" t="s">
        <v>2086</v>
      </c>
      <c r="E2477" s="122">
        <v>46</v>
      </c>
      <c r="F2477" s="122">
        <v>0</v>
      </c>
      <c r="G2477" s="122">
        <v>0</v>
      </c>
      <c r="H2477" s="122">
        <v>0</v>
      </c>
      <c r="I2477" s="122">
        <v>0</v>
      </c>
      <c r="J2477" s="122">
        <v>0</v>
      </c>
      <c r="K2477" s="122">
        <v>0</v>
      </c>
      <c r="L2477" s="122">
        <v>0</v>
      </c>
      <c r="M2477" s="122">
        <v>0</v>
      </c>
      <c r="N2477" s="122">
        <v>0</v>
      </c>
      <c r="O2477" s="122">
        <v>0</v>
      </c>
      <c r="P2477" s="122">
        <v>0</v>
      </c>
      <c r="Q2477" s="122">
        <v>0</v>
      </c>
      <c r="R2477" s="122">
        <v>0</v>
      </c>
      <c r="S2477" s="122">
        <v>0</v>
      </c>
      <c r="T2477" s="122">
        <v>0</v>
      </c>
      <c r="U2477" s="122">
        <v>0</v>
      </c>
      <c r="V2477" s="122">
        <v>0</v>
      </c>
      <c r="W2477" s="122">
        <v>0</v>
      </c>
      <c r="X2477" s="122">
        <v>0</v>
      </c>
      <c r="Y2477" s="122">
        <v>0</v>
      </c>
      <c r="Z2477" s="122">
        <v>0</v>
      </c>
      <c r="AA2477" s="122">
        <v>0</v>
      </c>
      <c r="AB2477" s="122">
        <v>0</v>
      </c>
      <c r="AC2477" s="122">
        <v>0</v>
      </c>
      <c r="AD2477" s="122">
        <v>0</v>
      </c>
      <c r="AE2477" s="122">
        <v>0</v>
      </c>
      <c r="AF2477" s="122">
        <v>0</v>
      </c>
      <c r="AG2477" s="122">
        <v>0</v>
      </c>
      <c r="AH2477" s="122">
        <v>0</v>
      </c>
      <c r="AI2477" s="122">
        <v>0</v>
      </c>
      <c r="AJ2477" s="122">
        <v>0</v>
      </c>
      <c r="AK2477" s="122">
        <v>0</v>
      </c>
      <c r="AL2477" s="122">
        <v>0</v>
      </c>
    </row>
    <row r="2478" spans="1:38" hidden="1" x14ac:dyDescent="0.25">
      <c r="A2478" s="122" t="s">
        <v>1994</v>
      </c>
      <c r="B2478" s="122">
        <v>1</v>
      </c>
      <c r="C2478" s="122" t="s">
        <v>2189</v>
      </c>
      <c r="D2478" s="122" t="s">
        <v>2087</v>
      </c>
      <c r="E2478" s="122">
        <v>46</v>
      </c>
      <c r="F2478" s="122">
        <v>0</v>
      </c>
      <c r="G2478" s="122">
        <v>0</v>
      </c>
      <c r="H2478" s="122">
        <v>0</v>
      </c>
      <c r="I2478" s="122">
        <v>0</v>
      </c>
      <c r="J2478" s="122">
        <v>0</v>
      </c>
      <c r="K2478" s="122">
        <v>0</v>
      </c>
      <c r="L2478" s="122">
        <v>0</v>
      </c>
      <c r="M2478" s="122">
        <v>0</v>
      </c>
      <c r="N2478" s="122">
        <v>0</v>
      </c>
      <c r="O2478" s="122">
        <v>0</v>
      </c>
      <c r="P2478" s="122">
        <v>0</v>
      </c>
      <c r="Q2478" s="122">
        <v>0</v>
      </c>
      <c r="R2478" s="122">
        <v>0</v>
      </c>
      <c r="S2478" s="122">
        <v>0</v>
      </c>
      <c r="T2478" s="122">
        <v>0</v>
      </c>
      <c r="U2478" s="122">
        <v>0</v>
      </c>
      <c r="V2478" s="122">
        <v>0</v>
      </c>
      <c r="W2478" s="122">
        <v>0</v>
      </c>
      <c r="X2478" s="122">
        <v>0</v>
      </c>
      <c r="Y2478" s="122">
        <v>0</v>
      </c>
      <c r="Z2478" s="122">
        <v>0</v>
      </c>
      <c r="AA2478" s="122">
        <v>0</v>
      </c>
      <c r="AB2478" s="122">
        <v>0</v>
      </c>
      <c r="AC2478" s="122">
        <v>0</v>
      </c>
      <c r="AD2478" s="122">
        <v>0</v>
      </c>
      <c r="AE2478" s="122">
        <v>0</v>
      </c>
      <c r="AF2478" s="122">
        <v>0</v>
      </c>
      <c r="AG2478" s="122">
        <v>0</v>
      </c>
      <c r="AH2478" s="122">
        <v>0</v>
      </c>
      <c r="AI2478" s="122">
        <v>0</v>
      </c>
      <c r="AJ2478" s="122">
        <v>0</v>
      </c>
      <c r="AK2478" s="122">
        <v>0</v>
      </c>
      <c r="AL2478" s="122">
        <v>0</v>
      </c>
    </row>
    <row r="2479" spans="1:38" hidden="1" x14ac:dyDescent="0.25">
      <c r="A2479" s="122" t="s">
        <v>1994</v>
      </c>
      <c r="B2479" s="122">
        <v>1</v>
      </c>
      <c r="C2479" s="122" t="s">
        <v>2189</v>
      </c>
      <c r="D2479" s="122" t="s">
        <v>2088</v>
      </c>
      <c r="E2479" s="122">
        <v>46</v>
      </c>
      <c r="F2479" s="122">
        <v>1.9789048832000002E-3</v>
      </c>
      <c r="G2479" s="122">
        <v>2.0046232808000001E-3</v>
      </c>
      <c r="H2479" s="122">
        <v>2.0351472175999998E-3</v>
      </c>
      <c r="I2479" s="122">
        <v>2.0704704775999999E-3</v>
      </c>
      <c r="J2479" s="122">
        <v>2.0888779463999999E-3</v>
      </c>
      <c r="K2479" s="122">
        <v>2.1024467072E-3</v>
      </c>
      <c r="L2479" s="122">
        <v>2.1256431364000002E-3</v>
      </c>
      <c r="M2479" s="122">
        <v>2.1343648927999999E-3</v>
      </c>
      <c r="N2479" s="122">
        <v>2.1527101736000002E-3</v>
      </c>
      <c r="O2479" s="122">
        <v>2.163818118E-3</v>
      </c>
      <c r="P2479" s="122">
        <v>2.1893509791999998E-3</v>
      </c>
      <c r="Q2479" s="122">
        <v>2.1884077572E-3</v>
      </c>
      <c r="R2479" s="122">
        <v>2.1898683436000002E-3</v>
      </c>
      <c r="S2479" s="122">
        <v>2.1913268552000002E-3</v>
      </c>
      <c r="T2479" s="122">
        <v>2.2384162416E-3</v>
      </c>
      <c r="U2479" s="122">
        <v>2.2446523092E-3</v>
      </c>
      <c r="V2479" s="122">
        <v>2.2508821579999999E-3</v>
      </c>
      <c r="W2479" s="122">
        <v>2.2523085395999998E-3</v>
      </c>
      <c r="X2479" s="122">
        <v>2.2537328464E-3</v>
      </c>
      <c r="Y2479" s="122">
        <v>2.2599481827999999E-3</v>
      </c>
      <c r="Z2479" s="122">
        <v>2.2589707559999999E-3</v>
      </c>
      <c r="AA2479" s="122">
        <v>2.2699657232E-3</v>
      </c>
      <c r="AB2479" s="122">
        <v>2.2761634392E-3</v>
      </c>
      <c r="AC2479" s="122">
        <v>2.2823549364E-3</v>
      </c>
      <c r="AD2479" s="122">
        <v>2.2861488467999999E-3</v>
      </c>
      <c r="AE2479" s="122">
        <v>2.3066709372000001E-3</v>
      </c>
      <c r="AF2479" s="122">
        <v>2.3080600032E-3</v>
      </c>
      <c r="AG2479" s="122">
        <v>2.3261648144000001E-3</v>
      </c>
      <c r="AH2479" s="122">
        <v>2.3323169239999999E-3</v>
      </c>
      <c r="AI2479" s="122">
        <v>2.3503937464000001E-3</v>
      </c>
      <c r="AJ2479" s="122">
        <v>2.3493727880000001E-3</v>
      </c>
      <c r="AK2479" s="122">
        <v>2.3493727880000001E-3</v>
      </c>
      <c r="AL2479" s="122">
        <v>0</v>
      </c>
    </row>
    <row r="2480" spans="1:38" hidden="1" x14ac:dyDescent="0.25">
      <c r="A2480" s="122" t="s">
        <v>1994</v>
      </c>
      <c r="B2480" s="122">
        <v>1</v>
      </c>
      <c r="C2480" s="122" t="s">
        <v>2189</v>
      </c>
      <c r="D2480" s="122" t="s">
        <v>2089</v>
      </c>
      <c r="E2480" s="122">
        <v>46</v>
      </c>
      <c r="F2480" s="122">
        <v>0</v>
      </c>
      <c r="G2480" s="122">
        <v>0</v>
      </c>
      <c r="H2480" s="122">
        <v>0</v>
      </c>
      <c r="I2480" s="122">
        <v>0</v>
      </c>
      <c r="J2480" s="122">
        <v>0</v>
      </c>
      <c r="K2480" s="122">
        <v>0</v>
      </c>
      <c r="L2480" s="122">
        <v>0</v>
      </c>
      <c r="M2480" s="122">
        <v>0</v>
      </c>
      <c r="N2480" s="122">
        <v>0</v>
      </c>
      <c r="O2480" s="122">
        <v>0</v>
      </c>
      <c r="P2480" s="122">
        <v>0</v>
      </c>
      <c r="Q2480" s="122">
        <v>0</v>
      </c>
      <c r="R2480" s="122">
        <v>0</v>
      </c>
      <c r="S2480" s="122">
        <v>0</v>
      </c>
      <c r="T2480" s="122">
        <v>0</v>
      </c>
      <c r="U2480" s="122">
        <v>0</v>
      </c>
      <c r="V2480" s="122">
        <v>0</v>
      </c>
      <c r="W2480" s="122">
        <v>0</v>
      </c>
      <c r="X2480" s="122">
        <v>0</v>
      </c>
      <c r="Y2480" s="122">
        <v>0</v>
      </c>
      <c r="Z2480" s="122">
        <v>0</v>
      </c>
      <c r="AA2480" s="122">
        <v>0</v>
      </c>
      <c r="AB2480" s="122">
        <v>0</v>
      </c>
      <c r="AC2480" s="122">
        <v>0</v>
      </c>
      <c r="AD2480" s="122">
        <v>0</v>
      </c>
      <c r="AE2480" s="122">
        <v>0</v>
      </c>
      <c r="AF2480" s="122">
        <v>0</v>
      </c>
      <c r="AG2480" s="122">
        <v>0</v>
      </c>
      <c r="AH2480" s="122">
        <v>0</v>
      </c>
      <c r="AI2480" s="122">
        <v>0</v>
      </c>
      <c r="AJ2480" s="122">
        <v>0</v>
      </c>
      <c r="AK2480" s="122">
        <v>0</v>
      </c>
      <c r="AL2480" s="122">
        <v>0</v>
      </c>
    </row>
    <row r="2481" spans="1:38" hidden="1" x14ac:dyDescent="0.25">
      <c r="A2481" s="122" t="s">
        <v>1994</v>
      </c>
      <c r="B2481" s="122">
        <v>1</v>
      </c>
      <c r="C2481" s="122" t="s">
        <v>2189</v>
      </c>
      <c r="D2481" s="122" t="s">
        <v>2136</v>
      </c>
      <c r="E2481" s="122">
        <v>46</v>
      </c>
      <c r="F2481" s="122">
        <v>0</v>
      </c>
      <c r="G2481" s="122">
        <v>0</v>
      </c>
      <c r="H2481" s="122">
        <v>0</v>
      </c>
      <c r="I2481" s="122">
        <v>0</v>
      </c>
      <c r="J2481" s="122">
        <v>0</v>
      </c>
      <c r="K2481" s="122">
        <v>0</v>
      </c>
      <c r="L2481" s="122">
        <v>0</v>
      </c>
      <c r="M2481" s="122">
        <v>0</v>
      </c>
      <c r="N2481" s="122">
        <v>0</v>
      </c>
      <c r="O2481" s="122">
        <v>0</v>
      </c>
      <c r="P2481" s="122">
        <v>0</v>
      </c>
      <c r="Q2481" s="122">
        <v>0</v>
      </c>
      <c r="R2481" s="122">
        <v>0</v>
      </c>
      <c r="S2481" s="122">
        <v>0</v>
      </c>
      <c r="T2481" s="122">
        <v>0</v>
      </c>
      <c r="U2481" s="122">
        <v>0</v>
      </c>
      <c r="V2481" s="122">
        <v>0</v>
      </c>
      <c r="W2481" s="122">
        <v>0</v>
      </c>
      <c r="X2481" s="122">
        <v>0</v>
      </c>
      <c r="Y2481" s="122">
        <v>0</v>
      </c>
      <c r="Z2481" s="122">
        <v>0</v>
      </c>
      <c r="AA2481" s="122">
        <v>0</v>
      </c>
      <c r="AB2481" s="122">
        <v>0</v>
      </c>
      <c r="AC2481" s="122">
        <v>0</v>
      </c>
      <c r="AD2481" s="122">
        <v>0</v>
      </c>
      <c r="AE2481" s="122">
        <v>0</v>
      </c>
      <c r="AF2481" s="122">
        <v>0</v>
      </c>
      <c r="AG2481" s="122">
        <v>0</v>
      </c>
      <c r="AH2481" s="122">
        <v>0</v>
      </c>
      <c r="AI2481" s="122">
        <v>0</v>
      </c>
      <c r="AJ2481" s="122">
        <v>0</v>
      </c>
      <c r="AK2481" s="122">
        <v>0</v>
      </c>
      <c r="AL2481" s="122">
        <v>0</v>
      </c>
    </row>
    <row r="2482" spans="1:38" hidden="1" x14ac:dyDescent="0.25">
      <c r="A2482" s="122" t="s">
        <v>1994</v>
      </c>
      <c r="B2482" s="122">
        <v>1</v>
      </c>
      <c r="C2482" s="122" t="s">
        <v>2189</v>
      </c>
      <c r="D2482" s="122" t="s">
        <v>2090</v>
      </c>
      <c r="E2482" s="122">
        <v>46</v>
      </c>
      <c r="F2482" s="122">
        <v>0</v>
      </c>
      <c r="G2482" s="122">
        <v>0</v>
      </c>
      <c r="H2482" s="122">
        <v>0</v>
      </c>
      <c r="I2482" s="122">
        <v>0</v>
      </c>
      <c r="J2482" s="122">
        <v>0</v>
      </c>
      <c r="K2482" s="122">
        <v>0</v>
      </c>
      <c r="L2482" s="122">
        <v>0</v>
      </c>
      <c r="M2482" s="122">
        <v>0</v>
      </c>
      <c r="N2482" s="122">
        <v>0</v>
      </c>
      <c r="O2482" s="122">
        <v>0</v>
      </c>
      <c r="P2482" s="122">
        <v>0</v>
      </c>
      <c r="Q2482" s="122">
        <v>0</v>
      </c>
      <c r="R2482" s="122">
        <v>0</v>
      </c>
      <c r="S2482" s="122">
        <v>0</v>
      </c>
      <c r="T2482" s="122">
        <v>0</v>
      </c>
      <c r="U2482" s="122">
        <v>0</v>
      </c>
      <c r="V2482" s="122">
        <v>0</v>
      </c>
      <c r="W2482" s="122">
        <v>0</v>
      </c>
      <c r="X2482" s="122">
        <v>0</v>
      </c>
      <c r="Y2482" s="122">
        <v>0</v>
      </c>
      <c r="Z2482" s="122">
        <v>0</v>
      </c>
      <c r="AA2482" s="122">
        <v>0</v>
      </c>
      <c r="AB2482" s="122">
        <v>0</v>
      </c>
      <c r="AC2482" s="122">
        <v>0</v>
      </c>
      <c r="AD2482" s="122">
        <v>0</v>
      </c>
      <c r="AE2482" s="122">
        <v>0</v>
      </c>
      <c r="AF2482" s="122">
        <v>0</v>
      </c>
      <c r="AG2482" s="122">
        <v>0</v>
      </c>
      <c r="AH2482" s="122">
        <v>0</v>
      </c>
      <c r="AI2482" s="122">
        <v>0</v>
      </c>
      <c r="AJ2482" s="122">
        <v>0</v>
      </c>
      <c r="AK2482" s="122">
        <v>0</v>
      </c>
      <c r="AL2482" s="122">
        <v>0</v>
      </c>
    </row>
    <row r="2483" spans="1:38" hidden="1" x14ac:dyDescent="0.25">
      <c r="A2483" s="122" t="s">
        <v>1994</v>
      </c>
      <c r="B2483" s="122">
        <v>1</v>
      </c>
      <c r="C2483" s="122" t="s">
        <v>2189</v>
      </c>
      <c r="D2483" s="122" t="s">
        <v>2091</v>
      </c>
      <c r="E2483" s="122">
        <v>46</v>
      </c>
      <c r="F2483" s="122">
        <v>0</v>
      </c>
      <c r="G2483" s="122">
        <v>0</v>
      </c>
      <c r="H2483" s="122">
        <v>0</v>
      </c>
      <c r="I2483" s="122">
        <v>0</v>
      </c>
      <c r="J2483" s="122">
        <v>0</v>
      </c>
      <c r="K2483" s="122">
        <v>0</v>
      </c>
      <c r="L2483" s="122">
        <v>0</v>
      </c>
      <c r="M2483" s="122">
        <v>0</v>
      </c>
      <c r="N2483" s="122">
        <v>0</v>
      </c>
      <c r="O2483" s="122">
        <v>0</v>
      </c>
      <c r="P2483" s="122">
        <v>0</v>
      </c>
      <c r="Q2483" s="122">
        <v>0</v>
      </c>
      <c r="R2483" s="122">
        <v>0</v>
      </c>
      <c r="S2483" s="122">
        <v>0</v>
      </c>
      <c r="T2483" s="122">
        <v>0</v>
      </c>
      <c r="U2483" s="122">
        <v>0</v>
      </c>
      <c r="V2483" s="122">
        <v>0</v>
      </c>
      <c r="W2483" s="122">
        <v>0</v>
      </c>
      <c r="X2483" s="122">
        <v>0</v>
      </c>
      <c r="Y2483" s="122">
        <v>0</v>
      </c>
      <c r="Z2483" s="122">
        <v>0</v>
      </c>
      <c r="AA2483" s="122">
        <v>0</v>
      </c>
      <c r="AB2483" s="122">
        <v>0</v>
      </c>
      <c r="AC2483" s="122">
        <v>0</v>
      </c>
      <c r="AD2483" s="122">
        <v>0</v>
      </c>
      <c r="AE2483" s="122">
        <v>0</v>
      </c>
      <c r="AF2483" s="122">
        <v>0</v>
      </c>
      <c r="AG2483" s="122">
        <v>0</v>
      </c>
      <c r="AH2483" s="122">
        <v>0</v>
      </c>
      <c r="AI2483" s="122">
        <v>0</v>
      </c>
      <c r="AJ2483" s="122">
        <v>0</v>
      </c>
      <c r="AK2483" s="122">
        <v>0</v>
      </c>
      <c r="AL2483" s="122">
        <v>0</v>
      </c>
    </row>
    <row r="2484" spans="1:38" hidden="1" x14ac:dyDescent="0.25">
      <c r="A2484" s="122" t="s">
        <v>1994</v>
      </c>
      <c r="B2484" s="122">
        <v>1</v>
      </c>
      <c r="C2484" s="122" t="s">
        <v>2189</v>
      </c>
      <c r="D2484" s="122" t="s">
        <v>2092</v>
      </c>
      <c r="E2484" s="122">
        <v>46</v>
      </c>
      <c r="F2484" s="122">
        <v>1.123710364E-4</v>
      </c>
      <c r="G2484" s="122">
        <v>1.100191316E-4</v>
      </c>
      <c r="H2484" s="122">
        <v>1.076672268E-4</v>
      </c>
      <c r="I2484" s="122">
        <v>1.053153192E-4</v>
      </c>
      <c r="J2484" s="122">
        <v>1.029634144E-4</v>
      </c>
      <c r="K2484" s="122">
        <v>1.006115096E-4</v>
      </c>
      <c r="L2484" s="122">
        <v>9.8259602000000002E-5</v>
      </c>
      <c r="M2484" s="122">
        <v>9.5907697200000005E-5</v>
      </c>
      <c r="N2484" s="122">
        <v>9.3555789600000003E-5</v>
      </c>
      <c r="O2484" s="122">
        <v>9.1203884800000005E-5</v>
      </c>
      <c r="P2484" s="122">
        <v>8.8851979999999994E-5</v>
      </c>
      <c r="Q2484" s="122">
        <v>8.6500072400000005E-5</v>
      </c>
      <c r="R2484" s="122">
        <v>8.4148167599999994E-5</v>
      </c>
      <c r="S2484" s="122">
        <v>8.1796262799999997E-5</v>
      </c>
      <c r="T2484" s="122">
        <v>7.9444355199999995E-5</v>
      </c>
      <c r="U2484" s="122">
        <v>7.7092450399999997E-5</v>
      </c>
      <c r="V2484" s="122">
        <v>7.47405456E-5</v>
      </c>
      <c r="W2484" s="122">
        <v>7.2388637999999997E-5</v>
      </c>
      <c r="X2484" s="122">
        <v>7.00367332E-5</v>
      </c>
      <c r="Y2484" s="122">
        <v>6.7684825599999997E-5</v>
      </c>
      <c r="Z2484" s="122">
        <v>6.53329208E-5</v>
      </c>
      <c r="AA2484" s="122">
        <v>6.2981016000000003E-5</v>
      </c>
      <c r="AB2484" s="122">
        <v>6.06291084E-5</v>
      </c>
      <c r="AC2484" s="122">
        <v>5.8277203600000003E-5</v>
      </c>
      <c r="AD2484" s="122">
        <v>5.5925298799999999E-5</v>
      </c>
      <c r="AE2484" s="122">
        <v>5.3573391200000003E-5</v>
      </c>
      <c r="AF2484" s="122">
        <v>5.1221486399999999E-5</v>
      </c>
      <c r="AG2484" s="122">
        <v>4.8869578800000003E-5</v>
      </c>
      <c r="AH2484" s="122">
        <v>4.6517673999999999E-5</v>
      </c>
      <c r="AI2484" s="122">
        <v>4.4165769200000002E-5</v>
      </c>
      <c r="AJ2484" s="122">
        <v>4.1813861599999999E-5</v>
      </c>
      <c r="AK2484" s="122">
        <v>4.1813861599999999E-5</v>
      </c>
      <c r="AL2484" s="122">
        <v>0</v>
      </c>
    </row>
    <row r="2485" spans="1:38" hidden="1" x14ac:dyDescent="0.25">
      <c r="A2485" s="122" t="s">
        <v>1994</v>
      </c>
      <c r="B2485" s="122">
        <v>1</v>
      </c>
      <c r="C2485" s="122" t="s">
        <v>2189</v>
      </c>
      <c r="D2485" s="122" t="s">
        <v>2093</v>
      </c>
      <c r="E2485" s="122">
        <v>46</v>
      </c>
      <c r="F2485" s="122">
        <v>0.2076255649664</v>
      </c>
      <c r="G2485" s="122">
        <v>0.2076255298628</v>
      </c>
      <c r="H2485" s="122">
        <v>0.2076254947592</v>
      </c>
      <c r="I2485" s="122">
        <v>0.2076254596556</v>
      </c>
      <c r="J2485" s="122">
        <v>0.207625424552</v>
      </c>
      <c r="K2485" s="122">
        <v>0.20762538944840001</v>
      </c>
      <c r="L2485" s="122">
        <v>0.20762535434759999</v>
      </c>
      <c r="M2485" s="122">
        <v>0.20762531924399999</v>
      </c>
      <c r="N2485" s="122">
        <v>0.20762528414039999</v>
      </c>
      <c r="O2485" s="122">
        <v>0.20762524903679999</v>
      </c>
      <c r="P2485" s="122">
        <v>0.20762521393319999</v>
      </c>
      <c r="Q2485" s="122">
        <v>0.2076251788324</v>
      </c>
      <c r="R2485" s="122">
        <v>0.2076251437288</v>
      </c>
      <c r="S2485" s="122">
        <v>0.20762510862520001</v>
      </c>
      <c r="T2485" s="122">
        <v>0.20762507352160001</v>
      </c>
      <c r="U2485" s="122">
        <v>0.20762503841800001</v>
      </c>
      <c r="V2485" s="122">
        <v>0.20762500331719999</v>
      </c>
      <c r="W2485" s="122">
        <v>0.20762496821359999</v>
      </c>
      <c r="X2485" s="122">
        <v>0.20762493310999999</v>
      </c>
      <c r="Y2485" s="122">
        <v>0.20762489800639999</v>
      </c>
      <c r="Z2485" s="122">
        <v>0.20762486290279999</v>
      </c>
      <c r="AA2485" s="122">
        <v>0.20762482780200001</v>
      </c>
      <c r="AB2485" s="122">
        <v>0.20762479269840001</v>
      </c>
      <c r="AC2485" s="122">
        <v>0.20762475759480001</v>
      </c>
      <c r="AD2485" s="122">
        <v>0.20762472249120001</v>
      </c>
      <c r="AE2485" s="122">
        <v>0.20762468738760001</v>
      </c>
      <c r="AF2485" s="122">
        <v>0.20762465228400001</v>
      </c>
      <c r="AG2485" s="122">
        <v>0.20762461718319999</v>
      </c>
      <c r="AH2485" s="122">
        <v>0.2076245820796</v>
      </c>
      <c r="AI2485" s="122">
        <v>0.207624546976</v>
      </c>
      <c r="AJ2485" s="122">
        <v>0.2076245118724</v>
      </c>
      <c r="AK2485" s="122">
        <v>0.2076245118724</v>
      </c>
      <c r="AL2485" s="122">
        <v>0</v>
      </c>
    </row>
    <row r="2486" spans="1:38" hidden="1" x14ac:dyDescent="0.25">
      <c r="A2486" s="122" t="s">
        <v>1994</v>
      </c>
      <c r="B2486" s="122">
        <v>1</v>
      </c>
      <c r="C2486" s="122" t="s">
        <v>2189</v>
      </c>
      <c r="D2486" s="122" t="s">
        <v>2094</v>
      </c>
      <c r="E2486" s="122">
        <v>46</v>
      </c>
      <c r="F2486" s="122">
        <v>0.12521764261439999</v>
      </c>
      <c r="G2486" s="122">
        <v>0.12521764261439999</v>
      </c>
      <c r="H2486" s="122">
        <v>0.12521764261439999</v>
      </c>
      <c r="I2486" s="122">
        <v>0.12521764261439999</v>
      </c>
      <c r="J2486" s="122">
        <v>0.12521764261439999</v>
      </c>
      <c r="K2486" s="122">
        <v>0.12521764261439999</v>
      </c>
      <c r="L2486" s="122">
        <v>0.12521764261439999</v>
      </c>
      <c r="M2486" s="122">
        <v>0.12521764261439999</v>
      </c>
      <c r="N2486" s="122">
        <v>0.12521764261439999</v>
      </c>
      <c r="O2486" s="122">
        <v>0.12521764261439999</v>
      </c>
      <c r="P2486" s="122">
        <v>0.12521764261439999</v>
      </c>
      <c r="Q2486" s="122">
        <v>0.12521764261439999</v>
      </c>
      <c r="R2486" s="122">
        <v>0.12521764261439999</v>
      </c>
      <c r="S2486" s="122">
        <v>0.12521764261439999</v>
      </c>
      <c r="T2486" s="122">
        <v>0.12521764261439999</v>
      </c>
      <c r="U2486" s="122">
        <v>0.12521764261439999</v>
      </c>
      <c r="V2486" s="122">
        <v>0.12521764261439999</v>
      </c>
      <c r="W2486" s="122">
        <v>0.12521764261439999</v>
      </c>
      <c r="X2486" s="122">
        <v>0.12521764261439999</v>
      </c>
      <c r="Y2486" s="122">
        <v>0.12521764261439999</v>
      </c>
      <c r="Z2486" s="122">
        <v>0.12521764261439999</v>
      </c>
      <c r="AA2486" s="122">
        <v>0.12521764261439999</v>
      </c>
      <c r="AB2486" s="122">
        <v>0.12521764261439999</v>
      </c>
      <c r="AC2486" s="122">
        <v>0.12521764261439999</v>
      </c>
      <c r="AD2486" s="122">
        <v>0.12521764261439999</v>
      </c>
      <c r="AE2486" s="122">
        <v>0.12521764261439999</v>
      </c>
      <c r="AF2486" s="122">
        <v>0.12521764261439999</v>
      </c>
      <c r="AG2486" s="122">
        <v>0.12521764261439999</v>
      </c>
      <c r="AH2486" s="122">
        <v>0.12521764261439999</v>
      </c>
      <c r="AI2486" s="122">
        <v>0.12521764261439999</v>
      </c>
      <c r="AJ2486" s="122">
        <v>0.12521764261439999</v>
      </c>
      <c r="AK2486" s="122">
        <v>0.12521764261439999</v>
      </c>
      <c r="AL2486" s="122">
        <v>0</v>
      </c>
    </row>
    <row r="2487" spans="1:38" hidden="1" x14ac:dyDescent="0.25">
      <c r="A2487" s="122" t="s">
        <v>1994</v>
      </c>
      <c r="B2487" s="122">
        <v>1</v>
      </c>
      <c r="C2487" s="122" t="s">
        <v>2189</v>
      </c>
      <c r="D2487" s="122" t="s">
        <v>2095</v>
      </c>
      <c r="E2487" s="122">
        <v>46</v>
      </c>
      <c r="F2487" s="122">
        <v>0.40353819064719998</v>
      </c>
      <c r="G2487" s="122">
        <v>0.4068467734324</v>
      </c>
      <c r="H2487" s="122">
        <v>0.4097614187352</v>
      </c>
      <c r="I2487" s="122">
        <v>0.41081990630240001</v>
      </c>
      <c r="J2487" s="122">
        <v>0.411401768246</v>
      </c>
      <c r="K2487" s="122">
        <v>0.41175999790520001</v>
      </c>
      <c r="L2487" s="122">
        <v>0.41186935261079999</v>
      </c>
      <c r="M2487" s="122">
        <v>0.4115341226052</v>
      </c>
      <c r="N2487" s="122">
        <v>0.41155098321959999</v>
      </c>
      <c r="O2487" s="122">
        <v>0.41014365289799998</v>
      </c>
      <c r="P2487" s="122">
        <v>0.40829945552199998</v>
      </c>
      <c r="Q2487" s="122">
        <v>0.40737761528240002</v>
      </c>
      <c r="R2487" s="122">
        <v>0.40743189665919999</v>
      </c>
      <c r="S2487" s="122">
        <v>0.40663678781599999</v>
      </c>
      <c r="T2487" s="122">
        <v>0.40685278611879999</v>
      </c>
      <c r="U2487" s="122">
        <v>0.40760398622159999</v>
      </c>
      <c r="V2487" s="122">
        <v>0.40855182039280002</v>
      </c>
      <c r="W2487" s="122">
        <v>0.41188704326559999</v>
      </c>
      <c r="X2487" s="122">
        <v>0.41471537890999999</v>
      </c>
      <c r="Y2487" s="122">
        <v>0.41809926577720002</v>
      </c>
      <c r="Z2487" s="122">
        <v>0.41843688471759999</v>
      </c>
      <c r="AA2487" s="122">
        <v>0.4205548743452</v>
      </c>
      <c r="AB2487" s="122">
        <v>0.42370668019680002</v>
      </c>
      <c r="AC2487" s="122">
        <v>0.42873229611519997</v>
      </c>
      <c r="AD2487" s="122">
        <v>0.4329665533032</v>
      </c>
      <c r="AE2487" s="122">
        <v>0.43792539220920002</v>
      </c>
      <c r="AF2487" s="122">
        <v>0.43679982699359998</v>
      </c>
      <c r="AG2487" s="122">
        <v>0.43412719318080001</v>
      </c>
      <c r="AH2487" s="122">
        <v>0.43185453731000001</v>
      </c>
      <c r="AI2487" s="122">
        <v>0.429910265372</v>
      </c>
      <c r="AJ2487" s="122">
        <v>0.42591629496639999</v>
      </c>
      <c r="AK2487" s="122">
        <v>0.42591629496639999</v>
      </c>
      <c r="AL2487" s="122">
        <v>0</v>
      </c>
    </row>
    <row r="2488" spans="1:38" hidden="1" x14ac:dyDescent="0.25">
      <c r="A2488" s="122" t="s">
        <v>1994</v>
      </c>
      <c r="B2488" s="122">
        <v>1</v>
      </c>
      <c r="C2488" s="122" t="s">
        <v>2189</v>
      </c>
      <c r="D2488" s="122" t="s">
        <v>2096</v>
      </c>
      <c r="E2488" s="122">
        <v>46</v>
      </c>
      <c r="F2488" s="122">
        <v>0.51320476482800004</v>
      </c>
      <c r="G2488" s="122">
        <v>0.51545242651279999</v>
      </c>
      <c r="H2488" s="122">
        <v>0.51800681785720004</v>
      </c>
      <c r="I2488" s="122">
        <v>0.51879121499519998</v>
      </c>
      <c r="J2488" s="122">
        <v>0.51923931261720002</v>
      </c>
      <c r="K2488" s="122">
        <v>0.51812406061359995</v>
      </c>
      <c r="L2488" s="122">
        <v>0.5163001468492</v>
      </c>
      <c r="M2488" s="122">
        <v>0.51368025112040006</v>
      </c>
      <c r="N2488" s="122">
        <v>0.51289840600040004</v>
      </c>
      <c r="O2488" s="122">
        <v>0.51080353493120001</v>
      </c>
      <c r="P2488" s="122">
        <v>0.50899094322719995</v>
      </c>
      <c r="Q2488" s="122">
        <v>0.50753716075440003</v>
      </c>
      <c r="R2488" s="122">
        <v>0.50641036873839995</v>
      </c>
      <c r="S2488" s="122">
        <v>0.50484105306039995</v>
      </c>
      <c r="T2488" s="122">
        <v>0.50295289600920001</v>
      </c>
      <c r="U2488" s="122">
        <v>0.50103527206039999</v>
      </c>
      <c r="V2488" s="122">
        <v>0.50016043740600002</v>
      </c>
      <c r="W2488" s="122">
        <v>0.50021920431279998</v>
      </c>
      <c r="X2488" s="122">
        <v>0.50061025014560001</v>
      </c>
      <c r="Y2488" s="122">
        <v>0.50198322689480002</v>
      </c>
      <c r="Z2488" s="122">
        <v>0.50125506449199997</v>
      </c>
      <c r="AA2488" s="122">
        <v>0.50070922079640001</v>
      </c>
      <c r="AB2488" s="122">
        <v>0.50107905074079995</v>
      </c>
      <c r="AC2488" s="122">
        <v>0.4994092525912</v>
      </c>
      <c r="AD2488" s="122">
        <v>0.49920242407280002</v>
      </c>
      <c r="AE2488" s="122">
        <v>0.49995291525199997</v>
      </c>
      <c r="AF2488" s="122">
        <v>0.49939007514200001</v>
      </c>
      <c r="AG2488" s="122">
        <v>0.49838423609799998</v>
      </c>
      <c r="AH2488" s="122">
        <v>0.4987937264856</v>
      </c>
      <c r="AI2488" s="122">
        <v>0.50457540853159999</v>
      </c>
      <c r="AJ2488" s="122">
        <v>0.49879575881240001</v>
      </c>
      <c r="AK2488" s="122">
        <v>0.49879575881240001</v>
      </c>
      <c r="AL2488" s="122">
        <v>0</v>
      </c>
    </row>
    <row r="2489" spans="1:38" hidden="1" x14ac:dyDescent="0.25">
      <c r="A2489" s="122" t="s">
        <v>1994</v>
      </c>
      <c r="B2489" s="122">
        <v>1</v>
      </c>
      <c r="C2489" s="122" t="s">
        <v>2189</v>
      </c>
      <c r="D2489" s="122" t="s">
        <v>2097</v>
      </c>
      <c r="E2489" s="122">
        <v>46</v>
      </c>
      <c r="F2489" s="122">
        <v>0.18797977844239999</v>
      </c>
      <c r="G2489" s="122">
        <v>0.18767124855639999</v>
      </c>
      <c r="H2489" s="122">
        <v>0.18723309090920001</v>
      </c>
      <c r="I2489" s="122">
        <v>0.186426388596</v>
      </c>
      <c r="J2489" s="122">
        <v>0.1858058224036</v>
      </c>
      <c r="K2489" s="122">
        <v>0.1848662254572</v>
      </c>
      <c r="L2489" s="122">
        <v>0.18374078488359999</v>
      </c>
      <c r="M2489" s="122">
        <v>0.18238896063080001</v>
      </c>
      <c r="N2489" s="122">
        <v>0.1811740359548</v>
      </c>
      <c r="O2489" s="122">
        <v>0.1796379531548</v>
      </c>
      <c r="P2489" s="122">
        <v>0.17758867162120001</v>
      </c>
      <c r="Q2489" s="122">
        <v>0.2067902991168</v>
      </c>
      <c r="R2489" s="122">
        <v>0.2041855986268</v>
      </c>
      <c r="S2489" s="122">
        <v>0.201573741586</v>
      </c>
      <c r="T2489" s="122">
        <v>0.1989088852576</v>
      </c>
      <c r="U2489" s="122">
        <v>0.1959696594408</v>
      </c>
      <c r="V2489" s="122">
        <v>0.19310039685159999</v>
      </c>
      <c r="W2489" s="122">
        <v>0.19029296488719999</v>
      </c>
      <c r="X2489" s="122">
        <v>0.18736850504960001</v>
      </c>
      <c r="Y2489" s="122">
        <v>0.18430593614720001</v>
      </c>
      <c r="Z2489" s="122">
        <v>0.18122324247999999</v>
      </c>
      <c r="AA2489" s="122">
        <v>0.17830606497199999</v>
      </c>
      <c r="AB2489" s="122">
        <v>0.17532332424880001</v>
      </c>
      <c r="AC2489" s="122">
        <v>0.17251059383039999</v>
      </c>
      <c r="AD2489" s="122">
        <v>0.16930388397999999</v>
      </c>
      <c r="AE2489" s="122">
        <v>0.16637005488039999</v>
      </c>
      <c r="AF2489" s="122">
        <v>0.1637267429084</v>
      </c>
      <c r="AG2489" s="122">
        <v>0.1607661218884</v>
      </c>
      <c r="AH2489" s="122">
        <v>0.15750073480679999</v>
      </c>
      <c r="AI2489" s="122">
        <v>0.15455184318000001</v>
      </c>
      <c r="AJ2489" s="122">
        <v>0.14980233080960001</v>
      </c>
      <c r="AK2489" s="122">
        <v>0.14980233080960001</v>
      </c>
      <c r="AL2489" s="122">
        <v>0</v>
      </c>
    </row>
    <row r="2490" spans="1:38" hidden="1" x14ac:dyDescent="0.25">
      <c r="A2490" s="122" t="s">
        <v>1994</v>
      </c>
      <c r="B2490" s="122">
        <v>1</v>
      </c>
      <c r="C2490" s="122" t="s">
        <v>2189</v>
      </c>
      <c r="D2490" s="122" t="s">
        <v>2098</v>
      </c>
      <c r="E2490" s="122">
        <v>46</v>
      </c>
      <c r="F2490" s="122">
        <v>0</v>
      </c>
      <c r="G2490" s="122">
        <v>0</v>
      </c>
      <c r="H2490" s="122">
        <v>0</v>
      </c>
      <c r="I2490" s="122">
        <v>0</v>
      </c>
      <c r="J2490" s="122">
        <v>0</v>
      </c>
      <c r="K2490" s="122">
        <v>0</v>
      </c>
      <c r="L2490" s="122">
        <v>0</v>
      </c>
      <c r="M2490" s="122">
        <v>0</v>
      </c>
      <c r="N2490" s="122">
        <v>0</v>
      </c>
      <c r="O2490" s="122">
        <v>0</v>
      </c>
      <c r="P2490" s="122">
        <v>0</v>
      </c>
      <c r="Q2490" s="122">
        <v>0</v>
      </c>
      <c r="R2490" s="122">
        <v>0</v>
      </c>
      <c r="S2490" s="122">
        <v>0</v>
      </c>
      <c r="T2490" s="122">
        <v>0</v>
      </c>
      <c r="U2490" s="122">
        <v>0</v>
      </c>
      <c r="V2490" s="122">
        <v>0</v>
      </c>
      <c r="W2490" s="122">
        <v>0</v>
      </c>
      <c r="X2490" s="122">
        <v>0</v>
      </c>
      <c r="Y2490" s="122">
        <v>0</v>
      </c>
      <c r="Z2490" s="122">
        <v>0</v>
      </c>
      <c r="AA2490" s="122">
        <v>0</v>
      </c>
      <c r="AB2490" s="122">
        <v>0</v>
      </c>
      <c r="AC2490" s="122">
        <v>0</v>
      </c>
      <c r="AD2490" s="122">
        <v>0</v>
      </c>
      <c r="AE2490" s="122">
        <v>0</v>
      </c>
      <c r="AF2490" s="122">
        <v>0</v>
      </c>
      <c r="AG2490" s="122">
        <v>0</v>
      </c>
      <c r="AH2490" s="122">
        <v>0</v>
      </c>
      <c r="AI2490" s="122">
        <v>0</v>
      </c>
      <c r="AJ2490" s="122">
        <v>0</v>
      </c>
      <c r="AK2490" s="122">
        <v>0</v>
      </c>
      <c r="AL2490" s="122">
        <v>0</v>
      </c>
    </row>
    <row r="2491" spans="1:38" hidden="1" x14ac:dyDescent="0.25">
      <c r="A2491" s="122" t="s">
        <v>1994</v>
      </c>
      <c r="B2491" s="122">
        <v>1</v>
      </c>
      <c r="C2491" s="122" t="s">
        <v>2189</v>
      </c>
      <c r="D2491" s="122" t="s">
        <v>2099</v>
      </c>
      <c r="E2491" s="122">
        <v>46</v>
      </c>
      <c r="F2491" s="122">
        <v>0</v>
      </c>
      <c r="G2491" s="122">
        <v>0</v>
      </c>
      <c r="H2491" s="122">
        <v>0</v>
      </c>
      <c r="I2491" s="122">
        <v>5.66822844E-5</v>
      </c>
      <c r="J2491" s="122">
        <v>5.82858164E-5</v>
      </c>
      <c r="K2491" s="122">
        <v>6.1797106000000001E-5</v>
      </c>
      <c r="L2491" s="122">
        <v>6.14226732E-5</v>
      </c>
      <c r="M2491" s="122">
        <v>6.2955995200000001E-5</v>
      </c>
      <c r="N2491" s="122">
        <v>6.63619768E-5</v>
      </c>
      <c r="O2491" s="122">
        <v>6.5952440400000005E-5</v>
      </c>
      <c r="P2491" s="122">
        <v>6.5542903999999996E-5</v>
      </c>
      <c r="Q2491" s="122">
        <v>6.5133367600000002E-5</v>
      </c>
      <c r="R2491" s="122">
        <v>6.4723831200000007E-5</v>
      </c>
      <c r="S2491" s="122">
        <v>6.4314297600000003E-5</v>
      </c>
      <c r="T2491" s="122">
        <v>6.5730610400000004E-5</v>
      </c>
      <c r="U2491" s="122">
        <v>6.5309372799999998E-5</v>
      </c>
      <c r="V2491" s="122">
        <v>6.6690584799999997E-5</v>
      </c>
      <c r="W2491" s="122">
        <v>6.6257648799999998E-5</v>
      </c>
      <c r="X2491" s="122">
        <v>6.5824709999999994E-5</v>
      </c>
      <c r="Y2491" s="122">
        <v>6.5391771200000004E-5</v>
      </c>
      <c r="Z2491" s="122">
        <v>6.4958835200000005E-5</v>
      </c>
      <c r="AA2491" s="122">
        <v>6.45258964E-5</v>
      </c>
      <c r="AB2491" s="122">
        <v>6.4092957599999996E-5</v>
      </c>
      <c r="AC2491" s="122">
        <v>6.3660021599999997E-5</v>
      </c>
      <c r="AD2491" s="122">
        <v>6.4935922800000003E-5</v>
      </c>
      <c r="AE2491" s="122">
        <v>6.6188421599999998E-5</v>
      </c>
      <c r="AF2491" s="122">
        <v>7.2473833600000004E-5</v>
      </c>
      <c r="AG2491" s="122">
        <v>7.3644426800000007E-5</v>
      </c>
      <c r="AH2491" s="122">
        <v>7.3129582399999996E-5</v>
      </c>
      <c r="AI2491" s="122">
        <v>7.2614737999999998E-5</v>
      </c>
      <c r="AJ2491" s="122">
        <v>7.2099893600000001E-5</v>
      </c>
      <c r="AK2491" s="122">
        <v>7.2099893600000001E-5</v>
      </c>
      <c r="AL2491" s="122">
        <v>0</v>
      </c>
    </row>
    <row r="2492" spans="1:38" hidden="1" x14ac:dyDescent="0.25">
      <c r="A2492" s="122" t="s">
        <v>1994</v>
      </c>
      <c r="B2492" s="122">
        <v>1</v>
      </c>
      <c r="C2492" s="122" t="s">
        <v>2189</v>
      </c>
      <c r="D2492" s="122" t="s">
        <v>2100</v>
      </c>
      <c r="E2492" s="122">
        <v>46</v>
      </c>
      <c r="F2492" s="122">
        <v>0</v>
      </c>
      <c r="G2492" s="122">
        <v>0</v>
      </c>
      <c r="H2492" s="122">
        <v>0</v>
      </c>
      <c r="I2492" s="122">
        <v>0</v>
      </c>
      <c r="J2492" s="122">
        <v>0</v>
      </c>
      <c r="K2492" s="122">
        <v>0</v>
      </c>
      <c r="L2492" s="122">
        <v>0</v>
      </c>
      <c r="M2492" s="122">
        <v>0</v>
      </c>
      <c r="N2492" s="122">
        <v>0</v>
      </c>
      <c r="O2492" s="122">
        <v>0</v>
      </c>
      <c r="P2492" s="122">
        <v>0</v>
      </c>
      <c r="Q2492" s="122">
        <v>0</v>
      </c>
      <c r="R2492" s="122">
        <v>0</v>
      </c>
      <c r="S2492" s="122">
        <v>0</v>
      </c>
      <c r="T2492" s="122">
        <v>0</v>
      </c>
      <c r="U2492" s="122">
        <v>0</v>
      </c>
      <c r="V2492" s="122">
        <v>0</v>
      </c>
      <c r="W2492" s="122">
        <v>0</v>
      </c>
      <c r="X2492" s="122">
        <v>0</v>
      </c>
      <c r="Y2492" s="122">
        <v>0</v>
      </c>
      <c r="Z2492" s="122">
        <v>0</v>
      </c>
      <c r="AA2492" s="122">
        <v>0</v>
      </c>
      <c r="AB2492" s="122">
        <v>0</v>
      </c>
      <c r="AC2492" s="122">
        <v>0</v>
      </c>
      <c r="AD2492" s="122">
        <v>0</v>
      </c>
      <c r="AE2492" s="122">
        <v>0</v>
      </c>
      <c r="AF2492" s="122">
        <v>0</v>
      </c>
      <c r="AG2492" s="122">
        <v>0</v>
      </c>
      <c r="AH2492" s="122">
        <v>0</v>
      </c>
      <c r="AI2492" s="122">
        <v>0</v>
      </c>
      <c r="AJ2492" s="122">
        <v>0</v>
      </c>
      <c r="AK2492" s="122">
        <v>0</v>
      </c>
      <c r="AL2492" s="122">
        <v>0</v>
      </c>
    </row>
    <row r="2493" spans="1:38" hidden="1" x14ac:dyDescent="0.25">
      <c r="A2493" s="122" t="s">
        <v>1994</v>
      </c>
      <c r="B2493" s="122">
        <v>1</v>
      </c>
      <c r="C2493" s="122" t="s">
        <v>2189</v>
      </c>
      <c r="D2493" s="122" t="s">
        <v>2101</v>
      </c>
      <c r="E2493" s="122">
        <v>46</v>
      </c>
      <c r="F2493" s="122">
        <v>4.0516172628400002E-2</v>
      </c>
      <c r="G2493" s="122">
        <v>4.0464626787200003E-2</v>
      </c>
      <c r="H2493" s="122">
        <v>4.0392116850399999E-2</v>
      </c>
      <c r="I2493" s="122">
        <v>4.0595043148799997E-2</v>
      </c>
      <c r="J2493" s="122">
        <v>4.1126502180400003E-2</v>
      </c>
      <c r="K2493" s="122">
        <v>4.0726709811200003E-2</v>
      </c>
      <c r="L2493" s="122">
        <v>4.0593196873600003E-2</v>
      </c>
      <c r="M2493" s="122">
        <v>4.0501552291199998E-2</v>
      </c>
      <c r="N2493" s="122">
        <v>3.9788224817599999E-2</v>
      </c>
      <c r="O2493" s="122">
        <v>3.8969209148799998E-2</v>
      </c>
      <c r="P2493" s="122">
        <v>3.7894608679199998E-2</v>
      </c>
      <c r="Q2493" s="122">
        <v>3.6813154268799997E-2</v>
      </c>
      <c r="R2493" s="122">
        <v>3.5838920577599999E-2</v>
      </c>
      <c r="S2493" s="122">
        <v>3.48587559292E-2</v>
      </c>
      <c r="T2493" s="122">
        <v>3.3632585274400002E-2</v>
      </c>
      <c r="U2493" s="122">
        <v>3.22859695088E-2</v>
      </c>
      <c r="V2493" s="122">
        <v>3.0939353740400001E-2</v>
      </c>
      <c r="W2493" s="122">
        <v>2.9592737971999999E-2</v>
      </c>
      <c r="X2493" s="122">
        <v>2.82461222064E-2</v>
      </c>
      <c r="Y2493" s="122">
        <v>2.6899506438000001E-2</v>
      </c>
      <c r="Z2493" s="122">
        <v>2.5552890669599999E-2</v>
      </c>
      <c r="AA2493" s="122">
        <v>2.4206274904E-2</v>
      </c>
      <c r="AB2493" s="122">
        <v>2.2862828805600002E-2</v>
      </c>
      <c r="AC2493" s="122">
        <v>2.1519009271199999E-2</v>
      </c>
      <c r="AD2493" s="122">
        <v>2.017388422E-2</v>
      </c>
      <c r="AE2493" s="122">
        <v>1.8844602212799998E-2</v>
      </c>
      <c r="AF2493" s="122">
        <v>1.7505096195999999E-2</v>
      </c>
      <c r="AG2493" s="122">
        <v>1.6161239474799999E-2</v>
      </c>
      <c r="AH2493" s="122">
        <v>1.4821634794400001E-2</v>
      </c>
      <c r="AI2493" s="122">
        <v>1.3481777363599999E-2</v>
      </c>
      <c r="AJ2493" s="122">
        <v>1.2130306907600001E-2</v>
      </c>
      <c r="AK2493" s="122">
        <v>1.2130306907600001E-2</v>
      </c>
      <c r="AL2493" s="122">
        <v>0</v>
      </c>
    </row>
    <row r="2494" spans="1:38" hidden="1" x14ac:dyDescent="0.25">
      <c r="A2494" s="122" t="s">
        <v>1994</v>
      </c>
      <c r="B2494" s="122">
        <v>1</v>
      </c>
      <c r="C2494" s="122" t="s">
        <v>2189</v>
      </c>
      <c r="D2494" s="122" t="s">
        <v>2102</v>
      </c>
      <c r="E2494" s="122">
        <v>46</v>
      </c>
      <c r="F2494" s="122">
        <v>0</v>
      </c>
      <c r="G2494" s="122">
        <v>0</v>
      </c>
      <c r="H2494" s="122">
        <v>0</v>
      </c>
      <c r="I2494" s="122">
        <v>0</v>
      </c>
      <c r="J2494" s="122">
        <v>0</v>
      </c>
      <c r="K2494" s="122">
        <v>0</v>
      </c>
      <c r="L2494" s="122">
        <v>0</v>
      </c>
      <c r="M2494" s="122">
        <v>0</v>
      </c>
      <c r="N2494" s="122">
        <v>0</v>
      </c>
      <c r="O2494" s="122">
        <v>0</v>
      </c>
      <c r="P2494" s="122">
        <v>0</v>
      </c>
      <c r="Q2494" s="122">
        <v>0</v>
      </c>
      <c r="R2494" s="122">
        <v>0</v>
      </c>
      <c r="S2494" s="122">
        <v>0</v>
      </c>
      <c r="T2494" s="122">
        <v>0</v>
      </c>
      <c r="U2494" s="122">
        <v>0</v>
      </c>
      <c r="V2494" s="122">
        <v>0</v>
      </c>
      <c r="W2494" s="122">
        <v>0</v>
      </c>
      <c r="X2494" s="122">
        <v>0</v>
      </c>
      <c r="Y2494" s="122">
        <v>0</v>
      </c>
      <c r="Z2494" s="122">
        <v>0</v>
      </c>
      <c r="AA2494" s="122">
        <v>0</v>
      </c>
      <c r="AB2494" s="122">
        <v>0</v>
      </c>
      <c r="AC2494" s="122">
        <v>0</v>
      </c>
      <c r="AD2494" s="122">
        <v>0</v>
      </c>
      <c r="AE2494" s="122">
        <v>0</v>
      </c>
      <c r="AF2494" s="122">
        <v>0</v>
      </c>
      <c r="AG2494" s="122">
        <v>0</v>
      </c>
      <c r="AH2494" s="122">
        <v>0</v>
      </c>
      <c r="AI2494" s="122">
        <v>0</v>
      </c>
      <c r="AJ2494" s="122">
        <v>0</v>
      </c>
      <c r="AK2494" s="122">
        <v>0</v>
      </c>
      <c r="AL2494" s="122">
        <v>0</v>
      </c>
    </row>
    <row r="2495" spans="1:38" hidden="1" x14ac:dyDescent="0.25">
      <c r="A2495" s="122" t="s">
        <v>1994</v>
      </c>
      <c r="B2495" s="122">
        <v>1</v>
      </c>
      <c r="C2495" s="122" t="s">
        <v>2189</v>
      </c>
      <c r="D2495" s="122" t="s">
        <v>2103</v>
      </c>
      <c r="E2495" s="122">
        <v>46</v>
      </c>
      <c r="F2495" s="122">
        <v>1.1061716148E-2</v>
      </c>
      <c r="G2495" s="122">
        <v>1.1048920397200001E-2</v>
      </c>
      <c r="H2495" s="122">
        <v>1.1041636452E-2</v>
      </c>
      <c r="I2495" s="122">
        <v>1.1015858383600001E-2</v>
      </c>
      <c r="J2495" s="122">
        <v>1.10194357308E-2</v>
      </c>
      <c r="K2495" s="122">
        <v>1.09809350616E-2</v>
      </c>
      <c r="L2495" s="122">
        <v>1.09617954516E-2</v>
      </c>
      <c r="M2495" s="122">
        <v>1.1051350478E-2</v>
      </c>
      <c r="N2495" s="122">
        <v>1.10035600668E-2</v>
      </c>
      <c r="O2495" s="122">
        <v>1.09459809088E-2</v>
      </c>
      <c r="P2495" s="122">
        <v>1.0901774856E-2</v>
      </c>
      <c r="Q2495" s="122">
        <v>1.0887866900400001E-2</v>
      </c>
      <c r="R2495" s="122">
        <v>1.08620479632E-2</v>
      </c>
      <c r="S2495" s="122">
        <v>1.0818860346000001E-2</v>
      </c>
      <c r="T2495" s="122">
        <v>1.0779202979999999E-2</v>
      </c>
      <c r="U2495" s="122">
        <v>1.0746735972E-2</v>
      </c>
      <c r="V2495" s="122">
        <v>1.0708367580400001E-2</v>
      </c>
      <c r="W2495" s="122">
        <v>1.06862857136E-2</v>
      </c>
      <c r="X2495" s="122">
        <v>1.06618976436E-2</v>
      </c>
      <c r="Y2495" s="122">
        <v>1.08699168844E-2</v>
      </c>
      <c r="Z2495" s="122">
        <v>1.0906529037599999E-2</v>
      </c>
      <c r="AA2495" s="122">
        <v>1.0932941227599999E-2</v>
      </c>
      <c r="AB2495" s="122">
        <v>1.0956462848799999E-2</v>
      </c>
      <c r="AC2495" s="122">
        <v>1.09487112196E-2</v>
      </c>
      <c r="AD2495" s="122">
        <v>1.09455407432E-2</v>
      </c>
      <c r="AE2495" s="122">
        <v>1.09643970576E-2</v>
      </c>
      <c r="AF2495" s="122">
        <v>1.0907223135199999E-2</v>
      </c>
      <c r="AG2495" s="122">
        <v>1.08412560536E-2</v>
      </c>
      <c r="AH2495" s="122">
        <v>1.0773545487599999E-2</v>
      </c>
      <c r="AI2495" s="122">
        <v>1.0709256955600001E-2</v>
      </c>
      <c r="AJ2495" s="122">
        <v>1.0641524748399999E-2</v>
      </c>
      <c r="AK2495" s="122">
        <v>1.0641524748399999E-2</v>
      </c>
      <c r="AL2495" s="122">
        <v>0</v>
      </c>
    </row>
    <row r="2496" spans="1:38" hidden="1" x14ac:dyDescent="0.25">
      <c r="A2496" s="122" t="s">
        <v>1994</v>
      </c>
      <c r="B2496" s="122">
        <v>1</v>
      </c>
      <c r="C2496" s="122" t="s">
        <v>2189</v>
      </c>
      <c r="D2496" s="122" t="s">
        <v>2137</v>
      </c>
      <c r="E2496" s="122">
        <v>46</v>
      </c>
      <c r="F2496" s="122">
        <v>0</v>
      </c>
      <c r="G2496" s="122">
        <v>0</v>
      </c>
      <c r="H2496" s="122">
        <v>0</v>
      </c>
      <c r="I2496" s="122">
        <v>0</v>
      </c>
      <c r="J2496" s="122">
        <v>0</v>
      </c>
      <c r="K2496" s="122">
        <v>0</v>
      </c>
      <c r="L2496" s="122">
        <v>0</v>
      </c>
      <c r="M2496" s="122">
        <v>0</v>
      </c>
      <c r="N2496" s="122">
        <v>0</v>
      </c>
      <c r="O2496" s="122">
        <v>0</v>
      </c>
      <c r="P2496" s="122">
        <v>0</v>
      </c>
      <c r="Q2496" s="122">
        <v>0</v>
      </c>
      <c r="R2496" s="122">
        <v>0</v>
      </c>
      <c r="S2496" s="122">
        <v>0</v>
      </c>
      <c r="T2496" s="122">
        <v>0</v>
      </c>
      <c r="U2496" s="122">
        <v>0</v>
      </c>
      <c r="V2496" s="122">
        <v>0</v>
      </c>
      <c r="W2496" s="122">
        <v>0</v>
      </c>
      <c r="X2496" s="122">
        <v>0</v>
      </c>
      <c r="Y2496" s="122">
        <v>0</v>
      </c>
      <c r="Z2496" s="122">
        <v>0</v>
      </c>
      <c r="AA2496" s="122">
        <v>0</v>
      </c>
      <c r="AB2496" s="122">
        <v>0</v>
      </c>
      <c r="AC2496" s="122">
        <v>0</v>
      </c>
      <c r="AD2496" s="122">
        <v>0</v>
      </c>
      <c r="AE2496" s="122">
        <v>0</v>
      </c>
      <c r="AF2496" s="122">
        <v>0</v>
      </c>
      <c r="AG2496" s="122">
        <v>0</v>
      </c>
      <c r="AH2496" s="122">
        <v>0</v>
      </c>
      <c r="AI2496" s="122">
        <v>0</v>
      </c>
      <c r="AJ2496" s="122">
        <v>0</v>
      </c>
      <c r="AK2496" s="122">
        <v>0</v>
      </c>
      <c r="AL2496" s="122">
        <v>0</v>
      </c>
    </row>
    <row r="2497" spans="1:38" hidden="1" x14ac:dyDescent="0.25">
      <c r="A2497" s="122" t="s">
        <v>1994</v>
      </c>
      <c r="B2497" s="122">
        <v>1</v>
      </c>
      <c r="C2497" s="122" t="s">
        <v>2189</v>
      </c>
      <c r="D2497" s="122" t="s">
        <v>2104</v>
      </c>
      <c r="E2497" s="122">
        <v>46</v>
      </c>
      <c r="F2497" s="122">
        <v>3.14830080208E-2</v>
      </c>
      <c r="G2497" s="122">
        <v>3.2022547480000003E-2</v>
      </c>
      <c r="H2497" s="122">
        <v>3.2476150635599998E-2</v>
      </c>
      <c r="I2497" s="122">
        <v>3.28102475484E-2</v>
      </c>
      <c r="J2497" s="122">
        <v>3.3134939112800001E-2</v>
      </c>
      <c r="K2497" s="122">
        <v>3.3486761853999999E-2</v>
      </c>
      <c r="L2497" s="122">
        <v>3.3702403064399998E-2</v>
      </c>
      <c r="M2497" s="122">
        <v>3.3867392101200003E-2</v>
      </c>
      <c r="N2497" s="122">
        <v>3.4028622706400002E-2</v>
      </c>
      <c r="O2497" s="122">
        <v>3.4226235691200001E-2</v>
      </c>
      <c r="P2497" s="122">
        <v>3.42793827208E-2</v>
      </c>
      <c r="Q2497" s="122">
        <v>3.4435638557599998E-2</v>
      </c>
      <c r="R2497" s="122">
        <v>3.45694975724E-2</v>
      </c>
      <c r="S2497" s="122">
        <v>3.4631279874799997E-2</v>
      </c>
      <c r="T2497" s="122">
        <v>3.46820085108E-2</v>
      </c>
      <c r="U2497" s="122">
        <v>3.4742358988400002E-2</v>
      </c>
      <c r="V2497" s="122">
        <v>3.47553879876E-2</v>
      </c>
      <c r="W2497" s="122">
        <v>3.4818467507600002E-2</v>
      </c>
      <c r="X2497" s="122">
        <v>3.5006601260399998E-2</v>
      </c>
      <c r="Y2497" s="122">
        <v>3.5224470268399997E-2</v>
      </c>
      <c r="Z2497" s="122">
        <v>3.5309904159600003E-2</v>
      </c>
      <c r="AA2497" s="122">
        <v>3.54318509048E-2</v>
      </c>
      <c r="AB2497" s="122">
        <v>3.5644758794400003E-2</v>
      </c>
      <c r="AC2497" s="122">
        <v>3.5772087993600002E-2</v>
      </c>
      <c r="AD2497" s="122">
        <v>3.5889662001200001E-2</v>
      </c>
      <c r="AE2497" s="122">
        <v>3.6213890495999997E-2</v>
      </c>
      <c r="AF2497" s="122">
        <v>3.6424862938799998E-2</v>
      </c>
      <c r="AG2497" s="122">
        <v>3.6599660733999999E-2</v>
      </c>
      <c r="AH2497" s="122">
        <v>3.6653713166000003E-2</v>
      </c>
      <c r="AI2497" s="122">
        <v>3.6656043090799999E-2</v>
      </c>
      <c r="AJ2497" s="122">
        <v>3.6227573866399999E-2</v>
      </c>
      <c r="AK2497" s="122">
        <v>3.6227573866399999E-2</v>
      </c>
      <c r="AL2497" s="122">
        <v>0</v>
      </c>
    </row>
    <row r="2498" spans="1:38" hidden="1" x14ac:dyDescent="0.25">
      <c r="A2498" s="122" t="s">
        <v>1994</v>
      </c>
      <c r="B2498" s="122">
        <v>1</v>
      </c>
      <c r="C2498" s="122" t="s">
        <v>2189</v>
      </c>
      <c r="D2498" s="122" t="s">
        <v>2105</v>
      </c>
      <c r="E2498" s="122">
        <v>46</v>
      </c>
      <c r="F2498" s="122">
        <v>3.6461091844800002E-2</v>
      </c>
      <c r="G2498" s="122">
        <v>3.6526853935599998E-2</v>
      </c>
      <c r="H2498" s="122">
        <v>3.6496623125200002E-2</v>
      </c>
      <c r="I2498" s="122">
        <v>3.6504063341200002E-2</v>
      </c>
      <c r="J2498" s="122">
        <v>3.6423059265600001E-2</v>
      </c>
      <c r="K2498" s="122">
        <v>3.6452420995199998E-2</v>
      </c>
      <c r="L2498" s="122">
        <v>3.6378017712399999E-2</v>
      </c>
      <c r="M2498" s="122">
        <v>3.6269425914400001E-2</v>
      </c>
      <c r="N2498" s="122">
        <v>3.6145828787599997E-2</v>
      </c>
      <c r="O2498" s="122">
        <v>3.6029417283999998E-2</v>
      </c>
      <c r="P2498" s="122">
        <v>3.5924647805200001E-2</v>
      </c>
      <c r="Q2498" s="122">
        <v>3.5827592082800001E-2</v>
      </c>
      <c r="R2498" s="122">
        <v>3.5697620985599997E-2</v>
      </c>
      <c r="S2498" s="122">
        <v>3.5772588938799997E-2</v>
      </c>
      <c r="T2498" s="122">
        <v>3.5747213129599997E-2</v>
      </c>
      <c r="U2498" s="122">
        <v>3.5521658062799999E-2</v>
      </c>
      <c r="V2498" s="122">
        <v>3.54016535516E-2</v>
      </c>
      <c r="W2498" s="122">
        <v>3.5268534383600003E-2</v>
      </c>
      <c r="X2498" s="122">
        <v>3.5305773378399997E-2</v>
      </c>
      <c r="Y2498" s="122">
        <v>3.5117802426000003E-2</v>
      </c>
      <c r="Z2498" s="122">
        <v>3.4849498684000002E-2</v>
      </c>
      <c r="AA2498" s="122">
        <v>3.4626516397199998E-2</v>
      </c>
      <c r="AB2498" s="122">
        <v>3.4448594809999997E-2</v>
      </c>
      <c r="AC2498" s="122">
        <v>3.4371146952799997E-2</v>
      </c>
      <c r="AD2498" s="122">
        <v>3.42866935208E-2</v>
      </c>
      <c r="AE2498" s="122">
        <v>3.3920678394400001E-2</v>
      </c>
      <c r="AF2498" s="122">
        <v>3.3686314020800003E-2</v>
      </c>
      <c r="AG2498" s="122">
        <v>3.3298415469200003E-2</v>
      </c>
      <c r="AH2498" s="122">
        <v>3.2852743862400002E-2</v>
      </c>
      <c r="AI2498" s="122">
        <v>3.2543845779199998E-2</v>
      </c>
      <c r="AJ2498" s="122">
        <v>3.1787675866800001E-2</v>
      </c>
      <c r="AK2498" s="122">
        <v>3.1787675866800001E-2</v>
      </c>
      <c r="AL2498" s="122">
        <v>0</v>
      </c>
    </row>
    <row r="2499" spans="1:38" hidden="1" x14ac:dyDescent="0.25">
      <c r="A2499" s="122" t="s">
        <v>1994</v>
      </c>
      <c r="B2499" s="122">
        <v>1</v>
      </c>
      <c r="C2499" s="122" t="s">
        <v>2189</v>
      </c>
      <c r="D2499" s="122" t="s">
        <v>2106</v>
      </c>
      <c r="E2499" s="122">
        <v>46</v>
      </c>
      <c r="F2499" s="122">
        <v>0</v>
      </c>
      <c r="G2499" s="122">
        <v>0</v>
      </c>
      <c r="H2499" s="122">
        <v>0</v>
      </c>
      <c r="I2499" s="122">
        <v>0</v>
      </c>
      <c r="J2499" s="122">
        <v>0</v>
      </c>
      <c r="K2499" s="122">
        <v>0</v>
      </c>
      <c r="L2499" s="122">
        <v>0</v>
      </c>
      <c r="M2499" s="122">
        <v>0</v>
      </c>
      <c r="N2499" s="122">
        <v>0</v>
      </c>
      <c r="O2499" s="122">
        <v>0</v>
      </c>
      <c r="P2499" s="122">
        <v>0</v>
      </c>
      <c r="Q2499" s="122">
        <v>0</v>
      </c>
      <c r="R2499" s="122">
        <v>0</v>
      </c>
      <c r="S2499" s="122">
        <v>0</v>
      </c>
      <c r="T2499" s="122">
        <v>0</v>
      </c>
      <c r="U2499" s="122">
        <v>0</v>
      </c>
      <c r="V2499" s="122">
        <v>0</v>
      </c>
      <c r="W2499" s="122">
        <v>0</v>
      </c>
      <c r="X2499" s="122">
        <v>0</v>
      </c>
      <c r="Y2499" s="122">
        <v>0</v>
      </c>
      <c r="Z2499" s="122">
        <v>0</v>
      </c>
      <c r="AA2499" s="122">
        <v>0</v>
      </c>
      <c r="AB2499" s="122">
        <v>0</v>
      </c>
      <c r="AC2499" s="122">
        <v>0</v>
      </c>
      <c r="AD2499" s="122">
        <v>0</v>
      </c>
      <c r="AE2499" s="122">
        <v>0</v>
      </c>
      <c r="AF2499" s="122">
        <v>0</v>
      </c>
      <c r="AG2499" s="122">
        <v>0</v>
      </c>
      <c r="AH2499" s="122">
        <v>0</v>
      </c>
      <c r="AI2499" s="122">
        <v>0</v>
      </c>
      <c r="AJ2499" s="122">
        <v>0</v>
      </c>
      <c r="AK2499" s="122">
        <v>0</v>
      </c>
      <c r="AL2499" s="122">
        <v>0</v>
      </c>
    </row>
    <row r="2500" spans="1:38" hidden="1" x14ac:dyDescent="0.25">
      <c r="A2500" s="122" t="s">
        <v>1994</v>
      </c>
      <c r="B2500" s="122">
        <v>1</v>
      </c>
      <c r="C2500" s="122" t="s">
        <v>2189</v>
      </c>
      <c r="D2500" s="122" t="s">
        <v>2107</v>
      </c>
      <c r="E2500" s="122">
        <v>46</v>
      </c>
      <c r="F2500" s="122">
        <v>1.3677777811599999E-2</v>
      </c>
      <c r="G2500" s="122">
        <v>1.38426125068E-2</v>
      </c>
      <c r="H2500" s="122">
        <v>1.4064473841600001E-2</v>
      </c>
      <c r="I2500" s="122">
        <v>1.4256837585199999E-2</v>
      </c>
      <c r="J2500" s="122">
        <v>1.4339701734400001E-2</v>
      </c>
      <c r="K2500" s="122">
        <v>1.43899463596E-2</v>
      </c>
      <c r="L2500" s="122">
        <v>1.44660811176E-2</v>
      </c>
      <c r="M2500" s="122">
        <v>1.45240456004E-2</v>
      </c>
      <c r="N2500" s="122">
        <v>1.4850878719600001E-2</v>
      </c>
      <c r="O2500" s="122">
        <v>1.4871340366399999E-2</v>
      </c>
      <c r="P2500" s="122">
        <v>1.4838469813999999E-2</v>
      </c>
      <c r="Q2500" s="122">
        <v>1.4729192581599999E-2</v>
      </c>
      <c r="R2500" s="122">
        <v>1.4600253704400001E-2</v>
      </c>
      <c r="S2500" s="122">
        <v>1.4525689416E-2</v>
      </c>
      <c r="T2500" s="122">
        <v>1.44415470472E-2</v>
      </c>
      <c r="U2500" s="122">
        <v>1.4304027572800001E-2</v>
      </c>
      <c r="V2500" s="122">
        <v>1.41053736348E-2</v>
      </c>
      <c r="W2500" s="122">
        <v>1.39808643632E-2</v>
      </c>
      <c r="X2500" s="122">
        <v>1.3825739443600001E-2</v>
      </c>
      <c r="Y2500" s="122">
        <v>1.3703030121199999E-2</v>
      </c>
      <c r="Z2500" s="122">
        <v>1.35331333396E-2</v>
      </c>
      <c r="AA2500" s="122">
        <v>1.3304380829599999E-2</v>
      </c>
      <c r="AB2500" s="122">
        <v>1.30416328728E-2</v>
      </c>
      <c r="AC2500" s="122">
        <v>1.2918480094800001E-2</v>
      </c>
      <c r="AD2500" s="122">
        <v>1.2709570216000001E-2</v>
      </c>
      <c r="AE2500" s="122">
        <v>1.2673100263600001E-2</v>
      </c>
      <c r="AF2500" s="122">
        <v>1.2600194824000001E-2</v>
      </c>
      <c r="AG2500" s="122">
        <v>1.2427800798E-2</v>
      </c>
      <c r="AH2500" s="122">
        <v>1.22544860256E-2</v>
      </c>
      <c r="AI2500" s="122">
        <v>1.20823060288E-2</v>
      </c>
      <c r="AJ2500" s="122">
        <v>1.15881679928E-2</v>
      </c>
      <c r="AK2500" s="122">
        <v>1.15881679928E-2</v>
      </c>
      <c r="AL2500" s="122">
        <v>0</v>
      </c>
    </row>
    <row r="2501" spans="1:38" hidden="1" x14ac:dyDescent="0.25">
      <c r="A2501" s="122" t="s">
        <v>1994</v>
      </c>
      <c r="B2501" s="122">
        <v>1</v>
      </c>
      <c r="C2501" s="122" t="s">
        <v>2189</v>
      </c>
      <c r="D2501" s="122" t="s">
        <v>475</v>
      </c>
      <c r="E2501" s="122">
        <v>46</v>
      </c>
      <c r="F2501" s="122">
        <v>3.1949153812800002E-2</v>
      </c>
      <c r="G2501" s="122">
        <v>3.2208182831999999E-2</v>
      </c>
      <c r="H2501" s="122">
        <v>3.2496006141199997E-2</v>
      </c>
      <c r="I2501" s="122">
        <v>3.2655429030000002E-2</v>
      </c>
      <c r="J2501" s="122">
        <v>3.2823960425199999E-2</v>
      </c>
      <c r="K2501" s="122">
        <v>3.2973203407200002E-2</v>
      </c>
      <c r="L2501" s="122">
        <v>3.3129470415999999E-2</v>
      </c>
      <c r="M2501" s="122">
        <v>3.3232731733600002E-2</v>
      </c>
      <c r="N2501" s="122">
        <v>3.3375091862000002E-2</v>
      </c>
      <c r="O2501" s="122">
        <v>3.3421534369999999E-2</v>
      </c>
      <c r="P2501" s="122">
        <v>3.3448175482399999E-2</v>
      </c>
      <c r="Q2501" s="122">
        <v>3.3439626040800002E-2</v>
      </c>
      <c r="R2501" s="122">
        <v>3.3462583965999999E-2</v>
      </c>
      <c r="S2501" s="122">
        <v>3.35262340868E-2</v>
      </c>
      <c r="T2501" s="122">
        <v>3.3550907756800002E-2</v>
      </c>
      <c r="U2501" s="122">
        <v>3.36042775012E-2</v>
      </c>
      <c r="V2501" s="122">
        <v>3.3611472218800002E-2</v>
      </c>
      <c r="W2501" s="122">
        <v>3.3586454652800003E-2</v>
      </c>
      <c r="X2501" s="122">
        <v>3.3588225473599999E-2</v>
      </c>
      <c r="Y2501" s="122">
        <v>3.3672689237600001E-2</v>
      </c>
      <c r="Z2501" s="122">
        <v>3.3696521902400002E-2</v>
      </c>
      <c r="AA2501" s="122">
        <v>3.3747989883999997E-2</v>
      </c>
      <c r="AB2501" s="122">
        <v>3.3824772979200002E-2</v>
      </c>
      <c r="AC2501" s="122">
        <v>3.3900684182399998E-2</v>
      </c>
      <c r="AD2501" s="122">
        <v>3.4228111024800001E-2</v>
      </c>
      <c r="AE2501" s="122">
        <v>3.4346316804799999E-2</v>
      </c>
      <c r="AF2501" s="122">
        <v>3.4383454739200001E-2</v>
      </c>
      <c r="AG2501" s="122">
        <v>3.4371385781599997E-2</v>
      </c>
      <c r="AH2501" s="122">
        <v>3.4382468889999997E-2</v>
      </c>
      <c r="AI2501" s="122">
        <v>3.4364671558E-2</v>
      </c>
      <c r="AJ2501" s="122">
        <v>3.4175051374800001E-2</v>
      </c>
      <c r="AK2501" s="122">
        <v>3.4175051374800001E-2</v>
      </c>
      <c r="AL2501" s="122">
        <v>0</v>
      </c>
    </row>
    <row r="2502" spans="1:38" hidden="1" x14ac:dyDescent="0.25">
      <c r="A2502" s="122" t="s">
        <v>1994</v>
      </c>
      <c r="B2502" s="122">
        <v>1</v>
      </c>
      <c r="C2502" s="122" t="s">
        <v>2189</v>
      </c>
      <c r="D2502" s="122" t="s">
        <v>2108</v>
      </c>
      <c r="E2502" s="122">
        <v>46</v>
      </c>
      <c r="F2502" s="122">
        <v>0</v>
      </c>
      <c r="G2502" s="122">
        <v>0</v>
      </c>
      <c r="H2502" s="122">
        <v>0</v>
      </c>
      <c r="I2502" s="122">
        <v>0</v>
      </c>
      <c r="J2502" s="122">
        <v>0</v>
      </c>
      <c r="K2502" s="122">
        <v>0</v>
      </c>
      <c r="L2502" s="122">
        <v>0</v>
      </c>
      <c r="M2502" s="122">
        <v>0</v>
      </c>
      <c r="N2502" s="122">
        <v>0</v>
      </c>
      <c r="O2502" s="122">
        <v>0</v>
      </c>
      <c r="P2502" s="122">
        <v>0</v>
      </c>
      <c r="Q2502" s="122">
        <v>0</v>
      </c>
      <c r="R2502" s="122">
        <v>0</v>
      </c>
      <c r="S2502" s="122">
        <v>0</v>
      </c>
      <c r="T2502" s="122">
        <v>0</v>
      </c>
      <c r="U2502" s="122">
        <v>0</v>
      </c>
      <c r="V2502" s="122">
        <v>0</v>
      </c>
      <c r="W2502" s="122">
        <v>0</v>
      </c>
      <c r="X2502" s="122">
        <v>0</v>
      </c>
      <c r="Y2502" s="122">
        <v>0</v>
      </c>
      <c r="Z2502" s="122">
        <v>0</v>
      </c>
      <c r="AA2502" s="122">
        <v>0</v>
      </c>
      <c r="AB2502" s="122">
        <v>0</v>
      </c>
      <c r="AC2502" s="122">
        <v>0</v>
      </c>
      <c r="AD2502" s="122">
        <v>0</v>
      </c>
      <c r="AE2502" s="122">
        <v>0</v>
      </c>
      <c r="AF2502" s="122">
        <v>0</v>
      </c>
      <c r="AG2502" s="122">
        <v>0</v>
      </c>
      <c r="AH2502" s="122">
        <v>0</v>
      </c>
      <c r="AI2502" s="122">
        <v>0</v>
      </c>
      <c r="AJ2502" s="122">
        <v>0</v>
      </c>
      <c r="AK2502" s="122">
        <v>0</v>
      </c>
      <c r="AL2502" s="122">
        <v>0</v>
      </c>
    </row>
    <row r="2503" spans="1:38" hidden="1" x14ac:dyDescent="0.25">
      <c r="A2503" s="122" t="s">
        <v>1994</v>
      </c>
      <c r="B2503" s="122">
        <v>1</v>
      </c>
      <c r="C2503" s="122" t="s">
        <v>2189</v>
      </c>
      <c r="D2503" s="122" t="s">
        <v>2109</v>
      </c>
      <c r="E2503" s="122">
        <v>46</v>
      </c>
      <c r="F2503" s="122">
        <v>0</v>
      </c>
      <c r="G2503" s="122">
        <v>0</v>
      </c>
      <c r="H2503" s="122">
        <v>0</v>
      </c>
      <c r="I2503" s="122">
        <v>0</v>
      </c>
      <c r="J2503" s="122">
        <v>0</v>
      </c>
      <c r="K2503" s="122">
        <v>0</v>
      </c>
      <c r="L2503" s="122">
        <v>0</v>
      </c>
      <c r="M2503" s="122">
        <v>0</v>
      </c>
      <c r="N2503" s="122">
        <v>0</v>
      </c>
      <c r="O2503" s="122">
        <v>0</v>
      </c>
      <c r="P2503" s="122">
        <v>0</v>
      </c>
      <c r="Q2503" s="122">
        <v>0</v>
      </c>
      <c r="R2503" s="122">
        <v>0</v>
      </c>
      <c r="S2503" s="122">
        <v>0</v>
      </c>
      <c r="T2503" s="122">
        <v>0</v>
      </c>
      <c r="U2503" s="122">
        <v>0</v>
      </c>
      <c r="V2503" s="122">
        <v>0</v>
      </c>
      <c r="W2503" s="122">
        <v>0</v>
      </c>
      <c r="X2503" s="122">
        <v>0</v>
      </c>
      <c r="Y2503" s="122">
        <v>0</v>
      </c>
      <c r="Z2503" s="122">
        <v>0</v>
      </c>
      <c r="AA2503" s="122">
        <v>0</v>
      </c>
      <c r="AB2503" s="122">
        <v>0</v>
      </c>
      <c r="AC2503" s="122">
        <v>0</v>
      </c>
      <c r="AD2503" s="122">
        <v>0</v>
      </c>
      <c r="AE2503" s="122">
        <v>0</v>
      </c>
      <c r="AF2503" s="122">
        <v>0</v>
      </c>
      <c r="AG2503" s="122">
        <v>0</v>
      </c>
      <c r="AH2503" s="122">
        <v>0</v>
      </c>
      <c r="AI2503" s="122">
        <v>0</v>
      </c>
      <c r="AJ2503" s="122">
        <v>0</v>
      </c>
      <c r="AK2503" s="122">
        <v>0</v>
      </c>
      <c r="AL2503" s="122">
        <v>0</v>
      </c>
    </row>
    <row r="2504" spans="1:38" hidden="1" x14ac:dyDescent="0.25">
      <c r="A2504" s="122" t="s">
        <v>1994</v>
      </c>
      <c r="B2504" s="122">
        <v>1</v>
      </c>
      <c r="C2504" s="122" t="s">
        <v>2189</v>
      </c>
      <c r="D2504" s="122" t="s">
        <v>2110</v>
      </c>
      <c r="E2504" s="122">
        <v>46</v>
      </c>
      <c r="F2504" s="122">
        <v>3.8548479356800003E-2</v>
      </c>
      <c r="G2504" s="122">
        <v>3.9462124088800003E-2</v>
      </c>
      <c r="H2504" s="122">
        <v>4.0517099655199999E-2</v>
      </c>
      <c r="I2504" s="122">
        <v>4.1948134149599997E-2</v>
      </c>
      <c r="J2504" s="122">
        <v>4.2792529567199998E-2</v>
      </c>
      <c r="K2504" s="122">
        <v>4.3670879865199998E-2</v>
      </c>
      <c r="L2504" s="122">
        <v>4.4380071923600002E-2</v>
      </c>
      <c r="M2504" s="122">
        <v>4.4926153862800002E-2</v>
      </c>
      <c r="N2504" s="122">
        <v>4.5368137740800001E-2</v>
      </c>
      <c r="O2504" s="122">
        <v>4.5766122172400003E-2</v>
      </c>
      <c r="P2504" s="122">
        <v>4.5990593233199997E-2</v>
      </c>
      <c r="Q2504" s="122">
        <v>4.5985526081600003E-2</v>
      </c>
      <c r="R2504" s="122">
        <v>4.6286518793199997E-2</v>
      </c>
      <c r="S2504" s="122">
        <v>4.6509920715999999E-2</v>
      </c>
      <c r="T2504" s="122">
        <v>4.6640289715599997E-2</v>
      </c>
      <c r="U2504" s="122">
        <v>4.64392858272E-2</v>
      </c>
      <c r="V2504" s="122">
        <v>4.6237103892000003E-2</v>
      </c>
      <c r="W2504" s="122">
        <v>4.6245124013200002E-2</v>
      </c>
      <c r="X2504" s="122">
        <v>4.61791878856E-2</v>
      </c>
      <c r="Y2504" s="122">
        <v>4.6046313182800003E-2</v>
      </c>
      <c r="Z2504" s="122">
        <v>4.61201193516E-2</v>
      </c>
      <c r="AA2504" s="122">
        <v>4.60407028956E-2</v>
      </c>
      <c r="AB2504" s="122">
        <v>4.5923777185999999E-2</v>
      </c>
      <c r="AC2504" s="122">
        <v>4.5798855331599997E-2</v>
      </c>
      <c r="AD2504" s="122">
        <v>4.5513416678800003E-2</v>
      </c>
      <c r="AE2504" s="122">
        <v>4.5352834016000002E-2</v>
      </c>
      <c r="AF2504" s="122">
        <v>4.5270204882000002E-2</v>
      </c>
      <c r="AG2504" s="122">
        <v>4.5218167330000003E-2</v>
      </c>
      <c r="AH2504" s="122">
        <v>4.5078578215999997E-2</v>
      </c>
      <c r="AI2504" s="122">
        <v>4.4960699590799999E-2</v>
      </c>
      <c r="AJ2504" s="122">
        <v>4.3563681649599999E-2</v>
      </c>
      <c r="AK2504" s="122">
        <v>4.3563681649599999E-2</v>
      </c>
      <c r="AL2504" s="122">
        <v>0</v>
      </c>
    </row>
    <row r="2505" spans="1:38" hidden="1" x14ac:dyDescent="0.25">
      <c r="A2505" s="122" t="s">
        <v>1994</v>
      </c>
      <c r="B2505" s="122">
        <v>1</v>
      </c>
      <c r="C2505" s="122" t="s">
        <v>2189</v>
      </c>
      <c r="D2505" s="122" t="s">
        <v>2111</v>
      </c>
      <c r="E2505" s="122">
        <v>46</v>
      </c>
      <c r="F2505" s="122">
        <v>1.1481156428E-3</v>
      </c>
      <c r="G2505" s="122">
        <v>1.2017675376E-3</v>
      </c>
      <c r="H2505" s="122">
        <v>1.2743108223999999E-3</v>
      </c>
      <c r="I2505" s="122">
        <v>1.3230190764E-3</v>
      </c>
      <c r="J2505" s="122">
        <v>1.3882255407999999E-3</v>
      </c>
      <c r="K2505" s="122">
        <v>1.4556860584E-3</v>
      </c>
      <c r="L2505" s="122">
        <v>1.5372193424000001E-3</v>
      </c>
      <c r="M2505" s="122">
        <v>1.5926191819999999E-3</v>
      </c>
      <c r="N2505" s="122">
        <v>1.6243130344000001E-3</v>
      </c>
      <c r="O2505" s="122">
        <v>1.6583093296E-3</v>
      </c>
      <c r="P2505" s="122">
        <v>1.6568918268E-3</v>
      </c>
      <c r="Q2505" s="122">
        <v>1.6696035496E-3</v>
      </c>
      <c r="R2505" s="122">
        <v>1.6964082016000001E-3</v>
      </c>
      <c r="S2505" s="122">
        <v>1.7114102712E-3</v>
      </c>
      <c r="T2505" s="122">
        <v>1.7169888231999999E-3</v>
      </c>
      <c r="U2505" s="122">
        <v>1.7178616672000001E-3</v>
      </c>
      <c r="V2505" s="122">
        <v>1.7187304764000001E-3</v>
      </c>
      <c r="W2505" s="122">
        <v>1.7172524824E-3</v>
      </c>
      <c r="X2505" s="122">
        <v>1.7157744856000001E-3</v>
      </c>
      <c r="Y2505" s="122">
        <v>1.721312712E-3</v>
      </c>
      <c r="Z2505" s="122">
        <v>1.7198286672E-3</v>
      </c>
      <c r="AA2505" s="122">
        <v>1.7183446223999999E-3</v>
      </c>
      <c r="AB2505" s="122">
        <v>1.7168605803999999E-3</v>
      </c>
      <c r="AC2505" s="122">
        <v>1.7223685584E-3</v>
      </c>
      <c r="AD2505" s="122">
        <v>1.7208784656000001E-3</v>
      </c>
      <c r="AE2505" s="122">
        <v>1.7380015072E-3</v>
      </c>
      <c r="AF2505" s="122">
        <v>1.7434691596E-3</v>
      </c>
      <c r="AG2505" s="122">
        <v>1.7466021047999999E-3</v>
      </c>
      <c r="AH2505" s="122">
        <v>1.7497269832E-3</v>
      </c>
      <c r="AI2505" s="122">
        <v>1.7574809504000001E-3</v>
      </c>
      <c r="AJ2505" s="122">
        <v>1.7559525480000001E-3</v>
      </c>
      <c r="AK2505" s="122">
        <v>1.7559525480000001E-3</v>
      </c>
      <c r="AL2505" s="122">
        <v>0</v>
      </c>
    </row>
    <row r="2506" spans="1:38" hidden="1" x14ac:dyDescent="0.25">
      <c r="A2506" s="122" t="s">
        <v>1994</v>
      </c>
      <c r="B2506" s="122">
        <v>1</v>
      </c>
      <c r="C2506" s="122" t="s">
        <v>2189</v>
      </c>
      <c r="D2506" s="122" t="s">
        <v>2112</v>
      </c>
      <c r="E2506" s="122">
        <v>46</v>
      </c>
      <c r="F2506" s="122">
        <v>2.5132524720799999E-2</v>
      </c>
      <c r="G2506" s="122">
        <v>2.5214226080399998E-2</v>
      </c>
      <c r="H2506" s="122">
        <v>2.51943015548E-2</v>
      </c>
      <c r="I2506" s="122">
        <v>2.5160789390799999E-2</v>
      </c>
      <c r="J2506" s="122">
        <v>2.51508317648E-2</v>
      </c>
      <c r="K2506" s="122">
        <v>2.5231345064800001E-2</v>
      </c>
      <c r="L2506" s="122">
        <v>2.51153095788E-2</v>
      </c>
      <c r="M2506" s="122">
        <v>2.50009159904E-2</v>
      </c>
      <c r="N2506" s="122">
        <v>2.48354953952E-2</v>
      </c>
      <c r="O2506" s="122">
        <v>2.46596297304E-2</v>
      </c>
      <c r="P2506" s="122">
        <v>2.45411218024E-2</v>
      </c>
      <c r="Q2506" s="122">
        <v>2.44603857344E-2</v>
      </c>
      <c r="R2506" s="122">
        <v>2.4407072090800001E-2</v>
      </c>
      <c r="S2506" s="122">
        <v>2.4496253857600001E-2</v>
      </c>
      <c r="T2506" s="122">
        <v>2.5215907295599999E-2</v>
      </c>
      <c r="U2506" s="122">
        <v>2.5235967254399999E-2</v>
      </c>
      <c r="V2506" s="122">
        <v>2.5471316595200001E-2</v>
      </c>
      <c r="W2506" s="122">
        <v>2.6317018372400001E-2</v>
      </c>
      <c r="X2506" s="122">
        <v>2.6444502280000001E-2</v>
      </c>
      <c r="Y2506" s="122">
        <v>2.6896733544799999E-2</v>
      </c>
      <c r="Z2506" s="122">
        <v>2.70266103716E-2</v>
      </c>
      <c r="AA2506" s="122">
        <v>2.7533561372800001E-2</v>
      </c>
      <c r="AB2506" s="122">
        <v>2.79996236548E-2</v>
      </c>
      <c r="AC2506" s="122">
        <v>2.88332823548E-2</v>
      </c>
      <c r="AD2506" s="122">
        <v>2.8796632438E-2</v>
      </c>
      <c r="AE2506" s="122">
        <v>2.9011735045999999E-2</v>
      </c>
      <c r="AF2506" s="122">
        <v>2.8982232353200001E-2</v>
      </c>
      <c r="AG2506" s="122">
        <v>2.9378001573199999E-2</v>
      </c>
      <c r="AH2506" s="122">
        <v>2.9677155947599999E-2</v>
      </c>
      <c r="AI2506" s="122">
        <v>3.0023359760799999E-2</v>
      </c>
      <c r="AJ2506" s="122">
        <v>2.93640747204E-2</v>
      </c>
      <c r="AK2506" s="122">
        <v>2.93640747204E-2</v>
      </c>
      <c r="AL2506" s="122">
        <v>0</v>
      </c>
    </row>
    <row r="2507" spans="1:38" hidden="1" x14ac:dyDescent="0.25">
      <c r="A2507" s="122" t="s">
        <v>1994</v>
      </c>
      <c r="B2507" s="122">
        <v>1</v>
      </c>
      <c r="C2507" s="122" t="s">
        <v>2189</v>
      </c>
      <c r="D2507" s="122" t="s">
        <v>2113</v>
      </c>
      <c r="E2507" s="122">
        <v>46</v>
      </c>
      <c r="F2507" s="122">
        <v>0.96755336384000001</v>
      </c>
      <c r="G2507" s="122">
        <v>0.97394163243999998</v>
      </c>
      <c r="H2507" s="122">
        <v>0.98045047836120003</v>
      </c>
      <c r="I2507" s="122">
        <v>0.98469106576959997</v>
      </c>
      <c r="J2507" s="122">
        <v>0.98982671427919999</v>
      </c>
      <c r="K2507" s="122">
        <v>0.99384113991120004</v>
      </c>
      <c r="L2507" s="122">
        <v>1.0001005186172001</v>
      </c>
      <c r="M2507" s="122">
        <v>1.0046812847568001</v>
      </c>
      <c r="N2507" s="122">
        <v>1.0087535073</v>
      </c>
      <c r="O2507" s="122">
        <v>1.0115770503384001</v>
      </c>
      <c r="P2507" s="122">
        <v>1.0135405364028001</v>
      </c>
      <c r="Q2507" s="122">
        <v>1.0150141125712</v>
      </c>
      <c r="R2507" s="122">
        <v>1.0156999099968</v>
      </c>
      <c r="S2507" s="122">
        <v>1.0162356573152</v>
      </c>
      <c r="T2507" s="122">
        <v>1.0166165772336</v>
      </c>
      <c r="U2507" s="122">
        <v>1.0172781220111999</v>
      </c>
      <c r="V2507" s="122">
        <v>1.0186181485507999</v>
      </c>
      <c r="W2507" s="122">
        <v>1.0197850486432001</v>
      </c>
      <c r="X2507" s="122">
        <v>1.0205509925576</v>
      </c>
      <c r="Y2507" s="122">
        <v>1.0208963923368</v>
      </c>
      <c r="Z2507" s="122">
        <v>1.0220114166612</v>
      </c>
      <c r="AA2507" s="122">
        <v>1.0227471751307999</v>
      </c>
      <c r="AB2507" s="122">
        <v>1.0240458680283999</v>
      </c>
      <c r="AC2507" s="122">
        <v>1.0250190007568001</v>
      </c>
      <c r="AD2507" s="122">
        <v>1.0261056977472001</v>
      </c>
      <c r="AE2507" s="122">
        <v>1.028112721594</v>
      </c>
      <c r="AF2507" s="122">
        <v>1.0305782495316</v>
      </c>
      <c r="AG2507" s="122">
        <v>1.0397419127284</v>
      </c>
      <c r="AH2507" s="122">
        <v>1.044743565474</v>
      </c>
      <c r="AI2507" s="122">
        <v>1.0546794038816001</v>
      </c>
      <c r="AJ2507" s="122">
        <v>1.0500652214304</v>
      </c>
      <c r="AK2507" s="122">
        <v>1.0500652214304</v>
      </c>
      <c r="AL2507" s="122">
        <v>0</v>
      </c>
    </row>
    <row r="2508" spans="1:38" hidden="1" x14ac:dyDescent="0.25">
      <c r="A2508" s="122" t="s">
        <v>1994</v>
      </c>
      <c r="B2508" s="122">
        <v>1</v>
      </c>
      <c r="C2508" s="122" t="s">
        <v>2189</v>
      </c>
      <c r="D2508" s="122" t="s">
        <v>2114</v>
      </c>
      <c r="E2508" s="122">
        <v>46</v>
      </c>
      <c r="F2508" s="122">
        <v>0.52026579761519998</v>
      </c>
      <c r="G2508" s="122">
        <v>0.52389698617760005</v>
      </c>
      <c r="H2508" s="122">
        <v>0.526768050564</v>
      </c>
      <c r="I2508" s="122">
        <v>0.53010011856759998</v>
      </c>
      <c r="J2508" s="122">
        <v>0.53150544703760005</v>
      </c>
      <c r="K2508" s="122">
        <v>0.53237885086680004</v>
      </c>
      <c r="L2508" s="122">
        <v>0.53284146636840002</v>
      </c>
      <c r="M2508" s="122">
        <v>0.53288578159319999</v>
      </c>
      <c r="N2508" s="122">
        <v>0.53188678110679999</v>
      </c>
      <c r="O2508" s="122">
        <v>0.53229966411719998</v>
      </c>
      <c r="P2508" s="122">
        <v>0.53093540965079999</v>
      </c>
      <c r="Q2508" s="122">
        <v>0.52920564777919998</v>
      </c>
      <c r="R2508" s="122">
        <v>0.52728761769599997</v>
      </c>
      <c r="S2508" s="122">
        <v>0.52486249847080002</v>
      </c>
      <c r="T2508" s="122">
        <v>0.52174699568880001</v>
      </c>
      <c r="U2508" s="122">
        <v>0.51996191254559998</v>
      </c>
      <c r="V2508" s="122">
        <v>0.52100940797079998</v>
      </c>
      <c r="W2508" s="122">
        <v>0.51843659577080003</v>
      </c>
      <c r="X2508" s="122">
        <v>0.51526093865120004</v>
      </c>
      <c r="Y2508" s="122">
        <v>0.51287664009959999</v>
      </c>
      <c r="Z2508" s="122">
        <v>0.51009107633119999</v>
      </c>
      <c r="AA2508" s="122">
        <v>0.50743946196440004</v>
      </c>
      <c r="AB2508" s="122">
        <v>0.50494614203599997</v>
      </c>
      <c r="AC2508" s="122">
        <v>0.50211248355799998</v>
      </c>
      <c r="AD2508" s="122">
        <v>0.49937968471159999</v>
      </c>
      <c r="AE2508" s="122">
        <v>0.49727270969039999</v>
      </c>
      <c r="AF2508" s="122">
        <v>0.49555481144960001</v>
      </c>
      <c r="AG2508" s="122">
        <v>0.49457401829359998</v>
      </c>
      <c r="AH2508" s="122">
        <v>0.49329195696200001</v>
      </c>
      <c r="AI2508" s="122">
        <v>0.49256126914960002</v>
      </c>
      <c r="AJ2508" s="122">
        <v>0.48560838730599998</v>
      </c>
      <c r="AK2508" s="122">
        <v>0.48560838730599998</v>
      </c>
      <c r="AL2508" s="122">
        <v>0</v>
      </c>
    </row>
    <row r="2509" spans="1:38" hidden="1" x14ac:dyDescent="0.25">
      <c r="A2509" s="122" t="s">
        <v>1994</v>
      </c>
      <c r="B2509" s="122">
        <v>1</v>
      </c>
      <c r="C2509" s="122" t="s">
        <v>2189</v>
      </c>
      <c r="D2509" s="122" t="s">
        <v>2115</v>
      </c>
      <c r="E2509" s="122">
        <v>46</v>
      </c>
      <c r="F2509" s="122">
        <v>3.5909454000000003E-4</v>
      </c>
      <c r="G2509" s="122">
        <v>3.7977952040000001E-4</v>
      </c>
      <c r="H2509" s="122">
        <v>4.2462152880000002E-4</v>
      </c>
      <c r="I2509" s="122">
        <v>4.3058770720000002E-4</v>
      </c>
      <c r="J2509" s="122">
        <v>4.505525052E-4</v>
      </c>
      <c r="K2509" s="122">
        <v>4.7629790320000002E-4</v>
      </c>
      <c r="L2509" s="122">
        <v>4.8981263519999997E-4</v>
      </c>
      <c r="M2509" s="122">
        <v>4.9722217719999997E-4</v>
      </c>
      <c r="N2509" s="122">
        <v>5.0255946439999998E-4</v>
      </c>
      <c r="O2509" s="122">
        <v>5.1565831800000003E-4</v>
      </c>
      <c r="P2509" s="122">
        <v>5.285948752E-4</v>
      </c>
      <c r="Q2509" s="122">
        <v>5.3166718079999996E-4</v>
      </c>
      <c r="R2509" s="122">
        <v>5.3274837840000002E-4</v>
      </c>
      <c r="S2509" s="122">
        <v>5.3186890120000005E-4</v>
      </c>
      <c r="T2509" s="122">
        <v>5.3287909360000003E-4</v>
      </c>
      <c r="U2509" s="122">
        <v>5.3384871400000004E-4</v>
      </c>
      <c r="V2509" s="122">
        <v>5.3477776239999996E-4</v>
      </c>
      <c r="W2509" s="122">
        <v>5.3190717439999995E-4</v>
      </c>
      <c r="X2509" s="122">
        <v>5.2903658640000004E-4</v>
      </c>
      <c r="Y2509" s="122">
        <v>5.2802524319999996E-4</v>
      </c>
      <c r="Z2509" s="122">
        <v>5.2514451080000002E-4</v>
      </c>
      <c r="AA2509" s="122">
        <v>5.2226377839999997E-4</v>
      </c>
      <c r="AB2509" s="122">
        <v>5.2304067479999996E-4</v>
      </c>
      <c r="AC2509" s="122">
        <v>5.310516792E-4</v>
      </c>
      <c r="AD2509" s="122">
        <v>5.4436653879999996E-4</v>
      </c>
      <c r="AE2509" s="122">
        <v>5.4311175240000004E-4</v>
      </c>
      <c r="AF2509" s="122">
        <v>5.4183667999999996E-4</v>
      </c>
      <c r="AG2509" s="122">
        <v>5.4765370520000001E-4</v>
      </c>
      <c r="AH2509" s="122">
        <v>5.4452953240000004E-4</v>
      </c>
      <c r="AI2509" s="122">
        <v>5.4316316879999996E-4</v>
      </c>
      <c r="AJ2509" s="122">
        <v>5.4002885159999995E-4</v>
      </c>
      <c r="AK2509" s="122">
        <v>5.4002885159999995E-4</v>
      </c>
      <c r="AL2509" s="122">
        <v>0</v>
      </c>
    </row>
    <row r="2510" spans="1:38" hidden="1" x14ac:dyDescent="0.25">
      <c r="A2510" s="122" t="s">
        <v>1994</v>
      </c>
      <c r="B2510" s="122">
        <v>1</v>
      </c>
      <c r="C2510" s="122" t="s">
        <v>2189</v>
      </c>
      <c r="D2510" s="122" t="s">
        <v>2116</v>
      </c>
      <c r="E2510" s="122">
        <v>46</v>
      </c>
      <c r="F2510" s="122">
        <v>2.3211817072807999</v>
      </c>
      <c r="G2510" s="122">
        <v>2.3234102757488002</v>
      </c>
      <c r="H2510" s="122">
        <v>2.3365487126911999</v>
      </c>
      <c r="I2510" s="122">
        <v>2.3426011656319998</v>
      </c>
      <c r="J2510" s="122">
        <v>2.3517299226147999</v>
      </c>
      <c r="K2510" s="122">
        <v>2.3546075405664002</v>
      </c>
      <c r="L2510" s="122">
        <v>2.3557924038375999</v>
      </c>
      <c r="M2510" s="122">
        <v>2.3566934538840001</v>
      </c>
      <c r="N2510" s="122">
        <v>2.360960318164</v>
      </c>
      <c r="O2510" s="122">
        <v>2.3658131133503999</v>
      </c>
      <c r="P2510" s="122">
        <v>2.3681394993143998</v>
      </c>
      <c r="Q2510" s="122">
        <v>2.3730230207376</v>
      </c>
      <c r="R2510" s="122">
        <v>2.3744458852632002</v>
      </c>
      <c r="S2510" s="122">
        <v>2.3754238067364</v>
      </c>
      <c r="T2510" s="122">
        <v>2.3759457961176</v>
      </c>
      <c r="U2510" s="122">
        <v>2.3797466503720002</v>
      </c>
      <c r="V2510" s="122">
        <v>2.3827786378844</v>
      </c>
      <c r="W2510" s="122">
        <v>2.3894758155744</v>
      </c>
      <c r="X2510" s="122">
        <v>2.3903573185323999</v>
      </c>
      <c r="Y2510" s="122">
        <v>2.3976957368196001</v>
      </c>
      <c r="Z2510" s="122">
        <v>2.4035948634936002</v>
      </c>
      <c r="AA2510" s="122">
        <v>2.4105767246036001</v>
      </c>
      <c r="AB2510" s="122">
        <v>2.4146090273648002</v>
      </c>
      <c r="AC2510" s="122">
        <v>2.4191357873368</v>
      </c>
      <c r="AD2510" s="122">
        <v>2.4228549871456</v>
      </c>
      <c r="AE2510" s="122">
        <v>2.4306977694244001</v>
      </c>
      <c r="AF2510" s="122">
        <v>2.4400054117628001</v>
      </c>
      <c r="AG2510" s="122">
        <v>2.4451380370983999</v>
      </c>
      <c r="AH2510" s="122">
        <v>2.4564256500727999</v>
      </c>
      <c r="AI2510" s="122">
        <v>2.4658222694112002</v>
      </c>
      <c r="AJ2510" s="122">
        <v>2.4606954137108001</v>
      </c>
      <c r="AK2510" s="122">
        <v>2.4606954137108001</v>
      </c>
      <c r="AL2510" s="122">
        <v>0</v>
      </c>
    </row>
    <row r="2511" spans="1:38" hidden="1" x14ac:dyDescent="0.25">
      <c r="A2511" s="122" t="s">
        <v>1994</v>
      </c>
      <c r="B2511" s="122">
        <v>1</v>
      </c>
      <c r="C2511" s="122" t="s">
        <v>2189</v>
      </c>
      <c r="D2511" s="122" t="s">
        <v>2138</v>
      </c>
      <c r="E2511" s="122">
        <v>46</v>
      </c>
      <c r="F2511" s="122">
        <v>0</v>
      </c>
      <c r="G2511" s="122">
        <v>0</v>
      </c>
      <c r="H2511" s="122">
        <v>0</v>
      </c>
      <c r="I2511" s="122">
        <v>0</v>
      </c>
      <c r="J2511" s="122">
        <v>0</v>
      </c>
      <c r="K2511" s="122">
        <v>0</v>
      </c>
      <c r="L2511" s="122">
        <v>0</v>
      </c>
      <c r="M2511" s="122">
        <v>0</v>
      </c>
      <c r="N2511" s="122">
        <v>0</v>
      </c>
      <c r="O2511" s="122">
        <v>0</v>
      </c>
      <c r="P2511" s="122">
        <v>0</v>
      </c>
      <c r="Q2511" s="122">
        <v>0</v>
      </c>
      <c r="R2511" s="122">
        <v>0</v>
      </c>
      <c r="S2511" s="122">
        <v>0</v>
      </c>
      <c r="T2511" s="122">
        <v>0</v>
      </c>
      <c r="U2511" s="122">
        <v>0</v>
      </c>
      <c r="V2511" s="122">
        <v>0</v>
      </c>
      <c r="W2511" s="122">
        <v>0</v>
      </c>
      <c r="X2511" s="122">
        <v>0</v>
      </c>
      <c r="Y2511" s="122">
        <v>0</v>
      </c>
      <c r="Z2511" s="122">
        <v>0</v>
      </c>
      <c r="AA2511" s="122">
        <v>0</v>
      </c>
      <c r="AB2511" s="122">
        <v>0</v>
      </c>
      <c r="AC2511" s="122">
        <v>0</v>
      </c>
      <c r="AD2511" s="122">
        <v>0</v>
      </c>
      <c r="AE2511" s="122">
        <v>0</v>
      </c>
      <c r="AF2511" s="122">
        <v>0</v>
      </c>
      <c r="AG2511" s="122">
        <v>0</v>
      </c>
      <c r="AH2511" s="122">
        <v>0</v>
      </c>
      <c r="AI2511" s="122">
        <v>0</v>
      </c>
      <c r="AJ2511" s="122">
        <v>0</v>
      </c>
      <c r="AK2511" s="122">
        <v>0</v>
      </c>
      <c r="AL2511" s="122">
        <v>0</v>
      </c>
    </row>
    <row r="2512" spans="1:38" hidden="1" x14ac:dyDescent="0.25">
      <c r="A2512" s="122" t="s">
        <v>1994</v>
      </c>
      <c r="B2512" s="122">
        <v>1</v>
      </c>
      <c r="C2512" s="122" t="s">
        <v>2189</v>
      </c>
      <c r="D2512" s="122" t="s">
        <v>2117</v>
      </c>
      <c r="E2512" s="122">
        <v>46</v>
      </c>
      <c r="F2512" s="122">
        <v>0</v>
      </c>
      <c r="G2512" s="122">
        <v>0</v>
      </c>
      <c r="H2512" s="122">
        <v>0</v>
      </c>
      <c r="I2512" s="122">
        <v>0</v>
      </c>
      <c r="J2512" s="122">
        <v>0</v>
      </c>
      <c r="K2512" s="122">
        <v>0</v>
      </c>
      <c r="L2512" s="122">
        <v>0</v>
      </c>
      <c r="M2512" s="122">
        <v>0</v>
      </c>
      <c r="N2512" s="122">
        <v>0</v>
      </c>
      <c r="O2512" s="122">
        <v>0</v>
      </c>
      <c r="P2512" s="122">
        <v>0</v>
      </c>
      <c r="Q2512" s="122">
        <v>0</v>
      </c>
      <c r="R2512" s="122">
        <v>0</v>
      </c>
      <c r="S2512" s="122">
        <v>0</v>
      </c>
      <c r="T2512" s="122">
        <v>0</v>
      </c>
      <c r="U2512" s="122">
        <v>0</v>
      </c>
      <c r="V2512" s="122">
        <v>0</v>
      </c>
      <c r="W2512" s="122">
        <v>0</v>
      </c>
      <c r="X2512" s="122">
        <v>0</v>
      </c>
      <c r="Y2512" s="122">
        <v>0</v>
      </c>
      <c r="Z2512" s="122">
        <v>0</v>
      </c>
      <c r="AA2512" s="122">
        <v>0</v>
      </c>
      <c r="AB2512" s="122">
        <v>0</v>
      </c>
      <c r="AC2512" s="122">
        <v>0</v>
      </c>
      <c r="AD2512" s="122">
        <v>0</v>
      </c>
      <c r="AE2512" s="122">
        <v>0</v>
      </c>
      <c r="AF2512" s="122">
        <v>0</v>
      </c>
      <c r="AG2512" s="122">
        <v>0</v>
      </c>
      <c r="AH2512" s="122">
        <v>0</v>
      </c>
      <c r="AI2512" s="122">
        <v>0</v>
      </c>
      <c r="AJ2512" s="122">
        <v>0</v>
      </c>
      <c r="AK2512" s="122">
        <v>0</v>
      </c>
      <c r="AL2512" s="122">
        <v>0</v>
      </c>
    </row>
    <row r="2513" spans="1:38" hidden="1" x14ac:dyDescent="0.25">
      <c r="A2513" s="122" t="s">
        <v>1994</v>
      </c>
      <c r="B2513" s="122">
        <v>1</v>
      </c>
      <c r="C2513" s="122" t="s">
        <v>2189</v>
      </c>
      <c r="D2513" s="122" t="s">
        <v>2118</v>
      </c>
      <c r="E2513" s="122">
        <v>46</v>
      </c>
      <c r="F2513" s="122">
        <v>0</v>
      </c>
      <c r="G2513" s="122">
        <v>0</v>
      </c>
      <c r="H2513" s="122">
        <v>0</v>
      </c>
      <c r="I2513" s="122">
        <v>0</v>
      </c>
      <c r="J2513" s="122">
        <v>0</v>
      </c>
      <c r="K2513" s="122">
        <v>0</v>
      </c>
      <c r="L2513" s="122">
        <v>0</v>
      </c>
      <c r="M2513" s="122">
        <v>0</v>
      </c>
      <c r="N2513" s="122">
        <v>0</v>
      </c>
      <c r="O2513" s="122">
        <v>0</v>
      </c>
      <c r="P2513" s="122">
        <v>0</v>
      </c>
      <c r="Q2513" s="122">
        <v>0</v>
      </c>
      <c r="R2513" s="122">
        <v>0</v>
      </c>
      <c r="S2513" s="122">
        <v>0</v>
      </c>
      <c r="T2513" s="122">
        <v>0</v>
      </c>
      <c r="U2513" s="122">
        <v>0</v>
      </c>
      <c r="V2513" s="122">
        <v>0</v>
      </c>
      <c r="W2513" s="122">
        <v>0</v>
      </c>
      <c r="X2513" s="122">
        <v>0</v>
      </c>
      <c r="Y2513" s="122">
        <v>0</v>
      </c>
      <c r="Z2513" s="122">
        <v>0</v>
      </c>
      <c r="AA2513" s="122">
        <v>0</v>
      </c>
      <c r="AB2513" s="122">
        <v>0</v>
      </c>
      <c r="AC2513" s="122">
        <v>0</v>
      </c>
      <c r="AD2513" s="122">
        <v>0</v>
      </c>
      <c r="AE2513" s="122">
        <v>0</v>
      </c>
      <c r="AF2513" s="122">
        <v>0</v>
      </c>
      <c r="AG2513" s="122">
        <v>0</v>
      </c>
      <c r="AH2513" s="122">
        <v>0</v>
      </c>
      <c r="AI2513" s="122">
        <v>0</v>
      </c>
      <c r="AJ2513" s="122">
        <v>0</v>
      </c>
      <c r="AK2513" s="122">
        <v>0</v>
      </c>
      <c r="AL2513" s="122">
        <v>0</v>
      </c>
    </row>
    <row r="2514" spans="1:38" hidden="1" x14ac:dyDescent="0.25">
      <c r="A2514" s="122" t="s">
        <v>1994</v>
      </c>
      <c r="B2514" s="122">
        <v>1</v>
      </c>
      <c r="C2514" s="122" t="s">
        <v>2189</v>
      </c>
      <c r="D2514" s="122" t="s">
        <v>2119</v>
      </c>
      <c r="E2514" s="122">
        <v>46</v>
      </c>
      <c r="F2514" s="122">
        <v>1.6445805992E-3</v>
      </c>
      <c r="G2514" s="122">
        <v>1.6346340836E-3</v>
      </c>
      <c r="H2514" s="122">
        <v>1.621028402E-3</v>
      </c>
      <c r="I2514" s="122">
        <v>1.6088549036E-3</v>
      </c>
      <c r="J2514" s="122">
        <v>1.5859276860000001E-3</v>
      </c>
      <c r="K2514" s="122">
        <v>1.5670068764E-3</v>
      </c>
      <c r="L2514" s="122">
        <v>1.546028078E-3</v>
      </c>
      <c r="M2514" s="122">
        <v>1.5230769427999999E-3</v>
      </c>
      <c r="N2514" s="122">
        <v>1.5091116824000001E-3</v>
      </c>
      <c r="O2514" s="122">
        <v>1.4821873192E-3</v>
      </c>
      <c r="P2514" s="122">
        <v>1.493723588E-3</v>
      </c>
      <c r="Q2514" s="122">
        <v>1.4593358191999999E-3</v>
      </c>
      <c r="R2514" s="122">
        <v>1.4264944427999999E-3</v>
      </c>
      <c r="S2514" s="122">
        <v>1.3959726479999999E-3</v>
      </c>
      <c r="T2514" s="122">
        <v>1.3601858788000001E-3</v>
      </c>
      <c r="U2514" s="122">
        <v>1.324886794E-3</v>
      </c>
      <c r="V2514" s="122">
        <v>1.2994370703999999E-3</v>
      </c>
      <c r="W2514" s="122">
        <v>1.2678635228000001E-3</v>
      </c>
      <c r="X2514" s="122">
        <v>1.2338870544E-3</v>
      </c>
      <c r="Y2514" s="122">
        <v>1.197678972E-3</v>
      </c>
      <c r="Z2514" s="122">
        <v>1.1854731196000001E-3</v>
      </c>
      <c r="AA2514" s="122">
        <v>1.14932909E-3</v>
      </c>
      <c r="AB2514" s="122">
        <v>1.1131302756E-3</v>
      </c>
      <c r="AC2514" s="122">
        <v>1.0886528604E-3</v>
      </c>
      <c r="AD2514" s="122">
        <v>1.0534649160000001E-3</v>
      </c>
      <c r="AE2514" s="122">
        <v>1.0183958148000001E-3</v>
      </c>
      <c r="AF2514" s="122">
        <v>9.9072763440000004E-4</v>
      </c>
      <c r="AG2514" s="122">
        <v>9.5174240559999998E-4</v>
      </c>
      <c r="AH2514" s="122">
        <v>9.0341246519999997E-4</v>
      </c>
      <c r="AI2514" s="122">
        <v>8.6125112080000005E-4</v>
      </c>
      <c r="AJ2514" s="122">
        <v>8.1083000599999999E-4</v>
      </c>
      <c r="AK2514" s="122">
        <v>8.1083000599999999E-4</v>
      </c>
      <c r="AL2514" s="122">
        <v>0</v>
      </c>
    </row>
    <row r="2515" spans="1:38" hidden="1" x14ac:dyDescent="0.25">
      <c r="A2515" s="122" t="s">
        <v>1994</v>
      </c>
      <c r="B2515" s="122">
        <v>1</v>
      </c>
      <c r="C2515" s="122" t="s">
        <v>2189</v>
      </c>
      <c r="D2515" s="122" t="s">
        <v>2120</v>
      </c>
      <c r="E2515" s="122">
        <v>46</v>
      </c>
      <c r="F2515" s="122">
        <v>5.6163709700000002E-2</v>
      </c>
      <c r="G2515" s="122">
        <v>5.7228415938400001E-2</v>
      </c>
      <c r="H2515" s="122">
        <v>5.8405596286799998E-2</v>
      </c>
      <c r="I2515" s="122">
        <v>5.9162859523600002E-2</v>
      </c>
      <c r="J2515" s="122">
        <v>6.0475006012400002E-2</v>
      </c>
      <c r="K2515" s="122">
        <v>6.1689669120799998E-2</v>
      </c>
      <c r="L2515" s="122">
        <v>6.2491915197600001E-2</v>
      </c>
      <c r="M2515" s="122">
        <v>6.3106698550000007E-2</v>
      </c>
      <c r="N2515" s="122">
        <v>6.3998921327600003E-2</v>
      </c>
      <c r="O2515" s="122">
        <v>6.4913636813200004E-2</v>
      </c>
      <c r="P2515" s="122">
        <v>6.6053301398000003E-2</v>
      </c>
      <c r="Q2515" s="122">
        <v>6.7087985518400006E-2</v>
      </c>
      <c r="R2515" s="122">
        <v>6.7770243492000004E-2</v>
      </c>
      <c r="S2515" s="122">
        <v>6.82275488608E-2</v>
      </c>
      <c r="T2515" s="122">
        <v>6.9157248778800001E-2</v>
      </c>
      <c r="U2515" s="122">
        <v>6.9682035964799993E-2</v>
      </c>
      <c r="V2515" s="122">
        <v>7.0394279827199993E-2</v>
      </c>
      <c r="W2515" s="122">
        <v>7.1721383538000005E-2</v>
      </c>
      <c r="X2515" s="122">
        <v>7.2673568321200005E-2</v>
      </c>
      <c r="Y2515" s="122">
        <v>7.3475784569599994E-2</v>
      </c>
      <c r="Z2515" s="122">
        <v>7.4442960821599999E-2</v>
      </c>
      <c r="AA2515" s="122">
        <v>7.55376050268E-2</v>
      </c>
      <c r="AB2515" s="122">
        <v>7.6752218387600005E-2</v>
      </c>
      <c r="AC2515" s="122">
        <v>7.7531929725599996E-2</v>
      </c>
      <c r="AD2515" s="122">
        <v>7.8724042199599997E-2</v>
      </c>
      <c r="AE2515" s="122">
        <v>8.0051119517599995E-2</v>
      </c>
      <c r="AF2515" s="122">
        <v>8.1415684243600003E-2</v>
      </c>
      <c r="AG2515" s="122">
        <v>9.5332249734399993E-2</v>
      </c>
      <c r="AH2515" s="122">
        <v>9.5339615142799997E-2</v>
      </c>
      <c r="AI2515" s="122">
        <v>9.5346980528800002E-2</v>
      </c>
      <c r="AJ2515" s="122">
        <v>9.5346847716399993E-2</v>
      </c>
      <c r="AK2515" s="122">
        <v>9.5346847716399993E-2</v>
      </c>
      <c r="AL2515" s="122">
        <v>0</v>
      </c>
    </row>
    <row r="2516" spans="1:38" hidden="1" x14ac:dyDescent="0.25">
      <c r="A2516" s="122" t="s">
        <v>1994</v>
      </c>
      <c r="B2516" s="122">
        <v>1</v>
      </c>
      <c r="C2516" s="122" t="s">
        <v>2189</v>
      </c>
      <c r="D2516" s="122" t="s">
        <v>2121</v>
      </c>
      <c r="E2516" s="122">
        <v>46</v>
      </c>
      <c r="F2516" s="122">
        <v>1.6232868062179999</v>
      </c>
      <c r="G2516" s="122">
        <v>1.6476051720044</v>
      </c>
      <c r="H2516" s="122">
        <v>1.6723175410060001</v>
      </c>
      <c r="I2516" s="122">
        <v>1.6968960031239999</v>
      </c>
      <c r="J2516" s="122">
        <v>1.7222859077396</v>
      </c>
      <c r="K2516" s="122">
        <v>1.7434480896896001</v>
      </c>
      <c r="L2516" s="122">
        <v>1.7610145121576</v>
      </c>
      <c r="M2516" s="122">
        <v>1.7768715922888001</v>
      </c>
      <c r="N2516" s="122">
        <v>1.7929886453304</v>
      </c>
      <c r="O2516" s="122">
        <v>1.8118511894952001</v>
      </c>
      <c r="P2516" s="122">
        <v>1.8197797527699999</v>
      </c>
      <c r="Q2516" s="122">
        <v>1.8277298821292001</v>
      </c>
      <c r="R2516" s="122">
        <v>1.838017702346</v>
      </c>
      <c r="S2516" s="122">
        <v>1.8479848634967999</v>
      </c>
      <c r="T2516" s="122">
        <v>1.8545465952972</v>
      </c>
      <c r="U2516" s="122">
        <v>1.8600897454551999</v>
      </c>
      <c r="V2516" s="122">
        <v>1.8635529463236</v>
      </c>
      <c r="W2516" s="122">
        <v>1.8671902208008</v>
      </c>
      <c r="X2516" s="122">
        <v>1.8716508175008</v>
      </c>
      <c r="Y2516" s="122">
        <v>1.8785043352572</v>
      </c>
      <c r="Z2516" s="122">
        <v>1.885514440306</v>
      </c>
      <c r="AA2516" s="122">
        <v>1.8908651969564001</v>
      </c>
      <c r="AB2516" s="122">
        <v>1.8961302893567999</v>
      </c>
      <c r="AC2516" s="122">
        <v>1.9042060012136</v>
      </c>
      <c r="AD2516" s="122">
        <v>1.9125918340228001</v>
      </c>
      <c r="AE2516" s="122">
        <v>1.9240786966212</v>
      </c>
      <c r="AF2516" s="122">
        <v>1.9421204743275999</v>
      </c>
      <c r="AG2516" s="122">
        <v>1.957914826658</v>
      </c>
      <c r="AH2516" s="122">
        <v>1.9674568392359999</v>
      </c>
      <c r="AI2516" s="122">
        <v>1.9803484312584001</v>
      </c>
      <c r="AJ2516" s="122">
        <v>1.9613561093308001</v>
      </c>
      <c r="AK2516" s="122">
        <v>1.9613561093308001</v>
      </c>
      <c r="AL2516" s="122">
        <v>0</v>
      </c>
    </row>
    <row r="2517" spans="1:38" hidden="1" x14ac:dyDescent="0.25">
      <c r="A2517" s="122" t="s">
        <v>1994</v>
      </c>
      <c r="B2517" s="122">
        <v>1</v>
      </c>
      <c r="C2517" s="122" t="s">
        <v>2189</v>
      </c>
      <c r="D2517" s="122" t="s">
        <v>2139</v>
      </c>
      <c r="E2517" s="122">
        <v>46</v>
      </c>
      <c r="F2517" s="122">
        <v>0</v>
      </c>
      <c r="G2517" s="122">
        <v>0</v>
      </c>
      <c r="H2517" s="122">
        <v>0</v>
      </c>
      <c r="I2517" s="122">
        <v>0</v>
      </c>
      <c r="J2517" s="122">
        <v>0</v>
      </c>
      <c r="K2517" s="122">
        <v>0</v>
      </c>
      <c r="L2517" s="122">
        <v>0</v>
      </c>
      <c r="M2517" s="122">
        <v>0</v>
      </c>
      <c r="N2517" s="122">
        <v>0</v>
      </c>
      <c r="O2517" s="122">
        <v>0</v>
      </c>
      <c r="P2517" s="122">
        <v>0</v>
      </c>
      <c r="Q2517" s="122">
        <v>0</v>
      </c>
      <c r="R2517" s="122">
        <v>0</v>
      </c>
      <c r="S2517" s="122">
        <v>0</v>
      </c>
      <c r="T2517" s="122">
        <v>0</v>
      </c>
      <c r="U2517" s="122">
        <v>0</v>
      </c>
      <c r="V2517" s="122">
        <v>0</v>
      </c>
      <c r="W2517" s="122">
        <v>0</v>
      </c>
      <c r="X2517" s="122">
        <v>0</v>
      </c>
      <c r="Y2517" s="122">
        <v>0</v>
      </c>
      <c r="Z2517" s="122">
        <v>0</v>
      </c>
      <c r="AA2517" s="122">
        <v>0</v>
      </c>
      <c r="AB2517" s="122">
        <v>0</v>
      </c>
      <c r="AC2517" s="122">
        <v>0</v>
      </c>
      <c r="AD2517" s="122">
        <v>0</v>
      </c>
      <c r="AE2517" s="122">
        <v>0</v>
      </c>
      <c r="AF2517" s="122">
        <v>0</v>
      </c>
      <c r="AG2517" s="122">
        <v>0</v>
      </c>
      <c r="AH2517" s="122">
        <v>0</v>
      </c>
      <c r="AI2517" s="122">
        <v>0</v>
      </c>
      <c r="AJ2517" s="122">
        <v>0</v>
      </c>
      <c r="AK2517" s="122">
        <v>0</v>
      </c>
      <c r="AL2517" s="122">
        <v>0</v>
      </c>
    </row>
    <row r="2518" spans="1:38" hidden="1" x14ac:dyDescent="0.25">
      <c r="A2518" s="122" t="s">
        <v>1994</v>
      </c>
      <c r="B2518" s="122">
        <v>1</v>
      </c>
      <c r="C2518" s="122" t="s">
        <v>2189</v>
      </c>
      <c r="D2518" s="122" t="s">
        <v>2122</v>
      </c>
      <c r="E2518" s="122">
        <v>46</v>
      </c>
      <c r="F2518" s="122">
        <v>1.3662559696800001E-2</v>
      </c>
      <c r="G2518" s="122">
        <v>1.3733236708800001E-2</v>
      </c>
      <c r="H2518" s="122">
        <v>1.3917576005199999E-2</v>
      </c>
      <c r="I2518" s="122">
        <v>1.4253177845200001E-2</v>
      </c>
      <c r="J2518" s="122">
        <v>1.44265151576E-2</v>
      </c>
      <c r="K2518" s="122">
        <v>1.46219270344E-2</v>
      </c>
      <c r="L2518" s="122">
        <v>1.48368692612E-2</v>
      </c>
      <c r="M2518" s="122">
        <v>1.508695671E-2</v>
      </c>
      <c r="N2518" s="122">
        <v>1.53220228812E-2</v>
      </c>
      <c r="O2518" s="122">
        <v>1.538933193E-2</v>
      </c>
      <c r="P2518" s="122">
        <v>1.548195271E-2</v>
      </c>
      <c r="Q2518" s="122">
        <v>1.55374612344E-2</v>
      </c>
      <c r="R2518" s="122">
        <v>1.56192166592E-2</v>
      </c>
      <c r="S2518" s="122">
        <v>1.5669174063199998E-2</v>
      </c>
      <c r="T2518" s="122">
        <v>1.57202077228E-2</v>
      </c>
      <c r="U2518" s="122">
        <v>1.57374692132E-2</v>
      </c>
      <c r="V2518" s="122">
        <v>1.58991143584E-2</v>
      </c>
      <c r="W2518" s="122">
        <v>1.7118180561999999E-2</v>
      </c>
      <c r="X2518" s="122">
        <v>1.8408939127599999E-2</v>
      </c>
      <c r="Y2518" s="122">
        <v>1.9240304764800001E-2</v>
      </c>
      <c r="Z2518" s="122">
        <v>1.9728381946E-2</v>
      </c>
      <c r="AA2518" s="122">
        <v>1.9889004231600001E-2</v>
      </c>
      <c r="AB2518" s="122">
        <v>1.9949704303199998E-2</v>
      </c>
      <c r="AC2518" s="122">
        <v>2.02530480152E-2</v>
      </c>
      <c r="AD2518" s="122">
        <v>2.0658547218399999E-2</v>
      </c>
      <c r="AE2518" s="122">
        <v>2.1109746954800002E-2</v>
      </c>
      <c r="AF2518" s="122">
        <v>2.1322625371599999E-2</v>
      </c>
      <c r="AG2518" s="122">
        <v>2.1562954280000001E-2</v>
      </c>
      <c r="AH2518" s="122">
        <v>2.1877810329200002E-2</v>
      </c>
      <c r="AI2518" s="122">
        <v>2.23242793396E-2</v>
      </c>
      <c r="AJ2518" s="122">
        <v>2.20186826048E-2</v>
      </c>
      <c r="AK2518" s="122">
        <v>2.20186826048E-2</v>
      </c>
      <c r="AL2518" s="122">
        <v>0</v>
      </c>
    </row>
    <row r="2519" spans="1:38" hidden="1" x14ac:dyDescent="0.25">
      <c r="A2519" s="122" t="s">
        <v>1994</v>
      </c>
      <c r="B2519" s="122">
        <v>1</v>
      </c>
      <c r="C2519" s="122" t="s">
        <v>2189</v>
      </c>
      <c r="D2519" s="122" t="s">
        <v>2123</v>
      </c>
      <c r="E2519" s="122">
        <v>46</v>
      </c>
      <c r="F2519" s="122">
        <v>3.7374672831999999E-3</v>
      </c>
      <c r="G2519" s="122">
        <v>3.9411046724000002E-3</v>
      </c>
      <c r="H2519" s="122">
        <v>4.1367922091999996E-3</v>
      </c>
      <c r="I2519" s="122">
        <v>4.8681036291999998E-3</v>
      </c>
      <c r="J2519" s="122">
        <v>5.4135795531999997E-3</v>
      </c>
      <c r="K2519" s="122">
        <v>5.8026659012000003E-3</v>
      </c>
      <c r="L2519" s="122">
        <v>6.0391104480000003E-3</v>
      </c>
      <c r="M2519" s="122">
        <v>6.5258280808000004E-3</v>
      </c>
      <c r="N2519" s="122">
        <v>7.1491340059999997E-3</v>
      </c>
      <c r="O2519" s="122">
        <v>7.8219825599999994E-3</v>
      </c>
      <c r="P2519" s="122">
        <v>8.2798411108000007E-3</v>
      </c>
      <c r="Q2519" s="122">
        <v>8.3448594488000002E-3</v>
      </c>
      <c r="R2519" s="122">
        <v>8.4050534400000008E-3</v>
      </c>
      <c r="S2519" s="122">
        <v>8.5098007904000003E-3</v>
      </c>
      <c r="T2519" s="122">
        <v>8.5725880687999995E-3</v>
      </c>
      <c r="U2519" s="122">
        <v>8.6367175187999998E-3</v>
      </c>
      <c r="V2519" s="122">
        <v>8.6818389643999998E-3</v>
      </c>
      <c r="W2519" s="122">
        <v>8.7628364236000001E-3</v>
      </c>
      <c r="X2519" s="122">
        <v>8.7824570259999995E-3</v>
      </c>
      <c r="Y2519" s="122">
        <v>8.8016830216000007E-3</v>
      </c>
      <c r="Z2519" s="122">
        <v>8.8325287288000005E-3</v>
      </c>
      <c r="AA2519" s="122">
        <v>8.8987951304000008E-3</v>
      </c>
      <c r="AB2519" s="122">
        <v>8.9861619764000002E-3</v>
      </c>
      <c r="AC2519" s="122">
        <v>9.0171736171999993E-3</v>
      </c>
      <c r="AD2519" s="122">
        <v>9.0752928616000001E-3</v>
      </c>
      <c r="AE2519" s="122">
        <v>9.1680587600000002E-3</v>
      </c>
      <c r="AF2519" s="122">
        <v>9.2539675703999999E-3</v>
      </c>
      <c r="AG2519" s="122">
        <v>9.3935148468000003E-3</v>
      </c>
      <c r="AH2519" s="122">
        <v>9.9316817879999998E-3</v>
      </c>
      <c r="AI2519" s="122">
        <v>1.0124956567599999E-2</v>
      </c>
      <c r="AJ2519" s="122">
        <v>1.00852300108E-2</v>
      </c>
      <c r="AK2519" s="122">
        <v>1.00852300108E-2</v>
      </c>
      <c r="AL2519" s="122">
        <v>0</v>
      </c>
    </row>
    <row r="2520" spans="1:38" hidden="1" x14ac:dyDescent="0.25">
      <c r="A2520" s="122" t="s">
        <v>1994</v>
      </c>
      <c r="B2520" s="122">
        <v>1</v>
      </c>
      <c r="C2520" s="122" t="s">
        <v>2189</v>
      </c>
      <c r="D2520" s="122" t="s">
        <v>2140</v>
      </c>
      <c r="E2520" s="122">
        <v>46</v>
      </c>
      <c r="F2520" s="122">
        <v>0</v>
      </c>
      <c r="G2520" s="122">
        <v>0</v>
      </c>
      <c r="H2520" s="122">
        <v>0</v>
      </c>
      <c r="I2520" s="122">
        <v>0</v>
      </c>
      <c r="J2520" s="122">
        <v>0</v>
      </c>
      <c r="K2520" s="122">
        <v>0</v>
      </c>
      <c r="L2520" s="122">
        <v>0</v>
      </c>
      <c r="M2520" s="122">
        <v>0</v>
      </c>
      <c r="N2520" s="122">
        <v>0</v>
      </c>
      <c r="O2520" s="122">
        <v>0</v>
      </c>
      <c r="P2520" s="122">
        <v>0</v>
      </c>
      <c r="Q2520" s="122">
        <v>0</v>
      </c>
      <c r="R2520" s="122">
        <v>0</v>
      </c>
      <c r="S2520" s="122">
        <v>0</v>
      </c>
      <c r="T2520" s="122">
        <v>0</v>
      </c>
      <c r="U2520" s="122">
        <v>0</v>
      </c>
      <c r="V2520" s="122">
        <v>0</v>
      </c>
      <c r="W2520" s="122">
        <v>0</v>
      </c>
      <c r="X2520" s="122">
        <v>0</v>
      </c>
      <c r="Y2520" s="122">
        <v>0</v>
      </c>
      <c r="Z2520" s="122">
        <v>0</v>
      </c>
      <c r="AA2520" s="122">
        <v>0</v>
      </c>
      <c r="AB2520" s="122">
        <v>0</v>
      </c>
      <c r="AC2520" s="122">
        <v>0</v>
      </c>
      <c r="AD2520" s="122">
        <v>0</v>
      </c>
      <c r="AE2520" s="122">
        <v>0</v>
      </c>
      <c r="AF2520" s="122">
        <v>0</v>
      </c>
      <c r="AG2520" s="122">
        <v>0</v>
      </c>
      <c r="AH2520" s="122">
        <v>0</v>
      </c>
      <c r="AI2520" s="122">
        <v>0</v>
      </c>
      <c r="AJ2520" s="122">
        <v>0</v>
      </c>
      <c r="AK2520" s="122">
        <v>0</v>
      </c>
      <c r="AL2520" s="122">
        <v>0</v>
      </c>
    </row>
    <row r="2521" spans="1:38" hidden="1" x14ac:dyDescent="0.25">
      <c r="A2521" s="122" t="s">
        <v>1994</v>
      </c>
      <c r="B2521" s="122">
        <v>1</v>
      </c>
      <c r="C2521" s="122" t="s">
        <v>2189</v>
      </c>
      <c r="D2521" s="122" t="s">
        <v>2124</v>
      </c>
      <c r="E2521" s="122">
        <v>46</v>
      </c>
      <c r="F2521" s="122">
        <v>0</v>
      </c>
      <c r="G2521" s="122">
        <v>0</v>
      </c>
      <c r="H2521" s="122">
        <v>0</v>
      </c>
      <c r="I2521" s="122">
        <v>0</v>
      </c>
      <c r="J2521" s="122">
        <v>0</v>
      </c>
      <c r="K2521" s="122">
        <v>0</v>
      </c>
      <c r="L2521" s="122">
        <v>0</v>
      </c>
      <c r="M2521" s="122">
        <v>0</v>
      </c>
      <c r="N2521" s="122">
        <v>0</v>
      </c>
      <c r="O2521" s="122">
        <v>0</v>
      </c>
      <c r="P2521" s="122">
        <v>0</v>
      </c>
      <c r="Q2521" s="122">
        <v>0</v>
      </c>
      <c r="R2521" s="122">
        <v>0</v>
      </c>
      <c r="S2521" s="122">
        <v>0</v>
      </c>
      <c r="T2521" s="122">
        <v>0</v>
      </c>
      <c r="U2521" s="122">
        <v>0</v>
      </c>
      <c r="V2521" s="122">
        <v>0</v>
      </c>
      <c r="W2521" s="122">
        <v>0</v>
      </c>
      <c r="X2521" s="122">
        <v>0</v>
      </c>
      <c r="Y2521" s="122">
        <v>0</v>
      </c>
      <c r="Z2521" s="122">
        <v>0</v>
      </c>
      <c r="AA2521" s="122">
        <v>0</v>
      </c>
      <c r="AB2521" s="122">
        <v>0</v>
      </c>
      <c r="AC2521" s="122">
        <v>0</v>
      </c>
      <c r="AD2521" s="122">
        <v>0</v>
      </c>
      <c r="AE2521" s="122">
        <v>0</v>
      </c>
      <c r="AF2521" s="122">
        <v>0</v>
      </c>
      <c r="AG2521" s="122">
        <v>0</v>
      </c>
      <c r="AH2521" s="122">
        <v>0</v>
      </c>
      <c r="AI2521" s="122">
        <v>0</v>
      </c>
      <c r="AJ2521" s="122">
        <v>0</v>
      </c>
      <c r="AK2521" s="122">
        <v>0</v>
      </c>
      <c r="AL2521" s="122">
        <v>0</v>
      </c>
    </row>
    <row r="2522" spans="1:38" hidden="1" x14ac:dyDescent="0.25">
      <c r="A2522" s="122" t="s">
        <v>1994</v>
      </c>
      <c r="B2522" s="122">
        <v>1</v>
      </c>
      <c r="C2522" s="122" t="s">
        <v>2189</v>
      </c>
      <c r="D2522" s="122" t="s">
        <v>2125</v>
      </c>
      <c r="E2522" s="122">
        <v>46</v>
      </c>
      <c r="F2522" s="122">
        <v>0</v>
      </c>
      <c r="G2522" s="122">
        <v>0</v>
      </c>
      <c r="H2522" s="122">
        <v>0</v>
      </c>
      <c r="I2522" s="122">
        <v>0</v>
      </c>
      <c r="J2522" s="122">
        <v>0</v>
      </c>
      <c r="K2522" s="122">
        <v>0</v>
      </c>
      <c r="L2522" s="122">
        <v>0</v>
      </c>
      <c r="M2522" s="122">
        <v>0</v>
      </c>
      <c r="N2522" s="122">
        <v>0</v>
      </c>
      <c r="O2522" s="122">
        <v>0</v>
      </c>
      <c r="P2522" s="122">
        <v>0</v>
      </c>
      <c r="Q2522" s="122">
        <v>0</v>
      </c>
      <c r="R2522" s="122">
        <v>0</v>
      </c>
      <c r="S2522" s="122">
        <v>0</v>
      </c>
      <c r="T2522" s="122">
        <v>0</v>
      </c>
      <c r="U2522" s="122">
        <v>0</v>
      </c>
      <c r="V2522" s="122">
        <v>0</v>
      </c>
      <c r="W2522" s="122">
        <v>0</v>
      </c>
      <c r="X2522" s="122">
        <v>0</v>
      </c>
      <c r="Y2522" s="122">
        <v>0</v>
      </c>
      <c r="Z2522" s="122">
        <v>0</v>
      </c>
      <c r="AA2522" s="122">
        <v>0</v>
      </c>
      <c r="AB2522" s="122">
        <v>0</v>
      </c>
      <c r="AC2522" s="122">
        <v>0</v>
      </c>
      <c r="AD2522" s="122">
        <v>0</v>
      </c>
      <c r="AE2522" s="122">
        <v>0</v>
      </c>
      <c r="AF2522" s="122">
        <v>0</v>
      </c>
      <c r="AG2522" s="122">
        <v>0</v>
      </c>
      <c r="AH2522" s="122">
        <v>0</v>
      </c>
      <c r="AI2522" s="122">
        <v>0</v>
      </c>
      <c r="AJ2522" s="122">
        <v>0</v>
      </c>
      <c r="AK2522" s="122">
        <v>0</v>
      </c>
      <c r="AL2522" s="122">
        <v>0</v>
      </c>
    </row>
    <row r="2523" spans="1:38" hidden="1" x14ac:dyDescent="0.25">
      <c r="A2523" s="122" t="s">
        <v>1994</v>
      </c>
      <c r="B2523" s="122">
        <v>1</v>
      </c>
      <c r="C2523" s="122" t="s">
        <v>2189</v>
      </c>
      <c r="D2523" s="122" t="s">
        <v>2126</v>
      </c>
      <c r="E2523" s="122">
        <v>46</v>
      </c>
      <c r="F2523" s="122">
        <v>0</v>
      </c>
      <c r="G2523" s="122">
        <v>0</v>
      </c>
      <c r="H2523" s="122">
        <v>0</v>
      </c>
      <c r="I2523" s="122">
        <v>0</v>
      </c>
      <c r="J2523" s="122">
        <v>0</v>
      </c>
      <c r="K2523" s="122">
        <v>0</v>
      </c>
      <c r="L2523" s="122">
        <v>0</v>
      </c>
      <c r="M2523" s="122">
        <v>0</v>
      </c>
      <c r="N2523" s="122">
        <v>0</v>
      </c>
      <c r="O2523" s="122">
        <v>0</v>
      </c>
      <c r="P2523" s="122">
        <v>0</v>
      </c>
      <c r="Q2523" s="122">
        <v>0</v>
      </c>
      <c r="R2523" s="122">
        <v>0</v>
      </c>
      <c r="S2523" s="122">
        <v>0</v>
      </c>
      <c r="T2523" s="122">
        <v>0</v>
      </c>
      <c r="U2523" s="122">
        <v>0</v>
      </c>
      <c r="V2523" s="122">
        <v>0</v>
      </c>
      <c r="W2523" s="122">
        <v>0</v>
      </c>
      <c r="X2523" s="122">
        <v>0</v>
      </c>
      <c r="Y2523" s="122">
        <v>0</v>
      </c>
      <c r="Z2523" s="122">
        <v>0</v>
      </c>
      <c r="AA2523" s="122">
        <v>0</v>
      </c>
      <c r="AB2523" s="122">
        <v>0</v>
      </c>
      <c r="AC2523" s="122">
        <v>0</v>
      </c>
      <c r="AD2523" s="122">
        <v>0</v>
      </c>
      <c r="AE2523" s="122">
        <v>0</v>
      </c>
      <c r="AF2523" s="122">
        <v>0</v>
      </c>
      <c r="AG2523" s="122">
        <v>0</v>
      </c>
      <c r="AH2523" s="122">
        <v>0</v>
      </c>
      <c r="AI2523" s="122">
        <v>0</v>
      </c>
      <c r="AJ2523" s="122">
        <v>0</v>
      </c>
      <c r="AK2523" s="122">
        <v>0</v>
      </c>
      <c r="AL2523" s="122">
        <v>0</v>
      </c>
    </row>
    <row r="2524" spans="1:38" hidden="1" x14ac:dyDescent="0.25">
      <c r="A2524" s="122" t="s">
        <v>1994</v>
      </c>
      <c r="B2524" s="122">
        <v>1</v>
      </c>
      <c r="C2524" s="122" t="s">
        <v>2189</v>
      </c>
      <c r="D2524" s="122" t="s">
        <v>2127</v>
      </c>
      <c r="E2524" s="122">
        <v>46</v>
      </c>
      <c r="F2524" s="122">
        <v>0.17331546308439999</v>
      </c>
      <c r="G2524" s="122">
        <v>0.172633031242</v>
      </c>
      <c r="H2524" s="122">
        <v>0.17268767099919999</v>
      </c>
      <c r="I2524" s="122">
        <v>0.17265208587479999</v>
      </c>
      <c r="J2524" s="122">
        <v>0.1723981927024</v>
      </c>
      <c r="K2524" s="122">
        <v>0.1730366627836</v>
      </c>
      <c r="L2524" s="122">
        <v>0.172515394548</v>
      </c>
      <c r="M2524" s="122">
        <v>0.172059629154</v>
      </c>
      <c r="N2524" s="122">
        <v>0.17168993206120001</v>
      </c>
      <c r="O2524" s="122">
        <v>0.17132682412440001</v>
      </c>
      <c r="P2524" s="122">
        <v>0.1712957713796</v>
      </c>
      <c r="Q2524" s="122">
        <v>0.17064017900440001</v>
      </c>
      <c r="R2524" s="122">
        <v>0.17010468095039999</v>
      </c>
      <c r="S2524" s="122">
        <v>0.1700420841868</v>
      </c>
      <c r="T2524" s="122">
        <v>0.169026463312</v>
      </c>
      <c r="U2524" s="122">
        <v>0.16852757990039999</v>
      </c>
      <c r="V2524" s="122">
        <v>0.16771374669559999</v>
      </c>
      <c r="W2524" s="122">
        <v>0.16661595725039999</v>
      </c>
      <c r="X2524" s="122">
        <v>0.165972418654</v>
      </c>
      <c r="Y2524" s="122">
        <v>0.1657809229468</v>
      </c>
      <c r="Z2524" s="122">
        <v>0.16464944830600001</v>
      </c>
      <c r="AA2524" s="122">
        <v>0.16349081126840001</v>
      </c>
      <c r="AB2524" s="122">
        <v>0.16248773701720001</v>
      </c>
      <c r="AC2524" s="122">
        <v>0.16164403310440001</v>
      </c>
      <c r="AD2524" s="122">
        <v>0.1608270477464</v>
      </c>
      <c r="AE2524" s="122">
        <v>0.1608504526216</v>
      </c>
      <c r="AF2524" s="122">
        <v>0.15976786297920001</v>
      </c>
      <c r="AG2524" s="122">
        <v>0.15919267613480001</v>
      </c>
      <c r="AH2524" s="122">
        <v>0.15887755424239999</v>
      </c>
      <c r="AI2524" s="122">
        <v>0.16062036656119999</v>
      </c>
      <c r="AJ2524" s="122">
        <v>0.15706655256880001</v>
      </c>
      <c r="AK2524" s="122">
        <v>0.15706655256880001</v>
      </c>
      <c r="AL2524" s="122">
        <v>0</v>
      </c>
    </row>
    <row r="2525" spans="1:38" hidden="1" x14ac:dyDescent="0.25">
      <c r="A2525" s="122" t="s">
        <v>1994</v>
      </c>
      <c r="B2525" s="122">
        <v>1</v>
      </c>
      <c r="C2525" s="122" t="s">
        <v>2189</v>
      </c>
      <c r="D2525" s="122" t="s">
        <v>2128</v>
      </c>
      <c r="E2525" s="122">
        <v>46</v>
      </c>
      <c r="F2525" s="122">
        <v>6.0389652394400001E-2</v>
      </c>
      <c r="G2525" s="122">
        <v>6.0374455086399999E-2</v>
      </c>
      <c r="H2525" s="122">
        <v>6.0409821133200002E-2</v>
      </c>
      <c r="I2525" s="122">
        <v>6.0378098272800003E-2</v>
      </c>
      <c r="J2525" s="122">
        <v>6.0182270243199998E-2</v>
      </c>
      <c r="K2525" s="122">
        <v>5.9878931672000001E-2</v>
      </c>
      <c r="L2525" s="122">
        <v>5.93532480296E-2</v>
      </c>
      <c r="M2525" s="122">
        <v>5.9049931354400002E-2</v>
      </c>
      <c r="N2525" s="122">
        <v>5.8678347347199997E-2</v>
      </c>
      <c r="O2525" s="122">
        <v>5.8191533842400001E-2</v>
      </c>
      <c r="P2525" s="122">
        <v>5.7570777681200003E-2</v>
      </c>
      <c r="Q2525" s="122">
        <v>5.7163726143999997E-2</v>
      </c>
      <c r="R2525" s="122">
        <v>5.6977505496800002E-2</v>
      </c>
      <c r="S2525" s="122">
        <v>5.6811310628800002E-2</v>
      </c>
      <c r="T2525" s="122">
        <v>5.6656179109599997E-2</v>
      </c>
      <c r="U2525" s="122">
        <v>5.6342331018399999E-2</v>
      </c>
      <c r="V2525" s="122">
        <v>5.6041822172000003E-2</v>
      </c>
      <c r="W2525" s="122">
        <v>5.6230128046399999E-2</v>
      </c>
      <c r="X2525" s="122">
        <v>5.6633261148799997E-2</v>
      </c>
      <c r="Y2525" s="122">
        <v>5.7471430455599999E-2</v>
      </c>
      <c r="Z2525" s="122">
        <v>5.9659846052800003E-2</v>
      </c>
      <c r="AA2525" s="122">
        <v>6.0172995719199998E-2</v>
      </c>
      <c r="AB2525" s="122">
        <v>6.07081386604E-2</v>
      </c>
      <c r="AC2525" s="122">
        <v>6.1922574462000002E-2</v>
      </c>
      <c r="AD2525" s="122">
        <v>6.1791568613600002E-2</v>
      </c>
      <c r="AE2525" s="122">
        <v>6.1231560230400002E-2</v>
      </c>
      <c r="AF2525" s="122">
        <v>6.1300855901599997E-2</v>
      </c>
      <c r="AG2525" s="122">
        <v>6.0115842368400001E-2</v>
      </c>
      <c r="AH2525" s="122">
        <v>5.8824866939999998E-2</v>
      </c>
      <c r="AI2525" s="122">
        <v>5.7777524394800002E-2</v>
      </c>
      <c r="AJ2525" s="122">
        <v>5.5348268508400002E-2</v>
      </c>
      <c r="AK2525" s="122">
        <v>5.5348268508400002E-2</v>
      </c>
      <c r="AL2525" s="122">
        <v>0</v>
      </c>
    </row>
    <row r="2526" spans="1:38" hidden="1" x14ac:dyDescent="0.25">
      <c r="A2526" s="122" t="s">
        <v>1991</v>
      </c>
      <c r="B2526" s="122">
        <v>1</v>
      </c>
      <c r="C2526" s="122" t="s">
        <v>2190</v>
      </c>
      <c r="D2526" s="122" t="s">
        <v>2080</v>
      </c>
      <c r="E2526" s="122">
        <v>47</v>
      </c>
      <c r="F2526" s="122">
        <v>0</v>
      </c>
      <c r="G2526" s="122">
        <v>0</v>
      </c>
      <c r="H2526" s="122">
        <v>0</v>
      </c>
      <c r="I2526" s="122">
        <v>0</v>
      </c>
      <c r="J2526" s="122">
        <v>0</v>
      </c>
      <c r="K2526" s="122">
        <v>0</v>
      </c>
      <c r="L2526" s="122">
        <v>0</v>
      </c>
      <c r="M2526" s="122">
        <v>0</v>
      </c>
      <c r="N2526" s="122">
        <v>0</v>
      </c>
      <c r="O2526" s="122">
        <v>0</v>
      </c>
      <c r="P2526" s="122">
        <v>0</v>
      </c>
      <c r="Q2526" s="122">
        <v>0</v>
      </c>
      <c r="R2526" s="122">
        <v>0</v>
      </c>
      <c r="S2526" s="122">
        <v>0</v>
      </c>
      <c r="T2526" s="122">
        <v>0</v>
      </c>
      <c r="U2526" s="122">
        <v>0</v>
      </c>
      <c r="V2526" s="122">
        <v>0</v>
      </c>
      <c r="W2526" s="122">
        <v>0</v>
      </c>
      <c r="X2526" s="122">
        <v>0</v>
      </c>
      <c r="Y2526" s="122">
        <v>0</v>
      </c>
      <c r="Z2526" s="122">
        <v>0</v>
      </c>
      <c r="AA2526" s="122">
        <v>0</v>
      </c>
      <c r="AB2526" s="122">
        <v>0</v>
      </c>
      <c r="AC2526" s="122">
        <v>0</v>
      </c>
      <c r="AD2526" s="122">
        <v>0</v>
      </c>
      <c r="AE2526" s="122">
        <v>0</v>
      </c>
      <c r="AF2526" s="122">
        <v>0</v>
      </c>
      <c r="AG2526" s="122">
        <v>0</v>
      </c>
      <c r="AH2526" s="122">
        <v>0</v>
      </c>
      <c r="AI2526" s="122">
        <v>0</v>
      </c>
      <c r="AJ2526" s="122">
        <v>0</v>
      </c>
      <c r="AK2526" s="122">
        <v>0</v>
      </c>
      <c r="AL2526" s="122">
        <v>0</v>
      </c>
    </row>
    <row r="2527" spans="1:38" hidden="1" x14ac:dyDescent="0.25">
      <c r="A2527" s="122" t="s">
        <v>1991</v>
      </c>
      <c r="B2527" s="122">
        <v>1</v>
      </c>
      <c r="C2527" s="122" t="s">
        <v>2190</v>
      </c>
      <c r="D2527" s="122" t="s">
        <v>2081</v>
      </c>
      <c r="E2527" s="122">
        <v>47</v>
      </c>
      <c r="F2527" s="122">
        <v>0.2598628047064</v>
      </c>
      <c r="G2527" s="122">
        <v>0.1479092850872</v>
      </c>
      <c r="H2527" s="122">
        <v>8.9279471988E-2</v>
      </c>
      <c r="I2527" s="122">
        <v>5.8315889525599997E-2</v>
      </c>
      <c r="J2527" s="122">
        <v>7.6622531896400004E-2</v>
      </c>
      <c r="K2527" s="122">
        <v>6.4674603470399994E-2</v>
      </c>
      <c r="L2527" s="122">
        <v>4.4055323300800003E-2</v>
      </c>
      <c r="M2527" s="122">
        <v>0.10830779873760001</v>
      </c>
      <c r="N2527" s="122">
        <v>0.109956770252</v>
      </c>
      <c r="O2527" s="122">
        <v>0.72625204115240005</v>
      </c>
      <c r="P2527" s="122">
        <v>1.5523589580184001</v>
      </c>
      <c r="Q2527" s="122">
        <v>0.75986428147560003</v>
      </c>
      <c r="R2527" s="122">
        <v>0.33919689624240001</v>
      </c>
      <c r="S2527" s="122">
        <v>0.2477016717112</v>
      </c>
      <c r="T2527" s="122">
        <v>3.0856219478000001E-2</v>
      </c>
      <c r="U2527" s="122">
        <v>2.5672160023999999E-2</v>
      </c>
      <c r="V2527" s="122">
        <v>2.2465353262800001E-2</v>
      </c>
      <c r="W2527" s="122">
        <v>4.7040441890399999E-2</v>
      </c>
      <c r="X2527" s="122">
        <v>5.4675703891200002E-2</v>
      </c>
      <c r="Y2527" s="122">
        <v>5.55627002336E-2</v>
      </c>
      <c r="Z2527" s="122">
        <v>4.3366209989200002E-2</v>
      </c>
      <c r="AA2527" s="122">
        <v>2.47405340252E-2</v>
      </c>
      <c r="AB2527" s="122">
        <v>2.5263178102399999E-2</v>
      </c>
      <c r="AC2527" s="122">
        <v>2.2200967574800001E-2</v>
      </c>
      <c r="AD2527" s="122">
        <v>1.3490889484799999E-2</v>
      </c>
      <c r="AE2527" s="122">
        <v>1.8806153506000001E-2</v>
      </c>
      <c r="AF2527" s="122">
        <v>1.8123318421600001E-2</v>
      </c>
      <c r="AG2527" s="122">
        <v>1.7698531941999999E-2</v>
      </c>
      <c r="AH2527" s="122">
        <v>1.7516327682E-2</v>
      </c>
      <c r="AI2527" s="122">
        <v>1.7071989782400002E-2</v>
      </c>
      <c r="AJ2527" s="122">
        <v>1.6917170233599999E-2</v>
      </c>
      <c r="AK2527" s="122">
        <v>1.6785244898800001E-2</v>
      </c>
      <c r="AL2527" s="122">
        <v>0</v>
      </c>
    </row>
    <row r="2528" spans="1:38" hidden="1" x14ac:dyDescent="0.25">
      <c r="A2528" s="122" t="s">
        <v>1991</v>
      </c>
      <c r="B2528" s="122">
        <v>1</v>
      </c>
      <c r="C2528" s="122" t="s">
        <v>2190</v>
      </c>
      <c r="D2528" s="122" t="s">
        <v>2082</v>
      </c>
      <c r="E2528" s="122">
        <v>47</v>
      </c>
      <c r="F2528" s="122">
        <v>0</v>
      </c>
      <c r="G2528" s="122">
        <v>0</v>
      </c>
      <c r="H2528" s="122">
        <v>0</v>
      </c>
      <c r="I2528" s="122">
        <v>0</v>
      </c>
      <c r="J2528" s="122">
        <v>0</v>
      </c>
      <c r="K2528" s="122">
        <v>0</v>
      </c>
      <c r="L2528" s="122">
        <v>0</v>
      </c>
      <c r="M2528" s="122">
        <v>0</v>
      </c>
      <c r="N2528" s="122">
        <v>0</v>
      </c>
      <c r="O2528" s="122">
        <v>0</v>
      </c>
      <c r="P2528" s="122">
        <v>0</v>
      </c>
      <c r="Q2528" s="122">
        <v>0</v>
      </c>
      <c r="R2528" s="122">
        <v>0</v>
      </c>
      <c r="S2528" s="122">
        <v>0</v>
      </c>
      <c r="T2528" s="122">
        <v>0</v>
      </c>
      <c r="U2528" s="122">
        <v>0</v>
      </c>
      <c r="V2528" s="122">
        <v>0</v>
      </c>
      <c r="W2528" s="122">
        <v>0</v>
      </c>
      <c r="X2528" s="122">
        <v>0</v>
      </c>
      <c r="Y2528" s="122">
        <v>0</v>
      </c>
      <c r="Z2528" s="122">
        <v>0</v>
      </c>
      <c r="AA2528" s="122">
        <v>0</v>
      </c>
      <c r="AB2528" s="122">
        <v>0</v>
      </c>
      <c r="AC2528" s="122">
        <v>0</v>
      </c>
      <c r="AD2528" s="122">
        <v>0</v>
      </c>
      <c r="AE2528" s="122">
        <v>0</v>
      </c>
      <c r="AF2528" s="122">
        <v>0</v>
      </c>
      <c r="AG2528" s="122">
        <v>0</v>
      </c>
      <c r="AH2528" s="122">
        <v>0</v>
      </c>
      <c r="AI2528" s="122">
        <v>0</v>
      </c>
      <c r="AJ2528" s="122">
        <v>0</v>
      </c>
      <c r="AK2528" s="122">
        <v>0</v>
      </c>
      <c r="AL2528" s="122">
        <v>0</v>
      </c>
    </row>
    <row r="2529" spans="1:38" hidden="1" x14ac:dyDescent="0.25">
      <c r="A2529" s="122" t="s">
        <v>1991</v>
      </c>
      <c r="B2529" s="122">
        <v>1</v>
      </c>
      <c r="C2529" s="122" t="s">
        <v>2190</v>
      </c>
      <c r="D2529" s="122" t="s">
        <v>2135</v>
      </c>
      <c r="E2529" s="122">
        <v>47</v>
      </c>
      <c r="F2529" s="122">
        <v>0</v>
      </c>
      <c r="G2529" s="122">
        <v>0</v>
      </c>
      <c r="H2529" s="122">
        <v>0</v>
      </c>
      <c r="I2529" s="122">
        <v>0</v>
      </c>
      <c r="J2529" s="122">
        <v>0</v>
      </c>
      <c r="K2529" s="122">
        <v>0</v>
      </c>
      <c r="L2529" s="122">
        <v>0</v>
      </c>
      <c r="M2529" s="122">
        <v>0</v>
      </c>
      <c r="N2529" s="122">
        <v>0</v>
      </c>
      <c r="O2529" s="122">
        <v>0</v>
      </c>
      <c r="P2529" s="122">
        <v>0</v>
      </c>
      <c r="Q2529" s="122">
        <v>0</v>
      </c>
      <c r="R2529" s="122">
        <v>0</v>
      </c>
      <c r="S2529" s="122">
        <v>0</v>
      </c>
      <c r="T2529" s="122">
        <v>0</v>
      </c>
      <c r="U2529" s="122">
        <v>0</v>
      </c>
      <c r="V2529" s="122">
        <v>0</v>
      </c>
      <c r="W2529" s="122">
        <v>0</v>
      </c>
      <c r="X2529" s="122">
        <v>0</v>
      </c>
      <c r="Y2529" s="122">
        <v>0</v>
      </c>
      <c r="Z2529" s="122">
        <v>0</v>
      </c>
      <c r="AA2529" s="122">
        <v>0</v>
      </c>
      <c r="AB2529" s="122">
        <v>0</v>
      </c>
      <c r="AC2529" s="122">
        <v>0</v>
      </c>
      <c r="AD2529" s="122">
        <v>0</v>
      </c>
      <c r="AE2529" s="122">
        <v>0</v>
      </c>
      <c r="AF2529" s="122">
        <v>0</v>
      </c>
      <c r="AG2529" s="122">
        <v>0</v>
      </c>
      <c r="AH2529" s="122">
        <v>0</v>
      </c>
      <c r="AI2529" s="122">
        <v>0</v>
      </c>
      <c r="AJ2529" s="122">
        <v>0</v>
      </c>
      <c r="AK2529" s="122">
        <v>0</v>
      </c>
      <c r="AL2529" s="122">
        <v>0</v>
      </c>
    </row>
    <row r="2530" spans="1:38" hidden="1" x14ac:dyDescent="0.25">
      <c r="A2530" s="122" t="s">
        <v>1991</v>
      </c>
      <c r="B2530" s="122">
        <v>1</v>
      </c>
      <c r="C2530" s="122" t="s">
        <v>2190</v>
      </c>
      <c r="D2530" s="122" t="s">
        <v>2083</v>
      </c>
      <c r="E2530" s="122">
        <v>47</v>
      </c>
      <c r="F2530" s="122">
        <v>0</v>
      </c>
      <c r="G2530" s="122">
        <v>0</v>
      </c>
      <c r="H2530" s="122">
        <v>0</v>
      </c>
      <c r="I2530" s="122">
        <v>0</v>
      </c>
      <c r="J2530" s="122">
        <v>0</v>
      </c>
      <c r="K2530" s="122">
        <v>0</v>
      </c>
      <c r="L2530" s="122">
        <v>0</v>
      </c>
      <c r="M2530" s="122">
        <v>0</v>
      </c>
      <c r="N2530" s="122">
        <v>0</v>
      </c>
      <c r="O2530" s="122">
        <v>0</v>
      </c>
      <c r="P2530" s="122">
        <v>0</v>
      </c>
      <c r="Q2530" s="122">
        <v>0</v>
      </c>
      <c r="R2530" s="122">
        <v>0</v>
      </c>
      <c r="S2530" s="122">
        <v>0</v>
      </c>
      <c r="T2530" s="122">
        <v>0</v>
      </c>
      <c r="U2530" s="122">
        <v>0</v>
      </c>
      <c r="V2530" s="122">
        <v>0</v>
      </c>
      <c r="W2530" s="122">
        <v>0</v>
      </c>
      <c r="X2530" s="122">
        <v>0</v>
      </c>
      <c r="Y2530" s="122">
        <v>0</v>
      </c>
      <c r="Z2530" s="122">
        <v>0</v>
      </c>
      <c r="AA2530" s="122">
        <v>0</v>
      </c>
      <c r="AB2530" s="122">
        <v>0</v>
      </c>
      <c r="AC2530" s="122">
        <v>0</v>
      </c>
      <c r="AD2530" s="122">
        <v>0</v>
      </c>
      <c r="AE2530" s="122">
        <v>0</v>
      </c>
      <c r="AF2530" s="122">
        <v>0</v>
      </c>
      <c r="AG2530" s="122">
        <v>0</v>
      </c>
      <c r="AH2530" s="122">
        <v>0</v>
      </c>
      <c r="AI2530" s="122">
        <v>0</v>
      </c>
      <c r="AJ2530" s="122">
        <v>0</v>
      </c>
      <c r="AK2530" s="122">
        <v>0</v>
      </c>
      <c r="AL2530" s="122">
        <v>0</v>
      </c>
    </row>
    <row r="2531" spans="1:38" x14ac:dyDescent="0.25">
      <c r="A2531" s="122" t="s">
        <v>1991</v>
      </c>
      <c r="B2531" s="122">
        <v>1</v>
      </c>
      <c r="C2531" s="122" t="s">
        <v>2190</v>
      </c>
      <c r="D2531" s="122" t="s">
        <v>2084</v>
      </c>
      <c r="E2531" s="122">
        <v>47</v>
      </c>
      <c r="F2531" s="122">
        <v>0</v>
      </c>
      <c r="G2531" s="122">
        <v>0</v>
      </c>
      <c r="H2531" s="122">
        <v>0</v>
      </c>
      <c r="I2531" s="122">
        <v>0</v>
      </c>
      <c r="J2531" s="122">
        <v>0</v>
      </c>
      <c r="K2531" s="122">
        <v>0</v>
      </c>
      <c r="L2531" s="122">
        <v>0</v>
      </c>
      <c r="M2531" s="122">
        <v>0</v>
      </c>
      <c r="N2531" s="122">
        <v>0</v>
      </c>
      <c r="O2531" s="122">
        <v>0</v>
      </c>
      <c r="P2531" s="122">
        <v>0</v>
      </c>
      <c r="Q2531" s="122">
        <v>0</v>
      </c>
      <c r="R2531" s="122">
        <v>0</v>
      </c>
      <c r="S2531" s="122">
        <v>0</v>
      </c>
      <c r="T2531" s="122">
        <v>0</v>
      </c>
      <c r="U2531" s="122">
        <v>0</v>
      </c>
      <c r="V2531" s="122">
        <v>0</v>
      </c>
      <c r="W2531" s="122">
        <v>0</v>
      </c>
      <c r="X2531" s="122">
        <v>0</v>
      </c>
      <c r="Y2531" s="122">
        <v>0</v>
      </c>
      <c r="Z2531" s="122">
        <v>0</v>
      </c>
      <c r="AA2531" s="122">
        <v>0</v>
      </c>
      <c r="AB2531" s="122">
        <v>0</v>
      </c>
      <c r="AC2531" s="122">
        <v>0</v>
      </c>
      <c r="AD2531" s="122">
        <v>0</v>
      </c>
      <c r="AE2531" s="122">
        <v>0</v>
      </c>
      <c r="AF2531" s="122">
        <v>0</v>
      </c>
      <c r="AG2531" s="122">
        <v>0</v>
      </c>
      <c r="AH2531" s="122">
        <v>0</v>
      </c>
      <c r="AI2531" s="122">
        <v>0</v>
      </c>
      <c r="AJ2531" s="122">
        <v>0</v>
      </c>
      <c r="AK2531" s="122">
        <v>0</v>
      </c>
      <c r="AL2531" s="122">
        <v>0</v>
      </c>
    </row>
    <row r="2532" spans="1:38" hidden="1" x14ac:dyDescent="0.25">
      <c r="A2532" s="122" t="s">
        <v>1991</v>
      </c>
      <c r="B2532" s="122">
        <v>1</v>
      </c>
      <c r="C2532" s="122" t="s">
        <v>2190</v>
      </c>
      <c r="D2532" s="122" t="s">
        <v>474</v>
      </c>
      <c r="E2532" s="122">
        <v>47</v>
      </c>
      <c r="F2532" s="122">
        <v>0.95599748308400001</v>
      </c>
      <c r="G2532" s="122">
        <v>0.94148236324519996</v>
      </c>
      <c r="H2532" s="122">
        <v>1.0082683283539999</v>
      </c>
      <c r="I2532" s="122">
        <v>1.0723968961468</v>
      </c>
      <c r="J2532" s="122">
        <v>1.0341396213372001</v>
      </c>
      <c r="K2532" s="122">
        <v>1.0153468358852</v>
      </c>
      <c r="L2532" s="122">
        <v>1.1620593048904</v>
      </c>
      <c r="M2532" s="122">
        <v>0.97735536043600002</v>
      </c>
      <c r="N2532" s="122">
        <v>0.98065048353439999</v>
      </c>
      <c r="O2532" s="122">
        <v>0.92921297171359996</v>
      </c>
      <c r="P2532" s="122">
        <v>1.0407257399559999</v>
      </c>
      <c r="Q2532" s="122">
        <v>1.035957621888</v>
      </c>
      <c r="R2532" s="122">
        <v>1.0093503148203999</v>
      </c>
      <c r="S2532" s="122">
        <v>1.0546514026944001</v>
      </c>
      <c r="T2532" s="122">
        <v>1.1809238981596</v>
      </c>
      <c r="U2532" s="122">
        <v>1.136213780296</v>
      </c>
      <c r="V2532" s="122">
        <v>1.1058352345124001</v>
      </c>
      <c r="W2532" s="122">
        <v>1.0746360840096001</v>
      </c>
      <c r="X2532" s="122">
        <v>1.0507007847280001</v>
      </c>
      <c r="Y2532" s="122">
        <v>1.0229543966376</v>
      </c>
      <c r="Z2532" s="122">
        <v>0.98041304352600001</v>
      </c>
      <c r="AA2532" s="122">
        <v>0.96560977019920002</v>
      </c>
      <c r="AB2532" s="122">
        <v>0.93185302909720003</v>
      </c>
      <c r="AC2532" s="122">
        <v>0.95769177392000004</v>
      </c>
      <c r="AD2532" s="122">
        <v>1.1592578238472</v>
      </c>
      <c r="AE2532" s="122">
        <v>1.011234528066</v>
      </c>
      <c r="AF2532" s="122">
        <v>1.1923302075860001</v>
      </c>
      <c r="AG2532" s="122">
        <v>1.0530543781520001</v>
      </c>
      <c r="AH2532" s="122">
        <v>0.96901102371079995</v>
      </c>
      <c r="AI2532" s="122">
        <v>0.88726464029280006</v>
      </c>
      <c r="AJ2532" s="122">
        <v>0.88559110910200001</v>
      </c>
      <c r="AK2532" s="122">
        <v>0.85142489110279995</v>
      </c>
      <c r="AL2532" s="122">
        <v>0</v>
      </c>
    </row>
    <row r="2533" spans="1:38" hidden="1" x14ac:dyDescent="0.25">
      <c r="A2533" s="122" t="s">
        <v>1991</v>
      </c>
      <c r="B2533" s="122">
        <v>1</v>
      </c>
      <c r="C2533" s="122" t="s">
        <v>2190</v>
      </c>
      <c r="D2533" s="122" t="s">
        <v>2085</v>
      </c>
      <c r="E2533" s="122">
        <v>47</v>
      </c>
      <c r="F2533" s="122">
        <v>0</v>
      </c>
      <c r="G2533" s="122">
        <v>0</v>
      </c>
      <c r="H2533" s="122">
        <v>0</v>
      </c>
      <c r="I2533" s="122">
        <v>0</v>
      </c>
      <c r="J2533" s="122">
        <v>0</v>
      </c>
      <c r="K2533" s="122">
        <v>0</v>
      </c>
      <c r="L2533" s="122">
        <v>0</v>
      </c>
      <c r="M2533" s="122">
        <v>0</v>
      </c>
      <c r="N2533" s="122">
        <v>0</v>
      </c>
      <c r="O2533" s="122">
        <v>0</v>
      </c>
      <c r="P2533" s="122">
        <v>0</v>
      </c>
      <c r="Q2533" s="122">
        <v>0</v>
      </c>
      <c r="R2533" s="122">
        <v>0</v>
      </c>
      <c r="S2533" s="122">
        <v>0</v>
      </c>
      <c r="T2533" s="122">
        <v>0</v>
      </c>
      <c r="U2533" s="122">
        <v>0</v>
      </c>
      <c r="V2533" s="122">
        <v>0</v>
      </c>
      <c r="W2533" s="122">
        <v>0</v>
      </c>
      <c r="X2533" s="122">
        <v>0</v>
      </c>
      <c r="Y2533" s="122">
        <v>0</v>
      </c>
      <c r="Z2533" s="122">
        <v>0</v>
      </c>
      <c r="AA2533" s="122">
        <v>0</v>
      </c>
      <c r="AB2533" s="122">
        <v>0</v>
      </c>
      <c r="AC2533" s="122">
        <v>0</v>
      </c>
      <c r="AD2533" s="122">
        <v>0</v>
      </c>
      <c r="AE2533" s="122">
        <v>0</v>
      </c>
      <c r="AF2533" s="122">
        <v>0</v>
      </c>
      <c r="AG2533" s="122">
        <v>0</v>
      </c>
      <c r="AH2533" s="122">
        <v>0</v>
      </c>
      <c r="AI2533" s="122">
        <v>0</v>
      </c>
      <c r="AJ2533" s="122">
        <v>0</v>
      </c>
      <c r="AK2533" s="122">
        <v>0</v>
      </c>
      <c r="AL2533" s="122">
        <v>0</v>
      </c>
    </row>
    <row r="2534" spans="1:38" hidden="1" x14ac:dyDescent="0.25">
      <c r="A2534" s="122" t="s">
        <v>1991</v>
      </c>
      <c r="B2534" s="122">
        <v>1</v>
      </c>
      <c r="C2534" s="122" t="s">
        <v>2190</v>
      </c>
      <c r="D2534" s="122" t="s">
        <v>2086</v>
      </c>
      <c r="E2534" s="122">
        <v>47</v>
      </c>
      <c r="F2534" s="122">
        <v>0</v>
      </c>
      <c r="G2534" s="122">
        <v>0</v>
      </c>
      <c r="H2534" s="122">
        <v>0</v>
      </c>
      <c r="I2534" s="122">
        <v>0</v>
      </c>
      <c r="J2534" s="122">
        <v>0</v>
      </c>
      <c r="K2534" s="122">
        <v>0</v>
      </c>
      <c r="L2534" s="122">
        <v>0</v>
      </c>
      <c r="M2534" s="122">
        <v>0</v>
      </c>
      <c r="N2534" s="122">
        <v>0</v>
      </c>
      <c r="O2534" s="122">
        <v>0</v>
      </c>
      <c r="P2534" s="122">
        <v>0</v>
      </c>
      <c r="Q2534" s="122">
        <v>0</v>
      </c>
      <c r="R2534" s="122">
        <v>0</v>
      </c>
      <c r="S2534" s="122">
        <v>0</v>
      </c>
      <c r="T2534" s="122">
        <v>0</v>
      </c>
      <c r="U2534" s="122">
        <v>0</v>
      </c>
      <c r="V2534" s="122">
        <v>0</v>
      </c>
      <c r="W2534" s="122">
        <v>0</v>
      </c>
      <c r="X2534" s="122">
        <v>0</v>
      </c>
      <c r="Y2534" s="122">
        <v>0</v>
      </c>
      <c r="Z2534" s="122">
        <v>0</v>
      </c>
      <c r="AA2534" s="122">
        <v>0</v>
      </c>
      <c r="AB2534" s="122">
        <v>0</v>
      </c>
      <c r="AC2534" s="122">
        <v>0</v>
      </c>
      <c r="AD2534" s="122">
        <v>0</v>
      </c>
      <c r="AE2534" s="122">
        <v>0</v>
      </c>
      <c r="AF2534" s="122">
        <v>0</v>
      </c>
      <c r="AG2534" s="122">
        <v>0</v>
      </c>
      <c r="AH2534" s="122">
        <v>0</v>
      </c>
      <c r="AI2534" s="122">
        <v>0</v>
      </c>
      <c r="AJ2534" s="122">
        <v>0</v>
      </c>
      <c r="AK2534" s="122">
        <v>0</v>
      </c>
      <c r="AL2534" s="122">
        <v>0</v>
      </c>
    </row>
    <row r="2535" spans="1:38" hidden="1" x14ac:dyDescent="0.25">
      <c r="A2535" s="122" t="s">
        <v>1991</v>
      </c>
      <c r="B2535" s="122">
        <v>1</v>
      </c>
      <c r="C2535" s="122" t="s">
        <v>2190</v>
      </c>
      <c r="D2535" s="122" t="s">
        <v>2087</v>
      </c>
      <c r="E2535" s="122">
        <v>47</v>
      </c>
      <c r="F2535" s="122">
        <v>0</v>
      </c>
      <c r="G2535" s="122">
        <v>0</v>
      </c>
      <c r="H2535" s="122">
        <v>0</v>
      </c>
      <c r="I2535" s="122">
        <v>0</v>
      </c>
      <c r="J2535" s="122">
        <v>0</v>
      </c>
      <c r="K2535" s="122">
        <v>0</v>
      </c>
      <c r="L2535" s="122">
        <v>0</v>
      </c>
      <c r="M2535" s="122">
        <v>0</v>
      </c>
      <c r="N2535" s="122">
        <v>0</v>
      </c>
      <c r="O2535" s="122">
        <v>0</v>
      </c>
      <c r="P2535" s="122">
        <v>0</v>
      </c>
      <c r="Q2535" s="122">
        <v>0</v>
      </c>
      <c r="R2535" s="122">
        <v>0</v>
      </c>
      <c r="S2535" s="122">
        <v>0</v>
      </c>
      <c r="T2535" s="122">
        <v>0</v>
      </c>
      <c r="U2535" s="122">
        <v>0</v>
      </c>
      <c r="V2535" s="122">
        <v>0</v>
      </c>
      <c r="W2535" s="122">
        <v>0</v>
      </c>
      <c r="X2535" s="122">
        <v>0</v>
      </c>
      <c r="Y2535" s="122">
        <v>0</v>
      </c>
      <c r="Z2535" s="122">
        <v>0</v>
      </c>
      <c r="AA2535" s="122">
        <v>0</v>
      </c>
      <c r="AB2535" s="122">
        <v>0</v>
      </c>
      <c r="AC2535" s="122">
        <v>0</v>
      </c>
      <c r="AD2535" s="122">
        <v>0</v>
      </c>
      <c r="AE2535" s="122">
        <v>0</v>
      </c>
      <c r="AF2535" s="122">
        <v>0</v>
      </c>
      <c r="AG2535" s="122">
        <v>0</v>
      </c>
      <c r="AH2535" s="122">
        <v>0</v>
      </c>
      <c r="AI2535" s="122">
        <v>0</v>
      </c>
      <c r="AJ2535" s="122">
        <v>0</v>
      </c>
      <c r="AK2535" s="122">
        <v>0</v>
      </c>
      <c r="AL2535" s="122">
        <v>0</v>
      </c>
    </row>
    <row r="2536" spans="1:38" hidden="1" x14ac:dyDescent="0.25">
      <c r="A2536" s="122" t="s">
        <v>1991</v>
      </c>
      <c r="B2536" s="122">
        <v>1</v>
      </c>
      <c r="C2536" s="122" t="s">
        <v>2190</v>
      </c>
      <c r="D2536" s="122" t="s">
        <v>2088</v>
      </c>
      <c r="E2536" s="122">
        <v>47</v>
      </c>
      <c r="F2536" s="122">
        <v>0</v>
      </c>
      <c r="G2536" s="122">
        <v>0</v>
      </c>
      <c r="H2536" s="122">
        <v>0</v>
      </c>
      <c r="I2536" s="122">
        <v>0</v>
      </c>
      <c r="J2536" s="122">
        <v>0</v>
      </c>
      <c r="K2536" s="122">
        <v>0</v>
      </c>
      <c r="L2536" s="122">
        <v>0</v>
      </c>
      <c r="M2536" s="122">
        <v>0</v>
      </c>
      <c r="N2536" s="122">
        <v>0</v>
      </c>
      <c r="O2536" s="122">
        <v>0</v>
      </c>
      <c r="P2536" s="122">
        <v>0</v>
      </c>
      <c r="Q2536" s="122">
        <v>0</v>
      </c>
      <c r="R2536" s="122">
        <v>0</v>
      </c>
      <c r="S2536" s="122">
        <v>0</v>
      </c>
      <c r="T2536" s="122">
        <v>0</v>
      </c>
      <c r="U2536" s="122">
        <v>0</v>
      </c>
      <c r="V2536" s="122">
        <v>0</v>
      </c>
      <c r="W2536" s="122">
        <v>0</v>
      </c>
      <c r="X2536" s="122">
        <v>0</v>
      </c>
      <c r="Y2536" s="122">
        <v>0</v>
      </c>
      <c r="Z2536" s="122">
        <v>0</v>
      </c>
      <c r="AA2536" s="122">
        <v>0</v>
      </c>
      <c r="AB2536" s="122">
        <v>0</v>
      </c>
      <c r="AC2536" s="122">
        <v>0</v>
      </c>
      <c r="AD2536" s="122">
        <v>0</v>
      </c>
      <c r="AE2536" s="122">
        <v>0</v>
      </c>
      <c r="AF2536" s="122">
        <v>0</v>
      </c>
      <c r="AG2536" s="122">
        <v>0</v>
      </c>
      <c r="AH2536" s="122">
        <v>0</v>
      </c>
      <c r="AI2536" s="122">
        <v>0</v>
      </c>
      <c r="AJ2536" s="122">
        <v>0</v>
      </c>
      <c r="AK2536" s="122">
        <v>0</v>
      </c>
      <c r="AL2536" s="122">
        <v>0</v>
      </c>
    </row>
    <row r="2537" spans="1:38" hidden="1" x14ac:dyDescent="0.25">
      <c r="A2537" s="122" t="s">
        <v>1991</v>
      </c>
      <c r="B2537" s="122">
        <v>1</v>
      </c>
      <c r="C2537" s="122" t="s">
        <v>2190</v>
      </c>
      <c r="D2537" s="122" t="s">
        <v>2089</v>
      </c>
      <c r="E2537" s="122">
        <v>47</v>
      </c>
      <c r="F2537" s="122">
        <v>0</v>
      </c>
      <c r="G2537" s="122">
        <v>0</v>
      </c>
      <c r="H2537" s="122">
        <v>0</v>
      </c>
      <c r="I2537" s="122">
        <v>0</v>
      </c>
      <c r="J2537" s="122">
        <v>0</v>
      </c>
      <c r="K2537" s="122">
        <v>0</v>
      </c>
      <c r="L2537" s="122">
        <v>0</v>
      </c>
      <c r="M2537" s="122">
        <v>0</v>
      </c>
      <c r="N2537" s="122">
        <v>0</v>
      </c>
      <c r="O2537" s="122">
        <v>0</v>
      </c>
      <c r="P2537" s="122">
        <v>0</v>
      </c>
      <c r="Q2537" s="122">
        <v>0</v>
      </c>
      <c r="R2537" s="122">
        <v>0</v>
      </c>
      <c r="S2537" s="122">
        <v>0</v>
      </c>
      <c r="T2537" s="122">
        <v>0</v>
      </c>
      <c r="U2537" s="122">
        <v>0</v>
      </c>
      <c r="V2537" s="122">
        <v>0</v>
      </c>
      <c r="W2537" s="122">
        <v>0</v>
      </c>
      <c r="X2537" s="122">
        <v>0</v>
      </c>
      <c r="Y2537" s="122">
        <v>0</v>
      </c>
      <c r="Z2537" s="122">
        <v>0</v>
      </c>
      <c r="AA2537" s="122">
        <v>0</v>
      </c>
      <c r="AB2537" s="122">
        <v>0</v>
      </c>
      <c r="AC2537" s="122">
        <v>0</v>
      </c>
      <c r="AD2537" s="122">
        <v>0</v>
      </c>
      <c r="AE2537" s="122">
        <v>0</v>
      </c>
      <c r="AF2537" s="122">
        <v>0</v>
      </c>
      <c r="AG2537" s="122">
        <v>0</v>
      </c>
      <c r="AH2537" s="122">
        <v>0</v>
      </c>
      <c r="AI2537" s="122">
        <v>0</v>
      </c>
      <c r="AJ2537" s="122">
        <v>0</v>
      </c>
      <c r="AK2537" s="122">
        <v>0</v>
      </c>
      <c r="AL2537" s="122">
        <v>0</v>
      </c>
    </row>
    <row r="2538" spans="1:38" hidden="1" x14ac:dyDescent="0.25">
      <c r="A2538" s="122" t="s">
        <v>1991</v>
      </c>
      <c r="B2538" s="122">
        <v>1</v>
      </c>
      <c r="C2538" s="122" t="s">
        <v>2190</v>
      </c>
      <c r="D2538" s="122" t="s">
        <v>2136</v>
      </c>
      <c r="E2538" s="122">
        <v>47</v>
      </c>
      <c r="F2538" s="122">
        <v>0</v>
      </c>
      <c r="G2538" s="122">
        <v>0</v>
      </c>
      <c r="H2538" s="122">
        <v>0</v>
      </c>
      <c r="I2538" s="122">
        <v>0</v>
      </c>
      <c r="J2538" s="122">
        <v>0</v>
      </c>
      <c r="K2538" s="122">
        <v>0</v>
      </c>
      <c r="L2538" s="122">
        <v>0</v>
      </c>
      <c r="M2538" s="122">
        <v>0</v>
      </c>
      <c r="N2538" s="122">
        <v>0</v>
      </c>
      <c r="O2538" s="122">
        <v>0</v>
      </c>
      <c r="P2538" s="122">
        <v>0</v>
      </c>
      <c r="Q2538" s="122">
        <v>0</v>
      </c>
      <c r="R2538" s="122">
        <v>0</v>
      </c>
      <c r="S2538" s="122">
        <v>0</v>
      </c>
      <c r="T2538" s="122">
        <v>0</v>
      </c>
      <c r="U2538" s="122">
        <v>0</v>
      </c>
      <c r="V2538" s="122">
        <v>0</v>
      </c>
      <c r="W2538" s="122">
        <v>0</v>
      </c>
      <c r="X2538" s="122">
        <v>0</v>
      </c>
      <c r="Y2538" s="122">
        <v>0</v>
      </c>
      <c r="Z2538" s="122">
        <v>0</v>
      </c>
      <c r="AA2538" s="122">
        <v>0</v>
      </c>
      <c r="AB2538" s="122">
        <v>0</v>
      </c>
      <c r="AC2538" s="122">
        <v>0</v>
      </c>
      <c r="AD2538" s="122">
        <v>0</v>
      </c>
      <c r="AE2538" s="122">
        <v>0</v>
      </c>
      <c r="AF2538" s="122">
        <v>0</v>
      </c>
      <c r="AG2538" s="122">
        <v>0</v>
      </c>
      <c r="AH2538" s="122">
        <v>0</v>
      </c>
      <c r="AI2538" s="122">
        <v>0</v>
      </c>
      <c r="AJ2538" s="122">
        <v>0</v>
      </c>
      <c r="AK2538" s="122">
        <v>0</v>
      </c>
      <c r="AL2538" s="122">
        <v>0</v>
      </c>
    </row>
    <row r="2539" spans="1:38" hidden="1" x14ac:dyDescent="0.25">
      <c r="A2539" s="122" t="s">
        <v>1991</v>
      </c>
      <c r="B2539" s="122">
        <v>1</v>
      </c>
      <c r="C2539" s="122" t="s">
        <v>2190</v>
      </c>
      <c r="D2539" s="122" t="s">
        <v>2090</v>
      </c>
      <c r="E2539" s="122">
        <v>47</v>
      </c>
      <c r="F2539" s="122">
        <v>0</v>
      </c>
      <c r="G2539" s="122">
        <v>0</v>
      </c>
      <c r="H2539" s="122">
        <v>0</v>
      </c>
      <c r="I2539" s="122">
        <v>0</v>
      </c>
      <c r="J2539" s="122">
        <v>0</v>
      </c>
      <c r="K2539" s="122">
        <v>0</v>
      </c>
      <c r="L2539" s="122">
        <v>0</v>
      </c>
      <c r="M2539" s="122">
        <v>0</v>
      </c>
      <c r="N2539" s="122">
        <v>0</v>
      </c>
      <c r="O2539" s="122">
        <v>0</v>
      </c>
      <c r="P2539" s="122">
        <v>0</v>
      </c>
      <c r="Q2539" s="122">
        <v>0</v>
      </c>
      <c r="R2539" s="122">
        <v>0</v>
      </c>
      <c r="S2539" s="122">
        <v>0</v>
      </c>
      <c r="T2539" s="122">
        <v>0</v>
      </c>
      <c r="U2539" s="122">
        <v>0</v>
      </c>
      <c r="V2539" s="122">
        <v>0</v>
      </c>
      <c r="W2539" s="122">
        <v>0</v>
      </c>
      <c r="X2539" s="122">
        <v>0</v>
      </c>
      <c r="Y2539" s="122">
        <v>0</v>
      </c>
      <c r="Z2539" s="122">
        <v>0</v>
      </c>
      <c r="AA2539" s="122">
        <v>0</v>
      </c>
      <c r="AB2539" s="122">
        <v>0</v>
      </c>
      <c r="AC2539" s="122">
        <v>0</v>
      </c>
      <c r="AD2539" s="122">
        <v>0</v>
      </c>
      <c r="AE2539" s="122">
        <v>0</v>
      </c>
      <c r="AF2539" s="122">
        <v>0</v>
      </c>
      <c r="AG2539" s="122">
        <v>0</v>
      </c>
      <c r="AH2539" s="122">
        <v>0</v>
      </c>
      <c r="AI2539" s="122">
        <v>0</v>
      </c>
      <c r="AJ2539" s="122">
        <v>0</v>
      </c>
      <c r="AK2539" s="122">
        <v>0</v>
      </c>
      <c r="AL2539" s="122">
        <v>0</v>
      </c>
    </row>
    <row r="2540" spans="1:38" hidden="1" x14ac:dyDescent="0.25">
      <c r="A2540" s="122" t="s">
        <v>1991</v>
      </c>
      <c r="B2540" s="122">
        <v>1</v>
      </c>
      <c r="C2540" s="122" t="s">
        <v>2190</v>
      </c>
      <c r="D2540" s="122" t="s">
        <v>2091</v>
      </c>
      <c r="E2540" s="122">
        <v>47</v>
      </c>
      <c r="F2540" s="122">
        <v>0</v>
      </c>
      <c r="G2540" s="122">
        <v>0</v>
      </c>
      <c r="H2540" s="122">
        <v>0</v>
      </c>
      <c r="I2540" s="122">
        <v>0</v>
      </c>
      <c r="J2540" s="122">
        <v>0</v>
      </c>
      <c r="K2540" s="122">
        <v>0</v>
      </c>
      <c r="L2540" s="122">
        <v>0</v>
      </c>
      <c r="M2540" s="122">
        <v>0</v>
      </c>
      <c r="N2540" s="122">
        <v>0</v>
      </c>
      <c r="O2540" s="122">
        <v>0</v>
      </c>
      <c r="P2540" s="122">
        <v>0</v>
      </c>
      <c r="Q2540" s="122">
        <v>0</v>
      </c>
      <c r="R2540" s="122">
        <v>0</v>
      </c>
      <c r="S2540" s="122">
        <v>0</v>
      </c>
      <c r="T2540" s="122">
        <v>0</v>
      </c>
      <c r="U2540" s="122">
        <v>0</v>
      </c>
      <c r="V2540" s="122">
        <v>0</v>
      </c>
      <c r="W2540" s="122">
        <v>0</v>
      </c>
      <c r="X2540" s="122">
        <v>0</v>
      </c>
      <c r="Y2540" s="122">
        <v>0</v>
      </c>
      <c r="Z2540" s="122">
        <v>0</v>
      </c>
      <c r="AA2540" s="122">
        <v>0</v>
      </c>
      <c r="AB2540" s="122">
        <v>0</v>
      </c>
      <c r="AC2540" s="122">
        <v>0</v>
      </c>
      <c r="AD2540" s="122">
        <v>0</v>
      </c>
      <c r="AE2540" s="122">
        <v>0</v>
      </c>
      <c r="AF2540" s="122">
        <v>0</v>
      </c>
      <c r="AG2540" s="122">
        <v>0</v>
      </c>
      <c r="AH2540" s="122">
        <v>0</v>
      </c>
      <c r="AI2540" s="122">
        <v>0</v>
      </c>
      <c r="AJ2540" s="122">
        <v>0</v>
      </c>
      <c r="AK2540" s="122">
        <v>0</v>
      </c>
      <c r="AL2540" s="122">
        <v>0</v>
      </c>
    </row>
    <row r="2541" spans="1:38" hidden="1" x14ac:dyDescent="0.25">
      <c r="A2541" s="122" t="s">
        <v>1991</v>
      </c>
      <c r="B2541" s="122">
        <v>1</v>
      </c>
      <c r="C2541" s="122" t="s">
        <v>2190</v>
      </c>
      <c r="D2541" s="122" t="s">
        <v>2092</v>
      </c>
      <c r="E2541" s="122">
        <v>47</v>
      </c>
      <c r="F2541" s="122">
        <v>0</v>
      </c>
      <c r="G2541" s="122">
        <v>0</v>
      </c>
      <c r="H2541" s="122">
        <v>0</v>
      </c>
      <c r="I2541" s="122">
        <v>0</v>
      </c>
      <c r="J2541" s="122">
        <v>0</v>
      </c>
      <c r="K2541" s="122">
        <v>0</v>
      </c>
      <c r="L2541" s="122">
        <v>0</v>
      </c>
      <c r="M2541" s="122">
        <v>0</v>
      </c>
      <c r="N2541" s="122">
        <v>0</v>
      </c>
      <c r="O2541" s="122">
        <v>0</v>
      </c>
      <c r="P2541" s="122">
        <v>0</v>
      </c>
      <c r="Q2541" s="122">
        <v>0</v>
      </c>
      <c r="R2541" s="122">
        <v>0</v>
      </c>
      <c r="S2541" s="122">
        <v>0</v>
      </c>
      <c r="T2541" s="122">
        <v>0</v>
      </c>
      <c r="U2541" s="122">
        <v>0</v>
      </c>
      <c r="V2541" s="122">
        <v>0</v>
      </c>
      <c r="W2541" s="122">
        <v>0</v>
      </c>
      <c r="X2541" s="122">
        <v>0</v>
      </c>
      <c r="Y2541" s="122">
        <v>0</v>
      </c>
      <c r="Z2541" s="122">
        <v>0</v>
      </c>
      <c r="AA2541" s="122">
        <v>0</v>
      </c>
      <c r="AB2541" s="122">
        <v>0</v>
      </c>
      <c r="AC2541" s="122">
        <v>0</v>
      </c>
      <c r="AD2541" s="122">
        <v>0</v>
      </c>
      <c r="AE2541" s="122">
        <v>0</v>
      </c>
      <c r="AF2541" s="122">
        <v>0</v>
      </c>
      <c r="AG2541" s="122">
        <v>0</v>
      </c>
      <c r="AH2541" s="122">
        <v>0</v>
      </c>
      <c r="AI2541" s="122">
        <v>0</v>
      </c>
      <c r="AJ2541" s="122">
        <v>0</v>
      </c>
      <c r="AK2541" s="122">
        <v>0</v>
      </c>
      <c r="AL2541" s="122">
        <v>0</v>
      </c>
    </row>
    <row r="2542" spans="1:38" hidden="1" x14ac:dyDescent="0.25">
      <c r="A2542" s="122" t="s">
        <v>1991</v>
      </c>
      <c r="B2542" s="122">
        <v>1</v>
      </c>
      <c r="C2542" s="122" t="s">
        <v>2190</v>
      </c>
      <c r="D2542" s="122" t="s">
        <v>2093</v>
      </c>
      <c r="E2542" s="122">
        <v>47</v>
      </c>
      <c r="F2542" s="122">
        <v>0.46821157856200002</v>
      </c>
      <c r="G2542" s="122">
        <v>0.45703734631800003</v>
      </c>
      <c r="H2542" s="122">
        <v>0.49378604723280001</v>
      </c>
      <c r="I2542" s="122">
        <v>0.47548755717399999</v>
      </c>
      <c r="J2542" s="122">
        <v>0.56004160069760001</v>
      </c>
      <c r="K2542" s="122">
        <v>0.57921945450040002</v>
      </c>
      <c r="L2542" s="122">
        <v>0.68858172662719996</v>
      </c>
      <c r="M2542" s="122">
        <v>0.83458483587919996</v>
      </c>
      <c r="N2542" s="122">
        <v>0.83919815990919999</v>
      </c>
      <c r="O2542" s="122">
        <v>0.82557869941399997</v>
      </c>
      <c r="P2542" s="122">
        <v>0.77636464780000003</v>
      </c>
      <c r="Q2542" s="122">
        <v>0.75759307962800004</v>
      </c>
      <c r="R2542" s="122">
        <v>0.58509945247600004</v>
      </c>
      <c r="S2542" s="122">
        <v>0.65125200806960004</v>
      </c>
      <c r="T2542" s="122">
        <v>0.61845707514360004</v>
      </c>
      <c r="U2542" s="122">
        <v>0.54443373977999998</v>
      </c>
      <c r="V2542" s="122">
        <v>0.53831402364600001</v>
      </c>
      <c r="W2542" s="122">
        <v>0.48586885533200003</v>
      </c>
      <c r="X2542" s="122">
        <v>0.53062749042239998</v>
      </c>
      <c r="Y2542" s="122">
        <v>0.48526671148200001</v>
      </c>
      <c r="Z2542" s="122">
        <v>0.47527126354119997</v>
      </c>
      <c r="AA2542" s="122">
        <v>0.46097070152559999</v>
      </c>
      <c r="AB2542" s="122">
        <v>0.44629478573120002</v>
      </c>
      <c r="AC2542" s="122">
        <v>0.44718804057479999</v>
      </c>
      <c r="AD2542" s="122">
        <v>0.59215435041279996</v>
      </c>
      <c r="AE2542" s="122">
        <v>0.51840824197680002</v>
      </c>
      <c r="AF2542" s="122">
        <v>0.5023793386248</v>
      </c>
      <c r="AG2542" s="122">
        <v>0.49676179332640003</v>
      </c>
      <c r="AH2542" s="122">
        <v>0.48252531119800002</v>
      </c>
      <c r="AI2542" s="122">
        <v>0.46441764820920001</v>
      </c>
      <c r="AJ2542" s="122">
        <v>0.4507270350016</v>
      </c>
      <c r="AK2542" s="122">
        <v>0.4429622808632</v>
      </c>
      <c r="AL2542" s="122">
        <v>0</v>
      </c>
    </row>
    <row r="2543" spans="1:38" hidden="1" x14ac:dyDescent="0.25">
      <c r="A2543" s="122" t="s">
        <v>1991</v>
      </c>
      <c r="B2543" s="122">
        <v>1</v>
      </c>
      <c r="C2543" s="122" t="s">
        <v>2190</v>
      </c>
      <c r="D2543" s="122" t="s">
        <v>2094</v>
      </c>
      <c r="E2543" s="122">
        <v>47</v>
      </c>
      <c r="F2543" s="122">
        <v>2.42387252016E-2</v>
      </c>
      <c r="G2543" s="122">
        <v>2.3119689406799999E-2</v>
      </c>
      <c r="H2543" s="122">
        <v>2.2184201855200002E-2</v>
      </c>
      <c r="I2543" s="122">
        <v>2.0754238738800002E-2</v>
      </c>
      <c r="J2543" s="122">
        <v>2.1308933822400001E-2</v>
      </c>
      <c r="K2543" s="122">
        <v>2.0427350955199999E-2</v>
      </c>
      <c r="L2543" s="122">
        <v>2.3001261603599998E-2</v>
      </c>
      <c r="M2543" s="122">
        <v>2.2074542131600001E-2</v>
      </c>
      <c r="N2543" s="122">
        <v>3.04806376392E-2</v>
      </c>
      <c r="O2543" s="122">
        <v>3.3107242000000002E-2</v>
      </c>
      <c r="P2543" s="122">
        <v>3.0507833977599999E-2</v>
      </c>
      <c r="Q2543" s="122">
        <v>2.58353666844E-2</v>
      </c>
      <c r="R2543" s="122">
        <v>1.35164753164E-2</v>
      </c>
      <c r="S2543" s="122">
        <v>1.25115494252E-2</v>
      </c>
      <c r="T2543" s="122">
        <v>1.6906307367600001E-2</v>
      </c>
      <c r="U2543" s="122">
        <v>1.33138956748E-2</v>
      </c>
      <c r="V2543" s="122">
        <v>1.63862495888E-2</v>
      </c>
      <c r="W2543" s="122">
        <v>1.6196839567999999E-2</v>
      </c>
      <c r="X2543" s="122">
        <v>1.9499846741199998E-2</v>
      </c>
      <c r="Y2543" s="122">
        <v>1.9767093304000002E-2</v>
      </c>
      <c r="Z2543" s="122">
        <v>1.8859103516400001E-2</v>
      </c>
      <c r="AA2543" s="122">
        <v>1.8198001189200001E-2</v>
      </c>
      <c r="AB2543" s="122">
        <v>1.7464014316E-2</v>
      </c>
      <c r="AC2543" s="122">
        <v>1.9705741935599999E-2</v>
      </c>
      <c r="AD2543" s="122">
        <v>2.7922849295599999E-2</v>
      </c>
      <c r="AE2543" s="122">
        <v>2.54164353996E-2</v>
      </c>
      <c r="AF2543" s="122">
        <v>2.4382147344800001E-2</v>
      </c>
      <c r="AG2543" s="122">
        <v>2.3932361264000002E-2</v>
      </c>
      <c r="AH2543" s="122">
        <v>2.3028254068399999E-2</v>
      </c>
      <c r="AI2543" s="122">
        <v>2.2025826090800001E-2</v>
      </c>
      <c r="AJ2543" s="122">
        <v>3.2436136124000002E-2</v>
      </c>
      <c r="AK2543" s="122">
        <v>4.0681591277600002E-2</v>
      </c>
      <c r="AL2543" s="122">
        <v>0</v>
      </c>
    </row>
    <row r="2544" spans="1:38" hidden="1" x14ac:dyDescent="0.25">
      <c r="A2544" s="122" t="s">
        <v>1991</v>
      </c>
      <c r="B2544" s="122">
        <v>1</v>
      </c>
      <c r="C2544" s="122" t="s">
        <v>2190</v>
      </c>
      <c r="D2544" s="122" t="s">
        <v>2095</v>
      </c>
      <c r="E2544" s="122">
        <v>47</v>
      </c>
      <c r="F2544" s="122">
        <v>0</v>
      </c>
      <c r="G2544" s="122">
        <v>0</v>
      </c>
      <c r="H2544" s="122">
        <v>0</v>
      </c>
      <c r="I2544" s="122">
        <v>0</v>
      </c>
      <c r="J2544" s="122">
        <v>0</v>
      </c>
      <c r="K2544" s="122">
        <v>0</v>
      </c>
      <c r="L2544" s="122">
        <v>0</v>
      </c>
      <c r="M2544" s="122">
        <v>0</v>
      </c>
      <c r="N2544" s="122">
        <v>0</v>
      </c>
      <c r="O2544" s="122">
        <v>0</v>
      </c>
      <c r="P2544" s="122">
        <v>0</v>
      </c>
      <c r="Q2544" s="122">
        <v>0</v>
      </c>
      <c r="R2544" s="122">
        <v>0</v>
      </c>
      <c r="S2544" s="122">
        <v>0</v>
      </c>
      <c r="T2544" s="122">
        <v>0</v>
      </c>
      <c r="U2544" s="122">
        <v>0</v>
      </c>
      <c r="V2544" s="122">
        <v>0</v>
      </c>
      <c r="W2544" s="122">
        <v>0</v>
      </c>
      <c r="X2544" s="122">
        <v>0</v>
      </c>
      <c r="Y2544" s="122">
        <v>0</v>
      </c>
      <c r="Z2544" s="122">
        <v>0</v>
      </c>
      <c r="AA2544" s="122">
        <v>0</v>
      </c>
      <c r="AB2544" s="122">
        <v>0</v>
      </c>
      <c r="AC2544" s="122">
        <v>0</v>
      </c>
      <c r="AD2544" s="122">
        <v>0</v>
      </c>
      <c r="AE2544" s="122">
        <v>0</v>
      </c>
      <c r="AF2544" s="122">
        <v>0</v>
      </c>
      <c r="AG2544" s="122">
        <v>0</v>
      </c>
      <c r="AH2544" s="122">
        <v>0</v>
      </c>
      <c r="AI2544" s="122">
        <v>0</v>
      </c>
      <c r="AJ2544" s="122">
        <v>0</v>
      </c>
      <c r="AK2544" s="122">
        <v>0</v>
      </c>
      <c r="AL2544" s="122">
        <v>0</v>
      </c>
    </row>
    <row r="2545" spans="1:38" hidden="1" x14ac:dyDescent="0.25">
      <c r="A2545" s="122" t="s">
        <v>1991</v>
      </c>
      <c r="B2545" s="122">
        <v>1</v>
      </c>
      <c r="C2545" s="122" t="s">
        <v>2190</v>
      </c>
      <c r="D2545" s="122" t="s">
        <v>2096</v>
      </c>
      <c r="E2545" s="122">
        <v>47</v>
      </c>
      <c r="F2545" s="122">
        <v>0.32727752823639999</v>
      </c>
      <c r="G2545" s="122">
        <v>0.33869690839599997</v>
      </c>
      <c r="H2545" s="122">
        <v>0.64696681479920004</v>
      </c>
      <c r="I2545" s="122">
        <v>0.54115262270160003</v>
      </c>
      <c r="J2545" s="122">
        <v>0.55791795737719996</v>
      </c>
      <c r="K2545" s="122">
        <v>0.5396051610964</v>
      </c>
      <c r="L2545" s="122">
        <v>0.55269997823880002</v>
      </c>
      <c r="M2545" s="122">
        <v>0.54236906970959997</v>
      </c>
      <c r="N2545" s="122">
        <v>0.45513230768320001</v>
      </c>
      <c r="O2545" s="122">
        <v>0.4527367377148</v>
      </c>
      <c r="P2545" s="122">
        <v>0.4214796000296</v>
      </c>
      <c r="Q2545" s="122">
        <v>0.44645545371560003</v>
      </c>
      <c r="R2545" s="122">
        <v>0.42773908200799998</v>
      </c>
      <c r="S2545" s="122">
        <v>0.41114491889799998</v>
      </c>
      <c r="T2545" s="122">
        <v>0.40166961649920002</v>
      </c>
      <c r="U2545" s="122">
        <v>0.41491192764000001</v>
      </c>
      <c r="V2545" s="122">
        <v>0.4780405398216</v>
      </c>
      <c r="W2545" s="122">
        <v>0.45792502125439999</v>
      </c>
      <c r="X2545" s="122">
        <v>0.45518344868080002</v>
      </c>
      <c r="Y2545" s="122">
        <v>0.48611838000039997</v>
      </c>
      <c r="Z2545" s="122">
        <v>0.51079487634559995</v>
      </c>
      <c r="AA2545" s="122">
        <v>0.49022616435240002</v>
      </c>
      <c r="AB2545" s="122">
        <v>0.4783535990492</v>
      </c>
      <c r="AC2545" s="122">
        <v>0.49459304641879998</v>
      </c>
      <c r="AD2545" s="122">
        <v>0.47004500142319999</v>
      </c>
      <c r="AE2545" s="122">
        <v>0.54827799919480003</v>
      </c>
      <c r="AF2545" s="122">
        <v>0.53751749356760004</v>
      </c>
      <c r="AG2545" s="122">
        <v>0.53748666481439999</v>
      </c>
      <c r="AH2545" s="122">
        <v>0.51171186207959996</v>
      </c>
      <c r="AI2545" s="122">
        <v>0.48573591665760002</v>
      </c>
      <c r="AJ2545" s="122">
        <v>0.51555587229160005</v>
      </c>
      <c r="AK2545" s="122">
        <v>0.50427508503679996</v>
      </c>
      <c r="AL2545" s="122">
        <v>0</v>
      </c>
    </row>
    <row r="2546" spans="1:38" hidden="1" x14ac:dyDescent="0.25">
      <c r="A2546" s="122" t="s">
        <v>1991</v>
      </c>
      <c r="B2546" s="122">
        <v>1</v>
      </c>
      <c r="C2546" s="122" t="s">
        <v>2190</v>
      </c>
      <c r="D2546" s="122" t="s">
        <v>2097</v>
      </c>
      <c r="E2546" s="122">
        <v>47</v>
      </c>
      <c r="F2546" s="122">
        <v>0</v>
      </c>
      <c r="G2546" s="122">
        <v>0</v>
      </c>
      <c r="H2546" s="122">
        <v>0</v>
      </c>
      <c r="I2546" s="122">
        <v>0</v>
      </c>
      <c r="J2546" s="122">
        <v>0</v>
      </c>
      <c r="K2546" s="122">
        <v>0</v>
      </c>
      <c r="L2546" s="122">
        <v>0</v>
      </c>
      <c r="M2546" s="122">
        <v>0</v>
      </c>
      <c r="N2546" s="122">
        <v>0</v>
      </c>
      <c r="O2546" s="122">
        <v>0</v>
      </c>
      <c r="P2546" s="122">
        <v>0</v>
      </c>
      <c r="Q2546" s="122">
        <v>0</v>
      </c>
      <c r="R2546" s="122">
        <v>0</v>
      </c>
      <c r="S2546" s="122">
        <v>0</v>
      </c>
      <c r="T2546" s="122">
        <v>0</v>
      </c>
      <c r="U2546" s="122">
        <v>0</v>
      </c>
      <c r="V2546" s="122">
        <v>0</v>
      </c>
      <c r="W2546" s="122">
        <v>0</v>
      </c>
      <c r="X2546" s="122">
        <v>0</v>
      </c>
      <c r="Y2546" s="122">
        <v>0</v>
      </c>
      <c r="Z2546" s="122">
        <v>0</v>
      </c>
      <c r="AA2546" s="122">
        <v>0</v>
      </c>
      <c r="AB2546" s="122">
        <v>0</v>
      </c>
      <c r="AC2546" s="122">
        <v>0</v>
      </c>
      <c r="AD2546" s="122">
        <v>0</v>
      </c>
      <c r="AE2546" s="122">
        <v>0</v>
      </c>
      <c r="AF2546" s="122">
        <v>0</v>
      </c>
      <c r="AG2546" s="122">
        <v>0</v>
      </c>
      <c r="AH2546" s="122">
        <v>0</v>
      </c>
      <c r="AI2546" s="122">
        <v>0</v>
      </c>
      <c r="AJ2546" s="122">
        <v>0</v>
      </c>
      <c r="AK2546" s="122">
        <v>0</v>
      </c>
      <c r="AL2546" s="122">
        <v>0</v>
      </c>
    </row>
    <row r="2547" spans="1:38" hidden="1" x14ac:dyDescent="0.25">
      <c r="A2547" s="122" t="s">
        <v>1991</v>
      </c>
      <c r="B2547" s="122">
        <v>1</v>
      </c>
      <c r="C2547" s="122" t="s">
        <v>2190</v>
      </c>
      <c r="D2547" s="122" t="s">
        <v>2098</v>
      </c>
      <c r="E2547" s="122">
        <v>47</v>
      </c>
      <c r="F2547" s="122">
        <v>0</v>
      </c>
      <c r="G2547" s="122">
        <v>0</v>
      </c>
      <c r="H2547" s="122">
        <v>0</v>
      </c>
      <c r="I2547" s="122">
        <v>0</v>
      </c>
      <c r="J2547" s="122">
        <v>0</v>
      </c>
      <c r="K2547" s="122">
        <v>0</v>
      </c>
      <c r="L2547" s="122">
        <v>0</v>
      </c>
      <c r="M2547" s="122">
        <v>0</v>
      </c>
      <c r="N2547" s="122">
        <v>0</v>
      </c>
      <c r="O2547" s="122">
        <v>0</v>
      </c>
      <c r="P2547" s="122">
        <v>0</v>
      </c>
      <c r="Q2547" s="122">
        <v>0</v>
      </c>
      <c r="R2547" s="122">
        <v>0</v>
      </c>
      <c r="S2547" s="122">
        <v>0</v>
      </c>
      <c r="T2547" s="122">
        <v>0</v>
      </c>
      <c r="U2547" s="122">
        <v>0</v>
      </c>
      <c r="V2547" s="122">
        <v>0</v>
      </c>
      <c r="W2547" s="122">
        <v>0</v>
      </c>
      <c r="X2547" s="122">
        <v>0</v>
      </c>
      <c r="Y2547" s="122">
        <v>0</v>
      </c>
      <c r="Z2547" s="122">
        <v>0</v>
      </c>
      <c r="AA2547" s="122">
        <v>0</v>
      </c>
      <c r="AB2547" s="122">
        <v>0</v>
      </c>
      <c r="AC2547" s="122">
        <v>0</v>
      </c>
      <c r="AD2547" s="122">
        <v>0</v>
      </c>
      <c r="AE2547" s="122">
        <v>0</v>
      </c>
      <c r="AF2547" s="122">
        <v>0</v>
      </c>
      <c r="AG2547" s="122">
        <v>0</v>
      </c>
      <c r="AH2547" s="122">
        <v>0</v>
      </c>
      <c r="AI2547" s="122">
        <v>0</v>
      </c>
      <c r="AJ2547" s="122">
        <v>0</v>
      </c>
      <c r="AK2547" s="122">
        <v>0</v>
      </c>
      <c r="AL2547" s="122">
        <v>0</v>
      </c>
    </row>
    <row r="2548" spans="1:38" hidden="1" x14ac:dyDescent="0.25">
      <c r="A2548" s="122" t="s">
        <v>1991</v>
      </c>
      <c r="B2548" s="122">
        <v>1</v>
      </c>
      <c r="C2548" s="122" t="s">
        <v>2190</v>
      </c>
      <c r="D2548" s="122" t="s">
        <v>2099</v>
      </c>
      <c r="E2548" s="122">
        <v>47</v>
      </c>
      <c r="F2548" s="122">
        <v>4.9294556807999998E-3</v>
      </c>
      <c r="G2548" s="122">
        <v>4.9642450759999996E-3</v>
      </c>
      <c r="H2548" s="122">
        <v>5.0127953847999996E-3</v>
      </c>
      <c r="I2548" s="122">
        <v>4.8915690067999999E-3</v>
      </c>
      <c r="J2548" s="122">
        <v>5.499704056E-3</v>
      </c>
      <c r="K2548" s="122">
        <v>5.9010306179999999E-3</v>
      </c>
      <c r="L2548" s="122">
        <v>5.1267176632000004E-3</v>
      </c>
      <c r="M2548" s="122">
        <v>4.9965902923999996E-3</v>
      </c>
      <c r="N2548" s="122">
        <v>4.3791049428000004E-3</v>
      </c>
      <c r="O2548" s="122">
        <v>3.9315420368000002E-3</v>
      </c>
      <c r="P2548" s="122">
        <v>3.7020738188000002E-3</v>
      </c>
      <c r="Q2548" s="122">
        <v>3.8065573840000001E-3</v>
      </c>
      <c r="R2548" s="122">
        <v>3.8857076859999998E-3</v>
      </c>
      <c r="S2548" s="122">
        <v>3.8345988296000001E-3</v>
      </c>
      <c r="T2548" s="122">
        <v>3.6636566904000001E-3</v>
      </c>
      <c r="U2548" s="122">
        <v>3.4827592856E-3</v>
      </c>
      <c r="V2548" s="122">
        <v>3.3177119976000001E-3</v>
      </c>
      <c r="W2548" s="122">
        <v>3.1689689919999998E-3</v>
      </c>
      <c r="X2548" s="122">
        <v>3.2221936991999999E-3</v>
      </c>
      <c r="Y2548" s="122">
        <v>3.6118853232000002E-3</v>
      </c>
      <c r="Z2548" s="122">
        <v>4.0850724852000003E-3</v>
      </c>
      <c r="AA2548" s="122">
        <v>3.7455446476000001E-3</v>
      </c>
      <c r="AB2548" s="122">
        <v>3.6977348016000002E-3</v>
      </c>
      <c r="AC2548" s="122">
        <v>3.6167566316000002E-3</v>
      </c>
      <c r="AD2548" s="122">
        <v>2.7219301143999999E-3</v>
      </c>
      <c r="AE2548" s="122">
        <v>3.1359271692000001E-3</v>
      </c>
      <c r="AF2548" s="122">
        <v>3.1605882643999999E-3</v>
      </c>
      <c r="AG2548" s="122">
        <v>3.0970778355999999E-3</v>
      </c>
      <c r="AH2548" s="122">
        <v>2.9193942287999998E-3</v>
      </c>
      <c r="AI2548" s="122">
        <v>2.7334037611999999E-3</v>
      </c>
      <c r="AJ2548" s="122">
        <v>2.3551546563999998E-3</v>
      </c>
      <c r="AK2548" s="122">
        <v>2.3265277028000002E-3</v>
      </c>
      <c r="AL2548" s="122">
        <v>0</v>
      </c>
    </row>
    <row r="2549" spans="1:38" hidden="1" x14ac:dyDescent="0.25">
      <c r="A2549" s="122" t="s">
        <v>1991</v>
      </c>
      <c r="B2549" s="122">
        <v>1</v>
      </c>
      <c r="C2549" s="122" t="s">
        <v>2190</v>
      </c>
      <c r="D2549" s="122" t="s">
        <v>2100</v>
      </c>
      <c r="E2549" s="122">
        <v>47</v>
      </c>
      <c r="F2549" s="122">
        <v>0</v>
      </c>
      <c r="G2549" s="122">
        <v>0</v>
      </c>
      <c r="H2549" s="122">
        <v>0</v>
      </c>
      <c r="I2549" s="122">
        <v>0</v>
      </c>
      <c r="J2549" s="122">
        <v>0</v>
      </c>
      <c r="K2549" s="122">
        <v>0</v>
      </c>
      <c r="L2549" s="122">
        <v>0</v>
      </c>
      <c r="M2549" s="122">
        <v>0</v>
      </c>
      <c r="N2549" s="122">
        <v>0</v>
      </c>
      <c r="O2549" s="122">
        <v>0</v>
      </c>
      <c r="P2549" s="122">
        <v>0</v>
      </c>
      <c r="Q2549" s="122">
        <v>0</v>
      </c>
      <c r="R2549" s="122">
        <v>0</v>
      </c>
      <c r="S2549" s="122">
        <v>0</v>
      </c>
      <c r="T2549" s="122">
        <v>0</v>
      </c>
      <c r="U2549" s="122">
        <v>0</v>
      </c>
      <c r="V2549" s="122">
        <v>0</v>
      </c>
      <c r="W2549" s="122">
        <v>0</v>
      </c>
      <c r="X2549" s="122">
        <v>0</v>
      </c>
      <c r="Y2549" s="122">
        <v>0</v>
      </c>
      <c r="Z2549" s="122">
        <v>0</v>
      </c>
      <c r="AA2549" s="122">
        <v>0</v>
      </c>
      <c r="AB2549" s="122">
        <v>0</v>
      </c>
      <c r="AC2549" s="122">
        <v>0</v>
      </c>
      <c r="AD2549" s="122">
        <v>0</v>
      </c>
      <c r="AE2549" s="122">
        <v>0</v>
      </c>
      <c r="AF2549" s="122">
        <v>0</v>
      </c>
      <c r="AG2549" s="122">
        <v>0</v>
      </c>
      <c r="AH2549" s="122">
        <v>0</v>
      </c>
      <c r="AI2549" s="122">
        <v>0</v>
      </c>
      <c r="AJ2549" s="122">
        <v>0</v>
      </c>
      <c r="AK2549" s="122">
        <v>0</v>
      </c>
      <c r="AL2549" s="122">
        <v>0</v>
      </c>
    </row>
    <row r="2550" spans="1:38" hidden="1" x14ac:dyDescent="0.25">
      <c r="A2550" s="122" t="s">
        <v>1991</v>
      </c>
      <c r="B2550" s="122">
        <v>1</v>
      </c>
      <c r="C2550" s="122" t="s">
        <v>2190</v>
      </c>
      <c r="D2550" s="122" t="s">
        <v>2101</v>
      </c>
      <c r="E2550" s="122">
        <v>47</v>
      </c>
      <c r="F2550" s="122">
        <v>0</v>
      </c>
      <c r="G2550" s="122">
        <v>0</v>
      </c>
      <c r="H2550" s="122">
        <v>0</v>
      </c>
      <c r="I2550" s="122">
        <v>0</v>
      </c>
      <c r="J2550" s="122">
        <v>0</v>
      </c>
      <c r="K2550" s="122">
        <v>0</v>
      </c>
      <c r="L2550" s="122">
        <v>0</v>
      </c>
      <c r="M2550" s="122">
        <v>0</v>
      </c>
      <c r="N2550" s="122">
        <v>0</v>
      </c>
      <c r="O2550" s="122">
        <v>0</v>
      </c>
      <c r="P2550" s="122">
        <v>0</v>
      </c>
      <c r="Q2550" s="122">
        <v>0</v>
      </c>
      <c r="R2550" s="122">
        <v>0</v>
      </c>
      <c r="S2550" s="122">
        <v>0</v>
      </c>
      <c r="T2550" s="122">
        <v>0</v>
      </c>
      <c r="U2550" s="122">
        <v>0</v>
      </c>
      <c r="V2550" s="122">
        <v>0</v>
      </c>
      <c r="W2550" s="122">
        <v>0</v>
      </c>
      <c r="X2550" s="122">
        <v>0</v>
      </c>
      <c r="Y2550" s="122">
        <v>0</v>
      </c>
      <c r="Z2550" s="122">
        <v>0</v>
      </c>
      <c r="AA2550" s="122">
        <v>0</v>
      </c>
      <c r="AB2550" s="122">
        <v>0</v>
      </c>
      <c r="AC2550" s="122">
        <v>0</v>
      </c>
      <c r="AD2550" s="122">
        <v>0</v>
      </c>
      <c r="AE2550" s="122">
        <v>0</v>
      </c>
      <c r="AF2550" s="122">
        <v>0</v>
      </c>
      <c r="AG2550" s="122">
        <v>0</v>
      </c>
      <c r="AH2550" s="122">
        <v>0</v>
      </c>
      <c r="AI2550" s="122">
        <v>0</v>
      </c>
      <c r="AJ2550" s="122">
        <v>0</v>
      </c>
      <c r="AK2550" s="122">
        <v>0</v>
      </c>
      <c r="AL2550" s="122">
        <v>0</v>
      </c>
    </row>
    <row r="2551" spans="1:38" hidden="1" x14ac:dyDescent="0.25">
      <c r="A2551" s="122" t="s">
        <v>1991</v>
      </c>
      <c r="B2551" s="122">
        <v>1</v>
      </c>
      <c r="C2551" s="122" t="s">
        <v>2190</v>
      </c>
      <c r="D2551" s="122" t="s">
        <v>2102</v>
      </c>
      <c r="E2551" s="122">
        <v>47</v>
      </c>
      <c r="F2551" s="122">
        <v>0</v>
      </c>
      <c r="G2551" s="122">
        <v>0</v>
      </c>
      <c r="H2551" s="122">
        <v>0</v>
      </c>
      <c r="I2551" s="122">
        <v>0</v>
      </c>
      <c r="J2551" s="122">
        <v>0</v>
      </c>
      <c r="K2551" s="122">
        <v>0</v>
      </c>
      <c r="L2551" s="122">
        <v>0</v>
      </c>
      <c r="M2551" s="122">
        <v>0</v>
      </c>
      <c r="N2551" s="122">
        <v>0</v>
      </c>
      <c r="O2551" s="122">
        <v>0</v>
      </c>
      <c r="P2551" s="122">
        <v>0</v>
      </c>
      <c r="Q2551" s="122">
        <v>0</v>
      </c>
      <c r="R2551" s="122">
        <v>0</v>
      </c>
      <c r="S2551" s="122">
        <v>0</v>
      </c>
      <c r="T2551" s="122">
        <v>0</v>
      </c>
      <c r="U2551" s="122">
        <v>0</v>
      </c>
      <c r="V2551" s="122">
        <v>0</v>
      </c>
      <c r="W2551" s="122">
        <v>0</v>
      </c>
      <c r="X2551" s="122">
        <v>0</v>
      </c>
      <c r="Y2551" s="122">
        <v>0</v>
      </c>
      <c r="Z2551" s="122">
        <v>0</v>
      </c>
      <c r="AA2551" s="122">
        <v>0</v>
      </c>
      <c r="AB2551" s="122">
        <v>0</v>
      </c>
      <c r="AC2551" s="122">
        <v>0</v>
      </c>
      <c r="AD2551" s="122">
        <v>0</v>
      </c>
      <c r="AE2551" s="122">
        <v>0</v>
      </c>
      <c r="AF2551" s="122">
        <v>0</v>
      </c>
      <c r="AG2551" s="122">
        <v>0</v>
      </c>
      <c r="AH2551" s="122">
        <v>0</v>
      </c>
      <c r="AI2551" s="122">
        <v>0</v>
      </c>
      <c r="AJ2551" s="122">
        <v>0</v>
      </c>
      <c r="AK2551" s="122">
        <v>0</v>
      </c>
      <c r="AL2551" s="122">
        <v>0</v>
      </c>
    </row>
    <row r="2552" spans="1:38" hidden="1" x14ac:dyDescent="0.25">
      <c r="A2552" s="122" t="s">
        <v>1991</v>
      </c>
      <c r="B2552" s="122">
        <v>1</v>
      </c>
      <c r="C2552" s="122" t="s">
        <v>2190</v>
      </c>
      <c r="D2552" s="122" t="s">
        <v>2103</v>
      </c>
      <c r="E2552" s="122">
        <v>47</v>
      </c>
      <c r="F2552" s="122">
        <v>0</v>
      </c>
      <c r="G2552" s="122">
        <v>0</v>
      </c>
      <c r="H2552" s="122">
        <v>0</v>
      </c>
      <c r="I2552" s="122">
        <v>0</v>
      </c>
      <c r="J2552" s="122">
        <v>0</v>
      </c>
      <c r="K2552" s="122">
        <v>0</v>
      </c>
      <c r="L2552" s="122">
        <v>0</v>
      </c>
      <c r="M2552" s="122">
        <v>0</v>
      </c>
      <c r="N2552" s="122">
        <v>0</v>
      </c>
      <c r="O2552" s="122">
        <v>0</v>
      </c>
      <c r="P2552" s="122">
        <v>0</v>
      </c>
      <c r="Q2552" s="122">
        <v>0</v>
      </c>
      <c r="R2552" s="122">
        <v>0</v>
      </c>
      <c r="S2552" s="122">
        <v>0</v>
      </c>
      <c r="T2552" s="122">
        <v>0</v>
      </c>
      <c r="U2552" s="122">
        <v>0</v>
      </c>
      <c r="V2552" s="122">
        <v>0</v>
      </c>
      <c r="W2552" s="122">
        <v>0</v>
      </c>
      <c r="X2552" s="122">
        <v>0</v>
      </c>
      <c r="Y2552" s="122">
        <v>0</v>
      </c>
      <c r="Z2552" s="122">
        <v>0</v>
      </c>
      <c r="AA2552" s="122">
        <v>0</v>
      </c>
      <c r="AB2552" s="122">
        <v>0</v>
      </c>
      <c r="AC2552" s="122">
        <v>0</v>
      </c>
      <c r="AD2552" s="122">
        <v>0</v>
      </c>
      <c r="AE2552" s="122">
        <v>0</v>
      </c>
      <c r="AF2552" s="122">
        <v>0</v>
      </c>
      <c r="AG2552" s="122">
        <v>0</v>
      </c>
      <c r="AH2552" s="122">
        <v>0</v>
      </c>
      <c r="AI2552" s="122">
        <v>0</v>
      </c>
      <c r="AJ2552" s="122">
        <v>0</v>
      </c>
      <c r="AK2552" s="122">
        <v>0</v>
      </c>
      <c r="AL2552" s="122">
        <v>0</v>
      </c>
    </row>
    <row r="2553" spans="1:38" hidden="1" x14ac:dyDescent="0.25">
      <c r="A2553" s="122" t="s">
        <v>1991</v>
      </c>
      <c r="B2553" s="122">
        <v>1</v>
      </c>
      <c r="C2553" s="122" t="s">
        <v>2190</v>
      </c>
      <c r="D2553" s="122" t="s">
        <v>2137</v>
      </c>
      <c r="E2553" s="122">
        <v>47</v>
      </c>
      <c r="F2553" s="122">
        <v>0</v>
      </c>
      <c r="G2553" s="122">
        <v>0</v>
      </c>
      <c r="H2553" s="122">
        <v>0</v>
      </c>
      <c r="I2553" s="122">
        <v>0</v>
      </c>
      <c r="J2553" s="122">
        <v>0</v>
      </c>
      <c r="K2553" s="122">
        <v>0</v>
      </c>
      <c r="L2553" s="122">
        <v>0</v>
      </c>
      <c r="M2553" s="122">
        <v>0</v>
      </c>
      <c r="N2553" s="122">
        <v>0</v>
      </c>
      <c r="O2553" s="122">
        <v>0</v>
      </c>
      <c r="P2553" s="122">
        <v>0</v>
      </c>
      <c r="Q2553" s="122">
        <v>0</v>
      </c>
      <c r="R2553" s="122">
        <v>0</v>
      </c>
      <c r="S2553" s="122">
        <v>0</v>
      </c>
      <c r="T2553" s="122">
        <v>0</v>
      </c>
      <c r="U2553" s="122">
        <v>0</v>
      </c>
      <c r="V2553" s="122">
        <v>0</v>
      </c>
      <c r="W2553" s="122">
        <v>0</v>
      </c>
      <c r="X2553" s="122">
        <v>0</v>
      </c>
      <c r="Y2553" s="122">
        <v>0</v>
      </c>
      <c r="Z2553" s="122">
        <v>0</v>
      </c>
      <c r="AA2553" s="122">
        <v>0</v>
      </c>
      <c r="AB2553" s="122">
        <v>0</v>
      </c>
      <c r="AC2553" s="122">
        <v>0</v>
      </c>
      <c r="AD2553" s="122">
        <v>0</v>
      </c>
      <c r="AE2553" s="122">
        <v>0</v>
      </c>
      <c r="AF2553" s="122">
        <v>0</v>
      </c>
      <c r="AG2553" s="122">
        <v>0</v>
      </c>
      <c r="AH2553" s="122">
        <v>0</v>
      </c>
      <c r="AI2553" s="122">
        <v>0</v>
      </c>
      <c r="AJ2553" s="122">
        <v>0</v>
      </c>
      <c r="AK2553" s="122">
        <v>0</v>
      </c>
      <c r="AL2553" s="122">
        <v>0</v>
      </c>
    </row>
    <row r="2554" spans="1:38" hidden="1" x14ac:dyDescent="0.25">
      <c r="A2554" s="122" t="s">
        <v>1991</v>
      </c>
      <c r="B2554" s="122">
        <v>1</v>
      </c>
      <c r="C2554" s="122" t="s">
        <v>2190</v>
      </c>
      <c r="D2554" s="122" t="s">
        <v>2104</v>
      </c>
      <c r="E2554" s="122">
        <v>47</v>
      </c>
      <c r="F2554" s="122">
        <v>0</v>
      </c>
      <c r="G2554" s="122">
        <v>0</v>
      </c>
      <c r="H2554" s="122">
        <v>0</v>
      </c>
      <c r="I2554" s="122">
        <v>0</v>
      </c>
      <c r="J2554" s="122">
        <v>0</v>
      </c>
      <c r="K2554" s="122">
        <v>0</v>
      </c>
      <c r="L2554" s="122">
        <v>0</v>
      </c>
      <c r="M2554" s="122">
        <v>0</v>
      </c>
      <c r="N2554" s="122">
        <v>0</v>
      </c>
      <c r="O2554" s="122">
        <v>0</v>
      </c>
      <c r="P2554" s="122">
        <v>0</v>
      </c>
      <c r="Q2554" s="122">
        <v>0</v>
      </c>
      <c r="R2554" s="122">
        <v>0</v>
      </c>
      <c r="S2554" s="122">
        <v>0</v>
      </c>
      <c r="T2554" s="122">
        <v>0</v>
      </c>
      <c r="U2554" s="122">
        <v>0</v>
      </c>
      <c r="V2554" s="122">
        <v>0</v>
      </c>
      <c r="W2554" s="122">
        <v>0</v>
      </c>
      <c r="X2554" s="122">
        <v>0</v>
      </c>
      <c r="Y2554" s="122">
        <v>0</v>
      </c>
      <c r="Z2554" s="122">
        <v>0</v>
      </c>
      <c r="AA2554" s="122">
        <v>0</v>
      </c>
      <c r="AB2554" s="122">
        <v>0</v>
      </c>
      <c r="AC2554" s="122">
        <v>0</v>
      </c>
      <c r="AD2554" s="122">
        <v>0</v>
      </c>
      <c r="AE2554" s="122">
        <v>0</v>
      </c>
      <c r="AF2554" s="122">
        <v>0</v>
      </c>
      <c r="AG2554" s="122">
        <v>0</v>
      </c>
      <c r="AH2554" s="122">
        <v>0</v>
      </c>
      <c r="AI2554" s="122">
        <v>0</v>
      </c>
      <c r="AJ2554" s="122">
        <v>0</v>
      </c>
      <c r="AK2554" s="122">
        <v>0</v>
      </c>
      <c r="AL2554" s="122">
        <v>0</v>
      </c>
    </row>
    <row r="2555" spans="1:38" hidden="1" x14ac:dyDescent="0.25">
      <c r="A2555" s="122" t="s">
        <v>1991</v>
      </c>
      <c r="B2555" s="122">
        <v>1</v>
      </c>
      <c r="C2555" s="122" t="s">
        <v>2190</v>
      </c>
      <c r="D2555" s="122" t="s">
        <v>2105</v>
      </c>
      <c r="E2555" s="122">
        <v>47</v>
      </c>
      <c r="F2555" s="122">
        <v>0</v>
      </c>
      <c r="G2555" s="122">
        <v>0</v>
      </c>
      <c r="H2555" s="122">
        <v>0</v>
      </c>
      <c r="I2555" s="122">
        <v>0</v>
      </c>
      <c r="J2555" s="122">
        <v>0</v>
      </c>
      <c r="K2555" s="122">
        <v>0</v>
      </c>
      <c r="L2555" s="122">
        <v>0</v>
      </c>
      <c r="M2555" s="122">
        <v>0</v>
      </c>
      <c r="N2555" s="122">
        <v>0</v>
      </c>
      <c r="O2555" s="122">
        <v>0</v>
      </c>
      <c r="P2555" s="122">
        <v>0</v>
      </c>
      <c r="Q2555" s="122">
        <v>0</v>
      </c>
      <c r="R2555" s="122">
        <v>0</v>
      </c>
      <c r="S2555" s="122">
        <v>0</v>
      </c>
      <c r="T2555" s="122">
        <v>0</v>
      </c>
      <c r="U2555" s="122">
        <v>0</v>
      </c>
      <c r="V2555" s="122">
        <v>0</v>
      </c>
      <c r="W2555" s="122">
        <v>0</v>
      </c>
      <c r="X2555" s="122">
        <v>0</v>
      </c>
      <c r="Y2555" s="122">
        <v>0</v>
      </c>
      <c r="Z2555" s="122">
        <v>0</v>
      </c>
      <c r="AA2555" s="122">
        <v>0</v>
      </c>
      <c r="AB2555" s="122">
        <v>0</v>
      </c>
      <c r="AC2555" s="122">
        <v>0</v>
      </c>
      <c r="AD2555" s="122">
        <v>0</v>
      </c>
      <c r="AE2555" s="122">
        <v>0</v>
      </c>
      <c r="AF2555" s="122">
        <v>0</v>
      </c>
      <c r="AG2555" s="122">
        <v>0</v>
      </c>
      <c r="AH2555" s="122">
        <v>0</v>
      </c>
      <c r="AI2555" s="122">
        <v>0</v>
      </c>
      <c r="AJ2555" s="122">
        <v>0</v>
      </c>
      <c r="AK2555" s="122">
        <v>0</v>
      </c>
      <c r="AL2555" s="122">
        <v>0</v>
      </c>
    </row>
    <row r="2556" spans="1:38" hidden="1" x14ac:dyDescent="0.25">
      <c r="A2556" s="122" t="s">
        <v>1991</v>
      </c>
      <c r="B2556" s="122">
        <v>1</v>
      </c>
      <c r="C2556" s="122" t="s">
        <v>2190</v>
      </c>
      <c r="D2556" s="122" t="s">
        <v>2106</v>
      </c>
      <c r="E2556" s="122">
        <v>47</v>
      </c>
      <c r="F2556" s="122">
        <v>0</v>
      </c>
      <c r="G2556" s="122">
        <v>0</v>
      </c>
      <c r="H2556" s="122">
        <v>0</v>
      </c>
      <c r="I2556" s="122">
        <v>0</v>
      </c>
      <c r="J2556" s="122">
        <v>0</v>
      </c>
      <c r="K2556" s="122">
        <v>0</v>
      </c>
      <c r="L2556" s="122">
        <v>0</v>
      </c>
      <c r="M2556" s="122">
        <v>0</v>
      </c>
      <c r="N2556" s="122">
        <v>0</v>
      </c>
      <c r="O2556" s="122">
        <v>0</v>
      </c>
      <c r="P2556" s="122">
        <v>0</v>
      </c>
      <c r="Q2556" s="122">
        <v>0</v>
      </c>
      <c r="R2556" s="122">
        <v>0</v>
      </c>
      <c r="S2556" s="122">
        <v>0</v>
      </c>
      <c r="T2556" s="122">
        <v>0</v>
      </c>
      <c r="U2556" s="122">
        <v>0</v>
      </c>
      <c r="V2556" s="122">
        <v>0</v>
      </c>
      <c r="W2556" s="122">
        <v>0</v>
      </c>
      <c r="X2556" s="122">
        <v>0</v>
      </c>
      <c r="Y2556" s="122">
        <v>0</v>
      </c>
      <c r="Z2556" s="122">
        <v>0</v>
      </c>
      <c r="AA2556" s="122">
        <v>0</v>
      </c>
      <c r="AB2556" s="122">
        <v>0</v>
      </c>
      <c r="AC2556" s="122">
        <v>0</v>
      </c>
      <c r="AD2556" s="122">
        <v>0</v>
      </c>
      <c r="AE2556" s="122">
        <v>0</v>
      </c>
      <c r="AF2556" s="122">
        <v>0</v>
      </c>
      <c r="AG2556" s="122">
        <v>0</v>
      </c>
      <c r="AH2556" s="122">
        <v>0</v>
      </c>
      <c r="AI2556" s="122">
        <v>0</v>
      </c>
      <c r="AJ2556" s="122">
        <v>0</v>
      </c>
      <c r="AK2556" s="122">
        <v>0</v>
      </c>
      <c r="AL2556" s="122">
        <v>0</v>
      </c>
    </row>
    <row r="2557" spans="1:38" hidden="1" x14ac:dyDescent="0.25">
      <c r="A2557" s="122" t="s">
        <v>1991</v>
      </c>
      <c r="B2557" s="122">
        <v>1</v>
      </c>
      <c r="C2557" s="122" t="s">
        <v>2190</v>
      </c>
      <c r="D2557" s="122" t="s">
        <v>2107</v>
      </c>
      <c r="E2557" s="122">
        <v>47</v>
      </c>
      <c r="F2557" s="122">
        <v>0</v>
      </c>
      <c r="G2557" s="122">
        <v>0</v>
      </c>
      <c r="H2557" s="122">
        <v>0</v>
      </c>
      <c r="I2557" s="122">
        <v>0</v>
      </c>
      <c r="J2557" s="122">
        <v>0</v>
      </c>
      <c r="K2557" s="122">
        <v>0</v>
      </c>
      <c r="L2557" s="122">
        <v>0</v>
      </c>
      <c r="M2557" s="122">
        <v>0</v>
      </c>
      <c r="N2557" s="122">
        <v>0</v>
      </c>
      <c r="O2557" s="122">
        <v>0</v>
      </c>
      <c r="P2557" s="122">
        <v>0</v>
      </c>
      <c r="Q2557" s="122">
        <v>0</v>
      </c>
      <c r="R2557" s="122">
        <v>0</v>
      </c>
      <c r="S2557" s="122">
        <v>0</v>
      </c>
      <c r="T2557" s="122">
        <v>0</v>
      </c>
      <c r="U2557" s="122">
        <v>0</v>
      </c>
      <c r="V2557" s="122">
        <v>0</v>
      </c>
      <c r="W2557" s="122">
        <v>0</v>
      </c>
      <c r="X2557" s="122">
        <v>0</v>
      </c>
      <c r="Y2557" s="122">
        <v>0</v>
      </c>
      <c r="Z2557" s="122">
        <v>0</v>
      </c>
      <c r="AA2557" s="122">
        <v>0</v>
      </c>
      <c r="AB2557" s="122">
        <v>0</v>
      </c>
      <c r="AC2557" s="122">
        <v>0</v>
      </c>
      <c r="AD2557" s="122">
        <v>0</v>
      </c>
      <c r="AE2557" s="122">
        <v>0</v>
      </c>
      <c r="AF2557" s="122">
        <v>0</v>
      </c>
      <c r="AG2557" s="122">
        <v>0</v>
      </c>
      <c r="AH2557" s="122">
        <v>0</v>
      </c>
      <c r="AI2557" s="122">
        <v>0</v>
      </c>
      <c r="AJ2557" s="122">
        <v>0</v>
      </c>
      <c r="AK2557" s="122">
        <v>0</v>
      </c>
      <c r="AL2557" s="122">
        <v>0</v>
      </c>
    </row>
    <row r="2558" spans="1:38" hidden="1" x14ac:dyDescent="0.25">
      <c r="A2558" s="122" t="s">
        <v>1991</v>
      </c>
      <c r="B2558" s="122">
        <v>1</v>
      </c>
      <c r="C2558" s="122" t="s">
        <v>2190</v>
      </c>
      <c r="D2558" s="122" t="s">
        <v>475</v>
      </c>
      <c r="E2558" s="122">
        <v>47</v>
      </c>
      <c r="F2558" s="122">
        <v>0</v>
      </c>
      <c r="G2558" s="122">
        <v>0</v>
      </c>
      <c r="H2558" s="122">
        <v>0</v>
      </c>
      <c r="I2558" s="122">
        <v>0</v>
      </c>
      <c r="J2558" s="122">
        <v>0</v>
      </c>
      <c r="K2558" s="122">
        <v>0</v>
      </c>
      <c r="L2558" s="122">
        <v>0</v>
      </c>
      <c r="M2558" s="122">
        <v>0</v>
      </c>
      <c r="N2558" s="122">
        <v>0</v>
      </c>
      <c r="O2558" s="122">
        <v>0</v>
      </c>
      <c r="P2558" s="122">
        <v>0</v>
      </c>
      <c r="Q2558" s="122">
        <v>0</v>
      </c>
      <c r="R2558" s="122">
        <v>0</v>
      </c>
      <c r="S2558" s="122">
        <v>0</v>
      </c>
      <c r="T2558" s="122">
        <v>0</v>
      </c>
      <c r="U2558" s="122">
        <v>0</v>
      </c>
      <c r="V2558" s="122">
        <v>0</v>
      </c>
      <c r="W2558" s="122">
        <v>0</v>
      </c>
      <c r="X2558" s="122">
        <v>0</v>
      </c>
      <c r="Y2558" s="122">
        <v>0</v>
      </c>
      <c r="Z2558" s="122">
        <v>0</v>
      </c>
      <c r="AA2558" s="122">
        <v>0</v>
      </c>
      <c r="AB2558" s="122">
        <v>0</v>
      </c>
      <c r="AC2558" s="122">
        <v>0</v>
      </c>
      <c r="AD2558" s="122">
        <v>0</v>
      </c>
      <c r="AE2558" s="122">
        <v>0</v>
      </c>
      <c r="AF2558" s="122">
        <v>0</v>
      </c>
      <c r="AG2558" s="122">
        <v>0</v>
      </c>
      <c r="AH2558" s="122">
        <v>0</v>
      </c>
      <c r="AI2558" s="122">
        <v>0</v>
      </c>
      <c r="AJ2558" s="122">
        <v>0</v>
      </c>
      <c r="AK2558" s="122">
        <v>0</v>
      </c>
      <c r="AL2558" s="122">
        <v>0</v>
      </c>
    </row>
    <row r="2559" spans="1:38" hidden="1" x14ac:dyDescent="0.25">
      <c r="A2559" s="122" t="s">
        <v>1991</v>
      </c>
      <c r="B2559" s="122">
        <v>1</v>
      </c>
      <c r="C2559" s="122" t="s">
        <v>2190</v>
      </c>
      <c r="D2559" s="122" t="s">
        <v>2108</v>
      </c>
      <c r="E2559" s="122">
        <v>47</v>
      </c>
      <c r="F2559" s="122">
        <v>0</v>
      </c>
      <c r="G2559" s="122">
        <v>0</v>
      </c>
      <c r="H2559" s="122">
        <v>0</v>
      </c>
      <c r="I2559" s="122">
        <v>0</v>
      </c>
      <c r="J2559" s="122">
        <v>0</v>
      </c>
      <c r="K2559" s="122">
        <v>0</v>
      </c>
      <c r="L2559" s="122">
        <v>0</v>
      </c>
      <c r="M2559" s="122">
        <v>0</v>
      </c>
      <c r="N2559" s="122">
        <v>0</v>
      </c>
      <c r="O2559" s="122">
        <v>0</v>
      </c>
      <c r="P2559" s="122">
        <v>0</v>
      </c>
      <c r="Q2559" s="122">
        <v>0</v>
      </c>
      <c r="R2559" s="122">
        <v>0</v>
      </c>
      <c r="S2559" s="122">
        <v>0</v>
      </c>
      <c r="T2559" s="122">
        <v>0</v>
      </c>
      <c r="U2559" s="122">
        <v>0</v>
      </c>
      <c r="V2559" s="122">
        <v>0</v>
      </c>
      <c r="W2559" s="122">
        <v>0</v>
      </c>
      <c r="X2559" s="122">
        <v>0</v>
      </c>
      <c r="Y2559" s="122">
        <v>0</v>
      </c>
      <c r="Z2559" s="122">
        <v>0</v>
      </c>
      <c r="AA2559" s="122">
        <v>0</v>
      </c>
      <c r="AB2559" s="122">
        <v>0</v>
      </c>
      <c r="AC2559" s="122">
        <v>0</v>
      </c>
      <c r="AD2559" s="122">
        <v>0</v>
      </c>
      <c r="AE2559" s="122">
        <v>0</v>
      </c>
      <c r="AF2559" s="122">
        <v>0</v>
      </c>
      <c r="AG2559" s="122">
        <v>0</v>
      </c>
      <c r="AH2559" s="122">
        <v>0</v>
      </c>
      <c r="AI2559" s="122">
        <v>0</v>
      </c>
      <c r="AJ2559" s="122">
        <v>0</v>
      </c>
      <c r="AK2559" s="122">
        <v>0</v>
      </c>
      <c r="AL2559" s="122">
        <v>0</v>
      </c>
    </row>
    <row r="2560" spans="1:38" hidden="1" x14ac:dyDescent="0.25">
      <c r="A2560" s="122" t="s">
        <v>1991</v>
      </c>
      <c r="B2560" s="122">
        <v>1</v>
      </c>
      <c r="C2560" s="122" t="s">
        <v>2190</v>
      </c>
      <c r="D2560" s="122" t="s">
        <v>2109</v>
      </c>
      <c r="E2560" s="122">
        <v>47</v>
      </c>
      <c r="F2560" s="122">
        <v>0</v>
      </c>
      <c r="G2560" s="122">
        <v>0</v>
      </c>
      <c r="H2560" s="122">
        <v>0</v>
      </c>
      <c r="I2560" s="122">
        <v>0</v>
      </c>
      <c r="J2560" s="122">
        <v>0</v>
      </c>
      <c r="K2560" s="122">
        <v>0</v>
      </c>
      <c r="L2560" s="122">
        <v>0</v>
      </c>
      <c r="M2560" s="122">
        <v>0</v>
      </c>
      <c r="N2560" s="122">
        <v>0</v>
      </c>
      <c r="O2560" s="122">
        <v>0</v>
      </c>
      <c r="P2560" s="122">
        <v>0</v>
      </c>
      <c r="Q2560" s="122">
        <v>0</v>
      </c>
      <c r="R2560" s="122">
        <v>0</v>
      </c>
      <c r="S2560" s="122">
        <v>0</v>
      </c>
      <c r="T2560" s="122">
        <v>0</v>
      </c>
      <c r="U2560" s="122">
        <v>0</v>
      </c>
      <c r="V2560" s="122">
        <v>0</v>
      </c>
      <c r="W2560" s="122">
        <v>0</v>
      </c>
      <c r="X2560" s="122">
        <v>0</v>
      </c>
      <c r="Y2560" s="122">
        <v>0</v>
      </c>
      <c r="Z2560" s="122">
        <v>0</v>
      </c>
      <c r="AA2560" s="122">
        <v>0</v>
      </c>
      <c r="AB2560" s="122">
        <v>0</v>
      </c>
      <c r="AC2560" s="122">
        <v>0</v>
      </c>
      <c r="AD2560" s="122">
        <v>0</v>
      </c>
      <c r="AE2560" s="122">
        <v>0</v>
      </c>
      <c r="AF2560" s="122">
        <v>0</v>
      </c>
      <c r="AG2560" s="122">
        <v>0</v>
      </c>
      <c r="AH2560" s="122">
        <v>0</v>
      </c>
      <c r="AI2560" s="122">
        <v>0</v>
      </c>
      <c r="AJ2560" s="122">
        <v>0</v>
      </c>
      <c r="AK2560" s="122">
        <v>0</v>
      </c>
      <c r="AL2560" s="122">
        <v>0</v>
      </c>
    </row>
    <row r="2561" spans="1:38" hidden="1" x14ac:dyDescent="0.25">
      <c r="A2561" s="122" t="s">
        <v>1991</v>
      </c>
      <c r="B2561" s="122">
        <v>1</v>
      </c>
      <c r="C2561" s="122" t="s">
        <v>2190</v>
      </c>
      <c r="D2561" s="122" t="s">
        <v>2110</v>
      </c>
      <c r="E2561" s="122">
        <v>47</v>
      </c>
      <c r="F2561" s="122">
        <v>6.0938921568000001E-3</v>
      </c>
      <c r="G2561" s="122">
        <v>5.4255055232000004E-3</v>
      </c>
      <c r="H2561" s="122">
        <v>5.0048709900000002E-3</v>
      </c>
      <c r="I2561" s="122">
        <v>4.7070292863999998E-3</v>
      </c>
      <c r="J2561" s="122">
        <v>4.4811891488000001E-3</v>
      </c>
      <c r="K2561" s="122">
        <v>4.2998506095999998E-3</v>
      </c>
      <c r="L2561" s="122">
        <v>5.0785762775999999E-3</v>
      </c>
      <c r="M2561" s="122">
        <v>4.6618621840000003E-3</v>
      </c>
      <c r="N2561" s="122">
        <v>2.5758351572800001E-2</v>
      </c>
      <c r="O2561" s="122">
        <v>2.3710989274000002E-2</v>
      </c>
      <c r="P2561" s="122">
        <v>2.500254771E-2</v>
      </c>
      <c r="Q2561" s="122">
        <v>2.3729021934800001E-2</v>
      </c>
      <c r="R2561" s="122">
        <v>2.2718628178400001E-2</v>
      </c>
      <c r="S2561" s="122">
        <v>2.0556305923999998E-2</v>
      </c>
      <c r="T2561" s="122">
        <v>2.3044621070799999E-2</v>
      </c>
      <c r="U2561" s="122">
        <v>2.1753213764800002E-2</v>
      </c>
      <c r="V2561" s="122">
        <v>2.1018318988800001E-2</v>
      </c>
      <c r="W2561" s="122">
        <v>2.0243886101599998E-2</v>
      </c>
      <c r="X2561" s="122">
        <v>1.92143970564E-2</v>
      </c>
      <c r="Y2561" s="122">
        <v>2.0051448099199998E-2</v>
      </c>
      <c r="Z2561" s="122">
        <v>2.1625870212799998E-2</v>
      </c>
      <c r="AA2561" s="122">
        <v>2.2641598758800001E-2</v>
      </c>
      <c r="AB2561" s="122">
        <v>1.77452788744E-2</v>
      </c>
      <c r="AC2561" s="122">
        <v>1.74199145036E-2</v>
      </c>
      <c r="AD2561" s="122">
        <v>1.9044069363200002E-2</v>
      </c>
      <c r="AE2561" s="122">
        <v>1.7241648519200001E-2</v>
      </c>
      <c r="AF2561" s="122">
        <v>1.7709240390800001E-2</v>
      </c>
      <c r="AG2561" s="122">
        <v>1.7069468376799998E-2</v>
      </c>
      <c r="AH2561" s="122">
        <v>1.6606216311999999E-2</v>
      </c>
      <c r="AI2561" s="122">
        <v>1.60728038268E-2</v>
      </c>
      <c r="AJ2561" s="122">
        <v>1.8279464005599998E-2</v>
      </c>
      <c r="AK2561" s="122">
        <v>1.8033162162400002E-2</v>
      </c>
      <c r="AL2561" s="122">
        <v>0</v>
      </c>
    </row>
    <row r="2562" spans="1:38" hidden="1" x14ac:dyDescent="0.25">
      <c r="A2562" s="122" t="s">
        <v>1991</v>
      </c>
      <c r="B2562" s="122">
        <v>1</v>
      </c>
      <c r="C2562" s="122" t="s">
        <v>2190</v>
      </c>
      <c r="D2562" s="122" t="s">
        <v>2111</v>
      </c>
      <c r="E2562" s="122">
        <v>47</v>
      </c>
      <c r="F2562" s="122">
        <v>0</v>
      </c>
      <c r="G2562" s="122">
        <v>0</v>
      </c>
      <c r="H2562" s="122">
        <v>0</v>
      </c>
      <c r="I2562" s="122">
        <v>0</v>
      </c>
      <c r="J2562" s="122">
        <v>0</v>
      </c>
      <c r="K2562" s="122">
        <v>0</v>
      </c>
      <c r="L2562" s="122">
        <v>0</v>
      </c>
      <c r="M2562" s="122">
        <v>0</v>
      </c>
      <c r="N2562" s="122">
        <v>0</v>
      </c>
      <c r="O2562" s="122">
        <v>0</v>
      </c>
      <c r="P2562" s="122">
        <v>0</v>
      </c>
      <c r="Q2562" s="122">
        <v>0</v>
      </c>
      <c r="R2562" s="122">
        <v>0</v>
      </c>
      <c r="S2562" s="122">
        <v>0</v>
      </c>
      <c r="T2562" s="122">
        <v>0</v>
      </c>
      <c r="U2562" s="122">
        <v>0</v>
      </c>
      <c r="V2562" s="122">
        <v>0</v>
      </c>
      <c r="W2562" s="122">
        <v>0</v>
      </c>
      <c r="X2562" s="122">
        <v>0</v>
      </c>
      <c r="Y2562" s="122">
        <v>0</v>
      </c>
      <c r="Z2562" s="122">
        <v>0</v>
      </c>
      <c r="AA2562" s="122">
        <v>0</v>
      </c>
      <c r="AB2562" s="122">
        <v>0</v>
      </c>
      <c r="AC2562" s="122">
        <v>0</v>
      </c>
      <c r="AD2562" s="122">
        <v>0</v>
      </c>
      <c r="AE2562" s="122">
        <v>0</v>
      </c>
      <c r="AF2562" s="122">
        <v>0</v>
      </c>
      <c r="AG2562" s="122">
        <v>0</v>
      </c>
      <c r="AH2562" s="122">
        <v>0</v>
      </c>
      <c r="AI2562" s="122">
        <v>0</v>
      </c>
      <c r="AJ2562" s="122">
        <v>0</v>
      </c>
      <c r="AK2562" s="122">
        <v>0</v>
      </c>
      <c r="AL2562" s="122">
        <v>0</v>
      </c>
    </row>
    <row r="2563" spans="1:38" hidden="1" x14ac:dyDescent="0.25">
      <c r="A2563" s="122" t="s">
        <v>1991</v>
      </c>
      <c r="B2563" s="122">
        <v>1</v>
      </c>
      <c r="C2563" s="122" t="s">
        <v>2190</v>
      </c>
      <c r="D2563" s="122" t="s">
        <v>2112</v>
      </c>
      <c r="E2563" s="122">
        <v>47</v>
      </c>
      <c r="F2563" s="122">
        <v>0</v>
      </c>
      <c r="G2563" s="122">
        <v>0</v>
      </c>
      <c r="H2563" s="122">
        <v>0</v>
      </c>
      <c r="I2563" s="122">
        <v>0</v>
      </c>
      <c r="J2563" s="122">
        <v>0</v>
      </c>
      <c r="K2563" s="122">
        <v>0</v>
      </c>
      <c r="L2563" s="122">
        <v>0</v>
      </c>
      <c r="M2563" s="122">
        <v>0</v>
      </c>
      <c r="N2563" s="122">
        <v>0</v>
      </c>
      <c r="O2563" s="122">
        <v>0</v>
      </c>
      <c r="P2563" s="122">
        <v>0</v>
      </c>
      <c r="Q2563" s="122">
        <v>0</v>
      </c>
      <c r="R2563" s="122">
        <v>0</v>
      </c>
      <c r="S2563" s="122">
        <v>0</v>
      </c>
      <c r="T2563" s="122">
        <v>0</v>
      </c>
      <c r="U2563" s="122">
        <v>0</v>
      </c>
      <c r="V2563" s="122">
        <v>0</v>
      </c>
      <c r="W2563" s="122">
        <v>0</v>
      </c>
      <c r="X2563" s="122">
        <v>0</v>
      </c>
      <c r="Y2563" s="122">
        <v>0</v>
      </c>
      <c r="Z2563" s="122">
        <v>0</v>
      </c>
      <c r="AA2563" s="122">
        <v>0</v>
      </c>
      <c r="AB2563" s="122">
        <v>0</v>
      </c>
      <c r="AC2563" s="122">
        <v>0</v>
      </c>
      <c r="AD2563" s="122">
        <v>0</v>
      </c>
      <c r="AE2563" s="122">
        <v>0</v>
      </c>
      <c r="AF2563" s="122">
        <v>0</v>
      </c>
      <c r="AG2563" s="122">
        <v>0</v>
      </c>
      <c r="AH2563" s="122">
        <v>0</v>
      </c>
      <c r="AI2563" s="122">
        <v>0</v>
      </c>
      <c r="AJ2563" s="122">
        <v>0</v>
      </c>
      <c r="AK2563" s="122">
        <v>0</v>
      </c>
      <c r="AL2563" s="122">
        <v>0</v>
      </c>
    </row>
    <row r="2564" spans="1:38" hidden="1" x14ac:dyDescent="0.25">
      <c r="A2564" s="122" t="s">
        <v>1991</v>
      </c>
      <c r="B2564" s="122">
        <v>1</v>
      </c>
      <c r="C2564" s="122" t="s">
        <v>2190</v>
      </c>
      <c r="D2564" s="122" t="s">
        <v>2113</v>
      </c>
      <c r="E2564" s="122">
        <v>47</v>
      </c>
      <c r="F2564" s="122">
        <v>0.2628714214392</v>
      </c>
      <c r="G2564" s="122">
        <v>0.25541082424200001</v>
      </c>
      <c r="H2564" s="122">
        <v>0.23767005680879999</v>
      </c>
      <c r="I2564" s="122">
        <v>0.27866048988120001</v>
      </c>
      <c r="J2564" s="122">
        <v>0.2998532330416</v>
      </c>
      <c r="K2564" s="122">
        <v>0.32181701044080002</v>
      </c>
      <c r="L2564" s="122">
        <v>0.2455965749664</v>
      </c>
      <c r="M2564" s="122">
        <v>0.2312335447044</v>
      </c>
      <c r="N2564" s="122">
        <v>0.21460848484039999</v>
      </c>
      <c r="O2564" s="122">
        <v>0.2024917008996</v>
      </c>
      <c r="P2564" s="122">
        <v>0.19402458840799999</v>
      </c>
      <c r="Q2564" s="122">
        <v>0.18864524876960001</v>
      </c>
      <c r="R2564" s="122">
        <v>0.18874178108520001</v>
      </c>
      <c r="S2564" s="122">
        <v>0.1822409148952</v>
      </c>
      <c r="T2564" s="122">
        <v>0.17251030362440001</v>
      </c>
      <c r="U2564" s="122">
        <v>0.16457748345359999</v>
      </c>
      <c r="V2564" s="122">
        <v>0.15896357528800001</v>
      </c>
      <c r="W2564" s="122">
        <v>0.15752546415480001</v>
      </c>
      <c r="X2564" s="122">
        <v>0.16127708833320001</v>
      </c>
      <c r="Y2564" s="122">
        <v>0.1572276426084</v>
      </c>
      <c r="Z2564" s="122">
        <v>0.1573271818608</v>
      </c>
      <c r="AA2564" s="122">
        <v>0.1570926359716</v>
      </c>
      <c r="AB2564" s="122">
        <v>0.15043136793440001</v>
      </c>
      <c r="AC2564" s="122">
        <v>0.1482988071236</v>
      </c>
      <c r="AD2564" s="122">
        <v>0.1639266618836</v>
      </c>
      <c r="AE2564" s="122">
        <v>0.14512408001560001</v>
      </c>
      <c r="AF2564" s="122">
        <v>0.1433350401224</v>
      </c>
      <c r="AG2564" s="122">
        <v>0.14134784453159999</v>
      </c>
      <c r="AH2564" s="122">
        <v>0.1392310985828</v>
      </c>
      <c r="AI2564" s="122">
        <v>0.13626836543320001</v>
      </c>
      <c r="AJ2564" s="122">
        <v>0.13177267943000001</v>
      </c>
      <c r="AK2564" s="122">
        <v>0.1740721523688</v>
      </c>
      <c r="AL2564" s="122">
        <v>0</v>
      </c>
    </row>
    <row r="2565" spans="1:38" hidden="1" x14ac:dyDescent="0.25">
      <c r="A2565" s="122" t="s">
        <v>1991</v>
      </c>
      <c r="B2565" s="122">
        <v>1</v>
      </c>
      <c r="C2565" s="122" t="s">
        <v>2190</v>
      </c>
      <c r="D2565" s="122" t="s">
        <v>2114</v>
      </c>
      <c r="E2565" s="122">
        <v>47</v>
      </c>
      <c r="F2565" s="122">
        <v>3.96102990276E-2</v>
      </c>
      <c r="G2565" s="122">
        <v>3.5265785906399998E-2</v>
      </c>
      <c r="H2565" s="122">
        <v>3.25316614336E-2</v>
      </c>
      <c r="I2565" s="122">
        <v>3.0595690353199999E-2</v>
      </c>
      <c r="J2565" s="122">
        <v>2.9127729469999999E-2</v>
      </c>
      <c r="K2565" s="122">
        <v>2.7949028959600001E-2</v>
      </c>
      <c r="L2565" s="122">
        <v>3.8935751458800003E-2</v>
      </c>
      <c r="M2565" s="122">
        <v>3.5740943406000002E-2</v>
      </c>
      <c r="N2565" s="122">
        <v>3.2952493896000003E-2</v>
      </c>
      <c r="O2565" s="122">
        <v>3.1098244833599999E-2</v>
      </c>
      <c r="P2565" s="122">
        <v>2.9936450171600001E-2</v>
      </c>
      <c r="Q2565" s="122">
        <v>2.9054303656000001E-2</v>
      </c>
      <c r="R2565" s="122">
        <v>2.8155411278399999E-2</v>
      </c>
      <c r="S2565" s="122">
        <v>2.74172403232E-2</v>
      </c>
      <c r="T2565" s="122">
        <v>2.6735973177200001E-2</v>
      </c>
      <c r="U2565" s="122">
        <v>2.6162118948E-2</v>
      </c>
      <c r="V2565" s="122">
        <v>2.5598725003600001E-2</v>
      </c>
      <c r="W2565" s="122">
        <v>2.5104228954E-2</v>
      </c>
      <c r="X2565" s="122">
        <v>2.4666364458400002E-2</v>
      </c>
      <c r="Y2565" s="122">
        <v>2.4249912722E-2</v>
      </c>
      <c r="Z2565" s="122">
        <v>5.9553712889999999E-2</v>
      </c>
      <c r="AA2565" s="122">
        <v>7.7476369028799993E-2</v>
      </c>
      <c r="AB2565" s="122">
        <v>2.8102903032400001E-2</v>
      </c>
      <c r="AC2565" s="122">
        <v>2.7755042820399999E-2</v>
      </c>
      <c r="AD2565" s="122">
        <v>3.5624589081200003E-2</v>
      </c>
      <c r="AE2565" s="122">
        <v>3.1896585775599999E-2</v>
      </c>
      <c r="AF2565" s="122">
        <v>4.0400813174400002E-2</v>
      </c>
      <c r="AG2565" s="122">
        <v>3.6225206401999999E-2</v>
      </c>
      <c r="AH2565" s="122">
        <v>3.3821601592800003E-2</v>
      </c>
      <c r="AI2565" s="122">
        <v>3.1654758447199997E-2</v>
      </c>
      <c r="AJ2565" s="122">
        <v>4.44165439536E-2</v>
      </c>
      <c r="AK2565" s="122">
        <v>4.3253932990799999E-2</v>
      </c>
      <c r="AL2565" s="122">
        <v>0</v>
      </c>
    </row>
    <row r="2566" spans="1:38" hidden="1" x14ac:dyDescent="0.25">
      <c r="A2566" s="122" t="s">
        <v>1991</v>
      </c>
      <c r="B2566" s="122">
        <v>1</v>
      </c>
      <c r="C2566" s="122" t="s">
        <v>2190</v>
      </c>
      <c r="D2566" s="122" t="s">
        <v>2115</v>
      </c>
      <c r="E2566" s="122">
        <v>47</v>
      </c>
      <c r="F2566" s="122">
        <v>0</v>
      </c>
      <c r="G2566" s="122">
        <v>0</v>
      </c>
      <c r="H2566" s="122">
        <v>0</v>
      </c>
      <c r="I2566" s="122">
        <v>0</v>
      </c>
      <c r="J2566" s="122">
        <v>0</v>
      </c>
      <c r="K2566" s="122">
        <v>0</v>
      </c>
      <c r="L2566" s="122">
        <v>0</v>
      </c>
      <c r="M2566" s="122">
        <v>0</v>
      </c>
      <c r="N2566" s="122">
        <v>0</v>
      </c>
      <c r="O2566" s="122">
        <v>0</v>
      </c>
      <c r="P2566" s="122">
        <v>0</v>
      </c>
      <c r="Q2566" s="122">
        <v>0</v>
      </c>
      <c r="R2566" s="122">
        <v>0</v>
      </c>
      <c r="S2566" s="122">
        <v>0</v>
      </c>
      <c r="T2566" s="122">
        <v>0</v>
      </c>
      <c r="U2566" s="122">
        <v>0</v>
      </c>
      <c r="V2566" s="122">
        <v>0</v>
      </c>
      <c r="W2566" s="122">
        <v>0</v>
      </c>
      <c r="X2566" s="122">
        <v>0</v>
      </c>
      <c r="Y2566" s="122">
        <v>0</v>
      </c>
      <c r="Z2566" s="122">
        <v>0</v>
      </c>
      <c r="AA2566" s="122">
        <v>0</v>
      </c>
      <c r="AB2566" s="122">
        <v>0</v>
      </c>
      <c r="AC2566" s="122">
        <v>0</v>
      </c>
      <c r="AD2566" s="122">
        <v>0</v>
      </c>
      <c r="AE2566" s="122">
        <v>0</v>
      </c>
      <c r="AF2566" s="122">
        <v>0</v>
      </c>
      <c r="AG2566" s="122">
        <v>0</v>
      </c>
      <c r="AH2566" s="122">
        <v>0</v>
      </c>
      <c r="AI2566" s="122">
        <v>0</v>
      </c>
      <c r="AJ2566" s="122">
        <v>0</v>
      </c>
      <c r="AK2566" s="122">
        <v>0</v>
      </c>
      <c r="AL2566" s="122">
        <v>0</v>
      </c>
    </row>
    <row r="2567" spans="1:38" hidden="1" x14ac:dyDescent="0.25">
      <c r="A2567" s="122" t="s">
        <v>1991</v>
      </c>
      <c r="B2567" s="122">
        <v>1</v>
      </c>
      <c r="C2567" s="122" t="s">
        <v>2190</v>
      </c>
      <c r="D2567" s="122" t="s">
        <v>2116</v>
      </c>
      <c r="E2567" s="122">
        <v>47</v>
      </c>
      <c r="F2567" s="122">
        <v>1.2997469956632</v>
      </c>
      <c r="G2567" s="122">
        <v>1.2273350824392</v>
      </c>
      <c r="H2567" s="122">
        <v>1.2614820194564</v>
      </c>
      <c r="I2567" s="122">
        <v>1.3753319495636001</v>
      </c>
      <c r="J2567" s="122">
        <v>2.3133028668092002</v>
      </c>
      <c r="K2567" s="122">
        <v>2.6874240153851998</v>
      </c>
      <c r="L2567" s="122">
        <v>2.4582056150680001</v>
      </c>
      <c r="M2567" s="122">
        <v>2.268130529854</v>
      </c>
      <c r="N2567" s="122">
        <v>1.906765744646</v>
      </c>
      <c r="O2567" s="122">
        <v>1.6240515666199999</v>
      </c>
      <c r="P2567" s="122">
        <v>1.5082570638492001</v>
      </c>
      <c r="Q2567" s="122">
        <v>1.453420065258</v>
      </c>
      <c r="R2567" s="122">
        <v>1.436245875092</v>
      </c>
      <c r="S2567" s="122">
        <v>1.3754858938323999</v>
      </c>
      <c r="T2567" s="122">
        <v>1.3385062408563999</v>
      </c>
      <c r="U2567" s="122">
        <v>1.2993357293923999</v>
      </c>
      <c r="V2567" s="122">
        <v>1.2933158016296</v>
      </c>
      <c r="W2567" s="122">
        <v>1.2680288896212</v>
      </c>
      <c r="X2567" s="122">
        <v>1.0589402053496</v>
      </c>
      <c r="Y2567" s="122">
        <v>1.04189573243</v>
      </c>
      <c r="Z2567" s="122">
        <v>1.0807848943948</v>
      </c>
      <c r="AA2567" s="122">
        <v>1.1038463664872</v>
      </c>
      <c r="AB2567" s="122">
        <v>1.0277400073108001</v>
      </c>
      <c r="AC2567" s="122">
        <v>1.0177986832943999</v>
      </c>
      <c r="AD2567" s="122">
        <v>1.1289914213256</v>
      </c>
      <c r="AE2567" s="122">
        <v>1.0506022268196</v>
      </c>
      <c r="AF2567" s="122">
        <v>1.3139219557520001</v>
      </c>
      <c r="AG2567" s="122">
        <v>1.2966487114867999</v>
      </c>
      <c r="AH2567" s="122">
        <v>1.2808550166496</v>
      </c>
      <c r="AI2567" s="122">
        <v>1.25153394744</v>
      </c>
      <c r="AJ2567" s="122">
        <v>1.2516746021528</v>
      </c>
      <c r="AK2567" s="122">
        <v>1.237623160102</v>
      </c>
      <c r="AL2567" s="122">
        <v>0</v>
      </c>
    </row>
    <row r="2568" spans="1:38" hidden="1" x14ac:dyDescent="0.25">
      <c r="A2568" s="122" t="s">
        <v>1991</v>
      </c>
      <c r="B2568" s="122">
        <v>1</v>
      </c>
      <c r="C2568" s="122" t="s">
        <v>2190</v>
      </c>
      <c r="D2568" s="122" t="s">
        <v>2138</v>
      </c>
      <c r="E2568" s="122">
        <v>47</v>
      </c>
      <c r="F2568" s="122">
        <v>0</v>
      </c>
      <c r="G2568" s="122">
        <v>0</v>
      </c>
      <c r="H2568" s="122">
        <v>0</v>
      </c>
      <c r="I2568" s="122">
        <v>0</v>
      </c>
      <c r="J2568" s="122">
        <v>0</v>
      </c>
      <c r="K2568" s="122">
        <v>0</v>
      </c>
      <c r="L2568" s="122">
        <v>0</v>
      </c>
      <c r="M2568" s="122">
        <v>0</v>
      </c>
      <c r="N2568" s="122">
        <v>0</v>
      </c>
      <c r="O2568" s="122">
        <v>0</v>
      </c>
      <c r="P2568" s="122">
        <v>0</v>
      </c>
      <c r="Q2568" s="122">
        <v>0</v>
      </c>
      <c r="R2568" s="122">
        <v>0</v>
      </c>
      <c r="S2568" s="122">
        <v>0</v>
      </c>
      <c r="T2568" s="122">
        <v>0</v>
      </c>
      <c r="U2568" s="122">
        <v>0</v>
      </c>
      <c r="V2568" s="122">
        <v>0</v>
      </c>
      <c r="W2568" s="122">
        <v>0</v>
      </c>
      <c r="X2568" s="122">
        <v>0</v>
      </c>
      <c r="Y2568" s="122">
        <v>0</v>
      </c>
      <c r="Z2568" s="122">
        <v>0</v>
      </c>
      <c r="AA2568" s="122">
        <v>0</v>
      </c>
      <c r="AB2568" s="122">
        <v>0</v>
      </c>
      <c r="AC2568" s="122">
        <v>0</v>
      </c>
      <c r="AD2568" s="122">
        <v>0</v>
      </c>
      <c r="AE2568" s="122">
        <v>0</v>
      </c>
      <c r="AF2568" s="122">
        <v>0</v>
      </c>
      <c r="AG2568" s="122">
        <v>0</v>
      </c>
      <c r="AH2568" s="122">
        <v>0</v>
      </c>
      <c r="AI2568" s="122">
        <v>0</v>
      </c>
      <c r="AJ2568" s="122">
        <v>0</v>
      </c>
      <c r="AK2568" s="122">
        <v>0</v>
      </c>
      <c r="AL2568" s="122">
        <v>0</v>
      </c>
    </row>
    <row r="2569" spans="1:38" hidden="1" x14ac:dyDescent="0.25">
      <c r="A2569" s="122" t="s">
        <v>1991</v>
      </c>
      <c r="B2569" s="122">
        <v>1</v>
      </c>
      <c r="C2569" s="122" t="s">
        <v>2190</v>
      </c>
      <c r="D2569" s="122" t="s">
        <v>2117</v>
      </c>
      <c r="E2569" s="122">
        <v>47</v>
      </c>
      <c r="F2569" s="122">
        <v>0</v>
      </c>
      <c r="G2569" s="122">
        <v>0</v>
      </c>
      <c r="H2569" s="122">
        <v>0</v>
      </c>
      <c r="I2569" s="122">
        <v>0</v>
      </c>
      <c r="J2569" s="122">
        <v>0</v>
      </c>
      <c r="K2569" s="122">
        <v>0</v>
      </c>
      <c r="L2569" s="122">
        <v>0</v>
      </c>
      <c r="M2569" s="122">
        <v>0</v>
      </c>
      <c r="N2569" s="122">
        <v>0</v>
      </c>
      <c r="O2569" s="122">
        <v>0</v>
      </c>
      <c r="P2569" s="122">
        <v>0</v>
      </c>
      <c r="Q2569" s="122">
        <v>0</v>
      </c>
      <c r="R2569" s="122">
        <v>0</v>
      </c>
      <c r="S2569" s="122">
        <v>0</v>
      </c>
      <c r="T2569" s="122">
        <v>0</v>
      </c>
      <c r="U2569" s="122">
        <v>0</v>
      </c>
      <c r="V2569" s="122">
        <v>0</v>
      </c>
      <c r="W2569" s="122">
        <v>0</v>
      </c>
      <c r="X2569" s="122">
        <v>0</v>
      </c>
      <c r="Y2569" s="122">
        <v>0</v>
      </c>
      <c r="Z2569" s="122">
        <v>0</v>
      </c>
      <c r="AA2569" s="122">
        <v>0</v>
      </c>
      <c r="AB2569" s="122">
        <v>0</v>
      </c>
      <c r="AC2569" s="122">
        <v>0</v>
      </c>
      <c r="AD2569" s="122">
        <v>0</v>
      </c>
      <c r="AE2569" s="122">
        <v>0</v>
      </c>
      <c r="AF2569" s="122">
        <v>0</v>
      </c>
      <c r="AG2569" s="122">
        <v>0</v>
      </c>
      <c r="AH2569" s="122">
        <v>0</v>
      </c>
      <c r="AI2569" s="122">
        <v>0</v>
      </c>
      <c r="AJ2569" s="122">
        <v>0</v>
      </c>
      <c r="AK2569" s="122">
        <v>0</v>
      </c>
      <c r="AL2569" s="122">
        <v>0</v>
      </c>
    </row>
    <row r="2570" spans="1:38" hidden="1" x14ac:dyDescent="0.25">
      <c r="A2570" s="122" t="s">
        <v>1991</v>
      </c>
      <c r="B2570" s="122">
        <v>1</v>
      </c>
      <c r="C2570" s="122" t="s">
        <v>2190</v>
      </c>
      <c r="D2570" s="122" t="s">
        <v>2118</v>
      </c>
      <c r="E2570" s="122">
        <v>47</v>
      </c>
      <c r="F2570" s="122">
        <v>0</v>
      </c>
      <c r="G2570" s="122">
        <v>0</v>
      </c>
      <c r="H2570" s="122">
        <v>0</v>
      </c>
      <c r="I2570" s="122">
        <v>0</v>
      </c>
      <c r="J2570" s="122">
        <v>0</v>
      </c>
      <c r="K2570" s="122">
        <v>0</v>
      </c>
      <c r="L2570" s="122">
        <v>0</v>
      </c>
      <c r="M2570" s="122">
        <v>0</v>
      </c>
      <c r="N2570" s="122">
        <v>0</v>
      </c>
      <c r="O2570" s="122">
        <v>0</v>
      </c>
      <c r="P2570" s="122">
        <v>0</v>
      </c>
      <c r="Q2570" s="122">
        <v>0</v>
      </c>
      <c r="R2570" s="122">
        <v>0</v>
      </c>
      <c r="S2570" s="122">
        <v>0</v>
      </c>
      <c r="T2570" s="122">
        <v>0</v>
      </c>
      <c r="U2570" s="122">
        <v>0</v>
      </c>
      <c r="V2570" s="122">
        <v>0</v>
      </c>
      <c r="W2570" s="122">
        <v>0</v>
      </c>
      <c r="X2570" s="122">
        <v>0</v>
      </c>
      <c r="Y2570" s="122">
        <v>0</v>
      </c>
      <c r="Z2570" s="122">
        <v>0</v>
      </c>
      <c r="AA2570" s="122">
        <v>0</v>
      </c>
      <c r="AB2570" s="122">
        <v>0</v>
      </c>
      <c r="AC2570" s="122">
        <v>0</v>
      </c>
      <c r="AD2570" s="122">
        <v>0</v>
      </c>
      <c r="AE2570" s="122">
        <v>0</v>
      </c>
      <c r="AF2570" s="122">
        <v>0</v>
      </c>
      <c r="AG2570" s="122">
        <v>0</v>
      </c>
      <c r="AH2570" s="122">
        <v>0</v>
      </c>
      <c r="AI2570" s="122">
        <v>0</v>
      </c>
      <c r="AJ2570" s="122">
        <v>0</v>
      </c>
      <c r="AK2570" s="122">
        <v>0</v>
      </c>
      <c r="AL2570" s="122">
        <v>0</v>
      </c>
    </row>
    <row r="2571" spans="1:38" hidden="1" x14ac:dyDescent="0.25">
      <c r="A2571" s="122" t="s">
        <v>1991</v>
      </c>
      <c r="B2571" s="122">
        <v>1</v>
      </c>
      <c r="C2571" s="122" t="s">
        <v>2190</v>
      </c>
      <c r="D2571" s="122" t="s">
        <v>2119</v>
      </c>
      <c r="E2571" s="122">
        <v>47</v>
      </c>
      <c r="F2571" s="122">
        <v>0</v>
      </c>
      <c r="G2571" s="122">
        <v>0</v>
      </c>
      <c r="H2571" s="122">
        <v>0</v>
      </c>
      <c r="I2571" s="122">
        <v>0</v>
      </c>
      <c r="J2571" s="122">
        <v>0</v>
      </c>
      <c r="K2571" s="122">
        <v>0</v>
      </c>
      <c r="L2571" s="122">
        <v>0</v>
      </c>
      <c r="M2571" s="122">
        <v>0</v>
      </c>
      <c r="N2571" s="122">
        <v>0</v>
      </c>
      <c r="O2571" s="122">
        <v>0</v>
      </c>
      <c r="P2571" s="122">
        <v>0</v>
      </c>
      <c r="Q2571" s="122">
        <v>0</v>
      </c>
      <c r="R2571" s="122">
        <v>0</v>
      </c>
      <c r="S2571" s="122">
        <v>0</v>
      </c>
      <c r="T2571" s="122">
        <v>0</v>
      </c>
      <c r="U2571" s="122">
        <v>0</v>
      </c>
      <c r="V2571" s="122">
        <v>0</v>
      </c>
      <c r="W2571" s="122">
        <v>0</v>
      </c>
      <c r="X2571" s="122">
        <v>0</v>
      </c>
      <c r="Y2571" s="122">
        <v>0</v>
      </c>
      <c r="Z2571" s="122">
        <v>0</v>
      </c>
      <c r="AA2571" s="122">
        <v>0</v>
      </c>
      <c r="AB2571" s="122">
        <v>0</v>
      </c>
      <c r="AC2571" s="122">
        <v>0</v>
      </c>
      <c r="AD2571" s="122">
        <v>0</v>
      </c>
      <c r="AE2571" s="122">
        <v>0</v>
      </c>
      <c r="AF2571" s="122">
        <v>0</v>
      </c>
      <c r="AG2571" s="122">
        <v>0</v>
      </c>
      <c r="AH2571" s="122">
        <v>0</v>
      </c>
      <c r="AI2571" s="122">
        <v>0</v>
      </c>
      <c r="AJ2571" s="122">
        <v>0</v>
      </c>
      <c r="AK2571" s="122">
        <v>0</v>
      </c>
      <c r="AL2571" s="122">
        <v>0</v>
      </c>
    </row>
    <row r="2572" spans="1:38" hidden="1" x14ac:dyDescent="0.25">
      <c r="A2572" s="122" t="s">
        <v>1991</v>
      </c>
      <c r="B2572" s="122">
        <v>1</v>
      </c>
      <c r="C2572" s="122" t="s">
        <v>2190</v>
      </c>
      <c r="D2572" s="122" t="s">
        <v>2120</v>
      </c>
      <c r="E2572" s="122">
        <v>47</v>
      </c>
      <c r="F2572" s="122">
        <v>6.9012379550800002E-2</v>
      </c>
      <c r="G2572" s="122">
        <v>6.9499431077999996E-2</v>
      </c>
      <c r="H2572" s="122">
        <v>7.0179135387199998E-2</v>
      </c>
      <c r="I2572" s="122">
        <v>6.8481966089599999E-2</v>
      </c>
      <c r="J2572" s="122">
        <v>7.9745708828799999E-2</v>
      </c>
      <c r="K2572" s="122">
        <v>8.5564943965199994E-2</v>
      </c>
      <c r="L2572" s="122">
        <v>7.4337406113599999E-2</v>
      </c>
      <c r="M2572" s="122">
        <v>7.2450559241200002E-2</v>
      </c>
      <c r="N2572" s="122">
        <v>6.3497021671999998E-2</v>
      </c>
      <c r="O2572" s="122">
        <v>5.7007359525200002E-2</v>
      </c>
      <c r="P2572" s="122">
        <v>5.3680070365599998E-2</v>
      </c>
      <c r="Q2572" s="122">
        <v>5.5195082076399997E-2</v>
      </c>
      <c r="R2572" s="122">
        <v>5.6342761448400003E-2</v>
      </c>
      <c r="S2572" s="122">
        <v>5.5601683026399999E-2</v>
      </c>
      <c r="T2572" s="122">
        <v>5.3123022019200002E-2</v>
      </c>
      <c r="U2572" s="122">
        <v>5.0500009638399998E-2</v>
      </c>
      <c r="V2572" s="122">
        <v>4.8106823959599997E-2</v>
      </c>
      <c r="W2572" s="122">
        <v>4.5950050383999998E-2</v>
      </c>
      <c r="X2572" s="122">
        <v>4.6721808638400003E-2</v>
      </c>
      <c r="Y2572" s="122">
        <v>5.2372337183600001E-2</v>
      </c>
      <c r="Z2572" s="122">
        <v>5.9233551045199999E-2</v>
      </c>
      <c r="AA2572" s="122">
        <v>5.4310397397199998E-2</v>
      </c>
      <c r="AB2572" s="122">
        <v>5.3617154637200001E-2</v>
      </c>
      <c r="AC2572" s="122">
        <v>5.2442971140000003E-2</v>
      </c>
      <c r="AD2572" s="122">
        <v>3.94679866728E-2</v>
      </c>
      <c r="AE2572" s="122">
        <v>4.5470943966000002E-2</v>
      </c>
      <c r="AF2572" s="122">
        <v>4.5828529835199999E-2</v>
      </c>
      <c r="AG2572" s="122">
        <v>4.4907628628800003E-2</v>
      </c>
      <c r="AH2572" s="122">
        <v>4.2331216328799999E-2</v>
      </c>
      <c r="AI2572" s="122">
        <v>3.9634354527600002E-2</v>
      </c>
      <c r="AJ2572" s="122">
        <v>2.9909221389600001E-2</v>
      </c>
      <c r="AK2572" s="122">
        <v>2.9581174151199999E-2</v>
      </c>
      <c r="AL2572" s="122">
        <v>0</v>
      </c>
    </row>
    <row r="2573" spans="1:38" hidden="1" x14ac:dyDescent="0.25">
      <c r="A2573" s="122" t="s">
        <v>1991</v>
      </c>
      <c r="B2573" s="122">
        <v>1</v>
      </c>
      <c r="C2573" s="122" t="s">
        <v>2190</v>
      </c>
      <c r="D2573" s="122" t="s">
        <v>2121</v>
      </c>
      <c r="E2573" s="122">
        <v>47</v>
      </c>
      <c r="F2573" s="122">
        <v>0</v>
      </c>
      <c r="G2573" s="122">
        <v>0</v>
      </c>
      <c r="H2573" s="122">
        <v>0</v>
      </c>
      <c r="I2573" s="122">
        <v>0</v>
      </c>
      <c r="J2573" s="122">
        <v>0</v>
      </c>
      <c r="K2573" s="122">
        <v>0</v>
      </c>
      <c r="L2573" s="122">
        <v>0</v>
      </c>
      <c r="M2573" s="122">
        <v>0</v>
      </c>
      <c r="N2573" s="122">
        <v>0</v>
      </c>
      <c r="O2573" s="122">
        <v>0</v>
      </c>
      <c r="P2573" s="122">
        <v>0</v>
      </c>
      <c r="Q2573" s="122">
        <v>0</v>
      </c>
      <c r="R2573" s="122">
        <v>0</v>
      </c>
      <c r="S2573" s="122">
        <v>0</v>
      </c>
      <c r="T2573" s="122">
        <v>0</v>
      </c>
      <c r="U2573" s="122">
        <v>0</v>
      </c>
      <c r="V2573" s="122">
        <v>0</v>
      </c>
      <c r="W2573" s="122">
        <v>0</v>
      </c>
      <c r="X2573" s="122">
        <v>0</v>
      </c>
      <c r="Y2573" s="122">
        <v>0</v>
      </c>
      <c r="Z2573" s="122">
        <v>0</v>
      </c>
      <c r="AA2573" s="122">
        <v>0</v>
      </c>
      <c r="AB2573" s="122">
        <v>0</v>
      </c>
      <c r="AC2573" s="122">
        <v>0</v>
      </c>
      <c r="AD2573" s="122">
        <v>0</v>
      </c>
      <c r="AE2573" s="122">
        <v>0</v>
      </c>
      <c r="AF2573" s="122">
        <v>0</v>
      </c>
      <c r="AG2573" s="122">
        <v>0</v>
      </c>
      <c r="AH2573" s="122">
        <v>0</v>
      </c>
      <c r="AI2573" s="122">
        <v>0</v>
      </c>
      <c r="AJ2573" s="122">
        <v>0</v>
      </c>
      <c r="AK2573" s="122">
        <v>0</v>
      </c>
      <c r="AL2573" s="122">
        <v>0</v>
      </c>
    </row>
    <row r="2574" spans="1:38" hidden="1" x14ac:dyDescent="0.25">
      <c r="A2574" s="122" t="s">
        <v>1991</v>
      </c>
      <c r="B2574" s="122">
        <v>1</v>
      </c>
      <c r="C2574" s="122" t="s">
        <v>2190</v>
      </c>
      <c r="D2574" s="122" t="s">
        <v>2139</v>
      </c>
      <c r="E2574" s="122">
        <v>47</v>
      </c>
      <c r="F2574" s="122">
        <v>0</v>
      </c>
      <c r="G2574" s="122">
        <v>0</v>
      </c>
      <c r="H2574" s="122">
        <v>0</v>
      </c>
      <c r="I2574" s="122">
        <v>0</v>
      </c>
      <c r="J2574" s="122">
        <v>0</v>
      </c>
      <c r="K2574" s="122">
        <v>0</v>
      </c>
      <c r="L2574" s="122">
        <v>0</v>
      </c>
      <c r="M2574" s="122">
        <v>0</v>
      </c>
      <c r="N2574" s="122">
        <v>0</v>
      </c>
      <c r="O2574" s="122">
        <v>0</v>
      </c>
      <c r="P2574" s="122">
        <v>0</v>
      </c>
      <c r="Q2574" s="122">
        <v>0</v>
      </c>
      <c r="R2574" s="122">
        <v>0</v>
      </c>
      <c r="S2574" s="122">
        <v>0</v>
      </c>
      <c r="T2574" s="122">
        <v>0</v>
      </c>
      <c r="U2574" s="122">
        <v>0</v>
      </c>
      <c r="V2574" s="122">
        <v>0</v>
      </c>
      <c r="W2574" s="122">
        <v>0</v>
      </c>
      <c r="X2574" s="122">
        <v>0</v>
      </c>
      <c r="Y2574" s="122">
        <v>0</v>
      </c>
      <c r="Z2574" s="122">
        <v>0</v>
      </c>
      <c r="AA2574" s="122">
        <v>0</v>
      </c>
      <c r="AB2574" s="122">
        <v>0</v>
      </c>
      <c r="AC2574" s="122">
        <v>0</v>
      </c>
      <c r="AD2574" s="122">
        <v>0</v>
      </c>
      <c r="AE2574" s="122">
        <v>0</v>
      </c>
      <c r="AF2574" s="122">
        <v>0</v>
      </c>
      <c r="AG2574" s="122">
        <v>0</v>
      </c>
      <c r="AH2574" s="122">
        <v>0</v>
      </c>
      <c r="AI2574" s="122">
        <v>0</v>
      </c>
      <c r="AJ2574" s="122">
        <v>0</v>
      </c>
      <c r="AK2574" s="122">
        <v>0</v>
      </c>
      <c r="AL2574" s="122">
        <v>0</v>
      </c>
    </row>
    <row r="2575" spans="1:38" hidden="1" x14ac:dyDescent="0.25">
      <c r="A2575" s="122" t="s">
        <v>1991</v>
      </c>
      <c r="B2575" s="122">
        <v>1</v>
      </c>
      <c r="C2575" s="122" t="s">
        <v>2190</v>
      </c>
      <c r="D2575" s="122" t="s">
        <v>2122</v>
      </c>
      <c r="E2575" s="122">
        <v>47</v>
      </c>
      <c r="F2575" s="122">
        <v>0.28693196231279999</v>
      </c>
      <c r="G2575" s="122">
        <v>0.30693302672200001</v>
      </c>
      <c r="H2575" s="122">
        <v>0.26667346382879997</v>
      </c>
      <c r="I2575" s="122">
        <v>0.2958623421264</v>
      </c>
      <c r="J2575" s="122">
        <v>0.32812618930839998</v>
      </c>
      <c r="K2575" s="122">
        <v>0.33027056514199998</v>
      </c>
      <c r="L2575" s="122">
        <v>0.32874068142160001</v>
      </c>
      <c r="M2575" s="122">
        <v>0.34357282638559999</v>
      </c>
      <c r="N2575" s="122">
        <v>0.33648194209280002</v>
      </c>
      <c r="O2575" s="122">
        <v>0.39998291478320003</v>
      </c>
      <c r="P2575" s="122">
        <v>0.42470391976319999</v>
      </c>
      <c r="Q2575" s="122">
        <v>0.46109095793600002</v>
      </c>
      <c r="R2575" s="122">
        <v>0.44342085747959997</v>
      </c>
      <c r="S2575" s="122">
        <v>0.44094464518159998</v>
      </c>
      <c r="T2575" s="122">
        <v>0.4873394569624</v>
      </c>
      <c r="U2575" s="122">
        <v>0.45783046613360001</v>
      </c>
      <c r="V2575" s="122">
        <v>0.44070049622759999</v>
      </c>
      <c r="W2575" s="122">
        <v>0.42330698337479999</v>
      </c>
      <c r="X2575" s="122">
        <v>0.40708702744640002</v>
      </c>
      <c r="Y2575" s="122">
        <v>0.40355556484880001</v>
      </c>
      <c r="Z2575" s="122">
        <v>0.44331563073000002</v>
      </c>
      <c r="AA2575" s="122">
        <v>0.43751358545719998</v>
      </c>
      <c r="AB2575" s="122">
        <v>0.4032823738188</v>
      </c>
      <c r="AC2575" s="122">
        <v>0.362346847576</v>
      </c>
      <c r="AD2575" s="122">
        <v>0.42321150984279998</v>
      </c>
      <c r="AE2575" s="122">
        <v>0.37979596686919997</v>
      </c>
      <c r="AF2575" s="122">
        <v>0.40348020212079999</v>
      </c>
      <c r="AG2575" s="122">
        <v>0.37753411995879999</v>
      </c>
      <c r="AH2575" s="122">
        <v>0.36014665657040001</v>
      </c>
      <c r="AI2575" s="122">
        <v>0.34215993045359999</v>
      </c>
      <c r="AJ2575" s="122">
        <v>0.33552811691840001</v>
      </c>
      <c r="AK2575" s="122">
        <v>0.33104307583480003</v>
      </c>
      <c r="AL2575" s="122">
        <v>0</v>
      </c>
    </row>
    <row r="2576" spans="1:38" hidden="1" x14ac:dyDescent="0.25">
      <c r="A2576" s="122" t="s">
        <v>1991</v>
      </c>
      <c r="B2576" s="122">
        <v>1</v>
      </c>
      <c r="C2576" s="122" t="s">
        <v>2190</v>
      </c>
      <c r="D2576" s="122" t="s">
        <v>2123</v>
      </c>
      <c r="E2576" s="122">
        <v>47</v>
      </c>
      <c r="F2576" s="122">
        <v>0.34420237203240001</v>
      </c>
      <c r="G2576" s="122">
        <v>0.32461082957800003</v>
      </c>
      <c r="H2576" s="122">
        <v>0.42930946704520001</v>
      </c>
      <c r="I2576" s="122">
        <v>0.484680875826</v>
      </c>
      <c r="J2576" s="122">
        <v>1.1001207411684</v>
      </c>
      <c r="K2576" s="122">
        <v>0.59312230707239999</v>
      </c>
      <c r="L2576" s="122">
        <v>0.93518667484759999</v>
      </c>
      <c r="M2576" s="122">
        <v>0.83518937282759997</v>
      </c>
      <c r="N2576" s="122">
        <v>0.71182165839400002</v>
      </c>
      <c r="O2576" s="122">
        <v>0.69469282067640004</v>
      </c>
      <c r="P2576" s="122">
        <v>0.65117801586599999</v>
      </c>
      <c r="Q2576" s="122">
        <v>0.65313690274559999</v>
      </c>
      <c r="R2576" s="122">
        <v>0.63497976643359999</v>
      </c>
      <c r="S2576" s="122">
        <v>0.62858931969120002</v>
      </c>
      <c r="T2576" s="122">
        <v>0.60799782175719996</v>
      </c>
      <c r="U2576" s="122">
        <v>0.5806552568012</v>
      </c>
      <c r="V2576" s="122">
        <v>0.59374388202079997</v>
      </c>
      <c r="W2576" s="122">
        <v>0.465472133728</v>
      </c>
      <c r="X2576" s="122">
        <v>0.4847069981796</v>
      </c>
      <c r="Y2576" s="122">
        <v>0.55844286142400001</v>
      </c>
      <c r="Z2576" s="122">
        <v>0.59406674325319997</v>
      </c>
      <c r="AA2576" s="122">
        <v>0.57973668902520004</v>
      </c>
      <c r="AB2576" s="122">
        <v>0.58980704254920002</v>
      </c>
      <c r="AC2576" s="122">
        <v>0.62855054256959997</v>
      </c>
      <c r="AD2576" s="122">
        <v>0.27957527076639999</v>
      </c>
      <c r="AE2576" s="122">
        <v>0.60984414809639997</v>
      </c>
      <c r="AF2576" s="122">
        <v>0.59088085740880003</v>
      </c>
      <c r="AG2576" s="122">
        <v>0.56019449545639999</v>
      </c>
      <c r="AH2576" s="122">
        <v>0.53470818415840005</v>
      </c>
      <c r="AI2576" s="122">
        <v>0.51806400250639995</v>
      </c>
      <c r="AJ2576" s="122">
        <v>0.56659664133520005</v>
      </c>
      <c r="AK2576" s="122">
        <v>0.53891321199520004</v>
      </c>
      <c r="AL2576" s="122">
        <v>0</v>
      </c>
    </row>
    <row r="2577" spans="1:38" hidden="1" x14ac:dyDescent="0.25">
      <c r="A2577" s="122" t="s">
        <v>1991</v>
      </c>
      <c r="B2577" s="122">
        <v>1</v>
      </c>
      <c r="C2577" s="122" t="s">
        <v>2190</v>
      </c>
      <c r="D2577" s="122" t="s">
        <v>2140</v>
      </c>
      <c r="E2577" s="122">
        <v>47</v>
      </c>
      <c r="F2577" s="122">
        <v>0</v>
      </c>
      <c r="G2577" s="122">
        <v>0</v>
      </c>
      <c r="H2577" s="122">
        <v>0</v>
      </c>
      <c r="I2577" s="122">
        <v>0</v>
      </c>
      <c r="J2577" s="122">
        <v>0</v>
      </c>
      <c r="K2577" s="122">
        <v>0</v>
      </c>
      <c r="L2577" s="122">
        <v>0</v>
      </c>
      <c r="M2577" s="122">
        <v>0</v>
      </c>
      <c r="N2577" s="122">
        <v>0</v>
      </c>
      <c r="O2577" s="122">
        <v>0</v>
      </c>
      <c r="P2577" s="122">
        <v>0</v>
      </c>
      <c r="Q2577" s="122">
        <v>0</v>
      </c>
      <c r="R2577" s="122">
        <v>0</v>
      </c>
      <c r="S2577" s="122">
        <v>0</v>
      </c>
      <c r="T2577" s="122">
        <v>0</v>
      </c>
      <c r="U2577" s="122">
        <v>0</v>
      </c>
      <c r="V2577" s="122">
        <v>0</v>
      </c>
      <c r="W2577" s="122">
        <v>0</v>
      </c>
      <c r="X2577" s="122">
        <v>0</v>
      </c>
      <c r="Y2577" s="122">
        <v>0</v>
      </c>
      <c r="Z2577" s="122">
        <v>0</v>
      </c>
      <c r="AA2577" s="122">
        <v>0</v>
      </c>
      <c r="AB2577" s="122">
        <v>0</v>
      </c>
      <c r="AC2577" s="122">
        <v>0</v>
      </c>
      <c r="AD2577" s="122">
        <v>0</v>
      </c>
      <c r="AE2577" s="122">
        <v>0</v>
      </c>
      <c r="AF2577" s="122">
        <v>0</v>
      </c>
      <c r="AG2577" s="122">
        <v>0</v>
      </c>
      <c r="AH2577" s="122">
        <v>0</v>
      </c>
      <c r="AI2577" s="122">
        <v>0</v>
      </c>
      <c r="AJ2577" s="122">
        <v>0</v>
      </c>
      <c r="AK2577" s="122">
        <v>0</v>
      </c>
      <c r="AL2577" s="122">
        <v>0</v>
      </c>
    </row>
    <row r="2578" spans="1:38" hidden="1" x14ac:dyDescent="0.25">
      <c r="A2578" s="122" t="s">
        <v>1991</v>
      </c>
      <c r="B2578" s="122">
        <v>1</v>
      </c>
      <c r="C2578" s="122" t="s">
        <v>2190</v>
      </c>
      <c r="D2578" s="122" t="s">
        <v>2124</v>
      </c>
      <c r="E2578" s="122">
        <v>47</v>
      </c>
      <c r="F2578" s="122">
        <v>0</v>
      </c>
      <c r="G2578" s="122">
        <v>0</v>
      </c>
      <c r="H2578" s="122">
        <v>0</v>
      </c>
      <c r="I2578" s="122">
        <v>0</v>
      </c>
      <c r="J2578" s="122">
        <v>0</v>
      </c>
      <c r="K2578" s="122">
        <v>0</v>
      </c>
      <c r="L2578" s="122">
        <v>0</v>
      </c>
      <c r="M2578" s="122">
        <v>0</v>
      </c>
      <c r="N2578" s="122">
        <v>0</v>
      </c>
      <c r="O2578" s="122">
        <v>0</v>
      </c>
      <c r="P2578" s="122">
        <v>0</v>
      </c>
      <c r="Q2578" s="122">
        <v>0</v>
      </c>
      <c r="R2578" s="122">
        <v>0</v>
      </c>
      <c r="S2578" s="122">
        <v>0</v>
      </c>
      <c r="T2578" s="122">
        <v>0</v>
      </c>
      <c r="U2578" s="122">
        <v>0</v>
      </c>
      <c r="V2578" s="122">
        <v>0</v>
      </c>
      <c r="W2578" s="122">
        <v>0</v>
      </c>
      <c r="X2578" s="122">
        <v>0</v>
      </c>
      <c r="Y2578" s="122">
        <v>0</v>
      </c>
      <c r="Z2578" s="122">
        <v>0</v>
      </c>
      <c r="AA2578" s="122">
        <v>0</v>
      </c>
      <c r="AB2578" s="122">
        <v>0</v>
      </c>
      <c r="AC2578" s="122">
        <v>0</v>
      </c>
      <c r="AD2578" s="122">
        <v>0</v>
      </c>
      <c r="AE2578" s="122">
        <v>0</v>
      </c>
      <c r="AF2578" s="122">
        <v>0</v>
      </c>
      <c r="AG2578" s="122">
        <v>0</v>
      </c>
      <c r="AH2578" s="122">
        <v>0</v>
      </c>
      <c r="AI2578" s="122">
        <v>0</v>
      </c>
      <c r="AJ2578" s="122">
        <v>0</v>
      </c>
      <c r="AK2578" s="122">
        <v>0</v>
      </c>
      <c r="AL2578" s="122">
        <v>0</v>
      </c>
    </row>
    <row r="2579" spans="1:38" hidden="1" x14ac:dyDescent="0.25">
      <c r="A2579" s="122" t="s">
        <v>1991</v>
      </c>
      <c r="B2579" s="122">
        <v>1</v>
      </c>
      <c r="C2579" s="122" t="s">
        <v>2190</v>
      </c>
      <c r="D2579" s="122" t="s">
        <v>2125</v>
      </c>
      <c r="E2579" s="122">
        <v>47</v>
      </c>
      <c r="F2579" s="122">
        <v>0</v>
      </c>
      <c r="G2579" s="122">
        <v>0</v>
      </c>
      <c r="H2579" s="122">
        <v>0</v>
      </c>
      <c r="I2579" s="122">
        <v>0</v>
      </c>
      <c r="J2579" s="122">
        <v>0</v>
      </c>
      <c r="K2579" s="122">
        <v>0</v>
      </c>
      <c r="L2579" s="122">
        <v>0</v>
      </c>
      <c r="M2579" s="122">
        <v>0</v>
      </c>
      <c r="N2579" s="122">
        <v>0</v>
      </c>
      <c r="O2579" s="122">
        <v>0</v>
      </c>
      <c r="P2579" s="122">
        <v>0</v>
      </c>
      <c r="Q2579" s="122">
        <v>0</v>
      </c>
      <c r="R2579" s="122">
        <v>0</v>
      </c>
      <c r="S2579" s="122">
        <v>0</v>
      </c>
      <c r="T2579" s="122">
        <v>0</v>
      </c>
      <c r="U2579" s="122">
        <v>0</v>
      </c>
      <c r="V2579" s="122">
        <v>0</v>
      </c>
      <c r="W2579" s="122">
        <v>0</v>
      </c>
      <c r="X2579" s="122">
        <v>0</v>
      </c>
      <c r="Y2579" s="122">
        <v>0</v>
      </c>
      <c r="Z2579" s="122">
        <v>0</v>
      </c>
      <c r="AA2579" s="122">
        <v>0</v>
      </c>
      <c r="AB2579" s="122">
        <v>0</v>
      </c>
      <c r="AC2579" s="122">
        <v>0</v>
      </c>
      <c r="AD2579" s="122">
        <v>0</v>
      </c>
      <c r="AE2579" s="122">
        <v>0</v>
      </c>
      <c r="AF2579" s="122">
        <v>0</v>
      </c>
      <c r="AG2579" s="122">
        <v>0</v>
      </c>
      <c r="AH2579" s="122">
        <v>0</v>
      </c>
      <c r="AI2579" s="122">
        <v>0</v>
      </c>
      <c r="AJ2579" s="122">
        <v>0</v>
      </c>
      <c r="AK2579" s="122">
        <v>0</v>
      </c>
      <c r="AL2579" s="122">
        <v>0</v>
      </c>
    </row>
    <row r="2580" spans="1:38" hidden="1" x14ac:dyDescent="0.25">
      <c r="A2580" s="122" t="s">
        <v>1991</v>
      </c>
      <c r="B2580" s="122">
        <v>1</v>
      </c>
      <c r="C2580" s="122" t="s">
        <v>2190</v>
      </c>
      <c r="D2580" s="122" t="s">
        <v>2126</v>
      </c>
      <c r="E2580" s="122">
        <v>47</v>
      </c>
      <c r="F2580" s="122">
        <v>0</v>
      </c>
      <c r="G2580" s="122">
        <v>0</v>
      </c>
      <c r="H2580" s="122">
        <v>0</v>
      </c>
      <c r="I2580" s="122">
        <v>0</v>
      </c>
      <c r="J2580" s="122">
        <v>0</v>
      </c>
      <c r="K2580" s="122">
        <v>0</v>
      </c>
      <c r="L2580" s="122">
        <v>0</v>
      </c>
      <c r="M2580" s="122">
        <v>0</v>
      </c>
      <c r="N2580" s="122">
        <v>0</v>
      </c>
      <c r="O2580" s="122">
        <v>0</v>
      </c>
      <c r="P2580" s="122">
        <v>0</v>
      </c>
      <c r="Q2580" s="122">
        <v>0</v>
      </c>
      <c r="R2580" s="122">
        <v>0</v>
      </c>
      <c r="S2580" s="122">
        <v>0</v>
      </c>
      <c r="T2580" s="122">
        <v>0</v>
      </c>
      <c r="U2580" s="122">
        <v>0</v>
      </c>
      <c r="V2580" s="122">
        <v>0</v>
      </c>
      <c r="W2580" s="122">
        <v>0</v>
      </c>
      <c r="X2580" s="122">
        <v>0</v>
      </c>
      <c r="Y2580" s="122">
        <v>0</v>
      </c>
      <c r="Z2580" s="122">
        <v>0</v>
      </c>
      <c r="AA2580" s="122">
        <v>0</v>
      </c>
      <c r="AB2580" s="122">
        <v>0</v>
      </c>
      <c r="AC2580" s="122">
        <v>0</v>
      </c>
      <c r="AD2580" s="122">
        <v>0</v>
      </c>
      <c r="AE2580" s="122">
        <v>0</v>
      </c>
      <c r="AF2580" s="122">
        <v>0</v>
      </c>
      <c r="AG2580" s="122">
        <v>0</v>
      </c>
      <c r="AH2580" s="122">
        <v>0</v>
      </c>
      <c r="AI2580" s="122">
        <v>0</v>
      </c>
      <c r="AJ2580" s="122">
        <v>0</v>
      </c>
      <c r="AK2580" s="122">
        <v>0</v>
      </c>
      <c r="AL2580" s="122">
        <v>0</v>
      </c>
    </row>
    <row r="2581" spans="1:38" hidden="1" x14ac:dyDescent="0.25">
      <c r="A2581" s="122" t="s">
        <v>1991</v>
      </c>
      <c r="B2581" s="122">
        <v>1</v>
      </c>
      <c r="C2581" s="122" t="s">
        <v>2190</v>
      </c>
      <c r="D2581" s="122" t="s">
        <v>2127</v>
      </c>
      <c r="E2581" s="122">
        <v>47</v>
      </c>
      <c r="F2581" s="122">
        <v>3.7082240312599999</v>
      </c>
      <c r="G2581" s="122">
        <v>4.0819540628748001</v>
      </c>
      <c r="H2581" s="122">
        <v>4.3002031617467997</v>
      </c>
      <c r="I2581" s="122">
        <v>4.4664063618999998</v>
      </c>
      <c r="J2581" s="122">
        <v>4.4377341482292003</v>
      </c>
      <c r="K2581" s="122">
        <v>4.7071378026064004</v>
      </c>
      <c r="L2581" s="122">
        <v>4.7331666823280001</v>
      </c>
      <c r="M2581" s="122">
        <v>3.793619130952</v>
      </c>
      <c r="N2581" s="122">
        <v>3.5115796327864</v>
      </c>
      <c r="O2581" s="122">
        <v>3.3049760300900002</v>
      </c>
      <c r="P2581" s="122">
        <v>3.0925711741484001</v>
      </c>
      <c r="Q2581" s="122">
        <v>3.0356095890988</v>
      </c>
      <c r="R2581" s="122">
        <v>3.0227720257896</v>
      </c>
      <c r="S2581" s="122">
        <v>2.9058243976411999</v>
      </c>
      <c r="T2581" s="122">
        <v>2.7651110790772</v>
      </c>
      <c r="U2581" s="122">
        <v>2.6430329685032001</v>
      </c>
      <c r="V2581" s="122">
        <v>2.5564465311336</v>
      </c>
      <c r="W2581" s="122">
        <v>2.6163075244515999</v>
      </c>
      <c r="X2581" s="122">
        <v>2.7626464226228</v>
      </c>
      <c r="Y2581" s="122">
        <v>2.7915646603347999</v>
      </c>
      <c r="Z2581" s="122">
        <v>2.9177288657384</v>
      </c>
      <c r="AA2581" s="122">
        <v>2.8094611910595999</v>
      </c>
      <c r="AB2581" s="122">
        <v>2.786327867022</v>
      </c>
      <c r="AC2581" s="122">
        <v>2.7672056355888</v>
      </c>
      <c r="AD2581" s="122">
        <v>2.7291374513452</v>
      </c>
      <c r="AE2581" s="122">
        <v>2.7658963104835999</v>
      </c>
      <c r="AF2581" s="122">
        <v>2.6710956528704002</v>
      </c>
      <c r="AG2581" s="122">
        <v>2.6015676268007999</v>
      </c>
      <c r="AH2581" s="122">
        <v>2.5151633386936001</v>
      </c>
      <c r="AI2581" s="122">
        <v>2.4179922932703999</v>
      </c>
      <c r="AJ2581" s="122">
        <v>2.2116606246224002</v>
      </c>
      <c r="AK2581" s="122">
        <v>2.1414848417479999</v>
      </c>
      <c r="AL2581" s="122">
        <v>0</v>
      </c>
    </row>
    <row r="2582" spans="1:38" hidden="1" x14ac:dyDescent="0.25">
      <c r="A2582" s="122" t="s">
        <v>1991</v>
      </c>
      <c r="B2582" s="122">
        <v>1</v>
      </c>
      <c r="C2582" s="122" t="s">
        <v>2190</v>
      </c>
      <c r="D2582" s="122" t="s">
        <v>2128</v>
      </c>
      <c r="E2582" s="122">
        <v>47</v>
      </c>
      <c r="F2582" s="122">
        <v>0</v>
      </c>
      <c r="G2582" s="122">
        <v>0</v>
      </c>
      <c r="H2582" s="122">
        <v>0</v>
      </c>
      <c r="I2582" s="122">
        <v>0</v>
      </c>
      <c r="J2582" s="122">
        <v>0</v>
      </c>
      <c r="K2582" s="122">
        <v>0</v>
      </c>
      <c r="L2582" s="122">
        <v>0</v>
      </c>
      <c r="M2582" s="122">
        <v>0</v>
      </c>
      <c r="N2582" s="122">
        <v>0</v>
      </c>
      <c r="O2582" s="122">
        <v>0</v>
      </c>
      <c r="P2582" s="122">
        <v>0</v>
      </c>
      <c r="Q2582" s="122">
        <v>0</v>
      </c>
      <c r="R2582" s="122">
        <v>0</v>
      </c>
      <c r="S2582" s="122">
        <v>0</v>
      </c>
      <c r="T2582" s="122">
        <v>0</v>
      </c>
      <c r="U2582" s="122">
        <v>0</v>
      </c>
      <c r="V2582" s="122">
        <v>0</v>
      </c>
      <c r="W2582" s="122">
        <v>0</v>
      </c>
      <c r="X2582" s="122">
        <v>0</v>
      </c>
      <c r="Y2582" s="122">
        <v>0</v>
      </c>
      <c r="Z2582" s="122">
        <v>0</v>
      </c>
      <c r="AA2582" s="122">
        <v>0</v>
      </c>
      <c r="AB2582" s="122">
        <v>0</v>
      </c>
      <c r="AC2582" s="122">
        <v>0</v>
      </c>
      <c r="AD2582" s="122">
        <v>0</v>
      </c>
      <c r="AE2582" s="122">
        <v>0</v>
      </c>
      <c r="AF2582" s="122">
        <v>0</v>
      </c>
      <c r="AG2582" s="122">
        <v>0</v>
      </c>
      <c r="AH2582" s="122">
        <v>0</v>
      </c>
      <c r="AI2582" s="122">
        <v>0</v>
      </c>
      <c r="AJ2582" s="122">
        <v>0</v>
      </c>
      <c r="AK2582" s="122">
        <v>0</v>
      </c>
      <c r="AL2582" s="122">
        <v>0</v>
      </c>
    </row>
    <row r="2583" spans="1:38" hidden="1" x14ac:dyDescent="0.25">
      <c r="A2583" s="122" t="s">
        <v>1989</v>
      </c>
      <c r="B2583" s="122">
        <v>1</v>
      </c>
      <c r="C2583" s="122" t="s">
        <v>2188</v>
      </c>
      <c r="D2583" s="122" t="s">
        <v>2080</v>
      </c>
      <c r="E2583" s="122">
        <v>48</v>
      </c>
      <c r="F2583" s="122">
        <v>2.1152071343200001E-2</v>
      </c>
      <c r="G2583" s="122">
        <v>2.1439781185199999E-2</v>
      </c>
      <c r="H2583" s="122">
        <v>2.03380716644E-2</v>
      </c>
      <c r="I2583" s="122">
        <v>1.9083649913999998E-2</v>
      </c>
      <c r="J2583" s="122">
        <v>1.76176400428E-2</v>
      </c>
      <c r="K2583" s="122">
        <v>1.9244661505999999E-2</v>
      </c>
      <c r="L2583" s="122">
        <v>1.6876707254399999E-2</v>
      </c>
      <c r="M2583" s="122">
        <v>1.9487119061200001E-2</v>
      </c>
      <c r="N2583" s="122">
        <v>1.8049273687199999E-2</v>
      </c>
      <c r="O2583" s="122">
        <v>2.0694271774399999E-2</v>
      </c>
      <c r="P2583" s="122">
        <v>2.0273545700799998E-2</v>
      </c>
      <c r="Q2583" s="122">
        <v>1.76645894292E-2</v>
      </c>
      <c r="R2583" s="122">
        <v>1.7151507856E-2</v>
      </c>
      <c r="S2583" s="122">
        <v>1.76746032848E-2</v>
      </c>
      <c r="T2583" s="122">
        <v>1.80257390124E-2</v>
      </c>
      <c r="U2583" s="122">
        <v>1.8959245068400001E-2</v>
      </c>
      <c r="V2583" s="122">
        <v>1.8523889372800001E-2</v>
      </c>
      <c r="W2583" s="122">
        <v>1.82220800944E-2</v>
      </c>
      <c r="X2583" s="122">
        <v>1.55885812516E-2</v>
      </c>
      <c r="Y2583" s="122">
        <v>1.3638982263199999E-2</v>
      </c>
      <c r="Z2583" s="122">
        <v>1.54943187364E-2</v>
      </c>
      <c r="AA2583" s="122">
        <v>1.506828078E-2</v>
      </c>
      <c r="AB2583" s="122">
        <v>1.45816962116E-2</v>
      </c>
      <c r="AC2583" s="122">
        <v>1.34777831832E-2</v>
      </c>
      <c r="AD2583" s="122">
        <v>1.24482734264E-2</v>
      </c>
      <c r="AE2583" s="122">
        <v>1.1478115479599999E-2</v>
      </c>
      <c r="AF2583" s="122">
        <v>1.1025655415599999E-2</v>
      </c>
      <c r="AG2583" s="122">
        <v>1.0812237489200001E-2</v>
      </c>
      <c r="AH2583" s="122">
        <v>1.09552567684E-2</v>
      </c>
      <c r="AI2583" s="122">
        <v>1.09407351088E-2</v>
      </c>
      <c r="AJ2583" s="122">
        <v>1.0986060027599999E-2</v>
      </c>
      <c r="AK2583" s="122">
        <v>1.0979675657999999E-2</v>
      </c>
      <c r="AL2583" s="122">
        <v>0</v>
      </c>
    </row>
    <row r="2584" spans="1:38" hidden="1" x14ac:dyDescent="0.25">
      <c r="A2584" s="122" t="s">
        <v>1989</v>
      </c>
      <c r="B2584" s="122">
        <v>1</v>
      </c>
      <c r="C2584" s="122" t="s">
        <v>2188</v>
      </c>
      <c r="D2584" s="122" t="s">
        <v>2081</v>
      </c>
      <c r="E2584" s="122">
        <v>48</v>
      </c>
      <c r="F2584" s="122">
        <v>0.1352738209312</v>
      </c>
      <c r="G2584" s="122">
        <v>0.1333982854428</v>
      </c>
      <c r="H2584" s="122">
        <v>0.13757700787880001</v>
      </c>
      <c r="I2584" s="122">
        <v>0.13850553611999999</v>
      </c>
      <c r="J2584" s="122">
        <v>0.13652651719280001</v>
      </c>
      <c r="K2584" s="122">
        <v>0.13729338439319999</v>
      </c>
      <c r="L2584" s="122">
        <v>0.13323639077560001</v>
      </c>
      <c r="M2584" s="122">
        <v>0.12953285386720001</v>
      </c>
      <c r="N2584" s="122">
        <v>0.1172252214644</v>
      </c>
      <c r="O2584" s="122">
        <v>0.1046088081556</v>
      </c>
      <c r="P2584" s="122">
        <v>0.103892415382</v>
      </c>
      <c r="Q2584" s="122">
        <v>9.3144442568800001E-2</v>
      </c>
      <c r="R2584" s="122">
        <v>9.3626038419200003E-2</v>
      </c>
      <c r="S2584" s="122">
        <v>8.6005305301999999E-2</v>
      </c>
      <c r="T2584" s="122">
        <v>8.1137592715200005E-2</v>
      </c>
      <c r="U2584" s="122">
        <v>7.3537564998800001E-2</v>
      </c>
      <c r="V2584" s="122">
        <v>7.3922262377599995E-2</v>
      </c>
      <c r="W2584" s="122">
        <v>7.0629290984000004E-2</v>
      </c>
      <c r="X2584" s="122">
        <v>6.4845857327999995E-2</v>
      </c>
      <c r="Y2584" s="122">
        <v>5.9471325779600001E-2</v>
      </c>
      <c r="Z2584" s="122">
        <v>5.9882564274400002E-2</v>
      </c>
      <c r="AA2584" s="122">
        <v>6.2390314814800001E-2</v>
      </c>
      <c r="AB2584" s="122">
        <v>5.9583279114799999E-2</v>
      </c>
      <c r="AC2584" s="122">
        <v>5.2587023605199998E-2</v>
      </c>
      <c r="AD2584" s="122">
        <v>5.2338122365200003E-2</v>
      </c>
      <c r="AE2584" s="122">
        <v>5.4907504162E-2</v>
      </c>
      <c r="AF2584" s="122">
        <v>5.4438614277600002E-2</v>
      </c>
      <c r="AG2584" s="122">
        <v>5.22945815896E-2</v>
      </c>
      <c r="AH2584" s="122">
        <v>5.01155308864E-2</v>
      </c>
      <c r="AI2584" s="122">
        <v>5.0047488251599999E-2</v>
      </c>
      <c r="AJ2584" s="122">
        <v>4.6838705026400002E-2</v>
      </c>
      <c r="AK2584" s="122">
        <v>4.7155949607200001E-2</v>
      </c>
      <c r="AL2584" s="122">
        <v>0</v>
      </c>
    </row>
    <row r="2585" spans="1:38" hidden="1" x14ac:dyDescent="0.25">
      <c r="A2585" s="122" t="s">
        <v>1989</v>
      </c>
      <c r="B2585" s="122">
        <v>1</v>
      </c>
      <c r="C2585" s="122" t="s">
        <v>2188</v>
      </c>
      <c r="D2585" s="122" t="s">
        <v>2082</v>
      </c>
      <c r="E2585" s="122">
        <v>48</v>
      </c>
      <c r="F2585" s="122">
        <v>6.5109395738799994E-2</v>
      </c>
      <c r="G2585" s="122">
        <v>6.5313856229999995E-2</v>
      </c>
      <c r="H2585" s="122">
        <v>6.6547778659600001E-2</v>
      </c>
      <c r="I2585" s="122">
        <v>6.7966359722800004E-2</v>
      </c>
      <c r="J2585" s="122">
        <v>6.9708945474E-2</v>
      </c>
      <c r="K2585" s="122">
        <v>7.2408352419200003E-2</v>
      </c>
      <c r="L2585" s="122">
        <v>7.1571749320400002E-2</v>
      </c>
      <c r="M2585" s="122">
        <v>6.8481976225599997E-2</v>
      </c>
      <c r="N2585" s="122">
        <v>6.5750503893200002E-2</v>
      </c>
      <c r="O2585" s="122">
        <v>6.0327567837600002E-2</v>
      </c>
      <c r="P2585" s="122">
        <v>5.5845571852000002E-2</v>
      </c>
      <c r="Q2585" s="122">
        <v>5.5955456919600001E-2</v>
      </c>
      <c r="R2585" s="122">
        <v>5.3292548666E-2</v>
      </c>
      <c r="S2585" s="122">
        <v>5.3448437448E-2</v>
      </c>
      <c r="T2585" s="122">
        <v>5.1755957063999998E-2</v>
      </c>
      <c r="U2585" s="122">
        <v>4.8853283427200002E-2</v>
      </c>
      <c r="V2585" s="122">
        <v>4.8473630522800001E-2</v>
      </c>
      <c r="W2585" s="122">
        <v>4.4707014937200001E-2</v>
      </c>
      <c r="X2585" s="122">
        <v>4.2356574346799999E-2</v>
      </c>
      <c r="Y2585" s="122">
        <v>3.6631037769200001E-2</v>
      </c>
      <c r="Z2585" s="122">
        <v>3.4141393599600001E-2</v>
      </c>
      <c r="AA2585" s="122">
        <v>3.3667450070799999E-2</v>
      </c>
      <c r="AB2585" s="122">
        <v>3.2847903855199999E-2</v>
      </c>
      <c r="AC2585" s="122">
        <v>3.1879199847600001E-2</v>
      </c>
      <c r="AD2585" s="122">
        <v>2.8970410750400001E-2</v>
      </c>
      <c r="AE2585" s="122">
        <v>3.2611139839599998E-2</v>
      </c>
      <c r="AF2585" s="122">
        <v>3.1139842966399999E-2</v>
      </c>
      <c r="AG2585" s="122">
        <v>2.9552049844800001E-2</v>
      </c>
      <c r="AH2585" s="122">
        <v>3.0280723687200001E-2</v>
      </c>
      <c r="AI2585" s="122">
        <v>3.0003381276399999E-2</v>
      </c>
      <c r="AJ2585" s="122">
        <v>2.83476368924E-2</v>
      </c>
      <c r="AK2585" s="122">
        <v>2.8472313805599999E-2</v>
      </c>
      <c r="AL2585" s="122">
        <v>0</v>
      </c>
    </row>
    <row r="2586" spans="1:38" hidden="1" x14ac:dyDescent="0.25">
      <c r="A2586" s="122" t="s">
        <v>1989</v>
      </c>
      <c r="B2586" s="122">
        <v>1</v>
      </c>
      <c r="C2586" s="122" t="s">
        <v>2188</v>
      </c>
      <c r="D2586" s="122" t="s">
        <v>2083</v>
      </c>
      <c r="E2586" s="122">
        <v>48</v>
      </c>
      <c r="F2586" s="122">
        <v>0.1068839310336</v>
      </c>
      <c r="G2586" s="122">
        <v>0.1011223956652</v>
      </c>
      <c r="H2586" s="122">
        <v>9.7666598478399994E-2</v>
      </c>
      <c r="I2586" s="122">
        <v>0.1025909105032</v>
      </c>
      <c r="J2586" s="122">
        <v>0.10266406778040001</v>
      </c>
      <c r="K2586" s="122">
        <v>0.1016276129512</v>
      </c>
      <c r="L2586" s="122">
        <v>0.1033405327248</v>
      </c>
      <c r="M2586" s="122">
        <v>0.1010250459428</v>
      </c>
      <c r="N2586" s="122">
        <v>0.1005455384612</v>
      </c>
      <c r="O2586" s="122">
        <v>9.1162700249600007E-2</v>
      </c>
      <c r="P2586" s="122">
        <v>8.8765758239199993E-2</v>
      </c>
      <c r="Q2586" s="122">
        <v>8.76824131176E-2</v>
      </c>
      <c r="R2586" s="122">
        <v>8.1688635546000005E-2</v>
      </c>
      <c r="S2586" s="122">
        <v>8.2695204891599997E-2</v>
      </c>
      <c r="T2586" s="122">
        <v>8.0168945242399994E-2</v>
      </c>
      <c r="U2586" s="122">
        <v>7.5449548963599997E-2</v>
      </c>
      <c r="V2586" s="122">
        <v>7.9806855940000004E-2</v>
      </c>
      <c r="W2586" s="122">
        <v>7.8661562022400003E-2</v>
      </c>
      <c r="X2586" s="122">
        <v>7.5307097096000003E-2</v>
      </c>
      <c r="Y2586" s="122">
        <v>7.2739994093200006E-2</v>
      </c>
      <c r="Z2586" s="122">
        <v>6.2410907157199998E-2</v>
      </c>
      <c r="AA2586" s="122">
        <v>6.2435661206799997E-2</v>
      </c>
      <c r="AB2586" s="122">
        <v>5.9493706288799998E-2</v>
      </c>
      <c r="AC2586" s="122">
        <v>6.1329556002399997E-2</v>
      </c>
      <c r="AD2586" s="122">
        <v>6.2142153301200001E-2</v>
      </c>
      <c r="AE2586" s="122">
        <v>6.1956640541600001E-2</v>
      </c>
      <c r="AF2586" s="122">
        <v>5.9983601397999999E-2</v>
      </c>
      <c r="AG2586" s="122">
        <v>5.7800966677999999E-2</v>
      </c>
      <c r="AH2586" s="122">
        <v>5.5923337243199998E-2</v>
      </c>
      <c r="AI2586" s="122">
        <v>5.7712347075600003E-2</v>
      </c>
      <c r="AJ2586" s="122">
        <v>5.26981262752E-2</v>
      </c>
      <c r="AK2586" s="122">
        <v>5.3096745856000001E-2</v>
      </c>
      <c r="AL2586" s="122">
        <v>0</v>
      </c>
    </row>
    <row r="2587" spans="1:38" x14ac:dyDescent="0.25">
      <c r="A2587" s="122" t="s">
        <v>1989</v>
      </c>
      <c r="B2587" s="122">
        <v>1</v>
      </c>
      <c r="C2587" s="122" t="s">
        <v>2188</v>
      </c>
      <c r="D2587" s="122" t="s">
        <v>2084</v>
      </c>
      <c r="E2587" s="122">
        <v>48</v>
      </c>
      <c r="F2587" s="122">
        <v>0.97217575027159997</v>
      </c>
      <c r="G2587" s="122">
        <v>0.89691944872039997</v>
      </c>
      <c r="H2587" s="122">
        <v>0.86276506553440002</v>
      </c>
      <c r="I2587" s="122">
        <v>0.85701138506200003</v>
      </c>
      <c r="J2587" s="122">
        <v>0.87874986008879996</v>
      </c>
      <c r="K2587" s="122">
        <v>0.88661412124039995</v>
      </c>
      <c r="L2587" s="122">
        <v>0.85658496640360005</v>
      </c>
      <c r="M2587" s="122">
        <v>0.77774184716479999</v>
      </c>
      <c r="N2587" s="122">
        <v>0.73459258935159999</v>
      </c>
      <c r="O2587" s="122">
        <v>0.70418822225919997</v>
      </c>
      <c r="P2587" s="122">
        <v>0.69031725279440004</v>
      </c>
      <c r="Q2587" s="122">
        <v>0.65513441571480002</v>
      </c>
      <c r="R2587" s="122">
        <v>0.64936634596120002</v>
      </c>
      <c r="S2587" s="122">
        <v>0.60563006289800003</v>
      </c>
      <c r="T2587" s="122">
        <v>0.57957066461560003</v>
      </c>
      <c r="U2587" s="122">
        <v>0.55614097771960003</v>
      </c>
      <c r="V2587" s="122">
        <v>0.55005957855239995</v>
      </c>
      <c r="W2587" s="122">
        <v>0.53466784857359995</v>
      </c>
      <c r="X2587" s="122">
        <v>0.5184790813272</v>
      </c>
      <c r="Y2587" s="122">
        <v>0.51317981213800001</v>
      </c>
      <c r="Z2587" s="122">
        <v>0.49825925339679999</v>
      </c>
      <c r="AA2587" s="122">
        <v>0.47687123840160001</v>
      </c>
      <c r="AB2587" s="122">
        <v>0.45047699341120001</v>
      </c>
      <c r="AC2587" s="122">
        <v>0.42462246392440001</v>
      </c>
      <c r="AD2587" s="122">
        <v>0.38830456189000001</v>
      </c>
      <c r="AE2587" s="122">
        <v>0.40621387993199998</v>
      </c>
      <c r="AF2587" s="122">
        <v>0.38315860399320001</v>
      </c>
      <c r="AG2587" s="122">
        <v>0.37817303861399998</v>
      </c>
      <c r="AH2587" s="122">
        <v>0.38893273970879999</v>
      </c>
      <c r="AI2587" s="122">
        <v>0.40436411431640001</v>
      </c>
      <c r="AJ2587" s="122">
        <v>0.34096685640079999</v>
      </c>
      <c r="AK2587" s="122">
        <v>0.34204913391879999</v>
      </c>
      <c r="AL2587" s="122">
        <v>0</v>
      </c>
    </row>
    <row r="2588" spans="1:38" hidden="1" x14ac:dyDescent="0.25">
      <c r="A2588" s="122" t="s">
        <v>1989</v>
      </c>
      <c r="B2588" s="122">
        <v>1</v>
      </c>
      <c r="C2588" s="122" t="s">
        <v>2188</v>
      </c>
      <c r="D2588" s="122" t="s">
        <v>474</v>
      </c>
      <c r="E2588" s="122">
        <v>48</v>
      </c>
      <c r="F2588" s="122">
        <v>8.3062270225200005E-2</v>
      </c>
      <c r="G2588" s="122">
        <v>8.2971587036800007E-2</v>
      </c>
      <c r="H2588" s="122">
        <v>8.8945357323199997E-2</v>
      </c>
      <c r="I2588" s="122">
        <v>9.3903841354399997E-2</v>
      </c>
      <c r="J2588" s="122">
        <v>9.4023862251200005E-2</v>
      </c>
      <c r="K2588" s="122">
        <v>9.1968661204000005E-2</v>
      </c>
      <c r="L2588" s="122">
        <v>9.3306576907599997E-2</v>
      </c>
      <c r="M2588" s="122">
        <v>9.0976902648799998E-2</v>
      </c>
      <c r="N2588" s="122">
        <v>8.9881429248799993E-2</v>
      </c>
      <c r="O2588" s="122">
        <v>8.6005281790399998E-2</v>
      </c>
      <c r="P2588" s="122">
        <v>8.1382459737599999E-2</v>
      </c>
      <c r="Q2588" s="122">
        <v>7.8682455490799996E-2</v>
      </c>
      <c r="R2588" s="122">
        <v>7.3256239308000001E-2</v>
      </c>
      <c r="S2588" s="122">
        <v>6.8627485816400005E-2</v>
      </c>
      <c r="T2588" s="122">
        <v>6.8085309448799994E-2</v>
      </c>
      <c r="U2588" s="122">
        <v>6.5086348009200004E-2</v>
      </c>
      <c r="V2588" s="122">
        <v>6.4895816851599994E-2</v>
      </c>
      <c r="W2588" s="122">
        <v>5.6036596747599997E-2</v>
      </c>
      <c r="X2588" s="122">
        <v>5.27454907224E-2</v>
      </c>
      <c r="Y2588" s="122">
        <v>5.0081982773200001E-2</v>
      </c>
      <c r="Z2588" s="122">
        <v>5.1123987174399997E-2</v>
      </c>
      <c r="AA2588" s="122">
        <v>5.0700449833600003E-2</v>
      </c>
      <c r="AB2588" s="122">
        <v>4.8097780830399998E-2</v>
      </c>
      <c r="AC2588" s="122">
        <v>4.6514638909199997E-2</v>
      </c>
      <c r="AD2588" s="122">
        <v>4.5684499008399999E-2</v>
      </c>
      <c r="AE2588" s="122">
        <v>4.5282950784399999E-2</v>
      </c>
      <c r="AF2588" s="122">
        <v>4.3961123275999998E-2</v>
      </c>
      <c r="AG2588" s="122">
        <v>4.2955431041599997E-2</v>
      </c>
      <c r="AH2588" s="122">
        <v>4.3071095292399997E-2</v>
      </c>
      <c r="AI2588" s="122">
        <v>4.4150572160799997E-2</v>
      </c>
      <c r="AJ2588" s="122">
        <v>3.8715646012399997E-2</v>
      </c>
      <c r="AK2588" s="122">
        <v>3.8960161452799999E-2</v>
      </c>
      <c r="AL2588" s="122">
        <v>0</v>
      </c>
    </row>
    <row r="2589" spans="1:38" hidden="1" x14ac:dyDescent="0.25">
      <c r="A2589" s="122" t="s">
        <v>1989</v>
      </c>
      <c r="B2589" s="122">
        <v>1</v>
      </c>
      <c r="C2589" s="122" t="s">
        <v>2188</v>
      </c>
      <c r="D2589" s="122" t="s">
        <v>2085</v>
      </c>
      <c r="E2589" s="122">
        <v>48</v>
      </c>
      <c r="F2589" s="122">
        <v>7.8702777084400002E-2</v>
      </c>
      <c r="G2589" s="122">
        <v>7.6182828736000005E-2</v>
      </c>
      <c r="H2589" s="122">
        <v>7.3191411941200005E-2</v>
      </c>
      <c r="I2589" s="122">
        <v>7.2514596111999993E-2</v>
      </c>
      <c r="J2589" s="122">
        <v>7.0392323439200002E-2</v>
      </c>
      <c r="K2589" s="122">
        <v>6.9827691486000001E-2</v>
      </c>
      <c r="L2589" s="122">
        <v>6.75146810268E-2</v>
      </c>
      <c r="M2589" s="122">
        <v>6.4588987976800002E-2</v>
      </c>
      <c r="N2589" s="122">
        <v>6.03620953544E-2</v>
      </c>
      <c r="O2589" s="122">
        <v>5.5517527041199999E-2</v>
      </c>
      <c r="P2589" s="122">
        <v>5.31992529908E-2</v>
      </c>
      <c r="Q2589" s="122">
        <v>5.0179949439199997E-2</v>
      </c>
      <c r="R2589" s="122">
        <v>4.5762316527200003E-2</v>
      </c>
      <c r="S2589" s="122">
        <v>4.3636301407999997E-2</v>
      </c>
      <c r="T2589" s="122">
        <v>4.1623496404000003E-2</v>
      </c>
      <c r="U2589" s="122">
        <v>3.9015632871600002E-2</v>
      </c>
      <c r="V2589" s="122">
        <v>3.72727248824E-2</v>
      </c>
      <c r="W2589" s="122">
        <v>3.51528484524E-2</v>
      </c>
      <c r="X2589" s="122">
        <v>3.2031222736800001E-2</v>
      </c>
      <c r="Y2589" s="122">
        <v>3.1162573052799999E-2</v>
      </c>
      <c r="Z2589" s="122">
        <v>3.1234093926E-2</v>
      </c>
      <c r="AA2589" s="122">
        <v>3.085130216E-2</v>
      </c>
      <c r="AB2589" s="122">
        <v>2.93864435648E-2</v>
      </c>
      <c r="AC2589" s="122">
        <v>2.7579683838E-2</v>
      </c>
      <c r="AD2589" s="122">
        <v>2.5671322065200002E-2</v>
      </c>
      <c r="AE2589" s="122">
        <v>2.1054625160799999E-2</v>
      </c>
      <c r="AF2589" s="122">
        <v>2.0009318963200001E-2</v>
      </c>
      <c r="AG2589" s="122">
        <v>1.9216390438000001E-2</v>
      </c>
      <c r="AH2589" s="122">
        <v>1.832101719E-2</v>
      </c>
      <c r="AI2589" s="122">
        <v>1.83910915328E-2</v>
      </c>
      <c r="AJ2589" s="122">
        <v>1.6898931534799998E-2</v>
      </c>
      <c r="AK2589" s="122">
        <v>1.7065522404E-2</v>
      </c>
      <c r="AL2589" s="122">
        <v>0</v>
      </c>
    </row>
    <row r="2590" spans="1:38" hidden="1" x14ac:dyDescent="0.25">
      <c r="A2590" s="122" t="s">
        <v>1989</v>
      </c>
      <c r="B2590" s="122">
        <v>1</v>
      </c>
      <c r="C2590" s="122" t="s">
        <v>2188</v>
      </c>
      <c r="D2590" s="122" t="s">
        <v>2086</v>
      </c>
      <c r="E2590" s="122">
        <v>48</v>
      </c>
      <c r="F2590" s="122">
        <v>1.12343506996E-2</v>
      </c>
      <c r="G2590" s="122">
        <v>1.0469924009999999E-2</v>
      </c>
      <c r="H2590" s="122">
        <v>1.0623836417600001E-2</v>
      </c>
      <c r="I2590" s="122">
        <v>9.8257545372000005E-3</v>
      </c>
      <c r="J2590" s="122">
        <v>1.02267638676E-2</v>
      </c>
      <c r="K2590" s="122">
        <v>9.4167485384000008E-3</v>
      </c>
      <c r="L2590" s="122">
        <v>8.6023195692000003E-3</v>
      </c>
      <c r="M2590" s="122">
        <v>8.6293939591999998E-3</v>
      </c>
      <c r="N2590" s="122">
        <v>7.7440644735999997E-3</v>
      </c>
      <c r="O2590" s="122">
        <v>6.9789913032000002E-3</v>
      </c>
      <c r="P2590" s="122">
        <v>6.7066865460000003E-3</v>
      </c>
      <c r="Q2590" s="122">
        <v>7.6922658036000001E-3</v>
      </c>
      <c r="R2590" s="122">
        <v>6.5435133203999999E-3</v>
      </c>
      <c r="S2590" s="122">
        <v>8.3475077811999993E-3</v>
      </c>
      <c r="T2590" s="122">
        <v>7.0648702991999998E-3</v>
      </c>
      <c r="U2590" s="122">
        <v>6.2444058991999998E-3</v>
      </c>
      <c r="V2590" s="122">
        <v>6.4994430676E-3</v>
      </c>
      <c r="W2590" s="122">
        <v>5.1465564444000004E-3</v>
      </c>
      <c r="X2590" s="122">
        <v>5.0363073487999996E-3</v>
      </c>
      <c r="Y2590" s="122">
        <v>4.9727963040000003E-3</v>
      </c>
      <c r="Z2590" s="122">
        <v>4.4678726428000002E-3</v>
      </c>
      <c r="AA2590" s="122">
        <v>4.7684639967999999E-3</v>
      </c>
      <c r="AB2590" s="122">
        <v>4.6070768267999999E-3</v>
      </c>
      <c r="AC2590" s="122">
        <v>4.8781371436000002E-3</v>
      </c>
      <c r="AD2590" s="122">
        <v>5.1033699583999999E-3</v>
      </c>
      <c r="AE2590" s="122">
        <v>4.2180305719999997E-3</v>
      </c>
      <c r="AF2590" s="122">
        <v>3.9757746084000001E-3</v>
      </c>
      <c r="AG2590" s="122">
        <v>3.6819248620000001E-3</v>
      </c>
      <c r="AH2590" s="122">
        <v>3.2445926604E-3</v>
      </c>
      <c r="AI2590" s="122">
        <v>3.1329727323999999E-3</v>
      </c>
      <c r="AJ2590" s="122">
        <v>2.3281215299999999E-3</v>
      </c>
      <c r="AK2590" s="122">
        <v>2.3976524320000001E-3</v>
      </c>
      <c r="AL2590" s="122">
        <v>0</v>
      </c>
    </row>
    <row r="2591" spans="1:38" hidden="1" x14ac:dyDescent="0.25">
      <c r="A2591" s="122" t="s">
        <v>1989</v>
      </c>
      <c r="B2591" s="122">
        <v>1</v>
      </c>
      <c r="C2591" s="122" t="s">
        <v>2188</v>
      </c>
      <c r="D2591" s="122" t="s">
        <v>2087</v>
      </c>
      <c r="E2591" s="122">
        <v>48</v>
      </c>
      <c r="F2591" s="122">
        <v>2.3057600193600002E-2</v>
      </c>
      <c r="G2591" s="122">
        <v>2.3948947386000001E-2</v>
      </c>
      <c r="H2591" s="122">
        <v>2.2799029738799999E-2</v>
      </c>
      <c r="I2591" s="122">
        <v>2.3543823595599998E-2</v>
      </c>
      <c r="J2591" s="122">
        <v>2.3692669823200001E-2</v>
      </c>
      <c r="K2591" s="122">
        <v>2.3055750323200001E-2</v>
      </c>
      <c r="L2591" s="122">
        <v>2.7372053402399999E-2</v>
      </c>
      <c r="M2591" s="122">
        <v>2.6789344805999999E-2</v>
      </c>
      <c r="N2591" s="122">
        <v>2.51538263704E-2</v>
      </c>
      <c r="O2591" s="122">
        <v>2.5612642619199998E-2</v>
      </c>
      <c r="P2591" s="122">
        <v>2.1130288950399999E-2</v>
      </c>
      <c r="Q2591" s="122">
        <v>2.0723108100800001E-2</v>
      </c>
      <c r="R2591" s="122">
        <v>1.9181586337200001E-2</v>
      </c>
      <c r="S2591" s="122">
        <v>1.86434353588E-2</v>
      </c>
      <c r="T2591" s="122">
        <v>1.6699999836800001E-2</v>
      </c>
      <c r="U2591" s="122">
        <v>1.60644944376E-2</v>
      </c>
      <c r="V2591" s="122">
        <v>1.55911841736E-2</v>
      </c>
      <c r="W2591" s="122">
        <v>1.7159686630799999E-2</v>
      </c>
      <c r="X2591" s="122">
        <v>1.58944574768E-2</v>
      </c>
      <c r="Y2591" s="122">
        <v>1.537271386E-2</v>
      </c>
      <c r="Z2591" s="122">
        <v>1.17891840836E-2</v>
      </c>
      <c r="AA2591" s="122">
        <v>1.08205692392E-2</v>
      </c>
      <c r="AB2591" s="122">
        <v>1.1332425300000001E-2</v>
      </c>
      <c r="AC2591" s="122">
        <v>1.0409191083200001E-2</v>
      </c>
      <c r="AD2591" s="122">
        <v>1.072865969E-2</v>
      </c>
      <c r="AE2591" s="122">
        <v>9.3845012828000004E-3</v>
      </c>
      <c r="AF2591" s="122">
        <v>9.5850538055999995E-3</v>
      </c>
      <c r="AG2591" s="122">
        <v>2.8030095836399999E-2</v>
      </c>
      <c r="AH2591" s="122">
        <v>8.2963202000000003E-3</v>
      </c>
      <c r="AI2591" s="122">
        <v>8.5851809232000004E-3</v>
      </c>
      <c r="AJ2591" s="122">
        <v>7.9343971923999997E-3</v>
      </c>
      <c r="AK2591" s="122">
        <v>7.9738199547999995E-3</v>
      </c>
      <c r="AL2591" s="122">
        <v>0</v>
      </c>
    </row>
    <row r="2592" spans="1:38" hidden="1" x14ac:dyDescent="0.25">
      <c r="A2592" s="122" t="s">
        <v>1989</v>
      </c>
      <c r="B2592" s="122">
        <v>1</v>
      </c>
      <c r="C2592" s="122" t="s">
        <v>2188</v>
      </c>
      <c r="D2592" s="122" t="s">
        <v>2088</v>
      </c>
      <c r="E2592" s="122">
        <v>48</v>
      </c>
      <c r="F2592" s="122">
        <v>0.37924690144040002</v>
      </c>
      <c r="G2592" s="122">
        <v>0.36854338720640001</v>
      </c>
      <c r="H2592" s="122">
        <v>0.37917041041040001</v>
      </c>
      <c r="I2592" s="122">
        <v>0.37633101318680001</v>
      </c>
      <c r="J2592" s="122">
        <v>0.3681196192324</v>
      </c>
      <c r="K2592" s="122">
        <v>0.36691752807360001</v>
      </c>
      <c r="L2592" s="122">
        <v>0.3598231379288</v>
      </c>
      <c r="M2592" s="122">
        <v>0.35763181753880002</v>
      </c>
      <c r="N2592" s="122">
        <v>0.34797208689600001</v>
      </c>
      <c r="O2592" s="122">
        <v>0.31509304837360003</v>
      </c>
      <c r="P2592" s="122">
        <v>0.31279269516039998</v>
      </c>
      <c r="Q2592" s="122">
        <v>0.30483006164519999</v>
      </c>
      <c r="R2592" s="122">
        <v>0.31642196510960002</v>
      </c>
      <c r="S2592" s="122">
        <v>0.28685243581679998</v>
      </c>
      <c r="T2592" s="122">
        <v>0.30814986780199999</v>
      </c>
      <c r="U2592" s="122">
        <v>0.29185658920879998</v>
      </c>
      <c r="V2592" s="122">
        <v>0.2850675471952</v>
      </c>
      <c r="W2592" s="122">
        <v>0.29928103284520002</v>
      </c>
      <c r="X2592" s="122">
        <v>0.25836033657559998</v>
      </c>
      <c r="Y2592" s="122">
        <v>0.24609409747720001</v>
      </c>
      <c r="Z2592" s="122">
        <v>0.25127765455520001</v>
      </c>
      <c r="AA2592" s="122">
        <v>0.24781549175879999</v>
      </c>
      <c r="AB2592" s="122">
        <v>0.2271653349952</v>
      </c>
      <c r="AC2592" s="122">
        <v>0.2283819706812</v>
      </c>
      <c r="AD2592" s="122">
        <v>0.23476294069760001</v>
      </c>
      <c r="AE2592" s="122">
        <v>0.25401666474520002</v>
      </c>
      <c r="AF2592" s="122">
        <v>0.23807926074800001</v>
      </c>
      <c r="AG2592" s="122">
        <v>0.2336601331932</v>
      </c>
      <c r="AH2592" s="122">
        <v>0.2600319808016</v>
      </c>
      <c r="AI2592" s="122">
        <v>0.2412911200924</v>
      </c>
      <c r="AJ2592" s="122">
        <v>0.1906749803644</v>
      </c>
      <c r="AK2592" s="122">
        <v>0.19139366229480001</v>
      </c>
      <c r="AL2592" s="122">
        <v>0</v>
      </c>
    </row>
    <row r="2593" spans="1:38" hidden="1" x14ac:dyDescent="0.25">
      <c r="A2593" s="122" t="s">
        <v>1989</v>
      </c>
      <c r="B2593" s="122">
        <v>1</v>
      </c>
      <c r="C2593" s="122" t="s">
        <v>2188</v>
      </c>
      <c r="D2593" s="122" t="s">
        <v>2089</v>
      </c>
      <c r="E2593" s="122">
        <v>48</v>
      </c>
      <c r="F2593" s="122">
        <v>0.22758752140040001</v>
      </c>
      <c r="G2593" s="122">
        <v>0.22326008695480001</v>
      </c>
      <c r="H2593" s="122">
        <v>0.235806592112</v>
      </c>
      <c r="I2593" s="122">
        <v>0.21842986955159999</v>
      </c>
      <c r="J2593" s="122">
        <v>0.2214626214696</v>
      </c>
      <c r="K2593" s="122">
        <v>0.21977026352680001</v>
      </c>
      <c r="L2593" s="122">
        <v>0.2197143366432</v>
      </c>
      <c r="M2593" s="122">
        <v>0.21515641008399999</v>
      </c>
      <c r="N2593" s="122">
        <v>0.20940399421200001</v>
      </c>
      <c r="O2593" s="122">
        <v>0.19424289210760001</v>
      </c>
      <c r="P2593" s="122">
        <v>0.18756640056839999</v>
      </c>
      <c r="Q2593" s="122">
        <v>0.1857264643248</v>
      </c>
      <c r="R2593" s="122">
        <v>0.1771102120144</v>
      </c>
      <c r="S2593" s="122">
        <v>0.1714423918088</v>
      </c>
      <c r="T2593" s="122">
        <v>0.17087073121999999</v>
      </c>
      <c r="U2593" s="122">
        <v>0.16080007593439999</v>
      </c>
      <c r="V2593" s="122">
        <v>0.1679382741064</v>
      </c>
      <c r="W2593" s="122">
        <v>0.14098929818399999</v>
      </c>
      <c r="X2593" s="122">
        <v>0.1380909985364</v>
      </c>
      <c r="Y2593" s="122">
        <v>0.1413069535948</v>
      </c>
      <c r="Z2593" s="122">
        <v>0.13811052484879999</v>
      </c>
      <c r="AA2593" s="122">
        <v>0.1505469750092</v>
      </c>
      <c r="AB2593" s="122">
        <v>0.1249054058168</v>
      </c>
      <c r="AC2593" s="122">
        <v>0.1170712677092</v>
      </c>
      <c r="AD2593" s="122">
        <v>0.10412266718</v>
      </c>
      <c r="AE2593" s="122">
        <v>9.5242392145599999E-2</v>
      </c>
      <c r="AF2593" s="122">
        <v>8.8553643178000005E-2</v>
      </c>
      <c r="AG2593" s="122">
        <v>8.3569380672399995E-2</v>
      </c>
      <c r="AH2593" s="122">
        <v>8.74356197596E-2</v>
      </c>
      <c r="AI2593" s="122">
        <v>8.4316529281599994E-2</v>
      </c>
      <c r="AJ2593" s="122">
        <v>7.0480819387999993E-2</v>
      </c>
      <c r="AK2593" s="122">
        <v>7.1096517970799994E-2</v>
      </c>
      <c r="AL2593" s="122">
        <v>0</v>
      </c>
    </row>
    <row r="2594" spans="1:38" hidden="1" x14ac:dyDescent="0.25">
      <c r="A2594" s="122" t="s">
        <v>1989</v>
      </c>
      <c r="B2594" s="122">
        <v>1</v>
      </c>
      <c r="C2594" s="122" t="s">
        <v>2188</v>
      </c>
      <c r="D2594" s="122" t="s">
        <v>2090</v>
      </c>
      <c r="E2594" s="122">
        <v>48</v>
      </c>
      <c r="F2594" s="122">
        <v>3.8116776017600003E-2</v>
      </c>
      <c r="G2594" s="122">
        <v>3.6638905326800003E-2</v>
      </c>
      <c r="H2594" s="122">
        <v>3.9904059188000003E-2</v>
      </c>
      <c r="I2594" s="122">
        <v>3.6964800538399997E-2</v>
      </c>
      <c r="J2594" s="122">
        <v>3.83463547544E-2</v>
      </c>
      <c r="K2594" s="122">
        <v>3.6476876867199998E-2</v>
      </c>
      <c r="L2594" s="122">
        <v>2.8143918152E-2</v>
      </c>
      <c r="M2594" s="122">
        <v>2.5548406240000002E-2</v>
      </c>
      <c r="N2594" s="122">
        <v>2.4018671317200001E-2</v>
      </c>
      <c r="O2594" s="122">
        <v>2.8426992104000001E-2</v>
      </c>
      <c r="P2594" s="122">
        <v>2.81427956712E-2</v>
      </c>
      <c r="Q2594" s="122">
        <v>3.1044023942399999E-2</v>
      </c>
      <c r="R2594" s="122">
        <v>2.3303040602800001E-2</v>
      </c>
      <c r="S2594" s="122">
        <v>2.18410754156E-2</v>
      </c>
      <c r="T2594" s="122">
        <v>2.3493071896000001E-2</v>
      </c>
      <c r="U2594" s="122">
        <v>2.0878821157600001E-2</v>
      </c>
      <c r="V2594" s="122">
        <v>2.4766261889599999E-2</v>
      </c>
      <c r="W2594" s="122">
        <v>3.27712276276E-2</v>
      </c>
      <c r="X2594" s="122">
        <v>1.9828548625200001E-2</v>
      </c>
      <c r="Y2594" s="122">
        <v>2.0260834221600001E-2</v>
      </c>
      <c r="Z2594" s="122">
        <v>1.7932825957199999E-2</v>
      </c>
      <c r="AA2594" s="122">
        <v>1.86493560232E-2</v>
      </c>
      <c r="AB2594" s="122">
        <v>1.7904251497999998E-2</v>
      </c>
      <c r="AC2594" s="122">
        <v>1.9022331857199998E-2</v>
      </c>
      <c r="AD2594" s="122">
        <v>1.9946940792799999E-2</v>
      </c>
      <c r="AE2594" s="122">
        <v>1.8300832681600002E-2</v>
      </c>
      <c r="AF2594" s="122">
        <v>1.6912116659200001E-2</v>
      </c>
      <c r="AG2594" s="122">
        <v>1.8136258111999998E-2</v>
      </c>
      <c r="AH2594" s="122">
        <v>1.8201855400400001E-2</v>
      </c>
      <c r="AI2594" s="122">
        <v>2.0306495773200001E-2</v>
      </c>
      <c r="AJ2594" s="122">
        <v>1.45891198572E-2</v>
      </c>
      <c r="AK2594" s="122">
        <v>1.46045521132E-2</v>
      </c>
      <c r="AL2594" s="122">
        <v>0</v>
      </c>
    </row>
    <row r="2595" spans="1:38" hidden="1" x14ac:dyDescent="0.25">
      <c r="A2595" s="122" t="s">
        <v>1989</v>
      </c>
      <c r="B2595" s="122">
        <v>1</v>
      </c>
      <c r="C2595" s="122" t="s">
        <v>2188</v>
      </c>
      <c r="D2595" s="122" t="s">
        <v>2091</v>
      </c>
      <c r="E2595" s="122">
        <v>48</v>
      </c>
      <c r="F2595" s="122">
        <v>7.6976465201999994E-2</v>
      </c>
      <c r="G2595" s="122">
        <v>7.4693911784800004E-2</v>
      </c>
      <c r="H2595" s="122">
        <v>7.6771497076400005E-2</v>
      </c>
      <c r="I2595" s="122">
        <v>7.6139054028800002E-2</v>
      </c>
      <c r="J2595" s="122">
        <v>7.8862470965600007E-2</v>
      </c>
      <c r="K2595" s="122">
        <v>7.31853872904E-2</v>
      </c>
      <c r="L2595" s="122">
        <v>7.3297621238800001E-2</v>
      </c>
      <c r="M2595" s="122">
        <v>7.1737489375999997E-2</v>
      </c>
      <c r="N2595" s="122">
        <v>6.7938874068800004E-2</v>
      </c>
      <c r="O2595" s="122">
        <v>6.1383169273999998E-2</v>
      </c>
      <c r="P2595" s="122">
        <v>5.8622400284000002E-2</v>
      </c>
      <c r="Q2595" s="122">
        <v>5.6788875925600002E-2</v>
      </c>
      <c r="R2595" s="122">
        <v>5.4992534461199997E-2</v>
      </c>
      <c r="S2595" s="122">
        <v>5.1222889312000003E-2</v>
      </c>
      <c r="T2595" s="122">
        <v>4.8913524741199997E-2</v>
      </c>
      <c r="U2595" s="122">
        <v>4.5964501156000002E-2</v>
      </c>
      <c r="V2595" s="122">
        <v>4.4789624056800002E-2</v>
      </c>
      <c r="W2595" s="122">
        <v>4.0939760175999998E-2</v>
      </c>
      <c r="X2595" s="122">
        <v>4.0490155717200001E-2</v>
      </c>
      <c r="Y2595" s="122">
        <v>3.88966618656E-2</v>
      </c>
      <c r="Z2595" s="122">
        <v>3.9949918091999999E-2</v>
      </c>
      <c r="AA2595" s="122">
        <v>4.0054185835999997E-2</v>
      </c>
      <c r="AB2595" s="122">
        <v>3.8521933864399997E-2</v>
      </c>
      <c r="AC2595" s="122">
        <v>3.5768543619199997E-2</v>
      </c>
      <c r="AD2595" s="122">
        <v>3.3775994744800003E-2</v>
      </c>
      <c r="AE2595" s="122">
        <v>3.2381362834799997E-2</v>
      </c>
      <c r="AF2595" s="122">
        <v>3.1636192134399999E-2</v>
      </c>
      <c r="AG2595" s="122">
        <v>3.0757862702E-2</v>
      </c>
      <c r="AH2595" s="122">
        <v>2.95491874524E-2</v>
      </c>
      <c r="AI2595" s="122">
        <v>3.0091596124799998E-2</v>
      </c>
      <c r="AJ2595" s="122">
        <v>2.82467080364E-2</v>
      </c>
      <c r="AK2595" s="122">
        <v>2.8363128595199998E-2</v>
      </c>
      <c r="AL2595" s="122">
        <v>0</v>
      </c>
    </row>
    <row r="2596" spans="1:38" hidden="1" x14ac:dyDescent="0.25">
      <c r="A2596" s="122" t="s">
        <v>1989</v>
      </c>
      <c r="B2596" s="122">
        <v>1</v>
      </c>
      <c r="C2596" s="122" t="s">
        <v>2188</v>
      </c>
      <c r="D2596" s="122" t="s">
        <v>2092</v>
      </c>
      <c r="E2596" s="122">
        <v>48</v>
      </c>
      <c r="F2596" s="122">
        <v>3.2129166095600001E-2</v>
      </c>
      <c r="G2596" s="122">
        <v>3.2640002183599998E-2</v>
      </c>
      <c r="H2596" s="122">
        <v>3.2058706086399998E-2</v>
      </c>
      <c r="I2596" s="122">
        <v>3.4478923312400003E-2</v>
      </c>
      <c r="J2596" s="122">
        <v>3.4518488793599998E-2</v>
      </c>
      <c r="K2596" s="122">
        <v>3.4845396208E-2</v>
      </c>
      <c r="L2596" s="122">
        <v>3.4854388186799999E-2</v>
      </c>
      <c r="M2596" s="122">
        <v>3.3375788706399998E-2</v>
      </c>
      <c r="N2596" s="122">
        <v>3.302146869E-2</v>
      </c>
      <c r="O2596" s="122">
        <v>2.9893514372399999E-2</v>
      </c>
      <c r="P2596" s="122">
        <v>2.7086904560799999E-2</v>
      </c>
      <c r="Q2596" s="122">
        <v>2.7748753177600002E-2</v>
      </c>
      <c r="R2596" s="122">
        <v>2.6835232813200001E-2</v>
      </c>
      <c r="S2596" s="122">
        <v>2.4348920873200001E-2</v>
      </c>
      <c r="T2596" s="122">
        <v>2.4248843074399999E-2</v>
      </c>
      <c r="U2596" s="122">
        <v>2.34112071144E-2</v>
      </c>
      <c r="V2596" s="122">
        <v>2.3160469808E-2</v>
      </c>
      <c r="W2596" s="122">
        <v>2.05435939268E-2</v>
      </c>
      <c r="X2596" s="122">
        <v>1.9552383418400002E-2</v>
      </c>
      <c r="Y2596" s="122">
        <v>1.9205881646000001E-2</v>
      </c>
      <c r="Z2596" s="122">
        <v>1.9079024588399999E-2</v>
      </c>
      <c r="AA2596" s="122">
        <v>1.9522790173600001E-2</v>
      </c>
      <c r="AB2596" s="122">
        <v>1.8400541773599999E-2</v>
      </c>
      <c r="AC2596" s="122">
        <v>1.8281996577600001E-2</v>
      </c>
      <c r="AD2596" s="122">
        <v>1.8513098293200001E-2</v>
      </c>
      <c r="AE2596" s="122">
        <v>2.0365369491600002E-2</v>
      </c>
      <c r="AF2596" s="122">
        <v>2.0290636570399999E-2</v>
      </c>
      <c r="AG2596" s="122">
        <v>1.9539334029600001E-2</v>
      </c>
      <c r="AH2596" s="122">
        <v>2.0164446010799999E-2</v>
      </c>
      <c r="AI2596" s="122">
        <v>2.0002990783999999E-2</v>
      </c>
      <c r="AJ2596" s="122">
        <v>1.8407017336399999E-2</v>
      </c>
      <c r="AK2596" s="122">
        <v>1.8468345823199998E-2</v>
      </c>
      <c r="AL2596" s="122">
        <v>0</v>
      </c>
    </row>
    <row r="2597" spans="1:38" hidden="1" x14ac:dyDescent="0.25">
      <c r="A2597" s="122" t="s">
        <v>1989</v>
      </c>
      <c r="B2597" s="122">
        <v>1</v>
      </c>
      <c r="C2597" s="122" t="s">
        <v>2188</v>
      </c>
      <c r="D2597" s="122" t="s">
        <v>2093</v>
      </c>
      <c r="E2597" s="122">
        <v>48</v>
      </c>
      <c r="F2597" s="122">
        <v>0.2505281702112</v>
      </c>
      <c r="G2597" s="122">
        <v>0.24547554184440001</v>
      </c>
      <c r="H2597" s="122">
        <v>0.24403634533320001</v>
      </c>
      <c r="I2597" s="122">
        <v>0.25414266812199998</v>
      </c>
      <c r="J2597" s="122">
        <v>0.2480901420844</v>
      </c>
      <c r="K2597" s="122">
        <v>0.24479235032560001</v>
      </c>
      <c r="L2597" s="122">
        <v>0.2404581825688</v>
      </c>
      <c r="M2597" s="122">
        <v>0.23204396733839999</v>
      </c>
      <c r="N2597" s="122">
        <v>0.224133969668</v>
      </c>
      <c r="O2597" s="122">
        <v>0.1995842499644</v>
      </c>
      <c r="P2597" s="122">
        <v>0.18799376548960001</v>
      </c>
      <c r="Q2597" s="122">
        <v>0.17469705658160001</v>
      </c>
      <c r="R2597" s="122">
        <v>0.16566947645919999</v>
      </c>
      <c r="S2597" s="122">
        <v>0.16247750709959999</v>
      </c>
      <c r="T2597" s="122">
        <v>0.148283606338</v>
      </c>
      <c r="U2597" s="122">
        <v>0.14589721971440001</v>
      </c>
      <c r="V2597" s="122">
        <v>0.13899295073439999</v>
      </c>
      <c r="W2597" s="122">
        <v>0.1196625783024</v>
      </c>
      <c r="X2597" s="122">
        <v>0.112960347864</v>
      </c>
      <c r="Y2597" s="122">
        <v>0.106288817838</v>
      </c>
      <c r="Z2597" s="122">
        <v>0.1186488578296</v>
      </c>
      <c r="AA2597" s="122">
        <v>0.1149806151648</v>
      </c>
      <c r="AB2597" s="122">
        <v>0.1146607763784</v>
      </c>
      <c r="AC2597" s="122">
        <v>0.1098312359144</v>
      </c>
      <c r="AD2597" s="122">
        <v>0.1057029069348</v>
      </c>
      <c r="AE2597" s="122">
        <v>9.4092606174000004E-2</v>
      </c>
      <c r="AF2597" s="122">
        <v>9.0713354482800004E-2</v>
      </c>
      <c r="AG2597" s="122">
        <v>8.8553338255199995E-2</v>
      </c>
      <c r="AH2597" s="122">
        <v>8.7353254284799994E-2</v>
      </c>
      <c r="AI2597" s="122">
        <v>8.6628516158800004E-2</v>
      </c>
      <c r="AJ2597" s="122">
        <v>7.5370392921599999E-2</v>
      </c>
      <c r="AK2597" s="122">
        <v>7.5830387609199995E-2</v>
      </c>
      <c r="AL2597" s="122">
        <v>0</v>
      </c>
    </row>
    <row r="2598" spans="1:38" hidden="1" x14ac:dyDescent="0.25">
      <c r="A2598" s="122" t="s">
        <v>1989</v>
      </c>
      <c r="B2598" s="122">
        <v>1</v>
      </c>
      <c r="C2598" s="122" t="s">
        <v>2188</v>
      </c>
      <c r="D2598" s="122" t="s">
        <v>2094</v>
      </c>
      <c r="E2598" s="122">
        <v>48</v>
      </c>
      <c r="F2598" s="122">
        <v>0.1681971531044</v>
      </c>
      <c r="G2598" s="122">
        <v>0.16281966053079999</v>
      </c>
      <c r="H2598" s="122">
        <v>0.16408237294960001</v>
      </c>
      <c r="I2598" s="122">
        <v>0.16982859025159999</v>
      </c>
      <c r="J2598" s="122">
        <v>0.16998273848920001</v>
      </c>
      <c r="K2598" s="122">
        <v>0.16931287863</v>
      </c>
      <c r="L2598" s="122">
        <v>0.16396236268719999</v>
      </c>
      <c r="M2598" s="122">
        <v>0.1602501230624</v>
      </c>
      <c r="N2598" s="122">
        <v>0.1447053004936</v>
      </c>
      <c r="O2598" s="122">
        <v>0.12872986740879999</v>
      </c>
      <c r="P2598" s="122">
        <v>0.1202400390408</v>
      </c>
      <c r="Q2598" s="122">
        <v>0.112494165336</v>
      </c>
      <c r="R2598" s="122">
        <v>0.10672136783279999</v>
      </c>
      <c r="S2598" s="122">
        <v>0.1010440073636</v>
      </c>
      <c r="T2598" s="122">
        <v>9.5253241299999999E-2</v>
      </c>
      <c r="U2598" s="122">
        <v>8.7582616270799996E-2</v>
      </c>
      <c r="V2598" s="122">
        <v>8.30389438004E-2</v>
      </c>
      <c r="W2598" s="122">
        <v>0.1053397055816</v>
      </c>
      <c r="X2598" s="122">
        <v>9.9800595938400002E-2</v>
      </c>
      <c r="Y2598" s="122">
        <v>0.1015561697052</v>
      </c>
      <c r="Z2598" s="122">
        <v>7.4909252059600001E-2</v>
      </c>
      <c r="AA2598" s="122">
        <v>7.6176412922400003E-2</v>
      </c>
      <c r="AB2598" s="122">
        <v>7.3943370712399994E-2</v>
      </c>
      <c r="AC2598" s="122">
        <v>7.2110335499999997E-2</v>
      </c>
      <c r="AD2598" s="122">
        <v>6.6073530952799997E-2</v>
      </c>
      <c r="AE2598" s="122">
        <v>5.9631006568000001E-2</v>
      </c>
      <c r="AF2598" s="122">
        <v>5.8480932708799997E-2</v>
      </c>
      <c r="AG2598" s="122">
        <v>5.3877599258000002E-2</v>
      </c>
      <c r="AH2598" s="122">
        <v>5.0177169378E-2</v>
      </c>
      <c r="AI2598" s="122">
        <v>5.16528346656E-2</v>
      </c>
      <c r="AJ2598" s="122">
        <v>4.7352204855200003E-2</v>
      </c>
      <c r="AK2598" s="122">
        <v>4.7733134609999998E-2</v>
      </c>
      <c r="AL2598" s="122">
        <v>0</v>
      </c>
    </row>
    <row r="2599" spans="1:38" hidden="1" x14ac:dyDescent="0.25">
      <c r="A2599" s="122" t="s">
        <v>1989</v>
      </c>
      <c r="B2599" s="122">
        <v>1</v>
      </c>
      <c r="C2599" s="122" t="s">
        <v>2188</v>
      </c>
      <c r="D2599" s="122" t="s">
        <v>2095</v>
      </c>
      <c r="E2599" s="122">
        <v>48</v>
      </c>
      <c r="F2599" s="122">
        <v>7.8236067943599996E-2</v>
      </c>
      <c r="G2599" s="122">
        <v>7.5498401017199998E-2</v>
      </c>
      <c r="H2599" s="122">
        <v>7.6190031304799996E-2</v>
      </c>
      <c r="I2599" s="122">
        <v>7.6112257457600002E-2</v>
      </c>
      <c r="J2599" s="122">
        <v>7.53216158996E-2</v>
      </c>
      <c r="K2599" s="122">
        <v>7.6560927825200006E-2</v>
      </c>
      <c r="L2599" s="122">
        <v>7.36101835812E-2</v>
      </c>
      <c r="M2599" s="122">
        <v>7.1728934381999995E-2</v>
      </c>
      <c r="N2599" s="122">
        <v>6.8166752164000005E-2</v>
      </c>
      <c r="O2599" s="122">
        <v>6.0086104307600002E-2</v>
      </c>
      <c r="P2599" s="122">
        <v>5.6013263426399999E-2</v>
      </c>
      <c r="Q2599" s="122">
        <v>5.2553406163999998E-2</v>
      </c>
      <c r="R2599" s="122">
        <v>4.9185608096799997E-2</v>
      </c>
      <c r="S2599" s="122">
        <v>4.7801804240400002E-2</v>
      </c>
      <c r="T2599" s="122">
        <v>4.5326158690399999E-2</v>
      </c>
      <c r="U2599" s="122">
        <v>4.4365876682400003E-2</v>
      </c>
      <c r="V2599" s="122">
        <v>4.3884184668800001E-2</v>
      </c>
      <c r="W2599" s="122">
        <v>3.9662887051200003E-2</v>
      </c>
      <c r="X2599" s="122">
        <v>4.0241691246400001E-2</v>
      </c>
      <c r="Y2599" s="122">
        <v>3.8488977206400002E-2</v>
      </c>
      <c r="Z2599" s="122">
        <v>3.6133695905999998E-2</v>
      </c>
      <c r="AA2599" s="122">
        <v>3.4892451865599999E-2</v>
      </c>
      <c r="AB2599" s="122">
        <v>3.3911899162399999E-2</v>
      </c>
      <c r="AC2599" s="122">
        <v>3.4622267078000001E-2</v>
      </c>
      <c r="AD2599" s="122">
        <v>3.5560894532800001E-2</v>
      </c>
      <c r="AE2599" s="122">
        <v>3.4158048077999999E-2</v>
      </c>
      <c r="AF2599" s="122">
        <v>3.2965666493199999E-2</v>
      </c>
      <c r="AG2599" s="122">
        <v>3.3322254554400001E-2</v>
      </c>
      <c r="AH2599" s="122">
        <v>3.3595545496800001E-2</v>
      </c>
      <c r="AI2599" s="122">
        <v>3.2906619480000003E-2</v>
      </c>
      <c r="AJ2599" s="122">
        <v>3.0531733226400001E-2</v>
      </c>
      <c r="AK2599" s="122">
        <v>3.06093986296E-2</v>
      </c>
      <c r="AL2599" s="122">
        <v>0</v>
      </c>
    </row>
    <row r="2600" spans="1:38" hidden="1" x14ac:dyDescent="0.25">
      <c r="A2600" s="122" t="s">
        <v>1989</v>
      </c>
      <c r="B2600" s="122">
        <v>1</v>
      </c>
      <c r="C2600" s="122" t="s">
        <v>2188</v>
      </c>
      <c r="D2600" s="122" t="s">
        <v>2096</v>
      </c>
      <c r="E2600" s="122">
        <v>48</v>
      </c>
      <c r="F2600" s="122">
        <v>0.1082554285456</v>
      </c>
      <c r="G2600" s="122">
        <v>0.10871046238360001</v>
      </c>
      <c r="H2600" s="122">
        <v>0.1131753079268</v>
      </c>
      <c r="I2600" s="122">
        <v>0.11366621596400001</v>
      </c>
      <c r="J2600" s="122">
        <v>0.11209763876080001</v>
      </c>
      <c r="K2600" s="122">
        <v>0.1107294212192</v>
      </c>
      <c r="L2600" s="122">
        <v>0.1088954919948</v>
      </c>
      <c r="M2600" s="122">
        <v>0.10754124450160001</v>
      </c>
      <c r="N2600" s="122">
        <v>0.1003066278648</v>
      </c>
      <c r="O2600" s="122">
        <v>9.3927487914400004E-2</v>
      </c>
      <c r="P2600" s="122">
        <v>8.8978105613600006E-2</v>
      </c>
      <c r="Q2600" s="122">
        <v>8.6179158601199998E-2</v>
      </c>
      <c r="R2600" s="122">
        <v>8.0246336449999997E-2</v>
      </c>
      <c r="S2600" s="122">
        <v>7.7315885007200005E-2</v>
      </c>
      <c r="T2600" s="122">
        <v>7.47253933944E-2</v>
      </c>
      <c r="U2600" s="122">
        <v>7.0738687669999994E-2</v>
      </c>
      <c r="V2600" s="122">
        <v>6.9851931800000003E-2</v>
      </c>
      <c r="W2600" s="122">
        <v>5.5673497616800002E-2</v>
      </c>
      <c r="X2600" s="122">
        <v>5.0272906255599999E-2</v>
      </c>
      <c r="Y2600" s="122">
        <v>4.8564828695599999E-2</v>
      </c>
      <c r="Z2600" s="122">
        <v>4.7516963003999997E-2</v>
      </c>
      <c r="AA2600" s="122">
        <v>4.75256262348E-2</v>
      </c>
      <c r="AB2600" s="122">
        <v>4.4917517461599998E-2</v>
      </c>
      <c r="AC2600" s="122">
        <v>4.2166895058400003E-2</v>
      </c>
      <c r="AD2600" s="122">
        <v>4.0164666917199998E-2</v>
      </c>
      <c r="AE2600" s="122">
        <v>3.8454232034400002E-2</v>
      </c>
      <c r="AF2600" s="122">
        <v>3.6633014135200002E-2</v>
      </c>
      <c r="AG2600" s="122">
        <v>3.50794213028E-2</v>
      </c>
      <c r="AH2600" s="122">
        <v>3.4843277744799998E-2</v>
      </c>
      <c r="AI2600" s="122">
        <v>3.4918296699999997E-2</v>
      </c>
      <c r="AJ2600" s="122">
        <v>3.2872873964000002E-2</v>
      </c>
      <c r="AK2600" s="122">
        <v>3.3102027755999998E-2</v>
      </c>
      <c r="AL2600" s="122">
        <v>0</v>
      </c>
    </row>
    <row r="2601" spans="1:38" hidden="1" x14ac:dyDescent="0.25">
      <c r="A2601" s="122" t="s">
        <v>1989</v>
      </c>
      <c r="B2601" s="122">
        <v>1</v>
      </c>
      <c r="C2601" s="122" t="s">
        <v>2188</v>
      </c>
      <c r="D2601" s="122" t="s">
        <v>2097</v>
      </c>
      <c r="E2601" s="122">
        <v>48</v>
      </c>
      <c r="F2601" s="122">
        <v>0.1907987967508</v>
      </c>
      <c r="G2601" s="122">
        <v>0.18783518116440001</v>
      </c>
      <c r="H2601" s="122">
        <v>0.19768505589560001</v>
      </c>
      <c r="I2601" s="122">
        <v>0.21002198789320001</v>
      </c>
      <c r="J2601" s="122">
        <v>0.20630923101599999</v>
      </c>
      <c r="K2601" s="122">
        <v>0.20105563061080001</v>
      </c>
      <c r="L2601" s="122">
        <v>0.21733687414040001</v>
      </c>
      <c r="M2601" s="122">
        <v>0.20184421259240001</v>
      </c>
      <c r="N2601" s="122">
        <v>0.20424833992640001</v>
      </c>
      <c r="O2601" s="122">
        <v>0.20404979789319999</v>
      </c>
      <c r="P2601" s="122">
        <v>0.20582720377800001</v>
      </c>
      <c r="Q2601" s="122">
        <v>0.14368447531760001</v>
      </c>
      <c r="R2601" s="122">
        <v>0.1353478393036</v>
      </c>
      <c r="S2601" s="122">
        <v>0.13863427148759999</v>
      </c>
      <c r="T2601" s="122">
        <v>0.12734225737800001</v>
      </c>
      <c r="U2601" s="122">
        <v>0.1134933714432</v>
      </c>
      <c r="V2601" s="122">
        <v>0.11809947523640001</v>
      </c>
      <c r="W2601" s="122">
        <v>0.1257851910168</v>
      </c>
      <c r="X2601" s="122">
        <v>0.1074033772644</v>
      </c>
      <c r="Y2601" s="122">
        <v>0.1090506216492</v>
      </c>
      <c r="Z2601" s="122">
        <v>0.1069844327916</v>
      </c>
      <c r="AA2601" s="122">
        <v>0.11609390795799999</v>
      </c>
      <c r="AB2601" s="122">
        <v>0.1103632343016</v>
      </c>
      <c r="AC2601" s="122">
        <v>0.1044039220308</v>
      </c>
      <c r="AD2601" s="122">
        <v>8.2023992273999993E-2</v>
      </c>
      <c r="AE2601" s="122">
        <v>7.04378759868E-2</v>
      </c>
      <c r="AF2601" s="122">
        <v>6.7255241384800005E-2</v>
      </c>
      <c r="AG2601" s="122">
        <v>9.6375219175200005E-2</v>
      </c>
      <c r="AH2601" s="122">
        <v>5.6191652092799999E-2</v>
      </c>
      <c r="AI2601" s="122">
        <v>5.1898554316000003E-2</v>
      </c>
      <c r="AJ2601" s="122">
        <v>5.8938410344799998E-2</v>
      </c>
      <c r="AK2601" s="122">
        <v>5.9061464571199998E-2</v>
      </c>
      <c r="AL2601" s="122">
        <v>0</v>
      </c>
    </row>
    <row r="2602" spans="1:38" hidden="1" x14ac:dyDescent="0.25">
      <c r="A2602" s="122" t="s">
        <v>1989</v>
      </c>
      <c r="B2602" s="122">
        <v>1</v>
      </c>
      <c r="C2602" s="122" t="s">
        <v>2188</v>
      </c>
      <c r="D2602" s="122" t="s">
        <v>2098</v>
      </c>
      <c r="E2602" s="122">
        <v>48</v>
      </c>
      <c r="F2602" s="122">
        <v>0.1444993231444</v>
      </c>
      <c r="G2602" s="122">
        <v>0.13527888267320001</v>
      </c>
      <c r="H2602" s="122">
        <v>0.131288381826</v>
      </c>
      <c r="I2602" s="122">
        <v>0.12274148550440001</v>
      </c>
      <c r="J2602" s="122">
        <v>0.1232334594316</v>
      </c>
      <c r="K2602" s="122">
        <v>0.1202647669776</v>
      </c>
      <c r="L2602" s="122">
        <v>0.12691727556759999</v>
      </c>
      <c r="M2602" s="122">
        <v>0.119786985668</v>
      </c>
      <c r="N2602" s="122">
        <v>0.1089934481972</v>
      </c>
      <c r="O2602" s="122">
        <v>9.6190990781199998E-2</v>
      </c>
      <c r="P2602" s="122">
        <v>9.2697969996799995E-2</v>
      </c>
      <c r="Q2602" s="122">
        <v>8.7207762753999996E-2</v>
      </c>
      <c r="R2602" s="122">
        <v>7.9939544823599995E-2</v>
      </c>
      <c r="S2602" s="122">
        <v>7.6281350026000005E-2</v>
      </c>
      <c r="T2602" s="122">
        <v>7.2846662747600002E-2</v>
      </c>
      <c r="U2602" s="122">
        <v>7.1062797010799997E-2</v>
      </c>
      <c r="V2602" s="122">
        <v>6.6793180650000006E-2</v>
      </c>
      <c r="W2602" s="122">
        <v>6.3468179740000005E-2</v>
      </c>
      <c r="X2602" s="122">
        <v>5.9359992899199999E-2</v>
      </c>
      <c r="Y2602" s="122">
        <v>5.7403908391199999E-2</v>
      </c>
      <c r="Z2602" s="122">
        <v>5.52240828356E-2</v>
      </c>
      <c r="AA2602" s="122">
        <v>5.5966873591999998E-2</v>
      </c>
      <c r="AB2602" s="122">
        <v>5.1779269583999997E-2</v>
      </c>
      <c r="AC2602" s="122">
        <v>5.1713781151199997E-2</v>
      </c>
      <c r="AD2602" s="122">
        <v>4.9571043351200002E-2</v>
      </c>
      <c r="AE2602" s="122">
        <v>4.1371164660000001E-2</v>
      </c>
      <c r="AF2602" s="122">
        <v>4.12320859636E-2</v>
      </c>
      <c r="AG2602" s="122">
        <v>3.9764859713599998E-2</v>
      </c>
      <c r="AH2602" s="122">
        <v>3.71708766156E-2</v>
      </c>
      <c r="AI2602" s="122">
        <v>4.02138368632E-2</v>
      </c>
      <c r="AJ2602" s="122">
        <v>3.2860069309199998E-2</v>
      </c>
      <c r="AK2602" s="122">
        <v>3.3132127865199999E-2</v>
      </c>
      <c r="AL2602" s="122">
        <v>0</v>
      </c>
    </row>
    <row r="2603" spans="1:38" hidden="1" x14ac:dyDescent="0.25">
      <c r="A2603" s="122" t="s">
        <v>1989</v>
      </c>
      <c r="B2603" s="122">
        <v>1</v>
      </c>
      <c r="C2603" s="122" t="s">
        <v>2188</v>
      </c>
      <c r="D2603" s="122" t="s">
        <v>2099</v>
      </c>
      <c r="E2603" s="122">
        <v>48</v>
      </c>
      <c r="F2603" s="122">
        <v>0.12656506324559999</v>
      </c>
      <c r="G2603" s="122">
        <v>0.1231391571676</v>
      </c>
      <c r="H2603" s="122">
        <v>0.1213100083384</v>
      </c>
      <c r="I2603" s="122">
        <v>0.1193126697168</v>
      </c>
      <c r="J2603" s="122">
        <v>0.116239712624</v>
      </c>
      <c r="K2603" s="122">
        <v>0.1141364099232</v>
      </c>
      <c r="L2603" s="122">
        <v>0.1118302884552</v>
      </c>
      <c r="M2603" s="122">
        <v>0.1075983344268</v>
      </c>
      <c r="N2603" s="122">
        <v>0.1060802011724</v>
      </c>
      <c r="O2603" s="122">
        <v>9.0884617238799995E-2</v>
      </c>
      <c r="P2603" s="122">
        <v>8.3994019435200004E-2</v>
      </c>
      <c r="Q2603" s="122">
        <v>8.5806574543199995E-2</v>
      </c>
      <c r="R2603" s="122">
        <v>8.1080272599200004E-2</v>
      </c>
      <c r="S2603" s="122">
        <v>7.7256746963199993E-2</v>
      </c>
      <c r="T2603" s="122">
        <v>7.5814123016800003E-2</v>
      </c>
      <c r="U2603" s="122">
        <v>7.1599762847200002E-2</v>
      </c>
      <c r="V2603" s="122">
        <v>6.9693021157199997E-2</v>
      </c>
      <c r="W2603" s="122">
        <v>6.79632968448E-2</v>
      </c>
      <c r="X2603" s="122">
        <v>6.3998705136800005E-2</v>
      </c>
      <c r="Y2603" s="122">
        <v>6.1633801507599999E-2</v>
      </c>
      <c r="Z2603" s="122">
        <v>5.6310140586E-2</v>
      </c>
      <c r="AA2603" s="122">
        <v>5.51921536012E-2</v>
      </c>
      <c r="AB2603" s="122">
        <v>5.0980619555600001E-2</v>
      </c>
      <c r="AC2603" s="122">
        <v>5.2101390093200001E-2</v>
      </c>
      <c r="AD2603" s="122">
        <v>5.1111004260400002E-2</v>
      </c>
      <c r="AE2603" s="122">
        <v>3.9071527213600001E-2</v>
      </c>
      <c r="AF2603" s="122">
        <v>3.77675264596E-2</v>
      </c>
      <c r="AG2603" s="122">
        <v>3.6052964130400003E-2</v>
      </c>
      <c r="AH2603" s="122">
        <v>3.4848592371599998E-2</v>
      </c>
      <c r="AI2603" s="122">
        <v>3.52482764004E-2</v>
      </c>
      <c r="AJ2603" s="122">
        <v>3.2529195742399999E-2</v>
      </c>
      <c r="AK2603" s="122">
        <v>3.2837472945200001E-2</v>
      </c>
      <c r="AL2603" s="122">
        <v>0</v>
      </c>
    </row>
    <row r="2604" spans="1:38" hidden="1" x14ac:dyDescent="0.25">
      <c r="A2604" s="122" t="s">
        <v>1989</v>
      </c>
      <c r="B2604" s="122">
        <v>1</v>
      </c>
      <c r="C2604" s="122" t="s">
        <v>2188</v>
      </c>
      <c r="D2604" s="122" t="s">
        <v>2100</v>
      </c>
      <c r="E2604" s="122">
        <v>48</v>
      </c>
      <c r="F2604" s="122">
        <v>3.6627239829599999E-2</v>
      </c>
      <c r="G2604" s="122">
        <v>3.4981243609199998E-2</v>
      </c>
      <c r="H2604" s="122">
        <v>3.4294060485999998E-2</v>
      </c>
      <c r="I2604" s="122">
        <v>3.4176527854000001E-2</v>
      </c>
      <c r="J2604" s="122">
        <v>3.3876580920000003E-2</v>
      </c>
      <c r="K2604" s="122">
        <v>3.25503875424E-2</v>
      </c>
      <c r="L2604" s="122">
        <v>3.1674714741600003E-2</v>
      </c>
      <c r="M2604" s="122">
        <v>3.0616624346000001E-2</v>
      </c>
      <c r="N2604" s="122">
        <v>2.97137494472E-2</v>
      </c>
      <c r="O2604" s="122">
        <v>2.5899303724000001E-2</v>
      </c>
      <c r="P2604" s="122">
        <v>2.5936173225200001E-2</v>
      </c>
      <c r="Q2604" s="122">
        <v>2.5467771708399999E-2</v>
      </c>
      <c r="R2604" s="122">
        <v>2.4801798954799999E-2</v>
      </c>
      <c r="S2604" s="122">
        <v>2.0068386937199999E-2</v>
      </c>
      <c r="T2604" s="122">
        <v>1.8752705238399999E-2</v>
      </c>
      <c r="U2604" s="122">
        <v>2.0897154938800001E-2</v>
      </c>
      <c r="V2604" s="122">
        <v>2.0016004817199999E-2</v>
      </c>
      <c r="W2604" s="122">
        <v>1.6792007780799999E-2</v>
      </c>
      <c r="X2604" s="122">
        <v>1.5088781747200001E-2</v>
      </c>
      <c r="Y2604" s="122">
        <v>1.7511094529600001E-2</v>
      </c>
      <c r="Z2604" s="122">
        <v>1.48307338816E-2</v>
      </c>
      <c r="AA2604" s="122">
        <v>1.5504723054799999E-2</v>
      </c>
      <c r="AB2604" s="122">
        <v>1.4335162080399999E-2</v>
      </c>
      <c r="AC2604" s="122">
        <v>1.47854668668E-2</v>
      </c>
      <c r="AD2604" s="122">
        <v>1.2954014897599999E-2</v>
      </c>
      <c r="AE2604" s="122">
        <v>1.3253507565200001E-2</v>
      </c>
      <c r="AF2604" s="122">
        <v>1.28939202308E-2</v>
      </c>
      <c r="AG2604" s="122">
        <v>1.1768422763999999E-2</v>
      </c>
      <c r="AH2604" s="122">
        <v>1.13204134036E-2</v>
      </c>
      <c r="AI2604" s="122">
        <v>1.16887176588E-2</v>
      </c>
      <c r="AJ2604" s="122">
        <v>1.0803283556800001E-2</v>
      </c>
      <c r="AK2604" s="122">
        <v>1.08557049552E-2</v>
      </c>
      <c r="AL2604" s="122">
        <v>0</v>
      </c>
    </row>
    <row r="2605" spans="1:38" hidden="1" x14ac:dyDescent="0.25">
      <c r="A2605" s="122" t="s">
        <v>1989</v>
      </c>
      <c r="B2605" s="122">
        <v>1</v>
      </c>
      <c r="C2605" s="122" t="s">
        <v>2188</v>
      </c>
      <c r="D2605" s="122" t="s">
        <v>2101</v>
      </c>
      <c r="E2605" s="122">
        <v>48</v>
      </c>
      <c r="F2605" s="122">
        <v>0.2432157698264</v>
      </c>
      <c r="G2605" s="122">
        <v>0.2372678023184</v>
      </c>
      <c r="H2605" s="122">
        <v>0.23450131472319999</v>
      </c>
      <c r="I2605" s="122">
        <v>0.2379353830756</v>
      </c>
      <c r="J2605" s="122">
        <v>0.23263388077159999</v>
      </c>
      <c r="K2605" s="122">
        <v>0.2279366693156</v>
      </c>
      <c r="L2605" s="122">
        <v>0.23137304343439999</v>
      </c>
      <c r="M2605" s="122">
        <v>0.2174714139052</v>
      </c>
      <c r="N2605" s="122">
        <v>0.200806206958</v>
      </c>
      <c r="O2605" s="122">
        <v>0.18744630037560001</v>
      </c>
      <c r="P2605" s="122">
        <v>0.177433698596</v>
      </c>
      <c r="Q2605" s="122">
        <v>0.1617415634828</v>
      </c>
      <c r="R2605" s="122">
        <v>0.15159647806240001</v>
      </c>
      <c r="S2605" s="122">
        <v>0.14294569503480001</v>
      </c>
      <c r="T2605" s="122">
        <v>0.1357108364164</v>
      </c>
      <c r="U2605" s="122">
        <v>0.1263807512632</v>
      </c>
      <c r="V2605" s="122">
        <v>0.1231931651048</v>
      </c>
      <c r="W2605" s="122">
        <v>0.1129362653748</v>
      </c>
      <c r="X2605" s="122">
        <v>0.10483554655839999</v>
      </c>
      <c r="Y2605" s="122">
        <v>8.9031886277600003E-2</v>
      </c>
      <c r="Z2605" s="122">
        <v>9.5467257144000006E-2</v>
      </c>
      <c r="AA2605" s="122">
        <v>9.2005076388399998E-2</v>
      </c>
      <c r="AB2605" s="122">
        <v>8.7593578304399997E-2</v>
      </c>
      <c r="AC2605" s="122">
        <v>8.5627601206000006E-2</v>
      </c>
      <c r="AD2605" s="122">
        <v>7.9847896730000006E-2</v>
      </c>
      <c r="AE2605" s="122">
        <v>8.6640949936799994E-2</v>
      </c>
      <c r="AF2605" s="122">
        <v>8.6116270265199996E-2</v>
      </c>
      <c r="AG2605" s="122">
        <v>8.4162284345999996E-2</v>
      </c>
      <c r="AH2605" s="122">
        <v>8.28216030908E-2</v>
      </c>
      <c r="AI2605" s="122">
        <v>8.4801610415199999E-2</v>
      </c>
      <c r="AJ2605" s="122">
        <v>7.6732297303199998E-2</v>
      </c>
      <c r="AK2605" s="122">
        <v>7.7089638037999994E-2</v>
      </c>
      <c r="AL2605" s="122">
        <v>0</v>
      </c>
    </row>
    <row r="2606" spans="1:38" hidden="1" x14ac:dyDescent="0.25">
      <c r="A2606" s="122" t="s">
        <v>1989</v>
      </c>
      <c r="B2606" s="122">
        <v>1</v>
      </c>
      <c r="C2606" s="122" t="s">
        <v>2188</v>
      </c>
      <c r="D2606" s="122" t="s">
        <v>2102</v>
      </c>
      <c r="E2606" s="122">
        <v>48</v>
      </c>
      <c r="F2606" s="122">
        <v>0.12577533137399999</v>
      </c>
      <c r="G2606" s="122">
        <v>0.1237871744564</v>
      </c>
      <c r="H2606" s="122">
        <v>0.12624523150399999</v>
      </c>
      <c r="I2606" s="122">
        <v>0.1247834853272</v>
      </c>
      <c r="J2606" s="122">
        <v>0.1249656265732</v>
      </c>
      <c r="K2606" s="122">
        <v>0.12282862592840001</v>
      </c>
      <c r="L2606" s="122">
        <v>0.1169833800212</v>
      </c>
      <c r="M2606" s="122">
        <v>0.1209955279288</v>
      </c>
      <c r="N2606" s="122">
        <v>0.1163136644964</v>
      </c>
      <c r="O2606" s="122">
        <v>0.10111023006</v>
      </c>
      <c r="P2606" s="122">
        <v>9.5562347031200007E-2</v>
      </c>
      <c r="Q2606" s="122">
        <v>9.4052471203599997E-2</v>
      </c>
      <c r="R2606" s="122">
        <v>8.99516212196E-2</v>
      </c>
      <c r="S2606" s="122">
        <v>8.4940425522399998E-2</v>
      </c>
      <c r="T2606" s="122">
        <v>8.1241061053600003E-2</v>
      </c>
      <c r="U2606" s="122">
        <v>7.7124642621600001E-2</v>
      </c>
      <c r="V2606" s="122">
        <v>7.3930427211199995E-2</v>
      </c>
      <c r="W2606" s="122">
        <v>6.8213108650400006E-2</v>
      </c>
      <c r="X2606" s="122">
        <v>6.4787182409600005E-2</v>
      </c>
      <c r="Y2606" s="122">
        <v>6.11335596144E-2</v>
      </c>
      <c r="Z2606" s="122">
        <v>6.6798482500400005E-2</v>
      </c>
      <c r="AA2606" s="122">
        <v>6.6331157096400001E-2</v>
      </c>
      <c r="AB2606" s="122">
        <v>6.4516875953600006E-2</v>
      </c>
      <c r="AC2606" s="122">
        <v>6.4831184899600006E-2</v>
      </c>
      <c r="AD2606" s="122">
        <v>6.2222310922799999E-2</v>
      </c>
      <c r="AE2606" s="122">
        <v>5.8878088614799998E-2</v>
      </c>
      <c r="AF2606" s="122">
        <v>5.8122853933199999E-2</v>
      </c>
      <c r="AG2606" s="122">
        <v>5.6389842852000001E-2</v>
      </c>
      <c r="AH2606" s="122">
        <v>5.55819589416E-2</v>
      </c>
      <c r="AI2606" s="122">
        <v>5.7150005799600001E-2</v>
      </c>
      <c r="AJ2606" s="122">
        <v>5.2023614479200002E-2</v>
      </c>
      <c r="AK2606" s="122">
        <v>5.2213500891999998E-2</v>
      </c>
      <c r="AL2606" s="122">
        <v>0</v>
      </c>
    </row>
    <row r="2607" spans="1:38" hidden="1" x14ac:dyDescent="0.25">
      <c r="A2607" s="122" t="s">
        <v>1989</v>
      </c>
      <c r="B2607" s="122">
        <v>1</v>
      </c>
      <c r="C2607" s="122" t="s">
        <v>2188</v>
      </c>
      <c r="D2607" s="122" t="s">
        <v>2103</v>
      </c>
      <c r="E2607" s="122">
        <v>48</v>
      </c>
      <c r="F2607" s="122">
        <v>0.14908220061560001</v>
      </c>
      <c r="G2607" s="122">
        <v>0.143488408294</v>
      </c>
      <c r="H2607" s="122">
        <v>0.14419589315600001</v>
      </c>
      <c r="I2607" s="122">
        <v>0.15711100361880001</v>
      </c>
      <c r="J2607" s="122">
        <v>0.16144120628440001</v>
      </c>
      <c r="K2607" s="122">
        <v>0.160564716228</v>
      </c>
      <c r="L2607" s="122">
        <v>0.15876856991800001</v>
      </c>
      <c r="M2607" s="122">
        <v>0.15464411560640001</v>
      </c>
      <c r="N2607" s="122">
        <v>0.1366419243308</v>
      </c>
      <c r="O2607" s="122">
        <v>0.125440138082</v>
      </c>
      <c r="P2607" s="122">
        <v>0.11462846588760001</v>
      </c>
      <c r="Q2607" s="122">
        <v>0.1138734454592</v>
      </c>
      <c r="R2607" s="122">
        <v>0.1067624978952</v>
      </c>
      <c r="S2607" s="122">
        <v>0.1028331892364</v>
      </c>
      <c r="T2607" s="122">
        <v>9.6838560232400006E-2</v>
      </c>
      <c r="U2607" s="122">
        <v>9.1522494378000002E-2</v>
      </c>
      <c r="V2607" s="122">
        <v>8.9360153892799998E-2</v>
      </c>
      <c r="W2607" s="122">
        <v>7.2633912654800001E-2</v>
      </c>
      <c r="X2607" s="122">
        <v>6.6229702949199998E-2</v>
      </c>
      <c r="Y2607" s="122">
        <v>6.4473877162799995E-2</v>
      </c>
      <c r="Z2607" s="122">
        <v>6.8197420054399993E-2</v>
      </c>
      <c r="AA2607" s="122">
        <v>6.5872548669200004E-2</v>
      </c>
      <c r="AB2607" s="122">
        <v>6.2090749719599998E-2</v>
      </c>
      <c r="AC2607" s="122">
        <v>5.8753706715199999E-2</v>
      </c>
      <c r="AD2607" s="122">
        <v>5.6535723451199997E-2</v>
      </c>
      <c r="AE2607" s="122">
        <v>5.7456800063600003E-2</v>
      </c>
      <c r="AF2607" s="122">
        <v>5.6681326259599998E-2</v>
      </c>
      <c r="AG2607" s="122">
        <v>5.4200092839199999E-2</v>
      </c>
      <c r="AH2607" s="122">
        <v>5.3524058537599999E-2</v>
      </c>
      <c r="AI2607" s="122">
        <v>5.3923896451599999E-2</v>
      </c>
      <c r="AJ2607" s="122">
        <v>4.8820088984800003E-2</v>
      </c>
      <c r="AK2607" s="122">
        <v>4.9214069100000001E-2</v>
      </c>
      <c r="AL2607" s="122">
        <v>0</v>
      </c>
    </row>
    <row r="2608" spans="1:38" hidden="1" x14ac:dyDescent="0.25">
      <c r="A2608" s="122" t="s">
        <v>1989</v>
      </c>
      <c r="B2608" s="122">
        <v>1</v>
      </c>
      <c r="C2608" s="122" t="s">
        <v>2188</v>
      </c>
      <c r="D2608" s="122" t="s">
        <v>2104</v>
      </c>
      <c r="E2608" s="122">
        <v>48</v>
      </c>
      <c r="F2608" s="122">
        <v>8.6590832369999995E-2</v>
      </c>
      <c r="G2608" s="122">
        <v>9.3588855889200004E-2</v>
      </c>
      <c r="H2608" s="122">
        <v>9.0667313046799994E-2</v>
      </c>
      <c r="I2608" s="122">
        <v>8.9479363486799995E-2</v>
      </c>
      <c r="J2608" s="122">
        <v>9.3838106067999999E-2</v>
      </c>
      <c r="K2608" s="122">
        <v>9.0322529597999995E-2</v>
      </c>
      <c r="L2608" s="122">
        <v>8.58779808348E-2</v>
      </c>
      <c r="M2608" s="122">
        <v>8.4428511272000004E-2</v>
      </c>
      <c r="N2608" s="122">
        <v>7.9955851614799997E-2</v>
      </c>
      <c r="O2608" s="122">
        <v>7.9170196330399997E-2</v>
      </c>
      <c r="P2608" s="122">
        <v>7.6537465950399994E-2</v>
      </c>
      <c r="Q2608" s="122">
        <v>7.16671843048E-2</v>
      </c>
      <c r="R2608" s="122">
        <v>6.5888489447199994E-2</v>
      </c>
      <c r="S2608" s="122">
        <v>6.3675801817600006E-2</v>
      </c>
      <c r="T2608" s="122">
        <v>6.4055809053600005E-2</v>
      </c>
      <c r="U2608" s="122">
        <v>5.6009145589599997E-2</v>
      </c>
      <c r="V2608" s="122">
        <v>5.5990968795999997E-2</v>
      </c>
      <c r="W2608" s="122">
        <v>4.6569051793599998E-2</v>
      </c>
      <c r="X2608" s="122">
        <v>4.3272589172399997E-2</v>
      </c>
      <c r="Y2608" s="122">
        <v>4.0535237881600003E-2</v>
      </c>
      <c r="Z2608" s="122">
        <v>3.9960459327599999E-2</v>
      </c>
      <c r="AA2608" s="122">
        <v>4.0086661840400002E-2</v>
      </c>
      <c r="AB2608" s="122">
        <v>3.9319725874800003E-2</v>
      </c>
      <c r="AC2608" s="122">
        <v>3.7136393305200001E-2</v>
      </c>
      <c r="AD2608" s="122">
        <v>3.2531480539599998E-2</v>
      </c>
      <c r="AE2608" s="122">
        <v>3.1972685388000001E-2</v>
      </c>
      <c r="AF2608" s="122">
        <v>2.9904894132399999E-2</v>
      </c>
      <c r="AG2608" s="122">
        <v>2.9176616386400001E-2</v>
      </c>
      <c r="AH2608" s="122">
        <v>2.59960836352E-2</v>
      </c>
      <c r="AI2608" s="122">
        <v>2.6445242899599999E-2</v>
      </c>
      <c r="AJ2608" s="122">
        <v>2.4964437134000001E-2</v>
      </c>
      <c r="AK2608" s="122">
        <v>2.5170162186399999E-2</v>
      </c>
      <c r="AL2608" s="122">
        <v>0</v>
      </c>
    </row>
    <row r="2609" spans="1:38" hidden="1" x14ac:dyDescent="0.25">
      <c r="A2609" s="122" t="s">
        <v>1989</v>
      </c>
      <c r="B2609" s="122">
        <v>1</v>
      </c>
      <c r="C2609" s="122" t="s">
        <v>2188</v>
      </c>
      <c r="D2609" s="122" t="s">
        <v>2105</v>
      </c>
      <c r="E2609" s="122">
        <v>48</v>
      </c>
      <c r="F2609" s="122">
        <v>3.0698254675200001E-2</v>
      </c>
      <c r="G2609" s="122">
        <v>3.0058147296800002E-2</v>
      </c>
      <c r="H2609" s="122">
        <v>2.9323452953200001E-2</v>
      </c>
      <c r="I2609" s="122">
        <v>2.85817544264E-2</v>
      </c>
      <c r="J2609" s="122">
        <v>2.9183509059599998E-2</v>
      </c>
      <c r="K2609" s="122">
        <v>3.01080643276E-2</v>
      </c>
      <c r="L2609" s="122">
        <v>2.9809897137999999E-2</v>
      </c>
      <c r="M2609" s="122">
        <v>2.8177702131600001E-2</v>
      </c>
      <c r="N2609" s="122">
        <v>2.5601522469599999E-2</v>
      </c>
      <c r="O2609" s="122">
        <v>2.5124949586800002E-2</v>
      </c>
      <c r="P2609" s="122">
        <v>2.4497970347199999E-2</v>
      </c>
      <c r="Q2609" s="122">
        <v>2.2042439227199999E-2</v>
      </c>
      <c r="R2609" s="122">
        <v>2.0967492683200001E-2</v>
      </c>
      <c r="S2609" s="122">
        <v>1.9473227104800001E-2</v>
      </c>
      <c r="T2609" s="122">
        <v>1.9081512909199998E-2</v>
      </c>
      <c r="U2609" s="122">
        <v>1.9036265136E-2</v>
      </c>
      <c r="V2609" s="122">
        <v>1.9897060218000001E-2</v>
      </c>
      <c r="W2609" s="122">
        <v>1.89157809568E-2</v>
      </c>
      <c r="X2609" s="122">
        <v>1.7605049683200001E-2</v>
      </c>
      <c r="Y2609" s="122">
        <v>1.6997524471199999E-2</v>
      </c>
      <c r="Z2609" s="122">
        <v>1.3877067198399999E-2</v>
      </c>
      <c r="AA2609" s="122">
        <v>1.42869056652E-2</v>
      </c>
      <c r="AB2609" s="122">
        <v>1.3241129890800001E-2</v>
      </c>
      <c r="AC2609" s="122">
        <v>1.39653640168E-2</v>
      </c>
      <c r="AD2609" s="122">
        <v>1.28397908072E-2</v>
      </c>
      <c r="AE2609" s="122">
        <v>1.23779645584E-2</v>
      </c>
      <c r="AF2609" s="122">
        <v>1.27486017148E-2</v>
      </c>
      <c r="AG2609" s="122">
        <v>1.2890917143999999E-2</v>
      </c>
      <c r="AH2609" s="122">
        <v>1.2397860328000001E-2</v>
      </c>
      <c r="AI2609" s="122">
        <v>1.26165863768E-2</v>
      </c>
      <c r="AJ2609" s="122">
        <v>1.28996044772E-2</v>
      </c>
      <c r="AK2609" s="122">
        <v>1.29407523588E-2</v>
      </c>
      <c r="AL2609" s="122">
        <v>0</v>
      </c>
    </row>
    <row r="2610" spans="1:38" hidden="1" x14ac:dyDescent="0.25">
      <c r="A2610" s="122" t="s">
        <v>1989</v>
      </c>
      <c r="B2610" s="122">
        <v>1</v>
      </c>
      <c r="C2610" s="122" t="s">
        <v>2188</v>
      </c>
      <c r="D2610" s="122" t="s">
        <v>2106</v>
      </c>
      <c r="E2610" s="122">
        <v>48</v>
      </c>
      <c r="F2610" s="122">
        <v>0.18806458635439999</v>
      </c>
      <c r="G2610" s="122">
        <v>0.18898871407920001</v>
      </c>
      <c r="H2610" s="122">
        <v>0.187501608756</v>
      </c>
      <c r="I2610" s="122">
        <v>0.18647846164359999</v>
      </c>
      <c r="J2610" s="122">
        <v>0.18555550417040001</v>
      </c>
      <c r="K2610" s="122">
        <v>0.18989520823</v>
      </c>
      <c r="L2610" s="122">
        <v>0.1889991064388</v>
      </c>
      <c r="M2610" s="122">
        <v>0.18442893896279999</v>
      </c>
      <c r="N2610" s="122">
        <v>0.1818322138248</v>
      </c>
      <c r="O2610" s="122">
        <v>0.156122854412</v>
      </c>
      <c r="P2610" s="122">
        <v>0.14645436882439999</v>
      </c>
      <c r="Q2610" s="122">
        <v>0.14703399983439999</v>
      </c>
      <c r="R2610" s="122">
        <v>0.13864433049040001</v>
      </c>
      <c r="S2610" s="122">
        <v>0.13206437675759999</v>
      </c>
      <c r="T2610" s="122">
        <v>0.12409798009839999</v>
      </c>
      <c r="U2610" s="122">
        <v>0.11999531181960001</v>
      </c>
      <c r="V2610" s="122">
        <v>0.11350508669080001</v>
      </c>
      <c r="W2610" s="122">
        <v>0.1102982153336</v>
      </c>
      <c r="X2610" s="122">
        <v>0.1026348363432</v>
      </c>
      <c r="Y2610" s="122">
        <v>0.10112154123680001</v>
      </c>
      <c r="Z2610" s="122">
        <v>0.1032202317104</v>
      </c>
      <c r="AA2610" s="122">
        <v>0.1031977856616</v>
      </c>
      <c r="AB2610" s="122">
        <v>9.6985179227999999E-2</v>
      </c>
      <c r="AC2610" s="122">
        <v>9.3828036352400002E-2</v>
      </c>
      <c r="AD2610" s="122">
        <v>8.9079947586000005E-2</v>
      </c>
      <c r="AE2610" s="122">
        <v>8.1937592052400005E-2</v>
      </c>
      <c r="AF2610" s="122">
        <v>7.9856019947199999E-2</v>
      </c>
      <c r="AG2610" s="122">
        <v>7.6258529603199995E-2</v>
      </c>
      <c r="AH2610" s="122">
        <v>7.42904746024E-2</v>
      </c>
      <c r="AI2610" s="122">
        <v>7.6047875041600002E-2</v>
      </c>
      <c r="AJ2610" s="122">
        <v>6.6653536672799996E-2</v>
      </c>
      <c r="AK2610" s="122">
        <v>6.7253316031999993E-2</v>
      </c>
      <c r="AL2610" s="122">
        <v>0</v>
      </c>
    </row>
    <row r="2611" spans="1:38" hidden="1" x14ac:dyDescent="0.25">
      <c r="A2611" s="122" t="s">
        <v>1989</v>
      </c>
      <c r="B2611" s="122">
        <v>1</v>
      </c>
      <c r="C2611" s="122" t="s">
        <v>2188</v>
      </c>
      <c r="D2611" s="122" t="s">
        <v>2107</v>
      </c>
      <c r="E2611" s="122">
        <v>48</v>
      </c>
      <c r="F2611" s="122">
        <v>2.3969515035199999E-2</v>
      </c>
      <c r="G2611" s="122">
        <v>2.3273326501600002E-2</v>
      </c>
      <c r="H2611" s="122">
        <v>2.3454009499199999E-2</v>
      </c>
      <c r="I2611" s="122">
        <v>2.3385821244800001E-2</v>
      </c>
      <c r="J2611" s="122">
        <v>2.3707287105600001E-2</v>
      </c>
      <c r="K2611" s="122">
        <v>2.34424354976E-2</v>
      </c>
      <c r="L2611" s="122">
        <v>2.2727814216800001E-2</v>
      </c>
      <c r="M2611" s="122">
        <v>2.1719510192799999E-2</v>
      </c>
      <c r="N2611" s="122">
        <v>2.02411391952E-2</v>
      </c>
      <c r="O2611" s="122">
        <v>1.8767823695600001E-2</v>
      </c>
      <c r="P2611" s="122">
        <v>1.7926100432800001E-2</v>
      </c>
      <c r="Q2611" s="122">
        <v>1.8594889390000001E-2</v>
      </c>
      <c r="R2611" s="122">
        <v>1.6730244397999999E-2</v>
      </c>
      <c r="S2611" s="122">
        <v>1.6936500697199999E-2</v>
      </c>
      <c r="T2611" s="122">
        <v>1.6813115474399998E-2</v>
      </c>
      <c r="U2611" s="122">
        <v>1.60043993984E-2</v>
      </c>
      <c r="V2611" s="122">
        <v>1.5865562733999999E-2</v>
      </c>
      <c r="W2611" s="122">
        <v>1.6755590485199999E-2</v>
      </c>
      <c r="X2611" s="122">
        <v>1.5192202068399999E-2</v>
      </c>
      <c r="Y2611" s="122">
        <v>1.28148735932E-2</v>
      </c>
      <c r="Z2611" s="122">
        <v>1.3159003172E-2</v>
      </c>
      <c r="AA2611" s="122">
        <v>1.4774465537999999E-2</v>
      </c>
      <c r="AB2611" s="122">
        <v>1.5249547423599999E-2</v>
      </c>
      <c r="AC2611" s="122">
        <v>1.5261696447199999E-2</v>
      </c>
      <c r="AD2611" s="122">
        <v>1.55540748888E-2</v>
      </c>
      <c r="AE2611" s="122">
        <v>1.71394685168E-2</v>
      </c>
      <c r="AF2611" s="122">
        <v>1.5922542456799998E-2</v>
      </c>
      <c r="AG2611" s="122">
        <v>1.67199911732E-2</v>
      </c>
      <c r="AH2611" s="122">
        <v>1.6152635685199999E-2</v>
      </c>
      <c r="AI2611" s="122">
        <v>1.62837020108E-2</v>
      </c>
      <c r="AJ2611" s="122">
        <v>1.67452587064E-2</v>
      </c>
      <c r="AK2611" s="122">
        <v>1.6741755321200001E-2</v>
      </c>
      <c r="AL2611" s="122">
        <v>0</v>
      </c>
    </row>
    <row r="2612" spans="1:38" hidden="1" x14ac:dyDescent="0.25">
      <c r="A2612" s="122" t="s">
        <v>1989</v>
      </c>
      <c r="B2612" s="122">
        <v>1</v>
      </c>
      <c r="C2612" s="122" t="s">
        <v>2188</v>
      </c>
      <c r="D2612" s="122" t="s">
        <v>475</v>
      </c>
      <c r="E2612" s="122">
        <v>48</v>
      </c>
      <c r="F2612" s="122">
        <v>5.1167165347199998E-2</v>
      </c>
      <c r="G2612" s="122">
        <v>4.9571873497999998E-2</v>
      </c>
      <c r="H2612" s="122">
        <v>5.0524213947199997E-2</v>
      </c>
      <c r="I2612" s="122">
        <v>4.9369418537599997E-2</v>
      </c>
      <c r="J2612" s="122">
        <v>5.1546918435599998E-2</v>
      </c>
      <c r="K2612" s="122">
        <v>4.9837578072800003E-2</v>
      </c>
      <c r="L2612" s="122">
        <v>5.0016532157199999E-2</v>
      </c>
      <c r="M2612" s="122">
        <v>5.0880695322799999E-2</v>
      </c>
      <c r="N2612" s="122">
        <v>5.4231074506000003E-2</v>
      </c>
      <c r="O2612" s="122">
        <v>4.5002547419199998E-2</v>
      </c>
      <c r="P2612" s="122">
        <v>4.0844158457199999E-2</v>
      </c>
      <c r="Q2612" s="122">
        <v>3.8773622873999998E-2</v>
      </c>
      <c r="R2612" s="122">
        <v>3.8081435501200002E-2</v>
      </c>
      <c r="S2612" s="122">
        <v>3.7082293676400001E-2</v>
      </c>
      <c r="T2612" s="122">
        <v>3.5579246357200001E-2</v>
      </c>
      <c r="U2612" s="122">
        <v>3.4039939334799998E-2</v>
      </c>
      <c r="V2612" s="122">
        <v>3.2760829877999997E-2</v>
      </c>
      <c r="W2612" s="122">
        <v>2.68499875812E-2</v>
      </c>
      <c r="X2612" s="122">
        <v>2.66114086112E-2</v>
      </c>
      <c r="Y2612" s="122">
        <v>2.50906460644E-2</v>
      </c>
      <c r="Z2612" s="122">
        <v>3.04616551204E-2</v>
      </c>
      <c r="AA2612" s="122">
        <v>2.9027754711200001E-2</v>
      </c>
      <c r="AB2612" s="122">
        <v>3.0268428778000001E-2</v>
      </c>
      <c r="AC2612" s="122">
        <v>2.7448209863199999E-2</v>
      </c>
      <c r="AD2612" s="122">
        <v>2.5891985380799998E-2</v>
      </c>
      <c r="AE2612" s="122">
        <v>2.6926692332399998E-2</v>
      </c>
      <c r="AF2612" s="122">
        <v>2.5642754435200001E-2</v>
      </c>
      <c r="AG2612" s="122">
        <v>2.5535884822000001E-2</v>
      </c>
      <c r="AH2612" s="122">
        <v>2.5594482227999999E-2</v>
      </c>
      <c r="AI2612" s="122">
        <v>2.5661400895199998E-2</v>
      </c>
      <c r="AJ2612" s="122">
        <v>2.4525452478799999E-2</v>
      </c>
      <c r="AK2612" s="122">
        <v>2.4567675851599999E-2</v>
      </c>
      <c r="AL2612" s="122">
        <v>0</v>
      </c>
    </row>
    <row r="2613" spans="1:38" hidden="1" x14ac:dyDescent="0.25">
      <c r="A2613" s="122" t="s">
        <v>1989</v>
      </c>
      <c r="B2613" s="122">
        <v>1</v>
      </c>
      <c r="C2613" s="122" t="s">
        <v>2188</v>
      </c>
      <c r="D2613" s="122" t="s">
        <v>2108</v>
      </c>
      <c r="E2613" s="122">
        <v>48</v>
      </c>
      <c r="F2613" s="122">
        <v>2.8475186854800001E-2</v>
      </c>
      <c r="G2613" s="122">
        <v>2.8100660134400001E-2</v>
      </c>
      <c r="H2613" s="122">
        <v>2.7044810805599999E-2</v>
      </c>
      <c r="I2613" s="122">
        <v>2.7585234837999999E-2</v>
      </c>
      <c r="J2613" s="122">
        <v>2.7196722666400001E-2</v>
      </c>
      <c r="K2613" s="122">
        <v>2.6501835561600001E-2</v>
      </c>
      <c r="L2613" s="122">
        <v>2.60577445856E-2</v>
      </c>
      <c r="M2613" s="122">
        <v>2.5096925221199998E-2</v>
      </c>
      <c r="N2613" s="122">
        <v>2.4076116366399999E-2</v>
      </c>
      <c r="O2613" s="122">
        <v>2.44280800064E-2</v>
      </c>
      <c r="P2613" s="122">
        <v>2.33176784372E-2</v>
      </c>
      <c r="Q2613" s="122">
        <v>2.1500845525599999E-2</v>
      </c>
      <c r="R2613" s="122">
        <v>2.0279033412400001E-2</v>
      </c>
      <c r="S2613" s="122">
        <v>2.0043227738800001E-2</v>
      </c>
      <c r="T2613" s="122">
        <v>1.8697841276799999E-2</v>
      </c>
      <c r="U2613" s="122">
        <v>1.7675081326E-2</v>
      </c>
      <c r="V2613" s="122">
        <v>1.7084834202799999E-2</v>
      </c>
      <c r="W2613" s="122">
        <v>1.41713097484E-2</v>
      </c>
      <c r="X2613" s="122">
        <v>1.2900668894400001E-2</v>
      </c>
      <c r="Y2613" s="122">
        <v>1.2655472930800001E-2</v>
      </c>
      <c r="Z2613" s="122">
        <v>1.23647565272E-2</v>
      </c>
      <c r="AA2613" s="122">
        <v>1.22325239624E-2</v>
      </c>
      <c r="AB2613" s="122">
        <v>1.1464642865200001E-2</v>
      </c>
      <c r="AC2613" s="122">
        <v>1.1018276695999999E-2</v>
      </c>
      <c r="AD2613" s="122">
        <v>1.0438272110000001E-2</v>
      </c>
      <c r="AE2613" s="122">
        <v>1.08937077144E-2</v>
      </c>
      <c r="AF2613" s="122">
        <v>1.0876842788E-2</v>
      </c>
      <c r="AG2613" s="122">
        <v>1.0490546351600001E-2</v>
      </c>
      <c r="AH2613" s="122">
        <v>1.01083102064E-2</v>
      </c>
      <c r="AI2613" s="122">
        <v>1.02461119824E-2</v>
      </c>
      <c r="AJ2613" s="122">
        <v>9.6522166355999996E-3</v>
      </c>
      <c r="AK2613" s="122">
        <v>9.7020024387999993E-3</v>
      </c>
      <c r="AL2613" s="122">
        <v>0</v>
      </c>
    </row>
    <row r="2614" spans="1:38" hidden="1" x14ac:dyDescent="0.25">
      <c r="A2614" s="122" t="s">
        <v>1989</v>
      </c>
      <c r="B2614" s="122">
        <v>1</v>
      </c>
      <c r="C2614" s="122" t="s">
        <v>2188</v>
      </c>
      <c r="D2614" s="122" t="s">
        <v>2109</v>
      </c>
      <c r="E2614" s="122">
        <v>48</v>
      </c>
      <c r="F2614" s="122">
        <v>0.2078779922464</v>
      </c>
      <c r="G2614" s="122">
        <v>0.20980514019079999</v>
      </c>
      <c r="H2614" s="122">
        <v>0.20630694121240001</v>
      </c>
      <c r="I2614" s="122">
        <v>0.198745493996</v>
      </c>
      <c r="J2614" s="122">
        <v>0.19722379238519999</v>
      </c>
      <c r="K2614" s="122">
        <v>0.20053693128</v>
      </c>
      <c r="L2614" s="122">
        <v>0.1880110066408</v>
      </c>
      <c r="M2614" s="122">
        <v>0.188021925196</v>
      </c>
      <c r="N2614" s="122">
        <v>0.18357094799400001</v>
      </c>
      <c r="O2614" s="122">
        <v>0.15998063624200001</v>
      </c>
      <c r="P2614" s="122">
        <v>0.17079446138160001</v>
      </c>
      <c r="Q2614" s="122">
        <v>0.17308940599719999</v>
      </c>
      <c r="R2614" s="122">
        <v>0.178936908836</v>
      </c>
      <c r="S2614" s="122">
        <v>0.17291554662200001</v>
      </c>
      <c r="T2614" s="122">
        <v>0.15561233996279999</v>
      </c>
      <c r="U2614" s="122">
        <v>0.16222990345800001</v>
      </c>
      <c r="V2614" s="122">
        <v>0.15171248317120001</v>
      </c>
      <c r="W2614" s="122">
        <v>0.16068222150399999</v>
      </c>
      <c r="X2614" s="122">
        <v>0.18294676034599999</v>
      </c>
      <c r="Y2614" s="122">
        <v>0.12636056740439999</v>
      </c>
      <c r="Z2614" s="122">
        <v>0.1059993027548</v>
      </c>
      <c r="AA2614" s="122">
        <v>0.1051025361652</v>
      </c>
      <c r="AB2614" s="122">
        <v>0.1011738761852</v>
      </c>
      <c r="AC2614" s="122">
        <v>9.6623770076399995E-2</v>
      </c>
      <c r="AD2614" s="122">
        <v>7.6025520743200001E-2</v>
      </c>
      <c r="AE2614" s="122">
        <v>8.2662333067999999E-2</v>
      </c>
      <c r="AF2614" s="122">
        <v>7.5001913940799997E-2</v>
      </c>
      <c r="AG2614" s="122">
        <v>6.8156316605999995E-2</v>
      </c>
      <c r="AH2614" s="122">
        <v>9.0028081928400006E-2</v>
      </c>
      <c r="AI2614" s="122">
        <v>5.6613050020799999E-2</v>
      </c>
      <c r="AJ2614" s="122">
        <v>7.9655847919199996E-2</v>
      </c>
      <c r="AK2614" s="122">
        <v>7.9839424372400006E-2</v>
      </c>
      <c r="AL2614" s="122">
        <v>0</v>
      </c>
    </row>
    <row r="2615" spans="1:38" hidden="1" x14ac:dyDescent="0.25">
      <c r="A2615" s="122" t="s">
        <v>1989</v>
      </c>
      <c r="B2615" s="122">
        <v>1</v>
      </c>
      <c r="C2615" s="122" t="s">
        <v>2188</v>
      </c>
      <c r="D2615" s="122" t="s">
        <v>2110</v>
      </c>
      <c r="E2615" s="122">
        <v>48</v>
      </c>
      <c r="F2615" s="122">
        <v>5.1504856337199999E-2</v>
      </c>
      <c r="G2615" s="122">
        <v>5.1948401635200002E-2</v>
      </c>
      <c r="H2615" s="122">
        <v>5.5647115112400003E-2</v>
      </c>
      <c r="I2615" s="122">
        <v>6.1104305273200002E-2</v>
      </c>
      <c r="J2615" s="122">
        <v>6.4003034958799998E-2</v>
      </c>
      <c r="K2615" s="122">
        <v>6.3523822983600001E-2</v>
      </c>
      <c r="L2615" s="122">
        <v>6.2629773964800003E-2</v>
      </c>
      <c r="M2615" s="122">
        <v>6.1245432808000003E-2</v>
      </c>
      <c r="N2615" s="122">
        <v>5.2399942170799997E-2</v>
      </c>
      <c r="O2615" s="122">
        <v>4.7316016019999997E-2</v>
      </c>
      <c r="P2615" s="122">
        <v>4.5137586628399999E-2</v>
      </c>
      <c r="Q2615" s="122">
        <v>4.2646781130799997E-2</v>
      </c>
      <c r="R2615" s="122">
        <v>3.8237114969200001E-2</v>
      </c>
      <c r="S2615" s="122">
        <v>3.7141095681199998E-2</v>
      </c>
      <c r="T2615" s="122">
        <v>3.5930805005200003E-2</v>
      </c>
      <c r="U2615" s="122">
        <v>3.2838907147200003E-2</v>
      </c>
      <c r="V2615" s="122">
        <v>3.4215907969600001E-2</v>
      </c>
      <c r="W2615" s="122">
        <v>3.2026134898799997E-2</v>
      </c>
      <c r="X2615" s="122">
        <v>3.0439726150399998E-2</v>
      </c>
      <c r="Y2615" s="122">
        <v>2.8773890936E-2</v>
      </c>
      <c r="Z2615" s="122">
        <v>2.39190192948E-2</v>
      </c>
      <c r="AA2615" s="122">
        <v>2.3585944269999999E-2</v>
      </c>
      <c r="AB2615" s="122">
        <v>2.2934395887200001E-2</v>
      </c>
      <c r="AC2615" s="122">
        <v>2.2291289148799999E-2</v>
      </c>
      <c r="AD2615" s="122">
        <v>2.1574951630400001E-2</v>
      </c>
      <c r="AE2615" s="122">
        <v>2.4565947271600001E-2</v>
      </c>
      <c r="AF2615" s="122">
        <v>2.3442176539599999E-2</v>
      </c>
      <c r="AG2615" s="122">
        <v>2.2689490305999999E-2</v>
      </c>
      <c r="AH2615" s="122">
        <v>2.2784699120400001E-2</v>
      </c>
      <c r="AI2615" s="122">
        <v>2.2487281023199999E-2</v>
      </c>
      <c r="AJ2615" s="122">
        <v>1.8573935100000001E-2</v>
      </c>
      <c r="AK2615" s="122">
        <v>1.8734312346399998E-2</v>
      </c>
      <c r="AL2615" s="122">
        <v>0</v>
      </c>
    </row>
    <row r="2616" spans="1:38" hidden="1" x14ac:dyDescent="0.25">
      <c r="A2616" s="122" t="s">
        <v>1989</v>
      </c>
      <c r="B2616" s="122">
        <v>1</v>
      </c>
      <c r="C2616" s="122" t="s">
        <v>2188</v>
      </c>
      <c r="D2616" s="122" t="s">
        <v>2111</v>
      </c>
      <c r="E2616" s="122">
        <v>48</v>
      </c>
      <c r="F2616" s="122">
        <v>3.3199785144400001E-2</v>
      </c>
      <c r="G2616" s="122">
        <v>3.3188408293600001E-2</v>
      </c>
      <c r="H2616" s="122">
        <v>3.3197578044400003E-2</v>
      </c>
      <c r="I2616" s="122">
        <v>3.4362546584800001E-2</v>
      </c>
      <c r="J2616" s="122">
        <v>3.7725103785599998E-2</v>
      </c>
      <c r="K2616" s="122">
        <v>3.89036939648E-2</v>
      </c>
      <c r="L2616" s="122">
        <v>3.8330256244000001E-2</v>
      </c>
      <c r="M2616" s="122">
        <v>4.2540460356800001E-2</v>
      </c>
      <c r="N2616" s="122">
        <v>4.6209646151199997E-2</v>
      </c>
      <c r="O2616" s="122">
        <v>3.6334573248399997E-2</v>
      </c>
      <c r="P2616" s="122">
        <v>3.38617389376E-2</v>
      </c>
      <c r="Q2616" s="122">
        <v>3.5341509652400002E-2</v>
      </c>
      <c r="R2616" s="122">
        <v>3.2586876783999998E-2</v>
      </c>
      <c r="S2616" s="122">
        <v>3.2767175383600002E-2</v>
      </c>
      <c r="T2616" s="122">
        <v>3.2003152445600001E-2</v>
      </c>
      <c r="U2616" s="122">
        <v>3.3372340002399997E-2</v>
      </c>
      <c r="V2616" s="122">
        <v>3.3737627484399998E-2</v>
      </c>
      <c r="W2616" s="122">
        <v>2.8628501851599999E-2</v>
      </c>
      <c r="X2616" s="122">
        <v>2.8032068559599999E-2</v>
      </c>
      <c r="Y2616" s="122">
        <v>2.5946458591200001E-2</v>
      </c>
      <c r="Z2616" s="122">
        <v>2.5683240304400001E-2</v>
      </c>
      <c r="AA2616" s="122">
        <v>2.5953651805200002E-2</v>
      </c>
      <c r="AB2616" s="122">
        <v>2.50361160672E-2</v>
      </c>
      <c r="AC2616" s="122">
        <v>2.59999634636E-2</v>
      </c>
      <c r="AD2616" s="122">
        <v>2.6958349521599999E-2</v>
      </c>
      <c r="AE2616" s="122">
        <v>2.28046518336E-2</v>
      </c>
      <c r="AF2616" s="122">
        <v>2.2285806505200002E-2</v>
      </c>
      <c r="AG2616" s="122">
        <v>2.1663089565600001E-2</v>
      </c>
      <c r="AH2616" s="122">
        <v>2.1717347954400001E-2</v>
      </c>
      <c r="AI2616" s="122">
        <v>2.1927842061999998E-2</v>
      </c>
      <c r="AJ2616" s="122">
        <v>1.8428629648799998E-2</v>
      </c>
      <c r="AK2616" s="122">
        <v>1.8566991746799998E-2</v>
      </c>
      <c r="AL2616" s="122">
        <v>0</v>
      </c>
    </row>
    <row r="2617" spans="1:38" hidden="1" x14ac:dyDescent="0.25">
      <c r="A2617" s="122" t="s">
        <v>1989</v>
      </c>
      <c r="B2617" s="122">
        <v>1</v>
      </c>
      <c r="C2617" s="122" t="s">
        <v>2188</v>
      </c>
      <c r="D2617" s="122" t="s">
        <v>2112</v>
      </c>
      <c r="E2617" s="122">
        <v>48</v>
      </c>
      <c r="F2617" s="122">
        <v>0.319115506248</v>
      </c>
      <c r="G2617" s="122">
        <v>0.31667937766639997</v>
      </c>
      <c r="H2617" s="122">
        <v>0.3128453170696</v>
      </c>
      <c r="I2617" s="122">
        <v>0.31212327207879997</v>
      </c>
      <c r="J2617" s="122">
        <v>0.30591891396080001</v>
      </c>
      <c r="K2617" s="122">
        <v>0.29731752332520001</v>
      </c>
      <c r="L2617" s="122">
        <v>0.31124305612120001</v>
      </c>
      <c r="M2617" s="122">
        <v>0.2989525367584</v>
      </c>
      <c r="N2617" s="122">
        <v>0.28504601972280003</v>
      </c>
      <c r="O2617" s="122">
        <v>0.26430342765960002</v>
      </c>
      <c r="P2617" s="122">
        <v>0.25335941845479998</v>
      </c>
      <c r="Q2617" s="122">
        <v>0.22419885089559999</v>
      </c>
      <c r="R2617" s="122">
        <v>0.21500300969559999</v>
      </c>
      <c r="S2617" s="122">
        <v>0.21347375902720001</v>
      </c>
      <c r="T2617" s="122">
        <v>0.2020159397172</v>
      </c>
      <c r="U2617" s="122">
        <v>0.18635024825759999</v>
      </c>
      <c r="V2617" s="122">
        <v>0.18332015309159999</v>
      </c>
      <c r="W2617" s="122">
        <v>0.17494099585760001</v>
      </c>
      <c r="X2617" s="122">
        <v>0.179366200034</v>
      </c>
      <c r="Y2617" s="122">
        <v>0.18204672680600001</v>
      </c>
      <c r="Z2617" s="122">
        <v>0.18551064381640001</v>
      </c>
      <c r="AA2617" s="122">
        <v>0.1470648107824</v>
      </c>
      <c r="AB2617" s="122">
        <v>0.15355974539360001</v>
      </c>
      <c r="AC2617" s="122">
        <v>0.162384892068</v>
      </c>
      <c r="AD2617" s="122">
        <v>0.17436090389200001</v>
      </c>
      <c r="AE2617" s="122">
        <v>0.1472672857432</v>
      </c>
      <c r="AF2617" s="122">
        <v>0.13253113823320001</v>
      </c>
      <c r="AG2617" s="122">
        <v>0.12134626102480001</v>
      </c>
      <c r="AH2617" s="122">
        <v>0.1178212440076</v>
      </c>
      <c r="AI2617" s="122">
        <v>0.1111421744104</v>
      </c>
      <c r="AJ2617" s="122">
        <v>9.8828464000000005E-2</v>
      </c>
      <c r="AK2617" s="122">
        <v>9.9237165073200004E-2</v>
      </c>
      <c r="AL2617" s="122">
        <v>0</v>
      </c>
    </row>
    <row r="2618" spans="1:38" hidden="1" x14ac:dyDescent="0.25">
      <c r="A2618" s="122" t="s">
        <v>1989</v>
      </c>
      <c r="B2618" s="122">
        <v>1</v>
      </c>
      <c r="C2618" s="122" t="s">
        <v>2188</v>
      </c>
      <c r="D2618" s="122" t="s">
        <v>2113</v>
      </c>
      <c r="E2618" s="122">
        <v>48</v>
      </c>
      <c r="F2618" s="122">
        <v>0.27086647274679998</v>
      </c>
      <c r="G2618" s="122">
        <v>0.263431026432</v>
      </c>
      <c r="H2618" s="122">
        <v>0.26427269199519998</v>
      </c>
      <c r="I2618" s="122">
        <v>0.261787747648</v>
      </c>
      <c r="J2618" s="122">
        <v>0.25744362335159998</v>
      </c>
      <c r="K2618" s="122">
        <v>0.2559814930232</v>
      </c>
      <c r="L2618" s="122">
        <v>0.25139121271879999</v>
      </c>
      <c r="M2618" s="122">
        <v>0.24018715865199999</v>
      </c>
      <c r="N2618" s="122">
        <v>0.23291013604040001</v>
      </c>
      <c r="O2618" s="122">
        <v>0.20631887683399999</v>
      </c>
      <c r="P2618" s="122">
        <v>0.1804627253744</v>
      </c>
      <c r="Q2618" s="122">
        <v>0.17804520825</v>
      </c>
      <c r="R2618" s="122">
        <v>0.1666157880828</v>
      </c>
      <c r="S2618" s="122">
        <v>0.15844681534079999</v>
      </c>
      <c r="T2618" s="122">
        <v>0.1527759864736</v>
      </c>
      <c r="U2618" s="122">
        <v>0.14177373804160001</v>
      </c>
      <c r="V2618" s="122">
        <v>0.14285952800560001</v>
      </c>
      <c r="W2618" s="122">
        <v>0.13441821192799999</v>
      </c>
      <c r="X2618" s="122">
        <v>0.12322962781919999</v>
      </c>
      <c r="Y2618" s="122">
        <v>0.11683908441800001</v>
      </c>
      <c r="Z2618" s="122">
        <v>0.1081887590196</v>
      </c>
      <c r="AA2618" s="122">
        <v>0.1101375511572</v>
      </c>
      <c r="AB2618" s="122">
        <v>0.1040525482584</v>
      </c>
      <c r="AC2618" s="122">
        <v>9.7589972698400002E-2</v>
      </c>
      <c r="AD2618" s="122">
        <v>8.9443467366400006E-2</v>
      </c>
      <c r="AE2618" s="122">
        <v>8.6366615918800002E-2</v>
      </c>
      <c r="AF2618" s="122">
        <v>8.4241878778400003E-2</v>
      </c>
      <c r="AG2618" s="122">
        <v>7.9632580896400004E-2</v>
      </c>
      <c r="AH2618" s="122">
        <v>4.3439180100400002E-2</v>
      </c>
      <c r="AI2618" s="122">
        <v>7.8058946999600004E-2</v>
      </c>
      <c r="AJ2618" s="122">
        <v>7.3228229309200005E-2</v>
      </c>
      <c r="AK2618" s="122">
        <v>7.3722004140400005E-2</v>
      </c>
      <c r="AL2618" s="122">
        <v>0</v>
      </c>
    </row>
    <row r="2619" spans="1:38" hidden="1" x14ac:dyDescent="0.25">
      <c r="A2619" s="122" t="s">
        <v>1989</v>
      </c>
      <c r="B2619" s="122">
        <v>1</v>
      </c>
      <c r="C2619" s="122" t="s">
        <v>2188</v>
      </c>
      <c r="D2619" s="122" t="s">
        <v>2114</v>
      </c>
      <c r="E2619" s="122">
        <v>48</v>
      </c>
      <c r="F2619" s="122">
        <v>0.1079707612088</v>
      </c>
      <c r="G2619" s="122">
        <v>0.10768494073400001</v>
      </c>
      <c r="H2619" s="122">
        <v>0.10955640822</v>
      </c>
      <c r="I2619" s="122">
        <v>0.1049341377504</v>
      </c>
      <c r="J2619" s="122">
        <v>0.1062915441728</v>
      </c>
      <c r="K2619" s="122">
        <v>0.1066799047048</v>
      </c>
      <c r="L2619" s="122">
        <v>0.105848389094</v>
      </c>
      <c r="M2619" s="122">
        <v>0.1051988629804</v>
      </c>
      <c r="N2619" s="122">
        <v>0.1085402986192</v>
      </c>
      <c r="O2619" s="122">
        <v>9.1727297801999993E-2</v>
      </c>
      <c r="P2619" s="122">
        <v>9.1151531282000001E-2</v>
      </c>
      <c r="Q2619" s="122">
        <v>8.8223517953200006E-2</v>
      </c>
      <c r="R2619" s="122">
        <v>8.5440656506799995E-2</v>
      </c>
      <c r="S2619" s="122">
        <v>7.70741134464E-2</v>
      </c>
      <c r="T2619" s="122">
        <v>7.15708187292E-2</v>
      </c>
      <c r="U2619" s="122">
        <v>6.9758775441600002E-2</v>
      </c>
      <c r="V2619" s="122">
        <v>7.3867271169999998E-2</v>
      </c>
      <c r="W2619" s="122">
        <v>6.4634955036400002E-2</v>
      </c>
      <c r="X2619" s="122">
        <v>6.3385750889999995E-2</v>
      </c>
      <c r="Y2619" s="122">
        <v>6.2831518598799999E-2</v>
      </c>
      <c r="Z2619" s="122">
        <v>5.7464457251600001E-2</v>
      </c>
      <c r="AA2619" s="122">
        <v>5.4729229878400003E-2</v>
      </c>
      <c r="AB2619" s="122">
        <v>5.1307990636E-2</v>
      </c>
      <c r="AC2619" s="122">
        <v>4.5929646322000001E-2</v>
      </c>
      <c r="AD2619" s="122">
        <v>4.4573868973200002E-2</v>
      </c>
      <c r="AE2619" s="122">
        <v>4.6417603156399999E-2</v>
      </c>
      <c r="AF2619" s="122">
        <v>4.4655521147999998E-2</v>
      </c>
      <c r="AG2619" s="122">
        <v>4.3794946459599998E-2</v>
      </c>
      <c r="AH2619" s="122">
        <v>4.03483073616E-2</v>
      </c>
      <c r="AI2619" s="122">
        <v>3.8366879804399998E-2</v>
      </c>
      <c r="AJ2619" s="122">
        <v>3.6391256355999997E-2</v>
      </c>
      <c r="AK2619" s="122">
        <v>3.6563309434399997E-2</v>
      </c>
      <c r="AL2619" s="122">
        <v>0</v>
      </c>
    </row>
    <row r="2620" spans="1:38" hidden="1" x14ac:dyDescent="0.25">
      <c r="A2620" s="122" t="s">
        <v>1989</v>
      </c>
      <c r="B2620" s="122">
        <v>1</v>
      </c>
      <c r="C2620" s="122" t="s">
        <v>2188</v>
      </c>
      <c r="D2620" s="122" t="s">
        <v>2115</v>
      </c>
      <c r="E2620" s="122">
        <v>48</v>
      </c>
      <c r="F2620" s="122">
        <v>9.3667367318000003E-2</v>
      </c>
      <c r="G2620" s="122">
        <v>9.4507762543599994E-2</v>
      </c>
      <c r="H2620" s="122">
        <v>9.88169989912E-2</v>
      </c>
      <c r="I2620" s="122">
        <v>9.7441273330799993E-2</v>
      </c>
      <c r="J2620" s="122">
        <v>9.7101268798800003E-2</v>
      </c>
      <c r="K2620" s="122">
        <v>9.3386799755200006E-2</v>
      </c>
      <c r="L2620" s="122">
        <v>9.1913609922399997E-2</v>
      </c>
      <c r="M2620" s="122">
        <v>9.5548641437200002E-2</v>
      </c>
      <c r="N2620" s="122">
        <v>9.3197609850800001E-2</v>
      </c>
      <c r="O2620" s="122">
        <v>8.1157067107199998E-2</v>
      </c>
      <c r="P2620" s="122">
        <v>7.0349831148800002E-2</v>
      </c>
      <c r="Q2620" s="122">
        <v>6.7655538991599998E-2</v>
      </c>
      <c r="R2620" s="122">
        <v>6.2919991234799993E-2</v>
      </c>
      <c r="S2620" s="122">
        <v>6.2344164973999999E-2</v>
      </c>
      <c r="T2620" s="122">
        <v>5.8391900543200002E-2</v>
      </c>
      <c r="U2620" s="122">
        <v>5.4686677598E-2</v>
      </c>
      <c r="V2620" s="122">
        <v>5.30693137548E-2</v>
      </c>
      <c r="W2620" s="122">
        <v>5.4269329912000001E-2</v>
      </c>
      <c r="X2620" s="122">
        <v>4.8773117366399998E-2</v>
      </c>
      <c r="Y2620" s="122">
        <v>4.6015341414000002E-2</v>
      </c>
      <c r="Z2620" s="122">
        <v>4.7643007252399998E-2</v>
      </c>
      <c r="AA2620" s="122">
        <v>5.0212750705600002E-2</v>
      </c>
      <c r="AB2620" s="122">
        <v>4.4004731164799998E-2</v>
      </c>
      <c r="AC2620" s="122">
        <v>4.1117847192799997E-2</v>
      </c>
      <c r="AD2620" s="122">
        <v>3.5061470032399997E-2</v>
      </c>
      <c r="AE2620" s="122">
        <v>3.1144819865599999E-2</v>
      </c>
      <c r="AF2620" s="122">
        <v>2.8156065000000001E-2</v>
      </c>
      <c r="AG2620" s="122">
        <v>2.69549735E-2</v>
      </c>
      <c r="AH2620" s="122">
        <v>2.6431813710400001E-2</v>
      </c>
      <c r="AI2620" s="122">
        <v>2.8063361871999998E-2</v>
      </c>
      <c r="AJ2620" s="122">
        <v>2.67021306916E-2</v>
      </c>
      <c r="AK2620" s="122">
        <v>2.6860869949199999E-2</v>
      </c>
      <c r="AL2620" s="122">
        <v>0</v>
      </c>
    </row>
    <row r="2621" spans="1:38" hidden="1" x14ac:dyDescent="0.25">
      <c r="A2621" s="122" t="s">
        <v>1989</v>
      </c>
      <c r="B2621" s="122">
        <v>1</v>
      </c>
      <c r="C2621" s="122" t="s">
        <v>2188</v>
      </c>
      <c r="D2621" s="122" t="s">
        <v>2116</v>
      </c>
      <c r="E2621" s="122">
        <v>48</v>
      </c>
      <c r="F2621" s="122">
        <v>0.27654715548039999</v>
      </c>
      <c r="G2621" s="122">
        <v>0.27126653258599998</v>
      </c>
      <c r="H2621" s="122">
        <v>0.27466502772520002</v>
      </c>
      <c r="I2621" s="122">
        <v>0.2657036857076</v>
      </c>
      <c r="J2621" s="122">
        <v>0.26194822792040001</v>
      </c>
      <c r="K2621" s="122">
        <v>0.25354360401999998</v>
      </c>
      <c r="L2621" s="122">
        <v>0.24216172521519999</v>
      </c>
      <c r="M2621" s="122">
        <v>0.24107384209720001</v>
      </c>
      <c r="N2621" s="122">
        <v>0.23715377440999999</v>
      </c>
      <c r="O2621" s="122">
        <v>0.20737202928119999</v>
      </c>
      <c r="P2621" s="122">
        <v>0.18825412785199999</v>
      </c>
      <c r="Q2621" s="122">
        <v>0.17377768253440001</v>
      </c>
      <c r="R2621" s="122">
        <v>0.162442632478</v>
      </c>
      <c r="S2621" s="122">
        <v>0.157732449168</v>
      </c>
      <c r="T2621" s="122">
        <v>0.15087400282640001</v>
      </c>
      <c r="U2621" s="122">
        <v>0.14136278749600001</v>
      </c>
      <c r="V2621" s="122">
        <v>0.1364716241784</v>
      </c>
      <c r="W2621" s="122">
        <v>0.11688674187960001</v>
      </c>
      <c r="X2621" s="122">
        <v>0.1093841663656</v>
      </c>
      <c r="Y2621" s="122">
        <v>0.10003264698</v>
      </c>
      <c r="Z2621" s="122">
        <v>0.10538983804719999</v>
      </c>
      <c r="AA2621" s="122">
        <v>8.5934877806399995E-2</v>
      </c>
      <c r="AB2621" s="122">
        <v>0.1014685405748</v>
      </c>
      <c r="AC2621" s="122">
        <v>9.7354683428800007E-2</v>
      </c>
      <c r="AD2621" s="122">
        <v>9.0160196008400001E-2</v>
      </c>
      <c r="AE2621" s="122">
        <v>7.6341269723600003E-2</v>
      </c>
      <c r="AF2621" s="122">
        <v>7.20335767032E-2</v>
      </c>
      <c r="AG2621" s="122">
        <v>6.7739877318400005E-2</v>
      </c>
      <c r="AH2621" s="122">
        <v>6.5555542105199996E-2</v>
      </c>
      <c r="AI2621" s="122">
        <v>6.8210579578400002E-2</v>
      </c>
      <c r="AJ2621" s="122">
        <v>5.8770331499600002E-2</v>
      </c>
      <c r="AK2621" s="122">
        <v>5.9208646618800001E-2</v>
      </c>
      <c r="AL2621" s="122">
        <v>0</v>
      </c>
    </row>
    <row r="2622" spans="1:38" hidden="1" x14ac:dyDescent="0.25">
      <c r="A2622" s="122" t="s">
        <v>1989</v>
      </c>
      <c r="B2622" s="122">
        <v>1</v>
      </c>
      <c r="C2622" s="122" t="s">
        <v>2188</v>
      </c>
      <c r="D2622" s="122" t="s">
        <v>2117</v>
      </c>
      <c r="E2622" s="122">
        <v>48</v>
      </c>
      <c r="F2622" s="122">
        <v>2.2281711415600002E-2</v>
      </c>
      <c r="G2622" s="122">
        <v>2.06696504448E-2</v>
      </c>
      <c r="H2622" s="122">
        <v>2.0902730676799999E-2</v>
      </c>
      <c r="I2622" s="122">
        <v>1.9257696435599998E-2</v>
      </c>
      <c r="J2622" s="122">
        <v>1.8234218029999999E-2</v>
      </c>
      <c r="K2622" s="122">
        <v>1.7257331730800001E-2</v>
      </c>
      <c r="L2622" s="122">
        <v>1.6887260098800001E-2</v>
      </c>
      <c r="M2622" s="122">
        <v>1.5796056883600001E-2</v>
      </c>
      <c r="N2622" s="122">
        <v>1.6517001367999998E-2</v>
      </c>
      <c r="O2622" s="122">
        <v>1.45046066368E-2</v>
      </c>
      <c r="P2622" s="122">
        <v>1.38027693608E-2</v>
      </c>
      <c r="Q2622" s="122">
        <v>1.2313946114400001E-2</v>
      </c>
      <c r="R2622" s="122">
        <v>1.17092048052E-2</v>
      </c>
      <c r="S2622" s="122">
        <v>1.1523093103200001E-2</v>
      </c>
      <c r="T2622" s="122">
        <v>1.0750062752800001E-2</v>
      </c>
      <c r="U2622" s="122">
        <v>9.6851177640000004E-3</v>
      </c>
      <c r="V2622" s="122">
        <v>9.7086019772000005E-3</v>
      </c>
      <c r="W2622" s="122">
        <v>1.0484030197199999E-2</v>
      </c>
      <c r="X2622" s="122">
        <v>9.6878753635999994E-3</v>
      </c>
      <c r="Y2622" s="122">
        <v>1.0201799652800001E-2</v>
      </c>
      <c r="Z2622" s="122">
        <v>8.2272202039999996E-3</v>
      </c>
      <c r="AA2622" s="122">
        <v>7.7853293644000003E-3</v>
      </c>
      <c r="AB2622" s="122">
        <v>7.2105860119999997E-3</v>
      </c>
      <c r="AC2622" s="122">
        <v>7.3732184007999999E-3</v>
      </c>
      <c r="AD2622" s="122">
        <v>7.1596862624000003E-3</v>
      </c>
      <c r="AE2622" s="122">
        <v>5.9837610700000004E-3</v>
      </c>
      <c r="AF2622" s="122">
        <v>5.8377806899999997E-3</v>
      </c>
      <c r="AG2622" s="122">
        <v>5.6189873627999999E-3</v>
      </c>
      <c r="AH2622" s="122">
        <v>5.3027536491999996E-3</v>
      </c>
      <c r="AI2622" s="122">
        <v>5.185225626E-3</v>
      </c>
      <c r="AJ2622" s="122">
        <v>4.7289006408000002E-3</v>
      </c>
      <c r="AK2622" s="122">
        <v>4.7692973887999996E-3</v>
      </c>
      <c r="AL2622" s="122">
        <v>0</v>
      </c>
    </row>
    <row r="2623" spans="1:38" hidden="1" x14ac:dyDescent="0.25">
      <c r="A2623" s="122" t="s">
        <v>1989</v>
      </c>
      <c r="B2623" s="122">
        <v>1</v>
      </c>
      <c r="C2623" s="122" t="s">
        <v>2188</v>
      </c>
      <c r="D2623" s="122" t="s">
        <v>2118</v>
      </c>
      <c r="E2623" s="122">
        <v>48</v>
      </c>
      <c r="F2623" s="122">
        <v>0.1118911394244</v>
      </c>
      <c r="G2623" s="122">
        <v>0.1114531621672</v>
      </c>
      <c r="H2623" s="122">
        <v>0.1084202223804</v>
      </c>
      <c r="I2623" s="122">
        <v>9.8384051197600006E-2</v>
      </c>
      <c r="J2623" s="122">
        <v>9.5625590354000006E-2</v>
      </c>
      <c r="K2623" s="122">
        <v>9.6562519947599998E-2</v>
      </c>
      <c r="L2623" s="122">
        <v>9.59870250136E-2</v>
      </c>
      <c r="M2623" s="122">
        <v>9.4223013667999997E-2</v>
      </c>
      <c r="N2623" s="122">
        <v>8.9847511678399994E-2</v>
      </c>
      <c r="O2623" s="122">
        <v>7.9851491974800001E-2</v>
      </c>
      <c r="P2623" s="122">
        <v>7.5058404545600005E-2</v>
      </c>
      <c r="Q2623" s="122">
        <v>7.61839115156E-2</v>
      </c>
      <c r="R2623" s="122">
        <v>7.2751137989600007E-2</v>
      </c>
      <c r="S2623" s="122">
        <v>7.0604500545599996E-2</v>
      </c>
      <c r="T2623" s="122">
        <v>7.3661314389599997E-2</v>
      </c>
      <c r="U2623" s="122">
        <v>6.6743215162400005E-2</v>
      </c>
      <c r="V2623" s="122">
        <v>6.5698336471600005E-2</v>
      </c>
      <c r="W2623" s="122">
        <v>6.1959231493599998E-2</v>
      </c>
      <c r="X2623" s="122">
        <v>6.0578830443599997E-2</v>
      </c>
      <c r="Y2623" s="122">
        <v>6.0295880825600001E-2</v>
      </c>
      <c r="Z2623" s="122">
        <v>5.55507105076E-2</v>
      </c>
      <c r="AA2623" s="122">
        <v>5.8218192944799997E-2</v>
      </c>
      <c r="AB2623" s="122">
        <v>5.3679051218799997E-2</v>
      </c>
      <c r="AC2623" s="122">
        <v>5.0774543632399999E-2</v>
      </c>
      <c r="AD2623" s="122">
        <v>4.8313285028400002E-2</v>
      </c>
      <c r="AE2623" s="122">
        <v>5.4964280417200001E-2</v>
      </c>
      <c r="AF2623" s="122">
        <v>5.23234905956E-2</v>
      </c>
      <c r="AG2623" s="122">
        <v>5.4104373447600003E-2</v>
      </c>
      <c r="AH2623" s="122">
        <v>5.47945340208E-2</v>
      </c>
      <c r="AI2623" s="122">
        <v>4.5709916918399998E-2</v>
      </c>
      <c r="AJ2623" s="122">
        <v>4.4652357472799997E-2</v>
      </c>
      <c r="AK2623" s="122">
        <v>4.4905953833999999E-2</v>
      </c>
      <c r="AL2623" s="122">
        <v>0</v>
      </c>
    </row>
    <row r="2624" spans="1:38" hidden="1" x14ac:dyDescent="0.25">
      <c r="A2624" s="122" t="s">
        <v>1989</v>
      </c>
      <c r="B2624" s="122">
        <v>1</v>
      </c>
      <c r="C2624" s="122" t="s">
        <v>2188</v>
      </c>
      <c r="D2624" s="122" t="s">
        <v>2119</v>
      </c>
      <c r="E2624" s="122">
        <v>48</v>
      </c>
      <c r="F2624" s="122">
        <v>2.92012570864E-2</v>
      </c>
      <c r="G2624" s="122">
        <v>2.3344967161599998E-2</v>
      </c>
      <c r="H2624" s="122">
        <v>2.3869543171600002E-2</v>
      </c>
      <c r="I2624" s="122">
        <v>2.4445554058800001E-2</v>
      </c>
      <c r="J2624" s="122">
        <v>2.4502963332399999E-2</v>
      </c>
      <c r="K2624" s="122">
        <v>2.3756522067600001E-2</v>
      </c>
      <c r="L2624" s="122">
        <v>2.3017431861200002E-2</v>
      </c>
      <c r="M2624" s="122">
        <v>2.2069362826E-2</v>
      </c>
      <c r="N2624" s="122">
        <v>1.9860647371599999E-2</v>
      </c>
      <c r="O2624" s="122">
        <v>1.8400458143199998E-2</v>
      </c>
      <c r="P2624" s="122">
        <v>1.79947835396E-2</v>
      </c>
      <c r="Q2624" s="122">
        <v>1.7700896642800001E-2</v>
      </c>
      <c r="R2624" s="122">
        <v>1.55225336616E-2</v>
      </c>
      <c r="S2624" s="122">
        <v>1.5715686504000001E-2</v>
      </c>
      <c r="T2624" s="122">
        <v>1.49891169932E-2</v>
      </c>
      <c r="U2624" s="122">
        <v>1.38781601588E-2</v>
      </c>
      <c r="V2624" s="122">
        <v>1.4448338293200001E-2</v>
      </c>
      <c r="W2624" s="122">
        <v>1.3730603149200001E-2</v>
      </c>
      <c r="X2624" s="122">
        <v>1.31740994308E-2</v>
      </c>
      <c r="Y2624" s="122">
        <v>1.3164568015200001E-2</v>
      </c>
      <c r="Z2624" s="122">
        <v>1.12841405488E-2</v>
      </c>
      <c r="AA2624" s="122">
        <v>1.18849351852E-2</v>
      </c>
      <c r="AB2624" s="122">
        <v>1.1675987234799999E-2</v>
      </c>
      <c r="AC2624" s="122">
        <v>1.1802954987599999E-2</v>
      </c>
      <c r="AD2624" s="122">
        <v>1.1236978754400001E-2</v>
      </c>
      <c r="AE2624" s="122">
        <v>1.1034793005600001E-2</v>
      </c>
      <c r="AF2624" s="122">
        <v>1.05480352544E-2</v>
      </c>
      <c r="AG2624" s="122">
        <v>1.00249451372E-2</v>
      </c>
      <c r="AH2624" s="122">
        <v>1.00041084472E-2</v>
      </c>
      <c r="AI2624" s="122">
        <v>9.8777345996000007E-3</v>
      </c>
      <c r="AJ2624" s="122">
        <v>1.06830007984E-2</v>
      </c>
      <c r="AK2624" s="122">
        <v>1.073111725E-2</v>
      </c>
      <c r="AL2624" s="122">
        <v>0</v>
      </c>
    </row>
    <row r="2625" spans="1:38" hidden="1" x14ac:dyDescent="0.25">
      <c r="A2625" s="122" t="s">
        <v>1989</v>
      </c>
      <c r="B2625" s="122">
        <v>1</v>
      </c>
      <c r="C2625" s="122" t="s">
        <v>2188</v>
      </c>
      <c r="D2625" s="122" t="s">
        <v>2120</v>
      </c>
      <c r="E2625" s="122">
        <v>48</v>
      </c>
      <c r="F2625" s="122">
        <v>0.13790586203800001</v>
      </c>
      <c r="G2625" s="122">
        <v>0.13398197997239999</v>
      </c>
      <c r="H2625" s="122">
        <v>0.13803828892559999</v>
      </c>
      <c r="I2625" s="122">
        <v>0.14512162971879999</v>
      </c>
      <c r="J2625" s="122">
        <v>0.1475230797124</v>
      </c>
      <c r="K2625" s="122">
        <v>0.14888371990240001</v>
      </c>
      <c r="L2625" s="122">
        <v>0.14644204536079999</v>
      </c>
      <c r="M2625" s="122">
        <v>0.14467531027319999</v>
      </c>
      <c r="N2625" s="122">
        <v>0.1322591174212</v>
      </c>
      <c r="O2625" s="122">
        <v>0.1193204712112</v>
      </c>
      <c r="P2625" s="122">
        <v>0.11310042628359999</v>
      </c>
      <c r="Q2625" s="122">
        <v>0.107040630648</v>
      </c>
      <c r="R2625" s="122">
        <v>9.8461219007199993E-2</v>
      </c>
      <c r="S2625" s="122">
        <v>9.2958315738399994E-2</v>
      </c>
      <c r="T2625" s="122">
        <v>8.8706179343600006E-2</v>
      </c>
      <c r="U2625" s="122">
        <v>8.2487543591600002E-2</v>
      </c>
      <c r="V2625" s="122">
        <v>8.0092173109199999E-2</v>
      </c>
      <c r="W2625" s="122">
        <v>8.7763676921200004E-2</v>
      </c>
      <c r="X2625" s="122">
        <v>8.1453976878400003E-2</v>
      </c>
      <c r="Y2625" s="122">
        <v>8.0067050355599995E-2</v>
      </c>
      <c r="Z2625" s="122">
        <v>6.8051522568399997E-2</v>
      </c>
      <c r="AA2625" s="122">
        <v>6.73665749456E-2</v>
      </c>
      <c r="AB2625" s="122">
        <v>6.3377702317999995E-2</v>
      </c>
      <c r="AC2625" s="122">
        <v>6.0685029157199998E-2</v>
      </c>
      <c r="AD2625" s="122">
        <v>5.6027324864E-2</v>
      </c>
      <c r="AE2625" s="122">
        <v>6.1439892262000001E-2</v>
      </c>
      <c r="AF2625" s="122">
        <v>5.9479024984399997E-2</v>
      </c>
      <c r="AG2625" s="122">
        <v>5.7720848421600003E-2</v>
      </c>
      <c r="AH2625" s="122">
        <v>5.7636138674799997E-2</v>
      </c>
      <c r="AI2625" s="122">
        <v>5.8971962733600003E-2</v>
      </c>
      <c r="AJ2625" s="122">
        <v>5.4956618852800003E-2</v>
      </c>
      <c r="AK2625" s="122">
        <v>5.5316783992399997E-2</v>
      </c>
      <c r="AL2625" s="122">
        <v>0</v>
      </c>
    </row>
    <row r="2626" spans="1:38" hidden="1" x14ac:dyDescent="0.25">
      <c r="A2626" s="122" t="s">
        <v>1989</v>
      </c>
      <c r="B2626" s="122">
        <v>1</v>
      </c>
      <c r="C2626" s="122" t="s">
        <v>2188</v>
      </c>
      <c r="D2626" s="122" t="s">
        <v>2121</v>
      </c>
      <c r="E2626" s="122">
        <v>48</v>
      </c>
      <c r="F2626" s="122">
        <v>0.62097250806920001</v>
      </c>
      <c r="G2626" s="122">
        <v>0.61224719098479996</v>
      </c>
      <c r="H2626" s="122">
        <v>0.62987355736200001</v>
      </c>
      <c r="I2626" s="122">
        <v>0.58944303355280003</v>
      </c>
      <c r="J2626" s="122">
        <v>0.60379497349919997</v>
      </c>
      <c r="K2626" s="122">
        <v>0.59731071832039995</v>
      </c>
      <c r="L2626" s="122">
        <v>0.59709975293640005</v>
      </c>
      <c r="M2626" s="122">
        <v>0.62142139096240001</v>
      </c>
      <c r="N2626" s="122">
        <v>0.65023596504720005</v>
      </c>
      <c r="O2626" s="122">
        <v>0.55829194652280001</v>
      </c>
      <c r="P2626" s="122">
        <v>0.53613921261599995</v>
      </c>
      <c r="Q2626" s="122">
        <v>0.4989559220268</v>
      </c>
      <c r="R2626" s="122">
        <v>0.47134695760599998</v>
      </c>
      <c r="S2626" s="122">
        <v>0.4747872928288</v>
      </c>
      <c r="T2626" s="122">
        <v>0.45718908138960002</v>
      </c>
      <c r="U2626" s="122">
        <v>0.43123794799960002</v>
      </c>
      <c r="V2626" s="122">
        <v>0.43110564491679998</v>
      </c>
      <c r="W2626" s="122">
        <v>0.41557419062040002</v>
      </c>
      <c r="X2626" s="122">
        <v>0.38543243361840002</v>
      </c>
      <c r="Y2626" s="122">
        <v>0.36320085994360002</v>
      </c>
      <c r="Z2626" s="122">
        <v>0.3915517486608</v>
      </c>
      <c r="AA2626" s="122">
        <v>0.41319356549519998</v>
      </c>
      <c r="AB2626" s="122">
        <v>0.35705353609520002</v>
      </c>
      <c r="AC2626" s="122">
        <v>0.35683041780680003</v>
      </c>
      <c r="AD2626" s="122">
        <v>0.35594881812279999</v>
      </c>
      <c r="AE2626" s="122">
        <v>0.3434828785108</v>
      </c>
      <c r="AF2626" s="122">
        <v>0.34774865307840003</v>
      </c>
      <c r="AG2626" s="122">
        <v>0.32890355476720001</v>
      </c>
      <c r="AH2626" s="122">
        <v>0.31939541130560001</v>
      </c>
      <c r="AI2626" s="122">
        <v>0.33945370534039998</v>
      </c>
      <c r="AJ2626" s="122">
        <v>0.3104410850548</v>
      </c>
      <c r="AK2626" s="122">
        <v>0.31118914257199998</v>
      </c>
      <c r="AL2626" s="122">
        <v>0</v>
      </c>
    </row>
    <row r="2627" spans="1:38" hidden="1" x14ac:dyDescent="0.25">
      <c r="A2627" s="122" t="s">
        <v>1989</v>
      </c>
      <c r="B2627" s="122">
        <v>1</v>
      </c>
      <c r="C2627" s="122" t="s">
        <v>2188</v>
      </c>
      <c r="D2627" s="122" t="s">
        <v>2122</v>
      </c>
      <c r="E2627" s="122">
        <v>48</v>
      </c>
      <c r="F2627" s="122">
        <v>4.5018662626000003E-2</v>
      </c>
      <c r="G2627" s="122">
        <v>4.5900139994799999E-2</v>
      </c>
      <c r="H2627" s="122">
        <v>4.70821067752E-2</v>
      </c>
      <c r="I2627" s="122">
        <v>4.8326254466000002E-2</v>
      </c>
      <c r="J2627" s="122">
        <v>5.0351724113599998E-2</v>
      </c>
      <c r="K2627" s="122">
        <v>4.9887339042800002E-2</v>
      </c>
      <c r="L2627" s="122">
        <v>5.0187842062399998E-2</v>
      </c>
      <c r="M2627" s="122">
        <v>4.9448234222800001E-2</v>
      </c>
      <c r="N2627" s="122">
        <v>4.7827540824000002E-2</v>
      </c>
      <c r="O2627" s="122">
        <v>4.5004296595999999E-2</v>
      </c>
      <c r="P2627" s="122">
        <v>4.3576730612799999E-2</v>
      </c>
      <c r="Q2627" s="122">
        <v>4.2006979109200003E-2</v>
      </c>
      <c r="R2627" s="122">
        <v>4.0244191803199998E-2</v>
      </c>
      <c r="S2627" s="122">
        <v>3.7761779092799999E-2</v>
      </c>
      <c r="T2627" s="122">
        <v>3.5684097324399998E-2</v>
      </c>
      <c r="U2627" s="122">
        <v>3.40877273604E-2</v>
      </c>
      <c r="V2627" s="122">
        <v>3.4060631401999997E-2</v>
      </c>
      <c r="W2627" s="122">
        <v>3.21778953496E-2</v>
      </c>
      <c r="X2627" s="122">
        <v>3.0283304791600001E-2</v>
      </c>
      <c r="Y2627" s="122">
        <v>2.98976585376E-2</v>
      </c>
      <c r="Z2627" s="122">
        <v>2.7307968612400001E-2</v>
      </c>
      <c r="AA2627" s="122">
        <v>2.7534029963999999E-2</v>
      </c>
      <c r="AB2627" s="122">
        <v>2.5492649870800001E-2</v>
      </c>
      <c r="AC2627" s="122">
        <v>2.5531782877999998E-2</v>
      </c>
      <c r="AD2627" s="122">
        <v>2.4788170022000001E-2</v>
      </c>
      <c r="AE2627" s="122">
        <v>2.3242718405200001E-2</v>
      </c>
      <c r="AF2627" s="122">
        <v>2.3073967462000002E-2</v>
      </c>
      <c r="AG2627" s="122">
        <v>2.2326541526800001E-2</v>
      </c>
      <c r="AH2627" s="122">
        <v>2.2408897134399999E-2</v>
      </c>
      <c r="AI2627" s="122">
        <v>2.25578214008E-2</v>
      </c>
      <c r="AJ2627" s="122">
        <v>2.0256747209999999E-2</v>
      </c>
      <c r="AK2627" s="122">
        <v>2.04237872944E-2</v>
      </c>
      <c r="AL2627" s="122">
        <v>0</v>
      </c>
    </row>
    <row r="2628" spans="1:38" hidden="1" x14ac:dyDescent="0.25">
      <c r="A2628" s="122" t="s">
        <v>1989</v>
      </c>
      <c r="B2628" s="122">
        <v>1</v>
      </c>
      <c r="C2628" s="122" t="s">
        <v>2188</v>
      </c>
      <c r="D2628" s="122" t="s">
        <v>2123</v>
      </c>
      <c r="E2628" s="122">
        <v>48</v>
      </c>
      <c r="F2628" s="122">
        <v>0.19307819126119999</v>
      </c>
      <c r="G2628" s="122">
        <v>0.18876731186039999</v>
      </c>
      <c r="H2628" s="122">
        <v>0.18679298641639999</v>
      </c>
      <c r="I2628" s="122">
        <v>0.18363277579080001</v>
      </c>
      <c r="J2628" s="122">
        <v>0.18211991777280001</v>
      </c>
      <c r="K2628" s="122">
        <v>0.1806673407336</v>
      </c>
      <c r="L2628" s="122">
        <v>0.17566254533799999</v>
      </c>
      <c r="M2628" s="122">
        <v>0.16576235881519999</v>
      </c>
      <c r="N2628" s="122">
        <v>0.1571813407248</v>
      </c>
      <c r="O2628" s="122">
        <v>0.13902465332280001</v>
      </c>
      <c r="P2628" s="122">
        <v>0.1409371530588</v>
      </c>
      <c r="Q2628" s="122">
        <v>0.126401229556</v>
      </c>
      <c r="R2628" s="122">
        <v>0.1185505951896</v>
      </c>
      <c r="S2628" s="122">
        <v>0.11527819334640001</v>
      </c>
      <c r="T2628" s="122">
        <v>0.1132946454052</v>
      </c>
      <c r="U2628" s="122">
        <v>0.1070423889444</v>
      </c>
      <c r="V2628" s="122">
        <v>0.1029764973692</v>
      </c>
      <c r="W2628" s="122">
        <v>9.4772644290799998E-2</v>
      </c>
      <c r="X2628" s="122">
        <v>8.73604673704E-2</v>
      </c>
      <c r="Y2628" s="122">
        <v>8.2764403318800001E-2</v>
      </c>
      <c r="Z2628" s="122">
        <v>8.4135646660800006E-2</v>
      </c>
      <c r="AA2628" s="122">
        <v>8.4474154489199996E-2</v>
      </c>
      <c r="AB2628" s="122">
        <v>8.0396282094800001E-2</v>
      </c>
      <c r="AC2628" s="122">
        <v>7.8870745298800005E-2</v>
      </c>
      <c r="AD2628" s="122">
        <v>7.8554614188399999E-2</v>
      </c>
      <c r="AE2628" s="122">
        <v>6.3746807406799999E-2</v>
      </c>
      <c r="AF2628" s="122">
        <v>6.2682398682399998E-2</v>
      </c>
      <c r="AG2628" s="122">
        <v>6.1235491657199999E-2</v>
      </c>
      <c r="AH2628" s="122">
        <v>5.7554730492000002E-2</v>
      </c>
      <c r="AI2628" s="122">
        <v>5.7914594623199998E-2</v>
      </c>
      <c r="AJ2628" s="122">
        <v>5.0806864119199997E-2</v>
      </c>
      <c r="AK2628" s="122">
        <v>5.1236512692400003E-2</v>
      </c>
      <c r="AL2628" s="122">
        <v>0</v>
      </c>
    </row>
    <row r="2629" spans="1:38" hidden="1" x14ac:dyDescent="0.25">
      <c r="A2629" s="122" t="s">
        <v>1989</v>
      </c>
      <c r="B2629" s="122">
        <v>1</v>
      </c>
      <c r="C2629" s="122" t="s">
        <v>2188</v>
      </c>
      <c r="D2629" s="122" t="s">
        <v>2124</v>
      </c>
      <c r="E2629" s="122">
        <v>48</v>
      </c>
      <c r="F2629" s="122">
        <v>1.71733426816E-2</v>
      </c>
      <c r="G2629" s="122">
        <v>1.6744794388000001E-2</v>
      </c>
      <c r="H2629" s="122">
        <v>1.6547604841599999E-2</v>
      </c>
      <c r="I2629" s="122">
        <v>1.5577275725200001E-2</v>
      </c>
      <c r="J2629" s="122">
        <v>1.54642801488E-2</v>
      </c>
      <c r="K2629" s="122">
        <v>1.5054391116800001E-2</v>
      </c>
      <c r="L2629" s="122">
        <v>1.46474149416E-2</v>
      </c>
      <c r="M2629" s="122">
        <v>1.40888609904E-2</v>
      </c>
      <c r="N2629" s="122">
        <v>1.3792886898E-2</v>
      </c>
      <c r="O2629" s="122">
        <v>1.18786629332E-2</v>
      </c>
      <c r="P2629" s="122">
        <v>1.16315402056E-2</v>
      </c>
      <c r="Q2629" s="122">
        <v>1.4831085418800001E-2</v>
      </c>
      <c r="R2629" s="122">
        <v>1.32991621112E-2</v>
      </c>
      <c r="S2629" s="122">
        <v>1.1679589222000001E-2</v>
      </c>
      <c r="T2629" s="122">
        <v>1.0344960035199999E-2</v>
      </c>
      <c r="U2629" s="122">
        <v>9.6001303720000004E-3</v>
      </c>
      <c r="V2629" s="122">
        <v>9.3480616880000002E-3</v>
      </c>
      <c r="W2629" s="122">
        <v>8.1063518787999993E-3</v>
      </c>
      <c r="X2629" s="122">
        <v>7.1636760384000001E-3</v>
      </c>
      <c r="Y2629" s="122">
        <v>7.5838074368000004E-3</v>
      </c>
      <c r="Z2629" s="122">
        <v>6.742085672E-3</v>
      </c>
      <c r="AA2629" s="122">
        <v>6.6221002399999996E-3</v>
      </c>
      <c r="AB2629" s="122">
        <v>6.2307359267999999E-3</v>
      </c>
      <c r="AC2629" s="122">
        <v>5.8803761127999999E-3</v>
      </c>
      <c r="AD2629" s="122">
        <v>5.6669290495999997E-3</v>
      </c>
      <c r="AE2629" s="122">
        <v>5.6061586028E-3</v>
      </c>
      <c r="AF2629" s="122">
        <v>5.5606241068000004E-3</v>
      </c>
      <c r="AG2629" s="122">
        <v>5.3424263451999996E-3</v>
      </c>
      <c r="AH2629" s="122">
        <v>4.9561992059999997E-3</v>
      </c>
      <c r="AI2629" s="122">
        <v>4.9806582224000001E-3</v>
      </c>
      <c r="AJ2629" s="122">
        <v>4.5649733163999999E-3</v>
      </c>
      <c r="AK2629" s="122">
        <v>4.5963656871999999E-3</v>
      </c>
      <c r="AL2629" s="122">
        <v>0</v>
      </c>
    </row>
    <row r="2630" spans="1:38" hidden="1" x14ac:dyDescent="0.25">
      <c r="A2630" s="122" t="s">
        <v>1989</v>
      </c>
      <c r="B2630" s="122">
        <v>1</v>
      </c>
      <c r="C2630" s="122" t="s">
        <v>2188</v>
      </c>
      <c r="D2630" s="122" t="s">
        <v>2125</v>
      </c>
      <c r="E2630" s="122">
        <v>48</v>
      </c>
      <c r="F2630" s="122">
        <v>0.18733472818479999</v>
      </c>
      <c r="G2630" s="122">
        <v>0.19154410072280001</v>
      </c>
      <c r="H2630" s="122">
        <v>0.21927500315000001</v>
      </c>
      <c r="I2630" s="122">
        <v>0.18951744904119999</v>
      </c>
      <c r="J2630" s="122">
        <v>0.1815099389124</v>
      </c>
      <c r="K2630" s="122">
        <v>0.2000772231388</v>
      </c>
      <c r="L2630" s="122">
        <v>0.1837223338132</v>
      </c>
      <c r="M2630" s="122">
        <v>0.19029029792919999</v>
      </c>
      <c r="N2630" s="122">
        <v>0.16845967230680001</v>
      </c>
      <c r="O2630" s="122">
        <v>0.146363958622</v>
      </c>
      <c r="P2630" s="122">
        <v>0.1293158835556</v>
      </c>
      <c r="Q2630" s="122">
        <v>0.1270966872308</v>
      </c>
      <c r="R2630" s="122">
        <v>0.1131955694408</v>
      </c>
      <c r="S2630" s="122">
        <v>0.1177700958728</v>
      </c>
      <c r="T2630" s="122">
        <v>0.10841424732880001</v>
      </c>
      <c r="U2630" s="122">
        <v>0.1064882535864</v>
      </c>
      <c r="V2630" s="122">
        <v>9.8504552154400002E-2</v>
      </c>
      <c r="W2630" s="122">
        <v>0.1013164080208</v>
      </c>
      <c r="X2630" s="122">
        <v>7.91329403284E-2</v>
      </c>
      <c r="Y2630" s="122">
        <v>8.8200397952800005E-2</v>
      </c>
      <c r="Z2630" s="122">
        <v>8.9561461214400007E-2</v>
      </c>
      <c r="AA2630" s="122">
        <v>0.10032059146199999</v>
      </c>
      <c r="AB2630" s="122">
        <v>0.10590644543079999</v>
      </c>
      <c r="AC2630" s="122">
        <v>0.10920914397960001</v>
      </c>
      <c r="AD2630" s="122">
        <v>9.6969038160400006E-2</v>
      </c>
      <c r="AE2630" s="122">
        <v>0.1097628025172</v>
      </c>
      <c r="AF2630" s="122">
        <v>0.13661915033479999</v>
      </c>
      <c r="AG2630" s="122">
        <v>0.10895087185919999</v>
      </c>
      <c r="AH2630" s="122">
        <v>9.7900835225200003E-2</v>
      </c>
      <c r="AI2630" s="122">
        <v>0.1107474732756</v>
      </c>
      <c r="AJ2630" s="122">
        <v>7.8087604795199994E-2</v>
      </c>
      <c r="AK2630" s="122">
        <v>7.8165206291199996E-2</v>
      </c>
      <c r="AL2630" s="122">
        <v>0</v>
      </c>
    </row>
    <row r="2631" spans="1:38" hidden="1" x14ac:dyDescent="0.25">
      <c r="A2631" s="122" t="s">
        <v>1989</v>
      </c>
      <c r="B2631" s="122">
        <v>1</v>
      </c>
      <c r="C2631" s="122" t="s">
        <v>2188</v>
      </c>
      <c r="D2631" s="122" t="s">
        <v>2126</v>
      </c>
      <c r="E2631" s="122">
        <v>48</v>
      </c>
      <c r="F2631" s="122">
        <v>0.134736670768</v>
      </c>
      <c r="G2631" s="122">
        <v>0.13223347497080001</v>
      </c>
      <c r="H2631" s="122">
        <v>0.1332013055072</v>
      </c>
      <c r="I2631" s="122">
        <v>0.13451257157240001</v>
      </c>
      <c r="J2631" s="122">
        <v>0.13622004668439999</v>
      </c>
      <c r="K2631" s="122">
        <v>0.13390965850360001</v>
      </c>
      <c r="L2631" s="122">
        <v>0.1299616163216</v>
      </c>
      <c r="M2631" s="122">
        <v>0.1275473244416</v>
      </c>
      <c r="N2631" s="122">
        <v>0.11969464622919999</v>
      </c>
      <c r="O2631" s="122">
        <v>0.1064260341004</v>
      </c>
      <c r="P2631" s="122">
        <v>0.1029913203256</v>
      </c>
      <c r="Q2631" s="122">
        <v>0.10121043569</v>
      </c>
      <c r="R2631" s="122">
        <v>9.3850146462800002E-2</v>
      </c>
      <c r="S2631" s="122">
        <v>8.2979519249199996E-2</v>
      </c>
      <c r="T2631" s="122">
        <v>7.99826977376E-2</v>
      </c>
      <c r="U2631" s="122">
        <v>7.3929661512000006E-2</v>
      </c>
      <c r="V2631" s="122">
        <v>7.12118317148E-2</v>
      </c>
      <c r="W2631" s="122">
        <v>6.439166566E-2</v>
      </c>
      <c r="X2631" s="122">
        <v>5.90642172568E-2</v>
      </c>
      <c r="Y2631" s="122">
        <v>5.6003751050800001E-2</v>
      </c>
      <c r="Z2631" s="122">
        <v>6.0010094981200003E-2</v>
      </c>
      <c r="AA2631" s="122">
        <v>5.69280678764E-2</v>
      </c>
      <c r="AB2631" s="122">
        <v>5.6540807332800001E-2</v>
      </c>
      <c r="AC2631" s="122">
        <v>5.3849427755199998E-2</v>
      </c>
      <c r="AD2631" s="122">
        <v>5.0530157246800003E-2</v>
      </c>
      <c r="AE2631" s="122">
        <v>5.5226072885199998E-2</v>
      </c>
      <c r="AF2631" s="122">
        <v>5.4278216437200003E-2</v>
      </c>
      <c r="AG2631" s="122">
        <v>5.2356653882400003E-2</v>
      </c>
      <c r="AH2631" s="122">
        <v>5.1007247625600001E-2</v>
      </c>
      <c r="AI2631" s="122">
        <v>5.2215135946400003E-2</v>
      </c>
      <c r="AJ2631" s="122">
        <v>4.8110852327999998E-2</v>
      </c>
      <c r="AK2631" s="122">
        <v>4.8349380279200001E-2</v>
      </c>
      <c r="AL2631" s="122">
        <v>0</v>
      </c>
    </row>
    <row r="2632" spans="1:38" hidden="1" x14ac:dyDescent="0.25">
      <c r="A2632" s="122" t="s">
        <v>1989</v>
      </c>
      <c r="B2632" s="122">
        <v>1</v>
      </c>
      <c r="C2632" s="122" t="s">
        <v>2188</v>
      </c>
      <c r="D2632" s="122" t="s">
        <v>2127</v>
      </c>
      <c r="E2632" s="122">
        <v>48</v>
      </c>
      <c r="F2632" s="122">
        <v>4.7106994846799997E-2</v>
      </c>
      <c r="G2632" s="122">
        <v>4.69119329224E-2</v>
      </c>
      <c r="H2632" s="122">
        <v>4.6164775005999997E-2</v>
      </c>
      <c r="I2632" s="122">
        <v>4.3849652870799997E-2</v>
      </c>
      <c r="J2632" s="122">
        <v>4.3533180611199998E-2</v>
      </c>
      <c r="K2632" s="122">
        <v>4.2553392167999998E-2</v>
      </c>
      <c r="L2632" s="122">
        <v>4.09302672604E-2</v>
      </c>
      <c r="M2632" s="122">
        <v>4.0148031184800002E-2</v>
      </c>
      <c r="N2632" s="122">
        <v>3.9116286915999998E-2</v>
      </c>
      <c r="O2632" s="122">
        <v>3.5052365499200003E-2</v>
      </c>
      <c r="P2632" s="122">
        <v>3.2803166337199999E-2</v>
      </c>
      <c r="Q2632" s="122">
        <v>2.9959201353199998E-2</v>
      </c>
      <c r="R2632" s="122">
        <v>2.7553959806800001E-2</v>
      </c>
      <c r="S2632" s="122">
        <v>2.5900784949199999E-2</v>
      </c>
      <c r="T2632" s="122">
        <v>2.4523974644399999E-2</v>
      </c>
      <c r="U2632" s="122">
        <v>2.3242118401599999E-2</v>
      </c>
      <c r="V2632" s="122">
        <v>2.24474559288E-2</v>
      </c>
      <c r="W2632" s="122">
        <v>2.03944453328E-2</v>
      </c>
      <c r="X2632" s="122">
        <v>1.9305108396000002E-2</v>
      </c>
      <c r="Y2632" s="122">
        <v>1.8089439421200001E-2</v>
      </c>
      <c r="Z2632" s="122">
        <v>1.6498048579600001E-2</v>
      </c>
      <c r="AA2632" s="122">
        <v>1.6103324938399999E-2</v>
      </c>
      <c r="AB2632" s="122">
        <v>1.52483025408E-2</v>
      </c>
      <c r="AC2632" s="122">
        <v>1.44518570532E-2</v>
      </c>
      <c r="AD2632" s="122">
        <v>1.31585777344E-2</v>
      </c>
      <c r="AE2632" s="122">
        <v>1.3008430853599999E-2</v>
      </c>
      <c r="AF2632" s="122">
        <v>1.2259500069600001E-2</v>
      </c>
      <c r="AG2632" s="122">
        <v>1.1948454686000001E-2</v>
      </c>
      <c r="AH2632" s="122">
        <v>1.11989204684E-2</v>
      </c>
      <c r="AI2632" s="122">
        <v>1.1455656629199999E-2</v>
      </c>
      <c r="AJ2632" s="122">
        <v>1.00389048424E-2</v>
      </c>
      <c r="AK2632" s="122">
        <v>1.0116848224E-2</v>
      </c>
      <c r="AL2632" s="122">
        <v>0</v>
      </c>
    </row>
    <row r="2633" spans="1:38" hidden="1" x14ac:dyDescent="0.25">
      <c r="A2633" s="122" t="s">
        <v>1989</v>
      </c>
      <c r="B2633" s="122">
        <v>1</v>
      </c>
      <c r="C2633" s="122" t="s">
        <v>2188</v>
      </c>
      <c r="D2633" s="122" t="s">
        <v>2128</v>
      </c>
      <c r="E2633" s="122">
        <v>48</v>
      </c>
      <c r="F2633" s="122">
        <v>2.2367263956799999E-2</v>
      </c>
      <c r="G2633" s="122">
        <v>2.1487725288400001E-2</v>
      </c>
      <c r="H2633" s="122">
        <v>2.1785627248000001E-2</v>
      </c>
      <c r="I2633" s="122">
        <v>2.3714020391600001E-2</v>
      </c>
      <c r="J2633" s="122">
        <v>2.3711729759199999E-2</v>
      </c>
      <c r="K2633" s="122">
        <v>2.5223020519200001E-2</v>
      </c>
      <c r="L2633" s="122">
        <v>2.6222017152799999E-2</v>
      </c>
      <c r="M2633" s="122">
        <v>2.5124715338800001E-2</v>
      </c>
      <c r="N2633" s="122">
        <v>2.28191100956E-2</v>
      </c>
      <c r="O2633" s="122">
        <v>2.21295619776E-2</v>
      </c>
      <c r="P2633" s="122">
        <v>2.3061414513199999E-2</v>
      </c>
      <c r="Q2633" s="122">
        <v>2.0585657772399998E-2</v>
      </c>
      <c r="R2633" s="122">
        <v>2.05831256624E-2</v>
      </c>
      <c r="S2633" s="122">
        <v>1.9335719404400001E-2</v>
      </c>
      <c r="T2633" s="122">
        <v>1.9394274488400001E-2</v>
      </c>
      <c r="U2633" s="122">
        <v>1.7666375364400001E-2</v>
      </c>
      <c r="V2633" s="122">
        <v>1.8077239476800001E-2</v>
      </c>
      <c r="W2633" s="122">
        <v>1.3828197796000001E-2</v>
      </c>
      <c r="X2633" s="122">
        <v>1.4029337756E-2</v>
      </c>
      <c r="Y2633" s="122">
        <v>1.39975428264E-2</v>
      </c>
      <c r="Z2633" s="122">
        <v>1.1842171608400001E-2</v>
      </c>
      <c r="AA2633" s="122">
        <v>1.1276188033600001E-2</v>
      </c>
      <c r="AB2633" s="122">
        <v>1.0971030249200001E-2</v>
      </c>
      <c r="AC2633" s="122">
        <v>1.054182052E-2</v>
      </c>
      <c r="AD2633" s="122">
        <v>9.687319166E-3</v>
      </c>
      <c r="AE2633" s="122">
        <v>9.9148587972000008E-3</v>
      </c>
      <c r="AF2633" s="122">
        <v>9.8623596932000002E-3</v>
      </c>
      <c r="AG2633" s="122">
        <v>1.0080610604400001E-2</v>
      </c>
      <c r="AH2633" s="122">
        <v>9.8157687488000002E-3</v>
      </c>
      <c r="AI2633" s="122">
        <v>1.0317788020400001E-2</v>
      </c>
      <c r="AJ2633" s="122">
        <v>9.0381446315999994E-3</v>
      </c>
      <c r="AK2633" s="122">
        <v>9.0788678792000001E-3</v>
      </c>
      <c r="AL2633" s="122">
        <v>0</v>
      </c>
    </row>
    <row r="2634" spans="1:38" hidden="1" x14ac:dyDescent="0.25">
      <c r="A2634" s="122" t="s">
        <v>2005</v>
      </c>
      <c r="B2634" s="122">
        <v>1</v>
      </c>
      <c r="C2634" s="122" t="s">
        <v>2191</v>
      </c>
      <c r="D2634" s="122" t="s">
        <v>2080</v>
      </c>
      <c r="E2634" s="122">
        <v>49</v>
      </c>
      <c r="F2634" s="122">
        <v>0</v>
      </c>
      <c r="G2634" s="122">
        <v>0</v>
      </c>
      <c r="H2634" s="122">
        <v>0</v>
      </c>
      <c r="I2634" s="122">
        <v>0</v>
      </c>
      <c r="J2634" s="122">
        <v>0</v>
      </c>
      <c r="K2634" s="122">
        <v>0</v>
      </c>
      <c r="L2634" s="122">
        <v>0</v>
      </c>
      <c r="M2634" s="122">
        <v>0</v>
      </c>
      <c r="N2634" s="122">
        <v>0</v>
      </c>
      <c r="O2634" s="122">
        <v>0</v>
      </c>
      <c r="P2634" s="122">
        <v>0</v>
      </c>
      <c r="Q2634" s="122">
        <v>0</v>
      </c>
      <c r="R2634" s="122">
        <v>0</v>
      </c>
      <c r="S2634" s="122">
        <v>0</v>
      </c>
      <c r="T2634" s="122">
        <v>0</v>
      </c>
      <c r="U2634" s="122">
        <v>0</v>
      </c>
      <c r="V2634" s="122">
        <v>0</v>
      </c>
      <c r="W2634" s="122">
        <v>0</v>
      </c>
      <c r="X2634" s="122">
        <v>0</v>
      </c>
      <c r="Y2634" s="122">
        <v>0</v>
      </c>
      <c r="Z2634" s="122">
        <v>0</v>
      </c>
      <c r="AA2634" s="122">
        <v>0</v>
      </c>
      <c r="AB2634" s="122">
        <v>0</v>
      </c>
      <c r="AC2634" s="122">
        <v>0</v>
      </c>
      <c r="AD2634" s="122">
        <v>0</v>
      </c>
      <c r="AE2634" s="122">
        <v>0</v>
      </c>
      <c r="AF2634" s="122">
        <v>0</v>
      </c>
      <c r="AG2634" s="122">
        <v>0</v>
      </c>
      <c r="AH2634" s="122">
        <v>0</v>
      </c>
      <c r="AI2634" s="122">
        <v>0</v>
      </c>
      <c r="AJ2634" s="122">
        <v>0</v>
      </c>
      <c r="AK2634" s="122">
        <v>0</v>
      </c>
      <c r="AL2634" s="122">
        <v>0</v>
      </c>
    </row>
    <row r="2635" spans="1:38" hidden="1" x14ac:dyDescent="0.25">
      <c r="A2635" s="122" t="s">
        <v>2005</v>
      </c>
      <c r="B2635" s="122">
        <v>1</v>
      </c>
      <c r="C2635" s="122" t="s">
        <v>2191</v>
      </c>
      <c r="D2635" s="122" t="s">
        <v>2081</v>
      </c>
      <c r="E2635" s="122">
        <v>49</v>
      </c>
      <c r="F2635" s="122">
        <v>3.4599399351999999E-3</v>
      </c>
      <c r="G2635" s="122">
        <v>3.9542170695999997E-3</v>
      </c>
      <c r="H2635" s="122">
        <v>4.4484942039999999E-3</v>
      </c>
      <c r="I2635" s="122">
        <v>5.6841870372000003E-3</v>
      </c>
      <c r="J2635" s="122">
        <v>6.9857834900000004E-3</v>
      </c>
      <c r="K2635" s="122">
        <v>7.9084341391999994E-3</v>
      </c>
      <c r="L2635" s="122">
        <v>8.9876058804000004E-3</v>
      </c>
      <c r="M2635" s="122">
        <v>9.9432083379999998E-3</v>
      </c>
      <c r="N2635" s="122">
        <v>1.08354856568E-2</v>
      </c>
      <c r="O2635" s="122">
        <v>1.21370821096E-2</v>
      </c>
      <c r="P2635" s="122">
        <v>1.3562247846E-2</v>
      </c>
      <c r="Q2635" s="122">
        <v>1.1713484812399999E-2</v>
      </c>
      <c r="R2635" s="122">
        <v>9.8945580635999997E-3</v>
      </c>
      <c r="S2635" s="122">
        <v>1.08415699924E-2</v>
      </c>
      <c r="T2635" s="122">
        <v>1.1164163869599999E-2</v>
      </c>
      <c r="U2635" s="122">
        <v>1.0997969508400001E-2</v>
      </c>
      <c r="V2635" s="122">
        <v>1.0908838225599999E-2</v>
      </c>
      <c r="W2635" s="122">
        <v>1.32194809824E-2</v>
      </c>
      <c r="X2635" s="122">
        <v>1.53110994848E-2</v>
      </c>
      <c r="Y2635" s="122">
        <v>1.6565444629999999E-2</v>
      </c>
      <c r="Z2635" s="122">
        <v>1.8230602499199999E-2</v>
      </c>
      <c r="AA2635" s="122">
        <v>6.4724201135999996E-3</v>
      </c>
      <c r="AB2635" s="122">
        <v>5.0056801824399998E-2</v>
      </c>
      <c r="AC2635" s="122">
        <v>2.23113038092E-2</v>
      </c>
      <c r="AD2635" s="122">
        <v>1.6018714922000001E-2</v>
      </c>
      <c r="AE2635" s="122">
        <v>9.2968359204000008E-3</v>
      </c>
      <c r="AF2635" s="122">
        <v>2.4879842455999999E-3</v>
      </c>
      <c r="AG2635" s="122">
        <v>2.586225362E-3</v>
      </c>
      <c r="AH2635" s="122">
        <v>2.3307343808000001E-3</v>
      </c>
      <c r="AI2635" s="122">
        <v>2.2871519663999998E-3</v>
      </c>
      <c r="AJ2635" s="122">
        <v>2.2543812171999999E-3</v>
      </c>
      <c r="AK2635" s="122">
        <v>2.2651987512000002E-3</v>
      </c>
      <c r="AL2635" s="122">
        <v>0</v>
      </c>
    </row>
    <row r="2636" spans="1:38" hidden="1" x14ac:dyDescent="0.25">
      <c r="A2636" s="122" t="s">
        <v>2005</v>
      </c>
      <c r="B2636" s="122">
        <v>1</v>
      </c>
      <c r="C2636" s="122" t="s">
        <v>2191</v>
      </c>
      <c r="D2636" s="122" t="s">
        <v>2082</v>
      </c>
      <c r="E2636" s="122">
        <v>49</v>
      </c>
      <c r="F2636" s="122">
        <v>3.0928854376000002E-3</v>
      </c>
      <c r="G2636" s="122">
        <v>3.5347262160000002E-3</v>
      </c>
      <c r="H2636" s="122">
        <v>3.9765669916E-3</v>
      </c>
      <c r="I2636" s="122">
        <v>5.0811689348000001E-3</v>
      </c>
      <c r="J2636" s="122">
        <v>6.2446829787999999E-3</v>
      </c>
      <c r="K2636" s="122">
        <v>7.0694524291999997E-3</v>
      </c>
      <c r="L2636" s="122">
        <v>8.0341381260000001E-3</v>
      </c>
      <c r="M2636" s="122">
        <v>8.8883636268000006E-3</v>
      </c>
      <c r="N2636" s="122">
        <v>9.6859819616000008E-3</v>
      </c>
      <c r="O2636" s="122">
        <v>1.08494960084E-2</v>
      </c>
      <c r="P2636" s="122">
        <v>1.2123470248399999E-2</v>
      </c>
      <c r="Q2636" s="122">
        <v>1.7872937625200001E-2</v>
      </c>
      <c r="R2636" s="122">
        <v>2.3818898916399999E-2</v>
      </c>
      <c r="S2636" s="122">
        <v>1.84824968384E-2</v>
      </c>
      <c r="T2636" s="122">
        <v>1.0534027428400001E-2</v>
      </c>
      <c r="U2636" s="122">
        <v>1.01444668024E-2</v>
      </c>
      <c r="V2636" s="122">
        <v>9.8224130255999999E-3</v>
      </c>
      <c r="W2636" s="122">
        <v>1.28414598704E-2</v>
      </c>
      <c r="X2636" s="122">
        <v>1.5696991094399999E-2</v>
      </c>
      <c r="Y2636" s="122">
        <v>1.4049893866399999E-2</v>
      </c>
      <c r="Z2636" s="122">
        <v>1.2987811116E-2</v>
      </c>
      <c r="AA2636" s="122">
        <v>5.0366104543999998E-3</v>
      </c>
      <c r="AB2636" s="122">
        <v>1.72424776776E-2</v>
      </c>
      <c r="AC2636" s="122">
        <v>1.1961959830799999E-2</v>
      </c>
      <c r="AD2636" s="122">
        <v>9.9985416075999995E-3</v>
      </c>
      <c r="AE2636" s="122">
        <v>7.8502667459999995E-3</v>
      </c>
      <c r="AF2636" s="122">
        <v>5.9486044659999996E-3</v>
      </c>
      <c r="AG2636" s="122">
        <v>7.6343128008E-3</v>
      </c>
      <c r="AH2636" s="122">
        <v>7.8023948324000003E-3</v>
      </c>
      <c r="AI2636" s="122">
        <v>8.6045550024000002E-3</v>
      </c>
      <c r="AJ2636" s="122">
        <v>9.4612564648000001E-3</v>
      </c>
      <c r="AK2636" s="122">
        <v>9.5212010236000004E-3</v>
      </c>
      <c r="AL2636" s="122">
        <v>0</v>
      </c>
    </row>
    <row r="2637" spans="1:38" hidden="1" x14ac:dyDescent="0.25">
      <c r="A2637" s="122" t="s">
        <v>2005</v>
      </c>
      <c r="B2637" s="122">
        <v>1</v>
      </c>
      <c r="C2637" s="122" t="s">
        <v>2191</v>
      </c>
      <c r="D2637" s="122" t="s">
        <v>2135</v>
      </c>
      <c r="E2637" s="122">
        <v>49</v>
      </c>
      <c r="F2637" s="122">
        <v>0</v>
      </c>
      <c r="G2637" s="122">
        <v>0</v>
      </c>
      <c r="H2637" s="122">
        <v>0</v>
      </c>
      <c r="I2637" s="122">
        <v>0</v>
      </c>
      <c r="J2637" s="122">
        <v>0</v>
      </c>
      <c r="K2637" s="122">
        <v>0</v>
      </c>
      <c r="L2637" s="122">
        <v>0</v>
      </c>
      <c r="M2637" s="122">
        <v>0</v>
      </c>
      <c r="N2637" s="122">
        <v>0</v>
      </c>
      <c r="O2637" s="122">
        <v>0</v>
      </c>
      <c r="P2637" s="122">
        <v>0</v>
      </c>
      <c r="Q2637" s="122">
        <v>0</v>
      </c>
      <c r="R2637" s="122">
        <v>0</v>
      </c>
      <c r="S2637" s="122">
        <v>0</v>
      </c>
      <c r="T2637" s="122">
        <v>0</v>
      </c>
      <c r="U2637" s="122">
        <v>0</v>
      </c>
      <c r="V2637" s="122">
        <v>0</v>
      </c>
      <c r="W2637" s="122">
        <v>0</v>
      </c>
      <c r="X2637" s="122">
        <v>0</v>
      </c>
      <c r="Y2637" s="122">
        <v>0</v>
      </c>
      <c r="Z2637" s="122">
        <v>0</v>
      </c>
      <c r="AA2637" s="122">
        <v>0</v>
      </c>
      <c r="AB2637" s="122">
        <v>0</v>
      </c>
      <c r="AC2637" s="122">
        <v>0</v>
      </c>
      <c r="AD2637" s="122">
        <v>0</v>
      </c>
      <c r="AE2637" s="122">
        <v>0</v>
      </c>
      <c r="AF2637" s="122">
        <v>0</v>
      </c>
      <c r="AG2637" s="122">
        <v>0</v>
      </c>
      <c r="AH2637" s="122">
        <v>0</v>
      </c>
      <c r="AI2637" s="122">
        <v>0</v>
      </c>
      <c r="AJ2637" s="122">
        <v>0</v>
      </c>
      <c r="AK2637" s="122">
        <v>0</v>
      </c>
      <c r="AL2637" s="122">
        <v>0</v>
      </c>
    </row>
    <row r="2638" spans="1:38" hidden="1" x14ac:dyDescent="0.25">
      <c r="A2638" s="122" t="s">
        <v>2005</v>
      </c>
      <c r="B2638" s="122">
        <v>1</v>
      </c>
      <c r="C2638" s="122" t="s">
        <v>2191</v>
      </c>
      <c r="D2638" s="122" t="s">
        <v>2083</v>
      </c>
      <c r="E2638" s="122">
        <v>49</v>
      </c>
      <c r="F2638" s="122">
        <v>3.2677210495999998E-3</v>
      </c>
      <c r="G2638" s="122">
        <v>3.7345383432E-3</v>
      </c>
      <c r="H2638" s="122">
        <v>4.2013556368000003E-3</v>
      </c>
      <c r="I2638" s="122">
        <v>5.3683988679999999E-3</v>
      </c>
      <c r="J2638" s="122">
        <v>6.5976844051999998E-3</v>
      </c>
      <c r="K2638" s="122">
        <v>7.4690766864E-3</v>
      </c>
      <c r="L2638" s="122">
        <v>8.4882944412000005E-3</v>
      </c>
      <c r="M2638" s="122">
        <v>9.3908078740000001E-3</v>
      </c>
      <c r="N2638" s="122">
        <v>1.02335142336E-2</v>
      </c>
      <c r="O2638" s="122">
        <v>1.1462799770799999E-2</v>
      </c>
      <c r="P2638" s="122">
        <v>1.2808789632799999E-2</v>
      </c>
      <c r="Q2638" s="122">
        <v>1.53280117928E-2</v>
      </c>
      <c r="R2638" s="122">
        <v>1.7973268866000001E-2</v>
      </c>
      <c r="S2638" s="122">
        <v>1.9262067117999999E-2</v>
      </c>
      <c r="T2638" s="122">
        <v>1.93538052008E-2</v>
      </c>
      <c r="U2638" s="122">
        <v>1.9065696451200001E-2</v>
      </c>
      <c r="V2638" s="122">
        <v>1.8911181567600001E-2</v>
      </c>
      <c r="W2638" s="122">
        <v>2.4496309191200001E-2</v>
      </c>
      <c r="X2638" s="122">
        <v>2.9758451839199999E-2</v>
      </c>
      <c r="Y2638" s="122">
        <v>2.4435843488E-2</v>
      </c>
      <c r="Z2638" s="122">
        <v>2.03452084388E-2</v>
      </c>
      <c r="AA2638" s="122">
        <v>3.6978094691999999E-3</v>
      </c>
      <c r="AB2638" s="122">
        <v>3.63399011388E-2</v>
      </c>
      <c r="AC2638" s="122">
        <v>1.5318839846800001E-2</v>
      </c>
      <c r="AD2638" s="122">
        <v>1.06588101788E-2</v>
      </c>
      <c r="AE2638" s="122">
        <v>5.6931239764000004E-3</v>
      </c>
      <c r="AF2638" s="122">
        <v>5.9711621760000005E-4</v>
      </c>
      <c r="AG2638" s="122">
        <v>6.2069408799999995E-4</v>
      </c>
      <c r="AH2638" s="122">
        <v>5.5937625239999998E-4</v>
      </c>
      <c r="AI2638" s="122">
        <v>5.4891647160000003E-4</v>
      </c>
      <c r="AJ2638" s="122">
        <v>5.4105149279999999E-4</v>
      </c>
      <c r="AK2638" s="122">
        <v>5.4944674120000001E-4</v>
      </c>
      <c r="AL2638" s="122">
        <v>0</v>
      </c>
    </row>
    <row r="2639" spans="1:38" x14ac:dyDescent="0.25">
      <c r="A2639" s="122" t="s">
        <v>2005</v>
      </c>
      <c r="B2639" s="122">
        <v>1</v>
      </c>
      <c r="C2639" s="122" t="s">
        <v>2191</v>
      </c>
      <c r="D2639" s="122" t="s">
        <v>2084</v>
      </c>
      <c r="E2639" s="122">
        <v>49</v>
      </c>
      <c r="F2639" s="122">
        <v>9.2806620762799996E-2</v>
      </c>
      <c r="G2639" s="122">
        <v>0.1060647094444</v>
      </c>
      <c r="H2639" s="122">
        <v>0.1193227981232</v>
      </c>
      <c r="I2639" s="122">
        <v>0.1524680198244</v>
      </c>
      <c r="J2639" s="122">
        <v>0.1873809866824</v>
      </c>
      <c r="K2639" s="122">
        <v>0.21212941888600001</v>
      </c>
      <c r="L2639" s="122">
        <v>0.24107624583840001</v>
      </c>
      <c r="M2639" s="122">
        <v>0.2667085506204</v>
      </c>
      <c r="N2639" s="122">
        <v>0.29064227327519998</v>
      </c>
      <c r="O2639" s="122">
        <v>0.32555524013319997</v>
      </c>
      <c r="P2639" s="122">
        <v>0.36378272916159998</v>
      </c>
      <c r="Q2639" s="122">
        <v>0.36826109833240001</v>
      </c>
      <c r="R2639" s="122">
        <v>0.37478023023000001</v>
      </c>
      <c r="S2639" s="122">
        <v>0.40500100485320001</v>
      </c>
      <c r="T2639" s="122">
        <v>0.41074784973599998</v>
      </c>
      <c r="U2639" s="122">
        <v>0.38314088098999999</v>
      </c>
      <c r="V2639" s="122">
        <v>0.35788840097919999</v>
      </c>
      <c r="W2639" s="122">
        <v>0.58091402698000005</v>
      </c>
      <c r="X2639" s="122">
        <v>0.80203970241360001</v>
      </c>
      <c r="Y2639" s="122">
        <v>0.5960031755356</v>
      </c>
      <c r="Z2639" s="122">
        <v>0.42666644077400001</v>
      </c>
      <c r="AA2639" s="122">
        <v>0.43003148882679998</v>
      </c>
      <c r="AB2639" s="122">
        <v>0.44806565377000002</v>
      </c>
      <c r="AC2639" s="122">
        <v>0.61826904023920004</v>
      </c>
      <c r="AD2639" s="122">
        <v>0.62865962315519996</v>
      </c>
      <c r="AE2639" s="122">
        <v>0.63308932953840003</v>
      </c>
      <c r="AF2639" s="122">
        <v>0.67352726764399995</v>
      </c>
      <c r="AG2639" s="122">
        <v>0.78984713281039998</v>
      </c>
      <c r="AH2639" s="122">
        <v>0.76885580824919997</v>
      </c>
      <c r="AI2639" s="122">
        <v>0.81311079974599998</v>
      </c>
      <c r="AJ2639" s="122">
        <v>0.86206703098040005</v>
      </c>
      <c r="AK2639" s="122">
        <v>0.85788668404040003</v>
      </c>
      <c r="AL2639" s="122">
        <v>0</v>
      </c>
    </row>
    <row r="2640" spans="1:38" hidden="1" x14ac:dyDescent="0.25">
      <c r="A2640" s="122" t="s">
        <v>2005</v>
      </c>
      <c r="B2640" s="122">
        <v>1</v>
      </c>
      <c r="C2640" s="122" t="s">
        <v>2191</v>
      </c>
      <c r="D2640" s="122" t="s">
        <v>474</v>
      </c>
      <c r="E2640" s="122">
        <v>49</v>
      </c>
      <c r="F2640" s="122">
        <v>2.1846094171999999E-3</v>
      </c>
      <c r="G2640" s="122">
        <v>2.4966964792000001E-3</v>
      </c>
      <c r="H2640" s="122">
        <v>2.8087835384E-3</v>
      </c>
      <c r="I2640" s="122">
        <v>3.5890011864000001E-3</v>
      </c>
      <c r="J2640" s="122">
        <v>4.4108304435999997E-3</v>
      </c>
      <c r="K2640" s="122">
        <v>4.9933929556000003E-3</v>
      </c>
      <c r="L2640" s="122">
        <v>5.6747830355999996E-3</v>
      </c>
      <c r="M2640" s="122">
        <v>6.2781513508000002E-3</v>
      </c>
      <c r="N2640" s="122">
        <v>6.841536114E-3</v>
      </c>
      <c r="O2640" s="122">
        <v>7.6633653711999997E-3</v>
      </c>
      <c r="P2640" s="122">
        <v>8.5632163932000006E-3</v>
      </c>
      <c r="Q2640" s="122">
        <v>5.5117342588000004E-3</v>
      </c>
      <c r="R2640" s="122">
        <v>2.4358631388000001E-3</v>
      </c>
      <c r="S2640" s="122">
        <v>1.0140587416400001E-2</v>
      </c>
      <c r="T2640" s="122">
        <v>1.8779469954000001E-2</v>
      </c>
      <c r="U2640" s="122">
        <v>1.38174591576E-2</v>
      </c>
      <c r="V2640" s="122">
        <v>8.8803306787999994E-3</v>
      </c>
      <c r="W2640" s="122">
        <v>1.3245474068399999E-2</v>
      </c>
      <c r="X2640" s="122">
        <v>1.7521509717600001E-2</v>
      </c>
      <c r="Y2640" s="122">
        <v>4.44960032496E-2</v>
      </c>
      <c r="Z2640" s="122">
        <v>7.0513940915599996E-2</v>
      </c>
      <c r="AA2640" s="122">
        <v>1.0000248551999999E-2</v>
      </c>
      <c r="AB2640" s="122">
        <v>2.0014788981600001E-2</v>
      </c>
      <c r="AC2640" s="122">
        <v>0.13690905018839999</v>
      </c>
      <c r="AD2640" s="122">
        <v>9.3630068473200004E-2</v>
      </c>
      <c r="AE2640" s="122">
        <v>4.7566953450799997E-2</v>
      </c>
      <c r="AF2640" s="122">
        <v>0</v>
      </c>
      <c r="AG2640" s="122">
        <v>2.17876429064E-2</v>
      </c>
      <c r="AH2640" s="122">
        <v>3.3485405609599998E-2</v>
      </c>
      <c r="AI2640" s="122">
        <v>4.7096676706799998E-2</v>
      </c>
      <c r="AJ2640" s="122">
        <v>6.1138818647199999E-2</v>
      </c>
      <c r="AK2640" s="122">
        <v>6.1542403356000003E-2</v>
      </c>
      <c r="AL2640" s="122">
        <v>0</v>
      </c>
    </row>
    <row r="2641" spans="1:38" hidden="1" x14ac:dyDescent="0.25">
      <c r="A2641" s="122" t="s">
        <v>2005</v>
      </c>
      <c r="B2641" s="122">
        <v>1</v>
      </c>
      <c r="C2641" s="122" t="s">
        <v>2191</v>
      </c>
      <c r="D2641" s="122" t="s">
        <v>2085</v>
      </c>
      <c r="E2641" s="122">
        <v>49</v>
      </c>
      <c r="F2641" s="122">
        <v>2.4865435000000001E-3</v>
      </c>
      <c r="G2641" s="122">
        <v>2.8417639991999998E-3</v>
      </c>
      <c r="H2641" s="122">
        <v>3.1969845011999998E-3</v>
      </c>
      <c r="I2641" s="122">
        <v>4.0850357491999997E-3</v>
      </c>
      <c r="J2641" s="122">
        <v>5.0204497335999999E-3</v>
      </c>
      <c r="K2641" s="122">
        <v>5.6835280012000004E-3</v>
      </c>
      <c r="L2641" s="122">
        <v>6.4590927604000004E-3</v>
      </c>
      <c r="M2641" s="122">
        <v>7.1458523919999996E-3</v>
      </c>
      <c r="N2641" s="122">
        <v>7.7871023607999999E-3</v>
      </c>
      <c r="O2641" s="122">
        <v>8.7225163424000003E-3</v>
      </c>
      <c r="P2641" s="122">
        <v>9.7467354515999999E-3</v>
      </c>
      <c r="Q2641" s="122">
        <v>1.24160830752E-2</v>
      </c>
      <c r="R2641" s="122">
        <v>1.5198597069600001E-2</v>
      </c>
      <c r="S2641" s="122">
        <v>1.5963016557600001E-2</v>
      </c>
      <c r="T2641" s="122">
        <v>1.5667793853599999E-2</v>
      </c>
      <c r="U2641" s="122">
        <v>1.54345657116E-2</v>
      </c>
      <c r="V2641" s="122">
        <v>1.53094881408E-2</v>
      </c>
      <c r="W2641" s="122">
        <v>1.76804578748E-2</v>
      </c>
      <c r="X2641" s="122">
        <v>1.9712748638800001E-2</v>
      </c>
      <c r="Y2641" s="122">
        <v>3.4970441290400001E-2</v>
      </c>
      <c r="Z2641" s="122">
        <v>4.9994929370400003E-2</v>
      </c>
      <c r="AA2641" s="122">
        <v>1.53950869352E-2</v>
      </c>
      <c r="AB2641" s="122">
        <v>2.0517078173200001E-2</v>
      </c>
      <c r="AC2641" s="122">
        <v>5.1889539836400003E-2</v>
      </c>
      <c r="AD2641" s="122">
        <v>3.9240057443999998E-2</v>
      </c>
      <c r="AE2641" s="122">
        <v>2.5655943874400001E-2</v>
      </c>
      <c r="AF2641" s="122">
        <v>1.2282348892800001E-2</v>
      </c>
      <c r="AG2641" s="122">
        <v>1.27673325444E-2</v>
      </c>
      <c r="AH2641" s="122">
        <v>1.15060587264E-2</v>
      </c>
      <c r="AI2641" s="122">
        <v>1.1290906872E-2</v>
      </c>
      <c r="AJ2641" s="122">
        <v>1.1129128614799999E-2</v>
      </c>
      <c r="AK2641" s="122">
        <v>1.1165612141599999E-2</v>
      </c>
      <c r="AL2641" s="122">
        <v>0</v>
      </c>
    </row>
    <row r="2642" spans="1:38" hidden="1" x14ac:dyDescent="0.25">
      <c r="A2642" s="122" t="s">
        <v>2005</v>
      </c>
      <c r="B2642" s="122">
        <v>1</v>
      </c>
      <c r="C2642" s="122" t="s">
        <v>2191</v>
      </c>
      <c r="D2642" s="122" t="s">
        <v>2086</v>
      </c>
      <c r="E2642" s="122">
        <v>49</v>
      </c>
      <c r="F2642" s="122">
        <v>2.6743497200000001E-4</v>
      </c>
      <c r="G2642" s="122">
        <v>3.0563996679999999E-4</v>
      </c>
      <c r="H2642" s="122">
        <v>3.4384496159999998E-4</v>
      </c>
      <c r="I2642" s="122">
        <v>4.393574528E-4</v>
      </c>
      <c r="J2642" s="122">
        <v>5.39963942E-4</v>
      </c>
      <c r="K2642" s="122">
        <v>6.1127993359999999E-4</v>
      </c>
      <c r="L2642" s="122">
        <v>6.9469417359999998E-4</v>
      </c>
      <c r="M2642" s="122">
        <v>7.6855716559999997E-4</v>
      </c>
      <c r="N2642" s="122">
        <v>8.3752546080000003E-4</v>
      </c>
      <c r="O2642" s="122">
        <v>9.3813195000000003E-4</v>
      </c>
      <c r="P2642" s="122">
        <v>1.0482896872E-3</v>
      </c>
      <c r="Q2642" s="122">
        <v>5.2732859480000003E-4</v>
      </c>
      <c r="R2642" s="122">
        <v>0</v>
      </c>
      <c r="S2642" s="122">
        <v>0</v>
      </c>
      <c r="T2642" s="122">
        <v>0</v>
      </c>
      <c r="U2642" s="122">
        <v>1.927657564E-4</v>
      </c>
      <c r="V2642" s="122">
        <v>3.8984371160000002E-4</v>
      </c>
      <c r="W2642" s="122">
        <v>5.4052308799999998E-4</v>
      </c>
      <c r="X2642" s="122">
        <v>6.85820478E-4</v>
      </c>
      <c r="Y2642" s="122">
        <v>3.2197769519999998E-4</v>
      </c>
      <c r="Z2642" s="122">
        <v>0</v>
      </c>
      <c r="AA2642" s="122">
        <v>3.3062436400000002E-4</v>
      </c>
      <c r="AB2642" s="122">
        <v>1.23197612356E-2</v>
      </c>
      <c r="AC2642" s="122">
        <v>0</v>
      </c>
      <c r="AD2642" s="122">
        <v>0</v>
      </c>
      <c r="AE2642" s="122">
        <v>0</v>
      </c>
      <c r="AF2642" s="122">
        <v>0</v>
      </c>
      <c r="AG2642" s="122">
        <v>0</v>
      </c>
      <c r="AH2642" s="122">
        <v>0</v>
      </c>
      <c r="AI2642" s="122">
        <v>0</v>
      </c>
      <c r="AJ2642" s="122">
        <v>0</v>
      </c>
      <c r="AK2642" s="122">
        <v>0</v>
      </c>
      <c r="AL2642" s="122">
        <v>0</v>
      </c>
    </row>
    <row r="2643" spans="1:38" hidden="1" x14ac:dyDescent="0.25">
      <c r="A2643" s="122" t="s">
        <v>2005</v>
      </c>
      <c r="B2643" s="122">
        <v>1</v>
      </c>
      <c r="C2643" s="122" t="s">
        <v>2191</v>
      </c>
      <c r="D2643" s="122" t="s">
        <v>2087</v>
      </c>
      <c r="E2643" s="122">
        <v>49</v>
      </c>
      <c r="F2643" s="122">
        <v>4.0728674587999997E-3</v>
      </c>
      <c r="G2643" s="122">
        <v>4.6547056668000001E-3</v>
      </c>
      <c r="H2643" s="122">
        <v>5.2365438776000002E-3</v>
      </c>
      <c r="I2643" s="122">
        <v>6.6911393976000003E-3</v>
      </c>
      <c r="J2643" s="122">
        <v>8.2233133472000008E-3</v>
      </c>
      <c r="K2643" s="122">
        <v>9.3094113363999999E-3</v>
      </c>
      <c r="L2643" s="122">
        <v>1.0579758089599999E-2</v>
      </c>
      <c r="M2643" s="122">
        <v>1.17046452936E-2</v>
      </c>
      <c r="N2643" s="122">
        <v>1.2754989324E-2</v>
      </c>
      <c r="O2643" s="122">
        <v>1.4287163273600001E-2</v>
      </c>
      <c r="P2643" s="122">
        <v>1.5964796775200001E-2</v>
      </c>
      <c r="Q2643" s="122">
        <v>9.8735541268000007E-3</v>
      </c>
      <c r="R2643" s="122">
        <v>3.7276139264E-3</v>
      </c>
      <c r="S2643" s="122">
        <v>3.0313540824E-3</v>
      </c>
      <c r="T2643" s="122">
        <v>1.9465313224E-3</v>
      </c>
      <c r="U2643" s="122">
        <v>1.9175544528000001E-3</v>
      </c>
      <c r="V2643" s="122">
        <v>1.9020139404E-3</v>
      </c>
      <c r="W2643" s="122">
        <v>3.6816132360000002E-3</v>
      </c>
      <c r="X2643" s="122">
        <v>5.4724529551999999E-3</v>
      </c>
      <c r="Y2643" s="122">
        <v>4.6259879568000001E-3</v>
      </c>
      <c r="Z2643" s="122">
        <v>3.9986847683999996E-3</v>
      </c>
      <c r="AA2643" s="122">
        <v>1.1055368100000001E-2</v>
      </c>
      <c r="AB2643" s="122">
        <v>5.0206895648000002E-3</v>
      </c>
      <c r="AC2643" s="122">
        <v>3.7337428155999998E-3</v>
      </c>
      <c r="AD2643" s="122">
        <v>1.8916080422399999E-2</v>
      </c>
      <c r="AE2643" s="122">
        <v>3.4548106387200003E-2</v>
      </c>
      <c r="AF2643" s="122">
        <v>5.3541420965200003E-2</v>
      </c>
      <c r="AG2643" s="122">
        <v>3.9170229389199999E-2</v>
      </c>
      <c r="AH2643" s="122">
        <v>2.4821101398800002E-2</v>
      </c>
      <c r="AI2643" s="122">
        <v>1.3584414216799999E-2</v>
      </c>
      <c r="AJ2643" s="122">
        <v>2.2543812171999999E-3</v>
      </c>
      <c r="AK2643" s="122">
        <v>2.28460344E-3</v>
      </c>
      <c r="AL2643" s="122">
        <v>0</v>
      </c>
    </row>
    <row r="2644" spans="1:38" hidden="1" x14ac:dyDescent="0.25">
      <c r="A2644" s="122" t="s">
        <v>2005</v>
      </c>
      <c r="B2644" s="122">
        <v>1</v>
      </c>
      <c r="C2644" s="122" t="s">
        <v>2191</v>
      </c>
      <c r="D2644" s="122" t="s">
        <v>2088</v>
      </c>
      <c r="E2644" s="122">
        <v>49</v>
      </c>
      <c r="F2644" s="122">
        <v>2.32133554716E-2</v>
      </c>
      <c r="G2644" s="122">
        <v>2.6529549110400001E-2</v>
      </c>
      <c r="H2644" s="122">
        <v>2.9845742749199999E-2</v>
      </c>
      <c r="I2644" s="122">
        <v>3.8136226844800003E-2</v>
      </c>
      <c r="J2644" s="122">
        <v>4.6868870092799997E-2</v>
      </c>
      <c r="K2644" s="122">
        <v>5.3059098217999999E-2</v>
      </c>
      <c r="L2644" s="122">
        <v>6.0299454328399997E-2</v>
      </c>
      <c r="M2644" s="122">
        <v>6.6710762031199994E-2</v>
      </c>
      <c r="N2644" s="122">
        <v>7.2697210056799993E-2</v>
      </c>
      <c r="O2644" s="122">
        <v>8.1429853304800001E-2</v>
      </c>
      <c r="P2644" s="122">
        <v>9.09915449632E-2</v>
      </c>
      <c r="Q2644" s="122">
        <v>8.5714063691199993E-2</v>
      </c>
      <c r="R2644" s="122">
        <v>8.08002524168E-2</v>
      </c>
      <c r="S2644" s="122">
        <v>9.4121686848E-2</v>
      </c>
      <c r="T2644" s="122">
        <v>0.1031576682416</v>
      </c>
      <c r="U2644" s="122">
        <v>0.113555490062</v>
      </c>
      <c r="V2644" s="122">
        <v>0.12493233355119999</v>
      </c>
      <c r="W2644" s="122">
        <v>0.103558806946</v>
      </c>
      <c r="X2644" s="122">
        <v>7.7959479836000004E-2</v>
      </c>
      <c r="Y2644" s="122">
        <v>0.12276659731840001</v>
      </c>
      <c r="Z2644" s="122">
        <v>0.16751919025520001</v>
      </c>
      <c r="AA2644" s="122">
        <v>0.27374201744959997</v>
      </c>
      <c r="AB2644" s="122">
        <v>0.11017531926519999</v>
      </c>
      <c r="AC2644" s="122">
        <v>0.1354286442964</v>
      </c>
      <c r="AD2644" s="122">
        <v>0.1213062730656</v>
      </c>
      <c r="AE2644" s="122">
        <v>0.10535143790360001</v>
      </c>
      <c r="AF2644" s="122">
        <v>9.3874286676800006E-2</v>
      </c>
      <c r="AG2644" s="122">
        <v>0.1169451440976</v>
      </c>
      <c r="AH2644" s="122">
        <v>0.117701771628</v>
      </c>
      <c r="AI2644" s="122">
        <v>0.12815459553120001</v>
      </c>
      <c r="AJ2644" s="122">
        <v>0.13939829845759999</v>
      </c>
      <c r="AK2644" s="122">
        <v>0.1410155877508</v>
      </c>
      <c r="AL2644" s="122">
        <v>0</v>
      </c>
    </row>
    <row r="2645" spans="1:38" hidden="1" x14ac:dyDescent="0.25">
      <c r="A2645" s="122" t="s">
        <v>2005</v>
      </c>
      <c r="B2645" s="122">
        <v>1</v>
      </c>
      <c r="C2645" s="122" t="s">
        <v>2191</v>
      </c>
      <c r="D2645" s="122" t="s">
        <v>2170</v>
      </c>
      <c r="E2645" s="122">
        <v>49</v>
      </c>
      <c r="F2645" s="122">
        <v>0</v>
      </c>
      <c r="G2645" s="122">
        <v>0</v>
      </c>
      <c r="H2645" s="122">
        <v>0</v>
      </c>
      <c r="I2645" s="122">
        <v>0</v>
      </c>
      <c r="J2645" s="122">
        <v>0</v>
      </c>
      <c r="K2645" s="122">
        <v>0</v>
      </c>
      <c r="L2645" s="122">
        <v>0</v>
      </c>
      <c r="M2645" s="122">
        <v>0</v>
      </c>
      <c r="N2645" s="122">
        <v>0</v>
      </c>
      <c r="O2645" s="122">
        <v>0</v>
      </c>
      <c r="P2645" s="122">
        <v>0</v>
      </c>
      <c r="Q2645" s="122">
        <v>0</v>
      </c>
      <c r="R2645" s="122">
        <v>0</v>
      </c>
      <c r="S2645" s="122">
        <v>0</v>
      </c>
      <c r="T2645" s="122">
        <v>0</v>
      </c>
      <c r="U2645" s="122">
        <v>0</v>
      </c>
      <c r="V2645" s="122">
        <v>0</v>
      </c>
      <c r="W2645" s="122">
        <v>0</v>
      </c>
      <c r="X2645" s="122">
        <v>0</v>
      </c>
      <c r="Y2645" s="122">
        <v>0</v>
      </c>
      <c r="Z2645" s="122">
        <v>0</v>
      </c>
      <c r="AA2645" s="122">
        <v>0</v>
      </c>
      <c r="AB2645" s="122">
        <v>0</v>
      </c>
      <c r="AC2645" s="122">
        <v>0</v>
      </c>
      <c r="AD2645" s="122">
        <v>0</v>
      </c>
      <c r="AE2645" s="122">
        <v>0</v>
      </c>
      <c r="AF2645" s="122">
        <v>0</v>
      </c>
      <c r="AG2645" s="122">
        <v>0</v>
      </c>
      <c r="AH2645" s="122">
        <v>0</v>
      </c>
      <c r="AI2645" s="122">
        <v>0</v>
      </c>
      <c r="AJ2645" s="122">
        <v>0</v>
      </c>
      <c r="AK2645" s="122">
        <v>0</v>
      </c>
      <c r="AL2645" s="122">
        <v>0</v>
      </c>
    </row>
    <row r="2646" spans="1:38" hidden="1" x14ac:dyDescent="0.25">
      <c r="A2646" s="122" t="s">
        <v>2005</v>
      </c>
      <c r="B2646" s="122">
        <v>1</v>
      </c>
      <c r="C2646" s="122" t="s">
        <v>2191</v>
      </c>
      <c r="D2646" s="122" t="s">
        <v>2089</v>
      </c>
      <c r="E2646" s="122">
        <v>49</v>
      </c>
      <c r="F2646" s="122">
        <v>2.9837426807999999E-3</v>
      </c>
      <c r="G2646" s="122">
        <v>3.4099916368000001E-3</v>
      </c>
      <c r="H2646" s="122">
        <v>3.8362405900000001E-3</v>
      </c>
      <c r="I2646" s="122">
        <v>4.9018629771999996E-3</v>
      </c>
      <c r="J2646" s="122">
        <v>6.0243185575999999E-3</v>
      </c>
      <c r="K2646" s="122">
        <v>6.8199832736000002E-3</v>
      </c>
      <c r="L2646" s="122">
        <v>7.7506268223999997E-3</v>
      </c>
      <c r="M2646" s="122">
        <v>8.5747081363999993E-3</v>
      </c>
      <c r="N2646" s="122">
        <v>9.3441798519999994E-3</v>
      </c>
      <c r="O2646" s="122">
        <v>1.04666354324E-2</v>
      </c>
      <c r="P2646" s="122">
        <v>1.1695653253199999E-2</v>
      </c>
      <c r="Q2646" s="122">
        <v>1.3738794750800001E-2</v>
      </c>
      <c r="R2646" s="122">
        <v>1.5891118544000001E-2</v>
      </c>
      <c r="S2646" s="122">
        <v>1.499926652E-2</v>
      </c>
      <c r="T2646" s="122">
        <v>1.27532618444E-2</v>
      </c>
      <c r="U2646" s="122">
        <v>1.24014929276E-2</v>
      </c>
      <c r="V2646" s="122">
        <v>1.2134134045600001E-2</v>
      </c>
      <c r="W2646" s="122">
        <v>1.7209836853999998E-2</v>
      </c>
      <c r="X2646" s="122">
        <v>2.2131869919599999E-2</v>
      </c>
      <c r="Y2646" s="122">
        <v>2.6251174039999998E-2</v>
      </c>
      <c r="Z2646" s="122">
        <v>3.08354705316E-2</v>
      </c>
      <c r="AA2646" s="122">
        <v>2.2788400879999999E-3</v>
      </c>
      <c r="AB2646" s="122">
        <v>2.06842294456E-2</v>
      </c>
      <c r="AC2646" s="122">
        <v>2.8790813175600002E-2</v>
      </c>
      <c r="AD2646" s="122">
        <v>2.1613790338E-2</v>
      </c>
      <c r="AE2646" s="122">
        <v>1.39130982648E-2</v>
      </c>
      <c r="AF2646" s="122">
        <v>6.2962587968E-3</v>
      </c>
      <c r="AG2646" s="122">
        <v>1.4578665950800001E-2</v>
      </c>
      <c r="AH2646" s="122">
        <v>1.8245437767200001E-2</v>
      </c>
      <c r="AI2646" s="122">
        <v>2.31540504776E-2</v>
      </c>
      <c r="AJ2646" s="122">
        <v>2.8248899588E-2</v>
      </c>
      <c r="AK2646" s="122">
        <v>2.8494182480400001E-2</v>
      </c>
      <c r="AL2646" s="122">
        <v>0</v>
      </c>
    </row>
    <row r="2647" spans="1:38" hidden="1" x14ac:dyDescent="0.25">
      <c r="A2647" s="122" t="s">
        <v>2005</v>
      </c>
      <c r="B2647" s="122">
        <v>1</v>
      </c>
      <c r="C2647" s="122" t="s">
        <v>2191</v>
      </c>
      <c r="D2647" s="122" t="s">
        <v>2136</v>
      </c>
      <c r="E2647" s="122">
        <v>49</v>
      </c>
      <c r="F2647" s="122">
        <v>0</v>
      </c>
      <c r="G2647" s="122">
        <v>0</v>
      </c>
      <c r="H2647" s="122">
        <v>0</v>
      </c>
      <c r="I2647" s="122">
        <v>0</v>
      </c>
      <c r="J2647" s="122">
        <v>0</v>
      </c>
      <c r="K2647" s="122">
        <v>0</v>
      </c>
      <c r="L2647" s="122">
        <v>0</v>
      </c>
      <c r="M2647" s="122">
        <v>0</v>
      </c>
      <c r="N2647" s="122">
        <v>0</v>
      </c>
      <c r="O2647" s="122">
        <v>0</v>
      </c>
      <c r="P2647" s="122">
        <v>0</v>
      </c>
      <c r="Q2647" s="122">
        <v>0</v>
      </c>
      <c r="R2647" s="122">
        <v>0</v>
      </c>
      <c r="S2647" s="122">
        <v>0</v>
      </c>
      <c r="T2647" s="122">
        <v>0</v>
      </c>
      <c r="U2647" s="122">
        <v>0</v>
      </c>
      <c r="V2647" s="122">
        <v>0</v>
      </c>
      <c r="W2647" s="122">
        <v>0</v>
      </c>
      <c r="X2647" s="122">
        <v>0</v>
      </c>
      <c r="Y2647" s="122">
        <v>0</v>
      </c>
      <c r="Z2647" s="122">
        <v>0</v>
      </c>
      <c r="AA2647" s="122">
        <v>0</v>
      </c>
      <c r="AB2647" s="122">
        <v>0</v>
      </c>
      <c r="AC2647" s="122">
        <v>0</v>
      </c>
      <c r="AD2647" s="122">
        <v>0</v>
      </c>
      <c r="AE2647" s="122">
        <v>0</v>
      </c>
      <c r="AF2647" s="122">
        <v>0</v>
      </c>
      <c r="AG2647" s="122">
        <v>0</v>
      </c>
      <c r="AH2647" s="122">
        <v>0</v>
      </c>
      <c r="AI2647" s="122">
        <v>0</v>
      </c>
      <c r="AJ2647" s="122">
        <v>0</v>
      </c>
      <c r="AK2647" s="122">
        <v>0</v>
      </c>
      <c r="AL2647" s="122">
        <v>0</v>
      </c>
    </row>
    <row r="2648" spans="1:38" hidden="1" x14ac:dyDescent="0.25">
      <c r="A2648" s="122" t="s">
        <v>2005</v>
      </c>
      <c r="B2648" s="122">
        <v>1</v>
      </c>
      <c r="C2648" s="122" t="s">
        <v>2191</v>
      </c>
      <c r="D2648" s="122" t="s">
        <v>2090</v>
      </c>
      <c r="E2648" s="122">
        <v>49</v>
      </c>
      <c r="F2648" s="122">
        <v>1.5115424548E-3</v>
      </c>
      <c r="G2648" s="122">
        <v>1.7274770912000001E-3</v>
      </c>
      <c r="H2648" s="122">
        <v>1.9434117275999999E-3</v>
      </c>
      <c r="I2648" s="122">
        <v>2.48324832E-3</v>
      </c>
      <c r="J2648" s="122">
        <v>3.0518761952000001E-3</v>
      </c>
      <c r="K2648" s="122">
        <v>3.4549541824000001E-3</v>
      </c>
      <c r="L2648" s="122">
        <v>3.9264114735999998E-3</v>
      </c>
      <c r="M2648" s="122">
        <v>4.3438851035999997E-3</v>
      </c>
      <c r="N2648" s="122">
        <v>4.7336939076000001E-3</v>
      </c>
      <c r="O2648" s="122">
        <v>5.3023217855999996E-3</v>
      </c>
      <c r="P2648" s="122">
        <v>5.9249333192E-3</v>
      </c>
      <c r="Q2648" s="122">
        <v>6.6186167963999997E-3</v>
      </c>
      <c r="R2648" s="122">
        <v>7.3597796356E-3</v>
      </c>
      <c r="S2648" s="122">
        <v>7.5503268736000001E-3</v>
      </c>
      <c r="T2648" s="122">
        <v>7.2015997704000002E-3</v>
      </c>
      <c r="U2648" s="122">
        <v>7.3531076331999996E-3</v>
      </c>
      <c r="V2648" s="122">
        <v>7.5601135764E-3</v>
      </c>
      <c r="W2648" s="122">
        <v>1.3099945415199999E-2</v>
      </c>
      <c r="X2648" s="122">
        <v>1.8629391034799998E-2</v>
      </c>
      <c r="Y2648" s="122">
        <v>1.0972925082E-2</v>
      </c>
      <c r="Z2648" s="122">
        <v>4.3292714304000003E-3</v>
      </c>
      <c r="AA2648" s="122">
        <v>1.5362479873999999E-2</v>
      </c>
      <c r="AB2648" s="122">
        <v>9.6657531628000001E-3</v>
      </c>
      <c r="AC2648" s="122">
        <v>4.0660374831999998E-3</v>
      </c>
      <c r="AD2648" s="122">
        <v>2.7807027191999998E-3</v>
      </c>
      <c r="AE2648" s="122">
        <v>1.412682474E-3</v>
      </c>
      <c r="AF2648" s="122">
        <v>0</v>
      </c>
      <c r="AG2648" s="122">
        <v>0</v>
      </c>
      <c r="AH2648" s="122">
        <v>0</v>
      </c>
      <c r="AI2648" s="122">
        <v>0</v>
      </c>
      <c r="AJ2648" s="122">
        <v>0</v>
      </c>
      <c r="AK2648" s="122">
        <v>0</v>
      </c>
      <c r="AL2648" s="122">
        <v>0</v>
      </c>
    </row>
    <row r="2649" spans="1:38" hidden="1" x14ac:dyDescent="0.25">
      <c r="A2649" s="122" t="s">
        <v>2005</v>
      </c>
      <c r="B2649" s="122">
        <v>1</v>
      </c>
      <c r="C2649" s="122" t="s">
        <v>2191</v>
      </c>
      <c r="D2649" s="122" t="s">
        <v>2091</v>
      </c>
      <c r="E2649" s="122">
        <v>49</v>
      </c>
      <c r="F2649" s="122">
        <v>3.3533002412000001E-3</v>
      </c>
      <c r="G2649" s="122">
        <v>3.8323431327999999E-3</v>
      </c>
      <c r="H2649" s="122">
        <v>4.3113860243999998E-3</v>
      </c>
      <c r="I2649" s="122">
        <v>5.5089932520000001E-3</v>
      </c>
      <c r="J2649" s="122">
        <v>6.7704728671999998E-3</v>
      </c>
      <c r="K2649" s="122">
        <v>7.6646862655999999E-3</v>
      </c>
      <c r="L2649" s="122">
        <v>8.7105965772000006E-3</v>
      </c>
      <c r="M2649" s="122">
        <v>9.6367461679999992E-3</v>
      </c>
      <c r="N2649" s="122">
        <v>1.05015223796E-2</v>
      </c>
      <c r="O2649" s="122">
        <v>1.17630019948E-2</v>
      </c>
      <c r="P2649" s="122">
        <v>1.3144242330800001E-2</v>
      </c>
      <c r="Q2649" s="122">
        <v>1.8671026667999999E-2</v>
      </c>
      <c r="R2649" s="122">
        <v>2.4394634076399999E-2</v>
      </c>
      <c r="S2649" s="122">
        <v>2.6780547642799999E-2</v>
      </c>
      <c r="T2649" s="122">
        <v>2.7634423045600001E-2</v>
      </c>
      <c r="U2649" s="122">
        <v>2.7223045592399998E-2</v>
      </c>
      <c r="V2649" s="122">
        <v>2.7002420782400002E-2</v>
      </c>
      <c r="W2649" s="122">
        <v>2.8834680461999999E-2</v>
      </c>
      <c r="X2649" s="122">
        <v>2.9985231281600001E-2</v>
      </c>
      <c r="Y2649" s="122">
        <v>2.70276257384E-2</v>
      </c>
      <c r="Z2649" s="122">
        <v>2.5177001080000001E-2</v>
      </c>
      <c r="AA2649" s="122">
        <v>1.41953719348E-2</v>
      </c>
      <c r="AB2649" s="122">
        <v>9.7298671808800002E-2</v>
      </c>
      <c r="AC2649" s="122">
        <v>2.1430765308400001E-2</v>
      </c>
      <c r="AD2649" s="122">
        <v>1.7953546245599999E-2</v>
      </c>
      <c r="AE2649" s="122">
        <v>1.4146439986000001E-2</v>
      </c>
      <c r="AF2649" s="122">
        <v>1.0789558346000001E-2</v>
      </c>
      <c r="AG2649" s="122">
        <v>1.1215597324400001E-2</v>
      </c>
      <c r="AH2649" s="122">
        <v>1.0107618096800001E-2</v>
      </c>
      <c r="AI2649" s="122">
        <v>9.9186156915999999E-3</v>
      </c>
      <c r="AJ2649" s="122">
        <v>9.7764998856000006E-3</v>
      </c>
      <c r="AK2649" s="122">
        <v>9.8075759824000006E-3</v>
      </c>
      <c r="AL2649" s="122">
        <v>0</v>
      </c>
    </row>
    <row r="2650" spans="1:38" hidden="1" x14ac:dyDescent="0.25">
      <c r="A2650" s="122" t="s">
        <v>2005</v>
      </c>
      <c r="B2650" s="122">
        <v>1</v>
      </c>
      <c r="C2650" s="122" t="s">
        <v>2191</v>
      </c>
      <c r="D2650" s="122" t="s">
        <v>2092</v>
      </c>
      <c r="E2650" s="122">
        <v>49</v>
      </c>
      <c r="F2650" s="122">
        <v>2.9798727839999998E-4</v>
      </c>
      <c r="G2650" s="122">
        <v>3.405568908E-4</v>
      </c>
      <c r="H2650" s="122">
        <v>3.8312650320000002E-4</v>
      </c>
      <c r="I2650" s="122">
        <v>4.8955053E-4</v>
      </c>
      <c r="J2650" s="122">
        <v>6.0165050679999998E-4</v>
      </c>
      <c r="K2650" s="122">
        <v>6.8111378160000001E-4</v>
      </c>
      <c r="L2650" s="122">
        <v>7.7405743240000001E-4</v>
      </c>
      <c r="M2650" s="122">
        <v>8.5635868080000002E-4</v>
      </c>
      <c r="N2650" s="122">
        <v>9.3320605279999995E-4</v>
      </c>
      <c r="O2650" s="122">
        <v>1.0453060295999999E-3</v>
      </c>
      <c r="P2650" s="122">
        <v>1.1680484088E-3</v>
      </c>
      <c r="Q2650" s="122">
        <v>1.3657759136E-3</v>
      </c>
      <c r="R2650" s="122">
        <v>1.574262452E-3</v>
      </c>
      <c r="S2650" s="122">
        <v>1.7729825260000001E-3</v>
      </c>
      <c r="T2650" s="122">
        <v>1.8793509895999999E-3</v>
      </c>
      <c r="U2650" s="122">
        <v>1.8513741932000001E-3</v>
      </c>
      <c r="V2650" s="122">
        <v>1.8363700264E-3</v>
      </c>
      <c r="W2650" s="122">
        <v>3.3520907056000001E-3</v>
      </c>
      <c r="X2650" s="122">
        <v>4.8713949816000003E-3</v>
      </c>
      <c r="Y2650" s="122">
        <v>3.3129423376000002E-3</v>
      </c>
      <c r="Z2650" s="122">
        <v>1.9945471839999999E-3</v>
      </c>
      <c r="AA2650" s="122">
        <v>3.2523830919999998E-3</v>
      </c>
      <c r="AB2650" s="122">
        <v>4.4221289868000002E-3</v>
      </c>
      <c r="AC2650" s="122">
        <v>1.8610350836E-3</v>
      </c>
      <c r="AD2650" s="122">
        <v>1.2361102053999999E-2</v>
      </c>
      <c r="AE2650" s="122">
        <v>2.3179515102799999E-2</v>
      </c>
      <c r="AF2650" s="122">
        <v>3.6283103581200002E-2</v>
      </c>
      <c r="AG2650" s="122">
        <v>3.7715786547600001E-2</v>
      </c>
      <c r="AH2650" s="122">
        <v>3.39898763848E-2</v>
      </c>
      <c r="AI2650" s="122">
        <v>3.3354299504399998E-2</v>
      </c>
      <c r="AJ2650" s="122">
        <v>3.2876392771600003E-2</v>
      </c>
      <c r="AK2650" s="122">
        <v>3.3882727410000001E-2</v>
      </c>
      <c r="AL2650" s="122">
        <v>0</v>
      </c>
    </row>
    <row r="2651" spans="1:38" hidden="1" x14ac:dyDescent="0.25">
      <c r="A2651" s="122" t="s">
        <v>2005</v>
      </c>
      <c r="B2651" s="122">
        <v>1</v>
      </c>
      <c r="C2651" s="122" t="s">
        <v>2191</v>
      </c>
      <c r="D2651" s="122" t="s">
        <v>2093</v>
      </c>
      <c r="E2651" s="122">
        <v>49</v>
      </c>
      <c r="F2651" s="122">
        <v>1.4135810253600001E-2</v>
      </c>
      <c r="G2651" s="122">
        <v>1.6155211718800001E-2</v>
      </c>
      <c r="H2651" s="122">
        <v>1.8174613183999998E-2</v>
      </c>
      <c r="I2651" s="122">
        <v>2.3223116848400002E-2</v>
      </c>
      <c r="J2651" s="122">
        <v>2.8540874037200001E-2</v>
      </c>
      <c r="K2651" s="122">
        <v>3.2310423440399999E-2</v>
      </c>
      <c r="L2651" s="122">
        <v>3.6719449969999998E-2</v>
      </c>
      <c r="M2651" s="122">
        <v>4.0623626136799998E-2</v>
      </c>
      <c r="N2651" s="122">
        <v>4.4269083317200003E-2</v>
      </c>
      <c r="O2651" s="122">
        <v>4.9586840508800002E-2</v>
      </c>
      <c r="P2651" s="122">
        <v>5.5409448065999997E-2</v>
      </c>
      <c r="Q2651" s="122">
        <v>7.1785617948800007E-2</v>
      </c>
      <c r="R2651" s="122">
        <v>8.8832687019999995E-2</v>
      </c>
      <c r="S2651" s="122">
        <v>0.1300454165612</v>
      </c>
      <c r="T2651" s="122">
        <v>0.1704148827808</v>
      </c>
      <c r="U2651" s="122">
        <v>0.17464897965760001</v>
      </c>
      <c r="V2651" s="122">
        <v>0.18021086986000001</v>
      </c>
      <c r="W2651" s="122">
        <v>0.1101321543448</v>
      </c>
      <c r="X2651" s="122">
        <v>3.25487375276E-2</v>
      </c>
      <c r="Y2651" s="122">
        <v>5.3019567686400003E-2</v>
      </c>
      <c r="Z2651" s="122">
        <v>7.3369120840399996E-2</v>
      </c>
      <c r="AA2651" s="122">
        <v>2.78944981196E-2</v>
      </c>
      <c r="AB2651" s="122">
        <v>0.16069246374160001</v>
      </c>
      <c r="AC2651" s="122">
        <v>6.6993907058399998E-2</v>
      </c>
      <c r="AD2651" s="122">
        <v>9.1644859381599997E-2</v>
      </c>
      <c r="AE2651" s="122">
        <v>0.11640560274</v>
      </c>
      <c r="AF2651" s="122">
        <v>0.1499596906724</v>
      </c>
      <c r="AG2651" s="122">
        <v>0.1524464268796</v>
      </c>
      <c r="AH2651" s="122">
        <v>0.13520303676600001</v>
      </c>
      <c r="AI2651" s="122">
        <v>0.13043048669560001</v>
      </c>
      <c r="AJ2651" s="122">
        <v>0.12624167186400001</v>
      </c>
      <c r="AK2651" s="122">
        <v>0.1253426020308</v>
      </c>
      <c r="AL2651" s="122">
        <v>0</v>
      </c>
    </row>
    <row r="2652" spans="1:38" hidden="1" x14ac:dyDescent="0.25">
      <c r="A2652" s="122" t="s">
        <v>2005</v>
      </c>
      <c r="B2652" s="122">
        <v>1</v>
      </c>
      <c r="C2652" s="122" t="s">
        <v>2191</v>
      </c>
      <c r="D2652" s="122" t="s">
        <v>2094</v>
      </c>
      <c r="E2652" s="122">
        <v>49</v>
      </c>
      <c r="F2652" s="122">
        <v>1.5878449955199998E-2</v>
      </c>
      <c r="G2652" s="122">
        <v>1.8146799946800001E-2</v>
      </c>
      <c r="H2652" s="122">
        <v>2.04151499412E-2</v>
      </c>
      <c r="I2652" s="122">
        <v>2.60860249244E-2</v>
      </c>
      <c r="J2652" s="122">
        <v>3.2059346575200001E-2</v>
      </c>
      <c r="K2652" s="122">
        <v>3.6293599896399999E-2</v>
      </c>
      <c r="L2652" s="122">
        <v>4.1246164047200003E-2</v>
      </c>
      <c r="M2652" s="122">
        <v>4.5631640700800002E-2</v>
      </c>
      <c r="N2652" s="122">
        <v>4.9726503915199997E-2</v>
      </c>
      <c r="O2652" s="122">
        <v>5.5699825565999998E-2</v>
      </c>
      <c r="P2652" s="122">
        <v>6.2240234714000003E-2</v>
      </c>
      <c r="Q2652" s="122">
        <v>5.9559922928800003E-2</v>
      </c>
      <c r="R2652" s="122">
        <v>5.7149696912000003E-2</v>
      </c>
      <c r="S2652" s="122">
        <v>7.2417343678399998E-2</v>
      </c>
      <c r="T2652" s="122">
        <v>8.5505016304399994E-2</v>
      </c>
      <c r="U2652" s="122">
        <v>8.42321532584E-2</v>
      </c>
      <c r="V2652" s="122">
        <v>8.3549507269200005E-2</v>
      </c>
      <c r="W2652" s="122">
        <v>5.1298295182399999E-2</v>
      </c>
      <c r="X2652" s="122">
        <v>1.557631887E-2</v>
      </c>
      <c r="Y2652" s="122">
        <v>4.1224588873999997E-2</v>
      </c>
      <c r="Z2652" s="122">
        <v>6.5929295580400005E-2</v>
      </c>
      <c r="AA2652" s="122">
        <v>2.04897716912E-2</v>
      </c>
      <c r="AB2652" s="122">
        <v>2.06842294456E-2</v>
      </c>
      <c r="AC2652" s="122">
        <v>8.3439425756399996E-2</v>
      </c>
      <c r="AD2652" s="122">
        <v>7.7806341634000006E-2</v>
      </c>
      <c r="AE2652" s="122">
        <v>7.1142801716000001E-2</v>
      </c>
      <c r="AF2652" s="122">
        <v>6.78759358172E-2</v>
      </c>
      <c r="AG2652" s="122">
        <v>7.1025059811999997E-2</v>
      </c>
      <c r="AH2652" s="122">
        <v>6.4306666930800005E-2</v>
      </c>
      <c r="AI2652" s="122">
        <v>6.34106436292E-2</v>
      </c>
      <c r="AJ2652" s="122">
        <v>6.2818852896800004E-2</v>
      </c>
      <c r="AK2652" s="122">
        <v>6.3120143284800007E-2</v>
      </c>
      <c r="AL2652" s="122">
        <v>0</v>
      </c>
    </row>
    <row r="2653" spans="1:38" hidden="1" x14ac:dyDescent="0.25">
      <c r="A2653" s="122" t="s">
        <v>2005</v>
      </c>
      <c r="B2653" s="122">
        <v>1</v>
      </c>
      <c r="C2653" s="122" t="s">
        <v>2191</v>
      </c>
      <c r="D2653" s="122" t="s">
        <v>2095</v>
      </c>
      <c r="E2653" s="122">
        <v>49</v>
      </c>
      <c r="F2653" s="122">
        <v>9.0259302560000002E-4</v>
      </c>
      <c r="G2653" s="122">
        <v>1.0315348876E-3</v>
      </c>
      <c r="H2653" s="122">
        <v>1.1604767496E-3</v>
      </c>
      <c r="I2653" s="122">
        <v>1.4828314004E-3</v>
      </c>
      <c r="J2653" s="122">
        <v>1.8223783003999999E-3</v>
      </c>
      <c r="K2653" s="122">
        <v>2.0630697752E-3</v>
      </c>
      <c r="L2653" s="122">
        <v>2.3445928380000001E-3</v>
      </c>
      <c r="M2653" s="122">
        <v>2.5938804359999998E-3</v>
      </c>
      <c r="N2653" s="122">
        <v>2.8266484315999998E-3</v>
      </c>
      <c r="O2653" s="122">
        <v>3.1661953344E-3</v>
      </c>
      <c r="P2653" s="122">
        <v>3.5379776991999999E-3</v>
      </c>
      <c r="Q2653" s="122">
        <v>7.0671496784000002E-3</v>
      </c>
      <c r="R2653" s="122">
        <v>1.0696138009199999E-2</v>
      </c>
      <c r="S2653" s="122">
        <v>1.2339615203999999E-2</v>
      </c>
      <c r="T2653" s="122">
        <v>1.3398325152799999E-2</v>
      </c>
      <c r="U2653" s="122">
        <v>1.4181920975600001E-2</v>
      </c>
      <c r="V2653" s="122">
        <v>1.5079992597599999E-2</v>
      </c>
      <c r="W2653" s="122">
        <v>1.9475150248399999E-2</v>
      </c>
      <c r="X2653" s="122">
        <v>2.3610656131999998E-2</v>
      </c>
      <c r="Y2653" s="122">
        <v>1.5752995148799999E-2</v>
      </c>
      <c r="Z2653" s="122">
        <v>9.0758348855999992E-3</v>
      </c>
      <c r="AA2653" s="122">
        <v>4.9921411679999996E-3</v>
      </c>
      <c r="AB2653" s="122">
        <v>1.4550438473200001E-2</v>
      </c>
      <c r="AC2653" s="122">
        <v>8.3533311427999996E-3</v>
      </c>
      <c r="AD2653" s="122">
        <v>7.5580264087999997E-3</v>
      </c>
      <c r="AE2653" s="122">
        <v>6.6521280952E-3</v>
      </c>
      <c r="AF2653" s="122">
        <v>6.0381718992000002E-3</v>
      </c>
      <c r="AG2653" s="122">
        <v>6.2765965415999998E-3</v>
      </c>
      <c r="AH2653" s="122">
        <v>5.6565369587999997E-3</v>
      </c>
      <c r="AI2653" s="122">
        <v>5.5507653460000004E-3</v>
      </c>
      <c r="AJ2653" s="122">
        <v>5.4712329252000003E-3</v>
      </c>
      <c r="AK2653" s="122">
        <v>5.4786204115999998E-3</v>
      </c>
      <c r="AL2653" s="122">
        <v>0</v>
      </c>
    </row>
    <row r="2654" spans="1:38" hidden="1" x14ac:dyDescent="0.25">
      <c r="A2654" s="122" t="s">
        <v>2005</v>
      </c>
      <c r="B2654" s="122">
        <v>1</v>
      </c>
      <c r="C2654" s="122" t="s">
        <v>2191</v>
      </c>
      <c r="D2654" s="122" t="s">
        <v>2096</v>
      </c>
      <c r="E2654" s="122">
        <v>49</v>
      </c>
      <c r="F2654" s="122">
        <v>4.3886078712000003E-3</v>
      </c>
      <c r="G2654" s="122">
        <v>5.0155518532000003E-3</v>
      </c>
      <c r="H2654" s="122">
        <v>5.6424958352000003E-3</v>
      </c>
      <c r="I2654" s="122">
        <v>7.2098557888000004E-3</v>
      </c>
      <c r="J2654" s="122">
        <v>8.8608082751999995E-3</v>
      </c>
      <c r="K2654" s="122">
        <v>1.0031103706400001E-2</v>
      </c>
      <c r="L2654" s="122">
        <v>1.13999314016E-2</v>
      </c>
      <c r="M2654" s="122">
        <v>1.2612023099200001E-2</v>
      </c>
      <c r="N2654" s="122">
        <v>1.37437928236E-2</v>
      </c>
      <c r="O2654" s="122">
        <v>1.5394745307199999E-2</v>
      </c>
      <c r="P2654" s="122">
        <v>1.7202433788400001E-2</v>
      </c>
      <c r="Q2654" s="122">
        <v>1.3220226938799999E-2</v>
      </c>
      <c r="R2654" s="122">
        <v>9.2383025307999998E-3</v>
      </c>
      <c r="S2654" s="122">
        <v>1.6572716400799999E-2</v>
      </c>
      <c r="T2654" s="122">
        <v>2.4263291211600001E-2</v>
      </c>
      <c r="U2654" s="122">
        <v>3.9500715287599998E-2</v>
      </c>
      <c r="V2654" s="122">
        <v>5.5254565214800003E-2</v>
      </c>
      <c r="W2654" s="122">
        <v>4.7755438726799999E-2</v>
      </c>
      <c r="X2654" s="122">
        <v>3.8457491939999998E-2</v>
      </c>
      <c r="Y2654" s="122">
        <v>2.5154298750000002E-2</v>
      </c>
      <c r="Z2654" s="122">
        <v>1.3802109610800001E-2</v>
      </c>
      <c r="AA2654" s="122">
        <v>2.0639539298000002E-2</v>
      </c>
      <c r="AB2654" s="122">
        <v>3.6475953085599998E-2</v>
      </c>
      <c r="AC2654" s="122">
        <v>1.52626619852E-2</v>
      </c>
      <c r="AD2654" s="122">
        <v>3.0476552901200001E-2</v>
      </c>
      <c r="AE2654" s="122">
        <v>4.6023768792399999E-2</v>
      </c>
      <c r="AF2654" s="122">
        <v>6.5569995464399997E-2</v>
      </c>
      <c r="AG2654" s="122">
        <v>6.3053900585199996E-2</v>
      </c>
      <c r="AH2654" s="122">
        <v>5.3579540714E-2</v>
      </c>
      <c r="AI2654" s="122">
        <v>4.9241593699199997E-2</v>
      </c>
      <c r="AJ2654" s="122">
        <v>4.5087624372E-2</v>
      </c>
      <c r="AK2654" s="122">
        <v>4.5222988832000002E-2</v>
      </c>
      <c r="AL2654" s="122">
        <v>0</v>
      </c>
    </row>
    <row r="2655" spans="1:38" hidden="1" x14ac:dyDescent="0.25">
      <c r="A2655" s="122" t="s">
        <v>2005</v>
      </c>
      <c r="B2655" s="122">
        <v>1</v>
      </c>
      <c r="C2655" s="122" t="s">
        <v>2191</v>
      </c>
      <c r="D2655" s="122" t="s">
        <v>2097</v>
      </c>
      <c r="E2655" s="122">
        <v>49</v>
      </c>
      <c r="F2655" s="122">
        <v>1.910053992E-3</v>
      </c>
      <c r="G2655" s="122">
        <v>2.1829188472000001E-3</v>
      </c>
      <c r="H2655" s="122">
        <v>2.4557837024000002E-3</v>
      </c>
      <c r="I2655" s="122">
        <v>3.1379458431999999E-3</v>
      </c>
      <c r="J2655" s="122">
        <v>3.8564899632000001E-3</v>
      </c>
      <c r="K2655" s="122">
        <v>4.3658376944000002E-3</v>
      </c>
      <c r="L2655" s="122">
        <v>4.9615926304000003E-3</v>
      </c>
      <c r="M2655" s="122">
        <v>5.4891313512E-3</v>
      </c>
      <c r="N2655" s="122">
        <v>5.9817115372000004E-3</v>
      </c>
      <c r="O2655" s="122">
        <v>6.7002556571999997E-3</v>
      </c>
      <c r="P2655" s="122">
        <v>7.4870159924000004E-3</v>
      </c>
      <c r="Q2655" s="122">
        <v>7.1683526683999996E-3</v>
      </c>
      <c r="R2655" s="122">
        <v>6.8822647656E-3</v>
      </c>
      <c r="S2655" s="122">
        <v>1.1268516375200001E-2</v>
      </c>
      <c r="T2655" s="122">
        <v>1.5763186154800001E-2</v>
      </c>
      <c r="U2655" s="122">
        <v>1.2471210326400001E-2</v>
      </c>
      <c r="V2655" s="122">
        <v>9.2196507031999993E-3</v>
      </c>
      <c r="W2655" s="122">
        <v>5.2912938287999998E-3</v>
      </c>
      <c r="X2655" s="122">
        <v>9.6667534880000002E-4</v>
      </c>
      <c r="Y2655" s="122">
        <v>3.4226979920000001E-3</v>
      </c>
      <c r="Z2655" s="122">
        <v>5.7718819115999999E-3</v>
      </c>
      <c r="AA2655" s="122">
        <v>3.2954776803199998E-2</v>
      </c>
      <c r="AB2655" s="122">
        <v>1.27535796164E-2</v>
      </c>
      <c r="AC2655" s="122">
        <v>5.3405333100000002E-3</v>
      </c>
      <c r="AD2655" s="122">
        <v>3.6523115075999999E-3</v>
      </c>
      <c r="AE2655" s="122">
        <v>1.8554865364000001E-3</v>
      </c>
      <c r="AF2655" s="122">
        <v>0</v>
      </c>
      <c r="AG2655" s="122">
        <v>0</v>
      </c>
      <c r="AH2655" s="122">
        <v>0</v>
      </c>
      <c r="AI2655" s="122">
        <v>0</v>
      </c>
      <c r="AJ2655" s="122">
        <v>0</v>
      </c>
      <c r="AK2655" s="122">
        <v>0</v>
      </c>
      <c r="AL2655" s="122">
        <v>0</v>
      </c>
    </row>
    <row r="2656" spans="1:38" hidden="1" x14ac:dyDescent="0.25">
      <c r="A2656" s="122" t="s">
        <v>2005</v>
      </c>
      <c r="B2656" s="122">
        <v>1</v>
      </c>
      <c r="C2656" s="122" t="s">
        <v>2191</v>
      </c>
      <c r="D2656" s="122" t="s">
        <v>2098</v>
      </c>
      <c r="E2656" s="122">
        <v>49</v>
      </c>
      <c r="F2656" s="122">
        <v>1.03416434632E-2</v>
      </c>
      <c r="G2656" s="122">
        <v>1.1819021101999999E-2</v>
      </c>
      <c r="H2656" s="122">
        <v>1.32963987408E-2</v>
      </c>
      <c r="I2656" s="122">
        <v>1.69898428336E-2</v>
      </c>
      <c r="J2656" s="122">
        <v>2.0880270614E-2</v>
      </c>
      <c r="K2656" s="122">
        <v>2.3638042203999999E-2</v>
      </c>
      <c r="L2656" s="122">
        <v>2.6863650046800001E-2</v>
      </c>
      <c r="M2656" s="122">
        <v>2.97199134792E-2</v>
      </c>
      <c r="N2656" s="122">
        <v>3.2386900215599999E-2</v>
      </c>
      <c r="O2656" s="122">
        <v>3.62773279932E-2</v>
      </c>
      <c r="P2656" s="122">
        <v>4.0537100184000002E-2</v>
      </c>
      <c r="Q2656" s="122">
        <v>4.2246820490000003E-2</v>
      </c>
      <c r="R2656" s="122">
        <v>4.4211723614799997E-2</v>
      </c>
      <c r="S2656" s="122">
        <v>5.0389687042800002E-2</v>
      </c>
      <c r="T2656" s="122">
        <v>5.4060977644800001E-2</v>
      </c>
      <c r="U2656" s="122">
        <v>5.8227311685199998E-2</v>
      </c>
      <c r="V2656" s="122">
        <v>6.2878017792800001E-2</v>
      </c>
      <c r="W2656" s="122">
        <v>6.9495115793600001E-2</v>
      </c>
      <c r="X2656" s="122">
        <v>7.4609171221200005E-2</v>
      </c>
      <c r="Y2656" s="122">
        <v>5.8605081600800003E-2</v>
      </c>
      <c r="Z2656" s="122">
        <v>4.5838309308400001E-2</v>
      </c>
      <c r="AA2656" s="122">
        <v>3.7154510150799999E-2</v>
      </c>
      <c r="AB2656" s="122">
        <v>5.0122598556799999E-2</v>
      </c>
      <c r="AC2656" s="122">
        <v>5.0390055500400002E-2</v>
      </c>
      <c r="AD2656" s="122">
        <v>5.3893758575999998E-2</v>
      </c>
      <c r="AE2656" s="122">
        <v>5.6996985323600001E-2</v>
      </c>
      <c r="AF2656" s="122">
        <v>6.3587390991600004E-2</v>
      </c>
      <c r="AG2656" s="122">
        <v>5.7129778495999997E-2</v>
      </c>
      <c r="AH2656" s="122">
        <v>4.5784846939999999E-2</v>
      </c>
      <c r="AI2656" s="122">
        <v>3.9068174387199998E-2</v>
      </c>
      <c r="AJ2656" s="122">
        <v>3.2450465012000003E-2</v>
      </c>
      <c r="AK2656" s="122">
        <v>3.2335065028000001E-2</v>
      </c>
      <c r="AL2656" s="122">
        <v>0</v>
      </c>
    </row>
    <row r="2657" spans="1:38" hidden="1" x14ac:dyDescent="0.25">
      <c r="A2657" s="122" t="s">
        <v>2005</v>
      </c>
      <c r="B2657" s="122">
        <v>1</v>
      </c>
      <c r="C2657" s="122" t="s">
        <v>2191</v>
      </c>
      <c r="D2657" s="122" t="s">
        <v>2099</v>
      </c>
      <c r="E2657" s="122">
        <v>49</v>
      </c>
      <c r="F2657" s="122">
        <v>7.7528060876000003E-3</v>
      </c>
      <c r="G2657" s="122">
        <v>8.8603498144000006E-3</v>
      </c>
      <c r="H2657" s="122">
        <v>9.9678935412E-3</v>
      </c>
      <c r="I2657" s="122">
        <v>1.2736752859599999E-2</v>
      </c>
      <c r="J2657" s="122">
        <v>1.5653284673599999E-2</v>
      </c>
      <c r="K2657" s="122">
        <v>1.7720699628800001E-2</v>
      </c>
      <c r="L2657" s="122">
        <v>2.01388367656E-2</v>
      </c>
      <c r="M2657" s="122">
        <v>2.2280087970000001E-2</v>
      </c>
      <c r="N2657" s="122">
        <v>2.4279444366800001E-2</v>
      </c>
      <c r="O2657" s="122">
        <v>2.71959761808E-2</v>
      </c>
      <c r="P2657" s="122">
        <v>3.0389393924400002E-2</v>
      </c>
      <c r="Q2657" s="122">
        <v>3.72769717544E-2</v>
      </c>
      <c r="R2657" s="122">
        <v>4.4484464584000002E-2</v>
      </c>
      <c r="S2657" s="122">
        <v>4.4703739578400001E-2</v>
      </c>
      <c r="T2657" s="122">
        <v>4.1527731394799997E-2</v>
      </c>
      <c r="U2657" s="122">
        <v>4.3973142116400001E-2</v>
      </c>
      <c r="V2657" s="122">
        <v>4.6773740442799999E-2</v>
      </c>
      <c r="W2657" s="122">
        <v>4.77165323824E-2</v>
      </c>
      <c r="X2657" s="122">
        <v>4.7398363068E-2</v>
      </c>
      <c r="Y2657" s="122">
        <v>4.3042267718800001E-2</v>
      </c>
      <c r="Z2657" s="122">
        <v>4.0418179611599998E-2</v>
      </c>
      <c r="AA2657" s="122">
        <v>4.7302277548400003E-2</v>
      </c>
      <c r="AB2657" s="122">
        <v>7.1482495820400005E-2</v>
      </c>
      <c r="AC2657" s="122">
        <v>3.0781554795600002E-2</v>
      </c>
      <c r="AD2657" s="122">
        <v>4.3056453112400001E-2</v>
      </c>
      <c r="AE2657" s="122">
        <v>5.5412267954399998E-2</v>
      </c>
      <c r="AF2657" s="122">
        <v>7.2005581379200004E-2</v>
      </c>
      <c r="AG2657" s="122">
        <v>8.1500789784399993E-2</v>
      </c>
      <c r="AH2657" s="122">
        <v>7.76779809204E-2</v>
      </c>
      <c r="AI2657" s="122">
        <v>8.0572301297599999E-2</v>
      </c>
      <c r="AJ2657" s="122">
        <v>8.3911074794400006E-2</v>
      </c>
      <c r="AK2657" s="122">
        <v>8.3958721635600003E-2</v>
      </c>
      <c r="AL2657" s="122">
        <v>0</v>
      </c>
    </row>
    <row r="2658" spans="1:38" hidden="1" x14ac:dyDescent="0.25">
      <c r="A2658" s="122" t="s">
        <v>2005</v>
      </c>
      <c r="B2658" s="122">
        <v>1</v>
      </c>
      <c r="C2658" s="122" t="s">
        <v>2191</v>
      </c>
      <c r="D2658" s="122" t="s">
        <v>2100</v>
      </c>
      <c r="E2658" s="122">
        <v>49</v>
      </c>
      <c r="F2658" s="122">
        <v>2.2678485535999999E-3</v>
      </c>
      <c r="G2658" s="122">
        <v>2.5918269187999998E-3</v>
      </c>
      <c r="H2658" s="122">
        <v>2.9158052812E-3</v>
      </c>
      <c r="I2658" s="122">
        <v>3.7257511928000002E-3</v>
      </c>
      <c r="J2658" s="122">
        <v>4.578894222E-3</v>
      </c>
      <c r="K2658" s="122">
        <v>5.1836538347999998E-3</v>
      </c>
      <c r="L2658" s="122">
        <v>5.8910065984000004E-3</v>
      </c>
      <c r="M2658" s="122">
        <v>6.5173647699999998E-3</v>
      </c>
      <c r="N2658" s="122">
        <v>7.1022159123999996E-3</v>
      </c>
      <c r="O2658" s="122">
        <v>7.9553589416000003E-3</v>
      </c>
      <c r="P2658" s="122">
        <v>8.8894965599999997E-3</v>
      </c>
      <c r="Q2658" s="122">
        <v>9.9702415932000008E-3</v>
      </c>
      <c r="R2658" s="122">
        <v>1.11231395856E-2</v>
      </c>
      <c r="S2658" s="122">
        <v>1.22155812044E-2</v>
      </c>
      <c r="T2658" s="122">
        <v>1.2610126216800001E-2</v>
      </c>
      <c r="U2658" s="122">
        <v>1.26717566724E-2</v>
      </c>
      <c r="V2658" s="122">
        <v>1.28260092716E-2</v>
      </c>
      <c r="W2658" s="122">
        <v>1.20084054608E-2</v>
      </c>
      <c r="X2658" s="122">
        <v>1.08063923604E-2</v>
      </c>
      <c r="Y2658" s="122">
        <v>8.5412903687999992E-3</v>
      </c>
      <c r="Z2658" s="122">
        <v>6.7421246004000001E-3</v>
      </c>
      <c r="AA2658" s="122">
        <v>2.9514450671999999E-3</v>
      </c>
      <c r="AB2658" s="122">
        <v>2.1221604460000001E-3</v>
      </c>
      <c r="AC2658" s="122">
        <v>5.3680790715999998E-3</v>
      </c>
      <c r="AD2658" s="122">
        <v>3.816831788E-3</v>
      </c>
      <c r="AE2658" s="122">
        <v>2.1611009224000001E-3</v>
      </c>
      <c r="AF2658" s="122">
        <v>4.7669778239999998E-4</v>
      </c>
      <c r="AG2658" s="122">
        <v>3.1453866108E-3</v>
      </c>
      <c r="AH2658" s="122">
        <v>4.5191447336000003E-3</v>
      </c>
      <c r="AI2658" s="122">
        <v>6.1662300587999996E-3</v>
      </c>
      <c r="AJ2658" s="122">
        <v>7.8677904536000008E-3</v>
      </c>
      <c r="AK2658" s="122">
        <v>7.9395657907999993E-3</v>
      </c>
      <c r="AL2658" s="122">
        <v>0</v>
      </c>
    </row>
    <row r="2659" spans="1:38" hidden="1" x14ac:dyDescent="0.25">
      <c r="A2659" s="122" t="s">
        <v>2005</v>
      </c>
      <c r="B2659" s="122">
        <v>1</v>
      </c>
      <c r="C2659" s="122" t="s">
        <v>2191</v>
      </c>
      <c r="D2659" s="122" t="s">
        <v>2171</v>
      </c>
      <c r="E2659" s="122">
        <v>49</v>
      </c>
      <c r="F2659" s="122">
        <v>0</v>
      </c>
      <c r="G2659" s="122">
        <v>0</v>
      </c>
      <c r="H2659" s="122">
        <v>0</v>
      </c>
      <c r="I2659" s="122">
        <v>0</v>
      </c>
      <c r="J2659" s="122">
        <v>0</v>
      </c>
      <c r="K2659" s="122">
        <v>0</v>
      </c>
      <c r="L2659" s="122">
        <v>0</v>
      </c>
      <c r="M2659" s="122">
        <v>0</v>
      </c>
      <c r="N2659" s="122">
        <v>0</v>
      </c>
      <c r="O2659" s="122">
        <v>0</v>
      </c>
      <c r="P2659" s="122">
        <v>0</v>
      </c>
      <c r="Q2659" s="122">
        <v>0</v>
      </c>
      <c r="R2659" s="122">
        <v>0</v>
      </c>
      <c r="S2659" s="122">
        <v>0</v>
      </c>
      <c r="T2659" s="122">
        <v>0</v>
      </c>
      <c r="U2659" s="122">
        <v>0</v>
      </c>
      <c r="V2659" s="122">
        <v>0</v>
      </c>
      <c r="W2659" s="122">
        <v>0</v>
      </c>
      <c r="X2659" s="122">
        <v>0</v>
      </c>
      <c r="Y2659" s="122">
        <v>0</v>
      </c>
      <c r="Z2659" s="122">
        <v>0</v>
      </c>
      <c r="AA2659" s="122">
        <v>0</v>
      </c>
      <c r="AB2659" s="122">
        <v>0</v>
      </c>
      <c r="AC2659" s="122">
        <v>0</v>
      </c>
      <c r="AD2659" s="122">
        <v>0</v>
      </c>
      <c r="AE2659" s="122">
        <v>0</v>
      </c>
      <c r="AF2659" s="122">
        <v>0</v>
      </c>
      <c r="AG2659" s="122">
        <v>0</v>
      </c>
      <c r="AH2659" s="122">
        <v>0</v>
      </c>
      <c r="AI2659" s="122">
        <v>0</v>
      </c>
      <c r="AJ2659" s="122">
        <v>0</v>
      </c>
      <c r="AK2659" s="122">
        <v>0</v>
      </c>
      <c r="AL2659" s="122">
        <v>0</v>
      </c>
    </row>
    <row r="2660" spans="1:38" hidden="1" x14ac:dyDescent="0.25">
      <c r="A2660" s="122" t="s">
        <v>2005</v>
      </c>
      <c r="B2660" s="122">
        <v>1</v>
      </c>
      <c r="C2660" s="122" t="s">
        <v>2191</v>
      </c>
      <c r="D2660" s="122" t="s">
        <v>2101</v>
      </c>
      <c r="E2660" s="122">
        <v>49</v>
      </c>
      <c r="F2660" s="122">
        <v>1.12625557856E-2</v>
      </c>
      <c r="G2660" s="122">
        <v>1.2871492328799999E-2</v>
      </c>
      <c r="H2660" s="122">
        <v>1.44804288692E-2</v>
      </c>
      <c r="I2660" s="122">
        <v>1.85027702216E-2</v>
      </c>
      <c r="J2660" s="122">
        <v>2.2739636444000001E-2</v>
      </c>
      <c r="K2660" s="122">
        <v>2.5742984654799999E-2</v>
      </c>
      <c r="L2660" s="122">
        <v>2.92558294364E-2</v>
      </c>
      <c r="M2660" s="122">
        <v>3.2366440080800002E-2</v>
      </c>
      <c r="N2660" s="122">
        <v>3.5270919140800001E-2</v>
      </c>
      <c r="O2660" s="122">
        <v>3.9507785365999998E-2</v>
      </c>
      <c r="P2660" s="122">
        <v>4.4146885725600001E-2</v>
      </c>
      <c r="Q2660" s="122">
        <v>4.3779393243600001E-2</v>
      </c>
      <c r="R2660" s="122">
        <v>4.3638657859999999E-2</v>
      </c>
      <c r="S2660" s="122">
        <v>4.76898244088E-2</v>
      </c>
      <c r="T2660" s="122">
        <v>4.8968802637999999E-2</v>
      </c>
      <c r="U2660" s="122">
        <v>4.8239832785199999E-2</v>
      </c>
      <c r="V2660" s="122">
        <v>4.7848880788800001E-2</v>
      </c>
      <c r="W2660" s="122">
        <v>3.8449932410399998E-2</v>
      </c>
      <c r="X2660" s="122">
        <v>2.73889618772E-2</v>
      </c>
      <c r="Y2660" s="122">
        <v>1.93092163992E-2</v>
      </c>
      <c r="Z2660" s="122">
        <v>1.2541045034E-2</v>
      </c>
      <c r="AA2660" s="122">
        <v>0.197934349984</v>
      </c>
      <c r="AB2660" s="122">
        <v>6.8585522112800001E-2</v>
      </c>
      <c r="AC2660" s="122">
        <v>2.861536559E-2</v>
      </c>
      <c r="AD2660" s="122">
        <v>9.7241079440400002E-2</v>
      </c>
      <c r="AE2660" s="122">
        <v>0.1677799201288</v>
      </c>
      <c r="AF2660" s="122">
        <v>0.25415476118480002</v>
      </c>
      <c r="AG2660" s="122">
        <v>0.23279785166120001</v>
      </c>
      <c r="AH2660" s="122">
        <v>0.189844098766</v>
      </c>
      <c r="AI2660" s="122">
        <v>0.16578035601400001</v>
      </c>
      <c r="AJ2660" s="122">
        <v>0.14220023997199999</v>
      </c>
      <c r="AK2660" s="122">
        <v>0.14221676016519999</v>
      </c>
      <c r="AL2660" s="122">
        <v>0</v>
      </c>
    </row>
    <row r="2661" spans="1:38" hidden="1" x14ac:dyDescent="0.25">
      <c r="A2661" s="122" t="s">
        <v>2005</v>
      </c>
      <c r="B2661" s="122">
        <v>1</v>
      </c>
      <c r="C2661" s="122" t="s">
        <v>2191</v>
      </c>
      <c r="D2661" s="122" t="s">
        <v>2102</v>
      </c>
      <c r="E2661" s="122">
        <v>49</v>
      </c>
      <c r="F2661" s="122">
        <v>7.9103252843999994E-3</v>
      </c>
      <c r="G2661" s="122">
        <v>9.0403717543999992E-3</v>
      </c>
      <c r="H2661" s="122">
        <v>1.0170418224400001E-2</v>
      </c>
      <c r="I2661" s="122">
        <v>1.2995534398000001E-2</v>
      </c>
      <c r="J2661" s="122">
        <v>1.59713234324E-2</v>
      </c>
      <c r="K2661" s="122">
        <v>1.8080743508799998E-2</v>
      </c>
      <c r="L2661" s="122">
        <v>2.0548011635200002E-2</v>
      </c>
      <c r="M2661" s="122">
        <v>2.2732768141999999E-2</v>
      </c>
      <c r="N2661" s="122">
        <v>2.4772746863199999E-2</v>
      </c>
      <c r="O2661" s="122">
        <v>2.7748535897599999E-2</v>
      </c>
      <c r="P2661" s="122">
        <v>3.1006836551600001E-2</v>
      </c>
      <c r="Q2661" s="122">
        <v>3.5065002330399997E-2</v>
      </c>
      <c r="R2661" s="122">
        <v>3.9381458619999997E-2</v>
      </c>
      <c r="S2661" s="122">
        <v>4.4753054631600002E-2</v>
      </c>
      <c r="T2661" s="122">
        <v>4.7872706417199998E-2</v>
      </c>
      <c r="U2661" s="122">
        <v>4.7039508801600002E-2</v>
      </c>
      <c r="V2661" s="122">
        <v>4.6534066401200003E-2</v>
      </c>
      <c r="W2661" s="122">
        <v>6.5576738583999997E-2</v>
      </c>
      <c r="X2661" s="122">
        <v>8.4014922367599998E-2</v>
      </c>
      <c r="Y2661" s="122">
        <v>5.8519894249600003E-2</v>
      </c>
      <c r="Z2661" s="122">
        <v>3.7087782396000003E-2</v>
      </c>
      <c r="AA2661" s="122">
        <v>1.2542587433600001E-2</v>
      </c>
      <c r="AB2661" s="122">
        <v>1.8981959676400002E-2</v>
      </c>
      <c r="AC2661" s="122">
        <v>2.1878596207999999E-2</v>
      </c>
      <c r="AD2661" s="122">
        <v>2.6612433433600001E-2</v>
      </c>
      <c r="AE2661" s="122">
        <v>3.1275587649599999E-2</v>
      </c>
      <c r="AF2661" s="122">
        <v>3.8120818058400001E-2</v>
      </c>
      <c r="AG2661" s="122">
        <v>3.9893858493999998E-2</v>
      </c>
      <c r="AH2661" s="122">
        <v>3.6123011332799999E-2</v>
      </c>
      <c r="AI2661" s="122">
        <v>3.5622539758399997E-2</v>
      </c>
      <c r="AJ2661" s="122">
        <v>3.529302007E-2</v>
      </c>
      <c r="AK2661" s="122">
        <v>3.5357699658400001E-2</v>
      </c>
      <c r="AL2661" s="122">
        <v>0</v>
      </c>
    </row>
    <row r="2662" spans="1:38" hidden="1" x14ac:dyDescent="0.25">
      <c r="A2662" s="122" t="s">
        <v>2005</v>
      </c>
      <c r="B2662" s="122">
        <v>1</v>
      </c>
      <c r="C2662" s="122" t="s">
        <v>2191</v>
      </c>
      <c r="D2662" s="122" t="s">
        <v>2103</v>
      </c>
      <c r="E2662" s="122">
        <v>49</v>
      </c>
      <c r="F2662" s="122">
        <v>1.3069012154800001E-2</v>
      </c>
      <c r="G2662" s="122">
        <v>1.49360138928E-2</v>
      </c>
      <c r="H2662" s="122">
        <v>1.6803015628E-2</v>
      </c>
      <c r="I2662" s="122">
        <v>2.1470519971599999E-2</v>
      </c>
      <c r="J2662" s="122">
        <v>2.6386957875600001E-2</v>
      </c>
      <c r="K2662" s="122">
        <v>2.9872027785600001E-2</v>
      </c>
      <c r="L2662" s="122">
        <v>3.39483149096E-2</v>
      </c>
      <c r="M2662" s="122">
        <v>3.7557851601200003E-2</v>
      </c>
      <c r="N2662" s="122">
        <v>4.0928194252399998E-2</v>
      </c>
      <c r="O2662" s="122">
        <v>4.5844632159199997E-2</v>
      </c>
      <c r="P2662" s="122">
        <v>5.1227820498400002E-2</v>
      </c>
      <c r="Q2662" s="122">
        <v>4.9649367585999998E-2</v>
      </c>
      <c r="R2662" s="122">
        <v>4.8307612284400003E-2</v>
      </c>
      <c r="S2662" s="122">
        <v>5.5530042296400003E-2</v>
      </c>
      <c r="T2662" s="122">
        <v>6.0082317066799999E-2</v>
      </c>
      <c r="U2662" s="122">
        <v>5.9187906836800003E-2</v>
      </c>
      <c r="V2662" s="122">
        <v>5.8708227930800001E-2</v>
      </c>
      <c r="W2662" s="122">
        <v>4.58363593296E-2</v>
      </c>
      <c r="X2662" s="122">
        <v>3.0877167703199999E-2</v>
      </c>
      <c r="Y2662" s="122">
        <v>5.3659997501599999E-2</v>
      </c>
      <c r="Z2662" s="122">
        <v>7.6139896333199994E-2</v>
      </c>
      <c r="AA2662" s="122">
        <v>1.28822004668E-2</v>
      </c>
      <c r="AB2662" s="122">
        <v>4.0249965506800003E-2</v>
      </c>
      <c r="AC2662" s="122">
        <v>8.0227800987600004E-2</v>
      </c>
      <c r="AD2662" s="122">
        <v>6.4606219700399994E-2</v>
      </c>
      <c r="AE2662" s="122">
        <v>4.7666020163999998E-2</v>
      </c>
      <c r="AF2662" s="122">
        <v>3.18697512616E-2</v>
      </c>
      <c r="AG2662" s="122">
        <v>3.7790444661199997E-2</v>
      </c>
      <c r="AH2662" s="122">
        <v>3.7020913126399997E-2</v>
      </c>
      <c r="AI2662" s="122">
        <v>3.9375283665200003E-2</v>
      </c>
      <c r="AJ2662" s="122">
        <v>4.1960346744400003E-2</v>
      </c>
      <c r="AK2662" s="122">
        <v>4.2129201015999998E-2</v>
      </c>
      <c r="AL2662" s="122">
        <v>0</v>
      </c>
    </row>
    <row r="2663" spans="1:38" hidden="1" x14ac:dyDescent="0.25">
      <c r="A2663" s="122" t="s">
        <v>2005</v>
      </c>
      <c r="B2663" s="122">
        <v>1</v>
      </c>
      <c r="C2663" s="122" t="s">
        <v>2191</v>
      </c>
      <c r="D2663" s="122" t="s">
        <v>2137</v>
      </c>
      <c r="E2663" s="122">
        <v>49</v>
      </c>
      <c r="F2663" s="122">
        <v>0</v>
      </c>
      <c r="G2663" s="122">
        <v>0</v>
      </c>
      <c r="H2663" s="122">
        <v>0</v>
      </c>
      <c r="I2663" s="122">
        <v>0</v>
      </c>
      <c r="J2663" s="122">
        <v>0</v>
      </c>
      <c r="K2663" s="122">
        <v>0</v>
      </c>
      <c r="L2663" s="122">
        <v>0</v>
      </c>
      <c r="M2663" s="122">
        <v>0</v>
      </c>
      <c r="N2663" s="122">
        <v>0</v>
      </c>
      <c r="O2663" s="122">
        <v>0</v>
      </c>
      <c r="P2663" s="122">
        <v>0</v>
      </c>
      <c r="Q2663" s="122">
        <v>0</v>
      </c>
      <c r="R2663" s="122">
        <v>0</v>
      </c>
      <c r="S2663" s="122">
        <v>0</v>
      </c>
      <c r="T2663" s="122">
        <v>0</v>
      </c>
      <c r="U2663" s="122">
        <v>0</v>
      </c>
      <c r="V2663" s="122">
        <v>0</v>
      </c>
      <c r="W2663" s="122">
        <v>0</v>
      </c>
      <c r="X2663" s="122">
        <v>0</v>
      </c>
      <c r="Y2663" s="122">
        <v>0</v>
      </c>
      <c r="Z2663" s="122">
        <v>0</v>
      </c>
      <c r="AA2663" s="122">
        <v>0</v>
      </c>
      <c r="AB2663" s="122">
        <v>0</v>
      </c>
      <c r="AC2663" s="122">
        <v>0</v>
      </c>
      <c r="AD2663" s="122">
        <v>0</v>
      </c>
      <c r="AE2663" s="122">
        <v>0</v>
      </c>
      <c r="AF2663" s="122">
        <v>0</v>
      </c>
      <c r="AG2663" s="122">
        <v>0</v>
      </c>
      <c r="AH2663" s="122">
        <v>0</v>
      </c>
      <c r="AI2663" s="122">
        <v>0</v>
      </c>
      <c r="AJ2663" s="122">
        <v>0</v>
      </c>
      <c r="AK2663" s="122">
        <v>0</v>
      </c>
      <c r="AL2663" s="122">
        <v>0</v>
      </c>
    </row>
    <row r="2664" spans="1:38" hidden="1" x14ac:dyDescent="0.25">
      <c r="A2664" s="122" t="s">
        <v>2005</v>
      </c>
      <c r="B2664" s="122">
        <v>1</v>
      </c>
      <c r="C2664" s="122" t="s">
        <v>2191</v>
      </c>
      <c r="D2664" s="122" t="s">
        <v>2104</v>
      </c>
      <c r="E2664" s="122">
        <v>49</v>
      </c>
      <c r="F2664" s="122">
        <v>2.3534277423999999E-3</v>
      </c>
      <c r="G2664" s="122">
        <v>2.6896317055999999E-3</v>
      </c>
      <c r="H2664" s="122">
        <v>3.0258356716000002E-3</v>
      </c>
      <c r="I2664" s="122">
        <v>3.8663455796000001E-3</v>
      </c>
      <c r="J2664" s="122">
        <v>4.7516826812000002E-3</v>
      </c>
      <c r="K2664" s="122">
        <v>5.3792634139999997E-3</v>
      </c>
      <c r="L2664" s="122">
        <v>6.1133087343999996E-3</v>
      </c>
      <c r="M2664" s="122">
        <v>6.7633030639999998E-3</v>
      </c>
      <c r="N2664" s="122">
        <v>7.3702240611999998E-3</v>
      </c>
      <c r="O2664" s="122">
        <v>8.2555611656000005E-3</v>
      </c>
      <c r="P2664" s="122">
        <v>9.2249492579999995E-3</v>
      </c>
      <c r="Q2664" s="122">
        <v>4.7250790439999999E-3</v>
      </c>
      <c r="R2664" s="122">
        <v>1.7111548439999999E-4</v>
      </c>
      <c r="S2664" s="122">
        <v>5.4197067959999999E-4</v>
      </c>
      <c r="T2664" s="122">
        <v>9.5363994599999996E-4</v>
      </c>
      <c r="U2664" s="122">
        <v>1.8007442656000001E-3</v>
      </c>
      <c r="V2664" s="122">
        <v>2.6736987031999999E-3</v>
      </c>
      <c r="W2664" s="122">
        <v>3.465550424E-3</v>
      </c>
      <c r="X2664" s="122">
        <v>4.2118174700000004E-3</v>
      </c>
      <c r="Y2664" s="122">
        <v>3.9172698992000002E-3</v>
      </c>
      <c r="Z2664" s="122">
        <v>3.771459216E-3</v>
      </c>
      <c r="AA2664" s="122">
        <v>2.9217051920000001E-4</v>
      </c>
      <c r="AB2664" s="122">
        <v>1.0187038428000001E-3</v>
      </c>
      <c r="AC2664" s="122">
        <v>3.4516205584000001E-3</v>
      </c>
      <c r="AD2664" s="122">
        <v>6.5846859932000004E-3</v>
      </c>
      <c r="AE2664" s="122">
        <v>9.7832535639999999E-3</v>
      </c>
      <c r="AF2664" s="122">
        <v>1.3822245275999999E-2</v>
      </c>
      <c r="AG2664" s="122">
        <v>1.3021891503599999E-2</v>
      </c>
      <c r="AH2664" s="122">
        <v>1.0879743498400001E-2</v>
      </c>
      <c r="AI2664" s="122">
        <v>9.796649268E-3</v>
      </c>
      <c r="AJ2664" s="122">
        <v>8.7469991279999996E-3</v>
      </c>
      <c r="AK2664" s="122">
        <v>8.7422208468000001E-3</v>
      </c>
      <c r="AL2664" s="122">
        <v>0</v>
      </c>
    </row>
    <row r="2665" spans="1:38" hidden="1" x14ac:dyDescent="0.25">
      <c r="A2665" s="122" t="s">
        <v>2005</v>
      </c>
      <c r="B2665" s="122">
        <v>1</v>
      </c>
      <c r="C2665" s="122" t="s">
        <v>2191</v>
      </c>
      <c r="D2665" s="122" t="s">
        <v>2105</v>
      </c>
      <c r="E2665" s="122">
        <v>49</v>
      </c>
      <c r="F2665" s="122">
        <v>7.0282234680000004E-4</v>
      </c>
      <c r="G2665" s="122">
        <v>8.0322553920000005E-4</v>
      </c>
      <c r="H2665" s="122">
        <v>9.0362873160000005E-4</v>
      </c>
      <c r="I2665" s="122">
        <v>1.1546367140000001E-3</v>
      </c>
      <c r="J2665" s="122">
        <v>1.4190317876E-3</v>
      </c>
      <c r="K2665" s="122">
        <v>1.6064510784000001E-3</v>
      </c>
      <c r="L2665" s="122">
        <v>1.8256647163999999E-3</v>
      </c>
      <c r="M2665" s="122">
        <v>2.0197775556E-3</v>
      </c>
      <c r="N2665" s="122">
        <v>2.2010270716000002E-3</v>
      </c>
      <c r="O2665" s="122">
        <v>2.4654221452000001E-3</v>
      </c>
      <c r="P2665" s="122">
        <v>2.7549180148000001E-3</v>
      </c>
      <c r="Q2665" s="122">
        <v>3.1753766771999998E-3</v>
      </c>
      <c r="R2665" s="122">
        <v>3.6201582815999999E-3</v>
      </c>
      <c r="S2665" s="122">
        <v>4.0000244256000001E-3</v>
      </c>
      <c r="T2665" s="122">
        <v>4.1562925600000002E-3</v>
      </c>
      <c r="U2665" s="122">
        <v>4.2791533595999999E-3</v>
      </c>
      <c r="V2665" s="122">
        <v>4.4348363808000002E-3</v>
      </c>
      <c r="W2665" s="122">
        <v>3.3789726151999999E-3</v>
      </c>
      <c r="X2665" s="122">
        <v>2.1624332911999999E-3</v>
      </c>
      <c r="Y2665" s="122">
        <v>1.3387010364000001E-3</v>
      </c>
      <c r="Z2665" s="122">
        <v>6.2890119039999998E-4</v>
      </c>
      <c r="AA2665" s="122">
        <v>4.2233453555999998E-3</v>
      </c>
      <c r="AB2665" s="122">
        <v>4.0070739239999997E-3</v>
      </c>
      <c r="AC2665" s="122">
        <v>1.1707950156000001E-3</v>
      </c>
      <c r="AD2665" s="122">
        <v>2.5116529424E-2</v>
      </c>
      <c r="AE2665" s="122">
        <v>4.9819552221599998E-2</v>
      </c>
      <c r="AF2665" s="122">
        <v>7.9565736174400006E-2</v>
      </c>
      <c r="AG2665" s="122">
        <v>7.3066937157200001E-2</v>
      </c>
      <c r="AH2665" s="122">
        <v>5.9720334340799999E-2</v>
      </c>
      <c r="AI2665" s="122">
        <v>5.2303882394400002E-2</v>
      </c>
      <c r="AJ2665" s="122">
        <v>4.5042536747599997E-2</v>
      </c>
      <c r="AK2665" s="122">
        <v>4.5874312304799998E-2</v>
      </c>
      <c r="AL2665" s="122">
        <v>0</v>
      </c>
    </row>
    <row r="2666" spans="1:38" hidden="1" x14ac:dyDescent="0.25">
      <c r="A2666" s="122" t="s">
        <v>2005</v>
      </c>
      <c r="B2666" s="122">
        <v>1</v>
      </c>
      <c r="C2666" s="122" t="s">
        <v>2191</v>
      </c>
      <c r="D2666" s="122" t="s">
        <v>2106</v>
      </c>
      <c r="E2666" s="122">
        <v>49</v>
      </c>
      <c r="F2666" s="122">
        <v>1.17337093468E-2</v>
      </c>
      <c r="G2666" s="122">
        <v>1.34099535388E-2</v>
      </c>
      <c r="H2666" s="122">
        <v>1.5086197730799999E-2</v>
      </c>
      <c r="I2666" s="122">
        <v>1.9276808210799998E-2</v>
      </c>
      <c r="J2666" s="122">
        <v>2.36909179192E-2</v>
      </c>
      <c r="K2666" s="122">
        <v>2.68199070776E-2</v>
      </c>
      <c r="L2666" s="122">
        <v>3.0479706896800001E-2</v>
      </c>
      <c r="M2666" s="122">
        <v>3.3720445670800001E-2</v>
      </c>
      <c r="N2666" s="122">
        <v>3.6746429621999997E-2</v>
      </c>
      <c r="O2666" s="122">
        <v>4.1160539330400002E-2</v>
      </c>
      <c r="P2666" s="122">
        <v>4.5993710084000002E-2</v>
      </c>
      <c r="Q2666" s="122">
        <v>3.1527690012000002E-2</v>
      </c>
      <c r="R2666" s="122">
        <v>1.6974810017199998E-2</v>
      </c>
      <c r="S2666" s="122">
        <v>2.3047917863600002E-2</v>
      </c>
      <c r="T2666" s="122">
        <v>2.8697495229199999E-2</v>
      </c>
      <c r="U2666" s="122">
        <v>3.1521179073999997E-2</v>
      </c>
      <c r="V2666" s="122">
        <v>3.4615676424E-2</v>
      </c>
      <c r="W2666" s="122">
        <v>2.8735151418399999E-2</v>
      </c>
      <c r="X2666" s="122">
        <v>2.1685252932E-2</v>
      </c>
      <c r="Y2666" s="122">
        <v>3.2034394128799999E-2</v>
      </c>
      <c r="Z2666" s="122">
        <v>4.2486486226799999E-2</v>
      </c>
      <c r="AA2666" s="122">
        <v>3.6234147720399998E-2</v>
      </c>
      <c r="AB2666" s="122">
        <v>0.1486368426396</v>
      </c>
      <c r="AC2666" s="122">
        <v>6.2521500179599995E-2</v>
      </c>
      <c r="AD2666" s="122">
        <v>5.2486802544400003E-2</v>
      </c>
      <c r="AE2666" s="122">
        <v>4.1493223464000001E-2</v>
      </c>
      <c r="AF2666" s="122">
        <v>3.1835914675599999E-2</v>
      </c>
      <c r="AG2666" s="122">
        <v>3.2755575669600002E-2</v>
      </c>
      <c r="AH2666" s="122">
        <v>2.9305187080399999E-2</v>
      </c>
      <c r="AI2666" s="122">
        <v>2.8536718291200001E-2</v>
      </c>
      <c r="AJ2666" s="122">
        <v>2.7899921375200001E-2</v>
      </c>
      <c r="AK2666" s="122">
        <v>2.8201153307600001E-2</v>
      </c>
      <c r="AL2666" s="122">
        <v>0</v>
      </c>
    </row>
    <row r="2667" spans="1:38" hidden="1" x14ac:dyDescent="0.25">
      <c r="A2667" s="122" t="s">
        <v>2005</v>
      </c>
      <c r="B2667" s="122">
        <v>1</v>
      </c>
      <c r="C2667" s="122" t="s">
        <v>2191</v>
      </c>
      <c r="D2667" s="122" t="s">
        <v>2107</v>
      </c>
      <c r="E2667" s="122">
        <v>49</v>
      </c>
      <c r="F2667" s="122">
        <v>2.1070532840000001E-4</v>
      </c>
      <c r="G2667" s="122">
        <v>2.4080609E-4</v>
      </c>
      <c r="H2667" s="122">
        <v>2.7090684880000002E-4</v>
      </c>
      <c r="I2667" s="122">
        <v>3.4615875280000002E-4</v>
      </c>
      <c r="J2667" s="122">
        <v>4.2542409E-4</v>
      </c>
      <c r="K2667" s="122">
        <v>4.8161217719999998E-4</v>
      </c>
      <c r="L2667" s="122">
        <v>5.4733217279999999E-4</v>
      </c>
      <c r="M2667" s="122">
        <v>6.05526978E-4</v>
      </c>
      <c r="N2667" s="122">
        <v>6.5986537399999995E-4</v>
      </c>
      <c r="O2667" s="122">
        <v>7.3913071119999999E-4</v>
      </c>
      <c r="P2667" s="122">
        <v>8.2592123880000003E-4</v>
      </c>
      <c r="Q2667" s="122">
        <v>9.2299352039999999E-4</v>
      </c>
      <c r="R2667" s="122">
        <v>1.0266929036E-3</v>
      </c>
      <c r="S2667" s="122">
        <v>1.6710727572E-3</v>
      </c>
      <c r="T2667" s="122">
        <v>2.3301763240000002E-3</v>
      </c>
      <c r="U2667" s="122">
        <v>1.9300886528E-3</v>
      </c>
      <c r="V2667" s="122">
        <v>1.5379114940000001E-3</v>
      </c>
      <c r="W2667" s="122">
        <v>1.228768352E-3</v>
      </c>
      <c r="X2667" s="122">
        <v>8.6595296760000003E-4</v>
      </c>
      <c r="Y2667" s="122">
        <v>1.7279081316E-3</v>
      </c>
      <c r="Z2667" s="122">
        <v>2.5689097448000002E-3</v>
      </c>
      <c r="AA2667" s="122">
        <v>9.5572422651999996E-3</v>
      </c>
      <c r="AB2667" s="122">
        <v>7.7744476096000001E-3</v>
      </c>
      <c r="AC2667" s="122">
        <v>3.3393583467999999E-3</v>
      </c>
      <c r="AD2667" s="122">
        <v>3.2797898728000002E-3</v>
      </c>
      <c r="AE2667" s="122">
        <v>3.1843095704E-3</v>
      </c>
      <c r="AF2667" s="122">
        <v>3.2592593628000001E-3</v>
      </c>
      <c r="AG2667" s="122">
        <v>3.3879552251999999E-3</v>
      </c>
      <c r="AH2667" s="122">
        <v>3.0532620383999999E-3</v>
      </c>
      <c r="AI2667" s="122">
        <v>2.9961690751999998E-3</v>
      </c>
      <c r="AJ2667" s="122">
        <v>2.9532393967999998E-3</v>
      </c>
      <c r="AK2667" s="122">
        <v>2.9432896331999998E-3</v>
      </c>
      <c r="AL2667" s="122">
        <v>0</v>
      </c>
    </row>
    <row r="2668" spans="1:38" hidden="1" x14ac:dyDescent="0.25">
      <c r="A2668" s="122" t="s">
        <v>2005</v>
      </c>
      <c r="B2668" s="122">
        <v>1</v>
      </c>
      <c r="C2668" s="122" t="s">
        <v>2191</v>
      </c>
      <c r="D2668" s="122" t="s">
        <v>475</v>
      </c>
      <c r="E2668" s="122">
        <v>49</v>
      </c>
      <c r="F2668" s="122">
        <v>1.4208819995999999E-3</v>
      </c>
      <c r="G2668" s="122">
        <v>1.6238651436000001E-3</v>
      </c>
      <c r="H2668" s="122">
        <v>1.8268482848E-3</v>
      </c>
      <c r="I2668" s="122">
        <v>2.3343061419999998E-3</v>
      </c>
      <c r="J2668" s="122">
        <v>2.8688284183999999E-3</v>
      </c>
      <c r="K2668" s="122">
        <v>3.2477302872000002E-3</v>
      </c>
      <c r="L2668" s="122">
        <v>3.6909101488E-3</v>
      </c>
      <c r="M2668" s="122">
        <v>4.0833442244000004E-3</v>
      </c>
      <c r="N2668" s="122">
        <v>4.4497727764000001E-3</v>
      </c>
      <c r="O2668" s="122">
        <v>4.9842950528000002E-3</v>
      </c>
      <c r="P2668" s="122">
        <v>5.5695631152000002E-3</v>
      </c>
      <c r="Q2668" s="122">
        <v>5.9218475148000004E-3</v>
      </c>
      <c r="R2668" s="122">
        <v>6.3118855240000002E-3</v>
      </c>
      <c r="S2668" s="122">
        <v>6.8589925152000002E-3</v>
      </c>
      <c r="T2668" s="122">
        <v>6.9994737680000004E-3</v>
      </c>
      <c r="U2668" s="122">
        <v>5.8886860536000001E-3</v>
      </c>
      <c r="V2668" s="122">
        <v>4.8036961672E-3</v>
      </c>
      <c r="W2668" s="122">
        <v>7.6480288331999997E-3</v>
      </c>
      <c r="X2668" s="122">
        <v>1.0461503357199999E-2</v>
      </c>
      <c r="Y2668" s="122">
        <v>8.4969738700000005E-3</v>
      </c>
      <c r="Z2668" s="122">
        <v>6.9707577604000001E-3</v>
      </c>
      <c r="AA2668" s="122">
        <v>4.4351904100000004E-3</v>
      </c>
      <c r="AB2668" s="122">
        <v>1.1391499672E-2</v>
      </c>
      <c r="AC2668" s="122">
        <v>6.4619651852000004E-3</v>
      </c>
      <c r="AD2668" s="122">
        <v>9.6583248244000008E-3</v>
      </c>
      <c r="AE2668" s="122">
        <v>1.2891571207199999E-2</v>
      </c>
      <c r="AF2668" s="122">
        <v>1.7143206645600002E-2</v>
      </c>
      <c r="AG2668" s="122">
        <v>1.8082778672000002E-2</v>
      </c>
      <c r="AH2668" s="122">
        <v>1.6463360883199999E-2</v>
      </c>
      <c r="AI2668" s="122">
        <v>1.63271453548E-2</v>
      </c>
      <c r="AJ2668" s="122">
        <v>1.6270620715999998E-2</v>
      </c>
      <c r="AK2668" s="122">
        <v>1.6318385974799999E-2</v>
      </c>
      <c r="AL2668" s="122">
        <v>0</v>
      </c>
    </row>
    <row r="2669" spans="1:38" hidden="1" x14ac:dyDescent="0.25">
      <c r="A2669" s="122" t="s">
        <v>2005</v>
      </c>
      <c r="B2669" s="122">
        <v>1</v>
      </c>
      <c r="C2669" s="122" t="s">
        <v>2191</v>
      </c>
      <c r="D2669" s="122" t="s">
        <v>2108</v>
      </c>
      <c r="E2669" s="122">
        <v>49</v>
      </c>
      <c r="F2669" s="122">
        <v>7.4975394199999995E-4</v>
      </c>
      <c r="G2669" s="122">
        <v>8.5686164759999999E-4</v>
      </c>
      <c r="H2669" s="122">
        <v>9.6396935320000002E-4</v>
      </c>
      <c r="I2669" s="122">
        <v>1.2317386171999999E-3</v>
      </c>
      <c r="J2669" s="122">
        <v>1.5137889088E-3</v>
      </c>
      <c r="K2669" s="122">
        <v>1.7137232923999999E-3</v>
      </c>
      <c r="L2669" s="122">
        <v>1.9475751176000001E-3</v>
      </c>
      <c r="M2669" s="122">
        <v>2.1546500164E-3</v>
      </c>
      <c r="N2669" s="122">
        <v>2.3480026304000001E-3</v>
      </c>
      <c r="O2669" s="122">
        <v>2.6300529220000001E-3</v>
      </c>
      <c r="P2669" s="122">
        <v>2.9388801428000002E-3</v>
      </c>
      <c r="Q2669" s="122">
        <v>3.9112013472000001E-3</v>
      </c>
      <c r="R2669" s="122">
        <v>4.9214866567999999E-3</v>
      </c>
      <c r="S2669" s="122">
        <v>6.4616895615999996E-3</v>
      </c>
      <c r="T2669" s="122">
        <v>7.8469838831999993E-3</v>
      </c>
      <c r="U2669" s="122">
        <v>7.6469078811999998E-3</v>
      </c>
      <c r="V2669" s="122">
        <v>7.4991348068000003E-3</v>
      </c>
      <c r="W2669" s="122">
        <v>5.3475008327999998E-3</v>
      </c>
      <c r="X2669" s="122">
        <v>2.9110227887999998E-3</v>
      </c>
      <c r="Y2669" s="122">
        <v>8.2463309404000006E-3</v>
      </c>
      <c r="Z2669" s="122">
        <v>1.33750233736E-2</v>
      </c>
      <c r="AA2669" s="122">
        <v>1.3394193932E-3</v>
      </c>
      <c r="AB2669" s="122">
        <v>2.7530103818000001E-2</v>
      </c>
      <c r="AC2669" s="122">
        <v>1.1492021783199999E-2</v>
      </c>
      <c r="AD2669" s="122">
        <v>9.0822131596000003E-3</v>
      </c>
      <c r="AE2669" s="122">
        <v>6.4779929871999998E-3</v>
      </c>
      <c r="AF2669" s="122">
        <v>4.0018397272E-3</v>
      </c>
      <c r="AG2669" s="122">
        <v>4.1290075288E-3</v>
      </c>
      <c r="AH2669" s="122">
        <v>3.7014955964000001E-3</v>
      </c>
      <c r="AI2669" s="122">
        <v>3.6121221387999999E-3</v>
      </c>
      <c r="AJ2669" s="122">
        <v>3.5395288039999999E-3</v>
      </c>
      <c r="AK2669" s="122">
        <v>3.5745546676000002E-3</v>
      </c>
      <c r="AL2669" s="122">
        <v>0</v>
      </c>
    </row>
    <row r="2670" spans="1:38" hidden="1" x14ac:dyDescent="0.25">
      <c r="A2670" s="122" t="s">
        <v>2005</v>
      </c>
      <c r="B2670" s="122">
        <v>1</v>
      </c>
      <c r="C2670" s="122" t="s">
        <v>2191</v>
      </c>
      <c r="D2670" s="122" t="s">
        <v>2109</v>
      </c>
      <c r="E2670" s="122">
        <v>49</v>
      </c>
      <c r="F2670" s="122">
        <v>1.1686908225999999E-2</v>
      </c>
      <c r="G2670" s="122">
        <v>1.33564665444E-2</v>
      </c>
      <c r="H2670" s="122">
        <v>1.5026024862800001E-2</v>
      </c>
      <c r="I2670" s="122">
        <v>1.9199920658799999E-2</v>
      </c>
      <c r="J2670" s="122">
        <v>2.3596424227599999E-2</v>
      </c>
      <c r="K2670" s="122">
        <v>2.67129330888E-2</v>
      </c>
      <c r="L2670" s="122">
        <v>3.0358135416E-2</v>
      </c>
      <c r="M2670" s="122">
        <v>3.3585948166400002E-2</v>
      </c>
      <c r="N2670" s="122">
        <v>3.65998626672E-2</v>
      </c>
      <c r="O2670" s="122">
        <v>4.09963662388E-2</v>
      </c>
      <c r="P2670" s="122">
        <v>4.5810259389999997E-2</v>
      </c>
      <c r="Q2670" s="122">
        <v>5.7005769365999999E-2</v>
      </c>
      <c r="R2670" s="122">
        <v>6.8702182360000003E-2</v>
      </c>
      <c r="S2670" s="122">
        <v>7.1370113819199998E-2</v>
      </c>
      <c r="T2670" s="122">
        <v>6.9133489574800006E-2</v>
      </c>
      <c r="U2670" s="122">
        <v>7.4819493918399996E-2</v>
      </c>
      <c r="V2670" s="122">
        <v>8.1132926184800003E-2</v>
      </c>
      <c r="W2670" s="122">
        <v>7.4452227687600001E-2</v>
      </c>
      <c r="X2670" s="122">
        <v>6.5285717238000002E-2</v>
      </c>
      <c r="Y2670" s="122">
        <v>9.3895484418399996E-2</v>
      </c>
      <c r="Z2670" s="122">
        <v>0.1229575003244</v>
      </c>
      <c r="AA2670" s="122">
        <v>0.19911073545720001</v>
      </c>
      <c r="AB2670" s="122">
        <v>4.0643048191200001E-2</v>
      </c>
      <c r="AC2670" s="122">
        <v>0.11248505613239999</v>
      </c>
      <c r="AD2670" s="122">
        <v>0.1134117185152</v>
      </c>
      <c r="AE2670" s="122">
        <v>0.1132229275212</v>
      </c>
      <c r="AF2670" s="122">
        <v>0.1193849160728</v>
      </c>
      <c r="AG2670" s="122">
        <v>0.1242301413416</v>
      </c>
      <c r="AH2670" s="122">
        <v>0.1120409324244</v>
      </c>
      <c r="AI2670" s="122">
        <v>0.110031589906</v>
      </c>
      <c r="AJ2670" s="122">
        <v>0.108543634766</v>
      </c>
      <c r="AK2670" s="122">
        <v>0.1085904730904</v>
      </c>
      <c r="AL2670" s="122">
        <v>0</v>
      </c>
    </row>
    <row r="2671" spans="1:38" hidden="1" x14ac:dyDescent="0.25">
      <c r="A2671" s="122" t="s">
        <v>2005</v>
      </c>
      <c r="B2671" s="122">
        <v>1</v>
      </c>
      <c r="C2671" s="122" t="s">
        <v>2191</v>
      </c>
      <c r="D2671" s="122" t="s">
        <v>2110</v>
      </c>
      <c r="E2671" s="122">
        <v>49</v>
      </c>
      <c r="F2671" s="122">
        <v>1.0283543228E-3</v>
      </c>
      <c r="G2671" s="122">
        <v>1.1752620824000001E-3</v>
      </c>
      <c r="H2671" s="122">
        <v>1.3221698420000001E-3</v>
      </c>
      <c r="I2671" s="122">
        <v>1.6894392424000001E-3</v>
      </c>
      <c r="J2671" s="122">
        <v>2.0762963452000001E-3</v>
      </c>
      <c r="K2671" s="122">
        <v>2.3505241648000001E-3</v>
      </c>
      <c r="L2671" s="122">
        <v>2.6712727747999999E-3</v>
      </c>
      <c r="M2671" s="122">
        <v>2.9552944428E-3</v>
      </c>
      <c r="N2671" s="122">
        <v>3.2204947796E-3</v>
      </c>
      <c r="O2671" s="122">
        <v>3.6073518823999998E-3</v>
      </c>
      <c r="P2671" s="122">
        <v>4.0309359244000004E-3</v>
      </c>
      <c r="Q2671" s="122">
        <v>3.1738359492000001E-3</v>
      </c>
      <c r="R2671" s="122">
        <v>2.3185463615999998E-3</v>
      </c>
      <c r="S2671" s="122">
        <v>2.9611905232000001E-3</v>
      </c>
      <c r="T2671" s="122">
        <v>3.5187776036000001E-3</v>
      </c>
      <c r="U2671" s="122">
        <v>3.5132148548000001E-3</v>
      </c>
      <c r="V2671" s="122">
        <v>3.5329885891999999E-3</v>
      </c>
      <c r="W2671" s="122">
        <v>5.524139418E-3</v>
      </c>
      <c r="X2671" s="122">
        <v>7.4889766588000003E-3</v>
      </c>
      <c r="Y2671" s="122">
        <v>8.2365782659999994E-3</v>
      </c>
      <c r="Z2671" s="122">
        <v>9.1776271188000001E-3</v>
      </c>
      <c r="AA2671" s="122">
        <v>3.8206481431999999E-3</v>
      </c>
      <c r="AB2671" s="122">
        <v>5.6214013156E-3</v>
      </c>
      <c r="AC2671" s="122">
        <v>8.4562509639999998E-3</v>
      </c>
      <c r="AD2671" s="122">
        <v>6.5437539495999996E-3</v>
      </c>
      <c r="AE2671" s="122">
        <v>4.4837279731999996E-3</v>
      </c>
      <c r="AF2671" s="122">
        <v>2.4889794384E-3</v>
      </c>
      <c r="AG2671" s="122">
        <v>3.4578550719999998E-3</v>
      </c>
      <c r="AH2671" s="122">
        <v>3.6696835588000002E-3</v>
      </c>
      <c r="AI2671" s="122">
        <v>4.1699657439999999E-3</v>
      </c>
      <c r="AJ2671" s="122">
        <v>4.6982807508000003E-3</v>
      </c>
      <c r="AK2671" s="122">
        <v>4.7029513412E-3</v>
      </c>
      <c r="AL2671" s="122">
        <v>0</v>
      </c>
    </row>
    <row r="2672" spans="1:38" hidden="1" x14ac:dyDescent="0.25">
      <c r="A2672" s="122" t="s">
        <v>2005</v>
      </c>
      <c r="B2672" s="122">
        <v>1</v>
      </c>
      <c r="C2672" s="122" t="s">
        <v>2191</v>
      </c>
      <c r="D2672" s="122" t="s">
        <v>2111</v>
      </c>
      <c r="E2672" s="122">
        <v>49</v>
      </c>
      <c r="F2672" s="122">
        <v>1.5706455828E-3</v>
      </c>
      <c r="G2672" s="122">
        <v>1.795023524E-3</v>
      </c>
      <c r="H2672" s="122">
        <v>2.0194014652000001E-3</v>
      </c>
      <c r="I2672" s="122">
        <v>2.5803463168000002E-3</v>
      </c>
      <c r="J2672" s="122">
        <v>3.1712082276000001E-3</v>
      </c>
      <c r="K2672" s="122">
        <v>3.5900470480000001E-3</v>
      </c>
      <c r="L2672" s="122">
        <v>4.0799388867999997E-3</v>
      </c>
      <c r="M2672" s="122">
        <v>4.5137362367999997E-3</v>
      </c>
      <c r="N2672" s="122">
        <v>4.9187870339999998E-3</v>
      </c>
      <c r="O2672" s="122">
        <v>5.5096489448000002E-3</v>
      </c>
      <c r="P2672" s="122">
        <v>6.1566053415999999E-3</v>
      </c>
      <c r="Q2672" s="122">
        <v>7.5953935343999997E-3</v>
      </c>
      <c r="R2672" s="122">
        <v>9.0999898835999998E-3</v>
      </c>
      <c r="S2672" s="122">
        <v>1.1536623008400001E-2</v>
      </c>
      <c r="T2672" s="122">
        <v>1.3626945869599999E-2</v>
      </c>
      <c r="U2672" s="122">
        <v>1.2483921083199999E-2</v>
      </c>
      <c r="V2672" s="122">
        <v>1.14139275712E-2</v>
      </c>
      <c r="W2672" s="122">
        <v>9.6135804351999993E-3</v>
      </c>
      <c r="X2672" s="122">
        <v>7.4326305144E-3</v>
      </c>
      <c r="Y2672" s="122">
        <v>1.0552016574400001E-2</v>
      </c>
      <c r="Z2672" s="122">
        <v>1.37305863492E-2</v>
      </c>
      <c r="AA2672" s="122">
        <v>4.819155082E-3</v>
      </c>
      <c r="AB2672" s="122">
        <v>3.0424676746800002E-2</v>
      </c>
      <c r="AC2672" s="122">
        <v>1.28234308524E-2</v>
      </c>
      <c r="AD2672" s="122">
        <v>9.1499267439999997E-3</v>
      </c>
      <c r="AE2672" s="122">
        <v>5.2278622227999996E-3</v>
      </c>
      <c r="AF2672" s="122">
        <v>1.2439921228E-3</v>
      </c>
      <c r="AG2672" s="122">
        <v>1.2931126823999999E-3</v>
      </c>
      <c r="AH2672" s="122">
        <v>1.1653671904000001E-3</v>
      </c>
      <c r="AI2672" s="122">
        <v>1.1435759831999999E-3</v>
      </c>
      <c r="AJ2672" s="122">
        <v>1.1271906100000001E-3</v>
      </c>
      <c r="AK2672" s="122">
        <v>1.1400613E-3</v>
      </c>
      <c r="AL2672" s="122">
        <v>0</v>
      </c>
    </row>
    <row r="2673" spans="1:38" hidden="1" x14ac:dyDescent="0.25">
      <c r="A2673" s="122" t="s">
        <v>2005</v>
      </c>
      <c r="B2673" s="122">
        <v>1</v>
      </c>
      <c r="C2673" s="122" t="s">
        <v>2191</v>
      </c>
      <c r="D2673" s="122" t="s">
        <v>2112</v>
      </c>
      <c r="E2673" s="122">
        <v>49</v>
      </c>
      <c r="F2673" s="122">
        <v>4.3665444866399998E-2</v>
      </c>
      <c r="G2673" s="122">
        <v>4.99033655624E-2</v>
      </c>
      <c r="H2673" s="122">
        <v>5.6141286258400001E-2</v>
      </c>
      <c r="I2673" s="122">
        <v>7.1736087995599995E-2</v>
      </c>
      <c r="J2673" s="122">
        <v>8.8162612493199996E-2</v>
      </c>
      <c r="K2673" s="122">
        <v>9.9806731124799999E-2</v>
      </c>
      <c r="L2673" s="122">
        <v>0.11342619130919999</v>
      </c>
      <c r="M2673" s="122">
        <v>0.12548617131959999</v>
      </c>
      <c r="N2673" s="122">
        <v>0.13674696972440001</v>
      </c>
      <c r="O2673" s="122">
        <v>0.153173494222</v>
      </c>
      <c r="P2673" s="122">
        <v>0.17115949889359999</v>
      </c>
      <c r="Q2673" s="122">
        <v>0.14855892531760001</v>
      </c>
      <c r="R2673" s="122">
        <v>0.1263516733808</v>
      </c>
      <c r="S2673" s="122">
        <v>0.14551812799719999</v>
      </c>
      <c r="T2673" s="122">
        <v>0.1577407654088</v>
      </c>
      <c r="U2673" s="122">
        <v>0.14933122685319999</v>
      </c>
      <c r="V2673" s="122">
        <v>0.14187493530279999</v>
      </c>
      <c r="W2673" s="122">
        <v>0.1228793916392</v>
      </c>
      <c r="X2673" s="122">
        <v>9.9274411768000004E-2</v>
      </c>
      <c r="Y2673" s="122">
        <v>0.10995782787360001</v>
      </c>
      <c r="Z2673" s="122">
        <v>0.1231624041424</v>
      </c>
      <c r="AA2673" s="122">
        <v>6.4875909747600005E-2</v>
      </c>
      <c r="AB2673" s="122">
        <v>7.6452607125999994E-2</v>
      </c>
      <c r="AC2673" s="122">
        <v>9.0631220576399996E-2</v>
      </c>
      <c r="AD2673" s="122">
        <v>8.8851810840800002E-2</v>
      </c>
      <c r="AE2673" s="122">
        <v>8.6092516509999995E-2</v>
      </c>
      <c r="AF2673" s="122">
        <v>8.7924916676799997E-2</v>
      </c>
      <c r="AG2673" s="122">
        <v>8.7570727215999997E-2</v>
      </c>
      <c r="AH2673" s="122">
        <v>7.6487539410799998E-2</v>
      </c>
      <c r="AI2673" s="122">
        <v>7.2557141252399995E-2</v>
      </c>
      <c r="AJ2673" s="122">
        <v>6.8933162516399998E-2</v>
      </c>
      <c r="AK2673" s="122">
        <v>6.7963713039599999E-2</v>
      </c>
      <c r="AL2673" s="122">
        <v>0</v>
      </c>
    </row>
    <row r="2674" spans="1:38" hidden="1" x14ac:dyDescent="0.25">
      <c r="A2674" s="122" t="s">
        <v>2005</v>
      </c>
      <c r="B2674" s="122">
        <v>1</v>
      </c>
      <c r="C2674" s="122" t="s">
        <v>2191</v>
      </c>
      <c r="D2674" s="122" t="s">
        <v>2113</v>
      </c>
      <c r="E2674" s="122">
        <v>49</v>
      </c>
      <c r="F2674" s="122">
        <v>1.0063410806400001E-2</v>
      </c>
      <c r="G2674" s="122">
        <v>1.1501040921999999E-2</v>
      </c>
      <c r="H2674" s="122">
        <v>1.29386710376E-2</v>
      </c>
      <c r="I2674" s="122">
        <v>1.65327463252E-2</v>
      </c>
      <c r="J2674" s="122">
        <v>2.0318505628399999E-2</v>
      </c>
      <c r="K2674" s="122">
        <v>2.3002081843999999E-2</v>
      </c>
      <c r="L2674" s="122">
        <v>2.6140907595600001E-2</v>
      </c>
      <c r="M2674" s="122">
        <v>2.8920325817599998E-2</v>
      </c>
      <c r="N2674" s="122">
        <v>3.1515559661600002E-2</v>
      </c>
      <c r="O2674" s="122">
        <v>3.5301318964800002E-2</v>
      </c>
      <c r="P2674" s="122">
        <v>3.9446485797600003E-2</v>
      </c>
      <c r="Q2674" s="122">
        <v>5.2054424632000003E-2</v>
      </c>
      <c r="R2674" s="122">
        <v>6.5161768772799999E-2</v>
      </c>
      <c r="S2674" s="122">
        <v>7.4141723191200007E-2</v>
      </c>
      <c r="T2674" s="122">
        <v>7.9408929328400005E-2</v>
      </c>
      <c r="U2674" s="122">
        <v>7.2047898549200004E-2</v>
      </c>
      <c r="V2674" s="122">
        <v>6.5096782052400007E-2</v>
      </c>
      <c r="W2674" s="122">
        <v>6.6474719486000006E-2</v>
      </c>
      <c r="X2674" s="122">
        <v>6.6100092559200005E-2</v>
      </c>
      <c r="Y2674" s="122">
        <v>4.9885066616E-2</v>
      </c>
      <c r="Z2674" s="122">
        <v>3.6651892418400001E-2</v>
      </c>
      <c r="AA2674" s="122">
        <v>6.4146073753999999E-2</v>
      </c>
      <c r="AB2674" s="122">
        <v>7.5008772515599995E-2</v>
      </c>
      <c r="AC2674" s="122">
        <v>3.3420447530400001E-2</v>
      </c>
      <c r="AD2674" s="122">
        <v>2.6332654910799998E-2</v>
      </c>
      <c r="AE2674" s="122">
        <v>1.8676924669199998E-2</v>
      </c>
      <c r="AF2674" s="122">
        <v>1.13770543572E-2</v>
      </c>
      <c r="AG2674" s="122">
        <v>1.36752911456E-2</v>
      </c>
      <c r="AH2674" s="122">
        <v>1.3499708042800001E-2</v>
      </c>
      <c r="AI2674" s="122">
        <v>1.44555295808E-2</v>
      </c>
      <c r="AJ2674" s="122">
        <v>1.54973563948E-2</v>
      </c>
      <c r="AK2674" s="122">
        <v>1.55112275388E-2</v>
      </c>
      <c r="AL2674" s="122">
        <v>0</v>
      </c>
    </row>
    <row r="2675" spans="1:38" hidden="1" x14ac:dyDescent="0.25">
      <c r="A2675" s="122" t="s">
        <v>2005</v>
      </c>
      <c r="B2675" s="122">
        <v>1</v>
      </c>
      <c r="C2675" s="122" t="s">
        <v>2191</v>
      </c>
      <c r="D2675" s="122" t="s">
        <v>2114</v>
      </c>
      <c r="E2675" s="122">
        <v>49</v>
      </c>
      <c r="F2675" s="122">
        <v>1.2659703000000001E-4</v>
      </c>
      <c r="G2675" s="122">
        <v>1.4468231960000001E-4</v>
      </c>
      <c r="H2675" s="122">
        <v>1.6276760920000001E-4</v>
      </c>
      <c r="I2675" s="122">
        <v>2.0798083320000001E-4</v>
      </c>
      <c r="J2675" s="122">
        <v>2.5560543120000003E-4</v>
      </c>
      <c r="K2675" s="122">
        <v>2.8936463920000002E-4</v>
      </c>
      <c r="L2675" s="122">
        <v>3.2885085520000001E-4</v>
      </c>
      <c r="M2675" s="122">
        <v>3.638157488E-4</v>
      </c>
      <c r="N2675" s="122">
        <v>3.9646361440000001E-4</v>
      </c>
      <c r="O2675" s="122">
        <v>4.4408821240000002E-4</v>
      </c>
      <c r="P2675" s="122">
        <v>4.9623413000000004E-4</v>
      </c>
      <c r="Q2675" s="122">
        <v>6.274507904E-4</v>
      </c>
      <c r="R2675" s="122">
        <v>7.6432153279999996E-4</v>
      </c>
      <c r="S2675" s="122">
        <v>1.9307137780000001E-3</v>
      </c>
      <c r="T2675" s="122">
        <v>3.208049684E-3</v>
      </c>
      <c r="U2675" s="122">
        <v>3.1602933291999999E-3</v>
      </c>
      <c r="V2675" s="122">
        <v>3.1346812391999999E-3</v>
      </c>
      <c r="W2675" s="122">
        <v>4.3462740104000001E-3</v>
      </c>
      <c r="X2675" s="122">
        <v>5.5145909168000003E-3</v>
      </c>
      <c r="Y2675" s="122">
        <v>1.36382689212E-2</v>
      </c>
      <c r="Z2675" s="122">
        <v>2.1481337469200001E-2</v>
      </c>
      <c r="AA2675" s="122">
        <v>2.3554599096000002E-3</v>
      </c>
      <c r="AB2675" s="122">
        <v>5.2927455755999997E-2</v>
      </c>
      <c r="AC2675" s="122">
        <v>2.2245628286000001E-2</v>
      </c>
      <c r="AD2675" s="122">
        <v>1.59129727876E-2</v>
      </c>
      <c r="AE2675" s="122">
        <v>9.1504087668000007E-3</v>
      </c>
      <c r="AF2675" s="122">
        <v>2.2889455064000002E-3</v>
      </c>
      <c r="AG2675" s="122">
        <v>2.3793273336000001E-3</v>
      </c>
      <c r="AH2675" s="122">
        <v>2.1442756299999998E-3</v>
      </c>
      <c r="AI2675" s="122">
        <v>2.1041798091999998E-3</v>
      </c>
      <c r="AJ2675" s="122">
        <v>2.0740307224000002E-3</v>
      </c>
      <c r="AK2675" s="122">
        <v>2.0906545828E-3</v>
      </c>
      <c r="AL2675" s="122">
        <v>0</v>
      </c>
    </row>
    <row r="2676" spans="1:38" hidden="1" x14ac:dyDescent="0.25">
      <c r="A2676" s="122" t="s">
        <v>2005</v>
      </c>
      <c r="B2676" s="122">
        <v>1</v>
      </c>
      <c r="C2676" s="122" t="s">
        <v>2191</v>
      </c>
      <c r="D2676" s="122" t="s">
        <v>2115</v>
      </c>
      <c r="E2676" s="122">
        <v>49</v>
      </c>
      <c r="F2676" s="122">
        <v>5.9242194731999997E-3</v>
      </c>
      <c r="G2676" s="122">
        <v>6.7705365420000002E-3</v>
      </c>
      <c r="H2676" s="122">
        <v>7.6168536107999998E-3</v>
      </c>
      <c r="I2676" s="122">
        <v>9.7326462799999999E-3</v>
      </c>
      <c r="J2676" s="122">
        <v>1.1961281225599999E-2</v>
      </c>
      <c r="K2676" s="122">
        <v>1.3541073084E-2</v>
      </c>
      <c r="L2676" s="122">
        <v>1.53888653492E-2</v>
      </c>
      <c r="M2676" s="122">
        <v>1.70250783472E-2</v>
      </c>
      <c r="N2676" s="122">
        <v>1.8552864022000001E-2</v>
      </c>
      <c r="O2676" s="122">
        <v>2.0781498967599999E-2</v>
      </c>
      <c r="P2676" s="122">
        <v>2.3221713180399998E-2</v>
      </c>
      <c r="Q2676" s="122">
        <v>2.8490983737999999E-2</v>
      </c>
      <c r="R2676" s="122">
        <v>3.4004856110400002E-2</v>
      </c>
      <c r="S2676" s="122">
        <v>3.6803675437199999E-2</v>
      </c>
      <c r="T2676" s="122">
        <v>3.7390177621999997E-2</v>
      </c>
      <c r="U2676" s="122">
        <v>3.5362837260800001E-2</v>
      </c>
      <c r="V2676" s="122">
        <v>3.3560690234399997E-2</v>
      </c>
      <c r="W2676" s="122">
        <v>4.0187438544400003E-2</v>
      </c>
      <c r="X2676" s="122">
        <v>4.6123065262400002E-2</v>
      </c>
      <c r="Y2676" s="122">
        <v>4.6716850171600002E-2</v>
      </c>
      <c r="Z2676" s="122">
        <v>4.8726075647200003E-2</v>
      </c>
      <c r="AA2676" s="122">
        <v>2.2856875722799999E-2</v>
      </c>
      <c r="AB2676" s="122">
        <v>1.7032190593600002E-2</v>
      </c>
      <c r="AC2676" s="122">
        <v>7.92783250616E-2</v>
      </c>
      <c r="AD2676" s="122">
        <v>5.8385280198000003E-2</v>
      </c>
      <c r="AE2676" s="122">
        <v>3.6013948667200001E-2</v>
      </c>
      <c r="AF2676" s="122">
        <v>1.36384661728E-2</v>
      </c>
      <c r="AG2676" s="122">
        <v>2.8280421988000001E-2</v>
      </c>
      <c r="AH2676" s="122">
        <v>3.4452002269999997E-2</v>
      </c>
      <c r="AI2676" s="122">
        <v>4.3023847644400003E-2</v>
      </c>
      <c r="AJ2676" s="122">
        <v>5.1933867985999999E-2</v>
      </c>
      <c r="AK2676" s="122">
        <v>5.2083551984799997E-2</v>
      </c>
      <c r="AL2676" s="122">
        <v>0</v>
      </c>
    </row>
    <row r="2677" spans="1:38" hidden="1" x14ac:dyDescent="0.25">
      <c r="A2677" s="122" t="s">
        <v>2005</v>
      </c>
      <c r="B2677" s="122">
        <v>1</v>
      </c>
      <c r="C2677" s="122" t="s">
        <v>2191</v>
      </c>
      <c r="D2677" s="122" t="s">
        <v>2116</v>
      </c>
      <c r="E2677" s="122">
        <v>49</v>
      </c>
      <c r="F2677" s="122">
        <v>1.2818826739599999E-2</v>
      </c>
      <c r="G2677" s="122">
        <v>1.4650087704E-2</v>
      </c>
      <c r="H2677" s="122">
        <v>1.6481348665599999E-2</v>
      </c>
      <c r="I2677" s="122">
        <v>2.10595010752E-2</v>
      </c>
      <c r="J2677" s="122">
        <v>2.5881821610400001E-2</v>
      </c>
      <c r="K2677" s="122">
        <v>2.9300175408E-2</v>
      </c>
      <c r="L2677" s="122">
        <v>3.32984285088E-2</v>
      </c>
      <c r="M2677" s="122">
        <v>3.6838866371999998E-2</v>
      </c>
      <c r="N2677" s="122">
        <v>4.0144689183200001E-2</v>
      </c>
      <c r="O2677" s="122">
        <v>4.4967009718400001E-2</v>
      </c>
      <c r="P2677" s="122">
        <v>5.0247145494000001E-2</v>
      </c>
      <c r="Q2677" s="122">
        <v>5.4027457982400003E-2</v>
      </c>
      <c r="R2677" s="122">
        <v>5.8162187232799999E-2</v>
      </c>
      <c r="S2677" s="122">
        <v>6.54711697304E-2</v>
      </c>
      <c r="T2677" s="122">
        <v>6.9363374640000003E-2</v>
      </c>
      <c r="U2677" s="122">
        <v>7.9203002981200005E-2</v>
      </c>
      <c r="V2677" s="122">
        <v>8.9764639761999998E-2</v>
      </c>
      <c r="W2677" s="122">
        <v>0.121415993468</v>
      </c>
      <c r="X2677" s="122">
        <v>0.15171882015919999</v>
      </c>
      <c r="Y2677" s="122">
        <v>9.6134552561600001E-2</v>
      </c>
      <c r="Z2677" s="122">
        <v>4.8420472920399998E-2</v>
      </c>
      <c r="AA2677" s="122">
        <v>3.8365918715600002E-2</v>
      </c>
      <c r="AB2677" s="122">
        <v>6.5139556915999999E-2</v>
      </c>
      <c r="AC2677" s="122">
        <v>5.9013366392399999E-2</v>
      </c>
      <c r="AD2677" s="122">
        <v>4.1460866420399999E-2</v>
      </c>
      <c r="AE2677" s="122">
        <v>2.2743707411599999E-2</v>
      </c>
      <c r="AF2677" s="122">
        <v>3.6075771564E-3</v>
      </c>
      <c r="AG2677" s="122">
        <v>3.8169750416000001E-3</v>
      </c>
      <c r="AH2677" s="122">
        <v>3.4824575688000002E-3</v>
      </c>
      <c r="AI2677" s="122">
        <v>3.4610872772000002E-3</v>
      </c>
      <c r="AJ2677" s="122">
        <v>3.4567178688E-3</v>
      </c>
      <c r="AK2677" s="122">
        <v>3.4560998192000002E-3</v>
      </c>
      <c r="AL2677" s="122">
        <v>0</v>
      </c>
    </row>
    <row r="2678" spans="1:38" hidden="1" x14ac:dyDescent="0.25">
      <c r="A2678" s="122" t="s">
        <v>2005</v>
      </c>
      <c r="B2678" s="122">
        <v>1</v>
      </c>
      <c r="C2678" s="122" t="s">
        <v>2191</v>
      </c>
      <c r="D2678" s="122" t="s">
        <v>2138</v>
      </c>
      <c r="E2678" s="122">
        <v>49</v>
      </c>
      <c r="F2678" s="122">
        <v>4.3892763600000003E-5</v>
      </c>
      <c r="G2678" s="122">
        <v>5.0163159199999999E-5</v>
      </c>
      <c r="H2678" s="122">
        <v>5.6433554800000002E-5</v>
      </c>
      <c r="I2678" s="122">
        <v>7.2109542400000006E-5</v>
      </c>
      <c r="J2678" s="122">
        <v>8.8621581999999996E-5</v>
      </c>
      <c r="K2678" s="122">
        <v>1.003263184E-4</v>
      </c>
      <c r="L2678" s="122">
        <v>1.140166804E-4</v>
      </c>
      <c r="M2678" s="122">
        <v>1.2613944560000001E-4</v>
      </c>
      <c r="N2678" s="122">
        <v>1.3745886559999999E-4</v>
      </c>
      <c r="O2678" s="122">
        <v>1.5397090519999999E-4</v>
      </c>
      <c r="P2678" s="122">
        <v>1.720505444E-4</v>
      </c>
      <c r="Q2678" s="122">
        <v>1.9761108360000001E-4</v>
      </c>
      <c r="R2678" s="122">
        <v>2.246746292E-4</v>
      </c>
      <c r="S2678" s="122">
        <v>2.435083196E-4</v>
      </c>
      <c r="T2678" s="122">
        <v>2.4777466E-4</v>
      </c>
      <c r="U2678" s="122">
        <v>2.440861836E-4</v>
      </c>
      <c r="V2678" s="122">
        <v>2.4210802840000001E-4</v>
      </c>
      <c r="W2678" s="122">
        <v>3.6974596120000001E-4</v>
      </c>
      <c r="X2678" s="122">
        <v>4.952643276E-4</v>
      </c>
      <c r="Y2678" s="122">
        <v>5.0572722479999999E-4</v>
      </c>
      <c r="Z2678" s="122">
        <v>5.3116065519999997E-4</v>
      </c>
      <c r="AA2678" s="122">
        <v>8.5833405280000003E-4</v>
      </c>
      <c r="AB2678" s="122">
        <v>1.2506094635999999E-3</v>
      </c>
      <c r="AC2678" s="122">
        <v>5.208521332E-4</v>
      </c>
      <c r="AD2678" s="122">
        <v>2.1257106107999998E-3</v>
      </c>
      <c r="AE2678" s="122">
        <v>3.7768190823999999E-3</v>
      </c>
      <c r="AF2678" s="122">
        <v>5.7901422067999997E-3</v>
      </c>
      <c r="AG2678" s="122">
        <v>6.0426533047999997E-3</v>
      </c>
      <c r="AH2678" s="122">
        <v>5.4608851416000003E-3</v>
      </c>
      <c r="AI2678" s="122">
        <v>5.3743768540000002E-3</v>
      </c>
      <c r="AJ2678" s="122">
        <v>5.3135021883999999E-3</v>
      </c>
      <c r="AK2678" s="122">
        <v>5.2939066543999996E-3</v>
      </c>
      <c r="AL2678" s="122">
        <v>0</v>
      </c>
    </row>
    <row r="2679" spans="1:38" hidden="1" x14ac:dyDescent="0.25">
      <c r="A2679" s="122" t="s">
        <v>2005</v>
      </c>
      <c r="B2679" s="122">
        <v>1</v>
      </c>
      <c r="C2679" s="122" t="s">
        <v>2191</v>
      </c>
      <c r="D2679" s="122" t="s">
        <v>2172</v>
      </c>
      <c r="E2679" s="122">
        <v>49</v>
      </c>
      <c r="F2679" s="122">
        <v>0</v>
      </c>
      <c r="G2679" s="122">
        <v>0</v>
      </c>
      <c r="H2679" s="122">
        <v>0</v>
      </c>
      <c r="I2679" s="122">
        <v>0</v>
      </c>
      <c r="J2679" s="122">
        <v>0</v>
      </c>
      <c r="K2679" s="122">
        <v>0</v>
      </c>
      <c r="L2679" s="122">
        <v>0</v>
      </c>
      <c r="M2679" s="122">
        <v>0</v>
      </c>
      <c r="N2679" s="122">
        <v>0</v>
      </c>
      <c r="O2679" s="122">
        <v>0</v>
      </c>
      <c r="P2679" s="122">
        <v>0</v>
      </c>
      <c r="Q2679" s="122">
        <v>0</v>
      </c>
      <c r="R2679" s="122">
        <v>0</v>
      </c>
      <c r="S2679" s="122">
        <v>0</v>
      </c>
      <c r="T2679" s="122">
        <v>0</v>
      </c>
      <c r="U2679" s="122">
        <v>0</v>
      </c>
      <c r="V2679" s="122">
        <v>0</v>
      </c>
      <c r="W2679" s="122">
        <v>0</v>
      </c>
      <c r="X2679" s="122">
        <v>0</v>
      </c>
      <c r="Y2679" s="122">
        <v>0</v>
      </c>
      <c r="Z2679" s="122">
        <v>0</v>
      </c>
      <c r="AA2679" s="122">
        <v>0</v>
      </c>
      <c r="AB2679" s="122">
        <v>0</v>
      </c>
      <c r="AC2679" s="122">
        <v>0</v>
      </c>
      <c r="AD2679" s="122">
        <v>0</v>
      </c>
      <c r="AE2679" s="122">
        <v>0</v>
      </c>
      <c r="AF2679" s="122">
        <v>0</v>
      </c>
      <c r="AG2679" s="122">
        <v>0</v>
      </c>
      <c r="AH2679" s="122">
        <v>0</v>
      </c>
      <c r="AI2679" s="122">
        <v>0</v>
      </c>
      <c r="AJ2679" s="122">
        <v>0</v>
      </c>
      <c r="AK2679" s="122">
        <v>0</v>
      </c>
      <c r="AL2679" s="122">
        <v>0</v>
      </c>
    </row>
    <row r="2680" spans="1:38" hidden="1" x14ac:dyDescent="0.25">
      <c r="A2680" s="122" t="s">
        <v>2005</v>
      </c>
      <c r="B2680" s="122">
        <v>1</v>
      </c>
      <c r="C2680" s="122" t="s">
        <v>2191</v>
      </c>
      <c r="D2680" s="122" t="s">
        <v>2117</v>
      </c>
      <c r="E2680" s="122">
        <v>49</v>
      </c>
      <c r="F2680" s="122">
        <v>1.2523979691999999E-3</v>
      </c>
      <c r="G2680" s="122">
        <v>1.4313119632E-3</v>
      </c>
      <c r="H2680" s="122">
        <v>1.6102259599999999E-3</v>
      </c>
      <c r="I2680" s="122">
        <v>2.0575109492000001E-3</v>
      </c>
      <c r="J2680" s="122">
        <v>2.5286511375999998E-3</v>
      </c>
      <c r="K2680" s="122">
        <v>2.8626239291999998E-3</v>
      </c>
      <c r="L2680" s="122">
        <v>3.2532528196000002E-3</v>
      </c>
      <c r="M2680" s="122">
        <v>3.5991532108000002E-3</v>
      </c>
      <c r="N2680" s="122">
        <v>3.9221317352000004E-3</v>
      </c>
      <c r="O2680" s="122">
        <v>4.3932719236000001E-3</v>
      </c>
      <c r="P2680" s="122">
        <v>4.9091406111999997E-3</v>
      </c>
      <c r="Q2680" s="122">
        <v>3.8217196388000002E-3</v>
      </c>
      <c r="R2680" s="122">
        <v>2.7355034615999998E-3</v>
      </c>
      <c r="S2680" s="122">
        <v>3.0541522452000001E-3</v>
      </c>
      <c r="T2680" s="122">
        <v>3.2084459736E-3</v>
      </c>
      <c r="U2680" s="122">
        <v>3.1327927707999999E-3</v>
      </c>
      <c r="V2680" s="122">
        <v>3.0786626415999999E-3</v>
      </c>
      <c r="W2680" s="122">
        <v>3.2316765179999998E-3</v>
      </c>
      <c r="X2680" s="122">
        <v>3.3049592128E-3</v>
      </c>
      <c r="Y2680" s="122">
        <v>3.9580679096000004E-3</v>
      </c>
      <c r="Z2680" s="122">
        <v>4.6784928680000002E-3</v>
      </c>
      <c r="AA2680" s="122">
        <v>3.6542396883999999E-3</v>
      </c>
      <c r="AB2680" s="122">
        <v>8.4297097583999996E-3</v>
      </c>
      <c r="AC2680" s="122">
        <v>3.0464789208000001E-3</v>
      </c>
      <c r="AD2680" s="122">
        <v>6.9317069919999997E-3</v>
      </c>
      <c r="AE2680" s="122">
        <v>1.0910723689599999E-2</v>
      </c>
      <c r="AF2680" s="122">
        <v>1.5864382744E-2</v>
      </c>
      <c r="AG2680" s="122">
        <v>2.12735913572E-2</v>
      </c>
      <c r="AH2680" s="122">
        <v>2.2212350361599999E-2</v>
      </c>
      <c r="AI2680" s="122">
        <v>2.4922373058800001E-2</v>
      </c>
      <c r="AJ2680" s="122">
        <v>2.7795919256000001E-2</v>
      </c>
      <c r="AK2680" s="122">
        <v>2.7830038048400001E-2</v>
      </c>
      <c r="AL2680" s="122">
        <v>0</v>
      </c>
    </row>
    <row r="2681" spans="1:38" hidden="1" x14ac:dyDescent="0.25">
      <c r="A2681" s="122" t="s">
        <v>2005</v>
      </c>
      <c r="B2681" s="122">
        <v>1</v>
      </c>
      <c r="C2681" s="122" t="s">
        <v>2191</v>
      </c>
      <c r="D2681" s="122" t="s">
        <v>2118</v>
      </c>
      <c r="E2681" s="122">
        <v>49</v>
      </c>
      <c r="F2681" s="122">
        <v>4.6457800255999999E-3</v>
      </c>
      <c r="G2681" s="122">
        <v>5.309462886E-3</v>
      </c>
      <c r="H2681" s="122">
        <v>5.9731457464E-3</v>
      </c>
      <c r="I2681" s="122">
        <v>7.6323528987999999E-3</v>
      </c>
      <c r="J2681" s="122">
        <v>9.3800511E-3</v>
      </c>
      <c r="K2681" s="122">
        <v>1.0618925772E-2</v>
      </c>
      <c r="L2681" s="122">
        <v>1.20679666856E-2</v>
      </c>
      <c r="M2681" s="122">
        <v>1.3351086882000001E-2</v>
      </c>
      <c r="N2681" s="122">
        <v>1.4549178246400001E-2</v>
      </c>
      <c r="O2681" s="122">
        <v>1.6296876444800001E-2</v>
      </c>
      <c r="P2681" s="122">
        <v>1.8210495360400002E-2</v>
      </c>
      <c r="Q2681" s="122">
        <v>2.3521011219999999E-2</v>
      </c>
      <c r="R2681" s="122">
        <v>2.9050378386400001E-2</v>
      </c>
      <c r="S2681" s="122">
        <v>2.55770801076E-2</v>
      </c>
      <c r="T2681" s="122">
        <v>1.93599382368E-2</v>
      </c>
      <c r="U2681" s="122">
        <v>2.34891849752E-2</v>
      </c>
      <c r="V2681" s="122">
        <v>2.7850886795200001E-2</v>
      </c>
      <c r="W2681" s="122">
        <v>2.9113690404400001E-2</v>
      </c>
      <c r="X2681" s="122">
        <v>2.9650852439600001E-2</v>
      </c>
      <c r="Y2681" s="122">
        <v>2.1491131687199998E-2</v>
      </c>
      <c r="Z2681" s="122">
        <v>1.47184930312E-2</v>
      </c>
      <c r="AA2681" s="122">
        <v>9.8333903472000005E-3</v>
      </c>
      <c r="AB2681" s="122">
        <v>1.8729448099600001E-2</v>
      </c>
      <c r="AC2681" s="122">
        <v>1.37566290288E-2</v>
      </c>
      <c r="AD2681" s="122">
        <v>2.3448235876799998E-2</v>
      </c>
      <c r="AE2681" s="122">
        <v>3.3311108535600001E-2</v>
      </c>
      <c r="AF2681" s="122">
        <v>4.5942287750799997E-2</v>
      </c>
      <c r="AG2681" s="122">
        <v>5.6356817218800002E-2</v>
      </c>
      <c r="AH2681" s="122">
        <v>5.62565740772E-2</v>
      </c>
      <c r="AI2681" s="122">
        <v>6.0824701125999997E-2</v>
      </c>
      <c r="AJ2681" s="122">
        <v>6.5762554524799996E-2</v>
      </c>
      <c r="AK2681" s="122">
        <v>6.66505909216E-2</v>
      </c>
      <c r="AL2681" s="122">
        <v>0</v>
      </c>
    </row>
    <row r="2682" spans="1:38" hidden="1" x14ac:dyDescent="0.25">
      <c r="A2682" s="122" t="s">
        <v>2005</v>
      </c>
      <c r="B2682" s="122">
        <v>1</v>
      </c>
      <c r="C2682" s="122" t="s">
        <v>2191</v>
      </c>
      <c r="D2682" s="122" t="s">
        <v>2119</v>
      </c>
      <c r="E2682" s="122">
        <v>49</v>
      </c>
      <c r="F2682" s="122">
        <v>5.1436960399999999E-5</v>
      </c>
      <c r="G2682" s="122">
        <v>5.8785095600000003E-5</v>
      </c>
      <c r="H2682" s="122">
        <v>6.6133233600000006E-5</v>
      </c>
      <c r="I2682" s="122">
        <v>8.4503577199999995E-5</v>
      </c>
      <c r="J2682" s="122">
        <v>1.038536716E-4</v>
      </c>
      <c r="K2682" s="122">
        <v>1.17570194E-4</v>
      </c>
      <c r="L2682" s="122">
        <v>1.3361362560000001E-4</v>
      </c>
      <c r="M2682" s="122">
        <v>1.478200248E-4</v>
      </c>
      <c r="N2682" s="122">
        <v>1.6108500520000001E-4</v>
      </c>
      <c r="O2682" s="122">
        <v>1.8043509959999999E-4</v>
      </c>
      <c r="P2682" s="122">
        <v>2.016222264E-4</v>
      </c>
      <c r="Q2682" s="122">
        <v>2.3247474600000001E-4</v>
      </c>
      <c r="R2682" s="122">
        <v>2.6510921919999997E-4</v>
      </c>
      <c r="S2682" s="122">
        <v>2.9292611040000001E-4</v>
      </c>
      <c r="T2682" s="122">
        <v>3.0436843080000001E-4</v>
      </c>
      <c r="U2682" s="122">
        <v>9.1388512879999999E-4</v>
      </c>
      <c r="V2682" s="122">
        <v>1.5392391252000001E-3</v>
      </c>
      <c r="W2682" s="122">
        <v>1.9360426287999999E-3</v>
      </c>
      <c r="X2682" s="122">
        <v>2.3044826672000002E-3</v>
      </c>
      <c r="Y2682" s="122">
        <v>4.0140410996000004E-3</v>
      </c>
      <c r="Z2682" s="122">
        <v>5.7004773812000002E-3</v>
      </c>
      <c r="AA2682" s="122">
        <v>3.4200872552000001E-3</v>
      </c>
      <c r="AB2682" s="122">
        <v>5.5602669332000003E-3</v>
      </c>
      <c r="AC2682" s="122">
        <v>5.8374849148000001E-3</v>
      </c>
      <c r="AD2682" s="122">
        <v>3.9921693392E-3</v>
      </c>
      <c r="AE2682" s="122">
        <v>2.0281447648000002E-3</v>
      </c>
      <c r="AF2682" s="122">
        <v>0</v>
      </c>
      <c r="AG2682" s="122">
        <v>0</v>
      </c>
      <c r="AH2682" s="122">
        <v>0</v>
      </c>
      <c r="AI2682" s="122">
        <v>0</v>
      </c>
      <c r="AJ2682" s="122">
        <v>0</v>
      </c>
      <c r="AK2682" s="122">
        <v>0</v>
      </c>
      <c r="AL2682" s="122">
        <v>0</v>
      </c>
    </row>
    <row r="2683" spans="1:38" hidden="1" x14ac:dyDescent="0.25">
      <c r="A2683" s="122" t="s">
        <v>2005</v>
      </c>
      <c r="B2683" s="122">
        <v>1</v>
      </c>
      <c r="C2683" s="122" t="s">
        <v>2191</v>
      </c>
      <c r="D2683" s="122" t="s">
        <v>2120</v>
      </c>
      <c r="E2683" s="122">
        <v>49</v>
      </c>
      <c r="F2683" s="122">
        <v>5.9103128560000001E-3</v>
      </c>
      <c r="G2683" s="122">
        <v>6.7546432632000003E-3</v>
      </c>
      <c r="H2683" s="122">
        <v>7.5989736732000003E-3</v>
      </c>
      <c r="I2683" s="122">
        <v>9.7097996911999999E-3</v>
      </c>
      <c r="J2683" s="122">
        <v>1.1933203099999999E-2</v>
      </c>
      <c r="K2683" s="122">
        <v>1.35092865292E-2</v>
      </c>
      <c r="L2683" s="122">
        <v>1.5352741252799999E-2</v>
      </c>
      <c r="M2683" s="122">
        <v>1.6985113373199998E-2</v>
      </c>
      <c r="N2683" s="122">
        <v>1.85093126988E-2</v>
      </c>
      <c r="O2683" s="122">
        <v>2.07327161076E-2</v>
      </c>
      <c r="P2683" s="122">
        <v>2.3167202116800002E-2</v>
      </c>
      <c r="Q2683" s="122">
        <v>2.8085169296800001E-2</v>
      </c>
      <c r="R2683" s="122">
        <v>3.3239388103599998E-2</v>
      </c>
      <c r="S2683" s="122">
        <v>6.1143695085199998E-2</v>
      </c>
      <c r="T2683" s="122">
        <v>9.0550070721599998E-2</v>
      </c>
      <c r="U2683" s="122">
        <v>8.9202104910799995E-2</v>
      </c>
      <c r="V2683" s="122">
        <v>8.8479180742399993E-2</v>
      </c>
      <c r="W2683" s="122">
        <v>5.02238696092E-2</v>
      </c>
      <c r="X2683" s="122">
        <v>8.1457644352000008E-3</v>
      </c>
      <c r="Y2683" s="122">
        <v>3.2887744612800002E-2</v>
      </c>
      <c r="Z2683" s="122">
        <v>5.6503413864799998E-2</v>
      </c>
      <c r="AA2683" s="122">
        <v>4.2164304111999996E-3</v>
      </c>
      <c r="AB2683" s="122">
        <v>3.7971665572399997E-2</v>
      </c>
      <c r="AC2683" s="122">
        <v>4.8752586066799997E-2</v>
      </c>
      <c r="AD2683" s="122">
        <v>4.4444745071999997E-2</v>
      </c>
      <c r="AE2683" s="122">
        <v>3.95021688964E-2</v>
      </c>
      <c r="AF2683" s="122">
        <v>3.6332863266E-2</v>
      </c>
      <c r="AG2683" s="122">
        <v>3.6562442310799997E-2</v>
      </c>
      <c r="AH2683" s="122">
        <v>3.2184422180399998E-2</v>
      </c>
      <c r="AI2683" s="122">
        <v>3.07951378588E-2</v>
      </c>
      <c r="AJ2683" s="122">
        <v>2.9539908566E-2</v>
      </c>
      <c r="AK2683" s="122">
        <v>2.9828500892399998E-2</v>
      </c>
      <c r="AL2683" s="122">
        <v>0</v>
      </c>
    </row>
    <row r="2684" spans="1:38" hidden="1" x14ac:dyDescent="0.25">
      <c r="A2684" s="122" t="s">
        <v>2005</v>
      </c>
      <c r="B2684" s="122">
        <v>1</v>
      </c>
      <c r="C2684" s="122" t="s">
        <v>2191</v>
      </c>
      <c r="D2684" s="122" t="s">
        <v>2121</v>
      </c>
      <c r="E2684" s="122">
        <v>49</v>
      </c>
      <c r="F2684" s="122">
        <v>5.2406724036800002E-2</v>
      </c>
      <c r="G2684" s="122">
        <v>5.9893398899599999E-2</v>
      </c>
      <c r="H2684" s="122">
        <v>6.7380073762400003E-2</v>
      </c>
      <c r="I2684" s="122">
        <v>8.6096760918000004E-2</v>
      </c>
      <c r="J2684" s="122">
        <v>0.1058116713892</v>
      </c>
      <c r="K2684" s="122">
        <v>0.1197867977992</v>
      </c>
      <c r="L2684" s="122">
        <v>0.136132704582</v>
      </c>
      <c r="M2684" s="122">
        <v>0.15060694264839999</v>
      </c>
      <c r="N2684" s="122">
        <v>0.1641220128884</v>
      </c>
      <c r="O2684" s="122">
        <v>0.1838369233596</v>
      </c>
      <c r="P2684" s="122">
        <v>0.20542350254440001</v>
      </c>
      <c r="Q2684" s="122">
        <v>0.16344977846120001</v>
      </c>
      <c r="R2684" s="122">
        <v>0.1216074452516</v>
      </c>
      <c r="S2684" s="122">
        <v>0.1190707531076</v>
      </c>
      <c r="T2684" s="122">
        <v>0.10679572868160001</v>
      </c>
      <c r="U2684" s="122">
        <v>0.1074006647308</v>
      </c>
      <c r="V2684" s="122">
        <v>0.1087918782916</v>
      </c>
      <c r="W2684" s="122">
        <v>9.8807308277999994E-2</v>
      </c>
      <c r="X2684" s="122">
        <v>8.5452641094799997E-2</v>
      </c>
      <c r="Y2684" s="122">
        <v>9.7830073854799998E-2</v>
      </c>
      <c r="Z2684" s="122">
        <v>0.11219992727439999</v>
      </c>
      <c r="AA2684" s="122">
        <v>0.2586944778852</v>
      </c>
      <c r="AB2684" s="122">
        <v>2.8997214302000002E-2</v>
      </c>
      <c r="AC2684" s="122">
        <v>7.6423588794000005E-2</v>
      </c>
      <c r="AD2684" s="122">
        <v>0.12577680714760001</v>
      </c>
      <c r="AE2684" s="122">
        <v>0.17593732250079999</v>
      </c>
      <c r="AF2684" s="122">
        <v>0.24054379042679999</v>
      </c>
      <c r="AG2684" s="122">
        <v>0.18568775197279999</v>
      </c>
      <c r="AH2684" s="122">
        <v>0.1264346158544</v>
      </c>
      <c r="AI2684" s="122">
        <v>8.2017332574799998E-2</v>
      </c>
      <c r="AJ2684" s="122">
        <v>3.7372680965200002E-2</v>
      </c>
      <c r="AK2684" s="122">
        <v>3.7837300922400001E-2</v>
      </c>
      <c r="AL2684" s="122">
        <v>0</v>
      </c>
    </row>
    <row r="2685" spans="1:38" hidden="1" x14ac:dyDescent="0.25">
      <c r="A2685" s="122" t="s">
        <v>2005</v>
      </c>
      <c r="B2685" s="122">
        <v>1</v>
      </c>
      <c r="C2685" s="122" t="s">
        <v>2191</v>
      </c>
      <c r="D2685" s="122" t="s">
        <v>2122</v>
      </c>
      <c r="E2685" s="122">
        <v>49</v>
      </c>
      <c r="F2685" s="122">
        <v>4.066683012E-4</v>
      </c>
      <c r="G2685" s="122">
        <v>4.6476377360000001E-4</v>
      </c>
      <c r="H2685" s="122">
        <v>5.2285924599999997E-4</v>
      </c>
      <c r="I2685" s="122">
        <v>6.6809792559999995E-4</v>
      </c>
      <c r="J2685" s="122">
        <v>8.2108266800000004E-4</v>
      </c>
      <c r="K2685" s="122">
        <v>9.2952754999999995E-4</v>
      </c>
      <c r="L2685" s="122">
        <v>1.0563693279999999E-3</v>
      </c>
      <c r="M2685" s="122">
        <v>1.16868724E-3</v>
      </c>
      <c r="N2685" s="122">
        <v>1.2735621555999999E-3</v>
      </c>
      <c r="O2685" s="122">
        <v>1.426546898E-3</v>
      </c>
      <c r="P2685" s="122">
        <v>1.5940555064000001E-3</v>
      </c>
      <c r="Q2685" s="122">
        <v>1.7973445252E-3</v>
      </c>
      <c r="R2685" s="122">
        <v>2.0137896856000002E-3</v>
      </c>
      <c r="S2685" s="122">
        <v>4.6257490524000003E-3</v>
      </c>
      <c r="T2685" s="122">
        <v>7.4628671095999998E-3</v>
      </c>
      <c r="U2685" s="122">
        <v>7.7475059704E-3</v>
      </c>
      <c r="V2685" s="122">
        <v>8.0925115264000001E-3</v>
      </c>
      <c r="W2685" s="122">
        <v>5.0427805092000001E-3</v>
      </c>
      <c r="X2685" s="122">
        <v>1.659535038E-3</v>
      </c>
      <c r="Y2685" s="122">
        <v>4.4033970651999998E-3</v>
      </c>
      <c r="Z2685" s="122">
        <v>7.0461019411999998E-3</v>
      </c>
      <c r="AA2685" s="122">
        <v>1.64949006432E-2</v>
      </c>
      <c r="AB2685" s="122">
        <v>1.6811878988799999E-2</v>
      </c>
      <c r="AC2685" s="122">
        <v>6.6929787735999996E-3</v>
      </c>
      <c r="AD2685" s="122">
        <v>2.28075816864E-2</v>
      </c>
      <c r="AE2685" s="122">
        <v>3.9371691853199997E-2</v>
      </c>
      <c r="AF2685" s="122">
        <v>5.9652943742000003E-2</v>
      </c>
      <c r="AG2685" s="122">
        <v>6.0782498184799999E-2</v>
      </c>
      <c r="AH2685" s="122">
        <v>5.3998547559599999E-2</v>
      </c>
      <c r="AI2685" s="122">
        <v>5.2187738276799997E-2</v>
      </c>
      <c r="AJ2685" s="122">
        <v>5.06119104008E-2</v>
      </c>
      <c r="AK2685" s="122">
        <v>5.1572372224800003E-2</v>
      </c>
      <c r="AL2685" s="122">
        <v>0</v>
      </c>
    </row>
    <row r="2686" spans="1:38" hidden="1" x14ac:dyDescent="0.25">
      <c r="A2686" s="122" t="s">
        <v>2005</v>
      </c>
      <c r="B2686" s="122">
        <v>1</v>
      </c>
      <c r="C2686" s="122" t="s">
        <v>2191</v>
      </c>
      <c r="D2686" s="122" t="s">
        <v>2123</v>
      </c>
      <c r="E2686" s="122">
        <v>49</v>
      </c>
      <c r="F2686" s="122">
        <v>1.03353253136E-2</v>
      </c>
      <c r="G2686" s="122">
        <v>1.18118003584E-2</v>
      </c>
      <c r="H2686" s="122">
        <v>1.32882754032E-2</v>
      </c>
      <c r="I2686" s="122">
        <v>1.6979463015200001E-2</v>
      </c>
      <c r="J2686" s="122">
        <v>2.0867513965200001E-2</v>
      </c>
      <c r="K2686" s="122">
        <v>2.3623600716799999E-2</v>
      </c>
      <c r="L2686" s="122">
        <v>2.6847237897200001E-2</v>
      </c>
      <c r="M2686" s="122">
        <v>2.9701756316399999E-2</v>
      </c>
      <c r="N2686" s="122">
        <v>3.2367113676800001E-2</v>
      </c>
      <c r="O2686" s="122">
        <v>3.62551646268E-2</v>
      </c>
      <c r="P2686" s="122">
        <v>4.0512334338E-2</v>
      </c>
      <c r="Q2686" s="122">
        <v>4.7116705801199997E-2</v>
      </c>
      <c r="R2686" s="122">
        <v>5.4088423793600002E-2</v>
      </c>
      <c r="S2686" s="122">
        <v>5.3206452782000001E-2</v>
      </c>
      <c r="T2686" s="122">
        <v>4.8028938437199999E-2</v>
      </c>
      <c r="U2686" s="122">
        <v>6.1859577668000001E-2</v>
      </c>
      <c r="V2686" s="122">
        <v>7.6347134578400006E-2</v>
      </c>
      <c r="W2686" s="122">
        <v>8.3163010313600003E-2</v>
      </c>
      <c r="X2686" s="122">
        <v>8.8110122458399998E-2</v>
      </c>
      <c r="Y2686" s="122">
        <v>4.39863841564E-2</v>
      </c>
      <c r="Z2686" s="122">
        <v>5.0948287124000001E-3</v>
      </c>
      <c r="AA2686" s="122">
        <v>2.2254769460000001E-2</v>
      </c>
      <c r="AB2686" s="122">
        <v>1.4026885149200001E-2</v>
      </c>
      <c r="AC2686" s="122">
        <v>4.7654906429199999E-2</v>
      </c>
      <c r="AD2686" s="122">
        <v>5.7850216214000001E-2</v>
      </c>
      <c r="AE2686" s="122">
        <v>6.7887850822399995E-2</v>
      </c>
      <c r="AF2686" s="122">
        <v>8.2654319815199995E-2</v>
      </c>
      <c r="AG2686" s="122">
        <v>9.4275580716800006E-2</v>
      </c>
      <c r="AH2686" s="122">
        <v>9.0274974294399998E-2</v>
      </c>
      <c r="AI2686" s="122">
        <v>9.4048272617600001E-2</v>
      </c>
      <c r="AJ2686" s="122">
        <v>9.8346028029200006E-2</v>
      </c>
      <c r="AK2686" s="122">
        <v>9.8639138004399995E-2</v>
      </c>
      <c r="AL2686" s="122">
        <v>0</v>
      </c>
    </row>
    <row r="2687" spans="1:38" hidden="1" x14ac:dyDescent="0.25">
      <c r="A2687" s="122" t="s">
        <v>2005</v>
      </c>
      <c r="B2687" s="122">
        <v>1</v>
      </c>
      <c r="C2687" s="122" t="s">
        <v>2191</v>
      </c>
      <c r="D2687" s="122" t="s">
        <v>2140</v>
      </c>
      <c r="E2687" s="122">
        <v>49</v>
      </c>
      <c r="F2687" s="122">
        <v>0</v>
      </c>
      <c r="G2687" s="122">
        <v>0</v>
      </c>
      <c r="H2687" s="122">
        <v>0</v>
      </c>
      <c r="I2687" s="122">
        <v>0</v>
      </c>
      <c r="J2687" s="122">
        <v>0</v>
      </c>
      <c r="K2687" s="122">
        <v>0</v>
      </c>
      <c r="L2687" s="122">
        <v>0</v>
      </c>
      <c r="M2687" s="122">
        <v>0</v>
      </c>
      <c r="N2687" s="122">
        <v>0</v>
      </c>
      <c r="O2687" s="122">
        <v>0</v>
      </c>
      <c r="P2687" s="122">
        <v>0</v>
      </c>
      <c r="Q2687" s="122">
        <v>0</v>
      </c>
      <c r="R2687" s="122">
        <v>0</v>
      </c>
      <c r="S2687" s="122">
        <v>0</v>
      </c>
      <c r="T2687" s="122">
        <v>0</v>
      </c>
      <c r="U2687" s="122">
        <v>0</v>
      </c>
      <c r="V2687" s="122">
        <v>0</v>
      </c>
      <c r="W2687" s="122">
        <v>0</v>
      </c>
      <c r="X2687" s="122">
        <v>0</v>
      </c>
      <c r="Y2687" s="122">
        <v>0</v>
      </c>
      <c r="Z2687" s="122">
        <v>0</v>
      </c>
      <c r="AA2687" s="122">
        <v>0</v>
      </c>
      <c r="AB2687" s="122">
        <v>0</v>
      </c>
      <c r="AC2687" s="122">
        <v>0</v>
      </c>
      <c r="AD2687" s="122">
        <v>0</v>
      </c>
      <c r="AE2687" s="122">
        <v>0</v>
      </c>
      <c r="AF2687" s="122">
        <v>0</v>
      </c>
      <c r="AG2687" s="122">
        <v>0</v>
      </c>
      <c r="AH2687" s="122">
        <v>0</v>
      </c>
      <c r="AI2687" s="122">
        <v>0</v>
      </c>
      <c r="AJ2687" s="122">
        <v>0</v>
      </c>
      <c r="AK2687" s="122">
        <v>0</v>
      </c>
      <c r="AL2687" s="122">
        <v>0</v>
      </c>
    </row>
    <row r="2688" spans="1:38" hidden="1" x14ac:dyDescent="0.25">
      <c r="A2688" s="122" t="s">
        <v>2005</v>
      </c>
      <c r="B2688" s="122">
        <v>1</v>
      </c>
      <c r="C2688" s="122" t="s">
        <v>2191</v>
      </c>
      <c r="D2688" s="122" t="s">
        <v>2124</v>
      </c>
      <c r="E2688" s="122">
        <v>49</v>
      </c>
      <c r="F2688" s="122">
        <v>6.3763182840000001E-4</v>
      </c>
      <c r="G2688" s="122">
        <v>7.2872208920000004E-4</v>
      </c>
      <c r="H2688" s="122">
        <v>8.1981235279999999E-4</v>
      </c>
      <c r="I2688" s="122">
        <v>1.0475380048E-3</v>
      </c>
      <c r="J2688" s="122">
        <v>1.2874090264E-3</v>
      </c>
      <c r="K2688" s="122">
        <v>1.4574441811999999E-3</v>
      </c>
      <c r="L2688" s="122">
        <v>1.6563245860000001E-3</v>
      </c>
      <c r="M2688" s="122">
        <v>1.8324324228E-3</v>
      </c>
      <c r="N2688" s="122">
        <v>1.9968700807999999E-3</v>
      </c>
      <c r="O2688" s="122">
        <v>2.2367411023999999E-3</v>
      </c>
      <c r="P2688" s="122">
        <v>2.4993846891999999E-3</v>
      </c>
      <c r="Q2688" s="122">
        <v>2.8015280131999999E-3</v>
      </c>
      <c r="R2688" s="122">
        <v>3.1239184983999999E-3</v>
      </c>
      <c r="S2688" s="122">
        <v>3.4428133992000002E-3</v>
      </c>
      <c r="T2688" s="122">
        <v>3.5674644740000001E-3</v>
      </c>
      <c r="U2688" s="122">
        <v>3.8873342060000001E-3</v>
      </c>
      <c r="V2688" s="122">
        <v>4.2401726751999996E-3</v>
      </c>
      <c r="W2688" s="122">
        <v>4.1350816668000003E-3</v>
      </c>
      <c r="X2688" s="122">
        <v>3.9088393568E-3</v>
      </c>
      <c r="Y2688" s="122">
        <v>4.0831983415999997E-3</v>
      </c>
      <c r="Z2688" s="122">
        <v>4.3705841284000001E-3</v>
      </c>
      <c r="AA2688" s="122">
        <v>2.0469926344000001E-3</v>
      </c>
      <c r="AB2688" s="122">
        <v>3.9802659287999998E-3</v>
      </c>
      <c r="AC2688" s="122">
        <v>2.8935281088000001E-3</v>
      </c>
      <c r="AD2688" s="122">
        <v>3.8949108996000001E-3</v>
      </c>
      <c r="AE2688" s="122">
        <v>4.8990018195999999E-3</v>
      </c>
      <c r="AF2688" s="122">
        <v>6.2697202987999998E-3</v>
      </c>
      <c r="AG2688" s="122">
        <v>7.3876153428000003E-3</v>
      </c>
      <c r="AH2688" s="122">
        <v>7.2110559528000004E-3</v>
      </c>
      <c r="AI2688" s="122">
        <v>7.6449430036E-3</v>
      </c>
      <c r="AJ2688" s="122">
        <v>8.1232869900000008E-3</v>
      </c>
      <c r="AK2688" s="122">
        <v>8.1768012732E-3</v>
      </c>
      <c r="AL2688" s="122">
        <v>0</v>
      </c>
    </row>
    <row r="2689" spans="1:38" hidden="1" x14ac:dyDescent="0.25">
      <c r="A2689" s="122" t="s">
        <v>2005</v>
      </c>
      <c r="B2689" s="122">
        <v>1</v>
      </c>
      <c r="C2689" s="122" t="s">
        <v>2191</v>
      </c>
      <c r="D2689" s="122" t="s">
        <v>2125</v>
      </c>
      <c r="E2689" s="122">
        <v>49</v>
      </c>
      <c r="F2689" s="122">
        <v>8.2744379984000006E-3</v>
      </c>
      <c r="G2689" s="122">
        <v>9.4565005696000005E-3</v>
      </c>
      <c r="H2689" s="122">
        <v>1.06385631408E-2</v>
      </c>
      <c r="I2689" s="122">
        <v>1.3593719568800001E-2</v>
      </c>
      <c r="J2689" s="122">
        <v>1.6706484340000001E-2</v>
      </c>
      <c r="K2689" s="122">
        <v>1.8913001139200001E-2</v>
      </c>
      <c r="L2689" s="122">
        <v>2.1493837752800001E-2</v>
      </c>
      <c r="M2689" s="122">
        <v>2.3779158723600001E-2</v>
      </c>
      <c r="N2689" s="122">
        <v>2.5913037777199999E-2</v>
      </c>
      <c r="O2689" s="122">
        <v>2.9025802548399999E-2</v>
      </c>
      <c r="P2689" s="122">
        <v>3.2434082962400003E-2</v>
      </c>
      <c r="Q2689" s="122">
        <v>4.1349480527599999E-2</v>
      </c>
      <c r="R2689" s="122">
        <v>5.0642209279199997E-2</v>
      </c>
      <c r="S2689" s="122">
        <v>5.99000031812E-2</v>
      </c>
      <c r="T2689" s="122">
        <v>6.6604131106799996E-2</v>
      </c>
      <c r="U2689" s="122">
        <v>5.8280606258000002E-2</v>
      </c>
      <c r="V2689" s="122">
        <v>5.0252812511999999E-2</v>
      </c>
      <c r="W2689" s="122">
        <v>4.9537858355999997E-2</v>
      </c>
      <c r="X2689" s="122">
        <v>4.74061159348E-2</v>
      </c>
      <c r="Y2689" s="122">
        <v>5.9688154847999997E-2</v>
      </c>
      <c r="Z2689" s="122">
        <v>7.2772996539599996E-2</v>
      </c>
      <c r="AA2689" s="122">
        <v>6.5564031189999997E-2</v>
      </c>
      <c r="AB2689" s="122">
        <v>9.2028508401199999E-2</v>
      </c>
      <c r="AC2689" s="122">
        <v>7.2379725989200006E-2</v>
      </c>
      <c r="AD2689" s="122">
        <v>4.9499420902399997E-2</v>
      </c>
      <c r="AE2689" s="122">
        <v>2.5147227683200001E-2</v>
      </c>
      <c r="AF2689" s="122">
        <v>0</v>
      </c>
      <c r="AG2689" s="122">
        <v>4.2469300498800003E-2</v>
      </c>
      <c r="AH2689" s="122">
        <v>6.5271023543599996E-2</v>
      </c>
      <c r="AI2689" s="122">
        <v>9.1802629780400005E-2</v>
      </c>
      <c r="AJ2689" s="122">
        <v>0.1191741058172</v>
      </c>
      <c r="AK2689" s="122">
        <v>0.11969570798360001</v>
      </c>
      <c r="AL2689" s="122">
        <v>0</v>
      </c>
    </row>
    <row r="2690" spans="1:38" hidden="1" x14ac:dyDescent="0.25">
      <c r="A2690" s="122" t="s">
        <v>2005</v>
      </c>
      <c r="B2690" s="122">
        <v>1</v>
      </c>
      <c r="C2690" s="122" t="s">
        <v>2191</v>
      </c>
      <c r="D2690" s="122" t="s">
        <v>2126</v>
      </c>
      <c r="E2690" s="122">
        <v>49</v>
      </c>
      <c r="F2690" s="122">
        <v>4.4648268392000002E-3</v>
      </c>
      <c r="G2690" s="122">
        <v>5.1026592428000004E-3</v>
      </c>
      <c r="H2690" s="122">
        <v>5.7404916491999997E-3</v>
      </c>
      <c r="I2690" s="122">
        <v>7.3350726624000001E-3</v>
      </c>
      <c r="J2690" s="122">
        <v>9.0146979972E-3</v>
      </c>
      <c r="K2690" s="122">
        <v>1.0205318488400001E-2</v>
      </c>
      <c r="L2690" s="122">
        <v>1.15979192392E-2</v>
      </c>
      <c r="M2690" s="122">
        <v>1.28310618912E-2</v>
      </c>
      <c r="N2690" s="122">
        <v>1.3982487579200001E-2</v>
      </c>
      <c r="O2690" s="122">
        <v>1.5662112914E-2</v>
      </c>
      <c r="P2690" s="122">
        <v>1.7501196350400001E-2</v>
      </c>
      <c r="Q2690" s="122">
        <v>2.0463872626399999E-2</v>
      </c>
      <c r="R2690" s="122">
        <v>2.3587756121999998E-2</v>
      </c>
      <c r="S2690" s="122">
        <v>2.86924128484E-2</v>
      </c>
      <c r="T2690" s="122">
        <v>3.2723050326400001E-2</v>
      </c>
      <c r="U2690" s="122">
        <v>3.3626320392000003E-2</v>
      </c>
      <c r="V2690" s="122">
        <v>3.4786571870399997E-2</v>
      </c>
      <c r="W2690" s="122">
        <v>3.14224274756E-2</v>
      </c>
      <c r="X2690" s="122">
        <v>2.6974524150000002E-2</v>
      </c>
      <c r="Y2690" s="122">
        <v>3.6817054469999999E-2</v>
      </c>
      <c r="Z2690" s="122">
        <v>4.6956959109200003E-2</v>
      </c>
      <c r="AA2690" s="122">
        <v>3.0844537712800001E-2</v>
      </c>
      <c r="AB2690" s="122">
        <v>1.63278161956E-2</v>
      </c>
      <c r="AC2690" s="122">
        <v>4.3057623235200002E-2</v>
      </c>
      <c r="AD2690" s="122">
        <v>3.3657565757199998E-2</v>
      </c>
      <c r="AE2690" s="122">
        <v>2.3517176860800001E-2</v>
      </c>
      <c r="AF2690" s="122">
        <v>1.37794519464E-2</v>
      </c>
      <c r="AG2690" s="122">
        <v>1.4570744140400001E-2</v>
      </c>
      <c r="AH2690" s="122">
        <v>1.3288450862400001E-2</v>
      </c>
      <c r="AI2690" s="122">
        <v>1.32015018716E-2</v>
      </c>
      <c r="AJ2690" s="122">
        <v>1.31793207E-2</v>
      </c>
      <c r="AK2690" s="122">
        <v>1.32109861296E-2</v>
      </c>
      <c r="AL2690" s="122">
        <v>0</v>
      </c>
    </row>
    <row r="2691" spans="1:38" hidden="1" x14ac:dyDescent="0.25">
      <c r="A2691" s="122" t="s">
        <v>2005</v>
      </c>
      <c r="B2691" s="122">
        <v>1</v>
      </c>
      <c r="C2691" s="122" t="s">
        <v>2191</v>
      </c>
      <c r="D2691" s="122" t="s">
        <v>2127</v>
      </c>
      <c r="E2691" s="122">
        <v>49</v>
      </c>
      <c r="F2691" s="122">
        <v>1.2536014260000001E-3</v>
      </c>
      <c r="G2691" s="122">
        <v>1.4326873428E-3</v>
      </c>
      <c r="H2691" s="122">
        <v>1.6117732624000001E-3</v>
      </c>
      <c r="I2691" s="122">
        <v>2.0594880571999999E-3</v>
      </c>
      <c r="J2691" s="122">
        <v>2.5310809748000001E-3</v>
      </c>
      <c r="K2691" s="122">
        <v>2.8653746884000002E-3</v>
      </c>
      <c r="L2691" s="122">
        <v>3.2563789412000002E-3</v>
      </c>
      <c r="M2691" s="122">
        <v>3.6026117176000002E-3</v>
      </c>
      <c r="N2691" s="122">
        <v>3.9259005996000003E-3</v>
      </c>
      <c r="O2691" s="122">
        <v>4.3974935172000004E-3</v>
      </c>
      <c r="P2691" s="122">
        <v>4.9138579139999996E-3</v>
      </c>
      <c r="Q2691" s="122">
        <v>3.4892364079999998E-3</v>
      </c>
      <c r="R2691" s="122">
        <v>2.0581085951999999E-3</v>
      </c>
      <c r="S2691" s="122">
        <v>2.1244840567999999E-3</v>
      </c>
      <c r="T2691" s="122">
        <v>2.0419613647999998E-3</v>
      </c>
      <c r="U2691" s="122">
        <v>4.1036494967999996E-3</v>
      </c>
      <c r="V2691" s="122">
        <v>6.2262329528000003E-3</v>
      </c>
      <c r="W2691" s="122">
        <v>8.6327484039999992E-3</v>
      </c>
      <c r="X2691" s="122">
        <v>1.09533075484E-2</v>
      </c>
      <c r="Y2691" s="122">
        <v>8.1699697995999999E-3</v>
      </c>
      <c r="Z2691" s="122">
        <v>5.8861324591999997E-3</v>
      </c>
      <c r="AA2691" s="122">
        <v>4.5957696820000003E-3</v>
      </c>
      <c r="AB2691" s="122">
        <v>1.02942442988E-2</v>
      </c>
      <c r="AC2691" s="122">
        <v>4.2824749827999999E-3</v>
      </c>
      <c r="AD2691" s="122">
        <v>2.9287211127999998E-3</v>
      </c>
      <c r="AE2691" s="122">
        <v>1.4878803688000001E-3</v>
      </c>
      <c r="AF2691" s="122">
        <v>0</v>
      </c>
      <c r="AG2691" s="122">
        <v>0</v>
      </c>
      <c r="AH2691" s="122">
        <v>0</v>
      </c>
      <c r="AI2691" s="122">
        <v>0</v>
      </c>
      <c r="AJ2691" s="122">
        <v>0</v>
      </c>
      <c r="AK2691" s="122">
        <v>0</v>
      </c>
      <c r="AL2691" s="122">
        <v>0</v>
      </c>
    </row>
    <row r="2692" spans="1:38" hidden="1" x14ac:dyDescent="0.25">
      <c r="A2692" s="122" t="s">
        <v>2005</v>
      </c>
      <c r="B2692" s="122">
        <v>1</v>
      </c>
      <c r="C2692" s="122" t="s">
        <v>2191</v>
      </c>
      <c r="D2692" s="122" t="s">
        <v>2128</v>
      </c>
      <c r="E2692" s="122">
        <v>49</v>
      </c>
      <c r="F2692" s="122">
        <v>1.898788304E-4</v>
      </c>
      <c r="G2692" s="122">
        <v>2.1700437640000001E-4</v>
      </c>
      <c r="H2692" s="122">
        <v>2.4412992239999999E-4</v>
      </c>
      <c r="I2692" s="122">
        <v>3.1194379159999998E-4</v>
      </c>
      <c r="J2692" s="122">
        <v>3.8337439840000002E-4</v>
      </c>
      <c r="K2692" s="122">
        <v>4.3400875280000001E-4</v>
      </c>
      <c r="L2692" s="122">
        <v>4.932328632E-4</v>
      </c>
      <c r="M2692" s="122">
        <v>5.4567558920000001E-4</v>
      </c>
      <c r="N2692" s="122">
        <v>5.9464307839999998E-4</v>
      </c>
      <c r="O2692" s="122">
        <v>6.6607368520000003E-4</v>
      </c>
      <c r="P2692" s="122">
        <v>7.4428567919999997E-4</v>
      </c>
      <c r="Q2692" s="122">
        <v>4.7407265640000003E-4</v>
      </c>
      <c r="R2692" s="122">
        <v>2.0162537360000001E-4</v>
      </c>
      <c r="S2692" s="122">
        <v>4.2272379519999999E-4</v>
      </c>
      <c r="T2692" s="122">
        <v>6.604808168E-4</v>
      </c>
      <c r="U2692" s="122">
        <v>9.9894358200000003E-4</v>
      </c>
      <c r="V2692" s="122">
        <v>1.3497568616E-3</v>
      </c>
      <c r="W2692" s="122">
        <v>1.4021373912E-3</v>
      </c>
      <c r="X2692" s="122">
        <v>1.4190339968000001E-3</v>
      </c>
      <c r="Y2692" s="122">
        <v>1.2189956603999999E-3</v>
      </c>
      <c r="Z2692" s="122">
        <v>1.0747002979999999E-3</v>
      </c>
      <c r="AA2692" s="122">
        <v>4.0958405011999998E-3</v>
      </c>
      <c r="AB2692" s="122">
        <v>2.3962170484000001E-3</v>
      </c>
      <c r="AC2692" s="122">
        <v>1.0089087596000001E-3</v>
      </c>
      <c r="AD2692" s="122">
        <v>3.5352480295999999E-3</v>
      </c>
      <c r="AE2692" s="122">
        <v>6.1324690531999997E-3</v>
      </c>
      <c r="AF2692" s="122">
        <v>9.3102284295999999E-3</v>
      </c>
      <c r="AG2692" s="122">
        <v>9.6778542504000007E-3</v>
      </c>
      <c r="AH2692" s="122">
        <v>8.7217873400000003E-3</v>
      </c>
      <c r="AI2692" s="122">
        <v>8.5586985931999995E-3</v>
      </c>
      <c r="AJ2692" s="122">
        <v>8.4360679340000008E-3</v>
      </c>
      <c r="AK2692" s="122">
        <v>8.4736821287999999E-3</v>
      </c>
      <c r="AL2692" s="122">
        <v>0</v>
      </c>
    </row>
    <row r="2693" spans="1:38" hidden="1" x14ac:dyDescent="0.25">
      <c r="A2693" s="122" t="s">
        <v>2002</v>
      </c>
      <c r="B2693" s="122">
        <v>1</v>
      </c>
      <c r="C2693" s="122" t="s">
        <v>2192</v>
      </c>
      <c r="D2693" s="122" t="s">
        <v>2081</v>
      </c>
      <c r="E2693" s="122">
        <v>50</v>
      </c>
      <c r="F2693" s="122">
        <v>4.2929822487999996E-3</v>
      </c>
      <c r="G2693" s="122">
        <v>5.9733495724E-3</v>
      </c>
      <c r="H2693" s="122">
        <v>6.2660266535999997E-3</v>
      </c>
      <c r="I2693" s="122">
        <v>4.9904649676000001E-3</v>
      </c>
      <c r="J2693" s="122">
        <v>5.6011693724000002E-3</v>
      </c>
      <c r="K2693" s="122">
        <v>5.1394094275999998E-3</v>
      </c>
      <c r="L2693" s="122">
        <v>5.8720766915999999E-3</v>
      </c>
      <c r="M2693" s="122">
        <v>5.7568408995999996E-3</v>
      </c>
      <c r="N2693" s="122">
        <v>4.3485022756E-3</v>
      </c>
      <c r="O2693" s="122">
        <v>5.0601426148000001E-3</v>
      </c>
      <c r="P2693" s="122">
        <v>4.0793798303999998E-3</v>
      </c>
      <c r="Q2693" s="122">
        <v>5.9987542355999998E-3</v>
      </c>
      <c r="R2693" s="122">
        <v>4.4353940371999996E-3</v>
      </c>
      <c r="S2693" s="122">
        <v>5.7454433484000001E-3</v>
      </c>
      <c r="T2693" s="122">
        <v>4.5736478732000003E-3</v>
      </c>
      <c r="U2693" s="122">
        <v>4.8130862163999998E-3</v>
      </c>
      <c r="V2693" s="122">
        <v>3.9373137103999997E-3</v>
      </c>
      <c r="W2693" s="122">
        <v>3.6787333519999999E-3</v>
      </c>
      <c r="X2693" s="122">
        <v>5.2903950259999997E-3</v>
      </c>
      <c r="Y2693" s="122">
        <v>5.0251161576000004E-3</v>
      </c>
      <c r="Z2693" s="122">
        <v>4.2726203856000003E-3</v>
      </c>
      <c r="AA2693" s="122">
        <v>5.4048212064000001E-3</v>
      </c>
      <c r="AB2693" s="122">
        <v>5.9009531279999999E-3</v>
      </c>
      <c r="AC2693" s="122">
        <v>6.4298507168000004E-3</v>
      </c>
      <c r="AD2693" s="122">
        <v>6.6153348771999998E-3</v>
      </c>
      <c r="AE2693" s="122">
        <v>6.1660293071999998E-3</v>
      </c>
      <c r="AF2693" s="122">
        <v>6.2817752704E-3</v>
      </c>
      <c r="AG2693" s="122">
        <v>6.1545407728000002E-3</v>
      </c>
      <c r="AH2693" s="122">
        <v>6.2285464556000002E-3</v>
      </c>
      <c r="AI2693" s="122">
        <v>6.1721835112000002E-3</v>
      </c>
      <c r="AJ2693" s="122">
        <v>6.2101523064E-3</v>
      </c>
      <c r="AK2693" s="122">
        <v>6.1833917376000001E-3</v>
      </c>
      <c r="AL2693" s="122">
        <v>0</v>
      </c>
    </row>
    <row r="2694" spans="1:38" hidden="1" x14ac:dyDescent="0.25">
      <c r="A2694" s="122" t="s">
        <v>2002</v>
      </c>
      <c r="B2694" s="122">
        <v>1</v>
      </c>
      <c r="C2694" s="122" t="s">
        <v>2192</v>
      </c>
      <c r="D2694" s="122" t="s">
        <v>2082</v>
      </c>
      <c r="E2694" s="122">
        <v>50</v>
      </c>
      <c r="F2694" s="122">
        <v>0</v>
      </c>
      <c r="G2694" s="122">
        <v>3.5231616002799997E-2</v>
      </c>
      <c r="H2694" s="122">
        <v>0</v>
      </c>
      <c r="I2694" s="122">
        <v>0</v>
      </c>
      <c r="J2694" s="122">
        <v>0</v>
      </c>
      <c r="K2694" s="122">
        <v>0</v>
      </c>
      <c r="L2694" s="122">
        <v>0</v>
      </c>
      <c r="M2694" s="122">
        <v>0</v>
      </c>
      <c r="N2694" s="122">
        <v>1.9257737833599999E-2</v>
      </c>
      <c r="O2694" s="122">
        <v>0</v>
      </c>
      <c r="P2694" s="122">
        <v>0</v>
      </c>
      <c r="Q2694" s="122">
        <v>0</v>
      </c>
      <c r="R2694" s="122">
        <v>0</v>
      </c>
      <c r="S2694" s="122">
        <v>4.3652351895600003E-2</v>
      </c>
      <c r="T2694" s="122">
        <v>2.00907511756E-2</v>
      </c>
      <c r="U2694" s="122">
        <v>6.6579142957599993E-2</v>
      </c>
      <c r="V2694" s="122">
        <v>1.4189060194399999E-2</v>
      </c>
      <c r="W2694" s="122">
        <v>1.1589458322399999E-2</v>
      </c>
      <c r="X2694" s="122">
        <v>4.6780176788799997E-2</v>
      </c>
      <c r="Y2694" s="122">
        <v>0</v>
      </c>
      <c r="Z2694" s="122">
        <v>8.4108966068400001E-2</v>
      </c>
      <c r="AA2694" s="122">
        <v>1.1640253763600001E-2</v>
      </c>
      <c r="AB2694" s="122">
        <v>5.1283470532000001E-3</v>
      </c>
      <c r="AC2694" s="122">
        <v>2.2643096156800002E-2</v>
      </c>
      <c r="AD2694" s="122">
        <v>3.1437287764400003E-2</v>
      </c>
      <c r="AE2694" s="122">
        <v>2.2128566823999999E-2</v>
      </c>
      <c r="AF2694" s="122">
        <v>2.08204965192E-2</v>
      </c>
      <c r="AG2694" s="122">
        <v>2.1408750300000001E-2</v>
      </c>
      <c r="AH2694" s="122">
        <v>2.0804841596E-2</v>
      </c>
      <c r="AI2694" s="122">
        <v>2.12350475288E-2</v>
      </c>
      <c r="AJ2694" s="122">
        <v>2.0883741496800001E-2</v>
      </c>
      <c r="AK2694" s="122">
        <v>2.1156891753199999E-2</v>
      </c>
      <c r="AL2694" s="122">
        <v>0</v>
      </c>
    </row>
    <row r="2695" spans="1:38" hidden="1" x14ac:dyDescent="0.25">
      <c r="A2695" s="122" t="s">
        <v>2002</v>
      </c>
      <c r="B2695" s="122">
        <v>1</v>
      </c>
      <c r="C2695" s="122" t="s">
        <v>2192</v>
      </c>
      <c r="D2695" s="122" t="s">
        <v>2135</v>
      </c>
      <c r="E2695" s="122">
        <v>50</v>
      </c>
      <c r="F2695" s="122">
        <v>0</v>
      </c>
      <c r="G2695" s="122">
        <v>0</v>
      </c>
      <c r="H2695" s="122">
        <v>0</v>
      </c>
      <c r="I2695" s="122">
        <v>0</v>
      </c>
      <c r="J2695" s="122">
        <v>0</v>
      </c>
      <c r="K2695" s="122">
        <v>0</v>
      </c>
      <c r="L2695" s="122">
        <v>0</v>
      </c>
      <c r="M2695" s="122">
        <v>0</v>
      </c>
      <c r="N2695" s="122">
        <v>0</v>
      </c>
      <c r="O2695" s="122">
        <v>0</v>
      </c>
      <c r="P2695" s="122">
        <v>0</v>
      </c>
      <c r="Q2695" s="122">
        <v>0</v>
      </c>
      <c r="R2695" s="122">
        <v>0</v>
      </c>
      <c r="S2695" s="122">
        <v>0</v>
      </c>
      <c r="T2695" s="122">
        <v>0</v>
      </c>
      <c r="U2695" s="122">
        <v>0</v>
      </c>
      <c r="V2695" s="122">
        <v>0</v>
      </c>
      <c r="W2695" s="122">
        <v>0</v>
      </c>
      <c r="X2695" s="122">
        <v>0</v>
      </c>
      <c r="Y2695" s="122">
        <v>0</v>
      </c>
      <c r="Z2695" s="122">
        <v>0</v>
      </c>
      <c r="AA2695" s="122">
        <v>0</v>
      </c>
      <c r="AB2695" s="122">
        <v>0</v>
      </c>
      <c r="AC2695" s="122">
        <v>0</v>
      </c>
      <c r="AD2695" s="122">
        <v>0</v>
      </c>
      <c r="AE2695" s="122">
        <v>0</v>
      </c>
      <c r="AF2695" s="122">
        <v>0</v>
      </c>
      <c r="AG2695" s="122">
        <v>0</v>
      </c>
      <c r="AH2695" s="122">
        <v>0</v>
      </c>
      <c r="AI2695" s="122">
        <v>0</v>
      </c>
      <c r="AJ2695" s="122">
        <v>0</v>
      </c>
      <c r="AK2695" s="122">
        <v>0</v>
      </c>
      <c r="AL2695" s="122">
        <v>0</v>
      </c>
    </row>
    <row r="2696" spans="1:38" hidden="1" x14ac:dyDescent="0.25">
      <c r="A2696" s="122" t="s">
        <v>2002</v>
      </c>
      <c r="B2696" s="122">
        <v>1</v>
      </c>
      <c r="C2696" s="122" t="s">
        <v>2192</v>
      </c>
      <c r="D2696" s="122" t="s">
        <v>2083</v>
      </c>
      <c r="E2696" s="122">
        <v>50</v>
      </c>
      <c r="F2696" s="122">
        <v>4.4767466351999996E-3</v>
      </c>
      <c r="G2696" s="122">
        <v>4.5246403356E-3</v>
      </c>
      <c r="H2696" s="122">
        <v>4.4738758848000002E-3</v>
      </c>
      <c r="I2696" s="122">
        <v>5.1879848691999998E-3</v>
      </c>
      <c r="J2696" s="122">
        <v>4.3535672516000004E-3</v>
      </c>
      <c r="K2696" s="122">
        <v>4.2009405087999998E-3</v>
      </c>
      <c r="L2696" s="122">
        <v>4.813494602E-3</v>
      </c>
      <c r="M2696" s="122">
        <v>5.0445456964000003E-3</v>
      </c>
      <c r="N2696" s="122">
        <v>6.7010458815999997E-3</v>
      </c>
      <c r="O2696" s="122">
        <v>5.2042561060000004E-3</v>
      </c>
      <c r="P2696" s="122">
        <v>5.5361841107999998E-3</v>
      </c>
      <c r="Q2696" s="122">
        <v>4.2129848656E-3</v>
      </c>
      <c r="R2696" s="122">
        <v>4.8783325219999996E-3</v>
      </c>
      <c r="S2696" s="122">
        <v>5.5179303815999997E-3</v>
      </c>
      <c r="T2696" s="122">
        <v>5.4951955155999998E-3</v>
      </c>
      <c r="U2696" s="122">
        <v>5.2871801220000002E-3</v>
      </c>
      <c r="V2696" s="122">
        <v>4.6600458659999998E-3</v>
      </c>
      <c r="W2696" s="122">
        <v>4.4198959728000003E-3</v>
      </c>
      <c r="X2696" s="122">
        <v>4.4590189335999997E-3</v>
      </c>
      <c r="Y2696" s="122">
        <v>4.2491457064000003E-3</v>
      </c>
      <c r="Z2696" s="122">
        <v>3.9036224219999999E-3</v>
      </c>
      <c r="AA2696" s="122">
        <v>4.2602890176E-3</v>
      </c>
      <c r="AB2696" s="122">
        <v>3.4745838875999998E-3</v>
      </c>
      <c r="AC2696" s="122">
        <v>3.3349555959999999E-3</v>
      </c>
      <c r="AD2696" s="122">
        <v>4.5943152136000004E-3</v>
      </c>
      <c r="AE2696" s="122">
        <v>3.8545047968E-3</v>
      </c>
      <c r="AF2696" s="122">
        <v>3.9342970156000003E-3</v>
      </c>
      <c r="AG2696" s="122">
        <v>3.9279790676000001E-3</v>
      </c>
      <c r="AH2696" s="122">
        <v>3.9500895644000002E-3</v>
      </c>
      <c r="AI2696" s="122">
        <v>3.9557723492000003E-3</v>
      </c>
      <c r="AJ2696" s="122">
        <v>3.9663446592000003E-3</v>
      </c>
      <c r="AK2696" s="122">
        <v>3.9733314068E-3</v>
      </c>
      <c r="AL2696" s="122">
        <v>0</v>
      </c>
    </row>
    <row r="2697" spans="1:38" x14ac:dyDescent="0.25">
      <c r="A2697" s="122" t="s">
        <v>2002</v>
      </c>
      <c r="B2697" s="122">
        <v>1</v>
      </c>
      <c r="C2697" s="122" t="s">
        <v>2192</v>
      </c>
      <c r="D2697" s="122" t="s">
        <v>2084</v>
      </c>
      <c r="E2697" s="122">
        <v>50</v>
      </c>
      <c r="F2697" s="122">
        <v>5.1535507262399999E-2</v>
      </c>
      <c r="G2697" s="122">
        <v>0</v>
      </c>
      <c r="H2697" s="122">
        <v>0</v>
      </c>
      <c r="I2697" s="122">
        <v>2.6670576290400001E-2</v>
      </c>
      <c r="J2697" s="122">
        <v>3.9676209700399999E-2</v>
      </c>
      <c r="K2697" s="122">
        <v>2.2681099125999998E-2</v>
      </c>
      <c r="L2697" s="122">
        <v>0.1070252049216</v>
      </c>
      <c r="M2697" s="122">
        <v>3.1780241757599997E-2</v>
      </c>
      <c r="N2697" s="122">
        <v>7.0665239988000001E-3</v>
      </c>
      <c r="O2697" s="122">
        <v>3.1729855219999999E-2</v>
      </c>
      <c r="P2697" s="122">
        <v>7.7273525083999999E-3</v>
      </c>
      <c r="Q2697" s="122">
        <v>2.77616912776E-2</v>
      </c>
      <c r="R2697" s="122">
        <v>0.1149601445188</v>
      </c>
      <c r="S2697" s="122">
        <v>9.4383343247200005E-2</v>
      </c>
      <c r="T2697" s="122">
        <v>2.9722853067599999E-2</v>
      </c>
      <c r="U2697" s="122">
        <v>3.7886214800000001E-5</v>
      </c>
      <c r="V2697" s="122">
        <v>2.96526175736E-2</v>
      </c>
      <c r="W2697" s="122">
        <v>1.7842655474000001E-2</v>
      </c>
      <c r="X2697" s="122">
        <v>9.9474797407999999E-3</v>
      </c>
      <c r="Y2697" s="122">
        <v>2.92737749612E-2</v>
      </c>
      <c r="Z2697" s="122">
        <v>7.5658989840000001E-3</v>
      </c>
      <c r="AA2697" s="122">
        <v>1.48983764132E-2</v>
      </c>
      <c r="AB2697" s="122">
        <v>2.4461629863999999E-2</v>
      </c>
      <c r="AC2697" s="122">
        <v>8.8707719743999994E-3</v>
      </c>
      <c r="AD2697" s="122">
        <v>1.8623194872800002E-2</v>
      </c>
      <c r="AE2697" s="122">
        <v>2.0219390469600002E-2</v>
      </c>
      <c r="AF2697" s="122">
        <v>1.9306125325199999E-2</v>
      </c>
      <c r="AG2697" s="122">
        <v>2.0153156749599999E-2</v>
      </c>
      <c r="AH2697" s="122">
        <v>1.94782655144E-2</v>
      </c>
      <c r="AI2697" s="122">
        <v>2.00550564984E-2</v>
      </c>
      <c r="AJ2697" s="122">
        <v>1.9619124097999999E-2</v>
      </c>
      <c r="AK2697" s="122">
        <v>1.9988083802400001E-2</v>
      </c>
      <c r="AL2697" s="122">
        <v>0</v>
      </c>
    </row>
    <row r="2698" spans="1:38" hidden="1" x14ac:dyDescent="0.25">
      <c r="A2698" s="122" t="s">
        <v>2002</v>
      </c>
      <c r="B2698" s="122">
        <v>1</v>
      </c>
      <c r="C2698" s="122" t="s">
        <v>2192</v>
      </c>
      <c r="D2698" s="122" t="s">
        <v>474</v>
      </c>
      <c r="E2698" s="122">
        <v>50</v>
      </c>
      <c r="F2698" s="122">
        <v>8.3362228096000007E-3</v>
      </c>
      <c r="G2698" s="122">
        <v>6.8504175348000004E-3</v>
      </c>
      <c r="H2698" s="122">
        <v>7.9148468363999993E-3</v>
      </c>
      <c r="I2698" s="122">
        <v>1.1001906176800001E-2</v>
      </c>
      <c r="J2698" s="122">
        <v>7.7823965856000004E-3</v>
      </c>
      <c r="K2698" s="122">
        <v>8.9173858759999999E-3</v>
      </c>
      <c r="L2698" s="122">
        <v>7.7896753144000002E-3</v>
      </c>
      <c r="M2698" s="122">
        <v>8.2672995944000002E-3</v>
      </c>
      <c r="N2698" s="122">
        <v>1.0669803569599999E-2</v>
      </c>
      <c r="O2698" s="122">
        <v>1.1214626444E-2</v>
      </c>
      <c r="P2698" s="122">
        <v>7.0614989956000003E-3</v>
      </c>
      <c r="Q2698" s="122">
        <v>8.2021591763999993E-3</v>
      </c>
      <c r="R2698" s="122">
        <v>5.9144400671999999E-3</v>
      </c>
      <c r="S2698" s="122">
        <v>8.1478995639999996E-3</v>
      </c>
      <c r="T2698" s="122">
        <v>6.4015627340000001E-3</v>
      </c>
      <c r="U2698" s="122">
        <v>6.6645627412000004E-3</v>
      </c>
      <c r="V2698" s="122">
        <v>6.3003244611999996E-3</v>
      </c>
      <c r="W2698" s="122">
        <v>9.7517797915999994E-3</v>
      </c>
      <c r="X2698" s="122">
        <v>7.1285915204000001E-3</v>
      </c>
      <c r="Y2698" s="122">
        <v>9.7350336523999992E-3</v>
      </c>
      <c r="Z2698" s="122">
        <v>9.7301225336E-3</v>
      </c>
      <c r="AA2698" s="122">
        <v>8.9267516463999996E-3</v>
      </c>
      <c r="AB2698" s="122">
        <v>7.1614863180000004E-3</v>
      </c>
      <c r="AC2698" s="122">
        <v>7.0903791475999999E-3</v>
      </c>
      <c r="AD2698" s="122">
        <v>1.02917963232E-2</v>
      </c>
      <c r="AE2698" s="122">
        <v>8.6456282304000001E-3</v>
      </c>
      <c r="AF2698" s="122">
        <v>8.6305490767999999E-3</v>
      </c>
      <c r="AG2698" s="122">
        <v>8.6465921331999995E-3</v>
      </c>
      <c r="AH2698" s="122">
        <v>8.6850993852000003E-3</v>
      </c>
      <c r="AI2698" s="122">
        <v>8.7169771612000003E-3</v>
      </c>
      <c r="AJ2698" s="122">
        <v>8.7464486592000006E-3</v>
      </c>
      <c r="AK2698" s="122">
        <v>8.7702967100000001E-3</v>
      </c>
      <c r="AL2698" s="122">
        <v>0</v>
      </c>
    </row>
    <row r="2699" spans="1:38" hidden="1" x14ac:dyDescent="0.25">
      <c r="A2699" s="122" t="s">
        <v>2002</v>
      </c>
      <c r="B2699" s="122">
        <v>1</v>
      </c>
      <c r="C2699" s="122" t="s">
        <v>2192</v>
      </c>
      <c r="D2699" s="122" t="s">
        <v>2085</v>
      </c>
      <c r="E2699" s="122">
        <v>50</v>
      </c>
      <c r="F2699" s="122">
        <v>9.7526435999999994E-6</v>
      </c>
      <c r="G2699" s="122">
        <v>9.575776E-6</v>
      </c>
      <c r="H2699" s="122">
        <v>9.3470243999999992E-6</v>
      </c>
      <c r="I2699" s="122">
        <v>9.1745360000000001E-6</v>
      </c>
      <c r="J2699" s="122">
        <v>1.03743556E-5</v>
      </c>
      <c r="K2699" s="122">
        <v>9.3801427999999996E-6</v>
      </c>
      <c r="L2699" s="122">
        <v>1.00290036E-5</v>
      </c>
      <c r="M2699" s="122">
        <v>9.8389115999999997E-6</v>
      </c>
      <c r="N2699" s="122">
        <v>9.5067307999999999E-6</v>
      </c>
      <c r="O2699" s="122">
        <v>6.7255383999999998E-6</v>
      </c>
      <c r="P2699" s="122">
        <v>9.4943212000000006E-6</v>
      </c>
      <c r="Q2699" s="122">
        <v>7.9828055999999992E-6</v>
      </c>
      <c r="R2699" s="122">
        <v>8.9706147999999996E-6</v>
      </c>
      <c r="S2699" s="122">
        <v>8.5228639999999992E-6</v>
      </c>
      <c r="T2699" s="122">
        <v>8.8112835999999996E-6</v>
      </c>
      <c r="U2699" s="122">
        <v>8.3551999999999992E-6</v>
      </c>
      <c r="V2699" s="122">
        <v>7.9882823999999999E-6</v>
      </c>
      <c r="W2699" s="122">
        <v>7.2842756000000003E-6</v>
      </c>
      <c r="X2699" s="122">
        <v>8.5354443999999998E-6</v>
      </c>
      <c r="Y2699" s="122">
        <v>8.2153092000000003E-6</v>
      </c>
      <c r="Z2699" s="122">
        <v>6.1692372000000004E-6</v>
      </c>
      <c r="AA2699" s="122">
        <v>7.1148252E-6</v>
      </c>
      <c r="AB2699" s="122">
        <v>6.2334747999999998E-6</v>
      </c>
      <c r="AC2699" s="122">
        <v>7.4625684000000001E-6</v>
      </c>
      <c r="AD2699" s="122">
        <v>6.0060531999999996E-6</v>
      </c>
      <c r="AE2699" s="122">
        <v>6.3680764E-6</v>
      </c>
      <c r="AF2699" s="122">
        <v>6.711362E-6</v>
      </c>
      <c r="AG2699" s="122">
        <v>6.5127076E-6</v>
      </c>
      <c r="AH2699" s="122">
        <v>6.6018456000000003E-6</v>
      </c>
      <c r="AI2699" s="122">
        <v>6.5630459999999997E-6</v>
      </c>
      <c r="AJ2699" s="122">
        <v>6.5798600000000001E-6</v>
      </c>
      <c r="AK2699" s="122">
        <v>6.5725771999999999E-6</v>
      </c>
      <c r="AL2699" s="122">
        <v>0</v>
      </c>
    </row>
    <row r="2700" spans="1:38" hidden="1" x14ac:dyDescent="0.25">
      <c r="A2700" s="122" t="s">
        <v>2002</v>
      </c>
      <c r="B2700" s="122">
        <v>1</v>
      </c>
      <c r="C2700" s="122" t="s">
        <v>2192</v>
      </c>
      <c r="D2700" s="122" t="s">
        <v>2087</v>
      </c>
      <c r="E2700" s="122">
        <v>50</v>
      </c>
      <c r="F2700" s="122">
        <v>5.5856844679999995E-4</v>
      </c>
      <c r="G2700" s="122">
        <v>6.8189103920000002E-4</v>
      </c>
      <c r="H2700" s="122">
        <v>7.8938206759999996E-4</v>
      </c>
      <c r="I2700" s="122">
        <v>6.9078351719999999E-4</v>
      </c>
      <c r="J2700" s="122">
        <v>7.0987755999999996E-4</v>
      </c>
      <c r="K2700" s="122">
        <v>5.2095693999999998E-4</v>
      </c>
      <c r="L2700" s="122">
        <v>8.9405619239999996E-4</v>
      </c>
      <c r="M2700" s="122">
        <v>1.0225470696E-3</v>
      </c>
      <c r="N2700" s="122">
        <v>6.8762197279999997E-4</v>
      </c>
      <c r="O2700" s="122">
        <v>6.8839994719999999E-4</v>
      </c>
      <c r="P2700" s="122">
        <v>1.0351958344000001E-3</v>
      </c>
      <c r="Q2700" s="122">
        <v>9.3962984920000002E-4</v>
      </c>
      <c r="R2700" s="122">
        <v>7.3626176960000004E-4</v>
      </c>
      <c r="S2700" s="122">
        <v>6.5745525440000002E-4</v>
      </c>
      <c r="T2700" s="122">
        <v>1.0293424763999999E-3</v>
      </c>
      <c r="U2700" s="122">
        <v>8.5528625839999999E-4</v>
      </c>
      <c r="V2700" s="122">
        <v>9.1435738520000002E-4</v>
      </c>
      <c r="W2700" s="122">
        <v>7.4307636479999995E-4</v>
      </c>
      <c r="X2700" s="122">
        <v>7.8529821160000003E-4</v>
      </c>
      <c r="Y2700" s="122">
        <v>8.3541986919999996E-4</v>
      </c>
      <c r="Z2700" s="122">
        <v>6.5065890959999995E-4</v>
      </c>
      <c r="AA2700" s="122">
        <v>9.8757112160000006E-4</v>
      </c>
      <c r="AB2700" s="122">
        <v>1.1269211099999999E-3</v>
      </c>
      <c r="AC2700" s="122">
        <v>1.2605681396000001E-3</v>
      </c>
      <c r="AD2700" s="122">
        <v>1.2998910316E-3</v>
      </c>
      <c r="AE2700" s="122">
        <v>1.2444376252E-3</v>
      </c>
      <c r="AF2700" s="122">
        <v>1.2255545232E-3</v>
      </c>
      <c r="AG2700" s="122">
        <v>1.2201134176E-3</v>
      </c>
      <c r="AH2700" s="122">
        <v>1.2189831724E-3</v>
      </c>
      <c r="AI2700" s="122">
        <v>1.2191164244000001E-3</v>
      </c>
      <c r="AJ2700" s="122">
        <v>1.219630594E-3</v>
      </c>
      <c r="AK2700" s="122">
        <v>1.2202151583999999E-3</v>
      </c>
      <c r="AL2700" s="122">
        <v>0</v>
      </c>
    </row>
    <row r="2701" spans="1:38" hidden="1" x14ac:dyDescent="0.25">
      <c r="A2701" s="122" t="s">
        <v>2002</v>
      </c>
      <c r="B2701" s="122">
        <v>1</v>
      </c>
      <c r="C2701" s="122" t="s">
        <v>2192</v>
      </c>
      <c r="D2701" s="122" t="s">
        <v>2088</v>
      </c>
      <c r="E2701" s="122">
        <v>50</v>
      </c>
      <c r="F2701" s="122">
        <v>0</v>
      </c>
      <c r="G2701" s="122">
        <v>0</v>
      </c>
      <c r="H2701" s="122">
        <v>0</v>
      </c>
      <c r="I2701" s="122">
        <v>0</v>
      </c>
      <c r="J2701" s="122">
        <v>0</v>
      </c>
      <c r="K2701" s="122">
        <v>0</v>
      </c>
      <c r="L2701" s="122">
        <v>0</v>
      </c>
      <c r="M2701" s="122">
        <v>0</v>
      </c>
      <c r="N2701" s="122">
        <v>0</v>
      </c>
      <c r="O2701" s="122">
        <v>0</v>
      </c>
      <c r="P2701" s="122">
        <v>0</v>
      </c>
      <c r="Q2701" s="122">
        <v>0</v>
      </c>
      <c r="R2701" s="122">
        <v>0</v>
      </c>
      <c r="S2701" s="122">
        <v>0</v>
      </c>
      <c r="T2701" s="122">
        <v>3.7635414880000001E-4</v>
      </c>
      <c r="U2701" s="122">
        <v>2.0361805379999999E-3</v>
      </c>
      <c r="V2701" s="122">
        <v>1.2217857064000001E-3</v>
      </c>
      <c r="W2701" s="122">
        <v>4.3403979920000001E-4</v>
      </c>
      <c r="X2701" s="122">
        <v>2.4475807859999999E-3</v>
      </c>
      <c r="Y2701" s="122">
        <v>0</v>
      </c>
      <c r="Z2701" s="122">
        <v>2.0679198680000001E-4</v>
      </c>
      <c r="AA2701" s="122">
        <v>5.37119268E-5</v>
      </c>
      <c r="AB2701" s="122">
        <v>2.85535572E-4</v>
      </c>
      <c r="AC2701" s="122">
        <v>1.3102094040000001E-4</v>
      </c>
      <c r="AD2701" s="122">
        <v>4.5752189840000002E-4</v>
      </c>
      <c r="AE2701" s="122">
        <v>3.0381064E-4</v>
      </c>
      <c r="AF2701" s="122">
        <v>2.9459368399999998E-4</v>
      </c>
      <c r="AG2701" s="122">
        <v>2.8611004240000003E-4</v>
      </c>
      <c r="AH2701" s="122">
        <v>2.782796352E-4</v>
      </c>
      <c r="AI2701" s="122">
        <v>2.7103455399999998E-4</v>
      </c>
      <c r="AJ2701" s="122">
        <v>2.6431682480000001E-4</v>
      </c>
      <c r="AK2701" s="122">
        <v>2.5807659640000001E-4</v>
      </c>
      <c r="AL2701" s="122">
        <v>0</v>
      </c>
    </row>
    <row r="2702" spans="1:38" hidden="1" x14ac:dyDescent="0.25">
      <c r="A2702" s="122" t="s">
        <v>2002</v>
      </c>
      <c r="B2702" s="122">
        <v>1</v>
      </c>
      <c r="C2702" s="122" t="s">
        <v>2192</v>
      </c>
      <c r="D2702" s="122" t="s">
        <v>2089</v>
      </c>
      <c r="E2702" s="122">
        <v>50</v>
      </c>
      <c r="F2702" s="122">
        <v>8.1026149091999993E-3</v>
      </c>
      <c r="G2702" s="122">
        <v>1.23962577676E-2</v>
      </c>
      <c r="H2702" s="122">
        <v>1.3360781408799999E-2</v>
      </c>
      <c r="I2702" s="122">
        <v>1.1708981522000001E-2</v>
      </c>
      <c r="J2702" s="122">
        <v>1.5460933574800001E-2</v>
      </c>
      <c r="K2702" s="122">
        <v>1.2373003675200001E-2</v>
      </c>
      <c r="L2702" s="122">
        <v>1.34004991344E-2</v>
      </c>
      <c r="M2702" s="122">
        <v>1.3018055892799999E-2</v>
      </c>
      <c r="N2702" s="122">
        <v>1.20772308356E-2</v>
      </c>
      <c r="O2702" s="122">
        <v>1.23474906492E-2</v>
      </c>
      <c r="P2702" s="122">
        <v>1.3421187023999999E-2</v>
      </c>
      <c r="Q2702" s="122">
        <v>1.4967373876000001E-2</v>
      </c>
      <c r="R2702" s="122">
        <v>1.1305631492399999E-2</v>
      </c>
      <c r="S2702" s="122">
        <v>1.4552904349200001E-2</v>
      </c>
      <c r="T2702" s="122">
        <v>1.2828358886000001E-2</v>
      </c>
      <c r="U2702" s="122">
        <v>1.45568008376E-2</v>
      </c>
      <c r="V2702" s="122">
        <v>1.41603931812E-2</v>
      </c>
      <c r="W2702" s="122">
        <v>1.3195149284799999E-2</v>
      </c>
      <c r="X2702" s="122">
        <v>1.5047007894800001E-2</v>
      </c>
      <c r="Y2702" s="122">
        <v>1.4132387444E-2</v>
      </c>
      <c r="Z2702" s="122">
        <v>1.41722853692E-2</v>
      </c>
      <c r="AA2702" s="122">
        <v>1.50889587296E-2</v>
      </c>
      <c r="AB2702" s="122">
        <v>1.81585037256E-2</v>
      </c>
      <c r="AC2702" s="122">
        <v>1.5823923880799999E-2</v>
      </c>
      <c r="AD2702" s="122">
        <v>1.70258341064E-2</v>
      </c>
      <c r="AE2702" s="122">
        <v>1.6620999908800001E-2</v>
      </c>
      <c r="AF2702" s="122">
        <v>1.7291230126799999E-2</v>
      </c>
      <c r="AG2702" s="122">
        <v>1.69437053772E-2</v>
      </c>
      <c r="AH2702" s="122">
        <v>1.7239363985199999E-2</v>
      </c>
      <c r="AI2702" s="122">
        <v>1.70604556108E-2</v>
      </c>
      <c r="AJ2702" s="122">
        <v>1.7202640307999999E-2</v>
      </c>
      <c r="AK2702" s="122">
        <v>1.7115421764000001E-2</v>
      </c>
      <c r="AL2702" s="122">
        <v>0</v>
      </c>
    </row>
    <row r="2703" spans="1:38" hidden="1" x14ac:dyDescent="0.25">
      <c r="A2703" s="122" t="s">
        <v>2002</v>
      </c>
      <c r="B2703" s="122">
        <v>1</v>
      </c>
      <c r="C2703" s="122" t="s">
        <v>2192</v>
      </c>
      <c r="D2703" s="122" t="s">
        <v>2136</v>
      </c>
      <c r="E2703" s="122">
        <v>50</v>
      </c>
      <c r="F2703" s="122">
        <v>0</v>
      </c>
      <c r="G2703" s="122">
        <v>0</v>
      </c>
      <c r="H2703" s="122">
        <v>0</v>
      </c>
      <c r="I2703" s="122">
        <v>0</v>
      </c>
      <c r="J2703" s="122">
        <v>0</v>
      </c>
      <c r="K2703" s="122">
        <v>0</v>
      </c>
      <c r="L2703" s="122">
        <v>0</v>
      </c>
      <c r="M2703" s="122">
        <v>0</v>
      </c>
      <c r="N2703" s="122">
        <v>0</v>
      </c>
      <c r="O2703" s="122">
        <v>0</v>
      </c>
      <c r="P2703" s="122">
        <v>0</v>
      </c>
      <c r="Q2703" s="122">
        <v>0</v>
      </c>
      <c r="R2703" s="122">
        <v>0</v>
      </c>
      <c r="S2703" s="122">
        <v>0</v>
      </c>
      <c r="T2703" s="122">
        <v>0</v>
      </c>
      <c r="U2703" s="122">
        <v>0</v>
      </c>
      <c r="V2703" s="122">
        <v>0</v>
      </c>
      <c r="W2703" s="122">
        <v>0</v>
      </c>
      <c r="X2703" s="122">
        <v>0</v>
      </c>
      <c r="Y2703" s="122">
        <v>0</v>
      </c>
      <c r="Z2703" s="122">
        <v>0</v>
      </c>
      <c r="AA2703" s="122">
        <v>0</v>
      </c>
      <c r="AB2703" s="122">
        <v>0</v>
      </c>
      <c r="AC2703" s="122">
        <v>0</v>
      </c>
      <c r="AD2703" s="122">
        <v>0</v>
      </c>
      <c r="AE2703" s="122">
        <v>0</v>
      </c>
      <c r="AF2703" s="122">
        <v>0</v>
      </c>
      <c r="AG2703" s="122">
        <v>0</v>
      </c>
      <c r="AH2703" s="122">
        <v>0</v>
      </c>
      <c r="AI2703" s="122">
        <v>0</v>
      </c>
      <c r="AJ2703" s="122">
        <v>0</v>
      </c>
      <c r="AK2703" s="122">
        <v>0</v>
      </c>
      <c r="AL2703" s="122">
        <v>0</v>
      </c>
    </row>
    <row r="2704" spans="1:38" hidden="1" x14ac:dyDescent="0.25">
      <c r="A2704" s="122" t="s">
        <v>2002</v>
      </c>
      <c r="B2704" s="122">
        <v>1</v>
      </c>
      <c r="C2704" s="122" t="s">
        <v>2192</v>
      </c>
      <c r="D2704" s="122" t="s">
        <v>2091</v>
      </c>
      <c r="E2704" s="122">
        <v>50</v>
      </c>
      <c r="F2704" s="122">
        <v>0</v>
      </c>
      <c r="G2704" s="122">
        <v>0</v>
      </c>
      <c r="H2704" s="122">
        <v>0</v>
      </c>
      <c r="I2704" s="122">
        <v>0</v>
      </c>
      <c r="J2704" s="122">
        <v>0</v>
      </c>
      <c r="K2704" s="122">
        <v>0</v>
      </c>
      <c r="L2704" s="122">
        <v>0</v>
      </c>
      <c r="M2704" s="122">
        <v>0</v>
      </c>
      <c r="N2704" s="122">
        <v>0</v>
      </c>
      <c r="O2704" s="122">
        <v>0</v>
      </c>
      <c r="P2704" s="122">
        <v>0</v>
      </c>
      <c r="Q2704" s="122">
        <v>0</v>
      </c>
      <c r="R2704" s="122">
        <v>0</v>
      </c>
      <c r="S2704" s="122">
        <v>7.2086785707999998E-3</v>
      </c>
      <c r="T2704" s="122">
        <v>1.7905056713600001E-2</v>
      </c>
      <c r="U2704" s="122">
        <v>1.1257252972E-3</v>
      </c>
      <c r="V2704" s="122">
        <v>9.5479415219999995E-3</v>
      </c>
      <c r="W2704" s="122">
        <v>2.0922986308000002E-2</v>
      </c>
      <c r="X2704" s="122">
        <v>9.5368657496000004E-3</v>
      </c>
      <c r="Y2704" s="122">
        <v>7.9459207100000002E-3</v>
      </c>
      <c r="Z2704" s="122">
        <v>1.7746735496000001E-2</v>
      </c>
      <c r="AA2704" s="122">
        <v>0</v>
      </c>
      <c r="AB2704" s="122">
        <v>2.0018983188400001E-2</v>
      </c>
      <c r="AC2704" s="122">
        <v>0</v>
      </c>
      <c r="AD2704" s="122">
        <v>8.1633122451999999E-3</v>
      </c>
      <c r="AE2704" s="122">
        <v>9.3513758576E-3</v>
      </c>
      <c r="AF2704" s="122">
        <v>9.1426011599999996E-3</v>
      </c>
      <c r="AG2704" s="122">
        <v>9.0500000640000005E-3</v>
      </c>
      <c r="AH2704" s="122">
        <v>9.0286400819999998E-3</v>
      </c>
      <c r="AI2704" s="122">
        <v>9.0171324739999996E-3</v>
      </c>
      <c r="AJ2704" s="122">
        <v>9.0151072367999994E-3</v>
      </c>
      <c r="AK2704" s="122">
        <v>9.0136120395999993E-3</v>
      </c>
      <c r="AL2704" s="122">
        <v>0</v>
      </c>
    </row>
    <row r="2705" spans="1:38" hidden="1" x14ac:dyDescent="0.25">
      <c r="A2705" s="122" t="s">
        <v>2002</v>
      </c>
      <c r="B2705" s="122">
        <v>1</v>
      </c>
      <c r="C2705" s="122" t="s">
        <v>2192</v>
      </c>
      <c r="D2705" s="122" t="s">
        <v>2092</v>
      </c>
      <c r="E2705" s="122">
        <v>50</v>
      </c>
      <c r="F2705" s="122">
        <v>3.7304923823999999E-3</v>
      </c>
      <c r="G2705" s="122">
        <v>3.8874759308000001E-3</v>
      </c>
      <c r="H2705" s="122">
        <v>4.7806979752000002E-3</v>
      </c>
      <c r="I2705" s="122">
        <v>5.2626642879999999E-3</v>
      </c>
      <c r="J2705" s="122">
        <v>3.9519090407999996E-3</v>
      </c>
      <c r="K2705" s="122">
        <v>4.0418282631999999E-3</v>
      </c>
      <c r="L2705" s="122">
        <v>4.8955901428000001E-3</v>
      </c>
      <c r="M2705" s="122">
        <v>5.4889413824000003E-3</v>
      </c>
      <c r="N2705" s="122">
        <v>4.7771747212000002E-3</v>
      </c>
      <c r="O2705" s="122">
        <v>4.4188463704000003E-3</v>
      </c>
      <c r="P2705" s="122">
        <v>4.7305338723999998E-3</v>
      </c>
      <c r="Q2705" s="122">
        <v>3.8352721763999999E-3</v>
      </c>
      <c r="R2705" s="122">
        <v>3.9647820015999997E-3</v>
      </c>
      <c r="S2705" s="122">
        <v>4.2964385744000003E-3</v>
      </c>
      <c r="T2705" s="122">
        <v>4.317616828E-3</v>
      </c>
      <c r="U2705" s="122">
        <v>4.6858887571999998E-3</v>
      </c>
      <c r="V2705" s="122">
        <v>4.3499870903999996E-3</v>
      </c>
      <c r="W2705" s="122">
        <v>3.9410423724000002E-3</v>
      </c>
      <c r="X2705" s="122">
        <v>4.6004724303999999E-3</v>
      </c>
      <c r="Y2705" s="122">
        <v>4.7004168819999997E-3</v>
      </c>
      <c r="Z2705" s="122">
        <v>4.3410088007999996E-3</v>
      </c>
      <c r="AA2705" s="122">
        <v>5.3481970388000004E-3</v>
      </c>
      <c r="AB2705" s="122">
        <v>4.7682573484000004E-3</v>
      </c>
      <c r="AC2705" s="122">
        <v>5.0812815031999999E-3</v>
      </c>
      <c r="AD2705" s="122">
        <v>4.9474384288E-3</v>
      </c>
      <c r="AE2705" s="122">
        <v>4.9999028379999998E-3</v>
      </c>
      <c r="AF2705" s="122">
        <v>4.9449535631999999E-3</v>
      </c>
      <c r="AG2705" s="122">
        <v>4.9175732508000003E-3</v>
      </c>
      <c r="AH2705" s="122">
        <v>4.9203525027999998E-3</v>
      </c>
      <c r="AI2705" s="122">
        <v>4.9224663292000001E-3</v>
      </c>
      <c r="AJ2705" s="122">
        <v>4.9282722664000002E-3</v>
      </c>
      <c r="AK2705" s="122">
        <v>4.9331363983999999E-3</v>
      </c>
      <c r="AL2705" s="122">
        <v>0</v>
      </c>
    </row>
    <row r="2706" spans="1:38" hidden="1" x14ac:dyDescent="0.25">
      <c r="A2706" s="122" t="s">
        <v>2002</v>
      </c>
      <c r="B2706" s="122">
        <v>1</v>
      </c>
      <c r="C2706" s="122" t="s">
        <v>2192</v>
      </c>
      <c r="D2706" s="122" t="s">
        <v>2093</v>
      </c>
      <c r="E2706" s="122">
        <v>50</v>
      </c>
      <c r="F2706" s="122">
        <v>3.6340402509600002E-2</v>
      </c>
      <c r="G2706" s="122">
        <v>3.3530511417200003E-2</v>
      </c>
      <c r="H2706" s="122">
        <v>4.8157492261200002E-2</v>
      </c>
      <c r="I2706" s="122">
        <v>4.2356715477999997E-2</v>
      </c>
      <c r="J2706" s="122">
        <v>4.3860245063599999E-2</v>
      </c>
      <c r="K2706" s="122">
        <v>3.3506474839600002E-2</v>
      </c>
      <c r="L2706" s="122">
        <v>3.8272122016799998E-2</v>
      </c>
      <c r="M2706" s="122">
        <v>4.7184461086000003E-2</v>
      </c>
      <c r="N2706" s="122">
        <v>4.2614339896800003E-2</v>
      </c>
      <c r="O2706" s="122">
        <v>4.1942569874800002E-2</v>
      </c>
      <c r="P2706" s="122">
        <v>4.5148180781199997E-2</v>
      </c>
      <c r="Q2706" s="122">
        <v>4.5181221772399999E-2</v>
      </c>
      <c r="R2706" s="122">
        <v>3.8804710837200003E-2</v>
      </c>
      <c r="S2706" s="122">
        <v>4.5139570548800002E-2</v>
      </c>
      <c r="T2706" s="122">
        <v>4.8771778504400003E-2</v>
      </c>
      <c r="U2706" s="122">
        <v>4.18481633192E-2</v>
      </c>
      <c r="V2706" s="122">
        <v>4.7418942449200002E-2</v>
      </c>
      <c r="W2706" s="122">
        <v>5.4610781321600001E-2</v>
      </c>
      <c r="X2706" s="122">
        <v>5.1129581815199998E-2</v>
      </c>
      <c r="Y2706" s="122">
        <v>4.6391375122399998E-2</v>
      </c>
      <c r="Z2706" s="122">
        <v>4.3838724285999997E-2</v>
      </c>
      <c r="AA2706" s="122">
        <v>4.6517387069999999E-2</v>
      </c>
      <c r="AB2706" s="122">
        <v>3.3540094842800003E-2</v>
      </c>
      <c r="AC2706" s="122">
        <v>4.9080471655599998E-2</v>
      </c>
      <c r="AD2706" s="122">
        <v>5.386223255E-2</v>
      </c>
      <c r="AE2706" s="122">
        <v>4.5462960275599998E-2</v>
      </c>
      <c r="AF2706" s="122">
        <v>4.4252272035999997E-2</v>
      </c>
      <c r="AG2706" s="122">
        <v>4.3834926377199997E-2</v>
      </c>
      <c r="AH2706" s="122">
        <v>4.3700251218400002E-2</v>
      </c>
      <c r="AI2706" s="122">
        <v>4.3652330666000001E-2</v>
      </c>
      <c r="AJ2706" s="122">
        <v>4.3636865887999997E-2</v>
      </c>
      <c r="AK2706" s="122">
        <v>4.3630816695199998E-2</v>
      </c>
      <c r="AL2706" s="122">
        <v>0</v>
      </c>
    </row>
    <row r="2707" spans="1:38" hidden="1" x14ac:dyDescent="0.25">
      <c r="A2707" s="122" t="s">
        <v>2002</v>
      </c>
      <c r="B2707" s="122">
        <v>1</v>
      </c>
      <c r="C2707" s="122" t="s">
        <v>2192</v>
      </c>
      <c r="D2707" s="122" t="s">
        <v>2094</v>
      </c>
      <c r="E2707" s="122">
        <v>50</v>
      </c>
      <c r="F2707" s="122">
        <v>0</v>
      </c>
      <c r="G2707" s="122">
        <v>0</v>
      </c>
      <c r="H2707" s="122">
        <v>0</v>
      </c>
      <c r="I2707" s="122">
        <v>0</v>
      </c>
      <c r="J2707" s="122">
        <v>0</v>
      </c>
      <c r="K2707" s="122">
        <v>0</v>
      </c>
      <c r="L2707" s="122">
        <v>0</v>
      </c>
      <c r="M2707" s="122">
        <v>0</v>
      </c>
      <c r="N2707" s="122">
        <v>0</v>
      </c>
      <c r="O2707" s="122">
        <v>0</v>
      </c>
      <c r="P2707" s="122">
        <v>0</v>
      </c>
      <c r="Q2707" s="122">
        <v>0</v>
      </c>
      <c r="R2707" s="122">
        <v>0</v>
      </c>
      <c r="S2707" s="122">
        <v>0</v>
      </c>
      <c r="T2707" s="122">
        <v>0</v>
      </c>
      <c r="U2707" s="122">
        <v>0</v>
      </c>
      <c r="V2707" s="122">
        <v>0</v>
      </c>
      <c r="W2707" s="122">
        <v>0</v>
      </c>
      <c r="X2707" s="122">
        <v>4.7941243196000004E-3</v>
      </c>
      <c r="Y2707" s="122">
        <v>2.6708926776000002E-3</v>
      </c>
      <c r="Z2707" s="122">
        <v>3.9018258076000002E-3</v>
      </c>
      <c r="AA2707" s="122">
        <v>0</v>
      </c>
      <c r="AB2707" s="122">
        <v>9.1445642036000006E-3</v>
      </c>
      <c r="AC2707" s="122">
        <v>1.5688056165600001E-2</v>
      </c>
      <c r="AD2707" s="122">
        <v>0</v>
      </c>
      <c r="AE2707" s="122">
        <v>8.2288576467999999E-3</v>
      </c>
      <c r="AF2707" s="122">
        <v>7.9556505223999999E-3</v>
      </c>
      <c r="AG2707" s="122">
        <v>7.8634882284000004E-3</v>
      </c>
      <c r="AH2707" s="122">
        <v>7.8323956648000004E-3</v>
      </c>
      <c r="AI2707" s="122">
        <v>7.8219030371999999E-3</v>
      </c>
      <c r="AJ2707" s="122">
        <v>7.8183591471999991E-3</v>
      </c>
      <c r="AK2707" s="122">
        <v>7.8171591904000002E-3</v>
      </c>
      <c r="AL2707" s="122">
        <v>0</v>
      </c>
    </row>
    <row r="2708" spans="1:38" hidden="1" x14ac:dyDescent="0.25">
      <c r="A2708" s="122" t="s">
        <v>2002</v>
      </c>
      <c r="B2708" s="122">
        <v>1</v>
      </c>
      <c r="C2708" s="122" t="s">
        <v>2192</v>
      </c>
      <c r="D2708" s="122" t="s">
        <v>2095</v>
      </c>
      <c r="E2708" s="122">
        <v>50</v>
      </c>
      <c r="F2708" s="122">
        <v>3.3195405669999997E-2</v>
      </c>
      <c r="G2708" s="122">
        <v>2.7850926129599999E-2</v>
      </c>
      <c r="H2708" s="122">
        <v>3.2661085226000003E-2</v>
      </c>
      <c r="I2708" s="122">
        <v>3.7898812391999999E-2</v>
      </c>
      <c r="J2708" s="122">
        <v>3.21139889644E-2</v>
      </c>
      <c r="K2708" s="122">
        <v>2.2503700055199999E-2</v>
      </c>
      <c r="L2708" s="122">
        <v>2.5316799650800002E-2</v>
      </c>
      <c r="M2708" s="122">
        <v>3.9700128417599997E-2</v>
      </c>
      <c r="N2708" s="122">
        <v>4.0512226641600001E-2</v>
      </c>
      <c r="O2708" s="122">
        <v>3.73056172384E-2</v>
      </c>
      <c r="P2708" s="122">
        <v>3.3121972886800001E-2</v>
      </c>
      <c r="Q2708" s="122">
        <v>3.4471391387999997E-2</v>
      </c>
      <c r="R2708" s="122">
        <v>2.744556724E-2</v>
      </c>
      <c r="S2708" s="122">
        <v>3.7885476031200002E-2</v>
      </c>
      <c r="T2708" s="122">
        <v>3.4330902309200002E-2</v>
      </c>
      <c r="U2708" s="122">
        <v>3.6216003989200003E-2</v>
      </c>
      <c r="V2708" s="122">
        <v>2.75135455476E-2</v>
      </c>
      <c r="W2708" s="122">
        <v>3.2655029013599998E-2</v>
      </c>
      <c r="X2708" s="122">
        <v>3.5235035998399999E-2</v>
      </c>
      <c r="Y2708" s="122">
        <v>3.69153844752E-2</v>
      </c>
      <c r="Z2708" s="122">
        <v>3.4102190203200003E-2</v>
      </c>
      <c r="AA2708" s="122">
        <v>2.8247746091599999E-2</v>
      </c>
      <c r="AB2708" s="122">
        <v>3.2901914491600001E-2</v>
      </c>
      <c r="AC2708" s="122">
        <v>3.3253059943599998E-2</v>
      </c>
      <c r="AD2708" s="122">
        <v>2.8359581516000001E-2</v>
      </c>
      <c r="AE2708" s="122">
        <v>3.2196075405200003E-2</v>
      </c>
      <c r="AF2708" s="122">
        <v>3.1611683429200003E-2</v>
      </c>
      <c r="AG2708" s="122">
        <v>3.14152433476E-2</v>
      </c>
      <c r="AH2708" s="122">
        <v>3.1365954692799999E-2</v>
      </c>
      <c r="AI2708" s="122">
        <v>3.1348565777200001E-2</v>
      </c>
      <c r="AJ2708" s="122">
        <v>3.1345983886000003E-2</v>
      </c>
      <c r="AK2708" s="122">
        <v>3.1345265870799999E-2</v>
      </c>
      <c r="AL2708" s="122">
        <v>0</v>
      </c>
    </row>
    <row r="2709" spans="1:38" hidden="1" x14ac:dyDescent="0.25">
      <c r="A2709" s="122" t="s">
        <v>2002</v>
      </c>
      <c r="B2709" s="122">
        <v>1</v>
      </c>
      <c r="C2709" s="122" t="s">
        <v>2192</v>
      </c>
      <c r="D2709" s="122" t="s">
        <v>2096</v>
      </c>
      <c r="E2709" s="122">
        <v>50</v>
      </c>
      <c r="F2709" s="122">
        <v>3.5525763615999999E-3</v>
      </c>
      <c r="G2709" s="122">
        <v>3.6218259979999999E-3</v>
      </c>
      <c r="H2709" s="122">
        <v>5.5545732172000003E-3</v>
      </c>
      <c r="I2709" s="122">
        <v>4.4710078532000002E-3</v>
      </c>
      <c r="J2709" s="122">
        <v>4.2963566296E-3</v>
      </c>
      <c r="K2709" s="122">
        <v>4.0473953212000003E-3</v>
      </c>
      <c r="L2709" s="122">
        <v>4.7703328960000003E-3</v>
      </c>
      <c r="M2709" s="122">
        <v>5.4669105147999997E-3</v>
      </c>
      <c r="N2709" s="122">
        <v>4.6152810843999997E-3</v>
      </c>
      <c r="O2709" s="122">
        <v>4.7994575748000002E-3</v>
      </c>
      <c r="P2709" s="122">
        <v>5.7395646672000001E-3</v>
      </c>
      <c r="Q2709" s="122">
        <v>5.7282157576000001E-3</v>
      </c>
      <c r="R2709" s="122">
        <v>4.2082879972000003E-3</v>
      </c>
      <c r="S2709" s="122">
        <v>5.1281716555999996E-3</v>
      </c>
      <c r="T2709" s="122">
        <v>5.8039467331999998E-3</v>
      </c>
      <c r="U2709" s="122">
        <v>5.9315961375999999E-3</v>
      </c>
      <c r="V2709" s="122">
        <v>5.8266125204000001E-3</v>
      </c>
      <c r="W2709" s="122">
        <v>5.0885297483999996E-3</v>
      </c>
      <c r="X2709" s="122">
        <v>5.9918766935999996E-3</v>
      </c>
      <c r="Y2709" s="122">
        <v>6.5868279736000001E-3</v>
      </c>
      <c r="Z2709" s="122">
        <v>5.8985539451999998E-3</v>
      </c>
      <c r="AA2709" s="122">
        <v>7.1903226724000001E-3</v>
      </c>
      <c r="AB2709" s="122">
        <v>5.4757925207999996E-3</v>
      </c>
      <c r="AC2709" s="122">
        <v>1.0287447206399999E-2</v>
      </c>
      <c r="AD2709" s="122">
        <v>8.7479510047999993E-3</v>
      </c>
      <c r="AE2709" s="122">
        <v>8.2193787928000004E-3</v>
      </c>
      <c r="AF2709" s="122">
        <v>8.0383780120000005E-3</v>
      </c>
      <c r="AG2709" s="122">
        <v>7.9678695796000006E-3</v>
      </c>
      <c r="AH2709" s="122">
        <v>7.9510971987999998E-3</v>
      </c>
      <c r="AI2709" s="122">
        <v>7.9435107667999993E-3</v>
      </c>
      <c r="AJ2709" s="122">
        <v>7.9423839151999999E-3</v>
      </c>
      <c r="AK2709" s="122">
        <v>7.9417607891999996E-3</v>
      </c>
      <c r="AL2709" s="122">
        <v>0</v>
      </c>
    </row>
    <row r="2710" spans="1:38" hidden="1" x14ac:dyDescent="0.25">
      <c r="A2710" s="122" t="s">
        <v>2002</v>
      </c>
      <c r="B2710" s="122">
        <v>1</v>
      </c>
      <c r="C2710" s="122" t="s">
        <v>2192</v>
      </c>
      <c r="D2710" s="122" t="s">
        <v>2097</v>
      </c>
      <c r="E2710" s="122">
        <v>50</v>
      </c>
      <c r="F2710" s="122">
        <v>2.6940749835999998E-2</v>
      </c>
      <c r="G2710" s="122">
        <v>2.91339743352E-2</v>
      </c>
      <c r="H2710" s="122">
        <v>3.3703916545600003E-2</v>
      </c>
      <c r="I2710" s="122">
        <v>2.6307640903600001E-2</v>
      </c>
      <c r="J2710" s="122">
        <v>2.8869067948E-2</v>
      </c>
      <c r="K2710" s="122">
        <v>2.3594873918000001E-2</v>
      </c>
      <c r="L2710" s="122">
        <v>3.1941406708399997E-2</v>
      </c>
      <c r="M2710" s="122">
        <v>3.0316621717199999E-2</v>
      </c>
      <c r="N2710" s="122">
        <v>2.8260746303999999E-2</v>
      </c>
      <c r="O2710" s="122">
        <v>3.4571597723600002E-2</v>
      </c>
      <c r="P2710" s="122">
        <v>3.1081352397200002E-2</v>
      </c>
      <c r="Q2710" s="122">
        <v>3.2677403267599998E-2</v>
      </c>
      <c r="R2710" s="122">
        <v>3.0359524434400001E-2</v>
      </c>
      <c r="S2710" s="122">
        <v>3.14967716056E-2</v>
      </c>
      <c r="T2710" s="122">
        <v>2.80273298508E-2</v>
      </c>
      <c r="U2710" s="122">
        <v>3.3455693759600003E-2</v>
      </c>
      <c r="V2710" s="122">
        <v>2.73002070236E-2</v>
      </c>
      <c r="W2710" s="122">
        <v>3.4944538767600002E-2</v>
      </c>
      <c r="X2710" s="122">
        <v>2.9146903545200002E-2</v>
      </c>
      <c r="Y2710" s="122">
        <v>3.2280521372399999E-2</v>
      </c>
      <c r="Z2710" s="122">
        <v>3.06696286596E-2</v>
      </c>
      <c r="AA2710" s="122">
        <v>2.94906032932E-2</v>
      </c>
      <c r="AB2710" s="122">
        <v>3.2718534662800003E-2</v>
      </c>
      <c r="AC2710" s="122">
        <v>3.5669049637200002E-2</v>
      </c>
      <c r="AD2710" s="122">
        <v>3.7934773057999999E-2</v>
      </c>
      <c r="AE2710" s="122">
        <v>4.1439081384400001E-2</v>
      </c>
      <c r="AF2710" s="122">
        <v>3.8576488664E-2</v>
      </c>
      <c r="AG2710" s="122">
        <v>4.0238601236400003E-2</v>
      </c>
      <c r="AH2710" s="122">
        <v>3.8736004311200001E-2</v>
      </c>
      <c r="AI2710" s="122">
        <v>3.98521075456E-2</v>
      </c>
      <c r="AJ2710" s="122">
        <v>3.8953219354E-2</v>
      </c>
      <c r="AK2710" s="122">
        <v>3.9652836680799997E-2</v>
      </c>
      <c r="AL2710" s="122">
        <v>0</v>
      </c>
    </row>
    <row r="2711" spans="1:38" hidden="1" x14ac:dyDescent="0.25">
      <c r="A2711" s="122" t="s">
        <v>2002</v>
      </c>
      <c r="B2711" s="122">
        <v>1</v>
      </c>
      <c r="C2711" s="122" t="s">
        <v>2192</v>
      </c>
      <c r="D2711" s="122" t="s">
        <v>2098</v>
      </c>
      <c r="E2711" s="122">
        <v>50</v>
      </c>
      <c r="F2711" s="122">
        <v>1.5004936800000001E-5</v>
      </c>
      <c r="G2711" s="122">
        <v>1.1832315599999999E-5</v>
      </c>
      <c r="H2711" s="122">
        <v>1.2642534800000001E-5</v>
      </c>
      <c r="I2711" s="122">
        <v>1.2715264799999999E-5</v>
      </c>
      <c r="J2711" s="122">
        <v>1.43851204E-5</v>
      </c>
      <c r="K2711" s="122">
        <v>1.5746376799999999E-5</v>
      </c>
      <c r="L2711" s="122">
        <v>1.4518294E-5</v>
      </c>
      <c r="M2711" s="122">
        <v>1.21326408E-5</v>
      </c>
      <c r="N2711" s="122">
        <v>1.23036452E-5</v>
      </c>
      <c r="O2711" s="122">
        <v>1.25069812E-5</v>
      </c>
      <c r="P2711" s="122">
        <v>1.439914E-5</v>
      </c>
      <c r="Q2711" s="122">
        <v>1.2333440000000001E-5</v>
      </c>
      <c r="R2711" s="122">
        <v>1.2474856800000001E-5</v>
      </c>
      <c r="S2711" s="122">
        <v>1.1799152400000001E-5</v>
      </c>
      <c r="T2711" s="122">
        <v>1.27212932E-5</v>
      </c>
      <c r="U2711" s="122">
        <v>1.1929545599999999E-5</v>
      </c>
      <c r="V2711" s="122">
        <v>1.1537293599999999E-5</v>
      </c>
      <c r="W2711" s="122">
        <v>1.086645E-5</v>
      </c>
      <c r="X2711" s="122">
        <v>1.1136286E-5</v>
      </c>
      <c r="Y2711" s="122">
        <v>1.0659026E-5</v>
      </c>
      <c r="Z2711" s="122">
        <v>1.05402332E-5</v>
      </c>
      <c r="AA2711" s="122">
        <v>1.2209940400000001E-5</v>
      </c>
      <c r="AB2711" s="122">
        <v>1.3287929199999999E-5</v>
      </c>
      <c r="AC2711" s="122">
        <v>1.1523990800000001E-5</v>
      </c>
      <c r="AD2711" s="122">
        <v>9.5784807999999997E-6</v>
      </c>
      <c r="AE2711" s="122">
        <v>1.1340153999999999E-5</v>
      </c>
      <c r="AF2711" s="122">
        <v>1.20629572E-5</v>
      </c>
      <c r="AG2711" s="122">
        <v>1.1645928E-5</v>
      </c>
      <c r="AH2711" s="122">
        <v>1.1800849199999999E-5</v>
      </c>
      <c r="AI2711" s="122">
        <v>1.17098268E-5</v>
      </c>
      <c r="AJ2711" s="122">
        <v>1.1730468399999999E-5</v>
      </c>
      <c r="AK2711" s="122">
        <v>1.17066068E-5</v>
      </c>
      <c r="AL2711" s="122">
        <v>0</v>
      </c>
    </row>
    <row r="2712" spans="1:38" hidden="1" x14ac:dyDescent="0.25">
      <c r="A2712" s="122" t="s">
        <v>2002</v>
      </c>
      <c r="B2712" s="122">
        <v>1</v>
      </c>
      <c r="C2712" s="122" t="s">
        <v>2192</v>
      </c>
      <c r="D2712" s="122" t="s">
        <v>2099</v>
      </c>
      <c r="E2712" s="122">
        <v>50</v>
      </c>
      <c r="F2712" s="122">
        <v>2.6293266496000001E-3</v>
      </c>
      <c r="G2712" s="122">
        <v>2.7213748688000002E-3</v>
      </c>
      <c r="H2712" s="122">
        <v>3.6061999092E-3</v>
      </c>
      <c r="I2712" s="122">
        <v>2.7609026899999998E-3</v>
      </c>
      <c r="J2712" s="122">
        <v>2.7951405524000001E-3</v>
      </c>
      <c r="K2712" s="122">
        <v>2.859469508E-3</v>
      </c>
      <c r="L2712" s="122">
        <v>3.2730553156000001E-3</v>
      </c>
      <c r="M2712" s="122">
        <v>3.6452392480000001E-3</v>
      </c>
      <c r="N2712" s="122">
        <v>2.7300535164000001E-3</v>
      </c>
      <c r="O2712" s="122">
        <v>2.5856383112000001E-3</v>
      </c>
      <c r="P2712" s="122">
        <v>3.7184867888000002E-3</v>
      </c>
      <c r="Q2712" s="122">
        <v>3.0350139204000002E-3</v>
      </c>
      <c r="R2712" s="122">
        <v>1.8054107147999999E-3</v>
      </c>
      <c r="S2712" s="122">
        <v>2.2683395392E-3</v>
      </c>
      <c r="T2712" s="122">
        <v>3.0892500464000001E-3</v>
      </c>
      <c r="U2712" s="122">
        <v>2.7938364356000001E-3</v>
      </c>
      <c r="V2712" s="122">
        <v>2.9971479607999998E-3</v>
      </c>
      <c r="W2712" s="122">
        <v>2.6013155308000002E-3</v>
      </c>
      <c r="X2712" s="122">
        <v>2.9176664272E-3</v>
      </c>
      <c r="Y2712" s="122">
        <v>3.2216902928000001E-3</v>
      </c>
      <c r="Z2712" s="122">
        <v>2.4165108296E-3</v>
      </c>
      <c r="AA2712" s="122">
        <v>2.8353362352E-3</v>
      </c>
      <c r="AB2712" s="122">
        <v>3.2630343396000002E-3</v>
      </c>
      <c r="AC2712" s="122">
        <v>3.6910198051999998E-3</v>
      </c>
      <c r="AD2712" s="122">
        <v>3.58811733E-3</v>
      </c>
      <c r="AE2712" s="122">
        <v>3.5314663327999998E-3</v>
      </c>
      <c r="AF2712" s="122">
        <v>3.4484962456000001E-3</v>
      </c>
      <c r="AG2712" s="122">
        <v>3.4197884252000002E-3</v>
      </c>
      <c r="AH2712" s="122">
        <v>3.4123018999999998E-3</v>
      </c>
      <c r="AI2712" s="122">
        <v>3.4100540403999998E-3</v>
      </c>
      <c r="AJ2712" s="122">
        <v>3.4101750060000001E-3</v>
      </c>
      <c r="AK2712" s="122">
        <v>3.4107090639999998E-3</v>
      </c>
      <c r="AL2712" s="122">
        <v>0</v>
      </c>
    </row>
    <row r="2713" spans="1:38" hidden="1" x14ac:dyDescent="0.25">
      <c r="A2713" s="122" t="s">
        <v>2002</v>
      </c>
      <c r="B2713" s="122">
        <v>1</v>
      </c>
      <c r="C2713" s="122" t="s">
        <v>2192</v>
      </c>
      <c r="D2713" s="122" t="s">
        <v>2100</v>
      </c>
      <c r="E2713" s="122">
        <v>50</v>
      </c>
      <c r="F2713" s="122">
        <v>4.8269908399999998E-5</v>
      </c>
      <c r="G2713" s="122">
        <v>3.3163197200000003E-5</v>
      </c>
      <c r="H2713" s="122">
        <v>4.12422052E-5</v>
      </c>
      <c r="I2713" s="122">
        <v>3.91822872E-5</v>
      </c>
      <c r="J2713" s="122">
        <v>3.7992457999999998E-5</v>
      </c>
      <c r="K2713" s="122">
        <v>2.8588249199999999E-5</v>
      </c>
      <c r="L2713" s="122">
        <v>2.9011371199999999E-5</v>
      </c>
      <c r="M2713" s="122">
        <v>3.6548089200000003E-5</v>
      </c>
      <c r="N2713" s="122">
        <v>4.9068311599999999E-5</v>
      </c>
      <c r="O2713" s="122">
        <v>2.4507736400000001E-5</v>
      </c>
      <c r="P2713" s="122">
        <v>3.4799598399999999E-5</v>
      </c>
      <c r="Q2713" s="122">
        <v>3.9785001199999999E-5</v>
      </c>
      <c r="R2713" s="122">
        <v>4.4709033600000002E-5</v>
      </c>
      <c r="S2713" s="122">
        <v>3.7095385599999999E-5</v>
      </c>
      <c r="T2713" s="122">
        <v>5.2950136399999998E-5</v>
      </c>
      <c r="U2713" s="122">
        <v>3.24405144E-5</v>
      </c>
      <c r="V2713" s="122">
        <v>3.5924280000000003E-5</v>
      </c>
      <c r="W2713" s="122">
        <v>3.8111847200000002E-5</v>
      </c>
      <c r="X2713" s="122">
        <v>3.4347692400000001E-5</v>
      </c>
      <c r="Y2713" s="122">
        <v>2.1357501199999999E-5</v>
      </c>
      <c r="Z2713" s="122">
        <v>2.8529605999999998E-5</v>
      </c>
      <c r="AA2713" s="122">
        <v>2.6561721200000001E-5</v>
      </c>
      <c r="AB2713" s="122">
        <v>3.2557075600000002E-5</v>
      </c>
      <c r="AC2713" s="122">
        <v>4.3128996400000002E-5</v>
      </c>
      <c r="AD2713" s="122">
        <v>3.1970663199999997E-5</v>
      </c>
      <c r="AE2713" s="122">
        <v>3.7136176E-5</v>
      </c>
      <c r="AF2713" s="122">
        <v>3.78879564E-5</v>
      </c>
      <c r="AG2713" s="122">
        <v>3.8058960799999999E-5</v>
      </c>
      <c r="AH2713" s="122">
        <v>3.8497642399999997E-5</v>
      </c>
      <c r="AI2713" s="122">
        <v>3.8791107599999997E-5</v>
      </c>
      <c r="AJ2713" s="122">
        <v>3.9119696E-5</v>
      </c>
      <c r="AK2713" s="122">
        <v>3.9404775200000001E-5</v>
      </c>
      <c r="AL2713" s="122">
        <v>0</v>
      </c>
    </row>
    <row r="2714" spans="1:38" hidden="1" x14ac:dyDescent="0.25">
      <c r="A2714" s="122" t="s">
        <v>2002</v>
      </c>
      <c r="B2714" s="122">
        <v>1</v>
      </c>
      <c r="C2714" s="122" t="s">
        <v>2192</v>
      </c>
      <c r="D2714" s="122" t="s">
        <v>2101</v>
      </c>
      <c r="E2714" s="122">
        <v>50</v>
      </c>
      <c r="F2714" s="122">
        <v>4.4080741824000002E-3</v>
      </c>
      <c r="G2714" s="122">
        <v>4.2629230587999997E-3</v>
      </c>
      <c r="H2714" s="122">
        <v>4.9360766335999999E-3</v>
      </c>
      <c r="I2714" s="122">
        <v>4.4167573659999997E-3</v>
      </c>
      <c r="J2714" s="122">
        <v>3.8897906600000001E-3</v>
      </c>
      <c r="K2714" s="122">
        <v>4.0546869327999996E-3</v>
      </c>
      <c r="L2714" s="122">
        <v>3.3990058368E-3</v>
      </c>
      <c r="M2714" s="122">
        <v>4.8040754691999997E-3</v>
      </c>
      <c r="N2714" s="122">
        <v>4.4825877684000004E-3</v>
      </c>
      <c r="O2714" s="122">
        <v>4.9698046860000003E-3</v>
      </c>
      <c r="P2714" s="122">
        <v>4.9690838764000003E-3</v>
      </c>
      <c r="Q2714" s="122">
        <v>4.1280676779999999E-3</v>
      </c>
      <c r="R2714" s="122">
        <v>4.6726096171999998E-3</v>
      </c>
      <c r="S2714" s="122">
        <v>4.8822415992000002E-3</v>
      </c>
      <c r="T2714" s="122">
        <v>5.0575701847999999E-3</v>
      </c>
      <c r="U2714" s="122">
        <v>5.2514824879999998E-3</v>
      </c>
      <c r="V2714" s="122">
        <v>6.2383890855999997E-3</v>
      </c>
      <c r="W2714" s="122">
        <v>5.3585448000000001E-3</v>
      </c>
      <c r="X2714" s="122">
        <v>5.5806572864000002E-3</v>
      </c>
      <c r="Y2714" s="122">
        <v>6.1603758523999996E-3</v>
      </c>
      <c r="Z2714" s="122">
        <v>5.9876651632E-3</v>
      </c>
      <c r="AA2714" s="122">
        <v>6.4237737283999998E-3</v>
      </c>
      <c r="AB2714" s="122">
        <v>6.0297319880000004E-3</v>
      </c>
      <c r="AC2714" s="122">
        <v>6.4858505123999996E-3</v>
      </c>
      <c r="AD2714" s="122">
        <v>6.0473502012000002E-3</v>
      </c>
      <c r="AE2714" s="122">
        <v>6.2008371348E-3</v>
      </c>
      <c r="AF2714" s="122">
        <v>6.0621505083999997E-3</v>
      </c>
      <c r="AG2714" s="122">
        <v>6.0092312588E-3</v>
      </c>
      <c r="AH2714" s="122">
        <v>5.9951971380000002E-3</v>
      </c>
      <c r="AI2714" s="122">
        <v>5.9892572543999998E-3</v>
      </c>
      <c r="AJ2714" s="122">
        <v>5.9880299892000003E-3</v>
      </c>
      <c r="AK2714" s="122">
        <v>5.9874672564E-3</v>
      </c>
      <c r="AL2714" s="122">
        <v>0</v>
      </c>
    </row>
    <row r="2715" spans="1:38" hidden="1" x14ac:dyDescent="0.25">
      <c r="A2715" s="122" t="s">
        <v>2002</v>
      </c>
      <c r="B2715" s="122">
        <v>1</v>
      </c>
      <c r="C2715" s="122" t="s">
        <v>2192</v>
      </c>
      <c r="D2715" s="122" t="s">
        <v>2102</v>
      </c>
      <c r="E2715" s="122">
        <v>50</v>
      </c>
      <c r="F2715" s="122">
        <v>9.0697601400000008E-3</v>
      </c>
      <c r="G2715" s="122">
        <v>8.3644862672000008E-3</v>
      </c>
      <c r="H2715" s="122">
        <v>1.0047182073599999E-2</v>
      </c>
      <c r="I2715" s="122">
        <v>6.3327743276000003E-3</v>
      </c>
      <c r="J2715" s="122">
        <v>8.7589634300000007E-3</v>
      </c>
      <c r="K2715" s="122">
        <v>7.6906963279999999E-3</v>
      </c>
      <c r="L2715" s="122">
        <v>9.3795079028000002E-3</v>
      </c>
      <c r="M2715" s="122">
        <v>1.085409773E-2</v>
      </c>
      <c r="N2715" s="122">
        <v>1.0659188226399999E-2</v>
      </c>
      <c r="O2715" s="122">
        <v>1.04815204592E-2</v>
      </c>
      <c r="P2715" s="122">
        <v>1.0835519506000001E-2</v>
      </c>
      <c r="Q2715" s="122">
        <v>9.1258662459999997E-3</v>
      </c>
      <c r="R2715" s="122">
        <v>1.037581307E-2</v>
      </c>
      <c r="S2715" s="122">
        <v>1.0356567155199999E-2</v>
      </c>
      <c r="T2715" s="122">
        <v>1.0569755543200001E-2</v>
      </c>
      <c r="U2715" s="122">
        <v>1.1152792784E-2</v>
      </c>
      <c r="V2715" s="122">
        <v>1.0783026413600001E-2</v>
      </c>
      <c r="W2715" s="122">
        <v>1.10980209424E-2</v>
      </c>
      <c r="X2715" s="122">
        <v>1.11677148296E-2</v>
      </c>
      <c r="Y2715" s="122">
        <v>1.15697275568E-2</v>
      </c>
      <c r="Z2715" s="122">
        <v>1.18323162188E-2</v>
      </c>
      <c r="AA2715" s="122">
        <v>1.05320977664E-2</v>
      </c>
      <c r="AB2715" s="122">
        <v>1.1639260024E-2</v>
      </c>
      <c r="AC2715" s="122">
        <v>1.1098880766399999E-2</v>
      </c>
      <c r="AD2715" s="122">
        <v>1.04113528204E-2</v>
      </c>
      <c r="AE2715" s="122">
        <v>1.1102912758000001E-2</v>
      </c>
      <c r="AF2715" s="122">
        <v>1.0865474463199999E-2</v>
      </c>
      <c r="AG2715" s="122">
        <v>1.07815964928E-2</v>
      </c>
      <c r="AH2715" s="122">
        <v>1.07620503368E-2</v>
      </c>
      <c r="AI2715" s="122">
        <v>1.07571260496E-2</v>
      </c>
      <c r="AJ2715" s="122">
        <v>1.0759224638400001E-2</v>
      </c>
      <c r="AK2715" s="122">
        <v>1.0762060341199999E-2</v>
      </c>
      <c r="AL2715" s="122">
        <v>0</v>
      </c>
    </row>
    <row r="2716" spans="1:38" hidden="1" x14ac:dyDescent="0.25">
      <c r="A2716" s="122" t="s">
        <v>2002</v>
      </c>
      <c r="B2716" s="122">
        <v>1</v>
      </c>
      <c r="C2716" s="122" t="s">
        <v>2192</v>
      </c>
      <c r="D2716" s="122" t="s">
        <v>2103</v>
      </c>
      <c r="E2716" s="122">
        <v>50</v>
      </c>
      <c r="F2716" s="122">
        <v>1.48596582708E-2</v>
      </c>
      <c r="G2716" s="122">
        <v>1.49479870064E-2</v>
      </c>
      <c r="H2716" s="122">
        <v>2.1149540210400001E-2</v>
      </c>
      <c r="I2716" s="122">
        <v>1.67989070732E-2</v>
      </c>
      <c r="J2716" s="122">
        <v>1.8059685307999999E-2</v>
      </c>
      <c r="K2716" s="122">
        <v>1.4052332363999999E-2</v>
      </c>
      <c r="L2716" s="122">
        <v>1.8205581581599999E-2</v>
      </c>
      <c r="M2716" s="122">
        <v>2.0719094891599999E-2</v>
      </c>
      <c r="N2716" s="122">
        <v>1.83519219576E-2</v>
      </c>
      <c r="O2716" s="122">
        <v>1.6425931552800001E-2</v>
      </c>
      <c r="P2716" s="122">
        <v>2.1593418176399998E-2</v>
      </c>
      <c r="Q2716" s="122">
        <v>2.11293519528E-2</v>
      </c>
      <c r="R2716" s="122">
        <v>1.74608936236E-2</v>
      </c>
      <c r="S2716" s="122">
        <v>1.93750865448E-2</v>
      </c>
      <c r="T2716" s="122">
        <v>2.3460416417200002E-2</v>
      </c>
      <c r="U2716" s="122">
        <v>1.91320542756E-2</v>
      </c>
      <c r="V2716" s="122">
        <v>2.0626328203600001E-2</v>
      </c>
      <c r="W2716" s="122">
        <v>2.3668483073199999E-2</v>
      </c>
      <c r="X2716" s="122">
        <v>2.1195888728E-2</v>
      </c>
      <c r="Y2716" s="122">
        <v>2.0985873621999999E-2</v>
      </c>
      <c r="Z2716" s="122">
        <v>1.9584922795200001E-2</v>
      </c>
      <c r="AA2716" s="122">
        <v>1.7207300936000001E-2</v>
      </c>
      <c r="AB2716" s="122">
        <v>1.53533566172E-2</v>
      </c>
      <c r="AC2716" s="122">
        <v>2.1974273627599999E-2</v>
      </c>
      <c r="AD2716" s="122">
        <v>2.55802467984E-2</v>
      </c>
      <c r="AE2716" s="122">
        <v>2.1928863849199998E-2</v>
      </c>
      <c r="AF2716" s="122">
        <v>2.1045876205200001E-2</v>
      </c>
      <c r="AG2716" s="122">
        <v>2.1142435465200001E-2</v>
      </c>
      <c r="AH2716" s="122">
        <v>2.0863368133999999E-2</v>
      </c>
      <c r="AI2716" s="122">
        <v>2.1018564616000001E-2</v>
      </c>
      <c r="AJ2716" s="122">
        <v>2.0874079416400002E-2</v>
      </c>
      <c r="AK2716" s="122">
        <v>2.0980842825600001E-2</v>
      </c>
      <c r="AL2716" s="122">
        <v>0</v>
      </c>
    </row>
    <row r="2717" spans="1:38" hidden="1" x14ac:dyDescent="0.25">
      <c r="A2717" s="122" t="s">
        <v>2002</v>
      </c>
      <c r="B2717" s="122">
        <v>1</v>
      </c>
      <c r="C2717" s="122" t="s">
        <v>2192</v>
      </c>
      <c r="D2717" s="122" t="s">
        <v>2137</v>
      </c>
      <c r="E2717" s="122">
        <v>50</v>
      </c>
      <c r="F2717" s="122">
        <v>0</v>
      </c>
      <c r="G2717" s="122">
        <v>0</v>
      </c>
      <c r="H2717" s="122">
        <v>0</v>
      </c>
      <c r="I2717" s="122">
        <v>0</v>
      </c>
      <c r="J2717" s="122">
        <v>0</v>
      </c>
      <c r="K2717" s="122">
        <v>0</v>
      </c>
      <c r="L2717" s="122">
        <v>0</v>
      </c>
      <c r="M2717" s="122">
        <v>0</v>
      </c>
      <c r="N2717" s="122">
        <v>0</v>
      </c>
      <c r="O2717" s="122">
        <v>0</v>
      </c>
      <c r="P2717" s="122">
        <v>0</v>
      </c>
      <c r="Q2717" s="122">
        <v>0</v>
      </c>
      <c r="R2717" s="122">
        <v>0</v>
      </c>
      <c r="S2717" s="122">
        <v>0</v>
      </c>
      <c r="T2717" s="122">
        <v>0</v>
      </c>
      <c r="U2717" s="122">
        <v>0</v>
      </c>
      <c r="V2717" s="122">
        <v>0</v>
      </c>
      <c r="W2717" s="122">
        <v>0</v>
      </c>
      <c r="X2717" s="122">
        <v>0</v>
      </c>
      <c r="Y2717" s="122">
        <v>0</v>
      </c>
      <c r="Z2717" s="122">
        <v>0</v>
      </c>
      <c r="AA2717" s="122">
        <v>0</v>
      </c>
      <c r="AB2717" s="122">
        <v>0</v>
      </c>
      <c r="AC2717" s="122">
        <v>0</v>
      </c>
      <c r="AD2717" s="122">
        <v>0</v>
      </c>
      <c r="AE2717" s="122">
        <v>0</v>
      </c>
      <c r="AF2717" s="122">
        <v>0</v>
      </c>
      <c r="AG2717" s="122">
        <v>0</v>
      </c>
      <c r="AH2717" s="122">
        <v>0</v>
      </c>
      <c r="AI2717" s="122">
        <v>0</v>
      </c>
      <c r="AJ2717" s="122">
        <v>0</v>
      </c>
      <c r="AK2717" s="122">
        <v>0</v>
      </c>
      <c r="AL2717" s="122">
        <v>0</v>
      </c>
    </row>
    <row r="2718" spans="1:38" hidden="1" x14ac:dyDescent="0.25">
      <c r="A2718" s="122" t="s">
        <v>2002</v>
      </c>
      <c r="B2718" s="122">
        <v>1</v>
      </c>
      <c r="C2718" s="122" t="s">
        <v>2192</v>
      </c>
      <c r="D2718" s="122" t="s">
        <v>2104</v>
      </c>
      <c r="E2718" s="122">
        <v>50</v>
      </c>
      <c r="F2718" s="122">
        <v>1.45613102264E-2</v>
      </c>
      <c r="G2718" s="122">
        <v>1.48741610332E-2</v>
      </c>
      <c r="H2718" s="122">
        <v>1.8296084575999998E-2</v>
      </c>
      <c r="I2718" s="122">
        <v>1.55487500308E-2</v>
      </c>
      <c r="J2718" s="122">
        <v>1.5712059664000001E-2</v>
      </c>
      <c r="K2718" s="122">
        <v>1.40392247828E-2</v>
      </c>
      <c r="L2718" s="122">
        <v>1.43493232288E-2</v>
      </c>
      <c r="M2718" s="122">
        <v>1.6214151200800001E-2</v>
      </c>
      <c r="N2718" s="122">
        <v>1.3173169923199999E-2</v>
      </c>
      <c r="O2718" s="122">
        <v>1.2060633661999999E-2</v>
      </c>
      <c r="P2718" s="122">
        <v>1.33887720148E-2</v>
      </c>
      <c r="Q2718" s="122">
        <v>1.3396860254399999E-2</v>
      </c>
      <c r="R2718" s="122">
        <v>1.66116383916E-2</v>
      </c>
      <c r="S2718" s="122">
        <v>1.6822075734800001E-2</v>
      </c>
      <c r="T2718" s="122">
        <v>1.3251797750799999E-2</v>
      </c>
      <c r="U2718" s="122">
        <v>1.64056916436E-2</v>
      </c>
      <c r="V2718" s="122">
        <v>1.2385223107600001E-2</v>
      </c>
      <c r="W2718" s="122">
        <v>1.5628966458E-2</v>
      </c>
      <c r="X2718" s="122">
        <v>1.47662817652E-2</v>
      </c>
      <c r="Y2718" s="122">
        <v>1.0839271329599999E-2</v>
      </c>
      <c r="Z2718" s="122">
        <v>1.4320633096000001E-2</v>
      </c>
      <c r="AA2718" s="122">
        <v>1.3685392162400001E-2</v>
      </c>
      <c r="AB2718" s="122">
        <v>1.52047017052E-2</v>
      </c>
      <c r="AC2718" s="122">
        <v>1.65700015432E-2</v>
      </c>
      <c r="AD2718" s="122">
        <v>1.6835648169199999E-2</v>
      </c>
      <c r="AE2718" s="122">
        <v>1.7379704328000001E-2</v>
      </c>
      <c r="AF2718" s="122">
        <v>1.65385639748E-2</v>
      </c>
      <c r="AG2718" s="122">
        <v>1.6758130827199999E-2</v>
      </c>
      <c r="AH2718" s="122">
        <v>1.6433580035599998E-2</v>
      </c>
      <c r="AI2718" s="122">
        <v>1.663987087E-2</v>
      </c>
      <c r="AJ2718" s="122">
        <v>1.64594925152E-2</v>
      </c>
      <c r="AK2718" s="122">
        <v>1.65962555668E-2</v>
      </c>
      <c r="AL2718" s="122">
        <v>0</v>
      </c>
    </row>
    <row r="2719" spans="1:38" hidden="1" x14ac:dyDescent="0.25">
      <c r="A2719" s="122" t="s">
        <v>2002</v>
      </c>
      <c r="B2719" s="122">
        <v>1</v>
      </c>
      <c r="C2719" s="122" t="s">
        <v>2192</v>
      </c>
      <c r="D2719" s="122" t="s">
        <v>2105</v>
      </c>
      <c r="E2719" s="122">
        <v>50</v>
      </c>
      <c r="F2719" s="122">
        <v>5.4352690672000003E-3</v>
      </c>
      <c r="G2719" s="122">
        <v>6.9859690851999997E-3</v>
      </c>
      <c r="H2719" s="122">
        <v>6.1096047516000004E-3</v>
      </c>
      <c r="I2719" s="122">
        <v>1.0744185578E-2</v>
      </c>
      <c r="J2719" s="122">
        <v>6.2909170044000004E-3</v>
      </c>
      <c r="K2719" s="122">
        <v>6.9129087048000002E-3</v>
      </c>
      <c r="L2719" s="122">
        <v>6.1596207596000003E-3</v>
      </c>
      <c r="M2719" s="122">
        <v>6.517890694E-3</v>
      </c>
      <c r="N2719" s="122">
        <v>7.2841332928000003E-3</v>
      </c>
      <c r="O2719" s="122">
        <v>5.8551762023999997E-3</v>
      </c>
      <c r="P2719" s="122">
        <v>5.4600560420000003E-3</v>
      </c>
      <c r="Q2719" s="122">
        <v>4.5119192943999997E-3</v>
      </c>
      <c r="R2719" s="122">
        <v>4.5427752019999998E-3</v>
      </c>
      <c r="S2719" s="122">
        <v>5.4670343111999998E-3</v>
      </c>
      <c r="T2719" s="122">
        <v>6.5866088484000003E-3</v>
      </c>
      <c r="U2719" s="122">
        <v>7.0642040055999998E-3</v>
      </c>
      <c r="V2719" s="122">
        <v>5.4059426875999999E-3</v>
      </c>
      <c r="W2719" s="122">
        <v>5.581481248E-3</v>
      </c>
      <c r="X2719" s="122">
        <v>5.8670149272000002E-3</v>
      </c>
      <c r="Y2719" s="122">
        <v>6.2866327215999997E-3</v>
      </c>
      <c r="Z2719" s="122">
        <v>7.9530769472000006E-3</v>
      </c>
      <c r="AA2719" s="122">
        <v>6.7306472464000004E-3</v>
      </c>
      <c r="AB2719" s="122">
        <v>7.2106544076000001E-3</v>
      </c>
      <c r="AC2719" s="122">
        <v>7.7365199016000002E-3</v>
      </c>
      <c r="AD2719" s="122">
        <v>8.5556799467999996E-3</v>
      </c>
      <c r="AE2719" s="122">
        <v>8.0894413740000004E-3</v>
      </c>
      <c r="AF2719" s="122">
        <v>8.0061972311999997E-3</v>
      </c>
      <c r="AG2719" s="122">
        <v>7.9876779584000003E-3</v>
      </c>
      <c r="AH2719" s="122">
        <v>8.0047768751999992E-3</v>
      </c>
      <c r="AI2719" s="122">
        <v>8.0217608408000001E-3</v>
      </c>
      <c r="AJ2719" s="122">
        <v>8.0403422764000008E-3</v>
      </c>
      <c r="AK2719" s="122">
        <v>8.0561030732000001E-3</v>
      </c>
      <c r="AL2719" s="122">
        <v>0</v>
      </c>
    </row>
    <row r="2720" spans="1:38" hidden="1" x14ac:dyDescent="0.25">
      <c r="A2720" s="122" t="s">
        <v>2002</v>
      </c>
      <c r="B2720" s="122">
        <v>1</v>
      </c>
      <c r="C2720" s="122" t="s">
        <v>2192</v>
      </c>
      <c r="D2720" s="122" t="s">
        <v>2106</v>
      </c>
      <c r="E2720" s="122">
        <v>50</v>
      </c>
      <c r="F2720" s="122">
        <v>6.5621173127999996E-3</v>
      </c>
      <c r="G2720" s="122">
        <v>9.1125355832000002E-3</v>
      </c>
      <c r="H2720" s="122">
        <v>1.0244597815200001E-2</v>
      </c>
      <c r="I2720" s="122">
        <v>8.9844501068000009E-3</v>
      </c>
      <c r="J2720" s="122">
        <v>9.9861875175999999E-3</v>
      </c>
      <c r="K2720" s="122">
        <v>8.8893241667999997E-3</v>
      </c>
      <c r="L2720" s="122">
        <v>9.7105293095999991E-3</v>
      </c>
      <c r="M2720" s="122">
        <v>1.0718910062000001E-2</v>
      </c>
      <c r="N2720" s="122">
        <v>8.4012555004000008E-3</v>
      </c>
      <c r="O2720" s="122">
        <v>8.1614855672000001E-3</v>
      </c>
      <c r="P2720" s="122">
        <v>9.9061287696000002E-3</v>
      </c>
      <c r="Q2720" s="122">
        <v>9.7432052395999991E-3</v>
      </c>
      <c r="R2720" s="122">
        <v>6.5075672059999997E-3</v>
      </c>
      <c r="S2720" s="122">
        <v>7.553821128E-3</v>
      </c>
      <c r="T2720" s="122">
        <v>8.0086888756000004E-3</v>
      </c>
      <c r="U2720" s="122">
        <v>7.9800754432000007E-3</v>
      </c>
      <c r="V2720" s="122">
        <v>8.2122744228000002E-3</v>
      </c>
      <c r="W2720" s="122">
        <v>7.4565755795999999E-3</v>
      </c>
      <c r="X2720" s="122">
        <v>1.02620421708E-2</v>
      </c>
      <c r="Y2720" s="122">
        <v>1.0998646708E-2</v>
      </c>
      <c r="Z2720" s="122">
        <v>8.8176405100000004E-3</v>
      </c>
      <c r="AA2720" s="122">
        <v>1.0468186957200001E-2</v>
      </c>
      <c r="AB2720" s="122">
        <v>1.2487161542799999E-2</v>
      </c>
      <c r="AC2720" s="122">
        <v>1.26350499548E-2</v>
      </c>
      <c r="AD2720" s="122">
        <v>1.34661538228E-2</v>
      </c>
      <c r="AE2720" s="122">
        <v>1.2999572124E-2</v>
      </c>
      <c r="AF2720" s="122">
        <v>1.2872524932400001E-2</v>
      </c>
      <c r="AG2720" s="122">
        <v>1.2759388126799999E-2</v>
      </c>
      <c r="AH2720" s="122">
        <v>1.27779931244E-2</v>
      </c>
      <c r="AI2720" s="122">
        <v>1.2748689136399999E-2</v>
      </c>
      <c r="AJ2720" s="122">
        <v>1.27660470336E-2</v>
      </c>
      <c r="AK2720" s="122">
        <v>1.2754595151199999E-2</v>
      </c>
      <c r="AL2720" s="122">
        <v>0</v>
      </c>
    </row>
    <row r="2721" spans="1:38" hidden="1" x14ac:dyDescent="0.25">
      <c r="A2721" s="122" t="s">
        <v>2002</v>
      </c>
      <c r="B2721" s="122">
        <v>1</v>
      </c>
      <c r="C2721" s="122" t="s">
        <v>2192</v>
      </c>
      <c r="D2721" s="122" t="s">
        <v>2107</v>
      </c>
      <c r="E2721" s="122">
        <v>50</v>
      </c>
      <c r="F2721" s="122">
        <v>1.26814794232E-2</v>
      </c>
      <c r="G2721" s="122">
        <v>1.1936779484E-2</v>
      </c>
      <c r="H2721" s="122">
        <v>1.7803285802399999E-2</v>
      </c>
      <c r="I2721" s="122">
        <v>1.57861377352E-2</v>
      </c>
      <c r="J2721" s="122">
        <v>1.3293579972400001E-2</v>
      </c>
      <c r="K2721" s="122">
        <v>1.02923501044E-2</v>
      </c>
      <c r="L2721" s="122">
        <v>1.40135168124E-2</v>
      </c>
      <c r="M2721" s="122">
        <v>1.1822759340000001E-2</v>
      </c>
      <c r="N2721" s="122">
        <v>1.5761714340399999E-2</v>
      </c>
      <c r="O2721" s="122">
        <v>1.41142429428E-2</v>
      </c>
      <c r="P2721" s="122">
        <v>1.9571385548399999E-2</v>
      </c>
      <c r="Q2721" s="122">
        <v>1.8271293132400002E-2</v>
      </c>
      <c r="R2721" s="122">
        <v>1.6957216432800001E-2</v>
      </c>
      <c r="S2721" s="122">
        <v>1.9228399979599999E-2</v>
      </c>
      <c r="T2721" s="122">
        <v>1.7321565161600001E-2</v>
      </c>
      <c r="U2721" s="122">
        <v>1.49117749116E-2</v>
      </c>
      <c r="V2721" s="122">
        <v>1.21000408928E-2</v>
      </c>
      <c r="W2721" s="122">
        <v>1.5181909626799999E-2</v>
      </c>
      <c r="X2721" s="122">
        <v>1.44739887628E-2</v>
      </c>
      <c r="Y2721" s="122">
        <v>1.62693089328E-2</v>
      </c>
      <c r="Z2721" s="122">
        <v>1.58187184568E-2</v>
      </c>
      <c r="AA2721" s="122">
        <v>9.6460181748000001E-3</v>
      </c>
      <c r="AB2721" s="122">
        <v>1.71319512896E-2</v>
      </c>
      <c r="AC2721" s="122">
        <v>1.40450669744E-2</v>
      </c>
      <c r="AD2721" s="122">
        <v>1.7429530633200001E-2</v>
      </c>
      <c r="AE2721" s="122">
        <v>1.6840369632800001E-2</v>
      </c>
      <c r="AF2721" s="122">
        <v>1.6615911426799999E-2</v>
      </c>
      <c r="AG2721" s="122">
        <v>1.658536201E-2</v>
      </c>
      <c r="AH2721" s="122">
        <v>1.66160444016E-2</v>
      </c>
      <c r="AI2721" s="122">
        <v>1.6655713351199999E-2</v>
      </c>
      <c r="AJ2721" s="122">
        <v>1.6694266063999999E-2</v>
      </c>
      <c r="AK2721" s="122">
        <v>1.6727264806000001E-2</v>
      </c>
      <c r="AL2721" s="122">
        <v>0</v>
      </c>
    </row>
    <row r="2722" spans="1:38" hidden="1" x14ac:dyDescent="0.25">
      <c r="A2722" s="122" t="s">
        <v>2002</v>
      </c>
      <c r="B2722" s="122">
        <v>1</v>
      </c>
      <c r="C2722" s="122" t="s">
        <v>2192</v>
      </c>
      <c r="D2722" s="122" t="s">
        <v>475</v>
      </c>
      <c r="E2722" s="122">
        <v>50</v>
      </c>
      <c r="F2722" s="122">
        <v>1.35549458044E-2</v>
      </c>
      <c r="G2722" s="122">
        <v>1.3395279937199999E-2</v>
      </c>
      <c r="H2722" s="122">
        <v>1.49778572384E-2</v>
      </c>
      <c r="I2722" s="122">
        <v>1.4281264093599999E-2</v>
      </c>
      <c r="J2722" s="122">
        <v>1.46472089876E-2</v>
      </c>
      <c r="K2722" s="122">
        <v>1.24760236132E-2</v>
      </c>
      <c r="L2722" s="122">
        <v>1.5915004428399999E-2</v>
      </c>
      <c r="M2722" s="122">
        <v>1.5801185657600001E-2</v>
      </c>
      <c r="N2722" s="122">
        <v>1.6919759046400001E-2</v>
      </c>
      <c r="O2722" s="122">
        <v>1.8280475149999999E-2</v>
      </c>
      <c r="P2722" s="122">
        <v>1.46434717352E-2</v>
      </c>
      <c r="Q2722" s="122">
        <v>1.70930314772E-2</v>
      </c>
      <c r="R2722" s="122">
        <v>1.4716236569999999E-2</v>
      </c>
      <c r="S2722" s="122">
        <v>1.7817847916399999E-2</v>
      </c>
      <c r="T2722" s="122">
        <v>1.86132700992E-2</v>
      </c>
      <c r="U2722" s="122">
        <v>1.90317992172E-2</v>
      </c>
      <c r="V2722" s="122">
        <v>1.8067251728399999E-2</v>
      </c>
      <c r="W2722" s="122">
        <v>2.15376772884E-2</v>
      </c>
      <c r="X2722" s="122">
        <v>1.9531778699999999E-2</v>
      </c>
      <c r="Y2722" s="122">
        <v>2.2026188825200001E-2</v>
      </c>
      <c r="Z2722" s="122">
        <v>2.05346963472E-2</v>
      </c>
      <c r="AA2722" s="122">
        <v>2.0415062838799999E-2</v>
      </c>
      <c r="AB2722" s="122">
        <v>1.8158224305200001E-2</v>
      </c>
      <c r="AC2722" s="122">
        <v>2.1031199176399999E-2</v>
      </c>
      <c r="AD2722" s="122">
        <v>2.1810309889199998E-2</v>
      </c>
      <c r="AE2722" s="122">
        <v>2.0545529997999998E-2</v>
      </c>
      <c r="AF2722" s="122">
        <v>2.0193110828800001E-2</v>
      </c>
      <c r="AG2722" s="122">
        <v>2.0070461023199999E-2</v>
      </c>
      <c r="AH2722" s="122">
        <v>2.0046609055200001E-2</v>
      </c>
      <c r="AI2722" s="122">
        <v>2.0042756680800002E-2</v>
      </c>
      <c r="AJ2722" s="122">
        <v>2.0048929096E-2</v>
      </c>
      <c r="AK2722" s="122">
        <v>2.00552698724E-2</v>
      </c>
      <c r="AL2722" s="122">
        <v>0</v>
      </c>
    </row>
    <row r="2723" spans="1:38" hidden="1" x14ac:dyDescent="0.25">
      <c r="A2723" s="122" t="s">
        <v>2002</v>
      </c>
      <c r="B2723" s="122">
        <v>1</v>
      </c>
      <c r="C2723" s="122" t="s">
        <v>2192</v>
      </c>
      <c r="D2723" s="122" t="s">
        <v>2108</v>
      </c>
      <c r="E2723" s="122">
        <v>50</v>
      </c>
      <c r="F2723" s="122">
        <v>7.0737660000000003E-6</v>
      </c>
      <c r="G2723" s="122">
        <v>5.1887584000000001E-6</v>
      </c>
      <c r="H2723" s="122">
        <v>5.7800567999999999E-6</v>
      </c>
      <c r="I2723" s="122">
        <v>4.2073696000000004E-6</v>
      </c>
      <c r="J2723" s="122">
        <v>5.8716447999999997E-6</v>
      </c>
      <c r="K2723" s="122">
        <v>6.0672500000000002E-6</v>
      </c>
      <c r="L2723" s="122">
        <v>5.2841739999999999E-6</v>
      </c>
      <c r="M2723" s="122">
        <v>4.8231819999999998E-6</v>
      </c>
      <c r="N2723" s="122">
        <v>5.151342E-6</v>
      </c>
      <c r="O2723" s="122">
        <v>5.7679803999999997E-6</v>
      </c>
      <c r="P2723" s="122">
        <v>4.6859007999999998E-6</v>
      </c>
      <c r="Q2723" s="122">
        <v>4.6501251999999997E-6</v>
      </c>
      <c r="R2723" s="122">
        <v>4.6683727999999996E-6</v>
      </c>
      <c r="S2723" s="122">
        <v>5.4804344000000004E-6</v>
      </c>
      <c r="T2723" s="122">
        <v>4.3771895999999997E-6</v>
      </c>
      <c r="U2723" s="122">
        <v>5.2175396000000001E-6</v>
      </c>
      <c r="V2723" s="122">
        <v>4.4622227999999999E-6</v>
      </c>
      <c r="W2723" s="122">
        <v>4.5941279999999997E-6</v>
      </c>
      <c r="X2723" s="122">
        <v>5.2315900000000002E-6</v>
      </c>
      <c r="Y2723" s="122">
        <v>4.3942724000000003E-6</v>
      </c>
      <c r="Z2723" s="122">
        <v>3.8741080000000001E-6</v>
      </c>
      <c r="AA2723" s="122">
        <v>4.7451908000000004E-6</v>
      </c>
      <c r="AB2723" s="122">
        <v>4.1021736000000002E-6</v>
      </c>
      <c r="AC2723" s="122">
        <v>6.1483127999999999E-6</v>
      </c>
      <c r="AD2723" s="122">
        <v>3.1096352E-6</v>
      </c>
      <c r="AE2723" s="122">
        <v>4.3524712E-6</v>
      </c>
      <c r="AF2723" s="122">
        <v>4.5571232000000003E-6</v>
      </c>
      <c r="AG2723" s="122">
        <v>4.4329936000000002E-6</v>
      </c>
      <c r="AH2723" s="122">
        <v>4.4889544000000003E-6</v>
      </c>
      <c r="AI2723" s="122">
        <v>4.4645831999999996E-6</v>
      </c>
      <c r="AJ2723" s="122">
        <v>4.4751475999999996E-6</v>
      </c>
      <c r="AK2723" s="122">
        <v>4.4705723999999999E-6</v>
      </c>
      <c r="AL2723" s="122">
        <v>0</v>
      </c>
    </row>
    <row r="2724" spans="1:38" hidden="1" x14ac:dyDescent="0.25">
      <c r="A2724" s="122" t="s">
        <v>2002</v>
      </c>
      <c r="B2724" s="122">
        <v>1</v>
      </c>
      <c r="C2724" s="122" t="s">
        <v>2192</v>
      </c>
      <c r="D2724" s="122" t="s">
        <v>2109</v>
      </c>
      <c r="E2724" s="122">
        <v>50</v>
      </c>
      <c r="F2724" s="122">
        <v>6.4533679279999995E-4</v>
      </c>
      <c r="G2724" s="122">
        <v>7.4841238640000005E-4</v>
      </c>
      <c r="H2724" s="122">
        <v>7.0789440120000002E-4</v>
      </c>
      <c r="I2724" s="122">
        <v>5.766009452E-4</v>
      </c>
      <c r="J2724" s="122">
        <v>6.2535676560000004E-4</v>
      </c>
      <c r="K2724" s="122">
        <v>5.0825557999999995E-4</v>
      </c>
      <c r="L2724" s="122">
        <v>7.0638904559999999E-4</v>
      </c>
      <c r="M2724" s="122">
        <v>8.0964183720000002E-4</v>
      </c>
      <c r="N2724" s="122">
        <v>6.6843131599999997E-4</v>
      </c>
      <c r="O2724" s="122">
        <v>3.6849553439999999E-4</v>
      </c>
      <c r="P2724" s="122">
        <v>6.1777754359999999E-4</v>
      </c>
      <c r="Q2724" s="122">
        <v>5.3687577159999996E-4</v>
      </c>
      <c r="R2724" s="122">
        <v>4.2317082080000002E-4</v>
      </c>
      <c r="S2724" s="122">
        <v>5.2409158759999998E-4</v>
      </c>
      <c r="T2724" s="122">
        <v>4.1382836599999998E-4</v>
      </c>
      <c r="U2724" s="122">
        <v>3.9825080399999999E-4</v>
      </c>
      <c r="V2724" s="122">
        <v>4.7309329199999998E-4</v>
      </c>
      <c r="W2724" s="122">
        <v>6.868156064E-4</v>
      </c>
      <c r="X2724" s="122">
        <v>5.1767896880000001E-4</v>
      </c>
      <c r="Y2724" s="122">
        <v>4.5518896360000001E-4</v>
      </c>
      <c r="Z2724" s="122">
        <v>4.4121164079999998E-4</v>
      </c>
      <c r="AA2724" s="122">
        <v>4.3929055520000002E-4</v>
      </c>
      <c r="AB2724" s="122">
        <v>5.5457027359999997E-4</v>
      </c>
      <c r="AC2724" s="122">
        <v>5.5288763600000001E-4</v>
      </c>
      <c r="AD2724" s="122">
        <v>5.1453078039999996E-4</v>
      </c>
      <c r="AE2724" s="122">
        <v>5.4132728440000005E-4</v>
      </c>
      <c r="AF2724" s="122">
        <v>5.2608417960000003E-4</v>
      </c>
      <c r="AG2724" s="122">
        <v>5.1861200159999997E-4</v>
      </c>
      <c r="AH2724" s="122">
        <v>5.1566467959999996E-4</v>
      </c>
      <c r="AI2724" s="122">
        <v>5.1348403680000004E-4</v>
      </c>
      <c r="AJ2724" s="122">
        <v>5.1198873599999999E-4</v>
      </c>
      <c r="AK2724" s="122">
        <v>5.1063057920000001E-4</v>
      </c>
      <c r="AL2724" s="122">
        <v>0</v>
      </c>
    </row>
    <row r="2725" spans="1:38" hidden="1" x14ac:dyDescent="0.25">
      <c r="A2725" s="122" t="s">
        <v>2002</v>
      </c>
      <c r="B2725" s="122">
        <v>1</v>
      </c>
      <c r="C2725" s="122" t="s">
        <v>2192</v>
      </c>
      <c r="D2725" s="122" t="s">
        <v>2110</v>
      </c>
      <c r="E2725" s="122">
        <v>50</v>
      </c>
      <c r="F2725" s="122">
        <v>2.8198229304000001E-3</v>
      </c>
      <c r="G2725" s="122">
        <v>2.8758769367999999E-3</v>
      </c>
      <c r="H2725" s="122">
        <v>3.3551050652000001E-3</v>
      </c>
      <c r="I2725" s="122">
        <v>3.0390827292000001E-3</v>
      </c>
      <c r="J2725" s="122">
        <v>2.6166291508000002E-3</v>
      </c>
      <c r="K2725" s="122">
        <v>2.1467514208E-3</v>
      </c>
      <c r="L2725" s="122">
        <v>3.1140268936000002E-3</v>
      </c>
      <c r="M2725" s="122">
        <v>3.3339560128000001E-3</v>
      </c>
      <c r="N2725" s="122">
        <v>3.1115040879999998E-3</v>
      </c>
      <c r="O2725" s="122">
        <v>3.4092013144000001E-3</v>
      </c>
      <c r="P2725" s="122">
        <v>2.6029165847999999E-3</v>
      </c>
      <c r="Q2725" s="122">
        <v>3.1715330975999999E-3</v>
      </c>
      <c r="R2725" s="122">
        <v>2.5460710323999998E-3</v>
      </c>
      <c r="S2725" s="122">
        <v>2.8829834011999999E-3</v>
      </c>
      <c r="T2725" s="122">
        <v>2.5815020616000001E-3</v>
      </c>
      <c r="U2725" s="122">
        <v>2.9313501056000002E-3</v>
      </c>
      <c r="V2725" s="122">
        <v>2.6915534827999998E-3</v>
      </c>
      <c r="W2725" s="122">
        <v>2.5383796004E-3</v>
      </c>
      <c r="X2725" s="122">
        <v>2.5190844643999998E-3</v>
      </c>
      <c r="Y2725" s="122">
        <v>2.1535113992000002E-3</v>
      </c>
      <c r="Z2725" s="122">
        <v>2.289645176E-3</v>
      </c>
      <c r="AA2725" s="122">
        <v>1.9772557980000001E-3</v>
      </c>
      <c r="AB2725" s="122">
        <v>2.1921209604000001E-3</v>
      </c>
      <c r="AC2725" s="122">
        <v>3.0354502304000002E-3</v>
      </c>
      <c r="AD2725" s="122">
        <v>2.0307463203999999E-3</v>
      </c>
      <c r="AE2725" s="122">
        <v>2.4467218468000001E-3</v>
      </c>
      <c r="AF2725" s="122">
        <v>2.4447401159999999E-3</v>
      </c>
      <c r="AG2725" s="122">
        <v>2.4227022372000002E-3</v>
      </c>
      <c r="AH2725" s="122">
        <v>2.4241918260000002E-3</v>
      </c>
      <c r="AI2725" s="122">
        <v>2.4192677823999999E-3</v>
      </c>
      <c r="AJ2725" s="122">
        <v>2.4186895628000001E-3</v>
      </c>
      <c r="AK2725" s="122">
        <v>2.4164800575999998E-3</v>
      </c>
      <c r="AL2725" s="122">
        <v>0</v>
      </c>
    </row>
    <row r="2726" spans="1:38" hidden="1" x14ac:dyDescent="0.25">
      <c r="A2726" s="122" t="s">
        <v>2002</v>
      </c>
      <c r="B2726" s="122">
        <v>1</v>
      </c>
      <c r="C2726" s="122" t="s">
        <v>2192</v>
      </c>
      <c r="D2726" s="122" t="s">
        <v>2111</v>
      </c>
      <c r="E2726" s="122">
        <v>50</v>
      </c>
      <c r="F2726" s="122">
        <v>2.0017035919999999E-4</v>
      </c>
      <c r="G2726" s="122">
        <v>9.2522670799999998E-5</v>
      </c>
      <c r="H2726" s="122">
        <v>8.0273709599999998E-5</v>
      </c>
      <c r="I2726" s="122">
        <v>1.153267836E-4</v>
      </c>
      <c r="J2726" s="122">
        <v>1.2977792800000001E-4</v>
      </c>
      <c r="K2726" s="122">
        <v>1.139498388E-4</v>
      </c>
      <c r="L2726" s="122">
        <v>1.094626008E-4</v>
      </c>
      <c r="M2726" s="122">
        <v>2.8560380800000002E-4</v>
      </c>
      <c r="N2726" s="122">
        <v>1.210976452E-4</v>
      </c>
      <c r="O2726" s="122">
        <v>1.168519072E-4</v>
      </c>
      <c r="P2726" s="122">
        <v>1.120016828E-4</v>
      </c>
      <c r="Q2726" s="122">
        <v>2.9994692560000001E-4</v>
      </c>
      <c r="R2726" s="122">
        <v>1.449527184E-4</v>
      </c>
      <c r="S2726" s="122">
        <v>1.4198925720000001E-4</v>
      </c>
      <c r="T2726" s="122">
        <v>3.5862402799999998E-4</v>
      </c>
      <c r="U2726" s="122">
        <v>5.2296070120000002E-4</v>
      </c>
      <c r="V2726" s="122">
        <v>1.473608696E-4</v>
      </c>
      <c r="W2726" s="122">
        <v>1.6856721E-4</v>
      </c>
      <c r="X2726" s="122">
        <v>1.511322428E-4</v>
      </c>
      <c r="Y2726" s="122">
        <v>3.1754150679999998E-4</v>
      </c>
      <c r="Z2726" s="122">
        <v>1.4572010320000001E-4</v>
      </c>
      <c r="AA2726" s="122">
        <v>1.7336861359999999E-4</v>
      </c>
      <c r="AB2726" s="122">
        <v>1.0844503880000001E-4</v>
      </c>
      <c r="AC2726" s="122">
        <v>2.5922446200000001E-4</v>
      </c>
      <c r="AD2726" s="122">
        <v>9.2615893999999999E-5</v>
      </c>
      <c r="AE2726" s="122">
        <v>1.4046366879999999E-4</v>
      </c>
      <c r="AF2726" s="122">
        <v>1.530668412E-4</v>
      </c>
      <c r="AG2726" s="122">
        <v>1.4642926479999999E-4</v>
      </c>
      <c r="AH2726" s="122">
        <v>1.4897599079999999E-4</v>
      </c>
      <c r="AI2726" s="122">
        <v>1.4776981239999999E-4</v>
      </c>
      <c r="AJ2726" s="122">
        <v>1.4825888E-4</v>
      </c>
      <c r="AK2726" s="122">
        <v>1.4803484360000001E-4</v>
      </c>
      <c r="AL2726" s="122">
        <v>0</v>
      </c>
    </row>
    <row r="2727" spans="1:38" hidden="1" x14ac:dyDescent="0.25">
      <c r="A2727" s="122" t="s">
        <v>2002</v>
      </c>
      <c r="B2727" s="122">
        <v>1</v>
      </c>
      <c r="C2727" s="122" t="s">
        <v>2192</v>
      </c>
      <c r="D2727" s="122" t="s">
        <v>2112</v>
      </c>
      <c r="E2727" s="122">
        <v>50</v>
      </c>
      <c r="F2727" s="122">
        <v>1.1563198303999999E-3</v>
      </c>
      <c r="G2727" s="122">
        <v>1.1153561328E-3</v>
      </c>
      <c r="H2727" s="122">
        <v>1.1873658048E-3</v>
      </c>
      <c r="I2727" s="122">
        <v>1.2813066168E-3</v>
      </c>
      <c r="J2727" s="122">
        <v>1.3314453320000001E-3</v>
      </c>
      <c r="K2727" s="122">
        <v>1.2108042296E-3</v>
      </c>
      <c r="L2727" s="122">
        <v>1.2670181327999999E-3</v>
      </c>
      <c r="M2727" s="122">
        <v>1.3213974256000001E-3</v>
      </c>
      <c r="N2727" s="122">
        <v>1.2304965092000001E-3</v>
      </c>
      <c r="O2727" s="122">
        <v>1.2864625788000001E-3</v>
      </c>
      <c r="P2727" s="122">
        <v>1.1623860947999999E-3</v>
      </c>
      <c r="Q2727" s="122">
        <v>1.1002314400000001E-3</v>
      </c>
      <c r="R2727" s="122">
        <v>1.0739221948000001E-3</v>
      </c>
      <c r="S2727" s="122">
        <v>1.1868340428E-3</v>
      </c>
      <c r="T2727" s="122">
        <v>1.1253747707999999E-3</v>
      </c>
      <c r="U2727" s="122">
        <v>1.0982209055999999E-3</v>
      </c>
      <c r="V2727" s="122">
        <v>1.2961794356E-3</v>
      </c>
      <c r="W2727" s="122">
        <v>1.2337943772E-3</v>
      </c>
      <c r="X2727" s="122">
        <v>1.4503483987999999E-3</v>
      </c>
      <c r="Y2727" s="122">
        <v>1.5656971512E-3</v>
      </c>
      <c r="Z2727" s="122">
        <v>1.7932367936000001E-3</v>
      </c>
      <c r="AA2727" s="122">
        <v>1.6020525191999999E-3</v>
      </c>
      <c r="AB2727" s="122">
        <v>1.5827875559999999E-3</v>
      </c>
      <c r="AC2727" s="122">
        <v>1.6438113971999999E-3</v>
      </c>
      <c r="AD2727" s="122">
        <v>1.5439566324E-3</v>
      </c>
      <c r="AE2727" s="122">
        <v>1.5898417668000001E-3</v>
      </c>
      <c r="AF2727" s="122">
        <v>1.5765848392000001E-3</v>
      </c>
      <c r="AG2727" s="122">
        <v>1.5637035344E-3</v>
      </c>
      <c r="AH2727" s="122">
        <v>1.5636307428E-3</v>
      </c>
      <c r="AI2727" s="122">
        <v>1.5620211460000001E-3</v>
      </c>
      <c r="AJ2727" s="122">
        <v>1.5623834296E-3</v>
      </c>
      <c r="AK2727" s="122">
        <v>1.5622985168000001E-3</v>
      </c>
      <c r="AL2727" s="122">
        <v>0</v>
      </c>
    </row>
    <row r="2728" spans="1:38" hidden="1" x14ac:dyDescent="0.25">
      <c r="A2728" s="122" t="s">
        <v>2002</v>
      </c>
      <c r="B2728" s="122">
        <v>1</v>
      </c>
      <c r="C2728" s="122" t="s">
        <v>2192</v>
      </c>
      <c r="D2728" s="122" t="s">
        <v>2113</v>
      </c>
      <c r="E2728" s="122">
        <v>50</v>
      </c>
      <c r="F2728" s="122">
        <v>1.54564986268E-2</v>
      </c>
      <c r="G2728" s="122">
        <v>1.4331437083599999E-2</v>
      </c>
      <c r="H2728" s="122">
        <v>2.0973691250399999E-2</v>
      </c>
      <c r="I2728" s="122">
        <v>1.8427730840399999E-2</v>
      </c>
      <c r="J2728" s="122">
        <v>1.76508345244E-2</v>
      </c>
      <c r="K2728" s="122">
        <v>1.5675747483200001E-2</v>
      </c>
      <c r="L2728" s="122">
        <v>1.3838521116000001E-2</v>
      </c>
      <c r="M2728" s="122">
        <v>2.1685382949999998E-2</v>
      </c>
      <c r="N2728" s="122">
        <v>1.8786895332800001E-2</v>
      </c>
      <c r="O2728" s="122">
        <v>1.8231910334400001E-2</v>
      </c>
      <c r="P2728" s="122">
        <v>1.8579379078399998E-2</v>
      </c>
      <c r="Q2728" s="122">
        <v>1.7906558328400001E-2</v>
      </c>
      <c r="R2728" s="122">
        <v>1.25441884372E-2</v>
      </c>
      <c r="S2728" s="122">
        <v>1.8037676664E-2</v>
      </c>
      <c r="T2728" s="122">
        <v>1.8607184898399999E-2</v>
      </c>
      <c r="U2728" s="122">
        <v>1.8012602467999999E-2</v>
      </c>
      <c r="V2728" s="122">
        <v>1.9324751703599999E-2</v>
      </c>
      <c r="W2728" s="122">
        <v>1.9385331733599999E-2</v>
      </c>
      <c r="X2728" s="122">
        <v>1.6500887790800001E-2</v>
      </c>
      <c r="Y2728" s="122">
        <v>1.9513038020000002E-2</v>
      </c>
      <c r="Z2728" s="122">
        <v>1.7493186810400001E-2</v>
      </c>
      <c r="AA2728" s="122">
        <v>1.6912828945599999E-2</v>
      </c>
      <c r="AB2728" s="122">
        <v>1.4959301053199999E-2</v>
      </c>
      <c r="AC2728" s="122">
        <v>1.8654532254399999E-2</v>
      </c>
      <c r="AD2728" s="122">
        <v>1.8632402754000001E-2</v>
      </c>
      <c r="AE2728" s="122">
        <v>1.7348361945600001E-2</v>
      </c>
      <c r="AF2728" s="122">
        <v>1.6771188428399999E-2</v>
      </c>
      <c r="AG2728" s="122">
        <v>1.6564129979599999E-2</v>
      </c>
      <c r="AH2728" s="122">
        <v>1.6502000927999999E-2</v>
      </c>
      <c r="AI2728" s="122">
        <v>1.6478346214399999E-2</v>
      </c>
      <c r="AJ2728" s="122">
        <v>1.64717664804E-2</v>
      </c>
      <c r="AK2728" s="122">
        <v>1.6469033100800001E-2</v>
      </c>
      <c r="AL2728" s="122">
        <v>0</v>
      </c>
    </row>
    <row r="2729" spans="1:38" hidden="1" x14ac:dyDescent="0.25">
      <c r="A2729" s="122" t="s">
        <v>2002</v>
      </c>
      <c r="B2729" s="122">
        <v>1</v>
      </c>
      <c r="C2729" s="122" t="s">
        <v>2192</v>
      </c>
      <c r="D2729" s="122" t="s">
        <v>2114</v>
      </c>
      <c r="E2729" s="122">
        <v>50</v>
      </c>
      <c r="F2729" s="122">
        <v>2.2811988757599998E-2</v>
      </c>
      <c r="G2729" s="122">
        <v>1.9201996819600001E-2</v>
      </c>
      <c r="H2729" s="122">
        <v>1.8936337355599998E-2</v>
      </c>
      <c r="I2729" s="122">
        <v>2.0005250036799999E-2</v>
      </c>
      <c r="J2729" s="122">
        <v>1.8309210984399998E-2</v>
      </c>
      <c r="K2729" s="122">
        <v>1.45216239588E-2</v>
      </c>
      <c r="L2729" s="122">
        <v>1.2819720930799999E-2</v>
      </c>
      <c r="M2729" s="122">
        <v>2.0974248022E-2</v>
      </c>
      <c r="N2729" s="122">
        <v>2.3624883937200001E-2</v>
      </c>
      <c r="O2729" s="122">
        <v>2.1162103975600002E-2</v>
      </c>
      <c r="P2729" s="122">
        <v>2.0429963483999999E-2</v>
      </c>
      <c r="Q2729" s="122">
        <v>2.0076361631199999E-2</v>
      </c>
      <c r="R2729" s="122">
        <v>1.7849105884400002E-2</v>
      </c>
      <c r="S2729" s="122">
        <v>2.3380518061599999E-2</v>
      </c>
      <c r="T2729" s="122">
        <v>2.0606600366799999E-2</v>
      </c>
      <c r="U2729" s="122">
        <v>1.9304041008000001E-2</v>
      </c>
      <c r="V2729" s="122">
        <v>1.3993186902799999E-2</v>
      </c>
      <c r="W2729" s="122">
        <v>1.64348036496E-2</v>
      </c>
      <c r="X2729" s="122">
        <v>2.02334439916E-2</v>
      </c>
      <c r="Y2729" s="122">
        <v>1.2580569666E-2</v>
      </c>
      <c r="Z2729" s="122">
        <v>1.6923538707600001E-2</v>
      </c>
      <c r="AA2729" s="122">
        <v>1.29324081404E-2</v>
      </c>
      <c r="AB2729" s="122">
        <v>2.00117204784E-2</v>
      </c>
      <c r="AC2729" s="122">
        <v>1.8223409705199999E-2</v>
      </c>
      <c r="AD2729" s="122">
        <v>1.04999554996E-2</v>
      </c>
      <c r="AE2729" s="122">
        <v>1.6712094176399999E-2</v>
      </c>
      <c r="AF2729" s="122">
        <v>1.64613301356E-2</v>
      </c>
      <c r="AG2729" s="122">
        <v>1.6381839560799999E-2</v>
      </c>
      <c r="AH2729" s="122">
        <v>1.6378552685600001E-2</v>
      </c>
      <c r="AI2729" s="122">
        <v>1.6382253781599999E-2</v>
      </c>
      <c r="AJ2729" s="122">
        <v>1.6393441357999999E-2</v>
      </c>
      <c r="AK2729" s="122">
        <v>1.6401481485200001E-2</v>
      </c>
      <c r="AL2729" s="122">
        <v>0</v>
      </c>
    </row>
    <row r="2730" spans="1:38" hidden="1" x14ac:dyDescent="0.25">
      <c r="A2730" s="122" t="s">
        <v>2002</v>
      </c>
      <c r="B2730" s="122">
        <v>1</v>
      </c>
      <c r="C2730" s="122" t="s">
        <v>2192</v>
      </c>
      <c r="D2730" s="122" t="s">
        <v>2115</v>
      </c>
      <c r="E2730" s="122">
        <v>50</v>
      </c>
      <c r="F2730" s="122">
        <v>3.5673813251999999E-3</v>
      </c>
      <c r="G2730" s="122">
        <v>3.1295863004000002E-3</v>
      </c>
      <c r="H2730" s="122">
        <v>3.3112889208E-3</v>
      </c>
      <c r="I2730" s="122">
        <v>4.1704549515999998E-3</v>
      </c>
      <c r="J2730" s="122">
        <v>3.4848956463999999E-3</v>
      </c>
      <c r="K2730" s="122">
        <v>3.3733970452000002E-3</v>
      </c>
      <c r="L2730" s="122">
        <v>4.0915607319999998E-3</v>
      </c>
      <c r="M2730" s="122">
        <v>3.7298169888000002E-3</v>
      </c>
      <c r="N2730" s="122">
        <v>4.0289607148000003E-3</v>
      </c>
      <c r="O2730" s="122">
        <v>1.9515762784000001E-3</v>
      </c>
      <c r="P2730" s="122">
        <v>3.1948743288000001E-3</v>
      </c>
      <c r="Q2730" s="122">
        <v>2.0759277447999999E-3</v>
      </c>
      <c r="R2730" s="122">
        <v>2.2265177815999999E-3</v>
      </c>
      <c r="S2730" s="122">
        <v>2.9770021400000002E-3</v>
      </c>
      <c r="T2730" s="122">
        <v>2.5940000575999998E-3</v>
      </c>
      <c r="U2730" s="122">
        <v>2.8523310143999999E-3</v>
      </c>
      <c r="V2730" s="122">
        <v>2.3479922311999998E-3</v>
      </c>
      <c r="W2730" s="122">
        <v>2.3771310696E-3</v>
      </c>
      <c r="X2730" s="122">
        <v>2.5923425444E-3</v>
      </c>
      <c r="Y2730" s="122">
        <v>2.4180297316000001E-3</v>
      </c>
      <c r="Z2730" s="122">
        <v>3.2199568044000001E-3</v>
      </c>
      <c r="AA2730" s="122">
        <v>3.3847609824E-3</v>
      </c>
      <c r="AB2730" s="122">
        <v>3.2856224716000001E-3</v>
      </c>
      <c r="AC2730" s="122">
        <v>2.8279680184E-3</v>
      </c>
      <c r="AD2730" s="122">
        <v>2.6121294443999998E-3</v>
      </c>
      <c r="AE2730" s="122">
        <v>2.932874392E-3</v>
      </c>
      <c r="AF2730" s="122">
        <v>2.8978808628000001E-3</v>
      </c>
      <c r="AG2730" s="122">
        <v>2.8714132636000001E-3</v>
      </c>
      <c r="AH2730" s="122">
        <v>2.8682636415999999E-3</v>
      </c>
      <c r="AI2730" s="122">
        <v>2.8633352299999998E-3</v>
      </c>
      <c r="AJ2730" s="122">
        <v>2.8619241000000001E-3</v>
      </c>
      <c r="AK2730" s="122">
        <v>2.8600190639999998E-3</v>
      </c>
      <c r="AL2730" s="122">
        <v>0</v>
      </c>
    </row>
    <row r="2731" spans="1:38" hidden="1" x14ac:dyDescent="0.25">
      <c r="A2731" s="122" t="s">
        <v>2002</v>
      </c>
      <c r="B2731" s="122">
        <v>1</v>
      </c>
      <c r="C2731" s="122" t="s">
        <v>2192</v>
      </c>
      <c r="D2731" s="122" t="s">
        <v>2116</v>
      </c>
      <c r="E2731" s="122">
        <v>50</v>
      </c>
      <c r="F2731" s="122">
        <v>3.9180537704000002E-3</v>
      </c>
      <c r="G2731" s="122">
        <v>2.8809795251999999E-3</v>
      </c>
      <c r="H2731" s="122">
        <v>5.0746289244000004E-3</v>
      </c>
      <c r="I2731" s="122">
        <v>4.0204381811999998E-3</v>
      </c>
      <c r="J2731" s="122">
        <v>3.8316871767999998E-3</v>
      </c>
      <c r="K2731" s="122">
        <v>3.2580500512000002E-3</v>
      </c>
      <c r="L2731" s="122">
        <v>4.2925897364000003E-3</v>
      </c>
      <c r="M2731" s="122">
        <v>4.313870008E-3</v>
      </c>
      <c r="N2731" s="122">
        <v>3.5197634136000001E-3</v>
      </c>
      <c r="O2731" s="122">
        <v>2.6041401680000002E-3</v>
      </c>
      <c r="P2731" s="122">
        <v>3.8710816284000002E-3</v>
      </c>
      <c r="Q2731" s="122">
        <v>3.0172538676000002E-3</v>
      </c>
      <c r="R2731" s="122">
        <v>2.2741108376E-3</v>
      </c>
      <c r="S2731" s="122">
        <v>3.1067914751999998E-3</v>
      </c>
      <c r="T2731" s="122">
        <v>4.3731596831999998E-3</v>
      </c>
      <c r="U2731" s="122">
        <v>4.1095227851999996E-3</v>
      </c>
      <c r="V2731" s="122">
        <v>4.2251697067999996E-3</v>
      </c>
      <c r="W2731" s="122">
        <v>4.3067047211999996E-3</v>
      </c>
      <c r="X2731" s="122">
        <v>4.2494978176000004E-3</v>
      </c>
      <c r="Y2731" s="122">
        <v>4.3355254236000004E-3</v>
      </c>
      <c r="Z2731" s="122">
        <v>4.1452255180000003E-3</v>
      </c>
      <c r="AA2731" s="122">
        <v>4.0548728723999996E-3</v>
      </c>
      <c r="AB2731" s="122">
        <v>4.6329204852000004E-3</v>
      </c>
      <c r="AC2731" s="122">
        <v>5.1382629339999999E-3</v>
      </c>
      <c r="AD2731" s="122">
        <v>4.796556324E-3</v>
      </c>
      <c r="AE2731" s="122">
        <v>4.8658646091999996E-3</v>
      </c>
      <c r="AF2731" s="122">
        <v>4.8038424784000002E-3</v>
      </c>
      <c r="AG2731" s="122">
        <v>4.7696831448000004E-3</v>
      </c>
      <c r="AH2731" s="122">
        <v>4.7675723284000002E-3</v>
      </c>
      <c r="AI2731" s="122">
        <v>4.7653297524000004E-3</v>
      </c>
      <c r="AJ2731" s="122">
        <v>4.7674958967999998E-3</v>
      </c>
      <c r="AK2731" s="122">
        <v>4.7689910884000002E-3</v>
      </c>
      <c r="AL2731" s="122">
        <v>0</v>
      </c>
    </row>
    <row r="2732" spans="1:38" hidden="1" x14ac:dyDescent="0.25">
      <c r="A2732" s="122" t="s">
        <v>2002</v>
      </c>
      <c r="B2732" s="122">
        <v>1</v>
      </c>
      <c r="C2732" s="122" t="s">
        <v>2192</v>
      </c>
      <c r="D2732" s="122" t="s">
        <v>2138</v>
      </c>
      <c r="E2732" s="122">
        <v>50</v>
      </c>
      <c r="F2732" s="122">
        <v>0</v>
      </c>
      <c r="G2732" s="122">
        <v>0</v>
      </c>
      <c r="H2732" s="122">
        <v>0</v>
      </c>
      <c r="I2732" s="122">
        <v>0</v>
      </c>
      <c r="J2732" s="122">
        <v>0</v>
      </c>
      <c r="K2732" s="122">
        <v>0</v>
      </c>
      <c r="L2732" s="122">
        <v>0</v>
      </c>
      <c r="M2732" s="122">
        <v>0</v>
      </c>
      <c r="N2732" s="122">
        <v>0</v>
      </c>
      <c r="O2732" s="122">
        <v>0</v>
      </c>
      <c r="P2732" s="122">
        <v>0</v>
      </c>
      <c r="Q2732" s="122">
        <v>0</v>
      </c>
      <c r="R2732" s="122">
        <v>0</v>
      </c>
      <c r="S2732" s="122">
        <v>0</v>
      </c>
      <c r="T2732" s="122">
        <v>0</v>
      </c>
      <c r="U2732" s="122">
        <v>0</v>
      </c>
      <c r="V2732" s="122">
        <v>0</v>
      </c>
      <c r="W2732" s="122">
        <v>0</v>
      </c>
      <c r="X2732" s="122">
        <v>0</v>
      </c>
      <c r="Y2732" s="122">
        <v>0</v>
      </c>
      <c r="Z2732" s="122">
        <v>0</v>
      </c>
      <c r="AA2732" s="122">
        <v>0</v>
      </c>
      <c r="AB2732" s="122">
        <v>0</v>
      </c>
      <c r="AC2732" s="122">
        <v>0</v>
      </c>
      <c r="AD2732" s="122">
        <v>0</v>
      </c>
      <c r="AE2732" s="122">
        <v>0</v>
      </c>
      <c r="AF2732" s="122">
        <v>0</v>
      </c>
      <c r="AG2732" s="122">
        <v>0</v>
      </c>
      <c r="AH2732" s="122">
        <v>0</v>
      </c>
      <c r="AI2732" s="122">
        <v>0</v>
      </c>
      <c r="AJ2732" s="122">
        <v>0</v>
      </c>
      <c r="AK2732" s="122">
        <v>0</v>
      </c>
      <c r="AL2732" s="122">
        <v>0</v>
      </c>
    </row>
    <row r="2733" spans="1:38" hidden="1" x14ac:dyDescent="0.25">
      <c r="A2733" s="122" t="s">
        <v>2002</v>
      </c>
      <c r="B2733" s="122">
        <v>1</v>
      </c>
      <c r="C2733" s="122" t="s">
        <v>2192</v>
      </c>
      <c r="D2733" s="122" t="s">
        <v>2117</v>
      </c>
      <c r="E2733" s="122">
        <v>50</v>
      </c>
      <c r="F2733" s="122">
        <v>1.3753432E-6</v>
      </c>
      <c r="G2733" s="122">
        <v>1.4318499999999999E-6</v>
      </c>
      <c r="H2733" s="122">
        <v>1.4215544E-6</v>
      </c>
      <c r="I2733" s="122">
        <v>7.985684E-7</v>
      </c>
      <c r="J2733" s="122">
        <v>1.1029844E-6</v>
      </c>
      <c r="K2733" s="122">
        <v>1.1938976000000001E-6</v>
      </c>
      <c r="L2733" s="122">
        <v>1.0437728000000001E-6</v>
      </c>
      <c r="M2733" s="122">
        <v>8.4002800000000004E-7</v>
      </c>
      <c r="N2733" s="122">
        <v>1.0645236E-6</v>
      </c>
      <c r="O2733" s="122">
        <v>7.2978919999999998E-7</v>
      </c>
      <c r="P2733" s="122">
        <v>1.0102232E-6</v>
      </c>
      <c r="Q2733" s="122">
        <v>5.7467760000000004E-7</v>
      </c>
      <c r="R2733" s="122">
        <v>1.0707927999999999E-6</v>
      </c>
      <c r="S2733" s="122">
        <v>7.3061800000000001E-7</v>
      </c>
      <c r="T2733" s="122">
        <v>8.5868999999999997E-7</v>
      </c>
      <c r="U2733" s="122">
        <v>6.8193720000000004E-7</v>
      </c>
      <c r="V2733" s="122">
        <v>9.1203559999999998E-7</v>
      </c>
      <c r="W2733" s="122">
        <v>5.1869160000000003E-7</v>
      </c>
      <c r="X2733" s="122">
        <v>5.1952880000000004E-7</v>
      </c>
      <c r="Y2733" s="122">
        <v>5.9152240000000002E-7</v>
      </c>
      <c r="Z2733" s="122">
        <v>5.7029000000000001E-7</v>
      </c>
      <c r="AA2733" s="122">
        <v>6.4078000000000005E-7</v>
      </c>
      <c r="AB2733" s="122">
        <v>5.0205120000000004E-7</v>
      </c>
      <c r="AC2733" s="122">
        <v>5.9610039999999997E-7</v>
      </c>
      <c r="AD2733" s="122">
        <v>8.1764200000000001E-7</v>
      </c>
      <c r="AE2733" s="122">
        <v>5.9961159999999999E-7</v>
      </c>
      <c r="AF2733" s="122">
        <v>6.5757439999999995E-7</v>
      </c>
      <c r="AG2733" s="122">
        <v>6.28362E-7</v>
      </c>
      <c r="AH2733" s="122">
        <v>6.4038520000000004E-7</v>
      </c>
      <c r="AI2733" s="122">
        <v>6.3451360000000002E-7</v>
      </c>
      <c r="AJ2733" s="122">
        <v>6.3653799999999995E-7</v>
      </c>
      <c r="AK2733" s="122">
        <v>6.3525279999999997E-7</v>
      </c>
      <c r="AL2733" s="122">
        <v>0</v>
      </c>
    </row>
    <row r="2734" spans="1:38" hidden="1" x14ac:dyDescent="0.25">
      <c r="A2734" s="122" t="s">
        <v>2002</v>
      </c>
      <c r="B2734" s="122">
        <v>1</v>
      </c>
      <c r="C2734" s="122" t="s">
        <v>2192</v>
      </c>
      <c r="D2734" s="122" t="s">
        <v>2118</v>
      </c>
      <c r="E2734" s="122">
        <v>50</v>
      </c>
      <c r="F2734" s="122">
        <v>3.7490440987999999E-3</v>
      </c>
      <c r="G2734" s="122">
        <v>4.7284012188E-3</v>
      </c>
      <c r="H2734" s="122">
        <v>5.6718431391999998E-3</v>
      </c>
      <c r="I2734" s="122">
        <v>3.7570921107999999E-3</v>
      </c>
      <c r="J2734" s="122">
        <v>4.8519831612000002E-3</v>
      </c>
      <c r="K2734" s="122">
        <v>3.9762880219999996E-3</v>
      </c>
      <c r="L2734" s="122">
        <v>4.7386559528E-3</v>
      </c>
      <c r="M2734" s="122">
        <v>5.6398566111999998E-3</v>
      </c>
      <c r="N2734" s="122">
        <v>2.8315187628000001E-3</v>
      </c>
      <c r="O2734" s="122">
        <v>3.4443298035999998E-3</v>
      </c>
      <c r="P2734" s="122">
        <v>3.7170681436E-3</v>
      </c>
      <c r="Q2734" s="122">
        <v>3.9121504995999999E-3</v>
      </c>
      <c r="R2734" s="122">
        <v>2.4462530148E-3</v>
      </c>
      <c r="S2734" s="122">
        <v>4.7296316871999998E-3</v>
      </c>
      <c r="T2734" s="122">
        <v>4.0716534124000002E-3</v>
      </c>
      <c r="U2734" s="122">
        <v>3.804493756E-3</v>
      </c>
      <c r="V2734" s="122">
        <v>4.6202627099999997E-3</v>
      </c>
      <c r="W2734" s="122">
        <v>2.9951541787999999E-3</v>
      </c>
      <c r="X2734" s="122">
        <v>3.4268953908000001E-3</v>
      </c>
      <c r="Y2734" s="122">
        <v>3.7195955804000002E-3</v>
      </c>
      <c r="Z2734" s="122">
        <v>3.7500572368E-3</v>
      </c>
      <c r="AA2734" s="122">
        <v>5.0875743156000002E-3</v>
      </c>
      <c r="AB2734" s="122">
        <v>6.7090762703999997E-3</v>
      </c>
      <c r="AC2734" s="122">
        <v>6.9447087024000001E-3</v>
      </c>
      <c r="AD2734" s="122">
        <v>6.9079580780000002E-3</v>
      </c>
      <c r="AE2734" s="122">
        <v>6.8502953484E-3</v>
      </c>
      <c r="AF2734" s="122">
        <v>6.8705103852000002E-3</v>
      </c>
      <c r="AG2734" s="122">
        <v>6.7933876528000004E-3</v>
      </c>
      <c r="AH2734" s="122">
        <v>6.8289228308000003E-3</v>
      </c>
      <c r="AI2734" s="122">
        <v>6.7993800896E-3</v>
      </c>
      <c r="AJ2734" s="122">
        <v>6.8193941508000004E-3</v>
      </c>
      <c r="AK2734" s="122">
        <v>6.8059875687999996E-3</v>
      </c>
      <c r="AL2734" s="122">
        <v>0</v>
      </c>
    </row>
    <row r="2735" spans="1:38" hidden="1" x14ac:dyDescent="0.25">
      <c r="A2735" s="122" t="s">
        <v>2002</v>
      </c>
      <c r="B2735" s="122">
        <v>1</v>
      </c>
      <c r="C2735" s="122" t="s">
        <v>2192</v>
      </c>
      <c r="D2735" s="122" t="s">
        <v>2119</v>
      </c>
      <c r="E2735" s="122">
        <v>50</v>
      </c>
      <c r="F2735" s="122">
        <v>9.4951188499999995E-3</v>
      </c>
      <c r="G2735" s="122">
        <v>9.0263971644000008E-3</v>
      </c>
      <c r="H2735" s="122">
        <v>1.1235274119999999E-2</v>
      </c>
      <c r="I2735" s="122">
        <v>1.1060432031600001E-2</v>
      </c>
      <c r="J2735" s="122">
        <v>1.00011807392E-2</v>
      </c>
      <c r="K2735" s="122">
        <v>8.2851697376000004E-3</v>
      </c>
      <c r="L2735" s="122">
        <v>1.2248386564400001E-2</v>
      </c>
      <c r="M2735" s="122">
        <v>1.0969394366E-2</v>
      </c>
      <c r="N2735" s="122">
        <v>1.16101281268E-2</v>
      </c>
      <c r="O2735" s="122">
        <v>1.25101166848E-2</v>
      </c>
      <c r="P2735" s="122">
        <v>1.2469087660400001E-2</v>
      </c>
      <c r="Q2735" s="122">
        <v>1.1927294904E-2</v>
      </c>
      <c r="R2735" s="122">
        <v>9.6063004212000001E-3</v>
      </c>
      <c r="S2735" s="122">
        <v>1.52406878316E-2</v>
      </c>
      <c r="T2735" s="122">
        <v>1.7323030838399998E-2</v>
      </c>
      <c r="U2735" s="122">
        <v>1.29419075772E-2</v>
      </c>
      <c r="V2735" s="122">
        <v>1.0027211378799999E-2</v>
      </c>
      <c r="W2735" s="122">
        <v>1.4435074497200001E-2</v>
      </c>
      <c r="X2735" s="122">
        <v>1.5085344478400001E-2</v>
      </c>
      <c r="Y2735" s="122">
        <v>1.3993867400799999E-2</v>
      </c>
      <c r="Z2735" s="122">
        <v>1.3521730272399999E-2</v>
      </c>
      <c r="AA2735" s="122">
        <v>1.23325733104E-2</v>
      </c>
      <c r="AB2735" s="122">
        <v>1.1307421899200001E-2</v>
      </c>
      <c r="AC2735" s="122">
        <v>1.32986217644E-2</v>
      </c>
      <c r="AD2735" s="122">
        <v>1.5236718252000001E-2</v>
      </c>
      <c r="AE2735" s="122">
        <v>1.35680765052E-2</v>
      </c>
      <c r="AF2735" s="122">
        <v>1.33411110728E-2</v>
      </c>
      <c r="AG2735" s="122">
        <v>1.3272960388799999E-2</v>
      </c>
      <c r="AH2735" s="122">
        <v>1.32718743304E-2</v>
      </c>
      <c r="AI2735" s="122">
        <v>1.32817450472E-2</v>
      </c>
      <c r="AJ2735" s="122">
        <v>1.3296471389600001E-2</v>
      </c>
      <c r="AK2735" s="122">
        <v>1.3309413362E-2</v>
      </c>
      <c r="AL2735" s="122">
        <v>0</v>
      </c>
    </row>
    <row r="2736" spans="1:38" hidden="1" x14ac:dyDescent="0.25">
      <c r="A2736" s="122" t="s">
        <v>2002</v>
      </c>
      <c r="B2736" s="122">
        <v>1</v>
      </c>
      <c r="C2736" s="122" t="s">
        <v>2192</v>
      </c>
      <c r="D2736" s="122" t="s">
        <v>2120</v>
      </c>
      <c r="E2736" s="122">
        <v>50</v>
      </c>
      <c r="F2736" s="122">
        <v>4.3928461947999996E-3</v>
      </c>
      <c r="G2736" s="122">
        <v>4.6586137695999999E-3</v>
      </c>
      <c r="H2736" s="122">
        <v>5.9437841427999998E-3</v>
      </c>
      <c r="I2736" s="122">
        <v>4.4077688256000001E-3</v>
      </c>
      <c r="J2736" s="122">
        <v>5.1699726932000001E-3</v>
      </c>
      <c r="K2736" s="122">
        <v>4.8885087720000001E-3</v>
      </c>
      <c r="L2736" s="122">
        <v>5.1989254380000001E-3</v>
      </c>
      <c r="M2736" s="122">
        <v>5.3408169920000003E-3</v>
      </c>
      <c r="N2736" s="122">
        <v>4.6675950552E-3</v>
      </c>
      <c r="O2736" s="122">
        <v>5.0709569483999998E-3</v>
      </c>
      <c r="P2736" s="122">
        <v>6.1176143476000004E-3</v>
      </c>
      <c r="Q2736" s="122">
        <v>6.7493352947999999E-3</v>
      </c>
      <c r="R2736" s="122">
        <v>6.1646943119999997E-3</v>
      </c>
      <c r="S2736" s="122">
        <v>7.1564833171999997E-3</v>
      </c>
      <c r="T2736" s="122">
        <v>7.1081627931999999E-3</v>
      </c>
      <c r="U2736" s="122">
        <v>6.9940791256000003E-3</v>
      </c>
      <c r="V2736" s="122">
        <v>7.0628177900000002E-3</v>
      </c>
      <c r="W2736" s="122">
        <v>5.3456240292000003E-3</v>
      </c>
      <c r="X2736" s="122">
        <v>7.4969378204000001E-3</v>
      </c>
      <c r="Y2736" s="122">
        <v>7.5160583792000003E-3</v>
      </c>
      <c r="Z2736" s="122">
        <v>6.7742005156000004E-3</v>
      </c>
      <c r="AA2736" s="122">
        <v>8.6415061823999998E-3</v>
      </c>
      <c r="AB2736" s="122">
        <v>7.9675933680000005E-3</v>
      </c>
      <c r="AC2736" s="122">
        <v>1.1965399177199999E-2</v>
      </c>
      <c r="AD2736" s="122">
        <v>1.0516749031599999E-2</v>
      </c>
      <c r="AE2736" s="122">
        <v>1.0231585098E-2</v>
      </c>
      <c r="AF2736" s="122">
        <v>1.0006119057200001E-2</v>
      </c>
      <c r="AG2736" s="122">
        <v>9.9222231471999996E-3</v>
      </c>
      <c r="AH2736" s="122">
        <v>9.9001139271999994E-3</v>
      </c>
      <c r="AI2736" s="122">
        <v>9.8908527619999999E-3</v>
      </c>
      <c r="AJ2736" s="122">
        <v>9.8889353612000002E-3</v>
      </c>
      <c r="AK2736" s="122">
        <v>9.8880107255999994E-3</v>
      </c>
      <c r="AL2736" s="122">
        <v>0</v>
      </c>
    </row>
    <row r="2737" spans="1:38" hidden="1" x14ac:dyDescent="0.25">
      <c r="A2737" s="122" t="s">
        <v>2002</v>
      </c>
      <c r="B2737" s="122">
        <v>1</v>
      </c>
      <c r="C2737" s="122" t="s">
        <v>2192</v>
      </c>
      <c r="D2737" s="122" t="s">
        <v>2121</v>
      </c>
      <c r="E2737" s="122">
        <v>50</v>
      </c>
      <c r="F2737" s="122">
        <v>5.66270307456E-2</v>
      </c>
      <c r="G2737" s="122">
        <v>6.1008704559600002E-2</v>
      </c>
      <c r="H2737" s="122">
        <v>6.9597726380000002E-2</v>
      </c>
      <c r="I2737" s="122">
        <v>7.2769284128800002E-2</v>
      </c>
      <c r="J2737" s="122">
        <v>5.37822420436E-2</v>
      </c>
      <c r="K2737" s="122">
        <v>5.44161234176E-2</v>
      </c>
      <c r="L2737" s="122">
        <v>5.2945064359600003E-2</v>
      </c>
      <c r="M2737" s="122">
        <v>6.0220651817200002E-2</v>
      </c>
      <c r="N2737" s="122">
        <v>5.8028219292399999E-2</v>
      </c>
      <c r="O2737" s="122">
        <v>5.5207610497200001E-2</v>
      </c>
      <c r="P2737" s="122">
        <v>5.1538015550000003E-2</v>
      </c>
      <c r="Q2737" s="122">
        <v>5.1549611847999999E-2</v>
      </c>
      <c r="R2737" s="122">
        <v>5.33668969708E-2</v>
      </c>
      <c r="S2737" s="122">
        <v>4.7489092473199997E-2</v>
      </c>
      <c r="T2737" s="122">
        <v>4.8434159575200003E-2</v>
      </c>
      <c r="U2737" s="122">
        <v>4.8823253889200002E-2</v>
      </c>
      <c r="V2737" s="122">
        <v>4.0670730491999998E-2</v>
      </c>
      <c r="W2737" s="122">
        <v>5.3709900932800002E-2</v>
      </c>
      <c r="X2737" s="122">
        <v>4.20800636704E-2</v>
      </c>
      <c r="Y2737" s="122">
        <v>4.2088953272800003E-2</v>
      </c>
      <c r="Z2737" s="122">
        <v>5.1095251426799999E-2</v>
      </c>
      <c r="AA2737" s="122">
        <v>3.9089119336399997E-2</v>
      </c>
      <c r="AB2737" s="122">
        <v>4.49168365968E-2</v>
      </c>
      <c r="AC2737" s="122">
        <v>4.62689450468E-2</v>
      </c>
      <c r="AD2737" s="122">
        <v>4.55114886296E-2</v>
      </c>
      <c r="AE2737" s="122">
        <v>4.8553189582799999E-2</v>
      </c>
      <c r="AF2737" s="122">
        <v>4.7977879675600001E-2</v>
      </c>
      <c r="AG2737" s="122">
        <v>4.8436767918000001E-2</v>
      </c>
      <c r="AH2737" s="122">
        <v>4.8099383878000002E-2</v>
      </c>
      <c r="AI2737" s="122">
        <v>4.83938476196E-2</v>
      </c>
      <c r="AJ2737" s="122">
        <v>4.8179803201600001E-2</v>
      </c>
      <c r="AK2737" s="122">
        <v>4.8363669043199997E-2</v>
      </c>
      <c r="AL2737" s="122">
        <v>0</v>
      </c>
    </row>
    <row r="2738" spans="1:38" hidden="1" x14ac:dyDescent="0.25">
      <c r="A2738" s="122" t="s">
        <v>2002</v>
      </c>
      <c r="B2738" s="122">
        <v>1</v>
      </c>
      <c r="C2738" s="122" t="s">
        <v>2192</v>
      </c>
      <c r="D2738" s="122" t="s">
        <v>2139</v>
      </c>
      <c r="E2738" s="122">
        <v>50</v>
      </c>
      <c r="F2738" s="122">
        <v>0</v>
      </c>
      <c r="G2738" s="122">
        <v>0</v>
      </c>
      <c r="H2738" s="122">
        <v>0</v>
      </c>
      <c r="I2738" s="122">
        <v>0</v>
      </c>
      <c r="J2738" s="122">
        <v>0</v>
      </c>
      <c r="K2738" s="122">
        <v>0</v>
      </c>
      <c r="L2738" s="122">
        <v>0</v>
      </c>
      <c r="M2738" s="122">
        <v>0</v>
      </c>
      <c r="N2738" s="122">
        <v>0</v>
      </c>
      <c r="O2738" s="122">
        <v>0</v>
      </c>
      <c r="P2738" s="122">
        <v>0</v>
      </c>
      <c r="Q2738" s="122">
        <v>0</v>
      </c>
      <c r="R2738" s="122">
        <v>0</v>
      </c>
      <c r="S2738" s="122">
        <v>0</v>
      </c>
      <c r="T2738" s="122">
        <v>0</v>
      </c>
      <c r="U2738" s="122">
        <v>0</v>
      </c>
      <c r="V2738" s="122">
        <v>0</v>
      </c>
      <c r="W2738" s="122">
        <v>0</v>
      </c>
      <c r="X2738" s="122">
        <v>0</v>
      </c>
      <c r="Y2738" s="122">
        <v>0</v>
      </c>
      <c r="Z2738" s="122">
        <v>0</v>
      </c>
      <c r="AA2738" s="122">
        <v>0</v>
      </c>
      <c r="AB2738" s="122">
        <v>0</v>
      </c>
      <c r="AC2738" s="122">
        <v>0</v>
      </c>
      <c r="AD2738" s="122">
        <v>0</v>
      </c>
      <c r="AE2738" s="122">
        <v>0</v>
      </c>
      <c r="AF2738" s="122">
        <v>0</v>
      </c>
      <c r="AG2738" s="122">
        <v>0</v>
      </c>
      <c r="AH2738" s="122">
        <v>0</v>
      </c>
      <c r="AI2738" s="122">
        <v>0</v>
      </c>
      <c r="AJ2738" s="122">
        <v>0</v>
      </c>
      <c r="AK2738" s="122">
        <v>0</v>
      </c>
      <c r="AL2738" s="122">
        <v>0</v>
      </c>
    </row>
    <row r="2739" spans="1:38" hidden="1" x14ac:dyDescent="0.25">
      <c r="A2739" s="122" t="s">
        <v>2002</v>
      </c>
      <c r="B2739" s="122">
        <v>1</v>
      </c>
      <c r="C2739" s="122" t="s">
        <v>2192</v>
      </c>
      <c r="D2739" s="122" t="s">
        <v>2122</v>
      </c>
      <c r="E2739" s="122">
        <v>50</v>
      </c>
      <c r="F2739" s="122">
        <v>7.8251310759999996E-4</v>
      </c>
      <c r="G2739" s="122">
        <v>7.0009283960000002E-4</v>
      </c>
      <c r="H2739" s="122">
        <v>8.5813813120000002E-4</v>
      </c>
      <c r="I2739" s="122">
        <v>8.5755780879999996E-4</v>
      </c>
      <c r="J2739" s="122">
        <v>6.3611406599999997E-4</v>
      </c>
      <c r="K2739" s="122">
        <v>7.498965936E-4</v>
      </c>
      <c r="L2739" s="122">
        <v>7.3865268959999995E-4</v>
      </c>
      <c r="M2739" s="122">
        <v>7.6120392880000003E-4</v>
      </c>
      <c r="N2739" s="122">
        <v>8.6974685280000001E-4</v>
      </c>
      <c r="O2739" s="122">
        <v>5.9642931879999995E-4</v>
      </c>
      <c r="P2739" s="122">
        <v>6.1980503479999998E-4</v>
      </c>
      <c r="Q2739" s="122">
        <v>7.87322522E-4</v>
      </c>
      <c r="R2739" s="122">
        <v>4.9528717840000003E-4</v>
      </c>
      <c r="S2739" s="122">
        <v>5.1980585159999996E-4</v>
      </c>
      <c r="T2739" s="122">
        <v>5.5769652679999999E-4</v>
      </c>
      <c r="U2739" s="122">
        <v>6.3363492080000005E-4</v>
      </c>
      <c r="V2739" s="122">
        <v>4.6223891279999999E-4</v>
      </c>
      <c r="W2739" s="122">
        <v>6.1175000599999997E-4</v>
      </c>
      <c r="X2739" s="122">
        <v>6.8493130439999995E-4</v>
      </c>
      <c r="Y2739" s="122">
        <v>5.8104073440000002E-4</v>
      </c>
      <c r="Z2739" s="122">
        <v>6.7061464960000003E-4</v>
      </c>
      <c r="AA2739" s="122">
        <v>5.9914788920000005E-4</v>
      </c>
      <c r="AB2739" s="122">
        <v>6.631352952E-4</v>
      </c>
      <c r="AC2739" s="122">
        <v>9.5369672719999995E-4</v>
      </c>
      <c r="AD2739" s="122">
        <v>7.4456586959999996E-4</v>
      </c>
      <c r="AE2739" s="122">
        <v>7.7814799440000003E-4</v>
      </c>
      <c r="AF2739" s="122">
        <v>7.8863269240000001E-4</v>
      </c>
      <c r="AG2739" s="122">
        <v>7.7854259279999997E-4</v>
      </c>
      <c r="AH2739" s="122">
        <v>7.8242101280000004E-4</v>
      </c>
      <c r="AI2739" s="122">
        <v>7.816212348E-4</v>
      </c>
      <c r="AJ2739" s="122">
        <v>7.8317599919999997E-4</v>
      </c>
      <c r="AK2739" s="122">
        <v>7.8372895440000003E-4</v>
      </c>
      <c r="AL2739" s="122">
        <v>0</v>
      </c>
    </row>
    <row r="2740" spans="1:38" hidden="1" x14ac:dyDescent="0.25">
      <c r="A2740" s="122" t="s">
        <v>2002</v>
      </c>
      <c r="B2740" s="122">
        <v>1</v>
      </c>
      <c r="C2740" s="122" t="s">
        <v>2192</v>
      </c>
      <c r="D2740" s="122" t="s">
        <v>2123</v>
      </c>
      <c r="E2740" s="122">
        <v>50</v>
      </c>
      <c r="F2740" s="122">
        <v>4.4521294495999996E-3</v>
      </c>
      <c r="G2740" s="122">
        <v>4.9594336819999999E-3</v>
      </c>
      <c r="H2740" s="122">
        <v>6.2301621396E-3</v>
      </c>
      <c r="I2740" s="122">
        <v>5.2332543675999996E-3</v>
      </c>
      <c r="J2740" s="122">
        <v>5.5631469572000004E-3</v>
      </c>
      <c r="K2740" s="122">
        <v>4.988685338E-3</v>
      </c>
      <c r="L2740" s="122">
        <v>5.4503941380000002E-3</v>
      </c>
      <c r="M2740" s="122">
        <v>7.1375632243999999E-3</v>
      </c>
      <c r="N2740" s="122">
        <v>4.6380865552000002E-3</v>
      </c>
      <c r="O2740" s="122">
        <v>5.3975461959999997E-3</v>
      </c>
      <c r="P2740" s="122">
        <v>6.4194840276E-3</v>
      </c>
      <c r="Q2740" s="122">
        <v>6.7154347931999998E-3</v>
      </c>
      <c r="R2740" s="122">
        <v>4.6504259703999996E-3</v>
      </c>
      <c r="S2740" s="122">
        <v>5.1905249536000004E-3</v>
      </c>
      <c r="T2740" s="122">
        <v>6.3066956428E-3</v>
      </c>
      <c r="U2740" s="122">
        <v>7.0087266452E-3</v>
      </c>
      <c r="V2740" s="122">
        <v>6.0387535908000001E-3</v>
      </c>
      <c r="W2740" s="122">
        <v>5.1790943064000004E-3</v>
      </c>
      <c r="X2740" s="122">
        <v>6.4561991648000002E-3</v>
      </c>
      <c r="Y2740" s="122">
        <v>5.5105974728000004E-3</v>
      </c>
      <c r="Z2740" s="122">
        <v>3.8795823499999998E-3</v>
      </c>
      <c r="AA2740" s="122">
        <v>5.4122840379999997E-3</v>
      </c>
      <c r="AB2740" s="122">
        <v>5.9544147711999996E-3</v>
      </c>
      <c r="AC2740" s="122">
        <v>6.1717606832000001E-3</v>
      </c>
      <c r="AD2740" s="122">
        <v>6.8691501815999999E-3</v>
      </c>
      <c r="AE2740" s="122">
        <v>6.3648452447999998E-3</v>
      </c>
      <c r="AF2740" s="122">
        <v>6.2954490339999997E-3</v>
      </c>
      <c r="AG2740" s="122">
        <v>6.2367416356000002E-3</v>
      </c>
      <c r="AH2740" s="122">
        <v>6.2442401392000003E-3</v>
      </c>
      <c r="AI2740" s="122">
        <v>6.2323657508000004E-3</v>
      </c>
      <c r="AJ2740" s="122">
        <v>6.2404146783999999E-3</v>
      </c>
      <c r="AK2740" s="122">
        <v>6.2372086056E-3</v>
      </c>
      <c r="AL2740" s="122">
        <v>0</v>
      </c>
    </row>
    <row r="2741" spans="1:38" hidden="1" x14ac:dyDescent="0.25">
      <c r="A2741" s="122" t="s">
        <v>2002</v>
      </c>
      <c r="B2741" s="122">
        <v>1</v>
      </c>
      <c r="C2741" s="122" t="s">
        <v>2192</v>
      </c>
      <c r="D2741" s="122" t="s">
        <v>2140</v>
      </c>
      <c r="E2741" s="122">
        <v>50</v>
      </c>
      <c r="F2741" s="122">
        <v>0</v>
      </c>
      <c r="G2741" s="122">
        <v>0</v>
      </c>
      <c r="H2741" s="122">
        <v>0</v>
      </c>
      <c r="I2741" s="122">
        <v>0</v>
      </c>
      <c r="J2741" s="122">
        <v>0</v>
      </c>
      <c r="K2741" s="122">
        <v>0</v>
      </c>
      <c r="L2741" s="122">
        <v>0</v>
      </c>
      <c r="M2741" s="122">
        <v>0</v>
      </c>
      <c r="N2741" s="122">
        <v>0</v>
      </c>
      <c r="O2741" s="122">
        <v>0</v>
      </c>
      <c r="P2741" s="122">
        <v>0</v>
      </c>
      <c r="Q2741" s="122">
        <v>0</v>
      </c>
      <c r="R2741" s="122">
        <v>0</v>
      </c>
      <c r="S2741" s="122">
        <v>0</v>
      </c>
      <c r="T2741" s="122">
        <v>0</v>
      </c>
      <c r="U2741" s="122">
        <v>0</v>
      </c>
      <c r="V2741" s="122">
        <v>0</v>
      </c>
      <c r="W2741" s="122">
        <v>0</v>
      </c>
      <c r="X2741" s="122">
        <v>0</v>
      </c>
      <c r="Y2741" s="122">
        <v>0</v>
      </c>
      <c r="Z2741" s="122">
        <v>0</v>
      </c>
      <c r="AA2741" s="122">
        <v>0</v>
      </c>
      <c r="AB2741" s="122">
        <v>0</v>
      </c>
      <c r="AC2741" s="122">
        <v>0</v>
      </c>
      <c r="AD2741" s="122">
        <v>0</v>
      </c>
      <c r="AE2741" s="122">
        <v>0</v>
      </c>
      <c r="AF2741" s="122">
        <v>0</v>
      </c>
      <c r="AG2741" s="122">
        <v>0</v>
      </c>
      <c r="AH2741" s="122">
        <v>0</v>
      </c>
      <c r="AI2741" s="122">
        <v>0</v>
      </c>
      <c r="AJ2741" s="122">
        <v>0</v>
      </c>
      <c r="AK2741" s="122">
        <v>0</v>
      </c>
      <c r="AL2741" s="122">
        <v>0</v>
      </c>
    </row>
    <row r="2742" spans="1:38" hidden="1" x14ac:dyDescent="0.25">
      <c r="A2742" s="122" t="s">
        <v>2002</v>
      </c>
      <c r="B2742" s="122">
        <v>1</v>
      </c>
      <c r="C2742" s="122" t="s">
        <v>2192</v>
      </c>
      <c r="D2742" s="122" t="s">
        <v>2124</v>
      </c>
      <c r="E2742" s="122">
        <v>50</v>
      </c>
      <c r="F2742" s="122">
        <v>2.80279216E-5</v>
      </c>
      <c r="G2742" s="122">
        <v>2.7314901600000001E-5</v>
      </c>
      <c r="H2742" s="122">
        <v>2.8794368399999999E-5</v>
      </c>
      <c r="I2742" s="122">
        <v>2.3765271600000001E-5</v>
      </c>
      <c r="J2742" s="122">
        <v>2.4504485600000001E-5</v>
      </c>
      <c r="K2742" s="122">
        <v>2.3868348000000001E-5</v>
      </c>
      <c r="L2742" s="122">
        <v>2.6021898E-5</v>
      </c>
      <c r="M2742" s="122">
        <v>2.4317778799999999E-5</v>
      </c>
      <c r="N2742" s="122">
        <v>2.2954713600000001E-5</v>
      </c>
      <c r="O2742" s="122">
        <v>2.0667623200000001E-5</v>
      </c>
      <c r="P2742" s="122">
        <v>2.23343008E-5</v>
      </c>
      <c r="Q2742" s="122">
        <v>2.2520178800000001E-5</v>
      </c>
      <c r="R2742" s="122">
        <v>2.35117008E-5</v>
      </c>
      <c r="S2742" s="122">
        <v>2.3704234399999999E-5</v>
      </c>
      <c r="T2742" s="122">
        <v>1.98702644E-5</v>
      </c>
      <c r="U2742" s="122">
        <v>1.7403408399999998E-5</v>
      </c>
      <c r="V2742" s="122">
        <v>1.7060357999999999E-5</v>
      </c>
      <c r="W2742" s="122">
        <v>2.5202766399999999E-5</v>
      </c>
      <c r="X2742" s="122">
        <v>1.8389246399999999E-5</v>
      </c>
      <c r="Y2742" s="122">
        <v>1.8801045200000001E-5</v>
      </c>
      <c r="Z2742" s="122">
        <v>1.8755970799999999E-5</v>
      </c>
      <c r="AA2742" s="122">
        <v>2.0141520000000002E-5</v>
      </c>
      <c r="AB2742" s="122">
        <v>2.02496784E-5</v>
      </c>
      <c r="AC2742" s="122">
        <v>1.66305048E-5</v>
      </c>
      <c r="AD2742" s="122">
        <v>1.6062017999999999E-5</v>
      </c>
      <c r="AE2742" s="122">
        <v>1.6269327200000001E-5</v>
      </c>
      <c r="AF2742" s="122">
        <v>1.7884137600000001E-5</v>
      </c>
      <c r="AG2742" s="122">
        <v>1.70899624E-5</v>
      </c>
      <c r="AH2742" s="122">
        <v>1.7439794399999999E-5</v>
      </c>
      <c r="AI2742" s="122">
        <v>1.7287922400000001E-5</v>
      </c>
      <c r="AJ2742" s="122">
        <v>1.73537168E-5</v>
      </c>
      <c r="AK2742" s="122">
        <v>1.7325221199999999E-5</v>
      </c>
      <c r="AL2742" s="122">
        <v>0</v>
      </c>
    </row>
    <row r="2743" spans="1:38" hidden="1" x14ac:dyDescent="0.25">
      <c r="A2743" s="122" t="s">
        <v>2002</v>
      </c>
      <c r="B2743" s="122">
        <v>1</v>
      </c>
      <c r="C2743" s="122" t="s">
        <v>2192</v>
      </c>
      <c r="D2743" s="122" t="s">
        <v>2125</v>
      </c>
      <c r="E2743" s="122">
        <v>50</v>
      </c>
      <c r="F2743" s="122">
        <v>1.8379712010799999E-2</v>
      </c>
      <c r="G2743" s="122">
        <v>9.9281649039999996E-3</v>
      </c>
      <c r="H2743" s="122">
        <v>0</v>
      </c>
      <c r="I2743" s="122">
        <v>5.4004525371999998E-3</v>
      </c>
      <c r="J2743" s="122">
        <v>0</v>
      </c>
      <c r="K2743" s="122">
        <v>0</v>
      </c>
      <c r="L2743" s="122">
        <v>0</v>
      </c>
      <c r="M2743" s="122">
        <v>0</v>
      </c>
      <c r="N2743" s="122">
        <v>0</v>
      </c>
      <c r="O2743" s="122">
        <v>1.1773734341599999E-2</v>
      </c>
      <c r="P2743" s="122">
        <v>0</v>
      </c>
      <c r="Q2743" s="122">
        <v>0</v>
      </c>
      <c r="R2743" s="122">
        <v>0</v>
      </c>
      <c r="S2743" s="122">
        <v>6.5835662367999996E-3</v>
      </c>
      <c r="T2743" s="122">
        <v>3.8130737540000002E-3</v>
      </c>
      <c r="U2743" s="122">
        <v>2.0369712686400001E-2</v>
      </c>
      <c r="V2743" s="122">
        <v>6.0410093296E-3</v>
      </c>
      <c r="W2743" s="122">
        <v>0</v>
      </c>
      <c r="X2743" s="122">
        <v>3.1875678239999998E-3</v>
      </c>
      <c r="Y2743" s="122">
        <v>5.6649187588E-3</v>
      </c>
      <c r="Z2743" s="122">
        <v>4.6156495027999999E-3</v>
      </c>
      <c r="AA2743" s="122">
        <v>5.9127657203999996E-3</v>
      </c>
      <c r="AB2743" s="122">
        <v>3.1147429152000002E-3</v>
      </c>
      <c r="AC2743" s="122">
        <v>1.749465578E-3</v>
      </c>
      <c r="AD2743" s="122">
        <v>2.3171049075999999E-3</v>
      </c>
      <c r="AE2743" s="122">
        <v>2.3812367264000002E-3</v>
      </c>
      <c r="AF2743" s="122">
        <v>2.3907717764000001E-3</v>
      </c>
      <c r="AG2743" s="122">
        <v>2.3538496744000001E-3</v>
      </c>
      <c r="AH2743" s="122">
        <v>2.3601403195999998E-3</v>
      </c>
      <c r="AI2743" s="122">
        <v>2.3544803436E-3</v>
      </c>
      <c r="AJ2743" s="122">
        <v>2.3560474196000001E-3</v>
      </c>
      <c r="AK2743" s="122">
        <v>2.3551021424000002E-3</v>
      </c>
      <c r="AL2743" s="122">
        <v>0</v>
      </c>
    </row>
    <row r="2744" spans="1:38" hidden="1" x14ac:dyDescent="0.25">
      <c r="A2744" s="122" t="s">
        <v>2002</v>
      </c>
      <c r="B2744" s="122">
        <v>1</v>
      </c>
      <c r="C2744" s="122" t="s">
        <v>2192</v>
      </c>
      <c r="D2744" s="122" t="s">
        <v>2126</v>
      </c>
      <c r="E2744" s="122">
        <v>50</v>
      </c>
      <c r="F2744" s="122">
        <v>5.2279867892000001E-3</v>
      </c>
      <c r="G2744" s="122">
        <v>5.150899544E-3</v>
      </c>
      <c r="H2744" s="122">
        <v>4.7301572191999998E-3</v>
      </c>
      <c r="I2744" s="122">
        <v>4.1233791283999998E-3</v>
      </c>
      <c r="J2744" s="122">
        <v>5.8976123191999998E-3</v>
      </c>
      <c r="K2744" s="122">
        <v>4.9762171395999998E-3</v>
      </c>
      <c r="L2744" s="122">
        <v>5.1428347348000001E-3</v>
      </c>
      <c r="M2744" s="122">
        <v>6.5801498559999996E-3</v>
      </c>
      <c r="N2744" s="122">
        <v>5.9684808343999996E-3</v>
      </c>
      <c r="O2744" s="122">
        <v>6.6223673487999998E-3</v>
      </c>
      <c r="P2744" s="122">
        <v>5.7455077175999998E-3</v>
      </c>
      <c r="Q2744" s="122">
        <v>5.3121979959999998E-3</v>
      </c>
      <c r="R2744" s="122">
        <v>6.0363244312000002E-3</v>
      </c>
      <c r="S2744" s="122">
        <v>5.5746251260000001E-3</v>
      </c>
      <c r="T2744" s="122">
        <v>5.4576533927999998E-3</v>
      </c>
      <c r="U2744" s="122">
        <v>6.5275500779999997E-3</v>
      </c>
      <c r="V2744" s="122">
        <v>6.5519680324000002E-3</v>
      </c>
      <c r="W2744" s="122">
        <v>7.4764060251999997E-3</v>
      </c>
      <c r="X2744" s="122">
        <v>6.6951263792000004E-3</v>
      </c>
      <c r="Y2744" s="122">
        <v>7.2330125952E-3</v>
      </c>
      <c r="Z2744" s="122">
        <v>7.7765344804E-3</v>
      </c>
      <c r="AA2744" s="122">
        <v>7.9607039260000002E-3</v>
      </c>
      <c r="AB2744" s="122">
        <v>6.7491185216000003E-3</v>
      </c>
      <c r="AC2744" s="122">
        <v>7.4504319595999997E-3</v>
      </c>
      <c r="AD2744" s="122">
        <v>8.0586145471999993E-3</v>
      </c>
      <c r="AE2744" s="122">
        <v>7.4194812048000002E-3</v>
      </c>
      <c r="AF2744" s="122">
        <v>7.3344242944E-3</v>
      </c>
      <c r="AG2744" s="122">
        <v>7.2783213608E-3</v>
      </c>
      <c r="AH2744" s="122">
        <v>7.2741764675999998E-3</v>
      </c>
      <c r="AI2744" s="122">
        <v>7.2685171859999996E-3</v>
      </c>
      <c r="AJ2744" s="122">
        <v>7.2703239112000004E-3</v>
      </c>
      <c r="AK2744" s="122">
        <v>7.2710119748000002E-3</v>
      </c>
      <c r="AL2744" s="122">
        <v>0</v>
      </c>
    </row>
    <row r="2745" spans="1:38" hidden="1" x14ac:dyDescent="0.25">
      <c r="A2745" s="122" t="s">
        <v>2002</v>
      </c>
      <c r="B2745" s="122">
        <v>1</v>
      </c>
      <c r="C2745" s="122" t="s">
        <v>2192</v>
      </c>
      <c r="D2745" s="122" t="s">
        <v>2127</v>
      </c>
      <c r="E2745" s="122">
        <v>50</v>
      </c>
      <c r="F2745" s="122">
        <v>2.6906018720000002E-4</v>
      </c>
      <c r="G2745" s="122">
        <v>2.1625581599999999E-4</v>
      </c>
      <c r="H2745" s="122">
        <v>2.7976806480000001E-4</v>
      </c>
      <c r="I2745" s="122">
        <v>2.4273505200000001E-4</v>
      </c>
      <c r="J2745" s="122">
        <v>2.6420669799999999E-4</v>
      </c>
      <c r="K2745" s="122">
        <v>2.0463072840000001E-4</v>
      </c>
      <c r="L2745" s="122">
        <v>2.1939809920000001E-4</v>
      </c>
      <c r="M2745" s="122">
        <v>2.4348046519999999E-4</v>
      </c>
      <c r="N2745" s="122">
        <v>2.5478214439999999E-4</v>
      </c>
      <c r="O2745" s="122">
        <v>2.059139516E-4</v>
      </c>
      <c r="P2745" s="122">
        <v>2.8326060279999999E-4</v>
      </c>
      <c r="Q2745" s="122">
        <v>2.5998075879999998E-4</v>
      </c>
      <c r="R2745" s="122">
        <v>1.9841254440000001E-4</v>
      </c>
      <c r="S2745" s="122">
        <v>1.663866764E-4</v>
      </c>
      <c r="T2745" s="122">
        <v>2.0208156360000001E-4</v>
      </c>
      <c r="U2745" s="122">
        <v>1.6665827920000001E-4</v>
      </c>
      <c r="V2745" s="122">
        <v>2.162056204E-4</v>
      </c>
      <c r="W2745" s="122">
        <v>1.781626112E-4</v>
      </c>
      <c r="X2745" s="122">
        <v>2.233920276E-4</v>
      </c>
      <c r="Y2745" s="122">
        <v>1.987075608E-4</v>
      </c>
      <c r="Z2745" s="122">
        <v>1.9078851679999999E-4</v>
      </c>
      <c r="AA2745" s="122">
        <v>2.437844948E-4</v>
      </c>
      <c r="AB2745" s="122">
        <v>2.1233749040000001E-4</v>
      </c>
      <c r="AC2745" s="122">
        <v>2.843398628E-4</v>
      </c>
      <c r="AD2745" s="122">
        <v>2.161528572E-4</v>
      </c>
      <c r="AE2745" s="122">
        <v>2.3571162160000001E-4</v>
      </c>
      <c r="AF2745" s="122">
        <v>2.3488785039999999E-4</v>
      </c>
      <c r="AG2745" s="122">
        <v>2.319288188E-4</v>
      </c>
      <c r="AH2745" s="122">
        <v>2.3221204160000001E-4</v>
      </c>
      <c r="AI2745" s="122">
        <v>2.31746606E-4</v>
      </c>
      <c r="AJ2745" s="122">
        <v>2.31833238E-4</v>
      </c>
      <c r="AK2745" s="122">
        <v>2.317568652E-4</v>
      </c>
      <c r="AL2745" s="122">
        <v>0</v>
      </c>
    </row>
    <row r="2746" spans="1:38" hidden="1" x14ac:dyDescent="0.25">
      <c r="A2746" s="122" t="s">
        <v>2002</v>
      </c>
      <c r="B2746" s="122">
        <v>1</v>
      </c>
      <c r="C2746" s="122" t="s">
        <v>2192</v>
      </c>
      <c r="D2746" s="122" t="s">
        <v>2128</v>
      </c>
      <c r="E2746" s="122">
        <v>50</v>
      </c>
      <c r="F2746" s="122">
        <v>4.8727738639999999E-4</v>
      </c>
      <c r="G2746" s="122">
        <v>5.3808475559999997E-4</v>
      </c>
      <c r="H2746" s="122">
        <v>4.4456785799999997E-4</v>
      </c>
      <c r="I2746" s="122">
        <v>6.1295481520000003E-4</v>
      </c>
      <c r="J2746" s="122">
        <v>3.8669472520000002E-4</v>
      </c>
      <c r="K2746" s="122">
        <v>6.8660174520000002E-4</v>
      </c>
      <c r="L2746" s="122">
        <v>3.9521538840000002E-4</v>
      </c>
      <c r="M2746" s="122">
        <v>6.6444605360000005E-4</v>
      </c>
      <c r="N2746" s="122">
        <v>4.755132396E-4</v>
      </c>
      <c r="O2746" s="122">
        <v>5.4508447280000004E-4</v>
      </c>
      <c r="P2746" s="122">
        <v>4.4891569800000001E-4</v>
      </c>
      <c r="Q2746" s="122">
        <v>4.7008936800000003E-4</v>
      </c>
      <c r="R2746" s="122">
        <v>3.6205839039999999E-4</v>
      </c>
      <c r="S2746" s="122">
        <v>5.0857530640000003E-4</v>
      </c>
      <c r="T2746" s="122">
        <v>4.119868004E-4</v>
      </c>
      <c r="U2746" s="122">
        <v>5.2090741079999995E-4</v>
      </c>
      <c r="V2746" s="122">
        <v>3.7203083679999998E-4</v>
      </c>
      <c r="W2746" s="122">
        <v>4.137577416E-4</v>
      </c>
      <c r="X2746" s="122">
        <v>4.283702836E-4</v>
      </c>
      <c r="Y2746" s="122">
        <v>5.1886907239999999E-4</v>
      </c>
      <c r="Z2746" s="122">
        <v>4.18745446E-4</v>
      </c>
      <c r="AA2746" s="122">
        <v>5.1651742519999997E-4</v>
      </c>
      <c r="AB2746" s="122">
        <v>4.6687987079999999E-4</v>
      </c>
      <c r="AC2746" s="122">
        <v>4.6726689800000003E-4</v>
      </c>
      <c r="AD2746" s="122">
        <v>6.7631427920000005E-4</v>
      </c>
      <c r="AE2746" s="122">
        <v>5.3510155440000004E-4</v>
      </c>
      <c r="AF2746" s="122">
        <v>5.4118414280000002E-4</v>
      </c>
      <c r="AG2746" s="122">
        <v>5.3792183200000005E-4</v>
      </c>
      <c r="AH2746" s="122">
        <v>5.4133870840000005E-4</v>
      </c>
      <c r="AI2746" s="122">
        <v>5.424346984E-4</v>
      </c>
      <c r="AJ2746" s="122">
        <v>5.4454324119999995E-4</v>
      </c>
      <c r="AK2746" s="122">
        <v>5.4605907160000001E-4</v>
      </c>
      <c r="AL2746" s="122">
        <v>0</v>
      </c>
    </row>
    <row r="2747" spans="1:38" hidden="1" x14ac:dyDescent="0.25">
      <c r="A2747" s="122" t="s">
        <v>1995</v>
      </c>
      <c r="B2747" s="122">
        <v>1</v>
      </c>
      <c r="C2747" s="122" t="s">
        <v>2193</v>
      </c>
      <c r="D2747" s="122" t="s">
        <v>2080</v>
      </c>
      <c r="E2747" s="122">
        <v>51</v>
      </c>
      <c r="F2747" s="122">
        <v>0</v>
      </c>
      <c r="G2747" s="122">
        <v>0</v>
      </c>
      <c r="H2747" s="122">
        <v>0</v>
      </c>
      <c r="I2747" s="122">
        <v>0</v>
      </c>
      <c r="J2747" s="122">
        <v>0</v>
      </c>
      <c r="K2747" s="122">
        <v>0</v>
      </c>
      <c r="L2747" s="122">
        <v>0</v>
      </c>
      <c r="M2747" s="122">
        <v>0</v>
      </c>
      <c r="N2747" s="122">
        <v>0</v>
      </c>
      <c r="O2747" s="122">
        <v>0</v>
      </c>
      <c r="P2747" s="122">
        <v>0</v>
      </c>
      <c r="Q2747" s="122">
        <v>0</v>
      </c>
      <c r="R2747" s="122">
        <v>0</v>
      </c>
      <c r="S2747" s="122">
        <v>0</v>
      </c>
      <c r="T2747" s="122">
        <v>0</v>
      </c>
      <c r="U2747" s="122">
        <v>0</v>
      </c>
      <c r="V2747" s="122">
        <v>0</v>
      </c>
      <c r="W2747" s="122">
        <v>0</v>
      </c>
      <c r="X2747" s="122">
        <v>0</v>
      </c>
      <c r="Y2747" s="122">
        <v>0</v>
      </c>
      <c r="Z2747" s="122">
        <v>0</v>
      </c>
      <c r="AA2747" s="122">
        <v>0</v>
      </c>
      <c r="AB2747" s="122">
        <v>0</v>
      </c>
      <c r="AC2747" s="122">
        <v>0</v>
      </c>
      <c r="AD2747" s="122">
        <v>0</v>
      </c>
      <c r="AE2747" s="122">
        <v>0</v>
      </c>
      <c r="AF2747" s="122">
        <v>0</v>
      </c>
      <c r="AG2747" s="122">
        <v>0</v>
      </c>
      <c r="AH2747" s="122">
        <v>0</v>
      </c>
      <c r="AI2747" s="122">
        <v>0</v>
      </c>
      <c r="AJ2747" s="122">
        <v>0</v>
      </c>
      <c r="AK2747" s="122">
        <v>0</v>
      </c>
      <c r="AL2747" s="122">
        <v>0</v>
      </c>
    </row>
    <row r="2748" spans="1:38" hidden="1" x14ac:dyDescent="0.25">
      <c r="A2748" s="122" t="s">
        <v>1995</v>
      </c>
      <c r="B2748" s="122">
        <v>1</v>
      </c>
      <c r="C2748" s="122" t="s">
        <v>2193</v>
      </c>
      <c r="D2748" s="122" t="s">
        <v>2081</v>
      </c>
      <c r="E2748" s="122">
        <v>51</v>
      </c>
      <c r="F2748" s="122">
        <v>0</v>
      </c>
      <c r="G2748" s="122">
        <v>0</v>
      </c>
      <c r="H2748" s="122">
        <v>0</v>
      </c>
      <c r="I2748" s="122">
        <v>0</v>
      </c>
      <c r="J2748" s="122">
        <v>0</v>
      </c>
      <c r="K2748" s="122">
        <v>0</v>
      </c>
      <c r="L2748" s="122">
        <v>0</v>
      </c>
      <c r="M2748" s="122">
        <v>0</v>
      </c>
      <c r="N2748" s="122">
        <v>0</v>
      </c>
      <c r="O2748" s="122">
        <v>0</v>
      </c>
      <c r="P2748" s="122">
        <v>0</v>
      </c>
      <c r="Q2748" s="122">
        <v>0</v>
      </c>
      <c r="R2748" s="122">
        <v>0</v>
      </c>
      <c r="S2748" s="122">
        <v>0</v>
      </c>
      <c r="T2748" s="122">
        <v>0</v>
      </c>
      <c r="U2748" s="122">
        <v>0</v>
      </c>
      <c r="V2748" s="122">
        <v>0</v>
      </c>
      <c r="W2748" s="122">
        <v>0</v>
      </c>
      <c r="X2748" s="122">
        <v>0</v>
      </c>
      <c r="Y2748" s="122">
        <v>0</v>
      </c>
      <c r="Z2748" s="122">
        <v>0</v>
      </c>
      <c r="AA2748" s="122">
        <v>0</v>
      </c>
      <c r="AB2748" s="122">
        <v>0</v>
      </c>
      <c r="AC2748" s="122">
        <v>0</v>
      </c>
      <c r="AD2748" s="122">
        <v>0</v>
      </c>
      <c r="AE2748" s="122">
        <v>0</v>
      </c>
      <c r="AF2748" s="122">
        <v>0</v>
      </c>
      <c r="AG2748" s="122">
        <v>0</v>
      </c>
      <c r="AH2748" s="122">
        <v>0</v>
      </c>
      <c r="AI2748" s="122">
        <v>0</v>
      </c>
      <c r="AJ2748" s="122">
        <v>0</v>
      </c>
      <c r="AK2748" s="122">
        <v>0</v>
      </c>
      <c r="AL2748" s="122">
        <v>0</v>
      </c>
    </row>
    <row r="2749" spans="1:38" hidden="1" x14ac:dyDescent="0.25">
      <c r="A2749" s="122" t="s">
        <v>1995</v>
      </c>
      <c r="B2749" s="122">
        <v>1</v>
      </c>
      <c r="C2749" s="122" t="s">
        <v>2193</v>
      </c>
      <c r="D2749" s="122" t="s">
        <v>2082</v>
      </c>
      <c r="E2749" s="122">
        <v>51</v>
      </c>
      <c r="F2749" s="122">
        <v>0</v>
      </c>
      <c r="G2749" s="122">
        <v>0</v>
      </c>
      <c r="H2749" s="122">
        <v>0</v>
      </c>
      <c r="I2749" s="122">
        <v>0</v>
      </c>
      <c r="J2749" s="122">
        <v>0</v>
      </c>
      <c r="K2749" s="122">
        <v>0</v>
      </c>
      <c r="L2749" s="122">
        <v>0</v>
      </c>
      <c r="M2749" s="122">
        <v>0</v>
      </c>
      <c r="N2749" s="122">
        <v>0</v>
      </c>
      <c r="O2749" s="122">
        <v>0</v>
      </c>
      <c r="P2749" s="122">
        <v>0</v>
      </c>
      <c r="Q2749" s="122">
        <v>0</v>
      </c>
      <c r="R2749" s="122">
        <v>0</v>
      </c>
      <c r="S2749" s="122">
        <v>0</v>
      </c>
      <c r="T2749" s="122">
        <v>0</v>
      </c>
      <c r="U2749" s="122">
        <v>0</v>
      </c>
      <c r="V2749" s="122">
        <v>0</v>
      </c>
      <c r="W2749" s="122">
        <v>0</v>
      </c>
      <c r="X2749" s="122">
        <v>0</v>
      </c>
      <c r="Y2749" s="122">
        <v>0</v>
      </c>
      <c r="Z2749" s="122">
        <v>0</v>
      </c>
      <c r="AA2749" s="122">
        <v>0</v>
      </c>
      <c r="AB2749" s="122">
        <v>0</v>
      </c>
      <c r="AC2749" s="122">
        <v>0</v>
      </c>
      <c r="AD2749" s="122">
        <v>0</v>
      </c>
      <c r="AE2749" s="122">
        <v>0</v>
      </c>
      <c r="AF2749" s="122">
        <v>0</v>
      </c>
      <c r="AG2749" s="122">
        <v>0</v>
      </c>
      <c r="AH2749" s="122">
        <v>0</v>
      </c>
      <c r="AI2749" s="122">
        <v>0</v>
      </c>
      <c r="AJ2749" s="122">
        <v>0</v>
      </c>
      <c r="AK2749" s="122">
        <v>0</v>
      </c>
      <c r="AL2749" s="122">
        <v>0</v>
      </c>
    </row>
    <row r="2750" spans="1:38" hidden="1" x14ac:dyDescent="0.25">
      <c r="A2750" s="122" t="s">
        <v>1995</v>
      </c>
      <c r="B2750" s="122">
        <v>1</v>
      </c>
      <c r="C2750" s="122" t="s">
        <v>2193</v>
      </c>
      <c r="D2750" s="122" t="s">
        <v>2135</v>
      </c>
      <c r="E2750" s="122">
        <v>51</v>
      </c>
      <c r="F2750" s="122">
        <v>0</v>
      </c>
      <c r="G2750" s="122">
        <v>0</v>
      </c>
      <c r="H2750" s="122">
        <v>0</v>
      </c>
      <c r="I2750" s="122">
        <v>0</v>
      </c>
      <c r="J2750" s="122">
        <v>0</v>
      </c>
      <c r="K2750" s="122">
        <v>0</v>
      </c>
      <c r="L2750" s="122">
        <v>0</v>
      </c>
      <c r="M2750" s="122">
        <v>0</v>
      </c>
      <c r="N2750" s="122">
        <v>0</v>
      </c>
      <c r="O2750" s="122">
        <v>0</v>
      </c>
      <c r="P2750" s="122">
        <v>0</v>
      </c>
      <c r="Q2750" s="122">
        <v>0</v>
      </c>
      <c r="R2750" s="122">
        <v>0</v>
      </c>
      <c r="S2750" s="122">
        <v>0</v>
      </c>
      <c r="T2750" s="122">
        <v>0</v>
      </c>
      <c r="U2750" s="122">
        <v>0</v>
      </c>
      <c r="V2750" s="122">
        <v>0</v>
      </c>
      <c r="W2750" s="122">
        <v>0</v>
      </c>
      <c r="X2750" s="122">
        <v>0</v>
      </c>
      <c r="Y2750" s="122">
        <v>0</v>
      </c>
      <c r="Z2750" s="122">
        <v>0</v>
      </c>
      <c r="AA2750" s="122">
        <v>0</v>
      </c>
      <c r="AB2750" s="122">
        <v>0</v>
      </c>
      <c r="AC2750" s="122">
        <v>0</v>
      </c>
      <c r="AD2750" s="122">
        <v>0</v>
      </c>
      <c r="AE2750" s="122">
        <v>0</v>
      </c>
      <c r="AF2750" s="122">
        <v>0</v>
      </c>
      <c r="AG2750" s="122">
        <v>0</v>
      </c>
      <c r="AH2750" s="122">
        <v>0</v>
      </c>
      <c r="AI2750" s="122">
        <v>0</v>
      </c>
      <c r="AJ2750" s="122">
        <v>0</v>
      </c>
      <c r="AK2750" s="122">
        <v>0</v>
      </c>
      <c r="AL2750" s="122">
        <v>0</v>
      </c>
    </row>
    <row r="2751" spans="1:38" hidden="1" x14ac:dyDescent="0.25">
      <c r="A2751" s="122" t="s">
        <v>1995</v>
      </c>
      <c r="B2751" s="122">
        <v>1</v>
      </c>
      <c r="C2751" s="122" t="s">
        <v>2193</v>
      </c>
      <c r="D2751" s="122" t="s">
        <v>2083</v>
      </c>
      <c r="E2751" s="122">
        <v>51</v>
      </c>
      <c r="F2751" s="122">
        <v>0</v>
      </c>
      <c r="G2751" s="122">
        <v>0</v>
      </c>
      <c r="H2751" s="122">
        <v>0</v>
      </c>
      <c r="I2751" s="122">
        <v>0</v>
      </c>
      <c r="J2751" s="122">
        <v>0</v>
      </c>
      <c r="K2751" s="122">
        <v>0</v>
      </c>
      <c r="L2751" s="122">
        <v>0</v>
      </c>
      <c r="M2751" s="122">
        <v>0</v>
      </c>
      <c r="N2751" s="122">
        <v>0</v>
      </c>
      <c r="O2751" s="122">
        <v>0</v>
      </c>
      <c r="P2751" s="122">
        <v>0</v>
      </c>
      <c r="Q2751" s="122">
        <v>0</v>
      </c>
      <c r="R2751" s="122">
        <v>0</v>
      </c>
      <c r="S2751" s="122">
        <v>0</v>
      </c>
      <c r="T2751" s="122">
        <v>0</v>
      </c>
      <c r="U2751" s="122">
        <v>0</v>
      </c>
      <c r="V2751" s="122">
        <v>0</v>
      </c>
      <c r="W2751" s="122">
        <v>0</v>
      </c>
      <c r="X2751" s="122">
        <v>0</v>
      </c>
      <c r="Y2751" s="122">
        <v>0</v>
      </c>
      <c r="Z2751" s="122">
        <v>0</v>
      </c>
      <c r="AA2751" s="122">
        <v>0</v>
      </c>
      <c r="AB2751" s="122">
        <v>0</v>
      </c>
      <c r="AC2751" s="122">
        <v>0</v>
      </c>
      <c r="AD2751" s="122">
        <v>0</v>
      </c>
      <c r="AE2751" s="122">
        <v>0</v>
      </c>
      <c r="AF2751" s="122">
        <v>0</v>
      </c>
      <c r="AG2751" s="122">
        <v>0</v>
      </c>
      <c r="AH2751" s="122">
        <v>0</v>
      </c>
      <c r="AI2751" s="122">
        <v>0</v>
      </c>
      <c r="AJ2751" s="122">
        <v>0</v>
      </c>
      <c r="AK2751" s="122">
        <v>0</v>
      </c>
      <c r="AL2751" s="122">
        <v>0</v>
      </c>
    </row>
    <row r="2752" spans="1:38" x14ac:dyDescent="0.25">
      <c r="A2752" s="122" t="s">
        <v>1995</v>
      </c>
      <c r="B2752" s="122">
        <v>1</v>
      </c>
      <c r="C2752" s="122" t="s">
        <v>2193</v>
      </c>
      <c r="D2752" s="122" t="s">
        <v>2084</v>
      </c>
      <c r="E2752" s="122">
        <v>51</v>
      </c>
      <c r="F2752" s="122">
        <v>0</v>
      </c>
      <c r="G2752" s="122">
        <v>0</v>
      </c>
      <c r="H2752" s="122">
        <v>0</v>
      </c>
      <c r="I2752" s="122">
        <v>0</v>
      </c>
      <c r="J2752" s="122">
        <v>0</v>
      </c>
      <c r="K2752" s="122">
        <v>0</v>
      </c>
      <c r="L2752" s="122">
        <v>0</v>
      </c>
      <c r="M2752" s="122">
        <v>0</v>
      </c>
      <c r="N2752" s="122">
        <v>0</v>
      </c>
      <c r="O2752" s="122">
        <v>0</v>
      </c>
      <c r="P2752" s="122">
        <v>0</v>
      </c>
      <c r="Q2752" s="122">
        <v>0</v>
      </c>
      <c r="R2752" s="122">
        <v>0</v>
      </c>
      <c r="S2752" s="122">
        <v>0</v>
      </c>
      <c r="T2752" s="122">
        <v>0</v>
      </c>
      <c r="U2752" s="122">
        <v>0</v>
      </c>
      <c r="V2752" s="122">
        <v>0</v>
      </c>
      <c r="W2752" s="122">
        <v>0</v>
      </c>
      <c r="X2752" s="122">
        <v>0</v>
      </c>
      <c r="Y2752" s="122">
        <v>0</v>
      </c>
      <c r="Z2752" s="122">
        <v>0</v>
      </c>
      <c r="AA2752" s="122">
        <v>0</v>
      </c>
      <c r="AB2752" s="122">
        <v>0</v>
      </c>
      <c r="AC2752" s="122">
        <v>0</v>
      </c>
      <c r="AD2752" s="122">
        <v>0</v>
      </c>
      <c r="AE2752" s="122">
        <v>0</v>
      </c>
      <c r="AF2752" s="122">
        <v>0</v>
      </c>
      <c r="AG2752" s="122">
        <v>0</v>
      </c>
      <c r="AH2752" s="122">
        <v>0</v>
      </c>
      <c r="AI2752" s="122">
        <v>0</v>
      </c>
      <c r="AJ2752" s="122">
        <v>0</v>
      </c>
      <c r="AK2752" s="122">
        <v>0</v>
      </c>
      <c r="AL2752" s="122">
        <v>0</v>
      </c>
    </row>
    <row r="2753" spans="1:38" hidden="1" x14ac:dyDescent="0.25">
      <c r="A2753" s="122" t="s">
        <v>1995</v>
      </c>
      <c r="B2753" s="122">
        <v>1</v>
      </c>
      <c r="C2753" s="122" t="s">
        <v>2193</v>
      </c>
      <c r="D2753" s="122" t="s">
        <v>474</v>
      </c>
      <c r="E2753" s="122">
        <v>51</v>
      </c>
      <c r="F2753" s="122">
        <v>0</v>
      </c>
      <c r="G2753" s="122">
        <v>0</v>
      </c>
      <c r="H2753" s="122">
        <v>0</v>
      </c>
      <c r="I2753" s="122">
        <v>4.6921406727999998E-3</v>
      </c>
      <c r="J2753" s="122">
        <v>4.8300000000000001E-3</v>
      </c>
      <c r="K2753" s="122">
        <v>4.0522222215999999E-3</v>
      </c>
      <c r="L2753" s="122">
        <v>3.8434468071999999E-3</v>
      </c>
      <c r="M2753" s="122">
        <v>4.0830364707999996E-3</v>
      </c>
      <c r="N2753" s="122">
        <v>3.9042334576E-3</v>
      </c>
      <c r="O2753" s="122">
        <v>0</v>
      </c>
      <c r="P2753" s="122">
        <v>0</v>
      </c>
      <c r="Q2753" s="122">
        <v>0</v>
      </c>
      <c r="R2753" s="122">
        <v>0</v>
      </c>
      <c r="S2753" s="122">
        <v>0</v>
      </c>
      <c r="T2753" s="122">
        <v>0</v>
      </c>
      <c r="U2753" s="122">
        <v>0</v>
      </c>
      <c r="V2753" s="122">
        <v>0</v>
      </c>
      <c r="W2753" s="122">
        <v>0</v>
      </c>
      <c r="X2753" s="122">
        <v>0</v>
      </c>
      <c r="Y2753" s="122">
        <v>0</v>
      </c>
      <c r="Z2753" s="122">
        <v>0</v>
      </c>
      <c r="AA2753" s="122">
        <v>0</v>
      </c>
      <c r="AB2753" s="122">
        <v>0</v>
      </c>
      <c r="AC2753" s="122">
        <v>0</v>
      </c>
      <c r="AD2753" s="122">
        <v>0</v>
      </c>
      <c r="AE2753" s="122">
        <v>0</v>
      </c>
      <c r="AF2753" s="122">
        <v>0</v>
      </c>
      <c r="AG2753" s="122">
        <v>0</v>
      </c>
      <c r="AH2753" s="122">
        <v>0</v>
      </c>
      <c r="AI2753" s="122">
        <v>0</v>
      </c>
      <c r="AJ2753" s="122">
        <v>0</v>
      </c>
      <c r="AK2753" s="122">
        <v>0</v>
      </c>
      <c r="AL2753" s="122">
        <v>0</v>
      </c>
    </row>
    <row r="2754" spans="1:38" hidden="1" x14ac:dyDescent="0.25">
      <c r="A2754" s="122" t="s">
        <v>1995</v>
      </c>
      <c r="B2754" s="122">
        <v>1</v>
      </c>
      <c r="C2754" s="122" t="s">
        <v>2193</v>
      </c>
      <c r="D2754" s="122" t="s">
        <v>2085</v>
      </c>
      <c r="E2754" s="122">
        <v>51</v>
      </c>
      <c r="F2754" s="122">
        <v>0</v>
      </c>
      <c r="G2754" s="122">
        <v>0</v>
      </c>
      <c r="H2754" s="122">
        <v>0</v>
      </c>
      <c r="I2754" s="122">
        <v>0</v>
      </c>
      <c r="J2754" s="122">
        <v>0</v>
      </c>
      <c r="K2754" s="122">
        <v>0</v>
      </c>
      <c r="L2754" s="122">
        <v>0</v>
      </c>
      <c r="M2754" s="122">
        <v>0</v>
      </c>
      <c r="N2754" s="122">
        <v>0</v>
      </c>
      <c r="O2754" s="122">
        <v>0</v>
      </c>
      <c r="P2754" s="122">
        <v>0</v>
      </c>
      <c r="Q2754" s="122">
        <v>0</v>
      </c>
      <c r="R2754" s="122">
        <v>0</v>
      </c>
      <c r="S2754" s="122">
        <v>0</v>
      </c>
      <c r="T2754" s="122">
        <v>0</v>
      </c>
      <c r="U2754" s="122">
        <v>0</v>
      </c>
      <c r="V2754" s="122">
        <v>0</v>
      </c>
      <c r="W2754" s="122">
        <v>0</v>
      </c>
      <c r="X2754" s="122">
        <v>0</v>
      </c>
      <c r="Y2754" s="122">
        <v>0</v>
      </c>
      <c r="Z2754" s="122">
        <v>0</v>
      </c>
      <c r="AA2754" s="122">
        <v>0</v>
      </c>
      <c r="AB2754" s="122">
        <v>0</v>
      </c>
      <c r="AC2754" s="122">
        <v>0</v>
      </c>
      <c r="AD2754" s="122">
        <v>0</v>
      </c>
      <c r="AE2754" s="122">
        <v>0</v>
      </c>
      <c r="AF2754" s="122">
        <v>0</v>
      </c>
      <c r="AG2754" s="122">
        <v>0</v>
      </c>
      <c r="AH2754" s="122">
        <v>0</v>
      </c>
      <c r="AI2754" s="122">
        <v>0</v>
      </c>
      <c r="AJ2754" s="122">
        <v>0</v>
      </c>
      <c r="AK2754" s="122">
        <v>0</v>
      </c>
      <c r="AL2754" s="122">
        <v>0</v>
      </c>
    </row>
    <row r="2755" spans="1:38" hidden="1" x14ac:dyDescent="0.25">
      <c r="A2755" s="122" t="s">
        <v>1995</v>
      </c>
      <c r="B2755" s="122">
        <v>1</v>
      </c>
      <c r="C2755" s="122" t="s">
        <v>2193</v>
      </c>
      <c r="D2755" s="122" t="s">
        <v>2086</v>
      </c>
      <c r="E2755" s="122">
        <v>51</v>
      </c>
      <c r="F2755" s="122">
        <v>0</v>
      </c>
      <c r="G2755" s="122">
        <v>0</v>
      </c>
      <c r="H2755" s="122">
        <v>0</v>
      </c>
      <c r="I2755" s="122">
        <v>0</v>
      </c>
      <c r="J2755" s="122">
        <v>0</v>
      </c>
      <c r="K2755" s="122">
        <v>0</v>
      </c>
      <c r="L2755" s="122">
        <v>0</v>
      </c>
      <c r="M2755" s="122">
        <v>0</v>
      </c>
      <c r="N2755" s="122">
        <v>0</v>
      </c>
      <c r="O2755" s="122">
        <v>0</v>
      </c>
      <c r="P2755" s="122">
        <v>0</v>
      </c>
      <c r="Q2755" s="122">
        <v>0</v>
      </c>
      <c r="R2755" s="122">
        <v>0</v>
      </c>
      <c r="S2755" s="122">
        <v>0</v>
      </c>
      <c r="T2755" s="122">
        <v>0</v>
      </c>
      <c r="U2755" s="122">
        <v>0</v>
      </c>
      <c r="V2755" s="122">
        <v>0</v>
      </c>
      <c r="W2755" s="122">
        <v>0</v>
      </c>
      <c r="X2755" s="122">
        <v>0</v>
      </c>
      <c r="Y2755" s="122">
        <v>0</v>
      </c>
      <c r="Z2755" s="122">
        <v>0</v>
      </c>
      <c r="AA2755" s="122">
        <v>0</v>
      </c>
      <c r="AB2755" s="122">
        <v>0</v>
      </c>
      <c r="AC2755" s="122">
        <v>0</v>
      </c>
      <c r="AD2755" s="122">
        <v>0</v>
      </c>
      <c r="AE2755" s="122">
        <v>0</v>
      </c>
      <c r="AF2755" s="122">
        <v>0</v>
      </c>
      <c r="AG2755" s="122">
        <v>0</v>
      </c>
      <c r="AH2755" s="122">
        <v>0</v>
      </c>
      <c r="AI2755" s="122">
        <v>0</v>
      </c>
      <c r="AJ2755" s="122">
        <v>0</v>
      </c>
      <c r="AK2755" s="122">
        <v>0</v>
      </c>
      <c r="AL2755" s="122">
        <v>0</v>
      </c>
    </row>
    <row r="2756" spans="1:38" hidden="1" x14ac:dyDescent="0.25">
      <c r="A2756" s="122" t="s">
        <v>1995</v>
      </c>
      <c r="B2756" s="122">
        <v>1</v>
      </c>
      <c r="C2756" s="122" t="s">
        <v>2193</v>
      </c>
      <c r="D2756" s="122" t="s">
        <v>2087</v>
      </c>
      <c r="E2756" s="122">
        <v>51</v>
      </c>
      <c r="F2756" s="122">
        <v>0</v>
      </c>
      <c r="G2756" s="122">
        <v>0</v>
      </c>
      <c r="H2756" s="122">
        <v>7.3097319596E-3</v>
      </c>
      <c r="I2756" s="122">
        <v>1.9143933944800001E-2</v>
      </c>
      <c r="J2756" s="122">
        <v>1.9706399999999999E-2</v>
      </c>
      <c r="K2756" s="122">
        <v>1.6533066667599999E-2</v>
      </c>
      <c r="L2756" s="122">
        <v>1.56812629792E-2</v>
      </c>
      <c r="M2756" s="122">
        <v>0</v>
      </c>
      <c r="N2756" s="122">
        <v>1.09318536796E-2</v>
      </c>
      <c r="O2756" s="122">
        <v>1.2799660678000001E-2</v>
      </c>
      <c r="P2756" s="122">
        <v>1.20845523204E-2</v>
      </c>
      <c r="Q2756" s="122">
        <v>1.04844444432E-2</v>
      </c>
      <c r="R2756" s="122">
        <v>1.20133586048E-2</v>
      </c>
      <c r="S2756" s="122">
        <v>1.1888847641999999E-2</v>
      </c>
      <c r="T2756" s="122">
        <v>0</v>
      </c>
      <c r="U2756" s="122">
        <v>0</v>
      </c>
      <c r="V2756" s="122">
        <v>0</v>
      </c>
      <c r="W2756" s="122">
        <v>0</v>
      </c>
      <c r="X2756" s="122">
        <v>0</v>
      </c>
      <c r="Y2756" s="122">
        <v>0</v>
      </c>
      <c r="Z2756" s="122">
        <v>0</v>
      </c>
      <c r="AA2756" s="122">
        <v>0</v>
      </c>
      <c r="AB2756" s="122">
        <v>0</v>
      </c>
      <c r="AC2756" s="122">
        <v>0</v>
      </c>
      <c r="AD2756" s="122">
        <v>0</v>
      </c>
      <c r="AE2756" s="122">
        <v>0</v>
      </c>
      <c r="AF2756" s="122">
        <v>0</v>
      </c>
      <c r="AG2756" s="122">
        <v>0</v>
      </c>
      <c r="AH2756" s="122">
        <v>0</v>
      </c>
      <c r="AI2756" s="122">
        <v>0</v>
      </c>
      <c r="AJ2756" s="122">
        <v>0</v>
      </c>
      <c r="AK2756" s="122">
        <v>0</v>
      </c>
      <c r="AL2756" s="122">
        <v>0</v>
      </c>
    </row>
    <row r="2757" spans="1:38" hidden="1" x14ac:dyDescent="0.25">
      <c r="A2757" s="122" t="s">
        <v>1995</v>
      </c>
      <c r="B2757" s="122">
        <v>1</v>
      </c>
      <c r="C2757" s="122" t="s">
        <v>2193</v>
      </c>
      <c r="D2757" s="122" t="s">
        <v>2088</v>
      </c>
      <c r="E2757" s="122">
        <v>51</v>
      </c>
      <c r="F2757" s="122">
        <v>0</v>
      </c>
      <c r="G2757" s="122">
        <v>0</v>
      </c>
      <c r="H2757" s="122">
        <v>0</v>
      </c>
      <c r="I2757" s="122">
        <v>0</v>
      </c>
      <c r="J2757" s="122">
        <v>0</v>
      </c>
      <c r="K2757" s="122">
        <v>0</v>
      </c>
      <c r="L2757" s="122">
        <v>0</v>
      </c>
      <c r="M2757" s="122">
        <v>0</v>
      </c>
      <c r="N2757" s="122">
        <v>0</v>
      </c>
      <c r="O2757" s="122">
        <v>0</v>
      </c>
      <c r="P2757" s="122">
        <v>0</v>
      </c>
      <c r="Q2757" s="122">
        <v>0</v>
      </c>
      <c r="R2757" s="122">
        <v>0</v>
      </c>
      <c r="S2757" s="122">
        <v>0</v>
      </c>
      <c r="T2757" s="122">
        <v>0</v>
      </c>
      <c r="U2757" s="122">
        <v>0</v>
      </c>
      <c r="V2757" s="122">
        <v>0</v>
      </c>
      <c r="W2757" s="122">
        <v>0</v>
      </c>
      <c r="X2757" s="122">
        <v>0</v>
      </c>
      <c r="Y2757" s="122">
        <v>0</v>
      </c>
      <c r="Z2757" s="122">
        <v>0</v>
      </c>
      <c r="AA2757" s="122">
        <v>0</v>
      </c>
      <c r="AB2757" s="122">
        <v>0</v>
      </c>
      <c r="AC2757" s="122">
        <v>0</v>
      </c>
      <c r="AD2757" s="122">
        <v>0</v>
      </c>
      <c r="AE2757" s="122">
        <v>0</v>
      </c>
      <c r="AF2757" s="122">
        <v>0</v>
      </c>
      <c r="AG2757" s="122">
        <v>0</v>
      </c>
      <c r="AH2757" s="122">
        <v>0</v>
      </c>
      <c r="AI2757" s="122">
        <v>0</v>
      </c>
      <c r="AJ2757" s="122">
        <v>0</v>
      </c>
      <c r="AK2757" s="122">
        <v>0</v>
      </c>
      <c r="AL2757" s="122">
        <v>0</v>
      </c>
    </row>
    <row r="2758" spans="1:38" hidden="1" x14ac:dyDescent="0.25">
      <c r="A2758" s="122" t="s">
        <v>1995</v>
      </c>
      <c r="B2758" s="122">
        <v>1</v>
      </c>
      <c r="C2758" s="122" t="s">
        <v>2193</v>
      </c>
      <c r="D2758" s="122" t="s">
        <v>2089</v>
      </c>
      <c r="E2758" s="122">
        <v>51</v>
      </c>
      <c r="F2758" s="122">
        <v>0</v>
      </c>
      <c r="G2758" s="122">
        <v>0</v>
      </c>
      <c r="H2758" s="122">
        <v>0</v>
      </c>
      <c r="I2758" s="122">
        <v>0</v>
      </c>
      <c r="J2758" s="122">
        <v>0</v>
      </c>
      <c r="K2758" s="122">
        <v>0</v>
      </c>
      <c r="L2758" s="122">
        <v>0</v>
      </c>
      <c r="M2758" s="122">
        <v>0</v>
      </c>
      <c r="N2758" s="122">
        <v>0</v>
      </c>
      <c r="O2758" s="122">
        <v>0</v>
      </c>
      <c r="P2758" s="122">
        <v>0</v>
      </c>
      <c r="Q2758" s="122">
        <v>0</v>
      </c>
      <c r="R2758" s="122">
        <v>0</v>
      </c>
      <c r="S2758" s="122">
        <v>0</v>
      </c>
      <c r="T2758" s="122">
        <v>0</v>
      </c>
      <c r="U2758" s="122">
        <v>0</v>
      </c>
      <c r="V2758" s="122">
        <v>0</v>
      </c>
      <c r="W2758" s="122">
        <v>0</v>
      </c>
      <c r="X2758" s="122">
        <v>0</v>
      </c>
      <c r="Y2758" s="122">
        <v>0</v>
      </c>
      <c r="Z2758" s="122">
        <v>0</v>
      </c>
      <c r="AA2758" s="122">
        <v>0</v>
      </c>
      <c r="AB2758" s="122">
        <v>0</v>
      </c>
      <c r="AC2758" s="122">
        <v>0</v>
      </c>
      <c r="AD2758" s="122">
        <v>0</v>
      </c>
      <c r="AE2758" s="122">
        <v>0</v>
      </c>
      <c r="AF2758" s="122">
        <v>0</v>
      </c>
      <c r="AG2758" s="122">
        <v>0</v>
      </c>
      <c r="AH2758" s="122">
        <v>0</v>
      </c>
      <c r="AI2758" s="122">
        <v>0</v>
      </c>
      <c r="AJ2758" s="122">
        <v>0</v>
      </c>
      <c r="AK2758" s="122">
        <v>0</v>
      </c>
      <c r="AL2758" s="122">
        <v>0</v>
      </c>
    </row>
    <row r="2759" spans="1:38" hidden="1" x14ac:dyDescent="0.25">
      <c r="A2759" s="122" t="s">
        <v>1995</v>
      </c>
      <c r="B2759" s="122">
        <v>1</v>
      </c>
      <c r="C2759" s="122" t="s">
        <v>2193</v>
      </c>
      <c r="D2759" s="122" t="s">
        <v>2136</v>
      </c>
      <c r="E2759" s="122">
        <v>51</v>
      </c>
      <c r="F2759" s="122">
        <v>0</v>
      </c>
      <c r="G2759" s="122">
        <v>0</v>
      </c>
      <c r="H2759" s="122">
        <v>0</v>
      </c>
      <c r="I2759" s="122">
        <v>0</v>
      </c>
      <c r="J2759" s="122">
        <v>0</v>
      </c>
      <c r="K2759" s="122">
        <v>0</v>
      </c>
      <c r="L2759" s="122">
        <v>0</v>
      </c>
      <c r="M2759" s="122">
        <v>0</v>
      </c>
      <c r="N2759" s="122">
        <v>0</v>
      </c>
      <c r="O2759" s="122">
        <v>0</v>
      </c>
      <c r="P2759" s="122">
        <v>0</v>
      </c>
      <c r="Q2759" s="122">
        <v>0</v>
      </c>
      <c r="R2759" s="122">
        <v>0</v>
      </c>
      <c r="S2759" s="122">
        <v>0</v>
      </c>
      <c r="T2759" s="122">
        <v>0</v>
      </c>
      <c r="U2759" s="122">
        <v>0</v>
      </c>
      <c r="V2759" s="122">
        <v>0</v>
      </c>
      <c r="W2759" s="122">
        <v>0</v>
      </c>
      <c r="X2759" s="122">
        <v>0</v>
      </c>
      <c r="Y2759" s="122">
        <v>0</v>
      </c>
      <c r="Z2759" s="122">
        <v>0</v>
      </c>
      <c r="AA2759" s="122">
        <v>0</v>
      </c>
      <c r="AB2759" s="122">
        <v>0</v>
      </c>
      <c r="AC2759" s="122">
        <v>0</v>
      </c>
      <c r="AD2759" s="122">
        <v>0</v>
      </c>
      <c r="AE2759" s="122">
        <v>0</v>
      </c>
      <c r="AF2759" s="122">
        <v>0</v>
      </c>
      <c r="AG2759" s="122">
        <v>0</v>
      </c>
      <c r="AH2759" s="122">
        <v>0</v>
      </c>
      <c r="AI2759" s="122">
        <v>0</v>
      </c>
      <c r="AJ2759" s="122">
        <v>0</v>
      </c>
      <c r="AK2759" s="122">
        <v>0</v>
      </c>
      <c r="AL2759" s="122">
        <v>0</v>
      </c>
    </row>
    <row r="2760" spans="1:38" hidden="1" x14ac:dyDescent="0.25">
      <c r="A2760" s="122" t="s">
        <v>1995</v>
      </c>
      <c r="B2760" s="122">
        <v>1</v>
      </c>
      <c r="C2760" s="122" t="s">
        <v>2193</v>
      </c>
      <c r="D2760" s="122" t="s">
        <v>2090</v>
      </c>
      <c r="E2760" s="122">
        <v>51</v>
      </c>
      <c r="F2760" s="122">
        <v>0</v>
      </c>
      <c r="G2760" s="122">
        <v>0</v>
      </c>
      <c r="H2760" s="122">
        <v>0</v>
      </c>
      <c r="I2760" s="122">
        <v>0</v>
      </c>
      <c r="J2760" s="122">
        <v>0</v>
      </c>
      <c r="K2760" s="122">
        <v>0</v>
      </c>
      <c r="L2760" s="122">
        <v>0</v>
      </c>
      <c r="M2760" s="122">
        <v>0</v>
      </c>
      <c r="N2760" s="122">
        <v>0</v>
      </c>
      <c r="O2760" s="122">
        <v>0</v>
      </c>
      <c r="P2760" s="122">
        <v>0</v>
      </c>
      <c r="Q2760" s="122">
        <v>0</v>
      </c>
      <c r="R2760" s="122">
        <v>0</v>
      </c>
      <c r="S2760" s="122">
        <v>0</v>
      </c>
      <c r="T2760" s="122">
        <v>0</v>
      </c>
      <c r="U2760" s="122">
        <v>0</v>
      </c>
      <c r="V2760" s="122">
        <v>0</v>
      </c>
      <c r="W2760" s="122">
        <v>0</v>
      </c>
      <c r="X2760" s="122">
        <v>0</v>
      </c>
      <c r="Y2760" s="122">
        <v>0</v>
      </c>
      <c r="Z2760" s="122">
        <v>0</v>
      </c>
      <c r="AA2760" s="122">
        <v>0</v>
      </c>
      <c r="AB2760" s="122">
        <v>0</v>
      </c>
      <c r="AC2760" s="122">
        <v>0</v>
      </c>
      <c r="AD2760" s="122">
        <v>0</v>
      </c>
      <c r="AE2760" s="122">
        <v>0</v>
      </c>
      <c r="AF2760" s="122">
        <v>0</v>
      </c>
      <c r="AG2760" s="122">
        <v>0</v>
      </c>
      <c r="AH2760" s="122">
        <v>0</v>
      </c>
      <c r="AI2760" s="122">
        <v>0</v>
      </c>
      <c r="AJ2760" s="122">
        <v>0</v>
      </c>
      <c r="AK2760" s="122">
        <v>0</v>
      </c>
      <c r="AL2760" s="122">
        <v>0</v>
      </c>
    </row>
    <row r="2761" spans="1:38" hidden="1" x14ac:dyDescent="0.25">
      <c r="A2761" s="122" t="s">
        <v>1995</v>
      </c>
      <c r="B2761" s="122">
        <v>1</v>
      </c>
      <c r="C2761" s="122" t="s">
        <v>2193</v>
      </c>
      <c r="D2761" s="122" t="s">
        <v>2091</v>
      </c>
      <c r="E2761" s="122">
        <v>51</v>
      </c>
      <c r="F2761" s="122">
        <v>0</v>
      </c>
      <c r="G2761" s="122">
        <v>0</v>
      </c>
      <c r="H2761" s="122">
        <v>0</v>
      </c>
      <c r="I2761" s="122">
        <v>0</v>
      </c>
      <c r="J2761" s="122">
        <v>0</v>
      </c>
      <c r="K2761" s="122">
        <v>0</v>
      </c>
      <c r="L2761" s="122">
        <v>0</v>
      </c>
      <c r="M2761" s="122">
        <v>0</v>
      </c>
      <c r="N2761" s="122">
        <v>0</v>
      </c>
      <c r="O2761" s="122">
        <v>0</v>
      </c>
      <c r="P2761" s="122">
        <v>0</v>
      </c>
      <c r="Q2761" s="122">
        <v>0</v>
      </c>
      <c r="R2761" s="122">
        <v>0</v>
      </c>
      <c r="S2761" s="122">
        <v>0</v>
      </c>
      <c r="T2761" s="122">
        <v>0</v>
      </c>
      <c r="U2761" s="122">
        <v>0</v>
      </c>
      <c r="V2761" s="122">
        <v>0</v>
      </c>
      <c r="W2761" s="122">
        <v>0</v>
      </c>
      <c r="X2761" s="122">
        <v>0</v>
      </c>
      <c r="Y2761" s="122">
        <v>0</v>
      </c>
      <c r="Z2761" s="122">
        <v>0</v>
      </c>
      <c r="AA2761" s="122">
        <v>0</v>
      </c>
      <c r="AB2761" s="122">
        <v>0</v>
      </c>
      <c r="AC2761" s="122">
        <v>0</v>
      </c>
      <c r="AD2761" s="122">
        <v>0</v>
      </c>
      <c r="AE2761" s="122">
        <v>0</v>
      </c>
      <c r="AF2761" s="122">
        <v>0</v>
      </c>
      <c r="AG2761" s="122">
        <v>0</v>
      </c>
      <c r="AH2761" s="122">
        <v>0</v>
      </c>
      <c r="AI2761" s="122">
        <v>0</v>
      </c>
      <c r="AJ2761" s="122">
        <v>0</v>
      </c>
      <c r="AK2761" s="122">
        <v>0</v>
      </c>
      <c r="AL2761" s="122">
        <v>0</v>
      </c>
    </row>
    <row r="2762" spans="1:38" hidden="1" x14ac:dyDescent="0.25">
      <c r="A2762" s="122" t="s">
        <v>1995</v>
      </c>
      <c r="B2762" s="122">
        <v>1</v>
      </c>
      <c r="C2762" s="122" t="s">
        <v>2193</v>
      </c>
      <c r="D2762" s="122" t="s">
        <v>2092</v>
      </c>
      <c r="E2762" s="122">
        <v>51</v>
      </c>
      <c r="F2762" s="122">
        <v>0</v>
      </c>
      <c r="G2762" s="122">
        <v>0</v>
      </c>
      <c r="H2762" s="122">
        <v>0</v>
      </c>
      <c r="I2762" s="122">
        <v>0</v>
      </c>
      <c r="J2762" s="122">
        <v>0</v>
      </c>
      <c r="K2762" s="122">
        <v>0</v>
      </c>
      <c r="L2762" s="122">
        <v>0</v>
      </c>
      <c r="M2762" s="122">
        <v>0</v>
      </c>
      <c r="N2762" s="122">
        <v>0</v>
      </c>
      <c r="O2762" s="122">
        <v>0</v>
      </c>
      <c r="P2762" s="122">
        <v>0</v>
      </c>
      <c r="Q2762" s="122">
        <v>0</v>
      </c>
      <c r="R2762" s="122">
        <v>0</v>
      </c>
      <c r="S2762" s="122">
        <v>0</v>
      </c>
      <c r="T2762" s="122">
        <v>0</v>
      </c>
      <c r="U2762" s="122">
        <v>0</v>
      </c>
      <c r="V2762" s="122">
        <v>0</v>
      </c>
      <c r="W2762" s="122">
        <v>0</v>
      </c>
      <c r="X2762" s="122">
        <v>0</v>
      </c>
      <c r="Y2762" s="122">
        <v>0</v>
      </c>
      <c r="Z2762" s="122">
        <v>0</v>
      </c>
      <c r="AA2762" s="122">
        <v>0</v>
      </c>
      <c r="AB2762" s="122">
        <v>0</v>
      </c>
      <c r="AC2762" s="122">
        <v>0</v>
      </c>
      <c r="AD2762" s="122">
        <v>0</v>
      </c>
      <c r="AE2762" s="122">
        <v>0</v>
      </c>
      <c r="AF2762" s="122">
        <v>0</v>
      </c>
      <c r="AG2762" s="122">
        <v>0</v>
      </c>
      <c r="AH2762" s="122">
        <v>0</v>
      </c>
      <c r="AI2762" s="122">
        <v>0</v>
      </c>
      <c r="AJ2762" s="122">
        <v>0</v>
      </c>
      <c r="AK2762" s="122">
        <v>0</v>
      </c>
      <c r="AL2762" s="122">
        <v>0</v>
      </c>
    </row>
    <row r="2763" spans="1:38" hidden="1" x14ac:dyDescent="0.25">
      <c r="A2763" s="122" t="s">
        <v>1995</v>
      </c>
      <c r="B2763" s="122">
        <v>1</v>
      </c>
      <c r="C2763" s="122" t="s">
        <v>2193</v>
      </c>
      <c r="D2763" s="122" t="s">
        <v>2093</v>
      </c>
      <c r="E2763" s="122">
        <v>51</v>
      </c>
      <c r="F2763" s="122">
        <v>0</v>
      </c>
      <c r="G2763" s="122">
        <v>0</v>
      </c>
      <c r="H2763" s="122">
        <v>0</v>
      </c>
      <c r="I2763" s="122">
        <v>0</v>
      </c>
      <c r="J2763" s="122">
        <v>0</v>
      </c>
      <c r="K2763" s="122">
        <v>0</v>
      </c>
      <c r="L2763" s="122">
        <v>0</v>
      </c>
      <c r="M2763" s="122">
        <v>0</v>
      </c>
      <c r="N2763" s="122">
        <v>0</v>
      </c>
      <c r="O2763" s="122">
        <v>0</v>
      </c>
      <c r="P2763" s="122">
        <v>0</v>
      </c>
      <c r="Q2763" s="122">
        <v>0</v>
      </c>
      <c r="R2763" s="122">
        <v>0</v>
      </c>
      <c r="S2763" s="122">
        <v>0</v>
      </c>
      <c r="T2763" s="122">
        <v>0</v>
      </c>
      <c r="U2763" s="122">
        <v>0</v>
      </c>
      <c r="V2763" s="122">
        <v>0</v>
      </c>
      <c r="W2763" s="122">
        <v>0</v>
      </c>
      <c r="X2763" s="122">
        <v>0</v>
      </c>
      <c r="Y2763" s="122">
        <v>0</v>
      </c>
      <c r="Z2763" s="122">
        <v>0</v>
      </c>
      <c r="AA2763" s="122">
        <v>0</v>
      </c>
      <c r="AB2763" s="122">
        <v>0</v>
      </c>
      <c r="AC2763" s="122">
        <v>0</v>
      </c>
      <c r="AD2763" s="122">
        <v>0</v>
      </c>
      <c r="AE2763" s="122">
        <v>0</v>
      </c>
      <c r="AF2763" s="122">
        <v>0</v>
      </c>
      <c r="AG2763" s="122">
        <v>0</v>
      </c>
      <c r="AH2763" s="122">
        <v>0</v>
      </c>
      <c r="AI2763" s="122">
        <v>0</v>
      </c>
      <c r="AJ2763" s="122">
        <v>0</v>
      </c>
      <c r="AK2763" s="122">
        <v>0</v>
      </c>
      <c r="AL2763" s="122">
        <v>0</v>
      </c>
    </row>
    <row r="2764" spans="1:38" hidden="1" x14ac:dyDescent="0.25">
      <c r="A2764" s="122" t="s">
        <v>1995</v>
      </c>
      <c r="B2764" s="122">
        <v>1</v>
      </c>
      <c r="C2764" s="122" t="s">
        <v>2193</v>
      </c>
      <c r="D2764" s="122" t="s">
        <v>2094</v>
      </c>
      <c r="E2764" s="122">
        <v>51</v>
      </c>
      <c r="F2764" s="122">
        <v>0</v>
      </c>
      <c r="G2764" s="122">
        <v>0</v>
      </c>
      <c r="H2764" s="122">
        <v>0</v>
      </c>
      <c r="I2764" s="122">
        <v>0</v>
      </c>
      <c r="J2764" s="122">
        <v>0</v>
      </c>
      <c r="K2764" s="122">
        <v>0</v>
      </c>
      <c r="L2764" s="122">
        <v>0</v>
      </c>
      <c r="M2764" s="122">
        <v>0</v>
      </c>
      <c r="N2764" s="122">
        <v>0</v>
      </c>
      <c r="O2764" s="122">
        <v>0</v>
      </c>
      <c r="P2764" s="122">
        <v>0</v>
      </c>
      <c r="Q2764" s="122">
        <v>0</v>
      </c>
      <c r="R2764" s="122">
        <v>0</v>
      </c>
      <c r="S2764" s="122">
        <v>0</v>
      </c>
      <c r="T2764" s="122">
        <v>0</v>
      </c>
      <c r="U2764" s="122">
        <v>0</v>
      </c>
      <c r="V2764" s="122">
        <v>0</v>
      </c>
      <c r="W2764" s="122">
        <v>0</v>
      </c>
      <c r="X2764" s="122">
        <v>0</v>
      </c>
      <c r="Y2764" s="122">
        <v>0</v>
      </c>
      <c r="Z2764" s="122">
        <v>0</v>
      </c>
      <c r="AA2764" s="122">
        <v>0</v>
      </c>
      <c r="AB2764" s="122">
        <v>0</v>
      </c>
      <c r="AC2764" s="122">
        <v>0</v>
      </c>
      <c r="AD2764" s="122">
        <v>0</v>
      </c>
      <c r="AE2764" s="122">
        <v>0</v>
      </c>
      <c r="AF2764" s="122">
        <v>0</v>
      </c>
      <c r="AG2764" s="122">
        <v>0</v>
      </c>
      <c r="AH2764" s="122">
        <v>0</v>
      </c>
      <c r="AI2764" s="122">
        <v>0</v>
      </c>
      <c r="AJ2764" s="122">
        <v>0</v>
      </c>
      <c r="AK2764" s="122">
        <v>0</v>
      </c>
      <c r="AL2764" s="122">
        <v>0</v>
      </c>
    </row>
    <row r="2765" spans="1:38" hidden="1" x14ac:dyDescent="0.25">
      <c r="A2765" s="122" t="s">
        <v>1995</v>
      </c>
      <c r="B2765" s="122">
        <v>1</v>
      </c>
      <c r="C2765" s="122" t="s">
        <v>2193</v>
      </c>
      <c r="D2765" s="122" t="s">
        <v>2095</v>
      </c>
      <c r="E2765" s="122">
        <v>51</v>
      </c>
      <c r="F2765" s="122">
        <v>0</v>
      </c>
      <c r="G2765" s="122">
        <v>0</v>
      </c>
      <c r="H2765" s="122">
        <v>0</v>
      </c>
      <c r="I2765" s="122">
        <v>0</v>
      </c>
      <c r="J2765" s="122">
        <v>0</v>
      </c>
      <c r="K2765" s="122">
        <v>0</v>
      </c>
      <c r="L2765" s="122">
        <v>0</v>
      </c>
      <c r="M2765" s="122">
        <v>0</v>
      </c>
      <c r="N2765" s="122">
        <v>0</v>
      </c>
      <c r="O2765" s="122">
        <v>0</v>
      </c>
      <c r="P2765" s="122">
        <v>0</v>
      </c>
      <c r="Q2765" s="122">
        <v>0</v>
      </c>
      <c r="R2765" s="122">
        <v>0</v>
      </c>
      <c r="S2765" s="122">
        <v>0</v>
      </c>
      <c r="T2765" s="122">
        <v>0</v>
      </c>
      <c r="U2765" s="122">
        <v>0</v>
      </c>
      <c r="V2765" s="122">
        <v>0</v>
      </c>
      <c r="W2765" s="122">
        <v>0</v>
      </c>
      <c r="X2765" s="122">
        <v>0</v>
      </c>
      <c r="Y2765" s="122">
        <v>0</v>
      </c>
      <c r="Z2765" s="122">
        <v>0</v>
      </c>
      <c r="AA2765" s="122">
        <v>0</v>
      </c>
      <c r="AB2765" s="122">
        <v>0</v>
      </c>
      <c r="AC2765" s="122">
        <v>0</v>
      </c>
      <c r="AD2765" s="122">
        <v>0</v>
      </c>
      <c r="AE2765" s="122">
        <v>0</v>
      </c>
      <c r="AF2765" s="122">
        <v>0</v>
      </c>
      <c r="AG2765" s="122">
        <v>0</v>
      </c>
      <c r="AH2765" s="122">
        <v>0</v>
      </c>
      <c r="AI2765" s="122">
        <v>0</v>
      </c>
      <c r="AJ2765" s="122">
        <v>0</v>
      </c>
      <c r="AK2765" s="122">
        <v>0</v>
      </c>
      <c r="AL2765" s="122">
        <v>0</v>
      </c>
    </row>
    <row r="2766" spans="1:38" hidden="1" x14ac:dyDescent="0.25">
      <c r="A2766" s="122" t="s">
        <v>1995</v>
      </c>
      <c r="B2766" s="122">
        <v>1</v>
      </c>
      <c r="C2766" s="122" t="s">
        <v>2193</v>
      </c>
      <c r="D2766" s="122" t="s">
        <v>2096</v>
      </c>
      <c r="E2766" s="122">
        <v>51</v>
      </c>
      <c r="F2766" s="122">
        <v>0</v>
      </c>
      <c r="G2766" s="122">
        <v>0</v>
      </c>
      <c r="H2766" s="122">
        <v>0</v>
      </c>
      <c r="I2766" s="122">
        <v>0</v>
      </c>
      <c r="J2766" s="122">
        <v>0</v>
      </c>
      <c r="K2766" s="122">
        <v>0</v>
      </c>
      <c r="L2766" s="122">
        <v>0</v>
      </c>
      <c r="M2766" s="122">
        <v>0</v>
      </c>
      <c r="N2766" s="122">
        <v>0</v>
      </c>
      <c r="O2766" s="122">
        <v>0</v>
      </c>
      <c r="P2766" s="122">
        <v>0</v>
      </c>
      <c r="Q2766" s="122">
        <v>0</v>
      </c>
      <c r="R2766" s="122">
        <v>0</v>
      </c>
      <c r="S2766" s="122">
        <v>0</v>
      </c>
      <c r="T2766" s="122">
        <v>0</v>
      </c>
      <c r="U2766" s="122">
        <v>0</v>
      </c>
      <c r="V2766" s="122">
        <v>0</v>
      </c>
      <c r="W2766" s="122">
        <v>0</v>
      </c>
      <c r="X2766" s="122">
        <v>0</v>
      </c>
      <c r="Y2766" s="122">
        <v>0</v>
      </c>
      <c r="Z2766" s="122">
        <v>0</v>
      </c>
      <c r="AA2766" s="122">
        <v>0</v>
      </c>
      <c r="AB2766" s="122">
        <v>0</v>
      </c>
      <c r="AC2766" s="122">
        <v>0</v>
      </c>
      <c r="AD2766" s="122">
        <v>0</v>
      </c>
      <c r="AE2766" s="122">
        <v>0</v>
      </c>
      <c r="AF2766" s="122">
        <v>0</v>
      </c>
      <c r="AG2766" s="122">
        <v>0</v>
      </c>
      <c r="AH2766" s="122">
        <v>0</v>
      </c>
      <c r="AI2766" s="122">
        <v>0</v>
      </c>
      <c r="AJ2766" s="122">
        <v>0</v>
      </c>
      <c r="AK2766" s="122">
        <v>0</v>
      </c>
      <c r="AL2766" s="122">
        <v>0</v>
      </c>
    </row>
    <row r="2767" spans="1:38" hidden="1" x14ac:dyDescent="0.25">
      <c r="A2767" s="122" t="s">
        <v>1995</v>
      </c>
      <c r="B2767" s="122">
        <v>1</v>
      </c>
      <c r="C2767" s="122" t="s">
        <v>2193</v>
      </c>
      <c r="D2767" s="122" t="s">
        <v>2097</v>
      </c>
      <c r="E2767" s="122">
        <v>51</v>
      </c>
      <c r="F2767" s="122">
        <v>9.5339594005600006E-2</v>
      </c>
      <c r="G2767" s="122">
        <v>0.10037215769000001</v>
      </c>
      <c r="H2767" s="122">
        <v>8.1960066243999999E-2</v>
      </c>
      <c r="I2767" s="122">
        <v>9.90043657204E-2</v>
      </c>
      <c r="J2767" s="122">
        <v>0.1020422926348</v>
      </c>
      <c r="K2767" s="122">
        <v>0.13359093748</v>
      </c>
      <c r="L2767" s="122">
        <v>0.12783183699719999</v>
      </c>
      <c r="M2767" s="122">
        <v>0.1413688860948</v>
      </c>
      <c r="N2767" s="122">
        <v>0.1359054118884</v>
      </c>
      <c r="O2767" s="122">
        <v>8.0515852129999996E-2</v>
      </c>
      <c r="P2767" s="122">
        <v>6.3217260929200006E-2</v>
      </c>
      <c r="Q2767" s="122">
        <v>5.4223379504000002E-3</v>
      </c>
      <c r="R2767" s="122">
        <v>6.0427268355999998E-3</v>
      </c>
      <c r="S2767" s="122">
        <v>6.0729599027999999E-3</v>
      </c>
      <c r="T2767" s="122">
        <v>6.3626590972000003E-3</v>
      </c>
      <c r="U2767" s="122">
        <v>4.7387430719999998E-3</v>
      </c>
      <c r="V2767" s="122">
        <v>9.8124444039999993E-4</v>
      </c>
      <c r="W2767" s="122">
        <v>9.9759426199999991E-4</v>
      </c>
      <c r="X2767" s="122">
        <v>8.1512061120000002E-4</v>
      </c>
      <c r="Y2767" s="122">
        <v>7.1417904879999996E-4</v>
      </c>
      <c r="Z2767" s="122">
        <v>9.083728948E-4</v>
      </c>
      <c r="AA2767" s="122">
        <v>8.2558440440000001E-4</v>
      </c>
      <c r="AB2767" s="122">
        <v>9.5470424000000003E-4</v>
      </c>
      <c r="AC2767" s="122">
        <v>8.308753992E-4</v>
      </c>
      <c r="AD2767" s="122">
        <v>8.4633354680000003E-4</v>
      </c>
      <c r="AE2767" s="122">
        <v>5.4354479611599997E-2</v>
      </c>
      <c r="AF2767" s="122">
        <v>9.3738466306799995E-2</v>
      </c>
      <c r="AG2767" s="122">
        <v>9.47888729116E-2</v>
      </c>
      <c r="AH2767" s="122">
        <v>9.9634372252800002E-2</v>
      </c>
      <c r="AI2767" s="122">
        <v>9.6762056526800005E-2</v>
      </c>
      <c r="AJ2767" s="122">
        <v>8.7492184522399999E-2</v>
      </c>
      <c r="AK2767" s="122">
        <v>0.12528451041120001</v>
      </c>
      <c r="AL2767" s="122">
        <v>0</v>
      </c>
    </row>
    <row r="2768" spans="1:38" hidden="1" x14ac:dyDescent="0.25">
      <c r="A2768" s="122" t="s">
        <v>1995</v>
      </c>
      <c r="B2768" s="122">
        <v>1</v>
      </c>
      <c r="C2768" s="122" t="s">
        <v>2193</v>
      </c>
      <c r="D2768" s="122" t="s">
        <v>2098</v>
      </c>
      <c r="E2768" s="122">
        <v>51</v>
      </c>
      <c r="F2768" s="122">
        <v>0</v>
      </c>
      <c r="G2768" s="122">
        <v>0</v>
      </c>
      <c r="H2768" s="122">
        <v>0</v>
      </c>
      <c r="I2768" s="122">
        <v>0</v>
      </c>
      <c r="J2768" s="122">
        <v>0</v>
      </c>
      <c r="K2768" s="122">
        <v>0</v>
      </c>
      <c r="L2768" s="122">
        <v>0</v>
      </c>
      <c r="M2768" s="122">
        <v>0</v>
      </c>
      <c r="N2768" s="122">
        <v>0</v>
      </c>
      <c r="O2768" s="122">
        <v>0</v>
      </c>
      <c r="P2768" s="122">
        <v>0</v>
      </c>
      <c r="Q2768" s="122">
        <v>0</v>
      </c>
      <c r="R2768" s="122">
        <v>0</v>
      </c>
      <c r="S2768" s="122">
        <v>0</v>
      </c>
      <c r="T2768" s="122">
        <v>0</v>
      </c>
      <c r="U2768" s="122">
        <v>0</v>
      </c>
      <c r="V2768" s="122">
        <v>0</v>
      </c>
      <c r="W2768" s="122">
        <v>0</v>
      </c>
      <c r="X2768" s="122">
        <v>0</v>
      </c>
      <c r="Y2768" s="122">
        <v>0</v>
      </c>
      <c r="Z2768" s="122">
        <v>0</v>
      </c>
      <c r="AA2768" s="122">
        <v>0</v>
      </c>
      <c r="AB2768" s="122">
        <v>0</v>
      </c>
      <c r="AC2768" s="122">
        <v>0</v>
      </c>
      <c r="AD2768" s="122">
        <v>0</v>
      </c>
      <c r="AE2768" s="122">
        <v>0</v>
      </c>
      <c r="AF2768" s="122">
        <v>0</v>
      </c>
      <c r="AG2768" s="122">
        <v>0</v>
      </c>
      <c r="AH2768" s="122">
        <v>0</v>
      </c>
      <c r="AI2768" s="122">
        <v>0</v>
      </c>
      <c r="AJ2768" s="122">
        <v>0</v>
      </c>
      <c r="AK2768" s="122">
        <v>0</v>
      </c>
      <c r="AL2768" s="122">
        <v>0</v>
      </c>
    </row>
    <row r="2769" spans="1:38" hidden="1" x14ac:dyDescent="0.25">
      <c r="A2769" s="122" t="s">
        <v>1995</v>
      </c>
      <c r="B2769" s="122">
        <v>1</v>
      </c>
      <c r="C2769" s="122" t="s">
        <v>2193</v>
      </c>
      <c r="D2769" s="122" t="s">
        <v>2099</v>
      </c>
      <c r="E2769" s="122">
        <v>51</v>
      </c>
      <c r="F2769" s="122">
        <v>0</v>
      </c>
      <c r="G2769" s="122">
        <v>0</v>
      </c>
      <c r="H2769" s="122">
        <v>0</v>
      </c>
      <c r="I2769" s="122">
        <v>0</v>
      </c>
      <c r="J2769" s="122">
        <v>0</v>
      </c>
      <c r="K2769" s="122">
        <v>0</v>
      </c>
      <c r="L2769" s="122">
        <v>0</v>
      </c>
      <c r="M2769" s="122">
        <v>0</v>
      </c>
      <c r="N2769" s="122">
        <v>0</v>
      </c>
      <c r="O2769" s="122">
        <v>0</v>
      </c>
      <c r="P2769" s="122">
        <v>0</v>
      </c>
      <c r="Q2769" s="122">
        <v>0</v>
      </c>
      <c r="R2769" s="122">
        <v>0</v>
      </c>
      <c r="S2769" s="122">
        <v>0</v>
      </c>
      <c r="T2769" s="122">
        <v>0</v>
      </c>
      <c r="U2769" s="122">
        <v>0</v>
      </c>
      <c r="V2769" s="122">
        <v>0</v>
      </c>
      <c r="W2769" s="122">
        <v>0</v>
      </c>
      <c r="X2769" s="122">
        <v>0</v>
      </c>
      <c r="Y2769" s="122">
        <v>0</v>
      </c>
      <c r="Z2769" s="122">
        <v>0</v>
      </c>
      <c r="AA2769" s="122">
        <v>0</v>
      </c>
      <c r="AB2769" s="122">
        <v>0</v>
      </c>
      <c r="AC2769" s="122">
        <v>0</v>
      </c>
      <c r="AD2769" s="122">
        <v>0</v>
      </c>
      <c r="AE2769" s="122">
        <v>0</v>
      </c>
      <c r="AF2769" s="122">
        <v>0</v>
      </c>
      <c r="AG2769" s="122">
        <v>0</v>
      </c>
      <c r="AH2769" s="122">
        <v>0</v>
      </c>
      <c r="AI2769" s="122">
        <v>0</v>
      </c>
      <c r="AJ2769" s="122">
        <v>0</v>
      </c>
      <c r="AK2769" s="122">
        <v>0</v>
      </c>
      <c r="AL2769" s="122">
        <v>0</v>
      </c>
    </row>
    <row r="2770" spans="1:38" hidden="1" x14ac:dyDescent="0.25">
      <c r="A2770" s="122" t="s">
        <v>1995</v>
      </c>
      <c r="B2770" s="122">
        <v>1</v>
      </c>
      <c r="C2770" s="122" t="s">
        <v>2193</v>
      </c>
      <c r="D2770" s="122" t="s">
        <v>2100</v>
      </c>
      <c r="E2770" s="122">
        <v>51</v>
      </c>
      <c r="F2770" s="122">
        <v>0</v>
      </c>
      <c r="G2770" s="122">
        <v>0</v>
      </c>
      <c r="H2770" s="122">
        <v>0</v>
      </c>
      <c r="I2770" s="122">
        <v>0</v>
      </c>
      <c r="J2770" s="122">
        <v>0</v>
      </c>
      <c r="K2770" s="122">
        <v>0</v>
      </c>
      <c r="L2770" s="122">
        <v>0</v>
      </c>
      <c r="M2770" s="122">
        <v>0</v>
      </c>
      <c r="N2770" s="122">
        <v>0</v>
      </c>
      <c r="O2770" s="122">
        <v>0</v>
      </c>
      <c r="P2770" s="122">
        <v>0</v>
      </c>
      <c r="Q2770" s="122">
        <v>0</v>
      </c>
      <c r="R2770" s="122">
        <v>0</v>
      </c>
      <c r="S2770" s="122">
        <v>0</v>
      </c>
      <c r="T2770" s="122">
        <v>0</v>
      </c>
      <c r="U2770" s="122">
        <v>0</v>
      </c>
      <c r="V2770" s="122">
        <v>0</v>
      </c>
      <c r="W2770" s="122">
        <v>0</v>
      </c>
      <c r="X2770" s="122">
        <v>0</v>
      </c>
      <c r="Y2770" s="122">
        <v>0</v>
      </c>
      <c r="Z2770" s="122">
        <v>0</v>
      </c>
      <c r="AA2770" s="122">
        <v>0</v>
      </c>
      <c r="AB2770" s="122">
        <v>0</v>
      </c>
      <c r="AC2770" s="122">
        <v>0</v>
      </c>
      <c r="AD2770" s="122">
        <v>0</v>
      </c>
      <c r="AE2770" s="122">
        <v>0</v>
      </c>
      <c r="AF2770" s="122">
        <v>0</v>
      </c>
      <c r="AG2770" s="122">
        <v>0</v>
      </c>
      <c r="AH2770" s="122">
        <v>0</v>
      </c>
      <c r="AI2770" s="122">
        <v>0</v>
      </c>
      <c r="AJ2770" s="122">
        <v>0</v>
      </c>
      <c r="AK2770" s="122">
        <v>0</v>
      </c>
      <c r="AL2770" s="122">
        <v>0</v>
      </c>
    </row>
    <row r="2771" spans="1:38" hidden="1" x14ac:dyDescent="0.25">
      <c r="A2771" s="122" t="s">
        <v>1995</v>
      </c>
      <c r="B2771" s="122">
        <v>1</v>
      </c>
      <c r="C2771" s="122" t="s">
        <v>2193</v>
      </c>
      <c r="D2771" s="122" t="s">
        <v>2101</v>
      </c>
      <c r="E2771" s="122">
        <v>51</v>
      </c>
      <c r="F2771" s="122">
        <v>0</v>
      </c>
      <c r="G2771" s="122">
        <v>0</v>
      </c>
      <c r="H2771" s="122">
        <v>0</v>
      </c>
      <c r="I2771" s="122">
        <v>0</v>
      </c>
      <c r="J2771" s="122">
        <v>0</v>
      </c>
      <c r="K2771" s="122">
        <v>0</v>
      </c>
      <c r="L2771" s="122">
        <v>0</v>
      </c>
      <c r="M2771" s="122">
        <v>0</v>
      </c>
      <c r="N2771" s="122">
        <v>0</v>
      </c>
      <c r="O2771" s="122">
        <v>0</v>
      </c>
      <c r="P2771" s="122">
        <v>0</v>
      </c>
      <c r="Q2771" s="122">
        <v>0</v>
      </c>
      <c r="R2771" s="122">
        <v>0</v>
      </c>
      <c r="S2771" s="122">
        <v>0</v>
      </c>
      <c r="T2771" s="122">
        <v>0</v>
      </c>
      <c r="U2771" s="122">
        <v>0</v>
      </c>
      <c r="V2771" s="122">
        <v>0</v>
      </c>
      <c r="W2771" s="122">
        <v>0</v>
      </c>
      <c r="X2771" s="122">
        <v>0</v>
      </c>
      <c r="Y2771" s="122">
        <v>0</v>
      </c>
      <c r="Z2771" s="122">
        <v>0</v>
      </c>
      <c r="AA2771" s="122">
        <v>0</v>
      </c>
      <c r="AB2771" s="122">
        <v>0</v>
      </c>
      <c r="AC2771" s="122">
        <v>0</v>
      </c>
      <c r="AD2771" s="122">
        <v>0</v>
      </c>
      <c r="AE2771" s="122">
        <v>0</v>
      </c>
      <c r="AF2771" s="122">
        <v>0</v>
      </c>
      <c r="AG2771" s="122">
        <v>0</v>
      </c>
      <c r="AH2771" s="122">
        <v>0</v>
      </c>
      <c r="AI2771" s="122">
        <v>0</v>
      </c>
      <c r="AJ2771" s="122">
        <v>0</v>
      </c>
      <c r="AK2771" s="122">
        <v>0</v>
      </c>
      <c r="AL2771" s="122">
        <v>0</v>
      </c>
    </row>
    <row r="2772" spans="1:38" hidden="1" x14ac:dyDescent="0.25">
      <c r="A2772" s="122" t="s">
        <v>1995</v>
      </c>
      <c r="B2772" s="122">
        <v>1</v>
      </c>
      <c r="C2772" s="122" t="s">
        <v>2193</v>
      </c>
      <c r="D2772" s="122" t="s">
        <v>2102</v>
      </c>
      <c r="E2772" s="122">
        <v>51</v>
      </c>
      <c r="F2772" s="122">
        <v>0</v>
      </c>
      <c r="G2772" s="122">
        <v>0</v>
      </c>
      <c r="H2772" s="122">
        <v>0</v>
      </c>
      <c r="I2772" s="122">
        <v>0</v>
      </c>
      <c r="J2772" s="122">
        <v>0</v>
      </c>
      <c r="K2772" s="122">
        <v>0</v>
      </c>
      <c r="L2772" s="122">
        <v>0</v>
      </c>
      <c r="M2772" s="122">
        <v>0</v>
      </c>
      <c r="N2772" s="122">
        <v>0</v>
      </c>
      <c r="O2772" s="122">
        <v>0</v>
      </c>
      <c r="P2772" s="122">
        <v>0</v>
      </c>
      <c r="Q2772" s="122">
        <v>0</v>
      </c>
      <c r="R2772" s="122">
        <v>0</v>
      </c>
      <c r="S2772" s="122">
        <v>0</v>
      </c>
      <c r="T2772" s="122">
        <v>0</v>
      </c>
      <c r="U2772" s="122">
        <v>0</v>
      </c>
      <c r="V2772" s="122">
        <v>0</v>
      </c>
      <c r="W2772" s="122">
        <v>0</v>
      </c>
      <c r="X2772" s="122">
        <v>0</v>
      </c>
      <c r="Y2772" s="122">
        <v>0</v>
      </c>
      <c r="Z2772" s="122">
        <v>0</v>
      </c>
      <c r="AA2772" s="122">
        <v>0</v>
      </c>
      <c r="AB2772" s="122">
        <v>0</v>
      </c>
      <c r="AC2772" s="122">
        <v>0</v>
      </c>
      <c r="AD2772" s="122">
        <v>0</v>
      </c>
      <c r="AE2772" s="122">
        <v>0</v>
      </c>
      <c r="AF2772" s="122">
        <v>0</v>
      </c>
      <c r="AG2772" s="122">
        <v>0</v>
      </c>
      <c r="AH2772" s="122">
        <v>0</v>
      </c>
      <c r="AI2772" s="122">
        <v>0</v>
      </c>
      <c r="AJ2772" s="122">
        <v>0</v>
      </c>
      <c r="AK2772" s="122">
        <v>0</v>
      </c>
      <c r="AL2772" s="122">
        <v>0</v>
      </c>
    </row>
    <row r="2773" spans="1:38" hidden="1" x14ac:dyDescent="0.25">
      <c r="A2773" s="122" t="s">
        <v>1995</v>
      </c>
      <c r="B2773" s="122">
        <v>1</v>
      </c>
      <c r="C2773" s="122" t="s">
        <v>2193</v>
      </c>
      <c r="D2773" s="122" t="s">
        <v>2103</v>
      </c>
      <c r="E2773" s="122">
        <v>51</v>
      </c>
      <c r="F2773" s="122">
        <v>0</v>
      </c>
      <c r="G2773" s="122">
        <v>0</v>
      </c>
      <c r="H2773" s="122">
        <v>0</v>
      </c>
      <c r="I2773" s="122">
        <v>0</v>
      </c>
      <c r="J2773" s="122">
        <v>0</v>
      </c>
      <c r="K2773" s="122">
        <v>0</v>
      </c>
      <c r="L2773" s="122">
        <v>0</v>
      </c>
      <c r="M2773" s="122">
        <v>0</v>
      </c>
      <c r="N2773" s="122">
        <v>0</v>
      </c>
      <c r="O2773" s="122">
        <v>0</v>
      </c>
      <c r="P2773" s="122">
        <v>0</v>
      </c>
      <c r="Q2773" s="122">
        <v>0</v>
      </c>
      <c r="R2773" s="122">
        <v>0</v>
      </c>
      <c r="S2773" s="122">
        <v>0</v>
      </c>
      <c r="T2773" s="122">
        <v>0</v>
      </c>
      <c r="U2773" s="122">
        <v>0</v>
      </c>
      <c r="V2773" s="122">
        <v>0</v>
      </c>
      <c r="W2773" s="122">
        <v>0</v>
      </c>
      <c r="X2773" s="122">
        <v>0</v>
      </c>
      <c r="Y2773" s="122">
        <v>0</v>
      </c>
      <c r="Z2773" s="122">
        <v>0</v>
      </c>
      <c r="AA2773" s="122">
        <v>0</v>
      </c>
      <c r="AB2773" s="122">
        <v>0</v>
      </c>
      <c r="AC2773" s="122">
        <v>0</v>
      </c>
      <c r="AD2773" s="122">
        <v>0</v>
      </c>
      <c r="AE2773" s="122">
        <v>0</v>
      </c>
      <c r="AF2773" s="122">
        <v>0</v>
      </c>
      <c r="AG2773" s="122">
        <v>0</v>
      </c>
      <c r="AH2773" s="122">
        <v>0</v>
      </c>
      <c r="AI2773" s="122">
        <v>0</v>
      </c>
      <c r="AJ2773" s="122">
        <v>0</v>
      </c>
      <c r="AK2773" s="122">
        <v>0</v>
      </c>
      <c r="AL2773" s="122">
        <v>0</v>
      </c>
    </row>
    <row r="2774" spans="1:38" hidden="1" x14ac:dyDescent="0.25">
      <c r="A2774" s="122" t="s">
        <v>1995</v>
      </c>
      <c r="B2774" s="122">
        <v>1</v>
      </c>
      <c r="C2774" s="122" t="s">
        <v>2193</v>
      </c>
      <c r="D2774" s="122" t="s">
        <v>2137</v>
      </c>
      <c r="E2774" s="122">
        <v>51</v>
      </c>
      <c r="F2774" s="122">
        <v>0</v>
      </c>
      <c r="G2774" s="122">
        <v>0</v>
      </c>
      <c r="H2774" s="122">
        <v>0</v>
      </c>
      <c r="I2774" s="122">
        <v>0</v>
      </c>
      <c r="J2774" s="122">
        <v>0</v>
      </c>
      <c r="K2774" s="122">
        <v>0</v>
      </c>
      <c r="L2774" s="122">
        <v>0</v>
      </c>
      <c r="M2774" s="122">
        <v>0</v>
      </c>
      <c r="N2774" s="122">
        <v>0</v>
      </c>
      <c r="O2774" s="122">
        <v>0</v>
      </c>
      <c r="P2774" s="122">
        <v>0</v>
      </c>
      <c r="Q2774" s="122">
        <v>0</v>
      </c>
      <c r="R2774" s="122">
        <v>0</v>
      </c>
      <c r="S2774" s="122">
        <v>0</v>
      </c>
      <c r="T2774" s="122">
        <v>0</v>
      </c>
      <c r="U2774" s="122">
        <v>0</v>
      </c>
      <c r="V2774" s="122">
        <v>0</v>
      </c>
      <c r="W2774" s="122">
        <v>0</v>
      </c>
      <c r="X2774" s="122">
        <v>0</v>
      </c>
      <c r="Y2774" s="122">
        <v>0</v>
      </c>
      <c r="Z2774" s="122">
        <v>0</v>
      </c>
      <c r="AA2774" s="122">
        <v>0</v>
      </c>
      <c r="AB2774" s="122">
        <v>0</v>
      </c>
      <c r="AC2774" s="122">
        <v>0</v>
      </c>
      <c r="AD2774" s="122">
        <v>0</v>
      </c>
      <c r="AE2774" s="122">
        <v>0</v>
      </c>
      <c r="AF2774" s="122">
        <v>0</v>
      </c>
      <c r="AG2774" s="122">
        <v>0</v>
      </c>
      <c r="AH2774" s="122">
        <v>0</v>
      </c>
      <c r="AI2774" s="122">
        <v>0</v>
      </c>
      <c r="AJ2774" s="122">
        <v>0</v>
      </c>
      <c r="AK2774" s="122">
        <v>0</v>
      </c>
      <c r="AL2774" s="122">
        <v>0</v>
      </c>
    </row>
    <row r="2775" spans="1:38" hidden="1" x14ac:dyDescent="0.25">
      <c r="A2775" s="122" t="s">
        <v>1995</v>
      </c>
      <c r="B2775" s="122">
        <v>1</v>
      </c>
      <c r="C2775" s="122" t="s">
        <v>2193</v>
      </c>
      <c r="D2775" s="122" t="s">
        <v>2104</v>
      </c>
      <c r="E2775" s="122">
        <v>51</v>
      </c>
      <c r="F2775" s="122">
        <v>0</v>
      </c>
      <c r="G2775" s="122">
        <v>0</v>
      </c>
      <c r="H2775" s="122">
        <v>0</v>
      </c>
      <c r="I2775" s="122">
        <v>0</v>
      </c>
      <c r="J2775" s="122">
        <v>0</v>
      </c>
      <c r="K2775" s="122">
        <v>0</v>
      </c>
      <c r="L2775" s="122">
        <v>0</v>
      </c>
      <c r="M2775" s="122">
        <v>0</v>
      </c>
      <c r="N2775" s="122">
        <v>0</v>
      </c>
      <c r="O2775" s="122">
        <v>0</v>
      </c>
      <c r="P2775" s="122">
        <v>0</v>
      </c>
      <c r="Q2775" s="122">
        <v>0</v>
      </c>
      <c r="R2775" s="122">
        <v>0</v>
      </c>
      <c r="S2775" s="122">
        <v>0</v>
      </c>
      <c r="T2775" s="122">
        <v>0</v>
      </c>
      <c r="U2775" s="122">
        <v>0</v>
      </c>
      <c r="V2775" s="122">
        <v>0</v>
      </c>
      <c r="W2775" s="122">
        <v>0</v>
      </c>
      <c r="X2775" s="122">
        <v>0</v>
      </c>
      <c r="Y2775" s="122">
        <v>0</v>
      </c>
      <c r="Z2775" s="122">
        <v>0</v>
      </c>
      <c r="AA2775" s="122">
        <v>0</v>
      </c>
      <c r="AB2775" s="122">
        <v>0</v>
      </c>
      <c r="AC2775" s="122">
        <v>0</v>
      </c>
      <c r="AD2775" s="122">
        <v>0</v>
      </c>
      <c r="AE2775" s="122">
        <v>0</v>
      </c>
      <c r="AF2775" s="122">
        <v>0</v>
      </c>
      <c r="AG2775" s="122">
        <v>0</v>
      </c>
      <c r="AH2775" s="122">
        <v>0</v>
      </c>
      <c r="AI2775" s="122">
        <v>0</v>
      </c>
      <c r="AJ2775" s="122">
        <v>0</v>
      </c>
      <c r="AK2775" s="122">
        <v>0</v>
      </c>
      <c r="AL2775" s="122">
        <v>0</v>
      </c>
    </row>
    <row r="2776" spans="1:38" hidden="1" x14ac:dyDescent="0.25">
      <c r="A2776" s="122" t="s">
        <v>1995</v>
      </c>
      <c r="B2776" s="122">
        <v>1</v>
      </c>
      <c r="C2776" s="122" t="s">
        <v>2193</v>
      </c>
      <c r="D2776" s="122" t="s">
        <v>2105</v>
      </c>
      <c r="E2776" s="122">
        <v>51</v>
      </c>
      <c r="F2776" s="122">
        <v>0</v>
      </c>
      <c r="G2776" s="122">
        <v>0</v>
      </c>
      <c r="H2776" s="122">
        <v>0</v>
      </c>
      <c r="I2776" s="122">
        <v>0</v>
      </c>
      <c r="J2776" s="122">
        <v>0</v>
      </c>
      <c r="K2776" s="122">
        <v>0</v>
      </c>
      <c r="L2776" s="122">
        <v>0</v>
      </c>
      <c r="M2776" s="122">
        <v>0</v>
      </c>
      <c r="N2776" s="122">
        <v>0</v>
      </c>
      <c r="O2776" s="122">
        <v>0</v>
      </c>
      <c r="P2776" s="122">
        <v>0</v>
      </c>
      <c r="Q2776" s="122">
        <v>0</v>
      </c>
      <c r="R2776" s="122">
        <v>0</v>
      </c>
      <c r="S2776" s="122">
        <v>0</v>
      </c>
      <c r="T2776" s="122">
        <v>0</v>
      </c>
      <c r="U2776" s="122">
        <v>0</v>
      </c>
      <c r="V2776" s="122">
        <v>0</v>
      </c>
      <c r="W2776" s="122">
        <v>0</v>
      </c>
      <c r="X2776" s="122">
        <v>0</v>
      </c>
      <c r="Y2776" s="122">
        <v>0</v>
      </c>
      <c r="Z2776" s="122">
        <v>0</v>
      </c>
      <c r="AA2776" s="122">
        <v>0</v>
      </c>
      <c r="AB2776" s="122">
        <v>0</v>
      </c>
      <c r="AC2776" s="122">
        <v>0</v>
      </c>
      <c r="AD2776" s="122">
        <v>0</v>
      </c>
      <c r="AE2776" s="122">
        <v>0</v>
      </c>
      <c r="AF2776" s="122">
        <v>0</v>
      </c>
      <c r="AG2776" s="122">
        <v>0</v>
      </c>
      <c r="AH2776" s="122">
        <v>0</v>
      </c>
      <c r="AI2776" s="122">
        <v>0</v>
      </c>
      <c r="AJ2776" s="122">
        <v>0</v>
      </c>
      <c r="AK2776" s="122">
        <v>0</v>
      </c>
      <c r="AL2776" s="122">
        <v>0</v>
      </c>
    </row>
    <row r="2777" spans="1:38" hidden="1" x14ac:dyDescent="0.25">
      <c r="A2777" s="122" t="s">
        <v>1995</v>
      </c>
      <c r="B2777" s="122">
        <v>1</v>
      </c>
      <c r="C2777" s="122" t="s">
        <v>2193</v>
      </c>
      <c r="D2777" s="122" t="s">
        <v>2106</v>
      </c>
      <c r="E2777" s="122">
        <v>51</v>
      </c>
      <c r="F2777" s="122">
        <v>0</v>
      </c>
      <c r="G2777" s="122">
        <v>0</v>
      </c>
      <c r="H2777" s="122">
        <v>0</v>
      </c>
      <c r="I2777" s="122">
        <v>0</v>
      </c>
      <c r="J2777" s="122">
        <v>0</v>
      </c>
      <c r="K2777" s="122">
        <v>0</v>
      </c>
      <c r="L2777" s="122">
        <v>0</v>
      </c>
      <c r="M2777" s="122">
        <v>0</v>
      </c>
      <c r="N2777" s="122">
        <v>0</v>
      </c>
      <c r="O2777" s="122">
        <v>0</v>
      </c>
      <c r="P2777" s="122">
        <v>0</v>
      </c>
      <c r="Q2777" s="122">
        <v>0</v>
      </c>
      <c r="R2777" s="122">
        <v>0</v>
      </c>
      <c r="S2777" s="122">
        <v>0</v>
      </c>
      <c r="T2777" s="122">
        <v>0</v>
      </c>
      <c r="U2777" s="122">
        <v>0</v>
      </c>
      <c r="V2777" s="122">
        <v>0</v>
      </c>
      <c r="W2777" s="122">
        <v>0</v>
      </c>
      <c r="X2777" s="122">
        <v>0</v>
      </c>
      <c r="Y2777" s="122">
        <v>0</v>
      </c>
      <c r="Z2777" s="122">
        <v>0</v>
      </c>
      <c r="AA2777" s="122">
        <v>0</v>
      </c>
      <c r="AB2777" s="122">
        <v>0</v>
      </c>
      <c r="AC2777" s="122">
        <v>0</v>
      </c>
      <c r="AD2777" s="122">
        <v>0</v>
      </c>
      <c r="AE2777" s="122">
        <v>0</v>
      </c>
      <c r="AF2777" s="122">
        <v>0</v>
      </c>
      <c r="AG2777" s="122">
        <v>0</v>
      </c>
      <c r="AH2777" s="122">
        <v>0</v>
      </c>
      <c r="AI2777" s="122">
        <v>0</v>
      </c>
      <c r="AJ2777" s="122">
        <v>0</v>
      </c>
      <c r="AK2777" s="122">
        <v>0</v>
      </c>
      <c r="AL2777" s="122">
        <v>0</v>
      </c>
    </row>
    <row r="2778" spans="1:38" hidden="1" x14ac:dyDescent="0.25">
      <c r="A2778" s="122" t="s">
        <v>1995</v>
      </c>
      <c r="B2778" s="122">
        <v>1</v>
      </c>
      <c r="C2778" s="122" t="s">
        <v>2193</v>
      </c>
      <c r="D2778" s="122" t="s">
        <v>2107</v>
      </c>
      <c r="E2778" s="122">
        <v>51</v>
      </c>
      <c r="F2778" s="122">
        <v>0</v>
      </c>
      <c r="G2778" s="122">
        <v>0</v>
      </c>
      <c r="H2778" s="122">
        <v>0</v>
      </c>
      <c r="I2778" s="122">
        <v>0</v>
      </c>
      <c r="J2778" s="122">
        <v>0</v>
      </c>
      <c r="K2778" s="122">
        <v>0</v>
      </c>
      <c r="L2778" s="122">
        <v>0</v>
      </c>
      <c r="M2778" s="122">
        <v>0</v>
      </c>
      <c r="N2778" s="122">
        <v>0</v>
      </c>
      <c r="O2778" s="122">
        <v>0</v>
      </c>
      <c r="P2778" s="122">
        <v>0</v>
      </c>
      <c r="Q2778" s="122">
        <v>0</v>
      </c>
      <c r="R2778" s="122">
        <v>0</v>
      </c>
      <c r="S2778" s="122">
        <v>0</v>
      </c>
      <c r="T2778" s="122">
        <v>0</v>
      </c>
      <c r="U2778" s="122">
        <v>0</v>
      </c>
      <c r="V2778" s="122">
        <v>0</v>
      </c>
      <c r="W2778" s="122">
        <v>0</v>
      </c>
      <c r="X2778" s="122">
        <v>0</v>
      </c>
      <c r="Y2778" s="122">
        <v>0</v>
      </c>
      <c r="Z2778" s="122">
        <v>0</v>
      </c>
      <c r="AA2778" s="122">
        <v>0</v>
      </c>
      <c r="AB2778" s="122">
        <v>0</v>
      </c>
      <c r="AC2778" s="122">
        <v>0</v>
      </c>
      <c r="AD2778" s="122">
        <v>0</v>
      </c>
      <c r="AE2778" s="122">
        <v>0</v>
      </c>
      <c r="AF2778" s="122">
        <v>0</v>
      </c>
      <c r="AG2778" s="122">
        <v>0</v>
      </c>
      <c r="AH2778" s="122">
        <v>0</v>
      </c>
      <c r="AI2778" s="122">
        <v>0</v>
      </c>
      <c r="AJ2778" s="122">
        <v>0</v>
      </c>
      <c r="AK2778" s="122">
        <v>0</v>
      </c>
      <c r="AL2778" s="122">
        <v>0</v>
      </c>
    </row>
    <row r="2779" spans="1:38" hidden="1" x14ac:dyDescent="0.25">
      <c r="A2779" s="122" t="s">
        <v>1995</v>
      </c>
      <c r="B2779" s="122">
        <v>1</v>
      </c>
      <c r="C2779" s="122" t="s">
        <v>2193</v>
      </c>
      <c r="D2779" s="122" t="s">
        <v>475</v>
      </c>
      <c r="E2779" s="122">
        <v>51</v>
      </c>
      <c r="F2779" s="122">
        <v>0</v>
      </c>
      <c r="G2779" s="122">
        <v>0</v>
      </c>
      <c r="H2779" s="122">
        <v>0</v>
      </c>
      <c r="I2779" s="122">
        <v>0</v>
      </c>
      <c r="J2779" s="122">
        <v>0</v>
      </c>
      <c r="K2779" s="122">
        <v>0</v>
      </c>
      <c r="L2779" s="122">
        <v>0</v>
      </c>
      <c r="M2779" s="122">
        <v>0</v>
      </c>
      <c r="N2779" s="122">
        <v>0</v>
      </c>
      <c r="O2779" s="122">
        <v>0</v>
      </c>
      <c r="P2779" s="122">
        <v>0</v>
      </c>
      <c r="Q2779" s="122">
        <v>0</v>
      </c>
      <c r="R2779" s="122">
        <v>0</v>
      </c>
      <c r="S2779" s="122">
        <v>0</v>
      </c>
      <c r="T2779" s="122">
        <v>0</v>
      </c>
      <c r="U2779" s="122">
        <v>0</v>
      </c>
      <c r="V2779" s="122">
        <v>0</v>
      </c>
      <c r="W2779" s="122">
        <v>0</v>
      </c>
      <c r="X2779" s="122">
        <v>0</v>
      </c>
      <c r="Y2779" s="122">
        <v>0</v>
      </c>
      <c r="Z2779" s="122">
        <v>0</v>
      </c>
      <c r="AA2779" s="122">
        <v>0</v>
      </c>
      <c r="AB2779" s="122">
        <v>0</v>
      </c>
      <c r="AC2779" s="122">
        <v>0</v>
      </c>
      <c r="AD2779" s="122">
        <v>0</v>
      </c>
      <c r="AE2779" s="122">
        <v>0</v>
      </c>
      <c r="AF2779" s="122">
        <v>0</v>
      </c>
      <c r="AG2779" s="122">
        <v>0</v>
      </c>
      <c r="AH2779" s="122">
        <v>0</v>
      </c>
      <c r="AI2779" s="122">
        <v>0</v>
      </c>
      <c r="AJ2779" s="122">
        <v>0</v>
      </c>
      <c r="AK2779" s="122">
        <v>0</v>
      </c>
      <c r="AL2779" s="122">
        <v>0</v>
      </c>
    </row>
    <row r="2780" spans="1:38" hidden="1" x14ac:dyDescent="0.25">
      <c r="A2780" s="122" t="s">
        <v>1995</v>
      </c>
      <c r="B2780" s="122">
        <v>1</v>
      </c>
      <c r="C2780" s="122" t="s">
        <v>2193</v>
      </c>
      <c r="D2780" s="122" t="s">
        <v>2108</v>
      </c>
      <c r="E2780" s="122">
        <v>51</v>
      </c>
      <c r="F2780" s="122">
        <v>0</v>
      </c>
      <c r="G2780" s="122">
        <v>0</v>
      </c>
      <c r="H2780" s="122">
        <v>0</v>
      </c>
      <c r="I2780" s="122">
        <v>0</v>
      </c>
      <c r="J2780" s="122">
        <v>0</v>
      </c>
      <c r="K2780" s="122">
        <v>0</v>
      </c>
      <c r="L2780" s="122">
        <v>0</v>
      </c>
      <c r="M2780" s="122">
        <v>0</v>
      </c>
      <c r="N2780" s="122">
        <v>0</v>
      </c>
      <c r="O2780" s="122">
        <v>0</v>
      </c>
      <c r="P2780" s="122">
        <v>0</v>
      </c>
      <c r="Q2780" s="122">
        <v>0</v>
      </c>
      <c r="R2780" s="122">
        <v>0</v>
      </c>
      <c r="S2780" s="122">
        <v>0</v>
      </c>
      <c r="T2780" s="122">
        <v>0</v>
      </c>
      <c r="U2780" s="122">
        <v>0</v>
      </c>
      <c r="V2780" s="122">
        <v>0</v>
      </c>
      <c r="W2780" s="122">
        <v>0</v>
      </c>
      <c r="X2780" s="122">
        <v>0</v>
      </c>
      <c r="Y2780" s="122">
        <v>0</v>
      </c>
      <c r="Z2780" s="122">
        <v>0</v>
      </c>
      <c r="AA2780" s="122">
        <v>0</v>
      </c>
      <c r="AB2780" s="122">
        <v>0</v>
      </c>
      <c r="AC2780" s="122">
        <v>0</v>
      </c>
      <c r="AD2780" s="122">
        <v>0</v>
      </c>
      <c r="AE2780" s="122">
        <v>0</v>
      </c>
      <c r="AF2780" s="122">
        <v>0</v>
      </c>
      <c r="AG2780" s="122">
        <v>0</v>
      </c>
      <c r="AH2780" s="122">
        <v>0</v>
      </c>
      <c r="AI2780" s="122">
        <v>0</v>
      </c>
      <c r="AJ2780" s="122">
        <v>0</v>
      </c>
      <c r="AK2780" s="122">
        <v>0</v>
      </c>
      <c r="AL2780" s="122">
        <v>0</v>
      </c>
    </row>
    <row r="2781" spans="1:38" hidden="1" x14ac:dyDescent="0.25">
      <c r="A2781" s="122" t="s">
        <v>1995</v>
      </c>
      <c r="B2781" s="122">
        <v>1</v>
      </c>
      <c r="C2781" s="122" t="s">
        <v>2193</v>
      </c>
      <c r="D2781" s="122" t="s">
        <v>2109</v>
      </c>
      <c r="E2781" s="122">
        <v>51</v>
      </c>
      <c r="F2781" s="122">
        <v>0</v>
      </c>
      <c r="G2781" s="122">
        <v>0</v>
      </c>
      <c r="H2781" s="122">
        <v>0</v>
      </c>
      <c r="I2781" s="122">
        <v>0</v>
      </c>
      <c r="J2781" s="122">
        <v>0</v>
      </c>
      <c r="K2781" s="122">
        <v>0</v>
      </c>
      <c r="L2781" s="122">
        <v>0</v>
      </c>
      <c r="M2781" s="122">
        <v>0</v>
      </c>
      <c r="N2781" s="122">
        <v>0</v>
      </c>
      <c r="O2781" s="122">
        <v>0</v>
      </c>
      <c r="P2781" s="122">
        <v>0</v>
      </c>
      <c r="Q2781" s="122">
        <v>0</v>
      </c>
      <c r="R2781" s="122">
        <v>0</v>
      </c>
      <c r="S2781" s="122">
        <v>0</v>
      </c>
      <c r="T2781" s="122">
        <v>0</v>
      </c>
      <c r="U2781" s="122">
        <v>0</v>
      </c>
      <c r="V2781" s="122">
        <v>0</v>
      </c>
      <c r="W2781" s="122">
        <v>0</v>
      </c>
      <c r="X2781" s="122">
        <v>0</v>
      </c>
      <c r="Y2781" s="122">
        <v>0</v>
      </c>
      <c r="Z2781" s="122">
        <v>0</v>
      </c>
      <c r="AA2781" s="122">
        <v>0</v>
      </c>
      <c r="AB2781" s="122">
        <v>0</v>
      </c>
      <c r="AC2781" s="122">
        <v>0</v>
      </c>
      <c r="AD2781" s="122">
        <v>0</v>
      </c>
      <c r="AE2781" s="122">
        <v>0</v>
      </c>
      <c r="AF2781" s="122">
        <v>0</v>
      </c>
      <c r="AG2781" s="122">
        <v>0</v>
      </c>
      <c r="AH2781" s="122">
        <v>0</v>
      </c>
      <c r="AI2781" s="122">
        <v>0</v>
      </c>
      <c r="AJ2781" s="122">
        <v>0</v>
      </c>
      <c r="AK2781" s="122">
        <v>0</v>
      </c>
      <c r="AL2781" s="122">
        <v>0</v>
      </c>
    </row>
    <row r="2782" spans="1:38" hidden="1" x14ac:dyDescent="0.25">
      <c r="A2782" s="122" t="s">
        <v>1995</v>
      </c>
      <c r="B2782" s="122">
        <v>1</v>
      </c>
      <c r="C2782" s="122" t="s">
        <v>2193</v>
      </c>
      <c r="D2782" s="122" t="s">
        <v>2110</v>
      </c>
      <c r="E2782" s="122">
        <v>51</v>
      </c>
      <c r="F2782" s="122">
        <v>0</v>
      </c>
      <c r="G2782" s="122">
        <v>0</v>
      </c>
      <c r="H2782" s="122">
        <v>0</v>
      </c>
      <c r="I2782" s="122">
        <v>0</v>
      </c>
      <c r="J2782" s="122">
        <v>0</v>
      </c>
      <c r="K2782" s="122">
        <v>0</v>
      </c>
      <c r="L2782" s="122">
        <v>0</v>
      </c>
      <c r="M2782" s="122">
        <v>0</v>
      </c>
      <c r="N2782" s="122">
        <v>0</v>
      </c>
      <c r="O2782" s="122">
        <v>0</v>
      </c>
      <c r="P2782" s="122">
        <v>0</v>
      </c>
      <c r="Q2782" s="122">
        <v>0</v>
      </c>
      <c r="R2782" s="122">
        <v>0</v>
      </c>
      <c r="S2782" s="122">
        <v>0</v>
      </c>
      <c r="T2782" s="122">
        <v>0</v>
      </c>
      <c r="U2782" s="122">
        <v>0</v>
      </c>
      <c r="V2782" s="122">
        <v>0</v>
      </c>
      <c r="W2782" s="122">
        <v>0</v>
      </c>
      <c r="X2782" s="122">
        <v>0</v>
      </c>
      <c r="Y2782" s="122">
        <v>0</v>
      </c>
      <c r="Z2782" s="122">
        <v>0</v>
      </c>
      <c r="AA2782" s="122">
        <v>0</v>
      </c>
      <c r="AB2782" s="122">
        <v>0</v>
      </c>
      <c r="AC2782" s="122">
        <v>0</v>
      </c>
      <c r="AD2782" s="122">
        <v>0</v>
      </c>
      <c r="AE2782" s="122">
        <v>0</v>
      </c>
      <c r="AF2782" s="122">
        <v>0</v>
      </c>
      <c r="AG2782" s="122">
        <v>0</v>
      </c>
      <c r="AH2782" s="122">
        <v>0</v>
      </c>
      <c r="AI2782" s="122">
        <v>0</v>
      </c>
      <c r="AJ2782" s="122">
        <v>0</v>
      </c>
      <c r="AK2782" s="122">
        <v>0</v>
      </c>
      <c r="AL2782" s="122">
        <v>0</v>
      </c>
    </row>
    <row r="2783" spans="1:38" hidden="1" x14ac:dyDescent="0.25">
      <c r="A2783" s="122" t="s">
        <v>1995</v>
      </c>
      <c r="B2783" s="122">
        <v>1</v>
      </c>
      <c r="C2783" s="122" t="s">
        <v>2193</v>
      </c>
      <c r="D2783" s="122" t="s">
        <v>2111</v>
      </c>
      <c r="E2783" s="122">
        <v>51</v>
      </c>
      <c r="F2783" s="122">
        <v>0</v>
      </c>
      <c r="G2783" s="122">
        <v>0</v>
      </c>
      <c r="H2783" s="122">
        <v>0</v>
      </c>
      <c r="I2783" s="122">
        <v>0</v>
      </c>
      <c r="J2783" s="122">
        <v>0</v>
      </c>
      <c r="K2783" s="122">
        <v>0</v>
      </c>
      <c r="L2783" s="122">
        <v>0</v>
      </c>
      <c r="M2783" s="122">
        <v>0</v>
      </c>
      <c r="N2783" s="122">
        <v>0</v>
      </c>
      <c r="O2783" s="122">
        <v>0</v>
      </c>
      <c r="P2783" s="122">
        <v>0</v>
      </c>
      <c r="Q2783" s="122">
        <v>0</v>
      </c>
      <c r="R2783" s="122">
        <v>0</v>
      </c>
      <c r="S2783" s="122">
        <v>0</v>
      </c>
      <c r="T2783" s="122">
        <v>0</v>
      </c>
      <c r="U2783" s="122">
        <v>0</v>
      </c>
      <c r="V2783" s="122">
        <v>0</v>
      </c>
      <c r="W2783" s="122">
        <v>0</v>
      </c>
      <c r="X2783" s="122">
        <v>0</v>
      </c>
      <c r="Y2783" s="122">
        <v>0</v>
      </c>
      <c r="Z2783" s="122">
        <v>0</v>
      </c>
      <c r="AA2783" s="122">
        <v>0</v>
      </c>
      <c r="AB2783" s="122">
        <v>0</v>
      </c>
      <c r="AC2783" s="122">
        <v>0</v>
      </c>
      <c r="AD2783" s="122">
        <v>0</v>
      </c>
      <c r="AE2783" s="122">
        <v>0</v>
      </c>
      <c r="AF2783" s="122">
        <v>0</v>
      </c>
      <c r="AG2783" s="122">
        <v>0</v>
      </c>
      <c r="AH2783" s="122">
        <v>0</v>
      </c>
      <c r="AI2783" s="122">
        <v>0</v>
      </c>
      <c r="AJ2783" s="122">
        <v>0</v>
      </c>
      <c r="AK2783" s="122">
        <v>0</v>
      </c>
      <c r="AL2783" s="122">
        <v>0</v>
      </c>
    </row>
    <row r="2784" spans="1:38" hidden="1" x14ac:dyDescent="0.25">
      <c r="A2784" s="122" t="s">
        <v>1995</v>
      </c>
      <c r="B2784" s="122">
        <v>1</v>
      </c>
      <c r="C2784" s="122" t="s">
        <v>2193</v>
      </c>
      <c r="D2784" s="122" t="s">
        <v>2112</v>
      </c>
      <c r="E2784" s="122">
        <v>51</v>
      </c>
      <c r="F2784" s="122">
        <v>0</v>
      </c>
      <c r="G2784" s="122">
        <v>0</v>
      </c>
      <c r="H2784" s="122">
        <v>0</v>
      </c>
      <c r="I2784" s="122">
        <v>0</v>
      </c>
      <c r="J2784" s="122">
        <v>0</v>
      </c>
      <c r="K2784" s="122">
        <v>0</v>
      </c>
      <c r="L2784" s="122">
        <v>0</v>
      </c>
      <c r="M2784" s="122">
        <v>0</v>
      </c>
      <c r="N2784" s="122">
        <v>0</v>
      </c>
      <c r="O2784" s="122">
        <v>0</v>
      </c>
      <c r="P2784" s="122">
        <v>0</v>
      </c>
      <c r="Q2784" s="122">
        <v>0</v>
      </c>
      <c r="R2784" s="122">
        <v>0</v>
      </c>
      <c r="S2784" s="122">
        <v>0</v>
      </c>
      <c r="T2784" s="122">
        <v>0</v>
      </c>
      <c r="U2784" s="122">
        <v>0</v>
      </c>
      <c r="V2784" s="122">
        <v>0</v>
      </c>
      <c r="W2784" s="122">
        <v>0</v>
      </c>
      <c r="X2784" s="122">
        <v>0</v>
      </c>
      <c r="Y2784" s="122">
        <v>0</v>
      </c>
      <c r="Z2784" s="122">
        <v>0</v>
      </c>
      <c r="AA2784" s="122">
        <v>0</v>
      </c>
      <c r="AB2784" s="122">
        <v>0</v>
      </c>
      <c r="AC2784" s="122">
        <v>0</v>
      </c>
      <c r="AD2784" s="122">
        <v>0</v>
      </c>
      <c r="AE2784" s="122">
        <v>0</v>
      </c>
      <c r="AF2784" s="122">
        <v>0</v>
      </c>
      <c r="AG2784" s="122">
        <v>0</v>
      </c>
      <c r="AH2784" s="122">
        <v>0</v>
      </c>
      <c r="AI2784" s="122">
        <v>0</v>
      </c>
      <c r="AJ2784" s="122">
        <v>0</v>
      </c>
      <c r="AK2784" s="122">
        <v>0</v>
      </c>
      <c r="AL2784" s="122">
        <v>0</v>
      </c>
    </row>
    <row r="2785" spans="1:38" hidden="1" x14ac:dyDescent="0.25">
      <c r="A2785" s="122" t="s">
        <v>1995</v>
      </c>
      <c r="B2785" s="122">
        <v>1</v>
      </c>
      <c r="C2785" s="122" t="s">
        <v>2193</v>
      </c>
      <c r="D2785" s="122" t="s">
        <v>2113</v>
      </c>
      <c r="E2785" s="122">
        <v>51</v>
      </c>
      <c r="F2785" s="122">
        <v>7.686124964E-4</v>
      </c>
      <c r="G2785" s="122">
        <v>7.5291495999999999E-4</v>
      </c>
      <c r="H2785" s="122">
        <v>8.0432130799999995E-4</v>
      </c>
      <c r="I2785" s="122">
        <v>7.1341983720000005E-4</v>
      </c>
      <c r="J2785" s="122">
        <v>8.7453486120000004E-4</v>
      </c>
      <c r="K2785" s="122">
        <v>9.121492632E-4</v>
      </c>
      <c r="L2785" s="122">
        <v>9.2146415200000003E-4</v>
      </c>
      <c r="M2785" s="122">
        <v>8.6060234399999995E-4</v>
      </c>
      <c r="N2785" s="122">
        <v>7.800829008E-4</v>
      </c>
      <c r="O2785" s="122">
        <v>7.800829008E-4</v>
      </c>
      <c r="P2785" s="122">
        <v>8.5450777160000005E-4</v>
      </c>
      <c r="Q2785" s="122">
        <v>7.4320369199999995E-4</v>
      </c>
      <c r="R2785" s="122">
        <v>7.1531566399999995E-4</v>
      </c>
      <c r="S2785" s="122">
        <v>7.8219158639999996E-4</v>
      </c>
      <c r="T2785" s="122">
        <v>8.0541778240000004E-4</v>
      </c>
      <c r="U2785" s="122">
        <v>8.1125333239999995E-4</v>
      </c>
      <c r="V2785" s="122">
        <v>8.5678703880000002E-4</v>
      </c>
      <c r="W2785" s="122">
        <v>8.8078443880000004E-4</v>
      </c>
      <c r="X2785" s="122">
        <v>7.1816793999999995E-4</v>
      </c>
      <c r="Y2785" s="122">
        <v>6.2923264319999996E-4</v>
      </c>
      <c r="Z2785" s="122">
        <v>8.0032854159999998E-4</v>
      </c>
      <c r="AA2785" s="122">
        <v>6.9101778479999999E-4</v>
      </c>
      <c r="AB2785" s="122">
        <v>7.990916556E-4</v>
      </c>
      <c r="AC2785" s="122">
        <v>6.577763584E-4</v>
      </c>
      <c r="AD2785" s="122">
        <v>6.7001405800000001E-4</v>
      </c>
      <c r="AE2785" s="122">
        <v>6.4247923320000005E-4</v>
      </c>
      <c r="AF2785" s="122">
        <v>5.8435016080000002E-4</v>
      </c>
      <c r="AG2785" s="122">
        <v>6.3636038199999998E-4</v>
      </c>
      <c r="AH2785" s="122">
        <v>7.6485622919999997E-4</v>
      </c>
      <c r="AI2785" s="122">
        <v>6.0576613440000001E-4</v>
      </c>
      <c r="AJ2785" s="122">
        <v>1.6055424027999999E-3</v>
      </c>
      <c r="AK2785" s="122">
        <v>4.1698739824E-3</v>
      </c>
      <c r="AL2785" s="122">
        <v>0</v>
      </c>
    </row>
    <row r="2786" spans="1:38" hidden="1" x14ac:dyDescent="0.25">
      <c r="A2786" s="122" t="s">
        <v>1995</v>
      </c>
      <c r="B2786" s="122">
        <v>1</v>
      </c>
      <c r="C2786" s="122" t="s">
        <v>2193</v>
      </c>
      <c r="D2786" s="122" t="s">
        <v>2114</v>
      </c>
      <c r="E2786" s="122">
        <v>51</v>
      </c>
      <c r="F2786" s="122">
        <v>0</v>
      </c>
      <c r="G2786" s="122">
        <v>0</v>
      </c>
      <c r="H2786" s="122">
        <v>0</v>
      </c>
      <c r="I2786" s="122">
        <v>0</v>
      </c>
      <c r="J2786" s="122">
        <v>0</v>
      </c>
      <c r="K2786" s="122">
        <v>6.4835555568000004E-3</v>
      </c>
      <c r="L2786" s="122">
        <v>6.1495148932000001E-3</v>
      </c>
      <c r="M2786" s="122">
        <v>6.5328583543999997E-3</v>
      </c>
      <c r="N2786" s="122">
        <v>6.2467735315999999E-3</v>
      </c>
      <c r="O2786" s="122">
        <v>7.3140918172000004E-3</v>
      </c>
      <c r="P2786" s="122">
        <v>6.9054584676000001E-3</v>
      </c>
      <c r="Q2786" s="122">
        <v>5.9911111119999999E-3</v>
      </c>
      <c r="R2786" s="122">
        <v>6.8647763464000002E-3</v>
      </c>
      <c r="S2786" s="122">
        <v>6.7936272235999996E-3</v>
      </c>
      <c r="T2786" s="122">
        <v>7.2394041719999998E-3</v>
      </c>
      <c r="U2786" s="122">
        <v>5.0651685391999999E-3</v>
      </c>
      <c r="V2786" s="122">
        <v>6.1973735208000003E-3</v>
      </c>
      <c r="W2786" s="122">
        <v>6.6548977403999999E-3</v>
      </c>
      <c r="X2786" s="122">
        <v>6.1973735208000003E-3</v>
      </c>
      <c r="Y2786" s="122">
        <v>6.446932184E-3</v>
      </c>
      <c r="Z2786" s="122">
        <v>0</v>
      </c>
      <c r="AA2786" s="122">
        <v>0</v>
      </c>
      <c r="AB2786" s="122">
        <v>0</v>
      </c>
      <c r="AC2786" s="122">
        <v>0</v>
      </c>
      <c r="AD2786" s="122">
        <v>0</v>
      </c>
      <c r="AE2786" s="122">
        <v>0</v>
      </c>
      <c r="AF2786" s="122">
        <v>0</v>
      </c>
      <c r="AG2786" s="122">
        <v>0</v>
      </c>
      <c r="AH2786" s="122">
        <v>0</v>
      </c>
      <c r="AI2786" s="122">
        <v>0</v>
      </c>
      <c r="AJ2786" s="122">
        <v>0</v>
      </c>
      <c r="AK2786" s="122">
        <v>0</v>
      </c>
      <c r="AL2786" s="122">
        <v>0</v>
      </c>
    </row>
    <row r="2787" spans="1:38" hidden="1" x14ac:dyDescent="0.25">
      <c r="A2787" s="122" t="s">
        <v>1995</v>
      </c>
      <c r="B2787" s="122">
        <v>1</v>
      </c>
      <c r="C2787" s="122" t="s">
        <v>2193</v>
      </c>
      <c r="D2787" s="122" t="s">
        <v>2115</v>
      </c>
      <c r="E2787" s="122">
        <v>51</v>
      </c>
      <c r="F2787" s="122">
        <v>0</v>
      </c>
      <c r="G2787" s="122">
        <v>0</v>
      </c>
      <c r="H2787" s="122">
        <v>0</v>
      </c>
      <c r="I2787" s="122">
        <v>0</v>
      </c>
      <c r="J2787" s="122">
        <v>0</v>
      </c>
      <c r="K2787" s="122">
        <v>0</v>
      </c>
      <c r="L2787" s="122">
        <v>0</v>
      </c>
      <c r="M2787" s="122">
        <v>0</v>
      </c>
      <c r="N2787" s="122">
        <v>0</v>
      </c>
      <c r="O2787" s="122">
        <v>0</v>
      </c>
      <c r="P2787" s="122">
        <v>0</v>
      </c>
      <c r="Q2787" s="122">
        <v>0</v>
      </c>
      <c r="R2787" s="122">
        <v>0</v>
      </c>
      <c r="S2787" s="122">
        <v>0</v>
      </c>
      <c r="T2787" s="122">
        <v>0</v>
      </c>
      <c r="U2787" s="122">
        <v>0</v>
      </c>
      <c r="V2787" s="122">
        <v>0</v>
      </c>
      <c r="W2787" s="122">
        <v>0</v>
      </c>
      <c r="X2787" s="122">
        <v>0</v>
      </c>
      <c r="Y2787" s="122">
        <v>0</v>
      </c>
      <c r="Z2787" s="122">
        <v>0</v>
      </c>
      <c r="AA2787" s="122">
        <v>0</v>
      </c>
      <c r="AB2787" s="122">
        <v>0</v>
      </c>
      <c r="AC2787" s="122">
        <v>0</v>
      </c>
      <c r="AD2787" s="122">
        <v>0</v>
      </c>
      <c r="AE2787" s="122">
        <v>0</v>
      </c>
      <c r="AF2787" s="122">
        <v>0</v>
      </c>
      <c r="AG2787" s="122">
        <v>0</v>
      </c>
      <c r="AH2787" s="122">
        <v>0</v>
      </c>
      <c r="AI2787" s="122">
        <v>0</v>
      </c>
      <c r="AJ2787" s="122">
        <v>0</v>
      </c>
      <c r="AK2787" s="122">
        <v>0</v>
      </c>
      <c r="AL2787" s="122">
        <v>0</v>
      </c>
    </row>
    <row r="2788" spans="1:38" hidden="1" x14ac:dyDescent="0.25">
      <c r="A2788" s="122" t="s">
        <v>1995</v>
      </c>
      <c r="B2788" s="122">
        <v>1</v>
      </c>
      <c r="C2788" s="122" t="s">
        <v>2193</v>
      </c>
      <c r="D2788" s="122" t="s">
        <v>2116</v>
      </c>
      <c r="E2788" s="122">
        <v>51</v>
      </c>
      <c r="F2788" s="122">
        <v>0</v>
      </c>
      <c r="G2788" s="122">
        <v>0</v>
      </c>
      <c r="H2788" s="122">
        <v>0</v>
      </c>
      <c r="I2788" s="122">
        <v>0</v>
      </c>
      <c r="J2788" s="122">
        <v>0</v>
      </c>
      <c r="K2788" s="122">
        <v>0</v>
      </c>
      <c r="L2788" s="122">
        <v>0</v>
      </c>
      <c r="M2788" s="122">
        <v>0</v>
      </c>
      <c r="N2788" s="122">
        <v>0</v>
      </c>
      <c r="O2788" s="122">
        <v>0</v>
      </c>
      <c r="P2788" s="122">
        <v>0</v>
      </c>
      <c r="Q2788" s="122">
        <v>0</v>
      </c>
      <c r="R2788" s="122">
        <v>0</v>
      </c>
      <c r="S2788" s="122">
        <v>0</v>
      </c>
      <c r="T2788" s="122">
        <v>0</v>
      </c>
      <c r="U2788" s="122">
        <v>0</v>
      </c>
      <c r="V2788" s="122">
        <v>0</v>
      </c>
      <c r="W2788" s="122">
        <v>0</v>
      </c>
      <c r="X2788" s="122">
        <v>0</v>
      </c>
      <c r="Y2788" s="122">
        <v>0</v>
      </c>
      <c r="Z2788" s="122">
        <v>0</v>
      </c>
      <c r="AA2788" s="122">
        <v>0</v>
      </c>
      <c r="AB2788" s="122">
        <v>0</v>
      </c>
      <c r="AC2788" s="122">
        <v>0</v>
      </c>
      <c r="AD2788" s="122">
        <v>0</v>
      </c>
      <c r="AE2788" s="122">
        <v>0</v>
      </c>
      <c r="AF2788" s="122">
        <v>0</v>
      </c>
      <c r="AG2788" s="122">
        <v>0</v>
      </c>
      <c r="AH2788" s="122">
        <v>0</v>
      </c>
      <c r="AI2788" s="122">
        <v>0</v>
      </c>
      <c r="AJ2788" s="122">
        <v>0</v>
      </c>
      <c r="AK2788" s="122">
        <v>0</v>
      </c>
      <c r="AL2788" s="122">
        <v>0</v>
      </c>
    </row>
    <row r="2789" spans="1:38" hidden="1" x14ac:dyDescent="0.25">
      <c r="A2789" s="122" t="s">
        <v>1995</v>
      </c>
      <c r="B2789" s="122">
        <v>1</v>
      </c>
      <c r="C2789" s="122" t="s">
        <v>2193</v>
      </c>
      <c r="D2789" s="122" t="s">
        <v>2138</v>
      </c>
      <c r="E2789" s="122">
        <v>51</v>
      </c>
      <c r="F2789" s="122">
        <v>0</v>
      </c>
      <c r="G2789" s="122">
        <v>0</v>
      </c>
      <c r="H2789" s="122">
        <v>0</v>
      </c>
      <c r="I2789" s="122">
        <v>0</v>
      </c>
      <c r="J2789" s="122">
        <v>0</v>
      </c>
      <c r="K2789" s="122">
        <v>0</v>
      </c>
      <c r="L2789" s="122">
        <v>0</v>
      </c>
      <c r="M2789" s="122">
        <v>0</v>
      </c>
      <c r="N2789" s="122">
        <v>0</v>
      </c>
      <c r="O2789" s="122">
        <v>0</v>
      </c>
      <c r="P2789" s="122">
        <v>0</v>
      </c>
      <c r="Q2789" s="122">
        <v>0</v>
      </c>
      <c r="R2789" s="122">
        <v>0</v>
      </c>
      <c r="S2789" s="122">
        <v>0</v>
      </c>
      <c r="T2789" s="122">
        <v>0</v>
      </c>
      <c r="U2789" s="122">
        <v>0</v>
      </c>
      <c r="V2789" s="122">
        <v>0</v>
      </c>
      <c r="W2789" s="122">
        <v>0</v>
      </c>
      <c r="X2789" s="122">
        <v>0</v>
      </c>
      <c r="Y2789" s="122">
        <v>0</v>
      </c>
      <c r="Z2789" s="122">
        <v>0</v>
      </c>
      <c r="AA2789" s="122">
        <v>0</v>
      </c>
      <c r="AB2789" s="122">
        <v>0</v>
      </c>
      <c r="AC2789" s="122">
        <v>0</v>
      </c>
      <c r="AD2789" s="122">
        <v>0</v>
      </c>
      <c r="AE2789" s="122">
        <v>0</v>
      </c>
      <c r="AF2789" s="122">
        <v>0</v>
      </c>
      <c r="AG2789" s="122">
        <v>0</v>
      </c>
      <c r="AH2789" s="122">
        <v>0</v>
      </c>
      <c r="AI2789" s="122">
        <v>0</v>
      </c>
      <c r="AJ2789" s="122">
        <v>0</v>
      </c>
      <c r="AK2789" s="122">
        <v>0</v>
      </c>
      <c r="AL2789" s="122">
        <v>0</v>
      </c>
    </row>
    <row r="2790" spans="1:38" hidden="1" x14ac:dyDescent="0.25">
      <c r="A2790" s="122" t="s">
        <v>1995</v>
      </c>
      <c r="B2790" s="122">
        <v>1</v>
      </c>
      <c r="C2790" s="122" t="s">
        <v>2193</v>
      </c>
      <c r="D2790" s="122" t="s">
        <v>2117</v>
      </c>
      <c r="E2790" s="122">
        <v>51</v>
      </c>
      <c r="F2790" s="122">
        <v>0</v>
      </c>
      <c r="G2790" s="122">
        <v>0</v>
      </c>
      <c r="H2790" s="122">
        <v>0</v>
      </c>
      <c r="I2790" s="122">
        <v>0</v>
      </c>
      <c r="J2790" s="122">
        <v>0</v>
      </c>
      <c r="K2790" s="122">
        <v>0</v>
      </c>
      <c r="L2790" s="122">
        <v>0</v>
      </c>
      <c r="M2790" s="122">
        <v>0</v>
      </c>
      <c r="N2790" s="122">
        <v>0</v>
      </c>
      <c r="O2790" s="122">
        <v>0</v>
      </c>
      <c r="P2790" s="122">
        <v>0</v>
      </c>
      <c r="Q2790" s="122">
        <v>0</v>
      </c>
      <c r="R2790" s="122">
        <v>0</v>
      </c>
      <c r="S2790" s="122">
        <v>0</v>
      </c>
      <c r="T2790" s="122">
        <v>0</v>
      </c>
      <c r="U2790" s="122">
        <v>0</v>
      </c>
      <c r="V2790" s="122">
        <v>0</v>
      </c>
      <c r="W2790" s="122">
        <v>0</v>
      </c>
      <c r="X2790" s="122">
        <v>0</v>
      </c>
      <c r="Y2790" s="122">
        <v>0</v>
      </c>
      <c r="Z2790" s="122">
        <v>0</v>
      </c>
      <c r="AA2790" s="122">
        <v>0</v>
      </c>
      <c r="AB2790" s="122">
        <v>0</v>
      </c>
      <c r="AC2790" s="122">
        <v>0</v>
      </c>
      <c r="AD2790" s="122">
        <v>0</v>
      </c>
      <c r="AE2790" s="122">
        <v>0</v>
      </c>
      <c r="AF2790" s="122">
        <v>0</v>
      </c>
      <c r="AG2790" s="122">
        <v>0</v>
      </c>
      <c r="AH2790" s="122">
        <v>0</v>
      </c>
      <c r="AI2790" s="122">
        <v>0</v>
      </c>
      <c r="AJ2790" s="122">
        <v>0</v>
      </c>
      <c r="AK2790" s="122">
        <v>0</v>
      </c>
      <c r="AL2790" s="122">
        <v>0</v>
      </c>
    </row>
    <row r="2791" spans="1:38" hidden="1" x14ac:dyDescent="0.25">
      <c r="A2791" s="122" t="s">
        <v>1995</v>
      </c>
      <c r="B2791" s="122">
        <v>1</v>
      </c>
      <c r="C2791" s="122" t="s">
        <v>2193</v>
      </c>
      <c r="D2791" s="122" t="s">
        <v>2118</v>
      </c>
      <c r="E2791" s="122">
        <v>51</v>
      </c>
      <c r="F2791" s="122">
        <v>0</v>
      </c>
      <c r="G2791" s="122">
        <v>0</v>
      </c>
      <c r="H2791" s="122">
        <v>0</v>
      </c>
      <c r="I2791" s="122">
        <v>0</v>
      </c>
      <c r="J2791" s="122">
        <v>0</v>
      </c>
      <c r="K2791" s="122">
        <v>0</v>
      </c>
      <c r="L2791" s="122">
        <v>0</v>
      </c>
      <c r="M2791" s="122">
        <v>0</v>
      </c>
      <c r="N2791" s="122">
        <v>0</v>
      </c>
      <c r="O2791" s="122">
        <v>0</v>
      </c>
      <c r="P2791" s="122">
        <v>0</v>
      </c>
      <c r="Q2791" s="122">
        <v>0</v>
      </c>
      <c r="R2791" s="122">
        <v>0</v>
      </c>
      <c r="S2791" s="122">
        <v>0</v>
      </c>
      <c r="T2791" s="122">
        <v>0</v>
      </c>
      <c r="U2791" s="122">
        <v>0</v>
      </c>
      <c r="V2791" s="122">
        <v>0</v>
      </c>
      <c r="W2791" s="122">
        <v>0</v>
      </c>
      <c r="X2791" s="122">
        <v>0</v>
      </c>
      <c r="Y2791" s="122">
        <v>0</v>
      </c>
      <c r="Z2791" s="122">
        <v>0</v>
      </c>
      <c r="AA2791" s="122">
        <v>0</v>
      </c>
      <c r="AB2791" s="122">
        <v>0</v>
      </c>
      <c r="AC2791" s="122">
        <v>0</v>
      </c>
      <c r="AD2791" s="122">
        <v>0</v>
      </c>
      <c r="AE2791" s="122">
        <v>0</v>
      </c>
      <c r="AF2791" s="122">
        <v>0</v>
      </c>
      <c r="AG2791" s="122">
        <v>0</v>
      </c>
      <c r="AH2791" s="122">
        <v>0</v>
      </c>
      <c r="AI2791" s="122">
        <v>0</v>
      </c>
      <c r="AJ2791" s="122">
        <v>0</v>
      </c>
      <c r="AK2791" s="122">
        <v>0</v>
      </c>
      <c r="AL2791" s="122">
        <v>0</v>
      </c>
    </row>
    <row r="2792" spans="1:38" hidden="1" x14ac:dyDescent="0.25">
      <c r="A2792" s="122" t="s">
        <v>1995</v>
      </c>
      <c r="B2792" s="122">
        <v>1</v>
      </c>
      <c r="C2792" s="122" t="s">
        <v>2193</v>
      </c>
      <c r="D2792" s="122" t="s">
        <v>2119</v>
      </c>
      <c r="E2792" s="122">
        <v>51</v>
      </c>
      <c r="F2792" s="122">
        <v>0</v>
      </c>
      <c r="G2792" s="122">
        <v>0</v>
      </c>
      <c r="H2792" s="122">
        <v>0</v>
      </c>
      <c r="I2792" s="122">
        <v>0</v>
      </c>
      <c r="J2792" s="122">
        <v>0</v>
      </c>
      <c r="K2792" s="122">
        <v>0</v>
      </c>
      <c r="L2792" s="122">
        <v>0</v>
      </c>
      <c r="M2792" s="122">
        <v>0</v>
      </c>
      <c r="N2792" s="122">
        <v>0</v>
      </c>
      <c r="O2792" s="122">
        <v>0</v>
      </c>
      <c r="P2792" s="122">
        <v>0</v>
      </c>
      <c r="Q2792" s="122">
        <v>0</v>
      </c>
      <c r="R2792" s="122">
        <v>0</v>
      </c>
      <c r="S2792" s="122">
        <v>0</v>
      </c>
      <c r="T2792" s="122">
        <v>0</v>
      </c>
      <c r="U2792" s="122">
        <v>0</v>
      </c>
      <c r="V2792" s="122">
        <v>0</v>
      </c>
      <c r="W2792" s="122">
        <v>0</v>
      </c>
      <c r="X2792" s="122">
        <v>0</v>
      </c>
      <c r="Y2792" s="122">
        <v>0</v>
      </c>
      <c r="Z2792" s="122">
        <v>0</v>
      </c>
      <c r="AA2792" s="122">
        <v>0</v>
      </c>
      <c r="AB2792" s="122">
        <v>0</v>
      </c>
      <c r="AC2792" s="122">
        <v>0</v>
      </c>
      <c r="AD2792" s="122">
        <v>0</v>
      </c>
      <c r="AE2792" s="122">
        <v>0</v>
      </c>
      <c r="AF2792" s="122">
        <v>0</v>
      </c>
      <c r="AG2792" s="122">
        <v>0</v>
      </c>
      <c r="AH2792" s="122">
        <v>0</v>
      </c>
      <c r="AI2792" s="122">
        <v>0</v>
      </c>
      <c r="AJ2792" s="122">
        <v>0</v>
      </c>
      <c r="AK2792" s="122">
        <v>0</v>
      </c>
      <c r="AL2792" s="122">
        <v>0</v>
      </c>
    </row>
    <row r="2793" spans="1:38" hidden="1" x14ac:dyDescent="0.25">
      <c r="A2793" s="122" t="s">
        <v>1995</v>
      </c>
      <c r="B2793" s="122">
        <v>1</v>
      </c>
      <c r="C2793" s="122" t="s">
        <v>2193</v>
      </c>
      <c r="D2793" s="122" t="s">
        <v>2120</v>
      </c>
      <c r="E2793" s="122">
        <v>51</v>
      </c>
      <c r="F2793" s="122">
        <v>1.0409482759199999E-2</v>
      </c>
      <c r="G2793" s="122">
        <v>1.09646551728E-2</v>
      </c>
      <c r="H2793" s="122">
        <v>8.9341168392E-3</v>
      </c>
      <c r="I2793" s="122">
        <v>1.03227094796E-2</v>
      </c>
      <c r="J2793" s="122">
        <v>1.0626E-2</v>
      </c>
      <c r="K2793" s="122">
        <v>8.9148888891999994E-3</v>
      </c>
      <c r="L2793" s="122">
        <v>8.4555829792000003E-3</v>
      </c>
      <c r="M2793" s="122">
        <v>8.9826802379999997E-3</v>
      </c>
      <c r="N2793" s="122">
        <v>8.5893136056000002E-3</v>
      </c>
      <c r="O2793" s="122">
        <v>1.2799660678000001E-2</v>
      </c>
      <c r="P2793" s="122">
        <v>1.20845523204E-2</v>
      </c>
      <c r="Q2793" s="122">
        <v>1.04844444432E-2</v>
      </c>
      <c r="R2793" s="122">
        <v>1.20133586048E-2</v>
      </c>
      <c r="S2793" s="122">
        <v>1.1888847641999999E-2</v>
      </c>
      <c r="T2793" s="122">
        <v>1.2668957299600001E-2</v>
      </c>
      <c r="U2793" s="122">
        <v>8.8640449436E-3</v>
      </c>
      <c r="V2793" s="122">
        <v>1.0845403660000001E-2</v>
      </c>
      <c r="W2793" s="122">
        <v>1.16460710436E-2</v>
      </c>
      <c r="X2793" s="122">
        <v>1.0845403660000001E-2</v>
      </c>
      <c r="Y2793" s="122">
        <v>1.12821313248E-2</v>
      </c>
      <c r="Z2793" s="122">
        <v>1.28595165384E-2</v>
      </c>
      <c r="AA2793" s="122">
        <v>1.2331043256000001E-2</v>
      </c>
      <c r="AB2793" s="122">
        <v>9.0875791552000006E-3</v>
      </c>
      <c r="AC2793" s="122">
        <v>1.12795580464E-2</v>
      </c>
      <c r="AD2793" s="122">
        <v>1.26941768296E-2</v>
      </c>
      <c r="AE2793" s="122">
        <v>1.1511729283599999E-2</v>
      </c>
      <c r="AF2793" s="122">
        <v>9.9975365279999992E-3</v>
      </c>
      <c r="AG2793" s="122">
        <v>1.0103392796E-2</v>
      </c>
      <c r="AH2793" s="122">
        <v>1.06068355932E-2</v>
      </c>
      <c r="AI2793" s="122">
        <v>1.0319664412400001E-2</v>
      </c>
      <c r="AJ2793" s="122">
        <v>9.3347854264000003E-3</v>
      </c>
      <c r="AK2793" s="122">
        <v>1.04626790016E-2</v>
      </c>
      <c r="AL2793" s="122">
        <v>0</v>
      </c>
    </row>
    <row r="2794" spans="1:38" hidden="1" x14ac:dyDescent="0.25">
      <c r="A2794" s="122" t="s">
        <v>1995</v>
      </c>
      <c r="B2794" s="122">
        <v>1</v>
      </c>
      <c r="C2794" s="122" t="s">
        <v>2193</v>
      </c>
      <c r="D2794" s="122" t="s">
        <v>2121</v>
      </c>
      <c r="E2794" s="122">
        <v>51</v>
      </c>
      <c r="F2794" s="122">
        <v>0.14110087074159999</v>
      </c>
      <c r="G2794" s="122">
        <v>0.14834331217999999</v>
      </c>
      <c r="H2794" s="122">
        <v>0.14380608364639999</v>
      </c>
      <c r="I2794" s="122">
        <v>0.1738451240484</v>
      </c>
      <c r="J2794" s="122">
        <v>0.179810372504</v>
      </c>
      <c r="K2794" s="122">
        <v>0.16815606881360001</v>
      </c>
      <c r="L2794" s="122">
        <v>0.20211490651239999</v>
      </c>
      <c r="M2794" s="122">
        <v>0.2265723785696</v>
      </c>
      <c r="N2794" s="122">
        <v>0.21667352814240001</v>
      </c>
      <c r="O2794" s="122">
        <v>0.25460409211439999</v>
      </c>
      <c r="P2794" s="122">
        <v>0.22824512018840001</v>
      </c>
      <c r="Q2794" s="122">
        <v>0.18678703613639999</v>
      </c>
      <c r="R2794" s="122">
        <v>0.1905039593184</v>
      </c>
      <c r="S2794" s="122">
        <v>0.189762726006</v>
      </c>
      <c r="T2794" s="122">
        <v>0.16323956164879999</v>
      </c>
      <c r="U2794" s="122">
        <v>6.60887901128E-2</v>
      </c>
      <c r="V2794" s="122">
        <v>3.6027191342799997E-2</v>
      </c>
      <c r="W2794" s="122">
        <v>3.8346252515199998E-2</v>
      </c>
      <c r="X2794" s="122">
        <v>3.5046734270799997E-2</v>
      </c>
      <c r="Y2794" s="122">
        <v>3.60035247992E-2</v>
      </c>
      <c r="Z2794" s="122">
        <v>3.8290182025200001E-2</v>
      </c>
      <c r="AA2794" s="122">
        <v>3.6549554554800003E-2</v>
      </c>
      <c r="AB2794" s="122">
        <v>5.9385424949200002E-2</v>
      </c>
      <c r="AC2794" s="122">
        <v>7.2183790196000006E-2</v>
      </c>
      <c r="AD2794" s="122">
        <v>0.12687027556559999</v>
      </c>
      <c r="AE2794" s="122">
        <v>0.1361693118716</v>
      </c>
      <c r="AF2794" s="122">
        <v>0.1741928470072</v>
      </c>
      <c r="AG2794" s="122">
        <v>0.1763109739076</v>
      </c>
      <c r="AH2794" s="122">
        <v>0.23017393592480001</v>
      </c>
      <c r="AI2794" s="122">
        <v>0.2663141129264</v>
      </c>
      <c r="AJ2794" s="122">
        <v>0.24073148764560001</v>
      </c>
      <c r="AK2794" s="122">
        <v>0.26944293660759999</v>
      </c>
      <c r="AL2794" s="122">
        <v>0</v>
      </c>
    </row>
    <row r="2795" spans="1:38" hidden="1" x14ac:dyDescent="0.25">
      <c r="A2795" s="122" t="s">
        <v>1995</v>
      </c>
      <c r="B2795" s="122">
        <v>1</v>
      </c>
      <c r="C2795" s="122" t="s">
        <v>2193</v>
      </c>
      <c r="D2795" s="122" t="s">
        <v>2139</v>
      </c>
      <c r="E2795" s="122">
        <v>51</v>
      </c>
      <c r="F2795" s="122">
        <v>0</v>
      </c>
      <c r="G2795" s="122">
        <v>0</v>
      </c>
      <c r="H2795" s="122">
        <v>0</v>
      </c>
      <c r="I2795" s="122">
        <v>0</v>
      </c>
      <c r="J2795" s="122">
        <v>0</v>
      </c>
      <c r="K2795" s="122">
        <v>0</v>
      </c>
      <c r="L2795" s="122">
        <v>0</v>
      </c>
      <c r="M2795" s="122">
        <v>0</v>
      </c>
      <c r="N2795" s="122">
        <v>0</v>
      </c>
      <c r="O2795" s="122">
        <v>0</v>
      </c>
      <c r="P2795" s="122">
        <v>0</v>
      </c>
      <c r="Q2795" s="122">
        <v>0</v>
      </c>
      <c r="R2795" s="122">
        <v>0</v>
      </c>
      <c r="S2795" s="122">
        <v>0</v>
      </c>
      <c r="T2795" s="122">
        <v>0</v>
      </c>
      <c r="U2795" s="122">
        <v>0</v>
      </c>
      <c r="V2795" s="122">
        <v>0</v>
      </c>
      <c r="W2795" s="122">
        <v>0</v>
      </c>
      <c r="X2795" s="122">
        <v>0</v>
      </c>
      <c r="Y2795" s="122">
        <v>0</v>
      </c>
      <c r="Z2795" s="122">
        <v>0</v>
      </c>
      <c r="AA2795" s="122">
        <v>0</v>
      </c>
      <c r="AB2795" s="122">
        <v>0</v>
      </c>
      <c r="AC2795" s="122">
        <v>0</v>
      </c>
      <c r="AD2795" s="122">
        <v>0</v>
      </c>
      <c r="AE2795" s="122">
        <v>0</v>
      </c>
      <c r="AF2795" s="122">
        <v>0</v>
      </c>
      <c r="AG2795" s="122">
        <v>0</v>
      </c>
      <c r="AH2795" s="122">
        <v>0</v>
      </c>
      <c r="AI2795" s="122">
        <v>0</v>
      </c>
      <c r="AJ2795" s="122">
        <v>0</v>
      </c>
      <c r="AK2795" s="122">
        <v>0</v>
      </c>
      <c r="AL2795" s="122">
        <v>0</v>
      </c>
    </row>
    <row r="2796" spans="1:38" hidden="1" x14ac:dyDescent="0.25">
      <c r="A2796" s="122" t="s">
        <v>1995</v>
      </c>
      <c r="B2796" s="122">
        <v>1</v>
      </c>
      <c r="C2796" s="122" t="s">
        <v>2193</v>
      </c>
      <c r="D2796" s="122" t="s">
        <v>2122</v>
      </c>
      <c r="E2796" s="122">
        <v>51</v>
      </c>
      <c r="F2796" s="122">
        <v>0</v>
      </c>
      <c r="G2796" s="122">
        <v>0</v>
      </c>
      <c r="H2796" s="122">
        <v>0</v>
      </c>
      <c r="I2796" s="122">
        <v>0</v>
      </c>
      <c r="J2796" s="122">
        <v>0</v>
      </c>
      <c r="K2796" s="122">
        <v>0</v>
      </c>
      <c r="L2796" s="122">
        <v>0</v>
      </c>
      <c r="M2796" s="122">
        <v>0</v>
      </c>
      <c r="N2796" s="122">
        <v>0</v>
      </c>
      <c r="O2796" s="122">
        <v>0</v>
      </c>
      <c r="P2796" s="122">
        <v>0</v>
      </c>
      <c r="Q2796" s="122">
        <v>0</v>
      </c>
      <c r="R2796" s="122">
        <v>0</v>
      </c>
      <c r="S2796" s="122">
        <v>0</v>
      </c>
      <c r="T2796" s="122">
        <v>0</v>
      </c>
      <c r="U2796" s="122">
        <v>0</v>
      </c>
      <c r="V2796" s="122">
        <v>0</v>
      </c>
      <c r="W2796" s="122">
        <v>0</v>
      </c>
      <c r="X2796" s="122">
        <v>0</v>
      </c>
      <c r="Y2796" s="122">
        <v>0</v>
      </c>
      <c r="Z2796" s="122">
        <v>0</v>
      </c>
      <c r="AA2796" s="122">
        <v>0</v>
      </c>
      <c r="AB2796" s="122">
        <v>0</v>
      </c>
      <c r="AC2796" s="122">
        <v>0</v>
      </c>
      <c r="AD2796" s="122">
        <v>0</v>
      </c>
      <c r="AE2796" s="122">
        <v>0</v>
      </c>
      <c r="AF2796" s="122">
        <v>0</v>
      </c>
      <c r="AG2796" s="122">
        <v>0</v>
      </c>
      <c r="AH2796" s="122">
        <v>0</v>
      </c>
      <c r="AI2796" s="122">
        <v>0</v>
      </c>
      <c r="AJ2796" s="122">
        <v>0</v>
      </c>
      <c r="AK2796" s="122">
        <v>0</v>
      </c>
      <c r="AL2796" s="122">
        <v>0</v>
      </c>
    </row>
    <row r="2797" spans="1:38" hidden="1" x14ac:dyDescent="0.25">
      <c r="A2797" s="122" t="s">
        <v>1995</v>
      </c>
      <c r="B2797" s="122">
        <v>1</v>
      </c>
      <c r="C2797" s="122" t="s">
        <v>2193</v>
      </c>
      <c r="D2797" s="122" t="s">
        <v>2123</v>
      </c>
      <c r="E2797" s="122">
        <v>51</v>
      </c>
      <c r="F2797" s="122">
        <v>0</v>
      </c>
      <c r="G2797" s="122">
        <v>0</v>
      </c>
      <c r="H2797" s="122">
        <v>0</v>
      </c>
      <c r="I2797" s="122">
        <v>0</v>
      </c>
      <c r="J2797" s="122">
        <v>0</v>
      </c>
      <c r="K2797" s="122">
        <v>0</v>
      </c>
      <c r="L2797" s="122">
        <v>0</v>
      </c>
      <c r="M2797" s="122">
        <v>0</v>
      </c>
      <c r="N2797" s="122">
        <v>0</v>
      </c>
      <c r="O2797" s="122">
        <v>0</v>
      </c>
      <c r="P2797" s="122">
        <v>0</v>
      </c>
      <c r="Q2797" s="122">
        <v>0</v>
      </c>
      <c r="R2797" s="122">
        <v>0</v>
      </c>
      <c r="S2797" s="122">
        <v>0</v>
      </c>
      <c r="T2797" s="122">
        <v>0</v>
      </c>
      <c r="U2797" s="122">
        <v>0</v>
      </c>
      <c r="V2797" s="122">
        <v>0</v>
      </c>
      <c r="W2797" s="122">
        <v>0</v>
      </c>
      <c r="X2797" s="122">
        <v>0</v>
      </c>
      <c r="Y2797" s="122">
        <v>0</v>
      </c>
      <c r="Z2797" s="122">
        <v>0</v>
      </c>
      <c r="AA2797" s="122">
        <v>0</v>
      </c>
      <c r="AB2797" s="122">
        <v>0</v>
      </c>
      <c r="AC2797" s="122">
        <v>0</v>
      </c>
      <c r="AD2797" s="122">
        <v>0</v>
      </c>
      <c r="AE2797" s="122">
        <v>0</v>
      </c>
      <c r="AF2797" s="122">
        <v>0</v>
      </c>
      <c r="AG2797" s="122">
        <v>0</v>
      </c>
      <c r="AH2797" s="122">
        <v>0</v>
      </c>
      <c r="AI2797" s="122">
        <v>0</v>
      </c>
      <c r="AJ2797" s="122">
        <v>0</v>
      </c>
      <c r="AK2797" s="122">
        <v>0</v>
      </c>
      <c r="AL2797" s="122">
        <v>0</v>
      </c>
    </row>
    <row r="2798" spans="1:38" hidden="1" x14ac:dyDescent="0.25">
      <c r="A2798" s="122" t="s">
        <v>1995</v>
      </c>
      <c r="B2798" s="122">
        <v>1</v>
      </c>
      <c r="C2798" s="122" t="s">
        <v>2193</v>
      </c>
      <c r="D2798" s="122" t="s">
        <v>2140</v>
      </c>
      <c r="E2798" s="122">
        <v>51</v>
      </c>
      <c r="F2798" s="122">
        <v>0</v>
      </c>
      <c r="G2798" s="122">
        <v>0</v>
      </c>
      <c r="H2798" s="122">
        <v>0</v>
      </c>
      <c r="I2798" s="122">
        <v>0</v>
      </c>
      <c r="J2798" s="122">
        <v>0</v>
      </c>
      <c r="K2798" s="122">
        <v>0</v>
      </c>
      <c r="L2798" s="122">
        <v>0</v>
      </c>
      <c r="M2798" s="122">
        <v>0</v>
      </c>
      <c r="N2798" s="122">
        <v>0</v>
      </c>
      <c r="O2798" s="122">
        <v>0</v>
      </c>
      <c r="P2798" s="122">
        <v>0</v>
      </c>
      <c r="Q2798" s="122">
        <v>0</v>
      </c>
      <c r="R2798" s="122">
        <v>0</v>
      </c>
      <c r="S2798" s="122">
        <v>0</v>
      </c>
      <c r="T2798" s="122">
        <v>0</v>
      </c>
      <c r="U2798" s="122">
        <v>0</v>
      </c>
      <c r="V2798" s="122">
        <v>0</v>
      </c>
      <c r="W2798" s="122">
        <v>0</v>
      </c>
      <c r="X2798" s="122">
        <v>0</v>
      </c>
      <c r="Y2798" s="122">
        <v>0</v>
      </c>
      <c r="Z2798" s="122">
        <v>0</v>
      </c>
      <c r="AA2798" s="122">
        <v>0</v>
      </c>
      <c r="AB2798" s="122">
        <v>0</v>
      </c>
      <c r="AC2798" s="122">
        <v>0</v>
      </c>
      <c r="AD2798" s="122">
        <v>0</v>
      </c>
      <c r="AE2798" s="122">
        <v>0</v>
      </c>
      <c r="AF2798" s="122">
        <v>0</v>
      </c>
      <c r="AG2798" s="122">
        <v>0</v>
      </c>
      <c r="AH2798" s="122">
        <v>0</v>
      </c>
      <c r="AI2798" s="122">
        <v>0</v>
      </c>
      <c r="AJ2798" s="122">
        <v>0</v>
      </c>
      <c r="AK2798" s="122">
        <v>0</v>
      </c>
      <c r="AL2798" s="122">
        <v>0</v>
      </c>
    </row>
    <row r="2799" spans="1:38" hidden="1" x14ac:dyDescent="0.25">
      <c r="A2799" s="122" t="s">
        <v>1995</v>
      </c>
      <c r="B2799" s="122">
        <v>1</v>
      </c>
      <c r="C2799" s="122" t="s">
        <v>2193</v>
      </c>
      <c r="D2799" s="122" t="s">
        <v>2124</v>
      </c>
      <c r="E2799" s="122">
        <v>51</v>
      </c>
      <c r="F2799" s="122">
        <v>0</v>
      </c>
      <c r="G2799" s="122">
        <v>0</v>
      </c>
      <c r="H2799" s="122">
        <v>0</v>
      </c>
      <c r="I2799" s="122">
        <v>0</v>
      </c>
      <c r="J2799" s="122">
        <v>0</v>
      </c>
      <c r="K2799" s="122">
        <v>0</v>
      </c>
      <c r="L2799" s="122">
        <v>0</v>
      </c>
      <c r="M2799" s="122">
        <v>0</v>
      </c>
      <c r="N2799" s="122">
        <v>0</v>
      </c>
      <c r="O2799" s="122">
        <v>0</v>
      </c>
      <c r="P2799" s="122">
        <v>0</v>
      </c>
      <c r="Q2799" s="122">
        <v>0</v>
      </c>
      <c r="R2799" s="122">
        <v>0</v>
      </c>
      <c r="S2799" s="122">
        <v>0</v>
      </c>
      <c r="T2799" s="122">
        <v>0</v>
      </c>
      <c r="U2799" s="122">
        <v>0</v>
      </c>
      <c r="V2799" s="122">
        <v>0</v>
      </c>
      <c r="W2799" s="122">
        <v>0</v>
      </c>
      <c r="X2799" s="122">
        <v>0</v>
      </c>
      <c r="Y2799" s="122">
        <v>0</v>
      </c>
      <c r="Z2799" s="122">
        <v>0</v>
      </c>
      <c r="AA2799" s="122">
        <v>0</v>
      </c>
      <c r="AB2799" s="122">
        <v>0</v>
      </c>
      <c r="AC2799" s="122">
        <v>0</v>
      </c>
      <c r="AD2799" s="122">
        <v>0</v>
      </c>
      <c r="AE2799" s="122">
        <v>0</v>
      </c>
      <c r="AF2799" s="122">
        <v>0</v>
      </c>
      <c r="AG2799" s="122">
        <v>0</v>
      </c>
      <c r="AH2799" s="122">
        <v>0</v>
      </c>
      <c r="AI2799" s="122">
        <v>0</v>
      </c>
      <c r="AJ2799" s="122">
        <v>0</v>
      </c>
      <c r="AK2799" s="122">
        <v>0</v>
      </c>
      <c r="AL2799" s="122">
        <v>0</v>
      </c>
    </row>
    <row r="2800" spans="1:38" hidden="1" x14ac:dyDescent="0.25">
      <c r="A2800" s="122" t="s">
        <v>1995</v>
      </c>
      <c r="B2800" s="122">
        <v>1</v>
      </c>
      <c r="C2800" s="122" t="s">
        <v>2193</v>
      </c>
      <c r="D2800" s="122" t="s">
        <v>2125</v>
      </c>
      <c r="E2800" s="122">
        <v>51</v>
      </c>
      <c r="F2800" s="122">
        <v>0</v>
      </c>
      <c r="G2800" s="122">
        <v>0</v>
      </c>
      <c r="H2800" s="122">
        <v>0</v>
      </c>
      <c r="I2800" s="122">
        <v>0</v>
      </c>
      <c r="J2800" s="122">
        <v>0</v>
      </c>
      <c r="K2800" s="122">
        <v>0</v>
      </c>
      <c r="L2800" s="122">
        <v>0</v>
      </c>
      <c r="M2800" s="122">
        <v>0</v>
      </c>
      <c r="N2800" s="122">
        <v>0</v>
      </c>
      <c r="O2800" s="122">
        <v>0</v>
      </c>
      <c r="P2800" s="122">
        <v>0</v>
      </c>
      <c r="Q2800" s="122">
        <v>0</v>
      </c>
      <c r="R2800" s="122">
        <v>0</v>
      </c>
      <c r="S2800" s="122">
        <v>0</v>
      </c>
      <c r="T2800" s="122">
        <v>0</v>
      </c>
      <c r="U2800" s="122">
        <v>0</v>
      </c>
      <c r="V2800" s="122">
        <v>0</v>
      </c>
      <c r="W2800" s="122">
        <v>0</v>
      </c>
      <c r="X2800" s="122">
        <v>0</v>
      </c>
      <c r="Y2800" s="122">
        <v>0</v>
      </c>
      <c r="Z2800" s="122">
        <v>0</v>
      </c>
      <c r="AA2800" s="122">
        <v>0</v>
      </c>
      <c r="AB2800" s="122">
        <v>0</v>
      </c>
      <c r="AC2800" s="122">
        <v>0</v>
      </c>
      <c r="AD2800" s="122">
        <v>0</v>
      </c>
      <c r="AE2800" s="122">
        <v>0</v>
      </c>
      <c r="AF2800" s="122">
        <v>0</v>
      </c>
      <c r="AG2800" s="122">
        <v>0</v>
      </c>
      <c r="AH2800" s="122">
        <v>0</v>
      </c>
      <c r="AI2800" s="122">
        <v>0</v>
      </c>
      <c r="AJ2800" s="122">
        <v>0</v>
      </c>
      <c r="AK2800" s="122">
        <v>0</v>
      </c>
      <c r="AL2800" s="122">
        <v>0</v>
      </c>
    </row>
    <row r="2801" spans="1:38" hidden="1" x14ac:dyDescent="0.25">
      <c r="A2801" s="122" t="s">
        <v>1995</v>
      </c>
      <c r="B2801" s="122">
        <v>1</v>
      </c>
      <c r="C2801" s="122" t="s">
        <v>2193</v>
      </c>
      <c r="D2801" s="122" t="s">
        <v>2126</v>
      </c>
      <c r="E2801" s="122">
        <v>51</v>
      </c>
      <c r="F2801" s="122">
        <v>0</v>
      </c>
      <c r="G2801" s="122">
        <v>0</v>
      </c>
      <c r="H2801" s="122">
        <v>0</v>
      </c>
      <c r="I2801" s="122">
        <v>0</v>
      </c>
      <c r="J2801" s="122">
        <v>0</v>
      </c>
      <c r="K2801" s="122">
        <v>0</v>
      </c>
      <c r="L2801" s="122">
        <v>0</v>
      </c>
      <c r="M2801" s="122">
        <v>0</v>
      </c>
      <c r="N2801" s="122">
        <v>0</v>
      </c>
      <c r="O2801" s="122">
        <v>0</v>
      </c>
      <c r="P2801" s="122">
        <v>0</v>
      </c>
      <c r="Q2801" s="122">
        <v>0</v>
      </c>
      <c r="R2801" s="122">
        <v>0</v>
      </c>
      <c r="S2801" s="122">
        <v>0</v>
      </c>
      <c r="T2801" s="122">
        <v>0</v>
      </c>
      <c r="U2801" s="122">
        <v>0</v>
      </c>
      <c r="V2801" s="122">
        <v>0</v>
      </c>
      <c r="W2801" s="122">
        <v>0</v>
      </c>
      <c r="X2801" s="122">
        <v>0</v>
      </c>
      <c r="Y2801" s="122">
        <v>0</v>
      </c>
      <c r="Z2801" s="122">
        <v>0</v>
      </c>
      <c r="AA2801" s="122">
        <v>0</v>
      </c>
      <c r="AB2801" s="122">
        <v>0</v>
      </c>
      <c r="AC2801" s="122">
        <v>0</v>
      </c>
      <c r="AD2801" s="122">
        <v>0</v>
      </c>
      <c r="AE2801" s="122">
        <v>0</v>
      </c>
      <c r="AF2801" s="122">
        <v>0</v>
      </c>
      <c r="AG2801" s="122">
        <v>0</v>
      </c>
      <c r="AH2801" s="122">
        <v>0</v>
      </c>
      <c r="AI2801" s="122">
        <v>0</v>
      </c>
      <c r="AJ2801" s="122">
        <v>0</v>
      </c>
      <c r="AK2801" s="122">
        <v>0</v>
      </c>
      <c r="AL2801" s="122">
        <v>0</v>
      </c>
    </row>
    <row r="2802" spans="1:38" hidden="1" x14ac:dyDescent="0.25">
      <c r="A2802" s="122" t="s">
        <v>1995</v>
      </c>
      <c r="B2802" s="122">
        <v>1</v>
      </c>
      <c r="C2802" s="122" t="s">
        <v>2193</v>
      </c>
      <c r="D2802" s="122" t="s">
        <v>2127</v>
      </c>
      <c r="E2802" s="122">
        <v>51</v>
      </c>
      <c r="F2802" s="122">
        <v>0</v>
      </c>
      <c r="G2802" s="122">
        <v>0</v>
      </c>
      <c r="H2802" s="122">
        <v>0</v>
      </c>
      <c r="I2802" s="122">
        <v>0</v>
      </c>
      <c r="J2802" s="122">
        <v>0</v>
      </c>
      <c r="K2802" s="122">
        <v>0</v>
      </c>
      <c r="L2802" s="122">
        <v>0</v>
      </c>
      <c r="M2802" s="122">
        <v>0</v>
      </c>
      <c r="N2802" s="122">
        <v>0</v>
      </c>
      <c r="O2802" s="122">
        <v>0</v>
      </c>
      <c r="P2802" s="122">
        <v>0</v>
      </c>
      <c r="Q2802" s="122">
        <v>0</v>
      </c>
      <c r="R2802" s="122">
        <v>0</v>
      </c>
      <c r="S2802" s="122">
        <v>0</v>
      </c>
      <c r="T2802" s="122">
        <v>0</v>
      </c>
      <c r="U2802" s="122">
        <v>0</v>
      </c>
      <c r="V2802" s="122">
        <v>0</v>
      </c>
      <c r="W2802" s="122">
        <v>0</v>
      </c>
      <c r="X2802" s="122">
        <v>0</v>
      </c>
      <c r="Y2802" s="122">
        <v>0</v>
      </c>
      <c r="Z2802" s="122">
        <v>0</v>
      </c>
      <c r="AA2802" s="122">
        <v>0</v>
      </c>
      <c r="AB2802" s="122">
        <v>0</v>
      </c>
      <c r="AC2802" s="122">
        <v>0</v>
      </c>
      <c r="AD2802" s="122">
        <v>0</v>
      </c>
      <c r="AE2802" s="122">
        <v>0</v>
      </c>
      <c r="AF2802" s="122">
        <v>0</v>
      </c>
      <c r="AG2802" s="122">
        <v>0</v>
      </c>
      <c r="AH2802" s="122">
        <v>0</v>
      </c>
      <c r="AI2802" s="122">
        <v>0</v>
      </c>
      <c r="AJ2802" s="122">
        <v>0</v>
      </c>
      <c r="AK2802" s="122">
        <v>0</v>
      </c>
      <c r="AL2802" s="122">
        <v>0</v>
      </c>
    </row>
    <row r="2803" spans="1:38" hidden="1" x14ac:dyDescent="0.25">
      <c r="A2803" s="122" t="s">
        <v>1995</v>
      </c>
      <c r="B2803" s="122">
        <v>1</v>
      </c>
      <c r="C2803" s="122" t="s">
        <v>2193</v>
      </c>
      <c r="D2803" s="122" t="s">
        <v>2128</v>
      </c>
      <c r="E2803" s="122">
        <v>51</v>
      </c>
      <c r="F2803" s="122">
        <v>0</v>
      </c>
      <c r="G2803" s="122">
        <v>0</v>
      </c>
      <c r="H2803" s="122">
        <v>0</v>
      </c>
      <c r="I2803" s="122">
        <v>4.8798262995999996E-3</v>
      </c>
      <c r="J2803" s="122">
        <v>5.0232000000000002E-3</v>
      </c>
      <c r="K2803" s="122">
        <v>4.2143111108000003E-3</v>
      </c>
      <c r="L2803" s="122">
        <v>3.9971846796000004E-3</v>
      </c>
      <c r="M2803" s="122">
        <v>4.2463579312E-3</v>
      </c>
      <c r="N2803" s="122">
        <v>4.0604027939999997E-3</v>
      </c>
      <c r="O2803" s="122">
        <v>4.7541596816000004E-3</v>
      </c>
      <c r="P2803" s="122">
        <v>4.4885480052000003E-3</v>
      </c>
      <c r="Q2803" s="122">
        <v>3.8942222227999999E-3</v>
      </c>
      <c r="R2803" s="122">
        <v>4.4621046259999998E-3</v>
      </c>
      <c r="S2803" s="122">
        <v>0</v>
      </c>
      <c r="T2803" s="122">
        <v>0</v>
      </c>
      <c r="U2803" s="122">
        <v>0</v>
      </c>
      <c r="V2803" s="122">
        <v>0</v>
      </c>
      <c r="W2803" s="122">
        <v>0</v>
      </c>
      <c r="X2803" s="122">
        <v>0</v>
      </c>
      <c r="Y2803" s="122">
        <v>0</v>
      </c>
      <c r="Z2803" s="122">
        <v>0</v>
      </c>
      <c r="AA2803" s="122">
        <v>0</v>
      </c>
      <c r="AB2803" s="122">
        <v>0</v>
      </c>
      <c r="AC2803" s="122">
        <v>0</v>
      </c>
      <c r="AD2803" s="122">
        <v>0</v>
      </c>
      <c r="AE2803" s="122">
        <v>0</v>
      </c>
      <c r="AF2803" s="122">
        <v>0</v>
      </c>
      <c r="AG2803" s="122">
        <v>0</v>
      </c>
      <c r="AH2803" s="122">
        <v>0</v>
      </c>
      <c r="AI2803" s="122">
        <v>0</v>
      </c>
      <c r="AJ2803" s="122">
        <v>0</v>
      </c>
      <c r="AK2803" s="122">
        <v>0</v>
      </c>
      <c r="AL2803" s="122">
        <v>0</v>
      </c>
    </row>
    <row r="2804" spans="1:38" hidden="1" x14ac:dyDescent="0.25">
      <c r="A2804" s="122" t="s">
        <v>1998</v>
      </c>
      <c r="B2804" s="122">
        <v>1</v>
      </c>
      <c r="C2804" s="122" t="s">
        <v>2194</v>
      </c>
      <c r="D2804" s="122" t="s">
        <v>2080</v>
      </c>
      <c r="E2804" s="122">
        <v>52</v>
      </c>
      <c r="F2804" s="122">
        <v>0</v>
      </c>
      <c r="G2804" s="122">
        <v>0</v>
      </c>
      <c r="H2804" s="122">
        <v>0</v>
      </c>
      <c r="I2804" s="122">
        <v>0</v>
      </c>
      <c r="J2804" s="122">
        <v>0</v>
      </c>
      <c r="K2804" s="122">
        <v>0</v>
      </c>
      <c r="L2804" s="122">
        <v>0</v>
      </c>
      <c r="M2804" s="122">
        <v>0</v>
      </c>
      <c r="N2804" s="122">
        <v>0</v>
      </c>
      <c r="O2804" s="122">
        <v>0</v>
      </c>
      <c r="P2804" s="122">
        <v>0</v>
      </c>
      <c r="Q2804" s="122">
        <v>0</v>
      </c>
      <c r="R2804" s="122">
        <v>0</v>
      </c>
      <c r="S2804" s="122">
        <v>0</v>
      </c>
      <c r="T2804" s="122">
        <v>0</v>
      </c>
      <c r="U2804" s="122">
        <v>0</v>
      </c>
      <c r="V2804" s="122">
        <v>0</v>
      </c>
      <c r="W2804" s="122">
        <v>0</v>
      </c>
      <c r="X2804" s="122">
        <v>0</v>
      </c>
      <c r="Y2804" s="122">
        <v>0</v>
      </c>
      <c r="Z2804" s="122">
        <v>0</v>
      </c>
      <c r="AA2804" s="122">
        <v>0</v>
      </c>
      <c r="AB2804" s="122">
        <v>0</v>
      </c>
      <c r="AC2804" s="122">
        <v>0</v>
      </c>
      <c r="AD2804" s="122">
        <v>0</v>
      </c>
      <c r="AE2804" s="122">
        <v>0</v>
      </c>
      <c r="AF2804" s="122">
        <v>0</v>
      </c>
      <c r="AG2804" s="122">
        <v>0</v>
      </c>
      <c r="AH2804" s="122">
        <v>0</v>
      </c>
      <c r="AI2804" s="122">
        <v>0</v>
      </c>
      <c r="AJ2804" s="122">
        <v>0</v>
      </c>
      <c r="AK2804" s="122">
        <v>0</v>
      </c>
      <c r="AL2804" s="122">
        <v>0</v>
      </c>
    </row>
    <row r="2805" spans="1:38" hidden="1" x14ac:dyDescent="0.25">
      <c r="A2805" s="122" t="s">
        <v>1998</v>
      </c>
      <c r="B2805" s="122">
        <v>1</v>
      </c>
      <c r="C2805" s="122" t="s">
        <v>2194</v>
      </c>
      <c r="D2805" s="122" t="s">
        <v>2081</v>
      </c>
      <c r="E2805" s="122">
        <v>52</v>
      </c>
      <c r="F2805" s="122">
        <v>0</v>
      </c>
      <c r="G2805" s="122">
        <v>0</v>
      </c>
      <c r="H2805" s="122">
        <v>0</v>
      </c>
      <c r="I2805" s="122">
        <v>0</v>
      </c>
      <c r="J2805" s="122">
        <v>0</v>
      </c>
      <c r="K2805" s="122">
        <v>0</v>
      </c>
      <c r="L2805" s="122">
        <v>0</v>
      </c>
      <c r="M2805" s="122">
        <v>0</v>
      </c>
      <c r="N2805" s="122">
        <v>1.2099733323999999E-3</v>
      </c>
      <c r="O2805" s="122">
        <v>1.2099733323999999E-3</v>
      </c>
      <c r="P2805" s="122">
        <v>1.2099733323999999E-3</v>
      </c>
      <c r="Q2805" s="122">
        <v>1.2099733323999999E-3</v>
      </c>
      <c r="R2805" s="122">
        <v>1.2099733323999999E-3</v>
      </c>
      <c r="S2805" s="122">
        <v>1.2099733323999999E-3</v>
      </c>
      <c r="T2805" s="122">
        <v>1.2099733323999999E-3</v>
      </c>
      <c r="U2805" s="122">
        <v>1.2099733323999999E-3</v>
      </c>
      <c r="V2805" s="122">
        <v>1.2099733323999999E-3</v>
      </c>
      <c r="W2805" s="122">
        <v>1.2099733323999999E-3</v>
      </c>
      <c r="X2805" s="122">
        <v>1.2099733323999999E-3</v>
      </c>
      <c r="Y2805" s="122">
        <v>1.2099733323999999E-3</v>
      </c>
      <c r="Z2805" s="122">
        <v>1.2823999999999999E-3</v>
      </c>
      <c r="AA2805" s="122">
        <v>1.036E-3</v>
      </c>
      <c r="AB2805" s="122">
        <v>1.31152E-3</v>
      </c>
      <c r="AC2805" s="122">
        <v>1.3117999999999999E-3</v>
      </c>
      <c r="AD2805" s="122">
        <v>1.13316E-3</v>
      </c>
      <c r="AE2805" s="122">
        <v>1.26812E-3</v>
      </c>
      <c r="AF2805" s="122">
        <v>1.0743599999999999E-3</v>
      </c>
      <c r="AG2805" s="122">
        <v>1.29444E-3</v>
      </c>
      <c r="AH2805" s="122">
        <v>1.23284E-3</v>
      </c>
      <c r="AI2805" s="122">
        <v>8.6939999999999999E-4</v>
      </c>
      <c r="AJ2805" s="122">
        <v>1.1790800000000001E-3</v>
      </c>
      <c r="AK2805" s="122">
        <v>1.2194E-3</v>
      </c>
      <c r="AL2805" s="122">
        <v>0</v>
      </c>
    </row>
    <row r="2806" spans="1:38" hidden="1" x14ac:dyDescent="0.25">
      <c r="A2806" s="122" t="s">
        <v>1998</v>
      </c>
      <c r="B2806" s="122">
        <v>1</v>
      </c>
      <c r="C2806" s="122" t="s">
        <v>2194</v>
      </c>
      <c r="D2806" s="122" t="s">
        <v>2082</v>
      </c>
      <c r="E2806" s="122">
        <v>52</v>
      </c>
      <c r="F2806" s="122">
        <v>2.3143826216E-3</v>
      </c>
      <c r="G2806" s="122">
        <v>1.9076718892E-3</v>
      </c>
      <c r="H2806" s="122">
        <v>1.9651498216000001E-3</v>
      </c>
      <c r="I2806" s="122">
        <v>1.8495205568000001E-3</v>
      </c>
      <c r="J2806" s="122">
        <v>1.7098133332000001E-3</v>
      </c>
      <c r="K2806" s="122">
        <v>1.6990133328000001E-3</v>
      </c>
      <c r="L2806" s="122">
        <v>1.8066133344E-3</v>
      </c>
      <c r="M2806" s="122">
        <v>1.8802133336E-3</v>
      </c>
      <c r="N2806" s="122">
        <v>1.6689600004000001E-3</v>
      </c>
      <c r="O2806" s="122">
        <v>1.6217600000000001E-3</v>
      </c>
      <c r="P2806" s="122">
        <v>1.29696E-3</v>
      </c>
      <c r="Q2806" s="122">
        <v>7.7935999959999997E-4</v>
      </c>
      <c r="R2806" s="122">
        <v>6.5855999999999998E-4</v>
      </c>
      <c r="S2806" s="122">
        <v>5.4695999959999996E-4</v>
      </c>
      <c r="T2806" s="122">
        <v>6.6695999999999997E-4</v>
      </c>
      <c r="U2806" s="122">
        <v>6.4455999999999997E-4</v>
      </c>
      <c r="V2806" s="122">
        <v>8.1895999920000005E-4</v>
      </c>
      <c r="W2806" s="122">
        <v>8.905600004E-4</v>
      </c>
      <c r="X2806" s="122">
        <v>9.5615999920000002E-4</v>
      </c>
      <c r="Y2806" s="122">
        <v>7.2330800080000002E-4</v>
      </c>
      <c r="Z2806" s="122">
        <v>9.6712000000000002E-4</v>
      </c>
      <c r="AA2806" s="122">
        <v>1.1019196327999999E-3</v>
      </c>
      <c r="AB2806" s="122">
        <v>1.1617082567999999E-3</v>
      </c>
      <c r="AC2806" s="122">
        <v>1.1268099079999999E-3</v>
      </c>
      <c r="AD2806" s="122">
        <v>1.135080366E-3</v>
      </c>
      <c r="AE2806" s="122">
        <v>1.1497816512000001E-3</v>
      </c>
      <c r="AF2806" s="122">
        <v>0</v>
      </c>
      <c r="AG2806" s="122">
        <v>0</v>
      </c>
      <c r="AH2806" s="122">
        <v>0</v>
      </c>
      <c r="AI2806" s="122">
        <v>0</v>
      </c>
      <c r="AJ2806" s="122">
        <v>0</v>
      </c>
      <c r="AK2806" s="122">
        <v>0</v>
      </c>
      <c r="AL2806" s="122">
        <v>0</v>
      </c>
    </row>
    <row r="2807" spans="1:38" hidden="1" x14ac:dyDescent="0.25">
      <c r="A2807" s="122" t="s">
        <v>1998</v>
      </c>
      <c r="B2807" s="122">
        <v>1</v>
      </c>
      <c r="C2807" s="122" t="s">
        <v>2194</v>
      </c>
      <c r="D2807" s="122" t="s">
        <v>2135</v>
      </c>
      <c r="E2807" s="122">
        <v>52</v>
      </c>
      <c r="F2807" s="122">
        <v>0</v>
      </c>
      <c r="G2807" s="122">
        <v>0</v>
      </c>
      <c r="H2807" s="122">
        <v>0</v>
      </c>
      <c r="I2807" s="122">
        <v>0</v>
      </c>
      <c r="J2807" s="122">
        <v>0</v>
      </c>
      <c r="K2807" s="122">
        <v>0</v>
      </c>
      <c r="L2807" s="122">
        <v>0</v>
      </c>
      <c r="M2807" s="122">
        <v>0</v>
      </c>
      <c r="N2807" s="122">
        <v>0</v>
      </c>
      <c r="O2807" s="122">
        <v>0</v>
      </c>
      <c r="P2807" s="122">
        <v>0</v>
      </c>
      <c r="Q2807" s="122">
        <v>0</v>
      </c>
      <c r="R2807" s="122">
        <v>0</v>
      </c>
      <c r="S2807" s="122">
        <v>0</v>
      </c>
      <c r="T2807" s="122">
        <v>0</v>
      </c>
      <c r="U2807" s="122">
        <v>0</v>
      </c>
      <c r="V2807" s="122">
        <v>0</v>
      </c>
      <c r="W2807" s="122">
        <v>0</v>
      </c>
      <c r="X2807" s="122">
        <v>0</v>
      </c>
      <c r="Y2807" s="122">
        <v>0</v>
      </c>
      <c r="Z2807" s="122">
        <v>0</v>
      </c>
      <c r="AA2807" s="122">
        <v>0</v>
      </c>
      <c r="AB2807" s="122">
        <v>0</v>
      </c>
      <c r="AC2807" s="122">
        <v>0</v>
      </c>
      <c r="AD2807" s="122">
        <v>0</v>
      </c>
      <c r="AE2807" s="122">
        <v>0</v>
      </c>
      <c r="AF2807" s="122">
        <v>0</v>
      </c>
      <c r="AG2807" s="122">
        <v>0</v>
      </c>
      <c r="AH2807" s="122">
        <v>0</v>
      </c>
      <c r="AI2807" s="122">
        <v>0</v>
      </c>
      <c r="AJ2807" s="122">
        <v>0</v>
      </c>
      <c r="AK2807" s="122">
        <v>0</v>
      </c>
      <c r="AL2807" s="122">
        <v>0</v>
      </c>
    </row>
    <row r="2808" spans="1:38" hidden="1" x14ac:dyDescent="0.25">
      <c r="A2808" s="122" t="s">
        <v>1998</v>
      </c>
      <c r="B2808" s="122">
        <v>1</v>
      </c>
      <c r="C2808" s="122" t="s">
        <v>2194</v>
      </c>
      <c r="D2808" s="122" t="s">
        <v>2083</v>
      </c>
      <c r="E2808" s="122">
        <v>52</v>
      </c>
      <c r="F2808" s="122">
        <v>0</v>
      </c>
      <c r="G2808" s="122">
        <v>0</v>
      </c>
      <c r="H2808" s="122">
        <v>0</v>
      </c>
      <c r="I2808" s="122">
        <v>0</v>
      </c>
      <c r="J2808" s="122">
        <v>0</v>
      </c>
      <c r="K2808" s="122">
        <v>0</v>
      </c>
      <c r="L2808" s="122">
        <v>0</v>
      </c>
      <c r="M2808" s="122">
        <v>0</v>
      </c>
      <c r="N2808" s="122">
        <v>0</v>
      </c>
      <c r="O2808" s="122">
        <v>0</v>
      </c>
      <c r="P2808" s="122">
        <v>0</v>
      </c>
      <c r="Q2808" s="122">
        <v>0</v>
      </c>
      <c r="R2808" s="122">
        <v>0</v>
      </c>
      <c r="S2808" s="122">
        <v>0</v>
      </c>
      <c r="T2808" s="122">
        <v>0</v>
      </c>
      <c r="U2808" s="122">
        <v>0</v>
      </c>
      <c r="V2808" s="122">
        <v>0</v>
      </c>
      <c r="W2808" s="122">
        <v>0</v>
      </c>
      <c r="X2808" s="122">
        <v>0</v>
      </c>
      <c r="Y2808" s="122">
        <v>0</v>
      </c>
      <c r="Z2808" s="122">
        <v>0</v>
      </c>
      <c r="AA2808" s="122">
        <v>0</v>
      </c>
      <c r="AB2808" s="122">
        <v>0</v>
      </c>
      <c r="AC2808" s="122">
        <v>0</v>
      </c>
      <c r="AD2808" s="122">
        <v>0</v>
      </c>
      <c r="AE2808" s="122">
        <v>0</v>
      </c>
      <c r="AF2808" s="122">
        <v>0</v>
      </c>
      <c r="AG2808" s="122">
        <v>0</v>
      </c>
      <c r="AH2808" s="122">
        <v>0</v>
      </c>
      <c r="AI2808" s="122">
        <v>0</v>
      </c>
      <c r="AJ2808" s="122">
        <v>0</v>
      </c>
      <c r="AK2808" s="122">
        <v>0</v>
      </c>
      <c r="AL2808" s="122">
        <v>0</v>
      </c>
    </row>
    <row r="2809" spans="1:38" x14ac:dyDescent="0.25">
      <c r="A2809" s="122" t="s">
        <v>1998</v>
      </c>
      <c r="B2809" s="122">
        <v>1</v>
      </c>
      <c r="C2809" s="122" t="s">
        <v>2194</v>
      </c>
      <c r="D2809" s="122" t="s">
        <v>2084</v>
      </c>
      <c r="E2809" s="122">
        <v>52</v>
      </c>
      <c r="F2809" s="122">
        <v>0</v>
      </c>
      <c r="G2809" s="122">
        <v>0</v>
      </c>
      <c r="H2809" s="122">
        <v>0</v>
      </c>
      <c r="I2809" s="122">
        <v>0</v>
      </c>
      <c r="J2809" s="122">
        <v>0</v>
      </c>
      <c r="K2809" s="122">
        <v>0</v>
      </c>
      <c r="L2809" s="122">
        <v>0</v>
      </c>
      <c r="M2809" s="122">
        <v>0</v>
      </c>
      <c r="N2809" s="122">
        <v>0</v>
      </c>
      <c r="O2809" s="122">
        <v>0</v>
      </c>
      <c r="P2809" s="122">
        <v>0</v>
      </c>
      <c r="Q2809" s="122">
        <v>0</v>
      </c>
      <c r="R2809" s="122">
        <v>0</v>
      </c>
      <c r="S2809" s="122">
        <v>0</v>
      </c>
      <c r="T2809" s="122">
        <v>0</v>
      </c>
      <c r="U2809" s="122">
        <v>0</v>
      </c>
      <c r="V2809" s="122">
        <v>0</v>
      </c>
      <c r="W2809" s="122">
        <v>0</v>
      </c>
      <c r="X2809" s="122">
        <v>0</v>
      </c>
      <c r="Y2809" s="122">
        <v>0</v>
      </c>
      <c r="Z2809" s="122">
        <v>0</v>
      </c>
      <c r="AA2809" s="122">
        <v>0</v>
      </c>
      <c r="AB2809" s="122">
        <v>0</v>
      </c>
      <c r="AC2809" s="122">
        <v>0</v>
      </c>
      <c r="AD2809" s="122">
        <v>0</v>
      </c>
      <c r="AE2809" s="122">
        <v>0</v>
      </c>
      <c r="AF2809" s="122">
        <v>0</v>
      </c>
      <c r="AG2809" s="122">
        <v>0</v>
      </c>
      <c r="AH2809" s="122">
        <v>0</v>
      </c>
      <c r="AI2809" s="122">
        <v>0</v>
      </c>
      <c r="AJ2809" s="122">
        <v>0</v>
      </c>
      <c r="AK2809" s="122">
        <v>0</v>
      </c>
      <c r="AL2809" s="122">
        <v>0</v>
      </c>
    </row>
    <row r="2810" spans="1:38" hidden="1" x14ac:dyDescent="0.25">
      <c r="A2810" s="122" t="s">
        <v>1998</v>
      </c>
      <c r="B2810" s="122">
        <v>1</v>
      </c>
      <c r="C2810" s="122" t="s">
        <v>2194</v>
      </c>
      <c r="D2810" s="122" t="s">
        <v>474</v>
      </c>
      <c r="E2810" s="122">
        <v>52</v>
      </c>
      <c r="F2810" s="122">
        <v>0</v>
      </c>
      <c r="G2810" s="122">
        <v>0</v>
      </c>
      <c r="H2810" s="122">
        <v>0</v>
      </c>
      <c r="I2810" s="122">
        <v>0</v>
      </c>
      <c r="J2810" s="122">
        <v>0</v>
      </c>
      <c r="K2810" s="122">
        <v>0</v>
      </c>
      <c r="L2810" s="122">
        <v>0</v>
      </c>
      <c r="M2810" s="122">
        <v>0</v>
      </c>
      <c r="N2810" s="122">
        <v>0</v>
      </c>
      <c r="O2810" s="122">
        <v>0</v>
      </c>
      <c r="P2810" s="122">
        <v>0</v>
      </c>
      <c r="Q2810" s="122">
        <v>0</v>
      </c>
      <c r="R2810" s="122">
        <v>0</v>
      </c>
      <c r="S2810" s="122">
        <v>0</v>
      </c>
      <c r="T2810" s="122">
        <v>0</v>
      </c>
      <c r="U2810" s="122">
        <v>0</v>
      </c>
      <c r="V2810" s="122">
        <v>0</v>
      </c>
      <c r="W2810" s="122">
        <v>0</v>
      </c>
      <c r="X2810" s="122">
        <v>0</v>
      </c>
      <c r="Y2810" s="122">
        <v>0</v>
      </c>
      <c r="Z2810" s="122">
        <v>0</v>
      </c>
      <c r="AA2810" s="122">
        <v>0</v>
      </c>
      <c r="AB2810" s="122">
        <v>0</v>
      </c>
      <c r="AC2810" s="122">
        <v>0</v>
      </c>
      <c r="AD2810" s="122">
        <v>0</v>
      </c>
      <c r="AE2810" s="122">
        <v>0</v>
      </c>
      <c r="AF2810" s="122">
        <v>0</v>
      </c>
      <c r="AG2810" s="122">
        <v>0</v>
      </c>
      <c r="AH2810" s="122">
        <v>0</v>
      </c>
      <c r="AI2810" s="122">
        <v>0</v>
      </c>
      <c r="AJ2810" s="122">
        <v>0</v>
      </c>
      <c r="AK2810" s="122">
        <v>0</v>
      </c>
      <c r="AL2810" s="122">
        <v>0</v>
      </c>
    </row>
    <row r="2811" spans="1:38" hidden="1" x14ac:dyDescent="0.25">
      <c r="A2811" s="122" t="s">
        <v>1998</v>
      </c>
      <c r="B2811" s="122">
        <v>1</v>
      </c>
      <c r="C2811" s="122" t="s">
        <v>2194</v>
      </c>
      <c r="D2811" s="122" t="s">
        <v>2085</v>
      </c>
      <c r="E2811" s="122">
        <v>52</v>
      </c>
      <c r="F2811" s="122">
        <v>0</v>
      </c>
      <c r="G2811" s="122">
        <v>0</v>
      </c>
      <c r="H2811" s="122">
        <v>0</v>
      </c>
      <c r="I2811" s="122">
        <v>0</v>
      </c>
      <c r="J2811" s="122">
        <v>0</v>
      </c>
      <c r="K2811" s="122">
        <v>0</v>
      </c>
      <c r="L2811" s="122">
        <v>0</v>
      </c>
      <c r="M2811" s="122">
        <v>0</v>
      </c>
      <c r="N2811" s="122">
        <v>0</v>
      </c>
      <c r="O2811" s="122">
        <v>0</v>
      </c>
      <c r="P2811" s="122">
        <v>0</v>
      </c>
      <c r="Q2811" s="122">
        <v>0</v>
      </c>
      <c r="R2811" s="122">
        <v>0</v>
      </c>
      <c r="S2811" s="122">
        <v>0</v>
      </c>
      <c r="T2811" s="122">
        <v>0</v>
      </c>
      <c r="U2811" s="122">
        <v>0</v>
      </c>
      <c r="V2811" s="122">
        <v>0</v>
      </c>
      <c r="W2811" s="122">
        <v>0</v>
      </c>
      <c r="X2811" s="122">
        <v>0</v>
      </c>
      <c r="Y2811" s="122">
        <v>0</v>
      </c>
      <c r="Z2811" s="122">
        <v>0</v>
      </c>
      <c r="AA2811" s="122">
        <v>0</v>
      </c>
      <c r="AB2811" s="122">
        <v>0</v>
      </c>
      <c r="AC2811" s="122">
        <v>0</v>
      </c>
      <c r="AD2811" s="122">
        <v>0</v>
      </c>
      <c r="AE2811" s="122">
        <v>0</v>
      </c>
      <c r="AF2811" s="122">
        <v>0</v>
      </c>
      <c r="AG2811" s="122">
        <v>0</v>
      </c>
      <c r="AH2811" s="122">
        <v>0</v>
      </c>
      <c r="AI2811" s="122">
        <v>0</v>
      </c>
      <c r="AJ2811" s="122">
        <v>0</v>
      </c>
      <c r="AK2811" s="122">
        <v>0</v>
      </c>
      <c r="AL2811" s="122">
        <v>0</v>
      </c>
    </row>
    <row r="2812" spans="1:38" hidden="1" x14ac:dyDescent="0.25">
      <c r="A2812" s="122" t="s">
        <v>1998</v>
      </c>
      <c r="B2812" s="122">
        <v>1</v>
      </c>
      <c r="C2812" s="122" t="s">
        <v>2194</v>
      </c>
      <c r="D2812" s="122" t="s">
        <v>2086</v>
      </c>
      <c r="E2812" s="122">
        <v>52</v>
      </c>
      <c r="F2812" s="122">
        <v>0</v>
      </c>
      <c r="G2812" s="122">
        <v>0</v>
      </c>
      <c r="H2812" s="122">
        <v>0</v>
      </c>
      <c r="I2812" s="122">
        <v>0</v>
      </c>
      <c r="J2812" s="122">
        <v>0</v>
      </c>
      <c r="K2812" s="122">
        <v>0</v>
      </c>
      <c r="L2812" s="122">
        <v>0</v>
      </c>
      <c r="M2812" s="122">
        <v>0</v>
      </c>
      <c r="N2812" s="122">
        <v>0</v>
      </c>
      <c r="O2812" s="122">
        <v>0</v>
      </c>
      <c r="P2812" s="122">
        <v>0</v>
      </c>
      <c r="Q2812" s="122">
        <v>0</v>
      </c>
      <c r="R2812" s="122">
        <v>0</v>
      </c>
      <c r="S2812" s="122">
        <v>0</v>
      </c>
      <c r="T2812" s="122">
        <v>0</v>
      </c>
      <c r="U2812" s="122">
        <v>0</v>
      </c>
      <c r="V2812" s="122">
        <v>0</v>
      </c>
      <c r="W2812" s="122">
        <v>0</v>
      </c>
      <c r="X2812" s="122">
        <v>0</v>
      </c>
      <c r="Y2812" s="122">
        <v>0</v>
      </c>
      <c r="Z2812" s="122">
        <v>0</v>
      </c>
      <c r="AA2812" s="122">
        <v>0</v>
      </c>
      <c r="AB2812" s="122">
        <v>0</v>
      </c>
      <c r="AC2812" s="122">
        <v>0</v>
      </c>
      <c r="AD2812" s="122">
        <v>0</v>
      </c>
      <c r="AE2812" s="122">
        <v>0</v>
      </c>
      <c r="AF2812" s="122">
        <v>0</v>
      </c>
      <c r="AG2812" s="122">
        <v>0</v>
      </c>
      <c r="AH2812" s="122">
        <v>0</v>
      </c>
      <c r="AI2812" s="122">
        <v>0</v>
      </c>
      <c r="AJ2812" s="122">
        <v>0</v>
      </c>
      <c r="AK2812" s="122">
        <v>0</v>
      </c>
      <c r="AL2812" s="122">
        <v>0</v>
      </c>
    </row>
    <row r="2813" spans="1:38" hidden="1" x14ac:dyDescent="0.25">
      <c r="A2813" s="122" t="s">
        <v>1998</v>
      </c>
      <c r="B2813" s="122">
        <v>1</v>
      </c>
      <c r="C2813" s="122" t="s">
        <v>2194</v>
      </c>
      <c r="D2813" s="122" t="s">
        <v>2087</v>
      </c>
      <c r="E2813" s="122">
        <v>52</v>
      </c>
      <c r="F2813" s="122">
        <v>0</v>
      </c>
      <c r="G2813" s="122">
        <v>0</v>
      </c>
      <c r="H2813" s="122">
        <v>0</v>
      </c>
      <c r="I2813" s="122">
        <v>0</v>
      </c>
      <c r="J2813" s="122">
        <v>0</v>
      </c>
      <c r="K2813" s="122">
        <v>0</v>
      </c>
      <c r="L2813" s="122">
        <v>0</v>
      </c>
      <c r="M2813" s="122">
        <v>0</v>
      </c>
      <c r="N2813" s="122">
        <v>0</v>
      </c>
      <c r="O2813" s="122">
        <v>0</v>
      </c>
      <c r="P2813" s="122">
        <v>0</v>
      </c>
      <c r="Q2813" s="122">
        <v>0</v>
      </c>
      <c r="R2813" s="122">
        <v>0</v>
      </c>
      <c r="S2813" s="122">
        <v>0</v>
      </c>
      <c r="T2813" s="122">
        <v>0</v>
      </c>
      <c r="U2813" s="122">
        <v>0</v>
      </c>
      <c r="V2813" s="122">
        <v>0</v>
      </c>
      <c r="W2813" s="122">
        <v>0</v>
      </c>
      <c r="X2813" s="122">
        <v>0</v>
      </c>
      <c r="Y2813" s="122">
        <v>0</v>
      </c>
      <c r="Z2813" s="122">
        <v>0</v>
      </c>
      <c r="AA2813" s="122">
        <v>0</v>
      </c>
      <c r="AB2813" s="122">
        <v>0</v>
      </c>
      <c r="AC2813" s="122">
        <v>0</v>
      </c>
      <c r="AD2813" s="122">
        <v>0</v>
      </c>
      <c r="AE2813" s="122">
        <v>0</v>
      </c>
      <c r="AF2813" s="122">
        <v>0</v>
      </c>
      <c r="AG2813" s="122">
        <v>0</v>
      </c>
      <c r="AH2813" s="122">
        <v>0</v>
      </c>
      <c r="AI2813" s="122">
        <v>0</v>
      </c>
      <c r="AJ2813" s="122">
        <v>0</v>
      </c>
      <c r="AK2813" s="122">
        <v>0</v>
      </c>
      <c r="AL2813" s="122">
        <v>0</v>
      </c>
    </row>
    <row r="2814" spans="1:38" hidden="1" x14ac:dyDescent="0.25">
      <c r="A2814" s="122" t="s">
        <v>1998</v>
      </c>
      <c r="B2814" s="122">
        <v>1</v>
      </c>
      <c r="C2814" s="122" t="s">
        <v>2194</v>
      </c>
      <c r="D2814" s="122" t="s">
        <v>2088</v>
      </c>
      <c r="E2814" s="122">
        <v>52</v>
      </c>
      <c r="F2814" s="122">
        <v>0</v>
      </c>
      <c r="G2814" s="122">
        <v>0</v>
      </c>
      <c r="H2814" s="122">
        <v>0</v>
      </c>
      <c r="I2814" s="122">
        <v>0</v>
      </c>
      <c r="J2814" s="122">
        <v>0</v>
      </c>
      <c r="K2814" s="122">
        <v>0</v>
      </c>
      <c r="L2814" s="122">
        <v>0</v>
      </c>
      <c r="M2814" s="122">
        <v>0</v>
      </c>
      <c r="N2814" s="122">
        <v>0</v>
      </c>
      <c r="O2814" s="122">
        <v>0</v>
      </c>
      <c r="P2814" s="122">
        <v>0</v>
      </c>
      <c r="Q2814" s="122">
        <v>0</v>
      </c>
      <c r="R2814" s="122">
        <v>0</v>
      </c>
      <c r="S2814" s="122">
        <v>0</v>
      </c>
      <c r="T2814" s="122">
        <v>0</v>
      </c>
      <c r="U2814" s="122">
        <v>0</v>
      </c>
      <c r="V2814" s="122">
        <v>0</v>
      </c>
      <c r="W2814" s="122">
        <v>0</v>
      </c>
      <c r="X2814" s="122">
        <v>0</v>
      </c>
      <c r="Y2814" s="122">
        <v>0</v>
      </c>
      <c r="Z2814" s="122">
        <v>0</v>
      </c>
      <c r="AA2814" s="122">
        <v>0</v>
      </c>
      <c r="AB2814" s="122">
        <v>0</v>
      </c>
      <c r="AC2814" s="122">
        <v>0</v>
      </c>
      <c r="AD2814" s="122">
        <v>0</v>
      </c>
      <c r="AE2814" s="122">
        <v>0</v>
      </c>
      <c r="AF2814" s="122">
        <v>0</v>
      </c>
      <c r="AG2814" s="122">
        <v>0</v>
      </c>
      <c r="AH2814" s="122">
        <v>0</v>
      </c>
      <c r="AI2814" s="122">
        <v>0</v>
      </c>
      <c r="AJ2814" s="122">
        <v>0</v>
      </c>
      <c r="AK2814" s="122">
        <v>0</v>
      </c>
      <c r="AL2814" s="122">
        <v>0</v>
      </c>
    </row>
    <row r="2815" spans="1:38" hidden="1" x14ac:dyDescent="0.25">
      <c r="A2815" s="122" t="s">
        <v>1998</v>
      </c>
      <c r="B2815" s="122">
        <v>1</v>
      </c>
      <c r="C2815" s="122" t="s">
        <v>2194</v>
      </c>
      <c r="D2815" s="122" t="s">
        <v>2089</v>
      </c>
      <c r="E2815" s="122">
        <v>52</v>
      </c>
      <c r="F2815" s="122">
        <v>0</v>
      </c>
      <c r="G2815" s="122">
        <v>0</v>
      </c>
      <c r="H2815" s="122">
        <v>0</v>
      </c>
      <c r="I2815" s="122">
        <v>0</v>
      </c>
      <c r="J2815" s="122">
        <v>0</v>
      </c>
      <c r="K2815" s="122">
        <v>0</v>
      </c>
      <c r="L2815" s="122">
        <v>0</v>
      </c>
      <c r="M2815" s="122">
        <v>0</v>
      </c>
      <c r="N2815" s="122">
        <v>0</v>
      </c>
      <c r="O2815" s="122">
        <v>0</v>
      </c>
      <c r="P2815" s="122">
        <v>0</v>
      </c>
      <c r="Q2815" s="122">
        <v>0</v>
      </c>
      <c r="R2815" s="122">
        <v>0</v>
      </c>
      <c r="S2815" s="122">
        <v>0</v>
      </c>
      <c r="T2815" s="122">
        <v>0</v>
      </c>
      <c r="U2815" s="122">
        <v>0</v>
      </c>
      <c r="V2815" s="122">
        <v>0</v>
      </c>
      <c r="W2815" s="122">
        <v>0</v>
      </c>
      <c r="X2815" s="122">
        <v>0</v>
      </c>
      <c r="Y2815" s="122">
        <v>0</v>
      </c>
      <c r="Z2815" s="122">
        <v>0</v>
      </c>
      <c r="AA2815" s="122">
        <v>0</v>
      </c>
      <c r="AB2815" s="122">
        <v>0</v>
      </c>
      <c r="AC2815" s="122">
        <v>0</v>
      </c>
      <c r="AD2815" s="122">
        <v>0</v>
      </c>
      <c r="AE2815" s="122">
        <v>0</v>
      </c>
      <c r="AF2815" s="122">
        <v>0</v>
      </c>
      <c r="AG2815" s="122">
        <v>0</v>
      </c>
      <c r="AH2815" s="122">
        <v>0</v>
      </c>
      <c r="AI2815" s="122">
        <v>0</v>
      </c>
      <c r="AJ2815" s="122">
        <v>0</v>
      </c>
      <c r="AK2815" s="122">
        <v>0</v>
      </c>
      <c r="AL2815" s="122">
        <v>0</v>
      </c>
    </row>
    <row r="2816" spans="1:38" hidden="1" x14ac:dyDescent="0.25">
      <c r="A2816" s="122" t="s">
        <v>1998</v>
      </c>
      <c r="B2816" s="122">
        <v>1</v>
      </c>
      <c r="C2816" s="122" t="s">
        <v>2194</v>
      </c>
      <c r="D2816" s="122" t="s">
        <v>2136</v>
      </c>
      <c r="E2816" s="122">
        <v>52</v>
      </c>
      <c r="F2816" s="122">
        <v>0</v>
      </c>
      <c r="G2816" s="122">
        <v>0</v>
      </c>
      <c r="H2816" s="122">
        <v>0</v>
      </c>
      <c r="I2816" s="122">
        <v>0</v>
      </c>
      <c r="J2816" s="122">
        <v>0</v>
      </c>
      <c r="K2816" s="122">
        <v>0</v>
      </c>
      <c r="L2816" s="122">
        <v>0</v>
      </c>
      <c r="M2816" s="122">
        <v>0</v>
      </c>
      <c r="N2816" s="122">
        <v>0</v>
      </c>
      <c r="O2816" s="122">
        <v>0</v>
      </c>
      <c r="P2816" s="122">
        <v>0</v>
      </c>
      <c r="Q2816" s="122">
        <v>0</v>
      </c>
      <c r="R2816" s="122">
        <v>0</v>
      </c>
      <c r="S2816" s="122">
        <v>0</v>
      </c>
      <c r="T2816" s="122">
        <v>0</v>
      </c>
      <c r="U2816" s="122">
        <v>0</v>
      </c>
      <c r="V2816" s="122">
        <v>0</v>
      </c>
      <c r="W2816" s="122">
        <v>0</v>
      </c>
      <c r="X2816" s="122">
        <v>0</v>
      </c>
      <c r="Y2816" s="122">
        <v>0</v>
      </c>
      <c r="Z2816" s="122">
        <v>0</v>
      </c>
      <c r="AA2816" s="122">
        <v>0</v>
      </c>
      <c r="AB2816" s="122">
        <v>0</v>
      </c>
      <c r="AC2816" s="122">
        <v>0</v>
      </c>
      <c r="AD2816" s="122">
        <v>0</v>
      </c>
      <c r="AE2816" s="122">
        <v>0</v>
      </c>
      <c r="AF2816" s="122">
        <v>0</v>
      </c>
      <c r="AG2816" s="122">
        <v>0</v>
      </c>
      <c r="AH2816" s="122">
        <v>0</v>
      </c>
      <c r="AI2816" s="122">
        <v>0</v>
      </c>
      <c r="AJ2816" s="122">
        <v>0</v>
      </c>
      <c r="AK2816" s="122">
        <v>0</v>
      </c>
      <c r="AL2816" s="122">
        <v>0</v>
      </c>
    </row>
    <row r="2817" spans="1:38" hidden="1" x14ac:dyDescent="0.25">
      <c r="A2817" s="122" t="s">
        <v>1998</v>
      </c>
      <c r="B2817" s="122">
        <v>1</v>
      </c>
      <c r="C2817" s="122" t="s">
        <v>2194</v>
      </c>
      <c r="D2817" s="122" t="s">
        <v>2090</v>
      </c>
      <c r="E2817" s="122">
        <v>52</v>
      </c>
      <c r="F2817" s="122">
        <v>0</v>
      </c>
      <c r="G2817" s="122">
        <v>0</v>
      </c>
      <c r="H2817" s="122">
        <v>0</v>
      </c>
      <c r="I2817" s="122">
        <v>0</v>
      </c>
      <c r="J2817" s="122">
        <v>0</v>
      </c>
      <c r="K2817" s="122">
        <v>0</v>
      </c>
      <c r="L2817" s="122">
        <v>0</v>
      </c>
      <c r="M2817" s="122">
        <v>0</v>
      </c>
      <c r="N2817" s="122">
        <v>0</v>
      </c>
      <c r="O2817" s="122">
        <v>0</v>
      </c>
      <c r="P2817" s="122">
        <v>0</v>
      </c>
      <c r="Q2817" s="122">
        <v>0</v>
      </c>
      <c r="R2817" s="122">
        <v>0</v>
      </c>
      <c r="S2817" s="122">
        <v>0</v>
      </c>
      <c r="T2817" s="122">
        <v>0</v>
      </c>
      <c r="U2817" s="122">
        <v>0</v>
      </c>
      <c r="V2817" s="122">
        <v>0</v>
      </c>
      <c r="W2817" s="122">
        <v>0</v>
      </c>
      <c r="X2817" s="122">
        <v>0</v>
      </c>
      <c r="Y2817" s="122">
        <v>0</v>
      </c>
      <c r="Z2817" s="122">
        <v>0</v>
      </c>
      <c r="AA2817" s="122">
        <v>0</v>
      </c>
      <c r="AB2817" s="122">
        <v>0</v>
      </c>
      <c r="AC2817" s="122">
        <v>0</v>
      </c>
      <c r="AD2817" s="122">
        <v>0</v>
      </c>
      <c r="AE2817" s="122">
        <v>0</v>
      </c>
      <c r="AF2817" s="122">
        <v>0</v>
      </c>
      <c r="AG2817" s="122">
        <v>0</v>
      </c>
      <c r="AH2817" s="122">
        <v>0</v>
      </c>
      <c r="AI2817" s="122">
        <v>0</v>
      </c>
      <c r="AJ2817" s="122">
        <v>0</v>
      </c>
      <c r="AK2817" s="122">
        <v>0</v>
      </c>
      <c r="AL2817" s="122">
        <v>0</v>
      </c>
    </row>
    <row r="2818" spans="1:38" hidden="1" x14ac:dyDescent="0.25">
      <c r="A2818" s="122" t="s">
        <v>1998</v>
      </c>
      <c r="B2818" s="122">
        <v>1</v>
      </c>
      <c r="C2818" s="122" t="s">
        <v>2194</v>
      </c>
      <c r="D2818" s="122" t="s">
        <v>2091</v>
      </c>
      <c r="E2818" s="122">
        <v>52</v>
      </c>
      <c r="F2818" s="122">
        <v>0</v>
      </c>
      <c r="G2818" s="122">
        <v>0</v>
      </c>
      <c r="H2818" s="122">
        <v>0</v>
      </c>
      <c r="I2818" s="122">
        <v>0</v>
      </c>
      <c r="J2818" s="122">
        <v>0</v>
      </c>
      <c r="K2818" s="122">
        <v>0</v>
      </c>
      <c r="L2818" s="122">
        <v>0</v>
      </c>
      <c r="M2818" s="122">
        <v>0</v>
      </c>
      <c r="N2818" s="122">
        <v>0</v>
      </c>
      <c r="O2818" s="122">
        <v>0</v>
      </c>
      <c r="P2818" s="122">
        <v>0</v>
      </c>
      <c r="Q2818" s="122">
        <v>0</v>
      </c>
      <c r="R2818" s="122">
        <v>0</v>
      </c>
      <c r="S2818" s="122">
        <v>0</v>
      </c>
      <c r="T2818" s="122">
        <v>0</v>
      </c>
      <c r="U2818" s="122">
        <v>0</v>
      </c>
      <c r="V2818" s="122">
        <v>0</v>
      </c>
      <c r="W2818" s="122">
        <v>0</v>
      </c>
      <c r="X2818" s="122">
        <v>0</v>
      </c>
      <c r="Y2818" s="122">
        <v>0</v>
      </c>
      <c r="Z2818" s="122">
        <v>0</v>
      </c>
      <c r="AA2818" s="122">
        <v>0</v>
      </c>
      <c r="AB2818" s="122">
        <v>0</v>
      </c>
      <c r="AC2818" s="122">
        <v>0</v>
      </c>
      <c r="AD2818" s="122">
        <v>0</v>
      </c>
      <c r="AE2818" s="122">
        <v>0</v>
      </c>
      <c r="AF2818" s="122">
        <v>0</v>
      </c>
      <c r="AG2818" s="122">
        <v>0</v>
      </c>
      <c r="AH2818" s="122">
        <v>0</v>
      </c>
      <c r="AI2818" s="122">
        <v>0</v>
      </c>
      <c r="AJ2818" s="122">
        <v>0</v>
      </c>
      <c r="AK2818" s="122">
        <v>0</v>
      </c>
      <c r="AL2818" s="122">
        <v>0</v>
      </c>
    </row>
    <row r="2819" spans="1:38" hidden="1" x14ac:dyDescent="0.25">
      <c r="A2819" s="122" t="s">
        <v>1998</v>
      </c>
      <c r="B2819" s="122">
        <v>1</v>
      </c>
      <c r="C2819" s="122" t="s">
        <v>2194</v>
      </c>
      <c r="D2819" s="122" t="s">
        <v>2092</v>
      </c>
      <c r="E2819" s="122">
        <v>52</v>
      </c>
      <c r="F2819" s="122">
        <v>0</v>
      </c>
      <c r="G2819" s="122">
        <v>0</v>
      </c>
      <c r="H2819" s="122">
        <v>0</v>
      </c>
      <c r="I2819" s="122">
        <v>0</v>
      </c>
      <c r="J2819" s="122">
        <v>0</v>
      </c>
      <c r="K2819" s="122">
        <v>0</v>
      </c>
      <c r="L2819" s="122">
        <v>0</v>
      </c>
      <c r="M2819" s="122">
        <v>0</v>
      </c>
      <c r="N2819" s="122">
        <v>0</v>
      </c>
      <c r="O2819" s="122">
        <v>0</v>
      </c>
      <c r="P2819" s="122">
        <v>0</v>
      </c>
      <c r="Q2819" s="122">
        <v>0</v>
      </c>
      <c r="R2819" s="122">
        <v>0</v>
      </c>
      <c r="S2819" s="122">
        <v>0</v>
      </c>
      <c r="T2819" s="122">
        <v>0</v>
      </c>
      <c r="U2819" s="122">
        <v>0</v>
      </c>
      <c r="V2819" s="122">
        <v>0</v>
      </c>
      <c r="W2819" s="122">
        <v>0</v>
      </c>
      <c r="X2819" s="122">
        <v>0</v>
      </c>
      <c r="Y2819" s="122">
        <v>0</v>
      </c>
      <c r="Z2819" s="122">
        <v>0</v>
      </c>
      <c r="AA2819" s="122">
        <v>0</v>
      </c>
      <c r="AB2819" s="122">
        <v>0</v>
      </c>
      <c r="AC2819" s="122">
        <v>0</v>
      </c>
      <c r="AD2819" s="122">
        <v>0</v>
      </c>
      <c r="AE2819" s="122">
        <v>0</v>
      </c>
      <c r="AF2819" s="122">
        <v>0</v>
      </c>
      <c r="AG2819" s="122">
        <v>0</v>
      </c>
      <c r="AH2819" s="122">
        <v>0</v>
      </c>
      <c r="AI2819" s="122">
        <v>0</v>
      </c>
      <c r="AJ2819" s="122">
        <v>0</v>
      </c>
      <c r="AK2819" s="122">
        <v>0</v>
      </c>
      <c r="AL2819" s="122">
        <v>0</v>
      </c>
    </row>
    <row r="2820" spans="1:38" hidden="1" x14ac:dyDescent="0.25">
      <c r="A2820" s="122" t="s">
        <v>1998</v>
      </c>
      <c r="B2820" s="122">
        <v>1</v>
      </c>
      <c r="C2820" s="122" t="s">
        <v>2194</v>
      </c>
      <c r="D2820" s="122" t="s">
        <v>2093</v>
      </c>
      <c r="E2820" s="122">
        <v>52</v>
      </c>
      <c r="F2820" s="122">
        <v>0</v>
      </c>
      <c r="G2820" s="122">
        <v>0</v>
      </c>
      <c r="H2820" s="122">
        <v>0</v>
      </c>
      <c r="I2820" s="122">
        <v>0</v>
      </c>
      <c r="J2820" s="122">
        <v>0</v>
      </c>
      <c r="K2820" s="122">
        <v>0</v>
      </c>
      <c r="L2820" s="122">
        <v>0</v>
      </c>
      <c r="M2820" s="122">
        <v>0</v>
      </c>
      <c r="N2820" s="122">
        <v>0</v>
      </c>
      <c r="O2820" s="122">
        <v>0</v>
      </c>
      <c r="P2820" s="122">
        <v>0</v>
      </c>
      <c r="Q2820" s="122">
        <v>0</v>
      </c>
      <c r="R2820" s="122">
        <v>0</v>
      </c>
      <c r="S2820" s="122">
        <v>0</v>
      </c>
      <c r="T2820" s="122">
        <v>0</v>
      </c>
      <c r="U2820" s="122">
        <v>0</v>
      </c>
      <c r="V2820" s="122">
        <v>0</v>
      </c>
      <c r="W2820" s="122">
        <v>0</v>
      </c>
      <c r="X2820" s="122">
        <v>0</v>
      </c>
      <c r="Y2820" s="122">
        <v>0</v>
      </c>
      <c r="Z2820" s="122">
        <v>0</v>
      </c>
      <c r="AA2820" s="122">
        <v>0</v>
      </c>
      <c r="AB2820" s="122">
        <v>0</v>
      </c>
      <c r="AC2820" s="122">
        <v>0</v>
      </c>
      <c r="AD2820" s="122">
        <v>0</v>
      </c>
      <c r="AE2820" s="122">
        <v>0</v>
      </c>
      <c r="AF2820" s="122">
        <v>0</v>
      </c>
      <c r="AG2820" s="122">
        <v>0</v>
      </c>
      <c r="AH2820" s="122">
        <v>0</v>
      </c>
      <c r="AI2820" s="122">
        <v>0</v>
      </c>
      <c r="AJ2820" s="122">
        <v>0</v>
      </c>
      <c r="AK2820" s="122">
        <v>0</v>
      </c>
      <c r="AL2820" s="122">
        <v>0</v>
      </c>
    </row>
    <row r="2821" spans="1:38" hidden="1" x14ac:dyDescent="0.25">
      <c r="A2821" s="122" t="s">
        <v>1998</v>
      </c>
      <c r="B2821" s="122">
        <v>1</v>
      </c>
      <c r="C2821" s="122" t="s">
        <v>2194</v>
      </c>
      <c r="D2821" s="122" t="s">
        <v>2094</v>
      </c>
      <c r="E2821" s="122">
        <v>52</v>
      </c>
      <c r="F2821" s="122">
        <v>0</v>
      </c>
      <c r="G2821" s="122">
        <v>0</v>
      </c>
      <c r="H2821" s="122">
        <v>0</v>
      </c>
      <c r="I2821" s="122">
        <v>0</v>
      </c>
      <c r="J2821" s="122">
        <v>0</v>
      </c>
      <c r="K2821" s="122">
        <v>0</v>
      </c>
      <c r="L2821" s="122">
        <v>0</v>
      </c>
      <c r="M2821" s="122">
        <v>0</v>
      </c>
      <c r="N2821" s="122">
        <v>0</v>
      </c>
      <c r="O2821" s="122">
        <v>0</v>
      </c>
      <c r="P2821" s="122">
        <v>0</v>
      </c>
      <c r="Q2821" s="122">
        <v>0</v>
      </c>
      <c r="R2821" s="122">
        <v>0</v>
      </c>
      <c r="S2821" s="122">
        <v>0</v>
      </c>
      <c r="T2821" s="122">
        <v>0</v>
      </c>
      <c r="U2821" s="122">
        <v>0</v>
      </c>
      <c r="V2821" s="122">
        <v>0</v>
      </c>
      <c r="W2821" s="122">
        <v>0</v>
      </c>
      <c r="X2821" s="122">
        <v>0</v>
      </c>
      <c r="Y2821" s="122">
        <v>0</v>
      </c>
      <c r="Z2821" s="122">
        <v>0</v>
      </c>
      <c r="AA2821" s="122">
        <v>0</v>
      </c>
      <c r="AB2821" s="122">
        <v>0</v>
      </c>
      <c r="AC2821" s="122">
        <v>0</v>
      </c>
      <c r="AD2821" s="122">
        <v>0</v>
      </c>
      <c r="AE2821" s="122">
        <v>0</v>
      </c>
      <c r="AF2821" s="122">
        <v>0</v>
      </c>
      <c r="AG2821" s="122">
        <v>0</v>
      </c>
      <c r="AH2821" s="122">
        <v>0</v>
      </c>
      <c r="AI2821" s="122">
        <v>0</v>
      </c>
      <c r="AJ2821" s="122">
        <v>0</v>
      </c>
      <c r="AK2821" s="122">
        <v>0</v>
      </c>
      <c r="AL2821" s="122">
        <v>0</v>
      </c>
    </row>
    <row r="2822" spans="1:38" hidden="1" x14ac:dyDescent="0.25">
      <c r="A2822" s="122" t="s">
        <v>1998</v>
      </c>
      <c r="B2822" s="122">
        <v>1</v>
      </c>
      <c r="C2822" s="122" t="s">
        <v>2194</v>
      </c>
      <c r="D2822" s="122" t="s">
        <v>2095</v>
      </c>
      <c r="E2822" s="122">
        <v>52</v>
      </c>
      <c r="F2822" s="122">
        <v>0</v>
      </c>
      <c r="G2822" s="122">
        <v>0</v>
      </c>
      <c r="H2822" s="122">
        <v>0</v>
      </c>
      <c r="I2822" s="122">
        <v>0</v>
      </c>
      <c r="J2822" s="122">
        <v>0</v>
      </c>
      <c r="K2822" s="122">
        <v>0</v>
      </c>
      <c r="L2822" s="122">
        <v>0</v>
      </c>
      <c r="M2822" s="122">
        <v>0</v>
      </c>
      <c r="N2822" s="122">
        <v>0</v>
      </c>
      <c r="O2822" s="122">
        <v>0</v>
      </c>
      <c r="P2822" s="122">
        <v>0</v>
      </c>
      <c r="Q2822" s="122">
        <v>0</v>
      </c>
      <c r="R2822" s="122">
        <v>0</v>
      </c>
      <c r="S2822" s="122">
        <v>0</v>
      </c>
      <c r="T2822" s="122">
        <v>0</v>
      </c>
      <c r="U2822" s="122">
        <v>0</v>
      </c>
      <c r="V2822" s="122">
        <v>0</v>
      </c>
      <c r="W2822" s="122">
        <v>0</v>
      </c>
      <c r="X2822" s="122">
        <v>0</v>
      </c>
      <c r="Y2822" s="122">
        <v>0</v>
      </c>
      <c r="Z2822" s="122">
        <v>0</v>
      </c>
      <c r="AA2822" s="122">
        <v>0</v>
      </c>
      <c r="AB2822" s="122">
        <v>0</v>
      </c>
      <c r="AC2822" s="122">
        <v>0</v>
      </c>
      <c r="AD2822" s="122">
        <v>0</v>
      </c>
      <c r="AE2822" s="122">
        <v>0</v>
      </c>
      <c r="AF2822" s="122">
        <v>0</v>
      </c>
      <c r="AG2822" s="122">
        <v>0</v>
      </c>
      <c r="AH2822" s="122">
        <v>0</v>
      </c>
      <c r="AI2822" s="122">
        <v>0</v>
      </c>
      <c r="AJ2822" s="122">
        <v>0</v>
      </c>
      <c r="AK2822" s="122">
        <v>0</v>
      </c>
      <c r="AL2822" s="122">
        <v>0</v>
      </c>
    </row>
    <row r="2823" spans="1:38" hidden="1" x14ac:dyDescent="0.25">
      <c r="A2823" s="122" t="s">
        <v>1998</v>
      </c>
      <c r="B2823" s="122">
        <v>1</v>
      </c>
      <c r="C2823" s="122" t="s">
        <v>2194</v>
      </c>
      <c r="D2823" s="122" t="s">
        <v>2096</v>
      </c>
      <c r="E2823" s="122">
        <v>52</v>
      </c>
      <c r="F2823" s="122">
        <v>2.3100933323999999E-3</v>
      </c>
      <c r="G2823" s="122">
        <v>2.3100933323999999E-3</v>
      </c>
      <c r="H2823" s="122">
        <v>2.3100933323999999E-3</v>
      </c>
      <c r="I2823" s="122">
        <v>2.3100933323999999E-3</v>
      </c>
      <c r="J2823" s="122">
        <v>2.3100933323999999E-3</v>
      </c>
      <c r="K2823" s="122">
        <v>2.3100933323999999E-3</v>
      </c>
      <c r="L2823" s="122">
        <v>2.3100933323999999E-3</v>
      </c>
      <c r="M2823" s="122">
        <v>2.3100933323999999E-3</v>
      </c>
      <c r="N2823" s="122">
        <v>2.3100933323999999E-3</v>
      </c>
      <c r="O2823" s="122">
        <v>2.3100933323999999E-3</v>
      </c>
      <c r="P2823" s="122">
        <v>2.3100933323999999E-3</v>
      </c>
      <c r="Q2823" s="122">
        <v>2.3100933323999999E-3</v>
      </c>
      <c r="R2823" s="122">
        <v>2.3100933323999999E-3</v>
      </c>
      <c r="S2823" s="122">
        <v>2.3100933323999999E-3</v>
      </c>
      <c r="T2823" s="122">
        <v>2.3100933323999999E-3</v>
      </c>
      <c r="U2823" s="122">
        <v>2.3100933323999999E-3</v>
      </c>
      <c r="V2823" s="122">
        <v>2.3100933323999999E-3</v>
      </c>
      <c r="W2823" s="122">
        <v>2.3100933323999999E-3</v>
      </c>
      <c r="X2823" s="122">
        <v>2.3100933323999999E-3</v>
      </c>
      <c r="Y2823" s="122">
        <v>2.3100933323999999E-3</v>
      </c>
      <c r="Z2823" s="122">
        <v>2.2988000000000001E-3</v>
      </c>
      <c r="AA2823" s="122">
        <v>2.09888E-3</v>
      </c>
      <c r="AB2823" s="122">
        <v>2.5325999999999999E-3</v>
      </c>
      <c r="AC2823" s="122">
        <v>2.0518400000000001E-3</v>
      </c>
      <c r="AD2823" s="122">
        <v>2.1887600000000001E-3</v>
      </c>
      <c r="AE2823" s="122">
        <v>1.83876E-3</v>
      </c>
      <c r="AF2823" s="122">
        <v>1.3622E-3</v>
      </c>
      <c r="AG2823" s="122">
        <v>2.6012000000000001E-3</v>
      </c>
      <c r="AH2823" s="122">
        <v>2.0932799999999999E-3</v>
      </c>
      <c r="AI2823" s="122">
        <v>2.0266400000000001E-3</v>
      </c>
      <c r="AJ2823" s="122">
        <v>9.4163999999999999E-4</v>
      </c>
      <c r="AK2823" s="122">
        <v>1.3829199999999999E-3</v>
      </c>
      <c r="AL2823" s="122">
        <v>0</v>
      </c>
    </row>
    <row r="2824" spans="1:38" hidden="1" x14ac:dyDescent="0.25">
      <c r="A2824" s="122" t="s">
        <v>1998</v>
      </c>
      <c r="B2824" s="122">
        <v>1</v>
      </c>
      <c r="C2824" s="122" t="s">
        <v>2194</v>
      </c>
      <c r="D2824" s="122" t="s">
        <v>2097</v>
      </c>
      <c r="E2824" s="122">
        <v>52</v>
      </c>
      <c r="F2824" s="122">
        <v>0</v>
      </c>
      <c r="G2824" s="122">
        <v>0</v>
      </c>
      <c r="H2824" s="122">
        <v>0</v>
      </c>
      <c r="I2824" s="122">
        <v>0</v>
      </c>
      <c r="J2824" s="122">
        <v>0</v>
      </c>
      <c r="K2824" s="122">
        <v>0</v>
      </c>
      <c r="L2824" s="122">
        <v>0</v>
      </c>
      <c r="M2824" s="122">
        <v>0</v>
      </c>
      <c r="N2824" s="122">
        <v>0</v>
      </c>
      <c r="O2824" s="122">
        <v>0</v>
      </c>
      <c r="P2824" s="122">
        <v>0</v>
      </c>
      <c r="Q2824" s="122">
        <v>0</v>
      </c>
      <c r="R2824" s="122">
        <v>0</v>
      </c>
      <c r="S2824" s="122">
        <v>0</v>
      </c>
      <c r="T2824" s="122">
        <v>0</v>
      </c>
      <c r="U2824" s="122">
        <v>0</v>
      </c>
      <c r="V2824" s="122">
        <v>0</v>
      </c>
      <c r="W2824" s="122">
        <v>0</v>
      </c>
      <c r="X2824" s="122">
        <v>0</v>
      </c>
      <c r="Y2824" s="122">
        <v>0</v>
      </c>
      <c r="Z2824" s="122">
        <v>0</v>
      </c>
      <c r="AA2824" s="122">
        <v>0</v>
      </c>
      <c r="AB2824" s="122">
        <v>0</v>
      </c>
      <c r="AC2824" s="122">
        <v>0</v>
      </c>
      <c r="AD2824" s="122">
        <v>0</v>
      </c>
      <c r="AE2824" s="122">
        <v>0</v>
      </c>
      <c r="AF2824" s="122">
        <v>0</v>
      </c>
      <c r="AG2824" s="122">
        <v>0</v>
      </c>
      <c r="AH2824" s="122">
        <v>0</v>
      </c>
      <c r="AI2824" s="122">
        <v>0</v>
      </c>
      <c r="AJ2824" s="122">
        <v>0</v>
      </c>
      <c r="AK2824" s="122">
        <v>0</v>
      </c>
      <c r="AL2824" s="122">
        <v>0</v>
      </c>
    </row>
    <row r="2825" spans="1:38" hidden="1" x14ac:dyDescent="0.25">
      <c r="A2825" s="122" t="s">
        <v>1998</v>
      </c>
      <c r="B2825" s="122">
        <v>1</v>
      </c>
      <c r="C2825" s="122" t="s">
        <v>2194</v>
      </c>
      <c r="D2825" s="122" t="s">
        <v>2098</v>
      </c>
      <c r="E2825" s="122">
        <v>52</v>
      </c>
      <c r="F2825" s="122">
        <v>0</v>
      </c>
      <c r="G2825" s="122">
        <v>0</v>
      </c>
      <c r="H2825" s="122">
        <v>0</v>
      </c>
      <c r="I2825" s="122">
        <v>0</v>
      </c>
      <c r="J2825" s="122">
        <v>0</v>
      </c>
      <c r="K2825" s="122">
        <v>0</v>
      </c>
      <c r="L2825" s="122">
        <v>0</v>
      </c>
      <c r="M2825" s="122">
        <v>0</v>
      </c>
      <c r="N2825" s="122">
        <v>0</v>
      </c>
      <c r="O2825" s="122">
        <v>0</v>
      </c>
      <c r="P2825" s="122">
        <v>0</v>
      </c>
      <c r="Q2825" s="122">
        <v>0</v>
      </c>
      <c r="R2825" s="122">
        <v>0</v>
      </c>
      <c r="S2825" s="122">
        <v>0</v>
      </c>
      <c r="T2825" s="122">
        <v>0</v>
      </c>
      <c r="U2825" s="122">
        <v>0</v>
      </c>
      <c r="V2825" s="122">
        <v>0</v>
      </c>
      <c r="W2825" s="122">
        <v>0</v>
      </c>
      <c r="X2825" s="122">
        <v>0</v>
      </c>
      <c r="Y2825" s="122">
        <v>0</v>
      </c>
      <c r="Z2825" s="122">
        <v>0</v>
      </c>
      <c r="AA2825" s="122">
        <v>0</v>
      </c>
      <c r="AB2825" s="122">
        <v>0</v>
      </c>
      <c r="AC2825" s="122">
        <v>0</v>
      </c>
      <c r="AD2825" s="122">
        <v>0</v>
      </c>
      <c r="AE2825" s="122">
        <v>0</v>
      </c>
      <c r="AF2825" s="122">
        <v>0</v>
      </c>
      <c r="AG2825" s="122">
        <v>0</v>
      </c>
      <c r="AH2825" s="122">
        <v>0</v>
      </c>
      <c r="AI2825" s="122">
        <v>0</v>
      </c>
      <c r="AJ2825" s="122">
        <v>0</v>
      </c>
      <c r="AK2825" s="122">
        <v>0</v>
      </c>
      <c r="AL2825" s="122">
        <v>0</v>
      </c>
    </row>
    <row r="2826" spans="1:38" hidden="1" x14ac:dyDescent="0.25">
      <c r="A2826" s="122" t="s">
        <v>1998</v>
      </c>
      <c r="B2826" s="122">
        <v>1</v>
      </c>
      <c r="C2826" s="122" t="s">
        <v>2194</v>
      </c>
      <c r="D2826" s="122" t="s">
        <v>2099</v>
      </c>
      <c r="E2826" s="122">
        <v>52</v>
      </c>
      <c r="F2826" s="122">
        <v>0</v>
      </c>
      <c r="G2826" s="122">
        <v>0</v>
      </c>
      <c r="H2826" s="122">
        <v>0</v>
      </c>
      <c r="I2826" s="122">
        <v>0</v>
      </c>
      <c r="J2826" s="122">
        <v>0</v>
      </c>
      <c r="K2826" s="122">
        <v>0</v>
      </c>
      <c r="L2826" s="122">
        <v>0</v>
      </c>
      <c r="M2826" s="122">
        <v>0</v>
      </c>
      <c r="N2826" s="122">
        <v>0</v>
      </c>
      <c r="O2826" s="122">
        <v>0</v>
      </c>
      <c r="P2826" s="122">
        <v>0</v>
      </c>
      <c r="Q2826" s="122">
        <v>0</v>
      </c>
      <c r="R2826" s="122">
        <v>0</v>
      </c>
      <c r="S2826" s="122">
        <v>0</v>
      </c>
      <c r="T2826" s="122">
        <v>0</v>
      </c>
      <c r="U2826" s="122">
        <v>0</v>
      </c>
      <c r="V2826" s="122">
        <v>0</v>
      </c>
      <c r="W2826" s="122">
        <v>0</v>
      </c>
      <c r="X2826" s="122">
        <v>0</v>
      </c>
      <c r="Y2826" s="122">
        <v>0</v>
      </c>
      <c r="Z2826" s="122">
        <v>0</v>
      </c>
      <c r="AA2826" s="122">
        <v>0</v>
      </c>
      <c r="AB2826" s="122">
        <v>0</v>
      </c>
      <c r="AC2826" s="122">
        <v>0</v>
      </c>
      <c r="AD2826" s="122">
        <v>0</v>
      </c>
      <c r="AE2826" s="122">
        <v>0</v>
      </c>
      <c r="AF2826" s="122">
        <v>0</v>
      </c>
      <c r="AG2826" s="122">
        <v>0</v>
      </c>
      <c r="AH2826" s="122">
        <v>0</v>
      </c>
      <c r="AI2826" s="122">
        <v>0</v>
      </c>
      <c r="AJ2826" s="122">
        <v>0</v>
      </c>
      <c r="AK2826" s="122">
        <v>0</v>
      </c>
      <c r="AL2826" s="122">
        <v>0</v>
      </c>
    </row>
    <row r="2827" spans="1:38" hidden="1" x14ac:dyDescent="0.25">
      <c r="A2827" s="122" t="s">
        <v>1998</v>
      </c>
      <c r="B2827" s="122">
        <v>1</v>
      </c>
      <c r="C2827" s="122" t="s">
        <v>2194</v>
      </c>
      <c r="D2827" s="122" t="s">
        <v>2100</v>
      </c>
      <c r="E2827" s="122">
        <v>52</v>
      </c>
      <c r="F2827" s="122">
        <v>0</v>
      </c>
      <c r="G2827" s="122">
        <v>0</v>
      </c>
      <c r="H2827" s="122">
        <v>0</v>
      </c>
      <c r="I2827" s="122">
        <v>0</v>
      </c>
      <c r="J2827" s="122">
        <v>0</v>
      </c>
      <c r="K2827" s="122">
        <v>0</v>
      </c>
      <c r="L2827" s="122">
        <v>0</v>
      </c>
      <c r="M2827" s="122">
        <v>0</v>
      </c>
      <c r="N2827" s="122">
        <v>0</v>
      </c>
      <c r="O2827" s="122">
        <v>0</v>
      </c>
      <c r="P2827" s="122">
        <v>0</v>
      </c>
      <c r="Q2827" s="122">
        <v>0</v>
      </c>
      <c r="R2827" s="122">
        <v>0</v>
      </c>
      <c r="S2827" s="122">
        <v>0</v>
      </c>
      <c r="T2827" s="122">
        <v>0</v>
      </c>
      <c r="U2827" s="122">
        <v>0</v>
      </c>
      <c r="V2827" s="122">
        <v>0</v>
      </c>
      <c r="W2827" s="122">
        <v>0</v>
      </c>
      <c r="X2827" s="122">
        <v>0</v>
      </c>
      <c r="Y2827" s="122">
        <v>0</v>
      </c>
      <c r="Z2827" s="122">
        <v>0</v>
      </c>
      <c r="AA2827" s="122">
        <v>0</v>
      </c>
      <c r="AB2827" s="122">
        <v>0</v>
      </c>
      <c r="AC2827" s="122">
        <v>0</v>
      </c>
      <c r="AD2827" s="122">
        <v>0</v>
      </c>
      <c r="AE2827" s="122">
        <v>0</v>
      </c>
      <c r="AF2827" s="122">
        <v>0</v>
      </c>
      <c r="AG2827" s="122">
        <v>0</v>
      </c>
      <c r="AH2827" s="122">
        <v>0</v>
      </c>
      <c r="AI2827" s="122">
        <v>0</v>
      </c>
      <c r="AJ2827" s="122">
        <v>0</v>
      </c>
      <c r="AK2827" s="122">
        <v>0</v>
      </c>
      <c r="AL2827" s="122">
        <v>0</v>
      </c>
    </row>
    <row r="2828" spans="1:38" hidden="1" x14ac:dyDescent="0.25">
      <c r="A2828" s="122" t="s">
        <v>1998</v>
      </c>
      <c r="B2828" s="122">
        <v>1</v>
      </c>
      <c r="C2828" s="122" t="s">
        <v>2194</v>
      </c>
      <c r="D2828" s="122" t="s">
        <v>2101</v>
      </c>
      <c r="E2828" s="122">
        <v>52</v>
      </c>
      <c r="F2828" s="122">
        <v>2.3143826216E-3</v>
      </c>
      <c r="G2828" s="122">
        <v>1.9076718892E-3</v>
      </c>
      <c r="H2828" s="122">
        <v>1.9651498216000001E-3</v>
      </c>
      <c r="I2828" s="122">
        <v>1.8495205568000001E-3</v>
      </c>
      <c r="J2828" s="122">
        <v>1.7098133332000001E-3</v>
      </c>
      <c r="K2828" s="122">
        <v>1.6990133328000001E-3</v>
      </c>
      <c r="L2828" s="122">
        <v>1.8066133344E-3</v>
      </c>
      <c r="M2828" s="122">
        <v>1.8802133336E-3</v>
      </c>
      <c r="N2828" s="122">
        <v>1.6689600004000001E-3</v>
      </c>
      <c r="O2828" s="122">
        <v>1.6217600000000001E-3</v>
      </c>
      <c r="P2828" s="122">
        <v>1.29696E-3</v>
      </c>
      <c r="Q2828" s="122">
        <v>7.7935999959999997E-4</v>
      </c>
      <c r="R2828" s="122">
        <v>6.5855999999999998E-4</v>
      </c>
      <c r="S2828" s="122">
        <v>5.4695999959999996E-4</v>
      </c>
      <c r="T2828" s="122">
        <v>6.6695999999999997E-4</v>
      </c>
      <c r="U2828" s="122">
        <v>6.4455999999999997E-4</v>
      </c>
      <c r="V2828" s="122">
        <v>8.1895999920000005E-4</v>
      </c>
      <c r="W2828" s="122">
        <v>8.905600004E-4</v>
      </c>
      <c r="X2828" s="122">
        <v>9.5615999920000002E-4</v>
      </c>
      <c r="Y2828" s="122">
        <v>7.2330800080000002E-4</v>
      </c>
      <c r="Z2828" s="122">
        <v>9.6712000000000002E-4</v>
      </c>
      <c r="AA2828" s="122">
        <v>1.1019196327999999E-3</v>
      </c>
      <c r="AB2828" s="122">
        <v>1.1617082567999999E-3</v>
      </c>
      <c r="AC2828" s="122">
        <v>1.1268099079999999E-3</v>
      </c>
      <c r="AD2828" s="122">
        <v>1.135080366E-3</v>
      </c>
      <c r="AE2828" s="122">
        <v>1.1497816512000001E-3</v>
      </c>
      <c r="AF2828" s="122">
        <v>1.4104353508E-3</v>
      </c>
      <c r="AG2828" s="122">
        <v>4.7215920360000002E-4</v>
      </c>
      <c r="AH2828" s="122">
        <v>1.0952127227999999E-3</v>
      </c>
      <c r="AI2828" s="122">
        <v>6.3987406839999999E-4</v>
      </c>
      <c r="AJ2828" s="122">
        <v>4.6623853079999999E-4</v>
      </c>
      <c r="AK2828" s="122">
        <v>8.06646176E-4</v>
      </c>
      <c r="AL2828" s="122">
        <v>0</v>
      </c>
    </row>
    <row r="2829" spans="1:38" hidden="1" x14ac:dyDescent="0.25">
      <c r="A2829" s="122" t="s">
        <v>1998</v>
      </c>
      <c r="B2829" s="122">
        <v>1</v>
      </c>
      <c r="C2829" s="122" t="s">
        <v>2194</v>
      </c>
      <c r="D2829" s="122" t="s">
        <v>2102</v>
      </c>
      <c r="E2829" s="122">
        <v>52</v>
      </c>
      <c r="F2829" s="122">
        <v>0</v>
      </c>
      <c r="G2829" s="122">
        <v>0</v>
      </c>
      <c r="H2829" s="122">
        <v>0</v>
      </c>
      <c r="I2829" s="122">
        <v>0</v>
      </c>
      <c r="J2829" s="122">
        <v>0</v>
      </c>
      <c r="K2829" s="122">
        <v>0</v>
      </c>
      <c r="L2829" s="122">
        <v>0</v>
      </c>
      <c r="M2829" s="122">
        <v>0</v>
      </c>
      <c r="N2829" s="122">
        <v>0</v>
      </c>
      <c r="O2829" s="122">
        <v>0</v>
      </c>
      <c r="P2829" s="122">
        <v>0</v>
      </c>
      <c r="Q2829" s="122">
        <v>0</v>
      </c>
      <c r="R2829" s="122">
        <v>0</v>
      </c>
      <c r="S2829" s="122">
        <v>0</v>
      </c>
      <c r="T2829" s="122">
        <v>0</v>
      </c>
      <c r="U2829" s="122">
        <v>0</v>
      </c>
      <c r="V2829" s="122">
        <v>0</v>
      </c>
      <c r="W2829" s="122">
        <v>0</v>
      </c>
      <c r="X2829" s="122">
        <v>0</v>
      </c>
      <c r="Y2829" s="122">
        <v>0</v>
      </c>
      <c r="Z2829" s="122">
        <v>0</v>
      </c>
      <c r="AA2829" s="122">
        <v>0</v>
      </c>
      <c r="AB2829" s="122">
        <v>0</v>
      </c>
      <c r="AC2829" s="122">
        <v>0</v>
      </c>
      <c r="AD2829" s="122">
        <v>0</v>
      </c>
      <c r="AE2829" s="122">
        <v>0</v>
      </c>
      <c r="AF2829" s="122">
        <v>0</v>
      </c>
      <c r="AG2829" s="122">
        <v>0</v>
      </c>
      <c r="AH2829" s="122">
        <v>0</v>
      </c>
      <c r="AI2829" s="122">
        <v>0</v>
      </c>
      <c r="AJ2829" s="122">
        <v>0</v>
      </c>
      <c r="AK2829" s="122">
        <v>0</v>
      </c>
      <c r="AL2829" s="122">
        <v>0</v>
      </c>
    </row>
    <row r="2830" spans="1:38" hidden="1" x14ac:dyDescent="0.25">
      <c r="A2830" s="122" t="s">
        <v>1998</v>
      </c>
      <c r="B2830" s="122">
        <v>1</v>
      </c>
      <c r="C2830" s="122" t="s">
        <v>2194</v>
      </c>
      <c r="D2830" s="122" t="s">
        <v>2103</v>
      </c>
      <c r="E2830" s="122">
        <v>52</v>
      </c>
      <c r="F2830" s="122">
        <v>0</v>
      </c>
      <c r="G2830" s="122">
        <v>0</v>
      </c>
      <c r="H2830" s="122">
        <v>0</v>
      </c>
      <c r="I2830" s="122">
        <v>0</v>
      </c>
      <c r="J2830" s="122">
        <v>0</v>
      </c>
      <c r="K2830" s="122">
        <v>0</v>
      </c>
      <c r="L2830" s="122">
        <v>0</v>
      </c>
      <c r="M2830" s="122">
        <v>0</v>
      </c>
      <c r="N2830" s="122">
        <v>0</v>
      </c>
      <c r="O2830" s="122">
        <v>0</v>
      </c>
      <c r="P2830" s="122">
        <v>0</v>
      </c>
      <c r="Q2830" s="122">
        <v>0</v>
      </c>
      <c r="R2830" s="122">
        <v>0</v>
      </c>
      <c r="S2830" s="122">
        <v>0</v>
      </c>
      <c r="T2830" s="122">
        <v>0</v>
      </c>
      <c r="U2830" s="122">
        <v>0</v>
      </c>
      <c r="V2830" s="122">
        <v>0</v>
      </c>
      <c r="W2830" s="122">
        <v>0</v>
      </c>
      <c r="X2830" s="122">
        <v>0</v>
      </c>
      <c r="Y2830" s="122">
        <v>0</v>
      </c>
      <c r="Z2830" s="122">
        <v>0</v>
      </c>
      <c r="AA2830" s="122">
        <v>0</v>
      </c>
      <c r="AB2830" s="122">
        <v>0</v>
      </c>
      <c r="AC2830" s="122">
        <v>0</v>
      </c>
      <c r="AD2830" s="122">
        <v>0</v>
      </c>
      <c r="AE2830" s="122">
        <v>0</v>
      </c>
      <c r="AF2830" s="122">
        <v>0</v>
      </c>
      <c r="AG2830" s="122">
        <v>0</v>
      </c>
      <c r="AH2830" s="122">
        <v>0</v>
      </c>
      <c r="AI2830" s="122">
        <v>0</v>
      </c>
      <c r="AJ2830" s="122">
        <v>0</v>
      </c>
      <c r="AK2830" s="122">
        <v>0</v>
      </c>
      <c r="AL2830" s="122">
        <v>0</v>
      </c>
    </row>
    <row r="2831" spans="1:38" hidden="1" x14ac:dyDescent="0.25">
      <c r="A2831" s="122" t="s">
        <v>1998</v>
      </c>
      <c r="B2831" s="122">
        <v>1</v>
      </c>
      <c r="C2831" s="122" t="s">
        <v>2194</v>
      </c>
      <c r="D2831" s="122" t="s">
        <v>2137</v>
      </c>
      <c r="E2831" s="122">
        <v>52</v>
      </c>
      <c r="F2831" s="122">
        <v>0</v>
      </c>
      <c r="G2831" s="122">
        <v>0</v>
      </c>
      <c r="H2831" s="122">
        <v>0</v>
      </c>
      <c r="I2831" s="122">
        <v>0</v>
      </c>
      <c r="J2831" s="122">
        <v>0</v>
      </c>
      <c r="K2831" s="122">
        <v>0</v>
      </c>
      <c r="L2831" s="122">
        <v>0</v>
      </c>
      <c r="M2831" s="122">
        <v>0</v>
      </c>
      <c r="N2831" s="122">
        <v>0</v>
      </c>
      <c r="O2831" s="122">
        <v>0</v>
      </c>
      <c r="P2831" s="122">
        <v>0</v>
      </c>
      <c r="Q2831" s="122">
        <v>0</v>
      </c>
      <c r="R2831" s="122">
        <v>0</v>
      </c>
      <c r="S2831" s="122">
        <v>0</v>
      </c>
      <c r="T2831" s="122">
        <v>0</v>
      </c>
      <c r="U2831" s="122">
        <v>0</v>
      </c>
      <c r="V2831" s="122">
        <v>0</v>
      </c>
      <c r="W2831" s="122">
        <v>0</v>
      </c>
      <c r="X2831" s="122">
        <v>0</v>
      </c>
      <c r="Y2831" s="122">
        <v>0</v>
      </c>
      <c r="Z2831" s="122">
        <v>0</v>
      </c>
      <c r="AA2831" s="122">
        <v>0</v>
      </c>
      <c r="AB2831" s="122">
        <v>0</v>
      </c>
      <c r="AC2831" s="122">
        <v>0</v>
      </c>
      <c r="AD2831" s="122">
        <v>0</v>
      </c>
      <c r="AE2831" s="122">
        <v>0</v>
      </c>
      <c r="AF2831" s="122">
        <v>0</v>
      </c>
      <c r="AG2831" s="122">
        <v>0</v>
      </c>
      <c r="AH2831" s="122">
        <v>0</v>
      </c>
      <c r="AI2831" s="122">
        <v>0</v>
      </c>
      <c r="AJ2831" s="122">
        <v>0</v>
      </c>
      <c r="AK2831" s="122">
        <v>0</v>
      </c>
      <c r="AL2831" s="122">
        <v>0</v>
      </c>
    </row>
    <row r="2832" spans="1:38" hidden="1" x14ac:dyDescent="0.25">
      <c r="A2832" s="122" t="s">
        <v>1998</v>
      </c>
      <c r="B2832" s="122">
        <v>1</v>
      </c>
      <c r="C2832" s="122" t="s">
        <v>2194</v>
      </c>
      <c r="D2832" s="122" t="s">
        <v>2104</v>
      </c>
      <c r="E2832" s="122">
        <v>52</v>
      </c>
      <c r="F2832" s="122">
        <v>0</v>
      </c>
      <c r="G2832" s="122">
        <v>0</v>
      </c>
      <c r="H2832" s="122">
        <v>0</v>
      </c>
      <c r="I2832" s="122">
        <v>0</v>
      </c>
      <c r="J2832" s="122">
        <v>0</v>
      </c>
      <c r="K2832" s="122">
        <v>0</v>
      </c>
      <c r="L2832" s="122">
        <v>0</v>
      </c>
      <c r="M2832" s="122">
        <v>0</v>
      </c>
      <c r="N2832" s="122">
        <v>0</v>
      </c>
      <c r="O2832" s="122">
        <v>0</v>
      </c>
      <c r="P2832" s="122">
        <v>0</v>
      </c>
      <c r="Q2832" s="122">
        <v>0</v>
      </c>
      <c r="R2832" s="122">
        <v>0</v>
      </c>
      <c r="S2832" s="122">
        <v>0</v>
      </c>
      <c r="T2832" s="122">
        <v>0</v>
      </c>
      <c r="U2832" s="122">
        <v>0</v>
      </c>
      <c r="V2832" s="122">
        <v>0</v>
      </c>
      <c r="W2832" s="122">
        <v>0</v>
      </c>
      <c r="X2832" s="122">
        <v>0</v>
      </c>
      <c r="Y2832" s="122">
        <v>0</v>
      </c>
      <c r="Z2832" s="122">
        <v>0</v>
      </c>
      <c r="AA2832" s="122">
        <v>0</v>
      </c>
      <c r="AB2832" s="122">
        <v>0</v>
      </c>
      <c r="AC2832" s="122">
        <v>0</v>
      </c>
      <c r="AD2832" s="122">
        <v>0</v>
      </c>
      <c r="AE2832" s="122">
        <v>0</v>
      </c>
      <c r="AF2832" s="122">
        <v>0</v>
      </c>
      <c r="AG2832" s="122">
        <v>0</v>
      </c>
      <c r="AH2832" s="122">
        <v>0</v>
      </c>
      <c r="AI2832" s="122">
        <v>0</v>
      </c>
      <c r="AJ2832" s="122">
        <v>0</v>
      </c>
      <c r="AK2832" s="122">
        <v>0</v>
      </c>
      <c r="AL2832" s="122">
        <v>0</v>
      </c>
    </row>
    <row r="2833" spans="1:38" hidden="1" x14ac:dyDescent="0.25">
      <c r="A2833" s="122" t="s">
        <v>1998</v>
      </c>
      <c r="B2833" s="122">
        <v>1</v>
      </c>
      <c r="C2833" s="122" t="s">
        <v>2194</v>
      </c>
      <c r="D2833" s="122" t="s">
        <v>2105</v>
      </c>
      <c r="E2833" s="122">
        <v>52</v>
      </c>
      <c r="F2833" s="122">
        <v>0</v>
      </c>
      <c r="G2833" s="122">
        <v>0</v>
      </c>
      <c r="H2833" s="122">
        <v>0</v>
      </c>
      <c r="I2833" s="122">
        <v>0</v>
      </c>
      <c r="J2833" s="122">
        <v>0</v>
      </c>
      <c r="K2833" s="122">
        <v>0</v>
      </c>
      <c r="L2833" s="122">
        <v>0</v>
      </c>
      <c r="M2833" s="122">
        <v>0</v>
      </c>
      <c r="N2833" s="122">
        <v>0</v>
      </c>
      <c r="O2833" s="122">
        <v>0</v>
      </c>
      <c r="P2833" s="122">
        <v>0</v>
      </c>
      <c r="Q2833" s="122">
        <v>0</v>
      </c>
      <c r="R2833" s="122">
        <v>0</v>
      </c>
      <c r="S2833" s="122">
        <v>0</v>
      </c>
      <c r="T2833" s="122">
        <v>0</v>
      </c>
      <c r="U2833" s="122">
        <v>0</v>
      </c>
      <c r="V2833" s="122">
        <v>0</v>
      </c>
      <c r="W2833" s="122">
        <v>0</v>
      </c>
      <c r="X2833" s="122">
        <v>0</v>
      </c>
      <c r="Y2833" s="122">
        <v>0</v>
      </c>
      <c r="Z2833" s="122">
        <v>0</v>
      </c>
      <c r="AA2833" s="122">
        <v>0</v>
      </c>
      <c r="AB2833" s="122">
        <v>0</v>
      </c>
      <c r="AC2833" s="122">
        <v>0</v>
      </c>
      <c r="AD2833" s="122">
        <v>0</v>
      </c>
      <c r="AE2833" s="122">
        <v>0</v>
      </c>
      <c r="AF2833" s="122">
        <v>0</v>
      </c>
      <c r="AG2833" s="122">
        <v>0</v>
      </c>
      <c r="AH2833" s="122">
        <v>0</v>
      </c>
      <c r="AI2833" s="122">
        <v>0</v>
      </c>
      <c r="AJ2833" s="122">
        <v>0</v>
      </c>
      <c r="AK2833" s="122">
        <v>0</v>
      </c>
      <c r="AL2833" s="122">
        <v>0</v>
      </c>
    </row>
    <row r="2834" spans="1:38" hidden="1" x14ac:dyDescent="0.25">
      <c r="A2834" s="122" t="s">
        <v>1998</v>
      </c>
      <c r="B2834" s="122">
        <v>1</v>
      </c>
      <c r="C2834" s="122" t="s">
        <v>2194</v>
      </c>
      <c r="D2834" s="122" t="s">
        <v>2106</v>
      </c>
      <c r="E2834" s="122">
        <v>52</v>
      </c>
      <c r="F2834" s="122">
        <v>0</v>
      </c>
      <c r="G2834" s="122">
        <v>0</v>
      </c>
      <c r="H2834" s="122">
        <v>0</v>
      </c>
      <c r="I2834" s="122">
        <v>0</v>
      </c>
      <c r="J2834" s="122">
        <v>0</v>
      </c>
      <c r="K2834" s="122">
        <v>0</v>
      </c>
      <c r="L2834" s="122">
        <v>0</v>
      </c>
      <c r="M2834" s="122">
        <v>0</v>
      </c>
      <c r="N2834" s="122">
        <v>0</v>
      </c>
      <c r="O2834" s="122">
        <v>0</v>
      </c>
      <c r="P2834" s="122">
        <v>0</v>
      </c>
      <c r="Q2834" s="122">
        <v>0</v>
      </c>
      <c r="R2834" s="122">
        <v>0</v>
      </c>
      <c r="S2834" s="122">
        <v>0</v>
      </c>
      <c r="T2834" s="122">
        <v>0</v>
      </c>
      <c r="U2834" s="122">
        <v>0</v>
      </c>
      <c r="V2834" s="122">
        <v>0</v>
      </c>
      <c r="W2834" s="122">
        <v>0</v>
      </c>
      <c r="X2834" s="122">
        <v>0</v>
      </c>
      <c r="Y2834" s="122">
        <v>0</v>
      </c>
      <c r="Z2834" s="122">
        <v>0</v>
      </c>
      <c r="AA2834" s="122">
        <v>0</v>
      </c>
      <c r="AB2834" s="122">
        <v>0</v>
      </c>
      <c r="AC2834" s="122">
        <v>0</v>
      </c>
      <c r="AD2834" s="122">
        <v>0</v>
      </c>
      <c r="AE2834" s="122">
        <v>0</v>
      </c>
      <c r="AF2834" s="122">
        <v>0</v>
      </c>
      <c r="AG2834" s="122">
        <v>0</v>
      </c>
      <c r="AH2834" s="122">
        <v>0</v>
      </c>
      <c r="AI2834" s="122">
        <v>0</v>
      </c>
      <c r="AJ2834" s="122">
        <v>0</v>
      </c>
      <c r="AK2834" s="122">
        <v>0</v>
      </c>
      <c r="AL2834" s="122">
        <v>0</v>
      </c>
    </row>
    <row r="2835" spans="1:38" hidden="1" x14ac:dyDescent="0.25">
      <c r="A2835" s="122" t="s">
        <v>1998</v>
      </c>
      <c r="B2835" s="122">
        <v>1</v>
      </c>
      <c r="C2835" s="122" t="s">
        <v>2194</v>
      </c>
      <c r="D2835" s="122" t="s">
        <v>2107</v>
      </c>
      <c r="E2835" s="122">
        <v>52</v>
      </c>
      <c r="F2835" s="122">
        <v>0</v>
      </c>
      <c r="G2835" s="122">
        <v>0</v>
      </c>
      <c r="H2835" s="122">
        <v>0</v>
      </c>
      <c r="I2835" s="122">
        <v>0</v>
      </c>
      <c r="J2835" s="122">
        <v>0</v>
      </c>
      <c r="K2835" s="122">
        <v>0</v>
      </c>
      <c r="L2835" s="122">
        <v>0</v>
      </c>
      <c r="M2835" s="122">
        <v>0</v>
      </c>
      <c r="N2835" s="122">
        <v>0</v>
      </c>
      <c r="O2835" s="122">
        <v>0</v>
      </c>
      <c r="P2835" s="122">
        <v>0</v>
      </c>
      <c r="Q2835" s="122">
        <v>0</v>
      </c>
      <c r="R2835" s="122">
        <v>0</v>
      </c>
      <c r="S2835" s="122">
        <v>0</v>
      </c>
      <c r="T2835" s="122">
        <v>0</v>
      </c>
      <c r="U2835" s="122">
        <v>0</v>
      </c>
      <c r="V2835" s="122">
        <v>0</v>
      </c>
      <c r="W2835" s="122">
        <v>0</v>
      </c>
      <c r="X2835" s="122">
        <v>0</v>
      </c>
      <c r="Y2835" s="122">
        <v>0</v>
      </c>
      <c r="Z2835" s="122">
        <v>0</v>
      </c>
      <c r="AA2835" s="122">
        <v>0</v>
      </c>
      <c r="AB2835" s="122">
        <v>0</v>
      </c>
      <c r="AC2835" s="122">
        <v>0</v>
      </c>
      <c r="AD2835" s="122">
        <v>0</v>
      </c>
      <c r="AE2835" s="122">
        <v>0</v>
      </c>
      <c r="AF2835" s="122">
        <v>0</v>
      </c>
      <c r="AG2835" s="122">
        <v>0</v>
      </c>
      <c r="AH2835" s="122">
        <v>0</v>
      </c>
      <c r="AI2835" s="122">
        <v>0</v>
      </c>
      <c r="AJ2835" s="122">
        <v>0</v>
      </c>
      <c r="AK2835" s="122">
        <v>0</v>
      </c>
      <c r="AL2835" s="122">
        <v>0</v>
      </c>
    </row>
    <row r="2836" spans="1:38" hidden="1" x14ac:dyDescent="0.25">
      <c r="A2836" s="122" t="s">
        <v>1998</v>
      </c>
      <c r="B2836" s="122">
        <v>1</v>
      </c>
      <c r="C2836" s="122" t="s">
        <v>2194</v>
      </c>
      <c r="D2836" s="122" t="s">
        <v>475</v>
      </c>
      <c r="E2836" s="122">
        <v>52</v>
      </c>
      <c r="F2836" s="122">
        <v>0</v>
      </c>
      <c r="G2836" s="122">
        <v>0</v>
      </c>
      <c r="H2836" s="122">
        <v>0</v>
      </c>
      <c r="I2836" s="122">
        <v>0</v>
      </c>
      <c r="J2836" s="122">
        <v>0</v>
      </c>
      <c r="K2836" s="122">
        <v>0</v>
      </c>
      <c r="L2836" s="122">
        <v>0</v>
      </c>
      <c r="M2836" s="122">
        <v>0</v>
      </c>
      <c r="N2836" s="122">
        <v>0</v>
      </c>
      <c r="O2836" s="122">
        <v>0</v>
      </c>
      <c r="P2836" s="122">
        <v>0</v>
      </c>
      <c r="Q2836" s="122">
        <v>0</v>
      </c>
      <c r="R2836" s="122">
        <v>0</v>
      </c>
      <c r="S2836" s="122">
        <v>0</v>
      </c>
      <c r="T2836" s="122">
        <v>0</v>
      </c>
      <c r="U2836" s="122">
        <v>0</v>
      </c>
      <c r="V2836" s="122">
        <v>0</v>
      </c>
      <c r="W2836" s="122">
        <v>0</v>
      </c>
      <c r="X2836" s="122">
        <v>0</v>
      </c>
      <c r="Y2836" s="122">
        <v>0</v>
      </c>
      <c r="Z2836" s="122">
        <v>0</v>
      </c>
      <c r="AA2836" s="122">
        <v>0</v>
      </c>
      <c r="AB2836" s="122">
        <v>0</v>
      </c>
      <c r="AC2836" s="122">
        <v>0</v>
      </c>
      <c r="AD2836" s="122">
        <v>0</v>
      </c>
      <c r="AE2836" s="122">
        <v>0</v>
      </c>
      <c r="AF2836" s="122">
        <v>0</v>
      </c>
      <c r="AG2836" s="122">
        <v>0</v>
      </c>
      <c r="AH2836" s="122">
        <v>0</v>
      </c>
      <c r="AI2836" s="122">
        <v>0</v>
      </c>
      <c r="AJ2836" s="122">
        <v>0</v>
      </c>
      <c r="AK2836" s="122">
        <v>0</v>
      </c>
      <c r="AL2836" s="122">
        <v>0</v>
      </c>
    </row>
    <row r="2837" spans="1:38" hidden="1" x14ac:dyDescent="0.25">
      <c r="A2837" s="122" t="s">
        <v>1998</v>
      </c>
      <c r="B2837" s="122">
        <v>1</v>
      </c>
      <c r="C2837" s="122" t="s">
        <v>2194</v>
      </c>
      <c r="D2837" s="122" t="s">
        <v>2108</v>
      </c>
      <c r="E2837" s="122">
        <v>52</v>
      </c>
      <c r="F2837" s="122">
        <v>0</v>
      </c>
      <c r="G2837" s="122">
        <v>0</v>
      </c>
      <c r="H2837" s="122">
        <v>0</v>
      </c>
      <c r="I2837" s="122">
        <v>0</v>
      </c>
      <c r="J2837" s="122">
        <v>0</v>
      </c>
      <c r="K2837" s="122">
        <v>0</v>
      </c>
      <c r="L2837" s="122">
        <v>0</v>
      </c>
      <c r="M2837" s="122">
        <v>0</v>
      </c>
      <c r="N2837" s="122">
        <v>0</v>
      </c>
      <c r="O2837" s="122">
        <v>0</v>
      </c>
      <c r="P2837" s="122">
        <v>0</v>
      </c>
      <c r="Q2837" s="122">
        <v>0</v>
      </c>
      <c r="R2837" s="122">
        <v>0</v>
      </c>
      <c r="S2837" s="122">
        <v>0</v>
      </c>
      <c r="T2837" s="122">
        <v>0</v>
      </c>
      <c r="U2837" s="122">
        <v>0</v>
      </c>
      <c r="V2837" s="122">
        <v>0</v>
      </c>
      <c r="W2837" s="122">
        <v>0</v>
      </c>
      <c r="X2837" s="122">
        <v>0</v>
      </c>
      <c r="Y2837" s="122">
        <v>0</v>
      </c>
      <c r="Z2837" s="122">
        <v>0</v>
      </c>
      <c r="AA2837" s="122">
        <v>0</v>
      </c>
      <c r="AB2837" s="122">
        <v>0</v>
      </c>
      <c r="AC2837" s="122">
        <v>0</v>
      </c>
      <c r="AD2837" s="122">
        <v>0</v>
      </c>
      <c r="AE2837" s="122">
        <v>0</v>
      </c>
      <c r="AF2837" s="122">
        <v>0</v>
      </c>
      <c r="AG2837" s="122">
        <v>0</v>
      </c>
      <c r="AH2837" s="122">
        <v>0</v>
      </c>
      <c r="AI2837" s="122">
        <v>0</v>
      </c>
      <c r="AJ2837" s="122">
        <v>0</v>
      </c>
      <c r="AK2837" s="122">
        <v>0</v>
      </c>
      <c r="AL2837" s="122">
        <v>0</v>
      </c>
    </row>
    <row r="2838" spans="1:38" hidden="1" x14ac:dyDescent="0.25">
      <c r="A2838" s="122" t="s">
        <v>1998</v>
      </c>
      <c r="B2838" s="122">
        <v>1</v>
      </c>
      <c r="C2838" s="122" t="s">
        <v>2194</v>
      </c>
      <c r="D2838" s="122" t="s">
        <v>2109</v>
      </c>
      <c r="E2838" s="122">
        <v>52</v>
      </c>
      <c r="F2838" s="122">
        <v>0</v>
      </c>
      <c r="G2838" s="122">
        <v>0</v>
      </c>
      <c r="H2838" s="122">
        <v>0</v>
      </c>
      <c r="I2838" s="122">
        <v>0</v>
      </c>
      <c r="J2838" s="122">
        <v>0</v>
      </c>
      <c r="K2838" s="122">
        <v>0</v>
      </c>
      <c r="L2838" s="122">
        <v>0</v>
      </c>
      <c r="M2838" s="122">
        <v>0</v>
      </c>
      <c r="N2838" s="122">
        <v>0</v>
      </c>
      <c r="O2838" s="122">
        <v>0</v>
      </c>
      <c r="P2838" s="122">
        <v>0</v>
      </c>
      <c r="Q2838" s="122">
        <v>0</v>
      </c>
      <c r="R2838" s="122">
        <v>0</v>
      </c>
      <c r="S2838" s="122">
        <v>0</v>
      </c>
      <c r="T2838" s="122">
        <v>0</v>
      </c>
      <c r="U2838" s="122">
        <v>0</v>
      </c>
      <c r="V2838" s="122">
        <v>0</v>
      </c>
      <c r="W2838" s="122">
        <v>0</v>
      </c>
      <c r="X2838" s="122">
        <v>0</v>
      </c>
      <c r="Y2838" s="122">
        <v>0</v>
      </c>
      <c r="Z2838" s="122">
        <v>0</v>
      </c>
      <c r="AA2838" s="122">
        <v>0</v>
      </c>
      <c r="AB2838" s="122">
        <v>0</v>
      </c>
      <c r="AC2838" s="122">
        <v>0</v>
      </c>
      <c r="AD2838" s="122">
        <v>0</v>
      </c>
      <c r="AE2838" s="122">
        <v>0</v>
      </c>
      <c r="AF2838" s="122">
        <v>0</v>
      </c>
      <c r="AG2838" s="122">
        <v>0</v>
      </c>
      <c r="AH2838" s="122">
        <v>0</v>
      </c>
      <c r="AI2838" s="122">
        <v>0</v>
      </c>
      <c r="AJ2838" s="122">
        <v>0</v>
      </c>
      <c r="AK2838" s="122">
        <v>0</v>
      </c>
      <c r="AL2838" s="122">
        <v>0</v>
      </c>
    </row>
    <row r="2839" spans="1:38" hidden="1" x14ac:dyDescent="0.25">
      <c r="A2839" s="122" t="s">
        <v>1998</v>
      </c>
      <c r="B2839" s="122">
        <v>1</v>
      </c>
      <c r="C2839" s="122" t="s">
        <v>2194</v>
      </c>
      <c r="D2839" s="122" t="s">
        <v>2110</v>
      </c>
      <c r="E2839" s="122">
        <v>52</v>
      </c>
      <c r="F2839" s="122">
        <v>0</v>
      </c>
      <c r="G2839" s="122">
        <v>0</v>
      </c>
      <c r="H2839" s="122">
        <v>0</v>
      </c>
      <c r="I2839" s="122">
        <v>0</v>
      </c>
      <c r="J2839" s="122">
        <v>0</v>
      </c>
      <c r="K2839" s="122">
        <v>0</v>
      </c>
      <c r="L2839" s="122">
        <v>0</v>
      </c>
      <c r="M2839" s="122">
        <v>0</v>
      </c>
      <c r="N2839" s="122">
        <v>0</v>
      </c>
      <c r="O2839" s="122">
        <v>0</v>
      </c>
      <c r="P2839" s="122">
        <v>0</v>
      </c>
      <c r="Q2839" s="122">
        <v>0</v>
      </c>
      <c r="R2839" s="122">
        <v>0</v>
      </c>
      <c r="S2839" s="122">
        <v>0</v>
      </c>
      <c r="T2839" s="122">
        <v>0</v>
      </c>
      <c r="U2839" s="122">
        <v>0</v>
      </c>
      <c r="V2839" s="122">
        <v>0</v>
      </c>
      <c r="W2839" s="122">
        <v>0</v>
      </c>
      <c r="X2839" s="122">
        <v>0</v>
      </c>
      <c r="Y2839" s="122">
        <v>0</v>
      </c>
      <c r="Z2839" s="122">
        <v>0</v>
      </c>
      <c r="AA2839" s="122">
        <v>0</v>
      </c>
      <c r="AB2839" s="122">
        <v>0</v>
      </c>
      <c r="AC2839" s="122">
        <v>0</v>
      </c>
      <c r="AD2839" s="122">
        <v>0</v>
      </c>
      <c r="AE2839" s="122">
        <v>0</v>
      </c>
      <c r="AF2839" s="122">
        <v>0</v>
      </c>
      <c r="AG2839" s="122">
        <v>0</v>
      </c>
      <c r="AH2839" s="122">
        <v>0</v>
      </c>
      <c r="AI2839" s="122">
        <v>0</v>
      </c>
      <c r="AJ2839" s="122">
        <v>0</v>
      </c>
      <c r="AK2839" s="122">
        <v>0</v>
      </c>
      <c r="AL2839" s="122">
        <v>0</v>
      </c>
    </row>
    <row r="2840" spans="1:38" hidden="1" x14ac:dyDescent="0.25">
      <c r="A2840" s="122" t="s">
        <v>1998</v>
      </c>
      <c r="B2840" s="122">
        <v>1</v>
      </c>
      <c r="C2840" s="122" t="s">
        <v>2194</v>
      </c>
      <c r="D2840" s="122" t="s">
        <v>2111</v>
      </c>
      <c r="E2840" s="122">
        <v>52</v>
      </c>
      <c r="F2840" s="122">
        <v>0</v>
      </c>
      <c r="G2840" s="122">
        <v>0</v>
      </c>
      <c r="H2840" s="122">
        <v>0</v>
      </c>
      <c r="I2840" s="122">
        <v>0</v>
      </c>
      <c r="J2840" s="122">
        <v>0</v>
      </c>
      <c r="K2840" s="122">
        <v>0</v>
      </c>
      <c r="L2840" s="122">
        <v>0</v>
      </c>
      <c r="M2840" s="122">
        <v>0</v>
      </c>
      <c r="N2840" s="122">
        <v>0</v>
      </c>
      <c r="O2840" s="122">
        <v>0</v>
      </c>
      <c r="P2840" s="122">
        <v>0</v>
      </c>
      <c r="Q2840" s="122">
        <v>0</v>
      </c>
      <c r="R2840" s="122">
        <v>0</v>
      </c>
      <c r="S2840" s="122">
        <v>0</v>
      </c>
      <c r="T2840" s="122">
        <v>0</v>
      </c>
      <c r="U2840" s="122">
        <v>0</v>
      </c>
      <c r="V2840" s="122">
        <v>0</v>
      </c>
      <c r="W2840" s="122">
        <v>0</v>
      </c>
      <c r="X2840" s="122">
        <v>0</v>
      </c>
      <c r="Y2840" s="122">
        <v>0</v>
      </c>
      <c r="Z2840" s="122">
        <v>0</v>
      </c>
      <c r="AA2840" s="122">
        <v>0</v>
      </c>
      <c r="AB2840" s="122">
        <v>0</v>
      </c>
      <c r="AC2840" s="122">
        <v>0</v>
      </c>
      <c r="AD2840" s="122">
        <v>0</v>
      </c>
      <c r="AE2840" s="122">
        <v>0</v>
      </c>
      <c r="AF2840" s="122">
        <v>0</v>
      </c>
      <c r="AG2840" s="122">
        <v>0</v>
      </c>
      <c r="AH2840" s="122">
        <v>0</v>
      </c>
      <c r="AI2840" s="122">
        <v>0</v>
      </c>
      <c r="AJ2840" s="122">
        <v>0</v>
      </c>
      <c r="AK2840" s="122">
        <v>0</v>
      </c>
      <c r="AL2840" s="122">
        <v>0</v>
      </c>
    </row>
    <row r="2841" spans="1:38" hidden="1" x14ac:dyDescent="0.25">
      <c r="A2841" s="122" t="s">
        <v>1998</v>
      </c>
      <c r="B2841" s="122">
        <v>1</v>
      </c>
      <c r="C2841" s="122" t="s">
        <v>2194</v>
      </c>
      <c r="D2841" s="122" t="s">
        <v>2112</v>
      </c>
      <c r="E2841" s="122">
        <v>52</v>
      </c>
      <c r="F2841" s="122">
        <v>0</v>
      </c>
      <c r="G2841" s="122">
        <v>0</v>
      </c>
      <c r="H2841" s="122">
        <v>0</v>
      </c>
      <c r="I2841" s="122">
        <v>0</v>
      </c>
      <c r="J2841" s="122">
        <v>0</v>
      </c>
      <c r="K2841" s="122">
        <v>0</v>
      </c>
      <c r="L2841" s="122">
        <v>0</v>
      </c>
      <c r="M2841" s="122">
        <v>0</v>
      </c>
      <c r="N2841" s="122">
        <v>0</v>
      </c>
      <c r="O2841" s="122">
        <v>0</v>
      </c>
      <c r="P2841" s="122">
        <v>0</v>
      </c>
      <c r="Q2841" s="122">
        <v>0</v>
      </c>
      <c r="R2841" s="122">
        <v>0</v>
      </c>
      <c r="S2841" s="122">
        <v>0</v>
      </c>
      <c r="T2841" s="122">
        <v>0</v>
      </c>
      <c r="U2841" s="122">
        <v>0</v>
      </c>
      <c r="V2841" s="122">
        <v>0</v>
      </c>
      <c r="W2841" s="122">
        <v>0</v>
      </c>
      <c r="X2841" s="122">
        <v>0</v>
      </c>
      <c r="Y2841" s="122">
        <v>0</v>
      </c>
      <c r="Z2841" s="122">
        <v>0</v>
      </c>
      <c r="AA2841" s="122">
        <v>0</v>
      </c>
      <c r="AB2841" s="122">
        <v>0</v>
      </c>
      <c r="AC2841" s="122">
        <v>0</v>
      </c>
      <c r="AD2841" s="122">
        <v>0</v>
      </c>
      <c r="AE2841" s="122">
        <v>0</v>
      </c>
      <c r="AF2841" s="122">
        <v>0</v>
      </c>
      <c r="AG2841" s="122">
        <v>0</v>
      </c>
      <c r="AH2841" s="122">
        <v>0</v>
      </c>
      <c r="AI2841" s="122">
        <v>0</v>
      </c>
      <c r="AJ2841" s="122">
        <v>0</v>
      </c>
      <c r="AK2841" s="122">
        <v>0</v>
      </c>
      <c r="AL2841" s="122">
        <v>0</v>
      </c>
    </row>
    <row r="2842" spans="1:38" hidden="1" x14ac:dyDescent="0.25">
      <c r="A2842" s="122" t="s">
        <v>1998</v>
      </c>
      <c r="B2842" s="122">
        <v>1</v>
      </c>
      <c r="C2842" s="122" t="s">
        <v>2194</v>
      </c>
      <c r="D2842" s="122" t="s">
        <v>2113</v>
      </c>
      <c r="E2842" s="122">
        <v>52</v>
      </c>
      <c r="F2842" s="122">
        <v>7.4243785784000003E-3</v>
      </c>
      <c r="G2842" s="122">
        <v>6.6109571108E-3</v>
      </c>
      <c r="H2842" s="122">
        <v>6.7259129783999996E-3</v>
      </c>
      <c r="I2842" s="122">
        <v>6.4946544432E-3</v>
      </c>
      <c r="J2842" s="122">
        <v>6.2152399988000002E-3</v>
      </c>
      <c r="K2842" s="122">
        <v>6.1936400008000001E-3</v>
      </c>
      <c r="L2842" s="122">
        <v>6.4088400012E-3</v>
      </c>
      <c r="M2842" s="122">
        <v>6.5560399995999996E-3</v>
      </c>
      <c r="N2842" s="122">
        <v>6.1335333331999997E-3</v>
      </c>
      <c r="O2842" s="122">
        <v>6.0391333324000002E-3</v>
      </c>
      <c r="P2842" s="122">
        <v>5.3895333324000001E-3</v>
      </c>
      <c r="Q2842" s="122">
        <v>4.3543333344E-3</v>
      </c>
      <c r="R2842" s="122">
        <v>4.1127333324000002E-3</v>
      </c>
      <c r="S2842" s="122">
        <v>3.8895333344E-3</v>
      </c>
      <c r="T2842" s="122">
        <v>4.1295333324000002E-3</v>
      </c>
      <c r="U2842" s="122">
        <v>4.0847333324E-3</v>
      </c>
      <c r="V2842" s="122">
        <v>4.4335333336E-3</v>
      </c>
      <c r="W2842" s="122">
        <v>4.5767333332000001E-3</v>
      </c>
      <c r="X2842" s="122">
        <v>4.7079333336000001E-3</v>
      </c>
      <c r="Y2842" s="122">
        <v>4.2422293339999997E-3</v>
      </c>
      <c r="Z2842" s="122">
        <v>4.62E-3</v>
      </c>
      <c r="AA2842" s="122">
        <v>4.9604392656E-3</v>
      </c>
      <c r="AB2842" s="122">
        <v>5.2678965136000004E-3</v>
      </c>
      <c r="AC2842" s="122">
        <v>4.9959398159999998E-3</v>
      </c>
      <c r="AD2842" s="122">
        <v>5.5318807347999998E-3</v>
      </c>
      <c r="AE2842" s="122">
        <v>4.8738833023999999E-3</v>
      </c>
      <c r="AF2842" s="122">
        <v>4.9519507044000002E-3</v>
      </c>
      <c r="AG2842" s="122">
        <v>8.73587841E-3</v>
      </c>
      <c r="AH2842" s="122">
        <v>7.1789054428E-3</v>
      </c>
      <c r="AI2842" s="122">
        <v>5.466588134E-3</v>
      </c>
      <c r="AJ2842" s="122">
        <v>4.7961970644000004E-3</v>
      </c>
      <c r="AK2842" s="122">
        <v>4.2702123547999999E-3</v>
      </c>
      <c r="AL2842" s="122">
        <v>0</v>
      </c>
    </row>
    <row r="2843" spans="1:38" hidden="1" x14ac:dyDescent="0.25">
      <c r="A2843" s="122" t="s">
        <v>1998</v>
      </c>
      <c r="B2843" s="122">
        <v>1</v>
      </c>
      <c r="C2843" s="122" t="s">
        <v>2194</v>
      </c>
      <c r="D2843" s="122" t="s">
        <v>2114</v>
      </c>
      <c r="E2843" s="122">
        <v>52</v>
      </c>
      <c r="F2843" s="122">
        <v>0</v>
      </c>
      <c r="G2843" s="122">
        <v>0</v>
      </c>
      <c r="H2843" s="122">
        <v>0</v>
      </c>
      <c r="I2843" s="122">
        <v>0</v>
      </c>
      <c r="J2843" s="122">
        <v>0</v>
      </c>
      <c r="K2843" s="122">
        <v>0</v>
      </c>
      <c r="L2843" s="122">
        <v>0</v>
      </c>
      <c r="M2843" s="122">
        <v>0</v>
      </c>
      <c r="N2843" s="122">
        <v>0</v>
      </c>
      <c r="O2843" s="122">
        <v>0</v>
      </c>
      <c r="P2843" s="122">
        <v>0</v>
      </c>
      <c r="Q2843" s="122">
        <v>0</v>
      </c>
      <c r="R2843" s="122">
        <v>0</v>
      </c>
      <c r="S2843" s="122">
        <v>0</v>
      </c>
      <c r="T2843" s="122">
        <v>0</v>
      </c>
      <c r="U2843" s="122">
        <v>0</v>
      </c>
      <c r="V2843" s="122">
        <v>0</v>
      </c>
      <c r="W2843" s="122">
        <v>0</v>
      </c>
      <c r="X2843" s="122">
        <v>0</v>
      </c>
      <c r="Y2843" s="122">
        <v>0</v>
      </c>
      <c r="Z2843" s="122">
        <v>0</v>
      </c>
      <c r="AA2843" s="122">
        <v>0</v>
      </c>
      <c r="AB2843" s="122">
        <v>0</v>
      </c>
      <c r="AC2843" s="122">
        <v>0</v>
      </c>
      <c r="AD2843" s="122">
        <v>0</v>
      </c>
      <c r="AE2843" s="122">
        <v>0</v>
      </c>
      <c r="AF2843" s="122">
        <v>0</v>
      </c>
      <c r="AG2843" s="122">
        <v>0</v>
      </c>
      <c r="AH2843" s="122">
        <v>0</v>
      </c>
      <c r="AI2843" s="122">
        <v>0</v>
      </c>
      <c r="AJ2843" s="122">
        <v>0</v>
      </c>
      <c r="AK2843" s="122">
        <v>0</v>
      </c>
      <c r="AL2843" s="122">
        <v>0</v>
      </c>
    </row>
    <row r="2844" spans="1:38" hidden="1" x14ac:dyDescent="0.25">
      <c r="A2844" s="122" t="s">
        <v>1998</v>
      </c>
      <c r="B2844" s="122">
        <v>1</v>
      </c>
      <c r="C2844" s="122" t="s">
        <v>2194</v>
      </c>
      <c r="D2844" s="122" t="s">
        <v>2115</v>
      </c>
      <c r="E2844" s="122">
        <v>52</v>
      </c>
      <c r="F2844" s="122">
        <v>0</v>
      </c>
      <c r="G2844" s="122">
        <v>0</v>
      </c>
      <c r="H2844" s="122">
        <v>0</v>
      </c>
      <c r="I2844" s="122">
        <v>0</v>
      </c>
      <c r="J2844" s="122">
        <v>0</v>
      </c>
      <c r="K2844" s="122">
        <v>0</v>
      </c>
      <c r="L2844" s="122">
        <v>0</v>
      </c>
      <c r="M2844" s="122">
        <v>0</v>
      </c>
      <c r="N2844" s="122">
        <v>0</v>
      </c>
      <c r="O2844" s="122">
        <v>0</v>
      </c>
      <c r="P2844" s="122">
        <v>0</v>
      </c>
      <c r="Q2844" s="122">
        <v>0</v>
      </c>
      <c r="R2844" s="122">
        <v>0</v>
      </c>
      <c r="S2844" s="122">
        <v>0</v>
      </c>
      <c r="T2844" s="122">
        <v>0</v>
      </c>
      <c r="U2844" s="122">
        <v>0</v>
      </c>
      <c r="V2844" s="122">
        <v>0</v>
      </c>
      <c r="W2844" s="122">
        <v>0</v>
      </c>
      <c r="X2844" s="122">
        <v>0</v>
      </c>
      <c r="Y2844" s="122">
        <v>0</v>
      </c>
      <c r="Z2844" s="122">
        <v>0</v>
      </c>
      <c r="AA2844" s="122">
        <v>0</v>
      </c>
      <c r="AB2844" s="122">
        <v>0</v>
      </c>
      <c r="AC2844" s="122">
        <v>0</v>
      </c>
      <c r="AD2844" s="122">
        <v>0</v>
      </c>
      <c r="AE2844" s="122">
        <v>0</v>
      </c>
      <c r="AF2844" s="122">
        <v>0</v>
      </c>
      <c r="AG2844" s="122">
        <v>0</v>
      </c>
      <c r="AH2844" s="122">
        <v>0</v>
      </c>
      <c r="AI2844" s="122">
        <v>0</v>
      </c>
      <c r="AJ2844" s="122">
        <v>0</v>
      </c>
      <c r="AK2844" s="122">
        <v>0</v>
      </c>
      <c r="AL2844" s="122">
        <v>0</v>
      </c>
    </row>
    <row r="2845" spans="1:38" hidden="1" x14ac:dyDescent="0.25">
      <c r="A2845" s="122" t="s">
        <v>1998</v>
      </c>
      <c r="B2845" s="122">
        <v>1</v>
      </c>
      <c r="C2845" s="122" t="s">
        <v>2194</v>
      </c>
      <c r="D2845" s="122" t="s">
        <v>2116</v>
      </c>
      <c r="E2845" s="122">
        <v>52</v>
      </c>
      <c r="F2845" s="122">
        <v>4.6287652432E-3</v>
      </c>
      <c r="G2845" s="122">
        <v>3.8153437784E-3</v>
      </c>
      <c r="H2845" s="122">
        <v>3.9302996432000002E-3</v>
      </c>
      <c r="I2845" s="122">
        <v>3.6990411108E-3</v>
      </c>
      <c r="J2845" s="122">
        <v>5.1294399996000004E-3</v>
      </c>
      <c r="K2845" s="122">
        <v>5.0970400011999999E-3</v>
      </c>
      <c r="L2845" s="122">
        <v>5.4198400003999999E-3</v>
      </c>
      <c r="M2845" s="122">
        <v>5.6406400008000004E-3</v>
      </c>
      <c r="N2845" s="122">
        <v>5.0068800012000002E-3</v>
      </c>
      <c r="O2845" s="122">
        <v>4.8652799999999996E-3</v>
      </c>
      <c r="P2845" s="122">
        <v>3.8908800000000002E-3</v>
      </c>
      <c r="Q2845" s="122">
        <v>2.3380799988E-3</v>
      </c>
      <c r="R2845" s="122">
        <v>1.9756800000000001E-3</v>
      </c>
      <c r="S2845" s="122">
        <v>1.6408799988E-3</v>
      </c>
      <c r="T2845" s="122">
        <v>2.00088E-3</v>
      </c>
      <c r="U2845" s="122">
        <v>1.9336799999999999E-3</v>
      </c>
      <c r="V2845" s="122">
        <v>2.4568800004000002E-3</v>
      </c>
      <c r="W2845" s="122">
        <v>2.6716800011999998E-3</v>
      </c>
      <c r="X2845" s="122">
        <v>2.8684800004E-3</v>
      </c>
      <c r="Y2845" s="122">
        <v>2.1699239995999998E-3</v>
      </c>
      <c r="Z2845" s="122">
        <v>2.90136E-3</v>
      </c>
      <c r="AA2845" s="122">
        <v>3.3057588984E-3</v>
      </c>
      <c r="AB2845" s="122">
        <v>3.4851247703999999E-3</v>
      </c>
      <c r="AC2845" s="122">
        <v>3.380429724E-3</v>
      </c>
      <c r="AD2845" s="122">
        <v>3.4052411008000001E-3</v>
      </c>
      <c r="AE2845" s="122">
        <v>3.4493449536000002E-3</v>
      </c>
      <c r="AF2845" s="122">
        <v>4.2313060551999997E-3</v>
      </c>
      <c r="AG2845" s="122">
        <v>1.4164776136E-3</v>
      </c>
      <c r="AH2845" s="122">
        <v>3.2856381655999999E-3</v>
      </c>
      <c r="AI2845" s="122">
        <v>1.9196222023999999E-3</v>
      </c>
      <c r="AJ2845" s="122">
        <v>1.3987155952E-3</v>
      </c>
      <c r="AK2845" s="122">
        <v>2.4199385307999998E-3</v>
      </c>
      <c r="AL2845" s="122">
        <v>0</v>
      </c>
    </row>
    <row r="2846" spans="1:38" hidden="1" x14ac:dyDescent="0.25">
      <c r="A2846" s="122" t="s">
        <v>1998</v>
      </c>
      <c r="B2846" s="122">
        <v>1</v>
      </c>
      <c r="C2846" s="122" t="s">
        <v>2194</v>
      </c>
      <c r="D2846" s="122" t="s">
        <v>2138</v>
      </c>
      <c r="E2846" s="122">
        <v>52</v>
      </c>
      <c r="F2846" s="122">
        <v>0</v>
      </c>
      <c r="G2846" s="122">
        <v>0</v>
      </c>
      <c r="H2846" s="122">
        <v>0</v>
      </c>
      <c r="I2846" s="122">
        <v>0</v>
      </c>
      <c r="J2846" s="122">
        <v>0</v>
      </c>
      <c r="K2846" s="122">
        <v>0</v>
      </c>
      <c r="L2846" s="122">
        <v>0</v>
      </c>
      <c r="M2846" s="122">
        <v>0</v>
      </c>
      <c r="N2846" s="122">
        <v>0</v>
      </c>
      <c r="O2846" s="122">
        <v>0</v>
      </c>
      <c r="P2846" s="122">
        <v>0</v>
      </c>
      <c r="Q2846" s="122">
        <v>0</v>
      </c>
      <c r="R2846" s="122">
        <v>0</v>
      </c>
      <c r="S2846" s="122">
        <v>0</v>
      </c>
      <c r="T2846" s="122">
        <v>0</v>
      </c>
      <c r="U2846" s="122">
        <v>0</v>
      </c>
      <c r="V2846" s="122">
        <v>0</v>
      </c>
      <c r="W2846" s="122">
        <v>0</v>
      </c>
      <c r="X2846" s="122">
        <v>0</v>
      </c>
      <c r="Y2846" s="122">
        <v>0</v>
      </c>
      <c r="Z2846" s="122">
        <v>0</v>
      </c>
      <c r="AA2846" s="122">
        <v>0</v>
      </c>
      <c r="AB2846" s="122">
        <v>0</v>
      </c>
      <c r="AC2846" s="122">
        <v>0</v>
      </c>
      <c r="AD2846" s="122">
        <v>0</v>
      </c>
      <c r="AE2846" s="122">
        <v>0</v>
      </c>
      <c r="AF2846" s="122">
        <v>0</v>
      </c>
      <c r="AG2846" s="122">
        <v>0</v>
      </c>
      <c r="AH2846" s="122">
        <v>0</v>
      </c>
      <c r="AI2846" s="122">
        <v>0</v>
      </c>
      <c r="AJ2846" s="122">
        <v>0</v>
      </c>
      <c r="AK2846" s="122">
        <v>0</v>
      </c>
      <c r="AL2846" s="122">
        <v>0</v>
      </c>
    </row>
    <row r="2847" spans="1:38" hidden="1" x14ac:dyDescent="0.25">
      <c r="A2847" s="122" t="s">
        <v>1998</v>
      </c>
      <c r="B2847" s="122">
        <v>1</v>
      </c>
      <c r="C2847" s="122" t="s">
        <v>2194</v>
      </c>
      <c r="D2847" s="122" t="s">
        <v>2117</v>
      </c>
      <c r="E2847" s="122">
        <v>52</v>
      </c>
      <c r="F2847" s="122">
        <v>0</v>
      </c>
      <c r="G2847" s="122">
        <v>0</v>
      </c>
      <c r="H2847" s="122">
        <v>0</v>
      </c>
      <c r="I2847" s="122">
        <v>0</v>
      </c>
      <c r="J2847" s="122">
        <v>0</v>
      </c>
      <c r="K2847" s="122">
        <v>0</v>
      </c>
      <c r="L2847" s="122">
        <v>0</v>
      </c>
      <c r="M2847" s="122">
        <v>0</v>
      </c>
      <c r="N2847" s="122">
        <v>0</v>
      </c>
      <c r="O2847" s="122">
        <v>0</v>
      </c>
      <c r="P2847" s="122">
        <v>0</v>
      </c>
      <c r="Q2847" s="122">
        <v>0</v>
      </c>
      <c r="R2847" s="122">
        <v>0</v>
      </c>
      <c r="S2847" s="122">
        <v>0</v>
      </c>
      <c r="T2847" s="122">
        <v>0</v>
      </c>
      <c r="U2847" s="122">
        <v>0</v>
      </c>
      <c r="V2847" s="122">
        <v>0</v>
      </c>
      <c r="W2847" s="122">
        <v>0</v>
      </c>
      <c r="X2847" s="122">
        <v>0</v>
      </c>
      <c r="Y2847" s="122">
        <v>0</v>
      </c>
      <c r="Z2847" s="122">
        <v>0</v>
      </c>
      <c r="AA2847" s="122">
        <v>0</v>
      </c>
      <c r="AB2847" s="122">
        <v>0</v>
      </c>
      <c r="AC2847" s="122">
        <v>0</v>
      </c>
      <c r="AD2847" s="122">
        <v>0</v>
      </c>
      <c r="AE2847" s="122">
        <v>0</v>
      </c>
      <c r="AF2847" s="122">
        <v>0</v>
      </c>
      <c r="AG2847" s="122">
        <v>0</v>
      </c>
      <c r="AH2847" s="122">
        <v>0</v>
      </c>
      <c r="AI2847" s="122">
        <v>0</v>
      </c>
      <c r="AJ2847" s="122">
        <v>0</v>
      </c>
      <c r="AK2847" s="122">
        <v>0</v>
      </c>
      <c r="AL2847" s="122">
        <v>0</v>
      </c>
    </row>
    <row r="2848" spans="1:38" hidden="1" x14ac:dyDescent="0.25">
      <c r="A2848" s="122" t="s">
        <v>1998</v>
      </c>
      <c r="B2848" s="122">
        <v>1</v>
      </c>
      <c r="C2848" s="122" t="s">
        <v>2194</v>
      </c>
      <c r="D2848" s="122" t="s">
        <v>2118</v>
      </c>
      <c r="E2848" s="122">
        <v>52</v>
      </c>
      <c r="F2848" s="122">
        <v>0</v>
      </c>
      <c r="G2848" s="122">
        <v>0</v>
      </c>
      <c r="H2848" s="122">
        <v>0</v>
      </c>
      <c r="I2848" s="122">
        <v>0</v>
      </c>
      <c r="J2848" s="122">
        <v>0</v>
      </c>
      <c r="K2848" s="122">
        <v>0</v>
      </c>
      <c r="L2848" s="122">
        <v>0</v>
      </c>
      <c r="M2848" s="122">
        <v>0</v>
      </c>
      <c r="N2848" s="122">
        <v>0</v>
      </c>
      <c r="O2848" s="122">
        <v>0</v>
      </c>
      <c r="P2848" s="122">
        <v>0</v>
      </c>
      <c r="Q2848" s="122">
        <v>0</v>
      </c>
      <c r="R2848" s="122">
        <v>0</v>
      </c>
      <c r="S2848" s="122">
        <v>0</v>
      </c>
      <c r="T2848" s="122">
        <v>0</v>
      </c>
      <c r="U2848" s="122">
        <v>0</v>
      </c>
      <c r="V2848" s="122">
        <v>0</v>
      </c>
      <c r="W2848" s="122">
        <v>0</v>
      </c>
      <c r="X2848" s="122">
        <v>0</v>
      </c>
      <c r="Y2848" s="122">
        <v>0</v>
      </c>
      <c r="Z2848" s="122">
        <v>0</v>
      </c>
      <c r="AA2848" s="122">
        <v>0</v>
      </c>
      <c r="AB2848" s="122">
        <v>0</v>
      </c>
      <c r="AC2848" s="122">
        <v>0</v>
      </c>
      <c r="AD2848" s="122">
        <v>0</v>
      </c>
      <c r="AE2848" s="122">
        <v>0</v>
      </c>
      <c r="AF2848" s="122">
        <v>0</v>
      </c>
      <c r="AG2848" s="122">
        <v>0</v>
      </c>
      <c r="AH2848" s="122">
        <v>0</v>
      </c>
      <c r="AI2848" s="122">
        <v>0</v>
      </c>
      <c r="AJ2848" s="122">
        <v>0</v>
      </c>
      <c r="AK2848" s="122">
        <v>0</v>
      </c>
      <c r="AL2848" s="122">
        <v>0</v>
      </c>
    </row>
    <row r="2849" spans="1:38" hidden="1" x14ac:dyDescent="0.25">
      <c r="A2849" s="122" t="s">
        <v>1998</v>
      </c>
      <c r="B2849" s="122">
        <v>1</v>
      </c>
      <c r="C2849" s="122" t="s">
        <v>2194</v>
      </c>
      <c r="D2849" s="122" t="s">
        <v>2119</v>
      </c>
      <c r="E2849" s="122">
        <v>52</v>
      </c>
      <c r="F2849" s="122">
        <v>0</v>
      </c>
      <c r="G2849" s="122">
        <v>0</v>
      </c>
      <c r="H2849" s="122">
        <v>0</v>
      </c>
      <c r="I2849" s="122">
        <v>0</v>
      </c>
      <c r="J2849" s="122">
        <v>0</v>
      </c>
      <c r="K2849" s="122">
        <v>0</v>
      </c>
      <c r="L2849" s="122">
        <v>0</v>
      </c>
      <c r="M2849" s="122">
        <v>0</v>
      </c>
      <c r="N2849" s="122">
        <v>0</v>
      </c>
      <c r="O2849" s="122">
        <v>0</v>
      </c>
      <c r="P2849" s="122">
        <v>0</v>
      </c>
      <c r="Q2849" s="122">
        <v>0</v>
      </c>
      <c r="R2849" s="122">
        <v>0</v>
      </c>
      <c r="S2849" s="122">
        <v>0</v>
      </c>
      <c r="T2849" s="122">
        <v>0</v>
      </c>
      <c r="U2849" s="122">
        <v>0</v>
      </c>
      <c r="V2849" s="122">
        <v>0</v>
      </c>
      <c r="W2849" s="122">
        <v>0</v>
      </c>
      <c r="X2849" s="122">
        <v>0</v>
      </c>
      <c r="Y2849" s="122">
        <v>0</v>
      </c>
      <c r="Z2849" s="122">
        <v>0</v>
      </c>
      <c r="AA2849" s="122">
        <v>0</v>
      </c>
      <c r="AB2849" s="122">
        <v>0</v>
      </c>
      <c r="AC2849" s="122">
        <v>0</v>
      </c>
      <c r="AD2849" s="122">
        <v>0</v>
      </c>
      <c r="AE2849" s="122">
        <v>0</v>
      </c>
      <c r="AF2849" s="122">
        <v>0</v>
      </c>
      <c r="AG2849" s="122">
        <v>0</v>
      </c>
      <c r="AH2849" s="122">
        <v>0</v>
      </c>
      <c r="AI2849" s="122">
        <v>0</v>
      </c>
      <c r="AJ2849" s="122">
        <v>0</v>
      </c>
      <c r="AK2849" s="122">
        <v>0</v>
      </c>
      <c r="AL2849" s="122">
        <v>0</v>
      </c>
    </row>
    <row r="2850" spans="1:38" hidden="1" x14ac:dyDescent="0.25">
      <c r="A2850" s="122" t="s">
        <v>1998</v>
      </c>
      <c r="B2850" s="122">
        <v>1</v>
      </c>
      <c r="C2850" s="122" t="s">
        <v>2194</v>
      </c>
      <c r="D2850" s="122" t="s">
        <v>2120</v>
      </c>
      <c r="E2850" s="122">
        <v>52</v>
      </c>
      <c r="F2850" s="122">
        <v>0</v>
      </c>
      <c r="G2850" s="122">
        <v>0</v>
      </c>
      <c r="H2850" s="122">
        <v>0</v>
      </c>
      <c r="I2850" s="122">
        <v>0</v>
      </c>
      <c r="J2850" s="122">
        <v>0</v>
      </c>
      <c r="K2850" s="122">
        <v>0</v>
      </c>
      <c r="L2850" s="122">
        <v>0</v>
      </c>
      <c r="M2850" s="122">
        <v>0</v>
      </c>
      <c r="N2850" s="122">
        <v>0</v>
      </c>
      <c r="O2850" s="122">
        <v>0</v>
      </c>
      <c r="P2850" s="122">
        <v>0</v>
      </c>
      <c r="Q2850" s="122">
        <v>0</v>
      </c>
      <c r="R2850" s="122">
        <v>0</v>
      </c>
      <c r="S2850" s="122">
        <v>0</v>
      </c>
      <c r="T2850" s="122">
        <v>0</v>
      </c>
      <c r="U2850" s="122">
        <v>0</v>
      </c>
      <c r="V2850" s="122">
        <v>0</v>
      </c>
      <c r="W2850" s="122">
        <v>0</v>
      </c>
      <c r="X2850" s="122">
        <v>0</v>
      </c>
      <c r="Y2850" s="122">
        <v>0</v>
      </c>
      <c r="Z2850" s="122">
        <v>0</v>
      </c>
      <c r="AA2850" s="122">
        <v>0</v>
      </c>
      <c r="AB2850" s="122">
        <v>0</v>
      </c>
      <c r="AC2850" s="122">
        <v>0</v>
      </c>
      <c r="AD2850" s="122">
        <v>0</v>
      </c>
      <c r="AE2850" s="122">
        <v>0</v>
      </c>
      <c r="AF2850" s="122">
        <v>0</v>
      </c>
      <c r="AG2850" s="122">
        <v>0</v>
      </c>
      <c r="AH2850" s="122">
        <v>0</v>
      </c>
      <c r="AI2850" s="122">
        <v>0</v>
      </c>
      <c r="AJ2850" s="122">
        <v>0</v>
      </c>
      <c r="AK2850" s="122">
        <v>0</v>
      </c>
      <c r="AL2850" s="122">
        <v>0</v>
      </c>
    </row>
    <row r="2851" spans="1:38" hidden="1" x14ac:dyDescent="0.25">
      <c r="A2851" s="122" t="s">
        <v>1998</v>
      </c>
      <c r="B2851" s="122">
        <v>1</v>
      </c>
      <c r="C2851" s="122" t="s">
        <v>2194</v>
      </c>
      <c r="D2851" s="122" t="s">
        <v>2121</v>
      </c>
      <c r="E2851" s="122">
        <v>52</v>
      </c>
      <c r="F2851" s="122">
        <v>0</v>
      </c>
      <c r="G2851" s="122">
        <v>0</v>
      </c>
      <c r="H2851" s="122">
        <v>0</v>
      </c>
      <c r="I2851" s="122">
        <v>0</v>
      </c>
      <c r="J2851" s="122">
        <v>0</v>
      </c>
      <c r="K2851" s="122">
        <v>0</v>
      </c>
      <c r="L2851" s="122">
        <v>0</v>
      </c>
      <c r="M2851" s="122">
        <v>0</v>
      </c>
      <c r="N2851" s="122">
        <v>0</v>
      </c>
      <c r="O2851" s="122">
        <v>0</v>
      </c>
      <c r="P2851" s="122">
        <v>0</v>
      </c>
      <c r="Q2851" s="122">
        <v>0</v>
      </c>
      <c r="R2851" s="122">
        <v>0</v>
      </c>
      <c r="S2851" s="122">
        <v>0</v>
      </c>
      <c r="T2851" s="122">
        <v>0</v>
      </c>
      <c r="U2851" s="122">
        <v>0</v>
      </c>
      <c r="V2851" s="122">
        <v>0</v>
      </c>
      <c r="W2851" s="122">
        <v>0</v>
      </c>
      <c r="X2851" s="122">
        <v>0</v>
      </c>
      <c r="Y2851" s="122">
        <v>0</v>
      </c>
      <c r="Z2851" s="122">
        <v>0</v>
      </c>
      <c r="AA2851" s="122">
        <v>0</v>
      </c>
      <c r="AB2851" s="122">
        <v>0</v>
      </c>
      <c r="AC2851" s="122">
        <v>0</v>
      </c>
      <c r="AD2851" s="122">
        <v>0</v>
      </c>
      <c r="AE2851" s="122">
        <v>0</v>
      </c>
      <c r="AF2851" s="122">
        <v>0</v>
      </c>
      <c r="AG2851" s="122">
        <v>0</v>
      </c>
      <c r="AH2851" s="122">
        <v>0</v>
      </c>
      <c r="AI2851" s="122">
        <v>0</v>
      </c>
      <c r="AJ2851" s="122">
        <v>0</v>
      </c>
      <c r="AK2851" s="122">
        <v>0</v>
      </c>
      <c r="AL2851" s="122">
        <v>0</v>
      </c>
    </row>
    <row r="2852" spans="1:38" hidden="1" x14ac:dyDescent="0.25">
      <c r="A2852" s="122" t="s">
        <v>1998</v>
      </c>
      <c r="B2852" s="122">
        <v>1</v>
      </c>
      <c r="C2852" s="122" t="s">
        <v>2194</v>
      </c>
      <c r="D2852" s="122" t="s">
        <v>2139</v>
      </c>
      <c r="E2852" s="122">
        <v>52</v>
      </c>
      <c r="F2852" s="122">
        <v>0</v>
      </c>
      <c r="G2852" s="122">
        <v>0</v>
      </c>
      <c r="H2852" s="122">
        <v>0</v>
      </c>
      <c r="I2852" s="122">
        <v>0</v>
      </c>
      <c r="J2852" s="122">
        <v>0</v>
      </c>
      <c r="K2852" s="122">
        <v>0</v>
      </c>
      <c r="L2852" s="122">
        <v>0</v>
      </c>
      <c r="M2852" s="122">
        <v>0</v>
      </c>
      <c r="N2852" s="122">
        <v>0</v>
      </c>
      <c r="O2852" s="122">
        <v>0</v>
      </c>
      <c r="P2852" s="122">
        <v>0</v>
      </c>
      <c r="Q2852" s="122">
        <v>0</v>
      </c>
      <c r="R2852" s="122">
        <v>0</v>
      </c>
      <c r="S2852" s="122">
        <v>0</v>
      </c>
      <c r="T2852" s="122">
        <v>0</v>
      </c>
      <c r="U2852" s="122">
        <v>0</v>
      </c>
      <c r="V2852" s="122">
        <v>0</v>
      </c>
      <c r="W2852" s="122">
        <v>0</v>
      </c>
      <c r="X2852" s="122">
        <v>0</v>
      </c>
      <c r="Y2852" s="122">
        <v>0</v>
      </c>
      <c r="Z2852" s="122">
        <v>0</v>
      </c>
      <c r="AA2852" s="122">
        <v>0</v>
      </c>
      <c r="AB2852" s="122">
        <v>0</v>
      </c>
      <c r="AC2852" s="122">
        <v>0</v>
      </c>
      <c r="AD2852" s="122">
        <v>0</v>
      </c>
      <c r="AE2852" s="122">
        <v>0</v>
      </c>
      <c r="AF2852" s="122">
        <v>0</v>
      </c>
      <c r="AG2852" s="122">
        <v>0</v>
      </c>
      <c r="AH2852" s="122">
        <v>0</v>
      </c>
      <c r="AI2852" s="122">
        <v>0</v>
      </c>
      <c r="AJ2852" s="122">
        <v>0</v>
      </c>
      <c r="AK2852" s="122">
        <v>0</v>
      </c>
      <c r="AL2852" s="122">
        <v>0</v>
      </c>
    </row>
    <row r="2853" spans="1:38" hidden="1" x14ac:dyDescent="0.25">
      <c r="A2853" s="122" t="s">
        <v>1998</v>
      </c>
      <c r="B2853" s="122">
        <v>1</v>
      </c>
      <c r="C2853" s="122" t="s">
        <v>2194</v>
      </c>
      <c r="D2853" s="122" t="s">
        <v>2122</v>
      </c>
      <c r="E2853" s="122">
        <v>52</v>
      </c>
      <c r="F2853" s="122">
        <v>0</v>
      </c>
      <c r="G2853" s="122">
        <v>0</v>
      </c>
      <c r="H2853" s="122">
        <v>0</v>
      </c>
      <c r="I2853" s="122">
        <v>0</v>
      </c>
      <c r="J2853" s="122">
        <v>0</v>
      </c>
      <c r="K2853" s="122">
        <v>0</v>
      </c>
      <c r="L2853" s="122">
        <v>0</v>
      </c>
      <c r="M2853" s="122">
        <v>0</v>
      </c>
      <c r="N2853" s="122">
        <v>0</v>
      </c>
      <c r="O2853" s="122">
        <v>0</v>
      </c>
      <c r="P2853" s="122">
        <v>0</v>
      </c>
      <c r="Q2853" s="122">
        <v>0</v>
      </c>
      <c r="R2853" s="122">
        <v>0</v>
      </c>
      <c r="S2853" s="122">
        <v>0</v>
      </c>
      <c r="T2853" s="122">
        <v>0</v>
      </c>
      <c r="U2853" s="122">
        <v>0</v>
      </c>
      <c r="V2853" s="122">
        <v>0</v>
      </c>
      <c r="W2853" s="122">
        <v>0</v>
      </c>
      <c r="X2853" s="122">
        <v>0</v>
      </c>
      <c r="Y2853" s="122">
        <v>0</v>
      </c>
      <c r="Z2853" s="122">
        <v>0</v>
      </c>
      <c r="AA2853" s="122">
        <v>0</v>
      </c>
      <c r="AB2853" s="122">
        <v>0</v>
      </c>
      <c r="AC2853" s="122">
        <v>0</v>
      </c>
      <c r="AD2853" s="122">
        <v>0</v>
      </c>
      <c r="AE2853" s="122">
        <v>0</v>
      </c>
      <c r="AF2853" s="122">
        <v>0</v>
      </c>
      <c r="AG2853" s="122">
        <v>0</v>
      </c>
      <c r="AH2853" s="122">
        <v>0</v>
      </c>
      <c r="AI2853" s="122">
        <v>0</v>
      </c>
      <c r="AJ2853" s="122">
        <v>0</v>
      </c>
      <c r="AK2853" s="122">
        <v>0</v>
      </c>
      <c r="AL2853" s="122">
        <v>0</v>
      </c>
    </row>
    <row r="2854" spans="1:38" hidden="1" x14ac:dyDescent="0.25">
      <c r="A2854" s="122" t="s">
        <v>1998</v>
      </c>
      <c r="B2854" s="122">
        <v>1</v>
      </c>
      <c r="C2854" s="122" t="s">
        <v>2194</v>
      </c>
      <c r="D2854" s="122" t="s">
        <v>2123</v>
      </c>
      <c r="E2854" s="122">
        <v>52</v>
      </c>
      <c r="F2854" s="122">
        <v>0</v>
      </c>
      <c r="G2854" s="122">
        <v>0</v>
      </c>
      <c r="H2854" s="122">
        <v>0</v>
      </c>
      <c r="I2854" s="122">
        <v>0</v>
      </c>
      <c r="J2854" s="122">
        <v>0</v>
      </c>
      <c r="K2854" s="122">
        <v>0</v>
      </c>
      <c r="L2854" s="122">
        <v>0</v>
      </c>
      <c r="M2854" s="122">
        <v>0</v>
      </c>
      <c r="N2854" s="122">
        <v>0</v>
      </c>
      <c r="O2854" s="122">
        <v>0</v>
      </c>
      <c r="P2854" s="122">
        <v>0</v>
      </c>
      <c r="Q2854" s="122">
        <v>0</v>
      </c>
      <c r="R2854" s="122">
        <v>0</v>
      </c>
      <c r="S2854" s="122">
        <v>0</v>
      </c>
      <c r="T2854" s="122">
        <v>0</v>
      </c>
      <c r="U2854" s="122">
        <v>0</v>
      </c>
      <c r="V2854" s="122">
        <v>0</v>
      </c>
      <c r="W2854" s="122">
        <v>0</v>
      </c>
      <c r="X2854" s="122">
        <v>0</v>
      </c>
      <c r="Y2854" s="122">
        <v>0</v>
      </c>
      <c r="Z2854" s="122">
        <v>0</v>
      </c>
      <c r="AA2854" s="122">
        <v>0</v>
      </c>
      <c r="AB2854" s="122">
        <v>0</v>
      </c>
      <c r="AC2854" s="122">
        <v>0</v>
      </c>
      <c r="AD2854" s="122">
        <v>0</v>
      </c>
      <c r="AE2854" s="122">
        <v>0</v>
      </c>
      <c r="AF2854" s="122">
        <v>0</v>
      </c>
      <c r="AG2854" s="122">
        <v>0</v>
      </c>
      <c r="AH2854" s="122">
        <v>0</v>
      </c>
      <c r="AI2854" s="122">
        <v>0</v>
      </c>
      <c r="AJ2854" s="122">
        <v>0</v>
      </c>
      <c r="AK2854" s="122">
        <v>0</v>
      </c>
      <c r="AL2854" s="122">
        <v>0</v>
      </c>
    </row>
    <row r="2855" spans="1:38" hidden="1" x14ac:dyDescent="0.25">
      <c r="A2855" s="122" t="s">
        <v>1998</v>
      </c>
      <c r="B2855" s="122">
        <v>1</v>
      </c>
      <c r="C2855" s="122" t="s">
        <v>2194</v>
      </c>
      <c r="D2855" s="122" t="s">
        <v>2140</v>
      </c>
      <c r="E2855" s="122">
        <v>52</v>
      </c>
      <c r="F2855" s="122">
        <v>0</v>
      </c>
      <c r="G2855" s="122">
        <v>0</v>
      </c>
      <c r="H2855" s="122">
        <v>0</v>
      </c>
      <c r="I2855" s="122">
        <v>0</v>
      </c>
      <c r="J2855" s="122">
        <v>0</v>
      </c>
      <c r="K2855" s="122">
        <v>0</v>
      </c>
      <c r="L2855" s="122">
        <v>0</v>
      </c>
      <c r="M2855" s="122">
        <v>0</v>
      </c>
      <c r="N2855" s="122">
        <v>0</v>
      </c>
      <c r="O2855" s="122">
        <v>0</v>
      </c>
      <c r="P2855" s="122">
        <v>0</v>
      </c>
      <c r="Q2855" s="122">
        <v>0</v>
      </c>
      <c r="R2855" s="122">
        <v>0</v>
      </c>
      <c r="S2855" s="122">
        <v>0</v>
      </c>
      <c r="T2855" s="122">
        <v>0</v>
      </c>
      <c r="U2855" s="122">
        <v>0</v>
      </c>
      <c r="V2855" s="122">
        <v>0</v>
      </c>
      <c r="W2855" s="122">
        <v>0</v>
      </c>
      <c r="X2855" s="122">
        <v>0</v>
      </c>
      <c r="Y2855" s="122">
        <v>0</v>
      </c>
      <c r="Z2855" s="122">
        <v>0</v>
      </c>
      <c r="AA2855" s="122">
        <v>0</v>
      </c>
      <c r="AB2855" s="122">
        <v>0</v>
      </c>
      <c r="AC2855" s="122">
        <v>0</v>
      </c>
      <c r="AD2855" s="122">
        <v>0</v>
      </c>
      <c r="AE2855" s="122">
        <v>0</v>
      </c>
      <c r="AF2855" s="122">
        <v>0</v>
      </c>
      <c r="AG2855" s="122">
        <v>0</v>
      </c>
      <c r="AH2855" s="122">
        <v>0</v>
      </c>
      <c r="AI2855" s="122">
        <v>0</v>
      </c>
      <c r="AJ2855" s="122">
        <v>0</v>
      </c>
      <c r="AK2855" s="122">
        <v>0</v>
      </c>
      <c r="AL2855" s="122">
        <v>0</v>
      </c>
    </row>
    <row r="2856" spans="1:38" hidden="1" x14ac:dyDescent="0.25">
      <c r="A2856" s="122" t="s">
        <v>1998</v>
      </c>
      <c r="B2856" s="122">
        <v>1</v>
      </c>
      <c r="C2856" s="122" t="s">
        <v>2194</v>
      </c>
      <c r="D2856" s="122" t="s">
        <v>2124</v>
      </c>
      <c r="E2856" s="122">
        <v>52</v>
      </c>
      <c r="F2856" s="122">
        <v>0</v>
      </c>
      <c r="G2856" s="122">
        <v>0</v>
      </c>
      <c r="H2856" s="122">
        <v>0</v>
      </c>
      <c r="I2856" s="122">
        <v>0</v>
      </c>
      <c r="J2856" s="122">
        <v>0</v>
      </c>
      <c r="K2856" s="122">
        <v>0</v>
      </c>
      <c r="L2856" s="122">
        <v>0</v>
      </c>
      <c r="M2856" s="122">
        <v>0</v>
      </c>
      <c r="N2856" s="122">
        <v>0</v>
      </c>
      <c r="O2856" s="122">
        <v>0</v>
      </c>
      <c r="P2856" s="122">
        <v>0</v>
      </c>
      <c r="Q2856" s="122">
        <v>0</v>
      </c>
      <c r="R2856" s="122">
        <v>0</v>
      </c>
      <c r="S2856" s="122">
        <v>0</v>
      </c>
      <c r="T2856" s="122">
        <v>0</v>
      </c>
      <c r="U2856" s="122">
        <v>0</v>
      </c>
      <c r="V2856" s="122">
        <v>0</v>
      </c>
      <c r="W2856" s="122">
        <v>0</v>
      </c>
      <c r="X2856" s="122">
        <v>0</v>
      </c>
      <c r="Y2856" s="122">
        <v>0</v>
      </c>
      <c r="Z2856" s="122">
        <v>0</v>
      </c>
      <c r="AA2856" s="122">
        <v>0</v>
      </c>
      <c r="AB2856" s="122">
        <v>0</v>
      </c>
      <c r="AC2856" s="122">
        <v>0</v>
      </c>
      <c r="AD2856" s="122">
        <v>0</v>
      </c>
      <c r="AE2856" s="122">
        <v>0</v>
      </c>
      <c r="AF2856" s="122">
        <v>0</v>
      </c>
      <c r="AG2856" s="122">
        <v>0</v>
      </c>
      <c r="AH2856" s="122">
        <v>0</v>
      </c>
      <c r="AI2856" s="122">
        <v>0</v>
      </c>
      <c r="AJ2856" s="122">
        <v>0</v>
      </c>
      <c r="AK2856" s="122">
        <v>0</v>
      </c>
      <c r="AL2856" s="122">
        <v>0</v>
      </c>
    </row>
    <row r="2857" spans="1:38" hidden="1" x14ac:dyDescent="0.25">
      <c r="A2857" s="122" t="s">
        <v>1998</v>
      </c>
      <c r="B2857" s="122">
        <v>1</v>
      </c>
      <c r="C2857" s="122" t="s">
        <v>2194</v>
      </c>
      <c r="D2857" s="122" t="s">
        <v>2125</v>
      </c>
      <c r="E2857" s="122">
        <v>52</v>
      </c>
      <c r="F2857" s="122">
        <v>0</v>
      </c>
      <c r="G2857" s="122">
        <v>0</v>
      </c>
      <c r="H2857" s="122">
        <v>0</v>
      </c>
      <c r="I2857" s="122">
        <v>0</v>
      </c>
      <c r="J2857" s="122">
        <v>0</v>
      </c>
      <c r="K2857" s="122">
        <v>0</v>
      </c>
      <c r="L2857" s="122">
        <v>0</v>
      </c>
      <c r="M2857" s="122">
        <v>0</v>
      </c>
      <c r="N2857" s="122">
        <v>0</v>
      </c>
      <c r="O2857" s="122">
        <v>0</v>
      </c>
      <c r="P2857" s="122">
        <v>0</v>
      </c>
      <c r="Q2857" s="122">
        <v>0</v>
      </c>
      <c r="R2857" s="122">
        <v>0</v>
      </c>
      <c r="S2857" s="122">
        <v>0</v>
      </c>
      <c r="T2857" s="122">
        <v>0</v>
      </c>
      <c r="U2857" s="122">
        <v>0</v>
      </c>
      <c r="V2857" s="122">
        <v>0</v>
      </c>
      <c r="W2857" s="122">
        <v>0</v>
      </c>
      <c r="X2857" s="122">
        <v>0</v>
      </c>
      <c r="Y2857" s="122">
        <v>0</v>
      </c>
      <c r="Z2857" s="122">
        <v>0</v>
      </c>
      <c r="AA2857" s="122">
        <v>0</v>
      </c>
      <c r="AB2857" s="122">
        <v>0</v>
      </c>
      <c r="AC2857" s="122">
        <v>0</v>
      </c>
      <c r="AD2857" s="122">
        <v>0</v>
      </c>
      <c r="AE2857" s="122">
        <v>0</v>
      </c>
      <c r="AF2857" s="122">
        <v>0</v>
      </c>
      <c r="AG2857" s="122">
        <v>0</v>
      </c>
      <c r="AH2857" s="122">
        <v>0</v>
      </c>
      <c r="AI2857" s="122">
        <v>0</v>
      </c>
      <c r="AJ2857" s="122">
        <v>0</v>
      </c>
      <c r="AK2857" s="122">
        <v>0</v>
      </c>
      <c r="AL2857" s="122">
        <v>0</v>
      </c>
    </row>
    <row r="2858" spans="1:38" hidden="1" x14ac:dyDescent="0.25">
      <c r="A2858" s="122" t="s">
        <v>1998</v>
      </c>
      <c r="B2858" s="122">
        <v>1</v>
      </c>
      <c r="C2858" s="122" t="s">
        <v>2194</v>
      </c>
      <c r="D2858" s="122" t="s">
        <v>2126</v>
      </c>
      <c r="E2858" s="122">
        <v>52</v>
      </c>
      <c r="F2858" s="122">
        <v>0</v>
      </c>
      <c r="G2858" s="122">
        <v>0</v>
      </c>
      <c r="H2858" s="122">
        <v>0</v>
      </c>
      <c r="I2858" s="122">
        <v>0</v>
      </c>
      <c r="J2858" s="122">
        <v>0</v>
      </c>
      <c r="K2858" s="122">
        <v>0</v>
      </c>
      <c r="L2858" s="122">
        <v>0</v>
      </c>
      <c r="M2858" s="122">
        <v>0</v>
      </c>
      <c r="N2858" s="122">
        <v>0</v>
      </c>
      <c r="O2858" s="122">
        <v>0</v>
      </c>
      <c r="P2858" s="122">
        <v>0</v>
      </c>
      <c r="Q2858" s="122">
        <v>0</v>
      </c>
      <c r="R2858" s="122">
        <v>0</v>
      </c>
      <c r="S2858" s="122">
        <v>0</v>
      </c>
      <c r="T2858" s="122">
        <v>0</v>
      </c>
      <c r="U2858" s="122">
        <v>0</v>
      </c>
      <c r="V2858" s="122">
        <v>0</v>
      </c>
      <c r="W2858" s="122">
        <v>0</v>
      </c>
      <c r="X2858" s="122">
        <v>0</v>
      </c>
      <c r="Y2858" s="122">
        <v>0</v>
      </c>
      <c r="Z2858" s="122">
        <v>0</v>
      </c>
      <c r="AA2858" s="122">
        <v>0</v>
      </c>
      <c r="AB2858" s="122">
        <v>0</v>
      </c>
      <c r="AC2858" s="122">
        <v>0</v>
      </c>
      <c r="AD2858" s="122">
        <v>0</v>
      </c>
      <c r="AE2858" s="122">
        <v>0</v>
      </c>
      <c r="AF2858" s="122">
        <v>0</v>
      </c>
      <c r="AG2858" s="122">
        <v>0</v>
      </c>
      <c r="AH2858" s="122">
        <v>0</v>
      </c>
      <c r="AI2858" s="122">
        <v>0</v>
      </c>
      <c r="AJ2858" s="122">
        <v>0</v>
      </c>
      <c r="AK2858" s="122">
        <v>0</v>
      </c>
      <c r="AL2858" s="122">
        <v>0</v>
      </c>
    </row>
    <row r="2859" spans="1:38" hidden="1" x14ac:dyDescent="0.25">
      <c r="A2859" s="122" t="s">
        <v>1998</v>
      </c>
      <c r="B2859" s="122">
        <v>1</v>
      </c>
      <c r="C2859" s="122" t="s">
        <v>2194</v>
      </c>
      <c r="D2859" s="122" t="s">
        <v>2127</v>
      </c>
      <c r="E2859" s="122">
        <v>52</v>
      </c>
      <c r="F2859" s="122">
        <v>0</v>
      </c>
      <c r="G2859" s="122">
        <v>0</v>
      </c>
      <c r="H2859" s="122">
        <v>0</v>
      </c>
      <c r="I2859" s="122">
        <v>0</v>
      </c>
      <c r="J2859" s="122">
        <v>0</v>
      </c>
      <c r="K2859" s="122">
        <v>0</v>
      </c>
      <c r="L2859" s="122">
        <v>0</v>
      </c>
      <c r="M2859" s="122">
        <v>0</v>
      </c>
      <c r="N2859" s="122">
        <v>0</v>
      </c>
      <c r="O2859" s="122">
        <v>0</v>
      </c>
      <c r="P2859" s="122">
        <v>0</v>
      </c>
      <c r="Q2859" s="122">
        <v>0</v>
      </c>
      <c r="R2859" s="122">
        <v>0</v>
      </c>
      <c r="S2859" s="122">
        <v>0</v>
      </c>
      <c r="T2859" s="122">
        <v>0</v>
      </c>
      <c r="U2859" s="122">
        <v>0</v>
      </c>
      <c r="V2859" s="122">
        <v>0</v>
      </c>
      <c r="W2859" s="122">
        <v>0</v>
      </c>
      <c r="X2859" s="122">
        <v>0</v>
      </c>
      <c r="Y2859" s="122">
        <v>0</v>
      </c>
      <c r="Z2859" s="122">
        <v>0</v>
      </c>
      <c r="AA2859" s="122">
        <v>0</v>
      </c>
      <c r="AB2859" s="122">
        <v>0</v>
      </c>
      <c r="AC2859" s="122">
        <v>0</v>
      </c>
      <c r="AD2859" s="122">
        <v>1.1986799999999999E-3</v>
      </c>
      <c r="AE2859" s="122">
        <v>1.6394000000000001E-3</v>
      </c>
      <c r="AF2859" s="122">
        <v>1.0530800000000001E-3</v>
      </c>
      <c r="AG2859" s="122">
        <v>9.6851999999999995E-4</v>
      </c>
      <c r="AH2859" s="122">
        <v>1.2905200000000001E-3</v>
      </c>
      <c r="AI2859" s="122">
        <v>1.60636E-3</v>
      </c>
      <c r="AJ2859" s="122">
        <v>2.0123599999999999E-3</v>
      </c>
      <c r="AK2859" s="122">
        <v>2.19016E-3</v>
      </c>
      <c r="AL2859" s="122">
        <v>0</v>
      </c>
    </row>
    <row r="2860" spans="1:38" hidden="1" x14ac:dyDescent="0.25">
      <c r="A2860" s="122" t="s">
        <v>1998</v>
      </c>
      <c r="B2860" s="122">
        <v>1</v>
      </c>
      <c r="C2860" s="122" t="s">
        <v>2194</v>
      </c>
      <c r="D2860" s="122" t="s">
        <v>2128</v>
      </c>
      <c r="E2860" s="122">
        <v>52</v>
      </c>
      <c r="F2860" s="122">
        <v>0</v>
      </c>
      <c r="G2860" s="122">
        <v>0</v>
      </c>
      <c r="H2860" s="122">
        <v>0</v>
      </c>
      <c r="I2860" s="122">
        <v>0</v>
      </c>
      <c r="J2860" s="122">
        <v>0</v>
      </c>
      <c r="K2860" s="122">
        <v>0</v>
      </c>
      <c r="L2860" s="122">
        <v>0</v>
      </c>
      <c r="M2860" s="122">
        <v>0</v>
      </c>
      <c r="N2860" s="122">
        <v>0</v>
      </c>
      <c r="O2860" s="122">
        <v>0</v>
      </c>
      <c r="P2860" s="122">
        <v>0</v>
      </c>
      <c r="Q2860" s="122">
        <v>0</v>
      </c>
      <c r="R2860" s="122">
        <v>0</v>
      </c>
      <c r="S2860" s="122">
        <v>0</v>
      </c>
      <c r="T2860" s="122">
        <v>0</v>
      </c>
      <c r="U2860" s="122">
        <v>0</v>
      </c>
      <c r="V2860" s="122">
        <v>0</v>
      </c>
      <c r="W2860" s="122">
        <v>0</v>
      </c>
      <c r="X2860" s="122">
        <v>0</v>
      </c>
      <c r="Y2860" s="122">
        <v>0</v>
      </c>
      <c r="Z2860" s="122">
        <v>0</v>
      </c>
      <c r="AA2860" s="122">
        <v>0</v>
      </c>
      <c r="AB2860" s="122">
        <v>0</v>
      </c>
      <c r="AC2860" s="122">
        <v>0</v>
      </c>
      <c r="AD2860" s="122">
        <v>0</v>
      </c>
      <c r="AE2860" s="122">
        <v>0</v>
      </c>
      <c r="AF2860" s="122">
        <v>0</v>
      </c>
      <c r="AG2860" s="122">
        <v>0</v>
      </c>
      <c r="AH2860" s="122">
        <v>0</v>
      </c>
      <c r="AI2860" s="122">
        <v>0</v>
      </c>
      <c r="AJ2860" s="122">
        <v>0</v>
      </c>
      <c r="AK2860" s="122">
        <v>0</v>
      </c>
      <c r="AL2860" s="122">
        <v>0</v>
      </c>
    </row>
    <row r="2861" spans="1:38" hidden="1" x14ac:dyDescent="0.25">
      <c r="A2861" s="122" t="s">
        <v>1996</v>
      </c>
      <c r="B2861" s="122">
        <v>1</v>
      </c>
      <c r="C2861" s="122" t="s">
        <v>2195</v>
      </c>
      <c r="D2861" s="122" t="s">
        <v>2080</v>
      </c>
      <c r="E2861" s="122">
        <v>53</v>
      </c>
      <c r="F2861" s="122">
        <v>0</v>
      </c>
      <c r="G2861" s="122">
        <v>0</v>
      </c>
      <c r="H2861" s="122">
        <v>0</v>
      </c>
      <c r="I2861" s="122">
        <v>0</v>
      </c>
      <c r="J2861" s="122">
        <v>0</v>
      </c>
      <c r="K2861" s="122">
        <v>0</v>
      </c>
      <c r="L2861" s="122">
        <v>0</v>
      </c>
      <c r="M2861" s="122">
        <v>0</v>
      </c>
      <c r="N2861" s="122">
        <v>0</v>
      </c>
      <c r="O2861" s="122">
        <v>0</v>
      </c>
      <c r="P2861" s="122">
        <v>0</v>
      </c>
      <c r="Q2861" s="122">
        <v>0</v>
      </c>
      <c r="R2861" s="122">
        <v>0</v>
      </c>
      <c r="S2861" s="122">
        <v>0</v>
      </c>
      <c r="T2861" s="122">
        <v>0</v>
      </c>
      <c r="U2861" s="122">
        <v>0</v>
      </c>
      <c r="V2861" s="122">
        <v>0</v>
      </c>
      <c r="W2861" s="122">
        <v>0</v>
      </c>
      <c r="X2861" s="122">
        <v>0</v>
      </c>
      <c r="Y2861" s="122">
        <v>0</v>
      </c>
      <c r="Z2861" s="122">
        <v>0</v>
      </c>
      <c r="AA2861" s="122">
        <v>0</v>
      </c>
      <c r="AB2861" s="122">
        <v>0</v>
      </c>
      <c r="AC2861" s="122">
        <v>0</v>
      </c>
      <c r="AD2861" s="122">
        <v>0</v>
      </c>
      <c r="AE2861" s="122">
        <v>0</v>
      </c>
      <c r="AF2861" s="122">
        <v>0</v>
      </c>
      <c r="AG2861" s="122">
        <v>0</v>
      </c>
      <c r="AH2861" s="122">
        <v>0</v>
      </c>
      <c r="AI2861" s="122">
        <v>0</v>
      </c>
      <c r="AJ2861" s="122">
        <v>0</v>
      </c>
      <c r="AK2861" s="122">
        <v>0</v>
      </c>
      <c r="AL2861" s="122">
        <v>0</v>
      </c>
    </row>
    <row r="2862" spans="1:38" hidden="1" x14ac:dyDescent="0.25">
      <c r="A2862" s="122" t="s">
        <v>1996</v>
      </c>
      <c r="B2862" s="122">
        <v>1</v>
      </c>
      <c r="C2862" s="122" t="s">
        <v>2195</v>
      </c>
      <c r="D2862" s="122" t="s">
        <v>2081</v>
      </c>
      <c r="E2862" s="122">
        <v>53</v>
      </c>
      <c r="F2862" s="122">
        <v>0</v>
      </c>
      <c r="G2862" s="122">
        <v>0</v>
      </c>
      <c r="H2862" s="122">
        <v>0</v>
      </c>
      <c r="I2862" s="122">
        <v>0</v>
      </c>
      <c r="J2862" s="122">
        <v>0</v>
      </c>
      <c r="K2862" s="122">
        <v>0</v>
      </c>
      <c r="L2862" s="122">
        <v>0</v>
      </c>
      <c r="M2862" s="122">
        <v>0</v>
      </c>
      <c r="N2862" s="122">
        <v>0</v>
      </c>
      <c r="O2862" s="122">
        <v>0</v>
      </c>
      <c r="P2862" s="122">
        <v>0</v>
      </c>
      <c r="Q2862" s="122">
        <v>0</v>
      </c>
      <c r="R2862" s="122">
        <v>0</v>
      </c>
      <c r="S2862" s="122">
        <v>0</v>
      </c>
      <c r="T2862" s="122">
        <v>0</v>
      </c>
      <c r="U2862" s="122">
        <v>0</v>
      </c>
      <c r="V2862" s="122">
        <v>0</v>
      </c>
      <c r="W2862" s="122">
        <v>0</v>
      </c>
      <c r="X2862" s="122">
        <v>0</v>
      </c>
      <c r="Y2862" s="122">
        <v>0</v>
      </c>
      <c r="Z2862" s="122">
        <v>0</v>
      </c>
      <c r="AA2862" s="122">
        <v>0</v>
      </c>
      <c r="AB2862" s="122">
        <v>0</v>
      </c>
      <c r="AC2862" s="122">
        <v>0</v>
      </c>
      <c r="AD2862" s="122">
        <v>0</v>
      </c>
      <c r="AE2862" s="122">
        <v>0</v>
      </c>
      <c r="AF2862" s="122">
        <v>0</v>
      </c>
      <c r="AG2862" s="122">
        <v>0</v>
      </c>
      <c r="AH2862" s="122">
        <v>0</v>
      </c>
      <c r="AI2862" s="122">
        <v>0</v>
      </c>
      <c r="AJ2862" s="122">
        <v>0</v>
      </c>
      <c r="AK2862" s="122">
        <v>0</v>
      </c>
      <c r="AL2862" s="122">
        <v>0</v>
      </c>
    </row>
    <row r="2863" spans="1:38" hidden="1" x14ac:dyDescent="0.25">
      <c r="A2863" s="122" t="s">
        <v>1996</v>
      </c>
      <c r="B2863" s="122">
        <v>1</v>
      </c>
      <c r="C2863" s="122" t="s">
        <v>2195</v>
      </c>
      <c r="D2863" s="122" t="s">
        <v>2082</v>
      </c>
      <c r="E2863" s="122">
        <v>53</v>
      </c>
      <c r="F2863" s="122">
        <v>0</v>
      </c>
      <c r="G2863" s="122">
        <v>0</v>
      </c>
      <c r="H2863" s="122">
        <v>0</v>
      </c>
      <c r="I2863" s="122">
        <v>0</v>
      </c>
      <c r="J2863" s="122">
        <v>0</v>
      </c>
      <c r="K2863" s="122">
        <v>0</v>
      </c>
      <c r="L2863" s="122">
        <v>0</v>
      </c>
      <c r="M2863" s="122">
        <v>0</v>
      </c>
      <c r="N2863" s="122">
        <v>0</v>
      </c>
      <c r="O2863" s="122">
        <v>0</v>
      </c>
      <c r="P2863" s="122">
        <v>0</v>
      </c>
      <c r="Q2863" s="122">
        <v>0</v>
      </c>
      <c r="R2863" s="122">
        <v>0</v>
      </c>
      <c r="S2863" s="122">
        <v>0</v>
      </c>
      <c r="T2863" s="122">
        <v>0</v>
      </c>
      <c r="U2863" s="122">
        <v>0</v>
      </c>
      <c r="V2863" s="122">
        <v>0</v>
      </c>
      <c r="W2863" s="122">
        <v>0</v>
      </c>
      <c r="X2863" s="122">
        <v>0</v>
      </c>
      <c r="Y2863" s="122">
        <v>0</v>
      </c>
      <c r="Z2863" s="122">
        <v>0</v>
      </c>
      <c r="AA2863" s="122">
        <v>0</v>
      </c>
      <c r="AB2863" s="122">
        <v>0</v>
      </c>
      <c r="AC2863" s="122">
        <v>0</v>
      </c>
      <c r="AD2863" s="122">
        <v>0</v>
      </c>
      <c r="AE2863" s="122">
        <v>0</v>
      </c>
      <c r="AF2863" s="122">
        <v>0</v>
      </c>
      <c r="AG2863" s="122">
        <v>0</v>
      </c>
      <c r="AH2863" s="122">
        <v>0</v>
      </c>
      <c r="AI2863" s="122">
        <v>0</v>
      </c>
      <c r="AJ2863" s="122">
        <v>0</v>
      </c>
      <c r="AK2863" s="122">
        <v>0</v>
      </c>
      <c r="AL2863" s="122">
        <v>0</v>
      </c>
    </row>
    <row r="2864" spans="1:38" hidden="1" x14ac:dyDescent="0.25">
      <c r="A2864" s="122" t="s">
        <v>1996</v>
      </c>
      <c r="B2864" s="122">
        <v>1</v>
      </c>
      <c r="C2864" s="122" t="s">
        <v>2195</v>
      </c>
      <c r="D2864" s="122" t="s">
        <v>2135</v>
      </c>
      <c r="E2864" s="122">
        <v>53</v>
      </c>
      <c r="F2864" s="122">
        <v>0</v>
      </c>
      <c r="G2864" s="122">
        <v>0</v>
      </c>
      <c r="H2864" s="122">
        <v>0</v>
      </c>
      <c r="I2864" s="122">
        <v>0</v>
      </c>
      <c r="J2864" s="122">
        <v>0</v>
      </c>
      <c r="K2864" s="122">
        <v>0</v>
      </c>
      <c r="L2864" s="122">
        <v>0</v>
      </c>
      <c r="M2864" s="122">
        <v>0</v>
      </c>
      <c r="N2864" s="122">
        <v>0</v>
      </c>
      <c r="O2864" s="122">
        <v>0</v>
      </c>
      <c r="P2864" s="122">
        <v>0</v>
      </c>
      <c r="Q2864" s="122">
        <v>0</v>
      </c>
      <c r="R2864" s="122">
        <v>0</v>
      </c>
      <c r="S2864" s="122">
        <v>0</v>
      </c>
      <c r="T2864" s="122">
        <v>0</v>
      </c>
      <c r="U2864" s="122">
        <v>0</v>
      </c>
      <c r="V2864" s="122">
        <v>0</v>
      </c>
      <c r="W2864" s="122">
        <v>0</v>
      </c>
      <c r="X2864" s="122">
        <v>0</v>
      </c>
      <c r="Y2864" s="122">
        <v>0</v>
      </c>
      <c r="Z2864" s="122">
        <v>0</v>
      </c>
      <c r="AA2864" s="122">
        <v>0</v>
      </c>
      <c r="AB2864" s="122">
        <v>0</v>
      </c>
      <c r="AC2864" s="122">
        <v>0</v>
      </c>
      <c r="AD2864" s="122">
        <v>0</v>
      </c>
      <c r="AE2864" s="122">
        <v>0</v>
      </c>
      <c r="AF2864" s="122">
        <v>0</v>
      </c>
      <c r="AG2864" s="122">
        <v>0</v>
      </c>
      <c r="AH2864" s="122">
        <v>0</v>
      </c>
      <c r="AI2864" s="122">
        <v>0</v>
      </c>
      <c r="AJ2864" s="122">
        <v>0</v>
      </c>
      <c r="AK2864" s="122">
        <v>0</v>
      </c>
      <c r="AL2864" s="122">
        <v>0</v>
      </c>
    </row>
    <row r="2865" spans="1:38" hidden="1" x14ac:dyDescent="0.25">
      <c r="A2865" s="122" t="s">
        <v>1996</v>
      </c>
      <c r="B2865" s="122">
        <v>1</v>
      </c>
      <c r="C2865" s="122" t="s">
        <v>2195</v>
      </c>
      <c r="D2865" s="122" t="s">
        <v>2083</v>
      </c>
      <c r="E2865" s="122">
        <v>53</v>
      </c>
      <c r="F2865" s="122">
        <v>0</v>
      </c>
      <c r="G2865" s="122">
        <v>0</v>
      </c>
      <c r="H2865" s="122">
        <v>0</v>
      </c>
      <c r="I2865" s="122">
        <v>0</v>
      </c>
      <c r="J2865" s="122">
        <v>0</v>
      </c>
      <c r="K2865" s="122">
        <v>0</v>
      </c>
      <c r="L2865" s="122">
        <v>0</v>
      </c>
      <c r="M2865" s="122">
        <v>0</v>
      </c>
      <c r="N2865" s="122">
        <v>0</v>
      </c>
      <c r="O2865" s="122">
        <v>0</v>
      </c>
      <c r="P2865" s="122">
        <v>0</v>
      </c>
      <c r="Q2865" s="122">
        <v>0</v>
      </c>
      <c r="R2865" s="122">
        <v>0</v>
      </c>
      <c r="S2865" s="122">
        <v>0</v>
      </c>
      <c r="T2865" s="122">
        <v>0</v>
      </c>
      <c r="U2865" s="122">
        <v>0</v>
      </c>
      <c r="V2865" s="122">
        <v>0</v>
      </c>
      <c r="W2865" s="122">
        <v>0</v>
      </c>
      <c r="X2865" s="122">
        <v>0</v>
      </c>
      <c r="Y2865" s="122">
        <v>0</v>
      </c>
      <c r="Z2865" s="122">
        <v>0</v>
      </c>
      <c r="AA2865" s="122">
        <v>0</v>
      </c>
      <c r="AB2865" s="122">
        <v>0</v>
      </c>
      <c r="AC2865" s="122">
        <v>0</v>
      </c>
      <c r="AD2865" s="122">
        <v>0</v>
      </c>
      <c r="AE2865" s="122">
        <v>0</v>
      </c>
      <c r="AF2865" s="122">
        <v>0</v>
      </c>
      <c r="AG2865" s="122">
        <v>0</v>
      </c>
      <c r="AH2865" s="122">
        <v>0</v>
      </c>
      <c r="AI2865" s="122">
        <v>0</v>
      </c>
      <c r="AJ2865" s="122">
        <v>0</v>
      </c>
      <c r="AK2865" s="122">
        <v>0</v>
      </c>
      <c r="AL2865" s="122">
        <v>0</v>
      </c>
    </row>
    <row r="2866" spans="1:38" x14ac:dyDescent="0.25">
      <c r="A2866" s="122" t="s">
        <v>1996</v>
      </c>
      <c r="B2866" s="122">
        <v>1</v>
      </c>
      <c r="C2866" s="122" t="s">
        <v>2195</v>
      </c>
      <c r="D2866" s="122" t="s">
        <v>2084</v>
      </c>
      <c r="E2866" s="122">
        <v>53</v>
      </c>
      <c r="F2866" s="122">
        <v>0</v>
      </c>
      <c r="G2866" s="122">
        <v>0</v>
      </c>
      <c r="H2866" s="122">
        <v>0</v>
      </c>
      <c r="I2866" s="122">
        <v>0</v>
      </c>
      <c r="J2866" s="122">
        <v>0</v>
      </c>
      <c r="K2866" s="122">
        <v>0</v>
      </c>
      <c r="L2866" s="122">
        <v>0</v>
      </c>
      <c r="M2866" s="122">
        <v>0</v>
      </c>
      <c r="N2866" s="122">
        <v>0</v>
      </c>
      <c r="O2866" s="122">
        <v>0</v>
      </c>
      <c r="P2866" s="122">
        <v>0</v>
      </c>
      <c r="Q2866" s="122">
        <v>0</v>
      </c>
      <c r="R2866" s="122">
        <v>0</v>
      </c>
      <c r="S2866" s="122">
        <v>0</v>
      </c>
      <c r="T2866" s="122">
        <v>0</v>
      </c>
      <c r="U2866" s="122">
        <v>0</v>
      </c>
      <c r="V2866" s="122">
        <v>0</v>
      </c>
      <c r="W2866" s="122">
        <v>0</v>
      </c>
      <c r="X2866" s="122">
        <v>0</v>
      </c>
      <c r="Y2866" s="122">
        <v>0</v>
      </c>
      <c r="Z2866" s="122">
        <v>0</v>
      </c>
      <c r="AA2866" s="122">
        <v>0</v>
      </c>
      <c r="AB2866" s="122">
        <v>0</v>
      </c>
      <c r="AC2866" s="122">
        <v>0</v>
      </c>
      <c r="AD2866" s="122">
        <v>0</v>
      </c>
      <c r="AE2866" s="122">
        <v>0</v>
      </c>
      <c r="AF2866" s="122">
        <v>0</v>
      </c>
      <c r="AG2866" s="122">
        <v>0</v>
      </c>
      <c r="AH2866" s="122">
        <v>0</v>
      </c>
      <c r="AI2866" s="122">
        <v>0</v>
      </c>
      <c r="AJ2866" s="122">
        <v>0</v>
      </c>
      <c r="AK2866" s="122">
        <v>0</v>
      </c>
      <c r="AL2866" s="122">
        <v>0</v>
      </c>
    </row>
    <row r="2867" spans="1:38" hidden="1" x14ac:dyDescent="0.25">
      <c r="A2867" s="122" t="s">
        <v>1996</v>
      </c>
      <c r="B2867" s="122">
        <v>1</v>
      </c>
      <c r="C2867" s="122" t="s">
        <v>2195</v>
      </c>
      <c r="D2867" s="122" t="s">
        <v>474</v>
      </c>
      <c r="E2867" s="122">
        <v>53</v>
      </c>
      <c r="F2867" s="122">
        <v>0</v>
      </c>
      <c r="G2867" s="122">
        <v>0</v>
      </c>
      <c r="H2867" s="122">
        <v>0</v>
      </c>
      <c r="I2867" s="122">
        <v>0</v>
      </c>
      <c r="J2867" s="122">
        <v>0</v>
      </c>
      <c r="K2867" s="122">
        <v>0</v>
      </c>
      <c r="L2867" s="122">
        <v>0</v>
      </c>
      <c r="M2867" s="122">
        <v>0</v>
      </c>
      <c r="N2867" s="122">
        <v>0</v>
      </c>
      <c r="O2867" s="122">
        <v>0</v>
      </c>
      <c r="P2867" s="122">
        <v>0</v>
      </c>
      <c r="Q2867" s="122">
        <v>0</v>
      </c>
      <c r="R2867" s="122">
        <v>0</v>
      </c>
      <c r="S2867" s="122">
        <v>0</v>
      </c>
      <c r="T2867" s="122">
        <v>0</v>
      </c>
      <c r="U2867" s="122">
        <v>0</v>
      </c>
      <c r="V2867" s="122">
        <v>0</v>
      </c>
      <c r="W2867" s="122">
        <v>0</v>
      </c>
      <c r="X2867" s="122">
        <v>0</v>
      </c>
      <c r="Y2867" s="122">
        <v>0</v>
      </c>
      <c r="Z2867" s="122">
        <v>0</v>
      </c>
      <c r="AA2867" s="122">
        <v>0</v>
      </c>
      <c r="AB2867" s="122">
        <v>0</v>
      </c>
      <c r="AC2867" s="122">
        <v>0</v>
      </c>
      <c r="AD2867" s="122">
        <v>0</v>
      </c>
      <c r="AE2867" s="122">
        <v>0</v>
      </c>
      <c r="AF2867" s="122">
        <v>0</v>
      </c>
      <c r="AG2867" s="122">
        <v>0</v>
      </c>
      <c r="AH2867" s="122">
        <v>0</v>
      </c>
      <c r="AI2867" s="122">
        <v>0</v>
      </c>
      <c r="AJ2867" s="122">
        <v>0</v>
      </c>
      <c r="AK2867" s="122">
        <v>0</v>
      </c>
      <c r="AL2867" s="122">
        <v>0</v>
      </c>
    </row>
    <row r="2868" spans="1:38" hidden="1" x14ac:dyDescent="0.25">
      <c r="A2868" s="122" t="s">
        <v>1996</v>
      </c>
      <c r="B2868" s="122">
        <v>1</v>
      </c>
      <c r="C2868" s="122" t="s">
        <v>2195</v>
      </c>
      <c r="D2868" s="122" t="s">
        <v>2085</v>
      </c>
      <c r="E2868" s="122">
        <v>53</v>
      </c>
      <c r="F2868" s="122">
        <v>0</v>
      </c>
      <c r="G2868" s="122">
        <v>0</v>
      </c>
      <c r="H2868" s="122">
        <v>0</v>
      </c>
      <c r="I2868" s="122">
        <v>0</v>
      </c>
      <c r="J2868" s="122">
        <v>0</v>
      </c>
      <c r="K2868" s="122">
        <v>0</v>
      </c>
      <c r="L2868" s="122">
        <v>0</v>
      </c>
      <c r="M2868" s="122">
        <v>0</v>
      </c>
      <c r="N2868" s="122">
        <v>0</v>
      </c>
      <c r="O2868" s="122">
        <v>0</v>
      </c>
      <c r="P2868" s="122">
        <v>0</v>
      </c>
      <c r="Q2868" s="122">
        <v>0</v>
      </c>
      <c r="R2868" s="122">
        <v>0</v>
      </c>
      <c r="S2868" s="122">
        <v>0</v>
      </c>
      <c r="T2868" s="122">
        <v>0</v>
      </c>
      <c r="U2868" s="122">
        <v>0</v>
      </c>
      <c r="V2868" s="122">
        <v>0</v>
      </c>
      <c r="W2868" s="122">
        <v>0</v>
      </c>
      <c r="X2868" s="122">
        <v>0</v>
      </c>
      <c r="Y2868" s="122">
        <v>0</v>
      </c>
      <c r="Z2868" s="122">
        <v>0</v>
      </c>
      <c r="AA2868" s="122">
        <v>0</v>
      </c>
      <c r="AB2868" s="122">
        <v>0</v>
      </c>
      <c r="AC2868" s="122">
        <v>0</v>
      </c>
      <c r="AD2868" s="122">
        <v>0</v>
      </c>
      <c r="AE2868" s="122">
        <v>0</v>
      </c>
      <c r="AF2868" s="122">
        <v>0</v>
      </c>
      <c r="AG2868" s="122">
        <v>0</v>
      </c>
      <c r="AH2868" s="122">
        <v>0</v>
      </c>
      <c r="AI2868" s="122">
        <v>0</v>
      </c>
      <c r="AJ2868" s="122">
        <v>0</v>
      </c>
      <c r="AK2868" s="122">
        <v>0</v>
      </c>
      <c r="AL2868" s="122">
        <v>0</v>
      </c>
    </row>
    <row r="2869" spans="1:38" hidden="1" x14ac:dyDescent="0.25">
      <c r="A2869" s="122" t="s">
        <v>1996</v>
      </c>
      <c r="B2869" s="122">
        <v>1</v>
      </c>
      <c r="C2869" s="122" t="s">
        <v>2195</v>
      </c>
      <c r="D2869" s="122" t="s">
        <v>2086</v>
      </c>
      <c r="E2869" s="122">
        <v>53</v>
      </c>
      <c r="F2869" s="122">
        <v>0</v>
      </c>
      <c r="G2869" s="122">
        <v>0</v>
      </c>
      <c r="H2869" s="122">
        <v>0</v>
      </c>
      <c r="I2869" s="122">
        <v>0</v>
      </c>
      <c r="J2869" s="122">
        <v>0</v>
      </c>
      <c r="K2869" s="122">
        <v>0</v>
      </c>
      <c r="L2869" s="122">
        <v>0</v>
      </c>
      <c r="M2869" s="122">
        <v>0</v>
      </c>
      <c r="N2869" s="122">
        <v>0</v>
      </c>
      <c r="O2869" s="122">
        <v>0</v>
      </c>
      <c r="P2869" s="122">
        <v>0</v>
      </c>
      <c r="Q2869" s="122">
        <v>0</v>
      </c>
      <c r="R2869" s="122">
        <v>0</v>
      </c>
      <c r="S2869" s="122">
        <v>0</v>
      </c>
      <c r="T2869" s="122">
        <v>0</v>
      </c>
      <c r="U2869" s="122">
        <v>0</v>
      </c>
      <c r="V2869" s="122">
        <v>0</v>
      </c>
      <c r="W2869" s="122">
        <v>0</v>
      </c>
      <c r="X2869" s="122">
        <v>0</v>
      </c>
      <c r="Y2869" s="122">
        <v>0</v>
      </c>
      <c r="Z2869" s="122">
        <v>0</v>
      </c>
      <c r="AA2869" s="122">
        <v>0</v>
      </c>
      <c r="AB2869" s="122">
        <v>0</v>
      </c>
      <c r="AC2869" s="122">
        <v>0</v>
      </c>
      <c r="AD2869" s="122">
        <v>0</v>
      </c>
      <c r="AE2869" s="122">
        <v>0</v>
      </c>
      <c r="AF2869" s="122">
        <v>0</v>
      </c>
      <c r="AG2869" s="122">
        <v>0</v>
      </c>
      <c r="AH2869" s="122">
        <v>0</v>
      </c>
      <c r="AI2869" s="122">
        <v>0</v>
      </c>
      <c r="AJ2869" s="122">
        <v>0</v>
      </c>
      <c r="AK2869" s="122">
        <v>0</v>
      </c>
      <c r="AL2869" s="122">
        <v>0</v>
      </c>
    </row>
    <row r="2870" spans="1:38" hidden="1" x14ac:dyDescent="0.25">
      <c r="A2870" s="122" t="s">
        <v>1996</v>
      </c>
      <c r="B2870" s="122">
        <v>1</v>
      </c>
      <c r="C2870" s="122" t="s">
        <v>2195</v>
      </c>
      <c r="D2870" s="122" t="s">
        <v>2087</v>
      </c>
      <c r="E2870" s="122">
        <v>53</v>
      </c>
      <c r="F2870" s="122">
        <v>0</v>
      </c>
      <c r="G2870" s="122">
        <v>0</v>
      </c>
      <c r="H2870" s="122">
        <v>0</v>
      </c>
      <c r="I2870" s="122">
        <v>0</v>
      </c>
      <c r="J2870" s="122">
        <v>0</v>
      </c>
      <c r="K2870" s="122">
        <v>0</v>
      </c>
      <c r="L2870" s="122">
        <v>0</v>
      </c>
      <c r="M2870" s="122">
        <v>0</v>
      </c>
      <c r="N2870" s="122">
        <v>0</v>
      </c>
      <c r="O2870" s="122">
        <v>0</v>
      </c>
      <c r="P2870" s="122">
        <v>0</v>
      </c>
      <c r="Q2870" s="122">
        <v>0</v>
      </c>
      <c r="R2870" s="122">
        <v>0</v>
      </c>
      <c r="S2870" s="122">
        <v>0</v>
      </c>
      <c r="T2870" s="122">
        <v>0</v>
      </c>
      <c r="U2870" s="122">
        <v>0</v>
      </c>
      <c r="V2870" s="122">
        <v>0</v>
      </c>
      <c r="W2870" s="122">
        <v>0</v>
      </c>
      <c r="X2870" s="122">
        <v>0</v>
      </c>
      <c r="Y2870" s="122">
        <v>0</v>
      </c>
      <c r="Z2870" s="122">
        <v>0</v>
      </c>
      <c r="AA2870" s="122">
        <v>0</v>
      </c>
      <c r="AB2870" s="122">
        <v>0</v>
      </c>
      <c r="AC2870" s="122">
        <v>0</v>
      </c>
      <c r="AD2870" s="122">
        <v>0</v>
      </c>
      <c r="AE2870" s="122">
        <v>0</v>
      </c>
      <c r="AF2870" s="122">
        <v>0</v>
      </c>
      <c r="AG2870" s="122">
        <v>0</v>
      </c>
      <c r="AH2870" s="122">
        <v>0</v>
      </c>
      <c r="AI2870" s="122">
        <v>0</v>
      </c>
      <c r="AJ2870" s="122">
        <v>0</v>
      </c>
      <c r="AK2870" s="122">
        <v>0</v>
      </c>
      <c r="AL2870" s="122">
        <v>0</v>
      </c>
    </row>
    <row r="2871" spans="1:38" hidden="1" x14ac:dyDescent="0.25">
      <c r="A2871" s="122" t="s">
        <v>1996</v>
      </c>
      <c r="B2871" s="122">
        <v>1</v>
      </c>
      <c r="C2871" s="122" t="s">
        <v>2195</v>
      </c>
      <c r="D2871" s="122" t="s">
        <v>2088</v>
      </c>
      <c r="E2871" s="122">
        <v>53</v>
      </c>
      <c r="F2871" s="122">
        <v>0</v>
      </c>
      <c r="G2871" s="122">
        <v>0</v>
      </c>
      <c r="H2871" s="122">
        <v>0</v>
      </c>
      <c r="I2871" s="122">
        <v>0</v>
      </c>
      <c r="J2871" s="122">
        <v>0</v>
      </c>
      <c r="K2871" s="122">
        <v>0</v>
      </c>
      <c r="L2871" s="122">
        <v>0</v>
      </c>
      <c r="M2871" s="122">
        <v>0</v>
      </c>
      <c r="N2871" s="122">
        <v>0</v>
      </c>
      <c r="O2871" s="122">
        <v>0</v>
      </c>
      <c r="P2871" s="122">
        <v>0</v>
      </c>
      <c r="Q2871" s="122">
        <v>0</v>
      </c>
      <c r="R2871" s="122">
        <v>0</v>
      </c>
      <c r="S2871" s="122">
        <v>0</v>
      </c>
      <c r="T2871" s="122">
        <v>0</v>
      </c>
      <c r="U2871" s="122">
        <v>0</v>
      </c>
      <c r="V2871" s="122">
        <v>0</v>
      </c>
      <c r="W2871" s="122">
        <v>0</v>
      </c>
      <c r="X2871" s="122">
        <v>0</v>
      </c>
      <c r="Y2871" s="122">
        <v>0</v>
      </c>
      <c r="Z2871" s="122">
        <v>0</v>
      </c>
      <c r="AA2871" s="122">
        <v>0</v>
      </c>
      <c r="AB2871" s="122">
        <v>0</v>
      </c>
      <c r="AC2871" s="122">
        <v>0</v>
      </c>
      <c r="AD2871" s="122">
        <v>0</v>
      </c>
      <c r="AE2871" s="122">
        <v>0</v>
      </c>
      <c r="AF2871" s="122">
        <v>0</v>
      </c>
      <c r="AG2871" s="122">
        <v>0</v>
      </c>
      <c r="AH2871" s="122">
        <v>0</v>
      </c>
      <c r="AI2871" s="122">
        <v>0</v>
      </c>
      <c r="AJ2871" s="122">
        <v>0</v>
      </c>
      <c r="AK2871" s="122">
        <v>0</v>
      </c>
      <c r="AL2871" s="122">
        <v>0</v>
      </c>
    </row>
    <row r="2872" spans="1:38" hidden="1" x14ac:dyDescent="0.25">
      <c r="A2872" s="122" t="s">
        <v>1996</v>
      </c>
      <c r="B2872" s="122">
        <v>1</v>
      </c>
      <c r="C2872" s="122" t="s">
        <v>2195</v>
      </c>
      <c r="D2872" s="122" t="s">
        <v>2089</v>
      </c>
      <c r="E2872" s="122">
        <v>53</v>
      </c>
      <c r="F2872" s="122">
        <v>0</v>
      </c>
      <c r="G2872" s="122">
        <v>0</v>
      </c>
      <c r="H2872" s="122">
        <v>0</v>
      </c>
      <c r="I2872" s="122">
        <v>0</v>
      </c>
      <c r="J2872" s="122">
        <v>0</v>
      </c>
      <c r="K2872" s="122">
        <v>0</v>
      </c>
      <c r="L2872" s="122">
        <v>0</v>
      </c>
      <c r="M2872" s="122">
        <v>0</v>
      </c>
      <c r="N2872" s="122">
        <v>0</v>
      </c>
      <c r="O2872" s="122">
        <v>0</v>
      </c>
      <c r="P2872" s="122">
        <v>0</v>
      </c>
      <c r="Q2872" s="122">
        <v>0</v>
      </c>
      <c r="R2872" s="122">
        <v>0</v>
      </c>
      <c r="S2872" s="122">
        <v>0</v>
      </c>
      <c r="T2872" s="122">
        <v>0</v>
      </c>
      <c r="U2872" s="122">
        <v>0</v>
      </c>
      <c r="V2872" s="122">
        <v>0</v>
      </c>
      <c r="W2872" s="122">
        <v>0</v>
      </c>
      <c r="X2872" s="122">
        <v>0</v>
      </c>
      <c r="Y2872" s="122">
        <v>0</v>
      </c>
      <c r="Z2872" s="122">
        <v>0</v>
      </c>
      <c r="AA2872" s="122">
        <v>0</v>
      </c>
      <c r="AB2872" s="122">
        <v>0</v>
      </c>
      <c r="AC2872" s="122">
        <v>0</v>
      </c>
      <c r="AD2872" s="122">
        <v>0</v>
      </c>
      <c r="AE2872" s="122">
        <v>0</v>
      </c>
      <c r="AF2872" s="122">
        <v>0</v>
      </c>
      <c r="AG2872" s="122">
        <v>0</v>
      </c>
      <c r="AH2872" s="122">
        <v>0</v>
      </c>
      <c r="AI2872" s="122">
        <v>0</v>
      </c>
      <c r="AJ2872" s="122">
        <v>0</v>
      </c>
      <c r="AK2872" s="122">
        <v>0</v>
      </c>
      <c r="AL2872" s="122">
        <v>0</v>
      </c>
    </row>
    <row r="2873" spans="1:38" hidden="1" x14ac:dyDescent="0.25">
      <c r="A2873" s="122" t="s">
        <v>1996</v>
      </c>
      <c r="B2873" s="122">
        <v>1</v>
      </c>
      <c r="C2873" s="122" t="s">
        <v>2195</v>
      </c>
      <c r="D2873" s="122" t="s">
        <v>2136</v>
      </c>
      <c r="E2873" s="122">
        <v>53</v>
      </c>
      <c r="F2873" s="122">
        <v>0</v>
      </c>
      <c r="G2873" s="122">
        <v>0</v>
      </c>
      <c r="H2873" s="122">
        <v>0</v>
      </c>
      <c r="I2873" s="122">
        <v>0</v>
      </c>
      <c r="J2873" s="122">
        <v>0</v>
      </c>
      <c r="K2873" s="122">
        <v>0</v>
      </c>
      <c r="L2873" s="122">
        <v>0</v>
      </c>
      <c r="M2873" s="122">
        <v>0</v>
      </c>
      <c r="N2873" s="122">
        <v>0</v>
      </c>
      <c r="O2873" s="122">
        <v>0</v>
      </c>
      <c r="P2873" s="122">
        <v>0</v>
      </c>
      <c r="Q2873" s="122">
        <v>0</v>
      </c>
      <c r="R2873" s="122">
        <v>0</v>
      </c>
      <c r="S2873" s="122">
        <v>0</v>
      </c>
      <c r="T2873" s="122">
        <v>0</v>
      </c>
      <c r="U2873" s="122">
        <v>0</v>
      </c>
      <c r="V2873" s="122">
        <v>0</v>
      </c>
      <c r="W2873" s="122">
        <v>0</v>
      </c>
      <c r="X2873" s="122">
        <v>0</v>
      </c>
      <c r="Y2873" s="122">
        <v>0</v>
      </c>
      <c r="Z2873" s="122">
        <v>0</v>
      </c>
      <c r="AA2873" s="122">
        <v>0</v>
      </c>
      <c r="AB2873" s="122">
        <v>0</v>
      </c>
      <c r="AC2873" s="122">
        <v>0</v>
      </c>
      <c r="AD2873" s="122">
        <v>0</v>
      </c>
      <c r="AE2873" s="122">
        <v>0</v>
      </c>
      <c r="AF2873" s="122">
        <v>0</v>
      </c>
      <c r="AG2873" s="122">
        <v>0</v>
      </c>
      <c r="AH2873" s="122">
        <v>0</v>
      </c>
      <c r="AI2873" s="122">
        <v>0</v>
      </c>
      <c r="AJ2873" s="122">
        <v>0</v>
      </c>
      <c r="AK2873" s="122">
        <v>0</v>
      </c>
      <c r="AL2873" s="122">
        <v>0</v>
      </c>
    </row>
    <row r="2874" spans="1:38" hidden="1" x14ac:dyDescent="0.25">
      <c r="A2874" s="122" t="s">
        <v>1996</v>
      </c>
      <c r="B2874" s="122">
        <v>1</v>
      </c>
      <c r="C2874" s="122" t="s">
        <v>2195</v>
      </c>
      <c r="D2874" s="122" t="s">
        <v>2090</v>
      </c>
      <c r="E2874" s="122">
        <v>53</v>
      </c>
      <c r="F2874" s="122">
        <v>0</v>
      </c>
      <c r="G2874" s="122">
        <v>0</v>
      </c>
      <c r="H2874" s="122">
        <v>0</v>
      </c>
      <c r="I2874" s="122">
        <v>0</v>
      </c>
      <c r="J2874" s="122">
        <v>0</v>
      </c>
      <c r="K2874" s="122">
        <v>0</v>
      </c>
      <c r="L2874" s="122">
        <v>0</v>
      </c>
      <c r="M2874" s="122">
        <v>0</v>
      </c>
      <c r="N2874" s="122">
        <v>0</v>
      </c>
      <c r="O2874" s="122">
        <v>0</v>
      </c>
      <c r="P2874" s="122">
        <v>0</v>
      </c>
      <c r="Q2874" s="122">
        <v>0</v>
      </c>
      <c r="R2874" s="122">
        <v>0</v>
      </c>
      <c r="S2874" s="122">
        <v>0</v>
      </c>
      <c r="T2874" s="122">
        <v>0</v>
      </c>
      <c r="U2874" s="122">
        <v>0</v>
      </c>
      <c r="V2874" s="122">
        <v>0</v>
      </c>
      <c r="W2874" s="122">
        <v>0</v>
      </c>
      <c r="X2874" s="122">
        <v>0</v>
      </c>
      <c r="Y2874" s="122">
        <v>0</v>
      </c>
      <c r="Z2874" s="122">
        <v>0</v>
      </c>
      <c r="AA2874" s="122">
        <v>0</v>
      </c>
      <c r="AB2874" s="122">
        <v>0</v>
      </c>
      <c r="AC2874" s="122">
        <v>0</v>
      </c>
      <c r="AD2874" s="122">
        <v>0</v>
      </c>
      <c r="AE2874" s="122">
        <v>0</v>
      </c>
      <c r="AF2874" s="122">
        <v>0</v>
      </c>
      <c r="AG2874" s="122">
        <v>0</v>
      </c>
      <c r="AH2874" s="122">
        <v>0</v>
      </c>
      <c r="AI2874" s="122">
        <v>0</v>
      </c>
      <c r="AJ2874" s="122">
        <v>0</v>
      </c>
      <c r="AK2874" s="122">
        <v>0</v>
      </c>
      <c r="AL2874" s="122">
        <v>0</v>
      </c>
    </row>
    <row r="2875" spans="1:38" hidden="1" x14ac:dyDescent="0.25">
      <c r="A2875" s="122" t="s">
        <v>1996</v>
      </c>
      <c r="B2875" s="122">
        <v>1</v>
      </c>
      <c r="C2875" s="122" t="s">
        <v>2195</v>
      </c>
      <c r="D2875" s="122" t="s">
        <v>2091</v>
      </c>
      <c r="E2875" s="122">
        <v>53</v>
      </c>
      <c r="F2875" s="122">
        <v>0</v>
      </c>
      <c r="G2875" s="122">
        <v>0</v>
      </c>
      <c r="H2875" s="122">
        <v>0</v>
      </c>
      <c r="I2875" s="122">
        <v>0</v>
      </c>
      <c r="J2875" s="122">
        <v>0</v>
      </c>
      <c r="K2875" s="122">
        <v>0</v>
      </c>
      <c r="L2875" s="122">
        <v>0</v>
      </c>
      <c r="M2875" s="122">
        <v>0</v>
      </c>
      <c r="N2875" s="122">
        <v>0</v>
      </c>
      <c r="O2875" s="122">
        <v>0</v>
      </c>
      <c r="P2875" s="122">
        <v>0</v>
      </c>
      <c r="Q2875" s="122">
        <v>0</v>
      </c>
      <c r="R2875" s="122">
        <v>0</v>
      </c>
      <c r="S2875" s="122">
        <v>0</v>
      </c>
      <c r="T2875" s="122">
        <v>0</v>
      </c>
      <c r="U2875" s="122">
        <v>0</v>
      </c>
      <c r="V2875" s="122">
        <v>0</v>
      </c>
      <c r="W2875" s="122">
        <v>0</v>
      </c>
      <c r="X2875" s="122">
        <v>0</v>
      </c>
      <c r="Y2875" s="122">
        <v>0</v>
      </c>
      <c r="Z2875" s="122">
        <v>0</v>
      </c>
      <c r="AA2875" s="122">
        <v>0</v>
      </c>
      <c r="AB2875" s="122">
        <v>0</v>
      </c>
      <c r="AC2875" s="122">
        <v>0</v>
      </c>
      <c r="AD2875" s="122">
        <v>0</v>
      </c>
      <c r="AE2875" s="122">
        <v>0</v>
      </c>
      <c r="AF2875" s="122">
        <v>0</v>
      </c>
      <c r="AG2875" s="122">
        <v>0</v>
      </c>
      <c r="AH2875" s="122">
        <v>0</v>
      </c>
      <c r="AI2875" s="122">
        <v>0</v>
      </c>
      <c r="AJ2875" s="122">
        <v>0</v>
      </c>
      <c r="AK2875" s="122">
        <v>0</v>
      </c>
      <c r="AL2875" s="122">
        <v>0</v>
      </c>
    </row>
    <row r="2876" spans="1:38" hidden="1" x14ac:dyDescent="0.25">
      <c r="A2876" s="122" t="s">
        <v>1996</v>
      </c>
      <c r="B2876" s="122">
        <v>1</v>
      </c>
      <c r="C2876" s="122" t="s">
        <v>2195</v>
      </c>
      <c r="D2876" s="122" t="s">
        <v>2092</v>
      </c>
      <c r="E2876" s="122">
        <v>53</v>
      </c>
      <c r="F2876" s="122">
        <v>0</v>
      </c>
      <c r="G2876" s="122">
        <v>0</v>
      </c>
      <c r="H2876" s="122">
        <v>0</v>
      </c>
      <c r="I2876" s="122">
        <v>0</v>
      </c>
      <c r="J2876" s="122">
        <v>0</v>
      </c>
      <c r="K2876" s="122">
        <v>0</v>
      </c>
      <c r="L2876" s="122">
        <v>0</v>
      </c>
      <c r="M2876" s="122">
        <v>0</v>
      </c>
      <c r="N2876" s="122">
        <v>0</v>
      </c>
      <c r="O2876" s="122">
        <v>0</v>
      </c>
      <c r="P2876" s="122">
        <v>0</v>
      </c>
      <c r="Q2876" s="122">
        <v>0</v>
      </c>
      <c r="R2876" s="122">
        <v>0</v>
      </c>
      <c r="S2876" s="122">
        <v>0</v>
      </c>
      <c r="T2876" s="122">
        <v>0</v>
      </c>
      <c r="U2876" s="122">
        <v>0</v>
      </c>
      <c r="V2876" s="122">
        <v>0</v>
      </c>
      <c r="W2876" s="122">
        <v>0</v>
      </c>
      <c r="X2876" s="122">
        <v>0</v>
      </c>
      <c r="Y2876" s="122">
        <v>0</v>
      </c>
      <c r="Z2876" s="122">
        <v>0</v>
      </c>
      <c r="AA2876" s="122">
        <v>0</v>
      </c>
      <c r="AB2876" s="122">
        <v>0</v>
      </c>
      <c r="AC2876" s="122">
        <v>0</v>
      </c>
      <c r="AD2876" s="122">
        <v>0</v>
      </c>
      <c r="AE2876" s="122">
        <v>0</v>
      </c>
      <c r="AF2876" s="122">
        <v>0</v>
      </c>
      <c r="AG2876" s="122">
        <v>0</v>
      </c>
      <c r="AH2876" s="122">
        <v>0</v>
      </c>
      <c r="AI2876" s="122">
        <v>0</v>
      </c>
      <c r="AJ2876" s="122">
        <v>0</v>
      </c>
      <c r="AK2876" s="122">
        <v>0</v>
      </c>
      <c r="AL2876" s="122">
        <v>0</v>
      </c>
    </row>
    <row r="2877" spans="1:38" hidden="1" x14ac:dyDescent="0.25">
      <c r="A2877" s="122" t="s">
        <v>1996</v>
      </c>
      <c r="B2877" s="122">
        <v>1</v>
      </c>
      <c r="C2877" s="122" t="s">
        <v>2195</v>
      </c>
      <c r="D2877" s="122" t="s">
        <v>2093</v>
      </c>
      <c r="E2877" s="122">
        <v>53</v>
      </c>
      <c r="F2877" s="122">
        <v>2.1111999999999999E-2</v>
      </c>
      <c r="G2877" s="122">
        <v>1.26672E-2</v>
      </c>
      <c r="H2877" s="122">
        <v>7.3080000000000003E-3</v>
      </c>
      <c r="I2877" s="122">
        <v>5.6839999999999998E-3</v>
      </c>
      <c r="J2877" s="122">
        <v>7.3080000000000003E-3</v>
      </c>
      <c r="K2877" s="122">
        <v>5.8463999999999999E-3</v>
      </c>
      <c r="L2877" s="122">
        <v>6.8208000000000001E-3</v>
      </c>
      <c r="M2877" s="122">
        <v>6.0087999999999999E-3</v>
      </c>
      <c r="N2877" s="122">
        <v>6.1711999999999999E-3</v>
      </c>
      <c r="O2877" s="122">
        <v>5.3591999999999997E-3</v>
      </c>
      <c r="P2877" s="122">
        <v>5.1967999999999997E-3</v>
      </c>
      <c r="Q2877" s="122">
        <v>5.1967999999999997E-3</v>
      </c>
      <c r="R2877" s="122">
        <v>4.8719999999999996E-3</v>
      </c>
      <c r="S2877" s="122">
        <v>5.6839999999999998E-3</v>
      </c>
      <c r="T2877" s="122">
        <v>5.6839999999999998E-3</v>
      </c>
      <c r="U2877" s="122">
        <v>5.6839999999999998E-3</v>
      </c>
      <c r="V2877" s="122">
        <v>5.6839999999999998E-3</v>
      </c>
      <c r="W2877" s="122">
        <v>5.6839999999999998E-3</v>
      </c>
      <c r="X2877" s="122">
        <v>5.6839999999999998E-3</v>
      </c>
      <c r="Y2877" s="122">
        <v>5.6839999999999998E-3</v>
      </c>
      <c r="Z2877" s="122">
        <v>5.6839999999999998E-3</v>
      </c>
      <c r="AA2877" s="122">
        <v>5.6839999999999998E-3</v>
      </c>
      <c r="AB2877" s="122">
        <v>5.6839999999999998E-3</v>
      </c>
      <c r="AC2877" s="122">
        <v>5.6839999999999998E-3</v>
      </c>
      <c r="AD2877" s="122">
        <v>5.6839999999999998E-3</v>
      </c>
      <c r="AE2877" s="122">
        <v>5.6839999999999998E-3</v>
      </c>
      <c r="AF2877" s="122">
        <v>5.6839999999999998E-3</v>
      </c>
      <c r="AG2877" s="122">
        <v>5.6839999999999998E-3</v>
      </c>
      <c r="AH2877" s="122">
        <v>5.6839999999999998E-3</v>
      </c>
      <c r="AI2877" s="122">
        <v>5.6839999999999998E-3</v>
      </c>
      <c r="AJ2877" s="122">
        <v>5.6839999999999998E-3</v>
      </c>
      <c r="AK2877" s="122">
        <v>5.6839999999999998E-3</v>
      </c>
      <c r="AL2877" s="122">
        <v>0</v>
      </c>
    </row>
    <row r="2878" spans="1:38" hidden="1" x14ac:dyDescent="0.25">
      <c r="A2878" s="122" t="s">
        <v>1996</v>
      </c>
      <c r="B2878" s="122">
        <v>1</v>
      </c>
      <c r="C2878" s="122" t="s">
        <v>2195</v>
      </c>
      <c r="D2878" s="122" t="s">
        <v>2094</v>
      </c>
      <c r="E2878" s="122">
        <v>53</v>
      </c>
      <c r="F2878" s="122">
        <v>0</v>
      </c>
      <c r="G2878" s="122">
        <v>0</v>
      </c>
      <c r="H2878" s="122">
        <v>0</v>
      </c>
      <c r="I2878" s="122">
        <v>0</v>
      </c>
      <c r="J2878" s="122">
        <v>0</v>
      </c>
      <c r="K2878" s="122">
        <v>0</v>
      </c>
      <c r="L2878" s="122">
        <v>0</v>
      </c>
      <c r="M2878" s="122">
        <v>0</v>
      </c>
      <c r="N2878" s="122">
        <v>0</v>
      </c>
      <c r="O2878" s="122">
        <v>0</v>
      </c>
      <c r="P2878" s="122">
        <v>0</v>
      </c>
      <c r="Q2878" s="122">
        <v>0</v>
      </c>
      <c r="R2878" s="122">
        <v>0</v>
      </c>
      <c r="S2878" s="122">
        <v>0</v>
      </c>
      <c r="T2878" s="122">
        <v>0</v>
      </c>
      <c r="U2878" s="122">
        <v>0</v>
      </c>
      <c r="V2878" s="122">
        <v>0</v>
      </c>
      <c r="W2878" s="122">
        <v>0</v>
      </c>
      <c r="X2878" s="122">
        <v>0</v>
      </c>
      <c r="Y2878" s="122">
        <v>0</v>
      </c>
      <c r="Z2878" s="122">
        <v>0</v>
      </c>
      <c r="AA2878" s="122">
        <v>0</v>
      </c>
      <c r="AB2878" s="122">
        <v>0</v>
      </c>
      <c r="AC2878" s="122">
        <v>0</v>
      </c>
      <c r="AD2878" s="122">
        <v>0</v>
      </c>
      <c r="AE2878" s="122">
        <v>0</v>
      </c>
      <c r="AF2878" s="122">
        <v>0</v>
      </c>
      <c r="AG2878" s="122">
        <v>0</v>
      </c>
      <c r="AH2878" s="122">
        <v>0</v>
      </c>
      <c r="AI2878" s="122">
        <v>0</v>
      </c>
      <c r="AJ2878" s="122">
        <v>0</v>
      </c>
      <c r="AK2878" s="122">
        <v>0</v>
      </c>
      <c r="AL2878" s="122">
        <v>0</v>
      </c>
    </row>
    <row r="2879" spans="1:38" hidden="1" x14ac:dyDescent="0.25">
      <c r="A2879" s="122" t="s">
        <v>1996</v>
      </c>
      <c r="B2879" s="122">
        <v>1</v>
      </c>
      <c r="C2879" s="122" t="s">
        <v>2195</v>
      </c>
      <c r="D2879" s="122" t="s">
        <v>2095</v>
      </c>
      <c r="E2879" s="122">
        <v>53</v>
      </c>
      <c r="F2879" s="122">
        <v>0</v>
      </c>
      <c r="G2879" s="122">
        <v>0</v>
      </c>
      <c r="H2879" s="122">
        <v>0</v>
      </c>
      <c r="I2879" s="122">
        <v>0</v>
      </c>
      <c r="J2879" s="122">
        <v>0</v>
      </c>
      <c r="K2879" s="122">
        <v>0</v>
      </c>
      <c r="L2879" s="122">
        <v>0</v>
      </c>
      <c r="M2879" s="122">
        <v>0</v>
      </c>
      <c r="N2879" s="122">
        <v>0</v>
      </c>
      <c r="O2879" s="122">
        <v>0</v>
      </c>
      <c r="P2879" s="122">
        <v>0</v>
      </c>
      <c r="Q2879" s="122">
        <v>0</v>
      </c>
      <c r="R2879" s="122">
        <v>0</v>
      </c>
      <c r="S2879" s="122">
        <v>0</v>
      </c>
      <c r="T2879" s="122">
        <v>0</v>
      </c>
      <c r="U2879" s="122">
        <v>0</v>
      </c>
      <c r="V2879" s="122">
        <v>0</v>
      </c>
      <c r="W2879" s="122">
        <v>0</v>
      </c>
      <c r="X2879" s="122">
        <v>0</v>
      </c>
      <c r="Y2879" s="122">
        <v>0</v>
      </c>
      <c r="Z2879" s="122">
        <v>0</v>
      </c>
      <c r="AA2879" s="122">
        <v>0</v>
      </c>
      <c r="AB2879" s="122">
        <v>0</v>
      </c>
      <c r="AC2879" s="122">
        <v>0</v>
      </c>
      <c r="AD2879" s="122">
        <v>0</v>
      </c>
      <c r="AE2879" s="122">
        <v>0</v>
      </c>
      <c r="AF2879" s="122">
        <v>0</v>
      </c>
      <c r="AG2879" s="122">
        <v>0</v>
      </c>
      <c r="AH2879" s="122">
        <v>0</v>
      </c>
      <c r="AI2879" s="122">
        <v>0</v>
      </c>
      <c r="AJ2879" s="122">
        <v>0</v>
      </c>
      <c r="AK2879" s="122">
        <v>0</v>
      </c>
      <c r="AL2879" s="122">
        <v>0</v>
      </c>
    </row>
    <row r="2880" spans="1:38" hidden="1" x14ac:dyDescent="0.25">
      <c r="A2880" s="122" t="s">
        <v>1996</v>
      </c>
      <c r="B2880" s="122">
        <v>1</v>
      </c>
      <c r="C2880" s="122" t="s">
        <v>2195</v>
      </c>
      <c r="D2880" s="122" t="s">
        <v>2096</v>
      </c>
      <c r="E2880" s="122">
        <v>53</v>
      </c>
      <c r="F2880" s="122">
        <v>0</v>
      </c>
      <c r="G2880" s="122">
        <v>0</v>
      </c>
      <c r="H2880" s="122">
        <v>7.3080000000000003E-3</v>
      </c>
      <c r="I2880" s="122">
        <v>5.6839999999999998E-3</v>
      </c>
      <c r="J2880" s="122">
        <v>7.3080000000000003E-3</v>
      </c>
      <c r="K2880" s="122">
        <v>5.8463999999999999E-3</v>
      </c>
      <c r="L2880" s="122">
        <v>6.8208000000000001E-3</v>
      </c>
      <c r="M2880" s="122">
        <v>6.0087999999999999E-3</v>
      </c>
      <c r="N2880" s="122">
        <v>6.1711999999999999E-3</v>
      </c>
      <c r="O2880" s="122">
        <v>5.3591999999999997E-3</v>
      </c>
      <c r="P2880" s="122">
        <v>5.1967999999999997E-3</v>
      </c>
      <c r="Q2880" s="122">
        <v>5.1967999999999997E-3</v>
      </c>
      <c r="R2880" s="122">
        <v>4.8719999999999996E-3</v>
      </c>
      <c r="S2880" s="122">
        <v>5.6839999999999998E-3</v>
      </c>
      <c r="T2880" s="122">
        <v>5.6839999999999998E-3</v>
      </c>
      <c r="U2880" s="122">
        <v>5.6839999999999998E-3</v>
      </c>
      <c r="V2880" s="122">
        <v>5.6839999999999998E-3</v>
      </c>
      <c r="W2880" s="122">
        <v>5.6839999999999998E-3</v>
      </c>
      <c r="X2880" s="122">
        <v>5.6839999999999998E-3</v>
      </c>
      <c r="Y2880" s="122">
        <v>5.6839999999999998E-3</v>
      </c>
      <c r="Z2880" s="122">
        <v>5.6839999999999998E-3</v>
      </c>
      <c r="AA2880" s="122">
        <v>5.6839999999999998E-3</v>
      </c>
      <c r="AB2880" s="122">
        <v>5.6839999999999998E-3</v>
      </c>
      <c r="AC2880" s="122">
        <v>5.6839999999999998E-3</v>
      </c>
      <c r="AD2880" s="122">
        <v>5.6839999999999998E-3</v>
      </c>
      <c r="AE2880" s="122">
        <v>5.6839999999999998E-3</v>
      </c>
      <c r="AF2880" s="122">
        <v>5.6839999999999998E-3</v>
      </c>
      <c r="AG2880" s="122">
        <v>5.6839999999999998E-3</v>
      </c>
      <c r="AH2880" s="122">
        <v>5.6839999999999998E-3</v>
      </c>
      <c r="AI2880" s="122">
        <v>5.6839999999999998E-3</v>
      </c>
      <c r="AJ2880" s="122">
        <v>5.6839999999999998E-3</v>
      </c>
      <c r="AK2880" s="122">
        <v>5.6839999999999998E-3</v>
      </c>
      <c r="AL2880" s="122">
        <v>0</v>
      </c>
    </row>
    <row r="2881" spans="1:38" hidden="1" x14ac:dyDescent="0.25">
      <c r="A2881" s="122" t="s">
        <v>1996</v>
      </c>
      <c r="B2881" s="122">
        <v>1</v>
      </c>
      <c r="C2881" s="122" t="s">
        <v>2195</v>
      </c>
      <c r="D2881" s="122" t="s">
        <v>2097</v>
      </c>
      <c r="E2881" s="122">
        <v>53</v>
      </c>
      <c r="F2881" s="122">
        <v>0</v>
      </c>
      <c r="G2881" s="122">
        <v>0</v>
      </c>
      <c r="H2881" s="122">
        <v>0</v>
      </c>
      <c r="I2881" s="122">
        <v>0</v>
      </c>
      <c r="J2881" s="122">
        <v>0</v>
      </c>
      <c r="K2881" s="122">
        <v>0</v>
      </c>
      <c r="L2881" s="122">
        <v>0</v>
      </c>
      <c r="M2881" s="122">
        <v>0</v>
      </c>
      <c r="N2881" s="122">
        <v>0</v>
      </c>
      <c r="O2881" s="122">
        <v>0</v>
      </c>
      <c r="P2881" s="122">
        <v>0</v>
      </c>
      <c r="Q2881" s="122">
        <v>0</v>
      </c>
      <c r="R2881" s="122">
        <v>0</v>
      </c>
      <c r="S2881" s="122">
        <v>0</v>
      </c>
      <c r="T2881" s="122">
        <v>0</v>
      </c>
      <c r="U2881" s="122">
        <v>0</v>
      </c>
      <c r="V2881" s="122">
        <v>0</v>
      </c>
      <c r="W2881" s="122">
        <v>0</v>
      </c>
      <c r="X2881" s="122">
        <v>0</v>
      </c>
      <c r="Y2881" s="122">
        <v>0</v>
      </c>
      <c r="Z2881" s="122">
        <v>0</v>
      </c>
      <c r="AA2881" s="122">
        <v>0</v>
      </c>
      <c r="AB2881" s="122">
        <v>0</v>
      </c>
      <c r="AC2881" s="122">
        <v>0</v>
      </c>
      <c r="AD2881" s="122">
        <v>0</v>
      </c>
      <c r="AE2881" s="122">
        <v>0</v>
      </c>
      <c r="AF2881" s="122">
        <v>0</v>
      </c>
      <c r="AG2881" s="122">
        <v>0</v>
      </c>
      <c r="AH2881" s="122">
        <v>0</v>
      </c>
      <c r="AI2881" s="122">
        <v>0</v>
      </c>
      <c r="AJ2881" s="122">
        <v>0</v>
      </c>
      <c r="AK2881" s="122">
        <v>0</v>
      </c>
      <c r="AL2881" s="122">
        <v>0</v>
      </c>
    </row>
    <row r="2882" spans="1:38" hidden="1" x14ac:dyDescent="0.25">
      <c r="A2882" s="122" t="s">
        <v>1996</v>
      </c>
      <c r="B2882" s="122">
        <v>1</v>
      </c>
      <c r="C2882" s="122" t="s">
        <v>2195</v>
      </c>
      <c r="D2882" s="122" t="s">
        <v>2098</v>
      </c>
      <c r="E2882" s="122">
        <v>53</v>
      </c>
      <c r="F2882" s="122">
        <v>0</v>
      </c>
      <c r="G2882" s="122">
        <v>0</v>
      </c>
      <c r="H2882" s="122">
        <v>0</v>
      </c>
      <c r="I2882" s="122">
        <v>0</v>
      </c>
      <c r="J2882" s="122">
        <v>0</v>
      </c>
      <c r="K2882" s="122">
        <v>0</v>
      </c>
      <c r="L2882" s="122">
        <v>0</v>
      </c>
      <c r="M2882" s="122">
        <v>0</v>
      </c>
      <c r="N2882" s="122">
        <v>0</v>
      </c>
      <c r="O2882" s="122">
        <v>0</v>
      </c>
      <c r="P2882" s="122">
        <v>0</v>
      </c>
      <c r="Q2882" s="122">
        <v>0</v>
      </c>
      <c r="R2882" s="122">
        <v>0</v>
      </c>
      <c r="S2882" s="122">
        <v>0</v>
      </c>
      <c r="T2882" s="122">
        <v>0</v>
      </c>
      <c r="U2882" s="122">
        <v>0</v>
      </c>
      <c r="V2882" s="122">
        <v>0</v>
      </c>
      <c r="W2882" s="122">
        <v>0</v>
      </c>
      <c r="X2882" s="122">
        <v>0</v>
      </c>
      <c r="Y2882" s="122">
        <v>0</v>
      </c>
      <c r="Z2882" s="122">
        <v>0</v>
      </c>
      <c r="AA2882" s="122">
        <v>0</v>
      </c>
      <c r="AB2882" s="122">
        <v>0</v>
      </c>
      <c r="AC2882" s="122">
        <v>0</v>
      </c>
      <c r="AD2882" s="122">
        <v>0</v>
      </c>
      <c r="AE2882" s="122">
        <v>0</v>
      </c>
      <c r="AF2882" s="122">
        <v>0</v>
      </c>
      <c r="AG2882" s="122">
        <v>0</v>
      </c>
      <c r="AH2882" s="122">
        <v>0</v>
      </c>
      <c r="AI2882" s="122">
        <v>0</v>
      </c>
      <c r="AJ2882" s="122">
        <v>0</v>
      </c>
      <c r="AK2882" s="122">
        <v>0</v>
      </c>
      <c r="AL2882" s="122">
        <v>0</v>
      </c>
    </row>
    <row r="2883" spans="1:38" hidden="1" x14ac:dyDescent="0.25">
      <c r="A2883" s="122" t="s">
        <v>1996</v>
      </c>
      <c r="B2883" s="122">
        <v>1</v>
      </c>
      <c r="C2883" s="122" t="s">
        <v>2195</v>
      </c>
      <c r="D2883" s="122" t="s">
        <v>2099</v>
      </c>
      <c r="E2883" s="122">
        <v>53</v>
      </c>
      <c r="F2883" s="122">
        <v>0</v>
      </c>
      <c r="G2883" s="122">
        <v>0</v>
      </c>
      <c r="H2883" s="122">
        <v>0</v>
      </c>
      <c r="I2883" s="122">
        <v>0</v>
      </c>
      <c r="J2883" s="122">
        <v>0</v>
      </c>
      <c r="K2883" s="122">
        <v>0</v>
      </c>
      <c r="L2883" s="122">
        <v>0</v>
      </c>
      <c r="M2883" s="122">
        <v>0</v>
      </c>
      <c r="N2883" s="122">
        <v>0</v>
      </c>
      <c r="O2883" s="122">
        <v>0</v>
      </c>
      <c r="P2883" s="122">
        <v>0</v>
      </c>
      <c r="Q2883" s="122">
        <v>0</v>
      </c>
      <c r="R2883" s="122">
        <v>0</v>
      </c>
      <c r="S2883" s="122">
        <v>0</v>
      </c>
      <c r="T2883" s="122">
        <v>0</v>
      </c>
      <c r="U2883" s="122">
        <v>0</v>
      </c>
      <c r="V2883" s="122">
        <v>0</v>
      </c>
      <c r="W2883" s="122">
        <v>0</v>
      </c>
      <c r="X2883" s="122">
        <v>0</v>
      </c>
      <c r="Y2883" s="122">
        <v>0</v>
      </c>
      <c r="Z2883" s="122">
        <v>0</v>
      </c>
      <c r="AA2883" s="122">
        <v>0</v>
      </c>
      <c r="AB2883" s="122">
        <v>0</v>
      </c>
      <c r="AC2883" s="122">
        <v>0</v>
      </c>
      <c r="AD2883" s="122">
        <v>0</v>
      </c>
      <c r="AE2883" s="122">
        <v>0</v>
      </c>
      <c r="AF2883" s="122">
        <v>0</v>
      </c>
      <c r="AG2883" s="122">
        <v>0</v>
      </c>
      <c r="AH2883" s="122">
        <v>0</v>
      </c>
      <c r="AI2883" s="122">
        <v>0</v>
      </c>
      <c r="AJ2883" s="122">
        <v>0</v>
      </c>
      <c r="AK2883" s="122">
        <v>0</v>
      </c>
      <c r="AL2883" s="122">
        <v>0</v>
      </c>
    </row>
    <row r="2884" spans="1:38" hidden="1" x14ac:dyDescent="0.25">
      <c r="A2884" s="122" t="s">
        <v>1996</v>
      </c>
      <c r="B2884" s="122">
        <v>1</v>
      </c>
      <c r="C2884" s="122" t="s">
        <v>2195</v>
      </c>
      <c r="D2884" s="122" t="s">
        <v>2100</v>
      </c>
      <c r="E2884" s="122">
        <v>53</v>
      </c>
      <c r="F2884" s="122">
        <v>0</v>
      </c>
      <c r="G2884" s="122">
        <v>0</v>
      </c>
      <c r="H2884" s="122">
        <v>0</v>
      </c>
      <c r="I2884" s="122">
        <v>0</v>
      </c>
      <c r="J2884" s="122">
        <v>0</v>
      </c>
      <c r="K2884" s="122">
        <v>0</v>
      </c>
      <c r="L2884" s="122">
        <v>0</v>
      </c>
      <c r="M2884" s="122">
        <v>0</v>
      </c>
      <c r="N2884" s="122">
        <v>0</v>
      </c>
      <c r="O2884" s="122">
        <v>0</v>
      </c>
      <c r="P2884" s="122">
        <v>0</v>
      </c>
      <c r="Q2884" s="122">
        <v>0</v>
      </c>
      <c r="R2884" s="122">
        <v>0</v>
      </c>
      <c r="S2884" s="122">
        <v>0</v>
      </c>
      <c r="T2884" s="122">
        <v>0</v>
      </c>
      <c r="U2884" s="122">
        <v>0</v>
      </c>
      <c r="V2884" s="122">
        <v>0</v>
      </c>
      <c r="W2884" s="122">
        <v>0</v>
      </c>
      <c r="X2884" s="122">
        <v>0</v>
      </c>
      <c r="Y2884" s="122">
        <v>0</v>
      </c>
      <c r="Z2884" s="122">
        <v>0</v>
      </c>
      <c r="AA2884" s="122">
        <v>0</v>
      </c>
      <c r="AB2884" s="122">
        <v>0</v>
      </c>
      <c r="AC2884" s="122">
        <v>0</v>
      </c>
      <c r="AD2884" s="122">
        <v>0</v>
      </c>
      <c r="AE2884" s="122">
        <v>0</v>
      </c>
      <c r="AF2884" s="122">
        <v>0</v>
      </c>
      <c r="AG2884" s="122">
        <v>0</v>
      </c>
      <c r="AH2884" s="122">
        <v>0</v>
      </c>
      <c r="AI2884" s="122">
        <v>0</v>
      </c>
      <c r="AJ2884" s="122">
        <v>0</v>
      </c>
      <c r="AK2884" s="122">
        <v>0</v>
      </c>
      <c r="AL2884" s="122">
        <v>0</v>
      </c>
    </row>
    <row r="2885" spans="1:38" hidden="1" x14ac:dyDescent="0.25">
      <c r="A2885" s="122" t="s">
        <v>1996</v>
      </c>
      <c r="B2885" s="122">
        <v>1</v>
      </c>
      <c r="C2885" s="122" t="s">
        <v>2195</v>
      </c>
      <c r="D2885" s="122" t="s">
        <v>2101</v>
      </c>
      <c r="E2885" s="122">
        <v>53</v>
      </c>
      <c r="F2885" s="122">
        <v>0</v>
      </c>
      <c r="G2885" s="122">
        <v>0</v>
      </c>
      <c r="H2885" s="122">
        <v>0</v>
      </c>
      <c r="I2885" s="122">
        <v>0</v>
      </c>
      <c r="J2885" s="122">
        <v>0</v>
      </c>
      <c r="K2885" s="122">
        <v>0</v>
      </c>
      <c r="L2885" s="122">
        <v>0</v>
      </c>
      <c r="M2885" s="122">
        <v>0</v>
      </c>
      <c r="N2885" s="122">
        <v>0</v>
      </c>
      <c r="O2885" s="122">
        <v>0</v>
      </c>
      <c r="P2885" s="122">
        <v>0</v>
      </c>
      <c r="Q2885" s="122">
        <v>0</v>
      </c>
      <c r="R2885" s="122">
        <v>0</v>
      </c>
      <c r="S2885" s="122">
        <v>0</v>
      </c>
      <c r="T2885" s="122">
        <v>0</v>
      </c>
      <c r="U2885" s="122">
        <v>0</v>
      </c>
      <c r="V2885" s="122">
        <v>0</v>
      </c>
      <c r="W2885" s="122">
        <v>0</v>
      </c>
      <c r="X2885" s="122">
        <v>0</v>
      </c>
      <c r="Y2885" s="122">
        <v>0</v>
      </c>
      <c r="Z2885" s="122">
        <v>0</v>
      </c>
      <c r="AA2885" s="122">
        <v>0</v>
      </c>
      <c r="AB2885" s="122">
        <v>0</v>
      </c>
      <c r="AC2885" s="122">
        <v>0</v>
      </c>
      <c r="AD2885" s="122">
        <v>0</v>
      </c>
      <c r="AE2885" s="122">
        <v>0</v>
      </c>
      <c r="AF2885" s="122">
        <v>0</v>
      </c>
      <c r="AG2885" s="122">
        <v>0</v>
      </c>
      <c r="AH2885" s="122">
        <v>0</v>
      </c>
      <c r="AI2885" s="122">
        <v>0</v>
      </c>
      <c r="AJ2885" s="122">
        <v>0</v>
      </c>
      <c r="AK2885" s="122">
        <v>0</v>
      </c>
      <c r="AL2885" s="122">
        <v>0</v>
      </c>
    </row>
    <row r="2886" spans="1:38" hidden="1" x14ac:dyDescent="0.25">
      <c r="A2886" s="122" t="s">
        <v>1996</v>
      </c>
      <c r="B2886" s="122">
        <v>1</v>
      </c>
      <c r="C2886" s="122" t="s">
        <v>2195</v>
      </c>
      <c r="D2886" s="122" t="s">
        <v>2102</v>
      </c>
      <c r="E2886" s="122">
        <v>53</v>
      </c>
      <c r="F2886" s="122">
        <v>0</v>
      </c>
      <c r="G2886" s="122">
        <v>0</v>
      </c>
      <c r="H2886" s="122">
        <v>0</v>
      </c>
      <c r="I2886" s="122">
        <v>0</v>
      </c>
      <c r="J2886" s="122">
        <v>0</v>
      </c>
      <c r="K2886" s="122">
        <v>0</v>
      </c>
      <c r="L2886" s="122">
        <v>0</v>
      </c>
      <c r="M2886" s="122">
        <v>0</v>
      </c>
      <c r="N2886" s="122">
        <v>0</v>
      </c>
      <c r="O2886" s="122">
        <v>0</v>
      </c>
      <c r="P2886" s="122">
        <v>0</v>
      </c>
      <c r="Q2886" s="122">
        <v>0</v>
      </c>
      <c r="R2886" s="122">
        <v>0</v>
      </c>
      <c r="S2886" s="122">
        <v>0</v>
      </c>
      <c r="T2886" s="122">
        <v>0</v>
      </c>
      <c r="U2886" s="122">
        <v>0</v>
      </c>
      <c r="V2886" s="122">
        <v>0</v>
      </c>
      <c r="W2886" s="122">
        <v>0</v>
      </c>
      <c r="X2886" s="122">
        <v>0</v>
      </c>
      <c r="Y2886" s="122">
        <v>0</v>
      </c>
      <c r="Z2886" s="122">
        <v>0</v>
      </c>
      <c r="AA2886" s="122">
        <v>0</v>
      </c>
      <c r="AB2886" s="122">
        <v>0</v>
      </c>
      <c r="AC2886" s="122">
        <v>0</v>
      </c>
      <c r="AD2886" s="122">
        <v>0</v>
      </c>
      <c r="AE2886" s="122">
        <v>0</v>
      </c>
      <c r="AF2886" s="122">
        <v>0</v>
      </c>
      <c r="AG2886" s="122">
        <v>0</v>
      </c>
      <c r="AH2886" s="122">
        <v>0</v>
      </c>
      <c r="AI2886" s="122">
        <v>0</v>
      </c>
      <c r="AJ2886" s="122">
        <v>0</v>
      </c>
      <c r="AK2886" s="122">
        <v>0</v>
      </c>
      <c r="AL2886" s="122">
        <v>0</v>
      </c>
    </row>
    <row r="2887" spans="1:38" hidden="1" x14ac:dyDescent="0.25">
      <c r="A2887" s="122" t="s">
        <v>1996</v>
      </c>
      <c r="B2887" s="122">
        <v>1</v>
      </c>
      <c r="C2887" s="122" t="s">
        <v>2195</v>
      </c>
      <c r="D2887" s="122" t="s">
        <v>2103</v>
      </c>
      <c r="E2887" s="122">
        <v>53</v>
      </c>
      <c r="F2887" s="122">
        <v>0</v>
      </c>
      <c r="G2887" s="122">
        <v>0</v>
      </c>
      <c r="H2887" s="122">
        <v>0</v>
      </c>
      <c r="I2887" s="122">
        <v>0</v>
      </c>
      <c r="J2887" s="122">
        <v>0</v>
      </c>
      <c r="K2887" s="122">
        <v>0</v>
      </c>
      <c r="L2887" s="122">
        <v>0</v>
      </c>
      <c r="M2887" s="122">
        <v>0</v>
      </c>
      <c r="N2887" s="122">
        <v>0</v>
      </c>
      <c r="O2887" s="122">
        <v>0</v>
      </c>
      <c r="P2887" s="122">
        <v>0</v>
      </c>
      <c r="Q2887" s="122">
        <v>0</v>
      </c>
      <c r="R2887" s="122">
        <v>0</v>
      </c>
      <c r="S2887" s="122">
        <v>0</v>
      </c>
      <c r="T2887" s="122">
        <v>0</v>
      </c>
      <c r="U2887" s="122">
        <v>0</v>
      </c>
      <c r="V2887" s="122">
        <v>0</v>
      </c>
      <c r="W2887" s="122">
        <v>0</v>
      </c>
      <c r="X2887" s="122">
        <v>0</v>
      </c>
      <c r="Y2887" s="122">
        <v>0</v>
      </c>
      <c r="Z2887" s="122">
        <v>0</v>
      </c>
      <c r="AA2887" s="122">
        <v>0</v>
      </c>
      <c r="AB2887" s="122">
        <v>0</v>
      </c>
      <c r="AC2887" s="122">
        <v>0</v>
      </c>
      <c r="AD2887" s="122">
        <v>0</v>
      </c>
      <c r="AE2887" s="122">
        <v>0</v>
      </c>
      <c r="AF2887" s="122">
        <v>0</v>
      </c>
      <c r="AG2887" s="122">
        <v>0</v>
      </c>
      <c r="AH2887" s="122">
        <v>0</v>
      </c>
      <c r="AI2887" s="122">
        <v>0</v>
      </c>
      <c r="AJ2887" s="122">
        <v>0</v>
      </c>
      <c r="AK2887" s="122">
        <v>0</v>
      </c>
      <c r="AL2887" s="122">
        <v>0</v>
      </c>
    </row>
    <row r="2888" spans="1:38" hidden="1" x14ac:dyDescent="0.25">
      <c r="A2888" s="122" t="s">
        <v>1996</v>
      </c>
      <c r="B2888" s="122">
        <v>1</v>
      </c>
      <c r="C2888" s="122" t="s">
        <v>2195</v>
      </c>
      <c r="D2888" s="122" t="s">
        <v>2137</v>
      </c>
      <c r="E2888" s="122">
        <v>53</v>
      </c>
      <c r="F2888" s="122">
        <v>0</v>
      </c>
      <c r="G2888" s="122">
        <v>0</v>
      </c>
      <c r="H2888" s="122">
        <v>0</v>
      </c>
      <c r="I2888" s="122">
        <v>0</v>
      </c>
      <c r="J2888" s="122">
        <v>0</v>
      </c>
      <c r="K2888" s="122">
        <v>0</v>
      </c>
      <c r="L2888" s="122">
        <v>0</v>
      </c>
      <c r="M2888" s="122">
        <v>0</v>
      </c>
      <c r="N2888" s="122">
        <v>0</v>
      </c>
      <c r="O2888" s="122">
        <v>0</v>
      </c>
      <c r="P2888" s="122">
        <v>0</v>
      </c>
      <c r="Q2888" s="122">
        <v>0</v>
      </c>
      <c r="R2888" s="122">
        <v>0</v>
      </c>
      <c r="S2888" s="122">
        <v>0</v>
      </c>
      <c r="T2888" s="122">
        <v>0</v>
      </c>
      <c r="U2888" s="122">
        <v>0</v>
      </c>
      <c r="V2888" s="122">
        <v>0</v>
      </c>
      <c r="W2888" s="122">
        <v>0</v>
      </c>
      <c r="X2888" s="122">
        <v>0</v>
      </c>
      <c r="Y2888" s="122">
        <v>0</v>
      </c>
      <c r="Z2888" s="122">
        <v>0</v>
      </c>
      <c r="AA2888" s="122">
        <v>0</v>
      </c>
      <c r="AB2888" s="122">
        <v>0</v>
      </c>
      <c r="AC2888" s="122">
        <v>0</v>
      </c>
      <c r="AD2888" s="122">
        <v>0</v>
      </c>
      <c r="AE2888" s="122">
        <v>0</v>
      </c>
      <c r="AF2888" s="122">
        <v>0</v>
      </c>
      <c r="AG2888" s="122">
        <v>0</v>
      </c>
      <c r="AH2888" s="122">
        <v>0</v>
      </c>
      <c r="AI2888" s="122">
        <v>0</v>
      </c>
      <c r="AJ2888" s="122">
        <v>0</v>
      </c>
      <c r="AK2888" s="122">
        <v>0</v>
      </c>
      <c r="AL2888" s="122">
        <v>0</v>
      </c>
    </row>
    <row r="2889" spans="1:38" hidden="1" x14ac:dyDescent="0.25">
      <c r="A2889" s="122" t="s">
        <v>1996</v>
      </c>
      <c r="B2889" s="122">
        <v>1</v>
      </c>
      <c r="C2889" s="122" t="s">
        <v>2195</v>
      </c>
      <c r="D2889" s="122" t="s">
        <v>2104</v>
      </c>
      <c r="E2889" s="122">
        <v>53</v>
      </c>
      <c r="F2889" s="122">
        <v>0</v>
      </c>
      <c r="G2889" s="122">
        <v>0</v>
      </c>
      <c r="H2889" s="122">
        <v>0</v>
      </c>
      <c r="I2889" s="122">
        <v>0</v>
      </c>
      <c r="J2889" s="122">
        <v>0</v>
      </c>
      <c r="K2889" s="122">
        <v>0</v>
      </c>
      <c r="L2889" s="122">
        <v>0</v>
      </c>
      <c r="M2889" s="122">
        <v>0</v>
      </c>
      <c r="N2889" s="122">
        <v>0</v>
      </c>
      <c r="O2889" s="122">
        <v>0</v>
      </c>
      <c r="P2889" s="122">
        <v>0</v>
      </c>
      <c r="Q2889" s="122">
        <v>0</v>
      </c>
      <c r="R2889" s="122">
        <v>0</v>
      </c>
      <c r="S2889" s="122">
        <v>0</v>
      </c>
      <c r="T2889" s="122">
        <v>0</v>
      </c>
      <c r="U2889" s="122">
        <v>0</v>
      </c>
      <c r="V2889" s="122">
        <v>0</v>
      </c>
      <c r="W2889" s="122">
        <v>0</v>
      </c>
      <c r="X2889" s="122">
        <v>0</v>
      </c>
      <c r="Y2889" s="122">
        <v>0</v>
      </c>
      <c r="Z2889" s="122">
        <v>0</v>
      </c>
      <c r="AA2889" s="122">
        <v>0</v>
      </c>
      <c r="AB2889" s="122">
        <v>0</v>
      </c>
      <c r="AC2889" s="122">
        <v>0</v>
      </c>
      <c r="AD2889" s="122">
        <v>0</v>
      </c>
      <c r="AE2889" s="122">
        <v>0</v>
      </c>
      <c r="AF2889" s="122">
        <v>0</v>
      </c>
      <c r="AG2889" s="122">
        <v>0</v>
      </c>
      <c r="AH2889" s="122">
        <v>0</v>
      </c>
      <c r="AI2889" s="122">
        <v>0</v>
      </c>
      <c r="AJ2889" s="122">
        <v>0</v>
      </c>
      <c r="AK2889" s="122">
        <v>0</v>
      </c>
      <c r="AL2889" s="122">
        <v>0</v>
      </c>
    </row>
    <row r="2890" spans="1:38" hidden="1" x14ac:dyDescent="0.25">
      <c r="A2890" s="122" t="s">
        <v>1996</v>
      </c>
      <c r="B2890" s="122">
        <v>1</v>
      </c>
      <c r="C2890" s="122" t="s">
        <v>2195</v>
      </c>
      <c r="D2890" s="122" t="s">
        <v>2105</v>
      </c>
      <c r="E2890" s="122">
        <v>53</v>
      </c>
      <c r="F2890" s="122">
        <v>0</v>
      </c>
      <c r="G2890" s="122">
        <v>0</v>
      </c>
      <c r="H2890" s="122">
        <v>0</v>
      </c>
      <c r="I2890" s="122">
        <v>0</v>
      </c>
      <c r="J2890" s="122">
        <v>0</v>
      </c>
      <c r="K2890" s="122">
        <v>0</v>
      </c>
      <c r="L2890" s="122">
        <v>0</v>
      </c>
      <c r="M2890" s="122">
        <v>0</v>
      </c>
      <c r="N2890" s="122">
        <v>0</v>
      </c>
      <c r="O2890" s="122">
        <v>0</v>
      </c>
      <c r="P2890" s="122">
        <v>0</v>
      </c>
      <c r="Q2890" s="122">
        <v>0</v>
      </c>
      <c r="R2890" s="122">
        <v>0</v>
      </c>
      <c r="S2890" s="122">
        <v>0</v>
      </c>
      <c r="T2890" s="122">
        <v>0</v>
      </c>
      <c r="U2890" s="122">
        <v>0</v>
      </c>
      <c r="V2890" s="122">
        <v>0</v>
      </c>
      <c r="W2890" s="122">
        <v>0</v>
      </c>
      <c r="X2890" s="122">
        <v>0</v>
      </c>
      <c r="Y2890" s="122">
        <v>0</v>
      </c>
      <c r="Z2890" s="122">
        <v>0</v>
      </c>
      <c r="AA2890" s="122">
        <v>0</v>
      </c>
      <c r="AB2890" s="122">
        <v>0</v>
      </c>
      <c r="AC2890" s="122">
        <v>0</v>
      </c>
      <c r="AD2890" s="122">
        <v>0</v>
      </c>
      <c r="AE2890" s="122">
        <v>0</v>
      </c>
      <c r="AF2890" s="122">
        <v>0</v>
      </c>
      <c r="AG2890" s="122">
        <v>0</v>
      </c>
      <c r="AH2890" s="122">
        <v>0</v>
      </c>
      <c r="AI2890" s="122">
        <v>0</v>
      </c>
      <c r="AJ2890" s="122">
        <v>0</v>
      </c>
      <c r="AK2890" s="122">
        <v>0</v>
      </c>
      <c r="AL2890" s="122">
        <v>0</v>
      </c>
    </row>
    <row r="2891" spans="1:38" hidden="1" x14ac:dyDescent="0.25">
      <c r="A2891" s="122" t="s">
        <v>1996</v>
      </c>
      <c r="B2891" s="122">
        <v>1</v>
      </c>
      <c r="C2891" s="122" t="s">
        <v>2195</v>
      </c>
      <c r="D2891" s="122" t="s">
        <v>2106</v>
      </c>
      <c r="E2891" s="122">
        <v>53</v>
      </c>
      <c r="F2891" s="122">
        <v>0</v>
      </c>
      <c r="G2891" s="122">
        <v>0</v>
      </c>
      <c r="H2891" s="122">
        <v>0</v>
      </c>
      <c r="I2891" s="122">
        <v>0</v>
      </c>
      <c r="J2891" s="122">
        <v>0</v>
      </c>
      <c r="K2891" s="122">
        <v>0</v>
      </c>
      <c r="L2891" s="122">
        <v>0</v>
      </c>
      <c r="M2891" s="122">
        <v>0</v>
      </c>
      <c r="N2891" s="122">
        <v>0</v>
      </c>
      <c r="O2891" s="122">
        <v>0</v>
      </c>
      <c r="P2891" s="122">
        <v>0</v>
      </c>
      <c r="Q2891" s="122">
        <v>0</v>
      </c>
      <c r="R2891" s="122">
        <v>0</v>
      </c>
      <c r="S2891" s="122">
        <v>0</v>
      </c>
      <c r="T2891" s="122">
        <v>0</v>
      </c>
      <c r="U2891" s="122">
        <v>0</v>
      </c>
      <c r="V2891" s="122">
        <v>0</v>
      </c>
      <c r="W2891" s="122">
        <v>0</v>
      </c>
      <c r="X2891" s="122">
        <v>0</v>
      </c>
      <c r="Y2891" s="122">
        <v>0</v>
      </c>
      <c r="Z2891" s="122">
        <v>0</v>
      </c>
      <c r="AA2891" s="122">
        <v>0</v>
      </c>
      <c r="AB2891" s="122">
        <v>0</v>
      </c>
      <c r="AC2891" s="122">
        <v>0</v>
      </c>
      <c r="AD2891" s="122">
        <v>0</v>
      </c>
      <c r="AE2891" s="122">
        <v>0</v>
      </c>
      <c r="AF2891" s="122">
        <v>0</v>
      </c>
      <c r="AG2891" s="122">
        <v>0</v>
      </c>
      <c r="AH2891" s="122">
        <v>0</v>
      </c>
      <c r="AI2891" s="122">
        <v>0</v>
      </c>
      <c r="AJ2891" s="122">
        <v>0</v>
      </c>
      <c r="AK2891" s="122">
        <v>0</v>
      </c>
      <c r="AL2891" s="122">
        <v>0</v>
      </c>
    </row>
    <row r="2892" spans="1:38" hidden="1" x14ac:dyDescent="0.25">
      <c r="A2892" s="122" t="s">
        <v>1996</v>
      </c>
      <c r="B2892" s="122">
        <v>1</v>
      </c>
      <c r="C2892" s="122" t="s">
        <v>2195</v>
      </c>
      <c r="D2892" s="122" t="s">
        <v>2107</v>
      </c>
      <c r="E2892" s="122">
        <v>53</v>
      </c>
      <c r="F2892" s="122">
        <v>0</v>
      </c>
      <c r="G2892" s="122">
        <v>0</v>
      </c>
      <c r="H2892" s="122">
        <v>0</v>
      </c>
      <c r="I2892" s="122">
        <v>0</v>
      </c>
      <c r="J2892" s="122">
        <v>0</v>
      </c>
      <c r="K2892" s="122">
        <v>0</v>
      </c>
      <c r="L2892" s="122">
        <v>0</v>
      </c>
      <c r="M2892" s="122">
        <v>0</v>
      </c>
      <c r="N2892" s="122">
        <v>0</v>
      </c>
      <c r="O2892" s="122">
        <v>0</v>
      </c>
      <c r="P2892" s="122">
        <v>0</v>
      </c>
      <c r="Q2892" s="122">
        <v>0</v>
      </c>
      <c r="R2892" s="122">
        <v>0</v>
      </c>
      <c r="S2892" s="122">
        <v>0</v>
      </c>
      <c r="T2892" s="122">
        <v>0</v>
      </c>
      <c r="U2892" s="122">
        <v>0</v>
      </c>
      <c r="V2892" s="122">
        <v>0</v>
      </c>
      <c r="W2892" s="122">
        <v>0</v>
      </c>
      <c r="X2892" s="122">
        <v>0</v>
      </c>
      <c r="Y2892" s="122">
        <v>0</v>
      </c>
      <c r="Z2892" s="122">
        <v>0</v>
      </c>
      <c r="AA2892" s="122">
        <v>0</v>
      </c>
      <c r="AB2892" s="122">
        <v>0</v>
      </c>
      <c r="AC2892" s="122">
        <v>0</v>
      </c>
      <c r="AD2892" s="122">
        <v>0</v>
      </c>
      <c r="AE2892" s="122">
        <v>0</v>
      </c>
      <c r="AF2892" s="122">
        <v>0</v>
      </c>
      <c r="AG2892" s="122">
        <v>0</v>
      </c>
      <c r="AH2892" s="122">
        <v>0</v>
      </c>
      <c r="AI2892" s="122">
        <v>0</v>
      </c>
      <c r="AJ2892" s="122">
        <v>0</v>
      </c>
      <c r="AK2892" s="122">
        <v>0</v>
      </c>
      <c r="AL2892" s="122">
        <v>0</v>
      </c>
    </row>
    <row r="2893" spans="1:38" hidden="1" x14ac:dyDescent="0.25">
      <c r="A2893" s="122" t="s">
        <v>1996</v>
      </c>
      <c r="B2893" s="122">
        <v>1</v>
      </c>
      <c r="C2893" s="122" t="s">
        <v>2195</v>
      </c>
      <c r="D2893" s="122" t="s">
        <v>475</v>
      </c>
      <c r="E2893" s="122">
        <v>53</v>
      </c>
      <c r="F2893" s="122">
        <v>0</v>
      </c>
      <c r="G2893" s="122">
        <v>0</v>
      </c>
      <c r="H2893" s="122">
        <v>0</v>
      </c>
      <c r="I2893" s="122">
        <v>0</v>
      </c>
      <c r="J2893" s="122">
        <v>0</v>
      </c>
      <c r="K2893" s="122">
        <v>0</v>
      </c>
      <c r="L2893" s="122">
        <v>0</v>
      </c>
      <c r="M2893" s="122">
        <v>0</v>
      </c>
      <c r="N2893" s="122">
        <v>0</v>
      </c>
      <c r="O2893" s="122">
        <v>0</v>
      </c>
      <c r="P2893" s="122">
        <v>0</v>
      </c>
      <c r="Q2893" s="122">
        <v>0</v>
      </c>
      <c r="R2893" s="122">
        <v>0</v>
      </c>
      <c r="S2893" s="122">
        <v>0</v>
      </c>
      <c r="T2893" s="122">
        <v>0</v>
      </c>
      <c r="U2893" s="122">
        <v>0</v>
      </c>
      <c r="V2893" s="122">
        <v>0</v>
      </c>
      <c r="W2893" s="122">
        <v>0</v>
      </c>
      <c r="X2893" s="122">
        <v>0</v>
      </c>
      <c r="Y2893" s="122">
        <v>0</v>
      </c>
      <c r="Z2893" s="122">
        <v>0</v>
      </c>
      <c r="AA2893" s="122">
        <v>0</v>
      </c>
      <c r="AB2893" s="122">
        <v>0</v>
      </c>
      <c r="AC2893" s="122">
        <v>0</v>
      </c>
      <c r="AD2893" s="122">
        <v>0</v>
      </c>
      <c r="AE2893" s="122">
        <v>0</v>
      </c>
      <c r="AF2893" s="122">
        <v>0</v>
      </c>
      <c r="AG2893" s="122">
        <v>0</v>
      </c>
      <c r="AH2893" s="122">
        <v>0</v>
      </c>
      <c r="AI2893" s="122">
        <v>0</v>
      </c>
      <c r="AJ2893" s="122">
        <v>0</v>
      </c>
      <c r="AK2893" s="122">
        <v>0</v>
      </c>
      <c r="AL2893" s="122">
        <v>0</v>
      </c>
    </row>
    <row r="2894" spans="1:38" hidden="1" x14ac:dyDescent="0.25">
      <c r="A2894" s="122" t="s">
        <v>1996</v>
      </c>
      <c r="B2894" s="122">
        <v>1</v>
      </c>
      <c r="C2894" s="122" t="s">
        <v>2195</v>
      </c>
      <c r="D2894" s="122" t="s">
        <v>2108</v>
      </c>
      <c r="E2894" s="122">
        <v>53</v>
      </c>
      <c r="F2894" s="122">
        <v>0</v>
      </c>
      <c r="G2894" s="122">
        <v>0</v>
      </c>
      <c r="H2894" s="122">
        <v>0</v>
      </c>
      <c r="I2894" s="122">
        <v>0</v>
      </c>
      <c r="J2894" s="122">
        <v>0</v>
      </c>
      <c r="K2894" s="122">
        <v>0</v>
      </c>
      <c r="L2894" s="122">
        <v>0</v>
      </c>
      <c r="M2894" s="122">
        <v>0</v>
      </c>
      <c r="N2894" s="122">
        <v>0</v>
      </c>
      <c r="O2894" s="122">
        <v>0</v>
      </c>
      <c r="P2894" s="122">
        <v>0</v>
      </c>
      <c r="Q2894" s="122">
        <v>0</v>
      </c>
      <c r="R2894" s="122">
        <v>0</v>
      </c>
      <c r="S2894" s="122">
        <v>0</v>
      </c>
      <c r="T2894" s="122">
        <v>0</v>
      </c>
      <c r="U2894" s="122">
        <v>0</v>
      </c>
      <c r="V2894" s="122">
        <v>0</v>
      </c>
      <c r="W2894" s="122">
        <v>0</v>
      </c>
      <c r="X2894" s="122">
        <v>0</v>
      </c>
      <c r="Y2894" s="122">
        <v>0</v>
      </c>
      <c r="Z2894" s="122">
        <v>0</v>
      </c>
      <c r="AA2894" s="122">
        <v>0</v>
      </c>
      <c r="AB2894" s="122">
        <v>0</v>
      </c>
      <c r="AC2894" s="122">
        <v>0</v>
      </c>
      <c r="AD2894" s="122">
        <v>0</v>
      </c>
      <c r="AE2894" s="122">
        <v>0</v>
      </c>
      <c r="AF2894" s="122">
        <v>0</v>
      </c>
      <c r="AG2894" s="122">
        <v>0</v>
      </c>
      <c r="AH2894" s="122">
        <v>0</v>
      </c>
      <c r="AI2894" s="122">
        <v>0</v>
      </c>
      <c r="AJ2894" s="122">
        <v>0</v>
      </c>
      <c r="AK2894" s="122">
        <v>0</v>
      </c>
      <c r="AL2894" s="122">
        <v>0</v>
      </c>
    </row>
    <row r="2895" spans="1:38" hidden="1" x14ac:dyDescent="0.25">
      <c r="A2895" s="122" t="s">
        <v>1996</v>
      </c>
      <c r="B2895" s="122">
        <v>1</v>
      </c>
      <c r="C2895" s="122" t="s">
        <v>2195</v>
      </c>
      <c r="D2895" s="122" t="s">
        <v>2109</v>
      </c>
      <c r="E2895" s="122">
        <v>53</v>
      </c>
      <c r="F2895" s="122">
        <v>0</v>
      </c>
      <c r="G2895" s="122">
        <v>0</v>
      </c>
      <c r="H2895" s="122">
        <v>0</v>
      </c>
      <c r="I2895" s="122">
        <v>0</v>
      </c>
      <c r="J2895" s="122">
        <v>0</v>
      </c>
      <c r="K2895" s="122">
        <v>0</v>
      </c>
      <c r="L2895" s="122">
        <v>0</v>
      </c>
      <c r="M2895" s="122">
        <v>0</v>
      </c>
      <c r="N2895" s="122">
        <v>0</v>
      </c>
      <c r="O2895" s="122">
        <v>0</v>
      </c>
      <c r="P2895" s="122">
        <v>0</v>
      </c>
      <c r="Q2895" s="122">
        <v>0</v>
      </c>
      <c r="R2895" s="122">
        <v>0</v>
      </c>
      <c r="S2895" s="122">
        <v>0</v>
      </c>
      <c r="T2895" s="122">
        <v>0</v>
      </c>
      <c r="U2895" s="122">
        <v>0</v>
      </c>
      <c r="V2895" s="122">
        <v>0</v>
      </c>
      <c r="W2895" s="122">
        <v>0</v>
      </c>
      <c r="X2895" s="122">
        <v>0</v>
      </c>
      <c r="Y2895" s="122">
        <v>0</v>
      </c>
      <c r="Z2895" s="122">
        <v>0</v>
      </c>
      <c r="AA2895" s="122">
        <v>0</v>
      </c>
      <c r="AB2895" s="122">
        <v>0</v>
      </c>
      <c r="AC2895" s="122">
        <v>0</v>
      </c>
      <c r="AD2895" s="122">
        <v>0</v>
      </c>
      <c r="AE2895" s="122">
        <v>0</v>
      </c>
      <c r="AF2895" s="122">
        <v>0</v>
      </c>
      <c r="AG2895" s="122">
        <v>0</v>
      </c>
      <c r="AH2895" s="122">
        <v>0</v>
      </c>
      <c r="AI2895" s="122">
        <v>0</v>
      </c>
      <c r="AJ2895" s="122">
        <v>0</v>
      </c>
      <c r="AK2895" s="122">
        <v>0</v>
      </c>
      <c r="AL2895" s="122">
        <v>0</v>
      </c>
    </row>
    <row r="2896" spans="1:38" hidden="1" x14ac:dyDescent="0.25">
      <c r="A2896" s="122" t="s">
        <v>1996</v>
      </c>
      <c r="B2896" s="122">
        <v>1</v>
      </c>
      <c r="C2896" s="122" t="s">
        <v>2195</v>
      </c>
      <c r="D2896" s="122" t="s">
        <v>2110</v>
      </c>
      <c r="E2896" s="122">
        <v>53</v>
      </c>
      <c r="F2896" s="122">
        <v>0</v>
      </c>
      <c r="G2896" s="122">
        <v>0</v>
      </c>
      <c r="H2896" s="122">
        <v>0</v>
      </c>
      <c r="I2896" s="122">
        <v>0</v>
      </c>
      <c r="J2896" s="122">
        <v>0</v>
      </c>
      <c r="K2896" s="122">
        <v>0</v>
      </c>
      <c r="L2896" s="122">
        <v>0</v>
      </c>
      <c r="M2896" s="122">
        <v>0</v>
      </c>
      <c r="N2896" s="122">
        <v>0</v>
      </c>
      <c r="O2896" s="122">
        <v>0</v>
      </c>
      <c r="P2896" s="122">
        <v>0</v>
      </c>
      <c r="Q2896" s="122">
        <v>0</v>
      </c>
      <c r="R2896" s="122">
        <v>0</v>
      </c>
      <c r="S2896" s="122">
        <v>0</v>
      </c>
      <c r="T2896" s="122">
        <v>0</v>
      </c>
      <c r="U2896" s="122">
        <v>0</v>
      </c>
      <c r="V2896" s="122">
        <v>0</v>
      </c>
      <c r="W2896" s="122">
        <v>0</v>
      </c>
      <c r="X2896" s="122">
        <v>0</v>
      </c>
      <c r="Y2896" s="122">
        <v>0</v>
      </c>
      <c r="Z2896" s="122">
        <v>0</v>
      </c>
      <c r="AA2896" s="122">
        <v>0</v>
      </c>
      <c r="AB2896" s="122">
        <v>0</v>
      </c>
      <c r="AC2896" s="122">
        <v>0</v>
      </c>
      <c r="AD2896" s="122">
        <v>0</v>
      </c>
      <c r="AE2896" s="122">
        <v>0</v>
      </c>
      <c r="AF2896" s="122">
        <v>0</v>
      </c>
      <c r="AG2896" s="122">
        <v>0</v>
      </c>
      <c r="AH2896" s="122">
        <v>0</v>
      </c>
      <c r="AI2896" s="122">
        <v>0</v>
      </c>
      <c r="AJ2896" s="122">
        <v>0</v>
      </c>
      <c r="AK2896" s="122">
        <v>0</v>
      </c>
      <c r="AL2896" s="122">
        <v>0</v>
      </c>
    </row>
    <row r="2897" spans="1:38" hidden="1" x14ac:dyDescent="0.25">
      <c r="A2897" s="122" t="s">
        <v>1996</v>
      </c>
      <c r="B2897" s="122">
        <v>1</v>
      </c>
      <c r="C2897" s="122" t="s">
        <v>2195</v>
      </c>
      <c r="D2897" s="122" t="s">
        <v>2111</v>
      </c>
      <c r="E2897" s="122">
        <v>53</v>
      </c>
      <c r="F2897" s="122">
        <v>0</v>
      </c>
      <c r="G2897" s="122">
        <v>0</v>
      </c>
      <c r="H2897" s="122">
        <v>0</v>
      </c>
      <c r="I2897" s="122">
        <v>0</v>
      </c>
      <c r="J2897" s="122">
        <v>0</v>
      </c>
      <c r="K2897" s="122">
        <v>0</v>
      </c>
      <c r="L2897" s="122">
        <v>0</v>
      </c>
      <c r="M2897" s="122">
        <v>0</v>
      </c>
      <c r="N2897" s="122">
        <v>0</v>
      </c>
      <c r="O2897" s="122">
        <v>0</v>
      </c>
      <c r="P2897" s="122">
        <v>0</v>
      </c>
      <c r="Q2897" s="122">
        <v>0</v>
      </c>
      <c r="R2897" s="122">
        <v>0</v>
      </c>
      <c r="S2897" s="122">
        <v>0</v>
      </c>
      <c r="T2897" s="122">
        <v>0</v>
      </c>
      <c r="U2897" s="122">
        <v>0</v>
      </c>
      <c r="V2897" s="122">
        <v>0</v>
      </c>
      <c r="W2897" s="122">
        <v>0</v>
      </c>
      <c r="X2897" s="122">
        <v>0</v>
      </c>
      <c r="Y2897" s="122">
        <v>0</v>
      </c>
      <c r="Z2897" s="122">
        <v>0</v>
      </c>
      <c r="AA2897" s="122">
        <v>0</v>
      </c>
      <c r="AB2897" s="122">
        <v>0</v>
      </c>
      <c r="AC2897" s="122">
        <v>0</v>
      </c>
      <c r="AD2897" s="122">
        <v>0</v>
      </c>
      <c r="AE2897" s="122">
        <v>0</v>
      </c>
      <c r="AF2897" s="122">
        <v>0</v>
      </c>
      <c r="AG2897" s="122">
        <v>0</v>
      </c>
      <c r="AH2897" s="122">
        <v>0</v>
      </c>
      <c r="AI2897" s="122">
        <v>0</v>
      </c>
      <c r="AJ2897" s="122">
        <v>0</v>
      </c>
      <c r="AK2897" s="122">
        <v>0</v>
      </c>
      <c r="AL2897" s="122">
        <v>0</v>
      </c>
    </row>
    <row r="2898" spans="1:38" hidden="1" x14ac:dyDescent="0.25">
      <c r="A2898" s="122" t="s">
        <v>1996</v>
      </c>
      <c r="B2898" s="122">
        <v>1</v>
      </c>
      <c r="C2898" s="122" t="s">
        <v>2195</v>
      </c>
      <c r="D2898" s="122" t="s">
        <v>2112</v>
      </c>
      <c r="E2898" s="122">
        <v>53</v>
      </c>
      <c r="F2898" s="122">
        <v>0</v>
      </c>
      <c r="G2898" s="122">
        <v>0</v>
      </c>
      <c r="H2898" s="122">
        <v>0</v>
      </c>
      <c r="I2898" s="122">
        <v>0</v>
      </c>
      <c r="J2898" s="122">
        <v>0</v>
      </c>
      <c r="K2898" s="122">
        <v>0</v>
      </c>
      <c r="L2898" s="122">
        <v>0</v>
      </c>
      <c r="M2898" s="122">
        <v>0</v>
      </c>
      <c r="N2898" s="122">
        <v>0</v>
      </c>
      <c r="O2898" s="122">
        <v>0</v>
      </c>
      <c r="P2898" s="122">
        <v>0</v>
      </c>
      <c r="Q2898" s="122">
        <v>0</v>
      </c>
      <c r="R2898" s="122">
        <v>0</v>
      </c>
      <c r="S2898" s="122">
        <v>0</v>
      </c>
      <c r="T2898" s="122">
        <v>0</v>
      </c>
      <c r="U2898" s="122">
        <v>0</v>
      </c>
      <c r="V2898" s="122">
        <v>0</v>
      </c>
      <c r="W2898" s="122">
        <v>0</v>
      </c>
      <c r="X2898" s="122">
        <v>0</v>
      </c>
      <c r="Y2898" s="122">
        <v>0</v>
      </c>
      <c r="Z2898" s="122">
        <v>0</v>
      </c>
      <c r="AA2898" s="122">
        <v>0</v>
      </c>
      <c r="AB2898" s="122">
        <v>0</v>
      </c>
      <c r="AC2898" s="122">
        <v>0</v>
      </c>
      <c r="AD2898" s="122">
        <v>0</v>
      </c>
      <c r="AE2898" s="122">
        <v>0</v>
      </c>
      <c r="AF2898" s="122">
        <v>0</v>
      </c>
      <c r="AG2898" s="122">
        <v>0</v>
      </c>
      <c r="AH2898" s="122">
        <v>0</v>
      </c>
      <c r="AI2898" s="122">
        <v>0</v>
      </c>
      <c r="AJ2898" s="122">
        <v>0</v>
      </c>
      <c r="AK2898" s="122">
        <v>0</v>
      </c>
      <c r="AL2898" s="122">
        <v>0</v>
      </c>
    </row>
    <row r="2899" spans="1:38" hidden="1" x14ac:dyDescent="0.25">
      <c r="A2899" s="122" t="s">
        <v>1996</v>
      </c>
      <c r="B2899" s="122">
        <v>1</v>
      </c>
      <c r="C2899" s="122" t="s">
        <v>2195</v>
      </c>
      <c r="D2899" s="122" t="s">
        <v>2113</v>
      </c>
      <c r="E2899" s="122">
        <v>53</v>
      </c>
      <c r="F2899" s="122">
        <v>0</v>
      </c>
      <c r="G2899" s="122">
        <v>0</v>
      </c>
      <c r="H2899" s="122">
        <v>0</v>
      </c>
      <c r="I2899" s="122">
        <v>0</v>
      </c>
      <c r="J2899" s="122">
        <v>0</v>
      </c>
      <c r="K2899" s="122">
        <v>0</v>
      </c>
      <c r="L2899" s="122">
        <v>0</v>
      </c>
      <c r="M2899" s="122">
        <v>0</v>
      </c>
      <c r="N2899" s="122">
        <v>0</v>
      </c>
      <c r="O2899" s="122">
        <v>0</v>
      </c>
      <c r="P2899" s="122">
        <v>0</v>
      </c>
      <c r="Q2899" s="122">
        <v>0</v>
      </c>
      <c r="R2899" s="122">
        <v>0</v>
      </c>
      <c r="S2899" s="122">
        <v>0</v>
      </c>
      <c r="T2899" s="122">
        <v>0</v>
      </c>
      <c r="U2899" s="122">
        <v>0</v>
      </c>
      <c r="V2899" s="122">
        <v>0</v>
      </c>
      <c r="W2899" s="122">
        <v>0</v>
      </c>
      <c r="X2899" s="122">
        <v>0</v>
      </c>
      <c r="Y2899" s="122">
        <v>0</v>
      </c>
      <c r="Z2899" s="122">
        <v>0</v>
      </c>
      <c r="AA2899" s="122">
        <v>0</v>
      </c>
      <c r="AB2899" s="122">
        <v>0</v>
      </c>
      <c r="AC2899" s="122">
        <v>0</v>
      </c>
      <c r="AD2899" s="122">
        <v>0</v>
      </c>
      <c r="AE2899" s="122">
        <v>0</v>
      </c>
      <c r="AF2899" s="122">
        <v>0</v>
      </c>
      <c r="AG2899" s="122">
        <v>0</v>
      </c>
      <c r="AH2899" s="122">
        <v>0</v>
      </c>
      <c r="AI2899" s="122">
        <v>0</v>
      </c>
      <c r="AJ2899" s="122">
        <v>0</v>
      </c>
      <c r="AK2899" s="122">
        <v>0</v>
      </c>
      <c r="AL2899" s="122">
        <v>0</v>
      </c>
    </row>
    <row r="2900" spans="1:38" hidden="1" x14ac:dyDescent="0.25">
      <c r="A2900" s="122" t="s">
        <v>1996</v>
      </c>
      <c r="B2900" s="122">
        <v>1</v>
      </c>
      <c r="C2900" s="122" t="s">
        <v>2195</v>
      </c>
      <c r="D2900" s="122" t="s">
        <v>2114</v>
      </c>
      <c r="E2900" s="122">
        <v>53</v>
      </c>
      <c r="F2900" s="122">
        <v>0</v>
      </c>
      <c r="G2900" s="122">
        <v>0</v>
      </c>
      <c r="H2900" s="122">
        <v>0</v>
      </c>
      <c r="I2900" s="122">
        <v>0</v>
      </c>
      <c r="J2900" s="122">
        <v>0</v>
      </c>
      <c r="K2900" s="122">
        <v>0</v>
      </c>
      <c r="L2900" s="122">
        <v>0</v>
      </c>
      <c r="M2900" s="122">
        <v>0</v>
      </c>
      <c r="N2900" s="122">
        <v>0</v>
      </c>
      <c r="O2900" s="122">
        <v>0</v>
      </c>
      <c r="P2900" s="122">
        <v>0</v>
      </c>
      <c r="Q2900" s="122">
        <v>0</v>
      </c>
      <c r="R2900" s="122">
        <v>0</v>
      </c>
      <c r="S2900" s="122">
        <v>0</v>
      </c>
      <c r="T2900" s="122">
        <v>0</v>
      </c>
      <c r="U2900" s="122">
        <v>0</v>
      </c>
      <c r="V2900" s="122">
        <v>0</v>
      </c>
      <c r="W2900" s="122">
        <v>0</v>
      </c>
      <c r="X2900" s="122">
        <v>0</v>
      </c>
      <c r="Y2900" s="122">
        <v>0</v>
      </c>
      <c r="Z2900" s="122">
        <v>0</v>
      </c>
      <c r="AA2900" s="122">
        <v>0</v>
      </c>
      <c r="AB2900" s="122">
        <v>0</v>
      </c>
      <c r="AC2900" s="122">
        <v>0</v>
      </c>
      <c r="AD2900" s="122">
        <v>0</v>
      </c>
      <c r="AE2900" s="122">
        <v>0</v>
      </c>
      <c r="AF2900" s="122">
        <v>0</v>
      </c>
      <c r="AG2900" s="122">
        <v>0</v>
      </c>
      <c r="AH2900" s="122">
        <v>0</v>
      </c>
      <c r="AI2900" s="122">
        <v>0</v>
      </c>
      <c r="AJ2900" s="122">
        <v>0</v>
      </c>
      <c r="AK2900" s="122">
        <v>0</v>
      </c>
      <c r="AL2900" s="122">
        <v>0</v>
      </c>
    </row>
    <row r="2901" spans="1:38" hidden="1" x14ac:dyDescent="0.25">
      <c r="A2901" s="122" t="s">
        <v>1996</v>
      </c>
      <c r="B2901" s="122">
        <v>1</v>
      </c>
      <c r="C2901" s="122" t="s">
        <v>2195</v>
      </c>
      <c r="D2901" s="122" t="s">
        <v>2115</v>
      </c>
      <c r="E2901" s="122">
        <v>53</v>
      </c>
      <c r="F2901" s="122">
        <v>0</v>
      </c>
      <c r="G2901" s="122">
        <v>0</v>
      </c>
      <c r="H2901" s="122">
        <v>0</v>
      </c>
      <c r="I2901" s="122">
        <v>0</v>
      </c>
      <c r="J2901" s="122">
        <v>0</v>
      </c>
      <c r="K2901" s="122">
        <v>0</v>
      </c>
      <c r="L2901" s="122">
        <v>0</v>
      </c>
      <c r="M2901" s="122">
        <v>0</v>
      </c>
      <c r="N2901" s="122">
        <v>0</v>
      </c>
      <c r="O2901" s="122">
        <v>0</v>
      </c>
      <c r="P2901" s="122">
        <v>0</v>
      </c>
      <c r="Q2901" s="122">
        <v>0</v>
      </c>
      <c r="R2901" s="122">
        <v>0</v>
      </c>
      <c r="S2901" s="122">
        <v>0</v>
      </c>
      <c r="T2901" s="122">
        <v>0</v>
      </c>
      <c r="U2901" s="122">
        <v>0</v>
      </c>
      <c r="V2901" s="122">
        <v>0</v>
      </c>
      <c r="W2901" s="122">
        <v>0</v>
      </c>
      <c r="X2901" s="122">
        <v>0</v>
      </c>
      <c r="Y2901" s="122">
        <v>0</v>
      </c>
      <c r="Z2901" s="122">
        <v>0</v>
      </c>
      <c r="AA2901" s="122">
        <v>0</v>
      </c>
      <c r="AB2901" s="122">
        <v>0</v>
      </c>
      <c r="AC2901" s="122">
        <v>0</v>
      </c>
      <c r="AD2901" s="122">
        <v>0</v>
      </c>
      <c r="AE2901" s="122">
        <v>0</v>
      </c>
      <c r="AF2901" s="122">
        <v>0</v>
      </c>
      <c r="AG2901" s="122">
        <v>0</v>
      </c>
      <c r="AH2901" s="122">
        <v>0</v>
      </c>
      <c r="AI2901" s="122">
        <v>0</v>
      </c>
      <c r="AJ2901" s="122">
        <v>0</v>
      </c>
      <c r="AK2901" s="122">
        <v>0</v>
      </c>
      <c r="AL2901" s="122">
        <v>0</v>
      </c>
    </row>
    <row r="2902" spans="1:38" hidden="1" x14ac:dyDescent="0.25">
      <c r="A2902" s="122" t="s">
        <v>1996</v>
      </c>
      <c r="B2902" s="122">
        <v>1</v>
      </c>
      <c r="C2902" s="122" t="s">
        <v>2195</v>
      </c>
      <c r="D2902" s="122" t="s">
        <v>2116</v>
      </c>
      <c r="E2902" s="122">
        <v>53</v>
      </c>
      <c r="F2902" s="122">
        <v>0</v>
      </c>
      <c r="G2902" s="122">
        <v>0</v>
      </c>
      <c r="H2902" s="122">
        <v>0</v>
      </c>
      <c r="I2902" s="122">
        <v>0</v>
      </c>
      <c r="J2902" s="122">
        <v>0</v>
      </c>
      <c r="K2902" s="122">
        <v>0</v>
      </c>
      <c r="L2902" s="122">
        <v>0</v>
      </c>
      <c r="M2902" s="122">
        <v>0</v>
      </c>
      <c r="N2902" s="122">
        <v>0</v>
      </c>
      <c r="O2902" s="122">
        <v>0</v>
      </c>
      <c r="P2902" s="122">
        <v>0</v>
      </c>
      <c r="Q2902" s="122">
        <v>0</v>
      </c>
      <c r="R2902" s="122">
        <v>0</v>
      </c>
      <c r="S2902" s="122">
        <v>0</v>
      </c>
      <c r="T2902" s="122">
        <v>0</v>
      </c>
      <c r="U2902" s="122">
        <v>0</v>
      </c>
      <c r="V2902" s="122">
        <v>0</v>
      </c>
      <c r="W2902" s="122">
        <v>0</v>
      </c>
      <c r="X2902" s="122">
        <v>0</v>
      </c>
      <c r="Y2902" s="122">
        <v>0</v>
      </c>
      <c r="Z2902" s="122">
        <v>0</v>
      </c>
      <c r="AA2902" s="122">
        <v>0</v>
      </c>
      <c r="AB2902" s="122">
        <v>0</v>
      </c>
      <c r="AC2902" s="122">
        <v>0</v>
      </c>
      <c r="AD2902" s="122">
        <v>0</v>
      </c>
      <c r="AE2902" s="122">
        <v>0</v>
      </c>
      <c r="AF2902" s="122">
        <v>0</v>
      </c>
      <c r="AG2902" s="122">
        <v>0</v>
      </c>
      <c r="AH2902" s="122">
        <v>0</v>
      </c>
      <c r="AI2902" s="122">
        <v>0</v>
      </c>
      <c r="AJ2902" s="122">
        <v>0</v>
      </c>
      <c r="AK2902" s="122">
        <v>0</v>
      </c>
      <c r="AL2902" s="122">
        <v>0</v>
      </c>
    </row>
    <row r="2903" spans="1:38" hidden="1" x14ac:dyDescent="0.25">
      <c r="A2903" s="122" t="s">
        <v>1996</v>
      </c>
      <c r="B2903" s="122">
        <v>1</v>
      </c>
      <c r="C2903" s="122" t="s">
        <v>2195</v>
      </c>
      <c r="D2903" s="122" t="s">
        <v>2138</v>
      </c>
      <c r="E2903" s="122">
        <v>53</v>
      </c>
      <c r="F2903" s="122">
        <v>0</v>
      </c>
      <c r="G2903" s="122">
        <v>0</v>
      </c>
      <c r="H2903" s="122">
        <v>0</v>
      </c>
      <c r="I2903" s="122">
        <v>0</v>
      </c>
      <c r="J2903" s="122">
        <v>0</v>
      </c>
      <c r="K2903" s="122">
        <v>0</v>
      </c>
      <c r="L2903" s="122">
        <v>0</v>
      </c>
      <c r="M2903" s="122">
        <v>0</v>
      </c>
      <c r="N2903" s="122">
        <v>0</v>
      </c>
      <c r="O2903" s="122">
        <v>0</v>
      </c>
      <c r="P2903" s="122">
        <v>0</v>
      </c>
      <c r="Q2903" s="122">
        <v>0</v>
      </c>
      <c r="R2903" s="122">
        <v>0</v>
      </c>
      <c r="S2903" s="122">
        <v>0</v>
      </c>
      <c r="T2903" s="122">
        <v>0</v>
      </c>
      <c r="U2903" s="122">
        <v>0</v>
      </c>
      <c r="V2903" s="122">
        <v>0</v>
      </c>
      <c r="W2903" s="122">
        <v>0</v>
      </c>
      <c r="X2903" s="122">
        <v>0</v>
      </c>
      <c r="Y2903" s="122">
        <v>0</v>
      </c>
      <c r="Z2903" s="122">
        <v>0</v>
      </c>
      <c r="AA2903" s="122">
        <v>0</v>
      </c>
      <c r="AB2903" s="122">
        <v>0</v>
      </c>
      <c r="AC2903" s="122">
        <v>0</v>
      </c>
      <c r="AD2903" s="122">
        <v>0</v>
      </c>
      <c r="AE2903" s="122">
        <v>0</v>
      </c>
      <c r="AF2903" s="122">
        <v>0</v>
      </c>
      <c r="AG2903" s="122">
        <v>0</v>
      </c>
      <c r="AH2903" s="122">
        <v>0</v>
      </c>
      <c r="AI2903" s="122">
        <v>0</v>
      </c>
      <c r="AJ2903" s="122">
        <v>0</v>
      </c>
      <c r="AK2903" s="122">
        <v>0</v>
      </c>
      <c r="AL2903" s="122">
        <v>0</v>
      </c>
    </row>
    <row r="2904" spans="1:38" hidden="1" x14ac:dyDescent="0.25">
      <c r="A2904" s="122" t="s">
        <v>1996</v>
      </c>
      <c r="B2904" s="122">
        <v>1</v>
      </c>
      <c r="C2904" s="122" t="s">
        <v>2195</v>
      </c>
      <c r="D2904" s="122" t="s">
        <v>2117</v>
      </c>
      <c r="E2904" s="122">
        <v>53</v>
      </c>
      <c r="F2904" s="122">
        <v>0</v>
      </c>
      <c r="G2904" s="122">
        <v>0</v>
      </c>
      <c r="H2904" s="122">
        <v>0</v>
      </c>
      <c r="I2904" s="122">
        <v>0</v>
      </c>
      <c r="J2904" s="122">
        <v>0</v>
      </c>
      <c r="K2904" s="122">
        <v>0</v>
      </c>
      <c r="L2904" s="122">
        <v>0</v>
      </c>
      <c r="M2904" s="122">
        <v>0</v>
      </c>
      <c r="N2904" s="122">
        <v>0</v>
      </c>
      <c r="O2904" s="122">
        <v>0</v>
      </c>
      <c r="P2904" s="122">
        <v>0</v>
      </c>
      <c r="Q2904" s="122">
        <v>0</v>
      </c>
      <c r="R2904" s="122">
        <v>0</v>
      </c>
      <c r="S2904" s="122">
        <v>0</v>
      </c>
      <c r="T2904" s="122">
        <v>0</v>
      </c>
      <c r="U2904" s="122">
        <v>0</v>
      </c>
      <c r="V2904" s="122">
        <v>0</v>
      </c>
      <c r="W2904" s="122">
        <v>0</v>
      </c>
      <c r="X2904" s="122">
        <v>0</v>
      </c>
      <c r="Y2904" s="122">
        <v>0</v>
      </c>
      <c r="Z2904" s="122">
        <v>0</v>
      </c>
      <c r="AA2904" s="122">
        <v>0</v>
      </c>
      <c r="AB2904" s="122">
        <v>0</v>
      </c>
      <c r="AC2904" s="122">
        <v>0</v>
      </c>
      <c r="AD2904" s="122">
        <v>0</v>
      </c>
      <c r="AE2904" s="122">
        <v>0</v>
      </c>
      <c r="AF2904" s="122">
        <v>0</v>
      </c>
      <c r="AG2904" s="122">
        <v>0</v>
      </c>
      <c r="AH2904" s="122">
        <v>0</v>
      </c>
      <c r="AI2904" s="122">
        <v>0</v>
      </c>
      <c r="AJ2904" s="122">
        <v>0</v>
      </c>
      <c r="AK2904" s="122">
        <v>0</v>
      </c>
      <c r="AL2904" s="122">
        <v>0</v>
      </c>
    </row>
    <row r="2905" spans="1:38" hidden="1" x14ac:dyDescent="0.25">
      <c r="A2905" s="122" t="s">
        <v>1996</v>
      </c>
      <c r="B2905" s="122">
        <v>1</v>
      </c>
      <c r="C2905" s="122" t="s">
        <v>2195</v>
      </c>
      <c r="D2905" s="122" t="s">
        <v>2118</v>
      </c>
      <c r="E2905" s="122">
        <v>53</v>
      </c>
      <c r="F2905" s="122">
        <v>0</v>
      </c>
      <c r="G2905" s="122">
        <v>0</v>
      </c>
      <c r="H2905" s="122">
        <v>0</v>
      </c>
      <c r="I2905" s="122">
        <v>0</v>
      </c>
      <c r="J2905" s="122">
        <v>0</v>
      </c>
      <c r="K2905" s="122">
        <v>0</v>
      </c>
      <c r="L2905" s="122">
        <v>0</v>
      </c>
      <c r="M2905" s="122">
        <v>0</v>
      </c>
      <c r="N2905" s="122">
        <v>0</v>
      </c>
      <c r="O2905" s="122">
        <v>0</v>
      </c>
      <c r="P2905" s="122">
        <v>0</v>
      </c>
      <c r="Q2905" s="122">
        <v>0</v>
      </c>
      <c r="R2905" s="122">
        <v>0</v>
      </c>
      <c r="S2905" s="122">
        <v>0</v>
      </c>
      <c r="T2905" s="122">
        <v>0</v>
      </c>
      <c r="U2905" s="122">
        <v>0</v>
      </c>
      <c r="V2905" s="122">
        <v>0</v>
      </c>
      <c r="W2905" s="122">
        <v>0</v>
      </c>
      <c r="X2905" s="122">
        <v>0</v>
      </c>
      <c r="Y2905" s="122">
        <v>0</v>
      </c>
      <c r="Z2905" s="122">
        <v>0</v>
      </c>
      <c r="AA2905" s="122">
        <v>0</v>
      </c>
      <c r="AB2905" s="122">
        <v>0</v>
      </c>
      <c r="AC2905" s="122">
        <v>0</v>
      </c>
      <c r="AD2905" s="122">
        <v>0</v>
      </c>
      <c r="AE2905" s="122">
        <v>0</v>
      </c>
      <c r="AF2905" s="122">
        <v>0</v>
      </c>
      <c r="AG2905" s="122">
        <v>0</v>
      </c>
      <c r="AH2905" s="122">
        <v>0</v>
      </c>
      <c r="AI2905" s="122">
        <v>0</v>
      </c>
      <c r="AJ2905" s="122">
        <v>0</v>
      </c>
      <c r="AK2905" s="122">
        <v>0</v>
      </c>
      <c r="AL2905" s="122">
        <v>0</v>
      </c>
    </row>
    <row r="2906" spans="1:38" hidden="1" x14ac:dyDescent="0.25">
      <c r="A2906" s="122" t="s">
        <v>1996</v>
      </c>
      <c r="B2906" s="122">
        <v>1</v>
      </c>
      <c r="C2906" s="122" t="s">
        <v>2195</v>
      </c>
      <c r="D2906" s="122" t="s">
        <v>2119</v>
      </c>
      <c r="E2906" s="122">
        <v>53</v>
      </c>
      <c r="F2906" s="122">
        <v>0</v>
      </c>
      <c r="G2906" s="122">
        <v>0</v>
      </c>
      <c r="H2906" s="122">
        <v>0</v>
      </c>
      <c r="I2906" s="122">
        <v>0</v>
      </c>
      <c r="J2906" s="122">
        <v>0</v>
      </c>
      <c r="K2906" s="122">
        <v>0</v>
      </c>
      <c r="L2906" s="122">
        <v>0</v>
      </c>
      <c r="M2906" s="122">
        <v>0</v>
      </c>
      <c r="N2906" s="122">
        <v>0</v>
      </c>
      <c r="O2906" s="122">
        <v>0</v>
      </c>
      <c r="P2906" s="122">
        <v>0</v>
      </c>
      <c r="Q2906" s="122">
        <v>0</v>
      </c>
      <c r="R2906" s="122">
        <v>0</v>
      </c>
      <c r="S2906" s="122">
        <v>0</v>
      </c>
      <c r="T2906" s="122">
        <v>0</v>
      </c>
      <c r="U2906" s="122">
        <v>0</v>
      </c>
      <c r="V2906" s="122">
        <v>0</v>
      </c>
      <c r="W2906" s="122">
        <v>0</v>
      </c>
      <c r="X2906" s="122">
        <v>0</v>
      </c>
      <c r="Y2906" s="122">
        <v>0</v>
      </c>
      <c r="Z2906" s="122">
        <v>0</v>
      </c>
      <c r="AA2906" s="122">
        <v>0</v>
      </c>
      <c r="AB2906" s="122">
        <v>0</v>
      </c>
      <c r="AC2906" s="122">
        <v>0</v>
      </c>
      <c r="AD2906" s="122">
        <v>0</v>
      </c>
      <c r="AE2906" s="122">
        <v>0</v>
      </c>
      <c r="AF2906" s="122">
        <v>0</v>
      </c>
      <c r="AG2906" s="122">
        <v>0</v>
      </c>
      <c r="AH2906" s="122">
        <v>0</v>
      </c>
      <c r="AI2906" s="122">
        <v>0</v>
      </c>
      <c r="AJ2906" s="122">
        <v>0</v>
      </c>
      <c r="AK2906" s="122">
        <v>0</v>
      </c>
      <c r="AL2906" s="122">
        <v>0</v>
      </c>
    </row>
    <row r="2907" spans="1:38" hidden="1" x14ac:dyDescent="0.25">
      <c r="A2907" s="122" t="s">
        <v>1996</v>
      </c>
      <c r="B2907" s="122">
        <v>1</v>
      </c>
      <c r="C2907" s="122" t="s">
        <v>2195</v>
      </c>
      <c r="D2907" s="122" t="s">
        <v>2120</v>
      </c>
      <c r="E2907" s="122">
        <v>53</v>
      </c>
      <c r="F2907" s="122">
        <v>0</v>
      </c>
      <c r="G2907" s="122">
        <v>0</v>
      </c>
      <c r="H2907" s="122">
        <v>0</v>
      </c>
      <c r="I2907" s="122">
        <v>0</v>
      </c>
      <c r="J2907" s="122">
        <v>0</v>
      </c>
      <c r="K2907" s="122">
        <v>0</v>
      </c>
      <c r="L2907" s="122">
        <v>0</v>
      </c>
      <c r="M2907" s="122">
        <v>0</v>
      </c>
      <c r="N2907" s="122">
        <v>0</v>
      </c>
      <c r="O2907" s="122">
        <v>0</v>
      </c>
      <c r="P2907" s="122">
        <v>0</v>
      </c>
      <c r="Q2907" s="122">
        <v>0</v>
      </c>
      <c r="R2907" s="122">
        <v>0</v>
      </c>
      <c r="S2907" s="122">
        <v>0</v>
      </c>
      <c r="T2907" s="122">
        <v>0</v>
      </c>
      <c r="U2907" s="122">
        <v>0</v>
      </c>
      <c r="V2907" s="122">
        <v>0</v>
      </c>
      <c r="W2907" s="122">
        <v>0</v>
      </c>
      <c r="X2907" s="122">
        <v>0</v>
      </c>
      <c r="Y2907" s="122">
        <v>0</v>
      </c>
      <c r="Z2907" s="122">
        <v>0</v>
      </c>
      <c r="AA2907" s="122">
        <v>0</v>
      </c>
      <c r="AB2907" s="122">
        <v>0</v>
      </c>
      <c r="AC2907" s="122">
        <v>0</v>
      </c>
      <c r="AD2907" s="122">
        <v>0</v>
      </c>
      <c r="AE2907" s="122">
        <v>0</v>
      </c>
      <c r="AF2907" s="122">
        <v>0</v>
      </c>
      <c r="AG2907" s="122">
        <v>0</v>
      </c>
      <c r="AH2907" s="122">
        <v>0</v>
      </c>
      <c r="AI2907" s="122">
        <v>0</v>
      </c>
      <c r="AJ2907" s="122">
        <v>0</v>
      </c>
      <c r="AK2907" s="122">
        <v>0</v>
      </c>
      <c r="AL2907" s="122">
        <v>0</v>
      </c>
    </row>
    <row r="2908" spans="1:38" hidden="1" x14ac:dyDescent="0.25">
      <c r="A2908" s="122" t="s">
        <v>1996</v>
      </c>
      <c r="B2908" s="122">
        <v>1</v>
      </c>
      <c r="C2908" s="122" t="s">
        <v>2195</v>
      </c>
      <c r="D2908" s="122" t="s">
        <v>2121</v>
      </c>
      <c r="E2908" s="122">
        <v>53</v>
      </c>
      <c r="F2908" s="122">
        <v>0</v>
      </c>
      <c r="G2908" s="122">
        <v>0</v>
      </c>
      <c r="H2908" s="122">
        <v>0</v>
      </c>
      <c r="I2908" s="122">
        <v>0</v>
      </c>
      <c r="J2908" s="122">
        <v>0</v>
      </c>
      <c r="K2908" s="122">
        <v>0</v>
      </c>
      <c r="L2908" s="122">
        <v>0</v>
      </c>
      <c r="M2908" s="122">
        <v>0</v>
      </c>
      <c r="N2908" s="122">
        <v>0</v>
      </c>
      <c r="O2908" s="122">
        <v>0</v>
      </c>
      <c r="P2908" s="122">
        <v>0</v>
      </c>
      <c r="Q2908" s="122">
        <v>0</v>
      </c>
      <c r="R2908" s="122">
        <v>0</v>
      </c>
      <c r="S2908" s="122">
        <v>0</v>
      </c>
      <c r="T2908" s="122">
        <v>0</v>
      </c>
      <c r="U2908" s="122">
        <v>0</v>
      </c>
      <c r="V2908" s="122">
        <v>0</v>
      </c>
      <c r="W2908" s="122">
        <v>0</v>
      </c>
      <c r="X2908" s="122">
        <v>0</v>
      </c>
      <c r="Y2908" s="122">
        <v>0</v>
      </c>
      <c r="Z2908" s="122">
        <v>0</v>
      </c>
      <c r="AA2908" s="122">
        <v>0</v>
      </c>
      <c r="AB2908" s="122">
        <v>0</v>
      </c>
      <c r="AC2908" s="122">
        <v>0</v>
      </c>
      <c r="AD2908" s="122">
        <v>0</v>
      </c>
      <c r="AE2908" s="122">
        <v>0</v>
      </c>
      <c r="AF2908" s="122">
        <v>0</v>
      </c>
      <c r="AG2908" s="122">
        <v>0</v>
      </c>
      <c r="AH2908" s="122">
        <v>0</v>
      </c>
      <c r="AI2908" s="122">
        <v>0</v>
      </c>
      <c r="AJ2908" s="122">
        <v>0</v>
      </c>
      <c r="AK2908" s="122">
        <v>0</v>
      </c>
      <c r="AL2908" s="122">
        <v>0</v>
      </c>
    </row>
    <row r="2909" spans="1:38" hidden="1" x14ac:dyDescent="0.25">
      <c r="A2909" s="122" t="s">
        <v>1996</v>
      </c>
      <c r="B2909" s="122">
        <v>1</v>
      </c>
      <c r="C2909" s="122" t="s">
        <v>2195</v>
      </c>
      <c r="D2909" s="122" t="s">
        <v>2139</v>
      </c>
      <c r="E2909" s="122">
        <v>53</v>
      </c>
      <c r="F2909" s="122">
        <v>0</v>
      </c>
      <c r="G2909" s="122">
        <v>0</v>
      </c>
      <c r="H2909" s="122">
        <v>0</v>
      </c>
      <c r="I2909" s="122">
        <v>0</v>
      </c>
      <c r="J2909" s="122">
        <v>0</v>
      </c>
      <c r="K2909" s="122">
        <v>0</v>
      </c>
      <c r="L2909" s="122">
        <v>0</v>
      </c>
      <c r="M2909" s="122">
        <v>0</v>
      </c>
      <c r="N2909" s="122">
        <v>0</v>
      </c>
      <c r="O2909" s="122">
        <v>0</v>
      </c>
      <c r="P2909" s="122">
        <v>0</v>
      </c>
      <c r="Q2909" s="122">
        <v>0</v>
      </c>
      <c r="R2909" s="122">
        <v>0</v>
      </c>
      <c r="S2909" s="122">
        <v>0</v>
      </c>
      <c r="T2909" s="122">
        <v>0</v>
      </c>
      <c r="U2909" s="122">
        <v>0</v>
      </c>
      <c r="V2909" s="122">
        <v>0</v>
      </c>
      <c r="W2909" s="122">
        <v>0</v>
      </c>
      <c r="X2909" s="122">
        <v>0</v>
      </c>
      <c r="Y2909" s="122">
        <v>0</v>
      </c>
      <c r="Z2909" s="122">
        <v>0</v>
      </c>
      <c r="AA2909" s="122">
        <v>0</v>
      </c>
      <c r="AB2909" s="122">
        <v>0</v>
      </c>
      <c r="AC2909" s="122">
        <v>0</v>
      </c>
      <c r="AD2909" s="122">
        <v>0</v>
      </c>
      <c r="AE2909" s="122">
        <v>0</v>
      </c>
      <c r="AF2909" s="122">
        <v>0</v>
      </c>
      <c r="AG2909" s="122">
        <v>0</v>
      </c>
      <c r="AH2909" s="122">
        <v>0</v>
      </c>
      <c r="AI2909" s="122">
        <v>0</v>
      </c>
      <c r="AJ2909" s="122">
        <v>0</v>
      </c>
      <c r="AK2909" s="122">
        <v>0</v>
      </c>
      <c r="AL2909" s="122">
        <v>0</v>
      </c>
    </row>
    <row r="2910" spans="1:38" hidden="1" x14ac:dyDescent="0.25">
      <c r="A2910" s="122" t="s">
        <v>1996</v>
      </c>
      <c r="B2910" s="122">
        <v>1</v>
      </c>
      <c r="C2910" s="122" t="s">
        <v>2195</v>
      </c>
      <c r="D2910" s="122" t="s">
        <v>2122</v>
      </c>
      <c r="E2910" s="122">
        <v>53</v>
      </c>
      <c r="F2910" s="122">
        <v>0</v>
      </c>
      <c r="G2910" s="122">
        <v>0</v>
      </c>
      <c r="H2910" s="122">
        <v>0</v>
      </c>
      <c r="I2910" s="122">
        <v>0</v>
      </c>
      <c r="J2910" s="122">
        <v>0</v>
      </c>
      <c r="K2910" s="122">
        <v>0</v>
      </c>
      <c r="L2910" s="122">
        <v>0</v>
      </c>
      <c r="M2910" s="122">
        <v>0</v>
      </c>
      <c r="N2910" s="122">
        <v>0</v>
      </c>
      <c r="O2910" s="122">
        <v>0</v>
      </c>
      <c r="P2910" s="122">
        <v>0</v>
      </c>
      <c r="Q2910" s="122">
        <v>0</v>
      </c>
      <c r="R2910" s="122">
        <v>0</v>
      </c>
      <c r="S2910" s="122">
        <v>0</v>
      </c>
      <c r="T2910" s="122">
        <v>0</v>
      </c>
      <c r="U2910" s="122">
        <v>0</v>
      </c>
      <c r="V2910" s="122">
        <v>0</v>
      </c>
      <c r="W2910" s="122">
        <v>0</v>
      </c>
      <c r="X2910" s="122">
        <v>0</v>
      </c>
      <c r="Y2910" s="122">
        <v>0</v>
      </c>
      <c r="Z2910" s="122">
        <v>0</v>
      </c>
      <c r="AA2910" s="122">
        <v>0</v>
      </c>
      <c r="AB2910" s="122">
        <v>0</v>
      </c>
      <c r="AC2910" s="122">
        <v>0</v>
      </c>
      <c r="AD2910" s="122">
        <v>0</v>
      </c>
      <c r="AE2910" s="122">
        <v>0</v>
      </c>
      <c r="AF2910" s="122">
        <v>0</v>
      </c>
      <c r="AG2910" s="122">
        <v>0</v>
      </c>
      <c r="AH2910" s="122">
        <v>0</v>
      </c>
      <c r="AI2910" s="122">
        <v>0</v>
      </c>
      <c r="AJ2910" s="122">
        <v>0</v>
      </c>
      <c r="AK2910" s="122">
        <v>0</v>
      </c>
      <c r="AL2910" s="122">
        <v>0</v>
      </c>
    </row>
    <row r="2911" spans="1:38" hidden="1" x14ac:dyDescent="0.25">
      <c r="A2911" s="122" t="s">
        <v>1996</v>
      </c>
      <c r="B2911" s="122">
        <v>1</v>
      </c>
      <c r="C2911" s="122" t="s">
        <v>2195</v>
      </c>
      <c r="D2911" s="122" t="s">
        <v>2123</v>
      </c>
      <c r="E2911" s="122">
        <v>53</v>
      </c>
      <c r="F2911" s="122">
        <v>0</v>
      </c>
      <c r="G2911" s="122">
        <v>0</v>
      </c>
      <c r="H2911" s="122">
        <v>0</v>
      </c>
      <c r="I2911" s="122">
        <v>0</v>
      </c>
      <c r="J2911" s="122">
        <v>0</v>
      </c>
      <c r="K2911" s="122">
        <v>0</v>
      </c>
      <c r="L2911" s="122">
        <v>0</v>
      </c>
      <c r="M2911" s="122">
        <v>0</v>
      </c>
      <c r="N2911" s="122">
        <v>0</v>
      </c>
      <c r="O2911" s="122">
        <v>0</v>
      </c>
      <c r="P2911" s="122">
        <v>0</v>
      </c>
      <c r="Q2911" s="122">
        <v>0</v>
      </c>
      <c r="R2911" s="122">
        <v>0</v>
      </c>
      <c r="S2911" s="122">
        <v>0</v>
      </c>
      <c r="T2911" s="122">
        <v>0</v>
      </c>
      <c r="U2911" s="122">
        <v>0</v>
      </c>
      <c r="V2911" s="122">
        <v>0</v>
      </c>
      <c r="W2911" s="122">
        <v>0</v>
      </c>
      <c r="X2911" s="122">
        <v>0</v>
      </c>
      <c r="Y2911" s="122">
        <v>0</v>
      </c>
      <c r="Z2911" s="122">
        <v>0</v>
      </c>
      <c r="AA2911" s="122">
        <v>0</v>
      </c>
      <c r="AB2911" s="122">
        <v>0</v>
      </c>
      <c r="AC2911" s="122">
        <v>0</v>
      </c>
      <c r="AD2911" s="122">
        <v>0</v>
      </c>
      <c r="AE2911" s="122">
        <v>0</v>
      </c>
      <c r="AF2911" s="122">
        <v>0</v>
      </c>
      <c r="AG2911" s="122">
        <v>0</v>
      </c>
      <c r="AH2911" s="122">
        <v>0</v>
      </c>
      <c r="AI2911" s="122">
        <v>0</v>
      </c>
      <c r="AJ2911" s="122">
        <v>0</v>
      </c>
      <c r="AK2911" s="122">
        <v>0</v>
      </c>
      <c r="AL2911" s="122">
        <v>0</v>
      </c>
    </row>
    <row r="2912" spans="1:38" hidden="1" x14ac:dyDescent="0.25">
      <c r="A2912" s="122" t="s">
        <v>1996</v>
      </c>
      <c r="B2912" s="122">
        <v>1</v>
      </c>
      <c r="C2912" s="122" t="s">
        <v>2195</v>
      </c>
      <c r="D2912" s="122" t="s">
        <v>2140</v>
      </c>
      <c r="E2912" s="122">
        <v>53</v>
      </c>
      <c r="F2912" s="122">
        <v>0</v>
      </c>
      <c r="G2912" s="122">
        <v>0</v>
      </c>
      <c r="H2912" s="122">
        <v>0</v>
      </c>
      <c r="I2912" s="122">
        <v>0</v>
      </c>
      <c r="J2912" s="122">
        <v>0</v>
      </c>
      <c r="K2912" s="122">
        <v>0</v>
      </c>
      <c r="L2912" s="122">
        <v>0</v>
      </c>
      <c r="M2912" s="122">
        <v>0</v>
      </c>
      <c r="N2912" s="122">
        <v>0</v>
      </c>
      <c r="O2912" s="122">
        <v>0</v>
      </c>
      <c r="P2912" s="122">
        <v>0</v>
      </c>
      <c r="Q2912" s="122">
        <v>0</v>
      </c>
      <c r="R2912" s="122">
        <v>0</v>
      </c>
      <c r="S2912" s="122">
        <v>0</v>
      </c>
      <c r="T2912" s="122">
        <v>0</v>
      </c>
      <c r="U2912" s="122">
        <v>0</v>
      </c>
      <c r="V2912" s="122">
        <v>0</v>
      </c>
      <c r="W2912" s="122">
        <v>0</v>
      </c>
      <c r="X2912" s="122">
        <v>0</v>
      </c>
      <c r="Y2912" s="122">
        <v>0</v>
      </c>
      <c r="Z2912" s="122">
        <v>0</v>
      </c>
      <c r="AA2912" s="122">
        <v>0</v>
      </c>
      <c r="AB2912" s="122">
        <v>0</v>
      </c>
      <c r="AC2912" s="122">
        <v>0</v>
      </c>
      <c r="AD2912" s="122">
        <v>0</v>
      </c>
      <c r="AE2912" s="122">
        <v>0</v>
      </c>
      <c r="AF2912" s="122">
        <v>0</v>
      </c>
      <c r="AG2912" s="122">
        <v>0</v>
      </c>
      <c r="AH2912" s="122">
        <v>0</v>
      </c>
      <c r="AI2912" s="122">
        <v>0</v>
      </c>
      <c r="AJ2912" s="122">
        <v>0</v>
      </c>
      <c r="AK2912" s="122">
        <v>0</v>
      </c>
      <c r="AL2912" s="122">
        <v>0</v>
      </c>
    </row>
    <row r="2913" spans="1:38" hidden="1" x14ac:dyDescent="0.25">
      <c r="A2913" s="122" t="s">
        <v>1996</v>
      </c>
      <c r="B2913" s="122">
        <v>1</v>
      </c>
      <c r="C2913" s="122" t="s">
        <v>2195</v>
      </c>
      <c r="D2913" s="122" t="s">
        <v>2124</v>
      </c>
      <c r="E2913" s="122">
        <v>53</v>
      </c>
      <c r="F2913" s="122">
        <v>0</v>
      </c>
      <c r="G2913" s="122">
        <v>0</v>
      </c>
      <c r="H2913" s="122">
        <v>0</v>
      </c>
      <c r="I2913" s="122">
        <v>0</v>
      </c>
      <c r="J2913" s="122">
        <v>0</v>
      </c>
      <c r="K2913" s="122">
        <v>0</v>
      </c>
      <c r="L2913" s="122">
        <v>0</v>
      </c>
      <c r="M2913" s="122">
        <v>0</v>
      </c>
      <c r="N2913" s="122">
        <v>0</v>
      </c>
      <c r="O2913" s="122">
        <v>0</v>
      </c>
      <c r="P2913" s="122">
        <v>0</v>
      </c>
      <c r="Q2913" s="122">
        <v>0</v>
      </c>
      <c r="R2913" s="122">
        <v>0</v>
      </c>
      <c r="S2913" s="122">
        <v>0</v>
      </c>
      <c r="T2913" s="122">
        <v>0</v>
      </c>
      <c r="U2913" s="122">
        <v>0</v>
      </c>
      <c r="V2913" s="122">
        <v>0</v>
      </c>
      <c r="W2913" s="122">
        <v>0</v>
      </c>
      <c r="X2913" s="122">
        <v>0</v>
      </c>
      <c r="Y2913" s="122">
        <v>0</v>
      </c>
      <c r="Z2913" s="122">
        <v>0</v>
      </c>
      <c r="AA2913" s="122">
        <v>0</v>
      </c>
      <c r="AB2913" s="122">
        <v>0</v>
      </c>
      <c r="AC2913" s="122">
        <v>0</v>
      </c>
      <c r="AD2913" s="122">
        <v>0</v>
      </c>
      <c r="AE2913" s="122">
        <v>0</v>
      </c>
      <c r="AF2913" s="122">
        <v>0</v>
      </c>
      <c r="AG2913" s="122">
        <v>0</v>
      </c>
      <c r="AH2913" s="122">
        <v>0</v>
      </c>
      <c r="AI2913" s="122">
        <v>0</v>
      </c>
      <c r="AJ2913" s="122">
        <v>0</v>
      </c>
      <c r="AK2913" s="122">
        <v>0</v>
      </c>
      <c r="AL2913" s="122">
        <v>0</v>
      </c>
    </row>
    <row r="2914" spans="1:38" hidden="1" x14ac:dyDescent="0.25">
      <c r="A2914" s="122" t="s">
        <v>1996</v>
      </c>
      <c r="B2914" s="122">
        <v>1</v>
      </c>
      <c r="C2914" s="122" t="s">
        <v>2195</v>
      </c>
      <c r="D2914" s="122" t="s">
        <v>2125</v>
      </c>
      <c r="E2914" s="122">
        <v>53</v>
      </c>
      <c r="F2914" s="122">
        <v>0</v>
      </c>
      <c r="G2914" s="122">
        <v>0</v>
      </c>
      <c r="H2914" s="122">
        <v>0</v>
      </c>
      <c r="I2914" s="122">
        <v>0</v>
      </c>
      <c r="J2914" s="122">
        <v>0</v>
      </c>
      <c r="K2914" s="122">
        <v>0</v>
      </c>
      <c r="L2914" s="122">
        <v>0</v>
      </c>
      <c r="M2914" s="122">
        <v>0</v>
      </c>
      <c r="N2914" s="122">
        <v>0</v>
      </c>
      <c r="O2914" s="122">
        <v>0</v>
      </c>
      <c r="P2914" s="122">
        <v>0</v>
      </c>
      <c r="Q2914" s="122">
        <v>0</v>
      </c>
      <c r="R2914" s="122">
        <v>0</v>
      </c>
      <c r="S2914" s="122">
        <v>0</v>
      </c>
      <c r="T2914" s="122">
        <v>0</v>
      </c>
      <c r="U2914" s="122">
        <v>0</v>
      </c>
      <c r="V2914" s="122">
        <v>0</v>
      </c>
      <c r="W2914" s="122">
        <v>0</v>
      </c>
      <c r="X2914" s="122">
        <v>0</v>
      </c>
      <c r="Y2914" s="122">
        <v>0</v>
      </c>
      <c r="Z2914" s="122">
        <v>0</v>
      </c>
      <c r="AA2914" s="122">
        <v>0</v>
      </c>
      <c r="AB2914" s="122">
        <v>0</v>
      </c>
      <c r="AC2914" s="122">
        <v>0</v>
      </c>
      <c r="AD2914" s="122">
        <v>0</v>
      </c>
      <c r="AE2914" s="122">
        <v>0</v>
      </c>
      <c r="AF2914" s="122">
        <v>0</v>
      </c>
      <c r="AG2914" s="122">
        <v>0</v>
      </c>
      <c r="AH2914" s="122">
        <v>0</v>
      </c>
      <c r="AI2914" s="122">
        <v>0</v>
      </c>
      <c r="AJ2914" s="122">
        <v>0</v>
      </c>
      <c r="AK2914" s="122">
        <v>0</v>
      </c>
      <c r="AL2914" s="122">
        <v>0</v>
      </c>
    </row>
    <row r="2915" spans="1:38" hidden="1" x14ac:dyDescent="0.25">
      <c r="A2915" s="122" t="s">
        <v>1996</v>
      </c>
      <c r="B2915" s="122">
        <v>1</v>
      </c>
      <c r="C2915" s="122" t="s">
        <v>2195</v>
      </c>
      <c r="D2915" s="122" t="s">
        <v>2126</v>
      </c>
      <c r="E2915" s="122">
        <v>53</v>
      </c>
      <c r="F2915" s="122">
        <v>0</v>
      </c>
      <c r="G2915" s="122">
        <v>0</v>
      </c>
      <c r="H2915" s="122">
        <v>0</v>
      </c>
      <c r="I2915" s="122">
        <v>0</v>
      </c>
      <c r="J2915" s="122">
        <v>0</v>
      </c>
      <c r="K2915" s="122">
        <v>0</v>
      </c>
      <c r="L2915" s="122">
        <v>0</v>
      </c>
      <c r="M2915" s="122">
        <v>0</v>
      </c>
      <c r="N2915" s="122">
        <v>0</v>
      </c>
      <c r="O2915" s="122">
        <v>0</v>
      </c>
      <c r="P2915" s="122">
        <v>0</v>
      </c>
      <c r="Q2915" s="122">
        <v>0</v>
      </c>
      <c r="R2915" s="122">
        <v>0</v>
      </c>
      <c r="S2915" s="122">
        <v>0</v>
      </c>
      <c r="T2915" s="122">
        <v>0</v>
      </c>
      <c r="U2915" s="122">
        <v>0</v>
      </c>
      <c r="V2915" s="122">
        <v>0</v>
      </c>
      <c r="W2915" s="122">
        <v>0</v>
      </c>
      <c r="X2915" s="122">
        <v>0</v>
      </c>
      <c r="Y2915" s="122">
        <v>0</v>
      </c>
      <c r="Z2915" s="122">
        <v>0</v>
      </c>
      <c r="AA2915" s="122">
        <v>0</v>
      </c>
      <c r="AB2915" s="122">
        <v>0</v>
      </c>
      <c r="AC2915" s="122">
        <v>0</v>
      </c>
      <c r="AD2915" s="122">
        <v>0</v>
      </c>
      <c r="AE2915" s="122">
        <v>0</v>
      </c>
      <c r="AF2915" s="122">
        <v>0</v>
      </c>
      <c r="AG2915" s="122">
        <v>0</v>
      </c>
      <c r="AH2915" s="122">
        <v>0</v>
      </c>
      <c r="AI2915" s="122">
        <v>0</v>
      </c>
      <c r="AJ2915" s="122">
        <v>0</v>
      </c>
      <c r="AK2915" s="122">
        <v>0</v>
      </c>
      <c r="AL2915" s="122">
        <v>0</v>
      </c>
    </row>
    <row r="2916" spans="1:38" hidden="1" x14ac:dyDescent="0.25">
      <c r="A2916" s="122" t="s">
        <v>1996</v>
      </c>
      <c r="B2916" s="122">
        <v>1</v>
      </c>
      <c r="C2916" s="122" t="s">
        <v>2195</v>
      </c>
      <c r="D2916" s="122" t="s">
        <v>2127</v>
      </c>
      <c r="E2916" s="122">
        <v>53</v>
      </c>
      <c r="F2916" s="122">
        <v>0</v>
      </c>
      <c r="G2916" s="122">
        <v>0</v>
      </c>
      <c r="H2916" s="122">
        <v>0</v>
      </c>
      <c r="I2916" s="122">
        <v>0</v>
      </c>
      <c r="J2916" s="122">
        <v>0</v>
      </c>
      <c r="K2916" s="122">
        <v>0</v>
      </c>
      <c r="L2916" s="122">
        <v>0</v>
      </c>
      <c r="M2916" s="122">
        <v>0</v>
      </c>
      <c r="N2916" s="122">
        <v>0</v>
      </c>
      <c r="O2916" s="122">
        <v>0</v>
      </c>
      <c r="P2916" s="122">
        <v>0</v>
      </c>
      <c r="Q2916" s="122">
        <v>0</v>
      </c>
      <c r="R2916" s="122">
        <v>0</v>
      </c>
      <c r="S2916" s="122">
        <v>0</v>
      </c>
      <c r="T2916" s="122">
        <v>0</v>
      </c>
      <c r="U2916" s="122">
        <v>0</v>
      </c>
      <c r="V2916" s="122">
        <v>0</v>
      </c>
      <c r="W2916" s="122">
        <v>0</v>
      </c>
      <c r="X2916" s="122">
        <v>0</v>
      </c>
      <c r="Y2916" s="122">
        <v>0</v>
      </c>
      <c r="Z2916" s="122">
        <v>0</v>
      </c>
      <c r="AA2916" s="122">
        <v>0</v>
      </c>
      <c r="AB2916" s="122">
        <v>0</v>
      </c>
      <c r="AC2916" s="122">
        <v>0</v>
      </c>
      <c r="AD2916" s="122">
        <v>0</v>
      </c>
      <c r="AE2916" s="122">
        <v>0</v>
      </c>
      <c r="AF2916" s="122">
        <v>0</v>
      </c>
      <c r="AG2916" s="122">
        <v>0</v>
      </c>
      <c r="AH2916" s="122">
        <v>0</v>
      </c>
      <c r="AI2916" s="122">
        <v>0</v>
      </c>
      <c r="AJ2916" s="122">
        <v>0</v>
      </c>
      <c r="AK2916" s="122">
        <v>0</v>
      </c>
      <c r="AL2916" s="122">
        <v>0</v>
      </c>
    </row>
    <row r="2917" spans="1:38" hidden="1" x14ac:dyDescent="0.25">
      <c r="A2917" s="122" t="s">
        <v>1996</v>
      </c>
      <c r="B2917" s="122">
        <v>1</v>
      </c>
      <c r="C2917" s="122" t="s">
        <v>2195</v>
      </c>
      <c r="D2917" s="122" t="s">
        <v>2128</v>
      </c>
      <c r="E2917" s="122">
        <v>53</v>
      </c>
      <c r="F2917" s="122">
        <v>0</v>
      </c>
      <c r="G2917" s="122">
        <v>0</v>
      </c>
      <c r="H2917" s="122">
        <v>0</v>
      </c>
      <c r="I2917" s="122">
        <v>0</v>
      </c>
      <c r="J2917" s="122">
        <v>0</v>
      </c>
      <c r="K2917" s="122">
        <v>0</v>
      </c>
      <c r="L2917" s="122">
        <v>0</v>
      </c>
      <c r="M2917" s="122">
        <v>0</v>
      </c>
      <c r="N2917" s="122">
        <v>0</v>
      </c>
      <c r="O2917" s="122">
        <v>0</v>
      </c>
      <c r="P2917" s="122">
        <v>0</v>
      </c>
      <c r="Q2917" s="122">
        <v>0</v>
      </c>
      <c r="R2917" s="122">
        <v>0</v>
      </c>
      <c r="S2917" s="122">
        <v>0</v>
      </c>
      <c r="T2917" s="122">
        <v>0</v>
      </c>
      <c r="U2917" s="122">
        <v>0</v>
      </c>
      <c r="V2917" s="122">
        <v>0</v>
      </c>
      <c r="W2917" s="122">
        <v>0</v>
      </c>
      <c r="X2917" s="122">
        <v>0</v>
      </c>
      <c r="Y2917" s="122">
        <v>0</v>
      </c>
      <c r="Z2917" s="122">
        <v>0</v>
      </c>
      <c r="AA2917" s="122">
        <v>0</v>
      </c>
      <c r="AB2917" s="122">
        <v>0</v>
      </c>
      <c r="AC2917" s="122">
        <v>0</v>
      </c>
      <c r="AD2917" s="122">
        <v>0</v>
      </c>
      <c r="AE2917" s="122">
        <v>0</v>
      </c>
      <c r="AF2917" s="122">
        <v>0</v>
      </c>
      <c r="AG2917" s="122">
        <v>0</v>
      </c>
      <c r="AH2917" s="122">
        <v>0</v>
      </c>
      <c r="AI2917" s="122">
        <v>0</v>
      </c>
      <c r="AJ2917" s="122">
        <v>0</v>
      </c>
      <c r="AK2917" s="122">
        <v>0</v>
      </c>
      <c r="AL2917" s="122">
        <v>0</v>
      </c>
    </row>
    <row r="2918" spans="1:38" hidden="1" x14ac:dyDescent="0.25">
      <c r="A2918" s="122" t="s">
        <v>1997</v>
      </c>
      <c r="B2918" s="122">
        <v>1</v>
      </c>
      <c r="C2918" s="122" t="s">
        <v>2196</v>
      </c>
      <c r="D2918" s="122" t="s">
        <v>2080</v>
      </c>
      <c r="E2918" s="122">
        <v>54</v>
      </c>
      <c r="F2918" s="122">
        <v>0</v>
      </c>
      <c r="G2918" s="122">
        <v>0</v>
      </c>
      <c r="H2918" s="122">
        <v>0</v>
      </c>
      <c r="I2918" s="122">
        <v>0</v>
      </c>
      <c r="J2918" s="122">
        <v>0</v>
      </c>
      <c r="K2918" s="122">
        <v>0</v>
      </c>
      <c r="L2918" s="122">
        <v>0</v>
      </c>
      <c r="M2918" s="122">
        <v>0</v>
      </c>
      <c r="N2918" s="122">
        <v>0</v>
      </c>
      <c r="O2918" s="122">
        <v>0</v>
      </c>
      <c r="P2918" s="122">
        <v>0</v>
      </c>
      <c r="Q2918" s="122">
        <v>0</v>
      </c>
      <c r="R2918" s="122">
        <v>0</v>
      </c>
      <c r="S2918" s="122">
        <v>0</v>
      </c>
      <c r="T2918" s="122">
        <v>0</v>
      </c>
      <c r="U2918" s="122">
        <v>0</v>
      </c>
      <c r="V2918" s="122">
        <v>0</v>
      </c>
      <c r="W2918" s="122">
        <v>0</v>
      </c>
      <c r="X2918" s="122">
        <v>0</v>
      </c>
      <c r="Y2918" s="122">
        <v>0</v>
      </c>
      <c r="Z2918" s="122">
        <v>0</v>
      </c>
      <c r="AA2918" s="122">
        <v>0</v>
      </c>
      <c r="AB2918" s="122">
        <v>0</v>
      </c>
      <c r="AC2918" s="122">
        <v>0</v>
      </c>
      <c r="AD2918" s="122">
        <v>0</v>
      </c>
      <c r="AE2918" s="122">
        <v>0</v>
      </c>
      <c r="AF2918" s="122">
        <v>0</v>
      </c>
      <c r="AG2918" s="122">
        <v>0</v>
      </c>
      <c r="AH2918" s="122">
        <v>0</v>
      </c>
      <c r="AI2918" s="122">
        <v>0</v>
      </c>
      <c r="AJ2918" s="122">
        <v>0</v>
      </c>
      <c r="AK2918" s="122">
        <v>0</v>
      </c>
      <c r="AL2918" s="122">
        <v>0</v>
      </c>
    </row>
    <row r="2919" spans="1:38" hidden="1" x14ac:dyDescent="0.25">
      <c r="A2919" s="122" t="s">
        <v>1997</v>
      </c>
      <c r="B2919" s="122">
        <v>1</v>
      </c>
      <c r="C2919" s="122" t="s">
        <v>2196</v>
      </c>
      <c r="D2919" s="122" t="s">
        <v>2081</v>
      </c>
      <c r="E2919" s="122">
        <v>54</v>
      </c>
      <c r="F2919" s="122">
        <v>1.2956132952E-3</v>
      </c>
      <c r="G2919" s="122">
        <v>1.1192053124E-3</v>
      </c>
      <c r="H2919" s="122">
        <v>1.2120718568E-3</v>
      </c>
      <c r="I2919" s="122">
        <v>1.3194548107999999E-3</v>
      </c>
      <c r="J2919" s="122">
        <v>1.2860959159999999E-3</v>
      </c>
      <c r="K2919" s="122">
        <v>1.3126292144E-3</v>
      </c>
      <c r="L2919" s="122">
        <v>1.2302413984E-3</v>
      </c>
      <c r="M2919" s="122">
        <v>1.2015931256E-3</v>
      </c>
      <c r="N2919" s="122">
        <v>1.2836023228000001E-3</v>
      </c>
      <c r="O2919" s="122">
        <v>1.3660606035999999E-3</v>
      </c>
      <c r="P2919" s="122">
        <v>1.4289763936E-3</v>
      </c>
      <c r="Q2919" s="122">
        <v>1.3012005328000001E-3</v>
      </c>
      <c r="R2919" s="122">
        <v>1.6388489964000001E-3</v>
      </c>
      <c r="S2919" s="122">
        <v>1.5740291980000001E-3</v>
      </c>
      <c r="T2919" s="122">
        <v>1.2386877075999999E-3</v>
      </c>
      <c r="U2919" s="122">
        <v>1.3133652252000001E-3</v>
      </c>
      <c r="V2919" s="122">
        <v>1.0929261504000001E-3</v>
      </c>
      <c r="W2919" s="122">
        <v>1.0052500359999999E-3</v>
      </c>
      <c r="X2919" s="122">
        <v>9.5528295520000005E-4</v>
      </c>
      <c r="Y2919" s="122">
        <v>5.8795068360000002E-4</v>
      </c>
      <c r="Z2919" s="122">
        <v>0</v>
      </c>
      <c r="AA2919" s="122">
        <v>0</v>
      </c>
      <c r="AB2919" s="122">
        <v>0</v>
      </c>
      <c r="AC2919" s="122">
        <v>0</v>
      </c>
      <c r="AD2919" s="122">
        <v>0</v>
      </c>
      <c r="AE2919" s="122">
        <v>0</v>
      </c>
      <c r="AF2919" s="122">
        <v>0</v>
      </c>
      <c r="AG2919" s="122">
        <v>0</v>
      </c>
      <c r="AH2919" s="122">
        <v>0</v>
      </c>
      <c r="AI2919" s="122">
        <v>0</v>
      </c>
      <c r="AJ2919" s="122">
        <v>0</v>
      </c>
      <c r="AK2919" s="122">
        <v>0</v>
      </c>
      <c r="AL2919" s="122">
        <v>0</v>
      </c>
    </row>
    <row r="2920" spans="1:38" hidden="1" x14ac:dyDescent="0.25">
      <c r="A2920" s="122" t="s">
        <v>1997</v>
      </c>
      <c r="B2920" s="122">
        <v>1</v>
      </c>
      <c r="C2920" s="122" t="s">
        <v>2196</v>
      </c>
      <c r="D2920" s="122" t="s">
        <v>2082</v>
      </c>
      <c r="E2920" s="122">
        <v>54</v>
      </c>
      <c r="F2920" s="122">
        <v>2.5306779400000002E-4</v>
      </c>
      <c r="G2920" s="122">
        <v>2.186106132E-4</v>
      </c>
      <c r="H2920" s="122">
        <v>2.3674992600000001E-4</v>
      </c>
      <c r="I2920" s="122">
        <v>2.5772467560000002E-4</v>
      </c>
      <c r="J2920" s="122">
        <v>2.512087956E-4</v>
      </c>
      <c r="K2920" s="122">
        <v>2.5639145560000002E-4</v>
      </c>
      <c r="L2920" s="122">
        <v>2.4029892040000001E-4</v>
      </c>
      <c r="M2920" s="122">
        <v>2.3470315120000001E-4</v>
      </c>
      <c r="N2920" s="122">
        <v>2.5767633359999998E-4</v>
      </c>
      <c r="O2920" s="122">
        <v>2.8187429200000002E-4</v>
      </c>
      <c r="P2920" s="122">
        <v>3.0312092160000002E-4</v>
      </c>
      <c r="Q2920" s="122">
        <v>2.8379809919999998E-4</v>
      </c>
      <c r="R2920" s="122">
        <v>3.675808864E-4</v>
      </c>
      <c r="S2920" s="122">
        <v>4.0003483240000001E-4</v>
      </c>
      <c r="T2920" s="122">
        <v>3.5249804520000002E-4</v>
      </c>
      <c r="U2920" s="122">
        <v>4.1448357719999998E-4</v>
      </c>
      <c r="V2920" s="122">
        <v>3.7947469280000002E-4</v>
      </c>
      <c r="W2920" s="122">
        <v>3.8144640240000001E-4</v>
      </c>
      <c r="X2920" s="122">
        <v>3.6248618000000001E-4</v>
      </c>
      <c r="Y2920" s="122">
        <v>2.23100388E-4</v>
      </c>
      <c r="Z2920" s="122">
        <v>0</v>
      </c>
      <c r="AA2920" s="122">
        <v>0</v>
      </c>
      <c r="AB2920" s="122">
        <v>0</v>
      </c>
      <c r="AC2920" s="122">
        <v>0</v>
      </c>
      <c r="AD2920" s="122">
        <v>0</v>
      </c>
      <c r="AE2920" s="122">
        <v>0</v>
      </c>
      <c r="AF2920" s="122">
        <v>0</v>
      </c>
      <c r="AG2920" s="122">
        <v>0</v>
      </c>
      <c r="AH2920" s="122">
        <v>0</v>
      </c>
      <c r="AI2920" s="122">
        <v>0</v>
      </c>
      <c r="AJ2920" s="122">
        <v>0</v>
      </c>
      <c r="AK2920" s="122">
        <v>0</v>
      </c>
      <c r="AL2920" s="122">
        <v>0</v>
      </c>
    </row>
    <row r="2921" spans="1:38" hidden="1" x14ac:dyDescent="0.25">
      <c r="A2921" s="122" t="s">
        <v>1997</v>
      </c>
      <c r="B2921" s="122">
        <v>1</v>
      </c>
      <c r="C2921" s="122" t="s">
        <v>2196</v>
      </c>
      <c r="D2921" s="122" t="s">
        <v>2135</v>
      </c>
      <c r="E2921" s="122">
        <v>54</v>
      </c>
      <c r="F2921" s="122">
        <v>0</v>
      </c>
      <c r="G2921" s="122">
        <v>0</v>
      </c>
      <c r="H2921" s="122">
        <v>0</v>
      </c>
      <c r="I2921" s="122">
        <v>0</v>
      </c>
      <c r="J2921" s="122">
        <v>0</v>
      </c>
      <c r="K2921" s="122">
        <v>0</v>
      </c>
      <c r="L2921" s="122">
        <v>0</v>
      </c>
      <c r="M2921" s="122">
        <v>0</v>
      </c>
      <c r="N2921" s="122">
        <v>0</v>
      </c>
      <c r="O2921" s="122">
        <v>0</v>
      </c>
      <c r="P2921" s="122">
        <v>0</v>
      </c>
      <c r="Q2921" s="122">
        <v>0</v>
      </c>
      <c r="R2921" s="122">
        <v>0</v>
      </c>
      <c r="S2921" s="122">
        <v>0</v>
      </c>
      <c r="T2921" s="122">
        <v>0</v>
      </c>
      <c r="U2921" s="122">
        <v>0</v>
      </c>
      <c r="V2921" s="122">
        <v>0</v>
      </c>
      <c r="W2921" s="122">
        <v>0</v>
      </c>
      <c r="X2921" s="122">
        <v>0</v>
      </c>
      <c r="Y2921" s="122">
        <v>0</v>
      </c>
      <c r="Z2921" s="122">
        <v>0</v>
      </c>
      <c r="AA2921" s="122">
        <v>0</v>
      </c>
      <c r="AB2921" s="122">
        <v>0</v>
      </c>
      <c r="AC2921" s="122">
        <v>0</v>
      </c>
      <c r="AD2921" s="122">
        <v>0</v>
      </c>
      <c r="AE2921" s="122">
        <v>0</v>
      </c>
      <c r="AF2921" s="122">
        <v>0</v>
      </c>
      <c r="AG2921" s="122">
        <v>0</v>
      </c>
      <c r="AH2921" s="122">
        <v>0</v>
      </c>
      <c r="AI2921" s="122">
        <v>0</v>
      </c>
      <c r="AJ2921" s="122">
        <v>0</v>
      </c>
      <c r="AK2921" s="122">
        <v>0</v>
      </c>
      <c r="AL2921" s="122">
        <v>0</v>
      </c>
    </row>
    <row r="2922" spans="1:38" hidden="1" x14ac:dyDescent="0.25">
      <c r="A2922" s="122" t="s">
        <v>1997</v>
      </c>
      <c r="B2922" s="122">
        <v>1</v>
      </c>
      <c r="C2922" s="122" t="s">
        <v>2196</v>
      </c>
      <c r="D2922" s="122" t="s">
        <v>2083</v>
      </c>
      <c r="E2922" s="122">
        <v>54</v>
      </c>
      <c r="F2922" s="122">
        <v>6.4485469999999996E-5</v>
      </c>
      <c r="G2922" s="122">
        <v>5.5705263599999999E-5</v>
      </c>
      <c r="H2922" s="122">
        <v>6.0327433600000001E-5</v>
      </c>
      <c r="I2922" s="122">
        <v>6.5672112800000003E-5</v>
      </c>
      <c r="J2922" s="122">
        <v>6.4011768800000001E-5</v>
      </c>
      <c r="K2922" s="122">
        <v>6.5332388799999998E-5</v>
      </c>
      <c r="L2922" s="122">
        <v>6.1231769199999997E-5</v>
      </c>
      <c r="M2922" s="122">
        <v>5.9805883199999999E-5</v>
      </c>
      <c r="N2922" s="122">
        <v>4.7978540399999997E-5</v>
      </c>
      <c r="O2922" s="122">
        <v>3.8937740800000001E-5</v>
      </c>
      <c r="P2922" s="122">
        <v>3.8289193600000003E-5</v>
      </c>
      <c r="Q2922" s="122">
        <v>2.4849893600000001E-5</v>
      </c>
      <c r="R2922" s="122">
        <v>1.64257408E-5</v>
      </c>
      <c r="S2922" s="122">
        <v>1.8353523999999999E-5</v>
      </c>
      <c r="T2922" s="122">
        <v>1.7736300400000001E-5</v>
      </c>
      <c r="U2922" s="122">
        <v>1.7855622399999999E-5</v>
      </c>
      <c r="V2922" s="122">
        <v>1.78218152E-5</v>
      </c>
      <c r="W2922" s="122">
        <v>1.93051936E-5</v>
      </c>
      <c r="X2922" s="122">
        <v>1.8807782000000001E-5</v>
      </c>
      <c r="Y2922" s="122">
        <v>1.1967250399999999E-5</v>
      </c>
      <c r="Z2922" s="122">
        <v>0</v>
      </c>
      <c r="AA2922" s="122">
        <v>0</v>
      </c>
      <c r="AB2922" s="122">
        <v>0</v>
      </c>
      <c r="AC2922" s="122">
        <v>0</v>
      </c>
      <c r="AD2922" s="122">
        <v>0</v>
      </c>
      <c r="AE2922" s="122">
        <v>0</v>
      </c>
      <c r="AF2922" s="122">
        <v>0</v>
      </c>
      <c r="AG2922" s="122">
        <v>0</v>
      </c>
      <c r="AH2922" s="122">
        <v>0</v>
      </c>
      <c r="AI2922" s="122">
        <v>0</v>
      </c>
      <c r="AJ2922" s="122">
        <v>0</v>
      </c>
      <c r="AK2922" s="122">
        <v>0</v>
      </c>
      <c r="AL2922" s="122">
        <v>0</v>
      </c>
    </row>
    <row r="2923" spans="1:38" x14ac:dyDescent="0.25">
      <c r="A2923" s="122" t="s">
        <v>1997</v>
      </c>
      <c r="B2923" s="122">
        <v>1</v>
      </c>
      <c r="C2923" s="122" t="s">
        <v>2196</v>
      </c>
      <c r="D2923" s="122" t="s">
        <v>2084</v>
      </c>
      <c r="E2923" s="122">
        <v>54</v>
      </c>
      <c r="F2923" s="122">
        <v>8.3725829039999996E-4</v>
      </c>
      <c r="G2923" s="122">
        <v>7.2325896159999999E-4</v>
      </c>
      <c r="H2923" s="122">
        <v>7.8327168639999998E-4</v>
      </c>
      <c r="I2923" s="122">
        <v>8.5266528480000005E-4</v>
      </c>
      <c r="J2923" s="122">
        <v>8.3110791959999997E-4</v>
      </c>
      <c r="K2923" s="122">
        <v>8.4825441120000005E-4</v>
      </c>
      <c r="L2923" s="122">
        <v>7.9501330720000004E-4</v>
      </c>
      <c r="M2923" s="122">
        <v>7.765000656E-4</v>
      </c>
      <c r="N2923" s="122">
        <v>7.5114325720000003E-4</v>
      </c>
      <c r="O2923" s="122">
        <v>7.3812295200000001E-4</v>
      </c>
      <c r="P2923" s="122">
        <v>8.8589754399999996E-4</v>
      </c>
      <c r="Q2923" s="122">
        <v>7.1078862960000002E-4</v>
      </c>
      <c r="R2923" s="122">
        <v>5.9225104679999998E-4</v>
      </c>
      <c r="S2923" s="122">
        <v>5.3410784000000003E-4</v>
      </c>
      <c r="T2923" s="122">
        <v>4.3073268000000002E-4</v>
      </c>
      <c r="U2923" s="122">
        <v>3.705668708E-4</v>
      </c>
      <c r="V2923" s="122">
        <v>3.2172823200000002E-4</v>
      </c>
      <c r="W2923" s="122">
        <v>3.0733869040000002E-4</v>
      </c>
      <c r="X2923" s="122">
        <v>2.9941987319999998E-4</v>
      </c>
      <c r="Y2923" s="122">
        <v>1.9051863879999999E-4</v>
      </c>
      <c r="Z2923" s="122">
        <v>0</v>
      </c>
      <c r="AA2923" s="122">
        <v>0</v>
      </c>
      <c r="AB2923" s="122">
        <v>0</v>
      </c>
      <c r="AC2923" s="122">
        <v>0</v>
      </c>
      <c r="AD2923" s="122">
        <v>0</v>
      </c>
      <c r="AE2923" s="122">
        <v>0</v>
      </c>
      <c r="AF2923" s="122">
        <v>0</v>
      </c>
      <c r="AG2923" s="122">
        <v>0</v>
      </c>
      <c r="AH2923" s="122">
        <v>0</v>
      </c>
      <c r="AI2923" s="122">
        <v>0</v>
      </c>
      <c r="AJ2923" s="122">
        <v>2.6010605600000001E-5</v>
      </c>
      <c r="AK2923" s="122">
        <v>0</v>
      </c>
      <c r="AL2923" s="122">
        <v>0</v>
      </c>
    </row>
    <row r="2924" spans="1:38" hidden="1" x14ac:dyDescent="0.25">
      <c r="A2924" s="122" t="s">
        <v>1997</v>
      </c>
      <c r="B2924" s="122">
        <v>1</v>
      </c>
      <c r="C2924" s="122" t="s">
        <v>2196</v>
      </c>
      <c r="D2924" s="122" t="s">
        <v>474</v>
      </c>
      <c r="E2924" s="122">
        <v>54</v>
      </c>
      <c r="F2924" s="122">
        <v>2.8601719999999999E-5</v>
      </c>
      <c r="G2924" s="122">
        <v>2.4707367999999999E-5</v>
      </c>
      <c r="H2924" s="122">
        <v>2.6757474800000001E-5</v>
      </c>
      <c r="I2924" s="122">
        <v>2.91280388E-5</v>
      </c>
      <c r="J2924" s="122">
        <v>2.83916136E-5</v>
      </c>
      <c r="K2924" s="122">
        <v>2.8977359599999999E-5</v>
      </c>
      <c r="L2924" s="122">
        <v>2.71585804E-5</v>
      </c>
      <c r="M2924" s="122">
        <v>2.6526147199999998E-5</v>
      </c>
      <c r="N2924" s="122">
        <v>2.5093963999999999E-5</v>
      </c>
      <c r="O2924" s="122">
        <v>2.4188466400000001E-5</v>
      </c>
      <c r="P2924" s="122">
        <v>2.8547092000000001E-5</v>
      </c>
      <c r="Q2924" s="122">
        <v>2.2567893599999998E-5</v>
      </c>
      <c r="R2924" s="122">
        <v>1.85589544E-5</v>
      </c>
      <c r="S2924" s="122">
        <v>1.73246556E-5</v>
      </c>
      <c r="T2924" s="122">
        <v>1.44587296E-5</v>
      </c>
      <c r="U2924" s="122">
        <v>1.2870160799999999E-5</v>
      </c>
      <c r="V2924" s="122">
        <v>1.1558973999999999E-5</v>
      </c>
      <c r="W2924" s="122">
        <v>1.14205476E-5</v>
      </c>
      <c r="X2924" s="122">
        <v>1.11262872E-5</v>
      </c>
      <c r="Y2924" s="122">
        <v>7.0795732000000001E-6</v>
      </c>
      <c r="Z2924" s="122">
        <v>0</v>
      </c>
      <c r="AA2924" s="122">
        <v>0</v>
      </c>
      <c r="AB2924" s="122">
        <v>0</v>
      </c>
      <c r="AC2924" s="122">
        <v>0</v>
      </c>
      <c r="AD2924" s="122">
        <v>0</v>
      </c>
      <c r="AE2924" s="122">
        <v>0</v>
      </c>
      <c r="AF2924" s="122">
        <v>0</v>
      </c>
      <c r="AG2924" s="122">
        <v>0</v>
      </c>
      <c r="AH2924" s="122">
        <v>0</v>
      </c>
      <c r="AI2924" s="122">
        <v>0</v>
      </c>
      <c r="AJ2924" s="122">
        <v>0</v>
      </c>
      <c r="AK2924" s="122">
        <v>0</v>
      </c>
      <c r="AL2924" s="122">
        <v>0</v>
      </c>
    </row>
    <row r="2925" spans="1:38" hidden="1" x14ac:dyDescent="0.25">
      <c r="A2925" s="122" t="s">
        <v>1997</v>
      </c>
      <c r="B2925" s="122">
        <v>1</v>
      </c>
      <c r="C2925" s="122" t="s">
        <v>2196</v>
      </c>
      <c r="D2925" s="122" t="s">
        <v>2085</v>
      </c>
      <c r="E2925" s="122">
        <v>54</v>
      </c>
      <c r="F2925" s="122">
        <v>3.1364817680000002E-4</v>
      </c>
      <c r="G2925" s="122">
        <v>2.709425012E-4</v>
      </c>
      <c r="H2925" s="122">
        <v>2.9342407359999998E-4</v>
      </c>
      <c r="I2925" s="122">
        <v>3.1941984480000001E-4</v>
      </c>
      <c r="J2925" s="122">
        <v>3.1134416600000001E-4</v>
      </c>
      <c r="K2925" s="122">
        <v>3.1776747240000003E-4</v>
      </c>
      <c r="L2925" s="122">
        <v>2.9782264119999999E-4</v>
      </c>
      <c r="M2925" s="122">
        <v>2.9088733239999998E-4</v>
      </c>
      <c r="N2925" s="122">
        <v>2.6534157719999997E-4</v>
      </c>
      <c r="O2925" s="122">
        <v>2.3676044559999999E-4</v>
      </c>
      <c r="P2925" s="122">
        <v>2.5252025400000002E-4</v>
      </c>
      <c r="Q2925" s="122">
        <v>2.3087045239999999E-4</v>
      </c>
      <c r="R2925" s="122">
        <v>2.421419252E-4</v>
      </c>
      <c r="S2925" s="122">
        <v>1.969027088E-4</v>
      </c>
      <c r="T2925" s="122">
        <v>2.130307452E-4</v>
      </c>
      <c r="U2925" s="122">
        <v>1.957980024E-4</v>
      </c>
      <c r="V2925" s="122">
        <v>1.552373732E-4</v>
      </c>
      <c r="W2925" s="122">
        <v>1.4472911320000001E-4</v>
      </c>
      <c r="X2925" s="122">
        <v>1.401523844E-4</v>
      </c>
      <c r="Y2925" s="122">
        <v>7.4494641200000005E-5</v>
      </c>
      <c r="Z2925" s="122">
        <v>0</v>
      </c>
      <c r="AA2925" s="122">
        <v>0</v>
      </c>
      <c r="AB2925" s="122">
        <v>0</v>
      </c>
      <c r="AC2925" s="122">
        <v>0</v>
      </c>
      <c r="AD2925" s="122">
        <v>0</v>
      </c>
      <c r="AE2925" s="122">
        <v>0</v>
      </c>
      <c r="AF2925" s="122">
        <v>0</v>
      </c>
      <c r="AG2925" s="122">
        <v>0</v>
      </c>
      <c r="AH2925" s="122">
        <v>0</v>
      </c>
      <c r="AI2925" s="122">
        <v>0</v>
      </c>
      <c r="AJ2925" s="122">
        <v>0</v>
      </c>
      <c r="AK2925" s="122">
        <v>0</v>
      </c>
      <c r="AL2925" s="122">
        <v>0</v>
      </c>
    </row>
    <row r="2926" spans="1:38" hidden="1" x14ac:dyDescent="0.25">
      <c r="A2926" s="122" t="s">
        <v>1997</v>
      </c>
      <c r="B2926" s="122">
        <v>1</v>
      </c>
      <c r="C2926" s="122" t="s">
        <v>2196</v>
      </c>
      <c r="D2926" s="122" t="s">
        <v>2086</v>
      </c>
      <c r="E2926" s="122">
        <v>54</v>
      </c>
      <c r="F2926" s="122">
        <v>0</v>
      </c>
      <c r="G2926" s="122">
        <v>0</v>
      </c>
      <c r="H2926" s="122">
        <v>0</v>
      </c>
      <c r="I2926" s="122">
        <v>0</v>
      </c>
      <c r="J2926" s="122">
        <v>0</v>
      </c>
      <c r="K2926" s="122">
        <v>0</v>
      </c>
      <c r="L2926" s="122">
        <v>0</v>
      </c>
      <c r="M2926" s="122">
        <v>0</v>
      </c>
      <c r="N2926" s="122">
        <v>0</v>
      </c>
      <c r="O2926" s="122">
        <v>0</v>
      </c>
      <c r="P2926" s="122">
        <v>0</v>
      </c>
      <c r="Q2926" s="122">
        <v>0</v>
      </c>
      <c r="R2926" s="122">
        <v>0</v>
      </c>
      <c r="S2926" s="122">
        <v>0</v>
      </c>
      <c r="T2926" s="122">
        <v>0</v>
      </c>
      <c r="U2926" s="122">
        <v>0</v>
      </c>
      <c r="V2926" s="122">
        <v>0</v>
      </c>
      <c r="W2926" s="122">
        <v>0</v>
      </c>
      <c r="X2926" s="122">
        <v>0</v>
      </c>
      <c r="Y2926" s="122">
        <v>0</v>
      </c>
      <c r="Z2926" s="122">
        <v>0</v>
      </c>
      <c r="AA2926" s="122">
        <v>0</v>
      </c>
      <c r="AB2926" s="122">
        <v>0</v>
      </c>
      <c r="AC2926" s="122">
        <v>0</v>
      </c>
      <c r="AD2926" s="122">
        <v>0</v>
      </c>
      <c r="AE2926" s="122">
        <v>0</v>
      </c>
      <c r="AF2926" s="122">
        <v>0</v>
      </c>
      <c r="AG2926" s="122">
        <v>0</v>
      </c>
      <c r="AH2926" s="122">
        <v>0</v>
      </c>
      <c r="AI2926" s="122">
        <v>0</v>
      </c>
      <c r="AJ2926" s="122">
        <v>0</v>
      </c>
      <c r="AK2926" s="122">
        <v>0</v>
      </c>
      <c r="AL2926" s="122">
        <v>0</v>
      </c>
    </row>
    <row r="2927" spans="1:38" hidden="1" x14ac:dyDescent="0.25">
      <c r="A2927" s="122" t="s">
        <v>1997</v>
      </c>
      <c r="B2927" s="122">
        <v>1</v>
      </c>
      <c r="C2927" s="122" t="s">
        <v>2196</v>
      </c>
      <c r="D2927" s="122" t="s">
        <v>2087</v>
      </c>
      <c r="E2927" s="122">
        <v>54</v>
      </c>
      <c r="F2927" s="122">
        <v>0</v>
      </c>
      <c r="G2927" s="122">
        <v>0</v>
      </c>
      <c r="H2927" s="122">
        <v>0</v>
      </c>
      <c r="I2927" s="122">
        <v>0</v>
      </c>
      <c r="J2927" s="122">
        <v>0</v>
      </c>
      <c r="K2927" s="122">
        <v>0</v>
      </c>
      <c r="L2927" s="122">
        <v>0</v>
      </c>
      <c r="M2927" s="122">
        <v>0</v>
      </c>
      <c r="N2927" s="122">
        <v>0</v>
      </c>
      <c r="O2927" s="122">
        <v>0</v>
      </c>
      <c r="P2927" s="122">
        <v>0</v>
      </c>
      <c r="Q2927" s="122">
        <v>0</v>
      </c>
      <c r="R2927" s="122">
        <v>0</v>
      </c>
      <c r="S2927" s="122">
        <v>0</v>
      </c>
      <c r="T2927" s="122">
        <v>0</v>
      </c>
      <c r="U2927" s="122">
        <v>0</v>
      </c>
      <c r="V2927" s="122">
        <v>0</v>
      </c>
      <c r="W2927" s="122">
        <v>0</v>
      </c>
      <c r="X2927" s="122">
        <v>0</v>
      </c>
      <c r="Y2927" s="122">
        <v>0</v>
      </c>
      <c r="Z2927" s="122">
        <v>0</v>
      </c>
      <c r="AA2927" s="122">
        <v>0</v>
      </c>
      <c r="AB2927" s="122">
        <v>0</v>
      </c>
      <c r="AC2927" s="122">
        <v>0</v>
      </c>
      <c r="AD2927" s="122">
        <v>0</v>
      </c>
      <c r="AE2927" s="122">
        <v>0</v>
      </c>
      <c r="AF2927" s="122">
        <v>0</v>
      </c>
      <c r="AG2927" s="122">
        <v>0</v>
      </c>
      <c r="AH2927" s="122">
        <v>0</v>
      </c>
      <c r="AI2927" s="122">
        <v>0</v>
      </c>
      <c r="AJ2927" s="122">
        <v>0</v>
      </c>
      <c r="AK2927" s="122">
        <v>0</v>
      </c>
      <c r="AL2927" s="122">
        <v>0</v>
      </c>
    </row>
    <row r="2928" spans="1:38" hidden="1" x14ac:dyDescent="0.25">
      <c r="A2928" s="122" t="s">
        <v>1997</v>
      </c>
      <c r="B2928" s="122">
        <v>1</v>
      </c>
      <c r="C2928" s="122" t="s">
        <v>2196</v>
      </c>
      <c r="D2928" s="122" t="s">
        <v>2088</v>
      </c>
      <c r="E2928" s="122">
        <v>54</v>
      </c>
      <c r="F2928" s="122">
        <v>2.296280728E-4</v>
      </c>
      <c r="G2928" s="122">
        <v>1.9836239640000001E-4</v>
      </c>
      <c r="H2928" s="122">
        <v>2.1482160279999999E-4</v>
      </c>
      <c r="I2928" s="122">
        <v>2.3385362560000001E-4</v>
      </c>
      <c r="J2928" s="122">
        <v>2.2794126039999999E-4</v>
      </c>
      <c r="K2928" s="122">
        <v>2.3264388840000001E-4</v>
      </c>
      <c r="L2928" s="122">
        <v>2.1804188279999999E-4</v>
      </c>
      <c r="M2928" s="122">
        <v>2.129644048E-4</v>
      </c>
      <c r="N2928" s="122">
        <v>2.1676728359999999E-4</v>
      </c>
      <c r="O2928" s="122">
        <v>2.261105028E-4</v>
      </c>
      <c r="P2928" s="122">
        <v>2.552308528E-4</v>
      </c>
      <c r="Q2928" s="122">
        <v>2.8911003520000001E-4</v>
      </c>
      <c r="R2928" s="122">
        <v>3.3086842040000003E-4</v>
      </c>
      <c r="S2928" s="122">
        <v>3.075794148E-4</v>
      </c>
      <c r="T2928" s="122">
        <v>2.138941336E-4</v>
      </c>
      <c r="U2928" s="122">
        <v>1.795264016E-4</v>
      </c>
      <c r="V2928" s="122">
        <v>1.32149976E-4</v>
      </c>
      <c r="W2928" s="122">
        <v>1.171611336E-4</v>
      </c>
      <c r="X2928" s="122">
        <v>1.012432652E-4</v>
      </c>
      <c r="Y2928" s="122">
        <v>6.0568054400000001E-5</v>
      </c>
      <c r="Z2928" s="122">
        <v>0</v>
      </c>
      <c r="AA2928" s="122">
        <v>0</v>
      </c>
      <c r="AB2928" s="122">
        <v>0</v>
      </c>
      <c r="AC2928" s="122">
        <v>0</v>
      </c>
      <c r="AD2928" s="122">
        <v>0</v>
      </c>
      <c r="AE2928" s="122">
        <v>0</v>
      </c>
      <c r="AF2928" s="122">
        <v>0</v>
      </c>
      <c r="AG2928" s="122">
        <v>0</v>
      </c>
      <c r="AH2928" s="122">
        <v>0</v>
      </c>
      <c r="AI2928" s="122">
        <v>0</v>
      </c>
      <c r="AJ2928" s="122">
        <v>0</v>
      </c>
      <c r="AK2928" s="122">
        <v>0</v>
      </c>
      <c r="AL2928" s="122">
        <v>0</v>
      </c>
    </row>
    <row r="2929" spans="1:38" hidden="1" x14ac:dyDescent="0.25">
      <c r="A2929" s="122" t="s">
        <v>1997</v>
      </c>
      <c r="B2929" s="122">
        <v>1</v>
      </c>
      <c r="C2929" s="122" t="s">
        <v>2196</v>
      </c>
      <c r="D2929" s="122" t="s">
        <v>2089</v>
      </c>
      <c r="E2929" s="122">
        <v>54</v>
      </c>
      <c r="F2929" s="122">
        <v>2.1020116879999999E-4</v>
      </c>
      <c r="G2929" s="122">
        <v>1.8158061879999999E-4</v>
      </c>
      <c r="H2929" s="122">
        <v>1.9664734879999999E-4</v>
      </c>
      <c r="I2929" s="122">
        <v>2.140692316E-4</v>
      </c>
      <c r="J2929" s="122">
        <v>2.0865706119999999E-4</v>
      </c>
      <c r="K2929" s="122">
        <v>2.1296184279999999E-4</v>
      </c>
      <c r="L2929" s="122">
        <v>1.9959518599999999E-4</v>
      </c>
      <c r="M2929" s="122">
        <v>1.9494727280000001E-4</v>
      </c>
      <c r="N2929" s="122">
        <v>2.09793822E-4</v>
      </c>
      <c r="O2929" s="122">
        <v>2.323269088E-4</v>
      </c>
      <c r="P2929" s="122">
        <v>2.7973160880000002E-4</v>
      </c>
      <c r="Q2929" s="122">
        <v>3.3983615959999998E-4</v>
      </c>
      <c r="R2929" s="122">
        <v>4.1978487879999998E-4</v>
      </c>
      <c r="S2929" s="122">
        <v>4.4299564120000001E-4</v>
      </c>
      <c r="T2929" s="122">
        <v>3.5036779120000002E-4</v>
      </c>
      <c r="U2929" s="122">
        <v>3.3546276120000003E-4</v>
      </c>
      <c r="V2929" s="122">
        <v>2.8290861760000001E-4</v>
      </c>
      <c r="W2929" s="122">
        <v>2.8904885240000001E-4</v>
      </c>
      <c r="X2929" s="122">
        <v>2.4977779120000001E-4</v>
      </c>
      <c r="Y2929" s="122">
        <v>1.4942776520000001E-4</v>
      </c>
      <c r="Z2929" s="122">
        <v>0</v>
      </c>
      <c r="AA2929" s="122">
        <v>0</v>
      </c>
      <c r="AB2929" s="122">
        <v>0</v>
      </c>
      <c r="AC2929" s="122">
        <v>0</v>
      </c>
      <c r="AD2929" s="122">
        <v>0</v>
      </c>
      <c r="AE2929" s="122">
        <v>0</v>
      </c>
      <c r="AF2929" s="122">
        <v>0</v>
      </c>
      <c r="AG2929" s="122">
        <v>0</v>
      </c>
      <c r="AH2929" s="122">
        <v>0</v>
      </c>
      <c r="AI2929" s="122">
        <v>0</v>
      </c>
      <c r="AJ2929" s="122">
        <v>0</v>
      </c>
      <c r="AK2929" s="122">
        <v>0</v>
      </c>
      <c r="AL2929" s="122">
        <v>0</v>
      </c>
    </row>
    <row r="2930" spans="1:38" hidden="1" x14ac:dyDescent="0.25">
      <c r="A2930" s="122" t="s">
        <v>1997</v>
      </c>
      <c r="B2930" s="122">
        <v>1</v>
      </c>
      <c r="C2930" s="122" t="s">
        <v>2196</v>
      </c>
      <c r="D2930" s="122" t="s">
        <v>2136</v>
      </c>
      <c r="E2930" s="122">
        <v>54</v>
      </c>
      <c r="F2930" s="122">
        <v>0</v>
      </c>
      <c r="G2930" s="122">
        <v>0</v>
      </c>
      <c r="H2930" s="122">
        <v>0</v>
      </c>
      <c r="I2930" s="122">
        <v>0</v>
      </c>
      <c r="J2930" s="122">
        <v>0</v>
      </c>
      <c r="K2930" s="122">
        <v>0</v>
      </c>
      <c r="L2930" s="122">
        <v>0</v>
      </c>
      <c r="M2930" s="122">
        <v>0</v>
      </c>
      <c r="N2930" s="122">
        <v>0</v>
      </c>
      <c r="O2930" s="122">
        <v>0</v>
      </c>
      <c r="P2930" s="122">
        <v>0</v>
      </c>
      <c r="Q2930" s="122">
        <v>0</v>
      </c>
      <c r="R2930" s="122">
        <v>0</v>
      </c>
      <c r="S2930" s="122">
        <v>0</v>
      </c>
      <c r="T2930" s="122">
        <v>0</v>
      </c>
      <c r="U2930" s="122">
        <v>0</v>
      </c>
      <c r="V2930" s="122">
        <v>0</v>
      </c>
      <c r="W2930" s="122">
        <v>0</v>
      </c>
      <c r="X2930" s="122">
        <v>0</v>
      </c>
      <c r="Y2930" s="122">
        <v>0</v>
      </c>
      <c r="Z2930" s="122">
        <v>0</v>
      </c>
      <c r="AA2930" s="122">
        <v>0</v>
      </c>
      <c r="AB2930" s="122">
        <v>0</v>
      </c>
      <c r="AC2930" s="122">
        <v>0</v>
      </c>
      <c r="AD2930" s="122">
        <v>0</v>
      </c>
      <c r="AE2930" s="122">
        <v>0</v>
      </c>
      <c r="AF2930" s="122">
        <v>0</v>
      </c>
      <c r="AG2930" s="122">
        <v>0</v>
      </c>
      <c r="AH2930" s="122">
        <v>0</v>
      </c>
      <c r="AI2930" s="122">
        <v>0</v>
      </c>
      <c r="AJ2930" s="122">
        <v>0</v>
      </c>
      <c r="AK2930" s="122">
        <v>0</v>
      </c>
      <c r="AL2930" s="122">
        <v>0</v>
      </c>
    </row>
    <row r="2931" spans="1:38" hidden="1" x14ac:dyDescent="0.25">
      <c r="A2931" s="122" t="s">
        <v>1997</v>
      </c>
      <c r="B2931" s="122">
        <v>1</v>
      </c>
      <c r="C2931" s="122" t="s">
        <v>2196</v>
      </c>
      <c r="D2931" s="122" t="s">
        <v>2090</v>
      </c>
      <c r="E2931" s="122">
        <v>54</v>
      </c>
      <c r="F2931" s="122">
        <v>0</v>
      </c>
      <c r="G2931" s="122">
        <v>0</v>
      </c>
      <c r="H2931" s="122">
        <v>0</v>
      </c>
      <c r="I2931" s="122">
        <v>0</v>
      </c>
      <c r="J2931" s="122">
        <v>0</v>
      </c>
      <c r="K2931" s="122">
        <v>0</v>
      </c>
      <c r="L2931" s="122">
        <v>0</v>
      </c>
      <c r="M2931" s="122">
        <v>0</v>
      </c>
      <c r="N2931" s="122">
        <v>0</v>
      </c>
      <c r="O2931" s="122">
        <v>0</v>
      </c>
      <c r="P2931" s="122">
        <v>0</v>
      </c>
      <c r="Q2931" s="122">
        <v>0</v>
      </c>
      <c r="R2931" s="122">
        <v>0</v>
      </c>
      <c r="S2931" s="122">
        <v>0</v>
      </c>
      <c r="T2931" s="122">
        <v>0</v>
      </c>
      <c r="U2931" s="122">
        <v>0</v>
      </c>
      <c r="V2931" s="122">
        <v>0</v>
      </c>
      <c r="W2931" s="122">
        <v>0</v>
      </c>
      <c r="X2931" s="122">
        <v>0</v>
      </c>
      <c r="Y2931" s="122">
        <v>0</v>
      </c>
      <c r="Z2931" s="122">
        <v>0</v>
      </c>
      <c r="AA2931" s="122">
        <v>0</v>
      </c>
      <c r="AB2931" s="122">
        <v>0</v>
      </c>
      <c r="AC2931" s="122">
        <v>0</v>
      </c>
      <c r="AD2931" s="122">
        <v>0</v>
      </c>
      <c r="AE2931" s="122">
        <v>0</v>
      </c>
      <c r="AF2931" s="122">
        <v>0</v>
      </c>
      <c r="AG2931" s="122">
        <v>0</v>
      </c>
      <c r="AH2931" s="122">
        <v>0</v>
      </c>
      <c r="AI2931" s="122">
        <v>0</v>
      </c>
      <c r="AJ2931" s="122">
        <v>0</v>
      </c>
      <c r="AK2931" s="122">
        <v>0</v>
      </c>
      <c r="AL2931" s="122">
        <v>0</v>
      </c>
    </row>
    <row r="2932" spans="1:38" hidden="1" x14ac:dyDescent="0.25">
      <c r="A2932" s="122" t="s">
        <v>1997</v>
      </c>
      <c r="B2932" s="122">
        <v>1</v>
      </c>
      <c r="C2932" s="122" t="s">
        <v>2196</v>
      </c>
      <c r="D2932" s="122" t="s">
        <v>2091</v>
      </c>
      <c r="E2932" s="122">
        <v>54</v>
      </c>
      <c r="F2932" s="122">
        <v>9.4005318400000002E-5</v>
      </c>
      <c r="G2932" s="122">
        <v>8.1205751199999997E-5</v>
      </c>
      <c r="H2932" s="122">
        <v>8.7943833600000003E-5</v>
      </c>
      <c r="I2932" s="122">
        <v>9.5735177999999998E-5</v>
      </c>
      <c r="J2932" s="122">
        <v>9.33147712E-5</v>
      </c>
      <c r="K2932" s="122">
        <v>9.5239936399999994E-5</v>
      </c>
      <c r="L2932" s="122">
        <v>8.9262154799999994E-5</v>
      </c>
      <c r="M2932" s="122">
        <v>8.7183532799999997E-5</v>
      </c>
      <c r="N2932" s="122">
        <v>7.7282184000000006E-5</v>
      </c>
      <c r="O2932" s="122">
        <v>6.5953428799999994E-5</v>
      </c>
      <c r="P2932" s="122">
        <v>4.8021475600000002E-5</v>
      </c>
      <c r="Q2932" s="122">
        <v>2.38937244E-5</v>
      </c>
      <c r="R2932" s="122">
        <v>1.1275852E-5</v>
      </c>
      <c r="S2932" s="122">
        <v>3.2687018000000003E-5</v>
      </c>
      <c r="T2932" s="122">
        <v>4.4078064800000002E-5</v>
      </c>
      <c r="U2932" s="122">
        <v>5.5721461600000001E-5</v>
      </c>
      <c r="V2932" s="122">
        <v>6.1144493200000001E-5</v>
      </c>
      <c r="W2932" s="122">
        <v>7.2002853999999995E-5</v>
      </c>
      <c r="X2932" s="122">
        <v>6.3522731999999995E-5</v>
      </c>
      <c r="Y2932" s="122">
        <v>3.6187124400000003E-5</v>
      </c>
      <c r="Z2932" s="122">
        <v>0</v>
      </c>
      <c r="AA2932" s="122">
        <v>0</v>
      </c>
      <c r="AB2932" s="122">
        <v>0</v>
      </c>
      <c r="AC2932" s="122">
        <v>0</v>
      </c>
      <c r="AD2932" s="122">
        <v>0</v>
      </c>
      <c r="AE2932" s="122">
        <v>0</v>
      </c>
      <c r="AF2932" s="122">
        <v>0</v>
      </c>
      <c r="AG2932" s="122">
        <v>0</v>
      </c>
      <c r="AH2932" s="122">
        <v>0</v>
      </c>
      <c r="AI2932" s="122">
        <v>0</v>
      </c>
      <c r="AJ2932" s="122">
        <v>0</v>
      </c>
      <c r="AK2932" s="122">
        <v>0</v>
      </c>
      <c r="AL2932" s="122">
        <v>0</v>
      </c>
    </row>
    <row r="2933" spans="1:38" hidden="1" x14ac:dyDescent="0.25">
      <c r="A2933" s="122" t="s">
        <v>1997</v>
      </c>
      <c r="B2933" s="122">
        <v>1</v>
      </c>
      <c r="C2933" s="122" t="s">
        <v>2196</v>
      </c>
      <c r="D2933" s="122" t="s">
        <v>2092</v>
      </c>
      <c r="E2933" s="122">
        <v>54</v>
      </c>
      <c r="F2933" s="122">
        <v>0</v>
      </c>
      <c r="G2933" s="122">
        <v>0</v>
      </c>
      <c r="H2933" s="122">
        <v>0</v>
      </c>
      <c r="I2933" s="122">
        <v>0</v>
      </c>
      <c r="J2933" s="122">
        <v>0</v>
      </c>
      <c r="K2933" s="122">
        <v>0</v>
      </c>
      <c r="L2933" s="122">
        <v>0</v>
      </c>
      <c r="M2933" s="122">
        <v>0</v>
      </c>
      <c r="N2933" s="122">
        <v>0</v>
      </c>
      <c r="O2933" s="122">
        <v>0</v>
      </c>
      <c r="P2933" s="122">
        <v>0</v>
      </c>
      <c r="Q2933" s="122">
        <v>0</v>
      </c>
      <c r="R2933" s="122">
        <v>0</v>
      </c>
      <c r="S2933" s="122">
        <v>0</v>
      </c>
      <c r="T2933" s="122">
        <v>0</v>
      </c>
      <c r="U2933" s="122">
        <v>0</v>
      </c>
      <c r="V2933" s="122">
        <v>0</v>
      </c>
      <c r="W2933" s="122">
        <v>0</v>
      </c>
      <c r="X2933" s="122">
        <v>0</v>
      </c>
      <c r="Y2933" s="122">
        <v>0</v>
      </c>
      <c r="Z2933" s="122">
        <v>0</v>
      </c>
      <c r="AA2933" s="122">
        <v>0</v>
      </c>
      <c r="AB2933" s="122">
        <v>0</v>
      </c>
      <c r="AC2933" s="122">
        <v>0</v>
      </c>
      <c r="AD2933" s="122">
        <v>0</v>
      </c>
      <c r="AE2933" s="122">
        <v>0</v>
      </c>
      <c r="AF2933" s="122">
        <v>0</v>
      </c>
      <c r="AG2933" s="122">
        <v>0</v>
      </c>
      <c r="AH2933" s="122">
        <v>0</v>
      </c>
      <c r="AI2933" s="122">
        <v>0</v>
      </c>
      <c r="AJ2933" s="122">
        <v>0</v>
      </c>
      <c r="AK2933" s="122">
        <v>0</v>
      </c>
      <c r="AL2933" s="122">
        <v>0</v>
      </c>
    </row>
    <row r="2934" spans="1:38" hidden="1" x14ac:dyDescent="0.25">
      <c r="A2934" s="122" t="s">
        <v>1997</v>
      </c>
      <c r="B2934" s="122">
        <v>1</v>
      </c>
      <c r="C2934" s="122" t="s">
        <v>2196</v>
      </c>
      <c r="D2934" s="122" t="s">
        <v>2093</v>
      </c>
      <c r="E2934" s="122">
        <v>54</v>
      </c>
      <c r="F2934" s="122">
        <v>1.7444980476E-3</v>
      </c>
      <c r="G2934" s="122">
        <v>1.5069708612E-3</v>
      </c>
      <c r="H2934" s="122">
        <v>1.6320124212E-3</v>
      </c>
      <c r="I2934" s="122">
        <v>1.7765998152E-3</v>
      </c>
      <c r="J2934" s="122">
        <v>1.7316832315999999E-3</v>
      </c>
      <c r="K2934" s="122">
        <v>1.7674093919999999E-3</v>
      </c>
      <c r="L2934" s="122">
        <v>1.6564770740000001E-3</v>
      </c>
      <c r="M2934" s="122">
        <v>1.6179031764E-3</v>
      </c>
      <c r="N2934" s="122">
        <v>1.4254848188000001E-3</v>
      </c>
      <c r="O2934" s="122">
        <v>1.3744393992E-3</v>
      </c>
      <c r="P2934" s="122">
        <v>1.2174178800000001E-3</v>
      </c>
      <c r="Q2934" s="122">
        <v>9.3415710919999998E-4</v>
      </c>
      <c r="R2934" s="122">
        <v>1.1371486727999999E-3</v>
      </c>
      <c r="S2934" s="122">
        <v>1.2068385196E-3</v>
      </c>
      <c r="T2934" s="122">
        <v>6.2116871319999999E-4</v>
      </c>
      <c r="U2934" s="122">
        <v>7.0155854719999996E-4</v>
      </c>
      <c r="V2934" s="122">
        <v>5.5692453040000005E-4</v>
      </c>
      <c r="W2934" s="122">
        <v>5.2457599039999997E-4</v>
      </c>
      <c r="X2934" s="122">
        <v>4.8979837760000004E-4</v>
      </c>
      <c r="Y2934" s="122">
        <v>2.346654744E-4</v>
      </c>
      <c r="Z2934" s="122">
        <v>0</v>
      </c>
      <c r="AA2934" s="122">
        <v>0</v>
      </c>
      <c r="AB2934" s="122">
        <v>0</v>
      </c>
      <c r="AC2934" s="122">
        <v>0</v>
      </c>
      <c r="AD2934" s="122">
        <v>0</v>
      </c>
      <c r="AE2934" s="122">
        <v>0</v>
      </c>
      <c r="AF2934" s="122">
        <v>0</v>
      </c>
      <c r="AG2934" s="122">
        <v>0</v>
      </c>
      <c r="AH2934" s="122">
        <v>0</v>
      </c>
      <c r="AI2934" s="122">
        <v>0</v>
      </c>
      <c r="AJ2934" s="122">
        <v>0</v>
      </c>
      <c r="AK2934" s="122">
        <v>0</v>
      </c>
      <c r="AL2934" s="122">
        <v>0</v>
      </c>
    </row>
    <row r="2935" spans="1:38" hidden="1" x14ac:dyDescent="0.25">
      <c r="A2935" s="122" t="s">
        <v>1997</v>
      </c>
      <c r="B2935" s="122">
        <v>1</v>
      </c>
      <c r="C2935" s="122" t="s">
        <v>2196</v>
      </c>
      <c r="D2935" s="122" t="s">
        <v>2094</v>
      </c>
      <c r="E2935" s="122">
        <v>54</v>
      </c>
      <c r="F2935" s="122">
        <v>5.5626155675999999E-3</v>
      </c>
      <c r="G2935" s="122">
        <v>4.8052215204000001E-3</v>
      </c>
      <c r="H2935" s="122">
        <v>5.2039368612000004E-3</v>
      </c>
      <c r="I2935" s="122">
        <v>5.6649772704E-3</v>
      </c>
      <c r="J2935" s="122">
        <v>5.5217534372000001E-3</v>
      </c>
      <c r="K2935" s="122">
        <v>5.6356721064000003E-3</v>
      </c>
      <c r="L2935" s="122">
        <v>5.2819463843999997E-3</v>
      </c>
      <c r="M2935" s="122">
        <v>5.1589472423999999E-3</v>
      </c>
      <c r="N2935" s="122">
        <v>4.5935059072000003E-3</v>
      </c>
      <c r="O2935" s="122">
        <v>5.0850689875999999E-3</v>
      </c>
      <c r="P2935" s="122">
        <v>4.7524661239999998E-3</v>
      </c>
      <c r="Q2935" s="122">
        <v>4.1733818783999998E-3</v>
      </c>
      <c r="R2935" s="122">
        <v>3.4474611808000002E-3</v>
      </c>
      <c r="S2935" s="122">
        <v>3.7665189939999999E-3</v>
      </c>
      <c r="T2935" s="122">
        <v>3.8463973211999999E-3</v>
      </c>
      <c r="U2935" s="122">
        <v>3.8005570372E-3</v>
      </c>
      <c r="V2935" s="122">
        <v>3.3243253259999999E-3</v>
      </c>
      <c r="W2935" s="122">
        <v>3.1998021747999999E-3</v>
      </c>
      <c r="X2935" s="122">
        <v>3.1761597923999998E-3</v>
      </c>
      <c r="Y2935" s="122">
        <v>2.0527933747999999E-3</v>
      </c>
      <c r="Z2935" s="122">
        <v>3.6280574260000001E-3</v>
      </c>
      <c r="AA2935" s="122">
        <v>3.8286367699999998E-3</v>
      </c>
      <c r="AB2935" s="122">
        <v>4.0770015104000003E-3</v>
      </c>
      <c r="AC2935" s="122">
        <v>3.8920999124000002E-3</v>
      </c>
      <c r="AD2935" s="122">
        <v>3.8373696508E-3</v>
      </c>
      <c r="AE2935" s="122">
        <v>3.9729501112E-3</v>
      </c>
      <c r="AF2935" s="122">
        <v>2.8649077044E-3</v>
      </c>
      <c r="AG2935" s="122">
        <v>2.2179902584000002E-3</v>
      </c>
      <c r="AH2935" s="122">
        <v>2.2400078652000002E-3</v>
      </c>
      <c r="AI2935" s="122">
        <v>2.1659543108000002E-3</v>
      </c>
      <c r="AJ2935" s="122">
        <v>1.0902923724E-3</v>
      </c>
      <c r="AK2935" s="122">
        <v>7.3835634320000001E-4</v>
      </c>
      <c r="AL2935" s="122">
        <v>0</v>
      </c>
    </row>
    <row r="2936" spans="1:38" hidden="1" x14ac:dyDescent="0.25">
      <c r="A2936" s="122" t="s">
        <v>1997</v>
      </c>
      <c r="B2936" s="122">
        <v>1</v>
      </c>
      <c r="C2936" s="122" t="s">
        <v>2196</v>
      </c>
      <c r="D2936" s="122" t="s">
        <v>2095</v>
      </c>
      <c r="E2936" s="122">
        <v>54</v>
      </c>
      <c r="F2936" s="122">
        <v>0</v>
      </c>
      <c r="G2936" s="122">
        <v>0</v>
      </c>
      <c r="H2936" s="122">
        <v>0</v>
      </c>
      <c r="I2936" s="122">
        <v>0</v>
      </c>
      <c r="J2936" s="122">
        <v>0</v>
      </c>
      <c r="K2936" s="122">
        <v>0</v>
      </c>
      <c r="L2936" s="122">
        <v>0</v>
      </c>
      <c r="M2936" s="122">
        <v>0</v>
      </c>
      <c r="N2936" s="122">
        <v>0</v>
      </c>
      <c r="O2936" s="122">
        <v>0</v>
      </c>
      <c r="P2936" s="122">
        <v>0</v>
      </c>
      <c r="Q2936" s="122">
        <v>0</v>
      </c>
      <c r="R2936" s="122">
        <v>0</v>
      </c>
      <c r="S2936" s="122">
        <v>0</v>
      </c>
      <c r="T2936" s="122">
        <v>0</v>
      </c>
      <c r="U2936" s="122">
        <v>0</v>
      </c>
      <c r="V2936" s="122">
        <v>0</v>
      </c>
      <c r="W2936" s="122">
        <v>0</v>
      </c>
      <c r="X2936" s="122">
        <v>0</v>
      </c>
      <c r="Y2936" s="122">
        <v>0</v>
      </c>
      <c r="Z2936" s="122">
        <v>0</v>
      </c>
      <c r="AA2936" s="122">
        <v>0</v>
      </c>
      <c r="AB2936" s="122">
        <v>0</v>
      </c>
      <c r="AC2936" s="122">
        <v>0</v>
      </c>
      <c r="AD2936" s="122">
        <v>0</v>
      </c>
      <c r="AE2936" s="122">
        <v>0</v>
      </c>
      <c r="AF2936" s="122">
        <v>0</v>
      </c>
      <c r="AG2936" s="122">
        <v>0</v>
      </c>
      <c r="AH2936" s="122">
        <v>0</v>
      </c>
      <c r="AI2936" s="122">
        <v>0</v>
      </c>
      <c r="AJ2936" s="122">
        <v>0</v>
      </c>
      <c r="AK2936" s="122">
        <v>0</v>
      </c>
      <c r="AL2936" s="122">
        <v>0</v>
      </c>
    </row>
    <row r="2937" spans="1:38" hidden="1" x14ac:dyDescent="0.25">
      <c r="A2937" s="122" t="s">
        <v>1997</v>
      </c>
      <c r="B2937" s="122">
        <v>1</v>
      </c>
      <c r="C2937" s="122" t="s">
        <v>2196</v>
      </c>
      <c r="D2937" s="122" t="s">
        <v>2096</v>
      </c>
      <c r="E2937" s="122">
        <v>54</v>
      </c>
      <c r="F2937" s="122">
        <v>7.1357868960000002E-4</v>
      </c>
      <c r="G2937" s="122">
        <v>6.1641931400000004E-4</v>
      </c>
      <c r="H2937" s="122">
        <v>6.6756697559999995E-4</v>
      </c>
      <c r="I2937" s="122">
        <v>7.2670976560000003E-4</v>
      </c>
      <c r="J2937" s="122">
        <v>7.0833684879999996E-4</v>
      </c>
      <c r="K2937" s="122">
        <v>7.2295046599999996E-4</v>
      </c>
      <c r="L2937" s="122">
        <v>6.7757412520000001E-4</v>
      </c>
      <c r="M2937" s="122">
        <v>6.6179565479999999E-4</v>
      </c>
      <c r="N2937" s="122">
        <v>6.0513984720000002E-4</v>
      </c>
      <c r="O2937" s="122">
        <v>5.32083552E-4</v>
      </c>
      <c r="P2937" s="122">
        <v>4.3558699520000001E-4</v>
      </c>
      <c r="Q2937" s="122">
        <v>2.8270641000000002E-4</v>
      </c>
      <c r="R2937" s="122">
        <v>2.076038216E-4</v>
      </c>
      <c r="S2937" s="122">
        <v>2.4201702E-4</v>
      </c>
      <c r="T2937" s="122">
        <v>2.246419952E-4</v>
      </c>
      <c r="U2937" s="122">
        <v>2.7513295600000001E-4</v>
      </c>
      <c r="V2937" s="122">
        <v>2.6030065040000001E-4</v>
      </c>
      <c r="W2937" s="122">
        <v>2.6881967280000001E-4</v>
      </c>
      <c r="X2937" s="122">
        <v>2.5545768920000003E-4</v>
      </c>
      <c r="Y2937" s="122">
        <v>1.572272604E-4</v>
      </c>
      <c r="Z2937" s="122">
        <v>0</v>
      </c>
      <c r="AA2937" s="122">
        <v>0</v>
      </c>
      <c r="AB2937" s="122">
        <v>0</v>
      </c>
      <c r="AC2937" s="122">
        <v>0</v>
      </c>
      <c r="AD2937" s="122">
        <v>0</v>
      </c>
      <c r="AE2937" s="122">
        <v>0</v>
      </c>
      <c r="AF2937" s="122">
        <v>0</v>
      </c>
      <c r="AG2937" s="122">
        <v>0</v>
      </c>
      <c r="AH2937" s="122">
        <v>0</v>
      </c>
      <c r="AI2937" s="122">
        <v>0</v>
      </c>
      <c r="AJ2937" s="122">
        <v>0</v>
      </c>
      <c r="AK2937" s="122">
        <v>0</v>
      </c>
      <c r="AL2937" s="122">
        <v>0</v>
      </c>
    </row>
    <row r="2938" spans="1:38" hidden="1" x14ac:dyDescent="0.25">
      <c r="A2938" s="122" t="s">
        <v>1997</v>
      </c>
      <c r="B2938" s="122">
        <v>1</v>
      </c>
      <c r="C2938" s="122" t="s">
        <v>2196</v>
      </c>
      <c r="D2938" s="122" t="s">
        <v>2097</v>
      </c>
      <c r="E2938" s="122">
        <v>54</v>
      </c>
      <c r="F2938" s="122">
        <v>6.1158776000000002E-5</v>
      </c>
      <c r="G2938" s="122">
        <v>5.2831525600000002E-5</v>
      </c>
      <c r="H2938" s="122">
        <v>5.7215242000000002E-5</v>
      </c>
      <c r="I2938" s="122">
        <v>6.2284202400000001E-5</v>
      </c>
      <c r="J2938" s="122">
        <v>6.0709510399999999E-5</v>
      </c>
      <c r="K2938" s="122">
        <v>6.1962003600000005E-5</v>
      </c>
      <c r="L2938" s="122">
        <v>5.8072926800000002E-5</v>
      </c>
      <c r="M2938" s="122">
        <v>5.6720599600000001E-5</v>
      </c>
      <c r="N2938" s="122">
        <v>7.2963637600000005E-5</v>
      </c>
      <c r="O2938" s="122">
        <v>9.4186397200000005E-5</v>
      </c>
      <c r="P2938" s="122">
        <v>1.2974556E-4</v>
      </c>
      <c r="Q2938" s="122">
        <v>1.777530356E-4</v>
      </c>
      <c r="R2938" s="122">
        <v>2.4478595120000003E-4</v>
      </c>
      <c r="S2938" s="122">
        <v>1.949849972E-4</v>
      </c>
      <c r="T2938" s="122">
        <v>1.0947797560000001E-4</v>
      </c>
      <c r="U2938" s="122">
        <v>6.6334296000000002E-5</v>
      </c>
      <c r="V2938" s="122">
        <v>2.66202608E-5</v>
      </c>
      <c r="W2938" s="122">
        <v>0</v>
      </c>
      <c r="X2938" s="122">
        <v>0</v>
      </c>
      <c r="Y2938" s="122">
        <v>0</v>
      </c>
      <c r="Z2938" s="122">
        <v>0</v>
      </c>
      <c r="AA2938" s="122">
        <v>0</v>
      </c>
      <c r="AB2938" s="122">
        <v>0</v>
      </c>
      <c r="AC2938" s="122">
        <v>0</v>
      </c>
      <c r="AD2938" s="122">
        <v>0</v>
      </c>
      <c r="AE2938" s="122">
        <v>0</v>
      </c>
      <c r="AF2938" s="122">
        <v>0</v>
      </c>
      <c r="AG2938" s="122">
        <v>0</v>
      </c>
      <c r="AH2938" s="122">
        <v>0</v>
      </c>
      <c r="AI2938" s="122">
        <v>0</v>
      </c>
      <c r="AJ2938" s="122">
        <v>0</v>
      </c>
      <c r="AK2938" s="122">
        <v>0</v>
      </c>
      <c r="AL2938" s="122">
        <v>0</v>
      </c>
    </row>
    <row r="2939" spans="1:38" hidden="1" x14ac:dyDescent="0.25">
      <c r="A2939" s="122" t="s">
        <v>1997</v>
      </c>
      <c r="B2939" s="122">
        <v>1</v>
      </c>
      <c r="C2939" s="122" t="s">
        <v>2196</v>
      </c>
      <c r="D2939" s="122" t="s">
        <v>2098</v>
      </c>
      <c r="E2939" s="122">
        <v>54</v>
      </c>
      <c r="F2939" s="122">
        <v>0</v>
      </c>
      <c r="G2939" s="122">
        <v>0</v>
      </c>
      <c r="H2939" s="122">
        <v>0</v>
      </c>
      <c r="I2939" s="122">
        <v>0</v>
      </c>
      <c r="J2939" s="122">
        <v>0</v>
      </c>
      <c r="K2939" s="122">
        <v>0</v>
      </c>
      <c r="L2939" s="122">
        <v>0</v>
      </c>
      <c r="M2939" s="122">
        <v>0</v>
      </c>
      <c r="N2939" s="122">
        <v>0</v>
      </c>
      <c r="O2939" s="122">
        <v>0</v>
      </c>
      <c r="P2939" s="122">
        <v>0</v>
      </c>
      <c r="Q2939" s="122">
        <v>0</v>
      </c>
      <c r="R2939" s="122">
        <v>0</v>
      </c>
      <c r="S2939" s="122">
        <v>0</v>
      </c>
      <c r="T2939" s="122">
        <v>0</v>
      </c>
      <c r="U2939" s="122">
        <v>0</v>
      </c>
      <c r="V2939" s="122">
        <v>0</v>
      </c>
      <c r="W2939" s="122">
        <v>0</v>
      </c>
      <c r="X2939" s="122">
        <v>0</v>
      </c>
      <c r="Y2939" s="122">
        <v>0</v>
      </c>
      <c r="Z2939" s="122">
        <v>0</v>
      </c>
      <c r="AA2939" s="122">
        <v>0</v>
      </c>
      <c r="AB2939" s="122">
        <v>0</v>
      </c>
      <c r="AC2939" s="122">
        <v>0</v>
      </c>
      <c r="AD2939" s="122">
        <v>0</v>
      </c>
      <c r="AE2939" s="122">
        <v>0</v>
      </c>
      <c r="AF2939" s="122">
        <v>0</v>
      </c>
      <c r="AG2939" s="122">
        <v>0</v>
      </c>
      <c r="AH2939" s="122">
        <v>0</v>
      </c>
      <c r="AI2939" s="122">
        <v>0</v>
      </c>
      <c r="AJ2939" s="122">
        <v>0</v>
      </c>
      <c r="AK2939" s="122">
        <v>0</v>
      </c>
      <c r="AL2939" s="122">
        <v>0</v>
      </c>
    </row>
    <row r="2940" spans="1:38" hidden="1" x14ac:dyDescent="0.25">
      <c r="A2940" s="122" t="s">
        <v>1997</v>
      </c>
      <c r="B2940" s="122">
        <v>1</v>
      </c>
      <c r="C2940" s="122" t="s">
        <v>2196</v>
      </c>
      <c r="D2940" s="122" t="s">
        <v>2099</v>
      </c>
      <c r="E2940" s="122">
        <v>54</v>
      </c>
      <c r="F2940" s="122">
        <v>4.2015830919999998E-4</v>
      </c>
      <c r="G2940" s="122">
        <v>3.6295043679999999E-4</v>
      </c>
      <c r="H2940" s="122">
        <v>3.9306640519999998E-4</v>
      </c>
      <c r="I2940" s="122">
        <v>4.2788994359999998E-4</v>
      </c>
      <c r="J2940" s="122">
        <v>4.1707188879999999E-4</v>
      </c>
      <c r="K2940" s="122">
        <v>4.2567645119999999E-4</v>
      </c>
      <c r="L2940" s="122">
        <v>3.9895866079999999E-4</v>
      </c>
      <c r="M2940" s="122">
        <v>3.8966822719999999E-4</v>
      </c>
      <c r="N2940" s="122">
        <v>3.5544752600000001E-4</v>
      </c>
      <c r="O2940" s="122">
        <v>3.1716067599999999E-4</v>
      </c>
      <c r="P2940" s="122">
        <v>3.3827227559999999E-4</v>
      </c>
      <c r="Q2940" s="122">
        <v>3.0927053360000001E-4</v>
      </c>
      <c r="R2940" s="122">
        <v>3.2436962319999998E-4</v>
      </c>
      <c r="S2940" s="122">
        <v>2.6376786239999997E-4</v>
      </c>
      <c r="T2940" s="122">
        <v>2.8537273519999999E-4</v>
      </c>
      <c r="U2940" s="122">
        <v>2.6228801200000001E-4</v>
      </c>
      <c r="V2940" s="122">
        <v>2.0795361440000001E-4</v>
      </c>
      <c r="W2940" s="122">
        <v>1.938769112E-4</v>
      </c>
      <c r="X2940" s="122">
        <v>1.8774599480000001E-4</v>
      </c>
      <c r="Y2940" s="122">
        <v>9.9791885200000005E-5</v>
      </c>
      <c r="Z2940" s="122">
        <v>0</v>
      </c>
      <c r="AA2940" s="122">
        <v>1.0204282227999999E-3</v>
      </c>
      <c r="AB2940" s="122">
        <v>0</v>
      </c>
      <c r="AC2940" s="122">
        <v>0</v>
      </c>
      <c r="AD2940" s="122">
        <v>0</v>
      </c>
      <c r="AE2940" s="122">
        <v>0</v>
      </c>
      <c r="AF2940" s="122">
        <v>0</v>
      </c>
      <c r="AG2940" s="122">
        <v>0</v>
      </c>
      <c r="AH2940" s="122">
        <v>0</v>
      </c>
      <c r="AI2940" s="122">
        <v>0</v>
      </c>
      <c r="AJ2940" s="122">
        <v>0</v>
      </c>
      <c r="AK2940" s="122">
        <v>0</v>
      </c>
      <c r="AL2940" s="122">
        <v>0</v>
      </c>
    </row>
    <row r="2941" spans="1:38" hidden="1" x14ac:dyDescent="0.25">
      <c r="A2941" s="122" t="s">
        <v>1997</v>
      </c>
      <c r="B2941" s="122">
        <v>1</v>
      </c>
      <c r="C2941" s="122" t="s">
        <v>2196</v>
      </c>
      <c r="D2941" s="122" t="s">
        <v>2100</v>
      </c>
      <c r="E2941" s="122">
        <v>54</v>
      </c>
      <c r="F2941" s="122">
        <v>0</v>
      </c>
      <c r="G2941" s="122">
        <v>0</v>
      </c>
      <c r="H2941" s="122">
        <v>0</v>
      </c>
      <c r="I2941" s="122">
        <v>0</v>
      </c>
      <c r="J2941" s="122">
        <v>0</v>
      </c>
      <c r="K2941" s="122">
        <v>0</v>
      </c>
      <c r="L2941" s="122">
        <v>0</v>
      </c>
      <c r="M2941" s="122">
        <v>0</v>
      </c>
      <c r="N2941" s="122">
        <v>0</v>
      </c>
      <c r="O2941" s="122">
        <v>0</v>
      </c>
      <c r="P2941" s="122">
        <v>0</v>
      </c>
      <c r="Q2941" s="122">
        <v>0</v>
      </c>
      <c r="R2941" s="122">
        <v>0</v>
      </c>
      <c r="S2941" s="122">
        <v>0</v>
      </c>
      <c r="T2941" s="122">
        <v>0</v>
      </c>
      <c r="U2941" s="122">
        <v>0</v>
      </c>
      <c r="V2941" s="122">
        <v>0</v>
      </c>
      <c r="W2941" s="122">
        <v>0</v>
      </c>
      <c r="X2941" s="122">
        <v>0</v>
      </c>
      <c r="Y2941" s="122">
        <v>0</v>
      </c>
      <c r="Z2941" s="122">
        <v>0</v>
      </c>
      <c r="AA2941" s="122">
        <v>0</v>
      </c>
      <c r="AB2941" s="122">
        <v>0</v>
      </c>
      <c r="AC2941" s="122">
        <v>0</v>
      </c>
      <c r="AD2941" s="122">
        <v>0</v>
      </c>
      <c r="AE2941" s="122">
        <v>0</v>
      </c>
      <c r="AF2941" s="122">
        <v>0</v>
      </c>
      <c r="AG2941" s="122">
        <v>0</v>
      </c>
      <c r="AH2941" s="122">
        <v>0</v>
      </c>
      <c r="AI2941" s="122">
        <v>0</v>
      </c>
      <c r="AJ2941" s="122">
        <v>0</v>
      </c>
      <c r="AK2941" s="122">
        <v>0</v>
      </c>
      <c r="AL2941" s="122">
        <v>0</v>
      </c>
    </row>
    <row r="2942" spans="1:38" hidden="1" x14ac:dyDescent="0.25">
      <c r="A2942" s="122" t="s">
        <v>1997</v>
      </c>
      <c r="B2942" s="122">
        <v>1</v>
      </c>
      <c r="C2942" s="122" t="s">
        <v>2196</v>
      </c>
      <c r="D2942" s="122" t="s">
        <v>2101</v>
      </c>
      <c r="E2942" s="122">
        <v>54</v>
      </c>
      <c r="F2942" s="122">
        <v>1.6094059575999999E-3</v>
      </c>
      <c r="G2942" s="122">
        <v>1.3902726236000001E-3</v>
      </c>
      <c r="H2942" s="122">
        <v>1.5056310976E-3</v>
      </c>
      <c r="I2942" s="122">
        <v>1.6390217956E-3</v>
      </c>
      <c r="J2942" s="122">
        <v>1.5975835036000001E-3</v>
      </c>
      <c r="K2942" s="122">
        <v>1.6305430680000001E-3</v>
      </c>
      <c r="L2942" s="122">
        <v>1.528201234E-3</v>
      </c>
      <c r="M2942" s="122">
        <v>1.4926144576E-3</v>
      </c>
      <c r="N2942" s="122">
        <v>1.3708207744000001E-3</v>
      </c>
      <c r="O2942" s="122">
        <v>1.3020900507999999E-3</v>
      </c>
      <c r="P2942" s="122">
        <v>1.318514484E-3</v>
      </c>
      <c r="Q2942" s="122">
        <v>1.2131840616E-3</v>
      </c>
      <c r="R2942" s="122">
        <v>1.1822968696000001E-3</v>
      </c>
      <c r="S2942" s="122">
        <v>1.1266962420000001E-3</v>
      </c>
      <c r="T2942" s="122">
        <v>9.0729816239999998E-4</v>
      </c>
      <c r="U2942" s="122">
        <v>1.0252129384E-3</v>
      </c>
      <c r="V2942" s="122">
        <v>8.4361783240000001E-4</v>
      </c>
      <c r="W2942" s="122">
        <v>7.2604089320000003E-4</v>
      </c>
      <c r="X2942" s="122">
        <v>6.4816816679999999E-4</v>
      </c>
      <c r="Y2942" s="122">
        <v>3.18609942E-4</v>
      </c>
      <c r="Z2942" s="122">
        <v>2.4684144659999998E-3</v>
      </c>
      <c r="AA2942" s="122">
        <v>2.4928601319999999E-3</v>
      </c>
      <c r="AB2942" s="122">
        <v>2.2751515583999998E-3</v>
      </c>
      <c r="AC2942" s="122">
        <v>2.138926048E-3</v>
      </c>
      <c r="AD2942" s="122">
        <v>2.0603486120000002E-3</v>
      </c>
      <c r="AE2942" s="122">
        <v>2.2248418444E-3</v>
      </c>
      <c r="AF2942" s="122">
        <v>2.0960188928E-3</v>
      </c>
      <c r="AG2942" s="122">
        <v>1.4798448363999999E-3</v>
      </c>
      <c r="AH2942" s="122">
        <v>1.5063044416E-3</v>
      </c>
      <c r="AI2942" s="122">
        <v>1.4565067608E-3</v>
      </c>
      <c r="AJ2942" s="122">
        <v>1.2012894432000001E-3</v>
      </c>
      <c r="AK2942" s="122">
        <v>1.3644525439999999E-3</v>
      </c>
      <c r="AL2942" s="122">
        <v>0</v>
      </c>
    </row>
    <row r="2943" spans="1:38" hidden="1" x14ac:dyDescent="0.25">
      <c r="A2943" s="122" t="s">
        <v>1997</v>
      </c>
      <c r="B2943" s="122">
        <v>1</v>
      </c>
      <c r="C2943" s="122" t="s">
        <v>2196</v>
      </c>
      <c r="D2943" s="122" t="s">
        <v>2102</v>
      </c>
      <c r="E2943" s="122">
        <v>54</v>
      </c>
      <c r="F2943" s="122">
        <v>5.06459268E-5</v>
      </c>
      <c r="G2943" s="122">
        <v>4.3750084000000003E-5</v>
      </c>
      <c r="H2943" s="122">
        <v>4.7380267199999997E-5</v>
      </c>
      <c r="I2943" s="122">
        <v>5.1577901199999999E-5</v>
      </c>
      <c r="J2943" s="122">
        <v>5.0273890799999999E-5</v>
      </c>
      <c r="K2943" s="122">
        <v>5.1311086399999999E-5</v>
      </c>
      <c r="L2943" s="122">
        <v>4.8090520799999997E-5</v>
      </c>
      <c r="M2943" s="122">
        <v>4.6970649599999997E-5</v>
      </c>
      <c r="N2943" s="122">
        <v>4.8745356800000002E-5</v>
      </c>
      <c r="O2943" s="122">
        <v>5.0848347199999997E-5</v>
      </c>
      <c r="P2943" s="122">
        <v>4.8543549599999997E-5</v>
      </c>
      <c r="Q2943" s="122">
        <v>3.62058312E-5</v>
      </c>
      <c r="R2943" s="122">
        <v>3.6750926799999998E-5</v>
      </c>
      <c r="S2943" s="122">
        <v>3.8112905600000002E-5</v>
      </c>
      <c r="T2943" s="122">
        <v>3.2318669599999998E-5</v>
      </c>
      <c r="U2943" s="122">
        <v>3.0437456000000001E-5</v>
      </c>
      <c r="V2943" s="122">
        <v>2.70245808E-5</v>
      </c>
      <c r="W2943" s="122">
        <v>2.7035859200000001E-5</v>
      </c>
      <c r="X2943" s="122">
        <v>2.3851716000000001E-5</v>
      </c>
      <c r="Y2943" s="122">
        <v>1.35876552E-5</v>
      </c>
      <c r="Z2943" s="122">
        <v>3.8418646616E-3</v>
      </c>
      <c r="AA2943" s="122">
        <v>3.9569080935999996E-3</v>
      </c>
      <c r="AB2943" s="122">
        <v>4.6537153600000004E-3</v>
      </c>
      <c r="AC2943" s="122">
        <v>4.5611089272000003E-3</v>
      </c>
      <c r="AD2943" s="122">
        <v>4.5721059663999999E-3</v>
      </c>
      <c r="AE2943" s="122">
        <v>3.3876682728E-3</v>
      </c>
      <c r="AF2943" s="122">
        <v>2.9994251223999999E-3</v>
      </c>
      <c r="AG2943" s="122">
        <v>3.4293118384E-3</v>
      </c>
      <c r="AH2943" s="122">
        <v>3.8970757784000001E-3</v>
      </c>
      <c r="AI2943" s="122">
        <v>3.7682403724000001E-3</v>
      </c>
      <c r="AJ2943" s="122">
        <v>3.4599474728000002E-3</v>
      </c>
      <c r="AK2943" s="122">
        <v>3.5474366676000002E-3</v>
      </c>
      <c r="AL2943" s="122">
        <v>0</v>
      </c>
    </row>
    <row r="2944" spans="1:38" hidden="1" x14ac:dyDescent="0.25">
      <c r="A2944" s="122" t="s">
        <v>1997</v>
      </c>
      <c r="B2944" s="122">
        <v>1</v>
      </c>
      <c r="C2944" s="122" t="s">
        <v>2196</v>
      </c>
      <c r="D2944" s="122" t="s">
        <v>2103</v>
      </c>
      <c r="E2944" s="122">
        <v>54</v>
      </c>
      <c r="F2944" s="122">
        <v>7.7093357600000002E-5</v>
      </c>
      <c r="G2944" s="122">
        <v>6.6596487999999999E-5</v>
      </c>
      <c r="H2944" s="122">
        <v>7.2122360799999996E-5</v>
      </c>
      <c r="I2944" s="122">
        <v>7.8512008399999998E-5</v>
      </c>
      <c r="J2944" s="122">
        <v>7.6527040799999997E-5</v>
      </c>
      <c r="K2944" s="122">
        <v>7.8105862799999996E-5</v>
      </c>
      <c r="L2944" s="122">
        <v>7.3203508E-5</v>
      </c>
      <c r="M2944" s="122">
        <v>7.1498840000000003E-5</v>
      </c>
      <c r="N2944" s="122">
        <v>8.0570168000000002E-5</v>
      </c>
      <c r="O2944" s="122">
        <v>9.1124412400000004E-5</v>
      </c>
      <c r="P2944" s="122">
        <v>9.4207260000000006E-5</v>
      </c>
      <c r="Q2944" s="122">
        <v>7.6019244000000006E-5</v>
      </c>
      <c r="R2944" s="122">
        <v>8.3428458399999994E-5</v>
      </c>
      <c r="S2944" s="122">
        <v>7.0933872800000005E-5</v>
      </c>
      <c r="T2944" s="122">
        <v>4.8003186000000003E-5</v>
      </c>
      <c r="U2944" s="122">
        <v>3.4659486399999997E-5</v>
      </c>
      <c r="V2944" s="122">
        <v>2.2108147600000001E-5</v>
      </c>
      <c r="W2944" s="122">
        <v>1.4074550000000001E-5</v>
      </c>
      <c r="X2944" s="122">
        <v>1.2416922E-5</v>
      </c>
      <c r="Y2944" s="122">
        <v>7.0735727999999999E-6</v>
      </c>
      <c r="Z2944" s="122">
        <v>0</v>
      </c>
      <c r="AA2944" s="122">
        <v>0</v>
      </c>
      <c r="AB2944" s="122">
        <v>0</v>
      </c>
      <c r="AC2944" s="122">
        <v>0</v>
      </c>
      <c r="AD2944" s="122">
        <v>0</v>
      </c>
      <c r="AE2944" s="122">
        <v>0</v>
      </c>
      <c r="AF2944" s="122">
        <v>0</v>
      </c>
      <c r="AG2944" s="122">
        <v>0</v>
      </c>
      <c r="AH2944" s="122">
        <v>0</v>
      </c>
      <c r="AI2944" s="122">
        <v>0</v>
      </c>
      <c r="AJ2944" s="122">
        <v>0</v>
      </c>
      <c r="AK2944" s="122">
        <v>0</v>
      </c>
      <c r="AL2944" s="122">
        <v>0</v>
      </c>
    </row>
    <row r="2945" spans="1:38" hidden="1" x14ac:dyDescent="0.25">
      <c r="A2945" s="122" t="s">
        <v>1997</v>
      </c>
      <c r="B2945" s="122">
        <v>1</v>
      </c>
      <c r="C2945" s="122" t="s">
        <v>2196</v>
      </c>
      <c r="D2945" s="122" t="s">
        <v>2137</v>
      </c>
      <c r="E2945" s="122">
        <v>54</v>
      </c>
      <c r="F2945" s="122">
        <v>0</v>
      </c>
      <c r="G2945" s="122">
        <v>0</v>
      </c>
      <c r="H2945" s="122">
        <v>0</v>
      </c>
      <c r="I2945" s="122">
        <v>0</v>
      </c>
      <c r="J2945" s="122">
        <v>0</v>
      </c>
      <c r="K2945" s="122">
        <v>0</v>
      </c>
      <c r="L2945" s="122">
        <v>0</v>
      </c>
      <c r="M2945" s="122">
        <v>0</v>
      </c>
      <c r="N2945" s="122">
        <v>0</v>
      </c>
      <c r="O2945" s="122">
        <v>0</v>
      </c>
      <c r="P2945" s="122">
        <v>0</v>
      </c>
      <c r="Q2945" s="122">
        <v>0</v>
      </c>
      <c r="R2945" s="122">
        <v>0</v>
      </c>
      <c r="S2945" s="122">
        <v>0</v>
      </c>
      <c r="T2945" s="122">
        <v>0</v>
      </c>
      <c r="U2945" s="122">
        <v>0</v>
      </c>
      <c r="V2945" s="122">
        <v>0</v>
      </c>
      <c r="W2945" s="122">
        <v>0</v>
      </c>
      <c r="X2945" s="122">
        <v>0</v>
      </c>
      <c r="Y2945" s="122">
        <v>0</v>
      </c>
      <c r="Z2945" s="122">
        <v>0</v>
      </c>
      <c r="AA2945" s="122">
        <v>0</v>
      </c>
      <c r="AB2945" s="122">
        <v>0</v>
      </c>
      <c r="AC2945" s="122">
        <v>0</v>
      </c>
      <c r="AD2945" s="122">
        <v>0</v>
      </c>
      <c r="AE2945" s="122">
        <v>0</v>
      </c>
      <c r="AF2945" s="122">
        <v>0</v>
      </c>
      <c r="AG2945" s="122">
        <v>0</v>
      </c>
      <c r="AH2945" s="122">
        <v>0</v>
      </c>
      <c r="AI2945" s="122">
        <v>0</v>
      </c>
      <c r="AJ2945" s="122">
        <v>0</v>
      </c>
      <c r="AK2945" s="122">
        <v>0</v>
      </c>
      <c r="AL2945" s="122">
        <v>0</v>
      </c>
    </row>
    <row r="2946" spans="1:38" hidden="1" x14ac:dyDescent="0.25">
      <c r="A2946" s="122" t="s">
        <v>1997</v>
      </c>
      <c r="B2946" s="122">
        <v>1</v>
      </c>
      <c r="C2946" s="122" t="s">
        <v>2196</v>
      </c>
      <c r="D2946" s="122" t="s">
        <v>2104</v>
      </c>
      <c r="E2946" s="122">
        <v>54</v>
      </c>
      <c r="F2946" s="122">
        <v>8.6132594800000006E-5</v>
      </c>
      <c r="G2946" s="122">
        <v>7.4404960000000001E-5</v>
      </c>
      <c r="H2946" s="122">
        <v>8.0578744400000002E-5</v>
      </c>
      <c r="I2946" s="122">
        <v>8.7717582399999999E-5</v>
      </c>
      <c r="J2946" s="122">
        <v>8.5499875999999999E-5</v>
      </c>
      <c r="K2946" s="122">
        <v>8.7263814400000001E-5</v>
      </c>
      <c r="L2946" s="122">
        <v>8.1786658800000006E-5</v>
      </c>
      <c r="M2946" s="122">
        <v>7.9882115599999996E-5</v>
      </c>
      <c r="N2946" s="122">
        <v>6.9372220399999994E-5</v>
      </c>
      <c r="O2946" s="122">
        <v>5.6282463999999997E-5</v>
      </c>
      <c r="P2946" s="122">
        <v>3.9906283199999998E-5</v>
      </c>
      <c r="Q2946" s="122">
        <v>1.8478056800000001E-5</v>
      </c>
      <c r="R2946" s="122">
        <v>0</v>
      </c>
      <c r="S2946" s="122">
        <v>3.9765655999999997E-5</v>
      </c>
      <c r="T2946" s="122">
        <v>6.3186838400000007E-5</v>
      </c>
      <c r="U2946" s="122">
        <v>1.014660724E-4</v>
      </c>
      <c r="V2946" s="122">
        <v>1.1368018480000001E-4</v>
      </c>
      <c r="W2946" s="122">
        <v>1.319894912E-4</v>
      </c>
      <c r="X2946" s="122">
        <v>1.254288056E-4</v>
      </c>
      <c r="Y2946" s="122">
        <v>7.7198018799999997E-5</v>
      </c>
      <c r="Z2946" s="122">
        <v>0</v>
      </c>
      <c r="AA2946" s="122">
        <v>0</v>
      </c>
      <c r="AB2946" s="122">
        <v>0</v>
      </c>
      <c r="AC2946" s="122">
        <v>0</v>
      </c>
      <c r="AD2946" s="122">
        <v>0</v>
      </c>
      <c r="AE2946" s="122">
        <v>0</v>
      </c>
      <c r="AF2946" s="122">
        <v>0</v>
      </c>
      <c r="AG2946" s="122">
        <v>0</v>
      </c>
      <c r="AH2946" s="122">
        <v>0</v>
      </c>
      <c r="AI2946" s="122">
        <v>0</v>
      </c>
      <c r="AJ2946" s="122">
        <v>0</v>
      </c>
      <c r="AK2946" s="122">
        <v>0</v>
      </c>
      <c r="AL2946" s="122">
        <v>0</v>
      </c>
    </row>
    <row r="2947" spans="1:38" hidden="1" x14ac:dyDescent="0.25">
      <c r="A2947" s="122" t="s">
        <v>1997</v>
      </c>
      <c r="B2947" s="122">
        <v>1</v>
      </c>
      <c r="C2947" s="122" t="s">
        <v>2196</v>
      </c>
      <c r="D2947" s="122" t="s">
        <v>2105</v>
      </c>
      <c r="E2947" s="122">
        <v>54</v>
      </c>
      <c r="F2947" s="122">
        <v>0</v>
      </c>
      <c r="G2947" s="122">
        <v>0</v>
      </c>
      <c r="H2947" s="122">
        <v>0</v>
      </c>
      <c r="I2947" s="122">
        <v>0</v>
      </c>
      <c r="J2947" s="122">
        <v>0</v>
      </c>
      <c r="K2947" s="122">
        <v>0</v>
      </c>
      <c r="L2947" s="122">
        <v>0</v>
      </c>
      <c r="M2947" s="122">
        <v>0</v>
      </c>
      <c r="N2947" s="122">
        <v>0</v>
      </c>
      <c r="O2947" s="122">
        <v>0</v>
      </c>
      <c r="P2947" s="122">
        <v>0</v>
      </c>
      <c r="Q2947" s="122">
        <v>0</v>
      </c>
      <c r="R2947" s="122">
        <v>0</v>
      </c>
      <c r="S2947" s="122">
        <v>0</v>
      </c>
      <c r="T2947" s="122">
        <v>0</v>
      </c>
      <c r="U2947" s="122">
        <v>0</v>
      </c>
      <c r="V2947" s="122">
        <v>0</v>
      </c>
      <c r="W2947" s="122">
        <v>0</v>
      </c>
      <c r="X2947" s="122">
        <v>0</v>
      </c>
      <c r="Y2947" s="122">
        <v>0</v>
      </c>
      <c r="Z2947" s="122">
        <v>0</v>
      </c>
      <c r="AA2947" s="122">
        <v>0</v>
      </c>
      <c r="AB2947" s="122">
        <v>0</v>
      </c>
      <c r="AC2947" s="122">
        <v>0</v>
      </c>
      <c r="AD2947" s="122">
        <v>0</v>
      </c>
      <c r="AE2947" s="122">
        <v>0</v>
      </c>
      <c r="AF2947" s="122">
        <v>0</v>
      </c>
      <c r="AG2947" s="122">
        <v>0</v>
      </c>
      <c r="AH2947" s="122">
        <v>0</v>
      </c>
      <c r="AI2947" s="122">
        <v>0</v>
      </c>
      <c r="AJ2947" s="122">
        <v>0</v>
      </c>
      <c r="AK2947" s="122">
        <v>0</v>
      </c>
      <c r="AL2947" s="122">
        <v>0</v>
      </c>
    </row>
    <row r="2948" spans="1:38" hidden="1" x14ac:dyDescent="0.25">
      <c r="A2948" s="122" t="s">
        <v>1997</v>
      </c>
      <c r="B2948" s="122">
        <v>1</v>
      </c>
      <c r="C2948" s="122" t="s">
        <v>2196</v>
      </c>
      <c r="D2948" s="122" t="s">
        <v>2106</v>
      </c>
      <c r="E2948" s="122">
        <v>54</v>
      </c>
      <c r="F2948" s="122">
        <v>2.4658806759999998E-4</v>
      </c>
      <c r="G2948" s="122">
        <v>2.130131556E-4</v>
      </c>
      <c r="H2948" s="122">
        <v>2.3068801559999999E-4</v>
      </c>
      <c r="I2948" s="122">
        <v>2.5112571400000001E-4</v>
      </c>
      <c r="J2948" s="122">
        <v>2.4477666919999998E-4</v>
      </c>
      <c r="K2948" s="122">
        <v>2.498266288E-4</v>
      </c>
      <c r="L2948" s="122">
        <v>2.3414613879999999E-4</v>
      </c>
      <c r="M2948" s="122">
        <v>2.286936456E-4</v>
      </c>
      <c r="N2948" s="122">
        <v>2.6404833279999998E-4</v>
      </c>
      <c r="O2948" s="122">
        <v>3.1254727839999998E-4</v>
      </c>
      <c r="P2948" s="122">
        <v>4.0090471119999998E-4</v>
      </c>
      <c r="Q2948" s="122">
        <v>5.1732921799999996E-4</v>
      </c>
      <c r="R2948" s="122">
        <v>6.7696954079999997E-4</v>
      </c>
      <c r="S2948" s="122">
        <v>6.5017398320000002E-4</v>
      </c>
      <c r="T2948" s="122">
        <v>4.6886025760000001E-4</v>
      </c>
      <c r="U2948" s="122">
        <v>4.098866912E-4</v>
      </c>
      <c r="V2948" s="122">
        <v>3.1593871679999998E-4</v>
      </c>
      <c r="W2948" s="122">
        <v>2.95215228E-4</v>
      </c>
      <c r="X2948" s="122">
        <v>2.5510638159999998E-4</v>
      </c>
      <c r="Y2948" s="122">
        <v>1.5261555960000001E-4</v>
      </c>
      <c r="Z2948" s="122">
        <v>0</v>
      </c>
      <c r="AA2948" s="122">
        <v>0</v>
      </c>
      <c r="AB2948" s="122">
        <v>0</v>
      </c>
      <c r="AC2948" s="122">
        <v>0</v>
      </c>
      <c r="AD2948" s="122">
        <v>0</v>
      </c>
      <c r="AE2948" s="122">
        <v>0</v>
      </c>
      <c r="AF2948" s="122">
        <v>0</v>
      </c>
      <c r="AG2948" s="122">
        <v>0</v>
      </c>
      <c r="AH2948" s="122">
        <v>0</v>
      </c>
      <c r="AI2948" s="122">
        <v>0</v>
      </c>
      <c r="AJ2948" s="122">
        <v>0</v>
      </c>
      <c r="AK2948" s="122">
        <v>0</v>
      </c>
      <c r="AL2948" s="122">
        <v>0</v>
      </c>
    </row>
    <row r="2949" spans="1:38" hidden="1" x14ac:dyDescent="0.25">
      <c r="A2949" s="122" t="s">
        <v>1997</v>
      </c>
      <c r="B2949" s="122">
        <v>1</v>
      </c>
      <c r="C2949" s="122" t="s">
        <v>2196</v>
      </c>
      <c r="D2949" s="122" t="s">
        <v>2107</v>
      </c>
      <c r="E2949" s="122">
        <v>54</v>
      </c>
      <c r="F2949" s="122">
        <v>0</v>
      </c>
      <c r="G2949" s="122">
        <v>0</v>
      </c>
      <c r="H2949" s="122">
        <v>0</v>
      </c>
      <c r="I2949" s="122">
        <v>0</v>
      </c>
      <c r="J2949" s="122">
        <v>0</v>
      </c>
      <c r="K2949" s="122">
        <v>0</v>
      </c>
      <c r="L2949" s="122">
        <v>0</v>
      </c>
      <c r="M2949" s="122">
        <v>0</v>
      </c>
      <c r="N2949" s="122">
        <v>0</v>
      </c>
      <c r="O2949" s="122">
        <v>0</v>
      </c>
      <c r="P2949" s="122">
        <v>0</v>
      </c>
      <c r="Q2949" s="122">
        <v>0</v>
      </c>
      <c r="R2949" s="122">
        <v>0</v>
      </c>
      <c r="S2949" s="122">
        <v>0</v>
      </c>
      <c r="T2949" s="122">
        <v>0</v>
      </c>
      <c r="U2949" s="122">
        <v>0</v>
      </c>
      <c r="V2949" s="122">
        <v>0</v>
      </c>
      <c r="W2949" s="122">
        <v>0</v>
      </c>
      <c r="X2949" s="122">
        <v>0</v>
      </c>
      <c r="Y2949" s="122">
        <v>0</v>
      </c>
      <c r="Z2949" s="122">
        <v>0</v>
      </c>
      <c r="AA2949" s="122">
        <v>0</v>
      </c>
      <c r="AB2949" s="122">
        <v>0</v>
      </c>
      <c r="AC2949" s="122">
        <v>0</v>
      </c>
      <c r="AD2949" s="122">
        <v>0</v>
      </c>
      <c r="AE2949" s="122">
        <v>0</v>
      </c>
      <c r="AF2949" s="122">
        <v>0</v>
      </c>
      <c r="AG2949" s="122">
        <v>0</v>
      </c>
      <c r="AH2949" s="122">
        <v>0</v>
      </c>
      <c r="AI2949" s="122">
        <v>0</v>
      </c>
      <c r="AJ2949" s="122">
        <v>0</v>
      </c>
      <c r="AK2949" s="122">
        <v>0</v>
      </c>
      <c r="AL2949" s="122">
        <v>0</v>
      </c>
    </row>
    <row r="2950" spans="1:38" hidden="1" x14ac:dyDescent="0.25">
      <c r="A2950" s="122" t="s">
        <v>1997</v>
      </c>
      <c r="B2950" s="122">
        <v>1</v>
      </c>
      <c r="C2950" s="122" t="s">
        <v>2196</v>
      </c>
      <c r="D2950" s="122" t="s">
        <v>475</v>
      </c>
      <c r="E2950" s="122">
        <v>54</v>
      </c>
      <c r="F2950" s="122">
        <v>0</v>
      </c>
      <c r="G2950" s="122">
        <v>0</v>
      </c>
      <c r="H2950" s="122">
        <v>0</v>
      </c>
      <c r="I2950" s="122">
        <v>0</v>
      </c>
      <c r="J2950" s="122">
        <v>0</v>
      </c>
      <c r="K2950" s="122">
        <v>0</v>
      </c>
      <c r="L2950" s="122">
        <v>0</v>
      </c>
      <c r="M2950" s="122">
        <v>0</v>
      </c>
      <c r="N2950" s="122">
        <v>0</v>
      </c>
      <c r="O2950" s="122">
        <v>0</v>
      </c>
      <c r="P2950" s="122">
        <v>0</v>
      </c>
      <c r="Q2950" s="122">
        <v>0</v>
      </c>
      <c r="R2950" s="122">
        <v>0</v>
      </c>
      <c r="S2950" s="122">
        <v>0</v>
      </c>
      <c r="T2950" s="122">
        <v>0</v>
      </c>
      <c r="U2950" s="122">
        <v>0</v>
      </c>
      <c r="V2950" s="122">
        <v>0</v>
      </c>
      <c r="W2950" s="122">
        <v>0</v>
      </c>
      <c r="X2950" s="122">
        <v>0</v>
      </c>
      <c r="Y2950" s="122">
        <v>0</v>
      </c>
      <c r="Z2950" s="122">
        <v>0</v>
      </c>
      <c r="AA2950" s="122">
        <v>0</v>
      </c>
      <c r="AB2950" s="122">
        <v>0</v>
      </c>
      <c r="AC2950" s="122">
        <v>0</v>
      </c>
      <c r="AD2950" s="122">
        <v>0</v>
      </c>
      <c r="AE2950" s="122">
        <v>0</v>
      </c>
      <c r="AF2950" s="122">
        <v>0</v>
      </c>
      <c r="AG2950" s="122">
        <v>0</v>
      </c>
      <c r="AH2950" s="122">
        <v>0</v>
      </c>
      <c r="AI2950" s="122">
        <v>0</v>
      </c>
      <c r="AJ2950" s="122">
        <v>0</v>
      </c>
      <c r="AK2950" s="122">
        <v>0</v>
      </c>
      <c r="AL2950" s="122">
        <v>0</v>
      </c>
    </row>
    <row r="2951" spans="1:38" hidden="1" x14ac:dyDescent="0.25">
      <c r="A2951" s="122" t="s">
        <v>1997</v>
      </c>
      <c r="B2951" s="122">
        <v>1</v>
      </c>
      <c r="C2951" s="122" t="s">
        <v>2196</v>
      </c>
      <c r="D2951" s="122" t="s">
        <v>2108</v>
      </c>
      <c r="E2951" s="122">
        <v>54</v>
      </c>
      <c r="F2951" s="122">
        <v>0</v>
      </c>
      <c r="G2951" s="122">
        <v>0</v>
      </c>
      <c r="H2951" s="122">
        <v>0</v>
      </c>
      <c r="I2951" s="122">
        <v>0</v>
      </c>
      <c r="J2951" s="122">
        <v>0</v>
      </c>
      <c r="K2951" s="122">
        <v>0</v>
      </c>
      <c r="L2951" s="122">
        <v>0</v>
      </c>
      <c r="M2951" s="122">
        <v>0</v>
      </c>
      <c r="N2951" s="122">
        <v>0</v>
      </c>
      <c r="O2951" s="122">
        <v>0</v>
      </c>
      <c r="P2951" s="122">
        <v>0</v>
      </c>
      <c r="Q2951" s="122">
        <v>0</v>
      </c>
      <c r="R2951" s="122">
        <v>0</v>
      </c>
      <c r="S2951" s="122">
        <v>0</v>
      </c>
      <c r="T2951" s="122">
        <v>0</v>
      </c>
      <c r="U2951" s="122">
        <v>0</v>
      </c>
      <c r="V2951" s="122">
        <v>0</v>
      </c>
      <c r="W2951" s="122">
        <v>0</v>
      </c>
      <c r="X2951" s="122">
        <v>0</v>
      </c>
      <c r="Y2951" s="122">
        <v>0</v>
      </c>
      <c r="Z2951" s="122">
        <v>0</v>
      </c>
      <c r="AA2951" s="122">
        <v>0</v>
      </c>
      <c r="AB2951" s="122">
        <v>0</v>
      </c>
      <c r="AC2951" s="122">
        <v>0</v>
      </c>
      <c r="AD2951" s="122">
        <v>0</v>
      </c>
      <c r="AE2951" s="122">
        <v>0</v>
      </c>
      <c r="AF2951" s="122">
        <v>0</v>
      </c>
      <c r="AG2951" s="122">
        <v>0</v>
      </c>
      <c r="AH2951" s="122">
        <v>0</v>
      </c>
      <c r="AI2951" s="122">
        <v>0</v>
      </c>
      <c r="AJ2951" s="122">
        <v>0</v>
      </c>
      <c r="AK2951" s="122">
        <v>0</v>
      </c>
      <c r="AL2951" s="122">
        <v>0</v>
      </c>
    </row>
    <row r="2952" spans="1:38" hidden="1" x14ac:dyDescent="0.25">
      <c r="A2952" s="122" t="s">
        <v>1997</v>
      </c>
      <c r="B2952" s="122">
        <v>1</v>
      </c>
      <c r="C2952" s="122" t="s">
        <v>2196</v>
      </c>
      <c r="D2952" s="122" t="s">
        <v>2109</v>
      </c>
      <c r="E2952" s="122">
        <v>54</v>
      </c>
      <c r="F2952" s="122">
        <v>2.4201118479999999E-4</v>
      </c>
      <c r="G2952" s="122">
        <v>2.09059452E-4</v>
      </c>
      <c r="H2952" s="122">
        <v>2.2640624999999999E-4</v>
      </c>
      <c r="I2952" s="122">
        <v>2.4646460719999997E-4</v>
      </c>
      <c r="J2952" s="122">
        <v>2.402334088E-4</v>
      </c>
      <c r="K2952" s="122">
        <v>2.4518963560000003E-4</v>
      </c>
      <c r="L2952" s="122">
        <v>2.298001888E-4</v>
      </c>
      <c r="M2952" s="122">
        <v>2.2444889880000001E-4</v>
      </c>
      <c r="N2952" s="122">
        <v>2.047377752E-4</v>
      </c>
      <c r="O2952" s="122">
        <v>1.8268454959999999E-4</v>
      </c>
      <c r="P2952" s="122">
        <v>1.9484482920000001E-4</v>
      </c>
      <c r="Q2952" s="122">
        <v>1.7813982759999999E-4</v>
      </c>
      <c r="R2952" s="122">
        <v>1.8683690200000001E-4</v>
      </c>
      <c r="S2952" s="122">
        <v>1.5193029039999999E-4</v>
      </c>
      <c r="T2952" s="122">
        <v>1.6437469439999999E-4</v>
      </c>
      <c r="U2952" s="122">
        <v>1.510778948E-4</v>
      </c>
      <c r="V2952" s="122">
        <v>1.19781284E-4</v>
      </c>
      <c r="W2952" s="122">
        <v>1.1167310000000001E-4</v>
      </c>
      <c r="X2952" s="122">
        <v>1.081416924E-4</v>
      </c>
      <c r="Y2952" s="122">
        <v>5.7480124799999997E-5</v>
      </c>
      <c r="Z2952" s="122">
        <v>0</v>
      </c>
      <c r="AA2952" s="122">
        <v>0</v>
      </c>
      <c r="AB2952" s="122">
        <v>0</v>
      </c>
      <c r="AC2952" s="122">
        <v>0</v>
      </c>
      <c r="AD2952" s="122">
        <v>0</v>
      </c>
      <c r="AE2952" s="122">
        <v>0</v>
      </c>
      <c r="AF2952" s="122">
        <v>0</v>
      </c>
      <c r="AG2952" s="122">
        <v>0</v>
      </c>
      <c r="AH2952" s="122">
        <v>0</v>
      </c>
      <c r="AI2952" s="122">
        <v>0</v>
      </c>
      <c r="AJ2952" s="122">
        <v>0</v>
      </c>
      <c r="AK2952" s="122">
        <v>0</v>
      </c>
      <c r="AL2952" s="122">
        <v>0</v>
      </c>
    </row>
    <row r="2953" spans="1:38" hidden="1" x14ac:dyDescent="0.25">
      <c r="A2953" s="122" t="s">
        <v>1997</v>
      </c>
      <c r="B2953" s="122">
        <v>1</v>
      </c>
      <c r="C2953" s="122" t="s">
        <v>2196</v>
      </c>
      <c r="D2953" s="122" t="s">
        <v>2110</v>
      </c>
      <c r="E2953" s="122">
        <v>54</v>
      </c>
      <c r="F2953" s="122">
        <v>0</v>
      </c>
      <c r="G2953" s="122">
        <v>0</v>
      </c>
      <c r="H2953" s="122">
        <v>0</v>
      </c>
      <c r="I2953" s="122">
        <v>0</v>
      </c>
      <c r="J2953" s="122">
        <v>0</v>
      </c>
      <c r="K2953" s="122">
        <v>0</v>
      </c>
      <c r="L2953" s="122">
        <v>0</v>
      </c>
      <c r="M2953" s="122">
        <v>0</v>
      </c>
      <c r="N2953" s="122">
        <v>0</v>
      </c>
      <c r="O2953" s="122">
        <v>0</v>
      </c>
      <c r="P2953" s="122">
        <v>0</v>
      </c>
      <c r="Q2953" s="122">
        <v>0</v>
      </c>
      <c r="R2953" s="122">
        <v>0</v>
      </c>
      <c r="S2953" s="122">
        <v>0</v>
      </c>
      <c r="T2953" s="122">
        <v>0</v>
      </c>
      <c r="U2953" s="122">
        <v>0</v>
      </c>
      <c r="V2953" s="122">
        <v>0</v>
      </c>
      <c r="W2953" s="122">
        <v>0</v>
      </c>
      <c r="X2953" s="122">
        <v>0</v>
      </c>
      <c r="Y2953" s="122">
        <v>0</v>
      </c>
      <c r="Z2953" s="122">
        <v>0</v>
      </c>
      <c r="AA2953" s="122">
        <v>0</v>
      </c>
      <c r="AB2953" s="122">
        <v>0</v>
      </c>
      <c r="AC2953" s="122">
        <v>0</v>
      </c>
      <c r="AD2953" s="122">
        <v>0</v>
      </c>
      <c r="AE2953" s="122">
        <v>0</v>
      </c>
      <c r="AF2953" s="122">
        <v>0</v>
      </c>
      <c r="AG2953" s="122">
        <v>0</v>
      </c>
      <c r="AH2953" s="122">
        <v>0</v>
      </c>
      <c r="AI2953" s="122">
        <v>0</v>
      </c>
      <c r="AJ2953" s="122">
        <v>0</v>
      </c>
      <c r="AK2953" s="122">
        <v>0</v>
      </c>
      <c r="AL2953" s="122">
        <v>0</v>
      </c>
    </row>
    <row r="2954" spans="1:38" hidden="1" x14ac:dyDescent="0.25">
      <c r="A2954" s="122" t="s">
        <v>1997</v>
      </c>
      <c r="B2954" s="122">
        <v>1</v>
      </c>
      <c r="C2954" s="122" t="s">
        <v>2196</v>
      </c>
      <c r="D2954" s="122" t="s">
        <v>2111</v>
      </c>
      <c r="E2954" s="122">
        <v>54</v>
      </c>
      <c r="F2954" s="122">
        <v>0</v>
      </c>
      <c r="G2954" s="122">
        <v>0</v>
      </c>
      <c r="H2954" s="122">
        <v>0</v>
      </c>
      <c r="I2954" s="122">
        <v>0</v>
      </c>
      <c r="J2954" s="122">
        <v>0</v>
      </c>
      <c r="K2954" s="122">
        <v>0</v>
      </c>
      <c r="L2954" s="122">
        <v>0</v>
      </c>
      <c r="M2954" s="122">
        <v>0</v>
      </c>
      <c r="N2954" s="122">
        <v>0</v>
      </c>
      <c r="O2954" s="122">
        <v>0</v>
      </c>
      <c r="P2954" s="122">
        <v>0</v>
      </c>
      <c r="Q2954" s="122">
        <v>0</v>
      </c>
      <c r="R2954" s="122">
        <v>0</v>
      </c>
      <c r="S2954" s="122">
        <v>0</v>
      </c>
      <c r="T2954" s="122">
        <v>0</v>
      </c>
      <c r="U2954" s="122">
        <v>0</v>
      </c>
      <c r="V2954" s="122">
        <v>0</v>
      </c>
      <c r="W2954" s="122">
        <v>0</v>
      </c>
      <c r="X2954" s="122">
        <v>0</v>
      </c>
      <c r="Y2954" s="122">
        <v>0</v>
      </c>
      <c r="Z2954" s="122">
        <v>0</v>
      </c>
      <c r="AA2954" s="122">
        <v>0</v>
      </c>
      <c r="AB2954" s="122">
        <v>0</v>
      </c>
      <c r="AC2954" s="122">
        <v>0</v>
      </c>
      <c r="AD2954" s="122">
        <v>0</v>
      </c>
      <c r="AE2954" s="122">
        <v>0</v>
      </c>
      <c r="AF2954" s="122">
        <v>0</v>
      </c>
      <c r="AG2954" s="122">
        <v>0</v>
      </c>
      <c r="AH2954" s="122">
        <v>0</v>
      </c>
      <c r="AI2954" s="122">
        <v>0</v>
      </c>
      <c r="AJ2954" s="122">
        <v>0</v>
      </c>
      <c r="AK2954" s="122">
        <v>0</v>
      </c>
      <c r="AL2954" s="122">
        <v>0</v>
      </c>
    </row>
    <row r="2955" spans="1:38" hidden="1" x14ac:dyDescent="0.25">
      <c r="A2955" s="122" t="s">
        <v>1997</v>
      </c>
      <c r="B2955" s="122">
        <v>1</v>
      </c>
      <c r="C2955" s="122" t="s">
        <v>2196</v>
      </c>
      <c r="D2955" s="122" t="s">
        <v>2112</v>
      </c>
      <c r="E2955" s="122">
        <v>54</v>
      </c>
      <c r="F2955" s="122">
        <v>3.205807892E-4</v>
      </c>
      <c r="G2955" s="122">
        <v>2.7693118319999999E-4</v>
      </c>
      <c r="H2955" s="122">
        <v>2.9990966879999998E-4</v>
      </c>
      <c r="I2955" s="122">
        <v>3.2648002799999997E-4</v>
      </c>
      <c r="J2955" s="122">
        <v>3.1822585200000001E-4</v>
      </c>
      <c r="K2955" s="122">
        <v>3.2479113239999998E-4</v>
      </c>
      <c r="L2955" s="122">
        <v>3.0440545800000001E-4</v>
      </c>
      <c r="M2955" s="122">
        <v>2.9731685760000002E-4</v>
      </c>
      <c r="N2955" s="122">
        <v>2.712064628E-4</v>
      </c>
      <c r="O2955" s="122">
        <v>2.4199359519999999E-4</v>
      </c>
      <c r="P2955" s="122">
        <v>2.58101746E-4</v>
      </c>
      <c r="Q2955" s="122">
        <v>2.3597341599999999E-4</v>
      </c>
      <c r="R2955" s="122">
        <v>2.4749402160000001E-4</v>
      </c>
      <c r="S2955" s="122">
        <v>2.0125488039999999E-4</v>
      </c>
      <c r="T2955" s="122">
        <v>2.1773939599999999E-4</v>
      </c>
      <c r="U2955" s="122">
        <v>2.001257524E-4</v>
      </c>
      <c r="V2955" s="122">
        <v>1.58668608E-4</v>
      </c>
      <c r="W2955" s="122">
        <v>1.4792808239999999E-4</v>
      </c>
      <c r="X2955" s="122">
        <v>1.432501952E-4</v>
      </c>
      <c r="Y2955" s="122">
        <v>7.6141206399999998E-5</v>
      </c>
      <c r="Z2955" s="122">
        <v>0</v>
      </c>
      <c r="AA2955" s="122">
        <v>0</v>
      </c>
      <c r="AB2955" s="122">
        <v>0</v>
      </c>
      <c r="AC2955" s="122">
        <v>0</v>
      </c>
      <c r="AD2955" s="122">
        <v>0</v>
      </c>
      <c r="AE2955" s="122">
        <v>0</v>
      </c>
      <c r="AF2955" s="122">
        <v>0</v>
      </c>
      <c r="AG2955" s="122">
        <v>0</v>
      </c>
      <c r="AH2955" s="122">
        <v>0</v>
      </c>
      <c r="AI2955" s="122">
        <v>0</v>
      </c>
      <c r="AJ2955" s="122">
        <v>0</v>
      </c>
      <c r="AK2955" s="122">
        <v>0</v>
      </c>
      <c r="AL2955" s="122">
        <v>0</v>
      </c>
    </row>
    <row r="2956" spans="1:38" hidden="1" x14ac:dyDescent="0.25">
      <c r="A2956" s="122" t="s">
        <v>1997</v>
      </c>
      <c r="B2956" s="122">
        <v>1</v>
      </c>
      <c r="C2956" s="122" t="s">
        <v>2196</v>
      </c>
      <c r="D2956" s="122" t="s">
        <v>2113</v>
      </c>
      <c r="E2956" s="122">
        <v>54</v>
      </c>
      <c r="F2956" s="122">
        <v>3.4936316099999998E-3</v>
      </c>
      <c r="G2956" s="122">
        <v>3.0179460724000001E-3</v>
      </c>
      <c r="H2956" s="122">
        <v>3.2683614572000001E-3</v>
      </c>
      <c r="I2956" s="122">
        <v>3.5579204472000001E-3</v>
      </c>
      <c r="J2956" s="122">
        <v>3.4679679216000001E-3</v>
      </c>
      <c r="K2956" s="122">
        <v>3.5395151764000001E-3</v>
      </c>
      <c r="L2956" s="122">
        <v>3.3173557704E-3</v>
      </c>
      <c r="M2956" s="122">
        <v>3.2401054756E-3</v>
      </c>
      <c r="N2956" s="122">
        <v>3.2142457704E-3</v>
      </c>
      <c r="O2956" s="122">
        <v>3.4686061508E-3</v>
      </c>
      <c r="P2956" s="122">
        <v>3.3815517512000002E-3</v>
      </c>
      <c r="Q2956" s="122">
        <v>2.8218506931999999E-3</v>
      </c>
      <c r="R2956" s="122">
        <v>2.5238186764E-3</v>
      </c>
      <c r="S2956" s="122">
        <v>2.200972382E-3</v>
      </c>
      <c r="T2956" s="122">
        <v>2.2280040468000001E-3</v>
      </c>
      <c r="U2956" s="122">
        <v>2.5253034071999999E-3</v>
      </c>
      <c r="V2956" s="122">
        <v>2.0078661568000001E-3</v>
      </c>
      <c r="W2956" s="122">
        <v>1.9980665152E-3</v>
      </c>
      <c r="X2956" s="122">
        <v>1.8241533323999999E-3</v>
      </c>
      <c r="Y2956" s="122">
        <v>7.3465343560000001E-4</v>
      </c>
      <c r="Z2956" s="122">
        <v>0</v>
      </c>
      <c r="AA2956" s="122">
        <v>0</v>
      </c>
      <c r="AB2956" s="122">
        <v>0</v>
      </c>
      <c r="AC2956" s="122">
        <v>0</v>
      </c>
      <c r="AD2956" s="122">
        <v>0</v>
      </c>
      <c r="AE2956" s="122">
        <v>0</v>
      </c>
      <c r="AF2956" s="122">
        <v>0</v>
      </c>
      <c r="AG2956" s="122">
        <v>0</v>
      </c>
      <c r="AH2956" s="122">
        <v>0</v>
      </c>
      <c r="AI2956" s="122">
        <v>0</v>
      </c>
      <c r="AJ2956" s="122">
        <v>0</v>
      </c>
      <c r="AK2956" s="122">
        <v>1.0204440316000001E-3</v>
      </c>
      <c r="AL2956" s="122">
        <v>0</v>
      </c>
    </row>
    <row r="2957" spans="1:38" hidden="1" x14ac:dyDescent="0.25">
      <c r="A2957" s="122" t="s">
        <v>1997</v>
      </c>
      <c r="B2957" s="122">
        <v>1</v>
      </c>
      <c r="C2957" s="122" t="s">
        <v>2196</v>
      </c>
      <c r="D2957" s="122" t="s">
        <v>2114</v>
      </c>
      <c r="E2957" s="122">
        <v>54</v>
      </c>
      <c r="F2957" s="122">
        <v>5.478396E-5</v>
      </c>
      <c r="G2957" s="122">
        <v>4.7324692800000002E-5</v>
      </c>
      <c r="H2957" s="122">
        <v>5.1251480000000001E-5</v>
      </c>
      <c r="I2957" s="122">
        <v>5.5792080400000002E-5</v>
      </c>
      <c r="J2957" s="122">
        <v>5.4381527199999998E-5</v>
      </c>
      <c r="K2957" s="122">
        <v>5.5503464800000003E-5</v>
      </c>
      <c r="L2957" s="122">
        <v>5.2019763600000001E-5</v>
      </c>
      <c r="M2957" s="122">
        <v>5.0808394000000003E-5</v>
      </c>
      <c r="N2957" s="122">
        <v>5.7452116400000002E-5</v>
      </c>
      <c r="O2957" s="122">
        <v>6.5180105200000007E-5</v>
      </c>
      <c r="P2957" s="122">
        <v>6.75751608E-5</v>
      </c>
      <c r="Q2957" s="122">
        <v>5.46687904E-5</v>
      </c>
      <c r="R2957" s="122">
        <v>6.0137879199999998E-5</v>
      </c>
      <c r="S2957" s="122">
        <v>7.1685275199999998E-5</v>
      </c>
      <c r="T2957" s="122">
        <v>6.8049304399999996E-5</v>
      </c>
      <c r="U2957" s="122">
        <v>7.0395547600000005E-5</v>
      </c>
      <c r="V2957" s="122">
        <v>6.7682882399999999E-5</v>
      </c>
      <c r="W2957" s="122">
        <v>7.2519717200000006E-5</v>
      </c>
      <c r="X2957" s="122">
        <v>6.3978720400000006E-5</v>
      </c>
      <c r="Y2957" s="122">
        <v>3.6446888799999998E-5</v>
      </c>
      <c r="Z2957" s="122">
        <v>0</v>
      </c>
      <c r="AA2957" s="122">
        <v>0</v>
      </c>
      <c r="AB2957" s="122">
        <v>0</v>
      </c>
      <c r="AC2957" s="122">
        <v>0</v>
      </c>
      <c r="AD2957" s="122">
        <v>0</v>
      </c>
      <c r="AE2957" s="122">
        <v>0</v>
      </c>
      <c r="AF2957" s="122">
        <v>0</v>
      </c>
      <c r="AG2957" s="122">
        <v>0</v>
      </c>
      <c r="AH2957" s="122">
        <v>0</v>
      </c>
      <c r="AI2957" s="122">
        <v>0</v>
      </c>
      <c r="AJ2957" s="122">
        <v>0</v>
      </c>
      <c r="AK2957" s="122">
        <v>0</v>
      </c>
      <c r="AL2957" s="122">
        <v>0</v>
      </c>
    </row>
    <row r="2958" spans="1:38" hidden="1" x14ac:dyDescent="0.25">
      <c r="A2958" s="122" t="s">
        <v>1997</v>
      </c>
      <c r="B2958" s="122">
        <v>1</v>
      </c>
      <c r="C2958" s="122" t="s">
        <v>2196</v>
      </c>
      <c r="D2958" s="122" t="s">
        <v>2115</v>
      </c>
      <c r="E2958" s="122">
        <v>54</v>
      </c>
      <c r="F2958" s="122">
        <v>3.470809804E-4</v>
      </c>
      <c r="G2958" s="122">
        <v>2.9982316279999999E-4</v>
      </c>
      <c r="H2958" s="122">
        <v>3.2470112079999999E-4</v>
      </c>
      <c r="I2958" s="122">
        <v>3.5346786720000001E-4</v>
      </c>
      <c r="J2958" s="122">
        <v>3.4453137599999999E-4</v>
      </c>
      <c r="K2958" s="122">
        <v>3.5163936359999999E-4</v>
      </c>
      <c r="L2958" s="122">
        <v>3.2956854840000003E-4</v>
      </c>
      <c r="M2958" s="122">
        <v>3.2189398079999999E-4</v>
      </c>
      <c r="N2958" s="122">
        <v>2.5474004360000001E-4</v>
      </c>
      <c r="O2958" s="122">
        <v>2.032342284E-4</v>
      </c>
      <c r="P2958" s="122">
        <v>1.9548493720000001E-4</v>
      </c>
      <c r="Q2958" s="122">
        <v>1.2316724560000001E-4</v>
      </c>
      <c r="R2958" s="122">
        <v>7.8075597600000003E-5</v>
      </c>
      <c r="S2958" s="122">
        <v>8.7388403199999996E-5</v>
      </c>
      <c r="T2958" s="122">
        <v>8.4549653999999995E-5</v>
      </c>
      <c r="U2958" s="122">
        <v>8.5192357600000007E-5</v>
      </c>
      <c r="V2958" s="122">
        <v>8.5087466800000001E-5</v>
      </c>
      <c r="W2958" s="122">
        <v>9.2217862799999999E-5</v>
      </c>
      <c r="X2958" s="122">
        <v>8.9841799600000005E-5</v>
      </c>
      <c r="Y2958" s="122">
        <v>5.7165668E-5</v>
      </c>
      <c r="Z2958" s="122">
        <v>0</v>
      </c>
      <c r="AA2958" s="122">
        <v>0</v>
      </c>
      <c r="AB2958" s="122">
        <v>0</v>
      </c>
      <c r="AC2958" s="122">
        <v>0</v>
      </c>
      <c r="AD2958" s="122">
        <v>0</v>
      </c>
      <c r="AE2958" s="122">
        <v>0</v>
      </c>
      <c r="AF2958" s="122">
        <v>0</v>
      </c>
      <c r="AG2958" s="122">
        <v>0</v>
      </c>
      <c r="AH2958" s="122">
        <v>0</v>
      </c>
      <c r="AI2958" s="122">
        <v>0</v>
      </c>
      <c r="AJ2958" s="122">
        <v>0</v>
      </c>
      <c r="AK2958" s="122">
        <v>0</v>
      </c>
      <c r="AL2958" s="122">
        <v>0</v>
      </c>
    </row>
    <row r="2959" spans="1:38" hidden="1" x14ac:dyDescent="0.25">
      <c r="A2959" s="122" t="s">
        <v>1997</v>
      </c>
      <c r="B2959" s="122">
        <v>1</v>
      </c>
      <c r="C2959" s="122" t="s">
        <v>2196</v>
      </c>
      <c r="D2959" s="122" t="s">
        <v>2116</v>
      </c>
      <c r="E2959" s="122">
        <v>54</v>
      </c>
      <c r="F2959" s="122">
        <v>1.8001242056000001E-3</v>
      </c>
      <c r="G2959" s="122">
        <v>1.5550230752000001E-3</v>
      </c>
      <c r="H2959" s="122">
        <v>1.6840517904E-3</v>
      </c>
      <c r="I2959" s="122">
        <v>1.8332495888E-3</v>
      </c>
      <c r="J2959" s="122">
        <v>1.7869007660000001E-3</v>
      </c>
      <c r="K2959" s="122">
        <v>1.8237661120000001E-3</v>
      </c>
      <c r="L2959" s="122">
        <v>1.7092965372000001E-3</v>
      </c>
      <c r="M2959" s="122">
        <v>1.6694926500000001E-3</v>
      </c>
      <c r="N2959" s="122">
        <v>1.5486227679999999E-3</v>
      </c>
      <c r="O2959" s="122">
        <v>1.6489704868000001E-3</v>
      </c>
      <c r="P2959" s="122">
        <v>1.4675671667999999E-3</v>
      </c>
      <c r="Q2959" s="122">
        <v>1.0332071904E-3</v>
      </c>
      <c r="R2959" s="122">
        <v>1.0978594003999999E-3</v>
      </c>
      <c r="S2959" s="122">
        <v>1.02336815E-3</v>
      </c>
      <c r="T2959" s="122">
        <v>9.7255823000000005E-4</v>
      </c>
      <c r="U2959" s="122">
        <v>9.9985540199999993E-4</v>
      </c>
      <c r="V2959" s="122">
        <v>8.6324568680000002E-4</v>
      </c>
      <c r="W2959" s="122">
        <v>8.402620856E-4</v>
      </c>
      <c r="X2959" s="122">
        <v>7.8938019720000004E-4</v>
      </c>
      <c r="Y2959" s="122">
        <v>6.3599360160000002E-4</v>
      </c>
      <c r="Z2959" s="122">
        <v>3.50936544E-5</v>
      </c>
      <c r="AA2959" s="122">
        <v>3.4125014000000001E-5</v>
      </c>
      <c r="AB2959" s="122">
        <v>4.0211015600000002E-5</v>
      </c>
      <c r="AC2959" s="122">
        <v>3.7964735199999998E-5</v>
      </c>
      <c r="AD2959" s="122">
        <v>3.9563431600000003E-5</v>
      </c>
      <c r="AE2959" s="122">
        <v>5.5519718799999998E-5</v>
      </c>
      <c r="AF2959" s="122">
        <v>4.8805514799999997E-5</v>
      </c>
      <c r="AG2959" s="122">
        <v>4.7167164799999999E-5</v>
      </c>
      <c r="AH2959" s="122">
        <v>6.1265514799999996E-5</v>
      </c>
      <c r="AI2959" s="122">
        <v>5.9240109600000003E-5</v>
      </c>
      <c r="AJ2959" s="122">
        <v>6.3803776400000003E-4</v>
      </c>
      <c r="AK2959" s="122">
        <v>5.5178491199999998E-4</v>
      </c>
      <c r="AL2959" s="122">
        <v>0</v>
      </c>
    </row>
    <row r="2960" spans="1:38" hidden="1" x14ac:dyDescent="0.25">
      <c r="A2960" s="122" t="s">
        <v>1997</v>
      </c>
      <c r="B2960" s="122">
        <v>1</v>
      </c>
      <c r="C2960" s="122" t="s">
        <v>2196</v>
      </c>
      <c r="D2960" s="122" t="s">
        <v>2138</v>
      </c>
      <c r="E2960" s="122">
        <v>54</v>
      </c>
      <c r="F2960" s="122">
        <v>0</v>
      </c>
      <c r="G2960" s="122">
        <v>0</v>
      </c>
      <c r="H2960" s="122">
        <v>0</v>
      </c>
      <c r="I2960" s="122">
        <v>0</v>
      </c>
      <c r="J2960" s="122">
        <v>0</v>
      </c>
      <c r="K2960" s="122">
        <v>0</v>
      </c>
      <c r="L2960" s="122">
        <v>0</v>
      </c>
      <c r="M2960" s="122">
        <v>0</v>
      </c>
      <c r="N2960" s="122">
        <v>0</v>
      </c>
      <c r="O2960" s="122">
        <v>0</v>
      </c>
      <c r="P2960" s="122">
        <v>0</v>
      </c>
      <c r="Q2960" s="122">
        <v>0</v>
      </c>
      <c r="R2960" s="122">
        <v>0</v>
      </c>
      <c r="S2960" s="122">
        <v>0</v>
      </c>
      <c r="T2960" s="122">
        <v>0</v>
      </c>
      <c r="U2960" s="122">
        <v>0</v>
      </c>
      <c r="V2960" s="122">
        <v>0</v>
      </c>
      <c r="W2960" s="122">
        <v>0</v>
      </c>
      <c r="X2960" s="122">
        <v>0</v>
      </c>
      <c r="Y2960" s="122">
        <v>0</v>
      </c>
      <c r="Z2960" s="122">
        <v>0</v>
      </c>
      <c r="AA2960" s="122">
        <v>0</v>
      </c>
      <c r="AB2960" s="122">
        <v>0</v>
      </c>
      <c r="AC2960" s="122">
        <v>0</v>
      </c>
      <c r="AD2960" s="122">
        <v>0</v>
      </c>
      <c r="AE2960" s="122">
        <v>0</v>
      </c>
      <c r="AF2960" s="122">
        <v>0</v>
      </c>
      <c r="AG2960" s="122">
        <v>0</v>
      </c>
      <c r="AH2960" s="122">
        <v>0</v>
      </c>
      <c r="AI2960" s="122">
        <v>0</v>
      </c>
      <c r="AJ2960" s="122">
        <v>0</v>
      </c>
      <c r="AK2960" s="122">
        <v>0</v>
      </c>
      <c r="AL2960" s="122">
        <v>0</v>
      </c>
    </row>
    <row r="2961" spans="1:38" hidden="1" x14ac:dyDescent="0.25">
      <c r="A2961" s="122" t="s">
        <v>1997</v>
      </c>
      <c r="B2961" s="122">
        <v>1</v>
      </c>
      <c r="C2961" s="122" t="s">
        <v>2196</v>
      </c>
      <c r="D2961" s="122" t="s">
        <v>2117</v>
      </c>
      <c r="E2961" s="122">
        <v>54</v>
      </c>
      <c r="F2961" s="122">
        <v>0</v>
      </c>
      <c r="G2961" s="122">
        <v>0</v>
      </c>
      <c r="H2961" s="122">
        <v>0</v>
      </c>
      <c r="I2961" s="122">
        <v>0</v>
      </c>
      <c r="J2961" s="122">
        <v>0</v>
      </c>
      <c r="K2961" s="122">
        <v>0</v>
      </c>
      <c r="L2961" s="122">
        <v>0</v>
      </c>
      <c r="M2961" s="122">
        <v>0</v>
      </c>
      <c r="N2961" s="122">
        <v>0</v>
      </c>
      <c r="O2961" s="122">
        <v>0</v>
      </c>
      <c r="P2961" s="122">
        <v>0</v>
      </c>
      <c r="Q2961" s="122">
        <v>0</v>
      </c>
      <c r="R2961" s="122">
        <v>0</v>
      </c>
      <c r="S2961" s="122">
        <v>0</v>
      </c>
      <c r="T2961" s="122">
        <v>0</v>
      </c>
      <c r="U2961" s="122">
        <v>0</v>
      </c>
      <c r="V2961" s="122">
        <v>0</v>
      </c>
      <c r="W2961" s="122">
        <v>0</v>
      </c>
      <c r="X2961" s="122">
        <v>0</v>
      </c>
      <c r="Y2961" s="122">
        <v>0</v>
      </c>
      <c r="Z2961" s="122">
        <v>0</v>
      </c>
      <c r="AA2961" s="122">
        <v>0</v>
      </c>
      <c r="AB2961" s="122">
        <v>0</v>
      </c>
      <c r="AC2961" s="122">
        <v>0</v>
      </c>
      <c r="AD2961" s="122">
        <v>0</v>
      </c>
      <c r="AE2961" s="122">
        <v>0</v>
      </c>
      <c r="AF2961" s="122">
        <v>0</v>
      </c>
      <c r="AG2961" s="122">
        <v>0</v>
      </c>
      <c r="AH2961" s="122">
        <v>0</v>
      </c>
      <c r="AI2961" s="122">
        <v>0</v>
      </c>
      <c r="AJ2961" s="122">
        <v>0</v>
      </c>
      <c r="AK2961" s="122">
        <v>0</v>
      </c>
      <c r="AL2961" s="122">
        <v>0</v>
      </c>
    </row>
    <row r="2962" spans="1:38" hidden="1" x14ac:dyDescent="0.25">
      <c r="A2962" s="122" t="s">
        <v>1997</v>
      </c>
      <c r="B2962" s="122">
        <v>1</v>
      </c>
      <c r="C2962" s="122" t="s">
        <v>2196</v>
      </c>
      <c r="D2962" s="122" t="s">
        <v>2118</v>
      </c>
      <c r="E2962" s="122">
        <v>54</v>
      </c>
      <c r="F2962" s="122">
        <v>3.966583404E-4</v>
      </c>
      <c r="G2962" s="122">
        <v>3.426501736E-4</v>
      </c>
      <c r="H2962" s="122">
        <v>3.7108172079999998E-4</v>
      </c>
      <c r="I2962" s="122">
        <v>4.0395753720000001E-4</v>
      </c>
      <c r="J2962" s="122">
        <v>3.9374454840000002E-4</v>
      </c>
      <c r="K2962" s="122">
        <v>4.018678468E-4</v>
      </c>
      <c r="L2962" s="122">
        <v>3.7664441359999999E-4</v>
      </c>
      <c r="M2962" s="122">
        <v>3.6787360680000001E-4</v>
      </c>
      <c r="N2962" s="122">
        <v>3.4023169319999998E-4</v>
      </c>
      <c r="O2962" s="122">
        <v>3.1428897360000002E-4</v>
      </c>
      <c r="P2962" s="122">
        <v>3.0213782759999999E-4</v>
      </c>
      <c r="Q2962" s="122">
        <v>2.7309194359999999E-4</v>
      </c>
      <c r="R2962" s="122">
        <v>2.19634282E-4</v>
      </c>
      <c r="S2962" s="122">
        <v>3.3866893480000003E-4</v>
      </c>
      <c r="T2962" s="122">
        <v>3.4335676760000001E-4</v>
      </c>
      <c r="U2962" s="122">
        <v>3.9370283959999999E-4</v>
      </c>
      <c r="V2962" s="122">
        <v>3.8151099E-4</v>
      </c>
      <c r="W2962" s="122">
        <v>4.3569296960000001E-4</v>
      </c>
      <c r="X2962" s="122">
        <v>3.7649838799999998E-4</v>
      </c>
      <c r="Y2962" s="122">
        <v>2.2523745440000001E-4</v>
      </c>
      <c r="Z2962" s="122">
        <v>0</v>
      </c>
      <c r="AA2962" s="122">
        <v>7.2765560000000002E-7</v>
      </c>
      <c r="AB2962" s="122">
        <v>1.3304087999999999E-6</v>
      </c>
      <c r="AC2962" s="122">
        <v>1.2320252E-6</v>
      </c>
      <c r="AD2962" s="122">
        <v>1.0323712E-6</v>
      </c>
      <c r="AE2962" s="122">
        <v>1.7214288E-6</v>
      </c>
      <c r="AF2962" s="122">
        <v>1.4929096E-6</v>
      </c>
      <c r="AG2962" s="122">
        <v>1.0965108E-6</v>
      </c>
      <c r="AH2962" s="122">
        <v>1.3064632E-6</v>
      </c>
      <c r="AI2962" s="122">
        <v>1.2632732E-6</v>
      </c>
      <c r="AJ2962" s="122">
        <v>0</v>
      </c>
      <c r="AK2962" s="122">
        <v>0</v>
      </c>
      <c r="AL2962" s="122">
        <v>0</v>
      </c>
    </row>
    <row r="2963" spans="1:38" hidden="1" x14ac:dyDescent="0.25">
      <c r="A2963" s="122" t="s">
        <v>1997</v>
      </c>
      <c r="B2963" s="122">
        <v>1</v>
      </c>
      <c r="C2963" s="122" t="s">
        <v>2196</v>
      </c>
      <c r="D2963" s="122" t="s">
        <v>2119</v>
      </c>
      <c r="E2963" s="122">
        <v>54</v>
      </c>
      <c r="F2963" s="122">
        <v>0</v>
      </c>
      <c r="G2963" s="122">
        <v>0</v>
      </c>
      <c r="H2963" s="122">
        <v>0</v>
      </c>
      <c r="I2963" s="122">
        <v>0</v>
      </c>
      <c r="J2963" s="122">
        <v>0</v>
      </c>
      <c r="K2963" s="122">
        <v>0</v>
      </c>
      <c r="L2963" s="122">
        <v>0</v>
      </c>
      <c r="M2963" s="122">
        <v>0</v>
      </c>
      <c r="N2963" s="122">
        <v>0</v>
      </c>
      <c r="O2963" s="122">
        <v>0</v>
      </c>
      <c r="P2963" s="122">
        <v>0</v>
      </c>
      <c r="Q2963" s="122">
        <v>0</v>
      </c>
      <c r="R2963" s="122">
        <v>0</v>
      </c>
      <c r="S2963" s="122">
        <v>0</v>
      </c>
      <c r="T2963" s="122">
        <v>0</v>
      </c>
      <c r="U2963" s="122">
        <v>0</v>
      </c>
      <c r="V2963" s="122">
        <v>0</v>
      </c>
      <c r="W2963" s="122">
        <v>0</v>
      </c>
      <c r="X2963" s="122">
        <v>0</v>
      </c>
      <c r="Y2963" s="122">
        <v>0</v>
      </c>
      <c r="Z2963" s="122">
        <v>0</v>
      </c>
      <c r="AA2963" s="122">
        <v>0</v>
      </c>
      <c r="AB2963" s="122">
        <v>0</v>
      </c>
      <c r="AC2963" s="122">
        <v>0</v>
      </c>
      <c r="AD2963" s="122">
        <v>0</v>
      </c>
      <c r="AE2963" s="122">
        <v>0</v>
      </c>
      <c r="AF2963" s="122">
        <v>0</v>
      </c>
      <c r="AG2963" s="122">
        <v>0</v>
      </c>
      <c r="AH2963" s="122">
        <v>0</v>
      </c>
      <c r="AI2963" s="122">
        <v>0</v>
      </c>
      <c r="AJ2963" s="122">
        <v>0</v>
      </c>
      <c r="AK2963" s="122">
        <v>0</v>
      </c>
      <c r="AL2963" s="122">
        <v>0</v>
      </c>
    </row>
    <row r="2964" spans="1:38" hidden="1" x14ac:dyDescent="0.25">
      <c r="A2964" s="122" t="s">
        <v>1997</v>
      </c>
      <c r="B2964" s="122">
        <v>1</v>
      </c>
      <c r="C2964" s="122" t="s">
        <v>2196</v>
      </c>
      <c r="D2964" s="122" t="s">
        <v>2120</v>
      </c>
      <c r="E2964" s="122">
        <v>54</v>
      </c>
      <c r="F2964" s="122">
        <v>8.3201100640000001E-4</v>
      </c>
      <c r="G2964" s="122">
        <v>7.1872613679999997E-4</v>
      </c>
      <c r="H2964" s="122">
        <v>7.7836274879999998E-4</v>
      </c>
      <c r="I2964" s="122">
        <v>8.4732144000000003E-4</v>
      </c>
      <c r="J2964" s="122">
        <v>8.2589918040000001E-4</v>
      </c>
      <c r="K2964" s="122">
        <v>8.4293821079999996E-4</v>
      </c>
      <c r="L2964" s="122">
        <v>7.900307828E-4</v>
      </c>
      <c r="M2964" s="122">
        <v>7.7163356480000004E-4</v>
      </c>
      <c r="N2964" s="122">
        <v>7.8171690799999996E-4</v>
      </c>
      <c r="O2964" s="122">
        <v>7.8512679840000001E-4</v>
      </c>
      <c r="P2964" s="122">
        <v>7.7068569760000002E-4</v>
      </c>
      <c r="Q2964" s="122">
        <v>6.5412850159999995E-4</v>
      </c>
      <c r="R2964" s="122">
        <v>7.6178390680000003E-4</v>
      </c>
      <c r="S2964" s="122">
        <v>8.1459377440000003E-4</v>
      </c>
      <c r="T2964" s="122">
        <v>7.0756745079999996E-4</v>
      </c>
      <c r="U2964" s="122">
        <v>8.2211940159999995E-4</v>
      </c>
      <c r="V2964" s="122">
        <v>7.4512821320000004E-4</v>
      </c>
      <c r="W2964" s="122">
        <v>7.4256190399999995E-4</v>
      </c>
      <c r="X2964" s="122">
        <v>7.0565203239999997E-4</v>
      </c>
      <c r="Y2964" s="122">
        <v>4.3430963800000002E-4</v>
      </c>
      <c r="Z2964" s="122">
        <v>0</v>
      </c>
      <c r="AA2964" s="122">
        <v>0</v>
      </c>
      <c r="AB2964" s="122">
        <v>0</v>
      </c>
      <c r="AC2964" s="122">
        <v>0</v>
      </c>
      <c r="AD2964" s="122">
        <v>0</v>
      </c>
      <c r="AE2964" s="122">
        <v>0</v>
      </c>
      <c r="AF2964" s="122">
        <v>0</v>
      </c>
      <c r="AG2964" s="122">
        <v>0</v>
      </c>
      <c r="AH2964" s="122">
        <v>0</v>
      </c>
      <c r="AI2964" s="122">
        <v>0</v>
      </c>
      <c r="AJ2964" s="122">
        <v>0</v>
      </c>
      <c r="AK2964" s="122">
        <v>0</v>
      </c>
      <c r="AL2964" s="122">
        <v>0</v>
      </c>
    </row>
    <row r="2965" spans="1:38" hidden="1" x14ac:dyDescent="0.25">
      <c r="A2965" s="122" t="s">
        <v>1997</v>
      </c>
      <c r="B2965" s="122">
        <v>1</v>
      </c>
      <c r="C2965" s="122" t="s">
        <v>2196</v>
      </c>
      <c r="D2965" s="122" t="s">
        <v>2121</v>
      </c>
      <c r="E2965" s="122">
        <v>54</v>
      </c>
      <c r="F2965" s="122">
        <v>1.0970714048E-3</v>
      </c>
      <c r="G2965" s="122">
        <v>9.4769646719999997E-4</v>
      </c>
      <c r="H2965" s="122">
        <v>1.0263319920000001E-3</v>
      </c>
      <c r="I2965" s="122">
        <v>1.1172594047999999E-3</v>
      </c>
      <c r="J2965" s="122">
        <v>1.0890124839999999E-3</v>
      </c>
      <c r="K2965" s="122">
        <v>1.1114797763999999E-3</v>
      </c>
      <c r="L2965" s="122">
        <v>1.0417172023999999E-3</v>
      </c>
      <c r="M2965" s="122">
        <v>1.0174590384E-3</v>
      </c>
      <c r="N2965" s="122">
        <v>8.9706572759999995E-4</v>
      </c>
      <c r="O2965" s="122">
        <v>7.73444266E-4</v>
      </c>
      <c r="P2965" s="122">
        <v>7.7507395559999999E-4</v>
      </c>
      <c r="Q2965" s="122">
        <v>7.1183274119999995E-4</v>
      </c>
      <c r="R2965" s="122">
        <v>7.1427204799999998E-4</v>
      </c>
      <c r="S2965" s="122">
        <v>6.9053408200000002E-4</v>
      </c>
      <c r="T2965" s="122">
        <v>6.1313453600000001E-4</v>
      </c>
      <c r="U2965" s="122">
        <v>5.9428847800000004E-4</v>
      </c>
      <c r="V2965" s="122">
        <v>5.2703953959999997E-4</v>
      </c>
      <c r="W2965" s="122">
        <v>5.6825972000000005E-4</v>
      </c>
      <c r="X2965" s="122">
        <v>4.579516088E-4</v>
      </c>
      <c r="Y2965" s="122">
        <v>2.5016120079999999E-4</v>
      </c>
      <c r="Z2965" s="122">
        <v>0</v>
      </c>
      <c r="AA2965" s="122">
        <v>0</v>
      </c>
      <c r="AB2965" s="122">
        <v>0</v>
      </c>
      <c r="AC2965" s="122">
        <v>0</v>
      </c>
      <c r="AD2965" s="122">
        <v>0</v>
      </c>
      <c r="AE2965" s="122">
        <v>0</v>
      </c>
      <c r="AF2965" s="122">
        <v>2.7357366680000003E-4</v>
      </c>
      <c r="AG2965" s="122">
        <v>1.0341324924E-3</v>
      </c>
      <c r="AH2965" s="122">
        <v>1.168596926E-3</v>
      </c>
      <c r="AI2965" s="122">
        <v>1.129963688E-3</v>
      </c>
      <c r="AJ2965" s="122">
        <v>9.2851218320000003E-4</v>
      </c>
      <c r="AK2965" s="122">
        <v>9.7367315640000003E-4</v>
      </c>
      <c r="AL2965" s="122">
        <v>0</v>
      </c>
    </row>
    <row r="2966" spans="1:38" hidden="1" x14ac:dyDescent="0.25">
      <c r="A2966" s="122" t="s">
        <v>1997</v>
      </c>
      <c r="B2966" s="122">
        <v>1</v>
      </c>
      <c r="C2966" s="122" t="s">
        <v>2196</v>
      </c>
      <c r="D2966" s="122" t="s">
        <v>2139</v>
      </c>
      <c r="E2966" s="122">
        <v>54</v>
      </c>
      <c r="F2966" s="122">
        <v>0</v>
      </c>
      <c r="G2966" s="122">
        <v>0</v>
      </c>
      <c r="H2966" s="122">
        <v>0</v>
      </c>
      <c r="I2966" s="122">
        <v>0</v>
      </c>
      <c r="J2966" s="122">
        <v>0</v>
      </c>
      <c r="K2966" s="122">
        <v>0</v>
      </c>
      <c r="L2966" s="122">
        <v>0</v>
      </c>
      <c r="M2966" s="122">
        <v>0</v>
      </c>
      <c r="N2966" s="122">
        <v>0</v>
      </c>
      <c r="O2966" s="122">
        <v>0</v>
      </c>
      <c r="P2966" s="122">
        <v>0</v>
      </c>
      <c r="Q2966" s="122">
        <v>0</v>
      </c>
      <c r="R2966" s="122">
        <v>0</v>
      </c>
      <c r="S2966" s="122">
        <v>0</v>
      </c>
      <c r="T2966" s="122">
        <v>0</v>
      </c>
      <c r="U2966" s="122">
        <v>0</v>
      </c>
      <c r="V2966" s="122">
        <v>0</v>
      </c>
      <c r="W2966" s="122">
        <v>0</v>
      </c>
      <c r="X2966" s="122">
        <v>0</v>
      </c>
      <c r="Y2966" s="122">
        <v>0</v>
      </c>
      <c r="Z2966" s="122">
        <v>0</v>
      </c>
      <c r="AA2966" s="122">
        <v>0</v>
      </c>
      <c r="AB2966" s="122">
        <v>0</v>
      </c>
      <c r="AC2966" s="122">
        <v>0</v>
      </c>
      <c r="AD2966" s="122">
        <v>0</v>
      </c>
      <c r="AE2966" s="122">
        <v>0</v>
      </c>
      <c r="AF2966" s="122">
        <v>0</v>
      </c>
      <c r="AG2966" s="122">
        <v>0</v>
      </c>
      <c r="AH2966" s="122">
        <v>0</v>
      </c>
      <c r="AI2966" s="122">
        <v>0</v>
      </c>
      <c r="AJ2966" s="122">
        <v>0</v>
      </c>
      <c r="AK2966" s="122">
        <v>0</v>
      </c>
      <c r="AL2966" s="122">
        <v>0</v>
      </c>
    </row>
    <row r="2967" spans="1:38" hidden="1" x14ac:dyDescent="0.25">
      <c r="A2967" s="122" t="s">
        <v>1997</v>
      </c>
      <c r="B2967" s="122">
        <v>1</v>
      </c>
      <c r="C2967" s="122" t="s">
        <v>2196</v>
      </c>
      <c r="D2967" s="122" t="s">
        <v>2122</v>
      </c>
      <c r="E2967" s="122">
        <v>54</v>
      </c>
      <c r="F2967" s="122">
        <v>8.90513652E-5</v>
      </c>
      <c r="G2967" s="122">
        <v>7.6926318000000005E-5</v>
      </c>
      <c r="H2967" s="122">
        <v>8.3309312799999998E-5</v>
      </c>
      <c r="I2967" s="122">
        <v>9.0690062400000003E-5</v>
      </c>
      <c r="J2967" s="122">
        <v>8.8397206800000004E-5</v>
      </c>
      <c r="K2967" s="122">
        <v>9.0220919600000004E-5</v>
      </c>
      <c r="L2967" s="122">
        <v>8.4558157599999998E-5</v>
      </c>
      <c r="M2967" s="122">
        <v>8.2589077200000005E-5</v>
      </c>
      <c r="N2967" s="122">
        <v>5.8582661200000001E-5</v>
      </c>
      <c r="O2967" s="122">
        <v>3.9851397599999997E-5</v>
      </c>
      <c r="P2967" s="122">
        <v>2.9607116E-5</v>
      </c>
      <c r="Q2967" s="122">
        <v>1.1085034800000001E-5</v>
      </c>
      <c r="R2967" s="122">
        <v>0</v>
      </c>
      <c r="S2967" s="122">
        <v>0</v>
      </c>
      <c r="T2967" s="122">
        <v>0</v>
      </c>
      <c r="U2967" s="122">
        <v>0</v>
      </c>
      <c r="V2967" s="122">
        <v>0</v>
      </c>
      <c r="W2967" s="122">
        <v>0</v>
      </c>
      <c r="X2967" s="122">
        <v>0</v>
      </c>
      <c r="Y2967" s="122">
        <v>0</v>
      </c>
      <c r="Z2967" s="122">
        <v>0</v>
      </c>
      <c r="AA2967" s="122">
        <v>0</v>
      </c>
      <c r="AB2967" s="122">
        <v>0</v>
      </c>
      <c r="AC2967" s="122">
        <v>0</v>
      </c>
      <c r="AD2967" s="122">
        <v>0</v>
      </c>
      <c r="AE2967" s="122">
        <v>0</v>
      </c>
      <c r="AF2967" s="122">
        <v>0</v>
      </c>
      <c r="AG2967" s="122">
        <v>0</v>
      </c>
      <c r="AH2967" s="122">
        <v>0</v>
      </c>
      <c r="AI2967" s="122">
        <v>0</v>
      </c>
      <c r="AJ2967" s="122">
        <v>0</v>
      </c>
      <c r="AK2967" s="122">
        <v>0</v>
      </c>
      <c r="AL2967" s="122">
        <v>0</v>
      </c>
    </row>
    <row r="2968" spans="1:38" hidden="1" x14ac:dyDescent="0.25">
      <c r="A2968" s="122" t="s">
        <v>1997</v>
      </c>
      <c r="B2968" s="122">
        <v>1</v>
      </c>
      <c r="C2968" s="122" t="s">
        <v>2196</v>
      </c>
      <c r="D2968" s="122" t="s">
        <v>2123</v>
      </c>
      <c r="E2968" s="122">
        <v>54</v>
      </c>
      <c r="F2968" s="122">
        <v>3.6284113599999998E-4</v>
      </c>
      <c r="G2968" s="122">
        <v>3.134374488E-4</v>
      </c>
      <c r="H2968" s="122">
        <v>3.3944505559999999E-4</v>
      </c>
      <c r="I2968" s="122">
        <v>3.6951803559999999E-4</v>
      </c>
      <c r="J2968" s="122">
        <v>3.6017576000000001E-4</v>
      </c>
      <c r="K2968" s="122">
        <v>3.676065036E-4</v>
      </c>
      <c r="L2968" s="122">
        <v>3.4453350120000002E-4</v>
      </c>
      <c r="M2968" s="122">
        <v>3.3651045119999999E-4</v>
      </c>
      <c r="N2968" s="122">
        <v>2.9927003120000002E-4</v>
      </c>
      <c r="O2968" s="122">
        <v>2.6083334200000002E-4</v>
      </c>
      <c r="P2968" s="122">
        <v>2.278936016E-4</v>
      </c>
      <c r="Q2968" s="122">
        <v>1.7072293840000001E-4</v>
      </c>
      <c r="R2968" s="122">
        <v>7.7934746399999997E-5</v>
      </c>
      <c r="S2968" s="122">
        <v>1.5534299200000001E-4</v>
      </c>
      <c r="T2968" s="122">
        <v>1.7449476799999999E-4</v>
      </c>
      <c r="U2968" s="122">
        <v>2.114907368E-4</v>
      </c>
      <c r="V2968" s="122">
        <v>2.1220033520000001E-4</v>
      </c>
      <c r="W2968" s="122">
        <v>2.4819661440000001E-4</v>
      </c>
      <c r="X2968" s="122">
        <v>2.144758616E-4</v>
      </c>
      <c r="Y2968" s="122">
        <v>1.28308642E-4</v>
      </c>
      <c r="Z2968" s="122">
        <v>0</v>
      </c>
      <c r="AA2968" s="122">
        <v>0</v>
      </c>
      <c r="AB2968" s="122">
        <v>0</v>
      </c>
      <c r="AC2968" s="122">
        <v>0</v>
      </c>
      <c r="AD2968" s="122">
        <v>0</v>
      </c>
      <c r="AE2968" s="122">
        <v>0</v>
      </c>
      <c r="AF2968" s="122">
        <v>0</v>
      </c>
      <c r="AG2968" s="122">
        <v>0</v>
      </c>
      <c r="AH2968" s="122">
        <v>0</v>
      </c>
      <c r="AI2968" s="122">
        <v>0</v>
      </c>
      <c r="AJ2968" s="122">
        <v>0</v>
      </c>
      <c r="AK2968" s="122">
        <v>0</v>
      </c>
      <c r="AL2968" s="122">
        <v>0</v>
      </c>
    </row>
    <row r="2969" spans="1:38" hidden="1" x14ac:dyDescent="0.25">
      <c r="A2969" s="122" t="s">
        <v>1997</v>
      </c>
      <c r="B2969" s="122">
        <v>1</v>
      </c>
      <c r="C2969" s="122" t="s">
        <v>2196</v>
      </c>
      <c r="D2969" s="122" t="s">
        <v>2140</v>
      </c>
      <c r="E2969" s="122">
        <v>54</v>
      </c>
      <c r="F2969" s="122">
        <v>0</v>
      </c>
      <c r="G2969" s="122">
        <v>0</v>
      </c>
      <c r="H2969" s="122">
        <v>0</v>
      </c>
      <c r="I2969" s="122">
        <v>0</v>
      </c>
      <c r="J2969" s="122">
        <v>0</v>
      </c>
      <c r="K2969" s="122">
        <v>0</v>
      </c>
      <c r="L2969" s="122">
        <v>0</v>
      </c>
      <c r="M2969" s="122">
        <v>0</v>
      </c>
      <c r="N2969" s="122">
        <v>0</v>
      </c>
      <c r="O2969" s="122">
        <v>0</v>
      </c>
      <c r="P2969" s="122">
        <v>0</v>
      </c>
      <c r="Q2969" s="122">
        <v>0</v>
      </c>
      <c r="R2969" s="122">
        <v>0</v>
      </c>
      <c r="S2969" s="122">
        <v>0</v>
      </c>
      <c r="T2969" s="122">
        <v>0</v>
      </c>
      <c r="U2969" s="122">
        <v>0</v>
      </c>
      <c r="V2969" s="122">
        <v>0</v>
      </c>
      <c r="W2969" s="122">
        <v>0</v>
      </c>
      <c r="X2969" s="122">
        <v>0</v>
      </c>
      <c r="Y2969" s="122">
        <v>0</v>
      </c>
      <c r="Z2969" s="122">
        <v>0</v>
      </c>
      <c r="AA2969" s="122">
        <v>0</v>
      </c>
      <c r="AB2969" s="122">
        <v>0</v>
      </c>
      <c r="AC2969" s="122">
        <v>0</v>
      </c>
      <c r="AD2969" s="122">
        <v>0</v>
      </c>
      <c r="AE2969" s="122">
        <v>0</v>
      </c>
      <c r="AF2969" s="122">
        <v>0</v>
      </c>
      <c r="AG2969" s="122">
        <v>0</v>
      </c>
      <c r="AH2969" s="122">
        <v>0</v>
      </c>
      <c r="AI2969" s="122">
        <v>0</v>
      </c>
      <c r="AJ2969" s="122">
        <v>0</v>
      </c>
      <c r="AK2969" s="122">
        <v>0</v>
      </c>
      <c r="AL2969" s="122">
        <v>0</v>
      </c>
    </row>
    <row r="2970" spans="1:38" hidden="1" x14ac:dyDescent="0.25">
      <c r="A2970" s="122" t="s">
        <v>1997</v>
      </c>
      <c r="B2970" s="122">
        <v>1</v>
      </c>
      <c r="C2970" s="122" t="s">
        <v>2196</v>
      </c>
      <c r="D2970" s="122" t="s">
        <v>2124</v>
      </c>
      <c r="E2970" s="122">
        <v>54</v>
      </c>
      <c r="F2970" s="122">
        <v>0</v>
      </c>
      <c r="G2970" s="122">
        <v>0</v>
      </c>
      <c r="H2970" s="122">
        <v>0</v>
      </c>
      <c r="I2970" s="122">
        <v>0</v>
      </c>
      <c r="J2970" s="122">
        <v>0</v>
      </c>
      <c r="K2970" s="122">
        <v>0</v>
      </c>
      <c r="L2970" s="122">
        <v>0</v>
      </c>
      <c r="M2970" s="122">
        <v>0</v>
      </c>
      <c r="N2970" s="122">
        <v>0</v>
      </c>
      <c r="O2970" s="122">
        <v>0</v>
      </c>
      <c r="P2970" s="122">
        <v>0</v>
      </c>
      <c r="Q2970" s="122">
        <v>0</v>
      </c>
      <c r="R2970" s="122">
        <v>0</v>
      </c>
      <c r="S2970" s="122">
        <v>0</v>
      </c>
      <c r="T2970" s="122">
        <v>0</v>
      </c>
      <c r="U2970" s="122">
        <v>0</v>
      </c>
      <c r="V2970" s="122">
        <v>0</v>
      </c>
      <c r="W2970" s="122">
        <v>0</v>
      </c>
      <c r="X2970" s="122">
        <v>0</v>
      </c>
      <c r="Y2970" s="122">
        <v>0</v>
      </c>
      <c r="Z2970" s="122">
        <v>0</v>
      </c>
      <c r="AA2970" s="122">
        <v>0</v>
      </c>
      <c r="AB2970" s="122">
        <v>0</v>
      </c>
      <c r="AC2970" s="122">
        <v>0</v>
      </c>
      <c r="AD2970" s="122">
        <v>0</v>
      </c>
      <c r="AE2970" s="122">
        <v>0</v>
      </c>
      <c r="AF2970" s="122">
        <v>0</v>
      </c>
      <c r="AG2970" s="122">
        <v>0</v>
      </c>
      <c r="AH2970" s="122">
        <v>0</v>
      </c>
      <c r="AI2970" s="122">
        <v>0</v>
      </c>
      <c r="AJ2970" s="122">
        <v>0</v>
      </c>
      <c r="AK2970" s="122">
        <v>0</v>
      </c>
      <c r="AL2970" s="122">
        <v>0</v>
      </c>
    </row>
    <row r="2971" spans="1:38" hidden="1" x14ac:dyDescent="0.25">
      <c r="A2971" s="122" t="s">
        <v>1997</v>
      </c>
      <c r="B2971" s="122">
        <v>1</v>
      </c>
      <c r="C2971" s="122" t="s">
        <v>2196</v>
      </c>
      <c r="D2971" s="122" t="s">
        <v>2125</v>
      </c>
      <c r="E2971" s="122">
        <v>54</v>
      </c>
      <c r="F2971" s="122">
        <v>1.2019740600000001E-4</v>
      </c>
      <c r="G2971" s="122">
        <v>1.038315796E-4</v>
      </c>
      <c r="H2971" s="122">
        <v>1.1244705080000001E-4</v>
      </c>
      <c r="I2971" s="122">
        <v>1.2240924640000001E-4</v>
      </c>
      <c r="J2971" s="122">
        <v>1.193144568E-4</v>
      </c>
      <c r="K2971" s="122">
        <v>1.21776018E-4</v>
      </c>
      <c r="L2971" s="122">
        <v>1.141326872E-4</v>
      </c>
      <c r="M2971" s="122">
        <v>1.114749132E-4</v>
      </c>
      <c r="N2971" s="122">
        <v>7.9072162400000001E-5</v>
      </c>
      <c r="O2971" s="122">
        <v>5.3789570800000002E-5</v>
      </c>
      <c r="P2971" s="122">
        <v>3.9962316799999998E-5</v>
      </c>
      <c r="Q2971" s="122">
        <v>1.4962068800000001E-5</v>
      </c>
      <c r="R2971" s="122">
        <v>0</v>
      </c>
      <c r="S2971" s="122">
        <v>2.0926687600000002E-5</v>
      </c>
      <c r="T2971" s="122">
        <v>3.4225214799999997E-5</v>
      </c>
      <c r="U2971" s="122">
        <v>4.4793828800000001E-5</v>
      </c>
      <c r="V2971" s="122">
        <v>5.2600391199999997E-5</v>
      </c>
      <c r="W2971" s="122">
        <v>6.3727462399999998E-5</v>
      </c>
      <c r="X2971" s="122">
        <v>6.2085475199999995E-5</v>
      </c>
      <c r="Y2971" s="122">
        <v>3.9504525199999999E-5</v>
      </c>
      <c r="Z2971" s="122">
        <v>0</v>
      </c>
      <c r="AA2971" s="122">
        <v>0</v>
      </c>
      <c r="AB2971" s="122">
        <v>0</v>
      </c>
      <c r="AC2971" s="122">
        <v>0</v>
      </c>
      <c r="AD2971" s="122">
        <v>0</v>
      </c>
      <c r="AE2971" s="122">
        <v>0</v>
      </c>
      <c r="AF2971" s="122">
        <v>0</v>
      </c>
      <c r="AG2971" s="122">
        <v>0</v>
      </c>
      <c r="AH2971" s="122">
        <v>0</v>
      </c>
      <c r="AI2971" s="122">
        <v>0</v>
      </c>
      <c r="AJ2971" s="122">
        <v>0</v>
      </c>
      <c r="AK2971" s="122">
        <v>0</v>
      </c>
      <c r="AL2971" s="122">
        <v>0</v>
      </c>
    </row>
    <row r="2972" spans="1:38" hidden="1" x14ac:dyDescent="0.25">
      <c r="A2972" s="122" t="s">
        <v>1997</v>
      </c>
      <c r="B2972" s="122">
        <v>1</v>
      </c>
      <c r="C2972" s="122" t="s">
        <v>2196</v>
      </c>
      <c r="D2972" s="122" t="s">
        <v>2126</v>
      </c>
      <c r="E2972" s="122">
        <v>54</v>
      </c>
      <c r="F2972" s="122">
        <v>4.2012281360000002E-4</v>
      </c>
      <c r="G2972" s="122">
        <v>3.6291977400000001E-4</v>
      </c>
      <c r="H2972" s="122">
        <v>3.930332E-4</v>
      </c>
      <c r="I2972" s="122">
        <v>4.2785379560000001E-4</v>
      </c>
      <c r="J2972" s="122">
        <v>4.1703665640000002E-4</v>
      </c>
      <c r="K2972" s="122">
        <v>4.256404908E-4</v>
      </c>
      <c r="L2972" s="122">
        <v>3.9892495720000003E-4</v>
      </c>
      <c r="M2972" s="122">
        <v>3.8963530759999999E-4</v>
      </c>
      <c r="N2972" s="122">
        <v>4.3814338399999998E-4</v>
      </c>
      <c r="O2972" s="122">
        <v>4.9458966760000005E-4</v>
      </c>
      <c r="P2972" s="122">
        <v>5.1043111560000005E-4</v>
      </c>
      <c r="Q2972" s="122">
        <v>4.1122875640000001E-4</v>
      </c>
      <c r="R2972" s="122">
        <v>4.5064860119999999E-4</v>
      </c>
      <c r="S2972" s="122">
        <v>4.596416412E-4</v>
      </c>
      <c r="T2972" s="122">
        <v>3.8375628759999998E-4</v>
      </c>
      <c r="U2972" s="122">
        <v>3.5620150440000001E-4</v>
      </c>
      <c r="V2972" s="122">
        <v>3.1197645920000002E-4</v>
      </c>
      <c r="W2972" s="122">
        <v>3.0812927600000001E-4</v>
      </c>
      <c r="X2972" s="122">
        <v>2.7183940559999999E-4</v>
      </c>
      <c r="Y2972" s="122">
        <v>1.5485931439999999E-4</v>
      </c>
      <c r="Z2972" s="122">
        <v>0</v>
      </c>
      <c r="AA2972" s="122">
        <v>0</v>
      </c>
      <c r="AB2972" s="122">
        <v>0</v>
      </c>
      <c r="AC2972" s="122">
        <v>0</v>
      </c>
      <c r="AD2972" s="122">
        <v>0</v>
      </c>
      <c r="AE2972" s="122">
        <v>0</v>
      </c>
      <c r="AF2972" s="122">
        <v>0</v>
      </c>
      <c r="AG2972" s="122">
        <v>0</v>
      </c>
      <c r="AH2972" s="122">
        <v>0</v>
      </c>
      <c r="AI2972" s="122">
        <v>0</v>
      </c>
      <c r="AJ2972" s="122">
        <v>0</v>
      </c>
      <c r="AK2972" s="122">
        <v>0</v>
      </c>
      <c r="AL2972" s="122">
        <v>0</v>
      </c>
    </row>
    <row r="2973" spans="1:38" hidden="1" x14ac:dyDescent="0.25">
      <c r="A2973" s="122" t="s">
        <v>1997</v>
      </c>
      <c r="B2973" s="122">
        <v>1</v>
      </c>
      <c r="C2973" s="122" t="s">
        <v>2196</v>
      </c>
      <c r="D2973" s="122" t="s">
        <v>2127</v>
      </c>
      <c r="E2973" s="122">
        <v>54</v>
      </c>
      <c r="F2973" s="122">
        <v>4.8906462359999997E-4</v>
      </c>
      <c r="G2973" s="122">
        <v>4.2247461199999999E-4</v>
      </c>
      <c r="H2973" s="122">
        <v>4.5752962639999999E-4</v>
      </c>
      <c r="I2973" s="122">
        <v>4.9806425479999999E-4</v>
      </c>
      <c r="J2973" s="122">
        <v>4.8547202760000001E-4</v>
      </c>
      <c r="K2973" s="122">
        <v>4.9548774800000001E-4</v>
      </c>
      <c r="L2973" s="122">
        <v>4.643882152E-4</v>
      </c>
      <c r="M2973" s="122">
        <v>4.5357414200000002E-4</v>
      </c>
      <c r="N2973" s="122">
        <v>3.93166494E-4</v>
      </c>
      <c r="O2973" s="122">
        <v>3.2879682639999999E-4</v>
      </c>
      <c r="P2973" s="122">
        <v>2.6575537519999998E-4</v>
      </c>
      <c r="Q2973" s="122">
        <v>1.62556632E-4</v>
      </c>
      <c r="R2973" s="122">
        <v>0</v>
      </c>
      <c r="S2973" s="122">
        <v>8.9064052000000002E-6</v>
      </c>
      <c r="T2973" s="122">
        <v>1.33351148E-5</v>
      </c>
      <c r="U2973" s="122">
        <v>1.8179865199999999E-5</v>
      </c>
      <c r="V2973" s="122">
        <v>1.9455105599999999E-5</v>
      </c>
      <c r="W2973" s="122">
        <v>2.3702005600000001E-5</v>
      </c>
      <c r="X2973" s="122">
        <v>2.04817788E-5</v>
      </c>
      <c r="Y2973" s="122">
        <v>1.22530772E-5</v>
      </c>
      <c r="Z2973" s="122">
        <v>0</v>
      </c>
      <c r="AA2973" s="122">
        <v>0</v>
      </c>
      <c r="AB2973" s="122">
        <v>0</v>
      </c>
      <c r="AC2973" s="122">
        <v>0</v>
      </c>
      <c r="AD2973" s="122">
        <v>0</v>
      </c>
      <c r="AE2973" s="122">
        <v>0</v>
      </c>
      <c r="AF2973" s="122">
        <v>0</v>
      </c>
      <c r="AG2973" s="122">
        <v>0</v>
      </c>
      <c r="AH2973" s="122">
        <v>0</v>
      </c>
      <c r="AI2973" s="122">
        <v>0</v>
      </c>
      <c r="AJ2973" s="122">
        <v>0</v>
      </c>
      <c r="AK2973" s="122">
        <v>0</v>
      </c>
      <c r="AL2973" s="122">
        <v>0</v>
      </c>
    </row>
    <row r="2974" spans="1:38" hidden="1" x14ac:dyDescent="0.25">
      <c r="A2974" s="122" t="s">
        <v>1997</v>
      </c>
      <c r="B2974" s="122">
        <v>1</v>
      </c>
      <c r="C2974" s="122" t="s">
        <v>2196</v>
      </c>
      <c r="D2974" s="122" t="s">
        <v>2128</v>
      </c>
      <c r="E2974" s="122">
        <v>54</v>
      </c>
      <c r="F2974" s="122">
        <v>0</v>
      </c>
      <c r="G2974" s="122">
        <v>0</v>
      </c>
      <c r="H2974" s="122">
        <v>0</v>
      </c>
      <c r="I2974" s="122">
        <v>0</v>
      </c>
      <c r="J2974" s="122">
        <v>0</v>
      </c>
      <c r="K2974" s="122">
        <v>0</v>
      </c>
      <c r="L2974" s="122">
        <v>0</v>
      </c>
      <c r="M2974" s="122">
        <v>0</v>
      </c>
      <c r="N2974" s="122">
        <v>0</v>
      </c>
      <c r="O2974" s="122">
        <v>0</v>
      </c>
      <c r="P2974" s="122">
        <v>0</v>
      </c>
      <c r="Q2974" s="122">
        <v>0</v>
      </c>
      <c r="R2974" s="122">
        <v>0</v>
      </c>
      <c r="S2974" s="122">
        <v>0</v>
      </c>
      <c r="T2974" s="122">
        <v>0</v>
      </c>
      <c r="U2974" s="122">
        <v>0</v>
      </c>
      <c r="V2974" s="122">
        <v>0</v>
      </c>
      <c r="W2974" s="122">
        <v>0</v>
      </c>
      <c r="X2974" s="122">
        <v>0</v>
      </c>
      <c r="Y2974" s="122">
        <v>0</v>
      </c>
      <c r="Z2974" s="122">
        <v>0</v>
      </c>
      <c r="AA2974" s="122">
        <v>0</v>
      </c>
      <c r="AB2974" s="122">
        <v>0</v>
      </c>
      <c r="AC2974" s="122">
        <v>0</v>
      </c>
      <c r="AD2974" s="122">
        <v>0</v>
      </c>
      <c r="AE2974" s="122">
        <v>0</v>
      </c>
      <c r="AF2974" s="122">
        <v>0</v>
      </c>
      <c r="AG2974" s="122">
        <v>0</v>
      </c>
      <c r="AH2974" s="122">
        <v>0</v>
      </c>
      <c r="AI2974" s="122">
        <v>0</v>
      </c>
      <c r="AJ2974" s="122">
        <v>0</v>
      </c>
      <c r="AK2974" s="122">
        <v>0</v>
      </c>
      <c r="AL2974" s="122">
        <v>0</v>
      </c>
    </row>
    <row r="2975" spans="1:38" hidden="1" x14ac:dyDescent="0.25">
      <c r="A2975" s="122" t="s">
        <v>2006</v>
      </c>
      <c r="B2975" s="122">
        <v>1</v>
      </c>
      <c r="C2975" s="122" t="s">
        <v>2197</v>
      </c>
      <c r="D2975" s="122" t="s">
        <v>2080</v>
      </c>
      <c r="E2975" s="122">
        <v>55</v>
      </c>
      <c r="F2975" s="122">
        <v>0</v>
      </c>
      <c r="G2975" s="122">
        <v>0</v>
      </c>
      <c r="H2975" s="122">
        <v>0</v>
      </c>
      <c r="I2975" s="122">
        <v>0</v>
      </c>
      <c r="J2975" s="122">
        <v>0</v>
      </c>
      <c r="K2975" s="122">
        <v>0</v>
      </c>
      <c r="L2975" s="122">
        <v>0</v>
      </c>
      <c r="M2975" s="122">
        <v>0</v>
      </c>
      <c r="N2975" s="122">
        <v>0</v>
      </c>
      <c r="O2975" s="122">
        <v>0</v>
      </c>
      <c r="P2975" s="122">
        <v>0</v>
      </c>
      <c r="Q2975" s="122">
        <v>0</v>
      </c>
      <c r="R2975" s="122">
        <v>0</v>
      </c>
      <c r="S2975" s="122">
        <v>0</v>
      </c>
      <c r="T2975" s="122">
        <v>0</v>
      </c>
      <c r="U2975" s="122">
        <v>0</v>
      </c>
      <c r="V2975" s="122">
        <v>0</v>
      </c>
      <c r="W2975" s="122">
        <v>0</v>
      </c>
      <c r="X2975" s="122">
        <v>0</v>
      </c>
      <c r="Y2975" s="122">
        <v>0</v>
      </c>
      <c r="Z2975" s="122">
        <v>0</v>
      </c>
      <c r="AA2975" s="122">
        <v>0</v>
      </c>
      <c r="AB2975" s="122">
        <v>0</v>
      </c>
      <c r="AC2975" s="122">
        <v>0</v>
      </c>
      <c r="AD2975" s="122">
        <v>0</v>
      </c>
      <c r="AE2975" s="122">
        <v>0</v>
      </c>
      <c r="AF2975" s="122">
        <v>0</v>
      </c>
      <c r="AG2975" s="122">
        <v>0</v>
      </c>
      <c r="AH2975" s="122">
        <v>0</v>
      </c>
      <c r="AI2975" s="122">
        <v>0</v>
      </c>
      <c r="AJ2975" s="122">
        <v>0</v>
      </c>
      <c r="AK2975" s="122">
        <v>0</v>
      </c>
      <c r="AL2975" s="122">
        <v>0</v>
      </c>
    </row>
    <row r="2976" spans="1:38" hidden="1" x14ac:dyDescent="0.25">
      <c r="A2976" s="122" t="s">
        <v>2006</v>
      </c>
      <c r="B2976" s="122">
        <v>1</v>
      </c>
      <c r="C2976" s="122" t="s">
        <v>2197</v>
      </c>
      <c r="D2976" s="122" t="s">
        <v>2081</v>
      </c>
      <c r="E2976" s="122">
        <v>55</v>
      </c>
      <c r="F2976" s="122">
        <v>0</v>
      </c>
      <c r="G2976" s="122">
        <v>0</v>
      </c>
      <c r="H2976" s="122">
        <v>0</v>
      </c>
      <c r="I2976" s="122">
        <v>0</v>
      </c>
      <c r="J2976" s="122">
        <v>0</v>
      </c>
      <c r="K2976" s="122">
        <v>0</v>
      </c>
      <c r="L2976" s="122">
        <v>0</v>
      </c>
      <c r="M2976" s="122">
        <v>0</v>
      </c>
      <c r="N2976" s="122">
        <v>0</v>
      </c>
      <c r="O2976" s="122">
        <v>0</v>
      </c>
      <c r="P2976" s="122">
        <v>0</v>
      </c>
      <c r="Q2976" s="122">
        <v>0</v>
      </c>
      <c r="R2976" s="122">
        <v>0</v>
      </c>
      <c r="S2976" s="122">
        <v>0</v>
      </c>
      <c r="T2976" s="122">
        <v>0</v>
      </c>
      <c r="U2976" s="122">
        <v>0</v>
      </c>
      <c r="V2976" s="122">
        <v>0</v>
      </c>
      <c r="W2976" s="122">
        <v>0</v>
      </c>
      <c r="X2976" s="122">
        <v>0</v>
      </c>
      <c r="Y2976" s="122">
        <v>0</v>
      </c>
      <c r="Z2976" s="122">
        <v>0</v>
      </c>
      <c r="AA2976" s="122">
        <v>0</v>
      </c>
      <c r="AB2976" s="122">
        <v>0</v>
      </c>
      <c r="AC2976" s="122">
        <v>0</v>
      </c>
      <c r="AD2976" s="122">
        <v>0</v>
      </c>
      <c r="AE2976" s="122">
        <v>0</v>
      </c>
      <c r="AF2976" s="122">
        <v>0</v>
      </c>
      <c r="AG2976" s="122">
        <v>0</v>
      </c>
      <c r="AH2976" s="122">
        <v>0</v>
      </c>
      <c r="AI2976" s="122">
        <v>0</v>
      </c>
      <c r="AJ2976" s="122">
        <v>0</v>
      </c>
      <c r="AK2976" s="122">
        <v>0</v>
      </c>
      <c r="AL2976" s="122">
        <v>0</v>
      </c>
    </row>
    <row r="2977" spans="1:38" hidden="1" x14ac:dyDescent="0.25">
      <c r="A2977" s="122" t="s">
        <v>2006</v>
      </c>
      <c r="B2977" s="122">
        <v>1</v>
      </c>
      <c r="C2977" s="122" t="s">
        <v>2197</v>
      </c>
      <c r="D2977" s="122" t="s">
        <v>2082</v>
      </c>
      <c r="E2977" s="122">
        <v>55</v>
      </c>
      <c r="F2977" s="122">
        <v>0</v>
      </c>
      <c r="G2977" s="122">
        <v>0</v>
      </c>
      <c r="H2977" s="122">
        <v>0</v>
      </c>
      <c r="I2977" s="122">
        <v>0</v>
      </c>
      <c r="J2977" s="122">
        <v>0</v>
      </c>
      <c r="K2977" s="122">
        <v>0</v>
      </c>
      <c r="L2977" s="122">
        <v>0</v>
      </c>
      <c r="M2977" s="122">
        <v>0</v>
      </c>
      <c r="N2977" s="122">
        <v>0</v>
      </c>
      <c r="O2977" s="122">
        <v>0</v>
      </c>
      <c r="P2977" s="122">
        <v>0</v>
      </c>
      <c r="Q2977" s="122">
        <v>0</v>
      </c>
      <c r="R2977" s="122">
        <v>0</v>
      </c>
      <c r="S2977" s="122">
        <v>0</v>
      </c>
      <c r="T2977" s="122">
        <v>0</v>
      </c>
      <c r="U2977" s="122">
        <v>0</v>
      </c>
      <c r="V2977" s="122">
        <v>0</v>
      </c>
      <c r="W2977" s="122">
        <v>0</v>
      </c>
      <c r="X2977" s="122">
        <v>0</v>
      </c>
      <c r="Y2977" s="122">
        <v>0</v>
      </c>
      <c r="Z2977" s="122">
        <v>0</v>
      </c>
      <c r="AA2977" s="122">
        <v>0</v>
      </c>
      <c r="AB2977" s="122">
        <v>0</v>
      </c>
      <c r="AC2977" s="122">
        <v>0</v>
      </c>
      <c r="AD2977" s="122">
        <v>0</v>
      </c>
      <c r="AE2977" s="122">
        <v>0</v>
      </c>
      <c r="AF2977" s="122">
        <v>0</v>
      </c>
      <c r="AG2977" s="122">
        <v>0</v>
      </c>
      <c r="AH2977" s="122">
        <v>0</v>
      </c>
      <c r="AI2977" s="122">
        <v>0</v>
      </c>
      <c r="AJ2977" s="122">
        <v>0</v>
      </c>
      <c r="AK2977" s="122">
        <v>0</v>
      </c>
      <c r="AL2977" s="122">
        <v>0</v>
      </c>
    </row>
    <row r="2978" spans="1:38" hidden="1" x14ac:dyDescent="0.25">
      <c r="A2978" s="122" t="s">
        <v>2006</v>
      </c>
      <c r="B2978" s="122">
        <v>1</v>
      </c>
      <c r="C2978" s="122" t="s">
        <v>2197</v>
      </c>
      <c r="D2978" s="122" t="s">
        <v>2135</v>
      </c>
      <c r="E2978" s="122">
        <v>55</v>
      </c>
      <c r="F2978" s="122">
        <v>0</v>
      </c>
      <c r="G2978" s="122">
        <v>0</v>
      </c>
      <c r="H2978" s="122">
        <v>0</v>
      </c>
      <c r="I2978" s="122">
        <v>0</v>
      </c>
      <c r="J2978" s="122">
        <v>0</v>
      </c>
      <c r="K2978" s="122">
        <v>0</v>
      </c>
      <c r="L2978" s="122">
        <v>0</v>
      </c>
      <c r="M2978" s="122">
        <v>0</v>
      </c>
      <c r="N2978" s="122">
        <v>0</v>
      </c>
      <c r="O2978" s="122">
        <v>0</v>
      </c>
      <c r="P2978" s="122">
        <v>0</v>
      </c>
      <c r="Q2978" s="122">
        <v>0</v>
      </c>
      <c r="R2978" s="122">
        <v>0</v>
      </c>
      <c r="S2978" s="122">
        <v>0</v>
      </c>
      <c r="T2978" s="122">
        <v>0</v>
      </c>
      <c r="U2978" s="122">
        <v>0</v>
      </c>
      <c r="V2978" s="122">
        <v>0</v>
      </c>
      <c r="W2978" s="122">
        <v>0</v>
      </c>
      <c r="X2978" s="122">
        <v>0</v>
      </c>
      <c r="Y2978" s="122">
        <v>0</v>
      </c>
      <c r="Z2978" s="122">
        <v>0</v>
      </c>
      <c r="AA2978" s="122">
        <v>0</v>
      </c>
      <c r="AB2978" s="122">
        <v>0</v>
      </c>
      <c r="AC2978" s="122">
        <v>0</v>
      </c>
      <c r="AD2978" s="122">
        <v>0</v>
      </c>
      <c r="AE2978" s="122">
        <v>0</v>
      </c>
      <c r="AF2978" s="122">
        <v>0</v>
      </c>
      <c r="AG2978" s="122">
        <v>0</v>
      </c>
      <c r="AH2978" s="122">
        <v>0</v>
      </c>
      <c r="AI2978" s="122">
        <v>0</v>
      </c>
      <c r="AJ2978" s="122">
        <v>0</v>
      </c>
      <c r="AK2978" s="122">
        <v>0</v>
      </c>
      <c r="AL2978" s="122">
        <v>0</v>
      </c>
    </row>
    <row r="2979" spans="1:38" hidden="1" x14ac:dyDescent="0.25">
      <c r="A2979" s="122" t="s">
        <v>2006</v>
      </c>
      <c r="B2979" s="122">
        <v>1</v>
      </c>
      <c r="C2979" s="122" t="s">
        <v>2197</v>
      </c>
      <c r="D2979" s="122" t="s">
        <v>2083</v>
      </c>
      <c r="E2979" s="122">
        <v>55</v>
      </c>
      <c r="F2979" s="122">
        <v>5.9034578399999998E-5</v>
      </c>
      <c r="G2979" s="122">
        <v>7.3793221600000004E-5</v>
      </c>
      <c r="H2979" s="122">
        <v>1.0331051080000001E-4</v>
      </c>
      <c r="I2979" s="122">
        <v>1.0331051080000001E-4</v>
      </c>
      <c r="J2979" s="122">
        <v>1.1806915400000001E-4</v>
      </c>
      <c r="K2979" s="122">
        <v>1.4758644320000001E-4</v>
      </c>
      <c r="L2979" s="122">
        <v>1.4758644320000001E-4</v>
      </c>
      <c r="M2979" s="122">
        <v>1.4758644320000001E-4</v>
      </c>
      <c r="N2979" s="122">
        <v>1.4758644320000001E-4</v>
      </c>
      <c r="O2979" s="122">
        <v>1.7710373240000001E-4</v>
      </c>
      <c r="P2979" s="122">
        <v>1.7710373240000001E-4</v>
      </c>
      <c r="Q2979" s="122">
        <v>1.7710373240000001E-4</v>
      </c>
      <c r="R2979" s="122">
        <v>1.7710373240000001E-4</v>
      </c>
      <c r="S2979" s="122">
        <v>1.7710373240000001E-4</v>
      </c>
      <c r="T2979" s="122">
        <v>1.7710373240000001E-4</v>
      </c>
      <c r="U2979" s="122">
        <v>1.7710373240000001E-4</v>
      </c>
      <c r="V2979" s="122">
        <v>1.918623756E-4</v>
      </c>
      <c r="W2979" s="122">
        <v>1.918623756E-4</v>
      </c>
      <c r="X2979" s="122">
        <v>2.3613830800000001E-4</v>
      </c>
      <c r="Y2979" s="122">
        <v>2.6565559720000001E-4</v>
      </c>
      <c r="Z2979" s="122">
        <v>2.804142432E-4</v>
      </c>
      <c r="AA2979" s="122">
        <v>3.8372475400000002E-4</v>
      </c>
      <c r="AB2979" s="122">
        <v>4.1324204039999999E-4</v>
      </c>
      <c r="AC2979" s="122">
        <v>5.6082848359999998E-4</v>
      </c>
      <c r="AD2979" s="122">
        <v>6.1986306199999998E-4</v>
      </c>
      <c r="AE2979" s="122">
        <v>7.4899609960000005E-4</v>
      </c>
      <c r="AF2979" s="122">
        <v>6.8703387760000003E-4</v>
      </c>
      <c r="AG2979" s="122">
        <v>6.2443480959999999E-4</v>
      </c>
      <c r="AH2979" s="122">
        <v>6.2800092320000004E-4</v>
      </c>
      <c r="AI2979" s="122">
        <v>6.209520772E-4</v>
      </c>
      <c r="AJ2979" s="122">
        <v>6.209520772E-4</v>
      </c>
      <c r="AK2979" s="122">
        <v>6.209520772E-4</v>
      </c>
      <c r="AL2979" s="122">
        <v>0</v>
      </c>
    </row>
    <row r="2980" spans="1:38" x14ac:dyDescent="0.25">
      <c r="A2980" s="122" t="s">
        <v>2006</v>
      </c>
      <c r="B2980" s="122">
        <v>1</v>
      </c>
      <c r="C2980" s="122" t="s">
        <v>2197</v>
      </c>
      <c r="D2980" s="122" t="s">
        <v>2084</v>
      </c>
      <c r="E2980" s="122">
        <v>55</v>
      </c>
      <c r="F2980" s="122">
        <v>3.4830400612000001E-3</v>
      </c>
      <c r="G2980" s="122">
        <v>4.3538000772000004E-3</v>
      </c>
      <c r="H2980" s="122">
        <v>6.0953201092000002E-3</v>
      </c>
      <c r="I2980" s="122">
        <v>6.0953201092000002E-3</v>
      </c>
      <c r="J2980" s="122">
        <v>6.9660801252E-3</v>
      </c>
      <c r="K2980" s="122">
        <v>8.7076001572000006E-3</v>
      </c>
      <c r="L2980" s="122">
        <v>8.7076001572000006E-3</v>
      </c>
      <c r="M2980" s="122">
        <v>8.7076001572000006E-3</v>
      </c>
      <c r="N2980" s="122">
        <v>8.7076001572000006E-3</v>
      </c>
      <c r="O2980" s="122">
        <v>1.0449120186400001E-2</v>
      </c>
      <c r="P2980" s="122">
        <v>1.0449120186400001E-2</v>
      </c>
      <c r="Q2980" s="122">
        <v>1.0449120186400001E-2</v>
      </c>
      <c r="R2980" s="122">
        <v>1.0449120186400001E-2</v>
      </c>
      <c r="S2980" s="122">
        <v>1.0449120186400001E-2</v>
      </c>
      <c r="T2980" s="122">
        <v>1.0449120186400001E-2</v>
      </c>
      <c r="U2980" s="122">
        <v>1.0449120186400001E-2</v>
      </c>
      <c r="V2980" s="122">
        <v>1.13198802024E-2</v>
      </c>
      <c r="W2980" s="122">
        <v>1.13198802024E-2</v>
      </c>
      <c r="X2980" s="122">
        <v>1.39321602504E-2</v>
      </c>
      <c r="Y2980" s="122">
        <v>1.5673680279599998E-2</v>
      </c>
      <c r="Z2980" s="122">
        <v>1.65444402956E-2</v>
      </c>
      <c r="AA2980" s="122">
        <v>2.2639760404800001E-2</v>
      </c>
      <c r="AB2980" s="122">
        <v>2.4381280436800001E-2</v>
      </c>
      <c r="AC2980" s="122">
        <v>3.30888805912E-2</v>
      </c>
      <c r="AD2980" s="122">
        <v>3.6571920655199999E-2</v>
      </c>
      <c r="AE2980" s="122">
        <v>4.4190769873600003E-2</v>
      </c>
      <c r="AF2980" s="122">
        <v>4.0534998853999998E-2</v>
      </c>
      <c r="AG2980" s="122">
        <v>3.6841653690800003E-2</v>
      </c>
      <c r="AH2980" s="122">
        <v>3.7052054440800002E-2</v>
      </c>
      <c r="AI2980" s="122">
        <v>3.6636172568800002E-2</v>
      </c>
      <c r="AJ2980" s="122">
        <v>3.6636172568800002E-2</v>
      </c>
      <c r="AK2980" s="122">
        <v>3.6636172568800002E-2</v>
      </c>
      <c r="AL2980" s="122">
        <v>0</v>
      </c>
    </row>
    <row r="2981" spans="1:38" hidden="1" x14ac:dyDescent="0.25">
      <c r="A2981" s="122" t="s">
        <v>2006</v>
      </c>
      <c r="B2981" s="122">
        <v>1</v>
      </c>
      <c r="C2981" s="122" t="s">
        <v>2197</v>
      </c>
      <c r="D2981" s="122" t="s">
        <v>474</v>
      </c>
      <c r="E2981" s="122">
        <v>55</v>
      </c>
      <c r="F2981" s="122">
        <v>5.9034578399999998E-5</v>
      </c>
      <c r="G2981" s="122">
        <v>7.3793221600000004E-5</v>
      </c>
      <c r="H2981" s="122">
        <v>1.0331051080000001E-4</v>
      </c>
      <c r="I2981" s="122">
        <v>1.0331051080000001E-4</v>
      </c>
      <c r="J2981" s="122">
        <v>1.1806915400000001E-4</v>
      </c>
      <c r="K2981" s="122">
        <v>1.4758644320000001E-4</v>
      </c>
      <c r="L2981" s="122">
        <v>1.4758644320000001E-4</v>
      </c>
      <c r="M2981" s="122">
        <v>1.4758644320000001E-4</v>
      </c>
      <c r="N2981" s="122">
        <v>1.4758644320000001E-4</v>
      </c>
      <c r="O2981" s="122">
        <v>1.7710373240000001E-4</v>
      </c>
      <c r="P2981" s="122">
        <v>1.7710373240000001E-4</v>
      </c>
      <c r="Q2981" s="122">
        <v>1.7710373240000001E-4</v>
      </c>
      <c r="R2981" s="122">
        <v>1.7710373240000001E-4</v>
      </c>
      <c r="S2981" s="122">
        <v>1.7710373240000001E-4</v>
      </c>
      <c r="T2981" s="122">
        <v>1.7710373240000001E-4</v>
      </c>
      <c r="U2981" s="122">
        <v>1.7710373240000001E-4</v>
      </c>
      <c r="V2981" s="122">
        <v>1.918623756E-4</v>
      </c>
      <c r="W2981" s="122">
        <v>1.918623756E-4</v>
      </c>
      <c r="X2981" s="122">
        <v>2.3613830800000001E-4</v>
      </c>
      <c r="Y2981" s="122">
        <v>2.6565559720000001E-4</v>
      </c>
      <c r="Z2981" s="122">
        <v>2.804142432E-4</v>
      </c>
      <c r="AA2981" s="122">
        <v>3.8372475400000002E-4</v>
      </c>
      <c r="AB2981" s="122">
        <v>4.1324204039999999E-4</v>
      </c>
      <c r="AC2981" s="122">
        <v>5.6082848359999998E-4</v>
      </c>
      <c r="AD2981" s="122">
        <v>6.1986306199999998E-4</v>
      </c>
      <c r="AE2981" s="122">
        <v>7.4899609960000005E-4</v>
      </c>
      <c r="AF2981" s="122">
        <v>6.8703387760000003E-4</v>
      </c>
      <c r="AG2981" s="122">
        <v>6.2443480959999999E-4</v>
      </c>
      <c r="AH2981" s="122">
        <v>6.2800092320000004E-4</v>
      </c>
      <c r="AI2981" s="122">
        <v>6.209520772E-4</v>
      </c>
      <c r="AJ2981" s="122">
        <v>6.209520772E-4</v>
      </c>
      <c r="AK2981" s="122">
        <v>6.209520772E-4</v>
      </c>
      <c r="AL2981" s="122">
        <v>0</v>
      </c>
    </row>
    <row r="2982" spans="1:38" hidden="1" x14ac:dyDescent="0.25">
      <c r="A2982" s="122" t="s">
        <v>2006</v>
      </c>
      <c r="B2982" s="122">
        <v>1</v>
      </c>
      <c r="C2982" s="122" t="s">
        <v>2197</v>
      </c>
      <c r="D2982" s="122" t="s">
        <v>2085</v>
      </c>
      <c r="E2982" s="122">
        <v>55</v>
      </c>
      <c r="F2982" s="122">
        <v>2.9517288640000002E-4</v>
      </c>
      <c r="G2982" s="122">
        <v>3.6896610799999998E-4</v>
      </c>
      <c r="H2982" s="122">
        <v>5.1655255120000001E-4</v>
      </c>
      <c r="I2982" s="122">
        <v>5.1655255120000001E-4</v>
      </c>
      <c r="J2982" s="122">
        <v>5.9034577280000003E-4</v>
      </c>
      <c r="K2982" s="122">
        <v>7.3793221599999996E-4</v>
      </c>
      <c r="L2982" s="122">
        <v>7.3793221599999996E-4</v>
      </c>
      <c r="M2982" s="122">
        <v>7.3793221599999996E-4</v>
      </c>
      <c r="N2982" s="122">
        <v>7.3793221599999996E-4</v>
      </c>
      <c r="O2982" s="122">
        <v>8.8551865919999999E-4</v>
      </c>
      <c r="P2982" s="122">
        <v>8.8551865919999999E-4</v>
      </c>
      <c r="Q2982" s="122">
        <v>8.8551865919999999E-4</v>
      </c>
      <c r="R2982" s="122">
        <v>8.8551865919999999E-4</v>
      </c>
      <c r="S2982" s="122">
        <v>8.8551865919999999E-4</v>
      </c>
      <c r="T2982" s="122">
        <v>8.8551865919999999E-4</v>
      </c>
      <c r="U2982" s="122">
        <v>8.8551865919999999E-4</v>
      </c>
      <c r="V2982" s="122">
        <v>9.5931188080000001E-4</v>
      </c>
      <c r="W2982" s="122">
        <v>9.5931188080000001E-4</v>
      </c>
      <c r="X2982" s="122">
        <v>1.1806915456000001E-3</v>
      </c>
      <c r="Y2982" s="122">
        <v>1.3282779888000001E-3</v>
      </c>
      <c r="Z2982" s="122">
        <v>1.4020712103999999E-3</v>
      </c>
      <c r="AA2982" s="122">
        <v>1.9186237644000001E-3</v>
      </c>
      <c r="AB2982" s="122">
        <v>2.0662102075999999E-3</v>
      </c>
      <c r="AC2982" s="122">
        <v>2.8041424236E-3</v>
      </c>
      <c r="AD2982" s="122">
        <v>3.0993153100000001E-3</v>
      </c>
      <c r="AE2982" s="122">
        <v>3.7449804979999999E-3</v>
      </c>
      <c r="AF2982" s="122">
        <v>3.4351693935999999E-3</v>
      </c>
      <c r="AG2982" s="122">
        <v>3.1221740423999999E-3</v>
      </c>
      <c r="AH2982" s="122">
        <v>3.1400046132E-3</v>
      </c>
      <c r="AI2982" s="122">
        <v>3.104760386E-3</v>
      </c>
      <c r="AJ2982" s="122">
        <v>3.104760386E-3</v>
      </c>
      <c r="AK2982" s="122">
        <v>3.104760386E-3</v>
      </c>
      <c r="AL2982" s="122">
        <v>0</v>
      </c>
    </row>
    <row r="2983" spans="1:38" hidden="1" x14ac:dyDescent="0.25">
      <c r="A2983" s="122" t="s">
        <v>2006</v>
      </c>
      <c r="B2983" s="122">
        <v>1</v>
      </c>
      <c r="C2983" s="122" t="s">
        <v>2197</v>
      </c>
      <c r="D2983" s="122" t="s">
        <v>2086</v>
      </c>
      <c r="E2983" s="122">
        <v>55</v>
      </c>
      <c r="F2983" s="122">
        <v>0</v>
      </c>
      <c r="G2983" s="122">
        <v>0</v>
      </c>
      <c r="H2983" s="122">
        <v>0</v>
      </c>
      <c r="I2983" s="122">
        <v>0</v>
      </c>
      <c r="J2983" s="122">
        <v>0</v>
      </c>
      <c r="K2983" s="122">
        <v>0</v>
      </c>
      <c r="L2983" s="122">
        <v>0</v>
      </c>
      <c r="M2983" s="122">
        <v>0</v>
      </c>
      <c r="N2983" s="122">
        <v>0</v>
      </c>
      <c r="O2983" s="122">
        <v>0</v>
      </c>
      <c r="P2983" s="122">
        <v>0</v>
      </c>
      <c r="Q2983" s="122">
        <v>0</v>
      </c>
      <c r="R2983" s="122">
        <v>0</v>
      </c>
      <c r="S2983" s="122">
        <v>0</v>
      </c>
      <c r="T2983" s="122">
        <v>0</v>
      </c>
      <c r="U2983" s="122">
        <v>0</v>
      </c>
      <c r="V2983" s="122">
        <v>0</v>
      </c>
      <c r="W2983" s="122">
        <v>0</v>
      </c>
      <c r="X2983" s="122">
        <v>0</v>
      </c>
      <c r="Y2983" s="122">
        <v>0</v>
      </c>
      <c r="Z2983" s="122">
        <v>0</v>
      </c>
      <c r="AA2983" s="122">
        <v>0</v>
      </c>
      <c r="AB2983" s="122">
        <v>0</v>
      </c>
      <c r="AC2983" s="122">
        <v>0</v>
      </c>
      <c r="AD2983" s="122">
        <v>0</v>
      </c>
      <c r="AE2983" s="122">
        <v>0</v>
      </c>
      <c r="AF2983" s="122">
        <v>0</v>
      </c>
      <c r="AG2983" s="122">
        <v>0</v>
      </c>
      <c r="AH2983" s="122">
        <v>0</v>
      </c>
      <c r="AI2983" s="122">
        <v>0</v>
      </c>
      <c r="AJ2983" s="122">
        <v>0</v>
      </c>
      <c r="AK2983" s="122">
        <v>0</v>
      </c>
      <c r="AL2983" s="122">
        <v>0</v>
      </c>
    </row>
    <row r="2984" spans="1:38" hidden="1" x14ac:dyDescent="0.25">
      <c r="A2984" s="122" t="s">
        <v>2006</v>
      </c>
      <c r="B2984" s="122">
        <v>1</v>
      </c>
      <c r="C2984" s="122" t="s">
        <v>2197</v>
      </c>
      <c r="D2984" s="122" t="s">
        <v>2087</v>
      </c>
      <c r="E2984" s="122">
        <v>55</v>
      </c>
      <c r="F2984" s="122">
        <v>0</v>
      </c>
      <c r="G2984" s="122">
        <v>0</v>
      </c>
      <c r="H2984" s="122">
        <v>0</v>
      </c>
      <c r="I2984" s="122">
        <v>0</v>
      </c>
      <c r="J2984" s="122">
        <v>0</v>
      </c>
      <c r="K2984" s="122">
        <v>0</v>
      </c>
      <c r="L2984" s="122">
        <v>0</v>
      </c>
      <c r="M2984" s="122">
        <v>0</v>
      </c>
      <c r="N2984" s="122">
        <v>0</v>
      </c>
      <c r="O2984" s="122">
        <v>0</v>
      </c>
      <c r="P2984" s="122">
        <v>0</v>
      </c>
      <c r="Q2984" s="122">
        <v>0</v>
      </c>
      <c r="R2984" s="122">
        <v>0</v>
      </c>
      <c r="S2984" s="122">
        <v>0</v>
      </c>
      <c r="T2984" s="122">
        <v>0</v>
      </c>
      <c r="U2984" s="122">
        <v>0</v>
      </c>
      <c r="V2984" s="122">
        <v>0</v>
      </c>
      <c r="W2984" s="122">
        <v>0</v>
      </c>
      <c r="X2984" s="122">
        <v>0</v>
      </c>
      <c r="Y2984" s="122">
        <v>0</v>
      </c>
      <c r="Z2984" s="122">
        <v>0</v>
      </c>
      <c r="AA2984" s="122">
        <v>0</v>
      </c>
      <c r="AB2984" s="122">
        <v>0</v>
      </c>
      <c r="AC2984" s="122">
        <v>0</v>
      </c>
      <c r="AD2984" s="122">
        <v>0</v>
      </c>
      <c r="AE2984" s="122">
        <v>0</v>
      </c>
      <c r="AF2984" s="122">
        <v>0</v>
      </c>
      <c r="AG2984" s="122">
        <v>0</v>
      </c>
      <c r="AH2984" s="122">
        <v>0</v>
      </c>
      <c r="AI2984" s="122">
        <v>0</v>
      </c>
      <c r="AJ2984" s="122">
        <v>0</v>
      </c>
      <c r="AK2984" s="122">
        <v>0</v>
      </c>
      <c r="AL2984" s="122">
        <v>0</v>
      </c>
    </row>
    <row r="2985" spans="1:38" hidden="1" x14ac:dyDescent="0.25">
      <c r="A2985" s="122" t="s">
        <v>2006</v>
      </c>
      <c r="B2985" s="122">
        <v>1</v>
      </c>
      <c r="C2985" s="122" t="s">
        <v>2197</v>
      </c>
      <c r="D2985" s="122" t="s">
        <v>2088</v>
      </c>
      <c r="E2985" s="122">
        <v>55</v>
      </c>
      <c r="F2985" s="122">
        <v>5.9034577280000003E-4</v>
      </c>
      <c r="G2985" s="122">
        <v>7.3793221599999996E-4</v>
      </c>
      <c r="H2985" s="122">
        <v>1.0331051024E-3</v>
      </c>
      <c r="I2985" s="122">
        <v>1.0331051024E-3</v>
      </c>
      <c r="J2985" s="122">
        <v>1.1806915456000001E-3</v>
      </c>
      <c r="K2985" s="122">
        <v>1.4758644319999999E-3</v>
      </c>
      <c r="L2985" s="122">
        <v>1.4758644319999999E-3</v>
      </c>
      <c r="M2985" s="122">
        <v>1.4758644319999999E-3</v>
      </c>
      <c r="N2985" s="122">
        <v>1.4758644319999999E-3</v>
      </c>
      <c r="O2985" s="122">
        <v>1.7710373212E-3</v>
      </c>
      <c r="P2985" s="122">
        <v>1.7710373212E-3</v>
      </c>
      <c r="Q2985" s="122">
        <v>1.7710373212E-3</v>
      </c>
      <c r="R2985" s="122">
        <v>1.7710373212E-3</v>
      </c>
      <c r="S2985" s="122">
        <v>1.7710373212E-3</v>
      </c>
      <c r="T2985" s="122">
        <v>1.7710373212E-3</v>
      </c>
      <c r="U2985" s="122">
        <v>1.7710373212E-3</v>
      </c>
      <c r="V2985" s="122">
        <v>1.9186237644000001E-3</v>
      </c>
      <c r="W2985" s="122">
        <v>1.9186237644000001E-3</v>
      </c>
      <c r="X2985" s="122">
        <v>2.3613830939999999E-3</v>
      </c>
      <c r="Y2985" s="122">
        <v>2.6565559804E-3</v>
      </c>
      <c r="Z2985" s="122">
        <v>2.8041424236E-3</v>
      </c>
      <c r="AA2985" s="122">
        <v>3.8372475259999999E-3</v>
      </c>
      <c r="AB2985" s="122">
        <v>4.1324204123999999E-3</v>
      </c>
      <c r="AC2985" s="122">
        <v>5.6082848472000001E-3</v>
      </c>
      <c r="AD2985" s="122">
        <v>6.1986306200000002E-3</v>
      </c>
      <c r="AE2985" s="122">
        <v>7.4899609959999999E-3</v>
      </c>
      <c r="AF2985" s="122">
        <v>6.8703387899999996E-3</v>
      </c>
      <c r="AG2985" s="122">
        <v>6.2443480819999999E-3</v>
      </c>
      <c r="AH2985" s="122">
        <v>6.2800092263999999E-3</v>
      </c>
      <c r="AI2985" s="122">
        <v>6.2095207747999998E-3</v>
      </c>
      <c r="AJ2985" s="122">
        <v>6.2095207747999998E-3</v>
      </c>
      <c r="AK2985" s="122">
        <v>6.2095207747999998E-3</v>
      </c>
      <c r="AL2985" s="122">
        <v>0</v>
      </c>
    </row>
    <row r="2986" spans="1:38" hidden="1" x14ac:dyDescent="0.25">
      <c r="A2986" s="122" t="s">
        <v>2006</v>
      </c>
      <c r="B2986" s="122">
        <v>1</v>
      </c>
      <c r="C2986" s="122" t="s">
        <v>2197</v>
      </c>
      <c r="D2986" s="122" t="s">
        <v>2170</v>
      </c>
      <c r="E2986" s="122">
        <v>55</v>
      </c>
      <c r="F2986" s="122">
        <v>0</v>
      </c>
      <c r="G2986" s="122">
        <v>0</v>
      </c>
      <c r="H2986" s="122">
        <v>0</v>
      </c>
      <c r="I2986" s="122">
        <v>0</v>
      </c>
      <c r="J2986" s="122">
        <v>0</v>
      </c>
      <c r="K2986" s="122">
        <v>0</v>
      </c>
      <c r="L2986" s="122">
        <v>0</v>
      </c>
      <c r="M2986" s="122">
        <v>0</v>
      </c>
      <c r="N2986" s="122">
        <v>0</v>
      </c>
      <c r="O2986" s="122">
        <v>0</v>
      </c>
      <c r="P2986" s="122">
        <v>0</v>
      </c>
      <c r="Q2986" s="122">
        <v>0</v>
      </c>
      <c r="R2986" s="122">
        <v>0</v>
      </c>
      <c r="S2986" s="122">
        <v>0</v>
      </c>
      <c r="T2986" s="122">
        <v>0</v>
      </c>
      <c r="U2986" s="122">
        <v>0</v>
      </c>
      <c r="V2986" s="122">
        <v>0</v>
      </c>
      <c r="W2986" s="122">
        <v>0</v>
      </c>
      <c r="X2986" s="122">
        <v>0</v>
      </c>
      <c r="Y2986" s="122">
        <v>0</v>
      </c>
      <c r="Z2986" s="122">
        <v>0</v>
      </c>
      <c r="AA2986" s="122">
        <v>0</v>
      </c>
      <c r="AB2986" s="122">
        <v>0</v>
      </c>
      <c r="AC2986" s="122">
        <v>0</v>
      </c>
      <c r="AD2986" s="122">
        <v>0</v>
      </c>
      <c r="AE2986" s="122">
        <v>0</v>
      </c>
      <c r="AF2986" s="122">
        <v>0</v>
      </c>
      <c r="AG2986" s="122">
        <v>0</v>
      </c>
      <c r="AH2986" s="122">
        <v>0</v>
      </c>
      <c r="AI2986" s="122">
        <v>0</v>
      </c>
      <c r="AJ2986" s="122">
        <v>0</v>
      </c>
      <c r="AK2986" s="122">
        <v>0</v>
      </c>
      <c r="AL2986" s="122">
        <v>0</v>
      </c>
    </row>
    <row r="2987" spans="1:38" hidden="1" x14ac:dyDescent="0.25">
      <c r="A2987" s="122" t="s">
        <v>2006</v>
      </c>
      <c r="B2987" s="122">
        <v>1</v>
      </c>
      <c r="C2987" s="122" t="s">
        <v>2197</v>
      </c>
      <c r="D2987" s="122" t="s">
        <v>2089</v>
      </c>
      <c r="E2987" s="122">
        <v>55</v>
      </c>
      <c r="F2987" s="122">
        <v>2.9517288640000002E-4</v>
      </c>
      <c r="G2987" s="122">
        <v>3.6896610799999998E-4</v>
      </c>
      <c r="H2987" s="122">
        <v>5.1655255120000001E-4</v>
      </c>
      <c r="I2987" s="122">
        <v>5.1655255120000001E-4</v>
      </c>
      <c r="J2987" s="122">
        <v>5.9034577280000003E-4</v>
      </c>
      <c r="K2987" s="122">
        <v>7.3793221599999996E-4</v>
      </c>
      <c r="L2987" s="122">
        <v>7.3793221599999996E-4</v>
      </c>
      <c r="M2987" s="122">
        <v>7.3793221599999996E-4</v>
      </c>
      <c r="N2987" s="122">
        <v>7.3793221599999996E-4</v>
      </c>
      <c r="O2987" s="122">
        <v>8.8551865919999999E-4</v>
      </c>
      <c r="P2987" s="122">
        <v>8.8551865919999999E-4</v>
      </c>
      <c r="Q2987" s="122">
        <v>8.8551865919999999E-4</v>
      </c>
      <c r="R2987" s="122">
        <v>8.8551865919999999E-4</v>
      </c>
      <c r="S2987" s="122">
        <v>8.8551865919999999E-4</v>
      </c>
      <c r="T2987" s="122">
        <v>8.8551865919999999E-4</v>
      </c>
      <c r="U2987" s="122">
        <v>8.8551865919999999E-4</v>
      </c>
      <c r="V2987" s="122">
        <v>9.5931188080000001E-4</v>
      </c>
      <c r="W2987" s="122">
        <v>9.5931188080000001E-4</v>
      </c>
      <c r="X2987" s="122">
        <v>1.1806915456000001E-3</v>
      </c>
      <c r="Y2987" s="122">
        <v>1.3282779888000001E-3</v>
      </c>
      <c r="Z2987" s="122">
        <v>1.4020712103999999E-3</v>
      </c>
      <c r="AA2987" s="122">
        <v>1.9186237644000001E-3</v>
      </c>
      <c r="AB2987" s="122">
        <v>2.0662102075999999E-3</v>
      </c>
      <c r="AC2987" s="122">
        <v>2.8041424236E-3</v>
      </c>
      <c r="AD2987" s="122">
        <v>3.0993153100000001E-3</v>
      </c>
      <c r="AE2987" s="122">
        <v>3.7449804979999999E-3</v>
      </c>
      <c r="AF2987" s="122">
        <v>3.4351693935999999E-3</v>
      </c>
      <c r="AG2987" s="122">
        <v>3.1221740423999999E-3</v>
      </c>
      <c r="AH2987" s="122">
        <v>3.1400046132E-3</v>
      </c>
      <c r="AI2987" s="122">
        <v>3.104760386E-3</v>
      </c>
      <c r="AJ2987" s="122">
        <v>3.104760386E-3</v>
      </c>
      <c r="AK2987" s="122">
        <v>3.104760386E-3</v>
      </c>
      <c r="AL2987" s="122">
        <v>0</v>
      </c>
    </row>
    <row r="2988" spans="1:38" hidden="1" x14ac:dyDescent="0.25">
      <c r="A2988" s="122" t="s">
        <v>2006</v>
      </c>
      <c r="B2988" s="122">
        <v>1</v>
      </c>
      <c r="C2988" s="122" t="s">
        <v>2197</v>
      </c>
      <c r="D2988" s="122" t="s">
        <v>2136</v>
      </c>
      <c r="E2988" s="122">
        <v>55</v>
      </c>
      <c r="F2988" s="122">
        <v>0</v>
      </c>
      <c r="G2988" s="122">
        <v>0</v>
      </c>
      <c r="H2988" s="122">
        <v>0</v>
      </c>
      <c r="I2988" s="122">
        <v>0</v>
      </c>
      <c r="J2988" s="122">
        <v>0</v>
      </c>
      <c r="K2988" s="122">
        <v>0</v>
      </c>
      <c r="L2988" s="122">
        <v>0</v>
      </c>
      <c r="M2988" s="122">
        <v>0</v>
      </c>
      <c r="N2988" s="122">
        <v>0</v>
      </c>
      <c r="O2988" s="122">
        <v>0</v>
      </c>
      <c r="P2988" s="122">
        <v>0</v>
      </c>
      <c r="Q2988" s="122">
        <v>0</v>
      </c>
      <c r="R2988" s="122">
        <v>0</v>
      </c>
      <c r="S2988" s="122">
        <v>0</v>
      </c>
      <c r="T2988" s="122">
        <v>0</v>
      </c>
      <c r="U2988" s="122">
        <v>0</v>
      </c>
      <c r="V2988" s="122">
        <v>0</v>
      </c>
      <c r="W2988" s="122">
        <v>0</v>
      </c>
      <c r="X2988" s="122">
        <v>0</v>
      </c>
      <c r="Y2988" s="122">
        <v>0</v>
      </c>
      <c r="Z2988" s="122">
        <v>0</v>
      </c>
      <c r="AA2988" s="122">
        <v>0</v>
      </c>
      <c r="AB2988" s="122">
        <v>0</v>
      </c>
      <c r="AC2988" s="122">
        <v>0</v>
      </c>
      <c r="AD2988" s="122">
        <v>0</v>
      </c>
      <c r="AE2988" s="122">
        <v>0</v>
      </c>
      <c r="AF2988" s="122">
        <v>0</v>
      </c>
      <c r="AG2988" s="122">
        <v>0</v>
      </c>
      <c r="AH2988" s="122">
        <v>0</v>
      </c>
      <c r="AI2988" s="122">
        <v>0</v>
      </c>
      <c r="AJ2988" s="122">
        <v>0</v>
      </c>
      <c r="AK2988" s="122">
        <v>0</v>
      </c>
      <c r="AL2988" s="122">
        <v>0</v>
      </c>
    </row>
    <row r="2989" spans="1:38" hidden="1" x14ac:dyDescent="0.25">
      <c r="A2989" s="122" t="s">
        <v>2006</v>
      </c>
      <c r="B2989" s="122">
        <v>1</v>
      </c>
      <c r="C2989" s="122" t="s">
        <v>2197</v>
      </c>
      <c r="D2989" s="122" t="s">
        <v>2090</v>
      </c>
      <c r="E2989" s="122">
        <v>55</v>
      </c>
      <c r="F2989" s="122">
        <v>0</v>
      </c>
      <c r="G2989" s="122">
        <v>0</v>
      </c>
      <c r="H2989" s="122">
        <v>0</v>
      </c>
      <c r="I2989" s="122">
        <v>0</v>
      </c>
      <c r="J2989" s="122">
        <v>0</v>
      </c>
      <c r="K2989" s="122">
        <v>0</v>
      </c>
      <c r="L2989" s="122">
        <v>0</v>
      </c>
      <c r="M2989" s="122">
        <v>0</v>
      </c>
      <c r="N2989" s="122">
        <v>0</v>
      </c>
      <c r="O2989" s="122">
        <v>0</v>
      </c>
      <c r="P2989" s="122">
        <v>0</v>
      </c>
      <c r="Q2989" s="122">
        <v>0</v>
      </c>
      <c r="R2989" s="122">
        <v>0</v>
      </c>
      <c r="S2989" s="122">
        <v>0</v>
      </c>
      <c r="T2989" s="122">
        <v>0</v>
      </c>
      <c r="U2989" s="122">
        <v>0</v>
      </c>
      <c r="V2989" s="122">
        <v>0</v>
      </c>
      <c r="W2989" s="122">
        <v>0</v>
      </c>
      <c r="X2989" s="122">
        <v>0</v>
      </c>
      <c r="Y2989" s="122">
        <v>0</v>
      </c>
      <c r="Z2989" s="122">
        <v>0</v>
      </c>
      <c r="AA2989" s="122">
        <v>0</v>
      </c>
      <c r="AB2989" s="122">
        <v>0</v>
      </c>
      <c r="AC2989" s="122">
        <v>0</v>
      </c>
      <c r="AD2989" s="122">
        <v>0</v>
      </c>
      <c r="AE2989" s="122">
        <v>0</v>
      </c>
      <c r="AF2989" s="122">
        <v>0</v>
      </c>
      <c r="AG2989" s="122">
        <v>0</v>
      </c>
      <c r="AH2989" s="122">
        <v>0</v>
      </c>
      <c r="AI2989" s="122">
        <v>0</v>
      </c>
      <c r="AJ2989" s="122">
        <v>0</v>
      </c>
      <c r="AK2989" s="122">
        <v>0</v>
      </c>
      <c r="AL2989" s="122">
        <v>0</v>
      </c>
    </row>
    <row r="2990" spans="1:38" hidden="1" x14ac:dyDescent="0.25">
      <c r="A2990" s="122" t="s">
        <v>2006</v>
      </c>
      <c r="B2990" s="122">
        <v>1</v>
      </c>
      <c r="C2990" s="122" t="s">
        <v>2197</v>
      </c>
      <c r="D2990" s="122" t="s">
        <v>2091</v>
      </c>
      <c r="E2990" s="122">
        <v>55</v>
      </c>
      <c r="F2990" s="122">
        <v>1.7710373240000001E-4</v>
      </c>
      <c r="G2990" s="122">
        <v>2.213796648E-4</v>
      </c>
      <c r="H2990" s="122">
        <v>3.0993152959999997E-4</v>
      </c>
      <c r="I2990" s="122">
        <v>3.0993152959999997E-4</v>
      </c>
      <c r="J2990" s="122">
        <v>3.5420746480000002E-4</v>
      </c>
      <c r="K2990" s="122">
        <v>4.427593296E-4</v>
      </c>
      <c r="L2990" s="122">
        <v>4.427593296E-4</v>
      </c>
      <c r="M2990" s="122">
        <v>4.427593296E-4</v>
      </c>
      <c r="N2990" s="122">
        <v>4.427593296E-4</v>
      </c>
      <c r="O2990" s="122">
        <v>5.3131119719999995E-4</v>
      </c>
      <c r="P2990" s="122">
        <v>5.3131119719999995E-4</v>
      </c>
      <c r="Q2990" s="122">
        <v>5.3131119719999995E-4</v>
      </c>
      <c r="R2990" s="122">
        <v>5.3131119719999995E-4</v>
      </c>
      <c r="S2990" s="122">
        <v>5.3131119719999995E-4</v>
      </c>
      <c r="T2990" s="122">
        <v>5.3131119719999995E-4</v>
      </c>
      <c r="U2990" s="122">
        <v>5.3131119719999995E-4</v>
      </c>
      <c r="V2990" s="122">
        <v>5.7558712960000002E-4</v>
      </c>
      <c r="W2990" s="122">
        <v>5.7558712960000002E-4</v>
      </c>
      <c r="X2990" s="122">
        <v>7.0841492680000001E-4</v>
      </c>
      <c r="Y2990" s="122">
        <v>7.9696679439999996E-4</v>
      </c>
      <c r="Z2990" s="122">
        <v>8.4124272680000003E-4</v>
      </c>
      <c r="AA2990" s="122">
        <v>1.1511742592E-3</v>
      </c>
      <c r="AB2990" s="122">
        <v>1.239726124E-3</v>
      </c>
      <c r="AC2990" s="122">
        <v>1.6824854536000001E-3</v>
      </c>
      <c r="AD2990" s="122">
        <v>1.8595891859999999E-3</v>
      </c>
      <c r="AE2990" s="122">
        <v>2.2469882988E-3</v>
      </c>
      <c r="AF2990" s="122">
        <v>2.0611016355999998E-3</v>
      </c>
      <c r="AG2990" s="122">
        <v>1.8733044259999999E-3</v>
      </c>
      <c r="AH2990" s="122">
        <v>1.8840027668000001E-3</v>
      </c>
      <c r="AI2990" s="122">
        <v>1.8628562316E-3</v>
      </c>
      <c r="AJ2990" s="122">
        <v>1.8628562316E-3</v>
      </c>
      <c r="AK2990" s="122">
        <v>1.8628562316E-3</v>
      </c>
      <c r="AL2990" s="122">
        <v>0</v>
      </c>
    </row>
    <row r="2991" spans="1:38" hidden="1" x14ac:dyDescent="0.25">
      <c r="A2991" s="122" t="s">
        <v>2006</v>
      </c>
      <c r="B2991" s="122">
        <v>1</v>
      </c>
      <c r="C2991" s="122" t="s">
        <v>2197</v>
      </c>
      <c r="D2991" s="122" t="s">
        <v>2092</v>
      </c>
      <c r="E2991" s="122">
        <v>55</v>
      </c>
      <c r="F2991" s="122">
        <v>5.9034578399999998E-5</v>
      </c>
      <c r="G2991" s="122">
        <v>7.3793221600000004E-5</v>
      </c>
      <c r="H2991" s="122">
        <v>1.0331051080000001E-4</v>
      </c>
      <c r="I2991" s="122">
        <v>1.0331051080000001E-4</v>
      </c>
      <c r="J2991" s="122">
        <v>1.1806915400000001E-4</v>
      </c>
      <c r="K2991" s="122">
        <v>1.4758644320000001E-4</v>
      </c>
      <c r="L2991" s="122">
        <v>1.4758644320000001E-4</v>
      </c>
      <c r="M2991" s="122">
        <v>1.4758644320000001E-4</v>
      </c>
      <c r="N2991" s="122">
        <v>1.4758644320000001E-4</v>
      </c>
      <c r="O2991" s="122">
        <v>1.7710373240000001E-4</v>
      </c>
      <c r="P2991" s="122">
        <v>1.7710373240000001E-4</v>
      </c>
      <c r="Q2991" s="122">
        <v>1.7710373240000001E-4</v>
      </c>
      <c r="R2991" s="122">
        <v>1.7710373240000001E-4</v>
      </c>
      <c r="S2991" s="122">
        <v>1.7710373240000001E-4</v>
      </c>
      <c r="T2991" s="122">
        <v>1.7710373240000001E-4</v>
      </c>
      <c r="U2991" s="122">
        <v>1.7710373240000001E-4</v>
      </c>
      <c r="V2991" s="122">
        <v>1.918623756E-4</v>
      </c>
      <c r="W2991" s="122">
        <v>1.918623756E-4</v>
      </c>
      <c r="X2991" s="122">
        <v>2.3613830800000001E-4</v>
      </c>
      <c r="Y2991" s="122">
        <v>2.6565559720000001E-4</v>
      </c>
      <c r="Z2991" s="122">
        <v>2.804142432E-4</v>
      </c>
      <c r="AA2991" s="122">
        <v>3.8372475400000002E-4</v>
      </c>
      <c r="AB2991" s="122">
        <v>4.1324204039999999E-4</v>
      </c>
      <c r="AC2991" s="122">
        <v>5.6082848359999998E-4</v>
      </c>
      <c r="AD2991" s="122">
        <v>6.1986306199999998E-4</v>
      </c>
      <c r="AE2991" s="122">
        <v>7.4899609960000005E-4</v>
      </c>
      <c r="AF2991" s="122">
        <v>6.8703387760000003E-4</v>
      </c>
      <c r="AG2991" s="122">
        <v>6.2443480959999999E-4</v>
      </c>
      <c r="AH2991" s="122">
        <v>6.2800092320000004E-4</v>
      </c>
      <c r="AI2991" s="122">
        <v>6.209520772E-4</v>
      </c>
      <c r="AJ2991" s="122">
        <v>6.209520772E-4</v>
      </c>
      <c r="AK2991" s="122">
        <v>6.209520772E-4</v>
      </c>
      <c r="AL2991" s="122">
        <v>0</v>
      </c>
    </row>
    <row r="2992" spans="1:38" hidden="1" x14ac:dyDescent="0.25">
      <c r="A2992" s="122" t="s">
        <v>2006</v>
      </c>
      <c r="B2992" s="122">
        <v>1</v>
      </c>
      <c r="C2992" s="122" t="s">
        <v>2197</v>
      </c>
      <c r="D2992" s="122" t="s">
        <v>2093</v>
      </c>
      <c r="E2992" s="122">
        <v>55</v>
      </c>
      <c r="F2992" s="122">
        <v>0</v>
      </c>
      <c r="G2992" s="122">
        <v>0</v>
      </c>
      <c r="H2992" s="122">
        <v>0</v>
      </c>
      <c r="I2992" s="122">
        <v>0</v>
      </c>
      <c r="J2992" s="122">
        <v>0</v>
      </c>
      <c r="K2992" s="122">
        <v>0</v>
      </c>
      <c r="L2992" s="122">
        <v>0</v>
      </c>
      <c r="M2992" s="122">
        <v>0</v>
      </c>
      <c r="N2992" s="122">
        <v>0</v>
      </c>
      <c r="O2992" s="122">
        <v>0</v>
      </c>
      <c r="P2992" s="122">
        <v>0</v>
      </c>
      <c r="Q2992" s="122">
        <v>0</v>
      </c>
      <c r="R2992" s="122">
        <v>0</v>
      </c>
      <c r="S2992" s="122">
        <v>0</v>
      </c>
      <c r="T2992" s="122">
        <v>0</v>
      </c>
      <c r="U2992" s="122">
        <v>0</v>
      </c>
      <c r="V2992" s="122">
        <v>0</v>
      </c>
      <c r="W2992" s="122">
        <v>0</v>
      </c>
      <c r="X2992" s="122">
        <v>0</v>
      </c>
      <c r="Y2992" s="122">
        <v>0</v>
      </c>
      <c r="Z2992" s="122">
        <v>0</v>
      </c>
      <c r="AA2992" s="122">
        <v>0</v>
      </c>
      <c r="AB2992" s="122">
        <v>0</v>
      </c>
      <c r="AC2992" s="122">
        <v>0</v>
      </c>
      <c r="AD2992" s="122">
        <v>0</v>
      </c>
      <c r="AE2992" s="122">
        <v>0</v>
      </c>
      <c r="AF2992" s="122">
        <v>0</v>
      </c>
      <c r="AG2992" s="122">
        <v>0</v>
      </c>
      <c r="AH2992" s="122">
        <v>0</v>
      </c>
      <c r="AI2992" s="122">
        <v>0</v>
      </c>
      <c r="AJ2992" s="122">
        <v>0</v>
      </c>
      <c r="AK2992" s="122">
        <v>0</v>
      </c>
      <c r="AL2992" s="122">
        <v>0</v>
      </c>
    </row>
    <row r="2993" spans="1:38" hidden="1" x14ac:dyDescent="0.25">
      <c r="A2993" s="122" t="s">
        <v>2006</v>
      </c>
      <c r="B2993" s="122">
        <v>1</v>
      </c>
      <c r="C2993" s="122" t="s">
        <v>2197</v>
      </c>
      <c r="D2993" s="122" t="s">
        <v>2094</v>
      </c>
      <c r="E2993" s="122">
        <v>55</v>
      </c>
      <c r="F2993" s="122">
        <v>2.9517288640000002E-4</v>
      </c>
      <c r="G2993" s="122">
        <v>3.6896610799999998E-4</v>
      </c>
      <c r="H2993" s="122">
        <v>5.1655255120000001E-4</v>
      </c>
      <c r="I2993" s="122">
        <v>5.1655255120000001E-4</v>
      </c>
      <c r="J2993" s="122">
        <v>5.9034577280000003E-4</v>
      </c>
      <c r="K2993" s="122">
        <v>7.3793221599999996E-4</v>
      </c>
      <c r="L2993" s="122">
        <v>7.3793221599999996E-4</v>
      </c>
      <c r="M2993" s="122">
        <v>7.3793221599999996E-4</v>
      </c>
      <c r="N2993" s="122">
        <v>7.3793221599999996E-4</v>
      </c>
      <c r="O2993" s="122">
        <v>8.8551865919999999E-4</v>
      </c>
      <c r="P2993" s="122">
        <v>8.8551865919999999E-4</v>
      </c>
      <c r="Q2993" s="122">
        <v>8.8551865919999999E-4</v>
      </c>
      <c r="R2993" s="122">
        <v>8.8551865919999999E-4</v>
      </c>
      <c r="S2993" s="122">
        <v>8.8551865919999999E-4</v>
      </c>
      <c r="T2993" s="122">
        <v>8.8551865919999999E-4</v>
      </c>
      <c r="U2993" s="122">
        <v>8.8551865919999999E-4</v>
      </c>
      <c r="V2993" s="122">
        <v>9.5931188080000001E-4</v>
      </c>
      <c r="W2993" s="122">
        <v>9.5931188080000001E-4</v>
      </c>
      <c r="X2993" s="122">
        <v>1.1806915456000001E-3</v>
      </c>
      <c r="Y2993" s="122">
        <v>1.3282779888000001E-3</v>
      </c>
      <c r="Z2993" s="122">
        <v>1.4020712103999999E-3</v>
      </c>
      <c r="AA2993" s="122">
        <v>1.9186237644000001E-3</v>
      </c>
      <c r="AB2993" s="122">
        <v>2.0662102075999999E-3</v>
      </c>
      <c r="AC2993" s="122">
        <v>2.8041424236E-3</v>
      </c>
      <c r="AD2993" s="122">
        <v>3.0993153100000001E-3</v>
      </c>
      <c r="AE2993" s="122">
        <v>3.7449804979999999E-3</v>
      </c>
      <c r="AF2993" s="122">
        <v>3.4351693935999999E-3</v>
      </c>
      <c r="AG2993" s="122">
        <v>3.1221740423999999E-3</v>
      </c>
      <c r="AH2993" s="122">
        <v>3.1400046132E-3</v>
      </c>
      <c r="AI2993" s="122">
        <v>3.104760386E-3</v>
      </c>
      <c r="AJ2993" s="122">
        <v>3.104760386E-3</v>
      </c>
      <c r="AK2993" s="122">
        <v>3.104760386E-3</v>
      </c>
      <c r="AL2993" s="122">
        <v>0</v>
      </c>
    </row>
    <row r="2994" spans="1:38" hidden="1" x14ac:dyDescent="0.25">
      <c r="A2994" s="122" t="s">
        <v>2006</v>
      </c>
      <c r="B2994" s="122">
        <v>1</v>
      </c>
      <c r="C2994" s="122" t="s">
        <v>2197</v>
      </c>
      <c r="D2994" s="122" t="s">
        <v>2095</v>
      </c>
      <c r="E2994" s="122">
        <v>55</v>
      </c>
      <c r="F2994" s="122">
        <v>5.9034578399999998E-5</v>
      </c>
      <c r="G2994" s="122">
        <v>7.3793221600000004E-5</v>
      </c>
      <c r="H2994" s="122">
        <v>1.0331051080000001E-4</v>
      </c>
      <c r="I2994" s="122">
        <v>1.0331051080000001E-4</v>
      </c>
      <c r="J2994" s="122">
        <v>1.1806915400000001E-4</v>
      </c>
      <c r="K2994" s="122">
        <v>1.4758644320000001E-4</v>
      </c>
      <c r="L2994" s="122">
        <v>1.4758644320000001E-4</v>
      </c>
      <c r="M2994" s="122">
        <v>1.4758644320000001E-4</v>
      </c>
      <c r="N2994" s="122">
        <v>1.4758644320000001E-4</v>
      </c>
      <c r="O2994" s="122">
        <v>1.7710373240000001E-4</v>
      </c>
      <c r="P2994" s="122">
        <v>1.7710373240000001E-4</v>
      </c>
      <c r="Q2994" s="122">
        <v>1.7710373240000001E-4</v>
      </c>
      <c r="R2994" s="122">
        <v>1.7710373240000001E-4</v>
      </c>
      <c r="S2994" s="122">
        <v>1.7710373240000001E-4</v>
      </c>
      <c r="T2994" s="122">
        <v>1.7710373240000001E-4</v>
      </c>
      <c r="U2994" s="122">
        <v>1.7710373240000001E-4</v>
      </c>
      <c r="V2994" s="122">
        <v>1.918623756E-4</v>
      </c>
      <c r="W2994" s="122">
        <v>1.918623756E-4</v>
      </c>
      <c r="X2994" s="122">
        <v>2.3613830800000001E-4</v>
      </c>
      <c r="Y2994" s="122">
        <v>2.6565559720000001E-4</v>
      </c>
      <c r="Z2994" s="122">
        <v>2.804142432E-4</v>
      </c>
      <c r="AA2994" s="122">
        <v>3.8372475400000002E-4</v>
      </c>
      <c r="AB2994" s="122">
        <v>4.1324204039999999E-4</v>
      </c>
      <c r="AC2994" s="122">
        <v>5.6082848359999998E-4</v>
      </c>
      <c r="AD2994" s="122">
        <v>6.1986306199999998E-4</v>
      </c>
      <c r="AE2994" s="122">
        <v>7.4899609960000005E-4</v>
      </c>
      <c r="AF2994" s="122">
        <v>6.8703387760000003E-4</v>
      </c>
      <c r="AG2994" s="122">
        <v>6.2443480959999999E-4</v>
      </c>
      <c r="AH2994" s="122">
        <v>6.2800092320000004E-4</v>
      </c>
      <c r="AI2994" s="122">
        <v>6.209520772E-4</v>
      </c>
      <c r="AJ2994" s="122">
        <v>6.209520772E-4</v>
      </c>
      <c r="AK2994" s="122">
        <v>6.209520772E-4</v>
      </c>
      <c r="AL2994" s="122">
        <v>0</v>
      </c>
    </row>
    <row r="2995" spans="1:38" hidden="1" x14ac:dyDescent="0.25">
      <c r="A2995" s="122" t="s">
        <v>2006</v>
      </c>
      <c r="B2995" s="122">
        <v>1</v>
      </c>
      <c r="C2995" s="122" t="s">
        <v>2197</v>
      </c>
      <c r="D2995" s="122" t="s">
        <v>2096</v>
      </c>
      <c r="E2995" s="122">
        <v>55</v>
      </c>
      <c r="F2995" s="122">
        <v>0</v>
      </c>
      <c r="G2995" s="122">
        <v>0</v>
      </c>
      <c r="H2995" s="122">
        <v>0</v>
      </c>
      <c r="I2995" s="122">
        <v>0</v>
      </c>
      <c r="J2995" s="122">
        <v>0</v>
      </c>
      <c r="K2995" s="122">
        <v>0</v>
      </c>
      <c r="L2995" s="122">
        <v>0</v>
      </c>
      <c r="M2995" s="122">
        <v>0</v>
      </c>
      <c r="N2995" s="122">
        <v>0</v>
      </c>
      <c r="O2995" s="122">
        <v>0</v>
      </c>
      <c r="P2995" s="122">
        <v>0</v>
      </c>
      <c r="Q2995" s="122">
        <v>0</v>
      </c>
      <c r="R2995" s="122">
        <v>0</v>
      </c>
      <c r="S2995" s="122">
        <v>0</v>
      </c>
      <c r="T2995" s="122">
        <v>0</v>
      </c>
      <c r="U2995" s="122">
        <v>0</v>
      </c>
      <c r="V2995" s="122">
        <v>0</v>
      </c>
      <c r="W2995" s="122">
        <v>0</v>
      </c>
      <c r="X2995" s="122">
        <v>0</v>
      </c>
      <c r="Y2995" s="122">
        <v>0</v>
      </c>
      <c r="Z2995" s="122">
        <v>0</v>
      </c>
      <c r="AA2995" s="122">
        <v>0</v>
      </c>
      <c r="AB2995" s="122">
        <v>0</v>
      </c>
      <c r="AC2995" s="122">
        <v>0</v>
      </c>
      <c r="AD2995" s="122">
        <v>0</v>
      </c>
      <c r="AE2995" s="122">
        <v>0</v>
      </c>
      <c r="AF2995" s="122">
        <v>0</v>
      </c>
      <c r="AG2995" s="122">
        <v>0</v>
      </c>
      <c r="AH2995" s="122">
        <v>0</v>
      </c>
      <c r="AI2995" s="122">
        <v>0</v>
      </c>
      <c r="AJ2995" s="122">
        <v>0</v>
      </c>
      <c r="AK2995" s="122">
        <v>0</v>
      </c>
      <c r="AL2995" s="122">
        <v>0</v>
      </c>
    </row>
    <row r="2996" spans="1:38" hidden="1" x14ac:dyDescent="0.25">
      <c r="A2996" s="122" t="s">
        <v>2006</v>
      </c>
      <c r="B2996" s="122">
        <v>1</v>
      </c>
      <c r="C2996" s="122" t="s">
        <v>2197</v>
      </c>
      <c r="D2996" s="122" t="s">
        <v>2097</v>
      </c>
      <c r="E2996" s="122">
        <v>55</v>
      </c>
      <c r="F2996" s="122">
        <v>0</v>
      </c>
      <c r="G2996" s="122">
        <v>0</v>
      </c>
      <c r="H2996" s="122">
        <v>0</v>
      </c>
      <c r="I2996" s="122">
        <v>0</v>
      </c>
      <c r="J2996" s="122">
        <v>0</v>
      </c>
      <c r="K2996" s="122">
        <v>0</v>
      </c>
      <c r="L2996" s="122">
        <v>0</v>
      </c>
      <c r="M2996" s="122">
        <v>0</v>
      </c>
      <c r="N2996" s="122">
        <v>0</v>
      </c>
      <c r="O2996" s="122">
        <v>0</v>
      </c>
      <c r="P2996" s="122">
        <v>0</v>
      </c>
      <c r="Q2996" s="122">
        <v>0</v>
      </c>
      <c r="R2996" s="122">
        <v>0</v>
      </c>
      <c r="S2996" s="122">
        <v>0</v>
      </c>
      <c r="T2996" s="122">
        <v>0</v>
      </c>
      <c r="U2996" s="122">
        <v>0</v>
      </c>
      <c r="V2996" s="122">
        <v>0</v>
      </c>
      <c r="W2996" s="122">
        <v>0</v>
      </c>
      <c r="X2996" s="122">
        <v>0</v>
      </c>
      <c r="Y2996" s="122">
        <v>0</v>
      </c>
      <c r="Z2996" s="122">
        <v>0</v>
      </c>
      <c r="AA2996" s="122">
        <v>0</v>
      </c>
      <c r="AB2996" s="122">
        <v>0</v>
      </c>
      <c r="AC2996" s="122">
        <v>0</v>
      </c>
      <c r="AD2996" s="122">
        <v>0</v>
      </c>
      <c r="AE2996" s="122">
        <v>0</v>
      </c>
      <c r="AF2996" s="122">
        <v>0</v>
      </c>
      <c r="AG2996" s="122">
        <v>0</v>
      </c>
      <c r="AH2996" s="122">
        <v>0</v>
      </c>
      <c r="AI2996" s="122">
        <v>0</v>
      </c>
      <c r="AJ2996" s="122">
        <v>0</v>
      </c>
      <c r="AK2996" s="122">
        <v>0</v>
      </c>
      <c r="AL2996" s="122">
        <v>0</v>
      </c>
    </row>
    <row r="2997" spans="1:38" hidden="1" x14ac:dyDescent="0.25">
      <c r="A2997" s="122" t="s">
        <v>2006</v>
      </c>
      <c r="B2997" s="122">
        <v>1</v>
      </c>
      <c r="C2997" s="122" t="s">
        <v>2197</v>
      </c>
      <c r="D2997" s="122" t="s">
        <v>2098</v>
      </c>
      <c r="E2997" s="122">
        <v>55</v>
      </c>
      <c r="F2997" s="122">
        <v>1.1806915456000001E-3</v>
      </c>
      <c r="G2997" s="122">
        <v>1.4758644319999999E-3</v>
      </c>
      <c r="H2997" s="122">
        <v>2.0662102075999999E-3</v>
      </c>
      <c r="I2997" s="122">
        <v>2.0662102075999999E-3</v>
      </c>
      <c r="J2997" s="122">
        <v>2.3613830939999999E-3</v>
      </c>
      <c r="K2997" s="122">
        <v>2.9517288668000001E-3</v>
      </c>
      <c r="L2997" s="122">
        <v>2.9517288668000001E-3</v>
      </c>
      <c r="M2997" s="122">
        <v>2.9517288668000001E-3</v>
      </c>
      <c r="N2997" s="122">
        <v>2.9517288668000001E-3</v>
      </c>
      <c r="O2997" s="122">
        <v>3.5420746395999998E-3</v>
      </c>
      <c r="P2997" s="122">
        <v>3.5420746395999998E-3</v>
      </c>
      <c r="Q2997" s="122">
        <v>3.5420746395999998E-3</v>
      </c>
      <c r="R2997" s="122">
        <v>3.5420746395999998E-3</v>
      </c>
      <c r="S2997" s="122">
        <v>3.5420746395999998E-3</v>
      </c>
      <c r="T2997" s="122">
        <v>3.5420746395999998E-3</v>
      </c>
      <c r="U2997" s="122">
        <v>3.5420746395999998E-3</v>
      </c>
      <c r="V2997" s="122">
        <v>3.8372475259999999E-3</v>
      </c>
      <c r="W2997" s="122">
        <v>3.8372475259999999E-3</v>
      </c>
      <c r="X2997" s="122">
        <v>4.7227661852000001E-3</v>
      </c>
      <c r="Y2997" s="122">
        <v>5.3131119608E-3</v>
      </c>
      <c r="Z2997" s="122">
        <v>5.6082848472000001E-3</v>
      </c>
      <c r="AA2997" s="122">
        <v>7.6744950519999997E-3</v>
      </c>
      <c r="AB2997" s="122">
        <v>8.2648408247999999E-3</v>
      </c>
      <c r="AC2997" s="122">
        <v>1.12165696916E-2</v>
      </c>
      <c r="AD2997" s="122">
        <v>1.239726124E-2</v>
      </c>
      <c r="AE2997" s="122">
        <v>1.4979921992E-2</v>
      </c>
      <c r="AF2997" s="122">
        <v>1.3740677577199999E-2</v>
      </c>
      <c r="AG2997" s="122">
        <v>1.24886961668E-2</v>
      </c>
      <c r="AH2997" s="122">
        <v>1.25600184556E-2</v>
      </c>
      <c r="AI2997" s="122">
        <v>1.24190415496E-2</v>
      </c>
      <c r="AJ2997" s="122">
        <v>1.24190415496E-2</v>
      </c>
      <c r="AK2997" s="122">
        <v>1.24190415496E-2</v>
      </c>
      <c r="AL2997" s="122">
        <v>0</v>
      </c>
    </row>
    <row r="2998" spans="1:38" hidden="1" x14ac:dyDescent="0.25">
      <c r="A2998" s="122" t="s">
        <v>2006</v>
      </c>
      <c r="B2998" s="122">
        <v>1</v>
      </c>
      <c r="C2998" s="122" t="s">
        <v>2197</v>
      </c>
      <c r="D2998" s="122" t="s">
        <v>2099</v>
      </c>
      <c r="E2998" s="122">
        <v>55</v>
      </c>
      <c r="F2998" s="122">
        <v>5.9034578399999998E-5</v>
      </c>
      <c r="G2998" s="122">
        <v>7.3793221600000004E-5</v>
      </c>
      <c r="H2998" s="122">
        <v>1.0331051080000001E-4</v>
      </c>
      <c r="I2998" s="122">
        <v>1.0331051080000001E-4</v>
      </c>
      <c r="J2998" s="122">
        <v>1.1806915400000001E-4</v>
      </c>
      <c r="K2998" s="122">
        <v>1.4758644320000001E-4</v>
      </c>
      <c r="L2998" s="122">
        <v>1.4758644320000001E-4</v>
      </c>
      <c r="M2998" s="122">
        <v>1.4758644320000001E-4</v>
      </c>
      <c r="N2998" s="122">
        <v>1.4758644320000001E-4</v>
      </c>
      <c r="O2998" s="122">
        <v>1.7710373240000001E-4</v>
      </c>
      <c r="P2998" s="122">
        <v>1.7710373240000001E-4</v>
      </c>
      <c r="Q2998" s="122">
        <v>1.7710373240000001E-4</v>
      </c>
      <c r="R2998" s="122">
        <v>1.7710373240000001E-4</v>
      </c>
      <c r="S2998" s="122">
        <v>1.7710373240000001E-4</v>
      </c>
      <c r="T2998" s="122">
        <v>1.7710373240000001E-4</v>
      </c>
      <c r="U2998" s="122">
        <v>1.7710373240000001E-4</v>
      </c>
      <c r="V2998" s="122">
        <v>1.918623756E-4</v>
      </c>
      <c r="W2998" s="122">
        <v>1.918623756E-4</v>
      </c>
      <c r="X2998" s="122">
        <v>2.3613830800000001E-4</v>
      </c>
      <c r="Y2998" s="122">
        <v>2.6565559720000001E-4</v>
      </c>
      <c r="Z2998" s="122">
        <v>2.804142432E-4</v>
      </c>
      <c r="AA2998" s="122">
        <v>3.8372475400000002E-4</v>
      </c>
      <c r="AB2998" s="122">
        <v>4.1324204039999999E-4</v>
      </c>
      <c r="AC2998" s="122">
        <v>5.6082848359999998E-4</v>
      </c>
      <c r="AD2998" s="122">
        <v>6.1986306199999998E-4</v>
      </c>
      <c r="AE2998" s="122">
        <v>7.4899609960000005E-4</v>
      </c>
      <c r="AF2998" s="122">
        <v>6.8703387760000003E-4</v>
      </c>
      <c r="AG2998" s="122">
        <v>6.2443480959999999E-4</v>
      </c>
      <c r="AH2998" s="122">
        <v>6.2800092320000004E-4</v>
      </c>
      <c r="AI2998" s="122">
        <v>6.209520772E-4</v>
      </c>
      <c r="AJ2998" s="122">
        <v>6.209520772E-4</v>
      </c>
      <c r="AK2998" s="122">
        <v>6.209520772E-4</v>
      </c>
      <c r="AL2998" s="122">
        <v>0</v>
      </c>
    </row>
    <row r="2999" spans="1:38" hidden="1" x14ac:dyDescent="0.25">
      <c r="A2999" s="122" t="s">
        <v>2006</v>
      </c>
      <c r="B2999" s="122">
        <v>1</v>
      </c>
      <c r="C2999" s="122" t="s">
        <v>2197</v>
      </c>
      <c r="D2999" s="122" t="s">
        <v>2100</v>
      </c>
      <c r="E2999" s="122">
        <v>55</v>
      </c>
      <c r="F2999" s="122">
        <v>1.7710373240000001E-4</v>
      </c>
      <c r="G2999" s="122">
        <v>2.213796648E-4</v>
      </c>
      <c r="H2999" s="122">
        <v>3.0993152959999997E-4</v>
      </c>
      <c r="I2999" s="122">
        <v>3.0993152959999997E-4</v>
      </c>
      <c r="J2999" s="122">
        <v>3.5420746480000002E-4</v>
      </c>
      <c r="K2999" s="122">
        <v>4.427593296E-4</v>
      </c>
      <c r="L2999" s="122">
        <v>4.427593296E-4</v>
      </c>
      <c r="M2999" s="122">
        <v>4.427593296E-4</v>
      </c>
      <c r="N2999" s="122">
        <v>4.427593296E-4</v>
      </c>
      <c r="O2999" s="122">
        <v>5.3131119719999995E-4</v>
      </c>
      <c r="P2999" s="122">
        <v>5.3131119719999995E-4</v>
      </c>
      <c r="Q2999" s="122">
        <v>5.3131119719999995E-4</v>
      </c>
      <c r="R2999" s="122">
        <v>5.3131119719999995E-4</v>
      </c>
      <c r="S2999" s="122">
        <v>5.3131119719999995E-4</v>
      </c>
      <c r="T2999" s="122">
        <v>5.3131119719999995E-4</v>
      </c>
      <c r="U2999" s="122">
        <v>5.3131119719999995E-4</v>
      </c>
      <c r="V2999" s="122">
        <v>5.7558712960000002E-4</v>
      </c>
      <c r="W2999" s="122">
        <v>5.7558712960000002E-4</v>
      </c>
      <c r="X2999" s="122">
        <v>7.0841492680000001E-4</v>
      </c>
      <c r="Y2999" s="122">
        <v>7.9696679439999996E-4</v>
      </c>
      <c r="Z2999" s="122">
        <v>8.4124272680000003E-4</v>
      </c>
      <c r="AA2999" s="122">
        <v>1.1511742592E-3</v>
      </c>
      <c r="AB2999" s="122">
        <v>1.239726124E-3</v>
      </c>
      <c r="AC2999" s="122">
        <v>1.6824854536000001E-3</v>
      </c>
      <c r="AD2999" s="122">
        <v>1.8595891859999999E-3</v>
      </c>
      <c r="AE2999" s="122">
        <v>2.2469882988E-3</v>
      </c>
      <c r="AF2999" s="122">
        <v>2.0611016355999998E-3</v>
      </c>
      <c r="AG2999" s="122">
        <v>1.8733044259999999E-3</v>
      </c>
      <c r="AH2999" s="122">
        <v>1.8840027668000001E-3</v>
      </c>
      <c r="AI2999" s="122">
        <v>1.8628562316E-3</v>
      </c>
      <c r="AJ2999" s="122">
        <v>1.8628562316E-3</v>
      </c>
      <c r="AK2999" s="122">
        <v>1.8628562316E-3</v>
      </c>
      <c r="AL2999" s="122">
        <v>0</v>
      </c>
    </row>
    <row r="3000" spans="1:38" hidden="1" x14ac:dyDescent="0.25">
      <c r="A3000" s="122" t="s">
        <v>2006</v>
      </c>
      <c r="B3000" s="122">
        <v>1</v>
      </c>
      <c r="C3000" s="122" t="s">
        <v>2197</v>
      </c>
      <c r="D3000" s="122" t="s">
        <v>2171</v>
      </c>
      <c r="E3000" s="122">
        <v>55</v>
      </c>
      <c r="F3000" s="122">
        <v>0</v>
      </c>
      <c r="G3000" s="122">
        <v>0</v>
      </c>
      <c r="H3000" s="122">
        <v>0</v>
      </c>
      <c r="I3000" s="122">
        <v>0</v>
      </c>
      <c r="J3000" s="122">
        <v>0</v>
      </c>
      <c r="K3000" s="122">
        <v>0</v>
      </c>
      <c r="L3000" s="122">
        <v>0</v>
      </c>
      <c r="M3000" s="122">
        <v>0</v>
      </c>
      <c r="N3000" s="122">
        <v>0</v>
      </c>
      <c r="O3000" s="122">
        <v>0</v>
      </c>
      <c r="P3000" s="122">
        <v>0</v>
      </c>
      <c r="Q3000" s="122">
        <v>0</v>
      </c>
      <c r="R3000" s="122">
        <v>0</v>
      </c>
      <c r="S3000" s="122">
        <v>0</v>
      </c>
      <c r="T3000" s="122">
        <v>0</v>
      </c>
      <c r="U3000" s="122">
        <v>0</v>
      </c>
      <c r="V3000" s="122">
        <v>0</v>
      </c>
      <c r="W3000" s="122">
        <v>0</v>
      </c>
      <c r="X3000" s="122">
        <v>0</v>
      </c>
      <c r="Y3000" s="122">
        <v>0</v>
      </c>
      <c r="Z3000" s="122">
        <v>0</v>
      </c>
      <c r="AA3000" s="122">
        <v>0</v>
      </c>
      <c r="AB3000" s="122">
        <v>0</v>
      </c>
      <c r="AC3000" s="122">
        <v>0</v>
      </c>
      <c r="AD3000" s="122">
        <v>0</v>
      </c>
      <c r="AE3000" s="122">
        <v>0</v>
      </c>
      <c r="AF3000" s="122">
        <v>0</v>
      </c>
      <c r="AG3000" s="122">
        <v>0</v>
      </c>
      <c r="AH3000" s="122">
        <v>0</v>
      </c>
      <c r="AI3000" s="122">
        <v>0</v>
      </c>
      <c r="AJ3000" s="122">
        <v>0</v>
      </c>
      <c r="AK3000" s="122">
        <v>0</v>
      </c>
      <c r="AL3000" s="122">
        <v>0</v>
      </c>
    </row>
    <row r="3001" spans="1:38" hidden="1" x14ac:dyDescent="0.25">
      <c r="A3001" s="122" t="s">
        <v>2006</v>
      </c>
      <c r="B3001" s="122">
        <v>1</v>
      </c>
      <c r="C3001" s="122" t="s">
        <v>2197</v>
      </c>
      <c r="D3001" s="122" t="s">
        <v>2101</v>
      </c>
      <c r="E3001" s="122">
        <v>55</v>
      </c>
      <c r="F3001" s="122">
        <v>4.1324204039999999E-4</v>
      </c>
      <c r="G3001" s="122">
        <v>5.1655255120000001E-4</v>
      </c>
      <c r="H3001" s="122">
        <v>7.2317357279999995E-4</v>
      </c>
      <c r="I3001" s="122">
        <v>7.2317357279999995E-4</v>
      </c>
      <c r="J3001" s="122">
        <v>8.2648408360000002E-4</v>
      </c>
      <c r="K3001" s="122">
        <v>1.0331051024E-3</v>
      </c>
      <c r="L3001" s="122">
        <v>1.0331051024E-3</v>
      </c>
      <c r="M3001" s="122">
        <v>1.0331051024E-3</v>
      </c>
      <c r="N3001" s="122">
        <v>1.0331051024E-3</v>
      </c>
      <c r="O3001" s="122">
        <v>1.239726124E-3</v>
      </c>
      <c r="P3001" s="122">
        <v>1.239726124E-3</v>
      </c>
      <c r="Q3001" s="122">
        <v>1.239726124E-3</v>
      </c>
      <c r="R3001" s="122">
        <v>1.239726124E-3</v>
      </c>
      <c r="S3001" s="122">
        <v>1.239726124E-3</v>
      </c>
      <c r="T3001" s="122">
        <v>1.239726124E-3</v>
      </c>
      <c r="U3001" s="122">
        <v>1.239726124E-3</v>
      </c>
      <c r="V3001" s="122">
        <v>1.3430366348E-3</v>
      </c>
      <c r="W3001" s="122">
        <v>1.3430366348E-3</v>
      </c>
      <c r="X3001" s="122">
        <v>1.6529681644E-3</v>
      </c>
      <c r="Y3001" s="122">
        <v>1.8595891859999999E-3</v>
      </c>
      <c r="Z3001" s="122">
        <v>1.9628996967999998E-3</v>
      </c>
      <c r="AA3001" s="122">
        <v>2.6860732696000001E-3</v>
      </c>
      <c r="AB3001" s="122">
        <v>2.8926942884E-3</v>
      </c>
      <c r="AC3001" s="122">
        <v>3.9257993935999996E-3</v>
      </c>
      <c r="AD3001" s="122">
        <v>4.3390414340000001E-3</v>
      </c>
      <c r="AE3001" s="122">
        <v>5.2429726972000002E-3</v>
      </c>
      <c r="AF3001" s="122">
        <v>4.8092371516E-3</v>
      </c>
      <c r="AG3001" s="122">
        <v>4.3710436587999996E-3</v>
      </c>
      <c r="AH3001" s="122">
        <v>4.3960064595999996E-3</v>
      </c>
      <c r="AI3001" s="122">
        <v>4.3466645431999998E-3</v>
      </c>
      <c r="AJ3001" s="122">
        <v>4.3466645431999998E-3</v>
      </c>
      <c r="AK3001" s="122">
        <v>4.3466645431999998E-3</v>
      </c>
      <c r="AL3001" s="122">
        <v>0</v>
      </c>
    </row>
    <row r="3002" spans="1:38" hidden="1" x14ac:dyDescent="0.25">
      <c r="A3002" s="122" t="s">
        <v>2006</v>
      </c>
      <c r="B3002" s="122">
        <v>1</v>
      </c>
      <c r="C3002" s="122" t="s">
        <v>2197</v>
      </c>
      <c r="D3002" s="122" t="s">
        <v>2102</v>
      </c>
      <c r="E3002" s="122">
        <v>55</v>
      </c>
      <c r="F3002" s="122">
        <v>4.1324204039999999E-4</v>
      </c>
      <c r="G3002" s="122">
        <v>5.1655255120000001E-4</v>
      </c>
      <c r="H3002" s="122">
        <v>7.2317357279999995E-4</v>
      </c>
      <c r="I3002" s="122">
        <v>7.2317357279999995E-4</v>
      </c>
      <c r="J3002" s="122">
        <v>8.2648408360000002E-4</v>
      </c>
      <c r="K3002" s="122">
        <v>1.0331051024E-3</v>
      </c>
      <c r="L3002" s="122">
        <v>1.0331051024E-3</v>
      </c>
      <c r="M3002" s="122">
        <v>1.0331051024E-3</v>
      </c>
      <c r="N3002" s="122">
        <v>1.0331051024E-3</v>
      </c>
      <c r="O3002" s="122">
        <v>1.239726124E-3</v>
      </c>
      <c r="P3002" s="122">
        <v>1.239726124E-3</v>
      </c>
      <c r="Q3002" s="122">
        <v>1.239726124E-3</v>
      </c>
      <c r="R3002" s="122">
        <v>1.239726124E-3</v>
      </c>
      <c r="S3002" s="122">
        <v>1.239726124E-3</v>
      </c>
      <c r="T3002" s="122">
        <v>1.239726124E-3</v>
      </c>
      <c r="U3002" s="122">
        <v>1.239726124E-3</v>
      </c>
      <c r="V3002" s="122">
        <v>1.3430366348E-3</v>
      </c>
      <c r="W3002" s="122">
        <v>1.3430366348E-3</v>
      </c>
      <c r="X3002" s="122">
        <v>1.6529681644E-3</v>
      </c>
      <c r="Y3002" s="122">
        <v>1.8595891859999999E-3</v>
      </c>
      <c r="Z3002" s="122">
        <v>1.9628996967999998E-3</v>
      </c>
      <c r="AA3002" s="122">
        <v>2.6860732696000001E-3</v>
      </c>
      <c r="AB3002" s="122">
        <v>2.8926942884E-3</v>
      </c>
      <c r="AC3002" s="122">
        <v>3.9257993935999996E-3</v>
      </c>
      <c r="AD3002" s="122">
        <v>4.3390414340000001E-3</v>
      </c>
      <c r="AE3002" s="122">
        <v>5.2429726972000002E-3</v>
      </c>
      <c r="AF3002" s="122">
        <v>4.8092371516E-3</v>
      </c>
      <c r="AG3002" s="122">
        <v>4.3710436587999996E-3</v>
      </c>
      <c r="AH3002" s="122">
        <v>4.3960064595999996E-3</v>
      </c>
      <c r="AI3002" s="122">
        <v>4.3466645431999998E-3</v>
      </c>
      <c r="AJ3002" s="122">
        <v>4.3466645431999998E-3</v>
      </c>
      <c r="AK3002" s="122">
        <v>4.3466645431999998E-3</v>
      </c>
      <c r="AL3002" s="122">
        <v>0</v>
      </c>
    </row>
    <row r="3003" spans="1:38" hidden="1" x14ac:dyDescent="0.25">
      <c r="A3003" s="122" t="s">
        <v>2006</v>
      </c>
      <c r="B3003" s="122">
        <v>1</v>
      </c>
      <c r="C3003" s="122" t="s">
        <v>2197</v>
      </c>
      <c r="D3003" s="122" t="s">
        <v>2103</v>
      </c>
      <c r="E3003" s="122">
        <v>55</v>
      </c>
      <c r="F3003" s="122">
        <v>2.9517288640000002E-4</v>
      </c>
      <c r="G3003" s="122">
        <v>3.6896610799999998E-4</v>
      </c>
      <c r="H3003" s="122">
        <v>5.1655255120000001E-4</v>
      </c>
      <c r="I3003" s="122">
        <v>5.1655255120000001E-4</v>
      </c>
      <c r="J3003" s="122">
        <v>5.9034577280000003E-4</v>
      </c>
      <c r="K3003" s="122">
        <v>7.3793221599999996E-4</v>
      </c>
      <c r="L3003" s="122">
        <v>7.3793221599999996E-4</v>
      </c>
      <c r="M3003" s="122">
        <v>7.3793221599999996E-4</v>
      </c>
      <c r="N3003" s="122">
        <v>7.3793221599999996E-4</v>
      </c>
      <c r="O3003" s="122">
        <v>8.8551865919999999E-4</v>
      </c>
      <c r="P3003" s="122">
        <v>8.8551865919999999E-4</v>
      </c>
      <c r="Q3003" s="122">
        <v>8.8551865919999999E-4</v>
      </c>
      <c r="R3003" s="122">
        <v>8.8551865919999999E-4</v>
      </c>
      <c r="S3003" s="122">
        <v>8.8551865919999999E-4</v>
      </c>
      <c r="T3003" s="122">
        <v>8.8551865919999999E-4</v>
      </c>
      <c r="U3003" s="122">
        <v>8.8551865919999999E-4</v>
      </c>
      <c r="V3003" s="122">
        <v>9.5931188080000001E-4</v>
      </c>
      <c r="W3003" s="122">
        <v>9.5931188080000001E-4</v>
      </c>
      <c r="X3003" s="122">
        <v>1.1806915456000001E-3</v>
      </c>
      <c r="Y3003" s="122">
        <v>1.3282779888000001E-3</v>
      </c>
      <c r="Z3003" s="122">
        <v>1.4020712103999999E-3</v>
      </c>
      <c r="AA3003" s="122">
        <v>1.9186237644000001E-3</v>
      </c>
      <c r="AB3003" s="122">
        <v>2.0662102075999999E-3</v>
      </c>
      <c r="AC3003" s="122">
        <v>2.8041424236E-3</v>
      </c>
      <c r="AD3003" s="122">
        <v>3.0993153100000001E-3</v>
      </c>
      <c r="AE3003" s="122">
        <v>3.7449804979999999E-3</v>
      </c>
      <c r="AF3003" s="122">
        <v>3.4351693935999999E-3</v>
      </c>
      <c r="AG3003" s="122">
        <v>3.1221740423999999E-3</v>
      </c>
      <c r="AH3003" s="122">
        <v>3.1400046132E-3</v>
      </c>
      <c r="AI3003" s="122">
        <v>3.104760386E-3</v>
      </c>
      <c r="AJ3003" s="122">
        <v>3.104760386E-3</v>
      </c>
      <c r="AK3003" s="122">
        <v>3.104760386E-3</v>
      </c>
      <c r="AL3003" s="122">
        <v>0</v>
      </c>
    </row>
    <row r="3004" spans="1:38" hidden="1" x14ac:dyDescent="0.25">
      <c r="A3004" s="122" t="s">
        <v>2006</v>
      </c>
      <c r="B3004" s="122">
        <v>1</v>
      </c>
      <c r="C3004" s="122" t="s">
        <v>2197</v>
      </c>
      <c r="D3004" s="122" t="s">
        <v>2137</v>
      </c>
      <c r="E3004" s="122">
        <v>55</v>
      </c>
      <c r="F3004" s="122">
        <v>0</v>
      </c>
      <c r="G3004" s="122">
        <v>0</v>
      </c>
      <c r="H3004" s="122">
        <v>0</v>
      </c>
      <c r="I3004" s="122">
        <v>0</v>
      </c>
      <c r="J3004" s="122">
        <v>0</v>
      </c>
      <c r="K3004" s="122">
        <v>0</v>
      </c>
      <c r="L3004" s="122">
        <v>0</v>
      </c>
      <c r="M3004" s="122">
        <v>0</v>
      </c>
      <c r="N3004" s="122">
        <v>0</v>
      </c>
      <c r="O3004" s="122">
        <v>0</v>
      </c>
      <c r="P3004" s="122">
        <v>0</v>
      </c>
      <c r="Q3004" s="122">
        <v>0</v>
      </c>
      <c r="R3004" s="122">
        <v>0</v>
      </c>
      <c r="S3004" s="122">
        <v>0</v>
      </c>
      <c r="T3004" s="122">
        <v>0</v>
      </c>
      <c r="U3004" s="122">
        <v>0</v>
      </c>
      <c r="V3004" s="122">
        <v>0</v>
      </c>
      <c r="W3004" s="122">
        <v>0</v>
      </c>
      <c r="X3004" s="122">
        <v>0</v>
      </c>
      <c r="Y3004" s="122">
        <v>0</v>
      </c>
      <c r="Z3004" s="122">
        <v>0</v>
      </c>
      <c r="AA3004" s="122">
        <v>0</v>
      </c>
      <c r="AB3004" s="122">
        <v>0</v>
      </c>
      <c r="AC3004" s="122">
        <v>0</v>
      </c>
      <c r="AD3004" s="122">
        <v>0</v>
      </c>
      <c r="AE3004" s="122">
        <v>0</v>
      </c>
      <c r="AF3004" s="122">
        <v>0</v>
      </c>
      <c r="AG3004" s="122">
        <v>0</v>
      </c>
      <c r="AH3004" s="122">
        <v>0</v>
      </c>
      <c r="AI3004" s="122">
        <v>0</v>
      </c>
      <c r="AJ3004" s="122">
        <v>0</v>
      </c>
      <c r="AK3004" s="122">
        <v>0</v>
      </c>
      <c r="AL3004" s="122">
        <v>0</v>
      </c>
    </row>
    <row r="3005" spans="1:38" hidden="1" x14ac:dyDescent="0.25">
      <c r="A3005" s="122" t="s">
        <v>2006</v>
      </c>
      <c r="B3005" s="122">
        <v>1</v>
      </c>
      <c r="C3005" s="122" t="s">
        <v>2197</v>
      </c>
      <c r="D3005" s="122" t="s">
        <v>2104</v>
      </c>
      <c r="E3005" s="122">
        <v>55</v>
      </c>
      <c r="F3005" s="122">
        <v>0</v>
      </c>
      <c r="G3005" s="122">
        <v>0</v>
      </c>
      <c r="H3005" s="122">
        <v>0</v>
      </c>
      <c r="I3005" s="122">
        <v>0</v>
      </c>
      <c r="J3005" s="122">
        <v>0</v>
      </c>
      <c r="K3005" s="122">
        <v>0</v>
      </c>
      <c r="L3005" s="122">
        <v>0</v>
      </c>
      <c r="M3005" s="122">
        <v>0</v>
      </c>
      <c r="N3005" s="122">
        <v>0</v>
      </c>
      <c r="O3005" s="122">
        <v>0</v>
      </c>
      <c r="P3005" s="122">
        <v>0</v>
      </c>
      <c r="Q3005" s="122">
        <v>0</v>
      </c>
      <c r="R3005" s="122">
        <v>0</v>
      </c>
      <c r="S3005" s="122">
        <v>0</v>
      </c>
      <c r="T3005" s="122">
        <v>0</v>
      </c>
      <c r="U3005" s="122">
        <v>0</v>
      </c>
      <c r="V3005" s="122">
        <v>0</v>
      </c>
      <c r="W3005" s="122">
        <v>0</v>
      </c>
      <c r="X3005" s="122">
        <v>0</v>
      </c>
      <c r="Y3005" s="122">
        <v>0</v>
      </c>
      <c r="Z3005" s="122">
        <v>0</v>
      </c>
      <c r="AA3005" s="122">
        <v>0</v>
      </c>
      <c r="AB3005" s="122">
        <v>0</v>
      </c>
      <c r="AC3005" s="122">
        <v>0</v>
      </c>
      <c r="AD3005" s="122">
        <v>0</v>
      </c>
      <c r="AE3005" s="122">
        <v>0</v>
      </c>
      <c r="AF3005" s="122">
        <v>0</v>
      </c>
      <c r="AG3005" s="122">
        <v>0</v>
      </c>
      <c r="AH3005" s="122">
        <v>0</v>
      </c>
      <c r="AI3005" s="122">
        <v>0</v>
      </c>
      <c r="AJ3005" s="122">
        <v>0</v>
      </c>
      <c r="AK3005" s="122">
        <v>0</v>
      </c>
      <c r="AL3005" s="122">
        <v>0</v>
      </c>
    </row>
    <row r="3006" spans="1:38" hidden="1" x14ac:dyDescent="0.25">
      <c r="A3006" s="122" t="s">
        <v>2006</v>
      </c>
      <c r="B3006" s="122">
        <v>1</v>
      </c>
      <c r="C3006" s="122" t="s">
        <v>2197</v>
      </c>
      <c r="D3006" s="122" t="s">
        <v>2105</v>
      </c>
      <c r="E3006" s="122">
        <v>55</v>
      </c>
      <c r="F3006" s="122">
        <v>0</v>
      </c>
      <c r="G3006" s="122">
        <v>0</v>
      </c>
      <c r="H3006" s="122">
        <v>0</v>
      </c>
      <c r="I3006" s="122">
        <v>0</v>
      </c>
      <c r="J3006" s="122">
        <v>0</v>
      </c>
      <c r="K3006" s="122">
        <v>0</v>
      </c>
      <c r="L3006" s="122">
        <v>0</v>
      </c>
      <c r="M3006" s="122">
        <v>0</v>
      </c>
      <c r="N3006" s="122">
        <v>0</v>
      </c>
      <c r="O3006" s="122">
        <v>0</v>
      </c>
      <c r="P3006" s="122">
        <v>0</v>
      </c>
      <c r="Q3006" s="122">
        <v>0</v>
      </c>
      <c r="R3006" s="122">
        <v>0</v>
      </c>
      <c r="S3006" s="122">
        <v>0</v>
      </c>
      <c r="T3006" s="122">
        <v>0</v>
      </c>
      <c r="U3006" s="122">
        <v>0</v>
      </c>
      <c r="V3006" s="122">
        <v>0</v>
      </c>
      <c r="W3006" s="122">
        <v>0</v>
      </c>
      <c r="X3006" s="122">
        <v>0</v>
      </c>
      <c r="Y3006" s="122">
        <v>0</v>
      </c>
      <c r="Z3006" s="122">
        <v>0</v>
      </c>
      <c r="AA3006" s="122">
        <v>0</v>
      </c>
      <c r="AB3006" s="122">
        <v>0</v>
      </c>
      <c r="AC3006" s="122">
        <v>0</v>
      </c>
      <c r="AD3006" s="122">
        <v>0</v>
      </c>
      <c r="AE3006" s="122">
        <v>0</v>
      </c>
      <c r="AF3006" s="122">
        <v>0</v>
      </c>
      <c r="AG3006" s="122">
        <v>0</v>
      </c>
      <c r="AH3006" s="122">
        <v>0</v>
      </c>
      <c r="AI3006" s="122">
        <v>0</v>
      </c>
      <c r="AJ3006" s="122">
        <v>0</v>
      </c>
      <c r="AK3006" s="122">
        <v>0</v>
      </c>
      <c r="AL3006" s="122">
        <v>0</v>
      </c>
    </row>
    <row r="3007" spans="1:38" hidden="1" x14ac:dyDescent="0.25">
      <c r="A3007" s="122" t="s">
        <v>2006</v>
      </c>
      <c r="B3007" s="122">
        <v>1</v>
      </c>
      <c r="C3007" s="122" t="s">
        <v>2197</v>
      </c>
      <c r="D3007" s="122" t="s">
        <v>2106</v>
      </c>
      <c r="E3007" s="122">
        <v>55</v>
      </c>
      <c r="F3007" s="122">
        <v>4.1324204039999999E-4</v>
      </c>
      <c r="G3007" s="122">
        <v>5.1655255120000001E-4</v>
      </c>
      <c r="H3007" s="122">
        <v>7.2317357279999995E-4</v>
      </c>
      <c r="I3007" s="122">
        <v>7.2317357279999995E-4</v>
      </c>
      <c r="J3007" s="122">
        <v>8.2648408360000002E-4</v>
      </c>
      <c r="K3007" s="122">
        <v>1.0331051024E-3</v>
      </c>
      <c r="L3007" s="122">
        <v>1.0331051024E-3</v>
      </c>
      <c r="M3007" s="122">
        <v>1.0331051024E-3</v>
      </c>
      <c r="N3007" s="122">
        <v>1.0331051024E-3</v>
      </c>
      <c r="O3007" s="122">
        <v>1.239726124E-3</v>
      </c>
      <c r="P3007" s="122">
        <v>1.239726124E-3</v>
      </c>
      <c r="Q3007" s="122">
        <v>1.239726124E-3</v>
      </c>
      <c r="R3007" s="122">
        <v>1.239726124E-3</v>
      </c>
      <c r="S3007" s="122">
        <v>1.239726124E-3</v>
      </c>
      <c r="T3007" s="122">
        <v>1.239726124E-3</v>
      </c>
      <c r="U3007" s="122">
        <v>1.239726124E-3</v>
      </c>
      <c r="V3007" s="122">
        <v>1.3430366348E-3</v>
      </c>
      <c r="W3007" s="122">
        <v>1.3430366348E-3</v>
      </c>
      <c r="X3007" s="122">
        <v>1.6529681644E-3</v>
      </c>
      <c r="Y3007" s="122">
        <v>1.8595891859999999E-3</v>
      </c>
      <c r="Z3007" s="122">
        <v>1.9628996967999998E-3</v>
      </c>
      <c r="AA3007" s="122">
        <v>2.6860732696000001E-3</v>
      </c>
      <c r="AB3007" s="122">
        <v>2.8926942884E-3</v>
      </c>
      <c r="AC3007" s="122">
        <v>3.9257993935999996E-3</v>
      </c>
      <c r="AD3007" s="122">
        <v>4.3390414340000001E-3</v>
      </c>
      <c r="AE3007" s="122">
        <v>5.2429726972000002E-3</v>
      </c>
      <c r="AF3007" s="122">
        <v>4.8092371516E-3</v>
      </c>
      <c r="AG3007" s="122">
        <v>4.3710436587999996E-3</v>
      </c>
      <c r="AH3007" s="122">
        <v>4.3960064595999996E-3</v>
      </c>
      <c r="AI3007" s="122">
        <v>4.3466645431999998E-3</v>
      </c>
      <c r="AJ3007" s="122">
        <v>4.3466645431999998E-3</v>
      </c>
      <c r="AK3007" s="122">
        <v>4.3466645431999998E-3</v>
      </c>
      <c r="AL3007" s="122">
        <v>0</v>
      </c>
    </row>
    <row r="3008" spans="1:38" hidden="1" x14ac:dyDescent="0.25">
      <c r="A3008" s="122" t="s">
        <v>2006</v>
      </c>
      <c r="B3008" s="122">
        <v>1</v>
      </c>
      <c r="C3008" s="122" t="s">
        <v>2197</v>
      </c>
      <c r="D3008" s="122" t="s">
        <v>2107</v>
      </c>
      <c r="E3008" s="122">
        <v>55</v>
      </c>
      <c r="F3008" s="122">
        <v>1.1806915400000001E-4</v>
      </c>
      <c r="G3008" s="122">
        <v>1.4758644320000001E-4</v>
      </c>
      <c r="H3008" s="122">
        <v>2.0662102160000001E-4</v>
      </c>
      <c r="I3008" s="122">
        <v>2.0662102160000001E-4</v>
      </c>
      <c r="J3008" s="122">
        <v>2.3613830800000001E-4</v>
      </c>
      <c r="K3008" s="122">
        <v>2.9517288640000002E-4</v>
      </c>
      <c r="L3008" s="122">
        <v>2.9517288640000002E-4</v>
      </c>
      <c r="M3008" s="122">
        <v>2.9517288640000002E-4</v>
      </c>
      <c r="N3008" s="122">
        <v>2.9517288640000002E-4</v>
      </c>
      <c r="O3008" s="122">
        <v>3.5420746480000002E-4</v>
      </c>
      <c r="P3008" s="122">
        <v>3.5420746480000002E-4</v>
      </c>
      <c r="Q3008" s="122">
        <v>3.5420746480000002E-4</v>
      </c>
      <c r="R3008" s="122">
        <v>3.5420746480000002E-4</v>
      </c>
      <c r="S3008" s="122">
        <v>3.5420746480000002E-4</v>
      </c>
      <c r="T3008" s="122">
        <v>3.5420746480000002E-4</v>
      </c>
      <c r="U3008" s="122">
        <v>3.5420746480000002E-4</v>
      </c>
      <c r="V3008" s="122">
        <v>3.8372475400000002E-4</v>
      </c>
      <c r="W3008" s="122">
        <v>3.8372475400000002E-4</v>
      </c>
      <c r="X3008" s="122">
        <v>4.722766188E-4</v>
      </c>
      <c r="Y3008" s="122">
        <v>5.3131119719999995E-4</v>
      </c>
      <c r="Z3008" s="122">
        <v>5.6082848359999998E-4</v>
      </c>
      <c r="AA3008" s="122">
        <v>7.6744950520000002E-4</v>
      </c>
      <c r="AB3008" s="122">
        <v>8.2648408360000002E-4</v>
      </c>
      <c r="AC3008" s="122">
        <v>1.12165697E-3</v>
      </c>
      <c r="AD3008" s="122">
        <v>1.239726124E-3</v>
      </c>
      <c r="AE3008" s="122">
        <v>1.4979921992000001E-3</v>
      </c>
      <c r="AF3008" s="122">
        <v>1.3740677580000001E-3</v>
      </c>
      <c r="AG3008" s="122">
        <v>1.2488696163999999E-3</v>
      </c>
      <c r="AH3008" s="122">
        <v>1.2560018464000001E-3</v>
      </c>
      <c r="AI3008" s="122">
        <v>1.2419041544E-3</v>
      </c>
      <c r="AJ3008" s="122">
        <v>1.2419041544E-3</v>
      </c>
      <c r="AK3008" s="122">
        <v>1.2419041544E-3</v>
      </c>
      <c r="AL3008" s="122">
        <v>0</v>
      </c>
    </row>
    <row r="3009" spans="1:38" hidden="1" x14ac:dyDescent="0.25">
      <c r="A3009" s="122" t="s">
        <v>2006</v>
      </c>
      <c r="B3009" s="122">
        <v>1</v>
      </c>
      <c r="C3009" s="122" t="s">
        <v>2197</v>
      </c>
      <c r="D3009" s="122" t="s">
        <v>475</v>
      </c>
      <c r="E3009" s="122">
        <v>55</v>
      </c>
      <c r="F3009" s="122">
        <v>0</v>
      </c>
      <c r="G3009" s="122">
        <v>0</v>
      </c>
      <c r="H3009" s="122">
        <v>0</v>
      </c>
      <c r="I3009" s="122">
        <v>0</v>
      </c>
      <c r="J3009" s="122">
        <v>0</v>
      </c>
      <c r="K3009" s="122">
        <v>0</v>
      </c>
      <c r="L3009" s="122">
        <v>0</v>
      </c>
      <c r="M3009" s="122">
        <v>0</v>
      </c>
      <c r="N3009" s="122">
        <v>0</v>
      </c>
      <c r="O3009" s="122">
        <v>0</v>
      </c>
      <c r="P3009" s="122">
        <v>0</v>
      </c>
      <c r="Q3009" s="122">
        <v>0</v>
      </c>
      <c r="R3009" s="122">
        <v>0</v>
      </c>
      <c r="S3009" s="122">
        <v>0</v>
      </c>
      <c r="T3009" s="122">
        <v>0</v>
      </c>
      <c r="U3009" s="122">
        <v>0</v>
      </c>
      <c r="V3009" s="122">
        <v>0</v>
      </c>
      <c r="W3009" s="122">
        <v>0</v>
      </c>
      <c r="X3009" s="122">
        <v>0</v>
      </c>
      <c r="Y3009" s="122">
        <v>0</v>
      </c>
      <c r="Z3009" s="122">
        <v>0</v>
      </c>
      <c r="AA3009" s="122">
        <v>0</v>
      </c>
      <c r="AB3009" s="122">
        <v>0</v>
      </c>
      <c r="AC3009" s="122">
        <v>0</v>
      </c>
      <c r="AD3009" s="122">
        <v>0</v>
      </c>
      <c r="AE3009" s="122">
        <v>0</v>
      </c>
      <c r="AF3009" s="122">
        <v>0</v>
      </c>
      <c r="AG3009" s="122">
        <v>0</v>
      </c>
      <c r="AH3009" s="122">
        <v>0</v>
      </c>
      <c r="AI3009" s="122">
        <v>0</v>
      </c>
      <c r="AJ3009" s="122">
        <v>0</v>
      </c>
      <c r="AK3009" s="122">
        <v>0</v>
      </c>
      <c r="AL3009" s="122">
        <v>0</v>
      </c>
    </row>
    <row r="3010" spans="1:38" hidden="1" x14ac:dyDescent="0.25">
      <c r="A3010" s="122" t="s">
        <v>2006</v>
      </c>
      <c r="B3010" s="122">
        <v>1</v>
      </c>
      <c r="C3010" s="122" t="s">
        <v>2197</v>
      </c>
      <c r="D3010" s="122" t="s">
        <v>2108</v>
      </c>
      <c r="E3010" s="122">
        <v>55</v>
      </c>
      <c r="F3010" s="122">
        <v>3.5420746480000002E-4</v>
      </c>
      <c r="G3010" s="122">
        <v>4.427593296E-4</v>
      </c>
      <c r="H3010" s="122">
        <v>6.1986306199999998E-4</v>
      </c>
      <c r="I3010" s="122">
        <v>6.1986306199999998E-4</v>
      </c>
      <c r="J3010" s="122">
        <v>7.0841492680000001E-4</v>
      </c>
      <c r="K3010" s="122">
        <v>8.8551865919999999E-4</v>
      </c>
      <c r="L3010" s="122">
        <v>8.8551865919999999E-4</v>
      </c>
      <c r="M3010" s="122">
        <v>8.8551865919999999E-4</v>
      </c>
      <c r="N3010" s="122">
        <v>8.8551865919999999E-4</v>
      </c>
      <c r="O3010" s="122">
        <v>1.0626223916000001E-3</v>
      </c>
      <c r="P3010" s="122">
        <v>1.0626223916000001E-3</v>
      </c>
      <c r="Q3010" s="122">
        <v>1.0626223916000001E-3</v>
      </c>
      <c r="R3010" s="122">
        <v>1.0626223916000001E-3</v>
      </c>
      <c r="S3010" s="122">
        <v>1.0626223916000001E-3</v>
      </c>
      <c r="T3010" s="122">
        <v>1.0626223916000001E-3</v>
      </c>
      <c r="U3010" s="122">
        <v>1.0626223916000001E-3</v>
      </c>
      <c r="V3010" s="122">
        <v>1.1511742592E-3</v>
      </c>
      <c r="W3010" s="122">
        <v>1.1511742592E-3</v>
      </c>
      <c r="X3010" s="122">
        <v>1.4168298564000001E-3</v>
      </c>
      <c r="Y3010" s="122">
        <v>1.5939335887999999E-3</v>
      </c>
      <c r="Z3010" s="122">
        <v>1.6824854536000001E-3</v>
      </c>
      <c r="AA3010" s="122">
        <v>2.3023485155999998E-3</v>
      </c>
      <c r="AB3010" s="122">
        <v>2.4794522479999999E-3</v>
      </c>
      <c r="AC3010" s="122">
        <v>3.3649709072000001E-3</v>
      </c>
      <c r="AD3010" s="122">
        <v>3.7191783719999999E-3</v>
      </c>
      <c r="AE3010" s="122">
        <v>4.4939765976000001E-3</v>
      </c>
      <c r="AF3010" s="122">
        <v>4.1222032740000003E-3</v>
      </c>
      <c r="AG3010" s="122">
        <v>3.7466088492E-3</v>
      </c>
      <c r="AH3010" s="122">
        <v>3.7680055364E-3</v>
      </c>
      <c r="AI3010" s="122">
        <v>3.7257124659999998E-3</v>
      </c>
      <c r="AJ3010" s="122">
        <v>3.7257124659999998E-3</v>
      </c>
      <c r="AK3010" s="122">
        <v>3.7257124659999998E-3</v>
      </c>
      <c r="AL3010" s="122">
        <v>0</v>
      </c>
    </row>
    <row r="3011" spans="1:38" hidden="1" x14ac:dyDescent="0.25">
      <c r="A3011" s="122" t="s">
        <v>2006</v>
      </c>
      <c r="B3011" s="122">
        <v>1</v>
      </c>
      <c r="C3011" s="122" t="s">
        <v>2197</v>
      </c>
      <c r="D3011" s="122" t="s">
        <v>2109</v>
      </c>
      <c r="E3011" s="122">
        <v>55</v>
      </c>
      <c r="F3011" s="122">
        <v>6.4938035120000004E-4</v>
      </c>
      <c r="G3011" s="122">
        <v>8.1172543759999998E-4</v>
      </c>
      <c r="H3011" s="122">
        <v>1.1364156132000001E-3</v>
      </c>
      <c r="I3011" s="122">
        <v>1.1364156132000001E-3</v>
      </c>
      <c r="J3011" s="122">
        <v>1.2987607024000001E-3</v>
      </c>
      <c r="K3011" s="122">
        <v>1.6234508752E-3</v>
      </c>
      <c r="L3011" s="122">
        <v>1.6234508752E-3</v>
      </c>
      <c r="M3011" s="122">
        <v>1.6234508752E-3</v>
      </c>
      <c r="N3011" s="122">
        <v>1.6234508752E-3</v>
      </c>
      <c r="O3011" s="122">
        <v>1.9481410508000001E-3</v>
      </c>
      <c r="P3011" s="122">
        <v>1.9481410508000001E-3</v>
      </c>
      <c r="Q3011" s="122">
        <v>1.9481410508000001E-3</v>
      </c>
      <c r="R3011" s="122">
        <v>1.9481410508000001E-3</v>
      </c>
      <c r="S3011" s="122">
        <v>1.9481410508000001E-3</v>
      </c>
      <c r="T3011" s="122">
        <v>1.9481410508000001E-3</v>
      </c>
      <c r="U3011" s="122">
        <v>1.9481410508000001E-3</v>
      </c>
      <c r="V3011" s="122">
        <v>2.1104861399999998E-3</v>
      </c>
      <c r="W3011" s="122">
        <v>2.1104861399999998E-3</v>
      </c>
      <c r="X3011" s="122">
        <v>2.5975214019999999E-3</v>
      </c>
      <c r="Y3011" s="122">
        <v>2.9222115776E-3</v>
      </c>
      <c r="Z3011" s="122">
        <v>3.0845566668000002E-3</v>
      </c>
      <c r="AA3011" s="122">
        <v>4.2209722799999997E-3</v>
      </c>
      <c r="AB3011" s="122">
        <v>4.5456624556000002E-3</v>
      </c>
      <c r="AC3011" s="122">
        <v>6.1691133307999997E-3</v>
      </c>
      <c r="AD3011" s="122">
        <v>6.818493682E-3</v>
      </c>
      <c r="AE3011" s="122">
        <v>8.2389570956E-3</v>
      </c>
      <c r="AF3011" s="122">
        <v>7.5573726676000002E-3</v>
      </c>
      <c r="AG3011" s="122">
        <v>6.8687828915999999E-3</v>
      </c>
      <c r="AH3011" s="122">
        <v>6.9080101495999999E-3</v>
      </c>
      <c r="AI3011" s="122">
        <v>6.8304728519999998E-3</v>
      </c>
      <c r="AJ3011" s="122">
        <v>6.8304728519999998E-3</v>
      </c>
      <c r="AK3011" s="122">
        <v>6.8304728519999998E-3</v>
      </c>
      <c r="AL3011" s="122">
        <v>0</v>
      </c>
    </row>
    <row r="3012" spans="1:38" hidden="1" x14ac:dyDescent="0.25">
      <c r="A3012" s="122" t="s">
        <v>2006</v>
      </c>
      <c r="B3012" s="122">
        <v>1</v>
      </c>
      <c r="C3012" s="122" t="s">
        <v>2197</v>
      </c>
      <c r="D3012" s="122" t="s">
        <v>2110</v>
      </c>
      <c r="E3012" s="122">
        <v>55</v>
      </c>
      <c r="F3012" s="122">
        <v>0</v>
      </c>
      <c r="G3012" s="122">
        <v>0</v>
      </c>
      <c r="H3012" s="122">
        <v>0</v>
      </c>
      <c r="I3012" s="122">
        <v>0</v>
      </c>
      <c r="J3012" s="122">
        <v>0</v>
      </c>
      <c r="K3012" s="122">
        <v>0</v>
      </c>
      <c r="L3012" s="122">
        <v>0</v>
      </c>
      <c r="M3012" s="122">
        <v>0</v>
      </c>
      <c r="N3012" s="122">
        <v>0</v>
      </c>
      <c r="O3012" s="122">
        <v>0</v>
      </c>
      <c r="P3012" s="122">
        <v>0</v>
      </c>
      <c r="Q3012" s="122">
        <v>0</v>
      </c>
      <c r="R3012" s="122">
        <v>0</v>
      </c>
      <c r="S3012" s="122">
        <v>0</v>
      </c>
      <c r="T3012" s="122">
        <v>0</v>
      </c>
      <c r="U3012" s="122">
        <v>0</v>
      </c>
      <c r="V3012" s="122">
        <v>0</v>
      </c>
      <c r="W3012" s="122">
        <v>0</v>
      </c>
      <c r="X3012" s="122">
        <v>0</v>
      </c>
      <c r="Y3012" s="122">
        <v>0</v>
      </c>
      <c r="Z3012" s="122">
        <v>0</v>
      </c>
      <c r="AA3012" s="122">
        <v>0</v>
      </c>
      <c r="AB3012" s="122">
        <v>0</v>
      </c>
      <c r="AC3012" s="122">
        <v>0</v>
      </c>
      <c r="AD3012" s="122">
        <v>0</v>
      </c>
      <c r="AE3012" s="122">
        <v>0</v>
      </c>
      <c r="AF3012" s="122">
        <v>0</v>
      </c>
      <c r="AG3012" s="122">
        <v>0</v>
      </c>
      <c r="AH3012" s="122">
        <v>0</v>
      </c>
      <c r="AI3012" s="122">
        <v>0</v>
      </c>
      <c r="AJ3012" s="122">
        <v>0</v>
      </c>
      <c r="AK3012" s="122">
        <v>0</v>
      </c>
      <c r="AL3012" s="122">
        <v>0</v>
      </c>
    </row>
    <row r="3013" spans="1:38" hidden="1" x14ac:dyDescent="0.25">
      <c r="A3013" s="122" t="s">
        <v>2006</v>
      </c>
      <c r="B3013" s="122">
        <v>1</v>
      </c>
      <c r="C3013" s="122" t="s">
        <v>2197</v>
      </c>
      <c r="D3013" s="122" t="s">
        <v>2111</v>
      </c>
      <c r="E3013" s="122">
        <v>55</v>
      </c>
      <c r="F3013" s="122">
        <v>0</v>
      </c>
      <c r="G3013" s="122">
        <v>0</v>
      </c>
      <c r="H3013" s="122">
        <v>0</v>
      </c>
      <c r="I3013" s="122">
        <v>0</v>
      </c>
      <c r="J3013" s="122">
        <v>0</v>
      </c>
      <c r="K3013" s="122">
        <v>0</v>
      </c>
      <c r="L3013" s="122">
        <v>0</v>
      </c>
      <c r="M3013" s="122">
        <v>0</v>
      </c>
      <c r="N3013" s="122">
        <v>0</v>
      </c>
      <c r="O3013" s="122">
        <v>0</v>
      </c>
      <c r="P3013" s="122">
        <v>0</v>
      </c>
      <c r="Q3013" s="122">
        <v>0</v>
      </c>
      <c r="R3013" s="122">
        <v>0</v>
      </c>
      <c r="S3013" s="122">
        <v>0</v>
      </c>
      <c r="T3013" s="122">
        <v>0</v>
      </c>
      <c r="U3013" s="122">
        <v>0</v>
      </c>
      <c r="V3013" s="122">
        <v>0</v>
      </c>
      <c r="W3013" s="122">
        <v>0</v>
      </c>
      <c r="X3013" s="122">
        <v>0</v>
      </c>
      <c r="Y3013" s="122">
        <v>0</v>
      </c>
      <c r="Z3013" s="122">
        <v>0</v>
      </c>
      <c r="AA3013" s="122">
        <v>0</v>
      </c>
      <c r="AB3013" s="122">
        <v>0</v>
      </c>
      <c r="AC3013" s="122">
        <v>0</v>
      </c>
      <c r="AD3013" s="122">
        <v>0</v>
      </c>
      <c r="AE3013" s="122">
        <v>0</v>
      </c>
      <c r="AF3013" s="122">
        <v>0</v>
      </c>
      <c r="AG3013" s="122">
        <v>0</v>
      </c>
      <c r="AH3013" s="122">
        <v>0</v>
      </c>
      <c r="AI3013" s="122">
        <v>0</v>
      </c>
      <c r="AJ3013" s="122">
        <v>0</v>
      </c>
      <c r="AK3013" s="122">
        <v>0</v>
      </c>
      <c r="AL3013" s="122">
        <v>0</v>
      </c>
    </row>
    <row r="3014" spans="1:38" hidden="1" x14ac:dyDescent="0.25">
      <c r="A3014" s="122" t="s">
        <v>2006</v>
      </c>
      <c r="B3014" s="122">
        <v>1</v>
      </c>
      <c r="C3014" s="122" t="s">
        <v>2197</v>
      </c>
      <c r="D3014" s="122" t="s">
        <v>2112</v>
      </c>
      <c r="E3014" s="122">
        <v>55</v>
      </c>
      <c r="F3014" s="122">
        <v>1.0626223916000001E-3</v>
      </c>
      <c r="G3014" s="122">
        <v>1.3282779888000001E-3</v>
      </c>
      <c r="H3014" s="122">
        <v>1.8595891859999999E-3</v>
      </c>
      <c r="I3014" s="122">
        <v>1.8595891859999999E-3</v>
      </c>
      <c r="J3014" s="122">
        <v>2.1252447832000002E-3</v>
      </c>
      <c r="K3014" s="122">
        <v>2.6565559804E-3</v>
      </c>
      <c r="L3014" s="122">
        <v>2.6565559804E-3</v>
      </c>
      <c r="M3014" s="122">
        <v>2.6565559804E-3</v>
      </c>
      <c r="N3014" s="122">
        <v>2.6565559804E-3</v>
      </c>
      <c r="O3014" s="122">
        <v>3.1878671748E-3</v>
      </c>
      <c r="P3014" s="122">
        <v>3.1878671748E-3</v>
      </c>
      <c r="Q3014" s="122">
        <v>3.1878671748E-3</v>
      </c>
      <c r="R3014" s="122">
        <v>3.1878671748E-3</v>
      </c>
      <c r="S3014" s="122">
        <v>3.1878671748E-3</v>
      </c>
      <c r="T3014" s="122">
        <v>3.1878671748E-3</v>
      </c>
      <c r="U3014" s="122">
        <v>3.1878671748E-3</v>
      </c>
      <c r="V3014" s="122">
        <v>3.4535227747999999E-3</v>
      </c>
      <c r="W3014" s="122">
        <v>3.4535227747999999E-3</v>
      </c>
      <c r="X3014" s="122">
        <v>4.2504895664000003E-3</v>
      </c>
      <c r="Y3014" s="122">
        <v>4.7818007636000002E-3</v>
      </c>
      <c r="Z3014" s="122">
        <v>5.0474563607999998E-3</v>
      </c>
      <c r="AA3014" s="122">
        <v>6.9070455467999999E-3</v>
      </c>
      <c r="AB3014" s="122">
        <v>7.4383567439999998E-3</v>
      </c>
      <c r="AC3014" s="122">
        <v>1.0094912724399999E-2</v>
      </c>
      <c r="AD3014" s="122">
        <v>1.1157535115999999E-2</v>
      </c>
      <c r="AE3014" s="122">
        <v>1.3481929792799999E-2</v>
      </c>
      <c r="AF3014" s="122">
        <v>1.23666098192E-2</v>
      </c>
      <c r="AG3014" s="122">
        <v>1.12398265504E-2</v>
      </c>
      <c r="AH3014" s="122">
        <v>1.13040166092E-2</v>
      </c>
      <c r="AI3014" s="122">
        <v>1.11771373952E-2</v>
      </c>
      <c r="AJ3014" s="122">
        <v>1.11771373952E-2</v>
      </c>
      <c r="AK3014" s="122">
        <v>1.11771373952E-2</v>
      </c>
      <c r="AL3014" s="122">
        <v>0</v>
      </c>
    </row>
    <row r="3015" spans="1:38" hidden="1" x14ac:dyDescent="0.25">
      <c r="A3015" s="122" t="s">
        <v>2006</v>
      </c>
      <c r="B3015" s="122">
        <v>1</v>
      </c>
      <c r="C3015" s="122" t="s">
        <v>2197</v>
      </c>
      <c r="D3015" s="122" t="s">
        <v>2113</v>
      </c>
      <c r="E3015" s="122">
        <v>55</v>
      </c>
      <c r="F3015" s="122">
        <v>2.5975214019999999E-3</v>
      </c>
      <c r="G3015" s="122">
        <v>3.2469017532000002E-3</v>
      </c>
      <c r="H3015" s="122">
        <v>4.5456624556000002E-3</v>
      </c>
      <c r="I3015" s="122">
        <v>4.5456624556000002E-3</v>
      </c>
      <c r="J3015" s="122">
        <v>5.1950428039999998E-3</v>
      </c>
      <c r="K3015" s="122">
        <v>6.4938035064000003E-3</v>
      </c>
      <c r="L3015" s="122">
        <v>6.4938035064000003E-3</v>
      </c>
      <c r="M3015" s="122">
        <v>6.4938035064000003E-3</v>
      </c>
      <c r="N3015" s="122">
        <v>6.4938035064000003E-3</v>
      </c>
      <c r="O3015" s="122">
        <v>7.7925642060000001E-3</v>
      </c>
      <c r="P3015" s="122">
        <v>7.7925642060000001E-3</v>
      </c>
      <c r="Q3015" s="122">
        <v>7.7925642060000001E-3</v>
      </c>
      <c r="R3015" s="122">
        <v>7.7925642060000001E-3</v>
      </c>
      <c r="S3015" s="122">
        <v>7.7925642060000001E-3</v>
      </c>
      <c r="T3015" s="122">
        <v>7.7925642060000001E-3</v>
      </c>
      <c r="U3015" s="122">
        <v>7.7925642060000001E-3</v>
      </c>
      <c r="V3015" s="122">
        <v>8.4419445571999995E-3</v>
      </c>
      <c r="W3015" s="122">
        <v>8.4419445571999995E-3</v>
      </c>
      <c r="X3015" s="122">
        <v>1.0390085610799999E-2</v>
      </c>
      <c r="Y3015" s="122">
        <v>1.16888463104E-2</v>
      </c>
      <c r="Z3015" s="122">
        <v>1.2338226661599999E-2</v>
      </c>
      <c r="AA3015" s="122">
        <v>1.6883889117199999E-2</v>
      </c>
      <c r="AB3015" s="122">
        <v>1.8182649816800001E-2</v>
      </c>
      <c r="AC3015" s="122">
        <v>2.4676453323199999E-2</v>
      </c>
      <c r="AD3015" s="122">
        <v>2.72739747252E-2</v>
      </c>
      <c r="AE3015" s="122">
        <v>3.2955828379599997E-2</v>
      </c>
      <c r="AF3015" s="122">
        <v>3.0229490670400001E-2</v>
      </c>
      <c r="AG3015" s="122">
        <v>2.74751315664E-2</v>
      </c>
      <c r="AH3015" s="122">
        <v>2.76320405984E-2</v>
      </c>
      <c r="AI3015" s="122">
        <v>2.7321891407999999E-2</v>
      </c>
      <c r="AJ3015" s="122">
        <v>2.7321891407999999E-2</v>
      </c>
      <c r="AK3015" s="122">
        <v>2.7321891407999999E-2</v>
      </c>
      <c r="AL3015" s="122">
        <v>0</v>
      </c>
    </row>
    <row r="3016" spans="1:38" hidden="1" x14ac:dyDescent="0.25">
      <c r="A3016" s="122" t="s">
        <v>2006</v>
      </c>
      <c r="B3016" s="122">
        <v>1</v>
      </c>
      <c r="C3016" s="122" t="s">
        <v>2197</v>
      </c>
      <c r="D3016" s="122" t="s">
        <v>2114</v>
      </c>
      <c r="E3016" s="122">
        <v>55</v>
      </c>
      <c r="F3016" s="122">
        <v>0</v>
      </c>
      <c r="G3016" s="122">
        <v>0</v>
      </c>
      <c r="H3016" s="122">
        <v>0</v>
      </c>
      <c r="I3016" s="122">
        <v>0</v>
      </c>
      <c r="J3016" s="122">
        <v>0</v>
      </c>
      <c r="K3016" s="122">
        <v>0</v>
      </c>
      <c r="L3016" s="122">
        <v>0</v>
      </c>
      <c r="M3016" s="122">
        <v>0</v>
      </c>
      <c r="N3016" s="122">
        <v>0</v>
      </c>
      <c r="O3016" s="122">
        <v>0</v>
      </c>
      <c r="P3016" s="122">
        <v>0</v>
      </c>
      <c r="Q3016" s="122">
        <v>0</v>
      </c>
      <c r="R3016" s="122">
        <v>0</v>
      </c>
      <c r="S3016" s="122">
        <v>0</v>
      </c>
      <c r="T3016" s="122">
        <v>0</v>
      </c>
      <c r="U3016" s="122">
        <v>0</v>
      </c>
      <c r="V3016" s="122">
        <v>0</v>
      </c>
      <c r="W3016" s="122">
        <v>0</v>
      </c>
      <c r="X3016" s="122">
        <v>0</v>
      </c>
      <c r="Y3016" s="122">
        <v>0</v>
      </c>
      <c r="Z3016" s="122">
        <v>0</v>
      </c>
      <c r="AA3016" s="122">
        <v>0</v>
      </c>
      <c r="AB3016" s="122">
        <v>0</v>
      </c>
      <c r="AC3016" s="122">
        <v>0</v>
      </c>
      <c r="AD3016" s="122">
        <v>0</v>
      </c>
      <c r="AE3016" s="122">
        <v>0</v>
      </c>
      <c r="AF3016" s="122">
        <v>0</v>
      </c>
      <c r="AG3016" s="122">
        <v>0</v>
      </c>
      <c r="AH3016" s="122">
        <v>0</v>
      </c>
      <c r="AI3016" s="122">
        <v>0</v>
      </c>
      <c r="AJ3016" s="122">
        <v>0</v>
      </c>
      <c r="AK3016" s="122">
        <v>0</v>
      </c>
      <c r="AL3016" s="122">
        <v>0</v>
      </c>
    </row>
    <row r="3017" spans="1:38" hidden="1" x14ac:dyDescent="0.25">
      <c r="A3017" s="122" t="s">
        <v>2006</v>
      </c>
      <c r="B3017" s="122">
        <v>1</v>
      </c>
      <c r="C3017" s="122" t="s">
        <v>2197</v>
      </c>
      <c r="D3017" s="122" t="s">
        <v>2115</v>
      </c>
      <c r="E3017" s="122">
        <v>55</v>
      </c>
      <c r="F3017" s="122">
        <v>4.1324204039999999E-4</v>
      </c>
      <c r="G3017" s="122">
        <v>5.1655255120000001E-4</v>
      </c>
      <c r="H3017" s="122">
        <v>7.2317357279999995E-4</v>
      </c>
      <c r="I3017" s="122">
        <v>7.2317357279999995E-4</v>
      </c>
      <c r="J3017" s="122">
        <v>8.2648408360000002E-4</v>
      </c>
      <c r="K3017" s="122">
        <v>1.0331051024E-3</v>
      </c>
      <c r="L3017" s="122">
        <v>1.0331051024E-3</v>
      </c>
      <c r="M3017" s="122">
        <v>1.0331051024E-3</v>
      </c>
      <c r="N3017" s="122">
        <v>1.0331051024E-3</v>
      </c>
      <c r="O3017" s="122">
        <v>1.239726124E-3</v>
      </c>
      <c r="P3017" s="122">
        <v>1.239726124E-3</v>
      </c>
      <c r="Q3017" s="122">
        <v>1.239726124E-3</v>
      </c>
      <c r="R3017" s="122">
        <v>1.239726124E-3</v>
      </c>
      <c r="S3017" s="122">
        <v>1.239726124E-3</v>
      </c>
      <c r="T3017" s="122">
        <v>1.239726124E-3</v>
      </c>
      <c r="U3017" s="122">
        <v>1.239726124E-3</v>
      </c>
      <c r="V3017" s="122">
        <v>1.3430366348E-3</v>
      </c>
      <c r="W3017" s="122">
        <v>1.3430366348E-3</v>
      </c>
      <c r="X3017" s="122">
        <v>1.6529681644E-3</v>
      </c>
      <c r="Y3017" s="122">
        <v>1.8595891859999999E-3</v>
      </c>
      <c r="Z3017" s="122">
        <v>1.9628996967999998E-3</v>
      </c>
      <c r="AA3017" s="122">
        <v>2.6860732696000001E-3</v>
      </c>
      <c r="AB3017" s="122">
        <v>2.8926942884E-3</v>
      </c>
      <c r="AC3017" s="122">
        <v>3.9257993935999996E-3</v>
      </c>
      <c r="AD3017" s="122">
        <v>4.3390414340000001E-3</v>
      </c>
      <c r="AE3017" s="122">
        <v>5.2429726972000002E-3</v>
      </c>
      <c r="AF3017" s="122">
        <v>4.8092371516E-3</v>
      </c>
      <c r="AG3017" s="122">
        <v>4.3710436587999996E-3</v>
      </c>
      <c r="AH3017" s="122">
        <v>4.3960064595999996E-3</v>
      </c>
      <c r="AI3017" s="122">
        <v>4.3466645431999998E-3</v>
      </c>
      <c r="AJ3017" s="122">
        <v>4.3466645431999998E-3</v>
      </c>
      <c r="AK3017" s="122">
        <v>4.3466645431999998E-3</v>
      </c>
      <c r="AL3017" s="122">
        <v>0</v>
      </c>
    </row>
    <row r="3018" spans="1:38" hidden="1" x14ac:dyDescent="0.25">
      <c r="A3018" s="122" t="s">
        <v>2006</v>
      </c>
      <c r="B3018" s="122">
        <v>1</v>
      </c>
      <c r="C3018" s="122" t="s">
        <v>2197</v>
      </c>
      <c r="D3018" s="122" t="s">
        <v>2116</v>
      </c>
      <c r="E3018" s="122">
        <v>55</v>
      </c>
      <c r="F3018" s="122">
        <v>5.3131119719999995E-4</v>
      </c>
      <c r="G3018" s="122">
        <v>6.6413899440000005E-4</v>
      </c>
      <c r="H3018" s="122">
        <v>9.2979459159999995E-4</v>
      </c>
      <c r="I3018" s="122">
        <v>9.2979459159999995E-4</v>
      </c>
      <c r="J3018" s="122">
        <v>1.0626223916000001E-3</v>
      </c>
      <c r="K3018" s="122">
        <v>1.3282779888000001E-3</v>
      </c>
      <c r="L3018" s="122">
        <v>1.3282779888000001E-3</v>
      </c>
      <c r="M3018" s="122">
        <v>1.3282779888000001E-3</v>
      </c>
      <c r="N3018" s="122">
        <v>1.3282779888000001E-3</v>
      </c>
      <c r="O3018" s="122">
        <v>1.5939335887999999E-3</v>
      </c>
      <c r="P3018" s="122">
        <v>1.5939335887999999E-3</v>
      </c>
      <c r="Q3018" s="122">
        <v>1.5939335887999999E-3</v>
      </c>
      <c r="R3018" s="122">
        <v>1.5939335887999999E-3</v>
      </c>
      <c r="S3018" s="122">
        <v>1.5939335887999999E-3</v>
      </c>
      <c r="T3018" s="122">
        <v>1.5939335887999999E-3</v>
      </c>
      <c r="U3018" s="122">
        <v>1.5939335887999999E-3</v>
      </c>
      <c r="V3018" s="122">
        <v>1.726761386E-3</v>
      </c>
      <c r="W3018" s="122">
        <v>1.726761386E-3</v>
      </c>
      <c r="X3018" s="122">
        <v>2.1252447832000002E-3</v>
      </c>
      <c r="Y3018" s="122">
        <v>2.3909003804000002E-3</v>
      </c>
      <c r="Z3018" s="122">
        <v>2.5237281803999999E-3</v>
      </c>
      <c r="AA3018" s="122">
        <v>3.4535227747999999E-3</v>
      </c>
      <c r="AB3018" s="122">
        <v>3.7191783719999999E-3</v>
      </c>
      <c r="AC3018" s="122">
        <v>5.0474563607999998E-3</v>
      </c>
      <c r="AD3018" s="122">
        <v>5.5787675579999996E-3</v>
      </c>
      <c r="AE3018" s="122">
        <v>6.7409648963999997E-3</v>
      </c>
      <c r="AF3018" s="122">
        <v>6.1833049096000001E-3</v>
      </c>
      <c r="AG3018" s="122">
        <v>5.6199132751999998E-3</v>
      </c>
      <c r="AH3018" s="122">
        <v>5.6520083031999999E-3</v>
      </c>
      <c r="AI3018" s="122">
        <v>5.5885686975999998E-3</v>
      </c>
      <c r="AJ3018" s="122">
        <v>5.5885686975999998E-3</v>
      </c>
      <c r="AK3018" s="122">
        <v>5.5885686975999998E-3</v>
      </c>
      <c r="AL3018" s="122">
        <v>0</v>
      </c>
    </row>
    <row r="3019" spans="1:38" hidden="1" x14ac:dyDescent="0.25">
      <c r="A3019" s="122" t="s">
        <v>2006</v>
      </c>
      <c r="B3019" s="122">
        <v>1</v>
      </c>
      <c r="C3019" s="122" t="s">
        <v>2197</v>
      </c>
      <c r="D3019" s="122" t="s">
        <v>2138</v>
      </c>
      <c r="E3019" s="122">
        <v>55</v>
      </c>
      <c r="F3019" s="122">
        <v>0</v>
      </c>
      <c r="G3019" s="122">
        <v>0</v>
      </c>
      <c r="H3019" s="122">
        <v>0</v>
      </c>
      <c r="I3019" s="122">
        <v>0</v>
      </c>
      <c r="J3019" s="122">
        <v>0</v>
      </c>
      <c r="K3019" s="122">
        <v>0</v>
      </c>
      <c r="L3019" s="122">
        <v>0</v>
      </c>
      <c r="M3019" s="122">
        <v>0</v>
      </c>
      <c r="N3019" s="122">
        <v>0</v>
      </c>
      <c r="O3019" s="122">
        <v>0</v>
      </c>
      <c r="P3019" s="122">
        <v>0</v>
      </c>
      <c r="Q3019" s="122">
        <v>0</v>
      </c>
      <c r="R3019" s="122">
        <v>0</v>
      </c>
      <c r="S3019" s="122">
        <v>0</v>
      </c>
      <c r="T3019" s="122">
        <v>0</v>
      </c>
      <c r="U3019" s="122">
        <v>0</v>
      </c>
      <c r="V3019" s="122">
        <v>0</v>
      </c>
      <c r="W3019" s="122">
        <v>0</v>
      </c>
      <c r="X3019" s="122">
        <v>0</v>
      </c>
      <c r="Y3019" s="122">
        <v>0</v>
      </c>
      <c r="Z3019" s="122">
        <v>0</v>
      </c>
      <c r="AA3019" s="122">
        <v>0</v>
      </c>
      <c r="AB3019" s="122">
        <v>0</v>
      </c>
      <c r="AC3019" s="122">
        <v>0</v>
      </c>
      <c r="AD3019" s="122">
        <v>0</v>
      </c>
      <c r="AE3019" s="122">
        <v>0</v>
      </c>
      <c r="AF3019" s="122">
        <v>0</v>
      </c>
      <c r="AG3019" s="122">
        <v>0</v>
      </c>
      <c r="AH3019" s="122">
        <v>0</v>
      </c>
      <c r="AI3019" s="122">
        <v>0</v>
      </c>
      <c r="AJ3019" s="122">
        <v>0</v>
      </c>
      <c r="AK3019" s="122">
        <v>0</v>
      </c>
      <c r="AL3019" s="122">
        <v>0</v>
      </c>
    </row>
    <row r="3020" spans="1:38" hidden="1" x14ac:dyDescent="0.25">
      <c r="A3020" s="122" t="s">
        <v>2006</v>
      </c>
      <c r="B3020" s="122">
        <v>1</v>
      </c>
      <c r="C3020" s="122" t="s">
        <v>2197</v>
      </c>
      <c r="D3020" s="122" t="s">
        <v>2172</v>
      </c>
      <c r="E3020" s="122">
        <v>55</v>
      </c>
      <c r="F3020" s="122">
        <v>0</v>
      </c>
      <c r="G3020" s="122">
        <v>0</v>
      </c>
      <c r="H3020" s="122">
        <v>0</v>
      </c>
      <c r="I3020" s="122">
        <v>0</v>
      </c>
      <c r="J3020" s="122">
        <v>0</v>
      </c>
      <c r="K3020" s="122">
        <v>0</v>
      </c>
      <c r="L3020" s="122">
        <v>0</v>
      </c>
      <c r="M3020" s="122">
        <v>0</v>
      </c>
      <c r="N3020" s="122">
        <v>0</v>
      </c>
      <c r="O3020" s="122">
        <v>0</v>
      </c>
      <c r="P3020" s="122">
        <v>0</v>
      </c>
      <c r="Q3020" s="122">
        <v>0</v>
      </c>
      <c r="R3020" s="122">
        <v>0</v>
      </c>
      <c r="S3020" s="122">
        <v>0</v>
      </c>
      <c r="T3020" s="122">
        <v>0</v>
      </c>
      <c r="U3020" s="122">
        <v>0</v>
      </c>
      <c r="V3020" s="122">
        <v>0</v>
      </c>
      <c r="W3020" s="122">
        <v>0</v>
      </c>
      <c r="X3020" s="122">
        <v>0</v>
      </c>
      <c r="Y3020" s="122">
        <v>0</v>
      </c>
      <c r="Z3020" s="122">
        <v>0</v>
      </c>
      <c r="AA3020" s="122">
        <v>0</v>
      </c>
      <c r="AB3020" s="122">
        <v>0</v>
      </c>
      <c r="AC3020" s="122">
        <v>0</v>
      </c>
      <c r="AD3020" s="122">
        <v>0</v>
      </c>
      <c r="AE3020" s="122">
        <v>0</v>
      </c>
      <c r="AF3020" s="122">
        <v>0</v>
      </c>
      <c r="AG3020" s="122">
        <v>0</v>
      </c>
      <c r="AH3020" s="122">
        <v>0</v>
      </c>
      <c r="AI3020" s="122">
        <v>0</v>
      </c>
      <c r="AJ3020" s="122">
        <v>0</v>
      </c>
      <c r="AK3020" s="122">
        <v>0</v>
      </c>
      <c r="AL3020" s="122">
        <v>0</v>
      </c>
    </row>
    <row r="3021" spans="1:38" hidden="1" x14ac:dyDescent="0.25">
      <c r="A3021" s="122" t="s">
        <v>2006</v>
      </c>
      <c r="B3021" s="122">
        <v>1</v>
      </c>
      <c r="C3021" s="122" t="s">
        <v>2197</v>
      </c>
      <c r="D3021" s="122" t="s">
        <v>2117</v>
      </c>
      <c r="E3021" s="122">
        <v>55</v>
      </c>
      <c r="F3021" s="122">
        <v>5.9034578399999998E-5</v>
      </c>
      <c r="G3021" s="122">
        <v>7.3793221600000004E-5</v>
      </c>
      <c r="H3021" s="122">
        <v>1.0331051080000001E-4</v>
      </c>
      <c r="I3021" s="122">
        <v>1.0331051080000001E-4</v>
      </c>
      <c r="J3021" s="122">
        <v>1.1806915400000001E-4</v>
      </c>
      <c r="K3021" s="122">
        <v>1.4758644320000001E-4</v>
      </c>
      <c r="L3021" s="122">
        <v>1.4758644320000001E-4</v>
      </c>
      <c r="M3021" s="122">
        <v>1.4758644320000001E-4</v>
      </c>
      <c r="N3021" s="122">
        <v>1.4758644320000001E-4</v>
      </c>
      <c r="O3021" s="122">
        <v>1.7710373240000001E-4</v>
      </c>
      <c r="P3021" s="122">
        <v>1.7710373240000001E-4</v>
      </c>
      <c r="Q3021" s="122">
        <v>1.7710373240000001E-4</v>
      </c>
      <c r="R3021" s="122">
        <v>1.7710373240000001E-4</v>
      </c>
      <c r="S3021" s="122">
        <v>1.7710373240000001E-4</v>
      </c>
      <c r="T3021" s="122">
        <v>1.7710373240000001E-4</v>
      </c>
      <c r="U3021" s="122">
        <v>1.7710373240000001E-4</v>
      </c>
      <c r="V3021" s="122">
        <v>1.918623756E-4</v>
      </c>
      <c r="W3021" s="122">
        <v>1.918623756E-4</v>
      </c>
      <c r="X3021" s="122">
        <v>2.3613830800000001E-4</v>
      </c>
      <c r="Y3021" s="122">
        <v>2.6565559720000001E-4</v>
      </c>
      <c r="Z3021" s="122">
        <v>2.804142432E-4</v>
      </c>
      <c r="AA3021" s="122">
        <v>3.8372475400000002E-4</v>
      </c>
      <c r="AB3021" s="122">
        <v>4.1324204039999999E-4</v>
      </c>
      <c r="AC3021" s="122">
        <v>5.6082848359999998E-4</v>
      </c>
      <c r="AD3021" s="122">
        <v>6.1986306199999998E-4</v>
      </c>
      <c r="AE3021" s="122">
        <v>7.4899609960000005E-4</v>
      </c>
      <c r="AF3021" s="122">
        <v>6.8703387760000003E-4</v>
      </c>
      <c r="AG3021" s="122">
        <v>6.2443480959999999E-4</v>
      </c>
      <c r="AH3021" s="122">
        <v>6.2800092320000004E-4</v>
      </c>
      <c r="AI3021" s="122">
        <v>6.209520772E-4</v>
      </c>
      <c r="AJ3021" s="122">
        <v>6.209520772E-4</v>
      </c>
      <c r="AK3021" s="122">
        <v>6.209520772E-4</v>
      </c>
      <c r="AL3021" s="122">
        <v>0</v>
      </c>
    </row>
    <row r="3022" spans="1:38" hidden="1" x14ac:dyDescent="0.25">
      <c r="A3022" s="122" t="s">
        <v>2006</v>
      </c>
      <c r="B3022" s="122">
        <v>1</v>
      </c>
      <c r="C3022" s="122" t="s">
        <v>2197</v>
      </c>
      <c r="D3022" s="122" t="s">
        <v>2118</v>
      </c>
      <c r="E3022" s="122">
        <v>55</v>
      </c>
      <c r="F3022" s="122">
        <v>0</v>
      </c>
      <c r="G3022" s="122">
        <v>0</v>
      </c>
      <c r="H3022" s="122">
        <v>0</v>
      </c>
      <c r="I3022" s="122">
        <v>0</v>
      </c>
      <c r="J3022" s="122">
        <v>0</v>
      </c>
      <c r="K3022" s="122">
        <v>0</v>
      </c>
      <c r="L3022" s="122">
        <v>0</v>
      </c>
      <c r="M3022" s="122">
        <v>0</v>
      </c>
      <c r="N3022" s="122">
        <v>0</v>
      </c>
      <c r="O3022" s="122">
        <v>0</v>
      </c>
      <c r="P3022" s="122">
        <v>0</v>
      </c>
      <c r="Q3022" s="122">
        <v>0</v>
      </c>
      <c r="R3022" s="122">
        <v>0</v>
      </c>
      <c r="S3022" s="122">
        <v>0</v>
      </c>
      <c r="T3022" s="122">
        <v>0</v>
      </c>
      <c r="U3022" s="122">
        <v>0</v>
      </c>
      <c r="V3022" s="122">
        <v>0</v>
      </c>
      <c r="W3022" s="122">
        <v>0</v>
      </c>
      <c r="X3022" s="122">
        <v>0</v>
      </c>
      <c r="Y3022" s="122">
        <v>0</v>
      </c>
      <c r="Z3022" s="122">
        <v>0</v>
      </c>
      <c r="AA3022" s="122">
        <v>0</v>
      </c>
      <c r="AB3022" s="122">
        <v>0</v>
      </c>
      <c r="AC3022" s="122">
        <v>0</v>
      </c>
      <c r="AD3022" s="122">
        <v>0</v>
      </c>
      <c r="AE3022" s="122">
        <v>0</v>
      </c>
      <c r="AF3022" s="122">
        <v>0</v>
      </c>
      <c r="AG3022" s="122">
        <v>0</v>
      </c>
      <c r="AH3022" s="122">
        <v>0</v>
      </c>
      <c r="AI3022" s="122">
        <v>0</v>
      </c>
      <c r="AJ3022" s="122">
        <v>0</v>
      </c>
      <c r="AK3022" s="122">
        <v>0</v>
      </c>
      <c r="AL3022" s="122">
        <v>0</v>
      </c>
    </row>
    <row r="3023" spans="1:38" hidden="1" x14ac:dyDescent="0.25">
      <c r="A3023" s="122" t="s">
        <v>2006</v>
      </c>
      <c r="B3023" s="122">
        <v>1</v>
      </c>
      <c r="C3023" s="122" t="s">
        <v>2197</v>
      </c>
      <c r="D3023" s="122" t="s">
        <v>2119</v>
      </c>
      <c r="E3023" s="122">
        <v>55</v>
      </c>
      <c r="F3023" s="122">
        <v>0</v>
      </c>
      <c r="G3023" s="122">
        <v>0</v>
      </c>
      <c r="H3023" s="122">
        <v>0</v>
      </c>
      <c r="I3023" s="122">
        <v>0</v>
      </c>
      <c r="J3023" s="122">
        <v>0</v>
      </c>
      <c r="K3023" s="122">
        <v>0</v>
      </c>
      <c r="L3023" s="122">
        <v>0</v>
      </c>
      <c r="M3023" s="122">
        <v>0</v>
      </c>
      <c r="N3023" s="122">
        <v>0</v>
      </c>
      <c r="O3023" s="122">
        <v>0</v>
      </c>
      <c r="P3023" s="122">
        <v>0</v>
      </c>
      <c r="Q3023" s="122">
        <v>0</v>
      </c>
      <c r="R3023" s="122">
        <v>0</v>
      </c>
      <c r="S3023" s="122">
        <v>0</v>
      </c>
      <c r="T3023" s="122">
        <v>0</v>
      </c>
      <c r="U3023" s="122">
        <v>0</v>
      </c>
      <c r="V3023" s="122">
        <v>0</v>
      </c>
      <c r="W3023" s="122">
        <v>0</v>
      </c>
      <c r="X3023" s="122">
        <v>0</v>
      </c>
      <c r="Y3023" s="122">
        <v>0</v>
      </c>
      <c r="Z3023" s="122">
        <v>0</v>
      </c>
      <c r="AA3023" s="122">
        <v>0</v>
      </c>
      <c r="AB3023" s="122">
        <v>0</v>
      </c>
      <c r="AC3023" s="122">
        <v>0</v>
      </c>
      <c r="AD3023" s="122">
        <v>0</v>
      </c>
      <c r="AE3023" s="122">
        <v>0</v>
      </c>
      <c r="AF3023" s="122">
        <v>0</v>
      </c>
      <c r="AG3023" s="122">
        <v>0</v>
      </c>
      <c r="AH3023" s="122">
        <v>0</v>
      </c>
      <c r="AI3023" s="122">
        <v>0</v>
      </c>
      <c r="AJ3023" s="122">
        <v>0</v>
      </c>
      <c r="AK3023" s="122">
        <v>0</v>
      </c>
      <c r="AL3023" s="122">
        <v>0</v>
      </c>
    </row>
    <row r="3024" spans="1:38" hidden="1" x14ac:dyDescent="0.25">
      <c r="A3024" s="122" t="s">
        <v>2006</v>
      </c>
      <c r="B3024" s="122">
        <v>1</v>
      </c>
      <c r="C3024" s="122" t="s">
        <v>2197</v>
      </c>
      <c r="D3024" s="122" t="s">
        <v>2120</v>
      </c>
      <c r="E3024" s="122">
        <v>55</v>
      </c>
      <c r="F3024" s="122">
        <v>2.3613830800000001E-4</v>
      </c>
      <c r="G3024" s="122">
        <v>2.9517288640000002E-4</v>
      </c>
      <c r="H3024" s="122">
        <v>4.1324204039999999E-4</v>
      </c>
      <c r="I3024" s="122">
        <v>4.1324204039999999E-4</v>
      </c>
      <c r="J3024" s="122">
        <v>4.722766188E-4</v>
      </c>
      <c r="K3024" s="122">
        <v>5.9034577280000003E-4</v>
      </c>
      <c r="L3024" s="122">
        <v>5.9034577280000003E-4</v>
      </c>
      <c r="M3024" s="122">
        <v>5.9034577280000003E-4</v>
      </c>
      <c r="N3024" s="122">
        <v>5.9034577280000003E-4</v>
      </c>
      <c r="O3024" s="122">
        <v>7.0841492680000001E-4</v>
      </c>
      <c r="P3024" s="122">
        <v>7.0841492680000001E-4</v>
      </c>
      <c r="Q3024" s="122">
        <v>7.0841492680000001E-4</v>
      </c>
      <c r="R3024" s="122">
        <v>7.0841492680000001E-4</v>
      </c>
      <c r="S3024" s="122">
        <v>7.0841492680000001E-4</v>
      </c>
      <c r="T3024" s="122">
        <v>7.0841492680000001E-4</v>
      </c>
      <c r="U3024" s="122">
        <v>7.0841492680000001E-4</v>
      </c>
      <c r="V3024" s="122">
        <v>7.6744950520000002E-4</v>
      </c>
      <c r="W3024" s="122">
        <v>7.6744950520000002E-4</v>
      </c>
      <c r="X3024" s="122">
        <v>9.445532376E-4</v>
      </c>
      <c r="Y3024" s="122">
        <v>1.0626223916000001E-3</v>
      </c>
      <c r="Z3024" s="122">
        <v>1.12165697E-3</v>
      </c>
      <c r="AA3024" s="122">
        <v>1.5348990104E-3</v>
      </c>
      <c r="AB3024" s="122">
        <v>1.6529681644E-3</v>
      </c>
      <c r="AC3024" s="122">
        <v>2.2433139372000001E-3</v>
      </c>
      <c r="AD3024" s="122">
        <v>2.4794522479999999E-3</v>
      </c>
      <c r="AE3024" s="122">
        <v>2.9959843984000002E-3</v>
      </c>
      <c r="AF3024" s="122">
        <v>2.7481355160000002E-3</v>
      </c>
      <c r="AG3024" s="122">
        <v>2.4977392327999999E-3</v>
      </c>
      <c r="AH3024" s="122">
        <v>2.5120036899999999E-3</v>
      </c>
      <c r="AI3024" s="122">
        <v>2.4838083088E-3</v>
      </c>
      <c r="AJ3024" s="122">
        <v>2.4838083088E-3</v>
      </c>
      <c r="AK3024" s="122">
        <v>2.4838083088E-3</v>
      </c>
      <c r="AL3024" s="122">
        <v>0</v>
      </c>
    </row>
    <row r="3025" spans="1:38" hidden="1" x14ac:dyDescent="0.25">
      <c r="A3025" s="122" t="s">
        <v>2006</v>
      </c>
      <c r="B3025" s="122">
        <v>1</v>
      </c>
      <c r="C3025" s="122" t="s">
        <v>2197</v>
      </c>
      <c r="D3025" s="122" t="s">
        <v>2121</v>
      </c>
      <c r="E3025" s="122">
        <v>55</v>
      </c>
      <c r="F3025" s="122">
        <v>2.9517288640000002E-4</v>
      </c>
      <c r="G3025" s="122">
        <v>3.6896610799999998E-4</v>
      </c>
      <c r="H3025" s="122">
        <v>5.1655255120000001E-4</v>
      </c>
      <c r="I3025" s="122">
        <v>5.1655255120000001E-4</v>
      </c>
      <c r="J3025" s="122">
        <v>5.9034577280000003E-4</v>
      </c>
      <c r="K3025" s="122">
        <v>7.3793221599999996E-4</v>
      </c>
      <c r="L3025" s="122">
        <v>7.3793221599999996E-4</v>
      </c>
      <c r="M3025" s="122">
        <v>7.3793221599999996E-4</v>
      </c>
      <c r="N3025" s="122">
        <v>7.3793221599999996E-4</v>
      </c>
      <c r="O3025" s="122">
        <v>8.8551865919999999E-4</v>
      </c>
      <c r="P3025" s="122">
        <v>8.8551865919999999E-4</v>
      </c>
      <c r="Q3025" s="122">
        <v>8.8551865919999999E-4</v>
      </c>
      <c r="R3025" s="122">
        <v>8.8551865919999999E-4</v>
      </c>
      <c r="S3025" s="122">
        <v>8.8551865919999999E-4</v>
      </c>
      <c r="T3025" s="122">
        <v>8.8551865919999999E-4</v>
      </c>
      <c r="U3025" s="122">
        <v>8.8551865919999999E-4</v>
      </c>
      <c r="V3025" s="122">
        <v>9.5931188080000001E-4</v>
      </c>
      <c r="W3025" s="122">
        <v>9.5931188080000001E-4</v>
      </c>
      <c r="X3025" s="122">
        <v>1.1806915456000001E-3</v>
      </c>
      <c r="Y3025" s="122">
        <v>1.3282779888000001E-3</v>
      </c>
      <c r="Z3025" s="122">
        <v>1.4020712103999999E-3</v>
      </c>
      <c r="AA3025" s="122">
        <v>1.9186237644000001E-3</v>
      </c>
      <c r="AB3025" s="122">
        <v>2.0662102075999999E-3</v>
      </c>
      <c r="AC3025" s="122">
        <v>2.8041424236E-3</v>
      </c>
      <c r="AD3025" s="122">
        <v>3.0993153100000001E-3</v>
      </c>
      <c r="AE3025" s="122">
        <v>3.7449804979999999E-3</v>
      </c>
      <c r="AF3025" s="122">
        <v>3.4351693935999999E-3</v>
      </c>
      <c r="AG3025" s="122">
        <v>3.1221740423999999E-3</v>
      </c>
      <c r="AH3025" s="122">
        <v>3.1400046132E-3</v>
      </c>
      <c r="AI3025" s="122">
        <v>3.104760386E-3</v>
      </c>
      <c r="AJ3025" s="122">
        <v>3.104760386E-3</v>
      </c>
      <c r="AK3025" s="122">
        <v>3.104760386E-3</v>
      </c>
      <c r="AL3025" s="122">
        <v>0</v>
      </c>
    </row>
    <row r="3026" spans="1:38" hidden="1" x14ac:dyDescent="0.25">
      <c r="A3026" s="122" t="s">
        <v>2006</v>
      </c>
      <c r="B3026" s="122">
        <v>1</v>
      </c>
      <c r="C3026" s="122" t="s">
        <v>2197</v>
      </c>
      <c r="D3026" s="122" t="s">
        <v>2122</v>
      </c>
      <c r="E3026" s="122">
        <v>55</v>
      </c>
      <c r="F3026" s="122">
        <v>0</v>
      </c>
      <c r="G3026" s="122">
        <v>0</v>
      </c>
      <c r="H3026" s="122">
        <v>0</v>
      </c>
      <c r="I3026" s="122">
        <v>0</v>
      </c>
      <c r="J3026" s="122">
        <v>0</v>
      </c>
      <c r="K3026" s="122">
        <v>0</v>
      </c>
      <c r="L3026" s="122">
        <v>0</v>
      </c>
      <c r="M3026" s="122">
        <v>0</v>
      </c>
      <c r="N3026" s="122">
        <v>0</v>
      </c>
      <c r="O3026" s="122">
        <v>0</v>
      </c>
      <c r="P3026" s="122">
        <v>0</v>
      </c>
      <c r="Q3026" s="122">
        <v>0</v>
      </c>
      <c r="R3026" s="122">
        <v>0</v>
      </c>
      <c r="S3026" s="122">
        <v>0</v>
      </c>
      <c r="T3026" s="122">
        <v>0</v>
      </c>
      <c r="U3026" s="122">
        <v>0</v>
      </c>
      <c r="V3026" s="122">
        <v>0</v>
      </c>
      <c r="W3026" s="122">
        <v>0</v>
      </c>
      <c r="X3026" s="122">
        <v>0</v>
      </c>
      <c r="Y3026" s="122">
        <v>0</v>
      </c>
      <c r="Z3026" s="122">
        <v>0</v>
      </c>
      <c r="AA3026" s="122">
        <v>0</v>
      </c>
      <c r="AB3026" s="122">
        <v>0</v>
      </c>
      <c r="AC3026" s="122">
        <v>0</v>
      </c>
      <c r="AD3026" s="122">
        <v>0</v>
      </c>
      <c r="AE3026" s="122">
        <v>0</v>
      </c>
      <c r="AF3026" s="122">
        <v>0</v>
      </c>
      <c r="AG3026" s="122">
        <v>0</v>
      </c>
      <c r="AH3026" s="122">
        <v>0</v>
      </c>
      <c r="AI3026" s="122">
        <v>0</v>
      </c>
      <c r="AJ3026" s="122">
        <v>0</v>
      </c>
      <c r="AK3026" s="122">
        <v>0</v>
      </c>
      <c r="AL3026" s="122">
        <v>0</v>
      </c>
    </row>
    <row r="3027" spans="1:38" hidden="1" x14ac:dyDescent="0.25">
      <c r="A3027" s="122" t="s">
        <v>2006</v>
      </c>
      <c r="B3027" s="122">
        <v>1</v>
      </c>
      <c r="C3027" s="122" t="s">
        <v>2197</v>
      </c>
      <c r="D3027" s="122" t="s">
        <v>2123</v>
      </c>
      <c r="E3027" s="122">
        <v>55</v>
      </c>
      <c r="F3027" s="122">
        <v>1.1806915400000001E-4</v>
      </c>
      <c r="G3027" s="122">
        <v>1.4758644320000001E-4</v>
      </c>
      <c r="H3027" s="122">
        <v>2.0662102160000001E-4</v>
      </c>
      <c r="I3027" s="122">
        <v>2.0662102160000001E-4</v>
      </c>
      <c r="J3027" s="122">
        <v>2.3613830800000001E-4</v>
      </c>
      <c r="K3027" s="122">
        <v>2.9517288640000002E-4</v>
      </c>
      <c r="L3027" s="122">
        <v>2.9517288640000002E-4</v>
      </c>
      <c r="M3027" s="122">
        <v>2.9517288640000002E-4</v>
      </c>
      <c r="N3027" s="122">
        <v>2.9517288640000002E-4</v>
      </c>
      <c r="O3027" s="122">
        <v>3.5420746480000002E-4</v>
      </c>
      <c r="P3027" s="122">
        <v>3.5420746480000002E-4</v>
      </c>
      <c r="Q3027" s="122">
        <v>3.5420746480000002E-4</v>
      </c>
      <c r="R3027" s="122">
        <v>3.5420746480000002E-4</v>
      </c>
      <c r="S3027" s="122">
        <v>3.5420746480000002E-4</v>
      </c>
      <c r="T3027" s="122">
        <v>3.5420746480000002E-4</v>
      </c>
      <c r="U3027" s="122">
        <v>3.5420746480000002E-4</v>
      </c>
      <c r="V3027" s="122">
        <v>3.8372475400000002E-4</v>
      </c>
      <c r="W3027" s="122">
        <v>3.8372475400000002E-4</v>
      </c>
      <c r="X3027" s="122">
        <v>4.722766188E-4</v>
      </c>
      <c r="Y3027" s="122">
        <v>5.3131119719999995E-4</v>
      </c>
      <c r="Z3027" s="122">
        <v>5.6082848359999998E-4</v>
      </c>
      <c r="AA3027" s="122">
        <v>7.6744950520000002E-4</v>
      </c>
      <c r="AB3027" s="122">
        <v>8.2648408360000002E-4</v>
      </c>
      <c r="AC3027" s="122">
        <v>1.12165697E-3</v>
      </c>
      <c r="AD3027" s="122">
        <v>1.239726124E-3</v>
      </c>
      <c r="AE3027" s="122">
        <v>1.4979921992000001E-3</v>
      </c>
      <c r="AF3027" s="122">
        <v>1.3740677580000001E-3</v>
      </c>
      <c r="AG3027" s="122">
        <v>1.2488696163999999E-3</v>
      </c>
      <c r="AH3027" s="122">
        <v>1.2560018464000001E-3</v>
      </c>
      <c r="AI3027" s="122">
        <v>1.2419041544E-3</v>
      </c>
      <c r="AJ3027" s="122">
        <v>1.2419041544E-3</v>
      </c>
      <c r="AK3027" s="122">
        <v>1.2419041544E-3</v>
      </c>
      <c r="AL3027" s="122">
        <v>0</v>
      </c>
    </row>
    <row r="3028" spans="1:38" hidden="1" x14ac:dyDescent="0.25">
      <c r="A3028" s="122" t="s">
        <v>2006</v>
      </c>
      <c r="B3028" s="122">
        <v>1</v>
      </c>
      <c r="C3028" s="122" t="s">
        <v>2197</v>
      </c>
      <c r="D3028" s="122" t="s">
        <v>2140</v>
      </c>
      <c r="E3028" s="122">
        <v>55</v>
      </c>
      <c r="F3028" s="122">
        <v>0</v>
      </c>
      <c r="G3028" s="122">
        <v>0</v>
      </c>
      <c r="H3028" s="122">
        <v>0</v>
      </c>
      <c r="I3028" s="122">
        <v>0</v>
      </c>
      <c r="J3028" s="122">
        <v>0</v>
      </c>
      <c r="K3028" s="122">
        <v>0</v>
      </c>
      <c r="L3028" s="122">
        <v>0</v>
      </c>
      <c r="M3028" s="122">
        <v>0</v>
      </c>
      <c r="N3028" s="122">
        <v>0</v>
      </c>
      <c r="O3028" s="122">
        <v>0</v>
      </c>
      <c r="P3028" s="122">
        <v>0</v>
      </c>
      <c r="Q3028" s="122">
        <v>0</v>
      </c>
      <c r="R3028" s="122">
        <v>0</v>
      </c>
      <c r="S3028" s="122">
        <v>0</v>
      </c>
      <c r="T3028" s="122">
        <v>0</v>
      </c>
      <c r="U3028" s="122">
        <v>0</v>
      </c>
      <c r="V3028" s="122">
        <v>0</v>
      </c>
      <c r="W3028" s="122">
        <v>0</v>
      </c>
      <c r="X3028" s="122">
        <v>0</v>
      </c>
      <c r="Y3028" s="122">
        <v>0</v>
      </c>
      <c r="Z3028" s="122">
        <v>0</v>
      </c>
      <c r="AA3028" s="122">
        <v>0</v>
      </c>
      <c r="AB3028" s="122">
        <v>0</v>
      </c>
      <c r="AC3028" s="122">
        <v>0</v>
      </c>
      <c r="AD3028" s="122">
        <v>0</v>
      </c>
      <c r="AE3028" s="122">
        <v>0</v>
      </c>
      <c r="AF3028" s="122">
        <v>0</v>
      </c>
      <c r="AG3028" s="122">
        <v>0</v>
      </c>
      <c r="AH3028" s="122">
        <v>0</v>
      </c>
      <c r="AI3028" s="122">
        <v>0</v>
      </c>
      <c r="AJ3028" s="122">
        <v>0</v>
      </c>
      <c r="AK3028" s="122">
        <v>0</v>
      </c>
      <c r="AL3028" s="122">
        <v>0</v>
      </c>
    </row>
    <row r="3029" spans="1:38" hidden="1" x14ac:dyDescent="0.25">
      <c r="A3029" s="122" t="s">
        <v>2006</v>
      </c>
      <c r="B3029" s="122">
        <v>1</v>
      </c>
      <c r="C3029" s="122" t="s">
        <v>2197</v>
      </c>
      <c r="D3029" s="122" t="s">
        <v>2124</v>
      </c>
      <c r="E3029" s="122">
        <v>55</v>
      </c>
      <c r="F3029" s="122">
        <v>4.1324204039999999E-4</v>
      </c>
      <c r="G3029" s="122">
        <v>5.1655255120000001E-4</v>
      </c>
      <c r="H3029" s="122">
        <v>7.2317357279999995E-4</v>
      </c>
      <c r="I3029" s="122">
        <v>7.2317357279999995E-4</v>
      </c>
      <c r="J3029" s="122">
        <v>8.2648408360000002E-4</v>
      </c>
      <c r="K3029" s="122">
        <v>1.0331051024E-3</v>
      </c>
      <c r="L3029" s="122">
        <v>1.0331051024E-3</v>
      </c>
      <c r="M3029" s="122">
        <v>1.0331051024E-3</v>
      </c>
      <c r="N3029" s="122">
        <v>1.0331051024E-3</v>
      </c>
      <c r="O3029" s="122">
        <v>1.239726124E-3</v>
      </c>
      <c r="P3029" s="122">
        <v>1.239726124E-3</v>
      </c>
      <c r="Q3029" s="122">
        <v>1.239726124E-3</v>
      </c>
      <c r="R3029" s="122">
        <v>1.239726124E-3</v>
      </c>
      <c r="S3029" s="122">
        <v>1.239726124E-3</v>
      </c>
      <c r="T3029" s="122">
        <v>1.239726124E-3</v>
      </c>
      <c r="U3029" s="122">
        <v>1.239726124E-3</v>
      </c>
      <c r="V3029" s="122">
        <v>1.3430366348E-3</v>
      </c>
      <c r="W3029" s="122">
        <v>1.3430366348E-3</v>
      </c>
      <c r="X3029" s="122">
        <v>1.6529681644E-3</v>
      </c>
      <c r="Y3029" s="122">
        <v>1.8595891859999999E-3</v>
      </c>
      <c r="Z3029" s="122">
        <v>1.9628996967999998E-3</v>
      </c>
      <c r="AA3029" s="122">
        <v>2.6860732696000001E-3</v>
      </c>
      <c r="AB3029" s="122">
        <v>2.8926942884E-3</v>
      </c>
      <c r="AC3029" s="122">
        <v>3.9257993935999996E-3</v>
      </c>
      <c r="AD3029" s="122">
        <v>4.3390414340000001E-3</v>
      </c>
      <c r="AE3029" s="122">
        <v>5.2429726972000002E-3</v>
      </c>
      <c r="AF3029" s="122">
        <v>4.8092371516E-3</v>
      </c>
      <c r="AG3029" s="122">
        <v>4.3710436587999996E-3</v>
      </c>
      <c r="AH3029" s="122">
        <v>4.3960064595999996E-3</v>
      </c>
      <c r="AI3029" s="122">
        <v>4.3466645431999998E-3</v>
      </c>
      <c r="AJ3029" s="122">
        <v>4.3466645431999998E-3</v>
      </c>
      <c r="AK3029" s="122">
        <v>4.3466645431999998E-3</v>
      </c>
      <c r="AL3029" s="122">
        <v>0</v>
      </c>
    </row>
    <row r="3030" spans="1:38" hidden="1" x14ac:dyDescent="0.25">
      <c r="A3030" s="122" t="s">
        <v>2006</v>
      </c>
      <c r="B3030" s="122">
        <v>1</v>
      </c>
      <c r="C3030" s="122" t="s">
        <v>2197</v>
      </c>
      <c r="D3030" s="122" t="s">
        <v>2125</v>
      </c>
      <c r="E3030" s="122">
        <v>55</v>
      </c>
      <c r="F3030" s="122">
        <v>5.9034578399999998E-5</v>
      </c>
      <c r="G3030" s="122">
        <v>7.3793221600000004E-5</v>
      </c>
      <c r="H3030" s="122">
        <v>1.0331051080000001E-4</v>
      </c>
      <c r="I3030" s="122">
        <v>1.0331051080000001E-4</v>
      </c>
      <c r="J3030" s="122">
        <v>1.1806915400000001E-4</v>
      </c>
      <c r="K3030" s="122">
        <v>1.4758644320000001E-4</v>
      </c>
      <c r="L3030" s="122">
        <v>1.4758644320000001E-4</v>
      </c>
      <c r="M3030" s="122">
        <v>1.4758644320000001E-4</v>
      </c>
      <c r="N3030" s="122">
        <v>1.4758644320000001E-4</v>
      </c>
      <c r="O3030" s="122">
        <v>1.7710373240000001E-4</v>
      </c>
      <c r="P3030" s="122">
        <v>1.7710373240000001E-4</v>
      </c>
      <c r="Q3030" s="122">
        <v>1.7710373240000001E-4</v>
      </c>
      <c r="R3030" s="122">
        <v>1.7710373240000001E-4</v>
      </c>
      <c r="S3030" s="122">
        <v>1.7710373240000001E-4</v>
      </c>
      <c r="T3030" s="122">
        <v>1.7710373240000001E-4</v>
      </c>
      <c r="U3030" s="122">
        <v>1.7710373240000001E-4</v>
      </c>
      <c r="V3030" s="122">
        <v>1.918623756E-4</v>
      </c>
      <c r="W3030" s="122">
        <v>1.918623756E-4</v>
      </c>
      <c r="X3030" s="122">
        <v>2.3613830800000001E-4</v>
      </c>
      <c r="Y3030" s="122">
        <v>2.6565559720000001E-4</v>
      </c>
      <c r="Z3030" s="122">
        <v>2.804142432E-4</v>
      </c>
      <c r="AA3030" s="122">
        <v>3.8372475400000002E-4</v>
      </c>
      <c r="AB3030" s="122">
        <v>4.1324204039999999E-4</v>
      </c>
      <c r="AC3030" s="122">
        <v>5.6082848359999998E-4</v>
      </c>
      <c r="AD3030" s="122">
        <v>6.1986306199999998E-4</v>
      </c>
      <c r="AE3030" s="122">
        <v>7.4899609960000005E-4</v>
      </c>
      <c r="AF3030" s="122">
        <v>6.8703387760000003E-4</v>
      </c>
      <c r="AG3030" s="122">
        <v>6.2443480959999999E-4</v>
      </c>
      <c r="AH3030" s="122">
        <v>6.2800092320000004E-4</v>
      </c>
      <c r="AI3030" s="122">
        <v>6.209520772E-4</v>
      </c>
      <c r="AJ3030" s="122">
        <v>6.209520772E-4</v>
      </c>
      <c r="AK3030" s="122">
        <v>6.209520772E-4</v>
      </c>
      <c r="AL3030" s="122">
        <v>0</v>
      </c>
    </row>
    <row r="3031" spans="1:38" hidden="1" x14ac:dyDescent="0.25">
      <c r="A3031" s="122" t="s">
        <v>2006</v>
      </c>
      <c r="B3031" s="122">
        <v>1</v>
      </c>
      <c r="C3031" s="122" t="s">
        <v>2197</v>
      </c>
      <c r="D3031" s="122" t="s">
        <v>2126</v>
      </c>
      <c r="E3031" s="122">
        <v>55</v>
      </c>
      <c r="F3031" s="122">
        <v>1.0626223916000001E-3</v>
      </c>
      <c r="G3031" s="122">
        <v>1.3282779888000001E-3</v>
      </c>
      <c r="H3031" s="122">
        <v>1.8595891859999999E-3</v>
      </c>
      <c r="I3031" s="122">
        <v>1.8595891859999999E-3</v>
      </c>
      <c r="J3031" s="122">
        <v>2.1252447832000002E-3</v>
      </c>
      <c r="K3031" s="122">
        <v>2.6565559804E-3</v>
      </c>
      <c r="L3031" s="122">
        <v>2.6565559804E-3</v>
      </c>
      <c r="M3031" s="122">
        <v>2.6565559804E-3</v>
      </c>
      <c r="N3031" s="122">
        <v>2.6565559804E-3</v>
      </c>
      <c r="O3031" s="122">
        <v>3.1878671748E-3</v>
      </c>
      <c r="P3031" s="122">
        <v>3.1878671748E-3</v>
      </c>
      <c r="Q3031" s="122">
        <v>3.1878671748E-3</v>
      </c>
      <c r="R3031" s="122">
        <v>3.1878671748E-3</v>
      </c>
      <c r="S3031" s="122">
        <v>3.1878671748E-3</v>
      </c>
      <c r="T3031" s="122">
        <v>3.1878671748E-3</v>
      </c>
      <c r="U3031" s="122">
        <v>3.1878671748E-3</v>
      </c>
      <c r="V3031" s="122">
        <v>3.4535227747999999E-3</v>
      </c>
      <c r="W3031" s="122">
        <v>3.4535227747999999E-3</v>
      </c>
      <c r="X3031" s="122">
        <v>4.2504895664000003E-3</v>
      </c>
      <c r="Y3031" s="122">
        <v>4.7818007636000002E-3</v>
      </c>
      <c r="Z3031" s="122">
        <v>5.0474563607999998E-3</v>
      </c>
      <c r="AA3031" s="122">
        <v>6.9070455467999999E-3</v>
      </c>
      <c r="AB3031" s="122">
        <v>7.4383567439999998E-3</v>
      </c>
      <c r="AC3031" s="122">
        <v>1.0094912724399999E-2</v>
      </c>
      <c r="AD3031" s="122">
        <v>1.1157535115999999E-2</v>
      </c>
      <c r="AE3031" s="122">
        <v>1.3481929792799999E-2</v>
      </c>
      <c r="AF3031" s="122">
        <v>1.23666098192E-2</v>
      </c>
      <c r="AG3031" s="122">
        <v>1.12398265504E-2</v>
      </c>
      <c r="AH3031" s="122">
        <v>1.13040166092E-2</v>
      </c>
      <c r="AI3031" s="122">
        <v>1.11771373952E-2</v>
      </c>
      <c r="AJ3031" s="122">
        <v>1.11771373952E-2</v>
      </c>
      <c r="AK3031" s="122">
        <v>1.11771373952E-2</v>
      </c>
      <c r="AL3031" s="122">
        <v>0</v>
      </c>
    </row>
    <row r="3032" spans="1:38" hidden="1" x14ac:dyDescent="0.25">
      <c r="A3032" s="122" t="s">
        <v>2006</v>
      </c>
      <c r="B3032" s="122">
        <v>1</v>
      </c>
      <c r="C3032" s="122" t="s">
        <v>2197</v>
      </c>
      <c r="D3032" s="122" t="s">
        <v>2127</v>
      </c>
      <c r="E3032" s="122">
        <v>55</v>
      </c>
      <c r="F3032" s="122">
        <v>0</v>
      </c>
      <c r="G3032" s="122">
        <v>0</v>
      </c>
      <c r="H3032" s="122">
        <v>0</v>
      </c>
      <c r="I3032" s="122">
        <v>0</v>
      </c>
      <c r="J3032" s="122">
        <v>0</v>
      </c>
      <c r="K3032" s="122">
        <v>0</v>
      </c>
      <c r="L3032" s="122">
        <v>0</v>
      </c>
      <c r="M3032" s="122">
        <v>0</v>
      </c>
      <c r="N3032" s="122">
        <v>0</v>
      </c>
      <c r="O3032" s="122">
        <v>0</v>
      </c>
      <c r="P3032" s="122">
        <v>0</v>
      </c>
      <c r="Q3032" s="122">
        <v>0</v>
      </c>
      <c r="R3032" s="122">
        <v>0</v>
      </c>
      <c r="S3032" s="122">
        <v>0</v>
      </c>
      <c r="T3032" s="122">
        <v>0</v>
      </c>
      <c r="U3032" s="122">
        <v>0</v>
      </c>
      <c r="V3032" s="122">
        <v>0</v>
      </c>
      <c r="W3032" s="122">
        <v>0</v>
      </c>
      <c r="X3032" s="122">
        <v>0</v>
      </c>
      <c r="Y3032" s="122">
        <v>0</v>
      </c>
      <c r="Z3032" s="122">
        <v>0</v>
      </c>
      <c r="AA3032" s="122">
        <v>0</v>
      </c>
      <c r="AB3032" s="122">
        <v>0</v>
      </c>
      <c r="AC3032" s="122">
        <v>0</v>
      </c>
      <c r="AD3032" s="122">
        <v>0</v>
      </c>
      <c r="AE3032" s="122">
        <v>0</v>
      </c>
      <c r="AF3032" s="122">
        <v>0</v>
      </c>
      <c r="AG3032" s="122">
        <v>0</v>
      </c>
      <c r="AH3032" s="122">
        <v>0</v>
      </c>
      <c r="AI3032" s="122">
        <v>0</v>
      </c>
      <c r="AJ3032" s="122">
        <v>0</v>
      </c>
      <c r="AK3032" s="122">
        <v>0</v>
      </c>
      <c r="AL3032" s="122">
        <v>0</v>
      </c>
    </row>
    <row r="3033" spans="1:38" hidden="1" x14ac:dyDescent="0.25">
      <c r="A3033" s="122" t="s">
        <v>2006</v>
      </c>
      <c r="B3033" s="122">
        <v>1</v>
      </c>
      <c r="C3033" s="122" t="s">
        <v>2197</v>
      </c>
      <c r="D3033" s="122" t="s">
        <v>2128</v>
      </c>
      <c r="E3033" s="122">
        <v>55</v>
      </c>
      <c r="F3033" s="122">
        <v>0</v>
      </c>
      <c r="G3033" s="122">
        <v>0</v>
      </c>
      <c r="H3033" s="122">
        <v>0</v>
      </c>
      <c r="I3033" s="122">
        <v>0</v>
      </c>
      <c r="J3033" s="122">
        <v>0</v>
      </c>
      <c r="K3033" s="122">
        <v>0</v>
      </c>
      <c r="L3033" s="122">
        <v>0</v>
      </c>
      <c r="M3033" s="122">
        <v>0</v>
      </c>
      <c r="N3033" s="122">
        <v>0</v>
      </c>
      <c r="O3033" s="122">
        <v>0</v>
      </c>
      <c r="P3033" s="122">
        <v>0</v>
      </c>
      <c r="Q3033" s="122">
        <v>0</v>
      </c>
      <c r="R3033" s="122">
        <v>0</v>
      </c>
      <c r="S3033" s="122">
        <v>0</v>
      </c>
      <c r="T3033" s="122">
        <v>0</v>
      </c>
      <c r="U3033" s="122">
        <v>0</v>
      </c>
      <c r="V3033" s="122">
        <v>0</v>
      </c>
      <c r="W3033" s="122">
        <v>0</v>
      </c>
      <c r="X3033" s="122">
        <v>0</v>
      </c>
      <c r="Y3033" s="122">
        <v>0</v>
      </c>
      <c r="Z3033" s="122">
        <v>0</v>
      </c>
      <c r="AA3033" s="122">
        <v>0</v>
      </c>
      <c r="AB3033" s="122">
        <v>0</v>
      </c>
      <c r="AC3033" s="122">
        <v>0</v>
      </c>
      <c r="AD3033" s="122">
        <v>0</v>
      </c>
      <c r="AE3033" s="122">
        <v>0</v>
      </c>
      <c r="AF3033" s="122">
        <v>0</v>
      </c>
      <c r="AG3033" s="122">
        <v>0</v>
      </c>
      <c r="AH3033" s="122">
        <v>0</v>
      </c>
      <c r="AI3033" s="122">
        <v>0</v>
      </c>
      <c r="AJ3033" s="122">
        <v>0</v>
      </c>
      <c r="AK3033" s="122">
        <v>0</v>
      </c>
      <c r="AL3033" s="122">
        <v>0</v>
      </c>
    </row>
    <row r="3034" spans="1:38" hidden="1" x14ac:dyDescent="0.25">
      <c r="A3034" s="122" t="s">
        <v>2007</v>
      </c>
      <c r="B3034" s="122">
        <v>1</v>
      </c>
      <c r="C3034" s="122" t="s">
        <v>2198</v>
      </c>
      <c r="D3034" s="122" t="s">
        <v>2080</v>
      </c>
      <c r="E3034" s="122">
        <v>56</v>
      </c>
      <c r="F3034" s="122">
        <v>2.8953960000000002E-7</v>
      </c>
      <c r="G3034" s="122">
        <v>3.8801840000000002E-7</v>
      </c>
      <c r="H3034" s="122">
        <v>3.8747519999999998E-7</v>
      </c>
      <c r="I3034" s="122">
        <v>3.7051E-7</v>
      </c>
      <c r="J3034" s="122">
        <v>3.8897880000000002E-7</v>
      </c>
      <c r="K3034" s="122">
        <v>3.9963279999999998E-7</v>
      </c>
      <c r="L3034" s="122">
        <v>4.1781320000000002E-7</v>
      </c>
      <c r="M3034" s="122">
        <v>4.8261640000000003E-7</v>
      </c>
      <c r="N3034" s="122">
        <v>5.1539039999999998E-7</v>
      </c>
      <c r="O3034" s="122">
        <v>3.78308E-7</v>
      </c>
      <c r="P3034" s="122">
        <v>3.6014159999999997E-7</v>
      </c>
      <c r="Q3034" s="122">
        <v>3.3564720000000003E-7</v>
      </c>
      <c r="R3034" s="122">
        <v>3.2057200000000002E-7</v>
      </c>
      <c r="S3034" s="122">
        <v>2.0191639999999999E-7</v>
      </c>
      <c r="T3034" s="122">
        <v>8.6408000000000002E-8</v>
      </c>
      <c r="U3034" s="122">
        <v>9.2259999999999994E-8</v>
      </c>
      <c r="V3034" s="122">
        <v>2.4455200000000001E-8</v>
      </c>
      <c r="W3034" s="122">
        <v>2.1403200000000001E-8</v>
      </c>
      <c r="X3034" s="122">
        <v>1.8507999999999999E-8</v>
      </c>
      <c r="Y3034" s="122">
        <v>1.7738E-8</v>
      </c>
      <c r="Z3034" s="122">
        <v>1.6981999999999999E-8</v>
      </c>
      <c r="AA3034" s="122">
        <v>1.4489999999999999E-8</v>
      </c>
      <c r="AB3034" s="122">
        <v>1.4098E-8</v>
      </c>
      <c r="AC3034" s="122">
        <v>1.24656E-8</v>
      </c>
      <c r="AD3034" s="122">
        <v>1.03432E-8</v>
      </c>
      <c r="AE3034" s="122">
        <v>1.21296E-8</v>
      </c>
      <c r="AF3034" s="122">
        <v>1.03292E-8</v>
      </c>
      <c r="AG3034" s="122">
        <v>1.17908E-8</v>
      </c>
      <c r="AH3034" s="122">
        <v>9.8475999999999998E-9</v>
      </c>
      <c r="AI3034" s="122">
        <v>1.0362800000000001E-8</v>
      </c>
      <c r="AJ3034" s="122">
        <v>9.7551999999999996E-9</v>
      </c>
      <c r="AK3034" s="122">
        <v>9.9204000000000006E-9</v>
      </c>
      <c r="AL3034" s="122">
        <v>0</v>
      </c>
    </row>
    <row r="3035" spans="1:38" hidden="1" x14ac:dyDescent="0.25">
      <c r="A3035" s="122" t="s">
        <v>2007</v>
      </c>
      <c r="B3035" s="122">
        <v>1</v>
      </c>
      <c r="C3035" s="122" t="s">
        <v>2198</v>
      </c>
      <c r="D3035" s="122" t="s">
        <v>2081</v>
      </c>
      <c r="E3035" s="122">
        <v>56</v>
      </c>
      <c r="F3035" s="122">
        <v>5.5402479999999998E-7</v>
      </c>
      <c r="G3035" s="122">
        <v>6.9843199999999999E-7</v>
      </c>
      <c r="H3035" s="122">
        <v>2.149196E-6</v>
      </c>
      <c r="I3035" s="122">
        <v>1.2918416E-6</v>
      </c>
      <c r="J3035" s="122">
        <v>1.3769812000000001E-6</v>
      </c>
      <c r="K3035" s="122">
        <v>1.4365456E-6</v>
      </c>
      <c r="L3035" s="122">
        <v>1.5239055999999999E-6</v>
      </c>
      <c r="M3035" s="122">
        <v>1.5940736000000001E-6</v>
      </c>
      <c r="N3035" s="122">
        <v>1.4329084000000001E-6</v>
      </c>
      <c r="O3035" s="122">
        <v>1.4546391999999999E-6</v>
      </c>
      <c r="P3035" s="122">
        <v>1.4174664000000001E-6</v>
      </c>
      <c r="Q3035" s="122">
        <v>1.415904E-6</v>
      </c>
      <c r="R3035" s="122">
        <v>1.4395304000000001E-6</v>
      </c>
      <c r="S3035" s="122">
        <v>1.0995879999999999E-6</v>
      </c>
      <c r="T3035" s="122">
        <v>7.2084039999999996E-7</v>
      </c>
      <c r="U3035" s="122">
        <v>8.0717279999999999E-7</v>
      </c>
      <c r="V3035" s="122">
        <v>1.2086312000000001E-6</v>
      </c>
      <c r="W3035" s="122">
        <v>1.1502035999999999E-6</v>
      </c>
      <c r="X3035" s="122">
        <v>1.1165224E-6</v>
      </c>
      <c r="Y3035" s="122">
        <v>6.6629079999999996E-7</v>
      </c>
      <c r="Z3035" s="122">
        <v>6.5581599999999995E-7</v>
      </c>
      <c r="AA3035" s="122">
        <v>1.1584020000000001E-6</v>
      </c>
      <c r="AB3035" s="122">
        <v>1.1956560000000001E-6</v>
      </c>
      <c r="AC3035" s="122">
        <v>1.2070799999999999E-6</v>
      </c>
      <c r="AD3035" s="122">
        <v>1.2229979999999999E-6</v>
      </c>
      <c r="AE3035" s="122">
        <v>1.2096896E-6</v>
      </c>
      <c r="AF3035" s="122">
        <v>1.1726875999999999E-6</v>
      </c>
      <c r="AG3035" s="122">
        <v>1.1686416E-6</v>
      </c>
      <c r="AH3035" s="122">
        <v>1.2030536E-6</v>
      </c>
      <c r="AI3035" s="122">
        <v>1.1992427999999999E-6</v>
      </c>
      <c r="AJ3035" s="122">
        <v>1.1682300000000001E-6</v>
      </c>
      <c r="AK3035" s="122">
        <v>1.1280388E-6</v>
      </c>
      <c r="AL3035" s="122">
        <v>0</v>
      </c>
    </row>
    <row r="3036" spans="1:38" hidden="1" x14ac:dyDescent="0.25">
      <c r="A3036" s="122" t="s">
        <v>2007</v>
      </c>
      <c r="B3036" s="122">
        <v>1</v>
      </c>
      <c r="C3036" s="122" t="s">
        <v>2198</v>
      </c>
      <c r="D3036" s="122" t="s">
        <v>2082</v>
      </c>
      <c r="E3036" s="122">
        <v>56</v>
      </c>
      <c r="F3036" s="122">
        <v>3.7774240000000002E-7</v>
      </c>
      <c r="G3036" s="122">
        <v>7.2430120000000001E-7</v>
      </c>
      <c r="H3036" s="122">
        <v>5.56416E-7</v>
      </c>
      <c r="I3036" s="122">
        <v>5.3205040000000002E-7</v>
      </c>
      <c r="J3036" s="122">
        <v>5.5857200000000001E-7</v>
      </c>
      <c r="K3036" s="122">
        <v>1.147748E-7</v>
      </c>
      <c r="L3036" s="122">
        <v>1.199968E-7</v>
      </c>
      <c r="M3036" s="122">
        <v>2.4630760000000002E-7</v>
      </c>
      <c r="N3036" s="122">
        <v>8.4397600000000004E-8</v>
      </c>
      <c r="O3036" s="122">
        <v>2.070124E-7</v>
      </c>
      <c r="P3036" s="122">
        <v>1.0793720000000001E-7</v>
      </c>
      <c r="Q3036" s="122">
        <v>1.8352320000000001E-7</v>
      </c>
      <c r="R3036" s="122">
        <v>2.7410040000000002E-7</v>
      </c>
      <c r="S3036" s="122">
        <v>2.381736E-7</v>
      </c>
      <c r="T3036" s="122">
        <v>2.0441399999999999E-7</v>
      </c>
      <c r="U3036" s="122">
        <v>2.059904E-7</v>
      </c>
      <c r="V3036" s="122">
        <v>5.1461199999999998E-8</v>
      </c>
      <c r="W3036" s="122">
        <v>5.7598800000000001E-8</v>
      </c>
      <c r="X3036" s="122">
        <v>6.2731200000000005E-8</v>
      </c>
      <c r="Y3036" s="122">
        <v>6.0121600000000005E-8</v>
      </c>
      <c r="Z3036" s="122">
        <v>5.7559599999999999E-8</v>
      </c>
      <c r="AA3036" s="122">
        <v>0</v>
      </c>
      <c r="AB3036" s="122">
        <v>0</v>
      </c>
      <c r="AC3036" s="122">
        <v>0</v>
      </c>
      <c r="AD3036" s="122">
        <v>0</v>
      </c>
      <c r="AE3036" s="122">
        <v>0</v>
      </c>
      <c r="AF3036" s="122">
        <v>0</v>
      </c>
      <c r="AG3036" s="122">
        <v>0</v>
      </c>
      <c r="AH3036" s="122">
        <v>0</v>
      </c>
      <c r="AI3036" s="122">
        <v>0</v>
      </c>
      <c r="AJ3036" s="122">
        <v>0</v>
      </c>
      <c r="AK3036" s="122">
        <v>0</v>
      </c>
      <c r="AL3036" s="122">
        <v>0</v>
      </c>
    </row>
    <row r="3037" spans="1:38" hidden="1" x14ac:dyDescent="0.25">
      <c r="A3037" s="122" t="s">
        <v>2007</v>
      </c>
      <c r="B3037" s="122">
        <v>1</v>
      </c>
      <c r="C3037" s="122" t="s">
        <v>2198</v>
      </c>
      <c r="D3037" s="122" t="s">
        <v>2083</v>
      </c>
      <c r="E3037" s="122">
        <v>56</v>
      </c>
      <c r="F3037" s="122">
        <v>0</v>
      </c>
      <c r="G3037" s="122">
        <v>0</v>
      </c>
      <c r="H3037" s="122">
        <v>0</v>
      </c>
      <c r="I3037" s="122">
        <v>0</v>
      </c>
      <c r="J3037" s="122">
        <v>0</v>
      </c>
      <c r="K3037" s="122">
        <v>0</v>
      </c>
      <c r="L3037" s="122">
        <v>0</v>
      </c>
      <c r="M3037" s="122">
        <v>0</v>
      </c>
      <c r="N3037" s="122">
        <v>0</v>
      </c>
      <c r="O3037" s="122">
        <v>1.3214040000000001E-7</v>
      </c>
      <c r="P3037" s="122">
        <v>0</v>
      </c>
      <c r="Q3037" s="122">
        <v>0</v>
      </c>
      <c r="R3037" s="122">
        <v>0</v>
      </c>
      <c r="S3037" s="122">
        <v>0</v>
      </c>
      <c r="T3037" s="122">
        <v>0</v>
      </c>
      <c r="U3037" s="122">
        <v>0</v>
      </c>
      <c r="V3037" s="122">
        <v>0</v>
      </c>
      <c r="W3037" s="122">
        <v>0</v>
      </c>
      <c r="X3037" s="122">
        <v>0</v>
      </c>
      <c r="Y3037" s="122">
        <v>0</v>
      </c>
      <c r="Z3037" s="122">
        <v>0</v>
      </c>
      <c r="AA3037" s="122">
        <v>0</v>
      </c>
      <c r="AB3037" s="122">
        <v>0</v>
      </c>
      <c r="AC3037" s="122">
        <v>0</v>
      </c>
      <c r="AD3037" s="122">
        <v>0</v>
      </c>
      <c r="AE3037" s="122">
        <v>0</v>
      </c>
      <c r="AF3037" s="122">
        <v>0</v>
      </c>
      <c r="AG3037" s="122">
        <v>0</v>
      </c>
      <c r="AH3037" s="122">
        <v>0</v>
      </c>
      <c r="AI3037" s="122">
        <v>0</v>
      </c>
      <c r="AJ3037" s="122">
        <v>0</v>
      </c>
      <c r="AK3037" s="122">
        <v>0</v>
      </c>
      <c r="AL3037" s="122">
        <v>0</v>
      </c>
    </row>
    <row r="3038" spans="1:38" x14ac:dyDescent="0.25">
      <c r="A3038" s="122" t="s">
        <v>2007</v>
      </c>
      <c r="B3038" s="122">
        <v>1</v>
      </c>
      <c r="C3038" s="122" t="s">
        <v>2198</v>
      </c>
      <c r="D3038" s="122" t="s">
        <v>2084</v>
      </c>
      <c r="E3038" s="122">
        <v>56</v>
      </c>
      <c r="F3038" s="122">
        <v>6.2957244000000001E-6</v>
      </c>
      <c r="G3038" s="122">
        <v>4.6562151999999996E-6</v>
      </c>
      <c r="H3038" s="122">
        <v>4.6016572000000001E-6</v>
      </c>
      <c r="I3038" s="122">
        <v>4.3979907999999997E-6</v>
      </c>
      <c r="J3038" s="122">
        <v>4.6677315999999997E-6</v>
      </c>
      <c r="K3038" s="122">
        <v>4.6890172E-6</v>
      </c>
      <c r="L3038" s="122">
        <v>4.9023492000000002E-6</v>
      </c>
      <c r="M3038" s="122">
        <v>0</v>
      </c>
      <c r="N3038" s="122">
        <v>0</v>
      </c>
      <c r="O3038" s="122">
        <v>0</v>
      </c>
      <c r="P3038" s="122">
        <v>3.4701660000000002E-6</v>
      </c>
      <c r="Q3038" s="122">
        <v>4.3089592E-6</v>
      </c>
      <c r="R3038" s="122">
        <v>5.1834943999999996E-6</v>
      </c>
      <c r="S3038" s="122">
        <v>5.0506987999999997E-6</v>
      </c>
      <c r="T3038" s="122">
        <v>4.8801171999999998E-6</v>
      </c>
      <c r="U3038" s="122">
        <v>4.1999495999999997E-6</v>
      </c>
      <c r="V3038" s="122">
        <v>3.9785507999999997E-6</v>
      </c>
      <c r="W3038" s="122">
        <v>3.9875415999999996E-6</v>
      </c>
      <c r="X3038" s="122">
        <v>4.1300140000000002E-6</v>
      </c>
      <c r="Y3038" s="122">
        <v>5.0395772000000003E-6</v>
      </c>
      <c r="Z3038" s="122">
        <v>4.9488264E-6</v>
      </c>
      <c r="AA3038" s="122">
        <v>4.3961428000000004E-6</v>
      </c>
      <c r="AB3038" s="122">
        <v>4.5397351999999997E-6</v>
      </c>
      <c r="AC3038" s="122">
        <v>4.6743787999999998E-6</v>
      </c>
      <c r="AD3038" s="122">
        <v>4.6596899999999998E-6</v>
      </c>
      <c r="AE3038" s="122">
        <v>4.6712567999999996E-6</v>
      </c>
      <c r="AF3038" s="122">
        <v>4.4970072000000002E-6</v>
      </c>
      <c r="AG3038" s="122">
        <v>4.3499064E-6</v>
      </c>
      <c r="AH3038" s="122">
        <v>3.9426659999999999E-6</v>
      </c>
      <c r="AI3038" s="122">
        <v>3.68907E-6</v>
      </c>
      <c r="AJ3038" s="122">
        <v>3.6502283999999999E-6</v>
      </c>
      <c r="AK3038" s="122">
        <v>3.4469287999999998E-6</v>
      </c>
      <c r="AL3038" s="122">
        <v>0</v>
      </c>
    </row>
    <row r="3039" spans="1:38" hidden="1" x14ac:dyDescent="0.25">
      <c r="A3039" s="122" t="s">
        <v>2007</v>
      </c>
      <c r="B3039" s="122">
        <v>1</v>
      </c>
      <c r="C3039" s="122" t="s">
        <v>2198</v>
      </c>
      <c r="D3039" s="122" t="s">
        <v>474</v>
      </c>
      <c r="E3039" s="122">
        <v>56</v>
      </c>
      <c r="F3039" s="122">
        <v>0</v>
      </c>
      <c r="G3039" s="122">
        <v>0</v>
      </c>
      <c r="H3039" s="122">
        <v>1.8082120000000001E-7</v>
      </c>
      <c r="I3039" s="122">
        <v>2.1736399999999999E-7</v>
      </c>
      <c r="J3039" s="122">
        <v>1.4521920000000001E-7</v>
      </c>
      <c r="K3039" s="122">
        <v>0</v>
      </c>
      <c r="L3039" s="122">
        <v>0</v>
      </c>
      <c r="M3039" s="122">
        <v>0</v>
      </c>
      <c r="N3039" s="122">
        <v>1.2941879999999999E-7</v>
      </c>
      <c r="O3039" s="122">
        <v>1.6444400000000001E-7</v>
      </c>
      <c r="P3039" s="122">
        <v>0</v>
      </c>
      <c r="Q3039" s="122">
        <v>0</v>
      </c>
      <c r="R3039" s="122">
        <v>0</v>
      </c>
      <c r="S3039" s="122">
        <v>0</v>
      </c>
      <c r="T3039" s="122">
        <v>0</v>
      </c>
      <c r="U3039" s="122">
        <v>0</v>
      </c>
      <c r="V3039" s="122">
        <v>0</v>
      </c>
      <c r="W3039" s="122">
        <v>0</v>
      </c>
      <c r="X3039" s="122">
        <v>0</v>
      </c>
      <c r="Y3039" s="122">
        <v>0</v>
      </c>
      <c r="Z3039" s="122">
        <v>0</v>
      </c>
      <c r="AA3039" s="122">
        <v>0</v>
      </c>
      <c r="AB3039" s="122">
        <v>0</v>
      </c>
      <c r="AC3039" s="122">
        <v>0</v>
      </c>
      <c r="AD3039" s="122">
        <v>0</v>
      </c>
      <c r="AE3039" s="122">
        <v>0</v>
      </c>
      <c r="AF3039" s="122">
        <v>0</v>
      </c>
      <c r="AG3039" s="122">
        <v>0</v>
      </c>
      <c r="AH3039" s="122">
        <v>0</v>
      </c>
      <c r="AI3039" s="122">
        <v>0</v>
      </c>
      <c r="AJ3039" s="122">
        <v>0</v>
      </c>
      <c r="AK3039" s="122">
        <v>0</v>
      </c>
      <c r="AL3039" s="122">
        <v>0</v>
      </c>
    </row>
    <row r="3040" spans="1:38" hidden="1" x14ac:dyDescent="0.25">
      <c r="A3040" s="122" t="s">
        <v>2007</v>
      </c>
      <c r="B3040" s="122">
        <v>1</v>
      </c>
      <c r="C3040" s="122" t="s">
        <v>2198</v>
      </c>
      <c r="D3040" s="122" t="s">
        <v>2085</v>
      </c>
      <c r="E3040" s="122">
        <v>56</v>
      </c>
      <c r="F3040" s="122">
        <v>1.0771983599999999E-5</v>
      </c>
      <c r="G3040" s="122">
        <v>9.7521844000000006E-6</v>
      </c>
      <c r="H3040" s="122">
        <v>8.5399579999999997E-6</v>
      </c>
      <c r="I3040" s="122">
        <v>6.4793120000000003E-6</v>
      </c>
      <c r="J3040" s="122">
        <v>9.4918320000000004E-6</v>
      </c>
      <c r="K3040" s="122">
        <v>9.7222524000000002E-6</v>
      </c>
      <c r="L3040" s="122">
        <v>9.8637476E-6</v>
      </c>
      <c r="M3040" s="122">
        <v>1.01694404E-5</v>
      </c>
      <c r="N3040" s="122">
        <v>9.9264256000000001E-6</v>
      </c>
      <c r="O3040" s="122">
        <v>1.0491748399999999E-5</v>
      </c>
      <c r="P3040" s="122">
        <v>1.1035754800000001E-5</v>
      </c>
      <c r="Q3040" s="122">
        <v>8.8563468000000006E-6</v>
      </c>
      <c r="R3040" s="122">
        <v>7.0361479999999999E-6</v>
      </c>
      <c r="S3040" s="122">
        <v>8.2475455999999996E-6</v>
      </c>
      <c r="T3040" s="122">
        <v>9.2959328000000006E-6</v>
      </c>
      <c r="U3040" s="122">
        <v>9.6534787999999993E-6</v>
      </c>
      <c r="V3040" s="122">
        <v>1.2300083600000001E-5</v>
      </c>
      <c r="W3040" s="122">
        <v>1.20132068E-5</v>
      </c>
      <c r="X3040" s="122">
        <v>1.19574868E-5</v>
      </c>
      <c r="Y3040" s="122">
        <v>1.10647292E-5</v>
      </c>
      <c r="Z3040" s="122">
        <v>1.07915528E-5</v>
      </c>
      <c r="AA3040" s="122">
        <v>1.1717089999999999E-5</v>
      </c>
      <c r="AB3040" s="122">
        <v>1.2026221200000001E-5</v>
      </c>
      <c r="AC3040" s="122">
        <v>1.18750548E-5</v>
      </c>
      <c r="AD3040" s="122">
        <v>1.1944128E-5</v>
      </c>
      <c r="AE3040" s="122">
        <v>1.11640116E-5</v>
      </c>
      <c r="AF3040" s="122">
        <v>1.1278716399999999E-5</v>
      </c>
      <c r="AG3040" s="122">
        <v>1.0730487600000001E-5</v>
      </c>
      <c r="AH3040" s="122">
        <v>9.7019383999999998E-6</v>
      </c>
      <c r="AI3040" s="122">
        <v>1.01497732E-5</v>
      </c>
      <c r="AJ3040" s="122">
        <v>1.02565316E-5</v>
      </c>
      <c r="AK3040" s="122">
        <v>9.8476140000000003E-6</v>
      </c>
      <c r="AL3040" s="122">
        <v>0</v>
      </c>
    </row>
    <row r="3041" spans="1:38" hidden="1" x14ac:dyDescent="0.25">
      <c r="A3041" s="122" t="s">
        <v>2007</v>
      </c>
      <c r="B3041" s="122">
        <v>1</v>
      </c>
      <c r="C3041" s="122" t="s">
        <v>2198</v>
      </c>
      <c r="D3041" s="122" t="s">
        <v>2086</v>
      </c>
      <c r="E3041" s="122">
        <v>56</v>
      </c>
      <c r="F3041" s="122">
        <v>1.3784484E-6</v>
      </c>
      <c r="G3041" s="122">
        <v>4.2164639999999998E-7</v>
      </c>
      <c r="H3041" s="122">
        <v>2.8012404E-6</v>
      </c>
      <c r="I3041" s="122">
        <v>2.6785835999999999E-6</v>
      </c>
      <c r="J3041" s="122">
        <v>2.3338643999999998E-6</v>
      </c>
      <c r="K3041" s="122">
        <v>9.5485320000000002E-7</v>
      </c>
      <c r="L3041" s="122">
        <v>1.214668E-6</v>
      </c>
      <c r="M3041" s="122">
        <v>1.3003088E-6</v>
      </c>
      <c r="N3041" s="122">
        <v>1.1707611999999999E-6</v>
      </c>
      <c r="O3041" s="122">
        <v>7.8463840000000004E-7</v>
      </c>
      <c r="P3041" s="122">
        <v>2.0736996E-6</v>
      </c>
      <c r="Q3041" s="122">
        <v>2.2317679999999999E-6</v>
      </c>
      <c r="R3041" s="122">
        <v>2.4065972E-6</v>
      </c>
      <c r="S3041" s="122">
        <v>2.6293231999999998E-6</v>
      </c>
      <c r="T3041" s="122">
        <v>2.8178304000000001E-6</v>
      </c>
      <c r="U3041" s="122">
        <v>3.2621511999999999E-6</v>
      </c>
      <c r="V3041" s="122">
        <v>9.6933480000000001E-7</v>
      </c>
      <c r="W3041" s="122">
        <v>9.2293880000000002E-7</v>
      </c>
      <c r="X3041" s="122">
        <v>8.7595200000000001E-7</v>
      </c>
      <c r="Y3041" s="122">
        <v>8.0217199999999999E-7</v>
      </c>
      <c r="Z3041" s="122">
        <v>7.6800080000000004E-7</v>
      </c>
      <c r="AA3041" s="122">
        <v>0</v>
      </c>
      <c r="AB3041" s="122">
        <v>0</v>
      </c>
      <c r="AC3041" s="122">
        <v>0</v>
      </c>
      <c r="AD3041" s="122">
        <v>0</v>
      </c>
      <c r="AE3041" s="122">
        <v>0</v>
      </c>
      <c r="AF3041" s="122">
        <v>0</v>
      </c>
      <c r="AG3041" s="122">
        <v>0</v>
      </c>
      <c r="AH3041" s="122">
        <v>0</v>
      </c>
      <c r="AI3041" s="122">
        <v>0</v>
      </c>
      <c r="AJ3041" s="122">
        <v>0</v>
      </c>
      <c r="AK3041" s="122">
        <v>0</v>
      </c>
      <c r="AL3041" s="122">
        <v>0</v>
      </c>
    </row>
    <row r="3042" spans="1:38" hidden="1" x14ac:dyDescent="0.25">
      <c r="A3042" s="122" t="s">
        <v>2007</v>
      </c>
      <c r="B3042" s="122">
        <v>1</v>
      </c>
      <c r="C3042" s="122" t="s">
        <v>2198</v>
      </c>
      <c r="D3042" s="122" t="s">
        <v>2087</v>
      </c>
      <c r="E3042" s="122">
        <v>56</v>
      </c>
      <c r="F3042" s="122">
        <v>2.3687664000000002E-6</v>
      </c>
      <c r="G3042" s="122">
        <v>7.7603680000000004E-7</v>
      </c>
      <c r="H3042" s="122">
        <v>7.7546839999999996E-7</v>
      </c>
      <c r="I3042" s="122">
        <v>6.7432679999999996E-7</v>
      </c>
      <c r="J3042" s="122">
        <v>7.4165000000000003E-7</v>
      </c>
      <c r="K3042" s="122">
        <v>1.1509399999999999E-6</v>
      </c>
      <c r="L3042" s="122">
        <v>1.2646396E-6</v>
      </c>
      <c r="M3042" s="122">
        <v>1.3662684000000001E-6</v>
      </c>
      <c r="N3042" s="122">
        <v>1.2598404E-6</v>
      </c>
      <c r="O3042" s="122">
        <v>9.1711199999999999E-7</v>
      </c>
      <c r="P3042" s="122">
        <v>0</v>
      </c>
      <c r="Q3042" s="122">
        <v>0</v>
      </c>
      <c r="R3042" s="122">
        <v>0</v>
      </c>
      <c r="S3042" s="122">
        <v>0</v>
      </c>
      <c r="T3042" s="122">
        <v>0</v>
      </c>
      <c r="U3042" s="122">
        <v>0</v>
      </c>
      <c r="V3042" s="122">
        <v>0</v>
      </c>
      <c r="W3042" s="122">
        <v>0</v>
      </c>
      <c r="X3042" s="122">
        <v>0</v>
      </c>
      <c r="Y3042" s="122">
        <v>0</v>
      </c>
      <c r="Z3042" s="122">
        <v>0</v>
      </c>
      <c r="AA3042" s="122">
        <v>0</v>
      </c>
      <c r="AB3042" s="122">
        <v>0</v>
      </c>
      <c r="AC3042" s="122">
        <v>0</v>
      </c>
      <c r="AD3042" s="122">
        <v>0</v>
      </c>
      <c r="AE3042" s="122">
        <v>0</v>
      </c>
      <c r="AF3042" s="122">
        <v>0</v>
      </c>
      <c r="AG3042" s="122">
        <v>0</v>
      </c>
      <c r="AH3042" s="122">
        <v>0</v>
      </c>
      <c r="AI3042" s="122">
        <v>0</v>
      </c>
      <c r="AJ3042" s="122">
        <v>0</v>
      </c>
      <c r="AK3042" s="122">
        <v>0</v>
      </c>
      <c r="AL3042" s="122">
        <v>0</v>
      </c>
    </row>
    <row r="3043" spans="1:38" hidden="1" x14ac:dyDescent="0.25">
      <c r="A3043" s="122" t="s">
        <v>2007</v>
      </c>
      <c r="B3043" s="122">
        <v>1</v>
      </c>
      <c r="C3043" s="122" t="s">
        <v>2198</v>
      </c>
      <c r="D3043" s="122" t="s">
        <v>2088</v>
      </c>
      <c r="E3043" s="122">
        <v>56</v>
      </c>
      <c r="F3043" s="122">
        <v>2.41944668E-5</v>
      </c>
      <c r="G3043" s="122">
        <v>1.6446785599999998E-5</v>
      </c>
      <c r="H3043" s="122">
        <v>2.3052204E-5</v>
      </c>
      <c r="I3043" s="122">
        <v>2.2042815199999999E-5</v>
      </c>
      <c r="J3043" s="122">
        <v>2.8105086800000001E-5</v>
      </c>
      <c r="K3043" s="122">
        <v>2.8499850400000001E-5</v>
      </c>
      <c r="L3043" s="122">
        <v>2.9796477199999999E-5</v>
      </c>
      <c r="M3043" s="122">
        <v>2.3067332399999999E-5</v>
      </c>
      <c r="N3043" s="122">
        <v>1.9359298000000001E-5</v>
      </c>
      <c r="O3043" s="122">
        <v>2.0264484800000001E-5</v>
      </c>
      <c r="P3043" s="122">
        <v>2.0831487599999999E-5</v>
      </c>
      <c r="Q3043" s="122">
        <v>2.68005752E-5</v>
      </c>
      <c r="R3043" s="122">
        <v>3.2643323999999999E-5</v>
      </c>
      <c r="S3043" s="122">
        <v>3.2000858399999999E-5</v>
      </c>
      <c r="T3043" s="122">
        <v>3.0979426800000001E-5</v>
      </c>
      <c r="U3043" s="122">
        <v>2.9396427199999999E-5</v>
      </c>
      <c r="V3043" s="122">
        <v>2.62701796E-5</v>
      </c>
      <c r="W3043" s="122">
        <v>2.5786129599999999E-5</v>
      </c>
      <c r="X3043" s="122">
        <v>2.50839932E-5</v>
      </c>
      <c r="Y3043" s="122">
        <v>2.5672471999999999E-5</v>
      </c>
      <c r="Z3043" s="122">
        <v>2.5346400800000001E-5</v>
      </c>
      <c r="AA3043" s="122">
        <v>2.95711976E-5</v>
      </c>
      <c r="AB3043" s="122">
        <v>2.88764784E-5</v>
      </c>
      <c r="AC3043" s="122">
        <v>2.88738968E-5</v>
      </c>
      <c r="AD3043" s="122">
        <v>2.88456E-5</v>
      </c>
      <c r="AE3043" s="122">
        <v>2.9709413999999999E-5</v>
      </c>
      <c r="AF3043" s="122">
        <v>3.1687849200000002E-5</v>
      </c>
      <c r="AG3043" s="122">
        <v>3.1723675199999997E-5</v>
      </c>
      <c r="AH3043" s="122">
        <v>3.1627282399999998E-5</v>
      </c>
      <c r="AI3043" s="122">
        <v>3.1193498E-5</v>
      </c>
      <c r="AJ3043" s="122">
        <v>3.1093703200000002E-5</v>
      </c>
      <c r="AK3043" s="122">
        <v>3.09790712E-5</v>
      </c>
      <c r="AL3043" s="122">
        <v>0</v>
      </c>
    </row>
    <row r="3044" spans="1:38" hidden="1" x14ac:dyDescent="0.25">
      <c r="A3044" s="122" t="s">
        <v>2007</v>
      </c>
      <c r="B3044" s="122">
        <v>1</v>
      </c>
      <c r="C3044" s="122" t="s">
        <v>2198</v>
      </c>
      <c r="D3044" s="122" t="s">
        <v>2089</v>
      </c>
      <c r="E3044" s="122">
        <v>56</v>
      </c>
      <c r="F3044" s="122">
        <v>1.3850592000000001E-6</v>
      </c>
      <c r="G3044" s="122">
        <v>9.105488E-7</v>
      </c>
      <c r="H3044" s="122">
        <v>9.2994160000000001E-7</v>
      </c>
      <c r="I3044" s="122">
        <v>1.1708088E-6</v>
      </c>
      <c r="J3044" s="122">
        <v>1.3225240000000001E-6</v>
      </c>
      <c r="K3044" s="122">
        <v>1.3587504000000001E-6</v>
      </c>
      <c r="L3044" s="122">
        <v>5.4995359999999995E-7</v>
      </c>
      <c r="M3044" s="122">
        <v>8.4141959999999995E-7</v>
      </c>
      <c r="N3044" s="122">
        <v>5.4694919999999997E-7</v>
      </c>
      <c r="O3044" s="122">
        <v>5.8185679999999998E-7</v>
      </c>
      <c r="P3044" s="122">
        <v>5.3737600000000001E-7</v>
      </c>
      <c r="Q3044" s="122">
        <v>4.0571720000000002E-7</v>
      </c>
      <c r="R3044" s="122">
        <v>2.7678000000000002E-7</v>
      </c>
      <c r="S3044" s="122">
        <v>4.2134679999999998E-7</v>
      </c>
      <c r="T3044" s="122">
        <v>5.478956E-7</v>
      </c>
      <c r="U3044" s="122">
        <v>5.6565599999999999E-7</v>
      </c>
      <c r="V3044" s="122">
        <v>4.6711839999999998E-7</v>
      </c>
      <c r="W3044" s="122">
        <v>4.379368E-7</v>
      </c>
      <c r="X3044" s="122">
        <v>2.5624760000000001E-7</v>
      </c>
      <c r="Y3044" s="122">
        <v>1.2489119999999999E-7</v>
      </c>
      <c r="Z3044" s="122">
        <v>1.1957119999999999E-7</v>
      </c>
      <c r="AA3044" s="122">
        <v>0</v>
      </c>
      <c r="AB3044" s="122">
        <v>0</v>
      </c>
      <c r="AC3044" s="122">
        <v>0</v>
      </c>
      <c r="AD3044" s="122">
        <v>0</v>
      </c>
      <c r="AE3044" s="122">
        <v>0</v>
      </c>
      <c r="AF3044" s="122">
        <v>0</v>
      </c>
      <c r="AG3044" s="122">
        <v>0</v>
      </c>
      <c r="AH3044" s="122">
        <v>0</v>
      </c>
      <c r="AI3044" s="122">
        <v>0</v>
      </c>
      <c r="AJ3044" s="122">
        <v>0</v>
      </c>
      <c r="AK3044" s="122">
        <v>0</v>
      </c>
      <c r="AL3044" s="122">
        <v>0</v>
      </c>
    </row>
    <row r="3045" spans="1:38" hidden="1" x14ac:dyDescent="0.25">
      <c r="A3045" s="122" t="s">
        <v>2007</v>
      </c>
      <c r="B3045" s="122">
        <v>1</v>
      </c>
      <c r="C3045" s="122" t="s">
        <v>2198</v>
      </c>
      <c r="D3045" s="122" t="s">
        <v>2090</v>
      </c>
      <c r="E3045" s="122">
        <v>56</v>
      </c>
      <c r="F3045" s="122">
        <v>9.821336E-7</v>
      </c>
      <c r="G3045" s="122">
        <v>2.8247715999999999E-6</v>
      </c>
      <c r="H3045" s="122">
        <v>2.8208207999999998E-6</v>
      </c>
      <c r="I3045" s="122">
        <v>3.9520964000000003E-6</v>
      </c>
      <c r="J3045" s="122">
        <v>3.215548E-6</v>
      </c>
      <c r="K3045" s="122">
        <v>3.1970567999999998E-6</v>
      </c>
      <c r="L3045" s="122">
        <v>3.3224547999999999E-6</v>
      </c>
      <c r="M3045" s="122">
        <v>3.2964484000000001E-6</v>
      </c>
      <c r="N3045" s="122">
        <v>2.9778056000000001E-6</v>
      </c>
      <c r="O3045" s="122">
        <v>3.3596836E-6</v>
      </c>
      <c r="P3045" s="122">
        <v>3.1650415999999999E-6</v>
      </c>
      <c r="Q3045" s="122">
        <v>2.1387492000000001E-6</v>
      </c>
      <c r="R3045" s="122">
        <v>1.4008147999999999E-6</v>
      </c>
      <c r="S3045" s="122">
        <v>1.5476888000000001E-6</v>
      </c>
      <c r="T3045" s="122">
        <v>1.6857512E-6</v>
      </c>
      <c r="U3045" s="122">
        <v>1.8810764E-6</v>
      </c>
      <c r="V3045" s="122">
        <v>3.0598624000000001E-6</v>
      </c>
      <c r="W3045" s="122">
        <v>3.2367271999999998E-6</v>
      </c>
      <c r="X3045" s="122">
        <v>3.5442456000000001E-6</v>
      </c>
      <c r="Y3045" s="122">
        <v>3.193806E-6</v>
      </c>
      <c r="Z3045" s="122">
        <v>3.1084844000000001E-6</v>
      </c>
      <c r="AA3045" s="122">
        <v>2.7264327999999998E-6</v>
      </c>
      <c r="AB3045" s="122">
        <v>2.8604631999999999E-6</v>
      </c>
      <c r="AC3045" s="122">
        <v>3.9376876000000003E-6</v>
      </c>
      <c r="AD3045" s="122">
        <v>3.2929540000000001E-6</v>
      </c>
      <c r="AE3045" s="122">
        <v>3.2435032000000001E-6</v>
      </c>
      <c r="AF3045" s="122">
        <v>3.3431608000000001E-6</v>
      </c>
      <c r="AG3045" s="122">
        <v>3.3151720000000001E-6</v>
      </c>
      <c r="AH3045" s="122">
        <v>4.0219508E-6</v>
      </c>
      <c r="AI3045" s="122">
        <v>3.7851324000000002E-6</v>
      </c>
      <c r="AJ3045" s="122">
        <v>3.3306391999999998E-6</v>
      </c>
      <c r="AK3045" s="122">
        <v>3.1958164000000002E-6</v>
      </c>
      <c r="AL3045" s="122">
        <v>0</v>
      </c>
    </row>
    <row r="3046" spans="1:38" hidden="1" x14ac:dyDescent="0.25">
      <c r="A3046" s="122" t="s">
        <v>2007</v>
      </c>
      <c r="B3046" s="122">
        <v>1</v>
      </c>
      <c r="C3046" s="122" t="s">
        <v>2198</v>
      </c>
      <c r="D3046" s="122" t="s">
        <v>2091</v>
      </c>
      <c r="E3046" s="122">
        <v>56</v>
      </c>
      <c r="F3046" s="122">
        <v>2.89604E-7</v>
      </c>
      <c r="G3046" s="122">
        <v>2.3798320000000001E-7</v>
      </c>
      <c r="H3046" s="122">
        <v>2.1574560000000001E-7</v>
      </c>
      <c r="I3046" s="122">
        <v>0</v>
      </c>
      <c r="J3046" s="122">
        <v>0</v>
      </c>
      <c r="K3046" s="122">
        <v>1.685376E-7</v>
      </c>
      <c r="L3046" s="122">
        <v>0</v>
      </c>
      <c r="M3046" s="122">
        <v>1.9890639999999999E-7</v>
      </c>
      <c r="N3046" s="122">
        <v>6.4086400000000004E-8</v>
      </c>
      <c r="O3046" s="122">
        <v>9.6807199999999999E-8</v>
      </c>
      <c r="P3046" s="122">
        <v>7.5230400000000001E-8</v>
      </c>
      <c r="Q3046" s="122">
        <v>1.2051199999999999E-7</v>
      </c>
      <c r="R3046" s="122">
        <v>1.722784E-7</v>
      </c>
      <c r="S3046" s="122">
        <v>1.902236E-7</v>
      </c>
      <c r="T3046" s="122">
        <v>2.052596E-7</v>
      </c>
      <c r="U3046" s="122">
        <v>2.3127999999999999E-7</v>
      </c>
      <c r="V3046" s="122">
        <v>3.2215400000000001E-7</v>
      </c>
      <c r="W3046" s="122">
        <v>3.1897600000000001E-7</v>
      </c>
      <c r="X3046" s="122">
        <v>2.6379919999999998E-7</v>
      </c>
      <c r="Y3046" s="122">
        <v>1.003744E-7</v>
      </c>
      <c r="Z3046" s="122">
        <v>9.7837599999999997E-8</v>
      </c>
      <c r="AA3046" s="122">
        <v>1.928444E-7</v>
      </c>
      <c r="AB3046" s="122">
        <v>1.82854E-7</v>
      </c>
      <c r="AC3046" s="122">
        <v>1.6717400000000001E-7</v>
      </c>
      <c r="AD3046" s="122">
        <v>1.6806440000000001E-7</v>
      </c>
      <c r="AE3046" s="122">
        <v>1.7133480000000001E-7</v>
      </c>
      <c r="AF3046" s="122">
        <v>1.6300199999999999E-7</v>
      </c>
      <c r="AG3046" s="122">
        <v>1.411648E-7</v>
      </c>
      <c r="AH3046" s="122">
        <v>1.129772E-7</v>
      </c>
      <c r="AI3046" s="122">
        <v>8.6898000000000002E-8</v>
      </c>
      <c r="AJ3046" s="122">
        <v>1.596308E-7</v>
      </c>
      <c r="AK3046" s="122">
        <v>1.7528280000000001E-7</v>
      </c>
      <c r="AL3046" s="122">
        <v>0</v>
      </c>
    </row>
    <row r="3047" spans="1:38" hidden="1" x14ac:dyDescent="0.25">
      <c r="A3047" s="122" t="s">
        <v>2007</v>
      </c>
      <c r="B3047" s="122">
        <v>1</v>
      </c>
      <c r="C3047" s="122" t="s">
        <v>2198</v>
      </c>
      <c r="D3047" s="122" t="s">
        <v>2092</v>
      </c>
      <c r="E3047" s="122">
        <v>56</v>
      </c>
      <c r="F3047" s="122">
        <v>1.0702719999999999E-7</v>
      </c>
      <c r="G3047" s="122">
        <v>8.7950799999999994E-8</v>
      </c>
      <c r="H3047" s="122">
        <v>0</v>
      </c>
      <c r="I3047" s="122">
        <v>0</v>
      </c>
      <c r="J3047" s="122">
        <v>0</v>
      </c>
      <c r="K3047" s="122">
        <v>0</v>
      </c>
      <c r="L3047" s="122">
        <v>0</v>
      </c>
      <c r="M3047" s="122">
        <v>0</v>
      </c>
      <c r="N3047" s="122">
        <v>0</v>
      </c>
      <c r="O3047" s="122">
        <v>0</v>
      </c>
      <c r="P3047" s="122">
        <v>0</v>
      </c>
      <c r="Q3047" s="122">
        <v>0</v>
      </c>
      <c r="R3047" s="122">
        <v>0</v>
      </c>
      <c r="S3047" s="122">
        <v>0</v>
      </c>
      <c r="T3047" s="122">
        <v>0</v>
      </c>
      <c r="U3047" s="122">
        <v>0</v>
      </c>
      <c r="V3047" s="122">
        <v>0</v>
      </c>
      <c r="W3047" s="122">
        <v>0</v>
      </c>
      <c r="X3047" s="122">
        <v>0</v>
      </c>
      <c r="Y3047" s="122">
        <v>0</v>
      </c>
      <c r="Z3047" s="122">
        <v>0</v>
      </c>
      <c r="AA3047" s="122">
        <v>0</v>
      </c>
      <c r="AB3047" s="122">
        <v>0</v>
      </c>
      <c r="AC3047" s="122">
        <v>0</v>
      </c>
      <c r="AD3047" s="122">
        <v>0</v>
      </c>
      <c r="AE3047" s="122">
        <v>0</v>
      </c>
      <c r="AF3047" s="122">
        <v>0</v>
      </c>
      <c r="AG3047" s="122">
        <v>0</v>
      </c>
      <c r="AH3047" s="122">
        <v>0</v>
      </c>
      <c r="AI3047" s="122">
        <v>0</v>
      </c>
      <c r="AJ3047" s="122">
        <v>0</v>
      </c>
      <c r="AK3047" s="122">
        <v>0</v>
      </c>
      <c r="AL3047" s="122">
        <v>0</v>
      </c>
    </row>
    <row r="3048" spans="1:38" hidden="1" x14ac:dyDescent="0.25">
      <c r="A3048" s="122" t="s">
        <v>2007</v>
      </c>
      <c r="B3048" s="122">
        <v>1</v>
      </c>
      <c r="C3048" s="122" t="s">
        <v>2198</v>
      </c>
      <c r="D3048" s="122" t="s">
        <v>2093</v>
      </c>
      <c r="E3048" s="122">
        <v>56</v>
      </c>
      <c r="F3048" s="122">
        <v>1.6494799999999999E-6</v>
      </c>
      <c r="G3048" s="122">
        <v>1.510684E-6</v>
      </c>
      <c r="H3048" s="122">
        <v>1.4610399999999999E-6</v>
      </c>
      <c r="I3048" s="122">
        <v>1.4539756E-6</v>
      </c>
      <c r="J3048" s="122">
        <v>1.5559096000000001E-6</v>
      </c>
      <c r="K3048" s="122">
        <v>7.5764920000000002E-7</v>
      </c>
      <c r="L3048" s="122">
        <v>7.4649400000000001E-7</v>
      </c>
      <c r="M3048" s="122">
        <v>0</v>
      </c>
      <c r="N3048" s="122">
        <v>6.7700639999999996E-7</v>
      </c>
      <c r="O3048" s="122">
        <v>1.377194E-6</v>
      </c>
      <c r="P3048" s="122">
        <v>7.9283680000000004E-7</v>
      </c>
      <c r="Q3048" s="122">
        <v>3.6638560000000001E-7</v>
      </c>
      <c r="R3048" s="122">
        <v>0</v>
      </c>
      <c r="S3048" s="122">
        <v>0</v>
      </c>
      <c r="T3048" s="122">
        <v>0</v>
      </c>
      <c r="U3048" s="122">
        <v>0</v>
      </c>
      <c r="V3048" s="122">
        <v>0</v>
      </c>
      <c r="W3048" s="122">
        <v>0</v>
      </c>
      <c r="X3048" s="122">
        <v>0</v>
      </c>
      <c r="Y3048" s="122">
        <v>0</v>
      </c>
      <c r="Z3048" s="122">
        <v>0</v>
      </c>
      <c r="AA3048" s="122">
        <v>0</v>
      </c>
      <c r="AB3048" s="122">
        <v>6.4400000000000005E-11</v>
      </c>
      <c r="AC3048" s="122">
        <v>0</v>
      </c>
      <c r="AD3048" s="122">
        <v>0</v>
      </c>
      <c r="AE3048" s="122">
        <v>0</v>
      </c>
      <c r="AF3048" s="122">
        <v>0</v>
      </c>
      <c r="AG3048" s="122">
        <v>0</v>
      </c>
      <c r="AH3048" s="122">
        <v>0</v>
      </c>
      <c r="AI3048" s="122">
        <v>0</v>
      </c>
      <c r="AJ3048" s="122">
        <v>0</v>
      </c>
      <c r="AK3048" s="122">
        <v>0</v>
      </c>
      <c r="AL3048" s="122">
        <v>0</v>
      </c>
    </row>
    <row r="3049" spans="1:38" hidden="1" x14ac:dyDescent="0.25">
      <c r="A3049" s="122" t="s">
        <v>2007</v>
      </c>
      <c r="B3049" s="122">
        <v>1</v>
      </c>
      <c r="C3049" s="122" t="s">
        <v>2198</v>
      </c>
      <c r="D3049" s="122" t="s">
        <v>2094</v>
      </c>
      <c r="E3049" s="122">
        <v>56</v>
      </c>
      <c r="F3049" s="122">
        <v>6.9252960000000003E-6</v>
      </c>
      <c r="G3049" s="122">
        <v>5.0131899999999999E-6</v>
      </c>
      <c r="H3049" s="122">
        <v>7.3775323999999999E-6</v>
      </c>
      <c r="I3049" s="122">
        <v>3.6952103999999998E-6</v>
      </c>
      <c r="J3049" s="122">
        <v>3.4852384000000001E-6</v>
      </c>
      <c r="K3049" s="122">
        <v>3.3995387999999999E-6</v>
      </c>
      <c r="L3049" s="122">
        <v>2.5848760000000002E-6</v>
      </c>
      <c r="M3049" s="122">
        <v>4.1200600000000003E-6</v>
      </c>
      <c r="N3049" s="122">
        <v>2.9910412000000002E-6</v>
      </c>
      <c r="O3049" s="122">
        <v>1.7318112000000001E-6</v>
      </c>
      <c r="P3049" s="122">
        <v>2.8498400000000001E-6</v>
      </c>
      <c r="Q3049" s="122">
        <v>3.9337955999999996E-6</v>
      </c>
      <c r="R3049" s="122">
        <v>5.1115792000000003E-6</v>
      </c>
      <c r="S3049" s="122">
        <v>4.0599944000000001E-6</v>
      </c>
      <c r="T3049" s="122">
        <v>3.1113151999999998E-6</v>
      </c>
      <c r="U3049" s="122">
        <v>3.1180828000000001E-6</v>
      </c>
      <c r="V3049" s="122">
        <v>3.4829311999999998E-6</v>
      </c>
      <c r="W3049" s="122">
        <v>2.5961879999999999E-6</v>
      </c>
      <c r="X3049" s="122">
        <v>3.3215055999999999E-6</v>
      </c>
      <c r="Y3049" s="122">
        <v>3.2279099999999999E-6</v>
      </c>
      <c r="Z3049" s="122">
        <v>3.1997755999999998E-6</v>
      </c>
      <c r="AA3049" s="122">
        <v>4.5260432000000004E-6</v>
      </c>
      <c r="AB3049" s="122">
        <v>4.2190931999999999E-6</v>
      </c>
      <c r="AC3049" s="122">
        <v>4.5391584000000004E-6</v>
      </c>
      <c r="AD3049" s="122">
        <v>4.0199936000000001E-6</v>
      </c>
      <c r="AE3049" s="122">
        <v>4.0163648000000004E-6</v>
      </c>
      <c r="AF3049" s="122">
        <v>3.781694E-6</v>
      </c>
      <c r="AG3049" s="122">
        <v>3.9851056000000002E-6</v>
      </c>
      <c r="AH3049" s="122">
        <v>4.0461764000000003E-6</v>
      </c>
      <c r="AI3049" s="122">
        <v>4.0844747999999997E-6</v>
      </c>
      <c r="AJ3049" s="122">
        <v>4.3945384000000004E-6</v>
      </c>
      <c r="AK3049" s="122">
        <v>4.2430556E-6</v>
      </c>
      <c r="AL3049" s="122">
        <v>0</v>
      </c>
    </row>
    <row r="3050" spans="1:38" hidden="1" x14ac:dyDescent="0.25">
      <c r="A3050" s="122" t="s">
        <v>2007</v>
      </c>
      <c r="B3050" s="122">
        <v>1</v>
      </c>
      <c r="C3050" s="122" t="s">
        <v>2198</v>
      </c>
      <c r="D3050" s="122" t="s">
        <v>2095</v>
      </c>
      <c r="E3050" s="122">
        <v>56</v>
      </c>
      <c r="F3050" s="122">
        <v>0</v>
      </c>
      <c r="G3050" s="122">
        <v>0</v>
      </c>
      <c r="H3050" s="122">
        <v>0</v>
      </c>
      <c r="I3050" s="122">
        <v>0</v>
      </c>
      <c r="J3050" s="122">
        <v>0</v>
      </c>
      <c r="K3050" s="122">
        <v>0</v>
      </c>
      <c r="L3050" s="122">
        <v>0</v>
      </c>
      <c r="M3050" s="122">
        <v>0</v>
      </c>
      <c r="N3050" s="122">
        <v>6.0575199999999996E-8</v>
      </c>
      <c r="O3050" s="122">
        <v>7.6425999999999999E-8</v>
      </c>
      <c r="P3050" s="122">
        <v>7.8747199999999995E-8</v>
      </c>
      <c r="Q3050" s="122">
        <v>6.5080400000000006E-8</v>
      </c>
      <c r="R3050" s="122">
        <v>0</v>
      </c>
      <c r="S3050" s="122">
        <v>1.20484E-8</v>
      </c>
      <c r="T3050" s="122">
        <v>1.35268E-8</v>
      </c>
      <c r="U3050" s="122">
        <v>1.6052399999999999E-8</v>
      </c>
      <c r="V3050" s="122">
        <v>4.6675999999999999E-9</v>
      </c>
      <c r="W3050" s="122">
        <v>4.1048000000000001E-9</v>
      </c>
      <c r="X3050" s="122">
        <v>3.5699999999999999E-9</v>
      </c>
      <c r="Y3050" s="122">
        <v>3.4215999999999998E-9</v>
      </c>
      <c r="Z3050" s="122">
        <v>3.2759999999999999E-9</v>
      </c>
      <c r="AA3050" s="122">
        <v>0</v>
      </c>
      <c r="AB3050" s="122">
        <v>0</v>
      </c>
      <c r="AC3050" s="122">
        <v>0</v>
      </c>
      <c r="AD3050" s="122">
        <v>0</v>
      </c>
      <c r="AE3050" s="122">
        <v>0</v>
      </c>
      <c r="AF3050" s="122">
        <v>0</v>
      </c>
      <c r="AG3050" s="122">
        <v>0</v>
      </c>
      <c r="AH3050" s="122">
        <v>0</v>
      </c>
      <c r="AI3050" s="122">
        <v>0</v>
      </c>
      <c r="AJ3050" s="122">
        <v>0</v>
      </c>
      <c r="AK3050" s="122">
        <v>0</v>
      </c>
      <c r="AL3050" s="122">
        <v>0</v>
      </c>
    </row>
    <row r="3051" spans="1:38" hidden="1" x14ac:dyDescent="0.25">
      <c r="A3051" s="122" t="s">
        <v>2007</v>
      </c>
      <c r="B3051" s="122">
        <v>1</v>
      </c>
      <c r="C3051" s="122" t="s">
        <v>2198</v>
      </c>
      <c r="D3051" s="122" t="s">
        <v>2096</v>
      </c>
      <c r="E3051" s="122">
        <v>56</v>
      </c>
      <c r="F3051" s="122">
        <v>8.6880919999999997E-7</v>
      </c>
      <c r="G3051" s="122">
        <v>0</v>
      </c>
      <c r="H3051" s="122">
        <v>0</v>
      </c>
      <c r="I3051" s="122">
        <v>0</v>
      </c>
      <c r="J3051" s="122">
        <v>0</v>
      </c>
      <c r="K3051" s="122">
        <v>0</v>
      </c>
      <c r="L3051" s="122">
        <v>0</v>
      </c>
      <c r="M3051" s="122">
        <v>0</v>
      </c>
      <c r="N3051" s="122">
        <v>0</v>
      </c>
      <c r="O3051" s="122">
        <v>1.0386320000000001E-7</v>
      </c>
      <c r="P3051" s="122">
        <v>0</v>
      </c>
      <c r="Q3051" s="122">
        <v>0</v>
      </c>
      <c r="R3051" s="122">
        <v>0</v>
      </c>
      <c r="S3051" s="122">
        <v>2.7700399999999998E-8</v>
      </c>
      <c r="T3051" s="122">
        <v>5.18952E-8</v>
      </c>
      <c r="U3051" s="122">
        <v>6.1773599999999999E-8</v>
      </c>
      <c r="V3051" s="122">
        <v>2.1616279999999999E-7</v>
      </c>
      <c r="W3051" s="122">
        <v>2.092692E-7</v>
      </c>
      <c r="X3051" s="122">
        <v>2.070208E-7</v>
      </c>
      <c r="Y3051" s="122">
        <v>1.24796E-8</v>
      </c>
      <c r="Z3051" s="122">
        <v>1.19476E-8</v>
      </c>
      <c r="AA3051" s="122">
        <v>0</v>
      </c>
      <c r="AB3051" s="122">
        <v>0</v>
      </c>
      <c r="AC3051" s="122">
        <v>0</v>
      </c>
      <c r="AD3051" s="122">
        <v>0</v>
      </c>
      <c r="AE3051" s="122">
        <v>0</v>
      </c>
      <c r="AF3051" s="122">
        <v>0</v>
      </c>
      <c r="AG3051" s="122">
        <v>0</v>
      </c>
      <c r="AH3051" s="122">
        <v>0</v>
      </c>
      <c r="AI3051" s="122">
        <v>0</v>
      </c>
      <c r="AJ3051" s="122">
        <v>0</v>
      </c>
      <c r="AK3051" s="122">
        <v>0</v>
      </c>
      <c r="AL3051" s="122">
        <v>0</v>
      </c>
    </row>
    <row r="3052" spans="1:38" hidden="1" x14ac:dyDescent="0.25">
      <c r="A3052" s="122" t="s">
        <v>2007</v>
      </c>
      <c r="B3052" s="122">
        <v>1</v>
      </c>
      <c r="C3052" s="122" t="s">
        <v>2198</v>
      </c>
      <c r="D3052" s="122" t="s">
        <v>2097</v>
      </c>
      <c r="E3052" s="122">
        <v>56</v>
      </c>
      <c r="F3052" s="122">
        <v>0</v>
      </c>
      <c r="G3052" s="122">
        <v>0</v>
      </c>
      <c r="H3052" s="122">
        <v>0</v>
      </c>
      <c r="I3052" s="122">
        <v>2.7538196000000002E-6</v>
      </c>
      <c r="J3052" s="122">
        <v>0</v>
      </c>
      <c r="K3052" s="122">
        <v>0</v>
      </c>
      <c r="L3052" s="122">
        <v>0</v>
      </c>
      <c r="M3052" s="122">
        <v>0</v>
      </c>
      <c r="N3052" s="122">
        <v>0</v>
      </c>
      <c r="O3052" s="122">
        <v>0</v>
      </c>
      <c r="P3052" s="122">
        <v>0</v>
      </c>
      <c r="Q3052" s="122">
        <v>0</v>
      </c>
      <c r="R3052" s="122">
        <v>0</v>
      </c>
      <c r="S3052" s="122">
        <v>3.6218840000000001E-7</v>
      </c>
      <c r="T3052" s="122">
        <v>8.1770920000000004E-7</v>
      </c>
      <c r="U3052" s="122">
        <v>9.855748E-7</v>
      </c>
      <c r="V3052" s="122">
        <v>1.0957379999999999E-6</v>
      </c>
      <c r="W3052" s="122">
        <v>1.0590215999999999E-6</v>
      </c>
      <c r="X3052" s="122">
        <v>1.0406367999999999E-6</v>
      </c>
      <c r="Y3052" s="122">
        <v>2.4136560000000002E-7</v>
      </c>
      <c r="Z3052" s="122">
        <v>2.3108119999999999E-7</v>
      </c>
      <c r="AA3052" s="122">
        <v>0</v>
      </c>
      <c r="AB3052" s="122">
        <v>0</v>
      </c>
      <c r="AC3052" s="122">
        <v>0</v>
      </c>
      <c r="AD3052" s="122">
        <v>0</v>
      </c>
      <c r="AE3052" s="122">
        <v>0</v>
      </c>
      <c r="AF3052" s="122">
        <v>0</v>
      </c>
      <c r="AG3052" s="122">
        <v>0</v>
      </c>
      <c r="AH3052" s="122">
        <v>0</v>
      </c>
      <c r="AI3052" s="122">
        <v>0</v>
      </c>
      <c r="AJ3052" s="122">
        <v>0</v>
      </c>
      <c r="AK3052" s="122">
        <v>0</v>
      </c>
      <c r="AL3052" s="122">
        <v>0</v>
      </c>
    </row>
    <row r="3053" spans="1:38" hidden="1" x14ac:dyDescent="0.25">
      <c r="A3053" s="122" t="s">
        <v>2007</v>
      </c>
      <c r="B3053" s="122">
        <v>1</v>
      </c>
      <c r="C3053" s="122" t="s">
        <v>2198</v>
      </c>
      <c r="D3053" s="122" t="s">
        <v>2098</v>
      </c>
      <c r="E3053" s="122">
        <v>56</v>
      </c>
      <c r="F3053" s="122">
        <v>2.9589901599999998E-5</v>
      </c>
      <c r="G3053" s="122">
        <v>1.6534736400000001E-5</v>
      </c>
      <c r="H3053" s="122">
        <v>1.6025981999999999E-5</v>
      </c>
      <c r="I3053" s="122">
        <v>1.60059872E-5</v>
      </c>
      <c r="J3053" s="122">
        <v>1.68038332E-5</v>
      </c>
      <c r="K3053" s="122">
        <v>1.7655750000000001E-5</v>
      </c>
      <c r="L3053" s="122">
        <v>1.7949282400000002E-5</v>
      </c>
      <c r="M3053" s="122">
        <v>1.8511827600000001E-5</v>
      </c>
      <c r="N3053" s="122">
        <v>1.68589596E-5</v>
      </c>
      <c r="O3053" s="122">
        <v>1.7838113999999999E-5</v>
      </c>
      <c r="P3053" s="122">
        <v>1.5386112000000001E-5</v>
      </c>
      <c r="Q3053" s="122">
        <v>1.4522463200000001E-5</v>
      </c>
      <c r="R3053" s="122">
        <v>1.40440748E-5</v>
      </c>
      <c r="S3053" s="122">
        <v>1.3591269999999999E-5</v>
      </c>
      <c r="T3053" s="122">
        <v>1.30747848E-5</v>
      </c>
      <c r="U3053" s="122">
        <v>1.42813944E-5</v>
      </c>
      <c r="V3053" s="122">
        <v>1.7871669199999999E-5</v>
      </c>
      <c r="W3053" s="122">
        <v>1.71271408E-5</v>
      </c>
      <c r="X3053" s="122">
        <v>1.71256904E-5</v>
      </c>
      <c r="Y3053" s="122">
        <v>1.7034057599999999E-5</v>
      </c>
      <c r="Z3053" s="122">
        <v>1.6782404800000001E-5</v>
      </c>
      <c r="AA3053" s="122">
        <v>1.5584483599999999E-5</v>
      </c>
      <c r="AB3053" s="122">
        <v>1.59271084E-5</v>
      </c>
      <c r="AC3053" s="122">
        <v>1.7403049999999999E-5</v>
      </c>
      <c r="AD3053" s="122">
        <v>1.73721884E-5</v>
      </c>
      <c r="AE3053" s="122">
        <v>1.7127927599999999E-5</v>
      </c>
      <c r="AF3053" s="122">
        <v>1.6903319999999999E-5</v>
      </c>
      <c r="AG3053" s="122">
        <v>1.6834658400000002E-5</v>
      </c>
      <c r="AH3053" s="122">
        <v>1.68953008E-5</v>
      </c>
      <c r="AI3053" s="122">
        <v>1.6536032799999999E-5</v>
      </c>
      <c r="AJ3053" s="122">
        <v>1.55203076E-5</v>
      </c>
      <c r="AK3053" s="122">
        <v>1.6491101200000001E-5</v>
      </c>
      <c r="AL3053" s="122">
        <v>0</v>
      </c>
    </row>
    <row r="3054" spans="1:38" hidden="1" x14ac:dyDescent="0.25">
      <c r="A3054" s="122" t="s">
        <v>2007</v>
      </c>
      <c r="B3054" s="122">
        <v>1</v>
      </c>
      <c r="C3054" s="122" t="s">
        <v>2198</v>
      </c>
      <c r="D3054" s="122" t="s">
        <v>2099</v>
      </c>
      <c r="E3054" s="122">
        <v>56</v>
      </c>
      <c r="F3054" s="122">
        <v>7.7059668000000003E-6</v>
      </c>
      <c r="G3054" s="122">
        <v>4.4854880000000002E-6</v>
      </c>
      <c r="H3054" s="122">
        <v>4.3913884000000003E-6</v>
      </c>
      <c r="I3054" s="122">
        <v>5.6811384000000001E-6</v>
      </c>
      <c r="J3054" s="122">
        <v>6.2028960000000003E-6</v>
      </c>
      <c r="K3054" s="122">
        <v>5.3556047999999996E-6</v>
      </c>
      <c r="L3054" s="122">
        <v>5.4235580000000002E-6</v>
      </c>
      <c r="M3054" s="122">
        <v>7.0420195999999996E-6</v>
      </c>
      <c r="N3054" s="122">
        <v>7.2536296000000001E-6</v>
      </c>
      <c r="O3054" s="122">
        <v>7.0311836000000003E-6</v>
      </c>
      <c r="P3054" s="122">
        <v>6.9102992000000002E-6</v>
      </c>
      <c r="Q3054" s="122">
        <v>7.7441812000000007E-6</v>
      </c>
      <c r="R3054" s="122">
        <v>8.0436888000000006E-6</v>
      </c>
      <c r="S3054" s="122">
        <v>7.4628120000000003E-6</v>
      </c>
      <c r="T3054" s="122">
        <v>6.6419919999999999E-6</v>
      </c>
      <c r="U3054" s="122">
        <v>6.4931692E-6</v>
      </c>
      <c r="V3054" s="122">
        <v>6.1310563999999999E-6</v>
      </c>
      <c r="W3054" s="122">
        <v>5.8894723999999999E-6</v>
      </c>
      <c r="X3054" s="122">
        <v>5.7912931999999998E-6</v>
      </c>
      <c r="Y3054" s="122">
        <v>6.8731684000000003E-6</v>
      </c>
      <c r="Z3054" s="122">
        <v>6.7890340000000002E-6</v>
      </c>
      <c r="AA3054" s="122">
        <v>7.7396339999999992E-6</v>
      </c>
      <c r="AB3054" s="122">
        <v>7.7329336E-6</v>
      </c>
      <c r="AC3054" s="122">
        <v>7.7979664000000006E-6</v>
      </c>
      <c r="AD3054" s="122">
        <v>7.9771804000000005E-6</v>
      </c>
      <c r="AE3054" s="122">
        <v>6.9375292000000001E-6</v>
      </c>
      <c r="AF3054" s="122">
        <v>7.3771152000000001E-6</v>
      </c>
      <c r="AG3054" s="122">
        <v>7.3552079999999997E-6</v>
      </c>
      <c r="AH3054" s="122">
        <v>7.2178204E-6</v>
      </c>
      <c r="AI3054" s="122">
        <v>7.3266899999999998E-6</v>
      </c>
      <c r="AJ3054" s="122">
        <v>6.8894980000000002E-6</v>
      </c>
      <c r="AK3054" s="122">
        <v>7.2487156000000004E-6</v>
      </c>
      <c r="AL3054" s="122">
        <v>0</v>
      </c>
    </row>
    <row r="3055" spans="1:38" hidden="1" x14ac:dyDescent="0.25">
      <c r="A3055" s="122" t="s">
        <v>2007</v>
      </c>
      <c r="B3055" s="122">
        <v>1</v>
      </c>
      <c r="C3055" s="122" t="s">
        <v>2198</v>
      </c>
      <c r="D3055" s="122" t="s">
        <v>2100</v>
      </c>
      <c r="E3055" s="122">
        <v>56</v>
      </c>
      <c r="F3055" s="122">
        <v>2.6120948000000001E-6</v>
      </c>
      <c r="G3055" s="122">
        <v>2.2117032000000001E-6</v>
      </c>
      <c r="H3055" s="122">
        <v>2.3817864E-6</v>
      </c>
      <c r="I3055" s="122">
        <v>2.2774948E-6</v>
      </c>
      <c r="J3055" s="122">
        <v>2.6153288E-6</v>
      </c>
      <c r="K3055" s="122">
        <v>2.6869668000000001E-6</v>
      </c>
      <c r="L3055" s="122">
        <v>2.809212E-6</v>
      </c>
      <c r="M3055" s="122">
        <v>3.0772616000000002E-6</v>
      </c>
      <c r="N3055" s="122">
        <v>3.3290347999999998E-6</v>
      </c>
      <c r="O3055" s="122">
        <v>3.3321708E-6</v>
      </c>
      <c r="P3055" s="122">
        <v>3.472476E-6</v>
      </c>
      <c r="Q3055" s="122">
        <v>3.2221196E-6</v>
      </c>
      <c r="R3055" s="122">
        <v>2.8045388000000001E-6</v>
      </c>
      <c r="S3055" s="122">
        <v>2.2217103999999999E-6</v>
      </c>
      <c r="T3055" s="122">
        <v>1.6113355999999999E-6</v>
      </c>
      <c r="U3055" s="122">
        <v>1.7564848E-6</v>
      </c>
      <c r="V3055" s="122">
        <v>3.3142200000000001E-6</v>
      </c>
      <c r="W3055" s="122">
        <v>3.1235316000000001E-6</v>
      </c>
      <c r="X3055" s="122">
        <v>3.0318288000000002E-6</v>
      </c>
      <c r="Y3055" s="122">
        <v>3.2076744000000001E-6</v>
      </c>
      <c r="Z3055" s="122">
        <v>3.1425239999999998E-6</v>
      </c>
      <c r="AA3055" s="122">
        <v>3.2294947999999999E-6</v>
      </c>
      <c r="AB3055" s="122">
        <v>3.2224052000000001E-6</v>
      </c>
      <c r="AC3055" s="122">
        <v>2.1013244000000001E-6</v>
      </c>
      <c r="AD3055" s="122">
        <v>2.1567559999999999E-6</v>
      </c>
      <c r="AE3055" s="122">
        <v>2.0926472000000002E-6</v>
      </c>
      <c r="AF3055" s="122">
        <v>2.1742083999999998E-6</v>
      </c>
      <c r="AG3055" s="122">
        <v>2.1755916E-6</v>
      </c>
      <c r="AH3055" s="122">
        <v>1.8226712000000001E-6</v>
      </c>
      <c r="AI3055" s="122">
        <v>1.5830107999999999E-6</v>
      </c>
      <c r="AJ3055" s="122">
        <v>1.4158312E-6</v>
      </c>
      <c r="AK3055" s="122">
        <v>1.3541612E-6</v>
      </c>
      <c r="AL3055" s="122">
        <v>0</v>
      </c>
    </row>
    <row r="3056" spans="1:38" hidden="1" x14ac:dyDescent="0.25">
      <c r="A3056" s="122" t="s">
        <v>2007</v>
      </c>
      <c r="B3056" s="122">
        <v>1</v>
      </c>
      <c r="C3056" s="122" t="s">
        <v>2198</v>
      </c>
      <c r="D3056" s="122" t="s">
        <v>2101</v>
      </c>
      <c r="E3056" s="122">
        <v>56</v>
      </c>
      <c r="F3056" s="122">
        <v>2.9463979999999998E-6</v>
      </c>
      <c r="G3056" s="122">
        <v>1.1500851599999999E-5</v>
      </c>
      <c r="H3056" s="122">
        <v>1.1417607599999999E-5</v>
      </c>
      <c r="I3056" s="122">
        <v>1.1337575199999999E-5</v>
      </c>
      <c r="J3056" s="122">
        <v>7.1053247999999997E-6</v>
      </c>
      <c r="K3056" s="122">
        <v>7.1933792000000004E-6</v>
      </c>
      <c r="L3056" s="122">
        <v>7.5206487999999996E-6</v>
      </c>
      <c r="M3056" s="122">
        <v>7.7563528000000007E-6</v>
      </c>
      <c r="N3056" s="122">
        <v>4.9630083999999997E-6</v>
      </c>
      <c r="O3056" s="122">
        <v>4.9676844000000001E-6</v>
      </c>
      <c r="P3056" s="122">
        <v>8.8435648000000006E-6</v>
      </c>
      <c r="Q3056" s="122">
        <v>7.2500876000000002E-6</v>
      </c>
      <c r="R3056" s="122">
        <v>5.997572E-6</v>
      </c>
      <c r="S3056" s="122">
        <v>5.2796995999999999E-6</v>
      </c>
      <c r="T3056" s="122">
        <v>4.5833452000000003E-6</v>
      </c>
      <c r="U3056" s="122">
        <v>4.3336747999999998E-6</v>
      </c>
      <c r="V3056" s="122">
        <v>5.7423491999999998E-6</v>
      </c>
      <c r="W3056" s="122">
        <v>5.7102192000000002E-6</v>
      </c>
      <c r="X3056" s="122">
        <v>5.4810896000000003E-6</v>
      </c>
      <c r="Y3056" s="122">
        <v>4.4454956000000002E-6</v>
      </c>
      <c r="Z3056" s="122">
        <v>4.1669207999999999E-6</v>
      </c>
      <c r="AA3056" s="122">
        <v>4.2272748000000002E-6</v>
      </c>
      <c r="AB3056" s="122">
        <v>4.8391223999999999E-6</v>
      </c>
      <c r="AC3056" s="122">
        <v>4.3955212000000003E-6</v>
      </c>
      <c r="AD3056" s="122">
        <v>4.6299119999999998E-6</v>
      </c>
      <c r="AE3056" s="122">
        <v>5.5320804E-6</v>
      </c>
      <c r="AF3056" s="122">
        <v>5.5412476000000003E-6</v>
      </c>
      <c r="AG3056" s="122">
        <v>4.4036608E-6</v>
      </c>
      <c r="AH3056" s="122">
        <v>4.4368856000000001E-6</v>
      </c>
      <c r="AI3056" s="122">
        <v>1.860544E-6</v>
      </c>
      <c r="AJ3056" s="122">
        <v>9.9918839999999996E-7</v>
      </c>
      <c r="AK3056" s="122">
        <v>1.1209463999999999E-6</v>
      </c>
      <c r="AL3056" s="122">
        <v>0</v>
      </c>
    </row>
    <row r="3057" spans="1:38" hidden="1" x14ac:dyDescent="0.25">
      <c r="A3057" s="122" t="s">
        <v>2007</v>
      </c>
      <c r="B3057" s="122">
        <v>1</v>
      </c>
      <c r="C3057" s="122" t="s">
        <v>2198</v>
      </c>
      <c r="D3057" s="122" t="s">
        <v>2102</v>
      </c>
      <c r="E3057" s="122">
        <v>56</v>
      </c>
      <c r="F3057" s="122">
        <v>6.6105088000000002E-6</v>
      </c>
      <c r="G3057" s="122">
        <v>5.6909300000000004E-6</v>
      </c>
      <c r="H3057" s="122">
        <v>7.7210923999999992E-6</v>
      </c>
      <c r="I3057" s="122">
        <v>6.3035923999999996E-6</v>
      </c>
      <c r="J3057" s="122">
        <v>5.4871768000000003E-6</v>
      </c>
      <c r="K3057" s="122">
        <v>7.6729379999999996E-6</v>
      </c>
      <c r="L3057" s="122">
        <v>7.4315164000000001E-6</v>
      </c>
      <c r="M3057" s="122">
        <v>8.2389692000000003E-6</v>
      </c>
      <c r="N3057" s="122">
        <v>7.1406244000000003E-6</v>
      </c>
      <c r="O3057" s="122">
        <v>6.9356504E-6</v>
      </c>
      <c r="P3057" s="122">
        <v>6.8028884E-6</v>
      </c>
      <c r="Q3057" s="122">
        <v>6.6471411999999998E-6</v>
      </c>
      <c r="R3057" s="122">
        <v>6.6425520000000001E-6</v>
      </c>
      <c r="S3057" s="122">
        <v>5.9042619999999997E-6</v>
      </c>
      <c r="T3057" s="122">
        <v>5.1691023999999996E-6</v>
      </c>
      <c r="U3057" s="122">
        <v>5.3840107999999998E-6</v>
      </c>
      <c r="V3057" s="122">
        <v>6.5232384E-6</v>
      </c>
      <c r="W3057" s="122">
        <v>6.9750435999999999E-6</v>
      </c>
      <c r="X3057" s="122">
        <v>7.3076920000000001E-6</v>
      </c>
      <c r="Y3057" s="122">
        <v>6.3818104000000001E-6</v>
      </c>
      <c r="Z3057" s="122">
        <v>6.1555116000000003E-6</v>
      </c>
      <c r="AA3057" s="122">
        <v>5.9264912000000002E-6</v>
      </c>
      <c r="AB3057" s="122">
        <v>6.8296872000000002E-6</v>
      </c>
      <c r="AC3057" s="122">
        <v>7.1120867999999996E-6</v>
      </c>
      <c r="AD3057" s="122">
        <v>7.0448867999999996E-6</v>
      </c>
      <c r="AE3057" s="122">
        <v>7.1281448000000003E-6</v>
      </c>
      <c r="AF3057" s="122">
        <v>7.5693212000000003E-6</v>
      </c>
      <c r="AG3057" s="122">
        <v>7.4105415999999997E-6</v>
      </c>
      <c r="AH3057" s="122">
        <v>7.6807976000000008E-6</v>
      </c>
      <c r="AI3057" s="122">
        <v>5.7786568000000002E-6</v>
      </c>
      <c r="AJ3057" s="122">
        <v>5.830902E-6</v>
      </c>
      <c r="AK3057" s="122">
        <v>5.7131368000000001E-6</v>
      </c>
      <c r="AL3057" s="122">
        <v>0</v>
      </c>
    </row>
    <row r="3058" spans="1:38" hidden="1" x14ac:dyDescent="0.25">
      <c r="A3058" s="122" t="s">
        <v>2007</v>
      </c>
      <c r="B3058" s="122">
        <v>1</v>
      </c>
      <c r="C3058" s="122" t="s">
        <v>2198</v>
      </c>
      <c r="D3058" s="122" t="s">
        <v>2103</v>
      </c>
      <c r="E3058" s="122">
        <v>56</v>
      </c>
      <c r="F3058" s="122">
        <v>0</v>
      </c>
      <c r="G3058" s="122">
        <v>0</v>
      </c>
      <c r="H3058" s="122">
        <v>0</v>
      </c>
      <c r="I3058" s="122">
        <v>0</v>
      </c>
      <c r="J3058" s="122">
        <v>0</v>
      </c>
      <c r="K3058" s="122">
        <v>0</v>
      </c>
      <c r="L3058" s="122">
        <v>0</v>
      </c>
      <c r="M3058" s="122">
        <v>0</v>
      </c>
      <c r="N3058" s="122">
        <v>2.0233920000000001E-7</v>
      </c>
      <c r="O3058" s="122">
        <v>2.4354399999999997E-7</v>
      </c>
      <c r="P3058" s="122">
        <v>0</v>
      </c>
      <c r="Q3058" s="122">
        <v>7.6411999999999996E-8</v>
      </c>
      <c r="R3058" s="122">
        <v>1.476216E-7</v>
      </c>
      <c r="S3058" s="122">
        <v>1.96854E-7</v>
      </c>
      <c r="T3058" s="122">
        <v>2.443924E-7</v>
      </c>
      <c r="U3058" s="122">
        <v>2.37034E-7</v>
      </c>
      <c r="V3058" s="122">
        <v>5.6711200000000002E-8</v>
      </c>
      <c r="W3058" s="122">
        <v>4.0129600000000001E-8</v>
      </c>
      <c r="X3058" s="122">
        <v>2.4928399999999998E-8</v>
      </c>
      <c r="Y3058" s="122">
        <v>2.3889599999999999E-8</v>
      </c>
      <c r="Z3058" s="122">
        <v>2.28732E-8</v>
      </c>
      <c r="AA3058" s="122">
        <v>0</v>
      </c>
      <c r="AB3058" s="122">
        <v>0</v>
      </c>
      <c r="AC3058" s="122">
        <v>0</v>
      </c>
      <c r="AD3058" s="122">
        <v>0</v>
      </c>
      <c r="AE3058" s="122">
        <v>0</v>
      </c>
      <c r="AF3058" s="122">
        <v>0</v>
      </c>
      <c r="AG3058" s="122">
        <v>0</v>
      </c>
      <c r="AH3058" s="122">
        <v>0</v>
      </c>
      <c r="AI3058" s="122">
        <v>0</v>
      </c>
      <c r="AJ3058" s="122">
        <v>0</v>
      </c>
      <c r="AK3058" s="122">
        <v>0</v>
      </c>
      <c r="AL3058" s="122">
        <v>0</v>
      </c>
    </row>
    <row r="3059" spans="1:38" hidden="1" x14ac:dyDescent="0.25">
      <c r="A3059" s="122" t="s">
        <v>2007</v>
      </c>
      <c r="B3059" s="122">
        <v>1</v>
      </c>
      <c r="C3059" s="122" t="s">
        <v>2198</v>
      </c>
      <c r="D3059" s="122" t="s">
        <v>2104</v>
      </c>
      <c r="E3059" s="122">
        <v>56</v>
      </c>
      <c r="F3059" s="122">
        <v>4.5329200000000001E-7</v>
      </c>
      <c r="G3059" s="122">
        <v>2.1729119999999999E-7</v>
      </c>
      <c r="H3059" s="122">
        <v>2.1698600000000001E-7</v>
      </c>
      <c r="I3059" s="122">
        <v>2.6676720000000001E-7</v>
      </c>
      <c r="J3059" s="122">
        <v>3.4229999999999999E-7</v>
      </c>
      <c r="K3059" s="122">
        <v>3.836476E-7</v>
      </c>
      <c r="L3059" s="122">
        <v>4.0110000000000001E-7</v>
      </c>
      <c r="M3059" s="122">
        <v>5.4237120000000002E-7</v>
      </c>
      <c r="N3059" s="122">
        <v>7.8135680000000004E-7</v>
      </c>
      <c r="O3059" s="122">
        <v>2.3070320000000001E-7</v>
      </c>
      <c r="P3059" s="122">
        <v>0</v>
      </c>
      <c r="Q3059" s="122">
        <v>0</v>
      </c>
      <c r="R3059" s="122">
        <v>0</v>
      </c>
      <c r="S3059" s="122">
        <v>0</v>
      </c>
      <c r="T3059" s="122">
        <v>0</v>
      </c>
      <c r="U3059" s="122">
        <v>0</v>
      </c>
      <c r="V3059" s="122">
        <v>0</v>
      </c>
      <c r="W3059" s="122">
        <v>0</v>
      </c>
      <c r="X3059" s="122">
        <v>0</v>
      </c>
      <c r="Y3059" s="122">
        <v>0</v>
      </c>
      <c r="Z3059" s="122">
        <v>0</v>
      </c>
      <c r="AA3059" s="122">
        <v>0</v>
      </c>
      <c r="AB3059" s="122">
        <v>0</v>
      </c>
      <c r="AC3059" s="122">
        <v>0</v>
      </c>
      <c r="AD3059" s="122">
        <v>0</v>
      </c>
      <c r="AE3059" s="122">
        <v>0</v>
      </c>
      <c r="AF3059" s="122">
        <v>0</v>
      </c>
      <c r="AG3059" s="122">
        <v>0</v>
      </c>
      <c r="AH3059" s="122">
        <v>0</v>
      </c>
      <c r="AI3059" s="122">
        <v>0</v>
      </c>
      <c r="AJ3059" s="122">
        <v>0</v>
      </c>
      <c r="AK3059" s="122">
        <v>0</v>
      </c>
      <c r="AL3059" s="122">
        <v>0</v>
      </c>
    </row>
    <row r="3060" spans="1:38" hidden="1" x14ac:dyDescent="0.25">
      <c r="A3060" s="122" t="s">
        <v>2007</v>
      </c>
      <c r="B3060" s="122">
        <v>1</v>
      </c>
      <c r="C3060" s="122" t="s">
        <v>2198</v>
      </c>
      <c r="D3060" s="122" t="s">
        <v>2105</v>
      </c>
      <c r="E3060" s="122">
        <v>56</v>
      </c>
      <c r="F3060" s="122">
        <v>1.5109639999999999E-7</v>
      </c>
      <c r="G3060" s="122">
        <v>3.1040800000000002E-8</v>
      </c>
      <c r="H3060" s="122">
        <v>7.6874000000000004E-8</v>
      </c>
      <c r="I3060" s="122">
        <v>7.3508399999999994E-8</v>
      </c>
      <c r="J3060" s="122">
        <v>8.1944799999999999E-8</v>
      </c>
      <c r="K3060" s="122">
        <v>7.8540000000000001E-8</v>
      </c>
      <c r="L3060" s="122">
        <v>1.002764E-7</v>
      </c>
      <c r="M3060" s="122">
        <v>1.193892E-7</v>
      </c>
      <c r="N3060" s="122">
        <v>1.01906E-7</v>
      </c>
      <c r="O3060" s="122">
        <v>0</v>
      </c>
      <c r="P3060" s="122">
        <v>0</v>
      </c>
      <c r="Q3060" s="122">
        <v>0</v>
      </c>
      <c r="R3060" s="122">
        <v>0</v>
      </c>
      <c r="S3060" s="122">
        <v>2.23608E-8</v>
      </c>
      <c r="T3060" s="122">
        <v>4.8845999999999999E-8</v>
      </c>
      <c r="U3060" s="122">
        <v>5.0680000000000001E-8</v>
      </c>
      <c r="V3060" s="122">
        <v>1.30564E-8</v>
      </c>
      <c r="W3060" s="122">
        <v>1.2451599999999999E-8</v>
      </c>
      <c r="X3060" s="122">
        <v>1.18216E-8</v>
      </c>
      <c r="Y3060" s="122">
        <v>1.1328799999999999E-8</v>
      </c>
      <c r="Z3060" s="122">
        <v>1.08472E-8</v>
      </c>
      <c r="AA3060" s="122">
        <v>0</v>
      </c>
      <c r="AB3060" s="122">
        <v>0</v>
      </c>
      <c r="AC3060" s="122">
        <v>0</v>
      </c>
      <c r="AD3060" s="122">
        <v>0</v>
      </c>
      <c r="AE3060" s="122">
        <v>0</v>
      </c>
      <c r="AF3060" s="122">
        <v>0</v>
      </c>
      <c r="AG3060" s="122">
        <v>0</v>
      </c>
      <c r="AH3060" s="122">
        <v>0</v>
      </c>
      <c r="AI3060" s="122">
        <v>0</v>
      </c>
      <c r="AJ3060" s="122">
        <v>0</v>
      </c>
      <c r="AK3060" s="122">
        <v>0</v>
      </c>
      <c r="AL3060" s="122">
        <v>0</v>
      </c>
    </row>
    <row r="3061" spans="1:38" hidden="1" x14ac:dyDescent="0.25">
      <c r="A3061" s="122" t="s">
        <v>2007</v>
      </c>
      <c r="B3061" s="122">
        <v>1</v>
      </c>
      <c r="C3061" s="122" t="s">
        <v>2198</v>
      </c>
      <c r="D3061" s="122" t="s">
        <v>2106</v>
      </c>
      <c r="E3061" s="122">
        <v>56</v>
      </c>
      <c r="F3061" s="122">
        <v>3.7774240000000002E-7</v>
      </c>
      <c r="G3061" s="122">
        <v>1.2416572000000001E-6</v>
      </c>
      <c r="H3061" s="122">
        <v>4.0235440000000003E-7</v>
      </c>
      <c r="I3061" s="122">
        <v>6.8084799999999996E-7</v>
      </c>
      <c r="J3061" s="122">
        <v>4.0214999999999998E-7</v>
      </c>
      <c r="K3061" s="122">
        <v>1.0656856000000001E-6</v>
      </c>
      <c r="L3061" s="122">
        <v>1.1062604E-6</v>
      </c>
      <c r="M3061" s="122">
        <v>5.6552440000000002E-7</v>
      </c>
      <c r="N3061" s="122">
        <v>6.4009960000000005E-7</v>
      </c>
      <c r="O3061" s="122">
        <v>9.1711199999999999E-7</v>
      </c>
      <c r="P3061" s="122">
        <v>7.0873320000000003E-7</v>
      </c>
      <c r="Q3061" s="122">
        <v>7.4524240000000005E-7</v>
      </c>
      <c r="R3061" s="122">
        <v>7.8967280000000005E-7</v>
      </c>
      <c r="S3061" s="122">
        <v>5.1723279999999997E-7</v>
      </c>
      <c r="T3061" s="122">
        <v>3.0562000000000001E-7</v>
      </c>
      <c r="U3061" s="122">
        <v>3.2205600000000001E-7</v>
      </c>
      <c r="V3061" s="122">
        <v>5.4604200000000004E-7</v>
      </c>
      <c r="W3061" s="122">
        <v>5.4019559999999995E-7</v>
      </c>
      <c r="X3061" s="122">
        <v>5.2811919999999995E-7</v>
      </c>
      <c r="Y3061" s="122">
        <v>2.331476E-7</v>
      </c>
      <c r="Z3061" s="122">
        <v>2.060716E-7</v>
      </c>
      <c r="AA3061" s="122">
        <v>9.47772E-8</v>
      </c>
      <c r="AB3061" s="122">
        <v>0</v>
      </c>
      <c r="AC3061" s="122">
        <v>0</v>
      </c>
      <c r="AD3061" s="122">
        <v>0</v>
      </c>
      <c r="AE3061" s="122">
        <v>0</v>
      </c>
      <c r="AF3061" s="122">
        <v>0</v>
      </c>
      <c r="AG3061" s="122">
        <v>0</v>
      </c>
      <c r="AH3061" s="122">
        <v>0</v>
      </c>
      <c r="AI3061" s="122">
        <v>0</v>
      </c>
      <c r="AJ3061" s="122">
        <v>0</v>
      </c>
      <c r="AK3061" s="122">
        <v>0</v>
      </c>
      <c r="AL3061" s="122">
        <v>0</v>
      </c>
    </row>
    <row r="3062" spans="1:38" hidden="1" x14ac:dyDescent="0.25">
      <c r="A3062" s="122" t="s">
        <v>2007</v>
      </c>
      <c r="B3062" s="122">
        <v>1</v>
      </c>
      <c r="C3062" s="122" t="s">
        <v>2198</v>
      </c>
      <c r="D3062" s="122" t="s">
        <v>2107</v>
      </c>
      <c r="E3062" s="122">
        <v>56</v>
      </c>
      <c r="F3062" s="122">
        <v>0</v>
      </c>
      <c r="G3062" s="122">
        <v>0</v>
      </c>
      <c r="H3062" s="122">
        <v>0</v>
      </c>
      <c r="I3062" s="122">
        <v>0</v>
      </c>
      <c r="J3062" s="122">
        <v>0</v>
      </c>
      <c r="K3062" s="122">
        <v>0</v>
      </c>
      <c r="L3062" s="122">
        <v>0</v>
      </c>
      <c r="M3062" s="122">
        <v>0</v>
      </c>
      <c r="N3062" s="122">
        <v>0</v>
      </c>
      <c r="O3062" s="122">
        <v>0</v>
      </c>
      <c r="P3062" s="122">
        <v>0</v>
      </c>
      <c r="Q3062" s="122">
        <v>0</v>
      </c>
      <c r="R3062" s="122">
        <v>0</v>
      </c>
      <c r="S3062" s="122">
        <v>0</v>
      </c>
      <c r="T3062" s="122">
        <v>0</v>
      </c>
      <c r="U3062" s="122">
        <v>0</v>
      </c>
      <c r="V3062" s="122">
        <v>0</v>
      </c>
      <c r="W3062" s="122">
        <v>0</v>
      </c>
      <c r="X3062" s="122">
        <v>0</v>
      </c>
      <c r="Y3062" s="122">
        <v>0</v>
      </c>
      <c r="Z3062" s="122">
        <v>0</v>
      </c>
      <c r="AA3062" s="122">
        <v>0</v>
      </c>
      <c r="AB3062" s="122">
        <v>0</v>
      </c>
      <c r="AC3062" s="122">
        <v>0</v>
      </c>
      <c r="AD3062" s="122">
        <v>0</v>
      </c>
      <c r="AE3062" s="122">
        <v>0</v>
      </c>
      <c r="AF3062" s="122">
        <v>0</v>
      </c>
      <c r="AG3062" s="122">
        <v>0</v>
      </c>
      <c r="AH3062" s="122">
        <v>0</v>
      </c>
      <c r="AI3062" s="122">
        <v>0</v>
      </c>
      <c r="AJ3062" s="122">
        <v>0</v>
      </c>
      <c r="AK3062" s="122">
        <v>0</v>
      </c>
      <c r="AL3062" s="122">
        <v>0</v>
      </c>
    </row>
    <row r="3063" spans="1:38" hidden="1" x14ac:dyDescent="0.25">
      <c r="A3063" s="122" t="s">
        <v>2007</v>
      </c>
      <c r="B3063" s="122">
        <v>1</v>
      </c>
      <c r="C3063" s="122" t="s">
        <v>2198</v>
      </c>
      <c r="D3063" s="122" t="s">
        <v>475</v>
      </c>
      <c r="E3063" s="122">
        <v>56</v>
      </c>
      <c r="F3063" s="122">
        <v>0</v>
      </c>
      <c r="G3063" s="122">
        <v>0</v>
      </c>
      <c r="H3063" s="122">
        <v>0</v>
      </c>
      <c r="I3063" s="122">
        <v>0</v>
      </c>
      <c r="J3063" s="122">
        <v>0</v>
      </c>
      <c r="K3063" s="122">
        <v>0</v>
      </c>
      <c r="L3063" s="122">
        <v>0</v>
      </c>
      <c r="M3063" s="122">
        <v>0</v>
      </c>
      <c r="N3063" s="122">
        <v>0</v>
      </c>
      <c r="O3063" s="122">
        <v>0</v>
      </c>
      <c r="P3063" s="122">
        <v>0</v>
      </c>
      <c r="Q3063" s="122">
        <v>0</v>
      </c>
      <c r="R3063" s="122">
        <v>0</v>
      </c>
      <c r="S3063" s="122">
        <v>0</v>
      </c>
      <c r="T3063" s="122">
        <v>0</v>
      </c>
      <c r="U3063" s="122">
        <v>0</v>
      </c>
      <c r="V3063" s="122">
        <v>0</v>
      </c>
      <c r="W3063" s="122">
        <v>0</v>
      </c>
      <c r="X3063" s="122">
        <v>0</v>
      </c>
      <c r="Y3063" s="122">
        <v>0</v>
      </c>
      <c r="Z3063" s="122">
        <v>0</v>
      </c>
      <c r="AA3063" s="122">
        <v>0</v>
      </c>
      <c r="AB3063" s="122">
        <v>0</v>
      </c>
      <c r="AC3063" s="122">
        <v>0</v>
      </c>
      <c r="AD3063" s="122">
        <v>0</v>
      </c>
      <c r="AE3063" s="122">
        <v>0</v>
      </c>
      <c r="AF3063" s="122">
        <v>0</v>
      </c>
      <c r="AG3063" s="122">
        <v>0</v>
      </c>
      <c r="AH3063" s="122">
        <v>0</v>
      </c>
      <c r="AI3063" s="122">
        <v>0</v>
      </c>
      <c r="AJ3063" s="122">
        <v>0</v>
      </c>
      <c r="AK3063" s="122">
        <v>0</v>
      </c>
      <c r="AL3063" s="122">
        <v>0</v>
      </c>
    </row>
    <row r="3064" spans="1:38" hidden="1" x14ac:dyDescent="0.25">
      <c r="A3064" s="122" t="s">
        <v>2007</v>
      </c>
      <c r="B3064" s="122">
        <v>1</v>
      </c>
      <c r="C3064" s="122" t="s">
        <v>2198</v>
      </c>
      <c r="D3064" s="122" t="s">
        <v>2108</v>
      </c>
      <c r="E3064" s="122">
        <v>56</v>
      </c>
      <c r="F3064" s="122">
        <v>1.5109724000000001E-6</v>
      </c>
      <c r="G3064" s="122">
        <v>1.3089131999999999E-6</v>
      </c>
      <c r="H3064" s="122">
        <v>1.5286151999999999E-6</v>
      </c>
      <c r="I3064" s="122">
        <v>1.369648E-6</v>
      </c>
      <c r="J3064" s="122">
        <v>1.3916055999999999E-6</v>
      </c>
      <c r="K3064" s="122">
        <v>1.398712E-6</v>
      </c>
      <c r="L3064" s="122">
        <v>2.0807136E-6</v>
      </c>
      <c r="M3064" s="122">
        <v>9.6523560000000006E-7</v>
      </c>
      <c r="N3064" s="122">
        <v>8.9588799999999996E-7</v>
      </c>
      <c r="O3064" s="122">
        <v>1.4392532E-6</v>
      </c>
      <c r="P3064" s="122">
        <v>9.5316760000000003E-7</v>
      </c>
      <c r="Q3064" s="122">
        <v>9.774576000000001E-7</v>
      </c>
      <c r="R3064" s="122">
        <v>1.0155123999999999E-6</v>
      </c>
      <c r="S3064" s="122">
        <v>1.2650876000000001E-6</v>
      </c>
      <c r="T3064" s="122">
        <v>1.4829668000000001E-6</v>
      </c>
      <c r="U3064" s="122">
        <v>1.2422815999999999E-6</v>
      </c>
      <c r="V3064" s="122">
        <v>1.3916167999999999E-6</v>
      </c>
      <c r="W3064" s="122">
        <v>1.3523411999999999E-6</v>
      </c>
      <c r="X3064" s="122">
        <v>1.3518876E-6</v>
      </c>
      <c r="Y3064" s="122">
        <v>1.2409292000000001E-6</v>
      </c>
      <c r="Z3064" s="122">
        <v>1.2187531999999999E-6</v>
      </c>
      <c r="AA3064" s="122">
        <v>1.2858860000000001E-6</v>
      </c>
      <c r="AB3064" s="122">
        <v>1.3142136E-6</v>
      </c>
      <c r="AC3064" s="122">
        <v>1.2348868E-6</v>
      </c>
      <c r="AD3064" s="122">
        <v>9.606996E-7</v>
      </c>
      <c r="AE3064" s="122">
        <v>9.5758319999999999E-7</v>
      </c>
      <c r="AF3064" s="122">
        <v>9.5346439999999999E-7</v>
      </c>
      <c r="AG3064" s="122">
        <v>9.5272240000000005E-7</v>
      </c>
      <c r="AH3064" s="122">
        <v>9.5024440000000004E-7</v>
      </c>
      <c r="AI3064" s="122">
        <v>9.5064480000000004E-7</v>
      </c>
      <c r="AJ3064" s="122">
        <v>9.4764880000000003E-7</v>
      </c>
      <c r="AK3064" s="122">
        <v>9.4307359999999997E-7</v>
      </c>
      <c r="AL3064" s="122">
        <v>0</v>
      </c>
    </row>
    <row r="3065" spans="1:38" hidden="1" x14ac:dyDescent="0.25">
      <c r="A3065" s="122" t="s">
        <v>2007</v>
      </c>
      <c r="B3065" s="122">
        <v>1</v>
      </c>
      <c r="C3065" s="122" t="s">
        <v>2198</v>
      </c>
      <c r="D3065" s="122" t="s">
        <v>2109</v>
      </c>
      <c r="E3065" s="122">
        <v>56</v>
      </c>
      <c r="F3065" s="122">
        <v>7.9326127999999999E-6</v>
      </c>
      <c r="G3065" s="122">
        <v>6.2445012000000002E-6</v>
      </c>
      <c r="H3065" s="122">
        <v>8.1510883999999992E-6</v>
      </c>
      <c r="I3065" s="122">
        <v>8.2944596000000008E-6</v>
      </c>
      <c r="J3065" s="122">
        <v>8.8271987999999998E-6</v>
      </c>
      <c r="K3065" s="122">
        <v>1.04170808E-5</v>
      </c>
      <c r="L3065" s="122">
        <v>1.1941675199999999E-5</v>
      </c>
      <c r="M3065" s="122">
        <v>8.4802788000000001E-6</v>
      </c>
      <c r="N3065" s="122">
        <v>7.9408140000000002E-6</v>
      </c>
      <c r="O3065" s="122">
        <v>8.3457108000000006E-6</v>
      </c>
      <c r="P3065" s="122">
        <v>8.2107984000000004E-6</v>
      </c>
      <c r="Q3065" s="122">
        <v>5.6585619999999997E-6</v>
      </c>
      <c r="R3065" s="122">
        <v>3.6302391999999999E-6</v>
      </c>
      <c r="S3065" s="122">
        <v>4.6895716000000003E-6</v>
      </c>
      <c r="T3065" s="122">
        <v>6.5905615999999997E-6</v>
      </c>
      <c r="U3065" s="122">
        <v>7.8434636000000005E-6</v>
      </c>
      <c r="V3065" s="122">
        <v>9.5819276000000007E-6</v>
      </c>
      <c r="W3065" s="122">
        <v>9.4182340000000004E-6</v>
      </c>
      <c r="X3065" s="122">
        <v>9.3710987999999998E-6</v>
      </c>
      <c r="Y3065" s="122">
        <v>1.05450688E-5</v>
      </c>
      <c r="Z3065" s="122">
        <v>1.0328332E-5</v>
      </c>
      <c r="AA3065" s="122">
        <v>1.09093852E-5</v>
      </c>
      <c r="AB3065" s="122">
        <v>1.1054797599999999E-5</v>
      </c>
      <c r="AC3065" s="122">
        <v>1.13911812E-5</v>
      </c>
      <c r="AD3065" s="122">
        <v>1.136345E-5</v>
      </c>
      <c r="AE3065" s="122">
        <v>1.1112962E-5</v>
      </c>
      <c r="AF3065" s="122">
        <v>1.14594228E-5</v>
      </c>
      <c r="AG3065" s="122">
        <v>1.14082276E-5</v>
      </c>
      <c r="AH3065" s="122">
        <v>1.1340282800000001E-5</v>
      </c>
      <c r="AI3065" s="122">
        <v>1.07213092E-5</v>
      </c>
      <c r="AJ3065" s="122">
        <v>1.0041340400000001E-5</v>
      </c>
      <c r="AK3065" s="122">
        <v>1.0514797999999999E-5</v>
      </c>
      <c r="AL3065" s="122">
        <v>0</v>
      </c>
    </row>
    <row r="3066" spans="1:38" hidden="1" x14ac:dyDescent="0.25">
      <c r="A3066" s="122" t="s">
        <v>2007</v>
      </c>
      <c r="B3066" s="122">
        <v>1</v>
      </c>
      <c r="C3066" s="122" t="s">
        <v>2198</v>
      </c>
      <c r="D3066" s="122" t="s">
        <v>2110</v>
      </c>
      <c r="E3066" s="122">
        <v>56</v>
      </c>
      <c r="F3066" s="122">
        <v>0</v>
      </c>
      <c r="G3066" s="122">
        <v>0</v>
      </c>
      <c r="H3066" s="122">
        <v>0</v>
      </c>
      <c r="I3066" s="122">
        <v>0</v>
      </c>
      <c r="J3066" s="122">
        <v>0</v>
      </c>
      <c r="K3066" s="122">
        <v>0</v>
      </c>
      <c r="L3066" s="122">
        <v>0</v>
      </c>
      <c r="M3066" s="122">
        <v>0</v>
      </c>
      <c r="N3066" s="122">
        <v>0</v>
      </c>
      <c r="O3066" s="122">
        <v>0</v>
      </c>
      <c r="P3066" s="122">
        <v>0</v>
      </c>
      <c r="Q3066" s="122">
        <v>0</v>
      </c>
      <c r="R3066" s="122">
        <v>0</v>
      </c>
      <c r="S3066" s="122">
        <v>0</v>
      </c>
      <c r="T3066" s="122">
        <v>0</v>
      </c>
      <c r="U3066" s="122">
        <v>0</v>
      </c>
      <c r="V3066" s="122">
        <v>0</v>
      </c>
      <c r="W3066" s="122">
        <v>0</v>
      </c>
      <c r="X3066" s="122">
        <v>0</v>
      </c>
      <c r="Y3066" s="122">
        <v>0</v>
      </c>
      <c r="Z3066" s="122">
        <v>0</v>
      </c>
      <c r="AA3066" s="122">
        <v>0</v>
      </c>
      <c r="AB3066" s="122">
        <v>0</v>
      </c>
      <c r="AC3066" s="122">
        <v>0</v>
      </c>
      <c r="AD3066" s="122">
        <v>0</v>
      </c>
      <c r="AE3066" s="122">
        <v>0</v>
      </c>
      <c r="AF3066" s="122">
        <v>0</v>
      </c>
      <c r="AG3066" s="122">
        <v>0</v>
      </c>
      <c r="AH3066" s="122">
        <v>0</v>
      </c>
      <c r="AI3066" s="122">
        <v>0</v>
      </c>
      <c r="AJ3066" s="122">
        <v>0</v>
      </c>
      <c r="AK3066" s="122">
        <v>0</v>
      </c>
      <c r="AL3066" s="122">
        <v>0</v>
      </c>
    </row>
    <row r="3067" spans="1:38" hidden="1" x14ac:dyDescent="0.25">
      <c r="A3067" s="122" t="s">
        <v>2007</v>
      </c>
      <c r="B3067" s="122">
        <v>1</v>
      </c>
      <c r="C3067" s="122" t="s">
        <v>2198</v>
      </c>
      <c r="D3067" s="122" t="s">
        <v>2111</v>
      </c>
      <c r="E3067" s="122">
        <v>56</v>
      </c>
      <c r="F3067" s="122">
        <v>0</v>
      </c>
      <c r="G3067" s="122">
        <v>0</v>
      </c>
      <c r="H3067" s="122">
        <v>0</v>
      </c>
      <c r="I3067" s="122">
        <v>0</v>
      </c>
      <c r="J3067" s="122">
        <v>0</v>
      </c>
      <c r="K3067" s="122">
        <v>0</v>
      </c>
      <c r="L3067" s="122">
        <v>0</v>
      </c>
      <c r="M3067" s="122">
        <v>0</v>
      </c>
      <c r="N3067" s="122">
        <v>0</v>
      </c>
      <c r="O3067" s="122">
        <v>0</v>
      </c>
      <c r="P3067" s="122">
        <v>0</v>
      </c>
      <c r="Q3067" s="122">
        <v>0</v>
      </c>
      <c r="R3067" s="122">
        <v>0</v>
      </c>
      <c r="S3067" s="122">
        <v>0</v>
      </c>
      <c r="T3067" s="122">
        <v>0</v>
      </c>
      <c r="U3067" s="122">
        <v>0</v>
      </c>
      <c r="V3067" s="122">
        <v>0</v>
      </c>
      <c r="W3067" s="122">
        <v>0</v>
      </c>
      <c r="X3067" s="122">
        <v>0</v>
      </c>
      <c r="Y3067" s="122">
        <v>0</v>
      </c>
      <c r="Z3067" s="122">
        <v>0</v>
      </c>
      <c r="AA3067" s="122">
        <v>0</v>
      </c>
      <c r="AB3067" s="122">
        <v>0</v>
      </c>
      <c r="AC3067" s="122">
        <v>0</v>
      </c>
      <c r="AD3067" s="122">
        <v>0</v>
      </c>
      <c r="AE3067" s="122">
        <v>0</v>
      </c>
      <c r="AF3067" s="122">
        <v>0</v>
      </c>
      <c r="AG3067" s="122">
        <v>0</v>
      </c>
      <c r="AH3067" s="122">
        <v>0</v>
      </c>
      <c r="AI3067" s="122">
        <v>0</v>
      </c>
      <c r="AJ3067" s="122">
        <v>0</v>
      </c>
      <c r="AK3067" s="122">
        <v>0</v>
      </c>
      <c r="AL3067" s="122">
        <v>0</v>
      </c>
    </row>
    <row r="3068" spans="1:38" hidden="1" x14ac:dyDescent="0.25">
      <c r="A3068" s="122" t="s">
        <v>2007</v>
      </c>
      <c r="B3068" s="122">
        <v>1</v>
      </c>
      <c r="C3068" s="122" t="s">
        <v>2198</v>
      </c>
      <c r="D3068" s="122" t="s">
        <v>2112</v>
      </c>
      <c r="E3068" s="122">
        <v>56</v>
      </c>
      <c r="F3068" s="122">
        <v>2.0775887999999999E-5</v>
      </c>
      <c r="G3068" s="122">
        <v>1.47964152E-5</v>
      </c>
      <c r="H3068" s="122">
        <v>2.0024729200000001E-5</v>
      </c>
      <c r="I3068" s="122">
        <v>2.2408383200000001E-5</v>
      </c>
      <c r="J3068" s="122">
        <v>2.50294128E-5</v>
      </c>
      <c r="K3068" s="122">
        <v>2.3098742800000001E-5</v>
      </c>
      <c r="L3068" s="122">
        <v>2.3887808E-5</v>
      </c>
      <c r="M3068" s="122">
        <v>1.9856261600000001E-5</v>
      </c>
      <c r="N3068" s="122">
        <v>1.6909863600000001E-5</v>
      </c>
      <c r="O3068" s="122">
        <v>1.8128227600000001E-5</v>
      </c>
      <c r="P3068" s="122">
        <v>1.9592518400000002E-5</v>
      </c>
      <c r="Q3068" s="122">
        <v>1.95157788E-5</v>
      </c>
      <c r="R3068" s="122">
        <v>1.9069422400000001E-5</v>
      </c>
      <c r="S3068" s="122">
        <v>2.4379025999999999E-5</v>
      </c>
      <c r="T3068" s="122">
        <v>2.97254972E-5</v>
      </c>
      <c r="U3068" s="122">
        <v>2.48536764E-5</v>
      </c>
      <c r="V3068" s="122">
        <v>2.15193104E-5</v>
      </c>
      <c r="W3068" s="122">
        <v>2.0568494800000001E-5</v>
      </c>
      <c r="X3068" s="122">
        <v>1.9952178400000001E-5</v>
      </c>
      <c r="Y3068" s="122">
        <v>1.8417621599999998E-5</v>
      </c>
      <c r="Z3068" s="122">
        <v>1.80841808E-5</v>
      </c>
      <c r="AA3068" s="122">
        <v>2.0390854399999999E-5</v>
      </c>
      <c r="AB3068" s="122">
        <v>2.05529464E-5</v>
      </c>
      <c r="AC3068" s="122">
        <v>2.0399545599999999E-5</v>
      </c>
      <c r="AD3068" s="122">
        <v>2.06495324E-5</v>
      </c>
      <c r="AE3068" s="122">
        <v>2.11063356E-5</v>
      </c>
      <c r="AF3068" s="122">
        <v>2.09791624E-5</v>
      </c>
      <c r="AG3068" s="122">
        <v>2.1486306800000001E-5</v>
      </c>
      <c r="AH3068" s="122">
        <v>2.1075992000000001E-5</v>
      </c>
      <c r="AI3068" s="122">
        <v>2.1347813200000001E-5</v>
      </c>
      <c r="AJ3068" s="122">
        <v>2.1097686400000001E-5</v>
      </c>
      <c r="AK3068" s="122">
        <v>2.1130295199999999E-5</v>
      </c>
      <c r="AL3068" s="122">
        <v>0</v>
      </c>
    </row>
    <row r="3069" spans="1:38" hidden="1" x14ac:dyDescent="0.25">
      <c r="A3069" s="122" t="s">
        <v>2007</v>
      </c>
      <c r="B3069" s="122">
        <v>1</v>
      </c>
      <c r="C3069" s="122" t="s">
        <v>2198</v>
      </c>
      <c r="D3069" s="122" t="s">
        <v>2113</v>
      </c>
      <c r="E3069" s="122">
        <v>56</v>
      </c>
      <c r="F3069" s="122">
        <v>8.8140135999999992E-6</v>
      </c>
      <c r="G3069" s="122">
        <v>6.4980075999999999E-6</v>
      </c>
      <c r="H3069" s="122">
        <v>5.0836771999999996E-6</v>
      </c>
      <c r="I3069" s="122">
        <v>5.17853E-6</v>
      </c>
      <c r="J3069" s="122">
        <v>4.6766523999999998E-6</v>
      </c>
      <c r="K3069" s="122">
        <v>5.1800868000000001E-6</v>
      </c>
      <c r="L3069" s="122">
        <v>1.2756128E-6</v>
      </c>
      <c r="M3069" s="122">
        <v>7.0892920000000005E-7</v>
      </c>
      <c r="N3069" s="122">
        <v>0</v>
      </c>
      <c r="O3069" s="122">
        <v>3.0608479999999999E-7</v>
      </c>
      <c r="P3069" s="122">
        <v>0</v>
      </c>
      <c r="Q3069" s="122">
        <v>0</v>
      </c>
      <c r="R3069" s="122">
        <v>0</v>
      </c>
      <c r="S3069" s="122">
        <v>0</v>
      </c>
      <c r="T3069" s="122">
        <v>0</v>
      </c>
      <c r="U3069" s="122">
        <v>0</v>
      </c>
      <c r="V3069" s="122">
        <v>0</v>
      </c>
      <c r="W3069" s="122">
        <v>0</v>
      </c>
      <c r="X3069" s="122">
        <v>0</v>
      </c>
      <c r="Y3069" s="122">
        <v>0</v>
      </c>
      <c r="Z3069" s="122">
        <v>0</v>
      </c>
      <c r="AA3069" s="122">
        <v>0</v>
      </c>
      <c r="AB3069" s="122">
        <v>3.3712000000000001E-9</v>
      </c>
      <c r="AC3069" s="122">
        <v>4.5947999999999999E-9</v>
      </c>
      <c r="AD3069" s="122">
        <v>5.1520000000000004E-10</v>
      </c>
      <c r="AE3069" s="122">
        <v>0</v>
      </c>
      <c r="AF3069" s="122">
        <v>0</v>
      </c>
      <c r="AG3069" s="122">
        <v>2.4690119999999998E-7</v>
      </c>
      <c r="AH3069" s="122">
        <v>0</v>
      </c>
      <c r="AI3069" s="122">
        <v>0</v>
      </c>
      <c r="AJ3069" s="122">
        <v>0</v>
      </c>
      <c r="AK3069" s="122">
        <v>0</v>
      </c>
      <c r="AL3069" s="122">
        <v>0</v>
      </c>
    </row>
    <row r="3070" spans="1:38" hidden="1" x14ac:dyDescent="0.25">
      <c r="A3070" s="122" t="s">
        <v>2007</v>
      </c>
      <c r="B3070" s="122">
        <v>1</v>
      </c>
      <c r="C3070" s="122" t="s">
        <v>2198</v>
      </c>
      <c r="D3070" s="122" t="s">
        <v>2114</v>
      </c>
      <c r="E3070" s="122">
        <v>56</v>
      </c>
      <c r="F3070" s="122">
        <v>2.9463979999999998E-6</v>
      </c>
      <c r="G3070" s="122">
        <v>1.5520708000000001E-6</v>
      </c>
      <c r="H3070" s="122">
        <v>1.2399212E-6</v>
      </c>
      <c r="I3070" s="122">
        <v>1.4326339999999999E-6</v>
      </c>
      <c r="J3070" s="122">
        <v>1.2965931999999999E-6</v>
      </c>
      <c r="K3070" s="122">
        <v>1.3321083999999999E-6</v>
      </c>
      <c r="L3070" s="122">
        <v>1.3927116E-6</v>
      </c>
      <c r="M3070" s="122">
        <v>1.4363608E-6</v>
      </c>
      <c r="N3070" s="122">
        <v>1.8044991999999999E-6</v>
      </c>
      <c r="O3070" s="122">
        <v>1.8061988000000001E-6</v>
      </c>
      <c r="P3070" s="122">
        <v>1.9881259999999999E-6</v>
      </c>
      <c r="Q3070" s="122">
        <v>9.9317959999999998E-7</v>
      </c>
      <c r="R3070" s="122">
        <v>0</v>
      </c>
      <c r="S3070" s="122">
        <v>8.5092279999999999E-7</v>
      </c>
      <c r="T3070" s="122">
        <v>1.7698352E-6</v>
      </c>
      <c r="U3070" s="122">
        <v>1.6983064E-6</v>
      </c>
      <c r="V3070" s="122">
        <v>8.1166679999999995E-7</v>
      </c>
      <c r="W3070" s="122">
        <v>6.1811400000000003E-7</v>
      </c>
      <c r="X3070" s="122">
        <v>3.7577679999999998E-7</v>
      </c>
      <c r="Y3070" s="122">
        <v>1.25034E-6</v>
      </c>
      <c r="Z3070" s="122">
        <v>1.2556964E-6</v>
      </c>
      <c r="AA3070" s="122">
        <v>1.4113232E-6</v>
      </c>
      <c r="AB3070" s="122">
        <v>1.8117008000000001E-6</v>
      </c>
      <c r="AC3070" s="122">
        <v>1.7350396E-6</v>
      </c>
      <c r="AD3070" s="122">
        <v>1.7509771999999999E-6</v>
      </c>
      <c r="AE3070" s="122">
        <v>1.9518800000000002E-6</v>
      </c>
      <c r="AF3070" s="122">
        <v>2.0099127999999999E-6</v>
      </c>
      <c r="AG3070" s="122">
        <v>1.9306308000000001E-6</v>
      </c>
      <c r="AH3070" s="122">
        <v>1.777412E-6</v>
      </c>
      <c r="AI3070" s="122">
        <v>1.721118E-6</v>
      </c>
      <c r="AJ3070" s="122">
        <v>1.859984E-6</v>
      </c>
      <c r="AK3070" s="122">
        <v>1.7092908E-6</v>
      </c>
      <c r="AL3070" s="122">
        <v>0</v>
      </c>
    </row>
    <row r="3071" spans="1:38" hidden="1" x14ac:dyDescent="0.25">
      <c r="A3071" s="122" t="s">
        <v>2007</v>
      </c>
      <c r="B3071" s="122">
        <v>1</v>
      </c>
      <c r="C3071" s="122" t="s">
        <v>2198</v>
      </c>
      <c r="D3071" s="122" t="s">
        <v>2115</v>
      </c>
      <c r="E3071" s="122">
        <v>56</v>
      </c>
      <c r="F3071" s="122">
        <v>1.3850592000000001E-6</v>
      </c>
      <c r="G3071" s="122">
        <v>1.024366E-6</v>
      </c>
      <c r="H3071" s="122">
        <v>1.0384332E-6</v>
      </c>
      <c r="I3071" s="122">
        <v>9.1975239999999998E-7</v>
      </c>
      <c r="J3071" s="122">
        <v>1.0128972000000001E-6</v>
      </c>
      <c r="K3071" s="122">
        <v>1.0988292E-6</v>
      </c>
      <c r="L3071" s="122">
        <v>2.2207639999999998E-6</v>
      </c>
      <c r="M3071" s="122">
        <v>1.5427664E-6</v>
      </c>
      <c r="N3071" s="122">
        <v>2.2957088E-6</v>
      </c>
      <c r="O3071" s="122">
        <v>2.474416E-6</v>
      </c>
      <c r="P3071" s="122">
        <v>1.1927719999999999E-6</v>
      </c>
      <c r="Q3071" s="122">
        <v>1.1068651999999999E-6</v>
      </c>
      <c r="R3071" s="122">
        <v>1.0522399999999999E-6</v>
      </c>
      <c r="S3071" s="122">
        <v>9.3540720000000004E-7</v>
      </c>
      <c r="T3071" s="122">
        <v>8.0473679999999998E-7</v>
      </c>
      <c r="U3071" s="122">
        <v>7.7112280000000003E-7</v>
      </c>
      <c r="V3071" s="122">
        <v>9.9691200000000005E-7</v>
      </c>
      <c r="W3071" s="122">
        <v>9.848915999999999E-7</v>
      </c>
      <c r="X3071" s="122">
        <v>9.7581120000000001E-7</v>
      </c>
      <c r="Y3071" s="122">
        <v>9.3609320000000003E-7</v>
      </c>
      <c r="Z3071" s="122">
        <v>9.2686160000000001E-7</v>
      </c>
      <c r="AA3071" s="122">
        <v>9.8072239999999993E-7</v>
      </c>
      <c r="AB3071" s="122">
        <v>9.8639519999999994E-7</v>
      </c>
      <c r="AC3071" s="122">
        <v>9.9608599999999991E-7</v>
      </c>
      <c r="AD3071" s="122">
        <v>9.9080239999999992E-7</v>
      </c>
      <c r="AE3071" s="122">
        <v>9.8516600000000002E-7</v>
      </c>
      <c r="AF3071" s="122">
        <v>9.509024E-7</v>
      </c>
      <c r="AG3071" s="122">
        <v>9.4935399999999997E-7</v>
      </c>
      <c r="AH3071" s="122">
        <v>9.5009600000000001E-7</v>
      </c>
      <c r="AI3071" s="122">
        <v>9.6466720000000008E-7</v>
      </c>
      <c r="AJ3071" s="122">
        <v>9.3504880000000004E-7</v>
      </c>
      <c r="AK3071" s="122">
        <v>9.2076319999999996E-7</v>
      </c>
      <c r="AL3071" s="122">
        <v>0</v>
      </c>
    </row>
    <row r="3072" spans="1:38" hidden="1" x14ac:dyDescent="0.25">
      <c r="A3072" s="122" t="s">
        <v>2007</v>
      </c>
      <c r="B3072" s="122">
        <v>1</v>
      </c>
      <c r="C3072" s="122" t="s">
        <v>2198</v>
      </c>
      <c r="D3072" s="122" t="s">
        <v>2116</v>
      </c>
      <c r="E3072" s="122">
        <v>56</v>
      </c>
      <c r="F3072" s="122">
        <v>3.7648436000000001E-6</v>
      </c>
      <c r="G3072" s="122">
        <v>1.2287234399999999E-5</v>
      </c>
      <c r="H3072" s="122">
        <v>1.3924316E-5</v>
      </c>
      <c r="I3072" s="122">
        <v>6.5703595999999998E-6</v>
      </c>
      <c r="J3072" s="122">
        <v>9.3613940000000001E-6</v>
      </c>
      <c r="K3072" s="122">
        <v>8.1524968000000005E-6</v>
      </c>
      <c r="L3072" s="122">
        <v>7.467726E-6</v>
      </c>
      <c r="M3072" s="122">
        <v>1.13897728E-5</v>
      </c>
      <c r="N3072" s="122">
        <v>1.0302698E-5</v>
      </c>
      <c r="O3072" s="122">
        <v>8.4883708000000007E-6</v>
      </c>
      <c r="P3072" s="122">
        <v>1.03705952E-5</v>
      </c>
      <c r="Q3072" s="122">
        <v>9.0462259999999993E-6</v>
      </c>
      <c r="R3072" s="122">
        <v>8.0789436000000005E-6</v>
      </c>
      <c r="S3072" s="122">
        <v>8.3028260000000007E-6</v>
      </c>
      <c r="T3072" s="122">
        <v>8.4530851999999993E-6</v>
      </c>
      <c r="U3072" s="122">
        <v>1.11504036E-5</v>
      </c>
      <c r="V3072" s="122">
        <v>1.36715152E-5</v>
      </c>
      <c r="W3072" s="122">
        <v>1.35019864E-5</v>
      </c>
      <c r="X3072" s="122">
        <v>1.3693758400000001E-5</v>
      </c>
      <c r="Y3072" s="122">
        <v>1.58569908E-5</v>
      </c>
      <c r="Z3072" s="122">
        <v>1.558886E-5</v>
      </c>
      <c r="AA3072" s="122">
        <v>1.50270036E-5</v>
      </c>
      <c r="AB3072" s="122">
        <v>1.4673778E-5</v>
      </c>
      <c r="AC3072" s="122">
        <v>1.5024175600000001E-5</v>
      </c>
      <c r="AD3072" s="122">
        <v>1.5422021999999999E-5</v>
      </c>
      <c r="AE3072" s="122">
        <v>1.5631971599999999E-5</v>
      </c>
      <c r="AF3072" s="122">
        <v>1.56726948E-5</v>
      </c>
      <c r="AG3072" s="122">
        <v>1.5894983999999999E-5</v>
      </c>
      <c r="AH3072" s="122">
        <v>1.54147224E-5</v>
      </c>
      <c r="AI3072" s="122">
        <v>1.5527982400000002E-5</v>
      </c>
      <c r="AJ3072" s="122">
        <v>1.5389718399999998E-5</v>
      </c>
      <c r="AK3072" s="122">
        <v>1.55114876E-5</v>
      </c>
      <c r="AL3072" s="122">
        <v>0</v>
      </c>
    </row>
    <row r="3073" spans="1:38" hidden="1" x14ac:dyDescent="0.25">
      <c r="A3073" s="122" t="s">
        <v>2007</v>
      </c>
      <c r="B3073" s="122">
        <v>1</v>
      </c>
      <c r="C3073" s="122" t="s">
        <v>2198</v>
      </c>
      <c r="D3073" s="122" t="s">
        <v>2117</v>
      </c>
      <c r="E3073" s="122">
        <v>56</v>
      </c>
      <c r="F3073" s="122">
        <v>0</v>
      </c>
      <c r="G3073" s="122">
        <v>0</v>
      </c>
      <c r="H3073" s="122">
        <v>0</v>
      </c>
      <c r="I3073" s="122">
        <v>0</v>
      </c>
      <c r="J3073" s="122">
        <v>0</v>
      </c>
      <c r="K3073" s="122">
        <v>0</v>
      </c>
      <c r="L3073" s="122">
        <v>0</v>
      </c>
      <c r="M3073" s="122">
        <v>0</v>
      </c>
      <c r="N3073" s="122">
        <v>0</v>
      </c>
      <c r="O3073" s="122">
        <v>0</v>
      </c>
      <c r="P3073" s="122">
        <v>0</v>
      </c>
      <c r="Q3073" s="122">
        <v>0</v>
      </c>
      <c r="R3073" s="122">
        <v>0</v>
      </c>
      <c r="S3073" s="122">
        <v>6.7647999999999996E-9</v>
      </c>
      <c r="T3073" s="122">
        <v>1.34848E-8</v>
      </c>
      <c r="U3073" s="122">
        <v>1.2992E-8</v>
      </c>
      <c r="V3073" s="122">
        <v>3.0856000000000002E-9</v>
      </c>
      <c r="W3073" s="122">
        <v>2.5676000000000001E-9</v>
      </c>
      <c r="X3073" s="122">
        <v>2.086E-9</v>
      </c>
      <c r="Y3073" s="122">
        <v>1.9991999999999999E-9</v>
      </c>
      <c r="Z3073" s="122">
        <v>1.9124000000000001E-9</v>
      </c>
      <c r="AA3073" s="122">
        <v>0</v>
      </c>
      <c r="AB3073" s="122">
        <v>0</v>
      </c>
      <c r="AC3073" s="122">
        <v>0</v>
      </c>
      <c r="AD3073" s="122">
        <v>0</v>
      </c>
      <c r="AE3073" s="122">
        <v>0</v>
      </c>
      <c r="AF3073" s="122">
        <v>0</v>
      </c>
      <c r="AG3073" s="122">
        <v>0</v>
      </c>
      <c r="AH3073" s="122">
        <v>0</v>
      </c>
      <c r="AI3073" s="122">
        <v>0</v>
      </c>
      <c r="AJ3073" s="122">
        <v>0</v>
      </c>
      <c r="AK3073" s="122">
        <v>0</v>
      </c>
      <c r="AL3073" s="122">
        <v>0</v>
      </c>
    </row>
    <row r="3074" spans="1:38" hidden="1" x14ac:dyDescent="0.25">
      <c r="A3074" s="122" t="s">
        <v>2007</v>
      </c>
      <c r="B3074" s="122">
        <v>1</v>
      </c>
      <c r="C3074" s="122" t="s">
        <v>2198</v>
      </c>
      <c r="D3074" s="122" t="s">
        <v>2118</v>
      </c>
      <c r="E3074" s="122">
        <v>56</v>
      </c>
      <c r="F3074" s="122">
        <v>9.4435879999999996E-7</v>
      </c>
      <c r="G3074" s="122">
        <v>1.4485996E-6</v>
      </c>
      <c r="H3074" s="122">
        <v>1.291584E-6</v>
      </c>
      <c r="I3074" s="122">
        <v>1.4079352000000001E-6</v>
      </c>
      <c r="J3074" s="122">
        <v>1.3225240000000001E-6</v>
      </c>
      <c r="K3074" s="122">
        <v>1.113056E-6</v>
      </c>
      <c r="L3074" s="122">
        <v>8.7986080000000004E-7</v>
      </c>
      <c r="M3074" s="122">
        <v>1.4411292000000001E-6</v>
      </c>
      <c r="N3074" s="122">
        <v>1.0190712E-6</v>
      </c>
      <c r="O3074" s="122">
        <v>9.5878719999999998E-7</v>
      </c>
      <c r="P3074" s="122">
        <v>1.4121100000000001E-6</v>
      </c>
      <c r="Q3074" s="122">
        <v>1.8946732E-6</v>
      </c>
      <c r="R3074" s="122">
        <v>2.0118307999999999E-6</v>
      </c>
      <c r="S3074" s="122">
        <v>1.5426207999999999E-6</v>
      </c>
      <c r="T3074" s="122">
        <v>9.1702240000000001E-7</v>
      </c>
      <c r="U3074" s="122">
        <v>1.0367E-6</v>
      </c>
      <c r="V3074" s="122">
        <v>1.2596668E-6</v>
      </c>
      <c r="W3074" s="122">
        <v>1.2093004E-6</v>
      </c>
      <c r="X3074" s="122">
        <v>1.1590404000000001E-6</v>
      </c>
      <c r="Y3074" s="122">
        <v>5.3084640000000004E-7</v>
      </c>
      <c r="Z3074" s="122">
        <v>3.0339119999999998E-7</v>
      </c>
      <c r="AA3074" s="122">
        <v>0</v>
      </c>
      <c r="AB3074" s="122">
        <v>0</v>
      </c>
      <c r="AC3074" s="122">
        <v>0</v>
      </c>
      <c r="AD3074" s="122">
        <v>0</v>
      </c>
      <c r="AE3074" s="122">
        <v>0</v>
      </c>
      <c r="AF3074" s="122">
        <v>0</v>
      </c>
      <c r="AG3074" s="122">
        <v>0</v>
      </c>
      <c r="AH3074" s="122">
        <v>0</v>
      </c>
      <c r="AI3074" s="122">
        <v>0</v>
      </c>
      <c r="AJ3074" s="122">
        <v>0</v>
      </c>
      <c r="AK3074" s="122">
        <v>0</v>
      </c>
      <c r="AL3074" s="122">
        <v>0</v>
      </c>
    </row>
    <row r="3075" spans="1:38" hidden="1" x14ac:dyDescent="0.25">
      <c r="A3075" s="122" t="s">
        <v>2007</v>
      </c>
      <c r="B3075" s="122">
        <v>1</v>
      </c>
      <c r="C3075" s="122" t="s">
        <v>2198</v>
      </c>
      <c r="D3075" s="122" t="s">
        <v>2119</v>
      </c>
      <c r="E3075" s="122">
        <v>56</v>
      </c>
      <c r="F3075" s="122">
        <v>0</v>
      </c>
      <c r="G3075" s="122">
        <v>0</v>
      </c>
      <c r="H3075" s="122">
        <v>0</v>
      </c>
      <c r="I3075" s="122">
        <v>1.247876E-7</v>
      </c>
      <c r="J3075" s="122">
        <v>0</v>
      </c>
      <c r="K3075" s="122">
        <v>0</v>
      </c>
      <c r="L3075" s="122">
        <v>0</v>
      </c>
      <c r="M3075" s="122">
        <v>0</v>
      </c>
      <c r="N3075" s="122">
        <v>0</v>
      </c>
      <c r="O3075" s="122">
        <v>0</v>
      </c>
      <c r="P3075" s="122">
        <v>0</v>
      </c>
      <c r="Q3075" s="122">
        <v>0</v>
      </c>
      <c r="R3075" s="122">
        <v>0</v>
      </c>
      <c r="S3075" s="122">
        <v>0</v>
      </c>
      <c r="T3075" s="122">
        <v>0</v>
      </c>
      <c r="U3075" s="122">
        <v>0</v>
      </c>
      <c r="V3075" s="122">
        <v>0</v>
      </c>
      <c r="W3075" s="122">
        <v>0</v>
      </c>
      <c r="X3075" s="122">
        <v>0</v>
      </c>
      <c r="Y3075" s="122">
        <v>0</v>
      </c>
      <c r="Z3075" s="122">
        <v>0</v>
      </c>
      <c r="AA3075" s="122">
        <v>0</v>
      </c>
      <c r="AB3075" s="122">
        <v>0</v>
      </c>
      <c r="AC3075" s="122">
        <v>0</v>
      </c>
      <c r="AD3075" s="122">
        <v>0</v>
      </c>
      <c r="AE3075" s="122">
        <v>0</v>
      </c>
      <c r="AF3075" s="122">
        <v>0</v>
      </c>
      <c r="AG3075" s="122">
        <v>0</v>
      </c>
      <c r="AH3075" s="122">
        <v>0</v>
      </c>
      <c r="AI3075" s="122">
        <v>0</v>
      </c>
      <c r="AJ3075" s="122">
        <v>0</v>
      </c>
      <c r="AK3075" s="122">
        <v>0</v>
      </c>
      <c r="AL3075" s="122">
        <v>0</v>
      </c>
    </row>
    <row r="3076" spans="1:38" hidden="1" x14ac:dyDescent="0.25">
      <c r="A3076" s="122" t="s">
        <v>2007</v>
      </c>
      <c r="B3076" s="122">
        <v>1</v>
      </c>
      <c r="C3076" s="122" t="s">
        <v>2198</v>
      </c>
      <c r="D3076" s="122" t="s">
        <v>2120</v>
      </c>
      <c r="E3076" s="122">
        <v>56</v>
      </c>
      <c r="F3076" s="122">
        <v>2.0398139999999999E-6</v>
      </c>
      <c r="G3076" s="122">
        <v>2.3281075999999998E-6</v>
      </c>
      <c r="H3076" s="122">
        <v>2.3971807999999999E-6</v>
      </c>
      <c r="I3076" s="122">
        <v>2.173654E-6</v>
      </c>
      <c r="J3076" s="122">
        <v>2.1782740000000001E-6</v>
      </c>
      <c r="K3076" s="122">
        <v>2.2379392000000001E-6</v>
      </c>
      <c r="L3076" s="122">
        <v>5.0789480000000003E-7</v>
      </c>
      <c r="M3076" s="122">
        <v>2.1823507999999999E-6</v>
      </c>
      <c r="N3076" s="122">
        <v>4.8423703999999998E-6</v>
      </c>
      <c r="O3076" s="122">
        <v>4.6940796000000002E-6</v>
      </c>
      <c r="P3076" s="122">
        <v>3.0029272000000001E-6</v>
      </c>
      <c r="Q3076" s="122">
        <v>2.3482731999999998E-6</v>
      </c>
      <c r="R3076" s="122">
        <v>8.8661159999999995E-7</v>
      </c>
      <c r="S3076" s="122">
        <v>4.9521640000000003E-7</v>
      </c>
      <c r="T3076" s="122">
        <v>0</v>
      </c>
      <c r="U3076" s="122">
        <v>0</v>
      </c>
      <c r="V3076" s="122">
        <v>2.3122119999999999E-7</v>
      </c>
      <c r="W3076" s="122">
        <v>2.2616999999999999E-7</v>
      </c>
      <c r="X3076" s="122">
        <v>2.26366E-7</v>
      </c>
      <c r="Y3076" s="122">
        <v>0</v>
      </c>
      <c r="Z3076" s="122">
        <v>0</v>
      </c>
      <c r="AA3076" s="122">
        <v>2.1E-10</v>
      </c>
      <c r="AB3076" s="122">
        <v>0</v>
      </c>
      <c r="AC3076" s="122">
        <v>0</v>
      </c>
      <c r="AD3076" s="122">
        <v>0</v>
      </c>
      <c r="AE3076" s="122">
        <v>0</v>
      </c>
      <c r="AF3076" s="122">
        <v>0</v>
      </c>
      <c r="AG3076" s="122">
        <v>0</v>
      </c>
      <c r="AH3076" s="122">
        <v>0</v>
      </c>
      <c r="AI3076" s="122">
        <v>0</v>
      </c>
      <c r="AJ3076" s="122">
        <v>0</v>
      </c>
      <c r="AK3076" s="122">
        <v>0</v>
      </c>
      <c r="AL3076" s="122">
        <v>0</v>
      </c>
    </row>
    <row r="3077" spans="1:38" hidden="1" x14ac:dyDescent="0.25">
      <c r="A3077" s="122" t="s">
        <v>2007</v>
      </c>
      <c r="B3077" s="122">
        <v>1</v>
      </c>
      <c r="C3077" s="122" t="s">
        <v>2198</v>
      </c>
      <c r="D3077" s="122" t="s">
        <v>2121</v>
      </c>
      <c r="E3077" s="122">
        <v>56</v>
      </c>
      <c r="F3077" s="122">
        <v>1.13323E-6</v>
      </c>
      <c r="G3077" s="122">
        <v>9.3124359999999995E-7</v>
      </c>
      <c r="H3077" s="122">
        <v>7.4751879999999995E-7</v>
      </c>
      <c r="I3077" s="122">
        <v>1.2105267999999999E-6</v>
      </c>
      <c r="J3077" s="122">
        <v>1.2979399999999999E-6</v>
      </c>
      <c r="K3077" s="122">
        <v>1.1742779999999999E-6</v>
      </c>
      <c r="L3077" s="122">
        <v>1.2177312000000001E-6</v>
      </c>
      <c r="M3077" s="122">
        <v>1.2489456000000001E-6</v>
      </c>
      <c r="N3077" s="122">
        <v>8.5898120000000004E-7</v>
      </c>
      <c r="O3077" s="122">
        <v>8.6674560000000003E-7</v>
      </c>
      <c r="P3077" s="122">
        <v>1.1757339999999999E-6</v>
      </c>
      <c r="Q3077" s="122">
        <v>5.405764E-7</v>
      </c>
      <c r="R3077" s="122">
        <v>0</v>
      </c>
      <c r="S3077" s="122">
        <v>9.9122799999999996E-8</v>
      </c>
      <c r="T3077" s="122">
        <v>1.9169080000000001E-7</v>
      </c>
      <c r="U3077" s="122">
        <v>1.6891E-7</v>
      </c>
      <c r="V3077" s="122">
        <v>3.5618799999999999E-8</v>
      </c>
      <c r="W3077" s="122">
        <v>3.2762800000000003E-8</v>
      </c>
      <c r="X3077" s="122">
        <v>2.9968400000000003E-8</v>
      </c>
      <c r="Y3077" s="122">
        <v>2.8722399999999999E-8</v>
      </c>
      <c r="Z3077" s="122">
        <v>2.7498799999999999E-8</v>
      </c>
      <c r="AA3077" s="122">
        <v>6.3280000000000003E-10</v>
      </c>
      <c r="AB3077" s="122">
        <v>0</v>
      </c>
      <c r="AC3077" s="122">
        <v>1.2964E-9</v>
      </c>
      <c r="AD3077" s="122">
        <v>0</v>
      </c>
      <c r="AE3077" s="122">
        <v>1.9963999999999998E-9</v>
      </c>
      <c r="AF3077" s="122">
        <v>0</v>
      </c>
      <c r="AG3077" s="122">
        <v>0</v>
      </c>
      <c r="AH3077" s="122">
        <v>0</v>
      </c>
      <c r="AI3077" s="122">
        <v>0</v>
      </c>
      <c r="AJ3077" s="122">
        <v>0</v>
      </c>
      <c r="AK3077" s="122">
        <v>0</v>
      </c>
      <c r="AL3077" s="122">
        <v>0</v>
      </c>
    </row>
    <row r="3078" spans="1:38" hidden="1" x14ac:dyDescent="0.25">
      <c r="A3078" s="122" t="s">
        <v>2007</v>
      </c>
      <c r="B3078" s="122">
        <v>1</v>
      </c>
      <c r="C3078" s="122" t="s">
        <v>2198</v>
      </c>
      <c r="D3078" s="122" t="s">
        <v>2122</v>
      </c>
      <c r="E3078" s="122">
        <v>56</v>
      </c>
      <c r="F3078" s="122">
        <v>8.3103440000000002E-7</v>
      </c>
      <c r="G3078" s="122">
        <v>6.2083000000000003E-7</v>
      </c>
      <c r="H3078" s="122">
        <v>5.4246639999999998E-7</v>
      </c>
      <c r="I3078" s="122">
        <v>6.7328799999999996E-7</v>
      </c>
      <c r="J3078" s="122">
        <v>7.2609040000000003E-7</v>
      </c>
      <c r="K3078" s="122">
        <v>1.0913700000000001E-6</v>
      </c>
      <c r="L3078" s="122">
        <v>1.3352219999999999E-6</v>
      </c>
      <c r="M3078" s="122">
        <v>1.72823E-6</v>
      </c>
      <c r="N3078" s="122">
        <v>5.3295199999999997E-7</v>
      </c>
      <c r="O3078" s="122">
        <v>4.8138160000000002E-7</v>
      </c>
      <c r="P3078" s="122">
        <v>6.3864639999999998E-7</v>
      </c>
      <c r="Q3078" s="122">
        <v>5.8267440000000004E-7</v>
      </c>
      <c r="R3078" s="122">
        <v>5.4489120000000002E-7</v>
      </c>
      <c r="S3078" s="122">
        <v>5.2555719999999996E-7</v>
      </c>
      <c r="T3078" s="122">
        <v>5.0129240000000003E-7</v>
      </c>
      <c r="U3078" s="122">
        <v>5.3900000000000005E-7</v>
      </c>
      <c r="V3078" s="122">
        <v>7.1407279999999998E-7</v>
      </c>
      <c r="W3078" s="122">
        <v>6.8677280000000005E-7</v>
      </c>
      <c r="X3078" s="122">
        <v>6.795124E-7</v>
      </c>
      <c r="Y3078" s="122">
        <v>5.930876E-7</v>
      </c>
      <c r="Z3078" s="122">
        <v>5.9832919999999999E-7</v>
      </c>
      <c r="AA3078" s="122">
        <v>4.8361040000000005E-7</v>
      </c>
      <c r="AB3078" s="122">
        <v>5.2256960000000003E-7</v>
      </c>
      <c r="AC3078" s="122">
        <v>4.81908E-7</v>
      </c>
      <c r="AD3078" s="122">
        <v>4.4489200000000001E-7</v>
      </c>
      <c r="AE3078" s="122">
        <v>3.3980519999999998E-7</v>
      </c>
      <c r="AF3078" s="122">
        <v>4.5186960000000001E-7</v>
      </c>
      <c r="AG3078" s="122">
        <v>2.003316E-7</v>
      </c>
      <c r="AH3078" s="122">
        <v>0</v>
      </c>
      <c r="AI3078" s="122">
        <v>0</v>
      </c>
      <c r="AJ3078" s="122">
        <v>0</v>
      </c>
      <c r="AK3078" s="122">
        <v>0</v>
      </c>
      <c r="AL3078" s="122">
        <v>0</v>
      </c>
    </row>
    <row r="3079" spans="1:38" hidden="1" x14ac:dyDescent="0.25">
      <c r="A3079" s="122" t="s">
        <v>2007</v>
      </c>
      <c r="B3079" s="122">
        <v>1</v>
      </c>
      <c r="C3079" s="122" t="s">
        <v>2198</v>
      </c>
      <c r="D3079" s="122" t="s">
        <v>2123</v>
      </c>
      <c r="E3079" s="122">
        <v>56</v>
      </c>
      <c r="F3079" s="122">
        <v>5.6661527999999999E-6</v>
      </c>
      <c r="G3079" s="122">
        <v>4.6562151999999996E-6</v>
      </c>
      <c r="H3079" s="122">
        <v>7.0675499999999998E-6</v>
      </c>
      <c r="I3079" s="122">
        <v>6.7580828E-6</v>
      </c>
      <c r="J3079" s="122">
        <v>7.46837E-6</v>
      </c>
      <c r="K3079" s="122">
        <v>8.2944456000000008E-6</v>
      </c>
      <c r="L3079" s="122">
        <v>8.6728124000000003E-6</v>
      </c>
      <c r="M3079" s="122">
        <v>9.3076228000000002E-6</v>
      </c>
      <c r="N3079" s="122">
        <v>9.1624791999999999E-6</v>
      </c>
      <c r="O3079" s="122">
        <v>3.7308068E-6</v>
      </c>
      <c r="P3079" s="122">
        <v>5.0371999999999998E-6</v>
      </c>
      <c r="Q3079" s="122">
        <v>7.4441976000000004E-6</v>
      </c>
      <c r="R3079" s="122">
        <v>9.6911023999999997E-6</v>
      </c>
      <c r="S3079" s="122">
        <v>8.0529427999999998E-6</v>
      </c>
      <c r="T3079" s="122">
        <v>6.3094080000000003E-6</v>
      </c>
      <c r="U3079" s="122">
        <v>6.6793776E-6</v>
      </c>
      <c r="V3079" s="122">
        <v>1.1518894800000001E-5</v>
      </c>
      <c r="W3079" s="122">
        <v>1.14353344E-5</v>
      </c>
      <c r="X3079" s="122">
        <v>1.1128574800000001E-5</v>
      </c>
      <c r="Y3079" s="122">
        <v>9.7798736000000001E-6</v>
      </c>
      <c r="Z3079" s="122">
        <v>9.5958631999999994E-6</v>
      </c>
      <c r="AA3079" s="122">
        <v>1.06987132E-5</v>
      </c>
      <c r="AB3079" s="122">
        <v>1.1151554400000001E-5</v>
      </c>
      <c r="AC3079" s="122">
        <v>1.11395984E-5</v>
      </c>
      <c r="AD3079" s="122">
        <v>1.1085558399999999E-5</v>
      </c>
      <c r="AE3079" s="122">
        <v>1.06013348E-5</v>
      </c>
      <c r="AF3079" s="122">
        <v>1.0505233200000001E-5</v>
      </c>
      <c r="AG3079" s="122">
        <v>5.6416051999999997E-6</v>
      </c>
      <c r="AH3079" s="122">
        <v>1.0855121199999999E-5</v>
      </c>
      <c r="AI3079" s="122">
        <v>1.12881664E-5</v>
      </c>
      <c r="AJ3079" s="122">
        <v>1.1213512799999999E-5</v>
      </c>
      <c r="AK3079" s="122">
        <v>1.12076244E-5</v>
      </c>
      <c r="AL3079" s="122">
        <v>0</v>
      </c>
    </row>
    <row r="3080" spans="1:38" hidden="1" x14ac:dyDescent="0.25">
      <c r="A3080" s="122" t="s">
        <v>2007</v>
      </c>
      <c r="B3080" s="122">
        <v>1</v>
      </c>
      <c r="C3080" s="122" t="s">
        <v>2198</v>
      </c>
      <c r="D3080" s="122" t="s">
        <v>2124</v>
      </c>
      <c r="E3080" s="122">
        <v>56</v>
      </c>
      <c r="F3080" s="122">
        <v>3.3052599999999998E-7</v>
      </c>
      <c r="G3080" s="122">
        <v>1.6141439999999999E-7</v>
      </c>
      <c r="H3080" s="122">
        <v>8.5243200000000002E-8</v>
      </c>
      <c r="I3080" s="122">
        <v>1.383228E-7</v>
      </c>
      <c r="J3080" s="122">
        <v>1.4521920000000001E-7</v>
      </c>
      <c r="K3080" s="122">
        <v>3.1970679999999998E-7</v>
      </c>
      <c r="L3080" s="122">
        <v>1.0027528E-6</v>
      </c>
      <c r="M3080" s="122">
        <v>5.1709000000000003E-7</v>
      </c>
      <c r="N3080" s="122">
        <v>1.959748E-7</v>
      </c>
      <c r="O3080" s="122">
        <v>1.121932E-7</v>
      </c>
      <c r="P3080" s="122">
        <v>3.034416E-7</v>
      </c>
      <c r="Q3080" s="122">
        <v>2.9446759999999999E-7</v>
      </c>
      <c r="R3080" s="122">
        <v>2.8977199999999998E-7</v>
      </c>
      <c r="S3080" s="122">
        <v>2.6300680000000001E-7</v>
      </c>
      <c r="T3080" s="122">
        <v>2.368044E-7</v>
      </c>
      <c r="U3080" s="122">
        <v>2.4838239999999998E-7</v>
      </c>
      <c r="V3080" s="122">
        <v>1.681176E-7</v>
      </c>
      <c r="W3080" s="122">
        <v>1.59838E-7</v>
      </c>
      <c r="X3080" s="122">
        <v>1.541008E-7</v>
      </c>
      <c r="Y3080" s="122">
        <v>5.0652000000000003E-8</v>
      </c>
      <c r="Z3080" s="122">
        <v>4.84932E-8</v>
      </c>
      <c r="AA3080" s="122">
        <v>0</v>
      </c>
      <c r="AB3080" s="122">
        <v>0</v>
      </c>
      <c r="AC3080" s="122">
        <v>0</v>
      </c>
      <c r="AD3080" s="122">
        <v>0</v>
      </c>
      <c r="AE3080" s="122">
        <v>0</v>
      </c>
      <c r="AF3080" s="122">
        <v>0</v>
      </c>
      <c r="AG3080" s="122">
        <v>0</v>
      </c>
      <c r="AH3080" s="122">
        <v>0</v>
      </c>
      <c r="AI3080" s="122">
        <v>0</v>
      </c>
      <c r="AJ3080" s="122">
        <v>0</v>
      </c>
      <c r="AK3080" s="122">
        <v>0</v>
      </c>
      <c r="AL3080" s="122">
        <v>0</v>
      </c>
    </row>
    <row r="3081" spans="1:38" hidden="1" x14ac:dyDescent="0.25">
      <c r="A3081" s="122" t="s">
        <v>2007</v>
      </c>
      <c r="B3081" s="122">
        <v>1</v>
      </c>
      <c r="C3081" s="122" t="s">
        <v>2198</v>
      </c>
      <c r="D3081" s="122" t="s">
        <v>2125</v>
      </c>
      <c r="E3081" s="122">
        <v>56</v>
      </c>
      <c r="F3081" s="122">
        <v>2.8204847999999999E-6</v>
      </c>
      <c r="G3081" s="122">
        <v>1.8469639999999999E-6</v>
      </c>
      <c r="H3081" s="122">
        <v>5.8978920000000005E-7</v>
      </c>
      <c r="I3081" s="122">
        <v>2.4091983999999999E-6</v>
      </c>
      <c r="J3081" s="122">
        <v>2.0267295999999998E-6</v>
      </c>
      <c r="K3081" s="122">
        <v>2.2628788000000001E-6</v>
      </c>
      <c r="L3081" s="122">
        <v>2.2204307999999999E-6</v>
      </c>
      <c r="M3081" s="122">
        <v>1.5000216E-6</v>
      </c>
      <c r="N3081" s="122">
        <v>2.6632255999999999E-6</v>
      </c>
      <c r="O3081" s="122">
        <v>0</v>
      </c>
      <c r="P3081" s="122">
        <v>1.8563552E-6</v>
      </c>
      <c r="Q3081" s="122">
        <v>2.6639200000000002E-6</v>
      </c>
      <c r="R3081" s="122">
        <v>2.638384E-6</v>
      </c>
      <c r="S3081" s="122">
        <v>1.8074812E-6</v>
      </c>
      <c r="T3081" s="122">
        <v>1.1406863999999999E-6</v>
      </c>
      <c r="U3081" s="122">
        <v>1.2356204E-6</v>
      </c>
      <c r="V3081" s="122">
        <v>1.7435936E-6</v>
      </c>
      <c r="W3081" s="122">
        <v>1.6839451999999999E-6</v>
      </c>
      <c r="X3081" s="122">
        <v>1.6247336E-6</v>
      </c>
      <c r="Y3081" s="122">
        <v>1.3404159999999999E-6</v>
      </c>
      <c r="Z3081" s="122">
        <v>1.3344548E-6</v>
      </c>
      <c r="AA3081" s="122">
        <v>1.4315308000000001E-6</v>
      </c>
      <c r="AB3081" s="122">
        <v>1.450372E-6</v>
      </c>
      <c r="AC3081" s="122">
        <v>1.4422323999999999E-6</v>
      </c>
      <c r="AD3081" s="122">
        <v>1.4294168E-6</v>
      </c>
      <c r="AE3081" s="122">
        <v>1.322314E-6</v>
      </c>
      <c r="AF3081" s="122">
        <v>1.3847428000000001E-6</v>
      </c>
      <c r="AG3081" s="122">
        <v>1.3562248E-6</v>
      </c>
      <c r="AH3081" s="122">
        <v>1.3472927999999999E-6</v>
      </c>
      <c r="AI3081" s="122">
        <v>1.350776E-6</v>
      </c>
      <c r="AJ3081" s="122">
        <v>1.3522852000000001E-6</v>
      </c>
      <c r="AK3081" s="122">
        <v>1.3950888E-6</v>
      </c>
      <c r="AL3081" s="122">
        <v>0</v>
      </c>
    </row>
    <row r="3082" spans="1:38" hidden="1" x14ac:dyDescent="0.25">
      <c r="A3082" s="122" t="s">
        <v>2007</v>
      </c>
      <c r="B3082" s="122">
        <v>1</v>
      </c>
      <c r="C3082" s="122" t="s">
        <v>2198</v>
      </c>
      <c r="D3082" s="122" t="s">
        <v>2126</v>
      </c>
      <c r="E3082" s="122">
        <v>56</v>
      </c>
      <c r="F3082" s="122">
        <v>1.7628016E-6</v>
      </c>
      <c r="G3082" s="122">
        <v>5.2770479999999999E-7</v>
      </c>
      <c r="H3082" s="122">
        <v>6.9270320000000002E-7</v>
      </c>
      <c r="I3082" s="122">
        <v>4.9401240000000004E-7</v>
      </c>
      <c r="J3082" s="122">
        <v>8.454824E-7</v>
      </c>
      <c r="K3082" s="122">
        <v>8.6864119999999999E-7</v>
      </c>
      <c r="L3082" s="122">
        <v>1.2108796E-6</v>
      </c>
      <c r="M3082" s="122">
        <v>8.3240080000000001E-7</v>
      </c>
      <c r="N3082" s="122">
        <v>8.5516479999999998E-7</v>
      </c>
      <c r="O3082" s="122">
        <v>6.1140799999999999E-7</v>
      </c>
      <c r="P3082" s="122">
        <v>7.7908040000000003E-7</v>
      </c>
      <c r="Q3082" s="122">
        <v>8.2613999999999996E-7</v>
      </c>
      <c r="R3082" s="122">
        <v>8.5562400000000004E-7</v>
      </c>
      <c r="S3082" s="122">
        <v>7.1319079999999999E-7</v>
      </c>
      <c r="T3082" s="122">
        <v>5.8021319999999999E-7</v>
      </c>
      <c r="U3082" s="122">
        <v>6.3924839999999998E-7</v>
      </c>
      <c r="V3082" s="122">
        <v>4.0654599999999999E-7</v>
      </c>
      <c r="W3082" s="122">
        <v>3.8449880000000002E-7</v>
      </c>
      <c r="X3082" s="122">
        <v>3.6340920000000001E-7</v>
      </c>
      <c r="Y3082" s="122">
        <v>4.5502520000000002E-7</v>
      </c>
      <c r="Z3082" s="122">
        <v>4.5175759999999999E-7</v>
      </c>
      <c r="AA3082" s="122">
        <v>3.3508439999999998E-7</v>
      </c>
      <c r="AB3082" s="122">
        <v>3.5591080000000001E-7</v>
      </c>
      <c r="AC3082" s="122">
        <v>3.3870760000000002E-7</v>
      </c>
      <c r="AD3082" s="122">
        <v>2.8384440000000001E-7</v>
      </c>
      <c r="AE3082" s="122">
        <v>3.417764E-7</v>
      </c>
      <c r="AF3082" s="122">
        <v>3.3738319999999998E-7</v>
      </c>
      <c r="AG3082" s="122">
        <v>3.1464719999999998E-7</v>
      </c>
      <c r="AH3082" s="122">
        <v>3.173996E-7</v>
      </c>
      <c r="AI3082" s="122">
        <v>3.4506640000000002E-7</v>
      </c>
      <c r="AJ3082" s="122">
        <v>3.1506999999999998E-7</v>
      </c>
      <c r="AK3082" s="122">
        <v>3.7129959999999997E-7</v>
      </c>
      <c r="AL3082" s="122">
        <v>0</v>
      </c>
    </row>
    <row r="3083" spans="1:38" hidden="1" x14ac:dyDescent="0.25">
      <c r="A3083" s="122" t="s">
        <v>2007</v>
      </c>
      <c r="B3083" s="122">
        <v>1</v>
      </c>
      <c r="C3083" s="122" t="s">
        <v>2198</v>
      </c>
      <c r="D3083" s="122" t="s">
        <v>2127</v>
      </c>
      <c r="E3083" s="122">
        <v>56</v>
      </c>
      <c r="F3083" s="122">
        <v>0</v>
      </c>
      <c r="G3083" s="122">
        <v>0</v>
      </c>
      <c r="H3083" s="122">
        <v>0</v>
      </c>
      <c r="I3083" s="122">
        <v>0</v>
      </c>
      <c r="J3083" s="122">
        <v>0</v>
      </c>
      <c r="K3083" s="122">
        <v>0</v>
      </c>
      <c r="L3083" s="122">
        <v>0</v>
      </c>
      <c r="M3083" s="122">
        <v>0</v>
      </c>
      <c r="N3083" s="122">
        <v>0</v>
      </c>
      <c r="O3083" s="122">
        <v>0</v>
      </c>
      <c r="P3083" s="122">
        <v>0</v>
      </c>
      <c r="Q3083" s="122">
        <v>0</v>
      </c>
      <c r="R3083" s="122">
        <v>0</v>
      </c>
      <c r="S3083" s="122">
        <v>0</v>
      </c>
      <c r="T3083" s="122">
        <v>0</v>
      </c>
      <c r="U3083" s="122">
        <v>0</v>
      </c>
      <c r="V3083" s="122">
        <v>0</v>
      </c>
      <c r="W3083" s="122">
        <v>0</v>
      </c>
      <c r="X3083" s="122">
        <v>0</v>
      </c>
      <c r="Y3083" s="122">
        <v>0</v>
      </c>
      <c r="Z3083" s="122">
        <v>0</v>
      </c>
      <c r="AA3083" s="122">
        <v>0</v>
      </c>
      <c r="AB3083" s="122">
        <v>0</v>
      </c>
      <c r="AC3083" s="122">
        <v>0</v>
      </c>
      <c r="AD3083" s="122">
        <v>0</v>
      </c>
      <c r="AE3083" s="122">
        <v>0</v>
      </c>
      <c r="AF3083" s="122">
        <v>0</v>
      </c>
      <c r="AG3083" s="122">
        <v>0</v>
      </c>
      <c r="AH3083" s="122">
        <v>0</v>
      </c>
      <c r="AI3083" s="122">
        <v>0</v>
      </c>
      <c r="AJ3083" s="122">
        <v>0</v>
      </c>
      <c r="AK3083" s="122">
        <v>0</v>
      </c>
      <c r="AL3083" s="122">
        <v>0</v>
      </c>
    </row>
    <row r="3084" spans="1:38" hidden="1" x14ac:dyDescent="0.25">
      <c r="A3084" s="122" t="s">
        <v>2007</v>
      </c>
      <c r="B3084" s="122">
        <v>1</v>
      </c>
      <c r="C3084" s="122" t="s">
        <v>2198</v>
      </c>
      <c r="D3084" s="122" t="s">
        <v>2128</v>
      </c>
      <c r="E3084" s="122">
        <v>56</v>
      </c>
      <c r="F3084" s="122">
        <v>0</v>
      </c>
      <c r="G3084" s="122">
        <v>0</v>
      </c>
      <c r="H3084" s="122">
        <v>0</v>
      </c>
      <c r="I3084" s="122">
        <v>0</v>
      </c>
      <c r="J3084" s="122">
        <v>0</v>
      </c>
      <c r="K3084" s="122">
        <v>0</v>
      </c>
      <c r="L3084" s="122">
        <v>0</v>
      </c>
      <c r="M3084" s="122">
        <v>0</v>
      </c>
      <c r="N3084" s="122">
        <v>0</v>
      </c>
      <c r="O3084" s="122">
        <v>0</v>
      </c>
      <c r="P3084" s="122">
        <v>2.9819999999999998E-8</v>
      </c>
      <c r="Q3084" s="122">
        <v>1.49996E-8</v>
      </c>
      <c r="R3084" s="122">
        <v>0</v>
      </c>
      <c r="S3084" s="122">
        <v>0</v>
      </c>
      <c r="T3084" s="122">
        <v>0</v>
      </c>
      <c r="U3084" s="122">
        <v>0</v>
      </c>
      <c r="V3084" s="122">
        <v>0</v>
      </c>
      <c r="W3084" s="122">
        <v>0</v>
      </c>
      <c r="X3084" s="122">
        <v>0</v>
      </c>
      <c r="Y3084" s="122">
        <v>0</v>
      </c>
      <c r="Z3084" s="122">
        <v>0</v>
      </c>
      <c r="AA3084" s="122">
        <v>0</v>
      </c>
      <c r="AB3084" s="122">
        <v>0</v>
      </c>
      <c r="AC3084" s="122">
        <v>0</v>
      </c>
      <c r="AD3084" s="122">
        <v>0</v>
      </c>
      <c r="AE3084" s="122">
        <v>0</v>
      </c>
      <c r="AF3084" s="122">
        <v>0</v>
      </c>
      <c r="AG3084" s="122">
        <v>0</v>
      </c>
      <c r="AH3084" s="122">
        <v>0</v>
      </c>
      <c r="AI3084" s="122">
        <v>0</v>
      </c>
      <c r="AJ3084" s="122">
        <v>0</v>
      </c>
      <c r="AK3084" s="122">
        <v>0</v>
      </c>
      <c r="AL3084" s="122">
        <v>0</v>
      </c>
    </row>
    <row r="3085" spans="1:38" hidden="1" x14ac:dyDescent="0.25">
      <c r="A3085" s="122" t="s">
        <v>2199</v>
      </c>
      <c r="B3085" s="122">
        <v>1</v>
      </c>
      <c r="C3085" s="122" t="s">
        <v>2200</v>
      </c>
      <c r="D3085" s="122" t="s">
        <v>2080</v>
      </c>
      <c r="E3085" s="122">
        <v>57</v>
      </c>
      <c r="F3085" s="122">
        <v>2.1813285116E-3</v>
      </c>
      <c r="G3085" s="122">
        <v>2.0004334923999999E-3</v>
      </c>
      <c r="H3085" s="122">
        <v>1.9824485436E-3</v>
      </c>
      <c r="I3085" s="122">
        <v>1.4005475847999999E-3</v>
      </c>
      <c r="J3085" s="122">
        <v>1.0912466404000001E-3</v>
      </c>
      <c r="K3085" s="122">
        <v>1.4226778496E-3</v>
      </c>
      <c r="L3085" s="122">
        <v>1.0090117827999999E-3</v>
      </c>
      <c r="M3085" s="122">
        <v>1.2930648388E-3</v>
      </c>
      <c r="N3085" s="122">
        <v>1.5670803763999999E-3</v>
      </c>
      <c r="O3085" s="122">
        <v>1.0259017047999999E-3</v>
      </c>
      <c r="P3085" s="122">
        <v>7.4163101319999999E-4</v>
      </c>
      <c r="Q3085" s="122">
        <v>5.2518444999999998E-4</v>
      </c>
      <c r="R3085" s="122">
        <v>7.3209155880000001E-4</v>
      </c>
      <c r="S3085" s="122">
        <v>1.0877527276E-3</v>
      </c>
      <c r="T3085" s="122">
        <v>1.5448419728E-3</v>
      </c>
      <c r="U3085" s="122">
        <v>1.5584327052E-3</v>
      </c>
      <c r="V3085" s="122">
        <v>1.5412384987999999E-3</v>
      </c>
      <c r="W3085" s="122">
        <v>1.5155146215999999E-3</v>
      </c>
      <c r="X3085" s="122">
        <v>1.5137955896E-3</v>
      </c>
      <c r="Y3085" s="122">
        <v>9.5228444360000001E-4</v>
      </c>
      <c r="Z3085" s="122">
        <v>1.1346178843999999E-3</v>
      </c>
      <c r="AA3085" s="122">
        <v>1.0472086492E-3</v>
      </c>
      <c r="AB3085" s="122">
        <v>1.3411509384E-3</v>
      </c>
      <c r="AC3085" s="122">
        <v>1.0502167452000001E-3</v>
      </c>
      <c r="AD3085" s="122">
        <v>1.1822330604000001E-3</v>
      </c>
      <c r="AE3085" s="122">
        <v>1.2652600744000001E-3</v>
      </c>
      <c r="AF3085" s="122">
        <v>1.1929119775999999E-3</v>
      </c>
      <c r="AG3085" s="122">
        <v>1.0715252968E-3</v>
      </c>
      <c r="AH3085" s="122">
        <v>1.4395879007999999E-3</v>
      </c>
      <c r="AI3085" s="122">
        <v>1.4846211324E-3</v>
      </c>
      <c r="AJ3085" s="122">
        <v>1.7506809068E-3</v>
      </c>
      <c r="AK3085" s="122">
        <v>1.6693733363999999E-3</v>
      </c>
      <c r="AL3085" s="122">
        <v>0</v>
      </c>
    </row>
    <row r="3086" spans="1:38" hidden="1" x14ac:dyDescent="0.25">
      <c r="A3086" s="122" t="s">
        <v>2199</v>
      </c>
      <c r="B3086" s="122">
        <v>1</v>
      </c>
      <c r="C3086" s="122" t="s">
        <v>2200</v>
      </c>
      <c r="D3086" s="122" t="s">
        <v>2081</v>
      </c>
      <c r="E3086" s="122">
        <v>57</v>
      </c>
      <c r="F3086" s="122">
        <v>4.0679795828000003E-3</v>
      </c>
      <c r="G3086" s="122">
        <v>4.7274244108E-3</v>
      </c>
      <c r="H3086" s="122">
        <v>4.1819525579999996E-3</v>
      </c>
      <c r="I3086" s="122">
        <v>3.7610470183999998E-3</v>
      </c>
      <c r="J3086" s="122">
        <v>2.8179792228000002E-3</v>
      </c>
      <c r="K3086" s="122">
        <v>2.6370363180000002E-3</v>
      </c>
      <c r="L3086" s="122">
        <v>2.6559980719999998E-3</v>
      </c>
      <c r="M3086" s="122">
        <v>2.6718339956000002E-3</v>
      </c>
      <c r="N3086" s="122">
        <v>1.2589778795999999E-3</v>
      </c>
      <c r="O3086" s="122">
        <v>1.6017959552000001E-3</v>
      </c>
      <c r="P3086" s="122">
        <v>2.6411486864000001E-3</v>
      </c>
      <c r="Q3086" s="122">
        <v>1.2444917408E-3</v>
      </c>
      <c r="R3086" s="122">
        <v>2.4601696167999999E-3</v>
      </c>
      <c r="S3086" s="122">
        <v>1.8351982236E-3</v>
      </c>
      <c r="T3086" s="122">
        <v>3.0762165587999999E-3</v>
      </c>
      <c r="U3086" s="122">
        <v>2.2083825708000002E-3</v>
      </c>
      <c r="V3086" s="122">
        <v>2.3613543800000002E-3</v>
      </c>
      <c r="W3086" s="122">
        <v>1.6119621056000001E-3</v>
      </c>
      <c r="X3086" s="122">
        <v>1.9397375312E-3</v>
      </c>
      <c r="Y3086" s="122">
        <v>1.6430173508E-3</v>
      </c>
      <c r="Z3086" s="122">
        <v>1.8173333331999999E-3</v>
      </c>
      <c r="AA3086" s="122">
        <v>1.4311702636E-3</v>
      </c>
      <c r="AB3086" s="122">
        <v>1.2360038964000001E-3</v>
      </c>
      <c r="AC3086" s="122">
        <v>9.0581378440000003E-4</v>
      </c>
      <c r="AD3086" s="122">
        <v>1.1677141476E-3</v>
      </c>
      <c r="AE3086" s="122">
        <v>9.5063923919999995E-4</v>
      </c>
      <c r="AF3086" s="122">
        <v>1.2513300632000001E-3</v>
      </c>
      <c r="AG3086" s="122">
        <v>1.2360193692000001E-3</v>
      </c>
      <c r="AH3086" s="122">
        <v>1.0312022084000001E-3</v>
      </c>
      <c r="AI3086" s="122">
        <v>1.0172616719999999E-3</v>
      </c>
      <c r="AJ3086" s="122">
        <v>7.0451117800000005E-4</v>
      </c>
      <c r="AK3086" s="122">
        <v>6.8831082599999998E-4</v>
      </c>
      <c r="AL3086" s="122">
        <v>0</v>
      </c>
    </row>
    <row r="3087" spans="1:38" hidden="1" x14ac:dyDescent="0.25">
      <c r="A3087" s="122" t="s">
        <v>2199</v>
      </c>
      <c r="B3087" s="122">
        <v>1</v>
      </c>
      <c r="C3087" s="122" t="s">
        <v>2200</v>
      </c>
      <c r="D3087" s="122" t="s">
        <v>2082</v>
      </c>
      <c r="E3087" s="122">
        <v>57</v>
      </c>
      <c r="F3087" s="122">
        <v>3.3850266800000003E-5</v>
      </c>
      <c r="G3087" s="122">
        <v>3.6639988000000002E-5</v>
      </c>
      <c r="H3087" s="122">
        <v>3.0254476000000001E-5</v>
      </c>
      <c r="I3087" s="122">
        <v>3.4634829599999998E-5</v>
      </c>
      <c r="J3087" s="122">
        <v>3.1940468000000003E-5</v>
      </c>
      <c r="K3087" s="122">
        <v>3.15147532E-5</v>
      </c>
      <c r="L3087" s="122">
        <v>3.00911128E-5</v>
      </c>
      <c r="M3087" s="122">
        <v>2.5347907200000001E-5</v>
      </c>
      <c r="N3087" s="122">
        <v>5.5246178399999999E-5</v>
      </c>
      <c r="O3087" s="122">
        <v>4.89840512E-5</v>
      </c>
      <c r="P3087" s="122">
        <v>1.0415636E-6</v>
      </c>
      <c r="Q3087" s="122">
        <v>2.0917204000000001E-6</v>
      </c>
      <c r="R3087" s="122">
        <v>7.3059727999999996E-6</v>
      </c>
      <c r="S3087" s="122">
        <v>9.2527803200000003E-5</v>
      </c>
      <c r="T3087" s="122">
        <v>6.3885185279999996E-4</v>
      </c>
      <c r="U3087" s="122">
        <v>2.7087968039999998E-4</v>
      </c>
      <c r="V3087" s="122">
        <v>6.0713884000000003E-6</v>
      </c>
      <c r="W3087" s="122">
        <v>5.9983195999999998E-6</v>
      </c>
      <c r="X3087" s="122">
        <v>6.8991820239999995E-4</v>
      </c>
      <c r="Y3087" s="122">
        <v>6.3325196480000002E-4</v>
      </c>
      <c r="Z3087" s="122">
        <v>7.0646547160000002E-4</v>
      </c>
      <c r="AA3087" s="122">
        <v>6.5760597279999997E-4</v>
      </c>
      <c r="AB3087" s="122">
        <v>4.7154520000000004E-6</v>
      </c>
      <c r="AC3087" s="122">
        <v>1.044302E-6</v>
      </c>
      <c r="AD3087" s="122">
        <v>2.6067607999999999E-6</v>
      </c>
      <c r="AE3087" s="122">
        <v>1.9343128000000001E-6</v>
      </c>
      <c r="AF3087" s="122">
        <v>3.4543320000000002E-6</v>
      </c>
      <c r="AG3087" s="122">
        <v>2.2721692000000001E-6</v>
      </c>
      <c r="AH3087" s="122">
        <v>3.4121136000000001E-6</v>
      </c>
      <c r="AI3087" s="122">
        <v>2.3722607999999998E-6</v>
      </c>
      <c r="AJ3087" s="122">
        <v>8.3360452000000008E-6</v>
      </c>
      <c r="AK3087" s="122">
        <v>7.9488891999999992E-6</v>
      </c>
      <c r="AL3087" s="122">
        <v>0</v>
      </c>
    </row>
    <row r="3088" spans="1:38" hidden="1" x14ac:dyDescent="0.25">
      <c r="A3088" s="122" t="s">
        <v>2199</v>
      </c>
      <c r="B3088" s="122">
        <v>1</v>
      </c>
      <c r="C3088" s="122" t="s">
        <v>2200</v>
      </c>
      <c r="D3088" s="122" t="s">
        <v>2083</v>
      </c>
      <c r="E3088" s="122">
        <v>57</v>
      </c>
      <c r="F3088" s="122">
        <v>0</v>
      </c>
      <c r="G3088" s="122">
        <v>0</v>
      </c>
      <c r="H3088" s="122">
        <v>2.6400080000000002E-7</v>
      </c>
      <c r="I3088" s="122">
        <v>2.3264360000000001E-7</v>
      </c>
      <c r="J3088" s="122">
        <v>1.2116999999999999E-7</v>
      </c>
      <c r="K3088" s="122">
        <v>1.8037879999999999E-7</v>
      </c>
      <c r="L3088" s="122">
        <v>1.169616E-7</v>
      </c>
      <c r="M3088" s="122">
        <v>2.4163999999999999E-7</v>
      </c>
      <c r="N3088" s="122">
        <v>0</v>
      </c>
      <c r="O3088" s="122">
        <v>2.0079920000000001E-7</v>
      </c>
      <c r="P3088" s="122">
        <v>1.792868E-7</v>
      </c>
      <c r="Q3088" s="122">
        <v>0</v>
      </c>
      <c r="R3088" s="122">
        <v>0</v>
      </c>
      <c r="S3088" s="122">
        <v>0</v>
      </c>
      <c r="T3088" s="122">
        <v>0</v>
      </c>
      <c r="U3088" s="122">
        <v>0</v>
      </c>
      <c r="V3088" s="122">
        <v>2.7547239999999999E-7</v>
      </c>
      <c r="W3088" s="122">
        <v>1.04692E-8</v>
      </c>
      <c r="X3088" s="122">
        <v>0</v>
      </c>
      <c r="Y3088" s="122">
        <v>0</v>
      </c>
      <c r="Z3088" s="122">
        <v>0</v>
      </c>
      <c r="AA3088" s="122">
        <v>1.6452800000000001E-8</v>
      </c>
      <c r="AB3088" s="122">
        <v>1.00968E-8</v>
      </c>
      <c r="AC3088" s="122">
        <v>3.6966440000000002E-7</v>
      </c>
      <c r="AD3088" s="122">
        <v>4.497948E-7</v>
      </c>
      <c r="AE3088" s="122">
        <v>6.2889119999999997E-7</v>
      </c>
      <c r="AF3088" s="122">
        <v>6.8379359999999999E-7</v>
      </c>
      <c r="AG3088" s="122">
        <v>4.217808E-7</v>
      </c>
      <c r="AH3088" s="122">
        <v>1.29752E-8</v>
      </c>
      <c r="AI3088" s="122">
        <v>1.8578000000000001E-7</v>
      </c>
      <c r="AJ3088" s="122">
        <v>1.5499176000000001E-6</v>
      </c>
      <c r="AK3088" s="122">
        <v>1.4779352000000001E-6</v>
      </c>
      <c r="AL3088" s="122">
        <v>0</v>
      </c>
    </row>
    <row r="3089" spans="1:38" x14ac:dyDescent="0.25">
      <c r="A3089" s="122" t="s">
        <v>2199</v>
      </c>
      <c r="B3089" s="122">
        <v>1</v>
      </c>
      <c r="C3089" s="122" t="s">
        <v>2200</v>
      </c>
      <c r="D3089" s="122" t="s">
        <v>2084</v>
      </c>
      <c r="E3089" s="122">
        <v>57</v>
      </c>
      <c r="F3089" s="122">
        <v>5.3807196550799997E-2</v>
      </c>
      <c r="G3089" s="122">
        <v>4.6454522693600002E-2</v>
      </c>
      <c r="H3089" s="122">
        <v>2.8073406936400001E-2</v>
      </c>
      <c r="I3089" s="122">
        <v>2.65262877068E-2</v>
      </c>
      <c r="J3089" s="122">
        <v>3.09750031948E-2</v>
      </c>
      <c r="K3089" s="122">
        <v>3.4602342930400001E-2</v>
      </c>
      <c r="L3089" s="122">
        <v>3.3404638926399999E-2</v>
      </c>
      <c r="M3089" s="122">
        <v>2.43760882372E-2</v>
      </c>
      <c r="N3089" s="122">
        <v>2.1664585429199999E-2</v>
      </c>
      <c r="O3089" s="122">
        <v>2.35295517996E-2</v>
      </c>
      <c r="P3089" s="122">
        <v>2.3153539726799999E-2</v>
      </c>
      <c r="Q3089" s="122">
        <v>2.41691833964E-2</v>
      </c>
      <c r="R3089" s="122">
        <v>2.7306927230799999E-2</v>
      </c>
      <c r="S3089" s="122">
        <v>2.6234808927599999E-2</v>
      </c>
      <c r="T3089" s="122">
        <v>2.8220790964799999E-2</v>
      </c>
      <c r="U3089" s="122">
        <v>3.2911563781599998E-2</v>
      </c>
      <c r="V3089" s="122">
        <v>3.43605370668E-2</v>
      </c>
      <c r="W3089" s="122">
        <v>3.3230070823600001E-2</v>
      </c>
      <c r="X3089" s="122">
        <v>3.8679491897199998E-2</v>
      </c>
      <c r="Y3089" s="122">
        <v>4.0630499778399998E-2</v>
      </c>
      <c r="Z3089" s="122">
        <v>3.7696259745200002E-2</v>
      </c>
      <c r="AA3089" s="122">
        <v>2.7322022854000001E-2</v>
      </c>
      <c r="AB3089" s="122">
        <v>2.5361980691599999E-2</v>
      </c>
      <c r="AC3089" s="122">
        <v>1.8221492111199999E-2</v>
      </c>
      <c r="AD3089" s="122">
        <v>1.5904749655200001E-2</v>
      </c>
      <c r="AE3089" s="122">
        <v>2.3680708763600001E-2</v>
      </c>
      <c r="AF3089" s="122">
        <v>2.3989171855600001E-2</v>
      </c>
      <c r="AG3089" s="122">
        <v>2.4845821979999998E-2</v>
      </c>
      <c r="AH3089" s="122">
        <v>2.6326422676400001E-2</v>
      </c>
      <c r="AI3089" s="122">
        <v>2.6050894211999999E-2</v>
      </c>
      <c r="AJ3089" s="122">
        <v>2.1378595489999999E-2</v>
      </c>
      <c r="AK3089" s="122">
        <v>2.11969201444E-2</v>
      </c>
      <c r="AL3089" s="122">
        <v>0</v>
      </c>
    </row>
    <row r="3090" spans="1:38" hidden="1" x14ac:dyDescent="0.25">
      <c r="A3090" s="122" t="s">
        <v>2199</v>
      </c>
      <c r="B3090" s="122">
        <v>1</v>
      </c>
      <c r="C3090" s="122" t="s">
        <v>2200</v>
      </c>
      <c r="D3090" s="122" t="s">
        <v>474</v>
      </c>
      <c r="E3090" s="122">
        <v>57</v>
      </c>
      <c r="F3090" s="122">
        <v>0</v>
      </c>
      <c r="G3090" s="122">
        <v>0</v>
      </c>
      <c r="H3090" s="122">
        <v>0</v>
      </c>
      <c r="I3090" s="122">
        <v>0</v>
      </c>
      <c r="J3090" s="122">
        <v>1.0035199999999999E-6</v>
      </c>
      <c r="K3090" s="122">
        <v>0</v>
      </c>
      <c r="L3090" s="122">
        <v>0</v>
      </c>
      <c r="M3090" s="122">
        <v>0</v>
      </c>
      <c r="N3090" s="122">
        <v>0</v>
      </c>
      <c r="O3090" s="122">
        <v>0</v>
      </c>
      <c r="P3090" s="122">
        <v>0</v>
      </c>
      <c r="Q3090" s="122">
        <v>0</v>
      </c>
      <c r="R3090" s="122">
        <v>8.1723600000000003E-8</v>
      </c>
      <c r="S3090" s="122">
        <v>4.2567756000000001E-6</v>
      </c>
      <c r="T3090" s="122">
        <v>0</v>
      </c>
      <c r="U3090" s="122">
        <v>0</v>
      </c>
      <c r="V3090" s="122">
        <v>1.1018E-8</v>
      </c>
      <c r="W3090" s="122">
        <v>1.04692E-8</v>
      </c>
      <c r="X3090" s="122">
        <v>1.25552E-8</v>
      </c>
      <c r="Y3090" s="122">
        <v>1.0578400000000001E-8</v>
      </c>
      <c r="Z3090" s="122">
        <v>1.07324E-8</v>
      </c>
      <c r="AA3090" s="122">
        <v>1.6452800000000001E-8</v>
      </c>
      <c r="AB3090" s="122">
        <v>2.01936E-8</v>
      </c>
      <c r="AC3090" s="122">
        <v>1.84828E-8</v>
      </c>
      <c r="AD3090" s="122">
        <v>2.0445600000000001E-8</v>
      </c>
      <c r="AE3090" s="122">
        <v>1.9056799999999999E-8</v>
      </c>
      <c r="AF3090" s="122">
        <v>3.8905439999999998E-7</v>
      </c>
      <c r="AG3090" s="122">
        <v>4.0818399999999997E-8</v>
      </c>
      <c r="AH3090" s="122">
        <v>2.59476E-8</v>
      </c>
      <c r="AI3090" s="122">
        <v>4.2870800000000003E-8</v>
      </c>
      <c r="AJ3090" s="122">
        <v>2.79272E-8</v>
      </c>
      <c r="AK3090" s="122">
        <v>2.6630800000000001E-8</v>
      </c>
      <c r="AL3090" s="122">
        <v>0</v>
      </c>
    </row>
    <row r="3091" spans="1:38" hidden="1" x14ac:dyDescent="0.25">
      <c r="A3091" s="122" t="s">
        <v>2199</v>
      </c>
      <c r="B3091" s="122">
        <v>1</v>
      </c>
      <c r="C3091" s="122" t="s">
        <v>2200</v>
      </c>
      <c r="D3091" s="122" t="s">
        <v>2085</v>
      </c>
      <c r="E3091" s="122">
        <v>57</v>
      </c>
      <c r="F3091" s="122">
        <v>5.3041407999999999E-5</v>
      </c>
      <c r="G3091" s="122">
        <v>3.2912157599999998E-5</v>
      </c>
      <c r="H3091" s="122">
        <v>7.7209011599999999E-5</v>
      </c>
      <c r="I3091" s="122">
        <v>4.9305922399999998E-5</v>
      </c>
      <c r="J3091" s="122">
        <v>3.3830722800000001E-5</v>
      </c>
      <c r="K3091" s="122">
        <v>3.9876597599999998E-5</v>
      </c>
      <c r="L3091" s="122">
        <v>2.9729666400000001E-5</v>
      </c>
      <c r="M3091" s="122">
        <v>4.5082057999999998E-5</v>
      </c>
      <c r="N3091" s="122">
        <v>4.7884712399999998E-5</v>
      </c>
      <c r="O3091" s="122">
        <v>4.8995086000000003E-5</v>
      </c>
      <c r="P3091" s="122">
        <v>2.9561086799999998E-5</v>
      </c>
      <c r="Q3091" s="122">
        <v>2.02938596E-5</v>
      </c>
      <c r="R3091" s="122">
        <v>1.9670554400000002E-5</v>
      </c>
      <c r="S3091" s="122">
        <v>5.7564737999999999E-5</v>
      </c>
      <c r="T3091" s="122">
        <v>1.0278927120000001E-4</v>
      </c>
      <c r="U3091" s="122">
        <v>7.93058364E-5</v>
      </c>
      <c r="V3091" s="122">
        <v>7.2151452800000004E-5</v>
      </c>
      <c r="W3091" s="122">
        <v>6.7363315600000003E-5</v>
      </c>
      <c r="X3091" s="122">
        <v>6.0653944399999999E-5</v>
      </c>
      <c r="Y3091" s="122">
        <v>4.7241840800000001E-5</v>
      </c>
      <c r="Z3091" s="122">
        <v>5.6852440400000001E-5</v>
      </c>
      <c r="AA3091" s="122">
        <v>5.6650171199999999E-5</v>
      </c>
      <c r="AB3091" s="122">
        <v>4.6278195600000003E-5</v>
      </c>
      <c r="AC3091" s="122">
        <v>3.3482358000000002E-5</v>
      </c>
      <c r="AD3091" s="122">
        <v>3.6627564400000003E-5</v>
      </c>
      <c r="AE3091" s="122">
        <v>3.7085456800000002E-5</v>
      </c>
      <c r="AF3091" s="122">
        <v>4.58141208E-5</v>
      </c>
      <c r="AG3091" s="122">
        <v>7.5158476400000003E-5</v>
      </c>
      <c r="AH3091" s="122">
        <v>6.2157566799999996E-5</v>
      </c>
      <c r="AI3091" s="122">
        <v>7.7627247599999999E-5</v>
      </c>
      <c r="AJ3091" s="122">
        <v>7.5764444000000003E-5</v>
      </c>
      <c r="AK3091" s="122">
        <v>7.2245686800000006E-5</v>
      </c>
      <c r="AL3091" s="122">
        <v>0</v>
      </c>
    </row>
    <row r="3092" spans="1:38" hidden="1" x14ac:dyDescent="0.25">
      <c r="A3092" s="122" t="s">
        <v>2199</v>
      </c>
      <c r="B3092" s="122">
        <v>1</v>
      </c>
      <c r="C3092" s="122" t="s">
        <v>2200</v>
      </c>
      <c r="D3092" s="122" t="s">
        <v>2086</v>
      </c>
      <c r="E3092" s="122">
        <v>57</v>
      </c>
      <c r="F3092" s="122">
        <v>2.0400519999999999E-7</v>
      </c>
      <c r="G3092" s="122">
        <v>6.9790000000000005E-8</v>
      </c>
      <c r="H3092" s="122">
        <v>7.9200799999999998E-8</v>
      </c>
      <c r="I3092" s="122">
        <v>2.90808E-8</v>
      </c>
      <c r="J3092" s="122">
        <v>6.78552E-7</v>
      </c>
      <c r="K3092" s="122">
        <v>1.546104E-7</v>
      </c>
      <c r="L3092" s="122">
        <v>2.1266E-8</v>
      </c>
      <c r="M3092" s="122">
        <v>0</v>
      </c>
      <c r="N3092" s="122">
        <v>4.5508400000000001E-8</v>
      </c>
      <c r="O3092" s="122">
        <v>3.3465600000000002E-8</v>
      </c>
      <c r="P3092" s="122">
        <v>2.56116E-8</v>
      </c>
      <c r="Q3092" s="122">
        <v>7.0193199999999996E-8</v>
      </c>
      <c r="R3092" s="122">
        <v>2.1738136E-6</v>
      </c>
      <c r="S3092" s="122">
        <v>3.969E-8</v>
      </c>
      <c r="T3092" s="122">
        <v>4.3066519999999998E-7</v>
      </c>
      <c r="U3092" s="122">
        <v>6.1017600000000002E-8</v>
      </c>
      <c r="V3092" s="122">
        <v>7.7131599999999997E-8</v>
      </c>
      <c r="W3092" s="122">
        <v>1.046836E-7</v>
      </c>
      <c r="X3092" s="122">
        <v>7.5331199999999999E-8</v>
      </c>
      <c r="Y3092" s="122">
        <v>5.2889200000000002E-8</v>
      </c>
      <c r="Z3092" s="122">
        <v>1.2878320000000001E-7</v>
      </c>
      <c r="AA3092" s="122">
        <v>1.23396E-7</v>
      </c>
      <c r="AB3092" s="122">
        <v>1.514604E-7</v>
      </c>
      <c r="AC3092" s="122">
        <v>0</v>
      </c>
      <c r="AD3092" s="122">
        <v>0</v>
      </c>
      <c r="AE3092" s="122">
        <v>3.2397400000000001E-7</v>
      </c>
      <c r="AF3092" s="122">
        <v>5.1873920000000001E-7</v>
      </c>
      <c r="AG3092" s="122">
        <v>4.3538599999999998E-7</v>
      </c>
      <c r="AH3092" s="122">
        <v>9.0818E-8</v>
      </c>
      <c r="AI3092" s="122">
        <v>1.6148523999999999E-6</v>
      </c>
      <c r="AJ3092" s="122">
        <v>5.724908E-7</v>
      </c>
      <c r="AK3092" s="122">
        <v>5.4590479999999998E-7</v>
      </c>
      <c r="AL3092" s="122">
        <v>0</v>
      </c>
    </row>
    <row r="3093" spans="1:38" hidden="1" x14ac:dyDescent="0.25">
      <c r="A3093" s="122" t="s">
        <v>2199</v>
      </c>
      <c r="B3093" s="122">
        <v>1</v>
      </c>
      <c r="C3093" s="122" t="s">
        <v>2200</v>
      </c>
      <c r="D3093" s="122" t="s">
        <v>2087</v>
      </c>
      <c r="E3093" s="122">
        <v>57</v>
      </c>
      <c r="F3093" s="122">
        <v>8.7544191560000003E-4</v>
      </c>
      <c r="G3093" s="122">
        <v>1.3969907812E-3</v>
      </c>
      <c r="H3093" s="122">
        <v>8.6918580840000001E-4</v>
      </c>
      <c r="I3093" s="122">
        <v>1.0617398904E-3</v>
      </c>
      <c r="J3093" s="122">
        <v>9.9500985920000003E-4</v>
      </c>
      <c r="K3093" s="122">
        <v>7.7363847679999998E-4</v>
      </c>
      <c r="L3093" s="122">
        <v>1.7348453584E-3</v>
      </c>
      <c r="M3093" s="122">
        <v>1.7979982160000001E-3</v>
      </c>
      <c r="N3093" s="122">
        <v>1.6494902564E-3</v>
      </c>
      <c r="O3093" s="122">
        <v>1.742302282E-3</v>
      </c>
      <c r="P3093" s="122">
        <v>1.3571134192000001E-3</v>
      </c>
      <c r="Q3093" s="122">
        <v>1.2571489504000001E-3</v>
      </c>
      <c r="R3093" s="122">
        <v>1.0307422832E-3</v>
      </c>
      <c r="S3093" s="122">
        <v>1.0979156804000001E-3</v>
      </c>
      <c r="T3093" s="122">
        <v>9.923988480000001E-4</v>
      </c>
      <c r="U3093" s="122">
        <v>1.0152694719999999E-3</v>
      </c>
      <c r="V3093" s="122">
        <v>1.0150288371999999E-3</v>
      </c>
      <c r="W3093" s="122">
        <v>1.0157136303999999E-3</v>
      </c>
      <c r="X3093" s="122">
        <v>1.1815771911999999E-3</v>
      </c>
      <c r="Y3093" s="122">
        <v>1.035396768E-3</v>
      </c>
      <c r="Z3093" s="122">
        <v>2.9301588680000001E-4</v>
      </c>
      <c r="AA3093" s="122">
        <v>1.85827796E-5</v>
      </c>
      <c r="AB3093" s="122">
        <v>2.174126612E-4</v>
      </c>
      <c r="AC3093" s="122">
        <v>7.2354545200000006E-5</v>
      </c>
      <c r="AD3093" s="122">
        <v>1.3388803960000001E-4</v>
      </c>
      <c r="AE3093" s="122">
        <v>8.8587290399999997E-5</v>
      </c>
      <c r="AF3093" s="122">
        <v>1.7026511880000001E-4</v>
      </c>
      <c r="AG3093" s="122">
        <v>3.1785919199999999E-5</v>
      </c>
      <c r="AH3093" s="122">
        <v>2.9443075200000001E-5</v>
      </c>
      <c r="AI3093" s="122">
        <v>9.3657121599999995E-5</v>
      </c>
      <c r="AJ3093" s="122">
        <v>1.3832437920000001E-4</v>
      </c>
      <c r="AK3093" s="122">
        <v>1.366866172E-4</v>
      </c>
      <c r="AL3093" s="122">
        <v>0</v>
      </c>
    </row>
    <row r="3094" spans="1:38" hidden="1" x14ac:dyDescent="0.25">
      <c r="A3094" s="122" t="s">
        <v>2199</v>
      </c>
      <c r="B3094" s="122">
        <v>1</v>
      </c>
      <c r="C3094" s="122" t="s">
        <v>2200</v>
      </c>
      <c r="D3094" s="122" t="s">
        <v>2088</v>
      </c>
      <c r="E3094" s="122">
        <v>57</v>
      </c>
      <c r="F3094" s="122">
        <v>1.05599482492E-2</v>
      </c>
      <c r="G3094" s="122">
        <v>1.00389925356E-2</v>
      </c>
      <c r="H3094" s="122">
        <v>1.02928977844E-2</v>
      </c>
      <c r="I3094" s="122">
        <v>1.1377822957200001E-2</v>
      </c>
      <c r="J3094" s="122">
        <v>9.5340982996000006E-3</v>
      </c>
      <c r="K3094" s="122">
        <v>8.4171882676000002E-3</v>
      </c>
      <c r="L3094" s="122">
        <v>8.5825032804000001E-3</v>
      </c>
      <c r="M3094" s="122">
        <v>1.08941085064E-2</v>
      </c>
      <c r="N3094" s="122">
        <v>1.13958341E-2</v>
      </c>
      <c r="O3094" s="122">
        <v>9.0078493400000004E-3</v>
      </c>
      <c r="P3094" s="122">
        <v>7.6956269208000002E-3</v>
      </c>
      <c r="Q3094" s="122">
        <v>9.1811397132000004E-3</v>
      </c>
      <c r="R3094" s="122">
        <v>1.0340812372800001E-2</v>
      </c>
      <c r="S3094" s="122">
        <v>6.3732194568E-3</v>
      </c>
      <c r="T3094" s="122">
        <v>1.4340202654399999E-2</v>
      </c>
      <c r="U3094" s="122">
        <v>1.3885475206400001E-2</v>
      </c>
      <c r="V3094" s="122">
        <v>1.36973438084E-2</v>
      </c>
      <c r="W3094" s="122">
        <v>1.2237374828000001E-2</v>
      </c>
      <c r="X3094" s="122">
        <v>5.9107599291999997E-3</v>
      </c>
      <c r="Y3094" s="122">
        <v>4.0985620592E-3</v>
      </c>
      <c r="Z3094" s="122">
        <v>1.4377693341199999E-2</v>
      </c>
      <c r="AA3094" s="122">
        <v>1.31646496716E-2</v>
      </c>
      <c r="AB3094" s="122">
        <v>1.08338469036E-2</v>
      </c>
      <c r="AC3094" s="122">
        <v>9.1390512948000008E-3</v>
      </c>
      <c r="AD3094" s="122">
        <v>1.10586445312E-2</v>
      </c>
      <c r="AE3094" s="122">
        <v>1.12741216364E-2</v>
      </c>
      <c r="AF3094" s="122">
        <v>1.03151977404E-2</v>
      </c>
      <c r="AG3094" s="122">
        <v>1.08372801152E-2</v>
      </c>
      <c r="AH3094" s="122">
        <v>1.6017275806E-2</v>
      </c>
      <c r="AI3094" s="122">
        <v>1.0732178156E-2</v>
      </c>
      <c r="AJ3094" s="122">
        <v>3.5590781155999999E-3</v>
      </c>
      <c r="AK3094" s="122">
        <v>3.4355423703999999E-3</v>
      </c>
      <c r="AL3094" s="122">
        <v>0</v>
      </c>
    </row>
    <row r="3095" spans="1:38" hidden="1" x14ac:dyDescent="0.25">
      <c r="A3095" s="122" t="s">
        <v>2199</v>
      </c>
      <c r="B3095" s="122">
        <v>1</v>
      </c>
      <c r="C3095" s="122" t="s">
        <v>2200</v>
      </c>
      <c r="D3095" s="122" t="s">
        <v>2089</v>
      </c>
      <c r="E3095" s="122">
        <v>57</v>
      </c>
      <c r="F3095" s="122">
        <v>1.4418198844000001E-3</v>
      </c>
      <c r="G3095" s="122">
        <v>1.4864747352000001E-3</v>
      </c>
      <c r="H3095" s="122">
        <v>3.1942779428000001E-3</v>
      </c>
      <c r="I3095" s="122">
        <v>2.4728797156000001E-3</v>
      </c>
      <c r="J3095" s="122">
        <v>1.5347429692E-3</v>
      </c>
      <c r="K3095" s="122">
        <v>1.2441963744000001E-3</v>
      </c>
      <c r="L3095" s="122">
        <v>1.1530844331999999E-3</v>
      </c>
      <c r="M3095" s="122">
        <v>1.3382107368E-3</v>
      </c>
      <c r="N3095" s="122">
        <v>1.2281710728000001E-3</v>
      </c>
      <c r="O3095" s="122">
        <v>9.3660550480000005E-4</v>
      </c>
      <c r="P3095" s="122">
        <v>7.4475024960000003E-4</v>
      </c>
      <c r="Q3095" s="122">
        <v>7.9267543039999999E-4</v>
      </c>
      <c r="R3095" s="122">
        <v>1.7587761687999999E-3</v>
      </c>
      <c r="S3095" s="122">
        <v>2.3437105607999999E-3</v>
      </c>
      <c r="T3095" s="122">
        <v>4.0806891216000002E-3</v>
      </c>
      <c r="U3095" s="122">
        <v>4.3199210824E-3</v>
      </c>
      <c r="V3095" s="122">
        <v>7.2028697328000001E-3</v>
      </c>
      <c r="W3095" s="122">
        <v>4.7316970512E-3</v>
      </c>
      <c r="X3095" s="122">
        <v>6.7619515180000001E-3</v>
      </c>
      <c r="Y3095" s="122">
        <v>6.9319560660000001E-3</v>
      </c>
      <c r="Z3095" s="122">
        <v>7.9810945256000004E-3</v>
      </c>
      <c r="AA3095" s="122">
        <v>9.5780143396000002E-3</v>
      </c>
      <c r="AB3095" s="122">
        <v>5.7545866756000003E-3</v>
      </c>
      <c r="AC3095" s="122">
        <v>3.7925847372000001E-3</v>
      </c>
      <c r="AD3095" s="122">
        <v>2.2022544263999998E-3</v>
      </c>
      <c r="AE3095" s="122">
        <v>2.0049771868000002E-3</v>
      </c>
      <c r="AF3095" s="122">
        <v>1.3915989108000001E-3</v>
      </c>
      <c r="AG3095" s="122">
        <v>1.2046091652000001E-3</v>
      </c>
      <c r="AH3095" s="122">
        <v>1.7991215480000001E-3</v>
      </c>
      <c r="AI3095" s="122">
        <v>8.9635238559999995E-4</v>
      </c>
      <c r="AJ3095" s="122">
        <v>6.1122096840000005E-4</v>
      </c>
      <c r="AK3095" s="122">
        <v>5.8984655800000004E-4</v>
      </c>
      <c r="AL3095" s="122">
        <v>0</v>
      </c>
    </row>
    <row r="3096" spans="1:38" hidden="1" x14ac:dyDescent="0.25">
      <c r="A3096" s="122" t="s">
        <v>2199</v>
      </c>
      <c r="B3096" s="122">
        <v>1</v>
      </c>
      <c r="C3096" s="122" t="s">
        <v>2200</v>
      </c>
      <c r="D3096" s="122" t="s">
        <v>2090</v>
      </c>
      <c r="E3096" s="122">
        <v>57</v>
      </c>
      <c r="F3096" s="122">
        <v>3.8277130807999999E-3</v>
      </c>
      <c r="G3096" s="122">
        <v>3.8510759000000001E-3</v>
      </c>
      <c r="H3096" s="122">
        <v>3.9907640976000001E-3</v>
      </c>
      <c r="I3096" s="122">
        <v>2.9143321648E-3</v>
      </c>
      <c r="J3096" s="122">
        <v>2.8387004296000001E-3</v>
      </c>
      <c r="K3096" s="122">
        <v>2.8022843072000002E-3</v>
      </c>
      <c r="L3096" s="122">
        <v>6.9019727279999996E-4</v>
      </c>
      <c r="M3096" s="122">
        <v>6.5446566080000002E-4</v>
      </c>
      <c r="N3096" s="122">
        <v>7.3986074680000005E-4</v>
      </c>
      <c r="O3096" s="122">
        <v>1.7853442935999999E-3</v>
      </c>
      <c r="P3096" s="122">
        <v>1.5925876848E-3</v>
      </c>
      <c r="Q3096" s="122">
        <v>2.7113384424000001E-3</v>
      </c>
      <c r="R3096" s="122">
        <v>1.8888989028000001E-3</v>
      </c>
      <c r="S3096" s="122">
        <v>2.3716523908000001E-3</v>
      </c>
      <c r="T3096" s="122">
        <v>2.8076090840000001E-3</v>
      </c>
      <c r="U3096" s="122">
        <v>2.4970368780000002E-3</v>
      </c>
      <c r="V3096" s="122">
        <v>2.9653568112000001E-3</v>
      </c>
      <c r="W3096" s="122">
        <v>4.9489381732000003E-3</v>
      </c>
      <c r="X3096" s="122">
        <v>1.5728351911999999E-3</v>
      </c>
      <c r="Y3096" s="122">
        <v>1.8878881336000001E-3</v>
      </c>
      <c r="Z3096" s="122">
        <v>1.6019653384E-3</v>
      </c>
      <c r="AA3096" s="122">
        <v>1.6238829739999999E-3</v>
      </c>
      <c r="AB3096" s="122">
        <v>1.6418527635999999E-3</v>
      </c>
      <c r="AC3096" s="122">
        <v>1.3423076799999999E-3</v>
      </c>
      <c r="AD3096" s="122">
        <v>1.119870808E-3</v>
      </c>
      <c r="AE3096" s="122">
        <v>1.1286260664000001E-3</v>
      </c>
      <c r="AF3096" s="122">
        <v>1.1197010328E-3</v>
      </c>
      <c r="AG3096" s="122">
        <v>1.2698049391999999E-3</v>
      </c>
      <c r="AH3096" s="122">
        <v>1.2645450775999999E-3</v>
      </c>
      <c r="AI3096" s="122">
        <v>1.3407044196E-3</v>
      </c>
      <c r="AJ3096" s="122">
        <v>9.9675876160000001E-4</v>
      </c>
      <c r="AK3096" s="122">
        <v>9.8133627760000003E-4</v>
      </c>
      <c r="AL3096" s="122">
        <v>0</v>
      </c>
    </row>
    <row r="3097" spans="1:38" hidden="1" x14ac:dyDescent="0.25">
      <c r="A3097" s="122" t="s">
        <v>2199</v>
      </c>
      <c r="B3097" s="122">
        <v>1</v>
      </c>
      <c r="C3097" s="122" t="s">
        <v>2200</v>
      </c>
      <c r="D3097" s="122" t="s">
        <v>2091</v>
      </c>
      <c r="E3097" s="122">
        <v>57</v>
      </c>
      <c r="F3097" s="122">
        <v>6.7175950800000005E-5</v>
      </c>
      <c r="G3097" s="122">
        <v>6.3942012400000005E-5</v>
      </c>
      <c r="H3097" s="122">
        <v>5.8819347999999999E-5</v>
      </c>
      <c r="I3097" s="122">
        <v>4.8070002399999997E-5</v>
      </c>
      <c r="J3097" s="122">
        <v>5.7955710399999999E-5</v>
      </c>
      <c r="K3097" s="122">
        <v>8.4288433599999997E-5</v>
      </c>
      <c r="L3097" s="122">
        <v>7.45472728E-5</v>
      </c>
      <c r="M3097" s="122">
        <v>7.5439621599999996E-5</v>
      </c>
      <c r="N3097" s="122">
        <v>1.0842935040000001E-4</v>
      </c>
      <c r="O3097" s="122">
        <v>7.94275636E-5</v>
      </c>
      <c r="P3097" s="122">
        <v>4.44116008E-5</v>
      </c>
      <c r="Q3097" s="122">
        <v>3.92513464E-5</v>
      </c>
      <c r="R3097" s="122">
        <v>2.6036721200000002E-5</v>
      </c>
      <c r="S3097" s="122">
        <v>6.2055644000000003E-5</v>
      </c>
      <c r="T3097" s="122">
        <v>9.6443373600000001E-5</v>
      </c>
      <c r="U3097" s="122">
        <v>8.69390256E-5</v>
      </c>
      <c r="V3097" s="122">
        <v>3.3464258800000002E-5</v>
      </c>
      <c r="W3097" s="122">
        <v>5.6047115599999998E-5</v>
      </c>
      <c r="X3097" s="122">
        <v>5.53431144E-5</v>
      </c>
      <c r="Y3097" s="122">
        <v>5.4444966799999998E-5</v>
      </c>
      <c r="Z3097" s="122">
        <v>7.1217490400000006E-5</v>
      </c>
      <c r="AA3097" s="122">
        <v>4.8050696399999999E-5</v>
      </c>
      <c r="AB3097" s="122">
        <v>6.6440418800000004E-5</v>
      </c>
      <c r="AC3097" s="122">
        <v>5.3943288000000003E-5</v>
      </c>
      <c r="AD3097" s="122">
        <v>7.1967084E-6</v>
      </c>
      <c r="AE3097" s="122">
        <v>7.3675422799999996E-5</v>
      </c>
      <c r="AF3097" s="122">
        <v>1.12495712E-4</v>
      </c>
      <c r="AG3097" s="122">
        <v>1.2707823239999999E-4</v>
      </c>
      <c r="AH3097" s="122">
        <v>1.38041428E-5</v>
      </c>
      <c r="AI3097" s="122">
        <v>1.06323028E-5</v>
      </c>
      <c r="AJ3097" s="122">
        <v>1.3506625159999999E-4</v>
      </c>
      <c r="AK3097" s="122">
        <v>1.2879331639999999E-4</v>
      </c>
      <c r="AL3097" s="122">
        <v>0</v>
      </c>
    </row>
    <row r="3098" spans="1:38" hidden="1" x14ac:dyDescent="0.25">
      <c r="A3098" s="122" t="s">
        <v>2199</v>
      </c>
      <c r="B3098" s="122">
        <v>1</v>
      </c>
      <c r="C3098" s="122" t="s">
        <v>2200</v>
      </c>
      <c r="D3098" s="122" t="s">
        <v>2092</v>
      </c>
      <c r="E3098" s="122">
        <v>57</v>
      </c>
      <c r="F3098" s="122">
        <v>2.4334883999999999E-6</v>
      </c>
      <c r="G3098" s="122">
        <v>2.8753675999999998E-6</v>
      </c>
      <c r="H3098" s="122">
        <v>1.4256031999999999E-6</v>
      </c>
      <c r="I3098" s="122">
        <v>1.4831039999999999E-6</v>
      </c>
      <c r="J3098" s="122">
        <v>5.0891399999999997E-7</v>
      </c>
      <c r="K3098" s="122">
        <v>4.7671399999999999E-7</v>
      </c>
      <c r="L3098" s="122">
        <v>3.3387312E-6</v>
      </c>
      <c r="M3098" s="122">
        <v>2.7667640000000002E-6</v>
      </c>
      <c r="N3098" s="122">
        <v>2.8063000000000001E-6</v>
      </c>
      <c r="O3098" s="122">
        <v>2.8335104000000001E-6</v>
      </c>
      <c r="P3098" s="122">
        <v>1.2720736E-6</v>
      </c>
      <c r="Q3098" s="122">
        <v>2.667308E-7</v>
      </c>
      <c r="R3098" s="122">
        <v>8.9893999999999997E-8</v>
      </c>
      <c r="S3098" s="122">
        <v>1.98464E-8</v>
      </c>
      <c r="T3098" s="122">
        <v>6.33332E-8</v>
      </c>
      <c r="U3098" s="122">
        <v>3.6610000000000002E-8</v>
      </c>
      <c r="V3098" s="122">
        <v>2.2038799999999999E-8</v>
      </c>
      <c r="W3098" s="122">
        <v>1.8842879999999999E-7</v>
      </c>
      <c r="X3098" s="122">
        <v>2.2599360000000001E-7</v>
      </c>
      <c r="Y3098" s="122">
        <v>1.904028E-7</v>
      </c>
      <c r="Z3098" s="122">
        <v>5.3659200000000002E-8</v>
      </c>
      <c r="AA3098" s="122">
        <v>0</v>
      </c>
      <c r="AB3098" s="122">
        <v>1.514604E-7</v>
      </c>
      <c r="AC3098" s="122">
        <v>3.6042159999999997E-7</v>
      </c>
      <c r="AD3098" s="122">
        <v>3.7823519999999998E-7</v>
      </c>
      <c r="AE3098" s="122">
        <v>3.8114440000000001E-7</v>
      </c>
      <c r="AF3098" s="122">
        <v>5.8947560000000004E-7</v>
      </c>
      <c r="AG3098" s="122">
        <v>0</v>
      </c>
      <c r="AH3098" s="122">
        <v>2.59476E-8</v>
      </c>
      <c r="AI3098" s="122">
        <v>0</v>
      </c>
      <c r="AJ3098" s="122">
        <v>0</v>
      </c>
      <c r="AK3098" s="122">
        <v>0</v>
      </c>
      <c r="AL3098" s="122">
        <v>0</v>
      </c>
    </row>
    <row r="3099" spans="1:38" hidden="1" x14ac:dyDescent="0.25">
      <c r="A3099" s="122" t="s">
        <v>2199</v>
      </c>
      <c r="B3099" s="122">
        <v>1</v>
      </c>
      <c r="C3099" s="122" t="s">
        <v>2200</v>
      </c>
      <c r="D3099" s="122" t="s">
        <v>2093</v>
      </c>
      <c r="E3099" s="122">
        <v>57</v>
      </c>
      <c r="F3099" s="122">
        <v>6.0472352079999996E-4</v>
      </c>
      <c r="G3099" s="122">
        <v>7.7409191440000003E-4</v>
      </c>
      <c r="H3099" s="122">
        <v>7.7586047840000002E-4</v>
      </c>
      <c r="I3099" s="122">
        <v>7.8173531519999998E-4</v>
      </c>
      <c r="J3099" s="122">
        <v>8.8426495640000005E-4</v>
      </c>
      <c r="K3099" s="122">
        <v>6.7278624559999995E-4</v>
      </c>
      <c r="L3099" s="122">
        <v>5.2384142159999996E-4</v>
      </c>
      <c r="M3099" s="122">
        <v>5.9086215720000003E-4</v>
      </c>
      <c r="N3099" s="122">
        <v>6.7074401520000003E-4</v>
      </c>
      <c r="O3099" s="122">
        <v>4.4810754799999998E-4</v>
      </c>
      <c r="P3099" s="122">
        <v>4.1506777199999998E-4</v>
      </c>
      <c r="Q3099" s="122">
        <v>3.9012233959999999E-4</v>
      </c>
      <c r="R3099" s="122">
        <v>3.9733936480000002E-4</v>
      </c>
      <c r="S3099" s="122">
        <v>5.4712061879999996E-4</v>
      </c>
      <c r="T3099" s="122">
        <v>1.5695416603999999E-3</v>
      </c>
      <c r="U3099" s="122">
        <v>1.5485993236E-3</v>
      </c>
      <c r="V3099" s="122">
        <v>1.1361071288000001E-3</v>
      </c>
      <c r="W3099" s="122">
        <v>8.5686235319999996E-4</v>
      </c>
      <c r="X3099" s="122">
        <v>1.3900028352000001E-3</v>
      </c>
      <c r="Y3099" s="122">
        <v>1.0491581127999999E-3</v>
      </c>
      <c r="Z3099" s="122">
        <v>7.4880317399999999E-4</v>
      </c>
      <c r="AA3099" s="122">
        <v>5.2121965560000003E-4</v>
      </c>
      <c r="AB3099" s="122">
        <v>7.2432642799999999E-4</v>
      </c>
      <c r="AC3099" s="122">
        <v>5.5974142840000004E-4</v>
      </c>
      <c r="AD3099" s="122">
        <v>5.6416521560000003E-4</v>
      </c>
      <c r="AE3099" s="122">
        <v>6.0000846080000001E-4</v>
      </c>
      <c r="AF3099" s="122">
        <v>8.0272261999999998E-4</v>
      </c>
      <c r="AG3099" s="122">
        <v>8.6356054399999997E-4</v>
      </c>
      <c r="AH3099" s="122">
        <v>6.7526909240000002E-4</v>
      </c>
      <c r="AI3099" s="122">
        <v>8.8916926E-5</v>
      </c>
      <c r="AJ3099" s="122">
        <v>3.7471703920000001E-4</v>
      </c>
      <c r="AK3099" s="122">
        <v>3.5731390520000003E-4</v>
      </c>
      <c r="AL3099" s="122">
        <v>0</v>
      </c>
    </row>
    <row r="3100" spans="1:38" hidden="1" x14ac:dyDescent="0.25">
      <c r="A3100" s="122" t="s">
        <v>2199</v>
      </c>
      <c r="B3100" s="122">
        <v>1</v>
      </c>
      <c r="C3100" s="122" t="s">
        <v>2200</v>
      </c>
      <c r="D3100" s="122" t="s">
        <v>2094</v>
      </c>
      <c r="E3100" s="122">
        <v>57</v>
      </c>
      <c r="F3100" s="122">
        <v>2.9701104159999999E-4</v>
      </c>
      <c r="G3100" s="122">
        <v>2.3055993240000001E-4</v>
      </c>
      <c r="H3100" s="122">
        <v>3.4792676239999999E-4</v>
      </c>
      <c r="I3100" s="122">
        <v>4.5205965280000003E-4</v>
      </c>
      <c r="J3100" s="122">
        <v>3.4653046680000003E-4</v>
      </c>
      <c r="K3100" s="122">
        <v>3.8395396759999999E-4</v>
      </c>
      <c r="L3100" s="122">
        <v>4.2674466520000001E-4</v>
      </c>
      <c r="M3100" s="122">
        <v>9.2523661999999998E-4</v>
      </c>
      <c r="N3100" s="122">
        <v>7.4632344639999999E-4</v>
      </c>
      <c r="O3100" s="122">
        <v>6.7473841680000003E-4</v>
      </c>
      <c r="P3100" s="122">
        <v>5.7103452280000001E-4</v>
      </c>
      <c r="Q3100" s="122">
        <v>2.990002288E-4</v>
      </c>
      <c r="R3100" s="122">
        <v>2.8458636919999997E-4</v>
      </c>
      <c r="S3100" s="122">
        <v>1.612004548E-4</v>
      </c>
      <c r="T3100" s="122">
        <v>2.661983856E-4</v>
      </c>
      <c r="U3100" s="122">
        <v>3.737813464E-4</v>
      </c>
      <c r="V3100" s="122">
        <v>5.1672712280000001E-4</v>
      </c>
      <c r="W3100" s="122">
        <v>5.7620796520000002E-4</v>
      </c>
      <c r="X3100" s="122">
        <v>6.6987672639999996E-4</v>
      </c>
      <c r="Y3100" s="122">
        <v>3.0780761479999997E-4</v>
      </c>
      <c r="Z3100" s="122">
        <v>3.8003565319999998E-4</v>
      </c>
      <c r="AA3100" s="122">
        <v>3.9563756959999999E-4</v>
      </c>
      <c r="AB3100" s="122">
        <v>2.2882195000000001E-4</v>
      </c>
      <c r="AC3100" s="122">
        <v>2.152045672E-4</v>
      </c>
      <c r="AD3100" s="122">
        <v>2.5672801559999998E-4</v>
      </c>
      <c r="AE3100" s="122">
        <v>2.548495068E-4</v>
      </c>
      <c r="AF3100" s="122">
        <v>3.417354584E-4</v>
      </c>
      <c r="AG3100" s="122">
        <v>6.3459269439999997E-4</v>
      </c>
      <c r="AH3100" s="122">
        <v>3.1590955480000001E-4</v>
      </c>
      <c r="AI3100" s="122">
        <v>3.7239083280000003E-4</v>
      </c>
      <c r="AJ3100" s="122">
        <v>3.0437584799999998E-4</v>
      </c>
      <c r="AK3100" s="122">
        <v>2.9814767360000001E-4</v>
      </c>
      <c r="AL3100" s="122">
        <v>0</v>
      </c>
    </row>
    <row r="3101" spans="1:38" hidden="1" x14ac:dyDescent="0.25">
      <c r="A3101" s="122" t="s">
        <v>2199</v>
      </c>
      <c r="B3101" s="122">
        <v>1</v>
      </c>
      <c r="C3101" s="122" t="s">
        <v>2200</v>
      </c>
      <c r="D3101" s="122" t="s">
        <v>2095</v>
      </c>
      <c r="E3101" s="122">
        <v>57</v>
      </c>
      <c r="F3101" s="122">
        <v>0</v>
      </c>
      <c r="G3101" s="122">
        <v>0</v>
      </c>
      <c r="H3101" s="122">
        <v>0</v>
      </c>
      <c r="I3101" s="122">
        <v>0</v>
      </c>
      <c r="J3101" s="122">
        <v>0</v>
      </c>
      <c r="K3101" s="122">
        <v>0</v>
      </c>
      <c r="L3101" s="122">
        <v>0</v>
      </c>
      <c r="M3101" s="122">
        <v>0</v>
      </c>
      <c r="N3101" s="122">
        <v>0</v>
      </c>
      <c r="O3101" s="122">
        <v>0</v>
      </c>
      <c r="P3101" s="122">
        <v>8.0849271999999999E-6</v>
      </c>
      <c r="Q3101" s="122">
        <v>5.5030499999999998E-6</v>
      </c>
      <c r="R3101" s="122">
        <v>1.0403246E-5</v>
      </c>
      <c r="S3101" s="122">
        <v>0</v>
      </c>
      <c r="T3101" s="122">
        <v>0</v>
      </c>
      <c r="U3101" s="122">
        <v>0</v>
      </c>
      <c r="V3101" s="122">
        <v>0</v>
      </c>
      <c r="W3101" s="122">
        <v>0</v>
      </c>
      <c r="X3101" s="122">
        <v>0</v>
      </c>
      <c r="Y3101" s="122">
        <v>0</v>
      </c>
      <c r="Z3101" s="122">
        <v>0</v>
      </c>
      <c r="AA3101" s="122">
        <v>0</v>
      </c>
      <c r="AB3101" s="122">
        <v>0</v>
      </c>
      <c r="AC3101" s="122">
        <v>0</v>
      </c>
      <c r="AD3101" s="122">
        <v>0</v>
      </c>
      <c r="AE3101" s="122">
        <v>0</v>
      </c>
      <c r="AF3101" s="122">
        <v>0</v>
      </c>
      <c r="AG3101" s="122">
        <v>0</v>
      </c>
      <c r="AH3101" s="122">
        <v>1.29752E-8</v>
      </c>
      <c r="AI3101" s="122">
        <v>2.8582399999999999E-8</v>
      </c>
      <c r="AJ3101" s="122">
        <v>1.39636E-8</v>
      </c>
      <c r="AK3101" s="122">
        <v>1.3313999999999999E-8</v>
      </c>
      <c r="AL3101" s="122">
        <v>0</v>
      </c>
    </row>
    <row r="3102" spans="1:38" hidden="1" x14ac:dyDescent="0.25">
      <c r="A3102" s="122" t="s">
        <v>2199</v>
      </c>
      <c r="B3102" s="122">
        <v>1</v>
      </c>
      <c r="C3102" s="122" t="s">
        <v>2200</v>
      </c>
      <c r="D3102" s="122" t="s">
        <v>2096</v>
      </c>
      <c r="E3102" s="122">
        <v>57</v>
      </c>
      <c r="F3102" s="122">
        <v>1.2107408740000001E-3</v>
      </c>
      <c r="G3102" s="122">
        <v>1.9321347304000001E-3</v>
      </c>
      <c r="H3102" s="122">
        <v>1.7998773548E-3</v>
      </c>
      <c r="I3102" s="122">
        <v>1.5918353836000001E-3</v>
      </c>
      <c r="J3102" s="122">
        <v>1.5203710928000001E-3</v>
      </c>
      <c r="K3102" s="122">
        <v>1.9400254831999999E-3</v>
      </c>
      <c r="L3102" s="122">
        <v>1.5559124896000001E-3</v>
      </c>
      <c r="M3102" s="122">
        <v>1.3531287587999999E-3</v>
      </c>
      <c r="N3102" s="122">
        <v>1.3649537916000001E-3</v>
      </c>
      <c r="O3102" s="122">
        <v>9.1264725999999998E-4</v>
      </c>
      <c r="P3102" s="122">
        <v>6.8444405399999998E-4</v>
      </c>
      <c r="Q3102" s="122">
        <v>6.3295753920000004E-4</v>
      </c>
      <c r="R3102" s="122">
        <v>4.577502076E-4</v>
      </c>
      <c r="S3102" s="122">
        <v>7.6303597719999997E-4</v>
      </c>
      <c r="T3102" s="122">
        <v>1.3025310732000001E-3</v>
      </c>
      <c r="U3102" s="122">
        <v>1.4528411688000001E-3</v>
      </c>
      <c r="V3102" s="122">
        <v>1.1696623259999999E-3</v>
      </c>
      <c r="W3102" s="122">
        <v>1.0537674447999999E-3</v>
      </c>
      <c r="X3102" s="122">
        <v>1.3915503616E-3</v>
      </c>
      <c r="Y3102" s="122">
        <v>1.231617688E-3</v>
      </c>
      <c r="Z3102" s="122">
        <v>1.3063315775999999E-3</v>
      </c>
      <c r="AA3102" s="122">
        <v>9.6947892160000005E-4</v>
      </c>
      <c r="AB3102" s="122">
        <v>1.1449764004000001E-3</v>
      </c>
      <c r="AC3102" s="122">
        <v>1.0287022732E-3</v>
      </c>
      <c r="AD3102" s="122">
        <v>6.9330671479999998E-4</v>
      </c>
      <c r="AE3102" s="122">
        <v>8.0105346160000001E-4</v>
      </c>
      <c r="AF3102" s="122">
        <v>8.5089766160000003E-4</v>
      </c>
      <c r="AG3102" s="122">
        <v>1.0369529408E-3</v>
      </c>
      <c r="AH3102" s="122">
        <v>1.1316802588E-3</v>
      </c>
      <c r="AI3102" s="122">
        <v>7.246829492E-4</v>
      </c>
      <c r="AJ3102" s="122">
        <v>8.140558692E-4</v>
      </c>
      <c r="AK3102" s="122">
        <v>7.7624834840000004E-4</v>
      </c>
      <c r="AL3102" s="122">
        <v>0</v>
      </c>
    </row>
    <row r="3103" spans="1:38" hidden="1" x14ac:dyDescent="0.25">
      <c r="A3103" s="122" t="s">
        <v>2199</v>
      </c>
      <c r="B3103" s="122">
        <v>1</v>
      </c>
      <c r="C3103" s="122" t="s">
        <v>2200</v>
      </c>
      <c r="D3103" s="122" t="s">
        <v>2097</v>
      </c>
      <c r="E3103" s="122">
        <v>57</v>
      </c>
      <c r="F3103" s="122">
        <v>2.77925254376E-2</v>
      </c>
      <c r="G3103" s="122">
        <v>3.1934132347600001E-2</v>
      </c>
      <c r="H3103" s="122">
        <v>2.97910148088E-2</v>
      </c>
      <c r="I3103" s="122">
        <v>2.7284009712400002E-2</v>
      </c>
      <c r="J3103" s="122">
        <v>2.47564584904E-2</v>
      </c>
      <c r="K3103" s="122">
        <v>2.30862527672E-2</v>
      </c>
      <c r="L3103" s="122">
        <v>2.7917475059599999E-2</v>
      </c>
      <c r="M3103" s="122">
        <v>2.75009937244E-2</v>
      </c>
      <c r="N3103" s="122">
        <v>3.0430657544000001E-2</v>
      </c>
      <c r="O3103" s="122">
        <v>2.4881523547999999E-2</v>
      </c>
      <c r="P3103" s="122">
        <v>2.27618262116E-2</v>
      </c>
      <c r="Q3103" s="122">
        <v>1.4803855259199999E-2</v>
      </c>
      <c r="R3103" s="122">
        <v>1.41069013736E-2</v>
      </c>
      <c r="S3103" s="122">
        <v>1.5376240745599999E-2</v>
      </c>
      <c r="T3103" s="122">
        <v>1.7442066266800001E-2</v>
      </c>
      <c r="U3103" s="122">
        <v>1.48077720308E-2</v>
      </c>
      <c r="V3103" s="122">
        <v>1.7308088596400002E-2</v>
      </c>
      <c r="W3103" s="122">
        <v>1.7023432977599999E-2</v>
      </c>
      <c r="X3103" s="122">
        <v>1.9269588472399998E-2</v>
      </c>
      <c r="Y3103" s="122">
        <v>1.94558380128E-2</v>
      </c>
      <c r="Z3103" s="122">
        <v>2.0029198641200001E-2</v>
      </c>
      <c r="AA3103" s="122">
        <v>1.8489024965599999E-2</v>
      </c>
      <c r="AB3103" s="122">
        <v>1.5997621247999999E-2</v>
      </c>
      <c r="AC3103" s="122">
        <v>1.2958105288800001E-2</v>
      </c>
      <c r="AD3103" s="122">
        <v>1.04132118216E-2</v>
      </c>
      <c r="AE3103" s="122">
        <v>9.3059975288000002E-3</v>
      </c>
      <c r="AF3103" s="122">
        <v>9.3499433860000005E-3</v>
      </c>
      <c r="AG3103" s="122">
        <v>1.5593319772800001E-2</v>
      </c>
      <c r="AH3103" s="122">
        <v>7.9008157284000003E-3</v>
      </c>
      <c r="AI3103" s="122">
        <v>7.5172525344000003E-3</v>
      </c>
      <c r="AJ3103" s="122">
        <v>7.5251581495999996E-3</v>
      </c>
      <c r="AK3103" s="122">
        <v>7.3189260199999998E-3</v>
      </c>
      <c r="AL3103" s="122">
        <v>0</v>
      </c>
    </row>
    <row r="3104" spans="1:38" hidden="1" x14ac:dyDescent="0.25">
      <c r="A3104" s="122" t="s">
        <v>2199</v>
      </c>
      <c r="B3104" s="122">
        <v>1</v>
      </c>
      <c r="C3104" s="122" t="s">
        <v>2200</v>
      </c>
      <c r="D3104" s="122" t="s">
        <v>2098</v>
      </c>
      <c r="E3104" s="122">
        <v>57</v>
      </c>
      <c r="F3104" s="122">
        <v>1.7927977480000001E-3</v>
      </c>
      <c r="G3104" s="122">
        <v>9.8577662399999995E-4</v>
      </c>
      <c r="H3104" s="122">
        <v>9.5465062000000005E-4</v>
      </c>
      <c r="I3104" s="122">
        <v>1.0154429599999999E-3</v>
      </c>
      <c r="J3104" s="122">
        <v>6.9168273159999998E-4</v>
      </c>
      <c r="K3104" s="122">
        <v>6.7883203639999997E-4</v>
      </c>
      <c r="L3104" s="122">
        <v>2.1180007351999999E-3</v>
      </c>
      <c r="M3104" s="122">
        <v>1.8842654655999999E-3</v>
      </c>
      <c r="N3104" s="122">
        <v>3.1336131960000001E-4</v>
      </c>
      <c r="O3104" s="122">
        <v>2.608620476E-4</v>
      </c>
      <c r="P3104" s="122">
        <v>5.3257540839999999E-4</v>
      </c>
      <c r="Q3104" s="122">
        <v>4.3495430439999998E-4</v>
      </c>
      <c r="R3104" s="122">
        <v>5.6561132320000001E-4</v>
      </c>
      <c r="S3104" s="122">
        <v>1.5927022999999999E-4</v>
      </c>
      <c r="T3104" s="122">
        <v>1.80187882E-4</v>
      </c>
      <c r="U3104" s="122">
        <v>7.3124395119999997E-4</v>
      </c>
      <c r="V3104" s="122">
        <v>5.2728340279999998E-4</v>
      </c>
      <c r="W3104" s="122">
        <v>4.1836693919999998E-4</v>
      </c>
      <c r="X3104" s="122">
        <v>7.9769211759999996E-4</v>
      </c>
      <c r="Y3104" s="122">
        <v>6.1866483000000004E-4</v>
      </c>
      <c r="Z3104" s="122">
        <v>4.4603283760000001E-4</v>
      </c>
      <c r="AA3104" s="122">
        <v>3.2943167039999998E-4</v>
      </c>
      <c r="AB3104" s="122">
        <v>2.7499761799999999E-4</v>
      </c>
      <c r="AC3104" s="122">
        <v>2.6318697439999997E-4</v>
      </c>
      <c r="AD3104" s="122">
        <v>2.2681864800000001E-4</v>
      </c>
      <c r="AE3104" s="122">
        <v>2.827065976E-4</v>
      </c>
      <c r="AF3104" s="122">
        <v>3.661038864E-4</v>
      </c>
      <c r="AG3104" s="122">
        <v>5.0530947320000003E-4</v>
      </c>
      <c r="AH3104" s="122">
        <v>2.7435057720000001E-4</v>
      </c>
      <c r="AI3104" s="122">
        <v>3.1380689480000002E-4</v>
      </c>
      <c r="AJ3104" s="122">
        <v>2.3369896479999999E-4</v>
      </c>
      <c r="AK3104" s="122">
        <v>2.233518616E-4</v>
      </c>
      <c r="AL3104" s="122">
        <v>0</v>
      </c>
    </row>
    <row r="3105" spans="1:38" hidden="1" x14ac:dyDescent="0.25">
      <c r="A3105" s="122" t="s">
        <v>2199</v>
      </c>
      <c r="B3105" s="122">
        <v>1</v>
      </c>
      <c r="C3105" s="122" t="s">
        <v>2200</v>
      </c>
      <c r="D3105" s="122" t="s">
        <v>2099</v>
      </c>
      <c r="E3105" s="122">
        <v>57</v>
      </c>
      <c r="F3105" s="122">
        <v>1.3867466311999999E-3</v>
      </c>
      <c r="G3105" s="122">
        <v>9.2101291800000004E-4</v>
      </c>
      <c r="H3105" s="122">
        <v>1.1774012264000001E-3</v>
      </c>
      <c r="I3105" s="122">
        <v>8.6954956760000005E-4</v>
      </c>
      <c r="J3105" s="122">
        <v>6.2568084040000001E-4</v>
      </c>
      <c r="K3105" s="122">
        <v>7.8299599279999996E-4</v>
      </c>
      <c r="L3105" s="122">
        <v>7.2086072520000002E-4</v>
      </c>
      <c r="M3105" s="122">
        <v>7.8029147280000001E-4</v>
      </c>
      <c r="N3105" s="122">
        <v>1.5181768308E-3</v>
      </c>
      <c r="O3105" s="122">
        <v>1.2098736747999999E-3</v>
      </c>
      <c r="P3105" s="122">
        <v>6.7330122719999998E-4</v>
      </c>
      <c r="Q3105" s="122">
        <v>6.7659982880000004E-4</v>
      </c>
      <c r="R3105" s="122">
        <v>7.0150495240000005E-4</v>
      </c>
      <c r="S3105" s="122">
        <v>5.5192276440000005E-4</v>
      </c>
      <c r="T3105" s="122">
        <v>1.2030327848000001E-3</v>
      </c>
      <c r="U3105" s="122">
        <v>1.0904226928000001E-3</v>
      </c>
      <c r="V3105" s="122">
        <v>1.1905591964000001E-3</v>
      </c>
      <c r="W3105" s="122">
        <v>6.7521134239999995E-4</v>
      </c>
      <c r="X3105" s="122">
        <v>7.2519028399999996E-4</v>
      </c>
      <c r="Y3105" s="122">
        <v>3.4391439320000003E-4</v>
      </c>
      <c r="Z3105" s="122">
        <v>5.7440279399999998E-4</v>
      </c>
      <c r="AA3105" s="122">
        <v>1.0434898040000001E-4</v>
      </c>
      <c r="AB3105" s="122">
        <v>1.158596908E-4</v>
      </c>
      <c r="AC3105" s="122">
        <v>8.1086040000000005E-5</v>
      </c>
      <c r="AD3105" s="122">
        <v>6.5877000000000006E-5</v>
      </c>
      <c r="AE3105" s="122">
        <v>9.5230436000000001E-5</v>
      </c>
      <c r="AF3105" s="122">
        <v>6.1049007600000007E-5</v>
      </c>
      <c r="AG3105" s="122">
        <v>9.6828771199999994E-5</v>
      </c>
      <c r="AH3105" s="122">
        <v>2.15217968E-4</v>
      </c>
      <c r="AI3105" s="122">
        <v>1.66578818E-4</v>
      </c>
      <c r="AJ3105" s="122">
        <v>4.0846004920000001E-4</v>
      </c>
      <c r="AK3105" s="122">
        <v>4.0312571319999998E-4</v>
      </c>
      <c r="AL3105" s="122">
        <v>0</v>
      </c>
    </row>
    <row r="3106" spans="1:38" hidden="1" x14ac:dyDescent="0.25">
      <c r="A3106" s="122" t="s">
        <v>2199</v>
      </c>
      <c r="B3106" s="122">
        <v>1</v>
      </c>
      <c r="C3106" s="122" t="s">
        <v>2200</v>
      </c>
      <c r="D3106" s="122" t="s">
        <v>2100</v>
      </c>
      <c r="E3106" s="122">
        <v>57</v>
      </c>
      <c r="F3106" s="122">
        <v>2.3517598720000001E-4</v>
      </c>
      <c r="G3106" s="122">
        <v>2.3893487520000001E-4</v>
      </c>
      <c r="H3106" s="122">
        <v>1.5387034879999999E-4</v>
      </c>
      <c r="I3106" s="122">
        <v>3.4946885400000003E-4</v>
      </c>
      <c r="J3106" s="122">
        <v>3.5029484559999998E-4</v>
      </c>
      <c r="K3106" s="122">
        <v>3.0369229799999999E-4</v>
      </c>
      <c r="L3106" s="122">
        <v>1.726865588E-4</v>
      </c>
      <c r="M3106" s="122">
        <v>1.514342508E-4</v>
      </c>
      <c r="N3106" s="122">
        <v>3.9249615160000001E-4</v>
      </c>
      <c r="O3106" s="122">
        <v>1.6247187599999999E-4</v>
      </c>
      <c r="P3106" s="122">
        <v>5.0436830919999996E-4</v>
      </c>
      <c r="Q3106" s="122">
        <v>5.7014223280000003E-4</v>
      </c>
      <c r="R3106" s="122">
        <v>8.013767748E-4</v>
      </c>
      <c r="S3106" s="122">
        <v>1.5620734079999999E-4</v>
      </c>
      <c r="T3106" s="122">
        <v>1.8229017800000001E-4</v>
      </c>
      <c r="U3106" s="122">
        <v>9.7945898959999993E-4</v>
      </c>
      <c r="V3106" s="122">
        <v>8.0658147639999997E-4</v>
      </c>
      <c r="W3106" s="122">
        <v>2.4502595880000001E-4</v>
      </c>
      <c r="X3106" s="122">
        <v>1.2775200759999999E-4</v>
      </c>
      <c r="Y3106" s="122">
        <v>9.8532088199999998E-4</v>
      </c>
      <c r="Z3106" s="122">
        <v>4.4777344640000002E-4</v>
      </c>
      <c r="AA3106" s="122">
        <v>5.1259927599999996E-4</v>
      </c>
      <c r="AB3106" s="122">
        <v>5.6881764239999995E-4</v>
      </c>
      <c r="AC3106" s="122">
        <v>6.1639648839999998E-4</v>
      </c>
      <c r="AD3106" s="122">
        <v>4.3236043759999998E-4</v>
      </c>
      <c r="AE3106" s="122">
        <v>2.8178960600000003E-4</v>
      </c>
      <c r="AF3106" s="122">
        <v>2.9367014319999998E-4</v>
      </c>
      <c r="AG3106" s="122">
        <v>1.664751312E-4</v>
      </c>
      <c r="AH3106" s="122">
        <v>1.8901610839999999E-4</v>
      </c>
      <c r="AI3106" s="122">
        <v>1.949872988E-4</v>
      </c>
      <c r="AJ3106" s="122">
        <v>1.5357625080000001E-4</v>
      </c>
      <c r="AK3106" s="122">
        <v>1.4720365240000001E-4</v>
      </c>
      <c r="AL3106" s="122">
        <v>0</v>
      </c>
    </row>
    <row r="3107" spans="1:38" hidden="1" x14ac:dyDescent="0.25">
      <c r="A3107" s="122" t="s">
        <v>2199</v>
      </c>
      <c r="B3107" s="122">
        <v>1</v>
      </c>
      <c r="C3107" s="122" t="s">
        <v>2200</v>
      </c>
      <c r="D3107" s="122" t="s">
        <v>2101</v>
      </c>
      <c r="E3107" s="122">
        <v>57</v>
      </c>
      <c r="F3107" s="122">
        <v>1.313546444E-4</v>
      </c>
      <c r="G3107" s="122">
        <v>1.144623144E-4</v>
      </c>
      <c r="H3107" s="122">
        <v>2.0131717760000001E-4</v>
      </c>
      <c r="I3107" s="122">
        <v>1.7881259760000001E-4</v>
      </c>
      <c r="J3107" s="122">
        <v>1.7899755159999999E-4</v>
      </c>
      <c r="K3107" s="122">
        <v>1.208058068E-4</v>
      </c>
      <c r="L3107" s="122">
        <v>1.516732784E-4</v>
      </c>
      <c r="M3107" s="122">
        <v>1.276284044E-4</v>
      </c>
      <c r="N3107" s="122">
        <v>2.1408747920000001E-4</v>
      </c>
      <c r="O3107" s="122">
        <v>7.9205229599999994E-5</v>
      </c>
      <c r="P3107" s="122">
        <v>7.3688308399999999E-5</v>
      </c>
      <c r="Q3107" s="122">
        <v>9.7629677600000005E-5</v>
      </c>
      <c r="R3107" s="122">
        <v>8.1716479600000002E-5</v>
      </c>
      <c r="S3107" s="122">
        <v>3.0064886320000002E-4</v>
      </c>
      <c r="T3107" s="122">
        <v>3.7730409080000002E-4</v>
      </c>
      <c r="U3107" s="122">
        <v>3.1863245680000002E-4</v>
      </c>
      <c r="V3107" s="122">
        <v>3.0597830480000001E-4</v>
      </c>
      <c r="W3107" s="122">
        <v>3.3594351559999998E-4</v>
      </c>
      <c r="X3107" s="122">
        <v>3.0597483840000001E-4</v>
      </c>
      <c r="Y3107" s="122">
        <v>2.2708449399999999E-4</v>
      </c>
      <c r="Z3107" s="122">
        <v>4.6306015560000001E-4</v>
      </c>
      <c r="AA3107" s="122">
        <v>4.7574625279999999E-4</v>
      </c>
      <c r="AB3107" s="122">
        <v>4.5098846800000001E-4</v>
      </c>
      <c r="AC3107" s="122">
        <v>4.1848083759999998E-4</v>
      </c>
      <c r="AD3107" s="122">
        <v>4.4195424560000002E-4</v>
      </c>
      <c r="AE3107" s="122">
        <v>4.3456073359999999E-4</v>
      </c>
      <c r="AF3107" s="122">
        <v>7.6696735079999996E-4</v>
      </c>
      <c r="AG3107" s="122">
        <v>9.6997113640000005E-4</v>
      </c>
      <c r="AH3107" s="122">
        <v>1.3497524796E-3</v>
      </c>
      <c r="AI3107" s="122">
        <v>1.450288952E-3</v>
      </c>
      <c r="AJ3107" s="122">
        <v>1.0347678012E-3</v>
      </c>
      <c r="AK3107" s="122">
        <v>1.0120210772E-3</v>
      </c>
      <c r="AL3107" s="122">
        <v>0</v>
      </c>
    </row>
    <row r="3108" spans="1:38" hidden="1" x14ac:dyDescent="0.25">
      <c r="A3108" s="122" t="s">
        <v>2199</v>
      </c>
      <c r="B3108" s="122">
        <v>1</v>
      </c>
      <c r="C3108" s="122" t="s">
        <v>2200</v>
      </c>
      <c r="D3108" s="122" t="s">
        <v>2102</v>
      </c>
      <c r="E3108" s="122">
        <v>57</v>
      </c>
      <c r="F3108" s="122">
        <v>5.1671566800000002E-5</v>
      </c>
      <c r="G3108" s="122">
        <v>4.6885117999999999E-5</v>
      </c>
      <c r="H3108" s="122">
        <v>6.4928908800000002E-5</v>
      </c>
      <c r="I3108" s="122">
        <v>5.3099578000000002E-5</v>
      </c>
      <c r="J3108" s="122">
        <v>3.3088770399999998E-5</v>
      </c>
      <c r="K3108" s="122">
        <v>6.8427984799999999E-5</v>
      </c>
      <c r="L3108" s="122">
        <v>5.1410080400000003E-5</v>
      </c>
      <c r="M3108" s="122">
        <v>4.7228722799999997E-5</v>
      </c>
      <c r="N3108" s="122">
        <v>5.7506388800000002E-5</v>
      </c>
      <c r="O3108" s="122">
        <v>6.7230799999999993E-5</v>
      </c>
      <c r="P3108" s="122">
        <v>1.8386156040000001E-4</v>
      </c>
      <c r="Q3108" s="122">
        <v>2.0424749239999999E-4</v>
      </c>
      <c r="R3108" s="122">
        <v>2.6039780199999999E-4</v>
      </c>
      <c r="S3108" s="122">
        <v>1.117561564E-4</v>
      </c>
      <c r="T3108" s="122">
        <v>3.7260159719999998E-4</v>
      </c>
      <c r="U3108" s="122">
        <v>2.7860483839999998E-4</v>
      </c>
      <c r="V3108" s="122">
        <v>3.3875686879999999E-4</v>
      </c>
      <c r="W3108" s="122">
        <v>4.1306634599999999E-4</v>
      </c>
      <c r="X3108" s="122">
        <v>8.4983277399999996E-4</v>
      </c>
      <c r="Y3108" s="122">
        <v>2.8013786360000002E-4</v>
      </c>
      <c r="Z3108" s="122">
        <v>2.8946618119999999E-4</v>
      </c>
      <c r="AA3108" s="122">
        <v>1.5972110840000001E-4</v>
      </c>
      <c r="AB3108" s="122">
        <v>8.4084327600000001E-5</v>
      </c>
      <c r="AC3108" s="122">
        <v>1.031163196E-4</v>
      </c>
      <c r="AD3108" s="122">
        <v>9.3652512800000004E-5</v>
      </c>
      <c r="AE3108" s="122">
        <v>1.2857028520000001E-4</v>
      </c>
      <c r="AF3108" s="122">
        <v>1.4320587400000001E-4</v>
      </c>
      <c r="AG3108" s="122">
        <v>5.6314434399999997E-5</v>
      </c>
      <c r="AH3108" s="122">
        <v>1.7452380959999999E-4</v>
      </c>
      <c r="AI3108" s="122">
        <v>1.760332196E-4</v>
      </c>
      <c r="AJ3108" s="122">
        <v>1.4358381800000001E-4</v>
      </c>
      <c r="AK3108" s="122">
        <v>1.36915296E-4</v>
      </c>
      <c r="AL3108" s="122">
        <v>0</v>
      </c>
    </row>
    <row r="3109" spans="1:38" hidden="1" x14ac:dyDescent="0.25">
      <c r="A3109" s="122" t="s">
        <v>2199</v>
      </c>
      <c r="B3109" s="122">
        <v>1</v>
      </c>
      <c r="C3109" s="122" t="s">
        <v>2200</v>
      </c>
      <c r="D3109" s="122" t="s">
        <v>2103</v>
      </c>
      <c r="E3109" s="122">
        <v>57</v>
      </c>
      <c r="F3109" s="122">
        <v>9.5399661839999997E-4</v>
      </c>
      <c r="G3109" s="122">
        <v>5.5469452080000002E-4</v>
      </c>
      <c r="H3109" s="122">
        <v>9.0974392599999995E-4</v>
      </c>
      <c r="I3109" s="122">
        <v>8.0170507759999999E-4</v>
      </c>
      <c r="J3109" s="122">
        <v>7.5325589920000003E-4</v>
      </c>
      <c r="K3109" s="122">
        <v>1.1612776364E-3</v>
      </c>
      <c r="L3109" s="122">
        <v>1.7424470251999999E-3</v>
      </c>
      <c r="M3109" s="122">
        <v>2.2110783071999998E-3</v>
      </c>
      <c r="N3109" s="122">
        <v>5.1894321023999998E-3</v>
      </c>
      <c r="O3109" s="122">
        <v>3.8792984524E-3</v>
      </c>
      <c r="P3109" s="122">
        <v>5.2869387760000005E-4</v>
      </c>
      <c r="Q3109" s="122">
        <v>4.5622499720000001E-4</v>
      </c>
      <c r="R3109" s="122">
        <v>2.537126508E-4</v>
      </c>
      <c r="S3109" s="122">
        <v>8.5593464320000002E-4</v>
      </c>
      <c r="T3109" s="122">
        <v>9.7270985840000005E-4</v>
      </c>
      <c r="U3109" s="122">
        <v>5.9068745959999999E-4</v>
      </c>
      <c r="V3109" s="122">
        <v>2.7904028040000002E-4</v>
      </c>
      <c r="W3109" s="122">
        <v>3.9552422E-4</v>
      </c>
      <c r="X3109" s="122">
        <v>5.7002904840000005E-4</v>
      </c>
      <c r="Y3109" s="122">
        <v>5.4671583120000002E-4</v>
      </c>
      <c r="Z3109" s="122">
        <v>6.6073645959999997E-4</v>
      </c>
      <c r="AA3109" s="122">
        <v>3.9453232280000001E-4</v>
      </c>
      <c r="AB3109" s="122">
        <v>4.8393463440000003E-4</v>
      </c>
      <c r="AC3109" s="122">
        <v>4.4658239919999999E-4</v>
      </c>
      <c r="AD3109" s="122">
        <v>2.2130899E-4</v>
      </c>
      <c r="AE3109" s="122">
        <v>4.8947655959999999E-4</v>
      </c>
      <c r="AF3109" s="122">
        <v>5.8027662559999998E-4</v>
      </c>
      <c r="AG3109" s="122">
        <v>5.9417066239999996E-4</v>
      </c>
      <c r="AH3109" s="122">
        <v>2.4770912040000001E-4</v>
      </c>
      <c r="AI3109" s="122">
        <v>2.3899818040000001E-4</v>
      </c>
      <c r="AJ3109" s="122">
        <v>6.3777018759999995E-4</v>
      </c>
      <c r="AK3109" s="122">
        <v>6.0814997040000004E-4</v>
      </c>
      <c r="AL3109" s="122">
        <v>0</v>
      </c>
    </row>
    <row r="3110" spans="1:38" hidden="1" x14ac:dyDescent="0.25">
      <c r="A3110" s="122" t="s">
        <v>2199</v>
      </c>
      <c r="B3110" s="122">
        <v>1</v>
      </c>
      <c r="C3110" s="122" t="s">
        <v>2200</v>
      </c>
      <c r="D3110" s="122" t="s">
        <v>2104</v>
      </c>
      <c r="E3110" s="122">
        <v>57</v>
      </c>
      <c r="F3110" s="122">
        <v>2.4270079372E-3</v>
      </c>
      <c r="G3110" s="122">
        <v>5.0717933056E-3</v>
      </c>
      <c r="H3110" s="122">
        <v>3.1037289807999999E-3</v>
      </c>
      <c r="I3110" s="122">
        <v>3.3481209075999999E-3</v>
      </c>
      <c r="J3110" s="122">
        <v>3.3131345743999999E-3</v>
      </c>
      <c r="K3110" s="122">
        <v>2.1910450548E-3</v>
      </c>
      <c r="L3110" s="122">
        <v>1.6567883108000001E-3</v>
      </c>
      <c r="M3110" s="122">
        <v>1.6875560631999999E-3</v>
      </c>
      <c r="N3110" s="122">
        <v>1.4756909132E-3</v>
      </c>
      <c r="O3110" s="122">
        <v>1.0385241384000001E-3</v>
      </c>
      <c r="P3110" s="122">
        <v>1.1860601115999999E-3</v>
      </c>
      <c r="Q3110" s="122">
        <v>1.4001664208000001E-3</v>
      </c>
      <c r="R3110" s="122">
        <v>1.6356077052E-3</v>
      </c>
      <c r="S3110" s="122">
        <v>1.6315415256E-3</v>
      </c>
      <c r="T3110" s="122">
        <v>2.7845405671999999E-3</v>
      </c>
      <c r="U3110" s="122">
        <v>1.5145444664E-3</v>
      </c>
      <c r="V3110" s="122">
        <v>1.6652130404E-3</v>
      </c>
      <c r="W3110" s="122">
        <v>1.8913532932E-3</v>
      </c>
      <c r="X3110" s="122">
        <v>2.1057955408E-3</v>
      </c>
      <c r="Y3110" s="122">
        <v>2.6072061315999999E-3</v>
      </c>
      <c r="Z3110" s="122">
        <v>2.0970214916E-3</v>
      </c>
      <c r="AA3110" s="122">
        <v>1.4670994015999999E-3</v>
      </c>
      <c r="AB3110" s="122">
        <v>1.6134516496E-3</v>
      </c>
      <c r="AC3110" s="122">
        <v>1.0429205388E-3</v>
      </c>
      <c r="AD3110" s="122">
        <v>5.9079700119999995E-4</v>
      </c>
      <c r="AE3110" s="122">
        <v>1.1563035652000001E-3</v>
      </c>
      <c r="AF3110" s="122">
        <v>1.108676226E-3</v>
      </c>
      <c r="AG3110" s="122">
        <v>1.1994201547999999E-3</v>
      </c>
      <c r="AH3110" s="122">
        <v>8.1108817160000001E-4</v>
      </c>
      <c r="AI3110" s="122">
        <v>8.9322221800000004E-4</v>
      </c>
      <c r="AJ3110" s="122">
        <v>5.7949595479999999E-4</v>
      </c>
      <c r="AK3110" s="122">
        <v>5.5969379760000004E-4</v>
      </c>
      <c r="AL3110" s="122">
        <v>0</v>
      </c>
    </row>
    <row r="3111" spans="1:38" hidden="1" x14ac:dyDescent="0.25">
      <c r="A3111" s="122" t="s">
        <v>2199</v>
      </c>
      <c r="B3111" s="122">
        <v>1</v>
      </c>
      <c r="C3111" s="122" t="s">
        <v>2200</v>
      </c>
      <c r="D3111" s="122" t="s">
        <v>2105</v>
      </c>
      <c r="E3111" s="122">
        <v>57</v>
      </c>
      <c r="F3111" s="122">
        <v>0</v>
      </c>
      <c r="G3111" s="122">
        <v>0</v>
      </c>
      <c r="H3111" s="122">
        <v>0</v>
      </c>
      <c r="I3111" s="122">
        <v>0</v>
      </c>
      <c r="J3111" s="122">
        <v>1.21184E-8</v>
      </c>
      <c r="K3111" s="122">
        <v>5.1536800000000003E-8</v>
      </c>
      <c r="L3111" s="122">
        <v>5.3163599999999997E-8</v>
      </c>
      <c r="M3111" s="122">
        <v>0</v>
      </c>
      <c r="N3111" s="122">
        <v>0</v>
      </c>
      <c r="O3111" s="122">
        <v>0</v>
      </c>
      <c r="P3111" s="122">
        <v>0</v>
      </c>
      <c r="Q3111" s="122">
        <v>0</v>
      </c>
      <c r="R3111" s="122">
        <v>0</v>
      </c>
      <c r="S3111" s="122">
        <v>0</v>
      </c>
      <c r="T3111" s="122">
        <v>0</v>
      </c>
      <c r="U3111" s="122">
        <v>0</v>
      </c>
      <c r="V3111" s="122">
        <v>0</v>
      </c>
      <c r="W3111" s="122">
        <v>0</v>
      </c>
      <c r="X3111" s="122">
        <v>0</v>
      </c>
      <c r="Y3111" s="122">
        <v>0</v>
      </c>
      <c r="Z3111" s="122">
        <v>0</v>
      </c>
      <c r="AA3111" s="122">
        <v>0</v>
      </c>
      <c r="AB3111" s="122">
        <v>0</v>
      </c>
      <c r="AC3111" s="122">
        <v>0</v>
      </c>
      <c r="AD3111" s="122">
        <v>0</v>
      </c>
      <c r="AE3111" s="122">
        <v>0</v>
      </c>
      <c r="AF3111" s="122">
        <v>0</v>
      </c>
      <c r="AG3111" s="122">
        <v>0</v>
      </c>
      <c r="AH3111" s="122">
        <v>0</v>
      </c>
      <c r="AI3111" s="122">
        <v>0</v>
      </c>
      <c r="AJ3111" s="122">
        <v>0</v>
      </c>
      <c r="AK3111" s="122">
        <v>0</v>
      </c>
      <c r="AL3111" s="122">
        <v>0</v>
      </c>
    </row>
    <row r="3112" spans="1:38" hidden="1" x14ac:dyDescent="0.25">
      <c r="A3112" s="122" t="s">
        <v>2199</v>
      </c>
      <c r="B3112" s="122">
        <v>1</v>
      </c>
      <c r="C3112" s="122" t="s">
        <v>2200</v>
      </c>
      <c r="D3112" s="122" t="s">
        <v>2106</v>
      </c>
      <c r="E3112" s="122">
        <v>57</v>
      </c>
      <c r="F3112" s="122">
        <v>5.3019167879999999E-4</v>
      </c>
      <c r="G3112" s="122">
        <v>7.2821479640000002E-4</v>
      </c>
      <c r="H3112" s="122">
        <v>4.3497402199999999E-4</v>
      </c>
      <c r="I3112" s="122">
        <v>4.1124137040000002E-4</v>
      </c>
      <c r="J3112" s="122">
        <v>1.9845944440000001E-4</v>
      </c>
      <c r="K3112" s="122">
        <v>3.2702808040000001E-4</v>
      </c>
      <c r="L3112" s="122">
        <v>3.5293688639999999E-4</v>
      </c>
      <c r="M3112" s="122">
        <v>5.5316996280000005E-4</v>
      </c>
      <c r="N3112" s="122">
        <v>6.9404631520000003E-4</v>
      </c>
      <c r="O3112" s="122">
        <v>2.5460105720000002E-4</v>
      </c>
      <c r="P3112" s="122">
        <v>1.5861926639999999E-4</v>
      </c>
      <c r="Q3112" s="122">
        <v>1.9301315599999999E-4</v>
      </c>
      <c r="R3112" s="122">
        <v>7.8303549800000003E-4</v>
      </c>
      <c r="S3112" s="122">
        <v>8.9152377440000004E-4</v>
      </c>
      <c r="T3112" s="122">
        <v>4.9267581439999995E-4</v>
      </c>
      <c r="U3112" s="122">
        <v>4.9317453079999996E-4</v>
      </c>
      <c r="V3112" s="122">
        <v>2.6877088839999999E-4</v>
      </c>
      <c r="W3112" s="122">
        <v>5.4764861759999998E-4</v>
      </c>
      <c r="X3112" s="122">
        <v>7.7288561280000004E-4</v>
      </c>
      <c r="Y3112" s="122">
        <v>7.6704098800000004E-4</v>
      </c>
      <c r="Z3112" s="122">
        <v>4.2841829240000001E-4</v>
      </c>
      <c r="AA3112" s="122">
        <v>3.0546652920000002E-4</v>
      </c>
      <c r="AB3112" s="122">
        <v>4.1681270400000001E-5</v>
      </c>
      <c r="AC3112" s="122">
        <v>6.5846482800000004E-5</v>
      </c>
      <c r="AD3112" s="122">
        <v>4.3455532399999998E-5</v>
      </c>
      <c r="AE3112" s="122">
        <v>5.0915970000000003E-5</v>
      </c>
      <c r="AF3112" s="122">
        <v>1.0178102480000001E-4</v>
      </c>
      <c r="AG3112" s="122">
        <v>1.4606498759999999E-4</v>
      </c>
      <c r="AH3112" s="122">
        <v>1.6374426039999999E-4</v>
      </c>
      <c r="AI3112" s="122">
        <v>1.570308376E-4</v>
      </c>
      <c r="AJ3112" s="122">
        <v>1.6384354000000001E-4</v>
      </c>
      <c r="AK3112" s="122">
        <v>1.562743924E-4</v>
      </c>
      <c r="AL3112" s="122">
        <v>0</v>
      </c>
    </row>
    <row r="3113" spans="1:38" hidden="1" x14ac:dyDescent="0.25">
      <c r="A3113" s="122" t="s">
        <v>2199</v>
      </c>
      <c r="B3113" s="122">
        <v>1</v>
      </c>
      <c r="C3113" s="122" t="s">
        <v>2200</v>
      </c>
      <c r="D3113" s="122" t="s">
        <v>2107</v>
      </c>
      <c r="E3113" s="122">
        <v>57</v>
      </c>
      <c r="F3113" s="122">
        <v>0</v>
      </c>
      <c r="G3113" s="122">
        <v>0</v>
      </c>
      <c r="H3113" s="122">
        <v>0</v>
      </c>
      <c r="I3113" s="122">
        <v>0</v>
      </c>
      <c r="J3113" s="122">
        <v>0</v>
      </c>
      <c r="K3113" s="122">
        <v>0</v>
      </c>
      <c r="L3113" s="122">
        <v>0</v>
      </c>
      <c r="M3113" s="122">
        <v>0</v>
      </c>
      <c r="N3113" s="122">
        <v>7.7666232000000006E-6</v>
      </c>
      <c r="O3113" s="122">
        <v>0</v>
      </c>
      <c r="P3113" s="122">
        <v>0</v>
      </c>
      <c r="Q3113" s="122">
        <v>0</v>
      </c>
      <c r="R3113" s="122">
        <v>0</v>
      </c>
      <c r="S3113" s="122">
        <v>0</v>
      </c>
      <c r="T3113" s="122">
        <v>0</v>
      </c>
      <c r="U3113" s="122">
        <v>0</v>
      </c>
      <c r="V3113" s="122">
        <v>0</v>
      </c>
      <c r="W3113" s="122">
        <v>0</v>
      </c>
      <c r="X3113" s="122">
        <v>0</v>
      </c>
      <c r="Y3113" s="122">
        <v>0</v>
      </c>
      <c r="Z3113" s="122">
        <v>0</v>
      </c>
      <c r="AA3113" s="122">
        <v>0</v>
      </c>
      <c r="AB3113" s="122">
        <v>0</v>
      </c>
      <c r="AC3113" s="122">
        <v>0</v>
      </c>
      <c r="AD3113" s="122">
        <v>0</v>
      </c>
      <c r="AE3113" s="122">
        <v>0</v>
      </c>
      <c r="AF3113" s="122">
        <v>0</v>
      </c>
      <c r="AG3113" s="122">
        <v>0</v>
      </c>
      <c r="AH3113" s="122">
        <v>0</v>
      </c>
      <c r="AI3113" s="122">
        <v>0</v>
      </c>
      <c r="AJ3113" s="122">
        <v>0</v>
      </c>
      <c r="AK3113" s="122">
        <v>0</v>
      </c>
      <c r="AL3113" s="122">
        <v>0</v>
      </c>
    </row>
    <row r="3114" spans="1:38" hidden="1" x14ac:dyDescent="0.25">
      <c r="A3114" s="122" t="s">
        <v>2199</v>
      </c>
      <c r="B3114" s="122">
        <v>1</v>
      </c>
      <c r="C3114" s="122" t="s">
        <v>2200</v>
      </c>
      <c r="D3114" s="122" t="s">
        <v>475</v>
      </c>
      <c r="E3114" s="122">
        <v>57</v>
      </c>
      <c r="F3114" s="122">
        <v>0</v>
      </c>
      <c r="G3114" s="122">
        <v>0</v>
      </c>
      <c r="H3114" s="122">
        <v>0</v>
      </c>
      <c r="I3114" s="122">
        <v>0</v>
      </c>
      <c r="J3114" s="122">
        <v>0</v>
      </c>
      <c r="K3114" s="122">
        <v>0</v>
      </c>
      <c r="L3114" s="122">
        <v>5.2101280000000002E-7</v>
      </c>
      <c r="M3114" s="122">
        <v>9.0614440000000001E-7</v>
      </c>
      <c r="N3114" s="122">
        <v>5.4608960000000002E-7</v>
      </c>
      <c r="O3114" s="122">
        <v>6.3586600000000004E-7</v>
      </c>
      <c r="P3114" s="122">
        <v>1.792868E-7</v>
      </c>
      <c r="Q3114" s="122">
        <v>0</v>
      </c>
      <c r="R3114" s="122">
        <v>0</v>
      </c>
      <c r="S3114" s="122">
        <v>0</v>
      </c>
      <c r="T3114" s="122">
        <v>0</v>
      </c>
      <c r="U3114" s="122">
        <v>0</v>
      </c>
      <c r="V3114" s="122">
        <v>0</v>
      </c>
      <c r="W3114" s="122">
        <v>0</v>
      </c>
      <c r="X3114" s="122">
        <v>0</v>
      </c>
      <c r="Y3114" s="122">
        <v>0</v>
      </c>
      <c r="Z3114" s="122">
        <v>0</v>
      </c>
      <c r="AA3114" s="122">
        <v>0</v>
      </c>
      <c r="AB3114" s="122">
        <v>0</v>
      </c>
      <c r="AC3114" s="122">
        <v>0</v>
      </c>
      <c r="AD3114" s="122">
        <v>0</v>
      </c>
      <c r="AE3114" s="122">
        <v>0</v>
      </c>
      <c r="AF3114" s="122">
        <v>0</v>
      </c>
      <c r="AG3114" s="122">
        <v>0</v>
      </c>
      <c r="AH3114" s="122">
        <v>0</v>
      </c>
      <c r="AI3114" s="122">
        <v>0</v>
      </c>
      <c r="AJ3114" s="122">
        <v>0</v>
      </c>
      <c r="AK3114" s="122">
        <v>0</v>
      </c>
      <c r="AL3114" s="122">
        <v>0</v>
      </c>
    </row>
    <row r="3115" spans="1:38" hidden="1" x14ac:dyDescent="0.25">
      <c r="A3115" s="122" t="s">
        <v>2199</v>
      </c>
      <c r="B3115" s="122">
        <v>1</v>
      </c>
      <c r="C3115" s="122" t="s">
        <v>2200</v>
      </c>
      <c r="D3115" s="122" t="s">
        <v>2108</v>
      </c>
      <c r="E3115" s="122">
        <v>57</v>
      </c>
      <c r="F3115" s="122">
        <v>1.0666549600000001E-5</v>
      </c>
      <c r="G3115" s="122">
        <v>2.1495459999999999E-6</v>
      </c>
      <c r="H3115" s="122">
        <v>7.0643383999999998E-6</v>
      </c>
      <c r="I3115" s="122">
        <v>1.6380352800000001E-5</v>
      </c>
      <c r="J3115" s="122">
        <v>1.2671310400000001E-5</v>
      </c>
      <c r="K3115" s="122">
        <v>3.9425652000000001E-6</v>
      </c>
      <c r="L3115" s="122">
        <v>1.1962823599999999E-5</v>
      </c>
      <c r="M3115" s="122">
        <v>7.7882195999999993E-6</v>
      </c>
      <c r="N3115" s="122">
        <v>1.4992787600000001E-5</v>
      </c>
      <c r="O3115" s="122">
        <v>6.5953187999999998E-6</v>
      </c>
      <c r="P3115" s="122">
        <v>6.0444860000000004E-6</v>
      </c>
      <c r="Q3115" s="122">
        <v>2.4356612000000001E-6</v>
      </c>
      <c r="R3115" s="122">
        <v>2.7540408E-6</v>
      </c>
      <c r="S3115" s="122">
        <v>2.87158676E-5</v>
      </c>
      <c r="T3115" s="122">
        <v>4.2205057999999999E-5</v>
      </c>
      <c r="U3115" s="122">
        <v>3.6867322799999998E-5</v>
      </c>
      <c r="V3115" s="122">
        <v>3.1635128000000001E-5</v>
      </c>
      <c r="W3115" s="122">
        <v>2.77304468E-5</v>
      </c>
      <c r="X3115" s="122">
        <v>2.7232125200000001E-5</v>
      </c>
      <c r="Y3115" s="122">
        <v>2.6000724399999999E-5</v>
      </c>
      <c r="Z3115" s="122">
        <v>1.16549412E-5</v>
      </c>
      <c r="AA3115" s="122">
        <v>1.16733316E-5</v>
      </c>
      <c r="AB3115" s="122">
        <v>1.83006432E-5</v>
      </c>
      <c r="AC3115" s="122">
        <v>1.6463507200000002E-5</v>
      </c>
      <c r="AD3115" s="122">
        <v>1.50076696E-5</v>
      </c>
      <c r="AE3115" s="122">
        <v>1.2854130799999999E-5</v>
      </c>
      <c r="AF3115" s="122">
        <v>1.9452728400000001E-5</v>
      </c>
      <c r="AG3115" s="122">
        <v>1.9034523200000002E-5</v>
      </c>
      <c r="AH3115" s="122">
        <v>1.8656352400000002E-5</v>
      </c>
      <c r="AI3115" s="122">
        <v>2.5580407999999998E-5</v>
      </c>
      <c r="AJ3115" s="122">
        <v>2.6781459599999998E-5</v>
      </c>
      <c r="AK3115" s="122">
        <v>2.5537638000000002E-5</v>
      </c>
      <c r="AL3115" s="122">
        <v>0</v>
      </c>
    </row>
    <row r="3116" spans="1:38" hidden="1" x14ac:dyDescent="0.25">
      <c r="A3116" s="122" t="s">
        <v>2199</v>
      </c>
      <c r="B3116" s="122">
        <v>1</v>
      </c>
      <c r="C3116" s="122" t="s">
        <v>2200</v>
      </c>
      <c r="D3116" s="122" t="s">
        <v>2109</v>
      </c>
      <c r="E3116" s="122">
        <v>57</v>
      </c>
      <c r="F3116" s="122">
        <v>7.9245954423999999E-3</v>
      </c>
      <c r="G3116" s="122">
        <v>1.1494325029599999E-2</v>
      </c>
      <c r="H3116" s="122">
        <v>8.9259897216000007E-3</v>
      </c>
      <c r="I3116" s="122">
        <v>6.0323438055999998E-3</v>
      </c>
      <c r="J3116" s="122">
        <v>5.8061398415999999E-3</v>
      </c>
      <c r="K3116" s="122">
        <v>7.4165149800000003E-3</v>
      </c>
      <c r="L3116" s="122">
        <v>5.8421397383999997E-3</v>
      </c>
      <c r="M3116" s="122">
        <v>8.2888605267999998E-3</v>
      </c>
      <c r="N3116" s="122">
        <v>9.1261724568000007E-3</v>
      </c>
      <c r="O3116" s="122">
        <v>7.2622558428000004E-3</v>
      </c>
      <c r="P3116" s="122">
        <v>8.9030447884000004E-3</v>
      </c>
      <c r="Q3116" s="122">
        <v>1.0627840498800001E-2</v>
      </c>
      <c r="R3116" s="122">
        <v>1.33375620448E-2</v>
      </c>
      <c r="S3116" s="122">
        <v>1.38363561812E-2</v>
      </c>
      <c r="T3116" s="122">
        <v>1.3210195905199999E-2</v>
      </c>
      <c r="U3116" s="122">
        <v>1.6928374461600001E-2</v>
      </c>
      <c r="V3116" s="122">
        <v>1.4425496988000001E-2</v>
      </c>
      <c r="W3116" s="122">
        <v>1.6155220088000001E-2</v>
      </c>
      <c r="X3116" s="122">
        <v>2.55408004488E-2</v>
      </c>
      <c r="Y3116" s="122">
        <v>1.1254639603200001E-2</v>
      </c>
      <c r="Z3116" s="122">
        <v>7.5694935456000001E-3</v>
      </c>
      <c r="AA3116" s="122">
        <v>6.3495599719999999E-3</v>
      </c>
      <c r="AB3116" s="122">
        <v>6.3306608372000004E-3</v>
      </c>
      <c r="AC3116" s="122">
        <v>5.4111045688000001E-3</v>
      </c>
      <c r="AD3116" s="122">
        <v>2.8189701904000001E-3</v>
      </c>
      <c r="AE3116" s="122">
        <v>5.3003940891999998E-3</v>
      </c>
      <c r="AF3116" s="122">
        <v>4.8951009772000001E-3</v>
      </c>
      <c r="AG3116" s="122">
        <v>4.1062906079999996E-3</v>
      </c>
      <c r="AH3116" s="122">
        <v>8.4954057384000001E-3</v>
      </c>
      <c r="AI3116" s="122">
        <v>2.0992814584E-3</v>
      </c>
      <c r="AJ3116" s="122">
        <v>7.2554383132000001E-3</v>
      </c>
      <c r="AK3116" s="122">
        <v>7.1508002188000004E-3</v>
      </c>
      <c r="AL3116" s="122">
        <v>0</v>
      </c>
    </row>
    <row r="3117" spans="1:38" hidden="1" x14ac:dyDescent="0.25">
      <c r="A3117" s="122" t="s">
        <v>2199</v>
      </c>
      <c r="B3117" s="122">
        <v>1</v>
      </c>
      <c r="C3117" s="122" t="s">
        <v>2200</v>
      </c>
      <c r="D3117" s="122" t="s">
        <v>2110</v>
      </c>
      <c r="E3117" s="122">
        <v>57</v>
      </c>
      <c r="F3117" s="122">
        <v>0</v>
      </c>
      <c r="G3117" s="122">
        <v>0</v>
      </c>
      <c r="H3117" s="122">
        <v>0</v>
      </c>
      <c r="I3117" s="122">
        <v>0</v>
      </c>
      <c r="J3117" s="122">
        <v>0</v>
      </c>
      <c r="K3117" s="122">
        <v>0</v>
      </c>
      <c r="L3117" s="122">
        <v>0</v>
      </c>
      <c r="M3117" s="122">
        <v>0</v>
      </c>
      <c r="N3117" s="122">
        <v>0</v>
      </c>
      <c r="O3117" s="122">
        <v>0</v>
      </c>
      <c r="P3117" s="122">
        <v>0</v>
      </c>
      <c r="Q3117" s="122">
        <v>7.0196E-9</v>
      </c>
      <c r="R3117" s="122">
        <v>0</v>
      </c>
      <c r="S3117" s="122">
        <v>0</v>
      </c>
      <c r="T3117" s="122">
        <v>0</v>
      </c>
      <c r="U3117" s="122">
        <v>0</v>
      </c>
      <c r="V3117" s="122">
        <v>0</v>
      </c>
      <c r="W3117" s="122">
        <v>0</v>
      </c>
      <c r="X3117" s="122">
        <v>0</v>
      </c>
      <c r="Y3117" s="122">
        <v>0</v>
      </c>
      <c r="Z3117" s="122">
        <v>0</v>
      </c>
      <c r="AA3117" s="122">
        <v>0</v>
      </c>
      <c r="AB3117" s="122">
        <v>0</v>
      </c>
      <c r="AC3117" s="122">
        <v>0</v>
      </c>
      <c r="AD3117" s="122">
        <v>0</v>
      </c>
      <c r="AE3117" s="122">
        <v>0</v>
      </c>
      <c r="AF3117" s="122">
        <v>0</v>
      </c>
      <c r="AG3117" s="122">
        <v>0</v>
      </c>
      <c r="AH3117" s="122">
        <v>4.6705679999999999E-7</v>
      </c>
      <c r="AI3117" s="122">
        <v>1.0146415999999999E-6</v>
      </c>
      <c r="AJ3117" s="122">
        <v>0</v>
      </c>
      <c r="AK3117" s="122">
        <v>0</v>
      </c>
      <c r="AL3117" s="122">
        <v>0</v>
      </c>
    </row>
    <row r="3118" spans="1:38" hidden="1" x14ac:dyDescent="0.25">
      <c r="A3118" s="122" t="s">
        <v>2199</v>
      </c>
      <c r="B3118" s="122">
        <v>1</v>
      </c>
      <c r="C3118" s="122" t="s">
        <v>2200</v>
      </c>
      <c r="D3118" s="122" t="s">
        <v>2111</v>
      </c>
      <c r="E3118" s="122">
        <v>57</v>
      </c>
      <c r="F3118" s="122">
        <v>0</v>
      </c>
      <c r="G3118" s="122">
        <v>0</v>
      </c>
      <c r="H3118" s="122">
        <v>0</v>
      </c>
      <c r="I3118" s="122">
        <v>0</v>
      </c>
      <c r="J3118" s="122">
        <v>0</v>
      </c>
      <c r="K3118" s="122">
        <v>0</v>
      </c>
      <c r="L3118" s="122">
        <v>0</v>
      </c>
      <c r="M3118" s="122">
        <v>0</v>
      </c>
      <c r="N3118" s="122">
        <v>0</v>
      </c>
      <c r="O3118" s="122">
        <v>0</v>
      </c>
      <c r="P3118" s="122">
        <v>0</v>
      </c>
      <c r="Q3118" s="122">
        <v>0</v>
      </c>
      <c r="R3118" s="122">
        <v>2.45168E-8</v>
      </c>
      <c r="S3118" s="122">
        <v>9.92264E-8</v>
      </c>
      <c r="T3118" s="122">
        <v>1.01332E-7</v>
      </c>
      <c r="U3118" s="122">
        <v>1.5864800000000001E-7</v>
      </c>
      <c r="V3118" s="122">
        <v>2.8649039999999999E-7</v>
      </c>
      <c r="W3118" s="122">
        <v>2.5123839999999998E-7</v>
      </c>
      <c r="X3118" s="122">
        <v>2.5110400000000002E-7</v>
      </c>
      <c r="Y3118" s="122">
        <v>6.3467600000000001E-8</v>
      </c>
      <c r="Z3118" s="122">
        <v>5.3659200000000002E-8</v>
      </c>
      <c r="AA3118" s="122">
        <v>4.9358399999999999E-8</v>
      </c>
      <c r="AB3118" s="122">
        <v>6.05836E-8</v>
      </c>
      <c r="AC3118" s="122">
        <v>2.7725600000000001E-8</v>
      </c>
      <c r="AD3118" s="122">
        <v>8.17796E-8</v>
      </c>
      <c r="AE3118" s="122">
        <v>3.8113599999999998E-8</v>
      </c>
      <c r="AF3118" s="122">
        <v>2.1221199999999999E-7</v>
      </c>
      <c r="AG3118" s="122">
        <v>1.3605759999999999E-7</v>
      </c>
      <c r="AH3118" s="122">
        <v>1.5568559999999999E-7</v>
      </c>
      <c r="AI3118" s="122">
        <v>2.143596E-7</v>
      </c>
      <c r="AJ3118" s="122">
        <v>0</v>
      </c>
      <c r="AK3118" s="122">
        <v>0</v>
      </c>
      <c r="AL3118" s="122">
        <v>0</v>
      </c>
    </row>
    <row r="3119" spans="1:38" hidden="1" x14ac:dyDescent="0.25">
      <c r="A3119" s="122" t="s">
        <v>2199</v>
      </c>
      <c r="B3119" s="122">
        <v>1</v>
      </c>
      <c r="C3119" s="122" t="s">
        <v>2200</v>
      </c>
      <c r="D3119" s="122" t="s">
        <v>2112</v>
      </c>
      <c r="E3119" s="122">
        <v>57</v>
      </c>
      <c r="F3119" s="122">
        <v>1.1495428728E-3</v>
      </c>
      <c r="G3119" s="122">
        <v>4.1075107359999996E-3</v>
      </c>
      <c r="H3119" s="122">
        <v>3.1468529763999998E-3</v>
      </c>
      <c r="I3119" s="122">
        <v>2.6894614124000002E-3</v>
      </c>
      <c r="J3119" s="122">
        <v>2.4976905940000001E-3</v>
      </c>
      <c r="K3119" s="122">
        <v>1.8593235275999999E-3</v>
      </c>
      <c r="L3119" s="122">
        <v>5.5581001000000003E-3</v>
      </c>
      <c r="M3119" s="122">
        <v>5.5764323551999997E-3</v>
      </c>
      <c r="N3119" s="122">
        <v>4.7962208251999998E-3</v>
      </c>
      <c r="O3119" s="122">
        <v>6.2434428420000002E-3</v>
      </c>
      <c r="P3119" s="122">
        <v>5.4847066399999998E-3</v>
      </c>
      <c r="Q3119" s="122">
        <v>3.174129518E-3</v>
      </c>
      <c r="R3119" s="122">
        <v>3.4362039515999998E-3</v>
      </c>
      <c r="S3119" s="122">
        <v>5.1221608676000003E-3</v>
      </c>
      <c r="T3119" s="122">
        <v>5.9521418236E-3</v>
      </c>
      <c r="U3119" s="122">
        <v>5.3454683660000002E-3</v>
      </c>
      <c r="V3119" s="122">
        <v>5.8500549604000003E-3</v>
      </c>
      <c r="W3119" s="122">
        <v>5.8602745124000004E-3</v>
      </c>
      <c r="X3119" s="122">
        <v>9.8100171007999993E-3</v>
      </c>
      <c r="Y3119" s="122">
        <v>1.19329472584E-2</v>
      </c>
      <c r="Z3119" s="122">
        <v>1.122226665E-2</v>
      </c>
      <c r="AA3119" s="122">
        <v>4.4958563075999996E-3</v>
      </c>
      <c r="AB3119" s="122">
        <v>4.5493518195999999E-3</v>
      </c>
      <c r="AC3119" s="122">
        <v>5.5211528064000003E-3</v>
      </c>
      <c r="AD3119" s="122">
        <v>8.6337630567999996E-3</v>
      </c>
      <c r="AE3119" s="122">
        <v>6.0144968715999999E-3</v>
      </c>
      <c r="AF3119" s="122">
        <v>5.0676836000000001E-3</v>
      </c>
      <c r="AG3119" s="122">
        <v>3.6425014304000002E-3</v>
      </c>
      <c r="AH3119" s="122">
        <v>3.3464295843999999E-3</v>
      </c>
      <c r="AI3119" s="122">
        <v>1.5951188792000001E-3</v>
      </c>
      <c r="AJ3119" s="122">
        <v>2.2605209536E-3</v>
      </c>
      <c r="AK3119" s="122">
        <v>2.2332115400000001E-3</v>
      </c>
      <c r="AL3119" s="122">
        <v>0</v>
      </c>
    </row>
    <row r="3120" spans="1:38" hidden="1" x14ac:dyDescent="0.25">
      <c r="A3120" s="122" t="s">
        <v>2199</v>
      </c>
      <c r="B3120" s="122">
        <v>1</v>
      </c>
      <c r="C3120" s="122" t="s">
        <v>2200</v>
      </c>
      <c r="D3120" s="122" t="s">
        <v>2113</v>
      </c>
      <c r="E3120" s="122">
        <v>57</v>
      </c>
      <c r="F3120" s="122">
        <v>1.5530360159999999E-4</v>
      </c>
      <c r="G3120" s="122">
        <v>2.1099639399999999E-4</v>
      </c>
      <c r="H3120" s="122">
        <v>2.309185984E-4</v>
      </c>
      <c r="I3120" s="122">
        <v>1.3429048080000001E-4</v>
      </c>
      <c r="J3120" s="122">
        <v>1.7133980920000001E-4</v>
      </c>
      <c r="K3120" s="122">
        <v>1.432910192E-4</v>
      </c>
      <c r="L3120" s="122">
        <v>1.593027044E-4</v>
      </c>
      <c r="M3120" s="122">
        <v>1.341811072E-4</v>
      </c>
      <c r="N3120" s="122">
        <v>1.9887998200000001E-4</v>
      </c>
      <c r="O3120" s="122">
        <v>3.9653597199999998E-5</v>
      </c>
      <c r="P3120" s="122">
        <v>3.8516363199999998E-5</v>
      </c>
      <c r="Q3120" s="122">
        <v>9.1459645200000001E-5</v>
      </c>
      <c r="R3120" s="122">
        <v>1.3150743480000001E-4</v>
      </c>
      <c r="S3120" s="122">
        <v>9.2747370799999996E-5</v>
      </c>
      <c r="T3120" s="122">
        <v>4.6150210399999998E-5</v>
      </c>
      <c r="U3120" s="122">
        <v>1.7402450800000001E-5</v>
      </c>
      <c r="V3120" s="122">
        <v>5.8728599999999999E-5</v>
      </c>
      <c r="W3120" s="122">
        <v>1.4226660000000001E-4</v>
      </c>
      <c r="X3120" s="122">
        <v>2.3638841800000001E-4</v>
      </c>
      <c r="Y3120" s="122">
        <v>2.9598301599999998E-4</v>
      </c>
      <c r="Z3120" s="122">
        <v>3.6619698079999998E-4</v>
      </c>
      <c r="AA3120" s="122">
        <v>2.8558944400000001E-4</v>
      </c>
      <c r="AB3120" s="122">
        <v>2.7871654160000002E-4</v>
      </c>
      <c r="AC3120" s="122">
        <v>2.11457316E-4</v>
      </c>
      <c r="AD3120" s="122">
        <v>1.5377220880000001E-4</v>
      </c>
      <c r="AE3120" s="122">
        <v>3.2689118840000003E-4</v>
      </c>
      <c r="AF3120" s="122">
        <v>2.5932382559999998E-4</v>
      </c>
      <c r="AG3120" s="122">
        <v>3.2219910519999998E-4</v>
      </c>
      <c r="AH3120" s="122">
        <v>1.143257332E-4</v>
      </c>
      <c r="AI3120" s="122">
        <v>1.4786150399999999E-4</v>
      </c>
      <c r="AJ3120" s="122">
        <v>2.2861881280000001E-4</v>
      </c>
      <c r="AK3120" s="122">
        <v>2.1845774720000001E-4</v>
      </c>
      <c r="AL3120" s="122">
        <v>0</v>
      </c>
    </row>
    <row r="3121" spans="1:38" hidden="1" x14ac:dyDescent="0.25">
      <c r="A3121" s="122" t="s">
        <v>2199</v>
      </c>
      <c r="B3121" s="122">
        <v>1</v>
      </c>
      <c r="C3121" s="122" t="s">
        <v>2200</v>
      </c>
      <c r="D3121" s="122" t="s">
        <v>2114</v>
      </c>
      <c r="E3121" s="122">
        <v>57</v>
      </c>
      <c r="F3121" s="122">
        <v>1.5154664E-6</v>
      </c>
      <c r="G3121" s="122">
        <v>0</v>
      </c>
      <c r="H3121" s="122">
        <v>3.2472076000000001E-6</v>
      </c>
      <c r="I3121" s="122">
        <v>4.3621200000000002E-8</v>
      </c>
      <c r="J3121" s="122">
        <v>2.4355212000000001E-6</v>
      </c>
      <c r="K3121" s="122">
        <v>6.7899720000000003E-6</v>
      </c>
      <c r="L3121" s="122">
        <v>1.5630356000000001E-6</v>
      </c>
      <c r="M3121" s="122">
        <v>2.0539287999999998E-6</v>
      </c>
      <c r="N3121" s="122">
        <v>7.8121316000000004E-6</v>
      </c>
      <c r="O3121" s="122">
        <v>6.8495112000000002E-6</v>
      </c>
      <c r="P3121" s="122">
        <v>1.6135699999999999E-6</v>
      </c>
      <c r="Q3121" s="122">
        <v>1.1160519999999999E-6</v>
      </c>
      <c r="R3121" s="122">
        <v>1.3811056E-6</v>
      </c>
      <c r="S3121" s="122">
        <v>6.94568E-8</v>
      </c>
      <c r="T3121" s="122">
        <v>8.8664799999999996E-8</v>
      </c>
      <c r="U3121" s="122">
        <v>3.5390600000000002E-7</v>
      </c>
      <c r="V3121" s="122">
        <v>1.219236144E-4</v>
      </c>
      <c r="W3121" s="122">
        <v>1.2394431560000001E-4</v>
      </c>
      <c r="X3121" s="122">
        <v>1.2555200000000001E-7</v>
      </c>
      <c r="Y3121" s="122">
        <v>9.5202799999999998E-8</v>
      </c>
      <c r="Z3121" s="122">
        <v>1.1805080000000001E-7</v>
      </c>
      <c r="AA3121" s="122">
        <v>5.7584799999999998E-8</v>
      </c>
      <c r="AB3121" s="122">
        <v>8.0779999999999999E-8</v>
      </c>
      <c r="AC3121" s="122">
        <v>5.5448400000000003E-8</v>
      </c>
      <c r="AD3121" s="122">
        <v>6.1336800000000004E-8</v>
      </c>
      <c r="AE3121" s="122">
        <v>4.7641999999999997E-8</v>
      </c>
      <c r="AF3121" s="122">
        <v>1.17908E-8</v>
      </c>
      <c r="AG3121" s="122">
        <v>5.4423600000000003E-8</v>
      </c>
      <c r="AH3121" s="122">
        <v>1.0119592E-6</v>
      </c>
      <c r="AI3121" s="122">
        <v>1.0146415999999999E-6</v>
      </c>
      <c r="AJ3121" s="122">
        <v>6.1438159999999995E-7</v>
      </c>
      <c r="AK3121" s="122">
        <v>5.8584680000000001E-7</v>
      </c>
      <c r="AL3121" s="122">
        <v>0</v>
      </c>
    </row>
    <row r="3122" spans="1:38" hidden="1" x14ac:dyDescent="0.25">
      <c r="A3122" s="122" t="s">
        <v>2199</v>
      </c>
      <c r="B3122" s="122">
        <v>1</v>
      </c>
      <c r="C3122" s="122" t="s">
        <v>2200</v>
      </c>
      <c r="D3122" s="122" t="s">
        <v>2115</v>
      </c>
      <c r="E3122" s="122">
        <v>57</v>
      </c>
      <c r="F3122" s="122">
        <v>4.0971930524E-3</v>
      </c>
      <c r="G3122" s="122">
        <v>6.7515583155999996E-3</v>
      </c>
      <c r="H3122" s="122">
        <v>5.4040675696000002E-3</v>
      </c>
      <c r="I3122" s="122">
        <v>3.3569657772000001E-3</v>
      </c>
      <c r="J3122" s="122">
        <v>3.3817636103999999E-3</v>
      </c>
      <c r="K3122" s="122">
        <v>2.6214809207999999E-3</v>
      </c>
      <c r="L3122" s="122">
        <v>2.7211739772000001E-3</v>
      </c>
      <c r="M3122" s="122">
        <v>3.6226331372000002E-3</v>
      </c>
      <c r="N3122" s="122">
        <v>4.5394504428000002E-3</v>
      </c>
      <c r="O3122" s="122">
        <v>2.4504454492E-3</v>
      </c>
      <c r="P3122" s="122">
        <v>9.2282939839999996E-4</v>
      </c>
      <c r="Q3122" s="122">
        <v>1.1968758592E-3</v>
      </c>
      <c r="R3122" s="122">
        <v>1.1788991591999999E-3</v>
      </c>
      <c r="S3122" s="122">
        <v>1.805043086E-3</v>
      </c>
      <c r="T3122" s="122">
        <v>1.8414251911999999E-3</v>
      </c>
      <c r="U3122" s="122">
        <v>1.8799400032E-3</v>
      </c>
      <c r="V3122" s="122">
        <v>1.5503430432E-3</v>
      </c>
      <c r="W3122" s="122">
        <v>1.9781467048000001E-3</v>
      </c>
      <c r="X3122" s="122">
        <v>1.6610910147999999E-3</v>
      </c>
      <c r="Y3122" s="122">
        <v>1.0057645752E-3</v>
      </c>
      <c r="Z3122" s="122">
        <v>1.6671763528E-3</v>
      </c>
      <c r="AA3122" s="122">
        <v>9.9800224440000002E-4</v>
      </c>
      <c r="AB3122" s="122">
        <v>9.43109902E-4</v>
      </c>
      <c r="AC3122" s="122">
        <v>7.3004272040000004E-4</v>
      </c>
      <c r="AD3122" s="122">
        <v>3.9351282320000002E-4</v>
      </c>
      <c r="AE3122" s="122">
        <v>6.7706144800000001E-4</v>
      </c>
      <c r="AF3122" s="122">
        <v>3.251906532E-4</v>
      </c>
      <c r="AG3122" s="122">
        <v>4.1296344040000002E-4</v>
      </c>
      <c r="AH3122" s="122">
        <v>3.9218556719999999E-4</v>
      </c>
      <c r="AI3122" s="122">
        <v>5.7625354920000003E-4</v>
      </c>
      <c r="AJ3122" s="122">
        <v>9.2288329000000003E-4</v>
      </c>
      <c r="AK3122" s="122">
        <v>9.0331482080000002E-4</v>
      </c>
      <c r="AL3122" s="122">
        <v>0</v>
      </c>
    </row>
    <row r="3123" spans="1:38" hidden="1" x14ac:dyDescent="0.25">
      <c r="A3123" s="122" t="s">
        <v>2199</v>
      </c>
      <c r="B3123" s="122">
        <v>1</v>
      </c>
      <c r="C3123" s="122" t="s">
        <v>2200</v>
      </c>
      <c r="D3123" s="122" t="s">
        <v>2116</v>
      </c>
      <c r="E3123" s="122">
        <v>57</v>
      </c>
      <c r="F3123" s="122">
        <v>5.7045165492000003E-3</v>
      </c>
      <c r="G3123" s="122">
        <v>6.2919257324000003E-3</v>
      </c>
      <c r="H3123" s="122">
        <v>6.1022088371999999E-3</v>
      </c>
      <c r="I3123" s="122">
        <v>5.0134179648000004E-3</v>
      </c>
      <c r="J3123" s="122">
        <v>4.8718199487999998E-3</v>
      </c>
      <c r="K3123" s="122">
        <v>3.8278701888000001E-3</v>
      </c>
      <c r="L3123" s="122">
        <v>2.9525895475999999E-3</v>
      </c>
      <c r="M3123" s="122">
        <v>5.1758734607999998E-3</v>
      </c>
      <c r="N3123" s="122">
        <v>6.9511778952000003E-3</v>
      </c>
      <c r="O3123" s="122">
        <v>5.2490870488E-3</v>
      </c>
      <c r="P3123" s="122">
        <v>3.3008151540000002E-3</v>
      </c>
      <c r="Q3123" s="122">
        <v>2.5064713632000002E-3</v>
      </c>
      <c r="R3123" s="122">
        <v>2.7056052128000001E-3</v>
      </c>
      <c r="S3123" s="122">
        <v>3.413447114E-3</v>
      </c>
      <c r="T3123" s="122">
        <v>4.1861224608000002E-3</v>
      </c>
      <c r="U3123" s="122">
        <v>4.4799197603999997E-3</v>
      </c>
      <c r="V3123" s="122">
        <v>3.9007141208000002E-3</v>
      </c>
      <c r="W3123" s="122">
        <v>3.0189926900000001E-3</v>
      </c>
      <c r="X3123" s="122">
        <v>3.5839161820000001E-3</v>
      </c>
      <c r="Y3123" s="122">
        <v>2.6465743136000002E-3</v>
      </c>
      <c r="Z3123" s="122">
        <v>8.9034961679999999E-4</v>
      </c>
      <c r="AA3123" s="122">
        <v>4.4496539080000002E-4</v>
      </c>
      <c r="AB3123" s="122">
        <v>1.114393112E-3</v>
      </c>
      <c r="AC3123" s="122">
        <v>9.0241452000000002E-4</v>
      </c>
      <c r="AD3123" s="122">
        <v>6.6930967040000004E-4</v>
      </c>
      <c r="AE3123" s="122">
        <v>4.357226664E-4</v>
      </c>
      <c r="AF3123" s="122">
        <v>4.64977772E-4</v>
      </c>
      <c r="AG3123" s="122">
        <v>2.071972056E-4</v>
      </c>
      <c r="AH3123" s="122">
        <v>2.7373128719999999E-4</v>
      </c>
      <c r="AI3123" s="122">
        <v>3.0904975080000001E-4</v>
      </c>
      <c r="AJ3123" s="122">
        <v>2.9290326240000001E-4</v>
      </c>
      <c r="AK3123" s="122">
        <v>2.8365930880000002E-4</v>
      </c>
      <c r="AL3123" s="122">
        <v>0</v>
      </c>
    </row>
    <row r="3124" spans="1:38" hidden="1" x14ac:dyDescent="0.25">
      <c r="A3124" s="122" t="s">
        <v>2199</v>
      </c>
      <c r="B3124" s="122">
        <v>1</v>
      </c>
      <c r="C3124" s="122" t="s">
        <v>2200</v>
      </c>
      <c r="D3124" s="122" t="s">
        <v>2117</v>
      </c>
      <c r="E3124" s="122">
        <v>57</v>
      </c>
      <c r="F3124" s="122">
        <v>7.3893545599999999E-5</v>
      </c>
      <c r="G3124" s="122">
        <v>1.131897676E-4</v>
      </c>
      <c r="H3124" s="122">
        <v>9.4195438400000007E-5</v>
      </c>
      <c r="I3124" s="122">
        <v>1.2807063919999999E-4</v>
      </c>
      <c r="J3124" s="122">
        <v>1.11559952E-4</v>
      </c>
      <c r="K3124" s="122">
        <v>1.106604996E-4</v>
      </c>
      <c r="L3124" s="122">
        <v>1.026012316E-4</v>
      </c>
      <c r="M3124" s="122">
        <v>1.3765476200000001E-4</v>
      </c>
      <c r="N3124" s="122">
        <v>1.7352218520000001E-4</v>
      </c>
      <c r="O3124" s="122">
        <v>1.212279852E-4</v>
      </c>
      <c r="P3124" s="122">
        <v>4.8547360399999999E-5</v>
      </c>
      <c r="Q3124" s="122">
        <v>3.01685076E-5</v>
      </c>
      <c r="R3124" s="122">
        <v>6.8401555600000006E-5</v>
      </c>
      <c r="S3124" s="122">
        <v>4.0861071999999998E-5</v>
      </c>
      <c r="T3124" s="122">
        <v>4.9703676399999997E-5</v>
      </c>
      <c r="U3124" s="122">
        <v>4.5068195199999999E-5</v>
      </c>
      <c r="V3124" s="122">
        <v>7.2625100799999996E-5</v>
      </c>
      <c r="W3124" s="122">
        <v>4.16503164E-5</v>
      </c>
      <c r="X3124" s="122">
        <v>6.6040813999999998E-5</v>
      </c>
      <c r="Y3124" s="122">
        <v>2.1717971519999999E-4</v>
      </c>
      <c r="Z3124" s="122">
        <v>1.36263358E-4</v>
      </c>
      <c r="AA3124" s="122">
        <v>1.053153248E-4</v>
      </c>
      <c r="AB3124" s="122">
        <v>6.7755811199999999E-5</v>
      </c>
      <c r="AC3124" s="122">
        <v>5.352655E-5</v>
      </c>
      <c r="AD3124" s="122">
        <v>5.7365923999999998E-5</v>
      </c>
      <c r="AE3124" s="122">
        <v>3.54702628E-5</v>
      </c>
      <c r="AF3124" s="122">
        <v>4.4788018800000001E-5</v>
      </c>
      <c r="AG3124" s="122">
        <v>5.4951310399999997E-5</v>
      </c>
      <c r="AH3124" s="122">
        <v>5.9059907200000003E-5</v>
      </c>
      <c r="AI3124" s="122">
        <v>6.3267408400000005E-5</v>
      </c>
      <c r="AJ3124" s="122">
        <v>8.6013449199999996E-5</v>
      </c>
      <c r="AK3124" s="122">
        <v>8.2018694800000004E-5</v>
      </c>
      <c r="AL3124" s="122">
        <v>0</v>
      </c>
    </row>
    <row r="3125" spans="1:38" hidden="1" x14ac:dyDescent="0.25">
      <c r="A3125" s="122" t="s">
        <v>2199</v>
      </c>
      <c r="B3125" s="122">
        <v>1</v>
      </c>
      <c r="C3125" s="122" t="s">
        <v>2200</v>
      </c>
      <c r="D3125" s="122" t="s">
        <v>2118</v>
      </c>
      <c r="E3125" s="122">
        <v>57</v>
      </c>
      <c r="F3125" s="122">
        <v>5.3847835720000005E-4</v>
      </c>
      <c r="G3125" s="122">
        <v>3.7041080159999997E-4</v>
      </c>
      <c r="H3125" s="122">
        <v>4.3124305000000001E-4</v>
      </c>
      <c r="I3125" s="122">
        <v>5.5490893920000001E-4</v>
      </c>
      <c r="J3125" s="122">
        <v>6.32720116E-5</v>
      </c>
      <c r="K3125" s="122">
        <v>3.5293766200000001E-4</v>
      </c>
      <c r="L3125" s="122">
        <v>6.1651311400000004E-4</v>
      </c>
      <c r="M3125" s="122">
        <v>6.6076411520000003E-4</v>
      </c>
      <c r="N3125" s="122">
        <v>5.9410628200000002E-4</v>
      </c>
      <c r="O3125" s="122">
        <v>5.1157929480000002E-4</v>
      </c>
      <c r="P3125" s="122">
        <v>3.5515651920000002E-4</v>
      </c>
      <c r="Q3125" s="122">
        <v>3.7481295320000003E-4</v>
      </c>
      <c r="R3125" s="122">
        <v>6.1388383280000004E-4</v>
      </c>
      <c r="S3125" s="122">
        <v>1.0063702516000001E-3</v>
      </c>
      <c r="T3125" s="122">
        <v>2.3646861139999999E-3</v>
      </c>
      <c r="U3125" s="122">
        <v>1.6972850327999999E-3</v>
      </c>
      <c r="V3125" s="122">
        <v>1.7473894843999999E-3</v>
      </c>
      <c r="W3125" s="122">
        <v>1.4594965084000001E-3</v>
      </c>
      <c r="X3125" s="122">
        <v>1.5044863007999999E-3</v>
      </c>
      <c r="Y3125" s="122">
        <v>1.9514856116E-3</v>
      </c>
      <c r="Z3125" s="122">
        <v>2.0981677415999999E-3</v>
      </c>
      <c r="AA3125" s="122">
        <v>2.4144579843999999E-3</v>
      </c>
      <c r="AB3125" s="122">
        <v>2.0368944568000002E-3</v>
      </c>
      <c r="AC3125" s="122">
        <v>1.4127102219999999E-3</v>
      </c>
      <c r="AD3125" s="122">
        <v>1.1394652948E-3</v>
      </c>
      <c r="AE3125" s="122">
        <v>2.0750843372000002E-3</v>
      </c>
      <c r="AF3125" s="122">
        <v>1.6585610608E-3</v>
      </c>
      <c r="AG3125" s="122">
        <v>2.3559419492000001E-3</v>
      </c>
      <c r="AH3125" s="122">
        <v>2.5554700135999998E-3</v>
      </c>
      <c r="AI3125" s="122">
        <v>4.5827435919999998E-4</v>
      </c>
      <c r="AJ3125" s="122">
        <v>4.6088654920000002E-4</v>
      </c>
      <c r="AK3125" s="122">
        <v>4.4078263040000002E-4</v>
      </c>
      <c r="AL3125" s="122">
        <v>0</v>
      </c>
    </row>
    <row r="3126" spans="1:38" hidden="1" x14ac:dyDescent="0.25">
      <c r="A3126" s="122" t="s">
        <v>2199</v>
      </c>
      <c r="B3126" s="122">
        <v>1</v>
      </c>
      <c r="C3126" s="122" t="s">
        <v>2200</v>
      </c>
      <c r="D3126" s="122" t="s">
        <v>2119</v>
      </c>
      <c r="E3126" s="122">
        <v>57</v>
      </c>
      <c r="F3126" s="122">
        <v>0</v>
      </c>
      <c r="G3126" s="122">
        <v>0</v>
      </c>
      <c r="H3126" s="122">
        <v>0</v>
      </c>
      <c r="I3126" s="122">
        <v>0</v>
      </c>
      <c r="J3126" s="122">
        <v>0</v>
      </c>
      <c r="K3126" s="122">
        <v>0</v>
      </c>
      <c r="L3126" s="122">
        <v>0</v>
      </c>
      <c r="M3126" s="122">
        <v>0</v>
      </c>
      <c r="N3126" s="122">
        <v>0</v>
      </c>
      <c r="O3126" s="122">
        <v>0</v>
      </c>
      <c r="P3126" s="122">
        <v>0</v>
      </c>
      <c r="Q3126" s="122">
        <v>0</v>
      </c>
      <c r="R3126" s="122">
        <v>0</v>
      </c>
      <c r="S3126" s="122">
        <v>0</v>
      </c>
      <c r="T3126" s="122">
        <v>0</v>
      </c>
      <c r="U3126" s="122">
        <v>0</v>
      </c>
      <c r="V3126" s="122">
        <v>0</v>
      </c>
      <c r="W3126" s="122">
        <v>0</v>
      </c>
      <c r="X3126" s="122">
        <v>0</v>
      </c>
      <c r="Y3126" s="122">
        <v>0</v>
      </c>
      <c r="Z3126" s="122">
        <v>0</v>
      </c>
      <c r="AA3126" s="122">
        <v>0</v>
      </c>
      <c r="AB3126" s="122">
        <v>0</v>
      </c>
      <c r="AC3126" s="122">
        <v>0</v>
      </c>
      <c r="AD3126" s="122">
        <v>0</v>
      </c>
      <c r="AE3126" s="122">
        <v>0</v>
      </c>
      <c r="AF3126" s="122">
        <v>0</v>
      </c>
      <c r="AG3126" s="122">
        <v>0</v>
      </c>
      <c r="AH3126" s="122">
        <v>0</v>
      </c>
      <c r="AI3126" s="122">
        <v>0</v>
      </c>
      <c r="AJ3126" s="122">
        <v>0</v>
      </c>
      <c r="AK3126" s="122">
        <v>0</v>
      </c>
      <c r="AL3126" s="122">
        <v>0</v>
      </c>
    </row>
    <row r="3127" spans="1:38" hidden="1" x14ac:dyDescent="0.25">
      <c r="A3127" s="122" t="s">
        <v>2199</v>
      </c>
      <c r="B3127" s="122">
        <v>1</v>
      </c>
      <c r="C3127" s="122" t="s">
        <v>2200</v>
      </c>
      <c r="D3127" s="122" t="s">
        <v>2120</v>
      </c>
      <c r="E3127" s="122">
        <v>57</v>
      </c>
      <c r="F3127" s="122">
        <v>2.2393783776000001E-3</v>
      </c>
      <c r="G3127" s="122">
        <v>2.0013575932E-3</v>
      </c>
      <c r="H3127" s="122">
        <v>1.6262435532E-3</v>
      </c>
      <c r="I3127" s="122">
        <v>1.4546445087999999E-3</v>
      </c>
      <c r="J3127" s="122">
        <v>1.2097646428E-3</v>
      </c>
      <c r="K3127" s="122">
        <v>1.2251292508000001E-3</v>
      </c>
      <c r="L3127" s="122">
        <v>8.1359506479999997E-4</v>
      </c>
      <c r="M3127" s="122">
        <v>6.9318936400000004E-4</v>
      </c>
      <c r="N3127" s="122">
        <v>8.6600888920000002E-4</v>
      </c>
      <c r="O3127" s="122">
        <v>4.8936081040000003E-4</v>
      </c>
      <c r="P3127" s="122">
        <v>3.7339210720000002E-4</v>
      </c>
      <c r="Q3127" s="122">
        <v>4.40732418E-4</v>
      </c>
      <c r="R3127" s="122">
        <v>9.1545592600000001E-4</v>
      </c>
      <c r="S3127" s="122">
        <v>1.5570074072000001E-3</v>
      </c>
      <c r="T3127" s="122">
        <v>1.8970424144E-3</v>
      </c>
      <c r="U3127" s="122">
        <v>1.6427581939999999E-3</v>
      </c>
      <c r="V3127" s="122">
        <v>1.3479888660000001E-3</v>
      </c>
      <c r="W3127" s="122">
        <v>1.3246042039999999E-3</v>
      </c>
      <c r="X3127" s="122">
        <v>1.4592692464E-3</v>
      </c>
      <c r="Y3127" s="122">
        <v>1.0631524595999999E-3</v>
      </c>
      <c r="Z3127" s="122">
        <v>1.1354231336E-3</v>
      </c>
      <c r="AA3127" s="122">
        <v>9.5939329360000001E-4</v>
      </c>
      <c r="AB3127" s="122">
        <v>1.182509062E-3</v>
      </c>
      <c r="AC3127" s="122">
        <v>8.9535867119999995E-4</v>
      </c>
      <c r="AD3127" s="122">
        <v>1.0256825544000001E-3</v>
      </c>
      <c r="AE3127" s="122">
        <v>8.5256114440000004E-4</v>
      </c>
      <c r="AF3127" s="122">
        <v>9.7069109479999997E-4</v>
      </c>
      <c r="AG3127" s="122">
        <v>1.4044986871999999E-3</v>
      </c>
      <c r="AH3127" s="122">
        <v>1.4555067743999999E-3</v>
      </c>
      <c r="AI3127" s="122">
        <v>3.0949098600000001E-4</v>
      </c>
      <c r="AJ3127" s="122">
        <v>4.7832414839999999E-4</v>
      </c>
      <c r="AK3127" s="122">
        <v>4.5610915E-4</v>
      </c>
      <c r="AL3127" s="122">
        <v>0</v>
      </c>
    </row>
    <row r="3128" spans="1:38" hidden="1" x14ac:dyDescent="0.25">
      <c r="A3128" s="122" t="s">
        <v>2199</v>
      </c>
      <c r="B3128" s="122">
        <v>1</v>
      </c>
      <c r="C3128" s="122" t="s">
        <v>2200</v>
      </c>
      <c r="D3128" s="122" t="s">
        <v>2121</v>
      </c>
      <c r="E3128" s="122">
        <v>57</v>
      </c>
      <c r="F3128" s="122">
        <v>2.7802774476400002E-2</v>
      </c>
      <c r="G3128" s="122">
        <v>3.1700546595200003E-2</v>
      </c>
      <c r="H3128" s="122">
        <v>2.9165370497199999E-2</v>
      </c>
      <c r="I3128" s="122">
        <v>2.03798396732E-2</v>
      </c>
      <c r="J3128" s="122">
        <v>1.8302656240399999E-2</v>
      </c>
      <c r="K3128" s="122">
        <v>1.83570493568E-2</v>
      </c>
      <c r="L3128" s="122">
        <v>1.77206058932E-2</v>
      </c>
      <c r="M3128" s="122">
        <v>2.4373497556799999E-2</v>
      </c>
      <c r="N3128" s="122">
        <v>3.2689617634800001E-2</v>
      </c>
      <c r="O3128" s="122">
        <v>2.0018045241599999E-2</v>
      </c>
      <c r="P3128" s="122">
        <v>1.67866470996E-2</v>
      </c>
      <c r="Q3128" s="122">
        <v>1.8079199661600001E-2</v>
      </c>
      <c r="R3128" s="122">
        <v>1.658767719E-2</v>
      </c>
      <c r="S3128" s="122">
        <v>2.0930334619600002E-2</v>
      </c>
      <c r="T3128" s="122">
        <v>2.3364205524800001E-2</v>
      </c>
      <c r="U3128" s="122">
        <v>2.2730015417199999E-2</v>
      </c>
      <c r="V3128" s="122">
        <v>2.31562253664E-2</v>
      </c>
      <c r="W3128" s="122">
        <v>2.5819214313200001E-2</v>
      </c>
      <c r="X3128" s="122">
        <v>2.4975092508799999E-2</v>
      </c>
      <c r="Y3128" s="122">
        <v>2.4863165566399999E-2</v>
      </c>
      <c r="Z3128" s="122">
        <v>3.0436580997200001E-2</v>
      </c>
      <c r="AA3128" s="122">
        <v>2.72113934176E-2</v>
      </c>
      <c r="AB3128" s="122">
        <v>1.9726578289599998E-2</v>
      </c>
      <c r="AC3128" s="122">
        <v>1.8113155524800001E-2</v>
      </c>
      <c r="AD3128" s="122">
        <v>2.40356748296E-2</v>
      </c>
      <c r="AE3128" s="122">
        <v>2.6658500797600002E-2</v>
      </c>
      <c r="AF3128" s="122">
        <v>3.0951681566400002E-2</v>
      </c>
      <c r="AG3128" s="122">
        <v>2.8673536315200001E-2</v>
      </c>
      <c r="AH3128" s="122">
        <v>2.5444490467200001E-2</v>
      </c>
      <c r="AI3128" s="122">
        <v>2.67914650668E-2</v>
      </c>
      <c r="AJ3128" s="122">
        <v>2.19993174072E-2</v>
      </c>
      <c r="AK3128" s="122">
        <v>2.1792610772800002E-2</v>
      </c>
      <c r="AL3128" s="122">
        <v>0</v>
      </c>
    </row>
    <row r="3129" spans="1:38" hidden="1" x14ac:dyDescent="0.25">
      <c r="A3129" s="122" t="s">
        <v>2199</v>
      </c>
      <c r="B3129" s="122">
        <v>1</v>
      </c>
      <c r="C3129" s="122" t="s">
        <v>2200</v>
      </c>
      <c r="D3129" s="122" t="s">
        <v>2122</v>
      </c>
      <c r="E3129" s="122">
        <v>57</v>
      </c>
      <c r="F3129" s="122">
        <v>0</v>
      </c>
      <c r="G3129" s="122">
        <v>0</v>
      </c>
      <c r="H3129" s="122">
        <v>3.036012E-7</v>
      </c>
      <c r="I3129" s="122">
        <v>4.0712559999999999E-7</v>
      </c>
      <c r="J3129" s="122">
        <v>3.2716039999999999E-7</v>
      </c>
      <c r="K3129" s="122">
        <v>2.5768400000000002E-7</v>
      </c>
      <c r="L3129" s="122">
        <v>2.1265720000000001E-7</v>
      </c>
      <c r="M3129" s="122">
        <v>2.6580400000000002E-7</v>
      </c>
      <c r="N3129" s="122">
        <v>0</v>
      </c>
      <c r="O3129" s="122">
        <v>4.0160120000000001E-7</v>
      </c>
      <c r="P3129" s="122">
        <v>2.0489840000000001E-7</v>
      </c>
      <c r="Q3129" s="122">
        <v>0</v>
      </c>
      <c r="R3129" s="122">
        <v>0</v>
      </c>
      <c r="S3129" s="122">
        <v>0</v>
      </c>
      <c r="T3129" s="122">
        <v>0</v>
      </c>
      <c r="U3129" s="122">
        <v>0</v>
      </c>
      <c r="V3129" s="122">
        <v>0</v>
      </c>
      <c r="W3129" s="122">
        <v>0</v>
      </c>
      <c r="X3129" s="122">
        <v>0</v>
      </c>
      <c r="Y3129" s="122">
        <v>0</v>
      </c>
      <c r="Z3129" s="122">
        <v>0</v>
      </c>
      <c r="AA3129" s="122">
        <v>0</v>
      </c>
      <c r="AB3129" s="122">
        <v>0</v>
      </c>
      <c r="AC3129" s="122">
        <v>0</v>
      </c>
      <c r="AD3129" s="122">
        <v>0</v>
      </c>
      <c r="AE3129" s="122">
        <v>0</v>
      </c>
      <c r="AF3129" s="122">
        <v>0</v>
      </c>
      <c r="AG3129" s="122">
        <v>0</v>
      </c>
      <c r="AH3129" s="122">
        <v>0</v>
      </c>
      <c r="AI3129" s="122">
        <v>0</v>
      </c>
      <c r="AJ3129" s="122">
        <v>0</v>
      </c>
      <c r="AK3129" s="122">
        <v>0</v>
      </c>
      <c r="AL3129" s="122">
        <v>0</v>
      </c>
    </row>
    <row r="3130" spans="1:38" hidden="1" x14ac:dyDescent="0.25">
      <c r="A3130" s="122" t="s">
        <v>2199</v>
      </c>
      <c r="B3130" s="122">
        <v>1</v>
      </c>
      <c r="C3130" s="122" t="s">
        <v>2200</v>
      </c>
      <c r="D3130" s="122" t="s">
        <v>2123</v>
      </c>
      <c r="E3130" s="122">
        <v>57</v>
      </c>
      <c r="F3130" s="122">
        <v>3.3191203191999998E-3</v>
      </c>
      <c r="G3130" s="122">
        <v>4.2143587947999998E-3</v>
      </c>
      <c r="H3130" s="122">
        <v>2.6378874032000001E-3</v>
      </c>
      <c r="I3130" s="122">
        <v>2.1732403E-3</v>
      </c>
      <c r="J3130" s="122">
        <v>1.9307876503999999E-3</v>
      </c>
      <c r="K3130" s="122">
        <v>1.7816155924E-3</v>
      </c>
      <c r="L3130" s="122">
        <v>1.2300139096E-3</v>
      </c>
      <c r="M3130" s="122">
        <v>1.8088738024000001E-3</v>
      </c>
      <c r="N3130" s="122">
        <v>1.8389999095999999E-3</v>
      </c>
      <c r="O3130" s="122">
        <v>1.43566724E-3</v>
      </c>
      <c r="P3130" s="122">
        <v>3.1014707920000001E-3</v>
      </c>
      <c r="Q3130" s="122">
        <v>1.1841124007999999E-3</v>
      </c>
      <c r="R3130" s="122">
        <v>9.5514581959999997E-4</v>
      </c>
      <c r="S3130" s="122">
        <v>1.918432292E-3</v>
      </c>
      <c r="T3130" s="122">
        <v>1.6823155328000001E-3</v>
      </c>
      <c r="U3130" s="122">
        <v>1.7290004312E-3</v>
      </c>
      <c r="V3130" s="122">
        <v>2.6865066452000002E-3</v>
      </c>
      <c r="W3130" s="122">
        <v>1.4093258312E-3</v>
      </c>
      <c r="X3130" s="122">
        <v>1.1059064463999999E-3</v>
      </c>
      <c r="Y3130" s="122">
        <v>7.5566231720000003E-4</v>
      </c>
      <c r="Z3130" s="122">
        <v>8.6165451119999997E-4</v>
      </c>
      <c r="AA3130" s="122">
        <v>1.1225744432E-3</v>
      </c>
      <c r="AB3130" s="122">
        <v>1.132563334E-3</v>
      </c>
      <c r="AC3130" s="122">
        <v>7.6524784000000005E-4</v>
      </c>
      <c r="AD3130" s="122">
        <v>7.7810244399999999E-4</v>
      </c>
      <c r="AE3130" s="122">
        <v>6.17673518E-4</v>
      </c>
      <c r="AF3130" s="122">
        <v>7.6294799560000005E-4</v>
      </c>
      <c r="AG3130" s="122">
        <v>1.0879681092000001E-3</v>
      </c>
      <c r="AH3130" s="122">
        <v>6.7319941919999999E-4</v>
      </c>
      <c r="AI3130" s="122">
        <v>5.714445884E-4</v>
      </c>
      <c r="AJ3130" s="122">
        <v>8.5625744399999999E-4</v>
      </c>
      <c r="AK3130" s="122">
        <v>8.313666424E-4</v>
      </c>
      <c r="AL3130" s="122">
        <v>0</v>
      </c>
    </row>
    <row r="3131" spans="1:38" hidden="1" x14ac:dyDescent="0.25">
      <c r="A3131" s="122" t="s">
        <v>2199</v>
      </c>
      <c r="B3131" s="122">
        <v>1</v>
      </c>
      <c r="C3131" s="122" t="s">
        <v>2200</v>
      </c>
      <c r="D3131" s="122" t="s">
        <v>2124</v>
      </c>
      <c r="E3131" s="122">
        <v>57</v>
      </c>
      <c r="F3131" s="122">
        <v>4.7941179999999996E-6</v>
      </c>
      <c r="G3131" s="122">
        <v>4.8713728000000001E-6</v>
      </c>
      <c r="H3131" s="122">
        <v>4.3164099999999997E-6</v>
      </c>
      <c r="I3131" s="122">
        <v>5.2781035999999998E-6</v>
      </c>
      <c r="J3131" s="122">
        <v>4.2046060000000001E-6</v>
      </c>
      <c r="K3131" s="122">
        <v>5.4629008000000002E-6</v>
      </c>
      <c r="L3131" s="122">
        <v>4.9549331999999999E-6</v>
      </c>
      <c r="M3131" s="122">
        <v>5.6181020000000001E-6</v>
      </c>
      <c r="N3131" s="122">
        <v>7.387394E-6</v>
      </c>
      <c r="O3131" s="122">
        <v>4.8303556000000002E-6</v>
      </c>
      <c r="P3131" s="122">
        <v>4.7553379999999998E-6</v>
      </c>
      <c r="Q3131" s="122">
        <v>4.2957488000000002E-6</v>
      </c>
      <c r="R3131" s="122">
        <v>6.4805776000000003E-6</v>
      </c>
      <c r="S3131" s="122">
        <v>5.6757008000000001E-6</v>
      </c>
      <c r="T3131" s="122">
        <v>6.9286224E-6</v>
      </c>
      <c r="U3131" s="122">
        <v>3.3316051999999998E-6</v>
      </c>
      <c r="V3131" s="122">
        <v>0</v>
      </c>
      <c r="W3131" s="122">
        <v>0</v>
      </c>
      <c r="X3131" s="122">
        <v>0</v>
      </c>
      <c r="Y3131" s="122">
        <v>0</v>
      </c>
      <c r="Z3131" s="122">
        <v>2.146396E-7</v>
      </c>
      <c r="AA3131" s="122">
        <v>0</v>
      </c>
      <c r="AB3131" s="122">
        <v>3.2311440000000001E-7</v>
      </c>
      <c r="AC3131" s="122">
        <v>0</v>
      </c>
      <c r="AD3131" s="122">
        <v>0</v>
      </c>
      <c r="AE3131" s="122">
        <v>0</v>
      </c>
      <c r="AF3131" s="122">
        <v>4.5965080000000002E-6</v>
      </c>
      <c r="AG3131" s="122">
        <v>6.4603027999999998E-6</v>
      </c>
      <c r="AH3131" s="122">
        <v>0</v>
      </c>
      <c r="AI3131" s="122">
        <v>0</v>
      </c>
      <c r="AJ3131" s="122">
        <v>0</v>
      </c>
      <c r="AK3131" s="122">
        <v>0</v>
      </c>
      <c r="AL3131" s="122">
        <v>0</v>
      </c>
    </row>
    <row r="3132" spans="1:38" hidden="1" x14ac:dyDescent="0.25">
      <c r="A3132" s="122" t="s">
        <v>2199</v>
      </c>
      <c r="B3132" s="122">
        <v>1</v>
      </c>
      <c r="C3132" s="122" t="s">
        <v>2200</v>
      </c>
      <c r="D3132" s="122" t="s">
        <v>2125</v>
      </c>
      <c r="E3132" s="122">
        <v>57</v>
      </c>
      <c r="F3132" s="122">
        <v>1.4414030134E-2</v>
      </c>
      <c r="G3132" s="122">
        <v>1.75498477952E-2</v>
      </c>
      <c r="H3132" s="122">
        <v>1.9765620030799999E-2</v>
      </c>
      <c r="I3132" s="122">
        <v>1.2672470146E-2</v>
      </c>
      <c r="J3132" s="122">
        <v>1.23314135616E-2</v>
      </c>
      <c r="K3132" s="122">
        <v>1.33774497668E-2</v>
      </c>
      <c r="L3132" s="122">
        <v>1.0843034711600001E-2</v>
      </c>
      <c r="M3132" s="122">
        <v>1.4303643715199999E-2</v>
      </c>
      <c r="N3132" s="122">
        <v>1.1921013818E-2</v>
      </c>
      <c r="O3132" s="122">
        <v>8.02781539E-3</v>
      </c>
      <c r="P3132" s="122">
        <v>4.8424566400000002E-3</v>
      </c>
      <c r="Q3132" s="122">
        <v>6.1644956827999996E-3</v>
      </c>
      <c r="R3132" s="122">
        <v>5.0595429807999996E-3</v>
      </c>
      <c r="S3132" s="122">
        <v>7.1897412803999996E-3</v>
      </c>
      <c r="T3132" s="122">
        <v>7.3137985787999999E-3</v>
      </c>
      <c r="U3132" s="122">
        <v>7.8389530828000004E-3</v>
      </c>
      <c r="V3132" s="122">
        <v>6.1156991756000003E-3</v>
      </c>
      <c r="W3132" s="122">
        <v>8.8664619736000001E-3</v>
      </c>
      <c r="X3132" s="122">
        <v>5.1250392396000001E-3</v>
      </c>
      <c r="Y3132" s="122">
        <v>7.6514242588000001E-3</v>
      </c>
      <c r="Z3132" s="122">
        <v>6.5805030368000002E-3</v>
      </c>
      <c r="AA3132" s="122">
        <v>7.5160147048000002E-3</v>
      </c>
      <c r="AB3132" s="122">
        <v>9.7463413739999998E-3</v>
      </c>
      <c r="AC3132" s="122">
        <v>8.8288424307999998E-3</v>
      </c>
      <c r="AD3132" s="122">
        <v>7.7912838388000004E-3</v>
      </c>
      <c r="AE3132" s="122">
        <v>1.1292538336800001E-2</v>
      </c>
      <c r="AF3132" s="122">
        <v>1.8939466935199999E-2</v>
      </c>
      <c r="AG3132" s="122">
        <v>1.3494530613200001E-2</v>
      </c>
      <c r="AH3132" s="122">
        <v>1.0907567510000001E-2</v>
      </c>
      <c r="AI3132" s="122">
        <v>1.1430148937199999E-2</v>
      </c>
      <c r="AJ3132" s="122">
        <v>6.5518782868000001E-3</v>
      </c>
      <c r="AK3132" s="122">
        <v>6.4870745408000001E-3</v>
      </c>
      <c r="AL3132" s="122">
        <v>0</v>
      </c>
    </row>
    <row r="3133" spans="1:38" hidden="1" x14ac:dyDescent="0.25">
      <c r="A3133" s="122" t="s">
        <v>2199</v>
      </c>
      <c r="B3133" s="122">
        <v>1</v>
      </c>
      <c r="C3133" s="122" t="s">
        <v>2200</v>
      </c>
      <c r="D3133" s="122" t="s">
        <v>2126</v>
      </c>
      <c r="E3133" s="122">
        <v>57</v>
      </c>
      <c r="F3133" s="122">
        <v>3.7725993200000002E-5</v>
      </c>
      <c r="G3133" s="122">
        <v>4.2926561999999999E-5</v>
      </c>
      <c r="H3133" s="122">
        <v>4.6698741600000002E-5</v>
      </c>
      <c r="I3133" s="122">
        <v>3.8834527199999999E-5</v>
      </c>
      <c r="J3133" s="122">
        <v>4.6236595999999999E-5</v>
      </c>
      <c r="K3133" s="122">
        <v>5.85432428E-5</v>
      </c>
      <c r="L3133" s="122">
        <v>4.8929392399999997E-5</v>
      </c>
      <c r="M3133" s="122">
        <v>3.91012636E-5</v>
      </c>
      <c r="N3133" s="122">
        <v>5.4744163599999999E-5</v>
      </c>
      <c r="O3133" s="122">
        <v>3.3516778399999997E-5</v>
      </c>
      <c r="P3133" s="122">
        <v>3.2713178399999997E-5</v>
      </c>
      <c r="Q3133" s="122">
        <v>7.2505218799999994E-5</v>
      </c>
      <c r="R3133" s="122">
        <v>7.4298946399999993E-5</v>
      </c>
      <c r="S3133" s="122">
        <v>1.61243684E-5</v>
      </c>
      <c r="T3133" s="122">
        <v>3.1537965200000003E-5</v>
      </c>
      <c r="U3133" s="122">
        <v>1.0522928639999999E-4</v>
      </c>
      <c r="V3133" s="122">
        <v>1.6187979919999999E-4</v>
      </c>
      <c r="W3133" s="122">
        <v>3.4099102799999998E-5</v>
      </c>
      <c r="X3133" s="122">
        <v>1.53661256E-5</v>
      </c>
      <c r="Y3133" s="122">
        <v>1.6120871200000001E-5</v>
      </c>
      <c r="Z3133" s="122">
        <v>2.1056165200000001E-5</v>
      </c>
      <c r="AA3133" s="122">
        <v>1.6378863199999999E-5</v>
      </c>
      <c r="AB3133" s="122">
        <v>2.0406699599999999E-5</v>
      </c>
      <c r="AC3133" s="122">
        <v>2.2336974800000002E-5</v>
      </c>
      <c r="AD3133" s="122">
        <v>1.94433792E-5</v>
      </c>
      <c r="AE3133" s="122">
        <v>2.6480081599999998E-5</v>
      </c>
      <c r="AF3133" s="122">
        <v>2.90729852E-5</v>
      </c>
      <c r="AG3133" s="122">
        <v>3.7293516400000002E-5</v>
      </c>
      <c r="AH3133" s="122">
        <v>4.1405912800000002E-5</v>
      </c>
      <c r="AI3133" s="122">
        <v>5.0766351999999998E-5</v>
      </c>
      <c r="AJ3133" s="122">
        <v>4.2178096799999997E-5</v>
      </c>
      <c r="AK3133" s="122">
        <v>4.0578092800000001E-5</v>
      </c>
      <c r="AL3133" s="122">
        <v>0</v>
      </c>
    </row>
    <row r="3134" spans="1:38" hidden="1" x14ac:dyDescent="0.25">
      <c r="A3134" s="122" t="s">
        <v>2199</v>
      </c>
      <c r="B3134" s="122">
        <v>1</v>
      </c>
      <c r="C3134" s="122" t="s">
        <v>2200</v>
      </c>
      <c r="D3134" s="122" t="s">
        <v>2127</v>
      </c>
      <c r="E3134" s="122">
        <v>57</v>
      </c>
      <c r="F3134" s="122">
        <v>9.6717340719999995E-4</v>
      </c>
      <c r="G3134" s="122">
        <v>6.0839129400000003E-4</v>
      </c>
      <c r="H3134" s="122">
        <v>6.0838954120000005E-4</v>
      </c>
      <c r="I3134" s="122">
        <v>7.5020320759999998E-4</v>
      </c>
      <c r="J3134" s="122">
        <v>7.2818449480000001E-4</v>
      </c>
      <c r="K3134" s="122">
        <v>7.7654359999999997E-4</v>
      </c>
      <c r="L3134" s="122">
        <v>7.556857952E-4</v>
      </c>
      <c r="M3134" s="122">
        <v>8.0768965480000003E-4</v>
      </c>
      <c r="N3134" s="122">
        <v>9.613320612E-4</v>
      </c>
      <c r="O3134" s="122">
        <v>6.0864718039999998E-4</v>
      </c>
      <c r="P3134" s="122">
        <v>4.829185228E-4</v>
      </c>
      <c r="Q3134" s="122">
        <v>4.1756498280000001E-4</v>
      </c>
      <c r="R3134" s="122">
        <v>3.812099592E-4</v>
      </c>
      <c r="S3134" s="122">
        <v>6.5854988639999998E-4</v>
      </c>
      <c r="T3134" s="122">
        <v>7.75828298E-4</v>
      </c>
      <c r="U3134" s="122">
        <v>7.0775250840000002E-4</v>
      </c>
      <c r="V3134" s="122">
        <v>5.7261676360000004E-4</v>
      </c>
      <c r="W3134" s="122">
        <v>4.5993390239999998E-4</v>
      </c>
      <c r="X3134" s="122">
        <v>3.048767764E-4</v>
      </c>
      <c r="Y3134" s="122">
        <v>1.1106899999999999E-6</v>
      </c>
      <c r="Z3134" s="122">
        <v>1.0946628E-6</v>
      </c>
      <c r="AA3134" s="122">
        <v>3.8582039999999999E-6</v>
      </c>
      <c r="AB3134" s="122">
        <v>1.7165400000000001E-7</v>
      </c>
      <c r="AC3134" s="122">
        <v>2.4767512000000002E-6</v>
      </c>
      <c r="AD3134" s="122">
        <v>7.5647319999999996E-7</v>
      </c>
      <c r="AE3134" s="122">
        <v>5.5266119999999999E-7</v>
      </c>
      <c r="AF3134" s="122">
        <v>4.5979080000000001E-7</v>
      </c>
      <c r="AG3134" s="122">
        <v>3.129336E-6</v>
      </c>
      <c r="AH3134" s="122">
        <v>2.4650247999999999E-6</v>
      </c>
      <c r="AI3134" s="122">
        <v>1.8606532E-5</v>
      </c>
      <c r="AJ3134" s="122">
        <v>3.4768411999999998E-6</v>
      </c>
      <c r="AK3134" s="122">
        <v>3.3153652E-6</v>
      </c>
      <c r="AL3134" s="122">
        <v>0</v>
      </c>
    </row>
    <row r="3135" spans="1:38" hidden="1" x14ac:dyDescent="0.25">
      <c r="A3135" s="122" t="s">
        <v>2199</v>
      </c>
      <c r="B3135" s="122">
        <v>1</v>
      </c>
      <c r="C3135" s="122" t="s">
        <v>2200</v>
      </c>
      <c r="D3135" s="122" t="s">
        <v>2128</v>
      </c>
      <c r="E3135" s="122">
        <v>57</v>
      </c>
      <c r="F3135" s="122">
        <v>0</v>
      </c>
      <c r="G3135" s="122">
        <v>0</v>
      </c>
      <c r="H3135" s="122">
        <v>0</v>
      </c>
      <c r="I3135" s="122">
        <v>0</v>
      </c>
      <c r="J3135" s="122">
        <v>0</v>
      </c>
      <c r="K3135" s="122">
        <v>0</v>
      </c>
      <c r="L3135" s="122">
        <v>0</v>
      </c>
      <c r="M3135" s="122">
        <v>0</v>
      </c>
      <c r="N3135" s="122">
        <v>0</v>
      </c>
      <c r="O3135" s="122">
        <v>1.6175543999999999E-6</v>
      </c>
      <c r="P3135" s="122">
        <v>0</v>
      </c>
      <c r="Q3135" s="122">
        <v>0</v>
      </c>
      <c r="R3135" s="122">
        <v>0</v>
      </c>
      <c r="S3135" s="122">
        <v>0</v>
      </c>
      <c r="T3135" s="122">
        <v>0</v>
      </c>
      <c r="U3135" s="122">
        <v>0</v>
      </c>
      <c r="V3135" s="122">
        <v>0</v>
      </c>
      <c r="W3135" s="122">
        <v>0</v>
      </c>
      <c r="X3135" s="122">
        <v>0</v>
      </c>
      <c r="Y3135" s="122">
        <v>0</v>
      </c>
      <c r="Z3135" s="122">
        <v>0</v>
      </c>
      <c r="AA3135" s="122">
        <v>0</v>
      </c>
      <c r="AB3135" s="122">
        <v>0</v>
      </c>
      <c r="AC3135" s="122">
        <v>0</v>
      </c>
      <c r="AD3135" s="122">
        <v>0</v>
      </c>
      <c r="AE3135" s="122">
        <v>0</v>
      </c>
      <c r="AF3135" s="122">
        <v>0</v>
      </c>
      <c r="AG3135" s="122">
        <v>0</v>
      </c>
      <c r="AH3135" s="122">
        <v>0</v>
      </c>
      <c r="AI3135" s="122">
        <v>0</v>
      </c>
      <c r="AJ3135" s="122">
        <v>0</v>
      </c>
      <c r="AK3135" s="122">
        <v>0</v>
      </c>
      <c r="AL3135" s="122">
        <v>0</v>
      </c>
    </row>
    <row r="3136" spans="1:38" hidden="1" x14ac:dyDescent="0.25">
      <c r="A3136" s="122" t="s">
        <v>2014</v>
      </c>
      <c r="B3136" s="122">
        <v>1</v>
      </c>
      <c r="C3136" s="122" t="s">
        <v>2201</v>
      </c>
      <c r="D3136" s="122" t="s">
        <v>2080</v>
      </c>
      <c r="E3136" s="122">
        <v>58</v>
      </c>
      <c r="F3136" s="122">
        <v>6.0465252724999996E-3</v>
      </c>
      <c r="G3136" s="122">
        <v>5.7692594559999996E-3</v>
      </c>
      <c r="H3136" s="122">
        <v>5.8549099205000002E-3</v>
      </c>
      <c r="I3136" s="122">
        <v>5.8822215095000003E-3</v>
      </c>
      <c r="J3136" s="122">
        <v>6.5079206945000004E-3</v>
      </c>
      <c r="K3136" s="122">
        <v>6.6872798759999999E-3</v>
      </c>
      <c r="L3136" s="122">
        <v>7.1282265465000003E-3</v>
      </c>
      <c r="M3136" s="122">
        <v>8.0649271874999994E-3</v>
      </c>
      <c r="N3136" s="122">
        <v>8.2344721205000002E-3</v>
      </c>
      <c r="O3136" s="122">
        <v>7.9021877724999995E-3</v>
      </c>
      <c r="P3136" s="122">
        <v>7.0160972820000004E-3</v>
      </c>
      <c r="Q3136" s="122">
        <v>7.3511068105000001E-3</v>
      </c>
      <c r="R3136" s="122">
        <v>7.9164553460000005E-3</v>
      </c>
      <c r="S3136" s="122">
        <v>8.2855622920000004E-3</v>
      </c>
      <c r="T3136" s="122">
        <v>8.8365510605000006E-3</v>
      </c>
      <c r="U3136" s="122">
        <v>9.4720322169999996E-3</v>
      </c>
      <c r="V3136" s="122">
        <v>1.0023713510000001E-2</v>
      </c>
      <c r="W3136" s="122">
        <v>1.09367181955E-2</v>
      </c>
      <c r="X3136" s="122">
        <v>1.00901989625E-2</v>
      </c>
      <c r="Y3136" s="122">
        <v>9.8599856184999994E-3</v>
      </c>
      <c r="Z3136" s="122">
        <v>1.0090923074999999E-2</v>
      </c>
      <c r="AA3136" s="122">
        <v>1.01657210475E-2</v>
      </c>
      <c r="AB3136" s="122">
        <v>1.0710849473499999E-2</v>
      </c>
      <c r="AC3136" s="122">
        <v>9.6362882005000001E-3</v>
      </c>
      <c r="AD3136" s="122">
        <v>8.7986815270000001E-3</v>
      </c>
      <c r="AE3136" s="122">
        <v>9.0633725635000002E-3</v>
      </c>
      <c r="AF3136" s="122">
        <v>9.0747998404999992E-3</v>
      </c>
      <c r="AG3136" s="122">
        <v>9.6339127404999995E-3</v>
      </c>
      <c r="AH3136" s="122">
        <v>1.04839291255E-2</v>
      </c>
      <c r="AI3136" s="122">
        <v>1.1297709861E-2</v>
      </c>
      <c r="AJ3136" s="122">
        <v>1.2441853032000001E-2</v>
      </c>
      <c r="AK3136" s="122">
        <v>1.14801119315E-2</v>
      </c>
      <c r="AL3136" s="122">
        <v>0</v>
      </c>
    </row>
    <row r="3137" spans="1:38" hidden="1" x14ac:dyDescent="0.25">
      <c r="A3137" s="122" t="s">
        <v>2014</v>
      </c>
      <c r="B3137" s="122">
        <v>1</v>
      </c>
      <c r="C3137" s="122" t="s">
        <v>2201</v>
      </c>
      <c r="D3137" s="122" t="s">
        <v>2081</v>
      </c>
      <c r="E3137" s="122">
        <v>58</v>
      </c>
      <c r="F3137" s="122">
        <v>2.386981454661</v>
      </c>
      <c r="G3137" s="122">
        <v>2.5196188815939999</v>
      </c>
      <c r="H3137" s="122">
        <v>2.4801835328949999</v>
      </c>
      <c r="I3137" s="122">
        <v>2.4048029026954998</v>
      </c>
      <c r="J3137" s="122">
        <v>2.6907944923590001</v>
      </c>
      <c r="K3137" s="122">
        <v>2.3506152540769998</v>
      </c>
      <c r="L3137" s="122">
        <v>2.4922388557345001</v>
      </c>
      <c r="M3137" s="122">
        <v>2.407794473889</v>
      </c>
      <c r="N3137" s="122">
        <v>2.450310075899</v>
      </c>
      <c r="O3137" s="122">
        <v>2.4476214111535</v>
      </c>
      <c r="P3137" s="122">
        <v>2.2947050131590001</v>
      </c>
      <c r="Q3137" s="122">
        <v>2.4912718440489998</v>
      </c>
      <c r="R3137" s="122">
        <v>2.4214994843215001</v>
      </c>
      <c r="S3137" s="122">
        <v>2.3501290951204998</v>
      </c>
      <c r="T3137" s="122">
        <v>2.2908865249149999</v>
      </c>
      <c r="U3137" s="122">
        <v>2.3534294260289998</v>
      </c>
      <c r="V3137" s="122">
        <v>2.1740574770940002</v>
      </c>
      <c r="W3137" s="122">
        <v>2.2561935083875002</v>
      </c>
      <c r="X3137" s="122">
        <v>2.3026570970660001</v>
      </c>
      <c r="Y3137" s="122">
        <v>2.2213655193834998</v>
      </c>
      <c r="Z3137" s="122">
        <v>1.9957144548154999</v>
      </c>
      <c r="AA3137" s="122">
        <v>2.1500879364154999</v>
      </c>
      <c r="AB3137" s="122">
        <v>2.1961282610785</v>
      </c>
      <c r="AC3137" s="122">
        <v>2.271263722924</v>
      </c>
      <c r="AD3137" s="122">
        <v>2.1734193286329999</v>
      </c>
      <c r="AE3137" s="122">
        <v>2.308381393071</v>
      </c>
      <c r="AF3137" s="122">
        <v>2.1005274240974998</v>
      </c>
      <c r="AG3137" s="122">
        <v>2.4993679987834998</v>
      </c>
      <c r="AH3137" s="122">
        <v>2.4008145434624999</v>
      </c>
      <c r="AI3137" s="122">
        <v>2.232860776171</v>
      </c>
      <c r="AJ3137" s="122">
        <v>2.358977462955</v>
      </c>
      <c r="AK3137" s="122">
        <v>2.2401162285285001</v>
      </c>
      <c r="AL3137" s="122">
        <v>0</v>
      </c>
    </row>
    <row r="3138" spans="1:38" hidden="1" x14ac:dyDescent="0.25">
      <c r="A3138" s="122" t="s">
        <v>2014</v>
      </c>
      <c r="B3138" s="122">
        <v>1</v>
      </c>
      <c r="C3138" s="122" t="s">
        <v>2201</v>
      </c>
      <c r="D3138" s="122" t="s">
        <v>2082</v>
      </c>
      <c r="E3138" s="122">
        <v>58</v>
      </c>
      <c r="F3138" s="122">
        <v>5.3504847438079999</v>
      </c>
      <c r="G3138" s="122">
        <v>5.169800067712</v>
      </c>
      <c r="H3138" s="122">
        <v>5.1411721845185001</v>
      </c>
      <c r="I3138" s="122">
        <v>5.1535179730895004</v>
      </c>
      <c r="J3138" s="122">
        <v>5.5333956237419999</v>
      </c>
      <c r="K3138" s="122">
        <v>5.2851359015890003</v>
      </c>
      <c r="L3138" s="122">
        <v>5.7740450916624999</v>
      </c>
      <c r="M3138" s="122">
        <v>5.3266825536504996</v>
      </c>
      <c r="N3138" s="122">
        <v>5.8257120697150002</v>
      </c>
      <c r="O3138" s="122">
        <v>5.3399871840630002</v>
      </c>
      <c r="P3138" s="122">
        <v>5.5943295256810002</v>
      </c>
      <c r="Q3138" s="122">
        <v>5.7283626697454997</v>
      </c>
      <c r="R3138" s="122">
        <v>5.6315346376660003</v>
      </c>
      <c r="S3138" s="122">
        <v>5.6948676184189999</v>
      </c>
      <c r="T3138" s="122">
        <v>5.8597712557710002</v>
      </c>
      <c r="U3138" s="122">
        <v>5.1008283954145002</v>
      </c>
      <c r="V3138" s="122">
        <v>5.5504745617309998</v>
      </c>
      <c r="W3138" s="122">
        <v>5.825818715944</v>
      </c>
      <c r="X3138" s="122">
        <v>5.4928459385419997</v>
      </c>
      <c r="Y3138" s="122">
        <v>5.5510150339745001</v>
      </c>
      <c r="Z3138" s="122">
        <v>5.2580976477135</v>
      </c>
      <c r="AA3138" s="122">
        <v>5.5640232164130001</v>
      </c>
      <c r="AB3138" s="122">
        <v>5.5665600129444996</v>
      </c>
      <c r="AC3138" s="122">
        <v>5.5552017892999999</v>
      </c>
      <c r="AD3138" s="122">
        <v>5.7023137023689996</v>
      </c>
      <c r="AE3138" s="122">
        <v>5.5484356466960003</v>
      </c>
      <c r="AF3138" s="122">
        <v>5.7573403134275001</v>
      </c>
      <c r="AG3138" s="122">
        <v>5.4664065347935002</v>
      </c>
      <c r="AH3138" s="122">
        <v>5.9177769327260004</v>
      </c>
      <c r="AI3138" s="122">
        <v>5.7594189988410003</v>
      </c>
      <c r="AJ3138" s="122">
        <v>5.6499175254595002</v>
      </c>
      <c r="AK3138" s="122">
        <v>5.4759779962295001</v>
      </c>
      <c r="AL3138" s="122">
        <v>0</v>
      </c>
    </row>
    <row r="3139" spans="1:38" hidden="1" x14ac:dyDescent="0.25">
      <c r="A3139" s="122" t="s">
        <v>2014</v>
      </c>
      <c r="B3139" s="122">
        <v>1</v>
      </c>
      <c r="C3139" s="122" t="s">
        <v>2201</v>
      </c>
      <c r="D3139" s="122" t="s">
        <v>2135</v>
      </c>
      <c r="E3139" s="122">
        <v>58</v>
      </c>
      <c r="F3139" s="122">
        <v>0</v>
      </c>
      <c r="G3139" s="122">
        <v>0</v>
      </c>
      <c r="H3139" s="122">
        <v>0</v>
      </c>
      <c r="I3139" s="122">
        <v>0</v>
      </c>
      <c r="J3139" s="122">
        <v>0</v>
      </c>
      <c r="K3139" s="122">
        <v>0</v>
      </c>
      <c r="L3139" s="122">
        <v>0</v>
      </c>
      <c r="M3139" s="122">
        <v>0</v>
      </c>
      <c r="N3139" s="122">
        <v>0</v>
      </c>
      <c r="O3139" s="122">
        <v>0</v>
      </c>
      <c r="P3139" s="122">
        <v>0</v>
      </c>
      <c r="Q3139" s="122">
        <v>0</v>
      </c>
      <c r="R3139" s="122">
        <v>0</v>
      </c>
      <c r="S3139" s="122">
        <v>0</v>
      </c>
      <c r="T3139" s="122">
        <v>0</v>
      </c>
      <c r="U3139" s="122">
        <v>0</v>
      </c>
      <c r="V3139" s="122">
        <v>0</v>
      </c>
      <c r="W3139" s="122">
        <v>0</v>
      </c>
      <c r="X3139" s="122">
        <v>0</v>
      </c>
      <c r="Y3139" s="122">
        <v>0</v>
      </c>
      <c r="Z3139" s="122">
        <v>0</v>
      </c>
      <c r="AA3139" s="122">
        <v>0</v>
      </c>
      <c r="AB3139" s="122">
        <v>0</v>
      </c>
      <c r="AC3139" s="122">
        <v>0</v>
      </c>
      <c r="AD3139" s="122">
        <v>0</v>
      </c>
      <c r="AE3139" s="122">
        <v>0</v>
      </c>
      <c r="AF3139" s="122">
        <v>0</v>
      </c>
      <c r="AG3139" s="122">
        <v>0</v>
      </c>
      <c r="AH3139" s="122">
        <v>0</v>
      </c>
      <c r="AI3139" s="122">
        <v>0</v>
      </c>
      <c r="AJ3139" s="122">
        <v>0</v>
      </c>
      <c r="AK3139" s="122">
        <v>0</v>
      </c>
      <c r="AL3139" s="122">
        <v>0</v>
      </c>
    </row>
    <row r="3140" spans="1:38" hidden="1" x14ac:dyDescent="0.25">
      <c r="A3140" s="122" t="s">
        <v>2014</v>
      </c>
      <c r="B3140" s="122">
        <v>1</v>
      </c>
      <c r="C3140" s="122" t="s">
        <v>2201</v>
      </c>
      <c r="D3140" s="122" t="s">
        <v>2083</v>
      </c>
      <c r="E3140" s="122">
        <v>58</v>
      </c>
      <c r="F3140" s="122">
        <v>4.7043262673305</v>
      </c>
      <c r="G3140" s="122">
        <v>4.0907382910200001</v>
      </c>
      <c r="H3140" s="122">
        <v>4.6670593815135</v>
      </c>
      <c r="I3140" s="122">
        <v>4.4886965780184997</v>
      </c>
      <c r="J3140" s="122">
        <v>4.2408667178775001</v>
      </c>
      <c r="K3140" s="122">
        <v>4.3349599950069999</v>
      </c>
      <c r="L3140" s="122">
        <v>4.2597996161655001</v>
      </c>
      <c r="M3140" s="122">
        <v>4.3594829466335003</v>
      </c>
      <c r="N3140" s="122">
        <v>4.6556123713415003</v>
      </c>
      <c r="O3140" s="122">
        <v>4.4635289851659996</v>
      </c>
      <c r="P3140" s="122">
        <v>4.2258545671994998</v>
      </c>
      <c r="Q3140" s="122">
        <v>4.1462057896009998</v>
      </c>
      <c r="R3140" s="122">
        <v>3.9875090386144998</v>
      </c>
      <c r="S3140" s="122">
        <v>4.3336857051950002</v>
      </c>
      <c r="T3140" s="122">
        <v>4.5382012860004997</v>
      </c>
      <c r="U3140" s="122">
        <v>4.4032918861255004</v>
      </c>
      <c r="V3140" s="122">
        <v>4.3940010242060001</v>
      </c>
      <c r="W3140" s="122">
        <v>4.2114571216514998</v>
      </c>
      <c r="X3140" s="122">
        <v>4.5212926355805001</v>
      </c>
      <c r="Y3140" s="122">
        <v>4.07228341224</v>
      </c>
      <c r="Z3140" s="122">
        <v>4.3552931963840003</v>
      </c>
      <c r="AA3140" s="122">
        <v>4.136657619068</v>
      </c>
      <c r="AB3140" s="122">
        <v>4.2200600035824998</v>
      </c>
      <c r="AC3140" s="122">
        <v>4.278305802947</v>
      </c>
      <c r="AD3140" s="122">
        <v>4.2360112874425004</v>
      </c>
      <c r="AE3140" s="122">
        <v>4.5817677099210004</v>
      </c>
      <c r="AF3140" s="122">
        <v>4.2823220878269996</v>
      </c>
      <c r="AG3140" s="122">
        <v>4.1693655310100004</v>
      </c>
      <c r="AH3140" s="122">
        <v>4.3548859759719996</v>
      </c>
      <c r="AI3140" s="122">
        <v>4.2949184242519998</v>
      </c>
      <c r="AJ3140" s="122">
        <v>3.7946859914614999</v>
      </c>
      <c r="AK3140" s="122">
        <v>4.0159918931379996</v>
      </c>
      <c r="AL3140" s="122">
        <v>0</v>
      </c>
    </row>
    <row r="3141" spans="1:38" x14ac:dyDescent="0.25">
      <c r="A3141" s="122" t="s">
        <v>2014</v>
      </c>
      <c r="B3141" s="122">
        <v>1</v>
      </c>
      <c r="C3141" s="122" t="s">
        <v>2201</v>
      </c>
      <c r="D3141" s="122" t="s">
        <v>2084</v>
      </c>
      <c r="E3141" s="122">
        <v>58</v>
      </c>
      <c r="F3141" s="122">
        <v>8.4938669620289993</v>
      </c>
      <c r="G3141" s="122">
        <v>8.0528765340665007</v>
      </c>
      <c r="H3141" s="122">
        <v>8.1094133726255002</v>
      </c>
      <c r="I3141" s="122">
        <v>8.3965627787444994</v>
      </c>
      <c r="J3141" s="122">
        <v>8.3989907404384994</v>
      </c>
      <c r="K3141" s="122">
        <v>8.7063488743870003</v>
      </c>
      <c r="L3141" s="122">
        <v>9.2872096372685</v>
      </c>
      <c r="M3141" s="122">
        <v>8.8635971010824992</v>
      </c>
      <c r="N3141" s="122">
        <v>8.6906501781654999</v>
      </c>
      <c r="O3141" s="122">
        <v>8.2579150848459992</v>
      </c>
      <c r="P3141" s="122">
        <v>9.0380919117895004</v>
      </c>
      <c r="Q3141" s="122">
        <v>8.7767746170279999</v>
      </c>
      <c r="R3141" s="122">
        <v>9.7529281252410005</v>
      </c>
      <c r="S3141" s="122">
        <v>10.144087540466</v>
      </c>
      <c r="T3141" s="122">
        <v>10.2314694279665</v>
      </c>
      <c r="U3141" s="122">
        <v>9.7038480518809997</v>
      </c>
      <c r="V3141" s="122">
        <v>9.8480853727860005</v>
      </c>
      <c r="W3141" s="122">
        <v>9.2130589820440001</v>
      </c>
      <c r="X3141" s="122">
        <v>9.9647173892909997</v>
      </c>
      <c r="Y3141" s="122">
        <v>9.1258608984904992</v>
      </c>
      <c r="Z3141" s="122">
        <v>9.8458522185015003</v>
      </c>
      <c r="AA3141" s="122">
        <v>9.6483972116770005</v>
      </c>
      <c r="AB3141" s="122">
        <v>8.5564007010859999</v>
      </c>
      <c r="AC3141" s="122">
        <v>8.6497445943350009</v>
      </c>
      <c r="AD3141" s="122">
        <v>8.6961829816460003</v>
      </c>
      <c r="AE3141" s="122">
        <v>8.7754263457615007</v>
      </c>
      <c r="AF3141" s="122">
        <v>8.1851429228394998</v>
      </c>
      <c r="AG3141" s="122">
        <v>7.6414365595555003</v>
      </c>
      <c r="AH3141" s="122">
        <v>8.0108997317790003</v>
      </c>
      <c r="AI3141" s="122">
        <v>8.3789928013469996</v>
      </c>
      <c r="AJ3141" s="122">
        <v>8.0979932280474998</v>
      </c>
      <c r="AK3141" s="122">
        <v>8.0533491806464994</v>
      </c>
      <c r="AL3141" s="122">
        <v>0</v>
      </c>
    </row>
    <row r="3142" spans="1:38" hidden="1" x14ac:dyDescent="0.25">
      <c r="A3142" s="122" t="s">
        <v>2014</v>
      </c>
      <c r="B3142" s="122">
        <v>1</v>
      </c>
      <c r="C3142" s="122" t="s">
        <v>2201</v>
      </c>
      <c r="D3142" s="122" t="s">
        <v>474</v>
      </c>
      <c r="E3142" s="122">
        <v>58</v>
      </c>
      <c r="F3142" s="122">
        <v>7.8667420587969996</v>
      </c>
      <c r="G3142" s="122">
        <v>7.4489302429729998</v>
      </c>
      <c r="H3142" s="122">
        <v>8.2706221228215</v>
      </c>
      <c r="I3142" s="122">
        <v>8.3317534024050008</v>
      </c>
      <c r="J3142" s="122">
        <v>7.6057158101965001</v>
      </c>
      <c r="K3142" s="122">
        <v>8.0358684677305003</v>
      </c>
      <c r="L3142" s="122">
        <v>7.7495529747944998</v>
      </c>
      <c r="M3142" s="122">
        <v>8.1267212090550007</v>
      </c>
      <c r="N3142" s="122">
        <v>8.2823270996284997</v>
      </c>
      <c r="O3142" s="122">
        <v>7.8690538955034999</v>
      </c>
      <c r="P3142" s="122">
        <v>7.4139538473175</v>
      </c>
      <c r="Q3142" s="122">
        <v>7.1909716804824999</v>
      </c>
      <c r="R3142" s="122">
        <v>6.9049650669620002</v>
      </c>
      <c r="S3142" s="122">
        <v>7.7132386986814998</v>
      </c>
      <c r="T3142" s="122">
        <v>7.6024699481565001</v>
      </c>
      <c r="U3142" s="122">
        <v>7.6556507950480004</v>
      </c>
      <c r="V3142" s="122">
        <v>7.6463875792270004</v>
      </c>
      <c r="W3142" s="122">
        <v>8.2689794136590002</v>
      </c>
      <c r="X3142" s="122">
        <v>7.4015511409599997</v>
      </c>
      <c r="Y3142" s="122">
        <v>7.4662824040710003</v>
      </c>
      <c r="Z3142" s="122">
        <v>7.2428429849300002</v>
      </c>
      <c r="AA3142" s="122">
        <v>6.9573342867730004</v>
      </c>
      <c r="AB3142" s="122">
        <v>7.2370062532145001</v>
      </c>
      <c r="AC3142" s="122">
        <v>7.9316604655439997</v>
      </c>
      <c r="AD3142" s="122">
        <v>7.8132467241625001</v>
      </c>
      <c r="AE3142" s="122">
        <v>7.6062533454979997</v>
      </c>
      <c r="AF3142" s="122">
        <v>7.3350539540744997</v>
      </c>
      <c r="AG3142" s="122">
        <v>7.6387384235244999</v>
      </c>
      <c r="AH3142" s="122">
        <v>6.8722646723015002</v>
      </c>
      <c r="AI3142" s="122">
        <v>7.7071869941694997</v>
      </c>
      <c r="AJ3142" s="122">
        <v>6.824150077443</v>
      </c>
      <c r="AK3142" s="122">
        <v>6.8327760760659997</v>
      </c>
      <c r="AL3142" s="122">
        <v>0</v>
      </c>
    </row>
    <row r="3143" spans="1:38" hidden="1" x14ac:dyDescent="0.25">
      <c r="A3143" s="122" t="s">
        <v>2014</v>
      </c>
      <c r="B3143" s="122">
        <v>1</v>
      </c>
      <c r="C3143" s="122" t="s">
        <v>2201</v>
      </c>
      <c r="D3143" s="122" t="s">
        <v>2085</v>
      </c>
      <c r="E3143" s="122">
        <v>58</v>
      </c>
      <c r="F3143" s="122">
        <v>0.13623931851349999</v>
      </c>
      <c r="G3143" s="122">
        <v>0.12785514988050001</v>
      </c>
      <c r="H3143" s="122">
        <v>0.1293292948485</v>
      </c>
      <c r="I3143" s="122">
        <v>0.124653925845</v>
      </c>
      <c r="J3143" s="122">
        <v>0.14037760231800001</v>
      </c>
      <c r="K3143" s="122">
        <v>0.1368851193</v>
      </c>
      <c r="L3143" s="122">
        <v>0.12947913493800001</v>
      </c>
      <c r="M3143" s="122">
        <v>0.12355519943399999</v>
      </c>
      <c r="N3143" s="122">
        <v>0.127425181789</v>
      </c>
      <c r="O3143" s="122">
        <v>0.1479808153945</v>
      </c>
      <c r="P3143" s="122">
        <v>0.13335061162799999</v>
      </c>
      <c r="Q3143" s="122">
        <v>0.128077354315</v>
      </c>
      <c r="R3143" s="122">
        <v>0.15587832353200001</v>
      </c>
      <c r="S3143" s="122">
        <v>0.1401790956675</v>
      </c>
      <c r="T3143" s="122">
        <v>0.1328563751005</v>
      </c>
      <c r="U3143" s="122">
        <v>0.115356853518</v>
      </c>
      <c r="V3143" s="122">
        <v>0.12670819397300001</v>
      </c>
      <c r="W3143" s="122">
        <v>0.113842692331</v>
      </c>
      <c r="X3143" s="122">
        <v>0.129059179262</v>
      </c>
      <c r="Y3143" s="122">
        <v>0.120103637663</v>
      </c>
      <c r="Z3143" s="122">
        <v>0.1100328626705</v>
      </c>
      <c r="AA3143" s="122">
        <v>0.11960621286750001</v>
      </c>
      <c r="AB3143" s="122">
        <v>0.1243405641135</v>
      </c>
      <c r="AC3143" s="122">
        <v>0.118504254861</v>
      </c>
      <c r="AD3143" s="122">
        <v>9.9096662232000005E-2</v>
      </c>
      <c r="AE3143" s="122">
        <v>9.7370830201500003E-2</v>
      </c>
      <c r="AF3143" s="122">
        <v>0.1142471940815</v>
      </c>
      <c r="AG3143" s="122">
        <v>0.113163350786</v>
      </c>
      <c r="AH3143" s="122">
        <v>0.1119016532705</v>
      </c>
      <c r="AI3143" s="122">
        <v>0.105861234022</v>
      </c>
      <c r="AJ3143" s="122">
        <v>0.10281262703750001</v>
      </c>
      <c r="AK3143" s="122">
        <v>0.10396487942050001</v>
      </c>
      <c r="AL3143" s="122">
        <v>0</v>
      </c>
    </row>
    <row r="3144" spans="1:38" hidden="1" x14ac:dyDescent="0.25">
      <c r="A3144" s="122" t="s">
        <v>2014</v>
      </c>
      <c r="B3144" s="122">
        <v>1</v>
      </c>
      <c r="C3144" s="122" t="s">
        <v>2201</v>
      </c>
      <c r="D3144" s="122" t="s">
        <v>2086</v>
      </c>
      <c r="E3144" s="122">
        <v>58</v>
      </c>
      <c r="F3144" s="122">
        <v>8.0447825500000003E-4</v>
      </c>
      <c r="G3144" s="122">
        <v>8.876901365E-4</v>
      </c>
      <c r="H3144" s="122">
        <v>8.8605278100000004E-4</v>
      </c>
      <c r="I3144" s="122">
        <v>9.0979320350000005E-4</v>
      </c>
      <c r="J3144" s="122">
        <v>9.6165057649999996E-4</v>
      </c>
      <c r="K3144" s="122">
        <v>1.0015657510000001E-3</v>
      </c>
      <c r="L3144" s="122">
        <v>1.0668139979999999E-3</v>
      </c>
      <c r="M3144" s="122">
        <v>1.104144018E-3</v>
      </c>
      <c r="N3144" s="122">
        <v>1.1004498385E-3</v>
      </c>
      <c r="O3144" s="122">
        <v>1.1122103000000001E-3</v>
      </c>
      <c r="P3144" s="122">
        <v>1.1132500275E-3</v>
      </c>
      <c r="Q3144" s="122">
        <v>1.1125399865E-3</v>
      </c>
      <c r="R3144" s="122">
        <v>1.140291184E-3</v>
      </c>
      <c r="S3144" s="122">
        <v>1.1574298470000001E-3</v>
      </c>
      <c r="T3144" s="122">
        <v>1.1871466025E-3</v>
      </c>
      <c r="U3144" s="122">
        <v>1.2300368790000001E-3</v>
      </c>
      <c r="V3144" s="122">
        <v>1.2913510685E-3</v>
      </c>
      <c r="W3144" s="122">
        <v>1.348576149E-3</v>
      </c>
      <c r="X3144" s="122">
        <v>1.3478979345E-3</v>
      </c>
      <c r="Y3144" s="122">
        <v>1.3726786674999999E-3</v>
      </c>
      <c r="Z3144" s="122">
        <v>1.4253841995000001E-3</v>
      </c>
      <c r="AA3144" s="122">
        <v>1.5056001235000001E-3</v>
      </c>
      <c r="AB3144" s="122">
        <v>1.5797689594999999E-3</v>
      </c>
      <c r="AC3144" s="122">
        <v>1.640131693E-3</v>
      </c>
      <c r="AD3144" s="122">
        <v>1.6793049735E-3</v>
      </c>
      <c r="AE3144" s="122">
        <v>1.7480912884999999E-3</v>
      </c>
      <c r="AF3144" s="122">
        <v>1.9003066525E-3</v>
      </c>
      <c r="AG3144" s="122">
        <v>1.969119335E-3</v>
      </c>
      <c r="AH3144" s="122">
        <v>1.9468434615000001E-3</v>
      </c>
      <c r="AI3144" s="122">
        <v>1.9575568550000001E-3</v>
      </c>
      <c r="AJ3144" s="122">
        <v>1.907757472E-3</v>
      </c>
      <c r="AK3144" s="122">
        <v>1.9065010009999999E-3</v>
      </c>
      <c r="AL3144" s="122">
        <v>0</v>
      </c>
    </row>
    <row r="3145" spans="1:38" hidden="1" x14ac:dyDescent="0.25">
      <c r="A3145" s="122" t="s">
        <v>2014</v>
      </c>
      <c r="B3145" s="122">
        <v>1</v>
      </c>
      <c r="C3145" s="122" t="s">
        <v>2201</v>
      </c>
      <c r="D3145" s="122" t="s">
        <v>2087</v>
      </c>
      <c r="E3145" s="122">
        <v>58</v>
      </c>
      <c r="F3145" s="122">
        <v>0.2844539581685</v>
      </c>
      <c r="G3145" s="122">
        <v>0.280410239826</v>
      </c>
      <c r="H3145" s="122">
        <v>0.28948187331399999</v>
      </c>
      <c r="I3145" s="122">
        <v>0.27916392977400001</v>
      </c>
      <c r="J3145" s="122">
        <v>0.289404543081</v>
      </c>
      <c r="K3145" s="122">
        <v>0.2834688827845</v>
      </c>
      <c r="L3145" s="122">
        <v>0.29599812240200002</v>
      </c>
      <c r="M3145" s="122">
        <v>0.2856736267635</v>
      </c>
      <c r="N3145" s="122">
        <v>0.26356554037199997</v>
      </c>
      <c r="O3145" s="122">
        <v>0.28325453721650001</v>
      </c>
      <c r="P3145" s="122">
        <v>0.2835754504145</v>
      </c>
      <c r="Q3145" s="122">
        <v>0.27116788014100002</v>
      </c>
      <c r="R3145" s="122">
        <v>0.27693165521000002</v>
      </c>
      <c r="S3145" s="122">
        <v>0.26424552353500003</v>
      </c>
      <c r="T3145" s="122">
        <v>0.25374281335600002</v>
      </c>
      <c r="U3145" s="122">
        <v>0.240995744984</v>
      </c>
      <c r="V3145" s="122">
        <v>0.24352836742100001</v>
      </c>
      <c r="W3145" s="122">
        <v>0.2472546419985</v>
      </c>
      <c r="X3145" s="122">
        <v>0.262805560705</v>
      </c>
      <c r="Y3145" s="122">
        <v>0.279890468773</v>
      </c>
      <c r="Z3145" s="122">
        <v>0.26764061823149998</v>
      </c>
      <c r="AA3145" s="122">
        <v>0.29226463431249999</v>
      </c>
      <c r="AB3145" s="122">
        <v>0.24980579037350001</v>
      </c>
      <c r="AC3145" s="122">
        <v>0.26285937857449998</v>
      </c>
      <c r="AD3145" s="122">
        <v>0.29189935274750001</v>
      </c>
      <c r="AE3145" s="122">
        <v>0.3169686449895</v>
      </c>
      <c r="AF3145" s="122">
        <v>0.25238620116150001</v>
      </c>
      <c r="AG3145" s="122">
        <v>0.27677522125800003</v>
      </c>
      <c r="AH3145" s="122">
        <v>0.29496083266349998</v>
      </c>
      <c r="AI3145" s="122">
        <v>0.26529053720200002</v>
      </c>
      <c r="AJ3145" s="122">
        <v>0.2741585808625</v>
      </c>
      <c r="AK3145" s="122">
        <v>0.26767573181799997</v>
      </c>
      <c r="AL3145" s="122">
        <v>0</v>
      </c>
    </row>
    <row r="3146" spans="1:38" hidden="1" x14ac:dyDescent="0.25">
      <c r="A3146" s="122" t="s">
        <v>2014</v>
      </c>
      <c r="B3146" s="122">
        <v>1</v>
      </c>
      <c r="C3146" s="122" t="s">
        <v>2201</v>
      </c>
      <c r="D3146" s="122" t="s">
        <v>2088</v>
      </c>
      <c r="E3146" s="122">
        <v>58</v>
      </c>
      <c r="F3146" s="122">
        <v>5.0849216894040001</v>
      </c>
      <c r="G3146" s="122">
        <v>5.0954217981575001</v>
      </c>
      <c r="H3146" s="122">
        <v>5.0686443304904998</v>
      </c>
      <c r="I3146" s="122">
        <v>5.1142284878634996</v>
      </c>
      <c r="J3146" s="122">
        <v>5.2561460437124996</v>
      </c>
      <c r="K3146" s="122">
        <v>5.1159833894664999</v>
      </c>
      <c r="L3146" s="122">
        <v>5.0276294770370002</v>
      </c>
      <c r="M3146" s="122">
        <v>5.1927457763589997</v>
      </c>
      <c r="N3146" s="122">
        <v>5.0894098253340001</v>
      </c>
      <c r="O3146" s="122">
        <v>5.1584380452129999</v>
      </c>
      <c r="P3146" s="122">
        <v>5.0572061161455002</v>
      </c>
      <c r="Q3146" s="122">
        <v>5.0601608292574998</v>
      </c>
      <c r="R3146" s="122">
        <v>5.1730393135765</v>
      </c>
      <c r="S3146" s="122">
        <v>4.90005695334</v>
      </c>
      <c r="T3146" s="122">
        <v>4.7496760641889999</v>
      </c>
      <c r="U3146" s="122">
        <v>4.7898338336544999</v>
      </c>
      <c r="V3146" s="122">
        <v>4.5528669933275001</v>
      </c>
      <c r="W3146" s="122">
        <v>4.6299599315739997</v>
      </c>
      <c r="X3146" s="122">
        <v>4.4343707688410001</v>
      </c>
      <c r="Y3146" s="122">
        <v>4.3927943104805003</v>
      </c>
      <c r="Z3146" s="122">
        <v>4.4601545558584998</v>
      </c>
      <c r="AA3146" s="122">
        <v>4.4139867776699999</v>
      </c>
      <c r="AB3146" s="122">
        <v>4.4338547778275004</v>
      </c>
      <c r="AC3146" s="122">
        <v>4.4273300154025002</v>
      </c>
      <c r="AD3146" s="122">
        <v>4.4856688520004999</v>
      </c>
      <c r="AE3146" s="122">
        <v>4.3472399826735</v>
      </c>
      <c r="AF3146" s="122">
        <v>4.2106902215890001</v>
      </c>
      <c r="AG3146" s="122">
        <v>4.1010453501355002</v>
      </c>
      <c r="AH3146" s="122">
        <v>4.1218492152034996</v>
      </c>
      <c r="AI3146" s="122">
        <v>4.1155543572650002</v>
      </c>
      <c r="AJ3146" s="122">
        <v>4.1971129037650003</v>
      </c>
      <c r="AK3146" s="122">
        <v>4.0764371017135002</v>
      </c>
      <c r="AL3146" s="122">
        <v>0</v>
      </c>
    </row>
    <row r="3147" spans="1:38" hidden="1" x14ac:dyDescent="0.25">
      <c r="A3147" s="122" t="s">
        <v>2014</v>
      </c>
      <c r="B3147" s="122">
        <v>1</v>
      </c>
      <c r="C3147" s="122" t="s">
        <v>2201</v>
      </c>
      <c r="D3147" s="122" t="s">
        <v>2089</v>
      </c>
      <c r="E3147" s="122">
        <v>58</v>
      </c>
      <c r="F3147" s="122">
        <v>2.987960027423</v>
      </c>
      <c r="G3147" s="122">
        <v>3.1354179889665001</v>
      </c>
      <c r="H3147" s="122">
        <v>3.121254334024</v>
      </c>
      <c r="I3147" s="122">
        <v>2.952448696911</v>
      </c>
      <c r="J3147" s="122">
        <v>3.3562345678250001</v>
      </c>
      <c r="K3147" s="122">
        <v>3.101579298731</v>
      </c>
      <c r="L3147" s="122">
        <v>3.1643277127774998</v>
      </c>
      <c r="M3147" s="122">
        <v>3.1560303444970002</v>
      </c>
      <c r="N3147" s="122">
        <v>3.0427066665115001</v>
      </c>
      <c r="O3147" s="122">
        <v>2.9336427608119999</v>
      </c>
      <c r="P3147" s="122">
        <v>2.8688144650095002</v>
      </c>
      <c r="Q3147" s="122">
        <v>2.7455836471995001</v>
      </c>
      <c r="R3147" s="122">
        <v>3.0109657133345</v>
      </c>
      <c r="S3147" s="122">
        <v>2.8943604273264998</v>
      </c>
      <c r="T3147" s="122">
        <v>3.0390221726290001</v>
      </c>
      <c r="U3147" s="122">
        <v>2.8188415952280002</v>
      </c>
      <c r="V3147" s="122">
        <v>2.7344351559765001</v>
      </c>
      <c r="W3147" s="122">
        <v>2.8431199971960002</v>
      </c>
      <c r="X3147" s="122">
        <v>2.5445586069620001</v>
      </c>
      <c r="Y3147" s="122">
        <v>2.6799638157949999</v>
      </c>
      <c r="Z3147" s="122">
        <v>2.5155257752279998</v>
      </c>
      <c r="AA3147" s="122">
        <v>2.5014426427880001</v>
      </c>
      <c r="AB3147" s="122">
        <v>2.6985512593144998</v>
      </c>
      <c r="AC3147" s="122">
        <v>2.6456472754660001</v>
      </c>
      <c r="AD3147" s="122">
        <v>2.4395129135140001</v>
      </c>
      <c r="AE3147" s="122">
        <v>2.6053580838350001</v>
      </c>
      <c r="AF3147" s="122">
        <v>2.5583554655729999</v>
      </c>
      <c r="AG3147" s="122">
        <v>2.559050096664</v>
      </c>
      <c r="AH3147" s="122">
        <v>2.6086651220524999</v>
      </c>
      <c r="AI3147" s="122">
        <v>2.4682477009935</v>
      </c>
      <c r="AJ3147" s="122">
        <v>2.5796906698185</v>
      </c>
      <c r="AK3147" s="122">
        <v>2.4441638745600001</v>
      </c>
      <c r="AL3147" s="122">
        <v>0</v>
      </c>
    </row>
    <row r="3148" spans="1:38" hidden="1" x14ac:dyDescent="0.25">
      <c r="A3148" s="122" t="s">
        <v>2014</v>
      </c>
      <c r="B3148" s="122">
        <v>1</v>
      </c>
      <c r="C3148" s="122" t="s">
        <v>2201</v>
      </c>
      <c r="D3148" s="122" t="s">
        <v>2136</v>
      </c>
      <c r="E3148" s="122">
        <v>58</v>
      </c>
      <c r="F3148" s="122">
        <v>0</v>
      </c>
      <c r="G3148" s="122">
        <v>0</v>
      </c>
      <c r="H3148" s="122">
        <v>0</v>
      </c>
      <c r="I3148" s="122">
        <v>0</v>
      </c>
      <c r="J3148" s="122">
        <v>0</v>
      </c>
      <c r="K3148" s="122">
        <v>0</v>
      </c>
      <c r="L3148" s="122">
        <v>0</v>
      </c>
      <c r="M3148" s="122">
        <v>0</v>
      </c>
      <c r="N3148" s="122">
        <v>0</v>
      </c>
      <c r="O3148" s="122">
        <v>0</v>
      </c>
      <c r="P3148" s="122">
        <v>0</v>
      </c>
      <c r="Q3148" s="122">
        <v>0</v>
      </c>
      <c r="R3148" s="122">
        <v>0</v>
      </c>
      <c r="S3148" s="122">
        <v>0</v>
      </c>
      <c r="T3148" s="122">
        <v>0</v>
      </c>
      <c r="U3148" s="122">
        <v>0</v>
      </c>
      <c r="V3148" s="122">
        <v>0</v>
      </c>
      <c r="W3148" s="122">
        <v>0</v>
      </c>
      <c r="X3148" s="122">
        <v>0</v>
      </c>
      <c r="Y3148" s="122">
        <v>0</v>
      </c>
      <c r="Z3148" s="122">
        <v>0</v>
      </c>
      <c r="AA3148" s="122">
        <v>0</v>
      </c>
      <c r="AB3148" s="122">
        <v>0</v>
      </c>
      <c r="AC3148" s="122">
        <v>0</v>
      </c>
      <c r="AD3148" s="122">
        <v>0</v>
      </c>
      <c r="AE3148" s="122">
        <v>0</v>
      </c>
      <c r="AF3148" s="122">
        <v>0</v>
      </c>
      <c r="AG3148" s="122">
        <v>0</v>
      </c>
      <c r="AH3148" s="122">
        <v>0</v>
      </c>
      <c r="AI3148" s="122">
        <v>0</v>
      </c>
      <c r="AJ3148" s="122">
        <v>0</v>
      </c>
      <c r="AK3148" s="122">
        <v>0</v>
      </c>
      <c r="AL3148" s="122">
        <v>0</v>
      </c>
    </row>
    <row r="3149" spans="1:38" hidden="1" x14ac:dyDescent="0.25">
      <c r="A3149" s="122" t="s">
        <v>2014</v>
      </c>
      <c r="B3149" s="122">
        <v>1</v>
      </c>
      <c r="C3149" s="122" t="s">
        <v>2201</v>
      </c>
      <c r="D3149" s="122" t="s">
        <v>2090</v>
      </c>
      <c r="E3149" s="122">
        <v>58</v>
      </c>
      <c r="F3149" s="122">
        <v>0.1003549927105</v>
      </c>
      <c r="G3149" s="122">
        <v>0.105553446062</v>
      </c>
      <c r="H3149" s="122">
        <v>9.7658972545500003E-2</v>
      </c>
      <c r="I3149" s="122">
        <v>9.3841148895000004E-2</v>
      </c>
      <c r="J3149" s="122">
        <v>9.3353264629499999E-2</v>
      </c>
      <c r="K3149" s="122">
        <v>9.5888646750000001E-2</v>
      </c>
      <c r="L3149" s="122">
        <v>9.4225831639999993E-2</v>
      </c>
      <c r="M3149" s="122">
        <v>9.5869281875000004E-2</v>
      </c>
      <c r="N3149" s="122">
        <v>9.8769776437499998E-2</v>
      </c>
      <c r="O3149" s="122">
        <v>9.5070407336500004E-2</v>
      </c>
      <c r="P3149" s="122">
        <v>9.1203641392500007E-2</v>
      </c>
      <c r="Q3149" s="122">
        <v>8.4242574752499993E-2</v>
      </c>
      <c r="R3149" s="122">
        <v>8.2109413130000003E-2</v>
      </c>
      <c r="S3149" s="122">
        <v>8.3871312587999999E-2</v>
      </c>
      <c r="T3149" s="122">
        <v>8.4810183366999997E-2</v>
      </c>
      <c r="U3149" s="122">
        <v>8.4636528204500003E-2</v>
      </c>
      <c r="V3149" s="122">
        <v>8.8011852894000001E-2</v>
      </c>
      <c r="W3149" s="122">
        <v>8.8389221108999994E-2</v>
      </c>
      <c r="X3149" s="122">
        <v>8.4541391932500001E-2</v>
      </c>
      <c r="Y3149" s="122">
        <v>8.5700121180499994E-2</v>
      </c>
      <c r="Z3149" s="122">
        <v>8.3175961147500005E-2</v>
      </c>
      <c r="AA3149" s="122">
        <v>8.0649366612499995E-2</v>
      </c>
      <c r="AB3149" s="122">
        <v>7.9664742470499997E-2</v>
      </c>
      <c r="AC3149" s="122">
        <v>7.5842882419500005E-2</v>
      </c>
      <c r="AD3149" s="122">
        <v>7.4623433641999998E-2</v>
      </c>
      <c r="AE3149" s="122">
        <v>7.3715209927499997E-2</v>
      </c>
      <c r="AF3149" s="122">
        <v>7.7546673976E-2</v>
      </c>
      <c r="AG3149" s="122">
        <v>7.8716262685499999E-2</v>
      </c>
      <c r="AH3149" s="122">
        <v>7.9947079327000001E-2</v>
      </c>
      <c r="AI3149" s="122">
        <v>7.91935051605E-2</v>
      </c>
      <c r="AJ3149" s="122">
        <v>7.8445985502000007E-2</v>
      </c>
      <c r="AK3149" s="122">
        <v>7.9637994854500002E-2</v>
      </c>
      <c r="AL3149" s="122">
        <v>0</v>
      </c>
    </row>
    <row r="3150" spans="1:38" hidden="1" x14ac:dyDescent="0.25">
      <c r="A3150" s="122" t="s">
        <v>2014</v>
      </c>
      <c r="B3150" s="122">
        <v>1</v>
      </c>
      <c r="C3150" s="122" t="s">
        <v>2201</v>
      </c>
      <c r="D3150" s="122" t="s">
        <v>2091</v>
      </c>
      <c r="E3150" s="122">
        <v>58</v>
      </c>
      <c r="F3150" s="122">
        <v>20.607761958410499</v>
      </c>
      <c r="G3150" s="122">
        <v>19.562791652777499</v>
      </c>
      <c r="H3150" s="122">
        <v>17.744194790837</v>
      </c>
      <c r="I3150" s="122">
        <v>18.2891116361995</v>
      </c>
      <c r="J3150" s="122">
        <v>19.093875498500498</v>
      </c>
      <c r="K3150" s="122">
        <v>18.539515863405999</v>
      </c>
      <c r="L3150" s="122">
        <v>19.820832415140998</v>
      </c>
      <c r="M3150" s="122">
        <v>18.108823273354002</v>
      </c>
      <c r="N3150" s="122">
        <v>19.375704912092001</v>
      </c>
      <c r="O3150" s="122">
        <v>20.323444281368001</v>
      </c>
      <c r="P3150" s="122">
        <v>17.787159591882499</v>
      </c>
      <c r="Q3150" s="122">
        <v>18.597582431530999</v>
      </c>
      <c r="R3150" s="122">
        <v>20.442665457821501</v>
      </c>
      <c r="S3150" s="122">
        <v>18.661639289410999</v>
      </c>
      <c r="T3150" s="122">
        <v>19.130392595145999</v>
      </c>
      <c r="U3150" s="122">
        <v>20.136155231176001</v>
      </c>
      <c r="V3150" s="122">
        <v>21.499421731919998</v>
      </c>
      <c r="W3150" s="122">
        <v>20.4922277929155</v>
      </c>
      <c r="X3150" s="122">
        <v>20.4952509121735</v>
      </c>
      <c r="Y3150" s="122">
        <v>20.023069090869502</v>
      </c>
      <c r="Z3150" s="122">
        <v>19.534540983330501</v>
      </c>
      <c r="AA3150" s="122">
        <v>21.211050314102501</v>
      </c>
      <c r="AB3150" s="122">
        <v>20.075237826891499</v>
      </c>
      <c r="AC3150" s="122">
        <v>21.232325330222999</v>
      </c>
      <c r="AD3150" s="122">
        <v>25.339652761322</v>
      </c>
      <c r="AE3150" s="122">
        <v>22.954128559946</v>
      </c>
      <c r="AF3150" s="122">
        <v>21.119696044457498</v>
      </c>
      <c r="AG3150" s="122">
        <v>21.678364323853501</v>
      </c>
      <c r="AH3150" s="122">
        <v>24.672167088554499</v>
      </c>
      <c r="AI3150" s="122">
        <v>20.931271147105001</v>
      </c>
      <c r="AJ3150" s="122">
        <v>20.2798267489115</v>
      </c>
      <c r="AK3150" s="122">
        <v>20.939205862541002</v>
      </c>
      <c r="AL3150" s="122">
        <v>0</v>
      </c>
    </row>
    <row r="3151" spans="1:38" hidden="1" x14ac:dyDescent="0.25">
      <c r="A3151" s="122" t="s">
        <v>2014</v>
      </c>
      <c r="B3151" s="122">
        <v>1</v>
      </c>
      <c r="C3151" s="122" t="s">
        <v>2201</v>
      </c>
      <c r="D3151" s="122" t="s">
        <v>2092</v>
      </c>
      <c r="E3151" s="122">
        <v>58</v>
      </c>
      <c r="F3151" s="122">
        <v>3.8482477867445</v>
      </c>
      <c r="G3151" s="122">
        <v>3.7303138023170002</v>
      </c>
      <c r="H3151" s="122">
        <v>3.843260977021</v>
      </c>
      <c r="I3151" s="122">
        <v>4.3907884319620001</v>
      </c>
      <c r="J3151" s="122">
        <v>4.0524097097595</v>
      </c>
      <c r="K3151" s="122">
        <v>4.5858384823784997</v>
      </c>
      <c r="L3151" s="122">
        <v>4.3878084550484999</v>
      </c>
      <c r="M3151" s="122">
        <v>4.6359076403074999</v>
      </c>
      <c r="N3151" s="122">
        <v>5.1616488581675002</v>
      </c>
      <c r="O3151" s="122">
        <v>4.5248291351779999</v>
      </c>
      <c r="P3151" s="122">
        <v>4.6232048855269996</v>
      </c>
      <c r="Q3151" s="122">
        <v>4.1216553280330004</v>
      </c>
      <c r="R3151" s="122">
        <v>4.6134390512019996</v>
      </c>
      <c r="S3151" s="122">
        <v>4.7864054029650003</v>
      </c>
      <c r="T3151" s="122">
        <v>4.9297819220115002</v>
      </c>
      <c r="U3151" s="122">
        <v>5.0685860459135004</v>
      </c>
      <c r="V3151" s="122">
        <v>5.1504721434374998</v>
      </c>
      <c r="W3151" s="122">
        <v>4.6401327290754999</v>
      </c>
      <c r="X3151" s="122">
        <v>4.6514410605074996</v>
      </c>
      <c r="Y3151" s="122">
        <v>5.4439234478824998</v>
      </c>
      <c r="Z3151" s="122">
        <v>4.5059160520264996</v>
      </c>
      <c r="AA3151" s="122">
        <v>5.0896976786954999</v>
      </c>
      <c r="AB3151" s="122">
        <v>4.7327412942824996</v>
      </c>
      <c r="AC3151" s="122">
        <v>4.9568787280609996</v>
      </c>
      <c r="AD3151" s="122">
        <v>4.9346261123654998</v>
      </c>
      <c r="AE3151" s="122">
        <v>4.6845062737249998</v>
      </c>
      <c r="AF3151" s="122">
        <v>4.8634867936245003</v>
      </c>
      <c r="AG3151" s="122">
        <v>5.1334366394785</v>
      </c>
      <c r="AH3151" s="122">
        <v>5.1267035523385003</v>
      </c>
      <c r="AI3151" s="122">
        <v>5.0204501413714997</v>
      </c>
      <c r="AJ3151" s="122">
        <v>5.0940791497140001</v>
      </c>
      <c r="AK3151" s="122">
        <v>4.8743791374374998</v>
      </c>
      <c r="AL3151" s="122">
        <v>0</v>
      </c>
    </row>
    <row r="3152" spans="1:38" hidden="1" x14ac:dyDescent="0.25">
      <c r="A3152" s="122" t="s">
        <v>2014</v>
      </c>
      <c r="B3152" s="122">
        <v>1</v>
      </c>
      <c r="C3152" s="122" t="s">
        <v>2201</v>
      </c>
      <c r="D3152" s="122" t="s">
        <v>2093</v>
      </c>
      <c r="E3152" s="122">
        <v>58</v>
      </c>
      <c r="F3152" s="122">
        <v>18.677026080367501</v>
      </c>
      <c r="G3152" s="122">
        <v>15.358697251694</v>
      </c>
      <c r="H3152" s="122">
        <v>14.899969597043</v>
      </c>
      <c r="I3152" s="122">
        <v>16.545340274826501</v>
      </c>
      <c r="J3152" s="122">
        <v>16.1055004913595</v>
      </c>
      <c r="K3152" s="122">
        <v>16.189233440372</v>
      </c>
      <c r="L3152" s="122">
        <v>17.701485945367999</v>
      </c>
      <c r="M3152" s="122">
        <v>15.811893328860499</v>
      </c>
      <c r="N3152" s="122">
        <v>15.945143968496501</v>
      </c>
      <c r="O3152" s="122">
        <v>16.509752838699502</v>
      </c>
      <c r="P3152" s="122">
        <v>16.562429851478999</v>
      </c>
      <c r="Q3152" s="122">
        <v>16.585104403487001</v>
      </c>
      <c r="R3152" s="122">
        <v>17.1344189566565</v>
      </c>
      <c r="S3152" s="122">
        <v>16.531253278554001</v>
      </c>
      <c r="T3152" s="122">
        <v>15.850897033449</v>
      </c>
      <c r="U3152" s="122">
        <v>15.129600633594</v>
      </c>
      <c r="V3152" s="122">
        <v>16.0727765910665</v>
      </c>
      <c r="W3152" s="122">
        <v>15.481324810147999</v>
      </c>
      <c r="X3152" s="122">
        <v>17.583713867593001</v>
      </c>
      <c r="Y3152" s="122">
        <v>17.718672820506999</v>
      </c>
      <c r="Z3152" s="122">
        <v>15.699595243169</v>
      </c>
      <c r="AA3152" s="122">
        <v>16.357830868628</v>
      </c>
      <c r="AB3152" s="122">
        <v>16.185001105364499</v>
      </c>
      <c r="AC3152" s="122">
        <v>18.118869259716501</v>
      </c>
      <c r="AD3152" s="122">
        <v>19.220944574747001</v>
      </c>
      <c r="AE3152" s="122">
        <v>18.334867064954</v>
      </c>
      <c r="AF3152" s="122">
        <v>16.743116698508</v>
      </c>
      <c r="AG3152" s="122">
        <v>17.416648779894999</v>
      </c>
      <c r="AH3152" s="122">
        <v>19.288183974083001</v>
      </c>
      <c r="AI3152" s="122">
        <v>16.979264555434</v>
      </c>
      <c r="AJ3152" s="122">
        <v>16.080863617346001</v>
      </c>
      <c r="AK3152" s="122">
        <v>16.427700823032499</v>
      </c>
      <c r="AL3152" s="122">
        <v>0</v>
      </c>
    </row>
    <row r="3153" spans="1:38" hidden="1" x14ac:dyDescent="0.25">
      <c r="A3153" s="122" t="s">
        <v>2014</v>
      </c>
      <c r="B3153" s="122">
        <v>1</v>
      </c>
      <c r="C3153" s="122" t="s">
        <v>2201</v>
      </c>
      <c r="D3153" s="122" t="s">
        <v>2094</v>
      </c>
      <c r="E3153" s="122">
        <v>58</v>
      </c>
      <c r="F3153" s="122">
        <v>9.8631678774659992</v>
      </c>
      <c r="G3153" s="122">
        <v>8.4167615819795003</v>
      </c>
      <c r="H3153" s="122">
        <v>9.129522473742</v>
      </c>
      <c r="I3153" s="122">
        <v>8.7744390556929996</v>
      </c>
      <c r="J3153" s="122">
        <v>8.8426303350554996</v>
      </c>
      <c r="K3153" s="122">
        <v>8.7787264631064996</v>
      </c>
      <c r="L3153" s="122">
        <v>8.6327054487195003</v>
      </c>
      <c r="M3153" s="122">
        <v>8.0328988451090009</v>
      </c>
      <c r="N3153" s="122">
        <v>8.6594052777464992</v>
      </c>
      <c r="O3153" s="122">
        <v>8.4304744929895001</v>
      </c>
      <c r="P3153" s="122">
        <v>8.9018870932550005</v>
      </c>
      <c r="Q3153" s="122">
        <v>9.5446649008144995</v>
      </c>
      <c r="R3153" s="122">
        <v>8.9723000665000008</v>
      </c>
      <c r="S3153" s="122">
        <v>9.3697038948465003</v>
      </c>
      <c r="T3153" s="122">
        <v>8.8810479127234991</v>
      </c>
      <c r="U3153" s="122">
        <v>8.8563037312265003</v>
      </c>
      <c r="V3153" s="122">
        <v>8.8173700231020007</v>
      </c>
      <c r="W3153" s="122">
        <v>8.5893048117139994</v>
      </c>
      <c r="X3153" s="122">
        <v>9.1139407501369991</v>
      </c>
      <c r="Y3153" s="122">
        <v>9.2313020638934997</v>
      </c>
      <c r="Z3153" s="122">
        <v>9.4975080389049999</v>
      </c>
      <c r="AA3153" s="122">
        <v>9.4119102398425003</v>
      </c>
      <c r="AB3153" s="122">
        <v>9.1128563787759997</v>
      </c>
      <c r="AC3153" s="122">
        <v>10.113310316233999</v>
      </c>
      <c r="AD3153" s="122">
        <v>10.099925423098499</v>
      </c>
      <c r="AE3153" s="122">
        <v>9.2674947054305008</v>
      </c>
      <c r="AF3153" s="122">
        <v>9.2468678856699995</v>
      </c>
      <c r="AG3153" s="122">
        <v>9.9424598771639996</v>
      </c>
      <c r="AH3153" s="122">
        <v>9.9642291269500003</v>
      </c>
      <c r="AI3153" s="122">
        <v>9.1627616014510007</v>
      </c>
      <c r="AJ3153" s="122">
        <v>8.6906620522059992</v>
      </c>
      <c r="AK3153" s="122">
        <v>8.7846368699365005</v>
      </c>
      <c r="AL3153" s="122">
        <v>0</v>
      </c>
    </row>
    <row r="3154" spans="1:38" hidden="1" x14ac:dyDescent="0.25">
      <c r="A3154" s="122" t="s">
        <v>2014</v>
      </c>
      <c r="B3154" s="122">
        <v>1</v>
      </c>
      <c r="C3154" s="122" t="s">
        <v>2201</v>
      </c>
      <c r="D3154" s="122" t="s">
        <v>2095</v>
      </c>
      <c r="E3154" s="122">
        <v>58</v>
      </c>
      <c r="F3154" s="122">
        <v>15.094112179949001</v>
      </c>
      <c r="G3154" s="122">
        <v>13.8155986126875</v>
      </c>
      <c r="H3154" s="122">
        <v>15.6765184279185</v>
      </c>
      <c r="I3154" s="122">
        <v>18.120384844086001</v>
      </c>
      <c r="J3154" s="122">
        <v>15.3706280114955</v>
      </c>
      <c r="K3154" s="122">
        <v>16.4842469994495</v>
      </c>
      <c r="L3154" s="122">
        <v>16.125610808126499</v>
      </c>
      <c r="M3154" s="122">
        <v>16.863732447478501</v>
      </c>
      <c r="N3154" s="122">
        <v>16.774089081831001</v>
      </c>
      <c r="O3154" s="122">
        <v>16.425662861334999</v>
      </c>
      <c r="P3154" s="122">
        <v>16.174957312857501</v>
      </c>
      <c r="Q3154" s="122">
        <v>19.883527455829</v>
      </c>
      <c r="R3154" s="122">
        <v>16.489629004255999</v>
      </c>
      <c r="S3154" s="122">
        <v>18.1276371199945</v>
      </c>
      <c r="T3154" s="122">
        <v>17.928682738850501</v>
      </c>
      <c r="U3154" s="122">
        <v>19.081032753336</v>
      </c>
      <c r="V3154" s="122">
        <v>15.853270102566</v>
      </c>
      <c r="W3154" s="122">
        <v>19.260974470927</v>
      </c>
      <c r="X3154" s="122">
        <v>20.287175572508499</v>
      </c>
      <c r="Y3154" s="122">
        <v>16.392822924670501</v>
      </c>
      <c r="Z3154" s="122">
        <v>19.0744256089035</v>
      </c>
      <c r="AA3154" s="122">
        <v>16.6940470879575</v>
      </c>
      <c r="AB3154" s="122">
        <v>17.720096324425501</v>
      </c>
      <c r="AC3154" s="122">
        <v>21.653163735692001</v>
      </c>
      <c r="AD3154" s="122">
        <v>19.085188713356001</v>
      </c>
      <c r="AE3154" s="122">
        <v>19.663703933412499</v>
      </c>
      <c r="AF3154" s="122">
        <v>19.648385057079999</v>
      </c>
      <c r="AG3154" s="122">
        <v>20.623252871047001</v>
      </c>
      <c r="AH3154" s="122">
        <v>17.857781607886501</v>
      </c>
      <c r="AI3154" s="122">
        <v>20.033084697446501</v>
      </c>
      <c r="AJ3154" s="122">
        <v>18.339455490186999</v>
      </c>
      <c r="AK3154" s="122">
        <v>17.8277534238565</v>
      </c>
      <c r="AL3154" s="122">
        <v>0</v>
      </c>
    </row>
    <row r="3155" spans="1:38" hidden="1" x14ac:dyDescent="0.25">
      <c r="A3155" s="122" t="s">
        <v>2014</v>
      </c>
      <c r="B3155" s="122">
        <v>1</v>
      </c>
      <c r="C3155" s="122" t="s">
        <v>2201</v>
      </c>
      <c r="D3155" s="122" t="s">
        <v>2096</v>
      </c>
      <c r="E3155" s="122">
        <v>58</v>
      </c>
      <c r="F3155" s="122">
        <v>4.4501847235794996</v>
      </c>
      <c r="G3155" s="122">
        <v>4.1643758962539996</v>
      </c>
      <c r="H3155" s="122">
        <v>4.3892455552955001</v>
      </c>
      <c r="I3155" s="122">
        <v>4.3155630686014996</v>
      </c>
      <c r="J3155" s="122">
        <v>4.5064905674685001</v>
      </c>
      <c r="K3155" s="122">
        <v>4.434084562852</v>
      </c>
      <c r="L3155" s="122">
        <v>4.7937698220240001</v>
      </c>
      <c r="M3155" s="122">
        <v>4.1343747774955002</v>
      </c>
      <c r="N3155" s="122">
        <v>4.6393728302069999</v>
      </c>
      <c r="O3155" s="122">
        <v>4.1657188060405002</v>
      </c>
      <c r="P3155" s="122">
        <v>4.5907789794829998</v>
      </c>
      <c r="Q3155" s="122">
        <v>4.5492964198444996</v>
      </c>
      <c r="R3155" s="122">
        <v>4.471275676636</v>
      </c>
      <c r="S3155" s="122">
        <v>4.8201396695794996</v>
      </c>
      <c r="T3155" s="122">
        <v>4.8172272849439999</v>
      </c>
      <c r="U3155" s="122">
        <v>4.0847488954545002</v>
      </c>
      <c r="V3155" s="122">
        <v>4.5433536987025001</v>
      </c>
      <c r="W3155" s="122">
        <v>4.2993594066915</v>
      </c>
      <c r="X3155" s="122">
        <v>4.2506387223299997</v>
      </c>
      <c r="Y3155" s="122">
        <v>4.8354581215939998</v>
      </c>
      <c r="Z3155" s="122">
        <v>4.505341764882</v>
      </c>
      <c r="AA3155" s="122">
        <v>4.7431424030110003</v>
      </c>
      <c r="AB3155" s="122">
        <v>4.6340882787264999</v>
      </c>
      <c r="AC3155" s="122">
        <v>4.7821130335855004</v>
      </c>
      <c r="AD3155" s="122">
        <v>5.0819393509959996</v>
      </c>
      <c r="AE3155" s="122">
        <v>5.2797018181609996</v>
      </c>
      <c r="AF3155" s="122">
        <v>4.8791727975915</v>
      </c>
      <c r="AG3155" s="122">
        <v>4.8680379773475</v>
      </c>
      <c r="AH3155" s="122">
        <v>5.6601691101110001</v>
      </c>
      <c r="AI3155" s="122">
        <v>4.5820123610480001</v>
      </c>
      <c r="AJ3155" s="122">
        <v>4.7176548185509999</v>
      </c>
      <c r="AK3155" s="122">
        <v>4.7587757899560001</v>
      </c>
      <c r="AL3155" s="122">
        <v>0</v>
      </c>
    </row>
    <row r="3156" spans="1:38" hidden="1" x14ac:dyDescent="0.25">
      <c r="A3156" s="122" t="s">
        <v>2014</v>
      </c>
      <c r="B3156" s="122">
        <v>1</v>
      </c>
      <c r="C3156" s="122" t="s">
        <v>2201</v>
      </c>
      <c r="D3156" s="122" t="s">
        <v>2097</v>
      </c>
      <c r="E3156" s="122">
        <v>58</v>
      </c>
      <c r="F3156" s="122">
        <v>3.4742240883290001</v>
      </c>
      <c r="G3156" s="122">
        <v>3.5891575889239999</v>
      </c>
      <c r="H3156" s="122">
        <v>3.5384147468024998</v>
      </c>
      <c r="I3156" s="122">
        <v>3.2734889932305</v>
      </c>
      <c r="J3156" s="122">
        <v>3.5938684692525</v>
      </c>
      <c r="K3156" s="122">
        <v>3.439458771984</v>
      </c>
      <c r="L3156" s="122">
        <v>3.6978852465115</v>
      </c>
      <c r="M3156" s="122">
        <v>3.6116124854530001</v>
      </c>
      <c r="N3156" s="122">
        <v>3.6964371582250002</v>
      </c>
      <c r="O3156" s="122">
        <v>3.4741891938710001</v>
      </c>
      <c r="P3156" s="122">
        <v>3.5415018146945001</v>
      </c>
      <c r="Q3156" s="122">
        <v>3.5471543524095002</v>
      </c>
      <c r="R3156" s="122">
        <v>3.6712633329964999</v>
      </c>
      <c r="S3156" s="122">
        <v>3.5912238770545</v>
      </c>
      <c r="T3156" s="122">
        <v>3.6324303179289998</v>
      </c>
      <c r="U3156" s="122">
        <v>3.4696470007500002</v>
      </c>
      <c r="V3156" s="122">
        <v>3.4604275662415001</v>
      </c>
      <c r="W3156" s="122">
        <v>3.7463373555195001</v>
      </c>
      <c r="X3156" s="122">
        <v>3.7688284377454999</v>
      </c>
      <c r="Y3156" s="122">
        <v>3.7635043860009998</v>
      </c>
      <c r="Z3156" s="122">
        <v>3.4884494079764998</v>
      </c>
      <c r="AA3156" s="122">
        <v>3.6599254988494998</v>
      </c>
      <c r="AB3156" s="122">
        <v>3.85520162119</v>
      </c>
      <c r="AC3156" s="122">
        <v>3.9089537955734999</v>
      </c>
      <c r="AD3156" s="122">
        <v>3.4849647718469998</v>
      </c>
      <c r="AE3156" s="122">
        <v>4.0331861160909996</v>
      </c>
      <c r="AF3156" s="122">
        <v>4.0757368317670002</v>
      </c>
      <c r="AG3156" s="122">
        <v>4.1548873103349999</v>
      </c>
      <c r="AH3156" s="122">
        <v>4.1061906662169996</v>
      </c>
      <c r="AI3156" s="122">
        <v>3.9129960071259999</v>
      </c>
      <c r="AJ3156" s="122">
        <v>3.9846795295755002</v>
      </c>
      <c r="AK3156" s="122">
        <v>3.8491877917499999</v>
      </c>
      <c r="AL3156" s="122">
        <v>0</v>
      </c>
    </row>
    <row r="3157" spans="1:38" hidden="1" x14ac:dyDescent="0.25">
      <c r="A3157" s="122" t="s">
        <v>2014</v>
      </c>
      <c r="B3157" s="122">
        <v>1</v>
      </c>
      <c r="C3157" s="122" t="s">
        <v>2201</v>
      </c>
      <c r="D3157" s="122" t="s">
        <v>2098</v>
      </c>
      <c r="E3157" s="122">
        <v>58</v>
      </c>
      <c r="F3157" s="122">
        <v>0.18789679406349999</v>
      </c>
      <c r="G3157" s="122">
        <v>0.18065420345450001</v>
      </c>
      <c r="H3157" s="122">
        <v>0.18524005370900001</v>
      </c>
      <c r="I3157" s="122">
        <v>0.17520179016199999</v>
      </c>
      <c r="J3157" s="122">
        <v>0.187613739428</v>
      </c>
      <c r="K3157" s="122">
        <v>0.186066155752</v>
      </c>
      <c r="L3157" s="122">
        <v>0.17326129191350001</v>
      </c>
      <c r="M3157" s="122">
        <v>0.16942343693949999</v>
      </c>
      <c r="N3157" s="122">
        <v>0.17141056275950001</v>
      </c>
      <c r="O3157" s="122">
        <v>0.18027227374150001</v>
      </c>
      <c r="P3157" s="122">
        <v>0.17683441869800001</v>
      </c>
      <c r="Q3157" s="122">
        <v>0.1723821703665</v>
      </c>
      <c r="R3157" s="122">
        <v>0.18664223972899999</v>
      </c>
      <c r="S3157" s="122">
        <v>0.17107905557700001</v>
      </c>
      <c r="T3157" s="122">
        <v>0.17126283800600001</v>
      </c>
      <c r="U3157" s="122">
        <v>0.1744828273805</v>
      </c>
      <c r="V3157" s="122">
        <v>0.17275006856799999</v>
      </c>
      <c r="W3157" s="122">
        <v>0.16062640291749999</v>
      </c>
      <c r="X3157" s="122">
        <v>0.16737068482350001</v>
      </c>
      <c r="Y3157" s="122">
        <v>0.16168811516199999</v>
      </c>
      <c r="Z3157" s="122">
        <v>0.15847954204049999</v>
      </c>
      <c r="AA3157" s="122">
        <v>0.16392489144</v>
      </c>
      <c r="AB3157" s="122">
        <v>0.15909447583899999</v>
      </c>
      <c r="AC3157" s="122">
        <v>0.15975396247099999</v>
      </c>
      <c r="AD3157" s="122">
        <v>0.151083604279</v>
      </c>
      <c r="AE3157" s="122">
        <v>0.15756641863500001</v>
      </c>
      <c r="AF3157" s="122">
        <v>0.14029356223200001</v>
      </c>
      <c r="AG3157" s="122">
        <v>0.16274597780450001</v>
      </c>
      <c r="AH3157" s="122">
        <v>0.15062966826249999</v>
      </c>
      <c r="AI3157" s="122">
        <v>0.150289713622</v>
      </c>
      <c r="AJ3157" s="122">
        <v>0.1439035899485</v>
      </c>
      <c r="AK3157" s="122">
        <v>0.14594055339100001</v>
      </c>
      <c r="AL3157" s="122">
        <v>0</v>
      </c>
    </row>
    <row r="3158" spans="1:38" hidden="1" x14ac:dyDescent="0.25">
      <c r="A3158" s="122" t="s">
        <v>2014</v>
      </c>
      <c r="B3158" s="122">
        <v>1</v>
      </c>
      <c r="C3158" s="122" t="s">
        <v>2201</v>
      </c>
      <c r="D3158" s="122" t="s">
        <v>2099</v>
      </c>
      <c r="E3158" s="122">
        <v>58</v>
      </c>
      <c r="F3158" s="122">
        <v>0.90276083148149999</v>
      </c>
      <c r="G3158" s="122">
        <v>0.89458152146949999</v>
      </c>
      <c r="H3158" s="122">
        <v>1.0198657535244999</v>
      </c>
      <c r="I3158" s="122">
        <v>0.93953321304149995</v>
      </c>
      <c r="J3158" s="122">
        <v>0.97245702618100005</v>
      </c>
      <c r="K3158" s="122">
        <v>1.0008359416095001</v>
      </c>
      <c r="L3158" s="122">
        <v>1.0174577667089999</v>
      </c>
      <c r="M3158" s="122">
        <v>0.89994974691200003</v>
      </c>
      <c r="N3158" s="122">
        <v>0.87798275932000003</v>
      </c>
      <c r="O3158" s="122">
        <v>0.88965152573200001</v>
      </c>
      <c r="P3158" s="122">
        <v>1.1448224191059999</v>
      </c>
      <c r="Q3158" s="122">
        <v>0.97962671224249998</v>
      </c>
      <c r="R3158" s="122">
        <v>0.94894503574800004</v>
      </c>
      <c r="S3158" s="122">
        <v>0.9154941718995</v>
      </c>
      <c r="T3158" s="122">
        <v>1.0294976021535001</v>
      </c>
      <c r="U3158" s="122">
        <v>0.95180361838750005</v>
      </c>
      <c r="V3158" s="122">
        <v>0.83587328523299997</v>
      </c>
      <c r="W3158" s="122">
        <v>0.78580541292499995</v>
      </c>
      <c r="X3158" s="122">
        <v>0.84747296736400002</v>
      </c>
      <c r="Y3158" s="122">
        <v>0.86024070989650003</v>
      </c>
      <c r="Z3158" s="122">
        <v>0.69348641292650004</v>
      </c>
      <c r="AA3158" s="122">
        <v>0.83153255730200004</v>
      </c>
      <c r="AB3158" s="122">
        <v>0.75378186838549999</v>
      </c>
      <c r="AC3158" s="122">
        <v>0.78393360280900004</v>
      </c>
      <c r="AD3158" s="122">
        <v>0.80915566778949999</v>
      </c>
      <c r="AE3158" s="122">
        <v>0.74894232329599997</v>
      </c>
      <c r="AF3158" s="122">
        <v>0.73989566579300003</v>
      </c>
      <c r="AG3158" s="122">
        <v>0.8450283709045</v>
      </c>
      <c r="AH3158" s="122">
        <v>0.91909409495399996</v>
      </c>
      <c r="AI3158" s="122">
        <v>0.77928723015849999</v>
      </c>
      <c r="AJ3158" s="122">
        <v>0.80595487883100003</v>
      </c>
      <c r="AK3158" s="122">
        <v>0.79546948282450003</v>
      </c>
      <c r="AL3158" s="122">
        <v>0</v>
      </c>
    </row>
    <row r="3159" spans="1:38" hidden="1" x14ac:dyDescent="0.25">
      <c r="A3159" s="122" t="s">
        <v>2014</v>
      </c>
      <c r="B3159" s="122">
        <v>1</v>
      </c>
      <c r="C3159" s="122" t="s">
        <v>2201</v>
      </c>
      <c r="D3159" s="122" t="s">
        <v>2100</v>
      </c>
      <c r="E3159" s="122">
        <v>58</v>
      </c>
      <c r="F3159" s="122">
        <v>0.25164924193850002</v>
      </c>
      <c r="G3159" s="122">
        <v>0.23900754800749999</v>
      </c>
      <c r="H3159" s="122">
        <v>0.24365800462600001</v>
      </c>
      <c r="I3159" s="122">
        <v>0.23532257304400001</v>
      </c>
      <c r="J3159" s="122">
        <v>0.245558363828</v>
      </c>
      <c r="K3159" s="122">
        <v>0.24217602241549999</v>
      </c>
      <c r="L3159" s="122">
        <v>0.27996143564050002</v>
      </c>
      <c r="M3159" s="122">
        <v>0.25819199799600001</v>
      </c>
      <c r="N3159" s="122">
        <v>0.27767861632800001</v>
      </c>
      <c r="O3159" s="122">
        <v>0.289597319716</v>
      </c>
      <c r="P3159" s="122">
        <v>0.23593143974700001</v>
      </c>
      <c r="Q3159" s="122">
        <v>0.23905787535</v>
      </c>
      <c r="R3159" s="122">
        <v>0.26993966489850002</v>
      </c>
      <c r="S3159" s="122">
        <v>0.274969282669</v>
      </c>
      <c r="T3159" s="122">
        <v>0.282933876802</v>
      </c>
      <c r="U3159" s="122">
        <v>0.30958282564349998</v>
      </c>
      <c r="V3159" s="122">
        <v>0.32825874036699998</v>
      </c>
      <c r="W3159" s="122">
        <v>0.3125825650645</v>
      </c>
      <c r="X3159" s="122">
        <v>0.32491956769300001</v>
      </c>
      <c r="Y3159" s="122">
        <v>0.3047930262745</v>
      </c>
      <c r="Z3159" s="122">
        <v>0.29619207282799997</v>
      </c>
      <c r="AA3159" s="122">
        <v>0.21145472807650001</v>
      </c>
      <c r="AB3159" s="122">
        <v>0.21006826795149999</v>
      </c>
      <c r="AC3159" s="122">
        <v>0.21518965212150001</v>
      </c>
      <c r="AD3159" s="122">
        <v>0.19126286293899999</v>
      </c>
      <c r="AE3159" s="122">
        <v>0.19810274653650001</v>
      </c>
      <c r="AF3159" s="122">
        <v>0.20558269926200001</v>
      </c>
      <c r="AG3159" s="122">
        <v>0.20255498018699999</v>
      </c>
      <c r="AH3159" s="122">
        <v>0.210549669893</v>
      </c>
      <c r="AI3159" s="122">
        <v>0.21008632314350001</v>
      </c>
      <c r="AJ3159" s="122">
        <v>0.2069791728625</v>
      </c>
      <c r="AK3159" s="122">
        <v>0.1992283389125</v>
      </c>
      <c r="AL3159" s="122">
        <v>0</v>
      </c>
    </row>
    <row r="3160" spans="1:38" hidden="1" x14ac:dyDescent="0.25">
      <c r="A3160" s="122" t="s">
        <v>2014</v>
      </c>
      <c r="B3160" s="122">
        <v>1</v>
      </c>
      <c r="C3160" s="122" t="s">
        <v>2201</v>
      </c>
      <c r="D3160" s="122" t="s">
        <v>2101</v>
      </c>
      <c r="E3160" s="122">
        <v>58</v>
      </c>
      <c r="F3160" s="122">
        <v>5.2248505377274999</v>
      </c>
      <c r="G3160" s="122">
        <v>5.1228102255505004</v>
      </c>
      <c r="H3160" s="122">
        <v>5.1953871601754997</v>
      </c>
      <c r="I3160" s="122">
        <v>4.8776729280135003</v>
      </c>
      <c r="J3160" s="122">
        <v>5.2368173527664998</v>
      </c>
      <c r="K3160" s="122">
        <v>4.9219017579119999</v>
      </c>
      <c r="L3160" s="122">
        <v>4.9180621678504997</v>
      </c>
      <c r="M3160" s="122">
        <v>4.8667453697019996</v>
      </c>
      <c r="N3160" s="122">
        <v>4.8342689596400001</v>
      </c>
      <c r="O3160" s="122">
        <v>5.2225495230380004</v>
      </c>
      <c r="P3160" s="122">
        <v>5.1594587732994999</v>
      </c>
      <c r="Q3160" s="122">
        <v>4.9429338474194999</v>
      </c>
      <c r="R3160" s="122">
        <v>4.7898801543295004</v>
      </c>
      <c r="S3160" s="122">
        <v>5.1537101525734998</v>
      </c>
      <c r="T3160" s="122">
        <v>5.0145304937794997</v>
      </c>
      <c r="U3160" s="122">
        <v>4.7564498822530004</v>
      </c>
      <c r="V3160" s="122">
        <v>5.1401410403685004</v>
      </c>
      <c r="W3160" s="122">
        <v>4.8447749082779996</v>
      </c>
      <c r="X3160" s="122">
        <v>5.0008446154195001</v>
      </c>
      <c r="Y3160" s="122">
        <v>4.6528909153900004</v>
      </c>
      <c r="Z3160" s="122">
        <v>4.8930367701554998</v>
      </c>
      <c r="AA3160" s="122">
        <v>4.999428545122</v>
      </c>
      <c r="AB3160" s="122">
        <v>4.6845365193674997</v>
      </c>
      <c r="AC3160" s="122">
        <v>5.3074213508375001</v>
      </c>
      <c r="AD3160" s="122">
        <v>5.2380060204954999</v>
      </c>
      <c r="AE3160" s="122">
        <v>5.1761258102080001</v>
      </c>
      <c r="AF3160" s="122">
        <v>5.4322548212315001</v>
      </c>
      <c r="AG3160" s="122">
        <v>5.1945862728294996</v>
      </c>
      <c r="AH3160" s="122">
        <v>5.2697404630199998</v>
      </c>
      <c r="AI3160" s="122">
        <v>5.2402198550610004</v>
      </c>
      <c r="AJ3160" s="122">
        <v>4.9007210787969999</v>
      </c>
      <c r="AK3160" s="122">
        <v>4.8973986672669998</v>
      </c>
      <c r="AL3160" s="122">
        <v>0</v>
      </c>
    </row>
    <row r="3161" spans="1:38" hidden="1" x14ac:dyDescent="0.25">
      <c r="A3161" s="122" t="s">
        <v>2014</v>
      </c>
      <c r="B3161" s="122">
        <v>1</v>
      </c>
      <c r="C3161" s="122" t="s">
        <v>2201</v>
      </c>
      <c r="D3161" s="122" t="s">
        <v>2102</v>
      </c>
      <c r="E3161" s="122">
        <v>58</v>
      </c>
      <c r="F3161" s="122">
        <v>15.615124659104</v>
      </c>
      <c r="G3161" s="122">
        <v>15.3420783370895</v>
      </c>
      <c r="H3161" s="122">
        <v>14.333229794503501</v>
      </c>
      <c r="I3161" s="122">
        <v>15.7042658241525</v>
      </c>
      <c r="J3161" s="122">
        <v>15.161254823677501</v>
      </c>
      <c r="K3161" s="122">
        <v>15.231391560710501</v>
      </c>
      <c r="L3161" s="122">
        <v>14.2454107656795</v>
      </c>
      <c r="M3161" s="122">
        <v>14.524466290949499</v>
      </c>
      <c r="N3161" s="122">
        <v>15.3312106947215</v>
      </c>
      <c r="O3161" s="122">
        <v>14.95740702941</v>
      </c>
      <c r="P3161" s="122">
        <v>14.457433339519</v>
      </c>
      <c r="Q3161" s="122">
        <v>13.383168649484</v>
      </c>
      <c r="R3161" s="122">
        <v>14.549202429617001</v>
      </c>
      <c r="S3161" s="122">
        <v>14.5979066350595</v>
      </c>
      <c r="T3161" s="122">
        <v>16.110029901066</v>
      </c>
      <c r="U3161" s="122">
        <v>15.800685902883</v>
      </c>
      <c r="V3161" s="122">
        <v>13.982042579154999</v>
      </c>
      <c r="W3161" s="122">
        <v>15.154082545783499</v>
      </c>
      <c r="X3161" s="122">
        <v>15.4633963182785</v>
      </c>
      <c r="Y3161" s="122">
        <v>14.367377588159</v>
      </c>
      <c r="Z3161" s="122">
        <v>15.154133531227</v>
      </c>
      <c r="AA3161" s="122">
        <v>14.309686889673999</v>
      </c>
      <c r="AB3161" s="122">
        <v>14.632200584165</v>
      </c>
      <c r="AC3161" s="122">
        <v>15.761252227579501</v>
      </c>
      <c r="AD3161" s="122">
        <v>17.2471100533275</v>
      </c>
      <c r="AE3161" s="122">
        <v>16.996449416943999</v>
      </c>
      <c r="AF3161" s="122">
        <v>16.288831461987002</v>
      </c>
      <c r="AG3161" s="122">
        <v>15.487667033948</v>
      </c>
      <c r="AH3161" s="122">
        <v>17.067182141839002</v>
      </c>
      <c r="AI3161" s="122">
        <v>15.6141814104455</v>
      </c>
      <c r="AJ3161" s="122">
        <v>14.840858692008</v>
      </c>
      <c r="AK3161" s="122">
        <v>15.080921337542</v>
      </c>
      <c r="AL3161" s="122">
        <v>0</v>
      </c>
    </row>
    <row r="3162" spans="1:38" hidden="1" x14ac:dyDescent="0.25">
      <c r="A3162" s="122" t="s">
        <v>2014</v>
      </c>
      <c r="B3162" s="122">
        <v>1</v>
      </c>
      <c r="C3162" s="122" t="s">
        <v>2201</v>
      </c>
      <c r="D3162" s="122" t="s">
        <v>2103</v>
      </c>
      <c r="E3162" s="122">
        <v>58</v>
      </c>
      <c r="F3162" s="122">
        <v>11.9894092140435</v>
      </c>
      <c r="G3162" s="122">
        <v>10.5744599724905</v>
      </c>
      <c r="H3162" s="122">
        <v>9.9930347118559997</v>
      </c>
      <c r="I3162" s="122">
        <v>11.003294025216499</v>
      </c>
      <c r="J3162" s="122">
        <v>10.7340441941405</v>
      </c>
      <c r="K3162" s="122">
        <v>10.6966663005655</v>
      </c>
      <c r="L3162" s="122">
        <v>12.0015874826525</v>
      </c>
      <c r="M3162" s="122">
        <v>11.308607227994001</v>
      </c>
      <c r="N3162" s="122">
        <v>10.85358816296</v>
      </c>
      <c r="O3162" s="122">
        <v>9.9972283360609993</v>
      </c>
      <c r="P3162" s="122">
        <v>10.829273829880499</v>
      </c>
      <c r="Q3162" s="122">
        <v>11.9702776806595</v>
      </c>
      <c r="R3162" s="122">
        <v>11.960779246704501</v>
      </c>
      <c r="S3162" s="122">
        <v>11.8560191096245</v>
      </c>
      <c r="T3162" s="122">
        <v>11.483293658452</v>
      </c>
      <c r="U3162" s="122">
        <v>10.713357929951</v>
      </c>
      <c r="V3162" s="122">
        <v>10.2929863586845</v>
      </c>
      <c r="W3162" s="122">
        <v>11.2194091331015</v>
      </c>
      <c r="X3162" s="122">
        <v>11.955808700031</v>
      </c>
      <c r="Y3162" s="122">
        <v>11.668012431827</v>
      </c>
      <c r="Z3162" s="122">
        <v>11.994814605629999</v>
      </c>
      <c r="AA3162" s="122">
        <v>11.4911570138665</v>
      </c>
      <c r="AB3162" s="122">
        <v>10.801712610589</v>
      </c>
      <c r="AC3162" s="122">
        <v>13.0506801965495</v>
      </c>
      <c r="AD3162" s="122">
        <v>12.659138819732</v>
      </c>
      <c r="AE3162" s="122">
        <v>13.0552081812715</v>
      </c>
      <c r="AF3162" s="122">
        <v>11.583550691554001</v>
      </c>
      <c r="AG3162" s="122">
        <v>12.7907140375455</v>
      </c>
      <c r="AH3162" s="122">
        <v>13.3605716839905</v>
      </c>
      <c r="AI3162" s="122">
        <v>12.002701948076</v>
      </c>
      <c r="AJ3162" s="122">
        <v>11.060954921430501</v>
      </c>
      <c r="AK3162" s="122">
        <v>11.566167989524001</v>
      </c>
      <c r="AL3162" s="122">
        <v>0</v>
      </c>
    </row>
    <row r="3163" spans="1:38" hidden="1" x14ac:dyDescent="0.25">
      <c r="A3163" s="122" t="s">
        <v>2014</v>
      </c>
      <c r="B3163" s="122">
        <v>1</v>
      </c>
      <c r="C3163" s="122" t="s">
        <v>2201</v>
      </c>
      <c r="D3163" s="122" t="s">
        <v>2137</v>
      </c>
      <c r="E3163" s="122">
        <v>58</v>
      </c>
      <c r="F3163" s="122">
        <v>0</v>
      </c>
      <c r="G3163" s="122">
        <v>0</v>
      </c>
      <c r="H3163" s="122">
        <v>0</v>
      </c>
      <c r="I3163" s="122">
        <v>0</v>
      </c>
      <c r="J3163" s="122">
        <v>0</v>
      </c>
      <c r="K3163" s="122">
        <v>0</v>
      </c>
      <c r="L3163" s="122">
        <v>0</v>
      </c>
      <c r="M3163" s="122">
        <v>0</v>
      </c>
      <c r="N3163" s="122">
        <v>0</v>
      </c>
      <c r="O3163" s="122">
        <v>0</v>
      </c>
      <c r="P3163" s="122">
        <v>0</v>
      </c>
      <c r="Q3163" s="122">
        <v>0</v>
      </c>
      <c r="R3163" s="122">
        <v>0</v>
      </c>
      <c r="S3163" s="122">
        <v>0</v>
      </c>
      <c r="T3163" s="122">
        <v>0</v>
      </c>
      <c r="U3163" s="122">
        <v>0</v>
      </c>
      <c r="V3163" s="122">
        <v>0</v>
      </c>
      <c r="W3163" s="122">
        <v>0</v>
      </c>
      <c r="X3163" s="122">
        <v>0</v>
      </c>
      <c r="Y3163" s="122">
        <v>0</v>
      </c>
      <c r="Z3163" s="122">
        <v>0</v>
      </c>
      <c r="AA3163" s="122">
        <v>0</v>
      </c>
      <c r="AB3163" s="122">
        <v>0</v>
      </c>
      <c r="AC3163" s="122">
        <v>0</v>
      </c>
      <c r="AD3163" s="122">
        <v>0</v>
      </c>
      <c r="AE3163" s="122">
        <v>0</v>
      </c>
      <c r="AF3163" s="122">
        <v>0</v>
      </c>
      <c r="AG3163" s="122">
        <v>0</v>
      </c>
      <c r="AH3163" s="122">
        <v>0</v>
      </c>
      <c r="AI3163" s="122">
        <v>0</v>
      </c>
      <c r="AJ3163" s="122">
        <v>0</v>
      </c>
      <c r="AK3163" s="122">
        <v>0</v>
      </c>
      <c r="AL3163" s="122">
        <v>0</v>
      </c>
    </row>
    <row r="3164" spans="1:38" hidden="1" x14ac:dyDescent="0.25">
      <c r="A3164" s="122" t="s">
        <v>2014</v>
      </c>
      <c r="B3164" s="122">
        <v>1</v>
      </c>
      <c r="C3164" s="122" t="s">
        <v>2201</v>
      </c>
      <c r="D3164" s="122" t="s">
        <v>2104</v>
      </c>
      <c r="E3164" s="122">
        <v>58</v>
      </c>
      <c r="F3164" s="122">
        <v>3.6632492153984999</v>
      </c>
      <c r="G3164" s="122">
        <v>3.7862457169225001</v>
      </c>
      <c r="H3164" s="122">
        <v>3.6795913593125</v>
      </c>
      <c r="I3164" s="122">
        <v>3.5818986013075</v>
      </c>
      <c r="J3164" s="122">
        <v>3.6944216777230001</v>
      </c>
      <c r="K3164" s="122">
        <v>3.4882332448529998</v>
      </c>
      <c r="L3164" s="122">
        <v>3.7779850703809998</v>
      </c>
      <c r="M3164" s="122">
        <v>3.6438487568875</v>
      </c>
      <c r="N3164" s="122">
        <v>3.7073110462719998</v>
      </c>
      <c r="O3164" s="122">
        <v>3.8110542820509998</v>
      </c>
      <c r="P3164" s="122">
        <v>3.6234023071510002</v>
      </c>
      <c r="Q3164" s="122">
        <v>3.9376504922179998</v>
      </c>
      <c r="R3164" s="122">
        <v>3.9496140350369999</v>
      </c>
      <c r="S3164" s="122">
        <v>4.015002309892</v>
      </c>
      <c r="T3164" s="122">
        <v>3.8506185456975</v>
      </c>
      <c r="U3164" s="122">
        <v>3.4295351610845</v>
      </c>
      <c r="V3164" s="122">
        <v>3.621951895689</v>
      </c>
      <c r="W3164" s="122">
        <v>3.8389030867625</v>
      </c>
      <c r="X3164" s="122">
        <v>3.7815599418989998</v>
      </c>
      <c r="Y3164" s="122">
        <v>3.7741364435545002</v>
      </c>
      <c r="Z3164" s="122">
        <v>3.3801267456755002</v>
      </c>
      <c r="AA3164" s="122">
        <v>3.7186637632694999</v>
      </c>
      <c r="AB3164" s="122">
        <v>3.7814103938925001</v>
      </c>
      <c r="AC3164" s="122">
        <v>3.6860842602839998</v>
      </c>
      <c r="AD3164" s="122">
        <v>3.6928958245770001</v>
      </c>
      <c r="AE3164" s="122">
        <v>3.6495127102195002</v>
      </c>
      <c r="AF3164" s="122">
        <v>3.5754303249574999</v>
      </c>
      <c r="AG3164" s="122">
        <v>3.9280206268225002</v>
      </c>
      <c r="AH3164" s="122">
        <v>3.9463741313099998</v>
      </c>
      <c r="AI3164" s="122">
        <v>3.7592339325455</v>
      </c>
      <c r="AJ3164" s="122">
        <v>3.7864622232210001</v>
      </c>
      <c r="AK3164" s="122">
        <v>3.6395931729264999</v>
      </c>
      <c r="AL3164" s="122">
        <v>0</v>
      </c>
    </row>
    <row r="3165" spans="1:38" hidden="1" x14ac:dyDescent="0.25">
      <c r="A3165" s="122" t="s">
        <v>2014</v>
      </c>
      <c r="B3165" s="122">
        <v>1</v>
      </c>
      <c r="C3165" s="122" t="s">
        <v>2201</v>
      </c>
      <c r="D3165" s="122" t="s">
        <v>2105</v>
      </c>
      <c r="E3165" s="122">
        <v>58</v>
      </c>
      <c r="F3165" s="122">
        <v>10.655870516358</v>
      </c>
      <c r="G3165" s="122">
        <v>11.085274000871999</v>
      </c>
      <c r="H3165" s="122">
        <v>10.318454468215</v>
      </c>
      <c r="I3165" s="122">
        <v>12.208367653102499</v>
      </c>
      <c r="J3165" s="122">
        <v>10.869434076486501</v>
      </c>
      <c r="K3165" s="122">
        <v>11.785299598186</v>
      </c>
      <c r="L3165" s="122">
        <v>12.016857931665999</v>
      </c>
      <c r="M3165" s="122">
        <v>12.976905806451001</v>
      </c>
      <c r="N3165" s="122">
        <v>11.284152810217</v>
      </c>
      <c r="O3165" s="122">
        <v>11.7184230532005</v>
      </c>
      <c r="P3165" s="122">
        <v>10.2884863984545</v>
      </c>
      <c r="Q3165" s="122">
        <v>10.862139307404</v>
      </c>
      <c r="R3165" s="122">
        <v>11.217581115958</v>
      </c>
      <c r="S3165" s="122">
        <v>10.997537713263</v>
      </c>
      <c r="T3165" s="122">
        <v>11.7058982819335</v>
      </c>
      <c r="U3165" s="122">
        <v>11.5357772473605</v>
      </c>
      <c r="V3165" s="122">
        <v>11.4266988408875</v>
      </c>
      <c r="W3165" s="122">
        <v>11.0869863935865</v>
      </c>
      <c r="X3165" s="122">
        <v>10.543304330988001</v>
      </c>
      <c r="Y3165" s="122">
        <v>11.949267673495999</v>
      </c>
      <c r="Z3165" s="122">
        <v>12.008314552464</v>
      </c>
      <c r="AA3165" s="122">
        <v>13.593418936846</v>
      </c>
      <c r="AB3165" s="122">
        <v>9.6429961351649993</v>
      </c>
      <c r="AC3165" s="122">
        <v>12.2953388867715</v>
      </c>
      <c r="AD3165" s="122">
        <v>13.577570347455501</v>
      </c>
      <c r="AE3165" s="122">
        <v>12.234442948282</v>
      </c>
      <c r="AF3165" s="122">
        <v>12.3897897182515</v>
      </c>
      <c r="AG3165" s="122">
        <v>12.892363118059</v>
      </c>
      <c r="AH3165" s="122">
        <v>13.604289016525</v>
      </c>
      <c r="AI3165" s="122">
        <v>14.846972384896</v>
      </c>
      <c r="AJ3165" s="122">
        <v>11.8620689438195</v>
      </c>
      <c r="AK3165" s="122">
        <v>12.779715444950501</v>
      </c>
      <c r="AL3165" s="122">
        <v>0</v>
      </c>
    </row>
    <row r="3166" spans="1:38" hidden="1" x14ac:dyDescent="0.25">
      <c r="A3166" s="122" t="s">
        <v>2014</v>
      </c>
      <c r="B3166" s="122">
        <v>1</v>
      </c>
      <c r="C3166" s="122" t="s">
        <v>2201</v>
      </c>
      <c r="D3166" s="122" t="s">
        <v>2106</v>
      </c>
      <c r="E3166" s="122">
        <v>58</v>
      </c>
      <c r="F3166" s="122">
        <v>3.3696838619760001</v>
      </c>
      <c r="G3166" s="122">
        <v>3.3065057231344999</v>
      </c>
      <c r="H3166" s="122">
        <v>3.3970966293805001</v>
      </c>
      <c r="I3166" s="122">
        <v>3.2166297209299999</v>
      </c>
      <c r="J3166" s="122">
        <v>3.5272148312164999</v>
      </c>
      <c r="K3166" s="122">
        <v>3.5896429071415001</v>
      </c>
      <c r="L3166" s="122">
        <v>3.6981815716845001</v>
      </c>
      <c r="M3166" s="122">
        <v>3.4669448716725002</v>
      </c>
      <c r="N3166" s="122">
        <v>3.5970100617954999</v>
      </c>
      <c r="O3166" s="122">
        <v>3.4670578156529999</v>
      </c>
      <c r="P3166" s="122">
        <v>3.1996006008209998</v>
      </c>
      <c r="Q3166" s="122">
        <v>3.0259882117324999</v>
      </c>
      <c r="R3166" s="122">
        <v>3.2363373819099999</v>
      </c>
      <c r="S3166" s="122">
        <v>3.3010450150505002</v>
      </c>
      <c r="T3166" s="122">
        <v>3.3945818690829999</v>
      </c>
      <c r="U3166" s="122">
        <v>3.2079918206800002</v>
      </c>
      <c r="V3166" s="122">
        <v>3.3540400170444999</v>
      </c>
      <c r="W3166" s="122">
        <v>3.1476070599030002</v>
      </c>
      <c r="X3166" s="122">
        <v>3.4112891401200001</v>
      </c>
      <c r="Y3166" s="122">
        <v>3.1712989359135002</v>
      </c>
      <c r="Z3166" s="122">
        <v>3.0608758680305002</v>
      </c>
      <c r="AA3166" s="122">
        <v>3.1819599517129999</v>
      </c>
      <c r="AB3166" s="122">
        <v>3.2082858600690001</v>
      </c>
      <c r="AC3166" s="122">
        <v>3.2394010108170002</v>
      </c>
      <c r="AD3166" s="122">
        <v>3.2014072315105002</v>
      </c>
      <c r="AE3166" s="122">
        <v>3.2481826526319999</v>
      </c>
      <c r="AF3166" s="122">
        <v>3.2586001698954998</v>
      </c>
      <c r="AG3166" s="122">
        <v>3.3629578337999999</v>
      </c>
      <c r="AH3166" s="122">
        <v>3.4676471544530001</v>
      </c>
      <c r="AI3166" s="122">
        <v>3.2804003992944999</v>
      </c>
      <c r="AJ3166" s="122">
        <v>3.4973209343199998</v>
      </c>
      <c r="AK3166" s="122">
        <v>3.3057485402775</v>
      </c>
      <c r="AL3166" s="122">
        <v>0</v>
      </c>
    </row>
    <row r="3167" spans="1:38" hidden="1" x14ac:dyDescent="0.25">
      <c r="A3167" s="122" t="s">
        <v>2014</v>
      </c>
      <c r="B3167" s="122">
        <v>1</v>
      </c>
      <c r="C3167" s="122" t="s">
        <v>2201</v>
      </c>
      <c r="D3167" s="122" t="s">
        <v>2107</v>
      </c>
      <c r="E3167" s="122">
        <v>58</v>
      </c>
      <c r="F3167" s="122">
        <v>9.9265696292435006</v>
      </c>
      <c r="G3167" s="122">
        <v>9.8594906303529992</v>
      </c>
      <c r="H3167" s="122">
        <v>10.852952417041999</v>
      </c>
      <c r="I3167" s="122">
        <v>12.510406224936499</v>
      </c>
      <c r="J3167" s="122">
        <v>12.4374043319125</v>
      </c>
      <c r="K3167" s="122">
        <v>12.2047982279175</v>
      </c>
      <c r="L3167" s="122">
        <v>11.924879679824</v>
      </c>
      <c r="M3167" s="122">
        <v>11.67899567223</v>
      </c>
      <c r="N3167" s="122">
        <v>11.471467601051501</v>
      </c>
      <c r="O3167" s="122">
        <v>11.61090081855</v>
      </c>
      <c r="P3167" s="122">
        <v>11.8155166886585</v>
      </c>
      <c r="Q3167" s="122">
        <v>12.435859026388499</v>
      </c>
      <c r="R3167" s="122">
        <v>10.4565533874995</v>
      </c>
      <c r="S3167" s="122">
        <v>12.986219739402999</v>
      </c>
      <c r="T3167" s="122">
        <v>12.743927516342501</v>
      </c>
      <c r="U3167" s="122">
        <v>12.523691699877</v>
      </c>
      <c r="V3167" s="122">
        <v>11.336017397285501</v>
      </c>
      <c r="W3167" s="122">
        <v>15.025909583788</v>
      </c>
      <c r="X3167" s="122">
        <v>11.9397507054675</v>
      </c>
      <c r="Y3167" s="122">
        <v>11.974958387028</v>
      </c>
      <c r="Z3167" s="122">
        <v>13.769291701072</v>
      </c>
      <c r="AA3167" s="122">
        <v>12.8236314813305</v>
      </c>
      <c r="AB3167" s="122">
        <v>11.358228719806499</v>
      </c>
      <c r="AC3167" s="122">
        <v>15.511928482355501</v>
      </c>
      <c r="AD3167" s="122">
        <v>15.531062883993499</v>
      </c>
      <c r="AE3167" s="122">
        <v>14.396654000844</v>
      </c>
      <c r="AF3167" s="122">
        <v>15.429642941109501</v>
      </c>
      <c r="AG3167" s="122">
        <v>13.6996461198885</v>
      </c>
      <c r="AH3167" s="122">
        <v>16.316112557463502</v>
      </c>
      <c r="AI3167" s="122">
        <v>15.804252224600001</v>
      </c>
      <c r="AJ3167" s="122">
        <v>14.029521368019999</v>
      </c>
      <c r="AK3167" s="122">
        <v>14.534318164176</v>
      </c>
      <c r="AL3167" s="122">
        <v>0</v>
      </c>
    </row>
    <row r="3168" spans="1:38" hidden="1" x14ac:dyDescent="0.25">
      <c r="A3168" s="122" t="s">
        <v>2014</v>
      </c>
      <c r="B3168" s="122">
        <v>1</v>
      </c>
      <c r="C3168" s="122" t="s">
        <v>2201</v>
      </c>
      <c r="D3168" s="122" t="s">
        <v>475</v>
      </c>
      <c r="E3168" s="122">
        <v>58</v>
      </c>
      <c r="F3168" s="122">
        <v>14.495310190119501</v>
      </c>
      <c r="G3168" s="122">
        <v>15.450452229111001</v>
      </c>
      <c r="H3168" s="122">
        <v>15.907213738442501</v>
      </c>
      <c r="I3168" s="122">
        <v>17.332785725236999</v>
      </c>
      <c r="J3168" s="122">
        <v>16.845859983896499</v>
      </c>
      <c r="K3168" s="122">
        <v>15.4418507257895</v>
      </c>
      <c r="L3168" s="122">
        <v>16.590159507738498</v>
      </c>
      <c r="M3168" s="122">
        <v>16.800454141313502</v>
      </c>
      <c r="N3168" s="122">
        <v>16.711367345705501</v>
      </c>
      <c r="O3168" s="122">
        <v>16.495614236062</v>
      </c>
      <c r="P3168" s="122">
        <v>14.766516013199</v>
      </c>
      <c r="Q3168" s="122">
        <v>16.767818640594999</v>
      </c>
      <c r="R3168" s="122">
        <v>16.682073702031499</v>
      </c>
      <c r="S3168" s="122">
        <v>16.375504826513499</v>
      </c>
      <c r="T3168" s="122">
        <v>17.841363699015002</v>
      </c>
      <c r="U3168" s="122">
        <v>17.896920716636501</v>
      </c>
      <c r="V3168" s="122">
        <v>17.804721018392499</v>
      </c>
      <c r="W3168" s="122">
        <v>18.99194493133</v>
      </c>
      <c r="X3168" s="122">
        <v>17.851705254319999</v>
      </c>
      <c r="Y3168" s="122">
        <v>17.607392290507502</v>
      </c>
      <c r="Z3168" s="122">
        <v>17.626852084214502</v>
      </c>
      <c r="AA3168" s="122">
        <v>19.365747150086001</v>
      </c>
      <c r="AB3168" s="122">
        <v>16.901881295298001</v>
      </c>
      <c r="AC3168" s="122">
        <v>19.028777542010499</v>
      </c>
      <c r="AD3168" s="122">
        <v>18.8661101893085</v>
      </c>
      <c r="AE3168" s="122">
        <v>18.9436681020935</v>
      </c>
      <c r="AF3168" s="122">
        <v>18.657170142506502</v>
      </c>
      <c r="AG3168" s="122">
        <v>18.9389696967195</v>
      </c>
      <c r="AH3168" s="122">
        <v>19.828985052187502</v>
      </c>
      <c r="AI3168" s="122">
        <v>19.107292443571499</v>
      </c>
      <c r="AJ3168" s="122">
        <v>16.675811693069001</v>
      </c>
      <c r="AK3168" s="122">
        <v>17.562765321932499</v>
      </c>
      <c r="AL3168" s="122">
        <v>0</v>
      </c>
    </row>
    <row r="3169" spans="1:38" hidden="1" x14ac:dyDescent="0.25">
      <c r="A3169" s="122" t="s">
        <v>2014</v>
      </c>
      <c r="B3169" s="122">
        <v>1</v>
      </c>
      <c r="C3169" s="122" t="s">
        <v>2201</v>
      </c>
      <c r="D3169" s="122" t="s">
        <v>2108</v>
      </c>
      <c r="E3169" s="122">
        <v>58</v>
      </c>
      <c r="F3169" s="122">
        <v>9.5333997668999998E-2</v>
      </c>
      <c r="G3169" s="122">
        <v>8.5927505861499998E-2</v>
      </c>
      <c r="H3169" s="122">
        <v>8.5799627488000005E-2</v>
      </c>
      <c r="I3169" s="122">
        <v>8.6199664915999993E-2</v>
      </c>
      <c r="J3169" s="122">
        <v>9.1210691849999997E-2</v>
      </c>
      <c r="K3169" s="122">
        <v>8.9508814653499996E-2</v>
      </c>
      <c r="L3169" s="122">
        <v>9.1033881676999995E-2</v>
      </c>
      <c r="M3169" s="122">
        <v>9.1942684363500005E-2</v>
      </c>
      <c r="N3169" s="122">
        <v>9.6915752088000004E-2</v>
      </c>
      <c r="O3169" s="122">
        <v>9.2537657116499999E-2</v>
      </c>
      <c r="P3169" s="122">
        <v>9.3475018588000003E-2</v>
      </c>
      <c r="Q3169" s="122">
        <v>8.20293819905E-2</v>
      </c>
      <c r="R3169" s="122">
        <v>9.3138301743999993E-2</v>
      </c>
      <c r="S3169" s="122">
        <v>8.8628496392999995E-2</v>
      </c>
      <c r="T3169" s="122">
        <v>8.9144122103999995E-2</v>
      </c>
      <c r="U3169" s="122">
        <v>9.1820353738500005E-2</v>
      </c>
      <c r="V3169" s="122">
        <v>8.8872377747999998E-2</v>
      </c>
      <c r="W3169" s="122">
        <v>8.1710547982500006E-2</v>
      </c>
      <c r="X3169" s="122">
        <v>8.3790150269499999E-2</v>
      </c>
      <c r="Y3169" s="122">
        <v>8.3515354279500006E-2</v>
      </c>
      <c r="Z3169" s="122">
        <v>8.8620379178000003E-2</v>
      </c>
      <c r="AA3169" s="122">
        <v>8.96846870445E-2</v>
      </c>
      <c r="AB3169" s="122">
        <v>8.0589227989499995E-2</v>
      </c>
      <c r="AC3169" s="122">
        <v>8.0399684752000003E-2</v>
      </c>
      <c r="AD3169" s="122">
        <v>7.6195753557499996E-2</v>
      </c>
      <c r="AE3169" s="122">
        <v>7.8215519294999994E-2</v>
      </c>
      <c r="AF3169" s="122">
        <v>7.6614715085999999E-2</v>
      </c>
      <c r="AG3169" s="122">
        <v>8.0683273654000007E-2</v>
      </c>
      <c r="AH3169" s="122">
        <v>8.2020838761500001E-2</v>
      </c>
      <c r="AI3169" s="122">
        <v>7.8198818544500004E-2</v>
      </c>
      <c r="AJ3169" s="122">
        <v>7.3849033841E-2</v>
      </c>
      <c r="AK3169" s="122">
        <v>7.5041409714999993E-2</v>
      </c>
      <c r="AL3169" s="122">
        <v>0</v>
      </c>
    </row>
    <row r="3170" spans="1:38" hidden="1" x14ac:dyDescent="0.25">
      <c r="A3170" s="122" t="s">
        <v>2014</v>
      </c>
      <c r="B3170" s="122">
        <v>1</v>
      </c>
      <c r="C3170" s="122" t="s">
        <v>2201</v>
      </c>
      <c r="D3170" s="122" t="s">
        <v>2109</v>
      </c>
      <c r="E3170" s="122">
        <v>58</v>
      </c>
      <c r="F3170" s="122">
        <v>0.30939987568549998</v>
      </c>
      <c r="G3170" s="122">
        <v>0.30481071600499998</v>
      </c>
      <c r="H3170" s="122">
        <v>0.27190653785500002</v>
      </c>
      <c r="I3170" s="122">
        <v>0.29654599312750002</v>
      </c>
      <c r="J3170" s="122">
        <v>0.30600007580799998</v>
      </c>
      <c r="K3170" s="122">
        <v>0.25746710920499999</v>
      </c>
      <c r="L3170" s="122">
        <v>0.35148029360900002</v>
      </c>
      <c r="M3170" s="122">
        <v>0.27576283476199998</v>
      </c>
      <c r="N3170" s="122">
        <v>0.23633121334099999</v>
      </c>
      <c r="O3170" s="122">
        <v>0.34163615451349999</v>
      </c>
      <c r="P3170" s="122">
        <v>0.26483508639249997</v>
      </c>
      <c r="Q3170" s="122">
        <v>0.26227090600649999</v>
      </c>
      <c r="R3170" s="122">
        <v>0.27739716571099998</v>
      </c>
      <c r="S3170" s="122">
        <v>0.26689132943299998</v>
      </c>
      <c r="T3170" s="122">
        <v>0.24411002723649999</v>
      </c>
      <c r="U3170" s="122">
        <v>0.23738339798749999</v>
      </c>
      <c r="V3170" s="122">
        <v>0.25404892285899999</v>
      </c>
      <c r="W3170" s="122">
        <v>0.25259761203999997</v>
      </c>
      <c r="X3170" s="122">
        <v>0.26027686286500001</v>
      </c>
      <c r="Y3170" s="122">
        <v>0.26751883787899999</v>
      </c>
      <c r="Z3170" s="122">
        <v>0.24808899956</v>
      </c>
      <c r="AA3170" s="122">
        <v>0.24351511156450001</v>
      </c>
      <c r="AB3170" s="122">
        <v>0.24440834836299999</v>
      </c>
      <c r="AC3170" s="122">
        <v>0.257390087273</v>
      </c>
      <c r="AD3170" s="122">
        <v>0.24340176899749999</v>
      </c>
      <c r="AE3170" s="122">
        <v>0.24517485378750001</v>
      </c>
      <c r="AF3170" s="122">
        <v>0.25395058543999999</v>
      </c>
      <c r="AG3170" s="122">
        <v>0.24727318948099999</v>
      </c>
      <c r="AH3170" s="122">
        <v>0.271715333359</v>
      </c>
      <c r="AI3170" s="122">
        <v>0.25218004716749998</v>
      </c>
      <c r="AJ3170" s="122">
        <v>0.2533260050585</v>
      </c>
      <c r="AK3170" s="122">
        <v>0.25179595929449999</v>
      </c>
      <c r="AL3170" s="122">
        <v>0</v>
      </c>
    </row>
    <row r="3171" spans="1:38" hidden="1" x14ac:dyDescent="0.25">
      <c r="A3171" s="122" t="s">
        <v>2014</v>
      </c>
      <c r="B3171" s="122">
        <v>1</v>
      </c>
      <c r="C3171" s="122" t="s">
        <v>2201</v>
      </c>
      <c r="D3171" s="122" t="s">
        <v>2110</v>
      </c>
      <c r="E3171" s="122">
        <v>58</v>
      </c>
      <c r="F3171" s="122">
        <v>5.8996349875435001</v>
      </c>
      <c r="G3171" s="122">
        <v>6.2673903486375</v>
      </c>
      <c r="H3171" s="122">
        <v>5.5378945882080002</v>
      </c>
      <c r="I3171" s="122">
        <v>5.5021386357719999</v>
      </c>
      <c r="J3171" s="122">
        <v>5.5241674403644998</v>
      </c>
      <c r="K3171" s="122">
        <v>5.5957827514430001</v>
      </c>
      <c r="L3171" s="122">
        <v>6.1844979513230003</v>
      </c>
      <c r="M3171" s="122">
        <v>6.0044414846244996</v>
      </c>
      <c r="N3171" s="122">
        <v>5.7690566685129996</v>
      </c>
      <c r="O3171" s="122">
        <v>5.8530310469415001</v>
      </c>
      <c r="P3171" s="122">
        <v>5.3950946428585</v>
      </c>
      <c r="Q3171" s="122">
        <v>5.593243980794</v>
      </c>
      <c r="R3171" s="122">
        <v>5.8551716226014996</v>
      </c>
      <c r="S3171" s="122">
        <v>5.6305497298680001</v>
      </c>
      <c r="T3171" s="122">
        <v>6.2053119212384997</v>
      </c>
      <c r="U3171" s="122">
        <v>5.9525443852890003</v>
      </c>
      <c r="V3171" s="122">
        <v>6.1566226341299997</v>
      </c>
      <c r="W3171" s="122">
        <v>5.6486048321654998</v>
      </c>
      <c r="X3171" s="122">
        <v>6.0617064115580002</v>
      </c>
      <c r="Y3171" s="122">
        <v>5.6774503546914996</v>
      </c>
      <c r="Z3171" s="122">
        <v>5.9452235218949996</v>
      </c>
      <c r="AA3171" s="122">
        <v>5.2340147534705004</v>
      </c>
      <c r="AB3171" s="122">
        <v>5.2125050295794999</v>
      </c>
      <c r="AC3171" s="122">
        <v>6.0709029066860003</v>
      </c>
      <c r="AD3171" s="122">
        <v>5.7618210051894998</v>
      </c>
      <c r="AE3171" s="122">
        <v>6.1244947596735004</v>
      </c>
      <c r="AF3171" s="122">
        <v>5.6414188722949996</v>
      </c>
      <c r="AG3171" s="122">
        <v>6.1618585342605003</v>
      </c>
      <c r="AH3171" s="122">
        <v>5.6366569658985002</v>
      </c>
      <c r="AI3171" s="122">
        <v>5.5282837741659998</v>
      </c>
      <c r="AJ3171" s="122">
        <v>5.0857540105994996</v>
      </c>
      <c r="AK3171" s="122">
        <v>5.2181152927190002</v>
      </c>
      <c r="AL3171" s="122">
        <v>0</v>
      </c>
    </row>
    <row r="3172" spans="1:38" hidden="1" x14ac:dyDescent="0.25">
      <c r="A3172" s="122" t="s">
        <v>2014</v>
      </c>
      <c r="B3172" s="122">
        <v>1</v>
      </c>
      <c r="C3172" s="122" t="s">
        <v>2201</v>
      </c>
      <c r="D3172" s="122" t="s">
        <v>2111</v>
      </c>
      <c r="E3172" s="122">
        <v>58</v>
      </c>
      <c r="F3172" s="122">
        <v>1.1657889153100001</v>
      </c>
      <c r="G3172" s="122">
        <v>1.1452854358510001</v>
      </c>
      <c r="H3172" s="122">
        <v>1.147924772463</v>
      </c>
      <c r="I3172" s="122">
        <v>1.3307357142455001</v>
      </c>
      <c r="J3172" s="122">
        <v>1.1379158897045001</v>
      </c>
      <c r="K3172" s="122">
        <v>1.2603407581649999</v>
      </c>
      <c r="L3172" s="122">
        <v>1.2643111568905001</v>
      </c>
      <c r="M3172" s="122">
        <v>1.2618825497095001</v>
      </c>
      <c r="N3172" s="122">
        <v>1.3561943662439999</v>
      </c>
      <c r="O3172" s="122">
        <v>1.1427319961535001</v>
      </c>
      <c r="P3172" s="122">
        <v>1.2339131960475</v>
      </c>
      <c r="Q3172" s="122">
        <v>1.1640481901205</v>
      </c>
      <c r="R3172" s="122">
        <v>1.2205954121745</v>
      </c>
      <c r="S3172" s="122">
        <v>1.2428101266160001</v>
      </c>
      <c r="T3172" s="122">
        <v>1.3189781104260001</v>
      </c>
      <c r="U3172" s="122">
        <v>1.4394743461720001</v>
      </c>
      <c r="V3172" s="122">
        <v>1.2063973464255</v>
      </c>
      <c r="W3172" s="122">
        <v>1.1582478383204999</v>
      </c>
      <c r="X3172" s="122">
        <v>1.2451924435970001</v>
      </c>
      <c r="Y3172" s="122">
        <v>1.3412250544590001</v>
      </c>
      <c r="Z3172" s="122">
        <v>1.3264437915234999</v>
      </c>
      <c r="AA3172" s="122">
        <v>1.2798851070385</v>
      </c>
      <c r="AB3172" s="122">
        <v>1.1199647171210001</v>
      </c>
      <c r="AC3172" s="122">
        <v>1.2778607399205</v>
      </c>
      <c r="AD3172" s="122">
        <v>1.3239989151445</v>
      </c>
      <c r="AE3172" s="122">
        <v>1.468486742961</v>
      </c>
      <c r="AF3172" s="122">
        <v>1.3377931839899999</v>
      </c>
      <c r="AG3172" s="122">
        <v>1.357770602992</v>
      </c>
      <c r="AH3172" s="122">
        <v>1.2243182430770001</v>
      </c>
      <c r="AI3172" s="122">
        <v>1.376668871133</v>
      </c>
      <c r="AJ3172" s="122">
        <v>1.1455322250510001</v>
      </c>
      <c r="AK3172" s="122">
        <v>1.1990835486205</v>
      </c>
      <c r="AL3172" s="122">
        <v>0</v>
      </c>
    </row>
    <row r="3173" spans="1:38" hidden="1" x14ac:dyDescent="0.25">
      <c r="A3173" s="122" t="s">
        <v>2014</v>
      </c>
      <c r="B3173" s="122">
        <v>1</v>
      </c>
      <c r="C3173" s="122" t="s">
        <v>2201</v>
      </c>
      <c r="D3173" s="122" t="s">
        <v>2112</v>
      </c>
      <c r="E3173" s="122">
        <v>58</v>
      </c>
      <c r="F3173" s="122">
        <v>3.2207765188400002</v>
      </c>
      <c r="G3173" s="122">
        <v>3.007717428691</v>
      </c>
      <c r="H3173" s="122">
        <v>3.2806053207999999</v>
      </c>
      <c r="I3173" s="122">
        <v>3.0006758239665001</v>
      </c>
      <c r="J3173" s="122">
        <v>3.2628788971809999</v>
      </c>
      <c r="K3173" s="122">
        <v>3.0878643620875001</v>
      </c>
      <c r="L3173" s="122">
        <v>3.2121263969489999</v>
      </c>
      <c r="M3173" s="122">
        <v>2.909495876542</v>
      </c>
      <c r="N3173" s="122">
        <v>3.1850533782800001</v>
      </c>
      <c r="O3173" s="122">
        <v>3.194791906316</v>
      </c>
      <c r="P3173" s="122">
        <v>3.1680977191125002</v>
      </c>
      <c r="Q3173" s="122">
        <v>2.9517511906229998</v>
      </c>
      <c r="R3173" s="122">
        <v>3.2102586200004999</v>
      </c>
      <c r="S3173" s="122">
        <v>3.1052422152269998</v>
      </c>
      <c r="T3173" s="122">
        <v>3.1805173733330001</v>
      </c>
      <c r="U3173" s="122">
        <v>3.0009478941930001</v>
      </c>
      <c r="V3173" s="122">
        <v>3.1604030508790002</v>
      </c>
      <c r="W3173" s="122">
        <v>2.7992652508375002</v>
      </c>
      <c r="X3173" s="122">
        <v>2.9394583286999998</v>
      </c>
      <c r="Y3173" s="122">
        <v>2.9320932271335001</v>
      </c>
      <c r="Z3173" s="122">
        <v>3.0827054447750002</v>
      </c>
      <c r="AA3173" s="122">
        <v>3.0795208974545001</v>
      </c>
      <c r="AB3173" s="122">
        <v>3.0248842029969998</v>
      </c>
      <c r="AC3173" s="122">
        <v>3.3266750190434999</v>
      </c>
      <c r="AD3173" s="122">
        <v>3.1233007380119999</v>
      </c>
      <c r="AE3173" s="122">
        <v>3.2284390343055001</v>
      </c>
      <c r="AF3173" s="122">
        <v>3.1491582890780001</v>
      </c>
      <c r="AG3173" s="122">
        <v>3.3856055328810002</v>
      </c>
      <c r="AH3173" s="122">
        <v>3.2318253517779998</v>
      </c>
      <c r="AI3173" s="122">
        <v>3.1601342034235</v>
      </c>
      <c r="AJ3173" s="122">
        <v>2.9731639732209998</v>
      </c>
      <c r="AK3173" s="122">
        <v>2.9894352107670001</v>
      </c>
      <c r="AL3173" s="122">
        <v>0</v>
      </c>
    </row>
    <row r="3174" spans="1:38" hidden="1" x14ac:dyDescent="0.25">
      <c r="A3174" s="122" t="s">
        <v>2014</v>
      </c>
      <c r="B3174" s="122">
        <v>1</v>
      </c>
      <c r="C3174" s="122" t="s">
        <v>2201</v>
      </c>
      <c r="D3174" s="122" t="s">
        <v>2113</v>
      </c>
      <c r="E3174" s="122">
        <v>58</v>
      </c>
      <c r="F3174" s="122">
        <v>8.2850937740405008</v>
      </c>
      <c r="G3174" s="122">
        <v>6.5753564056769997</v>
      </c>
      <c r="H3174" s="122">
        <v>7.3773681985374999</v>
      </c>
      <c r="I3174" s="122">
        <v>7.3121373716039999</v>
      </c>
      <c r="J3174" s="122">
        <v>7.5681882833380003</v>
      </c>
      <c r="K3174" s="122">
        <v>8.8053934093964994</v>
      </c>
      <c r="L3174" s="122">
        <v>7.9756934135110003</v>
      </c>
      <c r="M3174" s="122">
        <v>6.7824965224735001</v>
      </c>
      <c r="N3174" s="122">
        <v>6.8914602432535004</v>
      </c>
      <c r="O3174" s="122">
        <v>7.513283990953</v>
      </c>
      <c r="P3174" s="122">
        <v>7.5288103459349998</v>
      </c>
      <c r="Q3174" s="122">
        <v>8.9019486067510005</v>
      </c>
      <c r="R3174" s="122">
        <v>7.9186640761355003</v>
      </c>
      <c r="S3174" s="122">
        <v>7.5749267122155004</v>
      </c>
      <c r="T3174" s="122">
        <v>7.2032848207619997</v>
      </c>
      <c r="U3174" s="122">
        <v>7.2546223713254996</v>
      </c>
      <c r="V3174" s="122">
        <v>7.0220655682219997</v>
      </c>
      <c r="W3174" s="122">
        <v>6.8432814822225003</v>
      </c>
      <c r="X3174" s="122">
        <v>7.2830423804100004</v>
      </c>
      <c r="Y3174" s="122">
        <v>7.4123238305949997</v>
      </c>
      <c r="Z3174" s="122">
        <v>7.7527076059204996</v>
      </c>
      <c r="AA3174" s="122">
        <v>7.4567207693914996</v>
      </c>
      <c r="AB3174" s="122">
        <v>6.4595430420120001</v>
      </c>
      <c r="AC3174" s="122">
        <v>7.8914092694804996</v>
      </c>
      <c r="AD3174" s="122">
        <v>7.4134392135544998</v>
      </c>
      <c r="AE3174" s="122">
        <v>8.0649592306639999</v>
      </c>
      <c r="AF3174" s="122">
        <v>7.4274407397214999</v>
      </c>
      <c r="AG3174" s="122">
        <v>7.7823191284364999</v>
      </c>
      <c r="AH3174" s="122">
        <v>8.2029181725230007</v>
      </c>
      <c r="AI3174" s="122">
        <v>7.5004912932645</v>
      </c>
      <c r="AJ3174" s="122">
        <v>7.0162290297974996</v>
      </c>
      <c r="AK3174" s="122">
        <v>7.1830887038585001</v>
      </c>
      <c r="AL3174" s="122">
        <v>0</v>
      </c>
    </row>
    <row r="3175" spans="1:38" hidden="1" x14ac:dyDescent="0.25">
      <c r="A3175" s="122" t="s">
        <v>2014</v>
      </c>
      <c r="B3175" s="122">
        <v>1</v>
      </c>
      <c r="C3175" s="122" t="s">
        <v>2201</v>
      </c>
      <c r="D3175" s="122" t="s">
        <v>2114</v>
      </c>
      <c r="E3175" s="122">
        <v>58</v>
      </c>
      <c r="F3175" s="122">
        <v>7.6170624880295001</v>
      </c>
      <c r="G3175" s="122">
        <v>8.4533098635334998</v>
      </c>
      <c r="H3175" s="122">
        <v>7.6749391264940003</v>
      </c>
      <c r="I3175" s="122">
        <v>7.5795614197779999</v>
      </c>
      <c r="J3175" s="122">
        <v>8.4821840157320008</v>
      </c>
      <c r="K3175" s="122">
        <v>7.4781328222059997</v>
      </c>
      <c r="L3175" s="122">
        <v>8.6023006167974998</v>
      </c>
      <c r="M3175" s="122">
        <v>7.8880330488260002</v>
      </c>
      <c r="N3175" s="122">
        <v>7.8845501727735003</v>
      </c>
      <c r="O3175" s="122">
        <v>7.9891223306989998</v>
      </c>
      <c r="P3175" s="122">
        <v>7.2004166335419999</v>
      </c>
      <c r="Q3175" s="122">
        <v>7.7726077466029997</v>
      </c>
      <c r="R3175" s="122">
        <v>7.8658129276955</v>
      </c>
      <c r="S3175" s="122">
        <v>7.7544092052379998</v>
      </c>
      <c r="T3175" s="122">
        <v>8.570980392169</v>
      </c>
      <c r="U3175" s="122">
        <v>7.4170178005049996</v>
      </c>
      <c r="V3175" s="122">
        <v>7.1465144731335002</v>
      </c>
      <c r="W3175" s="122">
        <v>8.3842088850159993</v>
      </c>
      <c r="X3175" s="122">
        <v>8.1523705845215009</v>
      </c>
      <c r="Y3175" s="122">
        <v>8.7555897079564993</v>
      </c>
      <c r="Z3175" s="122">
        <v>8.2673186437130006</v>
      </c>
      <c r="AA3175" s="122">
        <v>8.6132283529240006</v>
      </c>
      <c r="AB3175" s="122">
        <v>7.4057848304884999</v>
      </c>
      <c r="AC3175" s="122">
        <v>9.0792169111945</v>
      </c>
      <c r="AD3175" s="122">
        <v>8.2447727940164999</v>
      </c>
      <c r="AE3175" s="122">
        <v>8.8732419935414999</v>
      </c>
      <c r="AF3175" s="122">
        <v>8.2271745271269996</v>
      </c>
      <c r="AG3175" s="122">
        <v>8.7200073563315001</v>
      </c>
      <c r="AH3175" s="122">
        <v>8.8527432249609994</v>
      </c>
      <c r="AI3175" s="122">
        <v>8.7882925731854993</v>
      </c>
      <c r="AJ3175" s="122">
        <v>8.2858593275849994</v>
      </c>
      <c r="AK3175" s="122">
        <v>8.3085005614875005</v>
      </c>
      <c r="AL3175" s="122">
        <v>0</v>
      </c>
    </row>
    <row r="3176" spans="1:38" hidden="1" x14ac:dyDescent="0.25">
      <c r="A3176" s="122" t="s">
        <v>2014</v>
      </c>
      <c r="B3176" s="122">
        <v>1</v>
      </c>
      <c r="C3176" s="122" t="s">
        <v>2201</v>
      </c>
      <c r="D3176" s="122" t="s">
        <v>2115</v>
      </c>
      <c r="E3176" s="122">
        <v>58</v>
      </c>
      <c r="F3176" s="122">
        <v>3.3553799717364998</v>
      </c>
      <c r="G3176" s="122">
        <v>3.2179488799325</v>
      </c>
      <c r="H3176" s="122">
        <v>3.2890053828874999</v>
      </c>
      <c r="I3176" s="122">
        <v>3.5255734994445</v>
      </c>
      <c r="J3176" s="122">
        <v>3.2841256430749999</v>
      </c>
      <c r="K3176" s="122">
        <v>3.5002303024339998</v>
      </c>
      <c r="L3176" s="122">
        <v>3.3069800628260002</v>
      </c>
      <c r="M3176" s="122">
        <v>3.5657821747209999</v>
      </c>
      <c r="N3176" s="122">
        <v>3.8112492741919999</v>
      </c>
      <c r="O3176" s="122">
        <v>3.2167877653135002</v>
      </c>
      <c r="P3176" s="122">
        <v>3.2173586259814999</v>
      </c>
      <c r="Q3176" s="122">
        <v>3.2959493536619999</v>
      </c>
      <c r="R3176" s="122">
        <v>3.4663249568280001</v>
      </c>
      <c r="S3176" s="122">
        <v>3.7638797062429998</v>
      </c>
      <c r="T3176" s="122">
        <v>3.7017147834270001</v>
      </c>
      <c r="U3176" s="122">
        <v>3.7226236295700001</v>
      </c>
      <c r="V3176" s="122">
        <v>3.4808550857560001</v>
      </c>
      <c r="W3176" s="122">
        <v>3.5665775884125002</v>
      </c>
      <c r="X3176" s="122">
        <v>3.5059195741575002</v>
      </c>
      <c r="Y3176" s="122">
        <v>3.9116194331175</v>
      </c>
      <c r="Z3176" s="122">
        <v>3.9257663968759999</v>
      </c>
      <c r="AA3176" s="122">
        <v>3.7686831260555</v>
      </c>
      <c r="AB3176" s="122">
        <v>3.7460558407460001</v>
      </c>
      <c r="AC3176" s="122">
        <v>3.8596279695344999</v>
      </c>
      <c r="AD3176" s="122">
        <v>3.7721749256915</v>
      </c>
      <c r="AE3176" s="122">
        <v>3.3632890487934999</v>
      </c>
      <c r="AF3176" s="122">
        <v>3.2275442215255001</v>
      </c>
      <c r="AG3176" s="122">
        <v>3.5958247868350002</v>
      </c>
      <c r="AH3176" s="122">
        <v>3.6108797435989999</v>
      </c>
      <c r="AI3176" s="122">
        <v>3.6624192666950002</v>
      </c>
      <c r="AJ3176" s="122">
        <v>3.616215827165</v>
      </c>
      <c r="AK3176" s="122">
        <v>3.5161136582874999</v>
      </c>
      <c r="AL3176" s="122">
        <v>0</v>
      </c>
    </row>
    <row r="3177" spans="1:38" hidden="1" x14ac:dyDescent="0.25">
      <c r="A3177" s="122" t="s">
        <v>2014</v>
      </c>
      <c r="B3177" s="122">
        <v>1</v>
      </c>
      <c r="C3177" s="122" t="s">
        <v>2201</v>
      </c>
      <c r="D3177" s="122" t="s">
        <v>2116</v>
      </c>
      <c r="E3177" s="122">
        <v>58</v>
      </c>
      <c r="F3177" s="122">
        <v>3.0926202848635</v>
      </c>
      <c r="G3177" s="122">
        <v>2.761633078659</v>
      </c>
      <c r="H3177" s="122">
        <v>3.0186726311930001</v>
      </c>
      <c r="I3177" s="122">
        <v>2.95553903803</v>
      </c>
      <c r="J3177" s="122">
        <v>3.0238214251344999</v>
      </c>
      <c r="K3177" s="122">
        <v>2.9850322231000002</v>
      </c>
      <c r="L3177" s="122">
        <v>3.1474214645030001</v>
      </c>
      <c r="M3177" s="122">
        <v>2.7878359742800001</v>
      </c>
      <c r="N3177" s="122">
        <v>2.8477596952385</v>
      </c>
      <c r="O3177" s="122">
        <v>3.0493683412660002</v>
      </c>
      <c r="P3177" s="122">
        <v>2.8426829538430001</v>
      </c>
      <c r="Q3177" s="122">
        <v>2.7802009226725</v>
      </c>
      <c r="R3177" s="122">
        <v>3.1035684702184998</v>
      </c>
      <c r="S3177" s="122">
        <v>2.7422793669960002</v>
      </c>
      <c r="T3177" s="122">
        <v>2.7456972574959999</v>
      </c>
      <c r="U3177" s="122">
        <v>2.5324765018445001</v>
      </c>
      <c r="V3177" s="122">
        <v>2.7523774336229998</v>
      </c>
      <c r="W3177" s="122">
        <v>2.5523202735025001</v>
      </c>
      <c r="X3177" s="122">
        <v>2.5249646775425001</v>
      </c>
      <c r="Y3177" s="122">
        <v>2.784781742856</v>
      </c>
      <c r="Z3177" s="122">
        <v>2.6625749158919998</v>
      </c>
      <c r="AA3177" s="122">
        <v>2.8794258947509999</v>
      </c>
      <c r="AB3177" s="122">
        <v>2.7622555415315002</v>
      </c>
      <c r="AC3177" s="122">
        <v>2.8677228502975001</v>
      </c>
      <c r="AD3177" s="122">
        <v>3.0045386322415002</v>
      </c>
      <c r="AE3177" s="122">
        <v>3.0171028486524998</v>
      </c>
      <c r="AF3177" s="122">
        <v>2.9158618399695002</v>
      </c>
      <c r="AG3177" s="122">
        <v>3.0908808973675002</v>
      </c>
      <c r="AH3177" s="122">
        <v>3.2402151797244998</v>
      </c>
      <c r="AI3177" s="122">
        <v>2.9477280423224999</v>
      </c>
      <c r="AJ3177" s="122">
        <v>2.7723638433329998</v>
      </c>
      <c r="AK3177" s="122">
        <v>2.852913962278</v>
      </c>
      <c r="AL3177" s="122">
        <v>0</v>
      </c>
    </row>
    <row r="3178" spans="1:38" hidden="1" x14ac:dyDescent="0.25">
      <c r="A3178" s="122" t="s">
        <v>2014</v>
      </c>
      <c r="B3178" s="122">
        <v>1</v>
      </c>
      <c r="C3178" s="122" t="s">
        <v>2201</v>
      </c>
      <c r="D3178" s="122" t="s">
        <v>2138</v>
      </c>
      <c r="E3178" s="122">
        <v>58</v>
      </c>
      <c r="F3178" s="122">
        <v>0</v>
      </c>
      <c r="G3178" s="122">
        <v>0</v>
      </c>
      <c r="H3178" s="122">
        <v>0</v>
      </c>
      <c r="I3178" s="122">
        <v>0</v>
      </c>
      <c r="J3178" s="122">
        <v>0</v>
      </c>
      <c r="K3178" s="122">
        <v>0</v>
      </c>
      <c r="L3178" s="122">
        <v>0</v>
      </c>
      <c r="M3178" s="122">
        <v>0</v>
      </c>
      <c r="N3178" s="122">
        <v>0</v>
      </c>
      <c r="O3178" s="122">
        <v>0</v>
      </c>
      <c r="P3178" s="122">
        <v>0</v>
      </c>
      <c r="Q3178" s="122">
        <v>0</v>
      </c>
      <c r="R3178" s="122">
        <v>0</v>
      </c>
      <c r="S3178" s="122">
        <v>0</v>
      </c>
      <c r="T3178" s="122">
        <v>0</v>
      </c>
      <c r="U3178" s="122">
        <v>0</v>
      </c>
      <c r="V3178" s="122">
        <v>0</v>
      </c>
      <c r="W3178" s="122">
        <v>0</v>
      </c>
      <c r="X3178" s="122">
        <v>0</v>
      </c>
      <c r="Y3178" s="122">
        <v>0</v>
      </c>
      <c r="Z3178" s="122">
        <v>0</v>
      </c>
      <c r="AA3178" s="122">
        <v>0</v>
      </c>
      <c r="AB3178" s="122">
        <v>0</v>
      </c>
      <c r="AC3178" s="122">
        <v>0</v>
      </c>
      <c r="AD3178" s="122">
        <v>0</v>
      </c>
      <c r="AE3178" s="122">
        <v>0</v>
      </c>
      <c r="AF3178" s="122">
        <v>0</v>
      </c>
      <c r="AG3178" s="122">
        <v>0</v>
      </c>
      <c r="AH3178" s="122">
        <v>0</v>
      </c>
      <c r="AI3178" s="122">
        <v>0</v>
      </c>
      <c r="AJ3178" s="122">
        <v>0</v>
      </c>
      <c r="AK3178" s="122">
        <v>0</v>
      </c>
      <c r="AL3178" s="122">
        <v>0</v>
      </c>
    </row>
    <row r="3179" spans="1:38" hidden="1" x14ac:dyDescent="0.25">
      <c r="A3179" s="122" t="s">
        <v>2014</v>
      </c>
      <c r="B3179" s="122">
        <v>1</v>
      </c>
      <c r="C3179" s="122" t="s">
        <v>2201</v>
      </c>
      <c r="D3179" s="122" t="s">
        <v>2117</v>
      </c>
      <c r="E3179" s="122">
        <v>58</v>
      </c>
      <c r="F3179" s="122">
        <v>2.3036154896E-2</v>
      </c>
      <c r="G3179" s="122">
        <v>2.1127142384E-2</v>
      </c>
      <c r="H3179" s="122">
        <v>2.4273411806000001E-2</v>
      </c>
      <c r="I3179" s="122">
        <v>3.9240493192000001E-2</v>
      </c>
      <c r="J3179" s="122">
        <v>2.3804919975500001E-2</v>
      </c>
      <c r="K3179" s="122">
        <v>2.0741161483500001E-2</v>
      </c>
      <c r="L3179" s="122">
        <v>2.1276104979E-2</v>
      </c>
      <c r="M3179" s="122">
        <v>1.8878413492999999E-2</v>
      </c>
      <c r="N3179" s="122">
        <v>2.3011848513000002E-2</v>
      </c>
      <c r="O3179" s="122">
        <v>2.47661380985E-2</v>
      </c>
      <c r="P3179" s="122">
        <v>2.6046428729499999E-2</v>
      </c>
      <c r="Q3179" s="122">
        <v>2.4178327579999999E-2</v>
      </c>
      <c r="R3179" s="122">
        <v>2.2331082592999998E-2</v>
      </c>
      <c r="S3179" s="122">
        <v>2.0396064200000001E-2</v>
      </c>
      <c r="T3179" s="122">
        <v>2.24227493525E-2</v>
      </c>
      <c r="U3179" s="122">
        <v>2.2870615517500002E-2</v>
      </c>
      <c r="V3179" s="122">
        <v>2.5701931617999999E-2</v>
      </c>
      <c r="W3179" s="122">
        <v>2.1325065000999999E-2</v>
      </c>
      <c r="X3179" s="122">
        <v>2.52452235425E-2</v>
      </c>
      <c r="Y3179" s="122">
        <v>2.4925571824000001E-2</v>
      </c>
      <c r="Z3179" s="122">
        <v>2.3488549937499999E-2</v>
      </c>
      <c r="AA3179" s="122">
        <v>2.32604065615E-2</v>
      </c>
      <c r="AB3179" s="122">
        <v>2.3398665886000002E-2</v>
      </c>
      <c r="AC3179" s="122">
        <v>2.13588724025E-2</v>
      </c>
      <c r="AD3179" s="122">
        <v>2.21410315095E-2</v>
      </c>
      <c r="AE3179" s="122">
        <v>2.5317275346499999E-2</v>
      </c>
      <c r="AF3179" s="122">
        <v>2.1966686154499999E-2</v>
      </c>
      <c r="AG3179" s="122">
        <v>2.34926056035E-2</v>
      </c>
      <c r="AH3179" s="122">
        <v>2.2131413414E-2</v>
      </c>
      <c r="AI3179" s="122">
        <v>2.1762330450499998E-2</v>
      </c>
      <c r="AJ3179" s="122">
        <v>2.0351391189E-2</v>
      </c>
      <c r="AK3179" s="122">
        <v>2.1013438410000002E-2</v>
      </c>
      <c r="AL3179" s="122">
        <v>0</v>
      </c>
    </row>
    <row r="3180" spans="1:38" hidden="1" x14ac:dyDescent="0.25">
      <c r="A3180" s="122" t="s">
        <v>2014</v>
      </c>
      <c r="B3180" s="122">
        <v>1</v>
      </c>
      <c r="C3180" s="122" t="s">
        <v>2201</v>
      </c>
      <c r="D3180" s="122" t="s">
        <v>2118</v>
      </c>
      <c r="E3180" s="122">
        <v>58</v>
      </c>
      <c r="F3180" s="122">
        <v>1.3258070867559999</v>
      </c>
      <c r="G3180" s="122">
        <v>1.3370558279825</v>
      </c>
      <c r="H3180" s="122">
        <v>1.326022535201</v>
      </c>
      <c r="I3180" s="122">
        <v>1.2296153346755001</v>
      </c>
      <c r="J3180" s="122">
        <v>1.450367685802</v>
      </c>
      <c r="K3180" s="122">
        <v>1.354836190841</v>
      </c>
      <c r="L3180" s="122">
        <v>1.3476721458609999</v>
      </c>
      <c r="M3180" s="122">
        <v>1.361908108041</v>
      </c>
      <c r="N3180" s="122">
        <v>1.2674527238344999</v>
      </c>
      <c r="O3180" s="122">
        <v>1.4098206281035</v>
      </c>
      <c r="P3180" s="122">
        <v>1.3343715608590001</v>
      </c>
      <c r="Q3180" s="122">
        <v>1.282572694665</v>
      </c>
      <c r="R3180" s="122">
        <v>1.4169518885820001</v>
      </c>
      <c r="S3180" s="122">
        <v>1.364457207436</v>
      </c>
      <c r="T3180" s="122">
        <v>1.3456404435695</v>
      </c>
      <c r="U3180" s="122">
        <v>1.2639946087989999</v>
      </c>
      <c r="V3180" s="122">
        <v>1.2278071931415</v>
      </c>
      <c r="W3180" s="122">
        <v>1.1928998011805001</v>
      </c>
      <c r="X3180" s="122">
        <v>1.2723897134519999</v>
      </c>
      <c r="Y3180" s="122">
        <v>1.1587312354999999</v>
      </c>
      <c r="Z3180" s="122">
        <v>1.1526407213934999</v>
      </c>
      <c r="AA3180" s="122">
        <v>1.191885411788</v>
      </c>
      <c r="AB3180" s="122">
        <v>1.1899735447224999</v>
      </c>
      <c r="AC3180" s="122">
        <v>1.2223442388645001</v>
      </c>
      <c r="AD3180" s="122">
        <v>1.1629945460660001</v>
      </c>
      <c r="AE3180" s="122">
        <v>1.218226184206</v>
      </c>
      <c r="AF3180" s="122">
        <v>1.1583400680195</v>
      </c>
      <c r="AG3180" s="122">
        <v>1.2242562140235</v>
      </c>
      <c r="AH3180" s="122">
        <v>1.2453504440700001</v>
      </c>
      <c r="AI3180" s="122">
        <v>1.1760829302510001</v>
      </c>
      <c r="AJ3180" s="122">
        <v>1.2454457978805</v>
      </c>
      <c r="AK3180" s="122">
        <v>1.1601809688005</v>
      </c>
      <c r="AL3180" s="122">
        <v>0</v>
      </c>
    </row>
    <row r="3181" spans="1:38" hidden="1" x14ac:dyDescent="0.25">
      <c r="A3181" s="122" t="s">
        <v>2014</v>
      </c>
      <c r="B3181" s="122">
        <v>1</v>
      </c>
      <c r="C3181" s="122" t="s">
        <v>2201</v>
      </c>
      <c r="D3181" s="122" t="s">
        <v>2119</v>
      </c>
      <c r="E3181" s="122">
        <v>58</v>
      </c>
      <c r="F3181" s="122">
        <v>10.095771960836</v>
      </c>
      <c r="G3181" s="122">
        <v>10.123026117817</v>
      </c>
      <c r="H3181" s="122">
        <v>10.991486509654001</v>
      </c>
      <c r="I3181" s="122">
        <v>11.760159448813001</v>
      </c>
      <c r="J3181" s="122">
        <v>11.466792123397999</v>
      </c>
      <c r="K3181" s="122">
        <v>11.228426247026499</v>
      </c>
      <c r="L3181" s="122">
        <v>11.531931948218499</v>
      </c>
      <c r="M3181" s="122">
        <v>10.885005789955001</v>
      </c>
      <c r="N3181" s="122">
        <v>11.575067473235</v>
      </c>
      <c r="O3181" s="122">
        <v>11.134608158404999</v>
      </c>
      <c r="P3181" s="122">
        <v>10.160647529379</v>
      </c>
      <c r="Q3181" s="122">
        <v>12.465400944269501</v>
      </c>
      <c r="R3181" s="122">
        <v>11.146242693335999</v>
      </c>
      <c r="S3181" s="122">
        <v>11.6944942571995</v>
      </c>
      <c r="T3181" s="122">
        <v>13.5070522193485</v>
      </c>
      <c r="U3181" s="122">
        <v>12.735675303638001</v>
      </c>
      <c r="V3181" s="122">
        <v>13.544502505597</v>
      </c>
      <c r="W3181" s="122">
        <v>13.540027827692001</v>
      </c>
      <c r="X3181" s="122">
        <v>12.881026308031</v>
      </c>
      <c r="Y3181" s="122">
        <v>14.284569663145501</v>
      </c>
      <c r="Z3181" s="122">
        <v>13.278378731995501</v>
      </c>
      <c r="AA3181" s="122">
        <v>13.9613493113335</v>
      </c>
      <c r="AB3181" s="122">
        <v>12.286949691750999</v>
      </c>
      <c r="AC3181" s="122">
        <v>14.651744084853</v>
      </c>
      <c r="AD3181" s="122">
        <v>15.815679993917</v>
      </c>
      <c r="AE3181" s="122">
        <v>14.425577233719</v>
      </c>
      <c r="AF3181" s="122">
        <v>13.745646823129499</v>
      </c>
      <c r="AG3181" s="122">
        <v>15.6248135052845</v>
      </c>
      <c r="AH3181" s="122">
        <v>16.945956938395501</v>
      </c>
      <c r="AI3181" s="122">
        <v>15.5624872196755</v>
      </c>
      <c r="AJ3181" s="122">
        <v>14.3510184381615</v>
      </c>
      <c r="AK3181" s="122">
        <v>14.870500973339</v>
      </c>
      <c r="AL3181" s="122">
        <v>0</v>
      </c>
    </row>
    <row r="3182" spans="1:38" hidden="1" x14ac:dyDescent="0.25">
      <c r="A3182" s="122" t="s">
        <v>2014</v>
      </c>
      <c r="B3182" s="122">
        <v>1</v>
      </c>
      <c r="C3182" s="122" t="s">
        <v>2201</v>
      </c>
      <c r="D3182" s="122" t="s">
        <v>2120</v>
      </c>
      <c r="E3182" s="122">
        <v>58</v>
      </c>
      <c r="F3182" s="122">
        <v>3.4505262019595002</v>
      </c>
      <c r="G3182" s="122">
        <v>3.3859557749804998</v>
      </c>
      <c r="H3182" s="122">
        <v>3.4586165873789998</v>
      </c>
      <c r="I3182" s="122">
        <v>3.3532598777940001</v>
      </c>
      <c r="J3182" s="122">
        <v>3.6182473502899999</v>
      </c>
      <c r="K3182" s="122">
        <v>3.4847619593174999</v>
      </c>
      <c r="L3182" s="122">
        <v>3.5804795479845</v>
      </c>
      <c r="M3182" s="122">
        <v>3.4683882749179999</v>
      </c>
      <c r="N3182" s="122">
        <v>3.4969179754524999</v>
      </c>
      <c r="O3182" s="122">
        <v>3.2728299949670001</v>
      </c>
      <c r="P3182" s="122">
        <v>3.2769762499714998</v>
      </c>
      <c r="Q3182" s="122">
        <v>3.6349552017829998</v>
      </c>
      <c r="R3182" s="122">
        <v>3.4291111306889999</v>
      </c>
      <c r="S3182" s="122">
        <v>3.5184986945394998</v>
      </c>
      <c r="T3182" s="122">
        <v>3.6195717902390001</v>
      </c>
      <c r="U3182" s="122">
        <v>3.2999397256759999</v>
      </c>
      <c r="V3182" s="122">
        <v>3.3849844873079999</v>
      </c>
      <c r="W3182" s="122">
        <v>3.1028082751329999</v>
      </c>
      <c r="X3182" s="122">
        <v>3.2674115919069999</v>
      </c>
      <c r="Y3182" s="122">
        <v>3.5951000032225</v>
      </c>
      <c r="Z3182" s="122">
        <v>3.1631265533459998</v>
      </c>
      <c r="AA3182" s="122">
        <v>3.3413248134384999</v>
      </c>
      <c r="AB3182" s="122">
        <v>3.457363761666</v>
      </c>
      <c r="AC3182" s="122">
        <v>4.0508343881890001</v>
      </c>
      <c r="AD3182" s="122">
        <v>4.5688587162934997</v>
      </c>
      <c r="AE3182" s="122">
        <v>3.5685729490810001</v>
      </c>
      <c r="AF3182" s="122">
        <v>3.5641270290554998</v>
      </c>
      <c r="AG3182" s="122">
        <v>3.9144624505844998</v>
      </c>
      <c r="AH3182" s="122">
        <v>4.1056822774704997</v>
      </c>
      <c r="AI3182" s="122">
        <v>3.5821008673539998</v>
      </c>
      <c r="AJ3182" s="122">
        <v>3.6816442959479998</v>
      </c>
      <c r="AK3182" s="122">
        <v>3.6144259617799999</v>
      </c>
      <c r="AL3182" s="122">
        <v>0</v>
      </c>
    </row>
    <row r="3183" spans="1:38" hidden="1" x14ac:dyDescent="0.25">
      <c r="A3183" s="122" t="s">
        <v>2014</v>
      </c>
      <c r="B3183" s="122">
        <v>1</v>
      </c>
      <c r="C3183" s="122" t="s">
        <v>2201</v>
      </c>
      <c r="D3183" s="122" t="s">
        <v>2121</v>
      </c>
      <c r="E3183" s="122">
        <v>58</v>
      </c>
      <c r="F3183" s="122">
        <v>27.55082281892</v>
      </c>
      <c r="G3183" s="122">
        <v>28.946209501885999</v>
      </c>
      <c r="H3183" s="122">
        <v>26.6175675224465</v>
      </c>
      <c r="I3183" s="122">
        <v>26.381768935122999</v>
      </c>
      <c r="J3183" s="122">
        <v>28.135809624275499</v>
      </c>
      <c r="K3183" s="122">
        <v>27.340435712323</v>
      </c>
      <c r="L3183" s="122">
        <v>28.1880306710855</v>
      </c>
      <c r="M3183" s="122">
        <v>27.596340235486501</v>
      </c>
      <c r="N3183" s="122">
        <v>27.7207552466595</v>
      </c>
      <c r="O3183" s="122">
        <v>26.654416188814501</v>
      </c>
      <c r="P3183" s="122">
        <v>27.973023378078</v>
      </c>
      <c r="Q3183" s="122">
        <v>27.0725672826545</v>
      </c>
      <c r="R3183" s="122">
        <v>28.236435780832998</v>
      </c>
      <c r="S3183" s="122">
        <v>26.753235762064499</v>
      </c>
      <c r="T3183" s="122">
        <v>29.913696034764499</v>
      </c>
      <c r="U3183" s="122">
        <v>25.8573942223315</v>
      </c>
      <c r="V3183" s="122">
        <v>25.711425783016999</v>
      </c>
      <c r="W3183" s="122">
        <v>27.653192986773</v>
      </c>
      <c r="X3183" s="122">
        <v>24.973948838527001</v>
      </c>
      <c r="Y3183" s="122">
        <v>26.656013097232002</v>
      </c>
      <c r="Z3183" s="122">
        <v>27.019765595086501</v>
      </c>
      <c r="AA3183" s="122">
        <v>22.3229550381505</v>
      </c>
      <c r="AB3183" s="122">
        <v>25.675995042185001</v>
      </c>
      <c r="AC3183" s="122">
        <v>26.033373948613502</v>
      </c>
      <c r="AD3183" s="122">
        <v>26.500452734824499</v>
      </c>
      <c r="AE3183" s="122">
        <v>27.379957261202499</v>
      </c>
      <c r="AF3183" s="122">
        <v>26.534366513075</v>
      </c>
      <c r="AG3183" s="122">
        <v>26.264468761000501</v>
      </c>
      <c r="AH3183" s="122">
        <v>27.098091842696999</v>
      </c>
      <c r="AI3183" s="122">
        <v>25.212115325056001</v>
      </c>
      <c r="AJ3183" s="122">
        <v>24.297981941539</v>
      </c>
      <c r="AK3183" s="122">
        <v>24.563741524686499</v>
      </c>
      <c r="AL3183" s="122">
        <v>0</v>
      </c>
    </row>
    <row r="3184" spans="1:38" hidden="1" x14ac:dyDescent="0.25">
      <c r="A3184" s="122" t="s">
        <v>2014</v>
      </c>
      <c r="B3184" s="122">
        <v>1</v>
      </c>
      <c r="C3184" s="122" t="s">
        <v>2201</v>
      </c>
      <c r="D3184" s="122" t="s">
        <v>2139</v>
      </c>
      <c r="E3184" s="122">
        <v>58</v>
      </c>
      <c r="F3184" s="122">
        <v>0</v>
      </c>
      <c r="G3184" s="122">
        <v>0</v>
      </c>
      <c r="H3184" s="122">
        <v>0</v>
      </c>
      <c r="I3184" s="122">
        <v>0</v>
      </c>
      <c r="J3184" s="122">
        <v>0</v>
      </c>
      <c r="K3184" s="122">
        <v>0</v>
      </c>
      <c r="L3184" s="122">
        <v>0</v>
      </c>
      <c r="M3184" s="122">
        <v>0</v>
      </c>
      <c r="N3184" s="122">
        <v>0</v>
      </c>
      <c r="O3184" s="122">
        <v>0</v>
      </c>
      <c r="P3184" s="122">
        <v>0</v>
      </c>
      <c r="Q3184" s="122">
        <v>0</v>
      </c>
      <c r="R3184" s="122">
        <v>0</v>
      </c>
      <c r="S3184" s="122">
        <v>0</v>
      </c>
      <c r="T3184" s="122">
        <v>0</v>
      </c>
      <c r="U3184" s="122">
        <v>0</v>
      </c>
      <c r="V3184" s="122">
        <v>0</v>
      </c>
      <c r="W3184" s="122">
        <v>0</v>
      </c>
      <c r="X3184" s="122">
        <v>0</v>
      </c>
      <c r="Y3184" s="122">
        <v>0</v>
      </c>
      <c r="Z3184" s="122">
        <v>0</v>
      </c>
      <c r="AA3184" s="122">
        <v>0</v>
      </c>
      <c r="AB3184" s="122">
        <v>0</v>
      </c>
      <c r="AC3184" s="122">
        <v>0</v>
      </c>
      <c r="AD3184" s="122">
        <v>0</v>
      </c>
      <c r="AE3184" s="122">
        <v>0</v>
      </c>
      <c r="AF3184" s="122">
        <v>0</v>
      </c>
      <c r="AG3184" s="122">
        <v>0</v>
      </c>
      <c r="AH3184" s="122">
        <v>0</v>
      </c>
      <c r="AI3184" s="122">
        <v>0</v>
      </c>
      <c r="AJ3184" s="122">
        <v>0</v>
      </c>
      <c r="AK3184" s="122">
        <v>0</v>
      </c>
      <c r="AL3184" s="122">
        <v>0</v>
      </c>
    </row>
    <row r="3185" spans="1:38" hidden="1" x14ac:dyDescent="0.25">
      <c r="A3185" s="122" t="s">
        <v>2014</v>
      </c>
      <c r="B3185" s="122">
        <v>1</v>
      </c>
      <c r="C3185" s="122" t="s">
        <v>2201</v>
      </c>
      <c r="D3185" s="122" t="s">
        <v>2122</v>
      </c>
      <c r="E3185" s="122">
        <v>58</v>
      </c>
      <c r="F3185" s="122">
        <v>2.0629079975975002</v>
      </c>
      <c r="G3185" s="122">
        <v>2.0628308152344998</v>
      </c>
      <c r="H3185" s="122">
        <v>2.0300987890609998</v>
      </c>
      <c r="I3185" s="122">
        <v>2.2659365936019999</v>
      </c>
      <c r="J3185" s="122">
        <v>2.0430460286545</v>
      </c>
      <c r="K3185" s="122">
        <v>2.2021255852585</v>
      </c>
      <c r="L3185" s="122">
        <v>2.1186555523920001</v>
      </c>
      <c r="M3185" s="122">
        <v>2.4613489769550001</v>
      </c>
      <c r="N3185" s="122">
        <v>2.5301337278455001</v>
      </c>
      <c r="O3185" s="122">
        <v>2.1491537171020001</v>
      </c>
      <c r="P3185" s="122">
        <v>2.2340942596929998</v>
      </c>
      <c r="Q3185" s="122">
        <v>2.0791046741870001</v>
      </c>
      <c r="R3185" s="122">
        <v>2.0676418890420001</v>
      </c>
      <c r="S3185" s="122">
        <v>2.1237146490010002</v>
      </c>
      <c r="T3185" s="122">
        <v>2.2057588633595002</v>
      </c>
      <c r="U3185" s="122">
        <v>2.3301822427290002</v>
      </c>
      <c r="V3185" s="122">
        <v>2.1440577419800002</v>
      </c>
      <c r="W3185" s="122">
        <v>2.1030128093039999</v>
      </c>
      <c r="X3185" s="122">
        <v>2.1118565994754999</v>
      </c>
      <c r="Y3185" s="122">
        <v>2.1493638553975001</v>
      </c>
      <c r="Z3185" s="122">
        <v>2.2666387321695001</v>
      </c>
      <c r="AA3185" s="122">
        <v>2.2678959426519998</v>
      </c>
      <c r="AB3185" s="122">
        <v>2.1626652571560001</v>
      </c>
      <c r="AC3185" s="122">
        <v>2.3447788834505001</v>
      </c>
      <c r="AD3185" s="122">
        <v>2.3982814025794998</v>
      </c>
      <c r="AE3185" s="122">
        <v>2.4194667402090002</v>
      </c>
      <c r="AF3185" s="122">
        <v>2.2975772831280001</v>
      </c>
      <c r="AG3185" s="122">
        <v>2.2262964630525</v>
      </c>
      <c r="AH3185" s="122">
        <v>2.1247698128304999</v>
      </c>
      <c r="AI3185" s="122">
        <v>2.328260140277</v>
      </c>
      <c r="AJ3185" s="122">
        <v>2.057431429767</v>
      </c>
      <c r="AK3185" s="122">
        <v>2.0851627687765002</v>
      </c>
      <c r="AL3185" s="122">
        <v>0</v>
      </c>
    </row>
    <row r="3186" spans="1:38" hidden="1" x14ac:dyDescent="0.25">
      <c r="A3186" s="122" t="s">
        <v>2014</v>
      </c>
      <c r="B3186" s="122">
        <v>1</v>
      </c>
      <c r="C3186" s="122" t="s">
        <v>2201</v>
      </c>
      <c r="D3186" s="122" t="s">
        <v>2123</v>
      </c>
      <c r="E3186" s="122">
        <v>58</v>
      </c>
      <c r="F3186" s="122">
        <v>2.2087782734919998</v>
      </c>
      <c r="G3186" s="122">
        <v>2.1720944604439998</v>
      </c>
      <c r="H3186" s="122">
        <v>2.4248746567685</v>
      </c>
      <c r="I3186" s="122">
        <v>2.2423212416679998</v>
      </c>
      <c r="J3186" s="122">
        <v>2.3555957978755</v>
      </c>
      <c r="K3186" s="122">
        <v>2.301799074342</v>
      </c>
      <c r="L3186" s="122">
        <v>2.4274640147515001</v>
      </c>
      <c r="M3186" s="122">
        <v>2.1076487527735002</v>
      </c>
      <c r="N3186" s="122">
        <v>2.1699583634164998</v>
      </c>
      <c r="O3186" s="122">
        <v>2.3837527344109999</v>
      </c>
      <c r="P3186" s="122">
        <v>2.4019250299110002</v>
      </c>
      <c r="Q3186" s="122">
        <v>2.3299375350774998</v>
      </c>
      <c r="R3186" s="122">
        <v>2.4201501571095001</v>
      </c>
      <c r="S3186" s="122">
        <v>2.483437877744</v>
      </c>
      <c r="T3186" s="122">
        <v>2.3218397758474998</v>
      </c>
      <c r="U3186" s="122">
        <v>2.1591322464424998</v>
      </c>
      <c r="V3186" s="122">
        <v>2.1691657678145</v>
      </c>
      <c r="W3186" s="122">
        <v>2.0249810344105001</v>
      </c>
      <c r="X3186" s="122">
        <v>2.2211901811265</v>
      </c>
      <c r="Y3186" s="122">
        <v>2.3114422717285001</v>
      </c>
      <c r="Z3186" s="122">
        <v>2.1337442595295002</v>
      </c>
      <c r="AA3186" s="122">
        <v>2.4115990007139998</v>
      </c>
      <c r="AB3186" s="122">
        <v>2.1723457389030001</v>
      </c>
      <c r="AC3186" s="122">
        <v>2.2358367326900002</v>
      </c>
      <c r="AD3186" s="122">
        <v>2.239334066639</v>
      </c>
      <c r="AE3186" s="122">
        <v>2.3756255884035</v>
      </c>
      <c r="AF3186" s="122">
        <v>2.1898004939560001</v>
      </c>
      <c r="AG3186" s="122">
        <v>2.1577774841334998</v>
      </c>
      <c r="AH3186" s="122">
        <v>2.548222901246</v>
      </c>
      <c r="AI3186" s="122">
        <v>2.0894663831394999</v>
      </c>
      <c r="AJ3186" s="122">
        <v>2.2617876744730001</v>
      </c>
      <c r="AK3186" s="122">
        <v>2.1965080040910001</v>
      </c>
      <c r="AL3186" s="122">
        <v>0</v>
      </c>
    </row>
    <row r="3187" spans="1:38" hidden="1" x14ac:dyDescent="0.25">
      <c r="A3187" s="122" t="s">
        <v>2014</v>
      </c>
      <c r="B3187" s="122">
        <v>1</v>
      </c>
      <c r="C3187" s="122" t="s">
        <v>2201</v>
      </c>
      <c r="D3187" s="122" t="s">
        <v>2140</v>
      </c>
      <c r="E3187" s="122">
        <v>58</v>
      </c>
      <c r="F3187" s="122">
        <v>0</v>
      </c>
      <c r="G3187" s="122">
        <v>0</v>
      </c>
      <c r="H3187" s="122">
        <v>0</v>
      </c>
      <c r="I3187" s="122">
        <v>0</v>
      </c>
      <c r="J3187" s="122">
        <v>0</v>
      </c>
      <c r="K3187" s="122">
        <v>0</v>
      </c>
      <c r="L3187" s="122">
        <v>0</v>
      </c>
      <c r="M3187" s="122">
        <v>0</v>
      </c>
      <c r="N3187" s="122">
        <v>0</v>
      </c>
      <c r="O3187" s="122">
        <v>0</v>
      </c>
      <c r="P3187" s="122">
        <v>0</v>
      </c>
      <c r="Q3187" s="122">
        <v>0</v>
      </c>
      <c r="R3187" s="122">
        <v>0</v>
      </c>
      <c r="S3187" s="122">
        <v>0</v>
      </c>
      <c r="T3187" s="122">
        <v>0</v>
      </c>
      <c r="U3187" s="122">
        <v>0</v>
      </c>
      <c r="V3187" s="122">
        <v>0</v>
      </c>
      <c r="W3187" s="122">
        <v>0</v>
      </c>
      <c r="X3187" s="122">
        <v>0</v>
      </c>
      <c r="Y3187" s="122">
        <v>0</v>
      </c>
      <c r="Z3187" s="122">
        <v>0</v>
      </c>
      <c r="AA3187" s="122">
        <v>0</v>
      </c>
      <c r="AB3187" s="122">
        <v>0</v>
      </c>
      <c r="AC3187" s="122">
        <v>0</v>
      </c>
      <c r="AD3187" s="122">
        <v>0</v>
      </c>
      <c r="AE3187" s="122">
        <v>0</v>
      </c>
      <c r="AF3187" s="122">
        <v>0</v>
      </c>
      <c r="AG3187" s="122">
        <v>0</v>
      </c>
      <c r="AH3187" s="122">
        <v>0</v>
      </c>
      <c r="AI3187" s="122">
        <v>0</v>
      </c>
      <c r="AJ3187" s="122">
        <v>0</v>
      </c>
      <c r="AK3187" s="122">
        <v>0</v>
      </c>
      <c r="AL3187" s="122">
        <v>0</v>
      </c>
    </row>
    <row r="3188" spans="1:38" hidden="1" x14ac:dyDescent="0.25">
      <c r="A3188" s="122" t="s">
        <v>2014</v>
      </c>
      <c r="B3188" s="122">
        <v>1</v>
      </c>
      <c r="C3188" s="122" t="s">
        <v>2201</v>
      </c>
      <c r="D3188" s="122" t="s">
        <v>2124</v>
      </c>
      <c r="E3188" s="122">
        <v>58</v>
      </c>
      <c r="F3188" s="122">
        <v>0.41448204344200001</v>
      </c>
      <c r="G3188" s="122">
        <v>0.40006916715599999</v>
      </c>
      <c r="H3188" s="122">
        <v>0.39761622783400002</v>
      </c>
      <c r="I3188" s="122">
        <v>0.40753670463149999</v>
      </c>
      <c r="J3188" s="122">
        <v>0.41835950322249998</v>
      </c>
      <c r="K3188" s="122">
        <v>0.4024985455665</v>
      </c>
      <c r="L3188" s="122">
        <v>0.41581652731500002</v>
      </c>
      <c r="M3188" s="122">
        <v>0.40007577996600002</v>
      </c>
      <c r="N3188" s="122">
        <v>0.452646129053</v>
      </c>
      <c r="O3188" s="122">
        <v>0.42981406313850001</v>
      </c>
      <c r="P3188" s="122">
        <v>0.42412782738749999</v>
      </c>
      <c r="Q3188" s="122">
        <v>0.42697761764499997</v>
      </c>
      <c r="R3188" s="122">
        <v>0.43340424201049998</v>
      </c>
      <c r="S3188" s="122">
        <v>0.42316307429700001</v>
      </c>
      <c r="T3188" s="122">
        <v>0.43199590902399998</v>
      </c>
      <c r="U3188" s="122">
        <v>0.43212525207899999</v>
      </c>
      <c r="V3188" s="122">
        <v>0.422501525223</v>
      </c>
      <c r="W3188" s="122">
        <v>0.40334056197250001</v>
      </c>
      <c r="X3188" s="122">
        <v>0.40366015128350002</v>
      </c>
      <c r="Y3188" s="122">
        <v>0.41984241555649998</v>
      </c>
      <c r="Z3188" s="122">
        <v>0.43102607903700002</v>
      </c>
      <c r="AA3188" s="122">
        <v>0.42700820113600002</v>
      </c>
      <c r="AB3188" s="122">
        <v>0.42136717446450001</v>
      </c>
      <c r="AC3188" s="122">
        <v>0.44167436940400001</v>
      </c>
      <c r="AD3188" s="122">
        <v>0.4537598014375</v>
      </c>
      <c r="AE3188" s="122">
        <v>0.47980697301500003</v>
      </c>
      <c r="AF3188" s="122">
        <v>0.46711966585300002</v>
      </c>
      <c r="AG3188" s="122">
        <v>0.46888362497050001</v>
      </c>
      <c r="AH3188" s="122">
        <v>0.44374600239899997</v>
      </c>
      <c r="AI3188" s="122">
        <v>0.44446247319999999</v>
      </c>
      <c r="AJ3188" s="122">
        <v>0.4226837180495</v>
      </c>
      <c r="AK3188" s="122">
        <v>0.41958106574600001</v>
      </c>
      <c r="AL3188" s="122">
        <v>0</v>
      </c>
    </row>
    <row r="3189" spans="1:38" hidden="1" x14ac:dyDescent="0.25">
      <c r="A3189" s="122" t="s">
        <v>2014</v>
      </c>
      <c r="B3189" s="122">
        <v>1</v>
      </c>
      <c r="C3189" s="122" t="s">
        <v>2201</v>
      </c>
      <c r="D3189" s="122" t="s">
        <v>2125</v>
      </c>
      <c r="E3189" s="122">
        <v>58</v>
      </c>
      <c r="F3189" s="122">
        <v>4.3124070455629999</v>
      </c>
      <c r="G3189" s="122">
        <v>3.7815820756265</v>
      </c>
      <c r="H3189" s="122">
        <v>3.9982307941894999</v>
      </c>
      <c r="I3189" s="122">
        <v>4.632473349673</v>
      </c>
      <c r="J3189" s="122">
        <v>4.4502897543950004</v>
      </c>
      <c r="K3189" s="122">
        <v>4.1771392107159997</v>
      </c>
      <c r="L3189" s="122">
        <v>4.1425929760985003</v>
      </c>
      <c r="M3189" s="122">
        <v>4.3107286579929998</v>
      </c>
      <c r="N3189" s="122">
        <v>4.2084545863744998</v>
      </c>
      <c r="O3189" s="122">
        <v>4.0331337745365001</v>
      </c>
      <c r="P3189" s="122">
        <v>3.9426826041949998</v>
      </c>
      <c r="Q3189" s="122">
        <v>4.2752580230805002</v>
      </c>
      <c r="R3189" s="122">
        <v>4.0472695330084996</v>
      </c>
      <c r="S3189" s="122">
        <v>4.4203975899624997</v>
      </c>
      <c r="T3189" s="122">
        <v>4.3436702377394996</v>
      </c>
      <c r="U3189" s="122">
        <v>4.3790079476450003</v>
      </c>
      <c r="V3189" s="122">
        <v>4.2801701238185004</v>
      </c>
      <c r="W3189" s="122">
        <v>4.3078469524075</v>
      </c>
      <c r="X3189" s="122">
        <v>4.1004287901645</v>
      </c>
      <c r="Y3189" s="122">
        <v>4.7647315375439998</v>
      </c>
      <c r="Z3189" s="122">
        <v>4.5553379596985</v>
      </c>
      <c r="AA3189" s="122">
        <v>4.3996080765260004</v>
      </c>
      <c r="AB3189" s="122">
        <v>4.4281550750680001</v>
      </c>
      <c r="AC3189" s="122">
        <v>4.3746447516359996</v>
      </c>
      <c r="AD3189" s="122">
        <v>4.9832796256135001</v>
      </c>
      <c r="AE3189" s="122">
        <v>3.6439921643405002</v>
      </c>
      <c r="AF3189" s="122">
        <v>3.9797250932854999</v>
      </c>
      <c r="AG3189" s="122">
        <v>4.0708540102165003</v>
      </c>
      <c r="AH3189" s="122">
        <v>4.4015222205244999</v>
      </c>
      <c r="AI3189" s="122">
        <v>4.4064565201799999</v>
      </c>
      <c r="AJ3189" s="122">
        <v>4.7159869357664999</v>
      </c>
      <c r="AK3189" s="122">
        <v>4.324822367696</v>
      </c>
      <c r="AL3189" s="122">
        <v>0</v>
      </c>
    </row>
    <row r="3190" spans="1:38" hidden="1" x14ac:dyDescent="0.25">
      <c r="A3190" s="122" t="s">
        <v>2014</v>
      </c>
      <c r="B3190" s="122">
        <v>1</v>
      </c>
      <c r="C3190" s="122" t="s">
        <v>2201</v>
      </c>
      <c r="D3190" s="122" t="s">
        <v>2126</v>
      </c>
      <c r="E3190" s="122">
        <v>58</v>
      </c>
      <c r="F3190" s="122">
        <v>8.3781810819405003</v>
      </c>
      <c r="G3190" s="122">
        <v>8.0931978119769994</v>
      </c>
      <c r="H3190" s="122">
        <v>7.5893087949979998</v>
      </c>
      <c r="I3190" s="122">
        <v>7.8649440079859998</v>
      </c>
      <c r="J3190" s="122">
        <v>7.7288207196960004</v>
      </c>
      <c r="K3190" s="122">
        <v>7.8003476458014998</v>
      </c>
      <c r="L3190" s="122">
        <v>7.4474634305284999</v>
      </c>
      <c r="M3190" s="122">
        <v>7.1972043461275002</v>
      </c>
      <c r="N3190" s="122">
        <v>7.7161789758125003</v>
      </c>
      <c r="O3190" s="122">
        <v>7.8449405457115002</v>
      </c>
      <c r="P3190" s="122">
        <v>6.9170635583545002</v>
      </c>
      <c r="Q3190" s="122">
        <v>7.1059520526429996</v>
      </c>
      <c r="R3190" s="122">
        <v>7.2455041471274999</v>
      </c>
      <c r="S3190" s="122">
        <v>7.2512180010725</v>
      </c>
      <c r="T3190" s="122">
        <v>7.1828460631539999</v>
      </c>
      <c r="U3190" s="122">
        <v>7.1160509313359999</v>
      </c>
      <c r="V3190" s="122">
        <v>7.6240224132085004</v>
      </c>
      <c r="W3190" s="122">
        <v>7.5428359499755002</v>
      </c>
      <c r="X3190" s="122">
        <v>7.0215041274295</v>
      </c>
      <c r="Y3190" s="122">
        <v>7.2565397650190002</v>
      </c>
      <c r="Z3190" s="122">
        <v>7.7596048789249998</v>
      </c>
      <c r="AA3190" s="122">
        <v>7.3907328239694996</v>
      </c>
      <c r="AB3190" s="122">
        <v>7.2909478206865002</v>
      </c>
      <c r="AC3190" s="122">
        <v>7.9041210947604998</v>
      </c>
      <c r="AD3190" s="122">
        <v>8.6204497159464992</v>
      </c>
      <c r="AE3190" s="122">
        <v>8.5546439134250001</v>
      </c>
      <c r="AF3190" s="122">
        <v>8.1889191174544997</v>
      </c>
      <c r="AG3190" s="122">
        <v>8.0683768168380006</v>
      </c>
      <c r="AH3190" s="122">
        <v>8.6325959675469992</v>
      </c>
      <c r="AI3190" s="122">
        <v>7.9799756575850003</v>
      </c>
      <c r="AJ3190" s="122">
        <v>7.5888053616719997</v>
      </c>
      <c r="AK3190" s="122">
        <v>7.7076725676880002</v>
      </c>
      <c r="AL3190" s="122">
        <v>0</v>
      </c>
    </row>
    <row r="3191" spans="1:38" hidden="1" x14ac:dyDescent="0.25">
      <c r="A3191" s="122" t="s">
        <v>2014</v>
      </c>
      <c r="B3191" s="122">
        <v>1</v>
      </c>
      <c r="C3191" s="122" t="s">
        <v>2201</v>
      </c>
      <c r="D3191" s="122" t="s">
        <v>2127</v>
      </c>
      <c r="E3191" s="122">
        <v>58</v>
      </c>
      <c r="F3191" s="122">
        <v>0.59525507729549998</v>
      </c>
      <c r="G3191" s="122">
        <v>0.53387164907249995</v>
      </c>
      <c r="H3191" s="122">
        <v>0.59188951846549998</v>
      </c>
      <c r="I3191" s="122">
        <v>0.60679627249550006</v>
      </c>
      <c r="J3191" s="122">
        <v>0.59756470255049998</v>
      </c>
      <c r="K3191" s="122">
        <v>0.58632643539600005</v>
      </c>
      <c r="L3191" s="122">
        <v>0.64092432953400003</v>
      </c>
      <c r="M3191" s="122">
        <v>0.579082956348</v>
      </c>
      <c r="N3191" s="122">
        <v>0.57445801419450004</v>
      </c>
      <c r="O3191" s="122">
        <v>0.624373222467</v>
      </c>
      <c r="P3191" s="122">
        <v>0.64088096522549998</v>
      </c>
      <c r="Q3191" s="122">
        <v>0.62544434594800002</v>
      </c>
      <c r="R3191" s="122">
        <v>0.68005973183500001</v>
      </c>
      <c r="S3191" s="122">
        <v>0.62302812205799996</v>
      </c>
      <c r="T3191" s="122">
        <v>0.63615776046250005</v>
      </c>
      <c r="U3191" s="122">
        <v>0.75288966468950003</v>
      </c>
      <c r="V3191" s="122">
        <v>0.66990362599450004</v>
      </c>
      <c r="W3191" s="122">
        <v>0.67678399520550003</v>
      </c>
      <c r="X3191" s="122">
        <v>0.60585628233</v>
      </c>
      <c r="Y3191" s="122">
        <v>0.62233642014449997</v>
      </c>
      <c r="Z3191" s="122">
        <v>0.60420362329199995</v>
      </c>
      <c r="AA3191" s="122">
        <v>0.66914198310799999</v>
      </c>
      <c r="AB3191" s="122">
        <v>0.59403839427000005</v>
      </c>
      <c r="AC3191" s="122">
        <v>0.65305279600400001</v>
      </c>
      <c r="AD3191" s="122">
        <v>0.618488904728</v>
      </c>
      <c r="AE3191" s="122">
        <v>0.61533981952200001</v>
      </c>
      <c r="AF3191" s="122">
        <v>0.63408674035949997</v>
      </c>
      <c r="AG3191" s="122">
        <v>0.58964811369750003</v>
      </c>
      <c r="AH3191" s="122">
        <v>0.68745636055750003</v>
      </c>
      <c r="AI3191" s="122">
        <v>0.59724360491249995</v>
      </c>
      <c r="AJ3191" s="122">
        <v>0.61410364542850004</v>
      </c>
      <c r="AK3191" s="122">
        <v>0.60537938504400002</v>
      </c>
      <c r="AL3191" s="122">
        <v>0</v>
      </c>
    </row>
    <row r="3192" spans="1:38" hidden="1" x14ac:dyDescent="0.25">
      <c r="A3192" s="122" t="s">
        <v>2014</v>
      </c>
      <c r="B3192" s="122">
        <v>1</v>
      </c>
      <c r="C3192" s="122" t="s">
        <v>2201</v>
      </c>
      <c r="D3192" s="122" t="s">
        <v>2128</v>
      </c>
      <c r="E3192" s="122">
        <v>58</v>
      </c>
      <c r="F3192" s="122">
        <v>4.8040418106949998</v>
      </c>
      <c r="G3192" s="122">
        <v>4.7426386645375</v>
      </c>
      <c r="H3192" s="122">
        <v>4.6469571819085003</v>
      </c>
      <c r="I3192" s="122">
        <v>5.2299274423629996</v>
      </c>
      <c r="J3192" s="122">
        <v>4.9484854365909996</v>
      </c>
      <c r="K3192" s="122">
        <v>5.2997693302729996</v>
      </c>
      <c r="L3192" s="122">
        <v>5.0117751326680002</v>
      </c>
      <c r="M3192" s="122">
        <v>5.7666653412934998</v>
      </c>
      <c r="N3192" s="122">
        <v>5.5242955371244999</v>
      </c>
      <c r="O3192" s="122">
        <v>4.9109431994500001</v>
      </c>
      <c r="P3192" s="122">
        <v>4.6971310864670004</v>
      </c>
      <c r="Q3192" s="122">
        <v>4.944878809964</v>
      </c>
      <c r="R3192" s="122">
        <v>4.910268374777</v>
      </c>
      <c r="S3192" s="122">
        <v>5.0956982349480002</v>
      </c>
      <c r="T3192" s="122">
        <v>5.1257455806510004</v>
      </c>
      <c r="U3192" s="122">
        <v>5.0745844804700004</v>
      </c>
      <c r="V3192" s="122">
        <v>4.8958256366480004</v>
      </c>
      <c r="W3192" s="122">
        <v>5.1425821123014996</v>
      </c>
      <c r="X3192" s="122">
        <v>4.9457792413800004</v>
      </c>
      <c r="Y3192" s="122">
        <v>5.0355970573755</v>
      </c>
      <c r="Z3192" s="122">
        <v>4.9298130725759997</v>
      </c>
      <c r="AA3192" s="122">
        <v>5.3372659340165001</v>
      </c>
      <c r="AB3192" s="122">
        <v>4.8467318719039998</v>
      </c>
      <c r="AC3192" s="122">
        <v>5.7541327907659996</v>
      </c>
      <c r="AD3192" s="122">
        <v>6.1447078193519999</v>
      </c>
      <c r="AE3192" s="122">
        <v>5.5294246728095002</v>
      </c>
      <c r="AF3192" s="122">
        <v>5.2605906137750003</v>
      </c>
      <c r="AG3192" s="122">
        <v>5.6658798613299997</v>
      </c>
      <c r="AH3192" s="122">
        <v>5.5717176452985004</v>
      </c>
      <c r="AI3192" s="122">
        <v>5.7996888020914996</v>
      </c>
      <c r="AJ3192" s="122">
        <v>5.0890047792204998</v>
      </c>
      <c r="AK3192" s="122">
        <v>5.2979170951504999</v>
      </c>
      <c r="AL3192" s="122">
        <v>0</v>
      </c>
    </row>
    <row r="3193" spans="1:38" hidden="1" x14ac:dyDescent="0.25">
      <c r="A3193" s="122" t="s">
        <v>2009</v>
      </c>
      <c r="B3193" s="122">
        <v>1</v>
      </c>
      <c r="C3193" s="122" t="s">
        <v>2202</v>
      </c>
      <c r="D3193" s="122" t="s">
        <v>2080</v>
      </c>
      <c r="E3193" s="122">
        <v>59</v>
      </c>
      <c r="F3193" s="122">
        <v>0.15141437343649999</v>
      </c>
      <c r="G3193" s="122">
        <v>0.15384144086150001</v>
      </c>
      <c r="H3193" s="122">
        <v>0.14791602350399999</v>
      </c>
      <c r="I3193" s="122">
        <v>0.14690656069999999</v>
      </c>
      <c r="J3193" s="122">
        <v>0.16073684593400001</v>
      </c>
      <c r="K3193" s="122">
        <v>0.164151952662</v>
      </c>
      <c r="L3193" s="122">
        <v>0.16979604625799999</v>
      </c>
      <c r="M3193" s="122">
        <v>0.17467177595799999</v>
      </c>
      <c r="N3193" s="122">
        <v>0.18795763904400001</v>
      </c>
      <c r="O3193" s="122">
        <v>0.18269833122500001</v>
      </c>
      <c r="P3193" s="122">
        <v>0.187756515121</v>
      </c>
      <c r="Q3193" s="122">
        <v>0.18651879464650001</v>
      </c>
      <c r="R3193" s="122">
        <v>0.1893192733065</v>
      </c>
      <c r="S3193" s="122">
        <v>0.19452650480950001</v>
      </c>
      <c r="T3193" s="122">
        <v>0.20432318214</v>
      </c>
      <c r="U3193" s="122">
        <v>0.1997252113155</v>
      </c>
      <c r="V3193" s="122">
        <v>0.20257165459650001</v>
      </c>
      <c r="W3193" s="122">
        <v>0.1867132062255</v>
      </c>
      <c r="X3193" s="122">
        <v>0.16347712586900001</v>
      </c>
      <c r="Y3193" s="122">
        <v>0.14832305539499999</v>
      </c>
      <c r="Z3193" s="122">
        <v>0.161441481888</v>
      </c>
      <c r="AA3193" s="122">
        <v>0.154816079459</v>
      </c>
      <c r="AB3193" s="122">
        <v>0.146911430393</v>
      </c>
      <c r="AC3193" s="122">
        <v>0.137205114485</v>
      </c>
      <c r="AD3193" s="122">
        <v>0.13245419361050001</v>
      </c>
      <c r="AE3193" s="122">
        <v>0.1310946855225</v>
      </c>
      <c r="AF3193" s="122">
        <v>0.124602418908</v>
      </c>
      <c r="AG3193" s="122">
        <v>0.1212609748395</v>
      </c>
      <c r="AH3193" s="122">
        <v>0.1231410292645</v>
      </c>
      <c r="AI3193" s="122">
        <v>0.12536678795549999</v>
      </c>
      <c r="AJ3193" s="122">
        <v>0.13379078884449999</v>
      </c>
      <c r="AK3193" s="122">
        <v>0.13970817908700001</v>
      </c>
      <c r="AL3193" s="122">
        <v>0</v>
      </c>
    </row>
    <row r="3194" spans="1:38" hidden="1" x14ac:dyDescent="0.25">
      <c r="A3194" s="122" t="s">
        <v>2009</v>
      </c>
      <c r="B3194" s="122">
        <v>1</v>
      </c>
      <c r="C3194" s="122" t="s">
        <v>2202</v>
      </c>
      <c r="D3194" s="122" t="s">
        <v>2081</v>
      </c>
      <c r="E3194" s="122">
        <v>59</v>
      </c>
      <c r="F3194" s="122">
        <v>1.4455754867785</v>
      </c>
      <c r="G3194" s="122">
        <v>1.5210093724380001</v>
      </c>
      <c r="H3194" s="122">
        <v>1.6324986937645001</v>
      </c>
      <c r="I3194" s="122">
        <v>1.7670787867255</v>
      </c>
      <c r="J3194" s="122">
        <v>1.81877899546</v>
      </c>
      <c r="K3194" s="122">
        <v>1.9323007354524999</v>
      </c>
      <c r="L3194" s="122">
        <v>1.9736285406825</v>
      </c>
      <c r="M3194" s="122">
        <v>1.9544317530624999</v>
      </c>
      <c r="N3194" s="122">
        <v>2.003275270489</v>
      </c>
      <c r="O3194" s="122">
        <v>1.9788686304630001</v>
      </c>
      <c r="P3194" s="122">
        <v>2.0018042789944999</v>
      </c>
      <c r="Q3194" s="122">
        <v>1.8937457488714999</v>
      </c>
      <c r="R3194" s="122">
        <v>1.9063533434240001</v>
      </c>
      <c r="S3194" s="122">
        <v>1.9112853857829999</v>
      </c>
      <c r="T3194" s="122">
        <v>1.8942423194925</v>
      </c>
      <c r="U3194" s="122">
        <v>1.8655180246084999</v>
      </c>
      <c r="V3194" s="122">
        <v>1.8994674438485</v>
      </c>
      <c r="W3194" s="122">
        <v>1.857768270507</v>
      </c>
      <c r="X3194" s="122">
        <v>1.7390354283155001</v>
      </c>
      <c r="Y3194" s="122">
        <v>1.4656359322415</v>
      </c>
      <c r="Z3194" s="122">
        <v>1.639626715943</v>
      </c>
      <c r="AA3194" s="122">
        <v>1.5941283875915</v>
      </c>
      <c r="AB3194" s="122">
        <v>1.433826316637</v>
      </c>
      <c r="AC3194" s="122">
        <v>1.4274478879804999</v>
      </c>
      <c r="AD3194" s="122">
        <v>1.401528907768</v>
      </c>
      <c r="AE3194" s="122">
        <v>1.3068906933569999</v>
      </c>
      <c r="AF3194" s="122">
        <v>1.2032873790884999</v>
      </c>
      <c r="AG3194" s="122">
        <v>1.113394350846</v>
      </c>
      <c r="AH3194" s="122">
        <v>1.1230883350584999</v>
      </c>
      <c r="AI3194" s="122">
        <v>1.0589784778144999</v>
      </c>
      <c r="AJ3194" s="122">
        <v>0.97471736360899996</v>
      </c>
      <c r="AK3194" s="122">
        <v>1.057045029944</v>
      </c>
      <c r="AL3194" s="122">
        <v>0</v>
      </c>
    </row>
    <row r="3195" spans="1:38" hidden="1" x14ac:dyDescent="0.25">
      <c r="A3195" s="122" t="s">
        <v>2009</v>
      </c>
      <c r="B3195" s="122">
        <v>1</v>
      </c>
      <c r="C3195" s="122" t="s">
        <v>2202</v>
      </c>
      <c r="D3195" s="122" t="s">
        <v>2082</v>
      </c>
      <c r="E3195" s="122">
        <v>59</v>
      </c>
      <c r="F3195" s="122">
        <v>0.66893553273799999</v>
      </c>
      <c r="G3195" s="122">
        <v>0.692827211567</v>
      </c>
      <c r="H3195" s="122">
        <v>0.73683888183599999</v>
      </c>
      <c r="I3195" s="122">
        <v>0.75429257673000005</v>
      </c>
      <c r="J3195" s="122">
        <v>0.80684899357450002</v>
      </c>
      <c r="K3195" s="122">
        <v>0.8694618324815</v>
      </c>
      <c r="L3195" s="122">
        <v>0.911480199065</v>
      </c>
      <c r="M3195" s="122">
        <v>0.90154047073300003</v>
      </c>
      <c r="N3195" s="122">
        <v>0.91331458516550001</v>
      </c>
      <c r="O3195" s="122">
        <v>0.91343784988900001</v>
      </c>
      <c r="P3195" s="122">
        <v>0.89639420369900003</v>
      </c>
      <c r="Q3195" s="122">
        <v>0.876659986645</v>
      </c>
      <c r="R3195" s="122">
        <v>0.85700834785750002</v>
      </c>
      <c r="S3195" s="122">
        <v>0.87015727683099997</v>
      </c>
      <c r="T3195" s="122">
        <v>0.87958736365550005</v>
      </c>
      <c r="U3195" s="122">
        <v>0.83055084985600003</v>
      </c>
      <c r="V3195" s="122">
        <v>0.87016748168949998</v>
      </c>
      <c r="W3195" s="122">
        <v>0.83895906283999999</v>
      </c>
      <c r="X3195" s="122">
        <v>0.81209616921649996</v>
      </c>
      <c r="Y3195" s="122">
        <v>0.76792664364149998</v>
      </c>
      <c r="Z3195" s="122">
        <v>0.81066211827150003</v>
      </c>
      <c r="AA3195" s="122">
        <v>0.82409869671549996</v>
      </c>
      <c r="AB3195" s="122">
        <v>0.80020092349600003</v>
      </c>
      <c r="AC3195" s="122">
        <v>0.83670261582399996</v>
      </c>
      <c r="AD3195" s="122">
        <v>0.822526104062</v>
      </c>
      <c r="AE3195" s="122">
        <v>0.68261667454099995</v>
      </c>
      <c r="AF3195" s="122">
        <v>0.72460985027750002</v>
      </c>
      <c r="AG3195" s="122">
        <v>0.72672101226249997</v>
      </c>
      <c r="AH3195" s="122">
        <v>0.79436989874099995</v>
      </c>
      <c r="AI3195" s="122">
        <v>0.70133148519599997</v>
      </c>
      <c r="AJ3195" s="122">
        <v>0.573332286907</v>
      </c>
      <c r="AK3195" s="122">
        <v>0.66307140662099995</v>
      </c>
      <c r="AL3195" s="122">
        <v>0</v>
      </c>
    </row>
    <row r="3196" spans="1:38" hidden="1" x14ac:dyDescent="0.25">
      <c r="A3196" s="122" t="s">
        <v>2009</v>
      </c>
      <c r="B3196" s="122">
        <v>1</v>
      </c>
      <c r="C3196" s="122" t="s">
        <v>2202</v>
      </c>
      <c r="D3196" s="122" t="s">
        <v>2135</v>
      </c>
      <c r="E3196" s="122">
        <v>59</v>
      </c>
      <c r="F3196" s="122">
        <v>1.2836578535E-3</v>
      </c>
      <c r="G3196" s="122">
        <v>1.2850674415E-3</v>
      </c>
      <c r="H3196" s="122">
        <v>1.3139462670000001E-3</v>
      </c>
      <c r="I3196" s="122">
        <v>1.2803275454999999E-3</v>
      </c>
      <c r="J3196" s="122">
        <v>1.2471399525000001E-3</v>
      </c>
      <c r="K3196" s="122">
        <v>1.2151251964999999E-3</v>
      </c>
      <c r="L3196" s="122">
        <v>1.2166388235000001E-3</v>
      </c>
      <c r="M3196" s="122">
        <v>1.249616669E-3</v>
      </c>
      <c r="N3196" s="122">
        <v>1.248593398E-3</v>
      </c>
      <c r="O3196" s="122">
        <v>1.2499840649999999E-3</v>
      </c>
      <c r="P3196" s="122">
        <v>1.226315643E-3</v>
      </c>
      <c r="Q3196" s="122">
        <v>1.224059698E-3</v>
      </c>
      <c r="R3196" s="122">
        <v>1.248256742E-3</v>
      </c>
      <c r="S3196" s="122">
        <v>1.244850167E-3</v>
      </c>
      <c r="T3196" s="122">
        <v>1.2417275660000001E-3</v>
      </c>
      <c r="U3196" s="122">
        <v>1.3149730095000001E-3</v>
      </c>
      <c r="V3196" s="122">
        <v>1.3316296905E-3</v>
      </c>
      <c r="W3196" s="122">
        <v>1.329322203E-3</v>
      </c>
      <c r="X3196" s="122">
        <v>1.3296601045000001E-3</v>
      </c>
      <c r="Y3196" s="122">
        <v>1.3320938114999999E-3</v>
      </c>
      <c r="Z3196" s="122">
        <v>1.3292523755E-3</v>
      </c>
      <c r="AA3196" s="122">
        <v>7.8963438599999997E-4</v>
      </c>
      <c r="AB3196" s="122">
        <v>7.8675608849999997E-4</v>
      </c>
      <c r="AC3196" s="122">
        <v>7.8991003899999996E-4</v>
      </c>
      <c r="AD3196" s="122">
        <v>7.9279506749999995E-4</v>
      </c>
      <c r="AE3196" s="122">
        <v>7.8977955299999996E-4</v>
      </c>
      <c r="AF3196" s="122">
        <v>7.9109238950000004E-4</v>
      </c>
      <c r="AG3196" s="122">
        <v>7.9370497150000002E-4</v>
      </c>
      <c r="AH3196" s="122">
        <v>7.9434242899999999E-4</v>
      </c>
      <c r="AI3196" s="122">
        <v>7.8938674349999995E-4</v>
      </c>
      <c r="AJ3196" s="122">
        <v>7.47623459E-4</v>
      </c>
      <c r="AK3196" s="122">
        <v>8.6902459650000004E-4</v>
      </c>
      <c r="AL3196" s="122">
        <v>0</v>
      </c>
    </row>
    <row r="3197" spans="1:38" hidden="1" x14ac:dyDescent="0.25">
      <c r="A3197" s="122" t="s">
        <v>2009</v>
      </c>
      <c r="B3197" s="122">
        <v>1</v>
      </c>
      <c r="C3197" s="122" t="s">
        <v>2202</v>
      </c>
      <c r="D3197" s="122" t="s">
        <v>2083</v>
      </c>
      <c r="E3197" s="122">
        <v>59</v>
      </c>
      <c r="F3197" s="122">
        <v>0.99126872287650003</v>
      </c>
      <c r="G3197" s="122">
        <v>1.0022239031185001</v>
      </c>
      <c r="H3197" s="122">
        <v>1.041836210576</v>
      </c>
      <c r="I3197" s="122">
        <v>1.1288071079335</v>
      </c>
      <c r="J3197" s="122">
        <v>1.1811416719985</v>
      </c>
      <c r="K3197" s="122">
        <v>1.143500037253</v>
      </c>
      <c r="L3197" s="122">
        <v>1.1823733977490001</v>
      </c>
      <c r="M3197" s="122">
        <v>1.2357863420285</v>
      </c>
      <c r="N3197" s="122">
        <v>1.290716560291</v>
      </c>
      <c r="O3197" s="122">
        <v>1.2877577930235</v>
      </c>
      <c r="P3197" s="122">
        <v>1.3348917589064999</v>
      </c>
      <c r="Q3197" s="122">
        <v>1.3256583371945001</v>
      </c>
      <c r="R3197" s="122">
        <v>1.28663102842</v>
      </c>
      <c r="S3197" s="122">
        <v>1.3014582295295001</v>
      </c>
      <c r="T3197" s="122">
        <v>1.3487113407905</v>
      </c>
      <c r="U3197" s="122">
        <v>1.2874581711444999</v>
      </c>
      <c r="V3197" s="122">
        <v>1.3401849749065</v>
      </c>
      <c r="W3197" s="122">
        <v>1.3132385826715001</v>
      </c>
      <c r="X3197" s="122">
        <v>1.3029979606990001</v>
      </c>
      <c r="Y3197" s="122">
        <v>1.2294610778045001</v>
      </c>
      <c r="Z3197" s="122">
        <v>1.225183906334</v>
      </c>
      <c r="AA3197" s="122">
        <v>1.2042907649654999</v>
      </c>
      <c r="AB3197" s="122">
        <v>1.1316681794529999</v>
      </c>
      <c r="AC3197" s="122">
        <v>1.1964704431394999</v>
      </c>
      <c r="AD3197" s="122">
        <v>1.1696849548765</v>
      </c>
      <c r="AE3197" s="122">
        <v>1.1216352496140001</v>
      </c>
      <c r="AF3197" s="122">
        <v>1.0422473606730001</v>
      </c>
      <c r="AG3197" s="122">
        <v>1.014759168783</v>
      </c>
      <c r="AH3197" s="122">
        <v>1.0115341441965</v>
      </c>
      <c r="AI3197" s="122">
        <v>0.95815297315199999</v>
      </c>
      <c r="AJ3197" s="122">
        <v>0.80243004580550004</v>
      </c>
      <c r="AK3197" s="122">
        <v>0.806270773459</v>
      </c>
      <c r="AL3197" s="122">
        <v>0</v>
      </c>
    </row>
    <row r="3198" spans="1:38" x14ac:dyDescent="0.25">
      <c r="A3198" s="122" t="s">
        <v>2009</v>
      </c>
      <c r="B3198" s="122">
        <v>1</v>
      </c>
      <c r="C3198" s="122" t="s">
        <v>2202</v>
      </c>
      <c r="D3198" s="122" t="s">
        <v>2084</v>
      </c>
      <c r="E3198" s="122">
        <v>59</v>
      </c>
      <c r="F3198" s="122">
        <v>5.1647610656290004</v>
      </c>
      <c r="G3198" s="122">
        <v>5.2064204712419997</v>
      </c>
      <c r="H3198" s="122">
        <v>5.3917112711259998</v>
      </c>
      <c r="I3198" s="122">
        <v>5.4882364816634999</v>
      </c>
      <c r="J3198" s="122">
        <v>5.7141657451660004</v>
      </c>
      <c r="K3198" s="122">
        <v>5.8028106292914998</v>
      </c>
      <c r="L3198" s="122">
        <v>5.8418767441624997</v>
      </c>
      <c r="M3198" s="122">
        <v>5.9106786114294998</v>
      </c>
      <c r="N3198" s="122">
        <v>5.9378226036969997</v>
      </c>
      <c r="O3198" s="122">
        <v>5.8168639987070003</v>
      </c>
      <c r="P3198" s="122">
        <v>5.8313170242155001</v>
      </c>
      <c r="Q3198" s="122">
        <v>5.6142545719910002</v>
      </c>
      <c r="R3198" s="122">
        <v>5.4941521467029997</v>
      </c>
      <c r="S3198" s="122">
        <v>5.259137618245</v>
      </c>
      <c r="T3198" s="122">
        <v>5.0816656267190004</v>
      </c>
      <c r="U3198" s="122">
        <v>4.5673914552569999</v>
      </c>
      <c r="V3198" s="122">
        <v>4.5966673837869996</v>
      </c>
      <c r="W3198" s="122">
        <v>4.3597138527404997</v>
      </c>
      <c r="X3198" s="122">
        <v>4.1103790660264998</v>
      </c>
      <c r="Y3198" s="122">
        <v>3.9322889871754998</v>
      </c>
      <c r="Z3198" s="122">
        <v>3.7962169118050002</v>
      </c>
      <c r="AA3198" s="122">
        <v>3.6156363106164999</v>
      </c>
      <c r="AB3198" s="122">
        <v>3.472076213986</v>
      </c>
      <c r="AC3198" s="122">
        <v>3.2907404472795001</v>
      </c>
      <c r="AD3198" s="122">
        <v>3.0359522192849999</v>
      </c>
      <c r="AE3198" s="122">
        <v>2.7978236111935</v>
      </c>
      <c r="AF3198" s="122">
        <v>2.6202978235545</v>
      </c>
      <c r="AG3198" s="122">
        <v>2.5086910336904999</v>
      </c>
      <c r="AH3198" s="122">
        <v>2.4506823058434999</v>
      </c>
      <c r="AI3198" s="122">
        <v>2.5380230997409998</v>
      </c>
      <c r="AJ3198" s="122">
        <v>2.1642308539155</v>
      </c>
      <c r="AK3198" s="122">
        <v>2.24793059281</v>
      </c>
      <c r="AL3198" s="122">
        <v>0</v>
      </c>
    </row>
    <row r="3199" spans="1:38" hidden="1" x14ac:dyDescent="0.25">
      <c r="A3199" s="122" t="s">
        <v>2009</v>
      </c>
      <c r="B3199" s="122">
        <v>1</v>
      </c>
      <c r="C3199" s="122" t="s">
        <v>2202</v>
      </c>
      <c r="D3199" s="122" t="s">
        <v>474</v>
      </c>
      <c r="E3199" s="122">
        <v>59</v>
      </c>
      <c r="F3199" s="122">
        <v>0.84439259355749996</v>
      </c>
      <c r="G3199" s="122">
        <v>0.87245439260199997</v>
      </c>
      <c r="H3199" s="122">
        <v>0.953042033904</v>
      </c>
      <c r="I3199" s="122">
        <v>1.020762626759</v>
      </c>
      <c r="J3199" s="122">
        <v>1.0633080779449999</v>
      </c>
      <c r="K3199" s="122">
        <v>1.0620871541775001</v>
      </c>
      <c r="L3199" s="122">
        <v>1.1056459841255</v>
      </c>
      <c r="M3199" s="122">
        <v>1.1355969342765</v>
      </c>
      <c r="N3199" s="122">
        <v>1.173730069716</v>
      </c>
      <c r="O3199" s="122">
        <v>1.1749107463699999</v>
      </c>
      <c r="P3199" s="122">
        <v>1.1922238353379999</v>
      </c>
      <c r="Q3199" s="122">
        <v>1.1884266580759999</v>
      </c>
      <c r="R3199" s="122">
        <v>1.164120567318</v>
      </c>
      <c r="S3199" s="122">
        <v>1.1409032790655</v>
      </c>
      <c r="T3199" s="122">
        <v>1.1548150772129999</v>
      </c>
      <c r="U3199" s="122">
        <v>1.1204750154309999</v>
      </c>
      <c r="V3199" s="122">
        <v>1.14306050237</v>
      </c>
      <c r="W3199" s="122">
        <v>1.0673308727355</v>
      </c>
      <c r="X3199" s="122">
        <v>1.0183272036455</v>
      </c>
      <c r="Y3199" s="122">
        <v>0.96115193090249995</v>
      </c>
      <c r="Z3199" s="122">
        <v>1.0024485296000001</v>
      </c>
      <c r="AA3199" s="122">
        <v>0.97768098663049996</v>
      </c>
      <c r="AB3199" s="122">
        <v>0.94498865711250002</v>
      </c>
      <c r="AC3199" s="122">
        <v>0.9375186571245</v>
      </c>
      <c r="AD3199" s="122">
        <v>0.90882061568450001</v>
      </c>
      <c r="AE3199" s="122">
        <v>0.91113881575650002</v>
      </c>
      <c r="AF3199" s="122">
        <v>0.90011373519250004</v>
      </c>
      <c r="AG3199" s="122">
        <v>0.86850034909350005</v>
      </c>
      <c r="AH3199" s="122">
        <v>0.83439372064399997</v>
      </c>
      <c r="AI3199" s="122">
        <v>0.83791810255999999</v>
      </c>
      <c r="AJ3199" s="122">
        <v>0.73809801393950003</v>
      </c>
      <c r="AK3199" s="122">
        <v>0.78680947693699999</v>
      </c>
      <c r="AL3199" s="122">
        <v>0</v>
      </c>
    </row>
    <row r="3200" spans="1:38" hidden="1" x14ac:dyDescent="0.25">
      <c r="A3200" s="122" t="s">
        <v>2009</v>
      </c>
      <c r="B3200" s="122">
        <v>1</v>
      </c>
      <c r="C3200" s="122" t="s">
        <v>2202</v>
      </c>
      <c r="D3200" s="122" t="s">
        <v>2085</v>
      </c>
      <c r="E3200" s="122">
        <v>59</v>
      </c>
      <c r="F3200" s="122">
        <v>0.5217647581075</v>
      </c>
      <c r="G3200" s="122">
        <v>0.53952641056149997</v>
      </c>
      <c r="H3200" s="122">
        <v>0.55423550633850005</v>
      </c>
      <c r="I3200" s="122">
        <v>0.57130678304500004</v>
      </c>
      <c r="J3200" s="122">
        <v>0.58044844983199995</v>
      </c>
      <c r="K3200" s="122">
        <v>0.60187446138900003</v>
      </c>
      <c r="L3200" s="122">
        <v>0.61577113985550003</v>
      </c>
      <c r="M3200" s="122">
        <v>0.62534936297849997</v>
      </c>
      <c r="N3200" s="122">
        <v>0.60388203381399996</v>
      </c>
      <c r="O3200" s="122">
        <v>0.57766647940799998</v>
      </c>
      <c r="P3200" s="122">
        <v>0.59971231282100002</v>
      </c>
      <c r="Q3200" s="122">
        <v>0.57673907857100004</v>
      </c>
      <c r="R3200" s="122">
        <v>0.54512987809400004</v>
      </c>
      <c r="S3200" s="122">
        <v>0.54107534088800002</v>
      </c>
      <c r="T3200" s="122">
        <v>0.52172070750199995</v>
      </c>
      <c r="U3200" s="122">
        <v>0.46333612201949997</v>
      </c>
      <c r="V3200" s="122">
        <v>0.46628096533899999</v>
      </c>
      <c r="W3200" s="122">
        <v>0.43037825558499998</v>
      </c>
      <c r="X3200" s="122">
        <v>0.40145142175749998</v>
      </c>
      <c r="Y3200" s="122">
        <v>0.37396068552299999</v>
      </c>
      <c r="Z3200" s="122">
        <v>0.380766773856</v>
      </c>
      <c r="AA3200" s="122">
        <v>0.34779901422949999</v>
      </c>
      <c r="AB3200" s="122">
        <v>0.32984580742649999</v>
      </c>
      <c r="AC3200" s="122">
        <v>0.3039120784005</v>
      </c>
      <c r="AD3200" s="122">
        <v>0.28404871168849999</v>
      </c>
      <c r="AE3200" s="122">
        <v>0.25180504500500001</v>
      </c>
      <c r="AF3200" s="122">
        <v>0.22503209988100001</v>
      </c>
      <c r="AG3200" s="122">
        <v>0.21021004962949999</v>
      </c>
      <c r="AH3200" s="122">
        <v>0.21635600639999999</v>
      </c>
      <c r="AI3200" s="122">
        <v>0.22247228910649999</v>
      </c>
      <c r="AJ3200" s="122">
        <v>0.20523325653499999</v>
      </c>
      <c r="AK3200" s="122">
        <v>0.21613922966900001</v>
      </c>
      <c r="AL3200" s="122">
        <v>0</v>
      </c>
    </row>
    <row r="3201" spans="1:38" hidden="1" x14ac:dyDescent="0.25">
      <c r="A3201" s="122" t="s">
        <v>2009</v>
      </c>
      <c r="B3201" s="122">
        <v>1</v>
      </c>
      <c r="C3201" s="122" t="s">
        <v>2202</v>
      </c>
      <c r="D3201" s="122" t="s">
        <v>2086</v>
      </c>
      <c r="E3201" s="122">
        <v>59</v>
      </c>
      <c r="F3201" s="122">
        <v>6.95387998575E-2</v>
      </c>
      <c r="G3201" s="122">
        <v>6.7810487850999995E-2</v>
      </c>
      <c r="H3201" s="122">
        <v>7.1989709412000003E-2</v>
      </c>
      <c r="I3201" s="122">
        <v>7.1198403962500004E-2</v>
      </c>
      <c r="J3201" s="122">
        <v>7.7104189086500005E-2</v>
      </c>
      <c r="K3201" s="122">
        <v>7.2844440862499998E-2</v>
      </c>
      <c r="L3201" s="122">
        <v>6.9783534697999999E-2</v>
      </c>
      <c r="M3201" s="122">
        <v>7.1438454344999999E-2</v>
      </c>
      <c r="N3201" s="122">
        <v>6.6504467813500001E-2</v>
      </c>
      <c r="O3201" s="122">
        <v>6.4235084689999999E-2</v>
      </c>
      <c r="P3201" s="122">
        <v>6.3796007170500005E-2</v>
      </c>
      <c r="Q3201" s="122">
        <v>7.0843319889E-2</v>
      </c>
      <c r="R3201" s="122">
        <v>6.1145436890499998E-2</v>
      </c>
      <c r="S3201" s="122">
        <v>7.3527007908E-2</v>
      </c>
      <c r="T3201" s="122">
        <v>6.0967531021999997E-2</v>
      </c>
      <c r="U3201" s="122">
        <v>5.2959888195500002E-2</v>
      </c>
      <c r="V3201" s="122">
        <v>5.2211208790999997E-2</v>
      </c>
      <c r="W3201" s="122">
        <v>4.1648699480499998E-2</v>
      </c>
      <c r="X3201" s="122">
        <v>4.0451054372999999E-2</v>
      </c>
      <c r="Y3201" s="122">
        <v>3.9001299395499997E-2</v>
      </c>
      <c r="Z3201" s="122">
        <v>3.2429436824500002E-2</v>
      </c>
      <c r="AA3201" s="122">
        <v>3.1948782766000001E-2</v>
      </c>
      <c r="AB3201" s="122">
        <v>2.8144283686499998E-2</v>
      </c>
      <c r="AC3201" s="122">
        <v>2.6686470509500002E-2</v>
      </c>
      <c r="AD3201" s="122">
        <v>2.5956208366499998E-2</v>
      </c>
      <c r="AE3201" s="122">
        <v>2.07415530475E-2</v>
      </c>
      <c r="AF3201" s="122">
        <v>1.8968202223999999E-2</v>
      </c>
      <c r="AG3201" s="122">
        <v>1.769415123E-2</v>
      </c>
      <c r="AH3201" s="122">
        <v>1.6600961782E-2</v>
      </c>
      <c r="AI3201" s="122">
        <v>1.8142881983999999E-2</v>
      </c>
      <c r="AJ3201" s="122">
        <v>1.4406237797500001E-2</v>
      </c>
      <c r="AK3201" s="122">
        <v>1.482227574E-2</v>
      </c>
      <c r="AL3201" s="122">
        <v>0</v>
      </c>
    </row>
    <row r="3202" spans="1:38" hidden="1" x14ac:dyDescent="0.25">
      <c r="A3202" s="122" t="s">
        <v>2009</v>
      </c>
      <c r="B3202" s="122">
        <v>1</v>
      </c>
      <c r="C3202" s="122" t="s">
        <v>2202</v>
      </c>
      <c r="D3202" s="122" t="s">
        <v>2087</v>
      </c>
      <c r="E3202" s="122">
        <v>59</v>
      </c>
      <c r="F3202" s="122">
        <v>0.18475871163099999</v>
      </c>
      <c r="G3202" s="122">
        <v>0.192851614206</v>
      </c>
      <c r="H3202" s="122">
        <v>0.18567798020099999</v>
      </c>
      <c r="I3202" s="122">
        <v>0.2087773150985</v>
      </c>
      <c r="J3202" s="122">
        <v>0.2052346278835</v>
      </c>
      <c r="K3202" s="122">
        <v>0.20657292971749999</v>
      </c>
      <c r="L3202" s="122">
        <v>0.21356041036500001</v>
      </c>
      <c r="M3202" s="122">
        <v>0.2132176110025</v>
      </c>
      <c r="N3202" s="122">
        <v>0.21310394283</v>
      </c>
      <c r="O3202" s="122">
        <v>0.20419444206599999</v>
      </c>
      <c r="P3202" s="122">
        <v>0.20373879597799999</v>
      </c>
      <c r="Q3202" s="122">
        <v>0.18709959170150001</v>
      </c>
      <c r="R3202" s="122">
        <v>0.18862966886800001</v>
      </c>
      <c r="S3202" s="122">
        <v>0.191328621364</v>
      </c>
      <c r="T3202" s="122">
        <v>0.19233734950850001</v>
      </c>
      <c r="U3202" s="122">
        <v>0.1828548615575</v>
      </c>
      <c r="V3202" s="122">
        <v>0.17886167680699999</v>
      </c>
      <c r="W3202" s="122">
        <v>0.1917867848725</v>
      </c>
      <c r="X3202" s="122">
        <v>0.17387001146200001</v>
      </c>
      <c r="Y3202" s="122">
        <v>0.14069327431949999</v>
      </c>
      <c r="Z3202" s="122">
        <v>0.14107492215199999</v>
      </c>
      <c r="AA3202" s="122">
        <v>0.12766144309550001</v>
      </c>
      <c r="AB3202" s="122">
        <v>0.1247999778655</v>
      </c>
      <c r="AC3202" s="122">
        <v>0.116993009257</v>
      </c>
      <c r="AD3202" s="122">
        <v>0.1047831526745</v>
      </c>
      <c r="AE3202" s="122">
        <v>9.3545871956000004E-2</v>
      </c>
      <c r="AF3202" s="122">
        <v>9.1858269435000001E-2</v>
      </c>
      <c r="AG3202" s="122">
        <v>8.6026826059500003E-2</v>
      </c>
      <c r="AH3202" s="122">
        <v>7.71362483095E-2</v>
      </c>
      <c r="AI3202" s="122">
        <v>7.4490231498000006E-2</v>
      </c>
      <c r="AJ3202" s="122">
        <v>6.4236365594000006E-2</v>
      </c>
      <c r="AK3202" s="122">
        <v>6.7943717183999996E-2</v>
      </c>
      <c r="AL3202" s="122">
        <v>0</v>
      </c>
    </row>
    <row r="3203" spans="1:38" hidden="1" x14ac:dyDescent="0.25">
      <c r="A3203" s="122" t="s">
        <v>2009</v>
      </c>
      <c r="B3203" s="122">
        <v>1</v>
      </c>
      <c r="C3203" s="122" t="s">
        <v>2202</v>
      </c>
      <c r="D3203" s="122" t="s">
        <v>2088</v>
      </c>
      <c r="E3203" s="122">
        <v>59</v>
      </c>
      <c r="F3203" s="122">
        <v>2.7933548749330002</v>
      </c>
      <c r="G3203" s="122">
        <v>2.8916679222805</v>
      </c>
      <c r="H3203" s="122">
        <v>3.0633638634604998</v>
      </c>
      <c r="I3203" s="122">
        <v>3.1227850135885</v>
      </c>
      <c r="J3203" s="122">
        <v>3.2103495033404998</v>
      </c>
      <c r="K3203" s="122">
        <v>3.3720933861360001</v>
      </c>
      <c r="L3203" s="122">
        <v>3.470434374156</v>
      </c>
      <c r="M3203" s="122">
        <v>3.5332895593525002</v>
      </c>
      <c r="N3203" s="122">
        <v>3.6023095656095001</v>
      </c>
      <c r="O3203" s="122">
        <v>3.4613690224929998</v>
      </c>
      <c r="P3203" s="122">
        <v>3.596410782925</v>
      </c>
      <c r="Q3203" s="122">
        <v>3.5043956585589999</v>
      </c>
      <c r="R3203" s="122">
        <v>3.7201946240675001</v>
      </c>
      <c r="S3203" s="122">
        <v>3.7215854845175</v>
      </c>
      <c r="T3203" s="122">
        <v>3.6820067404230001</v>
      </c>
      <c r="U3203" s="122">
        <v>3.4356630656045</v>
      </c>
      <c r="V3203" s="122">
        <v>3.4985591847680002</v>
      </c>
      <c r="W3203" s="122">
        <v>3.5425380557219999</v>
      </c>
      <c r="X3203" s="122">
        <v>3.3467615650455</v>
      </c>
      <c r="Y3203" s="122">
        <v>3.1761902709335001</v>
      </c>
      <c r="Z3203" s="122">
        <v>3.1329316587965002</v>
      </c>
      <c r="AA3203" s="122">
        <v>2.9305131870790002</v>
      </c>
      <c r="AB3203" s="122">
        <v>2.73317782635</v>
      </c>
      <c r="AC3203" s="122">
        <v>2.6875798814774998</v>
      </c>
      <c r="AD3203" s="122">
        <v>2.7203036579890001</v>
      </c>
      <c r="AE3203" s="122">
        <v>2.658087429159</v>
      </c>
      <c r="AF3203" s="122">
        <v>2.5769582966089999</v>
      </c>
      <c r="AG3203" s="122">
        <v>2.4724555830199999</v>
      </c>
      <c r="AH3203" s="122">
        <v>2.3739739094679999</v>
      </c>
      <c r="AI3203" s="122">
        <v>2.3240351295249999</v>
      </c>
      <c r="AJ3203" s="122">
        <v>2.0522109424870001</v>
      </c>
      <c r="AK3203" s="122">
        <v>2.1043766567934998</v>
      </c>
      <c r="AL3203" s="122">
        <v>0</v>
      </c>
    </row>
    <row r="3204" spans="1:38" hidden="1" x14ac:dyDescent="0.25">
      <c r="A3204" s="122" t="s">
        <v>2009</v>
      </c>
      <c r="B3204" s="122">
        <v>1</v>
      </c>
      <c r="C3204" s="122" t="s">
        <v>2202</v>
      </c>
      <c r="D3204" s="122" t="s">
        <v>2089</v>
      </c>
      <c r="E3204" s="122">
        <v>59</v>
      </c>
      <c r="F3204" s="122">
        <v>2.2230266127884999</v>
      </c>
      <c r="G3204" s="122">
        <v>2.1953347274824999</v>
      </c>
      <c r="H3204" s="122">
        <v>2.2856827486940001</v>
      </c>
      <c r="I3204" s="122">
        <v>2.324364219669</v>
      </c>
      <c r="J3204" s="122">
        <v>2.4709030307795001</v>
      </c>
      <c r="K3204" s="122">
        <v>2.5954793105645</v>
      </c>
      <c r="L3204" s="122">
        <v>2.6539033610395002</v>
      </c>
      <c r="M3204" s="122">
        <v>2.76222019183</v>
      </c>
      <c r="N3204" s="122">
        <v>2.8137575578259999</v>
      </c>
      <c r="O3204" s="122">
        <v>2.8046522280245001</v>
      </c>
      <c r="P3204" s="122">
        <v>2.8623178610604998</v>
      </c>
      <c r="Q3204" s="122">
        <v>2.7675030414539998</v>
      </c>
      <c r="R3204" s="122">
        <v>2.8217245031715001</v>
      </c>
      <c r="S3204" s="122">
        <v>2.7074483229925002</v>
      </c>
      <c r="T3204" s="122">
        <v>2.699158124128</v>
      </c>
      <c r="U3204" s="122">
        <v>2.6364644062139999</v>
      </c>
      <c r="V3204" s="122">
        <v>2.6526689387550002</v>
      </c>
      <c r="W3204" s="122">
        <v>2.516348150682</v>
      </c>
      <c r="X3204" s="122">
        <v>2.3291645043195</v>
      </c>
      <c r="Y3204" s="122">
        <v>2.195838694386</v>
      </c>
      <c r="Z3204" s="122">
        <v>2.2603968886735002</v>
      </c>
      <c r="AA3204" s="122">
        <v>2.0649729602775002</v>
      </c>
      <c r="AB3204" s="122">
        <v>1.74709023616</v>
      </c>
      <c r="AC3204" s="122">
        <v>1.7164088314495001</v>
      </c>
      <c r="AD3204" s="122">
        <v>1.752146774671</v>
      </c>
      <c r="AE3204" s="122">
        <v>1.6006583138595001</v>
      </c>
      <c r="AF3204" s="122">
        <v>1.6143635254005</v>
      </c>
      <c r="AG3204" s="122">
        <v>1.4630063356780001</v>
      </c>
      <c r="AH3204" s="122">
        <v>1.4592896602750001</v>
      </c>
      <c r="AI3204" s="122">
        <v>1.411056575728</v>
      </c>
      <c r="AJ3204" s="122">
        <v>1.1220023399895001</v>
      </c>
      <c r="AK3204" s="122">
        <v>1.202485004483</v>
      </c>
      <c r="AL3204" s="122">
        <v>0</v>
      </c>
    </row>
    <row r="3205" spans="1:38" hidden="1" x14ac:dyDescent="0.25">
      <c r="A3205" s="122" t="s">
        <v>2009</v>
      </c>
      <c r="B3205" s="122">
        <v>1</v>
      </c>
      <c r="C3205" s="122" t="s">
        <v>2202</v>
      </c>
      <c r="D3205" s="122" t="s">
        <v>2136</v>
      </c>
      <c r="E3205" s="122">
        <v>59</v>
      </c>
      <c r="F3205" s="122">
        <v>4.1043794925E-3</v>
      </c>
      <c r="G3205" s="122">
        <v>4.5865266935000001E-3</v>
      </c>
      <c r="H3205" s="122">
        <v>5.4770791215000003E-3</v>
      </c>
      <c r="I3205" s="122">
        <v>7.3376709659999997E-3</v>
      </c>
      <c r="J3205" s="122">
        <v>1.0732943928E-2</v>
      </c>
      <c r="K3205" s="122">
        <v>7.9903414004999992E-3</v>
      </c>
      <c r="L3205" s="122">
        <v>7.1001248600000002E-3</v>
      </c>
      <c r="M3205" s="122">
        <v>8.0665092109999999E-3</v>
      </c>
      <c r="N3205" s="122">
        <v>6.6977706695000002E-3</v>
      </c>
      <c r="O3205" s="122">
        <v>7.4800805880000003E-3</v>
      </c>
      <c r="P3205" s="122">
        <v>7.4336330839999999E-3</v>
      </c>
      <c r="Q3205" s="122">
        <v>1.05495118555E-2</v>
      </c>
      <c r="R3205" s="122">
        <v>7.3191883820000001E-3</v>
      </c>
      <c r="S3205" s="122">
        <v>6.0106366935000002E-3</v>
      </c>
      <c r="T3205" s="122">
        <v>6.8267387760000001E-3</v>
      </c>
      <c r="U3205" s="122">
        <v>8.2457336400000008E-3</v>
      </c>
      <c r="V3205" s="122">
        <v>8.8669502439999992E-3</v>
      </c>
      <c r="W3205" s="122">
        <v>6.4336186960000001E-3</v>
      </c>
      <c r="X3205" s="122">
        <v>4.0340445175E-3</v>
      </c>
      <c r="Y3205" s="122">
        <v>6.4485097615E-3</v>
      </c>
      <c r="Z3205" s="122">
        <v>5.7139446544999997E-3</v>
      </c>
      <c r="AA3205" s="122">
        <v>5.0635941094999996E-3</v>
      </c>
      <c r="AB3205" s="122">
        <v>4.770096142E-3</v>
      </c>
      <c r="AC3205" s="122">
        <v>4.0217050575E-3</v>
      </c>
      <c r="AD3205" s="122">
        <v>3.9965406310000003E-3</v>
      </c>
      <c r="AE3205" s="122">
        <v>4.0481023965E-3</v>
      </c>
      <c r="AF3205" s="122">
        <v>3.57249786E-3</v>
      </c>
      <c r="AG3205" s="122">
        <v>4.0660952869999998E-3</v>
      </c>
      <c r="AH3205" s="122">
        <v>4.067836973E-3</v>
      </c>
      <c r="AI3205" s="122">
        <v>4.042549613E-3</v>
      </c>
      <c r="AJ3205" s="122">
        <v>3.8291827430000001E-3</v>
      </c>
      <c r="AK3205" s="122">
        <v>4.0504570275E-3</v>
      </c>
      <c r="AL3205" s="122">
        <v>0</v>
      </c>
    </row>
    <row r="3206" spans="1:38" hidden="1" x14ac:dyDescent="0.25">
      <c r="A3206" s="122" t="s">
        <v>2009</v>
      </c>
      <c r="B3206" s="122">
        <v>1</v>
      </c>
      <c r="C3206" s="122" t="s">
        <v>2202</v>
      </c>
      <c r="D3206" s="122" t="s">
        <v>2090</v>
      </c>
      <c r="E3206" s="122">
        <v>59</v>
      </c>
      <c r="F3206" s="122">
        <v>0.197807565607</v>
      </c>
      <c r="G3206" s="122">
        <v>0.19826617823750001</v>
      </c>
      <c r="H3206" s="122">
        <v>0.21187474229100001</v>
      </c>
      <c r="I3206" s="122">
        <v>0.216619043545</v>
      </c>
      <c r="J3206" s="122">
        <v>0.22329950971449999</v>
      </c>
      <c r="K3206" s="122">
        <v>0.22682274969249999</v>
      </c>
      <c r="L3206" s="122">
        <v>0.223444239544</v>
      </c>
      <c r="M3206" s="122">
        <v>0.2178925115125</v>
      </c>
      <c r="N3206" s="122">
        <v>0.216006295387</v>
      </c>
      <c r="O3206" s="122">
        <v>0.21060893022650001</v>
      </c>
      <c r="P3206" s="122">
        <v>0.21308765632750001</v>
      </c>
      <c r="Q3206" s="122">
        <v>0.20020505153250001</v>
      </c>
      <c r="R3206" s="122">
        <v>0.19750427164949999</v>
      </c>
      <c r="S3206" s="122">
        <v>0.19952601860649999</v>
      </c>
      <c r="T3206" s="122">
        <v>0.20039450936049999</v>
      </c>
      <c r="U3206" s="122">
        <v>0.193302319369</v>
      </c>
      <c r="V3206" s="122">
        <v>0.19579476682550001</v>
      </c>
      <c r="W3206" s="122">
        <v>0.20107871076700001</v>
      </c>
      <c r="X3206" s="122">
        <v>0.17608201360549999</v>
      </c>
      <c r="Y3206" s="122">
        <v>0.167415368673</v>
      </c>
      <c r="Z3206" s="122">
        <v>0.16575489295650001</v>
      </c>
      <c r="AA3206" s="122">
        <v>0.16386231386299999</v>
      </c>
      <c r="AB3206" s="122">
        <v>0.16015131070550001</v>
      </c>
      <c r="AC3206" s="122">
        <v>0.15499616627750001</v>
      </c>
      <c r="AD3206" s="122">
        <v>0.15616270234599999</v>
      </c>
      <c r="AE3206" s="122">
        <v>0.14957163641749999</v>
      </c>
      <c r="AF3206" s="122">
        <v>0.14773483152950001</v>
      </c>
      <c r="AG3206" s="122">
        <v>0.1456029374285</v>
      </c>
      <c r="AH3206" s="122">
        <v>0.14308517266699999</v>
      </c>
      <c r="AI3206" s="122">
        <v>0.14956006651750001</v>
      </c>
      <c r="AJ3206" s="122">
        <v>0.110828991862</v>
      </c>
      <c r="AK3206" s="122">
        <v>0.1133617128525</v>
      </c>
      <c r="AL3206" s="122">
        <v>0</v>
      </c>
    </row>
    <row r="3207" spans="1:38" hidden="1" x14ac:dyDescent="0.25">
      <c r="A3207" s="122" t="s">
        <v>2009</v>
      </c>
      <c r="B3207" s="122">
        <v>1</v>
      </c>
      <c r="C3207" s="122" t="s">
        <v>2202</v>
      </c>
      <c r="D3207" s="122" t="s">
        <v>2091</v>
      </c>
      <c r="E3207" s="122">
        <v>59</v>
      </c>
      <c r="F3207" s="122">
        <v>0.78628284434499995</v>
      </c>
      <c r="G3207" s="122">
        <v>0.8119970167635</v>
      </c>
      <c r="H3207" s="122">
        <v>0.8358370344785</v>
      </c>
      <c r="I3207" s="122">
        <v>0.87137913247099996</v>
      </c>
      <c r="J3207" s="122">
        <v>0.91365969326100005</v>
      </c>
      <c r="K3207" s="122">
        <v>0.92008169030249998</v>
      </c>
      <c r="L3207" s="122">
        <v>0.94358825952449998</v>
      </c>
      <c r="M3207" s="122">
        <v>0.96396800218900003</v>
      </c>
      <c r="N3207" s="122">
        <v>1.0097566827460001</v>
      </c>
      <c r="O3207" s="122">
        <v>0.98604069939399996</v>
      </c>
      <c r="P3207" s="122">
        <v>0.99990023901150005</v>
      </c>
      <c r="Q3207" s="122">
        <v>0.99195507393649995</v>
      </c>
      <c r="R3207" s="122">
        <v>0.98767405628250005</v>
      </c>
      <c r="S3207" s="122">
        <v>0.96835172260699998</v>
      </c>
      <c r="T3207" s="122">
        <v>0.95791491763650005</v>
      </c>
      <c r="U3207" s="122">
        <v>0.89741426870249996</v>
      </c>
      <c r="V3207" s="122">
        <v>0.91545500177250005</v>
      </c>
      <c r="W3207" s="122">
        <v>0.89992813192200005</v>
      </c>
      <c r="X3207" s="122">
        <v>0.92001276910249996</v>
      </c>
      <c r="Y3207" s="122">
        <v>0.87530400075150006</v>
      </c>
      <c r="Z3207" s="122">
        <v>0.94020308054500001</v>
      </c>
      <c r="AA3207" s="122">
        <v>0.89159673281850005</v>
      </c>
      <c r="AB3207" s="122">
        <v>0.82747768632850005</v>
      </c>
      <c r="AC3207" s="122">
        <v>0.80343144023400004</v>
      </c>
      <c r="AD3207" s="122">
        <v>0.78056274474749998</v>
      </c>
      <c r="AE3207" s="122">
        <v>0.72439372102099997</v>
      </c>
      <c r="AF3207" s="122">
        <v>0.67041133104100004</v>
      </c>
      <c r="AG3207" s="122">
        <v>0.65642298107149999</v>
      </c>
      <c r="AH3207" s="122">
        <v>0.69427251186799999</v>
      </c>
      <c r="AI3207" s="122">
        <v>0.61498779362800005</v>
      </c>
      <c r="AJ3207" s="122">
        <v>0.50170765911750004</v>
      </c>
      <c r="AK3207" s="122">
        <v>0.63213716283999999</v>
      </c>
      <c r="AL3207" s="122">
        <v>0</v>
      </c>
    </row>
    <row r="3208" spans="1:38" hidden="1" x14ac:dyDescent="0.25">
      <c r="A3208" s="122" t="s">
        <v>2009</v>
      </c>
      <c r="B3208" s="122">
        <v>1</v>
      </c>
      <c r="C3208" s="122" t="s">
        <v>2202</v>
      </c>
      <c r="D3208" s="122" t="s">
        <v>2092</v>
      </c>
      <c r="E3208" s="122">
        <v>59</v>
      </c>
      <c r="F3208" s="122">
        <v>0.21256562217450001</v>
      </c>
      <c r="G3208" s="122">
        <v>0.22788761058750001</v>
      </c>
      <c r="H3208" s="122">
        <v>0.2356702932975</v>
      </c>
      <c r="I3208" s="122">
        <v>0.25665458374799999</v>
      </c>
      <c r="J3208" s="122">
        <v>0.264290102789</v>
      </c>
      <c r="K3208" s="122">
        <v>0.279062920943</v>
      </c>
      <c r="L3208" s="122">
        <v>0.28998734014400002</v>
      </c>
      <c r="M3208" s="122">
        <v>0.29151559389850001</v>
      </c>
      <c r="N3208" s="122">
        <v>0.30124444074250001</v>
      </c>
      <c r="O3208" s="122">
        <v>0.29658742675200001</v>
      </c>
      <c r="P3208" s="122">
        <v>0.28113210920699999</v>
      </c>
      <c r="Q3208" s="122">
        <v>0.28575050344899999</v>
      </c>
      <c r="R3208" s="122">
        <v>0.26618929100900002</v>
      </c>
      <c r="S3208" s="122">
        <v>0.25620842680650002</v>
      </c>
      <c r="T3208" s="122">
        <v>0.2558806389785</v>
      </c>
      <c r="U3208" s="122">
        <v>0.24658613259350001</v>
      </c>
      <c r="V3208" s="122">
        <v>0.24844875123749999</v>
      </c>
      <c r="W3208" s="122">
        <v>0.22578188301050001</v>
      </c>
      <c r="X3208" s="122">
        <v>0.21442494363549999</v>
      </c>
      <c r="Y3208" s="122">
        <v>0.2007858212925</v>
      </c>
      <c r="Z3208" s="122">
        <v>0.20224011473949999</v>
      </c>
      <c r="AA3208" s="122">
        <v>0.19541445923049999</v>
      </c>
      <c r="AB3208" s="122">
        <v>0.181590862888</v>
      </c>
      <c r="AC3208" s="122">
        <v>0.176522656162</v>
      </c>
      <c r="AD3208" s="122">
        <v>0.169573087077</v>
      </c>
      <c r="AE3208" s="122">
        <v>0.19060808318399999</v>
      </c>
      <c r="AF3208" s="122">
        <v>0.184265351962</v>
      </c>
      <c r="AG3208" s="122">
        <v>0.1792117345725</v>
      </c>
      <c r="AH3208" s="122">
        <v>0.18422659844149999</v>
      </c>
      <c r="AI3208" s="122">
        <v>0.19045532099250001</v>
      </c>
      <c r="AJ3208" s="122">
        <v>0.17656155495549999</v>
      </c>
      <c r="AK3208" s="122">
        <v>0.18705136220499999</v>
      </c>
      <c r="AL3208" s="122">
        <v>0</v>
      </c>
    </row>
    <row r="3209" spans="1:38" hidden="1" x14ac:dyDescent="0.25">
      <c r="A3209" s="122" t="s">
        <v>2009</v>
      </c>
      <c r="B3209" s="122">
        <v>1</v>
      </c>
      <c r="C3209" s="122" t="s">
        <v>2202</v>
      </c>
      <c r="D3209" s="122" t="s">
        <v>2093</v>
      </c>
      <c r="E3209" s="122">
        <v>59</v>
      </c>
      <c r="F3209" s="122">
        <v>2.1876599626569999</v>
      </c>
      <c r="G3209" s="122">
        <v>2.2647393923960002</v>
      </c>
      <c r="H3209" s="122">
        <v>2.2911028005310001</v>
      </c>
      <c r="I3209" s="122">
        <v>2.540061344697</v>
      </c>
      <c r="J3209" s="122">
        <v>2.6107911399639998</v>
      </c>
      <c r="K3209" s="122">
        <v>2.6657892348760002</v>
      </c>
      <c r="L3209" s="122">
        <v>2.799333625104</v>
      </c>
      <c r="M3209" s="122">
        <v>2.8815494946700002</v>
      </c>
      <c r="N3209" s="122">
        <v>2.895055900879</v>
      </c>
      <c r="O3209" s="122">
        <v>2.8169905133855</v>
      </c>
      <c r="P3209" s="122">
        <v>2.8517859580575</v>
      </c>
      <c r="Q3209" s="122">
        <v>2.7518977149350001</v>
      </c>
      <c r="R3209" s="122">
        <v>2.7407382654585</v>
      </c>
      <c r="S3209" s="122">
        <v>2.7363840101785</v>
      </c>
      <c r="T3209" s="122">
        <v>2.7642279547370001</v>
      </c>
      <c r="U3209" s="122">
        <v>2.6476200499195</v>
      </c>
      <c r="V3209" s="122">
        <v>2.6098890340924998</v>
      </c>
      <c r="W3209" s="122">
        <v>2.4774390332855001</v>
      </c>
      <c r="X3209" s="122">
        <v>2.4127021859619999</v>
      </c>
      <c r="Y3209" s="122">
        <v>2.3010005841860002</v>
      </c>
      <c r="Z3209" s="122">
        <v>2.4326631110460002</v>
      </c>
      <c r="AA3209" s="122">
        <v>2.3514192850384998</v>
      </c>
      <c r="AB3209" s="122">
        <v>2.2023073764509999</v>
      </c>
      <c r="AC3209" s="122">
        <v>2.2824140545985001</v>
      </c>
      <c r="AD3209" s="122">
        <v>2.2131523947354999</v>
      </c>
      <c r="AE3209" s="122">
        <v>1.9475117270785001</v>
      </c>
      <c r="AF3209" s="122">
        <v>1.7788729888735</v>
      </c>
      <c r="AG3209" s="122">
        <v>1.6907037236210001</v>
      </c>
      <c r="AH3209" s="122">
        <v>1.7024018552394999</v>
      </c>
      <c r="AI3209" s="122">
        <v>1.555862463567</v>
      </c>
      <c r="AJ3209" s="122">
        <v>1.2294412295165</v>
      </c>
      <c r="AK3209" s="122">
        <v>1.4270279459255</v>
      </c>
      <c r="AL3209" s="122">
        <v>0</v>
      </c>
    </row>
    <row r="3210" spans="1:38" hidden="1" x14ac:dyDescent="0.25">
      <c r="A3210" s="122" t="s">
        <v>2009</v>
      </c>
      <c r="B3210" s="122">
        <v>1</v>
      </c>
      <c r="C3210" s="122" t="s">
        <v>2202</v>
      </c>
      <c r="D3210" s="122" t="s">
        <v>2094</v>
      </c>
      <c r="E3210" s="122">
        <v>59</v>
      </c>
      <c r="F3210" s="122">
        <v>2.1459423349539999</v>
      </c>
      <c r="G3210" s="122">
        <v>2.1735381804439999</v>
      </c>
      <c r="H3210" s="122">
        <v>2.2177553459169999</v>
      </c>
      <c r="I3210" s="122">
        <v>2.3493473633790001</v>
      </c>
      <c r="J3210" s="122">
        <v>2.4596630545870002</v>
      </c>
      <c r="K3210" s="122">
        <v>2.5305189088434998</v>
      </c>
      <c r="L3210" s="122">
        <v>2.5334238656350001</v>
      </c>
      <c r="M3210" s="122">
        <v>2.617530952539</v>
      </c>
      <c r="N3210" s="122">
        <v>2.6020996460079999</v>
      </c>
      <c r="O3210" s="122">
        <v>2.5810590783820002</v>
      </c>
      <c r="P3210" s="122">
        <v>2.6277311336300002</v>
      </c>
      <c r="Q3210" s="122">
        <v>2.5543212130835</v>
      </c>
      <c r="R3210" s="122">
        <v>2.524200303407</v>
      </c>
      <c r="S3210" s="122">
        <v>2.5370659388474999</v>
      </c>
      <c r="T3210" s="122">
        <v>2.5454392447594998</v>
      </c>
      <c r="U3210" s="122">
        <v>2.4803024189439999</v>
      </c>
      <c r="V3210" s="122">
        <v>2.470943969066</v>
      </c>
      <c r="W3210" s="122">
        <v>2.5462625570149999</v>
      </c>
      <c r="X3210" s="122">
        <v>2.5035666847534999</v>
      </c>
      <c r="Y3210" s="122">
        <v>2.3852652060374999</v>
      </c>
      <c r="Z3210" s="122">
        <v>2.3094497081349998</v>
      </c>
      <c r="AA3210" s="122">
        <v>2.2041073717790001</v>
      </c>
      <c r="AB3210" s="122">
        <v>2.0107668103130001</v>
      </c>
      <c r="AC3210" s="122">
        <v>2.0456864805455002</v>
      </c>
      <c r="AD3210" s="122">
        <v>2.0622507569200001</v>
      </c>
      <c r="AE3210" s="122">
        <v>1.778664174942</v>
      </c>
      <c r="AF3210" s="122">
        <v>1.7728197261615</v>
      </c>
      <c r="AG3210" s="122">
        <v>1.6726829310325</v>
      </c>
      <c r="AH3210" s="122">
        <v>1.7611730050200001</v>
      </c>
      <c r="AI3210" s="122">
        <v>1.5270574651325</v>
      </c>
      <c r="AJ3210" s="122">
        <v>1.36981833329</v>
      </c>
      <c r="AK3210" s="122">
        <v>1.4624549165230001</v>
      </c>
      <c r="AL3210" s="122">
        <v>0</v>
      </c>
    </row>
    <row r="3211" spans="1:38" hidden="1" x14ac:dyDescent="0.25">
      <c r="A3211" s="122" t="s">
        <v>2009</v>
      </c>
      <c r="B3211" s="122">
        <v>1</v>
      </c>
      <c r="C3211" s="122" t="s">
        <v>2202</v>
      </c>
      <c r="D3211" s="122" t="s">
        <v>2095</v>
      </c>
      <c r="E3211" s="122">
        <v>59</v>
      </c>
      <c r="F3211" s="122">
        <v>0.76031053309450003</v>
      </c>
      <c r="G3211" s="122">
        <v>0.76965040652549999</v>
      </c>
      <c r="H3211" s="122">
        <v>0.77948181838649999</v>
      </c>
      <c r="I3211" s="122">
        <v>0.85482000971049998</v>
      </c>
      <c r="J3211" s="122">
        <v>0.87121407009249996</v>
      </c>
      <c r="K3211" s="122">
        <v>0.87649773239200002</v>
      </c>
      <c r="L3211" s="122">
        <v>0.92921122682049995</v>
      </c>
      <c r="M3211" s="122">
        <v>0.90957160223199995</v>
      </c>
      <c r="N3211" s="122">
        <v>0.91391425840899998</v>
      </c>
      <c r="O3211" s="122">
        <v>0.90270490739200004</v>
      </c>
      <c r="P3211" s="122">
        <v>0.92391710685249995</v>
      </c>
      <c r="Q3211" s="122">
        <v>0.89436721456500001</v>
      </c>
      <c r="R3211" s="122">
        <v>0.92494040901649999</v>
      </c>
      <c r="S3211" s="122">
        <v>0.92599374988450001</v>
      </c>
      <c r="T3211" s="122">
        <v>0.90932944939250004</v>
      </c>
      <c r="U3211" s="122">
        <v>0.86560162070299995</v>
      </c>
      <c r="V3211" s="122">
        <v>0.86285523222649996</v>
      </c>
      <c r="W3211" s="122">
        <v>0.85213209157600001</v>
      </c>
      <c r="X3211" s="122">
        <v>0.81893526748650003</v>
      </c>
      <c r="Y3211" s="122">
        <v>0.79772384262100005</v>
      </c>
      <c r="Z3211" s="122">
        <v>0.79916938147500005</v>
      </c>
      <c r="AA3211" s="122">
        <v>0.77221653967000004</v>
      </c>
      <c r="AB3211" s="122">
        <v>0.70812750562250004</v>
      </c>
      <c r="AC3211" s="122">
        <v>0.73808476412500001</v>
      </c>
      <c r="AD3211" s="122">
        <v>0.71462519813850001</v>
      </c>
      <c r="AE3211" s="122">
        <v>0.66362469805400004</v>
      </c>
      <c r="AF3211" s="122">
        <v>0.65067167025100003</v>
      </c>
      <c r="AG3211" s="122">
        <v>0.57955722846449997</v>
      </c>
      <c r="AH3211" s="122">
        <v>0.59776016008449995</v>
      </c>
      <c r="AI3211" s="122">
        <v>0.55076623705549999</v>
      </c>
      <c r="AJ3211" s="122">
        <v>0.56155573982749996</v>
      </c>
      <c r="AK3211" s="122">
        <v>0.59953314247849998</v>
      </c>
      <c r="AL3211" s="122">
        <v>0</v>
      </c>
    </row>
    <row r="3212" spans="1:38" hidden="1" x14ac:dyDescent="0.25">
      <c r="A3212" s="122" t="s">
        <v>2009</v>
      </c>
      <c r="B3212" s="122">
        <v>1</v>
      </c>
      <c r="C3212" s="122" t="s">
        <v>2202</v>
      </c>
      <c r="D3212" s="122" t="s">
        <v>2096</v>
      </c>
      <c r="E3212" s="122">
        <v>59</v>
      </c>
      <c r="F3212" s="122">
        <v>1.4506694079119999</v>
      </c>
      <c r="G3212" s="122">
        <v>1.5045862247285</v>
      </c>
      <c r="H3212" s="122">
        <v>1.578917094528</v>
      </c>
      <c r="I3212" s="122">
        <v>1.7136736845114999</v>
      </c>
      <c r="J3212" s="122">
        <v>1.7261283378650001</v>
      </c>
      <c r="K3212" s="122">
        <v>1.7780909970080001</v>
      </c>
      <c r="L3212" s="122">
        <v>1.8081057919925001</v>
      </c>
      <c r="M3212" s="122">
        <v>1.865173229107</v>
      </c>
      <c r="N3212" s="122">
        <v>1.8608806459784999</v>
      </c>
      <c r="O3212" s="122">
        <v>1.8767927604270001</v>
      </c>
      <c r="P3212" s="122">
        <v>1.877306522711</v>
      </c>
      <c r="Q3212" s="122">
        <v>1.8751463084840001</v>
      </c>
      <c r="R3212" s="122">
        <v>1.8174372770075</v>
      </c>
      <c r="S3212" s="122">
        <v>1.8090059342405</v>
      </c>
      <c r="T3212" s="122">
        <v>1.8228143626455</v>
      </c>
      <c r="U3212" s="122">
        <v>1.8113565817870001</v>
      </c>
      <c r="V3212" s="122">
        <v>1.8638345975865001</v>
      </c>
      <c r="W3212" s="122">
        <v>1.7293659736955</v>
      </c>
      <c r="X3212" s="122">
        <v>1.7046964057309999</v>
      </c>
      <c r="Y3212" s="122">
        <v>1.6320503643265001</v>
      </c>
      <c r="Z3212" s="122">
        <v>1.7446302050935001</v>
      </c>
      <c r="AA3212" s="122">
        <v>1.7500433184090001</v>
      </c>
      <c r="AB3212" s="122">
        <v>1.6104917501085001</v>
      </c>
      <c r="AC3212" s="122">
        <v>1.6532680262055</v>
      </c>
      <c r="AD3212" s="122">
        <v>1.6376063206714999</v>
      </c>
      <c r="AE3212" s="122">
        <v>1.4793762625894999</v>
      </c>
      <c r="AF3212" s="122">
        <v>1.4540964021425</v>
      </c>
      <c r="AG3212" s="122">
        <v>1.268279214076</v>
      </c>
      <c r="AH3212" s="122">
        <v>1.3058698037530001</v>
      </c>
      <c r="AI3212" s="122">
        <v>1.182746978637</v>
      </c>
      <c r="AJ3212" s="122">
        <v>1.1013648650029999</v>
      </c>
      <c r="AK3212" s="122">
        <v>1.191083831414</v>
      </c>
      <c r="AL3212" s="122">
        <v>0</v>
      </c>
    </row>
    <row r="3213" spans="1:38" hidden="1" x14ac:dyDescent="0.25">
      <c r="A3213" s="122" t="s">
        <v>2009</v>
      </c>
      <c r="B3213" s="122">
        <v>1</v>
      </c>
      <c r="C3213" s="122" t="s">
        <v>2202</v>
      </c>
      <c r="D3213" s="122" t="s">
        <v>2097</v>
      </c>
      <c r="E3213" s="122">
        <v>59</v>
      </c>
      <c r="F3213" s="122">
        <v>1.2006536366795</v>
      </c>
      <c r="G3213" s="122">
        <v>1.201304462555</v>
      </c>
      <c r="H3213" s="122">
        <v>1.2173177740904999</v>
      </c>
      <c r="I3213" s="122">
        <v>1.2966223037305</v>
      </c>
      <c r="J3213" s="122">
        <v>1.3714512357299999</v>
      </c>
      <c r="K3213" s="122">
        <v>1.376648310525</v>
      </c>
      <c r="L3213" s="122">
        <v>1.371877099634</v>
      </c>
      <c r="M3213" s="122">
        <v>1.3906123906550001</v>
      </c>
      <c r="N3213" s="122">
        <v>1.3976009991955001</v>
      </c>
      <c r="O3213" s="122">
        <v>1.428779067966</v>
      </c>
      <c r="P3213" s="122">
        <v>1.4686961266425</v>
      </c>
      <c r="Q3213" s="122">
        <v>1.338810439914</v>
      </c>
      <c r="R3213" s="122">
        <v>1.3688256478480001</v>
      </c>
      <c r="S3213" s="122">
        <v>1.3673573939624999</v>
      </c>
      <c r="T3213" s="122">
        <v>1.3928670357240001</v>
      </c>
      <c r="U3213" s="122">
        <v>1.2873934094905</v>
      </c>
      <c r="V3213" s="122">
        <v>1.2824941650420001</v>
      </c>
      <c r="W3213" s="122">
        <v>1.2781309567900001</v>
      </c>
      <c r="X3213" s="122">
        <v>1.098501211456</v>
      </c>
      <c r="Y3213" s="122">
        <v>1.058608065452</v>
      </c>
      <c r="Z3213" s="122">
        <v>1.0971611657895</v>
      </c>
      <c r="AA3213" s="122">
        <v>1.127424317767</v>
      </c>
      <c r="AB3213" s="122">
        <v>1.0562297043910001</v>
      </c>
      <c r="AC3213" s="122">
        <v>1.0127458861380001</v>
      </c>
      <c r="AD3213" s="122">
        <v>0.94523781792999995</v>
      </c>
      <c r="AE3213" s="122">
        <v>0.85404548705549999</v>
      </c>
      <c r="AF3213" s="122">
        <v>0.814340304889</v>
      </c>
      <c r="AG3213" s="122">
        <v>0.79099289381899995</v>
      </c>
      <c r="AH3213" s="122">
        <v>0.74441722511300001</v>
      </c>
      <c r="AI3213" s="122">
        <v>0.68857379035050004</v>
      </c>
      <c r="AJ3213" s="122">
        <v>0.60163517145050005</v>
      </c>
      <c r="AK3213" s="122">
        <v>0.66373526032050001</v>
      </c>
      <c r="AL3213" s="122">
        <v>0</v>
      </c>
    </row>
    <row r="3214" spans="1:38" hidden="1" x14ac:dyDescent="0.25">
      <c r="A3214" s="122" t="s">
        <v>2009</v>
      </c>
      <c r="B3214" s="122">
        <v>1</v>
      </c>
      <c r="C3214" s="122" t="s">
        <v>2202</v>
      </c>
      <c r="D3214" s="122" t="s">
        <v>2098</v>
      </c>
      <c r="E3214" s="122">
        <v>59</v>
      </c>
      <c r="F3214" s="122">
        <v>0.99312211019249996</v>
      </c>
      <c r="G3214" s="122">
        <v>1.0147134708845</v>
      </c>
      <c r="H3214" s="122">
        <v>1.0412939637334999</v>
      </c>
      <c r="I3214" s="122">
        <v>1.0144694627535</v>
      </c>
      <c r="J3214" s="122">
        <v>1.067624330688</v>
      </c>
      <c r="K3214" s="122">
        <v>1.0959407113105</v>
      </c>
      <c r="L3214" s="122">
        <v>1.144640335274</v>
      </c>
      <c r="M3214" s="122">
        <v>1.1597613535435001</v>
      </c>
      <c r="N3214" s="122">
        <v>1.155531990246</v>
      </c>
      <c r="O3214" s="122">
        <v>1.104988115451</v>
      </c>
      <c r="P3214" s="122">
        <v>1.0926323071240001</v>
      </c>
      <c r="Q3214" s="122">
        <v>1.0522790534919999</v>
      </c>
      <c r="R3214" s="122">
        <v>1.0195141020225</v>
      </c>
      <c r="S3214" s="122">
        <v>0.99574982472600004</v>
      </c>
      <c r="T3214" s="122">
        <v>0.95190138102150001</v>
      </c>
      <c r="U3214" s="122">
        <v>0.88927935933449997</v>
      </c>
      <c r="V3214" s="122">
        <v>0.87218658452950004</v>
      </c>
      <c r="W3214" s="122">
        <v>0.83773456533549995</v>
      </c>
      <c r="X3214" s="122">
        <v>0.77606470203099998</v>
      </c>
      <c r="Y3214" s="122">
        <v>0.73877535359500002</v>
      </c>
      <c r="Z3214" s="122">
        <v>0.729689760119</v>
      </c>
      <c r="AA3214" s="122">
        <v>0.67283237599650003</v>
      </c>
      <c r="AB3214" s="122">
        <v>0.59714893641849998</v>
      </c>
      <c r="AC3214" s="122">
        <v>0.59364682804400004</v>
      </c>
      <c r="AD3214" s="122">
        <v>0.5428989641195</v>
      </c>
      <c r="AE3214" s="122">
        <v>0.47993289852400001</v>
      </c>
      <c r="AF3214" s="122">
        <v>0.45486323952199997</v>
      </c>
      <c r="AG3214" s="122">
        <v>0.42166743764350001</v>
      </c>
      <c r="AH3214" s="122">
        <v>0.371843266517</v>
      </c>
      <c r="AI3214" s="122">
        <v>0.40753401199299999</v>
      </c>
      <c r="AJ3214" s="122">
        <v>0.32239897403000001</v>
      </c>
      <c r="AK3214" s="122">
        <v>0.33198274638550002</v>
      </c>
      <c r="AL3214" s="122">
        <v>0</v>
      </c>
    </row>
    <row r="3215" spans="1:38" hidden="1" x14ac:dyDescent="0.25">
      <c r="A3215" s="122" t="s">
        <v>2009</v>
      </c>
      <c r="B3215" s="122">
        <v>1</v>
      </c>
      <c r="C3215" s="122" t="s">
        <v>2202</v>
      </c>
      <c r="D3215" s="122" t="s">
        <v>2099</v>
      </c>
      <c r="E3215" s="122">
        <v>59</v>
      </c>
      <c r="F3215" s="122">
        <v>0.96989885551800004</v>
      </c>
      <c r="G3215" s="122">
        <v>0.99185074131649997</v>
      </c>
      <c r="H3215" s="122">
        <v>1.022084167025</v>
      </c>
      <c r="I3215" s="122">
        <v>1.092933806952</v>
      </c>
      <c r="J3215" s="122">
        <v>1.1292057789154999</v>
      </c>
      <c r="K3215" s="122">
        <v>1.1705206768700001</v>
      </c>
      <c r="L3215" s="122">
        <v>1.2009371008459999</v>
      </c>
      <c r="M3215" s="122">
        <v>1.1993742499105</v>
      </c>
      <c r="N3215" s="122">
        <v>1.2308667343705</v>
      </c>
      <c r="O3215" s="122">
        <v>1.181799169567</v>
      </c>
      <c r="P3215" s="122">
        <v>1.1743536322325001</v>
      </c>
      <c r="Q3215" s="122">
        <v>1.170542170437</v>
      </c>
      <c r="R3215" s="122">
        <v>1.1631396426025</v>
      </c>
      <c r="S3215" s="122">
        <v>1.1628001006994999</v>
      </c>
      <c r="T3215" s="122">
        <v>1.118183119365</v>
      </c>
      <c r="U3215" s="122">
        <v>1.0595169039665</v>
      </c>
      <c r="V3215" s="122">
        <v>1.0448975473125</v>
      </c>
      <c r="W3215" s="122">
        <v>1.0137297175325</v>
      </c>
      <c r="X3215" s="122">
        <v>0.94438667269800003</v>
      </c>
      <c r="Y3215" s="122">
        <v>0.89458227714350003</v>
      </c>
      <c r="Z3215" s="122">
        <v>0.87371970903700003</v>
      </c>
      <c r="AA3215" s="122">
        <v>0.82612714838449997</v>
      </c>
      <c r="AB3215" s="122">
        <v>0.72551825284049998</v>
      </c>
      <c r="AC3215" s="122">
        <v>0.70295661701449996</v>
      </c>
      <c r="AD3215" s="122">
        <v>0.70682789082050002</v>
      </c>
      <c r="AE3215" s="122">
        <v>0.57946023557600002</v>
      </c>
      <c r="AF3215" s="122">
        <v>0.57411947539599995</v>
      </c>
      <c r="AG3215" s="122">
        <v>0.463175507401</v>
      </c>
      <c r="AH3215" s="122">
        <v>0.49393936376100001</v>
      </c>
      <c r="AI3215" s="122">
        <v>0.4395352050545</v>
      </c>
      <c r="AJ3215" s="122">
        <v>0.35378226319950001</v>
      </c>
      <c r="AK3215" s="122">
        <v>0.38900293694150001</v>
      </c>
      <c r="AL3215" s="122">
        <v>0</v>
      </c>
    </row>
    <row r="3216" spans="1:38" hidden="1" x14ac:dyDescent="0.25">
      <c r="A3216" s="122" t="s">
        <v>2009</v>
      </c>
      <c r="B3216" s="122">
        <v>1</v>
      </c>
      <c r="C3216" s="122" t="s">
        <v>2202</v>
      </c>
      <c r="D3216" s="122" t="s">
        <v>2100</v>
      </c>
      <c r="E3216" s="122">
        <v>59</v>
      </c>
      <c r="F3216" s="122">
        <v>0.29994884877299999</v>
      </c>
      <c r="G3216" s="122">
        <v>0.31576840176900001</v>
      </c>
      <c r="H3216" s="122">
        <v>0.33047850163100001</v>
      </c>
      <c r="I3216" s="122">
        <v>0.33424438957449998</v>
      </c>
      <c r="J3216" s="122">
        <v>0.34698113871399999</v>
      </c>
      <c r="K3216" s="122">
        <v>0.35685361656499998</v>
      </c>
      <c r="L3216" s="122">
        <v>0.36032239029800001</v>
      </c>
      <c r="M3216" s="122">
        <v>0.36891469114999997</v>
      </c>
      <c r="N3216" s="122">
        <v>0.34436140688150002</v>
      </c>
      <c r="O3216" s="122">
        <v>0.3514401291225</v>
      </c>
      <c r="P3216" s="122">
        <v>0.3540099307415</v>
      </c>
      <c r="Q3216" s="122">
        <v>0.34480624279799998</v>
      </c>
      <c r="R3216" s="122">
        <v>0.33709615063699999</v>
      </c>
      <c r="S3216" s="122">
        <v>0.31367013386249998</v>
      </c>
      <c r="T3216" s="122">
        <v>0.304512162182</v>
      </c>
      <c r="U3216" s="122">
        <v>0.28604622322950002</v>
      </c>
      <c r="V3216" s="122">
        <v>0.27523622766299999</v>
      </c>
      <c r="W3216" s="122">
        <v>0.26498759956349999</v>
      </c>
      <c r="X3216" s="122">
        <v>0.27500475787450002</v>
      </c>
      <c r="Y3216" s="122">
        <v>0.23616831598599999</v>
      </c>
      <c r="Z3216" s="122">
        <v>0.23735333959400001</v>
      </c>
      <c r="AA3216" s="122">
        <v>0.23335949825300001</v>
      </c>
      <c r="AB3216" s="122">
        <v>0.216682024823</v>
      </c>
      <c r="AC3216" s="122">
        <v>0.20953451332549999</v>
      </c>
      <c r="AD3216" s="122">
        <v>0.196889606084</v>
      </c>
      <c r="AE3216" s="122">
        <v>0.192623682883</v>
      </c>
      <c r="AF3216" s="122">
        <v>0.169839621798</v>
      </c>
      <c r="AG3216" s="122">
        <v>0.15664034513</v>
      </c>
      <c r="AH3216" s="122">
        <v>0.157328811367</v>
      </c>
      <c r="AI3216" s="122">
        <v>0.16464862024650001</v>
      </c>
      <c r="AJ3216" s="122">
        <v>0.139811981601</v>
      </c>
      <c r="AK3216" s="122">
        <v>0.14145719398000001</v>
      </c>
      <c r="AL3216" s="122">
        <v>0</v>
      </c>
    </row>
    <row r="3217" spans="1:38" hidden="1" x14ac:dyDescent="0.25">
      <c r="A3217" s="122" t="s">
        <v>2009</v>
      </c>
      <c r="B3217" s="122">
        <v>1</v>
      </c>
      <c r="C3217" s="122" t="s">
        <v>2202</v>
      </c>
      <c r="D3217" s="122" t="s">
        <v>2101</v>
      </c>
      <c r="E3217" s="122">
        <v>59</v>
      </c>
      <c r="F3217" s="122">
        <v>2.2255516429225</v>
      </c>
      <c r="G3217" s="122">
        <v>2.2810659160440001</v>
      </c>
      <c r="H3217" s="122">
        <v>2.3174485966335001</v>
      </c>
      <c r="I3217" s="122">
        <v>2.415325965908</v>
      </c>
      <c r="J3217" s="122">
        <v>2.5157969585525</v>
      </c>
      <c r="K3217" s="122">
        <v>2.53056698888</v>
      </c>
      <c r="L3217" s="122">
        <v>2.6408967413325</v>
      </c>
      <c r="M3217" s="122">
        <v>2.6182464479280001</v>
      </c>
      <c r="N3217" s="122">
        <v>2.6656713180909999</v>
      </c>
      <c r="O3217" s="122">
        <v>2.5967498136590002</v>
      </c>
      <c r="P3217" s="122">
        <v>2.5570244102170001</v>
      </c>
      <c r="Q3217" s="122">
        <v>2.444297371702</v>
      </c>
      <c r="R3217" s="122">
        <v>2.3564976629415</v>
      </c>
      <c r="S3217" s="122">
        <v>2.3113896529044999</v>
      </c>
      <c r="T3217" s="122">
        <v>2.2990467515614998</v>
      </c>
      <c r="U3217" s="122">
        <v>2.2036036875245002</v>
      </c>
      <c r="V3217" s="122">
        <v>2.1558924393345</v>
      </c>
      <c r="W3217" s="122">
        <v>2.0759619829010001</v>
      </c>
      <c r="X3217" s="122">
        <v>1.9770014815379999</v>
      </c>
      <c r="Y3217" s="122">
        <v>1.8205914047925</v>
      </c>
      <c r="Z3217" s="122">
        <v>1.8726277976945001</v>
      </c>
      <c r="AA3217" s="122">
        <v>1.7626821932965</v>
      </c>
      <c r="AB3217" s="122">
        <v>1.6363143567375</v>
      </c>
      <c r="AC3217" s="122">
        <v>1.660167116792</v>
      </c>
      <c r="AD3217" s="122">
        <v>1.5561990048750001</v>
      </c>
      <c r="AE3217" s="122">
        <v>1.5853684397365</v>
      </c>
      <c r="AF3217" s="122">
        <v>1.4242616280975</v>
      </c>
      <c r="AG3217" s="122">
        <v>1.3824248885654999</v>
      </c>
      <c r="AH3217" s="122">
        <v>1.3989423829795</v>
      </c>
      <c r="AI3217" s="122">
        <v>1.3452628735304999</v>
      </c>
      <c r="AJ3217" s="122">
        <v>1.1587863233025</v>
      </c>
      <c r="AK3217" s="122">
        <v>1.278974533887</v>
      </c>
      <c r="AL3217" s="122">
        <v>0</v>
      </c>
    </row>
    <row r="3218" spans="1:38" hidden="1" x14ac:dyDescent="0.25">
      <c r="A3218" s="122" t="s">
        <v>2009</v>
      </c>
      <c r="B3218" s="122">
        <v>1</v>
      </c>
      <c r="C3218" s="122" t="s">
        <v>2202</v>
      </c>
      <c r="D3218" s="122" t="s">
        <v>2102</v>
      </c>
      <c r="E3218" s="122">
        <v>59</v>
      </c>
      <c r="F3218" s="122">
        <v>1.0888407282785</v>
      </c>
      <c r="G3218" s="122">
        <v>1.0980493057105001</v>
      </c>
      <c r="H3218" s="122">
        <v>1.1623877876499999</v>
      </c>
      <c r="I3218" s="122">
        <v>1.2312540872290001</v>
      </c>
      <c r="J3218" s="122">
        <v>1.278132790166</v>
      </c>
      <c r="K3218" s="122">
        <v>1.3084276925089999</v>
      </c>
      <c r="L3218" s="122">
        <v>1.3164781135435</v>
      </c>
      <c r="M3218" s="122">
        <v>1.3843988965675</v>
      </c>
      <c r="N3218" s="122">
        <v>1.406872317206</v>
      </c>
      <c r="O3218" s="122">
        <v>1.3349142969445</v>
      </c>
      <c r="P3218" s="122">
        <v>1.3528926168169999</v>
      </c>
      <c r="Q3218" s="122">
        <v>1.333694557356</v>
      </c>
      <c r="R3218" s="122">
        <v>1.3038646458755001</v>
      </c>
      <c r="S3218" s="122">
        <v>1.3131509465619999</v>
      </c>
      <c r="T3218" s="122">
        <v>1.2768827832845</v>
      </c>
      <c r="U3218" s="122">
        <v>1.209323839237</v>
      </c>
      <c r="V3218" s="122">
        <v>1.1879606698595</v>
      </c>
      <c r="W3218" s="122">
        <v>1.1127840631070001</v>
      </c>
      <c r="X3218" s="122">
        <v>1.07205954845</v>
      </c>
      <c r="Y3218" s="122">
        <v>1.021691560356</v>
      </c>
      <c r="Z3218" s="122">
        <v>1.0355412157385</v>
      </c>
      <c r="AA3218" s="122">
        <v>1.0214923559075</v>
      </c>
      <c r="AB3218" s="122">
        <v>0.91500607568699999</v>
      </c>
      <c r="AC3218" s="122">
        <v>0.92606097214299998</v>
      </c>
      <c r="AD3218" s="122">
        <v>0.95358795025450005</v>
      </c>
      <c r="AE3218" s="122">
        <v>0.88129868049649995</v>
      </c>
      <c r="AF3218" s="122">
        <v>0.8712187349935</v>
      </c>
      <c r="AG3218" s="122">
        <v>0.82400296172900001</v>
      </c>
      <c r="AH3218" s="122">
        <v>0.83668829448199999</v>
      </c>
      <c r="AI3218" s="122">
        <v>0.78627435901849996</v>
      </c>
      <c r="AJ3218" s="122">
        <v>0.6859429303465</v>
      </c>
      <c r="AK3218" s="122">
        <v>0.71933195461650001</v>
      </c>
      <c r="AL3218" s="122">
        <v>0</v>
      </c>
    </row>
    <row r="3219" spans="1:38" hidden="1" x14ac:dyDescent="0.25">
      <c r="A3219" s="122" t="s">
        <v>2009</v>
      </c>
      <c r="B3219" s="122">
        <v>1</v>
      </c>
      <c r="C3219" s="122" t="s">
        <v>2202</v>
      </c>
      <c r="D3219" s="122" t="s">
        <v>2103</v>
      </c>
      <c r="E3219" s="122">
        <v>59</v>
      </c>
      <c r="F3219" s="122">
        <v>1.4327663797865</v>
      </c>
      <c r="G3219" s="122">
        <v>1.45579754195</v>
      </c>
      <c r="H3219" s="122">
        <v>1.50540939717</v>
      </c>
      <c r="I3219" s="122">
        <v>1.571438424111</v>
      </c>
      <c r="J3219" s="122">
        <v>1.7406572054195</v>
      </c>
      <c r="K3219" s="122">
        <v>1.843890971252</v>
      </c>
      <c r="L3219" s="122">
        <v>1.910734190606</v>
      </c>
      <c r="M3219" s="122">
        <v>1.9686282315145001</v>
      </c>
      <c r="N3219" s="122">
        <v>1.95177673542</v>
      </c>
      <c r="O3219" s="122">
        <v>1.9253096978424999</v>
      </c>
      <c r="P3219" s="122">
        <v>1.8730235769965</v>
      </c>
      <c r="Q3219" s="122">
        <v>1.9027265435925</v>
      </c>
      <c r="R3219" s="122">
        <v>1.889802299321</v>
      </c>
      <c r="S3219" s="122">
        <v>1.9407925920560001</v>
      </c>
      <c r="T3219" s="122">
        <v>1.9146947981910001</v>
      </c>
      <c r="U3219" s="122">
        <v>1.8786203822965</v>
      </c>
      <c r="V3219" s="122">
        <v>1.8786315569225001</v>
      </c>
      <c r="W3219" s="122">
        <v>1.707877858037</v>
      </c>
      <c r="X3219" s="122">
        <v>1.641047772242</v>
      </c>
      <c r="Y3219" s="122">
        <v>1.6225418097565001</v>
      </c>
      <c r="Z3219" s="122">
        <v>1.7089210339025001</v>
      </c>
      <c r="AA3219" s="122">
        <v>1.7085541637420001</v>
      </c>
      <c r="AB3219" s="122">
        <v>1.5772426945455</v>
      </c>
      <c r="AC3219" s="122">
        <v>1.646140576851</v>
      </c>
      <c r="AD3219" s="122">
        <v>1.5815996667909999</v>
      </c>
      <c r="AE3219" s="122">
        <v>1.46019675607</v>
      </c>
      <c r="AF3219" s="122">
        <v>1.4252680560419999</v>
      </c>
      <c r="AG3219" s="122">
        <v>1.4683636314870001</v>
      </c>
      <c r="AH3219" s="122">
        <v>1.4180591796869999</v>
      </c>
      <c r="AI3219" s="122">
        <v>1.2973235275974999</v>
      </c>
      <c r="AJ3219" s="122">
        <v>1.290493236099</v>
      </c>
      <c r="AK3219" s="122">
        <v>1.366091951732</v>
      </c>
      <c r="AL3219" s="122">
        <v>0</v>
      </c>
    </row>
    <row r="3220" spans="1:38" hidden="1" x14ac:dyDescent="0.25">
      <c r="A3220" s="122" t="s">
        <v>2009</v>
      </c>
      <c r="B3220" s="122">
        <v>1</v>
      </c>
      <c r="C3220" s="122" t="s">
        <v>2202</v>
      </c>
      <c r="D3220" s="122" t="s">
        <v>2137</v>
      </c>
      <c r="E3220" s="122">
        <v>59</v>
      </c>
      <c r="F3220" s="122">
        <v>2.8498457219999999E-3</v>
      </c>
      <c r="G3220" s="122">
        <v>2.6771343834999998E-3</v>
      </c>
      <c r="H3220" s="122">
        <v>3.0837108719999999E-3</v>
      </c>
      <c r="I3220" s="122">
        <v>2.8452935254999999E-3</v>
      </c>
      <c r="J3220" s="122">
        <v>2.1980018755E-3</v>
      </c>
      <c r="K3220" s="122">
        <v>1.8176330655000001E-3</v>
      </c>
      <c r="L3220" s="122">
        <v>1.429683798E-3</v>
      </c>
      <c r="M3220" s="122">
        <v>1.3553341790000001E-3</v>
      </c>
      <c r="N3220" s="122">
        <v>1.3832519554999999E-3</v>
      </c>
      <c r="O3220" s="122">
        <v>2.3002647660000002E-3</v>
      </c>
      <c r="P3220" s="122">
        <v>3.7171709530000002E-3</v>
      </c>
      <c r="Q3220" s="122">
        <v>1.0918533975E-2</v>
      </c>
      <c r="R3220" s="122">
        <v>7.5387137195000002E-3</v>
      </c>
      <c r="S3220" s="122">
        <v>9.4953555294999999E-3</v>
      </c>
      <c r="T3220" s="122">
        <v>1.059967564E-2</v>
      </c>
      <c r="U3220" s="122">
        <v>9.3624822239999992E-3</v>
      </c>
      <c r="V3220" s="122">
        <v>1.13890211495E-2</v>
      </c>
      <c r="W3220" s="122">
        <v>6.0413393549999996E-3</v>
      </c>
      <c r="X3220" s="122">
        <v>7.9692766035000008E-3</v>
      </c>
      <c r="Y3220" s="122">
        <v>3.8132202295000001E-3</v>
      </c>
      <c r="Z3220" s="122">
        <v>1.8485513839999999E-3</v>
      </c>
      <c r="AA3220" s="122">
        <v>1.5872839355E-3</v>
      </c>
      <c r="AB3220" s="122">
        <v>8.1542068800000004E-4</v>
      </c>
      <c r="AC3220" s="122">
        <v>7.1912559750000004E-4</v>
      </c>
      <c r="AD3220" s="122">
        <v>1.779892481E-3</v>
      </c>
      <c r="AE3220" s="122">
        <v>1.5640440715E-3</v>
      </c>
      <c r="AF3220" s="122">
        <v>1.5678855644999999E-3</v>
      </c>
      <c r="AG3220" s="122">
        <v>1.5734042424999999E-3</v>
      </c>
      <c r="AH3220" s="122">
        <v>1.573993629E-3</v>
      </c>
      <c r="AI3220" s="122">
        <v>1.5641801755E-3</v>
      </c>
      <c r="AJ3220" s="122">
        <v>1.5078602025E-3</v>
      </c>
      <c r="AK3220" s="122">
        <v>1.5515424314999999E-3</v>
      </c>
      <c r="AL3220" s="122">
        <v>0</v>
      </c>
    </row>
    <row r="3221" spans="1:38" hidden="1" x14ac:dyDescent="0.25">
      <c r="A3221" s="122" t="s">
        <v>2009</v>
      </c>
      <c r="B3221" s="122">
        <v>1</v>
      </c>
      <c r="C3221" s="122" t="s">
        <v>2202</v>
      </c>
      <c r="D3221" s="122" t="s">
        <v>2104</v>
      </c>
      <c r="E3221" s="122">
        <v>59</v>
      </c>
      <c r="F3221" s="122">
        <v>0.68349124513699999</v>
      </c>
      <c r="G3221" s="122">
        <v>0.71588636477949996</v>
      </c>
      <c r="H3221" s="122">
        <v>0.73427291036800002</v>
      </c>
      <c r="I3221" s="122">
        <v>0.74614580585599999</v>
      </c>
      <c r="J3221" s="122">
        <v>0.78797644431949998</v>
      </c>
      <c r="K3221" s="122">
        <v>0.81973390169649996</v>
      </c>
      <c r="L3221" s="122">
        <v>0.84920853181099998</v>
      </c>
      <c r="M3221" s="122">
        <v>0.87919237511350001</v>
      </c>
      <c r="N3221" s="122">
        <v>0.86859652466899995</v>
      </c>
      <c r="O3221" s="122">
        <v>0.90451579938750004</v>
      </c>
      <c r="P3221" s="122">
        <v>0.91554190589899997</v>
      </c>
      <c r="Q3221" s="122">
        <v>0.92444152147400005</v>
      </c>
      <c r="R3221" s="122">
        <v>0.85053847705550001</v>
      </c>
      <c r="S3221" s="122">
        <v>0.85814298243099996</v>
      </c>
      <c r="T3221" s="122">
        <v>0.87273941284849998</v>
      </c>
      <c r="U3221" s="122">
        <v>0.83525050677199997</v>
      </c>
      <c r="V3221" s="122">
        <v>0.85391289457050001</v>
      </c>
      <c r="W3221" s="122">
        <v>0.78673470178100002</v>
      </c>
      <c r="X3221" s="122">
        <v>0.72676056390999999</v>
      </c>
      <c r="Y3221" s="122">
        <v>0.6582159025955</v>
      </c>
      <c r="Z3221" s="122">
        <v>0.68135157021199999</v>
      </c>
      <c r="AA3221" s="122">
        <v>0.61571156478150002</v>
      </c>
      <c r="AB3221" s="122">
        <v>0.59213575514049999</v>
      </c>
      <c r="AC3221" s="122">
        <v>0.566650140187</v>
      </c>
      <c r="AD3221" s="122">
        <v>0.5718259703295</v>
      </c>
      <c r="AE3221" s="122">
        <v>0.50380805807450002</v>
      </c>
      <c r="AF3221" s="122">
        <v>0.48804148636950001</v>
      </c>
      <c r="AG3221" s="122">
        <v>0.45153012808699999</v>
      </c>
      <c r="AH3221" s="122">
        <v>0.45616415878650002</v>
      </c>
      <c r="AI3221" s="122">
        <v>0.45277993099800001</v>
      </c>
      <c r="AJ3221" s="122">
        <v>0.45753672103949999</v>
      </c>
      <c r="AK3221" s="122">
        <v>0.46334124717250003</v>
      </c>
      <c r="AL3221" s="122">
        <v>0</v>
      </c>
    </row>
    <row r="3222" spans="1:38" hidden="1" x14ac:dyDescent="0.25">
      <c r="A3222" s="122" t="s">
        <v>2009</v>
      </c>
      <c r="B3222" s="122">
        <v>1</v>
      </c>
      <c r="C3222" s="122" t="s">
        <v>2202</v>
      </c>
      <c r="D3222" s="122" t="s">
        <v>2105</v>
      </c>
      <c r="E3222" s="122">
        <v>59</v>
      </c>
      <c r="F3222" s="122">
        <v>0.37004275001350001</v>
      </c>
      <c r="G3222" s="122">
        <v>0.39708664335400001</v>
      </c>
      <c r="H3222" s="122">
        <v>0.40238307377749999</v>
      </c>
      <c r="I3222" s="122">
        <v>0.36888044599499997</v>
      </c>
      <c r="J3222" s="122">
        <v>0.41214856741849998</v>
      </c>
      <c r="K3222" s="122">
        <v>0.412678311508</v>
      </c>
      <c r="L3222" s="122">
        <v>0.37807413408399998</v>
      </c>
      <c r="M3222" s="122">
        <v>0.40050246306449999</v>
      </c>
      <c r="N3222" s="122">
        <v>0.41786111226349998</v>
      </c>
      <c r="O3222" s="122">
        <v>0.4199831510675</v>
      </c>
      <c r="P3222" s="122">
        <v>0.4049105918375</v>
      </c>
      <c r="Q3222" s="122">
        <v>0.3991616017545</v>
      </c>
      <c r="R3222" s="122">
        <v>0.38034645788600002</v>
      </c>
      <c r="S3222" s="122">
        <v>0.410817270515</v>
      </c>
      <c r="T3222" s="122">
        <v>0.42241142387149999</v>
      </c>
      <c r="U3222" s="122">
        <v>0.4224192501165</v>
      </c>
      <c r="V3222" s="122">
        <v>0.42669393315749998</v>
      </c>
      <c r="W3222" s="122">
        <v>0.4229987587415</v>
      </c>
      <c r="X3222" s="122">
        <v>0.40913806942149999</v>
      </c>
      <c r="Y3222" s="122">
        <v>0.36927664118800002</v>
      </c>
      <c r="Z3222" s="122">
        <v>0.39443291885850001</v>
      </c>
      <c r="AA3222" s="122">
        <v>0.34244135168700002</v>
      </c>
      <c r="AB3222" s="122">
        <v>0.32209868464250002</v>
      </c>
      <c r="AC3222" s="122">
        <v>0.3429380777305</v>
      </c>
      <c r="AD3222" s="122">
        <v>0.3498236272145</v>
      </c>
      <c r="AE3222" s="122">
        <v>0.36827490392899997</v>
      </c>
      <c r="AF3222" s="122">
        <v>0.35803371231249997</v>
      </c>
      <c r="AG3222" s="122">
        <v>0.34173822856500002</v>
      </c>
      <c r="AH3222" s="122">
        <v>0.3376786685225</v>
      </c>
      <c r="AI3222" s="122">
        <v>0.34797399775749999</v>
      </c>
      <c r="AJ3222" s="122">
        <v>0.27121883259200003</v>
      </c>
      <c r="AK3222" s="122">
        <v>0.30910399534150002</v>
      </c>
      <c r="AL3222" s="122">
        <v>0</v>
      </c>
    </row>
    <row r="3223" spans="1:38" hidden="1" x14ac:dyDescent="0.25">
      <c r="A3223" s="122" t="s">
        <v>2009</v>
      </c>
      <c r="B3223" s="122">
        <v>1</v>
      </c>
      <c r="C3223" s="122" t="s">
        <v>2202</v>
      </c>
      <c r="D3223" s="122" t="s">
        <v>2106</v>
      </c>
      <c r="E3223" s="122">
        <v>59</v>
      </c>
      <c r="F3223" s="122">
        <v>1.7118825445825001</v>
      </c>
      <c r="G3223" s="122">
        <v>1.7635894710935001</v>
      </c>
      <c r="H3223" s="122">
        <v>1.941102986662</v>
      </c>
      <c r="I3223" s="122">
        <v>2.0683059958694998</v>
      </c>
      <c r="J3223" s="122">
        <v>2.0770239016865002</v>
      </c>
      <c r="K3223" s="122">
        <v>2.2041575561275</v>
      </c>
      <c r="L3223" s="122">
        <v>2.3453278052719999</v>
      </c>
      <c r="M3223" s="122">
        <v>2.4098365912899999</v>
      </c>
      <c r="N3223" s="122">
        <v>2.4691650006135002</v>
      </c>
      <c r="O3223" s="122">
        <v>2.359856020529</v>
      </c>
      <c r="P3223" s="122">
        <v>2.3881838542659999</v>
      </c>
      <c r="Q3223" s="122">
        <v>2.3539942874149999</v>
      </c>
      <c r="R3223" s="122">
        <v>2.3134546429855001</v>
      </c>
      <c r="S3223" s="122">
        <v>2.2861596454764999</v>
      </c>
      <c r="T3223" s="122">
        <v>2.2309933837905001</v>
      </c>
      <c r="U3223" s="122">
        <v>2.2032678208535001</v>
      </c>
      <c r="V3223" s="122">
        <v>2.1554217331375001</v>
      </c>
      <c r="W3223" s="122">
        <v>2.1186630259485</v>
      </c>
      <c r="X3223" s="122">
        <v>2.0200751718785002</v>
      </c>
      <c r="Y3223" s="122">
        <v>1.8725170728239999</v>
      </c>
      <c r="Z3223" s="122">
        <v>2.0106028020514999</v>
      </c>
      <c r="AA3223" s="122">
        <v>1.8523609392264999</v>
      </c>
      <c r="AB3223" s="122">
        <v>1.6849329749444999</v>
      </c>
      <c r="AC3223" s="122">
        <v>1.6285004496605</v>
      </c>
      <c r="AD3223" s="122">
        <v>1.5807746097755</v>
      </c>
      <c r="AE3223" s="122">
        <v>1.4149039116069999</v>
      </c>
      <c r="AF3223" s="122">
        <v>1.3847356661995001</v>
      </c>
      <c r="AG3223" s="122">
        <v>1.278296355056</v>
      </c>
      <c r="AH3223" s="122">
        <v>1.2441641301240001</v>
      </c>
      <c r="AI3223" s="122">
        <v>1.257865362107</v>
      </c>
      <c r="AJ3223" s="122">
        <v>1.0584987598685001</v>
      </c>
      <c r="AK3223" s="122">
        <v>1.0762666696084999</v>
      </c>
      <c r="AL3223" s="122">
        <v>0</v>
      </c>
    </row>
    <row r="3224" spans="1:38" hidden="1" x14ac:dyDescent="0.25">
      <c r="A3224" s="122" t="s">
        <v>2009</v>
      </c>
      <c r="B3224" s="122">
        <v>1</v>
      </c>
      <c r="C3224" s="122" t="s">
        <v>2202</v>
      </c>
      <c r="D3224" s="122" t="s">
        <v>2107</v>
      </c>
      <c r="E3224" s="122">
        <v>59</v>
      </c>
      <c r="F3224" s="122">
        <v>0.49881214265950002</v>
      </c>
      <c r="G3224" s="122">
        <v>0.50773673861849999</v>
      </c>
      <c r="H3224" s="122">
        <v>0.52826526301550003</v>
      </c>
      <c r="I3224" s="122">
        <v>0.53069862673449997</v>
      </c>
      <c r="J3224" s="122">
        <v>0.543946511849</v>
      </c>
      <c r="K3224" s="122">
        <v>0.53829465433599999</v>
      </c>
      <c r="L3224" s="122">
        <v>0.54163263684200003</v>
      </c>
      <c r="M3224" s="122">
        <v>0.52505223169299997</v>
      </c>
      <c r="N3224" s="122">
        <v>0.551013598735</v>
      </c>
      <c r="O3224" s="122">
        <v>0.54350076123199997</v>
      </c>
      <c r="P3224" s="122">
        <v>0.54273106062300003</v>
      </c>
      <c r="Q3224" s="122">
        <v>0.54418557992950001</v>
      </c>
      <c r="R3224" s="122">
        <v>0.546400300655</v>
      </c>
      <c r="S3224" s="122">
        <v>0.5477441944925</v>
      </c>
      <c r="T3224" s="122">
        <v>0.53972089117300004</v>
      </c>
      <c r="U3224" s="122">
        <v>0.56495262536750002</v>
      </c>
      <c r="V3224" s="122">
        <v>0.55235435462799998</v>
      </c>
      <c r="W3224" s="122">
        <v>0.54625231437300004</v>
      </c>
      <c r="X3224" s="122">
        <v>0.551820437981</v>
      </c>
      <c r="Y3224" s="122">
        <v>0.54833845097699996</v>
      </c>
      <c r="Z3224" s="122">
        <v>0.54599369525499997</v>
      </c>
      <c r="AA3224" s="122">
        <v>0.54645892724099998</v>
      </c>
      <c r="AB3224" s="122">
        <v>0.56018264251299998</v>
      </c>
      <c r="AC3224" s="122">
        <v>0.570888736482</v>
      </c>
      <c r="AD3224" s="122">
        <v>0.57313182100549998</v>
      </c>
      <c r="AE3224" s="122">
        <v>0.60884115882849998</v>
      </c>
      <c r="AF3224" s="122">
        <v>0.60941195531350001</v>
      </c>
      <c r="AG3224" s="122">
        <v>0.60353571183300003</v>
      </c>
      <c r="AH3224" s="122">
        <v>0.61412854888299995</v>
      </c>
      <c r="AI3224" s="122">
        <v>0.57016403822600004</v>
      </c>
      <c r="AJ3224" s="122">
        <v>0.60918291279250003</v>
      </c>
      <c r="AK3224" s="122">
        <v>0.60046030688249996</v>
      </c>
      <c r="AL3224" s="122">
        <v>0</v>
      </c>
    </row>
    <row r="3225" spans="1:38" hidden="1" x14ac:dyDescent="0.25">
      <c r="A3225" s="122" t="s">
        <v>2009</v>
      </c>
      <c r="B3225" s="122">
        <v>1</v>
      </c>
      <c r="C3225" s="122" t="s">
        <v>2202</v>
      </c>
      <c r="D3225" s="122" t="s">
        <v>475</v>
      </c>
      <c r="E3225" s="122">
        <v>59</v>
      </c>
      <c r="F3225" s="122">
        <v>0.45901343051850002</v>
      </c>
      <c r="G3225" s="122">
        <v>0.47471311699199997</v>
      </c>
      <c r="H3225" s="122">
        <v>0.4801238660305</v>
      </c>
      <c r="I3225" s="122">
        <v>0.51250020925700002</v>
      </c>
      <c r="J3225" s="122">
        <v>0.53520201476600004</v>
      </c>
      <c r="K3225" s="122">
        <v>0.55619952267450001</v>
      </c>
      <c r="L3225" s="122">
        <v>0.56038678375249995</v>
      </c>
      <c r="M3225" s="122">
        <v>0.59090213927750002</v>
      </c>
      <c r="N3225" s="122">
        <v>0.640828854221</v>
      </c>
      <c r="O3225" s="122">
        <v>0.58600599082399996</v>
      </c>
      <c r="P3225" s="122">
        <v>0.58519720472900005</v>
      </c>
      <c r="Q3225" s="122">
        <v>0.59769070705600003</v>
      </c>
      <c r="R3225" s="122">
        <v>0.59366277033799997</v>
      </c>
      <c r="S3225" s="122">
        <v>0.60560318257900003</v>
      </c>
      <c r="T3225" s="122">
        <v>0.5928892069035</v>
      </c>
      <c r="U3225" s="122">
        <v>0.57469700648499999</v>
      </c>
      <c r="V3225" s="122">
        <v>0.57972348519799999</v>
      </c>
      <c r="W3225" s="122">
        <v>0.51494052851049998</v>
      </c>
      <c r="X3225" s="122">
        <v>0.53026531211700001</v>
      </c>
      <c r="Y3225" s="122">
        <v>0.53459938446699995</v>
      </c>
      <c r="Z3225" s="122">
        <v>0.55960811739850003</v>
      </c>
      <c r="AA3225" s="122">
        <v>0.58554771622750001</v>
      </c>
      <c r="AB3225" s="122">
        <v>0.57283970294599995</v>
      </c>
      <c r="AC3225" s="122">
        <v>0.59782740807449997</v>
      </c>
      <c r="AD3225" s="122">
        <v>0.55774944844700003</v>
      </c>
      <c r="AE3225" s="122">
        <v>0.565031043505</v>
      </c>
      <c r="AF3225" s="122">
        <v>0.54268307908699998</v>
      </c>
      <c r="AG3225" s="122">
        <v>0.51828072183200002</v>
      </c>
      <c r="AH3225" s="122">
        <v>0.56155166645950005</v>
      </c>
      <c r="AI3225" s="122">
        <v>0.53052627916149997</v>
      </c>
      <c r="AJ3225" s="122">
        <v>0.51941146170050001</v>
      </c>
      <c r="AK3225" s="122">
        <v>0.5189103407115</v>
      </c>
      <c r="AL3225" s="122">
        <v>0</v>
      </c>
    </row>
    <row r="3226" spans="1:38" hidden="1" x14ac:dyDescent="0.25">
      <c r="A3226" s="122" t="s">
        <v>2009</v>
      </c>
      <c r="B3226" s="122">
        <v>1</v>
      </c>
      <c r="C3226" s="122" t="s">
        <v>2202</v>
      </c>
      <c r="D3226" s="122" t="s">
        <v>2108</v>
      </c>
      <c r="E3226" s="122">
        <v>59</v>
      </c>
      <c r="F3226" s="122">
        <v>0.21091208203799999</v>
      </c>
      <c r="G3226" s="122">
        <v>0.21700055567099999</v>
      </c>
      <c r="H3226" s="122">
        <v>0.22626777450249999</v>
      </c>
      <c r="I3226" s="122">
        <v>0.24161782437500001</v>
      </c>
      <c r="J3226" s="122">
        <v>0.24465691160549999</v>
      </c>
      <c r="K3226" s="122">
        <v>0.25275597858400001</v>
      </c>
      <c r="L3226" s="122">
        <v>0.26113032215650001</v>
      </c>
      <c r="M3226" s="122">
        <v>0.27214250572699999</v>
      </c>
      <c r="N3226" s="122">
        <v>0.267623891246</v>
      </c>
      <c r="O3226" s="122">
        <v>0.27394969641450001</v>
      </c>
      <c r="P3226" s="122">
        <v>0.27891631282000001</v>
      </c>
      <c r="Q3226" s="122">
        <v>0.26064094551700001</v>
      </c>
      <c r="R3226" s="122">
        <v>0.25211280551100002</v>
      </c>
      <c r="S3226" s="122">
        <v>0.26533322933800002</v>
      </c>
      <c r="T3226" s="122">
        <v>0.26345683663000002</v>
      </c>
      <c r="U3226" s="122">
        <v>0.24916306342799999</v>
      </c>
      <c r="V3226" s="122">
        <v>0.24313238687800001</v>
      </c>
      <c r="W3226" s="122">
        <v>0.21666239698850001</v>
      </c>
      <c r="X3226" s="122">
        <v>0.20120741106449999</v>
      </c>
      <c r="Y3226" s="122">
        <v>0.19052030771100001</v>
      </c>
      <c r="Z3226" s="122">
        <v>0.191103364739</v>
      </c>
      <c r="AA3226" s="122">
        <v>0.17675918649649999</v>
      </c>
      <c r="AB3226" s="122">
        <v>0.15240479395000001</v>
      </c>
      <c r="AC3226" s="122">
        <v>0.14515553893550001</v>
      </c>
      <c r="AD3226" s="122">
        <v>0.13691149726749999</v>
      </c>
      <c r="AE3226" s="122">
        <v>0.13088747253550001</v>
      </c>
      <c r="AF3226" s="122">
        <v>0.11049583775750001</v>
      </c>
      <c r="AG3226" s="122">
        <v>0.102086166558</v>
      </c>
      <c r="AH3226" s="122">
        <v>0.1058282707515</v>
      </c>
      <c r="AI3226" s="122">
        <v>0.10711355096150001</v>
      </c>
      <c r="AJ3226" s="122">
        <v>8.8581567489999999E-2</v>
      </c>
      <c r="AK3226" s="122">
        <v>9.4041843067500006E-2</v>
      </c>
      <c r="AL3226" s="122">
        <v>0</v>
      </c>
    </row>
    <row r="3227" spans="1:38" hidden="1" x14ac:dyDescent="0.25">
      <c r="A3227" s="122" t="s">
        <v>2009</v>
      </c>
      <c r="B3227" s="122">
        <v>1</v>
      </c>
      <c r="C3227" s="122" t="s">
        <v>2202</v>
      </c>
      <c r="D3227" s="122" t="s">
        <v>2109</v>
      </c>
      <c r="E3227" s="122">
        <v>59</v>
      </c>
      <c r="F3227" s="122">
        <v>1.2838231033130001</v>
      </c>
      <c r="G3227" s="122">
        <v>1.3020508463</v>
      </c>
      <c r="H3227" s="122">
        <v>1.3450919715059999</v>
      </c>
      <c r="I3227" s="122">
        <v>1.3864683710315</v>
      </c>
      <c r="J3227" s="122">
        <v>1.42788082598</v>
      </c>
      <c r="K3227" s="122">
        <v>1.4725204259389999</v>
      </c>
      <c r="L3227" s="122">
        <v>1.478106258967</v>
      </c>
      <c r="M3227" s="122">
        <v>1.4872987754114999</v>
      </c>
      <c r="N3227" s="122">
        <v>1.4839596434944999</v>
      </c>
      <c r="O3227" s="122">
        <v>1.3957478098610001</v>
      </c>
      <c r="P3227" s="122">
        <v>1.4329405376805</v>
      </c>
      <c r="Q3227" s="122">
        <v>1.399498979042</v>
      </c>
      <c r="R3227" s="122">
        <v>1.357046635818</v>
      </c>
      <c r="S3227" s="122">
        <v>1.299546804007</v>
      </c>
      <c r="T3227" s="122">
        <v>1.2758758974994999</v>
      </c>
      <c r="U3227" s="122">
        <v>1.208086133099</v>
      </c>
      <c r="V3227" s="122">
        <v>1.2070752515115</v>
      </c>
      <c r="W3227" s="122">
        <v>1.2027892815375001</v>
      </c>
      <c r="X3227" s="122">
        <v>1.123425198474</v>
      </c>
      <c r="Y3227" s="122">
        <v>1.0014462370070001</v>
      </c>
      <c r="Z3227" s="122">
        <v>0.94481604806399999</v>
      </c>
      <c r="AA3227" s="122">
        <v>0.89093884914499999</v>
      </c>
      <c r="AB3227" s="122">
        <v>0.81759843939700005</v>
      </c>
      <c r="AC3227" s="122">
        <v>0.7692961588185</v>
      </c>
      <c r="AD3227" s="122">
        <v>0.72065979610550002</v>
      </c>
      <c r="AE3227" s="122">
        <v>0.66091028707449995</v>
      </c>
      <c r="AF3227" s="122">
        <v>0.63478088856750003</v>
      </c>
      <c r="AG3227" s="122">
        <v>0.58408959000600003</v>
      </c>
      <c r="AH3227" s="122">
        <v>0.58855339135700002</v>
      </c>
      <c r="AI3227" s="122">
        <v>0.58574028006750001</v>
      </c>
      <c r="AJ3227" s="122">
        <v>0.485497899796</v>
      </c>
      <c r="AK3227" s="122">
        <v>0.49729721159450002</v>
      </c>
      <c r="AL3227" s="122">
        <v>0</v>
      </c>
    </row>
    <row r="3228" spans="1:38" hidden="1" x14ac:dyDescent="0.25">
      <c r="A3228" s="122" t="s">
        <v>2009</v>
      </c>
      <c r="B3228" s="122">
        <v>1</v>
      </c>
      <c r="C3228" s="122" t="s">
        <v>2202</v>
      </c>
      <c r="D3228" s="122" t="s">
        <v>2110</v>
      </c>
      <c r="E3228" s="122">
        <v>59</v>
      </c>
      <c r="F3228" s="122">
        <v>0.60372776258000005</v>
      </c>
      <c r="G3228" s="122">
        <v>0.57789399163349997</v>
      </c>
      <c r="H3228" s="122">
        <v>0.65075337457399995</v>
      </c>
      <c r="I3228" s="122">
        <v>0.70480313473550005</v>
      </c>
      <c r="J3228" s="122">
        <v>0.75245760328349998</v>
      </c>
      <c r="K3228" s="122">
        <v>0.7631404651</v>
      </c>
      <c r="L3228" s="122">
        <v>0.76694767081000004</v>
      </c>
      <c r="M3228" s="122">
        <v>0.78568472508800002</v>
      </c>
      <c r="N3228" s="122">
        <v>0.7565748175475</v>
      </c>
      <c r="O3228" s="122">
        <v>0.74587876450799995</v>
      </c>
      <c r="P3228" s="122">
        <v>0.74767033498250002</v>
      </c>
      <c r="Q3228" s="122">
        <v>0.73061983332199998</v>
      </c>
      <c r="R3228" s="122">
        <v>0.69134690034049995</v>
      </c>
      <c r="S3228" s="122">
        <v>0.71588021956199999</v>
      </c>
      <c r="T3228" s="122">
        <v>0.71853002279949996</v>
      </c>
      <c r="U3228" s="122">
        <v>0.70811736023000005</v>
      </c>
      <c r="V3228" s="122">
        <v>0.73169346396799995</v>
      </c>
      <c r="W3228" s="122">
        <v>0.68303004340350004</v>
      </c>
      <c r="X3228" s="122">
        <v>0.65012776776799996</v>
      </c>
      <c r="Y3228" s="122">
        <v>0.67101231757150004</v>
      </c>
      <c r="Z3228" s="122">
        <v>0.60116781331650004</v>
      </c>
      <c r="AA3228" s="122">
        <v>0.6208947665615</v>
      </c>
      <c r="AB3228" s="122">
        <v>0.57810153454549995</v>
      </c>
      <c r="AC3228" s="122">
        <v>0.574122450339</v>
      </c>
      <c r="AD3228" s="122">
        <v>0.50551738010150005</v>
      </c>
      <c r="AE3228" s="122">
        <v>0.53580906926649996</v>
      </c>
      <c r="AF3228" s="122">
        <v>0.51826602437549996</v>
      </c>
      <c r="AG3228" s="122">
        <v>0.50215485687299999</v>
      </c>
      <c r="AH3228" s="122">
        <v>0.41641594387949998</v>
      </c>
      <c r="AI3228" s="122">
        <v>0.44517495975249999</v>
      </c>
      <c r="AJ3228" s="122">
        <v>0.418729910762</v>
      </c>
      <c r="AK3228" s="122">
        <v>0.40350441240000001</v>
      </c>
      <c r="AL3228" s="122">
        <v>0</v>
      </c>
    </row>
    <row r="3229" spans="1:38" hidden="1" x14ac:dyDescent="0.25">
      <c r="A3229" s="122" t="s">
        <v>2009</v>
      </c>
      <c r="B3229" s="122">
        <v>1</v>
      </c>
      <c r="C3229" s="122" t="s">
        <v>2202</v>
      </c>
      <c r="D3229" s="122" t="s">
        <v>2111</v>
      </c>
      <c r="E3229" s="122">
        <v>59</v>
      </c>
      <c r="F3229" s="122">
        <v>0.38058895072049997</v>
      </c>
      <c r="G3229" s="122">
        <v>0.40911647663849998</v>
      </c>
      <c r="H3229" s="122">
        <v>0.41854994965949999</v>
      </c>
      <c r="I3229" s="122">
        <v>0.42887936738150001</v>
      </c>
      <c r="J3229" s="122">
        <v>0.47507567308499998</v>
      </c>
      <c r="K3229" s="122">
        <v>0.47734120037900002</v>
      </c>
      <c r="L3229" s="122">
        <v>0.4899398772045</v>
      </c>
      <c r="M3229" s="122">
        <v>0.53735973915900004</v>
      </c>
      <c r="N3229" s="122">
        <v>0.594105202148</v>
      </c>
      <c r="O3229" s="122">
        <v>0.53939273711500002</v>
      </c>
      <c r="P3229" s="122">
        <v>0.55374954422400002</v>
      </c>
      <c r="Q3229" s="122">
        <v>0.5549315647195</v>
      </c>
      <c r="R3229" s="122">
        <v>0.51715147992900001</v>
      </c>
      <c r="S3229" s="122">
        <v>0.54936600294600002</v>
      </c>
      <c r="T3229" s="122">
        <v>0.56386125506499996</v>
      </c>
      <c r="U3229" s="122">
        <v>0.57511183433150004</v>
      </c>
      <c r="V3229" s="122">
        <v>0.46078748512899997</v>
      </c>
      <c r="W3229" s="122">
        <v>0.41680770967699998</v>
      </c>
      <c r="X3229" s="122">
        <v>0.41517942035700001</v>
      </c>
      <c r="Y3229" s="122">
        <v>0.40050526787750002</v>
      </c>
      <c r="Z3229" s="122">
        <v>0.40288862222749999</v>
      </c>
      <c r="AA3229" s="122">
        <v>0.38109959302700003</v>
      </c>
      <c r="AB3229" s="122">
        <v>0.3588320639</v>
      </c>
      <c r="AC3229" s="122">
        <v>0.36929222538750001</v>
      </c>
      <c r="AD3229" s="122">
        <v>0.38578043995150002</v>
      </c>
      <c r="AE3229" s="122">
        <v>0.31944629805250002</v>
      </c>
      <c r="AF3229" s="122">
        <v>0.307368132372</v>
      </c>
      <c r="AG3229" s="122">
        <v>0.291827393667</v>
      </c>
      <c r="AH3229" s="122">
        <v>0.30165553574600001</v>
      </c>
      <c r="AI3229" s="122">
        <v>0.31286905651149999</v>
      </c>
      <c r="AJ3229" s="122">
        <v>0.26945440121800002</v>
      </c>
      <c r="AK3229" s="122">
        <v>0.285737167801</v>
      </c>
      <c r="AL3229" s="122">
        <v>0</v>
      </c>
    </row>
    <row r="3230" spans="1:38" hidden="1" x14ac:dyDescent="0.25">
      <c r="A3230" s="122" t="s">
        <v>2009</v>
      </c>
      <c r="B3230" s="122">
        <v>1</v>
      </c>
      <c r="C3230" s="122" t="s">
        <v>2202</v>
      </c>
      <c r="D3230" s="122" t="s">
        <v>2112</v>
      </c>
      <c r="E3230" s="122">
        <v>59</v>
      </c>
      <c r="F3230" s="122">
        <v>2.2806047877419999</v>
      </c>
      <c r="G3230" s="122">
        <v>2.3441697309715002</v>
      </c>
      <c r="H3230" s="122">
        <v>2.4547306171395</v>
      </c>
      <c r="I3230" s="122">
        <v>2.5261470271680002</v>
      </c>
      <c r="J3230" s="122">
        <v>2.5683295334265002</v>
      </c>
      <c r="K3230" s="122">
        <v>2.6158874223535</v>
      </c>
      <c r="L3230" s="122">
        <v>2.7210453651905002</v>
      </c>
      <c r="M3230" s="122">
        <v>2.8089010543795001</v>
      </c>
      <c r="N3230" s="122">
        <v>2.8326528150899999</v>
      </c>
      <c r="O3230" s="122">
        <v>2.7189125123990001</v>
      </c>
      <c r="P3230" s="122">
        <v>2.7332448560064999</v>
      </c>
      <c r="Q3230" s="122">
        <v>2.571199820056</v>
      </c>
      <c r="R3230" s="122">
        <v>2.5112291193675</v>
      </c>
      <c r="S3230" s="122">
        <v>2.4753756290969999</v>
      </c>
      <c r="T3230" s="122">
        <v>2.359079316606</v>
      </c>
      <c r="U3230" s="122">
        <v>2.1381353689424998</v>
      </c>
      <c r="V3230" s="122">
        <v>2.1669362409295001</v>
      </c>
      <c r="W3230" s="122">
        <v>2.0408503288605</v>
      </c>
      <c r="X3230" s="122">
        <v>1.9157249049984999</v>
      </c>
      <c r="Y3230" s="122">
        <v>1.7295913818740001</v>
      </c>
      <c r="Z3230" s="122">
        <v>1.7977870111055001</v>
      </c>
      <c r="AA3230" s="122">
        <v>1.5649193855535</v>
      </c>
      <c r="AB3230" s="122">
        <v>1.521543803026</v>
      </c>
      <c r="AC3230" s="122">
        <v>1.4582345675449999</v>
      </c>
      <c r="AD3230" s="122">
        <v>1.4055376330195</v>
      </c>
      <c r="AE3230" s="122">
        <v>1.2470498678965001</v>
      </c>
      <c r="AF3230" s="122">
        <v>1.141494135918</v>
      </c>
      <c r="AG3230" s="122">
        <v>1.0520741947915</v>
      </c>
      <c r="AH3230" s="122">
        <v>1.0362242243799999</v>
      </c>
      <c r="AI3230" s="122">
        <v>1.0608664355199999</v>
      </c>
      <c r="AJ3230" s="122">
        <v>0.868082514769</v>
      </c>
      <c r="AK3230" s="122">
        <v>0.90432142257649994</v>
      </c>
      <c r="AL3230" s="122">
        <v>0</v>
      </c>
    </row>
    <row r="3231" spans="1:38" hidden="1" x14ac:dyDescent="0.25">
      <c r="A3231" s="122" t="s">
        <v>2009</v>
      </c>
      <c r="B3231" s="122">
        <v>1</v>
      </c>
      <c r="C3231" s="122" t="s">
        <v>2202</v>
      </c>
      <c r="D3231" s="122" t="s">
        <v>2113</v>
      </c>
      <c r="E3231" s="122">
        <v>59</v>
      </c>
      <c r="F3231" s="122">
        <v>2.9510652493589999</v>
      </c>
      <c r="G3231" s="122">
        <v>3.0419866786040002</v>
      </c>
      <c r="H3231" s="122">
        <v>3.1531848638284998</v>
      </c>
      <c r="I3231" s="122">
        <v>3.2467552723464999</v>
      </c>
      <c r="J3231" s="122">
        <v>3.2981805575994998</v>
      </c>
      <c r="K3231" s="122">
        <v>3.3748417434564999</v>
      </c>
      <c r="L3231" s="122">
        <v>3.493671313563</v>
      </c>
      <c r="M3231" s="122">
        <v>3.4570424932885002</v>
      </c>
      <c r="N3231" s="122">
        <v>3.5442017908854999</v>
      </c>
      <c r="O3231" s="122">
        <v>3.4196333770425</v>
      </c>
      <c r="P3231" s="122">
        <v>3.3284773544805</v>
      </c>
      <c r="Q3231" s="122">
        <v>3.1999960101565001</v>
      </c>
      <c r="R3231" s="122">
        <v>3.2168307832935001</v>
      </c>
      <c r="S3231" s="122">
        <v>3.2467800570015002</v>
      </c>
      <c r="T3231" s="122">
        <v>3.1502782241545</v>
      </c>
      <c r="U3231" s="122">
        <v>3.1098653629594999</v>
      </c>
      <c r="V3231" s="122">
        <v>3.0779289337515001</v>
      </c>
      <c r="W3231" s="122">
        <v>2.9629434663384999</v>
      </c>
      <c r="X3231" s="122">
        <v>2.8318136547215</v>
      </c>
      <c r="Y3231" s="122">
        <v>2.6402731807505</v>
      </c>
      <c r="Z3231" s="122">
        <v>2.6993069787355002</v>
      </c>
      <c r="AA3231" s="122">
        <v>2.5421465487394999</v>
      </c>
      <c r="AB3231" s="122">
        <v>2.1974756348960001</v>
      </c>
      <c r="AC3231" s="122">
        <v>2.3043498537840001</v>
      </c>
      <c r="AD3231" s="122">
        <v>2.1599070053979998</v>
      </c>
      <c r="AE3231" s="122">
        <v>1.8968704431595</v>
      </c>
      <c r="AF3231" s="122">
        <v>1.89062839193</v>
      </c>
      <c r="AG3231" s="122">
        <v>1.7866733518535001</v>
      </c>
      <c r="AH3231" s="122">
        <v>1.3113711964920001</v>
      </c>
      <c r="AI3231" s="122">
        <v>1.4883807088784999</v>
      </c>
      <c r="AJ3231" s="122">
        <v>1.4829494408635</v>
      </c>
      <c r="AK3231" s="122">
        <v>1.4918638826320001</v>
      </c>
      <c r="AL3231" s="122">
        <v>0</v>
      </c>
    </row>
    <row r="3232" spans="1:38" hidden="1" x14ac:dyDescent="0.25">
      <c r="A3232" s="122" t="s">
        <v>2009</v>
      </c>
      <c r="B3232" s="122">
        <v>1</v>
      </c>
      <c r="C3232" s="122" t="s">
        <v>2202</v>
      </c>
      <c r="D3232" s="122" t="s">
        <v>2114</v>
      </c>
      <c r="E3232" s="122">
        <v>59</v>
      </c>
      <c r="F3232" s="122">
        <v>0.95515608263999996</v>
      </c>
      <c r="G3232" s="122">
        <v>1.0285071668000001</v>
      </c>
      <c r="H3232" s="122">
        <v>1.0902473212485</v>
      </c>
      <c r="I3232" s="122">
        <v>1.1130781186345</v>
      </c>
      <c r="J3232" s="122">
        <v>1.1419835623775001</v>
      </c>
      <c r="K3232" s="122">
        <v>1.1924844439169999</v>
      </c>
      <c r="L3232" s="122">
        <v>1.2256070632364999</v>
      </c>
      <c r="M3232" s="122">
        <v>1.2705150815099999</v>
      </c>
      <c r="N3232" s="122">
        <v>1.3009918741555</v>
      </c>
      <c r="O3232" s="122">
        <v>1.2108621124029999</v>
      </c>
      <c r="P3232" s="122">
        <v>1.23712070053</v>
      </c>
      <c r="Q3232" s="122">
        <v>1.2126217231355001</v>
      </c>
      <c r="R3232" s="122">
        <v>1.2420312120895001</v>
      </c>
      <c r="S3232" s="122">
        <v>1.2202326737085001</v>
      </c>
      <c r="T3232" s="122">
        <v>1.1734073061025001</v>
      </c>
      <c r="U3232" s="122">
        <v>1.1678833256379999</v>
      </c>
      <c r="V3232" s="122">
        <v>1.1946877361995001</v>
      </c>
      <c r="W3232" s="122">
        <v>1.113547279961</v>
      </c>
      <c r="X3232" s="122">
        <v>1.1047808327424999</v>
      </c>
      <c r="Y3232" s="122">
        <v>1.075164388196</v>
      </c>
      <c r="Z3232" s="122">
        <v>1.0326744307660001</v>
      </c>
      <c r="AA3232" s="122">
        <v>1.0475088657130001</v>
      </c>
      <c r="AB3232" s="122">
        <v>0.969284876382</v>
      </c>
      <c r="AC3232" s="122">
        <v>0.94682930240700003</v>
      </c>
      <c r="AD3232" s="122">
        <v>0.90755805835000003</v>
      </c>
      <c r="AE3232" s="122">
        <v>0.84241952439750001</v>
      </c>
      <c r="AF3232" s="122">
        <v>0.76751783601199997</v>
      </c>
      <c r="AG3232" s="122">
        <v>0.70379229048650005</v>
      </c>
      <c r="AH3232" s="122">
        <v>0.66983874548800004</v>
      </c>
      <c r="AI3232" s="122">
        <v>0.56404606961600001</v>
      </c>
      <c r="AJ3232" s="122">
        <v>0.51629645737600005</v>
      </c>
      <c r="AK3232" s="122">
        <v>0.589980879736</v>
      </c>
      <c r="AL3232" s="122">
        <v>0</v>
      </c>
    </row>
    <row r="3233" spans="1:38" hidden="1" x14ac:dyDescent="0.25">
      <c r="A3233" s="122" t="s">
        <v>2009</v>
      </c>
      <c r="B3233" s="122">
        <v>1</v>
      </c>
      <c r="C3233" s="122" t="s">
        <v>2202</v>
      </c>
      <c r="D3233" s="122" t="s">
        <v>2115</v>
      </c>
      <c r="E3233" s="122">
        <v>59</v>
      </c>
      <c r="F3233" s="122">
        <v>0.54192774775849994</v>
      </c>
      <c r="G3233" s="122">
        <v>0.56743697876999999</v>
      </c>
      <c r="H3233" s="122">
        <v>0.61306451815350005</v>
      </c>
      <c r="I3233" s="122">
        <v>0.65340810901099999</v>
      </c>
      <c r="J3233" s="122">
        <v>0.67420685040999995</v>
      </c>
      <c r="K3233" s="122">
        <v>0.66272872134100003</v>
      </c>
      <c r="L3233" s="122">
        <v>0.67953519976550003</v>
      </c>
      <c r="M3233" s="122">
        <v>0.71289512239800001</v>
      </c>
      <c r="N3233" s="122">
        <v>0.735338089104</v>
      </c>
      <c r="O3233" s="122">
        <v>0.72141614659749997</v>
      </c>
      <c r="P3233" s="122">
        <v>0.71137576416350001</v>
      </c>
      <c r="Q3233" s="122">
        <v>0.68825034051949996</v>
      </c>
      <c r="R3233" s="122">
        <v>0.64976145132499996</v>
      </c>
      <c r="S3233" s="122">
        <v>0.63683705499650001</v>
      </c>
      <c r="T3233" s="122">
        <v>0.61303027646999997</v>
      </c>
      <c r="U3233" s="122">
        <v>0.55043591543000003</v>
      </c>
      <c r="V3233" s="122">
        <v>0.53789836215300002</v>
      </c>
      <c r="W3233" s="122">
        <v>0.54438489888450003</v>
      </c>
      <c r="X3233" s="122">
        <v>0.50279412185850003</v>
      </c>
      <c r="Y3233" s="122">
        <v>0.49290984056300002</v>
      </c>
      <c r="Z3233" s="122">
        <v>0.49628022435399999</v>
      </c>
      <c r="AA3233" s="122">
        <v>0.48431098607549999</v>
      </c>
      <c r="AB3233" s="122">
        <v>0.43495884087249997</v>
      </c>
      <c r="AC3233" s="122">
        <v>0.44591646722349998</v>
      </c>
      <c r="AD3233" s="122">
        <v>0.39677090118050001</v>
      </c>
      <c r="AE3233" s="122">
        <v>0.38083898150649997</v>
      </c>
      <c r="AF3233" s="122">
        <v>0.35348420084549997</v>
      </c>
      <c r="AG3233" s="122">
        <v>0.34504813283699998</v>
      </c>
      <c r="AH3233" s="122">
        <v>0.34027812250200001</v>
      </c>
      <c r="AI3233" s="122">
        <v>0.37424254720799999</v>
      </c>
      <c r="AJ3233" s="122">
        <v>0.3255268734665</v>
      </c>
      <c r="AK3233" s="122">
        <v>0.31297801955600002</v>
      </c>
      <c r="AL3233" s="122">
        <v>0</v>
      </c>
    </row>
    <row r="3234" spans="1:38" hidden="1" x14ac:dyDescent="0.25">
      <c r="A3234" s="122" t="s">
        <v>2009</v>
      </c>
      <c r="B3234" s="122">
        <v>1</v>
      </c>
      <c r="C3234" s="122" t="s">
        <v>2202</v>
      </c>
      <c r="D3234" s="122" t="s">
        <v>2116</v>
      </c>
      <c r="E3234" s="122">
        <v>59</v>
      </c>
      <c r="F3234" s="122">
        <v>2.8215123667230002</v>
      </c>
      <c r="G3234" s="122">
        <v>2.889963002195</v>
      </c>
      <c r="H3234" s="122">
        <v>2.9878398283785002</v>
      </c>
      <c r="I3234" s="122">
        <v>3.0209527884480001</v>
      </c>
      <c r="J3234" s="122">
        <v>3.0295114709495001</v>
      </c>
      <c r="K3234" s="122">
        <v>3.1265024133689998</v>
      </c>
      <c r="L3234" s="122">
        <v>3.19788433643</v>
      </c>
      <c r="M3234" s="122">
        <v>3.2401302165375001</v>
      </c>
      <c r="N3234" s="122">
        <v>3.2694673514285002</v>
      </c>
      <c r="O3234" s="122">
        <v>3.1324884473035</v>
      </c>
      <c r="P3234" s="122">
        <v>3.1752483006349999</v>
      </c>
      <c r="Q3234" s="122">
        <v>3.005099793936</v>
      </c>
      <c r="R3234" s="122">
        <v>3.0306123227135</v>
      </c>
      <c r="S3234" s="122">
        <v>3.0098498145789998</v>
      </c>
      <c r="T3234" s="122">
        <v>2.9883615082000001</v>
      </c>
      <c r="U3234" s="122">
        <v>2.897430581938</v>
      </c>
      <c r="V3234" s="122">
        <v>2.9119206839145</v>
      </c>
      <c r="W3234" s="122">
        <v>2.7610618419824999</v>
      </c>
      <c r="X3234" s="122">
        <v>2.6204028943319999</v>
      </c>
      <c r="Y3234" s="122">
        <v>2.458115320603</v>
      </c>
      <c r="Z3234" s="122">
        <v>2.608774470937</v>
      </c>
      <c r="AA3234" s="122">
        <v>2.3911736230885001</v>
      </c>
      <c r="AB3234" s="122">
        <v>2.2822507004100001</v>
      </c>
      <c r="AC3234" s="122">
        <v>2.3040543473019999</v>
      </c>
      <c r="AD3234" s="122">
        <v>2.1311851644935</v>
      </c>
      <c r="AE3234" s="122">
        <v>1.8735457473595001</v>
      </c>
      <c r="AF3234" s="122">
        <v>1.749636458503</v>
      </c>
      <c r="AG3234" s="122">
        <v>1.5871467437015001</v>
      </c>
      <c r="AH3234" s="122">
        <v>1.5264844159355</v>
      </c>
      <c r="AI3234" s="122">
        <v>1.4852460584080001</v>
      </c>
      <c r="AJ3234" s="122">
        <v>1.2686458523349999</v>
      </c>
      <c r="AK3234" s="122">
        <v>1.3830870111789999</v>
      </c>
      <c r="AL3234" s="122">
        <v>0</v>
      </c>
    </row>
    <row r="3235" spans="1:38" hidden="1" x14ac:dyDescent="0.25">
      <c r="A3235" s="122" t="s">
        <v>2009</v>
      </c>
      <c r="B3235" s="122">
        <v>1</v>
      </c>
      <c r="C3235" s="122" t="s">
        <v>2202</v>
      </c>
      <c r="D3235" s="122" t="s">
        <v>2138</v>
      </c>
      <c r="E3235" s="122">
        <v>59</v>
      </c>
      <c r="F3235" s="122">
        <v>3.2008304495500003E-2</v>
      </c>
      <c r="G3235" s="122">
        <v>2.88436607155E-2</v>
      </c>
      <c r="H3235" s="122">
        <v>3.3382155814499999E-2</v>
      </c>
      <c r="I3235" s="122">
        <v>3.3590606298499998E-2</v>
      </c>
      <c r="J3235" s="122">
        <v>3.4282122817999999E-2</v>
      </c>
      <c r="K3235" s="122">
        <v>2.9700506812999999E-2</v>
      </c>
      <c r="L3235" s="122">
        <v>2.6720468075E-2</v>
      </c>
      <c r="M3235" s="122">
        <v>2.6364844938499998E-2</v>
      </c>
      <c r="N3235" s="122">
        <v>2.6258838499000001E-2</v>
      </c>
      <c r="O3235" s="122">
        <v>1.7204609469000001E-2</v>
      </c>
      <c r="P3235" s="122">
        <v>4.8009078748500002E-2</v>
      </c>
      <c r="Q3235" s="122">
        <v>6.7368531238999996E-2</v>
      </c>
      <c r="R3235" s="122">
        <v>6.5293941002999997E-2</v>
      </c>
      <c r="S3235" s="122">
        <v>7.3123428278000002E-2</v>
      </c>
      <c r="T3235" s="122">
        <v>7.8738110372E-2</v>
      </c>
      <c r="U3235" s="122">
        <v>7.6786052903000002E-2</v>
      </c>
      <c r="V3235" s="122">
        <v>7.3698044473000004E-2</v>
      </c>
      <c r="W3235" s="122">
        <v>6.9070647571499999E-2</v>
      </c>
      <c r="X3235" s="122">
        <v>6.5398370454000002E-2</v>
      </c>
      <c r="Y3235" s="122">
        <v>6.5009911856499999E-2</v>
      </c>
      <c r="Z3235" s="122">
        <v>5.6445190958999997E-2</v>
      </c>
      <c r="AA3235" s="122">
        <v>6.1126533963499999E-2</v>
      </c>
      <c r="AB3235" s="122">
        <v>5.9824123755999999E-2</v>
      </c>
      <c r="AC3235" s="122">
        <v>5.2148024390500002E-2</v>
      </c>
      <c r="AD3235" s="122">
        <v>4.9388269685E-2</v>
      </c>
      <c r="AE3235" s="122">
        <v>4.9760154334499998E-2</v>
      </c>
      <c r="AF3235" s="122">
        <v>4.5523355348999997E-2</v>
      </c>
      <c r="AG3235" s="122">
        <v>4.4034010749500002E-2</v>
      </c>
      <c r="AH3235" s="122">
        <v>4.32149058195E-2</v>
      </c>
      <c r="AI3235" s="122">
        <v>4.1921552278500002E-2</v>
      </c>
      <c r="AJ3235" s="122">
        <v>3.9999169350499998E-2</v>
      </c>
      <c r="AK3235" s="122">
        <v>3.7976612049999997E-2</v>
      </c>
      <c r="AL3235" s="122">
        <v>0</v>
      </c>
    </row>
    <row r="3236" spans="1:38" hidden="1" x14ac:dyDescent="0.25">
      <c r="A3236" s="122" t="s">
        <v>2009</v>
      </c>
      <c r="B3236" s="122">
        <v>1</v>
      </c>
      <c r="C3236" s="122" t="s">
        <v>2202</v>
      </c>
      <c r="D3236" s="122" t="s">
        <v>2117</v>
      </c>
      <c r="E3236" s="122">
        <v>59</v>
      </c>
      <c r="F3236" s="122">
        <v>0.12964055944950001</v>
      </c>
      <c r="G3236" s="122">
        <v>0.13092603416949999</v>
      </c>
      <c r="H3236" s="122">
        <v>0.14320225650400001</v>
      </c>
      <c r="I3236" s="122">
        <v>0.143735632975</v>
      </c>
      <c r="J3236" s="122">
        <v>0.144049648117</v>
      </c>
      <c r="K3236" s="122">
        <v>0.14081106846249999</v>
      </c>
      <c r="L3236" s="122">
        <v>0.14714161498450001</v>
      </c>
      <c r="M3236" s="122">
        <v>0.14551643305449999</v>
      </c>
      <c r="N3236" s="122">
        <v>0.16046634217549999</v>
      </c>
      <c r="O3236" s="122">
        <v>0.1534232809845</v>
      </c>
      <c r="P3236" s="122">
        <v>0.15226187796599999</v>
      </c>
      <c r="Q3236" s="122">
        <v>0.14090722728999999</v>
      </c>
      <c r="R3236" s="122">
        <v>0.1392231075315</v>
      </c>
      <c r="S3236" s="122">
        <v>0.13510777874249999</v>
      </c>
      <c r="T3236" s="122">
        <v>0.12545087796750001</v>
      </c>
      <c r="U3236" s="122">
        <v>0.111664393391</v>
      </c>
      <c r="V3236" s="122">
        <v>0.1102175296165</v>
      </c>
      <c r="W3236" s="122">
        <v>0.1154686079135</v>
      </c>
      <c r="X3236" s="122">
        <v>0.107340714447</v>
      </c>
      <c r="Y3236" s="122">
        <v>0.110267159903</v>
      </c>
      <c r="Z3236" s="122">
        <v>9.9299216519000005E-2</v>
      </c>
      <c r="AA3236" s="122">
        <v>9.6127550848499999E-2</v>
      </c>
      <c r="AB3236" s="122">
        <v>8.8315416409499997E-2</v>
      </c>
      <c r="AC3236" s="122">
        <v>8.0591100346999997E-2</v>
      </c>
      <c r="AD3236" s="122">
        <v>7.6480397954499998E-2</v>
      </c>
      <c r="AE3236" s="122">
        <v>6.8572933316499995E-2</v>
      </c>
      <c r="AF3236" s="122">
        <v>6.1915300500999998E-2</v>
      </c>
      <c r="AG3236" s="122">
        <v>6.0373116279499997E-2</v>
      </c>
      <c r="AH3236" s="122">
        <v>6.1132733691499998E-2</v>
      </c>
      <c r="AI3236" s="122">
        <v>6.0285142480500001E-2</v>
      </c>
      <c r="AJ3236" s="122">
        <v>5.6825423903499997E-2</v>
      </c>
      <c r="AK3236" s="122">
        <v>5.9134617553E-2</v>
      </c>
      <c r="AL3236" s="122">
        <v>0</v>
      </c>
    </row>
    <row r="3237" spans="1:38" hidden="1" x14ac:dyDescent="0.25">
      <c r="A3237" s="122" t="s">
        <v>2009</v>
      </c>
      <c r="B3237" s="122">
        <v>1</v>
      </c>
      <c r="C3237" s="122" t="s">
        <v>2202</v>
      </c>
      <c r="D3237" s="122" t="s">
        <v>2118</v>
      </c>
      <c r="E3237" s="122">
        <v>59</v>
      </c>
      <c r="F3237" s="122">
        <v>0.96008042661649995</v>
      </c>
      <c r="G3237" s="122">
        <v>0.992797209884</v>
      </c>
      <c r="H3237" s="122">
        <v>1.0104057073635</v>
      </c>
      <c r="I3237" s="122">
        <v>1.0413776628175</v>
      </c>
      <c r="J3237" s="122">
        <v>1.0769992816125</v>
      </c>
      <c r="K3237" s="122">
        <v>1.097518161467</v>
      </c>
      <c r="L3237" s="122">
        <v>1.1718076693245001</v>
      </c>
      <c r="M3237" s="122">
        <v>1.2093227213610001</v>
      </c>
      <c r="N3237" s="122">
        <v>1.2329205490305</v>
      </c>
      <c r="O3237" s="122">
        <v>1.2158397515365</v>
      </c>
      <c r="P3237" s="122">
        <v>1.2403484424265001</v>
      </c>
      <c r="Q3237" s="122">
        <v>1.2091249010605001</v>
      </c>
      <c r="R3237" s="122">
        <v>1.1959406788835001</v>
      </c>
      <c r="S3237" s="122">
        <v>1.1903957804850001</v>
      </c>
      <c r="T3237" s="122">
        <v>1.2090438344600001</v>
      </c>
      <c r="U3237" s="122">
        <v>1.1488311033355001</v>
      </c>
      <c r="V3237" s="122">
        <v>1.1596699132795001</v>
      </c>
      <c r="W3237" s="122">
        <v>1.124953386429</v>
      </c>
      <c r="X3237" s="122">
        <v>1.104667540711</v>
      </c>
      <c r="Y3237" s="122">
        <v>1.018713142093</v>
      </c>
      <c r="Z3237" s="122">
        <v>1.0467907343425</v>
      </c>
      <c r="AA3237" s="122">
        <v>0.99821557361799995</v>
      </c>
      <c r="AB3237" s="122">
        <v>0.89297895872050004</v>
      </c>
      <c r="AC3237" s="122">
        <v>0.81780759178649998</v>
      </c>
      <c r="AD3237" s="122">
        <v>0.864793458736</v>
      </c>
      <c r="AE3237" s="122">
        <v>0.77121055636900004</v>
      </c>
      <c r="AF3237" s="122">
        <v>0.75228948532249995</v>
      </c>
      <c r="AG3237" s="122">
        <v>0.69075749555550003</v>
      </c>
      <c r="AH3237" s="122">
        <v>0.71794650952100003</v>
      </c>
      <c r="AI3237" s="122">
        <v>0.6631228499845</v>
      </c>
      <c r="AJ3237" s="122">
        <v>0.61824718195700001</v>
      </c>
      <c r="AK3237" s="122">
        <v>0.65809807145849997</v>
      </c>
      <c r="AL3237" s="122">
        <v>0</v>
      </c>
    </row>
    <row r="3238" spans="1:38" hidden="1" x14ac:dyDescent="0.25">
      <c r="A3238" s="122" t="s">
        <v>2009</v>
      </c>
      <c r="B3238" s="122">
        <v>1</v>
      </c>
      <c r="C3238" s="122" t="s">
        <v>2202</v>
      </c>
      <c r="D3238" s="122" t="s">
        <v>2119</v>
      </c>
      <c r="E3238" s="122">
        <v>59</v>
      </c>
      <c r="F3238" s="122">
        <v>0.18929681747150001</v>
      </c>
      <c r="G3238" s="122">
        <v>0.18761160713200001</v>
      </c>
      <c r="H3238" s="122">
        <v>0.19477318048350001</v>
      </c>
      <c r="I3238" s="122">
        <v>0.20486697565500001</v>
      </c>
      <c r="J3238" s="122">
        <v>0.21565176587900001</v>
      </c>
      <c r="K3238" s="122">
        <v>0.213143988358</v>
      </c>
      <c r="L3238" s="122">
        <v>0.20934072269449999</v>
      </c>
      <c r="M3238" s="122">
        <v>0.21850430866500001</v>
      </c>
      <c r="N3238" s="122">
        <v>0.2102315859145</v>
      </c>
      <c r="O3238" s="122">
        <v>0.209155143062</v>
      </c>
      <c r="P3238" s="122">
        <v>0.21174561571450001</v>
      </c>
      <c r="Q3238" s="122">
        <v>0.20847603580349999</v>
      </c>
      <c r="R3238" s="122">
        <v>0.19118617514549999</v>
      </c>
      <c r="S3238" s="122">
        <v>0.19380687854750001</v>
      </c>
      <c r="T3238" s="122">
        <v>0.19130255636150001</v>
      </c>
      <c r="U3238" s="122">
        <v>0.168946566869</v>
      </c>
      <c r="V3238" s="122">
        <v>0.18281993018500001</v>
      </c>
      <c r="W3238" s="122">
        <v>0.15935717142549999</v>
      </c>
      <c r="X3238" s="122">
        <v>0.16561242206650001</v>
      </c>
      <c r="Y3238" s="122">
        <v>0.163134737813</v>
      </c>
      <c r="Z3238" s="122">
        <v>0.14989184521900001</v>
      </c>
      <c r="AA3238" s="122">
        <v>0.14259798217149999</v>
      </c>
      <c r="AB3238" s="122">
        <v>0.140611747043</v>
      </c>
      <c r="AC3238" s="122">
        <v>0.13981138476800001</v>
      </c>
      <c r="AD3238" s="122">
        <v>0.13023059178099999</v>
      </c>
      <c r="AE3238" s="122">
        <v>0.111685118564</v>
      </c>
      <c r="AF3238" s="122">
        <v>0.119103325468</v>
      </c>
      <c r="AG3238" s="122">
        <v>0.1123159439355</v>
      </c>
      <c r="AH3238" s="122">
        <v>0.116618384958</v>
      </c>
      <c r="AI3238" s="122">
        <v>0.123330810631</v>
      </c>
      <c r="AJ3238" s="122">
        <v>0.1189542205415</v>
      </c>
      <c r="AK3238" s="122">
        <v>0.12140308959600001</v>
      </c>
      <c r="AL3238" s="122">
        <v>0</v>
      </c>
    </row>
    <row r="3239" spans="1:38" hidden="1" x14ac:dyDescent="0.25">
      <c r="A3239" s="122" t="s">
        <v>2009</v>
      </c>
      <c r="B3239" s="122">
        <v>1</v>
      </c>
      <c r="C3239" s="122" t="s">
        <v>2202</v>
      </c>
      <c r="D3239" s="122" t="s">
        <v>2120</v>
      </c>
      <c r="E3239" s="122">
        <v>59</v>
      </c>
      <c r="F3239" s="122">
        <v>1.40376592138</v>
      </c>
      <c r="G3239" s="122">
        <v>1.4011795718890001</v>
      </c>
      <c r="H3239" s="122">
        <v>1.500774357854</v>
      </c>
      <c r="I3239" s="122">
        <v>1.689047331369</v>
      </c>
      <c r="J3239" s="122">
        <v>1.695156748005</v>
      </c>
      <c r="K3239" s="122">
        <v>1.8039269771535</v>
      </c>
      <c r="L3239" s="122">
        <v>1.8101627599935</v>
      </c>
      <c r="M3239" s="122">
        <v>1.8754636566105001</v>
      </c>
      <c r="N3239" s="122">
        <v>1.8436597713659999</v>
      </c>
      <c r="O3239" s="122">
        <v>1.8169619705694999</v>
      </c>
      <c r="P3239" s="122">
        <v>1.8577940785125</v>
      </c>
      <c r="Q3239" s="122">
        <v>1.8273266857349999</v>
      </c>
      <c r="R3239" s="122">
        <v>1.7512708835799999</v>
      </c>
      <c r="S3239" s="122">
        <v>1.6810031645200001</v>
      </c>
      <c r="T3239" s="122">
        <v>1.6969977049130001</v>
      </c>
      <c r="U3239" s="122">
        <v>1.6089672348945001</v>
      </c>
      <c r="V3239" s="122">
        <v>1.6226436939619999</v>
      </c>
      <c r="W3239" s="122">
        <v>1.6199480959685</v>
      </c>
      <c r="X3239" s="122">
        <v>1.5298507510035</v>
      </c>
      <c r="Y3239" s="122">
        <v>1.3202120644024999</v>
      </c>
      <c r="Z3239" s="122">
        <v>1.310814621232</v>
      </c>
      <c r="AA3239" s="122">
        <v>1.2587895875020001</v>
      </c>
      <c r="AB3239" s="122">
        <v>1.1497270573909999</v>
      </c>
      <c r="AC3239" s="122">
        <v>1.0940673918870001</v>
      </c>
      <c r="AD3239" s="122">
        <v>1.0935477709565</v>
      </c>
      <c r="AE3239" s="122">
        <v>1.0496959461699999</v>
      </c>
      <c r="AF3239" s="122">
        <v>1.0705205326214999</v>
      </c>
      <c r="AG3239" s="122">
        <v>0.97042827426699996</v>
      </c>
      <c r="AH3239" s="122">
        <v>0.8603279047015</v>
      </c>
      <c r="AI3239" s="122">
        <v>0.84141306311599995</v>
      </c>
      <c r="AJ3239" s="122">
        <v>0.75148315956699996</v>
      </c>
      <c r="AK3239" s="122">
        <v>0.83938509970950004</v>
      </c>
      <c r="AL3239" s="122">
        <v>0</v>
      </c>
    </row>
    <row r="3240" spans="1:38" hidden="1" x14ac:dyDescent="0.25">
      <c r="A3240" s="122" t="s">
        <v>2009</v>
      </c>
      <c r="B3240" s="122">
        <v>1</v>
      </c>
      <c r="C3240" s="122" t="s">
        <v>2202</v>
      </c>
      <c r="D3240" s="122" t="s">
        <v>2121</v>
      </c>
      <c r="E3240" s="122">
        <v>59</v>
      </c>
      <c r="F3240" s="122">
        <v>5.0021135213059997</v>
      </c>
      <c r="G3240" s="122">
        <v>5.1151738238210003</v>
      </c>
      <c r="H3240" s="122">
        <v>5.2811730186345001</v>
      </c>
      <c r="I3240" s="122">
        <v>5.393659068402</v>
      </c>
      <c r="J3240" s="122">
        <v>5.5880072148290001</v>
      </c>
      <c r="K3240" s="122">
        <v>5.672159425986</v>
      </c>
      <c r="L3240" s="122">
        <v>5.9569285056450001</v>
      </c>
      <c r="M3240" s="122">
        <v>6.2115363946734998</v>
      </c>
      <c r="N3240" s="122">
        <v>6.4321334071459999</v>
      </c>
      <c r="O3240" s="122">
        <v>6.1830551799964999</v>
      </c>
      <c r="P3240" s="122">
        <v>6.2704667745005001</v>
      </c>
      <c r="Q3240" s="122">
        <v>5.9609396605754998</v>
      </c>
      <c r="R3240" s="122">
        <v>6.0503546424124997</v>
      </c>
      <c r="S3240" s="122">
        <v>6.0313786285184996</v>
      </c>
      <c r="T3240" s="122">
        <v>5.9570055485914999</v>
      </c>
      <c r="U3240" s="122">
        <v>5.7015213804854996</v>
      </c>
      <c r="V3240" s="122">
        <v>5.7570233245085003</v>
      </c>
      <c r="W3240" s="122">
        <v>5.5249513727190003</v>
      </c>
      <c r="X3240" s="122">
        <v>5.2911517415310003</v>
      </c>
      <c r="Y3240" s="122">
        <v>4.9993157162045003</v>
      </c>
      <c r="Z3240" s="122">
        <v>5.1870489201234999</v>
      </c>
      <c r="AA3240" s="122">
        <v>5.4163091188279999</v>
      </c>
      <c r="AB3240" s="122">
        <v>4.9513227155094999</v>
      </c>
      <c r="AC3240" s="122">
        <v>5.0796186486085002</v>
      </c>
      <c r="AD3240" s="122">
        <v>4.8678691571100003</v>
      </c>
      <c r="AE3240" s="122">
        <v>4.4146672712494999</v>
      </c>
      <c r="AF3240" s="122">
        <v>4.4427372348644996</v>
      </c>
      <c r="AG3240" s="122">
        <v>4.4292590078279996</v>
      </c>
      <c r="AH3240" s="122">
        <v>4.1218760355884996</v>
      </c>
      <c r="AI3240" s="122">
        <v>3.9931669526759999</v>
      </c>
      <c r="AJ3240" s="122">
        <v>3.698812540474</v>
      </c>
      <c r="AK3240" s="122">
        <v>3.8295893552105</v>
      </c>
      <c r="AL3240" s="122">
        <v>0</v>
      </c>
    </row>
    <row r="3241" spans="1:38" hidden="1" x14ac:dyDescent="0.25">
      <c r="A3241" s="122" t="s">
        <v>2009</v>
      </c>
      <c r="B3241" s="122">
        <v>1</v>
      </c>
      <c r="C3241" s="122" t="s">
        <v>2202</v>
      </c>
      <c r="D3241" s="122" t="s">
        <v>2139</v>
      </c>
      <c r="E3241" s="122">
        <v>59</v>
      </c>
      <c r="F3241" s="122">
        <v>2.4917149699999999E-3</v>
      </c>
      <c r="G3241" s="122">
        <v>2.4942233275E-3</v>
      </c>
      <c r="H3241" s="122">
        <v>2.5141169569999999E-3</v>
      </c>
      <c r="I3241" s="122">
        <v>2.5112566000000001E-3</v>
      </c>
      <c r="J3241" s="122">
        <v>2.5446495415000002E-3</v>
      </c>
      <c r="K3241" s="122">
        <v>2.581294775E-3</v>
      </c>
      <c r="L3241" s="122">
        <v>2.6580486330000002E-3</v>
      </c>
      <c r="M3241" s="122">
        <v>2.6551784710000001E-3</v>
      </c>
      <c r="N3241" s="122">
        <v>2.6529325694999999E-3</v>
      </c>
      <c r="O3241" s="122">
        <v>2.6565129579999998E-3</v>
      </c>
      <c r="P3241" s="122">
        <v>2.6442140959999998E-3</v>
      </c>
      <c r="Q3241" s="122">
        <v>2.643727821E-3</v>
      </c>
      <c r="R3241" s="122">
        <v>2.6929415805E-3</v>
      </c>
      <c r="S3241" s="122">
        <v>2.6811581169999999E-3</v>
      </c>
      <c r="T3241" s="122">
        <v>2.6753293624999998E-3</v>
      </c>
      <c r="U3241" s="122">
        <v>2.6735041485000002E-3</v>
      </c>
      <c r="V3241" s="122">
        <v>2.7169572055000001E-3</v>
      </c>
      <c r="W3241" s="122">
        <v>2.7201930409999999E-3</v>
      </c>
      <c r="X3241" s="122">
        <v>2.727348359E-3</v>
      </c>
      <c r="Y3241" s="122">
        <v>2.733459471E-3</v>
      </c>
      <c r="Z3241" s="122">
        <v>2.661647333E-3</v>
      </c>
      <c r="AA3241" s="122">
        <v>2.7485012419999999E-3</v>
      </c>
      <c r="AB3241" s="122">
        <v>2.7390303275000001E-3</v>
      </c>
      <c r="AC3241" s="122">
        <v>2.7502588279999999E-3</v>
      </c>
      <c r="AD3241" s="122">
        <v>2.7606923285000001E-3</v>
      </c>
      <c r="AE3241" s="122">
        <v>2.7512859680000001E-3</v>
      </c>
      <c r="AF3241" s="122">
        <v>2.7565736719999999E-3</v>
      </c>
      <c r="AG3241" s="122">
        <v>2.766314913E-3</v>
      </c>
      <c r="AH3241" s="122">
        <v>2.7671043744999999E-3</v>
      </c>
      <c r="AI3241" s="122">
        <v>2.7500045074999998E-3</v>
      </c>
      <c r="AJ3241" s="122">
        <v>2.7420778274999998E-3</v>
      </c>
      <c r="AK3241" s="122">
        <v>2.7528301229999999E-3</v>
      </c>
      <c r="AL3241" s="122">
        <v>0</v>
      </c>
    </row>
    <row r="3242" spans="1:38" hidden="1" x14ac:dyDescent="0.25">
      <c r="A3242" s="122" t="s">
        <v>2009</v>
      </c>
      <c r="B3242" s="122">
        <v>1</v>
      </c>
      <c r="C3242" s="122" t="s">
        <v>2202</v>
      </c>
      <c r="D3242" s="122" t="s">
        <v>2122</v>
      </c>
      <c r="E3242" s="122">
        <v>59</v>
      </c>
      <c r="F3242" s="122">
        <v>0.61406016687849996</v>
      </c>
      <c r="G3242" s="122">
        <v>0.61553588491300004</v>
      </c>
      <c r="H3242" s="122">
        <v>0.66024847016499999</v>
      </c>
      <c r="I3242" s="122">
        <v>0.69326045079200005</v>
      </c>
      <c r="J3242" s="122">
        <v>0.73985691622100003</v>
      </c>
      <c r="K3242" s="122">
        <v>0.73068891055399998</v>
      </c>
      <c r="L3242" s="122">
        <v>0.74238425511450001</v>
      </c>
      <c r="M3242" s="122">
        <v>0.76963122945600004</v>
      </c>
      <c r="N3242" s="122">
        <v>0.79731243059800005</v>
      </c>
      <c r="O3242" s="122">
        <v>0.79514150488549995</v>
      </c>
      <c r="P3242" s="122">
        <v>0.80183513816300001</v>
      </c>
      <c r="Q3242" s="122">
        <v>0.78952725121699996</v>
      </c>
      <c r="R3242" s="122">
        <v>0.80203100957399998</v>
      </c>
      <c r="S3242" s="122">
        <v>0.80344058172699995</v>
      </c>
      <c r="T3242" s="122">
        <v>0.80357677606550004</v>
      </c>
      <c r="U3242" s="122">
        <v>0.790127447915</v>
      </c>
      <c r="V3242" s="122">
        <v>0.79132310085849999</v>
      </c>
      <c r="W3242" s="122">
        <v>0.78032123466549996</v>
      </c>
      <c r="X3242" s="122">
        <v>0.765180913372</v>
      </c>
      <c r="Y3242" s="122">
        <v>0.73391239294650001</v>
      </c>
      <c r="Z3242" s="122">
        <v>0.71599417616049998</v>
      </c>
      <c r="AA3242" s="122">
        <v>0.70185277027350002</v>
      </c>
      <c r="AB3242" s="122">
        <v>0.65311255167549997</v>
      </c>
      <c r="AC3242" s="122">
        <v>0.7134625870115</v>
      </c>
      <c r="AD3242" s="122">
        <v>0.69147500939649997</v>
      </c>
      <c r="AE3242" s="122">
        <v>0.67231857019950003</v>
      </c>
      <c r="AF3242" s="122">
        <v>0.60787037256249998</v>
      </c>
      <c r="AG3242" s="122">
        <v>0.59315948588900003</v>
      </c>
      <c r="AH3242" s="122">
        <v>0.60362100041349998</v>
      </c>
      <c r="AI3242" s="122">
        <v>0.59719182449550001</v>
      </c>
      <c r="AJ3242" s="122">
        <v>0.58236678753500004</v>
      </c>
      <c r="AK3242" s="122">
        <v>0.62690768948950004</v>
      </c>
      <c r="AL3242" s="122">
        <v>0</v>
      </c>
    </row>
    <row r="3243" spans="1:38" hidden="1" x14ac:dyDescent="0.25">
      <c r="A3243" s="122" t="s">
        <v>2009</v>
      </c>
      <c r="B3243" s="122">
        <v>1</v>
      </c>
      <c r="C3243" s="122" t="s">
        <v>2202</v>
      </c>
      <c r="D3243" s="122" t="s">
        <v>2123</v>
      </c>
      <c r="E3243" s="122">
        <v>59</v>
      </c>
      <c r="F3243" s="122">
        <v>1.4426824979170001</v>
      </c>
      <c r="G3243" s="122">
        <v>1.4931519178085</v>
      </c>
      <c r="H3243" s="122">
        <v>1.5724958885645</v>
      </c>
      <c r="I3243" s="122">
        <v>1.659126491419</v>
      </c>
      <c r="J3243" s="122">
        <v>1.6942468012075</v>
      </c>
      <c r="K3243" s="122">
        <v>1.7654645630754999</v>
      </c>
      <c r="L3243" s="122">
        <v>1.837245616443</v>
      </c>
      <c r="M3243" s="122">
        <v>1.8172167712495</v>
      </c>
      <c r="N3243" s="122">
        <v>1.828350040316</v>
      </c>
      <c r="O3243" s="122">
        <v>1.7914700525114999</v>
      </c>
      <c r="P3243" s="122">
        <v>1.834694533258</v>
      </c>
      <c r="Q3243" s="122">
        <v>1.7383308335425001</v>
      </c>
      <c r="R3243" s="122">
        <v>1.7027236780765</v>
      </c>
      <c r="S3243" s="122">
        <v>1.6514631059585001</v>
      </c>
      <c r="T3243" s="122">
        <v>1.6374314528160001</v>
      </c>
      <c r="U3243" s="122">
        <v>1.5707973392645</v>
      </c>
      <c r="V3243" s="122">
        <v>1.5393882372929999</v>
      </c>
      <c r="W3243" s="122">
        <v>1.4820048268454999</v>
      </c>
      <c r="X3243" s="122">
        <v>1.3586962561275</v>
      </c>
      <c r="Y3243" s="122">
        <v>1.2416170927735</v>
      </c>
      <c r="Z3243" s="122">
        <v>1.2715982190574999</v>
      </c>
      <c r="AA3243" s="122">
        <v>1.1664717372855</v>
      </c>
      <c r="AB3243" s="122">
        <v>1.04025044729</v>
      </c>
      <c r="AC3243" s="122">
        <v>1.1092922743625</v>
      </c>
      <c r="AD3243" s="122">
        <v>1.0724105644024999</v>
      </c>
      <c r="AE3243" s="122">
        <v>0.95442261889949997</v>
      </c>
      <c r="AF3243" s="122">
        <v>0.94612316816950004</v>
      </c>
      <c r="AG3243" s="122">
        <v>0.82791462225050005</v>
      </c>
      <c r="AH3243" s="122">
        <v>0.81018893355599997</v>
      </c>
      <c r="AI3243" s="122">
        <v>0.75405145232899995</v>
      </c>
      <c r="AJ3243" s="122">
        <v>0.67853645136200003</v>
      </c>
      <c r="AK3243" s="122">
        <v>0.65285528583300001</v>
      </c>
      <c r="AL3243" s="122">
        <v>0</v>
      </c>
    </row>
    <row r="3244" spans="1:38" hidden="1" x14ac:dyDescent="0.25">
      <c r="A3244" s="122" t="s">
        <v>2009</v>
      </c>
      <c r="B3244" s="122">
        <v>1</v>
      </c>
      <c r="C3244" s="122" t="s">
        <v>2202</v>
      </c>
      <c r="D3244" s="122" t="s">
        <v>2140</v>
      </c>
      <c r="E3244" s="122">
        <v>59</v>
      </c>
      <c r="F3244" s="122">
        <v>2.1670368639999998E-3</v>
      </c>
      <c r="G3244" s="122">
        <v>3.1732680195000001E-3</v>
      </c>
      <c r="H3244" s="122">
        <v>2.9954310244999999E-3</v>
      </c>
      <c r="I3244" s="122">
        <v>2.714223333E-3</v>
      </c>
      <c r="J3244" s="122">
        <v>3.9723247454999996E-3</v>
      </c>
      <c r="K3244" s="122">
        <v>4.8322200390000002E-3</v>
      </c>
      <c r="L3244" s="122">
        <v>5.1024962949999999E-3</v>
      </c>
      <c r="M3244" s="122">
        <v>5.1689680734999998E-3</v>
      </c>
      <c r="N3244" s="122">
        <v>5.2025767514999998E-3</v>
      </c>
      <c r="O3244" s="122">
        <v>3.845319282E-3</v>
      </c>
      <c r="P3244" s="122">
        <v>1.7629007976000002E-2</v>
      </c>
      <c r="Q3244" s="122">
        <v>1.4529920770500001E-2</v>
      </c>
      <c r="R3244" s="122">
        <v>1.6653364207000001E-2</v>
      </c>
      <c r="S3244" s="122">
        <v>2.0119805012499999E-2</v>
      </c>
      <c r="T3244" s="122">
        <v>1.89918653725E-2</v>
      </c>
      <c r="U3244" s="122">
        <v>1.8761925826499999E-2</v>
      </c>
      <c r="V3244" s="122">
        <v>1.8093249604000002E-2</v>
      </c>
      <c r="W3244" s="122">
        <v>2.0585753717499999E-2</v>
      </c>
      <c r="X3244" s="122">
        <v>6.9889980904999996E-3</v>
      </c>
      <c r="Y3244" s="122">
        <v>1.0471208092000001E-2</v>
      </c>
      <c r="Z3244" s="122">
        <v>1.1490941076999999E-2</v>
      </c>
      <c r="AA3244" s="122">
        <v>8.2516006074999995E-3</v>
      </c>
      <c r="AB3244" s="122">
        <v>5.6590066300000004E-3</v>
      </c>
      <c r="AC3244" s="122">
        <v>2.9659642170000002E-3</v>
      </c>
      <c r="AD3244" s="122">
        <v>5.3343746605000004E-3</v>
      </c>
      <c r="AE3244" s="122">
        <v>5.5562835670000003E-3</v>
      </c>
      <c r="AF3244" s="122">
        <v>4.4915844279999999E-3</v>
      </c>
      <c r="AG3244" s="122">
        <v>4.5075936875000003E-3</v>
      </c>
      <c r="AH3244" s="122">
        <v>4.5108708894999999E-3</v>
      </c>
      <c r="AI3244" s="122">
        <v>4.4839609609999996E-3</v>
      </c>
      <c r="AJ3244" s="122">
        <v>4.1668218664999996E-3</v>
      </c>
      <c r="AK3244" s="122">
        <v>4.4185183629999996E-3</v>
      </c>
      <c r="AL3244" s="122">
        <v>0</v>
      </c>
    </row>
    <row r="3245" spans="1:38" hidden="1" x14ac:dyDescent="0.25">
      <c r="A3245" s="122" t="s">
        <v>2009</v>
      </c>
      <c r="B3245" s="122">
        <v>1</v>
      </c>
      <c r="C3245" s="122" t="s">
        <v>2202</v>
      </c>
      <c r="D3245" s="122" t="s">
        <v>2124</v>
      </c>
      <c r="E3245" s="122">
        <v>59</v>
      </c>
      <c r="F3245" s="122">
        <v>0.103364831043</v>
      </c>
      <c r="G3245" s="122">
        <v>0.10892340407749999</v>
      </c>
      <c r="H3245" s="122">
        <v>0.1144715361915</v>
      </c>
      <c r="I3245" s="122">
        <v>0.11433272007549999</v>
      </c>
      <c r="J3245" s="122">
        <v>0.118663923615</v>
      </c>
      <c r="K3245" s="122">
        <v>0.12086734004999999</v>
      </c>
      <c r="L3245" s="122">
        <v>0.1240856530875</v>
      </c>
      <c r="M3245" s="122">
        <v>0.12672187669150001</v>
      </c>
      <c r="N3245" s="122">
        <v>0.128373985351</v>
      </c>
      <c r="O3245" s="122">
        <v>0.12030037527949999</v>
      </c>
      <c r="P3245" s="122">
        <v>0.12140449099550001</v>
      </c>
      <c r="Q3245" s="122">
        <v>0.156812647971</v>
      </c>
      <c r="R3245" s="122">
        <v>0.14650483448000001</v>
      </c>
      <c r="S3245" s="122">
        <v>0.1252176797165</v>
      </c>
      <c r="T3245" s="122">
        <v>0.11307241579750001</v>
      </c>
      <c r="U3245" s="122">
        <v>0.10347666178499999</v>
      </c>
      <c r="V3245" s="122">
        <v>0.10410197884</v>
      </c>
      <c r="W3245" s="122">
        <v>9.0943242985000006E-2</v>
      </c>
      <c r="X3245" s="122">
        <v>8.0484000597000005E-2</v>
      </c>
      <c r="Y3245" s="122">
        <v>8.6994831256499996E-2</v>
      </c>
      <c r="Z3245" s="122">
        <v>8.0332926508500005E-2</v>
      </c>
      <c r="AA3245" s="122">
        <v>7.6479134911500005E-2</v>
      </c>
      <c r="AB3245" s="122">
        <v>6.8740718384499994E-2</v>
      </c>
      <c r="AC3245" s="122">
        <v>6.5637732737499996E-2</v>
      </c>
      <c r="AD3245" s="122">
        <v>6.2373943368E-2</v>
      </c>
      <c r="AE3245" s="122">
        <v>6.4378783404499998E-2</v>
      </c>
      <c r="AF3245" s="122">
        <v>5.9263041349500001E-2</v>
      </c>
      <c r="AG3245" s="122">
        <v>5.6674143883499999E-2</v>
      </c>
      <c r="AH3245" s="122">
        <v>5.7639963069000003E-2</v>
      </c>
      <c r="AI3245" s="122">
        <v>5.9039778399000001E-2</v>
      </c>
      <c r="AJ3245" s="122">
        <v>5.0896720652000002E-2</v>
      </c>
      <c r="AK3245" s="122">
        <v>5.2262503622000002E-2</v>
      </c>
      <c r="AL3245" s="122">
        <v>0</v>
      </c>
    </row>
    <row r="3246" spans="1:38" hidden="1" x14ac:dyDescent="0.25">
      <c r="A3246" s="122" t="s">
        <v>2009</v>
      </c>
      <c r="B3246" s="122">
        <v>1</v>
      </c>
      <c r="C3246" s="122" t="s">
        <v>2202</v>
      </c>
      <c r="D3246" s="122" t="s">
        <v>2125</v>
      </c>
      <c r="E3246" s="122">
        <v>59</v>
      </c>
      <c r="F3246" s="122">
        <v>1.076016928282</v>
      </c>
      <c r="G3246" s="122">
        <v>1.1227476791485</v>
      </c>
      <c r="H3246" s="122">
        <v>1.2668371225540001</v>
      </c>
      <c r="I3246" s="122">
        <v>1.1857351677415</v>
      </c>
      <c r="J3246" s="122">
        <v>1.176575465187</v>
      </c>
      <c r="K3246" s="122">
        <v>1.2400054069224999</v>
      </c>
      <c r="L3246" s="122">
        <v>1.25374621435</v>
      </c>
      <c r="M3246" s="122">
        <v>1.271799117227</v>
      </c>
      <c r="N3246" s="122">
        <v>1.2769631416195</v>
      </c>
      <c r="O3246" s="122">
        <v>1.218332652885</v>
      </c>
      <c r="P3246" s="122">
        <v>1.2100300447065</v>
      </c>
      <c r="Q3246" s="122">
        <v>1.1564888564594999</v>
      </c>
      <c r="R3246" s="122">
        <v>1.0976811526054999</v>
      </c>
      <c r="S3246" s="122">
        <v>1.0936183394229999</v>
      </c>
      <c r="T3246" s="122">
        <v>1.0489027013709999</v>
      </c>
      <c r="U3246" s="122">
        <v>0.96663859120499995</v>
      </c>
      <c r="V3246" s="122">
        <v>0.95408444680799998</v>
      </c>
      <c r="W3246" s="122">
        <v>0.88874004935450002</v>
      </c>
      <c r="X3246" s="122">
        <v>0.83623018699450002</v>
      </c>
      <c r="Y3246" s="122">
        <v>0.82200921128000004</v>
      </c>
      <c r="Z3246" s="122">
        <v>0.86234488777999996</v>
      </c>
      <c r="AA3246" s="122">
        <v>0.79097694855699996</v>
      </c>
      <c r="AB3246" s="122">
        <v>0.73375855708100002</v>
      </c>
      <c r="AC3246" s="122">
        <v>0.78093683602550001</v>
      </c>
      <c r="AD3246" s="122">
        <v>0.74214493435649997</v>
      </c>
      <c r="AE3246" s="122">
        <v>0.68811141222899996</v>
      </c>
      <c r="AF3246" s="122">
        <v>0.70174620290849998</v>
      </c>
      <c r="AG3246" s="122">
        <v>0.67123001001000004</v>
      </c>
      <c r="AH3246" s="122">
        <v>0.64428984895850006</v>
      </c>
      <c r="AI3246" s="122">
        <v>0.71566740574700005</v>
      </c>
      <c r="AJ3246" s="122">
        <v>0.58687581911249997</v>
      </c>
      <c r="AK3246" s="122">
        <v>0.56925315979449997</v>
      </c>
      <c r="AL3246" s="122">
        <v>0</v>
      </c>
    </row>
    <row r="3247" spans="1:38" hidden="1" x14ac:dyDescent="0.25">
      <c r="A3247" s="122" t="s">
        <v>2009</v>
      </c>
      <c r="B3247" s="122">
        <v>1</v>
      </c>
      <c r="C3247" s="122" t="s">
        <v>2202</v>
      </c>
      <c r="D3247" s="122" t="s">
        <v>2126</v>
      </c>
      <c r="E3247" s="122">
        <v>59</v>
      </c>
      <c r="F3247" s="122">
        <v>1.239080410351</v>
      </c>
      <c r="G3247" s="122">
        <v>1.291897042435</v>
      </c>
      <c r="H3247" s="122">
        <v>1.3407014087614999</v>
      </c>
      <c r="I3247" s="122">
        <v>1.4052619881815001</v>
      </c>
      <c r="J3247" s="122">
        <v>1.4774408019909999</v>
      </c>
      <c r="K3247" s="122">
        <v>1.5181642713554999</v>
      </c>
      <c r="L3247" s="122">
        <v>1.556677721492</v>
      </c>
      <c r="M3247" s="122">
        <v>1.6192892809524999</v>
      </c>
      <c r="N3247" s="122">
        <v>1.606147733607</v>
      </c>
      <c r="O3247" s="122">
        <v>1.5904944172840001</v>
      </c>
      <c r="P3247" s="122">
        <v>1.6105193264325</v>
      </c>
      <c r="Q3247" s="122">
        <v>1.5927577295224999</v>
      </c>
      <c r="R3247" s="122">
        <v>1.538125389068</v>
      </c>
      <c r="S3247" s="122">
        <v>1.4670812998789999</v>
      </c>
      <c r="T3247" s="122">
        <v>1.4374615521605001</v>
      </c>
      <c r="U3247" s="122">
        <v>1.4216884146565001</v>
      </c>
      <c r="V3247" s="122">
        <v>1.3375243529645</v>
      </c>
      <c r="W3247" s="122">
        <v>1.2597342764355</v>
      </c>
      <c r="X3247" s="122">
        <v>1.217909867221</v>
      </c>
      <c r="Y3247" s="122">
        <v>1.1346378886499999</v>
      </c>
      <c r="Z3247" s="122">
        <v>1.2235879769589999</v>
      </c>
      <c r="AA3247" s="122">
        <v>1.166577389473</v>
      </c>
      <c r="AB3247" s="122">
        <v>1.0701195787440001</v>
      </c>
      <c r="AC3247" s="122">
        <v>1.170857196819</v>
      </c>
      <c r="AD3247" s="122">
        <v>1.0732701833805001</v>
      </c>
      <c r="AE3247" s="122">
        <v>1.0889108553344999</v>
      </c>
      <c r="AF3247" s="122">
        <v>1.0361386184354999</v>
      </c>
      <c r="AG3247" s="122">
        <v>1.0401793154335</v>
      </c>
      <c r="AH3247" s="122">
        <v>1.0055147397394999</v>
      </c>
      <c r="AI3247" s="122">
        <v>0.90521188774000005</v>
      </c>
      <c r="AJ3247" s="122">
        <v>0.85057590236949998</v>
      </c>
      <c r="AK3247" s="122">
        <v>0.90210891009600003</v>
      </c>
      <c r="AL3247" s="122">
        <v>0</v>
      </c>
    </row>
    <row r="3248" spans="1:38" hidden="1" x14ac:dyDescent="0.25">
      <c r="A3248" s="122" t="s">
        <v>2009</v>
      </c>
      <c r="B3248" s="122">
        <v>1</v>
      </c>
      <c r="C3248" s="122" t="s">
        <v>2202</v>
      </c>
      <c r="D3248" s="122" t="s">
        <v>2127</v>
      </c>
      <c r="E3248" s="122">
        <v>59</v>
      </c>
      <c r="F3248" s="122">
        <v>1.122874060802</v>
      </c>
      <c r="G3248" s="122">
        <v>1.073962008678</v>
      </c>
      <c r="H3248" s="122">
        <v>1.1037208339085001</v>
      </c>
      <c r="I3248" s="122">
        <v>1.1067520841614999</v>
      </c>
      <c r="J3248" s="122">
        <v>1.207019050232</v>
      </c>
      <c r="K3248" s="122">
        <v>1.2008965081195</v>
      </c>
      <c r="L3248" s="122">
        <v>1.2369645907525</v>
      </c>
      <c r="M3248" s="122">
        <v>1.2910165922575001</v>
      </c>
      <c r="N3248" s="122">
        <v>1.3192597730694999</v>
      </c>
      <c r="O3248" s="122">
        <v>1.3308526092435</v>
      </c>
      <c r="P3248" s="122">
        <v>1.3098777752915001</v>
      </c>
      <c r="Q3248" s="122">
        <v>1.1958546051345</v>
      </c>
      <c r="R3248" s="122">
        <v>1.3464502507889999</v>
      </c>
      <c r="S3248" s="122">
        <v>1.3421374849954999</v>
      </c>
      <c r="T3248" s="122">
        <v>1.306292797495</v>
      </c>
      <c r="U3248" s="122">
        <v>1.3398879808469999</v>
      </c>
      <c r="V3248" s="122">
        <v>1.3459277185155001</v>
      </c>
      <c r="W3248" s="122">
        <v>1.3288459818880001</v>
      </c>
      <c r="X3248" s="122">
        <v>1.2937195573039999</v>
      </c>
      <c r="Y3248" s="122">
        <v>1.0742478608920001</v>
      </c>
      <c r="Z3248" s="122">
        <v>1.2026220869690001</v>
      </c>
      <c r="AA3248" s="122">
        <v>1.1729552935355001</v>
      </c>
      <c r="AB3248" s="122">
        <v>1.0948865525464999</v>
      </c>
      <c r="AC3248" s="122">
        <v>1.1724368153114999</v>
      </c>
      <c r="AD3248" s="122">
        <v>1.2349393259999999</v>
      </c>
      <c r="AE3248" s="122">
        <v>1.1336233875070001</v>
      </c>
      <c r="AF3248" s="122">
        <v>1.2320982438015</v>
      </c>
      <c r="AG3248" s="122">
        <v>1.1397167842039999</v>
      </c>
      <c r="AH3248" s="122">
        <v>1.0644034925185</v>
      </c>
      <c r="AI3248" s="122">
        <v>0.98838972217249998</v>
      </c>
      <c r="AJ3248" s="122">
        <v>0.94823543183900005</v>
      </c>
      <c r="AK3248" s="122">
        <v>1.0660927384104999</v>
      </c>
      <c r="AL3248" s="122">
        <v>0</v>
      </c>
    </row>
    <row r="3249" spans="1:38" hidden="1" x14ac:dyDescent="0.25">
      <c r="A3249" s="122" t="s">
        <v>2009</v>
      </c>
      <c r="B3249" s="122">
        <v>1</v>
      </c>
      <c r="C3249" s="122" t="s">
        <v>2202</v>
      </c>
      <c r="D3249" s="122" t="s">
        <v>2128</v>
      </c>
      <c r="E3249" s="122">
        <v>59</v>
      </c>
      <c r="F3249" s="122">
        <v>0.60261559036050005</v>
      </c>
      <c r="G3249" s="122">
        <v>0.5950792530815</v>
      </c>
      <c r="H3249" s="122">
        <v>0.64177172946799999</v>
      </c>
      <c r="I3249" s="122">
        <v>0.63387322932949997</v>
      </c>
      <c r="J3249" s="122">
        <v>0.66911438733299999</v>
      </c>
      <c r="K3249" s="122">
        <v>0.64384307962849996</v>
      </c>
      <c r="L3249" s="122">
        <v>0.64985649956400005</v>
      </c>
      <c r="M3249" s="122">
        <v>0.6477853063365</v>
      </c>
      <c r="N3249" s="122">
        <v>0.69929720384500005</v>
      </c>
      <c r="O3249" s="122">
        <v>0.66871401051949997</v>
      </c>
      <c r="P3249" s="122">
        <v>0.686540260407</v>
      </c>
      <c r="Q3249" s="122">
        <v>0.68721117739000004</v>
      </c>
      <c r="R3249" s="122">
        <v>0.67995431128399997</v>
      </c>
      <c r="S3249" s="122">
        <v>0.70041746590499998</v>
      </c>
      <c r="T3249" s="122">
        <v>0.71823853506900004</v>
      </c>
      <c r="U3249" s="122">
        <v>0.69893138459500004</v>
      </c>
      <c r="V3249" s="122">
        <v>0.70379079103700004</v>
      </c>
      <c r="W3249" s="122">
        <v>0.678250489279</v>
      </c>
      <c r="X3249" s="122">
        <v>0.68550816586100005</v>
      </c>
      <c r="Y3249" s="122">
        <v>0.67125620181500001</v>
      </c>
      <c r="Z3249" s="122">
        <v>0.69621274797849997</v>
      </c>
      <c r="AA3249" s="122">
        <v>0.67503048103649999</v>
      </c>
      <c r="AB3249" s="122">
        <v>0.703281497501</v>
      </c>
      <c r="AC3249" s="122">
        <v>0.77571747926199996</v>
      </c>
      <c r="AD3249" s="122">
        <v>0.72921649701650004</v>
      </c>
      <c r="AE3249" s="122">
        <v>0.75267412065899997</v>
      </c>
      <c r="AF3249" s="122">
        <v>0.74192362771550002</v>
      </c>
      <c r="AG3249" s="122">
        <v>0.72685514251600003</v>
      </c>
      <c r="AH3249" s="122">
        <v>0.72677281586700004</v>
      </c>
      <c r="AI3249" s="122">
        <v>0.64944621951500003</v>
      </c>
      <c r="AJ3249" s="122">
        <v>0.68385322095949996</v>
      </c>
      <c r="AK3249" s="122">
        <v>0.64633180979750005</v>
      </c>
      <c r="AL3249" s="122">
        <v>0</v>
      </c>
    </row>
    <row r="3250" spans="1:38" hidden="1" x14ac:dyDescent="0.25">
      <c r="A3250" s="122" t="s">
        <v>2009</v>
      </c>
      <c r="B3250" s="122">
        <v>-1</v>
      </c>
      <c r="C3250" s="122" t="s">
        <v>2203</v>
      </c>
      <c r="D3250" s="122" t="s">
        <v>2080</v>
      </c>
      <c r="E3250" s="122">
        <v>60</v>
      </c>
      <c r="F3250" s="122">
        <v>0.11883724776600001</v>
      </c>
      <c r="G3250" s="122">
        <v>0.12141129762650001</v>
      </c>
      <c r="H3250" s="122">
        <v>0.11428788520249999</v>
      </c>
      <c r="I3250" s="122">
        <v>0.1147476251695</v>
      </c>
      <c r="J3250" s="122">
        <v>0.126776485321</v>
      </c>
      <c r="K3250" s="122">
        <v>0.12975184463600001</v>
      </c>
      <c r="L3250" s="122">
        <v>0.13458254630450001</v>
      </c>
      <c r="M3250" s="122">
        <v>0.14454169569149999</v>
      </c>
      <c r="N3250" s="122">
        <v>0.15494935447800001</v>
      </c>
      <c r="O3250" s="122">
        <v>0.14954529796150001</v>
      </c>
      <c r="P3250" s="122">
        <v>0.15353326957899999</v>
      </c>
      <c r="Q3250" s="122">
        <v>0.1482193117375</v>
      </c>
      <c r="R3250" s="122">
        <v>0.15033024052249999</v>
      </c>
      <c r="S3250" s="122">
        <v>0.1579201190375</v>
      </c>
      <c r="T3250" s="122">
        <v>0.1644499290765</v>
      </c>
      <c r="U3250" s="122">
        <v>0.16037740987150001</v>
      </c>
      <c r="V3250" s="122">
        <v>0.16086191846100001</v>
      </c>
      <c r="W3250" s="122">
        <v>0.14669228755649999</v>
      </c>
      <c r="X3250" s="122">
        <v>0.124130109355</v>
      </c>
      <c r="Y3250" s="122">
        <v>0.1082119913315</v>
      </c>
      <c r="Z3250" s="122">
        <v>0.120205520146</v>
      </c>
      <c r="AA3250" s="122">
        <v>0.112119219198</v>
      </c>
      <c r="AB3250" s="122">
        <v>0.1047398105465</v>
      </c>
      <c r="AC3250" s="122">
        <v>9.7257270705499999E-2</v>
      </c>
      <c r="AD3250" s="122">
        <v>8.8393875992999998E-2</v>
      </c>
      <c r="AE3250" s="122">
        <v>8.1067270950000006E-2</v>
      </c>
      <c r="AF3250" s="122">
        <v>7.7411793719499994E-2</v>
      </c>
      <c r="AG3250" s="122">
        <v>7.6363464531500003E-2</v>
      </c>
      <c r="AH3250" s="122">
        <v>7.6892817401500002E-2</v>
      </c>
      <c r="AI3250" s="122">
        <v>7.9743490400499994E-2</v>
      </c>
      <c r="AJ3250" s="122">
        <v>8.4182802015000002E-2</v>
      </c>
      <c r="AK3250" s="122">
        <v>8.9378693611499999E-2</v>
      </c>
      <c r="AL3250" s="122">
        <v>0</v>
      </c>
    </row>
    <row r="3251" spans="1:38" hidden="1" x14ac:dyDescent="0.25">
      <c r="A3251" s="122" t="s">
        <v>2009</v>
      </c>
      <c r="B3251" s="122">
        <v>-1</v>
      </c>
      <c r="C3251" s="122" t="s">
        <v>2203</v>
      </c>
      <c r="D3251" s="122" t="s">
        <v>2081</v>
      </c>
      <c r="E3251" s="122">
        <v>60</v>
      </c>
      <c r="F3251" s="122">
        <v>0.70432281547800002</v>
      </c>
      <c r="G3251" s="122">
        <v>0.73558711922349995</v>
      </c>
      <c r="H3251" s="122">
        <v>0.80343748501650003</v>
      </c>
      <c r="I3251" s="122">
        <v>0.8517610339385</v>
      </c>
      <c r="J3251" s="122">
        <v>0.89839354665500004</v>
      </c>
      <c r="K3251" s="122">
        <v>0.94233686399000005</v>
      </c>
      <c r="L3251" s="122">
        <v>0.95475907365849999</v>
      </c>
      <c r="M3251" s="122">
        <v>0.98376970249999995</v>
      </c>
      <c r="N3251" s="122">
        <v>0.98691603488599999</v>
      </c>
      <c r="O3251" s="122">
        <v>0.94276515526750004</v>
      </c>
      <c r="P3251" s="122">
        <v>0.91530802400099998</v>
      </c>
      <c r="Q3251" s="122">
        <v>0.87978639060700004</v>
      </c>
      <c r="R3251" s="122">
        <v>0.84627243963950005</v>
      </c>
      <c r="S3251" s="122">
        <v>0.81548170872850001</v>
      </c>
      <c r="T3251" s="122">
        <v>0.75956834075750002</v>
      </c>
      <c r="U3251" s="122">
        <v>0.67101277466999998</v>
      </c>
      <c r="V3251" s="122">
        <v>0.67518574148900001</v>
      </c>
      <c r="W3251" s="122">
        <v>0.63490398713600005</v>
      </c>
      <c r="X3251" s="122">
        <v>0.58168836037250005</v>
      </c>
      <c r="Y3251" s="122">
        <v>0.52886868632700001</v>
      </c>
      <c r="Z3251" s="122">
        <v>0.54859482604849996</v>
      </c>
      <c r="AA3251" s="122">
        <v>0.54119009338750002</v>
      </c>
      <c r="AB3251" s="122">
        <v>0.49507174975649998</v>
      </c>
      <c r="AC3251" s="122">
        <v>0.43382888177349999</v>
      </c>
      <c r="AD3251" s="122">
        <v>0.40213661853049998</v>
      </c>
      <c r="AE3251" s="122">
        <v>0.37562020896199999</v>
      </c>
      <c r="AF3251" s="122">
        <v>0.35235570512949999</v>
      </c>
      <c r="AG3251" s="122">
        <v>0.32637296260449999</v>
      </c>
      <c r="AH3251" s="122">
        <v>0.31370763051450001</v>
      </c>
      <c r="AI3251" s="122">
        <v>0.33798617889499999</v>
      </c>
      <c r="AJ3251" s="122">
        <v>0.29919750980199999</v>
      </c>
      <c r="AK3251" s="122">
        <v>0.30661509761299999</v>
      </c>
      <c r="AL3251" s="122">
        <v>0</v>
      </c>
    </row>
    <row r="3252" spans="1:38" hidden="1" x14ac:dyDescent="0.25">
      <c r="A3252" s="122" t="s">
        <v>2009</v>
      </c>
      <c r="B3252" s="122">
        <v>-1</v>
      </c>
      <c r="C3252" s="122" t="s">
        <v>2203</v>
      </c>
      <c r="D3252" s="122" t="s">
        <v>2082</v>
      </c>
      <c r="E3252" s="122">
        <v>60</v>
      </c>
      <c r="F3252" s="122">
        <v>0.35782195717249998</v>
      </c>
      <c r="G3252" s="122">
        <v>0.37953393298549998</v>
      </c>
      <c r="H3252" s="122">
        <v>0.4141647197485</v>
      </c>
      <c r="I3252" s="122">
        <v>0.44570649505650001</v>
      </c>
      <c r="J3252" s="122">
        <v>0.47534553154199999</v>
      </c>
      <c r="K3252" s="122">
        <v>0.51929013913550004</v>
      </c>
      <c r="L3252" s="122">
        <v>0.53898914733549996</v>
      </c>
      <c r="M3252" s="122">
        <v>0.54384285993449999</v>
      </c>
      <c r="N3252" s="122">
        <v>0.5486171478995</v>
      </c>
      <c r="O3252" s="122">
        <v>0.5363760782125</v>
      </c>
      <c r="P3252" s="122">
        <v>0.51714723317150002</v>
      </c>
      <c r="Q3252" s="122">
        <v>0.50264787238649999</v>
      </c>
      <c r="R3252" s="122">
        <v>0.48631981269250002</v>
      </c>
      <c r="S3252" s="122">
        <v>0.48871781340699999</v>
      </c>
      <c r="T3252" s="122">
        <v>0.47335133838400001</v>
      </c>
      <c r="U3252" s="122">
        <v>0.43676989027800001</v>
      </c>
      <c r="V3252" s="122">
        <v>0.45331797138949997</v>
      </c>
      <c r="W3252" s="122">
        <v>0.40361538138850001</v>
      </c>
      <c r="X3252" s="122">
        <v>0.380545693101</v>
      </c>
      <c r="Y3252" s="122">
        <v>0.3300272505945</v>
      </c>
      <c r="Z3252" s="122">
        <v>0.31464630490200002</v>
      </c>
      <c r="AA3252" s="122">
        <v>0.30103736391250002</v>
      </c>
      <c r="AB3252" s="122">
        <v>0.28069114062099998</v>
      </c>
      <c r="AC3252" s="122">
        <v>0.26050482580250001</v>
      </c>
      <c r="AD3252" s="122">
        <v>0.2340987893965</v>
      </c>
      <c r="AE3252" s="122">
        <v>0.23930766167350001</v>
      </c>
      <c r="AF3252" s="122">
        <v>0.2275773345955</v>
      </c>
      <c r="AG3252" s="122">
        <v>0.20956580153099999</v>
      </c>
      <c r="AH3252" s="122">
        <v>0.20859908505550001</v>
      </c>
      <c r="AI3252" s="122">
        <v>0.21972933887250001</v>
      </c>
      <c r="AJ3252" s="122">
        <v>0.2004212371545</v>
      </c>
      <c r="AK3252" s="122">
        <v>0.208001349015</v>
      </c>
      <c r="AL3252" s="122">
        <v>0</v>
      </c>
    </row>
    <row r="3253" spans="1:38" hidden="1" x14ac:dyDescent="0.25">
      <c r="A3253" s="122" t="s">
        <v>2009</v>
      </c>
      <c r="B3253" s="122">
        <v>-1</v>
      </c>
      <c r="C3253" s="122" t="s">
        <v>2203</v>
      </c>
      <c r="D3253" s="122" t="s">
        <v>2083</v>
      </c>
      <c r="E3253" s="122">
        <v>60</v>
      </c>
      <c r="F3253" s="122">
        <v>0.601669801783</v>
      </c>
      <c r="G3253" s="122">
        <v>0.60820130363500002</v>
      </c>
      <c r="H3253" s="122">
        <v>0.62411951891350004</v>
      </c>
      <c r="I3253" s="122">
        <v>0.69301083968650001</v>
      </c>
      <c r="J3253" s="122">
        <v>0.72532753599749999</v>
      </c>
      <c r="K3253" s="122">
        <v>0.7527049090215</v>
      </c>
      <c r="L3253" s="122">
        <v>0.80267968227149999</v>
      </c>
      <c r="M3253" s="122">
        <v>0.82609780445750003</v>
      </c>
      <c r="N3253" s="122">
        <v>0.86098279697549995</v>
      </c>
      <c r="O3253" s="122">
        <v>0.8400209662025</v>
      </c>
      <c r="P3253" s="122">
        <v>0.84957995226000005</v>
      </c>
      <c r="Q3253" s="122">
        <v>0.83770107307200004</v>
      </c>
      <c r="R3253" s="122">
        <v>0.79631205922850001</v>
      </c>
      <c r="S3253" s="122">
        <v>0.79114548577449995</v>
      </c>
      <c r="T3253" s="122">
        <v>0.77975505556699998</v>
      </c>
      <c r="U3253" s="122">
        <v>0.70475224084949994</v>
      </c>
      <c r="V3253" s="122">
        <v>0.74345777636849997</v>
      </c>
      <c r="W3253" s="122">
        <v>0.70065380371700003</v>
      </c>
      <c r="X3253" s="122">
        <v>0.65595562240750005</v>
      </c>
      <c r="Y3253" s="122">
        <v>0.63021423509850005</v>
      </c>
      <c r="Z3253" s="122">
        <v>0.56743619696699998</v>
      </c>
      <c r="AA3253" s="122">
        <v>0.55113552968699997</v>
      </c>
      <c r="AB3253" s="122">
        <v>0.50744628762099997</v>
      </c>
      <c r="AC3253" s="122">
        <v>0.48675787149900002</v>
      </c>
      <c r="AD3253" s="122">
        <v>0.46987757788099999</v>
      </c>
      <c r="AE3253" s="122">
        <v>0.47486882699049998</v>
      </c>
      <c r="AF3253" s="122">
        <v>0.45129716449349999</v>
      </c>
      <c r="AG3253" s="122">
        <v>0.43098321242499998</v>
      </c>
      <c r="AH3253" s="122">
        <v>0.40951973108700002</v>
      </c>
      <c r="AI3253" s="122">
        <v>0.44989615684899997</v>
      </c>
      <c r="AJ3253" s="122">
        <v>0.404788769509</v>
      </c>
      <c r="AK3253" s="122">
        <v>0.42067870051599998</v>
      </c>
      <c r="AL3253" s="122">
        <v>0</v>
      </c>
    </row>
    <row r="3254" spans="1:38" x14ac:dyDescent="0.25">
      <c r="A3254" s="122" t="s">
        <v>2009</v>
      </c>
      <c r="B3254" s="122">
        <v>-1</v>
      </c>
      <c r="C3254" s="122" t="s">
        <v>2203</v>
      </c>
      <c r="D3254" s="122" t="s">
        <v>2084</v>
      </c>
      <c r="E3254" s="122">
        <v>60</v>
      </c>
      <c r="F3254" s="122">
        <v>4.8235896175004997</v>
      </c>
      <c r="G3254" s="122">
        <v>4.8658850460625001</v>
      </c>
      <c r="H3254" s="122">
        <v>5.0435583715770003</v>
      </c>
      <c r="I3254" s="122">
        <v>5.1836715897549999</v>
      </c>
      <c r="J3254" s="122">
        <v>5.4092727789910002</v>
      </c>
      <c r="K3254" s="122">
        <v>5.5253483561015004</v>
      </c>
      <c r="L3254" s="122">
        <v>5.5685548576845001</v>
      </c>
      <c r="M3254" s="122">
        <v>5.6486729433400003</v>
      </c>
      <c r="N3254" s="122">
        <v>5.6794622526055001</v>
      </c>
      <c r="O3254" s="122">
        <v>5.5463875577585</v>
      </c>
      <c r="P3254" s="122">
        <v>5.5193900177410002</v>
      </c>
      <c r="Q3254" s="122">
        <v>5.2509158859465002</v>
      </c>
      <c r="R3254" s="122">
        <v>5.1481084245539996</v>
      </c>
      <c r="S3254" s="122">
        <v>4.8888483486689998</v>
      </c>
      <c r="T3254" s="122">
        <v>4.6667536433815</v>
      </c>
      <c r="U3254" s="122">
        <v>4.1759699619750004</v>
      </c>
      <c r="V3254" s="122">
        <v>4.1770734223195003</v>
      </c>
      <c r="W3254" s="122">
        <v>3.9125457171384999</v>
      </c>
      <c r="X3254" s="122">
        <v>3.6589152785165</v>
      </c>
      <c r="Y3254" s="122">
        <v>3.4893826702425002</v>
      </c>
      <c r="Z3254" s="122">
        <v>3.36213107832</v>
      </c>
      <c r="AA3254" s="122">
        <v>3.2209191395080001</v>
      </c>
      <c r="AB3254" s="122">
        <v>3.0108754683529999</v>
      </c>
      <c r="AC3254" s="122">
        <v>2.8318173202280001</v>
      </c>
      <c r="AD3254" s="122">
        <v>2.5781879570555</v>
      </c>
      <c r="AE3254" s="122">
        <v>2.3731067965550001</v>
      </c>
      <c r="AF3254" s="122">
        <v>2.2445934826574998</v>
      </c>
      <c r="AG3254" s="122">
        <v>2.1536739480299998</v>
      </c>
      <c r="AH3254" s="122">
        <v>2.0919636218225</v>
      </c>
      <c r="AI3254" s="122">
        <v>2.1857431083179999</v>
      </c>
      <c r="AJ3254" s="122">
        <v>1.7896627607794999</v>
      </c>
      <c r="AK3254" s="122">
        <v>1.8579217803429999</v>
      </c>
      <c r="AL3254" s="122">
        <v>0</v>
      </c>
    </row>
    <row r="3255" spans="1:38" hidden="1" x14ac:dyDescent="0.25">
      <c r="A3255" s="122" t="s">
        <v>2009</v>
      </c>
      <c r="B3255" s="122">
        <v>-1</v>
      </c>
      <c r="C3255" s="122" t="s">
        <v>2203</v>
      </c>
      <c r="D3255" s="122" t="s">
        <v>474</v>
      </c>
      <c r="E3255" s="122">
        <v>60</v>
      </c>
      <c r="F3255" s="122">
        <v>0.46561134788949998</v>
      </c>
      <c r="G3255" s="122">
        <v>0.49975350419999998</v>
      </c>
      <c r="H3255" s="122">
        <v>0.57159077408449999</v>
      </c>
      <c r="I3255" s="122">
        <v>0.63263081710949998</v>
      </c>
      <c r="J3255" s="122">
        <v>0.65769521488100002</v>
      </c>
      <c r="K3255" s="122">
        <v>0.671863094321</v>
      </c>
      <c r="L3255" s="122">
        <v>0.71051050436899998</v>
      </c>
      <c r="M3255" s="122">
        <v>0.73513046300850005</v>
      </c>
      <c r="N3255" s="122">
        <v>0.76212152926150001</v>
      </c>
      <c r="O3255" s="122">
        <v>0.76537042192100002</v>
      </c>
      <c r="P3255" s="122">
        <v>0.75072188436800003</v>
      </c>
      <c r="Q3255" s="122">
        <v>0.72537086185449995</v>
      </c>
      <c r="R3255" s="122">
        <v>0.69552278891700003</v>
      </c>
      <c r="S3255" s="122">
        <v>0.65716555408099997</v>
      </c>
      <c r="T3255" s="122">
        <v>0.65876807021649997</v>
      </c>
      <c r="U3255" s="122">
        <v>0.61200996681849995</v>
      </c>
      <c r="V3255" s="122">
        <v>0.62355967273199997</v>
      </c>
      <c r="W3255" s="122">
        <v>0.54689056713799999</v>
      </c>
      <c r="X3255" s="122">
        <v>0.50756781460699996</v>
      </c>
      <c r="Y3255" s="122">
        <v>0.47166473811949999</v>
      </c>
      <c r="Z3255" s="122">
        <v>0.468836060359</v>
      </c>
      <c r="AA3255" s="122">
        <v>0.45315900091049999</v>
      </c>
      <c r="AB3255" s="122">
        <v>0.41723484295750002</v>
      </c>
      <c r="AC3255" s="122">
        <v>0.38443307638949997</v>
      </c>
      <c r="AD3255" s="122">
        <v>0.36696048879749998</v>
      </c>
      <c r="AE3255" s="122">
        <v>0.36786802520799999</v>
      </c>
      <c r="AF3255" s="122">
        <v>0.35249855475750003</v>
      </c>
      <c r="AG3255" s="122">
        <v>0.340557423227</v>
      </c>
      <c r="AH3255" s="122">
        <v>0.33666923876400001</v>
      </c>
      <c r="AI3255" s="122">
        <v>0.36140101738649999</v>
      </c>
      <c r="AJ3255" s="122">
        <v>0.30545025468249998</v>
      </c>
      <c r="AK3255" s="122">
        <v>0.31767535772200001</v>
      </c>
      <c r="AL3255" s="122">
        <v>0</v>
      </c>
    </row>
    <row r="3256" spans="1:38" hidden="1" x14ac:dyDescent="0.25">
      <c r="A3256" s="122" t="s">
        <v>2009</v>
      </c>
      <c r="B3256" s="122">
        <v>-1</v>
      </c>
      <c r="C3256" s="122" t="s">
        <v>2203</v>
      </c>
      <c r="D3256" s="122" t="s">
        <v>2085</v>
      </c>
      <c r="E3256" s="122">
        <v>60</v>
      </c>
      <c r="F3256" s="122">
        <v>0.43862674093199999</v>
      </c>
      <c r="G3256" s="122">
        <v>0.45563232461550002</v>
      </c>
      <c r="H3256" s="122">
        <v>0.46804262107650002</v>
      </c>
      <c r="I3256" s="122">
        <v>0.49028602285450001</v>
      </c>
      <c r="J3256" s="122">
        <v>0.49923706022199998</v>
      </c>
      <c r="K3256" s="122">
        <v>0.51840519580349997</v>
      </c>
      <c r="L3256" s="122">
        <v>0.52649303255900004</v>
      </c>
      <c r="M3256" s="122">
        <v>0.53143774324299997</v>
      </c>
      <c r="N3256" s="122">
        <v>0.52839870972799996</v>
      </c>
      <c r="O3256" s="122">
        <v>0.51754381075949996</v>
      </c>
      <c r="P3256" s="122">
        <v>0.51522745885050003</v>
      </c>
      <c r="Q3256" s="122">
        <v>0.49053514789699998</v>
      </c>
      <c r="R3256" s="122">
        <v>0.4603891034475</v>
      </c>
      <c r="S3256" s="122">
        <v>0.44365690303900002</v>
      </c>
      <c r="T3256" s="122">
        <v>0.41576583729349997</v>
      </c>
      <c r="U3256" s="122">
        <v>0.36328914808399998</v>
      </c>
      <c r="V3256" s="122">
        <v>0.36188499904999999</v>
      </c>
      <c r="W3256" s="122">
        <v>0.33390540819949999</v>
      </c>
      <c r="X3256" s="122">
        <v>0.30511553922450002</v>
      </c>
      <c r="Y3256" s="122">
        <v>0.29054243116549999</v>
      </c>
      <c r="Z3256" s="122">
        <v>0.286977232651</v>
      </c>
      <c r="AA3256" s="122">
        <v>0.27625647432400002</v>
      </c>
      <c r="AB3256" s="122">
        <v>0.25446297751500002</v>
      </c>
      <c r="AC3256" s="122">
        <v>0.22901406482299999</v>
      </c>
      <c r="AD3256" s="122">
        <v>0.20847396477550001</v>
      </c>
      <c r="AE3256" s="122">
        <v>0.171105773036</v>
      </c>
      <c r="AF3256" s="122">
        <v>0.1557301437735</v>
      </c>
      <c r="AG3256" s="122">
        <v>0.1458239609435</v>
      </c>
      <c r="AH3256" s="122">
        <v>0.13724517782099999</v>
      </c>
      <c r="AI3256" s="122">
        <v>0.14512657329600001</v>
      </c>
      <c r="AJ3256" s="122">
        <v>0.12728963927100001</v>
      </c>
      <c r="AK3256" s="122">
        <v>0.1302294417605</v>
      </c>
      <c r="AL3256" s="122">
        <v>0</v>
      </c>
    </row>
    <row r="3257" spans="1:38" hidden="1" x14ac:dyDescent="0.25">
      <c r="A3257" s="122" t="s">
        <v>2009</v>
      </c>
      <c r="B3257" s="122">
        <v>-1</v>
      </c>
      <c r="C3257" s="122" t="s">
        <v>2203</v>
      </c>
      <c r="D3257" s="122" t="s">
        <v>2086</v>
      </c>
      <c r="E3257" s="122">
        <v>60</v>
      </c>
      <c r="F3257" s="122">
        <v>6.5441490591500007E-2</v>
      </c>
      <c r="G3257" s="122">
        <v>6.3660319936000007E-2</v>
      </c>
      <c r="H3257" s="122">
        <v>6.8010724977999995E-2</v>
      </c>
      <c r="I3257" s="122">
        <v>6.6523333613999994E-2</v>
      </c>
      <c r="J3257" s="122">
        <v>7.2430181838500002E-2</v>
      </c>
      <c r="K3257" s="122">
        <v>6.8425431586999999E-2</v>
      </c>
      <c r="L3257" s="122">
        <v>6.5240813908999995E-2</v>
      </c>
      <c r="M3257" s="122">
        <v>6.7672489498499994E-2</v>
      </c>
      <c r="N3257" s="122">
        <v>6.3141569901499994E-2</v>
      </c>
      <c r="O3257" s="122">
        <v>6.09914439595E-2</v>
      </c>
      <c r="P3257" s="122">
        <v>6.0299465492E-2</v>
      </c>
      <c r="Q3257" s="122">
        <v>6.7493683080499994E-2</v>
      </c>
      <c r="R3257" s="122">
        <v>5.77685469255E-2</v>
      </c>
      <c r="S3257" s="122">
        <v>7.0496246262000004E-2</v>
      </c>
      <c r="T3257" s="122">
        <v>5.7722607532499998E-2</v>
      </c>
      <c r="U3257" s="122">
        <v>5.0312954112999998E-2</v>
      </c>
      <c r="V3257" s="122">
        <v>5.0549816121500002E-2</v>
      </c>
      <c r="W3257" s="122">
        <v>3.9853789687999998E-2</v>
      </c>
      <c r="X3257" s="122">
        <v>3.8812569496000003E-2</v>
      </c>
      <c r="Y3257" s="122">
        <v>3.7369606945499997E-2</v>
      </c>
      <c r="Z3257" s="122">
        <v>3.0543457608999999E-2</v>
      </c>
      <c r="AA3257" s="122">
        <v>3.0144531458500001E-2</v>
      </c>
      <c r="AB3257" s="122">
        <v>2.7062177969500001E-2</v>
      </c>
      <c r="AC3257" s="122">
        <v>2.5576662460999999E-2</v>
      </c>
      <c r="AD3257" s="122">
        <v>2.4816654968999999E-2</v>
      </c>
      <c r="AE3257" s="122">
        <v>1.9557084561500002E-2</v>
      </c>
      <c r="AF3257" s="122">
        <v>1.8029516494499999E-2</v>
      </c>
      <c r="AG3257" s="122">
        <v>1.6789641437499999E-2</v>
      </c>
      <c r="AH3257" s="122">
        <v>1.5564320471999999E-2</v>
      </c>
      <c r="AI3257" s="122">
        <v>1.7258375239499999E-2</v>
      </c>
      <c r="AJ3257" s="122">
        <v>1.3593820328E-2</v>
      </c>
      <c r="AK3257" s="122">
        <v>1.3928373977000001E-2</v>
      </c>
      <c r="AL3257" s="122">
        <v>0</v>
      </c>
    </row>
    <row r="3258" spans="1:38" hidden="1" x14ac:dyDescent="0.25">
      <c r="A3258" s="122" t="s">
        <v>2009</v>
      </c>
      <c r="B3258" s="122">
        <v>-1</v>
      </c>
      <c r="C3258" s="122" t="s">
        <v>2203</v>
      </c>
      <c r="D3258" s="122" t="s">
        <v>2087</v>
      </c>
      <c r="E3258" s="122">
        <v>60</v>
      </c>
      <c r="F3258" s="122">
        <v>0.113078746568</v>
      </c>
      <c r="G3258" s="122">
        <v>0.124521285501</v>
      </c>
      <c r="H3258" s="122">
        <v>0.126467275795</v>
      </c>
      <c r="I3258" s="122">
        <v>0.13186760932649999</v>
      </c>
      <c r="J3258" s="122">
        <v>0.1334060251685</v>
      </c>
      <c r="K3258" s="122">
        <v>0.139920026659</v>
      </c>
      <c r="L3258" s="122">
        <v>0.1485004749355</v>
      </c>
      <c r="M3258" s="122">
        <v>0.1525952262095</v>
      </c>
      <c r="N3258" s="122">
        <v>0.15635576587</v>
      </c>
      <c r="O3258" s="122">
        <v>0.15665338426950001</v>
      </c>
      <c r="P3258" s="122">
        <v>0.14279570026150001</v>
      </c>
      <c r="Q3258" s="122">
        <v>0.136860907734</v>
      </c>
      <c r="R3258" s="122">
        <v>0.13317876302350001</v>
      </c>
      <c r="S3258" s="122">
        <v>0.1276752042805</v>
      </c>
      <c r="T3258" s="122">
        <v>0.12010968846099999</v>
      </c>
      <c r="U3258" s="122">
        <v>0.10583692801</v>
      </c>
      <c r="V3258" s="122">
        <v>0.1035374665915</v>
      </c>
      <c r="W3258" s="122">
        <v>0.10736891304399999</v>
      </c>
      <c r="X3258" s="122">
        <v>9.3422128218500003E-2</v>
      </c>
      <c r="Y3258" s="122">
        <v>9.09598916895E-2</v>
      </c>
      <c r="Z3258" s="122">
        <v>8.9516784077999997E-2</v>
      </c>
      <c r="AA3258" s="122">
        <v>8.5287106702500004E-2</v>
      </c>
      <c r="AB3258" s="122">
        <v>7.8240257601499996E-2</v>
      </c>
      <c r="AC3258" s="122">
        <v>7.0764716490000004E-2</v>
      </c>
      <c r="AD3258" s="122">
        <v>6.7527309539999997E-2</v>
      </c>
      <c r="AE3258" s="122">
        <v>6.0914927462000001E-2</v>
      </c>
      <c r="AF3258" s="122">
        <v>5.7516103128999997E-2</v>
      </c>
      <c r="AG3258" s="122">
        <v>5.7748039635500001E-2</v>
      </c>
      <c r="AH3258" s="122">
        <v>5.2259453339500002E-2</v>
      </c>
      <c r="AI3258" s="122">
        <v>5.5550265288999999E-2</v>
      </c>
      <c r="AJ3258" s="122">
        <v>4.5429755864999997E-2</v>
      </c>
      <c r="AK3258" s="122">
        <v>4.6996364765500002E-2</v>
      </c>
      <c r="AL3258" s="122">
        <v>0</v>
      </c>
    </row>
    <row r="3259" spans="1:38" hidden="1" x14ac:dyDescent="0.25">
      <c r="A3259" s="122" t="s">
        <v>2009</v>
      </c>
      <c r="B3259" s="122">
        <v>-1</v>
      </c>
      <c r="C3259" s="122" t="s">
        <v>2203</v>
      </c>
      <c r="D3259" s="122" t="s">
        <v>2088</v>
      </c>
      <c r="E3259" s="122">
        <v>60</v>
      </c>
      <c r="F3259" s="122">
        <v>1.9475272016475</v>
      </c>
      <c r="G3259" s="122">
        <v>2.0231168713200001</v>
      </c>
      <c r="H3259" s="122">
        <v>2.1935697307045001</v>
      </c>
      <c r="I3259" s="122">
        <v>2.2653627116689998</v>
      </c>
      <c r="J3259" s="122">
        <v>2.3343648461140001</v>
      </c>
      <c r="K3259" s="122">
        <v>2.4624481848444999</v>
      </c>
      <c r="L3259" s="122">
        <v>2.5119649815964999</v>
      </c>
      <c r="M3259" s="122">
        <v>2.5728471947024998</v>
      </c>
      <c r="N3259" s="122">
        <v>2.6404171135130001</v>
      </c>
      <c r="O3259" s="122">
        <v>2.5355224150244999</v>
      </c>
      <c r="P3259" s="122">
        <v>2.6222131715539998</v>
      </c>
      <c r="Q3259" s="122">
        <v>2.5431670574590002</v>
      </c>
      <c r="R3259" s="122">
        <v>2.6961244496285</v>
      </c>
      <c r="S3259" s="122">
        <v>2.6409014799300001</v>
      </c>
      <c r="T3259" s="122">
        <v>2.5825080950695001</v>
      </c>
      <c r="U3259" s="122">
        <v>2.3358348330199998</v>
      </c>
      <c r="V3259" s="122">
        <v>2.338438576263</v>
      </c>
      <c r="W3259" s="122">
        <v>2.3513349101249998</v>
      </c>
      <c r="X3259" s="122">
        <v>2.1705547165015</v>
      </c>
      <c r="Y3259" s="122">
        <v>2.0526394610284999</v>
      </c>
      <c r="Z3259" s="122">
        <v>1.8798259969610001</v>
      </c>
      <c r="AA3259" s="122">
        <v>1.7584864147474999</v>
      </c>
      <c r="AB3259" s="122">
        <v>1.6129419199155</v>
      </c>
      <c r="AC3259" s="122">
        <v>1.5277924667210001</v>
      </c>
      <c r="AD3259" s="122">
        <v>1.48334822349</v>
      </c>
      <c r="AE3259" s="122">
        <v>1.493649907584</v>
      </c>
      <c r="AF3259" s="122">
        <v>1.4303822666885</v>
      </c>
      <c r="AG3259" s="122">
        <v>1.3692948314610001</v>
      </c>
      <c r="AH3259" s="122">
        <v>1.3633456121745</v>
      </c>
      <c r="AI3259" s="122">
        <v>1.437003419604</v>
      </c>
      <c r="AJ3259" s="122">
        <v>1.2041064966324999</v>
      </c>
      <c r="AK3259" s="122">
        <v>1.248668374715</v>
      </c>
      <c r="AL3259" s="122">
        <v>0</v>
      </c>
    </row>
    <row r="3260" spans="1:38" hidden="1" x14ac:dyDescent="0.25">
      <c r="A3260" s="122" t="s">
        <v>2009</v>
      </c>
      <c r="B3260" s="122">
        <v>-1</v>
      </c>
      <c r="C3260" s="122" t="s">
        <v>2203</v>
      </c>
      <c r="D3260" s="122" t="s">
        <v>2089</v>
      </c>
      <c r="E3260" s="122">
        <v>60</v>
      </c>
      <c r="F3260" s="122">
        <v>1.278956190375</v>
      </c>
      <c r="G3260" s="122">
        <v>1.3271321721125</v>
      </c>
      <c r="H3260" s="122">
        <v>1.4473567764190001</v>
      </c>
      <c r="I3260" s="122">
        <v>1.4303061203695</v>
      </c>
      <c r="J3260" s="122">
        <v>1.537153267361</v>
      </c>
      <c r="K3260" s="122">
        <v>1.6113469593275001</v>
      </c>
      <c r="L3260" s="122">
        <v>1.6901336826244999</v>
      </c>
      <c r="M3260" s="122">
        <v>1.7414745714725</v>
      </c>
      <c r="N3260" s="122">
        <v>1.7990805239645</v>
      </c>
      <c r="O3260" s="122">
        <v>1.7771779912625001</v>
      </c>
      <c r="P3260" s="122">
        <v>1.7960040875809999</v>
      </c>
      <c r="Q3260" s="122">
        <v>1.7727075415914999</v>
      </c>
      <c r="R3260" s="122">
        <v>1.6697743463115</v>
      </c>
      <c r="S3260" s="122">
        <v>1.6002329725355</v>
      </c>
      <c r="T3260" s="122">
        <v>1.5300382739075</v>
      </c>
      <c r="U3260" s="122">
        <v>1.375945914616</v>
      </c>
      <c r="V3260" s="122">
        <v>1.3867871943335</v>
      </c>
      <c r="W3260" s="122">
        <v>1.2068322424569999</v>
      </c>
      <c r="X3260" s="122">
        <v>1.108679121417</v>
      </c>
      <c r="Y3260" s="122">
        <v>1.1186748441429999</v>
      </c>
      <c r="Z3260" s="122">
        <v>1.0720746082674999</v>
      </c>
      <c r="AA3260" s="122">
        <v>1.0270962147125</v>
      </c>
      <c r="AB3260" s="122">
        <v>0.92200555638250004</v>
      </c>
      <c r="AC3260" s="122">
        <v>0.86491447429849999</v>
      </c>
      <c r="AD3260" s="122">
        <v>0.80092153516050002</v>
      </c>
      <c r="AE3260" s="122">
        <v>0.71867551280800002</v>
      </c>
      <c r="AF3260" s="122">
        <v>0.67959830477200001</v>
      </c>
      <c r="AG3260" s="122">
        <v>0.63444078905150003</v>
      </c>
      <c r="AH3260" s="122">
        <v>0.62939015386599995</v>
      </c>
      <c r="AI3260" s="122">
        <v>0.66762183339799996</v>
      </c>
      <c r="AJ3260" s="122">
        <v>0.5330670117645</v>
      </c>
      <c r="AK3260" s="122">
        <v>0.54741301161699996</v>
      </c>
      <c r="AL3260" s="122">
        <v>0</v>
      </c>
    </row>
    <row r="3261" spans="1:38" hidden="1" x14ac:dyDescent="0.25">
      <c r="A3261" s="122" t="s">
        <v>2009</v>
      </c>
      <c r="B3261" s="122">
        <v>-1</v>
      </c>
      <c r="C3261" s="122" t="s">
        <v>2203</v>
      </c>
      <c r="D3261" s="122" t="s">
        <v>2090</v>
      </c>
      <c r="E3261" s="122">
        <v>60</v>
      </c>
      <c r="F3261" s="122">
        <v>0.187947969035</v>
      </c>
      <c r="G3261" s="122">
        <v>0.18970199462750001</v>
      </c>
      <c r="H3261" s="122">
        <v>0.19488836458850001</v>
      </c>
      <c r="I3261" s="122">
        <v>0.19327078858249999</v>
      </c>
      <c r="J3261" s="122">
        <v>0.19848411815950001</v>
      </c>
      <c r="K3261" s="122">
        <v>0.197363454174</v>
      </c>
      <c r="L3261" s="122">
        <v>0.19369645447850001</v>
      </c>
      <c r="M3261" s="122">
        <v>0.187446016529</v>
      </c>
      <c r="N3261" s="122">
        <v>0.18711539018000001</v>
      </c>
      <c r="O3261" s="122">
        <v>0.1831553297405</v>
      </c>
      <c r="P3261" s="122">
        <v>0.18553643622800001</v>
      </c>
      <c r="Q3261" s="122">
        <v>0.17293319024600001</v>
      </c>
      <c r="R3261" s="122">
        <v>0.16853322392350001</v>
      </c>
      <c r="S3261" s="122">
        <v>0.171602511614</v>
      </c>
      <c r="T3261" s="122">
        <v>0.17191762316699999</v>
      </c>
      <c r="U3261" s="122">
        <v>0.16581136628500001</v>
      </c>
      <c r="V3261" s="122">
        <v>0.168291421202</v>
      </c>
      <c r="W3261" s="122">
        <v>0.17269622939250001</v>
      </c>
      <c r="X3261" s="122">
        <v>0.14671544564149999</v>
      </c>
      <c r="Y3261" s="122">
        <v>0.1389582093975</v>
      </c>
      <c r="Z3261" s="122">
        <v>0.13574476123000001</v>
      </c>
      <c r="AA3261" s="122">
        <v>0.135933929254</v>
      </c>
      <c r="AB3261" s="122">
        <v>0.129450847354</v>
      </c>
      <c r="AC3261" s="122">
        <v>0.12860222107950001</v>
      </c>
      <c r="AD3261" s="122">
        <v>0.12809008835999999</v>
      </c>
      <c r="AE3261" s="122">
        <v>0.122493478047</v>
      </c>
      <c r="AF3261" s="122">
        <v>0.1171733776115</v>
      </c>
      <c r="AG3261" s="122">
        <v>0.1189125372075</v>
      </c>
      <c r="AH3261" s="122">
        <v>0.1174493346725</v>
      </c>
      <c r="AI3261" s="122">
        <v>0.1252303122665</v>
      </c>
      <c r="AJ3261" s="122">
        <v>8.6393828746500007E-2</v>
      </c>
      <c r="AK3261" s="122">
        <v>9.0970478995999998E-2</v>
      </c>
      <c r="AL3261" s="122">
        <v>0</v>
      </c>
    </row>
    <row r="3262" spans="1:38" hidden="1" x14ac:dyDescent="0.25">
      <c r="A3262" s="122" t="s">
        <v>2009</v>
      </c>
      <c r="B3262" s="122">
        <v>-1</v>
      </c>
      <c r="C3262" s="122" t="s">
        <v>2203</v>
      </c>
      <c r="D3262" s="122" t="s">
        <v>2091</v>
      </c>
      <c r="E3262" s="122">
        <v>60</v>
      </c>
      <c r="F3262" s="122">
        <v>0.43891915873300003</v>
      </c>
      <c r="G3262" s="122">
        <v>0.45081191793199998</v>
      </c>
      <c r="H3262" s="122">
        <v>0.49141313675449999</v>
      </c>
      <c r="I3262" s="122">
        <v>0.51014785081750003</v>
      </c>
      <c r="J3262" s="122">
        <v>0.54647259742499998</v>
      </c>
      <c r="K3262" s="122">
        <v>0.53067895414150001</v>
      </c>
      <c r="L3262" s="122">
        <v>0.55556413355250001</v>
      </c>
      <c r="M3262" s="122">
        <v>0.57185138791050005</v>
      </c>
      <c r="N3262" s="122">
        <v>0.57571155013399999</v>
      </c>
      <c r="O3262" s="122">
        <v>0.55022145098300002</v>
      </c>
      <c r="P3262" s="122">
        <v>0.5431769371945</v>
      </c>
      <c r="Q3262" s="122">
        <v>0.53128084355350003</v>
      </c>
      <c r="R3262" s="122">
        <v>0.51839384895399998</v>
      </c>
      <c r="S3262" s="122">
        <v>0.48745811502500003</v>
      </c>
      <c r="T3262" s="122">
        <v>0.4616985110065</v>
      </c>
      <c r="U3262" s="122">
        <v>0.40906070206200001</v>
      </c>
      <c r="V3262" s="122">
        <v>0.42070733501149998</v>
      </c>
      <c r="W3262" s="122">
        <v>0.37038161810100001</v>
      </c>
      <c r="X3262" s="122">
        <v>0.35944121237749999</v>
      </c>
      <c r="Y3262" s="122">
        <v>0.34583126316899998</v>
      </c>
      <c r="Z3262" s="122">
        <v>0.34439683775250002</v>
      </c>
      <c r="AA3262" s="122">
        <v>0.33534393027749998</v>
      </c>
      <c r="AB3262" s="122">
        <v>0.31424894882350002</v>
      </c>
      <c r="AC3262" s="122">
        <v>0.28526021878699998</v>
      </c>
      <c r="AD3262" s="122">
        <v>0.25676543997899998</v>
      </c>
      <c r="AE3262" s="122">
        <v>0.25384906743800001</v>
      </c>
      <c r="AF3262" s="122">
        <v>0.24112420868949999</v>
      </c>
      <c r="AG3262" s="122">
        <v>0.23040593587700001</v>
      </c>
      <c r="AH3262" s="122">
        <v>0.217851813846</v>
      </c>
      <c r="AI3262" s="122">
        <v>0.23227910186549999</v>
      </c>
      <c r="AJ3262" s="122">
        <v>0.21337480423249999</v>
      </c>
      <c r="AK3262" s="122">
        <v>0.22287094474499999</v>
      </c>
      <c r="AL3262" s="122">
        <v>0</v>
      </c>
    </row>
    <row r="3263" spans="1:38" hidden="1" x14ac:dyDescent="0.25">
      <c r="A3263" s="122" t="s">
        <v>2009</v>
      </c>
      <c r="B3263" s="122">
        <v>-1</v>
      </c>
      <c r="C3263" s="122" t="s">
        <v>2203</v>
      </c>
      <c r="D3263" s="122" t="s">
        <v>2092</v>
      </c>
      <c r="E3263" s="122">
        <v>60</v>
      </c>
      <c r="F3263" s="122">
        <v>0.182103233074</v>
      </c>
      <c r="G3263" s="122">
        <v>0.1961451539065</v>
      </c>
      <c r="H3263" s="122">
        <v>0.204424890783</v>
      </c>
      <c r="I3263" s="122">
        <v>0.22602592201400001</v>
      </c>
      <c r="J3263" s="122">
        <v>0.23534699515249999</v>
      </c>
      <c r="K3263" s="122">
        <v>0.2484032156515</v>
      </c>
      <c r="L3263" s="122">
        <v>0.2583366914145</v>
      </c>
      <c r="M3263" s="122">
        <v>0.2582356124115</v>
      </c>
      <c r="N3263" s="122">
        <v>0.26804386467699998</v>
      </c>
      <c r="O3263" s="122">
        <v>0.26188948196650003</v>
      </c>
      <c r="P3263" s="122">
        <v>0.24383917932249999</v>
      </c>
      <c r="Q3263" s="122">
        <v>0.2473927597335</v>
      </c>
      <c r="R3263" s="122">
        <v>0.2366077754765</v>
      </c>
      <c r="S3263" s="122">
        <v>0.22495658935000001</v>
      </c>
      <c r="T3263" s="122">
        <v>0.218637819958</v>
      </c>
      <c r="U3263" s="122">
        <v>0.20108898415449999</v>
      </c>
      <c r="V3263" s="122">
        <v>0.20730686221649999</v>
      </c>
      <c r="W3263" s="122">
        <v>0.1819855394455</v>
      </c>
      <c r="X3263" s="122">
        <v>0.172365367326</v>
      </c>
      <c r="Y3263" s="122">
        <v>0.16536860240349999</v>
      </c>
      <c r="Z3263" s="122">
        <v>0.1628001490515</v>
      </c>
      <c r="AA3263" s="122">
        <v>0.16151954932449999</v>
      </c>
      <c r="AB3263" s="122">
        <v>0.14870360419299999</v>
      </c>
      <c r="AC3263" s="122">
        <v>0.13755312176000001</v>
      </c>
      <c r="AD3263" s="122">
        <v>0.13298560921399999</v>
      </c>
      <c r="AE3263" s="122">
        <v>0.14377299182700001</v>
      </c>
      <c r="AF3263" s="122">
        <v>0.14078918301349999</v>
      </c>
      <c r="AG3263" s="122">
        <v>0.13403155300450001</v>
      </c>
      <c r="AH3263" s="122">
        <v>0.1352691635835</v>
      </c>
      <c r="AI3263" s="122">
        <v>0.13845764029749999</v>
      </c>
      <c r="AJ3263" s="122">
        <v>0.12877282818550001</v>
      </c>
      <c r="AK3263" s="122">
        <v>0.1346267623495</v>
      </c>
      <c r="AL3263" s="122">
        <v>0</v>
      </c>
    </row>
    <row r="3264" spans="1:38" hidden="1" x14ac:dyDescent="0.25">
      <c r="A3264" s="122" t="s">
        <v>2009</v>
      </c>
      <c r="B3264" s="122">
        <v>-1</v>
      </c>
      <c r="C3264" s="122" t="s">
        <v>2203</v>
      </c>
      <c r="D3264" s="122" t="s">
        <v>2093</v>
      </c>
      <c r="E3264" s="122">
        <v>60</v>
      </c>
      <c r="F3264" s="122">
        <v>1.4141668968134999</v>
      </c>
      <c r="G3264" s="122">
        <v>1.4836896946460001</v>
      </c>
      <c r="H3264" s="122">
        <v>1.5706270475349999</v>
      </c>
      <c r="I3264" s="122">
        <v>1.7133436417985</v>
      </c>
      <c r="J3264" s="122">
        <v>1.7570329561564999</v>
      </c>
      <c r="K3264" s="122">
        <v>1.8103731347484999</v>
      </c>
      <c r="L3264" s="122">
        <v>1.8658356215965</v>
      </c>
      <c r="M3264" s="122">
        <v>1.902726986699</v>
      </c>
      <c r="N3264" s="122">
        <v>1.9381641031925001</v>
      </c>
      <c r="O3264" s="122">
        <v>1.8501308699129999</v>
      </c>
      <c r="P3264" s="122">
        <v>1.8090785698395</v>
      </c>
      <c r="Q3264" s="122">
        <v>1.6991164514365</v>
      </c>
      <c r="R3264" s="122">
        <v>1.634099518882</v>
      </c>
      <c r="S3264" s="122">
        <v>1.5904367312095</v>
      </c>
      <c r="T3264" s="122">
        <v>1.5123748800879999</v>
      </c>
      <c r="U3264" s="122">
        <v>1.4025287211270001</v>
      </c>
      <c r="V3264" s="122">
        <v>1.3725458226025</v>
      </c>
      <c r="W3264" s="122">
        <v>1.1954671351724999</v>
      </c>
      <c r="X3264" s="122">
        <v>1.1123190522369999</v>
      </c>
      <c r="Y3264" s="122">
        <v>1.0453907874399999</v>
      </c>
      <c r="Z3264" s="122">
        <v>1.0910788716649999</v>
      </c>
      <c r="AA3264" s="122">
        <v>1.0385153198279999</v>
      </c>
      <c r="AB3264" s="122">
        <v>0.98521898596299995</v>
      </c>
      <c r="AC3264" s="122">
        <v>0.91375554959100003</v>
      </c>
      <c r="AD3264" s="122">
        <v>0.84642659904350004</v>
      </c>
      <c r="AE3264" s="122">
        <v>0.75159512021200003</v>
      </c>
      <c r="AF3264" s="122">
        <v>0.70918699361600002</v>
      </c>
      <c r="AG3264" s="122">
        <v>0.6758477189355</v>
      </c>
      <c r="AH3264" s="122">
        <v>0.64875326401900002</v>
      </c>
      <c r="AI3264" s="122">
        <v>0.67675577095649997</v>
      </c>
      <c r="AJ3264" s="122">
        <v>0.56601112236700002</v>
      </c>
      <c r="AK3264" s="122">
        <v>0.58776864942749996</v>
      </c>
      <c r="AL3264" s="122">
        <v>0</v>
      </c>
    </row>
    <row r="3265" spans="1:38" hidden="1" x14ac:dyDescent="0.25">
      <c r="A3265" s="122" t="s">
        <v>2009</v>
      </c>
      <c r="B3265" s="122">
        <v>-1</v>
      </c>
      <c r="C3265" s="122" t="s">
        <v>2203</v>
      </c>
      <c r="D3265" s="122" t="s">
        <v>2094</v>
      </c>
      <c r="E3265" s="122">
        <v>60</v>
      </c>
      <c r="F3265" s="122">
        <v>0.94431934971300002</v>
      </c>
      <c r="G3265" s="122">
        <v>0.97631211018300001</v>
      </c>
      <c r="H3265" s="122">
        <v>1.0423196706665001</v>
      </c>
      <c r="I3265" s="122">
        <v>1.140339856497</v>
      </c>
      <c r="J3265" s="122">
        <v>1.199092824389</v>
      </c>
      <c r="K3265" s="122">
        <v>1.2564987433535</v>
      </c>
      <c r="L3265" s="122">
        <v>1.269950391791</v>
      </c>
      <c r="M3265" s="122">
        <v>1.3085935114889999</v>
      </c>
      <c r="N3265" s="122">
        <v>1.2686731620689999</v>
      </c>
      <c r="O3265" s="122">
        <v>1.2189800509324999</v>
      </c>
      <c r="P3265" s="122">
        <v>1.1914749012685</v>
      </c>
      <c r="Q3265" s="122">
        <v>1.136709598018</v>
      </c>
      <c r="R3265" s="122">
        <v>1.0878876671469999</v>
      </c>
      <c r="S3265" s="122">
        <v>1.0408239070780001</v>
      </c>
      <c r="T3265" s="122">
        <v>0.97190745852799998</v>
      </c>
      <c r="U3265" s="122">
        <v>0.84664892884950005</v>
      </c>
      <c r="V3265" s="122">
        <v>0.83398726555199998</v>
      </c>
      <c r="W3265" s="122">
        <v>0.92365266112650002</v>
      </c>
      <c r="X3265" s="122">
        <v>0.86516241343949996</v>
      </c>
      <c r="Y3265" s="122">
        <v>0.88255413357849999</v>
      </c>
      <c r="Z3265" s="122">
        <v>0.70425713618200003</v>
      </c>
      <c r="AA3265" s="122">
        <v>0.69682526063100003</v>
      </c>
      <c r="AB3265" s="122">
        <v>0.65688615440499998</v>
      </c>
      <c r="AC3265" s="122">
        <v>0.5980484000545</v>
      </c>
      <c r="AD3265" s="122">
        <v>0.53516471196149995</v>
      </c>
      <c r="AE3265" s="122">
        <v>0.47858289752299998</v>
      </c>
      <c r="AF3265" s="122">
        <v>0.45930874302050001</v>
      </c>
      <c r="AG3265" s="122">
        <v>0.42034820868099998</v>
      </c>
      <c r="AH3265" s="122">
        <v>0.38899879091049999</v>
      </c>
      <c r="AI3265" s="122">
        <v>0.41893155562200002</v>
      </c>
      <c r="AJ3265" s="122">
        <v>0.36970422398800001</v>
      </c>
      <c r="AK3265" s="122">
        <v>0.380520521281</v>
      </c>
      <c r="AL3265" s="122">
        <v>0</v>
      </c>
    </row>
    <row r="3266" spans="1:38" hidden="1" x14ac:dyDescent="0.25">
      <c r="A3266" s="122" t="s">
        <v>2009</v>
      </c>
      <c r="B3266" s="122">
        <v>-1</v>
      </c>
      <c r="C3266" s="122" t="s">
        <v>2203</v>
      </c>
      <c r="D3266" s="122" t="s">
        <v>2095</v>
      </c>
      <c r="E3266" s="122">
        <v>60</v>
      </c>
      <c r="F3266" s="122">
        <v>0.438415139121</v>
      </c>
      <c r="G3266" s="122">
        <v>0.45062601136899999</v>
      </c>
      <c r="H3266" s="122">
        <v>0.4806704636695</v>
      </c>
      <c r="I3266" s="122">
        <v>0.50270119202950003</v>
      </c>
      <c r="J3266" s="122">
        <v>0.51556871676100002</v>
      </c>
      <c r="K3266" s="122">
        <v>0.53530199142199997</v>
      </c>
      <c r="L3266" s="122">
        <v>0.5442980821815</v>
      </c>
      <c r="M3266" s="122">
        <v>0.55494281373099996</v>
      </c>
      <c r="N3266" s="122">
        <v>0.5584016098165</v>
      </c>
      <c r="O3266" s="122">
        <v>0.52714401974000002</v>
      </c>
      <c r="P3266" s="122">
        <v>0.51060434890700002</v>
      </c>
      <c r="Q3266" s="122">
        <v>0.48478196832300002</v>
      </c>
      <c r="R3266" s="122">
        <v>0.4628272124685</v>
      </c>
      <c r="S3266" s="122">
        <v>0.45562180128000002</v>
      </c>
      <c r="T3266" s="122">
        <v>0.43299888995449998</v>
      </c>
      <c r="U3266" s="122">
        <v>0.38907544539349997</v>
      </c>
      <c r="V3266" s="122">
        <v>0.40302597564949999</v>
      </c>
      <c r="W3266" s="122">
        <v>0.35632747475299997</v>
      </c>
      <c r="X3266" s="122">
        <v>0.3477276736855</v>
      </c>
      <c r="Y3266" s="122">
        <v>0.32948728182449999</v>
      </c>
      <c r="Z3266" s="122">
        <v>0.31416153311450001</v>
      </c>
      <c r="AA3266" s="122">
        <v>0.29984318964250001</v>
      </c>
      <c r="AB3266" s="122">
        <v>0.28344269967149999</v>
      </c>
      <c r="AC3266" s="122">
        <v>0.26261932957</v>
      </c>
      <c r="AD3266" s="122">
        <v>0.25172049792099999</v>
      </c>
      <c r="AE3266" s="122">
        <v>0.25089055101949997</v>
      </c>
      <c r="AF3266" s="122">
        <v>0.24130904481150001</v>
      </c>
      <c r="AG3266" s="122">
        <v>0.23506701711399999</v>
      </c>
      <c r="AH3266" s="122">
        <v>0.230745804896</v>
      </c>
      <c r="AI3266" s="122">
        <v>0.235674536504</v>
      </c>
      <c r="AJ3266" s="122">
        <v>0.21849353872050001</v>
      </c>
      <c r="AK3266" s="122">
        <v>0.22880902353749999</v>
      </c>
      <c r="AL3266" s="122">
        <v>0</v>
      </c>
    </row>
    <row r="3267" spans="1:38" hidden="1" x14ac:dyDescent="0.25">
      <c r="A3267" s="122" t="s">
        <v>2009</v>
      </c>
      <c r="B3267" s="122">
        <v>-1</v>
      </c>
      <c r="C3267" s="122" t="s">
        <v>2203</v>
      </c>
      <c r="D3267" s="122" t="s">
        <v>2096</v>
      </c>
      <c r="E3267" s="122">
        <v>60</v>
      </c>
      <c r="F3267" s="122">
        <v>0.60970176856199998</v>
      </c>
      <c r="G3267" s="122">
        <v>0.65310692447999996</v>
      </c>
      <c r="H3267" s="122">
        <v>0.72087049588300001</v>
      </c>
      <c r="I3267" s="122">
        <v>0.75845345772049999</v>
      </c>
      <c r="J3267" s="122">
        <v>0.77902721642499995</v>
      </c>
      <c r="K3267" s="122">
        <v>0.80333050136299999</v>
      </c>
      <c r="L3267" s="122">
        <v>0.82863067652449995</v>
      </c>
      <c r="M3267" s="122">
        <v>0.86384460479750003</v>
      </c>
      <c r="N3267" s="122">
        <v>0.86286605821850004</v>
      </c>
      <c r="O3267" s="122">
        <v>0.84825954781049995</v>
      </c>
      <c r="P3267" s="122">
        <v>0.82850522570999996</v>
      </c>
      <c r="Q3267" s="122">
        <v>0.79252005898</v>
      </c>
      <c r="R3267" s="122">
        <v>0.75451405487900003</v>
      </c>
      <c r="S3267" s="122">
        <v>0.73189723089500003</v>
      </c>
      <c r="T3267" s="122">
        <v>0.69779747630699995</v>
      </c>
      <c r="U3267" s="122">
        <v>0.627554002256</v>
      </c>
      <c r="V3267" s="122">
        <v>0.63718143375900005</v>
      </c>
      <c r="W3267" s="122">
        <v>0.51925916718099996</v>
      </c>
      <c r="X3267" s="122">
        <v>0.4779034426905</v>
      </c>
      <c r="Y3267" s="122">
        <v>0.46395878282050002</v>
      </c>
      <c r="Z3267" s="122">
        <v>0.44919579908149998</v>
      </c>
      <c r="AA3267" s="122">
        <v>0.43807589126199997</v>
      </c>
      <c r="AB3267" s="122">
        <v>0.398087774876</v>
      </c>
      <c r="AC3267" s="122">
        <v>0.36099869820250002</v>
      </c>
      <c r="AD3267" s="122">
        <v>0.32908265030349998</v>
      </c>
      <c r="AE3267" s="122">
        <v>0.2989000653485</v>
      </c>
      <c r="AF3267" s="122">
        <v>0.2795610064365</v>
      </c>
      <c r="AG3267" s="122">
        <v>0.264049623239</v>
      </c>
      <c r="AH3267" s="122">
        <v>0.25694408403149999</v>
      </c>
      <c r="AI3267" s="122">
        <v>0.27441714862349997</v>
      </c>
      <c r="AJ3267" s="122">
        <v>0.25143708874199999</v>
      </c>
      <c r="AK3267" s="122">
        <v>0.2600422296655</v>
      </c>
      <c r="AL3267" s="122">
        <v>0</v>
      </c>
    </row>
    <row r="3268" spans="1:38" hidden="1" x14ac:dyDescent="0.25">
      <c r="A3268" s="122" t="s">
        <v>2009</v>
      </c>
      <c r="B3268" s="122">
        <v>-1</v>
      </c>
      <c r="C3268" s="122" t="s">
        <v>2203</v>
      </c>
      <c r="D3268" s="122" t="s">
        <v>2097</v>
      </c>
      <c r="E3268" s="122">
        <v>60</v>
      </c>
      <c r="F3268" s="122">
        <v>0.77772733386699999</v>
      </c>
      <c r="G3268" s="122">
        <v>0.77221652665850005</v>
      </c>
      <c r="H3268" s="122">
        <v>0.771954110488</v>
      </c>
      <c r="I3268" s="122">
        <v>0.849271391348</v>
      </c>
      <c r="J3268" s="122">
        <v>0.90019933215350001</v>
      </c>
      <c r="K3268" s="122">
        <v>0.91330048419749998</v>
      </c>
      <c r="L3268" s="122">
        <v>0.91893271008650002</v>
      </c>
      <c r="M3268" s="122">
        <v>0.91436619666999996</v>
      </c>
      <c r="N3268" s="122">
        <v>0.92852370067099999</v>
      </c>
      <c r="O3268" s="122">
        <v>0.95455199688150005</v>
      </c>
      <c r="P3268" s="122">
        <v>0.95298946778850002</v>
      </c>
      <c r="Q3268" s="122">
        <v>0.84324768183349996</v>
      </c>
      <c r="R3268" s="122">
        <v>0.84555671266700005</v>
      </c>
      <c r="S3268" s="122">
        <v>0.82641967496799995</v>
      </c>
      <c r="T3268" s="122">
        <v>0.78505046187149996</v>
      </c>
      <c r="U3268" s="122">
        <v>0.69537334359799996</v>
      </c>
      <c r="V3268" s="122">
        <v>0.69708630640699998</v>
      </c>
      <c r="W3268" s="122">
        <v>0.69788822219150004</v>
      </c>
      <c r="X3268" s="122">
        <v>0.55917314197300005</v>
      </c>
      <c r="Y3268" s="122">
        <v>0.52845663557449996</v>
      </c>
      <c r="Z3268" s="122">
        <v>0.51396973978000005</v>
      </c>
      <c r="AA3268" s="122">
        <v>0.52046341502850002</v>
      </c>
      <c r="AB3268" s="122">
        <v>0.47376243691199998</v>
      </c>
      <c r="AC3268" s="122">
        <v>0.43425945721850001</v>
      </c>
      <c r="AD3268" s="122">
        <v>0.37190741570300001</v>
      </c>
      <c r="AE3268" s="122">
        <v>0.31318107516999999</v>
      </c>
      <c r="AF3268" s="122">
        <v>0.29547206955049998</v>
      </c>
      <c r="AG3268" s="122">
        <v>0.30614306898650001</v>
      </c>
      <c r="AH3268" s="122">
        <v>0.2615370435205</v>
      </c>
      <c r="AI3268" s="122">
        <v>0.27636188321499999</v>
      </c>
      <c r="AJ3268" s="122">
        <v>0.24767928732649999</v>
      </c>
      <c r="AK3268" s="122">
        <v>0.25558122944400002</v>
      </c>
      <c r="AL3268" s="122">
        <v>0</v>
      </c>
    </row>
    <row r="3269" spans="1:38" hidden="1" x14ac:dyDescent="0.25">
      <c r="A3269" s="122" t="s">
        <v>2009</v>
      </c>
      <c r="B3269" s="122">
        <v>-1</v>
      </c>
      <c r="C3269" s="122" t="s">
        <v>2203</v>
      </c>
      <c r="D3269" s="122" t="s">
        <v>2098</v>
      </c>
      <c r="E3269" s="122">
        <v>60</v>
      </c>
      <c r="F3269" s="122">
        <v>0.79011243733449998</v>
      </c>
      <c r="G3269" s="122">
        <v>0.80560987132950002</v>
      </c>
      <c r="H3269" s="122">
        <v>0.83792268448950002</v>
      </c>
      <c r="I3269" s="122">
        <v>0.82680093417800005</v>
      </c>
      <c r="J3269" s="122">
        <v>0.8754923815665</v>
      </c>
      <c r="K3269" s="122">
        <v>0.90076622200849998</v>
      </c>
      <c r="L3269" s="122">
        <v>0.94511471339899999</v>
      </c>
      <c r="M3269" s="122">
        <v>0.95028360205200002</v>
      </c>
      <c r="N3269" s="122">
        <v>0.9639322564185</v>
      </c>
      <c r="O3269" s="122">
        <v>0.91306680627000003</v>
      </c>
      <c r="P3269" s="122">
        <v>0.89546773648349998</v>
      </c>
      <c r="Q3269" s="122">
        <v>0.85890535194749995</v>
      </c>
      <c r="R3269" s="122">
        <v>0.80641736655649998</v>
      </c>
      <c r="S3269" s="122">
        <v>0.77207191700650002</v>
      </c>
      <c r="T3269" s="122">
        <v>0.72967847127800001</v>
      </c>
      <c r="U3269" s="122">
        <v>0.65849782191799999</v>
      </c>
      <c r="V3269" s="122">
        <v>0.65096530122200003</v>
      </c>
      <c r="W3269" s="122">
        <v>0.60207538157999996</v>
      </c>
      <c r="X3269" s="122">
        <v>0.56574049604599996</v>
      </c>
      <c r="Y3269" s="122">
        <v>0.53553409901250004</v>
      </c>
      <c r="Z3269" s="122">
        <v>0.51719485245249996</v>
      </c>
      <c r="AA3269" s="122">
        <v>0.511128189141</v>
      </c>
      <c r="AB3269" s="122">
        <v>0.46830801786100001</v>
      </c>
      <c r="AC3269" s="122">
        <v>0.44095079066699999</v>
      </c>
      <c r="AD3269" s="122">
        <v>0.41036261698449999</v>
      </c>
      <c r="AE3269" s="122">
        <v>0.3478596988055</v>
      </c>
      <c r="AF3269" s="122">
        <v>0.33364579445699999</v>
      </c>
      <c r="AG3269" s="122">
        <v>0.31318439114149998</v>
      </c>
      <c r="AH3269" s="122">
        <v>0.28969943516050001</v>
      </c>
      <c r="AI3269" s="122">
        <v>0.32964749046300001</v>
      </c>
      <c r="AJ3269" s="122">
        <v>0.2526917945505</v>
      </c>
      <c r="AK3269" s="122">
        <v>0.25968692020950002</v>
      </c>
      <c r="AL3269" s="122">
        <v>0</v>
      </c>
    </row>
    <row r="3270" spans="1:38" hidden="1" x14ac:dyDescent="0.25">
      <c r="A3270" s="122" t="s">
        <v>2009</v>
      </c>
      <c r="B3270" s="122">
        <v>-1</v>
      </c>
      <c r="C3270" s="122" t="s">
        <v>2203</v>
      </c>
      <c r="D3270" s="122" t="s">
        <v>2099</v>
      </c>
      <c r="E3270" s="122">
        <v>60</v>
      </c>
      <c r="F3270" s="122">
        <v>0.67021708606749997</v>
      </c>
      <c r="G3270" s="122">
        <v>0.69952996307049997</v>
      </c>
      <c r="H3270" s="122">
        <v>0.72449735409399996</v>
      </c>
      <c r="I3270" s="122">
        <v>0.775905733195</v>
      </c>
      <c r="J3270" s="122">
        <v>0.79994413277200005</v>
      </c>
      <c r="K3270" s="122">
        <v>0.82587996854800005</v>
      </c>
      <c r="L3270" s="122">
        <v>0.85403201474699997</v>
      </c>
      <c r="M3270" s="122">
        <v>0.86099676923299995</v>
      </c>
      <c r="N3270" s="122">
        <v>0.87444926482249996</v>
      </c>
      <c r="O3270" s="122">
        <v>0.82372104235349997</v>
      </c>
      <c r="P3270" s="122">
        <v>0.80947574536300004</v>
      </c>
      <c r="Q3270" s="122">
        <v>0.81137838006700003</v>
      </c>
      <c r="R3270" s="122">
        <v>0.78601793950650001</v>
      </c>
      <c r="S3270" s="122">
        <v>0.76653641942999995</v>
      </c>
      <c r="T3270" s="122">
        <v>0.71736822334100003</v>
      </c>
      <c r="U3270" s="122">
        <v>0.64760700932799997</v>
      </c>
      <c r="V3270" s="122">
        <v>0.64371415702250001</v>
      </c>
      <c r="W3270" s="122">
        <v>0.61162765725449997</v>
      </c>
      <c r="X3270" s="122">
        <v>0.56289688879499999</v>
      </c>
      <c r="Y3270" s="122">
        <v>0.54402655022299995</v>
      </c>
      <c r="Z3270" s="122">
        <v>0.50953450998700001</v>
      </c>
      <c r="AA3270" s="122">
        <v>0.49859581110200002</v>
      </c>
      <c r="AB3270" s="122">
        <v>0.45005682014800003</v>
      </c>
      <c r="AC3270" s="122">
        <v>0.42496232420649999</v>
      </c>
      <c r="AD3270" s="122">
        <v>0.40174265879799997</v>
      </c>
      <c r="AE3270" s="122">
        <v>0.31579340989850002</v>
      </c>
      <c r="AF3270" s="122">
        <v>0.29662514311549998</v>
      </c>
      <c r="AG3270" s="122">
        <v>0.27652104650800002</v>
      </c>
      <c r="AH3270" s="122">
        <v>0.26202973875500002</v>
      </c>
      <c r="AI3270" s="122">
        <v>0.2828906224685</v>
      </c>
      <c r="AJ3270" s="122">
        <v>0.23376868515050001</v>
      </c>
      <c r="AK3270" s="122">
        <v>0.2400409795315</v>
      </c>
      <c r="AL3270" s="122">
        <v>0</v>
      </c>
    </row>
    <row r="3271" spans="1:38" hidden="1" x14ac:dyDescent="0.25">
      <c r="A3271" s="122" t="s">
        <v>2009</v>
      </c>
      <c r="B3271" s="122">
        <v>-1</v>
      </c>
      <c r="C3271" s="122" t="s">
        <v>2203</v>
      </c>
      <c r="D3271" s="122" t="s">
        <v>2100</v>
      </c>
      <c r="E3271" s="122">
        <v>60</v>
      </c>
      <c r="F3271" s="122">
        <v>0.19413676432749999</v>
      </c>
      <c r="G3271" s="122">
        <v>0.19924582077700001</v>
      </c>
      <c r="H3271" s="122">
        <v>0.20848577259250001</v>
      </c>
      <c r="I3271" s="122">
        <v>0.22013388482499999</v>
      </c>
      <c r="J3271" s="122">
        <v>0.2293129633315</v>
      </c>
      <c r="K3271" s="122">
        <v>0.231637099377</v>
      </c>
      <c r="L3271" s="122">
        <v>0.237335939853</v>
      </c>
      <c r="M3271" s="122">
        <v>0.24397351765399999</v>
      </c>
      <c r="N3271" s="122">
        <v>0.24502941426149999</v>
      </c>
      <c r="O3271" s="122">
        <v>0.23697758761400001</v>
      </c>
      <c r="P3271" s="122">
        <v>0.23126370724850001</v>
      </c>
      <c r="Q3271" s="122">
        <v>0.2255793574495</v>
      </c>
      <c r="R3271" s="122">
        <v>0.21765655206750001</v>
      </c>
      <c r="S3271" s="122">
        <v>0.2075067581825</v>
      </c>
      <c r="T3271" s="122">
        <v>0.19323609319250001</v>
      </c>
      <c r="U3271" s="122">
        <v>0.17349301636700001</v>
      </c>
      <c r="V3271" s="122">
        <v>0.17429624758500001</v>
      </c>
      <c r="W3271" s="122">
        <v>0.15816014522550001</v>
      </c>
      <c r="X3271" s="122">
        <v>0.144279456064</v>
      </c>
      <c r="Y3271" s="122">
        <v>0.13909263414549999</v>
      </c>
      <c r="Z3271" s="122">
        <v>0.128396210053</v>
      </c>
      <c r="AA3271" s="122">
        <v>0.122462833659</v>
      </c>
      <c r="AB3271" s="122">
        <v>0.11160078708399999</v>
      </c>
      <c r="AC3271" s="122">
        <v>0.102719768679</v>
      </c>
      <c r="AD3271" s="122">
        <v>9.31156703995E-2</v>
      </c>
      <c r="AE3271" s="122">
        <v>8.6493293157499998E-2</v>
      </c>
      <c r="AF3271" s="122">
        <v>7.9697780762500003E-2</v>
      </c>
      <c r="AG3271" s="122">
        <v>7.38630569785E-2</v>
      </c>
      <c r="AH3271" s="122">
        <v>6.9327530780499996E-2</v>
      </c>
      <c r="AI3271" s="122">
        <v>7.4428671838999996E-2</v>
      </c>
      <c r="AJ3271" s="122">
        <v>6.3382893873999993E-2</v>
      </c>
      <c r="AK3271" s="122">
        <v>6.5247572177500004E-2</v>
      </c>
      <c r="AL3271" s="122">
        <v>0</v>
      </c>
    </row>
    <row r="3272" spans="1:38" hidden="1" x14ac:dyDescent="0.25">
      <c r="A3272" s="122" t="s">
        <v>2009</v>
      </c>
      <c r="B3272" s="122">
        <v>-1</v>
      </c>
      <c r="C3272" s="122" t="s">
        <v>2203</v>
      </c>
      <c r="D3272" s="122" t="s">
        <v>2101</v>
      </c>
      <c r="E3272" s="122">
        <v>60</v>
      </c>
      <c r="F3272" s="122">
        <v>1.347767110148</v>
      </c>
      <c r="G3272" s="122">
        <v>1.4033468924885</v>
      </c>
      <c r="H3272" s="122">
        <v>1.4849751641985001</v>
      </c>
      <c r="I3272" s="122">
        <v>1.5917128752530001</v>
      </c>
      <c r="J3272" s="122">
        <v>1.6222730334005</v>
      </c>
      <c r="K3272" s="122">
        <v>1.6534592818730001</v>
      </c>
      <c r="L3272" s="122">
        <v>1.7586332353475</v>
      </c>
      <c r="M3272" s="122">
        <v>1.753723762111</v>
      </c>
      <c r="N3272" s="122">
        <v>1.7559236628970001</v>
      </c>
      <c r="O3272" s="122">
        <v>1.7013802757080001</v>
      </c>
      <c r="P3272" s="122">
        <v>1.6756140713080001</v>
      </c>
      <c r="Q3272" s="122">
        <v>1.5612281176880001</v>
      </c>
      <c r="R3272" s="122">
        <v>1.4858946069265</v>
      </c>
      <c r="S3272" s="122">
        <v>1.4048499431529999</v>
      </c>
      <c r="T3272" s="122">
        <v>1.3353104120015</v>
      </c>
      <c r="U3272" s="122">
        <v>1.1810276726555</v>
      </c>
      <c r="V3272" s="122">
        <v>1.18143383532</v>
      </c>
      <c r="W3272" s="122">
        <v>1.0662327396860001</v>
      </c>
      <c r="X3272" s="122">
        <v>0.97935971848850001</v>
      </c>
      <c r="Y3272" s="122">
        <v>0.85699776060400001</v>
      </c>
      <c r="Z3272" s="122">
        <v>0.87625006675749995</v>
      </c>
      <c r="AA3272" s="122">
        <v>0.82334425324299998</v>
      </c>
      <c r="AB3272" s="122">
        <v>0.75338162428400002</v>
      </c>
      <c r="AC3272" s="122">
        <v>0.70086537478800004</v>
      </c>
      <c r="AD3272" s="122">
        <v>0.63403120494550003</v>
      </c>
      <c r="AE3272" s="122">
        <v>0.60799078400450002</v>
      </c>
      <c r="AF3272" s="122">
        <v>0.56681974278400005</v>
      </c>
      <c r="AG3272" s="122">
        <v>0.53508542162950001</v>
      </c>
      <c r="AH3272" s="122">
        <v>0.51683323941500003</v>
      </c>
      <c r="AI3272" s="122">
        <v>0.550014549583</v>
      </c>
      <c r="AJ3272" s="122">
        <v>0.45168558111500001</v>
      </c>
      <c r="AK3272" s="122">
        <v>0.46647602277599998</v>
      </c>
      <c r="AL3272" s="122">
        <v>0</v>
      </c>
    </row>
    <row r="3273" spans="1:38" hidden="1" x14ac:dyDescent="0.25">
      <c r="A3273" s="122" t="s">
        <v>2009</v>
      </c>
      <c r="B3273" s="122">
        <v>-1</v>
      </c>
      <c r="C3273" s="122" t="s">
        <v>2203</v>
      </c>
      <c r="D3273" s="122" t="s">
        <v>2102</v>
      </c>
      <c r="E3273" s="122">
        <v>60</v>
      </c>
      <c r="F3273" s="122">
        <v>0.688188694815</v>
      </c>
      <c r="G3273" s="122">
        <v>0.71573860917999998</v>
      </c>
      <c r="H3273" s="122">
        <v>0.78261626599949996</v>
      </c>
      <c r="I3273" s="122">
        <v>0.83026720273349996</v>
      </c>
      <c r="J3273" s="122">
        <v>0.86626644284499998</v>
      </c>
      <c r="K3273" s="122">
        <v>0.88936373522849999</v>
      </c>
      <c r="L3273" s="122">
        <v>0.89394716224350002</v>
      </c>
      <c r="M3273" s="122">
        <v>0.969274157927</v>
      </c>
      <c r="N3273" s="122">
        <v>0.983774868463</v>
      </c>
      <c r="O3273" s="122">
        <v>0.93078993368649998</v>
      </c>
      <c r="P3273" s="122">
        <v>0.91102671129599999</v>
      </c>
      <c r="Q3273" s="122">
        <v>0.89343727932100003</v>
      </c>
      <c r="R3273" s="122">
        <v>0.85680534866199998</v>
      </c>
      <c r="S3273" s="122">
        <v>0.82282736215700003</v>
      </c>
      <c r="T3273" s="122">
        <v>0.77991051521999999</v>
      </c>
      <c r="U3273" s="122">
        <v>0.69882695392500005</v>
      </c>
      <c r="V3273" s="122">
        <v>0.68946766977399998</v>
      </c>
      <c r="W3273" s="122">
        <v>0.62040080473299997</v>
      </c>
      <c r="X3273" s="122">
        <v>0.58712884108600005</v>
      </c>
      <c r="Y3273" s="122">
        <v>0.56004754893149999</v>
      </c>
      <c r="Z3273" s="122">
        <v>0.57755345478800002</v>
      </c>
      <c r="AA3273" s="122">
        <v>0.56149682693549996</v>
      </c>
      <c r="AB3273" s="122">
        <v>0.52081887990700004</v>
      </c>
      <c r="AC3273" s="122">
        <v>0.49643216130899998</v>
      </c>
      <c r="AD3273" s="122">
        <v>0.45733017781349999</v>
      </c>
      <c r="AE3273" s="122">
        <v>0.41936761447350002</v>
      </c>
      <c r="AF3273" s="122">
        <v>0.40018544565800002</v>
      </c>
      <c r="AG3273" s="122">
        <v>0.38465820788150001</v>
      </c>
      <c r="AH3273" s="122">
        <v>0.37585499527850003</v>
      </c>
      <c r="AI3273" s="122">
        <v>0.40338488303699999</v>
      </c>
      <c r="AJ3273" s="122">
        <v>0.3408766629235</v>
      </c>
      <c r="AK3273" s="122">
        <v>0.35512404941249998</v>
      </c>
      <c r="AL3273" s="122">
        <v>0</v>
      </c>
    </row>
    <row r="3274" spans="1:38" hidden="1" x14ac:dyDescent="0.25">
      <c r="A3274" s="122" t="s">
        <v>2009</v>
      </c>
      <c r="B3274" s="122">
        <v>-1</v>
      </c>
      <c r="C3274" s="122" t="s">
        <v>2203</v>
      </c>
      <c r="D3274" s="122" t="s">
        <v>2103</v>
      </c>
      <c r="E3274" s="122">
        <v>60</v>
      </c>
      <c r="F3274" s="122">
        <v>0.83473578550600003</v>
      </c>
      <c r="G3274" s="122">
        <v>0.86049309173599997</v>
      </c>
      <c r="H3274" s="122">
        <v>0.92426507233699995</v>
      </c>
      <c r="I3274" s="122">
        <v>1.052444638371</v>
      </c>
      <c r="J3274" s="122">
        <v>1.1322302111689999</v>
      </c>
      <c r="K3274" s="122">
        <v>1.1767951337835001</v>
      </c>
      <c r="L3274" s="122">
        <v>1.2194172095075</v>
      </c>
      <c r="M3274" s="122">
        <v>1.2456730835575001</v>
      </c>
      <c r="N3274" s="122">
        <v>1.1934535691365</v>
      </c>
      <c r="O3274" s="122">
        <v>1.177429791055</v>
      </c>
      <c r="P3274" s="122">
        <v>1.1155627481935</v>
      </c>
      <c r="Q3274" s="122">
        <v>1.0951812496125</v>
      </c>
      <c r="R3274" s="122">
        <v>1.0532565930444999</v>
      </c>
      <c r="S3274" s="122">
        <v>1.0073457998249999</v>
      </c>
      <c r="T3274" s="122">
        <v>0.9405502016335</v>
      </c>
      <c r="U3274" s="122">
        <v>0.843610622097</v>
      </c>
      <c r="V3274" s="122">
        <v>0.85380973484050005</v>
      </c>
      <c r="W3274" s="122">
        <v>0.71996266929749997</v>
      </c>
      <c r="X3274" s="122">
        <v>0.65436729670399996</v>
      </c>
      <c r="Y3274" s="122">
        <v>0.63474111310100001</v>
      </c>
      <c r="Z3274" s="122">
        <v>0.64105622583749999</v>
      </c>
      <c r="AA3274" s="122">
        <v>0.60178769877250005</v>
      </c>
      <c r="AB3274" s="122">
        <v>0.54802866284999996</v>
      </c>
      <c r="AC3274" s="122">
        <v>0.49992066402699997</v>
      </c>
      <c r="AD3274" s="122">
        <v>0.45951580172450002</v>
      </c>
      <c r="AE3274" s="122">
        <v>0.43426659756399999</v>
      </c>
      <c r="AF3274" s="122">
        <v>0.41443060537850002</v>
      </c>
      <c r="AG3274" s="122">
        <v>0.3861319961595</v>
      </c>
      <c r="AH3274" s="122">
        <v>0.37759379362649997</v>
      </c>
      <c r="AI3274" s="122">
        <v>0.4022893983445</v>
      </c>
      <c r="AJ3274" s="122">
        <v>0.35023549723699998</v>
      </c>
      <c r="AK3274" s="122">
        <v>0.36041816752549999</v>
      </c>
      <c r="AL3274" s="122">
        <v>0</v>
      </c>
    </row>
    <row r="3275" spans="1:38" hidden="1" x14ac:dyDescent="0.25">
      <c r="A3275" s="122" t="s">
        <v>2009</v>
      </c>
      <c r="B3275" s="122">
        <v>-1</v>
      </c>
      <c r="C3275" s="122" t="s">
        <v>2203</v>
      </c>
      <c r="D3275" s="122" t="s">
        <v>2104</v>
      </c>
      <c r="E3275" s="122">
        <v>60</v>
      </c>
      <c r="F3275" s="122">
        <v>0.46982730669200001</v>
      </c>
      <c r="G3275" s="122">
        <v>0.50838102015999997</v>
      </c>
      <c r="H3275" s="122">
        <v>0.53609197203049996</v>
      </c>
      <c r="I3275" s="122">
        <v>0.53304920159150004</v>
      </c>
      <c r="J3275" s="122">
        <v>0.57305478513450003</v>
      </c>
      <c r="K3275" s="122">
        <v>0.59784273646950004</v>
      </c>
      <c r="L3275" s="122">
        <v>0.61071504988350001</v>
      </c>
      <c r="M3275" s="122">
        <v>0.63736584026300003</v>
      </c>
      <c r="N3275" s="122">
        <v>0.65035572315300005</v>
      </c>
      <c r="O3275" s="122">
        <v>0.67026006888199996</v>
      </c>
      <c r="P3275" s="122">
        <v>0.65720969857599998</v>
      </c>
      <c r="Q3275" s="122">
        <v>0.61409419571400004</v>
      </c>
      <c r="R3275" s="122">
        <v>0.58492197183350003</v>
      </c>
      <c r="S3275" s="122">
        <v>0.57359257491549998</v>
      </c>
      <c r="T3275" s="122">
        <v>0.55286117526349998</v>
      </c>
      <c r="U3275" s="122">
        <v>0.51125522179350003</v>
      </c>
      <c r="V3275" s="122">
        <v>0.51196978353449996</v>
      </c>
      <c r="W3275" s="122">
        <v>0.43832862642600001</v>
      </c>
      <c r="X3275" s="122">
        <v>0.40929531790399998</v>
      </c>
      <c r="Y3275" s="122">
        <v>0.37224357156850002</v>
      </c>
      <c r="Z3275" s="122">
        <v>0.35312273019250001</v>
      </c>
      <c r="AA3275" s="122">
        <v>0.33550651954350003</v>
      </c>
      <c r="AB3275" s="122">
        <v>0.31294462107600002</v>
      </c>
      <c r="AC3275" s="122">
        <v>0.28903033901899999</v>
      </c>
      <c r="AD3275" s="122">
        <v>0.26264529090450001</v>
      </c>
      <c r="AE3275" s="122">
        <v>0.22864028195200001</v>
      </c>
      <c r="AF3275" s="122">
        <v>0.20836520252150001</v>
      </c>
      <c r="AG3275" s="122">
        <v>0.1978960623305</v>
      </c>
      <c r="AH3275" s="122">
        <v>0.18223393899750001</v>
      </c>
      <c r="AI3275" s="122">
        <v>0.19682207313950001</v>
      </c>
      <c r="AJ3275" s="122">
        <v>0.1800660400885</v>
      </c>
      <c r="AK3275" s="122">
        <v>0.184801152335</v>
      </c>
      <c r="AL3275" s="122">
        <v>0</v>
      </c>
    </row>
    <row r="3276" spans="1:38" hidden="1" x14ac:dyDescent="0.25">
      <c r="A3276" s="122" t="s">
        <v>2009</v>
      </c>
      <c r="B3276" s="122">
        <v>-1</v>
      </c>
      <c r="C3276" s="122" t="s">
        <v>2203</v>
      </c>
      <c r="D3276" s="122" t="s">
        <v>2105</v>
      </c>
      <c r="E3276" s="122">
        <v>60</v>
      </c>
      <c r="F3276" s="122">
        <v>0.170312127663</v>
      </c>
      <c r="G3276" s="122">
        <v>0.17596079388700001</v>
      </c>
      <c r="H3276" s="122">
        <v>0.1787309216995</v>
      </c>
      <c r="I3276" s="122">
        <v>0.18209593168800001</v>
      </c>
      <c r="J3276" s="122">
        <v>0.18976006815849999</v>
      </c>
      <c r="K3276" s="122">
        <v>0.2037690812645</v>
      </c>
      <c r="L3276" s="122">
        <v>0.20697514009250001</v>
      </c>
      <c r="M3276" s="122">
        <v>0.20486931282250001</v>
      </c>
      <c r="N3276" s="122">
        <v>0.1969794367645</v>
      </c>
      <c r="O3276" s="122">
        <v>0.19858481752349999</v>
      </c>
      <c r="P3276" s="122">
        <v>0.1934892540525</v>
      </c>
      <c r="Q3276" s="122">
        <v>0.18071013480500001</v>
      </c>
      <c r="R3276" s="122">
        <v>0.17607688002550001</v>
      </c>
      <c r="S3276" s="122">
        <v>0.174842595435</v>
      </c>
      <c r="T3276" s="122">
        <v>0.172768968686</v>
      </c>
      <c r="U3276" s="122">
        <v>0.15920646226849999</v>
      </c>
      <c r="V3276" s="122">
        <v>0.169373389437</v>
      </c>
      <c r="W3276" s="122">
        <v>0.152685510676</v>
      </c>
      <c r="X3276" s="122">
        <v>0.138738413601</v>
      </c>
      <c r="Y3276" s="122">
        <v>0.1350908823425</v>
      </c>
      <c r="Z3276" s="122">
        <v>0.1158047324295</v>
      </c>
      <c r="AA3276" s="122">
        <v>0.1167171484175</v>
      </c>
      <c r="AB3276" s="122">
        <v>0.10877077748650001</v>
      </c>
      <c r="AC3276" s="122">
        <v>0.10351599101800001</v>
      </c>
      <c r="AD3276" s="122">
        <v>9.64480888595E-2</v>
      </c>
      <c r="AE3276" s="122">
        <v>9.4563385062500005E-2</v>
      </c>
      <c r="AF3276" s="122">
        <v>9.2423192539500001E-2</v>
      </c>
      <c r="AG3276" s="122">
        <v>9.1192572792999999E-2</v>
      </c>
      <c r="AH3276" s="122">
        <v>8.72669150245E-2</v>
      </c>
      <c r="AI3276" s="122">
        <v>9.2510576104E-2</v>
      </c>
      <c r="AJ3276" s="122">
        <v>8.9662105943999995E-2</v>
      </c>
      <c r="AK3276" s="122">
        <v>9.3741884691499994E-2</v>
      </c>
      <c r="AL3276" s="122">
        <v>0</v>
      </c>
    </row>
    <row r="3277" spans="1:38" hidden="1" x14ac:dyDescent="0.25">
      <c r="A3277" s="122" t="s">
        <v>2009</v>
      </c>
      <c r="B3277" s="122">
        <v>-1</v>
      </c>
      <c r="C3277" s="122" t="s">
        <v>2203</v>
      </c>
      <c r="D3277" s="122" t="s">
        <v>2106</v>
      </c>
      <c r="E3277" s="122">
        <v>60</v>
      </c>
      <c r="F3277" s="122">
        <v>1.0274261629265</v>
      </c>
      <c r="G3277" s="122">
        <v>1.101665420954</v>
      </c>
      <c r="H3277" s="122">
        <v>1.171523558134</v>
      </c>
      <c r="I3277" s="122">
        <v>1.2440183832775</v>
      </c>
      <c r="J3277" s="122">
        <v>1.302907622093</v>
      </c>
      <c r="K3277" s="122">
        <v>1.3961021303104999</v>
      </c>
      <c r="L3277" s="122">
        <v>1.4634154943794999</v>
      </c>
      <c r="M3277" s="122">
        <v>1.5066202729589999</v>
      </c>
      <c r="N3277" s="122">
        <v>1.5732451138954999</v>
      </c>
      <c r="O3277" s="122">
        <v>1.4785547924019999</v>
      </c>
      <c r="P3277" s="122">
        <v>1.453678643078</v>
      </c>
      <c r="Q3277" s="122">
        <v>1.4424553996480001</v>
      </c>
      <c r="R3277" s="122">
        <v>1.3706232894724999</v>
      </c>
      <c r="S3277" s="122">
        <v>1.3059747667549999</v>
      </c>
      <c r="T3277" s="122">
        <v>1.235514972621</v>
      </c>
      <c r="U3277" s="122">
        <v>1.1443429108809999</v>
      </c>
      <c r="V3277" s="122">
        <v>1.1272804092519999</v>
      </c>
      <c r="W3277" s="122">
        <v>1.0516642298009999</v>
      </c>
      <c r="X3277" s="122">
        <v>0.96014084494700003</v>
      </c>
      <c r="Y3277" s="122">
        <v>0.93859920745049996</v>
      </c>
      <c r="Z3277" s="122">
        <v>0.94323937176049999</v>
      </c>
      <c r="AA3277" s="122">
        <v>0.92629661785450002</v>
      </c>
      <c r="AB3277" s="122">
        <v>0.85202770993099997</v>
      </c>
      <c r="AC3277" s="122">
        <v>0.78692518619249996</v>
      </c>
      <c r="AD3277" s="122">
        <v>0.72055060267000004</v>
      </c>
      <c r="AE3277" s="122">
        <v>0.650930669485</v>
      </c>
      <c r="AF3277" s="122">
        <v>0.61758835135900003</v>
      </c>
      <c r="AG3277" s="122">
        <v>0.57611162550999995</v>
      </c>
      <c r="AH3277" s="122">
        <v>0.55776448883999996</v>
      </c>
      <c r="AI3277" s="122">
        <v>0.60205790965299999</v>
      </c>
      <c r="AJ3277" s="122">
        <v>0.49830764612700001</v>
      </c>
      <c r="AK3277" s="122">
        <v>0.51217104141500003</v>
      </c>
      <c r="AL3277" s="122">
        <v>0</v>
      </c>
    </row>
    <row r="3278" spans="1:38" hidden="1" x14ac:dyDescent="0.25">
      <c r="A3278" s="122" t="s">
        <v>2009</v>
      </c>
      <c r="B3278" s="122">
        <v>-1</v>
      </c>
      <c r="C3278" s="122" t="s">
        <v>2203</v>
      </c>
      <c r="D3278" s="122" t="s">
        <v>2107</v>
      </c>
      <c r="E3278" s="122">
        <v>60</v>
      </c>
      <c r="F3278" s="122">
        <v>0.1412998860845</v>
      </c>
      <c r="G3278" s="122">
        <v>0.14388217614650001</v>
      </c>
      <c r="H3278" s="122">
        <v>0.15069623997250001</v>
      </c>
      <c r="I3278" s="122">
        <v>0.15266376064199999</v>
      </c>
      <c r="J3278" s="122">
        <v>0.15930055523549999</v>
      </c>
      <c r="K3278" s="122">
        <v>0.16152977427000001</v>
      </c>
      <c r="L3278" s="122">
        <v>0.16249963287700001</v>
      </c>
      <c r="M3278" s="122">
        <v>0.16363341982150001</v>
      </c>
      <c r="N3278" s="122">
        <v>0.16265863870700001</v>
      </c>
      <c r="O3278" s="122">
        <v>0.15491685723650001</v>
      </c>
      <c r="P3278" s="122">
        <v>0.151483025794</v>
      </c>
      <c r="Q3278" s="122">
        <v>0.151411478126</v>
      </c>
      <c r="R3278" s="122">
        <v>0.14051519749950001</v>
      </c>
      <c r="S3278" s="122">
        <v>0.13816294683550001</v>
      </c>
      <c r="T3278" s="122">
        <v>0.13894870209849999</v>
      </c>
      <c r="U3278" s="122">
        <v>0.12585872081150001</v>
      </c>
      <c r="V3278" s="122">
        <v>0.1327714623165</v>
      </c>
      <c r="W3278" s="122">
        <v>0.122768466427</v>
      </c>
      <c r="X3278" s="122">
        <v>0.11836075415449999</v>
      </c>
      <c r="Y3278" s="122">
        <v>0.1063184926085</v>
      </c>
      <c r="Z3278" s="122">
        <v>0.109230734091</v>
      </c>
      <c r="AA3278" s="122">
        <v>0.119735589445</v>
      </c>
      <c r="AB3278" s="122">
        <v>0.11742156996</v>
      </c>
      <c r="AC3278" s="122">
        <v>0.11261126886599999</v>
      </c>
      <c r="AD3278" s="122">
        <v>0.108166009353</v>
      </c>
      <c r="AE3278" s="122">
        <v>0.120272937153</v>
      </c>
      <c r="AF3278" s="122">
        <v>0.107887206192</v>
      </c>
      <c r="AG3278" s="122">
        <v>0.111044947093</v>
      </c>
      <c r="AH3278" s="122">
        <v>0.103333777813</v>
      </c>
      <c r="AI3278" s="122">
        <v>0.1096789943375</v>
      </c>
      <c r="AJ3278" s="122">
        <v>0.112754520181</v>
      </c>
      <c r="AK3278" s="122">
        <v>0.11933915508949999</v>
      </c>
      <c r="AL3278" s="122">
        <v>0</v>
      </c>
    </row>
    <row r="3279" spans="1:38" hidden="1" x14ac:dyDescent="0.25">
      <c r="A3279" s="122" t="s">
        <v>2009</v>
      </c>
      <c r="B3279" s="122">
        <v>-1</v>
      </c>
      <c r="C3279" s="122" t="s">
        <v>2203</v>
      </c>
      <c r="D3279" s="122" t="s">
        <v>475</v>
      </c>
      <c r="E3279" s="122">
        <v>60</v>
      </c>
      <c r="F3279" s="122">
        <v>0.29390315289750002</v>
      </c>
      <c r="G3279" s="122">
        <v>0.29954832594449998</v>
      </c>
      <c r="H3279" s="122">
        <v>0.3182311954075</v>
      </c>
      <c r="I3279" s="122">
        <v>0.32435588404650001</v>
      </c>
      <c r="J3279" s="122">
        <v>0.35141333420400001</v>
      </c>
      <c r="K3279" s="122">
        <v>0.35115379161400001</v>
      </c>
      <c r="L3279" s="122">
        <v>0.35966010470949999</v>
      </c>
      <c r="M3279" s="122">
        <v>0.37800043095899999</v>
      </c>
      <c r="N3279" s="122">
        <v>0.41330940975000002</v>
      </c>
      <c r="O3279" s="122">
        <v>0.3674698346445</v>
      </c>
      <c r="P3279" s="122">
        <v>0.35603551169199998</v>
      </c>
      <c r="Q3279" s="122">
        <v>0.34464913097599997</v>
      </c>
      <c r="R3279" s="122">
        <v>0.34220428634400002</v>
      </c>
      <c r="S3279" s="122">
        <v>0.33754776294799999</v>
      </c>
      <c r="T3279" s="122">
        <v>0.32152362104799997</v>
      </c>
      <c r="U3279" s="122">
        <v>0.29299803334000002</v>
      </c>
      <c r="V3279" s="122">
        <v>0.29901088222700001</v>
      </c>
      <c r="W3279" s="122">
        <v>0.247847013432</v>
      </c>
      <c r="X3279" s="122">
        <v>0.24080898157</v>
      </c>
      <c r="Y3279" s="122">
        <v>0.2192692194785</v>
      </c>
      <c r="Z3279" s="122">
        <v>0.233470745571</v>
      </c>
      <c r="AA3279" s="122">
        <v>0.2222186725525</v>
      </c>
      <c r="AB3279" s="122">
        <v>0.22324858818900001</v>
      </c>
      <c r="AC3279" s="122">
        <v>0.19990192691</v>
      </c>
      <c r="AD3279" s="122">
        <v>0.18147374330249999</v>
      </c>
      <c r="AE3279" s="122">
        <v>0.19226337226750001</v>
      </c>
      <c r="AF3279" s="122">
        <v>0.1843951863005</v>
      </c>
      <c r="AG3279" s="122">
        <v>0.18075765086850001</v>
      </c>
      <c r="AH3279" s="122">
        <v>0.17361574234550001</v>
      </c>
      <c r="AI3279" s="122">
        <v>0.181949886531</v>
      </c>
      <c r="AJ3279" s="122">
        <v>0.1723707269775</v>
      </c>
      <c r="AK3279" s="122">
        <v>0.18108039879400001</v>
      </c>
      <c r="AL3279" s="122">
        <v>0</v>
      </c>
    </row>
    <row r="3280" spans="1:38" hidden="1" x14ac:dyDescent="0.25">
      <c r="A3280" s="122" t="s">
        <v>2009</v>
      </c>
      <c r="B3280" s="122">
        <v>-1</v>
      </c>
      <c r="C3280" s="122" t="s">
        <v>2203</v>
      </c>
      <c r="D3280" s="122" t="s">
        <v>2108</v>
      </c>
      <c r="E3280" s="122">
        <v>60</v>
      </c>
      <c r="F3280" s="122">
        <v>0.1555187752155</v>
      </c>
      <c r="G3280" s="122">
        <v>0.161999691615</v>
      </c>
      <c r="H3280" s="122">
        <v>0.16815797189250001</v>
      </c>
      <c r="I3280" s="122">
        <v>0.18139920057799999</v>
      </c>
      <c r="J3280" s="122">
        <v>0.188062292632</v>
      </c>
      <c r="K3280" s="122">
        <v>0.19280390135350001</v>
      </c>
      <c r="L3280" s="122">
        <v>0.199226723976</v>
      </c>
      <c r="M3280" s="122">
        <v>0.203361813497</v>
      </c>
      <c r="N3280" s="122">
        <v>0.20699659186899999</v>
      </c>
      <c r="O3280" s="122">
        <v>0.216562888349</v>
      </c>
      <c r="P3280" s="122">
        <v>0.2128563230935</v>
      </c>
      <c r="Q3280" s="122">
        <v>0.20097738518149999</v>
      </c>
      <c r="R3280" s="122">
        <v>0.19406818532199999</v>
      </c>
      <c r="S3280" s="122">
        <v>0.1941862224965</v>
      </c>
      <c r="T3280" s="122">
        <v>0.17946106400949999</v>
      </c>
      <c r="U3280" s="122">
        <v>0.16051541744600001</v>
      </c>
      <c r="V3280" s="122">
        <v>0.16187983866049999</v>
      </c>
      <c r="W3280" s="122">
        <v>0.136234830818</v>
      </c>
      <c r="X3280" s="122">
        <v>0.12317236188400001</v>
      </c>
      <c r="Y3280" s="122">
        <v>0.1182197174975</v>
      </c>
      <c r="Z3280" s="122">
        <v>0.1153827923275</v>
      </c>
      <c r="AA3280" s="122">
        <v>0.11015266251899999</v>
      </c>
      <c r="AB3280" s="122">
        <v>0.10036349709050001</v>
      </c>
      <c r="AC3280" s="122">
        <v>9.2003903100000006E-2</v>
      </c>
      <c r="AD3280" s="122">
        <v>8.3417196477499997E-2</v>
      </c>
      <c r="AE3280" s="122">
        <v>7.3197064808499995E-2</v>
      </c>
      <c r="AF3280" s="122">
        <v>6.8335671025500005E-2</v>
      </c>
      <c r="AG3280" s="122">
        <v>6.3438702794499993E-2</v>
      </c>
      <c r="AH3280" s="122">
        <v>6.0192940420999999E-2</v>
      </c>
      <c r="AI3280" s="122">
        <v>6.4751975537500006E-2</v>
      </c>
      <c r="AJ3280" s="122">
        <v>5.4071417604500002E-2</v>
      </c>
      <c r="AK3280" s="122">
        <v>5.5483408227E-2</v>
      </c>
      <c r="AL3280" s="122">
        <v>0</v>
      </c>
    </row>
    <row r="3281" spans="1:38" hidden="1" x14ac:dyDescent="0.25">
      <c r="A3281" s="122" t="s">
        <v>2009</v>
      </c>
      <c r="B3281" s="122">
        <v>-1</v>
      </c>
      <c r="C3281" s="122" t="s">
        <v>2203</v>
      </c>
      <c r="D3281" s="122" t="s">
        <v>2109</v>
      </c>
      <c r="E3281" s="122">
        <v>60</v>
      </c>
      <c r="F3281" s="122">
        <v>1.1277929535960001</v>
      </c>
      <c r="G3281" s="122">
        <v>1.1633044313950001</v>
      </c>
      <c r="H3281" s="122">
        <v>1.202086374099</v>
      </c>
      <c r="I3281" s="122">
        <v>1.2470090010804999</v>
      </c>
      <c r="J3281" s="122">
        <v>1.2793332533895001</v>
      </c>
      <c r="K3281" s="122">
        <v>1.3110942764739999</v>
      </c>
      <c r="L3281" s="122">
        <v>1.3063136183595001</v>
      </c>
      <c r="M3281" s="122">
        <v>1.310512085784</v>
      </c>
      <c r="N3281" s="122">
        <v>1.3273730328119999</v>
      </c>
      <c r="O3281" s="122">
        <v>1.2329194009444999</v>
      </c>
      <c r="P3281" s="122">
        <v>1.2421940918484999</v>
      </c>
      <c r="Q3281" s="122">
        <v>1.2072016510525001</v>
      </c>
      <c r="R3281" s="122">
        <v>1.1613129568984999</v>
      </c>
      <c r="S3281" s="122">
        <v>1.0935645467815001</v>
      </c>
      <c r="T3281" s="122">
        <v>1.0536397132699999</v>
      </c>
      <c r="U3281" s="122">
        <v>0.97955340044299999</v>
      </c>
      <c r="V3281" s="122">
        <v>0.99084831105600002</v>
      </c>
      <c r="W3281" s="122">
        <v>0.98063181471000005</v>
      </c>
      <c r="X3281" s="122">
        <v>0.91708265477450002</v>
      </c>
      <c r="Y3281" s="122">
        <v>0.83004685162949998</v>
      </c>
      <c r="Z3281" s="122">
        <v>0.74295553188550001</v>
      </c>
      <c r="AA3281" s="122">
        <v>0.71783969406299997</v>
      </c>
      <c r="AB3281" s="122">
        <v>0.668676682169</v>
      </c>
      <c r="AC3281" s="122">
        <v>0.61660849578599997</v>
      </c>
      <c r="AD3281" s="122">
        <v>0.547137010619</v>
      </c>
      <c r="AE3281" s="122">
        <v>0.49572029774499998</v>
      </c>
      <c r="AF3281" s="122">
        <v>0.4654603390705</v>
      </c>
      <c r="AG3281" s="122">
        <v>0.43745693635350003</v>
      </c>
      <c r="AH3281" s="122">
        <v>0.43594804567200002</v>
      </c>
      <c r="AI3281" s="122">
        <v>0.43524726289749999</v>
      </c>
      <c r="AJ3281" s="122">
        <v>0.36191734510899998</v>
      </c>
      <c r="AK3281" s="122">
        <v>0.37444132646400002</v>
      </c>
      <c r="AL3281" s="122">
        <v>0</v>
      </c>
    </row>
    <row r="3282" spans="1:38" hidden="1" x14ac:dyDescent="0.25">
      <c r="A3282" s="122" t="s">
        <v>2009</v>
      </c>
      <c r="B3282" s="122">
        <v>-1</v>
      </c>
      <c r="C3282" s="122" t="s">
        <v>2203</v>
      </c>
      <c r="D3282" s="122" t="s">
        <v>2110</v>
      </c>
      <c r="E3282" s="122">
        <v>60</v>
      </c>
      <c r="F3282" s="122">
        <v>0.28757059762249998</v>
      </c>
      <c r="G3282" s="122">
        <v>0.30755590925199999</v>
      </c>
      <c r="H3282" s="122">
        <v>0.34646203763400002</v>
      </c>
      <c r="I3282" s="122">
        <v>0.39806560985200001</v>
      </c>
      <c r="J3282" s="122">
        <v>0.43246958168400002</v>
      </c>
      <c r="K3282" s="122">
        <v>0.44713737175200002</v>
      </c>
      <c r="L3282" s="122">
        <v>0.45328732578249997</v>
      </c>
      <c r="M3282" s="122">
        <v>0.46221256357149998</v>
      </c>
      <c r="N3282" s="122">
        <v>0.42881825400899998</v>
      </c>
      <c r="O3282" s="122">
        <v>0.4105626575345</v>
      </c>
      <c r="P3282" s="122">
        <v>0.40149880510899999</v>
      </c>
      <c r="Q3282" s="122">
        <v>0.38748455419849998</v>
      </c>
      <c r="R3282" s="122">
        <v>0.3541319814735</v>
      </c>
      <c r="S3282" s="122">
        <v>0.34492723731949998</v>
      </c>
      <c r="T3282" s="122">
        <v>0.3341221573175</v>
      </c>
      <c r="U3282" s="122">
        <v>0.29585330188949999</v>
      </c>
      <c r="V3282" s="122">
        <v>0.31753057581999999</v>
      </c>
      <c r="W3282" s="122">
        <v>0.29371853497650002</v>
      </c>
      <c r="X3282" s="122">
        <v>0.26855894300400002</v>
      </c>
      <c r="Y3282" s="122">
        <v>0.25449223219</v>
      </c>
      <c r="Z3282" s="122">
        <v>0.22168363294150001</v>
      </c>
      <c r="AA3282" s="122">
        <v>0.21495964640500001</v>
      </c>
      <c r="AB3282" s="122">
        <v>0.19786144519500001</v>
      </c>
      <c r="AC3282" s="122">
        <v>0.17961291942400001</v>
      </c>
      <c r="AD3282" s="122">
        <v>0.163792726029</v>
      </c>
      <c r="AE3282" s="122">
        <v>0.1831435701005</v>
      </c>
      <c r="AF3282" s="122">
        <v>0.171859630673</v>
      </c>
      <c r="AG3282" s="122">
        <v>0.16393648672700001</v>
      </c>
      <c r="AH3282" s="122">
        <v>0.15880720391399999</v>
      </c>
      <c r="AI3282" s="122">
        <v>0.16643323219200001</v>
      </c>
      <c r="AJ3282" s="122">
        <v>0.13912519631199999</v>
      </c>
      <c r="AK3282" s="122">
        <v>0.1443218882085</v>
      </c>
      <c r="AL3282" s="122">
        <v>0</v>
      </c>
    </row>
    <row r="3283" spans="1:38" hidden="1" x14ac:dyDescent="0.25">
      <c r="A3283" s="122" t="s">
        <v>2009</v>
      </c>
      <c r="B3283" s="122">
        <v>-1</v>
      </c>
      <c r="C3283" s="122" t="s">
        <v>2203</v>
      </c>
      <c r="D3283" s="122" t="s">
        <v>2111</v>
      </c>
      <c r="E3283" s="122">
        <v>60</v>
      </c>
      <c r="F3283" s="122">
        <v>0.19232494093649999</v>
      </c>
      <c r="G3283" s="122">
        <v>0.20489544783800001</v>
      </c>
      <c r="H3283" s="122">
        <v>0.2152758410925</v>
      </c>
      <c r="I3283" s="122">
        <v>0.232098033275</v>
      </c>
      <c r="J3283" s="122">
        <v>0.26587295054499999</v>
      </c>
      <c r="K3283" s="122">
        <v>0.28894279762050001</v>
      </c>
      <c r="L3283" s="122">
        <v>0.29549905222150002</v>
      </c>
      <c r="M3283" s="122">
        <v>0.3459030307075</v>
      </c>
      <c r="N3283" s="122">
        <v>0.38232471744199997</v>
      </c>
      <c r="O3283" s="122">
        <v>0.33124630526400001</v>
      </c>
      <c r="P3283" s="122">
        <v>0.319403081561</v>
      </c>
      <c r="Q3283" s="122">
        <v>0.32678627677099997</v>
      </c>
      <c r="R3283" s="122">
        <v>0.30530720063349998</v>
      </c>
      <c r="S3283" s="122">
        <v>0.3081507316705</v>
      </c>
      <c r="T3283" s="122">
        <v>0.29341976165400002</v>
      </c>
      <c r="U3283" s="122">
        <v>0.28946822024899999</v>
      </c>
      <c r="V3283" s="122">
        <v>0.30518863568499999</v>
      </c>
      <c r="W3283" s="122">
        <v>0.26138743159599998</v>
      </c>
      <c r="X3283" s="122">
        <v>0.247937198921</v>
      </c>
      <c r="Y3283" s="122">
        <v>0.23004382021399999</v>
      </c>
      <c r="Z3283" s="122">
        <v>0.23964444267400001</v>
      </c>
      <c r="AA3283" s="122">
        <v>0.24369046800050001</v>
      </c>
      <c r="AB3283" s="122">
        <v>0.22754903442400001</v>
      </c>
      <c r="AC3283" s="122">
        <v>0.219370661134</v>
      </c>
      <c r="AD3283" s="122">
        <v>0.21830804982400001</v>
      </c>
      <c r="AE3283" s="122">
        <v>0.1949180667955</v>
      </c>
      <c r="AF3283" s="122">
        <v>0.18822800190200001</v>
      </c>
      <c r="AG3283" s="122">
        <v>0.1815465422475</v>
      </c>
      <c r="AH3283" s="122">
        <v>0.17882679708300001</v>
      </c>
      <c r="AI3283" s="122">
        <v>0.18900379289999999</v>
      </c>
      <c r="AJ3283" s="122">
        <v>0.15318974356000001</v>
      </c>
      <c r="AK3283" s="122">
        <v>0.15913144977849999</v>
      </c>
      <c r="AL3283" s="122">
        <v>0</v>
      </c>
    </row>
    <row r="3284" spans="1:38" hidden="1" x14ac:dyDescent="0.25">
      <c r="A3284" s="122" t="s">
        <v>2009</v>
      </c>
      <c r="B3284" s="122">
        <v>-1</v>
      </c>
      <c r="C3284" s="122" t="s">
        <v>2203</v>
      </c>
      <c r="D3284" s="122" t="s">
        <v>2112</v>
      </c>
      <c r="E3284" s="122">
        <v>60</v>
      </c>
      <c r="F3284" s="122">
        <v>1.773622375625</v>
      </c>
      <c r="G3284" s="122">
        <v>1.8431246292529999</v>
      </c>
      <c r="H3284" s="122">
        <v>1.9399565650474999</v>
      </c>
      <c r="I3284" s="122">
        <v>2.037710005588</v>
      </c>
      <c r="J3284" s="122">
        <v>2.0899018118739998</v>
      </c>
      <c r="K3284" s="122">
        <v>2.1456839176070002</v>
      </c>
      <c r="L3284" s="122">
        <v>2.2378539021165</v>
      </c>
      <c r="M3284" s="122">
        <v>2.2711466467985</v>
      </c>
      <c r="N3284" s="122">
        <v>2.2983638205650001</v>
      </c>
      <c r="O3284" s="122">
        <v>2.1891678982520002</v>
      </c>
      <c r="P3284" s="122">
        <v>2.1663318029065</v>
      </c>
      <c r="Q3284" s="122">
        <v>2.0495743036279999</v>
      </c>
      <c r="R3284" s="122">
        <v>1.985210440121</v>
      </c>
      <c r="S3284" s="122">
        <v>1.9294212877995001</v>
      </c>
      <c r="T3284" s="122">
        <v>1.7996833088115001</v>
      </c>
      <c r="U3284" s="122">
        <v>1.5966112941470001</v>
      </c>
      <c r="V3284" s="122">
        <v>1.6258004261404999</v>
      </c>
      <c r="W3284" s="122">
        <v>1.4793545806870001</v>
      </c>
      <c r="X3284" s="122">
        <v>1.3942795580689999</v>
      </c>
      <c r="Y3284" s="122">
        <v>1.334286660424</v>
      </c>
      <c r="Z3284" s="122">
        <v>1.3645998000140001</v>
      </c>
      <c r="AA3284" s="122">
        <v>1.1820569286275</v>
      </c>
      <c r="AB3284" s="122">
        <v>1.1856898550999999</v>
      </c>
      <c r="AC3284" s="122">
        <v>1.1312987438805</v>
      </c>
      <c r="AD3284" s="122">
        <v>1.0782183948205</v>
      </c>
      <c r="AE3284" s="122">
        <v>0.92608707289400005</v>
      </c>
      <c r="AF3284" s="122">
        <v>0.84769446173100005</v>
      </c>
      <c r="AG3284" s="122">
        <v>0.80396197137350001</v>
      </c>
      <c r="AH3284" s="122">
        <v>0.76440522355100005</v>
      </c>
      <c r="AI3284" s="122">
        <v>0.80235941705150005</v>
      </c>
      <c r="AJ3284" s="122">
        <v>0.61741129343750001</v>
      </c>
      <c r="AK3284" s="122">
        <v>0.64118914572999997</v>
      </c>
      <c r="AL3284" s="122">
        <v>0</v>
      </c>
    </row>
    <row r="3285" spans="1:38" hidden="1" x14ac:dyDescent="0.25">
      <c r="A3285" s="122" t="s">
        <v>2009</v>
      </c>
      <c r="B3285" s="122">
        <v>-1</v>
      </c>
      <c r="C3285" s="122" t="s">
        <v>2203</v>
      </c>
      <c r="D3285" s="122" t="s">
        <v>2113</v>
      </c>
      <c r="E3285" s="122">
        <v>60</v>
      </c>
      <c r="F3285" s="122">
        <v>1.5245545140300001</v>
      </c>
      <c r="G3285" s="122">
        <v>1.5884050181855001</v>
      </c>
      <c r="H3285" s="122">
        <v>1.6933460595030001</v>
      </c>
      <c r="I3285" s="122">
        <v>1.7701606212384999</v>
      </c>
      <c r="J3285" s="122">
        <v>1.8231880386420001</v>
      </c>
      <c r="K3285" s="122">
        <v>1.9004547682345001</v>
      </c>
      <c r="L3285" s="122">
        <v>1.9536445103015001</v>
      </c>
      <c r="M3285" s="122">
        <v>1.9625020805260001</v>
      </c>
      <c r="N3285" s="122">
        <v>2.0020506492824999</v>
      </c>
      <c r="O3285" s="122">
        <v>1.9373740449654999</v>
      </c>
      <c r="P3285" s="122">
        <v>1.7766071315750001</v>
      </c>
      <c r="Q3285" s="122">
        <v>1.732404778012</v>
      </c>
      <c r="R3285" s="122">
        <v>1.655047247892</v>
      </c>
      <c r="S3285" s="122">
        <v>1.5944391974525001</v>
      </c>
      <c r="T3285" s="122">
        <v>1.519982451487</v>
      </c>
      <c r="U3285" s="122">
        <v>1.345945405331</v>
      </c>
      <c r="V3285" s="122">
        <v>1.362563535032</v>
      </c>
      <c r="W3285" s="122">
        <v>1.2396710214425</v>
      </c>
      <c r="X3285" s="122">
        <v>1.1328133990275</v>
      </c>
      <c r="Y3285" s="122">
        <v>1.0815472356214999</v>
      </c>
      <c r="Z3285" s="122">
        <v>1.0055445839865</v>
      </c>
      <c r="AA3285" s="122">
        <v>0.990372186722</v>
      </c>
      <c r="AB3285" s="122">
        <v>0.90538442780899997</v>
      </c>
      <c r="AC3285" s="122">
        <v>0.82130059446949999</v>
      </c>
      <c r="AD3285" s="122">
        <v>0.72226990260949997</v>
      </c>
      <c r="AE3285" s="122">
        <v>0.67548464794749996</v>
      </c>
      <c r="AF3285" s="122">
        <v>0.64100483687849996</v>
      </c>
      <c r="AG3285" s="122">
        <v>0.59037442222600001</v>
      </c>
      <c r="AH3285" s="122">
        <v>0.2108475418445</v>
      </c>
      <c r="AI3285" s="122">
        <v>0.57690191200800001</v>
      </c>
      <c r="AJ3285" s="122">
        <v>0.51334404782950005</v>
      </c>
      <c r="AK3285" s="122">
        <v>0.52908863423350005</v>
      </c>
      <c r="AL3285" s="122">
        <v>0</v>
      </c>
    </row>
    <row r="3286" spans="1:38" hidden="1" x14ac:dyDescent="0.25">
      <c r="A3286" s="122" t="s">
        <v>2009</v>
      </c>
      <c r="B3286" s="122">
        <v>-1</v>
      </c>
      <c r="C3286" s="122" t="s">
        <v>2203</v>
      </c>
      <c r="D3286" s="122" t="s">
        <v>2114</v>
      </c>
      <c r="E3286" s="122">
        <v>60</v>
      </c>
      <c r="F3286" s="122">
        <v>0.60152566748799996</v>
      </c>
      <c r="G3286" s="122">
        <v>0.64287886197050004</v>
      </c>
      <c r="H3286" s="122">
        <v>0.69318038573249996</v>
      </c>
      <c r="I3286" s="122">
        <v>0.68972757371799998</v>
      </c>
      <c r="J3286" s="122">
        <v>0.73078969450599995</v>
      </c>
      <c r="K3286" s="122">
        <v>0.75498831644849995</v>
      </c>
      <c r="L3286" s="122">
        <v>0.77654476362900005</v>
      </c>
      <c r="M3286" s="122">
        <v>0.80974304805399999</v>
      </c>
      <c r="N3286" s="122">
        <v>0.85446105115149995</v>
      </c>
      <c r="O3286" s="122">
        <v>0.77931340831600004</v>
      </c>
      <c r="P3286" s="122">
        <v>0.77518761094050004</v>
      </c>
      <c r="Q3286" s="122">
        <v>0.74370793101550003</v>
      </c>
      <c r="R3286" s="122">
        <v>0.73588993048350004</v>
      </c>
      <c r="S3286" s="122">
        <v>0.68990839601749998</v>
      </c>
      <c r="T3286" s="122">
        <v>0.64939263582600004</v>
      </c>
      <c r="U3286" s="122">
        <v>0.58960165702449996</v>
      </c>
      <c r="V3286" s="122">
        <v>0.61723390166900005</v>
      </c>
      <c r="W3286" s="122">
        <v>0.55002038310750001</v>
      </c>
      <c r="X3286" s="122">
        <v>0.53136362960649997</v>
      </c>
      <c r="Y3286" s="122">
        <v>0.50265071580999998</v>
      </c>
      <c r="Z3286" s="122">
        <v>0.46743524571400002</v>
      </c>
      <c r="AA3286" s="122">
        <v>0.44334639053449998</v>
      </c>
      <c r="AB3286" s="122">
        <v>0.40704295384900002</v>
      </c>
      <c r="AC3286" s="122">
        <v>0.367427935521</v>
      </c>
      <c r="AD3286" s="122">
        <v>0.33712533598799999</v>
      </c>
      <c r="AE3286" s="122">
        <v>0.32252505347749999</v>
      </c>
      <c r="AF3286" s="122">
        <v>0.30445897922600001</v>
      </c>
      <c r="AG3286" s="122">
        <v>0.29116507858399998</v>
      </c>
      <c r="AH3286" s="122">
        <v>0.25933592354899998</v>
      </c>
      <c r="AI3286" s="122">
        <v>0.26322890774500002</v>
      </c>
      <c r="AJ3286" s="122">
        <v>0.23810600626799999</v>
      </c>
      <c r="AK3286" s="122">
        <v>0.24672115404200001</v>
      </c>
      <c r="AL3286" s="122">
        <v>0</v>
      </c>
    </row>
    <row r="3287" spans="1:38" hidden="1" x14ac:dyDescent="0.25">
      <c r="A3287" s="122" t="s">
        <v>2009</v>
      </c>
      <c r="B3287" s="122">
        <v>-1</v>
      </c>
      <c r="C3287" s="122" t="s">
        <v>2203</v>
      </c>
      <c r="D3287" s="122" t="s">
        <v>2115</v>
      </c>
      <c r="E3287" s="122">
        <v>60</v>
      </c>
      <c r="F3287" s="122">
        <v>0.46586586997500001</v>
      </c>
      <c r="G3287" s="122">
        <v>0.47438261784300001</v>
      </c>
      <c r="H3287" s="122">
        <v>0.52125589591199994</v>
      </c>
      <c r="I3287" s="122">
        <v>0.56671834980900004</v>
      </c>
      <c r="J3287" s="122">
        <v>0.57906764340250005</v>
      </c>
      <c r="K3287" s="122">
        <v>0.59528847217150005</v>
      </c>
      <c r="L3287" s="122">
        <v>0.60471212209299996</v>
      </c>
      <c r="M3287" s="122">
        <v>0.641691401025</v>
      </c>
      <c r="N3287" s="122">
        <v>0.64435507266650005</v>
      </c>
      <c r="O3287" s="122">
        <v>0.63037929694700001</v>
      </c>
      <c r="P3287" s="122">
        <v>0.61323947449250005</v>
      </c>
      <c r="Q3287" s="122">
        <v>0.57412675481349995</v>
      </c>
      <c r="R3287" s="122">
        <v>0.548237221454</v>
      </c>
      <c r="S3287" s="122">
        <v>0.52585720462350005</v>
      </c>
      <c r="T3287" s="122">
        <v>0.49637471328400001</v>
      </c>
      <c r="U3287" s="122">
        <v>0.437438408587</v>
      </c>
      <c r="V3287" s="122">
        <v>0.440501040723</v>
      </c>
      <c r="W3287" s="122">
        <v>0.41463915189849998</v>
      </c>
      <c r="X3287" s="122">
        <v>0.37491019223599997</v>
      </c>
      <c r="Y3287" s="122">
        <v>0.37045076282849998</v>
      </c>
      <c r="Z3287" s="122">
        <v>0.35521690066900002</v>
      </c>
      <c r="AA3287" s="122">
        <v>0.36825125903900002</v>
      </c>
      <c r="AB3287" s="122">
        <v>0.317644319703</v>
      </c>
      <c r="AC3287" s="122">
        <v>0.29540073035800002</v>
      </c>
      <c r="AD3287" s="122">
        <v>0.25720604991399998</v>
      </c>
      <c r="AE3287" s="122">
        <v>0.2338575409225</v>
      </c>
      <c r="AF3287" s="122">
        <v>0.21783937872100001</v>
      </c>
      <c r="AG3287" s="122">
        <v>0.20542873993300001</v>
      </c>
      <c r="AH3287" s="122">
        <v>0.1968203998235</v>
      </c>
      <c r="AI3287" s="122">
        <v>0.20649898385250001</v>
      </c>
      <c r="AJ3287" s="122">
        <v>0.17822901623099999</v>
      </c>
      <c r="AK3287" s="122">
        <v>0.18447867367599999</v>
      </c>
      <c r="AL3287" s="122">
        <v>0</v>
      </c>
    </row>
    <row r="3288" spans="1:38" hidden="1" x14ac:dyDescent="0.25">
      <c r="A3288" s="122" t="s">
        <v>2009</v>
      </c>
      <c r="B3288" s="122">
        <v>-1</v>
      </c>
      <c r="C3288" s="122" t="s">
        <v>2203</v>
      </c>
      <c r="D3288" s="122" t="s">
        <v>2116</v>
      </c>
      <c r="E3288" s="122">
        <v>60</v>
      </c>
      <c r="F3288" s="122">
        <v>1.4890038725170001</v>
      </c>
      <c r="G3288" s="122">
        <v>1.5640545055835</v>
      </c>
      <c r="H3288" s="122">
        <v>1.6505308500564999</v>
      </c>
      <c r="I3288" s="122">
        <v>1.679978600903</v>
      </c>
      <c r="J3288" s="122">
        <v>1.7277924585240001</v>
      </c>
      <c r="K3288" s="122">
        <v>1.7773264680859999</v>
      </c>
      <c r="L3288" s="122">
        <v>1.8110261280590001</v>
      </c>
      <c r="M3288" s="122">
        <v>1.8380609774529999</v>
      </c>
      <c r="N3288" s="122">
        <v>1.8632524426449999</v>
      </c>
      <c r="O3288" s="122">
        <v>1.764410479333</v>
      </c>
      <c r="P3288" s="122">
        <v>1.7127443819549999</v>
      </c>
      <c r="Q3288" s="122">
        <v>1.6378951160815001</v>
      </c>
      <c r="R3288" s="122">
        <v>1.5589304263104999</v>
      </c>
      <c r="S3288" s="122">
        <v>1.5070718528075</v>
      </c>
      <c r="T3288" s="122">
        <v>1.4181325795990001</v>
      </c>
      <c r="U3288" s="122">
        <v>1.2556731152895</v>
      </c>
      <c r="V3288" s="122">
        <v>1.252464869814</v>
      </c>
      <c r="W3288" s="122">
        <v>1.1049588400795001</v>
      </c>
      <c r="X3288" s="122">
        <v>1.0181824007289999</v>
      </c>
      <c r="Y3288" s="122">
        <v>0.94040499119999998</v>
      </c>
      <c r="Z3288" s="122">
        <v>0.96286665839950003</v>
      </c>
      <c r="AA3288" s="122">
        <v>0.82608306738350001</v>
      </c>
      <c r="AB3288" s="122">
        <v>0.84890781174550001</v>
      </c>
      <c r="AC3288" s="122">
        <v>0.78457428061550005</v>
      </c>
      <c r="AD3288" s="122">
        <v>0.71666052695500004</v>
      </c>
      <c r="AE3288" s="122">
        <v>0.61086911725299997</v>
      </c>
      <c r="AF3288" s="122">
        <v>0.56211486115450005</v>
      </c>
      <c r="AG3288" s="122">
        <v>0.52557409417900003</v>
      </c>
      <c r="AH3288" s="122">
        <v>0.49824148418649999</v>
      </c>
      <c r="AI3288" s="122">
        <v>0.53793919584399996</v>
      </c>
      <c r="AJ3288" s="122">
        <v>0.44038952951799998</v>
      </c>
      <c r="AK3288" s="122">
        <v>0.454004902667</v>
      </c>
      <c r="AL3288" s="122">
        <v>0</v>
      </c>
    </row>
    <row r="3289" spans="1:38" hidden="1" x14ac:dyDescent="0.25">
      <c r="A3289" s="122" t="s">
        <v>2009</v>
      </c>
      <c r="B3289" s="122">
        <v>-1</v>
      </c>
      <c r="C3289" s="122" t="s">
        <v>2203</v>
      </c>
      <c r="D3289" s="122" t="s">
        <v>2117</v>
      </c>
      <c r="E3289" s="122">
        <v>60</v>
      </c>
      <c r="F3289" s="122">
        <v>0.119503566098</v>
      </c>
      <c r="G3289" s="122">
        <v>0.1186937893535</v>
      </c>
      <c r="H3289" s="122">
        <v>0.12870414421349999</v>
      </c>
      <c r="I3289" s="122">
        <v>0.130368880706</v>
      </c>
      <c r="J3289" s="122">
        <v>0.129736860264</v>
      </c>
      <c r="K3289" s="122">
        <v>0.12782092062549999</v>
      </c>
      <c r="L3289" s="122">
        <v>0.13099883065000001</v>
      </c>
      <c r="M3289" s="122">
        <v>0.13087360937850001</v>
      </c>
      <c r="N3289" s="122">
        <v>0.14590325554200001</v>
      </c>
      <c r="O3289" s="122">
        <v>0.13962192556200001</v>
      </c>
      <c r="P3289" s="122">
        <v>0.13818549656000001</v>
      </c>
      <c r="Q3289" s="122">
        <v>0.12373269919</v>
      </c>
      <c r="R3289" s="122">
        <v>0.12048380682199999</v>
      </c>
      <c r="S3289" s="122">
        <v>0.1160023790755</v>
      </c>
      <c r="T3289" s="122">
        <v>0.106838539288</v>
      </c>
      <c r="U3289" s="122">
        <v>9.2260352954499997E-2</v>
      </c>
      <c r="V3289" s="122">
        <v>9.1811119999000004E-2</v>
      </c>
      <c r="W3289" s="122">
        <v>9.39020928265E-2</v>
      </c>
      <c r="X3289" s="122">
        <v>8.5871705898E-2</v>
      </c>
      <c r="Y3289" s="122">
        <v>8.5629360111999994E-2</v>
      </c>
      <c r="Z3289" s="122">
        <v>7.4548241269999996E-2</v>
      </c>
      <c r="AA3289" s="122">
        <v>6.9373236602499999E-2</v>
      </c>
      <c r="AB3289" s="122">
        <v>6.2536077152000005E-2</v>
      </c>
      <c r="AC3289" s="122">
        <v>5.8741031417499999E-2</v>
      </c>
      <c r="AD3289" s="122">
        <v>5.4511747938000003E-2</v>
      </c>
      <c r="AE3289" s="122">
        <v>4.4718626483500001E-2</v>
      </c>
      <c r="AF3289" s="122">
        <v>4.1067581457500002E-2</v>
      </c>
      <c r="AG3289" s="122">
        <v>3.8186772950000003E-2</v>
      </c>
      <c r="AH3289" s="122">
        <v>3.5894699810999998E-2</v>
      </c>
      <c r="AI3289" s="122">
        <v>3.6761884883499997E-2</v>
      </c>
      <c r="AJ3289" s="122">
        <v>3.18244937645E-2</v>
      </c>
      <c r="AK3289" s="122">
        <v>3.2692499807000001E-2</v>
      </c>
      <c r="AL3289" s="122">
        <v>0</v>
      </c>
    </row>
    <row r="3290" spans="1:38" hidden="1" x14ac:dyDescent="0.25">
      <c r="A3290" s="122" t="s">
        <v>2009</v>
      </c>
      <c r="B3290" s="122">
        <v>-1</v>
      </c>
      <c r="C3290" s="122" t="s">
        <v>2203</v>
      </c>
      <c r="D3290" s="122" t="s">
        <v>2118</v>
      </c>
      <c r="E3290" s="122">
        <v>60</v>
      </c>
      <c r="F3290" s="122">
        <v>0.60238713425799995</v>
      </c>
      <c r="G3290" s="122">
        <v>0.62872628922200002</v>
      </c>
      <c r="H3290" s="122">
        <v>0.64978647450649996</v>
      </c>
      <c r="I3290" s="122">
        <v>0.63773772372000004</v>
      </c>
      <c r="J3290" s="122">
        <v>0.66445944757700004</v>
      </c>
      <c r="K3290" s="122">
        <v>0.69462577088650002</v>
      </c>
      <c r="L3290" s="122">
        <v>0.72205897397800001</v>
      </c>
      <c r="M3290" s="122">
        <v>0.74862967648150003</v>
      </c>
      <c r="N3290" s="122">
        <v>0.76146087824599995</v>
      </c>
      <c r="O3290" s="122">
        <v>0.73083536680549999</v>
      </c>
      <c r="P3290" s="122">
        <v>0.72344785819049995</v>
      </c>
      <c r="Q3290" s="122">
        <v>0.72414516228350001</v>
      </c>
      <c r="R3290" s="122">
        <v>0.6931292660135</v>
      </c>
      <c r="S3290" s="122">
        <v>0.66698612662050005</v>
      </c>
      <c r="T3290" s="122">
        <v>0.64269167103199998</v>
      </c>
      <c r="U3290" s="122">
        <v>0.56900304108150002</v>
      </c>
      <c r="V3290" s="122">
        <v>0.57253491520999999</v>
      </c>
      <c r="W3290" s="122">
        <v>0.52565445447500003</v>
      </c>
      <c r="X3290" s="122">
        <v>0.49909025128200002</v>
      </c>
      <c r="Y3290" s="122">
        <v>0.47478329280800002</v>
      </c>
      <c r="Z3290" s="122">
        <v>0.4332311786195</v>
      </c>
      <c r="AA3290" s="122">
        <v>0.41687718424999998</v>
      </c>
      <c r="AB3290" s="122">
        <v>0.38012434304800002</v>
      </c>
      <c r="AC3290" s="122">
        <v>0.3487578678105</v>
      </c>
      <c r="AD3290" s="122">
        <v>0.32261137884399999</v>
      </c>
      <c r="AE3290" s="122">
        <v>0.29622932827699999</v>
      </c>
      <c r="AF3290" s="122">
        <v>0.282628007495</v>
      </c>
      <c r="AG3290" s="122">
        <v>0.26721037310899998</v>
      </c>
      <c r="AH3290" s="122">
        <v>0.26127145174900002</v>
      </c>
      <c r="AI3290" s="122">
        <v>0.27553225799699999</v>
      </c>
      <c r="AJ3290" s="122">
        <v>0.2439492530615</v>
      </c>
      <c r="AK3290" s="122">
        <v>0.2503037261155</v>
      </c>
      <c r="AL3290" s="122">
        <v>0</v>
      </c>
    </row>
    <row r="3291" spans="1:38" hidden="1" x14ac:dyDescent="0.25">
      <c r="A3291" s="122" t="s">
        <v>2009</v>
      </c>
      <c r="B3291" s="122">
        <v>-1</v>
      </c>
      <c r="C3291" s="122" t="s">
        <v>2203</v>
      </c>
      <c r="D3291" s="122" t="s">
        <v>2119</v>
      </c>
      <c r="E3291" s="122">
        <v>60</v>
      </c>
      <c r="F3291" s="122">
        <v>0.14659450663750001</v>
      </c>
      <c r="G3291" s="122">
        <v>0.14203496592750001</v>
      </c>
      <c r="H3291" s="122">
        <v>0.15254607467199999</v>
      </c>
      <c r="I3291" s="122">
        <v>0.16289501550050001</v>
      </c>
      <c r="J3291" s="122">
        <v>0.16959525907049999</v>
      </c>
      <c r="K3291" s="122">
        <v>0.17050450600299999</v>
      </c>
      <c r="L3291" s="122">
        <v>0.17115300080599999</v>
      </c>
      <c r="M3291" s="122">
        <v>0.17144524307100001</v>
      </c>
      <c r="N3291" s="122">
        <v>0.16572450784449999</v>
      </c>
      <c r="O3291" s="122">
        <v>0.15982384832400001</v>
      </c>
      <c r="P3291" s="122">
        <v>0.15976725510949999</v>
      </c>
      <c r="Q3291" s="122">
        <v>0.15825603173899999</v>
      </c>
      <c r="R3291" s="122">
        <v>0.144291184805</v>
      </c>
      <c r="S3291" s="122">
        <v>0.14290804854850001</v>
      </c>
      <c r="T3291" s="122">
        <v>0.13703306456</v>
      </c>
      <c r="U3291" s="122">
        <v>0.12189189566399999</v>
      </c>
      <c r="V3291" s="122">
        <v>0.13255572626699999</v>
      </c>
      <c r="W3291" s="122">
        <v>0.116196640108</v>
      </c>
      <c r="X3291" s="122">
        <v>0.109816136104</v>
      </c>
      <c r="Y3291" s="122">
        <v>0.1117611804275</v>
      </c>
      <c r="Z3291" s="122">
        <v>9.5599792350999996E-2</v>
      </c>
      <c r="AA3291" s="122">
        <v>9.6911355419999998E-2</v>
      </c>
      <c r="AB3291" s="122">
        <v>9.1063212433500004E-2</v>
      </c>
      <c r="AC3291" s="122">
        <v>8.7782215156500004E-2</v>
      </c>
      <c r="AD3291" s="122">
        <v>7.9966071850500003E-2</v>
      </c>
      <c r="AE3291" s="122">
        <v>7.8395563368999999E-2</v>
      </c>
      <c r="AF3291" s="122">
        <v>7.3655911805000002E-2</v>
      </c>
      <c r="AG3291" s="122">
        <v>6.9640012606000001E-2</v>
      </c>
      <c r="AH3291" s="122">
        <v>6.8033242504999994E-2</v>
      </c>
      <c r="AI3291" s="122">
        <v>7.1023309929499998E-2</v>
      </c>
      <c r="AJ3291" s="122">
        <v>7.6962404573000007E-2</v>
      </c>
      <c r="AK3291" s="122">
        <v>8.0605894024999999E-2</v>
      </c>
      <c r="AL3291" s="122">
        <v>0</v>
      </c>
    </row>
    <row r="3292" spans="1:38" hidden="1" x14ac:dyDescent="0.25">
      <c r="A3292" s="122" t="s">
        <v>2009</v>
      </c>
      <c r="B3292" s="122">
        <v>-1</v>
      </c>
      <c r="C3292" s="122" t="s">
        <v>2203</v>
      </c>
      <c r="D3292" s="122" t="s">
        <v>2120</v>
      </c>
      <c r="E3292" s="122">
        <v>60</v>
      </c>
      <c r="F3292" s="122">
        <v>0.76256263302399996</v>
      </c>
      <c r="G3292" s="122">
        <v>0.79044575208199996</v>
      </c>
      <c r="H3292" s="122">
        <v>0.86334779641850001</v>
      </c>
      <c r="I3292" s="122">
        <v>0.95869977955800001</v>
      </c>
      <c r="J3292" s="122">
        <v>1.0253392312430001</v>
      </c>
      <c r="K3292" s="122">
        <v>1.0763130472055</v>
      </c>
      <c r="L3292" s="122">
        <v>1.1208680291399999</v>
      </c>
      <c r="M3292" s="122">
        <v>1.1626649695939999</v>
      </c>
      <c r="N3292" s="122">
        <v>1.1487831365865</v>
      </c>
      <c r="O3292" s="122">
        <v>1.1247404058495001</v>
      </c>
      <c r="P3292" s="122">
        <v>1.1035494670474999</v>
      </c>
      <c r="Q3292" s="122">
        <v>1.0721899458605</v>
      </c>
      <c r="R3292" s="122">
        <v>1.0102223660534999</v>
      </c>
      <c r="S3292" s="122">
        <v>0.97096461940050005</v>
      </c>
      <c r="T3292" s="122">
        <v>0.92139288552499998</v>
      </c>
      <c r="U3292" s="122">
        <v>0.81406502405500003</v>
      </c>
      <c r="V3292" s="122">
        <v>0.80690449371700002</v>
      </c>
      <c r="W3292" s="122">
        <v>0.81811265067049999</v>
      </c>
      <c r="X3292" s="122">
        <v>0.74917025528150005</v>
      </c>
      <c r="Y3292" s="122">
        <v>0.72860196090350005</v>
      </c>
      <c r="Z3292" s="122">
        <v>0.64417880608800004</v>
      </c>
      <c r="AA3292" s="122">
        <v>0.62849221686849999</v>
      </c>
      <c r="AB3292" s="122">
        <v>0.57316532180199997</v>
      </c>
      <c r="AC3292" s="122">
        <v>0.52682013544149997</v>
      </c>
      <c r="AD3292" s="122">
        <v>0.47324811478899997</v>
      </c>
      <c r="AE3292" s="122">
        <v>0.48198854065050001</v>
      </c>
      <c r="AF3292" s="122">
        <v>0.44964455018749999</v>
      </c>
      <c r="AG3292" s="122">
        <v>0.42762584424150002</v>
      </c>
      <c r="AH3292" s="122">
        <v>0.42322141362299998</v>
      </c>
      <c r="AI3292" s="122">
        <v>0.45679460359149998</v>
      </c>
      <c r="AJ3292" s="122">
        <v>0.40789090808349998</v>
      </c>
      <c r="AK3292" s="122">
        <v>0.42165042413999998</v>
      </c>
      <c r="AL3292" s="122">
        <v>0</v>
      </c>
    </row>
    <row r="3293" spans="1:38" hidden="1" x14ac:dyDescent="0.25">
      <c r="A3293" s="122" t="s">
        <v>2009</v>
      </c>
      <c r="B3293" s="122">
        <v>-1</v>
      </c>
      <c r="C3293" s="122" t="s">
        <v>2203</v>
      </c>
      <c r="D3293" s="122" t="s">
        <v>2121</v>
      </c>
      <c r="E3293" s="122">
        <v>60</v>
      </c>
      <c r="F3293" s="122">
        <v>3.2384111786299998</v>
      </c>
      <c r="G3293" s="122">
        <v>3.3629323650740002</v>
      </c>
      <c r="H3293" s="122">
        <v>3.5381830525589999</v>
      </c>
      <c r="I3293" s="122">
        <v>3.5449027564834998</v>
      </c>
      <c r="J3293" s="122">
        <v>3.7826084459340001</v>
      </c>
      <c r="K3293" s="122">
        <v>3.8771121933294999</v>
      </c>
      <c r="L3293" s="122">
        <v>4.048896571237</v>
      </c>
      <c r="M3293" s="122">
        <v>4.2649666053514999</v>
      </c>
      <c r="N3293" s="122">
        <v>4.4883829219514997</v>
      </c>
      <c r="O3293" s="122">
        <v>4.2229400592515001</v>
      </c>
      <c r="P3293" s="122">
        <v>4.2206425337375002</v>
      </c>
      <c r="Q3293" s="122">
        <v>3.913727919212</v>
      </c>
      <c r="R3293" s="122">
        <v>3.8082122077984999</v>
      </c>
      <c r="S3293" s="122">
        <v>3.6546333338129999</v>
      </c>
      <c r="T3293" s="122">
        <v>3.4839850401880001</v>
      </c>
      <c r="U3293" s="122">
        <v>3.1517139966190002</v>
      </c>
      <c r="V3293" s="122">
        <v>3.2159169905245002</v>
      </c>
      <c r="W3293" s="122">
        <v>2.9618712307849999</v>
      </c>
      <c r="X3293" s="122">
        <v>2.7296174918574998</v>
      </c>
      <c r="Y3293" s="122">
        <v>2.542211125238</v>
      </c>
      <c r="Z3293" s="122">
        <v>2.5595826392594998</v>
      </c>
      <c r="AA3293" s="122">
        <v>2.5723511630120002</v>
      </c>
      <c r="AB3293" s="122">
        <v>2.3006582173035</v>
      </c>
      <c r="AC3293" s="122">
        <v>2.1884785991464999</v>
      </c>
      <c r="AD3293" s="122">
        <v>1.9840888296350001</v>
      </c>
      <c r="AE3293" s="122">
        <v>1.748215464267</v>
      </c>
      <c r="AF3293" s="122">
        <v>1.7060976769975</v>
      </c>
      <c r="AG3293" s="122">
        <v>1.6067935027789999</v>
      </c>
      <c r="AH3293" s="122">
        <v>1.5811030360414999</v>
      </c>
      <c r="AI3293" s="122">
        <v>1.7327226441870001</v>
      </c>
      <c r="AJ3293" s="122">
        <v>1.4829339271540001</v>
      </c>
      <c r="AK3293" s="122">
        <v>1.536782842994</v>
      </c>
      <c r="AL3293" s="122">
        <v>0</v>
      </c>
    </row>
    <row r="3294" spans="1:38" hidden="1" x14ac:dyDescent="0.25">
      <c r="A3294" s="122" t="s">
        <v>2009</v>
      </c>
      <c r="B3294" s="122">
        <v>-1</v>
      </c>
      <c r="C3294" s="122" t="s">
        <v>2203</v>
      </c>
      <c r="D3294" s="122" t="s">
        <v>2122</v>
      </c>
      <c r="E3294" s="122">
        <v>60</v>
      </c>
      <c r="F3294" s="122">
        <v>0.25198899886249998</v>
      </c>
      <c r="G3294" s="122">
        <v>0.27494787117250002</v>
      </c>
      <c r="H3294" s="122">
        <v>0.29766565742700002</v>
      </c>
      <c r="I3294" s="122">
        <v>0.3209746617025</v>
      </c>
      <c r="J3294" s="122">
        <v>0.352181103228</v>
      </c>
      <c r="K3294" s="122">
        <v>0.36569713516449998</v>
      </c>
      <c r="L3294" s="122">
        <v>0.3837257618155</v>
      </c>
      <c r="M3294" s="122">
        <v>0.39785671528099997</v>
      </c>
      <c r="N3294" s="122">
        <v>0.40792165086600002</v>
      </c>
      <c r="O3294" s="122">
        <v>0.40518245109750001</v>
      </c>
      <c r="P3294" s="122">
        <v>0.40270899722449999</v>
      </c>
      <c r="Q3294" s="122">
        <v>0.39336773829400001</v>
      </c>
      <c r="R3294" s="122">
        <v>0.38505774244550001</v>
      </c>
      <c r="S3294" s="122">
        <v>0.365115757574</v>
      </c>
      <c r="T3294" s="122">
        <v>0.34373853479599997</v>
      </c>
      <c r="U3294" s="122">
        <v>0.31490182023399999</v>
      </c>
      <c r="V3294" s="122">
        <v>0.32324151805099999</v>
      </c>
      <c r="W3294" s="122">
        <v>0.30202162603799998</v>
      </c>
      <c r="X3294" s="122">
        <v>0.27737702041099999</v>
      </c>
      <c r="Y3294" s="122">
        <v>0.2698873297835</v>
      </c>
      <c r="Z3294" s="122">
        <v>0.25120703752500001</v>
      </c>
      <c r="AA3294" s="122">
        <v>0.244931032455</v>
      </c>
      <c r="AB3294" s="122">
        <v>0.22197578510650001</v>
      </c>
      <c r="AC3294" s="122">
        <v>0.210136080842</v>
      </c>
      <c r="AD3294" s="122">
        <v>0.19566209258799999</v>
      </c>
      <c r="AE3294" s="122">
        <v>0.18277454729199999</v>
      </c>
      <c r="AF3294" s="122">
        <v>0.17781303391200001</v>
      </c>
      <c r="AG3294" s="122">
        <v>0.16875732271050001</v>
      </c>
      <c r="AH3294" s="122">
        <v>0.1691486538285</v>
      </c>
      <c r="AI3294" s="122">
        <v>0.17907248019950001</v>
      </c>
      <c r="AJ3294" s="122">
        <v>0.15380742016150001</v>
      </c>
      <c r="AK3294" s="122">
        <v>0.15866575046500001</v>
      </c>
      <c r="AL3294" s="122">
        <v>0</v>
      </c>
    </row>
    <row r="3295" spans="1:38" hidden="1" x14ac:dyDescent="0.25">
      <c r="A3295" s="122" t="s">
        <v>2009</v>
      </c>
      <c r="B3295" s="122">
        <v>-1</v>
      </c>
      <c r="C3295" s="122" t="s">
        <v>2203</v>
      </c>
      <c r="D3295" s="122" t="s">
        <v>2123</v>
      </c>
      <c r="E3295" s="122">
        <v>60</v>
      </c>
      <c r="F3295" s="122">
        <v>1.04898890921</v>
      </c>
      <c r="G3295" s="122">
        <v>1.080260244068</v>
      </c>
      <c r="H3295" s="122">
        <v>1.1469879992384999</v>
      </c>
      <c r="I3295" s="122">
        <v>1.1938451186675001</v>
      </c>
      <c r="J3295" s="122">
        <v>1.2492220902540001</v>
      </c>
      <c r="K3295" s="122">
        <v>1.2972189397295</v>
      </c>
      <c r="L3295" s="122">
        <v>1.3316822454324999</v>
      </c>
      <c r="M3295" s="122">
        <v>1.3119856814069999</v>
      </c>
      <c r="N3295" s="122">
        <v>1.3126687818975</v>
      </c>
      <c r="O3295" s="122">
        <v>1.2658154383739999</v>
      </c>
      <c r="P3295" s="122">
        <v>1.2431468411810001</v>
      </c>
      <c r="Q3295" s="122">
        <v>1.1843950302524999</v>
      </c>
      <c r="R3295" s="122">
        <v>1.159831647152</v>
      </c>
      <c r="S3295" s="122">
        <v>1.0991307963625001</v>
      </c>
      <c r="T3295" s="122">
        <v>1.0707081682299999</v>
      </c>
      <c r="U3295" s="122">
        <v>0.96880067243650003</v>
      </c>
      <c r="V3295" s="122">
        <v>0.97093317132050005</v>
      </c>
      <c r="W3295" s="122">
        <v>0.88481196675649998</v>
      </c>
      <c r="X3295" s="122">
        <v>0.81448590330899995</v>
      </c>
      <c r="Y3295" s="122">
        <v>0.76892466777349999</v>
      </c>
      <c r="Z3295" s="122">
        <v>0.77619867389399999</v>
      </c>
      <c r="AA3295" s="122">
        <v>0.74399430856549997</v>
      </c>
      <c r="AB3295" s="122">
        <v>0.68291182144450002</v>
      </c>
      <c r="AC3295" s="122">
        <v>0.63843477341300003</v>
      </c>
      <c r="AD3295" s="122">
        <v>0.60678537704699997</v>
      </c>
      <c r="AE3295" s="122">
        <v>0.50313839687350004</v>
      </c>
      <c r="AF3295" s="122">
        <v>0.47877247483949997</v>
      </c>
      <c r="AG3295" s="122">
        <v>0.4499951381915</v>
      </c>
      <c r="AH3295" s="122">
        <v>0.42818494998649997</v>
      </c>
      <c r="AI3295" s="122">
        <v>0.455281414133</v>
      </c>
      <c r="AJ3295" s="122">
        <v>0.36648885544499998</v>
      </c>
      <c r="AK3295" s="122">
        <v>0.37715437579400002</v>
      </c>
      <c r="AL3295" s="122">
        <v>0</v>
      </c>
    </row>
    <row r="3296" spans="1:38" hidden="1" x14ac:dyDescent="0.25">
      <c r="A3296" s="122" t="s">
        <v>2009</v>
      </c>
      <c r="B3296" s="122">
        <v>-1</v>
      </c>
      <c r="C3296" s="122" t="s">
        <v>2203</v>
      </c>
      <c r="D3296" s="122" t="s">
        <v>2124</v>
      </c>
      <c r="E3296" s="122">
        <v>60</v>
      </c>
      <c r="F3296" s="122">
        <v>9.4539838779000004E-2</v>
      </c>
      <c r="G3296" s="122">
        <v>9.8748939196000002E-2</v>
      </c>
      <c r="H3296" s="122">
        <v>0.1040487513375</v>
      </c>
      <c r="I3296" s="122">
        <v>0.1041760453065</v>
      </c>
      <c r="J3296" s="122">
        <v>0.108856178851</v>
      </c>
      <c r="K3296" s="122">
        <v>0.111077400265</v>
      </c>
      <c r="L3296" s="122">
        <v>0.114039293976</v>
      </c>
      <c r="M3296" s="122">
        <v>0.11597533532199999</v>
      </c>
      <c r="N3296" s="122">
        <v>0.11940882584199999</v>
      </c>
      <c r="O3296" s="122">
        <v>0.110939245748</v>
      </c>
      <c r="P3296" s="122">
        <v>0.1113837000115</v>
      </c>
      <c r="Q3296" s="122">
        <v>0.1474427727505</v>
      </c>
      <c r="R3296" s="122">
        <v>0.138863096366</v>
      </c>
      <c r="S3296" s="122">
        <v>0.11717433065750001</v>
      </c>
      <c r="T3296" s="122">
        <v>0.103918976412</v>
      </c>
      <c r="U3296" s="122">
        <v>9.1385025756999999E-2</v>
      </c>
      <c r="V3296" s="122">
        <v>9.2464388352999999E-2</v>
      </c>
      <c r="W3296" s="122">
        <v>8.0039881743999994E-2</v>
      </c>
      <c r="X3296" s="122">
        <v>7.0001399783999996E-2</v>
      </c>
      <c r="Y3296" s="122">
        <v>7.1147628743500002E-2</v>
      </c>
      <c r="Z3296" s="122">
        <v>6.3471789077999996E-2</v>
      </c>
      <c r="AA3296" s="122">
        <v>6.1168175454000002E-2</v>
      </c>
      <c r="AB3296" s="122">
        <v>5.5815268760499998E-2</v>
      </c>
      <c r="AC3296" s="122">
        <v>4.9750844274999997E-2</v>
      </c>
      <c r="AD3296" s="122">
        <v>4.5860360725E-2</v>
      </c>
      <c r="AE3296" s="122">
        <v>4.1710746500999998E-2</v>
      </c>
      <c r="AF3296" s="122">
        <v>3.9691112309500003E-2</v>
      </c>
      <c r="AG3296" s="122">
        <v>3.7351135041000003E-2</v>
      </c>
      <c r="AH3296" s="122">
        <v>3.4388480143999998E-2</v>
      </c>
      <c r="AI3296" s="122">
        <v>3.6866487724000002E-2</v>
      </c>
      <c r="AJ3296" s="122">
        <v>3.1513474765500003E-2</v>
      </c>
      <c r="AK3296" s="122">
        <v>3.25517355435E-2</v>
      </c>
      <c r="AL3296" s="122">
        <v>0</v>
      </c>
    </row>
    <row r="3297" spans="1:38" hidden="1" x14ac:dyDescent="0.25">
      <c r="A3297" s="122" t="s">
        <v>2009</v>
      </c>
      <c r="B3297" s="122">
        <v>-1</v>
      </c>
      <c r="C3297" s="122" t="s">
        <v>2203</v>
      </c>
      <c r="D3297" s="122" t="s">
        <v>2125</v>
      </c>
      <c r="E3297" s="122">
        <v>60</v>
      </c>
      <c r="F3297" s="122">
        <v>0.87207631037099997</v>
      </c>
      <c r="G3297" s="122">
        <v>0.93642343841249998</v>
      </c>
      <c r="H3297" s="122">
        <v>1.040484363002</v>
      </c>
      <c r="I3297" s="122">
        <v>0.97306866223999999</v>
      </c>
      <c r="J3297" s="122">
        <v>0.95011860547299998</v>
      </c>
      <c r="K3297" s="122">
        <v>1.0595778469704999</v>
      </c>
      <c r="L3297" s="122">
        <v>1.0493594738150001</v>
      </c>
      <c r="M3297" s="122">
        <v>1.0790762054384999</v>
      </c>
      <c r="N3297" s="122">
        <v>1.0582574855835001</v>
      </c>
      <c r="O3297" s="122">
        <v>1.0057466752390001</v>
      </c>
      <c r="P3297" s="122">
        <v>0.98678688631449996</v>
      </c>
      <c r="Q3297" s="122">
        <v>0.93335500304149999</v>
      </c>
      <c r="R3297" s="122">
        <v>0.88243178853750004</v>
      </c>
      <c r="S3297" s="122">
        <v>0.84684132905200005</v>
      </c>
      <c r="T3297" s="122">
        <v>0.80213858823200002</v>
      </c>
      <c r="U3297" s="122">
        <v>0.72573968053350002</v>
      </c>
      <c r="V3297" s="122">
        <v>0.74201669407250004</v>
      </c>
      <c r="W3297" s="122">
        <v>0.67297696015550001</v>
      </c>
      <c r="X3297" s="122">
        <v>0.61328159512949998</v>
      </c>
      <c r="Y3297" s="122">
        <v>0.59769315904800002</v>
      </c>
      <c r="Z3297" s="122">
        <v>0.60322184972850001</v>
      </c>
      <c r="AA3297" s="122">
        <v>0.59486274113850002</v>
      </c>
      <c r="AB3297" s="122">
        <v>0.554527066944</v>
      </c>
      <c r="AC3297" s="122">
        <v>0.53442440160149995</v>
      </c>
      <c r="AD3297" s="122">
        <v>0.49437494913699997</v>
      </c>
      <c r="AE3297" s="122">
        <v>0.45025520998649998</v>
      </c>
      <c r="AF3297" s="122">
        <v>0.46237174573250001</v>
      </c>
      <c r="AG3297" s="122">
        <v>0.42538820122799997</v>
      </c>
      <c r="AH3297" s="122">
        <v>0.40104127301600001</v>
      </c>
      <c r="AI3297" s="122">
        <v>0.4333627919825</v>
      </c>
      <c r="AJ3297" s="122">
        <v>0.34242993689149998</v>
      </c>
      <c r="AK3297" s="122">
        <v>0.356334368304</v>
      </c>
      <c r="AL3297" s="122">
        <v>0</v>
      </c>
    </row>
    <row r="3298" spans="1:38" hidden="1" x14ac:dyDescent="0.25">
      <c r="A3298" s="122" t="s">
        <v>2009</v>
      </c>
      <c r="B3298" s="122">
        <v>-1</v>
      </c>
      <c r="C3298" s="122" t="s">
        <v>2203</v>
      </c>
      <c r="D3298" s="122" t="s">
        <v>2126</v>
      </c>
      <c r="E3298" s="122">
        <v>60</v>
      </c>
      <c r="F3298" s="122">
        <v>0.73999320601249996</v>
      </c>
      <c r="G3298" s="122">
        <v>0.77778802957299997</v>
      </c>
      <c r="H3298" s="122">
        <v>0.83988373960950002</v>
      </c>
      <c r="I3298" s="122">
        <v>0.90012099282699998</v>
      </c>
      <c r="J3298" s="122">
        <v>0.94364447233149995</v>
      </c>
      <c r="K3298" s="122">
        <v>0.96547039448750005</v>
      </c>
      <c r="L3298" s="122">
        <v>0.98423116176049996</v>
      </c>
      <c r="M3298" s="122">
        <v>1.0155494210430001</v>
      </c>
      <c r="N3298" s="122">
        <v>1.0214954871474999</v>
      </c>
      <c r="O3298" s="122">
        <v>0.99110345075049999</v>
      </c>
      <c r="P3298" s="122">
        <v>0.99027505537100002</v>
      </c>
      <c r="Q3298" s="122">
        <v>0.96052863097450003</v>
      </c>
      <c r="R3298" s="122">
        <v>0.9218840599775</v>
      </c>
      <c r="S3298" s="122">
        <v>0.83452526420600004</v>
      </c>
      <c r="T3298" s="122">
        <v>0.79105891901949998</v>
      </c>
      <c r="U3298" s="122">
        <v>0.698301141455</v>
      </c>
      <c r="V3298" s="122">
        <v>0.69325980151550004</v>
      </c>
      <c r="W3298" s="122">
        <v>0.62047113774700002</v>
      </c>
      <c r="X3298" s="122">
        <v>0.56145104230249998</v>
      </c>
      <c r="Y3298" s="122">
        <v>0.53813553998849994</v>
      </c>
      <c r="Z3298" s="122">
        <v>0.55187246696799996</v>
      </c>
      <c r="AA3298" s="122">
        <v>0.50400765233800005</v>
      </c>
      <c r="AB3298" s="122">
        <v>0.48878437745850001</v>
      </c>
      <c r="AC3298" s="122">
        <v>0.44932296953400003</v>
      </c>
      <c r="AD3298" s="122">
        <v>0.40340422194199999</v>
      </c>
      <c r="AE3298" s="122">
        <v>0.39065998498900001</v>
      </c>
      <c r="AF3298" s="122">
        <v>0.36739821680450002</v>
      </c>
      <c r="AG3298" s="122">
        <v>0.34522706287749999</v>
      </c>
      <c r="AH3298" s="122">
        <v>0.33285648191349998</v>
      </c>
      <c r="AI3298" s="122">
        <v>0.35862599356649999</v>
      </c>
      <c r="AJ3298" s="122">
        <v>0.30607095538450002</v>
      </c>
      <c r="AK3298" s="122">
        <v>0.31633293052700001</v>
      </c>
      <c r="AL3298" s="122">
        <v>0</v>
      </c>
    </row>
    <row r="3299" spans="1:38" hidden="1" x14ac:dyDescent="0.25">
      <c r="A3299" s="122" t="s">
        <v>2009</v>
      </c>
      <c r="B3299" s="122">
        <v>-1</v>
      </c>
      <c r="C3299" s="122" t="s">
        <v>2203</v>
      </c>
      <c r="D3299" s="122" t="s">
        <v>2127</v>
      </c>
      <c r="E3299" s="122">
        <v>60</v>
      </c>
      <c r="F3299" s="122">
        <v>0.26039780173650001</v>
      </c>
      <c r="G3299" s="122">
        <v>0.27838786095000001</v>
      </c>
      <c r="H3299" s="122">
        <v>0.29208019410050001</v>
      </c>
      <c r="I3299" s="122">
        <v>0.2922178366905</v>
      </c>
      <c r="J3299" s="122">
        <v>0.3054109302195</v>
      </c>
      <c r="K3299" s="122">
        <v>0.31337008000700001</v>
      </c>
      <c r="L3299" s="122">
        <v>0.31742070989400001</v>
      </c>
      <c r="M3299" s="122">
        <v>0.32911131106050001</v>
      </c>
      <c r="N3299" s="122">
        <v>0.3361463328405</v>
      </c>
      <c r="O3299" s="122">
        <v>0.32508650995499999</v>
      </c>
      <c r="P3299" s="122">
        <v>0.31763624025050002</v>
      </c>
      <c r="Q3299" s="122">
        <v>0.30163667747150003</v>
      </c>
      <c r="R3299" s="122">
        <v>0.28665103492900001</v>
      </c>
      <c r="S3299" s="122">
        <v>0.27316960152500003</v>
      </c>
      <c r="T3299" s="122">
        <v>0.255015931285</v>
      </c>
      <c r="U3299" s="122">
        <v>0.22631911117699999</v>
      </c>
      <c r="V3299" s="122">
        <v>0.2279958024025</v>
      </c>
      <c r="W3299" s="122">
        <v>0.205193364919</v>
      </c>
      <c r="X3299" s="122">
        <v>0.1935533535775</v>
      </c>
      <c r="Y3299" s="122">
        <v>0.177554402975</v>
      </c>
      <c r="Z3299" s="122">
        <v>0.16415686305900001</v>
      </c>
      <c r="AA3299" s="122">
        <v>0.15658497979300001</v>
      </c>
      <c r="AB3299" s="122">
        <v>0.14393453696649999</v>
      </c>
      <c r="AC3299" s="122">
        <v>0.13098095417399999</v>
      </c>
      <c r="AD3299" s="122">
        <v>0.117190670213</v>
      </c>
      <c r="AE3299" s="122">
        <v>0.111645284559</v>
      </c>
      <c r="AF3299" s="122">
        <v>0.101006345035</v>
      </c>
      <c r="AG3299" s="122">
        <v>9.4830344021999996E-2</v>
      </c>
      <c r="AH3299" s="122">
        <v>8.7822242770500006E-2</v>
      </c>
      <c r="AI3299" s="122">
        <v>9.3124842553000006E-2</v>
      </c>
      <c r="AJ3299" s="122">
        <v>7.6556745275999996E-2</v>
      </c>
      <c r="AK3299" s="122">
        <v>7.8753945420500002E-2</v>
      </c>
      <c r="AL3299" s="122">
        <v>0</v>
      </c>
    </row>
    <row r="3300" spans="1:38" hidden="1" x14ac:dyDescent="0.25">
      <c r="A3300" s="122" t="s">
        <v>2009</v>
      </c>
      <c r="B3300" s="122">
        <v>-1</v>
      </c>
      <c r="C3300" s="122" t="s">
        <v>2203</v>
      </c>
      <c r="D3300" s="122" t="s">
        <v>2128</v>
      </c>
      <c r="E3300" s="122">
        <v>60</v>
      </c>
      <c r="F3300" s="122">
        <v>0.1192027574695</v>
      </c>
      <c r="G3300" s="122">
        <v>0.123214754835</v>
      </c>
      <c r="H3300" s="122">
        <v>0.129396752798</v>
      </c>
      <c r="I3300" s="122">
        <v>0.14651008768099999</v>
      </c>
      <c r="J3300" s="122">
        <v>0.14952832871300001</v>
      </c>
      <c r="K3300" s="122">
        <v>0.15663243803349999</v>
      </c>
      <c r="L3300" s="122">
        <v>0.16468665635900001</v>
      </c>
      <c r="M3300" s="122">
        <v>0.16854672018799999</v>
      </c>
      <c r="N3300" s="122">
        <v>0.16508896038500001</v>
      </c>
      <c r="O3300" s="122">
        <v>0.15765012397299999</v>
      </c>
      <c r="P3300" s="122">
        <v>0.16100449643750001</v>
      </c>
      <c r="Q3300" s="122">
        <v>0.15650257258399999</v>
      </c>
      <c r="R3300" s="122">
        <v>0.1545271093875</v>
      </c>
      <c r="S3300" s="122">
        <v>0.1495006243675</v>
      </c>
      <c r="T3300" s="122">
        <v>0.1452128161415</v>
      </c>
      <c r="U3300" s="122">
        <v>0.12499785940749999</v>
      </c>
      <c r="V3300" s="122">
        <v>0.131589327659</v>
      </c>
      <c r="W3300" s="122">
        <v>0.10464371409999999</v>
      </c>
      <c r="X3300" s="122">
        <v>0.101999160857</v>
      </c>
      <c r="Y3300" s="122">
        <v>0.1000271771635</v>
      </c>
      <c r="Z3300" s="122">
        <v>9.5878792936999996E-2</v>
      </c>
      <c r="AA3300" s="122">
        <v>9.0085715546000006E-2</v>
      </c>
      <c r="AB3300" s="122">
        <v>8.5192994416999998E-2</v>
      </c>
      <c r="AC3300" s="122">
        <v>7.7473602293000002E-2</v>
      </c>
      <c r="AD3300" s="122">
        <v>6.9133128688499995E-2</v>
      </c>
      <c r="AE3300" s="122">
        <v>7.0862229202500002E-2</v>
      </c>
      <c r="AF3300" s="122">
        <v>6.5713421534000005E-2</v>
      </c>
      <c r="AG3300" s="122">
        <v>6.4643076331500002E-2</v>
      </c>
      <c r="AH3300" s="122">
        <v>6.4555342993500006E-2</v>
      </c>
      <c r="AI3300" s="122">
        <v>6.9650053402999998E-2</v>
      </c>
      <c r="AJ3300" s="122">
        <v>6.2115748223500002E-2</v>
      </c>
      <c r="AK3300" s="122">
        <v>6.4623010081000007E-2</v>
      </c>
      <c r="AL3300" s="122">
        <v>0</v>
      </c>
    </row>
    <row r="3301" spans="1:38" hidden="1" x14ac:dyDescent="0.25">
      <c r="A3301" s="122" t="s">
        <v>2013</v>
      </c>
      <c r="B3301" s="122">
        <v>1</v>
      </c>
      <c r="C3301" s="122" t="s">
        <v>2204</v>
      </c>
      <c r="D3301" s="122" t="s">
        <v>2080</v>
      </c>
      <c r="E3301" s="122">
        <v>61</v>
      </c>
      <c r="F3301" s="122">
        <v>2.1217810649999999E-4</v>
      </c>
      <c r="G3301" s="122">
        <v>1.8481826099999999E-4</v>
      </c>
      <c r="H3301" s="122">
        <v>1.6538332000000001E-4</v>
      </c>
      <c r="I3301" s="122">
        <v>2.0244749200000001E-4</v>
      </c>
      <c r="J3301" s="122">
        <v>3.1771181249999999E-4</v>
      </c>
      <c r="K3301" s="122">
        <v>4.2059188799999997E-4</v>
      </c>
      <c r="L3301" s="122">
        <v>5.4926981949999999E-4</v>
      </c>
      <c r="M3301" s="122">
        <v>5.8416075300000004E-4</v>
      </c>
      <c r="N3301" s="122">
        <v>5.6767780599999997E-4</v>
      </c>
      <c r="O3301" s="122">
        <v>5.7733239200000001E-4</v>
      </c>
      <c r="P3301" s="122">
        <v>6.4107792999999996E-4</v>
      </c>
      <c r="Q3301" s="122">
        <v>6.2278074000000005E-4</v>
      </c>
      <c r="R3301" s="122">
        <v>7.6989355549999996E-4</v>
      </c>
      <c r="S3301" s="122">
        <v>7.8313311449999996E-4</v>
      </c>
      <c r="T3301" s="122">
        <v>6.854606335E-4</v>
      </c>
      <c r="U3301" s="122">
        <v>6.9369421000000004E-4</v>
      </c>
      <c r="V3301" s="122">
        <v>4.8796922450000001E-4</v>
      </c>
      <c r="W3301" s="122">
        <v>4.4838924849999998E-4</v>
      </c>
      <c r="X3301" s="122">
        <v>4.9602644349999996E-4</v>
      </c>
      <c r="Y3301" s="122">
        <v>6.25593821E-4</v>
      </c>
      <c r="Z3301" s="122">
        <v>7.2506268400000004E-4</v>
      </c>
      <c r="AA3301" s="122">
        <v>8.4185160249999999E-4</v>
      </c>
      <c r="AB3301" s="122">
        <v>1.091277791E-3</v>
      </c>
      <c r="AC3301" s="122">
        <v>8.4812969100000004E-4</v>
      </c>
      <c r="AD3301" s="122">
        <v>5.652175195E-4</v>
      </c>
      <c r="AE3301" s="122">
        <v>4.5487220850000003E-4</v>
      </c>
      <c r="AF3301" s="122">
        <v>3.6363803500000003E-4</v>
      </c>
      <c r="AG3301" s="122">
        <v>2.6029020800000003E-4</v>
      </c>
      <c r="AH3301" s="122">
        <v>2.6853335100000001E-4</v>
      </c>
      <c r="AI3301" s="122">
        <v>2.410131275E-4</v>
      </c>
      <c r="AJ3301" s="122">
        <v>2.4910760550000001E-4</v>
      </c>
      <c r="AK3301" s="122">
        <v>2.4537791599999999E-4</v>
      </c>
      <c r="AL3301" s="122">
        <v>0</v>
      </c>
    </row>
    <row r="3302" spans="1:38" hidden="1" x14ac:dyDescent="0.25">
      <c r="A3302" s="122" t="s">
        <v>2013</v>
      </c>
      <c r="B3302" s="122">
        <v>1</v>
      </c>
      <c r="C3302" s="122" t="s">
        <v>2204</v>
      </c>
      <c r="D3302" s="122" t="s">
        <v>2081</v>
      </c>
      <c r="E3302" s="122">
        <v>61</v>
      </c>
      <c r="F3302" s="122">
        <v>0.1285321563515</v>
      </c>
      <c r="G3302" s="122">
        <v>0.12876956892399999</v>
      </c>
      <c r="H3302" s="122">
        <v>0.13051353246649999</v>
      </c>
      <c r="I3302" s="122">
        <v>0.12548892468</v>
      </c>
      <c r="J3302" s="122">
        <v>0.1244372659525</v>
      </c>
      <c r="K3302" s="122">
        <v>0.1217100008035</v>
      </c>
      <c r="L3302" s="122">
        <v>0.11581569752</v>
      </c>
      <c r="M3302" s="122">
        <v>0.117253304977</v>
      </c>
      <c r="N3302" s="122">
        <v>0.117369023004</v>
      </c>
      <c r="O3302" s="122">
        <v>0.12113187062899999</v>
      </c>
      <c r="P3302" s="122">
        <v>0.12670662814100001</v>
      </c>
      <c r="Q3302" s="122">
        <v>0.1235978327135</v>
      </c>
      <c r="R3302" s="122">
        <v>0.1248064283895</v>
      </c>
      <c r="S3302" s="122">
        <v>0.12254997339699999</v>
      </c>
      <c r="T3302" s="122">
        <v>0.1229395056155</v>
      </c>
      <c r="U3302" s="122">
        <v>0.121682228883</v>
      </c>
      <c r="V3302" s="122">
        <v>0.1223671242715</v>
      </c>
      <c r="W3302" s="122">
        <v>0.118521436295</v>
      </c>
      <c r="X3302" s="122">
        <v>0.1202832196565</v>
      </c>
      <c r="Y3302" s="122">
        <v>0.120038545766</v>
      </c>
      <c r="Z3302" s="122">
        <v>0.119788307538</v>
      </c>
      <c r="AA3302" s="122">
        <v>0.11891784423</v>
      </c>
      <c r="AB3302" s="122">
        <v>0.117233896059</v>
      </c>
      <c r="AC3302" s="122">
        <v>0.11888745546100001</v>
      </c>
      <c r="AD3302" s="122">
        <v>0.11931607462300001</v>
      </c>
      <c r="AE3302" s="122">
        <v>0.12072786779399999</v>
      </c>
      <c r="AF3302" s="122">
        <v>0.1170956231135</v>
      </c>
      <c r="AG3302" s="122">
        <v>0.1218107060505</v>
      </c>
      <c r="AH3302" s="122">
        <v>0.12444877871850001</v>
      </c>
      <c r="AI3302" s="122">
        <v>0.124950146502</v>
      </c>
      <c r="AJ3302" s="122">
        <v>0.131229363372</v>
      </c>
      <c r="AK3302" s="122">
        <v>0.130356681113</v>
      </c>
      <c r="AL3302" s="122">
        <v>0</v>
      </c>
    </row>
    <row r="3303" spans="1:38" hidden="1" x14ac:dyDescent="0.25">
      <c r="A3303" s="122" t="s">
        <v>2013</v>
      </c>
      <c r="B3303" s="122">
        <v>1</v>
      </c>
      <c r="C3303" s="122" t="s">
        <v>2204</v>
      </c>
      <c r="D3303" s="122" t="s">
        <v>2082</v>
      </c>
      <c r="E3303" s="122">
        <v>61</v>
      </c>
      <c r="F3303" s="122">
        <v>0.1786635862065</v>
      </c>
      <c r="G3303" s="122">
        <v>0.18570128605</v>
      </c>
      <c r="H3303" s="122">
        <v>0.19079241686599999</v>
      </c>
      <c r="I3303" s="122">
        <v>0.19295342797449999</v>
      </c>
      <c r="J3303" s="122">
        <v>0.1914171442165</v>
      </c>
      <c r="K3303" s="122">
        <v>0.19402709802599999</v>
      </c>
      <c r="L3303" s="122">
        <v>0.1993550764875</v>
      </c>
      <c r="M3303" s="122">
        <v>0.20263482267300001</v>
      </c>
      <c r="N3303" s="122">
        <v>0.193745685251</v>
      </c>
      <c r="O3303" s="122">
        <v>0.19460874377000001</v>
      </c>
      <c r="P3303" s="122">
        <v>0.1891360923215</v>
      </c>
      <c r="Q3303" s="122">
        <v>0.18341122884550001</v>
      </c>
      <c r="R3303" s="122">
        <v>0.18370880773350001</v>
      </c>
      <c r="S3303" s="122">
        <v>0.17882264024</v>
      </c>
      <c r="T3303" s="122">
        <v>0.17878313947249999</v>
      </c>
      <c r="U3303" s="122">
        <v>0.17335431110050001</v>
      </c>
      <c r="V3303" s="122">
        <v>0.16706449537000001</v>
      </c>
      <c r="W3303" s="122">
        <v>0.1630797229915</v>
      </c>
      <c r="X3303" s="122">
        <v>0.1580764692495</v>
      </c>
      <c r="Y3303" s="122">
        <v>0.1598224847135</v>
      </c>
      <c r="Z3303" s="122">
        <v>0.15288739257850001</v>
      </c>
      <c r="AA3303" s="122">
        <v>0.147844220641</v>
      </c>
      <c r="AB3303" s="122">
        <v>0.14277616485899999</v>
      </c>
      <c r="AC3303" s="122">
        <v>0.1426798463425</v>
      </c>
      <c r="AD3303" s="122">
        <v>0.141820935418</v>
      </c>
      <c r="AE3303" s="122">
        <v>0.141173382796</v>
      </c>
      <c r="AF3303" s="122">
        <v>0.14244208736200001</v>
      </c>
      <c r="AG3303" s="122">
        <v>0.15047847084300001</v>
      </c>
      <c r="AH3303" s="122">
        <v>0.155146554864</v>
      </c>
      <c r="AI3303" s="122">
        <v>0.15684061373899999</v>
      </c>
      <c r="AJ3303" s="122">
        <v>0.15448697418349999</v>
      </c>
      <c r="AK3303" s="122">
        <v>0.15339953547400001</v>
      </c>
      <c r="AL3303" s="122">
        <v>0</v>
      </c>
    </row>
    <row r="3304" spans="1:38" hidden="1" x14ac:dyDescent="0.25">
      <c r="A3304" s="122" t="s">
        <v>2013</v>
      </c>
      <c r="B3304" s="122">
        <v>1</v>
      </c>
      <c r="C3304" s="122" t="s">
        <v>2204</v>
      </c>
      <c r="D3304" s="122" t="s">
        <v>2135</v>
      </c>
      <c r="E3304" s="122">
        <v>61</v>
      </c>
      <c r="F3304" s="122">
        <v>0</v>
      </c>
      <c r="G3304" s="122">
        <v>0</v>
      </c>
      <c r="H3304" s="122">
        <v>0</v>
      </c>
      <c r="I3304" s="122">
        <v>0</v>
      </c>
      <c r="J3304" s="122">
        <v>0</v>
      </c>
      <c r="K3304" s="122">
        <v>0</v>
      </c>
      <c r="L3304" s="122">
        <v>0</v>
      </c>
      <c r="M3304" s="122">
        <v>0</v>
      </c>
      <c r="N3304" s="122">
        <v>0</v>
      </c>
      <c r="O3304" s="122">
        <v>0</v>
      </c>
      <c r="P3304" s="122">
        <v>0</v>
      </c>
      <c r="Q3304" s="122">
        <v>0</v>
      </c>
      <c r="R3304" s="122">
        <v>0</v>
      </c>
      <c r="S3304" s="122">
        <v>0</v>
      </c>
      <c r="T3304" s="122">
        <v>0</v>
      </c>
      <c r="U3304" s="122">
        <v>0</v>
      </c>
      <c r="V3304" s="122">
        <v>0</v>
      </c>
      <c r="W3304" s="122">
        <v>0</v>
      </c>
      <c r="X3304" s="122">
        <v>0</v>
      </c>
      <c r="Y3304" s="122">
        <v>0</v>
      </c>
      <c r="Z3304" s="122">
        <v>0</v>
      </c>
      <c r="AA3304" s="122">
        <v>0</v>
      </c>
      <c r="AB3304" s="122">
        <v>0</v>
      </c>
      <c r="AC3304" s="122">
        <v>0</v>
      </c>
      <c r="AD3304" s="122">
        <v>0</v>
      </c>
      <c r="AE3304" s="122">
        <v>0</v>
      </c>
      <c r="AF3304" s="122">
        <v>0</v>
      </c>
      <c r="AG3304" s="122">
        <v>0</v>
      </c>
      <c r="AH3304" s="122">
        <v>0</v>
      </c>
      <c r="AI3304" s="122">
        <v>0</v>
      </c>
      <c r="AJ3304" s="122">
        <v>0</v>
      </c>
      <c r="AK3304" s="122">
        <v>0</v>
      </c>
      <c r="AL3304" s="122">
        <v>0</v>
      </c>
    </row>
    <row r="3305" spans="1:38" hidden="1" x14ac:dyDescent="0.25">
      <c r="A3305" s="122" t="s">
        <v>2013</v>
      </c>
      <c r="B3305" s="122">
        <v>1</v>
      </c>
      <c r="C3305" s="122" t="s">
        <v>2204</v>
      </c>
      <c r="D3305" s="122" t="s">
        <v>2083</v>
      </c>
      <c r="E3305" s="122">
        <v>61</v>
      </c>
      <c r="F3305" s="122">
        <v>0.16355489706199999</v>
      </c>
      <c r="G3305" s="122">
        <v>0.15011545468349999</v>
      </c>
      <c r="H3305" s="122">
        <v>0.14692044296349999</v>
      </c>
      <c r="I3305" s="122">
        <v>0.142384866813</v>
      </c>
      <c r="J3305" s="122">
        <v>0.15060058106749999</v>
      </c>
      <c r="K3305" s="122">
        <v>0.15584489969150001</v>
      </c>
      <c r="L3305" s="122">
        <v>0.15920862450949999</v>
      </c>
      <c r="M3305" s="122">
        <v>0.16490188673549999</v>
      </c>
      <c r="N3305" s="122">
        <v>0.17406549472749999</v>
      </c>
      <c r="O3305" s="122">
        <v>0.17168298350149999</v>
      </c>
      <c r="P3305" s="122">
        <v>0.19632077592550001</v>
      </c>
      <c r="Q3305" s="122">
        <v>0.21400232855199999</v>
      </c>
      <c r="R3305" s="122">
        <v>0.22776519842199999</v>
      </c>
      <c r="S3305" s="122">
        <v>0.23840572444800001</v>
      </c>
      <c r="T3305" s="122">
        <v>0.22647744266149999</v>
      </c>
      <c r="U3305" s="122">
        <v>0.25091682478900001</v>
      </c>
      <c r="V3305" s="122">
        <v>0.26596510071750001</v>
      </c>
      <c r="W3305" s="122">
        <v>0.27559894339199997</v>
      </c>
      <c r="X3305" s="122">
        <v>0.27928799919649999</v>
      </c>
      <c r="Y3305" s="122">
        <v>0.2899348725025</v>
      </c>
      <c r="Z3305" s="122">
        <v>0.261836707773</v>
      </c>
      <c r="AA3305" s="122">
        <v>0.25683782894250001</v>
      </c>
      <c r="AB3305" s="122">
        <v>0.26859950332100002</v>
      </c>
      <c r="AC3305" s="122">
        <v>0.27469818626449999</v>
      </c>
      <c r="AD3305" s="122">
        <v>0.28756356608599998</v>
      </c>
      <c r="AE3305" s="122">
        <v>0.28323585325900003</v>
      </c>
      <c r="AF3305" s="122">
        <v>0.29345502106999999</v>
      </c>
      <c r="AG3305" s="122">
        <v>0.33172776174250002</v>
      </c>
      <c r="AH3305" s="122">
        <v>0.33006224954199997</v>
      </c>
      <c r="AI3305" s="122">
        <v>0.34300057339599999</v>
      </c>
      <c r="AJ3305" s="122">
        <v>0.32283049700900002</v>
      </c>
      <c r="AK3305" s="122">
        <v>0.32265248922150003</v>
      </c>
      <c r="AL3305" s="122">
        <v>0</v>
      </c>
    </row>
    <row r="3306" spans="1:38" x14ac:dyDescent="0.25">
      <c r="A3306" s="122" t="s">
        <v>2013</v>
      </c>
      <c r="B3306" s="122">
        <v>1</v>
      </c>
      <c r="C3306" s="122" t="s">
        <v>2204</v>
      </c>
      <c r="D3306" s="122" t="s">
        <v>2084</v>
      </c>
      <c r="E3306" s="122">
        <v>61</v>
      </c>
      <c r="F3306" s="122">
        <v>1.0159510310340001</v>
      </c>
      <c r="G3306" s="122">
        <v>0.97651344777549998</v>
      </c>
      <c r="H3306" s="122">
        <v>0.99398369088600003</v>
      </c>
      <c r="I3306" s="122">
        <v>1.0035816729125</v>
      </c>
      <c r="J3306" s="122">
        <v>1.0509206061725</v>
      </c>
      <c r="K3306" s="122">
        <v>1.0946401252305</v>
      </c>
      <c r="L3306" s="122">
        <v>1.0982754236915</v>
      </c>
      <c r="M3306" s="122">
        <v>1.138815899108</v>
      </c>
      <c r="N3306" s="122">
        <v>1.160654555362</v>
      </c>
      <c r="O3306" s="122">
        <v>1.20284494916</v>
      </c>
      <c r="P3306" s="122">
        <v>1.237848024035</v>
      </c>
      <c r="Q3306" s="122">
        <v>1.2816711477314999</v>
      </c>
      <c r="R3306" s="122">
        <v>1.346315717497</v>
      </c>
      <c r="S3306" s="122">
        <v>1.3905602888194999</v>
      </c>
      <c r="T3306" s="122">
        <v>1.3175276193845</v>
      </c>
      <c r="U3306" s="122">
        <v>1.3713568028475001</v>
      </c>
      <c r="V3306" s="122">
        <v>1.4238004554345001</v>
      </c>
      <c r="W3306" s="122">
        <v>1.4257414801054999</v>
      </c>
      <c r="X3306" s="122">
        <v>1.4023646744139999</v>
      </c>
      <c r="Y3306" s="122">
        <v>1.3803340883855</v>
      </c>
      <c r="Z3306" s="122">
        <v>1.3464624789224999</v>
      </c>
      <c r="AA3306" s="122">
        <v>1.3550607845155</v>
      </c>
      <c r="AB3306" s="122">
        <v>1.4216061887339999</v>
      </c>
      <c r="AC3306" s="122">
        <v>1.3873666181585</v>
      </c>
      <c r="AD3306" s="122">
        <v>1.4059557519275001</v>
      </c>
      <c r="AE3306" s="122">
        <v>1.3870741028110001</v>
      </c>
      <c r="AF3306" s="122">
        <v>1.4079277813335001</v>
      </c>
      <c r="AG3306" s="122">
        <v>1.3987829108025001</v>
      </c>
      <c r="AH3306" s="122">
        <v>1.4248288795185</v>
      </c>
      <c r="AI3306" s="122">
        <v>1.4344145807824999</v>
      </c>
      <c r="AJ3306" s="122">
        <v>1.4478468618010001</v>
      </c>
      <c r="AK3306" s="122">
        <v>1.4476239968010001</v>
      </c>
      <c r="AL3306" s="122">
        <v>0</v>
      </c>
    </row>
    <row r="3307" spans="1:38" hidden="1" x14ac:dyDescent="0.25">
      <c r="A3307" s="122" t="s">
        <v>2013</v>
      </c>
      <c r="B3307" s="122">
        <v>1</v>
      </c>
      <c r="C3307" s="122" t="s">
        <v>2204</v>
      </c>
      <c r="D3307" s="122" t="s">
        <v>474</v>
      </c>
      <c r="E3307" s="122">
        <v>61</v>
      </c>
      <c r="F3307" s="122">
        <v>0.50680066838600002</v>
      </c>
      <c r="G3307" s="122">
        <v>0.50572182579949998</v>
      </c>
      <c r="H3307" s="122">
        <v>0.51453490594249995</v>
      </c>
      <c r="I3307" s="122">
        <v>0.50127387969000003</v>
      </c>
      <c r="J3307" s="122">
        <v>0.53758203528350001</v>
      </c>
      <c r="K3307" s="122">
        <v>0.56478626011650002</v>
      </c>
      <c r="L3307" s="122">
        <v>0.57405133332250002</v>
      </c>
      <c r="M3307" s="122">
        <v>0.59785688582649998</v>
      </c>
      <c r="N3307" s="122">
        <v>0.59561767997549997</v>
      </c>
      <c r="O3307" s="122">
        <v>0.65924460625449999</v>
      </c>
      <c r="P3307" s="122">
        <v>0.67358654916899996</v>
      </c>
      <c r="Q3307" s="122">
        <v>0.65458794760250005</v>
      </c>
      <c r="R3307" s="122">
        <v>0.67012903128449997</v>
      </c>
      <c r="S3307" s="122">
        <v>0.63585926501900003</v>
      </c>
      <c r="T3307" s="122">
        <v>0.5877011456065</v>
      </c>
      <c r="U3307" s="122">
        <v>0.61492608798049997</v>
      </c>
      <c r="V3307" s="122">
        <v>0.65610747117049995</v>
      </c>
      <c r="W3307" s="122">
        <v>0.65577823615099995</v>
      </c>
      <c r="X3307" s="122">
        <v>0.65027970355700004</v>
      </c>
      <c r="Y3307" s="122">
        <v>0.59715889339600003</v>
      </c>
      <c r="Z3307" s="122">
        <v>0.60835132739599995</v>
      </c>
      <c r="AA3307" s="122">
        <v>0.65036497467400001</v>
      </c>
      <c r="AB3307" s="122">
        <v>0.68858654864299995</v>
      </c>
      <c r="AC3307" s="122">
        <v>0.6744387500815</v>
      </c>
      <c r="AD3307" s="122">
        <v>0.67578099652000001</v>
      </c>
      <c r="AE3307" s="122">
        <v>0.68140893889599996</v>
      </c>
      <c r="AF3307" s="122">
        <v>0.70115168327900002</v>
      </c>
      <c r="AG3307" s="122">
        <v>0.74338842674299999</v>
      </c>
      <c r="AH3307" s="122">
        <v>0.75923291276750005</v>
      </c>
      <c r="AI3307" s="122">
        <v>0.79287200229999999</v>
      </c>
      <c r="AJ3307" s="122">
        <v>0.83350389413049997</v>
      </c>
      <c r="AK3307" s="122">
        <v>0.83279426706049997</v>
      </c>
      <c r="AL3307" s="122">
        <v>0</v>
      </c>
    </row>
    <row r="3308" spans="1:38" hidden="1" x14ac:dyDescent="0.25">
      <c r="A3308" s="122" t="s">
        <v>2013</v>
      </c>
      <c r="B3308" s="122">
        <v>1</v>
      </c>
      <c r="C3308" s="122" t="s">
        <v>2204</v>
      </c>
      <c r="D3308" s="122" t="s">
        <v>2085</v>
      </c>
      <c r="E3308" s="122">
        <v>61</v>
      </c>
      <c r="F3308" s="122">
        <v>1.7927426569499999E-2</v>
      </c>
      <c r="G3308" s="122">
        <v>1.75449814315E-2</v>
      </c>
      <c r="H3308" s="122">
        <v>1.7350280764000001E-2</v>
      </c>
      <c r="I3308" s="122">
        <v>1.8038707966499999E-2</v>
      </c>
      <c r="J3308" s="122">
        <v>1.8068003849000001E-2</v>
      </c>
      <c r="K3308" s="122">
        <v>1.7470777403500001E-2</v>
      </c>
      <c r="L3308" s="122">
        <v>1.7446075587499998E-2</v>
      </c>
      <c r="M3308" s="122">
        <v>1.6652398228999998E-2</v>
      </c>
      <c r="N3308" s="122">
        <v>1.6904110519499999E-2</v>
      </c>
      <c r="O3308" s="122">
        <v>1.5955164308000001E-2</v>
      </c>
      <c r="P3308" s="122">
        <v>1.5850751499000001E-2</v>
      </c>
      <c r="Q3308" s="122">
        <v>1.51409074735E-2</v>
      </c>
      <c r="R3308" s="122">
        <v>1.4810200962E-2</v>
      </c>
      <c r="S3308" s="122">
        <v>1.4348334449500001E-2</v>
      </c>
      <c r="T3308" s="122">
        <v>1.3311931321499999E-2</v>
      </c>
      <c r="U3308" s="122">
        <v>1.3399364493999999E-2</v>
      </c>
      <c r="V3308" s="122">
        <v>1.3633507788E-2</v>
      </c>
      <c r="W3308" s="122">
        <v>1.2720453812499999E-2</v>
      </c>
      <c r="X3308" s="122">
        <v>1.25690965715E-2</v>
      </c>
      <c r="Y3308" s="122">
        <v>1.25584205165E-2</v>
      </c>
      <c r="Z3308" s="122">
        <v>1.1661643370999999E-2</v>
      </c>
      <c r="AA3308" s="122">
        <v>1.1987407791499999E-2</v>
      </c>
      <c r="AB3308" s="122">
        <v>1.1991403859000001E-2</v>
      </c>
      <c r="AC3308" s="122">
        <v>1.17744443575E-2</v>
      </c>
      <c r="AD3308" s="122">
        <v>1.2404947727500001E-2</v>
      </c>
      <c r="AE3308" s="122">
        <v>1.22815139605E-2</v>
      </c>
      <c r="AF3308" s="122">
        <v>1.2587148053500001E-2</v>
      </c>
      <c r="AG3308" s="122">
        <v>1.2267152762500001E-2</v>
      </c>
      <c r="AH3308" s="122">
        <v>1.28629779675E-2</v>
      </c>
      <c r="AI3308" s="122">
        <v>1.1621840370999999E-2</v>
      </c>
      <c r="AJ3308" s="122">
        <v>1.17709146635E-2</v>
      </c>
      <c r="AK3308" s="122">
        <v>1.1749859168000001E-2</v>
      </c>
      <c r="AL3308" s="122">
        <v>0</v>
      </c>
    </row>
    <row r="3309" spans="1:38" hidden="1" x14ac:dyDescent="0.25">
      <c r="A3309" s="122" t="s">
        <v>2013</v>
      </c>
      <c r="B3309" s="122">
        <v>1</v>
      </c>
      <c r="C3309" s="122" t="s">
        <v>2204</v>
      </c>
      <c r="D3309" s="122" t="s">
        <v>2087</v>
      </c>
      <c r="E3309" s="122">
        <v>61</v>
      </c>
      <c r="F3309" s="122">
        <v>2.8508970061500001E-2</v>
      </c>
      <c r="G3309" s="122">
        <v>2.9353861664499999E-2</v>
      </c>
      <c r="H3309" s="122">
        <v>3.0251087534499999E-2</v>
      </c>
      <c r="I3309" s="122">
        <v>3.0861976452499999E-2</v>
      </c>
      <c r="J3309" s="122">
        <v>3.0705313911499998E-2</v>
      </c>
      <c r="K3309" s="122">
        <v>3.11542730955E-2</v>
      </c>
      <c r="L3309" s="122">
        <v>3.0685624226000002E-2</v>
      </c>
      <c r="M3309" s="122">
        <v>2.9815704221000001E-2</v>
      </c>
      <c r="N3309" s="122">
        <v>2.9723284993999999E-2</v>
      </c>
      <c r="O3309" s="122">
        <v>2.9433933666999999E-2</v>
      </c>
      <c r="P3309" s="122">
        <v>2.8468839600999999E-2</v>
      </c>
      <c r="Q3309" s="122">
        <v>2.9054201705000001E-2</v>
      </c>
      <c r="R3309" s="122">
        <v>2.8812066567499999E-2</v>
      </c>
      <c r="S3309" s="122">
        <v>2.8624929053000001E-2</v>
      </c>
      <c r="T3309" s="122">
        <v>2.7017753210500001E-2</v>
      </c>
      <c r="U3309" s="122">
        <v>2.7001881459499999E-2</v>
      </c>
      <c r="V3309" s="122">
        <v>2.6184855613500001E-2</v>
      </c>
      <c r="W3309" s="122">
        <v>2.57244686755E-2</v>
      </c>
      <c r="X3309" s="122">
        <v>2.4796300663499998E-2</v>
      </c>
      <c r="Y3309" s="122">
        <v>2.3975829605500001E-2</v>
      </c>
      <c r="Z3309" s="122">
        <v>2.3987889172499999E-2</v>
      </c>
      <c r="AA3309" s="122">
        <v>2.2535943651999998E-2</v>
      </c>
      <c r="AB3309" s="122">
        <v>2.2466420425000001E-2</v>
      </c>
      <c r="AC3309" s="122">
        <v>2.2648938539000001E-2</v>
      </c>
      <c r="AD3309" s="122">
        <v>2.4915976015000001E-2</v>
      </c>
      <c r="AE3309" s="122">
        <v>2.5476301767000002E-2</v>
      </c>
      <c r="AF3309" s="122">
        <v>2.6730120832499999E-2</v>
      </c>
      <c r="AG3309" s="122">
        <v>2.74615881955E-2</v>
      </c>
      <c r="AH3309" s="122">
        <v>2.79966007765E-2</v>
      </c>
      <c r="AI3309" s="122">
        <v>2.7263378928000001E-2</v>
      </c>
      <c r="AJ3309" s="122">
        <v>2.5514338409500001E-2</v>
      </c>
      <c r="AK3309" s="122">
        <v>2.5353638805500001E-2</v>
      </c>
      <c r="AL3309" s="122">
        <v>0</v>
      </c>
    </row>
    <row r="3310" spans="1:38" hidden="1" x14ac:dyDescent="0.25">
      <c r="A3310" s="122" t="s">
        <v>2013</v>
      </c>
      <c r="B3310" s="122">
        <v>1</v>
      </c>
      <c r="C3310" s="122" t="s">
        <v>2204</v>
      </c>
      <c r="D3310" s="122" t="s">
        <v>2088</v>
      </c>
      <c r="E3310" s="122">
        <v>61</v>
      </c>
      <c r="F3310" s="122">
        <v>9.2579634096999999E-2</v>
      </c>
      <c r="G3310" s="122">
        <v>8.5790830442000005E-2</v>
      </c>
      <c r="H3310" s="122">
        <v>8.2785187721999998E-2</v>
      </c>
      <c r="I3310" s="122">
        <v>8.5991160769500002E-2</v>
      </c>
      <c r="J3310" s="122">
        <v>8.8852889276999997E-2</v>
      </c>
      <c r="K3310" s="122">
        <v>9.0127873760000005E-2</v>
      </c>
      <c r="L3310" s="122">
        <v>8.7456931870000004E-2</v>
      </c>
      <c r="M3310" s="122">
        <v>8.9536515501000002E-2</v>
      </c>
      <c r="N3310" s="122">
        <v>8.7706896114499999E-2</v>
      </c>
      <c r="O3310" s="122">
        <v>8.1820647452999995E-2</v>
      </c>
      <c r="P3310" s="122">
        <v>8.1295330135499999E-2</v>
      </c>
      <c r="Q3310" s="122">
        <v>7.9682370668000005E-2</v>
      </c>
      <c r="R3310" s="122">
        <v>7.7979465669000006E-2</v>
      </c>
      <c r="S3310" s="122">
        <v>7.4142258222499993E-2</v>
      </c>
      <c r="T3310" s="122">
        <v>7.0008457900000001E-2</v>
      </c>
      <c r="U3310" s="122">
        <v>6.9632923484999998E-2</v>
      </c>
      <c r="V3310" s="122">
        <v>6.8562275096000005E-2</v>
      </c>
      <c r="W3310" s="122">
        <v>6.3035900276999998E-2</v>
      </c>
      <c r="X3310" s="122">
        <v>5.9641337223499999E-2</v>
      </c>
      <c r="Y3310" s="122">
        <v>5.9158628567E-2</v>
      </c>
      <c r="Z3310" s="122">
        <v>5.5871890144500003E-2</v>
      </c>
      <c r="AA3310" s="122">
        <v>5.8618948408500002E-2</v>
      </c>
      <c r="AB3310" s="122">
        <v>5.6168912665000001E-2</v>
      </c>
      <c r="AC3310" s="122">
        <v>5.6313493670500002E-2</v>
      </c>
      <c r="AD3310" s="122">
        <v>5.8651650919000001E-2</v>
      </c>
      <c r="AE3310" s="122">
        <v>5.9012307041499998E-2</v>
      </c>
      <c r="AF3310" s="122">
        <v>5.8573346970000002E-2</v>
      </c>
      <c r="AG3310" s="122">
        <v>5.6115074310999997E-2</v>
      </c>
      <c r="AH3310" s="122">
        <v>5.7460732571500001E-2</v>
      </c>
      <c r="AI3310" s="122">
        <v>6.0485308985E-2</v>
      </c>
      <c r="AJ3310" s="122">
        <v>6.0251652628499998E-2</v>
      </c>
      <c r="AK3310" s="122">
        <v>5.9972570051500002E-2</v>
      </c>
      <c r="AL3310" s="122">
        <v>0</v>
      </c>
    </row>
    <row r="3311" spans="1:38" hidden="1" x14ac:dyDescent="0.25">
      <c r="A3311" s="122" t="s">
        <v>2013</v>
      </c>
      <c r="B3311" s="122">
        <v>1</v>
      </c>
      <c r="C3311" s="122" t="s">
        <v>2204</v>
      </c>
      <c r="D3311" s="122" t="s">
        <v>2089</v>
      </c>
      <c r="E3311" s="122">
        <v>61</v>
      </c>
      <c r="F3311" s="122">
        <v>0.162880197999</v>
      </c>
      <c r="G3311" s="122">
        <v>0.16737549536849999</v>
      </c>
      <c r="H3311" s="122">
        <v>0.17055066089400001</v>
      </c>
      <c r="I3311" s="122">
        <v>0.17219103681100001</v>
      </c>
      <c r="J3311" s="122">
        <v>0.17399060339549999</v>
      </c>
      <c r="K3311" s="122">
        <v>0.17863662476200001</v>
      </c>
      <c r="L3311" s="122">
        <v>0.18151977849299999</v>
      </c>
      <c r="M3311" s="122">
        <v>0.18089685311600001</v>
      </c>
      <c r="N3311" s="122">
        <v>0.1813565035395</v>
      </c>
      <c r="O3311" s="122">
        <v>0.18009511591499999</v>
      </c>
      <c r="P3311" s="122">
        <v>0.17907328651500001</v>
      </c>
      <c r="Q3311" s="122">
        <v>0.17914132852449999</v>
      </c>
      <c r="R3311" s="122">
        <v>0.182125234858</v>
      </c>
      <c r="S3311" s="122">
        <v>0.17657024523299999</v>
      </c>
      <c r="T3311" s="122">
        <v>0.17729307195300001</v>
      </c>
      <c r="U3311" s="122">
        <v>0.1778233490635</v>
      </c>
      <c r="V3311" s="122">
        <v>0.17786817251500001</v>
      </c>
      <c r="W3311" s="122">
        <v>0.1806771949075</v>
      </c>
      <c r="X3311" s="122">
        <v>0.17773851882700001</v>
      </c>
      <c r="Y3311" s="122">
        <v>0.17379773570650001</v>
      </c>
      <c r="Z3311" s="122">
        <v>0.1692484787985</v>
      </c>
      <c r="AA3311" s="122">
        <v>0.17334112642300001</v>
      </c>
      <c r="AB3311" s="122">
        <v>0.17591559675900001</v>
      </c>
      <c r="AC3311" s="122">
        <v>0.17378716263050001</v>
      </c>
      <c r="AD3311" s="122">
        <v>0.172750914289</v>
      </c>
      <c r="AE3311" s="122">
        <v>0.17554818695249999</v>
      </c>
      <c r="AF3311" s="122">
        <v>0.17778860038200001</v>
      </c>
      <c r="AG3311" s="122">
        <v>0.179251910401</v>
      </c>
      <c r="AH3311" s="122">
        <v>0.1779860304435</v>
      </c>
      <c r="AI3311" s="122">
        <v>0.179536257309</v>
      </c>
      <c r="AJ3311" s="122">
        <v>0.17595917977200001</v>
      </c>
      <c r="AK3311" s="122">
        <v>0.17493258437350001</v>
      </c>
      <c r="AL3311" s="122">
        <v>0</v>
      </c>
    </row>
    <row r="3312" spans="1:38" hidden="1" x14ac:dyDescent="0.25">
      <c r="A3312" s="122" t="s">
        <v>2013</v>
      </c>
      <c r="B3312" s="122">
        <v>1</v>
      </c>
      <c r="C3312" s="122" t="s">
        <v>2204</v>
      </c>
      <c r="D3312" s="122" t="s">
        <v>2136</v>
      </c>
      <c r="E3312" s="122">
        <v>61</v>
      </c>
      <c r="F3312" s="122">
        <v>0</v>
      </c>
      <c r="G3312" s="122">
        <v>0</v>
      </c>
      <c r="H3312" s="122">
        <v>0</v>
      </c>
      <c r="I3312" s="122">
        <v>0</v>
      </c>
      <c r="J3312" s="122">
        <v>0</v>
      </c>
      <c r="K3312" s="122">
        <v>0</v>
      </c>
      <c r="L3312" s="122">
        <v>0</v>
      </c>
      <c r="M3312" s="122">
        <v>0</v>
      </c>
      <c r="N3312" s="122">
        <v>0</v>
      </c>
      <c r="O3312" s="122">
        <v>0</v>
      </c>
      <c r="P3312" s="122">
        <v>0</v>
      </c>
      <c r="Q3312" s="122">
        <v>0</v>
      </c>
      <c r="R3312" s="122">
        <v>0</v>
      </c>
      <c r="S3312" s="122">
        <v>0</v>
      </c>
      <c r="T3312" s="122">
        <v>0</v>
      </c>
      <c r="U3312" s="122">
        <v>0</v>
      </c>
      <c r="V3312" s="122">
        <v>0</v>
      </c>
      <c r="W3312" s="122">
        <v>0</v>
      </c>
      <c r="X3312" s="122">
        <v>0</v>
      </c>
      <c r="Y3312" s="122">
        <v>0</v>
      </c>
      <c r="Z3312" s="122">
        <v>0</v>
      </c>
      <c r="AA3312" s="122">
        <v>0</v>
      </c>
      <c r="AB3312" s="122">
        <v>0</v>
      </c>
      <c r="AC3312" s="122">
        <v>0</v>
      </c>
      <c r="AD3312" s="122">
        <v>0</v>
      </c>
      <c r="AE3312" s="122">
        <v>0</v>
      </c>
      <c r="AF3312" s="122">
        <v>0</v>
      </c>
      <c r="AG3312" s="122">
        <v>0</v>
      </c>
      <c r="AH3312" s="122">
        <v>0</v>
      </c>
      <c r="AI3312" s="122">
        <v>0</v>
      </c>
      <c r="AJ3312" s="122">
        <v>0</v>
      </c>
      <c r="AK3312" s="122">
        <v>0</v>
      </c>
      <c r="AL3312" s="122">
        <v>0</v>
      </c>
    </row>
    <row r="3313" spans="1:38" hidden="1" x14ac:dyDescent="0.25">
      <c r="A3313" s="122" t="s">
        <v>2013</v>
      </c>
      <c r="B3313" s="122">
        <v>1</v>
      </c>
      <c r="C3313" s="122" t="s">
        <v>2204</v>
      </c>
      <c r="D3313" s="122" t="s">
        <v>2090</v>
      </c>
      <c r="E3313" s="122">
        <v>61</v>
      </c>
      <c r="F3313" s="122">
        <v>1.8490884435999999E-2</v>
      </c>
      <c r="G3313" s="122">
        <v>1.9974952753E-2</v>
      </c>
      <c r="H3313" s="122">
        <v>1.40330461415E-2</v>
      </c>
      <c r="I3313" s="122">
        <v>1.08267569755E-2</v>
      </c>
      <c r="J3313" s="122">
        <v>1.0141906292500001E-2</v>
      </c>
      <c r="K3313" s="122">
        <v>9.5503456529999996E-3</v>
      </c>
      <c r="L3313" s="122">
        <v>9.1343561260000001E-3</v>
      </c>
      <c r="M3313" s="122">
        <v>9.3592596914999996E-3</v>
      </c>
      <c r="N3313" s="122">
        <v>8.4066615945000006E-3</v>
      </c>
      <c r="O3313" s="122">
        <v>7.6787515915000002E-3</v>
      </c>
      <c r="P3313" s="122">
        <v>7.7405176590000001E-3</v>
      </c>
      <c r="Q3313" s="122">
        <v>6.3583239809999999E-3</v>
      </c>
      <c r="R3313" s="122">
        <v>6.3575193614999999E-3</v>
      </c>
      <c r="S3313" s="122">
        <v>6.1375055229999998E-3</v>
      </c>
      <c r="T3313" s="122">
        <v>5.0548602395000001E-3</v>
      </c>
      <c r="U3313" s="122">
        <v>4.8111905929999997E-3</v>
      </c>
      <c r="V3313" s="122">
        <v>4.3889047190000001E-3</v>
      </c>
      <c r="W3313" s="122">
        <v>3.3608997855000002E-3</v>
      </c>
      <c r="X3313" s="122">
        <v>2.7698952749999999E-3</v>
      </c>
      <c r="Y3313" s="122">
        <v>3.3645177245E-3</v>
      </c>
      <c r="Z3313" s="122">
        <v>3.0717714294999999E-3</v>
      </c>
      <c r="AA3313" s="122">
        <v>3.2040970329999998E-3</v>
      </c>
      <c r="AB3313" s="122">
        <v>3.3476016615000001E-3</v>
      </c>
      <c r="AC3313" s="122">
        <v>4.0272943845000003E-3</v>
      </c>
      <c r="AD3313" s="122">
        <v>3.0369138065000001E-3</v>
      </c>
      <c r="AE3313" s="122">
        <v>3.2183995864999999E-3</v>
      </c>
      <c r="AF3313" s="122">
        <v>3.3680581775000001E-3</v>
      </c>
      <c r="AG3313" s="122">
        <v>3.4967541289999998E-3</v>
      </c>
      <c r="AH3313" s="122">
        <v>3.5044431570000001E-3</v>
      </c>
      <c r="AI3313" s="122">
        <v>3.0137689714999998E-3</v>
      </c>
      <c r="AJ3313" s="122">
        <v>2.8422286150000002E-3</v>
      </c>
      <c r="AK3313" s="122">
        <v>2.8208069955000001E-3</v>
      </c>
      <c r="AL3313" s="122">
        <v>0</v>
      </c>
    </row>
    <row r="3314" spans="1:38" hidden="1" x14ac:dyDescent="0.25">
      <c r="A3314" s="122" t="s">
        <v>2013</v>
      </c>
      <c r="B3314" s="122">
        <v>1</v>
      </c>
      <c r="C3314" s="122" t="s">
        <v>2204</v>
      </c>
      <c r="D3314" s="122" t="s">
        <v>2091</v>
      </c>
      <c r="E3314" s="122">
        <v>61</v>
      </c>
      <c r="F3314" s="122">
        <v>0.89746796196900003</v>
      </c>
      <c r="G3314" s="122">
        <v>0.90882456323049998</v>
      </c>
      <c r="H3314" s="122">
        <v>0.88314619249750004</v>
      </c>
      <c r="I3314" s="122">
        <v>0.83328262763700001</v>
      </c>
      <c r="J3314" s="122">
        <v>0.87192856136999997</v>
      </c>
      <c r="K3314" s="122">
        <v>0.88823100150000001</v>
      </c>
      <c r="L3314" s="122">
        <v>0.83686814102499996</v>
      </c>
      <c r="M3314" s="122">
        <v>0.88178443935600004</v>
      </c>
      <c r="N3314" s="122">
        <v>0.92394839542899998</v>
      </c>
      <c r="O3314" s="122">
        <v>1.0094885707979999</v>
      </c>
      <c r="P3314" s="122">
        <v>1.0419957847250001</v>
      </c>
      <c r="Q3314" s="122">
        <v>1.009830447563</v>
      </c>
      <c r="R3314" s="122">
        <v>1.0336946276600001</v>
      </c>
      <c r="S3314" s="122">
        <v>1.0926927869080001</v>
      </c>
      <c r="T3314" s="122">
        <v>1.051106105563</v>
      </c>
      <c r="U3314" s="122">
        <v>1.0843166564669999</v>
      </c>
      <c r="V3314" s="122">
        <v>1.171463968114</v>
      </c>
      <c r="W3314" s="122">
        <v>1.2319012421655</v>
      </c>
      <c r="X3314" s="122">
        <v>1.275934589037</v>
      </c>
      <c r="Y3314" s="122">
        <v>1.3010494272794999</v>
      </c>
      <c r="Z3314" s="122">
        <v>1.33428965132</v>
      </c>
      <c r="AA3314" s="122">
        <v>1.3570919585295</v>
      </c>
      <c r="AB3314" s="122">
        <v>1.346520804124</v>
      </c>
      <c r="AC3314" s="122">
        <v>1.3341424327164999</v>
      </c>
      <c r="AD3314" s="122">
        <v>1.3435444407504999</v>
      </c>
      <c r="AE3314" s="122">
        <v>1.370677922429</v>
      </c>
      <c r="AF3314" s="122">
        <v>1.4233451653739999</v>
      </c>
      <c r="AG3314" s="122">
        <v>1.4850837945355</v>
      </c>
      <c r="AH3314" s="122">
        <v>1.5200218895290001</v>
      </c>
      <c r="AI3314" s="122">
        <v>1.5577468479595</v>
      </c>
      <c r="AJ3314" s="122">
        <v>1.534026728408</v>
      </c>
      <c r="AK3314" s="122">
        <v>1.508752279738</v>
      </c>
      <c r="AL3314" s="122">
        <v>0</v>
      </c>
    </row>
    <row r="3315" spans="1:38" hidden="1" x14ac:dyDescent="0.25">
      <c r="A3315" s="122" t="s">
        <v>2013</v>
      </c>
      <c r="B3315" s="122">
        <v>1</v>
      </c>
      <c r="C3315" s="122" t="s">
        <v>2204</v>
      </c>
      <c r="D3315" s="122" t="s">
        <v>2092</v>
      </c>
      <c r="E3315" s="122">
        <v>61</v>
      </c>
      <c r="F3315" s="122">
        <v>0.21185037721050001</v>
      </c>
      <c r="G3315" s="122">
        <v>0.2469118184945</v>
      </c>
      <c r="H3315" s="122">
        <v>0.24795607367850001</v>
      </c>
      <c r="I3315" s="122">
        <v>0.24832478137549999</v>
      </c>
      <c r="J3315" s="122">
        <v>0.26354342106049999</v>
      </c>
      <c r="K3315" s="122">
        <v>0.28914141851250003</v>
      </c>
      <c r="L3315" s="122">
        <v>0.2917853688275</v>
      </c>
      <c r="M3315" s="122">
        <v>0.30782242958349998</v>
      </c>
      <c r="N3315" s="122">
        <v>0.33261866158550002</v>
      </c>
      <c r="O3315" s="122">
        <v>0.35060540586099997</v>
      </c>
      <c r="P3315" s="122">
        <v>0.38910169655850002</v>
      </c>
      <c r="Q3315" s="122">
        <v>0.39899866263549999</v>
      </c>
      <c r="R3315" s="122">
        <v>0.42516272422899998</v>
      </c>
      <c r="S3315" s="122">
        <v>0.439529275547</v>
      </c>
      <c r="T3315" s="122">
        <v>0.41567604805899999</v>
      </c>
      <c r="U3315" s="122">
        <v>0.45907735265249999</v>
      </c>
      <c r="V3315" s="122">
        <v>0.48229756881050001</v>
      </c>
      <c r="W3315" s="122">
        <v>0.4851651892485</v>
      </c>
      <c r="X3315" s="122">
        <v>0.497186835888</v>
      </c>
      <c r="Y3315" s="122">
        <v>0.48443350233299998</v>
      </c>
      <c r="Z3315" s="122">
        <v>0.4970856805385</v>
      </c>
      <c r="AA3315" s="122">
        <v>0.53319839664449997</v>
      </c>
      <c r="AB3315" s="122">
        <v>0.52041710574849998</v>
      </c>
      <c r="AC3315" s="122">
        <v>0.53492899252699999</v>
      </c>
      <c r="AD3315" s="122">
        <v>0.51127832603050005</v>
      </c>
      <c r="AE3315" s="122">
        <v>0.55452581961549996</v>
      </c>
      <c r="AF3315" s="122">
        <v>0.56901453413150005</v>
      </c>
      <c r="AG3315" s="122">
        <v>0.58666446165800001</v>
      </c>
      <c r="AH3315" s="122">
        <v>0.58260709231749996</v>
      </c>
      <c r="AI3315" s="122">
        <v>0.6164272465185</v>
      </c>
      <c r="AJ3315" s="122">
        <v>0.63088312252599998</v>
      </c>
      <c r="AK3315" s="122">
        <v>0.63025666014100001</v>
      </c>
      <c r="AL3315" s="122">
        <v>0</v>
      </c>
    </row>
    <row r="3316" spans="1:38" hidden="1" x14ac:dyDescent="0.25">
      <c r="A3316" s="122" t="s">
        <v>2013</v>
      </c>
      <c r="B3316" s="122">
        <v>1</v>
      </c>
      <c r="C3316" s="122" t="s">
        <v>2204</v>
      </c>
      <c r="D3316" s="122" t="s">
        <v>2093</v>
      </c>
      <c r="E3316" s="122">
        <v>61</v>
      </c>
      <c r="F3316" s="122">
        <v>0.36203945512149999</v>
      </c>
      <c r="G3316" s="122">
        <v>0.37910840963300002</v>
      </c>
      <c r="H3316" s="122">
        <v>0.38018908228300002</v>
      </c>
      <c r="I3316" s="122">
        <v>0.35794618644300003</v>
      </c>
      <c r="J3316" s="122">
        <v>0.37054713938</v>
      </c>
      <c r="K3316" s="122">
        <v>0.35516512255749999</v>
      </c>
      <c r="L3316" s="122">
        <v>0.334272559207</v>
      </c>
      <c r="M3316" s="122">
        <v>0.31376616972999999</v>
      </c>
      <c r="N3316" s="122">
        <v>0.31075365004799999</v>
      </c>
      <c r="O3316" s="122">
        <v>0.30300606356699999</v>
      </c>
      <c r="P3316" s="122">
        <v>0.29682835354249998</v>
      </c>
      <c r="Q3316" s="122">
        <v>0.285522003277</v>
      </c>
      <c r="R3316" s="122">
        <v>0.2843038109705</v>
      </c>
      <c r="S3316" s="122">
        <v>0.2820133550735</v>
      </c>
      <c r="T3316" s="122">
        <v>0.26361124364999999</v>
      </c>
      <c r="U3316" s="122">
        <v>0.27032498041050002</v>
      </c>
      <c r="V3316" s="122">
        <v>0.27916904631450001</v>
      </c>
      <c r="W3316" s="122">
        <v>0.275835217498</v>
      </c>
      <c r="X3316" s="122">
        <v>0.2590215701345</v>
      </c>
      <c r="Y3316" s="122">
        <v>0.28203560161149999</v>
      </c>
      <c r="Z3316" s="122">
        <v>0.29520809043649998</v>
      </c>
      <c r="AA3316" s="122">
        <v>0.29146665624250001</v>
      </c>
      <c r="AB3316" s="122">
        <v>0.29179390039649999</v>
      </c>
      <c r="AC3316" s="122">
        <v>0.29893580237400003</v>
      </c>
      <c r="AD3316" s="122">
        <v>0.30671895924850001</v>
      </c>
      <c r="AE3316" s="122">
        <v>0.31156155689949999</v>
      </c>
      <c r="AF3316" s="122">
        <v>0.32343169633449997</v>
      </c>
      <c r="AG3316" s="122">
        <v>0.34727132033899999</v>
      </c>
      <c r="AH3316" s="122">
        <v>0.32518560114</v>
      </c>
      <c r="AI3316" s="122">
        <v>0.32735963024100001</v>
      </c>
      <c r="AJ3316" s="122">
        <v>0.32841739345549997</v>
      </c>
      <c r="AK3316" s="122">
        <v>0.32274654413449999</v>
      </c>
      <c r="AL3316" s="122">
        <v>0</v>
      </c>
    </row>
    <row r="3317" spans="1:38" hidden="1" x14ac:dyDescent="0.25">
      <c r="A3317" s="122" t="s">
        <v>2013</v>
      </c>
      <c r="B3317" s="122">
        <v>1</v>
      </c>
      <c r="C3317" s="122" t="s">
        <v>2204</v>
      </c>
      <c r="D3317" s="122" t="s">
        <v>2094</v>
      </c>
      <c r="E3317" s="122">
        <v>61</v>
      </c>
      <c r="F3317" s="122">
        <v>0.32256679527049997</v>
      </c>
      <c r="G3317" s="122">
        <v>0.31607601074800001</v>
      </c>
      <c r="H3317" s="122">
        <v>0.31203779491849998</v>
      </c>
      <c r="I3317" s="122">
        <v>0.30057498176300002</v>
      </c>
      <c r="J3317" s="122">
        <v>0.29975819290650002</v>
      </c>
      <c r="K3317" s="122">
        <v>0.30721925908199998</v>
      </c>
      <c r="L3317" s="122">
        <v>0.29064970602750001</v>
      </c>
      <c r="M3317" s="122">
        <v>0.29276462139300002</v>
      </c>
      <c r="N3317" s="122">
        <v>0.28304706781549999</v>
      </c>
      <c r="O3317" s="122">
        <v>0.27617245260250001</v>
      </c>
      <c r="P3317" s="122">
        <v>0.25719323326850002</v>
      </c>
      <c r="Q3317" s="122">
        <v>0.25024245384900001</v>
      </c>
      <c r="R3317" s="122">
        <v>0.25756778222799998</v>
      </c>
      <c r="S3317" s="122">
        <v>0.25081503500300001</v>
      </c>
      <c r="T3317" s="122">
        <v>0.2439185805305</v>
      </c>
      <c r="U3317" s="122">
        <v>0.25503267613149999</v>
      </c>
      <c r="V3317" s="122">
        <v>0.26288977251099999</v>
      </c>
      <c r="W3317" s="122">
        <v>0.26943372369200003</v>
      </c>
      <c r="X3317" s="122">
        <v>0.26687155749149999</v>
      </c>
      <c r="Y3317" s="122">
        <v>0.26526252386650001</v>
      </c>
      <c r="Z3317" s="122">
        <v>0.27414456109050001</v>
      </c>
      <c r="AA3317" s="122">
        <v>0.27687772474200001</v>
      </c>
      <c r="AB3317" s="122">
        <v>0.27773263061550002</v>
      </c>
      <c r="AC3317" s="122">
        <v>0.26057262446250001</v>
      </c>
      <c r="AD3317" s="122">
        <v>0.27945262763750001</v>
      </c>
      <c r="AE3317" s="122">
        <v>0.2983016089585</v>
      </c>
      <c r="AF3317" s="122">
        <v>0.31182547347349998</v>
      </c>
      <c r="AG3317" s="122">
        <v>0.32297056339500002</v>
      </c>
      <c r="AH3317" s="122">
        <v>0.31151823676649998</v>
      </c>
      <c r="AI3317" s="122">
        <v>0.31963057968850001</v>
      </c>
      <c r="AJ3317" s="122">
        <v>0.31975120758249997</v>
      </c>
      <c r="AK3317" s="122">
        <v>0.314716956923</v>
      </c>
      <c r="AL3317" s="122">
        <v>0</v>
      </c>
    </row>
    <row r="3318" spans="1:38" hidden="1" x14ac:dyDescent="0.25">
      <c r="A3318" s="122" t="s">
        <v>2013</v>
      </c>
      <c r="B3318" s="122">
        <v>1</v>
      </c>
      <c r="C3318" s="122" t="s">
        <v>2204</v>
      </c>
      <c r="D3318" s="122" t="s">
        <v>2095</v>
      </c>
      <c r="E3318" s="122">
        <v>61</v>
      </c>
      <c r="F3318" s="122">
        <v>0.80536225413700002</v>
      </c>
      <c r="G3318" s="122">
        <v>0.86378629904699999</v>
      </c>
      <c r="H3318" s="122">
        <v>0.89654744318199997</v>
      </c>
      <c r="I3318" s="122">
        <v>0.88016241336400003</v>
      </c>
      <c r="J3318" s="122">
        <v>0.94352061013900002</v>
      </c>
      <c r="K3318" s="122">
        <v>1.0278668720244999</v>
      </c>
      <c r="L3318" s="122">
        <v>1.0586513936940001</v>
      </c>
      <c r="M3318" s="122">
        <v>1.0601473031119999</v>
      </c>
      <c r="N3318" s="122">
        <v>1.0925714041350001</v>
      </c>
      <c r="O3318" s="122">
        <v>1.1460809811149999</v>
      </c>
      <c r="P3318" s="122">
        <v>1.215191937598</v>
      </c>
      <c r="Q3318" s="122">
        <v>1.218831998427</v>
      </c>
      <c r="R3318" s="122">
        <v>1.2858405720570001</v>
      </c>
      <c r="S3318" s="122">
        <v>1.260155795532</v>
      </c>
      <c r="T3318" s="122">
        <v>1.2499605769105</v>
      </c>
      <c r="U3318" s="122">
        <v>1.2490596621875001</v>
      </c>
      <c r="V3318" s="122">
        <v>1.3393752926344999</v>
      </c>
      <c r="W3318" s="122">
        <v>1.3450759458165</v>
      </c>
      <c r="X3318" s="122">
        <v>1.3192108257940001</v>
      </c>
      <c r="Y3318" s="122">
        <v>1.2761337309455001</v>
      </c>
      <c r="Z3318" s="122">
        <v>1.2963914875645</v>
      </c>
      <c r="AA3318" s="122">
        <v>1.3159476669654999</v>
      </c>
      <c r="AB3318" s="122">
        <v>1.279043733443</v>
      </c>
      <c r="AC3318" s="122">
        <v>1.2838271790660001</v>
      </c>
      <c r="AD3318" s="122">
        <v>1.28554003084</v>
      </c>
      <c r="AE3318" s="122">
        <v>1.3361438647470001</v>
      </c>
      <c r="AF3318" s="122">
        <v>1.4354403724095</v>
      </c>
      <c r="AG3318" s="122">
        <v>1.5462079415115</v>
      </c>
      <c r="AH3318" s="122">
        <v>1.594837206067</v>
      </c>
      <c r="AI3318" s="122">
        <v>1.6076393540530001</v>
      </c>
      <c r="AJ3318" s="122">
        <v>1.64800294295</v>
      </c>
      <c r="AK3318" s="122">
        <v>1.6456448582050001</v>
      </c>
      <c r="AL3318" s="122">
        <v>0</v>
      </c>
    </row>
    <row r="3319" spans="1:38" hidden="1" x14ac:dyDescent="0.25">
      <c r="A3319" s="122" t="s">
        <v>2013</v>
      </c>
      <c r="B3319" s="122">
        <v>1</v>
      </c>
      <c r="C3319" s="122" t="s">
        <v>2204</v>
      </c>
      <c r="D3319" s="122" t="s">
        <v>2096</v>
      </c>
      <c r="E3319" s="122">
        <v>61</v>
      </c>
      <c r="F3319" s="122">
        <v>6.7325783479499995E-2</v>
      </c>
      <c r="G3319" s="122">
        <v>7.3566864570500004E-2</v>
      </c>
      <c r="H3319" s="122">
        <v>7.4775525462999995E-2</v>
      </c>
      <c r="I3319" s="122">
        <v>7.2546752608999995E-2</v>
      </c>
      <c r="J3319" s="122">
        <v>7.5981267751500006E-2</v>
      </c>
      <c r="K3319" s="122">
        <v>7.7433936509999995E-2</v>
      </c>
      <c r="L3319" s="122">
        <v>6.8349823562499995E-2</v>
      </c>
      <c r="M3319" s="122">
        <v>6.7205116842499996E-2</v>
      </c>
      <c r="N3319" s="122">
        <v>7.2149843585500001E-2</v>
      </c>
      <c r="O3319" s="122">
        <v>7.0483941994000002E-2</v>
      </c>
      <c r="P3319" s="122">
        <v>7.3129065517000005E-2</v>
      </c>
      <c r="Q3319" s="122">
        <v>7.5993927278500004E-2</v>
      </c>
      <c r="R3319" s="122">
        <v>7.5867985419E-2</v>
      </c>
      <c r="S3319" s="122">
        <v>7.6530802173500001E-2</v>
      </c>
      <c r="T3319" s="122">
        <v>7.4006802094500002E-2</v>
      </c>
      <c r="U3319" s="122">
        <v>7.6448240151499994E-2</v>
      </c>
      <c r="V3319" s="122">
        <v>7.7134657832499995E-2</v>
      </c>
      <c r="W3319" s="122">
        <v>7.9123402749499999E-2</v>
      </c>
      <c r="X3319" s="122">
        <v>7.6870618298500004E-2</v>
      </c>
      <c r="Y3319" s="122">
        <v>7.7241176093000005E-2</v>
      </c>
      <c r="Z3319" s="122">
        <v>7.5976445414000005E-2</v>
      </c>
      <c r="AA3319" s="122">
        <v>7.4970444967499994E-2</v>
      </c>
      <c r="AB3319" s="122">
        <v>7.4132028533499997E-2</v>
      </c>
      <c r="AC3319" s="122">
        <v>7.6884124792000005E-2</v>
      </c>
      <c r="AD3319" s="122">
        <v>7.6379862122E-2</v>
      </c>
      <c r="AE3319" s="122">
        <v>7.9365828486000004E-2</v>
      </c>
      <c r="AF3319" s="122">
        <v>7.9816673303999996E-2</v>
      </c>
      <c r="AG3319" s="122">
        <v>7.9999677692999996E-2</v>
      </c>
      <c r="AH3319" s="122">
        <v>7.77834141905E-2</v>
      </c>
      <c r="AI3319" s="122">
        <v>8.0052281358999999E-2</v>
      </c>
      <c r="AJ3319" s="122">
        <v>7.9455190275500007E-2</v>
      </c>
      <c r="AK3319" s="122">
        <v>7.8541328632999993E-2</v>
      </c>
      <c r="AL3319" s="122">
        <v>0</v>
      </c>
    </row>
    <row r="3320" spans="1:38" hidden="1" x14ac:dyDescent="0.25">
      <c r="A3320" s="122" t="s">
        <v>2013</v>
      </c>
      <c r="B3320" s="122">
        <v>1</v>
      </c>
      <c r="C3320" s="122" t="s">
        <v>2204</v>
      </c>
      <c r="D3320" s="122" t="s">
        <v>2097</v>
      </c>
      <c r="E3320" s="122">
        <v>61</v>
      </c>
      <c r="F3320" s="122">
        <v>3.3223189363500001E-2</v>
      </c>
      <c r="G3320" s="122">
        <v>3.1864998988E-2</v>
      </c>
      <c r="H3320" s="122">
        <v>3.3569106980999998E-2</v>
      </c>
      <c r="I3320" s="122">
        <v>3.4508647309000003E-2</v>
      </c>
      <c r="J3320" s="122">
        <v>3.3686251847500001E-2</v>
      </c>
      <c r="K3320" s="122">
        <v>3.5198195011000001E-2</v>
      </c>
      <c r="L3320" s="122">
        <v>3.3573592424000001E-2</v>
      </c>
      <c r="M3320" s="122">
        <v>3.2965555966000003E-2</v>
      </c>
      <c r="N3320" s="122">
        <v>3.2803885216500003E-2</v>
      </c>
      <c r="O3320" s="122">
        <v>3.4502338798500003E-2</v>
      </c>
      <c r="P3320" s="122">
        <v>3.6832995169000002E-2</v>
      </c>
      <c r="Q3320" s="122">
        <v>3.7812982341000001E-2</v>
      </c>
      <c r="R3320" s="122">
        <v>3.6881522737499998E-2</v>
      </c>
      <c r="S3320" s="122">
        <v>3.4909374505500003E-2</v>
      </c>
      <c r="T3320" s="122">
        <v>3.5874270218999998E-2</v>
      </c>
      <c r="U3320" s="122">
        <v>3.42309677215E-2</v>
      </c>
      <c r="V3320" s="122">
        <v>3.2360309428E-2</v>
      </c>
      <c r="W3320" s="122">
        <v>3.0889473700499999E-2</v>
      </c>
      <c r="X3320" s="122">
        <v>2.88237639855E-2</v>
      </c>
      <c r="Y3320" s="122">
        <v>2.8823578353E-2</v>
      </c>
      <c r="Z3320" s="122">
        <v>2.63243831485E-2</v>
      </c>
      <c r="AA3320" s="122">
        <v>2.4724579606E-2</v>
      </c>
      <c r="AB3320" s="122">
        <v>2.4555329458999998E-2</v>
      </c>
      <c r="AC3320" s="122">
        <v>2.3829931390999998E-2</v>
      </c>
      <c r="AD3320" s="122">
        <v>2.3309099172000001E-2</v>
      </c>
      <c r="AE3320" s="122">
        <v>2.3884334672000001E-2</v>
      </c>
      <c r="AF3320" s="122">
        <v>2.3799223005500001E-2</v>
      </c>
      <c r="AG3320" s="122">
        <v>2.4517952772500001E-2</v>
      </c>
      <c r="AH3320" s="122">
        <v>2.4514364142500002E-2</v>
      </c>
      <c r="AI3320" s="122">
        <v>2.4359667981000001E-2</v>
      </c>
      <c r="AJ3320" s="122">
        <v>2.5293146566499999E-2</v>
      </c>
      <c r="AK3320" s="122">
        <v>2.5115002860499998E-2</v>
      </c>
      <c r="AL3320" s="122">
        <v>0</v>
      </c>
    </row>
    <row r="3321" spans="1:38" hidden="1" x14ac:dyDescent="0.25">
      <c r="A3321" s="122" t="s">
        <v>2013</v>
      </c>
      <c r="B3321" s="122">
        <v>1</v>
      </c>
      <c r="C3321" s="122" t="s">
        <v>2204</v>
      </c>
      <c r="D3321" s="122" t="s">
        <v>2098</v>
      </c>
      <c r="E3321" s="122">
        <v>61</v>
      </c>
      <c r="F3321" s="122">
        <v>1.2716815283E-2</v>
      </c>
      <c r="G3321" s="122">
        <v>1.2279248131E-2</v>
      </c>
      <c r="H3321" s="122">
        <v>1.237480358E-2</v>
      </c>
      <c r="I3321" s="122">
        <v>1.2147540958000001E-2</v>
      </c>
      <c r="J3321" s="122">
        <v>1.1940721231E-2</v>
      </c>
      <c r="K3321" s="122">
        <v>1.166191489E-2</v>
      </c>
      <c r="L3321" s="122">
        <v>1.18313283035E-2</v>
      </c>
      <c r="M3321" s="122">
        <v>1.22161254225E-2</v>
      </c>
      <c r="N3321" s="122">
        <v>1.2038387776E-2</v>
      </c>
      <c r="O3321" s="122">
        <v>1.17704030015E-2</v>
      </c>
      <c r="P3321" s="122">
        <v>1.10736323535E-2</v>
      </c>
      <c r="Q3321" s="122">
        <v>1.0104656647000001E-2</v>
      </c>
      <c r="R3321" s="122">
        <v>1.0096149776000001E-2</v>
      </c>
      <c r="S3321" s="122">
        <v>1.0137091427999999E-2</v>
      </c>
      <c r="T3321" s="122">
        <v>8.9861336494999992E-3</v>
      </c>
      <c r="U3321" s="122">
        <v>8.6025952539999992E-3</v>
      </c>
      <c r="V3321" s="122">
        <v>8.3683161740000008E-3</v>
      </c>
      <c r="W3321" s="122">
        <v>7.6125776464999999E-3</v>
      </c>
      <c r="X3321" s="122">
        <v>7.6250554894999999E-3</v>
      </c>
      <c r="Y3321" s="122">
        <v>7.4101653994999997E-3</v>
      </c>
      <c r="Z3321" s="122">
        <v>6.9340110409999997E-3</v>
      </c>
      <c r="AA3321" s="122">
        <v>7.3694579545000001E-3</v>
      </c>
      <c r="AB3321" s="122">
        <v>6.553186961E-3</v>
      </c>
      <c r="AC3321" s="122">
        <v>6.6991336175000003E-3</v>
      </c>
      <c r="AD3321" s="122">
        <v>6.9110015680000003E-3</v>
      </c>
      <c r="AE3321" s="122">
        <v>6.8821011714999998E-3</v>
      </c>
      <c r="AF3321" s="122">
        <v>6.7298978119999997E-3</v>
      </c>
      <c r="AG3321" s="122">
        <v>6.6605801455000002E-3</v>
      </c>
      <c r="AH3321" s="122">
        <v>6.7541611589999996E-3</v>
      </c>
      <c r="AI3321" s="122">
        <v>6.3274732109999997E-3</v>
      </c>
      <c r="AJ3321" s="122">
        <v>6.3197913909999997E-3</v>
      </c>
      <c r="AK3321" s="122">
        <v>6.2837141849999998E-3</v>
      </c>
      <c r="AL3321" s="122">
        <v>0</v>
      </c>
    </row>
    <row r="3322" spans="1:38" hidden="1" x14ac:dyDescent="0.25">
      <c r="A3322" s="122" t="s">
        <v>2013</v>
      </c>
      <c r="B3322" s="122">
        <v>1</v>
      </c>
      <c r="C3322" s="122" t="s">
        <v>2204</v>
      </c>
      <c r="D3322" s="122" t="s">
        <v>2099</v>
      </c>
      <c r="E3322" s="122">
        <v>61</v>
      </c>
      <c r="F3322" s="122">
        <v>7.62173477185E-2</v>
      </c>
      <c r="G3322" s="122">
        <v>7.8481440540999994E-2</v>
      </c>
      <c r="H3322" s="122">
        <v>7.8491252351499993E-2</v>
      </c>
      <c r="I3322" s="122">
        <v>8.0040648017999996E-2</v>
      </c>
      <c r="J3322" s="122">
        <v>7.7552188625999996E-2</v>
      </c>
      <c r="K3322" s="122">
        <v>7.8854629122999995E-2</v>
      </c>
      <c r="L3322" s="122">
        <v>7.7869232240999994E-2</v>
      </c>
      <c r="M3322" s="122">
        <v>7.3509902873499997E-2</v>
      </c>
      <c r="N3322" s="122">
        <v>7.2796739087000004E-2</v>
      </c>
      <c r="O3322" s="122">
        <v>7.1942866448499995E-2</v>
      </c>
      <c r="P3322" s="122">
        <v>7.3730565405500006E-2</v>
      </c>
      <c r="Q3322" s="122">
        <v>7.0428433848500005E-2</v>
      </c>
      <c r="R3322" s="122">
        <v>7.0999882816500007E-2</v>
      </c>
      <c r="S3322" s="122">
        <v>7.0025066430499994E-2</v>
      </c>
      <c r="T3322" s="122">
        <v>6.5619530841500004E-2</v>
      </c>
      <c r="U3322" s="122">
        <v>6.6076784233999999E-2</v>
      </c>
      <c r="V3322" s="122">
        <v>6.4878079153000007E-2</v>
      </c>
      <c r="W3322" s="122">
        <v>6.1494969134499998E-2</v>
      </c>
      <c r="X3322" s="122">
        <v>5.7407389688E-2</v>
      </c>
      <c r="Y3322" s="122">
        <v>5.82769533475E-2</v>
      </c>
      <c r="Z3322" s="122">
        <v>5.8820937848E-2</v>
      </c>
      <c r="AA3322" s="122">
        <v>5.8667947332499998E-2</v>
      </c>
      <c r="AB3322" s="122">
        <v>5.8321206836999998E-2</v>
      </c>
      <c r="AC3322" s="122">
        <v>5.9351895054500003E-2</v>
      </c>
      <c r="AD3322" s="122">
        <v>5.64560679105E-2</v>
      </c>
      <c r="AE3322" s="122">
        <v>5.8079807524999999E-2</v>
      </c>
      <c r="AF3322" s="122">
        <v>5.9016607090500002E-2</v>
      </c>
      <c r="AG3322" s="122">
        <v>5.9818948809499999E-2</v>
      </c>
      <c r="AH3322" s="122">
        <v>5.77188443205E-2</v>
      </c>
      <c r="AI3322" s="122">
        <v>5.79214944845E-2</v>
      </c>
      <c r="AJ3322" s="122">
        <v>5.4020068634000003E-2</v>
      </c>
      <c r="AK3322" s="122">
        <v>5.3754964436000002E-2</v>
      </c>
      <c r="AL3322" s="122">
        <v>0</v>
      </c>
    </row>
    <row r="3323" spans="1:38" hidden="1" x14ac:dyDescent="0.25">
      <c r="A3323" s="122" t="s">
        <v>2013</v>
      </c>
      <c r="B3323" s="122">
        <v>1</v>
      </c>
      <c r="C3323" s="122" t="s">
        <v>2204</v>
      </c>
      <c r="D3323" s="122" t="s">
        <v>2100</v>
      </c>
      <c r="E3323" s="122">
        <v>61</v>
      </c>
      <c r="F3323" s="122">
        <v>2.0927000206499999E-2</v>
      </c>
      <c r="G3323" s="122">
        <v>2.1195551577499999E-2</v>
      </c>
      <c r="H3323" s="122">
        <v>2.15687866405E-2</v>
      </c>
      <c r="I3323" s="122">
        <v>2.3181484738499999E-2</v>
      </c>
      <c r="J3323" s="122">
        <v>2.27373273545E-2</v>
      </c>
      <c r="K3323" s="122">
        <v>2.1981000182499998E-2</v>
      </c>
      <c r="L3323" s="122">
        <v>2.4041230572E-2</v>
      </c>
      <c r="M3323" s="122">
        <v>2.3804225754999998E-2</v>
      </c>
      <c r="N3323" s="122">
        <v>2.3377664768499999E-2</v>
      </c>
      <c r="O3323" s="122">
        <v>2.27945125525E-2</v>
      </c>
      <c r="P3323" s="122">
        <v>2.1965277520499999E-2</v>
      </c>
      <c r="Q3323" s="122">
        <v>2.1991493838E-2</v>
      </c>
      <c r="R3323" s="122">
        <v>2.2632946345500001E-2</v>
      </c>
      <c r="S3323" s="122">
        <v>2.1545731508000002E-2</v>
      </c>
      <c r="T3323" s="122">
        <v>2.0458441781500001E-2</v>
      </c>
      <c r="U3323" s="122">
        <v>2.0583421691000001E-2</v>
      </c>
      <c r="V3323" s="122">
        <v>2.0209446668500001E-2</v>
      </c>
      <c r="W3323" s="122">
        <v>1.9196671364500002E-2</v>
      </c>
      <c r="X3323" s="122">
        <v>1.9285024643500001E-2</v>
      </c>
      <c r="Y3323" s="122">
        <v>1.9616715073500001E-2</v>
      </c>
      <c r="Z3323" s="122">
        <v>1.7750651138E-2</v>
      </c>
      <c r="AA3323" s="122">
        <v>1.8090862430999999E-2</v>
      </c>
      <c r="AB3323" s="122">
        <v>1.7829566521500001E-2</v>
      </c>
      <c r="AC3323" s="122">
        <v>1.7933417875E-2</v>
      </c>
      <c r="AD3323" s="122">
        <v>1.80994061105E-2</v>
      </c>
      <c r="AE3323" s="122">
        <v>1.7770680050000001E-2</v>
      </c>
      <c r="AF3323" s="122">
        <v>1.7471396470000001E-2</v>
      </c>
      <c r="AG3323" s="122">
        <v>1.66958332395E-2</v>
      </c>
      <c r="AH3323" s="122">
        <v>1.6830334174999999E-2</v>
      </c>
      <c r="AI3323" s="122">
        <v>1.5638003827999999E-2</v>
      </c>
      <c r="AJ3323" s="122">
        <v>1.5520463952500001E-2</v>
      </c>
      <c r="AK3323" s="122">
        <v>1.5500089506999999E-2</v>
      </c>
      <c r="AL3323" s="122">
        <v>0</v>
      </c>
    </row>
    <row r="3324" spans="1:38" hidden="1" x14ac:dyDescent="0.25">
      <c r="A3324" s="122" t="s">
        <v>2013</v>
      </c>
      <c r="B3324" s="122">
        <v>1</v>
      </c>
      <c r="C3324" s="122" t="s">
        <v>2204</v>
      </c>
      <c r="D3324" s="122" t="s">
        <v>2101</v>
      </c>
      <c r="E3324" s="122">
        <v>61</v>
      </c>
      <c r="F3324" s="122">
        <v>0.34888213661900003</v>
      </c>
      <c r="G3324" s="122">
        <v>0.34703309999350002</v>
      </c>
      <c r="H3324" s="122">
        <v>0.34464134636249999</v>
      </c>
      <c r="I3324" s="122">
        <v>0.34494810829549999</v>
      </c>
      <c r="J3324" s="122">
        <v>0.35540026209249997</v>
      </c>
      <c r="K3324" s="122">
        <v>0.35809543060049998</v>
      </c>
      <c r="L3324" s="122">
        <v>0.34584476640299999</v>
      </c>
      <c r="M3324" s="122">
        <v>0.33418860013149998</v>
      </c>
      <c r="N3324" s="122">
        <v>0.32750884771299998</v>
      </c>
      <c r="O3324" s="122">
        <v>0.33029028108800002</v>
      </c>
      <c r="P3324" s="122">
        <v>0.32113953492399999</v>
      </c>
      <c r="Q3324" s="122">
        <v>0.31663648667549998</v>
      </c>
      <c r="R3324" s="122">
        <v>0.3255509082245</v>
      </c>
      <c r="S3324" s="122">
        <v>0.3298459243445</v>
      </c>
      <c r="T3324" s="122">
        <v>0.32051228702599999</v>
      </c>
      <c r="U3324" s="122">
        <v>0.31384985720699998</v>
      </c>
      <c r="V3324" s="122">
        <v>0.33112214062700002</v>
      </c>
      <c r="W3324" s="122">
        <v>0.32523274742250002</v>
      </c>
      <c r="X3324" s="122">
        <v>0.31630488276800001</v>
      </c>
      <c r="Y3324" s="122">
        <v>0.32682778130950002</v>
      </c>
      <c r="Z3324" s="122">
        <v>0.33902123600849998</v>
      </c>
      <c r="AA3324" s="122">
        <v>0.33552978217099999</v>
      </c>
      <c r="AB3324" s="122">
        <v>0.338230053837</v>
      </c>
      <c r="AC3324" s="122">
        <v>0.34224508418049998</v>
      </c>
      <c r="AD3324" s="122">
        <v>0.3503714639935</v>
      </c>
      <c r="AE3324" s="122">
        <v>0.36766915932350003</v>
      </c>
      <c r="AF3324" s="122">
        <v>0.38580263518550001</v>
      </c>
      <c r="AG3324" s="122">
        <v>0.386564524204</v>
      </c>
      <c r="AH3324" s="122">
        <v>0.38398719796300002</v>
      </c>
      <c r="AI3324" s="122">
        <v>0.377345486003</v>
      </c>
      <c r="AJ3324" s="122">
        <v>0.39494442800649998</v>
      </c>
      <c r="AK3324" s="122">
        <v>0.39342006378950001</v>
      </c>
      <c r="AL3324" s="122">
        <v>0</v>
      </c>
    </row>
    <row r="3325" spans="1:38" hidden="1" x14ac:dyDescent="0.25">
      <c r="A3325" s="122" t="s">
        <v>2013</v>
      </c>
      <c r="B3325" s="122">
        <v>1</v>
      </c>
      <c r="C3325" s="122" t="s">
        <v>2204</v>
      </c>
      <c r="D3325" s="122" t="s">
        <v>2102</v>
      </c>
      <c r="E3325" s="122">
        <v>61</v>
      </c>
      <c r="F3325" s="122">
        <v>0.63125124830949997</v>
      </c>
      <c r="G3325" s="122">
        <v>0.64062192054400002</v>
      </c>
      <c r="H3325" s="122">
        <v>0.62352000387499995</v>
      </c>
      <c r="I3325" s="122">
        <v>0.62324380457749995</v>
      </c>
      <c r="J3325" s="122">
        <v>0.62585748481699999</v>
      </c>
      <c r="K3325" s="122">
        <v>0.63963649779800003</v>
      </c>
      <c r="L3325" s="122">
        <v>0.65181759464599998</v>
      </c>
      <c r="M3325" s="122">
        <v>0.65775729195249999</v>
      </c>
      <c r="N3325" s="122">
        <v>0.63802864758349997</v>
      </c>
      <c r="O3325" s="122">
        <v>0.63686435670099995</v>
      </c>
      <c r="P3325" s="122">
        <v>0.64911111018750001</v>
      </c>
      <c r="Q3325" s="122">
        <v>0.64550302454999997</v>
      </c>
      <c r="R3325" s="122">
        <v>0.65374881338949997</v>
      </c>
      <c r="S3325" s="122">
        <v>0.67000930457600005</v>
      </c>
      <c r="T3325" s="122">
        <v>0.64414140417349997</v>
      </c>
      <c r="U3325" s="122">
        <v>0.63269561085500003</v>
      </c>
      <c r="V3325" s="122">
        <v>0.63860674333449996</v>
      </c>
      <c r="W3325" s="122">
        <v>0.64199257408150001</v>
      </c>
      <c r="X3325" s="122">
        <v>0.64399817397900005</v>
      </c>
      <c r="Y3325" s="122">
        <v>0.6473722684855</v>
      </c>
      <c r="Z3325" s="122">
        <v>0.66120650115949997</v>
      </c>
      <c r="AA3325" s="122">
        <v>0.67557489939500004</v>
      </c>
      <c r="AB3325" s="122">
        <v>0.67335237852700003</v>
      </c>
      <c r="AC3325" s="122">
        <v>0.69222311812350001</v>
      </c>
      <c r="AD3325" s="122">
        <v>0.70295784089049995</v>
      </c>
      <c r="AE3325" s="122">
        <v>0.71717673508299995</v>
      </c>
      <c r="AF3325" s="122">
        <v>0.75521499241349999</v>
      </c>
      <c r="AG3325" s="122">
        <v>0.76366972116550003</v>
      </c>
      <c r="AH3325" s="122">
        <v>0.77280300960649995</v>
      </c>
      <c r="AI3325" s="122">
        <v>0.75717707358700004</v>
      </c>
      <c r="AJ3325" s="122">
        <v>0.73760276010350001</v>
      </c>
      <c r="AK3325" s="122">
        <v>0.72830317319149995</v>
      </c>
      <c r="AL3325" s="122">
        <v>0</v>
      </c>
    </row>
    <row r="3326" spans="1:38" hidden="1" x14ac:dyDescent="0.25">
      <c r="A3326" s="122" t="s">
        <v>2013</v>
      </c>
      <c r="B3326" s="122">
        <v>1</v>
      </c>
      <c r="C3326" s="122" t="s">
        <v>2204</v>
      </c>
      <c r="D3326" s="122" t="s">
        <v>2103</v>
      </c>
      <c r="E3326" s="122">
        <v>61</v>
      </c>
      <c r="F3326" s="122">
        <v>0.25906871177950003</v>
      </c>
      <c r="G3326" s="122">
        <v>0.26745605906100001</v>
      </c>
      <c r="H3326" s="122">
        <v>0.26643952377800001</v>
      </c>
      <c r="I3326" s="122">
        <v>0.26726074632300001</v>
      </c>
      <c r="J3326" s="122">
        <v>0.28005036908399999</v>
      </c>
      <c r="K3326" s="122">
        <v>0.26544895936950003</v>
      </c>
      <c r="L3326" s="122">
        <v>0.27401208390699999</v>
      </c>
      <c r="M3326" s="122">
        <v>0.27001302524600002</v>
      </c>
      <c r="N3326" s="122">
        <v>0.26852682542799999</v>
      </c>
      <c r="O3326" s="122">
        <v>0.26548828155350002</v>
      </c>
      <c r="P3326" s="122">
        <v>0.25321850733149998</v>
      </c>
      <c r="Q3326" s="122">
        <v>0.23912785066700001</v>
      </c>
      <c r="R3326" s="122">
        <v>0.232129929894</v>
      </c>
      <c r="S3326" s="122">
        <v>0.2237996204705</v>
      </c>
      <c r="T3326" s="122">
        <v>0.21678859383099999</v>
      </c>
      <c r="U3326" s="122">
        <v>0.21913333532250001</v>
      </c>
      <c r="V3326" s="122">
        <v>0.2227578772745</v>
      </c>
      <c r="W3326" s="122">
        <v>0.2312088605165</v>
      </c>
      <c r="X3326" s="122">
        <v>0.218006911138</v>
      </c>
      <c r="Y3326" s="122">
        <v>0.20375753828849999</v>
      </c>
      <c r="Z3326" s="122">
        <v>0.206256373199</v>
      </c>
      <c r="AA3326" s="122">
        <v>0.2052889048655</v>
      </c>
      <c r="AB3326" s="122">
        <v>0.24450312643450001</v>
      </c>
      <c r="AC3326" s="122">
        <v>0.20978603775749999</v>
      </c>
      <c r="AD3326" s="122">
        <v>0.20886150885800001</v>
      </c>
      <c r="AE3326" s="122">
        <v>0.22051980477550001</v>
      </c>
      <c r="AF3326" s="122">
        <v>0.22848373548100001</v>
      </c>
      <c r="AG3326" s="122">
        <v>0.24526334735749999</v>
      </c>
      <c r="AH3326" s="122">
        <v>0.23663387140450001</v>
      </c>
      <c r="AI3326" s="122">
        <v>0.23785091212699999</v>
      </c>
      <c r="AJ3326" s="122">
        <v>0.24760328763200001</v>
      </c>
      <c r="AK3326" s="122">
        <v>0.243416642149</v>
      </c>
      <c r="AL3326" s="122">
        <v>0</v>
      </c>
    </row>
    <row r="3327" spans="1:38" hidden="1" x14ac:dyDescent="0.25">
      <c r="A3327" s="122" t="s">
        <v>2013</v>
      </c>
      <c r="B3327" s="122">
        <v>1</v>
      </c>
      <c r="C3327" s="122" t="s">
        <v>2204</v>
      </c>
      <c r="D3327" s="122" t="s">
        <v>2137</v>
      </c>
      <c r="E3327" s="122">
        <v>61</v>
      </c>
      <c r="F3327" s="122">
        <v>0</v>
      </c>
      <c r="G3327" s="122">
        <v>0</v>
      </c>
      <c r="H3327" s="122">
        <v>0</v>
      </c>
      <c r="I3327" s="122">
        <v>0</v>
      </c>
      <c r="J3327" s="122">
        <v>0</v>
      </c>
      <c r="K3327" s="122">
        <v>0</v>
      </c>
      <c r="L3327" s="122">
        <v>0</v>
      </c>
      <c r="M3327" s="122">
        <v>0</v>
      </c>
      <c r="N3327" s="122">
        <v>0</v>
      </c>
      <c r="O3327" s="122">
        <v>0</v>
      </c>
      <c r="P3327" s="122">
        <v>0</v>
      </c>
      <c r="Q3327" s="122">
        <v>0</v>
      </c>
      <c r="R3327" s="122">
        <v>0</v>
      </c>
      <c r="S3327" s="122">
        <v>0</v>
      </c>
      <c r="T3327" s="122">
        <v>0</v>
      </c>
      <c r="U3327" s="122">
        <v>0</v>
      </c>
      <c r="V3327" s="122">
        <v>0</v>
      </c>
      <c r="W3327" s="122">
        <v>0</v>
      </c>
      <c r="X3327" s="122">
        <v>0</v>
      </c>
      <c r="Y3327" s="122">
        <v>0</v>
      </c>
      <c r="Z3327" s="122">
        <v>0</v>
      </c>
      <c r="AA3327" s="122">
        <v>0</v>
      </c>
      <c r="AB3327" s="122">
        <v>0</v>
      </c>
      <c r="AC3327" s="122">
        <v>0</v>
      </c>
      <c r="AD3327" s="122">
        <v>0</v>
      </c>
      <c r="AE3327" s="122">
        <v>0</v>
      </c>
      <c r="AF3327" s="122">
        <v>0</v>
      </c>
      <c r="AG3327" s="122">
        <v>0</v>
      </c>
      <c r="AH3327" s="122">
        <v>0</v>
      </c>
      <c r="AI3327" s="122">
        <v>0</v>
      </c>
      <c r="AJ3327" s="122">
        <v>0</v>
      </c>
      <c r="AK3327" s="122">
        <v>0</v>
      </c>
      <c r="AL3327" s="122">
        <v>0</v>
      </c>
    </row>
    <row r="3328" spans="1:38" hidden="1" x14ac:dyDescent="0.25">
      <c r="A3328" s="122" t="s">
        <v>2013</v>
      </c>
      <c r="B3328" s="122">
        <v>1</v>
      </c>
      <c r="C3328" s="122" t="s">
        <v>2204</v>
      </c>
      <c r="D3328" s="122" t="s">
        <v>2104</v>
      </c>
      <c r="E3328" s="122">
        <v>61</v>
      </c>
      <c r="F3328" s="122">
        <v>6.7915879649499994E-2</v>
      </c>
      <c r="G3328" s="122">
        <v>7.2676498941000006E-2</v>
      </c>
      <c r="H3328" s="122">
        <v>7.5899856465500001E-2</v>
      </c>
      <c r="I3328" s="122">
        <v>8.0427237994499995E-2</v>
      </c>
      <c r="J3328" s="122">
        <v>8.6412632245499998E-2</v>
      </c>
      <c r="K3328" s="122">
        <v>9.0511989934999995E-2</v>
      </c>
      <c r="L3328" s="122">
        <v>9.3779533533000003E-2</v>
      </c>
      <c r="M3328" s="122">
        <v>9.8037524197500003E-2</v>
      </c>
      <c r="N3328" s="122">
        <v>9.8569863644E-2</v>
      </c>
      <c r="O3328" s="122">
        <v>9.9527150650999999E-2</v>
      </c>
      <c r="P3328" s="122">
        <v>9.8922697655500005E-2</v>
      </c>
      <c r="Q3328" s="122">
        <v>0.10020807718749999</v>
      </c>
      <c r="R3328" s="122">
        <v>9.9848505763000001E-2</v>
      </c>
      <c r="S3328" s="122">
        <v>0.10426160386900001</v>
      </c>
      <c r="T3328" s="122">
        <v>0.10677753430049999</v>
      </c>
      <c r="U3328" s="122">
        <v>0.1108005612575</v>
      </c>
      <c r="V3328" s="122">
        <v>0.103194357656</v>
      </c>
      <c r="W3328" s="122">
        <v>0.1050556256215</v>
      </c>
      <c r="X3328" s="122">
        <v>0.10421979956250001</v>
      </c>
      <c r="Y3328" s="122">
        <v>0.1046206823935</v>
      </c>
      <c r="Z3328" s="122">
        <v>0.10277442601550001</v>
      </c>
      <c r="AA3328" s="122">
        <v>9.7183462454999994E-2</v>
      </c>
      <c r="AB3328" s="122">
        <v>9.5545424871500001E-2</v>
      </c>
      <c r="AC3328" s="122">
        <v>9.5318158353999996E-2</v>
      </c>
      <c r="AD3328" s="122">
        <v>9.6236806532499997E-2</v>
      </c>
      <c r="AE3328" s="122">
        <v>9.4503454437999998E-2</v>
      </c>
      <c r="AF3328" s="122">
        <v>9.5402418707999995E-2</v>
      </c>
      <c r="AG3328" s="122">
        <v>9.6509109561499995E-2</v>
      </c>
      <c r="AH3328" s="122">
        <v>8.7360222611000002E-2</v>
      </c>
      <c r="AI3328" s="122">
        <v>8.8547904089500001E-2</v>
      </c>
      <c r="AJ3328" s="122">
        <v>8.4574244433000004E-2</v>
      </c>
      <c r="AK3328" s="122">
        <v>8.3935357443500003E-2</v>
      </c>
      <c r="AL3328" s="122">
        <v>0</v>
      </c>
    </row>
    <row r="3329" spans="1:38" hidden="1" x14ac:dyDescent="0.25">
      <c r="A3329" s="122" t="s">
        <v>2013</v>
      </c>
      <c r="B3329" s="122">
        <v>1</v>
      </c>
      <c r="C3329" s="122" t="s">
        <v>2204</v>
      </c>
      <c r="D3329" s="122" t="s">
        <v>2105</v>
      </c>
      <c r="E3329" s="122">
        <v>61</v>
      </c>
      <c r="F3329" s="122">
        <v>5.7374851397999999E-2</v>
      </c>
      <c r="G3329" s="122">
        <v>6.0495316206499998E-2</v>
      </c>
      <c r="H3329" s="122">
        <v>6.2518471002500006E-2</v>
      </c>
      <c r="I3329" s="122">
        <v>5.2553454223999999E-2</v>
      </c>
      <c r="J3329" s="122">
        <v>6.8859455688999996E-2</v>
      </c>
      <c r="K3329" s="122">
        <v>7.0529583447500002E-2</v>
      </c>
      <c r="L3329" s="122">
        <v>7.0159309865499994E-2</v>
      </c>
      <c r="M3329" s="122">
        <v>6.3785698220000006E-2</v>
      </c>
      <c r="N3329" s="122">
        <v>6.10599073455E-2</v>
      </c>
      <c r="O3329" s="122">
        <v>6.1662267291499998E-2</v>
      </c>
      <c r="P3329" s="122">
        <v>6.20436649375E-2</v>
      </c>
      <c r="Q3329" s="122">
        <v>5.81524283105E-2</v>
      </c>
      <c r="R3329" s="122">
        <v>6.3933536075499994E-2</v>
      </c>
      <c r="S3329" s="122">
        <v>6.4351081788500006E-2</v>
      </c>
      <c r="T3329" s="122">
        <v>5.8912047630500002E-2</v>
      </c>
      <c r="U3329" s="122">
        <v>5.6204518754000003E-2</v>
      </c>
      <c r="V3329" s="122">
        <v>5.3932711516499997E-2</v>
      </c>
      <c r="W3329" s="122">
        <v>5.3391417905499998E-2</v>
      </c>
      <c r="X3329" s="122">
        <v>4.7240910714000002E-2</v>
      </c>
      <c r="Y3329" s="122">
        <v>4.6828015353500001E-2</v>
      </c>
      <c r="Z3329" s="122">
        <v>3.8158093589999997E-2</v>
      </c>
      <c r="AA3329" s="122">
        <v>3.7170154112499999E-2</v>
      </c>
      <c r="AB3329" s="122">
        <v>4.0507819519499999E-2</v>
      </c>
      <c r="AC3329" s="122">
        <v>4.5263534138000001E-2</v>
      </c>
      <c r="AD3329" s="122">
        <v>5.0809599490499999E-2</v>
      </c>
      <c r="AE3329" s="122">
        <v>4.5295956596500001E-2</v>
      </c>
      <c r="AF3329" s="122">
        <v>4.9874140454000002E-2</v>
      </c>
      <c r="AG3329" s="122">
        <v>5.1781237969999998E-2</v>
      </c>
      <c r="AH3329" s="122">
        <v>4.8766065637999997E-2</v>
      </c>
      <c r="AI3329" s="122">
        <v>4.6554331515500001E-2</v>
      </c>
      <c r="AJ3329" s="122">
        <v>4.7531257540000003E-2</v>
      </c>
      <c r="AK3329" s="122">
        <v>4.71778870095E-2</v>
      </c>
      <c r="AL3329" s="122">
        <v>0</v>
      </c>
    </row>
    <row r="3330" spans="1:38" hidden="1" x14ac:dyDescent="0.25">
      <c r="A3330" s="122" t="s">
        <v>2013</v>
      </c>
      <c r="B3330" s="122">
        <v>1</v>
      </c>
      <c r="C3330" s="122" t="s">
        <v>2204</v>
      </c>
      <c r="D3330" s="122" t="s">
        <v>2106</v>
      </c>
      <c r="E3330" s="122">
        <v>61</v>
      </c>
      <c r="F3330" s="122">
        <v>0.22227802902800001</v>
      </c>
      <c r="G3330" s="122">
        <v>0.23220580265349999</v>
      </c>
      <c r="H3330" s="122">
        <v>0.25566975690749999</v>
      </c>
      <c r="I3330" s="122">
        <v>0.27081825098649998</v>
      </c>
      <c r="J3330" s="122">
        <v>0.301528900514</v>
      </c>
      <c r="K3330" s="122">
        <v>0.33110676151099999</v>
      </c>
      <c r="L3330" s="122">
        <v>0.34871686650700001</v>
      </c>
      <c r="M3330" s="122">
        <v>0.357419522263</v>
      </c>
      <c r="N3330" s="122">
        <v>0.3599553610315</v>
      </c>
      <c r="O3330" s="122">
        <v>0.35299544878450001</v>
      </c>
      <c r="P3330" s="122">
        <v>0.35335235515699998</v>
      </c>
      <c r="Q3330" s="122">
        <v>0.3639755064845</v>
      </c>
      <c r="R3330" s="122">
        <v>0.37665013737149999</v>
      </c>
      <c r="S3330" s="122">
        <v>0.37313583046400001</v>
      </c>
      <c r="T3330" s="122">
        <v>0.37962057863100002</v>
      </c>
      <c r="U3330" s="122">
        <v>0.37856071637799998</v>
      </c>
      <c r="V3330" s="122">
        <v>0.37819628763599999</v>
      </c>
      <c r="W3330" s="122">
        <v>0.39693303766749999</v>
      </c>
      <c r="X3330" s="122">
        <v>0.39755123994949998</v>
      </c>
      <c r="Y3330" s="122">
        <v>0.38731940360150002</v>
      </c>
      <c r="Z3330" s="122">
        <v>0.36574025845550001</v>
      </c>
      <c r="AA3330" s="122">
        <v>0.36196994991449999</v>
      </c>
      <c r="AB3330" s="122">
        <v>0.3655095662035</v>
      </c>
      <c r="AC3330" s="122">
        <v>0.36579338088550001</v>
      </c>
      <c r="AD3330" s="122">
        <v>0.34125942343799998</v>
      </c>
      <c r="AE3330" s="122">
        <v>0.359539934974</v>
      </c>
      <c r="AF3330" s="122">
        <v>0.37548666099299999</v>
      </c>
      <c r="AG3330" s="122">
        <v>0.37670425310099998</v>
      </c>
      <c r="AH3330" s="122">
        <v>0.37300473106850002</v>
      </c>
      <c r="AI3330" s="122">
        <v>0.38697132965249997</v>
      </c>
      <c r="AJ3330" s="122">
        <v>0.3905254964555</v>
      </c>
      <c r="AK3330" s="122">
        <v>0.37937556652100002</v>
      </c>
      <c r="AL3330" s="122">
        <v>0</v>
      </c>
    </row>
    <row r="3331" spans="1:38" hidden="1" x14ac:dyDescent="0.25">
      <c r="A3331" s="122" t="s">
        <v>2013</v>
      </c>
      <c r="B3331" s="122">
        <v>1</v>
      </c>
      <c r="C3331" s="122" t="s">
        <v>2204</v>
      </c>
      <c r="D3331" s="122" t="s">
        <v>2107</v>
      </c>
      <c r="E3331" s="122">
        <v>61</v>
      </c>
      <c r="F3331" s="122">
        <v>6.3853689243500003E-2</v>
      </c>
      <c r="G3331" s="122">
        <v>7.1438372486500007E-2</v>
      </c>
      <c r="H3331" s="122">
        <v>7.5843237148499998E-2</v>
      </c>
      <c r="I3331" s="122">
        <v>7.2341685353499996E-2</v>
      </c>
      <c r="J3331" s="122">
        <v>7.4134061401500001E-2</v>
      </c>
      <c r="K3331" s="122">
        <v>8.6207168311499993E-2</v>
      </c>
      <c r="L3331" s="122">
        <v>7.6003392548499998E-2</v>
      </c>
      <c r="M3331" s="122">
        <v>8.3725020212500001E-2</v>
      </c>
      <c r="N3331" s="122">
        <v>7.2719637919999996E-2</v>
      </c>
      <c r="O3331" s="122">
        <v>7.32390056165E-2</v>
      </c>
      <c r="P3331" s="122">
        <v>7.3126159341500005E-2</v>
      </c>
      <c r="Q3331" s="122">
        <v>6.7809236335499998E-2</v>
      </c>
      <c r="R3331" s="122">
        <v>6.8234378538500007E-2</v>
      </c>
      <c r="S3331" s="122">
        <v>6.74795011285E-2</v>
      </c>
      <c r="T3331" s="122">
        <v>6.1179937134499998E-2</v>
      </c>
      <c r="U3331" s="122">
        <v>6.1620322190500003E-2</v>
      </c>
      <c r="V3331" s="122">
        <v>6.3554739510500002E-2</v>
      </c>
      <c r="W3331" s="122">
        <v>6.1529169372000002E-2</v>
      </c>
      <c r="X3331" s="122">
        <v>5.9397689571999999E-2</v>
      </c>
      <c r="Y3331" s="122">
        <v>6.3635650025999996E-2</v>
      </c>
      <c r="Z3331" s="122">
        <v>6.6507497293500001E-2</v>
      </c>
      <c r="AA3331" s="122">
        <v>5.6106729831999998E-2</v>
      </c>
      <c r="AB3331" s="122">
        <v>5.1152283286499997E-2</v>
      </c>
      <c r="AC3331" s="122">
        <v>5.0221369318000003E-2</v>
      </c>
      <c r="AD3331" s="122">
        <v>4.2642708093999997E-2</v>
      </c>
      <c r="AE3331" s="122">
        <v>4.2150121880499998E-2</v>
      </c>
      <c r="AF3331" s="122">
        <v>5.0628799159499999E-2</v>
      </c>
      <c r="AG3331" s="122">
        <v>5.15250847035E-2</v>
      </c>
      <c r="AH3331" s="122">
        <v>5.3572231513000002E-2</v>
      </c>
      <c r="AI3331" s="122">
        <v>5.3376349343E-2</v>
      </c>
      <c r="AJ3331" s="122">
        <v>4.6144629988000001E-2</v>
      </c>
      <c r="AK3331" s="122">
        <v>4.5918918119500003E-2</v>
      </c>
      <c r="AL3331" s="122">
        <v>0</v>
      </c>
    </row>
    <row r="3332" spans="1:38" hidden="1" x14ac:dyDescent="0.25">
      <c r="A3332" s="122" t="s">
        <v>2013</v>
      </c>
      <c r="B3332" s="122">
        <v>1</v>
      </c>
      <c r="C3332" s="122" t="s">
        <v>2204</v>
      </c>
      <c r="D3332" s="122" t="s">
        <v>475</v>
      </c>
      <c r="E3332" s="122">
        <v>61</v>
      </c>
      <c r="F3332" s="122">
        <v>1.0711500736440001</v>
      </c>
      <c r="G3332" s="122">
        <v>1.1018923693125</v>
      </c>
      <c r="H3332" s="122">
        <v>1.0476008734215001</v>
      </c>
      <c r="I3332" s="122">
        <v>0.99031176068000004</v>
      </c>
      <c r="J3332" s="122">
        <v>1.047848277925</v>
      </c>
      <c r="K3332" s="122">
        <v>1.0473650805554999</v>
      </c>
      <c r="L3332" s="122">
        <v>1.0211448164104999</v>
      </c>
      <c r="M3332" s="122">
        <v>1.0791687685869999</v>
      </c>
      <c r="N3332" s="122">
        <v>1.1034570053145001</v>
      </c>
      <c r="O3332" s="122">
        <v>1.2089035858335</v>
      </c>
      <c r="P3332" s="122">
        <v>1.2791347572859999</v>
      </c>
      <c r="Q3332" s="122">
        <v>1.266077162285</v>
      </c>
      <c r="R3332" s="122">
        <v>1.2594367760934999</v>
      </c>
      <c r="S3332" s="122">
        <v>1.2748547178265</v>
      </c>
      <c r="T3332" s="122">
        <v>1.2218663884265</v>
      </c>
      <c r="U3332" s="122">
        <v>1.2471695151315001</v>
      </c>
      <c r="V3332" s="122">
        <v>1.3506591567755</v>
      </c>
      <c r="W3332" s="122">
        <v>1.3727279654764999</v>
      </c>
      <c r="X3332" s="122">
        <v>1.341894869201</v>
      </c>
      <c r="Y3332" s="122">
        <v>1.3205627805075</v>
      </c>
      <c r="Z3332" s="122">
        <v>1.3400264748820001</v>
      </c>
      <c r="AA3332" s="122">
        <v>1.3641174186060001</v>
      </c>
      <c r="AB3332" s="122">
        <v>1.3739455881389999</v>
      </c>
      <c r="AC3332" s="122">
        <v>1.4004130926464999</v>
      </c>
      <c r="AD3332" s="122">
        <v>1.4065381477275001</v>
      </c>
      <c r="AE3332" s="122">
        <v>1.4904015818655001</v>
      </c>
      <c r="AF3332" s="122">
        <v>1.5823362825739999</v>
      </c>
      <c r="AG3332" s="122">
        <v>1.6354969363859999</v>
      </c>
      <c r="AH3332" s="122">
        <v>1.7105207239455</v>
      </c>
      <c r="AI3332" s="122">
        <v>1.7198307103054999</v>
      </c>
      <c r="AJ3332" s="122">
        <v>1.6467564566199999</v>
      </c>
      <c r="AK3332" s="122">
        <v>1.6437227733490001</v>
      </c>
      <c r="AL3332" s="122">
        <v>0</v>
      </c>
    </row>
    <row r="3333" spans="1:38" hidden="1" x14ac:dyDescent="0.25">
      <c r="A3333" s="122" t="s">
        <v>2013</v>
      </c>
      <c r="B3333" s="122">
        <v>1</v>
      </c>
      <c r="C3333" s="122" t="s">
        <v>2204</v>
      </c>
      <c r="D3333" s="122" t="s">
        <v>2108</v>
      </c>
      <c r="E3333" s="122">
        <v>61</v>
      </c>
      <c r="F3333" s="122">
        <v>7.8272885700000003E-3</v>
      </c>
      <c r="G3333" s="122">
        <v>8.2538004520000003E-3</v>
      </c>
      <c r="H3333" s="122">
        <v>8.3216605390000007E-3</v>
      </c>
      <c r="I3333" s="122">
        <v>8.9212022895E-3</v>
      </c>
      <c r="J3333" s="122">
        <v>8.9216477545000002E-3</v>
      </c>
      <c r="K3333" s="122">
        <v>8.7931774769999995E-3</v>
      </c>
      <c r="L3333" s="122">
        <v>8.6851100264999995E-3</v>
      </c>
      <c r="M3333" s="122">
        <v>8.1460834109999998E-3</v>
      </c>
      <c r="N3333" s="122">
        <v>8.8391735269999997E-3</v>
      </c>
      <c r="O3333" s="122">
        <v>9.3207944379999994E-3</v>
      </c>
      <c r="P3333" s="122">
        <v>9.3122034294999996E-3</v>
      </c>
      <c r="Q3333" s="122">
        <v>8.5186541454999997E-3</v>
      </c>
      <c r="R3333" s="122">
        <v>8.5778679714999997E-3</v>
      </c>
      <c r="S3333" s="122">
        <v>8.2970576209999997E-3</v>
      </c>
      <c r="T3333" s="122">
        <v>7.7567673795000004E-3</v>
      </c>
      <c r="U3333" s="122">
        <v>8.0937264070000004E-3</v>
      </c>
      <c r="V3333" s="122">
        <v>7.9788459124999992E-3</v>
      </c>
      <c r="W3333" s="122">
        <v>7.0629501299999996E-3</v>
      </c>
      <c r="X3333" s="122">
        <v>7.0608553579999999E-3</v>
      </c>
      <c r="Y3333" s="122">
        <v>7.5016762860000002E-3</v>
      </c>
      <c r="Z3333" s="122">
        <v>7.6066574934999997E-3</v>
      </c>
      <c r="AA3333" s="122">
        <v>7.5883346515000002E-3</v>
      </c>
      <c r="AB3333" s="122">
        <v>7.0086256069999998E-3</v>
      </c>
      <c r="AC3333" s="122">
        <v>6.9916128190000001E-3</v>
      </c>
      <c r="AD3333" s="122">
        <v>6.9519552245000003E-3</v>
      </c>
      <c r="AE3333" s="122">
        <v>6.65321773E-3</v>
      </c>
      <c r="AF3333" s="122">
        <v>6.9526313189999999E-3</v>
      </c>
      <c r="AG3333" s="122">
        <v>6.9163642934999998E-3</v>
      </c>
      <c r="AH3333" s="122">
        <v>7.0243763854999997E-3</v>
      </c>
      <c r="AI3333" s="122">
        <v>6.6083331960000002E-3</v>
      </c>
      <c r="AJ3333" s="122">
        <v>6.3536254779999997E-3</v>
      </c>
      <c r="AK3333" s="122">
        <v>6.3332292229999997E-3</v>
      </c>
      <c r="AL3333" s="122">
        <v>0</v>
      </c>
    </row>
    <row r="3334" spans="1:38" hidden="1" x14ac:dyDescent="0.25">
      <c r="A3334" s="122" t="s">
        <v>2013</v>
      </c>
      <c r="B3334" s="122">
        <v>1</v>
      </c>
      <c r="C3334" s="122" t="s">
        <v>2204</v>
      </c>
      <c r="D3334" s="122" t="s">
        <v>2109</v>
      </c>
      <c r="E3334" s="122">
        <v>61</v>
      </c>
      <c r="F3334" s="122">
        <v>1.3729794372E-2</v>
      </c>
      <c r="G3334" s="122">
        <v>1.4001465243500001E-2</v>
      </c>
      <c r="H3334" s="122">
        <v>1.32431814705E-2</v>
      </c>
      <c r="I3334" s="122">
        <v>1.3888304016000001E-2</v>
      </c>
      <c r="J3334" s="122">
        <v>1.2495871851E-2</v>
      </c>
      <c r="K3334" s="122">
        <v>1.2912715579000001E-2</v>
      </c>
      <c r="L3334" s="122">
        <v>1.29209852485E-2</v>
      </c>
      <c r="M3334" s="122">
        <v>1.3208305801000001E-2</v>
      </c>
      <c r="N3334" s="122">
        <v>1.2366440922E-2</v>
      </c>
      <c r="O3334" s="122">
        <v>1.2532712893E-2</v>
      </c>
      <c r="P3334" s="122">
        <v>1.1324497174E-2</v>
      </c>
      <c r="Q3334" s="122">
        <v>1.1382991207000001E-2</v>
      </c>
      <c r="R3334" s="122">
        <v>1.0606648214E-2</v>
      </c>
      <c r="S3334" s="122">
        <v>1.0144736943000001E-2</v>
      </c>
      <c r="T3334" s="122">
        <v>8.9496014384999999E-3</v>
      </c>
      <c r="U3334" s="122">
        <v>8.1769537910000006E-3</v>
      </c>
      <c r="V3334" s="122">
        <v>7.8094854724999998E-3</v>
      </c>
      <c r="W3334" s="122">
        <v>7.4567098670000002E-3</v>
      </c>
      <c r="X3334" s="122">
        <v>7.8603121280000007E-3</v>
      </c>
      <c r="Y3334" s="122">
        <v>8.2010020110000002E-3</v>
      </c>
      <c r="Z3334" s="122">
        <v>7.7665823435000003E-3</v>
      </c>
      <c r="AA3334" s="122">
        <v>7.4768386575000002E-3</v>
      </c>
      <c r="AB3334" s="122">
        <v>7.7985500885000003E-3</v>
      </c>
      <c r="AC3334" s="122">
        <v>7.8511245514999994E-3</v>
      </c>
      <c r="AD3334" s="122">
        <v>7.0967204579999998E-3</v>
      </c>
      <c r="AE3334" s="122">
        <v>7.9350546624999997E-3</v>
      </c>
      <c r="AF3334" s="122">
        <v>8.6881510605000007E-3</v>
      </c>
      <c r="AG3334" s="122">
        <v>8.5878676404999993E-3</v>
      </c>
      <c r="AH3334" s="122">
        <v>8.6269103025000005E-3</v>
      </c>
      <c r="AI3334" s="122">
        <v>7.4872948420000003E-3</v>
      </c>
      <c r="AJ3334" s="122">
        <v>7.0671921175000001E-3</v>
      </c>
      <c r="AK3334" s="122">
        <v>7.0003531549999998E-3</v>
      </c>
      <c r="AL3334" s="122">
        <v>0</v>
      </c>
    </row>
    <row r="3335" spans="1:38" hidden="1" x14ac:dyDescent="0.25">
      <c r="A3335" s="122" t="s">
        <v>2013</v>
      </c>
      <c r="B3335" s="122">
        <v>1</v>
      </c>
      <c r="C3335" s="122" t="s">
        <v>2204</v>
      </c>
      <c r="D3335" s="122" t="s">
        <v>2110</v>
      </c>
      <c r="E3335" s="122">
        <v>61</v>
      </c>
      <c r="F3335" s="122">
        <v>9.5336644595000006E-2</v>
      </c>
      <c r="G3335" s="122">
        <v>9.6965320841500002E-2</v>
      </c>
      <c r="H3335" s="122">
        <v>0.10765196993200001</v>
      </c>
      <c r="I3335" s="122">
        <v>0.1165614745915</v>
      </c>
      <c r="J3335" s="122">
        <v>0.150987370324</v>
      </c>
      <c r="K3335" s="122">
        <v>0.16190005953850001</v>
      </c>
      <c r="L3335" s="122">
        <v>0.16028013891849999</v>
      </c>
      <c r="M3335" s="122">
        <v>0.165150240098</v>
      </c>
      <c r="N3335" s="122">
        <v>0.17180265662700001</v>
      </c>
      <c r="O3335" s="122">
        <v>0.17674487882850001</v>
      </c>
      <c r="P3335" s="122">
        <v>0.18548792230700001</v>
      </c>
      <c r="Q3335" s="122">
        <v>0.191578143403</v>
      </c>
      <c r="R3335" s="122">
        <v>0.20710369350050001</v>
      </c>
      <c r="S3335" s="122">
        <v>0.23165597797699999</v>
      </c>
      <c r="T3335" s="122">
        <v>0.22826427896400001</v>
      </c>
      <c r="U3335" s="122">
        <v>0.24808029033500001</v>
      </c>
      <c r="V3335" s="122">
        <v>0.27411357032099998</v>
      </c>
      <c r="W3335" s="122">
        <v>0.27977868390249999</v>
      </c>
      <c r="X3335" s="122">
        <v>0.27964919928449999</v>
      </c>
      <c r="Y3335" s="122">
        <v>0.26128248894599998</v>
      </c>
      <c r="Z3335" s="122">
        <v>0.2343716206235</v>
      </c>
      <c r="AA3335" s="122">
        <v>0.238348378183</v>
      </c>
      <c r="AB3335" s="122">
        <v>0.231046314419</v>
      </c>
      <c r="AC3335" s="122">
        <v>0.225508321841</v>
      </c>
      <c r="AD3335" s="122">
        <v>0.23063868919300001</v>
      </c>
      <c r="AE3335" s="122">
        <v>0.22557182339349999</v>
      </c>
      <c r="AF3335" s="122">
        <v>0.23159348822100001</v>
      </c>
      <c r="AG3335" s="122">
        <v>0.23519858510899999</v>
      </c>
      <c r="AH3335" s="122">
        <v>0.25189879519449998</v>
      </c>
      <c r="AI3335" s="122">
        <v>0.2449362070835</v>
      </c>
      <c r="AJ3335" s="122">
        <v>0.254021457146</v>
      </c>
      <c r="AK3335" s="122">
        <v>0.25444599891199998</v>
      </c>
      <c r="AL3335" s="122">
        <v>0</v>
      </c>
    </row>
    <row r="3336" spans="1:38" hidden="1" x14ac:dyDescent="0.25">
      <c r="A3336" s="122" t="s">
        <v>2013</v>
      </c>
      <c r="B3336" s="122">
        <v>1</v>
      </c>
      <c r="C3336" s="122" t="s">
        <v>2204</v>
      </c>
      <c r="D3336" s="122" t="s">
        <v>2111</v>
      </c>
      <c r="E3336" s="122">
        <v>61</v>
      </c>
      <c r="F3336" s="122">
        <v>2.53114237225E-2</v>
      </c>
      <c r="G3336" s="122">
        <v>3.0989148070999999E-2</v>
      </c>
      <c r="H3336" s="122">
        <v>3.2541934836500003E-2</v>
      </c>
      <c r="I3336" s="122">
        <v>2.9255725380499999E-2</v>
      </c>
      <c r="J3336" s="122">
        <v>2.6317858795499999E-2</v>
      </c>
      <c r="K3336" s="122">
        <v>2.80017019735E-2</v>
      </c>
      <c r="L3336" s="122">
        <v>2.6480327380500001E-2</v>
      </c>
      <c r="M3336" s="122">
        <v>2.8842543475499999E-2</v>
      </c>
      <c r="N3336" s="122">
        <v>2.87697971065E-2</v>
      </c>
      <c r="O3336" s="122">
        <v>2.43678985365E-2</v>
      </c>
      <c r="P3336" s="122">
        <v>2.6888205867000001E-2</v>
      </c>
      <c r="Q3336" s="122">
        <v>3.0367313964000001E-2</v>
      </c>
      <c r="R3336" s="122">
        <v>2.7888741562999999E-2</v>
      </c>
      <c r="S3336" s="122">
        <v>2.6638252328499999E-2</v>
      </c>
      <c r="T3336" s="122">
        <v>2.3342113481500001E-2</v>
      </c>
      <c r="U3336" s="122">
        <v>2.2021078835499999E-2</v>
      </c>
      <c r="V3336" s="122">
        <v>2.28920185075E-2</v>
      </c>
      <c r="W3336" s="122">
        <v>2.1789802814999999E-2</v>
      </c>
      <c r="X3336" s="122">
        <v>2.0429417046999999E-2</v>
      </c>
      <c r="Y3336" s="122">
        <v>2.00824803985E-2</v>
      </c>
      <c r="Z3336" s="122">
        <v>2.05256518235E-2</v>
      </c>
      <c r="AA3336" s="122">
        <v>2.0211064970500001E-2</v>
      </c>
      <c r="AB3336" s="122">
        <v>1.9679164151999998E-2</v>
      </c>
      <c r="AC3336" s="122">
        <v>1.8771109216E-2</v>
      </c>
      <c r="AD3336" s="122">
        <v>1.9287270015E-2</v>
      </c>
      <c r="AE3336" s="122">
        <v>1.8463004819500001E-2</v>
      </c>
      <c r="AF3336" s="122">
        <v>1.71051228775E-2</v>
      </c>
      <c r="AG3336" s="122">
        <v>1.9311660721000001E-2</v>
      </c>
      <c r="AH3336" s="122">
        <v>2.0670350806999999E-2</v>
      </c>
      <c r="AI3336" s="122">
        <v>2.0755958791999998E-2</v>
      </c>
      <c r="AJ3336" s="122">
        <v>1.9473274124499999E-2</v>
      </c>
      <c r="AK3336" s="122">
        <v>1.9446665103499999E-2</v>
      </c>
      <c r="AL3336" s="122">
        <v>0</v>
      </c>
    </row>
    <row r="3337" spans="1:38" hidden="1" x14ac:dyDescent="0.25">
      <c r="A3337" s="122" t="s">
        <v>2013</v>
      </c>
      <c r="B3337" s="122">
        <v>1</v>
      </c>
      <c r="C3337" s="122" t="s">
        <v>2204</v>
      </c>
      <c r="D3337" s="122" t="s">
        <v>2112</v>
      </c>
      <c r="E3337" s="122">
        <v>61</v>
      </c>
      <c r="F3337" s="122">
        <v>0.297065792562</v>
      </c>
      <c r="G3337" s="122">
        <v>0.29833535615200002</v>
      </c>
      <c r="H3337" s="122">
        <v>0.298923746411</v>
      </c>
      <c r="I3337" s="122">
        <v>0.30364174980699998</v>
      </c>
      <c r="J3337" s="122">
        <v>0.293960542278</v>
      </c>
      <c r="K3337" s="122">
        <v>0.2897106968125</v>
      </c>
      <c r="L3337" s="122">
        <v>0.29497099191550002</v>
      </c>
      <c r="M3337" s="122">
        <v>0.29738519160299998</v>
      </c>
      <c r="N3337" s="122">
        <v>0.30331359688850001</v>
      </c>
      <c r="O3337" s="122">
        <v>0.29657328057499999</v>
      </c>
      <c r="P3337" s="122">
        <v>0.30007213607450001</v>
      </c>
      <c r="Q3337" s="122">
        <v>0.29033422310349999</v>
      </c>
      <c r="R3337" s="122">
        <v>0.29661991493049999</v>
      </c>
      <c r="S3337" s="122">
        <v>0.303128829958</v>
      </c>
      <c r="T3337" s="122">
        <v>0.28184224481199999</v>
      </c>
      <c r="U3337" s="122">
        <v>0.28767631113100001</v>
      </c>
      <c r="V3337" s="122">
        <v>0.29447431979950001</v>
      </c>
      <c r="W3337" s="122">
        <v>0.29195393742100001</v>
      </c>
      <c r="X3337" s="122">
        <v>0.29079702599349999</v>
      </c>
      <c r="Y3337" s="122">
        <v>0.28483936386000003</v>
      </c>
      <c r="Z3337" s="122">
        <v>0.287715376636</v>
      </c>
      <c r="AA3337" s="122">
        <v>0.2899482194395</v>
      </c>
      <c r="AB3337" s="122">
        <v>0.28776567326500002</v>
      </c>
      <c r="AC3337" s="122">
        <v>0.29216172124450002</v>
      </c>
      <c r="AD3337" s="122">
        <v>0.30776775451850003</v>
      </c>
      <c r="AE3337" s="122">
        <v>0.31137216717650001</v>
      </c>
      <c r="AF3337" s="122">
        <v>0.3144137873565</v>
      </c>
      <c r="AG3337" s="122">
        <v>0.318091405125</v>
      </c>
      <c r="AH3337" s="122">
        <v>0.31910571724350001</v>
      </c>
      <c r="AI3337" s="122">
        <v>0.31567324474750003</v>
      </c>
      <c r="AJ3337" s="122">
        <v>0.32086857769749999</v>
      </c>
      <c r="AK3337" s="122">
        <v>0.32086289946300001</v>
      </c>
      <c r="AL3337" s="122">
        <v>0</v>
      </c>
    </row>
    <row r="3338" spans="1:38" hidden="1" x14ac:dyDescent="0.25">
      <c r="A3338" s="122" t="s">
        <v>2013</v>
      </c>
      <c r="B3338" s="122">
        <v>1</v>
      </c>
      <c r="C3338" s="122" t="s">
        <v>2204</v>
      </c>
      <c r="D3338" s="122" t="s">
        <v>2113</v>
      </c>
      <c r="E3338" s="122">
        <v>61</v>
      </c>
      <c r="F3338" s="122">
        <v>0.340330609462</v>
      </c>
      <c r="G3338" s="122">
        <v>0.34366518139149999</v>
      </c>
      <c r="H3338" s="122">
        <v>0.34642711906099999</v>
      </c>
      <c r="I3338" s="122">
        <v>0.3253538566095</v>
      </c>
      <c r="J3338" s="122">
        <v>0.34134870063950001</v>
      </c>
      <c r="K3338" s="122">
        <v>0.35047652231600002</v>
      </c>
      <c r="L3338" s="122">
        <v>0.34846076067550003</v>
      </c>
      <c r="M3338" s="122">
        <v>0.3312378708705</v>
      </c>
      <c r="N3338" s="122">
        <v>0.31587163220100001</v>
      </c>
      <c r="O3338" s="122">
        <v>0.32346158751300003</v>
      </c>
      <c r="P3338" s="122">
        <v>0.314076783809</v>
      </c>
      <c r="Q3338" s="122">
        <v>0.318055905089</v>
      </c>
      <c r="R3338" s="122">
        <v>0.31670683760349999</v>
      </c>
      <c r="S3338" s="122">
        <v>0.32134941903149999</v>
      </c>
      <c r="T3338" s="122">
        <v>0.31643301254700001</v>
      </c>
      <c r="U3338" s="122">
        <v>0.32904235625849998</v>
      </c>
      <c r="V3338" s="122">
        <v>0.32252205600950001</v>
      </c>
      <c r="W3338" s="122">
        <v>0.31494986438950001</v>
      </c>
      <c r="X3338" s="122">
        <v>0.31452408608049998</v>
      </c>
      <c r="Y3338" s="122">
        <v>0.32784483925199998</v>
      </c>
      <c r="Z3338" s="122">
        <v>0.33356526885400001</v>
      </c>
      <c r="AA3338" s="122">
        <v>0.32311275966550002</v>
      </c>
      <c r="AB3338" s="122">
        <v>0.3206310138365</v>
      </c>
      <c r="AC3338" s="122">
        <v>0.32252171042299999</v>
      </c>
      <c r="AD3338" s="122">
        <v>0.32570675141200001</v>
      </c>
      <c r="AE3338" s="122">
        <v>0.3438626126455</v>
      </c>
      <c r="AF3338" s="122">
        <v>0.34532103935050001</v>
      </c>
      <c r="AG3338" s="122">
        <v>0.34996154460950002</v>
      </c>
      <c r="AH3338" s="122">
        <v>0.35082769008699999</v>
      </c>
      <c r="AI3338" s="122">
        <v>0.35449277364699999</v>
      </c>
      <c r="AJ3338" s="122">
        <v>0.35799450792100002</v>
      </c>
      <c r="AK3338" s="122">
        <v>0.35442417471350002</v>
      </c>
      <c r="AL3338" s="122">
        <v>0</v>
      </c>
    </row>
    <row r="3339" spans="1:38" hidden="1" x14ac:dyDescent="0.25">
      <c r="A3339" s="122" t="s">
        <v>2013</v>
      </c>
      <c r="B3339" s="122">
        <v>1</v>
      </c>
      <c r="C3339" s="122" t="s">
        <v>2204</v>
      </c>
      <c r="D3339" s="122" t="s">
        <v>2114</v>
      </c>
      <c r="E3339" s="122">
        <v>61</v>
      </c>
      <c r="F3339" s="122">
        <v>0.22793193295049999</v>
      </c>
      <c r="G3339" s="122">
        <v>0.227980796963</v>
      </c>
      <c r="H3339" s="122">
        <v>0.23928071491</v>
      </c>
      <c r="I3339" s="122">
        <v>0.22734453954200001</v>
      </c>
      <c r="J3339" s="122">
        <v>0.26485353428800001</v>
      </c>
      <c r="K3339" s="122">
        <v>0.29206716349400003</v>
      </c>
      <c r="L3339" s="122">
        <v>0.3023265282805</v>
      </c>
      <c r="M3339" s="122">
        <v>0.30409419405900001</v>
      </c>
      <c r="N3339" s="122">
        <v>0.3214066569115</v>
      </c>
      <c r="O3339" s="122">
        <v>0.33627606764500001</v>
      </c>
      <c r="P3339" s="122">
        <v>0.34543313861699998</v>
      </c>
      <c r="Q3339" s="122">
        <v>0.32455109030750001</v>
      </c>
      <c r="R3339" s="122">
        <v>0.3146682319295</v>
      </c>
      <c r="S3339" s="122">
        <v>0.31857273567549999</v>
      </c>
      <c r="T3339" s="122">
        <v>0.30247305470399999</v>
      </c>
      <c r="U3339" s="122">
        <v>0.30001766050150003</v>
      </c>
      <c r="V3339" s="122">
        <v>0.31806778291900001</v>
      </c>
      <c r="W3339" s="122">
        <v>0.30405883736150002</v>
      </c>
      <c r="X3339" s="122">
        <v>0.30168875172050003</v>
      </c>
      <c r="Y3339" s="122">
        <v>0.30358836603400002</v>
      </c>
      <c r="Z3339" s="122">
        <v>0.31083941599949999</v>
      </c>
      <c r="AA3339" s="122">
        <v>0.31477714960600001</v>
      </c>
      <c r="AB3339" s="122">
        <v>0.30495681511599998</v>
      </c>
      <c r="AC3339" s="122">
        <v>0.29392089554849998</v>
      </c>
      <c r="AD3339" s="122">
        <v>0.260612896486</v>
      </c>
      <c r="AE3339" s="122">
        <v>0.26232005274749998</v>
      </c>
      <c r="AF3339" s="122">
        <v>0.2730970995125</v>
      </c>
      <c r="AG3339" s="122">
        <v>0.29322270415599999</v>
      </c>
      <c r="AH3339" s="122">
        <v>0.30531006947049999</v>
      </c>
      <c r="AI3339" s="122">
        <v>0.30155691111999999</v>
      </c>
      <c r="AJ3339" s="122">
        <v>0.30337173947849999</v>
      </c>
      <c r="AK3339" s="122">
        <v>0.30091983988400001</v>
      </c>
      <c r="AL3339" s="122">
        <v>0</v>
      </c>
    </row>
    <row r="3340" spans="1:38" hidden="1" x14ac:dyDescent="0.25">
      <c r="A3340" s="122" t="s">
        <v>2013</v>
      </c>
      <c r="B3340" s="122">
        <v>1</v>
      </c>
      <c r="C3340" s="122" t="s">
        <v>2204</v>
      </c>
      <c r="D3340" s="122" t="s">
        <v>2115</v>
      </c>
      <c r="E3340" s="122">
        <v>61</v>
      </c>
      <c r="F3340" s="122">
        <v>9.9381108726999998E-2</v>
      </c>
      <c r="G3340" s="122">
        <v>9.8680970167500007E-2</v>
      </c>
      <c r="H3340" s="122">
        <v>9.8135037546000004E-2</v>
      </c>
      <c r="I3340" s="122">
        <v>9.7022623593500001E-2</v>
      </c>
      <c r="J3340" s="122">
        <v>9.6228047673E-2</v>
      </c>
      <c r="K3340" s="122">
        <v>0.1063906375335</v>
      </c>
      <c r="L3340" s="122">
        <v>9.8199748452499999E-2</v>
      </c>
      <c r="M3340" s="122">
        <v>9.9221313515000006E-2</v>
      </c>
      <c r="N3340" s="122">
        <v>9.1907169937999994E-2</v>
      </c>
      <c r="O3340" s="122">
        <v>9.7100566082500006E-2</v>
      </c>
      <c r="P3340" s="122">
        <v>9.1162880788500003E-2</v>
      </c>
      <c r="Q3340" s="122">
        <v>9.8187655627999998E-2</v>
      </c>
      <c r="R3340" s="122">
        <v>0.10197183376549999</v>
      </c>
      <c r="S3340" s="122">
        <v>0.10982046222899999</v>
      </c>
      <c r="T3340" s="122">
        <v>0.122114666483</v>
      </c>
      <c r="U3340" s="122">
        <v>0.1200038321175</v>
      </c>
      <c r="V3340" s="122">
        <v>0.12308537910550001</v>
      </c>
      <c r="W3340" s="122">
        <v>0.1228224073095</v>
      </c>
      <c r="X3340" s="122">
        <v>0.118239563586</v>
      </c>
      <c r="Y3340" s="122">
        <v>0.1143332925285</v>
      </c>
      <c r="Z3340" s="122">
        <v>0.113976899408</v>
      </c>
      <c r="AA3340" s="122">
        <v>0.120737040186</v>
      </c>
      <c r="AB3340" s="122">
        <v>0.121202371441</v>
      </c>
      <c r="AC3340" s="122">
        <v>0.11869364400100001</v>
      </c>
      <c r="AD3340" s="122">
        <v>0.121377465898</v>
      </c>
      <c r="AE3340" s="122">
        <v>0.128907187452</v>
      </c>
      <c r="AF3340" s="122">
        <v>0.133409288988</v>
      </c>
      <c r="AG3340" s="122">
        <v>0.135897899642</v>
      </c>
      <c r="AH3340" s="122">
        <v>0.13995207443400001</v>
      </c>
      <c r="AI3340" s="122">
        <v>0.13828822500249999</v>
      </c>
      <c r="AJ3340" s="122">
        <v>0.14316438803049999</v>
      </c>
      <c r="AK3340" s="122">
        <v>0.14294037751499999</v>
      </c>
      <c r="AL3340" s="122">
        <v>0</v>
      </c>
    </row>
    <row r="3341" spans="1:38" hidden="1" x14ac:dyDescent="0.25">
      <c r="A3341" s="122" t="s">
        <v>2013</v>
      </c>
      <c r="B3341" s="122">
        <v>1</v>
      </c>
      <c r="C3341" s="122" t="s">
        <v>2204</v>
      </c>
      <c r="D3341" s="122" t="s">
        <v>2116</v>
      </c>
      <c r="E3341" s="122">
        <v>61</v>
      </c>
      <c r="F3341" s="122">
        <v>0.33793885832199999</v>
      </c>
      <c r="G3341" s="122">
        <v>0.33672996990050003</v>
      </c>
      <c r="H3341" s="122">
        <v>0.34420904123599999</v>
      </c>
      <c r="I3341" s="122">
        <v>0.34005264052099998</v>
      </c>
      <c r="J3341" s="122">
        <v>0.33925598972999998</v>
      </c>
      <c r="K3341" s="122">
        <v>0.3426368982345</v>
      </c>
      <c r="L3341" s="122">
        <v>0.34220387421600001</v>
      </c>
      <c r="M3341" s="122">
        <v>0.34359416520750002</v>
      </c>
      <c r="N3341" s="122">
        <v>0.34556596822399999</v>
      </c>
      <c r="O3341" s="122">
        <v>0.3399149464415</v>
      </c>
      <c r="P3341" s="122">
        <v>0.34663899551799998</v>
      </c>
      <c r="Q3341" s="122">
        <v>0.34183663029950001</v>
      </c>
      <c r="R3341" s="122">
        <v>0.34527302021099998</v>
      </c>
      <c r="S3341" s="122">
        <v>0.34418544189950001</v>
      </c>
      <c r="T3341" s="122">
        <v>0.32800406121600001</v>
      </c>
      <c r="U3341" s="122">
        <v>0.332959229277</v>
      </c>
      <c r="V3341" s="122">
        <v>0.33523853993649999</v>
      </c>
      <c r="W3341" s="122">
        <v>0.3286691821985</v>
      </c>
      <c r="X3341" s="122">
        <v>0.32099622085700003</v>
      </c>
      <c r="Y3341" s="122">
        <v>0.3269584526505</v>
      </c>
      <c r="Z3341" s="122">
        <v>0.33660984926949999</v>
      </c>
      <c r="AA3341" s="122">
        <v>0.34039042099549999</v>
      </c>
      <c r="AB3341" s="122">
        <v>0.348409526927</v>
      </c>
      <c r="AC3341" s="122">
        <v>0.35633315895000001</v>
      </c>
      <c r="AD3341" s="122">
        <v>0.35987642556100002</v>
      </c>
      <c r="AE3341" s="122">
        <v>0.35149459449300002</v>
      </c>
      <c r="AF3341" s="122">
        <v>0.35739358923050002</v>
      </c>
      <c r="AG3341" s="122">
        <v>0.36394594713900003</v>
      </c>
      <c r="AH3341" s="122">
        <v>0.36217279919950002</v>
      </c>
      <c r="AI3341" s="122">
        <v>0.35581492396949999</v>
      </c>
      <c r="AJ3341" s="122">
        <v>0.3534448956215</v>
      </c>
      <c r="AK3341" s="122">
        <v>0.35143281422150002</v>
      </c>
      <c r="AL3341" s="122">
        <v>0</v>
      </c>
    </row>
    <row r="3342" spans="1:38" hidden="1" x14ac:dyDescent="0.25">
      <c r="A3342" s="122" t="s">
        <v>2013</v>
      </c>
      <c r="B3342" s="122">
        <v>1</v>
      </c>
      <c r="C3342" s="122" t="s">
        <v>2204</v>
      </c>
      <c r="D3342" s="122" t="s">
        <v>2138</v>
      </c>
      <c r="E3342" s="122">
        <v>61</v>
      </c>
      <c r="F3342" s="122">
        <v>0</v>
      </c>
      <c r="G3342" s="122">
        <v>0</v>
      </c>
      <c r="H3342" s="122">
        <v>0</v>
      </c>
      <c r="I3342" s="122">
        <v>0</v>
      </c>
      <c r="J3342" s="122">
        <v>0</v>
      </c>
      <c r="K3342" s="122">
        <v>0</v>
      </c>
      <c r="L3342" s="122">
        <v>0</v>
      </c>
      <c r="M3342" s="122">
        <v>0</v>
      </c>
      <c r="N3342" s="122">
        <v>0</v>
      </c>
      <c r="O3342" s="122">
        <v>0</v>
      </c>
      <c r="P3342" s="122">
        <v>0</v>
      </c>
      <c r="Q3342" s="122">
        <v>0</v>
      </c>
      <c r="R3342" s="122">
        <v>0</v>
      </c>
      <c r="S3342" s="122">
        <v>0</v>
      </c>
      <c r="T3342" s="122">
        <v>0</v>
      </c>
      <c r="U3342" s="122">
        <v>0</v>
      </c>
      <c r="V3342" s="122">
        <v>0</v>
      </c>
      <c r="W3342" s="122">
        <v>0</v>
      </c>
      <c r="X3342" s="122">
        <v>0</v>
      </c>
      <c r="Y3342" s="122">
        <v>0</v>
      </c>
      <c r="Z3342" s="122">
        <v>0</v>
      </c>
      <c r="AA3342" s="122">
        <v>0</v>
      </c>
      <c r="AB3342" s="122">
        <v>0</v>
      </c>
      <c r="AC3342" s="122">
        <v>0</v>
      </c>
      <c r="AD3342" s="122">
        <v>0</v>
      </c>
      <c r="AE3342" s="122">
        <v>0</v>
      </c>
      <c r="AF3342" s="122">
        <v>0</v>
      </c>
      <c r="AG3342" s="122">
        <v>0</v>
      </c>
      <c r="AH3342" s="122">
        <v>0</v>
      </c>
      <c r="AI3342" s="122">
        <v>0</v>
      </c>
      <c r="AJ3342" s="122">
        <v>0</v>
      </c>
      <c r="AK3342" s="122">
        <v>0</v>
      </c>
      <c r="AL3342" s="122">
        <v>0</v>
      </c>
    </row>
    <row r="3343" spans="1:38" hidden="1" x14ac:dyDescent="0.25">
      <c r="A3343" s="122" t="s">
        <v>2013</v>
      </c>
      <c r="B3343" s="122">
        <v>1</v>
      </c>
      <c r="C3343" s="122" t="s">
        <v>2204</v>
      </c>
      <c r="D3343" s="122" t="s">
        <v>2117</v>
      </c>
      <c r="E3343" s="122">
        <v>61</v>
      </c>
      <c r="F3343" s="122">
        <v>1.3771646140000001E-3</v>
      </c>
      <c r="G3343" s="122">
        <v>1.395495777E-3</v>
      </c>
      <c r="H3343" s="122">
        <v>1.3026518875000001E-3</v>
      </c>
      <c r="I3343" s="122">
        <v>1.2033759974999999E-3</v>
      </c>
      <c r="J3343" s="122">
        <v>1.2003324460000001E-3</v>
      </c>
      <c r="K3343" s="122">
        <v>1.0972929199999999E-3</v>
      </c>
      <c r="L3343" s="122">
        <v>1.0212619290000001E-3</v>
      </c>
      <c r="M3343" s="122">
        <v>9.0196868100000005E-4</v>
      </c>
      <c r="N3343" s="122">
        <v>9.5152336299999998E-4</v>
      </c>
      <c r="O3343" s="122">
        <v>9.19792952E-4</v>
      </c>
      <c r="P3343" s="122">
        <v>9.3910252150000001E-4</v>
      </c>
      <c r="Q3343" s="122">
        <v>1.0090361540000001E-3</v>
      </c>
      <c r="R3343" s="122">
        <v>8.6197013749999998E-4</v>
      </c>
      <c r="S3343" s="122">
        <v>9.5230394699999995E-4</v>
      </c>
      <c r="T3343" s="122">
        <v>9.845163929999999E-4</v>
      </c>
      <c r="U3343" s="122">
        <v>1.040869067E-3</v>
      </c>
      <c r="V3343" s="122">
        <v>1.0510534939999999E-3</v>
      </c>
      <c r="W3343" s="122">
        <v>1.079817336E-3</v>
      </c>
      <c r="X3343" s="122">
        <v>1.1715973565E-3</v>
      </c>
      <c r="Y3343" s="122">
        <v>1.183243179E-3</v>
      </c>
      <c r="Z3343" s="122">
        <v>1.2292593955000001E-3</v>
      </c>
      <c r="AA3343" s="122">
        <v>1.3186729925000001E-3</v>
      </c>
      <c r="AB3343" s="122">
        <v>1.489764386E-3</v>
      </c>
      <c r="AC3343" s="122">
        <v>1.2952557639999999E-3</v>
      </c>
      <c r="AD3343" s="122">
        <v>1.02040105E-3</v>
      </c>
      <c r="AE3343" s="122">
        <v>9.1355888000000003E-4</v>
      </c>
      <c r="AF3343" s="122">
        <v>8.1840665500000002E-4</v>
      </c>
      <c r="AG3343" s="122">
        <v>6.8853662100000002E-4</v>
      </c>
      <c r="AH3343" s="122">
        <v>6.9712394600000003E-4</v>
      </c>
      <c r="AI3343" s="122">
        <v>6.3846998549999998E-4</v>
      </c>
      <c r="AJ3343" s="122">
        <v>6.3574104200000005E-4</v>
      </c>
      <c r="AK3343" s="122">
        <v>6.2999875700000001E-4</v>
      </c>
      <c r="AL3343" s="122">
        <v>0</v>
      </c>
    </row>
    <row r="3344" spans="1:38" hidden="1" x14ac:dyDescent="0.25">
      <c r="A3344" s="122" t="s">
        <v>2013</v>
      </c>
      <c r="B3344" s="122">
        <v>1</v>
      </c>
      <c r="C3344" s="122" t="s">
        <v>2204</v>
      </c>
      <c r="D3344" s="122" t="s">
        <v>2118</v>
      </c>
      <c r="E3344" s="122">
        <v>61</v>
      </c>
      <c r="F3344" s="122">
        <v>4.42220364115E-2</v>
      </c>
      <c r="G3344" s="122">
        <v>4.3644580264500001E-2</v>
      </c>
      <c r="H3344" s="122">
        <v>4.4338192271500002E-2</v>
      </c>
      <c r="I3344" s="122">
        <v>4.5163843125500001E-2</v>
      </c>
      <c r="J3344" s="122">
        <v>4.3824054323499999E-2</v>
      </c>
      <c r="K3344" s="122">
        <v>4.3908103604999998E-2</v>
      </c>
      <c r="L3344" s="122">
        <v>4.7134106518500002E-2</v>
      </c>
      <c r="M3344" s="122">
        <v>4.8988850289999997E-2</v>
      </c>
      <c r="N3344" s="122">
        <v>4.7607730895500001E-2</v>
      </c>
      <c r="O3344" s="122">
        <v>4.7198677611000002E-2</v>
      </c>
      <c r="P3344" s="122">
        <v>5.0211176543499998E-2</v>
      </c>
      <c r="Q3344" s="122">
        <v>4.9757819075000001E-2</v>
      </c>
      <c r="R3344" s="122">
        <v>4.8608904446499998E-2</v>
      </c>
      <c r="S3344" s="122">
        <v>5.1394898100499999E-2</v>
      </c>
      <c r="T3344" s="122">
        <v>5.1043623534500003E-2</v>
      </c>
      <c r="U3344" s="122">
        <v>4.8511966439500002E-2</v>
      </c>
      <c r="V3344" s="122">
        <v>5.0441315660999998E-2</v>
      </c>
      <c r="W3344" s="122">
        <v>5.2235571884E-2</v>
      </c>
      <c r="X3344" s="122">
        <v>5.2099158999999999E-2</v>
      </c>
      <c r="Y3344" s="122">
        <v>5.2584845381999999E-2</v>
      </c>
      <c r="Z3344" s="122">
        <v>5.1886434940499999E-2</v>
      </c>
      <c r="AA3344" s="122">
        <v>4.8428418166999998E-2</v>
      </c>
      <c r="AB3344" s="122">
        <v>4.9367079251500003E-2</v>
      </c>
      <c r="AC3344" s="122">
        <v>4.9079682008000003E-2</v>
      </c>
      <c r="AD3344" s="122">
        <v>5.1882880574999998E-2</v>
      </c>
      <c r="AE3344" s="122">
        <v>5.2410572107000002E-2</v>
      </c>
      <c r="AF3344" s="122">
        <v>5.1001517604999998E-2</v>
      </c>
      <c r="AG3344" s="122">
        <v>5.1619938882999997E-2</v>
      </c>
      <c r="AH3344" s="122">
        <v>4.9989797054000001E-2</v>
      </c>
      <c r="AI3344" s="122">
        <v>4.7788588122E-2</v>
      </c>
      <c r="AJ3344" s="122">
        <v>4.6014063560500001E-2</v>
      </c>
      <c r="AK3344" s="122">
        <v>4.5507903914499999E-2</v>
      </c>
      <c r="AL3344" s="122">
        <v>0</v>
      </c>
    </row>
    <row r="3345" spans="1:38" hidden="1" x14ac:dyDescent="0.25">
      <c r="A3345" s="122" t="s">
        <v>2013</v>
      </c>
      <c r="B3345" s="122">
        <v>1</v>
      </c>
      <c r="C3345" s="122" t="s">
        <v>2204</v>
      </c>
      <c r="D3345" s="122" t="s">
        <v>2119</v>
      </c>
      <c r="E3345" s="122">
        <v>61</v>
      </c>
      <c r="F3345" s="122">
        <v>0.22090096861200001</v>
      </c>
      <c r="G3345" s="122">
        <v>0.2390032926905</v>
      </c>
      <c r="H3345" s="122">
        <v>0.23510863817300001</v>
      </c>
      <c r="I3345" s="122">
        <v>0.23739195579149999</v>
      </c>
      <c r="J3345" s="122">
        <v>0.235538325603</v>
      </c>
      <c r="K3345" s="122">
        <v>0.26320483111699999</v>
      </c>
      <c r="L3345" s="122">
        <v>0.25175930915849998</v>
      </c>
      <c r="M3345" s="122">
        <v>0.24670522497149999</v>
      </c>
      <c r="N3345" s="122">
        <v>0.23736637748799999</v>
      </c>
      <c r="O3345" s="122">
        <v>0.28481567805399999</v>
      </c>
      <c r="P3345" s="122">
        <v>0.29081273869149998</v>
      </c>
      <c r="Q3345" s="122">
        <v>0.28859972244600002</v>
      </c>
      <c r="R3345" s="122">
        <v>0.2900438587875</v>
      </c>
      <c r="S3345" s="122">
        <v>0.30965193062099999</v>
      </c>
      <c r="T3345" s="122">
        <v>0.28506062526550002</v>
      </c>
      <c r="U3345" s="122">
        <v>0.30039539735800003</v>
      </c>
      <c r="V3345" s="122">
        <v>0.31434211434350001</v>
      </c>
      <c r="W3345" s="122">
        <v>0.31469916604199999</v>
      </c>
      <c r="X3345" s="122">
        <v>0.297902590164</v>
      </c>
      <c r="Y3345" s="122">
        <v>0.29982649779600001</v>
      </c>
      <c r="Z3345" s="122">
        <v>0.30694627402250002</v>
      </c>
      <c r="AA3345" s="122">
        <v>0.30288729557549998</v>
      </c>
      <c r="AB3345" s="122">
        <v>0.293403962884</v>
      </c>
      <c r="AC3345" s="122">
        <v>0.31775629598299998</v>
      </c>
      <c r="AD3345" s="122">
        <v>0.31723691061100001</v>
      </c>
      <c r="AE3345" s="122">
        <v>0.33314756448549998</v>
      </c>
      <c r="AF3345" s="122">
        <v>0.36586102401699999</v>
      </c>
      <c r="AG3345" s="122">
        <v>0.36055947374050001</v>
      </c>
      <c r="AH3345" s="122">
        <v>0.3901442189605</v>
      </c>
      <c r="AI3345" s="122">
        <v>0.38377507105449998</v>
      </c>
      <c r="AJ3345" s="122">
        <v>0.388572340535</v>
      </c>
      <c r="AK3345" s="122">
        <v>0.38641662505399998</v>
      </c>
      <c r="AL3345" s="122">
        <v>0</v>
      </c>
    </row>
    <row r="3346" spans="1:38" hidden="1" x14ac:dyDescent="0.25">
      <c r="A3346" s="122" t="s">
        <v>2013</v>
      </c>
      <c r="B3346" s="122">
        <v>1</v>
      </c>
      <c r="C3346" s="122" t="s">
        <v>2204</v>
      </c>
      <c r="D3346" s="122" t="s">
        <v>2120</v>
      </c>
      <c r="E3346" s="122">
        <v>61</v>
      </c>
      <c r="F3346" s="122">
        <v>6.6735350812499997E-2</v>
      </c>
      <c r="G3346" s="122">
        <v>6.2506404704500002E-2</v>
      </c>
      <c r="H3346" s="122">
        <v>6.4212922077499998E-2</v>
      </c>
      <c r="I3346" s="122">
        <v>6.4005798527999994E-2</v>
      </c>
      <c r="J3346" s="122">
        <v>6.4175108034999997E-2</v>
      </c>
      <c r="K3346" s="122">
        <v>6.5319372814499996E-2</v>
      </c>
      <c r="L3346" s="122">
        <v>6.0266509535500001E-2</v>
      </c>
      <c r="M3346" s="122">
        <v>5.9565583290000002E-2</v>
      </c>
      <c r="N3346" s="122">
        <v>5.9365643333999997E-2</v>
      </c>
      <c r="O3346" s="122">
        <v>5.49687812215E-2</v>
      </c>
      <c r="P3346" s="122">
        <v>5.3003062816999999E-2</v>
      </c>
      <c r="Q3346" s="122">
        <v>5.7163469775499999E-2</v>
      </c>
      <c r="R3346" s="122">
        <v>5.5501475052499999E-2</v>
      </c>
      <c r="S3346" s="122">
        <v>5.2730484744499997E-2</v>
      </c>
      <c r="T3346" s="122">
        <v>5.0992423229000002E-2</v>
      </c>
      <c r="U3346" s="122">
        <v>5.0829329694499999E-2</v>
      </c>
      <c r="V3346" s="122">
        <v>5.4102561835500003E-2</v>
      </c>
      <c r="W3346" s="122">
        <v>5.1886373699000003E-2</v>
      </c>
      <c r="X3346" s="122">
        <v>5.1037494693999999E-2</v>
      </c>
      <c r="Y3346" s="122">
        <v>4.9674062671499999E-2</v>
      </c>
      <c r="Z3346" s="122">
        <v>4.7311780618000003E-2</v>
      </c>
      <c r="AA3346" s="122">
        <v>4.8552623587500003E-2</v>
      </c>
      <c r="AB3346" s="122">
        <v>4.5615655273000003E-2</v>
      </c>
      <c r="AC3346" s="122">
        <v>4.3808660791499997E-2</v>
      </c>
      <c r="AD3346" s="122">
        <v>4.8272634101000002E-2</v>
      </c>
      <c r="AE3346" s="122">
        <v>5.0135655121000003E-2</v>
      </c>
      <c r="AF3346" s="122">
        <v>5.1066870155999998E-2</v>
      </c>
      <c r="AG3346" s="122">
        <v>5.3411791423499999E-2</v>
      </c>
      <c r="AH3346" s="122">
        <v>5.2361599258999997E-2</v>
      </c>
      <c r="AI3346" s="122">
        <v>5.0802590876499999E-2</v>
      </c>
      <c r="AJ3346" s="122">
        <v>5.3894713352000002E-2</v>
      </c>
      <c r="AK3346" s="122">
        <v>5.3321940550000002E-2</v>
      </c>
      <c r="AL3346" s="122">
        <v>0</v>
      </c>
    </row>
    <row r="3347" spans="1:38" hidden="1" x14ac:dyDescent="0.25">
      <c r="A3347" s="122" t="s">
        <v>2013</v>
      </c>
      <c r="B3347" s="122">
        <v>1</v>
      </c>
      <c r="C3347" s="122" t="s">
        <v>2204</v>
      </c>
      <c r="D3347" s="122" t="s">
        <v>2121</v>
      </c>
      <c r="E3347" s="122">
        <v>61</v>
      </c>
      <c r="F3347" s="122">
        <v>1.265485383418</v>
      </c>
      <c r="G3347" s="122">
        <v>1.271721529308</v>
      </c>
      <c r="H3347" s="122">
        <v>1.266128874703</v>
      </c>
      <c r="I3347" s="122">
        <v>1.287447388003</v>
      </c>
      <c r="J3347" s="122">
        <v>1.4900924919075</v>
      </c>
      <c r="K3347" s="122">
        <v>1.4626040018924999</v>
      </c>
      <c r="L3347" s="122">
        <v>1.4794668340774999</v>
      </c>
      <c r="M3347" s="122">
        <v>1.4711032424295001</v>
      </c>
      <c r="N3347" s="122">
        <v>1.5349131425695</v>
      </c>
      <c r="O3347" s="122">
        <v>1.6447376030125</v>
      </c>
      <c r="P3347" s="122">
        <v>1.6999580127580001</v>
      </c>
      <c r="Q3347" s="122">
        <v>1.6526360874365</v>
      </c>
      <c r="R3347" s="122">
        <v>1.684111068779</v>
      </c>
      <c r="S3347" s="122">
        <v>1.674389702991</v>
      </c>
      <c r="T3347" s="122">
        <v>1.6201610584220001</v>
      </c>
      <c r="U3347" s="122">
        <v>1.6146021472475001</v>
      </c>
      <c r="V3347" s="122">
        <v>1.770392301013</v>
      </c>
      <c r="W3347" s="122">
        <v>1.7529448485650001</v>
      </c>
      <c r="X3347" s="122">
        <v>1.754571937753</v>
      </c>
      <c r="Y3347" s="122">
        <v>1.7925557932334999</v>
      </c>
      <c r="Z3347" s="122">
        <v>1.7793146638435</v>
      </c>
      <c r="AA3347" s="122">
        <v>1.8341895869675</v>
      </c>
      <c r="AB3347" s="122">
        <v>1.8439946921195001</v>
      </c>
      <c r="AC3347" s="122">
        <v>1.8210101534730001</v>
      </c>
      <c r="AD3347" s="122">
        <v>1.7753833370359999</v>
      </c>
      <c r="AE3347" s="122">
        <v>1.8564293950805</v>
      </c>
      <c r="AF3347" s="122">
        <v>1.9038632588135</v>
      </c>
      <c r="AG3347" s="122">
        <v>2.002906777707</v>
      </c>
      <c r="AH3347" s="122">
        <v>2.0573314925430002</v>
      </c>
      <c r="AI3347" s="122">
        <v>2.1287151213825002</v>
      </c>
      <c r="AJ3347" s="122">
        <v>2.2655831515215001</v>
      </c>
      <c r="AK3347" s="122">
        <v>2.2650273109739998</v>
      </c>
      <c r="AL3347" s="122">
        <v>0</v>
      </c>
    </row>
    <row r="3348" spans="1:38" hidden="1" x14ac:dyDescent="0.25">
      <c r="A3348" s="122" t="s">
        <v>2013</v>
      </c>
      <c r="B3348" s="122">
        <v>1</v>
      </c>
      <c r="C3348" s="122" t="s">
        <v>2204</v>
      </c>
      <c r="D3348" s="122" t="s">
        <v>2139</v>
      </c>
      <c r="E3348" s="122">
        <v>61</v>
      </c>
      <c r="F3348" s="122">
        <v>0</v>
      </c>
      <c r="G3348" s="122">
        <v>0</v>
      </c>
      <c r="H3348" s="122">
        <v>0</v>
      </c>
      <c r="I3348" s="122">
        <v>0</v>
      </c>
      <c r="J3348" s="122">
        <v>0</v>
      </c>
      <c r="K3348" s="122">
        <v>0</v>
      </c>
      <c r="L3348" s="122">
        <v>0</v>
      </c>
      <c r="M3348" s="122">
        <v>0</v>
      </c>
      <c r="N3348" s="122">
        <v>0</v>
      </c>
      <c r="O3348" s="122">
        <v>0</v>
      </c>
      <c r="P3348" s="122">
        <v>0</v>
      </c>
      <c r="Q3348" s="122">
        <v>0</v>
      </c>
      <c r="R3348" s="122">
        <v>0</v>
      </c>
      <c r="S3348" s="122">
        <v>0</v>
      </c>
      <c r="T3348" s="122">
        <v>0</v>
      </c>
      <c r="U3348" s="122">
        <v>0</v>
      </c>
      <c r="V3348" s="122">
        <v>0</v>
      </c>
      <c r="W3348" s="122">
        <v>0</v>
      </c>
      <c r="X3348" s="122">
        <v>0</v>
      </c>
      <c r="Y3348" s="122">
        <v>0</v>
      </c>
      <c r="Z3348" s="122">
        <v>0</v>
      </c>
      <c r="AA3348" s="122">
        <v>0</v>
      </c>
      <c r="AB3348" s="122">
        <v>0</v>
      </c>
      <c r="AC3348" s="122">
        <v>0</v>
      </c>
      <c r="AD3348" s="122">
        <v>0</v>
      </c>
      <c r="AE3348" s="122">
        <v>0</v>
      </c>
      <c r="AF3348" s="122">
        <v>0</v>
      </c>
      <c r="AG3348" s="122">
        <v>0</v>
      </c>
      <c r="AH3348" s="122">
        <v>0</v>
      </c>
      <c r="AI3348" s="122">
        <v>0</v>
      </c>
      <c r="AJ3348" s="122">
        <v>0</v>
      </c>
      <c r="AK3348" s="122">
        <v>0</v>
      </c>
      <c r="AL3348" s="122">
        <v>0</v>
      </c>
    </row>
    <row r="3349" spans="1:38" hidden="1" x14ac:dyDescent="0.25">
      <c r="A3349" s="122" t="s">
        <v>2013</v>
      </c>
      <c r="B3349" s="122">
        <v>1</v>
      </c>
      <c r="C3349" s="122" t="s">
        <v>2204</v>
      </c>
      <c r="D3349" s="122" t="s">
        <v>2122</v>
      </c>
      <c r="E3349" s="122">
        <v>61</v>
      </c>
      <c r="F3349" s="122">
        <v>8.9735761395500005E-2</v>
      </c>
      <c r="G3349" s="122">
        <v>9.5630270875499995E-2</v>
      </c>
      <c r="H3349" s="122">
        <v>9.2033267511499997E-2</v>
      </c>
      <c r="I3349" s="122">
        <v>9.6253341022000005E-2</v>
      </c>
      <c r="J3349" s="122">
        <v>9.1228462220000001E-2</v>
      </c>
      <c r="K3349" s="122">
        <v>0.102357605899</v>
      </c>
      <c r="L3349" s="122">
        <v>0.10600029218900001</v>
      </c>
      <c r="M3349" s="122">
        <v>0.1106325946115</v>
      </c>
      <c r="N3349" s="122">
        <v>0.1105246947205</v>
      </c>
      <c r="O3349" s="122">
        <v>0.11182456538</v>
      </c>
      <c r="P3349" s="122">
        <v>0.1149724214895</v>
      </c>
      <c r="Q3349" s="122">
        <v>0.1155071338255</v>
      </c>
      <c r="R3349" s="122">
        <v>0.1129614269605</v>
      </c>
      <c r="S3349" s="122">
        <v>0.11276992092099999</v>
      </c>
      <c r="T3349" s="122">
        <v>0.1078741468065</v>
      </c>
      <c r="U3349" s="122">
        <v>0.1125084548285</v>
      </c>
      <c r="V3349" s="122">
        <v>0.1121762554925</v>
      </c>
      <c r="W3349" s="122">
        <v>0.115981453483</v>
      </c>
      <c r="X3349" s="122">
        <v>0.10970055126599999</v>
      </c>
      <c r="Y3349" s="122">
        <v>0.1089641345245</v>
      </c>
      <c r="Z3349" s="122">
        <v>0.112039415667</v>
      </c>
      <c r="AA3349" s="122">
        <v>0.111370612006</v>
      </c>
      <c r="AB3349" s="122">
        <v>0.1214772039745</v>
      </c>
      <c r="AC3349" s="122">
        <v>0.11993392882749999</v>
      </c>
      <c r="AD3349" s="122">
        <v>0.11825278403849999</v>
      </c>
      <c r="AE3349" s="122">
        <v>0.1212273080735</v>
      </c>
      <c r="AF3349" s="122">
        <v>0.1235707028615</v>
      </c>
      <c r="AG3349" s="122">
        <v>0.12403044317299999</v>
      </c>
      <c r="AH3349" s="122">
        <v>0.1210840194995</v>
      </c>
      <c r="AI3349" s="122">
        <v>0.12974824082149999</v>
      </c>
      <c r="AJ3349" s="122">
        <v>0.13068681124949999</v>
      </c>
      <c r="AK3349" s="122">
        <v>0.12944548558249999</v>
      </c>
      <c r="AL3349" s="122">
        <v>0</v>
      </c>
    </row>
    <row r="3350" spans="1:38" hidden="1" x14ac:dyDescent="0.25">
      <c r="A3350" s="122" t="s">
        <v>2013</v>
      </c>
      <c r="B3350" s="122">
        <v>1</v>
      </c>
      <c r="C3350" s="122" t="s">
        <v>2204</v>
      </c>
      <c r="D3350" s="122" t="s">
        <v>2123</v>
      </c>
      <c r="E3350" s="122">
        <v>61</v>
      </c>
      <c r="F3350" s="122">
        <v>0.100855547951</v>
      </c>
      <c r="G3350" s="122">
        <v>0.10314129713</v>
      </c>
      <c r="H3350" s="122">
        <v>0.107242106675</v>
      </c>
      <c r="I3350" s="122">
        <v>0.1065349039575</v>
      </c>
      <c r="J3350" s="122">
        <v>0.1085294387005</v>
      </c>
      <c r="K3350" s="122">
        <v>0.1135160722785</v>
      </c>
      <c r="L3350" s="122">
        <v>0.110570761234</v>
      </c>
      <c r="M3350" s="122">
        <v>0.10743478632</v>
      </c>
      <c r="N3350" s="122">
        <v>0.107509708339</v>
      </c>
      <c r="O3350" s="122">
        <v>0.10616026100250001</v>
      </c>
      <c r="P3350" s="122">
        <v>0.1072490781095</v>
      </c>
      <c r="Q3350" s="122">
        <v>0.106927053263</v>
      </c>
      <c r="R3350" s="122">
        <v>0.103276184886</v>
      </c>
      <c r="S3350" s="122">
        <v>0.10429256331550001</v>
      </c>
      <c r="T3350" s="122">
        <v>9.5627132082999999E-2</v>
      </c>
      <c r="U3350" s="122">
        <v>0.100680639259</v>
      </c>
      <c r="V3350" s="122">
        <v>9.7803930513500004E-2</v>
      </c>
      <c r="W3350" s="122">
        <v>9.5341378528499998E-2</v>
      </c>
      <c r="X3350" s="122">
        <v>9.4768970684500006E-2</v>
      </c>
      <c r="Y3350" s="122">
        <v>9.3061691569000002E-2</v>
      </c>
      <c r="Z3350" s="122">
        <v>9.2879063347499999E-2</v>
      </c>
      <c r="AA3350" s="122">
        <v>8.9381573975999995E-2</v>
      </c>
      <c r="AB3350" s="122">
        <v>8.6893818848000001E-2</v>
      </c>
      <c r="AC3350" s="122">
        <v>8.7985426352000004E-2</v>
      </c>
      <c r="AD3350" s="122">
        <v>9.02639730695E-2</v>
      </c>
      <c r="AE3350" s="122">
        <v>9.0644634200999996E-2</v>
      </c>
      <c r="AF3350" s="122">
        <v>9.2746377396999993E-2</v>
      </c>
      <c r="AG3350" s="122">
        <v>9.0965528345499994E-2</v>
      </c>
      <c r="AH3350" s="122">
        <v>9.1713650931999999E-2</v>
      </c>
      <c r="AI3350" s="122">
        <v>8.7652245853499997E-2</v>
      </c>
      <c r="AJ3350" s="122">
        <v>8.6510839734999997E-2</v>
      </c>
      <c r="AK3350" s="122">
        <v>8.5839881623999997E-2</v>
      </c>
      <c r="AL3350" s="122">
        <v>0</v>
      </c>
    </row>
    <row r="3351" spans="1:38" hidden="1" x14ac:dyDescent="0.25">
      <c r="A3351" s="122" t="s">
        <v>2013</v>
      </c>
      <c r="B3351" s="122">
        <v>1</v>
      </c>
      <c r="C3351" s="122" t="s">
        <v>2204</v>
      </c>
      <c r="D3351" s="122" t="s">
        <v>2140</v>
      </c>
      <c r="E3351" s="122">
        <v>61</v>
      </c>
      <c r="F3351" s="122">
        <v>0</v>
      </c>
      <c r="G3351" s="122">
        <v>0</v>
      </c>
      <c r="H3351" s="122">
        <v>0</v>
      </c>
      <c r="I3351" s="122">
        <v>0</v>
      </c>
      <c r="J3351" s="122">
        <v>0</v>
      </c>
      <c r="K3351" s="122">
        <v>0</v>
      </c>
      <c r="L3351" s="122">
        <v>0</v>
      </c>
      <c r="M3351" s="122">
        <v>0</v>
      </c>
      <c r="N3351" s="122">
        <v>0</v>
      </c>
      <c r="O3351" s="122">
        <v>0</v>
      </c>
      <c r="P3351" s="122">
        <v>0</v>
      </c>
      <c r="Q3351" s="122">
        <v>0</v>
      </c>
      <c r="R3351" s="122">
        <v>0</v>
      </c>
      <c r="S3351" s="122">
        <v>0</v>
      </c>
      <c r="T3351" s="122">
        <v>0</v>
      </c>
      <c r="U3351" s="122">
        <v>0</v>
      </c>
      <c r="V3351" s="122">
        <v>0</v>
      </c>
      <c r="W3351" s="122">
        <v>0</v>
      </c>
      <c r="X3351" s="122">
        <v>0</v>
      </c>
      <c r="Y3351" s="122">
        <v>0</v>
      </c>
      <c r="Z3351" s="122">
        <v>0</v>
      </c>
      <c r="AA3351" s="122">
        <v>0</v>
      </c>
      <c r="AB3351" s="122">
        <v>0</v>
      </c>
      <c r="AC3351" s="122">
        <v>0</v>
      </c>
      <c r="AD3351" s="122">
        <v>0</v>
      </c>
      <c r="AE3351" s="122">
        <v>0</v>
      </c>
      <c r="AF3351" s="122">
        <v>0</v>
      </c>
      <c r="AG3351" s="122">
        <v>0</v>
      </c>
      <c r="AH3351" s="122">
        <v>0</v>
      </c>
      <c r="AI3351" s="122">
        <v>0</v>
      </c>
      <c r="AJ3351" s="122">
        <v>0</v>
      </c>
      <c r="AK3351" s="122">
        <v>0</v>
      </c>
      <c r="AL3351" s="122">
        <v>0</v>
      </c>
    </row>
    <row r="3352" spans="1:38" hidden="1" x14ac:dyDescent="0.25">
      <c r="A3352" s="122" t="s">
        <v>2013</v>
      </c>
      <c r="B3352" s="122">
        <v>1</v>
      </c>
      <c r="C3352" s="122" t="s">
        <v>2204</v>
      </c>
      <c r="D3352" s="122" t="s">
        <v>2124</v>
      </c>
      <c r="E3352" s="122">
        <v>61</v>
      </c>
      <c r="F3352" s="122">
        <v>5.7751134252500003E-2</v>
      </c>
      <c r="G3352" s="122">
        <v>5.4245706673499997E-2</v>
      </c>
      <c r="H3352" s="122">
        <v>5.3934834511E-2</v>
      </c>
      <c r="I3352" s="122">
        <v>5.9641443991999998E-2</v>
      </c>
      <c r="J3352" s="122">
        <v>5.72395221255E-2</v>
      </c>
      <c r="K3352" s="122">
        <v>5.6881901498499997E-2</v>
      </c>
      <c r="L3352" s="122">
        <v>5.9823000182500002E-2</v>
      </c>
      <c r="M3352" s="122">
        <v>5.9429913704500001E-2</v>
      </c>
      <c r="N3352" s="122">
        <v>6.2412811077000002E-2</v>
      </c>
      <c r="O3352" s="122">
        <v>6.3032138072000005E-2</v>
      </c>
      <c r="P3352" s="122">
        <v>6.0771854942500002E-2</v>
      </c>
      <c r="Q3352" s="122">
        <v>6.1100154035E-2</v>
      </c>
      <c r="R3352" s="122">
        <v>6.0045594988499998E-2</v>
      </c>
      <c r="S3352" s="122">
        <v>6.0828869639500002E-2</v>
      </c>
      <c r="T3352" s="122">
        <v>5.98281389035E-2</v>
      </c>
      <c r="U3352" s="122">
        <v>5.7136661633500001E-2</v>
      </c>
      <c r="V3352" s="122">
        <v>5.7409324055499998E-2</v>
      </c>
      <c r="W3352" s="122">
        <v>5.5972679900000002E-2</v>
      </c>
      <c r="X3352" s="122">
        <v>5.4501384953999997E-2</v>
      </c>
      <c r="Y3352" s="122">
        <v>5.5728281185500002E-2</v>
      </c>
      <c r="Z3352" s="122">
        <v>5.2961249076500003E-2</v>
      </c>
      <c r="AA3352" s="122">
        <v>5.5477780475000002E-2</v>
      </c>
      <c r="AB3352" s="122">
        <v>5.2984231069E-2</v>
      </c>
      <c r="AC3352" s="122">
        <v>5.5285967380000002E-2</v>
      </c>
      <c r="AD3352" s="122">
        <v>5.44080637995E-2</v>
      </c>
      <c r="AE3352" s="122">
        <v>5.4512957318499998E-2</v>
      </c>
      <c r="AF3352" s="122">
        <v>5.4753600081999997E-2</v>
      </c>
      <c r="AG3352" s="122">
        <v>5.51722517195E-2</v>
      </c>
      <c r="AH3352" s="122">
        <v>5.5266854678999999E-2</v>
      </c>
      <c r="AI3352" s="122">
        <v>5.4293211209500002E-2</v>
      </c>
      <c r="AJ3352" s="122">
        <v>5.3792944713000002E-2</v>
      </c>
      <c r="AK3352" s="122">
        <v>5.3857031782999998E-2</v>
      </c>
      <c r="AL3352" s="122">
        <v>0</v>
      </c>
    </row>
    <row r="3353" spans="1:38" hidden="1" x14ac:dyDescent="0.25">
      <c r="A3353" s="122" t="s">
        <v>2013</v>
      </c>
      <c r="B3353" s="122">
        <v>1</v>
      </c>
      <c r="C3353" s="122" t="s">
        <v>2204</v>
      </c>
      <c r="D3353" s="122" t="s">
        <v>2125</v>
      </c>
      <c r="E3353" s="122">
        <v>61</v>
      </c>
      <c r="F3353" s="122">
        <v>0.205402227849</v>
      </c>
      <c r="G3353" s="122">
        <v>0.21499495484600001</v>
      </c>
      <c r="H3353" s="122">
        <v>0.22094089751349999</v>
      </c>
      <c r="I3353" s="122">
        <v>0.218666424853</v>
      </c>
      <c r="J3353" s="122">
        <v>0.239806920905</v>
      </c>
      <c r="K3353" s="122">
        <v>0.2284834033035</v>
      </c>
      <c r="L3353" s="122">
        <v>0.22320354961050001</v>
      </c>
      <c r="M3353" s="122">
        <v>0.21922382471349999</v>
      </c>
      <c r="N3353" s="122">
        <v>0.230301389508</v>
      </c>
      <c r="O3353" s="122">
        <v>0.243528490381</v>
      </c>
      <c r="P3353" s="122">
        <v>0.25824110617950002</v>
      </c>
      <c r="Q3353" s="122">
        <v>0.26500465705699999</v>
      </c>
      <c r="R3353" s="122">
        <v>0.27344848598799998</v>
      </c>
      <c r="S3353" s="122">
        <v>0.25564701516400001</v>
      </c>
      <c r="T3353" s="122">
        <v>0.23564397752550001</v>
      </c>
      <c r="U3353" s="122">
        <v>0.23792807291900001</v>
      </c>
      <c r="V3353" s="122">
        <v>0.22505600894950001</v>
      </c>
      <c r="W3353" s="122">
        <v>0.24350916970799999</v>
      </c>
      <c r="X3353" s="122">
        <v>0.22487994676549999</v>
      </c>
      <c r="Y3353" s="122">
        <v>0.228957240767</v>
      </c>
      <c r="Z3353" s="122">
        <v>0.24188663049049999</v>
      </c>
      <c r="AA3353" s="122">
        <v>0.26591448388900002</v>
      </c>
      <c r="AB3353" s="122">
        <v>0.279551234323</v>
      </c>
      <c r="AC3353" s="122">
        <v>0.28667402783950002</v>
      </c>
      <c r="AD3353" s="122">
        <v>0.28384461756599999</v>
      </c>
      <c r="AE3353" s="122">
        <v>0.29878117217099998</v>
      </c>
      <c r="AF3353" s="122">
        <v>0.29620175889599998</v>
      </c>
      <c r="AG3353" s="122">
        <v>0.29228116853699998</v>
      </c>
      <c r="AH3353" s="122">
        <v>0.30028097838750001</v>
      </c>
      <c r="AI3353" s="122">
        <v>0.31096245388299998</v>
      </c>
      <c r="AJ3353" s="122">
        <v>0.31976100627550003</v>
      </c>
      <c r="AK3353" s="122">
        <v>0.31974113752950001</v>
      </c>
      <c r="AL3353" s="122">
        <v>0</v>
      </c>
    </row>
    <row r="3354" spans="1:38" hidden="1" x14ac:dyDescent="0.25">
      <c r="A3354" s="122" t="s">
        <v>2013</v>
      </c>
      <c r="B3354" s="122">
        <v>1</v>
      </c>
      <c r="C3354" s="122" t="s">
        <v>2204</v>
      </c>
      <c r="D3354" s="122" t="s">
        <v>2126</v>
      </c>
      <c r="E3354" s="122">
        <v>61</v>
      </c>
      <c r="F3354" s="122">
        <v>0.98011416999050005</v>
      </c>
      <c r="G3354" s="122">
        <v>0.987571698045</v>
      </c>
      <c r="H3354" s="122">
        <v>0.96855661321349995</v>
      </c>
      <c r="I3354" s="122">
        <v>0.94151314334299996</v>
      </c>
      <c r="J3354" s="122">
        <v>0.92533271758699998</v>
      </c>
      <c r="K3354" s="122">
        <v>0.93743902202749996</v>
      </c>
      <c r="L3354" s="122">
        <v>0.94134468255149994</v>
      </c>
      <c r="M3354" s="122">
        <v>0.92380566041349998</v>
      </c>
      <c r="N3354" s="122">
        <v>0.92154009188550001</v>
      </c>
      <c r="O3354" s="122">
        <v>0.89401351755449998</v>
      </c>
      <c r="P3354" s="122">
        <v>0.90193274260099998</v>
      </c>
      <c r="Q3354" s="122">
        <v>0.88517440662049995</v>
      </c>
      <c r="R3354" s="122">
        <v>0.89634658513349996</v>
      </c>
      <c r="S3354" s="122">
        <v>0.90017544168800001</v>
      </c>
      <c r="T3354" s="122">
        <v>0.86519683587950003</v>
      </c>
      <c r="U3354" s="122">
        <v>0.863029158272</v>
      </c>
      <c r="V3354" s="122">
        <v>0.87565602317400004</v>
      </c>
      <c r="W3354" s="122">
        <v>0.86638274840350005</v>
      </c>
      <c r="X3354" s="122">
        <v>0.84266831320799995</v>
      </c>
      <c r="Y3354" s="122">
        <v>0.852309228335</v>
      </c>
      <c r="Z3354" s="122">
        <v>0.87801908864699996</v>
      </c>
      <c r="AA3354" s="122">
        <v>0.89091511423449998</v>
      </c>
      <c r="AB3354" s="122">
        <v>0.88314539959100002</v>
      </c>
      <c r="AC3354" s="122">
        <v>0.89412046715549998</v>
      </c>
      <c r="AD3354" s="122">
        <v>0.88446601696799998</v>
      </c>
      <c r="AE3354" s="122">
        <v>0.91728133386050004</v>
      </c>
      <c r="AF3354" s="122">
        <v>0.93604356268800004</v>
      </c>
      <c r="AG3354" s="122">
        <v>0.94102263417300003</v>
      </c>
      <c r="AH3354" s="122">
        <v>0.933333035787</v>
      </c>
      <c r="AI3354" s="122">
        <v>0.92356321088000004</v>
      </c>
      <c r="AJ3354" s="122">
        <v>0.91031185715399998</v>
      </c>
      <c r="AK3354" s="122">
        <v>0.90829523219649999</v>
      </c>
      <c r="AL3354" s="122">
        <v>0</v>
      </c>
    </row>
    <row r="3355" spans="1:38" hidden="1" x14ac:dyDescent="0.25">
      <c r="A3355" s="122" t="s">
        <v>2013</v>
      </c>
      <c r="B3355" s="122">
        <v>1</v>
      </c>
      <c r="C3355" s="122" t="s">
        <v>2204</v>
      </c>
      <c r="D3355" s="122" t="s">
        <v>2127</v>
      </c>
      <c r="E3355" s="122">
        <v>61</v>
      </c>
      <c r="F3355" s="122">
        <v>2.2015773985999999E-2</v>
      </c>
      <c r="G3355" s="122">
        <v>2.4104872945500001E-2</v>
      </c>
      <c r="H3355" s="122">
        <v>2.4970816440000002E-2</v>
      </c>
      <c r="I3355" s="122">
        <v>2.6382072986E-2</v>
      </c>
      <c r="J3355" s="122">
        <v>2.8299448553500001E-2</v>
      </c>
      <c r="K3355" s="122">
        <v>2.9328826293000002E-2</v>
      </c>
      <c r="L3355" s="122">
        <v>2.9000060880000001E-2</v>
      </c>
      <c r="M3355" s="122">
        <v>2.8603243228500001E-2</v>
      </c>
      <c r="N3355" s="122">
        <v>2.83139871955E-2</v>
      </c>
      <c r="O3355" s="122">
        <v>2.8734814271000001E-2</v>
      </c>
      <c r="P3355" s="122">
        <v>2.7295282436999999E-2</v>
      </c>
      <c r="Q3355" s="122">
        <v>2.6800429148500001E-2</v>
      </c>
      <c r="R3355" s="122">
        <v>2.7260549390499999E-2</v>
      </c>
      <c r="S3355" s="122">
        <v>2.7498237112500001E-2</v>
      </c>
      <c r="T3355" s="122">
        <v>2.3937791081500001E-2</v>
      </c>
      <c r="U3355" s="122">
        <v>2.3334407573E-2</v>
      </c>
      <c r="V3355" s="122">
        <v>2.5589321855499999E-2</v>
      </c>
      <c r="W3355" s="122">
        <v>2.6001286642E-2</v>
      </c>
      <c r="X3355" s="122">
        <v>2.31192207095E-2</v>
      </c>
      <c r="Y3355" s="122">
        <v>2.3216485753000001E-2</v>
      </c>
      <c r="Z3355" s="122">
        <v>2.2848230596499999E-2</v>
      </c>
      <c r="AA3355" s="122">
        <v>2.20794096285E-2</v>
      </c>
      <c r="AB3355" s="122">
        <v>2.2716642620500001E-2</v>
      </c>
      <c r="AC3355" s="122">
        <v>2.2299547566499999E-2</v>
      </c>
      <c r="AD3355" s="122">
        <v>2.2602144468000001E-2</v>
      </c>
      <c r="AE3355" s="122">
        <v>2.20309957715E-2</v>
      </c>
      <c r="AF3355" s="122">
        <v>2.2548480696E-2</v>
      </c>
      <c r="AG3355" s="122">
        <v>2.1946624144000001E-2</v>
      </c>
      <c r="AH3355" s="122">
        <v>2.0539144166000001E-2</v>
      </c>
      <c r="AI3355" s="122">
        <v>2.0000208366E-2</v>
      </c>
      <c r="AJ3355" s="122">
        <v>1.9779862800499998E-2</v>
      </c>
      <c r="AK3355" s="122">
        <v>1.9658200081499998E-2</v>
      </c>
      <c r="AL3355" s="122">
        <v>0</v>
      </c>
    </row>
    <row r="3356" spans="1:38" hidden="1" x14ac:dyDescent="0.25">
      <c r="A3356" s="122" t="s">
        <v>2013</v>
      </c>
      <c r="B3356" s="122">
        <v>1</v>
      </c>
      <c r="C3356" s="122" t="s">
        <v>2204</v>
      </c>
      <c r="D3356" s="122" t="s">
        <v>2128</v>
      </c>
      <c r="E3356" s="122">
        <v>61</v>
      </c>
      <c r="F3356" s="122">
        <v>4.7517057011499997E-2</v>
      </c>
      <c r="G3356" s="122">
        <v>3.5112924768500003E-2</v>
      </c>
      <c r="H3356" s="122">
        <v>5.7859621197999998E-2</v>
      </c>
      <c r="I3356" s="122">
        <v>5.2963848620499999E-2</v>
      </c>
      <c r="J3356" s="122">
        <v>5.7378356446999998E-2</v>
      </c>
      <c r="K3356" s="122">
        <v>6.4419426666499996E-2</v>
      </c>
      <c r="L3356" s="122">
        <v>6.0533799373999997E-2</v>
      </c>
      <c r="M3356" s="122">
        <v>5.6702359679000003E-2</v>
      </c>
      <c r="N3356" s="122">
        <v>5.8628311574000003E-2</v>
      </c>
      <c r="O3356" s="122">
        <v>6.8361317725499998E-2</v>
      </c>
      <c r="P3356" s="122">
        <v>6.5236454287999998E-2</v>
      </c>
      <c r="Q3356" s="122">
        <v>5.8167422089999997E-2</v>
      </c>
      <c r="R3356" s="122">
        <v>5.7613213120999998E-2</v>
      </c>
      <c r="S3356" s="122">
        <v>5.74827397615E-2</v>
      </c>
      <c r="T3356" s="122">
        <v>6.3345627109499994E-2</v>
      </c>
      <c r="U3356" s="122">
        <v>5.8701601537500002E-2</v>
      </c>
      <c r="V3356" s="122">
        <v>6.0435273646000001E-2</v>
      </c>
      <c r="W3356" s="122">
        <v>6.3264947779999997E-2</v>
      </c>
      <c r="X3356" s="122">
        <v>5.4877091619E-2</v>
      </c>
      <c r="Y3356" s="122">
        <v>5.4190081716000003E-2</v>
      </c>
      <c r="Z3356" s="122">
        <v>5.1774469075000003E-2</v>
      </c>
      <c r="AA3356" s="122">
        <v>5.1653445562499997E-2</v>
      </c>
      <c r="AB3356" s="122">
        <v>5.4334700086500001E-2</v>
      </c>
      <c r="AC3356" s="122">
        <v>5.4543382472000003E-2</v>
      </c>
      <c r="AD3356" s="122">
        <v>5.69613931245E-2</v>
      </c>
      <c r="AE3356" s="122">
        <v>5.9206369297499999E-2</v>
      </c>
      <c r="AF3356" s="122">
        <v>5.9137709016499999E-2</v>
      </c>
      <c r="AG3356" s="122">
        <v>6.2042323454499997E-2</v>
      </c>
      <c r="AH3356" s="122">
        <v>5.8757242872000001E-2</v>
      </c>
      <c r="AI3356" s="122">
        <v>5.5497414643000002E-2</v>
      </c>
      <c r="AJ3356" s="122">
        <v>5.6521328161999999E-2</v>
      </c>
      <c r="AK3356" s="122">
        <v>5.6309592578999999E-2</v>
      </c>
      <c r="AL3356" s="122">
        <v>0</v>
      </c>
    </row>
    <row r="3357" spans="1:38" hidden="1" x14ac:dyDescent="0.25">
      <c r="A3357" s="122" t="s">
        <v>2010</v>
      </c>
      <c r="B3357" s="122">
        <v>1</v>
      </c>
      <c r="C3357" s="122" t="s">
        <v>2203</v>
      </c>
      <c r="D3357" s="122" t="s">
        <v>2080</v>
      </c>
      <c r="E3357" s="122">
        <v>62</v>
      </c>
      <c r="F3357" s="122">
        <v>0.11883724776600001</v>
      </c>
      <c r="G3357" s="122">
        <v>0.12141129762650001</v>
      </c>
      <c r="H3357" s="122">
        <v>0.11428788520249999</v>
      </c>
      <c r="I3357" s="122">
        <v>0.1147476251695</v>
      </c>
      <c r="J3357" s="122">
        <v>0.126776485321</v>
      </c>
      <c r="K3357" s="122">
        <v>0.12975184463600001</v>
      </c>
      <c r="L3357" s="122">
        <v>0.13458254630450001</v>
      </c>
      <c r="M3357" s="122">
        <v>0.14454169569149999</v>
      </c>
      <c r="N3357" s="122">
        <v>0.15494935447800001</v>
      </c>
      <c r="O3357" s="122">
        <v>0.14954529796150001</v>
      </c>
      <c r="P3357" s="122">
        <v>0.15353326957899999</v>
      </c>
      <c r="Q3357" s="122">
        <v>0.1482193117375</v>
      </c>
      <c r="R3357" s="122">
        <v>0.15033024052249999</v>
      </c>
      <c r="S3357" s="122">
        <v>0.1579201190375</v>
      </c>
      <c r="T3357" s="122">
        <v>0.1644499290765</v>
      </c>
      <c r="U3357" s="122">
        <v>0.16037740987150001</v>
      </c>
      <c r="V3357" s="122">
        <v>0.16086191846100001</v>
      </c>
      <c r="W3357" s="122">
        <v>0.14669228755649999</v>
      </c>
      <c r="X3357" s="122">
        <v>0.124130109355</v>
      </c>
      <c r="Y3357" s="122">
        <v>0.1082119913315</v>
      </c>
      <c r="Z3357" s="122">
        <v>0.120205520146</v>
      </c>
      <c r="AA3357" s="122">
        <v>0.112119219198</v>
      </c>
      <c r="AB3357" s="122">
        <v>0.1047398105465</v>
      </c>
      <c r="AC3357" s="122">
        <v>9.7257270705499999E-2</v>
      </c>
      <c r="AD3357" s="122">
        <v>8.8393875992999998E-2</v>
      </c>
      <c r="AE3357" s="122">
        <v>8.1067270950000006E-2</v>
      </c>
      <c r="AF3357" s="122">
        <v>7.7411793719499994E-2</v>
      </c>
      <c r="AG3357" s="122">
        <v>7.6363464531500003E-2</v>
      </c>
      <c r="AH3357" s="122">
        <v>7.6892817401500002E-2</v>
      </c>
      <c r="AI3357" s="122">
        <v>7.9743490400499994E-2</v>
      </c>
      <c r="AJ3357" s="122">
        <v>8.4182802015000002E-2</v>
      </c>
      <c r="AK3357" s="122">
        <v>8.9378693611499999E-2</v>
      </c>
      <c r="AL3357" s="122">
        <v>0</v>
      </c>
    </row>
    <row r="3358" spans="1:38" hidden="1" x14ac:dyDescent="0.25">
      <c r="A3358" s="122" t="s">
        <v>2010</v>
      </c>
      <c r="B3358" s="122">
        <v>1</v>
      </c>
      <c r="C3358" s="122" t="s">
        <v>2203</v>
      </c>
      <c r="D3358" s="122" t="s">
        <v>2081</v>
      </c>
      <c r="E3358" s="122">
        <v>62</v>
      </c>
      <c r="F3358" s="122">
        <v>0.70432281547800002</v>
      </c>
      <c r="G3358" s="122">
        <v>0.73558711922349995</v>
      </c>
      <c r="H3358" s="122">
        <v>0.80343748501650003</v>
      </c>
      <c r="I3358" s="122">
        <v>0.8517610339385</v>
      </c>
      <c r="J3358" s="122">
        <v>0.89839354665500004</v>
      </c>
      <c r="K3358" s="122">
        <v>0.94233686399000005</v>
      </c>
      <c r="L3358" s="122">
        <v>0.95475907365849999</v>
      </c>
      <c r="M3358" s="122">
        <v>0.98376970249999995</v>
      </c>
      <c r="N3358" s="122">
        <v>0.98691603488599999</v>
      </c>
      <c r="O3358" s="122">
        <v>0.94276515526750004</v>
      </c>
      <c r="P3358" s="122">
        <v>0.91530802400099998</v>
      </c>
      <c r="Q3358" s="122">
        <v>0.87978639060700004</v>
      </c>
      <c r="R3358" s="122">
        <v>0.84627243963950005</v>
      </c>
      <c r="S3358" s="122">
        <v>0.81548170872850001</v>
      </c>
      <c r="T3358" s="122">
        <v>0.75956834075750002</v>
      </c>
      <c r="U3358" s="122">
        <v>0.67101277466999998</v>
      </c>
      <c r="V3358" s="122">
        <v>0.67518574148900001</v>
      </c>
      <c r="W3358" s="122">
        <v>0.63490398713600005</v>
      </c>
      <c r="X3358" s="122">
        <v>0.58168836037250005</v>
      </c>
      <c r="Y3358" s="122">
        <v>0.52886868632700001</v>
      </c>
      <c r="Z3358" s="122">
        <v>0.54859482604849996</v>
      </c>
      <c r="AA3358" s="122">
        <v>0.54119009338750002</v>
      </c>
      <c r="AB3358" s="122">
        <v>0.49507174975649998</v>
      </c>
      <c r="AC3358" s="122">
        <v>0.43382888177349999</v>
      </c>
      <c r="AD3358" s="122">
        <v>0.40213661853049998</v>
      </c>
      <c r="AE3358" s="122">
        <v>0.37562020896199999</v>
      </c>
      <c r="AF3358" s="122">
        <v>0.35235570512949999</v>
      </c>
      <c r="AG3358" s="122">
        <v>0.32637296260449999</v>
      </c>
      <c r="AH3358" s="122">
        <v>0.31370763051450001</v>
      </c>
      <c r="AI3358" s="122">
        <v>0.33798617889499999</v>
      </c>
      <c r="AJ3358" s="122">
        <v>0.29919750980199999</v>
      </c>
      <c r="AK3358" s="122">
        <v>0.30661509761299999</v>
      </c>
      <c r="AL3358" s="122">
        <v>0</v>
      </c>
    </row>
    <row r="3359" spans="1:38" hidden="1" x14ac:dyDescent="0.25">
      <c r="A3359" s="122" t="s">
        <v>2010</v>
      </c>
      <c r="B3359" s="122">
        <v>1</v>
      </c>
      <c r="C3359" s="122" t="s">
        <v>2203</v>
      </c>
      <c r="D3359" s="122" t="s">
        <v>2082</v>
      </c>
      <c r="E3359" s="122">
        <v>62</v>
      </c>
      <c r="F3359" s="122">
        <v>0.35782195717249998</v>
      </c>
      <c r="G3359" s="122">
        <v>0.37953393298549998</v>
      </c>
      <c r="H3359" s="122">
        <v>0.4141647197485</v>
      </c>
      <c r="I3359" s="122">
        <v>0.44570649505650001</v>
      </c>
      <c r="J3359" s="122">
        <v>0.47534553154199999</v>
      </c>
      <c r="K3359" s="122">
        <v>0.51929013913550004</v>
      </c>
      <c r="L3359" s="122">
        <v>0.53898914733549996</v>
      </c>
      <c r="M3359" s="122">
        <v>0.54384285993449999</v>
      </c>
      <c r="N3359" s="122">
        <v>0.5486171478995</v>
      </c>
      <c r="O3359" s="122">
        <v>0.5363760782125</v>
      </c>
      <c r="P3359" s="122">
        <v>0.51714723317150002</v>
      </c>
      <c r="Q3359" s="122">
        <v>0.50264787238649999</v>
      </c>
      <c r="R3359" s="122">
        <v>0.48631981269250002</v>
      </c>
      <c r="S3359" s="122">
        <v>0.48871781340699999</v>
      </c>
      <c r="T3359" s="122">
        <v>0.47335133838400001</v>
      </c>
      <c r="U3359" s="122">
        <v>0.43676989027800001</v>
      </c>
      <c r="V3359" s="122">
        <v>0.45331797138949997</v>
      </c>
      <c r="W3359" s="122">
        <v>0.40361538138850001</v>
      </c>
      <c r="X3359" s="122">
        <v>0.380545693101</v>
      </c>
      <c r="Y3359" s="122">
        <v>0.3300272505945</v>
      </c>
      <c r="Z3359" s="122">
        <v>0.31464630490200002</v>
      </c>
      <c r="AA3359" s="122">
        <v>0.30103736391250002</v>
      </c>
      <c r="AB3359" s="122">
        <v>0.28069114062099998</v>
      </c>
      <c r="AC3359" s="122">
        <v>0.26050482580250001</v>
      </c>
      <c r="AD3359" s="122">
        <v>0.2340987893965</v>
      </c>
      <c r="AE3359" s="122">
        <v>0.23930766167350001</v>
      </c>
      <c r="AF3359" s="122">
        <v>0.2275773345955</v>
      </c>
      <c r="AG3359" s="122">
        <v>0.20956580153099999</v>
      </c>
      <c r="AH3359" s="122">
        <v>0.20859908505550001</v>
      </c>
      <c r="AI3359" s="122">
        <v>0.21972933887250001</v>
      </c>
      <c r="AJ3359" s="122">
        <v>0.2004212371545</v>
      </c>
      <c r="AK3359" s="122">
        <v>0.208001349015</v>
      </c>
      <c r="AL3359" s="122">
        <v>0</v>
      </c>
    </row>
    <row r="3360" spans="1:38" hidden="1" x14ac:dyDescent="0.25">
      <c r="A3360" s="122" t="s">
        <v>2010</v>
      </c>
      <c r="B3360" s="122">
        <v>1</v>
      </c>
      <c r="C3360" s="122" t="s">
        <v>2203</v>
      </c>
      <c r="D3360" s="122" t="s">
        <v>2083</v>
      </c>
      <c r="E3360" s="122">
        <v>62</v>
      </c>
      <c r="F3360" s="122">
        <v>0.601669801783</v>
      </c>
      <c r="G3360" s="122">
        <v>0.60820130363500002</v>
      </c>
      <c r="H3360" s="122">
        <v>0.62411951891350004</v>
      </c>
      <c r="I3360" s="122">
        <v>0.69301083968650001</v>
      </c>
      <c r="J3360" s="122">
        <v>0.72532753599749999</v>
      </c>
      <c r="K3360" s="122">
        <v>0.7527049090215</v>
      </c>
      <c r="L3360" s="122">
        <v>0.80267968227149999</v>
      </c>
      <c r="M3360" s="122">
        <v>0.82609780445750003</v>
      </c>
      <c r="N3360" s="122">
        <v>0.86098279697549995</v>
      </c>
      <c r="O3360" s="122">
        <v>0.8400209662025</v>
      </c>
      <c r="P3360" s="122">
        <v>0.84957995226000005</v>
      </c>
      <c r="Q3360" s="122">
        <v>0.83770107307200004</v>
      </c>
      <c r="R3360" s="122">
        <v>0.79631205922850001</v>
      </c>
      <c r="S3360" s="122">
        <v>0.79114548577449995</v>
      </c>
      <c r="T3360" s="122">
        <v>0.77975505556699998</v>
      </c>
      <c r="U3360" s="122">
        <v>0.70475224084949994</v>
      </c>
      <c r="V3360" s="122">
        <v>0.74345777636849997</v>
      </c>
      <c r="W3360" s="122">
        <v>0.70065380371700003</v>
      </c>
      <c r="X3360" s="122">
        <v>0.65595562240750005</v>
      </c>
      <c r="Y3360" s="122">
        <v>0.63021423509850005</v>
      </c>
      <c r="Z3360" s="122">
        <v>0.56743619696699998</v>
      </c>
      <c r="AA3360" s="122">
        <v>0.55113552968699997</v>
      </c>
      <c r="AB3360" s="122">
        <v>0.50744628762099997</v>
      </c>
      <c r="AC3360" s="122">
        <v>0.48675787149900002</v>
      </c>
      <c r="AD3360" s="122">
        <v>0.46987757788099999</v>
      </c>
      <c r="AE3360" s="122">
        <v>0.47486882699049998</v>
      </c>
      <c r="AF3360" s="122">
        <v>0.45129716449349999</v>
      </c>
      <c r="AG3360" s="122">
        <v>0.43098321242499998</v>
      </c>
      <c r="AH3360" s="122">
        <v>0.40951973108700002</v>
      </c>
      <c r="AI3360" s="122">
        <v>0.44989615684899997</v>
      </c>
      <c r="AJ3360" s="122">
        <v>0.404788769509</v>
      </c>
      <c r="AK3360" s="122">
        <v>0.42067870051599998</v>
      </c>
      <c r="AL3360" s="122">
        <v>0</v>
      </c>
    </row>
    <row r="3361" spans="1:38" x14ac:dyDescent="0.25">
      <c r="A3361" s="122" t="s">
        <v>2010</v>
      </c>
      <c r="B3361" s="122">
        <v>1</v>
      </c>
      <c r="C3361" s="122" t="s">
        <v>2203</v>
      </c>
      <c r="D3361" s="122" t="s">
        <v>2084</v>
      </c>
      <c r="E3361" s="122">
        <v>62</v>
      </c>
      <c r="F3361" s="122">
        <v>4.8235896175004997</v>
      </c>
      <c r="G3361" s="122">
        <v>4.8658850460625001</v>
      </c>
      <c r="H3361" s="122">
        <v>5.0435583715770003</v>
      </c>
      <c r="I3361" s="122">
        <v>5.1836715897549999</v>
      </c>
      <c r="J3361" s="122">
        <v>5.4092727789910002</v>
      </c>
      <c r="K3361" s="122">
        <v>5.5253483561015004</v>
      </c>
      <c r="L3361" s="122">
        <v>5.5685548576845001</v>
      </c>
      <c r="M3361" s="122">
        <v>5.6486729433400003</v>
      </c>
      <c r="N3361" s="122">
        <v>5.6794622526055001</v>
      </c>
      <c r="O3361" s="122">
        <v>5.5463875577585</v>
      </c>
      <c r="P3361" s="122">
        <v>5.5193900177410002</v>
      </c>
      <c r="Q3361" s="122">
        <v>5.2509158859465002</v>
      </c>
      <c r="R3361" s="122">
        <v>5.1481084245539996</v>
      </c>
      <c r="S3361" s="122">
        <v>4.8888483486689998</v>
      </c>
      <c r="T3361" s="122">
        <v>4.6667536433815</v>
      </c>
      <c r="U3361" s="122">
        <v>4.1759699619750004</v>
      </c>
      <c r="V3361" s="122">
        <v>4.1770734223195003</v>
      </c>
      <c r="W3361" s="122">
        <v>3.9125457171384999</v>
      </c>
      <c r="X3361" s="122">
        <v>3.6589152785165</v>
      </c>
      <c r="Y3361" s="122">
        <v>3.4893826702425002</v>
      </c>
      <c r="Z3361" s="122">
        <v>3.36213107832</v>
      </c>
      <c r="AA3361" s="122">
        <v>3.2209191395080001</v>
      </c>
      <c r="AB3361" s="122">
        <v>3.0108754683529999</v>
      </c>
      <c r="AC3361" s="122">
        <v>2.8318173202280001</v>
      </c>
      <c r="AD3361" s="122">
        <v>2.5781879570555</v>
      </c>
      <c r="AE3361" s="122">
        <v>2.3731067965550001</v>
      </c>
      <c r="AF3361" s="122">
        <v>2.2445934826574998</v>
      </c>
      <c r="AG3361" s="122">
        <v>2.1536739480299998</v>
      </c>
      <c r="AH3361" s="122">
        <v>2.0919636218225</v>
      </c>
      <c r="AI3361" s="122">
        <v>2.1857431083179999</v>
      </c>
      <c r="AJ3361" s="122">
        <v>1.7896627607794999</v>
      </c>
      <c r="AK3361" s="122">
        <v>1.8579217803429999</v>
      </c>
      <c r="AL3361" s="122">
        <v>0</v>
      </c>
    </row>
    <row r="3362" spans="1:38" hidden="1" x14ac:dyDescent="0.25">
      <c r="A3362" s="122" t="s">
        <v>2010</v>
      </c>
      <c r="B3362" s="122">
        <v>1</v>
      </c>
      <c r="C3362" s="122" t="s">
        <v>2203</v>
      </c>
      <c r="D3362" s="122" t="s">
        <v>474</v>
      </c>
      <c r="E3362" s="122">
        <v>62</v>
      </c>
      <c r="F3362" s="122">
        <v>0.46561134788949998</v>
      </c>
      <c r="G3362" s="122">
        <v>0.49975350419999998</v>
      </c>
      <c r="H3362" s="122">
        <v>0.57159077408449999</v>
      </c>
      <c r="I3362" s="122">
        <v>0.63263081710949998</v>
      </c>
      <c r="J3362" s="122">
        <v>0.65769521488100002</v>
      </c>
      <c r="K3362" s="122">
        <v>0.671863094321</v>
      </c>
      <c r="L3362" s="122">
        <v>0.71051050436899998</v>
      </c>
      <c r="M3362" s="122">
        <v>0.73513046300850005</v>
      </c>
      <c r="N3362" s="122">
        <v>0.76212152926150001</v>
      </c>
      <c r="O3362" s="122">
        <v>0.76537042192100002</v>
      </c>
      <c r="P3362" s="122">
        <v>0.75072188436800003</v>
      </c>
      <c r="Q3362" s="122">
        <v>0.72537086185449995</v>
      </c>
      <c r="R3362" s="122">
        <v>0.69552278891700003</v>
      </c>
      <c r="S3362" s="122">
        <v>0.65716555408099997</v>
      </c>
      <c r="T3362" s="122">
        <v>0.65876807021649997</v>
      </c>
      <c r="U3362" s="122">
        <v>0.61200996681849995</v>
      </c>
      <c r="V3362" s="122">
        <v>0.62355967273199997</v>
      </c>
      <c r="W3362" s="122">
        <v>0.54689056713799999</v>
      </c>
      <c r="X3362" s="122">
        <v>0.50756781460699996</v>
      </c>
      <c r="Y3362" s="122">
        <v>0.47166473811949999</v>
      </c>
      <c r="Z3362" s="122">
        <v>0.468836060359</v>
      </c>
      <c r="AA3362" s="122">
        <v>0.45315900091049999</v>
      </c>
      <c r="AB3362" s="122">
        <v>0.41723484295750002</v>
      </c>
      <c r="AC3362" s="122">
        <v>0.38443307638949997</v>
      </c>
      <c r="AD3362" s="122">
        <v>0.36696048879749998</v>
      </c>
      <c r="AE3362" s="122">
        <v>0.36786802520799999</v>
      </c>
      <c r="AF3362" s="122">
        <v>0.35249855475750003</v>
      </c>
      <c r="AG3362" s="122">
        <v>0.340557423227</v>
      </c>
      <c r="AH3362" s="122">
        <v>0.33666923876400001</v>
      </c>
      <c r="AI3362" s="122">
        <v>0.36140101738649999</v>
      </c>
      <c r="AJ3362" s="122">
        <v>0.30545025468249998</v>
      </c>
      <c r="AK3362" s="122">
        <v>0.31767535772200001</v>
      </c>
      <c r="AL3362" s="122">
        <v>0</v>
      </c>
    </row>
    <row r="3363" spans="1:38" hidden="1" x14ac:dyDescent="0.25">
      <c r="A3363" s="122" t="s">
        <v>2010</v>
      </c>
      <c r="B3363" s="122">
        <v>1</v>
      </c>
      <c r="C3363" s="122" t="s">
        <v>2203</v>
      </c>
      <c r="D3363" s="122" t="s">
        <v>2085</v>
      </c>
      <c r="E3363" s="122">
        <v>62</v>
      </c>
      <c r="F3363" s="122">
        <v>0.43862674093199999</v>
      </c>
      <c r="G3363" s="122">
        <v>0.45563232461550002</v>
      </c>
      <c r="H3363" s="122">
        <v>0.46804262107650002</v>
      </c>
      <c r="I3363" s="122">
        <v>0.49028602285450001</v>
      </c>
      <c r="J3363" s="122">
        <v>0.49923706022199998</v>
      </c>
      <c r="K3363" s="122">
        <v>0.51840519580349997</v>
      </c>
      <c r="L3363" s="122">
        <v>0.52649303255900004</v>
      </c>
      <c r="M3363" s="122">
        <v>0.53143774324299997</v>
      </c>
      <c r="N3363" s="122">
        <v>0.52839870972799996</v>
      </c>
      <c r="O3363" s="122">
        <v>0.51754381075949996</v>
      </c>
      <c r="P3363" s="122">
        <v>0.51522745885050003</v>
      </c>
      <c r="Q3363" s="122">
        <v>0.49053514789699998</v>
      </c>
      <c r="R3363" s="122">
        <v>0.4603891034475</v>
      </c>
      <c r="S3363" s="122">
        <v>0.44365690303900002</v>
      </c>
      <c r="T3363" s="122">
        <v>0.41576583729349997</v>
      </c>
      <c r="U3363" s="122">
        <v>0.36328914808399998</v>
      </c>
      <c r="V3363" s="122">
        <v>0.36188499904999999</v>
      </c>
      <c r="W3363" s="122">
        <v>0.33390540819949999</v>
      </c>
      <c r="X3363" s="122">
        <v>0.30511553922450002</v>
      </c>
      <c r="Y3363" s="122">
        <v>0.29054243116549999</v>
      </c>
      <c r="Z3363" s="122">
        <v>0.286977232651</v>
      </c>
      <c r="AA3363" s="122">
        <v>0.27625647432400002</v>
      </c>
      <c r="AB3363" s="122">
        <v>0.25446297751500002</v>
      </c>
      <c r="AC3363" s="122">
        <v>0.22901406482299999</v>
      </c>
      <c r="AD3363" s="122">
        <v>0.20847396477550001</v>
      </c>
      <c r="AE3363" s="122">
        <v>0.171105773036</v>
      </c>
      <c r="AF3363" s="122">
        <v>0.1557301437735</v>
      </c>
      <c r="AG3363" s="122">
        <v>0.1458239609435</v>
      </c>
      <c r="AH3363" s="122">
        <v>0.13724517782099999</v>
      </c>
      <c r="AI3363" s="122">
        <v>0.14512657329600001</v>
      </c>
      <c r="AJ3363" s="122">
        <v>0.12728963927100001</v>
      </c>
      <c r="AK3363" s="122">
        <v>0.1302294417605</v>
      </c>
      <c r="AL3363" s="122">
        <v>0</v>
      </c>
    </row>
    <row r="3364" spans="1:38" hidden="1" x14ac:dyDescent="0.25">
      <c r="A3364" s="122" t="s">
        <v>2010</v>
      </c>
      <c r="B3364" s="122">
        <v>1</v>
      </c>
      <c r="C3364" s="122" t="s">
        <v>2203</v>
      </c>
      <c r="D3364" s="122" t="s">
        <v>2086</v>
      </c>
      <c r="E3364" s="122">
        <v>62</v>
      </c>
      <c r="F3364" s="122">
        <v>6.5441490591500007E-2</v>
      </c>
      <c r="G3364" s="122">
        <v>6.3660319936000007E-2</v>
      </c>
      <c r="H3364" s="122">
        <v>6.8010724977999995E-2</v>
      </c>
      <c r="I3364" s="122">
        <v>6.6523333613999994E-2</v>
      </c>
      <c r="J3364" s="122">
        <v>7.2430181838500002E-2</v>
      </c>
      <c r="K3364" s="122">
        <v>6.8425431586999999E-2</v>
      </c>
      <c r="L3364" s="122">
        <v>6.5240813908999995E-2</v>
      </c>
      <c r="M3364" s="122">
        <v>6.7672489498499994E-2</v>
      </c>
      <c r="N3364" s="122">
        <v>6.3141569901499994E-2</v>
      </c>
      <c r="O3364" s="122">
        <v>6.09914439595E-2</v>
      </c>
      <c r="P3364" s="122">
        <v>6.0299465492E-2</v>
      </c>
      <c r="Q3364" s="122">
        <v>6.7493683080499994E-2</v>
      </c>
      <c r="R3364" s="122">
        <v>5.77685469255E-2</v>
      </c>
      <c r="S3364" s="122">
        <v>7.0496246262000004E-2</v>
      </c>
      <c r="T3364" s="122">
        <v>5.7722607532499998E-2</v>
      </c>
      <c r="U3364" s="122">
        <v>5.0312954112999998E-2</v>
      </c>
      <c r="V3364" s="122">
        <v>5.0549816121500002E-2</v>
      </c>
      <c r="W3364" s="122">
        <v>3.9853789687999998E-2</v>
      </c>
      <c r="X3364" s="122">
        <v>3.8812569496000003E-2</v>
      </c>
      <c r="Y3364" s="122">
        <v>3.7369606945499997E-2</v>
      </c>
      <c r="Z3364" s="122">
        <v>3.0543457608999999E-2</v>
      </c>
      <c r="AA3364" s="122">
        <v>3.0144531458500001E-2</v>
      </c>
      <c r="AB3364" s="122">
        <v>2.7062177969500001E-2</v>
      </c>
      <c r="AC3364" s="122">
        <v>2.5576662460999999E-2</v>
      </c>
      <c r="AD3364" s="122">
        <v>2.4816654968999999E-2</v>
      </c>
      <c r="AE3364" s="122">
        <v>1.9557084561500002E-2</v>
      </c>
      <c r="AF3364" s="122">
        <v>1.8029516494499999E-2</v>
      </c>
      <c r="AG3364" s="122">
        <v>1.6789641437499999E-2</v>
      </c>
      <c r="AH3364" s="122">
        <v>1.5564320471999999E-2</v>
      </c>
      <c r="AI3364" s="122">
        <v>1.7258375239499999E-2</v>
      </c>
      <c r="AJ3364" s="122">
        <v>1.3593820328E-2</v>
      </c>
      <c r="AK3364" s="122">
        <v>1.3928373977000001E-2</v>
      </c>
      <c r="AL3364" s="122">
        <v>0</v>
      </c>
    </row>
    <row r="3365" spans="1:38" hidden="1" x14ac:dyDescent="0.25">
      <c r="A3365" s="122" t="s">
        <v>2010</v>
      </c>
      <c r="B3365" s="122">
        <v>1</v>
      </c>
      <c r="C3365" s="122" t="s">
        <v>2203</v>
      </c>
      <c r="D3365" s="122" t="s">
        <v>2087</v>
      </c>
      <c r="E3365" s="122">
        <v>62</v>
      </c>
      <c r="F3365" s="122">
        <v>0.113078746568</v>
      </c>
      <c r="G3365" s="122">
        <v>0.124521285501</v>
      </c>
      <c r="H3365" s="122">
        <v>0.126467275795</v>
      </c>
      <c r="I3365" s="122">
        <v>0.13186760932649999</v>
      </c>
      <c r="J3365" s="122">
        <v>0.1334060251685</v>
      </c>
      <c r="K3365" s="122">
        <v>0.139920026659</v>
      </c>
      <c r="L3365" s="122">
        <v>0.1485004749355</v>
      </c>
      <c r="M3365" s="122">
        <v>0.1525952262095</v>
      </c>
      <c r="N3365" s="122">
        <v>0.15635576587</v>
      </c>
      <c r="O3365" s="122">
        <v>0.15665338426950001</v>
      </c>
      <c r="P3365" s="122">
        <v>0.14279570026150001</v>
      </c>
      <c r="Q3365" s="122">
        <v>0.136860907734</v>
      </c>
      <c r="R3365" s="122">
        <v>0.13317876302350001</v>
      </c>
      <c r="S3365" s="122">
        <v>0.1276752042805</v>
      </c>
      <c r="T3365" s="122">
        <v>0.12010968846099999</v>
      </c>
      <c r="U3365" s="122">
        <v>0.10583692801</v>
      </c>
      <c r="V3365" s="122">
        <v>0.1035374665915</v>
      </c>
      <c r="W3365" s="122">
        <v>0.10736891304399999</v>
      </c>
      <c r="X3365" s="122">
        <v>9.3422128218500003E-2</v>
      </c>
      <c r="Y3365" s="122">
        <v>9.09598916895E-2</v>
      </c>
      <c r="Z3365" s="122">
        <v>8.9516784077999997E-2</v>
      </c>
      <c r="AA3365" s="122">
        <v>8.5287106702500004E-2</v>
      </c>
      <c r="AB3365" s="122">
        <v>7.8240257601499996E-2</v>
      </c>
      <c r="AC3365" s="122">
        <v>7.0764716490000004E-2</v>
      </c>
      <c r="AD3365" s="122">
        <v>6.7527309539999997E-2</v>
      </c>
      <c r="AE3365" s="122">
        <v>6.0914927462000001E-2</v>
      </c>
      <c r="AF3365" s="122">
        <v>5.7516103128999997E-2</v>
      </c>
      <c r="AG3365" s="122">
        <v>5.7748039635500001E-2</v>
      </c>
      <c r="AH3365" s="122">
        <v>5.2259453339500002E-2</v>
      </c>
      <c r="AI3365" s="122">
        <v>5.5550265288999999E-2</v>
      </c>
      <c r="AJ3365" s="122">
        <v>4.5429755864999997E-2</v>
      </c>
      <c r="AK3365" s="122">
        <v>4.6996364765500002E-2</v>
      </c>
      <c r="AL3365" s="122">
        <v>0</v>
      </c>
    </row>
    <row r="3366" spans="1:38" hidden="1" x14ac:dyDescent="0.25">
      <c r="A3366" s="122" t="s">
        <v>2010</v>
      </c>
      <c r="B3366" s="122">
        <v>1</v>
      </c>
      <c r="C3366" s="122" t="s">
        <v>2203</v>
      </c>
      <c r="D3366" s="122" t="s">
        <v>2088</v>
      </c>
      <c r="E3366" s="122">
        <v>62</v>
      </c>
      <c r="F3366" s="122">
        <v>1.9475272016475</v>
      </c>
      <c r="G3366" s="122">
        <v>2.0231168713200001</v>
      </c>
      <c r="H3366" s="122">
        <v>2.1935697307045001</v>
      </c>
      <c r="I3366" s="122">
        <v>2.2653627116689998</v>
      </c>
      <c r="J3366" s="122">
        <v>2.3343648461140001</v>
      </c>
      <c r="K3366" s="122">
        <v>2.4624481848444999</v>
      </c>
      <c r="L3366" s="122">
        <v>2.5119649815964999</v>
      </c>
      <c r="M3366" s="122">
        <v>2.5728471947024998</v>
      </c>
      <c r="N3366" s="122">
        <v>2.6404171135130001</v>
      </c>
      <c r="O3366" s="122">
        <v>2.5355224150244999</v>
      </c>
      <c r="P3366" s="122">
        <v>2.6222131715539998</v>
      </c>
      <c r="Q3366" s="122">
        <v>2.5431670574590002</v>
      </c>
      <c r="R3366" s="122">
        <v>2.6961244496285</v>
      </c>
      <c r="S3366" s="122">
        <v>2.6409014799300001</v>
      </c>
      <c r="T3366" s="122">
        <v>2.5825080950695001</v>
      </c>
      <c r="U3366" s="122">
        <v>2.3358348330199998</v>
      </c>
      <c r="V3366" s="122">
        <v>2.338438576263</v>
      </c>
      <c r="W3366" s="122">
        <v>2.3513349101249998</v>
      </c>
      <c r="X3366" s="122">
        <v>2.1705547165015</v>
      </c>
      <c r="Y3366" s="122">
        <v>2.0526394610284999</v>
      </c>
      <c r="Z3366" s="122">
        <v>1.8798259969610001</v>
      </c>
      <c r="AA3366" s="122">
        <v>1.7584864147474999</v>
      </c>
      <c r="AB3366" s="122">
        <v>1.6129419199155</v>
      </c>
      <c r="AC3366" s="122">
        <v>1.5277924667210001</v>
      </c>
      <c r="AD3366" s="122">
        <v>1.48334822349</v>
      </c>
      <c r="AE3366" s="122">
        <v>1.493649907584</v>
      </c>
      <c r="AF3366" s="122">
        <v>1.4303822666885</v>
      </c>
      <c r="AG3366" s="122">
        <v>1.3692948314610001</v>
      </c>
      <c r="AH3366" s="122">
        <v>1.3633456121745</v>
      </c>
      <c r="AI3366" s="122">
        <v>1.437003419604</v>
      </c>
      <c r="AJ3366" s="122">
        <v>1.2041064966324999</v>
      </c>
      <c r="AK3366" s="122">
        <v>1.248668374715</v>
      </c>
      <c r="AL3366" s="122">
        <v>0</v>
      </c>
    </row>
    <row r="3367" spans="1:38" hidden="1" x14ac:dyDescent="0.25">
      <c r="A3367" s="122" t="s">
        <v>2010</v>
      </c>
      <c r="B3367" s="122">
        <v>1</v>
      </c>
      <c r="C3367" s="122" t="s">
        <v>2203</v>
      </c>
      <c r="D3367" s="122" t="s">
        <v>2089</v>
      </c>
      <c r="E3367" s="122">
        <v>62</v>
      </c>
      <c r="F3367" s="122">
        <v>1.278956190375</v>
      </c>
      <c r="G3367" s="122">
        <v>1.3271321721125</v>
      </c>
      <c r="H3367" s="122">
        <v>1.4473567764190001</v>
      </c>
      <c r="I3367" s="122">
        <v>1.4303061203695</v>
      </c>
      <c r="J3367" s="122">
        <v>1.537153267361</v>
      </c>
      <c r="K3367" s="122">
        <v>1.6113469593275001</v>
      </c>
      <c r="L3367" s="122">
        <v>1.6901336826244999</v>
      </c>
      <c r="M3367" s="122">
        <v>1.7414745714725</v>
      </c>
      <c r="N3367" s="122">
        <v>1.7990805239645</v>
      </c>
      <c r="O3367" s="122">
        <v>1.7771779912625001</v>
      </c>
      <c r="P3367" s="122">
        <v>1.7960040875809999</v>
      </c>
      <c r="Q3367" s="122">
        <v>1.7727075415914999</v>
      </c>
      <c r="R3367" s="122">
        <v>1.6697743463115</v>
      </c>
      <c r="S3367" s="122">
        <v>1.6002329725355</v>
      </c>
      <c r="T3367" s="122">
        <v>1.5300382739075</v>
      </c>
      <c r="U3367" s="122">
        <v>1.375945914616</v>
      </c>
      <c r="V3367" s="122">
        <v>1.3867871943335</v>
      </c>
      <c r="W3367" s="122">
        <v>1.2068322424569999</v>
      </c>
      <c r="X3367" s="122">
        <v>1.108679121417</v>
      </c>
      <c r="Y3367" s="122">
        <v>1.1186748441429999</v>
      </c>
      <c r="Z3367" s="122">
        <v>1.0720746082674999</v>
      </c>
      <c r="AA3367" s="122">
        <v>1.0270962147125</v>
      </c>
      <c r="AB3367" s="122">
        <v>0.92200555638250004</v>
      </c>
      <c r="AC3367" s="122">
        <v>0.86491447429849999</v>
      </c>
      <c r="AD3367" s="122">
        <v>0.80092153516050002</v>
      </c>
      <c r="AE3367" s="122">
        <v>0.71867551280800002</v>
      </c>
      <c r="AF3367" s="122">
        <v>0.67959830477200001</v>
      </c>
      <c r="AG3367" s="122">
        <v>0.63444078905150003</v>
      </c>
      <c r="AH3367" s="122">
        <v>0.62939015386599995</v>
      </c>
      <c r="AI3367" s="122">
        <v>0.66762183339799996</v>
      </c>
      <c r="AJ3367" s="122">
        <v>0.5330670117645</v>
      </c>
      <c r="AK3367" s="122">
        <v>0.54741301161699996</v>
      </c>
      <c r="AL3367" s="122">
        <v>0</v>
      </c>
    </row>
    <row r="3368" spans="1:38" hidden="1" x14ac:dyDescent="0.25">
      <c r="A3368" s="122" t="s">
        <v>2010</v>
      </c>
      <c r="B3368" s="122">
        <v>1</v>
      </c>
      <c r="C3368" s="122" t="s">
        <v>2203</v>
      </c>
      <c r="D3368" s="122" t="s">
        <v>2090</v>
      </c>
      <c r="E3368" s="122">
        <v>62</v>
      </c>
      <c r="F3368" s="122">
        <v>0.187947969035</v>
      </c>
      <c r="G3368" s="122">
        <v>0.18970199462750001</v>
      </c>
      <c r="H3368" s="122">
        <v>0.19488836458850001</v>
      </c>
      <c r="I3368" s="122">
        <v>0.19327078858249999</v>
      </c>
      <c r="J3368" s="122">
        <v>0.19848411815950001</v>
      </c>
      <c r="K3368" s="122">
        <v>0.197363454174</v>
      </c>
      <c r="L3368" s="122">
        <v>0.19369645447850001</v>
      </c>
      <c r="M3368" s="122">
        <v>0.187446016529</v>
      </c>
      <c r="N3368" s="122">
        <v>0.18711539018000001</v>
      </c>
      <c r="O3368" s="122">
        <v>0.1831553297405</v>
      </c>
      <c r="P3368" s="122">
        <v>0.18553643622800001</v>
      </c>
      <c r="Q3368" s="122">
        <v>0.17293319024600001</v>
      </c>
      <c r="R3368" s="122">
        <v>0.16853322392350001</v>
      </c>
      <c r="S3368" s="122">
        <v>0.171602511614</v>
      </c>
      <c r="T3368" s="122">
        <v>0.17191762316699999</v>
      </c>
      <c r="U3368" s="122">
        <v>0.16581136628500001</v>
      </c>
      <c r="V3368" s="122">
        <v>0.168291421202</v>
      </c>
      <c r="W3368" s="122">
        <v>0.17269622939250001</v>
      </c>
      <c r="X3368" s="122">
        <v>0.14671544564149999</v>
      </c>
      <c r="Y3368" s="122">
        <v>0.1389582093975</v>
      </c>
      <c r="Z3368" s="122">
        <v>0.13574476123000001</v>
      </c>
      <c r="AA3368" s="122">
        <v>0.135933929254</v>
      </c>
      <c r="AB3368" s="122">
        <v>0.129450847354</v>
      </c>
      <c r="AC3368" s="122">
        <v>0.12860222107950001</v>
      </c>
      <c r="AD3368" s="122">
        <v>0.12809008835999999</v>
      </c>
      <c r="AE3368" s="122">
        <v>0.122493478047</v>
      </c>
      <c r="AF3368" s="122">
        <v>0.1171733776115</v>
      </c>
      <c r="AG3368" s="122">
        <v>0.1189125372075</v>
      </c>
      <c r="AH3368" s="122">
        <v>0.1174493346725</v>
      </c>
      <c r="AI3368" s="122">
        <v>0.1252303122665</v>
      </c>
      <c r="AJ3368" s="122">
        <v>8.6393828746500007E-2</v>
      </c>
      <c r="AK3368" s="122">
        <v>9.0970478995999998E-2</v>
      </c>
      <c r="AL3368" s="122">
        <v>0</v>
      </c>
    </row>
    <row r="3369" spans="1:38" hidden="1" x14ac:dyDescent="0.25">
      <c r="A3369" s="122" t="s">
        <v>2010</v>
      </c>
      <c r="B3369" s="122">
        <v>1</v>
      </c>
      <c r="C3369" s="122" t="s">
        <v>2203</v>
      </c>
      <c r="D3369" s="122" t="s">
        <v>2091</v>
      </c>
      <c r="E3369" s="122">
        <v>62</v>
      </c>
      <c r="F3369" s="122">
        <v>0.43891915873300003</v>
      </c>
      <c r="G3369" s="122">
        <v>0.45081191793199998</v>
      </c>
      <c r="H3369" s="122">
        <v>0.49141313675449999</v>
      </c>
      <c r="I3369" s="122">
        <v>0.51014785081750003</v>
      </c>
      <c r="J3369" s="122">
        <v>0.54647259742499998</v>
      </c>
      <c r="K3369" s="122">
        <v>0.53067895414150001</v>
      </c>
      <c r="L3369" s="122">
        <v>0.55556413355250001</v>
      </c>
      <c r="M3369" s="122">
        <v>0.57185138791050005</v>
      </c>
      <c r="N3369" s="122">
        <v>0.57571155013399999</v>
      </c>
      <c r="O3369" s="122">
        <v>0.55022145098300002</v>
      </c>
      <c r="P3369" s="122">
        <v>0.5431769371945</v>
      </c>
      <c r="Q3369" s="122">
        <v>0.53128084355350003</v>
      </c>
      <c r="R3369" s="122">
        <v>0.51839384895399998</v>
      </c>
      <c r="S3369" s="122">
        <v>0.48745811502500003</v>
      </c>
      <c r="T3369" s="122">
        <v>0.4616985110065</v>
      </c>
      <c r="U3369" s="122">
        <v>0.40906070206200001</v>
      </c>
      <c r="V3369" s="122">
        <v>0.42070733501149998</v>
      </c>
      <c r="W3369" s="122">
        <v>0.37038161810100001</v>
      </c>
      <c r="X3369" s="122">
        <v>0.35944121237749999</v>
      </c>
      <c r="Y3369" s="122">
        <v>0.34583126316899998</v>
      </c>
      <c r="Z3369" s="122">
        <v>0.34439683775250002</v>
      </c>
      <c r="AA3369" s="122">
        <v>0.33534393027749998</v>
      </c>
      <c r="AB3369" s="122">
        <v>0.31424894882350002</v>
      </c>
      <c r="AC3369" s="122">
        <v>0.28526021878699998</v>
      </c>
      <c r="AD3369" s="122">
        <v>0.25676543997899998</v>
      </c>
      <c r="AE3369" s="122">
        <v>0.25384906743800001</v>
      </c>
      <c r="AF3369" s="122">
        <v>0.24112420868949999</v>
      </c>
      <c r="AG3369" s="122">
        <v>0.23040593587700001</v>
      </c>
      <c r="AH3369" s="122">
        <v>0.217851813846</v>
      </c>
      <c r="AI3369" s="122">
        <v>0.23227910186549999</v>
      </c>
      <c r="AJ3369" s="122">
        <v>0.21337480423249999</v>
      </c>
      <c r="AK3369" s="122">
        <v>0.22287094474499999</v>
      </c>
      <c r="AL3369" s="122">
        <v>0</v>
      </c>
    </row>
    <row r="3370" spans="1:38" hidden="1" x14ac:dyDescent="0.25">
      <c r="A3370" s="122" t="s">
        <v>2010</v>
      </c>
      <c r="B3370" s="122">
        <v>1</v>
      </c>
      <c r="C3370" s="122" t="s">
        <v>2203</v>
      </c>
      <c r="D3370" s="122" t="s">
        <v>2092</v>
      </c>
      <c r="E3370" s="122">
        <v>62</v>
      </c>
      <c r="F3370" s="122">
        <v>0.182103233074</v>
      </c>
      <c r="G3370" s="122">
        <v>0.1961451539065</v>
      </c>
      <c r="H3370" s="122">
        <v>0.204424890783</v>
      </c>
      <c r="I3370" s="122">
        <v>0.22602592201400001</v>
      </c>
      <c r="J3370" s="122">
        <v>0.23534699515249999</v>
      </c>
      <c r="K3370" s="122">
        <v>0.2484032156515</v>
      </c>
      <c r="L3370" s="122">
        <v>0.2583366914145</v>
      </c>
      <c r="M3370" s="122">
        <v>0.2582356124115</v>
      </c>
      <c r="N3370" s="122">
        <v>0.26804386467699998</v>
      </c>
      <c r="O3370" s="122">
        <v>0.26188948196650003</v>
      </c>
      <c r="P3370" s="122">
        <v>0.24383917932249999</v>
      </c>
      <c r="Q3370" s="122">
        <v>0.2473927597335</v>
      </c>
      <c r="R3370" s="122">
        <v>0.2366077754765</v>
      </c>
      <c r="S3370" s="122">
        <v>0.22495658935000001</v>
      </c>
      <c r="T3370" s="122">
        <v>0.218637819958</v>
      </c>
      <c r="U3370" s="122">
        <v>0.20108898415449999</v>
      </c>
      <c r="V3370" s="122">
        <v>0.20730686221649999</v>
      </c>
      <c r="W3370" s="122">
        <v>0.1819855394455</v>
      </c>
      <c r="X3370" s="122">
        <v>0.172365367326</v>
      </c>
      <c r="Y3370" s="122">
        <v>0.16536860240349999</v>
      </c>
      <c r="Z3370" s="122">
        <v>0.1628001490515</v>
      </c>
      <c r="AA3370" s="122">
        <v>0.16151954932449999</v>
      </c>
      <c r="AB3370" s="122">
        <v>0.14870360419299999</v>
      </c>
      <c r="AC3370" s="122">
        <v>0.13755312176000001</v>
      </c>
      <c r="AD3370" s="122">
        <v>0.13298560921399999</v>
      </c>
      <c r="AE3370" s="122">
        <v>0.14377299182700001</v>
      </c>
      <c r="AF3370" s="122">
        <v>0.14078918301349999</v>
      </c>
      <c r="AG3370" s="122">
        <v>0.13403155300450001</v>
      </c>
      <c r="AH3370" s="122">
        <v>0.1352691635835</v>
      </c>
      <c r="AI3370" s="122">
        <v>0.13845764029749999</v>
      </c>
      <c r="AJ3370" s="122">
        <v>0.12877282818550001</v>
      </c>
      <c r="AK3370" s="122">
        <v>0.1346267623495</v>
      </c>
      <c r="AL3370" s="122">
        <v>0</v>
      </c>
    </row>
    <row r="3371" spans="1:38" hidden="1" x14ac:dyDescent="0.25">
      <c r="A3371" s="122" t="s">
        <v>2010</v>
      </c>
      <c r="B3371" s="122">
        <v>1</v>
      </c>
      <c r="C3371" s="122" t="s">
        <v>2203</v>
      </c>
      <c r="D3371" s="122" t="s">
        <v>2093</v>
      </c>
      <c r="E3371" s="122">
        <v>62</v>
      </c>
      <c r="F3371" s="122">
        <v>1.4141668968134999</v>
      </c>
      <c r="G3371" s="122">
        <v>1.4836896946460001</v>
      </c>
      <c r="H3371" s="122">
        <v>1.5706270475349999</v>
      </c>
      <c r="I3371" s="122">
        <v>1.7133436417985</v>
      </c>
      <c r="J3371" s="122">
        <v>1.7570329561564999</v>
      </c>
      <c r="K3371" s="122">
        <v>1.8103731347484999</v>
      </c>
      <c r="L3371" s="122">
        <v>1.8658356215965</v>
      </c>
      <c r="M3371" s="122">
        <v>1.902726986699</v>
      </c>
      <c r="N3371" s="122">
        <v>1.9381641031925001</v>
      </c>
      <c r="O3371" s="122">
        <v>1.8501308699129999</v>
      </c>
      <c r="P3371" s="122">
        <v>1.8090785698395</v>
      </c>
      <c r="Q3371" s="122">
        <v>1.6991164514365</v>
      </c>
      <c r="R3371" s="122">
        <v>1.634099518882</v>
      </c>
      <c r="S3371" s="122">
        <v>1.5904367312095</v>
      </c>
      <c r="T3371" s="122">
        <v>1.5123748800879999</v>
      </c>
      <c r="U3371" s="122">
        <v>1.4025287211270001</v>
      </c>
      <c r="V3371" s="122">
        <v>1.3725458226025</v>
      </c>
      <c r="W3371" s="122">
        <v>1.1954671351724999</v>
      </c>
      <c r="X3371" s="122">
        <v>1.1123190522369999</v>
      </c>
      <c r="Y3371" s="122">
        <v>1.0453907874399999</v>
      </c>
      <c r="Z3371" s="122">
        <v>1.0910788716649999</v>
      </c>
      <c r="AA3371" s="122">
        <v>1.0385153198279999</v>
      </c>
      <c r="AB3371" s="122">
        <v>0.98521898596299995</v>
      </c>
      <c r="AC3371" s="122">
        <v>0.91375554959100003</v>
      </c>
      <c r="AD3371" s="122">
        <v>0.84642659904350004</v>
      </c>
      <c r="AE3371" s="122">
        <v>0.75159512021200003</v>
      </c>
      <c r="AF3371" s="122">
        <v>0.70918699361600002</v>
      </c>
      <c r="AG3371" s="122">
        <v>0.6758477189355</v>
      </c>
      <c r="AH3371" s="122">
        <v>0.64875326401900002</v>
      </c>
      <c r="AI3371" s="122">
        <v>0.67675577095649997</v>
      </c>
      <c r="AJ3371" s="122">
        <v>0.56601112236700002</v>
      </c>
      <c r="AK3371" s="122">
        <v>0.58776864942749996</v>
      </c>
      <c r="AL3371" s="122">
        <v>0</v>
      </c>
    </row>
    <row r="3372" spans="1:38" hidden="1" x14ac:dyDescent="0.25">
      <c r="A3372" s="122" t="s">
        <v>2010</v>
      </c>
      <c r="B3372" s="122">
        <v>1</v>
      </c>
      <c r="C3372" s="122" t="s">
        <v>2203</v>
      </c>
      <c r="D3372" s="122" t="s">
        <v>2094</v>
      </c>
      <c r="E3372" s="122">
        <v>62</v>
      </c>
      <c r="F3372" s="122">
        <v>0.94431934971300002</v>
      </c>
      <c r="G3372" s="122">
        <v>0.97631211018300001</v>
      </c>
      <c r="H3372" s="122">
        <v>1.0423196706665001</v>
      </c>
      <c r="I3372" s="122">
        <v>1.140339856497</v>
      </c>
      <c r="J3372" s="122">
        <v>1.199092824389</v>
      </c>
      <c r="K3372" s="122">
        <v>1.2564987433535</v>
      </c>
      <c r="L3372" s="122">
        <v>1.269950391791</v>
      </c>
      <c r="M3372" s="122">
        <v>1.3085935114889999</v>
      </c>
      <c r="N3372" s="122">
        <v>1.2686731620689999</v>
      </c>
      <c r="O3372" s="122">
        <v>1.2189800509324999</v>
      </c>
      <c r="P3372" s="122">
        <v>1.1914749012685</v>
      </c>
      <c r="Q3372" s="122">
        <v>1.136709598018</v>
      </c>
      <c r="R3372" s="122">
        <v>1.0878876671469999</v>
      </c>
      <c r="S3372" s="122">
        <v>1.0408239070780001</v>
      </c>
      <c r="T3372" s="122">
        <v>0.97190745852799998</v>
      </c>
      <c r="U3372" s="122">
        <v>0.84664892884950005</v>
      </c>
      <c r="V3372" s="122">
        <v>0.83398726555199998</v>
      </c>
      <c r="W3372" s="122">
        <v>0.92365266112650002</v>
      </c>
      <c r="X3372" s="122">
        <v>0.86516241343949996</v>
      </c>
      <c r="Y3372" s="122">
        <v>0.88255413357849999</v>
      </c>
      <c r="Z3372" s="122">
        <v>0.70425713618200003</v>
      </c>
      <c r="AA3372" s="122">
        <v>0.69682526063100003</v>
      </c>
      <c r="AB3372" s="122">
        <v>0.65688615440499998</v>
      </c>
      <c r="AC3372" s="122">
        <v>0.5980484000545</v>
      </c>
      <c r="AD3372" s="122">
        <v>0.53516471196149995</v>
      </c>
      <c r="AE3372" s="122">
        <v>0.47858289752299998</v>
      </c>
      <c r="AF3372" s="122">
        <v>0.45930874302050001</v>
      </c>
      <c r="AG3372" s="122">
        <v>0.42034820868099998</v>
      </c>
      <c r="AH3372" s="122">
        <v>0.38899879091049999</v>
      </c>
      <c r="AI3372" s="122">
        <v>0.41893155562200002</v>
      </c>
      <c r="AJ3372" s="122">
        <v>0.36970422398800001</v>
      </c>
      <c r="AK3372" s="122">
        <v>0.380520521281</v>
      </c>
      <c r="AL3372" s="122">
        <v>0</v>
      </c>
    </row>
    <row r="3373" spans="1:38" hidden="1" x14ac:dyDescent="0.25">
      <c r="A3373" s="122" t="s">
        <v>2010</v>
      </c>
      <c r="B3373" s="122">
        <v>1</v>
      </c>
      <c r="C3373" s="122" t="s">
        <v>2203</v>
      </c>
      <c r="D3373" s="122" t="s">
        <v>2095</v>
      </c>
      <c r="E3373" s="122">
        <v>62</v>
      </c>
      <c r="F3373" s="122">
        <v>0.438415139121</v>
      </c>
      <c r="G3373" s="122">
        <v>0.45062601136899999</v>
      </c>
      <c r="H3373" s="122">
        <v>0.4806704636695</v>
      </c>
      <c r="I3373" s="122">
        <v>0.50270119202950003</v>
      </c>
      <c r="J3373" s="122">
        <v>0.51556871676100002</v>
      </c>
      <c r="K3373" s="122">
        <v>0.53530199142199997</v>
      </c>
      <c r="L3373" s="122">
        <v>0.5442980821815</v>
      </c>
      <c r="M3373" s="122">
        <v>0.55494281373099996</v>
      </c>
      <c r="N3373" s="122">
        <v>0.5584016098165</v>
      </c>
      <c r="O3373" s="122">
        <v>0.52714401974000002</v>
      </c>
      <c r="P3373" s="122">
        <v>0.51060434890700002</v>
      </c>
      <c r="Q3373" s="122">
        <v>0.48478196832300002</v>
      </c>
      <c r="R3373" s="122">
        <v>0.4628272124685</v>
      </c>
      <c r="S3373" s="122">
        <v>0.45562180128000002</v>
      </c>
      <c r="T3373" s="122">
        <v>0.43299888995449998</v>
      </c>
      <c r="U3373" s="122">
        <v>0.38907544539349997</v>
      </c>
      <c r="V3373" s="122">
        <v>0.40302597564949999</v>
      </c>
      <c r="W3373" s="122">
        <v>0.35632747475299997</v>
      </c>
      <c r="X3373" s="122">
        <v>0.3477276736855</v>
      </c>
      <c r="Y3373" s="122">
        <v>0.32948728182449999</v>
      </c>
      <c r="Z3373" s="122">
        <v>0.31416153311450001</v>
      </c>
      <c r="AA3373" s="122">
        <v>0.29984318964250001</v>
      </c>
      <c r="AB3373" s="122">
        <v>0.28344269967149999</v>
      </c>
      <c r="AC3373" s="122">
        <v>0.26261932957</v>
      </c>
      <c r="AD3373" s="122">
        <v>0.25172049792099999</v>
      </c>
      <c r="AE3373" s="122">
        <v>0.25089055101949997</v>
      </c>
      <c r="AF3373" s="122">
        <v>0.24130904481150001</v>
      </c>
      <c r="AG3373" s="122">
        <v>0.23506701711399999</v>
      </c>
      <c r="AH3373" s="122">
        <v>0.230745804896</v>
      </c>
      <c r="AI3373" s="122">
        <v>0.235674536504</v>
      </c>
      <c r="AJ3373" s="122">
        <v>0.21849353872050001</v>
      </c>
      <c r="AK3373" s="122">
        <v>0.22880902353749999</v>
      </c>
      <c r="AL3373" s="122">
        <v>0</v>
      </c>
    </row>
    <row r="3374" spans="1:38" hidden="1" x14ac:dyDescent="0.25">
      <c r="A3374" s="122" t="s">
        <v>2010</v>
      </c>
      <c r="B3374" s="122">
        <v>1</v>
      </c>
      <c r="C3374" s="122" t="s">
        <v>2203</v>
      </c>
      <c r="D3374" s="122" t="s">
        <v>2096</v>
      </c>
      <c r="E3374" s="122">
        <v>62</v>
      </c>
      <c r="F3374" s="122">
        <v>0.60970176856199998</v>
      </c>
      <c r="G3374" s="122">
        <v>0.65310692447999996</v>
      </c>
      <c r="H3374" s="122">
        <v>0.72087049588300001</v>
      </c>
      <c r="I3374" s="122">
        <v>0.75845345772049999</v>
      </c>
      <c r="J3374" s="122">
        <v>0.77902721642499995</v>
      </c>
      <c r="K3374" s="122">
        <v>0.80333050136299999</v>
      </c>
      <c r="L3374" s="122">
        <v>0.82863067652449995</v>
      </c>
      <c r="M3374" s="122">
        <v>0.86384460479750003</v>
      </c>
      <c r="N3374" s="122">
        <v>0.86286605821850004</v>
      </c>
      <c r="O3374" s="122">
        <v>0.84825954781049995</v>
      </c>
      <c r="P3374" s="122">
        <v>0.82850522570999996</v>
      </c>
      <c r="Q3374" s="122">
        <v>0.79252005898</v>
      </c>
      <c r="R3374" s="122">
        <v>0.75451405487900003</v>
      </c>
      <c r="S3374" s="122">
        <v>0.73189723089500003</v>
      </c>
      <c r="T3374" s="122">
        <v>0.69779747630699995</v>
      </c>
      <c r="U3374" s="122">
        <v>0.627554002256</v>
      </c>
      <c r="V3374" s="122">
        <v>0.63718143375900005</v>
      </c>
      <c r="W3374" s="122">
        <v>0.51925916718099996</v>
      </c>
      <c r="X3374" s="122">
        <v>0.4779034426905</v>
      </c>
      <c r="Y3374" s="122">
        <v>0.46395878282050002</v>
      </c>
      <c r="Z3374" s="122">
        <v>0.44919579908149998</v>
      </c>
      <c r="AA3374" s="122">
        <v>0.43807589126199997</v>
      </c>
      <c r="AB3374" s="122">
        <v>0.398087774876</v>
      </c>
      <c r="AC3374" s="122">
        <v>0.36099869820250002</v>
      </c>
      <c r="AD3374" s="122">
        <v>0.32908265030349998</v>
      </c>
      <c r="AE3374" s="122">
        <v>0.2989000653485</v>
      </c>
      <c r="AF3374" s="122">
        <v>0.2795610064365</v>
      </c>
      <c r="AG3374" s="122">
        <v>0.264049623239</v>
      </c>
      <c r="AH3374" s="122">
        <v>0.25694408403149999</v>
      </c>
      <c r="AI3374" s="122">
        <v>0.27441714862349997</v>
      </c>
      <c r="AJ3374" s="122">
        <v>0.25143708874199999</v>
      </c>
      <c r="AK3374" s="122">
        <v>0.2600422296655</v>
      </c>
      <c r="AL3374" s="122">
        <v>0</v>
      </c>
    </row>
    <row r="3375" spans="1:38" hidden="1" x14ac:dyDescent="0.25">
      <c r="A3375" s="122" t="s">
        <v>2010</v>
      </c>
      <c r="B3375" s="122">
        <v>1</v>
      </c>
      <c r="C3375" s="122" t="s">
        <v>2203</v>
      </c>
      <c r="D3375" s="122" t="s">
        <v>2097</v>
      </c>
      <c r="E3375" s="122">
        <v>62</v>
      </c>
      <c r="F3375" s="122">
        <v>0.77772733386699999</v>
      </c>
      <c r="G3375" s="122">
        <v>0.77221652665850005</v>
      </c>
      <c r="H3375" s="122">
        <v>0.771954110488</v>
      </c>
      <c r="I3375" s="122">
        <v>0.849271391348</v>
      </c>
      <c r="J3375" s="122">
        <v>0.90019933215350001</v>
      </c>
      <c r="K3375" s="122">
        <v>0.91330048419749998</v>
      </c>
      <c r="L3375" s="122">
        <v>0.91893271008650002</v>
      </c>
      <c r="M3375" s="122">
        <v>0.91436619666999996</v>
      </c>
      <c r="N3375" s="122">
        <v>0.92852370067099999</v>
      </c>
      <c r="O3375" s="122">
        <v>0.95455199688150005</v>
      </c>
      <c r="P3375" s="122">
        <v>0.95298946778850002</v>
      </c>
      <c r="Q3375" s="122">
        <v>0.84324768183349996</v>
      </c>
      <c r="R3375" s="122">
        <v>0.84555671266700005</v>
      </c>
      <c r="S3375" s="122">
        <v>0.82641967496799995</v>
      </c>
      <c r="T3375" s="122">
        <v>0.78505046187149996</v>
      </c>
      <c r="U3375" s="122">
        <v>0.69537334359799996</v>
      </c>
      <c r="V3375" s="122">
        <v>0.69708630640699998</v>
      </c>
      <c r="W3375" s="122">
        <v>0.69788822219150004</v>
      </c>
      <c r="X3375" s="122">
        <v>0.55917314197300005</v>
      </c>
      <c r="Y3375" s="122">
        <v>0.52845663557449996</v>
      </c>
      <c r="Z3375" s="122">
        <v>0.51396973978000005</v>
      </c>
      <c r="AA3375" s="122">
        <v>0.52046341502850002</v>
      </c>
      <c r="AB3375" s="122">
        <v>0.47376243691199998</v>
      </c>
      <c r="AC3375" s="122">
        <v>0.43425945721850001</v>
      </c>
      <c r="AD3375" s="122">
        <v>0.37190741570300001</v>
      </c>
      <c r="AE3375" s="122">
        <v>0.31318107516999999</v>
      </c>
      <c r="AF3375" s="122">
        <v>0.29547206955049998</v>
      </c>
      <c r="AG3375" s="122">
        <v>0.30614306898650001</v>
      </c>
      <c r="AH3375" s="122">
        <v>0.2615370435205</v>
      </c>
      <c r="AI3375" s="122">
        <v>0.27636188321499999</v>
      </c>
      <c r="AJ3375" s="122">
        <v>0.24767928732649999</v>
      </c>
      <c r="AK3375" s="122">
        <v>0.25558122944400002</v>
      </c>
      <c r="AL3375" s="122">
        <v>0</v>
      </c>
    </row>
    <row r="3376" spans="1:38" hidden="1" x14ac:dyDescent="0.25">
      <c r="A3376" s="122" t="s">
        <v>2010</v>
      </c>
      <c r="B3376" s="122">
        <v>1</v>
      </c>
      <c r="C3376" s="122" t="s">
        <v>2203</v>
      </c>
      <c r="D3376" s="122" t="s">
        <v>2098</v>
      </c>
      <c r="E3376" s="122">
        <v>62</v>
      </c>
      <c r="F3376" s="122">
        <v>0.79011243733449998</v>
      </c>
      <c r="G3376" s="122">
        <v>0.80560987132950002</v>
      </c>
      <c r="H3376" s="122">
        <v>0.83792268448950002</v>
      </c>
      <c r="I3376" s="122">
        <v>0.82680093417800005</v>
      </c>
      <c r="J3376" s="122">
        <v>0.8754923815665</v>
      </c>
      <c r="K3376" s="122">
        <v>0.90076622200849998</v>
      </c>
      <c r="L3376" s="122">
        <v>0.94511471339899999</v>
      </c>
      <c r="M3376" s="122">
        <v>0.95028360205200002</v>
      </c>
      <c r="N3376" s="122">
        <v>0.9639322564185</v>
      </c>
      <c r="O3376" s="122">
        <v>0.91306680627000003</v>
      </c>
      <c r="P3376" s="122">
        <v>0.89546773648349998</v>
      </c>
      <c r="Q3376" s="122">
        <v>0.85890535194749995</v>
      </c>
      <c r="R3376" s="122">
        <v>0.80641736655649998</v>
      </c>
      <c r="S3376" s="122">
        <v>0.77207191700650002</v>
      </c>
      <c r="T3376" s="122">
        <v>0.72967847127800001</v>
      </c>
      <c r="U3376" s="122">
        <v>0.65849782191799999</v>
      </c>
      <c r="V3376" s="122">
        <v>0.65096530122200003</v>
      </c>
      <c r="W3376" s="122">
        <v>0.60207538157999996</v>
      </c>
      <c r="X3376" s="122">
        <v>0.56574049604599996</v>
      </c>
      <c r="Y3376" s="122">
        <v>0.53553409901250004</v>
      </c>
      <c r="Z3376" s="122">
        <v>0.51719485245249996</v>
      </c>
      <c r="AA3376" s="122">
        <v>0.511128189141</v>
      </c>
      <c r="AB3376" s="122">
        <v>0.46830801786100001</v>
      </c>
      <c r="AC3376" s="122">
        <v>0.44095079066699999</v>
      </c>
      <c r="AD3376" s="122">
        <v>0.41036261698449999</v>
      </c>
      <c r="AE3376" s="122">
        <v>0.3478596988055</v>
      </c>
      <c r="AF3376" s="122">
        <v>0.33364579445699999</v>
      </c>
      <c r="AG3376" s="122">
        <v>0.31318439114149998</v>
      </c>
      <c r="AH3376" s="122">
        <v>0.28969943516050001</v>
      </c>
      <c r="AI3376" s="122">
        <v>0.32964749046300001</v>
      </c>
      <c r="AJ3376" s="122">
        <v>0.2526917945505</v>
      </c>
      <c r="AK3376" s="122">
        <v>0.25968692020950002</v>
      </c>
      <c r="AL3376" s="122">
        <v>0</v>
      </c>
    </row>
    <row r="3377" spans="1:38" hidden="1" x14ac:dyDescent="0.25">
      <c r="A3377" s="122" t="s">
        <v>2010</v>
      </c>
      <c r="B3377" s="122">
        <v>1</v>
      </c>
      <c r="C3377" s="122" t="s">
        <v>2203</v>
      </c>
      <c r="D3377" s="122" t="s">
        <v>2099</v>
      </c>
      <c r="E3377" s="122">
        <v>62</v>
      </c>
      <c r="F3377" s="122">
        <v>0.67021708606749997</v>
      </c>
      <c r="G3377" s="122">
        <v>0.69952996307049997</v>
      </c>
      <c r="H3377" s="122">
        <v>0.72449735409399996</v>
      </c>
      <c r="I3377" s="122">
        <v>0.775905733195</v>
      </c>
      <c r="J3377" s="122">
        <v>0.79994413277200005</v>
      </c>
      <c r="K3377" s="122">
        <v>0.82587996854800005</v>
      </c>
      <c r="L3377" s="122">
        <v>0.85403201474699997</v>
      </c>
      <c r="M3377" s="122">
        <v>0.86099676923299995</v>
      </c>
      <c r="N3377" s="122">
        <v>0.87444926482249996</v>
      </c>
      <c r="O3377" s="122">
        <v>0.82372104235349997</v>
      </c>
      <c r="P3377" s="122">
        <v>0.80947574536300004</v>
      </c>
      <c r="Q3377" s="122">
        <v>0.81137838006700003</v>
      </c>
      <c r="R3377" s="122">
        <v>0.78601793950650001</v>
      </c>
      <c r="S3377" s="122">
        <v>0.76653641942999995</v>
      </c>
      <c r="T3377" s="122">
        <v>0.71736822334100003</v>
      </c>
      <c r="U3377" s="122">
        <v>0.64760700932799997</v>
      </c>
      <c r="V3377" s="122">
        <v>0.64371415702250001</v>
      </c>
      <c r="W3377" s="122">
        <v>0.61162765725449997</v>
      </c>
      <c r="X3377" s="122">
        <v>0.56289688879499999</v>
      </c>
      <c r="Y3377" s="122">
        <v>0.54402655022299995</v>
      </c>
      <c r="Z3377" s="122">
        <v>0.50953450998700001</v>
      </c>
      <c r="AA3377" s="122">
        <v>0.49859581110200002</v>
      </c>
      <c r="AB3377" s="122">
        <v>0.45005682014800003</v>
      </c>
      <c r="AC3377" s="122">
        <v>0.42496232420649999</v>
      </c>
      <c r="AD3377" s="122">
        <v>0.40174265879799997</v>
      </c>
      <c r="AE3377" s="122">
        <v>0.31579340989850002</v>
      </c>
      <c r="AF3377" s="122">
        <v>0.29662514311549998</v>
      </c>
      <c r="AG3377" s="122">
        <v>0.27652104650800002</v>
      </c>
      <c r="AH3377" s="122">
        <v>0.26202973875500002</v>
      </c>
      <c r="AI3377" s="122">
        <v>0.2828906224685</v>
      </c>
      <c r="AJ3377" s="122">
        <v>0.23376868515050001</v>
      </c>
      <c r="AK3377" s="122">
        <v>0.2400409795315</v>
      </c>
      <c r="AL3377" s="122">
        <v>0</v>
      </c>
    </row>
    <row r="3378" spans="1:38" hidden="1" x14ac:dyDescent="0.25">
      <c r="A3378" s="122" t="s">
        <v>2010</v>
      </c>
      <c r="B3378" s="122">
        <v>1</v>
      </c>
      <c r="C3378" s="122" t="s">
        <v>2203</v>
      </c>
      <c r="D3378" s="122" t="s">
        <v>2100</v>
      </c>
      <c r="E3378" s="122">
        <v>62</v>
      </c>
      <c r="F3378" s="122">
        <v>0.19413676432749999</v>
      </c>
      <c r="G3378" s="122">
        <v>0.19924582077700001</v>
      </c>
      <c r="H3378" s="122">
        <v>0.20848577259250001</v>
      </c>
      <c r="I3378" s="122">
        <v>0.22013388482499999</v>
      </c>
      <c r="J3378" s="122">
        <v>0.2293129633315</v>
      </c>
      <c r="K3378" s="122">
        <v>0.231637099377</v>
      </c>
      <c r="L3378" s="122">
        <v>0.237335939853</v>
      </c>
      <c r="M3378" s="122">
        <v>0.24397351765399999</v>
      </c>
      <c r="N3378" s="122">
        <v>0.24502941426149999</v>
      </c>
      <c r="O3378" s="122">
        <v>0.23697758761400001</v>
      </c>
      <c r="P3378" s="122">
        <v>0.23126370724850001</v>
      </c>
      <c r="Q3378" s="122">
        <v>0.2255793574495</v>
      </c>
      <c r="R3378" s="122">
        <v>0.21765655206750001</v>
      </c>
      <c r="S3378" s="122">
        <v>0.2075067581825</v>
      </c>
      <c r="T3378" s="122">
        <v>0.19323609319250001</v>
      </c>
      <c r="U3378" s="122">
        <v>0.17349301636700001</v>
      </c>
      <c r="V3378" s="122">
        <v>0.17429624758500001</v>
      </c>
      <c r="W3378" s="122">
        <v>0.15816014522550001</v>
      </c>
      <c r="X3378" s="122">
        <v>0.144279456064</v>
      </c>
      <c r="Y3378" s="122">
        <v>0.13909263414549999</v>
      </c>
      <c r="Z3378" s="122">
        <v>0.128396210053</v>
      </c>
      <c r="AA3378" s="122">
        <v>0.122462833659</v>
      </c>
      <c r="AB3378" s="122">
        <v>0.11160078708399999</v>
      </c>
      <c r="AC3378" s="122">
        <v>0.102719768679</v>
      </c>
      <c r="AD3378" s="122">
        <v>9.31156703995E-2</v>
      </c>
      <c r="AE3378" s="122">
        <v>8.6493293157499998E-2</v>
      </c>
      <c r="AF3378" s="122">
        <v>7.9697780762500003E-2</v>
      </c>
      <c r="AG3378" s="122">
        <v>7.38630569785E-2</v>
      </c>
      <c r="AH3378" s="122">
        <v>6.9327530780499996E-2</v>
      </c>
      <c r="AI3378" s="122">
        <v>7.4428671838999996E-2</v>
      </c>
      <c r="AJ3378" s="122">
        <v>6.3382893873999993E-2</v>
      </c>
      <c r="AK3378" s="122">
        <v>6.5247572177500004E-2</v>
      </c>
      <c r="AL3378" s="122">
        <v>0</v>
      </c>
    </row>
    <row r="3379" spans="1:38" hidden="1" x14ac:dyDescent="0.25">
      <c r="A3379" s="122" t="s">
        <v>2010</v>
      </c>
      <c r="B3379" s="122">
        <v>1</v>
      </c>
      <c r="C3379" s="122" t="s">
        <v>2203</v>
      </c>
      <c r="D3379" s="122" t="s">
        <v>2101</v>
      </c>
      <c r="E3379" s="122">
        <v>62</v>
      </c>
      <c r="F3379" s="122">
        <v>1.347767110148</v>
      </c>
      <c r="G3379" s="122">
        <v>1.4033468924885</v>
      </c>
      <c r="H3379" s="122">
        <v>1.4849751641985001</v>
      </c>
      <c r="I3379" s="122">
        <v>1.5917128752530001</v>
      </c>
      <c r="J3379" s="122">
        <v>1.6222730334005</v>
      </c>
      <c r="K3379" s="122">
        <v>1.6534592818730001</v>
      </c>
      <c r="L3379" s="122">
        <v>1.7586332353475</v>
      </c>
      <c r="M3379" s="122">
        <v>1.753723762111</v>
      </c>
      <c r="N3379" s="122">
        <v>1.7559236628970001</v>
      </c>
      <c r="O3379" s="122">
        <v>1.7013802757080001</v>
      </c>
      <c r="P3379" s="122">
        <v>1.6756140713080001</v>
      </c>
      <c r="Q3379" s="122">
        <v>1.5612281176880001</v>
      </c>
      <c r="R3379" s="122">
        <v>1.4858946069265</v>
      </c>
      <c r="S3379" s="122">
        <v>1.4048499431529999</v>
      </c>
      <c r="T3379" s="122">
        <v>1.3353104120015</v>
      </c>
      <c r="U3379" s="122">
        <v>1.1810276726555</v>
      </c>
      <c r="V3379" s="122">
        <v>1.18143383532</v>
      </c>
      <c r="W3379" s="122">
        <v>1.0662327396860001</v>
      </c>
      <c r="X3379" s="122">
        <v>0.97935971848850001</v>
      </c>
      <c r="Y3379" s="122">
        <v>0.85699776060400001</v>
      </c>
      <c r="Z3379" s="122">
        <v>0.87625006675749995</v>
      </c>
      <c r="AA3379" s="122">
        <v>0.82334425324299998</v>
      </c>
      <c r="AB3379" s="122">
        <v>0.75338162428400002</v>
      </c>
      <c r="AC3379" s="122">
        <v>0.70086537478800004</v>
      </c>
      <c r="AD3379" s="122">
        <v>0.63403120494550003</v>
      </c>
      <c r="AE3379" s="122">
        <v>0.60799078400450002</v>
      </c>
      <c r="AF3379" s="122">
        <v>0.56681974278400005</v>
      </c>
      <c r="AG3379" s="122">
        <v>0.53508542162950001</v>
      </c>
      <c r="AH3379" s="122">
        <v>0.51683323941500003</v>
      </c>
      <c r="AI3379" s="122">
        <v>0.550014549583</v>
      </c>
      <c r="AJ3379" s="122">
        <v>0.45168558111500001</v>
      </c>
      <c r="AK3379" s="122">
        <v>0.46647602277599998</v>
      </c>
      <c r="AL3379" s="122">
        <v>0</v>
      </c>
    </row>
    <row r="3380" spans="1:38" hidden="1" x14ac:dyDescent="0.25">
      <c r="A3380" s="122" t="s">
        <v>2010</v>
      </c>
      <c r="B3380" s="122">
        <v>1</v>
      </c>
      <c r="C3380" s="122" t="s">
        <v>2203</v>
      </c>
      <c r="D3380" s="122" t="s">
        <v>2102</v>
      </c>
      <c r="E3380" s="122">
        <v>62</v>
      </c>
      <c r="F3380" s="122">
        <v>0.688188694815</v>
      </c>
      <c r="G3380" s="122">
        <v>0.71573860917999998</v>
      </c>
      <c r="H3380" s="122">
        <v>0.78261626599949996</v>
      </c>
      <c r="I3380" s="122">
        <v>0.83026720273349996</v>
      </c>
      <c r="J3380" s="122">
        <v>0.86626644284499998</v>
      </c>
      <c r="K3380" s="122">
        <v>0.88936373522849999</v>
      </c>
      <c r="L3380" s="122">
        <v>0.89394716224350002</v>
      </c>
      <c r="M3380" s="122">
        <v>0.969274157927</v>
      </c>
      <c r="N3380" s="122">
        <v>0.983774868463</v>
      </c>
      <c r="O3380" s="122">
        <v>0.93078993368649998</v>
      </c>
      <c r="P3380" s="122">
        <v>0.91102671129599999</v>
      </c>
      <c r="Q3380" s="122">
        <v>0.89343727932100003</v>
      </c>
      <c r="R3380" s="122">
        <v>0.85680534866199998</v>
      </c>
      <c r="S3380" s="122">
        <v>0.82282736215700003</v>
      </c>
      <c r="T3380" s="122">
        <v>0.77991051521999999</v>
      </c>
      <c r="U3380" s="122">
        <v>0.69882695392500005</v>
      </c>
      <c r="V3380" s="122">
        <v>0.68946766977399998</v>
      </c>
      <c r="W3380" s="122">
        <v>0.62040080473299997</v>
      </c>
      <c r="X3380" s="122">
        <v>0.58712884108600005</v>
      </c>
      <c r="Y3380" s="122">
        <v>0.56004754893149999</v>
      </c>
      <c r="Z3380" s="122">
        <v>0.57755345478800002</v>
      </c>
      <c r="AA3380" s="122">
        <v>0.56149682693549996</v>
      </c>
      <c r="AB3380" s="122">
        <v>0.52081887990700004</v>
      </c>
      <c r="AC3380" s="122">
        <v>0.49643216130899998</v>
      </c>
      <c r="AD3380" s="122">
        <v>0.45733017781349999</v>
      </c>
      <c r="AE3380" s="122">
        <v>0.41936761447350002</v>
      </c>
      <c r="AF3380" s="122">
        <v>0.40018544565800002</v>
      </c>
      <c r="AG3380" s="122">
        <v>0.38465820788150001</v>
      </c>
      <c r="AH3380" s="122">
        <v>0.37585499527850003</v>
      </c>
      <c r="AI3380" s="122">
        <v>0.40338488303699999</v>
      </c>
      <c r="AJ3380" s="122">
        <v>0.3408766629235</v>
      </c>
      <c r="AK3380" s="122">
        <v>0.35512404941249998</v>
      </c>
      <c r="AL3380" s="122">
        <v>0</v>
      </c>
    </row>
    <row r="3381" spans="1:38" hidden="1" x14ac:dyDescent="0.25">
      <c r="A3381" s="122" t="s">
        <v>2010</v>
      </c>
      <c r="B3381" s="122">
        <v>1</v>
      </c>
      <c r="C3381" s="122" t="s">
        <v>2203</v>
      </c>
      <c r="D3381" s="122" t="s">
        <v>2103</v>
      </c>
      <c r="E3381" s="122">
        <v>62</v>
      </c>
      <c r="F3381" s="122">
        <v>0.83473578550600003</v>
      </c>
      <c r="G3381" s="122">
        <v>0.86049309173599997</v>
      </c>
      <c r="H3381" s="122">
        <v>0.92426507233699995</v>
      </c>
      <c r="I3381" s="122">
        <v>1.052444638371</v>
      </c>
      <c r="J3381" s="122">
        <v>1.1322302111689999</v>
      </c>
      <c r="K3381" s="122">
        <v>1.1767951337835001</v>
      </c>
      <c r="L3381" s="122">
        <v>1.2194172095075</v>
      </c>
      <c r="M3381" s="122">
        <v>1.2456730835575001</v>
      </c>
      <c r="N3381" s="122">
        <v>1.1934535691365</v>
      </c>
      <c r="O3381" s="122">
        <v>1.177429791055</v>
      </c>
      <c r="P3381" s="122">
        <v>1.1155627481935</v>
      </c>
      <c r="Q3381" s="122">
        <v>1.0951812496125</v>
      </c>
      <c r="R3381" s="122">
        <v>1.0532565930444999</v>
      </c>
      <c r="S3381" s="122">
        <v>1.0073457998249999</v>
      </c>
      <c r="T3381" s="122">
        <v>0.9405502016335</v>
      </c>
      <c r="U3381" s="122">
        <v>0.843610622097</v>
      </c>
      <c r="V3381" s="122">
        <v>0.85380973484050005</v>
      </c>
      <c r="W3381" s="122">
        <v>0.71996266929749997</v>
      </c>
      <c r="X3381" s="122">
        <v>0.65436729670399996</v>
      </c>
      <c r="Y3381" s="122">
        <v>0.63474111310100001</v>
      </c>
      <c r="Z3381" s="122">
        <v>0.64105622583749999</v>
      </c>
      <c r="AA3381" s="122">
        <v>0.60178769877250005</v>
      </c>
      <c r="AB3381" s="122">
        <v>0.54802866284999996</v>
      </c>
      <c r="AC3381" s="122">
        <v>0.49992066402699997</v>
      </c>
      <c r="AD3381" s="122">
        <v>0.45951580172450002</v>
      </c>
      <c r="AE3381" s="122">
        <v>0.43426659756399999</v>
      </c>
      <c r="AF3381" s="122">
        <v>0.41443060537850002</v>
      </c>
      <c r="AG3381" s="122">
        <v>0.3861319961595</v>
      </c>
      <c r="AH3381" s="122">
        <v>0.37759379362649997</v>
      </c>
      <c r="AI3381" s="122">
        <v>0.4022893983445</v>
      </c>
      <c r="AJ3381" s="122">
        <v>0.35023549723699998</v>
      </c>
      <c r="AK3381" s="122">
        <v>0.36041816752549999</v>
      </c>
      <c r="AL3381" s="122">
        <v>0</v>
      </c>
    </row>
    <row r="3382" spans="1:38" hidden="1" x14ac:dyDescent="0.25">
      <c r="A3382" s="122" t="s">
        <v>2010</v>
      </c>
      <c r="B3382" s="122">
        <v>1</v>
      </c>
      <c r="C3382" s="122" t="s">
        <v>2203</v>
      </c>
      <c r="D3382" s="122" t="s">
        <v>2104</v>
      </c>
      <c r="E3382" s="122">
        <v>62</v>
      </c>
      <c r="F3382" s="122">
        <v>0.46982730669200001</v>
      </c>
      <c r="G3382" s="122">
        <v>0.50838102015999997</v>
      </c>
      <c r="H3382" s="122">
        <v>0.53609197203049996</v>
      </c>
      <c r="I3382" s="122">
        <v>0.53304920159150004</v>
      </c>
      <c r="J3382" s="122">
        <v>0.57305478513450003</v>
      </c>
      <c r="K3382" s="122">
        <v>0.59784273646950004</v>
      </c>
      <c r="L3382" s="122">
        <v>0.61071504988350001</v>
      </c>
      <c r="M3382" s="122">
        <v>0.63736584026300003</v>
      </c>
      <c r="N3382" s="122">
        <v>0.65035572315300005</v>
      </c>
      <c r="O3382" s="122">
        <v>0.67026006888199996</v>
      </c>
      <c r="P3382" s="122">
        <v>0.65720969857599998</v>
      </c>
      <c r="Q3382" s="122">
        <v>0.61409419571400004</v>
      </c>
      <c r="R3382" s="122">
        <v>0.58492197183350003</v>
      </c>
      <c r="S3382" s="122">
        <v>0.57359257491549998</v>
      </c>
      <c r="T3382" s="122">
        <v>0.55286117526349998</v>
      </c>
      <c r="U3382" s="122">
        <v>0.51125522179350003</v>
      </c>
      <c r="V3382" s="122">
        <v>0.51196978353449996</v>
      </c>
      <c r="W3382" s="122">
        <v>0.43832862642600001</v>
      </c>
      <c r="X3382" s="122">
        <v>0.40929531790399998</v>
      </c>
      <c r="Y3382" s="122">
        <v>0.37224357156850002</v>
      </c>
      <c r="Z3382" s="122">
        <v>0.35312273019250001</v>
      </c>
      <c r="AA3382" s="122">
        <v>0.33550651954350003</v>
      </c>
      <c r="AB3382" s="122">
        <v>0.31294462107600002</v>
      </c>
      <c r="AC3382" s="122">
        <v>0.28903033901899999</v>
      </c>
      <c r="AD3382" s="122">
        <v>0.26264529090450001</v>
      </c>
      <c r="AE3382" s="122">
        <v>0.22864028195200001</v>
      </c>
      <c r="AF3382" s="122">
        <v>0.20836520252150001</v>
      </c>
      <c r="AG3382" s="122">
        <v>0.1978960623305</v>
      </c>
      <c r="AH3382" s="122">
        <v>0.18223393899750001</v>
      </c>
      <c r="AI3382" s="122">
        <v>0.19682207313950001</v>
      </c>
      <c r="AJ3382" s="122">
        <v>0.1800660400885</v>
      </c>
      <c r="AK3382" s="122">
        <v>0.184801152335</v>
      </c>
      <c r="AL3382" s="122">
        <v>0</v>
      </c>
    </row>
    <row r="3383" spans="1:38" hidden="1" x14ac:dyDescent="0.25">
      <c r="A3383" s="122" t="s">
        <v>2010</v>
      </c>
      <c r="B3383" s="122">
        <v>1</v>
      </c>
      <c r="C3383" s="122" t="s">
        <v>2203</v>
      </c>
      <c r="D3383" s="122" t="s">
        <v>2105</v>
      </c>
      <c r="E3383" s="122">
        <v>62</v>
      </c>
      <c r="F3383" s="122">
        <v>0.170312127663</v>
      </c>
      <c r="G3383" s="122">
        <v>0.17596079388700001</v>
      </c>
      <c r="H3383" s="122">
        <v>0.1787309216995</v>
      </c>
      <c r="I3383" s="122">
        <v>0.18209593168800001</v>
      </c>
      <c r="J3383" s="122">
        <v>0.18976006815849999</v>
      </c>
      <c r="K3383" s="122">
        <v>0.2037690812645</v>
      </c>
      <c r="L3383" s="122">
        <v>0.20697514009250001</v>
      </c>
      <c r="M3383" s="122">
        <v>0.20486931282250001</v>
      </c>
      <c r="N3383" s="122">
        <v>0.1969794367645</v>
      </c>
      <c r="O3383" s="122">
        <v>0.19858481752349999</v>
      </c>
      <c r="P3383" s="122">
        <v>0.1934892540525</v>
      </c>
      <c r="Q3383" s="122">
        <v>0.18071013480500001</v>
      </c>
      <c r="R3383" s="122">
        <v>0.17607688002550001</v>
      </c>
      <c r="S3383" s="122">
        <v>0.174842595435</v>
      </c>
      <c r="T3383" s="122">
        <v>0.172768968686</v>
      </c>
      <c r="U3383" s="122">
        <v>0.15920646226849999</v>
      </c>
      <c r="V3383" s="122">
        <v>0.169373389437</v>
      </c>
      <c r="W3383" s="122">
        <v>0.152685510676</v>
      </c>
      <c r="X3383" s="122">
        <v>0.138738413601</v>
      </c>
      <c r="Y3383" s="122">
        <v>0.1350908823425</v>
      </c>
      <c r="Z3383" s="122">
        <v>0.1158047324295</v>
      </c>
      <c r="AA3383" s="122">
        <v>0.1167171484175</v>
      </c>
      <c r="AB3383" s="122">
        <v>0.10877077748650001</v>
      </c>
      <c r="AC3383" s="122">
        <v>0.10351599101800001</v>
      </c>
      <c r="AD3383" s="122">
        <v>9.64480888595E-2</v>
      </c>
      <c r="AE3383" s="122">
        <v>9.4563385062500005E-2</v>
      </c>
      <c r="AF3383" s="122">
        <v>9.2423192539500001E-2</v>
      </c>
      <c r="AG3383" s="122">
        <v>9.1192572792999999E-2</v>
      </c>
      <c r="AH3383" s="122">
        <v>8.72669150245E-2</v>
      </c>
      <c r="AI3383" s="122">
        <v>9.2510576104E-2</v>
      </c>
      <c r="AJ3383" s="122">
        <v>8.9662105943999995E-2</v>
      </c>
      <c r="AK3383" s="122">
        <v>9.3741884691499994E-2</v>
      </c>
      <c r="AL3383" s="122">
        <v>0</v>
      </c>
    </row>
    <row r="3384" spans="1:38" hidden="1" x14ac:dyDescent="0.25">
      <c r="A3384" s="122" t="s">
        <v>2010</v>
      </c>
      <c r="B3384" s="122">
        <v>1</v>
      </c>
      <c r="C3384" s="122" t="s">
        <v>2203</v>
      </c>
      <c r="D3384" s="122" t="s">
        <v>2106</v>
      </c>
      <c r="E3384" s="122">
        <v>62</v>
      </c>
      <c r="F3384" s="122">
        <v>1.0274261629265</v>
      </c>
      <c r="G3384" s="122">
        <v>1.101665420954</v>
      </c>
      <c r="H3384" s="122">
        <v>1.171523558134</v>
      </c>
      <c r="I3384" s="122">
        <v>1.2440183832775</v>
      </c>
      <c r="J3384" s="122">
        <v>1.302907622093</v>
      </c>
      <c r="K3384" s="122">
        <v>1.3961021303104999</v>
      </c>
      <c r="L3384" s="122">
        <v>1.4634154943794999</v>
      </c>
      <c r="M3384" s="122">
        <v>1.5066202729589999</v>
      </c>
      <c r="N3384" s="122">
        <v>1.5732451138954999</v>
      </c>
      <c r="O3384" s="122">
        <v>1.4785547924019999</v>
      </c>
      <c r="P3384" s="122">
        <v>1.453678643078</v>
      </c>
      <c r="Q3384" s="122">
        <v>1.4424553996480001</v>
      </c>
      <c r="R3384" s="122">
        <v>1.3706232894724999</v>
      </c>
      <c r="S3384" s="122">
        <v>1.3059747667549999</v>
      </c>
      <c r="T3384" s="122">
        <v>1.235514972621</v>
      </c>
      <c r="U3384" s="122">
        <v>1.1443429108809999</v>
      </c>
      <c r="V3384" s="122">
        <v>1.1272804092519999</v>
      </c>
      <c r="W3384" s="122">
        <v>1.0516642298009999</v>
      </c>
      <c r="X3384" s="122">
        <v>0.96014084494700003</v>
      </c>
      <c r="Y3384" s="122">
        <v>0.93859920745049996</v>
      </c>
      <c r="Z3384" s="122">
        <v>0.94323937176049999</v>
      </c>
      <c r="AA3384" s="122">
        <v>0.92629661785450002</v>
      </c>
      <c r="AB3384" s="122">
        <v>0.85202770993099997</v>
      </c>
      <c r="AC3384" s="122">
        <v>0.78692518619249996</v>
      </c>
      <c r="AD3384" s="122">
        <v>0.72055060267000004</v>
      </c>
      <c r="AE3384" s="122">
        <v>0.650930669485</v>
      </c>
      <c r="AF3384" s="122">
        <v>0.61758835135900003</v>
      </c>
      <c r="AG3384" s="122">
        <v>0.57611162550999995</v>
      </c>
      <c r="AH3384" s="122">
        <v>0.55776448883999996</v>
      </c>
      <c r="AI3384" s="122">
        <v>0.60205790965299999</v>
      </c>
      <c r="AJ3384" s="122">
        <v>0.49830764612700001</v>
      </c>
      <c r="AK3384" s="122">
        <v>0.51217104141500003</v>
      </c>
      <c r="AL3384" s="122">
        <v>0</v>
      </c>
    </row>
    <row r="3385" spans="1:38" hidden="1" x14ac:dyDescent="0.25">
      <c r="A3385" s="122" t="s">
        <v>2010</v>
      </c>
      <c r="B3385" s="122">
        <v>1</v>
      </c>
      <c r="C3385" s="122" t="s">
        <v>2203</v>
      </c>
      <c r="D3385" s="122" t="s">
        <v>2107</v>
      </c>
      <c r="E3385" s="122">
        <v>62</v>
      </c>
      <c r="F3385" s="122">
        <v>0.1412998860845</v>
      </c>
      <c r="G3385" s="122">
        <v>0.14388217614650001</v>
      </c>
      <c r="H3385" s="122">
        <v>0.15069623997250001</v>
      </c>
      <c r="I3385" s="122">
        <v>0.15266376064199999</v>
      </c>
      <c r="J3385" s="122">
        <v>0.15930055523549999</v>
      </c>
      <c r="K3385" s="122">
        <v>0.16152977427000001</v>
      </c>
      <c r="L3385" s="122">
        <v>0.16249963287700001</v>
      </c>
      <c r="M3385" s="122">
        <v>0.16363341982150001</v>
      </c>
      <c r="N3385" s="122">
        <v>0.16265863870700001</v>
      </c>
      <c r="O3385" s="122">
        <v>0.15491685723650001</v>
      </c>
      <c r="P3385" s="122">
        <v>0.151483025794</v>
      </c>
      <c r="Q3385" s="122">
        <v>0.151411478126</v>
      </c>
      <c r="R3385" s="122">
        <v>0.14051519749950001</v>
      </c>
      <c r="S3385" s="122">
        <v>0.13816294683550001</v>
      </c>
      <c r="T3385" s="122">
        <v>0.13894870209849999</v>
      </c>
      <c r="U3385" s="122">
        <v>0.12585872081150001</v>
      </c>
      <c r="V3385" s="122">
        <v>0.1327714623165</v>
      </c>
      <c r="W3385" s="122">
        <v>0.122768466427</v>
      </c>
      <c r="X3385" s="122">
        <v>0.11836075415449999</v>
      </c>
      <c r="Y3385" s="122">
        <v>0.1063184926085</v>
      </c>
      <c r="Z3385" s="122">
        <v>0.109230734091</v>
      </c>
      <c r="AA3385" s="122">
        <v>0.119735589445</v>
      </c>
      <c r="AB3385" s="122">
        <v>0.11742156996</v>
      </c>
      <c r="AC3385" s="122">
        <v>0.11261126886599999</v>
      </c>
      <c r="AD3385" s="122">
        <v>0.108166009353</v>
      </c>
      <c r="AE3385" s="122">
        <v>0.120272937153</v>
      </c>
      <c r="AF3385" s="122">
        <v>0.107887206192</v>
      </c>
      <c r="AG3385" s="122">
        <v>0.111044947093</v>
      </c>
      <c r="AH3385" s="122">
        <v>0.103333777813</v>
      </c>
      <c r="AI3385" s="122">
        <v>0.1096789943375</v>
      </c>
      <c r="AJ3385" s="122">
        <v>0.112754520181</v>
      </c>
      <c r="AK3385" s="122">
        <v>0.11933915508949999</v>
      </c>
      <c r="AL3385" s="122">
        <v>0</v>
      </c>
    </row>
    <row r="3386" spans="1:38" hidden="1" x14ac:dyDescent="0.25">
      <c r="A3386" s="122" t="s">
        <v>2010</v>
      </c>
      <c r="B3386" s="122">
        <v>1</v>
      </c>
      <c r="C3386" s="122" t="s">
        <v>2203</v>
      </c>
      <c r="D3386" s="122" t="s">
        <v>475</v>
      </c>
      <c r="E3386" s="122">
        <v>62</v>
      </c>
      <c r="F3386" s="122">
        <v>0.29390315289750002</v>
      </c>
      <c r="G3386" s="122">
        <v>0.29954832594449998</v>
      </c>
      <c r="H3386" s="122">
        <v>0.3182311954075</v>
      </c>
      <c r="I3386" s="122">
        <v>0.32435588404650001</v>
      </c>
      <c r="J3386" s="122">
        <v>0.35141333420400001</v>
      </c>
      <c r="K3386" s="122">
        <v>0.35115379161400001</v>
      </c>
      <c r="L3386" s="122">
        <v>0.35966010470949999</v>
      </c>
      <c r="M3386" s="122">
        <v>0.37800043095899999</v>
      </c>
      <c r="N3386" s="122">
        <v>0.41330940975000002</v>
      </c>
      <c r="O3386" s="122">
        <v>0.3674698346445</v>
      </c>
      <c r="P3386" s="122">
        <v>0.35603551169199998</v>
      </c>
      <c r="Q3386" s="122">
        <v>0.34464913097599997</v>
      </c>
      <c r="R3386" s="122">
        <v>0.34220428634400002</v>
      </c>
      <c r="S3386" s="122">
        <v>0.33754776294799999</v>
      </c>
      <c r="T3386" s="122">
        <v>0.32152362104799997</v>
      </c>
      <c r="U3386" s="122">
        <v>0.29299803334000002</v>
      </c>
      <c r="V3386" s="122">
        <v>0.29901088222700001</v>
      </c>
      <c r="W3386" s="122">
        <v>0.247847013432</v>
      </c>
      <c r="X3386" s="122">
        <v>0.24080898157</v>
      </c>
      <c r="Y3386" s="122">
        <v>0.2192692194785</v>
      </c>
      <c r="Z3386" s="122">
        <v>0.233470745571</v>
      </c>
      <c r="AA3386" s="122">
        <v>0.2222186725525</v>
      </c>
      <c r="AB3386" s="122">
        <v>0.22324858818900001</v>
      </c>
      <c r="AC3386" s="122">
        <v>0.19990192691</v>
      </c>
      <c r="AD3386" s="122">
        <v>0.18147374330249999</v>
      </c>
      <c r="AE3386" s="122">
        <v>0.19226337226750001</v>
      </c>
      <c r="AF3386" s="122">
        <v>0.1843951863005</v>
      </c>
      <c r="AG3386" s="122">
        <v>0.18075765086850001</v>
      </c>
      <c r="AH3386" s="122">
        <v>0.17361574234550001</v>
      </c>
      <c r="AI3386" s="122">
        <v>0.181949886531</v>
      </c>
      <c r="AJ3386" s="122">
        <v>0.1723707269775</v>
      </c>
      <c r="AK3386" s="122">
        <v>0.18108039879400001</v>
      </c>
      <c r="AL3386" s="122">
        <v>0</v>
      </c>
    </row>
    <row r="3387" spans="1:38" hidden="1" x14ac:dyDescent="0.25">
      <c r="A3387" s="122" t="s">
        <v>2010</v>
      </c>
      <c r="B3387" s="122">
        <v>1</v>
      </c>
      <c r="C3387" s="122" t="s">
        <v>2203</v>
      </c>
      <c r="D3387" s="122" t="s">
        <v>2108</v>
      </c>
      <c r="E3387" s="122">
        <v>62</v>
      </c>
      <c r="F3387" s="122">
        <v>0.1555187752155</v>
      </c>
      <c r="G3387" s="122">
        <v>0.161999691615</v>
      </c>
      <c r="H3387" s="122">
        <v>0.16815797189250001</v>
      </c>
      <c r="I3387" s="122">
        <v>0.18139920057799999</v>
      </c>
      <c r="J3387" s="122">
        <v>0.188062292632</v>
      </c>
      <c r="K3387" s="122">
        <v>0.19280390135350001</v>
      </c>
      <c r="L3387" s="122">
        <v>0.199226723976</v>
      </c>
      <c r="M3387" s="122">
        <v>0.203361813497</v>
      </c>
      <c r="N3387" s="122">
        <v>0.20699659186899999</v>
      </c>
      <c r="O3387" s="122">
        <v>0.216562888349</v>
      </c>
      <c r="P3387" s="122">
        <v>0.2128563230935</v>
      </c>
      <c r="Q3387" s="122">
        <v>0.20097738518149999</v>
      </c>
      <c r="R3387" s="122">
        <v>0.19406818532199999</v>
      </c>
      <c r="S3387" s="122">
        <v>0.1941862224965</v>
      </c>
      <c r="T3387" s="122">
        <v>0.17946106400949999</v>
      </c>
      <c r="U3387" s="122">
        <v>0.16051541744600001</v>
      </c>
      <c r="V3387" s="122">
        <v>0.16187983866049999</v>
      </c>
      <c r="W3387" s="122">
        <v>0.136234830818</v>
      </c>
      <c r="X3387" s="122">
        <v>0.12317236188400001</v>
      </c>
      <c r="Y3387" s="122">
        <v>0.1182197174975</v>
      </c>
      <c r="Z3387" s="122">
        <v>0.1153827923275</v>
      </c>
      <c r="AA3387" s="122">
        <v>0.11015266251899999</v>
      </c>
      <c r="AB3387" s="122">
        <v>0.10036349709050001</v>
      </c>
      <c r="AC3387" s="122">
        <v>9.2003903100000006E-2</v>
      </c>
      <c r="AD3387" s="122">
        <v>8.3417196477499997E-2</v>
      </c>
      <c r="AE3387" s="122">
        <v>7.3197064808499995E-2</v>
      </c>
      <c r="AF3387" s="122">
        <v>6.8335671025500005E-2</v>
      </c>
      <c r="AG3387" s="122">
        <v>6.3438702794499993E-2</v>
      </c>
      <c r="AH3387" s="122">
        <v>6.0192940420999999E-2</v>
      </c>
      <c r="AI3387" s="122">
        <v>6.4751975537500006E-2</v>
      </c>
      <c r="AJ3387" s="122">
        <v>5.4071417604500002E-2</v>
      </c>
      <c r="AK3387" s="122">
        <v>5.5483408227E-2</v>
      </c>
      <c r="AL3387" s="122">
        <v>0</v>
      </c>
    </row>
    <row r="3388" spans="1:38" hidden="1" x14ac:dyDescent="0.25">
      <c r="A3388" s="122" t="s">
        <v>2010</v>
      </c>
      <c r="B3388" s="122">
        <v>1</v>
      </c>
      <c r="C3388" s="122" t="s">
        <v>2203</v>
      </c>
      <c r="D3388" s="122" t="s">
        <v>2109</v>
      </c>
      <c r="E3388" s="122">
        <v>62</v>
      </c>
      <c r="F3388" s="122">
        <v>1.1277929535960001</v>
      </c>
      <c r="G3388" s="122">
        <v>1.1633044313950001</v>
      </c>
      <c r="H3388" s="122">
        <v>1.202086374099</v>
      </c>
      <c r="I3388" s="122">
        <v>1.2470090010804999</v>
      </c>
      <c r="J3388" s="122">
        <v>1.2793332533895001</v>
      </c>
      <c r="K3388" s="122">
        <v>1.3110942764739999</v>
      </c>
      <c r="L3388" s="122">
        <v>1.3063136183595001</v>
      </c>
      <c r="M3388" s="122">
        <v>1.310512085784</v>
      </c>
      <c r="N3388" s="122">
        <v>1.3273730328119999</v>
      </c>
      <c r="O3388" s="122">
        <v>1.2329194009444999</v>
      </c>
      <c r="P3388" s="122">
        <v>1.2421940918484999</v>
      </c>
      <c r="Q3388" s="122">
        <v>1.2072016510525001</v>
      </c>
      <c r="R3388" s="122">
        <v>1.1613129568984999</v>
      </c>
      <c r="S3388" s="122">
        <v>1.0935645467815001</v>
      </c>
      <c r="T3388" s="122">
        <v>1.0536397132699999</v>
      </c>
      <c r="U3388" s="122">
        <v>0.97955340044299999</v>
      </c>
      <c r="V3388" s="122">
        <v>0.99084831105600002</v>
      </c>
      <c r="W3388" s="122">
        <v>0.98063181471000005</v>
      </c>
      <c r="X3388" s="122">
        <v>0.91708265477450002</v>
      </c>
      <c r="Y3388" s="122">
        <v>0.83004685162949998</v>
      </c>
      <c r="Z3388" s="122">
        <v>0.74295553188550001</v>
      </c>
      <c r="AA3388" s="122">
        <v>0.71783969406299997</v>
      </c>
      <c r="AB3388" s="122">
        <v>0.668676682169</v>
      </c>
      <c r="AC3388" s="122">
        <v>0.61660849578599997</v>
      </c>
      <c r="AD3388" s="122">
        <v>0.547137010619</v>
      </c>
      <c r="AE3388" s="122">
        <v>0.49572029774499998</v>
      </c>
      <c r="AF3388" s="122">
        <v>0.4654603390705</v>
      </c>
      <c r="AG3388" s="122">
        <v>0.43745693635350003</v>
      </c>
      <c r="AH3388" s="122">
        <v>0.43594804567200002</v>
      </c>
      <c r="AI3388" s="122">
        <v>0.43524726289749999</v>
      </c>
      <c r="AJ3388" s="122">
        <v>0.36191734510899998</v>
      </c>
      <c r="AK3388" s="122">
        <v>0.37444132646400002</v>
      </c>
      <c r="AL3388" s="122">
        <v>0</v>
      </c>
    </row>
    <row r="3389" spans="1:38" hidden="1" x14ac:dyDescent="0.25">
      <c r="A3389" s="122" t="s">
        <v>2010</v>
      </c>
      <c r="B3389" s="122">
        <v>1</v>
      </c>
      <c r="C3389" s="122" t="s">
        <v>2203</v>
      </c>
      <c r="D3389" s="122" t="s">
        <v>2110</v>
      </c>
      <c r="E3389" s="122">
        <v>62</v>
      </c>
      <c r="F3389" s="122">
        <v>0.28757059762249998</v>
      </c>
      <c r="G3389" s="122">
        <v>0.30755590925199999</v>
      </c>
      <c r="H3389" s="122">
        <v>0.34646203763400002</v>
      </c>
      <c r="I3389" s="122">
        <v>0.39806560985200001</v>
      </c>
      <c r="J3389" s="122">
        <v>0.43246958168400002</v>
      </c>
      <c r="K3389" s="122">
        <v>0.44713737175200002</v>
      </c>
      <c r="L3389" s="122">
        <v>0.45328732578249997</v>
      </c>
      <c r="M3389" s="122">
        <v>0.46221256357149998</v>
      </c>
      <c r="N3389" s="122">
        <v>0.42881825400899998</v>
      </c>
      <c r="O3389" s="122">
        <v>0.4105626575345</v>
      </c>
      <c r="P3389" s="122">
        <v>0.40149880510899999</v>
      </c>
      <c r="Q3389" s="122">
        <v>0.38748455419849998</v>
      </c>
      <c r="R3389" s="122">
        <v>0.3541319814735</v>
      </c>
      <c r="S3389" s="122">
        <v>0.34492723731949998</v>
      </c>
      <c r="T3389" s="122">
        <v>0.3341221573175</v>
      </c>
      <c r="U3389" s="122">
        <v>0.29585330188949999</v>
      </c>
      <c r="V3389" s="122">
        <v>0.31753057581999999</v>
      </c>
      <c r="W3389" s="122">
        <v>0.29371853497650002</v>
      </c>
      <c r="X3389" s="122">
        <v>0.26855894300400002</v>
      </c>
      <c r="Y3389" s="122">
        <v>0.25449223219</v>
      </c>
      <c r="Z3389" s="122">
        <v>0.22168363294150001</v>
      </c>
      <c r="AA3389" s="122">
        <v>0.21495964640500001</v>
      </c>
      <c r="AB3389" s="122">
        <v>0.19786144519500001</v>
      </c>
      <c r="AC3389" s="122">
        <v>0.17961291942400001</v>
      </c>
      <c r="AD3389" s="122">
        <v>0.163792726029</v>
      </c>
      <c r="AE3389" s="122">
        <v>0.1831435701005</v>
      </c>
      <c r="AF3389" s="122">
        <v>0.171859630673</v>
      </c>
      <c r="AG3389" s="122">
        <v>0.16393648672700001</v>
      </c>
      <c r="AH3389" s="122">
        <v>0.15880720391399999</v>
      </c>
      <c r="AI3389" s="122">
        <v>0.16643323219200001</v>
      </c>
      <c r="AJ3389" s="122">
        <v>0.13912519631199999</v>
      </c>
      <c r="AK3389" s="122">
        <v>0.1443218882085</v>
      </c>
      <c r="AL3389" s="122">
        <v>0</v>
      </c>
    </row>
    <row r="3390" spans="1:38" hidden="1" x14ac:dyDescent="0.25">
      <c r="A3390" s="122" t="s">
        <v>2010</v>
      </c>
      <c r="B3390" s="122">
        <v>1</v>
      </c>
      <c r="C3390" s="122" t="s">
        <v>2203</v>
      </c>
      <c r="D3390" s="122" t="s">
        <v>2111</v>
      </c>
      <c r="E3390" s="122">
        <v>62</v>
      </c>
      <c r="F3390" s="122">
        <v>0.19232494093649999</v>
      </c>
      <c r="G3390" s="122">
        <v>0.20489544783800001</v>
      </c>
      <c r="H3390" s="122">
        <v>0.2152758410925</v>
      </c>
      <c r="I3390" s="122">
        <v>0.232098033275</v>
      </c>
      <c r="J3390" s="122">
        <v>0.26587295054499999</v>
      </c>
      <c r="K3390" s="122">
        <v>0.28894279762050001</v>
      </c>
      <c r="L3390" s="122">
        <v>0.29549905222150002</v>
      </c>
      <c r="M3390" s="122">
        <v>0.3459030307075</v>
      </c>
      <c r="N3390" s="122">
        <v>0.38232471744199997</v>
      </c>
      <c r="O3390" s="122">
        <v>0.33124630526400001</v>
      </c>
      <c r="P3390" s="122">
        <v>0.319403081561</v>
      </c>
      <c r="Q3390" s="122">
        <v>0.32678627677099997</v>
      </c>
      <c r="R3390" s="122">
        <v>0.30530720063349998</v>
      </c>
      <c r="S3390" s="122">
        <v>0.3081507316705</v>
      </c>
      <c r="T3390" s="122">
        <v>0.29341976165400002</v>
      </c>
      <c r="U3390" s="122">
        <v>0.28946822024899999</v>
      </c>
      <c r="V3390" s="122">
        <v>0.30518863568499999</v>
      </c>
      <c r="W3390" s="122">
        <v>0.26138743159599998</v>
      </c>
      <c r="X3390" s="122">
        <v>0.247937198921</v>
      </c>
      <c r="Y3390" s="122">
        <v>0.23004382021399999</v>
      </c>
      <c r="Z3390" s="122">
        <v>0.23964444267400001</v>
      </c>
      <c r="AA3390" s="122">
        <v>0.24369046800050001</v>
      </c>
      <c r="AB3390" s="122">
        <v>0.22754903442400001</v>
      </c>
      <c r="AC3390" s="122">
        <v>0.219370661134</v>
      </c>
      <c r="AD3390" s="122">
        <v>0.21830804982400001</v>
      </c>
      <c r="AE3390" s="122">
        <v>0.1949180667955</v>
      </c>
      <c r="AF3390" s="122">
        <v>0.18822800190200001</v>
      </c>
      <c r="AG3390" s="122">
        <v>0.1815465422475</v>
      </c>
      <c r="AH3390" s="122">
        <v>0.17882679708300001</v>
      </c>
      <c r="AI3390" s="122">
        <v>0.18900379289999999</v>
      </c>
      <c r="AJ3390" s="122">
        <v>0.15318974356000001</v>
      </c>
      <c r="AK3390" s="122">
        <v>0.15913144977849999</v>
      </c>
      <c r="AL3390" s="122">
        <v>0</v>
      </c>
    </row>
    <row r="3391" spans="1:38" hidden="1" x14ac:dyDescent="0.25">
      <c r="A3391" s="122" t="s">
        <v>2010</v>
      </c>
      <c r="B3391" s="122">
        <v>1</v>
      </c>
      <c r="C3391" s="122" t="s">
        <v>2203</v>
      </c>
      <c r="D3391" s="122" t="s">
        <v>2112</v>
      </c>
      <c r="E3391" s="122">
        <v>62</v>
      </c>
      <c r="F3391" s="122">
        <v>1.773622375625</v>
      </c>
      <c r="G3391" s="122">
        <v>1.8431246292529999</v>
      </c>
      <c r="H3391" s="122">
        <v>1.9399565650474999</v>
      </c>
      <c r="I3391" s="122">
        <v>2.037710005588</v>
      </c>
      <c r="J3391" s="122">
        <v>2.0899018118739998</v>
      </c>
      <c r="K3391" s="122">
        <v>2.1456839176070002</v>
      </c>
      <c r="L3391" s="122">
        <v>2.2378539021165</v>
      </c>
      <c r="M3391" s="122">
        <v>2.2711466467985</v>
      </c>
      <c r="N3391" s="122">
        <v>2.2983638205650001</v>
      </c>
      <c r="O3391" s="122">
        <v>2.1891678982520002</v>
      </c>
      <c r="P3391" s="122">
        <v>2.1663318029065</v>
      </c>
      <c r="Q3391" s="122">
        <v>2.0495743036279999</v>
      </c>
      <c r="R3391" s="122">
        <v>1.985210440121</v>
      </c>
      <c r="S3391" s="122">
        <v>1.9294212877995001</v>
      </c>
      <c r="T3391" s="122">
        <v>1.7996833088115001</v>
      </c>
      <c r="U3391" s="122">
        <v>1.5966112941470001</v>
      </c>
      <c r="V3391" s="122">
        <v>1.6258004261404999</v>
      </c>
      <c r="W3391" s="122">
        <v>1.4793545806870001</v>
      </c>
      <c r="X3391" s="122">
        <v>1.3942795580689999</v>
      </c>
      <c r="Y3391" s="122">
        <v>1.334286660424</v>
      </c>
      <c r="Z3391" s="122">
        <v>1.3645998000140001</v>
      </c>
      <c r="AA3391" s="122">
        <v>1.1820569286275</v>
      </c>
      <c r="AB3391" s="122">
        <v>1.1856898550999999</v>
      </c>
      <c r="AC3391" s="122">
        <v>1.1312987438805</v>
      </c>
      <c r="AD3391" s="122">
        <v>1.0782183948205</v>
      </c>
      <c r="AE3391" s="122">
        <v>0.92608707289400005</v>
      </c>
      <c r="AF3391" s="122">
        <v>0.84769446173100005</v>
      </c>
      <c r="AG3391" s="122">
        <v>0.80396197137350001</v>
      </c>
      <c r="AH3391" s="122">
        <v>0.76440522355100005</v>
      </c>
      <c r="AI3391" s="122">
        <v>0.80235941705150005</v>
      </c>
      <c r="AJ3391" s="122">
        <v>0.61741129343750001</v>
      </c>
      <c r="AK3391" s="122">
        <v>0.64118914572999997</v>
      </c>
      <c r="AL3391" s="122">
        <v>0</v>
      </c>
    </row>
    <row r="3392" spans="1:38" hidden="1" x14ac:dyDescent="0.25">
      <c r="A3392" s="122" t="s">
        <v>2010</v>
      </c>
      <c r="B3392" s="122">
        <v>1</v>
      </c>
      <c r="C3392" s="122" t="s">
        <v>2203</v>
      </c>
      <c r="D3392" s="122" t="s">
        <v>2113</v>
      </c>
      <c r="E3392" s="122">
        <v>62</v>
      </c>
      <c r="F3392" s="122">
        <v>1.5245545140300001</v>
      </c>
      <c r="G3392" s="122">
        <v>1.5884050181855001</v>
      </c>
      <c r="H3392" s="122">
        <v>1.6933460595030001</v>
      </c>
      <c r="I3392" s="122">
        <v>1.7701606212384999</v>
      </c>
      <c r="J3392" s="122">
        <v>1.8231880386420001</v>
      </c>
      <c r="K3392" s="122">
        <v>1.9004547682345001</v>
      </c>
      <c r="L3392" s="122">
        <v>1.9536445103015001</v>
      </c>
      <c r="M3392" s="122">
        <v>1.9625020805260001</v>
      </c>
      <c r="N3392" s="122">
        <v>2.0020506492824999</v>
      </c>
      <c r="O3392" s="122">
        <v>1.9373740449654999</v>
      </c>
      <c r="P3392" s="122">
        <v>1.7766071315750001</v>
      </c>
      <c r="Q3392" s="122">
        <v>1.732404778012</v>
      </c>
      <c r="R3392" s="122">
        <v>1.655047247892</v>
      </c>
      <c r="S3392" s="122">
        <v>1.5944391974525001</v>
      </c>
      <c r="T3392" s="122">
        <v>1.519982451487</v>
      </c>
      <c r="U3392" s="122">
        <v>1.345945405331</v>
      </c>
      <c r="V3392" s="122">
        <v>1.362563535032</v>
      </c>
      <c r="W3392" s="122">
        <v>1.2396710214425</v>
      </c>
      <c r="X3392" s="122">
        <v>1.1328133990275</v>
      </c>
      <c r="Y3392" s="122">
        <v>1.0815472356214999</v>
      </c>
      <c r="Z3392" s="122">
        <v>1.0055445839865</v>
      </c>
      <c r="AA3392" s="122">
        <v>0.990372186722</v>
      </c>
      <c r="AB3392" s="122">
        <v>0.90538442780899997</v>
      </c>
      <c r="AC3392" s="122">
        <v>0.82130059446949999</v>
      </c>
      <c r="AD3392" s="122">
        <v>0.72226990260949997</v>
      </c>
      <c r="AE3392" s="122">
        <v>0.67548464794749996</v>
      </c>
      <c r="AF3392" s="122">
        <v>0.64100483687849996</v>
      </c>
      <c r="AG3392" s="122">
        <v>0.59037442222600001</v>
      </c>
      <c r="AH3392" s="122">
        <v>0.2108475418445</v>
      </c>
      <c r="AI3392" s="122">
        <v>0.57690191200800001</v>
      </c>
      <c r="AJ3392" s="122">
        <v>0.51334404782950005</v>
      </c>
      <c r="AK3392" s="122">
        <v>0.52908863423350005</v>
      </c>
      <c r="AL3392" s="122">
        <v>0</v>
      </c>
    </row>
    <row r="3393" spans="1:38" hidden="1" x14ac:dyDescent="0.25">
      <c r="A3393" s="122" t="s">
        <v>2010</v>
      </c>
      <c r="B3393" s="122">
        <v>1</v>
      </c>
      <c r="C3393" s="122" t="s">
        <v>2203</v>
      </c>
      <c r="D3393" s="122" t="s">
        <v>2114</v>
      </c>
      <c r="E3393" s="122">
        <v>62</v>
      </c>
      <c r="F3393" s="122">
        <v>0.60152566748799996</v>
      </c>
      <c r="G3393" s="122">
        <v>0.64287886197050004</v>
      </c>
      <c r="H3393" s="122">
        <v>0.69318038573249996</v>
      </c>
      <c r="I3393" s="122">
        <v>0.68972757371799998</v>
      </c>
      <c r="J3393" s="122">
        <v>0.73078969450599995</v>
      </c>
      <c r="K3393" s="122">
        <v>0.75498831644849995</v>
      </c>
      <c r="L3393" s="122">
        <v>0.77654476362900005</v>
      </c>
      <c r="M3393" s="122">
        <v>0.80974304805399999</v>
      </c>
      <c r="N3393" s="122">
        <v>0.85446105115149995</v>
      </c>
      <c r="O3393" s="122">
        <v>0.77931340831600004</v>
      </c>
      <c r="P3393" s="122">
        <v>0.77518761094050004</v>
      </c>
      <c r="Q3393" s="122">
        <v>0.74370793101550003</v>
      </c>
      <c r="R3393" s="122">
        <v>0.73588993048350004</v>
      </c>
      <c r="S3393" s="122">
        <v>0.68990839601749998</v>
      </c>
      <c r="T3393" s="122">
        <v>0.64939263582600004</v>
      </c>
      <c r="U3393" s="122">
        <v>0.58960165702449996</v>
      </c>
      <c r="V3393" s="122">
        <v>0.61723390166900005</v>
      </c>
      <c r="W3393" s="122">
        <v>0.55002038310750001</v>
      </c>
      <c r="X3393" s="122">
        <v>0.53136362960649997</v>
      </c>
      <c r="Y3393" s="122">
        <v>0.50265071580999998</v>
      </c>
      <c r="Z3393" s="122">
        <v>0.46743524571400002</v>
      </c>
      <c r="AA3393" s="122">
        <v>0.44334639053449998</v>
      </c>
      <c r="AB3393" s="122">
        <v>0.40704295384900002</v>
      </c>
      <c r="AC3393" s="122">
        <v>0.367427935521</v>
      </c>
      <c r="AD3393" s="122">
        <v>0.33712533598799999</v>
      </c>
      <c r="AE3393" s="122">
        <v>0.32252505347749999</v>
      </c>
      <c r="AF3393" s="122">
        <v>0.30445897922600001</v>
      </c>
      <c r="AG3393" s="122">
        <v>0.29116507858399998</v>
      </c>
      <c r="AH3393" s="122">
        <v>0.25933592354899998</v>
      </c>
      <c r="AI3393" s="122">
        <v>0.26322890774500002</v>
      </c>
      <c r="AJ3393" s="122">
        <v>0.23810600626799999</v>
      </c>
      <c r="AK3393" s="122">
        <v>0.24672115404200001</v>
      </c>
      <c r="AL3393" s="122">
        <v>0</v>
      </c>
    </row>
    <row r="3394" spans="1:38" hidden="1" x14ac:dyDescent="0.25">
      <c r="A3394" s="122" t="s">
        <v>2010</v>
      </c>
      <c r="B3394" s="122">
        <v>1</v>
      </c>
      <c r="C3394" s="122" t="s">
        <v>2203</v>
      </c>
      <c r="D3394" s="122" t="s">
        <v>2115</v>
      </c>
      <c r="E3394" s="122">
        <v>62</v>
      </c>
      <c r="F3394" s="122">
        <v>0.46586586997500001</v>
      </c>
      <c r="G3394" s="122">
        <v>0.47438261784300001</v>
      </c>
      <c r="H3394" s="122">
        <v>0.52125589591199994</v>
      </c>
      <c r="I3394" s="122">
        <v>0.56671834980900004</v>
      </c>
      <c r="J3394" s="122">
        <v>0.57906764340250005</v>
      </c>
      <c r="K3394" s="122">
        <v>0.59528847217150005</v>
      </c>
      <c r="L3394" s="122">
        <v>0.60471212209299996</v>
      </c>
      <c r="M3394" s="122">
        <v>0.641691401025</v>
      </c>
      <c r="N3394" s="122">
        <v>0.64435507266650005</v>
      </c>
      <c r="O3394" s="122">
        <v>0.63037929694700001</v>
      </c>
      <c r="P3394" s="122">
        <v>0.61323947449250005</v>
      </c>
      <c r="Q3394" s="122">
        <v>0.57412675481349995</v>
      </c>
      <c r="R3394" s="122">
        <v>0.548237221454</v>
      </c>
      <c r="S3394" s="122">
        <v>0.52585720462350005</v>
      </c>
      <c r="T3394" s="122">
        <v>0.49637471328400001</v>
      </c>
      <c r="U3394" s="122">
        <v>0.437438408587</v>
      </c>
      <c r="V3394" s="122">
        <v>0.440501040723</v>
      </c>
      <c r="W3394" s="122">
        <v>0.41463915189849998</v>
      </c>
      <c r="X3394" s="122">
        <v>0.37491019223599997</v>
      </c>
      <c r="Y3394" s="122">
        <v>0.37045076282849998</v>
      </c>
      <c r="Z3394" s="122">
        <v>0.35521690066900002</v>
      </c>
      <c r="AA3394" s="122">
        <v>0.36825125903900002</v>
      </c>
      <c r="AB3394" s="122">
        <v>0.317644319703</v>
      </c>
      <c r="AC3394" s="122">
        <v>0.29540073035800002</v>
      </c>
      <c r="AD3394" s="122">
        <v>0.25720604991399998</v>
      </c>
      <c r="AE3394" s="122">
        <v>0.2338575409225</v>
      </c>
      <c r="AF3394" s="122">
        <v>0.21783937872100001</v>
      </c>
      <c r="AG3394" s="122">
        <v>0.20542873993300001</v>
      </c>
      <c r="AH3394" s="122">
        <v>0.1968203998235</v>
      </c>
      <c r="AI3394" s="122">
        <v>0.20649898385250001</v>
      </c>
      <c r="AJ3394" s="122">
        <v>0.17822901623099999</v>
      </c>
      <c r="AK3394" s="122">
        <v>0.18447867367599999</v>
      </c>
      <c r="AL3394" s="122">
        <v>0</v>
      </c>
    </row>
    <row r="3395" spans="1:38" hidden="1" x14ac:dyDescent="0.25">
      <c r="A3395" s="122" t="s">
        <v>2010</v>
      </c>
      <c r="B3395" s="122">
        <v>1</v>
      </c>
      <c r="C3395" s="122" t="s">
        <v>2203</v>
      </c>
      <c r="D3395" s="122" t="s">
        <v>2116</v>
      </c>
      <c r="E3395" s="122">
        <v>62</v>
      </c>
      <c r="F3395" s="122">
        <v>1.4890038725170001</v>
      </c>
      <c r="G3395" s="122">
        <v>1.5640545055835</v>
      </c>
      <c r="H3395" s="122">
        <v>1.6505308500564999</v>
      </c>
      <c r="I3395" s="122">
        <v>1.679978600903</v>
      </c>
      <c r="J3395" s="122">
        <v>1.7277924585240001</v>
      </c>
      <c r="K3395" s="122">
        <v>1.7773264680859999</v>
      </c>
      <c r="L3395" s="122">
        <v>1.8110261280590001</v>
      </c>
      <c r="M3395" s="122">
        <v>1.8380609774529999</v>
      </c>
      <c r="N3395" s="122">
        <v>1.8632524426449999</v>
      </c>
      <c r="O3395" s="122">
        <v>1.764410479333</v>
      </c>
      <c r="P3395" s="122">
        <v>1.7127443819549999</v>
      </c>
      <c r="Q3395" s="122">
        <v>1.6378951160815001</v>
      </c>
      <c r="R3395" s="122">
        <v>1.5589304263104999</v>
      </c>
      <c r="S3395" s="122">
        <v>1.5070718528075</v>
      </c>
      <c r="T3395" s="122">
        <v>1.4181325795990001</v>
      </c>
      <c r="U3395" s="122">
        <v>1.2556731152895</v>
      </c>
      <c r="V3395" s="122">
        <v>1.252464869814</v>
      </c>
      <c r="W3395" s="122">
        <v>1.1049588400795001</v>
      </c>
      <c r="X3395" s="122">
        <v>1.0181824007289999</v>
      </c>
      <c r="Y3395" s="122">
        <v>0.94040499119999998</v>
      </c>
      <c r="Z3395" s="122">
        <v>0.96286665839950003</v>
      </c>
      <c r="AA3395" s="122">
        <v>0.82608306738350001</v>
      </c>
      <c r="AB3395" s="122">
        <v>0.84890781174550001</v>
      </c>
      <c r="AC3395" s="122">
        <v>0.78457428061550005</v>
      </c>
      <c r="AD3395" s="122">
        <v>0.71666052695500004</v>
      </c>
      <c r="AE3395" s="122">
        <v>0.61086911725299997</v>
      </c>
      <c r="AF3395" s="122">
        <v>0.56211486115450005</v>
      </c>
      <c r="AG3395" s="122">
        <v>0.52557409417900003</v>
      </c>
      <c r="AH3395" s="122">
        <v>0.49824148418649999</v>
      </c>
      <c r="AI3395" s="122">
        <v>0.53793919584399996</v>
      </c>
      <c r="AJ3395" s="122">
        <v>0.44038952951799998</v>
      </c>
      <c r="AK3395" s="122">
        <v>0.454004902667</v>
      </c>
      <c r="AL3395" s="122">
        <v>0</v>
      </c>
    </row>
    <row r="3396" spans="1:38" hidden="1" x14ac:dyDescent="0.25">
      <c r="A3396" s="122" t="s">
        <v>2010</v>
      </c>
      <c r="B3396" s="122">
        <v>1</v>
      </c>
      <c r="C3396" s="122" t="s">
        <v>2203</v>
      </c>
      <c r="D3396" s="122" t="s">
        <v>2117</v>
      </c>
      <c r="E3396" s="122">
        <v>62</v>
      </c>
      <c r="F3396" s="122">
        <v>0.119503566098</v>
      </c>
      <c r="G3396" s="122">
        <v>0.1186937893535</v>
      </c>
      <c r="H3396" s="122">
        <v>0.12870414421349999</v>
      </c>
      <c r="I3396" s="122">
        <v>0.130368880706</v>
      </c>
      <c r="J3396" s="122">
        <v>0.129736860264</v>
      </c>
      <c r="K3396" s="122">
        <v>0.12782092062549999</v>
      </c>
      <c r="L3396" s="122">
        <v>0.13099883065000001</v>
      </c>
      <c r="M3396" s="122">
        <v>0.13087360937850001</v>
      </c>
      <c r="N3396" s="122">
        <v>0.14590325554200001</v>
      </c>
      <c r="O3396" s="122">
        <v>0.13962192556200001</v>
      </c>
      <c r="P3396" s="122">
        <v>0.13818549656000001</v>
      </c>
      <c r="Q3396" s="122">
        <v>0.12373269919</v>
      </c>
      <c r="R3396" s="122">
        <v>0.12048380682199999</v>
      </c>
      <c r="S3396" s="122">
        <v>0.1160023790755</v>
      </c>
      <c r="T3396" s="122">
        <v>0.106838539288</v>
      </c>
      <c r="U3396" s="122">
        <v>9.2260352954499997E-2</v>
      </c>
      <c r="V3396" s="122">
        <v>9.1811119999000004E-2</v>
      </c>
      <c r="W3396" s="122">
        <v>9.39020928265E-2</v>
      </c>
      <c r="X3396" s="122">
        <v>8.5871705898E-2</v>
      </c>
      <c r="Y3396" s="122">
        <v>8.5629360111999994E-2</v>
      </c>
      <c r="Z3396" s="122">
        <v>7.4548241269999996E-2</v>
      </c>
      <c r="AA3396" s="122">
        <v>6.9373236602499999E-2</v>
      </c>
      <c r="AB3396" s="122">
        <v>6.2536077152000005E-2</v>
      </c>
      <c r="AC3396" s="122">
        <v>5.8741031417499999E-2</v>
      </c>
      <c r="AD3396" s="122">
        <v>5.4511747938000003E-2</v>
      </c>
      <c r="AE3396" s="122">
        <v>4.4718626483500001E-2</v>
      </c>
      <c r="AF3396" s="122">
        <v>4.1067581457500002E-2</v>
      </c>
      <c r="AG3396" s="122">
        <v>3.8186772950000003E-2</v>
      </c>
      <c r="AH3396" s="122">
        <v>3.5894699810999998E-2</v>
      </c>
      <c r="AI3396" s="122">
        <v>3.6761884883499997E-2</v>
      </c>
      <c r="AJ3396" s="122">
        <v>3.18244937645E-2</v>
      </c>
      <c r="AK3396" s="122">
        <v>3.2692499807000001E-2</v>
      </c>
      <c r="AL3396" s="122">
        <v>0</v>
      </c>
    </row>
    <row r="3397" spans="1:38" hidden="1" x14ac:dyDescent="0.25">
      <c r="A3397" s="122" t="s">
        <v>2010</v>
      </c>
      <c r="B3397" s="122">
        <v>1</v>
      </c>
      <c r="C3397" s="122" t="s">
        <v>2203</v>
      </c>
      <c r="D3397" s="122" t="s">
        <v>2118</v>
      </c>
      <c r="E3397" s="122">
        <v>62</v>
      </c>
      <c r="F3397" s="122">
        <v>0.60238713425799995</v>
      </c>
      <c r="G3397" s="122">
        <v>0.62872628922200002</v>
      </c>
      <c r="H3397" s="122">
        <v>0.64978647450649996</v>
      </c>
      <c r="I3397" s="122">
        <v>0.63773772372000004</v>
      </c>
      <c r="J3397" s="122">
        <v>0.66445944757700004</v>
      </c>
      <c r="K3397" s="122">
        <v>0.69462577088650002</v>
      </c>
      <c r="L3397" s="122">
        <v>0.72205897397800001</v>
      </c>
      <c r="M3397" s="122">
        <v>0.74862967648150003</v>
      </c>
      <c r="N3397" s="122">
        <v>0.76146087824599995</v>
      </c>
      <c r="O3397" s="122">
        <v>0.73083536680549999</v>
      </c>
      <c r="P3397" s="122">
        <v>0.72344785819049995</v>
      </c>
      <c r="Q3397" s="122">
        <v>0.72414516228350001</v>
      </c>
      <c r="R3397" s="122">
        <v>0.6931292660135</v>
      </c>
      <c r="S3397" s="122">
        <v>0.66698612662050005</v>
      </c>
      <c r="T3397" s="122">
        <v>0.64269167103199998</v>
      </c>
      <c r="U3397" s="122">
        <v>0.56900304108150002</v>
      </c>
      <c r="V3397" s="122">
        <v>0.57253491520999999</v>
      </c>
      <c r="W3397" s="122">
        <v>0.52565445447500003</v>
      </c>
      <c r="X3397" s="122">
        <v>0.49909025128200002</v>
      </c>
      <c r="Y3397" s="122">
        <v>0.47478329280800002</v>
      </c>
      <c r="Z3397" s="122">
        <v>0.4332311786195</v>
      </c>
      <c r="AA3397" s="122">
        <v>0.41687718424999998</v>
      </c>
      <c r="AB3397" s="122">
        <v>0.38012434304800002</v>
      </c>
      <c r="AC3397" s="122">
        <v>0.3487578678105</v>
      </c>
      <c r="AD3397" s="122">
        <v>0.32261137884399999</v>
      </c>
      <c r="AE3397" s="122">
        <v>0.29622932827699999</v>
      </c>
      <c r="AF3397" s="122">
        <v>0.282628007495</v>
      </c>
      <c r="AG3397" s="122">
        <v>0.26721037310899998</v>
      </c>
      <c r="AH3397" s="122">
        <v>0.26127145174900002</v>
      </c>
      <c r="AI3397" s="122">
        <v>0.27553225799699999</v>
      </c>
      <c r="AJ3397" s="122">
        <v>0.2439492530615</v>
      </c>
      <c r="AK3397" s="122">
        <v>0.2503037261155</v>
      </c>
      <c r="AL3397" s="122">
        <v>0</v>
      </c>
    </row>
    <row r="3398" spans="1:38" hidden="1" x14ac:dyDescent="0.25">
      <c r="A3398" s="122" t="s">
        <v>2010</v>
      </c>
      <c r="B3398" s="122">
        <v>1</v>
      </c>
      <c r="C3398" s="122" t="s">
        <v>2203</v>
      </c>
      <c r="D3398" s="122" t="s">
        <v>2119</v>
      </c>
      <c r="E3398" s="122">
        <v>62</v>
      </c>
      <c r="F3398" s="122">
        <v>0.14659450663750001</v>
      </c>
      <c r="G3398" s="122">
        <v>0.14203496592750001</v>
      </c>
      <c r="H3398" s="122">
        <v>0.15254607467199999</v>
      </c>
      <c r="I3398" s="122">
        <v>0.16289501550050001</v>
      </c>
      <c r="J3398" s="122">
        <v>0.16959525907049999</v>
      </c>
      <c r="K3398" s="122">
        <v>0.17050450600299999</v>
      </c>
      <c r="L3398" s="122">
        <v>0.17115300080599999</v>
      </c>
      <c r="M3398" s="122">
        <v>0.17144524307100001</v>
      </c>
      <c r="N3398" s="122">
        <v>0.16572450784449999</v>
      </c>
      <c r="O3398" s="122">
        <v>0.15982384832400001</v>
      </c>
      <c r="P3398" s="122">
        <v>0.15976725510949999</v>
      </c>
      <c r="Q3398" s="122">
        <v>0.15825603173899999</v>
      </c>
      <c r="R3398" s="122">
        <v>0.144291184805</v>
      </c>
      <c r="S3398" s="122">
        <v>0.14290804854850001</v>
      </c>
      <c r="T3398" s="122">
        <v>0.13703306456</v>
      </c>
      <c r="U3398" s="122">
        <v>0.12189189566399999</v>
      </c>
      <c r="V3398" s="122">
        <v>0.13255572626699999</v>
      </c>
      <c r="W3398" s="122">
        <v>0.116196640108</v>
      </c>
      <c r="X3398" s="122">
        <v>0.109816136104</v>
      </c>
      <c r="Y3398" s="122">
        <v>0.1117611804275</v>
      </c>
      <c r="Z3398" s="122">
        <v>9.5599792350999996E-2</v>
      </c>
      <c r="AA3398" s="122">
        <v>9.6911355419999998E-2</v>
      </c>
      <c r="AB3398" s="122">
        <v>9.1063212433500004E-2</v>
      </c>
      <c r="AC3398" s="122">
        <v>8.7782215156500004E-2</v>
      </c>
      <c r="AD3398" s="122">
        <v>7.9966071850500003E-2</v>
      </c>
      <c r="AE3398" s="122">
        <v>7.8395563368999999E-2</v>
      </c>
      <c r="AF3398" s="122">
        <v>7.3655911805000002E-2</v>
      </c>
      <c r="AG3398" s="122">
        <v>6.9640012606000001E-2</v>
      </c>
      <c r="AH3398" s="122">
        <v>6.8033242504999994E-2</v>
      </c>
      <c r="AI3398" s="122">
        <v>7.1023309929499998E-2</v>
      </c>
      <c r="AJ3398" s="122">
        <v>7.6962404573000007E-2</v>
      </c>
      <c r="AK3398" s="122">
        <v>8.0605894024999999E-2</v>
      </c>
      <c r="AL3398" s="122">
        <v>0</v>
      </c>
    </row>
    <row r="3399" spans="1:38" hidden="1" x14ac:dyDescent="0.25">
      <c r="A3399" s="122" t="s">
        <v>2010</v>
      </c>
      <c r="B3399" s="122">
        <v>1</v>
      </c>
      <c r="C3399" s="122" t="s">
        <v>2203</v>
      </c>
      <c r="D3399" s="122" t="s">
        <v>2120</v>
      </c>
      <c r="E3399" s="122">
        <v>62</v>
      </c>
      <c r="F3399" s="122">
        <v>0.76256263302399996</v>
      </c>
      <c r="G3399" s="122">
        <v>0.79044575208199996</v>
      </c>
      <c r="H3399" s="122">
        <v>0.86334779641850001</v>
      </c>
      <c r="I3399" s="122">
        <v>0.95869977955800001</v>
      </c>
      <c r="J3399" s="122">
        <v>1.0253392312430001</v>
      </c>
      <c r="K3399" s="122">
        <v>1.0763130472055</v>
      </c>
      <c r="L3399" s="122">
        <v>1.1208680291399999</v>
      </c>
      <c r="M3399" s="122">
        <v>1.1626649695939999</v>
      </c>
      <c r="N3399" s="122">
        <v>1.1487831365865</v>
      </c>
      <c r="O3399" s="122">
        <v>1.1247404058495001</v>
      </c>
      <c r="P3399" s="122">
        <v>1.1035494670474999</v>
      </c>
      <c r="Q3399" s="122">
        <v>1.0721899458605</v>
      </c>
      <c r="R3399" s="122">
        <v>1.0102223660534999</v>
      </c>
      <c r="S3399" s="122">
        <v>0.97096461940050005</v>
      </c>
      <c r="T3399" s="122">
        <v>0.92139288552499998</v>
      </c>
      <c r="U3399" s="122">
        <v>0.81406502405500003</v>
      </c>
      <c r="V3399" s="122">
        <v>0.80690449371700002</v>
      </c>
      <c r="W3399" s="122">
        <v>0.81811265067049999</v>
      </c>
      <c r="X3399" s="122">
        <v>0.74917025528150005</v>
      </c>
      <c r="Y3399" s="122">
        <v>0.72860196090350005</v>
      </c>
      <c r="Z3399" s="122">
        <v>0.64417880608800004</v>
      </c>
      <c r="AA3399" s="122">
        <v>0.62849221686849999</v>
      </c>
      <c r="AB3399" s="122">
        <v>0.57316532180199997</v>
      </c>
      <c r="AC3399" s="122">
        <v>0.52682013544149997</v>
      </c>
      <c r="AD3399" s="122">
        <v>0.47324811478899997</v>
      </c>
      <c r="AE3399" s="122">
        <v>0.48198854065050001</v>
      </c>
      <c r="AF3399" s="122">
        <v>0.44964455018749999</v>
      </c>
      <c r="AG3399" s="122">
        <v>0.42762584424150002</v>
      </c>
      <c r="AH3399" s="122">
        <v>0.42322141362299998</v>
      </c>
      <c r="AI3399" s="122">
        <v>0.45679460359149998</v>
      </c>
      <c r="AJ3399" s="122">
        <v>0.40789090808349998</v>
      </c>
      <c r="AK3399" s="122">
        <v>0.42165042413999998</v>
      </c>
      <c r="AL3399" s="122">
        <v>0</v>
      </c>
    </row>
    <row r="3400" spans="1:38" hidden="1" x14ac:dyDescent="0.25">
      <c r="A3400" s="122" t="s">
        <v>2010</v>
      </c>
      <c r="B3400" s="122">
        <v>1</v>
      </c>
      <c r="C3400" s="122" t="s">
        <v>2203</v>
      </c>
      <c r="D3400" s="122" t="s">
        <v>2121</v>
      </c>
      <c r="E3400" s="122">
        <v>62</v>
      </c>
      <c r="F3400" s="122">
        <v>3.2384111786299998</v>
      </c>
      <c r="G3400" s="122">
        <v>3.3629323650740002</v>
      </c>
      <c r="H3400" s="122">
        <v>3.5381830525589999</v>
      </c>
      <c r="I3400" s="122">
        <v>3.5449027564834998</v>
      </c>
      <c r="J3400" s="122">
        <v>3.7826084459340001</v>
      </c>
      <c r="K3400" s="122">
        <v>3.8771121933294999</v>
      </c>
      <c r="L3400" s="122">
        <v>4.048896571237</v>
      </c>
      <c r="M3400" s="122">
        <v>4.2649666053514999</v>
      </c>
      <c r="N3400" s="122">
        <v>4.4883829219514997</v>
      </c>
      <c r="O3400" s="122">
        <v>4.2229400592515001</v>
      </c>
      <c r="P3400" s="122">
        <v>4.2206425337375002</v>
      </c>
      <c r="Q3400" s="122">
        <v>3.913727919212</v>
      </c>
      <c r="R3400" s="122">
        <v>3.8082122077984999</v>
      </c>
      <c r="S3400" s="122">
        <v>3.6546333338129999</v>
      </c>
      <c r="T3400" s="122">
        <v>3.4839850401880001</v>
      </c>
      <c r="U3400" s="122">
        <v>3.1517139966190002</v>
      </c>
      <c r="V3400" s="122">
        <v>3.2159169905245002</v>
      </c>
      <c r="W3400" s="122">
        <v>2.9618712307849999</v>
      </c>
      <c r="X3400" s="122">
        <v>2.7296174918574998</v>
      </c>
      <c r="Y3400" s="122">
        <v>2.542211125238</v>
      </c>
      <c r="Z3400" s="122">
        <v>2.5595826392594998</v>
      </c>
      <c r="AA3400" s="122">
        <v>2.5723511630120002</v>
      </c>
      <c r="AB3400" s="122">
        <v>2.3006582173035</v>
      </c>
      <c r="AC3400" s="122">
        <v>2.1884785991464999</v>
      </c>
      <c r="AD3400" s="122">
        <v>1.9840888296350001</v>
      </c>
      <c r="AE3400" s="122">
        <v>1.748215464267</v>
      </c>
      <c r="AF3400" s="122">
        <v>1.7060976769975</v>
      </c>
      <c r="AG3400" s="122">
        <v>1.6067935027789999</v>
      </c>
      <c r="AH3400" s="122">
        <v>1.5811030360414999</v>
      </c>
      <c r="AI3400" s="122">
        <v>1.7327226441870001</v>
      </c>
      <c r="AJ3400" s="122">
        <v>1.4829339271540001</v>
      </c>
      <c r="AK3400" s="122">
        <v>1.536782842994</v>
      </c>
      <c r="AL3400" s="122">
        <v>0</v>
      </c>
    </row>
    <row r="3401" spans="1:38" hidden="1" x14ac:dyDescent="0.25">
      <c r="A3401" s="122" t="s">
        <v>2010</v>
      </c>
      <c r="B3401" s="122">
        <v>1</v>
      </c>
      <c r="C3401" s="122" t="s">
        <v>2203</v>
      </c>
      <c r="D3401" s="122" t="s">
        <v>2122</v>
      </c>
      <c r="E3401" s="122">
        <v>62</v>
      </c>
      <c r="F3401" s="122">
        <v>0.25198899886249998</v>
      </c>
      <c r="G3401" s="122">
        <v>0.27494787117250002</v>
      </c>
      <c r="H3401" s="122">
        <v>0.29766565742700002</v>
      </c>
      <c r="I3401" s="122">
        <v>0.3209746617025</v>
      </c>
      <c r="J3401" s="122">
        <v>0.352181103228</v>
      </c>
      <c r="K3401" s="122">
        <v>0.36569713516449998</v>
      </c>
      <c r="L3401" s="122">
        <v>0.3837257618155</v>
      </c>
      <c r="M3401" s="122">
        <v>0.39785671528099997</v>
      </c>
      <c r="N3401" s="122">
        <v>0.40792165086600002</v>
      </c>
      <c r="O3401" s="122">
        <v>0.40518245109750001</v>
      </c>
      <c r="P3401" s="122">
        <v>0.40270899722449999</v>
      </c>
      <c r="Q3401" s="122">
        <v>0.39336773829400001</v>
      </c>
      <c r="R3401" s="122">
        <v>0.38505774244550001</v>
      </c>
      <c r="S3401" s="122">
        <v>0.365115757574</v>
      </c>
      <c r="T3401" s="122">
        <v>0.34373853479599997</v>
      </c>
      <c r="U3401" s="122">
        <v>0.31490182023399999</v>
      </c>
      <c r="V3401" s="122">
        <v>0.32324151805099999</v>
      </c>
      <c r="W3401" s="122">
        <v>0.30202162603799998</v>
      </c>
      <c r="X3401" s="122">
        <v>0.27737702041099999</v>
      </c>
      <c r="Y3401" s="122">
        <v>0.2698873297835</v>
      </c>
      <c r="Z3401" s="122">
        <v>0.25120703752500001</v>
      </c>
      <c r="AA3401" s="122">
        <v>0.244931032455</v>
      </c>
      <c r="AB3401" s="122">
        <v>0.22197578510650001</v>
      </c>
      <c r="AC3401" s="122">
        <v>0.210136080842</v>
      </c>
      <c r="AD3401" s="122">
        <v>0.19566209258799999</v>
      </c>
      <c r="AE3401" s="122">
        <v>0.18277454729199999</v>
      </c>
      <c r="AF3401" s="122">
        <v>0.17781303391200001</v>
      </c>
      <c r="AG3401" s="122">
        <v>0.16875732271050001</v>
      </c>
      <c r="AH3401" s="122">
        <v>0.1691486538285</v>
      </c>
      <c r="AI3401" s="122">
        <v>0.17907248019950001</v>
      </c>
      <c r="AJ3401" s="122">
        <v>0.15380742016150001</v>
      </c>
      <c r="AK3401" s="122">
        <v>0.15866575046500001</v>
      </c>
      <c r="AL3401" s="122">
        <v>0</v>
      </c>
    </row>
    <row r="3402" spans="1:38" hidden="1" x14ac:dyDescent="0.25">
      <c r="A3402" s="122" t="s">
        <v>2010</v>
      </c>
      <c r="B3402" s="122">
        <v>1</v>
      </c>
      <c r="C3402" s="122" t="s">
        <v>2203</v>
      </c>
      <c r="D3402" s="122" t="s">
        <v>2123</v>
      </c>
      <c r="E3402" s="122">
        <v>62</v>
      </c>
      <c r="F3402" s="122">
        <v>1.04898890921</v>
      </c>
      <c r="G3402" s="122">
        <v>1.080260244068</v>
      </c>
      <c r="H3402" s="122">
        <v>1.1469879992384999</v>
      </c>
      <c r="I3402" s="122">
        <v>1.1938451186675001</v>
      </c>
      <c r="J3402" s="122">
        <v>1.2492220902540001</v>
      </c>
      <c r="K3402" s="122">
        <v>1.2972189397295</v>
      </c>
      <c r="L3402" s="122">
        <v>1.3316822454324999</v>
      </c>
      <c r="M3402" s="122">
        <v>1.3119856814069999</v>
      </c>
      <c r="N3402" s="122">
        <v>1.3126687818975</v>
      </c>
      <c r="O3402" s="122">
        <v>1.2658154383739999</v>
      </c>
      <c r="P3402" s="122">
        <v>1.2431468411810001</v>
      </c>
      <c r="Q3402" s="122">
        <v>1.1843950302524999</v>
      </c>
      <c r="R3402" s="122">
        <v>1.159831647152</v>
      </c>
      <c r="S3402" s="122">
        <v>1.0991307963625001</v>
      </c>
      <c r="T3402" s="122">
        <v>1.0707081682299999</v>
      </c>
      <c r="U3402" s="122">
        <v>0.96880067243650003</v>
      </c>
      <c r="V3402" s="122">
        <v>0.97093317132050005</v>
      </c>
      <c r="W3402" s="122">
        <v>0.88481196675649998</v>
      </c>
      <c r="X3402" s="122">
        <v>0.81448590330899995</v>
      </c>
      <c r="Y3402" s="122">
        <v>0.76892466777349999</v>
      </c>
      <c r="Z3402" s="122">
        <v>0.77619867389399999</v>
      </c>
      <c r="AA3402" s="122">
        <v>0.74399430856549997</v>
      </c>
      <c r="AB3402" s="122">
        <v>0.68291182144450002</v>
      </c>
      <c r="AC3402" s="122">
        <v>0.63843477341300003</v>
      </c>
      <c r="AD3402" s="122">
        <v>0.60678537704699997</v>
      </c>
      <c r="AE3402" s="122">
        <v>0.50313839687350004</v>
      </c>
      <c r="AF3402" s="122">
        <v>0.47877247483949997</v>
      </c>
      <c r="AG3402" s="122">
        <v>0.4499951381915</v>
      </c>
      <c r="AH3402" s="122">
        <v>0.42818494998649997</v>
      </c>
      <c r="AI3402" s="122">
        <v>0.455281414133</v>
      </c>
      <c r="AJ3402" s="122">
        <v>0.36648885544499998</v>
      </c>
      <c r="AK3402" s="122">
        <v>0.37715437579400002</v>
      </c>
      <c r="AL3402" s="122">
        <v>0</v>
      </c>
    </row>
    <row r="3403" spans="1:38" hidden="1" x14ac:dyDescent="0.25">
      <c r="A3403" s="122" t="s">
        <v>2010</v>
      </c>
      <c r="B3403" s="122">
        <v>1</v>
      </c>
      <c r="C3403" s="122" t="s">
        <v>2203</v>
      </c>
      <c r="D3403" s="122" t="s">
        <v>2124</v>
      </c>
      <c r="E3403" s="122">
        <v>62</v>
      </c>
      <c r="F3403" s="122">
        <v>9.4539838779000004E-2</v>
      </c>
      <c r="G3403" s="122">
        <v>9.8748939196000002E-2</v>
      </c>
      <c r="H3403" s="122">
        <v>0.1040487513375</v>
      </c>
      <c r="I3403" s="122">
        <v>0.1041760453065</v>
      </c>
      <c r="J3403" s="122">
        <v>0.108856178851</v>
      </c>
      <c r="K3403" s="122">
        <v>0.111077400265</v>
      </c>
      <c r="L3403" s="122">
        <v>0.114039293976</v>
      </c>
      <c r="M3403" s="122">
        <v>0.11597533532199999</v>
      </c>
      <c r="N3403" s="122">
        <v>0.11940882584199999</v>
      </c>
      <c r="O3403" s="122">
        <v>0.110939245748</v>
      </c>
      <c r="P3403" s="122">
        <v>0.1113837000115</v>
      </c>
      <c r="Q3403" s="122">
        <v>0.1474427727505</v>
      </c>
      <c r="R3403" s="122">
        <v>0.138863096366</v>
      </c>
      <c r="S3403" s="122">
        <v>0.11717433065750001</v>
      </c>
      <c r="T3403" s="122">
        <v>0.103918976412</v>
      </c>
      <c r="U3403" s="122">
        <v>9.1385025756999999E-2</v>
      </c>
      <c r="V3403" s="122">
        <v>9.2464388352999999E-2</v>
      </c>
      <c r="W3403" s="122">
        <v>8.0039881743999994E-2</v>
      </c>
      <c r="X3403" s="122">
        <v>7.0001399783999996E-2</v>
      </c>
      <c r="Y3403" s="122">
        <v>7.1147628743500002E-2</v>
      </c>
      <c r="Z3403" s="122">
        <v>6.3471789077999996E-2</v>
      </c>
      <c r="AA3403" s="122">
        <v>6.1168175454000002E-2</v>
      </c>
      <c r="AB3403" s="122">
        <v>5.5815268760499998E-2</v>
      </c>
      <c r="AC3403" s="122">
        <v>4.9750844274999997E-2</v>
      </c>
      <c r="AD3403" s="122">
        <v>4.5860360725E-2</v>
      </c>
      <c r="AE3403" s="122">
        <v>4.1710746500999998E-2</v>
      </c>
      <c r="AF3403" s="122">
        <v>3.9691112309500003E-2</v>
      </c>
      <c r="AG3403" s="122">
        <v>3.7351135041000003E-2</v>
      </c>
      <c r="AH3403" s="122">
        <v>3.4388480143999998E-2</v>
      </c>
      <c r="AI3403" s="122">
        <v>3.6866487724000002E-2</v>
      </c>
      <c r="AJ3403" s="122">
        <v>3.1513474765500003E-2</v>
      </c>
      <c r="AK3403" s="122">
        <v>3.25517355435E-2</v>
      </c>
      <c r="AL3403" s="122">
        <v>0</v>
      </c>
    </row>
    <row r="3404" spans="1:38" hidden="1" x14ac:dyDescent="0.25">
      <c r="A3404" s="122" t="s">
        <v>2010</v>
      </c>
      <c r="B3404" s="122">
        <v>1</v>
      </c>
      <c r="C3404" s="122" t="s">
        <v>2203</v>
      </c>
      <c r="D3404" s="122" t="s">
        <v>2125</v>
      </c>
      <c r="E3404" s="122">
        <v>62</v>
      </c>
      <c r="F3404" s="122">
        <v>0.87207631037099997</v>
      </c>
      <c r="G3404" s="122">
        <v>0.93642343841249998</v>
      </c>
      <c r="H3404" s="122">
        <v>1.040484363002</v>
      </c>
      <c r="I3404" s="122">
        <v>0.97306866223999999</v>
      </c>
      <c r="J3404" s="122">
        <v>0.95011860547299998</v>
      </c>
      <c r="K3404" s="122">
        <v>1.0595778469704999</v>
      </c>
      <c r="L3404" s="122">
        <v>1.0493594738150001</v>
      </c>
      <c r="M3404" s="122">
        <v>1.0790762054384999</v>
      </c>
      <c r="N3404" s="122">
        <v>1.0582574855835001</v>
      </c>
      <c r="O3404" s="122">
        <v>1.0057466752390001</v>
      </c>
      <c r="P3404" s="122">
        <v>0.98678688631449996</v>
      </c>
      <c r="Q3404" s="122">
        <v>0.93335500304149999</v>
      </c>
      <c r="R3404" s="122">
        <v>0.88243178853750004</v>
      </c>
      <c r="S3404" s="122">
        <v>0.84684132905200005</v>
      </c>
      <c r="T3404" s="122">
        <v>0.80213858823200002</v>
      </c>
      <c r="U3404" s="122">
        <v>0.72573968053350002</v>
      </c>
      <c r="V3404" s="122">
        <v>0.74201669407250004</v>
      </c>
      <c r="W3404" s="122">
        <v>0.67297696015550001</v>
      </c>
      <c r="X3404" s="122">
        <v>0.61328159512949998</v>
      </c>
      <c r="Y3404" s="122">
        <v>0.59769315904800002</v>
      </c>
      <c r="Z3404" s="122">
        <v>0.60322184972850001</v>
      </c>
      <c r="AA3404" s="122">
        <v>0.59486274113850002</v>
      </c>
      <c r="AB3404" s="122">
        <v>0.554527066944</v>
      </c>
      <c r="AC3404" s="122">
        <v>0.53442440160149995</v>
      </c>
      <c r="AD3404" s="122">
        <v>0.49437494913699997</v>
      </c>
      <c r="AE3404" s="122">
        <v>0.45025520998649998</v>
      </c>
      <c r="AF3404" s="122">
        <v>0.46237174573250001</v>
      </c>
      <c r="AG3404" s="122">
        <v>0.42538820122799997</v>
      </c>
      <c r="AH3404" s="122">
        <v>0.40104127301600001</v>
      </c>
      <c r="AI3404" s="122">
        <v>0.4333627919825</v>
      </c>
      <c r="AJ3404" s="122">
        <v>0.34242993689149998</v>
      </c>
      <c r="AK3404" s="122">
        <v>0.356334368304</v>
      </c>
      <c r="AL3404" s="122">
        <v>0</v>
      </c>
    </row>
    <row r="3405" spans="1:38" hidden="1" x14ac:dyDescent="0.25">
      <c r="A3405" s="122" t="s">
        <v>2010</v>
      </c>
      <c r="B3405" s="122">
        <v>1</v>
      </c>
      <c r="C3405" s="122" t="s">
        <v>2203</v>
      </c>
      <c r="D3405" s="122" t="s">
        <v>2126</v>
      </c>
      <c r="E3405" s="122">
        <v>62</v>
      </c>
      <c r="F3405" s="122">
        <v>0.73999320601249996</v>
      </c>
      <c r="G3405" s="122">
        <v>0.77778802957299997</v>
      </c>
      <c r="H3405" s="122">
        <v>0.83988373960950002</v>
      </c>
      <c r="I3405" s="122">
        <v>0.90012099282699998</v>
      </c>
      <c r="J3405" s="122">
        <v>0.94364447233149995</v>
      </c>
      <c r="K3405" s="122">
        <v>0.96547039448750005</v>
      </c>
      <c r="L3405" s="122">
        <v>0.98423116176049996</v>
      </c>
      <c r="M3405" s="122">
        <v>1.0155494210430001</v>
      </c>
      <c r="N3405" s="122">
        <v>1.0214954871474999</v>
      </c>
      <c r="O3405" s="122">
        <v>0.99110345075049999</v>
      </c>
      <c r="P3405" s="122">
        <v>0.99027505537100002</v>
      </c>
      <c r="Q3405" s="122">
        <v>0.96052863097450003</v>
      </c>
      <c r="R3405" s="122">
        <v>0.9218840599775</v>
      </c>
      <c r="S3405" s="122">
        <v>0.83452526420600004</v>
      </c>
      <c r="T3405" s="122">
        <v>0.79105891901949998</v>
      </c>
      <c r="U3405" s="122">
        <v>0.698301141455</v>
      </c>
      <c r="V3405" s="122">
        <v>0.69325980151550004</v>
      </c>
      <c r="W3405" s="122">
        <v>0.62047113774700002</v>
      </c>
      <c r="X3405" s="122">
        <v>0.56145104230249998</v>
      </c>
      <c r="Y3405" s="122">
        <v>0.53813553998849994</v>
      </c>
      <c r="Z3405" s="122">
        <v>0.55187246696799996</v>
      </c>
      <c r="AA3405" s="122">
        <v>0.50400765233800005</v>
      </c>
      <c r="AB3405" s="122">
        <v>0.48878437745850001</v>
      </c>
      <c r="AC3405" s="122">
        <v>0.44932296953400003</v>
      </c>
      <c r="AD3405" s="122">
        <v>0.40340422194199999</v>
      </c>
      <c r="AE3405" s="122">
        <v>0.39065998498900001</v>
      </c>
      <c r="AF3405" s="122">
        <v>0.36739821680450002</v>
      </c>
      <c r="AG3405" s="122">
        <v>0.34522706287749999</v>
      </c>
      <c r="AH3405" s="122">
        <v>0.33285648191349998</v>
      </c>
      <c r="AI3405" s="122">
        <v>0.35862599356649999</v>
      </c>
      <c r="AJ3405" s="122">
        <v>0.30607095538450002</v>
      </c>
      <c r="AK3405" s="122">
        <v>0.31633293052700001</v>
      </c>
      <c r="AL3405" s="122">
        <v>0</v>
      </c>
    </row>
    <row r="3406" spans="1:38" hidden="1" x14ac:dyDescent="0.25">
      <c r="A3406" s="122" t="s">
        <v>2010</v>
      </c>
      <c r="B3406" s="122">
        <v>1</v>
      </c>
      <c r="C3406" s="122" t="s">
        <v>2203</v>
      </c>
      <c r="D3406" s="122" t="s">
        <v>2127</v>
      </c>
      <c r="E3406" s="122">
        <v>62</v>
      </c>
      <c r="F3406" s="122">
        <v>0.26039780173650001</v>
      </c>
      <c r="G3406" s="122">
        <v>0.27838786095000001</v>
      </c>
      <c r="H3406" s="122">
        <v>0.29208019410050001</v>
      </c>
      <c r="I3406" s="122">
        <v>0.2922178366905</v>
      </c>
      <c r="J3406" s="122">
        <v>0.3054109302195</v>
      </c>
      <c r="K3406" s="122">
        <v>0.31337008000700001</v>
      </c>
      <c r="L3406" s="122">
        <v>0.31742070989400001</v>
      </c>
      <c r="M3406" s="122">
        <v>0.32911131106050001</v>
      </c>
      <c r="N3406" s="122">
        <v>0.3361463328405</v>
      </c>
      <c r="O3406" s="122">
        <v>0.32508650995499999</v>
      </c>
      <c r="P3406" s="122">
        <v>0.31763624025050002</v>
      </c>
      <c r="Q3406" s="122">
        <v>0.30163667747150003</v>
      </c>
      <c r="R3406" s="122">
        <v>0.28665103492900001</v>
      </c>
      <c r="S3406" s="122">
        <v>0.27316960152500003</v>
      </c>
      <c r="T3406" s="122">
        <v>0.255015931285</v>
      </c>
      <c r="U3406" s="122">
        <v>0.22631911117699999</v>
      </c>
      <c r="V3406" s="122">
        <v>0.2279958024025</v>
      </c>
      <c r="W3406" s="122">
        <v>0.205193364919</v>
      </c>
      <c r="X3406" s="122">
        <v>0.1935533535775</v>
      </c>
      <c r="Y3406" s="122">
        <v>0.177554402975</v>
      </c>
      <c r="Z3406" s="122">
        <v>0.16415686305900001</v>
      </c>
      <c r="AA3406" s="122">
        <v>0.15658497979300001</v>
      </c>
      <c r="AB3406" s="122">
        <v>0.14393453696649999</v>
      </c>
      <c r="AC3406" s="122">
        <v>0.13098095417399999</v>
      </c>
      <c r="AD3406" s="122">
        <v>0.117190670213</v>
      </c>
      <c r="AE3406" s="122">
        <v>0.111645284559</v>
      </c>
      <c r="AF3406" s="122">
        <v>0.101006345035</v>
      </c>
      <c r="AG3406" s="122">
        <v>9.4830344021999996E-2</v>
      </c>
      <c r="AH3406" s="122">
        <v>8.7822242770500006E-2</v>
      </c>
      <c r="AI3406" s="122">
        <v>9.3124842553000006E-2</v>
      </c>
      <c r="AJ3406" s="122">
        <v>7.6556745275999996E-2</v>
      </c>
      <c r="AK3406" s="122">
        <v>7.8753945420500002E-2</v>
      </c>
      <c r="AL3406" s="122">
        <v>0</v>
      </c>
    </row>
    <row r="3407" spans="1:38" hidden="1" x14ac:dyDescent="0.25">
      <c r="A3407" s="122" t="s">
        <v>2010</v>
      </c>
      <c r="B3407" s="122">
        <v>1</v>
      </c>
      <c r="C3407" s="122" t="s">
        <v>2203</v>
      </c>
      <c r="D3407" s="122" t="s">
        <v>2128</v>
      </c>
      <c r="E3407" s="122">
        <v>62</v>
      </c>
      <c r="F3407" s="122">
        <v>0.1192027574695</v>
      </c>
      <c r="G3407" s="122">
        <v>0.123214754835</v>
      </c>
      <c r="H3407" s="122">
        <v>0.129396752798</v>
      </c>
      <c r="I3407" s="122">
        <v>0.14651008768099999</v>
      </c>
      <c r="J3407" s="122">
        <v>0.14952832871300001</v>
      </c>
      <c r="K3407" s="122">
        <v>0.15663243803349999</v>
      </c>
      <c r="L3407" s="122">
        <v>0.16468665635900001</v>
      </c>
      <c r="M3407" s="122">
        <v>0.16854672018799999</v>
      </c>
      <c r="N3407" s="122">
        <v>0.16508896038500001</v>
      </c>
      <c r="O3407" s="122">
        <v>0.15765012397299999</v>
      </c>
      <c r="P3407" s="122">
        <v>0.16100449643750001</v>
      </c>
      <c r="Q3407" s="122">
        <v>0.15650257258399999</v>
      </c>
      <c r="R3407" s="122">
        <v>0.1545271093875</v>
      </c>
      <c r="S3407" s="122">
        <v>0.1495006243675</v>
      </c>
      <c r="T3407" s="122">
        <v>0.1452128161415</v>
      </c>
      <c r="U3407" s="122">
        <v>0.12499785940749999</v>
      </c>
      <c r="V3407" s="122">
        <v>0.131589327659</v>
      </c>
      <c r="W3407" s="122">
        <v>0.10464371409999999</v>
      </c>
      <c r="X3407" s="122">
        <v>0.101999160857</v>
      </c>
      <c r="Y3407" s="122">
        <v>0.1000271771635</v>
      </c>
      <c r="Z3407" s="122">
        <v>9.5878792936999996E-2</v>
      </c>
      <c r="AA3407" s="122">
        <v>9.0085715546000006E-2</v>
      </c>
      <c r="AB3407" s="122">
        <v>8.5192994416999998E-2</v>
      </c>
      <c r="AC3407" s="122">
        <v>7.7473602293000002E-2</v>
      </c>
      <c r="AD3407" s="122">
        <v>6.9133128688499995E-2</v>
      </c>
      <c r="AE3407" s="122">
        <v>7.0862229202500002E-2</v>
      </c>
      <c r="AF3407" s="122">
        <v>6.5713421534000005E-2</v>
      </c>
      <c r="AG3407" s="122">
        <v>6.4643076331500002E-2</v>
      </c>
      <c r="AH3407" s="122">
        <v>6.4555342993500006E-2</v>
      </c>
      <c r="AI3407" s="122">
        <v>6.9650053402999998E-2</v>
      </c>
      <c r="AJ3407" s="122">
        <v>6.2115748223500002E-2</v>
      </c>
      <c r="AK3407" s="122">
        <v>6.4623010081000007E-2</v>
      </c>
      <c r="AL3407" s="122">
        <v>0</v>
      </c>
    </row>
    <row r="3408" spans="1:38" hidden="1" x14ac:dyDescent="0.25">
      <c r="A3408" s="122" t="s">
        <v>2011</v>
      </c>
      <c r="B3408" s="122">
        <v>1</v>
      </c>
      <c r="C3408" s="122" t="s">
        <v>2205</v>
      </c>
      <c r="D3408" s="122" t="s">
        <v>2080</v>
      </c>
      <c r="E3408" s="122">
        <v>63</v>
      </c>
      <c r="F3408" s="122">
        <v>0</v>
      </c>
      <c r="G3408" s="122">
        <v>0</v>
      </c>
      <c r="H3408" s="122">
        <v>0</v>
      </c>
      <c r="I3408" s="122">
        <v>0</v>
      </c>
      <c r="J3408" s="122">
        <v>0</v>
      </c>
      <c r="K3408" s="122">
        <v>0</v>
      </c>
      <c r="L3408" s="122">
        <v>0</v>
      </c>
      <c r="M3408" s="122">
        <v>0</v>
      </c>
      <c r="N3408" s="122">
        <v>0</v>
      </c>
      <c r="O3408" s="122">
        <v>0</v>
      </c>
      <c r="P3408" s="122">
        <v>0</v>
      </c>
      <c r="Q3408" s="122">
        <v>0</v>
      </c>
      <c r="R3408" s="122">
        <v>0</v>
      </c>
      <c r="S3408" s="122">
        <v>0</v>
      </c>
      <c r="T3408" s="122">
        <v>0</v>
      </c>
      <c r="U3408" s="122">
        <v>0</v>
      </c>
      <c r="V3408" s="122">
        <v>0</v>
      </c>
      <c r="W3408" s="122">
        <v>0</v>
      </c>
      <c r="X3408" s="122">
        <v>0</v>
      </c>
      <c r="Y3408" s="122">
        <v>0</v>
      </c>
      <c r="Z3408" s="122">
        <v>0</v>
      </c>
      <c r="AA3408" s="122">
        <v>0</v>
      </c>
      <c r="AB3408" s="122">
        <v>0</v>
      </c>
      <c r="AC3408" s="122">
        <v>0</v>
      </c>
      <c r="AD3408" s="122">
        <v>0</v>
      </c>
      <c r="AE3408" s="122">
        <v>0</v>
      </c>
      <c r="AF3408" s="122">
        <v>0</v>
      </c>
      <c r="AG3408" s="122">
        <v>0</v>
      </c>
      <c r="AH3408" s="122">
        <v>0</v>
      </c>
      <c r="AI3408" s="122">
        <v>0</v>
      </c>
      <c r="AJ3408" s="122">
        <v>0</v>
      </c>
      <c r="AK3408" s="122">
        <v>0</v>
      </c>
      <c r="AL3408" s="122">
        <v>0</v>
      </c>
    </row>
    <row r="3409" spans="1:38" hidden="1" x14ac:dyDescent="0.25">
      <c r="A3409" s="122" t="s">
        <v>2011</v>
      </c>
      <c r="B3409" s="122">
        <v>1</v>
      </c>
      <c r="C3409" s="122" t="s">
        <v>2205</v>
      </c>
      <c r="D3409" s="122" t="s">
        <v>2081</v>
      </c>
      <c r="E3409" s="122">
        <v>63</v>
      </c>
      <c r="F3409" s="122">
        <v>0</v>
      </c>
      <c r="G3409" s="122">
        <v>0</v>
      </c>
      <c r="H3409" s="122">
        <v>0</v>
      </c>
      <c r="I3409" s="122">
        <v>0</v>
      </c>
      <c r="J3409" s="122">
        <v>0</v>
      </c>
      <c r="K3409" s="122">
        <v>0</v>
      </c>
      <c r="L3409" s="122">
        <v>0</v>
      </c>
      <c r="M3409" s="122">
        <v>0</v>
      </c>
      <c r="N3409" s="122">
        <v>0</v>
      </c>
      <c r="O3409" s="122">
        <v>0</v>
      </c>
      <c r="P3409" s="122">
        <v>0</v>
      </c>
      <c r="Q3409" s="122">
        <v>0</v>
      </c>
      <c r="R3409" s="122">
        <v>0</v>
      </c>
      <c r="S3409" s="122">
        <v>0</v>
      </c>
      <c r="T3409" s="122">
        <v>0</v>
      </c>
      <c r="U3409" s="122">
        <v>0</v>
      </c>
      <c r="V3409" s="122">
        <v>0</v>
      </c>
      <c r="W3409" s="122">
        <v>0</v>
      </c>
      <c r="X3409" s="122">
        <v>0</v>
      </c>
      <c r="Y3409" s="122">
        <v>0</v>
      </c>
      <c r="Z3409" s="122">
        <v>0</v>
      </c>
      <c r="AA3409" s="122">
        <v>0</v>
      </c>
      <c r="AB3409" s="122">
        <v>0</v>
      </c>
      <c r="AC3409" s="122">
        <v>0</v>
      </c>
      <c r="AD3409" s="122">
        <v>0</v>
      </c>
      <c r="AE3409" s="122">
        <v>0</v>
      </c>
      <c r="AF3409" s="122">
        <v>0</v>
      </c>
      <c r="AG3409" s="122">
        <v>0</v>
      </c>
      <c r="AH3409" s="122">
        <v>0</v>
      </c>
      <c r="AI3409" s="122">
        <v>0</v>
      </c>
      <c r="AJ3409" s="122">
        <v>0</v>
      </c>
      <c r="AK3409" s="122">
        <v>0</v>
      </c>
      <c r="AL3409" s="122">
        <v>0</v>
      </c>
    </row>
    <row r="3410" spans="1:38" hidden="1" x14ac:dyDescent="0.25">
      <c r="A3410" s="122" t="s">
        <v>2011</v>
      </c>
      <c r="B3410" s="122">
        <v>1</v>
      </c>
      <c r="C3410" s="122" t="s">
        <v>2205</v>
      </c>
      <c r="D3410" s="122" t="s">
        <v>2082</v>
      </c>
      <c r="E3410" s="122">
        <v>63</v>
      </c>
      <c r="F3410" s="122">
        <v>0</v>
      </c>
      <c r="G3410" s="122">
        <v>0</v>
      </c>
      <c r="H3410" s="122">
        <v>0</v>
      </c>
      <c r="I3410" s="122">
        <v>0</v>
      </c>
      <c r="J3410" s="122">
        <v>0</v>
      </c>
      <c r="K3410" s="122">
        <v>0</v>
      </c>
      <c r="L3410" s="122">
        <v>0</v>
      </c>
      <c r="M3410" s="122">
        <v>0</v>
      </c>
      <c r="N3410" s="122">
        <v>0</v>
      </c>
      <c r="O3410" s="122">
        <v>0</v>
      </c>
      <c r="P3410" s="122">
        <v>0</v>
      </c>
      <c r="Q3410" s="122">
        <v>0</v>
      </c>
      <c r="R3410" s="122">
        <v>0</v>
      </c>
      <c r="S3410" s="122">
        <v>0</v>
      </c>
      <c r="T3410" s="122">
        <v>0</v>
      </c>
      <c r="U3410" s="122">
        <v>0</v>
      </c>
      <c r="V3410" s="122">
        <v>0</v>
      </c>
      <c r="W3410" s="122">
        <v>0</v>
      </c>
      <c r="X3410" s="122">
        <v>0</v>
      </c>
      <c r="Y3410" s="122">
        <v>0</v>
      </c>
      <c r="Z3410" s="122">
        <v>0</v>
      </c>
      <c r="AA3410" s="122">
        <v>0</v>
      </c>
      <c r="AB3410" s="122">
        <v>0</v>
      </c>
      <c r="AC3410" s="122">
        <v>0</v>
      </c>
      <c r="AD3410" s="122">
        <v>0</v>
      </c>
      <c r="AE3410" s="122">
        <v>0</v>
      </c>
      <c r="AF3410" s="122">
        <v>0</v>
      </c>
      <c r="AG3410" s="122">
        <v>0</v>
      </c>
      <c r="AH3410" s="122">
        <v>0</v>
      </c>
      <c r="AI3410" s="122">
        <v>0</v>
      </c>
      <c r="AJ3410" s="122">
        <v>0</v>
      </c>
      <c r="AK3410" s="122">
        <v>0</v>
      </c>
      <c r="AL3410" s="122">
        <v>0</v>
      </c>
    </row>
    <row r="3411" spans="1:38" hidden="1" x14ac:dyDescent="0.25">
      <c r="A3411" s="122" t="s">
        <v>2011</v>
      </c>
      <c r="B3411" s="122">
        <v>1</v>
      </c>
      <c r="C3411" s="122" t="s">
        <v>2205</v>
      </c>
      <c r="D3411" s="122" t="s">
        <v>2135</v>
      </c>
      <c r="E3411" s="122">
        <v>63</v>
      </c>
      <c r="F3411" s="122">
        <v>0</v>
      </c>
      <c r="G3411" s="122">
        <v>0</v>
      </c>
      <c r="H3411" s="122">
        <v>0</v>
      </c>
      <c r="I3411" s="122">
        <v>0</v>
      </c>
      <c r="J3411" s="122">
        <v>0</v>
      </c>
      <c r="K3411" s="122">
        <v>0</v>
      </c>
      <c r="L3411" s="122">
        <v>0</v>
      </c>
      <c r="M3411" s="122">
        <v>0</v>
      </c>
      <c r="N3411" s="122">
        <v>0</v>
      </c>
      <c r="O3411" s="122">
        <v>0</v>
      </c>
      <c r="P3411" s="122">
        <v>0</v>
      </c>
      <c r="Q3411" s="122">
        <v>0</v>
      </c>
      <c r="R3411" s="122">
        <v>0</v>
      </c>
      <c r="S3411" s="122">
        <v>0</v>
      </c>
      <c r="T3411" s="122">
        <v>0</v>
      </c>
      <c r="U3411" s="122">
        <v>0</v>
      </c>
      <c r="V3411" s="122">
        <v>0</v>
      </c>
      <c r="W3411" s="122">
        <v>0</v>
      </c>
      <c r="X3411" s="122">
        <v>0</v>
      </c>
      <c r="Y3411" s="122">
        <v>0</v>
      </c>
      <c r="Z3411" s="122">
        <v>0</v>
      </c>
      <c r="AA3411" s="122">
        <v>0</v>
      </c>
      <c r="AB3411" s="122">
        <v>0</v>
      </c>
      <c r="AC3411" s="122">
        <v>0</v>
      </c>
      <c r="AD3411" s="122">
        <v>0</v>
      </c>
      <c r="AE3411" s="122">
        <v>0</v>
      </c>
      <c r="AF3411" s="122">
        <v>0</v>
      </c>
      <c r="AG3411" s="122">
        <v>0</v>
      </c>
      <c r="AH3411" s="122">
        <v>0</v>
      </c>
      <c r="AI3411" s="122">
        <v>0</v>
      </c>
      <c r="AJ3411" s="122">
        <v>0</v>
      </c>
      <c r="AK3411" s="122">
        <v>0</v>
      </c>
      <c r="AL3411" s="122">
        <v>0</v>
      </c>
    </row>
    <row r="3412" spans="1:38" hidden="1" x14ac:dyDescent="0.25">
      <c r="A3412" s="122" t="s">
        <v>2011</v>
      </c>
      <c r="B3412" s="122">
        <v>1</v>
      </c>
      <c r="C3412" s="122" t="s">
        <v>2205</v>
      </c>
      <c r="D3412" s="122" t="s">
        <v>2083</v>
      </c>
      <c r="E3412" s="122">
        <v>63</v>
      </c>
      <c r="F3412" s="122">
        <v>0</v>
      </c>
      <c r="G3412" s="122">
        <v>0</v>
      </c>
      <c r="H3412" s="122">
        <v>0</v>
      </c>
      <c r="I3412" s="122">
        <v>0</v>
      </c>
      <c r="J3412" s="122">
        <v>0</v>
      </c>
      <c r="K3412" s="122">
        <v>0</v>
      </c>
      <c r="L3412" s="122">
        <v>0</v>
      </c>
      <c r="M3412" s="122">
        <v>0</v>
      </c>
      <c r="N3412" s="122">
        <v>0</v>
      </c>
      <c r="O3412" s="122">
        <v>0</v>
      </c>
      <c r="P3412" s="122">
        <v>0</v>
      </c>
      <c r="Q3412" s="122">
        <v>0</v>
      </c>
      <c r="R3412" s="122">
        <v>0</v>
      </c>
      <c r="S3412" s="122">
        <v>0</v>
      </c>
      <c r="T3412" s="122">
        <v>0</v>
      </c>
      <c r="U3412" s="122">
        <v>0</v>
      </c>
      <c r="V3412" s="122">
        <v>0</v>
      </c>
      <c r="W3412" s="122">
        <v>0</v>
      </c>
      <c r="X3412" s="122">
        <v>0</v>
      </c>
      <c r="Y3412" s="122">
        <v>0</v>
      </c>
      <c r="Z3412" s="122">
        <v>0</v>
      </c>
      <c r="AA3412" s="122">
        <v>0</v>
      </c>
      <c r="AB3412" s="122">
        <v>0</v>
      </c>
      <c r="AC3412" s="122">
        <v>0</v>
      </c>
      <c r="AD3412" s="122">
        <v>0</v>
      </c>
      <c r="AE3412" s="122">
        <v>0</v>
      </c>
      <c r="AF3412" s="122">
        <v>0</v>
      </c>
      <c r="AG3412" s="122">
        <v>0</v>
      </c>
      <c r="AH3412" s="122">
        <v>0</v>
      </c>
      <c r="AI3412" s="122">
        <v>0</v>
      </c>
      <c r="AJ3412" s="122">
        <v>0</v>
      </c>
      <c r="AK3412" s="122">
        <v>0</v>
      </c>
      <c r="AL3412" s="122">
        <v>0</v>
      </c>
    </row>
    <row r="3413" spans="1:38" x14ac:dyDescent="0.25">
      <c r="A3413" s="122" t="s">
        <v>2011</v>
      </c>
      <c r="B3413" s="122">
        <v>1</v>
      </c>
      <c r="C3413" s="122" t="s">
        <v>2205</v>
      </c>
      <c r="D3413" s="122" t="s">
        <v>2084</v>
      </c>
      <c r="E3413" s="122">
        <v>63</v>
      </c>
      <c r="F3413" s="122">
        <v>0</v>
      </c>
      <c r="G3413" s="122">
        <v>0</v>
      </c>
      <c r="H3413" s="122">
        <v>0</v>
      </c>
      <c r="I3413" s="122">
        <v>0</v>
      </c>
      <c r="J3413" s="122">
        <v>0</v>
      </c>
      <c r="K3413" s="122">
        <v>0</v>
      </c>
      <c r="L3413" s="122">
        <v>0</v>
      </c>
      <c r="M3413" s="122">
        <v>0</v>
      </c>
      <c r="N3413" s="122">
        <v>0</v>
      </c>
      <c r="O3413" s="122">
        <v>0</v>
      </c>
      <c r="P3413" s="122">
        <v>0</v>
      </c>
      <c r="Q3413" s="122">
        <v>0</v>
      </c>
      <c r="R3413" s="122">
        <v>0</v>
      </c>
      <c r="S3413" s="122">
        <v>0</v>
      </c>
      <c r="T3413" s="122">
        <v>0</v>
      </c>
      <c r="U3413" s="122">
        <v>0</v>
      </c>
      <c r="V3413" s="122">
        <v>0</v>
      </c>
      <c r="W3413" s="122">
        <v>0</v>
      </c>
      <c r="X3413" s="122">
        <v>0</v>
      </c>
      <c r="Y3413" s="122">
        <v>0</v>
      </c>
      <c r="Z3413" s="122">
        <v>0</v>
      </c>
      <c r="AA3413" s="122">
        <v>0</v>
      </c>
      <c r="AB3413" s="122">
        <v>0</v>
      </c>
      <c r="AC3413" s="122">
        <v>0</v>
      </c>
      <c r="AD3413" s="122">
        <v>0</v>
      </c>
      <c r="AE3413" s="122">
        <v>0</v>
      </c>
      <c r="AF3413" s="122">
        <v>0</v>
      </c>
      <c r="AG3413" s="122">
        <v>0</v>
      </c>
      <c r="AH3413" s="122">
        <v>0</v>
      </c>
      <c r="AI3413" s="122">
        <v>0</v>
      </c>
      <c r="AJ3413" s="122">
        <v>0</v>
      </c>
      <c r="AK3413" s="122">
        <v>0</v>
      </c>
      <c r="AL3413" s="122">
        <v>0</v>
      </c>
    </row>
    <row r="3414" spans="1:38" hidden="1" x14ac:dyDescent="0.25">
      <c r="A3414" s="122" t="s">
        <v>2011</v>
      </c>
      <c r="B3414" s="122">
        <v>1</v>
      </c>
      <c r="C3414" s="122" t="s">
        <v>2205</v>
      </c>
      <c r="D3414" s="122" t="s">
        <v>474</v>
      </c>
      <c r="E3414" s="122">
        <v>63</v>
      </c>
      <c r="F3414" s="122">
        <v>0</v>
      </c>
      <c r="G3414" s="122">
        <v>0</v>
      </c>
      <c r="H3414" s="122">
        <v>0</v>
      </c>
      <c r="I3414" s="122">
        <v>0</v>
      </c>
      <c r="J3414" s="122">
        <v>0</v>
      </c>
      <c r="K3414" s="122">
        <v>0</v>
      </c>
      <c r="L3414" s="122">
        <v>0</v>
      </c>
      <c r="M3414" s="122">
        <v>0</v>
      </c>
      <c r="N3414" s="122">
        <v>0</v>
      </c>
      <c r="O3414" s="122">
        <v>0</v>
      </c>
      <c r="P3414" s="122">
        <v>0</v>
      </c>
      <c r="Q3414" s="122">
        <v>0</v>
      </c>
      <c r="R3414" s="122">
        <v>0</v>
      </c>
      <c r="S3414" s="122">
        <v>0</v>
      </c>
      <c r="T3414" s="122">
        <v>0</v>
      </c>
      <c r="U3414" s="122">
        <v>0</v>
      </c>
      <c r="V3414" s="122">
        <v>0</v>
      </c>
      <c r="W3414" s="122">
        <v>0</v>
      </c>
      <c r="X3414" s="122">
        <v>0</v>
      </c>
      <c r="Y3414" s="122">
        <v>0</v>
      </c>
      <c r="Z3414" s="122">
        <v>0</v>
      </c>
      <c r="AA3414" s="122">
        <v>0</v>
      </c>
      <c r="AB3414" s="122">
        <v>0</v>
      </c>
      <c r="AC3414" s="122">
        <v>0</v>
      </c>
      <c r="AD3414" s="122">
        <v>0</v>
      </c>
      <c r="AE3414" s="122">
        <v>0</v>
      </c>
      <c r="AF3414" s="122">
        <v>0</v>
      </c>
      <c r="AG3414" s="122">
        <v>0</v>
      </c>
      <c r="AH3414" s="122">
        <v>0</v>
      </c>
      <c r="AI3414" s="122">
        <v>0</v>
      </c>
      <c r="AJ3414" s="122">
        <v>0</v>
      </c>
      <c r="AK3414" s="122">
        <v>0</v>
      </c>
      <c r="AL3414" s="122">
        <v>0</v>
      </c>
    </row>
    <row r="3415" spans="1:38" hidden="1" x14ac:dyDescent="0.25">
      <c r="A3415" s="122" t="s">
        <v>2011</v>
      </c>
      <c r="B3415" s="122">
        <v>1</v>
      </c>
      <c r="C3415" s="122" t="s">
        <v>2205</v>
      </c>
      <c r="D3415" s="122" t="s">
        <v>2085</v>
      </c>
      <c r="E3415" s="122">
        <v>63</v>
      </c>
      <c r="F3415" s="122">
        <v>0</v>
      </c>
      <c r="G3415" s="122">
        <v>0</v>
      </c>
      <c r="H3415" s="122">
        <v>0</v>
      </c>
      <c r="I3415" s="122">
        <v>0</v>
      </c>
      <c r="J3415" s="122">
        <v>0</v>
      </c>
      <c r="K3415" s="122">
        <v>0</v>
      </c>
      <c r="L3415" s="122">
        <v>0</v>
      </c>
      <c r="M3415" s="122">
        <v>0</v>
      </c>
      <c r="N3415" s="122">
        <v>0</v>
      </c>
      <c r="O3415" s="122">
        <v>0</v>
      </c>
      <c r="P3415" s="122">
        <v>0</v>
      </c>
      <c r="Q3415" s="122">
        <v>0</v>
      </c>
      <c r="R3415" s="122">
        <v>0</v>
      </c>
      <c r="S3415" s="122">
        <v>0</v>
      </c>
      <c r="T3415" s="122">
        <v>0</v>
      </c>
      <c r="U3415" s="122">
        <v>0</v>
      </c>
      <c r="V3415" s="122">
        <v>0</v>
      </c>
      <c r="W3415" s="122">
        <v>0</v>
      </c>
      <c r="X3415" s="122">
        <v>0</v>
      </c>
      <c r="Y3415" s="122">
        <v>0</v>
      </c>
      <c r="Z3415" s="122">
        <v>0</v>
      </c>
      <c r="AA3415" s="122">
        <v>0</v>
      </c>
      <c r="AB3415" s="122">
        <v>0</v>
      </c>
      <c r="AC3415" s="122">
        <v>0</v>
      </c>
      <c r="AD3415" s="122">
        <v>0</v>
      </c>
      <c r="AE3415" s="122">
        <v>0</v>
      </c>
      <c r="AF3415" s="122">
        <v>0</v>
      </c>
      <c r="AG3415" s="122">
        <v>0</v>
      </c>
      <c r="AH3415" s="122">
        <v>0</v>
      </c>
      <c r="AI3415" s="122">
        <v>0</v>
      </c>
      <c r="AJ3415" s="122">
        <v>0</v>
      </c>
      <c r="AK3415" s="122">
        <v>0</v>
      </c>
      <c r="AL3415" s="122">
        <v>0</v>
      </c>
    </row>
    <row r="3416" spans="1:38" hidden="1" x14ac:dyDescent="0.25">
      <c r="A3416" s="122" t="s">
        <v>2011</v>
      </c>
      <c r="B3416" s="122">
        <v>1</v>
      </c>
      <c r="C3416" s="122" t="s">
        <v>2205</v>
      </c>
      <c r="D3416" s="122" t="s">
        <v>2086</v>
      </c>
      <c r="E3416" s="122">
        <v>63</v>
      </c>
      <c r="F3416" s="122">
        <v>0</v>
      </c>
      <c r="G3416" s="122">
        <v>0</v>
      </c>
      <c r="H3416" s="122">
        <v>0</v>
      </c>
      <c r="I3416" s="122">
        <v>0</v>
      </c>
      <c r="J3416" s="122">
        <v>0</v>
      </c>
      <c r="K3416" s="122">
        <v>0</v>
      </c>
      <c r="L3416" s="122">
        <v>0</v>
      </c>
      <c r="M3416" s="122">
        <v>0</v>
      </c>
      <c r="N3416" s="122">
        <v>0</v>
      </c>
      <c r="O3416" s="122">
        <v>0</v>
      </c>
      <c r="P3416" s="122">
        <v>0</v>
      </c>
      <c r="Q3416" s="122">
        <v>0</v>
      </c>
      <c r="R3416" s="122">
        <v>0</v>
      </c>
      <c r="S3416" s="122">
        <v>0</v>
      </c>
      <c r="T3416" s="122">
        <v>0</v>
      </c>
      <c r="U3416" s="122">
        <v>0</v>
      </c>
      <c r="V3416" s="122">
        <v>0</v>
      </c>
      <c r="W3416" s="122">
        <v>0</v>
      </c>
      <c r="X3416" s="122">
        <v>0</v>
      </c>
      <c r="Y3416" s="122">
        <v>0</v>
      </c>
      <c r="Z3416" s="122">
        <v>0</v>
      </c>
      <c r="AA3416" s="122">
        <v>0</v>
      </c>
      <c r="AB3416" s="122">
        <v>0</v>
      </c>
      <c r="AC3416" s="122">
        <v>0</v>
      </c>
      <c r="AD3416" s="122">
        <v>0</v>
      </c>
      <c r="AE3416" s="122">
        <v>0</v>
      </c>
      <c r="AF3416" s="122">
        <v>0</v>
      </c>
      <c r="AG3416" s="122">
        <v>0</v>
      </c>
      <c r="AH3416" s="122">
        <v>0</v>
      </c>
      <c r="AI3416" s="122">
        <v>0</v>
      </c>
      <c r="AJ3416" s="122">
        <v>0</v>
      </c>
      <c r="AK3416" s="122">
        <v>0</v>
      </c>
      <c r="AL3416" s="122">
        <v>0</v>
      </c>
    </row>
    <row r="3417" spans="1:38" hidden="1" x14ac:dyDescent="0.25">
      <c r="A3417" s="122" t="s">
        <v>2011</v>
      </c>
      <c r="B3417" s="122">
        <v>1</v>
      </c>
      <c r="C3417" s="122" t="s">
        <v>2205</v>
      </c>
      <c r="D3417" s="122" t="s">
        <v>2087</v>
      </c>
      <c r="E3417" s="122">
        <v>63</v>
      </c>
      <c r="F3417" s="122">
        <v>0</v>
      </c>
      <c r="G3417" s="122">
        <v>0</v>
      </c>
      <c r="H3417" s="122">
        <v>0</v>
      </c>
      <c r="I3417" s="122">
        <v>0</v>
      </c>
      <c r="J3417" s="122">
        <v>0</v>
      </c>
      <c r="K3417" s="122">
        <v>0</v>
      </c>
      <c r="L3417" s="122">
        <v>0</v>
      </c>
      <c r="M3417" s="122">
        <v>0</v>
      </c>
      <c r="N3417" s="122">
        <v>0</v>
      </c>
      <c r="O3417" s="122">
        <v>0</v>
      </c>
      <c r="P3417" s="122">
        <v>0</v>
      </c>
      <c r="Q3417" s="122">
        <v>0</v>
      </c>
      <c r="R3417" s="122">
        <v>0</v>
      </c>
      <c r="S3417" s="122">
        <v>0</v>
      </c>
      <c r="T3417" s="122">
        <v>0</v>
      </c>
      <c r="U3417" s="122">
        <v>0</v>
      </c>
      <c r="V3417" s="122">
        <v>0</v>
      </c>
      <c r="W3417" s="122">
        <v>0</v>
      </c>
      <c r="X3417" s="122">
        <v>0</v>
      </c>
      <c r="Y3417" s="122">
        <v>0</v>
      </c>
      <c r="Z3417" s="122">
        <v>0</v>
      </c>
      <c r="AA3417" s="122">
        <v>0</v>
      </c>
      <c r="AB3417" s="122">
        <v>0</v>
      </c>
      <c r="AC3417" s="122">
        <v>0</v>
      </c>
      <c r="AD3417" s="122">
        <v>0</v>
      </c>
      <c r="AE3417" s="122">
        <v>0</v>
      </c>
      <c r="AF3417" s="122">
        <v>0</v>
      </c>
      <c r="AG3417" s="122">
        <v>0</v>
      </c>
      <c r="AH3417" s="122">
        <v>0</v>
      </c>
      <c r="AI3417" s="122">
        <v>0</v>
      </c>
      <c r="AJ3417" s="122">
        <v>0</v>
      </c>
      <c r="AK3417" s="122">
        <v>0</v>
      </c>
      <c r="AL3417" s="122">
        <v>0</v>
      </c>
    </row>
    <row r="3418" spans="1:38" hidden="1" x14ac:dyDescent="0.25">
      <c r="A3418" s="122" t="s">
        <v>2011</v>
      </c>
      <c r="B3418" s="122">
        <v>1</v>
      </c>
      <c r="C3418" s="122" t="s">
        <v>2205</v>
      </c>
      <c r="D3418" s="122" t="s">
        <v>2088</v>
      </c>
      <c r="E3418" s="122">
        <v>63</v>
      </c>
      <c r="F3418" s="122">
        <v>0.94099790323349997</v>
      </c>
      <c r="G3418" s="122">
        <v>0.93601248385900004</v>
      </c>
      <c r="H3418" s="122">
        <v>0.87868016127750004</v>
      </c>
      <c r="I3418" s="122">
        <v>0.8699556774185</v>
      </c>
      <c r="J3418" s="122">
        <v>0.91980987097800004</v>
      </c>
      <c r="K3418" s="122">
        <v>0.997083870978</v>
      </c>
      <c r="L3418" s="122">
        <v>1.046938064511</v>
      </c>
      <c r="M3418" s="122">
        <v>1.0881170148949999</v>
      </c>
      <c r="N3418" s="122">
        <v>1.0231423315024999</v>
      </c>
      <c r="O3418" s="122">
        <v>1.1181560853104999</v>
      </c>
      <c r="P3418" s="122">
        <v>1.2692159936075</v>
      </c>
      <c r="Q3418" s="122">
        <v>1.133737881923</v>
      </c>
      <c r="R3418" s="122">
        <v>1.2264334320285</v>
      </c>
      <c r="S3418" s="122">
        <v>1.254955139739</v>
      </c>
      <c r="T3418" s="122">
        <v>1.41669</v>
      </c>
      <c r="U3418" s="122">
        <v>3.5282100000000001</v>
      </c>
      <c r="V3418" s="122">
        <v>5.3490250000000001</v>
      </c>
      <c r="W3418" s="122">
        <v>7.4003899999999998</v>
      </c>
      <c r="X3418" s="122">
        <v>1.8732850000000001</v>
      </c>
      <c r="Y3418" s="122">
        <v>2.1626650000000001</v>
      </c>
      <c r="Z3418" s="122">
        <v>3.43356737</v>
      </c>
      <c r="AA3418" s="122">
        <v>8.6342170150000008</v>
      </c>
      <c r="AB3418" s="122">
        <v>4.0999005950000003</v>
      </c>
      <c r="AC3418" s="122">
        <v>3.02972274</v>
      </c>
      <c r="AD3418" s="122">
        <v>3.50078515</v>
      </c>
      <c r="AE3418" s="122">
        <v>2.7039487000000002</v>
      </c>
      <c r="AF3418" s="122">
        <v>5.7265458550000004</v>
      </c>
      <c r="AG3418" s="122">
        <v>5.9982116650000004</v>
      </c>
      <c r="AH3418" s="122">
        <v>8.7570707500000005</v>
      </c>
      <c r="AI3418" s="122">
        <v>4.3595388499999999</v>
      </c>
      <c r="AJ3418" s="122">
        <v>6.8463650999999999</v>
      </c>
      <c r="AK3418" s="122">
        <v>6.0264524499999998</v>
      </c>
      <c r="AL3418" s="122">
        <v>0</v>
      </c>
    </row>
    <row r="3419" spans="1:38" hidden="1" x14ac:dyDescent="0.25">
      <c r="A3419" s="122" t="s">
        <v>2011</v>
      </c>
      <c r="B3419" s="122">
        <v>1</v>
      </c>
      <c r="C3419" s="122" t="s">
        <v>2205</v>
      </c>
      <c r="D3419" s="122" t="s">
        <v>2089</v>
      </c>
      <c r="E3419" s="122">
        <v>63</v>
      </c>
      <c r="F3419" s="122">
        <v>0</v>
      </c>
      <c r="G3419" s="122">
        <v>0</v>
      </c>
      <c r="H3419" s="122">
        <v>0</v>
      </c>
      <c r="I3419" s="122">
        <v>0</v>
      </c>
      <c r="J3419" s="122">
        <v>0</v>
      </c>
      <c r="K3419" s="122">
        <v>0</v>
      </c>
      <c r="L3419" s="122">
        <v>0</v>
      </c>
      <c r="M3419" s="122">
        <v>0</v>
      </c>
      <c r="N3419" s="122">
        <v>0</v>
      </c>
      <c r="O3419" s="122">
        <v>0</v>
      </c>
      <c r="P3419" s="122">
        <v>0</v>
      </c>
      <c r="Q3419" s="122">
        <v>0</v>
      </c>
      <c r="R3419" s="122">
        <v>0</v>
      </c>
      <c r="S3419" s="122">
        <v>0</v>
      </c>
      <c r="T3419" s="122">
        <v>0</v>
      </c>
      <c r="U3419" s="122">
        <v>0</v>
      </c>
      <c r="V3419" s="122">
        <v>0</v>
      </c>
      <c r="W3419" s="122">
        <v>0</v>
      </c>
      <c r="X3419" s="122">
        <v>0</v>
      </c>
      <c r="Y3419" s="122">
        <v>0</v>
      </c>
      <c r="Z3419" s="122">
        <v>0</v>
      </c>
      <c r="AA3419" s="122">
        <v>0</v>
      </c>
      <c r="AB3419" s="122">
        <v>0</v>
      </c>
      <c r="AC3419" s="122">
        <v>0</v>
      </c>
      <c r="AD3419" s="122">
        <v>0</v>
      </c>
      <c r="AE3419" s="122">
        <v>0</v>
      </c>
      <c r="AF3419" s="122">
        <v>0</v>
      </c>
      <c r="AG3419" s="122">
        <v>0</v>
      </c>
      <c r="AH3419" s="122">
        <v>0</v>
      </c>
      <c r="AI3419" s="122">
        <v>0</v>
      </c>
      <c r="AJ3419" s="122">
        <v>0</v>
      </c>
      <c r="AK3419" s="122">
        <v>0</v>
      </c>
      <c r="AL3419" s="122">
        <v>0</v>
      </c>
    </row>
    <row r="3420" spans="1:38" hidden="1" x14ac:dyDescent="0.25">
      <c r="A3420" s="122" t="s">
        <v>2011</v>
      </c>
      <c r="B3420" s="122">
        <v>1</v>
      </c>
      <c r="C3420" s="122" t="s">
        <v>2205</v>
      </c>
      <c r="D3420" s="122" t="s">
        <v>2136</v>
      </c>
      <c r="E3420" s="122">
        <v>63</v>
      </c>
      <c r="F3420" s="122">
        <v>0</v>
      </c>
      <c r="G3420" s="122">
        <v>0</v>
      </c>
      <c r="H3420" s="122">
        <v>0</v>
      </c>
      <c r="I3420" s="122">
        <v>0</v>
      </c>
      <c r="J3420" s="122">
        <v>0</v>
      </c>
      <c r="K3420" s="122">
        <v>0</v>
      </c>
      <c r="L3420" s="122">
        <v>0</v>
      </c>
      <c r="M3420" s="122">
        <v>0</v>
      </c>
      <c r="N3420" s="122">
        <v>0</v>
      </c>
      <c r="O3420" s="122">
        <v>0</v>
      </c>
      <c r="P3420" s="122">
        <v>0</v>
      </c>
      <c r="Q3420" s="122">
        <v>0</v>
      </c>
      <c r="R3420" s="122">
        <v>0</v>
      </c>
      <c r="S3420" s="122">
        <v>0</v>
      </c>
      <c r="T3420" s="122">
        <v>0</v>
      </c>
      <c r="U3420" s="122">
        <v>0</v>
      </c>
      <c r="V3420" s="122">
        <v>0</v>
      </c>
      <c r="W3420" s="122">
        <v>0</v>
      </c>
      <c r="X3420" s="122">
        <v>0</v>
      </c>
      <c r="Y3420" s="122">
        <v>0</v>
      </c>
      <c r="Z3420" s="122">
        <v>0</v>
      </c>
      <c r="AA3420" s="122">
        <v>0</v>
      </c>
      <c r="AB3420" s="122">
        <v>0</v>
      </c>
      <c r="AC3420" s="122">
        <v>0</v>
      </c>
      <c r="AD3420" s="122">
        <v>0</v>
      </c>
      <c r="AE3420" s="122">
        <v>0</v>
      </c>
      <c r="AF3420" s="122">
        <v>0</v>
      </c>
      <c r="AG3420" s="122">
        <v>0</v>
      </c>
      <c r="AH3420" s="122">
        <v>0</v>
      </c>
      <c r="AI3420" s="122">
        <v>0</v>
      </c>
      <c r="AJ3420" s="122">
        <v>0</v>
      </c>
      <c r="AK3420" s="122">
        <v>0</v>
      </c>
      <c r="AL3420" s="122">
        <v>0</v>
      </c>
    </row>
    <row r="3421" spans="1:38" hidden="1" x14ac:dyDescent="0.25">
      <c r="A3421" s="122" t="s">
        <v>2011</v>
      </c>
      <c r="B3421" s="122">
        <v>1</v>
      </c>
      <c r="C3421" s="122" t="s">
        <v>2205</v>
      </c>
      <c r="D3421" s="122" t="s">
        <v>2090</v>
      </c>
      <c r="E3421" s="122">
        <v>63</v>
      </c>
      <c r="F3421" s="122">
        <v>0</v>
      </c>
      <c r="G3421" s="122">
        <v>0</v>
      </c>
      <c r="H3421" s="122">
        <v>0</v>
      </c>
      <c r="I3421" s="122">
        <v>0</v>
      </c>
      <c r="J3421" s="122">
        <v>0</v>
      </c>
      <c r="K3421" s="122">
        <v>0</v>
      </c>
      <c r="L3421" s="122">
        <v>0</v>
      </c>
      <c r="M3421" s="122">
        <v>0</v>
      </c>
      <c r="N3421" s="122">
        <v>0</v>
      </c>
      <c r="O3421" s="122">
        <v>0</v>
      </c>
      <c r="P3421" s="122">
        <v>0</v>
      </c>
      <c r="Q3421" s="122">
        <v>0</v>
      </c>
      <c r="R3421" s="122">
        <v>0</v>
      </c>
      <c r="S3421" s="122">
        <v>0</v>
      </c>
      <c r="T3421" s="122">
        <v>0</v>
      </c>
      <c r="U3421" s="122">
        <v>0</v>
      </c>
      <c r="V3421" s="122">
        <v>0</v>
      </c>
      <c r="W3421" s="122">
        <v>0</v>
      </c>
      <c r="X3421" s="122">
        <v>0</v>
      </c>
      <c r="Y3421" s="122">
        <v>0</v>
      </c>
      <c r="Z3421" s="122">
        <v>0</v>
      </c>
      <c r="AA3421" s="122">
        <v>0</v>
      </c>
      <c r="AB3421" s="122">
        <v>0</v>
      </c>
      <c r="AC3421" s="122">
        <v>0</v>
      </c>
      <c r="AD3421" s="122">
        <v>0</v>
      </c>
      <c r="AE3421" s="122">
        <v>0</v>
      </c>
      <c r="AF3421" s="122">
        <v>0</v>
      </c>
      <c r="AG3421" s="122">
        <v>0</v>
      </c>
      <c r="AH3421" s="122">
        <v>0</v>
      </c>
      <c r="AI3421" s="122">
        <v>0</v>
      </c>
      <c r="AJ3421" s="122">
        <v>0</v>
      </c>
      <c r="AK3421" s="122">
        <v>0</v>
      </c>
      <c r="AL3421" s="122">
        <v>0</v>
      </c>
    </row>
    <row r="3422" spans="1:38" hidden="1" x14ac:dyDescent="0.25">
      <c r="A3422" s="122" t="s">
        <v>2011</v>
      </c>
      <c r="B3422" s="122">
        <v>1</v>
      </c>
      <c r="C3422" s="122" t="s">
        <v>2205</v>
      </c>
      <c r="D3422" s="122" t="s">
        <v>2091</v>
      </c>
      <c r="E3422" s="122">
        <v>63</v>
      </c>
      <c r="F3422" s="122">
        <v>0</v>
      </c>
      <c r="G3422" s="122">
        <v>0</v>
      </c>
      <c r="H3422" s="122">
        <v>0</v>
      </c>
      <c r="I3422" s="122">
        <v>0</v>
      </c>
      <c r="J3422" s="122">
        <v>0</v>
      </c>
      <c r="K3422" s="122">
        <v>0</v>
      </c>
      <c r="L3422" s="122">
        <v>0</v>
      </c>
      <c r="M3422" s="122">
        <v>0</v>
      </c>
      <c r="N3422" s="122">
        <v>0</v>
      </c>
      <c r="O3422" s="122">
        <v>0</v>
      </c>
      <c r="P3422" s="122">
        <v>0</v>
      </c>
      <c r="Q3422" s="122">
        <v>0</v>
      </c>
      <c r="R3422" s="122">
        <v>0</v>
      </c>
      <c r="S3422" s="122">
        <v>0</v>
      </c>
      <c r="T3422" s="122">
        <v>0</v>
      </c>
      <c r="U3422" s="122">
        <v>0</v>
      </c>
      <c r="V3422" s="122">
        <v>0</v>
      </c>
      <c r="W3422" s="122">
        <v>0</v>
      </c>
      <c r="X3422" s="122">
        <v>0</v>
      </c>
      <c r="Y3422" s="122">
        <v>0</v>
      </c>
      <c r="Z3422" s="122">
        <v>0</v>
      </c>
      <c r="AA3422" s="122">
        <v>0</v>
      </c>
      <c r="AB3422" s="122">
        <v>0</v>
      </c>
      <c r="AC3422" s="122">
        <v>0</v>
      </c>
      <c r="AD3422" s="122">
        <v>0</v>
      </c>
      <c r="AE3422" s="122">
        <v>0</v>
      </c>
      <c r="AF3422" s="122">
        <v>0</v>
      </c>
      <c r="AG3422" s="122">
        <v>0</v>
      </c>
      <c r="AH3422" s="122">
        <v>0</v>
      </c>
      <c r="AI3422" s="122">
        <v>0</v>
      </c>
      <c r="AJ3422" s="122">
        <v>0</v>
      </c>
      <c r="AK3422" s="122">
        <v>0</v>
      </c>
      <c r="AL3422" s="122">
        <v>0</v>
      </c>
    </row>
    <row r="3423" spans="1:38" hidden="1" x14ac:dyDescent="0.25">
      <c r="A3423" s="122" t="s">
        <v>2011</v>
      </c>
      <c r="B3423" s="122">
        <v>1</v>
      </c>
      <c r="C3423" s="122" t="s">
        <v>2205</v>
      </c>
      <c r="D3423" s="122" t="s">
        <v>2092</v>
      </c>
      <c r="E3423" s="122">
        <v>63</v>
      </c>
      <c r="F3423" s="122">
        <v>0</v>
      </c>
      <c r="G3423" s="122">
        <v>0</v>
      </c>
      <c r="H3423" s="122">
        <v>0</v>
      </c>
      <c r="I3423" s="122">
        <v>0</v>
      </c>
      <c r="J3423" s="122">
        <v>0</v>
      </c>
      <c r="K3423" s="122">
        <v>0</v>
      </c>
      <c r="L3423" s="122">
        <v>0</v>
      </c>
      <c r="M3423" s="122">
        <v>0</v>
      </c>
      <c r="N3423" s="122">
        <v>0</v>
      </c>
      <c r="O3423" s="122">
        <v>0</v>
      </c>
      <c r="P3423" s="122">
        <v>0</v>
      </c>
      <c r="Q3423" s="122">
        <v>0</v>
      </c>
      <c r="R3423" s="122">
        <v>0</v>
      </c>
      <c r="S3423" s="122">
        <v>0</v>
      </c>
      <c r="T3423" s="122">
        <v>0</v>
      </c>
      <c r="U3423" s="122">
        <v>0</v>
      </c>
      <c r="V3423" s="122">
        <v>0</v>
      </c>
      <c r="W3423" s="122">
        <v>0</v>
      </c>
      <c r="X3423" s="122">
        <v>0</v>
      </c>
      <c r="Y3423" s="122">
        <v>0</v>
      </c>
      <c r="Z3423" s="122">
        <v>0</v>
      </c>
      <c r="AA3423" s="122">
        <v>0</v>
      </c>
      <c r="AB3423" s="122">
        <v>0</v>
      </c>
      <c r="AC3423" s="122">
        <v>0</v>
      </c>
      <c r="AD3423" s="122">
        <v>0</v>
      </c>
      <c r="AE3423" s="122">
        <v>0</v>
      </c>
      <c r="AF3423" s="122">
        <v>0</v>
      </c>
      <c r="AG3423" s="122">
        <v>0</v>
      </c>
      <c r="AH3423" s="122">
        <v>0</v>
      </c>
      <c r="AI3423" s="122">
        <v>0</v>
      </c>
      <c r="AJ3423" s="122">
        <v>0</v>
      </c>
      <c r="AK3423" s="122">
        <v>0</v>
      </c>
      <c r="AL3423" s="122">
        <v>0</v>
      </c>
    </row>
    <row r="3424" spans="1:38" hidden="1" x14ac:dyDescent="0.25">
      <c r="A3424" s="122" t="s">
        <v>2011</v>
      </c>
      <c r="B3424" s="122">
        <v>1</v>
      </c>
      <c r="C3424" s="122" t="s">
        <v>2205</v>
      </c>
      <c r="D3424" s="122" t="s">
        <v>2093</v>
      </c>
      <c r="E3424" s="122">
        <v>63</v>
      </c>
      <c r="F3424" s="122">
        <v>0</v>
      </c>
      <c r="G3424" s="122">
        <v>0</v>
      </c>
      <c r="H3424" s="122">
        <v>0</v>
      </c>
      <c r="I3424" s="122">
        <v>0</v>
      </c>
      <c r="J3424" s="122">
        <v>0</v>
      </c>
      <c r="K3424" s="122">
        <v>0</v>
      </c>
      <c r="L3424" s="122">
        <v>0</v>
      </c>
      <c r="M3424" s="122">
        <v>0</v>
      </c>
      <c r="N3424" s="122">
        <v>0</v>
      </c>
      <c r="O3424" s="122">
        <v>0</v>
      </c>
      <c r="P3424" s="122">
        <v>0</v>
      </c>
      <c r="Q3424" s="122">
        <v>0</v>
      </c>
      <c r="R3424" s="122">
        <v>0</v>
      </c>
      <c r="S3424" s="122">
        <v>0</v>
      </c>
      <c r="T3424" s="122">
        <v>0</v>
      </c>
      <c r="U3424" s="122">
        <v>0</v>
      </c>
      <c r="V3424" s="122">
        <v>0</v>
      </c>
      <c r="W3424" s="122">
        <v>0</v>
      </c>
      <c r="X3424" s="122">
        <v>0</v>
      </c>
      <c r="Y3424" s="122">
        <v>0</v>
      </c>
      <c r="Z3424" s="122">
        <v>0</v>
      </c>
      <c r="AA3424" s="122">
        <v>0</v>
      </c>
      <c r="AB3424" s="122">
        <v>0</v>
      </c>
      <c r="AC3424" s="122">
        <v>0</v>
      </c>
      <c r="AD3424" s="122">
        <v>0</v>
      </c>
      <c r="AE3424" s="122">
        <v>0</v>
      </c>
      <c r="AF3424" s="122">
        <v>0</v>
      </c>
      <c r="AG3424" s="122">
        <v>0</v>
      </c>
      <c r="AH3424" s="122">
        <v>0</v>
      </c>
      <c r="AI3424" s="122">
        <v>0</v>
      </c>
      <c r="AJ3424" s="122">
        <v>0</v>
      </c>
      <c r="AK3424" s="122">
        <v>0</v>
      </c>
      <c r="AL3424" s="122">
        <v>0</v>
      </c>
    </row>
    <row r="3425" spans="1:38" hidden="1" x14ac:dyDescent="0.25">
      <c r="A3425" s="122" t="s">
        <v>2011</v>
      </c>
      <c r="B3425" s="122">
        <v>1</v>
      </c>
      <c r="C3425" s="122" t="s">
        <v>2205</v>
      </c>
      <c r="D3425" s="122" t="s">
        <v>2094</v>
      </c>
      <c r="E3425" s="122">
        <v>63</v>
      </c>
      <c r="F3425" s="122">
        <v>0</v>
      </c>
      <c r="G3425" s="122">
        <v>0</v>
      </c>
      <c r="H3425" s="122">
        <v>0</v>
      </c>
      <c r="I3425" s="122">
        <v>0</v>
      </c>
      <c r="J3425" s="122">
        <v>0</v>
      </c>
      <c r="K3425" s="122">
        <v>0</v>
      </c>
      <c r="L3425" s="122">
        <v>0</v>
      </c>
      <c r="M3425" s="122">
        <v>0</v>
      </c>
      <c r="N3425" s="122">
        <v>0</v>
      </c>
      <c r="O3425" s="122">
        <v>0</v>
      </c>
      <c r="P3425" s="122">
        <v>0</v>
      </c>
      <c r="Q3425" s="122">
        <v>0</v>
      </c>
      <c r="R3425" s="122">
        <v>0</v>
      </c>
      <c r="S3425" s="122">
        <v>0</v>
      </c>
      <c r="T3425" s="122">
        <v>0</v>
      </c>
      <c r="U3425" s="122">
        <v>0</v>
      </c>
      <c r="V3425" s="122">
        <v>0</v>
      </c>
      <c r="W3425" s="122">
        <v>0</v>
      </c>
      <c r="X3425" s="122">
        <v>0</v>
      </c>
      <c r="Y3425" s="122">
        <v>0</v>
      </c>
      <c r="Z3425" s="122">
        <v>0</v>
      </c>
      <c r="AA3425" s="122">
        <v>0</v>
      </c>
      <c r="AB3425" s="122">
        <v>0</v>
      </c>
      <c r="AC3425" s="122">
        <v>0</v>
      </c>
      <c r="AD3425" s="122">
        <v>0</v>
      </c>
      <c r="AE3425" s="122">
        <v>0</v>
      </c>
      <c r="AF3425" s="122">
        <v>0</v>
      </c>
      <c r="AG3425" s="122">
        <v>0</v>
      </c>
      <c r="AH3425" s="122">
        <v>0</v>
      </c>
      <c r="AI3425" s="122">
        <v>0</v>
      </c>
      <c r="AJ3425" s="122">
        <v>0</v>
      </c>
      <c r="AK3425" s="122">
        <v>0</v>
      </c>
      <c r="AL3425" s="122">
        <v>0</v>
      </c>
    </row>
    <row r="3426" spans="1:38" hidden="1" x14ac:dyDescent="0.25">
      <c r="A3426" s="122" t="s">
        <v>2011</v>
      </c>
      <c r="B3426" s="122">
        <v>1</v>
      </c>
      <c r="C3426" s="122" t="s">
        <v>2205</v>
      </c>
      <c r="D3426" s="122" t="s">
        <v>2095</v>
      </c>
      <c r="E3426" s="122">
        <v>63</v>
      </c>
      <c r="F3426" s="122">
        <v>0</v>
      </c>
      <c r="G3426" s="122">
        <v>0</v>
      </c>
      <c r="H3426" s="122">
        <v>0</v>
      </c>
      <c r="I3426" s="122">
        <v>0</v>
      </c>
      <c r="J3426" s="122">
        <v>0</v>
      </c>
      <c r="K3426" s="122">
        <v>0</v>
      </c>
      <c r="L3426" s="122">
        <v>0</v>
      </c>
      <c r="M3426" s="122">
        <v>0</v>
      </c>
      <c r="N3426" s="122">
        <v>0</v>
      </c>
      <c r="O3426" s="122">
        <v>0</v>
      </c>
      <c r="P3426" s="122">
        <v>0</v>
      </c>
      <c r="Q3426" s="122">
        <v>0</v>
      </c>
      <c r="R3426" s="122">
        <v>0</v>
      </c>
      <c r="S3426" s="122">
        <v>0</v>
      </c>
      <c r="T3426" s="122">
        <v>0</v>
      </c>
      <c r="U3426" s="122">
        <v>0</v>
      </c>
      <c r="V3426" s="122">
        <v>0</v>
      </c>
      <c r="W3426" s="122">
        <v>0</v>
      </c>
      <c r="X3426" s="122">
        <v>0</v>
      </c>
      <c r="Y3426" s="122">
        <v>0</v>
      </c>
      <c r="Z3426" s="122">
        <v>0</v>
      </c>
      <c r="AA3426" s="122">
        <v>0</v>
      </c>
      <c r="AB3426" s="122">
        <v>0</v>
      </c>
      <c r="AC3426" s="122">
        <v>0</v>
      </c>
      <c r="AD3426" s="122">
        <v>0</v>
      </c>
      <c r="AE3426" s="122">
        <v>0</v>
      </c>
      <c r="AF3426" s="122">
        <v>0</v>
      </c>
      <c r="AG3426" s="122">
        <v>0</v>
      </c>
      <c r="AH3426" s="122">
        <v>0</v>
      </c>
      <c r="AI3426" s="122">
        <v>0</v>
      </c>
      <c r="AJ3426" s="122">
        <v>0</v>
      </c>
      <c r="AK3426" s="122">
        <v>0</v>
      </c>
      <c r="AL3426" s="122">
        <v>0</v>
      </c>
    </row>
    <row r="3427" spans="1:38" hidden="1" x14ac:dyDescent="0.25">
      <c r="A3427" s="122" t="s">
        <v>2011</v>
      </c>
      <c r="B3427" s="122">
        <v>1</v>
      </c>
      <c r="C3427" s="122" t="s">
        <v>2205</v>
      </c>
      <c r="D3427" s="122" t="s">
        <v>2096</v>
      </c>
      <c r="E3427" s="122">
        <v>63</v>
      </c>
      <c r="F3427" s="122">
        <v>0</v>
      </c>
      <c r="G3427" s="122">
        <v>0</v>
      </c>
      <c r="H3427" s="122">
        <v>0</v>
      </c>
      <c r="I3427" s="122">
        <v>0</v>
      </c>
      <c r="J3427" s="122">
        <v>0</v>
      </c>
      <c r="K3427" s="122">
        <v>0</v>
      </c>
      <c r="L3427" s="122">
        <v>0</v>
      </c>
      <c r="M3427" s="122">
        <v>0</v>
      </c>
      <c r="N3427" s="122">
        <v>0</v>
      </c>
      <c r="O3427" s="122">
        <v>0</v>
      </c>
      <c r="P3427" s="122">
        <v>0</v>
      </c>
      <c r="Q3427" s="122">
        <v>0</v>
      </c>
      <c r="R3427" s="122">
        <v>0</v>
      </c>
      <c r="S3427" s="122">
        <v>0</v>
      </c>
      <c r="T3427" s="122">
        <v>0</v>
      </c>
      <c r="U3427" s="122">
        <v>0</v>
      </c>
      <c r="V3427" s="122">
        <v>0</v>
      </c>
      <c r="W3427" s="122">
        <v>0</v>
      </c>
      <c r="X3427" s="122">
        <v>0</v>
      </c>
      <c r="Y3427" s="122">
        <v>0</v>
      </c>
      <c r="Z3427" s="122">
        <v>0</v>
      </c>
      <c r="AA3427" s="122">
        <v>0</v>
      </c>
      <c r="AB3427" s="122">
        <v>0</v>
      </c>
      <c r="AC3427" s="122">
        <v>0</v>
      </c>
      <c r="AD3427" s="122">
        <v>0</v>
      </c>
      <c r="AE3427" s="122">
        <v>0</v>
      </c>
      <c r="AF3427" s="122">
        <v>0</v>
      </c>
      <c r="AG3427" s="122">
        <v>0</v>
      </c>
      <c r="AH3427" s="122">
        <v>0</v>
      </c>
      <c r="AI3427" s="122">
        <v>0</v>
      </c>
      <c r="AJ3427" s="122">
        <v>0</v>
      </c>
      <c r="AK3427" s="122">
        <v>0</v>
      </c>
      <c r="AL3427" s="122">
        <v>0</v>
      </c>
    </row>
    <row r="3428" spans="1:38" hidden="1" x14ac:dyDescent="0.25">
      <c r="A3428" s="122" t="s">
        <v>2011</v>
      </c>
      <c r="B3428" s="122">
        <v>1</v>
      </c>
      <c r="C3428" s="122" t="s">
        <v>2205</v>
      </c>
      <c r="D3428" s="122" t="s">
        <v>2097</v>
      </c>
      <c r="E3428" s="122">
        <v>63</v>
      </c>
      <c r="F3428" s="122">
        <v>0</v>
      </c>
      <c r="G3428" s="122">
        <v>0</v>
      </c>
      <c r="H3428" s="122">
        <v>0</v>
      </c>
      <c r="I3428" s="122">
        <v>0</v>
      </c>
      <c r="J3428" s="122">
        <v>0</v>
      </c>
      <c r="K3428" s="122">
        <v>0</v>
      </c>
      <c r="L3428" s="122">
        <v>0</v>
      </c>
      <c r="M3428" s="122">
        <v>0</v>
      </c>
      <c r="N3428" s="122">
        <v>0</v>
      </c>
      <c r="O3428" s="122">
        <v>0</v>
      </c>
      <c r="P3428" s="122">
        <v>0</v>
      </c>
      <c r="Q3428" s="122">
        <v>0</v>
      </c>
      <c r="R3428" s="122">
        <v>0</v>
      </c>
      <c r="S3428" s="122">
        <v>0</v>
      </c>
      <c r="T3428" s="122">
        <v>0</v>
      </c>
      <c r="U3428" s="122">
        <v>0</v>
      </c>
      <c r="V3428" s="122">
        <v>0</v>
      </c>
      <c r="W3428" s="122">
        <v>0</v>
      </c>
      <c r="X3428" s="122">
        <v>0</v>
      </c>
      <c r="Y3428" s="122">
        <v>0</v>
      </c>
      <c r="Z3428" s="122">
        <v>0</v>
      </c>
      <c r="AA3428" s="122">
        <v>0</v>
      </c>
      <c r="AB3428" s="122">
        <v>0</v>
      </c>
      <c r="AC3428" s="122">
        <v>0</v>
      </c>
      <c r="AD3428" s="122">
        <v>0</v>
      </c>
      <c r="AE3428" s="122">
        <v>0</v>
      </c>
      <c r="AF3428" s="122">
        <v>0</v>
      </c>
      <c r="AG3428" s="122">
        <v>0</v>
      </c>
      <c r="AH3428" s="122">
        <v>0</v>
      </c>
      <c r="AI3428" s="122">
        <v>0</v>
      </c>
      <c r="AJ3428" s="122">
        <v>0</v>
      </c>
      <c r="AK3428" s="122">
        <v>0</v>
      </c>
      <c r="AL3428" s="122">
        <v>0</v>
      </c>
    </row>
    <row r="3429" spans="1:38" hidden="1" x14ac:dyDescent="0.25">
      <c r="A3429" s="122" t="s">
        <v>2011</v>
      </c>
      <c r="B3429" s="122">
        <v>1</v>
      </c>
      <c r="C3429" s="122" t="s">
        <v>2205</v>
      </c>
      <c r="D3429" s="122" t="s">
        <v>2098</v>
      </c>
      <c r="E3429" s="122">
        <v>63</v>
      </c>
      <c r="F3429" s="122">
        <v>0</v>
      </c>
      <c r="G3429" s="122">
        <v>0</v>
      </c>
      <c r="H3429" s="122">
        <v>0</v>
      </c>
      <c r="I3429" s="122">
        <v>0</v>
      </c>
      <c r="J3429" s="122">
        <v>0</v>
      </c>
      <c r="K3429" s="122">
        <v>0</v>
      </c>
      <c r="L3429" s="122">
        <v>0</v>
      </c>
      <c r="M3429" s="122">
        <v>0</v>
      </c>
      <c r="N3429" s="122">
        <v>0</v>
      </c>
      <c r="O3429" s="122">
        <v>0</v>
      </c>
      <c r="P3429" s="122">
        <v>0</v>
      </c>
      <c r="Q3429" s="122">
        <v>0</v>
      </c>
      <c r="R3429" s="122">
        <v>0</v>
      </c>
      <c r="S3429" s="122">
        <v>0</v>
      </c>
      <c r="T3429" s="122">
        <v>0</v>
      </c>
      <c r="U3429" s="122">
        <v>0</v>
      </c>
      <c r="V3429" s="122">
        <v>0</v>
      </c>
      <c r="W3429" s="122">
        <v>0</v>
      </c>
      <c r="X3429" s="122">
        <v>0</v>
      </c>
      <c r="Y3429" s="122">
        <v>0</v>
      </c>
      <c r="Z3429" s="122">
        <v>0</v>
      </c>
      <c r="AA3429" s="122">
        <v>0</v>
      </c>
      <c r="AB3429" s="122">
        <v>0</v>
      </c>
      <c r="AC3429" s="122">
        <v>0</v>
      </c>
      <c r="AD3429" s="122">
        <v>0</v>
      </c>
      <c r="AE3429" s="122">
        <v>0</v>
      </c>
      <c r="AF3429" s="122">
        <v>0</v>
      </c>
      <c r="AG3429" s="122">
        <v>0</v>
      </c>
      <c r="AH3429" s="122">
        <v>0</v>
      </c>
      <c r="AI3429" s="122">
        <v>0</v>
      </c>
      <c r="AJ3429" s="122">
        <v>0</v>
      </c>
      <c r="AK3429" s="122">
        <v>0</v>
      </c>
      <c r="AL3429" s="122">
        <v>0</v>
      </c>
    </row>
    <row r="3430" spans="1:38" hidden="1" x14ac:dyDescent="0.25">
      <c r="A3430" s="122" t="s">
        <v>2011</v>
      </c>
      <c r="B3430" s="122">
        <v>1</v>
      </c>
      <c r="C3430" s="122" t="s">
        <v>2205</v>
      </c>
      <c r="D3430" s="122" t="s">
        <v>2099</v>
      </c>
      <c r="E3430" s="122">
        <v>63</v>
      </c>
      <c r="F3430" s="122">
        <v>0</v>
      </c>
      <c r="G3430" s="122">
        <v>0</v>
      </c>
      <c r="H3430" s="122">
        <v>0</v>
      </c>
      <c r="I3430" s="122">
        <v>0</v>
      </c>
      <c r="J3430" s="122">
        <v>0</v>
      </c>
      <c r="K3430" s="122">
        <v>0</v>
      </c>
      <c r="L3430" s="122">
        <v>0</v>
      </c>
      <c r="M3430" s="122">
        <v>0</v>
      </c>
      <c r="N3430" s="122">
        <v>0</v>
      </c>
      <c r="O3430" s="122">
        <v>0</v>
      </c>
      <c r="P3430" s="122">
        <v>0</v>
      </c>
      <c r="Q3430" s="122">
        <v>0</v>
      </c>
      <c r="R3430" s="122">
        <v>0</v>
      </c>
      <c r="S3430" s="122">
        <v>0</v>
      </c>
      <c r="T3430" s="122">
        <v>0</v>
      </c>
      <c r="U3430" s="122">
        <v>0</v>
      </c>
      <c r="V3430" s="122">
        <v>0</v>
      </c>
      <c r="W3430" s="122">
        <v>0</v>
      </c>
      <c r="X3430" s="122">
        <v>0</v>
      </c>
      <c r="Y3430" s="122">
        <v>0</v>
      </c>
      <c r="Z3430" s="122">
        <v>0</v>
      </c>
      <c r="AA3430" s="122">
        <v>0</v>
      </c>
      <c r="AB3430" s="122">
        <v>0</v>
      </c>
      <c r="AC3430" s="122">
        <v>0</v>
      </c>
      <c r="AD3430" s="122">
        <v>0</v>
      </c>
      <c r="AE3430" s="122">
        <v>0</v>
      </c>
      <c r="AF3430" s="122">
        <v>0</v>
      </c>
      <c r="AG3430" s="122">
        <v>0</v>
      </c>
      <c r="AH3430" s="122">
        <v>0</v>
      </c>
      <c r="AI3430" s="122">
        <v>0</v>
      </c>
      <c r="AJ3430" s="122">
        <v>0</v>
      </c>
      <c r="AK3430" s="122">
        <v>0</v>
      </c>
      <c r="AL3430" s="122">
        <v>0</v>
      </c>
    </row>
    <row r="3431" spans="1:38" hidden="1" x14ac:dyDescent="0.25">
      <c r="A3431" s="122" t="s">
        <v>2011</v>
      </c>
      <c r="B3431" s="122">
        <v>1</v>
      </c>
      <c r="C3431" s="122" t="s">
        <v>2205</v>
      </c>
      <c r="D3431" s="122" t="s">
        <v>2100</v>
      </c>
      <c r="E3431" s="122">
        <v>63</v>
      </c>
      <c r="F3431" s="122">
        <v>0</v>
      </c>
      <c r="G3431" s="122">
        <v>0</v>
      </c>
      <c r="H3431" s="122">
        <v>0</v>
      </c>
      <c r="I3431" s="122">
        <v>0</v>
      </c>
      <c r="J3431" s="122">
        <v>0</v>
      </c>
      <c r="K3431" s="122">
        <v>0</v>
      </c>
      <c r="L3431" s="122">
        <v>0</v>
      </c>
      <c r="M3431" s="122">
        <v>0</v>
      </c>
      <c r="N3431" s="122">
        <v>0</v>
      </c>
      <c r="O3431" s="122">
        <v>0</v>
      </c>
      <c r="P3431" s="122">
        <v>0</v>
      </c>
      <c r="Q3431" s="122">
        <v>0</v>
      </c>
      <c r="R3431" s="122">
        <v>0</v>
      </c>
      <c r="S3431" s="122">
        <v>0</v>
      </c>
      <c r="T3431" s="122">
        <v>0</v>
      </c>
      <c r="U3431" s="122">
        <v>0</v>
      </c>
      <c r="V3431" s="122">
        <v>0</v>
      </c>
      <c r="W3431" s="122">
        <v>0</v>
      </c>
      <c r="X3431" s="122">
        <v>0</v>
      </c>
      <c r="Y3431" s="122">
        <v>0</v>
      </c>
      <c r="Z3431" s="122">
        <v>0</v>
      </c>
      <c r="AA3431" s="122">
        <v>0</v>
      </c>
      <c r="AB3431" s="122">
        <v>0</v>
      </c>
      <c r="AC3431" s="122">
        <v>0</v>
      </c>
      <c r="AD3431" s="122">
        <v>0</v>
      </c>
      <c r="AE3431" s="122">
        <v>0</v>
      </c>
      <c r="AF3431" s="122">
        <v>0</v>
      </c>
      <c r="AG3431" s="122">
        <v>0</v>
      </c>
      <c r="AH3431" s="122">
        <v>0</v>
      </c>
      <c r="AI3431" s="122">
        <v>0</v>
      </c>
      <c r="AJ3431" s="122">
        <v>0</v>
      </c>
      <c r="AK3431" s="122">
        <v>0</v>
      </c>
      <c r="AL3431" s="122">
        <v>0</v>
      </c>
    </row>
    <row r="3432" spans="1:38" hidden="1" x14ac:dyDescent="0.25">
      <c r="A3432" s="122" t="s">
        <v>2011</v>
      </c>
      <c r="B3432" s="122">
        <v>1</v>
      </c>
      <c r="C3432" s="122" t="s">
        <v>2205</v>
      </c>
      <c r="D3432" s="122" t="s">
        <v>2101</v>
      </c>
      <c r="E3432" s="122">
        <v>63</v>
      </c>
      <c r="F3432" s="122">
        <v>0</v>
      </c>
      <c r="G3432" s="122">
        <v>0</v>
      </c>
      <c r="H3432" s="122">
        <v>0</v>
      </c>
      <c r="I3432" s="122">
        <v>0</v>
      </c>
      <c r="J3432" s="122">
        <v>0</v>
      </c>
      <c r="K3432" s="122">
        <v>0</v>
      </c>
      <c r="L3432" s="122">
        <v>0</v>
      </c>
      <c r="M3432" s="122">
        <v>0</v>
      </c>
      <c r="N3432" s="122">
        <v>0</v>
      </c>
      <c r="O3432" s="122">
        <v>0</v>
      </c>
      <c r="P3432" s="122">
        <v>0</v>
      </c>
      <c r="Q3432" s="122">
        <v>0</v>
      </c>
      <c r="R3432" s="122">
        <v>0</v>
      </c>
      <c r="S3432" s="122">
        <v>0</v>
      </c>
      <c r="T3432" s="122">
        <v>0</v>
      </c>
      <c r="U3432" s="122">
        <v>0</v>
      </c>
      <c r="V3432" s="122">
        <v>0</v>
      </c>
      <c r="W3432" s="122">
        <v>0</v>
      </c>
      <c r="X3432" s="122">
        <v>0</v>
      </c>
      <c r="Y3432" s="122">
        <v>0</v>
      </c>
      <c r="Z3432" s="122">
        <v>0</v>
      </c>
      <c r="AA3432" s="122">
        <v>0</v>
      </c>
      <c r="AB3432" s="122">
        <v>0</v>
      </c>
      <c r="AC3432" s="122">
        <v>0</v>
      </c>
      <c r="AD3432" s="122">
        <v>0</v>
      </c>
      <c r="AE3432" s="122">
        <v>0</v>
      </c>
      <c r="AF3432" s="122">
        <v>0</v>
      </c>
      <c r="AG3432" s="122">
        <v>0</v>
      </c>
      <c r="AH3432" s="122">
        <v>0</v>
      </c>
      <c r="AI3432" s="122">
        <v>0</v>
      </c>
      <c r="AJ3432" s="122">
        <v>0</v>
      </c>
      <c r="AK3432" s="122">
        <v>0</v>
      </c>
      <c r="AL3432" s="122">
        <v>0</v>
      </c>
    </row>
    <row r="3433" spans="1:38" hidden="1" x14ac:dyDescent="0.25">
      <c r="A3433" s="122" t="s">
        <v>2011</v>
      </c>
      <c r="B3433" s="122">
        <v>1</v>
      </c>
      <c r="C3433" s="122" t="s">
        <v>2205</v>
      </c>
      <c r="D3433" s="122" t="s">
        <v>2102</v>
      </c>
      <c r="E3433" s="122">
        <v>63</v>
      </c>
      <c r="F3433" s="122">
        <v>0</v>
      </c>
      <c r="G3433" s="122">
        <v>0</v>
      </c>
      <c r="H3433" s="122">
        <v>0</v>
      </c>
      <c r="I3433" s="122">
        <v>0</v>
      </c>
      <c r="J3433" s="122">
        <v>0</v>
      </c>
      <c r="K3433" s="122">
        <v>0</v>
      </c>
      <c r="L3433" s="122">
        <v>0</v>
      </c>
      <c r="M3433" s="122">
        <v>0</v>
      </c>
      <c r="N3433" s="122">
        <v>0</v>
      </c>
      <c r="O3433" s="122">
        <v>0</v>
      </c>
      <c r="P3433" s="122">
        <v>0</v>
      </c>
      <c r="Q3433" s="122">
        <v>0</v>
      </c>
      <c r="R3433" s="122">
        <v>0</v>
      </c>
      <c r="S3433" s="122">
        <v>0</v>
      </c>
      <c r="T3433" s="122">
        <v>0</v>
      </c>
      <c r="U3433" s="122">
        <v>0</v>
      </c>
      <c r="V3433" s="122">
        <v>0</v>
      </c>
      <c r="W3433" s="122">
        <v>0</v>
      </c>
      <c r="X3433" s="122">
        <v>0</v>
      </c>
      <c r="Y3433" s="122">
        <v>0</v>
      </c>
      <c r="Z3433" s="122">
        <v>0</v>
      </c>
      <c r="AA3433" s="122">
        <v>0</v>
      </c>
      <c r="AB3433" s="122">
        <v>0</v>
      </c>
      <c r="AC3433" s="122">
        <v>0</v>
      </c>
      <c r="AD3433" s="122">
        <v>0</v>
      </c>
      <c r="AE3433" s="122">
        <v>0</v>
      </c>
      <c r="AF3433" s="122">
        <v>0</v>
      </c>
      <c r="AG3433" s="122">
        <v>0</v>
      </c>
      <c r="AH3433" s="122">
        <v>0</v>
      </c>
      <c r="AI3433" s="122">
        <v>0</v>
      </c>
      <c r="AJ3433" s="122">
        <v>0</v>
      </c>
      <c r="AK3433" s="122">
        <v>0</v>
      </c>
      <c r="AL3433" s="122">
        <v>0</v>
      </c>
    </row>
    <row r="3434" spans="1:38" hidden="1" x14ac:dyDescent="0.25">
      <c r="A3434" s="122" t="s">
        <v>2011</v>
      </c>
      <c r="B3434" s="122">
        <v>1</v>
      </c>
      <c r="C3434" s="122" t="s">
        <v>2205</v>
      </c>
      <c r="D3434" s="122" t="s">
        <v>2103</v>
      </c>
      <c r="E3434" s="122">
        <v>63</v>
      </c>
      <c r="F3434" s="122">
        <v>0</v>
      </c>
      <c r="G3434" s="122">
        <v>0</v>
      </c>
      <c r="H3434" s="122">
        <v>0</v>
      </c>
      <c r="I3434" s="122">
        <v>0</v>
      </c>
      <c r="J3434" s="122">
        <v>0</v>
      </c>
      <c r="K3434" s="122">
        <v>0</v>
      </c>
      <c r="L3434" s="122">
        <v>0</v>
      </c>
      <c r="M3434" s="122">
        <v>0</v>
      </c>
      <c r="N3434" s="122">
        <v>0</v>
      </c>
      <c r="O3434" s="122">
        <v>0</v>
      </c>
      <c r="P3434" s="122">
        <v>0</v>
      </c>
      <c r="Q3434" s="122">
        <v>0</v>
      </c>
      <c r="R3434" s="122">
        <v>0</v>
      </c>
      <c r="S3434" s="122">
        <v>0</v>
      </c>
      <c r="T3434" s="122">
        <v>0</v>
      </c>
      <c r="U3434" s="122">
        <v>0</v>
      </c>
      <c r="V3434" s="122">
        <v>0</v>
      </c>
      <c r="W3434" s="122">
        <v>0</v>
      </c>
      <c r="X3434" s="122">
        <v>0</v>
      </c>
      <c r="Y3434" s="122">
        <v>0</v>
      </c>
      <c r="Z3434" s="122">
        <v>0</v>
      </c>
      <c r="AA3434" s="122">
        <v>0</v>
      </c>
      <c r="AB3434" s="122">
        <v>0</v>
      </c>
      <c r="AC3434" s="122">
        <v>0</v>
      </c>
      <c r="AD3434" s="122">
        <v>0</v>
      </c>
      <c r="AE3434" s="122">
        <v>0</v>
      </c>
      <c r="AF3434" s="122">
        <v>0</v>
      </c>
      <c r="AG3434" s="122">
        <v>0</v>
      </c>
      <c r="AH3434" s="122">
        <v>0</v>
      </c>
      <c r="AI3434" s="122">
        <v>0</v>
      </c>
      <c r="AJ3434" s="122">
        <v>0</v>
      </c>
      <c r="AK3434" s="122">
        <v>0</v>
      </c>
      <c r="AL3434" s="122">
        <v>0</v>
      </c>
    </row>
    <row r="3435" spans="1:38" hidden="1" x14ac:dyDescent="0.25">
      <c r="A3435" s="122" t="s">
        <v>2011</v>
      </c>
      <c r="B3435" s="122">
        <v>1</v>
      </c>
      <c r="C3435" s="122" t="s">
        <v>2205</v>
      </c>
      <c r="D3435" s="122" t="s">
        <v>2137</v>
      </c>
      <c r="E3435" s="122">
        <v>63</v>
      </c>
      <c r="F3435" s="122">
        <v>0</v>
      </c>
      <c r="G3435" s="122">
        <v>0</v>
      </c>
      <c r="H3435" s="122">
        <v>0</v>
      </c>
      <c r="I3435" s="122">
        <v>0</v>
      </c>
      <c r="J3435" s="122">
        <v>0</v>
      </c>
      <c r="K3435" s="122">
        <v>0</v>
      </c>
      <c r="L3435" s="122">
        <v>0</v>
      </c>
      <c r="M3435" s="122">
        <v>0</v>
      </c>
      <c r="N3435" s="122">
        <v>0</v>
      </c>
      <c r="O3435" s="122">
        <v>0</v>
      </c>
      <c r="P3435" s="122">
        <v>0</v>
      </c>
      <c r="Q3435" s="122">
        <v>0</v>
      </c>
      <c r="R3435" s="122">
        <v>0</v>
      </c>
      <c r="S3435" s="122">
        <v>0</v>
      </c>
      <c r="T3435" s="122">
        <v>0</v>
      </c>
      <c r="U3435" s="122">
        <v>0</v>
      </c>
      <c r="V3435" s="122">
        <v>0</v>
      </c>
      <c r="W3435" s="122">
        <v>0</v>
      </c>
      <c r="X3435" s="122">
        <v>0</v>
      </c>
      <c r="Y3435" s="122">
        <v>0</v>
      </c>
      <c r="Z3435" s="122">
        <v>0</v>
      </c>
      <c r="AA3435" s="122">
        <v>0</v>
      </c>
      <c r="AB3435" s="122">
        <v>0</v>
      </c>
      <c r="AC3435" s="122">
        <v>0</v>
      </c>
      <c r="AD3435" s="122">
        <v>0</v>
      </c>
      <c r="AE3435" s="122">
        <v>0</v>
      </c>
      <c r="AF3435" s="122">
        <v>0</v>
      </c>
      <c r="AG3435" s="122">
        <v>0</v>
      </c>
      <c r="AH3435" s="122">
        <v>0</v>
      </c>
      <c r="AI3435" s="122">
        <v>0</v>
      </c>
      <c r="AJ3435" s="122">
        <v>0</v>
      </c>
      <c r="AK3435" s="122">
        <v>0</v>
      </c>
      <c r="AL3435" s="122">
        <v>0</v>
      </c>
    </row>
    <row r="3436" spans="1:38" hidden="1" x14ac:dyDescent="0.25">
      <c r="A3436" s="122" t="s">
        <v>2011</v>
      </c>
      <c r="B3436" s="122">
        <v>1</v>
      </c>
      <c r="C3436" s="122" t="s">
        <v>2205</v>
      </c>
      <c r="D3436" s="122" t="s">
        <v>2104</v>
      </c>
      <c r="E3436" s="122">
        <v>63</v>
      </c>
      <c r="F3436" s="122">
        <v>0</v>
      </c>
      <c r="G3436" s="122">
        <v>0</v>
      </c>
      <c r="H3436" s="122">
        <v>0</v>
      </c>
      <c r="I3436" s="122">
        <v>0</v>
      </c>
      <c r="J3436" s="122">
        <v>0</v>
      </c>
      <c r="K3436" s="122">
        <v>0</v>
      </c>
      <c r="L3436" s="122">
        <v>0</v>
      </c>
      <c r="M3436" s="122">
        <v>0</v>
      </c>
      <c r="N3436" s="122">
        <v>0</v>
      </c>
      <c r="O3436" s="122">
        <v>0</v>
      </c>
      <c r="P3436" s="122">
        <v>0</v>
      </c>
      <c r="Q3436" s="122">
        <v>0</v>
      </c>
      <c r="R3436" s="122">
        <v>0</v>
      </c>
      <c r="S3436" s="122">
        <v>0</v>
      </c>
      <c r="T3436" s="122">
        <v>0</v>
      </c>
      <c r="U3436" s="122">
        <v>0</v>
      </c>
      <c r="V3436" s="122">
        <v>0</v>
      </c>
      <c r="W3436" s="122">
        <v>0</v>
      </c>
      <c r="X3436" s="122">
        <v>0</v>
      </c>
      <c r="Y3436" s="122">
        <v>0</v>
      </c>
      <c r="Z3436" s="122">
        <v>0</v>
      </c>
      <c r="AA3436" s="122">
        <v>0</v>
      </c>
      <c r="AB3436" s="122">
        <v>0</v>
      </c>
      <c r="AC3436" s="122">
        <v>0</v>
      </c>
      <c r="AD3436" s="122">
        <v>0</v>
      </c>
      <c r="AE3436" s="122">
        <v>0</v>
      </c>
      <c r="AF3436" s="122">
        <v>0</v>
      </c>
      <c r="AG3436" s="122">
        <v>0</v>
      </c>
      <c r="AH3436" s="122">
        <v>0</v>
      </c>
      <c r="AI3436" s="122">
        <v>0</v>
      </c>
      <c r="AJ3436" s="122">
        <v>0</v>
      </c>
      <c r="AK3436" s="122">
        <v>0</v>
      </c>
      <c r="AL3436" s="122">
        <v>0</v>
      </c>
    </row>
    <row r="3437" spans="1:38" hidden="1" x14ac:dyDescent="0.25">
      <c r="A3437" s="122" t="s">
        <v>2011</v>
      </c>
      <c r="B3437" s="122">
        <v>1</v>
      </c>
      <c r="C3437" s="122" t="s">
        <v>2205</v>
      </c>
      <c r="D3437" s="122" t="s">
        <v>2105</v>
      </c>
      <c r="E3437" s="122">
        <v>63</v>
      </c>
      <c r="F3437" s="122">
        <v>0</v>
      </c>
      <c r="G3437" s="122">
        <v>0</v>
      </c>
      <c r="H3437" s="122">
        <v>0</v>
      </c>
      <c r="I3437" s="122">
        <v>0</v>
      </c>
      <c r="J3437" s="122">
        <v>0</v>
      </c>
      <c r="K3437" s="122">
        <v>0</v>
      </c>
      <c r="L3437" s="122">
        <v>0</v>
      </c>
      <c r="M3437" s="122">
        <v>0</v>
      </c>
      <c r="N3437" s="122">
        <v>0</v>
      </c>
      <c r="O3437" s="122">
        <v>0</v>
      </c>
      <c r="P3437" s="122">
        <v>0</v>
      </c>
      <c r="Q3437" s="122">
        <v>0</v>
      </c>
      <c r="R3437" s="122">
        <v>0</v>
      </c>
      <c r="S3437" s="122">
        <v>0</v>
      </c>
      <c r="T3437" s="122">
        <v>0</v>
      </c>
      <c r="U3437" s="122">
        <v>0</v>
      </c>
      <c r="V3437" s="122">
        <v>0</v>
      </c>
      <c r="W3437" s="122">
        <v>0</v>
      </c>
      <c r="X3437" s="122">
        <v>0</v>
      </c>
      <c r="Y3437" s="122">
        <v>0</v>
      </c>
      <c r="Z3437" s="122">
        <v>0</v>
      </c>
      <c r="AA3437" s="122">
        <v>0</v>
      </c>
      <c r="AB3437" s="122">
        <v>0</v>
      </c>
      <c r="AC3437" s="122">
        <v>0</v>
      </c>
      <c r="AD3437" s="122">
        <v>0</v>
      </c>
      <c r="AE3437" s="122">
        <v>0</v>
      </c>
      <c r="AF3437" s="122">
        <v>0</v>
      </c>
      <c r="AG3437" s="122">
        <v>0</v>
      </c>
      <c r="AH3437" s="122">
        <v>0</v>
      </c>
      <c r="AI3437" s="122">
        <v>0</v>
      </c>
      <c r="AJ3437" s="122">
        <v>0</v>
      </c>
      <c r="AK3437" s="122">
        <v>0</v>
      </c>
      <c r="AL3437" s="122">
        <v>0</v>
      </c>
    </row>
    <row r="3438" spans="1:38" hidden="1" x14ac:dyDescent="0.25">
      <c r="A3438" s="122" t="s">
        <v>2011</v>
      </c>
      <c r="B3438" s="122">
        <v>1</v>
      </c>
      <c r="C3438" s="122" t="s">
        <v>2205</v>
      </c>
      <c r="D3438" s="122" t="s">
        <v>2106</v>
      </c>
      <c r="E3438" s="122">
        <v>63</v>
      </c>
      <c r="F3438" s="122">
        <v>0</v>
      </c>
      <c r="G3438" s="122">
        <v>0</v>
      </c>
      <c r="H3438" s="122">
        <v>0</v>
      </c>
      <c r="I3438" s="122">
        <v>0</v>
      </c>
      <c r="J3438" s="122">
        <v>0</v>
      </c>
      <c r="K3438" s="122">
        <v>0</v>
      </c>
      <c r="L3438" s="122">
        <v>0</v>
      </c>
      <c r="M3438" s="122">
        <v>0</v>
      </c>
      <c r="N3438" s="122">
        <v>0</v>
      </c>
      <c r="O3438" s="122">
        <v>0</v>
      </c>
      <c r="P3438" s="122">
        <v>0</v>
      </c>
      <c r="Q3438" s="122">
        <v>0</v>
      </c>
      <c r="R3438" s="122">
        <v>0</v>
      </c>
      <c r="S3438" s="122">
        <v>0</v>
      </c>
      <c r="T3438" s="122">
        <v>0</v>
      </c>
      <c r="U3438" s="122">
        <v>0</v>
      </c>
      <c r="V3438" s="122">
        <v>0</v>
      </c>
      <c r="W3438" s="122">
        <v>0</v>
      </c>
      <c r="X3438" s="122">
        <v>0</v>
      </c>
      <c r="Y3438" s="122">
        <v>0</v>
      </c>
      <c r="Z3438" s="122">
        <v>0</v>
      </c>
      <c r="AA3438" s="122">
        <v>0</v>
      </c>
      <c r="AB3438" s="122">
        <v>0</v>
      </c>
      <c r="AC3438" s="122">
        <v>0</v>
      </c>
      <c r="AD3438" s="122">
        <v>0</v>
      </c>
      <c r="AE3438" s="122">
        <v>0</v>
      </c>
      <c r="AF3438" s="122">
        <v>0</v>
      </c>
      <c r="AG3438" s="122">
        <v>0</v>
      </c>
      <c r="AH3438" s="122">
        <v>0</v>
      </c>
      <c r="AI3438" s="122">
        <v>0</v>
      </c>
      <c r="AJ3438" s="122">
        <v>0</v>
      </c>
      <c r="AK3438" s="122">
        <v>0</v>
      </c>
      <c r="AL3438" s="122">
        <v>0</v>
      </c>
    </row>
    <row r="3439" spans="1:38" hidden="1" x14ac:dyDescent="0.25">
      <c r="A3439" s="122" t="s">
        <v>2011</v>
      </c>
      <c r="B3439" s="122">
        <v>1</v>
      </c>
      <c r="C3439" s="122" t="s">
        <v>2205</v>
      </c>
      <c r="D3439" s="122" t="s">
        <v>2107</v>
      </c>
      <c r="E3439" s="122">
        <v>63</v>
      </c>
      <c r="F3439" s="122">
        <v>0</v>
      </c>
      <c r="G3439" s="122">
        <v>0</v>
      </c>
      <c r="H3439" s="122">
        <v>0</v>
      </c>
      <c r="I3439" s="122">
        <v>0</v>
      </c>
      <c r="J3439" s="122">
        <v>0</v>
      </c>
      <c r="K3439" s="122">
        <v>0</v>
      </c>
      <c r="L3439" s="122">
        <v>0</v>
      </c>
      <c r="M3439" s="122">
        <v>0</v>
      </c>
      <c r="N3439" s="122">
        <v>0</v>
      </c>
      <c r="O3439" s="122">
        <v>0</v>
      </c>
      <c r="P3439" s="122">
        <v>0</v>
      </c>
      <c r="Q3439" s="122">
        <v>0</v>
      </c>
      <c r="R3439" s="122">
        <v>0</v>
      </c>
      <c r="S3439" s="122">
        <v>0</v>
      </c>
      <c r="T3439" s="122">
        <v>0</v>
      </c>
      <c r="U3439" s="122">
        <v>0</v>
      </c>
      <c r="V3439" s="122">
        <v>0</v>
      </c>
      <c r="W3439" s="122">
        <v>0</v>
      </c>
      <c r="X3439" s="122">
        <v>0</v>
      </c>
      <c r="Y3439" s="122">
        <v>0</v>
      </c>
      <c r="Z3439" s="122">
        <v>0</v>
      </c>
      <c r="AA3439" s="122">
        <v>0</v>
      </c>
      <c r="AB3439" s="122">
        <v>0</v>
      </c>
      <c r="AC3439" s="122">
        <v>0</v>
      </c>
      <c r="AD3439" s="122">
        <v>0</v>
      </c>
      <c r="AE3439" s="122">
        <v>0</v>
      </c>
      <c r="AF3439" s="122">
        <v>0</v>
      </c>
      <c r="AG3439" s="122">
        <v>0</v>
      </c>
      <c r="AH3439" s="122">
        <v>0</v>
      </c>
      <c r="AI3439" s="122">
        <v>0</v>
      </c>
      <c r="AJ3439" s="122">
        <v>0</v>
      </c>
      <c r="AK3439" s="122">
        <v>0</v>
      </c>
      <c r="AL3439" s="122">
        <v>0</v>
      </c>
    </row>
    <row r="3440" spans="1:38" hidden="1" x14ac:dyDescent="0.25">
      <c r="A3440" s="122" t="s">
        <v>2011</v>
      </c>
      <c r="B3440" s="122">
        <v>1</v>
      </c>
      <c r="C3440" s="122" t="s">
        <v>2205</v>
      </c>
      <c r="D3440" s="122" t="s">
        <v>475</v>
      </c>
      <c r="E3440" s="122">
        <v>63</v>
      </c>
      <c r="F3440" s="122">
        <v>0</v>
      </c>
      <c r="G3440" s="122">
        <v>0</v>
      </c>
      <c r="H3440" s="122">
        <v>0</v>
      </c>
      <c r="I3440" s="122">
        <v>0</v>
      </c>
      <c r="J3440" s="122">
        <v>0</v>
      </c>
      <c r="K3440" s="122">
        <v>0</v>
      </c>
      <c r="L3440" s="122">
        <v>0</v>
      </c>
      <c r="M3440" s="122">
        <v>0</v>
      </c>
      <c r="N3440" s="122">
        <v>0</v>
      </c>
      <c r="O3440" s="122">
        <v>0</v>
      </c>
      <c r="P3440" s="122">
        <v>0</v>
      </c>
      <c r="Q3440" s="122">
        <v>0</v>
      </c>
      <c r="R3440" s="122">
        <v>0</v>
      </c>
      <c r="S3440" s="122">
        <v>0</v>
      </c>
      <c r="T3440" s="122">
        <v>0</v>
      </c>
      <c r="U3440" s="122">
        <v>0</v>
      </c>
      <c r="V3440" s="122">
        <v>0</v>
      </c>
      <c r="W3440" s="122">
        <v>0</v>
      </c>
      <c r="X3440" s="122">
        <v>0</v>
      </c>
      <c r="Y3440" s="122">
        <v>0</v>
      </c>
      <c r="Z3440" s="122">
        <v>0</v>
      </c>
      <c r="AA3440" s="122">
        <v>0</v>
      </c>
      <c r="AB3440" s="122">
        <v>0</v>
      </c>
      <c r="AC3440" s="122">
        <v>0</v>
      </c>
      <c r="AD3440" s="122">
        <v>0</v>
      </c>
      <c r="AE3440" s="122">
        <v>0</v>
      </c>
      <c r="AF3440" s="122">
        <v>0</v>
      </c>
      <c r="AG3440" s="122">
        <v>0</v>
      </c>
      <c r="AH3440" s="122">
        <v>0</v>
      </c>
      <c r="AI3440" s="122">
        <v>0</v>
      </c>
      <c r="AJ3440" s="122">
        <v>0</v>
      </c>
      <c r="AK3440" s="122">
        <v>0</v>
      </c>
      <c r="AL3440" s="122">
        <v>0</v>
      </c>
    </row>
    <row r="3441" spans="1:38" hidden="1" x14ac:dyDescent="0.25">
      <c r="A3441" s="122" t="s">
        <v>2011</v>
      </c>
      <c r="B3441" s="122">
        <v>1</v>
      </c>
      <c r="C3441" s="122" t="s">
        <v>2205</v>
      </c>
      <c r="D3441" s="122" t="s">
        <v>2108</v>
      </c>
      <c r="E3441" s="122">
        <v>63</v>
      </c>
      <c r="F3441" s="122">
        <v>0</v>
      </c>
      <c r="G3441" s="122">
        <v>0</v>
      </c>
      <c r="H3441" s="122">
        <v>0</v>
      </c>
      <c r="I3441" s="122">
        <v>0</v>
      </c>
      <c r="J3441" s="122">
        <v>0</v>
      </c>
      <c r="K3441" s="122">
        <v>0</v>
      </c>
      <c r="L3441" s="122">
        <v>0</v>
      </c>
      <c r="M3441" s="122">
        <v>0</v>
      </c>
      <c r="N3441" s="122">
        <v>0</v>
      </c>
      <c r="O3441" s="122">
        <v>0</v>
      </c>
      <c r="P3441" s="122">
        <v>0</v>
      </c>
      <c r="Q3441" s="122">
        <v>0</v>
      </c>
      <c r="R3441" s="122">
        <v>0</v>
      </c>
      <c r="S3441" s="122">
        <v>0</v>
      </c>
      <c r="T3441" s="122">
        <v>0</v>
      </c>
      <c r="U3441" s="122">
        <v>0</v>
      </c>
      <c r="V3441" s="122">
        <v>0</v>
      </c>
      <c r="W3441" s="122">
        <v>0</v>
      </c>
      <c r="X3441" s="122">
        <v>0</v>
      </c>
      <c r="Y3441" s="122">
        <v>0</v>
      </c>
      <c r="Z3441" s="122">
        <v>0</v>
      </c>
      <c r="AA3441" s="122">
        <v>0</v>
      </c>
      <c r="AB3441" s="122">
        <v>0</v>
      </c>
      <c r="AC3441" s="122">
        <v>0</v>
      </c>
      <c r="AD3441" s="122">
        <v>0</v>
      </c>
      <c r="AE3441" s="122">
        <v>0</v>
      </c>
      <c r="AF3441" s="122">
        <v>0</v>
      </c>
      <c r="AG3441" s="122">
        <v>0</v>
      </c>
      <c r="AH3441" s="122">
        <v>0</v>
      </c>
      <c r="AI3441" s="122">
        <v>0</v>
      </c>
      <c r="AJ3441" s="122">
        <v>0</v>
      </c>
      <c r="AK3441" s="122">
        <v>0</v>
      </c>
      <c r="AL3441" s="122">
        <v>0</v>
      </c>
    </row>
    <row r="3442" spans="1:38" hidden="1" x14ac:dyDescent="0.25">
      <c r="A3442" s="122" t="s">
        <v>2011</v>
      </c>
      <c r="B3442" s="122">
        <v>1</v>
      </c>
      <c r="C3442" s="122" t="s">
        <v>2205</v>
      </c>
      <c r="D3442" s="122" t="s">
        <v>2109</v>
      </c>
      <c r="E3442" s="122">
        <v>63</v>
      </c>
      <c r="F3442" s="122">
        <v>0</v>
      </c>
      <c r="G3442" s="122">
        <v>0</v>
      </c>
      <c r="H3442" s="122">
        <v>0</v>
      </c>
      <c r="I3442" s="122">
        <v>0</v>
      </c>
      <c r="J3442" s="122">
        <v>0</v>
      </c>
      <c r="K3442" s="122">
        <v>0</v>
      </c>
      <c r="L3442" s="122">
        <v>0</v>
      </c>
      <c r="M3442" s="122">
        <v>0</v>
      </c>
      <c r="N3442" s="122">
        <v>0</v>
      </c>
      <c r="O3442" s="122">
        <v>0</v>
      </c>
      <c r="P3442" s="122">
        <v>0</v>
      </c>
      <c r="Q3442" s="122">
        <v>0</v>
      </c>
      <c r="R3442" s="122">
        <v>0</v>
      </c>
      <c r="S3442" s="122">
        <v>0</v>
      </c>
      <c r="T3442" s="122">
        <v>0</v>
      </c>
      <c r="U3442" s="122">
        <v>0</v>
      </c>
      <c r="V3442" s="122">
        <v>0</v>
      </c>
      <c r="W3442" s="122">
        <v>0</v>
      </c>
      <c r="X3442" s="122">
        <v>0</v>
      </c>
      <c r="Y3442" s="122">
        <v>0</v>
      </c>
      <c r="Z3442" s="122">
        <v>0</v>
      </c>
      <c r="AA3442" s="122">
        <v>0</v>
      </c>
      <c r="AB3442" s="122">
        <v>0</v>
      </c>
      <c r="AC3442" s="122">
        <v>0</v>
      </c>
      <c r="AD3442" s="122">
        <v>0</v>
      </c>
      <c r="AE3442" s="122">
        <v>0</v>
      </c>
      <c r="AF3442" s="122">
        <v>0</v>
      </c>
      <c r="AG3442" s="122">
        <v>0</v>
      </c>
      <c r="AH3442" s="122">
        <v>0</v>
      </c>
      <c r="AI3442" s="122">
        <v>0</v>
      </c>
      <c r="AJ3442" s="122">
        <v>0</v>
      </c>
      <c r="AK3442" s="122">
        <v>0</v>
      </c>
      <c r="AL3442" s="122">
        <v>0</v>
      </c>
    </row>
    <row r="3443" spans="1:38" hidden="1" x14ac:dyDescent="0.25">
      <c r="A3443" s="122" t="s">
        <v>2011</v>
      </c>
      <c r="B3443" s="122">
        <v>1</v>
      </c>
      <c r="C3443" s="122" t="s">
        <v>2205</v>
      </c>
      <c r="D3443" s="122" t="s">
        <v>2110</v>
      </c>
      <c r="E3443" s="122">
        <v>63</v>
      </c>
      <c r="F3443" s="122">
        <v>0</v>
      </c>
      <c r="G3443" s="122">
        <v>0</v>
      </c>
      <c r="H3443" s="122">
        <v>0</v>
      </c>
      <c r="I3443" s="122">
        <v>0</v>
      </c>
      <c r="J3443" s="122">
        <v>0</v>
      </c>
      <c r="K3443" s="122">
        <v>0</v>
      </c>
      <c r="L3443" s="122">
        <v>0</v>
      </c>
      <c r="M3443" s="122">
        <v>0</v>
      </c>
      <c r="N3443" s="122">
        <v>0</v>
      </c>
      <c r="O3443" s="122">
        <v>0</v>
      </c>
      <c r="P3443" s="122">
        <v>0</v>
      </c>
      <c r="Q3443" s="122">
        <v>0</v>
      </c>
      <c r="R3443" s="122">
        <v>0</v>
      </c>
      <c r="S3443" s="122">
        <v>0</v>
      </c>
      <c r="T3443" s="122">
        <v>0</v>
      </c>
      <c r="U3443" s="122">
        <v>0</v>
      </c>
      <c r="V3443" s="122">
        <v>0</v>
      </c>
      <c r="W3443" s="122">
        <v>0</v>
      </c>
      <c r="X3443" s="122">
        <v>0</v>
      </c>
      <c r="Y3443" s="122">
        <v>0</v>
      </c>
      <c r="Z3443" s="122">
        <v>0</v>
      </c>
      <c r="AA3443" s="122">
        <v>0</v>
      </c>
      <c r="AB3443" s="122">
        <v>0</v>
      </c>
      <c r="AC3443" s="122">
        <v>0</v>
      </c>
      <c r="AD3443" s="122">
        <v>0</v>
      </c>
      <c r="AE3443" s="122">
        <v>0</v>
      </c>
      <c r="AF3443" s="122">
        <v>0</v>
      </c>
      <c r="AG3443" s="122">
        <v>0</v>
      </c>
      <c r="AH3443" s="122">
        <v>0</v>
      </c>
      <c r="AI3443" s="122">
        <v>0</v>
      </c>
      <c r="AJ3443" s="122">
        <v>0</v>
      </c>
      <c r="AK3443" s="122">
        <v>0</v>
      </c>
      <c r="AL3443" s="122">
        <v>0</v>
      </c>
    </row>
    <row r="3444" spans="1:38" hidden="1" x14ac:dyDescent="0.25">
      <c r="A3444" s="122" t="s">
        <v>2011</v>
      </c>
      <c r="B3444" s="122">
        <v>1</v>
      </c>
      <c r="C3444" s="122" t="s">
        <v>2205</v>
      </c>
      <c r="D3444" s="122" t="s">
        <v>2111</v>
      </c>
      <c r="E3444" s="122">
        <v>63</v>
      </c>
      <c r="F3444" s="122">
        <v>0</v>
      </c>
      <c r="G3444" s="122">
        <v>0</v>
      </c>
      <c r="H3444" s="122">
        <v>0</v>
      </c>
      <c r="I3444" s="122">
        <v>0</v>
      </c>
      <c r="J3444" s="122">
        <v>0</v>
      </c>
      <c r="K3444" s="122">
        <v>0</v>
      </c>
      <c r="L3444" s="122">
        <v>0</v>
      </c>
      <c r="M3444" s="122">
        <v>0</v>
      </c>
      <c r="N3444" s="122">
        <v>0</v>
      </c>
      <c r="O3444" s="122">
        <v>0</v>
      </c>
      <c r="P3444" s="122">
        <v>0</v>
      </c>
      <c r="Q3444" s="122">
        <v>0</v>
      </c>
      <c r="R3444" s="122">
        <v>0</v>
      </c>
      <c r="S3444" s="122">
        <v>0</v>
      </c>
      <c r="T3444" s="122">
        <v>0</v>
      </c>
      <c r="U3444" s="122">
        <v>0</v>
      </c>
      <c r="V3444" s="122">
        <v>0</v>
      </c>
      <c r="W3444" s="122">
        <v>0</v>
      </c>
      <c r="X3444" s="122">
        <v>0</v>
      </c>
      <c r="Y3444" s="122">
        <v>0</v>
      </c>
      <c r="Z3444" s="122">
        <v>0</v>
      </c>
      <c r="AA3444" s="122">
        <v>0</v>
      </c>
      <c r="AB3444" s="122">
        <v>0</v>
      </c>
      <c r="AC3444" s="122">
        <v>0</v>
      </c>
      <c r="AD3444" s="122">
        <v>0</v>
      </c>
      <c r="AE3444" s="122">
        <v>0</v>
      </c>
      <c r="AF3444" s="122">
        <v>0</v>
      </c>
      <c r="AG3444" s="122">
        <v>0</v>
      </c>
      <c r="AH3444" s="122">
        <v>0</v>
      </c>
      <c r="AI3444" s="122">
        <v>0</v>
      </c>
      <c r="AJ3444" s="122">
        <v>0</v>
      </c>
      <c r="AK3444" s="122">
        <v>0</v>
      </c>
      <c r="AL3444" s="122">
        <v>0</v>
      </c>
    </row>
    <row r="3445" spans="1:38" hidden="1" x14ac:dyDescent="0.25">
      <c r="A3445" s="122" t="s">
        <v>2011</v>
      </c>
      <c r="B3445" s="122">
        <v>1</v>
      </c>
      <c r="C3445" s="122" t="s">
        <v>2205</v>
      </c>
      <c r="D3445" s="122" t="s">
        <v>2112</v>
      </c>
      <c r="E3445" s="122">
        <v>63</v>
      </c>
      <c r="F3445" s="122">
        <v>0</v>
      </c>
      <c r="G3445" s="122">
        <v>0</v>
      </c>
      <c r="H3445" s="122">
        <v>0</v>
      </c>
      <c r="I3445" s="122">
        <v>0</v>
      </c>
      <c r="J3445" s="122">
        <v>0</v>
      </c>
      <c r="K3445" s="122">
        <v>0</v>
      </c>
      <c r="L3445" s="122">
        <v>0</v>
      </c>
      <c r="M3445" s="122">
        <v>0</v>
      </c>
      <c r="N3445" s="122">
        <v>0</v>
      </c>
      <c r="O3445" s="122">
        <v>0</v>
      </c>
      <c r="P3445" s="122">
        <v>0</v>
      </c>
      <c r="Q3445" s="122">
        <v>0</v>
      </c>
      <c r="R3445" s="122">
        <v>0</v>
      </c>
      <c r="S3445" s="122">
        <v>0</v>
      </c>
      <c r="T3445" s="122">
        <v>0</v>
      </c>
      <c r="U3445" s="122">
        <v>0</v>
      </c>
      <c r="V3445" s="122">
        <v>0</v>
      </c>
      <c r="W3445" s="122">
        <v>0</v>
      </c>
      <c r="X3445" s="122">
        <v>0</v>
      </c>
      <c r="Y3445" s="122">
        <v>0</v>
      </c>
      <c r="Z3445" s="122">
        <v>0</v>
      </c>
      <c r="AA3445" s="122">
        <v>0</v>
      </c>
      <c r="AB3445" s="122">
        <v>0</v>
      </c>
      <c r="AC3445" s="122">
        <v>0</v>
      </c>
      <c r="AD3445" s="122">
        <v>0</v>
      </c>
      <c r="AE3445" s="122">
        <v>0</v>
      </c>
      <c r="AF3445" s="122">
        <v>0</v>
      </c>
      <c r="AG3445" s="122">
        <v>0</v>
      </c>
      <c r="AH3445" s="122">
        <v>0</v>
      </c>
      <c r="AI3445" s="122">
        <v>0</v>
      </c>
      <c r="AJ3445" s="122">
        <v>0</v>
      </c>
      <c r="AK3445" s="122">
        <v>0</v>
      </c>
      <c r="AL3445" s="122">
        <v>0</v>
      </c>
    </row>
    <row r="3446" spans="1:38" hidden="1" x14ac:dyDescent="0.25">
      <c r="A3446" s="122" t="s">
        <v>2011</v>
      </c>
      <c r="B3446" s="122">
        <v>1</v>
      </c>
      <c r="C3446" s="122" t="s">
        <v>2205</v>
      </c>
      <c r="D3446" s="122" t="s">
        <v>2113</v>
      </c>
      <c r="E3446" s="122">
        <v>63</v>
      </c>
      <c r="F3446" s="122">
        <v>0</v>
      </c>
      <c r="G3446" s="122">
        <v>0</v>
      </c>
      <c r="H3446" s="122">
        <v>0</v>
      </c>
      <c r="I3446" s="122">
        <v>0</v>
      </c>
      <c r="J3446" s="122">
        <v>0</v>
      </c>
      <c r="K3446" s="122">
        <v>0</v>
      </c>
      <c r="L3446" s="122">
        <v>0</v>
      </c>
      <c r="M3446" s="122">
        <v>0</v>
      </c>
      <c r="N3446" s="122">
        <v>0</v>
      </c>
      <c r="O3446" s="122">
        <v>0</v>
      </c>
      <c r="P3446" s="122">
        <v>0</v>
      </c>
      <c r="Q3446" s="122">
        <v>0</v>
      </c>
      <c r="R3446" s="122">
        <v>0</v>
      </c>
      <c r="S3446" s="122">
        <v>0</v>
      </c>
      <c r="T3446" s="122">
        <v>0</v>
      </c>
      <c r="U3446" s="122">
        <v>0</v>
      </c>
      <c r="V3446" s="122">
        <v>0</v>
      </c>
      <c r="W3446" s="122">
        <v>0</v>
      </c>
      <c r="X3446" s="122">
        <v>0</v>
      </c>
      <c r="Y3446" s="122">
        <v>0</v>
      </c>
      <c r="Z3446" s="122">
        <v>0</v>
      </c>
      <c r="AA3446" s="122">
        <v>0</v>
      </c>
      <c r="AB3446" s="122">
        <v>0</v>
      </c>
      <c r="AC3446" s="122">
        <v>0</v>
      </c>
      <c r="AD3446" s="122">
        <v>0</v>
      </c>
      <c r="AE3446" s="122">
        <v>0</v>
      </c>
      <c r="AF3446" s="122">
        <v>0</v>
      </c>
      <c r="AG3446" s="122">
        <v>0</v>
      </c>
      <c r="AH3446" s="122">
        <v>0</v>
      </c>
      <c r="AI3446" s="122">
        <v>0</v>
      </c>
      <c r="AJ3446" s="122">
        <v>0</v>
      </c>
      <c r="AK3446" s="122">
        <v>0</v>
      </c>
      <c r="AL3446" s="122">
        <v>0</v>
      </c>
    </row>
    <row r="3447" spans="1:38" hidden="1" x14ac:dyDescent="0.25">
      <c r="A3447" s="122" t="s">
        <v>2011</v>
      </c>
      <c r="B3447" s="122">
        <v>1</v>
      </c>
      <c r="C3447" s="122" t="s">
        <v>2205</v>
      </c>
      <c r="D3447" s="122" t="s">
        <v>2114</v>
      </c>
      <c r="E3447" s="122">
        <v>63</v>
      </c>
      <c r="F3447" s="122">
        <v>0</v>
      </c>
      <c r="G3447" s="122">
        <v>0</v>
      </c>
      <c r="H3447" s="122">
        <v>0</v>
      </c>
      <c r="I3447" s="122">
        <v>0</v>
      </c>
      <c r="J3447" s="122">
        <v>0</v>
      </c>
      <c r="K3447" s="122">
        <v>0</v>
      </c>
      <c r="L3447" s="122">
        <v>0</v>
      </c>
      <c r="M3447" s="122">
        <v>0</v>
      </c>
      <c r="N3447" s="122">
        <v>0</v>
      </c>
      <c r="O3447" s="122">
        <v>0</v>
      </c>
      <c r="P3447" s="122">
        <v>0</v>
      </c>
      <c r="Q3447" s="122">
        <v>0</v>
      </c>
      <c r="R3447" s="122">
        <v>0</v>
      </c>
      <c r="S3447" s="122">
        <v>0</v>
      </c>
      <c r="T3447" s="122">
        <v>0</v>
      </c>
      <c r="U3447" s="122">
        <v>0</v>
      </c>
      <c r="V3447" s="122">
        <v>0</v>
      </c>
      <c r="W3447" s="122">
        <v>0</v>
      </c>
      <c r="X3447" s="122">
        <v>0</v>
      </c>
      <c r="Y3447" s="122">
        <v>0</v>
      </c>
      <c r="Z3447" s="122">
        <v>0</v>
      </c>
      <c r="AA3447" s="122">
        <v>0</v>
      </c>
      <c r="AB3447" s="122">
        <v>0</v>
      </c>
      <c r="AC3447" s="122">
        <v>0</v>
      </c>
      <c r="AD3447" s="122">
        <v>0</v>
      </c>
      <c r="AE3447" s="122">
        <v>0</v>
      </c>
      <c r="AF3447" s="122">
        <v>0</v>
      </c>
      <c r="AG3447" s="122">
        <v>0</v>
      </c>
      <c r="AH3447" s="122">
        <v>0</v>
      </c>
      <c r="AI3447" s="122">
        <v>0</v>
      </c>
      <c r="AJ3447" s="122">
        <v>0</v>
      </c>
      <c r="AK3447" s="122">
        <v>0</v>
      </c>
      <c r="AL3447" s="122">
        <v>0</v>
      </c>
    </row>
    <row r="3448" spans="1:38" hidden="1" x14ac:dyDescent="0.25">
      <c r="A3448" s="122" t="s">
        <v>2011</v>
      </c>
      <c r="B3448" s="122">
        <v>1</v>
      </c>
      <c r="C3448" s="122" t="s">
        <v>2205</v>
      </c>
      <c r="D3448" s="122" t="s">
        <v>2115</v>
      </c>
      <c r="E3448" s="122">
        <v>63</v>
      </c>
      <c r="F3448" s="122">
        <v>0</v>
      </c>
      <c r="G3448" s="122">
        <v>0</v>
      </c>
      <c r="H3448" s="122">
        <v>0</v>
      </c>
      <c r="I3448" s="122">
        <v>0</v>
      </c>
      <c r="J3448" s="122">
        <v>0</v>
      </c>
      <c r="K3448" s="122">
        <v>0</v>
      </c>
      <c r="L3448" s="122">
        <v>0</v>
      </c>
      <c r="M3448" s="122">
        <v>0</v>
      </c>
      <c r="N3448" s="122">
        <v>0</v>
      </c>
      <c r="O3448" s="122">
        <v>0</v>
      </c>
      <c r="P3448" s="122">
        <v>0</v>
      </c>
      <c r="Q3448" s="122">
        <v>0</v>
      </c>
      <c r="R3448" s="122">
        <v>0</v>
      </c>
      <c r="S3448" s="122">
        <v>0</v>
      </c>
      <c r="T3448" s="122">
        <v>0</v>
      </c>
      <c r="U3448" s="122">
        <v>0</v>
      </c>
      <c r="V3448" s="122">
        <v>0</v>
      </c>
      <c r="W3448" s="122">
        <v>0</v>
      </c>
      <c r="X3448" s="122">
        <v>0</v>
      </c>
      <c r="Y3448" s="122">
        <v>0</v>
      </c>
      <c r="Z3448" s="122">
        <v>0</v>
      </c>
      <c r="AA3448" s="122">
        <v>0</v>
      </c>
      <c r="AB3448" s="122">
        <v>0</v>
      </c>
      <c r="AC3448" s="122">
        <v>0</v>
      </c>
      <c r="AD3448" s="122">
        <v>0</v>
      </c>
      <c r="AE3448" s="122">
        <v>0</v>
      </c>
      <c r="AF3448" s="122">
        <v>0</v>
      </c>
      <c r="AG3448" s="122">
        <v>0</v>
      </c>
      <c r="AH3448" s="122">
        <v>0</v>
      </c>
      <c r="AI3448" s="122">
        <v>0</v>
      </c>
      <c r="AJ3448" s="122">
        <v>0</v>
      </c>
      <c r="AK3448" s="122">
        <v>0</v>
      </c>
      <c r="AL3448" s="122">
        <v>0</v>
      </c>
    </row>
    <row r="3449" spans="1:38" hidden="1" x14ac:dyDescent="0.25">
      <c r="A3449" s="122" t="s">
        <v>2011</v>
      </c>
      <c r="B3449" s="122">
        <v>1</v>
      </c>
      <c r="C3449" s="122" t="s">
        <v>2205</v>
      </c>
      <c r="D3449" s="122" t="s">
        <v>2116</v>
      </c>
      <c r="E3449" s="122">
        <v>63</v>
      </c>
      <c r="F3449" s="122">
        <v>0</v>
      </c>
      <c r="G3449" s="122">
        <v>0</v>
      </c>
      <c r="H3449" s="122">
        <v>0</v>
      </c>
      <c r="I3449" s="122">
        <v>0</v>
      </c>
      <c r="J3449" s="122">
        <v>0</v>
      </c>
      <c r="K3449" s="122">
        <v>0</v>
      </c>
      <c r="L3449" s="122">
        <v>0</v>
      </c>
      <c r="M3449" s="122">
        <v>0</v>
      </c>
      <c r="N3449" s="122">
        <v>0</v>
      </c>
      <c r="O3449" s="122">
        <v>0</v>
      </c>
      <c r="P3449" s="122">
        <v>0</v>
      </c>
      <c r="Q3449" s="122">
        <v>0</v>
      </c>
      <c r="R3449" s="122">
        <v>0</v>
      </c>
      <c r="S3449" s="122">
        <v>0</v>
      </c>
      <c r="T3449" s="122">
        <v>0</v>
      </c>
      <c r="U3449" s="122">
        <v>0</v>
      </c>
      <c r="V3449" s="122">
        <v>0</v>
      </c>
      <c r="W3449" s="122">
        <v>0</v>
      </c>
      <c r="X3449" s="122">
        <v>0</v>
      </c>
      <c r="Y3449" s="122">
        <v>0</v>
      </c>
      <c r="Z3449" s="122">
        <v>0</v>
      </c>
      <c r="AA3449" s="122">
        <v>0</v>
      </c>
      <c r="AB3449" s="122">
        <v>0</v>
      </c>
      <c r="AC3449" s="122">
        <v>0</v>
      </c>
      <c r="AD3449" s="122">
        <v>0</v>
      </c>
      <c r="AE3449" s="122">
        <v>0</v>
      </c>
      <c r="AF3449" s="122">
        <v>0</v>
      </c>
      <c r="AG3449" s="122">
        <v>0</v>
      </c>
      <c r="AH3449" s="122">
        <v>0</v>
      </c>
      <c r="AI3449" s="122">
        <v>0</v>
      </c>
      <c r="AJ3449" s="122">
        <v>0</v>
      </c>
      <c r="AK3449" s="122">
        <v>0</v>
      </c>
      <c r="AL3449" s="122">
        <v>0</v>
      </c>
    </row>
    <row r="3450" spans="1:38" hidden="1" x14ac:dyDescent="0.25">
      <c r="A3450" s="122" t="s">
        <v>2011</v>
      </c>
      <c r="B3450" s="122">
        <v>1</v>
      </c>
      <c r="C3450" s="122" t="s">
        <v>2205</v>
      </c>
      <c r="D3450" s="122" t="s">
        <v>2138</v>
      </c>
      <c r="E3450" s="122">
        <v>63</v>
      </c>
      <c r="F3450" s="122">
        <v>0</v>
      </c>
      <c r="G3450" s="122">
        <v>0</v>
      </c>
      <c r="H3450" s="122">
        <v>0</v>
      </c>
      <c r="I3450" s="122">
        <v>0</v>
      </c>
      <c r="J3450" s="122">
        <v>0</v>
      </c>
      <c r="K3450" s="122">
        <v>0</v>
      </c>
      <c r="L3450" s="122">
        <v>0</v>
      </c>
      <c r="M3450" s="122">
        <v>0</v>
      </c>
      <c r="N3450" s="122">
        <v>0</v>
      </c>
      <c r="O3450" s="122">
        <v>0</v>
      </c>
      <c r="P3450" s="122">
        <v>0</v>
      </c>
      <c r="Q3450" s="122">
        <v>0</v>
      </c>
      <c r="R3450" s="122">
        <v>0</v>
      </c>
      <c r="S3450" s="122">
        <v>0</v>
      </c>
      <c r="T3450" s="122">
        <v>0</v>
      </c>
      <c r="U3450" s="122">
        <v>0</v>
      </c>
      <c r="V3450" s="122">
        <v>0</v>
      </c>
      <c r="W3450" s="122">
        <v>0</v>
      </c>
      <c r="X3450" s="122">
        <v>0</v>
      </c>
      <c r="Y3450" s="122">
        <v>0</v>
      </c>
      <c r="Z3450" s="122">
        <v>0</v>
      </c>
      <c r="AA3450" s="122">
        <v>0</v>
      </c>
      <c r="AB3450" s="122">
        <v>0</v>
      </c>
      <c r="AC3450" s="122">
        <v>0</v>
      </c>
      <c r="AD3450" s="122">
        <v>0</v>
      </c>
      <c r="AE3450" s="122">
        <v>0</v>
      </c>
      <c r="AF3450" s="122">
        <v>0</v>
      </c>
      <c r="AG3450" s="122">
        <v>0</v>
      </c>
      <c r="AH3450" s="122">
        <v>0</v>
      </c>
      <c r="AI3450" s="122">
        <v>0</v>
      </c>
      <c r="AJ3450" s="122">
        <v>0</v>
      </c>
      <c r="AK3450" s="122">
        <v>0</v>
      </c>
      <c r="AL3450" s="122">
        <v>0</v>
      </c>
    </row>
    <row r="3451" spans="1:38" hidden="1" x14ac:dyDescent="0.25">
      <c r="A3451" s="122" t="s">
        <v>2011</v>
      </c>
      <c r="B3451" s="122">
        <v>1</v>
      </c>
      <c r="C3451" s="122" t="s">
        <v>2205</v>
      </c>
      <c r="D3451" s="122" t="s">
        <v>2117</v>
      </c>
      <c r="E3451" s="122">
        <v>63</v>
      </c>
      <c r="F3451" s="122">
        <v>0</v>
      </c>
      <c r="G3451" s="122">
        <v>0</v>
      </c>
      <c r="H3451" s="122">
        <v>0</v>
      </c>
      <c r="I3451" s="122">
        <v>0</v>
      </c>
      <c r="J3451" s="122">
        <v>0</v>
      </c>
      <c r="K3451" s="122">
        <v>0</v>
      </c>
      <c r="L3451" s="122">
        <v>0</v>
      </c>
      <c r="M3451" s="122">
        <v>0</v>
      </c>
      <c r="N3451" s="122">
        <v>0</v>
      </c>
      <c r="O3451" s="122">
        <v>0</v>
      </c>
      <c r="P3451" s="122">
        <v>0</v>
      </c>
      <c r="Q3451" s="122">
        <v>0</v>
      </c>
      <c r="R3451" s="122">
        <v>0</v>
      </c>
      <c r="S3451" s="122">
        <v>0</v>
      </c>
      <c r="T3451" s="122">
        <v>0</v>
      </c>
      <c r="U3451" s="122">
        <v>0</v>
      </c>
      <c r="V3451" s="122">
        <v>0</v>
      </c>
      <c r="W3451" s="122">
        <v>0</v>
      </c>
      <c r="X3451" s="122">
        <v>0</v>
      </c>
      <c r="Y3451" s="122">
        <v>0</v>
      </c>
      <c r="Z3451" s="122">
        <v>0</v>
      </c>
      <c r="AA3451" s="122">
        <v>0</v>
      </c>
      <c r="AB3451" s="122">
        <v>0</v>
      </c>
      <c r="AC3451" s="122">
        <v>0</v>
      </c>
      <c r="AD3451" s="122">
        <v>0</v>
      </c>
      <c r="AE3451" s="122">
        <v>0</v>
      </c>
      <c r="AF3451" s="122">
        <v>0</v>
      </c>
      <c r="AG3451" s="122">
        <v>0</v>
      </c>
      <c r="AH3451" s="122">
        <v>0</v>
      </c>
      <c r="AI3451" s="122">
        <v>0</v>
      </c>
      <c r="AJ3451" s="122">
        <v>0</v>
      </c>
      <c r="AK3451" s="122">
        <v>0</v>
      </c>
      <c r="AL3451" s="122">
        <v>0</v>
      </c>
    </row>
    <row r="3452" spans="1:38" hidden="1" x14ac:dyDescent="0.25">
      <c r="A3452" s="122" t="s">
        <v>2011</v>
      </c>
      <c r="B3452" s="122">
        <v>1</v>
      </c>
      <c r="C3452" s="122" t="s">
        <v>2205</v>
      </c>
      <c r="D3452" s="122" t="s">
        <v>2118</v>
      </c>
      <c r="E3452" s="122">
        <v>63</v>
      </c>
      <c r="F3452" s="122">
        <v>0</v>
      </c>
      <c r="G3452" s="122">
        <v>0</v>
      </c>
      <c r="H3452" s="122">
        <v>0</v>
      </c>
      <c r="I3452" s="122">
        <v>0</v>
      </c>
      <c r="J3452" s="122">
        <v>0</v>
      </c>
      <c r="K3452" s="122">
        <v>0</v>
      </c>
      <c r="L3452" s="122">
        <v>0</v>
      </c>
      <c r="M3452" s="122">
        <v>0</v>
      </c>
      <c r="N3452" s="122">
        <v>0</v>
      </c>
      <c r="O3452" s="122">
        <v>0</v>
      </c>
      <c r="P3452" s="122">
        <v>0</v>
      </c>
      <c r="Q3452" s="122">
        <v>0</v>
      </c>
      <c r="R3452" s="122">
        <v>0</v>
      </c>
      <c r="S3452" s="122">
        <v>0</v>
      </c>
      <c r="T3452" s="122">
        <v>0</v>
      </c>
      <c r="U3452" s="122">
        <v>0</v>
      </c>
      <c r="V3452" s="122">
        <v>0</v>
      </c>
      <c r="W3452" s="122">
        <v>0</v>
      </c>
      <c r="X3452" s="122">
        <v>0</v>
      </c>
      <c r="Y3452" s="122">
        <v>0</v>
      </c>
      <c r="Z3452" s="122">
        <v>0</v>
      </c>
      <c r="AA3452" s="122">
        <v>0</v>
      </c>
      <c r="AB3452" s="122">
        <v>0</v>
      </c>
      <c r="AC3452" s="122">
        <v>0</v>
      </c>
      <c r="AD3452" s="122">
        <v>0</v>
      </c>
      <c r="AE3452" s="122">
        <v>0</v>
      </c>
      <c r="AF3452" s="122">
        <v>0</v>
      </c>
      <c r="AG3452" s="122">
        <v>0</v>
      </c>
      <c r="AH3452" s="122">
        <v>0</v>
      </c>
      <c r="AI3452" s="122">
        <v>0</v>
      </c>
      <c r="AJ3452" s="122">
        <v>0</v>
      </c>
      <c r="AK3452" s="122">
        <v>0</v>
      </c>
      <c r="AL3452" s="122">
        <v>0</v>
      </c>
    </row>
    <row r="3453" spans="1:38" hidden="1" x14ac:dyDescent="0.25">
      <c r="A3453" s="122" t="s">
        <v>2011</v>
      </c>
      <c r="B3453" s="122">
        <v>1</v>
      </c>
      <c r="C3453" s="122" t="s">
        <v>2205</v>
      </c>
      <c r="D3453" s="122" t="s">
        <v>2119</v>
      </c>
      <c r="E3453" s="122">
        <v>63</v>
      </c>
      <c r="F3453" s="122">
        <v>0</v>
      </c>
      <c r="G3453" s="122">
        <v>0</v>
      </c>
      <c r="H3453" s="122">
        <v>0</v>
      </c>
      <c r="I3453" s="122">
        <v>0</v>
      </c>
      <c r="J3453" s="122">
        <v>0</v>
      </c>
      <c r="K3453" s="122">
        <v>0</v>
      </c>
      <c r="L3453" s="122">
        <v>0</v>
      </c>
      <c r="M3453" s="122">
        <v>0</v>
      </c>
      <c r="N3453" s="122">
        <v>0</v>
      </c>
      <c r="O3453" s="122">
        <v>0</v>
      </c>
      <c r="P3453" s="122">
        <v>0</v>
      </c>
      <c r="Q3453" s="122">
        <v>0</v>
      </c>
      <c r="R3453" s="122">
        <v>0</v>
      </c>
      <c r="S3453" s="122">
        <v>0</v>
      </c>
      <c r="T3453" s="122">
        <v>0</v>
      </c>
      <c r="U3453" s="122">
        <v>0</v>
      </c>
      <c r="V3453" s="122">
        <v>0</v>
      </c>
      <c r="W3453" s="122">
        <v>0</v>
      </c>
      <c r="X3453" s="122">
        <v>0</v>
      </c>
      <c r="Y3453" s="122">
        <v>0</v>
      </c>
      <c r="Z3453" s="122">
        <v>0</v>
      </c>
      <c r="AA3453" s="122">
        <v>0</v>
      </c>
      <c r="AB3453" s="122">
        <v>0</v>
      </c>
      <c r="AC3453" s="122">
        <v>0</v>
      </c>
      <c r="AD3453" s="122">
        <v>0</v>
      </c>
      <c r="AE3453" s="122">
        <v>0</v>
      </c>
      <c r="AF3453" s="122">
        <v>0</v>
      </c>
      <c r="AG3453" s="122">
        <v>0</v>
      </c>
      <c r="AH3453" s="122">
        <v>0</v>
      </c>
      <c r="AI3453" s="122">
        <v>0</v>
      </c>
      <c r="AJ3453" s="122">
        <v>0</v>
      </c>
      <c r="AK3453" s="122">
        <v>0</v>
      </c>
      <c r="AL3453" s="122">
        <v>0</v>
      </c>
    </row>
    <row r="3454" spans="1:38" hidden="1" x14ac:dyDescent="0.25">
      <c r="A3454" s="122" t="s">
        <v>2011</v>
      </c>
      <c r="B3454" s="122">
        <v>1</v>
      </c>
      <c r="C3454" s="122" t="s">
        <v>2205</v>
      </c>
      <c r="D3454" s="122" t="s">
        <v>2120</v>
      </c>
      <c r="E3454" s="122">
        <v>63</v>
      </c>
      <c r="F3454" s="122">
        <v>0</v>
      </c>
      <c r="G3454" s="122">
        <v>0</v>
      </c>
      <c r="H3454" s="122">
        <v>0</v>
      </c>
      <c r="I3454" s="122">
        <v>0</v>
      </c>
      <c r="J3454" s="122">
        <v>0</v>
      </c>
      <c r="K3454" s="122">
        <v>0</v>
      </c>
      <c r="L3454" s="122">
        <v>0</v>
      </c>
      <c r="M3454" s="122">
        <v>0</v>
      </c>
      <c r="N3454" s="122">
        <v>0</v>
      </c>
      <c r="O3454" s="122">
        <v>0</v>
      </c>
      <c r="P3454" s="122">
        <v>0</v>
      </c>
      <c r="Q3454" s="122">
        <v>0</v>
      </c>
      <c r="R3454" s="122">
        <v>0</v>
      </c>
      <c r="S3454" s="122">
        <v>0</v>
      </c>
      <c r="T3454" s="122">
        <v>0</v>
      </c>
      <c r="U3454" s="122">
        <v>0</v>
      </c>
      <c r="V3454" s="122">
        <v>0</v>
      </c>
      <c r="W3454" s="122">
        <v>0</v>
      </c>
      <c r="X3454" s="122">
        <v>0</v>
      </c>
      <c r="Y3454" s="122">
        <v>0</v>
      </c>
      <c r="Z3454" s="122">
        <v>0</v>
      </c>
      <c r="AA3454" s="122">
        <v>0</v>
      </c>
      <c r="AB3454" s="122">
        <v>0</v>
      </c>
      <c r="AC3454" s="122">
        <v>0</v>
      </c>
      <c r="AD3454" s="122">
        <v>0</v>
      </c>
      <c r="AE3454" s="122">
        <v>0</v>
      </c>
      <c r="AF3454" s="122">
        <v>0</v>
      </c>
      <c r="AG3454" s="122">
        <v>0</v>
      </c>
      <c r="AH3454" s="122">
        <v>0</v>
      </c>
      <c r="AI3454" s="122">
        <v>0</v>
      </c>
      <c r="AJ3454" s="122">
        <v>0</v>
      </c>
      <c r="AK3454" s="122">
        <v>0</v>
      </c>
      <c r="AL3454" s="122">
        <v>0</v>
      </c>
    </row>
    <row r="3455" spans="1:38" hidden="1" x14ac:dyDescent="0.25">
      <c r="A3455" s="122" t="s">
        <v>2011</v>
      </c>
      <c r="B3455" s="122">
        <v>1</v>
      </c>
      <c r="C3455" s="122" t="s">
        <v>2205</v>
      </c>
      <c r="D3455" s="122" t="s">
        <v>2121</v>
      </c>
      <c r="E3455" s="122">
        <v>63</v>
      </c>
      <c r="F3455" s="122">
        <v>11.3261</v>
      </c>
      <c r="G3455" s="122">
        <v>11.0793273996</v>
      </c>
      <c r="H3455" s="122">
        <v>9.5121371350244992</v>
      </c>
      <c r="I3455" s="122">
        <v>10.206375363551</v>
      </c>
      <c r="J3455" s="122">
        <v>10.984054109774</v>
      </c>
      <c r="K3455" s="122">
        <v>12.825487205204499</v>
      </c>
      <c r="L3455" s="122">
        <v>12.6609788852595</v>
      </c>
      <c r="M3455" s="122">
        <v>6.0680400979854996</v>
      </c>
      <c r="N3455" s="122">
        <v>2.3804900991164999</v>
      </c>
      <c r="O3455" s="122">
        <v>1.8036765539820001</v>
      </c>
      <c r="P3455" s="122">
        <v>2.2130159689195001</v>
      </c>
      <c r="Q3455" s="122">
        <v>1.5457600693310001</v>
      </c>
      <c r="R3455" s="122">
        <v>2.0282799664370001</v>
      </c>
      <c r="S3455" s="122">
        <v>2.4796247284285</v>
      </c>
      <c r="T3455" s="122">
        <v>1.853841751409</v>
      </c>
      <c r="U3455" s="122">
        <v>1.6447136984490001</v>
      </c>
      <c r="V3455" s="122">
        <v>1.9026171249599999</v>
      </c>
      <c r="W3455" s="122">
        <v>1.7221922658615001</v>
      </c>
      <c r="X3455" s="122">
        <v>0.32791283085849998</v>
      </c>
      <c r="Y3455" s="122">
        <v>0.24352920752400001</v>
      </c>
      <c r="Z3455" s="122">
        <v>0.32541999999999999</v>
      </c>
      <c r="AA3455" s="122">
        <v>0.46002145</v>
      </c>
      <c r="AB3455" s="122">
        <v>0.64796315999999998</v>
      </c>
      <c r="AC3455" s="122">
        <v>0.477928825</v>
      </c>
      <c r="AD3455" s="122">
        <v>1.3357070600000001</v>
      </c>
      <c r="AE3455" s="122">
        <v>1.0810924099999999</v>
      </c>
      <c r="AF3455" s="122">
        <v>0.60054803499999998</v>
      </c>
      <c r="AG3455" s="122">
        <v>0.63407742499999997</v>
      </c>
      <c r="AH3455" s="122">
        <v>0.57699271500000004</v>
      </c>
      <c r="AI3455" s="122">
        <v>0.316337125</v>
      </c>
      <c r="AJ3455" s="122">
        <v>0.54014870500000001</v>
      </c>
      <c r="AK3455" s="122">
        <v>0.56791513999999998</v>
      </c>
      <c r="AL3455" s="122">
        <v>0</v>
      </c>
    </row>
    <row r="3456" spans="1:38" hidden="1" x14ac:dyDescent="0.25">
      <c r="A3456" s="122" t="s">
        <v>2011</v>
      </c>
      <c r="B3456" s="122">
        <v>1</v>
      </c>
      <c r="C3456" s="122" t="s">
        <v>2205</v>
      </c>
      <c r="D3456" s="122" t="s">
        <v>2139</v>
      </c>
      <c r="E3456" s="122">
        <v>63</v>
      </c>
      <c r="F3456" s="122">
        <v>0</v>
      </c>
      <c r="G3456" s="122">
        <v>0</v>
      </c>
      <c r="H3456" s="122">
        <v>0</v>
      </c>
      <c r="I3456" s="122">
        <v>0</v>
      </c>
      <c r="J3456" s="122">
        <v>0</v>
      </c>
      <c r="K3456" s="122">
        <v>0</v>
      </c>
      <c r="L3456" s="122">
        <v>0</v>
      </c>
      <c r="M3456" s="122">
        <v>0</v>
      </c>
      <c r="N3456" s="122">
        <v>0</v>
      </c>
      <c r="O3456" s="122">
        <v>0</v>
      </c>
      <c r="P3456" s="122">
        <v>0</v>
      </c>
      <c r="Q3456" s="122">
        <v>0</v>
      </c>
      <c r="R3456" s="122">
        <v>0</v>
      </c>
      <c r="S3456" s="122">
        <v>0</v>
      </c>
      <c r="T3456" s="122">
        <v>0</v>
      </c>
      <c r="U3456" s="122">
        <v>0</v>
      </c>
      <c r="V3456" s="122">
        <v>0</v>
      </c>
      <c r="W3456" s="122">
        <v>0</v>
      </c>
      <c r="X3456" s="122">
        <v>0</v>
      </c>
      <c r="Y3456" s="122">
        <v>0</v>
      </c>
      <c r="Z3456" s="122">
        <v>0</v>
      </c>
      <c r="AA3456" s="122">
        <v>0</v>
      </c>
      <c r="AB3456" s="122">
        <v>0</v>
      </c>
      <c r="AC3456" s="122">
        <v>0</v>
      </c>
      <c r="AD3456" s="122">
        <v>0</v>
      </c>
      <c r="AE3456" s="122">
        <v>0</v>
      </c>
      <c r="AF3456" s="122">
        <v>0</v>
      </c>
      <c r="AG3456" s="122">
        <v>0</v>
      </c>
      <c r="AH3456" s="122">
        <v>0</v>
      </c>
      <c r="AI3456" s="122">
        <v>0</v>
      </c>
      <c r="AJ3456" s="122">
        <v>0</v>
      </c>
      <c r="AK3456" s="122">
        <v>0</v>
      </c>
      <c r="AL3456" s="122">
        <v>0</v>
      </c>
    </row>
    <row r="3457" spans="1:38" hidden="1" x14ac:dyDescent="0.25">
      <c r="A3457" s="122" t="s">
        <v>2011</v>
      </c>
      <c r="B3457" s="122">
        <v>1</v>
      </c>
      <c r="C3457" s="122" t="s">
        <v>2205</v>
      </c>
      <c r="D3457" s="122" t="s">
        <v>2122</v>
      </c>
      <c r="E3457" s="122">
        <v>63</v>
      </c>
      <c r="F3457" s="122">
        <v>0</v>
      </c>
      <c r="G3457" s="122">
        <v>0</v>
      </c>
      <c r="H3457" s="122">
        <v>0</v>
      </c>
      <c r="I3457" s="122">
        <v>0</v>
      </c>
      <c r="J3457" s="122">
        <v>0</v>
      </c>
      <c r="K3457" s="122">
        <v>0</v>
      </c>
      <c r="L3457" s="122">
        <v>0</v>
      </c>
      <c r="M3457" s="122">
        <v>0</v>
      </c>
      <c r="N3457" s="122">
        <v>0</v>
      </c>
      <c r="O3457" s="122">
        <v>0</v>
      </c>
      <c r="P3457" s="122">
        <v>0</v>
      </c>
      <c r="Q3457" s="122">
        <v>0</v>
      </c>
      <c r="R3457" s="122">
        <v>0</v>
      </c>
      <c r="S3457" s="122">
        <v>0</v>
      </c>
      <c r="T3457" s="122">
        <v>0</v>
      </c>
      <c r="U3457" s="122">
        <v>0</v>
      </c>
      <c r="V3457" s="122">
        <v>0</v>
      </c>
      <c r="W3457" s="122">
        <v>0</v>
      </c>
      <c r="X3457" s="122">
        <v>0</v>
      </c>
      <c r="Y3457" s="122">
        <v>0</v>
      </c>
      <c r="Z3457" s="122">
        <v>0</v>
      </c>
      <c r="AA3457" s="122">
        <v>0</v>
      </c>
      <c r="AB3457" s="122">
        <v>0</v>
      </c>
      <c r="AC3457" s="122">
        <v>0</v>
      </c>
      <c r="AD3457" s="122">
        <v>0</v>
      </c>
      <c r="AE3457" s="122">
        <v>0</v>
      </c>
      <c r="AF3457" s="122">
        <v>0</v>
      </c>
      <c r="AG3457" s="122">
        <v>0</v>
      </c>
      <c r="AH3457" s="122">
        <v>0</v>
      </c>
      <c r="AI3457" s="122">
        <v>0</v>
      </c>
      <c r="AJ3457" s="122">
        <v>0</v>
      </c>
      <c r="AK3457" s="122">
        <v>0</v>
      </c>
      <c r="AL3457" s="122">
        <v>0</v>
      </c>
    </row>
    <row r="3458" spans="1:38" hidden="1" x14ac:dyDescent="0.25">
      <c r="A3458" s="122" t="s">
        <v>2011</v>
      </c>
      <c r="B3458" s="122">
        <v>1</v>
      </c>
      <c r="C3458" s="122" t="s">
        <v>2205</v>
      </c>
      <c r="D3458" s="122" t="s">
        <v>2123</v>
      </c>
      <c r="E3458" s="122">
        <v>63</v>
      </c>
      <c r="F3458" s="122">
        <v>1.2481500000000001</v>
      </c>
      <c r="G3458" s="122">
        <v>1.2242999999999999</v>
      </c>
      <c r="H3458" s="122">
        <v>1.1527499999999999</v>
      </c>
      <c r="I3458" s="122">
        <v>1.2879</v>
      </c>
      <c r="J3458" s="122">
        <v>0.1431</v>
      </c>
      <c r="K3458" s="122">
        <v>1.18455</v>
      </c>
      <c r="L3458" s="122">
        <v>1.1527499999999999</v>
      </c>
      <c r="M3458" s="122">
        <v>1.2402</v>
      </c>
      <c r="N3458" s="122">
        <v>1.16865</v>
      </c>
      <c r="O3458" s="122">
        <v>1.272</v>
      </c>
      <c r="P3458" s="122">
        <v>1.1885250000000001</v>
      </c>
      <c r="Q3458" s="122">
        <v>1.2799499999999999</v>
      </c>
      <c r="R3458" s="122">
        <v>1.1289</v>
      </c>
      <c r="S3458" s="122">
        <v>1.113</v>
      </c>
      <c r="T3458" s="122">
        <v>7.9500000000000005E-3</v>
      </c>
      <c r="U3458" s="122">
        <v>1.1766000000000001</v>
      </c>
      <c r="V3458" s="122">
        <v>0.35775000000000001</v>
      </c>
      <c r="W3458" s="122">
        <v>0</v>
      </c>
      <c r="X3458" s="122">
        <v>0</v>
      </c>
      <c r="Y3458" s="122">
        <v>0</v>
      </c>
      <c r="Z3458" s="122">
        <v>0</v>
      </c>
      <c r="AA3458" s="122">
        <v>0</v>
      </c>
      <c r="AB3458" s="122">
        <v>0</v>
      </c>
      <c r="AC3458" s="122">
        <v>0</v>
      </c>
      <c r="AD3458" s="122">
        <v>0</v>
      </c>
      <c r="AE3458" s="122">
        <v>0</v>
      </c>
      <c r="AF3458" s="122">
        <v>0</v>
      </c>
      <c r="AG3458" s="122">
        <v>0</v>
      </c>
      <c r="AH3458" s="122">
        <v>0</v>
      </c>
      <c r="AI3458" s="122">
        <v>0</v>
      </c>
      <c r="AJ3458" s="122">
        <v>0</v>
      </c>
      <c r="AK3458" s="122">
        <v>0</v>
      </c>
      <c r="AL3458" s="122">
        <v>0</v>
      </c>
    </row>
    <row r="3459" spans="1:38" hidden="1" x14ac:dyDescent="0.25">
      <c r="A3459" s="122" t="s">
        <v>2011</v>
      </c>
      <c r="B3459" s="122">
        <v>1</v>
      </c>
      <c r="C3459" s="122" t="s">
        <v>2205</v>
      </c>
      <c r="D3459" s="122" t="s">
        <v>2140</v>
      </c>
      <c r="E3459" s="122">
        <v>63</v>
      </c>
      <c r="F3459" s="122">
        <v>0</v>
      </c>
      <c r="G3459" s="122">
        <v>0</v>
      </c>
      <c r="H3459" s="122">
        <v>0</v>
      </c>
      <c r="I3459" s="122">
        <v>0</v>
      </c>
      <c r="J3459" s="122">
        <v>0</v>
      </c>
      <c r="K3459" s="122">
        <v>0</v>
      </c>
      <c r="L3459" s="122">
        <v>0</v>
      </c>
      <c r="M3459" s="122">
        <v>0</v>
      </c>
      <c r="N3459" s="122">
        <v>0</v>
      </c>
      <c r="O3459" s="122">
        <v>0</v>
      </c>
      <c r="P3459" s="122">
        <v>0</v>
      </c>
      <c r="Q3459" s="122">
        <v>0</v>
      </c>
      <c r="R3459" s="122">
        <v>0</v>
      </c>
      <c r="S3459" s="122">
        <v>0</v>
      </c>
      <c r="T3459" s="122">
        <v>0</v>
      </c>
      <c r="U3459" s="122">
        <v>0</v>
      </c>
      <c r="V3459" s="122">
        <v>0</v>
      </c>
      <c r="W3459" s="122">
        <v>0</v>
      </c>
      <c r="X3459" s="122">
        <v>0</v>
      </c>
      <c r="Y3459" s="122">
        <v>0</v>
      </c>
      <c r="Z3459" s="122">
        <v>0</v>
      </c>
      <c r="AA3459" s="122">
        <v>0</v>
      </c>
      <c r="AB3459" s="122">
        <v>0</v>
      </c>
      <c r="AC3459" s="122">
        <v>0</v>
      </c>
      <c r="AD3459" s="122">
        <v>0</v>
      </c>
      <c r="AE3459" s="122">
        <v>0</v>
      </c>
      <c r="AF3459" s="122">
        <v>0</v>
      </c>
      <c r="AG3459" s="122">
        <v>0</v>
      </c>
      <c r="AH3459" s="122">
        <v>0</v>
      </c>
      <c r="AI3459" s="122">
        <v>0</v>
      </c>
      <c r="AJ3459" s="122">
        <v>0</v>
      </c>
      <c r="AK3459" s="122">
        <v>0</v>
      </c>
      <c r="AL3459" s="122">
        <v>0</v>
      </c>
    </row>
    <row r="3460" spans="1:38" hidden="1" x14ac:dyDescent="0.25">
      <c r="A3460" s="122" t="s">
        <v>2011</v>
      </c>
      <c r="B3460" s="122">
        <v>1</v>
      </c>
      <c r="C3460" s="122" t="s">
        <v>2205</v>
      </c>
      <c r="D3460" s="122" t="s">
        <v>2124</v>
      </c>
      <c r="E3460" s="122">
        <v>63</v>
      </c>
      <c r="F3460" s="122">
        <v>0</v>
      </c>
      <c r="G3460" s="122">
        <v>0</v>
      </c>
      <c r="H3460" s="122">
        <v>0</v>
      </c>
      <c r="I3460" s="122">
        <v>0</v>
      </c>
      <c r="J3460" s="122">
        <v>0</v>
      </c>
      <c r="K3460" s="122">
        <v>0</v>
      </c>
      <c r="L3460" s="122">
        <v>0</v>
      </c>
      <c r="M3460" s="122">
        <v>0</v>
      </c>
      <c r="N3460" s="122">
        <v>0</v>
      </c>
      <c r="O3460" s="122">
        <v>0</v>
      </c>
      <c r="P3460" s="122">
        <v>0</v>
      </c>
      <c r="Q3460" s="122">
        <v>0</v>
      </c>
      <c r="R3460" s="122">
        <v>0</v>
      </c>
      <c r="S3460" s="122">
        <v>0</v>
      </c>
      <c r="T3460" s="122">
        <v>0</v>
      </c>
      <c r="U3460" s="122">
        <v>0</v>
      </c>
      <c r="V3460" s="122">
        <v>0</v>
      </c>
      <c r="W3460" s="122">
        <v>0</v>
      </c>
      <c r="X3460" s="122">
        <v>0</v>
      </c>
      <c r="Y3460" s="122">
        <v>0</v>
      </c>
      <c r="Z3460" s="122">
        <v>0</v>
      </c>
      <c r="AA3460" s="122">
        <v>0</v>
      </c>
      <c r="AB3460" s="122">
        <v>0</v>
      </c>
      <c r="AC3460" s="122">
        <v>0</v>
      </c>
      <c r="AD3460" s="122">
        <v>0</v>
      </c>
      <c r="AE3460" s="122">
        <v>0</v>
      </c>
      <c r="AF3460" s="122">
        <v>0</v>
      </c>
      <c r="AG3460" s="122">
        <v>0</v>
      </c>
      <c r="AH3460" s="122">
        <v>0</v>
      </c>
      <c r="AI3460" s="122">
        <v>0</v>
      </c>
      <c r="AJ3460" s="122">
        <v>0</v>
      </c>
      <c r="AK3460" s="122">
        <v>0</v>
      </c>
      <c r="AL3460" s="122">
        <v>0</v>
      </c>
    </row>
    <row r="3461" spans="1:38" hidden="1" x14ac:dyDescent="0.25">
      <c r="A3461" s="122" t="s">
        <v>2011</v>
      </c>
      <c r="B3461" s="122">
        <v>1</v>
      </c>
      <c r="C3461" s="122" t="s">
        <v>2205</v>
      </c>
      <c r="D3461" s="122" t="s">
        <v>2125</v>
      </c>
      <c r="E3461" s="122">
        <v>63</v>
      </c>
      <c r="F3461" s="122">
        <v>0</v>
      </c>
      <c r="G3461" s="122">
        <v>0</v>
      </c>
      <c r="H3461" s="122">
        <v>0</v>
      </c>
      <c r="I3461" s="122">
        <v>0</v>
      </c>
      <c r="J3461" s="122">
        <v>0</v>
      </c>
      <c r="K3461" s="122">
        <v>0</v>
      </c>
      <c r="L3461" s="122">
        <v>0</v>
      </c>
      <c r="M3461" s="122">
        <v>0</v>
      </c>
      <c r="N3461" s="122">
        <v>0</v>
      </c>
      <c r="O3461" s="122">
        <v>0</v>
      </c>
      <c r="P3461" s="122">
        <v>0</v>
      </c>
      <c r="Q3461" s="122">
        <v>0</v>
      </c>
      <c r="R3461" s="122">
        <v>0</v>
      </c>
      <c r="S3461" s="122">
        <v>0</v>
      </c>
      <c r="T3461" s="122">
        <v>0</v>
      </c>
      <c r="U3461" s="122">
        <v>0</v>
      </c>
      <c r="V3461" s="122">
        <v>0</v>
      </c>
      <c r="W3461" s="122">
        <v>0</v>
      </c>
      <c r="X3461" s="122">
        <v>0</v>
      </c>
      <c r="Y3461" s="122">
        <v>0</v>
      </c>
      <c r="Z3461" s="122">
        <v>0</v>
      </c>
      <c r="AA3461" s="122">
        <v>0</v>
      </c>
      <c r="AB3461" s="122">
        <v>0</v>
      </c>
      <c r="AC3461" s="122">
        <v>0</v>
      </c>
      <c r="AD3461" s="122">
        <v>0</v>
      </c>
      <c r="AE3461" s="122">
        <v>0</v>
      </c>
      <c r="AF3461" s="122">
        <v>0</v>
      </c>
      <c r="AG3461" s="122">
        <v>0</v>
      </c>
      <c r="AH3461" s="122">
        <v>0</v>
      </c>
      <c r="AI3461" s="122">
        <v>0</v>
      </c>
      <c r="AJ3461" s="122">
        <v>0</v>
      </c>
      <c r="AK3461" s="122">
        <v>0</v>
      </c>
      <c r="AL3461" s="122">
        <v>0</v>
      </c>
    </row>
    <row r="3462" spans="1:38" hidden="1" x14ac:dyDescent="0.25">
      <c r="A3462" s="122" t="s">
        <v>2011</v>
      </c>
      <c r="B3462" s="122">
        <v>1</v>
      </c>
      <c r="C3462" s="122" t="s">
        <v>2205</v>
      </c>
      <c r="D3462" s="122" t="s">
        <v>2126</v>
      </c>
      <c r="E3462" s="122">
        <v>63</v>
      </c>
      <c r="F3462" s="122">
        <v>0</v>
      </c>
      <c r="G3462" s="122">
        <v>0</v>
      </c>
      <c r="H3462" s="122">
        <v>0</v>
      </c>
      <c r="I3462" s="122">
        <v>0</v>
      </c>
      <c r="J3462" s="122">
        <v>0</v>
      </c>
      <c r="K3462" s="122">
        <v>0</v>
      </c>
      <c r="L3462" s="122">
        <v>0</v>
      </c>
      <c r="M3462" s="122">
        <v>0</v>
      </c>
      <c r="N3462" s="122">
        <v>0</v>
      </c>
      <c r="O3462" s="122">
        <v>0</v>
      </c>
      <c r="P3462" s="122">
        <v>0</v>
      </c>
      <c r="Q3462" s="122">
        <v>0</v>
      </c>
      <c r="R3462" s="122">
        <v>0</v>
      </c>
      <c r="S3462" s="122">
        <v>0</v>
      </c>
      <c r="T3462" s="122">
        <v>0</v>
      </c>
      <c r="U3462" s="122">
        <v>0</v>
      </c>
      <c r="V3462" s="122">
        <v>0</v>
      </c>
      <c r="W3462" s="122">
        <v>0</v>
      </c>
      <c r="X3462" s="122">
        <v>0</v>
      </c>
      <c r="Y3462" s="122">
        <v>0</v>
      </c>
      <c r="Z3462" s="122">
        <v>0</v>
      </c>
      <c r="AA3462" s="122">
        <v>0</v>
      </c>
      <c r="AB3462" s="122">
        <v>0</v>
      </c>
      <c r="AC3462" s="122">
        <v>0</v>
      </c>
      <c r="AD3462" s="122">
        <v>0</v>
      </c>
      <c r="AE3462" s="122">
        <v>0</v>
      </c>
      <c r="AF3462" s="122">
        <v>0</v>
      </c>
      <c r="AG3462" s="122">
        <v>0</v>
      </c>
      <c r="AH3462" s="122">
        <v>0</v>
      </c>
      <c r="AI3462" s="122">
        <v>0</v>
      </c>
      <c r="AJ3462" s="122">
        <v>0</v>
      </c>
      <c r="AK3462" s="122">
        <v>0</v>
      </c>
      <c r="AL3462" s="122">
        <v>0</v>
      </c>
    </row>
    <row r="3463" spans="1:38" hidden="1" x14ac:dyDescent="0.25">
      <c r="A3463" s="122" t="s">
        <v>2011</v>
      </c>
      <c r="B3463" s="122">
        <v>1</v>
      </c>
      <c r="C3463" s="122" t="s">
        <v>2205</v>
      </c>
      <c r="D3463" s="122" t="s">
        <v>2127</v>
      </c>
      <c r="E3463" s="122">
        <v>63</v>
      </c>
      <c r="F3463" s="122">
        <v>0</v>
      </c>
      <c r="G3463" s="122">
        <v>0</v>
      </c>
      <c r="H3463" s="122">
        <v>0</v>
      </c>
      <c r="I3463" s="122">
        <v>0</v>
      </c>
      <c r="J3463" s="122">
        <v>0</v>
      </c>
      <c r="K3463" s="122">
        <v>0</v>
      </c>
      <c r="L3463" s="122">
        <v>0</v>
      </c>
      <c r="M3463" s="122">
        <v>0</v>
      </c>
      <c r="N3463" s="122">
        <v>0</v>
      </c>
      <c r="O3463" s="122">
        <v>0</v>
      </c>
      <c r="P3463" s="122">
        <v>0</v>
      </c>
      <c r="Q3463" s="122">
        <v>0</v>
      </c>
      <c r="R3463" s="122">
        <v>0</v>
      </c>
      <c r="S3463" s="122">
        <v>0</v>
      </c>
      <c r="T3463" s="122">
        <v>0</v>
      </c>
      <c r="U3463" s="122">
        <v>0</v>
      </c>
      <c r="V3463" s="122">
        <v>0</v>
      </c>
      <c r="W3463" s="122">
        <v>0</v>
      </c>
      <c r="X3463" s="122">
        <v>0</v>
      </c>
      <c r="Y3463" s="122">
        <v>0</v>
      </c>
      <c r="Z3463" s="122">
        <v>0</v>
      </c>
      <c r="AA3463" s="122">
        <v>0</v>
      </c>
      <c r="AB3463" s="122">
        <v>0</v>
      </c>
      <c r="AC3463" s="122">
        <v>0</v>
      </c>
      <c r="AD3463" s="122">
        <v>0</v>
      </c>
      <c r="AE3463" s="122">
        <v>0</v>
      </c>
      <c r="AF3463" s="122">
        <v>0</v>
      </c>
      <c r="AG3463" s="122">
        <v>0</v>
      </c>
      <c r="AH3463" s="122">
        <v>0</v>
      </c>
      <c r="AI3463" s="122">
        <v>0</v>
      </c>
      <c r="AJ3463" s="122">
        <v>0</v>
      </c>
      <c r="AK3463" s="122">
        <v>0</v>
      </c>
      <c r="AL3463" s="122">
        <v>0</v>
      </c>
    </row>
    <row r="3464" spans="1:38" hidden="1" x14ac:dyDescent="0.25">
      <c r="A3464" s="122" t="s">
        <v>2011</v>
      </c>
      <c r="B3464" s="122">
        <v>1</v>
      </c>
      <c r="C3464" s="122" t="s">
        <v>2205</v>
      </c>
      <c r="D3464" s="122" t="s">
        <v>2128</v>
      </c>
      <c r="E3464" s="122">
        <v>63</v>
      </c>
      <c r="F3464" s="122">
        <v>0</v>
      </c>
      <c r="G3464" s="122">
        <v>0</v>
      </c>
      <c r="H3464" s="122">
        <v>0</v>
      </c>
      <c r="I3464" s="122">
        <v>0</v>
      </c>
      <c r="J3464" s="122">
        <v>0</v>
      </c>
      <c r="K3464" s="122">
        <v>0</v>
      </c>
      <c r="L3464" s="122">
        <v>0</v>
      </c>
      <c r="M3464" s="122">
        <v>0</v>
      </c>
      <c r="N3464" s="122">
        <v>0</v>
      </c>
      <c r="O3464" s="122">
        <v>0</v>
      </c>
      <c r="P3464" s="122">
        <v>0</v>
      </c>
      <c r="Q3464" s="122">
        <v>0</v>
      </c>
      <c r="R3464" s="122">
        <v>0</v>
      </c>
      <c r="S3464" s="122">
        <v>0</v>
      </c>
      <c r="T3464" s="122">
        <v>0</v>
      </c>
      <c r="U3464" s="122">
        <v>0</v>
      </c>
      <c r="V3464" s="122">
        <v>0</v>
      </c>
      <c r="W3464" s="122">
        <v>0</v>
      </c>
      <c r="X3464" s="122">
        <v>0</v>
      </c>
      <c r="Y3464" s="122">
        <v>0</v>
      </c>
      <c r="Z3464" s="122">
        <v>0</v>
      </c>
      <c r="AA3464" s="122">
        <v>0</v>
      </c>
      <c r="AB3464" s="122">
        <v>0</v>
      </c>
      <c r="AC3464" s="122">
        <v>0</v>
      </c>
      <c r="AD3464" s="122">
        <v>0</v>
      </c>
      <c r="AE3464" s="122">
        <v>0</v>
      </c>
      <c r="AF3464" s="122">
        <v>0</v>
      </c>
      <c r="AG3464" s="122">
        <v>0</v>
      </c>
      <c r="AH3464" s="122">
        <v>0</v>
      </c>
      <c r="AI3464" s="122">
        <v>0</v>
      </c>
      <c r="AJ3464" s="122">
        <v>0</v>
      </c>
      <c r="AK3464" s="122">
        <v>0</v>
      </c>
      <c r="AL3464" s="122">
        <v>0</v>
      </c>
    </row>
    <row r="3465" spans="1:38" hidden="1" x14ac:dyDescent="0.25">
      <c r="A3465" s="122" t="s">
        <v>2012</v>
      </c>
      <c r="B3465" s="122">
        <v>1</v>
      </c>
      <c r="C3465" s="122" t="s">
        <v>2206</v>
      </c>
      <c r="D3465" s="122" t="s">
        <v>2080</v>
      </c>
      <c r="E3465" s="122">
        <v>64</v>
      </c>
      <c r="F3465" s="122">
        <v>0</v>
      </c>
      <c r="G3465" s="122">
        <v>0</v>
      </c>
      <c r="H3465" s="122">
        <v>0</v>
      </c>
      <c r="I3465" s="122">
        <v>0</v>
      </c>
      <c r="J3465" s="122">
        <v>0</v>
      </c>
      <c r="K3465" s="122">
        <v>0</v>
      </c>
      <c r="L3465" s="122">
        <v>0</v>
      </c>
      <c r="M3465" s="122">
        <v>0</v>
      </c>
      <c r="N3465" s="122">
        <v>0</v>
      </c>
      <c r="O3465" s="122">
        <v>0</v>
      </c>
      <c r="P3465" s="122">
        <v>0</v>
      </c>
      <c r="Q3465" s="122">
        <v>0</v>
      </c>
      <c r="R3465" s="122">
        <v>0</v>
      </c>
      <c r="S3465" s="122">
        <v>0</v>
      </c>
      <c r="T3465" s="122">
        <v>0</v>
      </c>
      <c r="U3465" s="122">
        <v>0</v>
      </c>
      <c r="V3465" s="122">
        <v>0</v>
      </c>
      <c r="W3465" s="122">
        <v>0</v>
      </c>
      <c r="X3465" s="122">
        <v>0</v>
      </c>
      <c r="Y3465" s="122">
        <v>0</v>
      </c>
      <c r="Z3465" s="122">
        <v>0</v>
      </c>
      <c r="AA3465" s="122">
        <v>0</v>
      </c>
      <c r="AB3465" s="122">
        <v>0</v>
      </c>
      <c r="AC3465" s="122">
        <v>0</v>
      </c>
      <c r="AD3465" s="122">
        <v>0</v>
      </c>
      <c r="AE3465" s="122">
        <v>0</v>
      </c>
      <c r="AF3465" s="122">
        <v>0</v>
      </c>
      <c r="AG3465" s="122">
        <v>0</v>
      </c>
      <c r="AH3465" s="122">
        <v>0</v>
      </c>
      <c r="AI3465" s="122">
        <v>0</v>
      </c>
      <c r="AJ3465" s="122">
        <v>0</v>
      </c>
      <c r="AK3465" s="122">
        <v>0</v>
      </c>
      <c r="AL3465" s="122">
        <v>0</v>
      </c>
    </row>
    <row r="3466" spans="1:38" hidden="1" x14ac:dyDescent="0.25">
      <c r="A3466" s="122" t="s">
        <v>2012</v>
      </c>
      <c r="B3466" s="122">
        <v>1</v>
      </c>
      <c r="C3466" s="122" t="s">
        <v>2206</v>
      </c>
      <c r="D3466" s="122" t="s">
        <v>2081</v>
      </c>
      <c r="E3466" s="122">
        <v>64</v>
      </c>
      <c r="F3466" s="122">
        <v>0</v>
      </c>
      <c r="G3466" s="122">
        <v>0</v>
      </c>
      <c r="H3466" s="122">
        <v>0</v>
      </c>
      <c r="I3466" s="122">
        <v>0</v>
      </c>
      <c r="J3466" s="122">
        <v>0</v>
      </c>
      <c r="K3466" s="122">
        <v>0</v>
      </c>
      <c r="L3466" s="122">
        <v>0</v>
      </c>
      <c r="M3466" s="122">
        <v>0</v>
      </c>
      <c r="N3466" s="122">
        <v>0</v>
      </c>
      <c r="O3466" s="122">
        <v>0</v>
      </c>
      <c r="P3466" s="122">
        <v>0</v>
      </c>
      <c r="Q3466" s="122">
        <v>0</v>
      </c>
      <c r="R3466" s="122">
        <v>0</v>
      </c>
      <c r="S3466" s="122">
        <v>0</v>
      </c>
      <c r="T3466" s="122">
        <v>0</v>
      </c>
      <c r="U3466" s="122">
        <v>0</v>
      </c>
      <c r="V3466" s="122">
        <v>0</v>
      </c>
      <c r="W3466" s="122">
        <v>0</v>
      </c>
      <c r="X3466" s="122">
        <v>0.23120870466999999</v>
      </c>
      <c r="Y3466" s="122">
        <v>0.19765963097350001</v>
      </c>
      <c r="Z3466" s="122">
        <v>7.6096571927999998E-2</v>
      </c>
      <c r="AA3466" s="122">
        <v>0.10244795123600001</v>
      </c>
      <c r="AB3466" s="122">
        <v>7.6997713120000005E-2</v>
      </c>
      <c r="AC3466" s="122">
        <v>8.1526748090000004E-2</v>
      </c>
      <c r="AD3466" s="122">
        <v>0.1524453350545</v>
      </c>
      <c r="AE3466" s="122">
        <v>0.120967438288</v>
      </c>
      <c r="AF3466" s="122">
        <v>0.21508526907200001</v>
      </c>
      <c r="AG3466" s="122">
        <v>0.14081209854400001</v>
      </c>
      <c r="AH3466" s="122">
        <v>7.7941054767000001E-2</v>
      </c>
      <c r="AI3466" s="122">
        <v>9.0410207436499995E-2</v>
      </c>
      <c r="AJ3466" s="122">
        <v>0.1170839218</v>
      </c>
      <c r="AK3466" s="122">
        <v>0.159731539284</v>
      </c>
      <c r="AL3466" s="122">
        <v>0</v>
      </c>
    </row>
    <row r="3467" spans="1:38" hidden="1" x14ac:dyDescent="0.25">
      <c r="A3467" s="122" t="s">
        <v>2012</v>
      </c>
      <c r="B3467" s="122">
        <v>1</v>
      </c>
      <c r="C3467" s="122" t="s">
        <v>2206</v>
      </c>
      <c r="D3467" s="122" t="s">
        <v>2082</v>
      </c>
      <c r="E3467" s="122">
        <v>64</v>
      </c>
      <c r="F3467" s="122">
        <v>0</v>
      </c>
      <c r="G3467" s="122">
        <v>0</v>
      </c>
      <c r="H3467" s="122">
        <v>0</v>
      </c>
      <c r="I3467" s="122">
        <v>0</v>
      </c>
      <c r="J3467" s="122">
        <v>0</v>
      </c>
      <c r="K3467" s="122">
        <v>0</v>
      </c>
      <c r="L3467" s="122">
        <v>0</v>
      </c>
      <c r="M3467" s="122">
        <v>0</v>
      </c>
      <c r="N3467" s="122">
        <v>0</v>
      </c>
      <c r="O3467" s="122">
        <v>0</v>
      </c>
      <c r="P3467" s="122">
        <v>0</v>
      </c>
      <c r="Q3467" s="122">
        <v>0</v>
      </c>
      <c r="R3467" s="122">
        <v>0</v>
      </c>
      <c r="S3467" s="122">
        <v>0</v>
      </c>
      <c r="T3467" s="122">
        <v>0</v>
      </c>
      <c r="U3467" s="122">
        <v>0</v>
      </c>
      <c r="V3467" s="122">
        <v>0</v>
      </c>
      <c r="W3467" s="122">
        <v>0</v>
      </c>
      <c r="X3467" s="122">
        <v>0.47342734767150002</v>
      </c>
      <c r="Y3467" s="122">
        <v>0.404731625333</v>
      </c>
      <c r="Z3467" s="122">
        <v>0.39489878514850002</v>
      </c>
      <c r="AA3467" s="122">
        <v>0.74070398191050002</v>
      </c>
      <c r="AB3467" s="122">
        <v>0.57999036574399998</v>
      </c>
      <c r="AC3467" s="122">
        <v>0.31478810160550003</v>
      </c>
      <c r="AD3467" s="122">
        <v>0.53808885475299995</v>
      </c>
      <c r="AE3467" s="122">
        <v>0.41668796804899999</v>
      </c>
      <c r="AF3467" s="122">
        <v>2.3784720059000002E-2</v>
      </c>
      <c r="AG3467" s="122">
        <v>0.22930075157499999</v>
      </c>
      <c r="AH3467" s="122">
        <v>0.26345353465049998</v>
      </c>
      <c r="AI3467" s="122">
        <v>5.0989138924999997E-2</v>
      </c>
      <c r="AJ3467" s="122">
        <v>3.9311379261E-2</v>
      </c>
      <c r="AK3467" s="122">
        <v>6.4965567683999997E-2</v>
      </c>
      <c r="AL3467" s="122">
        <v>0</v>
      </c>
    </row>
    <row r="3468" spans="1:38" hidden="1" x14ac:dyDescent="0.25">
      <c r="A3468" s="122" t="s">
        <v>2012</v>
      </c>
      <c r="B3468" s="122">
        <v>1</v>
      </c>
      <c r="C3468" s="122" t="s">
        <v>2206</v>
      </c>
      <c r="D3468" s="122" t="s">
        <v>2135</v>
      </c>
      <c r="E3468" s="122">
        <v>64</v>
      </c>
      <c r="F3468" s="122">
        <v>0</v>
      </c>
      <c r="G3468" s="122">
        <v>0</v>
      </c>
      <c r="H3468" s="122">
        <v>0</v>
      </c>
      <c r="I3468" s="122">
        <v>0</v>
      </c>
      <c r="J3468" s="122">
        <v>0</v>
      </c>
      <c r="K3468" s="122">
        <v>0</v>
      </c>
      <c r="L3468" s="122">
        <v>0</v>
      </c>
      <c r="M3468" s="122">
        <v>0</v>
      </c>
      <c r="N3468" s="122">
        <v>0</v>
      </c>
      <c r="O3468" s="122">
        <v>0</v>
      </c>
      <c r="P3468" s="122">
        <v>0</v>
      </c>
      <c r="Q3468" s="122">
        <v>0</v>
      </c>
      <c r="R3468" s="122">
        <v>0</v>
      </c>
      <c r="S3468" s="122">
        <v>0</v>
      </c>
      <c r="T3468" s="122">
        <v>0</v>
      </c>
      <c r="U3468" s="122">
        <v>0</v>
      </c>
      <c r="V3468" s="122">
        <v>0</v>
      </c>
      <c r="W3468" s="122">
        <v>0</v>
      </c>
      <c r="X3468" s="122">
        <v>0</v>
      </c>
      <c r="Y3468" s="122">
        <v>0</v>
      </c>
      <c r="Z3468" s="122">
        <v>0</v>
      </c>
      <c r="AA3468" s="122">
        <v>0</v>
      </c>
      <c r="AB3468" s="122">
        <v>0</v>
      </c>
      <c r="AC3468" s="122">
        <v>0</v>
      </c>
      <c r="AD3468" s="122">
        <v>0</v>
      </c>
      <c r="AE3468" s="122">
        <v>0</v>
      </c>
      <c r="AF3468" s="122">
        <v>0</v>
      </c>
      <c r="AG3468" s="122">
        <v>0</v>
      </c>
      <c r="AH3468" s="122">
        <v>0</v>
      </c>
      <c r="AI3468" s="122">
        <v>0</v>
      </c>
      <c r="AJ3468" s="122">
        <v>0</v>
      </c>
      <c r="AK3468" s="122">
        <v>0</v>
      </c>
      <c r="AL3468" s="122">
        <v>0</v>
      </c>
    </row>
    <row r="3469" spans="1:38" hidden="1" x14ac:dyDescent="0.25">
      <c r="A3469" s="122" t="s">
        <v>2012</v>
      </c>
      <c r="B3469" s="122">
        <v>1</v>
      </c>
      <c r="C3469" s="122" t="s">
        <v>2206</v>
      </c>
      <c r="D3469" s="122" t="s">
        <v>2083</v>
      </c>
      <c r="E3469" s="122">
        <v>64</v>
      </c>
      <c r="F3469" s="122">
        <v>0.23950883032850001</v>
      </c>
      <c r="G3469" s="122">
        <v>0.23937595442599999</v>
      </c>
      <c r="H3469" s="122">
        <v>0.245699639833</v>
      </c>
      <c r="I3469" s="122">
        <v>0.24926011029699999</v>
      </c>
      <c r="J3469" s="122">
        <v>0.26314564302249999</v>
      </c>
      <c r="K3469" s="122">
        <v>0.26695978566400003</v>
      </c>
      <c r="L3469" s="122">
        <v>0.2779824464865</v>
      </c>
      <c r="M3469" s="122">
        <v>0.28488815860150002</v>
      </c>
      <c r="N3469" s="122">
        <v>0.28040115048499997</v>
      </c>
      <c r="O3469" s="122">
        <v>0.27013068810800001</v>
      </c>
      <c r="P3469" s="122">
        <v>0.26297350832400002</v>
      </c>
      <c r="Q3469" s="122">
        <v>0.213628226674</v>
      </c>
      <c r="R3469" s="122">
        <v>0.23106402256700001</v>
      </c>
      <c r="S3469" s="122">
        <v>0.2170999420395</v>
      </c>
      <c r="T3469" s="122">
        <v>0.215289115181</v>
      </c>
      <c r="U3469" s="122">
        <v>0.22341453754900001</v>
      </c>
      <c r="V3469" s="122">
        <v>0.21877837619650001</v>
      </c>
      <c r="W3469" s="122">
        <v>0.26055812623300001</v>
      </c>
      <c r="X3469" s="122">
        <v>0.15413913645550001</v>
      </c>
      <c r="Y3469" s="122">
        <v>0.13177308732449999</v>
      </c>
      <c r="Z3469" s="122">
        <v>0.58073615900700004</v>
      </c>
      <c r="AA3469" s="122">
        <v>0.38513811580599999</v>
      </c>
      <c r="AB3469" s="122">
        <v>0.34606200269699999</v>
      </c>
      <c r="AC3469" s="122">
        <v>0.33242723623850001</v>
      </c>
      <c r="AD3469" s="122">
        <v>0.36314446704100001</v>
      </c>
      <c r="AE3469" s="122">
        <v>0.3601443439</v>
      </c>
      <c r="AF3469" s="122">
        <v>0.30591517524049999</v>
      </c>
      <c r="AG3469" s="122">
        <v>0.18288621593349999</v>
      </c>
      <c r="AH3469" s="122">
        <v>0.47040545758949998</v>
      </c>
      <c r="AI3469" s="122">
        <v>0.41135680094850002</v>
      </c>
      <c r="AJ3469" s="122">
        <v>0.36541239711649998</v>
      </c>
      <c r="AK3469" s="122">
        <v>0.29795997734500002</v>
      </c>
      <c r="AL3469" s="122">
        <v>0</v>
      </c>
    </row>
    <row r="3470" spans="1:38" x14ac:dyDescent="0.25">
      <c r="A3470" s="122" t="s">
        <v>2012</v>
      </c>
      <c r="B3470" s="122">
        <v>1</v>
      </c>
      <c r="C3470" s="122" t="s">
        <v>2206</v>
      </c>
      <c r="D3470" s="122" t="s">
        <v>2084</v>
      </c>
      <c r="E3470" s="122">
        <v>64</v>
      </c>
      <c r="F3470" s="122">
        <v>0.27942696872099998</v>
      </c>
      <c r="G3470" s="122">
        <v>0.27927194682149997</v>
      </c>
      <c r="H3470" s="122">
        <v>0.28664957981400002</v>
      </c>
      <c r="I3470" s="122">
        <v>0.2908034619955</v>
      </c>
      <c r="J3470" s="122">
        <v>0.3070032501885</v>
      </c>
      <c r="K3470" s="122">
        <v>0.31145308328350002</v>
      </c>
      <c r="L3470" s="122">
        <v>0.3243128542475</v>
      </c>
      <c r="M3470" s="122">
        <v>0.3323695183905</v>
      </c>
      <c r="N3470" s="122">
        <v>0.32713467555699999</v>
      </c>
      <c r="O3470" s="122">
        <v>0.31515246945050002</v>
      </c>
      <c r="P3470" s="122">
        <v>0.30680242637799998</v>
      </c>
      <c r="Q3470" s="122">
        <v>0.24923293112850001</v>
      </c>
      <c r="R3470" s="122">
        <v>0.26957469301249998</v>
      </c>
      <c r="S3470" s="122">
        <v>0.25328326572600002</v>
      </c>
      <c r="T3470" s="122">
        <v>0.251170634369</v>
      </c>
      <c r="U3470" s="122">
        <v>0.26065029381600002</v>
      </c>
      <c r="V3470" s="122">
        <v>0.255241438918</v>
      </c>
      <c r="W3470" s="122">
        <v>0.30398448061400002</v>
      </c>
      <c r="X3470" s="122">
        <v>4.0423023521000002E-2</v>
      </c>
      <c r="Y3470" s="122">
        <v>3.4557522053999999E-2</v>
      </c>
      <c r="Z3470" s="122">
        <v>1.40818429765E-2</v>
      </c>
      <c r="AA3470" s="122">
        <v>2.6571390364000001E-2</v>
      </c>
      <c r="AB3470" s="122">
        <v>4.3363021076999998E-2</v>
      </c>
      <c r="AC3470" s="122">
        <v>4.4742683210000002E-2</v>
      </c>
      <c r="AD3470" s="122">
        <v>1.221168336E-2</v>
      </c>
      <c r="AE3470" s="122">
        <v>2.9326420993999999E-2</v>
      </c>
      <c r="AF3470" s="122">
        <v>8.3792046000000006E-5</v>
      </c>
      <c r="AG3470" s="122">
        <v>2.0760736000000001E-5</v>
      </c>
      <c r="AH3470" s="122">
        <v>7.3707365000000003E-6</v>
      </c>
      <c r="AI3470" s="122">
        <v>3.6175152385000001E-3</v>
      </c>
      <c r="AJ3470" s="122">
        <v>2.2040528589999998E-3</v>
      </c>
      <c r="AK3470" s="122">
        <v>7.5151686550000004E-4</v>
      </c>
      <c r="AL3470" s="122">
        <v>0</v>
      </c>
    </row>
    <row r="3471" spans="1:38" hidden="1" x14ac:dyDescent="0.25">
      <c r="A3471" s="122" t="s">
        <v>2012</v>
      </c>
      <c r="B3471" s="122">
        <v>1</v>
      </c>
      <c r="C3471" s="122" t="s">
        <v>2206</v>
      </c>
      <c r="D3471" s="122" t="s">
        <v>474</v>
      </c>
      <c r="E3471" s="122">
        <v>64</v>
      </c>
      <c r="F3471" s="122">
        <v>0</v>
      </c>
      <c r="G3471" s="122">
        <v>0</v>
      </c>
      <c r="H3471" s="122">
        <v>0</v>
      </c>
      <c r="I3471" s="122">
        <v>0</v>
      </c>
      <c r="J3471" s="122">
        <v>0</v>
      </c>
      <c r="K3471" s="122">
        <v>0</v>
      </c>
      <c r="L3471" s="122">
        <v>0</v>
      </c>
      <c r="M3471" s="122">
        <v>0</v>
      </c>
      <c r="N3471" s="122">
        <v>0</v>
      </c>
      <c r="O3471" s="122">
        <v>0</v>
      </c>
      <c r="P3471" s="122">
        <v>0</v>
      </c>
      <c r="Q3471" s="122">
        <v>0</v>
      </c>
      <c r="R3471" s="122">
        <v>0</v>
      </c>
      <c r="S3471" s="122">
        <v>0</v>
      </c>
      <c r="T3471" s="122">
        <v>0</v>
      </c>
      <c r="U3471" s="122">
        <v>0</v>
      </c>
      <c r="V3471" s="122">
        <v>0</v>
      </c>
      <c r="W3471" s="122">
        <v>0</v>
      </c>
      <c r="X3471" s="122">
        <v>0</v>
      </c>
      <c r="Y3471" s="122">
        <v>0</v>
      </c>
      <c r="Z3471" s="122">
        <v>0</v>
      </c>
      <c r="AA3471" s="122">
        <v>0</v>
      </c>
      <c r="AB3471" s="122">
        <v>0</v>
      </c>
      <c r="AC3471" s="122">
        <v>0</v>
      </c>
      <c r="AD3471" s="122">
        <v>0</v>
      </c>
      <c r="AE3471" s="122">
        <v>0</v>
      </c>
      <c r="AF3471" s="122">
        <v>0</v>
      </c>
      <c r="AG3471" s="122">
        <v>0</v>
      </c>
      <c r="AH3471" s="122">
        <v>0</v>
      </c>
      <c r="AI3471" s="122">
        <v>0</v>
      </c>
      <c r="AJ3471" s="122">
        <v>0</v>
      </c>
      <c r="AK3471" s="122">
        <v>0</v>
      </c>
      <c r="AL3471" s="122">
        <v>0</v>
      </c>
    </row>
    <row r="3472" spans="1:38" hidden="1" x14ac:dyDescent="0.25">
      <c r="A3472" s="122" t="s">
        <v>2012</v>
      </c>
      <c r="B3472" s="122">
        <v>1</v>
      </c>
      <c r="C3472" s="122" t="s">
        <v>2206</v>
      </c>
      <c r="D3472" s="122" t="s">
        <v>2085</v>
      </c>
      <c r="E3472" s="122">
        <v>64</v>
      </c>
      <c r="F3472" s="122">
        <v>0</v>
      </c>
      <c r="G3472" s="122">
        <v>0</v>
      </c>
      <c r="H3472" s="122">
        <v>0</v>
      </c>
      <c r="I3472" s="122">
        <v>0</v>
      </c>
      <c r="J3472" s="122">
        <v>0</v>
      </c>
      <c r="K3472" s="122">
        <v>0</v>
      </c>
      <c r="L3472" s="122">
        <v>0</v>
      </c>
      <c r="M3472" s="122">
        <v>0</v>
      </c>
      <c r="N3472" s="122">
        <v>0</v>
      </c>
      <c r="O3472" s="122">
        <v>0</v>
      </c>
      <c r="P3472" s="122">
        <v>0</v>
      </c>
      <c r="Q3472" s="122">
        <v>0</v>
      </c>
      <c r="R3472" s="122">
        <v>0</v>
      </c>
      <c r="S3472" s="122">
        <v>0</v>
      </c>
      <c r="T3472" s="122">
        <v>0</v>
      </c>
      <c r="U3472" s="122">
        <v>0</v>
      </c>
      <c r="V3472" s="122">
        <v>0</v>
      </c>
      <c r="W3472" s="122">
        <v>0</v>
      </c>
      <c r="X3472" s="122">
        <v>0</v>
      </c>
      <c r="Y3472" s="122">
        <v>0</v>
      </c>
      <c r="Z3472" s="122">
        <v>0</v>
      </c>
      <c r="AA3472" s="122">
        <v>0</v>
      </c>
      <c r="AB3472" s="122">
        <v>0</v>
      </c>
      <c r="AC3472" s="122">
        <v>0</v>
      </c>
      <c r="AD3472" s="122">
        <v>0</v>
      </c>
      <c r="AE3472" s="122">
        <v>0</v>
      </c>
      <c r="AF3472" s="122">
        <v>0</v>
      </c>
      <c r="AG3472" s="122">
        <v>0</v>
      </c>
      <c r="AH3472" s="122">
        <v>0</v>
      </c>
      <c r="AI3472" s="122">
        <v>0</v>
      </c>
      <c r="AJ3472" s="122">
        <v>0</v>
      </c>
      <c r="AK3472" s="122">
        <v>0</v>
      </c>
      <c r="AL3472" s="122">
        <v>0</v>
      </c>
    </row>
    <row r="3473" spans="1:38" hidden="1" x14ac:dyDescent="0.25">
      <c r="A3473" s="122" t="s">
        <v>2012</v>
      </c>
      <c r="B3473" s="122">
        <v>1</v>
      </c>
      <c r="C3473" s="122" t="s">
        <v>2206</v>
      </c>
      <c r="D3473" s="122" t="s">
        <v>2086</v>
      </c>
      <c r="E3473" s="122">
        <v>64</v>
      </c>
      <c r="F3473" s="122">
        <v>0</v>
      </c>
      <c r="G3473" s="122">
        <v>0</v>
      </c>
      <c r="H3473" s="122">
        <v>0</v>
      </c>
      <c r="I3473" s="122">
        <v>0</v>
      </c>
      <c r="J3473" s="122">
        <v>0</v>
      </c>
      <c r="K3473" s="122">
        <v>0</v>
      </c>
      <c r="L3473" s="122">
        <v>0</v>
      </c>
      <c r="M3473" s="122">
        <v>0</v>
      </c>
      <c r="N3473" s="122">
        <v>0</v>
      </c>
      <c r="O3473" s="122">
        <v>0</v>
      </c>
      <c r="P3473" s="122">
        <v>0</v>
      </c>
      <c r="Q3473" s="122">
        <v>0</v>
      </c>
      <c r="R3473" s="122">
        <v>0</v>
      </c>
      <c r="S3473" s="122">
        <v>0</v>
      </c>
      <c r="T3473" s="122">
        <v>0</v>
      </c>
      <c r="U3473" s="122">
        <v>0</v>
      </c>
      <c r="V3473" s="122">
        <v>0</v>
      </c>
      <c r="W3473" s="122">
        <v>0</v>
      </c>
      <c r="X3473" s="122">
        <v>0</v>
      </c>
      <c r="Y3473" s="122">
        <v>0</v>
      </c>
      <c r="Z3473" s="122">
        <v>0</v>
      </c>
      <c r="AA3473" s="122">
        <v>0</v>
      </c>
      <c r="AB3473" s="122">
        <v>0</v>
      </c>
      <c r="AC3473" s="122">
        <v>0</v>
      </c>
      <c r="AD3473" s="122">
        <v>0</v>
      </c>
      <c r="AE3473" s="122">
        <v>0</v>
      </c>
      <c r="AF3473" s="122">
        <v>0</v>
      </c>
      <c r="AG3473" s="122">
        <v>0</v>
      </c>
      <c r="AH3473" s="122">
        <v>0</v>
      </c>
      <c r="AI3473" s="122">
        <v>0</v>
      </c>
      <c r="AJ3473" s="122">
        <v>0</v>
      </c>
      <c r="AK3473" s="122">
        <v>0</v>
      </c>
      <c r="AL3473" s="122">
        <v>0</v>
      </c>
    </row>
    <row r="3474" spans="1:38" hidden="1" x14ac:dyDescent="0.25">
      <c r="A3474" s="122" t="s">
        <v>2012</v>
      </c>
      <c r="B3474" s="122">
        <v>1</v>
      </c>
      <c r="C3474" s="122" t="s">
        <v>2206</v>
      </c>
      <c r="D3474" s="122" t="s">
        <v>2087</v>
      </c>
      <c r="E3474" s="122">
        <v>64</v>
      </c>
      <c r="F3474" s="122">
        <v>0</v>
      </c>
      <c r="G3474" s="122">
        <v>0</v>
      </c>
      <c r="H3474" s="122">
        <v>0</v>
      </c>
      <c r="I3474" s="122">
        <v>0</v>
      </c>
      <c r="J3474" s="122">
        <v>0</v>
      </c>
      <c r="K3474" s="122">
        <v>0</v>
      </c>
      <c r="L3474" s="122">
        <v>0</v>
      </c>
      <c r="M3474" s="122">
        <v>0</v>
      </c>
      <c r="N3474" s="122">
        <v>0</v>
      </c>
      <c r="O3474" s="122">
        <v>0</v>
      </c>
      <c r="P3474" s="122">
        <v>0</v>
      </c>
      <c r="Q3474" s="122">
        <v>0</v>
      </c>
      <c r="R3474" s="122">
        <v>0</v>
      </c>
      <c r="S3474" s="122">
        <v>0</v>
      </c>
      <c r="T3474" s="122">
        <v>0</v>
      </c>
      <c r="U3474" s="122">
        <v>0</v>
      </c>
      <c r="V3474" s="122">
        <v>0</v>
      </c>
      <c r="W3474" s="122">
        <v>0</v>
      </c>
      <c r="X3474" s="122">
        <v>0</v>
      </c>
      <c r="Y3474" s="122">
        <v>0</v>
      </c>
      <c r="Z3474" s="122">
        <v>0</v>
      </c>
      <c r="AA3474" s="122">
        <v>0</v>
      </c>
      <c r="AB3474" s="122">
        <v>0</v>
      </c>
      <c r="AC3474" s="122">
        <v>0</v>
      </c>
      <c r="AD3474" s="122">
        <v>0</v>
      </c>
      <c r="AE3474" s="122">
        <v>0</v>
      </c>
      <c r="AF3474" s="122">
        <v>0</v>
      </c>
      <c r="AG3474" s="122">
        <v>0</v>
      </c>
      <c r="AH3474" s="122">
        <v>0</v>
      </c>
      <c r="AI3474" s="122">
        <v>0</v>
      </c>
      <c r="AJ3474" s="122">
        <v>0</v>
      </c>
      <c r="AK3474" s="122">
        <v>0</v>
      </c>
      <c r="AL3474" s="122">
        <v>0</v>
      </c>
    </row>
    <row r="3475" spans="1:38" hidden="1" x14ac:dyDescent="0.25">
      <c r="A3475" s="122" t="s">
        <v>2012</v>
      </c>
      <c r="B3475" s="122">
        <v>1</v>
      </c>
      <c r="C3475" s="122" t="s">
        <v>2206</v>
      </c>
      <c r="D3475" s="122" t="s">
        <v>2088</v>
      </c>
      <c r="E3475" s="122">
        <v>64</v>
      </c>
      <c r="F3475" s="122">
        <v>0.99795345970649996</v>
      </c>
      <c r="G3475" s="122">
        <v>0.99739981007300005</v>
      </c>
      <c r="H3475" s="122">
        <v>1.0237484993395001</v>
      </c>
      <c r="I3475" s="122">
        <v>1.0385837928599999</v>
      </c>
      <c r="J3475" s="122">
        <v>1.0964401792825</v>
      </c>
      <c r="K3475" s="122">
        <v>1.1123324402754999</v>
      </c>
      <c r="L3475" s="122">
        <v>1.1582601937599999</v>
      </c>
      <c r="M3475" s="122">
        <v>1.1870339942215</v>
      </c>
      <c r="N3475" s="122">
        <v>1.1683381269855</v>
      </c>
      <c r="O3475" s="122">
        <v>1.1255445337479999</v>
      </c>
      <c r="P3475" s="122">
        <v>1.09572295135</v>
      </c>
      <c r="Q3475" s="122">
        <v>0.89011761115050003</v>
      </c>
      <c r="R3475" s="122">
        <v>0.96276676074</v>
      </c>
      <c r="S3475" s="122">
        <v>0.90458309187099994</v>
      </c>
      <c r="T3475" s="122">
        <v>0.89703797985900002</v>
      </c>
      <c r="U3475" s="122">
        <v>0.93089390646299996</v>
      </c>
      <c r="V3475" s="122">
        <v>0.91157656750750005</v>
      </c>
      <c r="W3475" s="122">
        <v>1.0856588593395</v>
      </c>
      <c r="X3475" s="122">
        <v>0.44039753272999999</v>
      </c>
      <c r="Y3475" s="122">
        <v>0.3764945352015</v>
      </c>
      <c r="Z3475" s="122">
        <v>0.63444336951549996</v>
      </c>
      <c r="AA3475" s="122">
        <v>0.55250921328750002</v>
      </c>
      <c r="AB3475" s="122">
        <v>0.566518316573</v>
      </c>
      <c r="AC3475" s="122">
        <v>0.59773426831249998</v>
      </c>
      <c r="AD3475" s="122">
        <v>0.53583331077749996</v>
      </c>
      <c r="AE3475" s="122">
        <v>0.5529317880115</v>
      </c>
      <c r="AF3475" s="122">
        <v>0.62129661378050005</v>
      </c>
      <c r="AG3475" s="122">
        <v>0.53433430274100002</v>
      </c>
      <c r="AH3475" s="122">
        <v>0.5325791771335</v>
      </c>
      <c r="AI3475" s="122">
        <v>0.523336934393</v>
      </c>
      <c r="AJ3475" s="122">
        <v>0.47052629546949998</v>
      </c>
      <c r="AK3475" s="122">
        <v>0.52966389811500003</v>
      </c>
      <c r="AL3475" s="122">
        <v>0</v>
      </c>
    </row>
    <row r="3476" spans="1:38" hidden="1" x14ac:dyDescent="0.25">
      <c r="A3476" s="122" t="s">
        <v>2012</v>
      </c>
      <c r="B3476" s="122">
        <v>1</v>
      </c>
      <c r="C3476" s="122" t="s">
        <v>2206</v>
      </c>
      <c r="D3476" s="122" t="s">
        <v>2089</v>
      </c>
      <c r="E3476" s="122">
        <v>64</v>
      </c>
      <c r="F3476" s="122">
        <v>1.1177078748839999</v>
      </c>
      <c r="G3476" s="122">
        <v>1.1170877872859999</v>
      </c>
      <c r="H3476" s="122">
        <v>1.1465983192560001</v>
      </c>
      <c r="I3476" s="122">
        <v>1.163213847982</v>
      </c>
      <c r="J3476" s="122">
        <v>1.2280130007804999</v>
      </c>
      <c r="K3476" s="122">
        <v>1.2458123331074999</v>
      </c>
      <c r="L3476" s="122">
        <v>1.29725141699</v>
      </c>
      <c r="M3476" s="122">
        <v>1.3294780735089999</v>
      </c>
      <c r="N3476" s="122">
        <v>1.308538702228</v>
      </c>
      <c r="O3476" s="122">
        <v>1.2606098777754999</v>
      </c>
      <c r="P3476" s="122">
        <v>1.2272097055119999</v>
      </c>
      <c r="Q3476" s="122">
        <v>0.9969317244875</v>
      </c>
      <c r="R3476" s="122">
        <v>1.0782987720235</v>
      </c>
      <c r="S3476" s="122">
        <v>1.0131330629040001</v>
      </c>
      <c r="T3476" s="122">
        <v>1.0046825374495001</v>
      </c>
      <c r="U3476" s="122">
        <v>1.0426011752375</v>
      </c>
      <c r="V3476" s="122">
        <v>1.0209657556189999</v>
      </c>
      <c r="W3476" s="122">
        <v>1.2159379224825</v>
      </c>
      <c r="X3476" s="122">
        <v>0.4869088083175</v>
      </c>
      <c r="Y3476" s="122">
        <v>0.41625688576499997</v>
      </c>
      <c r="Z3476" s="122">
        <v>0.53850919022699995</v>
      </c>
      <c r="AA3476" s="122">
        <v>0.44950031317849998</v>
      </c>
      <c r="AB3476" s="122">
        <v>0.43378993302750002</v>
      </c>
      <c r="AC3476" s="122">
        <v>0.571773553356</v>
      </c>
      <c r="AD3476" s="122">
        <v>0.49921669052000001</v>
      </c>
      <c r="AE3476" s="122">
        <v>0.45523925276549998</v>
      </c>
      <c r="AF3476" s="122">
        <v>0.58904020059700002</v>
      </c>
      <c r="AG3476" s="122">
        <v>0.49887009426399997</v>
      </c>
      <c r="AH3476" s="122">
        <v>0.36210986631050002</v>
      </c>
      <c r="AI3476" s="122">
        <v>0.25936904279849998</v>
      </c>
      <c r="AJ3476" s="122">
        <v>0.35148784679799999</v>
      </c>
      <c r="AK3476" s="122">
        <v>0.39896870409399998</v>
      </c>
      <c r="AL3476" s="122">
        <v>0</v>
      </c>
    </row>
    <row r="3477" spans="1:38" hidden="1" x14ac:dyDescent="0.25">
      <c r="A3477" s="122" t="s">
        <v>2012</v>
      </c>
      <c r="B3477" s="122">
        <v>1</v>
      </c>
      <c r="C3477" s="122" t="s">
        <v>2206</v>
      </c>
      <c r="D3477" s="122" t="s">
        <v>2136</v>
      </c>
      <c r="E3477" s="122">
        <v>64</v>
      </c>
      <c r="F3477" s="122">
        <v>0</v>
      </c>
      <c r="G3477" s="122">
        <v>0</v>
      </c>
      <c r="H3477" s="122">
        <v>0</v>
      </c>
      <c r="I3477" s="122">
        <v>0</v>
      </c>
      <c r="J3477" s="122">
        <v>0</v>
      </c>
      <c r="K3477" s="122">
        <v>0</v>
      </c>
      <c r="L3477" s="122">
        <v>0</v>
      </c>
      <c r="M3477" s="122">
        <v>0</v>
      </c>
      <c r="N3477" s="122">
        <v>0</v>
      </c>
      <c r="O3477" s="122">
        <v>0</v>
      </c>
      <c r="P3477" s="122">
        <v>0</v>
      </c>
      <c r="Q3477" s="122">
        <v>0</v>
      </c>
      <c r="R3477" s="122">
        <v>0</v>
      </c>
      <c r="S3477" s="122">
        <v>0</v>
      </c>
      <c r="T3477" s="122">
        <v>0</v>
      </c>
      <c r="U3477" s="122">
        <v>0</v>
      </c>
      <c r="V3477" s="122">
        <v>0</v>
      </c>
      <c r="W3477" s="122">
        <v>0</v>
      </c>
      <c r="X3477" s="122">
        <v>0</v>
      </c>
      <c r="Y3477" s="122">
        <v>0</v>
      </c>
      <c r="Z3477" s="122">
        <v>0</v>
      </c>
      <c r="AA3477" s="122">
        <v>0</v>
      </c>
      <c r="AB3477" s="122">
        <v>0</v>
      </c>
      <c r="AC3477" s="122">
        <v>0</v>
      </c>
      <c r="AD3477" s="122">
        <v>0</v>
      </c>
      <c r="AE3477" s="122">
        <v>0</v>
      </c>
      <c r="AF3477" s="122">
        <v>0</v>
      </c>
      <c r="AG3477" s="122">
        <v>0</v>
      </c>
      <c r="AH3477" s="122">
        <v>0</v>
      </c>
      <c r="AI3477" s="122">
        <v>0</v>
      </c>
      <c r="AJ3477" s="122">
        <v>0</v>
      </c>
      <c r="AK3477" s="122">
        <v>0</v>
      </c>
      <c r="AL3477" s="122">
        <v>0</v>
      </c>
    </row>
    <row r="3478" spans="1:38" hidden="1" x14ac:dyDescent="0.25">
      <c r="A3478" s="122" t="s">
        <v>2012</v>
      </c>
      <c r="B3478" s="122">
        <v>1</v>
      </c>
      <c r="C3478" s="122" t="s">
        <v>2206</v>
      </c>
      <c r="D3478" s="122" t="s">
        <v>2090</v>
      </c>
      <c r="E3478" s="122">
        <v>64</v>
      </c>
      <c r="F3478" s="122">
        <v>0</v>
      </c>
      <c r="G3478" s="122">
        <v>0</v>
      </c>
      <c r="H3478" s="122">
        <v>0</v>
      </c>
      <c r="I3478" s="122">
        <v>0</v>
      </c>
      <c r="J3478" s="122">
        <v>0</v>
      </c>
      <c r="K3478" s="122">
        <v>0</v>
      </c>
      <c r="L3478" s="122">
        <v>0</v>
      </c>
      <c r="M3478" s="122">
        <v>0</v>
      </c>
      <c r="N3478" s="122">
        <v>0</v>
      </c>
      <c r="O3478" s="122">
        <v>0</v>
      </c>
      <c r="P3478" s="122">
        <v>0</v>
      </c>
      <c r="Q3478" s="122">
        <v>0</v>
      </c>
      <c r="R3478" s="122">
        <v>0</v>
      </c>
      <c r="S3478" s="122">
        <v>0</v>
      </c>
      <c r="T3478" s="122">
        <v>0</v>
      </c>
      <c r="U3478" s="122">
        <v>0</v>
      </c>
      <c r="V3478" s="122">
        <v>0</v>
      </c>
      <c r="W3478" s="122">
        <v>0</v>
      </c>
      <c r="X3478" s="122">
        <v>0</v>
      </c>
      <c r="Y3478" s="122">
        <v>0</v>
      </c>
      <c r="Z3478" s="122">
        <v>0</v>
      </c>
      <c r="AA3478" s="122">
        <v>0</v>
      </c>
      <c r="AB3478" s="122">
        <v>0</v>
      </c>
      <c r="AC3478" s="122">
        <v>0</v>
      </c>
      <c r="AD3478" s="122">
        <v>0</v>
      </c>
      <c r="AE3478" s="122">
        <v>0</v>
      </c>
      <c r="AF3478" s="122">
        <v>0</v>
      </c>
      <c r="AG3478" s="122">
        <v>0</v>
      </c>
      <c r="AH3478" s="122">
        <v>0</v>
      </c>
      <c r="AI3478" s="122">
        <v>0</v>
      </c>
      <c r="AJ3478" s="122">
        <v>0</v>
      </c>
      <c r="AK3478" s="122">
        <v>0</v>
      </c>
      <c r="AL3478" s="122">
        <v>0</v>
      </c>
    </row>
    <row r="3479" spans="1:38" hidden="1" x14ac:dyDescent="0.25">
      <c r="A3479" s="122" t="s">
        <v>2012</v>
      </c>
      <c r="B3479" s="122">
        <v>1</v>
      </c>
      <c r="C3479" s="122" t="s">
        <v>2206</v>
      </c>
      <c r="D3479" s="122" t="s">
        <v>2091</v>
      </c>
      <c r="E3479" s="122">
        <v>64</v>
      </c>
      <c r="F3479" s="122">
        <v>0.4390995222645</v>
      </c>
      <c r="G3479" s="122">
        <v>0.43885591642999999</v>
      </c>
      <c r="H3479" s="122">
        <v>0.45044933971149997</v>
      </c>
      <c r="I3479" s="122">
        <v>0.45697686884249999</v>
      </c>
      <c r="J3479" s="122">
        <v>0.48243367887900002</v>
      </c>
      <c r="K3479" s="122">
        <v>0.4894262737085</v>
      </c>
      <c r="L3479" s="122">
        <v>0.50963448523849997</v>
      </c>
      <c r="M3479" s="122">
        <v>0.52229495746700005</v>
      </c>
      <c r="N3479" s="122">
        <v>0.51406877587150002</v>
      </c>
      <c r="O3479" s="122">
        <v>0.49523959484699998</v>
      </c>
      <c r="P3479" s="122">
        <v>0.48211809859400001</v>
      </c>
      <c r="Q3479" s="122">
        <v>0.39165174889350002</v>
      </c>
      <c r="R3479" s="122">
        <v>0.42361737471499999</v>
      </c>
      <c r="S3479" s="122">
        <v>0.39801656041900002</v>
      </c>
      <c r="T3479" s="122">
        <v>0.39469671114749999</v>
      </c>
      <c r="U3479" s="122">
        <v>0.40959331883099998</v>
      </c>
      <c r="V3479" s="122">
        <v>0.40109368969800002</v>
      </c>
      <c r="W3479" s="122">
        <v>0.47768989811149998</v>
      </c>
      <c r="X3479" s="122">
        <v>0.77775789538950002</v>
      </c>
      <c r="Y3479" s="122">
        <v>0.66490290149200004</v>
      </c>
      <c r="Z3479" s="122">
        <v>0.84270457363499995</v>
      </c>
      <c r="AA3479" s="122">
        <v>0.80064794595400002</v>
      </c>
      <c r="AB3479" s="122">
        <v>0.84774191178299996</v>
      </c>
      <c r="AC3479" s="122">
        <v>0.71141824814200005</v>
      </c>
      <c r="AD3479" s="122">
        <v>0.73402595962399997</v>
      </c>
      <c r="AE3479" s="122">
        <v>0.66060931719350002</v>
      </c>
      <c r="AF3479" s="122">
        <v>0.66761146596200005</v>
      </c>
      <c r="AG3479" s="122">
        <v>0.61214542938600003</v>
      </c>
      <c r="AH3479" s="122">
        <v>0.64888174426050005</v>
      </c>
      <c r="AI3479" s="122">
        <v>0.695563748536</v>
      </c>
      <c r="AJ3479" s="122">
        <v>0.58491163275250002</v>
      </c>
      <c r="AK3479" s="122">
        <v>0.72205943637650005</v>
      </c>
      <c r="AL3479" s="122">
        <v>0</v>
      </c>
    </row>
    <row r="3480" spans="1:38" hidden="1" x14ac:dyDescent="0.25">
      <c r="A3480" s="122" t="s">
        <v>2012</v>
      </c>
      <c r="B3480" s="122">
        <v>1</v>
      </c>
      <c r="C3480" s="122" t="s">
        <v>2206</v>
      </c>
      <c r="D3480" s="122" t="s">
        <v>2092</v>
      </c>
      <c r="E3480" s="122">
        <v>64</v>
      </c>
      <c r="F3480" s="122">
        <v>4.2313226704E-2</v>
      </c>
      <c r="G3480" s="122">
        <v>4.2289751943999997E-2</v>
      </c>
      <c r="H3480" s="122">
        <v>4.3406936373500002E-2</v>
      </c>
      <c r="I3480" s="122">
        <v>4.4035952828500001E-2</v>
      </c>
      <c r="J3480" s="122">
        <v>4.6489063605500001E-2</v>
      </c>
      <c r="K3480" s="122">
        <v>4.7162895455999998E-2</v>
      </c>
      <c r="L3480" s="122">
        <v>4.9110232215000001E-2</v>
      </c>
      <c r="M3480" s="122">
        <v>5.0330241361500001E-2</v>
      </c>
      <c r="N3480" s="122">
        <v>4.9537536579499997E-2</v>
      </c>
      <c r="O3480" s="122">
        <v>4.7723088231000001E-2</v>
      </c>
      <c r="P3480" s="122">
        <v>4.6458653133000002E-2</v>
      </c>
      <c r="Q3480" s="122">
        <v>3.7740986716999998E-2</v>
      </c>
      <c r="R3480" s="122">
        <v>4.0821310650500001E-2</v>
      </c>
      <c r="S3480" s="122">
        <v>3.8354323095499999E-2</v>
      </c>
      <c r="T3480" s="122">
        <v>3.8034410352000003E-2</v>
      </c>
      <c r="U3480" s="122">
        <v>3.9469901624999998E-2</v>
      </c>
      <c r="V3480" s="122">
        <v>3.8650846462000003E-2</v>
      </c>
      <c r="W3480" s="122">
        <v>4.60319356375E-2</v>
      </c>
      <c r="X3480" s="122">
        <v>5.5049691578E-2</v>
      </c>
      <c r="Y3480" s="122">
        <v>4.7061816903500003E-2</v>
      </c>
      <c r="Z3480" s="122">
        <v>0</v>
      </c>
      <c r="AA3480" s="122">
        <v>0</v>
      </c>
      <c r="AB3480" s="122">
        <v>0</v>
      </c>
      <c r="AC3480" s="122">
        <v>0</v>
      </c>
      <c r="AD3480" s="122">
        <v>0</v>
      </c>
      <c r="AE3480" s="122">
        <v>0</v>
      </c>
      <c r="AF3480" s="122">
        <v>0</v>
      </c>
      <c r="AG3480" s="122">
        <v>0</v>
      </c>
      <c r="AH3480" s="122">
        <v>0</v>
      </c>
      <c r="AI3480" s="122">
        <v>0</v>
      </c>
      <c r="AJ3480" s="122">
        <v>0</v>
      </c>
      <c r="AK3480" s="122">
        <v>0</v>
      </c>
      <c r="AL3480" s="122">
        <v>0</v>
      </c>
    </row>
    <row r="3481" spans="1:38" hidden="1" x14ac:dyDescent="0.25">
      <c r="A3481" s="122" t="s">
        <v>2012</v>
      </c>
      <c r="B3481" s="122">
        <v>1</v>
      </c>
      <c r="C3481" s="122" t="s">
        <v>2206</v>
      </c>
      <c r="D3481" s="122" t="s">
        <v>2093</v>
      </c>
      <c r="E3481" s="122">
        <v>64</v>
      </c>
      <c r="F3481" s="122">
        <v>0.17563980890049999</v>
      </c>
      <c r="G3481" s="122">
        <v>0.17554236657200001</v>
      </c>
      <c r="H3481" s="122">
        <v>0.18017973587399999</v>
      </c>
      <c r="I3481" s="122">
        <v>0.182790747537</v>
      </c>
      <c r="J3481" s="122">
        <v>0.192973471541</v>
      </c>
      <c r="K3481" s="122">
        <v>0.19577050949399999</v>
      </c>
      <c r="L3481" s="122">
        <v>0.20385379410599999</v>
      </c>
      <c r="M3481" s="122">
        <v>0.20891798298149999</v>
      </c>
      <c r="N3481" s="122">
        <v>0.205627510338</v>
      </c>
      <c r="O3481" s="122">
        <v>0.1980958379335</v>
      </c>
      <c r="P3481" s="122">
        <v>0.19284723942699999</v>
      </c>
      <c r="Q3481" s="122">
        <v>0.15666069956799999</v>
      </c>
      <c r="R3481" s="122">
        <v>0.16944694988600001</v>
      </c>
      <c r="S3481" s="122">
        <v>0.15920662415699999</v>
      </c>
      <c r="T3481" s="122">
        <v>0.157878684459</v>
      </c>
      <c r="U3481" s="122">
        <v>0.16383732754300001</v>
      </c>
      <c r="V3481" s="122">
        <v>0.1604374758845</v>
      </c>
      <c r="W3481" s="122">
        <v>0.191075959234</v>
      </c>
      <c r="X3481" s="122">
        <v>0.29726833457950003</v>
      </c>
      <c r="Y3481" s="122">
        <v>0.254133811263</v>
      </c>
      <c r="Z3481" s="122">
        <v>0.24168748505750001</v>
      </c>
      <c r="AA3481" s="122">
        <v>0.201555093317</v>
      </c>
      <c r="AB3481" s="122">
        <v>0.1546080222615</v>
      </c>
      <c r="AC3481" s="122">
        <v>0.123299601846</v>
      </c>
      <c r="AD3481" s="122">
        <v>1.49339769235E-2</v>
      </c>
      <c r="AE3481" s="122">
        <v>3.7610164723499998E-2</v>
      </c>
      <c r="AF3481" s="122">
        <v>4.1223147719999999E-2</v>
      </c>
      <c r="AG3481" s="122">
        <v>3.5392229071000002E-2</v>
      </c>
      <c r="AH3481" s="122">
        <v>0.1199161060405</v>
      </c>
      <c r="AI3481" s="122">
        <v>7.2308842710999993E-2</v>
      </c>
      <c r="AJ3481" s="122">
        <v>8.3790312157999994E-2</v>
      </c>
      <c r="AK3481" s="122">
        <v>4.10381191285E-2</v>
      </c>
      <c r="AL3481" s="122">
        <v>0</v>
      </c>
    </row>
    <row r="3482" spans="1:38" hidden="1" x14ac:dyDescent="0.25">
      <c r="A3482" s="122" t="s">
        <v>2012</v>
      </c>
      <c r="B3482" s="122">
        <v>1</v>
      </c>
      <c r="C3482" s="122" t="s">
        <v>2206</v>
      </c>
      <c r="D3482" s="122" t="s">
        <v>2094</v>
      </c>
      <c r="E3482" s="122">
        <v>64</v>
      </c>
      <c r="F3482" s="122">
        <v>0</v>
      </c>
      <c r="G3482" s="122">
        <v>0</v>
      </c>
      <c r="H3482" s="122">
        <v>0</v>
      </c>
      <c r="I3482" s="122">
        <v>0</v>
      </c>
      <c r="J3482" s="122">
        <v>0</v>
      </c>
      <c r="K3482" s="122">
        <v>0</v>
      </c>
      <c r="L3482" s="122">
        <v>0</v>
      </c>
      <c r="M3482" s="122">
        <v>0</v>
      </c>
      <c r="N3482" s="122">
        <v>0</v>
      </c>
      <c r="O3482" s="122">
        <v>0</v>
      </c>
      <c r="P3482" s="122">
        <v>0</v>
      </c>
      <c r="Q3482" s="122">
        <v>0</v>
      </c>
      <c r="R3482" s="122">
        <v>0</v>
      </c>
      <c r="S3482" s="122">
        <v>0</v>
      </c>
      <c r="T3482" s="122">
        <v>0</v>
      </c>
      <c r="U3482" s="122">
        <v>0</v>
      </c>
      <c r="V3482" s="122">
        <v>0</v>
      </c>
      <c r="W3482" s="122">
        <v>0</v>
      </c>
      <c r="X3482" s="122">
        <v>0</v>
      </c>
      <c r="Y3482" s="122">
        <v>0</v>
      </c>
      <c r="Z3482" s="122">
        <v>0</v>
      </c>
      <c r="AA3482" s="122">
        <v>0</v>
      </c>
      <c r="AB3482" s="122">
        <v>0</v>
      </c>
      <c r="AC3482" s="122">
        <v>0</v>
      </c>
      <c r="AD3482" s="122">
        <v>0</v>
      </c>
      <c r="AE3482" s="122">
        <v>0</v>
      </c>
      <c r="AF3482" s="122">
        <v>0</v>
      </c>
      <c r="AG3482" s="122">
        <v>0</v>
      </c>
      <c r="AH3482" s="122">
        <v>0</v>
      </c>
      <c r="AI3482" s="122">
        <v>0</v>
      </c>
      <c r="AJ3482" s="122">
        <v>0</v>
      </c>
      <c r="AK3482" s="122">
        <v>0</v>
      </c>
      <c r="AL3482" s="122">
        <v>0</v>
      </c>
    </row>
    <row r="3483" spans="1:38" hidden="1" x14ac:dyDescent="0.25">
      <c r="A3483" s="122" t="s">
        <v>2012</v>
      </c>
      <c r="B3483" s="122">
        <v>1</v>
      </c>
      <c r="C3483" s="122" t="s">
        <v>2206</v>
      </c>
      <c r="D3483" s="122" t="s">
        <v>2095</v>
      </c>
      <c r="E3483" s="122">
        <v>64</v>
      </c>
      <c r="F3483" s="122">
        <v>0.79836276777049997</v>
      </c>
      <c r="G3483" s="122">
        <v>0.79791984806899996</v>
      </c>
      <c r="H3483" s="122">
        <v>0.81899879946099996</v>
      </c>
      <c r="I3483" s="122">
        <v>0.83086703428800002</v>
      </c>
      <c r="J3483" s="122">
        <v>0.87715214342600001</v>
      </c>
      <c r="K3483" s="122">
        <v>0.88986595223099996</v>
      </c>
      <c r="L3483" s="122">
        <v>0.92660815500799998</v>
      </c>
      <c r="M3483" s="122">
        <v>0.94962719538249996</v>
      </c>
      <c r="N3483" s="122">
        <v>0.934670501599</v>
      </c>
      <c r="O3483" s="122">
        <v>0.90043562698250001</v>
      </c>
      <c r="P3483" s="122">
        <v>0.87657836107999998</v>
      </c>
      <c r="Q3483" s="122">
        <v>0.71209408890449999</v>
      </c>
      <c r="R3483" s="122">
        <v>0.77021340859200005</v>
      </c>
      <c r="S3483" s="122">
        <v>0.72366647349150004</v>
      </c>
      <c r="T3483" s="122">
        <v>0.7176303838925</v>
      </c>
      <c r="U3483" s="122">
        <v>0.7447151251545</v>
      </c>
      <c r="V3483" s="122">
        <v>0.72926125400599995</v>
      </c>
      <c r="W3483" s="122">
        <v>0.86852708748749996</v>
      </c>
      <c r="X3483" s="122">
        <v>0.28274863395799998</v>
      </c>
      <c r="Y3483" s="122">
        <v>0.24172096256049999</v>
      </c>
      <c r="Z3483" s="122">
        <v>0.15267305604699999</v>
      </c>
      <c r="AA3483" s="122">
        <v>0.1586593154965</v>
      </c>
      <c r="AB3483" s="122">
        <v>0.23385080358900001</v>
      </c>
      <c r="AC3483" s="122">
        <v>0.50134645033750003</v>
      </c>
      <c r="AD3483" s="122">
        <v>0.54604222242599998</v>
      </c>
      <c r="AE3483" s="122">
        <v>0.46945057445049998</v>
      </c>
      <c r="AF3483" s="122">
        <v>0.62818310470350003</v>
      </c>
      <c r="AG3483" s="122">
        <v>0.63507373148150004</v>
      </c>
      <c r="AH3483" s="122">
        <v>0.63465639909350002</v>
      </c>
      <c r="AI3483" s="122">
        <v>0.54158579923149996</v>
      </c>
      <c r="AJ3483" s="122">
        <v>0.21833284560899999</v>
      </c>
      <c r="AK3483" s="122">
        <v>0.22479626437649999</v>
      </c>
      <c r="AL3483" s="122">
        <v>0</v>
      </c>
    </row>
    <row r="3484" spans="1:38" hidden="1" x14ac:dyDescent="0.25">
      <c r="A3484" s="122" t="s">
        <v>2012</v>
      </c>
      <c r="B3484" s="122">
        <v>1</v>
      </c>
      <c r="C3484" s="122" t="s">
        <v>2206</v>
      </c>
      <c r="D3484" s="122" t="s">
        <v>2096</v>
      </c>
      <c r="E3484" s="122">
        <v>64</v>
      </c>
      <c r="F3484" s="122">
        <v>0</v>
      </c>
      <c r="G3484" s="122">
        <v>0</v>
      </c>
      <c r="H3484" s="122">
        <v>0</v>
      </c>
      <c r="I3484" s="122">
        <v>0</v>
      </c>
      <c r="J3484" s="122">
        <v>0</v>
      </c>
      <c r="K3484" s="122">
        <v>0</v>
      </c>
      <c r="L3484" s="122">
        <v>0</v>
      </c>
      <c r="M3484" s="122">
        <v>0</v>
      </c>
      <c r="N3484" s="122">
        <v>0</v>
      </c>
      <c r="O3484" s="122">
        <v>0</v>
      </c>
      <c r="P3484" s="122">
        <v>0</v>
      </c>
      <c r="Q3484" s="122">
        <v>0</v>
      </c>
      <c r="R3484" s="122">
        <v>0</v>
      </c>
      <c r="S3484" s="122">
        <v>0</v>
      </c>
      <c r="T3484" s="122">
        <v>0</v>
      </c>
      <c r="U3484" s="122">
        <v>0</v>
      </c>
      <c r="V3484" s="122">
        <v>0</v>
      </c>
      <c r="W3484" s="122">
        <v>0</v>
      </c>
      <c r="X3484" s="122">
        <v>0</v>
      </c>
      <c r="Y3484" s="122">
        <v>0</v>
      </c>
      <c r="Z3484" s="122">
        <v>0</v>
      </c>
      <c r="AA3484" s="122">
        <v>0</v>
      </c>
      <c r="AB3484" s="122">
        <v>0</v>
      </c>
      <c r="AC3484" s="122">
        <v>0</v>
      </c>
      <c r="AD3484" s="122">
        <v>0</v>
      </c>
      <c r="AE3484" s="122">
        <v>0</v>
      </c>
      <c r="AF3484" s="122">
        <v>0</v>
      </c>
      <c r="AG3484" s="122">
        <v>0</v>
      </c>
      <c r="AH3484" s="122">
        <v>0</v>
      </c>
      <c r="AI3484" s="122">
        <v>0</v>
      </c>
      <c r="AJ3484" s="122">
        <v>0</v>
      </c>
      <c r="AK3484" s="122">
        <v>0</v>
      </c>
      <c r="AL3484" s="122">
        <v>0</v>
      </c>
    </row>
    <row r="3485" spans="1:38" hidden="1" x14ac:dyDescent="0.25">
      <c r="A3485" s="122" t="s">
        <v>2012</v>
      </c>
      <c r="B3485" s="122">
        <v>1</v>
      </c>
      <c r="C3485" s="122" t="s">
        <v>2206</v>
      </c>
      <c r="D3485" s="122" t="s">
        <v>2097</v>
      </c>
      <c r="E3485" s="122">
        <v>64</v>
      </c>
      <c r="F3485" s="122">
        <v>1.3093149391415</v>
      </c>
      <c r="G3485" s="122">
        <v>1.3085885508215001</v>
      </c>
      <c r="H3485" s="122">
        <v>1.343158031133</v>
      </c>
      <c r="I3485" s="122">
        <v>1.362621936209</v>
      </c>
      <c r="J3485" s="122">
        <v>1.4385295152249999</v>
      </c>
      <c r="K3485" s="122">
        <v>1.4593801616440001</v>
      </c>
      <c r="L3485" s="122">
        <v>1.5196373741845</v>
      </c>
      <c r="M3485" s="122">
        <v>1.5573886003955</v>
      </c>
      <c r="N3485" s="122">
        <v>1.5328596226160001</v>
      </c>
      <c r="O3485" s="122">
        <v>1.4767144282725</v>
      </c>
      <c r="P3485" s="122">
        <v>1.4375885121765</v>
      </c>
      <c r="Q3485" s="122">
        <v>1.167834305832</v>
      </c>
      <c r="R3485" s="122">
        <v>1.2631499900930001</v>
      </c>
      <c r="S3485" s="122">
        <v>1.1868130165515001</v>
      </c>
      <c r="T3485" s="122">
        <v>1.176913829589</v>
      </c>
      <c r="U3485" s="122">
        <v>1.2213328052820001</v>
      </c>
      <c r="V3485" s="122">
        <v>1.1959884565815</v>
      </c>
      <c r="W3485" s="122">
        <v>1.4243844234795</v>
      </c>
      <c r="X3485" s="122">
        <v>2.0712393745205002</v>
      </c>
      <c r="Y3485" s="122">
        <v>1.7706963541955001</v>
      </c>
      <c r="Z3485" s="122">
        <v>2.1855200603355001</v>
      </c>
      <c r="AA3485" s="122">
        <v>2.0904411796770002</v>
      </c>
      <c r="AB3485" s="122">
        <v>1.750773260114</v>
      </c>
      <c r="AC3485" s="122">
        <v>1.9623051088350001</v>
      </c>
      <c r="AD3485" s="122">
        <v>1.7894440850319999</v>
      </c>
      <c r="AE3485" s="122">
        <v>2.5094349157470002</v>
      </c>
      <c r="AF3485" s="122">
        <v>1.6030886217310001</v>
      </c>
      <c r="AG3485" s="122">
        <v>1.0879459369635001</v>
      </c>
      <c r="AH3485" s="122">
        <v>1.3747993864979999</v>
      </c>
      <c r="AI3485" s="122">
        <v>2.1116877563949998</v>
      </c>
      <c r="AJ3485" s="122">
        <v>1.842578473051</v>
      </c>
      <c r="AK3485" s="122">
        <v>2.0635078285159998</v>
      </c>
      <c r="AL3485" s="122">
        <v>0</v>
      </c>
    </row>
    <row r="3486" spans="1:38" hidden="1" x14ac:dyDescent="0.25">
      <c r="A3486" s="122" t="s">
        <v>2012</v>
      </c>
      <c r="B3486" s="122">
        <v>1</v>
      </c>
      <c r="C3486" s="122" t="s">
        <v>2206</v>
      </c>
      <c r="D3486" s="122" t="s">
        <v>2098</v>
      </c>
      <c r="E3486" s="122">
        <v>64</v>
      </c>
      <c r="F3486" s="122">
        <v>0</v>
      </c>
      <c r="G3486" s="122">
        <v>0</v>
      </c>
      <c r="H3486" s="122">
        <v>0</v>
      </c>
      <c r="I3486" s="122">
        <v>0</v>
      </c>
      <c r="J3486" s="122">
        <v>0</v>
      </c>
      <c r="K3486" s="122">
        <v>0</v>
      </c>
      <c r="L3486" s="122">
        <v>0</v>
      </c>
      <c r="M3486" s="122">
        <v>0</v>
      </c>
      <c r="N3486" s="122">
        <v>0</v>
      </c>
      <c r="O3486" s="122">
        <v>0</v>
      </c>
      <c r="P3486" s="122">
        <v>0</v>
      </c>
      <c r="Q3486" s="122">
        <v>0</v>
      </c>
      <c r="R3486" s="122">
        <v>0</v>
      </c>
      <c r="S3486" s="122">
        <v>0</v>
      </c>
      <c r="T3486" s="122">
        <v>0</v>
      </c>
      <c r="U3486" s="122">
        <v>0</v>
      </c>
      <c r="V3486" s="122">
        <v>0</v>
      </c>
      <c r="W3486" s="122">
        <v>0</v>
      </c>
      <c r="X3486" s="122">
        <v>0</v>
      </c>
      <c r="Y3486" s="122">
        <v>0</v>
      </c>
      <c r="Z3486" s="122">
        <v>0</v>
      </c>
      <c r="AA3486" s="122">
        <v>0</v>
      </c>
      <c r="AB3486" s="122">
        <v>0</v>
      </c>
      <c r="AC3486" s="122">
        <v>0</v>
      </c>
      <c r="AD3486" s="122">
        <v>0</v>
      </c>
      <c r="AE3486" s="122">
        <v>0</v>
      </c>
      <c r="AF3486" s="122">
        <v>0</v>
      </c>
      <c r="AG3486" s="122">
        <v>0</v>
      </c>
      <c r="AH3486" s="122">
        <v>0</v>
      </c>
      <c r="AI3486" s="122">
        <v>0</v>
      </c>
      <c r="AJ3486" s="122">
        <v>0</v>
      </c>
      <c r="AK3486" s="122">
        <v>0</v>
      </c>
      <c r="AL3486" s="122">
        <v>0</v>
      </c>
    </row>
    <row r="3487" spans="1:38" hidden="1" x14ac:dyDescent="0.25">
      <c r="A3487" s="122" t="s">
        <v>2012</v>
      </c>
      <c r="B3487" s="122">
        <v>1</v>
      </c>
      <c r="C3487" s="122" t="s">
        <v>2206</v>
      </c>
      <c r="D3487" s="122" t="s">
        <v>2099</v>
      </c>
      <c r="E3487" s="122">
        <v>64</v>
      </c>
      <c r="F3487" s="122">
        <v>0</v>
      </c>
      <c r="G3487" s="122">
        <v>0</v>
      </c>
      <c r="H3487" s="122">
        <v>0</v>
      </c>
      <c r="I3487" s="122">
        <v>0</v>
      </c>
      <c r="J3487" s="122">
        <v>0</v>
      </c>
      <c r="K3487" s="122">
        <v>0</v>
      </c>
      <c r="L3487" s="122">
        <v>0</v>
      </c>
      <c r="M3487" s="122">
        <v>0</v>
      </c>
      <c r="N3487" s="122">
        <v>0</v>
      </c>
      <c r="O3487" s="122">
        <v>0</v>
      </c>
      <c r="P3487" s="122">
        <v>0</v>
      </c>
      <c r="Q3487" s="122">
        <v>0</v>
      </c>
      <c r="R3487" s="122">
        <v>0</v>
      </c>
      <c r="S3487" s="122">
        <v>0</v>
      </c>
      <c r="T3487" s="122">
        <v>0</v>
      </c>
      <c r="U3487" s="122">
        <v>0</v>
      </c>
      <c r="V3487" s="122">
        <v>0</v>
      </c>
      <c r="W3487" s="122">
        <v>0</v>
      </c>
      <c r="X3487" s="122">
        <v>0</v>
      </c>
      <c r="Y3487" s="122">
        <v>0</v>
      </c>
      <c r="Z3487" s="122">
        <v>0</v>
      </c>
      <c r="AA3487" s="122">
        <v>0</v>
      </c>
      <c r="AB3487" s="122">
        <v>0</v>
      </c>
      <c r="AC3487" s="122">
        <v>0</v>
      </c>
      <c r="AD3487" s="122">
        <v>0</v>
      </c>
      <c r="AE3487" s="122">
        <v>0</v>
      </c>
      <c r="AF3487" s="122">
        <v>0</v>
      </c>
      <c r="AG3487" s="122">
        <v>0</v>
      </c>
      <c r="AH3487" s="122">
        <v>0</v>
      </c>
      <c r="AI3487" s="122">
        <v>0</v>
      </c>
      <c r="AJ3487" s="122">
        <v>0</v>
      </c>
      <c r="AK3487" s="122">
        <v>0</v>
      </c>
      <c r="AL3487" s="122">
        <v>0</v>
      </c>
    </row>
    <row r="3488" spans="1:38" hidden="1" x14ac:dyDescent="0.25">
      <c r="A3488" s="122" t="s">
        <v>2012</v>
      </c>
      <c r="B3488" s="122">
        <v>1</v>
      </c>
      <c r="C3488" s="122" t="s">
        <v>2206</v>
      </c>
      <c r="D3488" s="122" t="s">
        <v>2100</v>
      </c>
      <c r="E3488" s="122">
        <v>64</v>
      </c>
      <c r="F3488" s="122">
        <v>0</v>
      </c>
      <c r="G3488" s="122">
        <v>0</v>
      </c>
      <c r="H3488" s="122">
        <v>0</v>
      </c>
      <c r="I3488" s="122">
        <v>0</v>
      </c>
      <c r="J3488" s="122">
        <v>0</v>
      </c>
      <c r="K3488" s="122">
        <v>0</v>
      </c>
      <c r="L3488" s="122">
        <v>0</v>
      </c>
      <c r="M3488" s="122">
        <v>0</v>
      </c>
      <c r="N3488" s="122">
        <v>0</v>
      </c>
      <c r="O3488" s="122">
        <v>0</v>
      </c>
      <c r="P3488" s="122">
        <v>0</v>
      </c>
      <c r="Q3488" s="122">
        <v>0</v>
      </c>
      <c r="R3488" s="122">
        <v>0</v>
      </c>
      <c r="S3488" s="122">
        <v>0</v>
      </c>
      <c r="T3488" s="122">
        <v>0</v>
      </c>
      <c r="U3488" s="122">
        <v>0</v>
      </c>
      <c r="V3488" s="122">
        <v>0</v>
      </c>
      <c r="W3488" s="122">
        <v>0</v>
      </c>
      <c r="X3488" s="122">
        <v>0</v>
      </c>
      <c r="Y3488" s="122">
        <v>0</v>
      </c>
      <c r="Z3488" s="122">
        <v>0</v>
      </c>
      <c r="AA3488" s="122">
        <v>0</v>
      </c>
      <c r="AB3488" s="122">
        <v>0</v>
      </c>
      <c r="AC3488" s="122">
        <v>0</v>
      </c>
      <c r="AD3488" s="122">
        <v>0</v>
      </c>
      <c r="AE3488" s="122">
        <v>0</v>
      </c>
      <c r="AF3488" s="122">
        <v>0</v>
      </c>
      <c r="AG3488" s="122">
        <v>0</v>
      </c>
      <c r="AH3488" s="122">
        <v>0</v>
      </c>
      <c r="AI3488" s="122">
        <v>0</v>
      </c>
      <c r="AJ3488" s="122">
        <v>0</v>
      </c>
      <c r="AK3488" s="122">
        <v>0</v>
      </c>
      <c r="AL3488" s="122">
        <v>0</v>
      </c>
    </row>
    <row r="3489" spans="1:38" hidden="1" x14ac:dyDescent="0.25">
      <c r="A3489" s="122" t="s">
        <v>2012</v>
      </c>
      <c r="B3489" s="122">
        <v>1</v>
      </c>
      <c r="C3489" s="122" t="s">
        <v>2206</v>
      </c>
      <c r="D3489" s="122" t="s">
        <v>2101</v>
      </c>
      <c r="E3489" s="122">
        <v>64</v>
      </c>
      <c r="F3489" s="122">
        <v>0</v>
      </c>
      <c r="G3489" s="122">
        <v>0</v>
      </c>
      <c r="H3489" s="122">
        <v>0</v>
      </c>
      <c r="I3489" s="122">
        <v>0</v>
      </c>
      <c r="J3489" s="122">
        <v>0</v>
      </c>
      <c r="K3489" s="122">
        <v>0</v>
      </c>
      <c r="L3489" s="122">
        <v>0</v>
      </c>
      <c r="M3489" s="122">
        <v>0</v>
      </c>
      <c r="N3489" s="122">
        <v>0</v>
      </c>
      <c r="O3489" s="122">
        <v>0</v>
      </c>
      <c r="P3489" s="122">
        <v>0</v>
      </c>
      <c r="Q3489" s="122">
        <v>0</v>
      </c>
      <c r="R3489" s="122">
        <v>0</v>
      </c>
      <c r="S3489" s="122">
        <v>0</v>
      </c>
      <c r="T3489" s="122">
        <v>0</v>
      </c>
      <c r="U3489" s="122">
        <v>0</v>
      </c>
      <c r="V3489" s="122">
        <v>0</v>
      </c>
      <c r="W3489" s="122">
        <v>0</v>
      </c>
      <c r="X3489" s="122">
        <v>0</v>
      </c>
      <c r="Y3489" s="122">
        <v>0</v>
      </c>
      <c r="Z3489" s="122">
        <v>0</v>
      </c>
      <c r="AA3489" s="122">
        <v>0</v>
      </c>
      <c r="AB3489" s="122">
        <v>0</v>
      </c>
      <c r="AC3489" s="122">
        <v>0</v>
      </c>
      <c r="AD3489" s="122">
        <v>0</v>
      </c>
      <c r="AE3489" s="122">
        <v>0</v>
      </c>
      <c r="AF3489" s="122">
        <v>0</v>
      </c>
      <c r="AG3489" s="122">
        <v>0</v>
      </c>
      <c r="AH3489" s="122">
        <v>0</v>
      </c>
      <c r="AI3489" s="122">
        <v>0</v>
      </c>
      <c r="AJ3489" s="122">
        <v>0</v>
      </c>
      <c r="AK3489" s="122">
        <v>0</v>
      </c>
      <c r="AL3489" s="122">
        <v>0</v>
      </c>
    </row>
    <row r="3490" spans="1:38" hidden="1" x14ac:dyDescent="0.25">
      <c r="A3490" s="122" t="s">
        <v>2012</v>
      </c>
      <c r="B3490" s="122">
        <v>1</v>
      </c>
      <c r="C3490" s="122" t="s">
        <v>2206</v>
      </c>
      <c r="D3490" s="122" t="s">
        <v>2102</v>
      </c>
      <c r="E3490" s="122">
        <v>64</v>
      </c>
      <c r="F3490" s="122">
        <v>0</v>
      </c>
      <c r="G3490" s="122">
        <v>0</v>
      </c>
      <c r="H3490" s="122">
        <v>0</v>
      </c>
      <c r="I3490" s="122">
        <v>0</v>
      </c>
      <c r="J3490" s="122">
        <v>0</v>
      </c>
      <c r="K3490" s="122">
        <v>0</v>
      </c>
      <c r="L3490" s="122">
        <v>0</v>
      </c>
      <c r="M3490" s="122">
        <v>0</v>
      </c>
      <c r="N3490" s="122">
        <v>0</v>
      </c>
      <c r="O3490" s="122">
        <v>0</v>
      </c>
      <c r="P3490" s="122">
        <v>0</v>
      </c>
      <c r="Q3490" s="122">
        <v>0</v>
      </c>
      <c r="R3490" s="122">
        <v>0</v>
      </c>
      <c r="S3490" s="122">
        <v>0</v>
      </c>
      <c r="T3490" s="122">
        <v>0</v>
      </c>
      <c r="U3490" s="122">
        <v>0</v>
      </c>
      <c r="V3490" s="122">
        <v>0</v>
      </c>
      <c r="W3490" s="122">
        <v>0</v>
      </c>
      <c r="X3490" s="122">
        <v>0</v>
      </c>
      <c r="Y3490" s="122">
        <v>0</v>
      </c>
      <c r="Z3490" s="122">
        <v>0</v>
      </c>
      <c r="AA3490" s="122">
        <v>0</v>
      </c>
      <c r="AB3490" s="122">
        <v>0</v>
      </c>
      <c r="AC3490" s="122">
        <v>0</v>
      </c>
      <c r="AD3490" s="122">
        <v>0</v>
      </c>
      <c r="AE3490" s="122">
        <v>0</v>
      </c>
      <c r="AF3490" s="122">
        <v>0</v>
      </c>
      <c r="AG3490" s="122">
        <v>0</v>
      </c>
      <c r="AH3490" s="122">
        <v>0</v>
      </c>
      <c r="AI3490" s="122">
        <v>0</v>
      </c>
      <c r="AJ3490" s="122">
        <v>0</v>
      </c>
      <c r="AK3490" s="122">
        <v>0</v>
      </c>
      <c r="AL3490" s="122">
        <v>0</v>
      </c>
    </row>
    <row r="3491" spans="1:38" hidden="1" x14ac:dyDescent="0.25">
      <c r="A3491" s="122" t="s">
        <v>2012</v>
      </c>
      <c r="B3491" s="122">
        <v>1</v>
      </c>
      <c r="C3491" s="122" t="s">
        <v>2206</v>
      </c>
      <c r="D3491" s="122" t="s">
        <v>2103</v>
      </c>
      <c r="E3491" s="122">
        <v>64</v>
      </c>
      <c r="F3491" s="122">
        <v>0.71852649098550003</v>
      </c>
      <c r="G3491" s="122">
        <v>0.71812786325150002</v>
      </c>
      <c r="H3491" s="122">
        <v>0.7370989195255</v>
      </c>
      <c r="I3491" s="122">
        <v>0.74778033086450002</v>
      </c>
      <c r="J3491" s="122">
        <v>0.78943692909399998</v>
      </c>
      <c r="K3491" s="122">
        <v>0.80087935699199997</v>
      </c>
      <c r="L3491" s="122">
        <v>0.83394733948599997</v>
      </c>
      <c r="M3491" s="122">
        <v>0.85466447583100003</v>
      </c>
      <c r="N3491" s="122">
        <v>0.84120345142849995</v>
      </c>
      <c r="O3491" s="122">
        <v>0.81039206429749999</v>
      </c>
      <c r="P3491" s="122">
        <v>0.78892052497200005</v>
      </c>
      <c r="Q3491" s="122">
        <v>0.64088468002200005</v>
      </c>
      <c r="R3491" s="122">
        <v>0.69319206772749997</v>
      </c>
      <c r="S3491" s="122">
        <v>0.65129982614500004</v>
      </c>
      <c r="T3491" s="122">
        <v>0.64586734551650005</v>
      </c>
      <c r="U3491" s="122">
        <v>0.67024361264700005</v>
      </c>
      <c r="V3491" s="122">
        <v>0.65633512861599996</v>
      </c>
      <c r="W3491" s="122">
        <v>0.78167437872550005</v>
      </c>
      <c r="X3491" s="122">
        <v>0.17615901309199999</v>
      </c>
      <c r="Y3491" s="122">
        <v>0.15059781407</v>
      </c>
      <c r="Z3491" s="122">
        <v>0.38485774967500003</v>
      </c>
      <c r="AA3491" s="122">
        <v>0.34824361718449998</v>
      </c>
      <c r="AB3491" s="122">
        <v>0.34306435555699999</v>
      </c>
      <c r="AC3491" s="122">
        <v>0.31969507390450003</v>
      </c>
      <c r="AD3491" s="122">
        <v>0.392198339934</v>
      </c>
      <c r="AE3491" s="122">
        <v>0.48977304507649999</v>
      </c>
      <c r="AF3491" s="122">
        <v>0.42724725699999999</v>
      </c>
      <c r="AG3491" s="122">
        <v>0.33930627165150001</v>
      </c>
      <c r="AH3491" s="122">
        <v>0.23316833316249999</v>
      </c>
      <c r="AI3491" s="122">
        <v>0.241250012855</v>
      </c>
      <c r="AJ3491" s="122">
        <v>0.29981853897150001</v>
      </c>
      <c r="AK3491" s="122">
        <v>0.33264305655800003</v>
      </c>
      <c r="AL3491" s="122">
        <v>0</v>
      </c>
    </row>
    <row r="3492" spans="1:38" hidden="1" x14ac:dyDescent="0.25">
      <c r="A3492" s="122" t="s">
        <v>2012</v>
      </c>
      <c r="B3492" s="122">
        <v>1</v>
      </c>
      <c r="C3492" s="122" t="s">
        <v>2206</v>
      </c>
      <c r="D3492" s="122" t="s">
        <v>2137</v>
      </c>
      <c r="E3492" s="122">
        <v>64</v>
      </c>
      <c r="F3492" s="122">
        <v>0</v>
      </c>
      <c r="G3492" s="122">
        <v>0</v>
      </c>
      <c r="H3492" s="122">
        <v>0</v>
      </c>
      <c r="I3492" s="122">
        <v>0</v>
      </c>
      <c r="J3492" s="122">
        <v>0</v>
      </c>
      <c r="K3492" s="122">
        <v>0</v>
      </c>
      <c r="L3492" s="122">
        <v>0</v>
      </c>
      <c r="M3492" s="122">
        <v>0</v>
      </c>
      <c r="N3492" s="122">
        <v>0</v>
      </c>
      <c r="O3492" s="122">
        <v>0</v>
      </c>
      <c r="P3492" s="122">
        <v>0</v>
      </c>
      <c r="Q3492" s="122">
        <v>0</v>
      </c>
      <c r="R3492" s="122">
        <v>0</v>
      </c>
      <c r="S3492" s="122">
        <v>0</v>
      </c>
      <c r="T3492" s="122">
        <v>0</v>
      </c>
      <c r="U3492" s="122">
        <v>0</v>
      </c>
      <c r="V3492" s="122">
        <v>0</v>
      </c>
      <c r="W3492" s="122">
        <v>0</v>
      </c>
      <c r="X3492" s="122">
        <v>0</v>
      </c>
      <c r="Y3492" s="122">
        <v>0</v>
      </c>
      <c r="Z3492" s="122">
        <v>0</v>
      </c>
      <c r="AA3492" s="122">
        <v>0</v>
      </c>
      <c r="AB3492" s="122">
        <v>0</v>
      </c>
      <c r="AC3492" s="122">
        <v>0</v>
      </c>
      <c r="AD3492" s="122">
        <v>0</v>
      </c>
      <c r="AE3492" s="122">
        <v>0</v>
      </c>
      <c r="AF3492" s="122">
        <v>0</v>
      </c>
      <c r="AG3492" s="122">
        <v>0</v>
      </c>
      <c r="AH3492" s="122">
        <v>0</v>
      </c>
      <c r="AI3492" s="122">
        <v>0</v>
      </c>
      <c r="AJ3492" s="122">
        <v>0</v>
      </c>
      <c r="AK3492" s="122">
        <v>0</v>
      </c>
      <c r="AL3492" s="122">
        <v>0</v>
      </c>
    </row>
    <row r="3493" spans="1:38" hidden="1" x14ac:dyDescent="0.25">
      <c r="A3493" s="122" t="s">
        <v>2012</v>
      </c>
      <c r="B3493" s="122">
        <v>1</v>
      </c>
      <c r="C3493" s="122" t="s">
        <v>2206</v>
      </c>
      <c r="D3493" s="122" t="s">
        <v>2104</v>
      </c>
      <c r="E3493" s="122">
        <v>64</v>
      </c>
      <c r="F3493" s="122">
        <v>1.08577336417</v>
      </c>
      <c r="G3493" s="122">
        <v>1.0851709933589999</v>
      </c>
      <c r="H3493" s="122">
        <v>1.1138383672765</v>
      </c>
      <c r="I3493" s="122">
        <v>1.1299791666285</v>
      </c>
      <c r="J3493" s="122">
        <v>1.192926915053</v>
      </c>
      <c r="K3493" s="122">
        <v>1.2102176950225001</v>
      </c>
      <c r="L3493" s="122">
        <v>1.2601870907865</v>
      </c>
      <c r="M3493" s="122">
        <v>1.2914929856990001</v>
      </c>
      <c r="N3493" s="122">
        <v>1.2711518821545</v>
      </c>
      <c r="O3493" s="122">
        <v>1.2245924527015</v>
      </c>
      <c r="P3493" s="122">
        <v>1.1921465710635</v>
      </c>
      <c r="Q3493" s="122">
        <v>0.96844796093450003</v>
      </c>
      <c r="R3493" s="122">
        <v>1.047490235683</v>
      </c>
      <c r="S3493" s="122">
        <v>0.98418640394949997</v>
      </c>
      <c r="T3493" s="122">
        <v>0.97597732208849997</v>
      </c>
      <c r="U3493" s="122">
        <v>1.0128125702345001</v>
      </c>
      <c r="V3493" s="122">
        <v>0.99179530546299999</v>
      </c>
      <c r="W3493" s="122">
        <v>1.1811968389830001</v>
      </c>
      <c r="X3493" s="122">
        <v>0.87635356743649995</v>
      </c>
      <c r="Y3493" s="122">
        <v>0.7491920470265</v>
      </c>
      <c r="Z3493" s="122">
        <v>1.4944385691285</v>
      </c>
      <c r="AA3493" s="122">
        <v>1.1217468269099999</v>
      </c>
      <c r="AB3493" s="122">
        <v>1.2250598016930001</v>
      </c>
      <c r="AC3493" s="122">
        <v>1.105618380056</v>
      </c>
      <c r="AD3493" s="122">
        <v>0.97457333428049997</v>
      </c>
      <c r="AE3493" s="122">
        <v>1.2094104342145</v>
      </c>
      <c r="AF3493" s="122">
        <v>1.2064263852579999</v>
      </c>
      <c r="AG3493" s="122">
        <v>1.309436276467</v>
      </c>
      <c r="AH3493" s="122">
        <v>1.0265840398315</v>
      </c>
      <c r="AI3493" s="122">
        <v>1.2761396398360001</v>
      </c>
      <c r="AJ3493" s="122">
        <v>1.2602795395874999</v>
      </c>
      <c r="AK3493" s="122">
        <v>0.87014556793849995</v>
      </c>
      <c r="AL3493" s="122">
        <v>0</v>
      </c>
    </row>
    <row r="3494" spans="1:38" hidden="1" x14ac:dyDescent="0.25">
      <c r="A3494" s="122" t="s">
        <v>2012</v>
      </c>
      <c r="B3494" s="122">
        <v>1</v>
      </c>
      <c r="C3494" s="122" t="s">
        <v>2206</v>
      </c>
      <c r="D3494" s="122" t="s">
        <v>2105</v>
      </c>
      <c r="E3494" s="122">
        <v>64</v>
      </c>
      <c r="F3494" s="122">
        <v>0</v>
      </c>
      <c r="G3494" s="122">
        <v>0</v>
      </c>
      <c r="H3494" s="122">
        <v>0</v>
      </c>
      <c r="I3494" s="122">
        <v>0</v>
      </c>
      <c r="J3494" s="122">
        <v>0</v>
      </c>
      <c r="K3494" s="122">
        <v>0</v>
      </c>
      <c r="L3494" s="122">
        <v>0</v>
      </c>
      <c r="M3494" s="122">
        <v>0</v>
      </c>
      <c r="N3494" s="122">
        <v>0</v>
      </c>
      <c r="O3494" s="122">
        <v>0</v>
      </c>
      <c r="P3494" s="122">
        <v>0</v>
      </c>
      <c r="Q3494" s="122">
        <v>0</v>
      </c>
      <c r="R3494" s="122">
        <v>0</v>
      </c>
      <c r="S3494" s="122">
        <v>0</v>
      </c>
      <c r="T3494" s="122">
        <v>0</v>
      </c>
      <c r="U3494" s="122">
        <v>0</v>
      </c>
      <c r="V3494" s="122">
        <v>0</v>
      </c>
      <c r="W3494" s="122">
        <v>0</v>
      </c>
      <c r="X3494" s="122">
        <v>0</v>
      </c>
      <c r="Y3494" s="122">
        <v>0</v>
      </c>
      <c r="Z3494" s="122">
        <v>0</v>
      </c>
      <c r="AA3494" s="122">
        <v>0</v>
      </c>
      <c r="AB3494" s="122">
        <v>0</v>
      </c>
      <c r="AC3494" s="122">
        <v>0</v>
      </c>
      <c r="AD3494" s="122">
        <v>0</v>
      </c>
      <c r="AE3494" s="122">
        <v>0</v>
      </c>
      <c r="AF3494" s="122">
        <v>0</v>
      </c>
      <c r="AG3494" s="122">
        <v>0</v>
      </c>
      <c r="AH3494" s="122">
        <v>0</v>
      </c>
      <c r="AI3494" s="122">
        <v>0</v>
      </c>
      <c r="AJ3494" s="122">
        <v>0</v>
      </c>
      <c r="AK3494" s="122">
        <v>0</v>
      </c>
      <c r="AL3494" s="122">
        <v>0</v>
      </c>
    </row>
    <row r="3495" spans="1:38" hidden="1" x14ac:dyDescent="0.25">
      <c r="A3495" s="122" t="s">
        <v>2012</v>
      </c>
      <c r="B3495" s="122">
        <v>1</v>
      </c>
      <c r="C3495" s="122" t="s">
        <v>2206</v>
      </c>
      <c r="D3495" s="122" t="s">
        <v>2106</v>
      </c>
      <c r="E3495" s="122">
        <v>64</v>
      </c>
      <c r="F3495" s="122">
        <v>0</v>
      </c>
      <c r="G3495" s="122">
        <v>0</v>
      </c>
      <c r="H3495" s="122">
        <v>0</v>
      </c>
      <c r="I3495" s="122">
        <v>0</v>
      </c>
      <c r="J3495" s="122">
        <v>0</v>
      </c>
      <c r="K3495" s="122">
        <v>0</v>
      </c>
      <c r="L3495" s="122">
        <v>0</v>
      </c>
      <c r="M3495" s="122">
        <v>0</v>
      </c>
      <c r="N3495" s="122">
        <v>0</v>
      </c>
      <c r="O3495" s="122">
        <v>0</v>
      </c>
      <c r="P3495" s="122">
        <v>0</v>
      </c>
      <c r="Q3495" s="122">
        <v>0</v>
      </c>
      <c r="R3495" s="122">
        <v>0</v>
      </c>
      <c r="S3495" s="122">
        <v>0</v>
      </c>
      <c r="T3495" s="122">
        <v>0</v>
      </c>
      <c r="U3495" s="122">
        <v>0</v>
      </c>
      <c r="V3495" s="122">
        <v>0</v>
      </c>
      <c r="W3495" s="122">
        <v>0</v>
      </c>
      <c r="X3495" s="122">
        <v>0</v>
      </c>
      <c r="Y3495" s="122">
        <v>0</v>
      </c>
      <c r="Z3495" s="122">
        <v>0</v>
      </c>
      <c r="AA3495" s="122">
        <v>0</v>
      </c>
      <c r="AB3495" s="122">
        <v>0</v>
      </c>
      <c r="AC3495" s="122">
        <v>0</v>
      </c>
      <c r="AD3495" s="122">
        <v>0</v>
      </c>
      <c r="AE3495" s="122">
        <v>0</v>
      </c>
      <c r="AF3495" s="122">
        <v>0</v>
      </c>
      <c r="AG3495" s="122">
        <v>0</v>
      </c>
      <c r="AH3495" s="122">
        <v>0</v>
      </c>
      <c r="AI3495" s="122">
        <v>0</v>
      </c>
      <c r="AJ3495" s="122">
        <v>0</v>
      </c>
      <c r="AK3495" s="122">
        <v>0</v>
      </c>
      <c r="AL3495" s="122">
        <v>0</v>
      </c>
    </row>
    <row r="3496" spans="1:38" hidden="1" x14ac:dyDescent="0.25">
      <c r="A3496" s="122" t="s">
        <v>2012</v>
      </c>
      <c r="B3496" s="122">
        <v>1</v>
      </c>
      <c r="C3496" s="122" t="s">
        <v>2206</v>
      </c>
      <c r="D3496" s="122" t="s">
        <v>2107</v>
      </c>
      <c r="E3496" s="122">
        <v>64</v>
      </c>
      <c r="F3496" s="122">
        <v>0</v>
      </c>
      <c r="G3496" s="122">
        <v>0</v>
      </c>
      <c r="H3496" s="122">
        <v>0</v>
      </c>
      <c r="I3496" s="122">
        <v>0</v>
      </c>
      <c r="J3496" s="122">
        <v>0</v>
      </c>
      <c r="K3496" s="122">
        <v>0</v>
      </c>
      <c r="L3496" s="122">
        <v>0</v>
      </c>
      <c r="M3496" s="122">
        <v>0</v>
      </c>
      <c r="N3496" s="122">
        <v>0</v>
      </c>
      <c r="O3496" s="122">
        <v>0</v>
      </c>
      <c r="P3496" s="122">
        <v>0</v>
      </c>
      <c r="Q3496" s="122">
        <v>0</v>
      </c>
      <c r="R3496" s="122">
        <v>0</v>
      </c>
      <c r="S3496" s="122">
        <v>0</v>
      </c>
      <c r="T3496" s="122">
        <v>0</v>
      </c>
      <c r="U3496" s="122">
        <v>0</v>
      </c>
      <c r="V3496" s="122">
        <v>0</v>
      </c>
      <c r="W3496" s="122">
        <v>0</v>
      </c>
      <c r="X3496" s="122">
        <v>0</v>
      </c>
      <c r="Y3496" s="122">
        <v>0</v>
      </c>
      <c r="Z3496" s="122">
        <v>0</v>
      </c>
      <c r="AA3496" s="122">
        <v>0</v>
      </c>
      <c r="AB3496" s="122">
        <v>0</v>
      </c>
      <c r="AC3496" s="122">
        <v>0</v>
      </c>
      <c r="AD3496" s="122">
        <v>0</v>
      </c>
      <c r="AE3496" s="122">
        <v>0</v>
      </c>
      <c r="AF3496" s="122">
        <v>0</v>
      </c>
      <c r="AG3496" s="122">
        <v>0</v>
      </c>
      <c r="AH3496" s="122">
        <v>0</v>
      </c>
      <c r="AI3496" s="122">
        <v>0</v>
      </c>
      <c r="AJ3496" s="122">
        <v>0</v>
      </c>
      <c r="AK3496" s="122">
        <v>0</v>
      </c>
      <c r="AL3496" s="122">
        <v>0</v>
      </c>
    </row>
    <row r="3497" spans="1:38" hidden="1" x14ac:dyDescent="0.25">
      <c r="A3497" s="122" t="s">
        <v>2012</v>
      </c>
      <c r="B3497" s="122">
        <v>1</v>
      </c>
      <c r="C3497" s="122" t="s">
        <v>2206</v>
      </c>
      <c r="D3497" s="122" t="s">
        <v>475</v>
      </c>
      <c r="E3497" s="122">
        <v>64</v>
      </c>
      <c r="F3497" s="122">
        <v>0</v>
      </c>
      <c r="G3497" s="122">
        <v>0</v>
      </c>
      <c r="H3497" s="122">
        <v>0</v>
      </c>
      <c r="I3497" s="122">
        <v>0</v>
      </c>
      <c r="J3497" s="122">
        <v>0</v>
      </c>
      <c r="K3497" s="122">
        <v>0</v>
      </c>
      <c r="L3497" s="122">
        <v>0</v>
      </c>
      <c r="M3497" s="122">
        <v>0</v>
      </c>
      <c r="N3497" s="122">
        <v>0</v>
      </c>
      <c r="O3497" s="122">
        <v>0</v>
      </c>
      <c r="P3497" s="122">
        <v>0</v>
      </c>
      <c r="Q3497" s="122">
        <v>0</v>
      </c>
      <c r="R3497" s="122">
        <v>0</v>
      </c>
      <c r="S3497" s="122">
        <v>0</v>
      </c>
      <c r="T3497" s="122">
        <v>0</v>
      </c>
      <c r="U3497" s="122">
        <v>0</v>
      </c>
      <c r="V3497" s="122">
        <v>0</v>
      </c>
      <c r="W3497" s="122">
        <v>0</v>
      </c>
      <c r="X3497" s="122">
        <v>7.5557094150000004E-4</v>
      </c>
      <c r="Y3497" s="122">
        <v>6.4593535350000004E-4</v>
      </c>
      <c r="Z3497" s="122">
        <v>1.43178228E-4</v>
      </c>
      <c r="AA3497" s="122">
        <v>1.2441999365E-3</v>
      </c>
      <c r="AB3497" s="122">
        <v>6.8771581000000005E-5</v>
      </c>
      <c r="AC3497" s="122">
        <v>2.38459773E-4</v>
      </c>
      <c r="AD3497" s="122">
        <v>8.8933946999999994E-5</v>
      </c>
      <c r="AE3497" s="122">
        <v>4.6910212549999998E-4</v>
      </c>
      <c r="AF3497" s="122">
        <v>1.273122328E-3</v>
      </c>
      <c r="AG3497" s="122">
        <v>5.9124308999999997E-5</v>
      </c>
      <c r="AH3497" s="122">
        <v>1.4696526349999999E-4</v>
      </c>
      <c r="AI3497" s="122">
        <v>2.0939425500000001E-5</v>
      </c>
      <c r="AJ3497" s="122">
        <v>3.1830064250000002E-4</v>
      </c>
      <c r="AK3497" s="122">
        <v>1.8173731137499999E-2</v>
      </c>
      <c r="AL3497" s="122">
        <v>0</v>
      </c>
    </row>
    <row r="3498" spans="1:38" hidden="1" x14ac:dyDescent="0.25">
      <c r="A3498" s="122" t="s">
        <v>2012</v>
      </c>
      <c r="B3498" s="122">
        <v>1</v>
      </c>
      <c r="C3498" s="122" t="s">
        <v>2206</v>
      </c>
      <c r="D3498" s="122" t="s">
        <v>2108</v>
      </c>
      <c r="E3498" s="122">
        <v>64</v>
      </c>
      <c r="F3498" s="122">
        <v>0</v>
      </c>
      <c r="G3498" s="122">
        <v>0</v>
      </c>
      <c r="H3498" s="122">
        <v>0</v>
      </c>
      <c r="I3498" s="122">
        <v>0</v>
      </c>
      <c r="J3498" s="122">
        <v>0</v>
      </c>
      <c r="K3498" s="122">
        <v>0</v>
      </c>
      <c r="L3498" s="122">
        <v>0</v>
      </c>
      <c r="M3498" s="122">
        <v>0</v>
      </c>
      <c r="N3498" s="122">
        <v>0</v>
      </c>
      <c r="O3498" s="122">
        <v>0</v>
      </c>
      <c r="P3498" s="122">
        <v>0</v>
      </c>
      <c r="Q3498" s="122">
        <v>0</v>
      </c>
      <c r="R3498" s="122">
        <v>0</v>
      </c>
      <c r="S3498" s="122">
        <v>0</v>
      </c>
      <c r="T3498" s="122">
        <v>0</v>
      </c>
      <c r="U3498" s="122">
        <v>0</v>
      </c>
      <c r="V3498" s="122">
        <v>0</v>
      </c>
      <c r="W3498" s="122">
        <v>0</v>
      </c>
      <c r="X3498" s="122">
        <v>0</v>
      </c>
      <c r="Y3498" s="122">
        <v>0</v>
      </c>
      <c r="Z3498" s="122">
        <v>0</v>
      </c>
      <c r="AA3498" s="122">
        <v>0</v>
      </c>
      <c r="AB3498" s="122">
        <v>0</v>
      </c>
      <c r="AC3498" s="122">
        <v>0</v>
      </c>
      <c r="AD3498" s="122">
        <v>0</v>
      </c>
      <c r="AE3498" s="122">
        <v>0</v>
      </c>
      <c r="AF3498" s="122">
        <v>0</v>
      </c>
      <c r="AG3498" s="122">
        <v>0</v>
      </c>
      <c r="AH3498" s="122">
        <v>0</v>
      </c>
      <c r="AI3498" s="122">
        <v>0</v>
      </c>
      <c r="AJ3498" s="122">
        <v>0</v>
      </c>
      <c r="AK3498" s="122">
        <v>0</v>
      </c>
      <c r="AL3498" s="122">
        <v>0</v>
      </c>
    </row>
    <row r="3499" spans="1:38" hidden="1" x14ac:dyDescent="0.25">
      <c r="A3499" s="122" t="s">
        <v>2012</v>
      </c>
      <c r="B3499" s="122">
        <v>1</v>
      </c>
      <c r="C3499" s="122" t="s">
        <v>2206</v>
      </c>
      <c r="D3499" s="122" t="s">
        <v>2109</v>
      </c>
      <c r="E3499" s="122">
        <v>64</v>
      </c>
      <c r="F3499" s="122">
        <v>0</v>
      </c>
      <c r="G3499" s="122">
        <v>0</v>
      </c>
      <c r="H3499" s="122">
        <v>0</v>
      </c>
      <c r="I3499" s="122">
        <v>0</v>
      </c>
      <c r="J3499" s="122">
        <v>0</v>
      </c>
      <c r="K3499" s="122">
        <v>0</v>
      </c>
      <c r="L3499" s="122">
        <v>0</v>
      </c>
      <c r="M3499" s="122">
        <v>0</v>
      </c>
      <c r="N3499" s="122">
        <v>0</v>
      </c>
      <c r="O3499" s="122">
        <v>0</v>
      </c>
      <c r="P3499" s="122">
        <v>0</v>
      </c>
      <c r="Q3499" s="122">
        <v>0</v>
      </c>
      <c r="R3499" s="122">
        <v>0</v>
      </c>
      <c r="S3499" s="122">
        <v>0</v>
      </c>
      <c r="T3499" s="122">
        <v>0</v>
      </c>
      <c r="U3499" s="122">
        <v>0</v>
      </c>
      <c r="V3499" s="122">
        <v>0</v>
      </c>
      <c r="W3499" s="122">
        <v>0</v>
      </c>
      <c r="X3499" s="122">
        <v>8.8079506545999997E-2</v>
      </c>
      <c r="Y3499" s="122">
        <v>7.5298907035000001E-2</v>
      </c>
      <c r="Z3499" s="122">
        <v>0</v>
      </c>
      <c r="AA3499" s="122">
        <v>0</v>
      </c>
      <c r="AB3499" s="122">
        <v>0</v>
      </c>
      <c r="AC3499" s="122">
        <v>0</v>
      </c>
      <c r="AD3499" s="122">
        <v>0</v>
      </c>
      <c r="AE3499" s="122">
        <v>0</v>
      </c>
      <c r="AF3499" s="122">
        <v>0</v>
      </c>
      <c r="AG3499" s="122">
        <v>0</v>
      </c>
      <c r="AH3499" s="122">
        <v>0</v>
      </c>
      <c r="AI3499" s="122">
        <v>0</v>
      </c>
      <c r="AJ3499" s="122">
        <v>0</v>
      </c>
      <c r="AK3499" s="122">
        <v>0</v>
      </c>
      <c r="AL3499" s="122">
        <v>0</v>
      </c>
    </row>
    <row r="3500" spans="1:38" hidden="1" x14ac:dyDescent="0.25">
      <c r="A3500" s="122" t="s">
        <v>2012</v>
      </c>
      <c r="B3500" s="122">
        <v>1</v>
      </c>
      <c r="C3500" s="122" t="s">
        <v>2206</v>
      </c>
      <c r="D3500" s="122" t="s">
        <v>2110</v>
      </c>
      <c r="E3500" s="122">
        <v>64</v>
      </c>
      <c r="F3500" s="122">
        <v>0.15568073971749999</v>
      </c>
      <c r="G3500" s="122">
        <v>0.15559437036099999</v>
      </c>
      <c r="H3500" s="122">
        <v>0.15970476588349999</v>
      </c>
      <c r="I3500" s="122">
        <v>0.1620190716745</v>
      </c>
      <c r="J3500" s="122">
        <v>0.171044667958</v>
      </c>
      <c r="K3500" s="122">
        <v>0.17352386067100001</v>
      </c>
      <c r="L3500" s="122">
        <v>0.18068859022549999</v>
      </c>
      <c r="M3500" s="122">
        <v>0.18517730308700001</v>
      </c>
      <c r="N3500" s="122">
        <v>0.18226074780199999</v>
      </c>
      <c r="O3500" s="122">
        <v>0.1755849472755</v>
      </c>
      <c r="P3500" s="122">
        <v>0.17093278040000001</v>
      </c>
      <c r="Q3500" s="122">
        <v>0.13885834732749999</v>
      </c>
      <c r="R3500" s="122">
        <v>0.1501916146765</v>
      </c>
      <c r="S3500" s="122">
        <v>0.14111496232699999</v>
      </c>
      <c r="T3500" s="122">
        <v>0.13993792486500001</v>
      </c>
      <c r="U3500" s="122">
        <v>0.14521944940949999</v>
      </c>
      <c r="V3500" s="122">
        <v>0.142205944537</v>
      </c>
      <c r="W3500" s="122">
        <v>0.16936278207</v>
      </c>
      <c r="X3500" s="122">
        <v>0</v>
      </c>
      <c r="Y3500" s="122">
        <v>0</v>
      </c>
      <c r="Z3500" s="122">
        <v>0</v>
      </c>
      <c r="AA3500" s="122">
        <v>0</v>
      </c>
      <c r="AB3500" s="122">
        <v>0</v>
      </c>
      <c r="AC3500" s="122">
        <v>0</v>
      </c>
      <c r="AD3500" s="122">
        <v>0</v>
      </c>
      <c r="AE3500" s="122">
        <v>0</v>
      </c>
      <c r="AF3500" s="122">
        <v>0</v>
      </c>
      <c r="AG3500" s="122">
        <v>0</v>
      </c>
      <c r="AH3500" s="122">
        <v>0</v>
      </c>
      <c r="AI3500" s="122">
        <v>0</v>
      </c>
      <c r="AJ3500" s="122">
        <v>0</v>
      </c>
      <c r="AK3500" s="122">
        <v>0</v>
      </c>
      <c r="AL3500" s="122">
        <v>0</v>
      </c>
    </row>
    <row r="3501" spans="1:38" hidden="1" x14ac:dyDescent="0.25">
      <c r="A3501" s="122" t="s">
        <v>2012</v>
      </c>
      <c r="B3501" s="122">
        <v>1</v>
      </c>
      <c r="C3501" s="122" t="s">
        <v>2206</v>
      </c>
      <c r="D3501" s="122" t="s">
        <v>2111</v>
      </c>
      <c r="E3501" s="122">
        <v>64</v>
      </c>
      <c r="F3501" s="122">
        <v>0</v>
      </c>
      <c r="G3501" s="122">
        <v>0</v>
      </c>
      <c r="H3501" s="122">
        <v>0</v>
      </c>
      <c r="I3501" s="122">
        <v>0</v>
      </c>
      <c r="J3501" s="122">
        <v>0</v>
      </c>
      <c r="K3501" s="122">
        <v>0</v>
      </c>
      <c r="L3501" s="122">
        <v>0</v>
      </c>
      <c r="M3501" s="122">
        <v>0</v>
      </c>
      <c r="N3501" s="122">
        <v>0</v>
      </c>
      <c r="O3501" s="122">
        <v>0</v>
      </c>
      <c r="P3501" s="122">
        <v>0</v>
      </c>
      <c r="Q3501" s="122">
        <v>0</v>
      </c>
      <c r="R3501" s="122">
        <v>0</v>
      </c>
      <c r="S3501" s="122">
        <v>0</v>
      </c>
      <c r="T3501" s="122">
        <v>0</v>
      </c>
      <c r="U3501" s="122">
        <v>0</v>
      </c>
      <c r="V3501" s="122">
        <v>0</v>
      </c>
      <c r="W3501" s="122">
        <v>0</v>
      </c>
      <c r="X3501" s="122">
        <v>0</v>
      </c>
      <c r="Y3501" s="122">
        <v>0</v>
      </c>
      <c r="Z3501" s="122">
        <v>0</v>
      </c>
      <c r="AA3501" s="122">
        <v>0</v>
      </c>
      <c r="AB3501" s="122">
        <v>0</v>
      </c>
      <c r="AC3501" s="122">
        <v>0</v>
      </c>
      <c r="AD3501" s="122">
        <v>0</v>
      </c>
      <c r="AE3501" s="122">
        <v>0</v>
      </c>
      <c r="AF3501" s="122">
        <v>0</v>
      </c>
      <c r="AG3501" s="122">
        <v>0</v>
      </c>
      <c r="AH3501" s="122">
        <v>0</v>
      </c>
      <c r="AI3501" s="122">
        <v>0</v>
      </c>
      <c r="AJ3501" s="122">
        <v>0</v>
      </c>
      <c r="AK3501" s="122">
        <v>0</v>
      </c>
      <c r="AL3501" s="122">
        <v>0</v>
      </c>
    </row>
    <row r="3502" spans="1:38" hidden="1" x14ac:dyDescent="0.25">
      <c r="A3502" s="122" t="s">
        <v>2012</v>
      </c>
      <c r="B3502" s="122">
        <v>1</v>
      </c>
      <c r="C3502" s="122" t="s">
        <v>2206</v>
      </c>
      <c r="D3502" s="122" t="s">
        <v>2112</v>
      </c>
      <c r="E3502" s="122">
        <v>64</v>
      </c>
      <c r="F3502" s="122">
        <v>0</v>
      </c>
      <c r="G3502" s="122">
        <v>0</v>
      </c>
      <c r="H3502" s="122">
        <v>0</v>
      </c>
      <c r="I3502" s="122">
        <v>0</v>
      </c>
      <c r="J3502" s="122">
        <v>0</v>
      </c>
      <c r="K3502" s="122">
        <v>0</v>
      </c>
      <c r="L3502" s="122">
        <v>0</v>
      </c>
      <c r="M3502" s="122">
        <v>0</v>
      </c>
      <c r="N3502" s="122">
        <v>0</v>
      </c>
      <c r="O3502" s="122">
        <v>0</v>
      </c>
      <c r="P3502" s="122">
        <v>0</v>
      </c>
      <c r="Q3502" s="122">
        <v>0</v>
      </c>
      <c r="R3502" s="122">
        <v>0</v>
      </c>
      <c r="S3502" s="122">
        <v>0</v>
      </c>
      <c r="T3502" s="122">
        <v>0</v>
      </c>
      <c r="U3502" s="122">
        <v>0</v>
      </c>
      <c r="V3502" s="122">
        <v>0</v>
      </c>
      <c r="W3502" s="122">
        <v>0</v>
      </c>
      <c r="X3502" s="122">
        <v>0</v>
      </c>
      <c r="Y3502" s="122">
        <v>0</v>
      </c>
      <c r="Z3502" s="122">
        <v>0</v>
      </c>
      <c r="AA3502" s="122">
        <v>0</v>
      </c>
      <c r="AB3502" s="122">
        <v>0</v>
      </c>
      <c r="AC3502" s="122">
        <v>0</v>
      </c>
      <c r="AD3502" s="122">
        <v>0</v>
      </c>
      <c r="AE3502" s="122">
        <v>0</v>
      </c>
      <c r="AF3502" s="122">
        <v>0</v>
      </c>
      <c r="AG3502" s="122">
        <v>0</v>
      </c>
      <c r="AH3502" s="122">
        <v>0</v>
      </c>
      <c r="AI3502" s="122">
        <v>0</v>
      </c>
      <c r="AJ3502" s="122">
        <v>0</v>
      </c>
      <c r="AK3502" s="122">
        <v>0</v>
      </c>
      <c r="AL3502" s="122">
        <v>0</v>
      </c>
    </row>
    <row r="3503" spans="1:38" hidden="1" x14ac:dyDescent="0.25">
      <c r="A3503" s="122" t="s">
        <v>2012</v>
      </c>
      <c r="B3503" s="122">
        <v>1</v>
      </c>
      <c r="C3503" s="122" t="s">
        <v>2206</v>
      </c>
      <c r="D3503" s="122" t="s">
        <v>2113</v>
      </c>
      <c r="E3503" s="122">
        <v>64</v>
      </c>
      <c r="F3503" s="122">
        <v>0</v>
      </c>
      <c r="G3503" s="122">
        <v>0</v>
      </c>
      <c r="H3503" s="122">
        <v>0</v>
      </c>
      <c r="I3503" s="122">
        <v>0</v>
      </c>
      <c r="J3503" s="122">
        <v>0</v>
      </c>
      <c r="K3503" s="122">
        <v>0</v>
      </c>
      <c r="L3503" s="122">
        <v>0</v>
      </c>
      <c r="M3503" s="122">
        <v>0</v>
      </c>
      <c r="N3503" s="122">
        <v>0</v>
      </c>
      <c r="O3503" s="122">
        <v>0</v>
      </c>
      <c r="P3503" s="122">
        <v>0</v>
      </c>
      <c r="Q3503" s="122">
        <v>0</v>
      </c>
      <c r="R3503" s="122">
        <v>0</v>
      </c>
      <c r="S3503" s="122">
        <v>0</v>
      </c>
      <c r="T3503" s="122">
        <v>0</v>
      </c>
      <c r="U3503" s="122">
        <v>0</v>
      </c>
      <c r="V3503" s="122">
        <v>0</v>
      </c>
      <c r="W3503" s="122">
        <v>0</v>
      </c>
      <c r="X3503" s="122">
        <v>0.53489197014550005</v>
      </c>
      <c r="Y3503" s="122">
        <v>0.45727754748850002</v>
      </c>
      <c r="Z3503" s="122">
        <v>0.25385233078050001</v>
      </c>
      <c r="AA3503" s="122">
        <v>0.34667116026400002</v>
      </c>
      <c r="AB3503" s="122">
        <v>0.32958425404300001</v>
      </c>
      <c r="AC3503" s="122">
        <v>0.32153899062399999</v>
      </c>
      <c r="AD3503" s="122">
        <v>0.37350871132800001</v>
      </c>
      <c r="AE3503" s="122">
        <v>0.201478220633</v>
      </c>
      <c r="AF3503" s="122">
        <v>0.26314962000999997</v>
      </c>
      <c r="AG3503" s="122">
        <v>0.25900365046349999</v>
      </c>
      <c r="AH3503" s="122">
        <v>0.28554827866299998</v>
      </c>
      <c r="AI3503" s="122">
        <v>0.19335581571400001</v>
      </c>
      <c r="AJ3503" s="122">
        <v>0.26202562213899999</v>
      </c>
      <c r="AK3503" s="122">
        <v>0.38586826248849998</v>
      </c>
      <c r="AL3503" s="122">
        <v>0</v>
      </c>
    </row>
    <row r="3504" spans="1:38" hidden="1" x14ac:dyDescent="0.25">
      <c r="A3504" s="122" t="s">
        <v>2012</v>
      </c>
      <c r="B3504" s="122">
        <v>1</v>
      </c>
      <c r="C3504" s="122" t="s">
        <v>2206</v>
      </c>
      <c r="D3504" s="122" t="s">
        <v>2114</v>
      </c>
      <c r="E3504" s="122">
        <v>64</v>
      </c>
      <c r="F3504" s="122">
        <v>1.2230917602189999</v>
      </c>
      <c r="G3504" s="122">
        <v>1.2224132072345</v>
      </c>
      <c r="H3504" s="122">
        <v>1.2547061607909999</v>
      </c>
      <c r="I3504" s="122">
        <v>1.2728882965095001</v>
      </c>
      <c r="J3504" s="122">
        <v>1.343797083721</v>
      </c>
      <c r="K3504" s="122">
        <v>1.3632746387879999</v>
      </c>
      <c r="L3504" s="122">
        <v>1.4195636934695</v>
      </c>
      <c r="M3504" s="122">
        <v>1.4548288633085</v>
      </c>
      <c r="N3504" s="122">
        <v>1.4319152084255</v>
      </c>
      <c r="O3504" s="122">
        <v>1.3794673805515001</v>
      </c>
      <c r="P3504" s="122">
        <v>1.3429180491735</v>
      </c>
      <c r="Q3504" s="122">
        <v>1.0909281442230001</v>
      </c>
      <c r="R3504" s="122">
        <v>1.1799669419445</v>
      </c>
      <c r="S3504" s="122">
        <v>1.1086570374035001</v>
      </c>
      <c r="T3504" s="122">
        <v>1.0994097481355001</v>
      </c>
      <c r="U3504" s="122">
        <v>1.1409035717580001</v>
      </c>
      <c r="V3504" s="122">
        <v>1.1172282411550001</v>
      </c>
      <c r="W3504" s="122">
        <v>1.3305834980335001</v>
      </c>
      <c r="X3504" s="122">
        <v>0.86441363420950001</v>
      </c>
      <c r="Y3504" s="122">
        <v>0.73898463376750001</v>
      </c>
      <c r="Z3504" s="122">
        <v>1.0462218061074999</v>
      </c>
      <c r="AA3504" s="122">
        <v>1.2806841019665001</v>
      </c>
      <c r="AB3504" s="122">
        <v>1.3301242525035</v>
      </c>
      <c r="AC3504" s="122">
        <v>1.4155979172715001</v>
      </c>
      <c r="AD3504" s="122">
        <v>1.5425274711770001</v>
      </c>
      <c r="AE3504" s="122">
        <v>1.6320773069029999</v>
      </c>
      <c r="AF3504" s="122">
        <v>1.5084715539489999</v>
      </c>
      <c r="AG3504" s="122">
        <v>1.7565679779079999</v>
      </c>
      <c r="AH3504" s="122">
        <v>1.7958129261739999</v>
      </c>
      <c r="AI3504" s="122">
        <v>1.5570569162195</v>
      </c>
      <c r="AJ3504" s="122">
        <v>1.627885438694</v>
      </c>
      <c r="AK3504" s="122">
        <v>1.0103083089455001</v>
      </c>
      <c r="AL3504" s="122">
        <v>0</v>
      </c>
    </row>
    <row r="3505" spans="1:38" hidden="1" x14ac:dyDescent="0.25">
      <c r="A3505" s="122" t="s">
        <v>2012</v>
      </c>
      <c r="B3505" s="122">
        <v>1</v>
      </c>
      <c r="C3505" s="122" t="s">
        <v>2206</v>
      </c>
      <c r="D3505" s="122" t="s">
        <v>2115</v>
      </c>
      <c r="E3505" s="122">
        <v>64</v>
      </c>
      <c r="F3505" s="122">
        <v>0</v>
      </c>
      <c r="G3505" s="122">
        <v>0</v>
      </c>
      <c r="H3505" s="122">
        <v>0</v>
      </c>
      <c r="I3505" s="122">
        <v>0</v>
      </c>
      <c r="J3505" s="122">
        <v>0</v>
      </c>
      <c r="K3505" s="122">
        <v>0</v>
      </c>
      <c r="L3505" s="122">
        <v>0</v>
      </c>
      <c r="M3505" s="122">
        <v>0</v>
      </c>
      <c r="N3505" s="122">
        <v>0</v>
      </c>
      <c r="O3505" s="122">
        <v>0</v>
      </c>
      <c r="P3505" s="122">
        <v>0</v>
      </c>
      <c r="Q3505" s="122">
        <v>0</v>
      </c>
      <c r="R3505" s="122">
        <v>0</v>
      </c>
      <c r="S3505" s="122">
        <v>0</v>
      </c>
      <c r="T3505" s="122">
        <v>0</v>
      </c>
      <c r="U3505" s="122">
        <v>0</v>
      </c>
      <c r="V3505" s="122">
        <v>0</v>
      </c>
      <c r="W3505" s="122">
        <v>0</v>
      </c>
      <c r="X3505" s="122">
        <v>1.6820639415000001E-3</v>
      </c>
      <c r="Y3505" s="122">
        <v>1.437991442E-3</v>
      </c>
      <c r="Z3505" s="122">
        <v>3.9771727350000001E-4</v>
      </c>
      <c r="AA3505" s="122">
        <v>3.706127555E-4</v>
      </c>
      <c r="AB3505" s="122">
        <v>6.6920025999999994E-5</v>
      </c>
      <c r="AC3505" s="122">
        <v>1.4281091150000001E-4</v>
      </c>
      <c r="AD3505" s="122">
        <v>2.0209835449999999E-4</v>
      </c>
      <c r="AE3505" s="122">
        <v>1.9211159099999999E-4</v>
      </c>
      <c r="AF3505" s="122">
        <v>6.376461535E-4</v>
      </c>
      <c r="AG3505" s="122">
        <v>6.17869177E-4</v>
      </c>
      <c r="AH3505" s="122">
        <v>6.8381235999999998E-4</v>
      </c>
      <c r="AI3505" s="122">
        <v>2.8502222870000001E-3</v>
      </c>
      <c r="AJ3505" s="122">
        <v>1.6659535579999999E-3</v>
      </c>
      <c r="AK3505" s="122">
        <v>1.3430126860000001E-2</v>
      </c>
      <c r="AL3505" s="122">
        <v>0</v>
      </c>
    </row>
    <row r="3506" spans="1:38" hidden="1" x14ac:dyDescent="0.25">
      <c r="A3506" s="122" t="s">
        <v>2012</v>
      </c>
      <c r="B3506" s="122">
        <v>1</v>
      </c>
      <c r="C3506" s="122" t="s">
        <v>2206</v>
      </c>
      <c r="D3506" s="122" t="s">
        <v>2116</v>
      </c>
      <c r="E3506" s="122">
        <v>64</v>
      </c>
      <c r="F3506" s="122">
        <v>0.14370529818649999</v>
      </c>
      <c r="G3506" s="122">
        <v>0.143625572645</v>
      </c>
      <c r="H3506" s="122">
        <v>0.1474197838945</v>
      </c>
      <c r="I3506" s="122">
        <v>0.14955606618350001</v>
      </c>
      <c r="J3506" s="122">
        <v>0.15788738581350001</v>
      </c>
      <c r="K3506" s="122">
        <v>0.160175871409</v>
      </c>
      <c r="L3506" s="122">
        <v>0.16678946790249999</v>
      </c>
      <c r="M3506" s="122">
        <v>0.17093289517150001</v>
      </c>
      <c r="N3506" s="122">
        <v>0.168240690291</v>
      </c>
      <c r="O3506" s="122">
        <v>0.1620784128595</v>
      </c>
      <c r="P3506" s="122">
        <v>0.15778410500500001</v>
      </c>
      <c r="Q3506" s="122">
        <v>0.12817693601499999</v>
      </c>
      <c r="R3506" s="122">
        <v>0.13863841354549999</v>
      </c>
      <c r="S3506" s="122">
        <v>0.13025996522899999</v>
      </c>
      <c r="T3506" s="122">
        <v>0.12917346909800001</v>
      </c>
      <c r="U3506" s="122">
        <v>0.13404872254</v>
      </c>
      <c r="V3506" s="122">
        <v>0.13126702572849999</v>
      </c>
      <c r="W3506" s="122">
        <v>0.1563348757345</v>
      </c>
      <c r="X3506" s="122">
        <v>0.65092243259600002</v>
      </c>
      <c r="Y3506" s="122">
        <v>0.55647164322450005</v>
      </c>
      <c r="Z3506" s="122">
        <v>0.14234566414399999</v>
      </c>
      <c r="AA3506" s="122">
        <v>6.3215945093000006E-2</v>
      </c>
      <c r="AB3506" s="122">
        <v>1.9308942139000002E-2</v>
      </c>
      <c r="AC3506" s="122">
        <v>1.62762045205E-2</v>
      </c>
      <c r="AD3506" s="122">
        <v>2.3024837116999999E-2</v>
      </c>
      <c r="AE3506" s="122">
        <v>8.4253217284999994E-3</v>
      </c>
      <c r="AF3506" s="122">
        <v>0</v>
      </c>
      <c r="AG3506" s="122">
        <v>0</v>
      </c>
      <c r="AH3506" s="122">
        <v>0</v>
      </c>
      <c r="AI3506" s="122">
        <v>0</v>
      </c>
      <c r="AJ3506" s="122">
        <v>0</v>
      </c>
      <c r="AK3506" s="122">
        <v>0</v>
      </c>
      <c r="AL3506" s="122">
        <v>0</v>
      </c>
    </row>
    <row r="3507" spans="1:38" hidden="1" x14ac:dyDescent="0.25">
      <c r="A3507" s="122" t="s">
        <v>2012</v>
      </c>
      <c r="B3507" s="122">
        <v>1</v>
      </c>
      <c r="C3507" s="122" t="s">
        <v>2206</v>
      </c>
      <c r="D3507" s="122" t="s">
        <v>2138</v>
      </c>
      <c r="E3507" s="122">
        <v>64</v>
      </c>
      <c r="F3507" s="122">
        <v>0</v>
      </c>
      <c r="G3507" s="122">
        <v>0</v>
      </c>
      <c r="H3507" s="122">
        <v>0</v>
      </c>
      <c r="I3507" s="122">
        <v>0</v>
      </c>
      <c r="J3507" s="122">
        <v>0</v>
      </c>
      <c r="K3507" s="122">
        <v>0</v>
      </c>
      <c r="L3507" s="122">
        <v>0</v>
      </c>
      <c r="M3507" s="122">
        <v>0</v>
      </c>
      <c r="N3507" s="122">
        <v>0</v>
      </c>
      <c r="O3507" s="122">
        <v>0</v>
      </c>
      <c r="P3507" s="122">
        <v>0</v>
      </c>
      <c r="Q3507" s="122">
        <v>0</v>
      </c>
      <c r="R3507" s="122">
        <v>0</v>
      </c>
      <c r="S3507" s="122">
        <v>0</v>
      </c>
      <c r="T3507" s="122">
        <v>0</v>
      </c>
      <c r="U3507" s="122">
        <v>0</v>
      </c>
      <c r="V3507" s="122">
        <v>0</v>
      </c>
      <c r="W3507" s="122">
        <v>0</v>
      </c>
      <c r="X3507" s="122">
        <v>0</v>
      </c>
      <c r="Y3507" s="122">
        <v>0</v>
      </c>
      <c r="Z3507" s="122">
        <v>0</v>
      </c>
      <c r="AA3507" s="122">
        <v>0</v>
      </c>
      <c r="AB3507" s="122">
        <v>0</v>
      </c>
      <c r="AC3507" s="122">
        <v>0</v>
      </c>
      <c r="AD3507" s="122">
        <v>0</v>
      </c>
      <c r="AE3507" s="122">
        <v>0</v>
      </c>
      <c r="AF3507" s="122">
        <v>0</v>
      </c>
      <c r="AG3507" s="122">
        <v>0</v>
      </c>
      <c r="AH3507" s="122">
        <v>0</v>
      </c>
      <c r="AI3507" s="122">
        <v>0</v>
      </c>
      <c r="AJ3507" s="122">
        <v>0</v>
      </c>
      <c r="AK3507" s="122">
        <v>0</v>
      </c>
      <c r="AL3507" s="122">
        <v>0</v>
      </c>
    </row>
    <row r="3508" spans="1:38" hidden="1" x14ac:dyDescent="0.25">
      <c r="A3508" s="122" t="s">
        <v>2012</v>
      </c>
      <c r="B3508" s="122">
        <v>1</v>
      </c>
      <c r="C3508" s="122" t="s">
        <v>2206</v>
      </c>
      <c r="D3508" s="122" t="s">
        <v>2117</v>
      </c>
      <c r="E3508" s="122">
        <v>64</v>
      </c>
      <c r="F3508" s="122">
        <v>0</v>
      </c>
      <c r="G3508" s="122">
        <v>0</v>
      </c>
      <c r="H3508" s="122">
        <v>0</v>
      </c>
      <c r="I3508" s="122">
        <v>0</v>
      </c>
      <c r="J3508" s="122">
        <v>0</v>
      </c>
      <c r="K3508" s="122">
        <v>0</v>
      </c>
      <c r="L3508" s="122">
        <v>0</v>
      </c>
      <c r="M3508" s="122">
        <v>0</v>
      </c>
      <c r="N3508" s="122">
        <v>0</v>
      </c>
      <c r="O3508" s="122">
        <v>0</v>
      </c>
      <c r="P3508" s="122">
        <v>0</v>
      </c>
      <c r="Q3508" s="122">
        <v>0</v>
      </c>
      <c r="R3508" s="122">
        <v>0</v>
      </c>
      <c r="S3508" s="122">
        <v>0</v>
      </c>
      <c r="T3508" s="122">
        <v>0</v>
      </c>
      <c r="U3508" s="122">
        <v>0</v>
      </c>
      <c r="V3508" s="122">
        <v>0</v>
      </c>
      <c r="W3508" s="122">
        <v>0</v>
      </c>
      <c r="X3508" s="122">
        <v>0</v>
      </c>
      <c r="Y3508" s="122">
        <v>0</v>
      </c>
      <c r="Z3508" s="122">
        <v>0</v>
      </c>
      <c r="AA3508" s="122">
        <v>0</v>
      </c>
      <c r="AB3508" s="122">
        <v>0</v>
      </c>
      <c r="AC3508" s="122">
        <v>0</v>
      </c>
      <c r="AD3508" s="122">
        <v>0</v>
      </c>
      <c r="AE3508" s="122">
        <v>0</v>
      </c>
      <c r="AF3508" s="122">
        <v>0</v>
      </c>
      <c r="AG3508" s="122">
        <v>0</v>
      </c>
      <c r="AH3508" s="122">
        <v>0</v>
      </c>
      <c r="AI3508" s="122">
        <v>0</v>
      </c>
      <c r="AJ3508" s="122">
        <v>0</v>
      </c>
      <c r="AK3508" s="122">
        <v>0</v>
      </c>
      <c r="AL3508" s="122">
        <v>0</v>
      </c>
    </row>
    <row r="3509" spans="1:38" hidden="1" x14ac:dyDescent="0.25">
      <c r="A3509" s="122" t="s">
        <v>2012</v>
      </c>
      <c r="B3509" s="122">
        <v>1</v>
      </c>
      <c r="C3509" s="122" t="s">
        <v>2206</v>
      </c>
      <c r="D3509" s="122" t="s">
        <v>2118</v>
      </c>
      <c r="E3509" s="122">
        <v>64</v>
      </c>
      <c r="F3509" s="122">
        <v>0</v>
      </c>
      <c r="G3509" s="122">
        <v>0</v>
      </c>
      <c r="H3509" s="122">
        <v>0</v>
      </c>
      <c r="I3509" s="122">
        <v>0</v>
      </c>
      <c r="J3509" s="122">
        <v>0</v>
      </c>
      <c r="K3509" s="122">
        <v>0</v>
      </c>
      <c r="L3509" s="122">
        <v>0</v>
      </c>
      <c r="M3509" s="122">
        <v>0</v>
      </c>
      <c r="N3509" s="122">
        <v>0</v>
      </c>
      <c r="O3509" s="122">
        <v>0</v>
      </c>
      <c r="P3509" s="122">
        <v>0</v>
      </c>
      <c r="Q3509" s="122">
        <v>0</v>
      </c>
      <c r="R3509" s="122">
        <v>0</v>
      </c>
      <c r="S3509" s="122">
        <v>0</v>
      </c>
      <c r="T3509" s="122">
        <v>0</v>
      </c>
      <c r="U3509" s="122">
        <v>0</v>
      </c>
      <c r="V3509" s="122">
        <v>0</v>
      </c>
      <c r="W3509" s="122">
        <v>0</v>
      </c>
      <c r="X3509" s="122">
        <v>0</v>
      </c>
      <c r="Y3509" s="122">
        <v>0</v>
      </c>
      <c r="Z3509" s="122">
        <v>0</v>
      </c>
      <c r="AA3509" s="122">
        <v>0</v>
      </c>
      <c r="AB3509" s="122">
        <v>0</v>
      </c>
      <c r="AC3509" s="122">
        <v>0</v>
      </c>
      <c r="AD3509" s="122">
        <v>0</v>
      </c>
      <c r="AE3509" s="122">
        <v>0</v>
      </c>
      <c r="AF3509" s="122">
        <v>0</v>
      </c>
      <c r="AG3509" s="122">
        <v>0</v>
      </c>
      <c r="AH3509" s="122">
        <v>0</v>
      </c>
      <c r="AI3509" s="122">
        <v>0</v>
      </c>
      <c r="AJ3509" s="122">
        <v>0</v>
      </c>
      <c r="AK3509" s="122">
        <v>0</v>
      </c>
      <c r="AL3509" s="122">
        <v>0</v>
      </c>
    </row>
    <row r="3510" spans="1:38" hidden="1" x14ac:dyDescent="0.25">
      <c r="A3510" s="122" t="s">
        <v>2012</v>
      </c>
      <c r="B3510" s="122">
        <v>1</v>
      </c>
      <c r="C3510" s="122" t="s">
        <v>2206</v>
      </c>
      <c r="D3510" s="122" t="s">
        <v>2119</v>
      </c>
      <c r="E3510" s="122">
        <v>64</v>
      </c>
      <c r="F3510" s="122">
        <v>0</v>
      </c>
      <c r="G3510" s="122">
        <v>0</v>
      </c>
      <c r="H3510" s="122">
        <v>0</v>
      </c>
      <c r="I3510" s="122">
        <v>0</v>
      </c>
      <c r="J3510" s="122">
        <v>0</v>
      </c>
      <c r="K3510" s="122">
        <v>0</v>
      </c>
      <c r="L3510" s="122">
        <v>0</v>
      </c>
      <c r="M3510" s="122">
        <v>0</v>
      </c>
      <c r="N3510" s="122">
        <v>0</v>
      </c>
      <c r="O3510" s="122">
        <v>0</v>
      </c>
      <c r="P3510" s="122">
        <v>0</v>
      </c>
      <c r="Q3510" s="122">
        <v>0</v>
      </c>
      <c r="R3510" s="122">
        <v>0</v>
      </c>
      <c r="S3510" s="122">
        <v>0</v>
      </c>
      <c r="T3510" s="122">
        <v>0</v>
      </c>
      <c r="U3510" s="122">
        <v>0</v>
      </c>
      <c r="V3510" s="122">
        <v>0</v>
      </c>
      <c r="W3510" s="122">
        <v>0</v>
      </c>
      <c r="X3510" s="122">
        <v>0</v>
      </c>
      <c r="Y3510" s="122">
        <v>0</v>
      </c>
      <c r="Z3510" s="122">
        <v>0</v>
      </c>
      <c r="AA3510" s="122">
        <v>0</v>
      </c>
      <c r="AB3510" s="122">
        <v>0</v>
      </c>
      <c r="AC3510" s="122">
        <v>0</v>
      </c>
      <c r="AD3510" s="122">
        <v>0</v>
      </c>
      <c r="AE3510" s="122">
        <v>0</v>
      </c>
      <c r="AF3510" s="122">
        <v>0</v>
      </c>
      <c r="AG3510" s="122">
        <v>0</v>
      </c>
      <c r="AH3510" s="122">
        <v>0</v>
      </c>
      <c r="AI3510" s="122">
        <v>0</v>
      </c>
      <c r="AJ3510" s="122">
        <v>0</v>
      </c>
      <c r="AK3510" s="122">
        <v>0</v>
      </c>
      <c r="AL3510" s="122">
        <v>0</v>
      </c>
    </row>
    <row r="3511" spans="1:38" hidden="1" x14ac:dyDescent="0.25">
      <c r="A3511" s="122" t="s">
        <v>2012</v>
      </c>
      <c r="B3511" s="122">
        <v>1</v>
      </c>
      <c r="C3511" s="122" t="s">
        <v>2206</v>
      </c>
      <c r="D3511" s="122" t="s">
        <v>2120</v>
      </c>
      <c r="E3511" s="122">
        <v>64</v>
      </c>
      <c r="F3511" s="122">
        <v>0.25148427185950001</v>
      </c>
      <c r="G3511" s="122">
        <v>0.25134475214200003</v>
      </c>
      <c r="H3511" s="122">
        <v>0.25798462182199999</v>
      </c>
      <c r="I3511" s="122">
        <v>0.261723115788</v>
      </c>
      <c r="J3511" s="122">
        <v>0.276302925167</v>
      </c>
      <c r="K3511" s="122">
        <v>0.28030777495249998</v>
      </c>
      <c r="L3511" s="122">
        <v>0.29188156883600003</v>
      </c>
      <c r="M3511" s="122">
        <v>0.29913256654350001</v>
      </c>
      <c r="N3511" s="122">
        <v>0.29442120799600002</v>
      </c>
      <c r="O3511" s="122">
        <v>0.28363722249750001</v>
      </c>
      <c r="P3511" s="122">
        <v>0.27612218374550002</v>
      </c>
      <c r="Q3511" s="122">
        <v>0.224309638013</v>
      </c>
      <c r="R3511" s="122">
        <v>0.24261722369800001</v>
      </c>
      <c r="S3511" s="122">
        <v>0.227954939164</v>
      </c>
      <c r="T3511" s="122">
        <v>0.2260535709215</v>
      </c>
      <c r="U3511" s="122">
        <v>0.2345852644185</v>
      </c>
      <c r="V3511" s="122">
        <v>0.22971729500499999</v>
      </c>
      <c r="W3511" s="122">
        <v>0.2735860325685</v>
      </c>
      <c r="X3511" s="122">
        <v>0</v>
      </c>
      <c r="Y3511" s="122">
        <v>0</v>
      </c>
      <c r="Z3511" s="122">
        <v>0</v>
      </c>
      <c r="AA3511" s="122">
        <v>0</v>
      </c>
      <c r="AB3511" s="122">
        <v>0</v>
      </c>
      <c r="AC3511" s="122">
        <v>0</v>
      </c>
      <c r="AD3511" s="122">
        <v>0</v>
      </c>
      <c r="AE3511" s="122">
        <v>0</v>
      </c>
      <c r="AF3511" s="122">
        <v>8.6668337449999995E-4</v>
      </c>
      <c r="AG3511" s="122">
        <v>5.7788762000000001E-5</v>
      </c>
      <c r="AH3511" s="122">
        <v>1.3587255960000001E-3</v>
      </c>
      <c r="AI3511" s="122">
        <v>3.1785266000000002E-5</v>
      </c>
      <c r="AJ3511" s="122">
        <v>2.3248703340000001E-3</v>
      </c>
      <c r="AK3511" s="122">
        <v>3.5013784850000001E-4</v>
      </c>
      <c r="AL3511" s="122">
        <v>0</v>
      </c>
    </row>
    <row r="3512" spans="1:38" hidden="1" x14ac:dyDescent="0.25">
      <c r="A3512" s="122" t="s">
        <v>2012</v>
      </c>
      <c r="B3512" s="122">
        <v>1</v>
      </c>
      <c r="C3512" s="122" t="s">
        <v>2206</v>
      </c>
      <c r="D3512" s="122" t="s">
        <v>2121</v>
      </c>
      <c r="E3512" s="122">
        <v>64</v>
      </c>
      <c r="F3512" s="122">
        <v>1.052242127915</v>
      </c>
      <c r="G3512" s="122">
        <v>1.051658359733</v>
      </c>
      <c r="H3512" s="122">
        <v>1.0794404177020001</v>
      </c>
      <c r="I3512" s="122">
        <v>1.0950827511795</v>
      </c>
      <c r="J3512" s="122">
        <v>1.1560865250325001</v>
      </c>
      <c r="K3512" s="122">
        <v>1.1728433250200001</v>
      </c>
      <c r="L3512" s="122">
        <v>1.2212695482980001</v>
      </c>
      <c r="M3512" s="122">
        <v>1.2516086434985001</v>
      </c>
      <c r="N3512" s="122">
        <v>1.2318957211024999</v>
      </c>
      <c r="O3512" s="122">
        <v>1.1867741563684999</v>
      </c>
      <c r="P3512" s="122">
        <v>1.1553302799045</v>
      </c>
      <c r="Q3512" s="122">
        <v>0.93854000918000002</v>
      </c>
      <c r="R3512" s="122">
        <v>1.0151412725215001</v>
      </c>
      <c r="S3512" s="122">
        <v>0.95379241206450005</v>
      </c>
      <c r="T3512" s="122">
        <v>0.945836845978</v>
      </c>
      <c r="U3512" s="122">
        <v>0.98153453498400001</v>
      </c>
      <c r="V3512" s="122">
        <v>0.96116633280450003</v>
      </c>
      <c r="W3512" s="122">
        <v>1.1447187013125</v>
      </c>
      <c r="X3512" s="122">
        <v>0.7927155588875</v>
      </c>
      <c r="Y3512" s="122">
        <v>0.67769016334150001</v>
      </c>
      <c r="Z3512" s="122">
        <v>1.0233875316300001</v>
      </c>
      <c r="AA3512" s="122">
        <v>0.79596128307449998</v>
      </c>
      <c r="AB3512" s="122">
        <v>0.73339647247600004</v>
      </c>
      <c r="AC3512" s="122">
        <v>0.71352490777699995</v>
      </c>
      <c r="AD3512" s="122">
        <v>0.92121761969250004</v>
      </c>
      <c r="AE3512" s="122">
        <v>0.8175185483895</v>
      </c>
      <c r="AF3512" s="122">
        <v>0.69095767689999998</v>
      </c>
      <c r="AG3512" s="122">
        <v>0.48872704121049998</v>
      </c>
      <c r="AH3512" s="122">
        <v>0.56240239717850005</v>
      </c>
      <c r="AI3512" s="122">
        <v>0.67925771654300005</v>
      </c>
      <c r="AJ3512" s="122">
        <v>0.57258938076599997</v>
      </c>
      <c r="AK3512" s="122">
        <v>0.51606295676000002</v>
      </c>
      <c r="AL3512" s="122">
        <v>0</v>
      </c>
    </row>
    <row r="3513" spans="1:38" hidden="1" x14ac:dyDescent="0.25">
      <c r="A3513" s="122" t="s">
        <v>2012</v>
      </c>
      <c r="B3513" s="122">
        <v>1</v>
      </c>
      <c r="C3513" s="122" t="s">
        <v>2206</v>
      </c>
      <c r="D3513" s="122" t="s">
        <v>2139</v>
      </c>
      <c r="E3513" s="122">
        <v>64</v>
      </c>
      <c r="F3513" s="122">
        <v>0</v>
      </c>
      <c r="G3513" s="122">
        <v>0</v>
      </c>
      <c r="H3513" s="122">
        <v>0</v>
      </c>
      <c r="I3513" s="122">
        <v>0</v>
      </c>
      <c r="J3513" s="122">
        <v>0</v>
      </c>
      <c r="K3513" s="122">
        <v>0</v>
      </c>
      <c r="L3513" s="122">
        <v>0</v>
      </c>
      <c r="M3513" s="122">
        <v>0</v>
      </c>
      <c r="N3513" s="122">
        <v>0</v>
      </c>
      <c r="O3513" s="122">
        <v>0</v>
      </c>
      <c r="P3513" s="122">
        <v>0</v>
      </c>
      <c r="Q3513" s="122">
        <v>0</v>
      </c>
      <c r="R3513" s="122">
        <v>0</v>
      </c>
      <c r="S3513" s="122">
        <v>0</v>
      </c>
      <c r="T3513" s="122">
        <v>0</v>
      </c>
      <c r="U3513" s="122">
        <v>0</v>
      </c>
      <c r="V3513" s="122">
        <v>0</v>
      </c>
      <c r="W3513" s="122">
        <v>0</v>
      </c>
      <c r="X3513" s="122">
        <v>0</v>
      </c>
      <c r="Y3513" s="122">
        <v>0</v>
      </c>
      <c r="Z3513" s="122">
        <v>0</v>
      </c>
      <c r="AA3513" s="122">
        <v>0</v>
      </c>
      <c r="AB3513" s="122">
        <v>0</v>
      </c>
      <c r="AC3513" s="122">
        <v>0</v>
      </c>
      <c r="AD3513" s="122">
        <v>0</v>
      </c>
      <c r="AE3513" s="122">
        <v>0</v>
      </c>
      <c r="AF3513" s="122">
        <v>0</v>
      </c>
      <c r="AG3513" s="122">
        <v>0</v>
      </c>
      <c r="AH3513" s="122">
        <v>0</v>
      </c>
      <c r="AI3513" s="122">
        <v>0</v>
      </c>
      <c r="AJ3513" s="122">
        <v>0</v>
      </c>
      <c r="AK3513" s="122">
        <v>0</v>
      </c>
      <c r="AL3513" s="122">
        <v>0</v>
      </c>
    </row>
    <row r="3514" spans="1:38" hidden="1" x14ac:dyDescent="0.25">
      <c r="A3514" s="122" t="s">
        <v>2012</v>
      </c>
      <c r="B3514" s="122">
        <v>1</v>
      </c>
      <c r="C3514" s="122" t="s">
        <v>2206</v>
      </c>
      <c r="D3514" s="122" t="s">
        <v>2122</v>
      </c>
      <c r="E3514" s="122">
        <v>64</v>
      </c>
      <c r="F3514" s="122">
        <v>0</v>
      </c>
      <c r="G3514" s="122">
        <v>0</v>
      </c>
      <c r="H3514" s="122">
        <v>0</v>
      </c>
      <c r="I3514" s="122">
        <v>0</v>
      </c>
      <c r="J3514" s="122">
        <v>0</v>
      </c>
      <c r="K3514" s="122">
        <v>0</v>
      </c>
      <c r="L3514" s="122">
        <v>0</v>
      </c>
      <c r="M3514" s="122">
        <v>0</v>
      </c>
      <c r="N3514" s="122">
        <v>0</v>
      </c>
      <c r="O3514" s="122">
        <v>0</v>
      </c>
      <c r="P3514" s="122">
        <v>0</v>
      </c>
      <c r="Q3514" s="122">
        <v>0</v>
      </c>
      <c r="R3514" s="122">
        <v>0</v>
      </c>
      <c r="S3514" s="122">
        <v>0</v>
      </c>
      <c r="T3514" s="122">
        <v>0</v>
      </c>
      <c r="U3514" s="122">
        <v>0</v>
      </c>
      <c r="V3514" s="122">
        <v>0</v>
      </c>
      <c r="W3514" s="122">
        <v>0</v>
      </c>
      <c r="X3514" s="122">
        <v>8.8079506545999997E-2</v>
      </c>
      <c r="Y3514" s="122">
        <v>7.5298907035000001E-2</v>
      </c>
      <c r="Z3514" s="122">
        <v>6.7296414351000006E-2</v>
      </c>
      <c r="AA3514" s="122">
        <v>7.5597057978499999E-2</v>
      </c>
      <c r="AB3514" s="122">
        <v>6.9549222546000003E-2</v>
      </c>
      <c r="AC3514" s="122">
        <v>6.6617712940000004E-2</v>
      </c>
      <c r="AD3514" s="122">
        <v>7.6415808735999999E-2</v>
      </c>
      <c r="AE3514" s="122">
        <v>5.0980166899500003E-2</v>
      </c>
      <c r="AF3514" s="122">
        <v>3.6650891488500002E-2</v>
      </c>
      <c r="AG3514" s="122">
        <v>0</v>
      </c>
      <c r="AH3514" s="122">
        <v>0</v>
      </c>
      <c r="AI3514" s="122">
        <v>0</v>
      </c>
      <c r="AJ3514" s="122">
        <v>0</v>
      </c>
      <c r="AK3514" s="122">
        <v>0</v>
      </c>
      <c r="AL3514" s="122">
        <v>0</v>
      </c>
    </row>
    <row r="3515" spans="1:38" hidden="1" x14ac:dyDescent="0.25">
      <c r="A3515" s="122" t="s">
        <v>2012</v>
      </c>
      <c r="B3515" s="122">
        <v>1</v>
      </c>
      <c r="C3515" s="122" t="s">
        <v>2206</v>
      </c>
      <c r="D3515" s="122" t="s">
        <v>2123</v>
      </c>
      <c r="E3515" s="122">
        <v>64</v>
      </c>
      <c r="F3515" s="122">
        <v>0</v>
      </c>
      <c r="G3515" s="122">
        <v>0</v>
      </c>
      <c r="H3515" s="122">
        <v>0</v>
      </c>
      <c r="I3515" s="122">
        <v>0</v>
      </c>
      <c r="J3515" s="122">
        <v>0</v>
      </c>
      <c r="K3515" s="122">
        <v>0</v>
      </c>
      <c r="L3515" s="122">
        <v>0</v>
      </c>
      <c r="M3515" s="122">
        <v>0</v>
      </c>
      <c r="N3515" s="122">
        <v>0</v>
      </c>
      <c r="O3515" s="122">
        <v>0</v>
      </c>
      <c r="P3515" s="122">
        <v>0</v>
      </c>
      <c r="Q3515" s="122">
        <v>0</v>
      </c>
      <c r="R3515" s="122">
        <v>0</v>
      </c>
      <c r="S3515" s="122">
        <v>0</v>
      </c>
      <c r="T3515" s="122">
        <v>0</v>
      </c>
      <c r="U3515" s="122">
        <v>0</v>
      </c>
      <c r="V3515" s="122">
        <v>0</v>
      </c>
      <c r="W3515" s="122">
        <v>0</v>
      </c>
      <c r="X3515" s="122">
        <v>0</v>
      </c>
      <c r="Y3515" s="122">
        <v>0</v>
      </c>
      <c r="Z3515" s="122">
        <v>3.9252043588000003E-2</v>
      </c>
      <c r="AA3515" s="122">
        <v>1.5306306295999999E-2</v>
      </c>
      <c r="AB3515" s="122">
        <v>7.5687417174999999E-3</v>
      </c>
      <c r="AC3515" s="122">
        <v>0</v>
      </c>
      <c r="AD3515" s="122">
        <v>0</v>
      </c>
      <c r="AE3515" s="122">
        <v>0</v>
      </c>
      <c r="AF3515" s="122">
        <v>0</v>
      </c>
      <c r="AG3515" s="122">
        <v>0</v>
      </c>
      <c r="AH3515" s="122">
        <v>0</v>
      </c>
      <c r="AI3515" s="122">
        <v>0</v>
      </c>
      <c r="AJ3515" s="122">
        <v>0</v>
      </c>
      <c r="AK3515" s="122">
        <v>0</v>
      </c>
      <c r="AL3515" s="122">
        <v>0</v>
      </c>
    </row>
    <row r="3516" spans="1:38" hidden="1" x14ac:dyDescent="0.25">
      <c r="A3516" s="122" t="s">
        <v>2012</v>
      </c>
      <c r="B3516" s="122">
        <v>1</v>
      </c>
      <c r="C3516" s="122" t="s">
        <v>2206</v>
      </c>
      <c r="D3516" s="122" t="s">
        <v>2140</v>
      </c>
      <c r="E3516" s="122">
        <v>64</v>
      </c>
      <c r="F3516" s="122">
        <v>0</v>
      </c>
      <c r="G3516" s="122">
        <v>0</v>
      </c>
      <c r="H3516" s="122">
        <v>0</v>
      </c>
      <c r="I3516" s="122">
        <v>0</v>
      </c>
      <c r="J3516" s="122">
        <v>0</v>
      </c>
      <c r="K3516" s="122">
        <v>0</v>
      </c>
      <c r="L3516" s="122">
        <v>0</v>
      </c>
      <c r="M3516" s="122">
        <v>0</v>
      </c>
      <c r="N3516" s="122">
        <v>0</v>
      </c>
      <c r="O3516" s="122">
        <v>0</v>
      </c>
      <c r="P3516" s="122">
        <v>0</v>
      </c>
      <c r="Q3516" s="122">
        <v>0</v>
      </c>
      <c r="R3516" s="122">
        <v>0</v>
      </c>
      <c r="S3516" s="122">
        <v>0</v>
      </c>
      <c r="T3516" s="122">
        <v>0</v>
      </c>
      <c r="U3516" s="122">
        <v>0</v>
      </c>
      <c r="V3516" s="122">
        <v>0</v>
      </c>
      <c r="W3516" s="122">
        <v>0</v>
      </c>
      <c r="X3516" s="122">
        <v>0</v>
      </c>
      <c r="Y3516" s="122">
        <v>0</v>
      </c>
      <c r="Z3516" s="122">
        <v>0</v>
      </c>
      <c r="AA3516" s="122">
        <v>0</v>
      </c>
      <c r="AB3516" s="122">
        <v>0</v>
      </c>
      <c r="AC3516" s="122">
        <v>0</v>
      </c>
      <c r="AD3516" s="122">
        <v>0</v>
      </c>
      <c r="AE3516" s="122">
        <v>0</v>
      </c>
      <c r="AF3516" s="122">
        <v>0</v>
      </c>
      <c r="AG3516" s="122">
        <v>0</v>
      </c>
      <c r="AH3516" s="122">
        <v>0</v>
      </c>
      <c r="AI3516" s="122">
        <v>0</v>
      </c>
      <c r="AJ3516" s="122">
        <v>0</v>
      </c>
      <c r="AK3516" s="122">
        <v>0</v>
      </c>
      <c r="AL3516" s="122">
        <v>0</v>
      </c>
    </row>
    <row r="3517" spans="1:38" hidden="1" x14ac:dyDescent="0.25">
      <c r="A3517" s="122" t="s">
        <v>2012</v>
      </c>
      <c r="B3517" s="122">
        <v>1</v>
      </c>
      <c r="C3517" s="122" t="s">
        <v>2206</v>
      </c>
      <c r="D3517" s="122" t="s">
        <v>2124</v>
      </c>
      <c r="E3517" s="122">
        <v>64</v>
      </c>
      <c r="F3517" s="122">
        <v>0</v>
      </c>
      <c r="G3517" s="122">
        <v>0</v>
      </c>
      <c r="H3517" s="122">
        <v>0</v>
      </c>
      <c r="I3517" s="122">
        <v>0</v>
      </c>
      <c r="J3517" s="122">
        <v>0</v>
      </c>
      <c r="K3517" s="122">
        <v>0</v>
      </c>
      <c r="L3517" s="122">
        <v>0</v>
      </c>
      <c r="M3517" s="122">
        <v>0</v>
      </c>
      <c r="N3517" s="122">
        <v>0</v>
      </c>
      <c r="O3517" s="122">
        <v>0</v>
      </c>
      <c r="P3517" s="122">
        <v>0</v>
      </c>
      <c r="Q3517" s="122">
        <v>0</v>
      </c>
      <c r="R3517" s="122">
        <v>0</v>
      </c>
      <c r="S3517" s="122">
        <v>0</v>
      </c>
      <c r="T3517" s="122">
        <v>0</v>
      </c>
      <c r="U3517" s="122">
        <v>0</v>
      </c>
      <c r="V3517" s="122">
        <v>0</v>
      </c>
      <c r="W3517" s="122">
        <v>0</v>
      </c>
      <c r="X3517" s="122">
        <v>0</v>
      </c>
      <c r="Y3517" s="122">
        <v>0</v>
      </c>
      <c r="Z3517" s="122">
        <v>0</v>
      </c>
      <c r="AA3517" s="122">
        <v>0</v>
      </c>
      <c r="AB3517" s="122">
        <v>0</v>
      </c>
      <c r="AC3517" s="122">
        <v>0</v>
      </c>
      <c r="AD3517" s="122">
        <v>0</v>
      </c>
      <c r="AE3517" s="122">
        <v>0</v>
      </c>
      <c r="AF3517" s="122">
        <v>0</v>
      </c>
      <c r="AG3517" s="122">
        <v>0</v>
      </c>
      <c r="AH3517" s="122">
        <v>0</v>
      </c>
      <c r="AI3517" s="122">
        <v>0</v>
      </c>
      <c r="AJ3517" s="122">
        <v>0</v>
      </c>
      <c r="AK3517" s="122">
        <v>0</v>
      </c>
      <c r="AL3517" s="122">
        <v>0</v>
      </c>
    </row>
    <row r="3518" spans="1:38" hidden="1" x14ac:dyDescent="0.25">
      <c r="A3518" s="122" t="s">
        <v>2012</v>
      </c>
      <c r="B3518" s="122">
        <v>1</v>
      </c>
      <c r="C3518" s="122" t="s">
        <v>2206</v>
      </c>
      <c r="D3518" s="122" t="s">
        <v>2125</v>
      </c>
      <c r="E3518" s="122">
        <v>64</v>
      </c>
      <c r="F3518" s="122">
        <v>0.4390995222645</v>
      </c>
      <c r="G3518" s="122">
        <v>0.43885591642999999</v>
      </c>
      <c r="H3518" s="122">
        <v>0.45044933971149997</v>
      </c>
      <c r="I3518" s="122">
        <v>0.45697686884249999</v>
      </c>
      <c r="J3518" s="122">
        <v>0.48243367887900002</v>
      </c>
      <c r="K3518" s="122">
        <v>0.4894262737085</v>
      </c>
      <c r="L3518" s="122">
        <v>0.50963448523849997</v>
      </c>
      <c r="M3518" s="122">
        <v>0.52229495746700005</v>
      </c>
      <c r="N3518" s="122">
        <v>0.51406877587150002</v>
      </c>
      <c r="O3518" s="122">
        <v>0.49523959484699998</v>
      </c>
      <c r="P3518" s="122">
        <v>0.48211809859400001</v>
      </c>
      <c r="Q3518" s="122">
        <v>0.39165174889350002</v>
      </c>
      <c r="R3518" s="122">
        <v>0.42361737471499999</v>
      </c>
      <c r="S3518" s="122">
        <v>0.39801656041900002</v>
      </c>
      <c r="T3518" s="122">
        <v>0.39469671114749999</v>
      </c>
      <c r="U3518" s="122">
        <v>0.40959331883099998</v>
      </c>
      <c r="V3518" s="122">
        <v>0.40109368969800002</v>
      </c>
      <c r="W3518" s="122">
        <v>0.47768989811149998</v>
      </c>
      <c r="X3518" s="122">
        <v>0.263102794616</v>
      </c>
      <c r="Y3518" s="122">
        <v>0.2249257931965</v>
      </c>
      <c r="Z3518" s="122">
        <v>6.3796502349500003E-2</v>
      </c>
      <c r="AA3518" s="122">
        <v>9.2891436913000003E-2</v>
      </c>
      <c r="AB3518" s="122">
        <v>0.1235243284975</v>
      </c>
      <c r="AC3518" s="122">
        <v>0.13054347995750001</v>
      </c>
      <c r="AD3518" s="122">
        <v>0.1104392535795</v>
      </c>
      <c r="AE3518" s="122">
        <v>0.12904981151200001</v>
      </c>
      <c r="AF3518" s="122">
        <v>0.126125188832</v>
      </c>
      <c r="AG3518" s="122">
        <v>0.11578252079199999</v>
      </c>
      <c r="AH3518" s="122">
        <v>9.6381909905999999E-2</v>
      </c>
      <c r="AI3518" s="122">
        <v>0.119222390074</v>
      </c>
      <c r="AJ3518" s="122">
        <v>0.11934478019149999</v>
      </c>
      <c r="AK3518" s="122">
        <v>0.156759940796</v>
      </c>
      <c r="AL3518" s="122">
        <v>0</v>
      </c>
    </row>
    <row r="3519" spans="1:38" hidden="1" x14ac:dyDescent="0.25">
      <c r="A3519" s="122" t="s">
        <v>2012</v>
      </c>
      <c r="B3519" s="122">
        <v>1</v>
      </c>
      <c r="C3519" s="122" t="s">
        <v>2206</v>
      </c>
      <c r="D3519" s="122" t="s">
        <v>2126</v>
      </c>
      <c r="E3519" s="122">
        <v>64</v>
      </c>
      <c r="F3519" s="122">
        <v>0.3193451071135</v>
      </c>
      <c r="G3519" s="122">
        <v>0.31916793921699999</v>
      </c>
      <c r="H3519" s="122">
        <v>0.32759951979500002</v>
      </c>
      <c r="I3519" s="122">
        <v>0.33234681372050001</v>
      </c>
      <c r="J3519" s="122">
        <v>0.35086085738099998</v>
      </c>
      <c r="K3519" s="122">
        <v>0.35594638087649999</v>
      </c>
      <c r="L3519" s="122">
        <v>0.37064326200850001</v>
      </c>
      <c r="M3519" s="122">
        <v>0.379850878153</v>
      </c>
      <c r="N3519" s="122">
        <v>0.373868200629</v>
      </c>
      <c r="O3519" s="122">
        <v>0.36017425079299997</v>
      </c>
      <c r="P3519" s="122">
        <v>0.350631344432</v>
      </c>
      <c r="Q3519" s="122">
        <v>0.28483763555649999</v>
      </c>
      <c r="R3519" s="122">
        <v>0.3080853634315</v>
      </c>
      <c r="S3519" s="122">
        <v>0.28946658941249997</v>
      </c>
      <c r="T3519" s="122">
        <v>0.28705215355699998</v>
      </c>
      <c r="U3519" s="122">
        <v>0.29788605005649998</v>
      </c>
      <c r="V3519" s="122">
        <v>0.29170450161299999</v>
      </c>
      <c r="W3519" s="122">
        <v>0.34741083499499997</v>
      </c>
      <c r="X3519" s="122">
        <v>0</v>
      </c>
      <c r="Y3519" s="122">
        <v>0</v>
      </c>
      <c r="Z3519" s="122">
        <v>0</v>
      </c>
      <c r="AA3519" s="122">
        <v>0</v>
      </c>
      <c r="AB3519" s="122">
        <v>0</v>
      </c>
      <c r="AC3519" s="122">
        <v>0</v>
      </c>
      <c r="AD3519" s="122">
        <v>0</v>
      </c>
      <c r="AE3519" s="122">
        <v>0</v>
      </c>
      <c r="AF3519" s="122">
        <v>0</v>
      </c>
      <c r="AG3519" s="122">
        <v>0</v>
      </c>
      <c r="AH3519" s="122">
        <v>0</v>
      </c>
      <c r="AI3519" s="122">
        <v>0</v>
      </c>
      <c r="AJ3519" s="122">
        <v>0</v>
      </c>
      <c r="AK3519" s="122">
        <v>0</v>
      </c>
      <c r="AL3519" s="122">
        <v>0</v>
      </c>
    </row>
    <row r="3520" spans="1:38" hidden="1" x14ac:dyDescent="0.25">
      <c r="A3520" s="122" t="s">
        <v>2012</v>
      </c>
      <c r="B3520" s="122">
        <v>1</v>
      </c>
      <c r="C3520" s="122" t="s">
        <v>2206</v>
      </c>
      <c r="D3520" s="122" t="s">
        <v>2127</v>
      </c>
      <c r="E3520" s="122">
        <v>64</v>
      </c>
      <c r="F3520" s="122">
        <v>0</v>
      </c>
      <c r="G3520" s="122">
        <v>0</v>
      </c>
      <c r="H3520" s="122">
        <v>0</v>
      </c>
      <c r="I3520" s="122">
        <v>0</v>
      </c>
      <c r="J3520" s="122">
        <v>0</v>
      </c>
      <c r="K3520" s="122">
        <v>0</v>
      </c>
      <c r="L3520" s="122">
        <v>0</v>
      </c>
      <c r="M3520" s="122">
        <v>0</v>
      </c>
      <c r="N3520" s="122">
        <v>0</v>
      </c>
      <c r="O3520" s="122">
        <v>0</v>
      </c>
      <c r="P3520" s="122">
        <v>0</v>
      </c>
      <c r="Q3520" s="122">
        <v>0</v>
      </c>
      <c r="R3520" s="122">
        <v>0</v>
      </c>
      <c r="S3520" s="122">
        <v>0</v>
      </c>
      <c r="T3520" s="122">
        <v>0</v>
      </c>
      <c r="U3520" s="122">
        <v>0</v>
      </c>
      <c r="V3520" s="122">
        <v>0</v>
      </c>
      <c r="W3520" s="122">
        <v>0</v>
      </c>
      <c r="X3520" s="122">
        <v>0</v>
      </c>
      <c r="Y3520" s="122">
        <v>0</v>
      </c>
      <c r="Z3520" s="122">
        <v>0</v>
      </c>
      <c r="AA3520" s="122">
        <v>0</v>
      </c>
      <c r="AB3520" s="122">
        <v>0</v>
      </c>
      <c r="AC3520" s="122">
        <v>0</v>
      </c>
      <c r="AD3520" s="122">
        <v>0</v>
      </c>
      <c r="AE3520" s="122">
        <v>0</v>
      </c>
      <c r="AF3520" s="122">
        <v>0</v>
      </c>
      <c r="AG3520" s="122">
        <v>0</v>
      </c>
      <c r="AH3520" s="122">
        <v>0</v>
      </c>
      <c r="AI3520" s="122">
        <v>0</v>
      </c>
      <c r="AJ3520" s="122">
        <v>0</v>
      </c>
      <c r="AK3520" s="122">
        <v>0</v>
      </c>
      <c r="AL3520" s="122">
        <v>0</v>
      </c>
    </row>
    <row r="3521" spans="1:38" hidden="1" x14ac:dyDescent="0.25">
      <c r="A3521" s="122" t="s">
        <v>2012</v>
      </c>
      <c r="B3521" s="122">
        <v>1</v>
      </c>
      <c r="C3521" s="122" t="s">
        <v>2206</v>
      </c>
      <c r="D3521" s="122" t="s">
        <v>2128</v>
      </c>
      <c r="E3521" s="122">
        <v>64</v>
      </c>
      <c r="F3521" s="122">
        <v>0</v>
      </c>
      <c r="G3521" s="122">
        <v>0</v>
      </c>
      <c r="H3521" s="122">
        <v>0</v>
      </c>
      <c r="I3521" s="122">
        <v>0</v>
      </c>
      <c r="J3521" s="122">
        <v>0</v>
      </c>
      <c r="K3521" s="122">
        <v>0</v>
      </c>
      <c r="L3521" s="122">
        <v>0</v>
      </c>
      <c r="M3521" s="122">
        <v>0</v>
      </c>
      <c r="N3521" s="122">
        <v>0</v>
      </c>
      <c r="O3521" s="122">
        <v>0</v>
      </c>
      <c r="P3521" s="122">
        <v>0</v>
      </c>
      <c r="Q3521" s="122">
        <v>0</v>
      </c>
      <c r="R3521" s="122">
        <v>0</v>
      </c>
      <c r="S3521" s="122">
        <v>0</v>
      </c>
      <c r="T3521" s="122">
        <v>0</v>
      </c>
      <c r="U3521" s="122">
        <v>0</v>
      </c>
      <c r="V3521" s="122">
        <v>0</v>
      </c>
      <c r="W3521" s="122">
        <v>0</v>
      </c>
      <c r="X3521" s="122">
        <v>0.37682473619899998</v>
      </c>
      <c r="Y3521" s="122">
        <v>0.3221463413415</v>
      </c>
      <c r="Z3521" s="122">
        <v>7.8159398867000004E-2</v>
      </c>
      <c r="AA3521" s="122">
        <v>2.2392951400999998E-2</v>
      </c>
      <c r="AB3521" s="122">
        <v>8.6488587181500001E-2</v>
      </c>
      <c r="AC3521" s="122">
        <v>0.155844062265</v>
      </c>
      <c r="AD3521" s="122">
        <v>0.125917006369</v>
      </c>
      <c r="AE3521" s="122">
        <v>0.13022374683099999</v>
      </c>
      <c r="AF3521" s="122">
        <v>5.2881863794999998E-2</v>
      </c>
      <c r="AG3521" s="122">
        <v>6.8159928537499997E-2</v>
      </c>
      <c r="AH3521" s="122">
        <v>1.9662514811500002E-2</v>
      </c>
      <c r="AI3521" s="122">
        <v>4.8088775192999998E-2</v>
      </c>
      <c r="AJ3521" s="122">
        <v>4.6108418241499999E-2</v>
      </c>
      <c r="AK3521" s="122">
        <v>6.3315058882499997E-2</v>
      </c>
      <c r="AL3521" s="122">
        <v>0</v>
      </c>
    </row>
    <row r="3522" spans="1:38" hidden="1" x14ac:dyDescent="0.25">
      <c r="A3522" s="122" t="s">
        <v>2016</v>
      </c>
      <c r="B3522" s="122">
        <v>1</v>
      </c>
      <c r="C3522" s="122" t="s">
        <v>2207</v>
      </c>
      <c r="D3522" s="122" t="s">
        <v>2080</v>
      </c>
      <c r="E3522" s="122">
        <v>65</v>
      </c>
      <c r="F3522" s="122">
        <v>4.0363615450000001E-2</v>
      </c>
      <c r="G3522" s="122">
        <v>4.1979782875000003E-2</v>
      </c>
      <c r="H3522" s="122">
        <v>4.3602119579499998E-2</v>
      </c>
      <c r="I3522" s="122">
        <v>4.4542528206500002E-2</v>
      </c>
      <c r="J3522" s="122">
        <v>4.5486792291999999E-2</v>
      </c>
      <c r="K3522" s="122">
        <v>4.5125871567E-2</v>
      </c>
      <c r="L3522" s="122">
        <v>4.5775665293999998E-2</v>
      </c>
      <c r="M3522" s="122">
        <v>4.5764236109000003E-2</v>
      </c>
      <c r="N3522" s="122">
        <v>4.6883305138999999E-2</v>
      </c>
      <c r="O3522" s="122">
        <v>4.8116528298500001E-2</v>
      </c>
      <c r="P3522" s="122">
        <v>4.8349234815499999E-2</v>
      </c>
      <c r="Q3522" s="122">
        <v>4.7644190390500003E-2</v>
      </c>
      <c r="R3522" s="122">
        <v>4.8364932885499999E-2</v>
      </c>
      <c r="S3522" s="122">
        <v>4.8856060724500001E-2</v>
      </c>
      <c r="T3522" s="122">
        <v>4.9725111953499997E-2</v>
      </c>
      <c r="U3522" s="122">
        <v>4.9618901888E-2</v>
      </c>
      <c r="V3522" s="122">
        <v>5.0609869864999997E-2</v>
      </c>
      <c r="W3522" s="122">
        <v>5.0511025713E-2</v>
      </c>
      <c r="X3522" s="122">
        <v>5.0220960926499997E-2</v>
      </c>
      <c r="Y3522" s="122">
        <v>5.0382534792E-2</v>
      </c>
      <c r="Z3522" s="122">
        <v>5.1591041878499999E-2</v>
      </c>
      <c r="AA3522" s="122">
        <v>5.2192942526500002E-2</v>
      </c>
      <c r="AB3522" s="122">
        <v>5.3912370805500001E-2</v>
      </c>
      <c r="AC3522" s="122">
        <v>5.3654433506E-2</v>
      </c>
      <c r="AD3522" s="122">
        <v>5.4010430398500002E-2</v>
      </c>
      <c r="AE3522" s="122">
        <v>5.3352953102500003E-2</v>
      </c>
      <c r="AF3522" s="122">
        <v>5.3978377058499998E-2</v>
      </c>
      <c r="AG3522" s="122">
        <v>5.4080327089999998E-2</v>
      </c>
      <c r="AH3522" s="122">
        <v>5.4530956621999999E-2</v>
      </c>
      <c r="AI3522" s="122">
        <v>5.4129668499999999E-2</v>
      </c>
      <c r="AJ3522" s="122">
        <v>5.2626880635999997E-2</v>
      </c>
      <c r="AK3522" s="122">
        <v>5.2676153331499997E-2</v>
      </c>
      <c r="AL3522" s="122">
        <v>0</v>
      </c>
    </row>
    <row r="3523" spans="1:38" hidden="1" x14ac:dyDescent="0.25">
      <c r="A3523" s="122" t="s">
        <v>2016</v>
      </c>
      <c r="B3523" s="122">
        <v>1</v>
      </c>
      <c r="C3523" s="122" t="s">
        <v>2207</v>
      </c>
      <c r="D3523" s="122" t="s">
        <v>2081</v>
      </c>
      <c r="E3523" s="122">
        <v>65</v>
      </c>
      <c r="F3523" s="122">
        <v>0.21194256787499999</v>
      </c>
      <c r="G3523" s="122">
        <v>0.21606442016899999</v>
      </c>
      <c r="H3523" s="122">
        <v>0.22178785953499999</v>
      </c>
      <c r="I3523" s="122">
        <v>0.2252773720355</v>
      </c>
      <c r="J3523" s="122">
        <v>0.23196806654249999</v>
      </c>
      <c r="K3523" s="122">
        <v>0.232614394679</v>
      </c>
      <c r="L3523" s="122">
        <v>0.23585040942499999</v>
      </c>
      <c r="M3523" s="122">
        <v>0.23637087732199999</v>
      </c>
      <c r="N3523" s="122">
        <v>0.24126190602850001</v>
      </c>
      <c r="O3523" s="122">
        <v>0.24775602321750001</v>
      </c>
      <c r="P3523" s="122">
        <v>0.2495219384855</v>
      </c>
      <c r="Q3523" s="122">
        <v>0.24566966099250001</v>
      </c>
      <c r="R3523" s="122">
        <v>0.24768404632900001</v>
      </c>
      <c r="S3523" s="122">
        <v>0.24998136991299999</v>
      </c>
      <c r="T3523" s="122">
        <v>0.25287789527900001</v>
      </c>
      <c r="U3523" s="122">
        <v>0.25228847793300002</v>
      </c>
      <c r="V3523" s="122">
        <v>0.25896909790849998</v>
      </c>
      <c r="W3523" s="122">
        <v>0.26046982735849999</v>
      </c>
      <c r="X3523" s="122">
        <v>0.258030474136</v>
      </c>
      <c r="Y3523" s="122">
        <v>0.2557018719925</v>
      </c>
      <c r="Z3523" s="122">
        <v>0.26013593888600001</v>
      </c>
      <c r="AA3523" s="122">
        <v>0.26233946036700001</v>
      </c>
      <c r="AB3523" s="122">
        <v>0.26992707201900001</v>
      </c>
      <c r="AC3523" s="122">
        <v>0.27109707524150001</v>
      </c>
      <c r="AD3523" s="122">
        <v>0.27038145180450002</v>
      </c>
      <c r="AE3523" s="122">
        <v>0.26880570533300002</v>
      </c>
      <c r="AF3523" s="122">
        <v>0.27563389821700002</v>
      </c>
      <c r="AG3523" s="122">
        <v>0.2818645604885</v>
      </c>
      <c r="AH3523" s="122">
        <v>0.28990499767450001</v>
      </c>
      <c r="AI3523" s="122">
        <v>0.29362598499850001</v>
      </c>
      <c r="AJ3523" s="122">
        <v>0.291855059932</v>
      </c>
      <c r="AK3523" s="122">
        <v>0.29333263850500002</v>
      </c>
      <c r="AL3523" s="122">
        <v>0</v>
      </c>
    </row>
    <row r="3524" spans="1:38" hidden="1" x14ac:dyDescent="0.25">
      <c r="A3524" s="122" t="s">
        <v>2016</v>
      </c>
      <c r="B3524" s="122">
        <v>1</v>
      </c>
      <c r="C3524" s="122" t="s">
        <v>2207</v>
      </c>
      <c r="D3524" s="122" t="s">
        <v>2082</v>
      </c>
      <c r="E3524" s="122">
        <v>65</v>
      </c>
      <c r="F3524" s="122">
        <v>0.13761949008249999</v>
      </c>
      <c r="G3524" s="122">
        <v>0.14041086021550001</v>
      </c>
      <c r="H3524" s="122">
        <v>0.14425718482800001</v>
      </c>
      <c r="I3524" s="122">
        <v>0.14699055035649999</v>
      </c>
      <c r="J3524" s="122">
        <v>0.15225936171150001</v>
      </c>
      <c r="K3524" s="122">
        <v>0.154295768389</v>
      </c>
      <c r="L3524" s="122">
        <v>0.15778132361800001</v>
      </c>
      <c r="M3524" s="122">
        <v>0.158792342926</v>
      </c>
      <c r="N3524" s="122">
        <v>0.16204962209349999</v>
      </c>
      <c r="O3524" s="122">
        <v>0.1671230486835</v>
      </c>
      <c r="P3524" s="122">
        <v>0.16915409862450001</v>
      </c>
      <c r="Q3524" s="122">
        <v>0.1667100078115</v>
      </c>
      <c r="R3524" s="122">
        <v>0.16861315886799999</v>
      </c>
      <c r="S3524" s="122">
        <v>0.17036931556400001</v>
      </c>
      <c r="T3524" s="122">
        <v>0.17289228423649999</v>
      </c>
      <c r="U3524" s="122">
        <v>0.17291571945850001</v>
      </c>
      <c r="V3524" s="122">
        <v>0.177275781021</v>
      </c>
      <c r="W3524" s="122">
        <v>0.17796734950699999</v>
      </c>
      <c r="X3524" s="122">
        <v>0.17621007392800001</v>
      </c>
      <c r="Y3524" s="122">
        <v>0.174071807902</v>
      </c>
      <c r="Z3524" s="122">
        <v>0.17716117456300001</v>
      </c>
      <c r="AA3524" s="122">
        <v>0.17882327995</v>
      </c>
      <c r="AB3524" s="122">
        <v>0.1835599641765</v>
      </c>
      <c r="AC3524" s="122">
        <v>0.1841541677935</v>
      </c>
      <c r="AD3524" s="122">
        <v>0.18464523190000001</v>
      </c>
      <c r="AE3524" s="122">
        <v>0.184907103628</v>
      </c>
      <c r="AF3524" s="122">
        <v>0.18920993666499999</v>
      </c>
      <c r="AG3524" s="122">
        <v>0.1931752823175</v>
      </c>
      <c r="AH3524" s="122">
        <v>0.198063838627</v>
      </c>
      <c r="AI3524" s="122">
        <v>0.20008566036700001</v>
      </c>
      <c r="AJ3524" s="122">
        <v>0.19286437917650001</v>
      </c>
      <c r="AK3524" s="122">
        <v>0.1928671137115</v>
      </c>
      <c r="AL3524" s="122">
        <v>0</v>
      </c>
    </row>
    <row r="3525" spans="1:38" hidden="1" x14ac:dyDescent="0.25">
      <c r="A3525" s="122" t="s">
        <v>2016</v>
      </c>
      <c r="B3525" s="122">
        <v>1</v>
      </c>
      <c r="C3525" s="122" t="s">
        <v>2207</v>
      </c>
      <c r="D3525" s="122" t="s">
        <v>2135</v>
      </c>
      <c r="E3525" s="122">
        <v>65</v>
      </c>
      <c r="F3525" s="122">
        <v>2.2843084005E-3</v>
      </c>
      <c r="G3525" s="122">
        <v>2.3840655305000001E-3</v>
      </c>
      <c r="H3525" s="122">
        <v>2.4965048714999999E-3</v>
      </c>
      <c r="I3525" s="122">
        <v>2.5834753805E-3</v>
      </c>
      <c r="J3525" s="122">
        <v>2.7108321280000002E-3</v>
      </c>
      <c r="K3525" s="122">
        <v>2.7617898525E-3</v>
      </c>
      <c r="L3525" s="122">
        <v>2.84380457E-3</v>
      </c>
      <c r="M3525" s="122">
        <v>2.8800739009999998E-3</v>
      </c>
      <c r="N3525" s="122">
        <v>2.9785633240000001E-3</v>
      </c>
      <c r="O3525" s="122">
        <v>3.0992883669999998E-3</v>
      </c>
      <c r="P3525" s="122">
        <v>3.0958653885000001E-3</v>
      </c>
      <c r="Q3525" s="122">
        <v>3.0285968610000002E-3</v>
      </c>
      <c r="R3525" s="122">
        <v>3.0293198869999999E-3</v>
      </c>
      <c r="S3525" s="122">
        <v>3.0270891965E-3</v>
      </c>
      <c r="T3525" s="122">
        <v>3.0269692575000001E-3</v>
      </c>
      <c r="U3525" s="122">
        <v>2.9773725465E-3</v>
      </c>
      <c r="V3525" s="122">
        <v>2.9958369250000002E-3</v>
      </c>
      <c r="W3525" s="122">
        <v>2.949060609E-3</v>
      </c>
      <c r="X3525" s="122">
        <v>2.8580548125000001E-3</v>
      </c>
      <c r="Y3525" s="122">
        <v>2.7891285775000002E-3</v>
      </c>
      <c r="Z3525" s="122">
        <v>2.7833698625000002E-3</v>
      </c>
      <c r="AA3525" s="122">
        <v>2.7656036265E-3</v>
      </c>
      <c r="AB3525" s="122">
        <v>2.8015910770000001E-3</v>
      </c>
      <c r="AC3525" s="122">
        <v>2.7583420169999999E-3</v>
      </c>
      <c r="AD3525" s="122">
        <v>2.6840867644999998E-3</v>
      </c>
      <c r="AE3525" s="122">
        <v>2.5941025959999998E-3</v>
      </c>
      <c r="AF3525" s="122">
        <v>2.5975644500000001E-3</v>
      </c>
      <c r="AG3525" s="122">
        <v>2.5906730189999999E-3</v>
      </c>
      <c r="AH3525" s="122">
        <v>2.5939833989999999E-3</v>
      </c>
      <c r="AI3525" s="122">
        <v>2.5508677664999998E-3</v>
      </c>
      <c r="AJ3525" s="122">
        <v>2.3593384335000001E-3</v>
      </c>
      <c r="AK3525" s="122">
        <v>2.295552695E-3</v>
      </c>
      <c r="AL3525" s="122">
        <v>0</v>
      </c>
    </row>
    <row r="3526" spans="1:38" hidden="1" x14ac:dyDescent="0.25">
      <c r="A3526" s="122" t="s">
        <v>2016</v>
      </c>
      <c r="B3526" s="122">
        <v>1</v>
      </c>
      <c r="C3526" s="122" t="s">
        <v>2207</v>
      </c>
      <c r="D3526" s="122" t="s">
        <v>2083</v>
      </c>
      <c r="E3526" s="122">
        <v>65</v>
      </c>
      <c r="F3526" s="122">
        <v>0.19992894959599999</v>
      </c>
      <c r="G3526" s="122">
        <v>0.20816341366050001</v>
      </c>
      <c r="H3526" s="122">
        <v>0.21872367937500001</v>
      </c>
      <c r="I3526" s="122">
        <v>0.2283860914875</v>
      </c>
      <c r="J3526" s="122">
        <v>0.244227675921</v>
      </c>
      <c r="K3526" s="122">
        <v>0.25499210879200002</v>
      </c>
      <c r="L3526" s="122">
        <v>0.26705475302499998</v>
      </c>
      <c r="M3526" s="122">
        <v>0.27484473346400001</v>
      </c>
      <c r="N3526" s="122">
        <v>0.28811305320550001</v>
      </c>
      <c r="O3526" s="122">
        <v>0.30349559928600001</v>
      </c>
      <c r="P3526" s="122">
        <v>0.31348074400699999</v>
      </c>
      <c r="Q3526" s="122">
        <v>0.31443678416249998</v>
      </c>
      <c r="R3526" s="122">
        <v>0.32402291369300001</v>
      </c>
      <c r="S3526" s="122">
        <v>0.33271225126449999</v>
      </c>
      <c r="T3526" s="122">
        <v>0.34339401428499999</v>
      </c>
      <c r="U3526" s="122">
        <v>0.35127014116249999</v>
      </c>
      <c r="V3526" s="122">
        <v>0.36828405848649998</v>
      </c>
      <c r="W3526" s="122">
        <v>0.3753742898895</v>
      </c>
      <c r="X3526" s="122">
        <v>0.37617548248900001</v>
      </c>
      <c r="Y3526" s="122">
        <v>0.37595181125299998</v>
      </c>
      <c r="Z3526" s="122">
        <v>0.38200867245300002</v>
      </c>
      <c r="AA3526" s="122">
        <v>0.38713559915099999</v>
      </c>
      <c r="AB3526" s="122">
        <v>0.40288265395049999</v>
      </c>
      <c r="AC3526" s="122">
        <v>0.40755347422900001</v>
      </c>
      <c r="AD3526" s="122">
        <v>0.41494813842700001</v>
      </c>
      <c r="AE3526" s="122">
        <v>0.42124522676449999</v>
      </c>
      <c r="AF3526" s="122">
        <v>0.434831456936</v>
      </c>
      <c r="AG3526" s="122">
        <v>0.44670894717949999</v>
      </c>
      <c r="AH3526" s="122">
        <v>0.46341292206700002</v>
      </c>
      <c r="AI3526" s="122">
        <v>0.47335054208549998</v>
      </c>
      <c r="AJ3526" s="122">
        <v>0.45145754042649999</v>
      </c>
      <c r="AK3526" s="122">
        <v>0.45815807737800002</v>
      </c>
      <c r="AL3526" s="122">
        <v>0</v>
      </c>
    </row>
    <row r="3527" spans="1:38" x14ac:dyDescent="0.25">
      <c r="A3527" s="122" t="s">
        <v>2016</v>
      </c>
      <c r="B3527" s="122">
        <v>1</v>
      </c>
      <c r="C3527" s="122" t="s">
        <v>2207</v>
      </c>
      <c r="D3527" s="122" t="s">
        <v>2084</v>
      </c>
      <c r="E3527" s="122">
        <v>65</v>
      </c>
      <c r="F3527" s="122">
        <v>1.9689649248265</v>
      </c>
      <c r="G3527" s="122">
        <v>2.0205285210524999</v>
      </c>
      <c r="H3527" s="122">
        <v>2.0734943741860001</v>
      </c>
      <c r="I3527" s="122">
        <v>2.0870860497365</v>
      </c>
      <c r="J3527" s="122">
        <v>2.1312851971439999</v>
      </c>
      <c r="K3527" s="122">
        <v>2.1250963426239999</v>
      </c>
      <c r="L3527" s="122">
        <v>2.1591232232455</v>
      </c>
      <c r="M3527" s="122">
        <v>2.1722796667709998</v>
      </c>
      <c r="N3527" s="122">
        <v>2.2282774635565001</v>
      </c>
      <c r="O3527" s="122">
        <v>2.3029412012339998</v>
      </c>
      <c r="P3527" s="122">
        <v>2.3364161273209998</v>
      </c>
      <c r="Q3527" s="122">
        <v>2.3158971933535</v>
      </c>
      <c r="R3527" s="122">
        <v>2.348746457117</v>
      </c>
      <c r="S3527" s="122">
        <v>2.3784634017739998</v>
      </c>
      <c r="T3527" s="122">
        <v>2.4042399863299999</v>
      </c>
      <c r="U3527" s="122">
        <v>2.3857135938814999</v>
      </c>
      <c r="V3527" s="122">
        <v>2.422137097562</v>
      </c>
      <c r="W3527" s="122">
        <v>2.4198434704895</v>
      </c>
      <c r="X3527" s="122">
        <v>2.4024172423154999</v>
      </c>
      <c r="Y3527" s="122">
        <v>2.3996576156049998</v>
      </c>
      <c r="Z3527" s="122">
        <v>2.4308115990024999</v>
      </c>
      <c r="AA3527" s="122">
        <v>2.4527022045844999</v>
      </c>
      <c r="AB3527" s="122">
        <v>2.5345319206555001</v>
      </c>
      <c r="AC3527" s="122">
        <v>2.5485208700284998</v>
      </c>
      <c r="AD3527" s="122">
        <v>2.5838501729679999</v>
      </c>
      <c r="AE3527" s="122">
        <v>2.610328738867</v>
      </c>
      <c r="AF3527" s="122">
        <v>2.6527063326664999</v>
      </c>
      <c r="AG3527" s="122">
        <v>2.6837778463149999</v>
      </c>
      <c r="AH3527" s="122">
        <v>2.7325309644770002</v>
      </c>
      <c r="AI3527" s="122">
        <v>2.7286480561639999</v>
      </c>
      <c r="AJ3527" s="122">
        <v>2.6612586661919999</v>
      </c>
      <c r="AK3527" s="122">
        <v>2.6388461097995002</v>
      </c>
      <c r="AL3527" s="122">
        <v>0</v>
      </c>
    </row>
    <row r="3528" spans="1:38" hidden="1" x14ac:dyDescent="0.25">
      <c r="A3528" s="122" t="s">
        <v>2016</v>
      </c>
      <c r="B3528" s="122">
        <v>1</v>
      </c>
      <c r="C3528" s="122" t="s">
        <v>2207</v>
      </c>
      <c r="D3528" s="122" t="s">
        <v>474</v>
      </c>
      <c r="E3528" s="122">
        <v>65</v>
      </c>
      <c r="F3528" s="122">
        <v>0.18949618887</v>
      </c>
      <c r="G3528" s="122">
        <v>0.19610424111300001</v>
      </c>
      <c r="H3528" s="122">
        <v>0.20538848969250001</v>
      </c>
      <c r="I3528" s="122">
        <v>0.21295752078999999</v>
      </c>
      <c r="J3528" s="122">
        <v>0.22374149107749999</v>
      </c>
      <c r="K3528" s="122">
        <v>0.22879923645149999</v>
      </c>
      <c r="L3528" s="122">
        <v>0.23641474372599999</v>
      </c>
      <c r="M3528" s="122">
        <v>0.2409438855705</v>
      </c>
      <c r="N3528" s="122">
        <v>0.25043904558300001</v>
      </c>
      <c r="O3528" s="122">
        <v>0.262892795101</v>
      </c>
      <c r="P3528" s="122">
        <v>0.27022963301300001</v>
      </c>
      <c r="Q3528" s="122">
        <v>0.27117922394299998</v>
      </c>
      <c r="R3528" s="122">
        <v>0.27662216634749998</v>
      </c>
      <c r="S3528" s="122">
        <v>0.27972721520499999</v>
      </c>
      <c r="T3528" s="122">
        <v>0.28339183414050001</v>
      </c>
      <c r="U3528" s="122">
        <v>0.28307070398700002</v>
      </c>
      <c r="V3528" s="122">
        <v>0.29221842085650002</v>
      </c>
      <c r="W3528" s="122">
        <v>0.296016922244</v>
      </c>
      <c r="X3528" s="122">
        <v>0.2965691822175</v>
      </c>
      <c r="Y3528" s="122">
        <v>0.29855010261199999</v>
      </c>
      <c r="Z3528" s="122">
        <v>0.30492247858900001</v>
      </c>
      <c r="AA3528" s="122">
        <v>0.31047351878649998</v>
      </c>
      <c r="AB3528" s="122">
        <v>0.32334387597050002</v>
      </c>
      <c r="AC3528" s="122">
        <v>0.32805542688150002</v>
      </c>
      <c r="AD3528" s="122">
        <v>0.3341036445235</v>
      </c>
      <c r="AE3528" s="122">
        <v>0.34067312585749998</v>
      </c>
      <c r="AF3528" s="122">
        <v>0.35161624809600001</v>
      </c>
      <c r="AG3528" s="122">
        <v>0.36054443713700002</v>
      </c>
      <c r="AH3528" s="122">
        <v>0.37298796650600002</v>
      </c>
      <c r="AI3528" s="122">
        <v>0.37808513115999998</v>
      </c>
      <c r="AJ3528" s="122">
        <v>0.36881953394299999</v>
      </c>
      <c r="AK3528" s="122">
        <v>0.37041959095799998</v>
      </c>
      <c r="AL3528" s="122">
        <v>0</v>
      </c>
    </row>
    <row r="3529" spans="1:38" hidden="1" x14ac:dyDescent="0.25">
      <c r="A3529" s="122" t="s">
        <v>2016</v>
      </c>
      <c r="B3529" s="122">
        <v>1</v>
      </c>
      <c r="C3529" s="122" t="s">
        <v>2207</v>
      </c>
      <c r="D3529" s="122" t="s">
        <v>2085</v>
      </c>
      <c r="E3529" s="122">
        <v>65</v>
      </c>
      <c r="F3529" s="122">
        <v>0.17202103016850001</v>
      </c>
      <c r="G3529" s="122">
        <v>0.17333016332000001</v>
      </c>
      <c r="H3529" s="122">
        <v>0.17427474336500001</v>
      </c>
      <c r="I3529" s="122">
        <v>0.17393825126750001</v>
      </c>
      <c r="J3529" s="122">
        <v>0.176525573918</v>
      </c>
      <c r="K3529" s="122">
        <v>0.1750261430475</v>
      </c>
      <c r="L3529" s="122">
        <v>0.176382401361</v>
      </c>
      <c r="M3529" s="122">
        <v>0.17515011110750001</v>
      </c>
      <c r="N3529" s="122">
        <v>0.17807710567000001</v>
      </c>
      <c r="O3529" s="122">
        <v>0.18283433706900001</v>
      </c>
      <c r="P3529" s="122">
        <v>0.18483565398349999</v>
      </c>
      <c r="Q3529" s="122">
        <v>0.18239631305699999</v>
      </c>
      <c r="R3529" s="122">
        <v>0.18480683790999999</v>
      </c>
      <c r="S3529" s="122">
        <v>0.18706455960250001</v>
      </c>
      <c r="T3529" s="122">
        <v>0.18827425365049999</v>
      </c>
      <c r="U3529" s="122">
        <v>0.18615998846250001</v>
      </c>
      <c r="V3529" s="122">
        <v>0.18881024098099999</v>
      </c>
      <c r="W3529" s="122">
        <v>0.18819595028450001</v>
      </c>
      <c r="X3529" s="122">
        <v>0.185551021245</v>
      </c>
      <c r="Y3529" s="122">
        <v>0.18406173931799999</v>
      </c>
      <c r="Z3529" s="122">
        <v>0.18670403518500001</v>
      </c>
      <c r="AA3529" s="122">
        <v>0.18820109507400001</v>
      </c>
      <c r="AB3529" s="122">
        <v>0.193791072225</v>
      </c>
      <c r="AC3529" s="122">
        <v>0.19388086641499999</v>
      </c>
      <c r="AD3529" s="122">
        <v>0.192798262922</v>
      </c>
      <c r="AE3529" s="122">
        <v>0.1905528337845</v>
      </c>
      <c r="AF3529" s="122">
        <v>0.1939659082805</v>
      </c>
      <c r="AG3529" s="122">
        <v>0.19722894714350001</v>
      </c>
      <c r="AH3529" s="122">
        <v>0.2020928896435</v>
      </c>
      <c r="AI3529" s="122">
        <v>0.203070990837</v>
      </c>
      <c r="AJ3529" s="122">
        <v>0.1976078579235</v>
      </c>
      <c r="AK3529" s="122">
        <v>0.19833697635299999</v>
      </c>
      <c r="AL3529" s="122">
        <v>0</v>
      </c>
    </row>
    <row r="3530" spans="1:38" hidden="1" x14ac:dyDescent="0.25">
      <c r="A3530" s="122" t="s">
        <v>2016</v>
      </c>
      <c r="B3530" s="122">
        <v>1</v>
      </c>
      <c r="C3530" s="122" t="s">
        <v>2207</v>
      </c>
      <c r="D3530" s="122" t="s">
        <v>2086</v>
      </c>
      <c r="E3530" s="122">
        <v>65</v>
      </c>
      <c r="F3530" s="122">
        <v>4.2386853800500002E-2</v>
      </c>
      <c r="G3530" s="122">
        <v>4.2463080600000001E-2</v>
      </c>
      <c r="H3530" s="122">
        <v>4.2608821908E-2</v>
      </c>
      <c r="I3530" s="122">
        <v>4.2310685512999997E-2</v>
      </c>
      <c r="J3530" s="122">
        <v>4.2475578795000003E-2</v>
      </c>
      <c r="K3530" s="122">
        <v>4.1439716850000002E-2</v>
      </c>
      <c r="L3530" s="122">
        <v>4.1085469699499999E-2</v>
      </c>
      <c r="M3530" s="122">
        <v>4.0385791498E-2</v>
      </c>
      <c r="N3530" s="122">
        <v>4.0566143846500001E-2</v>
      </c>
      <c r="O3530" s="122">
        <v>4.1609945906999998E-2</v>
      </c>
      <c r="P3530" s="122">
        <v>4.1676319582500003E-2</v>
      </c>
      <c r="Q3530" s="122">
        <v>4.0820314224000002E-2</v>
      </c>
      <c r="R3530" s="122">
        <v>4.0790052548999998E-2</v>
      </c>
      <c r="S3530" s="122">
        <v>4.0482035814500002E-2</v>
      </c>
      <c r="T3530" s="122">
        <v>4.0467999347499999E-2</v>
      </c>
      <c r="U3530" s="122">
        <v>3.9785554440499998E-2</v>
      </c>
      <c r="V3530" s="122">
        <v>4.0407173049499999E-2</v>
      </c>
      <c r="W3530" s="122">
        <v>4.03485827155E-2</v>
      </c>
      <c r="X3530" s="122">
        <v>4.0068351469500003E-2</v>
      </c>
      <c r="Y3530" s="122">
        <v>4.0478061476999998E-2</v>
      </c>
      <c r="Z3530" s="122">
        <v>4.14239794275E-2</v>
      </c>
      <c r="AA3530" s="122">
        <v>4.2403430080500001E-2</v>
      </c>
      <c r="AB3530" s="122">
        <v>4.4512812961500003E-2</v>
      </c>
      <c r="AC3530" s="122">
        <v>4.5439777237499999E-2</v>
      </c>
      <c r="AD3530" s="122">
        <v>4.6613293405999998E-2</v>
      </c>
      <c r="AE3530" s="122">
        <v>4.7749959045500001E-2</v>
      </c>
      <c r="AF3530" s="122">
        <v>4.8831767326499999E-2</v>
      </c>
      <c r="AG3530" s="122">
        <v>4.9701212557499999E-2</v>
      </c>
      <c r="AH3530" s="122">
        <v>5.0888152274499998E-2</v>
      </c>
      <c r="AI3530" s="122">
        <v>5.10144259935E-2</v>
      </c>
      <c r="AJ3530" s="122">
        <v>4.8594998094499998E-2</v>
      </c>
      <c r="AK3530" s="122">
        <v>4.7063000658499998E-2</v>
      </c>
      <c r="AL3530" s="122">
        <v>0</v>
      </c>
    </row>
    <row r="3531" spans="1:38" hidden="1" x14ac:dyDescent="0.25">
      <c r="A3531" s="122" t="s">
        <v>2016</v>
      </c>
      <c r="B3531" s="122">
        <v>1</v>
      </c>
      <c r="C3531" s="122" t="s">
        <v>2207</v>
      </c>
      <c r="D3531" s="122" t="s">
        <v>2087</v>
      </c>
      <c r="E3531" s="122">
        <v>65</v>
      </c>
      <c r="F3531" s="122">
        <v>4.0269174961999998E-2</v>
      </c>
      <c r="G3531" s="122">
        <v>4.1523022965499999E-2</v>
      </c>
      <c r="H3531" s="122">
        <v>4.2779968129999998E-2</v>
      </c>
      <c r="I3531" s="122">
        <v>4.35551835745E-2</v>
      </c>
      <c r="J3531" s="122">
        <v>4.5037073671000002E-2</v>
      </c>
      <c r="K3531" s="122">
        <v>4.5625201527000003E-2</v>
      </c>
      <c r="L3531" s="122">
        <v>4.6712714595499999E-2</v>
      </c>
      <c r="M3531" s="122">
        <v>4.7241959478000001E-2</v>
      </c>
      <c r="N3531" s="122">
        <v>4.8580890607500003E-2</v>
      </c>
      <c r="O3531" s="122">
        <v>5.0373425178499999E-2</v>
      </c>
      <c r="P3531" s="122">
        <v>5.1273444201499999E-2</v>
      </c>
      <c r="Q3531" s="122">
        <v>5.101496556E-2</v>
      </c>
      <c r="R3531" s="122">
        <v>5.2100282308500001E-2</v>
      </c>
      <c r="S3531" s="122">
        <v>5.31066586045E-2</v>
      </c>
      <c r="T3531" s="122">
        <v>5.4255110065999999E-2</v>
      </c>
      <c r="U3531" s="122">
        <v>5.4774345713000001E-2</v>
      </c>
      <c r="V3531" s="122">
        <v>5.6640330598999998E-2</v>
      </c>
      <c r="W3531" s="122">
        <v>5.7352433007500002E-2</v>
      </c>
      <c r="X3531" s="122">
        <v>5.7621969092E-2</v>
      </c>
      <c r="Y3531" s="122">
        <v>5.7537762585999998E-2</v>
      </c>
      <c r="Z3531" s="122">
        <v>5.6042709303499999E-2</v>
      </c>
      <c r="AA3531" s="122">
        <v>5.97726175875E-2</v>
      </c>
      <c r="AB3531" s="122">
        <v>6.2708885771999998E-2</v>
      </c>
      <c r="AC3531" s="122">
        <v>6.3136018072000005E-2</v>
      </c>
      <c r="AD3531" s="122">
        <v>6.3968639883500003E-2</v>
      </c>
      <c r="AE3531" s="122">
        <v>6.4864031635500002E-2</v>
      </c>
      <c r="AF3531" s="122">
        <v>6.6552211405999998E-2</v>
      </c>
      <c r="AG3531" s="122">
        <v>6.8049754416500005E-2</v>
      </c>
      <c r="AH3531" s="122">
        <v>7.01705062745E-2</v>
      </c>
      <c r="AI3531" s="122">
        <v>7.1248868310000005E-2</v>
      </c>
      <c r="AJ3531" s="122">
        <v>6.9335816323499999E-2</v>
      </c>
      <c r="AK3531" s="122">
        <v>7.2061213196000007E-2</v>
      </c>
      <c r="AL3531" s="122">
        <v>0</v>
      </c>
    </row>
    <row r="3532" spans="1:38" hidden="1" x14ac:dyDescent="0.25">
      <c r="A3532" s="122" t="s">
        <v>2016</v>
      </c>
      <c r="B3532" s="122">
        <v>1</v>
      </c>
      <c r="C3532" s="122" t="s">
        <v>2207</v>
      </c>
      <c r="D3532" s="122" t="s">
        <v>2088</v>
      </c>
      <c r="E3532" s="122">
        <v>65</v>
      </c>
      <c r="F3532" s="122">
        <v>0.65741637030050004</v>
      </c>
      <c r="G3532" s="122">
        <v>0.6827446084055</v>
      </c>
      <c r="H3532" s="122">
        <v>0.70714578121649996</v>
      </c>
      <c r="I3532" s="122">
        <v>0.72312839520500005</v>
      </c>
      <c r="J3532" s="122">
        <v>0.75462678492500002</v>
      </c>
      <c r="K3532" s="122">
        <v>0.76747520903949995</v>
      </c>
      <c r="L3532" s="122">
        <v>0.79208965599699999</v>
      </c>
      <c r="M3532" s="122">
        <v>0.80674249439400003</v>
      </c>
      <c r="N3532" s="122">
        <v>0.83639935106950003</v>
      </c>
      <c r="O3532" s="122">
        <v>0.87142367870600002</v>
      </c>
      <c r="P3532" s="122">
        <v>0.89286139979150003</v>
      </c>
      <c r="Q3532" s="122">
        <v>0.89556076110299998</v>
      </c>
      <c r="R3532" s="122">
        <v>0.92206214665550001</v>
      </c>
      <c r="S3532" s="122">
        <v>0.94651185718450004</v>
      </c>
      <c r="T3532" s="122">
        <v>0.9778747712725</v>
      </c>
      <c r="U3532" s="122">
        <v>0.99314783451099997</v>
      </c>
      <c r="V3532" s="122">
        <v>1.026212600806</v>
      </c>
      <c r="W3532" s="122">
        <v>1.0330957433745001</v>
      </c>
      <c r="X3532" s="122">
        <v>1.023224039297</v>
      </c>
      <c r="Y3532" s="122">
        <v>1.0175742383165001</v>
      </c>
      <c r="Z3532" s="122">
        <v>1.0377560160435</v>
      </c>
      <c r="AA3532" s="122">
        <v>1.055629522904</v>
      </c>
      <c r="AB3532" s="122">
        <v>1.1006939952695001</v>
      </c>
      <c r="AC3532" s="122">
        <v>1.1173018488535</v>
      </c>
      <c r="AD3532" s="122">
        <v>1.1357684505179999</v>
      </c>
      <c r="AE3532" s="122">
        <v>1.15514308568</v>
      </c>
      <c r="AF3532" s="122">
        <v>1.2042977210035</v>
      </c>
      <c r="AG3532" s="122">
        <v>1.2466555057615001</v>
      </c>
      <c r="AH3532" s="122">
        <v>1.2935783766990001</v>
      </c>
      <c r="AI3532" s="122">
        <v>1.3163919191664999</v>
      </c>
      <c r="AJ3532" s="122">
        <v>1.2782688907474999</v>
      </c>
      <c r="AK3532" s="122">
        <v>1.2924971068715001</v>
      </c>
      <c r="AL3532" s="122">
        <v>0</v>
      </c>
    </row>
    <row r="3533" spans="1:38" hidden="1" x14ac:dyDescent="0.25">
      <c r="A3533" s="122" t="s">
        <v>2016</v>
      </c>
      <c r="B3533" s="122">
        <v>1</v>
      </c>
      <c r="C3533" s="122" t="s">
        <v>2207</v>
      </c>
      <c r="D3533" s="122" t="s">
        <v>2089</v>
      </c>
      <c r="E3533" s="122">
        <v>65</v>
      </c>
      <c r="F3533" s="122">
        <v>0.38948313186099998</v>
      </c>
      <c r="G3533" s="122">
        <v>0.40191386631449999</v>
      </c>
      <c r="H3533" s="122">
        <v>0.41729320435799999</v>
      </c>
      <c r="I3533" s="122">
        <v>0.42758130635399999</v>
      </c>
      <c r="J3533" s="122">
        <v>0.44704191347849997</v>
      </c>
      <c r="K3533" s="122">
        <v>0.45558372859750002</v>
      </c>
      <c r="L3533" s="122">
        <v>0.47001210873499999</v>
      </c>
      <c r="M3533" s="122">
        <v>0.47928054571849998</v>
      </c>
      <c r="N3533" s="122">
        <v>0.49644951340299998</v>
      </c>
      <c r="O3533" s="122">
        <v>0.51871738162400005</v>
      </c>
      <c r="P3533" s="122">
        <v>0.53158681515049999</v>
      </c>
      <c r="Q3533" s="122">
        <v>0.53027819297199996</v>
      </c>
      <c r="R3533" s="122">
        <v>0.541368427496</v>
      </c>
      <c r="S3533" s="122">
        <v>0.55033648069899999</v>
      </c>
      <c r="T3533" s="122">
        <v>0.56216268236550004</v>
      </c>
      <c r="U3533" s="122">
        <v>0.56533232847100001</v>
      </c>
      <c r="V3533" s="122">
        <v>0.58723403612199998</v>
      </c>
      <c r="W3533" s="122">
        <v>0.59695561740799996</v>
      </c>
      <c r="X3533" s="122">
        <v>0.59672757192299997</v>
      </c>
      <c r="Y3533" s="122">
        <v>0.59592100157250005</v>
      </c>
      <c r="Z3533" s="122">
        <v>0.60560990912699997</v>
      </c>
      <c r="AA3533" s="122">
        <v>0.6128036212015</v>
      </c>
      <c r="AB3533" s="122">
        <v>0.63470986308199995</v>
      </c>
      <c r="AC3533" s="122">
        <v>0.63831268717099998</v>
      </c>
      <c r="AD3533" s="122">
        <v>0.64626981272950002</v>
      </c>
      <c r="AE3533" s="122">
        <v>0.652973240407</v>
      </c>
      <c r="AF3533" s="122">
        <v>0.67044432356749994</v>
      </c>
      <c r="AG3533" s="122">
        <v>0.68522413432950002</v>
      </c>
      <c r="AH3533" s="122">
        <v>0.70500258865499998</v>
      </c>
      <c r="AI3533" s="122">
        <v>0.71402922490450005</v>
      </c>
      <c r="AJ3533" s="122">
        <v>0.70069965266550005</v>
      </c>
      <c r="AK3533" s="122">
        <v>0.70426062729200001</v>
      </c>
      <c r="AL3533" s="122">
        <v>0</v>
      </c>
    </row>
    <row r="3534" spans="1:38" hidden="1" x14ac:dyDescent="0.25">
      <c r="A3534" s="122" t="s">
        <v>2016</v>
      </c>
      <c r="B3534" s="122">
        <v>1</v>
      </c>
      <c r="C3534" s="122" t="s">
        <v>2207</v>
      </c>
      <c r="D3534" s="122" t="s">
        <v>2136</v>
      </c>
      <c r="E3534" s="122">
        <v>65</v>
      </c>
      <c r="F3534" s="122">
        <v>5.91852219E-3</v>
      </c>
      <c r="G3534" s="122">
        <v>6.1975444000000003E-3</v>
      </c>
      <c r="H3534" s="122">
        <v>6.5251318084999996E-3</v>
      </c>
      <c r="I3534" s="122">
        <v>6.5884839275000004E-3</v>
      </c>
      <c r="J3534" s="122">
        <v>6.6096807209999999E-3</v>
      </c>
      <c r="K3534" s="122">
        <v>6.5973456069999999E-3</v>
      </c>
      <c r="L3534" s="122">
        <v>6.6850533460000002E-3</v>
      </c>
      <c r="M3534" s="122">
        <v>6.6968797394999996E-3</v>
      </c>
      <c r="N3534" s="122">
        <v>6.9807770220000004E-3</v>
      </c>
      <c r="O3534" s="122">
        <v>7.3222428779999996E-3</v>
      </c>
      <c r="P3534" s="122">
        <v>7.5374291849999997E-3</v>
      </c>
      <c r="Q3534" s="122">
        <v>7.4709919095000002E-3</v>
      </c>
      <c r="R3534" s="122">
        <v>7.560914704E-3</v>
      </c>
      <c r="S3534" s="122">
        <v>7.6347810425000003E-3</v>
      </c>
      <c r="T3534" s="122">
        <v>7.7088928504999996E-3</v>
      </c>
      <c r="U3534" s="122">
        <v>7.6429938959999997E-3</v>
      </c>
      <c r="V3534" s="122">
        <v>7.7743028004999999E-3</v>
      </c>
      <c r="W3534" s="122">
        <v>7.7802589139999998E-3</v>
      </c>
      <c r="X3534" s="122">
        <v>7.6604640475000001E-3</v>
      </c>
      <c r="Y3534" s="122">
        <v>7.5921575945E-3</v>
      </c>
      <c r="Z3534" s="122">
        <v>7.7182699284999998E-3</v>
      </c>
      <c r="AA3534" s="122">
        <v>7.8134916100000007E-3</v>
      </c>
      <c r="AB3534" s="122">
        <v>8.0851975675000007E-3</v>
      </c>
      <c r="AC3534" s="122">
        <v>8.1505103684999993E-3</v>
      </c>
      <c r="AD3534" s="122">
        <v>8.1038617824999992E-3</v>
      </c>
      <c r="AE3534" s="122">
        <v>8.0278924040000001E-3</v>
      </c>
      <c r="AF3534" s="122">
        <v>8.2808679760000004E-3</v>
      </c>
      <c r="AG3534" s="122">
        <v>8.5145145804999996E-3</v>
      </c>
      <c r="AH3534" s="122">
        <v>8.7945918350000006E-3</v>
      </c>
      <c r="AI3534" s="122">
        <v>8.9282665004999998E-3</v>
      </c>
      <c r="AJ3534" s="122">
        <v>8.5523739909999993E-3</v>
      </c>
      <c r="AK3534" s="122">
        <v>8.6025643815E-3</v>
      </c>
      <c r="AL3534" s="122">
        <v>0</v>
      </c>
    </row>
    <row r="3535" spans="1:38" hidden="1" x14ac:dyDescent="0.25">
      <c r="A3535" s="122" t="s">
        <v>2016</v>
      </c>
      <c r="B3535" s="122">
        <v>1</v>
      </c>
      <c r="C3535" s="122" t="s">
        <v>2207</v>
      </c>
      <c r="D3535" s="122" t="s">
        <v>2090</v>
      </c>
      <c r="E3535" s="122">
        <v>65</v>
      </c>
      <c r="F3535" s="122">
        <v>4.9409279388500003E-2</v>
      </c>
      <c r="G3535" s="122">
        <v>5.1073287475500002E-2</v>
      </c>
      <c r="H3535" s="122">
        <v>5.2886832650999999E-2</v>
      </c>
      <c r="I3535" s="122">
        <v>5.3586281786499997E-2</v>
      </c>
      <c r="J3535" s="122">
        <v>5.5204956138E-2</v>
      </c>
      <c r="K3535" s="122">
        <v>5.5145321465499997E-2</v>
      </c>
      <c r="L3535" s="122">
        <v>5.5700690339500002E-2</v>
      </c>
      <c r="M3535" s="122">
        <v>5.5483528695999998E-2</v>
      </c>
      <c r="N3535" s="122">
        <v>5.6328239145E-2</v>
      </c>
      <c r="O3535" s="122">
        <v>5.6964050252999998E-2</v>
      </c>
      <c r="P3535" s="122">
        <v>5.7335416032500003E-2</v>
      </c>
      <c r="Q3535" s="122">
        <v>5.7161598531000002E-2</v>
      </c>
      <c r="R3535" s="122">
        <v>5.8374598347999997E-2</v>
      </c>
      <c r="S3535" s="122">
        <v>5.9399504106500002E-2</v>
      </c>
      <c r="T3535" s="122">
        <v>6.1141845663499998E-2</v>
      </c>
      <c r="U3535" s="122">
        <v>6.1612377013500003E-2</v>
      </c>
      <c r="V3535" s="122">
        <v>6.3453628866499995E-2</v>
      </c>
      <c r="W3535" s="122">
        <v>6.3436517286500002E-2</v>
      </c>
      <c r="X3535" s="122">
        <v>6.3171270385999997E-2</v>
      </c>
      <c r="Y3535" s="122">
        <v>6.3133540693000006E-2</v>
      </c>
      <c r="Z3535" s="122">
        <v>6.5004435684499998E-2</v>
      </c>
      <c r="AA3535" s="122">
        <v>6.6574458633000003E-2</v>
      </c>
      <c r="AB3535" s="122">
        <v>6.9542119008999995E-2</v>
      </c>
      <c r="AC3535" s="122">
        <v>7.0713542128000004E-2</v>
      </c>
      <c r="AD3535" s="122">
        <v>7.0470355682499999E-2</v>
      </c>
      <c r="AE3535" s="122">
        <v>7.0047647398500001E-2</v>
      </c>
      <c r="AF3535" s="122">
        <v>7.2342050311499997E-2</v>
      </c>
      <c r="AG3535" s="122">
        <v>7.3835311584500005E-2</v>
      </c>
      <c r="AH3535" s="122">
        <v>7.5819169133000006E-2</v>
      </c>
      <c r="AI3535" s="122">
        <v>7.6134524009000004E-2</v>
      </c>
      <c r="AJ3535" s="122">
        <v>7.5109828819499999E-2</v>
      </c>
      <c r="AK3535" s="122">
        <v>7.4750090339E-2</v>
      </c>
      <c r="AL3535" s="122">
        <v>0</v>
      </c>
    </row>
    <row r="3536" spans="1:38" hidden="1" x14ac:dyDescent="0.25">
      <c r="A3536" s="122" t="s">
        <v>2016</v>
      </c>
      <c r="B3536" s="122">
        <v>1</v>
      </c>
      <c r="C3536" s="122" t="s">
        <v>2207</v>
      </c>
      <c r="D3536" s="122" t="s">
        <v>2091</v>
      </c>
      <c r="E3536" s="122">
        <v>65</v>
      </c>
      <c r="F3536" s="122">
        <v>0.17079638927249999</v>
      </c>
      <c r="G3536" s="122">
        <v>0.173074284779</v>
      </c>
      <c r="H3536" s="122">
        <v>0.17608216735849999</v>
      </c>
      <c r="I3536" s="122">
        <v>0.17666677426550001</v>
      </c>
      <c r="J3536" s="122">
        <v>0.1802168184105</v>
      </c>
      <c r="K3536" s="122">
        <v>0.17979146828850001</v>
      </c>
      <c r="L3536" s="122">
        <v>0.18131589748349999</v>
      </c>
      <c r="M3536" s="122">
        <v>0.180262368969</v>
      </c>
      <c r="N3536" s="122">
        <v>0.18301536882450001</v>
      </c>
      <c r="O3536" s="122">
        <v>0.18734166848600001</v>
      </c>
      <c r="P3536" s="122">
        <v>0.18809067521850001</v>
      </c>
      <c r="Q3536" s="122">
        <v>0.18407926559650001</v>
      </c>
      <c r="R3536" s="122">
        <v>0.18496165361299999</v>
      </c>
      <c r="S3536" s="122">
        <v>0.18569846719200001</v>
      </c>
      <c r="T3536" s="122">
        <v>0.18652210878950001</v>
      </c>
      <c r="U3536" s="122">
        <v>0.184704014571</v>
      </c>
      <c r="V3536" s="122">
        <v>0.188174298539</v>
      </c>
      <c r="W3536" s="122">
        <v>0.18839190843</v>
      </c>
      <c r="X3536" s="122">
        <v>0.18659997222899999</v>
      </c>
      <c r="Y3536" s="122">
        <v>0.18540199679899999</v>
      </c>
      <c r="Z3536" s="122">
        <v>0.18765611300749999</v>
      </c>
      <c r="AA3536" s="122">
        <v>0.18927475611549999</v>
      </c>
      <c r="AB3536" s="122">
        <v>0.19473082858099999</v>
      </c>
      <c r="AC3536" s="122">
        <v>0.19585546788450001</v>
      </c>
      <c r="AD3536" s="122">
        <v>0.19690782992200001</v>
      </c>
      <c r="AE3536" s="122">
        <v>0.19758566817500001</v>
      </c>
      <c r="AF3536" s="122">
        <v>0.20184728356250001</v>
      </c>
      <c r="AG3536" s="122">
        <v>0.20554924513200001</v>
      </c>
      <c r="AH3536" s="122">
        <v>0.21045159432050001</v>
      </c>
      <c r="AI3536" s="122">
        <v>0.21239979699350001</v>
      </c>
      <c r="AJ3536" s="122">
        <v>0.20847992706349999</v>
      </c>
      <c r="AK3536" s="122">
        <v>0.20871366840550001</v>
      </c>
      <c r="AL3536" s="122">
        <v>0</v>
      </c>
    </row>
    <row r="3537" spans="1:38" hidden="1" x14ac:dyDescent="0.25">
      <c r="A3537" s="122" t="s">
        <v>2016</v>
      </c>
      <c r="B3537" s="122">
        <v>1</v>
      </c>
      <c r="C3537" s="122" t="s">
        <v>2207</v>
      </c>
      <c r="D3537" s="122" t="s">
        <v>2092</v>
      </c>
      <c r="E3537" s="122">
        <v>65</v>
      </c>
      <c r="F3537" s="122">
        <v>5.8239039664999999E-2</v>
      </c>
      <c r="G3537" s="122">
        <v>6.0605942443999999E-2</v>
      </c>
      <c r="H3537" s="122">
        <v>6.3270887145499999E-2</v>
      </c>
      <c r="I3537" s="122">
        <v>6.5662436010999997E-2</v>
      </c>
      <c r="J3537" s="122">
        <v>6.9211970720000002E-2</v>
      </c>
      <c r="K3537" s="122">
        <v>7.0848765294500002E-2</v>
      </c>
      <c r="L3537" s="122">
        <v>7.2979316826000007E-2</v>
      </c>
      <c r="M3537" s="122">
        <v>7.4070123738499999E-2</v>
      </c>
      <c r="N3537" s="122">
        <v>7.6508122122000005E-2</v>
      </c>
      <c r="O3537" s="122">
        <v>7.9577029590500004E-2</v>
      </c>
      <c r="P3537" s="122">
        <v>8.1284666853499998E-2</v>
      </c>
      <c r="Q3537" s="122">
        <v>8.0913732149499998E-2</v>
      </c>
      <c r="R3537" s="122">
        <v>8.2618879154500002E-2</v>
      </c>
      <c r="S3537" s="122">
        <v>8.4384546303000005E-2</v>
      </c>
      <c r="T3537" s="122">
        <v>8.6547364022500003E-2</v>
      </c>
      <c r="U3537" s="122">
        <v>8.7658366478999994E-2</v>
      </c>
      <c r="V3537" s="122">
        <v>9.1232496738999996E-2</v>
      </c>
      <c r="W3537" s="122">
        <v>9.2978420221500005E-2</v>
      </c>
      <c r="X3537" s="122">
        <v>9.3089594611500001E-2</v>
      </c>
      <c r="Y3537" s="122">
        <v>9.3090090400000006E-2</v>
      </c>
      <c r="Z3537" s="122">
        <v>9.4459464172999996E-2</v>
      </c>
      <c r="AA3537" s="122">
        <v>9.5337849867999994E-2</v>
      </c>
      <c r="AB3537" s="122">
        <v>9.8375405690000001E-2</v>
      </c>
      <c r="AC3537" s="122">
        <v>9.9427757472E-2</v>
      </c>
      <c r="AD3537" s="122">
        <v>0.101103856343</v>
      </c>
      <c r="AE3537" s="122">
        <v>0.10248311302599999</v>
      </c>
      <c r="AF3537" s="122">
        <v>0.106240649415</v>
      </c>
      <c r="AG3537" s="122">
        <v>0.1100525394505</v>
      </c>
      <c r="AH3537" s="122">
        <v>0.1145738442645</v>
      </c>
      <c r="AI3537" s="122">
        <v>0.1175825221885</v>
      </c>
      <c r="AJ3537" s="122">
        <v>0.118532444024</v>
      </c>
      <c r="AK3537" s="122">
        <v>0.1221906938435</v>
      </c>
      <c r="AL3537" s="122">
        <v>0</v>
      </c>
    </row>
    <row r="3538" spans="1:38" hidden="1" x14ac:dyDescent="0.25">
      <c r="A3538" s="122" t="s">
        <v>2016</v>
      </c>
      <c r="B3538" s="122">
        <v>1</v>
      </c>
      <c r="C3538" s="122" t="s">
        <v>2207</v>
      </c>
      <c r="D3538" s="122" t="s">
        <v>2093</v>
      </c>
      <c r="E3538" s="122">
        <v>65</v>
      </c>
      <c r="F3538" s="122">
        <v>0.7105275780275</v>
      </c>
      <c r="G3538" s="122">
        <v>0.72385332901949995</v>
      </c>
      <c r="H3538" s="122">
        <v>0.73871376499800001</v>
      </c>
      <c r="I3538" s="122">
        <v>0.74409795107249999</v>
      </c>
      <c r="J3538" s="122">
        <v>0.761680026515</v>
      </c>
      <c r="K3538" s="122">
        <v>0.76093162035200002</v>
      </c>
      <c r="L3538" s="122">
        <v>0.77103061855999999</v>
      </c>
      <c r="M3538" s="122">
        <v>0.76918775412899998</v>
      </c>
      <c r="N3538" s="122">
        <v>0.78285880332750002</v>
      </c>
      <c r="O3538" s="122">
        <v>0.80260585809450002</v>
      </c>
      <c r="P3538" s="122">
        <v>0.80757224334050004</v>
      </c>
      <c r="Q3538" s="122">
        <v>0.79254946780549995</v>
      </c>
      <c r="R3538" s="122">
        <v>0.79656326905249997</v>
      </c>
      <c r="S3538" s="122">
        <v>0.79937771546500003</v>
      </c>
      <c r="T3538" s="122">
        <v>0.80285189917300004</v>
      </c>
      <c r="U3538" s="122">
        <v>0.79202935190799995</v>
      </c>
      <c r="V3538" s="122">
        <v>0.80216486062350001</v>
      </c>
      <c r="W3538" s="122">
        <v>0.79980100076000005</v>
      </c>
      <c r="X3538" s="122">
        <v>0.78926784719550003</v>
      </c>
      <c r="Y3538" s="122">
        <v>0.78314221404350004</v>
      </c>
      <c r="Z3538" s="122">
        <v>0.79002332684450005</v>
      </c>
      <c r="AA3538" s="122">
        <v>0.7929377766515</v>
      </c>
      <c r="AB3538" s="122">
        <v>0.81375630925749998</v>
      </c>
      <c r="AC3538" s="122">
        <v>0.81283819558399995</v>
      </c>
      <c r="AD3538" s="122">
        <v>0.81382399574300002</v>
      </c>
      <c r="AE3538" s="122">
        <v>0.811065002727</v>
      </c>
      <c r="AF3538" s="122">
        <v>0.81881910020500004</v>
      </c>
      <c r="AG3538" s="122">
        <v>0.82416406235749995</v>
      </c>
      <c r="AH3538" s="122">
        <v>0.83526444725600002</v>
      </c>
      <c r="AI3538" s="122">
        <v>0.83255240259399999</v>
      </c>
      <c r="AJ3538" s="122">
        <v>0.81601658395999999</v>
      </c>
      <c r="AK3538" s="122">
        <v>0.80758198815899995</v>
      </c>
      <c r="AL3538" s="122">
        <v>0</v>
      </c>
    </row>
    <row r="3539" spans="1:38" hidden="1" x14ac:dyDescent="0.25">
      <c r="A3539" s="122" t="s">
        <v>2016</v>
      </c>
      <c r="B3539" s="122">
        <v>1</v>
      </c>
      <c r="C3539" s="122" t="s">
        <v>2207</v>
      </c>
      <c r="D3539" s="122" t="s">
        <v>2094</v>
      </c>
      <c r="E3539" s="122">
        <v>65</v>
      </c>
      <c r="F3539" s="122">
        <v>0.34097024520899999</v>
      </c>
      <c r="G3539" s="122">
        <v>0.347313232262</v>
      </c>
      <c r="H3539" s="122">
        <v>0.35437570152300002</v>
      </c>
      <c r="I3539" s="122">
        <v>0.35772080304199999</v>
      </c>
      <c r="J3539" s="122">
        <v>0.366212981223</v>
      </c>
      <c r="K3539" s="122">
        <v>0.36663713354499999</v>
      </c>
      <c r="L3539" s="122">
        <v>0.37220306904799999</v>
      </c>
      <c r="M3539" s="122">
        <v>0.37194976712849998</v>
      </c>
      <c r="N3539" s="122">
        <v>0.37860944614149999</v>
      </c>
      <c r="O3539" s="122">
        <v>0.38837127324249998</v>
      </c>
      <c r="P3539" s="122">
        <v>0.39159123147949998</v>
      </c>
      <c r="Q3539" s="122">
        <v>0.38511116739950002</v>
      </c>
      <c r="R3539" s="122">
        <v>0.38810510194249997</v>
      </c>
      <c r="S3539" s="122">
        <v>0.39157542126150002</v>
      </c>
      <c r="T3539" s="122">
        <v>0.39469037754149999</v>
      </c>
      <c r="U3539" s="122">
        <v>0.39199353850000002</v>
      </c>
      <c r="V3539" s="122">
        <v>0.39981476625500001</v>
      </c>
      <c r="W3539" s="122">
        <v>0.40032225474349997</v>
      </c>
      <c r="X3539" s="122">
        <v>0.39654338564250002</v>
      </c>
      <c r="Y3539" s="122">
        <v>0.39420308663749998</v>
      </c>
      <c r="Z3539" s="122">
        <v>0.39826744145749998</v>
      </c>
      <c r="AA3539" s="122">
        <v>0.40081898470900001</v>
      </c>
      <c r="AB3539" s="122">
        <v>0.41203633347899998</v>
      </c>
      <c r="AC3539" s="122">
        <v>0.4138875259325</v>
      </c>
      <c r="AD3539" s="122">
        <v>0.416572058109</v>
      </c>
      <c r="AE3539" s="122">
        <v>0.4171625464525</v>
      </c>
      <c r="AF3539" s="122">
        <v>0.42455753474550001</v>
      </c>
      <c r="AG3539" s="122">
        <v>0.43064584018300001</v>
      </c>
      <c r="AH3539" s="122">
        <v>0.441182563483</v>
      </c>
      <c r="AI3539" s="122">
        <v>0.44444959865200001</v>
      </c>
      <c r="AJ3539" s="122">
        <v>0.435217141699</v>
      </c>
      <c r="AK3539" s="122">
        <v>0.43680280261549997</v>
      </c>
      <c r="AL3539" s="122">
        <v>0</v>
      </c>
    </row>
    <row r="3540" spans="1:38" hidden="1" x14ac:dyDescent="0.25">
      <c r="A3540" s="122" t="s">
        <v>2016</v>
      </c>
      <c r="B3540" s="122">
        <v>1</v>
      </c>
      <c r="C3540" s="122" t="s">
        <v>2207</v>
      </c>
      <c r="D3540" s="122" t="s">
        <v>2095</v>
      </c>
      <c r="E3540" s="122">
        <v>65</v>
      </c>
      <c r="F3540" s="122">
        <v>0.138115700807</v>
      </c>
      <c r="G3540" s="122">
        <v>0.13984199327499999</v>
      </c>
      <c r="H3540" s="122">
        <v>0.14339034168500001</v>
      </c>
      <c r="I3540" s="122">
        <v>0.14418915413399999</v>
      </c>
      <c r="J3540" s="122">
        <v>0.14758157691500001</v>
      </c>
      <c r="K3540" s="122">
        <v>0.14782940894300001</v>
      </c>
      <c r="L3540" s="122">
        <v>0.14910378260099999</v>
      </c>
      <c r="M3540" s="122">
        <v>0.14887930184299999</v>
      </c>
      <c r="N3540" s="122">
        <v>0.15241226411450001</v>
      </c>
      <c r="O3540" s="122">
        <v>0.1564158192955</v>
      </c>
      <c r="P3540" s="122">
        <v>0.1577049814375</v>
      </c>
      <c r="Q3540" s="122">
        <v>0.155082306197</v>
      </c>
      <c r="R3540" s="122">
        <v>0.15677934120750001</v>
      </c>
      <c r="S3540" s="122">
        <v>0.15768933133249999</v>
      </c>
      <c r="T3540" s="122">
        <v>0.15845561656849999</v>
      </c>
      <c r="U3540" s="122">
        <v>0.156663451116</v>
      </c>
      <c r="V3540" s="122">
        <v>0.1594080489875</v>
      </c>
      <c r="W3540" s="122">
        <v>0.15970016747099999</v>
      </c>
      <c r="X3540" s="122">
        <v>0.15838488965850001</v>
      </c>
      <c r="Y3540" s="122">
        <v>0.1575421148225</v>
      </c>
      <c r="Z3540" s="122">
        <v>0.16018236192150001</v>
      </c>
      <c r="AA3540" s="122">
        <v>0.16138944047250001</v>
      </c>
      <c r="AB3540" s="122">
        <v>0.1662906510355</v>
      </c>
      <c r="AC3540" s="122">
        <v>0.16697479758700001</v>
      </c>
      <c r="AD3540" s="122">
        <v>0.16649102066249999</v>
      </c>
      <c r="AE3540" s="122">
        <v>0.165982714649</v>
      </c>
      <c r="AF3540" s="122">
        <v>0.16996855105549999</v>
      </c>
      <c r="AG3540" s="122">
        <v>0.173372166986</v>
      </c>
      <c r="AH3540" s="122">
        <v>0.1781346443515</v>
      </c>
      <c r="AI3540" s="122">
        <v>0.17987906684749999</v>
      </c>
      <c r="AJ3540" s="122">
        <v>0.17541344870949999</v>
      </c>
      <c r="AK3540" s="122">
        <v>0.175790818859</v>
      </c>
      <c r="AL3540" s="122">
        <v>0</v>
      </c>
    </row>
    <row r="3541" spans="1:38" hidden="1" x14ac:dyDescent="0.25">
      <c r="A3541" s="122" t="s">
        <v>2016</v>
      </c>
      <c r="B3541" s="122">
        <v>1</v>
      </c>
      <c r="C3541" s="122" t="s">
        <v>2207</v>
      </c>
      <c r="D3541" s="122" t="s">
        <v>2096</v>
      </c>
      <c r="E3541" s="122">
        <v>65</v>
      </c>
      <c r="F3541" s="122">
        <v>0.190535705059</v>
      </c>
      <c r="G3541" s="122">
        <v>0.1930505238155</v>
      </c>
      <c r="H3541" s="122">
        <v>0.19743528380200001</v>
      </c>
      <c r="I3541" s="122">
        <v>0.19978220444149999</v>
      </c>
      <c r="J3541" s="122">
        <v>0.20500981770400001</v>
      </c>
      <c r="K3541" s="122">
        <v>0.205483283346</v>
      </c>
      <c r="L3541" s="122">
        <v>0.20842772667449999</v>
      </c>
      <c r="M3541" s="122">
        <v>0.2084431994415</v>
      </c>
      <c r="N3541" s="122">
        <v>0.21291161258749999</v>
      </c>
      <c r="O3541" s="122">
        <v>0.2191601636045</v>
      </c>
      <c r="P3541" s="122">
        <v>0.2216474608655</v>
      </c>
      <c r="Q3541" s="122">
        <v>0.21844854259499999</v>
      </c>
      <c r="R3541" s="122">
        <v>0.22082594141449999</v>
      </c>
      <c r="S3541" s="122">
        <v>0.22333128676549999</v>
      </c>
      <c r="T3541" s="122">
        <v>0.22591680307000001</v>
      </c>
      <c r="U3541" s="122">
        <v>0.2251334167215</v>
      </c>
      <c r="V3541" s="122">
        <v>0.22995589067</v>
      </c>
      <c r="W3541" s="122">
        <v>0.23099378063350001</v>
      </c>
      <c r="X3541" s="122">
        <v>0.228646188749</v>
      </c>
      <c r="Y3541" s="122">
        <v>0.2269340717935</v>
      </c>
      <c r="Z3541" s="122">
        <v>0.23088431726899999</v>
      </c>
      <c r="AA3541" s="122">
        <v>0.23343737168299999</v>
      </c>
      <c r="AB3541" s="122">
        <v>0.24094182002799999</v>
      </c>
      <c r="AC3541" s="122">
        <v>0.24255102211349999</v>
      </c>
      <c r="AD3541" s="122">
        <v>0.24214215904600001</v>
      </c>
      <c r="AE3541" s="122">
        <v>0.24105481589550001</v>
      </c>
      <c r="AF3541" s="122">
        <v>0.247372967917</v>
      </c>
      <c r="AG3541" s="122">
        <v>0.2531636379685</v>
      </c>
      <c r="AH3541" s="122">
        <v>0.26015206291699999</v>
      </c>
      <c r="AI3541" s="122">
        <v>0.26295983670900003</v>
      </c>
      <c r="AJ3541" s="122">
        <v>0.25563431631099998</v>
      </c>
      <c r="AK3541" s="122">
        <v>0.25619863699099998</v>
      </c>
      <c r="AL3541" s="122">
        <v>0</v>
      </c>
    </row>
    <row r="3542" spans="1:38" hidden="1" x14ac:dyDescent="0.25">
      <c r="A3542" s="122" t="s">
        <v>2016</v>
      </c>
      <c r="B3542" s="122">
        <v>1</v>
      </c>
      <c r="C3542" s="122" t="s">
        <v>2207</v>
      </c>
      <c r="D3542" s="122" t="s">
        <v>2097</v>
      </c>
      <c r="E3542" s="122">
        <v>65</v>
      </c>
      <c r="F3542" s="122">
        <v>0.28248374552299998</v>
      </c>
      <c r="G3542" s="122">
        <v>0.286603311079</v>
      </c>
      <c r="H3542" s="122">
        <v>0.292119230535</v>
      </c>
      <c r="I3542" s="122">
        <v>0.29254251312700003</v>
      </c>
      <c r="J3542" s="122">
        <v>0.29859046566300002</v>
      </c>
      <c r="K3542" s="122">
        <v>0.29805110790349998</v>
      </c>
      <c r="L3542" s="122">
        <v>0.30142538268949998</v>
      </c>
      <c r="M3542" s="122">
        <v>0.30091884780349998</v>
      </c>
      <c r="N3542" s="122">
        <v>0.30542254739550001</v>
      </c>
      <c r="O3542" s="122">
        <v>0.31229008753249998</v>
      </c>
      <c r="P3542" s="122">
        <v>0.313464767157</v>
      </c>
      <c r="Q3542" s="122">
        <v>0.30688421687900003</v>
      </c>
      <c r="R3542" s="122">
        <v>0.30874929255</v>
      </c>
      <c r="S3542" s="122">
        <v>0.31092449790650001</v>
      </c>
      <c r="T3542" s="122">
        <v>0.314368734998</v>
      </c>
      <c r="U3542" s="122">
        <v>0.31057513290400002</v>
      </c>
      <c r="V3542" s="122">
        <v>0.2941534365995</v>
      </c>
      <c r="W3542" s="122">
        <v>0.297840662102</v>
      </c>
      <c r="X3542" s="122">
        <v>0.29535832937750001</v>
      </c>
      <c r="Y3542" s="122">
        <v>0.29456071968399999</v>
      </c>
      <c r="Z3542" s="122">
        <v>0.30042648021500001</v>
      </c>
      <c r="AA3542" s="122">
        <v>0.30294419391100003</v>
      </c>
      <c r="AB3542" s="122">
        <v>0.311631415272</v>
      </c>
      <c r="AC3542" s="122">
        <v>0.31259327034899997</v>
      </c>
      <c r="AD3542" s="122">
        <v>0.31488453446949999</v>
      </c>
      <c r="AE3542" s="122">
        <v>0.31643627302749999</v>
      </c>
      <c r="AF3542" s="122">
        <v>0.32085114438099999</v>
      </c>
      <c r="AG3542" s="122">
        <v>0.32303871956649999</v>
      </c>
      <c r="AH3542" s="122">
        <v>0.328300932607</v>
      </c>
      <c r="AI3542" s="122">
        <v>0.32778474557300002</v>
      </c>
      <c r="AJ3542" s="122">
        <v>0.31557179331349999</v>
      </c>
      <c r="AK3542" s="122">
        <v>0.31279252175549999</v>
      </c>
      <c r="AL3542" s="122">
        <v>0</v>
      </c>
    </row>
    <row r="3543" spans="1:38" hidden="1" x14ac:dyDescent="0.25">
      <c r="A3543" s="122" t="s">
        <v>2016</v>
      </c>
      <c r="B3543" s="122">
        <v>1</v>
      </c>
      <c r="C3543" s="122" t="s">
        <v>2207</v>
      </c>
      <c r="D3543" s="122" t="s">
        <v>2098</v>
      </c>
      <c r="E3543" s="122">
        <v>65</v>
      </c>
      <c r="F3543" s="122">
        <v>0.34363269058950002</v>
      </c>
      <c r="G3543" s="122">
        <v>0.3451019609355</v>
      </c>
      <c r="H3543" s="122">
        <v>0.34833352058099998</v>
      </c>
      <c r="I3543" s="122">
        <v>0.34898727096999999</v>
      </c>
      <c r="J3543" s="122">
        <v>0.35595640169249998</v>
      </c>
      <c r="K3543" s="122">
        <v>0.35535120905549999</v>
      </c>
      <c r="L3543" s="122">
        <v>0.35941156857649997</v>
      </c>
      <c r="M3543" s="122">
        <v>0.358768536139</v>
      </c>
      <c r="N3543" s="122">
        <v>0.36556044437500002</v>
      </c>
      <c r="O3543" s="122">
        <v>0.37532520629799998</v>
      </c>
      <c r="P3543" s="122">
        <v>0.3785062196315</v>
      </c>
      <c r="Q3543" s="122">
        <v>0.37258843851399998</v>
      </c>
      <c r="R3543" s="122">
        <v>0.37493812191100001</v>
      </c>
      <c r="S3543" s="122">
        <v>0.3759668643395</v>
      </c>
      <c r="T3543" s="122">
        <v>0.37583933099599998</v>
      </c>
      <c r="U3543" s="122">
        <v>0.36936522443399999</v>
      </c>
      <c r="V3543" s="122">
        <v>0.37348051805749999</v>
      </c>
      <c r="W3543" s="122">
        <v>0.37225699731650003</v>
      </c>
      <c r="X3543" s="122">
        <v>0.36754110104150001</v>
      </c>
      <c r="Y3543" s="122">
        <v>0.36614582545300001</v>
      </c>
      <c r="Z3543" s="122">
        <v>0.371546637495</v>
      </c>
      <c r="AA3543" s="122">
        <v>0.37577755302999999</v>
      </c>
      <c r="AB3543" s="122">
        <v>0.38912321638699998</v>
      </c>
      <c r="AC3543" s="122">
        <v>0.39224809143150002</v>
      </c>
      <c r="AD3543" s="122">
        <v>0.39530316762250001</v>
      </c>
      <c r="AE3543" s="122">
        <v>0.39587414041199998</v>
      </c>
      <c r="AF3543" s="122">
        <v>0.404390704105</v>
      </c>
      <c r="AG3543" s="122">
        <v>0.41236763979149998</v>
      </c>
      <c r="AH3543" s="122">
        <v>0.42259633498850002</v>
      </c>
      <c r="AI3543" s="122">
        <v>0.42490864906600001</v>
      </c>
      <c r="AJ3543" s="122">
        <v>0.41990729484400002</v>
      </c>
      <c r="AK3543" s="122">
        <v>0.417351752716</v>
      </c>
      <c r="AL3543" s="122">
        <v>0</v>
      </c>
    </row>
    <row r="3544" spans="1:38" hidden="1" x14ac:dyDescent="0.25">
      <c r="A3544" s="122" t="s">
        <v>2016</v>
      </c>
      <c r="B3544" s="122">
        <v>1</v>
      </c>
      <c r="C3544" s="122" t="s">
        <v>2207</v>
      </c>
      <c r="D3544" s="122" t="s">
        <v>2099</v>
      </c>
      <c r="E3544" s="122">
        <v>65</v>
      </c>
      <c r="F3544" s="122">
        <v>0.3006413844825</v>
      </c>
      <c r="G3544" s="122">
        <v>0.30747038559000001</v>
      </c>
      <c r="H3544" s="122">
        <v>0.31417073282800001</v>
      </c>
      <c r="I3544" s="122">
        <v>0.31668414334799999</v>
      </c>
      <c r="J3544" s="122">
        <v>0.32522101367299999</v>
      </c>
      <c r="K3544" s="122">
        <v>0.3258680733155</v>
      </c>
      <c r="L3544" s="122">
        <v>0.330023370915</v>
      </c>
      <c r="M3544" s="122">
        <v>0.33070402847649999</v>
      </c>
      <c r="N3544" s="122">
        <v>0.33680358332299998</v>
      </c>
      <c r="O3544" s="122">
        <v>0.34617488835100002</v>
      </c>
      <c r="P3544" s="122">
        <v>0.34959084599399998</v>
      </c>
      <c r="Q3544" s="122">
        <v>0.34565437233000001</v>
      </c>
      <c r="R3544" s="122">
        <v>0.351256496074</v>
      </c>
      <c r="S3544" s="122">
        <v>0.35560870120799998</v>
      </c>
      <c r="T3544" s="122">
        <v>0.3599996842955</v>
      </c>
      <c r="U3544" s="122">
        <v>0.35806438746699998</v>
      </c>
      <c r="V3544" s="122">
        <v>0.36391932468249999</v>
      </c>
      <c r="W3544" s="122">
        <v>0.3631003753075</v>
      </c>
      <c r="X3544" s="122">
        <v>0.35816185481149998</v>
      </c>
      <c r="Y3544" s="122">
        <v>0.355671055761</v>
      </c>
      <c r="Z3544" s="122">
        <v>0.36175966499450002</v>
      </c>
      <c r="AA3544" s="122">
        <v>0.36582468144000002</v>
      </c>
      <c r="AB3544" s="122">
        <v>0.37788472326700001</v>
      </c>
      <c r="AC3544" s="122">
        <v>0.37927485120400001</v>
      </c>
      <c r="AD3544" s="122">
        <v>0.38250668077849997</v>
      </c>
      <c r="AE3544" s="122">
        <v>0.383988597057</v>
      </c>
      <c r="AF3544" s="122">
        <v>0.39001122250949999</v>
      </c>
      <c r="AG3544" s="122">
        <v>0.39542782417900002</v>
      </c>
      <c r="AH3544" s="122">
        <v>0.40330012490700001</v>
      </c>
      <c r="AI3544" s="122">
        <v>0.4045166480315</v>
      </c>
      <c r="AJ3544" s="122">
        <v>0.39562473115699998</v>
      </c>
      <c r="AK3544" s="122">
        <v>0.40173646007699998</v>
      </c>
      <c r="AL3544" s="122">
        <v>0</v>
      </c>
    </row>
    <row r="3545" spans="1:38" hidden="1" x14ac:dyDescent="0.25">
      <c r="A3545" s="122" t="s">
        <v>2016</v>
      </c>
      <c r="B3545" s="122">
        <v>1</v>
      </c>
      <c r="C3545" s="122" t="s">
        <v>2207</v>
      </c>
      <c r="D3545" s="122" t="s">
        <v>2100</v>
      </c>
      <c r="E3545" s="122">
        <v>65</v>
      </c>
      <c r="F3545" s="122">
        <v>7.1561456373999993E-2</v>
      </c>
      <c r="G3545" s="122">
        <v>7.2250947418999997E-2</v>
      </c>
      <c r="H3545" s="122">
        <v>7.2996046885500002E-2</v>
      </c>
      <c r="I3545" s="122">
        <v>7.3087079659000007E-2</v>
      </c>
      <c r="J3545" s="122">
        <v>7.4353014921999999E-2</v>
      </c>
      <c r="K3545" s="122">
        <v>7.3947482904499998E-2</v>
      </c>
      <c r="L3545" s="122">
        <v>7.4395217072999995E-2</v>
      </c>
      <c r="M3545" s="122">
        <v>7.440205137E-2</v>
      </c>
      <c r="N3545" s="122">
        <v>7.5205527236000005E-2</v>
      </c>
      <c r="O3545" s="122">
        <v>7.7030270145499999E-2</v>
      </c>
      <c r="P3545" s="122">
        <v>7.7512114557499998E-2</v>
      </c>
      <c r="Q3545" s="122">
        <v>7.6225459501000001E-2</v>
      </c>
      <c r="R3545" s="122">
        <v>7.7238981945999999E-2</v>
      </c>
      <c r="S3545" s="122">
        <v>7.8081112911499995E-2</v>
      </c>
      <c r="T3545" s="122">
        <v>7.88777837895E-2</v>
      </c>
      <c r="U3545" s="122">
        <v>7.8219373879000006E-2</v>
      </c>
      <c r="V3545" s="122">
        <v>7.9234382179000001E-2</v>
      </c>
      <c r="W3545" s="122">
        <v>7.8891131865999997E-2</v>
      </c>
      <c r="X3545" s="122">
        <v>7.72287823875E-2</v>
      </c>
      <c r="Y3545" s="122">
        <v>7.5307726685499995E-2</v>
      </c>
      <c r="Z3545" s="122">
        <v>7.6016195255000002E-2</v>
      </c>
      <c r="AA3545" s="122">
        <v>7.6373296879499994E-2</v>
      </c>
      <c r="AB3545" s="122">
        <v>7.8009605947500005E-2</v>
      </c>
      <c r="AC3545" s="122">
        <v>7.7876526286500006E-2</v>
      </c>
      <c r="AD3545" s="122">
        <v>7.7795054766000002E-2</v>
      </c>
      <c r="AE3545" s="122">
        <v>7.7045160124499995E-2</v>
      </c>
      <c r="AF3545" s="122">
        <v>7.8764685764500006E-2</v>
      </c>
      <c r="AG3545" s="122">
        <v>8.0447665439999996E-2</v>
      </c>
      <c r="AH3545" s="122">
        <v>8.2542332765000004E-2</v>
      </c>
      <c r="AI3545" s="122">
        <v>8.34267383325E-2</v>
      </c>
      <c r="AJ3545" s="122">
        <v>8.1724926882500007E-2</v>
      </c>
      <c r="AK3545" s="122">
        <v>8.1091227506499997E-2</v>
      </c>
      <c r="AL3545" s="122">
        <v>0</v>
      </c>
    </row>
    <row r="3546" spans="1:38" hidden="1" x14ac:dyDescent="0.25">
      <c r="A3546" s="122" t="s">
        <v>2016</v>
      </c>
      <c r="B3546" s="122">
        <v>1</v>
      </c>
      <c r="C3546" s="122" t="s">
        <v>2207</v>
      </c>
      <c r="D3546" s="122" t="s">
        <v>2101</v>
      </c>
      <c r="E3546" s="122">
        <v>65</v>
      </c>
      <c r="F3546" s="122">
        <v>0.44995392912799997</v>
      </c>
      <c r="G3546" s="122">
        <v>0.45676116962800001</v>
      </c>
      <c r="H3546" s="122">
        <v>0.46496300729000001</v>
      </c>
      <c r="I3546" s="122">
        <v>0.46655441266449998</v>
      </c>
      <c r="J3546" s="122">
        <v>0.47609153569200002</v>
      </c>
      <c r="K3546" s="122">
        <v>0.47593603782600002</v>
      </c>
      <c r="L3546" s="122">
        <v>0.4827069117135</v>
      </c>
      <c r="M3546" s="122">
        <v>0.48018700100849998</v>
      </c>
      <c r="N3546" s="122">
        <v>0.48796915212850001</v>
      </c>
      <c r="O3546" s="122">
        <v>0.5005232044115</v>
      </c>
      <c r="P3546" s="122">
        <v>0.50486482671749999</v>
      </c>
      <c r="Q3546" s="122">
        <v>0.4973287627065</v>
      </c>
      <c r="R3546" s="122">
        <v>0.50085148291350001</v>
      </c>
      <c r="S3546" s="122">
        <v>0.50404997191050005</v>
      </c>
      <c r="T3546" s="122">
        <v>0.50622005797049996</v>
      </c>
      <c r="U3546" s="122">
        <v>0.49823817311750002</v>
      </c>
      <c r="V3546" s="122">
        <v>0.50248870183250005</v>
      </c>
      <c r="W3546" s="122">
        <v>0.49663307344399998</v>
      </c>
      <c r="X3546" s="122">
        <v>0.481835998303</v>
      </c>
      <c r="Y3546" s="122">
        <v>0.47104438856899999</v>
      </c>
      <c r="Z3546" s="122">
        <v>0.47430783653899999</v>
      </c>
      <c r="AA3546" s="122">
        <v>0.47781760386400002</v>
      </c>
      <c r="AB3546" s="122">
        <v>0.49230095106999999</v>
      </c>
      <c r="AC3546" s="122">
        <v>0.49463306297949999</v>
      </c>
      <c r="AD3546" s="122">
        <v>0.49094342356550003</v>
      </c>
      <c r="AE3546" s="122">
        <v>0.48451131555499999</v>
      </c>
      <c r="AF3546" s="122">
        <v>0.49903485859699998</v>
      </c>
      <c r="AG3546" s="122">
        <v>0.51275995499600002</v>
      </c>
      <c r="AH3546" s="122">
        <v>0.52855925698350004</v>
      </c>
      <c r="AI3546" s="122">
        <v>0.53480318997800003</v>
      </c>
      <c r="AJ3546" s="122">
        <v>0.517293100063</v>
      </c>
      <c r="AK3546" s="122">
        <v>0.51958968556899998</v>
      </c>
      <c r="AL3546" s="122">
        <v>0</v>
      </c>
    </row>
    <row r="3547" spans="1:38" hidden="1" x14ac:dyDescent="0.25">
      <c r="A3547" s="122" t="s">
        <v>2016</v>
      </c>
      <c r="B3547" s="122">
        <v>1</v>
      </c>
      <c r="C3547" s="122" t="s">
        <v>2207</v>
      </c>
      <c r="D3547" s="122" t="s">
        <v>2102</v>
      </c>
      <c r="E3547" s="122">
        <v>65</v>
      </c>
      <c r="F3547" s="122">
        <v>0.24758539136050001</v>
      </c>
      <c r="G3547" s="122">
        <v>0.25244726852999999</v>
      </c>
      <c r="H3547" s="122">
        <v>0.25829727462550001</v>
      </c>
      <c r="I3547" s="122">
        <v>0.2614964687345</v>
      </c>
      <c r="J3547" s="122">
        <v>0.269196256503</v>
      </c>
      <c r="K3547" s="122">
        <v>0.27012654260699998</v>
      </c>
      <c r="L3547" s="122">
        <v>0.27493151070850003</v>
      </c>
      <c r="M3547" s="122">
        <v>0.275852687358</v>
      </c>
      <c r="N3547" s="122">
        <v>0.282140855345</v>
      </c>
      <c r="O3547" s="122">
        <v>0.29148257402400002</v>
      </c>
      <c r="P3547" s="122">
        <v>0.295844722753</v>
      </c>
      <c r="Q3547" s="122">
        <v>0.29285467681999999</v>
      </c>
      <c r="R3547" s="122">
        <v>0.29642328108799998</v>
      </c>
      <c r="S3547" s="122">
        <v>0.299435983726</v>
      </c>
      <c r="T3547" s="122">
        <v>0.30240971755750001</v>
      </c>
      <c r="U3547" s="122">
        <v>0.30040940748400002</v>
      </c>
      <c r="V3547" s="122">
        <v>0.30683817283749998</v>
      </c>
      <c r="W3547" s="122">
        <v>0.30800967903400001</v>
      </c>
      <c r="X3547" s="122">
        <v>0.305310466891</v>
      </c>
      <c r="Y3547" s="122">
        <v>0.30331352796200001</v>
      </c>
      <c r="Z3547" s="122">
        <v>0.3076446527435</v>
      </c>
      <c r="AA3547" s="122">
        <v>0.31109526658300002</v>
      </c>
      <c r="AB3547" s="122">
        <v>0.32143796602550001</v>
      </c>
      <c r="AC3547" s="122">
        <v>0.3234725350605</v>
      </c>
      <c r="AD3547" s="122">
        <v>0.32547348070999998</v>
      </c>
      <c r="AE3547" s="122">
        <v>0.3260377892795</v>
      </c>
      <c r="AF3547" s="122">
        <v>0.33455036355649997</v>
      </c>
      <c r="AG3547" s="122">
        <v>0.34236888271999999</v>
      </c>
      <c r="AH3547" s="122">
        <v>0.35240645021799999</v>
      </c>
      <c r="AI3547" s="122">
        <v>0.35619884963600001</v>
      </c>
      <c r="AJ3547" s="122">
        <v>0.34928301417649998</v>
      </c>
      <c r="AK3547" s="122">
        <v>0.34841006137899999</v>
      </c>
      <c r="AL3547" s="122">
        <v>0</v>
      </c>
    </row>
    <row r="3548" spans="1:38" hidden="1" x14ac:dyDescent="0.25">
      <c r="A3548" s="122" t="s">
        <v>2016</v>
      </c>
      <c r="B3548" s="122">
        <v>1</v>
      </c>
      <c r="C3548" s="122" t="s">
        <v>2207</v>
      </c>
      <c r="D3548" s="122" t="s">
        <v>2103</v>
      </c>
      <c r="E3548" s="122">
        <v>65</v>
      </c>
      <c r="F3548" s="122">
        <v>0.32130650813799999</v>
      </c>
      <c r="G3548" s="122">
        <v>0.326641648304</v>
      </c>
      <c r="H3548" s="122">
        <v>0.33275642634050001</v>
      </c>
      <c r="I3548" s="122">
        <v>0.3354365126385</v>
      </c>
      <c r="J3548" s="122">
        <v>0.34400511901899999</v>
      </c>
      <c r="K3548" s="122">
        <v>0.34450604099299997</v>
      </c>
      <c r="L3548" s="122">
        <v>0.35009042592849998</v>
      </c>
      <c r="M3548" s="122">
        <v>0.35026620917349999</v>
      </c>
      <c r="N3548" s="122">
        <v>0.35651927038449999</v>
      </c>
      <c r="O3548" s="122">
        <v>0.36574756323349999</v>
      </c>
      <c r="P3548" s="122">
        <v>0.36888446140749998</v>
      </c>
      <c r="Q3548" s="122">
        <v>0.36285732247500002</v>
      </c>
      <c r="R3548" s="122">
        <v>0.36621204460700002</v>
      </c>
      <c r="S3548" s="122">
        <v>0.369160812073</v>
      </c>
      <c r="T3548" s="122">
        <v>0.37251074777499998</v>
      </c>
      <c r="U3548" s="122">
        <v>0.37007611902550003</v>
      </c>
      <c r="V3548" s="122">
        <v>0.37758149813000003</v>
      </c>
      <c r="W3548" s="122">
        <v>0.378215969875</v>
      </c>
      <c r="X3548" s="122">
        <v>0.374231845236</v>
      </c>
      <c r="Y3548" s="122">
        <v>0.37235149615750002</v>
      </c>
      <c r="Z3548" s="122">
        <v>0.37631786330549999</v>
      </c>
      <c r="AA3548" s="122">
        <v>0.37784478426899998</v>
      </c>
      <c r="AB3548" s="122">
        <v>0.38838712689400001</v>
      </c>
      <c r="AC3548" s="122">
        <v>0.38859634460600001</v>
      </c>
      <c r="AD3548" s="122">
        <v>0.39060885830050002</v>
      </c>
      <c r="AE3548" s="122">
        <v>0.391630737176</v>
      </c>
      <c r="AF3548" s="122">
        <v>0.39751010498</v>
      </c>
      <c r="AG3548" s="122">
        <v>0.4025796254965</v>
      </c>
      <c r="AH3548" s="122">
        <v>0.41068925704449999</v>
      </c>
      <c r="AI3548" s="122">
        <v>0.41213696428750002</v>
      </c>
      <c r="AJ3548" s="122">
        <v>0.40172708652349998</v>
      </c>
      <c r="AK3548" s="122">
        <v>0.40241840034449999</v>
      </c>
      <c r="AL3548" s="122">
        <v>0</v>
      </c>
    </row>
    <row r="3549" spans="1:38" hidden="1" x14ac:dyDescent="0.25">
      <c r="A3549" s="122" t="s">
        <v>2016</v>
      </c>
      <c r="B3549" s="122">
        <v>1</v>
      </c>
      <c r="C3549" s="122" t="s">
        <v>2207</v>
      </c>
      <c r="D3549" s="122" t="s">
        <v>2137</v>
      </c>
      <c r="E3549" s="122">
        <v>65</v>
      </c>
      <c r="F3549" s="122">
        <v>2.0030765675E-3</v>
      </c>
      <c r="G3549" s="122">
        <v>2.1813508124999999E-3</v>
      </c>
      <c r="H3549" s="122">
        <v>2.3833516999999999E-3</v>
      </c>
      <c r="I3549" s="122">
        <v>2.563798415E-3</v>
      </c>
      <c r="J3549" s="122">
        <v>2.7873452865E-3</v>
      </c>
      <c r="K3549" s="122">
        <v>2.9416997835E-3</v>
      </c>
      <c r="L3549" s="122">
        <v>3.1362734365E-3</v>
      </c>
      <c r="M3549" s="122">
        <v>3.2818787465000001E-3</v>
      </c>
      <c r="N3549" s="122">
        <v>3.4961453974999999E-3</v>
      </c>
      <c r="O3549" s="122">
        <v>3.7364941964999998E-3</v>
      </c>
      <c r="P3549" s="122">
        <v>3.9152551935000002E-3</v>
      </c>
      <c r="Q3549" s="122">
        <v>3.8082872014999999E-3</v>
      </c>
      <c r="R3549" s="122">
        <v>3.791212324E-3</v>
      </c>
      <c r="S3549" s="122">
        <v>3.76728293E-3</v>
      </c>
      <c r="T3549" s="122">
        <v>3.7443464114999998E-3</v>
      </c>
      <c r="U3549" s="122">
        <v>3.6554892084999999E-3</v>
      </c>
      <c r="V3549" s="122">
        <v>3.5849214575000002E-3</v>
      </c>
      <c r="W3549" s="122">
        <v>3.3767035374999998E-3</v>
      </c>
      <c r="X3549" s="122">
        <v>3.1194521904999999E-3</v>
      </c>
      <c r="Y3549" s="122">
        <v>2.878046545E-3</v>
      </c>
      <c r="Z3549" s="122">
        <v>2.6969680435000002E-3</v>
      </c>
      <c r="AA3549" s="122">
        <v>2.603835675E-3</v>
      </c>
      <c r="AB3549" s="122">
        <v>2.6681695129999999E-3</v>
      </c>
      <c r="AC3549" s="122">
        <v>2.6630535024999998E-3</v>
      </c>
      <c r="AD3549" s="122">
        <v>2.623809308E-3</v>
      </c>
      <c r="AE3549" s="122">
        <v>2.5740088915000001E-3</v>
      </c>
      <c r="AF3549" s="122">
        <v>2.6272951445000001E-3</v>
      </c>
      <c r="AG3549" s="122">
        <v>2.6752525124999998E-3</v>
      </c>
      <c r="AH3549" s="122">
        <v>2.7387663080000002E-3</v>
      </c>
      <c r="AI3549" s="122">
        <v>2.7575055445000001E-3</v>
      </c>
      <c r="AJ3549" s="122">
        <v>2.6194950550000001E-3</v>
      </c>
      <c r="AK3549" s="122">
        <v>2.6148030709999999E-3</v>
      </c>
      <c r="AL3549" s="122">
        <v>0</v>
      </c>
    </row>
    <row r="3550" spans="1:38" hidden="1" x14ac:dyDescent="0.25">
      <c r="A3550" s="122" t="s">
        <v>2016</v>
      </c>
      <c r="B3550" s="122">
        <v>1</v>
      </c>
      <c r="C3550" s="122" t="s">
        <v>2207</v>
      </c>
      <c r="D3550" s="122" t="s">
        <v>2104</v>
      </c>
      <c r="E3550" s="122">
        <v>65</v>
      </c>
      <c r="F3550" s="122">
        <v>0.1295863592115</v>
      </c>
      <c r="G3550" s="122">
        <v>0.13125558854050001</v>
      </c>
      <c r="H3550" s="122">
        <v>0.13409095569599999</v>
      </c>
      <c r="I3550" s="122">
        <v>0.13613835502400001</v>
      </c>
      <c r="J3550" s="122">
        <v>0.14049075265399999</v>
      </c>
      <c r="K3550" s="122">
        <v>0.14139042402349999</v>
      </c>
      <c r="L3550" s="122">
        <v>0.14370723729750001</v>
      </c>
      <c r="M3550" s="122">
        <v>0.14436175488799999</v>
      </c>
      <c r="N3550" s="122">
        <v>0.147789256196</v>
      </c>
      <c r="O3550" s="122">
        <v>0.15239058907549999</v>
      </c>
      <c r="P3550" s="122">
        <v>0.15411523676800001</v>
      </c>
      <c r="Q3550" s="122">
        <v>0.15162256096099999</v>
      </c>
      <c r="R3550" s="122">
        <v>0.152716071324</v>
      </c>
      <c r="S3550" s="122">
        <v>0.15411702530599999</v>
      </c>
      <c r="T3550" s="122">
        <v>0.15626497758550001</v>
      </c>
      <c r="U3550" s="122">
        <v>0.15536015050849999</v>
      </c>
      <c r="V3550" s="122">
        <v>0.15683272945900001</v>
      </c>
      <c r="W3550" s="122">
        <v>0.15760543278299999</v>
      </c>
      <c r="X3550" s="122">
        <v>0.15555626664700001</v>
      </c>
      <c r="Y3550" s="122">
        <v>0.15318220150100001</v>
      </c>
      <c r="Z3550" s="122">
        <v>0.15574344203000001</v>
      </c>
      <c r="AA3550" s="122">
        <v>0.15727312259750001</v>
      </c>
      <c r="AB3550" s="122">
        <v>0.1615820187285</v>
      </c>
      <c r="AC3550" s="122">
        <v>0.16213389474350001</v>
      </c>
      <c r="AD3550" s="122">
        <v>0.16084415699499999</v>
      </c>
      <c r="AE3550" s="122">
        <v>0.1588449283865</v>
      </c>
      <c r="AF3550" s="122">
        <v>0.16273024666249999</v>
      </c>
      <c r="AG3550" s="122">
        <v>0.1664199714065</v>
      </c>
      <c r="AH3550" s="122">
        <v>0.17043294222300001</v>
      </c>
      <c r="AI3550" s="122">
        <v>0.17194618502600001</v>
      </c>
      <c r="AJ3550" s="122">
        <v>0.1627108277805</v>
      </c>
      <c r="AK3550" s="122">
        <v>0.16262692928399999</v>
      </c>
      <c r="AL3550" s="122">
        <v>0</v>
      </c>
    </row>
    <row r="3551" spans="1:38" hidden="1" x14ac:dyDescent="0.25">
      <c r="A3551" s="122" t="s">
        <v>2016</v>
      </c>
      <c r="B3551" s="122">
        <v>1</v>
      </c>
      <c r="C3551" s="122" t="s">
        <v>2207</v>
      </c>
      <c r="D3551" s="122" t="s">
        <v>2105</v>
      </c>
      <c r="E3551" s="122">
        <v>65</v>
      </c>
      <c r="F3551" s="122">
        <v>4.8395071361999997E-2</v>
      </c>
      <c r="G3551" s="122">
        <v>4.9355554878499998E-2</v>
      </c>
      <c r="H3551" s="122">
        <v>5.0912951557500002E-2</v>
      </c>
      <c r="I3551" s="122">
        <v>5.2065712713999998E-2</v>
      </c>
      <c r="J3551" s="122">
        <v>5.3980434121000002E-2</v>
      </c>
      <c r="K3551" s="122">
        <v>5.4535138587000001E-2</v>
      </c>
      <c r="L3551" s="122">
        <v>5.5499822830499999E-2</v>
      </c>
      <c r="M3551" s="122">
        <v>5.5208415262499998E-2</v>
      </c>
      <c r="N3551" s="122">
        <v>5.5926407296E-2</v>
      </c>
      <c r="O3551" s="122">
        <v>5.7304671607E-2</v>
      </c>
      <c r="P3551" s="122">
        <v>5.7821371945999997E-2</v>
      </c>
      <c r="Q3551" s="122">
        <v>5.6728452665500001E-2</v>
      </c>
      <c r="R3551" s="122">
        <v>5.7302149178E-2</v>
      </c>
      <c r="S3551" s="122">
        <v>5.7960066824500001E-2</v>
      </c>
      <c r="T3551" s="122">
        <v>5.8826190280499999E-2</v>
      </c>
      <c r="U3551" s="122">
        <v>5.8654962994999997E-2</v>
      </c>
      <c r="V3551" s="122">
        <v>6.0068139254000001E-2</v>
      </c>
      <c r="W3551" s="122">
        <v>6.0461125880000001E-2</v>
      </c>
      <c r="X3551" s="122">
        <v>6.0196906676E-2</v>
      </c>
      <c r="Y3551" s="122">
        <v>5.9998394301500002E-2</v>
      </c>
      <c r="Z3551" s="122">
        <v>6.0681854873999998E-2</v>
      </c>
      <c r="AA3551" s="122">
        <v>6.1227651868500002E-2</v>
      </c>
      <c r="AB3551" s="122">
        <v>6.3293983299999995E-2</v>
      </c>
      <c r="AC3551" s="122">
        <v>6.3889093243500006E-2</v>
      </c>
      <c r="AD3551" s="122">
        <v>6.4657683714499994E-2</v>
      </c>
      <c r="AE3551" s="122">
        <v>6.5097971170999996E-2</v>
      </c>
      <c r="AF3551" s="122">
        <v>6.6790859117000001E-2</v>
      </c>
      <c r="AG3551" s="122">
        <v>6.8305115809999997E-2</v>
      </c>
      <c r="AH3551" s="122">
        <v>7.0132009645000007E-2</v>
      </c>
      <c r="AI3551" s="122">
        <v>7.0838815100999999E-2</v>
      </c>
      <c r="AJ3551" s="122">
        <v>6.9836308705999994E-2</v>
      </c>
      <c r="AK3551" s="122">
        <v>7.1275040240000004E-2</v>
      </c>
      <c r="AL3551" s="122">
        <v>0</v>
      </c>
    </row>
    <row r="3552" spans="1:38" hidden="1" x14ac:dyDescent="0.25">
      <c r="A3552" s="122" t="s">
        <v>2016</v>
      </c>
      <c r="B3552" s="122">
        <v>1</v>
      </c>
      <c r="C3552" s="122" t="s">
        <v>2207</v>
      </c>
      <c r="D3552" s="122" t="s">
        <v>2106</v>
      </c>
      <c r="E3552" s="122">
        <v>65</v>
      </c>
      <c r="F3552" s="122">
        <v>0.30810129986899998</v>
      </c>
      <c r="G3552" s="122">
        <v>0.31671401796400001</v>
      </c>
      <c r="H3552" s="122">
        <v>0.32681546471900003</v>
      </c>
      <c r="I3552" s="122">
        <v>0.33546110697050002</v>
      </c>
      <c r="J3552" s="122">
        <v>0.35021159731099999</v>
      </c>
      <c r="K3552" s="122">
        <v>0.35777139093249999</v>
      </c>
      <c r="L3552" s="122">
        <v>0.36970478517849997</v>
      </c>
      <c r="M3552" s="122">
        <v>0.37653718154549998</v>
      </c>
      <c r="N3552" s="122">
        <v>0.391477497693</v>
      </c>
      <c r="O3552" s="122">
        <v>0.40929966681899999</v>
      </c>
      <c r="P3552" s="122">
        <v>0.41962741573000001</v>
      </c>
      <c r="Q3552" s="122">
        <v>0.42063619735149999</v>
      </c>
      <c r="R3552" s="122">
        <v>0.43081697217449999</v>
      </c>
      <c r="S3552" s="122">
        <v>0.43887930766200001</v>
      </c>
      <c r="T3552" s="122">
        <v>0.449469013631</v>
      </c>
      <c r="U3552" s="122">
        <v>0.45418502205400002</v>
      </c>
      <c r="V3552" s="122">
        <v>0.47429003953650001</v>
      </c>
      <c r="W3552" s="122">
        <v>0.4858493855405</v>
      </c>
      <c r="X3552" s="122">
        <v>0.48939142231299998</v>
      </c>
      <c r="Y3552" s="122">
        <v>0.49119273530050001</v>
      </c>
      <c r="Z3552" s="122">
        <v>0.50462264157449999</v>
      </c>
      <c r="AA3552" s="122">
        <v>0.51323369599949997</v>
      </c>
      <c r="AB3552" s="122">
        <v>0.53344219494849998</v>
      </c>
      <c r="AC3552" s="122">
        <v>0.5403767349295</v>
      </c>
      <c r="AD3552" s="122">
        <v>0.54337135065499997</v>
      </c>
      <c r="AE3552" s="122">
        <v>0.54562058479499997</v>
      </c>
      <c r="AF3552" s="122">
        <v>0.56631125728599996</v>
      </c>
      <c r="AG3552" s="122">
        <v>0.58509850600900004</v>
      </c>
      <c r="AH3552" s="122">
        <v>0.60785727411599999</v>
      </c>
      <c r="AI3552" s="122">
        <v>0.62071309279050002</v>
      </c>
      <c r="AJ3552" s="122">
        <v>0.59510521749</v>
      </c>
      <c r="AK3552" s="122">
        <v>0.60244530647500005</v>
      </c>
      <c r="AL3552" s="122">
        <v>0</v>
      </c>
    </row>
    <row r="3553" spans="1:38" hidden="1" x14ac:dyDescent="0.25">
      <c r="A3553" s="122" t="s">
        <v>2016</v>
      </c>
      <c r="B3553" s="122">
        <v>1</v>
      </c>
      <c r="C3553" s="122" t="s">
        <v>2207</v>
      </c>
      <c r="D3553" s="122" t="s">
        <v>2107</v>
      </c>
      <c r="E3553" s="122">
        <v>65</v>
      </c>
      <c r="F3553" s="122">
        <v>3.9297028875000001E-2</v>
      </c>
      <c r="G3553" s="122">
        <v>3.9409802434000003E-2</v>
      </c>
      <c r="H3553" s="122">
        <v>3.9898028841000001E-2</v>
      </c>
      <c r="I3553" s="122">
        <v>3.9946055002999997E-2</v>
      </c>
      <c r="J3553" s="122">
        <v>4.0751268235500002E-2</v>
      </c>
      <c r="K3553" s="122">
        <v>4.0539972181500003E-2</v>
      </c>
      <c r="L3553" s="122">
        <v>4.0904731802499997E-2</v>
      </c>
      <c r="M3553" s="122">
        <v>4.0443681834499999E-2</v>
      </c>
      <c r="N3553" s="122">
        <v>4.0667978523500001E-2</v>
      </c>
      <c r="O3553" s="122">
        <v>4.11060122875E-2</v>
      </c>
      <c r="P3553" s="122">
        <v>4.0920298379500002E-2</v>
      </c>
      <c r="Q3553" s="122">
        <v>3.9767201203000001E-2</v>
      </c>
      <c r="R3553" s="122">
        <v>3.9808781743499999E-2</v>
      </c>
      <c r="S3553" s="122">
        <v>3.9914707119500001E-2</v>
      </c>
      <c r="T3553" s="122">
        <v>4.0384955131499999E-2</v>
      </c>
      <c r="U3553" s="122">
        <v>3.9821792448500003E-2</v>
      </c>
      <c r="V3553" s="122">
        <v>4.0407054514999999E-2</v>
      </c>
      <c r="W3553" s="122">
        <v>4.03036779885E-2</v>
      </c>
      <c r="X3553" s="122">
        <v>3.9871322458999998E-2</v>
      </c>
      <c r="Y3553" s="122">
        <v>3.9844420983999998E-2</v>
      </c>
      <c r="Z3553" s="122">
        <v>4.0668586221499999E-2</v>
      </c>
      <c r="AA3553" s="122">
        <v>4.1434994894499998E-2</v>
      </c>
      <c r="AB3553" s="122">
        <v>4.3643422744499998E-2</v>
      </c>
      <c r="AC3553" s="122">
        <v>4.5080673750000001E-2</v>
      </c>
      <c r="AD3553" s="122">
        <v>4.6283128580999998E-2</v>
      </c>
      <c r="AE3553" s="122">
        <v>4.75966896175E-2</v>
      </c>
      <c r="AF3553" s="122">
        <v>4.8247730752500002E-2</v>
      </c>
      <c r="AG3553" s="122">
        <v>4.8764712442000001E-2</v>
      </c>
      <c r="AH3553" s="122">
        <v>4.9877621440999997E-2</v>
      </c>
      <c r="AI3553" s="122">
        <v>5.0178568876499997E-2</v>
      </c>
      <c r="AJ3553" s="122">
        <v>4.9718461222E-2</v>
      </c>
      <c r="AK3553" s="122">
        <v>4.9310493774999999E-2</v>
      </c>
      <c r="AL3553" s="122">
        <v>0</v>
      </c>
    </row>
    <row r="3554" spans="1:38" hidden="1" x14ac:dyDescent="0.25">
      <c r="A3554" s="122" t="s">
        <v>2016</v>
      </c>
      <c r="B3554" s="122">
        <v>1</v>
      </c>
      <c r="C3554" s="122" t="s">
        <v>2207</v>
      </c>
      <c r="D3554" s="122" t="s">
        <v>475</v>
      </c>
      <c r="E3554" s="122">
        <v>65</v>
      </c>
      <c r="F3554" s="122">
        <v>0.1049752992985</v>
      </c>
      <c r="G3554" s="122">
        <v>0.106799270104</v>
      </c>
      <c r="H3554" s="122">
        <v>0.109029209541</v>
      </c>
      <c r="I3554" s="122">
        <v>0.109602253067</v>
      </c>
      <c r="J3554" s="122">
        <v>0.1123356282945</v>
      </c>
      <c r="K3554" s="122">
        <v>0.1128354739975</v>
      </c>
      <c r="L3554" s="122">
        <v>0.114412359969</v>
      </c>
      <c r="M3554" s="122">
        <v>0.1142255375395</v>
      </c>
      <c r="N3554" s="122">
        <v>0.116223532308</v>
      </c>
      <c r="O3554" s="122">
        <v>0.118965125477</v>
      </c>
      <c r="P3554" s="122">
        <v>0.1195422492875</v>
      </c>
      <c r="Q3554" s="122">
        <v>0.117316409533</v>
      </c>
      <c r="R3554" s="122">
        <v>0.11854338227</v>
      </c>
      <c r="S3554" s="122">
        <v>0.119315302943</v>
      </c>
      <c r="T3554" s="122">
        <v>0.1198741738185</v>
      </c>
      <c r="U3554" s="122">
        <v>0.11908314420750001</v>
      </c>
      <c r="V3554" s="122">
        <v>0.1213266931435</v>
      </c>
      <c r="W3554" s="122">
        <v>0.1215458034645</v>
      </c>
      <c r="X3554" s="122">
        <v>0.120748241418</v>
      </c>
      <c r="Y3554" s="122">
        <v>0.1203273152855</v>
      </c>
      <c r="Z3554" s="122">
        <v>0.121911567833</v>
      </c>
      <c r="AA3554" s="122">
        <v>0.122850830547</v>
      </c>
      <c r="AB3554" s="122">
        <v>0.12656360109549999</v>
      </c>
      <c r="AC3554" s="122">
        <v>0.12718598285150001</v>
      </c>
      <c r="AD3554" s="122">
        <v>0.12795894182100001</v>
      </c>
      <c r="AE3554" s="122">
        <v>0.12890148409550001</v>
      </c>
      <c r="AF3554" s="122">
        <v>0.1320731603925</v>
      </c>
      <c r="AG3554" s="122">
        <v>0.13455687763599999</v>
      </c>
      <c r="AH3554" s="122">
        <v>0.137868744604</v>
      </c>
      <c r="AI3554" s="122">
        <v>0.1390543616795</v>
      </c>
      <c r="AJ3554" s="122">
        <v>0.13682983558299999</v>
      </c>
      <c r="AK3554" s="122">
        <v>0.13696956571050001</v>
      </c>
      <c r="AL3554" s="122">
        <v>0</v>
      </c>
    </row>
    <row r="3555" spans="1:38" hidden="1" x14ac:dyDescent="0.25">
      <c r="A3555" s="122" t="s">
        <v>2016</v>
      </c>
      <c r="B3555" s="122">
        <v>1</v>
      </c>
      <c r="C3555" s="122" t="s">
        <v>2207</v>
      </c>
      <c r="D3555" s="122" t="s">
        <v>2108</v>
      </c>
      <c r="E3555" s="122">
        <v>65</v>
      </c>
      <c r="F3555" s="122">
        <v>3.6351491891499998E-2</v>
      </c>
      <c r="G3555" s="122">
        <v>3.5748075602499998E-2</v>
      </c>
      <c r="H3555" s="122">
        <v>3.6312548604499999E-2</v>
      </c>
      <c r="I3555" s="122">
        <v>3.6769306712000002E-2</v>
      </c>
      <c r="J3555" s="122">
        <v>3.7980465971500003E-2</v>
      </c>
      <c r="K3555" s="122">
        <v>3.8451246819000001E-2</v>
      </c>
      <c r="L3555" s="122">
        <v>3.9503665407499999E-2</v>
      </c>
      <c r="M3555" s="122">
        <v>3.9835255852999997E-2</v>
      </c>
      <c r="N3555" s="122">
        <v>4.1509705575999999E-2</v>
      </c>
      <c r="O3555" s="122">
        <v>4.3545584294000003E-2</v>
      </c>
      <c r="P3555" s="122">
        <v>4.5075894051000001E-2</v>
      </c>
      <c r="Q3555" s="122">
        <v>4.5514745340000003E-2</v>
      </c>
      <c r="R3555" s="122">
        <v>4.67502261935E-2</v>
      </c>
      <c r="S3555" s="122">
        <v>4.7761840399999998E-2</v>
      </c>
      <c r="T3555" s="122">
        <v>4.8689257984999998E-2</v>
      </c>
      <c r="U3555" s="122">
        <v>4.8584920886500002E-2</v>
      </c>
      <c r="V3555" s="122">
        <v>4.9850355908999999E-2</v>
      </c>
      <c r="W3555" s="122">
        <v>4.9877396137999998E-2</v>
      </c>
      <c r="X3555" s="122">
        <v>4.8713350619E-2</v>
      </c>
      <c r="Y3555" s="122">
        <v>4.76614687085E-2</v>
      </c>
      <c r="Z3555" s="122">
        <v>4.8671985947500003E-2</v>
      </c>
      <c r="AA3555" s="122">
        <v>4.9632789371999997E-2</v>
      </c>
      <c r="AB3555" s="122">
        <v>5.1519172288499997E-2</v>
      </c>
      <c r="AC3555" s="122">
        <v>5.2093426944000001E-2</v>
      </c>
      <c r="AD3555" s="122">
        <v>5.1207751761499998E-2</v>
      </c>
      <c r="AE3555" s="122">
        <v>4.9850122497E-2</v>
      </c>
      <c r="AF3555" s="122">
        <v>5.2608351253000001E-2</v>
      </c>
      <c r="AG3555" s="122">
        <v>5.5349977520499999E-2</v>
      </c>
      <c r="AH3555" s="122">
        <v>5.8054226624500001E-2</v>
      </c>
      <c r="AI3555" s="122">
        <v>5.9907574879499999E-2</v>
      </c>
      <c r="AJ3555" s="122">
        <v>5.7463444236999998E-2</v>
      </c>
      <c r="AK3555" s="122">
        <v>5.8240222783999998E-2</v>
      </c>
      <c r="AL3555" s="122">
        <v>0</v>
      </c>
    </row>
    <row r="3556" spans="1:38" hidden="1" x14ac:dyDescent="0.25">
      <c r="A3556" s="122" t="s">
        <v>2016</v>
      </c>
      <c r="B3556" s="122">
        <v>1</v>
      </c>
      <c r="C3556" s="122" t="s">
        <v>2207</v>
      </c>
      <c r="D3556" s="122" t="s">
        <v>2109</v>
      </c>
      <c r="E3556" s="122">
        <v>65</v>
      </c>
      <c r="F3556" s="122">
        <v>0.48853006414</v>
      </c>
      <c r="G3556" s="122">
        <v>0.49567090010199999</v>
      </c>
      <c r="H3556" s="122">
        <v>0.5047128626795</v>
      </c>
      <c r="I3556" s="122">
        <v>0.50805362935499998</v>
      </c>
      <c r="J3556" s="122">
        <v>0.51985139426899996</v>
      </c>
      <c r="K3556" s="122">
        <v>0.52006747410300003</v>
      </c>
      <c r="L3556" s="122">
        <v>0.52740338899350003</v>
      </c>
      <c r="M3556" s="122">
        <v>0.52824444851100005</v>
      </c>
      <c r="N3556" s="122">
        <v>0.53785805204899995</v>
      </c>
      <c r="O3556" s="122">
        <v>0.55201116439050002</v>
      </c>
      <c r="P3556" s="122">
        <v>0.55679194207299998</v>
      </c>
      <c r="Q3556" s="122">
        <v>0.54820871429100004</v>
      </c>
      <c r="R3556" s="122">
        <v>0.55367103892799996</v>
      </c>
      <c r="S3556" s="122">
        <v>0.55793684256099996</v>
      </c>
      <c r="T3556" s="122">
        <v>0.56156956824299997</v>
      </c>
      <c r="U3556" s="122">
        <v>0.55427999247149995</v>
      </c>
      <c r="V3556" s="122">
        <v>0.56073283180300004</v>
      </c>
      <c r="W3556" s="122">
        <v>0.55783896648050002</v>
      </c>
      <c r="X3556" s="122">
        <v>0.55096643533349998</v>
      </c>
      <c r="Y3556" s="122">
        <v>0.54812390175650005</v>
      </c>
      <c r="Z3556" s="122">
        <v>0.55331304364400002</v>
      </c>
      <c r="AA3556" s="122">
        <v>0.55541180887599995</v>
      </c>
      <c r="AB3556" s="122">
        <v>0.573096865412</v>
      </c>
      <c r="AC3556" s="122">
        <v>0.57013245348550001</v>
      </c>
      <c r="AD3556" s="122">
        <v>0.57243508297900003</v>
      </c>
      <c r="AE3556" s="122">
        <v>0.57288385369499994</v>
      </c>
      <c r="AF3556" s="122">
        <v>0.58006471931150005</v>
      </c>
      <c r="AG3556" s="122">
        <v>0.5863983519175</v>
      </c>
      <c r="AH3556" s="122">
        <v>0.59571254576199995</v>
      </c>
      <c r="AI3556" s="122">
        <v>0.59596758674399997</v>
      </c>
      <c r="AJ3556" s="122">
        <v>0.60533807880500001</v>
      </c>
      <c r="AK3556" s="122">
        <v>0.60725133494750005</v>
      </c>
      <c r="AL3556" s="122">
        <v>0</v>
      </c>
    </row>
    <row r="3557" spans="1:38" hidden="1" x14ac:dyDescent="0.25">
      <c r="A3557" s="122" t="s">
        <v>2016</v>
      </c>
      <c r="B3557" s="122">
        <v>1</v>
      </c>
      <c r="C3557" s="122" t="s">
        <v>2207</v>
      </c>
      <c r="D3557" s="122" t="s">
        <v>2110</v>
      </c>
      <c r="E3557" s="122">
        <v>65</v>
      </c>
      <c r="F3557" s="122">
        <v>7.4649276150500002E-2</v>
      </c>
      <c r="G3557" s="122">
        <v>7.7143444649500001E-2</v>
      </c>
      <c r="H3557" s="122">
        <v>8.0605502142999996E-2</v>
      </c>
      <c r="I3557" s="122">
        <v>8.3127805427000004E-2</v>
      </c>
      <c r="J3557" s="122">
        <v>8.7422306810999995E-2</v>
      </c>
      <c r="K3557" s="122">
        <v>8.9109315467000003E-2</v>
      </c>
      <c r="L3557" s="122">
        <v>9.1632400421500004E-2</v>
      </c>
      <c r="M3557" s="122">
        <v>9.2145630029000003E-2</v>
      </c>
      <c r="N3557" s="122">
        <v>9.4413353881500003E-2</v>
      </c>
      <c r="O3557" s="122">
        <v>9.7170156248500006E-2</v>
      </c>
      <c r="P3557" s="122">
        <v>9.8220003250499996E-2</v>
      </c>
      <c r="Q3557" s="122">
        <v>9.6897963618500005E-2</v>
      </c>
      <c r="R3557" s="122">
        <v>9.8866294975999996E-2</v>
      </c>
      <c r="S3557" s="122">
        <v>0.100701927663</v>
      </c>
      <c r="T3557" s="122">
        <v>0.10280320395549999</v>
      </c>
      <c r="U3557" s="122">
        <v>0.103331612445</v>
      </c>
      <c r="V3557" s="122">
        <v>0.10647219358899999</v>
      </c>
      <c r="W3557" s="122">
        <v>0.107769634755</v>
      </c>
      <c r="X3557" s="122">
        <v>0.10690336756300001</v>
      </c>
      <c r="Y3557" s="122">
        <v>0.107221241582</v>
      </c>
      <c r="Z3557" s="122">
        <v>0.10999471743100001</v>
      </c>
      <c r="AA3557" s="122">
        <v>0.111541521689</v>
      </c>
      <c r="AB3557" s="122">
        <v>0.114998303589</v>
      </c>
      <c r="AC3557" s="122">
        <v>0.1152566104045</v>
      </c>
      <c r="AD3557" s="122">
        <v>0.11457374905000001</v>
      </c>
      <c r="AE3557" s="122">
        <v>0.11361755948750001</v>
      </c>
      <c r="AF3557" s="122">
        <v>0.11607574891</v>
      </c>
      <c r="AG3557" s="122">
        <v>0.11809816276600001</v>
      </c>
      <c r="AH3557" s="122">
        <v>0.1211208279995</v>
      </c>
      <c r="AI3557" s="122">
        <v>0.12238724492649999</v>
      </c>
      <c r="AJ3557" s="122">
        <v>0.119239814884</v>
      </c>
      <c r="AK3557" s="122">
        <v>0.1191876889335</v>
      </c>
      <c r="AL3557" s="122">
        <v>0</v>
      </c>
    </row>
    <row r="3558" spans="1:38" hidden="1" x14ac:dyDescent="0.25">
      <c r="A3558" s="122" t="s">
        <v>2016</v>
      </c>
      <c r="B3558" s="122">
        <v>1</v>
      </c>
      <c r="C3558" s="122" t="s">
        <v>2207</v>
      </c>
      <c r="D3558" s="122" t="s">
        <v>2111</v>
      </c>
      <c r="E3558" s="122">
        <v>65</v>
      </c>
      <c r="F3558" s="122">
        <v>8.0155304640499997E-2</v>
      </c>
      <c r="G3558" s="122">
        <v>8.6167509710000006E-2</v>
      </c>
      <c r="H3558" s="122">
        <v>9.0922072559000006E-2</v>
      </c>
      <c r="I3558" s="122">
        <v>9.4859019990000001E-2</v>
      </c>
      <c r="J3558" s="122">
        <v>0.10259133960900001</v>
      </c>
      <c r="K3558" s="122">
        <v>0.1075073311035</v>
      </c>
      <c r="L3558" s="122">
        <v>0.1141847186885</v>
      </c>
      <c r="M3558" s="122">
        <v>0.120145510631</v>
      </c>
      <c r="N3558" s="122">
        <v>0.12767401405949999</v>
      </c>
      <c r="O3558" s="122">
        <v>0.13581635129799999</v>
      </c>
      <c r="P3558" s="122">
        <v>0.14177400662100001</v>
      </c>
      <c r="Q3558" s="122">
        <v>0.14401472122299999</v>
      </c>
      <c r="R3558" s="122">
        <v>0.14968394434499999</v>
      </c>
      <c r="S3558" s="122">
        <v>0.15518779957000001</v>
      </c>
      <c r="T3558" s="122">
        <v>0.16232988831949999</v>
      </c>
      <c r="U3558" s="122">
        <v>0.16584780847550001</v>
      </c>
      <c r="V3558" s="122">
        <v>0.17384519683550001</v>
      </c>
      <c r="W3558" s="122">
        <v>0.17801532611400001</v>
      </c>
      <c r="X3558" s="122">
        <v>0.1785606281945</v>
      </c>
      <c r="Y3558" s="122">
        <v>0.17873479814599999</v>
      </c>
      <c r="Z3558" s="122">
        <v>0.18027523646800001</v>
      </c>
      <c r="AA3558" s="122">
        <v>0.180856555255</v>
      </c>
      <c r="AB3558" s="122">
        <v>0.18745418571049999</v>
      </c>
      <c r="AC3558" s="122">
        <v>0.18901320572649999</v>
      </c>
      <c r="AD3558" s="122">
        <v>0.19311013765900001</v>
      </c>
      <c r="AE3558" s="122">
        <v>0.1971768768695</v>
      </c>
      <c r="AF3558" s="122">
        <v>0.20240823845100001</v>
      </c>
      <c r="AG3558" s="122">
        <v>0.20720549690750001</v>
      </c>
      <c r="AH3558" s="122">
        <v>0.21446159917749999</v>
      </c>
      <c r="AI3558" s="122">
        <v>0.21828039267499999</v>
      </c>
      <c r="AJ3558" s="122">
        <v>0.21477472521800001</v>
      </c>
      <c r="AK3558" s="122">
        <v>0.2179720413515</v>
      </c>
      <c r="AL3558" s="122">
        <v>0</v>
      </c>
    </row>
    <row r="3559" spans="1:38" hidden="1" x14ac:dyDescent="0.25">
      <c r="A3559" s="122" t="s">
        <v>2016</v>
      </c>
      <c r="B3559" s="122">
        <v>1</v>
      </c>
      <c r="C3559" s="122" t="s">
        <v>2207</v>
      </c>
      <c r="D3559" s="122" t="s">
        <v>2112</v>
      </c>
      <c r="E3559" s="122">
        <v>65</v>
      </c>
      <c r="F3559" s="122">
        <v>1.1108425786080001</v>
      </c>
      <c r="G3559" s="122">
        <v>1.1255847680355</v>
      </c>
      <c r="H3559" s="122">
        <v>1.1435194838275</v>
      </c>
      <c r="I3559" s="122">
        <v>1.1481563899625</v>
      </c>
      <c r="J3559" s="122">
        <v>1.1694932977075001</v>
      </c>
      <c r="K3559" s="122">
        <v>1.1621070302200001</v>
      </c>
      <c r="L3559" s="122">
        <v>1.1718268768689999</v>
      </c>
      <c r="M3559" s="122">
        <v>1.165000885605</v>
      </c>
      <c r="N3559" s="122">
        <v>1.1830226352144999</v>
      </c>
      <c r="O3559" s="122">
        <v>1.212690617544</v>
      </c>
      <c r="P3559" s="122">
        <v>1.2204499773919999</v>
      </c>
      <c r="Q3559" s="122">
        <v>1.1976047151664999</v>
      </c>
      <c r="R3559" s="122">
        <v>1.2042097660460001</v>
      </c>
      <c r="S3559" s="122">
        <v>1.2084766928285</v>
      </c>
      <c r="T3559" s="122">
        <v>1.2099082960745</v>
      </c>
      <c r="U3559" s="122">
        <v>1.188362853443</v>
      </c>
      <c r="V3559" s="122">
        <v>1.1977364679460001</v>
      </c>
      <c r="W3559" s="122">
        <v>1.190614526431</v>
      </c>
      <c r="X3559" s="122">
        <v>1.173852568192</v>
      </c>
      <c r="Y3559" s="122">
        <v>1.1658906324330001</v>
      </c>
      <c r="Z3559" s="122">
        <v>1.1770030037849999</v>
      </c>
      <c r="AA3559" s="122">
        <v>1.1851817315124999</v>
      </c>
      <c r="AB3559" s="122">
        <v>1.2202965959484999</v>
      </c>
      <c r="AC3559" s="122">
        <v>1.2211228260660001</v>
      </c>
      <c r="AD3559" s="122">
        <v>1.2252336279660001</v>
      </c>
      <c r="AE3559" s="122">
        <v>1.2237557644915</v>
      </c>
      <c r="AF3559" s="122">
        <v>1.2379160888875</v>
      </c>
      <c r="AG3559" s="122">
        <v>1.247252949136</v>
      </c>
      <c r="AH3559" s="122">
        <v>1.2664739744510001</v>
      </c>
      <c r="AI3559" s="122">
        <v>1.2624100908275</v>
      </c>
      <c r="AJ3559" s="122">
        <v>1.2726752350785</v>
      </c>
      <c r="AK3559" s="122">
        <v>1.2491366646685</v>
      </c>
      <c r="AL3559" s="122">
        <v>0</v>
      </c>
    </row>
    <row r="3560" spans="1:38" hidden="1" x14ac:dyDescent="0.25">
      <c r="A3560" s="122" t="s">
        <v>2016</v>
      </c>
      <c r="B3560" s="122">
        <v>1</v>
      </c>
      <c r="C3560" s="122" t="s">
        <v>2207</v>
      </c>
      <c r="D3560" s="122" t="s">
        <v>2113</v>
      </c>
      <c r="E3560" s="122">
        <v>65</v>
      </c>
      <c r="F3560" s="122">
        <v>0.6730661416125</v>
      </c>
      <c r="G3560" s="122">
        <v>0.68318082946350001</v>
      </c>
      <c r="H3560" s="122">
        <v>0.69465992742549998</v>
      </c>
      <c r="I3560" s="122">
        <v>0.697006268245</v>
      </c>
      <c r="J3560" s="122">
        <v>0.71016256991600002</v>
      </c>
      <c r="K3560" s="122">
        <v>0.70653096690649997</v>
      </c>
      <c r="L3560" s="122">
        <v>0.71275338203350003</v>
      </c>
      <c r="M3560" s="122">
        <v>0.70817970834349997</v>
      </c>
      <c r="N3560" s="122">
        <v>0.71727160593100003</v>
      </c>
      <c r="O3560" s="122">
        <v>0.73119410483150005</v>
      </c>
      <c r="P3560" s="122">
        <v>0.73278557976850001</v>
      </c>
      <c r="Q3560" s="122">
        <v>0.71739795952100005</v>
      </c>
      <c r="R3560" s="122">
        <v>0.72050443079250004</v>
      </c>
      <c r="S3560" s="122">
        <v>0.72346086539749999</v>
      </c>
      <c r="T3560" s="122">
        <v>0.72576828280500005</v>
      </c>
      <c r="U3560" s="122">
        <v>0.71547436943849996</v>
      </c>
      <c r="V3560" s="122">
        <v>0.72335623491750001</v>
      </c>
      <c r="W3560" s="122">
        <v>0.71926568794800005</v>
      </c>
      <c r="X3560" s="122">
        <v>0.70733560662600004</v>
      </c>
      <c r="Y3560" s="122">
        <v>0.69969136977400004</v>
      </c>
      <c r="Z3560" s="122">
        <v>0.70349048384150004</v>
      </c>
      <c r="AA3560" s="122">
        <v>0.70495723379899999</v>
      </c>
      <c r="AB3560" s="122">
        <v>0.72321630596050002</v>
      </c>
      <c r="AC3560" s="122">
        <v>0.72350535089449997</v>
      </c>
      <c r="AD3560" s="122">
        <v>0.72673722952050002</v>
      </c>
      <c r="AE3560" s="122">
        <v>0.72697935336899999</v>
      </c>
      <c r="AF3560" s="122">
        <v>0.73753851008500004</v>
      </c>
      <c r="AG3560" s="122">
        <v>0.74687218023699997</v>
      </c>
      <c r="AH3560" s="122">
        <v>0.76158656665949997</v>
      </c>
      <c r="AI3560" s="122">
        <v>0.76372578703000005</v>
      </c>
      <c r="AJ3560" s="122">
        <v>0.74776539917450002</v>
      </c>
      <c r="AK3560" s="122">
        <v>0.74761177064499995</v>
      </c>
      <c r="AL3560" s="122">
        <v>0</v>
      </c>
    </row>
    <row r="3561" spans="1:38" hidden="1" x14ac:dyDescent="0.25">
      <c r="A3561" s="122" t="s">
        <v>2016</v>
      </c>
      <c r="B3561" s="122">
        <v>1</v>
      </c>
      <c r="C3561" s="122" t="s">
        <v>2207</v>
      </c>
      <c r="D3561" s="122" t="s">
        <v>2114</v>
      </c>
      <c r="E3561" s="122">
        <v>65</v>
      </c>
      <c r="F3561" s="122">
        <v>0.21066031677399999</v>
      </c>
      <c r="G3561" s="122">
        <v>0.21427499971899999</v>
      </c>
      <c r="H3561" s="122">
        <v>0.21938276113999999</v>
      </c>
      <c r="I3561" s="122">
        <v>0.22088716219150001</v>
      </c>
      <c r="J3561" s="122">
        <v>0.226219631926</v>
      </c>
      <c r="K3561" s="122">
        <v>0.2259857152335</v>
      </c>
      <c r="L3561" s="122">
        <v>0.22948569841399999</v>
      </c>
      <c r="M3561" s="122">
        <v>0.22978877586650001</v>
      </c>
      <c r="N3561" s="122">
        <v>0.234283527495</v>
      </c>
      <c r="O3561" s="122">
        <v>0.24052450131399999</v>
      </c>
      <c r="P3561" s="122">
        <v>0.24159155142700001</v>
      </c>
      <c r="Q3561" s="122">
        <v>0.2368044512685</v>
      </c>
      <c r="R3561" s="122">
        <v>0.23901125156799999</v>
      </c>
      <c r="S3561" s="122">
        <v>0.24032956781750001</v>
      </c>
      <c r="T3561" s="122">
        <v>0.24210013656500001</v>
      </c>
      <c r="U3561" s="122">
        <v>0.2402757641785</v>
      </c>
      <c r="V3561" s="122">
        <v>0.24596794438299999</v>
      </c>
      <c r="W3561" s="122">
        <v>0.247118050531</v>
      </c>
      <c r="X3561" s="122">
        <v>0.24588469468599999</v>
      </c>
      <c r="Y3561" s="122">
        <v>0.24648292492500001</v>
      </c>
      <c r="Z3561" s="122">
        <v>0.25045089344150001</v>
      </c>
      <c r="AA3561" s="122">
        <v>0.25264998255900001</v>
      </c>
      <c r="AB3561" s="122">
        <v>0.26109796827999998</v>
      </c>
      <c r="AC3561" s="122">
        <v>0.26262890137</v>
      </c>
      <c r="AD3561" s="122">
        <v>0.26577920626500001</v>
      </c>
      <c r="AE3561" s="122">
        <v>0.26839307907999999</v>
      </c>
      <c r="AF3561" s="122">
        <v>0.27224670629749997</v>
      </c>
      <c r="AG3561" s="122">
        <v>0.27445600557349997</v>
      </c>
      <c r="AH3561" s="122">
        <v>0.27945328849450002</v>
      </c>
      <c r="AI3561" s="122">
        <v>0.28041908274350003</v>
      </c>
      <c r="AJ3561" s="122">
        <v>0.2735218623415</v>
      </c>
      <c r="AK3561" s="122">
        <v>0.27472734050449998</v>
      </c>
      <c r="AL3561" s="122">
        <v>0</v>
      </c>
    </row>
    <row r="3562" spans="1:38" hidden="1" x14ac:dyDescent="0.25">
      <c r="A3562" s="122" t="s">
        <v>2016</v>
      </c>
      <c r="B3562" s="122">
        <v>1</v>
      </c>
      <c r="C3562" s="122" t="s">
        <v>2207</v>
      </c>
      <c r="D3562" s="122" t="s">
        <v>2115</v>
      </c>
      <c r="E3562" s="122">
        <v>65</v>
      </c>
      <c r="F3562" s="122">
        <v>0.15239649897300001</v>
      </c>
      <c r="G3562" s="122">
        <v>0.15775354912699999</v>
      </c>
      <c r="H3562" s="122">
        <v>0.16339854136449999</v>
      </c>
      <c r="I3562" s="122">
        <v>0.16754794902100001</v>
      </c>
      <c r="J3562" s="122">
        <v>0.17417819803500001</v>
      </c>
      <c r="K3562" s="122">
        <v>0.17689878454800001</v>
      </c>
      <c r="L3562" s="122">
        <v>0.181900882254</v>
      </c>
      <c r="M3562" s="122">
        <v>0.18410187020249999</v>
      </c>
      <c r="N3562" s="122">
        <v>0.18930036142250001</v>
      </c>
      <c r="O3562" s="122">
        <v>0.19569300165799999</v>
      </c>
      <c r="P3562" s="122">
        <v>0.198251787333</v>
      </c>
      <c r="Q3562" s="122">
        <v>0.19655025272849999</v>
      </c>
      <c r="R3562" s="122">
        <v>0.20039280919999999</v>
      </c>
      <c r="S3562" s="122">
        <v>0.203189346568</v>
      </c>
      <c r="T3562" s="122">
        <v>0.20520099289099999</v>
      </c>
      <c r="U3562" s="122">
        <v>0.20520027898099999</v>
      </c>
      <c r="V3562" s="122">
        <v>0.21128799990800001</v>
      </c>
      <c r="W3562" s="122">
        <v>0.21338627918299999</v>
      </c>
      <c r="X3562" s="122">
        <v>0.2122050189195</v>
      </c>
      <c r="Y3562" s="122">
        <v>0.21176005500799999</v>
      </c>
      <c r="Z3562" s="122">
        <v>0.21517904846450001</v>
      </c>
      <c r="AA3562" s="122">
        <v>0.2182276897665</v>
      </c>
      <c r="AB3562" s="122">
        <v>0.22571938734499999</v>
      </c>
      <c r="AC3562" s="122">
        <v>0.22715566055350001</v>
      </c>
      <c r="AD3562" s="122">
        <v>0.22960345717950001</v>
      </c>
      <c r="AE3562" s="122">
        <v>0.23213109944499999</v>
      </c>
      <c r="AF3562" s="122">
        <v>0.241431522856</v>
      </c>
      <c r="AG3562" s="122">
        <v>0.24875699690549999</v>
      </c>
      <c r="AH3562" s="122">
        <v>0.25665856704250001</v>
      </c>
      <c r="AI3562" s="122">
        <v>0.26011041000500001</v>
      </c>
      <c r="AJ3562" s="122">
        <v>0.25397007327499999</v>
      </c>
      <c r="AK3562" s="122">
        <v>0.25430342854100002</v>
      </c>
      <c r="AL3562" s="122">
        <v>0</v>
      </c>
    </row>
    <row r="3563" spans="1:38" hidden="1" x14ac:dyDescent="0.25">
      <c r="A3563" s="122" t="s">
        <v>2016</v>
      </c>
      <c r="B3563" s="122">
        <v>1</v>
      </c>
      <c r="C3563" s="122" t="s">
        <v>2207</v>
      </c>
      <c r="D3563" s="122" t="s">
        <v>2116</v>
      </c>
      <c r="E3563" s="122">
        <v>65</v>
      </c>
      <c r="F3563" s="122">
        <v>0.74067978401849999</v>
      </c>
      <c r="G3563" s="122">
        <v>0.75141606731749999</v>
      </c>
      <c r="H3563" s="122">
        <v>0.76224812296800004</v>
      </c>
      <c r="I3563" s="122">
        <v>0.76443323370649996</v>
      </c>
      <c r="J3563" s="122">
        <v>0.77811665962400001</v>
      </c>
      <c r="K3563" s="122">
        <v>0.77292363988549995</v>
      </c>
      <c r="L3563" s="122">
        <v>0.77713775532149998</v>
      </c>
      <c r="M3563" s="122">
        <v>0.76989972968200004</v>
      </c>
      <c r="N3563" s="122">
        <v>0.77902551038150003</v>
      </c>
      <c r="O3563" s="122">
        <v>0.79417108956649995</v>
      </c>
      <c r="P3563" s="122">
        <v>0.79516307291749999</v>
      </c>
      <c r="Q3563" s="122">
        <v>0.77772501967499996</v>
      </c>
      <c r="R3563" s="122">
        <v>0.78179781103500001</v>
      </c>
      <c r="S3563" s="122">
        <v>0.78613073654450005</v>
      </c>
      <c r="T3563" s="122">
        <v>0.79001765184299999</v>
      </c>
      <c r="U3563" s="122">
        <v>0.78130280539800001</v>
      </c>
      <c r="V3563" s="122">
        <v>0.79399802182949997</v>
      </c>
      <c r="W3563" s="122">
        <v>0.79226049513700003</v>
      </c>
      <c r="X3563" s="122">
        <v>0.78237552584850001</v>
      </c>
      <c r="Y3563" s="122">
        <v>0.77752198112699999</v>
      </c>
      <c r="Z3563" s="122">
        <v>0.78714613786599996</v>
      </c>
      <c r="AA3563" s="122">
        <v>0.78925935847700002</v>
      </c>
      <c r="AB3563" s="122">
        <v>0.80665134390750004</v>
      </c>
      <c r="AC3563" s="122">
        <v>0.80883197164099996</v>
      </c>
      <c r="AD3563" s="122">
        <v>0.81129268410199995</v>
      </c>
      <c r="AE3563" s="122">
        <v>0.81074770826300002</v>
      </c>
      <c r="AF3563" s="122">
        <v>0.82136482771349995</v>
      </c>
      <c r="AG3563" s="122">
        <v>0.82954619574199995</v>
      </c>
      <c r="AH3563" s="122">
        <v>0.84654454587950001</v>
      </c>
      <c r="AI3563" s="122">
        <v>0.84701684382550002</v>
      </c>
      <c r="AJ3563" s="122">
        <v>0.83367462406399995</v>
      </c>
      <c r="AK3563" s="122">
        <v>0.82815977817599995</v>
      </c>
      <c r="AL3563" s="122">
        <v>0</v>
      </c>
    </row>
    <row r="3564" spans="1:38" hidden="1" x14ac:dyDescent="0.25">
      <c r="A3564" s="122" t="s">
        <v>2016</v>
      </c>
      <c r="B3564" s="122">
        <v>1</v>
      </c>
      <c r="C3564" s="122" t="s">
        <v>2207</v>
      </c>
      <c r="D3564" s="122" t="s">
        <v>2138</v>
      </c>
      <c r="E3564" s="122">
        <v>65</v>
      </c>
      <c r="F3564" s="122">
        <v>0.1948544933485</v>
      </c>
      <c r="G3564" s="122">
        <v>0.19735058079199999</v>
      </c>
      <c r="H3564" s="122">
        <v>0.20045487752650001</v>
      </c>
      <c r="I3564" s="122">
        <v>0.20129150078499999</v>
      </c>
      <c r="J3564" s="122">
        <v>0.2057481093205</v>
      </c>
      <c r="K3564" s="122">
        <v>0.205447477977</v>
      </c>
      <c r="L3564" s="122">
        <v>0.20827241982049999</v>
      </c>
      <c r="M3564" s="122">
        <v>0.20812054103300001</v>
      </c>
      <c r="N3564" s="122">
        <v>0.212514784919</v>
      </c>
      <c r="O3564" s="122">
        <v>0.21877508452550001</v>
      </c>
      <c r="P3564" s="122">
        <v>0.22090318835799999</v>
      </c>
      <c r="Q3564" s="122">
        <v>0.21658319996299999</v>
      </c>
      <c r="R3564" s="122">
        <v>0.2175139908655</v>
      </c>
      <c r="S3564" s="122">
        <v>0.218096362736</v>
      </c>
      <c r="T3564" s="122">
        <v>0.21852452808549999</v>
      </c>
      <c r="U3564" s="122">
        <v>0.21474062525650001</v>
      </c>
      <c r="V3564" s="122">
        <v>0.215717597815</v>
      </c>
      <c r="W3564" s="122">
        <v>0.21257950149650001</v>
      </c>
      <c r="X3564" s="122">
        <v>0.20677253129500001</v>
      </c>
      <c r="Y3564" s="122">
        <v>0.20261761619650001</v>
      </c>
      <c r="Z3564" s="122">
        <v>0.2026138993595</v>
      </c>
      <c r="AA3564" s="122">
        <v>0.20035177872000001</v>
      </c>
      <c r="AB3564" s="122">
        <v>0.20257973516200001</v>
      </c>
      <c r="AC3564" s="122">
        <v>0.19961623321899999</v>
      </c>
      <c r="AD3564" s="122">
        <v>0.19475295417300001</v>
      </c>
      <c r="AE3564" s="122">
        <v>0.18893713949050001</v>
      </c>
      <c r="AF3564" s="122">
        <v>0.18793334644099999</v>
      </c>
      <c r="AG3564" s="122">
        <v>0.18537139351250001</v>
      </c>
      <c r="AH3564" s="122">
        <v>0.18032925841399999</v>
      </c>
      <c r="AI3564" s="122">
        <v>0.18179870204349999</v>
      </c>
      <c r="AJ3564" s="122">
        <v>0.18093726452950001</v>
      </c>
      <c r="AK3564" s="122">
        <v>0.17997207970099999</v>
      </c>
      <c r="AL3564" s="122">
        <v>0</v>
      </c>
    </row>
    <row r="3565" spans="1:38" hidden="1" x14ac:dyDescent="0.25">
      <c r="A3565" s="122" t="s">
        <v>2016</v>
      </c>
      <c r="B3565" s="122">
        <v>1</v>
      </c>
      <c r="C3565" s="122" t="s">
        <v>2207</v>
      </c>
      <c r="D3565" s="122" t="s">
        <v>2117</v>
      </c>
      <c r="E3565" s="122">
        <v>65</v>
      </c>
      <c r="F3565" s="122">
        <v>5.5224309935999999E-2</v>
      </c>
      <c r="G3565" s="122">
        <v>5.5801215068499999E-2</v>
      </c>
      <c r="H3565" s="122">
        <v>5.6339955748999998E-2</v>
      </c>
      <c r="I3565" s="122">
        <v>5.62559515175E-2</v>
      </c>
      <c r="J3565" s="122">
        <v>5.7034740487000003E-2</v>
      </c>
      <c r="K3565" s="122">
        <v>5.6482348967499998E-2</v>
      </c>
      <c r="L3565" s="122">
        <v>5.6962849670499999E-2</v>
      </c>
      <c r="M3565" s="122">
        <v>5.6638978781E-2</v>
      </c>
      <c r="N3565" s="122">
        <v>5.7624167373000003E-2</v>
      </c>
      <c r="O3565" s="122">
        <v>5.9349431376000003E-2</v>
      </c>
      <c r="P3565" s="122">
        <v>6.0107201817499997E-2</v>
      </c>
      <c r="Q3565" s="122">
        <v>5.9308120048999997E-2</v>
      </c>
      <c r="R3565" s="122">
        <v>6.0125390012999998E-2</v>
      </c>
      <c r="S3565" s="122">
        <v>6.0633385419999998E-2</v>
      </c>
      <c r="T3565" s="122">
        <v>6.0989285481499997E-2</v>
      </c>
      <c r="U3565" s="122">
        <v>5.9519821526499997E-2</v>
      </c>
      <c r="V3565" s="122">
        <v>5.9692117053499999E-2</v>
      </c>
      <c r="W3565" s="122">
        <v>5.8783601520999998E-2</v>
      </c>
      <c r="X3565" s="122">
        <v>5.7358640261499998E-2</v>
      </c>
      <c r="Y3565" s="122">
        <v>5.6395868549500003E-2</v>
      </c>
      <c r="Z3565" s="122">
        <v>5.6727562609999997E-2</v>
      </c>
      <c r="AA3565" s="122">
        <v>5.6843714759999997E-2</v>
      </c>
      <c r="AB3565" s="122">
        <v>5.8357928894000002E-2</v>
      </c>
      <c r="AC3565" s="122">
        <v>5.8445026576499998E-2</v>
      </c>
      <c r="AD3565" s="122">
        <v>5.8329375726999998E-2</v>
      </c>
      <c r="AE3565" s="122">
        <v>5.7980003967000003E-2</v>
      </c>
      <c r="AF3565" s="122">
        <v>5.9231457139E-2</v>
      </c>
      <c r="AG3565" s="122">
        <v>6.0186358457000003E-2</v>
      </c>
      <c r="AH3565" s="122">
        <v>6.18658694415E-2</v>
      </c>
      <c r="AI3565" s="122">
        <v>6.2250623153500002E-2</v>
      </c>
      <c r="AJ3565" s="122">
        <v>6.2737302437500003E-2</v>
      </c>
      <c r="AK3565" s="122">
        <v>6.2813984771999995E-2</v>
      </c>
      <c r="AL3565" s="122">
        <v>0</v>
      </c>
    </row>
    <row r="3566" spans="1:38" hidden="1" x14ac:dyDescent="0.25">
      <c r="A3566" s="122" t="s">
        <v>2016</v>
      </c>
      <c r="B3566" s="122">
        <v>1</v>
      </c>
      <c r="C3566" s="122" t="s">
        <v>2207</v>
      </c>
      <c r="D3566" s="122" t="s">
        <v>2118</v>
      </c>
      <c r="E3566" s="122">
        <v>65</v>
      </c>
      <c r="F3566" s="122">
        <v>0.1887928728545</v>
      </c>
      <c r="G3566" s="122">
        <v>0.1944374941715</v>
      </c>
      <c r="H3566" s="122">
        <v>0.19948714286800001</v>
      </c>
      <c r="I3566" s="122">
        <v>0.2017016617695</v>
      </c>
      <c r="J3566" s="122">
        <v>0.20751896970049999</v>
      </c>
      <c r="K3566" s="122">
        <v>0.20857231692850001</v>
      </c>
      <c r="L3566" s="122">
        <v>0.212614179105</v>
      </c>
      <c r="M3566" s="122">
        <v>0.21502000784</v>
      </c>
      <c r="N3566" s="122">
        <v>0.22134524839950001</v>
      </c>
      <c r="O3566" s="122">
        <v>0.22941270183199999</v>
      </c>
      <c r="P3566" s="122">
        <v>0.23301746328299999</v>
      </c>
      <c r="Q3566" s="122">
        <v>0.23084188841049999</v>
      </c>
      <c r="R3566" s="122">
        <v>0.234686741054</v>
      </c>
      <c r="S3566" s="122">
        <v>0.2381813622775</v>
      </c>
      <c r="T3566" s="122">
        <v>0.243100261352</v>
      </c>
      <c r="U3566" s="122">
        <v>0.2438777720145</v>
      </c>
      <c r="V3566" s="122">
        <v>0.25264048930499999</v>
      </c>
      <c r="W3566" s="122">
        <v>0.25711827248000002</v>
      </c>
      <c r="X3566" s="122">
        <v>0.25796031904299999</v>
      </c>
      <c r="Y3566" s="122">
        <v>0.258244394273</v>
      </c>
      <c r="Z3566" s="122">
        <v>0.263374059534</v>
      </c>
      <c r="AA3566" s="122">
        <v>0.2668462603265</v>
      </c>
      <c r="AB3566" s="122">
        <v>0.27693834465799999</v>
      </c>
      <c r="AC3566" s="122">
        <v>0.27996780205350003</v>
      </c>
      <c r="AD3566" s="122">
        <v>0.283648483911</v>
      </c>
      <c r="AE3566" s="122">
        <v>0.28711241551099997</v>
      </c>
      <c r="AF3566" s="122">
        <v>0.29676717924649998</v>
      </c>
      <c r="AG3566" s="122">
        <v>0.30559300824800001</v>
      </c>
      <c r="AH3566" s="122">
        <v>0.31670532538099999</v>
      </c>
      <c r="AI3566" s="122">
        <v>0.32286548864249998</v>
      </c>
      <c r="AJ3566" s="122">
        <v>0.31108569695600002</v>
      </c>
      <c r="AK3566" s="122">
        <v>0.31585061028099998</v>
      </c>
      <c r="AL3566" s="122">
        <v>0</v>
      </c>
    </row>
    <row r="3567" spans="1:38" hidden="1" x14ac:dyDescent="0.25">
      <c r="A3567" s="122" t="s">
        <v>2016</v>
      </c>
      <c r="B3567" s="122">
        <v>1</v>
      </c>
      <c r="C3567" s="122" t="s">
        <v>2207</v>
      </c>
      <c r="D3567" s="122" t="s">
        <v>2119</v>
      </c>
      <c r="E3567" s="122">
        <v>65</v>
      </c>
      <c r="F3567" s="122">
        <v>4.1519492768000002E-2</v>
      </c>
      <c r="G3567" s="122">
        <v>4.2240518230000003E-2</v>
      </c>
      <c r="H3567" s="122">
        <v>4.3259613651500002E-2</v>
      </c>
      <c r="I3567" s="122">
        <v>4.3752915311999999E-2</v>
      </c>
      <c r="J3567" s="122">
        <v>4.5003157513500001E-2</v>
      </c>
      <c r="K3567" s="122">
        <v>4.5099329034500001E-2</v>
      </c>
      <c r="L3567" s="122">
        <v>4.5585570167499999E-2</v>
      </c>
      <c r="M3567" s="122">
        <v>4.5262376432500001E-2</v>
      </c>
      <c r="N3567" s="122">
        <v>4.5866837139500002E-2</v>
      </c>
      <c r="O3567" s="122">
        <v>4.7017802947499999E-2</v>
      </c>
      <c r="P3567" s="122">
        <v>4.7416936222000002E-2</v>
      </c>
      <c r="Q3567" s="122">
        <v>4.6535629432E-2</v>
      </c>
      <c r="R3567" s="122">
        <v>4.6862134447999998E-2</v>
      </c>
      <c r="S3567" s="122">
        <v>4.7191976847499997E-2</v>
      </c>
      <c r="T3567" s="122">
        <v>4.7709296835999997E-2</v>
      </c>
      <c r="U3567" s="122">
        <v>4.7362305623999998E-2</v>
      </c>
      <c r="V3567" s="122">
        <v>4.8389274089500001E-2</v>
      </c>
      <c r="W3567" s="122">
        <v>4.8685247236500001E-2</v>
      </c>
      <c r="X3567" s="122">
        <v>4.8345709865000003E-2</v>
      </c>
      <c r="Y3567" s="122">
        <v>4.8240064116999999E-2</v>
      </c>
      <c r="Z3567" s="122">
        <v>4.9090859469500002E-2</v>
      </c>
      <c r="AA3567" s="122">
        <v>4.9697498953500001E-2</v>
      </c>
      <c r="AB3567" s="122">
        <v>5.1625544321999998E-2</v>
      </c>
      <c r="AC3567" s="122">
        <v>5.2182023863999998E-2</v>
      </c>
      <c r="AD3567" s="122">
        <v>5.2596811642499998E-2</v>
      </c>
      <c r="AE3567" s="122">
        <v>5.2826602947500002E-2</v>
      </c>
      <c r="AF3567" s="122">
        <v>5.4340527489500003E-2</v>
      </c>
      <c r="AG3567" s="122">
        <v>5.5781564338000002E-2</v>
      </c>
      <c r="AH3567" s="122">
        <v>5.7337901944500003E-2</v>
      </c>
      <c r="AI3567" s="122">
        <v>5.8145759241000003E-2</v>
      </c>
      <c r="AJ3567" s="122">
        <v>5.6404053630999998E-2</v>
      </c>
      <c r="AK3567" s="122">
        <v>5.6867833549500001E-2</v>
      </c>
      <c r="AL3567" s="122">
        <v>0</v>
      </c>
    </row>
    <row r="3568" spans="1:38" hidden="1" x14ac:dyDescent="0.25">
      <c r="A3568" s="122" t="s">
        <v>2016</v>
      </c>
      <c r="B3568" s="122">
        <v>1</v>
      </c>
      <c r="C3568" s="122" t="s">
        <v>2207</v>
      </c>
      <c r="D3568" s="122" t="s">
        <v>2120</v>
      </c>
      <c r="E3568" s="122">
        <v>65</v>
      </c>
      <c r="F3568" s="122">
        <v>0.26724559696200001</v>
      </c>
      <c r="G3568" s="122">
        <v>0.27342913658899998</v>
      </c>
      <c r="H3568" s="122">
        <v>0.28153021547399998</v>
      </c>
      <c r="I3568" s="122">
        <v>0.28659052580950001</v>
      </c>
      <c r="J3568" s="122">
        <v>0.29729388712499999</v>
      </c>
      <c r="K3568" s="122">
        <v>0.30125031836299998</v>
      </c>
      <c r="L3568" s="122">
        <v>0.30869250935699999</v>
      </c>
      <c r="M3568" s="122">
        <v>0.31156745622350002</v>
      </c>
      <c r="N3568" s="122">
        <v>0.31970312174249998</v>
      </c>
      <c r="O3568" s="122">
        <v>0.33049868289149997</v>
      </c>
      <c r="P3568" s="122">
        <v>0.33529630349700001</v>
      </c>
      <c r="Q3568" s="122">
        <v>0.33126002335999999</v>
      </c>
      <c r="R3568" s="122">
        <v>0.33559535809050001</v>
      </c>
      <c r="S3568" s="122">
        <v>0.33993404417</v>
      </c>
      <c r="T3568" s="122">
        <v>0.34520709674400002</v>
      </c>
      <c r="U3568" s="122">
        <v>0.34590323149800001</v>
      </c>
      <c r="V3568" s="122">
        <v>0.35633471049850002</v>
      </c>
      <c r="W3568" s="122">
        <v>0.36005079916499999</v>
      </c>
      <c r="X3568" s="122">
        <v>0.35797341688899997</v>
      </c>
      <c r="Y3568" s="122">
        <v>0.35666547104349999</v>
      </c>
      <c r="Z3568" s="122">
        <v>0.36268935776349998</v>
      </c>
      <c r="AA3568" s="122">
        <v>0.3669785735635</v>
      </c>
      <c r="AB3568" s="122">
        <v>0.38027594809050003</v>
      </c>
      <c r="AC3568" s="122">
        <v>0.3826666605365</v>
      </c>
      <c r="AD3568" s="122">
        <v>0.38537563308</v>
      </c>
      <c r="AE3568" s="122">
        <v>0.38703755842600002</v>
      </c>
      <c r="AF3568" s="122">
        <v>0.39758062251350001</v>
      </c>
      <c r="AG3568" s="122">
        <v>0.407721287175</v>
      </c>
      <c r="AH3568" s="122">
        <v>0.420755243911</v>
      </c>
      <c r="AI3568" s="122">
        <v>0.42630481285499999</v>
      </c>
      <c r="AJ3568" s="122">
        <v>0.41921003932549999</v>
      </c>
      <c r="AK3568" s="122">
        <v>0.42283800756849999</v>
      </c>
      <c r="AL3568" s="122">
        <v>0</v>
      </c>
    </row>
    <row r="3569" spans="1:38" hidden="1" x14ac:dyDescent="0.25">
      <c r="A3569" s="122" t="s">
        <v>2016</v>
      </c>
      <c r="B3569" s="122">
        <v>1</v>
      </c>
      <c r="C3569" s="122" t="s">
        <v>2207</v>
      </c>
      <c r="D3569" s="122" t="s">
        <v>2121</v>
      </c>
      <c r="E3569" s="122">
        <v>65</v>
      </c>
      <c r="F3569" s="122">
        <v>1.0061121637424999</v>
      </c>
      <c r="G3569" s="122">
        <v>1.0352520904564999</v>
      </c>
      <c r="H3569" s="122">
        <v>1.0692751348055001</v>
      </c>
      <c r="I3569" s="122">
        <v>1.0951631337354999</v>
      </c>
      <c r="J3569" s="122">
        <v>1.1387196073300001</v>
      </c>
      <c r="K3569" s="122">
        <v>1.156821442192</v>
      </c>
      <c r="L3569" s="122">
        <v>1.1897332652474999</v>
      </c>
      <c r="M3569" s="122">
        <v>1.2069948021225001</v>
      </c>
      <c r="N3569" s="122">
        <v>1.248948658749</v>
      </c>
      <c r="O3569" s="122">
        <v>1.300029897947</v>
      </c>
      <c r="P3569" s="122">
        <v>1.328576699594</v>
      </c>
      <c r="Q3569" s="122">
        <v>1.326356879659</v>
      </c>
      <c r="R3569" s="122">
        <v>1.3563288939710001</v>
      </c>
      <c r="S3569" s="122">
        <v>1.383204695983</v>
      </c>
      <c r="T3569" s="122">
        <v>1.4122994352414999</v>
      </c>
      <c r="U3569" s="122">
        <v>1.4176894503619999</v>
      </c>
      <c r="V3569" s="122">
        <v>1.4722564519925001</v>
      </c>
      <c r="W3569" s="122">
        <v>1.4954809395794999</v>
      </c>
      <c r="X3569" s="122">
        <v>1.4996012612334999</v>
      </c>
      <c r="Y3569" s="122">
        <v>1.5132133877614999</v>
      </c>
      <c r="Z3569" s="122">
        <v>1.5499412355415001</v>
      </c>
      <c r="AA3569" s="122">
        <v>1.5794730845885001</v>
      </c>
      <c r="AB3569" s="122">
        <v>1.6492886138230001</v>
      </c>
      <c r="AC3569" s="122">
        <v>1.675645837494</v>
      </c>
      <c r="AD3569" s="122">
        <v>1.7123248707634999</v>
      </c>
      <c r="AE3569" s="122">
        <v>1.7458738160409999</v>
      </c>
      <c r="AF3569" s="122">
        <v>1.8009893643854999</v>
      </c>
      <c r="AG3569" s="122">
        <v>1.847184934555</v>
      </c>
      <c r="AH3569" s="122">
        <v>1.9062024528215</v>
      </c>
      <c r="AI3569" s="122">
        <v>1.934871870419</v>
      </c>
      <c r="AJ3569" s="122">
        <v>1.8919041206655001</v>
      </c>
      <c r="AK3569" s="122">
        <v>1.9144415041684999</v>
      </c>
      <c r="AL3569" s="122">
        <v>0</v>
      </c>
    </row>
    <row r="3570" spans="1:38" hidden="1" x14ac:dyDescent="0.25">
      <c r="A3570" s="122" t="s">
        <v>2016</v>
      </c>
      <c r="B3570" s="122">
        <v>1</v>
      </c>
      <c r="C3570" s="122" t="s">
        <v>2207</v>
      </c>
      <c r="D3570" s="122" t="s">
        <v>2139</v>
      </c>
      <c r="E3570" s="122">
        <v>65</v>
      </c>
      <c r="F3570" s="122">
        <v>0</v>
      </c>
      <c r="G3570" s="122">
        <v>0</v>
      </c>
      <c r="H3570" s="122">
        <v>0</v>
      </c>
      <c r="I3570" s="122">
        <v>0</v>
      </c>
      <c r="J3570" s="122">
        <v>0</v>
      </c>
      <c r="K3570" s="122">
        <v>0</v>
      </c>
      <c r="L3570" s="122">
        <v>0</v>
      </c>
      <c r="M3570" s="122">
        <v>0</v>
      </c>
      <c r="N3570" s="122">
        <v>0</v>
      </c>
      <c r="O3570" s="122">
        <v>0</v>
      </c>
      <c r="P3570" s="122">
        <v>0</v>
      </c>
      <c r="Q3570" s="122">
        <v>0</v>
      </c>
      <c r="R3570" s="122">
        <v>0</v>
      </c>
      <c r="S3570" s="122">
        <v>0</v>
      </c>
      <c r="T3570" s="122">
        <v>0</v>
      </c>
      <c r="U3570" s="122">
        <v>0</v>
      </c>
      <c r="V3570" s="122">
        <v>0</v>
      </c>
      <c r="W3570" s="122">
        <v>0</v>
      </c>
      <c r="X3570" s="122">
        <v>0</v>
      </c>
      <c r="Y3570" s="122">
        <v>0</v>
      </c>
      <c r="Z3570" s="122">
        <v>0</v>
      </c>
      <c r="AA3570" s="122">
        <v>0</v>
      </c>
      <c r="AB3570" s="122">
        <v>0</v>
      </c>
      <c r="AC3570" s="122">
        <v>0</v>
      </c>
      <c r="AD3570" s="122">
        <v>0</v>
      </c>
      <c r="AE3570" s="122">
        <v>0</v>
      </c>
      <c r="AF3570" s="122">
        <v>0</v>
      </c>
      <c r="AG3570" s="122">
        <v>0</v>
      </c>
      <c r="AH3570" s="122">
        <v>0</v>
      </c>
      <c r="AI3570" s="122">
        <v>0</v>
      </c>
      <c r="AJ3570" s="122">
        <v>0</v>
      </c>
      <c r="AK3570" s="122">
        <v>0</v>
      </c>
      <c r="AL3570" s="122">
        <v>0</v>
      </c>
    </row>
    <row r="3571" spans="1:38" hidden="1" x14ac:dyDescent="0.25">
      <c r="A3571" s="122" t="s">
        <v>2016</v>
      </c>
      <c r="B3571" s="122">
        <v>1</v>
      </c>
      <c r="C3571" s="122" t="s">
        <v>2207</v>
      </c>
      <c r="D3571" s="122" t="s">
        <v>2122</v>
      </c>
      <c r="E3571" s="122">
        <v>65</v>
      </c>
      <c r="F3571" s="122">
        <v>0.1009762236245</v>
      </c>
      <c r="G3571" s="122">
        <v>0.1049743945355</v>
      </c>
      <c r="H3571" s="122">
        <v>0.109891409619</v>
      </c>
      <c r="I3571" s="122">
        <v>0.113827086799</v>
      </c>
      <c r="J3571" s="122">
        <v>0.1198617536395</v>
      </c>
      <c r="K3571" s="122">
        <v>0.122452298955</v>
      </c>
      <c r="L3571" s="122">
        <v>0.1268833330295</v>
      </c>
      <c r="M3571" s="122">
        <v>0.12930387787700001</v>
      </c>
      <c r="N3571" s="122">
        <v>0.1338795102615</v>
      </c>
      <c r="O3571" s="122">
        <v>0.13898923710800001</v>
      </c>
      <c r="P3571" s="122">
        <v>0.14198185589949999</v>
      </c>
      <c r="Q3571" s="122">
        <v>0.1415195921255</v>
      </c>
      <c r="R3571" s="122">
        <v>0.144824926499</v>
      </c>
      <c r="S3571" s="122">
        <v>0.14756415146900001</v>
      </c>
      <c r="T3571" s="122">
        <v>0.15075505902799999</v>
      </c>
      <c r="U3571" s="122">
        <v>0.1524634179655</v>
      </c>
      <c r="V3571" s="122">
        <v>0.1587443550565</v>
      </c>
      <c r="W3571" s="122">
        <v>0.16267395030099999</v>
      </c>
      <c r="X3571" s="122">
        <v>0.16424725312800001</v>
      </c>
      <c r="Y3571" s="122">
        <v>0.16644338868799999</v>
      </c>
      <c r="Z3571" s="122">
        <v>0.1706368192045</v>
      </c>
      <c r="AA3571" s="122">
        <v>0.17352206630299999</v>
      </c>
      <c r="AB3571" s="122">
        <v>0.1807010816365</v>
      </c>
      <c r="AC3571" s="122">
        <v>0.183465841026</v>
      </c>
      <c r="AD3571" s="122">
        <v>0.18670468970849999</v>
      </c>
      <c r="AE3571" s="122">
        <v>0.18972579335</v>
      </c>
      <c r="AF3571" s="122">
        <v>0.19634072183949999</v>
      </c>
      <c r="AG3571" s="122">
        <v>0.2025307000655</v>
      </c>
      <c r="AH3571" s="122">
        <v>0.209865597303</v>
      </c>
      <c r="AI3571" s="122">
        <v>0.21356606785000001</v>
      </c>
      <c r="AJ3571" s="122">
        <v>0.21302864376899999</v>
      </c>
      <c r="AK3571" s="122">
        <v>0.2178437345525</v>
      </c>
      <c r="AL3571" s="122">
        <v>0</v>
      </c>
    </row>
    <row r="3572" spans="1:38" hidden="1" x14ac:dyDescent="0.25">
      <c r="A3572" s="122" t="s">
        <v>2016</v>
      </c>
      <c r="B3572" s="122">
        <v>1</v>
      </c>
      <c r="C3572" s="122" t="s">
        <v>2207</v>
      </c>
      <c r="D3572" s="122" t="s">
        <v>2123</v>
      </c>
      <c r="E3572" s="122">
        <v>65</v>
      </c>
      <c r="F3572" s="122">
        <v>0.321971696616</v>
      </c>
      <c r="G3572" s="122">
        <v>0.32890935283799999</v>
      </c>
      <c r="H3572" s="122">
        <v>0.339244632943</v>
      </c>
      <c r="I3572" s="122">
        <v>0.34432342011200001</v>
      </c>
      <c r="J3572" s="122">
        <v>0.35470589205300002</v>
      </c>
      <c r="K3572" s="122">
        <v>0.35638350622050002</v>
      </c>
      <c r="L3572" s="122">
        <v>0.36318562694700002</v>
      </c>
      <c r="M3572" s="122">
        <v>0.36470610247450003</v>
      </c>
      <c r="N3572" s="122">
        <v>0.37353390554049998</v>
      </c>
      <c r="O3572" s="122">
        <v>0.38761017416249999</v>
      </c>
      <c r="P3572" s="122">
        <v>0.39563036036650001</v>
      </c>
      <c r="Q3572" s="122">
        <v>0.39387893214500003</v>
      </c>
      <c r="R3572" s="122">
        <v>0.40152203272999998</v>
      </c>
      <c r="S3572" s="122">
        <v>0.40814354787399998</v>
      </c>
      <c r="T3572" s="122">
        <v>0.4168144577165</v>
      </c>
      <c r="U3572" s="122">
        <v>0.41788623569450001</v>
      </c>
      <c r="V3572" s="122">
        <v>0.42912396468699998</v>
      </c>
      <c r="W3572" s="122">
        <v>0.431763996235</v>
      </c>
      <c r="X3572" s="122">
        <v>0.42904451948900002</v>
      </c>
      <c r="Y3572" s="122">
        <v>0.42933210326600002</v>
      </c>
      <c r="Z3572" s="122">
        <v>0.43957620802750003</v>
      </c>
      <c r="AA3572" s="122">
        <v>0.44655881869050001</v>
      </c>
      <c r="AB3572" s="122">
        <v>0.46321845475849999</v>
      </c>
      <c r="AC3572" s="122">
        <v>0.46793057833450002</v>
      </c>
      <c r="AD3572" s="122">
        <v>0.47059506164449999</v>
      </c>
      <c r="AE3572" s="122">
        <v>0.4712838092055</v>
      </c>
      <c r="AF3572" s="122">
        <v>0.48380530430399998</v>
      </c>
      <c r="AG3572" s="122">
        <v>0.49546415542299999</v>
      </c>
      <c r="AH3572" s="122">
        <v>0.50969441453800002</v>
      </c>
      <c r="AI3572" s="122">
        <v>0.51614573088799998</v>
      </c>
      <c r="AJ3572" s="122">
        <v>0.50356032650799998</v>
      </c>
      <c r="AK3572" s="122">
        <v>0.50335782996449996</v>
      </c>
      <c r="AL3572" s="122">
        <v>0</v>
      </c>
    </row>
    <row r="3573" spans="1:38" hidden="1" x14ac:dyDescent="0.25">
      <c r="A3573" s="122" t="s">
        <v>2016</v>
      </c>
      <c r="B3573" s="122">
        <v>1</v>
      </c>
      <c r="C3573" s="122" t="s">
        <v>2207</v>
      </c>
      <c r="D3573" s="122" t="s">
        <v>2140</v>
      </c>
      <c r="E3573" s="122">
        <v>65</v>
      </c>
      <c r="F3573" s="122">
        <v>5.0736707609999997E-3</v>
      </c>
      <c r="G3573" s="122">
        <v>5.1407832829999996E-3</v>
      </c>
      <c r="H3573" s="122">
        <v>5.2346178484999999E-3</v>
      </c>
      <c r="I3573" s="122">
        <v>5.2652003325E-3</v>
      </c>
      <c r="J3573" s="122">
        <v>5.3786613809999996E-3</v>
      </c>
      <c r="K3573" s="122">
        <v>5.3482378439999997E-3</v>
      </c>
      <c r="L3573" s="122">
        <v>5.3784260609999997E-3</v>
      </c>
      <c r="M3573" s="122">
        <v>5.3274268374999996E-3</v>
      </c>
      <c r="N3573" s="122">
        <v>5.3959908705E-3</v>
      </c>
      <c r="O3573" s="122">
        <v>5.499626673E-3</v>
      </c>
      <c r="P3573" s="122">
        <v>5.5105947580000002E-3</v>
      </c>
      <c r="Q3573" s="122">
        <v>5.3914416420000003E-3</v>
      </c>
      <c r="R3573" s="122">
        <v>5.4069018479999996E-3</v>
      </c>
      <c r="S3573" s="122">
        <v>5.4215843055000004E-3</v>
      </c>
      <c r="T3573" s="122">
        <v>5.4308031785E-3</v>
      </c>
      <c r="U3573" s="122">
        <v>5.346507076E-3</v>
      </c>
      <c r="V3573" s="122">
        <v>5.3959546185E-3</v>
      </c>
      <c r="W3573" s="122">
        <v>5.357203112E-3</v>
      </c>
      <c r="X3573" s="122">
        <v>5.2426167410000004E-3</v>
      </c>
      <c r="Y3573" s="122">
        <v>5.1632717925000002E-3</v>
      </c>
      <c r="Z3573" s="122">
        <v>5.211107764E-3</v>
      </c>
      <c r="AA3573" s="122">
        <v>5.2397743244999998E-3</v>
      </c>
      <c r="AB3573" s="122">
        <v>5.3808768605E-3</v>
      </c>
      <c r="AC3573" s="122">
        <v>5.3812766394999998E-3</v>
      </c>
      <c r="AD3573" s="122">
        <v>5.3167853915E-3</v>
      </c>
      <c r="AE3573" s="122">
        <v>5.2324389655000001E-3</v>
      </c>
      <c r="AF3573" s="122">
        <v>5.3580402204999999E-3</v>
      </c>
      <c r="AG3573" s="122">
        <v>5.4694319369999996E-3</v>
      </c>
      <c r="AH3573" s="122">
        <v>5.6089485275000002E-3</v>
      </c>
      <c r="AI3573" s="122">
        <v>5.652796832E-3</v>
      </c>
      <c r="AJ3573" s="122">
        <v>5.3717659484999996E-3</v>
      </c>
      <c r="AK3573" s="122">
        <v>5.3602466899999998E-3</v>
      </c>
      <c r="AL3573" s="122">
        <v>0</v>
      </c>
    </row>
    <row r="3574" spans="1:38" hidden="1" x14ac:dyDescent="0.25">
      <c r="A3574" s="122" t="s">
        <v>2016</v>
      </c>
      <c r="B3574" s="122">
        <v>1</v>
      </c>
      <c r="C3574" s="122" t="s">
        <v>2207</v>
      </c>
      <c r="D3574" s="122" t="s">
        <v>2124</v>
      </c>
      <c r="E3574" s="122">
        <v>65</v>
      </c>
      <c r="F3574" s="122">
        <v>2.4920431221499999E-2</v>
      </c>
      <c r="G3574" s="122">
        <v>2.5166628093499999E-2</v>
      </c>
      <c r="H3574" s="122">
        <v>2.5592493587500001E-2</v>
      </c>
      <c r="I3574" s="122">
        <v>2.57871463165E-2</v>
      </c>
      <c r="J3574" s="122">
        <v>2.6514731138E-2</v>
      </c>
      <c r="K3574" s="122">
        <v>2.6556351243000001E-2</v>
      </c>
      <c r="L3574" s="122">
        <v>2.6931223899999999E-2</v>
      </c>
      <c r="M3574" s="122">
        <v>2.6815162724500002E-2</v>
      </c>
      <c r="N3574" s="122">
        <v>2.7341271729499999E-2</v>
      </c>
      <c r="O3574" s="122">
        <v>2.8192215853E-2</v>
      </c>
      <c r="P3574" s="122">
        <v>2.8634678827E-2</v>
      </c>
      <c r="Q3574" s="122">
        <v>2.8303214494999999E-2</v>
      </c>
      <c r="R3574" s="122">
        <v>2.8663677830000001E-2</v>
      </c>
      <c r="S3574" s="122">
        <v>2.89381073515E-2</v>
      </c>
      <c r="T3574" s="122">
        <v>2.9176930412999999E-2</v>
      </c>
      <c r="U3574" s="122">
        <v>2.8791057685499999E-2</v>
      </c>
      <c r="V3574" s="122">
        <v>2.9160457801E-2</v>
      </c>
      <c r="W3574" s="122">
        <v>2.8965652617500001E-2</v>
      </c>
      <c r="X3574" s="122">
        <v>2.8285379624E-2</v>
      </c>
      <c r="Y3574" s="122">
        <v>2.7786840397499998E-2</v>
      </c>
      <c r="Z3574" s="122">
        <v>2.8147556197999999E-2</v>
      </c>
      <c r="AA3574" s="122">
        <v>2.84136001655E-2</v>
      </c>
      <c r="AB3574" s="122">
        <v>2.9119749402E-2</v>
      </c>
      <c r="AC3574" s="122">
        <v>2.9254737460499999E-2</v>
      </c>
      <c r="AD3574" s="122">
        <v>2.87891478835E-2</v>
      </c>
      <c r="AE3574" s="122">
        <v>2.82945303125E-2</v>
      </c>
      <c r="AF3574" s="122">
        <v>2.9104966005999999E-2</v>
      </c>
      <c r="AG3574" s="122">
        <v>3.0019675171500001E-2</v>
      </c>
      <c r="AH3574" s="122">
        <v>3.0998719738500002E-2</v>
      </c>
      <c r="AI3574" s="122">
        <v>3.1449949098000002E-2</v>
      </c>
      <c r="AJ3574" s="122">
        <v>3.1247619636999999E-2</v>
      </c>
      <c r="AK3574" s="122">
        <v>3.1573515842000001E-2</v>
      </c>
      <c r="AL3574" s="122">
        <v>0</v>
      </c>
    </row>
    <row r="3575" spans="1:38" hidden="1" x14ac:dyDescent="0.25">
      <c r="A3575" s="122" t="s">
        <v>2016</v>
      </c>
      <c r="B3575" s="122">
        <v>1</v>
      </c>
      <c r="C3575" s="122" t="s">
        <v>2207</v>
      </c>
      <c r="D3575" s="122" t="s">
        <v>2125</v>
      </c>
      <c r="E3575" s="122">
        <v>65</v>
      </c>
      <c r="F3575" s="122">
        <v>0.24579272770800001</v>
      </c>
      <c r="G3575" s="122">
        <v>0.25497451477950001</v>
      </c>
      <c r="H3575" s="122">
        <v>0.26642189603100003</v>
      </c>
      <c r="I3575" s="122">
        <v>0.27369897744999999</v>
      </c>
      <c r="J3575" s="122">
        <v>0.2840325924805</v>
      </c>
      <c r="K3575" s="122">
        <v>0.28861728455250002</v>
      </c>
      <c r="L3575" s="122">
        <v>0.29572011243899998</v>
      </c>
      <c r="M3575" s="122">
        <v>0.29991850704150003</v>
      </c>
      <c r="N3575" s="122">
        <v>0.30963967063449999</v>
      </c>
      <c r="O3575" s="122">
        <v>0.32031450303050002</v>
      </c>
      <c r="P3575" s="122">
        <v>0.32556782760000003</v>
      </c>
      <c r="Q3575" s="122">
        <v>0.32412750805349999</v>
      </c>
      <c r="R3575" s="122">
        <v>0.33006028451399999</v>
      </c>
      <c r="S3575" s="122">
        <v>0.3345285808215</v>
      </c>
      <c r="T3575" s="122">
        <v>0.340515056988</v>
      </c>
      <c r="U3575" s="122">
        <v>0.341286439499</v>
      </c>
      <c r="V3575" s="122">
        <v>0.35293228420599998</v>
      </c>
      <c r="W3575" s="122">
        <v>0.3569893853135</v>
      </c>
      <c r="X3575" s="122">
        <v>0.35686565188449998</v>
      </c>
      <c r="Y3575" s="122">
        <v>0.35874322498200001</v>
      </c>
      <c r="Z3575" s="122">
        <v>0.36688957185600002</v>
      </c>
      <c r="AA3575" s="122">
        <v>0.37454562026150001</v>
      </c>
      <c r="AB3575" s="122">
        <v>0.389422963081</v>
      </c>
      <c r="AC3575" s="122">
        <v>0.39420943585200002</v>
      </c>
      <c r="AD3575" s="122">
        <v>0.3990235023575</v>
      </c>
      <c r="AE3575" s="122">
        <v>0.40387335865000001</v>
      </c>
      <c r="AF3575" s="122">
        <v>0.42101715435550002</v>
      </c>
      <c r="AG3575" s="122">
        <v>0.43691215653499998</v>
      </c>
      <c r="AH3575" s="122">
        <v>0.45407265391849999</v>
      </c>
      <c r="AI3575" s="122">
        <v>0.4627692427115</v>
      </c>
      <c r="AJ3575" s="122">
        <v>0.4535722628985</v>
      </c>
      <c r="AK3575" s="122">
        <v>0.4556563235985</v>
      </c>
      <c r="AL3575" s="122">
        <v>0</v>
      </c>
    </row>
    <row r="3576" spans="1:38" hidden="1" x14ac:dyDescent="0.25">
      <c r="A3576" s="122" t="s">
        <v>2016</v>
      </c>
      <c r="B3576" s="122">
        <v>1</v>
      </c>
      <c r="C3576" s="122" t="s">
        <v>2207</v>
      </c>
      <c r="D3576" s="122" t="s">
        <v>2126</v>
      </c>
      <c r="E3576" s="122">
        <v>65</v>
      </c>
      <c r="F3576" s="122">
        <v>0.26748710500349998</v>
      </c>
      <c r="G3576" s="122">
        <v>0.27272742226000002</v>
      </c>
      <c r="H3576" s="122">
        <v>0.27910695715900002</v>
      </c>
      <c r="I3576" s="122">
        <v>0.28211178874050002</v>
      </c>
      <c r="J3576" s="122">
        <v>0.28950178236649998</v>
      </c>
      <c r="K3576" s="122">
        <v>0.29030568074849999</v>
      </c>
      <c r="L3576" s="122">
        <v>0.2942426433375</v>
      </c>
      <c r="M3576" s="122">
        <v>0.29388600427049999</v>
      </c>
      <c r="N3576" s="122">
        <v>0.29886766191699998</v>
      </c>
      <c r="O3576" s="122">
        <v>0.30667720174099999</v>
      </c>
      <c r="P3576" s="122">
        <v>0.30954016785150001</v>
      </c>
      <c r="Q3576" s="122">
        <v>0.30495876127600002</v>
      </c>
      <c r="R3576" s="122">
        <v>0.308709570958</v>
      </c>
      <c r="S3576" s="122">
        <v>0.31168687388900002</v>
      </c>
      <c r="T3576" s="122">
        <v>0.31481725247999998</v>
      </c>
      <c r="U3576" s="122">
        <v>0.31254119723950002</v>
      </c>
      <c r="V3576" s="122">
        <v>0.31794271529450002</v>
      </c>
      <c r="W3576" s="122">
        <v>0.31814217409000001</v>
      </c>
      <c r="X3576" s="122">
        <v>0.31369851361349999</v>
      </c>
      <c r="Y3576" s="122">
        <v>0.31066565727500001</v>
      </c>
      <c r="Z3576" s="122">
        <v>0.3146671211025</v>
      </c>
      <c r="AA3576" s="122">
        <v>0.31693323698800002</v>
      </c>
      <c r="AB3576" s="122">
        <v>0.32609709058199998</v>
      </c>
      <c r="AC3576" s="122">
        <v>0.32698294805799999</v>
      </c>
      <c r="AD3576" s="122">
        <v>0.3267408137685</v>
      </c>
      <c r="AE3576" s="122">
        <v>0.32508453596999998</v>
      </c>
      <c r="AF3576" s="122">
        <v>0.33215084990400001</v>
      </c>
      <c r="AG3576" s="122">
        <v>0.33895480244300003</v>
      </c>
      <c r="AH3576" s="122">
        <v>0.34782005907199998</v>
      </c>
      <c r="AI3576" s="122">
        <v>0.35098308913449999</v>
      </c>
      <c r="AJ3576" s="122">
        <v>0.34282885726500001</v>
      </c>
      <c r="AK3576" s="122">
        <v>0.34309992417500002</v>
      </c>
      <c r="AL3576" s="122">
        <v>0</v>
      </c>
    </row>
    <row r="3577" spans="1:38" hidden="1" x14ac:dyDescent="0.25">
      <c r="A3577" s="122" t="s">
        <v>2016</v>
      </c>
      <c r="B3577" s="122">
        <v>1</v>
      </c>
      <c r="C3577" s="122" t="s">
        <v>2207</v>
      </c>
      <c r="D3577" s="122" t="s">
        <v>2127</v>
      </c>
      <c r="E3577" s="122">
        <v>65</v>
      </c>
      <c r="F3577" s="122">
        <v>8.1220927728499995E-2</v>
      </c>
      <c r="G3577" s="122">
        <v>8.1466228688499995E-2</v>
      </c>
      <c r="H3577" s="122">
        <v>8.2438772964500001E-2</v>
      </c>
      <c r="I3577" s="122">
        <v>8.2685050555500003E-2</v>
      </c>
      <c r="J3577" s="122">
        <v>8.3743597507500003E-2</v>
      </c>
      <c r="K3577" s="122">
        <v>8.2900023776000004E-2</v>
      </c>
      <c r="L3577" s="122">
        <v>8.2905738342000004E-2</v>
      </c>
      <c r="M3577" s="122">
        <v>8.1487926279000006E-2</v>
      </c>
      <c r="N3577" s="122">
        <v>8.2119473218999997E-2</v>
      </c>
      <c r="O3577" s="122">
        <v>8.3397964049500006E-2</v>
      </c>
      <c r="P3577" s="122">
        <v>8.3270818666000002E-2</v>
      </c>
      <c r="Q3577" s="122">
        <v>8.1339460850500006E-2</v>
      </c>
      <c r="R3577" s="122">
        <v>8.1983564100000003E-2</v>
      </c>
      <c r="S3577" s="122">
        <v>8.2777943628999998E-2</v>
      </c>
      <c r="T3577" s="122">
        <v>8.3309439580499994E-2</v>
      </c>
      <c r="U3577" s="122">
        <v>8.2419453801999998E-2</v>
      </c>
      <c r="V3577" s="122">
        <v>8.3918750847500001E-2</v>
      </c>
      <c r="W3577" s="122">
        <v>8.3899385098000004E-2</v>
      </c>
      <c r="X3577" s="122">
        <v>8.2460608381500003E-2</v>
      </c>
      <c r="Y3577" s="122">
        <v>8.1648065010499996E-2</v>
      </c>
      <c r="Z3577" s="122">
        <v>8.3276325895999995E-2</v>
      </c>
      <c r="AA3577" s="122">
        <v>8.4177126775E-2</v>
      </c>
      <c r="AB3577" s="122">
        <v>8.6846354512500001E-2</v>
      </c>
      <c r="AC3577" s="122">
        <v>8.6865962657500004E-2</v>
      </c>
      <c r="AD3577" s="122">
        <v>8.5289492788999999E-2</v>
      </c>
      <c r="AE3577" s="122">
        <v>8.3164398375999996E-2</v>
      </c>
      <c r="AF3577" s="122">
        <v>8.4980505651000002E-2</v>
      </c>
      <c r="AG3577" s="122">
        <v>8.6418901588999994E-2</v>
      </c>
      <c r="AH3577" s="122">
        <v>8.8310541999500003E-2</v>
      </c>
      <c r="AI3577" s="122">
        <v>8.890384724E-2</v>
      </c>
      <c r="AJ3577" s="122">
        <v>8.3918103903000002E-2</v>
      </c>
      <c r="AK3577" s="122">
        <v>8.4107753193500001E-2</v>
      </c>
      <c r="AL3577" s="122">
        <v>0</v>
      </c>
    </row>
    <row r="3578" spans="1:38" hidden="1" x14ac:dyDescent="0.25">
      <c r="A3578" s="122" t="s">
        <v>2016</v>
      </c>
      <c r="B3578" s="122">
        <v>1</v>
      </c>
      <c r="C3578" s="122" t="s">
        <v>2207</v>
      </c>
      <c r="D3578" s="122" t="s">
        <v>2128</v>
      </c>
      <c r="E3578" s="122">
        <v>65</v>
      </c>
      <c r="F3578" s="122">
        <v>2.5772505119500001E-2</v>
      </c>
      <c r="G3578" s="122">
        <v>2.6269924933E-2</v>
      </c>
      <c r="H3578" s="122">
        <v>2.6713362524000001E-2</v>
      </c>
      <c r="I3578" s="122">
        <v>2.7081450969000002E-2</v>
      </c>
      <c r="J3578" s="122">
        <v>2.7966853387000001E-2</v>
      </c>
      <c r="K3578" s="122">
        <v>2.8018622488500001E-2</v>
      </c>
      <c r="L3578" s="122">
        <v>2.8344423929499998E-2</v>
      </c>
      <c r="M3578" s="122">
        <v>2.8124944754999999E-2</v>
      </c>
      <c r="N3578" s="122">
        <v>2.84982354945E-2</v>
      </c>
      <c r="O3578" s="122">
        <v>2.9100893645000001E-2</v>
      </c>
      <c r="P3578" s="122">
        <v>2.9296325368E-2</v>
      </c>
      <c r="Q3578" s="122">
        <v>2.8721271207499999E-2</v>
      </c>
      <c r="R3578" s="122">
        <v>2.9192174697000001E-2</v>
      </c>
      <c r="S3578" s="122">
        <v>2.9552877989500001E-2</v>
      </c>
      <c r="T3578" s="122">
        <v>3.0063724717000001E-2</v>
      </c>
      <c r="U3578" s="122">
        <v>2.9982330761999999E-2</v>
      </c>
      <c r="V3578" s="122">
        <v>3.0849886331000002E-2</v>
      </c>
      <c r="W3578" s="122">
        <v>3.1488052732500001E-2</v>
      </c>
      <c r="X3578" s="122">
        <v>3.1658581159999998E-2</v>
      </c>
      <c r="Y3578" s="122">
        <v>3.2280650110000003E-2</v>
      </c>
      <c r="Z3578" s="122">
        <v>3.2764110227000001E-2</v>
      </c>
      <c r="AA3578" s="122">
        <v>3.3055579804999999E-2</v>
      </c>
      <c r="AB3578" s="122">
        <v>3.4597802001000003E-2</v>
      </c>
      <c r="AC3578" s="122">
        <v>3.5002444413499999E-2</v>
      </c>
      <c r="AD3578" s="122">
        <v>3.5054718578500003E-2</v>
      </c>
      <c r="AE3578" s="122">
        <v>3.5131495306000002E-2</v>
      </c>
      <c r="AF3578" s="122">
        <v>3.5567108083000003E-2</v>
      </c>
      <c r="AG3578" s="122">
        <v>3.5636567021000001E-2</v>
      </c>
      <c r="AH3578" s="122">
        <v>3.6254764798000001E-2</v>
      </c>
      <c r="AI3578" s="122">
        <v>3.6491834010000002E-2</v>
      </c>
      <c r="AJ3578" s="122">
        <v>3.4968708853500001E-2</v>
      </c>
      <c r="AK3578" s="122">
        <v>3.4932057604500001E-2</v>
      </c>
      <c r="AL3578" s="122">
        <v>0</v>
      </c>
    </row>
    <row r="3579" spans="1:38" hidden="1" x14ac:dyDescent="0.25">
      <c r="A3579" s="122" t="s">
        <v>2208</v>
      </c>
      <c r="B3579" s="122">
        <v>1</v>
      </c>
      <c r="C3579" s="122" t="s">
        <v>2209</v>
      </c>
      <c r="D3579" s="122" t="s">
        <v>2080</v>
      </c>
      <c r="E3579" s="122">
        <v>66</v>
      </c>
      <c r="F3579" s="122">
        <v>8.2175612779999997E-3</v>
      </c>
      <c r="G3579" s="122">
        <v>8.1247142880000005E-3</v>
      </c>
      <c r="H3579" s="122">
        <v>7.8012476825E-3</v>
      </c>
      <c r="I3579" s="122">
        <v>8.9085669569999998E-3</v>
      </c>
      <c r="J3579" s="122">
        <v>8.8574759639999997E-3</v>
      </c>
      <c r="K3579" s="122">
        <v>8.7690887120000002E-3</v>
      </c>
      <c r="L3579" s="122">
        <v>8.7276735315000003E-3</v>
      </c>
      <c r="M3579" s="122">
        <v>9.2391435389999992E-3</v>
      </c>
      <c r="N3579" s="122">
        <v>9.2357731895E-3</v>
      </c>
      <c r="O3579" s="122">
        <v>9.2019475559999998E-3</v>
      </c>
      <c r="P3579" s="122">
        <v>9.1469180535E-3</v>
      </c>
      <c r="Q3579" s="122">
        <v>9.1408174354999996E-3</v>
      </c>
      <c r="R3579" s="122">
        <v>8.2543395150000004E-3</v>
      </c>
      <c r="S3579" s="122">
        <v>8.2620736990000002E-3</v>
      </c>
      <c r="T3579" s="122">
        <v>8.3242873250000005E-3</v>
      </c>
      <c r="U3579" s="122">
        <v>8.3449776239999992E-3</v>
      </c>
      <c r="V3579" s="122">
        <v>8.3700510494999995E-3</v>
      </c>
      <c r="W3579" s="122">
        <v>8.3539498614999992E-3</v>
      </c>
      <c r="X3579" s="122">
        <v>8.3640764919999996E-3</v>
      </c>
      <c r="Y3579" s="122">
        <v>8.4306585900000008E-3</v>
      </c>
      <c r="Z3579" s="122">
        <v>8.5430217170000006E-3</v>
      </c>
      <c r="AA3579" s="122">
        <v>8.5825642484999992E-3</v>
      </c>
      <c r="AB3579" s="122">
        <v>8.6216405655000009E-3</v>
      </c>
      <c r="AC3579" s="122">
        <v>8.6438467175000006E-3</v>
      </c>
      <c r="AD3579" s="122">
        <v>8.5766187879999997E-3</v>
      </c>
      <c r="AE3579" s="122">
        <v>8.5317561430000004E-3</v>
      </c>
      <c r="AF3579" s="122">
        <v>8.5201823210000003E-3</v>
      </c>
      <c r="AG3579" s="122">
        <v>8.4510305180000005E-3</v>
      </c>
      <c r="AH3579" s="122">
        <v>8.3610621964999993E-3</v>
      </c>
      <c r="AI3579" s="122">
        <v>8.2893712165000005E-3</v>
      </c>
      <c r="AJ3579" s="122">
        <v>8.1957938865E-3</v>
      </c>
      <c r="AK3579" s="122">
        <v>8.1892665654999999E-3</v>
      </c>
      <c r="AL3579" s="122">
        <v>0</v>
      </c>
    </row>
    <row r="3580" spans="1:38" hidden="1" x14ac:dyDescent="0.25">
      <c r="A3580" s="122" t="s">
        <v>2208</v>
      </c>
      <c r="B3580" s="122">
        <v>1</v>
      </c>
      <c r="C3580" s="122" t="s">
        <v>2209</v>
      </c>
      <c r="D3580" s="122" t="s">
        <v>2081</v>
      </c>
      <c r="E3580" s="122">
        <v>66</v>
      </c>
      <c r="F3580" s="122">
        <v>6.0152135667999998E-2</v>
      </c>
      <c r="G3580" s="122">
        <v>5.8409119845000003E-2</v>
      </c>
      <c r="H3580" s="122">
        <v>5.5044182943499997E-2</v>
      </c>
      <c r="I3580" s="122">
        <v>6.2630124433000006E-2</v>
      </c>
      <c r="J3580" s="122">
        <v>6.2546619567500003E-2</v>
      </c>
      <c r="K3580" s="122">
        <v>6.2339960695499998E-2</v>
      </c>
      <c r="L3580" s="122">
        <v>6.2113654008000001E-2</v>
      </c>
      <c r="M3580" s="122">
        <v>6.5837006960500002E-2</v>
      </c>
      <c r="N3580" s="122">
        <v>6.5621422067000001E-2</v>
      </c>
      <c r="O3580" s="122">
        <v>6.52485521475E-2</v>
      </c>
      <c r="P3580" s="122">
        <v>6.4850415538E-2</v>
      </c>
      <c r="Q3580" s="122">
        <v>6.4442046032999994E-2</v>
      </c>
      <c r="R3580" s="122">
        <v>5.7571299237000002E-2</v>
      </c>
      <c r="S3580" s="122">
        <v>5.7383360892499999E-2</v>
      </c>
      <c r="T3580" s="122">
        <v>5.7205962154500002E-2</v>
      </c>
      <c r="U3580" s="122">
        <v>5.7178423089499997E-2</v>
      </c>
      <c r="V3580" s="122">
        <v>5.7374044870499998E-2</v>
      </c>
      <c r="W3580" s="122">
        <v>5.7381553671999999E-2</v>
      </c>
      <c r="X3580" s="122">
        <v>5.7405118770500002E-2</v>
      </c>
      <c r="Y3580" s="122">
        <v>5.7394244945999998E-2</v>
      </c>
      <c r="Z3580" s="122">
        <v>5.7260197133999997E-2</v>
      </c>
      <c r="AA3580" s="122">
        <v>5.7026777634500002E-2</v>
      </c>
      <c r="AB3580" s="122">
        <v>5.6823620180999998E-2</v>
      </c>
      <c r="AC3580" s="122">
        <v>5.6618786205E-2</v>
      </c>
      <c r="AD3580" s="122">
        <v>5.6361816341000001E-2</v>
      </c>
      <c r="AE3580" s="122">
        <v>5.6091972618000002E-2</v>
      </c>
      <c r="AF3580" s="122">
        <v>5.5841130958499997E-2</v>
      </c>
      <c r="AG3580" s="122">
        <v>5.5634250440500001E-2</v>
      </c>
      <c r="AH3580" s="122">
        <v>5.5522499913999997E-2</v>
      </c>
      <c r="AI3580" s="122">
        <v>5.5457711839499997E-2</v>
      </c>
      <c r="AJ3580" s="122">
        <v>5.6226030049499998E-2</v>
      </c>
      <c r="AK3580" s="122">
        <v>5.6331946309500003E-2</v>
      </c>
      <c r="AL3580" s="122">
        <v>0</v>
      </c>
    </row>
    <row r="3581" spans="1:38" hidden="1" x14ac:dyDescent="0.25">
      <c r="A3581" s="122" t="s">
        <v>2208</v>
      </c>
      <c r="B3581" s="122">
        <v>1</v>
      </c>
      <c r="C3581" s="122" t="s">
        <v>2209</v>
      </c>
      <c r="D3581" s="122" t="s">
        <v>2082</v>
      </c>
      <c r="E3581" s="122">
        <v>66</v>
      </c>
      <c r="F3581" s="122">
        <v>3.5000433540500003E-2</v>
      </c>
      <c r="G3581" s="122">
        <v>3.3957561868499998E-2</v>
      </c>
      <c r="H3581" s="122">
        <v>3.2013822113499998E-2</v>
      </c>
      <c r="I3581" s="122">
        <v>3.6504790840499998E-2</v>
      </c>
      <c r="J3581" s="122">
        <v>3.6615979461000002E-2</v>
      </c>
      <c r="K3581" s="122">
        <v>3.6784740762499997E-2</v>
      </c>
      <c r="L3581" s="122">
        <v>3.6887399218499997E-2</v>
      </c>
      <c r="M3581" s="122">
        <v>3.9205707118999997E-2</v>
      </c>
      <c r="N3581" s="122">
        <v>3.9126564736500002E-2</v>
      </c>
      <c r="O3581" s="122">
        <v>3.9057453372500002E-2</v>
      </c>
      <c r="P3581" s="122">
        <v>3.9016351077499997E-2</v>
      </c>
      <c r="Q3581" s="122">
        <v>3.8823758246500001E-2</v>
      </c>
      <c r="R3581" s="122">
        <v>3.47724638985E-2</v>
      </c>
      <c r="S3581" s="122">
        <v>3.4719532003500003E-2</v>
      </c>
      <c r="T3581" s="122">
        <v>3.4718128855000002E-2</v>
      </c>
      <c r="U3581" s="122">
        <v>3.4797708195999998E-2</v>
      </c>
      <c r="V3581" s="122">
        <v>3.4974401980999999E-2</v>
      </c>
      <c r="W3581" s="122">
        <v>3.4980860242999998E-2</v>
      </c>
      <c r="X3581" s="122">
        <v>3.4973910379499998E-2</v>
      </c>
      <c r="Y3581" s="122">
        <v>3.4944153688499999E-2</v>
      </c>
      <c r="Z3581" s="122">
        <v>3.4962635451E-2</v>
      </c>
      <c r="AA3581" s="122">
        <v>3.4943839557500002E-2</v>
      </c>
      <c r="AB3581" s="122">
        <v>3.4836189322999998E-2</v>
      </c>
      <c r="AC3581" s="122">
        <v>3.4692044242499998E-2</v>
      </c>
      <c r="AD3581" s="122">
        <v>3.4544536470999997E-2</v>
      </c>
      <c r="AE3581" s="122">
        <v>3.4427564967499998E-2</v>
      </c>
      <c r="AF3581" s="122">
        <v>3.4327588841500001E-2</v>
      </c>
      <c r="AG3581" s="122">
        <v>3.42594502395E-2</v>
      </c>
      <c r="AH3581" s="122">
        <v>3.4189580418999999E-2</v>
      </c>
      <c r="AI3581" s="122">
        <v>3.41357193015E-2</v>
      </c>
      <c r="AJ3581" s="122">
        <v>3.3705967555999999E-2</v>
      </c>
      <c r="AK3581" s="122">
        <v>3.3821128844499997E-2</v>
      </c>
      <c r="AL3581" s="122">
        <v>0</v>
      </c>
    </row>
    <row r="3582" spans="1:38" hidden="1" x14ac:dyDescent="0.25">
      <c r="A3582" s="122" t="s">
        <v>2208</v>
      </c>
      <c r="B3582" s="122">
        <v>1</v>
      </c>
      <c r="C3582" s="122" t="s">
        <v>2209</v>
      </c>
      <c r="D3582" s="122" t="s">
        <v>2135</v>
      </c>
      <c r="E3582" s="122">
        <v>66</v>
      </c>
      <c r="F3582" s="122">
        <v>7.0100791850000004E-4</v>
      </c>
      <c r="G3582" s="122">
        <v>6.9197708949999995E-4</v>
      </c>
      <c r="H3582" s="122">
        <v>6.617735555E-4</v>
      </c>
      <c r="I3582" s="122">
        <v>7.6334050299999999E-4</v>
      </c>
      <c r="J3582" s="122">
        <v>7.7381865599999999E-4</v>
      </c>
      <c r="K3582" s="122">
        <v>7.8159987749999997E-4</v>
      </c>
      <c r="L3582" s="122">
        <v>7.8759576749999995E-4</v>
      </c>
      <c r="M3582" s="122">
        <v>8.4284079450000005E-4</v>
      </c>
      <c r="N3582" s="122">
        <v>8.4729634550000002E-4</v>
      </c>
      <c r="O3582" s="122">
        <v>8.5103202399999995E-4</v>
      </c>
      <c r="P3582" s="122">
        <v>8.4044445250000001E-4</v>
      </c>
      <c r="Q3582" s="122">
        <v>8.3193016150000004E-4</v>
      </c>
      <c r="R3582" s="122">
        <v>7.3962228750000004E-4</v>
      </c>
      <c r="S3582" s="122">
        <v>7.3169505099999999E-4</v>
      </c>
      <c r="T3582" s="122">
        <v>7.2396197999999995E-4</v>
      </c>
      <c r="U3582" s="122">
        <v>7.1691290049999998E-4</v>
      </c>
      <c r="V3582" s="122">
        <v>7.0811190600000005E-4</v>
      </c>
      <c r="W3582" s="122">
        <v>6.9706299599999995E-4</v>
      </c>
      <c r="X3582" s="122">
        <v>6.8572884000000004E-4</v>
      </c>
      <c r="Y3582" s="122">
        <v>6.7504857150000003E-4</v>
      </c>
      <c r="Z3582" s="122">
        <v>6.6442212449999995E-4</v>
      </c>
      <c r="AA3582" s="122">
        <v>6.54134056E-4</v>
      </c>
      <c r="AB3582" s="122">
        <v>6.4267386599999997E-4</v>
      </c>
      <c r="AC3582" s="122">
        <v>6.3054733350000004E-4</v>
      </c>
      <c r="AD3582" s="122">
        <v>6.1761663200000005E-4</v>
      </c>
      <c r="AE3582" s="122">
        <v>6.0389994050000001E-4</v>
      </c>
      <c r="AF3582" s="122">
        <v>5.8972066500000001E-4</v>
      </c>
      <c r="AG3582" s="122">
        <v>5.7559566149999999E-4</v>
      </c>
      <c r="AH3582" s="122">
        <v>5.6168027300000005E-4</v>
      </c>
      <c r="AI3582" s="122">
        <v>5.4753017400000002E-4</v>
      </c>
      <c r="AJ3582" s="122">
        <v>5.3030217950000001E-4</v>
      </c>
      <c r="AK3582" s="122">
        <v>5.1824420250000001E-4</v>
      </c>
      <c r="AL3582" s="122">
        <v>0</v>
      </c>
    </row>
    <row r="3583" spans="1:38" hidden="1" x14ac:dyDescent="0.25">
      <c r="A3583" s="122" t="s">
        <v>2208</v>
      </c>
      <c r="B3583" s="122">
        <v>1</v>
      </c>
      <c r="C3583" s="122" t="s">
        <v>2209</v>
      </c>
      <c r="D3583" s="122" t="s">
        <v>2083</v>
      </c>
      <c r="E3583" s="122">
        <v>66</v>
      </c>
      <c r="F3583" s="122">
        <v>5.4716862496000003E-2</v>
      </c>
      <c r="G3583" s="122">
        <v>5.3983646795500002E-2</v>
      </c>
      <c r="H3583" s="122">
        <v>5.1886851812E-2</v>
      </c>
      <c r="I3583" s="122">
        <v>6.0419271117499999E-2</v>
      </c>
      <c r="J3583" s="122">
        <v>6.2324341409999998E-2</v>
      </c>
      <c r="K3583" s="122">
        <v>6.4308744540500007E-2</v>
      </c>
      <c r="L3583" s="122">
        <v>6.5782704750500007E-2</v>
      </c>
      <c r="M3583" s="122">
        <v>7.1399698836999995E-2</v>
      </c>
      <c r="N3583" s="122">
        <v>7.2752235940999999E-2</v>
      </c>
      <c r="O3583" s="122">
        <v>7.3992493022000005E-2</v>
      </c>
      <c r="P3583" s="122">
        <v>7.5169169394999999E-2</v>
      </c>
      <c r="Q3583" s="122">
        <v>7.6065686575500002E-2</v>
      </c>
      <c r="R3583" s="122">
        <v>6.9344473158000006E-2</v>
      </c>
      <c r="S3583" s="122">
        <v>7.0212909507500004E-2</v>
      </c>
      <c r="T3583" s="122">
        <v>7.1368472774000005E-2</v>
      </c>
      <c r="U3583" s="122">
        <v>7.3059838480500003E-2</v>
      </c>
      <c r="V3583" s="122">
        <v>7.4728370303000002E-2</v>
      </c>
      <c r="W3583" s="122">
        <v>7.5737906352999998E-2</v>
      </c>
      <c r="X3583" s="122">
        <v>7.6411442489999995E-2</v>
      </c>
      <c r="Y3583" s="122">
        <v>7.6516451946500003E-2</v>
      </c>
      <c r="Z3583" s="122">
        <v>7.6665884995999994E-2</v>
      </c>
      <c r="AA3583" s="122">
        <v>7.6913664554000005E-2</v>
      </c>
      <c r="AB3583" s="122">
        <v>7.7347657306500006E-2</v>
      </c>
      <c r="AC3583" s="122">
        <v>7.7748402841E-2</v>
      </c>
      <c r="AD3583" s="122">
        <v>7.8343838946500002E-2</v>
      </c>
      <c r="AE3583" s="122">
        <v>7.8945693855500002E-2</v>
      </c>
      <c r="AF3583" s="122">
        <v>7.9683104108500005E-2</v>
      </c>
      <c r="AG3583" s="122">
        <v>8.0384579195500003E-2</v>
      </c>
      <c r="AH3583" s="122">
        <v>8.1317681692999993E-2</v>
      </c>
      <c r="AI3583" s="122">
        <v>8.2394419622999995E-2</v>
      </c>
      <c r="AJ3583" s="122">
        <v>8.0319498375499995E-2</v>
      </c>
      <c r="AK3583" s="122">
        <v>8.1329175776500007E-2</v>
      </c>
      <c r="AL3583" s="122">
        <v>0</v>
      </c>
    </row>
    <row r="3584" spans="1:38" x14ac:dyDescent="0.25">
      <c r="A3584" s="122" t="s">
        <v>2208</v>
      </c>
      <c r="B3584" s="122">
        <v>1</v>
      </c>
      <c r="C3584" s="122" t="s">
        <v>2209</v>
      </c>
      <c r="D3584" s="122" t="s">
        <v>2084</v>
      </c>
      <c r="E3584" s="122">
        <v>66</v>
      </c>
      <c r="F3584" s="122">
        <v>0.44496403400950002</v>
      </c>
      <c r="G3584" s="122">
        <v>0.43417934589000001</v>
      </c>
      <c r="H3584" s="122">
        <v>0.41044031063850001</v>
      </c>
      <c r="I3584" s="122">
        <v>0.46479799324749999</v>
      </c>
      <c r="J3584" s="122">
        <v>0.46223923131650002</v>
      </c>
      <c r="K3584" s="122">
        <v>0.459868664303</v>
      </c>
      <c r="L3584" s="122">
        <v>0.45919185851650002</v>
      </c>
      <c r="M3584" s="122">
        <v>0.48965510385849997</v>
      </c>
      <c r="N3584" s="122">
        <v>0.49145177929299999</v>
      </c>
      <c r="O3584" s="122">
        <v>0.49338713132099998</v>
      </c>
      <c r="P3584" s="122">
        <v>0.49506935863500001</v>
      </c>
      <c r="Q3584" s="122">
        <v>0.49733859566400002</v>
      </c>
      <c r="R3584" s="122">
        <v>0.44811996109149999</v>
      </c>
      <c r="S3584" s="122">
        <v>0.44919480135649997</v>
      </c>
      <c r="T3584" s="122">
        <v>0.44917227415700001</v>
      </c>
      <c r="U3584" s="122">
        <v>0.44828724265949998</v>
      </c>
      <c r="V3584" s="122">
        <v>0.44646587661850001</v>
      </c>
      <c r="W3584" s="122">
        <v>0.445146670287</v>
      </c>
      <c r="X3584" s="122">
        <v>0.4453549320115</v>
      </c>
      <c r="Y3584" s="122">
        <v>0.44585739241650002</v>
      </c>
      <c r="Z3584" s="122">
        <v>0.44654028591549999</v>
      </c>
      <c r="AA3584" s="122">
        <v>0.44717450559249999</v>
      </c>
      <c r="AB3584" s="122">
        <v>0.4476461465505</v>
      </c>
      <c r="AC3584" s="122">
        <v>0.44827555849150003</v>
      </c>
      <c r="AD3584" s="122">
        <v>0.44899564876850001</v>
      </c>
      <c r="AE3584" s="122">
        <v>0.44949686036100001</v>
      </c>
      <c r="AF3584" s="122">
        <v>0.44919126350049998</v>
      </c>
      <c r="AG3584" s="122">
        <v>0.44865377576650001</v>
      </c>
      <c r="AH3584" s="122">
        <v>0.44763553907749998</v>
      </c>
      <c r="AI3584" s="122">
        <v>0.44562657036749997</v>
      </c>
      <c r="AJ3584" s="122">
        <v>0.44199015471949998</v>
      </c>
      <c r="AK3584" s="122">
        <v>0.43857095546399999</v>
      </c>
      <c r="AL3584" s="122">
        <v>0</v>
      </c>
    </row>
    <row r="3585" spans="1:38" hidden="1" x14ac:dyDescent="0.25">
      <c r="A3585" s="122" t="s">
        <v>2208</v>
      </c>
      <c r="B3585" s="122">
        <v>1</v>
      </c>
      <c r="C3585" s="122" t="s">
        <v>2209</v>
      </c>
      <c r="D3585" s="122" t="s">
        <v>474</v>
      </c>
      <c r="E3585" s="122">
        <v>66</v>
      </c>
      <c r="F3585" s="122">
        <v>4.9125329582999998E-2</v>
      </c>
      <c r="G3585" s="122">
        <v>4.8263261899000001E-2</v>
      </c>
      <c r="H3585" s="122">
        <v>4.6324135131500001E-2</v>
      </c>
      <c r="I3585" s="122">
        <v>5.3706160790500002E-2</v>
      </c>
      <c r="J3585" s="122">
        <v>5.4676431498999999E-2</v>
      </c>
      <c r="K3585" s="122">
        <v>5.5518850704999997E-2</v>
      </c>
      <c r="L3585" s="122">
        <v>5.6217513373499998E-2</v>
      </c>
      <c r="M3585" s="122">
        <v>6.0566923314000001E-2</v>
      </c>
      <c r="N3585" s="122">
        <v>6.1329862156499999E-2</v>
      </c>
      <c r="O3585" s="122">
        <v>6.2242162471999998E-2</v>
      </c>
      <c r="P3585" s="122">
        <v>6.3025993119499996E-2</v>
      </c>
      <c r="Q3585" s="122">
        <v>6.3836994110999995E-2</v>
      </c>
      <c r="R3585" s="122">
        <v>5.7703877650500002E-2</v>
      </c>
      <c r="S3585" s="122">
        <v>5.7704981030999997E-2</v>
      </c>
      <c r="T3585" s="122">
        <v>5.7765101501500001E-2</v>
      </c>
      <c r="U3585" s="122">
        <v>5.7955219470999998E-2</v>
      </c>
      <c r="V3585" s="122">
        <v>5.8507425517E-2</v>
      </c>
      <c r="W3585" s="122">
        <v>5.8990551707499998E-2</v>
      </c>
      <c r="X3585" s="122">
        <v>5.9492004238000003E-2</v>
      </c>
      <c r="Y3585" s="122">
        <v>5.99787928345E-2</v>
      </c>
      <c r="Z3585" s="122">
        <v>6.0395409616500001E-2</v>
      </c>
      <c r="AA3585" s="122">
        <v>6.0855674733999998E-2</v>
      </c>
      <c r="AB3585" s="122">
        <v>6.1271561388000002E-2</v>
      </c>
      <c r="AC3585" s="122">
        <v>6.1765396758499999E-2</v>
      </c>
      <c r="AD3585" s="122">
        <v>6.2283386481500003E-2</v>
      </c>
      <c r="AE3585" s="122">
        <v>6.3018832474999995E-2</v>
      </c>
      <c r="AF3585" s="122">
        <v>6.3609146077499998E-2</v>
      </c>
      <c r="AG3585" s="122">
        <v>6.4067591546000002E-2</v>
      </c>
      <c r="AH3585" s="122">
        <v>6.4665646726000003E-2</v>
      </c>
      <c r="AI3585" s="122">
        <v>6.5068201813000007E-2</v>
      </c>
      <c r="AJ3585" s="122">
        <v>6.4724661934499994E-2</v>
      </c>
      <c r="AK3585" s="122">
        <v>6.4962926455500003E-2</v>
      </c>
      <c r="AL3585" s="122">
        <v>0</v>
      </c>
    </row>
    <row r="3586" spans="1:38" hidden="1" x14ac:dyDescent="0.25">
      <c r="A3586" s="122" t="s">
        <v>2208</v>
      </c>
      <c r="B3586" s="122">
        <v>1</v>
      </c>
      <c r="C3586" s="122" t="s">
        <v>2209</v>
      </c>
      <c r="D3586" s="122" t="s">
        <v>2085</v>
      </c>
      <c r="E3586" s="122">
        <v>66</v>
      </c>
      <c r="F3586" s="122">
        <v>4.8892878155E-2</v>
      </c>
      <c r="G3586" s="122">
        <v>4.7063149058500002E-2</v>
      </c>
      <c r="H3586" s="122">
        <v>4.3737213002000001E-2</v>
      </c>
      <c r="I3586" s="122">
        <v>4.9179902172499998E-2</v>
      </c>
      <c r="J3586" s="122">
        <v>4.8685683002500001E-2</v>
      </c>
      <c r="K3586" s="122">
        <v>4.8228217822E-2</v>
      </c>
      <c r="L3586" s="122">
        <v>4.78524166845E-2</v>
      </c>
      <c r="M3586" s="122">
        <v>5.0484049693499997E-2</v>
      </c>
      <c r="N3586" s="122">
        <v>5.0137156637499999E-2</v>
      </c>
      <c r="O3586" s="122">
        <v>4.9876011221499997E-2</v>
      </c>
      <c r="P3586" s="122">
        <v>4.9695992534500001E-2</v>
      </c>
      <c r="Q3586" s="122">
        <v>4.9515898375500002E-2</v>
      </c>
      <c r="R3586" s="122">
        <v>4.4446588825499997E-2</v>
      </c>
      <c r="S3586" s="122">
        <v>4.4397315361500003E-2</v>
      </c>
      <c r="T3586" s="122">
        <v>4.4142437381000002E-2</v>
      </c>
      <c r="U3586" s="122">
        <v>4.3879818485500002E-2</v>
      </c>
      <c r="V3586" s="122">
        <v>4.3597264249500001E-2</v>
      </c>
      <c r="W3586" s="122">
        <v>4.33141800135E-2</v>
      </c>
      <c r="X3586" s="122">
        <v>4.3138087540000002E-2</v>
      </c>
      <c r="Y3586" s="122">
        <v>4.2965508038999997E-2</v>
      </c>
      <c r="Z3586" s="122">
        <v>4.2825943377500002E-2</v>
      </c>
      <c r="AA3586" s="122">
        <v>4.2638204896000002E-2</v>
      </c>
      <c r="AB3586" s="122">
        <v>4.2414057030999999E-2</v>
      </c>
      <c r="AC3586" s="122">
        <v>4.21371737155E-2</v>
      </c>
      <c r="AD3586" s="122">
        <v>4.1839599041E-2</v>
      </c>
      <c r="AE3586" s="122">
        <v>4.1461922445500003E-2</v>
      </c>
      <c r="AF3586" s="122">
        <v>4.1074375368499998E-2</v>
      </c>
      <c r="AG3586" s="122">
        <v>4.0777146254000002E-2</v>
      </c>
      <c r="AH3586" s="122">
        <v>4.0573110405000001E-2</v>
      </c>
      <c r="AI3586" s="122">
        <v>4.0294382795500003E-2</v>
      </c>
      <c r="AJ3586" s="122">
        <v>4.0285823534000002E-2</v>
      </c>
      <c r="AK3586" s="122">
        <v>4.0300645566999999E-2</v>
      </c>
      <c r="AL3586" s="122">
        <v>0</v>
      </c>
    </row>
    <row r="3587" spans="1:38" hidden="1" x14ac:dyDescent="0.25">
      <c r="A3587" s="122" t="s">
        <v>2208</v>
      </c>
      <c r="B3587" s="122">
        <v>1</v>
      </c>
      <c r="C3587" s="122" t="s">
        <v>2209</v>
      </c>
      <c r="D3587" s="122" t="s">
        <v>2086</v>
      </c>
      <c r="E3587" s="122">
        <v>66</v>
      </c>
      <c r="F3587" s="122">
        <v>8.9903349329999993E-3</v>
      </c>
      <c r="G3587" s="122">
        <v>8.5618326889999995E-3</v>
      </c>
      <c r="H3587" s="122">
        <v>7.9182393525000002E-3</v>
      </c>
      <c r="I3587" s="122">
        <v>8.8471733734999999E-3</v>
      </c>
      <c r="J3587" s="122">
        <v>8.6509217140000004E-3</v>
      </c>
      <c r="K3587" s="122">
        <v>8.4224089809999993E-3</v>
      </c>
      <c r="L3587" s="122">
        <v>8.2086330305E-3</v>
      </c>
      <c r="M3587" s="122">
        <v>8.5573706985000008E-3</v>
      </c>
      <c r="N3587" s="122">
        <v>8.4208204649999993E-3</v>
      </c>
      <c r="O3587" s="122">
        <v>8.3982818440000006E-3</v>
      </c>
      <c r="P3587" s="122">
        <v>8.3324301919999993E-3</v>
      </c>
      <c r="Q3587" s="122">
        <v>8.2867605690000005E-3</v>
      </c>
      <c r="R3587" s="122">
        <v>7.3653560724999999E-3</v>
      </c>
      <c r="S3587" s="122">
        <v>7.2438371690000001E-3</v>
      </c>
      <c r="T3587" s="122">
        <v>7.168584536E-3</v>
      </c>
      <c r="U3587" s="122">
        <v>7.0961325820000001E-3</v>
      </c>
      <c r="V3587" s="122">
        <v>7.0733228925000001E-3</v>
      </c>
      <c r="W3587" s="122">
        <v>7.0535678580000002E-3</v>
      </c>
      <c r="X3587" s="122">
        <v>7.0595723075000004E-3</v>
      </c>
      <c r="Y3587" s="122">
        <v>7.1439516200000001E-3</v>
      </c>
      <c r="Z3587" s="122">
        <v>7.2423916470000004E-3</v>
      </c>
      <c r="AA3587" s="122">
        <v>7.3699538224999998E-3</v>
      </c>
      <c r="AB3587" s="122">
        <v>7.5000286219999998E-3</v>
      </c>
      <c r="AC3587" s="122">
        <v>7.6352733064999996E-3</v>
      </c>
      <c r="AD3587" s="122">
        <v>7.7216971999999997E-3</v>
      </c>
      <c r="AE3587" s="122">
        <v>7.8221610055000008E-3</v>
      </c>
      <c r="AF3587" s="122">
        <v>7.8891329185000001E-3</v>
      </c>
      <c r="AG3587" s="122">
        <v>7.9502983105000005E-3</v>
      </c>
      <c r="AH3587" s="122">
        <v>7.9924315085000003E-3</v>
      </c>
      <c r="AI3587" s="122">
        <v>8.0029280525000003E-3</v>
      </c>
      <c r="AJ3587" s="122">
        <v>7.7219325199999996E-3</v>
      </c>
      <c r="AK3587" s="122">
        <v>7.4893138505000003E-3</v>
      </c>
      <c r="AL3587" s="122">
        <v>0</v>
      </c>
    </row>
    <row r="3588" spans="1:38" hidden="1" x14ac:dyDescent="0.25">
      <c r="A3588" s="122" t="s">
        <v>2208</v>
      </c>
      <c r="B3588" s="122">
        <v>1</v>
      </c>
      <c r="C3588" s="122" t="s">
        <v>2209</v>
      </c>
      <c r="D3588" s="122" t="s">
        <v>2087</v>
      </c>
      <c r="E3588" s="122">
        <v>66</v>
      </c>
      <c r="F3588" s="122">
        <v>9.9445279325000007E-3</v>
      </c>
      <c r="G3588" s="122">
        <v>9.7332479109999998E-3</v>
      </c>
      <c r="H3588" s="122">
        <v>9.2083413434999994E-3</v>
      </c>
      <c r="I3588" s="122">
        <v>1.04979642675E-2</v>
      </c>
      <c r="J3588" s="122">
        <v>1.0534648297E-2</v>
      </c>
      <c r="K3588" s="122">
        <v>1.0587318213E-2</v>
      </c>
      <c r="L3588" s="122">
        <v>1.06265770355E-2</v>
      </c>
      <c r="M3588" s="122">
        <v>1.1327012607E-2</v>
      </c>
      <c r="N3588" s="122">
        <v>1.1372197147500001E-2</v>
      </c>
      <c r="O3588" s="122">
        <v>1.1414303819E-2</v>
      </c>
      <c r="P3588" s="122">
        <v>1.1454320356000001E-2</v>
      </c>
      <c r="Q3588" s="122">
        <v>1.1477321455E-2</v>
      </c>
      <c r="R3588" s="122">
        <v>1.0359659548500001E-2</v>
      </c>
      <c r="S3588" s="122">
        <v>1.04229721825E-2</v>
      </c>
      <c r="T3588" s="122">
        <v>1.0489897985500001E-2</v>
      </c>
      <c r="U3588" s="122">
        <v>1.0574705962000001E-2</v>
      </c>
      <c r="V3588" s="122">
        <v>1.0650223197499999E-2</v>
      </c>
      <c r="W3588" s="122">
        <v>1.0704905815E-2</v>
      </c>
      <c r="X3588" s="122">
        <v>1.07538526135E-2</v>
      </c>
      <c r="Y3588" s="122">
        <v>1.07567963395E-2</v>
      </c>
      <c r="Z3588" s="122">
        <v>1.0764562509E-2</v>
      </c>
      <c r="AA3588" s="122">
        <v>1.0783498666999999E-2</v>
      </c>
      <c r="AB3588" s="122">
        <v>1.0800710364E-2</v>
      </c>
      <c r="AC3588" s="122">
        <v>1.0828591040499999E-2</v>
      </c>
      <c r="AD3588" s="122">
        <v>1.0857930144500001E-2</v>
      </c>
      <c r="AE3588" s="122">
        <v>1.08845372575E-2</v>
      </c>
      <c r="AF3588" s="122">
        <v>1.0900016146000001E-2</v>
      </c>
      <c r="AG3588" s="122">
        <v>1.0925482831499999E-2</v>
      </c>
      <c r="AH3588" s="122">
        <v>1.09757783475E-2</v>
      </c>
      <c r="AI3588" s="122">
        <v>1.10358921665E-2</v>
      </c>
      <c r="AJ3588" s="122">
        <v>1.1098905191500001E-2</v>
      </c>
      <c r="AK3588" s="122">
        <v>1.12150700615E-2</v>
      </c>
      <c r="AL3588" s="122">
        <v>0</v>
      </c>
    </row>
    <row r="3589" spans="1:38" hidden="1" x14ac:dyDescent="0.25">
      <c r="A3589" s="122" t="s">
        <v>2208</v>
      </c>
      <c r="B3589" s="122">
        <v>1</v>
      </c>
      <c r="C3589" s="122" t="s">
        <v>2209</v>
      </c>
      <c r="D3589" s="122" t="s">
        <v>2088</v>
      </c>
      <c r="E3589" s="122">
        <v>66</v>
      </c>
      <c r="F3589" s="122">
        <v>0.19357298872600001</v>
      </c>
      <c r="G3589" s="122">
        <v>0.19050705405400001</v>
      </c>
      <c r="H3589" s="122">
        <v>0.18088132022049999</v>
      </c>
      <c r="I3589" s="122">
        <v>0.20698137623150001</v>
      </c>
      <c r="J3589" s="122">
        <v>0.20905662268700001</v>
      </c>
      <c r="K3589" s="122">
        <v>0.21092221105350001</v>
      </c>
      <c r="L3589" s="122">
        <v>0.21301656342600001</v>
      </c>
      <c r="M3589" s="122">
        <v>0.22890010999999999</v>
      </c>
      <c r="N3589" s="122">
        <v>0.2307194118765</v>
      </c>
      <c r="O3589" s="122">
        <v>0.2321098590325</v>
      </c>
      <c r="P3589" s="122">
        <v>0.23374833280599999</v>
      </c>
      <c r="Q3589" s="122">
        <v>0.23593614784299999</v>
      </c>
      <c r="R3589" s="122">
        <v>0.21446643457949999</v>
      </c>
      <c r="S3589" s="122">
        <v>0.216665592544</v>
      </c>
      <c r="T3589" s="122">
        <v>0.2198895635965</v>
      </c>
      <c r="U3589" s="122">
        <v>0.223243573276</v>
      </c>
      <c r="V3589" s="122">
        <v>0.22517130650100001</v>
      </c>
      <c r="W3589" s="122">
        <v>0.22555347749650001</v>
      </c>
      <c r="X3589" s="122">
        <v>0.22541664008250001</v>
      </c>
      <c r="Y3589" s="122">
        <v>0.2250038605535</v>
      </c>
      <c r="Z3589" s="122">
        <v>0.22550009536650001</v>
      </c>
      <c r="AA3589" s="122">
        <v>0.22640852445599999</v>
      </c>
      <c r="AB3589" s="122">
        <v>0.2277131460355</v>
      </c>
      <c r="AC3589" s="122">
        <v>0.2291157141855</v>
      </c>
      <c r="AD3589" s="122">
        <v>0.231020127278</v>
      </c>
      <c r="AE3589" s="122">
        <v>0.233609854141</v>
      </c>
      <c r="AF3589" s="122">
        <v>0.236673494337</v>
      </c>
      <c r="AG3589" s="122">
        <v>0.23924707973199999</v>
      </c>
      <c r="AH3589" s="122">
        <v>0.24125436919000001</v>
      </c>
      <c r="AI3589" s="122">
        <v>0.2428501931215</v>
      </c>
      <c r="AJ3589" s="122">
        <v>0.24136103338600001</v>
      </c>
      <c r="AK3589" s="122">
        <v>0.24345303136599999</v>
      </c>
      <c r="AL3589" s="122">
        <v>0</v>
      </c>
    </row>
    <row r="3590" spans="1:38" hidden="1" x14ac:dyDescent="0.25">
      <c r="A3590" s="122" t="s">
        <v>2208</v>
      </c>
      <c r="B3590" s="122">
        <v>1</v>
      </c>
      <c r="C3590" s="122" t="s">
        <v>2209</v>
      </c>
      <c r="D3590" s="122" t="s">
        <v>2089</v>
      </c>
      <c r="E3590" s="122">
        <v>66</v>
      </c>
      <c r="F3590" s="122">
        <v>9.6726320759999998E-2</v>
      </c>
      <c r="G3590" s="122">
        <v>9.4799067503000004E-2</v>
      </c>
      <c r="H3590" s="122">
        <v>9.0333679437999997E-2</v>
      </c>
      <c r="I3590" s="122">
        <v>0.103708374605</v>
      </c>
      <c r="J3590" s="122">
        <v>0.105078031345</v>
      </c>
      <c r="K3590" s="122">
        <v>0.10632400357500001</v>
      </c>
      <c r="L3590" s="122">
        <v>0.10757511704349999</v>
      </c>
      <c r="M3590" s="122">
        <v>0.11583595364300001</v>
      </c>
      <c r="N3590" s="122">
        <v>0.117151292379</v>
      </c>
      <c r="O3590" s="122">
        <v>0.1185035796675</v>
      </c>
      <c r="P3590" s="122">
        <v>0.119839013062</v>
      </c>
      <c r="Q3590" s="122">
        <v>0.12083207093499999</v>
      </c>
      <c r="R3590" s="122">
        <v>0.1093351833375</v>
      </c>
      <c r="S3590" s="122">
        <v>0.1098713958915</v>
      </c>
      <c r="T3590" s="122">
        <v>0.1107224683015</v>
      </c>
      <c r="U3590" s="122">
        <v>0.111683134085</v>
      </c>
      <c r="V3590" s="122">
        <v>0.113482000884</v>
      </c>
      <c r="W3590" s="122">
        <v>0.114816008764</v>
      </c>
      <c r="X3590" s="122">
        <v>0.11564281870150001</v>
      </c>
      <c r="Y3590" s="122">
        <v>0.1160547261685</v>
      </c>
      <c r="Z3590" s="122">
        <v>0.11620966984</v>
      </c>
      <c r="AA3590" s="122">
        <v>0.11648148508349999</v>
      </c>
      <c r="AB3590" s="122">
        <v>0.1168362599285</v>
      </c>
      <c r="AC3590" s="122">
        <v>0.1168986562455</v>
      </c>
      <c r="AD3590" s="122">
        <v>0.117188722304</v>
      </c>
      <c r="AE3590" s="122">
        <v>0.1176575769725</v>
      </c>
      <c r="AF3590" s="122">
        <v>0.11827735285099999</v>
      </c>
      <c r="AG3590" s="122">
        <v>0.118807916877</v>
      </c>
      <c r="AH3590" s="122">
        <v>0.1194004889685</v>
      </c>
      <c r="AI3590" s="122">
        <v>0.12009166127949999</v>
      </c>
      <c r="AJ3590" s="122">
        <v>0.12001846698099999</v>
      </c>
      <c r="AK3590" s="122">
        <v>0.12070940863600001</v>
      </c>
      <c r="AL3590" s="122">
        <v>0</v>
      </c>
    </row>
    <row r="3591" spans="1:38" hidden="1" x14ac:dyDescent="0.25">
      <c r="A3591" s="122" t="s">
        <v>2208</v>
      </c>
      <c r="B3591" s="122">
        <v>1</v>
      </c>
      <c r="C3591" s="122" t="s">
        <v>2209</v>
      </c>
      <c r="D3591" s="122" t="s">
        <v>2136</v>
      </c>
      <c r="E3591" s="122">
        <v>66</v>
      </c>
      <c r="F3591" s="122">
        <v>1.9920483009999998E-3</v>
      </c>
      <c r="G3591" s="122">
        <v>1.9686358954999999E-3</v>
      </c>
      <c r="H3591" s="122">
        <v>1.8859393065E-3</v>
      </c>
      <c r="I3591" s="122">
        <v>2.1374812284999998E-3</v>
      </c>
      <c r="J3591" s="122">
        <v>2.1017617459999998E-3</v>
      </c>
      <c r="K3591" s="122">
        <v>2.0919751899999999E-3</v>
      </c>
      <c r="L3591" s="122">
        <v>2.0841357745000001E-3</v>
      </c>
      <c r="M3591" s="122">
        <v>2.212671825E-3</v>
      </c>
      <c r="N3591" s="122">
        <v>2.2305944904999998E-3</v>
      </c>
      <c r="O3591" s="122">
        <v>2.2473949605000001E-3</v>
      </c>
      <c r="P3591" s="122">
        <v>2.2624515980000002E-3</v>
      </c>
      <c r="Q3591" s="122">
        <v>2.2570555354999998E-3</v>
      </c>
      <c r="R3591" s="122">
        <v>2.0220489244999998E-3</v>
      </c>
      <c r="S3591" s="122">
        <v>2.0140217565000002E-3</v>
      </c>
      <c r="T3591" s="122">
        <v>2.0055859849999998E-3</v>
      </c>
      <c r="U3591" s="122">
        <v>1.9967006674999998E-3</v>
      </c>
      <c r="V3591" s="122">
        <v>1.9868184200000001E-3</v>
      </c>
      <c r="W3591" s="122">
        <v>1.9784358605E-3</v>
      </c>
      <c r="X3591" s="122">
        <v>1.9699997444999999E-3</v>
      </c>
      <c r="Y3591" s="122">
        <v>1.9621295094999999E-3</v>
      </c>
      <c r="Z3591" s="122">
        <v>1.9543432530000002E-3</v>
      </c>
      <c r="AA3591" s="122">
        <v>1.9479661605E-3</v>
      </c>
      <c r="AB3591" s="122">
        <v>1.9423554215E-3</v>
      </c>
      <c r="AC3591" s="122">
        <v>1.9372151104999999E-3</v>
      </c>
      <c r="AD3591" s="122">
        <v>1.9299966694999999E-3</v>
      </c>
      <c r="AE3591" s="122">
        <v>1.9226173735E-3</v>
      </c>
      <c r="AF3591" s="122">
        <v>1.9149484855000001E-3</v>
      </c>
      <c r="AG3591" s="122">
        <v>1.9087335464999999E-3</v>
      </c>
      <c r="AH3591" s="122">
        <v>1.9043100605E-3</v>
      </c>
      <c r="AI3591" s="122">
        <v>1.900005162E-3</v>
      </c>
      <c r="AJ3591" s="122">
        <v>1.8853410955000001E-3</v>
      </c>
      <c r="AK3591" s="122">
        <v>1.8867303315000001E-3</v>
      </c>
      <c r="AL3591" s="122">
        <v>0</v>
      </c>
    </row>
    <row r="3592" spans="1:38" hidden="1" x14ac:dyDescent="0.25">
      <c r="A3592" s="122" t="s">
        <v>2208</v>
      </c>
      <c r="B3592" s="122">
        <v>1</v>
      </c>
      <c r="C3592" s="122" t="s">
        <v>2209</v>
      </c>
      <c r="D3592" s="122" t="s">
        <v>2090</v>
      </c>
      <c r="E3592" s="122">
        <v>66</v>
      </c>
      <c r="F3592" s="122">
        <v>1.6537765959999999E-2</v>
      </c>
      <c r="G3592" s="122">
        <v>1.6197675984000001E-2</v>
      </c>
      <c r="H3592" s="122">
        <v>1.5352597741499999E-2</v>
      </c>
      <c r="I3592" s="122">
        <v>1.7430343862499999E-2</v>
      </c>
      <c r="J3592" s="122">
        <v>1.74348286165E-2</v>
      </c>
      <c r="K3592" s="122">
        <v>1.7364511105000001E-2</v>
      </c>
      <c r="L3592" s="122">
        <v>1.7263417394499998E-2</v>
      </c>
      <c r="M3592" s="122">
        <v>1.8262806356E-2</v>
      </c>
      <c r="N3592" s="122">
        <v>1.8104592717E-2</v>
      </c>
      <c r="O3592" s="122">
        <v>1.78256905785E-2</v>
      </c>
      <c r="P3592" s="122">
        <v>1.7676135099000002E-2</v>
      </c>
      <c r="Q3592" s="122">
        <v>1.76833190635E-2</v>
      </c>
      <c r="R3592" s="122">
        <v>1.5929623502000001E-2</v>
      </c>
      <c r="S3592" s="122">
        <v>1.5942170536499999E-2</v>
      </c>
      <c r="T3592" s="122">
        <v>1.6080357065500001E-2</v>
      </c>
      <c r="U3592" s="122">
        <v>1.6174914604000001E-2</v>
      </c>
      <c r="V3592" s="122">
        <v>1.6233500459499998E-2</v>
      </c>
      <c r="W3592" s="122">
        <v>1.6156229559999999E-2</v>
      </c>
      <c r="X3592" s="122">
        <v>1.6208670304E-2</v>
      </c>
      <c r="Y3592" s="122">
        <v>1.6245231717999999E-2</v>
      </c>
      <c r="Z3592" s="122">
        <v>1.6320741692500002E-2</v>
      </c>
      <c r="AA3592" s="122">
        <v>1.63912173825E-2</v>
      </c>
      <c r="AB3592" s="122">
        <v>1.6459687605500001E-2</v>
      </c>
      <c r="AC3592" s="122">
        <v>1.65092356095E-2</v>
      </c>
      <c r="AD3592" s="122">
        <v>1.6468865111999999E-2</v>
      </c>
      <c r="AE3592" s="122">
        <v>1.6441206982500001E-2</v>
      </c>
      <c r="AF3592" s="122">
        <v>1.6394789370499999E-2</v>
      </c>
      <c r="AG3592" s="122">
        <v>1.6261056723E-2</v>
      </c>
      <c r="AH3592" s="122">
        <v>1.6152941439999999E-2</v>
      </c>
      <c r="AI3592" s="122">
        <v>1.5995788225000002E-2</v>
      </c>
      <c r="AJ3592" s="122">
        <v>1.6246446186500001E-2</v>
      </c>
      <c r="AK3592" s="122">
        <v>1.6112592857999999E-2</v>
      </c>
      <c r="AL3592" s="122">
        <v>0</v>
      </c>
    </row>
    <row r="3593" spans="1:38" hidden="1" x14ac:dyDescent="0.25">
      <c r="A3593" s="122" t="s">
        <v>2208</v>
      </c>
      <c r="B3593" s="122">
        <v>1</v>
      </c>
      <c r="C3593" s="122" t="s">
        <v>2209</v>
      </c>
      <c r="D3593" s="122" t="s">
        <v>2091</v>
      </c>
      <c r="E3593" s="122">
        <v>66</v>
      </c>
      <c r="F3593" s="122">
        <v>4.1304172900999997E-2</v>
      </c>
      <c r="G3593" s="122">
        <v>3.9863355525500001E-2</v>
      </c>
      <c r="H3593" s="122">
        <v>3.7346186192499999E-2</v>
      </c>
      <c r="I3593" s="122">
        <v>4.2162171960499997E-2</v>
      </c>
      <c r="J3593" s="122">
        <v>4.1853272564000003E-2</v>
      </c>
      <c r="K3593" s="122">
        <v>4.1601173002499998E-2</v>
      </c>
      <c r="L3593" s="122">
        <v>4.13029579025E-2</v>
      </c>
      <c r="M3593" s="122">
        <v>4.3577256007500002E-2</v>
      </c>
      <c r="N3593" s="122">
        <v>4.3247109997499998E-2</v>
      </c>
      <c r="O3593" s="122">
        <v>4.2971858949500001E-2</v>
      </c>
      <c r="P3593" s="122">
        <v>4.2664831777999998E-2</v>
      </c>
      <c r="Q3593" s="122">
        <v>4.2291710929999997E-2</v>
      </c>
      <c r="R3593" s="122">
        <v>3.77063187015E-2</v>
      </c>
      <c r="S3593" s="122">
        <v>3.7486871936500001E-2</v>
      </c>
      <c r="T3593" s="122">
        <v>3.7293232964999999E-2</v>
      </c>
      <c r="U3593" s="122">
        <v>3.7091912041E-2</v>
      </c>
      <c r="V3593" s="122">
        <v>3.6968471172E-2</v>
      </c>
      <c r="W3593" s="122">
        <v>3.6829731879499998E-2</v>
      </c>
      <c r="X3593" s="122">
        <v>3.67037754185E-2</v>
      </c>
      <c r="Y3593" s="122">
        <v>3.6585025606E-2</v>
      </c>
      <c r="Z3593" s="122">
        <v>3.6504019690500003E-2</v>
      </c>
      <c r="AA3593" s="122">
        <v>3.6437743667500001E-2</v>
      </c>
      <c r="AB3593" s="122">
        <v>3.6298686454499997E-2</v>
      </c>
      <c r="AC3593" s="122">
        <v>3.6256178467000001E-2</v>
      </c>
      <c r="AD3593" s="122">
        <v>3.6195501417000002E-2</v>
      </c>
      <c r="AE3593" s="122">
        <v>3.6077567778000003E-2</v>
      </c>
      <c r="AF3593" s="122">
        <v>3.5949931614499997E-2</v>
      </c>
      <c r="AG3593" s="122">
        <v>3.5854792772000002E-2</v>
      </c>
      <c r="AH3593" s="122">
        <v>3.5752989073499997E-2</v>
      </c>
      <c r="AI3593" s="122">
        <v>3.5701958844999999E-2</v>
      </c>
      <c r="AJ3593" s="122">
        <v>3.5680244373999997E-2</v>
      </c>
      <c r="AK3593" s="122">
        <v>3.5689830298500001E-2</v>
      </c>
      <c r="AL3593" s="122">
        <v>0</v>
      </c>
    </row>
    <row r="3594" spans="1:38" hidden="1" x14ac:dyDescent="0.25">
      <c r="A3594" s="122" t="s">
        <v>2208</v>
      </c>
      <c r="B3594" s="122">
        <v>1</v>
      </c>
      <c r="C3594" s="122" t="s">
        <v>2209</v>
      </c>
      <c r="D3594" s="122" t="s">
        <v>2092</v>
      </c>
      <c r="E3594" s="122">
        <v>66</v>
      </c>
      <c r="F3594" s="122">
        <v>1.5036106836999999E-2</v>
      </c>
      <c r="G3594" s="122">
        <v>1.4837774185500001E-2</v>
      </c>
      <c r="H3594" s="122">
        <v>1.42007285485E-2</v>
      </c>
      <c r="I3594" s="122">
        <v>1.6478155958999999E-2</v>
      </c>
      <c r="J3594" s="122">
        <v>1.6812391051500002E-2</v>
      </c>
      <c r="K3594" s="122">
        <v>1.7081131818E-2</v>
      </c>
      <c r="L3594" s="122">
        <v>1.7253780033500001E-2</v>
      </c>
      <c r="M3594" s="122">
        <v>1.8517235214500001E-2</v>
      </c>
      <c r="N3594" s="122">
        <v>1.8657265374999999E-2</v>
      </c>
      <c r="O3594" s="122">
        <v>1.8788540041500001E-2</v>
      </c>
      <c r="P3594" s="122">
        <v>1.8927515952500001E-2</v>
      </c>
      <c r="Q3594" s="122">
        <v>1.9039395798999999E-2</v>
      </c>
      <c r="R3594" s="122">
        <v>1.7224425135500002E-2</v>
      </c>
      <c r="S3594" s="122">
        <v>1.7372151214000001E-2</v>
      </c>
      <c r="T3594" s="122">
        <v>1.7573192430500002E-2</v>
      </c>
      <c r="U3594" s="122">
        <v>1.78704711E-2</v>
      </c>
      <c r="V3594" s="122">
        <v>1.8203462308999999E-2</v>
      </c>
      <c r="W3594" s="122">
        <v>1.8482392564E-2</v>
      </c>
      <c r="X3594" s="122">
        <v>1.8667650751499999E-2</v>
      </c>
      <c r="Y3594" s="122">
        <v>1.875094897E-2</v>
      </c>
      <c r="Z3594" s="122">
        <v>1.8795348978E-2</v>
      </c>
      <c r="AA3594" s="122">
        <v>1.8823472050000001E-2</v>
      </c>
      <c r="AB3594" s="122">
        <v>1.8827550797499999E-2</v>
      </c>
      <c r="AC3594" s="122">
        <v>1.8890791616500001E-2</v>
      </c>
      <c r="AD3594" s="122">
        <v>1.89928689275E-2</v>
      </c>
      <c r="AE3594" s="122">
        <v>1.9092783838500001E-2</v>
      </c>
      <c r="AF3594" s="122">
        <v>1.9322349602000001E-2</v>
      </c>
      <c r="AG3594" s="122">
        <v>1.9613968799000001E-2</v>
      </c>
      <c r="AH3594" s="122">
        <v>1.98869432585E-2</v>
      </c>
      <c r="AI3594" s="122">
        <v>2.0215542251500001E-2</v>
      </c>
      <c r="AJ3594" s="122">
        <v>2.0676011365999999E-2</v>
      </c>
      <c r="AK3594" s="122">
        <v>2.1247084484499999E-2</v>
      </c>
      <c r="AL3594" s="122">
        <v>0</v>
      </c>
    </row>
    <row r="3595" spans="1:38" hidden="1" x14ac:dyDescent="0.25">
      <c r="A3595" s="122" t="s">
        <v>2208</v>
      </c>
      <c r="B3595" s="122">
        <v>1</v>
      </c>
      <c r="C3595" s="122" t="s">
        <v>2209</v>
      </c>
      <c r="D3595" s="122" t="s">
        <v>2093</v>
      </c>
      <c r="E3595" s="122">
        <v>66</v>
      </c>
      <c r="F3595" s="122">
        <v>0.17010668198750001</v>
      </c>
      <c r="G3595" s="122">
        <v>0.16484686229449999</v>
      </c>
      <c r="H3595" s="122">
        <v>0.1549577838365</v>
      </c>
      <c r="I3595" s="122">
        <v>0.17551019207400001</v>
      </c>
      <c r="J3595" s="122">
        <v>0.174894805417</v>
      </c>
      <c r="K3595" s="122">
        <v>0.174223955214</v>
      </c>
      <c r="L3595" s="122">
        <v>0.17355842796000001</v>
      </c>
      <c r="M3595" s="122">
        <v>0.18367283467250001</v>
      </c>
      <c r="N3595" s="122">
        <v>0.18282649635500001</v>
      </c>
      <c r="O3595" s="122">
        <v>0.18202765128449999</v>
      </c>
      <c r="P3595" s="122">
        <v>0.18111616679799999</v>
      </c>
      <c r="Q3595" s="122">
        <v>0.18013582749400001</v>
      </c>
      <c r="R3595" s="122">
        <v>0.16095942126250001</v>
      </c>
      <c r="S3595" s="122">
        <v>0.15998828988700001</v>
      </c>
      <c r="T3595" s="122">
        <v>0.15896119098850001</v>
      </c>
      <c r="U3595" s="122">
        <v>0.157777928968</v>
      </c>
      <c r="V3595" s="122">
        <v>0.1567158822935</v>
      </c>
      <c r="W3595" s="122">
        <v>0.15590273077399999</v>
      </c>
      <c r="X3595" s="122">
        <v>0.15508971631249999</v>
      </c>
      <c r="Y3595" s="122">
        <v>0.15436548583449999</v>
      </c>
      <c r="Z3595" s="122">
        <v>0.15364120511250001</v>
      </c>
      <c r="AA3595" s="122">
        <v>0.1528881112055</v>
      </c>
      <c r="AB3595" s="122">
        <v>0.1519859409655</v>
      </c>
      <c r="AC3595" s="122">
        <v>0.15111876262400001</v>
      </c>
      <c r="AD3595" s="122">
        <v>0.14993117686349999</v>
      </c>
      <c r="AE3595" s="122">
        <v>0.14857852930750001</v>
      </c>
      <c r="AF3595" s="122">
        <v>0.14711416132899999</v>
      </c>
      <c r="AG3595" s="122">
        <v>0.145756738685</v>
      </c>
      <c r="AH3595" s="122">
        <v>0.14443173561100001</v>
      </c>
      <c r="AI3595" s="122">
        <v>0.1431313749135</v>
      </c>
      <c r="AJ3595" s="122">
        <v>0.14306303538849999</v>
      </c>
      <c r="AK3595" s="122">
        <v>0.14163212943699999</v>
      </c>
      <c r="AL3595" s="122">
        <v>0</v>
      </c>
    </row>
    <row r="3596" spans="1:38" hidden="1" x14ac:dyDescent="0.25">
      <c r="A3596" s="122" t="s">
        <v>2208</v>
      </c>
      <c r="B3596" s="122">
        <v>1</v>
      </c>
      <c r="C3596" s="122" t="s">
        <v>2209</v>
      </c>
      <c r="D3596" s="122" t="s">
        <v>2094</v>
      </c>
      <c r="E3596" s="122">
        <v>66</v>
      </c>
      <c r="F3596" s="122">
        <v>8.2545402286499994E-2</v>
      </c>
      <c r="G3596" s="122">
        <v>8.0028249648499999E-2</v>
      </c>
      <c r="H3596" s="122">
        <v>7.5192525408499994E-2</v>
      </c>
      <c r="I3596" s="122">
        <v>8.5291467780999997E-2</v>
      </c>
      <c r="J3596" s="122">
        <v>8.5057743769999999E-2</v>
      </c>
      <c r="K3596" s="122">
        <v>8.4895672181500001E-2</v>
      </c>
      <c r="L3596" s="122">
        <v>8.4699932714000004E-2</v>
      </c>
      <c r="M3596" s="122">
        <v>8.9762543355500005E-2</v>
      </c>
      <c r="N3596" s="122">
        <v>8.9371568318E-2</v>
      </c>
      <c r="O3596" s="122">
        <v>8.9032262212000002E-2</v>
      </c>
      <c r="P3596" s="122">
        <v>8.8734207198500004E-2</v>
      </c>
      <c r="Q3596" s="122">
        <v>8.8388035366500001E-2</v>
      </c>
      <c r="R3596" s="122">
        <v>7.9107137897499999E-2</v>
      </c>
      <c r="S3596" s="122">
        <v>7.8957394294499994E-2</v>
      </c>
      <c r="T3596" s="122">
        <v>7.8699291581999994E-2</v>
      </c>
      <c r="U3596" s="122">
        <v>7.8559448803000004E-2</v>
      </c>
      <c r="V3596" s="122">
        <v>7.8490457272000005E-2</v>
      </c>
      <c r="W3596" s="122">
        <v>7.8340217641999998E-2</v>
      </c>
      <c r="X3596" s="122">
        <v>7.8168853033500005E-2</v>
      </c>
      <c r="Y3596" s="122">
        <v>7.7917804117500003E-2</v>
      </c>
      <c r="Z3596" s="122">
        <v>7.7661555000499996E-2</v>
      </c>
      <c r="AA3596" s="122">
        <v>7.7434476685999995E-2</v>
      </c>
      <c r="AB3596" s="122">
        <v>7.7142913854500006E-2</v>
      </c>
      <c r="AC3596" s="122">
        <v>7.6997073277499994E-2</v>
      </c>
      <c r="AD3596" s="122">
        <v>7.6751403199000007E-2</v>
      </c>
      <c r="AE3596" s="122">
        <v>7.6388027222500002E-2</v>
      </c>
      <c r="AF3596" s="122">
        <v>7.6162140109499996E-2</v>
      </c>
      <c r="AG3596" s="122">
        <v>7.5981958871499999E-2</v>
      </c>
      <c r="AH3596" s="122">
        <v>7.6031213096500003E-2</v>
      </c>
      <c r="AI3596" s="122">
        <v>7.6057268718000004E-2</v>
      </c>
      <c r="AJ3596" s="122">
        <v>7.59293097315E-2</v>
      </c>
      <c r="AK3596" s="122">
        <v>7.6072170330499997E-2</v>
      </c>
      <c r="AL3596" s="122">
        <v>0</v>
      </c>
    </row>
    <row r="3597" spans="1:38" hidden="1" x14ac:dyDescent="0.25">
      <c r="A3597" s="122" t="s">
        <v>2208</v>
      </c>
      <c r="B3597" s="122">
        <v>1</v>
      </c>
      <c r="C3597" s="122" t="s">
        <v>2209</v>
      </c>
      <c r="D3597" s="122" t="s">
        <v>2095</v>
      </c>
      <c r="E3597" s="122">
        <v>66</v>
      </c>
      <c r="F3597" s="122">
        <v>3.6853435758500003E-2</v>
      </c>
      <c r="G3597" s="122">
        <v>3.5604439719500003E-2</v>
      </c>
      <c r="H3597" s="122">
        <v>3.3556352636999999E-2</v>
      </c>
      <c r="I3597" s="122">
        <v>3.7994585145000002E-2</v>
      </c>
      <c r="J3597" s="122">
        <v>3.7885842501000001E-2</v>
      </c>
      <c r="K3597" s="122">
        <v>3.7736611964499997E-2</v>
      </c>
      <c r="L3597" s="122">
        <v>3.7496115878499998E-2</v>
      </c>
      <c r="M3597" s="122">
        <v>3.9721227015500002E-2</v>
      </c>
      <c r="N3597" s="122">
        <v>3.9637701692000003E-2</v>
      </c>
      <c r="O3597" s="122">
        <v>3.9447429942999997E-2</v>
      </c>
      <c r="P3597" s="122">
        <v>3.9236195925499998E-2</v>
      </c>
      <c r="Q3597" s="122">
        <v>3.8976524916499999E-2</v>
      </c>
      <c r="R3597" s="122">
        <v>3.4870230348500002E-2</v>
      </c>
      <c r="S3597" s="122">
        <v>3.4696443533999997E-2</v>
      </c>
      <c r="T3597" s="122">
        <v>3.4524783635999999E-2</v>
      </c>
      <c r="U3597" s="122">
        <v>3.4349795603E-2</v>
      </c>
      <c r="V3597" s="122">
        <v>3.4245231770499998E-2</v>
      </c>
      <c r="W3597" s="122">
        <v>3.4184330822000002E-2</v>
      </c>
      <c r="X3597" s="122">
        <v>3.4165090762E-2</v>
      </c>
      <c r="Y3597" s="122">
        <v>3.4170455183500002E-2</v>
      </c>
      <c r="Z3597" s="122">
        <v>3.4200061805000001E-2</v>
      </c>
      <c r="AA3597" s="122">
        <v>3.409596636E-2</v>
      </c>
      <c r="AB3597" s="122">
        <v>3.4047511136500001E-2</v>
      </c>
      <c r="AC3597" s="122">
        <v>3.3916832401999997E-2</v>
      </c>
      <c r="AD3597" s="122">
        <v>3.3766110074499998E-2</v>
      </c>
      <c r="AE3597" s="122">
        <v>3.36301716465E-2</v>
      </c>
      <c r="AF3597" s="122">
        <v>3.3423014707000001E-2</v>
      </c>
      <c r="AG3597" s="122">
        <v>3.3199192235499997E-2</v>
      </c>
      <c r="AH3597" s="122">
        <v>3.3061191604E-2</v>
      </c>
      <c r="AI3597" s="122">
        <v>3.2911414902499998E-2</v>
      </c>
      <c r="AJ3597" s="122">
        <v>3.2851611716500001E-2</v>
      </c>
      <c r="AK3597" s="122">
        <v>3.2800545686500003E-2</v>
      </c>
      <c r="AL3597" s="122">
        <v>0</v>
      </c>
    </row>
    <row r="3598" spans="1:38" hidden="1" x14ac:dyDescent="0.25">
      <c r="A3598" s="122" t="s">
        <v>2208</v>
      </c>
      <c r="B3598" s="122">
        <v>1</v>
      </c>
      <c r="C3598" s="122" t="s">
        <v>2209</v>
      </c>
      <c r="D3598" s="122" t="s">
        <v>2096</v>
      </c>
      <c r="E3598" s="122">
        <v>66</v>
      </c>
      <c r="F3598" s="122">
        <v>5.4864656520500002E-2</v>
      </c>
      <c r="G3598" s="122">
        <v>5.3039675058000002E-2</v>
      </c>
      <c r="H3598" s="122">
        <v>4.98956345775E-2</v>
      </c>
      <c r="I3598" s="122">
        <v>5.6655788260999998E-2</v>
      </c>
      <c r="J3598" s="122">
        <v>5.6510446467E-2</v>
      </c>
      <c r="K3598" s="122">
        <v>5.64005879875E-2</v>
      </c>
      <c r="L3598" s="122">
        <v>5.6211246202999998E-2</v>
      </c>
      <c r="M3598" s="122">
        <v>5.9578961602999997E-2</v>
      </c>
      <c r="N3598" s="122">
        <v>5.9374509015E-2</v>
      </c>
      <c r="O3598" s="122">
        <v>5.91791865515E-2</v>
      </c>
      <c r="P3598" s="122">
        <v>5.8978097740999998E-2</v>
      </c>
      <c r="Q3598" s="122">
        <v>5.8679549323999998E-2</v>
      </c>
      <c r="R3598" s="122">
        <v>5.2556861593999998E-2</v>
      </c>
      <c r="S3598" s="122">
        <v>5.2460869106999999E-2</v>
      </c>
      <c r="T3598" s="122">
        <v>5.2349566006500002E-2</v>
      </c>
      <c r="U3598" s="122">
        <v>5.2335404167999998E-2</v>
      </c>
      <c r="V3598" s="122">
        <v>5.2295485257E-2</v>
      </c>
      <c r="W3598" s="122">
        <v>5.2271092722500002E-2</v>
      </c>
      <c r="X3598" s="122">
        <v>5.2193769405999998E-2</v>
      </c>
      <c r="Y3598" s="122">
        <v>5.2076173032499999E-2</v>
      </c>
      <c r="Z3598" s="122">
        <v>5.2030754867999997E-2</v>
      </c>
      <c r="AA3598" s="122">
        <v>5.1931708468E-2</v>
      </c>
      <c r="AB3598" s="122">
        <v>5.1765294536500001E-2</v>
      </c>
      <c r="AC3598" s="122">
        <v>5.1642187196500003E-2</v>
      </c>
      <c r="AD3598" s="122">
        <v>5.1396203357999999E-2</v>
      </c>
      <c r="AE3598" s="122">
        <v>5.1173737501000002E-2</v>
      </c>
      <c r="AF3598" s="122">
        <v>5.0947334194500003E-2</v>
      </c>
      <c r="AG3598" s="122">
        <v>5.0816721789500002E-2</v>
      </c>
      <c r="AH3598" s="122">
        <v>5.0671800338500002E-2</v>
      </c>
      <c r="AI3598" s="122">
        <v>5.0535409316999999E-2</v>
      </c>
      <c r="AJ3598" s="122">
        <v>5.0397931583499998E-2</v>
      </c>
      <c r="AK3598" s="122">
        <v>5.04026071905E-2</v>
      </c>
      <c r="AL3598" s="122">
        <v>0</v>
      </c>
    </row>
    <row r="3599" spans="1:38" hidden="1" x14ac:dyDescent="0.25">
      <c r="A3599" s="122" t="s">
        <v>2208</v>
      </c>
      <c r="B3599" s="122">
        <v>1</v>
      </c>
      <c r="C3599" s="122" t="s">
        <v>2209</v>
      </c>
      <c r="D3599" s="122" t="s">
        <v>2097</v>
      </c>
      <c r="E3599" s="122">
        <v>66</v>
      </c>
      <c r="F3599" s="122">
        <v>6.2698942521500003E-2</v>
      </c>
      <c r="G3599" s="122">
        <v>6.0605227712500001E-2</v>
      </c>
      <c r="H3599" s="122">
        <v>5.6885904217499998E-2</v>
      </c>
      <c r="I3599" s="122">
        <v>6.4149374627000003E-2</v>
      </c>
      <c r="J3599" s="122">
        <v>6.3827611176500001E-2</v>
      </c>
      <c r="K3599" s="122">
        <v>6.3529349939999993E-2</v>
      </c>
      <c r="L3599" s="122">
        <v>6.3085635927499994E-2</v>
      </c>
      <c r="M3599" s="122">
        <v>6.6637915188499999E-2</v>
      </c>
      <c r="N3599" s="122">
        <v>6.6152432962499993E-2</v>
      </c>
      <c r="O3599" s="122">
        <v>6.5700269849000001E-2</v>
      </c>
      <c r="P3599" s="122">
        <v>6.5137540812000003E-2</v>
      </c>
      <c r="Q3599" s="122">
        <v>6.4589764267500002E-2</v>
      </c>
      <c r="R3599" s="122">
        <v>5.7792044819999999E-2</v>
      </c>
      <c r="S3599" s="122">
        <v>5.7606995240500003E-2</v>
      </c>
      <c r="T3599" s="122">
        <v>5.7477539454500001E-2</v>
      </c>
      <c r="U3599" s="122">
        <v>5.7263793978999999E-2</v>
      </c>
      <c r="V3599" s="122">
        <v>5.33295113615E-2</v>
      </c>
      <c r="W3599" s="122">
        <v>5.3731271793000003E-2</v>
      </c>
      <c r="X3599" s="122">
        <v>5.3966558721000001E-2</v>
      </c>
      <c r="Y3599" s="122">
        <v>5.4182031254500003E-2</v>
      </c>
      <c r="Z3599" s="122">
        <v>5.4378003259499999E-2</v>
      </c>
      <c r="AA3599" s="122">
        <v>5.437248217E-2</v>
      </c>
      <c r="AB3599" s="122">
        <v>5.4292316145500001E-2</v>
      </c>
      <c r="AC3599" s="122">
        <v>5.4210101988999997E-2</v>
      </c>
      <c r="AD3599" s="122">
        <v>5.4060223395000002E-2</v>
      </c>
      <c r="AE3599" s="122">
        <v>5.3922089945499997E-2</v>
      </c>
      <c r="AF3599" s="122">
        <v>5.3712987137500001E-2</v>
      </c>
      <c r="AG3599" s="122">
        <v>5.3303993557499998E-2</v>
      </c>
      <c r="AH3599" s="122">
        <v>5.2943912485000001E-2</v>
      </c>
      <c r="AI3599" s="122">
        <v>5.2636444459499998E-2</v>
      </c>
      <c r="AJ3599" s="122">
        <v>5.2045558722E-2</v>
      </c>
      <c r="AK3599" s="122">
        <v>5.1684111998500003E-2</v>
      </c>
      <c r="AL3599" s="122">
        <v>0</v>
      </c>
    </row>
    <row r="3600" spans="1:38" hidden="1" x14ac:dyDescent="0.25">
      <c r="A3600" s="122" t="s">
        <v>2208</v>
      </c>
      <c r="B3600" s="122">
        <v>1</v>
      </c>
      <c r="C3600" s="122" t="s">
        <v>2209</v>
      </c>
      <c r="D3600" s="122" t="s">
        <v>2098</v>
      </c>
      <c r="E3600" s="122">
        <v>66</v>
      </c>
      <c r="F3600" s="122">
        <v>8.9449303312000003E-2</v>
      </c>
      <c r="G3600" s="122">
        <v>8.5757540214499994E-2</v>
      </c>
      <c r="H3600" s="122">
        <v>7.9885470060000005E-2</v>
      </c>
      <c r="I3600" s="122">
        <v>9.0070241215500002E-2</v>
      </c>
      <c r="J3600" s="122">
        <v>8.9487377319500003E-2</v>
      </c>
      <c r="K3600" s="122">
        <v>8.9102923110499999E-2</v>
      </c>
      <c r="L3600" s="122">
        <v>8.8625764534499996E-2</v>
      </c>
      <c r="M3600" s="122">
        <v>9.3844121717999995E-2</v>
      </c>
      <c r="N3600" s="122">
        <v>9.3438108142500004E-2</v>
      </c>
      <c r="O3600" s="122">
        <v>9.3043904186000004E-2</v>
      </c>
      <c r="P3600" s="122">
        <v>9.2655931757500004E-2</v>
      </c>
      <c r="Q3600" s="122">
        <v>9.22807519125E-2</v>
      </c>
      <c r="R3600" s="122">
        <v>8.2464184715500002E-2</v>
      </c>
      <c r="S3600" s="122">
        <v>8.1836150058999996E-2</v>
      </c>
      <c r="T3600" s="122">
        <v>8.0962843778000004E-2</v>
      </c>
      <c r="U3600" s="122">
        <v>8.0119397829500005E-2</v>
      </c>
      <c r="V3600" s="122">
        <v>7.9449979818999997E-2</v>
      </c>
      <c r="W3600" s="122">
        <v>7.8978276161999997E-2</v>
      </c>
      <c r="X3600" s="122">
        <v>7.8706147820999994E-2</v>
      </c>
      <c r="Y3600" s="122">
        <v>7.8620922920000003E-2</v>
      </c>
      <c r="Z3600" s="122">
        <v>7.8569543182999996E-2</v>
      </c>
      <c r="AA3600" s="122">
        <v>7.8586598583000003E-2</v>
      </c>
      <c r="AB3600" s="122">
        <v>7.8620889132499996E-2</v>
      </c>
      <c r="AC3600" s="122">
        <v>7.8691364530999994E-2</v>
      </c>
      <c r="AD3600" s="122">
        <v>7.8716086831499998E-2</v>
      </c>
      <c r="AE3600" s="122">
        <v>7.8537540325500005E-2</v>
      </c>
      <c r="AF3600" s="122">
        <v>7.8335077754999996E-2</v>
      </c>
      <c r="AG3600" s="122">
        <v>7.8280007601500001E-2</v>
      </c>
      <c r="AH3600" s="122">
        <v>7.8156472286499995E-2</v>
      </c>
      <c r="AI3600" s="122">
        <v>7.7908957065999998E-2</v>
      </c>
      <c r="AJ3600" s="122">
        <v>7.8576523812999996E-2</v>
      </c>
      <c r="AK3600" s="122">
        <v>7.8069968998999997E-2</v>
      </c>
      <c r="AL3600" s="122">
        <v>0</v>
      </c>
    </row>
    <row r="3601" spans="1:38" hidden="1" x14ac:dyDescent="0.25">
      <c r="A3601" s="122" t="s">
        <v>2208</v>
      </c>
      <c r="B3601" s="122">
        <v>1</v>
      </c>
      <c r="C3601" s="122" t="s">
        <v>2209</v>
      </c>
      <c r="D3601" s="122" t="s">
        <v>2099</v>
      </c>
      <c r="E3601" s="122">
        <v>66</v>
      </c>
      <c r="F3601" s="122">
        <v>7.1287035888999997E-2</v>
      </c>
      <c r="G3601" s="122">
        <v>6.93593087325E-2</v>
      </c>
      <c r="H3601" s="122">
        <v>6.5238771209500002E-2</v>
      </c>
      <c r="I3601" s="122">
        <v>7.3890626703999998E-2</v>
      </c>
      <c r="J3601" s="122">
        <v>7.3746134977E-2</v>
      </c>
      <c r="K3601" s="122">
        <v>7.3558382529999994E-2</v>
      </c>
      <c r="L3601" s="122">
        <v>7.3312549476499997E-2</v>
      </c>
      <c r="M3601" s="122">
        <v>7.7735369080999997E-2</v>
      </c>
      <c r="N3601" s="122">
        <v>7.7536325089999997E-2</v>
      </c>
      <c r="O3601" s="122">
        <v>7.7390111181000004E-2</v>
      </c>
      <c r="P3601" s="122">
        <v>7.7360597123999994E-2</v>
      </c>
      <c r="Q3601" s="122">
        <v>7.7525617552999998E-2</v>
      </c>
      <c r="R3601" s="122">
        <v>6.9911616273499996E-2</v>
      </c>
      <c r="S3601" s="122">
        <v>7.0033311402000004E-2</v>
      </c>
      <c r="T3601" s="122">
        <v>7.0036798430999997E-2</v>
      </c>
      <c r="U3601" s="122">
        <v>6.9973097863500006E-2</v>
      </c>
      <c r="V3601" s="122">
        <v>6.9748570332999998E-2</v>
      </c>
      <c r="W3601" s="122">
        <v>6.9422735343000003E-2</v>
      </c>
      <c r="X3601" s="122">
        <v>6.9167410439999993E-2</v>
      </c>
      <c r="Y3601" s="122">
        <v>6.9124753708000003E-2</v>
      </c>
      <c r="Z3601" s="122">
        <v>6.9264641801999996E-2</v>
      </c>
      <c r="AA3601" s="122">
        <v>6.9390618058499998E-2</v>
      </c>
      <c r="AB3601" s="122">
        <v>6.9467375652999999E-2</v>
      </c>
      <c r="AC3601" s="122">
        <v>6.9434231811500005E-2</v>
      </c>
      <c r="AD3601" s="122">
        <v>6.9351418675500001E-2</v>
      </c>
      <c r="AE3601" s="122">
        <v>6.9190932900000002E-2</v>
      </c>
      <c r="AF3601" s="122">
        <v>6.8923481782500004E-2</v>
      </c>
      <c r="AG3601" s="122">
        <v>6.8752432550499995E-2</v>
      </c>
      <c r="AH3601" s="122">
        <v>6.8581551911500005E-2</v>
      </c>
      <c r="AI3601" s="122">
        <v>6.8418151718999995E-2</v>
      </c>
      <c r="AJ3601" s="122">
        <v>6.9070416279500002E-2</v>
      </c>
      <c r="AK3601" s="122">
        <v>6.8909165024999997E-2</v>
      </c>
      <c r="AL3601" s="122">
        <v>0</v>
      </c>
    </row>
    <row r="3602" spans="1:38" hidden="1" x14ac:dyDescent="0.25">
      <c r="A3602" s="122" t="s">
        <v>2208</v>
      </c>
      <c r="B3602" s="122">
        <v>1</v>
      </c>
      <c r="C3602" s="122" t="s">
        <v>2209</v>
      </c>
      <c r="D3602" s="122" t="s">
        <v>2100</v>
      </c>
      <c r="E3602" s="122">
        <v>66</v>
      </c>
      <c r="F3602" s="122">
        <v>1.8293709198499999E-2</v>
      </c>
      <c r="G3602" s="122">
        <v>1.7627241406499999E-2</v>
      </c>
      <c r="H3602" s="122">
        <v>1.6411273748499999E-2</v>
      </c>
      <c r="I3602" s="122">
        <v>1.8462695644E-2</v>
      </c>
      <c r="J3602" s="122">
        <v>1.8244161857000001E-2</v>
      </c>
      <c r="K3602" s="122">
        <v>1.8040982673499999E-2</v>
      </c>
      <c r="L3602" s="122">
        <v>1.7913150198000001E-2</v>
      </c>
      <c r="M3602" s="122">
        <v>1.8912956455000001E-2</v>
      </c>
      <c r="N3602" s="122">
        <v>1.8758527360499998E-2</v>
      </c>
      <c r="O3602" s="122">
        <v>1.8657958721000002E-2</v>
      </c>
      <c r="P3602" s="122">
        <v>1.8601848999000001E-2</v>
      </c>
      <c r="Q3602" s="122">
        <v>1.8545078473E-2</v>
      </c>
      <c r="R3602" s="122">
        <v>1.6653709555E-2</v>
      </c>
      <c r="S3602" s="122">
        <v>1.6647553393E-2</v>
      </c>
      <c r="T3602" s="122">
        <v>1.6586908195999998E-2</v>
      </c>
      <c r="U3602" s="122">
        <v>1.6500958148999999E-2</v>
      </c>
      <c r="V3602" s="122">
        <v>1.6405635687999999E-2</v>
      </c>
      <c r="W3602" s="122">
        <v>1.6295789504499999E-2</v>
      </c>
      <c r="X3602" s="122">
        <v>1.6187938188E-2</v>
      </c>
      <c r="Y3602" s="122">
        <v>1.6038631463999999E-2</v>
      </c>
      <c r="Z3602" s="122">
        <v>1.5885766505499999E-2</v>
      </c>
      <c r="AA3602" s="122">
        <v>1.5784205228999999E-2</v>
      </c>
      <c r="AB3602" s="122">
        <v>1.5668024671000001E-2</v>
      </c>
      <c r="AC3602" s="122">
        <v>1.556848871E-2</v>
      </c>
      <c r="AD3602" s="122">
        <v>1.5490066465000001E-2</v>
      </c>
      <c r="AE3602" s="122">
        <v>1.5356282964E-2</v>
      </c>
      <c r="AF3602" s="122">
        <v>1.5287139853E-2</v>
      </c>
      <c r="AG3602" s="122">
        <v>1.52343641225E-2</v>
      </c>
      <c r="AH3602" s="122">
        <v>1.5211087026000001E-2</v>
      </c>
      <c r="AI3602" s="122">
        <v>1.52065723535E-2</v>
      </c>
      <c r="AJ3602" s="122">
        <v>1.5243502329499999E-2</v>
      </c>
      <c r="AK3602" s="122">
        <v>1.53379426585E-2</v>
      </c>
      <c r="AL3602" s="122">
        <v>0</v>
      </c>
    </row>
    <row r="3603" spans="1:38" hidden="1" x14ac:dyDescent="0.25">
      <c r="A3603" s="122" t="s">
        <v>2208</v>
      </c>
      <c r="B3603" s="122">
        <v>1</v>
      </c>
      <c r="C3603" s="122" t="s">
        <v>2209</v>
      </c>
      <c r="D3603" s="122" t="s">
        <v>2101</v>
      </c>
      <c r="E3603" s="122">
        <v>66</v>
      </c>
      <c r="F3603" s="122">
        <v>0.13829336237199999</v>
      </c>
      <c r="G3603" s="122">
        <v>0.133947519199</v>
      </c>
      <c r="H3603" s="122">
        <v>0.125605592096</v>
      </c>
      <c r="I3603" s="122">
        <v>0.14178212791700001</v>
      </c>
      <c r="J3603" s="122">
        <v>0.14090932783900001</v>
      </c>
      <c r="K3603" s="122">
        <v>0.14038694229599999</v>
      </c>
      <c r="L3603" s="122">
        <v>0.13995170261250001</v>
      </c>
      <c r="M3603" s="122">
        <v>0.14784985554800001</v>
      </c>
      <c r="N3603" s="122">
        <v>0.14671505699250001</v>
      </c>
      <c r="O3603" s="122">
        <v>0.14576793141050001</v>
      </c>
      <c r="P3603" s="122">
        <v>0.14496752890850001</v>
      </c>
      <c r="Q3603" s="122">
        <v>0.14411391241900001</v>
      </c>
      <c r="R3603" s="122">
        <v>0.12870669255950001</v>
      </c>
      <c r="S3603" s="122">
        <v>0.1279440880145</v>
      </c>
      <c r="T3603" s="122">
        <v>0.12696057729650001</v>
      </c>
      <c r="U3603" s="122">
        <v>0.12576207602700001</v>
      </c>
      <c r="V3603" s="122">
        <v>0.1243925092015</v>
      </c>
      <c r="W3603" s="122">
        <v>0.122813795207</v>
      </c>
      <c r="X3603" s="122">
        <v>0.12102107121400001</v>
      </c>
      <c r="Y3603" s="122">
        <v>0.1194413081905</v>
      </c>
      <c r="Z3603" s="122">
        <v>0.1181885898555</v>
      </c>
      <c r="AA3603" s="122">
        <v>0.11742514666499999</v>
      </c>
      <c r="AB3603" s="122">
        <v>0.1167738400265</v>
      </c>
      <c r="AC3603" s="122">
        <v>0.1161862905595</v>
      </c>
      <c r="AD3603" s="122">
        <v>0.11556932588050001</v>
      </c>
      <c r="AE3603" s="122">
        <v>0.11478215459</v>
      </c>
      <c r="AF3603" s="122">
        <v>0.114211886621</v>
      </c>
      <c r="AG3603" s="122">
        <v>0.113786463942</v>
      </c>
      <c r="AH3603" s="122">
        <v>0.1133608455605</v>
      </c>
      <c r="AI3603" s="122">
        <v>0.1128235192645</v>
      </c>
      <c r="AJ3603" s="122">
        <v>0.112654123659</v>
      </c>
      <c r="AK3603" s="122">
        <v>0.11234038960249999</v>
      </c>
      <c r="AL3603" s="122">
        <v>0</v>
      </c>
    </row>
    <row r="3604" spans="1:38" hidden="1" x14ac:dyDescent="0.25">
      <c r="A3604" s="122" t="s">
        <v>2208</v>
      </c>
      <c r="B3604" s="122">
        <v>1</v>
      </c>
      <c r="C3604" s="122" t="s">
        <v>2209</v>
      </c>
      <c r="D3604" s="122" t="s">
        <v>2102</v>
      </c>
      <c r="E3604" s="122">
        <v>66</v>
      </c>
      <c r="F3604" s="122">
        <v>6.5198935296500005E-2</v>
      </c>
      <c r="G3604" s="122">
        <v>6.3278066393000001E-2</v>
      </c>
      <c r="H3604" s="122">
        <v>5.9570114021499997E-2</v>
      </c>
      <c r="I3604" s="122">
        <v>6.7709133539500005E-2</v>
      </c>
      <c r="J3604" s="122">
        <v>6.7686999997499997E-2</v>
      </c>
      <c r="K3604" s="122">
        <v>6.7612045728000003E-2</v>
      </c>
      <c r="L3604" s="122">
        <v>6.7588088588500003E-2</v>
      </c>
      <c r="M3604" s="122">
        <v>7.1797620743500004E-2</v>
      </c>
      <c r="N3604" s="122">
        <v>7.17104158155E-2</v>
      </c>
      <c r="O3604" s="122">
        <v>7.1778207320499998E-2</v>
      </c>
      <c r="P3604" s="122">
        <v>7.1864228175500006E-2</v>
      </c>
      <c r="Q3604" s="122">
        <v>7.1872845710499997E-2</v>
      </c>
      <c r="R3604" s="122">
        <v>6.4495729600499999E-2</v>
      </c>
      <c r="S3604" s="122">
        <v>6.4392478153999996E-2</v>
      </c>
      <c r="T3604" s="122">
        <v>6.4238562364499999E-2</v>
      </c>
      <c r="U3604" s="122">
        <v>6.4057556155000001E-2</v>
      </c>
      <c r="V3604" s="122">
        <v>6.3999838466000006E-2</v>
      </c>
      <c r="W3604" s="122">
        <v>6.3943425954999994E-2</v>
      </c>
      <c r="X3604" s="122">
        <v>6.3839029390499999E-2</v>
      </c>
      <c r="Y3604" s="122">
        <v>6.3706306923E-2</v>
      </c>
      <c r="Z3604" s="122">
        <v>6.3547014575000005E-2</v>
      </c>
      <c r="AA3604" s="122">
        <v>6.3525677517000001E-2</v>
      </c>
      <c r="AB3604" s="122">
        <v>6.3440391030000001E-2</v>
      </c>
      <c r="AC3604" s="122">
        <v>6.3452246811999999E-2</v>
      </c>
      <c r="AD3604" s="122">
        <v>6.34473141815E-2</v>
      </c>
      <c r="AE3604" s="122">
        <v>6.3361683274000005E-2</v>
      </c>
      <c r="AF3604" s="122">
        <v>6.3397063715499996E-2</v>
      </c>
      <c r="AG3604" s="122">
        <v>6.3518569898999996E-2</v>
      </c>
      <c r="AH3604" s="122">
        <v>6.3662340587500005E-2</v>
      </c>
      <c r="AI3604" s="122">
        <v>6.3729964241500001E-2</v>
      </c>
      <c r="AJ3604" s="122">
        <v>6.3861455015500002E-2</v>
      </c>
      <c r="AK3604" s="122">
        <v>6.3792903516999996E-2</v>
      </c>
      <c r="AL3604" s="122">
        <v>0</v>
      </c>
    </row>
    <row r="3605" spans="1:38" hidden="1" x14ac:dyDescent="0.25">
      <c r="A3605" s="122" t="s">
        <v>2208</v>
      </c>
      <c r="B3605" s="122">
        <v>1</v>
      </c>
      <c r="C3605" s="122" t="s">
        <v>2209</v>
      </c>
      <c r="D3605" s="122" t="s">
        <v>2103</v>
      </c>
      <c r="E3605" s="122">
        <v>66</v>
      </c>
      <c r="F3605" s="122">
        <v>7.6175036042999994E-2</v>
      </c>
      <c r="G3605" s="122">
        <v>7.3679039494499998E-2</v>
      </c>
      <c r="H3605" s="122">
        <v>6.9130980757500002E-2</v>
      </c>
      <c r="I3605" s="122">
        <v>7.8338519654500005E-2</v>
      </c>
      <c r="J3605" s="122">
        <v>7.8171687076000002E-2</v>
      </c>
      <c r="K3605" s="122">
        <v>7.8030093733500006E-2</v>
      </c>
      <c r="L3605" s="122">
        <v>7.7895557234999996E-2</v>
      </c>
      <c r="M3605" s="122">
        <v>8.2616921175499999E-2</v>
      </c>
      <c r="N3605" s="122">
        <v>8.2263488820499997E-2</v>
      </c>
      <c r="O3605" s="122">
        <v>8.1918172408499995E-2</v>
      </c>
      <c r="P3605" s="122">
        <v>8.1675793444500003E-2</v>
      </c>
      <c r="Q3605" s="122">
        <v>8.1368960040999999E-2</v>
      </c>
      <c r="R3605" s="122">
        <v>7.2924231673499998E-2</v>
      </c>
      <c r="S3605" s="122">
        <v>7.2749059067999999E-2</v>
      </c>
      <c r="T3605" s="122">
        <v>7.2572218314E-2</v>
      </c>
      <c r="U3605" s="122">
        <v>7.2449529727E-2</v>
      </c>
      <c r="V3605" s="122">
        <v>7.2417571283500001E-2</v>
      </c>
      <c r="W3605" s="122">
        <v>7.2298714304999998E-2</v>
      </c>
      <c r="X3605" s="122">
        <v>7.2074661733999998E-2</v>
      </c>
      <c r="Y3605" s="122">
        <v>7.1907650889999994E-2</v>
      </c>
      <c r="Z3605" s="122">
        <v>7.1745112026999999E-2</v>
      </c>
      <c r="AA3605" s="122">
        <v>7.1421647515000006E-2</v>
      </c>
      <c r="AB3605" s="122">
        <v>7.1091308108000004E-2</v>
      </c>
      <c r="AC3605" s="122">
        <v>7.0814573563500002E-2</v>
      </c>
      <c r="AD3605" s="122">
        <v>7.0504152537000001E-2</v>
      </c>
      <c r="AE3605" s="122">
        <v>7.0194771555999999E-2</v>
      </c>
      <c r="AF3605" s="122">
        <v>6.9891529167499994E-2</v>
      </c>
      <c r="AG3605" s="122">
        <v>6.9701296320499997E-2</v>
      </c>
      <c r="AH3605" s="122">
        <v>6.9533099654499997E-2</v>
      </c>
      <c r="AI3605" s="122">
        <v>6.9384499076E-2</v>
      </c>
      <c r="AJ3605" s="122">
        <v>6.88667861455E-2</v>
      </c>
      <c r="AK3605" s="122">
        <v>6.8943345042999996E-2</v>
      </c>
      <c r="AL3605" s="122">
        <v>0</v>
      </c>
    </row>
    <row r="3606" spans="1:38" hidden="1" x14ac:dyDescent="0.25">
      <c r="A3606" s="122" t="s">
        <v>2208</v>
      </c>
      <c r="B3606" s="122">
        <v>1</v>
      </c>
      <c r="C3606" s="122" t="s">
        <v>2209</v>
      </c>
      <c r="D3606" s="122" t="s">
        <v>2137</v>
      </c>
      <c r="E3606" s="122">
        <v>66</v>
      </c>
      <c r="F3606" s="122">
        <v>6.5404533399999998E-4</v>
      </c>
      <c r="G3606" s="122">
        <v>6.6337921699999997E-4</v>
      </c>
      <c r="H3606" s="122">
        <v>6.5212691949999995E-4</v>
      </c>
      <c r="I3606" s="122">
        <v>7.7193055750000004E-4</v>
      </c>
      <c r="J3606" s="122">
        <v>8.0188970849999995E-4</v>
      </c>
      <c r="K3606" s="122">
        <v>8.3042085399999996E-4</v>
      </c>
      <c r="L3606" s="122">
        <v>8.5806893999999996E-4</v>
      </c>
      <c r="M3606" s="122">
        <v>9.4055774250000003E-4</v>
      </c>
      <c r="N3606" s="122">
        <v>9.6694252050000002E-4</v>
      </c>
      <c r="O3606" s="122">
        <v>9.9149604249999996E-4</v>
      </c>
      <c r="P3606" s="122">
        <v>1.0156299104999999E-3</v>
      </c>
      <c r="Q3606" s="122">
        <v>1.001385657E-3</v>
      </c>
      <c r="R3606" s="122">
        <v>8.8713297400000001E-4</v>
      </c>
      <c r="S3606" s="122">
        <v>8.7397193450000003E-4</v>
      </c>
      <c r="T3606" s="122">
        <v>8.6077962499999999E-4</v>
      </c>
      <c r="U3606" s="122">
        <v>8.4754051650000003E-4</v>
      </c>
      <c r="V3606" s="122">
        <v>8.2092691099999997E-4</v>
      </c>
      <c r="W3606" s="122">
        <v>7.8160944400000002E-4</v>
      </c>
      <c r="X3606" s="122">
        <v>7.4181744149999995E-4</v>
      </c>
      <c r="Y3606" s="122">
        <v>7.0103195399999995E-4</v>
      </c>
      <c r="Z3606" s="122">
        <v>6.5954029450000003E-4</v>
      </c>
      <c r="AA3606" s="122">
        <v>6.360742265E-4</v>
      </c>
      <c r="AB3606" s="122">
        <v>6.3003887800000004E-4</v>
      </c>
      <c r="AC3606" s="122">
        <v>6.2412561500000004E-4</v>
      </c>
      <c r="AD3606" s="122">
        <v>6.1751187750000002E-4</v>
      </c>
      <c r="AE3606" s="122">
        <v>6.1077451750000001E-4</v>
      </c>
      <c r="AF3606" s="122">
        <v>6.0413178900000004E-4</v>
      </c>
      <c r="AG3606" s="122">
        <v>5.9817787499999995E-4</v>
      </c>
      <c r="AH3606" s="122">
        <v>5.9303038250000002E-4</v>
      </c>
      <c r="AI3606" s="122">
        <v>5.8811807750000001E-4</v>
      </c>
      <c r="AJ3606" s="122">
        <v>5.8019706850000001E-4</v>
      </c>
      <c r="AK3606" s="122">
        <v>5.7740537300000005E-4</v>
      </c>
      <c r="AL3606" s="122">
        <v>0</v>
      </c>
    </row>
    <row r="3607" spans="1:38" hidden="1" x14ac:dyDescent="0.25">
      <c r="A3607" s="122" t="s">
        <v>2208</v>
      </c>
      <c r="B3607" s="122">
        <v>1</v>
      </c>
      <c r="C3607" s="122" t="s">
        <v>2209</v>
      </c>
      <c r="D3607" s="122" t="s">
        <v>2104</v>
      </c>
      <c r="E3607" s="122">
        <v>66</v>
      </c>
      <c r="F3607" s="122">
        <v>3.8302235967500001E-2</v>
      </c>
      <c r="G3607" s="122">
        <v>3.7029502473999998E-2</v>
      </c>
      <c r="H3607" s="122">
        <v>3.4766684540000002E-2</v>
      </c>
      <c r="I3607" s="122">
        <v>3.9459248386500001E-2</v>
      </c>
      <c r="J3607" s="122">
        <v>3.9478478668E-2</v>
      </c>
      <c r="K3607" s="122">
        <v>3.9501595413000003E-2</v>
      </c>
      <c r="L3607" s="122">
        <v>3.9411124651499999E-2</v>
      </c>
      <c r="M3607" s="122">
        <v>4.18572235285E-2</v>
      </c>
      <c r="N3607" s="122">
        <v>4.1786535732499998E-2</v>
      </c>
      <c r="O3607" s="122">
        <v>4.1657709533500002E-2</v>
      </c>
      <c r="P3607" s="122">
        <v>4.148915048E-2</v>
      </c>
      <c r="Q3607" s="122">
        <v>4.1152155863000001E-2</v>
      </c>
      <c r="R3607" s="122">
        <v>3.6735426303000002E-2</v>
      </c>
      <c r="S3607" s="122">
        <v>3.65479541465E-2</v>
      </c>
      <c r="T3607" s="122">
        <v>3.6477263753500001E-2</v>
      </c>
      <c r="U3607" s="122">
        <v>3.6359809287500003E-2</v>
      </c>
      <c r="V3607" s="122">
        <v>3.6005837578000001E-2</v>
      </c>
      <c r="W3607" s="122">
        <v>3.5959560522E-2</v>
      </c>
      <c r="X3607" s="122">
        <v>3.5865147355499997E-2</v>
      </c>
      <c r="Y3607" s="122">
        <v>3.5691217414500001E-2</v>
      </c>
      <c r="Z3607" s="122">
        <v>3.55443533545E-2</v>
      </c>
      <c r="AA3607" s="122">
        <v>3.5396630323500003E-2</v>
      </c>
      <c r="AB3607" s="122">
        <v>3.5210437507499998E-2</v>
      </c>
      <c r="AC3607" s="122">
        <v>3.5036332825499998E-2</v>
      </c>
      <c r="AD3607" s="122">
        <v>3.4813712500000003E-2</v>
      </c>
      <c r="AE3607" s="122">
        <v>3.4548869512499997E-2</v>
      </c>
      <c r="AF3607" s="122">
        <v>3.4313590746499999E-2</v>
      </c>
      <c r="AG3607" s="122">
        <v>3.4109118813499997E-2</v>
      </c>
      <c r="AH3607" s="122">
        <v>3.3857214636500002E-2</v>
      </c>
      <c r="AI3607" s="122">
        <v>3.3652573845500001E-2</v>
      </c>
      <c r="AJ3607" s="122">
        <v>3.3086483495500002E-2</v>
      </c>
      <c r="AK3607" s="122">
        <v>3.29724852655E-2</v>
      </c>
      <c r="AL3607" s="122">
        <v>0</v>
      </c>
    </row>
    <row r="3608" spans="1:38" hidden="1" x14ac:dyDescent="0.25">
      <c r="A3608" s="122" t="s">
        <v>2208</v>
      </c>
      <c r="B3608" s="122">
        <v>1</v>
      </c>
      <c r="C3608" s="122" t="s">
        <v>2209</v>
      </c>
      <c r="D3608" s="122" t="s">
        <v>2105</v>
      </c>
      <c r="E3608" s="122">
        <v>66</v>
      </c>
      <c r="F3608" s="122">
        <v>1.1884771834E-2</v>
      </c>
      <c r="G3608" s="122">
        <v>1.1537178913000001E-2</v>
      </c>
      <c r="H3608" s="122">
        <v>1.0942147754000001E-2</v>
      </c>
      <c r="I3608" s="122">
        <v>1.2554568238E-2</v>
      </c>
      <c r="J3608" s="122">
        <v>1.2645277684999999E-2</v>
      </c>
      <c r="K3608" s="122">
        <v>1.27174361515E-2</v>
      </c>
      <c r="L3608" s="122">
        <v>1.27100387825E-2</v>
      </c>
      <c r="M3608" s="122">
        <v>1.3412756428E-2</v>
      </c>
      <c r="N3608" s="122">
        <v>1.32954748215E-2</v>
      </c>
      <c r="O3608" s="122">
        <v>1.32187739105E-2</v>
      </c>
      <c r="P3608" s="122">
        <v>1.3164370444E-2</v>
      </c>
      <c r="Q3608" s="122">
        <v>1.3082186789E-2</v>
      </c>
      <c r="R3608" s="122">
        <v>1.1715359586499999E-2</v>
      </c>
      <c r="S3608" s="122">
        <v>1.17179006715E-2</v>
      </c>
      <c r="T3608" s="122">
        <v>1.1742494341E-2</v>
      </c>
      <c r="U3608" s="122">
        <v>1.1762766655500001E-2</v>
      </c>
      <c r="V3608" s="122">
        <v>1.1808169768000001E-2</v>
      </c>
      <c r="W3608" s="122">
        <v>1.18463994365E-2</v>
      </c>
      <c r="X3608" s="122">
        <v>1.1879773589500001E-2</v>
      </c>
      <c r="Y3608" s="122">
        <v>1.18696174645E-2</v>
      </c>
      <c r="Z3608" s="122">
        <v>1.1854399574499999E-2</v>
      </c>
      <c r="AA3608" s="122">
        <v>1.18519750365E-2</v>
      </c>
      <c r="AB3608" s="122">
        <v>1.1846547757E-2</v>
      </c>
      <c r="AC3608" s="122">
        <v>1.1884378123499999E-2</v>
      </c>
      <c r="AD3608" s="122">
        <v>1.1899656406999999E-2</v>
      </c>
      <c r="AE3608" s="122">
        <v>1.1917803713E-2</v>
      </c>
      <c r="AF3608" s="122">
        <v>1.1957306997999999E-2</v>
      </c>
      <c r="AG3608" s="122">
        <v>1.20194659015E-2</v>
      </c>
      <c r="AH3608" s="122">
        <v>1.2052181768000001E-2</v>
      </c>
      <c r="AI3608" s="122">
        <v>1.2091890003999999E-2</v>
      </c>
      <c r="AJ3608" s="122">
        <v>1.21541720795E-2</v>
      </c>
      <c r="AK3608" s="122">
        <v>1.2342708900000001E-2</v>
      </c>
      <c r="AL3608" s="122">
        <v>0</v>
      </c>
    </row>
    <row r="3609" spans="1:38" hidden="1" x14ac:dyDescent="0.25">
      <c r="A3609" s="122" t="s">
        <v>2208</v>
      </c>
      <c r="B3609" s="122">
        <v>1</v>
      </c>
      <c r="C3609" s="122" t="s">
        <v>2209</v>
      </c>
      <c r="D3609" s="122" t="s">
        <v>2106</v>
      </c>
      <c r="E3609" s="122">
        <v>66</v>
      </c>
      <c r="F3609" s="122">
        <v>9.8975148363500007E-2</v>
      </c>
      <c r="G3609" s="122">
        <v>9.6669612853499995E-2</v>
      </c>
      <c r="H3609" s="122">
        <v>9.1393892577499997E-2</v>
      </c>
      <c r="I3609" s="122">
        <v>0.104668112226</v>
      </c>
      <c r="J3609" s="122">
        <v>0.10552189762649999</v>
      </c>
      <c r="K3609" s="122">
        <v>0.106559925655</v>
      </c>
      <c r="L3609" s="122">
        <v>0.1075693948455</v>
      </c>
      <c r="M3609" s="122">
        <v>0.11540978533350001</v>
      </c>
      <c r="N3609" s="122">
        <v>0.11634061537650001</v>
      </c>
      <c r="O3609" s="122">
        <v>0.117080764643</v>
      </c>
      <c r="P3609" s="122">
        <v>0.1177169050135</v>
      </c>
      <c r="Q3609" s="122">
        <v>0.1184244411805</v>
      </c>
      <c r="R3609" s="122">
        <v>0.10699568897849999</v>
      </c>
      <c r="S3609" s="122">
        <v>0.1073192806375</v>
      </c>
      <c r="T3609" s="122">
        <v>0.1079939430775</v>
      </c>
      <c r="U3609" s="122">
        <v>0.108924001043</v>
      </c>
      <c r="V3609" s="122">
        <v>0.110525372458</v>
      </c>
      <c r="W3609" s="122">
        <v>0.111967696226</v>
      </c>
      <c r="X3609" s="122">
        <v>0.11326551350650001</v>
      </c>
      <c r="Y3609" s="122">
        <v>0.11398860292100001</v>
      </c>
      <c r="Z3609" s="122">
        <v>0.1145629668625</v>
      </c>
      <c r="AA3609" s="122">
        <v>0.11476203515400001</v>
      </c>
      <c r="AB3609" s="122">
        <v>0.1150457721645</v>
      </c>
      <c r="AC3609" s="122">
        <v>0.115388438656</v>
      </c>
      <c r="AD3609" s="122">
        <v>0.11563055460750001</v>
      </c>
      <c r="AE3609" s="122">
        <v>0.115969145876</v>
      </c>
      <c r="AF3609" s="122">
        <v>0.11659482985</v>
      </c>
      <c r="AG3609" s="122">
        <v>0.117196675537</v>
      </c>
      <c r="AH3609" s="122">
        <v>0.11794727110350001</v>
      </c>
      <c r="AI3609" s="122">
        <v>0.11866073365099999</v>
      </c>
      <c r="AJ3609" s="122">
        <v>0.1170126566485</v>
      </c>
      <c r="AK3609" s="122">
        <v>0.117932935955</v>
      </c>
      <c r="AL3609" s="122">
        <v>0</v>
      </c>
    </row>
    <row r="3610" spans="1:38" hidden="1" x14ac:dyDescent="0.25">
      <c r="A3610" s="122" t="s">
        <v>2208</v>
      </c>
      <c r="B3610" s="122">
        <v>1</v>
      </c>
      <c r="C3610" s="122" t="s">
        <v>2209</v>
      </c>
      <c r="D3610" s="122" t="s">
        <v>2107</v>
      </c>
      <c r="E3610" s="122">
        <v>66</v>
      </c>
      <c r="F3610" s="122">
        <v>9.4710107745000008E-3</v>
      </c>
      <c r="G3610" s="122">
        <v>9.0588826420000008E-3</v>
      </c>
      <c r="H3610" s="122">
        <v>8.4569921169999999E-3</v>
      </c>
      <c r="I3610" s="122">
        <v>9.5295474195E-3</v>
      </c>
      <c r="J3610" s="122">
        <v>9.4667001519999992E-3</v>
      </c>
      <c r="K3610" s="122">
        <v>9.3990461289999994E-3</v>
      </c>
      <c r="L3610" s="122">
        <v>9.3273265025000003E-3</v>
      </c>
      <c r="M3610" s="122">
        <v>9.7930387744999993E-3</v>
      </c>
      <c r="N3610" s="122">
        <v>9.6469591675000001E-3</v>
      </c>
      <c r="O3610" s="122">
        <v>9.4888553180000005E-3</v>
      </c>
      <c r="P3610" s="122">
        <v>9.3517162015000002E-3</v>
      </c>
      <c r="Q3610" s="122">
        <v>9.2179580610000002E-3</v>
      </c>
      <c r="R3610" s="122">
        <v>8.2007658695000003E-3</v>
      </c>
      <c r="S3610" s="122">
        <v>8.1397889984999999E-3</v>
      </c>
      <c r="T3610" s="122">
        <v>8.1401844580000007E-3</v>
      </c>
      <c r="U3610" s="122">
        <v>8.0840101819999993E-3</v>
      </c>
      <c r="V3610" s="122">
        <v>8.0492806069999995E-3</v>
      </c>
      <c r="W3610" s="122">
        <v>8.0165254410000004E-3</v>
      </c>
      <c r="X3610" s="122">
        <v>8.0004617239999992E-3</v>
      </c>
      <c r="Y3610" s="122">
        <v>8.0214026069999993E-3</v>
      </c>
      <c r="Z3610" s="122">
        <v>8.0736222879999996E-3</v>
      </c>
      <c r="AA3610" s="122">
        <v>8.1450530645000001E-3</v>
      </c>
      <c r="AB3610" s="122">
        <v>8.2844361745000004E-3</v>
      </c>
      <c r="AC3610" s="122">
        <v>8.4741984610000008E-3</v>
      </c>
      <c r="AD3610" s="122">
        <v>8.5959462184999995E-3</v>
      </c>
      <c r="AE3610" s="122">
        <v>8.7294089369999994E-3</v>
      </c>
      <c r="AF3610" s="122">
        <v>8.6755265665000008E-3</v>
      </c>
      <c r="AG3610" s="122">
        <v>8.6309126770000005E-3</v>
      </c>
      <c r="AH3610" s="122">
        <v>8.6270955904999991E-3</v>
      </c>
      <c r="AI3610" s="122">
        <v>8.6297244170000006E-3</v>
      </c>
      <c r="AJ3610" s="122">
        <v>8.7163498429999996E-3</v>
      </c>
      <c r="AK3610" s="122">
        <v>8.6617846205000008E-3</v>
      </c>
      <c r="AL3610" s="122">
        <v>0</v>
      </c>
    </row>
    <row r="3611" spans="1:38" hidden="1" x14ac:dyDescent="0.25">
      <c r="A3611" s="122" t="s">
        <v>2208</v>
      </c>
      <c r="B3611" s="122">
        <v>1</v>
      </c>
      <c r="C3611" s="122" t="s">
        <v>2209</v>
      </c>
      <c r="D3611" s="122" t="s">
        <v>475</v>
      </c>
      <c r="E3611" s="122">
        <v>66</v>
      </c>
      <c r="F3611" s="122">
        <v>2.3491095024E-2</v>
      </c>
      <c r="G3611" s="122">
        <v>2.2740345624999998E-2</v>
      </c>
      <c r="H3611" s="122">
        <v>2.1356209708999999E-2</v>
      </c>
      <c r="I3611" s="122">
        <v>2.4158999487E-2</v>
      </c>
      <c r="J3611" s="122">
        <v>2.4063606403499999E-2</v>
      </c>
      <c r="K3611" s="122">
        <v>2.4040405918499999E-2</v>
      </c>
      <c r="L3611" s="122">
        <v>2.40036155445E-2</v>
      </c>
      <c r="M3611" s="122">
        <v>2.54190397985E-2</v>
      </c>
      <c r="N3611" s="122">
        <v>2.5264338601999999E-2</v>
      </c>
      <c r="O3611" s="122">
        <v>2.5108316592499999E-2</v>
      </c>
      <c r="P3611" s="122">
        <v>2.4963526608000001E-2</v>
      </c>
      <c r="Q3611" s="122">
        <v>2.48072583075E-2</v>
      </c>
      <c r="R3611" s="122">
        <v>2.22093837545E-2</v>
      </c>
      <c r="S3611" s="122">
        <v>2.21537422345E-2</v>
      </c>
      <c r="T3611" s="122">
        <v>2.2087923151E-2</v>
      </c>
      <c r="U3611" s="122">
        <v>2.2040244748499999E-2</v>
      </c>
      <c r="V3611" s="122">
        <v>2.1971696959999999E-2</v>
      </c>
      <c r="W3611" s="122">
        <v>2.1900291491E-2</v>
      </c>
      <c r="X3611" s="122">
        <v>2.1856038584500002E-2</v>
      </c>
      <c r="Y3611" s="122">
        <v>2.1866105033500002E-2</v>
      </c>
      <c r="Z3611" s="122">
        <v>2.1891638234000001E-2</v>
      </c>
      <c r="AA3611" s="122">
        <v>2.1872754970000002E-2</v>
      </c>
      <c r="AB3611" s="122">
        <v>2.1868690267500001E-2</v>
      </c>
      <c r="AC3611" s="122">
        <v>2.1864470063000001E-2</v>
      </c>
      <c r="AD3611" s="122">
        <v>2.1875192307499999E-2</v>
      </c>
      <c r="AE3611" s="122">
        <v>2.1860685518500001E-2</v>
      </c>
      <c r="AF3611" s="122">
        <v>2.18746695685E-2</v>
      </c>
      <c r="AG3611" s="122">
        <v>2.1863671035000001E-2</v>
      </c>
      <c r="AH3611" s="122">
        <v>2.1855554005499999E-2</v>
      </c>
      <c r="AI3611" s="122">
        <v>2.1837149543499999E-2</v>
      </c>
      <c r="AJ3611" s="122">
        <v>2.1948089859E-2</v>
      </c>
      <c r="AK3611" s="122">
        <v>2.19486690695E-2</v>
      </c>
      <c r="AL3611" s="122">
        <v>0</v>
      </c>
    </row>
    <row r="3612" spans="1:38" hidden="1" x14ac:dyDescent="0.25">
      <c r="A3612" s="122" t="s">
        <v>2208</v>
      </c>
      <c r="B3612" s="122">
        <v>1</v>
      </c>
      <c r="C3612" s="122" t="s">
        <v>2209</v>
      </c>
      <c r="D3612" s="122" t="s">
        <v>2108</v>
      </c>
      <c r="E3612" s="122">
        <v>66</v>
      </c>
      <c r="F3612" s="122">
        <v>1.6521324591499999E-2</v>
      </c>
      <c r="G3612" s="122">
        <v>1.58154449395E-2</v>
      </c>
      <c r="H3612" s="122">
        <v>1.4811579121E-2</v>
      </c>
      <c r="I3612" s="122">
        <v>1.6785644151E-2</v>
      </c>
      <c r="J3612" s="122">
        <v>1.6774512746499999E-2</v>
      </c>
      <c r="K3612" s="122">
        <v>1.6794430093499998E-2</v>
      </c>
      <c r="L3612" s="122">
        <v>1.6847003257999999E-2</v>
      </c>
      <c r="M3612" s="122">
        <v>1.7927964148500002E-2</v>
      </c>
      <c r="N3612" s="122">
        <v>1.7966145189499998E-2</v>
      </c>
      <c r="O3612" s="122">
        <v>1.7998218165999998E-2</v>
      </c>
      <c r="P3612" s="122">
        <v>1.8060138914000001E-2</v>
      </c>
      <c r="Q3612" s="122">
        <v>1.8109828216000001E-2</v>
      </c>
      <c r="R3612" s="122">
        <v>1.6308404273E-2</v>
      </c>
      <c r="S3612" s="122">
        <v>1.63076867855E-2</v>
      </c>
      <c r="T3612" s="122">
        <v>1.62893461885E-2</v>
      </c>
      <c r="U3612" s="122">
        <v>1.6247022561499999E-2</v>
      </c>
      <c r="V3612" s="122">
        <v>1.6216866992499999E-2</v>
      </c>
      <c r="W3612" s="122">
        <v>1.61177323475E-2</v>
      </c>
      <c r="X3612" s="122">
        <v>1.6010267506999999E-2</v>
      </c>
      <c r="Y3612" s="122">
        <v>1.5875927876999998E-2</v>
      </c>
      <c r="Z3612" s="122">
        <v>1.5756014608499999E-2</v>
      </c>
      <c r="AA3612" s="122">
        <v>1.5688808939000001E-2</v>
      </c>
      <c r="AB3612" s="122">
        <v>1.562771303E-2</v>
      </c>
      <c r="AC3612" s="122">
        <v>1.5553594544E-2</v>
      </c>
      <c r="AD3612" s="122">
        <v>1.5525439963500001E-2</v>
      </c>
      <c r="AE3612" s="122">
        <v>1.54531278765E-2</v>
      </c>
      <c r="AF3612" s="122">
        <v>1.5417321951E-2</v>
      </c>
      <c r="AG3612" s="122">
        <v>1.54014725395E-2</v>
      </c>
      <c r="AH3612" s="122">
        <v>1.5380675048E-2</v>
      </c>
      <c r="AI3612" s="122">
        <v>1.5376212235999999E-2</v>
      </c>
      <c r="AJ3612" s="122">
        <v>1.54177035245E-2</v>
      </c>
      <c r="AK3612" s="122">
        <v>1.5525105639500001E-2</v>
      </c>
      <c r="AL3612" s="122">
        <v>0</v>
      </c>
    </row>
    <row r="3613" spans="1:38" hidden="1" x14ac:dyDescent="0.25">
      <c r="A3613" s="122" t="s">
        <v>2208</v>
      </c>
      <c r="B3613" s="122">
        <v>1</v>
      </c>
      <c r="C3613" s="122" t="s">
        <v>2209</v>
      </c>
      <c r="D3613" s="122" t="s">
        <v>2109</v>
      </c>
      <c r="E3613" s="122">
        <v>66</v>
      </c>
      <c r="F3613" s="122">
        <v>0.1152969042375</v>
      </c>
      <c r="G3613" s="122">
        <v>0.111351787307</v>
      </c>
      <c r="H3613" s="122">
        <v>0.1044233659375</v>
      </c>
      <c r="I3613" s="122">
        <v>0.118134236474</v>
      </c>
      <c r="J3613" s="122">
        <v>0.11766216051849999</v>
      </c>
      <c r="K3613" s="122">
        <v>0.117275411648</v>
      </c>
      <c r="L3613" s="122">
        <v>0.1168758404345</v>
      </c>
      <c r="M3613" s="122">
        <v>0.12388044220199999</v>
      </c>
      <c r="N3613" s="122">
        <v>0.1234663043625</v>
      </c>
      <c r="O3613" s="122">
        <v>0.123122779748</v>
      </c>
      <c r="P3613" s="122">
        <v>0.122800545949</v>
      </c>
      <c r="Q3613" s="122">
        <v>0.122499984433</v>
      </c>
      <c r="R3613" s="122">
        <v>0.109905577632</v>
      </c>
      <c r="S3613" s="122">
        <v>0.109598832341</v>
      </c>
      <c r="T3613" s="122">
        <v>0.10902183066899999</v>
      </c>
      <c r="U3613" s="122">
        <v>0.10825543537850001</v>
      </c>
      <c r="V3613" s="122">
        <v>0.10735744209500001</v>
      </c>
      <c r="W3613" s="122">
        <v>0.10656271647600001</v>
      </c>
      <c r="X3613" s="122">
        <v>0.105985443603</v>
      </c>
      <c r="Y3613" s="122">
        <v>0.1056174262045</v>
      </c>
      <c r="Z3613" s="122">
        <v>0.1052882300605</v>
      </c>
      <c r="AA3613" s="122">
        <v>0.1048961301245</v>
      </c>
      <c r="AB3613" s="122">
        <v>0.10435570939699999</v>
      </c>
      <c r="AC3613" s="122">
        <v>0.1038000924565</v>
      </c>
      <c r="AD3613" s="122">
        <v>0.103179804704</v>
      </c>
      <c r="AE3613" s="122">
        <v>0.1024868152085</v>
      </c>
      <c r="AF3613" s="122">
        <v>0.10181403026700001</v>
      </c>
      <c r="AG3613" s="122">
        <v>0.1013707485225</v>
      </c>
      <c r="AH3613" s="122">
        <v>0.10092572011000001</v>
      </c>
      <c r="AI3613" s="122">
        <v>0.1004670620055</v>
      </c>
      <c r="AJ3613" s="122">
        <v>0.103837525323</v>
      </c>
      <c r="AK3613" s="122">
        <v>0.103580994087</v>
      </c>
      <c r="AL3613" s="122">
        <v>0</v>
      </c>
    </row>
    <row r="3614" spans="1:38" hidden="1" x14ac:dyDescent="0.25">
      <c r="A3614" s="122" t="s">
        <v>2208</v>
      </c>
      <c r="B3614" s="122">
        <v>1</v>
      </c>
      <c r="C3614" s="122" t="s">
        <v>2209</v>
      </c>
      <c r="D3614" s="122" t="s">
        <v>2110</v>
      </c>
      <c r="E3614" s="122">
        <v>66</v>
      </c>
      <c r="F3614" s="122">
        <v>2.25986870925E-2</v>
      </c>
      <c r="G3614" s="122">
        <v>2.2161634279E-2</v>
      </c>
      <c r="H3614" s="122">
        <v>2.1140949785000002E-2</v>
      </c>
      <c r="I3614" s="122">
        <v>2.4320441939000001E-2</v>
      </c>
      <c r="J3614" s="122">
        <v>2.4700152886500001E-2</v>
      </c>
      <c r="K3614" s="122">
        <v>2.4960271454E-2</v>
      </c>
      <c r="L3614" s="122">
        <v>2.5130641305499999E-2</v>
      </c>
      <c r="M3614" s="122">
        <v>2.6751791763999999E-2</v>
      </c>
      <c r="N3614" s="122">
        <v>2.6719400601999999E-2</v>
      </c>
      <c r="O3614" s="122">
        <v>2.6630017559500001E-2</v>
      </c>
      <c r="P3614" s="122">
        <v>2.6527683489999999E-2</v>
      </c>
      <c r="Q3614" s="122">
        <v>2.6420662763000001E-2</v>
      </c>
      <c r="R3614" s="122">
        <v>2.3841613333E-2</v>
      </c>
      <c r="S3614" s="122">
        <v>2.3923997275000001E-2</v>
      </c>
      <c r="T3614" s="122">
        <v>2.4037890697500001E-2</v>
      </c>
      <c r="U3614" s="122">
        <v>2.4177044820999999E-2</v>
      </c>
      <c r="V3614" s="122">
        <v>2.4319766348E-2</v>
      </c>
      <c r="W3614" s="122">
        <v>2.4437667153500001E-2</v>
      </c>
      <c r="X3614" s="122">
        <v>2.4463173271000001E-2</v>
      </c>
      <c r="Y3614" s="122">
        <v>2.4569616669E-2</v>
      </c>
      <c r="Z3614" s="122">
        <v>2.4703763193500001E-2</v>
      </c>
      <c r="AA3614" s="122">
        <v>2.4721847058500002E-2</v>
      </c>
      <c r="AB3614" s="122">
        <v>2.4629559456999999E-2</v>
      </c>
      <c r="AC3614" s="122">
        <v>2.4524796662500001E-2</v>
      </c>
      <c r="AD3614" s="122">
        <v>2.4322026056E-2</v>
      </c>
      <c r="AE3614" s="122">
        <v>2.4148498968E-2</v>
      </c>
      <c r="AF3614" s="122">
        <v>2.4009628818499999E-2</v>
      </c>
      <c r="AG3614" s="122">
        <v>2.3869222993999999E-2</v>
      </c>
      <c r="AH3614" s="122">
        <v>2.3765187439E-2</v>
      </c>
      <c r="AI3614" s="122">
        <v>2.3724883376999999E-2</v>
      </c>
      <c r="AJ3614" s="122">
        <v>2.3694924861999998E-2</v>
      </c>
      <c r="AK3614" s="122">
        <v>2.3649678285E-2</v>
      </c>
      <c r="AL3614" s="122">
        <v>0</v>
      </c>
    </row>
    <row r="3615" spans="1:38" hidden="1" x14ac:dyDescent="0.25">
      <c r="A3615" s="122" t="s">
        <v>2208</v>
      </c>
      <c r="B3615" s="122">
        <v>1</v>
      </c>
      <c r="C3615" s="122" t="s">
        <v>2209</v>
      </c>
      <c r="D3615" s="122" t="s">
        <v>2111</v>
      </c>
      <c r="E3615" s="122">
        <v>66</v>
      </c>
      <c r="F3615" s="122">
        <v>1.8129978789500002E-2</v>
      </c>
      <c r="G3615" s="122">
        <v>1.8469218380499999E-2</v>
      </c>
      <c r="H3615" s="122">
        <v>1.7906750527500001E-2</v>
      </c>
      <c r="I3615" s="122">
        <v>2.0973026678500001E-2</v>
      </c>
      <c r="J3615" s="122">
        <v>2.20119673405E-2</v>
      </c>
      <c r="K3615" s="122">
        <v>2.2946264749500001E-2</v>
      </c>
      <c r="L3615" s="122">
        <v>2.3897203045499998E-2</v>
      </c>
      <c r="M3615" s="122">
        <v>2.65899852815E-2</v>
      </c>
      <c r="N3615" s="122">
        <v>2.7608918019499998E-2</v>
      </c>
      <c r="O3615" s="122">
        <v>2.8495153624E-2</v>
      </c>
      <c r="P3615" s="122">
        <v>2.9405010268499999E-2</v>
      </c>
      <c r="Q3615" s="122">
        <v>3.0267726725499999E-2</v>
      </c>
      <c r="R3615" s="122">
        <v>2.7934260268499999E-2</v>
      </c>
      <c r="S3615" s="122">
        <v>2.86547860465E-2</v>
      </c>
      <c r="T3615" s="122">
        <v>2.9623905329999999E-2</v>
      </c>
      <c r="U3615" s="122">
        <v>3.04315176605E-2</v>
      </c>
      <c r="V3615" s="122">
        <v>3.1267160816500002E-2</v>
      </c>
      <c r="W3615" s="122">
        <v>3.1940651214500002E-2</v>
      </c>
      <c r="X3615" s="122">
        <v>3.2285988614500001E-2</v>
      </c>
      <c r="Y3615" s="122">
        <v>3.2384684392999998E-2</v>
      </c>
      <c r="Z3615" s="122">
        <v>3.2336068659000003E-2</v>
      </c>
      <c r="AA3615" s="122">
        <v>3.2235768570499999E-2</v>
      </c>
      <c r="AB3615" s="122">
        <v>3.2379904799999998E-2</v>
      </c>
      <c r="AC3615" s="122">
        <v>3.2541670207499998E-2</v>
      </c>
      <c r="AD3615" s="122">
        <v>3.2801181553999997E-2</v>
      </c>
      <c r="AE3615" s="122">
        <v>3.3142758286000003E-2</v>
      </c>
      <c r="AF3615" s="122">
        <v>3.3498489568999999E-2</v>
      </c>
      <c r="AG3615" s="122">
        <v>3.3897245112500002E-2</v>
      </c>
      <c r="AH3615" s="122">
        <v>3.44002913795E-2</v>
      </c>
      <c r="AI3615" s="122">
        <v>3.4924268485999999E-2</v>
      </c>
      <c r="AJ3615" s="122">
        <v>3.4845515255999999E-2</v>
      </c>
      <c r="AK3615" s="122">
        <v>3.5141161631500002E-2</v>
      </c>
      <c r="AL3615" s="122">
        <v>0</v>
      </c>
    </row>
    <row r="3616" spans="1:38" hidden="1" x14ac:dyDescent="0.25">
      <c r="A3616" s="122" t="s">
        <v>2208</v>
      </c>
      <c r="B3616" s="122">
        <v>1</v>
      </c>
      <c r="C3616" s="122" t="s">
        <v>2209</v>
      </c>
      <c r="D3616" s="122" t="s">
        <v>2112</v>
      </c>
      <c r="E3616" s="122">
        <v>66</v>
      </c>
      <c r="F3616" s="122">
        <v>0.26764788230550002</v>
      </c>
      <c r="G3616" s="122">
        <v>0.25822873253450002</v>
      </c>
      <c r="H3616" s="122">
        <v>0.24178351488300001</v>
      </c>
      <c r="I3616" s="122">
        <v>0.27308269888249997</v>
      </c>
      <c r="J3616" s="122">
        <v>0.27101300128849998</v>
      </c>
      <c r="K3616" s="122">
        <v>0.268756264124</v>
      </c>
      <c r="L3616" s="122">
        <v>0.26658277109150003</v>
      </c>
      <c r="M3616" s="122">
        <v>0.28120637066050003</v>
      </c>
      <c r="N3616" s="122">
        <v>0.2794262819735</v>
      </c>
      <c r="O3616" s="122">
        <v>0.27811089241050002</v>
      </c>
      <c r="P3616" s="122">
        <v>0.27678019899150003</v>
      </c>
      <c r="Q3616" s="122">
        <v>0.27525467055000002</v>
      </c>
      <c r="R3616" s="122">
        <v>0.245929938136</v>
      </c>
      <c r="S3616" s="122">
        <v>0.24433929763100001</v>
      </c>
      <c r="T3616" s="122">
        <v>0.242064342485</v>
      </c>
      <c r="U3616" s="122">
        <v>0.23939149903449999</v>
      </c>
      <c r="V3616" s="122">
        <v>0.2367929262065</v>
      </c>
      <c r="W3616" s="122">
        <v>0.23494130079600001</v>
      </c>
      <c r="X3616" s="122">
        <v>0.23375244110099999</v>
      </c>
      <c r="Y3616" s="122">
        <v>0.232898048453</v>
      </c>
      <c r="Z3616" s="122">
        <v>0.23212664405299999</v>
      </c>
      <c r="AA3616" s="122">
        <v>0.23168762560200001</v>
      </c>
      <c r="AB3616" s="122">
        <v>0.230926114288</v>
      </c>
      <c r="AC3616" s="122">
        <v>0.22999237276949999</v>
      </c>
      <c r="AD3616" s="122">
        <v>0.22868769887900001</v>
      </c>
      <c r="AE3616" s="122">
        <v>0.2271189812145</v>
      </c>
      <c r="AF3616" s="122">
        <v>0.22530469173350001</v>
      </c>
      <c r="AG3616" s="122">
        <v>0.22347100465</v>
      </c>
      <c r="AH3616" s="122">
        <v>0.22183558929450001</v>
      </c>
      <c r="AI3616" s="122">
        <v>0.21992428842799999</v>
      </c>
      <c r="AJ3616" s="122">
        <v>0.225527621367</v>
      </c>
      <c r="AK3616" s="122">
        <v>0.2217108842695</v>
      </c>
      <c r="AL3616" s="122">
        <v>0</v>
      </c>
    </row>
    <row r="3617" spans="1:38" hidden="1" x14ac:dyDescent="0.25">
      <c r="A3617" s="122" t="s">
        <v>2208</v>
      </c>
      <c r="B3617" s="122">
        <v>1</v>
      </c>
      <c r="C3617" s="122" t="s">
        <v>2209</v>
      </c>
      <c r="D3617" s="122" t="s">
        <v>2113</v>
      </c>
      <c r="E3617" s="122">
        <v>66</v>
      </c>
      <c r="F3617" s="122">
        <v>0.16135646220300001</v>
      </c>
      <c r="G3617" s="122">
        <v>0.15596681961950001</v>
      </c>
      <c r="H3617" s="122">
        <v>0.1461492469065</v>
      </c>
      <c r="I3617" s="122">
        <v>0.1649815978875</v>
      </c>
      <c r="J3617" s="122">
        <v>0.16373493011199999</v>
      </c>
      <c r="K3617" s="122">
        <v>0.16253469028350001</v>
      </c>
      <c r="L3617" s="122">
        <v>0.16123680908499999</v>
      </c>
      <c r="M3617" s="122">
        <v>0.16998133698750001</v>
      </c>
      <c r="N3617" s="122">
        <v>0.16851974241949999</v>
      </c>
      <c r="O3617" s="122">
        <v>0.16695223956800001</v>
      </c>
      <c r="P3617" s="122">
        <v>0.1655215297165</v>
      </c>
      <c r="Q3617" s="122">
        <v>0.16425419199399999</v>
      </c>
      <c r="R3617" s="122">
        <v>0.1465968625405</v>
      </c>
      <c r="S3617" s="122">
        <v>0.14570176035400001</v>
      </c>
      <c r="T3617" s="122">
        <v>0.14459859272850001</v>
      </c>
      <c r="U3617" s="122">
        <v>0.14343162582300001</v>
      </c>
      <c r="V3617" s="122">
        <v>0.14230424143750001</v>
      </c>
      <c r="W3617" s="122">
        <v>0.14122347908499999</v>
      </c>
      <c r="X3617" s="122">
        <v>0.14010460498899999</v>
      </c>
      <c r="Y3617" s="122">
        <v>0.13907122808149999</v>
      </c>
      <c r="Z3617" s="122">
        <v>0.13807317763499999</v>
      </c>
      <c r="AA3617" s="122">
        <v>0.13718024436750001</v>
      </c>
      <c r="AB3617" s="122">
        <v>0.1362711514795</v>
      </c>
      <c r="AC3617" s="122">
        <v>0.13569625086000001</v>
      </c>
      <c r="AD3617" s="122">
        <v>0.13505430532000001</v>
      </c>
      <c r="AE3617" s="122">
        <v>0.13428321905250001</v>
      </c>
      <c r="AF3617" s="122">
        <v>0.13355611679599999</v>
      </c>
      <c r="AG3617" s="122">
        <v>0.1330492564105</v>
      </c>
      <c r="AH3617" s="122">
        <v>0.13258414690750001</v>
      </c>
      <c r="AI3617" s="122">
        <v>0.1321650652545</v>
      </c>
      <c r="AJ3617" s="122">
        <v>0.131933112371</v>
      </c>
      <c r="AK3617" s="122">
        <v>0.13166815090199999</v>
      </c>
      <c r="AL3617" s="122">
        <v>0</v>
      </c>
    </row>
    <row r="3618" spans="1:38" hidden="1" x14ac:dyDescent="0.25">
      <c r="A3618" s="122" t="s">
        <v>2208</v>
      </c>
      <c r="B3618" s="122">
        <v>1</v>
      </c>
      <c r="C3618" s="122" t="s">
        <v>2209</v>
      </c>
      <c r="D3618" s="122" t="s">
        <v>2114</v>
      </c>
      <c r="E3618" s="122">
        <v>66</v>
      </c>
      <c r="F3618" s="122">
        <v>4.6766907757999999E-2</v>
      </c>
      <c r="G3618" s="122">
        <v>4.5247035131999999E-2</v>
      </c>
      <c r="H3618" s="122">
        <v>4.2674561729999998E-2</v>
      </c>
      <c r="I3618" s="122">
        <v>4.8334421156500003E-2</v>
      </c>
      <c r="J3618" s="122">
        <v>4.8169172588999998E-2</v>
      </c>
      <c r="K3618" s="122">
        <v>4.7997010993000001E-2</v>
      </c>
      <c r="L3618" s="122">
        <v>4.7901808152999999E-2</v>
      </c>
      <c r="M3618" s="122">
        <v>5.0839300478500001E-2</v>
      </c>
      <c r="N3618" s="122">
        <v>5.0730724413500003E-2</v>
      </c>
      <c r="O3618" s="122">
        <v>5.0623414757000003E-2</v>
      </c>
      <c r="P3618" s="122">
        <v>5.0316329947999998E-2</v>
      </c>
      <c r="Q3618" s="122">
        <v>5.0010143568499997E-2</v>
      </c>
      <c r="R3618" s="122">
        <v>4.4836356761500003E-2</v>
      </c>
      <c r="S3618" s="122">
        <v>4.4659239347499997E-2</v>
      </c>
      <c r="T3618" s="122">
        <v>4.4510352675000003E-2</v>
      </c>
      <c r="U3618" s="122">
        <v>4.4400839993999998E-2</v>
      </c>
      <c r="V3618" s="122">
        <v>4.45470571095E-2</v>
      </c>
      <c r="W3618" s="122">
        <v>4.4629088998999998E-2</v>
      </c>
      <c r="X3618" s="122">
        <v>4.4639425032499999E-2</v>
      </c>
      <c r="Y3618" s="122">
        <v>4.4844476308499998E-2</v>
      </c>
      <c r="Z3618" s="122">
        <v>4.4989763432999999E-2</v>
      </c>
      <c r="AA3618" s="122">
        <v>4.5016779096500002E-2</v>
      </c>
      <c r="AB3618" s="122">
        <v>4.5057955247000001E-2</v>
      </c>
      <c r="AC3618" s="122">
        <v>4.5161698586500001E-2</v>
      </c>
      <c r="AD3618" s="122">
        <v>4.5138294104500001E-2</v>
      </c>
      <c r="AE3618" s="122">
        <v>4.5181785666E-2</v>
      </c>
      <c r="AF3618" s="122">
        <v>4.5070860932499998E-2</v>
      </c>
      <c r="AG3618" s="122">
        <v>4.4863364554499997E-2</v>
      </c>
      <c r="AH3618" s="122">
        <v>4.4760622067000003E-2</v>
      </c>
      <c r="AI3618" s="122">
        <v>4.4753788618000001E-2</v>
      </c>
      <c r="AJ3618" s="122">
        <v>4.4333931893E-2</v>
      </c>
      <c r="AK3618" s="122">
        <v>4.45596458285E-2</v>
      </c>
      <c r="AL3618" s="122">
        <v>0</v>
      </c>
    </row>
    <row r="3619" spans="1:38" hidden="1" x14ac:dyDescent="0.25">
      <c r="A3619" s="122" t="s">
        <v>2208</v>
      </c>
      <c r="B3619" s="122">
        <v>1</v>
      </c>
      <c r="C3619" s="122" t="s">
        <v>2209</v>
      </c>
      <c r="D3619" s="122" t="s">
        <v>2115</v>
      </c>
      <c r="E3619" s="122">
        <v>66</v>
      </c>
      <c r="F3619" s="122">
        <v>4.2482797156500003E-2</v>
      </c>
      <c r="G3619" s="122">
        <v>4.1728471980000001E-2</v>
      </c>
      <c r="H3619" s="122">
        <v>3.9643272627999999E-2</v>
      </c>
      <c r="I3619" s="122">
        <v>4.5482197112499997E-2</v>
      </c>
      <c r="J3619" s="122">
        <v>4.5824886871000003E-2</v>
      </c>
      <c r="K3619" s="122">
        <v>4.6200297531000002E-2</v>
      </c>
      <c r="L3619" s="122">
        <v>4.6567808646999997E-2</v>
      </c>
      <c r="M3619" s="122">
        <v>4.9805200968999999E-2</v>
      </c>
      <c r="N3619" s="122">
        <v>4.9944927201000001E-2</v>
      </c>
      <c r="O3619" s="122">
        <v>4.9987062810499999E-2</v>
      </c>
      <c r="P3619" s="122">
        <v>4.9957175739500002E-2</v>
      </c>
      <c r="Q3619" s="122">
        <v>5.0022216623999999E-2</v>
      </c>
      <c r="R3619" s="122">
        <v>4.5149188864000003E-2</v>
      </c>
      <c r="S3619" s="122">
        <v>4.5200569342999999E-2</v>
      </c>
      <c r="T3619" s="122">
        <v>4.5068810176999999E-2</v>
      </c>
      <c r="U3619" s="122">
        <v>4.5209192230999999E-2</v>
      </c>
      <c r="V3619" s="122">
        <v>4.5498870249999997E-2</v>
      </c>
      <c r="W3619" s="122">
        <v>4.5710546658500002E-2</v>
      </c>
      <c r="X3619" s="122">
        <v>4.5853323596999999E-2</v>
      </c>
      <c r="Y3619" s="122">
        <v>4.5942532507999997E-2</v>
      </c>
      <c r="Z3619" s="122">
        <v>4.5918272129000001E-2</v>
      </c>
      <c r="AA3619" s="122">
        <v>4.6013016174500002E-2</v>
      </c>
      <c r="AB3619" s="122">
        <v>4.6010970904500001E-2</v>
      </c>
      <c r="AC3619" s="122">
        <v>4.5984557692000001E-2</v>
      </c>
      <c r="AD3619" s="122">
        <v>4.61420171145E-2</v>
      </c>
      <c r="AE3619" s="122">
        <v>4.6429885607499999E-2</v>
      </c>
      <c r="AF3619" s="122">
        <v>4.6965512193500002E-2</v>
      </c>
      <c r="AG3619" s="122">
        <v>4.7300556251500002E-2</v>
      </c>
      <c r="AH3619" s="122">
        <v>4.7485313350499998E-2</v>
      </c>
      <c r="AI3619" s="122">
        <v>4.7640141296500002E-2</v>
      </c>
      <c r="AJ3619" s="122">
        <v>4.7461598076500001E-2</v>
      </c>
      <c r="AK3619" s="122">
        <v>4.7460320060999997E-2</v>
      </c>
      <c r="AL3619" s="122">
        <v>0</v>
      </c>
    </row>
    <row r="3620" spans="1:38" hidden="1" x14ac:dyDescent="0.25">
      <c r="A3620" s="122" t="s">
        <v>2208</v>
      </c>
      <c r="B3620" s="122">
        <v>1</v>
      </c>
      <c r="C3620" s="122" t="s">
        <v>2209</v>
      </c>
      <c r="D3620" s="122" t="s">
        <v>2116</v>
      </c>
      <c r="E3620" s="122">
        <v>66</v>
      </c>
      <c r="F3620" s="122">
        <v>0.176789909351</v>
      </c>
      <c r="G3620" s="122">
        <v>0.17073457391499999</v>
      </c>
      <c r="H3620" s="122">
        <v>0.159665357442</v>
      </c>
      <c r="I3620" s="122">
        <v>0.18011946803699999</v>
      </c>
      <c r="J3620" s="122">
        <v>0.178616055833</v>
      </c>
      <c r="K3620" s="122">
        <v>0.1769800697735</v>
      </c>
      <c r="L3620" s="122">
        <v>0.175257399299</v>
      </c>
      <c r="M3620" s="122">
        <v>0.18430738446</v>
      </c>
      <c r="N3620" s="122">
        <v>0.18243654010999999</v>
      </c>
      <c r="O3620" s="122">
        <v>0.180625293889</v>
      </c>
      <c r="P3620" s="122">
        <v>0.1789314394615</v>
      </c>
      <c r="Q3620" s="122">
        <v>0.17740280222550001</v>
      </c>
      <c r="R3620" s="122">
        <v>0.1584596814035</v>
      </c>
      <c r="S3620" s="122">
        <v>0.15767755852199999</v>
      </c>
      <c r="T3620" s="122">
        <v>0.1567004544175</v>
      </c>
      <c r="U3620" s="122">
        <v>0.15577706173200001</v>
      </c>
      <c r="V3620" s="122">
        <v>0.1550656001995</v>
      </c>
      <c r="W3620" s="122">
        <v>0.1542826686705</v>
      </c>
      <c r="X3620" s="122">
        <v>0.15345021351749999</v>
      </c>
      <c r="Y3620" s="122">
        <v>0.15279828163799999</v>
      </c>
      <c r="Z3620" s="122">
        <v>0.15209601587050001</v>
      </c>
      <c r="AA3620" s="122">
        <v>0.15145365006700001</v>
      </c>
      <c r="AB3620" s="122">
        <v>0.15064214902049999</v>
      </c>
      <c r="AC3620" s="122">
        <v>0.149756607875</v>
      </c>
      <c r="AD3620" s="122">
        <v>0.1488525178955</v>
      </c>
      <c r="AE3620" s="122">
        <v>0.147772678538</v>
      </c>
      <c r="AF3620" s="122">
        <v>0.14673275962849999</v>
      </c>
      <c r="AG3620" s="122">
        <v>0.14592537538350001</v>
      </c>
      <c r="AH3620" s="122">
        <v>0.145389968827</v>
      </c>
      <c r="AI3620" s="122">
        <v>0.14462139910550001</v>
      </c>
      <c r="AJ3620" s="122">
        <v>0.14534998597150001</v>
      </c>
      <c r="AK3620" s="122">
        <v>0.144902446366</v>
      </c>
      <c r="AL3620" s="122">
        <v>0</v>
      </c>
    </row>
    <row r="3621" spans="1:38" hidden="1" x14ac:dyDescent="0.25">
      <c r="A3621" s="122" t="s">
        <v>2208</v>
      </c>
      <c r="B3621" s="122">
        <v>1</v>
      </c>
      <c r="C3621" s="122" t="s">
        <v>2209</v>
      </c>
      <c r="D3621" s="122" t="s">
        <v>2138</v>
      </c>
      <c r="E3621" s="122">
        <v>66</v>
      </c>
      <c r="F3621" s="122">
        <v>5.2392437308999999E-2</v>
      </c>
      <c r="G3621" s="122">
        <v>5.0592228019999998E-2</v>
      </c>
      <c r="H3621" s="122">
        <v>4.7368738764000003E-2</v>
      </c>
      <c r="I3621" s="122">
        <v>5.3505795589000003E-2</v>
      </c>
      <c r="J3621" s="122">
        <v>5.3250562693999998E-2</v>
      </c>
      <c r="K3621" s="122">
        <v>5.3031244268499998E-2</v>
      </c>
      <c r="L3621" s="122">
        <v>5.2843965191E-2</v>
      </c>
      <c r="M3621" s="122">
        <v>5.6006391662999998E-2</v>
      </c>
      <c r="N3621" s="122">
        <v>5.5840097431999997E-2</v>
      </c>
      <c r="O3621" s="122">
        <v>5.5704627630000003E-2</v>
      </c>
      <c r="P3621" s="122">
        <v>5.55053268805E-2</v>
      </c>
      <c r="Q3621" s="122">
        <v>5.5082759655999999E-2</v>
      </c>
      <c r="R3621" s="122">
        <v>4.9136397626E-2</v>
      </c>
      <c r="S3621" s="122">
        <v>4.8751999305499998E-2</v>
      </c>
      <c r="T3621" s="122">
        <v>4.83189875565E-2</v>
      </c>
      <c r="U3621" s="122">
        <v>4.7813736728000003E-2</v>
      </c>
      <c r="V3621" s="122">
        <v>4.7163839889500001E-2</v>
      </c>
      <c r="W3621" s="122">
        <v>4.6454432557500001E-2</v>
      </c>
      <c r="X3621" s="122">
        <v>4.575742545E-2</v>
      </c>
      <c r="Y3621" s="122">
        <v>4.5119967446500001E-2</v>
      </c>
      <c r="Z3621" s="122">
        <v>4.4529230321E-2</v>
      </c>
      <c r="AA3621" s="122">
        <v>4.3708724892500002E-2</v>
      </c>
      <c r="AB3621" s="122">
        <v>4.2877422568999998E-2</v>
      </c>
      <c r="AC3621" s="122">
        <v>4.2105358054000001E-2</v>
      </c>
      <c r="AD3621" s="122">
        <v>4.1131861447500001E-2</v>
      </c>
      <c r="AE3621" s="122">
        <v>4.0129421169999999E-2</v>
      </c>
      <c r="AF3621" s="122">
        <v>3.90875892255E-2</v>
      </c>
      <c r="AG3621" s="122">
        <v>3.7925399766500001E-2</v>
      </c>
      <c r="AH3621" s="122">
        <v>3.62461009145E-2</v>
      </c>
      <c r="AI3621" s="122">
        <v>3.6085657088499999E-2</v>
      </c>
      <c r="AJ3621" s="122">
        <v>3.67194204885E-2</v>
      </c>
      <c r="AK3621" s="122">
        <v>3.6477882051500002E-2</v>
      </c>
      <c r="AL3621" s="122">
        <v>0</v>
      </c>
    </row>
    <row r="3622" spans="1:38" hidden="1" x14ac:dyDescent="0.25">
      <c r="A3622" s="122" t="s">
        <v>2208</v>
      </c>
      <c r="B3622" s="122">
        <v>1</v>
      </c>
      <c r="C3622" s="122" t="s">
        <v>2209</v>
      </c>
      <c r="D3622" s="122" t="s">
        <v>2117</v>
      </c>
      <c r="E3622" s="122">
        <v>66</v>
      </c>
      <c r="F3622" s="122">
        <v>1.49412162995E-2</v>
      </c>
      <c r="G3622" s="122">
        <v>1.4400798248499999E-2</v>
      </c>
      <c r="H3622" s="122">
        <v>1.34175507815E-2</v>
      </c>
      <c r="I3622" s="122">
        <v>1.5086270383E-2</v>
      </c>
      <c r="J3622" s="122">
        <v>1.4915832850500001E-2</v>
      </c>
      <c r="K3622" s="122">
        <v>1.47551351545E-2</v>
      </c>
      <c r="L3622" s="122">
        <v>1.46409376975E-2</v>
      </c>
      <c r="M3622" s="122">
        <v>1.5454939814E-2</v>
      </c>
      <c r="N3622" s="122">
        <v>1.53621908475E-2</v>
      </c>
      <c r="O3622" s="122">
        <v>1.5323377781499999E-2</v>
      </c>
      <c r="P3622" s="122">
        <v>1.5298218707999999E-2</v>
      </c>
      <c r="Q3622" s="122">
        <v>1.52484275665E-2</v>
      </c>
      <c r="R3622" s="122">
        <v>1.36985486725E-2</v>
      </c>
      <c r="S3622" s="122">
        <v>1.3651010878999999E-2</v>
      </c>
      <c r="T3622" s="122">
        <v>1.3567866360499999E-2</v>
      </c>
      <c r="U3622" s="122">
        <v>1.3362004052E-2</v>
      </c>
      <c r="V3622" s="122">
        <v>1.3176575495999999E-2</v>
      </c>
      <c r="W3622" s="122">
        <v>1.2983619694499999E-2</v>
      </c>
      <c r="X3622" s="122">
        <v>1.2835932253000001E-2</v>
      </c>
      <c r="Y3622" s="122">
        <v>1.27099631515E-2</v>
      </c>
      <c r="Z3622" s="122">
        <v>1.26113734525E-2</v>
      </c>
      <c r="AA3622" s="122">
        <v>1.25210321965E-2</v>
      </c>
      <c r="AB3622" s="122">
        <v>1.2444969670499999E-2</v>
      </c>
      <c r="AC3622" s="122">
        <v>1.2369546138999999E-2</v>
      </c>
      <c r="AD3622" s="122">
        <v>1.2293582193E-2</v>
      </c>
      <c r="AE3622" s="122">
        <v>1.2211169127499999E-2</v>
      </c>
      <c r="AF3622" s="122">
        <v>1.2137205242500001E-2</v>
      </c>
      <c r="AG3622" s="122">
        <v>1.2050168589499999E-2</v>
      </c>
      <c r="AH3622" s="122">
        <v>1.2024032487499999E-2</v>
      </c>
      <c r="AI3622" s="122">
        <v>1.19566911115E-2</v>
      </c>
      <c r="AJ3622" s="122">
        <v>1.22664718715E-2</v>
      </c>
      <c r="AK3622" s="122">
        <v>1.22459027835E-2</v>
      </c>
      <c r="AL3622" s="122">
        <v>0</v>
      </c>
    </row>
    <row r="3623" spans="1:38" hidden="1" x14ac:dyDescent="0.25">
      <c r="A3623" s="122" t="s">
        <v>2208</v>
      </c>
      <c r="B3623" s="122">
        <v>1</v>
      </c>
      <c r="C3623" s="122" t="s">
        <v>2209</v>
      </c>
      <c r="D3623" s="122" t="s">
        <v>2118</v>
      </c>
      <c r="E3623" s="122">
        <v>66</v>
      </c>
      <c r="F3623" s="122">
        <v>5.1999775440500003E-2</v>
      </c>
      <c r="G3623" s="122">
        <v>5.0874900870000003E-2</v>
      </c>
      <c r="H3623" s="122">
        <v>4.7974196242E-2</v>
      </c>
      <c r="I3623" s="122">
        <v>5.4443002910000003E-2</v>
      </c>
      <c r="J3623" s="122">
        <v>5.4400844775500001E-2</v>
      </c>
      <c r="K3623" s="122">
        <v>5.4386160542499999E-2</v>
      </c>
      <c r="L3623" s="122">
        <v>5.4442461382500001E-2</v>
      </c>
      <c r="M3623" s="122">
        <v>5.8176422576499999E-2</v>
      </c>
      <c r="N3623" s="122">
        <v>5.8388929018000003E-2</v>
      </c>
      <c r="O3623" s="122">
        <v>5.8540404422499998E-2</v>
      </c>
      <c r="P3623" s="122">
        <v>5.8616889702999997E-2</v>
      </c>
      <c r="Q3623" s="122">
        <v>5.8634300600499997E-2</v>
      </c>
      <c r="R3623" s="122">
        <v>5.2787142194999997E-2</v>
      </c>
      <c r="S3623" s="122">
        <v>5.2882972475500001E-2</v>
      </c>
      <c r="T3623" s="122">
        <v>5.3167997332999997E-2</v>
      </c>
      <c r="U3623" s="122">
        <v>5.3429072656500001E-2</v>
      </c>
      <c r="V3623" s="122">
        <v>5.4013466317999997E-2</v>
      </c>
      <c r="W3623" s="122">
        <v>5.4572794398000002E-2</v>
      </c>
      <c r="X3623" s="122">
        <v>5.5103052561000003E-2</v>
      </c>
      <c r="Y3623" s="122">
        <v>5.5366891649000001E-2</v>
      </c>
      <c r="Z3623" s="122">
        <v>5.5469371918999998E-2</v>
      </c>
      <c r="AA3623" s="122">
        <v>5.5517986062999999E-2</v>
      </c>
      <c r="AB3623" s="122">
        <v>5.5672137252000001E-2</v>
      </c>
      <c r="AC3623" s="122">
        <v>5.5855714756500002E-2</v>
      </c>
      <c r="AD3623" s="122">
        <v>5.6165411988500002E-2</v>
      </c>
      <c r="AE3623" s="122">
        <v>5.6568028529000003E-2</v>
      </c>
      <c r="AF3623" s="122">
        <v>5.6944994103000003E-2</v>
      </c>
      <c r="AG3623" s="122">
        <v>5.7334908265999997E-2</v>
      </c>
      <c r="AH3623" s="122">
        <v>5.77934429865E-2</v>
      </c>
      <c r="AI3623" s="122">
        <v>5.8279623248999997E-2</v>
      </c>
      <c r="AJ3623" s="122">
        <v>5.7411310044999997E-2</v>
      </c>
      <c r="AK3623" s="122">
        <v>5.8017788011500003E-2</v>
      </c>
      <c r="AL3623" s="122">
        <v>0</v>
      </c>
    </row>
    <row r="3624" spans="1:38" hidden="1" x14ac:dyDescent="0.25">
      <c r="A3624" s="122" t="s">
        <v>2208</v>
      </c>
      <c r="B3624" s="122">
        <v>1</v>
      </c>
      <c r="C3624" s="122" t="s">
        <v>2209</v>
      </c>
      <c r="D3624" s="122" t="s">
        <v>2119</v>
      </c>
      <c r="E3624" s="122">
        <v>66</v>
      </c>
      <c r="F3624" s="122">
        <v>1.03534677705E-2</v>
      </c>
      <c r="G3624" s="122">
        <v>1.0026621805499999E-2</v>
      </c>
      <c r="H3624" s="122">
        <v>9.4452133955E-3</v>
      </c>
      <c r="I3624" s="122">
        <v>1.0732496449E-2</v>
      </c>
      <c r="J3624" s="122">
        <v>1.07291049525E-2</v>
      </c>
      <c r="K3624" s="122">
        <v>1.07061570125E-2</v>
      </c>
      <c r="L3624" s="122">
        <v>1.0644302885499999E-2</v>
      </c>
      <c r="M3624" s="122">
        <v>1.1217523802500001E-2</v>
      </c>
      <c r="N3624" s="122">
        <v>1.1114803681000001E-2</v>
      </c>
      <c r="O3624" s="122">
        <v>1.10523110895E-2</v>
      </c>
      <c r="P3624" s="122">
        <v>1.1009634508999999E-2</v>
      </c>
      <c r="Q3624" s="122">
        <v>1.0933139662E-2</v>
      </c>
      <c r="R3624" s="122">
        <v>9.7666226734999997E-3</v>
      </c>
      <c r="S3624" s="122">
        <v>9.7314143230000007E-3</v>
      </c>
      <c r="T3624" s="122">
        <v>9.7271861684999992E-3</v>
      </c>
      <c r="U3624" s="122">
        <v>9.7031420029999992E-3</v>
      </c>
      <c r="V3624" s="122">
        <v>9.7053261860000004E-3</v>
      </c>
      <c r="W3624" s="122">
        <v>9.7209743299999998E-3</v>
      </c>
      <c r="X3624" s="122">
        <v>9.7227226145000008E-3</v>
      </c>
      <c r="Y3624" s="122">
        <v>9.7355201004999999E-3</v>
      </c>
      <c r="Z3624" s="122">
        <v>9.7660088540000006E-3</v>
      </c>
      <c r="AA3624" s="122">
        <v>9.7872378184999994E-3</v>
      </c>
      <c r="AB3624" s="122">
        <v>9.8373484175000008E-3</v>
      </c>
      <c r="AC3624" s="122">
        <v>9.8757506804999992E-3</v>
      </c>
      <c r="AD3624" s="122">
        <v>9.8867763764999995E-3</v>
      </c>
      <c r="AE3624" s="122">
        <v>9.8747021549999998E-3</v>
      </c>
      <c r="AF3624" s="122">
        <v>9.9098701459999997E-3</v>
      </c>
      <c r="AG3624" s="122">
        <v>9.9650542229999996E-3</v>
      </c>
      <c r="AH3624" s="122">
        <v>9.9814845145000004E-3</v>
      </c>
      <c r="AI3624" s="122">
        <v>1.0024120709E-2</v>
      </c>
      <c r="AJ3624" s="122">
        <v>9.9263702384999996E-3</v>
      </c>
      <c r="AK3624" s="122">
        <v>1.0007838049E-2</v>
      </c>
      <c r="AL3624" s="122">
        <v>0</v>
      </c>
    </row>
    <row r="3625" spans="1:38" hidden="1" x14ac:dyDescent="0.25">
      <c r="A3625" s="122" t="s">
        <v>2208</v>
      </c>
      <c r="B3625" s="122">
        <v>1</v>
      </c>
      <c r="C3625" s="122" t="s">
        <v>2209</v>
      </c>
      <c r="D3625" s="122" t="s">
        <v>2120</v>
      </c>
      <c r="E3625" s="122">
        <v>66</v>
      </c>
      <c r="F3625" s="122">
        <v>7.2693863861000005E-2</v>
      </c>
      <c r="G3625" s="122">
        <v>7.0769196235500001E-2</v>
      </c>
      <c r="H3625" s="122">
        <v>6.6913333080500001E-2</v>
      </c>
      <c r="I3625" s="122">
        <v>7.6353132897000006E-2</v>
      </c>
      <c r="J3625" s="122">
        <v>7.6805439879000001E-2</v>
      </c>
      <c r="K3625" s="122">
        <v>7.7285650036000006E-2</v>
      </c>
      <c r="L3625" s="122">
        <v>7.7681728364000002E-2</v>
      </c>
      <c r="M3625" s="122">
        <v>8.2888834469E-2</v>
      </c>
      <c r="N3625" s="122">
        <v>8.2982766316000003E-2</v>
      </c>
      <c r="O3625" s="122">
        <v>8.3048689093999997E-2</v>
      </c>
      <c r="P3625" s="122">
        <v>8.3080452444500005E-2</v>
      </c>
      <c r="Q3625" s="122">
        <v>8.2950530311500001E-2</v>
      </c>
      <c r="R3625" s="122">
        <v>7.44803349935E-2</v>
      </c>
      <c r="S3625" s="122">
        <v>7.4512662820499995E-2</v>
      </c>
      <c r="T3625" s="122">
        <v>7.4631150071000005E-2</v>
      </c>
      <c r="U3625" s="122">
        <v>7.4961446230000006E-2</v>
      </c>
      <c r="V3625" s="122">
        <v>7.5467394167499993E-2</v>
      </c>
      <c r="W3625" s="122">
        <v>7.5836709668499994E-2</v>
      </c>
      <c r="X3625" s="122">
        <v>7.6010536710000007E-2</v>
      </c>
      <c r="Y3625" s="122">
        <v>7.6068498358000003E-2</v>
      </c>
      <c r="Z3625" s="122">
        <v>7.6045794350500004E-2</v>
      </c>
      <c r="AA3625" s="122">
        <v>7.6044915610500002E-2</v>
      </c>
      <c r="AB3625" s="122">
        <v>7.6160935631500004E-2</v>
      </c>
      <c r="AC3625" s="122">
        <v>7.6134219047000004E-2</v>
      </c>
      <c r="AD3625" s="122">
        <v>7.6153288553000006E-2</v>
      </c>
      <c r="AE3625" s="122">
        <v>7.6202147848500004E-2</v>
      </c>
      <c r="AF3625" s="122">
        <v>7.6315648540999995E-2</v>
      </c>
      <c r="AG3625" s="122">
        <v>7.6582782771500005E-2</v>
      </c>
      <c r="AH3625" s="122">
        <v>7.6935837845999999E-2</v>
      </c>
      <c r="AI3625" s="122">
        <v>7.7179481814000001E-2</v>
      </c>
      <c r="AJ3625" s="122">
        <v>7.74340444445E-2</v>
      </c>
      <c r="AK3625" s="122">
        <v>7.7963729253499994E-2</v>
      </c>
      <c r="AL3625" s="122">
        <v>0</v>
      </c>
    </row>
    <row r="3626" spans="1:38" hidden="1" x14ac:dyDescent="0.25">
      <c r="A3626" s="122" t="s">
        <v>2208</v>
      </c>
      <c r="B3626" s="122">
        <v>1</v>
      </c>
      <c r="C3626" s="122" t="s">
        <v>2209</v>
      </c>
      <c r="D3626" s="122" t="s">
        <v>2121</v>
      </c>
      <c r="E3626" s="122">
        <v>66</v>
      </c>
      <c r="F3626" s="122">
        <v>0.25332995249849999</v>
      </c>
      <c r="G3626" s="122">
        <v>0.247905217343</v>
      </c>
      <c r="H3626" s="122">
        <v>0.23533148117800001</v>
      </c>
      <c r="I3626" s="122">
        <v>0.26991207818649998</v>
      </c>
      <c r="J3626" s="122">
        <v>0.27254857039449998</v>
      </c>
      <c r="K3626" s="122">
        <v>0.27506232371849998</v>
      </c>
      <c r="L3626" s="122">
        <v>0.27736574002350001</v>
      </c>
      <c r="M3626" s="122">
        <v>0.29754183326200001</v>
      </c>
      <c r="N3626" s="122">
        <v>0.300307750569</v>
      </c>
      <c r="O3626" s="122">
        <v>0.30278812568550001</v>
      </c>
      <c r="P3626" s="122">
        <v>0.30507787172700002</v>
      </c>
      <c r="Q3626" s="122">
        <v>0.30751849016549998</v>
      </c>
      <c r="R3626" s="122">
        <v>0.27873111253499999</v>
      </c>
      <c r="S3626" s="122">
        <v>0.28071752871150002</v>
      </c>
      <c r="T3626" s="122">
        <v>0.28275176739750002</v>
      </c>
      <c r="U3626" s="122">
        <v>0.28500497370200001</v>
      </c>
      <c r="V3626" s="122">
        <v>0.28953102013449999</v>
      </c>
      <c r="W3626" s="122">
        <v>0.29265205140700001</v>
      </c>
      <c r="X3626" s="122">
        <v>0.29576141239749998</v>
      </c>
      <c r="Y3626" s="122">
        <v>0.29917967519599997</v>
      </c>
      <c r="Z3626" s="122">
        <v>0.30202732624099998</v>
      </c>
      <c r="AA3626" s="122">
        <v>0.304706153895</v>
      </c>
      <c r="AB3626" s="122">
        <v>0.30772417900499999</v>
      </c>
      <c r="AC3626" s="122">
        <v>0.31030088588799998</v>
      </c>
      <c r="AD3626" s="122">
        <v>0.3137430540185</v>
      </c>
      <c r="AE3626" s="122">
        <v>0.317369023817</v>
      </c>
      <c r="AF3626" s="122">
        <v>0.3202813381215</v>
      </c>
      <c r="AG3626" s="122">
        <v>0.32266368677000001</v>
      </c>
      <c r="AH3626" s="122">
        <v>0.32490356028849998</v>
      </c>
      <c r="AI3626" s="122">
        <v>0.32753723146550001</v>
      </c>
      <c r="AJ3626" s="122">
        <v>0.32693672474399998</v>
      </c>
      <c r="AK3626" s="122">
        <v>0.33004106793299998</v>
      </c>
      <c r="AL3626" s="122">
        <v>0</v>
      </c>
    </row>
    <row r="3627" spans="1:38" hidden="1" x14ac:dyDescent="0.25">
      <c r="A3627" s="122" t="s">
        <v>2208</v>
      </c>
      <c r="B3627" s="122">
        <v>1</v>
      </c>
      <c r="C3627" s="122" t="s">
        <v>2209</v>
      </c>
      <c r="D3627" s="122" t="s">
        <v>2139</v>
      </c>
      <c r="E3627" s="122">
        <v>66</v>
      </c>
      <c r="F3627" s="122">
        <v>0</v>
      </c>
      <c r="G3627" s="122">
        <v>0</v>
      </c>
      <c r="H3627" s="122">
        <v>0</v>
      </c>
      <c r="I3627" s="122">
        <v>0</v>
      </c>
      <c r="J3627" s="122">
        <v>0</v>
      </c>
      <c r="K3627" s="122">
        <v>0</v>
      </c>
      <c r="L3627" s="122">
        <v>0</v>
      </c>
      <c r="M3627" s="122">
        <v>0</v>
      </c>
      <c r="N3627" s="122">
        <v>0</v>
      </c>
      <c r="O3627" s="122">
        <v>0</v>
      </c>
      <c r="P3627" s="122">
        <v>0</v>
      </c>
      <c r="Q3627" s="122">
        <v>0</v>
      </c>
      <c r="R3627" s="122">
        <v>0</v>
      </c>
      <c r="S3627" s="122">
        <v>0</v>
      </c>
      <c r="T3627" s="122">
        <v>0</v>
      </c>
      <c r="U3627" s="122">
        <v>0</v>
      </c>
      <c r="V3627" s="122">
        <v>0</v>
      </c>
      <c r="W3627" s="122">
        <v>0</v>
      </c>
      <c r="X3627" s="122">
        <v>0</v>
      </c>
      <c r="Y3627" s="122">
        <v>0</v>
      </c>
      <c r="Z3627" s="122">
        <v>0</v>
      </c>
      <c r="AA3627" s="122">
        <v>0</v>
      </c>
      <c r="AB3627" s="122">
        <v>0</v>
      </c>
      <c r="AC3627" s="122">
        <v>0</v>
      </c>
      <c r="AD3627" s="122">
        <v>0</v>
      </c>
      <c r="AE3627" s="122">
        <v>0</v>
      </c>
      <c r="AF3627" s="122">
        <v>0</v>
      </c>
      <c r="AG3627" s="122">
        <v>0</v>
      </c>
      <c r="AH3627" s="122">
        <v>0</v>
      </c>
      <c r="AI3627" s="122">
        <v>0</v>
      </c>
      <c r="AJ3627" s="122">
        <v>0</v>
      </c>
      <c r="AK3627" s="122">
        <v>0</v>
      </c>
      <c r="AL3627" s="122">
        <v>0</v>
      </c>
    </row>
    <row r="3628" spans="1:38" hidden="1" x14ac:dyDescent="0.25">
      <c r="A3628" s="122" t="s">
        <v>2208</v>
      </c>
      <c r="B3628" s="122">
        <v>1</v>
      </c>
      <c r="C3628" s="122" t="s">
        <v>2209</v>
      </c>
      <c r="D3628" s="122" t="s">
        <v>2122</v>
      </c>
      <c r="E3628" s="122">
        <v>66</v>
      </c>
      <c r="F3628" s="122">
        <v>2.5712431262499998E-2</v>
      </c>
      <c r="G3628" s="122">
        <v>2.5360192016999999E-2</v>
      </c>
      <c r="H3628" s="122">
        <v>2.4339133210499998E-2</v>
      </c>
      <c r="I3628" s="122">
        <v>2.8213474047E-2</v>
      </c>
      <c r="J3628" s="122">
        <v>2.8782319019E-2</v>
      </c>
      <c r="K3628" s="122">
        <v>2.9222611007E-2</v>
      </c>
      <c r="L3628" s="122">
        <v>2.9657474204999999E-2</v>
      </c>
      <c r="M3628" s="122">
        <v>3.1951078461000003E-2</v>
      </c>
      <c r="N3628" s="122">
        <v>3.2268563804500001E-2</v>
      </c>
      <c r="O3628" s="122">
        <v>3.2453596900999998E-2</v>
      </c>
      <c r="P3628" s="122">
        <v>3.2693448189000003E-2</v>
      </c>
      <c r="Q3628" s="122">
        <v>3.2940761744500002E-2</v>
      </c>
      <c r="R3628" s="122">
        <v>2.9874991319499999E-2</v>
      </c>
      <c r="S3628" s="122">
        <v>3.0072802026999999E-2</v>
      </c>
      <c r="T3628" s="122">
        <v>3.0322867395500001E-2</v>
      </c>
      <c r="U3628" s="122">
        <v>3.0751530282500002E-2</v>
      </c>
      <c r="V3628" s="122">
        <v>3.1302472808500001E-2</v>
      </c>
      <c r="W3628" s="122">
        <v>3.1899808592999998E-2</v>
      </c>
      <c r="X3628" s="122">
        <v>3.2400343693499999E-2</v>
      </c>
      <c r="Y3628" s="122">
        <v>3.2852191827999998E-2</v>
      </c>
      <c r="Z3628" s="122">
        <v>3.32086993225E-2</v>
      </c>
      <c r="AA3628" s="122">
        <v>3.3443911573499997E-2</v>
      </c>
      <c r="AB3628" s="122">
        <v>3.3671434372500003E-2</v>
      </c>
      <c r="AC3628" s="122">
        <v>3.3969178805999999E-2</v>
      </c>
      <c r="AD3628" s="122">
        <v>3.4190429160999999E-2</v>
      </c>
      <c r="AE3628" s="122">
        <v>3.4472555899000001E-2</v>
      </c>
      <c r="AF3628" s="122">
        <v>3.4929116051500002E-2</v>
      </c>
      <c r="AG3628" s="122">
        <v>3.5396373724000001E-2</v>
      </c>
      <c r="AH3628" s="122">
        <v>3.5812613357999998E-2</v>
      </c>
      <c r="AI3628" s="122">
        <v>3.6196731494000003E-2</v>
      </c>
      <c r="AJ3628" s="122">
        <v>3.6721054160499998E-2</v>
      </c>
      <c r="AK3628" s="122">
        <v>3.7309368576500003E-2</v>
      </c>
      <c r="AL3628" s="122">
        <v>0</v>
      </c>
    </row>
    <row r="3629" spans="1:38" hidden="1" x14ac:dyDescent="0.25">
      <c r="A3629" s="122" t="s">
        <v>2208</v>
      </c>
      <c r="B3629" s="122">
        <v>1</v>
      </c>
      <c r="C3629" s="122" t="s">
        <v>2209</v>
      </c>
      <c r="D3629" s="122" t="s">
        <v>2123</v>
      </c>
      <c r="E3629" s="122">
        <v>66</v>
      </c>
      <c r="F3629" s="122">
        <v>9.2334264555000004E-2</v>
      </c>
      <c r="G3629" s="122">
        <v>8.9786419192999997E-2</v>
      </c>
      <c r="H3629" s="122">
        <v>8.4994968237999999E-2</v>
      </c>
      <c r="I3629" s="122">
        <v>9.6744042422999998E-2</v>
      </c>
      <c r="J3629" s="122">
        <v>9.6797274695499994E-2</v>
      </c>
      <c r="K3629" s="122">
        <v>9.6781497761499996E-2</v>
      </c>
      <c r="L3629" s="122">
        <v>9.6816485287500004E-2</v>
      </c>
      <c r="M3629" s="122">
        <v>0.1029349037085</v>
      </c>
      <c r="N3629" s="122">
        <v>0.1028101686325</v>
      </c>
      <c r="O3629" s="122">
        <v>0.1031008309675</v>
      </c>
      <c r="P3629" s="122">
        <v>0.103503431979</v>
      </c>
      <c r="Q3629" s="122">
        <v>0.10383061266550001</v>
      </c>
      <c r="R3629" s="122">
        <v>9.3639824102000002E-2</v>
      </c>
      <c r="S3629" s="122">
        <v>9.3869822292500002E-2</v>
      </c>
      <c r="T3629" s="122">
        <v>9.4388223322000003E-2</v>
      </c>
      <c r="U3629" s="122">
        <v>9.4806433840499998E-2</v>
      </c>
      <c r="V3629" s="122">
        <v>9.5112216386499998E-2</v>
      </c>
      <c r="W3629" s="122">
        <v>9.5180751455000004E-2</v>
      </c>
      <c r="X3629" s="122">
        <v>9.5307998015499995E-2</v>
      </c>
      <c r="Y3629" s="122">
        <v>9.5609310064500005E-2</v>
      </c>
      <c r="Z3629" s="122">
        <v>9.60097600445E-2</v>
      </c>
      <c r="AA3629" s="122">
        <v>9.6268820281499995E-2</v>
      </c>
      <c r="AB3629" s="122">
        <v>9.6590499329499993E-2</v>
      </c>
      <c r="AC3629" s="122">
        <v>9.6746043438000001E-2</v>
      </c>
      <c r="AD3629" s="122">
        <v>9.6758502465999999E-2</v>
      </c>
      <c r="AE3629" s="122">
        <v>9.6675092841499999E-2</v>
      </c>
      <c r="AF3629" s="122">
        <v>9.6582730695499996E-2</v>
      </c>
      <c r="AG3629" s="122">
        <v>9.6613245259999994E-2</v>
      </c>
      <c r="AH3629" s="122">
        <v>9.66033302585E-2</v>
      </c>
      <c r="AI3629" s="122">
        <v>9.6686057481499998E-2</v>
      </c>
      <c r="AJ3629" s="122">
        <v>9.6589968852499999E-2</v>
      </c>
      <c r="AK3629" s="122">
        <v>9.6596824693999994E-2</v>
      </c>
      <c r="AL3629" s="122">
        <v>0</v>
      </c>
    </row>
    <row r="3630" spans="1:38" hidden="1" x14ac:dyDescent="0.25">
      <c r="A3630" s="122" t="s">
        <v>2208</v>
      </c>
      <c r="B3630" s="122">
        <v>1</v>
      </c>
      <c r="C3630" s="122" t="s">
        <v>2209</v>
      </c>
      <c r="D3630" s="122" t="s">
        <v>2140</v>
      </c>
      <c r="E3630" s="122">
        <v>66</v>
      </c>
      <c r="F3630" s="122">
        <v>1.5440769310000001E-3</v>
      </c>
      <c r="G3630" s="122">
        <v>1.493401246E-3</v>
      </c>
      <c r="H3630" s="122">
        <v>1.400772987E-3</v>
      </c>
      <c r="I3630" s="122">
        <v>1.5839282140000001E-3</v>
      </c>
      <c r="J3630" s="122">
        <v>1.5755909165E-3</v>
      </c>
      <c r="K3630" s="122">
        <v>1.5642734025E-3</v>
      </c>
      <c r="L3630" s="122">
        <v>1.550223341E-3</v>
      </c>
      <c r="M3630" s="122">
        <v>1.6332433095E-3</v>
      </c>
      <c r="N3630" s="122">
        <v>1.616988819E-3</v>
      </c>
      <c r="O3630" s="122">
        <v>1.599481276E-3</v>
      </c>
      <c r="P3630" s="122">
        <v>1.5824809165000001E-3</v>
      </c>
      <c r="Q3630" s="122">
        <v>1.5657324660000001E-3</v>
      </c>
      <c r="R3630" s="122">
        <v>1.3943928734999999E-3</v>
      </c>
      <c r="S3630" s="122">
        <v>1.3825677785000001E-3</v>
      </c>
      <c r="T3630" s="122">
        <v>1.3695151239999999E-3</v>
      </c>
      <c r="U3630" s="122">
        <v>1.3569882294999999E-3</v>
      </c>
      <c r="V3630" s="122">
        <v>1.3431828424999999E-3</v>
      </c>
      <c r="W3630" s="122">
        <v>1.3303570015000001E-3</v>
      </c>
      <c r="X3630" s="122">
        <v>1.318836577E-3</v>
      </c>
      <c r="Y3630" s="122">
        <v>1.3076601224999999E-3</v>
      </c>
      <c r="Z3630" s="122">
        <v>1.2965259884999999E-3</v>
      </c>
      <c r="AA3630" s="122">
        <v>1.2866438205E-3</v>
      </c>
      <c r="AB3630" s="122">
        <v>1.276334552E-3</v>
      </c>
      <c r="AC3630" s="122">
        <v>1.2660749975E-3</v>
      </c>
      <c r="AD3630" s="122">
        <v>1.2553170044999999E-3</v>
      </c>
      <c r="AE3630" s="122">
        <v>1.2444950935E-3</v>
      </c>
      <c r="AF3630" s="122">
        <v>1.233620739E-3</v>
      </c>
      <c r="AG3630" s="122">
        <v>1.2235570989999999E-3</v>
      </c>
      <c r="AH3630" s="122">
        <v>1.214516518E-3</v>
      </c>
      <c r="AI3630" s="122">
        <v>1.205309888E-3</v>
      </c>
      <c r="AJ3630" s="122">
        <v>1.1893530189999999E-3</v>
      </c>
      <c r="AK3630" s="122">
        <v>1.1833350545E-3</v>
      </c>
      <c r="AL3630" s="122">
        <v>0</v>
      </c>
    </row>
    <row r="3631" spans="1:38" hidden="1" x14ac:dyDescent="0.25">
      <c r="A3631" s="122" t="s">
        <v>2208</v>
      </c>
      <c r="B3631" s="122">
        <v>1</v>
      </c>
      <c r="C3631" s="122" t="s">
        <v>2209</v>
      </c>
      <c r="D3631" s="122" t="s">
        <v>2124</v>
      </c>
      <c r="E3631" s="122">
        <v>66</v>
      </c>
      <c r="F3631" s="122">
        <v>8.3884801300000006E-3</v>
      </c>
      <c r="G3631" s="122">
        <v>8.1021010164999997E-3</v>
      </c>
      <c r="H3631" s="122">
        <v>7.5894329704999999E-3</v>
      </c>
      <c r="I3631" s="122">
        <v>8.5863062870000003E-3</v>
      </c>
      <c r="J3631" s="122">
        <v>8.5715974884999994E-3</v>
      </c>
      <c r="K3631" s="122">
        <v>8.5455132999999999E-3</v>
      </c>
      <c r="L3631" s="122">
        <v>8.5144470319999995E-3</v>
      </c>
      <c r="M3631" s="122">
        <v>9.0020634885000003E-3</v>
      </c>
      <c r="N3631" s="122">
        <v>8.9450229804999993E-3</v>
      </c>
      <c r="O3631" s="122">
        <v>8.9059671480000002E-3</v>
      </c>
      <c r="P3631" s="122">
        <v>8.8797045084999995E-3</v>
      </c>
      <c r="Q3631" s="122">
        <v>8.8308269544999998E-3</v>
      </c>
      <c r="R3631" s="122">
        <v>7.9087258259999994E-3</v>
      </c>
      <c r="S3631" s="122">
        <v>7.8727299749999993E-3</v>
      </c>
      <c r="T3631" s="122">
        <v>7.8272437054999998E-3</v>
      </c>
      <c r="U3631" s="122">
        <v>7.7727811174999996E-3</v>
      </c>
      <c r="V3631" s="122">
        <v>7.7204537140000001E-3</v>
      </c>
      <c r="W3631" s="122">
        <v>7.6562237030000004E-3</v>
      </c>
      <c r="X3631" s="122">
        <v>7.5938740789999997E-3</v>
      </c>
      <c r="Y3631" s="122">
        <v>7.5370675395E-3</v>
      </c>
      <c r="Z3631" s="122">
        <v>7.4889250689999997E-3</v>
      </c>
      <c r="AA3631" s="122">
        <v>7.4520191020000003E-3</v>
      </c>
      <c r="AB3631" s="122">
        <v>7.3894164029999999E-3</v>
      </c>
      <c r="AC3631" s="122">
        <v>7.3428272564999997E-3</v>
      </c>
      <c r="AD3631" s="122">
        <v>7.2805757090000003E-3</v>
      </c>
      <c r="AE3631" s="122">
        <v>7.2305544414999999E-3</v>
      </c>
      <c r="AF3631" s="122">
        <v>7.1638718820000004E-3</v>
      </c>
      <c r="AG3631" s="122">
        <v>7.1297311635000003E-3</v>
      </c>
      <c r="AH3631" s="122">
        <v>7.0918248745000002E-3</v>
      </c>
      <c r="AI3631" s="122">
        <v>7.0514282745000002E-3</v>
      </c>
      <c r="AJ3631" s="122">
        <v>7.1893252644999999E-3</v>
      </c>
      <c r="AK3631" s="122">
        <v>7.215694858E-3</v>
      </c>
      <c r="AL3631" s="122">
        <v>0</v>
      </c>
    </row>
    <row r="3632" spans="1:38" hidden="1" x14ac:dyDescent="0.25">
      <c r="A3632" s="122" t="s">
        <v>2208</v>
      </c>
      <c r="B3632" s="122">
        <v>1</v>
      </c>
      <c r="C3632" s="122" t="s">
        <v>2209</v>
      </c>
      <c r="D3632" s="122" t="s">
        <v>2125</v>
      </c>
      <c r="E3632" s="122">
        <v>66</v>
      </c>
      <c r="F3632" s="122">
        <v>7.2820864846000005E-2</v>
      </c>
      <c r="G3632" s="122">
        <v>7.1610417986E-2</v>
      </c>
      <c r="H3632" s="122">
        <v>6.8384375296E-2</v>
      </c>
      <c r="I3632" s="122">
        <v>7.8452464168999994E-2</v>
      </c>
      <c r="J3632" s="122">
        <v>7.8915511389000007E-2</v>
      </c>
      <c r="K3632" s="122">
        <v>7.9521273458000002E-2</v>
      </c>
      <c r="L3632" s="122">
        <v>7.9877525571999994E-2</v>
      </c>
      <c r="M3632" s="122">
        <v>8.5534321730999993E-2</v>
      </c>
      <c r="N3632" s="122">
        <v>8.5955179042999999E-2</v>
      </c>
      <c r="O3632" s="122">
        <v>8.6051175770000002E-2</v>
      </c>
      <c r="P3632" s="122">
        <v>8.6092602239499993E-2</v>
      </c>
      <c r="Q3632" s="122">
        <v>8.6339250857000005E-2</v>
      </c>
      <c r="R3632" s="122">
        <v>7.7775596717000003E-2</v>
      </c>
      <c r="S3632" s="122">
        <v>7.7778468707500006E-2</v>
      </c>
      <c r="T3632" s="122">
        <v>7.8012905224000006E-2</v>
      </c>
      <c r="U3632" s="122">
        <v>7.8292800821E-2</v>
      </c>
      <c r="V3632" s="122">
        <v>7.8962490536000005E-2</v>
      </c>
      <c r="W3632" s="122">
        <v>7.9347014095500004E-2</v>
      </c>
      <c r="X3632" s="122">
        <v>7.9840865339499995E-2</v>
      </c>
      <c r="Y3632" s="122">
        <v>8.0428093175999998E-2</v>
      </c>
      <c r="Z3632" s="122">
        <v>8.0682247415000005E-2</v>
      </c>
      <c r="AA3632" s="122">
        <v>8.1120451627000004E-2</v>
      </c>
      <c r="AB3632" s="122">
        <v>8.1385368311000003E-2</v>
      </c>
      <c r="AC3632" s="122">
        <v>8.1633801571000003E-2</v>
      </c>
      <c r="AD3632" s="122">
        <v>8.2121565659000001E-2</v>
      </c>
      <c r="AE3632" s="122">
        <v>8.2810212122500004E-2</v>
      </c>
      <c r="AF3632" s="122">
        <v>8.3758541096000005E-2</v>
      </c>
      <c r="AG3632" s="122">
        <v>8.4716977911499999E-2</v>
      </c>
      <c r="AH3632" s="122">
        <v>8.5432981384999995E-2</v>
      </c>
      <c r="AI3632" s="122">
        <v>8.6034914442499999E-2</v>
      </c>
      <c r="AJ3632" s="122">
        <v>8.6370876089500004E-2</v>
      </c>
      <c r="AK3632" s="122">
        <v>8.6497266170000003E-2</v>
      </c>
      <c r="AL3632" s="122">
        <v>0</v>
      </c>
    </row>
    <row r="3633" spans="1:38" hidden="1" x14ac:dyDescent="0.25">
      <c r="A3633" s="122" t="s">
        <v>2208</v>
      </c>
      <c r="B3633" s="122">
        <v>1</v>
      </c>
      <c r="C3633" s="122" t="s">
        <v>2209</v>
      </c>
      <c r="D3633" s="122" t="s">
        <v>2126</v>
      </c>
      <c r="E3633" s="122">
        <v>66</v>
      </c>
      <c r="F3633" s="122">
        <v>7.2843425276500007E-2</v>
      </c>
      <c r="G3633" s="122">
        <v>7.0737221335500006E-2</v>
      </c>
      <c r="H3633" s="122">
        <v>6.6590754596000001E-2</v>
      </c>
      <c r="I3633" s="122">
        <v>7.5569996629000005E-2</v>
      </c>
      <c r="J3633" s="122">
        <v>7.53701748895E-2</v>
      </c>
      <c r="K3633" s="122">
        <v>7.5223997523999997E-2</v>
      </c>
      <c r="L3633" s="122">
        <v>7.5004823470499998E-2</v>
      </c>
      <c r="M3633" s="122">
        <v>7.9376570817500006E-2</v>
      </c>
      <c r="N3633" s="122">
        <v>7.8924941811500005E-2</v>
      </c>
      <c r="O3633" s="122">
        <v>7.8541232808999994E-2</v>
      </c>
      <c r="P3633" s="122">
        <v>7.8277746223999994E-2</v>
      </c>
      <c r="Q3633" s="122">
        <v>7.7989269025999994E-2</v>
      </c>
      <c r="R3633" s="122">
        <v>6.9972951636499997E-2</v>
      </c>
      <c r="S3633" s="122">
        <v>6.9815856880500002E-2</v>
      </c>
      <c r="T3633" s="122">
        <v>6.9621282300000004E-2</v>
      </c>
      <c r="U3633" s="122">
        <v>6.9394870460499997E-2</v>
      </c>
      <c r="V3633" s="122">
        <v>6.9132413426999995E-2</v>
      </c>
      <c r="W3633" s="122">
        <v>6.8899210538499997E-2</v>
      </c>
      <c r="X3633" s="122">
        <v>6.8632451654000004E-2</v>
      </c>
      <c r="Y3633" s="122">
        <v>6.8387424677500003E-2</v>
      </c>
      <c r="Z3633" s="122">
        <v>6.8089097138000002E-2</v>
      </c>
      <c r="AA3633" s="122">
        <v>6.7793737307000002E-2</v>
      </c>
      <c r="AB3633" s="122">
        <v>6.7490725256500003E-2</v>
      </c>
      <c r="AC3633" s="122">
        <v>6.7240710344000004E-2</v>
      </c>
      <c r="AD3633" s="122">
        <v>6.6944333549000007E-2</v>
      </c>
      <c r="AE3633" s="122">
        <v>6.6584358529499996E-2</v>
      </c>
      <c r="AF3633" s="122">
        <v>6.6263342219999993E-2</v>
      </c>
      <c r="AG3633" s="122">
        <v>6.6071774885999995E-2</v>
      </c>
      <c r="AH3633" s="122">
        <v>6.5938765953499998E-2</v>
      </c>
      <c r="AI3633" s="122">
        <v>6.5815044422999999E-2</v>
      </c>
      <c r="AJ3633" s="122">
        <v>6.5933317182500006E-2</v>
      </c>
      <c r="AK3633" s="122">
        <v>6.5900015613000004E-2</v>
      </c>
      <c r="AL3633" s="122">
        <v>0</v>
      </c>
    </row>
    <row r="3634" spans="1:38" hidden="1" x14ac:dyDescent="0.25">
      <c r="A3634" s="122" t="s">
        <v>2208</v>
      </c>
      <c r="B3634" s="122">
        <v>1</v>
      </c>
      <c r="C3634" s="122" t="s">
        <v>2209</v>
      </c>
      <c r="D3634" s="122" t="s">
        <v>2127</v>
      </c>
      <c r="E3634" s="122">
        <v>66</v>
      </c>
      <c r="F3634" s="122">
        <v>2.6623241059000002E-2</v>
      </c>
      <c r="G3634" s="122">
        <v>2.5630282958499999E-2</v>
      </c>
      <c r="H3634" s="122">
        <v>2.3936996690999999E-2</v>
      </c>
      <c r="I3634" s="122">
        <v>2.7011684259999998E-2</v>
      </c>
      <c r="J3634" s="122">
        <v>2.6726539755000001E-2</v>
      </c>
      <c r="K3634" s="122">
        <v>2.6459082648499999E-2</v>
      </c>
      <c r="L3634" s="122">
        <v>2.6141445168500001E-2</v>
      </c>
      <c r="M3634" s="122">
        <v>2.7419124887000001E-2</v>
      </c>
      <c r="N3634" s="122">
        <v>2.7049019765500001E-2</v>
      </c>
      <c r="O3634" s="122">
        <v>2.6684762743499998E-2</v>
      </c>
      <c r="P3634" s="122">
        <v>2.6321093703500002E-2</v>
      </c>
      <c r="Q3634" s="122">
        <v>2.5984922123499999E-2</v>
      </c>
      <c r="R3634" s="122">
        <v>2.3200438572E-2</v>
      </c>
      <c r="S3634" s="122">
        <v>2.3092214029499999E-2</v>
      </c>
      <c r="T3634" s="122">
        <v>2.2934738203500001E-2</v>
      </c>
      <c r="U3634" s="122">
        <v>2.2778403414499999E-2</v>
      </c>
      <c r="V3634" s="122">
        <v>2.2656110525500001E-2</v>
      </c>
      <c r="W3634" s="122">
        <v>2.2521796865500002E-2</v>
      </c>
      <c r="X3634" s="122">
        <v>2.2390547188500001E-2</v>
      </c>
      <c r="Y3634" s="122">
        <v>2.2289414205E-2</v>
      </c>
      <c r="Z3634" s="122">
        <v>2.2186870520500002E-2</v>
      </c>
      <c r="AA3634" s="122">
        <v>2.20591989E-2</v>
      </c>
      <c r="AB3634" s="122">
        <v>2.1912989416499998E-2</v>
      </c>
      <c r="AC3634" s="122">
        <v>2.1735039584500002E-2</v>
      </c>
      <c r="AD3634" s="122">
        <v>2.1533256261999999E-2</v>
      </c>
      <c r="AE3634" s="122">
        <v>2.1297697974E-2</v>
      </c>
      <c r="AF3634" s="122">
        <v>2.1025055109000001E-2</v>
      </c>
      <c r="AG3634" s="122">
        <v>2.0742372613E-2</v>
      </c>
      <c r="AH3634" s="122">
        <v>2.04984976975E-2</v>
      </c>
      <c r="AI3634" s="122">
        <v>2.0285633267499999E-2</v>
      </c>
      <c r="AJ3634" s="122">
        <v>2.0027299793000001E-2</v>
      </c>
      <c r="AK3634" s="122">
        <v>1.9928571817000001E-2</v>
      </c>
      <c r="AL3634" s="122">
        <v>0</v>
      </c>
    </row>
    <row r="3635" spans="1:38" hidden="1" x14ac:dyDescent="0.25">
      <c r="A3635" s="122" t="s">
        <v>2208</v>
      </c>
      <c r="B3635" s="122">
        <v>1</v>
      </c>
      <c r="C3635" s="122" t="s">
        <v>2209</v>
      </c>
      <c r="D3635" s="122" t="s">
        <v>2128</v>
      </c>
      <c r="E3635" s="122">
        <v>66</v>
      </c>
      <c r="F3635" s="122">
        <v>6.7382843994999997E-3</v>
      </c>
      <c r="G3635" s="122">
        <v>6.544023314E-3</v>
      </c>
      <c r="H3635" s="122">
        <v>6.1782183210000001E-3</v>
      </c>
      <c r="I3635" s="122">
        <v>7.0307787589999997E-3</v>
      </c>
      <c r="J3635" s="122">
        <v>7.0512824715000004E-3</v>
      </c>
      <c r="K3635" s="122">
        <v>7.0389255745000002E-3</v>
      </c>
      <c r="L3635" s="122">
        <v>7.0009517635000003E-3</v>
      </c>
      <c r="M3635" s="122">
        <v>7.3773966125E-3</v>
      </c>
      <c r="N3635" s="122">
        <v>7.3117654935E-3</v>
      </c>
      <c r="O3635" s="122">
        <v>7.2430951954999996E-3</v>
      </c>
      <c r="P3635" s="122">
        <v>7.1999808614999997E-3</v>
      </c>
      <c r="Q3635" s="122">
        <v>7.1350314814999996E-3</v>
      </c>
      <c r="R3635" s="122">
        <v>6.4254590279999996E-3</v>
      </c>
      <c r="S3635" s="122">
        <v>6.4149845319999999E-3</v>
      </c>
      <c r="T3635" s="122">
        <v>6.4280822365E-3</v>
      </c>
      <c r="U3635" s="122">
        <v>6.4332474840000002E-3</v>
      </c>
      <c r="V3635" s="122">
        <v>6.4782119154999998E-3</v>
      </c>
      <c r="W3635" s="122">
        <v>6.5681717835000004E-3</v>
      </c>
      <c r="X3635" s="122">
        <v>6.6435554590000001E-3</v>
      </c>
      <c r="Y3635" s="122">
        <v>6.7533930564999999E-3</v>
      </c>
      <c r="Z3635" s="122">
        <v>6.7547929720000004E-3</v>
      </c>
      <c r="AA3635" s="122">
        <v>6.7426243575000001E-3</v>
      </c>
      <c r="AB3635" s="122">
        <v>6.8030278214999997E-3</v>
      </c>
      <c r="AC3635" s="122">
        <v>6.8274138634999999E-3</v>
      </c>
      <c r="AD3635" s="122">
        <v>6.7856492540000002E-3</v>
      </c>
      <c r="AE3635" s="122">
        <v>6.7750876260000001E-3</v>
      </c>
      <c r="AF3635" s="122">
        <v>6.7149810679999998E-3</v>
      </c>
      <c r="AG3635" s="122">
        <v>6.6149249914999996E-3</v>
      </c>
      <c r="AH3635" s="122">
        <v>6.5725614554999999E-3</v>
      </c>
      <c r="AI3635" s="122">
        <v>6.5550398144999999E-3</v>
      </c>
      <c r="AJ3635" s="122">
        <v>6.4594436350000001E-3</v>
      </c>
      <c r="AK3635" s="122">
        <v>6.4694236674999999E-3</v>
      </c>
      <c r="AL3635" s="122">
        <v>0</v>
      </c>
    </row>
    <row r="3636" spans="1:38" hidden="1" x14ac:dyDescent="0.25">
      <c r="A3636" s="122" t="s">
        <v>2020</v>
      </c>
      <c r="B3636" s="122">
        <v>1</v>
      </c>
      <c r="C3636" s="122" t="s">
        <v>2210</v>
      </c>
      <c r="D3636" s="122" t="s">
        <v>2080</v>
      </c>
      <c r="E3636" s="122">
        <v>67</v>
      </c>
      <c r="F3636" s="122">
        <v>0</v>
      </c>
      <c r="G3636" s="122">
        <v>0</v>
      </c>
      <c r="H3636" s="122">
        <v>0</v>
      </c>
      <c r="I3636" s="122">
        <v>0</v>
      </c>
      <c r="J3636" s="122">
        <v>0</v>
      </c>
      <c r="K3636" s="122">
        <v>0</v>
      </c>
      <c r="L3636" s="122">
        <v>0</v>
      </c>
      <c r="M3636" s="122">
        <v>0</v>
      </c>
      <c r="N3636" s="122">
        <v>0</v>
      </c>
      <c r="O3636" s="122">
        <v>0</v>
      </c>
      <c r="P3636" s="122">
        <v>0</v>
      </c>
      <c r="Q3636" s="122">
        <v>0</v>
      </c>
      <c r="R3636" s="122">
        <v>0</v>
      </c>
      <c r="S3636" s="122">
        <v>0</v>
      </c>
      <c r="T3636" s="122">
        <v>0</v>
      </c>
      <c r="U3636" s="122">
        <v>0</v>
      </c>
      <c r="V3636" s="122">
        <v>0</v>
      </c>
      <c r="W3636" s="122">
        <v>0</v>
      </c>
      <c r="X3636" s="122">
        <v>0</v>
      </c>
      <c r="Y3636" s="122">
        <v>0</v>
      </c>
      <c r="Z3636" s="122">
        <v>0</v>
      </c>
      <c r="AA3636" s="122">
        <v>0</v>
      </c>
      <c r="AB3636" s="122">
        <v>0</v>
      </c>
      <c r="AC3636" s="122">
        <v>0</v>
      </c>
      <c r="AD3636" s="122">
        <v>0</v>
      </c>
      <c r="AE3636" s="122">
        <v>0</v>
      </c>
      <c r="AF3636" s="122">
        <v>0</v>
      </c>
      <c r="AG3636" s="122">
        <v>0</v>
      </c>
      <c r="AH3636" s="122">
        <v>0</v>
      </c>
      <c r="AI3636" s="122">
        <v>0</v>
      </c>
      <c r="AJ3636" s="122">
        <v>0</v>
      </c>
      <c r="AK3636" s="122">
        <v>0</v>
      </c>
      <c r="AL3636" s="122">
        <v>0</v>
      </c>
    </row>
    <row r="3637" spans="1:38" hidden="1" x14ac:dyDescent="0.25">
      <c r="A3637" s="122" t="s">
        <v>2020</v>
      </c>
      <c r="B3637" s="122">
        <v>1</v>
      </c>
      <c r="C3637" s="122" t="s">
        <v>2210</v>
      </c>
      <c r="D3637" s="122" t="s">
        <v>2081</v>
      </c>
      <c r="E3637" s="122">
        <v>67</v>
      </c>
      <c r="F3637" s="122">
        <v>2.4559395195000002E-3</v>
      </c>
      <c r="G3637" s="122">
        <v>2.8067880184999999E-3</v>
      </c>
      <c r="H3637" s="122">
        <v>3.1576365175E-3</v>
      </c>
      <c r="I3637" s="122">
        <v>4.0347577649999999E-3</v>
      </c>
      <c r="J3637" s="122">
        <v>4.9586588264999999E-3</v>
      </c>
      <c r="K3637" s="122">
        <v>5.6135760104999996E-3</v>
      </c>
      <c r="L3637" s="122">
        <v>6.3795952394999998E-3</v>
      </c>
      <c r="M3637" s="122">
        <v>7.0579023570000003E-3</v>
      </c>
      <c r="N3637" s="122">
        <v>7.6912599095000003E-3</v>
      </c>
      <c r="O3637" s="122">
        <v>8.6151609709999993E-3</v>
      </c>
      <c r="P3637" s="122">
        <v>9.6267741440000006E-3</v>
      </c>
      <c r="Q3637" s="122">
        <v>8.3144825104999997E-3</v>
      </c>
      <c r="R3637" s="122">
        <v>7.0233693325000004E-3</v>
      </c>
      <c r="S3637" s="122">
        <v>7.6955786939999996E-3</v>
      </c>
      <c r="T3637" s="122">
        <v>7.924562756E-3</v>
      </c>
      <c r="U3637" s="122">
        <v>7.8065944285000003E-3</v>
      </c>
      <c r="V3637" s="122">
        <v>7.7433271359999998E-3</v>
      </c>
      <c r="W3637" s="122">
        <v>9.3834708864999998E-3</v>
      </c>
      <c r="X3637" s="122">
        <v>1.0868146504E-2</v>
      </c>
      <c r="Y3637" s="122">
        <v>1.17585075755E-2</v>
      </c>
      <c r="Z3637" s="122">
        <v>1.2940472315E-2</v>
      </c>
      <c r="AA3637" s="122">
        <v>4.5942624939999998E-3</v>
      </c>
      <c r="AB3637" s="122">
        <v>3.5531390587999999E-2</v>
      </c>
      <c r="AC3637" s="122">
        <v>1.5837041538500001E-2</v>
      </c>
      <c r="AD3637" s="122">
        <v>1.13704271065E-2</v>
      </c>
      <c r="AE3637" s="122">
        <v>6.5990933615000004E-3</v>
      </c>
      <c r="AF3637" s="122">
        <v>1.7660245275E-3</v>
      </c>
      <c r="AG3637" s="122">
        <v>1.8357581909999999E-3</v>
      </c>
      <c r="AH3637" s="122">
        <v>1.6544052024999999E-3</v>
      </c>
      <c r="AI3637" s="122">
        <v>1.6234694735000001E-3</v>
      </c>
      <c r="AJ3637" s="122">
        <v>1.6002080915E-3</v>
      </c>
      <c r="AK3637" s="122">
        <v>1.6078866255000001E-3</v>
      </c>
      <c r="AL3637" s="122">
        <v>0</v>
      </c>
    </row>
    <row r="3638" spans="1:38" hidden="1" x14ac:dyDescent="0.25">
      <c r="A3638" s="122" t="s">
        <v>2020</v>
      </c>
      <c r="B3638" s="122">
        <v>1</v>
      </c>
      <c r="C3638" s="122" t="s">
        <v>2210</v>
      </c>
      <c r="D3638" s="122" t="s">
        <v>2082</v>
      </c>
      <c r="E3638" s="122">
        <v>67</v>
      </c>
      <c r="F3638" s="122">
        <v>2.1953963689999999E-3</v>
      </c>
      <c r="G3638" s="122">
        <v>2.509024399E-3</v>
      </c>
      <c r="H3638" s="122">
        <v>2.8226524554999998E-3</v>
      </c>
      <c r="I3638" s="122">
        <v>3.6067225835000002E-3</v>
      </c>
      <c r="J3638" s="122">
        <v>4.4326097910000004E-3</v>
      </c>
      <c r="K3638" s="122">
        <v>5.0180488245000002E-3</v>
      </c>
      <c r="L3638" s="122">
        <v>5.7028033920000004E-3</v>
      </c>
      <c r="M3638" s="122">
        <v>6.3091509785000001E-3</v>
      </c>
      <c r="N3638" s="122">
        <v>6.8753175425000004E-3</v>
      </c>
      <c r="O3638" s="122">
        <v>7.7012047500000002E-3</v>
      </c>
      <c r="P3638" s="122">
        <v>8.6054989649999997E-3</v>
      </c>
      <c r="Q3638" s="122">
        <v>1.26865941265E-2</v>
      </c>
      <c r="R3638" s="122">
        <v>1.6907164856500002E-2</v>
      </c>
      <c r="S3638" s="122">
        <v>1.311927232E-2</v>
      </c>
      <c r="T3638" s="122">
        <v>7.4772783984999999E-3</v>
      </c>
      <c r="U3638" s="122">
        <v>7.2007599085000002E-3</v>
      </c>
      <c r="V3638" s="122">
        <v>6.9721592485000004E-3</v>
      </c>
      <c r="W3638" s="122">
        <v>9.1151433875E-3</v>
      </c>
      <c r="X3638" s="122">
        <v>1.1142060653499999E-2</v>
      </c>
      <c r="Y3638" s="122">
        <v>9.9729157395E-3</v>
      </c>
      <c r="Z3638" s="122">
        <v>9.2190266470000004E-3</v>
      </c>
      <c r="AA3638" s="122">
        <v>3.5750940385000001E-3</v>
      </c>
      <c r="AB3638" s="122">
        <v>1.2239080146500001E-2</v>
      </c>
      <c r="AC3638" s="122">
        <v>8.490855407E-3</v>
      </c>
      <c r="AD3638" s="122">
        <v>7.0971790934999997E-3</v>
      </c>
      <c r="AE3638" s="122">
        <v>5.5722875530000004E-3</v>
      </c>
      <c r="AF3638" s="122">
        <v>4.2224469300000001E-3</v>
      </c>
      <c r="AG3638" s="122">
        <v>5.4189988065E-3</v>
      </c>
      <c r="AH3638" s="122">
        <v>5.5383070534999997E-3</v>
      </c>
      <c r="AI3638" s="122">
        <v>6.1076975280000001E-3</v>
      </c>
      <c r="AJ3638" s="122">
        <v>6.7158025680000002E-3</v>
      </c>
      <c r="AK3638" s="122">
        <v>6.7583525049999997E-3</v>
      </c>
      <c r="AL3638" s="122">
        <v>0</v>
      </c>
    </row>
    <row r="3639" spans="1:38" hidden="1" x14ac:dyDescent="0.25">
      <c r="A3639" s="122" t="s">
        <v>2020</v>
      </c>
      <c r="B3639" s="122">
        <v>1</v>
      </c>
      <c r="C3639" s="122" t="s">
        <v>2210</v>
      </c>
      <c r="D3639" s="122" t="s">
        <v>2135</v>
      </c>
      <c r="E3639" s="122">
        <v>67</v>
      </c>
      <c r="F3639" s="122">
        <v>0</v>
      </c>
      <c r="G3639" s="122">
        <v>0</v>
      </c>
      <c r="H3639" s="122">
        <v>0</v>
      </c>
      <c r="I3639" s="122">
        <v>0</v>
      </c>
      <c r="J3639" s="122">
        <v>0</v>
      </c>
      <c r="K3639" s="122">
        <v>0</v>
      </c>
      <c r="L3639" s="122">
        <v>0</v>
      </c>
      <c r="M3639" s="122">
        <v>0</v>
      </c>
      <c r="N3639" s="122">
        <v>0</v>
      </c>
      <c r="O3639" s="122">
        <v>0</v>
      </c>
      <c r="P3639" s="122">
        <v>0</v>
      </c>
      <c r="Q3639" s="122">
        <v>0</v>
      </c>
      <c r="R3639" s="122">
        <v>0</v>
      </c>
      <c r="S3639" s="122">
        <v>0</v>
      </c>
      <c r="T3639" s="122">
        <v>0</v>
      </c>
      <c r="U3639" s="122">
        <v>0</v>
      </c>
      <c r="V3639" s="122">
        <v>0</v>
      </c>
      <c r="W3639" s="122">
        <v>0</v>
      </c>
      <c r="X3639" s="122">
        <v>0</v>
      </c>
      <c r="Y3639" s="122">
        <v>0</v>
      </c>
      <c r="Z3639" s="122">
        <v>0</v>
      </c>
      <c r="AA3639" s="122">
        <v>0</v>
      </c>
      <c r="AB3639" s="122">
        <v>0</v>
      </c>
      <c r="AC3639" s="122">
        <v>0</v>
      </c>
      <c r="AD3639" s="122">
        <v>0</v>
      </c>
      <c r="AE3639" s="122">
        <v>0</v>
      </c>
      <c r="AF3639" s="122">
        <v>0</v>
      </c>
      <c r="AG3639" s="122">
        <v>0</v>
      </c>
      <c r="AH3639" s="122">
        <v>0</v>
      </c>
      <c r="AI3639" s="122">
        <v>0</v>
      </c>
      <c r="AJ3639" s="122">
        <v>0</v>
      </c>
      <c r="AK3639" s="122">
        <v>0</v>
      </c>
      <c r="AL3639" s="122">
        <v>0</v>
      </c>
    </row>
    <row r="3640" spans="1:38" hidden="1" x14ac:dyDescent="0.25">
      <c r="A3640" s="122" t="s">
        <v>2020</v>
      </c>
      <c r="B3640" s="122">
        <v>1</v>
      </c>
      <c r="C3640" s="122" t="s">
        <v>2210</v>
      </c>
      <c r="D3640" s="122" t="s">
        <v>2083</v>
      </c>
      <c r="E3640" s="122">
        <v>67</v>
      </c>
      <c r="F3640" s="122">
        <v>2.3194984129999998E-3</v>
      </c>
      <c r="G3640" s="122">
        <v>2.6508553404999999E-3</v>
      </c>
      <c r="H3640" s="122">
        <v>2.9822122679999999E-3</v>
      </c>
      <c r="I3640" s="122">
        <v>3.810604547E-3</v>
      </c>
      <c r="J3640" s="122">
        <v>4.6831777585E-3</v>
      </c>
      <c r="K3640" s="122">
        <v>5.3017106809999997E-3</v>
      </c>
      <c r="L3640" s="122">
        <v>6.0251732950000001E-3</v>
      </c>
      <c r="M3640" s="122">
        <v>6.6657966705E-3</v>
      </c>
      <c r="N3640" s="122">
        <v>7.2639676820000004E-3</v>
      </c>
      <c r="O3640" s="122">
        <v>8.1365409199999992E-3</v>
      </c>
      <c r="P3640" s="122">
        <v>9.0919533435000009E-3</v>
      </c>
      <c r="Q3640" s="122">
        <v>1.0880151216E-2</v>
      </c>
      <c r="R3640" s="122">
        <v>1.27578113925E-2</v>
      </c>
      <c r="S3640" s="122">
        <v>1.3672627989E-2</v>
      </c>
      <c r="T3640" s="122">
        <v>1.3737745644E-2</v>
      </c>
      <c r="U3640" s="122">
        <v>1.3533239896999999E-2</v>
      </c>
      <c r="V3640" s="122">
        <v>1.3423561909000001E-2</v>
      </c>
      <c r="W3640" s="122">
        <v>1.7388005183500001E-2</v>
      </c>
      <c r="X3640" s="122">
        <v>2.1123186808500002E-2</v>
      </c>
      <c r="Y3640" s="122">
        <v>1.7345085332999999E-2</v>
      </c>
      <c r="Z3640" s="122">
        <v>1.444146491E-2</v>
      </c>
      <c r="AA3640" s="122">
        <v>2.6247844019999999E-3</v>
      </c>
      <c r="AB3640" s="122">
        <v>2.5794840538500001E-2</v>
      </c>
      <c r="AC3640" s="122">
        <v>1.08736407755E-2</v>
      </c>
      <c r="AD3640" s="122">
        <v>7.5658518660000002E-3</v>
      </c>
      <c r="AE3640" s="122">
        <v>4.0411013880000003E-3</v>
      </c>
      <c r="AF3640" s="122">
        <v>4.2384587599999997E-4</v>
      </c>
      <c r="AG3640" s="122">
        <v>4.40581951E-4</v>
      </c>
      <c r="AH3640" s="122">
        <v>3.97057238E-4</v>
      </c>
      <c r="AI3640" s="122">
        <v>3.8963267999999999E-4</v>
      </c>
      <c r="AJ3640" s="122">
        <v>3.8404995150000002E-4</v>
      </c>
      <c r="AK3640" s="122">
        <v>3.9000905950000001E-4</v>
      </c>
      <c r="AL3640" s="122">
        <v>0</v>
      </c>
    </row>
    <row r="3641" spans="1:38" x14ac:dyDescent="0.25">
      <c r="A3641" s="122" t="s">
        <v>2020</v>
      </c>
      <c r="B3641" s="122">
        <v>1</v>
      </c>
      <c r="C3641" s="122" t="s">
        <v>2210</v>
      </c>
      <c r="D3641" s="122" t="s">
        <v>2084</v>
      </c>
      <c r="E3641" s="122">
        <v>67</v>
      </c>
      <c r="F3641" s="122">
        <v>6.5876128142000001E-2</v>
      </c>
      <c r="G3641" s="122">
        <v>7.5287003579499995E-2</v>
      </c>
      <c r="H3641" s="122">
        <v>8.4697879017000002E-2</v>
      </c>
      <c r="I3641" s="122">
        <v>0.1082250676505</v>
      </c>
      <c r="J3641" s="122">
        <v>0.13300703965800001</v>
      </c>
      <c r="K3641" s="122">
        <v>0.15057400715899999</v>
      </c>
      <c r="L3641" s="122">
        <v>0.17112108521300001</v>
      </c>
      <c r="M3641" s="122">
        <v>0.18931544440100001</v>
      </c>
      <c r="N3641" s="122">
        <v>0.2063041136115</v>
      </c>
      <c r="O3641" s="122">
        <v>0.23108608561899999</v>
      </c>
      <c r="P3641" s="122">
        <v>0.25822077649250003</v>
      </c>
      <c r="Q3641" s="122">
        <v>0.26139961891949998</v>
      </c>
      <c r="R3641" s="122">
        <v>0.26602703842550002</v>
      </c>
      <c r="S3641" s="122">
        <v>0.28747839182649998</v>
      </c>
      <c r="T3641" s="122">
        <v>0.29155762549550002</v>
      </c>
      <c r="U3641" s="122">
        <v>0.27196160747850001</v>
      </c>
      <c r="V3641" s="122">
        <v>0.25403685605749998</v>
      </c>
      <c r="W3641" s="122">
        <v>0.41234522450150002</v>
      </c>
      <c r="X3641" s="122">
        <v>0.56930496734750002</v>
      </c>
      <c r="Y3641" s="122">
        <v>0.42305582548449999</v>
      </c>
      <c r="Z3641" s="122">
        <v>0.302856982517</v>
      </c>
      <c r="AA3641" s="122">
        <v>0.30524556574099998</v>
      </c>
      <c r="AB3641" s="122">
        <v>0.3180466024495</v>
      </c>
      <c r="AC3641" s="122">
        <v>0.43886061339600002</v>
      </c>
      <c r="AD3641" s="122">
        <v>0.4462360717985</v>
      </c>
      <c r="AE3641" s="122">
        <v>0.44938037229700001</v>
      </c>
      <c r="AF3641" s="122">
        <v>0.47808408730750002</v>
      </c>
      <c r="AG3641" s="122">
        <v>0.56065042016849997</v>
      </c>
      <c r="AH3641" s="122">
        <v>0.54575032818549996</v>
      </c>
      <c r="AI3641" s="122">
        <v>0.57716346947249997</v>
      </c>
      <c r="AJ3641" s="122">
        <v>0.61191365145550003</v>
      </c>
      <c r="AK3641" s="122">
        <v>0.60894635161199995</v>
      </c>
      <c r="AL3641" s="122">
        <v>0</v>
      </c>
    </row>
    <row r="3642" spans="1:38" hidden="1" x14ac:dyDescent="0.25">
      <c r="A3642" s="122" t="s">
        <v>2020</v>
      </c>
      <c r="B3642" s="122">
        <v>1</v>
      </c>
      <c r="C3642" s="122" t="s">
        <v>2210</v>
      </c>
      <c r="D3642" s="122" t="s">
        <v>474</v>
      </c>
      <c r="E3642" s="122">
        <v>67</v>
      </c>
      <c r="F3642" s="122">
        <v>1.5506825860000001E-3</v>
      </c>
      <c r="G3642" s="122">
        <v>1.7722086735000001E-3</v>
      </c>
      <c r="H3642" s="122">
        <v>1.9937347344999999E-3</v>
      </c>
      <c r="I3642" s="122">
        <v>2.5475499399999998E-3</v>
      </c>
      <c r="J3642" s="122">
        <v>3.1309019660000002E-3</v>
      </c>
      <c r="K3642" s="122">
        <v>3.5444173205E-3</v>
      </c>
      <c r="L3642" s="122">
        <v>4.0280826005000001E-3</v>
      </c>
      <c r="M3642" s="122">
        <v>4.4563663520000001E-3</v>
      </c>
      <c r="N3642" s="122">
        <v>4.8562689480000001E-3</v>
      </c>
      <c r="O3642" s="122">
        <v>5.4396209475000004E-3</v>
      </c>
      <c r="P3642" s="122">
        <v>6.078354502E-3</v>
      </c>
      <c r="Q3642" s="122">
        <v>3.9123470835000004E-3</v>
      </c>
      <c r="R3642" s="122">
        <v>1.729027851E-3</v>
      </c>
      <c r="S3642" s="122">
        <v>7.1980062405E-3</v>
      </c>
      <c r="T3642" s="122">
        <v>1.33300702005E-2</v>
      </c>
      <c r="U3642" s="122">
        <v>9.8079285945000001E-3</v>
      </c>
      <c r="V3642" s="122">
        <v>6.303449E-3</v>
      </c>
      <c r="W3642" s="122">
        <v>9.4019213260000001E-3</v>
      </c>
      <c r="X3642" s="122">
        <v>1.2437143054499999E-2</v>
      </c>
      <c r="Y3642" s="122">
        <v>3.1584216594999999E-2</v>
      </c>
      <c r="Z3642" s="122">
        <v>5.0052306287500001E-2</v>
      </c>
      <c r="AA3642" s="122">
        <v>7.0983907265000003E-3</v>
      </c>
      <c r="AB3642" s="122">
        <v>1.42069261035E-2</v>
      </c>
      <c r="AC3642" s="122">
        <v>9.7180977576500002E-2</v>
      </c>
      <c r="AD3642" s="122">
        <v>6.6460628969500002E-2</v>
      </c>
      <c r="AE3642" s="122">
        <v>3.3764042862500003E-2</v>
      </c>
      <c r="AF3642" s="122">
        <v>0</v>
      </c>
      <c r="AG3642" s="122">
        <v>1.5465335817000001E-2</v>
      </c>
      <c r="AH3642" s="122">
        <v>2.3768658435499999E-2</v>
      </c>
      <c r="AI3642" s="122">
        <v>3.3430230339E-2</v>
      </c>
      <c r="AJ3642" s="122">
        <v>4.3397643591999997E-2</v>
      </c>
      <c r="AK3642" s="122">
        <v>4.36841166745E-2</v>
      </c>
      <c r="AL3642" s="122">
        <v>0</v>
      </c>
    </row>
    <row r="3643" spans="1:38" hidden="1" x14ac:dyDescent="0.25">
      <c r="A3643" s="122" t="s">
        <v>2020</v>
      </c>
      <c r="B3643" s="122">
        <v>1</v>
      </c>
      <c r="C3643" s="122" t="s">
        <v>2210</v>
      </c>
      <c r="D3643" s="122" t="s">
        <v>2085</v>
      </c>
      <c r="E3643" s="122">
        <v>67</v>
      </c>
      <c r="F3643" s="122">
        <v>1.765001866E-3</v>
      </c>
      <c r="G3643" s="122">
        <v>2.0171449934999999E-3</v>
      </c>
      <c r="H3643" s="122">
        <v>2.2692880944999998E-3</v>
      </c>
      <c r="I3643" s="122">
        <v>2.8996459E-3</v>
      </c>
      <c r="J3643" s="122">
        <v>3.5636227980000001E-3</v>
      </c>
      <c r="K3643" s="122">
        <v>4.0342899604999998E-3</v>
      </c>
      <c r="L3643" s="122">
        <v>4.5848024445E-3</v>
      </c>
      <c r="M3643" s="122">
        <v>5.0722791665000003E-3</v>
      </c>
      <c r="N3643" s="122">
        <v>5.5274521234999997E-3</v>
      </c>
      <c r="O3643" s="122">
        <v>6.1914290214999997E-3</v>
      </c>
      <c r="P3643" s="122">
        <v>6.9184416814999997E-3</v>
      </c>
      <c r="Q3643" s="122">
        <v>8.8132018309999994E-3</v>
      </c>
      <c r="R3643" s="122">
        <v>1.0788289893499999E-2</v>
      </c>
      <c r="S3643" s="122">
        <v>1.13308912265E-2</v>
      </c>
      <c r="T3643" s="122">
        <v>1.1121335825E-2</v>
      </c>
      <c r="U3643" s="122">
        <v>1.09557854755E-2</v>
      </c>
      <c r="V3643" s="122">
        <v>1.0867002737499999E-2</v>
      </c>
      <c r="W3643" s="122">
        <v>1.25499678645E-2</v>
      </c>
      <c r="X3643" s="122">
        <v>1.39925314045E-2</v>
      </c>
      <c r="Y3643" s="122">
        <v>2.4822768598500002E-2</v>
      </c>
      <c r="Z3643" s="122">
        <v>3.5487472191E-2</v>
      </c>
      <c r="AA3643" s="122">
        <v>1.09277626E-2</v>
      </c>
      <c r="AB3643" s="122">
        <v>1.4563461741000001E-2</v>
      </c>
      <c r="AC3643" s="122">
        <v>3.6832307282000001E-2</v>
      </c>
      <c r="AD3643" s="122">
        <v>2.7853433625499999E-2</v>
      </c>
      <c r="AE3643" s="122">
        <v>1.8211138722999998E-2</v>
      </c>
      <c r="AF3643" s="122">
        <v>8.7182744319999998E-3</v>
      </c>
      <c r="AG3643" s="122">
        <v>9.0625262330000008E-3</v>
      </c>
      <c r="AH3643" s="122">
        <v>8.1672470529999992E-3</v>
      </c>
      <c r="AI3643" s="122">
        <v>8.0145276590000009E-3</v>
      </c>
      <c r="AJ3643" s="122">
        <v>7.8996939634999996E-3</v>
      </c>
      <c r="AK3643" s="122">
        <v>7.9255907705000003E-3</v>
      </c>
      <c r="AL3643" s="122">
        <v>0</v>
      </c>
    </row>
    <row r="3644" spans="1:38" hidden="1" x14ac:dyDescent="0.25">
      <c r="A3644" s="122" t="s">
        <v>2020</v>
      </c>
      <c r="B3644" s="122">
        <v>1</v>
      </c>
      <c r="C3644" s="122" t="s">
        <v>2210</v>
      </c>
      <c r="D3644" s="122" t="s">
        <v>2086</v>
      </c>
      <c r="E3644" s="122">
        <v>67</v>
      </c>
      <c r="F3644" s="122">
        <v>1.8983108050000001E-4</v>
      </c>
      <c r="G3644" s="122">
        <v>2.1694980249999999E-4</v>
      </c>
      <c r="H3644" s="122">
        <v>2.440685245E-4</v>
      </c>
      <c r="I3644" s="122">
        <v>3.1186532950000002E-4</v>
      </c>
      <c r="J3644" s="122">
        <v>3.8327798E-4</v>
      </c>
      <c r="K3644" s="122">
        <v>4.3389960499999998E-4</v>
      </c>
      <c r="L3644" s="122">
        <v>4.9310882E-4</v>
      </c>
      <c r="M3644" s="122">
        <v>5.4553835450000003E-4</v>
      </c>
      <c r="N3644" s="122">
        <v>5.9449352700000004E-4</v>
      </c>
      <c r="O3644" s="122">
        <v>6.6590615100000001E-4</v>
      </c>
      <c r="P3644" s="122">
        <v>7.4409848200000003E-4</v>
      </c>
      <c r="Q3644" s="122">
        <v>3.7430913449999997E-4</v>
      </c>
      <c r="R3644" s="122">
        <v>0</v>
      </c>
      <c r="S3644" s="122">
        <v>0</v>
      </c>
      <c r="T3644" s="122">
        <v>0</v>
      </c>
      <c r="U3644" s="122">
        <v>1.3682925200000001E-4</v>
      </c>
      <c r="V3644" s="122">
        <v>2.7671941300000001E-4</v>
      </c>
      <c r="W3644" s="122">
        <v>3.8367487050000002E-4</v>
      </c>
      <c r="X3644" s="122">
        <v>4.8681006149999998E-4</v>
      </c>
      <c r="Y3644" s="122">
        <v>2.2854667950000001E-4</v>
      </c>
      <c r="Z3644" s="122">
        <v>0</v>
      </c>
      <c r="AA3644" s="122">
        <v>2.34684265E-4</v>
      </c>
      <c r="AB3644" s="122">
        <v>8.7448305324999993E-3</v>
      </c>
      <c r="AC3644" s="122">
        <v>0</v>
      </c>
      <c r="AD3644" s="122">
        <v>0</v>
      </c>
      <c r="AE3644" s="122">
        <v>0</v>
      </c>
      <c r="AF3644" s="122">
        <v>0</v>
      </c>
      <c r="AG3644" s="122">
        <v>0</v>
      </c>
      <c r="AH3644" s="122">
        <v>0</v>
      </c>
      <c r="AI3644" s="122">
        <v>0</v>
      </c>
      <c r="AJ3644" s="122">
        <v>0</v>
      </c>
      <c r="AK3644" s="122">
        <v>0</v>
      </c>
      <c r="AL3644" s="122">
        <v>0</v>
      </c>
    </row>
    <row r="3645" spans="1:38" hidden="1" x14ac:dyDescent="0.25">
      <c r="A3645" s="122" t="s">
        <v>2020</v>
      </c>
      <c r="B3645" s="122">
        <v>1</v>
      </c>
      <c r="C3645" s="122" t="s">
        <v>2210</v>
      </c>
      <c r="D3645" s="122" t="s">
        <v>2087</v>
      </c>
      <c r="E3645" s="122">
        <v>67</v>
      </c>
      <c r="F3645" s="122">
        <v>2.8910085959999998E-3</v>
      </c>
      <c r="G3645" s="122">
        <v>3.3040098239999999E-3</v>
      </c>
      <c r="H3645" s="122">
        <v>3.7170110519999999E-3</v>
      </c>
      <c r="I3645" s="122">
        <v>4.7495141220000002E-3</v>
      </c>
      <c r="J3645" s="122">
        <v>5.8370840329999996E-3</v>
      </c>
      <c r="K3645" s="122">
        <v>6.6080196479999997E-3</v>
      </c>
      <c r="L3645" s="122">
        <v>7.5097389904999999E-3</v>
      </c>
      <c r="M3645" s="122">
        <v>8.3082080525000001E-3</v>
      </c>
      <c r="N3645" s="122">
        <v>9.0537647500000002E-3</v>
      </c>
      <c r="O3645" s="122">
        <v>1.01413346345E-2</v>
      </c>
      <c r="P3645" s="122">
        <v>1.13321548525E-2</v>
      </c>
      <c r="Q3645" s="122">
        <v>7.0084602999999999E-3</v>
      </c>
      <c r="R3645" s="122">
        <v>2.6459402530000001E-3</v>
      </c>
      <c r="S3645" s="122">
        <v>2.1517200759999999E-3</v>
      </c>
      <c r="T3645" s="122">
        <v>1.381689648E-3</v>
      </c>
      <c r="U3645" s="122">
        <v>1.3611212489999999E-3</v>
      </c>
      <c r="V3645" s="122">
        <v>1.350090253E-3</v>
      </c>
      <c r="W3645" s="122">
        <v>2.6132879599999998E-3</v>
      </c>
      <c r="X3645" s="122">
        <v>3.8844643664999999E-3</v>
      </c>
      <c r="Y3645" s="122">
        <v>3.2836253879999998E-3</v>
      </c>
      <c r="Z3645" s="122">
        <v>2.838352142E-3</v>
      </c>
      <c r="AA3645" s="122">
        <v>7.8473371714999993E-3</v>
      </c>
      <c r="AB3645" s="122">
        <v>3.5637930339999999E-3</v>
      </c>
      <c r="AC3645" s="122">
        <v>2.650290652E-3</v>
      </c>
      <c r="AD3645" s="122">
        <v>1.3427039239E-2</v>
      </c>
      <c r="AE3645" s="122">
        <v>2.4522986235500002E-2</v>
      </c>
      <c r="AF3645" s="122">
        <v>3.8004847905999999E-2</v>
      </c>
      <c r="AG3645" s="122">
        <v>2.7803868184500001E-2</v>
      </c>
      <c r="AH3645" s="122">
        <v>1.7618549644999999E-2</v>
      </c>
      <c r="AI3645" s="122">
        <v>9.6425083069999994E-3</v>
      </c>
      <c r="AJ3645" s="122">
        <v>1.6002080915E-3</v>
      </c>
      <c r="AK3645" s="122">
        <v>1.6216604775000001E-3</v>
      </c>
      <c r="AL3645" s="122">
        <v>0</v>
      </c>
    </row>
    <row r="3646" spans="1:38" hidden="1" x14ac:dyDescent="0.25">
      <c r="A3646" s="122" t="s">
        <v>2020</v>
      </c>
      <c r="B3646" s="122">
        <v>1</v>
      </c>
      <c r="C3646" s="122" t="s">
        <v>2210</v>
      </c>
      <c r="D3646" s="122" t="s">
        <v>2088</v>
      </c>
      <c r="E3646" s="122">
        <v>67</v>
      </c>
      <c r="F3646" s="122">
        <v>1.6477337135500002E-2</v>
      </c>
      <c r="G3646" s="122">
        <v>1.8831242459499999E-2</v>
      </c>
      <c r="H3646" s="122">
        <v>2.1185147756999999E-2</v>
      </c>
      <c r="I3646" s="122">
        <v>2.7069911014000001E-2</v>
      </c>
      <c r="J3646" s="122">
        <v>3.3268528319500001E-2</v>
      </c>
      <c r="K3646" s="122">
        <v>3.7662484892500001E-2</v>
      </c>
      <c r="L3646" s="122">
        <v>4.2801844807500003E-2</v>
      </c>
      <c r="M3646" s="122">
        <v>4.7352728417999999E-2</v>
      </c>
      <c r="N3646" s="122">
        <v>5.1602037497E-2</v>
      </c>
      <c r="O3646" s="122">
        <v>5.7800654802499997E-2</v>
      </c>
      <c r="P3646" s="122">
        <v>6.4587748439000003E-2</v>
      </c>
      <c r="Q3646" s="122">
        <v>6.084167913E-2</v>
      </c>
      <c r="R3646" s="122">
        <v>5.7353750587500002E-2</v>
      </c>
      <c r="S3646" s="122">
        <v>6.6809590217999995E-2</v>
      </c>
      <c r="T3646" s="122">
        <v>7.3223523442000005E-2</v>
      </c>
      <c r="U3646" s="122">
        <v>8.0604120168000004E-2</v>
      </c>
      <c r="V3646" s="122">
        <v>8.8679647488000002E-2</v>
      </c>
      <c r="W3646" s="122">
        <v>7.3508260297500003E-2</v>
      </c>
      <c r="X3646" s="122">
        <v>5.53373093545E-2</v>
      </c>
      <c r="Y3646" s="122">
        <v>8.7142361500000001E-2</v>
      </c>
      <c r="Z3646" s="122">
        <v>0.11890871095199999</v>
      </c>
      <c r="AA3646" s="122">
        <v>0.19430794987550001</v>
      </c>
      <c r="AB3646" s="122">
        <v>7.8204802509500002E-2</v>
      </c>
      <c r="AC3646" s="122">
        <v>9.6130153758000006E-2</v>
      </c>
      <c r="AD3646" s="122">
        <v>8.6105792031499997E-2</v>
      </c>
      <c r="AE3646" s="122">
        <v>7.47807081475E-2</v>
      </c>
      <c r="AF3646" s="122">
        <v>6.6633980282999994E-2</v>
      </c>
      <c r="AG3646" s="122">
        <v>8.3010169250500004E-2</v>
      </c>
      <c r="AH3646" s="122">
        <v>8.3547239689000005E-2</v>
      </c>
      <c r="AI3646" s="122">
        <v>9.0966878070000007E-2</v>
      </c>
      <c r="AJ3646" s="122">
        <v>9.8947899340999998E-2</v>
      </c>
      <c r="AK3646" s="122">
        <v>0.1000958859395</v>
      </c>
      <c r="AL3646" s="122">
        <v>0</v>
      </c>
    </row>
    <row r="3647" spans="1:38" hidden="1" x14ac:dyDescent="0.25">
      <c r="A3647" s="122" t="s">
        <v>2020</v>
      </c>
      <c r="B3647" s="122">
        <v>1</v>
      </c>
      <c r="C3647" s="122" t="s">
        <v>2210</v>
      </c>
      <c r="D3647" s="122" t="s">
        <v>2170</v>
      </c>
      <c r="E3647" s="122">
        <v>67</v>
      </c>
      <c r="F3647" s="122">
        <v>0</v>
      </c>
      <c r="G3647" s="122">
        <v>0</v>
      </c>
      <c r="H3647" s="122">
        <v>0</v>
      </c>
      <c r="I3647" s="122">
        <v>0</v>
      </c>
      <c r="J3647" s="122">
        <v>0</v>
      </c>
      <c r="K3647" s="122">
        <v>0</v>
      </c>
      <c r="L3647" s="122">
        <v>0</v>
      </c>
      <c r="M3647" s="122">
        <v>0</v>
      </c>
      <c r="N3647" s="122">
        <v>0</v>
      </c>
      <c r="O3647" s="122">
        <v>0</v>
      </c>
      <c r="P3647" s="122">
        <v>0</v>
      </c>
      <c r="Q3647" s="122">
        <v>0</v>
      </c>
      <c r="R3647" s="122">
        <v>0</v>
      </c>
      <c r="S3647" s="122">
        <v>0</v>
      </c>
      <c r="T3647" s="122">
        <v>0</v>
      </c>
      <c r="U3647" s="122">
        <v>0</v>
      </c>
      <c r="V3647" s="122">
        <v>0</v>
      </c>
      <c r="W3647" s="122">
        <v>0</v>
      </c>
      <c r="X3647" s="122">
        <v>0</v>
      </c>
      <c r="Y3647" s="122">
        <v>0</v>
      </c>
      <c r="Z3647" s="122">
        <v>0</v>
      </c>
      <c r="AA3647" s="122">
        <v>0</v>
      </c>
      <c r="AB3647" s="122">
        <v>0</v>
      </c>
      <c r="AC3647" s="122">
        <v>0</v>
      </c>
      <c r="AD3647" s="122">
        <v>0</v>
      </c>
      <c r="AE3647" s="122">
        <v>0</v>
      </c>
      <c r="AF3647" s="122">
        <v>0</v>
      </c>
      <c r="AG3647" s="122">
        <v>0</v>
      </c>
      <c r="AH3647" s="122">
        <v>0</v>
      </c>
      <c r="AI3647" s="122">
        <v>0</v>
      </c>
      <c r="AJ3647" s="122">
        <v>0</v>
      </c>
      <c r="AK3647" s="122">
        <v>0</v>
      </c>
      <c r="AL3647" s="122">
        <v>0</v>
      </c>
    </row>
    <row r="3648" spans="1:38" hidden="1" x14ac:dyDescent="0.25">
      <c r="A3648" s="122" t="s">
        <v>2020</v>
      </c>
      <c r="B3648" s="122">
        <v>1</v>
      </c>
      <c r="C3648" s="122" t="s">
        <v>2210</v>
      </c>
      <c r="D3648" s="122" t="s">
        <v>2089</v>
      </c>
      <c r="E3648" s="122">
        <v>67</v>
      </c>
      <c r="F3648" s="122">
        <v>2.1179244935000002E-3</v>
      </c>
      <c r="G3648" s="122">
        <v>2.4204851429999999E-3</v>
      </c>
      <c r="H3648" s="122">
        <v>2.7230457659999999E-3</v>
      </c>
      <c r="I3648" s="122">
        <v>3.4794473765000001E-3</v>
      </c>
      <c r="J3648" s="122">
        <v>4.2761904140000001E-3</v>
      </c>
      <c r="K3648" s="122">
        <v>4.8409702594999996E-3</v>
      </c>
      <c r="L3648" s="122">
        <v>5.5015610140000002E-3</v>
      </c>
      <c r="M3648" s="122">
        <v>6.0865115730000001E-3</v>
      </c>
      <c r="N3648" s="122">
        <v>6.6326990980000002E-3</v>
      </c>
      <c r="O3648" s="122">
        <v>7.4294421089999996E-3</v>
      </c>
      <c r="P3648" s="122">
        <v>8.3018252889999998E-3</v>
      </c>
      <c r="Q3648" s="122">
        <v>9.7520909214999993E-3</v>
      </c>
      <c r="R3648" s="122">
        <v>1.12798564665E-2</v>
      </c>
      <c r="S3648" s="122">
        <v>1.0646800775500001E-2</v>
      </c>
      <c r="T3648" s="122">
        <v>9.0525385419999993E-3</v>
      </c>
      <c r="U3648" s="122">
        <v>8.8028454189999997E-3</v>
      </c>
      <c r="V3648" s="122">
        <v>8.613068372E-3</v>
      </c>
      <c r="W3648" s="122">
        <v>1.2215910984500001E-2</v>
      </c>
      <c r="X3648" s="122">
        <v>1.5709675515999999E-2</v>
      </c>
      <c r="Y3648" s="122">
        <v>1.8633645845500001E-2</v>
      </c>
      <c r="Z3648" s="122">
        <v>2.1887677756E-2</v>
      </c>
      <c r="AA3648" s="122">
        <v>1.6175695399999999E-3</v>
      </c>
      <c r="AB3648" s="122">
        <v>1.468210929E-2</v>
      </c>
      <c r="AC3648" s="122">
        <v>2.0436336143999999E-2</v>
      </c>
      <c r="AD3648" s="122">
        <v>1.53419315445E-2</v>
      </c>
      <c r="AE3648" s="122">
        <v>9.8758152875000008E-3</v>
      </c>
      <c r="AF3648" s="122">
        <v>4.4692194085000003E-3</v>
      </c>
      <c r="AG3648" s="122">
        <v>1.0348249496499999E-2</v>
      </c>
      <c r="AH3648" s="122">
        <v>1.2951002699499999E-2</v>
      </c>
      <c r="AI3648" s="122">
        <v>1.64352411965E-2</v>
      </c>
      <c r="AJ3648" s="122">
        <v>2.0051674254499999E-2</v>
      </c>
      <c r="AK3648" s="122">
        <v>2.0225781321499998E-2</v>
      </c>
      <c r="AL3648" s="122">
        <v>0</v>
      </c>
    </row>
    <row r="3649" spans="1:38" hidden="1" x14ac:dyDescent="0.25">
      <c r="A3649" s="122" t="s">
        <v>2020</v>
      </c>
      <c r="B3649" s="122">
        <v>1</v>
      </c>
      <c r="C3649" s="122" t="s">
        <v>2210</v>
      </c>
      <c r="D3649" s="122" t="s">
        <v>2136</v>
      </c>
      <c r="E3649" s="122">
        <v>67</v>
      </c>
      <c r="F3649" s="122">
        <v>0</v>
      </c>
      <c r="G3649" s="122">
        <v>0</v>
      </c>
      <c r="H3649" s="122">
        <v>0</v>
      </c>
      <c r="I3649" s="122">
        <v>0</v>
      </c>
      <c r="J3649" s="122">
        <v>0</v>
      </c>
      <c r="K3649" s="122">
        <v>0</v>
      </c>
      <c r="L3649" s="122">
        <v>0</v>
      </c>
      <c r="M3649" s="122">
        <v>0</v>
      </c>
      <c r="N3649" s="122">
        <v>0</v>
      </c>
      <c r="O3649" s="122">
        <v>0</v>
      </c>
      <c r="P3649" s="122">
        <v>0</v>
      </c>
      <c r="Q3649" s="122">
        <v>0</v>
      </c>
      <c r="R3649" s="122">
        <v>0</v>
      </c>
      <c r="S3649" s="122">
        <v>0</v>
      </c>
      <c r="T3649" s="122">
        <v>0</v>
      </c>
      <c r="U3649" s="122">
        <v>0</v>
      </c>
      <c r="V3649" s="122">
        <v>0</v>
      </c>
      <c r="W3649" s="122">
        <v>0</v>
      </c>
      <c r="X3649" s="122">
        <v>0</v>
      </c>
      <c r="Y3649" s="122">
        <v>0</v>
      </c>
      <c r="Z3649" s="122">
        <v>0</v>
      </c>
      <c r="AA3649" s="122">
        <v>0</v>
      </c>
      <c r="AB3649" s="122">
        <v>0</v>
      </c>
      <c r="AC3649" s="122">
        <v>0</v>
      </c>
      <c r="AD3649" s="122">
        <v>0</v>
      </c>
      <c r="AE3649" s="122">
        <v>0</v>
      </c>
      <c r="AF3649" s="122">
        <v>0</v>
      </c>
      <c r="AG3649" s="122">
        <v>0</v>
      </c>
      <c r="AH3649" s="122">
        <v>0</v>
      </c>
      <c r="AI3649" s="122">
        <v>0</v>
      </c>
      <c r="AJ3649" s="122">
        <v>0</v>
      </c>
      <c r="AK3649" s="122">
        <v>0</v>
      </c>
      <c r="AL3649" s="122">
        <v>0</v>
      </c>
    </row>
    <row r="3650" spans="1:38" hidden="1" x14ac:dyDescent="0.25">
      <c r="A3650" s="122" t="s">
        <v>2020</v>
      </c>
      <c r="B3650" s="122">
        <v>1</v>
      </c>
      <c r="C3650" s="122" t="s">
        <v>2210</v>
      </c>
      <c r="D3650" s="122" t="s">
        <v>2090</v>
      </c>
      <c r="E3650" s="122">
        <v>67</v>
      </c>
      <c r="F3650" s="122">
        <v>1.072925216E-3</v>
      </c>
      <c r="G3650" s="122">
        <v>1.226200262E-3</v>
      </c>
      <c r="H3650" s="122">
        <v>1.3794752815E-3</v>
      </c>
      <c r="I3650" s="122">
        <v>1.7626628699999999E-3</v>
      </c>
      <c r="J3650" s="122">
        <v>2.1662871260000002E-3</v>
      </c>
      <c r="K3650" s="122">
        <v>2.4524005240000001E-3</v>
      </c>
      <c r="L3650" s="122">
        <v>2.787051004E-3</v>
      </c>
      <c r="M3650" s="122">
        <v>3.0833827224999999E-3</v>
      </c>
      <c r="N3650" s="122">
        <v>3.3600773844999999E-3</v>
      </c>
      <c r="O3650" s="122">
        <v>3.7637016140000001E-3</v>
      </c>
      <c r="P3650" s="122">
        <v>4.2056446315000004E-3</v>
      </c>
      <c r="Q3650" s="122">
        <v>4.6980360170000004E-3</v>
      </c>
      <c r="R3650" s="122">
        <v>5.2241293075000004E-3</v>
      </c>
      <c r="S3650" s="122">
        <v>5.3593837970000004E-3</v>
      </c>
      <c r="T3650" s="122">
        <v>5.1118498409999996E-3</v>
      </c>
      <c r="U3650" s="122">
        <v>5.2193933600000004E-3</v>
      </c>
      <c r="V3650" s="122">
        <v>5.3663306129999996E-3</v>
      </c>
      <c r="W3650" s="122">
        <v>9.2986219675000002E-3</v>
      </c>
      <c r="X3650" s="122">
        <v>1.3223540969000001E-2</v>
      </c>
      <c r="Y3650" s="122">
        <v>7.7888173540000003E-3</v>
      </c>
      <c r="Z3650" s="122">
        <v>3.0730096419999998E-3</v>
      </c>
      <c r="AA3650" s="122">
        <v>1.09046174205E-2</v>
      </c>
      <c r="AB3650" s="122">
        <v>6.8609587294999998E-3</v>
      </c>
      <c r="AC3650" s="122">
        <v>2.8861605270000001E-3</v>
      </c>
      <c r="AD3650" s="122">
        <v>1.9738023885000002E-3</v>
      </c>
      <c r="AE3650" s="122">
        <v>1.0027522884999999E-3</v>
      </c>
      <c r="AF3650" s="122">
        <v>0</v>
      </c>
      <c r="AG3650" s="122">
        <v>0</v>
      </c>
      <c r="AH3650" s="122">
        <v>0</v>
      </c>
      <c r="AI3650" s="122">
        <v>0</v>
      </c>
      <c r="AJ3650" s="122">
        <v>0</v>
      </c>
      <c r="AK3650" s="122">
        <v>0</v>
      </c>
      <c r="AL3650" s="122">
        <v>0</v>
      </c>
    </row>
    <row r="3651" spans="1:38" hidden="1" x14ac:dyDescent="0.25">
      <c r="A3651" s="122" t="s">
        <v>2020</v>
      </c>
      <c r="B3651" s="122">
        <v>1</v>
      </c>
      <c r="C3651" s="122" t="s">
        <v>2210</v>
      </c>
      <c r="D3651" s="122" t="s">
        <v>2091</v>
      </c>
      <c r="E3651" s="122">
        <v>67</v>
      </c>
      <c r="F3651" s="122">
        <v>2.380244363E-3</v>
      </c>
      <c r="G3651" s="122">
        <v>2.7202792720000001E-3</v>
      </c>
      <c r="H3651" s="122">
        <v>3.0603141809999999E-3</v>
      </c>
      <c r="I3651" s="122">
        <v>3.9104014534999997E-3</v>
      </c>
      <c r="J3651" s="122">
        <v>4.8058267279999997E-3</v>
      </c>
      <c r="K3651" s="122">
        <v>5.4405585440000003E-3</v>
      </c>
      <c r="L3651" s="122">
        <v>6.1829681014999999E-3</v>
      </c>
      <c r="M3651" s="122">
        <v>6.8403689449999996E-3</v>
      </c>
      <c r="N3651" s="122">
        <v>7.4542056169999999E-3</v>
      </c>
      <c r="O3651" s="122">
        <v>8.3496308915000008E-3</v>
      </c>
      <c r="P3651" s="122">
        <v>9.3300648800000007E-3</v>
      </c>
      <c r="Q3651" s="122">
        <v>1.3253094829000001E-2</v>
      </c>
      <c r="R3651" s="122">
        <v>1.7315833996999999E-2</v>
      </c>
      <c r="S3651" s="122">
        <v>1.9009406597000001E-2</v>
      </c>
      <c r="T3651" s="122">
        <v>1.9615505639999999E-2</v>
      </c>
      <c r="U3651" s="122">
        <v>1.93235011065E-2</v>
      </c>
      <c r="V3651" s="122">
        <v>1.9166896892000001E-2</v>
      </c>
      <c r="W3651" s="122">
        <v>2.0467474068000001E-2</v>
      </c>
      <c r="X3651" s="122">
        <v>2.1284159707000001E-2</v>
      </c>
      <c r="Y3651" s="122">
        <v>1.9184787916499999E-2</v>
      </c>
      <c r="Z3651" s="122">
        <v>1.7871174887000001E-2</v>
      </c>
      <c r="AA3651" s="122">
        <v>1.0076179190500001E-2</v>
      </c>
      <c r="AB3651" s="122">
        <v>6.9064682209500003E-2</v>
      </c>
      <c r="AC3651" s="122">
        <v>1.5212016433999999E-2</v>
      </c>
      <c r="AD3651" s="122">
        <v>1.2743811840000001E-2</v>
      </c>
      <c r="AE3651" s="122">
        <v>1.0041446250000001E-2</v>
      </c>
      <c r="AF3651" s="122">
        <v>7.6586597155000003E-3</v>
      </c>
      <c r="AG3651" s="122">
        <v>7.9610713025000009E-3</v>
      </c>
      <c r="AH3651" s="122">
        <v>7.1746039050000002E-3</v>
      </c>
      <c r="AI3651" s="122">
        <v>7.0404459590000003E-3</v>
      </c>
      <c r="AJ3651" s="122">
        <v>6.9395691245000002E-3</v>
      </c>
      <c r="AK3651" s="122">
        <v>6.961627592E-3</v>
      </c>
      <c r="AL3651" s="122">
        <v>0</v>
      </c>
    </row>
    <row r="3652" spans="1:38" hidden="1" x14ac:dyDescent="0.25">
      <c r="A3652" s="122" t="s">
        <v>2020</v>
      </c>
      <c r="B3652" s="122">
        <v>1</v>
      </c>
      <c r="C3652" s="122" t="s">
        <v>2210</v>
      </c>
      <c r="D3652" s="122" t="s">
        <v>2092</v>
      </c>
      <c r="E3652" s="122">
        <v>67</v>
      </c>
      <c r="F3652" s="122">
        <v>2.1151775299999999E-4</v>
      </c>
      <c r="G3652" s="122">
        <v>2.4173458999999999E-4</v>
      </c>
      <c r="H3652" s="122">
        <v>2.7195140050000001E-4</v>
      </c>
      <c r="I3652" s="122">
        <v>3.4749346650000002E-4</v>
      </c>
      <c r="J3652" s="122">
        <v>4.2706443350000001E-4</v>
      </c>
      <c r="K3652" s="122">
        <v>4.8346915350000003E-4</v>
      </c>
      <c r="L3652" s="122">
        <v>5.4944254650000001E-4</v>
      </c>
      <c r="M3652" s="122">
        <v>6.0786174349999997E-4</v>
      </c>
      <c r="N3652" s="122">
        <v>6.6240966150000005E-4</v>
      </c>
      <c r="O3652" s="122">
        <v>7.4198062850000003E-4</v>
      </c>
      <c r="P3652" s="122">
        <v>8.2910579149999999E-4</v>
      </c>
      <c r="Q3652" s="122">
        <v>9.6945699949999996E-4</v>
      </c>
      <c r="R3652" s="122">
        <v>1.1174452159999999E-3</v>
      </c>
      <c r="S3652" s="122">
        <v>1.2585009795000001E-3</v>
      </c>
      <c r="T3652" s="122">
        <v>1.3340036135E-3</v>
      </c>
      <c r="U3652" s="122">
        <v>1.31414507E-3</v>
      </c>
      <c r="V3652" s="122">
        <v>1.3034947994999999E-3</v>
      </c>
      <c r="W3652" s="122">
        <v>2.3793858160000001E-3</v>
      </c>
      <c r="X3652" s="122">
        <v>3.4578205409999999E-3</v>
      </c>
      <c r="Y3652" s="122">
        <v>2.3515974655000001E-3</v>
      </c>
      <c r="Z3652" s="122">
        <v>1.4157723315E-3</v>
      </c>
      <c r="AA3652" s="122">
        <v>2.308611206E-3</v>
      </c>
      <c r="AB3652" s="122">
        <v>3.138921926E-3</v>
      </c>
      <c r="AC3652" s="122">
        <v>1.321002581E-3</v>
      </c>
      <c r="AD3652" s="122">
        <v>8.7741751220000008E-3</v>
      </c>
      <c r="AE3652" s="122">
        <v>1.64533165285E-2</v>
      </c>
      <c r="AF3652" s="122">
        <v>2.5754524418999999E-2</v>
      </c>
      <c r="AG3652" s="122">
        <v>2.6771473499500001E-2</v>
      </c>
      <c r="AH3652" s="122">
        <v>2.41267426005E-2</v>
      </c>
      <c r="AI3652" s="122">
        <v>2.3675596530500002E-2</v>
      </c>
      <c r="AJ3652" s="122">
        <v>2.3336368069499999E-2</v>
      </c>
      <c r="AK3652" s="122">
        <v>2.4050685983999998E-2</v>
      </c>
      <c r="AL3652" s="122">
        <v>0</v>
      </c>
    </row>
    <row r="3653" spans="1:38" hidden="1" x14ac:dyDescent="0.25">
      <c r="A3653" s="122" t="s">
        <v>2020</v>
      </c>
      <c r="B3653" s="122">
        <v>1</v>
      </c>
      <c r="C3653" s="122" t="s">
        <v>2210</v>
      </c>
      <c r="D3653" s="122" t="s">
        <v>2093</v>
      </c>
      <c r="E3653" s="122">
        <v>67</v>
      </c>
      <c r="F3653" s="122">
        <v>1.0033901037499999E-2</v>
      </c>
      <c r="G3653" s="122">
        <v>1.14673154525E-2</v>
      </c>
      <c r="H3653" s="122">
        <v>1.2900729894E-2</v>
      </c>
      <c r="I3653" s="122">
        <v>1.64842659845E-2</v>
      </c>
      <c r="J3653" s="122">
        <v>2.0258923970500001E-2</v>
      </c>
      <c r="K3653" s="122">
        <v>2.29346309315E-2</v>
      </c>
      <c r="L3653" s="122">
        <v>2.6064252444E-2</v>
      </c>
      <c r="M3653" s="122">
        <v>2.8835520339500001E-2</v>
      </c>
      <c r="N3653" s="122">
        <v>3.1423143950499999E-2</v>
      </c>
      <c r="O3653" s="122">
        <v>3.5197801963E-2</v>
      </c>
      <c r="P3653" s="122">
        <v>3.93308135925E-2</v>
      </c>
      <c r="Q3653" s="122">
        <v>5.0954969878000002E-2</v>
      </c>
      <c r="R3653" s="122">
        <v>6.3055344811000003E-2</v>
      </c>
      <c r="S3653" s="122">
        <v>9.2309023357999995E-2</v>
      </c>
      <c r="T3653" s="122">
        <v>0.12096413554</v>
      </c>
      <c r="U3653" s="122">
        <v>0.1239695882285</v>
      </c>
      <c r="V3653" s="122">
        <v>0.1279175370815</v>
      </c>
      <c r="W3653" s="122">
        <v>7.8174163130000002E-2</v>
      </c>
      <c r="X3653" s="122">
        <v>2.3103791376E-2</v>
      </c>
      <c r="Y3653" s="122">
        <v>3.7634425287999998E-2</v>
      </c>
      <c r="Z3653" s="122">
        <v>5.2078974161999997E-2</v>
      </c>
      <c r="AA3653" s="122">
        <v>1.9800112510500002E-2</v>
      </c>
      <c r="AB3653" s="122">
        <v>0.114062954183</v>
      </c>
      <c r="AC3653" s="122">
        <v>4.75537108045E-2</v>
      </c>
      <c r="AD3653" s="122">
        <v>6.5051485003499998E-2</v>
      </c>
      <c r="AE3653" s="122">
        <v>8.2627191224000002E-2</v>
      </c>
      <c r="AF3653" s="122">
        <v>0.10644460186849999</v>
      </c>
      <c r="AG3653" s="122">
        <v>0.108209740501</v>
      </c>
      <c r="AH3653" s="122">
        <v>9.5970012694500006E-2</v>
      </c>
      <c r="AI3653" s="122">
        <v>9.2582354401500006E-2</v>
      </c>
      <c r="AJ3653" s="122">
        <v>8.9609043854499998E-2</v>
      </c>
      <c r="AK3653" s="122">
        <v>8.8970864839000005E-2</v>
      </c>
      <c r="AL3653" s="122">
        <v>0</v>
      </c>
    </row>
    <row r="3654" spans="1:38" hidden="1" x14ac:dyDescent="0.25">
      <c r="A3654" s="122" t="s">
        <v>2020</v>
      </c>
      <c r="B3654" s="122">
        <v>1</v>
      </c>
      <c r="C3654" s="122" t="s">
        <v>2210</v>
      </c>
      <c r="D3654" s="122" t="s">
        <v>2094</v>
      </c>
      <c r="E3654" s="122">
        <v>67</v>
      </c>
      <c r="F3654" s="122">
        <v>1.1270864036E-2</v>
      </c>
      <c r="G3654" s="122">
        <v>1.28809874735E-2</v>
      </c>
      <c r="H3654" s="122">
        <v>1.4491110884500001E-2</v>
      </c>
      <c r="I3654" s="122">
        <v>1.8516419465E-2</v>
      </c>
      <c r="J3654" s="122">
        <v>2.2756411197E-2</v>
      </c>
      <c r="K3654" s="122">
        <v>2.5761974920499999E-2</v>
      </c>
      <c r="L3654" s="122">
        <v>2.9277411098999999E-2</v>
      </c>
      <c r="M3654" s="122">
        <v>3.2390316384999999E-2</v>
      </c>
      <c r="N3654" s="122">
        <v>3.5296938038999998E-2</v>
      </c>
      <c r="O3654" s="122">
        <v>3.9536929744500002E-2</v>
      </c>
      <c r="P3654" s="122">
        <v>4.4179452315999998E-2</v>
      </c>
      <c r="Q3654" s="122">
        <v>4.2276909566999997E-2</v>
      </c>
      <c r="R3654" s="122">
        <v>4.0566079504500002E-2</v>
      </c>
      <c r="S3654" s="122">
        <v>5.1403382340500001E-2</v>
      </c>
      <c r="T3654" s="122">
        <v>6.0693292830499998E-2</v>
      </c>
      <c r="U3654" s="122">
        <v>5.9789787361500001E-2</v>
      </c>
      <c r="V3654" s="122">
        <v>5.9305230595000001E-2</v>
      </c>
      <c r="W3654" s="122">
        <v>3.6412629166999999E-2</v>
      </c>
      <c r="X3654" s="122">
        <v>1.1056404915499999E-2</v>
      </c>
      <c r="Y3654" s="122">
        <v>2.9262096563500001E-2</v>
      </c>
      <c r="Z3654" s="122">
        <v>4.6798026760999999E-2</v>
      </c>
      <c r="AA3654" s="122">
        <v>1.4544079005E-2</v>
      </c>
      <c r="AB3654" s="122">
        <v>1.468210929E-2</v>
      </c>
      <c r="AC3654" s="122">
        <v>5.9227092403499999E-2</v>
      </c>
      <c r="AD3654" s="122">
        <v>5.5228608580500001E-2</v>
      </c>
      <c r="AE3654" s="122">
        <v>5.0498685139999999E-2</v>
      </c>
      <c r="AF3654" s="122">
        <v>4.8179793736000003E-2</v>
      </c>
      <c r="AG3654" s="122">
        <v>5.0415109413499998E-2</v>
      </c>
      <c r="AH3654" s="122">
        <v>4.5646250185499997E-2</v>
      </c>
      <c r="AI3654" s="122">
        <v>4.5010233649499999E-2</v>
      </c>
      <c r="AJ3654" s="122">
        <v>4.4590167892499998E-2</v>
      </c>
      <c r="AK3654" s="122">
        <v>4.4804030286000003E-2</v>
      </c>
      <c r="AL3654" s="122">
        <v>0</v>
      </c>
    </row>
    <row r="3655" spans="1:38" hidden="1" x14ac:dyDescent="0.25">
      <c r="A3655" s="122" t="s">
        <v>2020</v>
      </c>
      <c r="B3655" s="122">
        <v>1</v>
      </c>
      <c r="C3655" s="122" t="s">
        <v>2210</v>
      </c>
      <c r="D3655" s="122" t="s">
        <v>2095</v>
      </c>
      <c r="E3655" s="122">
        <v>67</v>
      </c>
      <c r="F3655" s="122">
        <v>6.4067987349999999E-4</v>
      </c>
      <c r="G3655" s="122">
        <v>7.3220557349999997E-4</v>
      </c>
      <c r="H3655" s="122">
        <v>8.2373127349999996E-4</v>
      </c>
      <c r="I3655" s="122">
        <v>1.052545497E-3</v>
      </c>
      <c r="J3655" s="122">
        <v>1.2935631825000001E-3</v>
      </c>
      <c r="K3655" s="122">
        <v>1.4644111469999999E-3</v>
      </c>
      <c r="L3655" s="122">
        <v>1.6642422409999999E-3</v>
      </c>
      <c r="M3655" s="122">
        <v>1.8411919100000001E-3</v>
      </c>
      <c r="N3655" s="122">
        <v>2.0064156205E-3</v>
      </c>
      <c r="O3655" s="122">
        <v>2.2474333060000001E-3</v>
      </c>
      <c r="P3655" s="122">
        <v>2.51133239E-3</v>
      </c>
      <c r="Q3655" s="122">
        <v>5.016414278E-3</v>
      </c>
      <c r="R3655" s="122">
        <v>7.5923479705E-3</v>
      </c>
      <c r="S3655" s="122">
        <v>8.7589232855000004E-3</v>
      </c>
      <c r="T3655" s="122">
        <v>9.5104182884999996E-3</v>
      </c>
      <c r="U3655" s="122">
        <v>1.00666313995E-2</v>
      </c>
      <c r="V3655" s="122">
        <v>1.07041018845E-2</v>
      </c>
      <c r="W3655" s="122">
        <v>1.3823878965E-2</v>
      </c>
      <c r="X3655" s="122">
        <v>1.6759349658500001E-2</v>
      </c>
      <c r="Y3655" s="122">
        <v>1.1181813515500001E-2</v>
      </c>
      <c r="Z3655" s="122">
        <v>6.4422220799999997E-3</v>
      </c>
      <c r="AA3655" s="122">
        <v>3.5435287754999999E-3</v>
      </c>
      <c r="AB3655" s="122">
        <v>1.0328213031999999E-2</v>
      </c>
      <c r="AC3655" s="122">
        <v>5.9293734365000001E-3</v>
      </c>
      <c r="AD3655" s="122">
        <v>5.3648491040000001E-3</v>
      </c>
      <c r="AE3655" s="122">
        <v>4.7218230795000003E-3</v>
      </c>
      <c r="AF3655" s="122">
        <v>4.2860237955E-3</v>
      </c>
      <c r="AG3655" s="122">
        <v>4.4552627329999999E-3</v>
      </c>
      <c r="AH3655" s="122">
        <v>4.0151311495E-3</v>
      </c>
      <c r="AI3655" s="122">
        <v>3.9400521975000002E-3</v>
      </c>
      <c r="AJ3655" s="122">
        <v>3.8835983730000001E-3</v>
      </c>
      <c r="AK3655" s="122">
        <v>3.8888421665E-3</v>
      </c>
      <c r="AL3655" s="122">
        <v>0</v>
      </c>
    </row>
    <row r="3656" spans="1:38" hidden="1" x14ac:dyDescent="0.25">
      <c r="A3656" s="122" t="s">
        <v>2020</v>
      </c>
      <c r="B3656" s="122">
        <v>1</v>
      </c>
      <c r="C3656" s="122" t="s">
        <v>2210</v>
      </c>
      <c r="D3656" s="122" t="s">
        <v>2096</v>
      </c>
      <c r="E3656" s="122">
        <v>67</v>
      </c>
      <c r="F3656" s="122">
        <v>3.1151279205000001E-3</v>
      </c>
      <c r="G3656" s="122">
        <v>3.5601461835000001E-3</v>
      </c>
      <c r="H3656" s="122">
        <v>4.0051644464999996E-3</v>
      </c>
      <c r="I3656" s="122">
        <v>5.1177101304999998E-3</v>
      </c>
      <c r="J3656" s="122">
        <v>6.2895915934999998E-3</v>
      </c>
      <c r="K3656" s="122">
        <v>7.1202923670000001E-3</v>
      </c>
      <c r="L3656" s="122">
        <v>8.0919155824999995E-3</v>
      </c>
      <c r="M3656" s="122">
        <v>8.9522842455000001E-3</v>
      </c>
      <c r="N3656" s="122">
        <v>9.7556386620000005E-3</v>
      </c>
      <c r="O3656" s="122">
        <v>1.0927520098499999E-2</v>
      </c>
      <c r="P3656" s="122">
        <v>1.2210656114000001E-2</v>
      </c>
      <c r="Q3656" s="122">
        <v>9.3840003829999998E-3</v>
      </c>
      <c r="R3656" s="122">
        <v>6.5575450980000002E-3</v>
      </c>
      <c r="S3656" s="122">
        <v>1.1763669219E-2</v>
      </c>
      <c r="T3656" s="122">
        <v>1.7222604028999999E-2</v>
      </c>
      <c r="U3656" s="122">
        <v>2.8038454160999999E-2</v>
      </c>
      <c r="V3656" s="122">
        <v>3.9220874420499999E-2</v>
      </c>
      <c r="W3656" s="122">
        <v>3.3897833730500003E-2</v>
      </c>
      <c r="X3656" s="122">
        <v>2.7297951861500001E-2</v>
      </c>
      <c r="Y3656" s="122">
        <v>1.7855060263499999E-2</v>
      </c>
      <c r="Z3656" s="122">
        <v>9.7970331725000005E-3</v>
      </c>
      <c r="AA3656" s="122">
        <v>1.46503872795E-2</v>
      </c>
      <c r="AB3656" s="122">
        <v>2.5891413137E-2</v>
      </c>
      <c r="AC3656" s="122">
        <v>1.08337645295E-2</v>
      </c>
      <c r="AD3656" s="122">
        <v>2.1632910307E-2</v>
      </c>
      <c r="AE3656" s="122">
        <v>3.2668657306500003E-2</v>
      </c>
      <c r="AF3656" s="122">
        <v>4.6542987846E-2</v>
      </c>
      <c r="AG3656" s="122">
        <v>4.4757009798999998E-2</v>
      </c>
      <c r="AH3656" s="122">
        <v>3.80319061285E-2</v>
      </c>
      <c r="AI3656" s="122">
        <v>3.4952738390000002E-2</v>
      </c>
      <c r="AJ3656" s="122">
        <v>3.2004161936000003E-2</v>
      </c>
      <c r="AK3656" s="122">
        <v>3.2100246536999999E-2</v>
      </c>
      <c r="AL3656" s="122">
        <v>0</v>
      </c>
    </row>
    <row r="3657" spans="1:38" hidden="1" x14ac:dyDescent="0.25">
      <c r="A3657" s="122" t="s">
        <v>2020</v>
      </c>
      <c r="B3657" s="122">
        <v>1</v>
      </c>
      <c r="C3657" s="122" t="s">
        <v>2210</v>
      </c>
      <c r="D3657" s="122" t="s">
        <v>2097</v>
      </c>
      <c r="E3657" s="122">
        <v>67</v>
      </c>
      <c r="F3657" s="122">
        <v>1.3557972400000001E-3</v>
      </c>
      <c r="G3657" s="122">
        <v>1.5494825865000001E-3</v>
      </c>
      <c r="H3657" s="122">
        <v>1.7431679065E-3</v>
      </c>
      <c r="I3657" s="122">
        <v>2.2273812064999999E-3</v>
      </c>
      <c r="J3657" s="122">
        <v>2.7374192070000001E-3</v>
      </c>
      <c r="K3657" s="122">
        <v>3.0989651465E-3</v>
      </c>
      <c r="L3657" s="122">
        <v>3.5218447794999998E-3</v>
      </c>
      <c r="M3657" s="122">
        <v>3.896303056E-3</v>
      </c>
      <c r="N3657" s="122">
        <v>4.2459470239999998E-3</v>
      </c>
      <c r="O3657" s="122">
        <v>4.7559850510000001E-3</v>
      </c>
      <c r="P3657" s="122">
        <v>5.3144443814999998E-3</v>
      </c>
      <c r="Q3657" s="122">
        <v>5.0882503189999999E-3</v>
      </c>
      <c r="R3657" s="122">
        <v>4.8851790170000003E-3</v>
      </c>
      <c r="S3657" s="122">
        <v>7.9986343900000003E-3</v>
      </c>
      <c r="T3657" s="122">
        <v>1.1189047326499999E-2</v>
      </c>
      <c r="U3657" s="122">
        <v>8.8523323405000007E-3</v>
      </c>
      <c r="V3657" s="122">
        <v>6.5443056449999999E-3</v>
      </c>
      <c r="W3657" s="122">
        <v>3.7558737525000001E-3</v>
      </c>
      <c r="X3657" s="122">
        <v>6.8616688500000003E-4</v>
      </c>
      <c r="Y3657" s="122">
        <v>2.4295043650000001E-3</v>
      </c>
      <c r="Z3657" s="122">
        <v>4.0970054699999998E-3</v>
      </c>
      <c r="AA3657" s="122">
        <v>2.3392006754000001E-2</v>
      </c>
      <c r="AB3657" s="122">
        <v>9.05276411E-3</v>
      </c>
      <c r="AC3657" s="122">
        <v>3.7908249735000002E-3</v>
      </c>
      <c r="AD3657" s="122">
        <v>2.5924889845000002E-3</v>
      </c>
      <c r="AE3657" s="122">
        <v>1.317064098E-3</v>
      </c>
      <c r="AF3657" s="122">
        <v>0</v>
      </c>
      <c r="AG3657" s="122">
        <v>0</v>
      </c>
      <c r="AH3657" s="122">
        <v>0</v>
      </c>
      <c r="AI3657" s="122">
        <v>0</v>
      </c>
      <c r="AJ3657" s="122">
        <v>0</v>
      </c>
      <c r="AK3657" s="122">
        <v>0</v>
      </c>
      <c r="AL3657" s="122">
        <v>0</v>
      </c>
    </row>
    <row r="3658" spans="1:38" hidden="1" x14ac:dyDescent="0.25">
      <c r="A3658" s="122" t="s">
        <v>2020</v>
      </c>
      <c r="B3658" s="122">
        <v>1</v>
      </c>
      <c r="C3658" s="122" t="s">
        <v>2210</v>
      </c>
      <c r="D3658" s="122" t="s">
        <v>2098</v>
      </c>
      <c r="E3658" s="122">
        <v>67</v>
      </c>
      <c r="F3658" s="122">
        <v>7.3407201355000003E-3</v>
      </c>
      <c r="G3658" s="122">
        <v>8.3893944330000001E-3</v>
      </c>
      <c r="H3658" s="122">
        <v>9.438068757E-3</v>
      </c>
      <c r="I3658" s="122">
        <v>1.2059754513999999E-2</v>
      </c>
      <c r="J3658" s="122">
        <v>1.48212635195E-2</v>
      </c>
      <c r="K3658" s="122">
        <v>1.67787888925E-2</v>
      </c>
      <c r="L3658" s="122">
        <v>1.9068394457499999E-2</v>
      </c>
      <c r="M3658" s="122">
        <v>2.1095831441499999E-2</v>
      </c>
      <c r="N3658" s="122">
        <v>2.2988915783999999E-2</v>
      </c>
      <c r="O3658" s="122">
        <v>2.5750424789500001E-2</v>
      </c>
      <c r="P3658" s="122">
        <v>2.8774102349500001E-2</v>
      </c>
      <c r="Q3658" s="122">
        <v>2.9987698469500002E-2</v>
      </c>
      <c r="R3658" s="122">
        <v>3.1382428820499998E-2</v>
      </c>
      <c r="S3658" s="122">
        <v>3.5767679640000001E-2</v>
      </c>
      <c r="T3658" s="122">
        <v>3.8373640376499998E-2</v>
      </c>
      <c r="U3658" s="122">
        <v>4.1330993550999999E-2</v>
      </c>
      <c r="V3658" s="122">
        <v>4.4632164403499999E-2</v>
      </c>
      <c r="W3658" s="122">
        <v>4.9329122374000001E-2</v>
      </c>
      <c r="X3658" s="122">
        <v>5.29591884895E-2</v>
      </c>
      <c r="Y3658" s="122">
        <v>4.1599142731499998E-2</v>
      </c>
      <c r="Z3658" s="122">
        <v>3.2537014210500002E-2</v>
      </c>
      <c r="AA3658" s="122">
        <v>2.6373067464500001E-2</v>
      </c>
      <c r="AB3658" s="122">
        <v>3.5578094506000003E-2</v>
      </c>
      <c r="AC3658" s="122">
        <v>3.5767941168500003E-2</v>
      </c>
      <c r="AD3658" s="122">
        <v>3.82549447035E-2</v>
      </c>
      <c r="AE3658" s="122">
        <v>4.0457681545999997E-2</v>
      </c>
      <c r="AF3658" s="122">
        <v>4.5135692705499997E-2</v>
      </c>
      <c r="AG3658" s="122">
        <v>4.0551940985999999E-2</v>
      </c>
      <c r="AH3658" s="122">
        <v>3.2499065468500003E-2</v>
      </c>
      <c r="AI3658" s="122">
        <v>2.7731427360500001E-2</v>
      </c>
      <c r="AJ3658" s="122">
        <v>2.3034035426E-2</v>
      </c>
      <c r="AK3658" s="122">
        <v>2.2952122044499999E-2</v>
      </c>
      <c r="AL3658" s="122">
        <v>0</v>
      </c>
    </row>
    <row r="3659" spans="1:38" hidden="1" x14ac:dyDescent="0.25">
      <c r="A3659" s="122" t="s">
        <v>2020</v>
      </c>
      <c r="B3659" s="122">
        <v>1</v>
      </c>
      <c r="C3659" s="122" t="s">
        <v>2210</v>
      </c>
      <c r="D3659" s="122" t="s">
        <v>2099</v>
      </c>
      <c r="E3659" s="122">
        <v>67</v>
      </c>
      <c r="F3659" s="122">
        <v>5.5031078985000002E-3</v>
      </c>
      <c r="G3659" s="122">
        <v>6.2892661734999999E-3</v>
      </c>
      <c r="H3659" s="122">
        <v>7.0754244220000003E-3</v>
      </c>
      <c r="I3659" s="122">
        <v>9.0408201095000008E-3</v>
      </c>
      <c r="J3659" s="122">
        <v>1.11110368915E-2</v>
      </c>
      <c r="K3659" s="122">
        <v>1.25785323205E-2</v>
      </c>
      <c r="L3659" s="122">
        <v>1.4294977892E-2</v>
      </c>
      <c r="M3659" s="122">
        <v>1.58148838815E-2</v>
      </c>
      <c r="N3659" s="122">
        <v>1.7234069889999998E-2</v>
      </c>
      <c r="O3659" s="122">
        <v>1.9304286672000001E-2</v>
      </c>
      <c r="P3659" s="122">
        <v>2.15710430095E-2</v>
      </c>
      <c r="Q3659" s="122">
        <v>2.6459993347499999E-2</v>
      </c>
      <c r="R3659" s="122">
        <v>3.1576026213500002E-2</v>
      </c>
      <c r="S3659" s="122">
        <v>3.1731672294E-2</v>
      </c>
      <c r="T3659" s="122">
        <v>2.9477273621999998E-2</v>
      </c>
      <c r="U3659" s="122">
        <v>3.1213078556500001E-2</v>
      </c>
      <c r="V3659" s="122">
        <v>3.3201003271999999E-2</v>
      </c>
      <c r="W3659" s="122">
        <v>3.3870217179499999E-2</v>
      </c>
      <c r="X3659" s="122">
        <v>3.3644373791500003E-2</v>
      </c>
      <c r="Y3659" s="122">
        <v>3.0552323952499998E-2</v>
      </c>
      <c r="Z3659" s="122">
        <v>2.8689689991500001E-2</v>
      </c>
      <c r="AA3659" s="122">
        <v>3.35761702115E-2</v>
      </c>
      <c r="AB3659" s="122">
        <v>5.07398072885E-2</v>
      </c>
      <c r="AC3659" s="122">
        <v>2.1849407198E-2</v>
      </c>
      <c r="AD3659" s="122">
        <v>3.0562393051499999E-2</v>
      </c>
      <c r="AE3659" s="122">
        <v>3.9332815190499998E-2</v>
      </c>
      <c r="AF3659" s="122">
        <v>5.1111104645000002E-2</v>
      </c>
      <c r="AG3659" s="122">
        <v>5.7851007028499997E-2</v>
      </c>
      <c r="AH3659" s="122">
        <v>5.5137495379500003E-2</v>
      </c>
      <c r="AI3659" s="122">
        <v>5.7191946012999997E-2</v>
      </c>
      <c r="AJ3659" s="122">
        <v>5.9561878987499997E-2</v>
      </c>
      <c r="AK3659" s="122">
        <v>5.9595699745000001E-2</v>
      </c>
      <c r="AL3659" s="122">
        <v>0</v>
      </c>
    </row>
    <row r="3660" spans="1:38" hidden="1" x14ac:dyDescent="0.25">
      <c r="A3660" s="122" t="s">
        <v>2020</v>
      </c>
      <c r="B3660" s="122">
        <v>1</v>
      </c>
      <c r="C3660" s="122" t="s">
        <v>2210</v>
      </c>
      <c r="D3660" s="122" t="s">
        <v>2100</v>
      </c>
      <c r="E3660" s="122">
        <v>67</v>
      </c>
      <c r="F3660" s="122">
        <v>1.6097674895E-3</v>
      </c>
      <c r="G3660" s="122">
        <v>1.8397342775E-3</v>
      </c>
      <c r="H3660" s="122">
        <v>2.0697010655000001E-3</v>
      </c>
      <c r="I3660" s="122">
        <v>2.6446180355000001E-3</v>
      </c>
      <c r="J3660" s="122">
        <v>3.2501972280000002E-3</v>
      </c>
      <c r="K3660" s="122">
        <v>3.6794685815E-3</v>
      </c>
      <c r="L3660" s="122">
        <v>4.1815627300000003E-3</v>
      </c>
      <c r="M3660" s="122">
        <v>4.6261651814999997E-3</v>
      </c>
      <c r="N3660" s="122">
        <v>5.0413050389999997E-3</v>
      </c>
      <c r="O3660" s="122">
        <v>5.6468842580000003E-3</v>
      </c>
      <c r="P3660" s="122">
        <v>6.3099551475E-3</v>
      </c>
      <c r="Q3660" s="122">
        <v>7.0770911394999999E-3</v>
      </c>
      <c r="R3660" s="122">
        <v>7.8954428335000007E-3</v>
      </c>
      <c r="S3660" s="122">
        <v>8.6708813019999997E-3</v>
      </c>
      <c r="T3660" s="122">
        <v>8.9509378070000006E-3</v>
      </c>
      <c r="U3660" s="122">
        <v>8.9946844310000006E-3</v>
      </c>
      <c r="V3660" s="122">
        <v>9.1041762300000002E-3</v>
      </c>
      <c r="W3660" s="122">
        <v>8.5238235270000007E-3</v>
      </c>
      <c r="X3660" s="122">
        <v>7.6706088570000002E-3</v>
      </c>
      <c r="Y3660" s="122">
        <v>6.0627909194999998E-3</v>
      </c>
      <c r="Z3660" s="122">
        <v>4.7857045095000003E-3</v>
      </c>
      <c r="AA3660" s="122">
        <v>2.0949989459999999E-3</v>
      </c>
      <c r="AB3660" s="122">
        <v>1.5063549495E-3</v>
      </c>
      <c r="AC3660" s="122">
        <v>3.8103775480000002E-3</v>
      </c>
      <c r="AD3660" s="122">
        <v>2.7092689989999998E-3</v>
      </c>
      <c r="AE3660" s="122">
        <v>1.5339957480000001E-3</v>
      </c>
      <c r="AF3660" s="122">
        <v>3.383703115E-4</v>
      </c>
      <c r="AG3660" s="122">
        <v>2.2326628154999998E-3</v>
      </c>
      <c r="AH3660" s="122">
        <v>3.2077857799999998E-3</v>
      </c>
      <c r="AI3660" s="122">
        <v>4.3769222405000002E-3</v>
      </c>
      <c r="AJ3660" s="122">
        <v>5.5847262555000004E-3</v>
      </c>
      <c r="AK3660" s="122">
        <v>5.6356739364999998E-3</v>
      </c>
      <c r="AL3660" s="122">
        <v>0</v>
      </c>
    </row>
    <row r="3661" spans="1:38" hidden="1" x14ac:dyDescent="0.25">
      <c r="A3661" s="122" t="s">
        <v>2020</v>
      </c>
      <c r="B3661" s="122">
        <v>1</v>
      </c>
      <c r="C3661" s="122" t="s">
        <v>2210</v>
      </c>
      <c r="D3661" s="122" t="s">
        <v>2171</v>
      </c>
      <c r="E3661" s="122">
        <v>67</v>
      </c>
      <c r="F3661" s="122">
        <v>0</v>
      </c>
      <c r="G3661" s="122">
        <v>0</v>
      </c>
      <c r="H3661" s="122">
        <v>0</v>
      </c>
      <c r="I3661" s="122">
        <v>0</v>
      </c>
      <c r="J3661" s="122">
        <v>0</v>
      </c>
      <c r="K3661" s="122">
        <v>0</v>
      </c>
      <c r="L3661" s="122">
        <v>0</v>
      </c>
      <c r="M3661" s="122">
        <v>0</v>
      </c>
      <c r="N3661" s="122">
        <v>0</v>
      </c>
      <c r="O3661" s="122">
        <v>0</v>
      </c>
      <c r="P3661" s="122">
        <v>0</v>
      </c>
      <c r="Q3661" s="122">
        <v>0</v>
      </c>
      <c r="R3661" s="122">
        <v>0</v>
      </c>
      <c r="S3661" s="122">
        <v>0</v>
      </c>
      <c r="T3661" s="122">
        <v>0</v>
      </c>
      <c r="U3661" s="122">
        <v>0</v>
      </c>
      <c r="V3661" s="122">
        <v>0</v>
      </c>
      <c r="W3661" s="122">
        <v>0</v>
      </c>
      <c r="X3661" s="122">
        <v>0</v>
      </c>
      <c r="Y3661" s="122">
        <v>0</v>
      </c>
      <c r="Z3661" s="122">
        <v>0</v>
      </c>
      <c r="AA3661" s="122">
        <v>0</v>
      </c>
      <c r="AB3661" s="122">
        <v>0</v>
      </c>
      <c r="AC3661" s="122">
        <v>0</v>
      </c>
      <c r="AD3661" s="122">
        <v>0</v>
      </c>
      <c r="AE3661" s="122">
        <v>0</v>
      </c>
      <c r="AF3661" s="122">
        <v>0</v>
      </c>
      <c r="AG3661" s="122">
        <v>0</v>
      </c>
      <c r="AH3661" s="122">
        <v>0</v>
      </c>
      <c r="AI3661" s="122">
        <v>0</v>
      </c>
      <c r="AJ3661" s="122">
        <v>0</v>
      </c>
      <c r="AK3661" s="122">
        <v>0</v>
      </c>
      <c r="AL3661" s="122">
        <v>0</v>
      </c>
    </row>
    <row r="3662" spans="1:38" hidden="1" x14ac:dyDescent="0.25">
      <c r="A3662" s="122" t="s">
        <v>2020</v>
      </c>
      <c r="B3662" s="122">
        <v>1</v>
      </c>
      <c r="C3662" s="122" t="s">
        <v>2210</v>
      </c>
      <c r="D3662" s="122" t="s">
        <v>2101</v>
      </c>
      <c r="E3662" s="122">
        <v>67</v>
      </c>
      <c r="F3662" s="122">
        <v>7.9944034264999991E-3</v>
      </c>
      <c r="G3662" s="122">
        <v>9.1364610740000008E-3</v>
      </c>
      <c r="H3662" s="122">
        <v>1.0278518695000001E-2</v>
      </c>
      <c r="I3662" s="122">
        <v>1.31336628005E-2</v>
      </c>
      <c r="J3662" s="122">
        <v>1.61410812325E-2</v>
      </c>
      <c r="K3662" s="122">
        <v>1.8272922148000002E-2</v>
      </c>
      <c r="L3662" s="122">
        <v>2.0766414632000001E-2</v>
      </c>
      <c r="M3662" s="122">
        <v>2.2974392723999999E-2</v>
      </c>
      <c r="N3662" s="122">
        <v>2.50360542195E-2</v>
      </c>
      <c r="O3662" s="122">
        <v>2.80434726515E-2</v>
      </c>
      <c r="P3662" s="122">
        <v>3.1336405502000002E-2</v>
      </c>
      <c r="Q3662" s="122">
        <v>3.1075551453500001E-2</v>
      </c>
      <c r="R3662" s="122">
        <v>3.0975654456499999E-2</v>
      </c>
      <c r="S3662" s="122">
        <v>3.3851259291499999E-2</v>
      </c>
      <c r="T3662" s="122">
        <v>3.4759105434000001E-2</v>
      </c>
      <c r="U3662" s="122">
        <v>3.4241667017000002E-2</v>
      </c>
      <c r="V3662" s="122">
        <v>3.3964160925E-2</v>
      </c>
      <c r="W3662" s="122">
        <v>2.7292585955999999E-2</v>
      </c>
      <c r="X3662" s="122">
        <v>1.9441272035500001E-2</v>
      </c>
      <c r="Y3662" s="122">
        <v>1.3706095581E-2</v>
      </c>
      <c r="Z3662" s="122">
        <v>8.9019024984999997E-3</v>
      </c>
      <c r="AA3662" s="122">
        <v>0.14049804306899999</v>
      </c>
      <c r="AB3662" s="122">
        <v>4.8683473273499998E-2</v>
      </c>
      <c r="AC3662" s="122">
        <v>2.0311799685499999E-2</v>
      </c>
      <c r="AD3662" s="122">
        <v>6.9023801931499998E-2</v>
      </c>
      <c r="AE3662" s="122">
        <v>0.1190937825795</v>
      </c>
      <c r="AF3662" s="122">
        <v>0.18040449565050001</v>
      </c>
      <c r="AG3662" s="122">
        <v>0.16524490363649999</v>
      </c>
      <c r="AH3662" s="122">
        <v>0.13475540938200001</v>
      </c>
      <c r="AI3662" s="122">
        <v>0.117674449125</v>
      </c>
      <c r="AJ3662" s="122">
        <v>0.10093677747349999</v>
      </c>
      <c r="AK3662" s="122">
        <v>0.100948503856</v>
      </c>
      <c r="AL3662" s="122">
        <v>0</v>
      </c>
    </row>
    <row r="3663" spans="1:38" hidden="1" x14ac:dyDescent="0.25">
      <c r="A3663" s="122" t="s">
        <v>2020</v>
      </c>
      <c r="B3663" s="122">
        <v>1</v>
      </c>
      <c r="C3663" s="122" t="s">
        <v>2210</v>
      </c>
      <c r="D3663" s="122" t="s">
        <v>2102</v>
      </c>
      <c r="E3663" s="122">
        <v>67</v>
      </c>
      <c r="F3663" s="122">
        <v>5.6149183945000004E-3</v>
      </c>
      <c r="G3663" s="122">
        <v>6.4170495975000002E-3</v>
      </c>
      <c r="H3663" s="122">
        <v>7.2191808005E-3</v>
      </c>
      <c r="I3663" s="122">
        <v>9.2245087814999994E-3</v>
      </c>
      <c r="J3663" s="122">
        <v>1.1336787609000001E-2</v>
      </c>
      <c r="K3663" s="122">
        <v>1.2834099195E-2</v>
      </c>
      <c r="L3663" s="122">
        <v>1.4585418978500001E-2</v>
      </c>
      <c r="M3663" s="122">
        <v>1.6136205947999999E-2</v>
      </c>
      <c r="N3663" s="122">
        <v>1.7584226580000001E-2</v>
      </c>
      <c r="O3663" s="122">
        <v>1.9696505380999998E-2</v>
      </c>
      <c r="P3663" s="122">
        <v>2.2009317022499999E-2</v>
      </c>
      <c r="Q3663" s="122">
        <v>2.4889890051000001E-2</v>
      </c>
      <c r="R3663" s="122">
        <v>2.7953803223499999E-2</v>
      </c>
      <c r="S3663" s="122">
        <v>3.1766677177500001E-2</v>
      </c>
      <c r="T3663" s="122">
        <v>3.3981072853999997E-2</v>
      </c>
      <c r="U3663" s="122">
        <v>3.3389651339499997E-2</v>
      </c>
      <c r="V3663" s="122">
        <v>3.3030877485500001E-2</v>
      </c>
      <c r="W3663" s="122">
        <v>4.6547774276000001E-2</v>
      </c>
      <c r="X3663" s="122">
        <v>5.9635592208999999E-2</v>
      </c>
      <c r="Y3663" s="122">
        <v>4.1538674925500001E-2</v>
      </c>
      <c r="Z3663" s="122">
        <v>2.6325702689500002E-2</v>
      </c>
      <c r="AA3663" s="122">
        <v>8.9029973195000004E-3</v>
      </c>
      <c r="AB3663" s="122">
        <v>1.3473801722E-2</v>
      </c>
      <c r="AC3663" s="122">
        <v>1.55298964155E-2</v>
      </c>
      <c r="AD3663" s="122">
        <v>1.8890075507E-2</v>
      </c>
      <c r="AE3663" s="122">
        <v>2.2200082307500001E-2</v>
      </c>
      <c r="AF3663" s="122">
        <v>2.7058973536500001E-2</v>
      </c>
      <c r="AG3663" s="122">
        <v>2.83175156175E-2</v>
      </c>
      <c r="AH3663" s="122">
        <v>2.56408875165E-2</v>
      </c>
      <c r="AI3663" s="122">
        <v>2.5285642058000001E-2</v>
      </c>
      <c r="AJ3663" s="122">
        <v>2.5051741927999999E-2</v>
      </c>
      <c r="AK3663" s="122">
        <v>2.50976528865E-2</v>
      </c>
      <c r="AL3663" s="122">
        <v>0</v>
      </c>
    </row>
    <row r="3664" spans="1:38" hidden="1" x14ac:dyDescent="0.25">
      <c r="A3664" s="122" t="s">
        <v>2020</v>
      </c>
      <c r="B3664" s="122">
        <v>1</v>
      </c>
      <c r="C3664" s="122" t="s">
        <v>2210</v>
      </c>
      <c r="D3664" s="122" t="s">
        <v>2103</v>
      </c>
      <c r="E3664" s="122">
        <v>67</v>
      </c>
      <c r="F3664" s="122">
        <v>9.2766648890000008E-3</v>
      </c>
      <c r="G3664" s="122">
        <v>1.0601902726500001E-2</v>
      </c>
      <c r="H3664" s="122">
        <v>1.1927140564E-2</v>
      </c>
      <c r="I3664" s="122">
        <v>1.52402351445E-2</v>
      </c>
      <c r="J3664" s="122">
        <v>1.8730028147500001E-2</v>
      </c>
      <c r="K3664" s="122">
        <v>2.1203805426500001E-2</v>
      </c>
      <c r="L3664" s="122">
        <v>2.4097241395999999E-2</v>
      </c>
      <c r="M3664" s="122">
        <v>2.6659367872999998E-2</v>
      </c>
      <c r="N3664" s="122">
        <v>2.9051709300499998E-2</v>
      </c>
      <c r="O3664" s="122">
        <v>3.2541502303500003E-2</v>
      </c>
      <c r="P3664" s="122">
        <v>3.6362604719500001E-2</v>
      </c>
      <c r="Q3664" s="122">
        <v>3.5242185037499998E-2</v>
      </c>
      <c r="R3664" s="122">
        <v>3.4289778376499998E-2</v>
      </c>
      <c r="S3664" s="122">
        <v>3.9416413945500002E-2</v>
      </c>
      <c r="T3664" s="122">
        <v>4.2647716143499999E-2</v>
      </c>
      <c r="U3664" s="122">
        <v>4.2012844592999997E-2</v>
      </c>
      <c r="V3664" s="122">
        <v>4.1672358229999998E-2</v>
      </c>
      <c r="W3664" s="122">
        <v>3.2535630062500001E-2</v>
      </c>
      <c r="X3664" s="122">
        <v>2.1917275287999999E-2</v>
      </c>
      <c r="Y3664" s="122">
        <v>3.8089016093E-2</v>
      </c>
      <c r="Z3664" s="122">
        <v>5.4045729988499998E-2</v>
      </c>
      <c r="AA3664" s="122">
        <v>9.1440619364999993E-3</v>
      </c>
      <c r="AB3664" s="122">
        <v>2.8570288013999998E-2</v>
      </c>
      <c r="AC3664" s="122">
        <v>5.69474123075E-2</v>
      </c>
      <c r="AD3664" s="122">
        <v>4.5858879163000001E-2</v>
      </c>
      <c r="AE3664" s="122">
        <v>3.3834362520499997E-2</v>
      </c>
      <c r="AF3664" s="122">
        <v>2.2621832378000001E-2</v>
      </c>
      <c r="AG3664" s="122">
        <v>2.6824467404500001E-2</v>
      </c>
      <c r="AH3664" s="122">
        <v>2.6278237453000002E-2</v>
      </c>
      <c r="AI3664" s="122">
        <v>2.7949420097000001E-2</v>
      </c>
      <c r="AJ3664" s="122">
        <v>2.9784353263499999E-2</v>
      </c>
      <c r="AK3664" s="122">
        <v>2.99042096365E-2</v>
      </c>
      <c r="AL3664" s="122">
        <v>0</v>
      </c>
    </row>
    <row r="3665" spans="1:38" hidden="1" x14ac:dyDescent="0.25">
      <c r="A3665" s="122" t="s">
        <v>2020</v>
      </c>
      <c r="B3665" s="122">
        <v>1</v>
      </c>
      <c r="C3665" s="122" t="s">
        <v>2210</v>
      </c>
      <c r="D3665" s="122" t="s">
        <v>2137</v>
      </c>
      <c r="E3665" s="122">
        <v>67</v>
      </c>
      <c r="F3665" s="122">
        <v>0</v>
      </c>
      <c r="G3665" s="122">
        <v>0</v>
      </c>
      <c r="H3665" s="122">
        <v>0</v>
      </c>
      <c r="I3665" s="122">
        <v>0</v>
      </c>
      <c r="J3665" s="122">
        <v>0</v>
      </c>
      <c r="K3665" s="122">
        <v>0</v>
      </c>
      <c r="L3665" s="122">
        <v>0</v>
      </c>
      <c r="M3665" s="122">
        <v>0</v>
      </c>
      <c r="N3665" s="122">
        <v>0</v>
      </c>
      <c r="O3665" s="122">
        <v>0</v>
      </c>
      <c r="P3665" s="122">
        <v>0</v>
      </c>
      <c r="Q3665" s="122">
        <v>0</v>
      </c>
      <c r="R3665" s="122">
        <v>0</v>
      </c>
      <c r="S3665" s="122">
        <v>0</v>
      </c>
      <c r="T3665" s="122">
        <v>0</v>
      </c>
      <c r="U3665" s="122">
        <v>0</v>
      </c>
      <c r="V3665" s="122">
        <v>0</v>
      </c>
      <c r="W3665" s="122">
        <v>0</v>
      </c>
      <c r="X3665" s="122">
        <v>0</v>
      </c>
      <c r="Y3665" s="122">
        <v>0</v>
      </c>
      <c r="Z3665" s="122">
        <v>0</v>
      </c>
      <c r="AA3665" s="122">
        <v>0</v>
      </c>
      <c r="AB3665" s="122">
        <v>0</v>
      </c>
      <c r="AC3665" s="122">
        <v>0</v>
      </c>
      <c r="AD3665" s="122">
        <v>0</v>
      </c>
      <c r="AE3665" s="122">
        <v>0</v>
      </c>
      <c r="AF3665" s="122">
        <v>0</v>
      </c>
      <c r="AG3665" s="122">
        <v>0</v>
      </c>
      <c r="AH3665" s="122">
        <v>0</v>
      </c>
      <c r="AI3665" s="122">
        <v>0</v>
      </c>
      <c r="AJ3665" s="122">
        <v>0</v>
      </c>
      <c r="AK3665" s="122">
        <v>0</v>
      </c>
      <c r="AL3665" s="122">
        <v>0</v>
      </c>
    </row>
    <row r="3666" spans="1:38" hidden="1" x14ac:dyDescent="0.25">
      <c r="A3666" s="122" t="s">
        <v>2020</v>
      </c>
      <c r="B3666" s="122">
        <v>1</v>
      </c>
      <c r="C3666" s="122" t="s">
        <v>2210</v>
      </c>
      <c r="D3666" s="122" t="s">
        <v>2104</v>
      </c>
      <c r="E3666" s="122">
        <v>67</v>
      </c>
      <c r="F3666" s="122">
        <v>1.6705134395E-3</v>
      </c>
      <c r="G3666" s="122">
        <v>1.909158209E-3</v>
      </c>
      <c r="H3666" s="122">
        <v>2.1478030050000002E-3</v>
      </c>
      <c r="I3666" s="122">
        <v>2.7444149419999998E-3</v>
      </c>
      <c r="J3666" s="122">
        <v>3.3728461975E-3</v>
      </c>
      <c r="K3666" s="122">
        <v>3.8183164445000002E-3</v>
      </c>
      <c r="L3666" s="122">
        <v>4.3393575365000001E-3</v>
      </c>
      <c r="M3666" s="122">
        <v>4.8007374295E-3</v>
      </c>
      <c r="N3666" s="122">
        <v>5.2315429740000001E-3</v>
      </c>
      <c r="O3666" s="122">
        <v>5.8599742295000002E-3</v>
      </c>
      <c r="P3666" s="122">
        <v>6.5480666574999997E-3</v>
      </c>
      <c r="Q3666" s="122">
        <v>3.3539623504999999E-3</v>
      </c>
      <c r="R3666" s="122">
        <v>1.21461425E-4</v>
      </c>
      <c r="S3666" s="122">
        <v>3.84702408E-4</v>
      </c>
      <c r="T3666" s="122">
        <v>6.7691406549999999E-4</v>
      </c>
      <c r="U3666" s="122">
        <v>1.2782068565000001E-3</v>
      </c>
      <c r="V3666" s="122">
        <v>1.897848645E-3</v>
      </c>
      <c r="W3666" s="122">
        <v>2.4599219659999999E-3</v>
      </c>
      <c r="X3666" s="122">
        <v>2.9896382835000001E-3</v>
      </c>
      <c r="Y3666" s="122">
        <v>2.7805621079999999E-3</v>
      </c>
      <c r="Z3666" s="122">
        <v>2.6770625685000001E-3</v>
      </c>
      <c r="AA3666" s="122">
        <v>2.0738889400000001E-4</v>
      </c>
      <c r="AB3666" s="122">
        <v>7.2309781500000002E-4</v>
      </c>
      <c r="AC3666" s="122">
        <v>2.4500342330000002E-3</v>
      </c>
      <c r="AD3666" s="122">
        <v>4.6739512270000004E-3</v>
      </c>
      <c r="AE3666" s="122">
        <v>6.9443630274999999E-3</v>
      </c>
      <c r="AF3666" s="122">
        <v>9.8113258944999993E-3</v>
      </c>
      <c r="AG3666" s="122">
        <v>9.2432176224999992E-3</v>
      </c>
      <c r="AH3666" s="122">
        <v>7.7226750764999999E-3</v>
      </c>
      <c r="AI3666" s="122">
        <v>6.9538715719999998E-3</v>
      </c>
      <c r="AJ3666" s="122">
        <v>6.2088074035000001E-3</v>
      </c>
      <c r="AK3666" s="122">
        <v>6.205415695E-3</v>
      </c>
      <c r="AL3666" s="122">
        <v>0</v>
      </c>
    </row>
    <row r="3667" spans="1:38" hidden="1" x14ac:dyDescent="0.25">
      <c r="A3667" s="122" t="s">
        <v>2020</v>
      </c>
      <c r="B3667" s="122">
        <v>1</v>
      </c>
      <c r="C3667" s="122" t="s">
        <v>2210</v>
      </c>
      <c r="D3667" s="122" t="s">
        <v>2105</v>
      </c>
      <c r="E3667" s="122">
        <v>67</v>
      </c>
      <c r="F3667" s="122">
        <v>4.9887837350000004E-4</v>
      </c>
      <c r="G3667" s="122">
        <v>5.70146705E-4</v>
      </c>
      <c r="H3667" s="122">
        <v>6.4141503649999996E-4</v>
      </c>
      <c r="I3667" s="122">
        <v>8.1958587850000002E-4</v>
      </c>
      <c r="J3667" s="122">
        <v>1.0072591699999999E-3</v>
      </c>
      <c r="K3667" s="122">
        <v>1.14029341E-3</v>
      </c>
      <c r="L3667" s="122">
        <v>1.2958959245E-3</v>
      </c>
      <c r="M3667" s="122">
        <v>1.433681376E-3</v>
      </c>
      <c r="N3667" s="122">
        <v>1.5623361730000001E-3</v>
      </c>
      <c r="O3667" s="122">
        <v>1.7500094644999999E-3</v>
      </c>
      <c r="P3667" s="122">
        <v>1.9554998455000002E-3</v>
      </c>
      <c r="Q3667" s="122">
        <v>2.2539503979999999E-3</v>
      </c>
      <c r="R3667" s="122">
        <v>2.5696659125000001E-3</v>
      </c>
      <c r="S3667" s="122">
        <v>2.8393030415000001E-3</v>
      </c>
      <c r="T3667" s="122">
        <v>2.9502255225000002E-3</v>
      </c>
      <c r="U3667" s="122">
        <v>3.0374347435000002E-3</v>
      </c>
      <c r="V3667" s="122">
        <v>3.1479418899999999E-3</v>
      </c>
      <c r="W3667" s="122">
        <v>2.3984671675E-3</v>
      </c>
      <c r="X3667" s="122">
        <v>1.53494148E-3</v>
      </c>
      <c r="Y3667" s="122">
        <v>9.5023866949999999E-4</v>
      </c>
      <c r="Z3667" s="122">
        <v>4.4640755199999997E-4</v>
      </c>
      <c r="AA3667" s="122">
        <v>2.9978210330000002E-3</v>
      </c>
      <c r="AB3667" s="122">
        <v>2.8443069305E-3</v>
      </c>
      <c r="AC3667" s="122">
        <v>8.3105539649999997E-4</v>
      </c>
      <c r="AD3667" s="122">
        <v>1.7828250796500002E-2</v>
      </c>
      <c r="AE3667" s="122">
        <v>3.5362985738000001E-2</v>
      </c>
      <c r="AF3667" s="122">
        <v>5.6477464514E-2</v>
      </c>
      <c r="AG3667" s="122">
        <v>5.1864477702999998E-2</v>
      </c>
      <c r="AH3667" s="122">
        <v>4.2390773044500001E-2</v>
      </c>
      <c r="AI3667" s="122">
        <v>3.7126416524999997E-2</v>
      </c>
      <c r="AJ3667" s="122">
        <v>3.1972157780000003E-2</v>
      </c>
      <c r="AK3667" s="122">
        <v>3.2562569882999999E-2</v>
      </c>
      <c r="AL3667" s="122">
        <v>0</v>
      </c>
    </row>
    <row r="3668" spans="1:38" hidden="1" x14ac:dyDescent="0.25">
      <c r="A3668" s="122" t="s">
        <v>2020</v>
      </c>
      <c r="B3668" s="122">
        <v>1</v>
      </c>
      <c r="C3668" s="122" t="s">
        <v>2210</v>
      </c>
      <c r="D3668" s="122" t="s">
        <v>2106</v>
      </c>
      <c r="E3668" s="122">
        <v>67</v>
      </c>
      <c r="F3668" s="122">
        <v>8.3288383290000007E-3</v>
      </c>
      <c r="G3668" s="122">
        <v>9.5186723760000008E-3</v>
      </c>
      <c r="H3668" s="122">
        <v>1.0708506422999999E-2</v>
      </c>
      <c r="I3668" s="122">
        <v>1.36830915405E-2</v>
      </c>
      <c r="J3668" s="122">
        <v>1.6816321213500001E-2</v>
      </c>
      <c r="K3668" s="122">
        <v>1.9037344752000002E-2</v>
      </c>
      <c r="L3668" s="122">
        <v>2.1635149079999999E-2</v>
      </c>
      <c r="M3668" s="122">
        <v>2.3935494909500001E-2</v>
      </c>
      <c r="N3668" s="122">
        <v>2.6083403172499998E-2</v>
      </c>
      <c r="O3668" s="122">
        <v>2.9216632818999999E-2</v>
      </c>
      <c r="P3668" s="122">
        <v>3.2647320990500002E-2</v>
      </c>
      <c r="Q3668" s="122">
        <v>2.2379029970500001E-2</v>
      </c>
      <c r="R3668" s="122">
        <v>1.2049083891499999E-2</v>
      </c>
      <c r="S3668" s="122">
        <v>1.63599059895E-2</v>
      </c>
      <c r="T3668" s="122">
        <v>2.0370097061999999E-2</v>
      </c>
      <c r="U3668" s="122">
        <v>2.2374408370500001E-2</v>
      </c>
      <c r="V3668" s="122">
        <v>2.4570948903499999E-2</v>
      </c>
      <c r="W3668" s="122">
        <v>2.0396826234E-2</v>
      </c>
      <c r="X3668" s="122">
        <v>1.5392657208500001E-2</v>
      </c>
      <c r="Y3668" s="122">
        <v>2.2738699392E-2</v>
      </c>
      <c r="Z3668" s="122">
        <v>3.0157818346500002E-2</v>
      </c>
      <c r="AA3668" s="122">
        <v>2.5719774492000001E-2</v>
      </c>
      <c r="AB3668" s="122">
        <v>0.1055056159735</v>
      </c>
      <c r="AC3668" s="122">
        <v>4.4379100586499999E-2</v>
      </c>
      <c r="AD3668" s="122">
        <v>3.7256257170499997E-2</v>
      </c>
      <c r="AE3668" s="122">
        <v>2.9452779142E-2</v>
      </c>
      <c r="AF3668" s="122">
        <v>2.25978144475E-2</v>
      </c>
      <c r="AG3668" s="122">
        <v>2.3250609511500001E-2</v>
      </c>
      <c r="AH3668" s="122">
        <v>2.0801449752E-2</v>
      </c>
      <c r="AI3668" s="122">
        <v>2.0255974149499999E-2</v>
      </c>
      <c r="AJ3668" s="122">
        <v>1.98039620595E-2</v>
      </c>
      <c r="AK3668" s="122">
        <v>2.0017782927499998E-2</v>
      </c>
      <c r="AL3668" s="122">
        <v>0</v>
      </c>
    </row>
    <row r="3669" spans="1:38" hidden="1" x14ac:dyDescent="0.25">
      <c r="A3669" s="122" t="s">
        <v>2020</v>
      </c>
      <c r="B3669" s="122">
        <v>1</v>
      </c>
      <c r="C3669" s="122" t="s">
        <v>2210</v>
      </c>
      <c r="D3669" s="122" t="s">
        <v>2107</v>
      </c>
      <c r="E3669" s="122">
        <v>67</v>
      </c>
      <c r="F3669" s="122">
        <v>1.4956316450000001E-4</v>
      </c>
      <c r="G3669" s="122">
        <v>1.709293195E-4</v>
      </c>
      <c r="H3669" s="122">
        <v>1.9229547449999999E-4</v>
      </c>
      <c r="I3669" s="122">
        <v>2.4571088849999998E-4</v>
      </c>
      <c r="J3669" s="122">
        <v>3.0197513200000002E-4</v>
      </c>
      <c r="K3669" s="122">
        <v>3.41858639E-4</v>
      </c>
      <c r="L3669" s="122">
        <v>3.8850809950000001E-4</v>
      </c>
      <c r="M3669" s="122">
        <v>4.2981603449999999E-4</v>
      </c>
      <c r="N3669" s="122">
        <v>4.6838657249999999E-4</v>
      </c>
      <c r="O3669" s="122">
        <v>5.2465081599999998E-4</v>
      </c>
      <c r="P3669" s="122">
        <v>5.86256585E-4</v>
      </c>
      <c r="Q3669" s="122">
        <v>6.5516058650000005E-4</v>
      </c>
      <c r="R3669" s="122">
        <v>7.2876862949999995E-4</v>
      </c>
      <c r="S3669" s="122">
        <v>1.1861632405E-3</v>
      </c>
      <c r="T3669" s="122">
        <v>1.6540090805E-3</v>
      </c>
      <c r="U3669" s="122">
        <v>1.3700182794999999E-3</v>
      </c>
      <c r="V3669" s="122">
        <v>1.0916425369999999E-3</v>
      </c>
      <c r="W3669" s="122">
        <v>8.7220610700000005E-4</v>
      </c>
      <c r="X3669" s="122">
        <v>6.146719785E-4</v>
      </c>
      <c r="Y3669" s="122">
        <v>1.226506231E-3</v>
      </c>
      <c r="Z3669" s="122">
        <v>1.823467173E-3</v>
      </c>
      <c r="AA3669" s="122">
        <v>6.7839353665000001E-3</v>
      </c>
      <c r="AB3669" s="122">
        <v>5.5184694980000004E-3</v>
      </c>
      <c r="AC3669" s="122">
        <v>2.3703481235000001E-3</v>
      </c>
      <c r="AD3669" s="122">
        <v>2.3280651210000002E-3</v>
      </c>
      <c r="AE3669" s="122">
        <v>2.260291159E-3</v>
      </c>
      <c r="AF3669" s="122">
        <v>2.3134921349999998E-3</v>
      </c>
      <c r="AG3669" s="122">
        <v>2.4048432265E-3</v>
      </c>
      <c r="AH3669" s="122">
        <v>2.1672708325000001E-3</v>
      </c>
      <c r="AI3669" s="122">
        <v>2.1267450184999999E-3</v>
      </c>
      <c r="AJ3669" s="122">
        <v>2.0962726155000001E-3</v>
      </c>
      <c r="AK3669" s="122">
        <v>2.0892100474999998E-3</v>
      </c>
      <c r="AL3669" s="122">
        <v>0</v>
      </c>
    </row>
    <row r="3670" spans="1:38" hidden="1" x14ac:dyDescent="0.25">
      <c r="A3670" s="122" t="s">
        <v>2020</v>
      </c>
      <c r="B3670" s="122">
        <v>1</v>
      </c>
      <c r="C3670" s="122" t="s">
        <v>2210</v>
      </c>
      <c r="D3670" s="122" t="s">
        <v>475</v>
      </c>
      <c r="E3670" s="122">
        <v>67</v>
      </c>
      <c r="F3670" s="122">
        <v>1.0085724834999999E-3</v>
      </c>
      <c r="G3670" s="122">
        <v>1.1526542820000001E-3</v>
      </c>
      <c r="H3670" s="122">
        <v>1.2967360539999999E-3</v>
      </c>
      <c r="I3670" s="122">
        <v>1.6569405105000001E-3</v>
      </c>
      <c r="J3670" s="122">
        <v>2.0363558770000001E-3</v>
      </c>
      <c r="K3670" s="122">
        <v>2.3053085640000002E-3</v>
      </c>
      <c r="L3670" s="122">
        <v>2.6198871225000002E-3</v>
      </c>
      <c r="M3670" s="122">
        <v>2.8984452379999998E-3</v>
      </c>
      <c r="N3670" s="122">
        <v>3.1585440629999999E-3</v>
      </c>
      <c r="O3670" s="122">
        <v>3.5379594295E-3</v>
      </c>
      <c r="P3670" s="122">
        <v>3.9533952389999997E-3</v>
      </c>
      <c r="Q3670" s="122">
        <v>4.2034542740000003E-3</v>
      </c>
      <c r="R3670" s="122">
        <v>4.4803115929999996E-3</v>
      </c>
      <c r="S3670" s="122">
        <v>4.8686598710000004E-3</v>
      </c>
      <c r="T3670" s="122">
        <v>4.9683764825000001E-3</v>
      </c>
      <c r="U3670" s="122">
        <v>4.1799155430000002E-3</v>
      </c>
      <c r="V3670" s="122">
        <v>3.4097664744999999E-3</v>
      </c>
      <c r="W3670" s="122">
        <v>5.4287347475000004E-3</v>
      </c>
      <c r="X3670" s="122">
        <v>7.4257992600000001E-3</v>
      </c>
      <c r="Y3670" s="122">
        <v>6.0313341210000001E-3</v>
      </c>
      <c r="Z3670" s="122">
        <v>4.9479932389999998E-3</v>
      </c>
      <c r="AA3670" s="122">
        <v>3.1481931895E-3</v>
      </c>
      <c r="AB3670" s="122">
        <v>8.0859305839999993E-3</v>
      </c>
      <c r="AC3670" s="122">
        <v>4.5868413545E-3</v>
      </c>
      <c r="AD3670" s="122">
        <v>6.8556859185000003E-3</v>
      </c>
      <c r="AE3670" s="122">
        <v>9.1507134895000009E-3</v>
      </c>
      <c r="AF3670" s="122">
        <v>1.21686154275E-2</v>
      </c>
      <c r="AG3670" s="122">
        <v>1.28355437895E-2</v>
      </c>
      <c r="AH3670" s="122">
        <v>1.1686046346500001E-2</v>
      </c>
      <c r="AI3670" s="122">
        <v>1.15893576515E-2</v>
      </c>
      <c r="AJ3670" s="122">
        <v>1.1549235247E-2</v>
      </c>
      <c r="AK3670" s="122">
        <v>1.1583140036E-2</v>
      </c>
      <c r="AL3670" s="122">
        <v>0</v>
      </c>
    </row>
    <row r="3671" spans="1:38" hidden="1" x14ac:dyDescent="0.25">
      <c r="A3671" s="122" t="s">
        <v>2020</v>
      </c>
      <c r="B3671" s="122">
        <v>1</v>
      </c>
      <c r="C3671" s="122" t="s">
        <v>2210</v>
      </c>
      <c r="D3671" s="122" t="s">
        <v>2108</v>
      </c>
      <c r="E3671" s="122">
        <v>67</v>
      </c>
      <c r="F3671" s="122">
        <v>5.3219141749999996E-4</v>
      </c>
      <c r="G3671" s="122">
        <v>6.0821875150000003E-4</v>
      </c>
      <c r="H3671" s="122">
        <v>6.8424611199999999E-4</v>
      </c>
      <c r="I3671" s="122">
        <v>8.7431447350000001E-4</v>
      </c>
      <c r="J3671" s="122">
        <v>1.0745198005E-3</v>
      </c>
      <c r="K3671" s="122">
        <v>1.2164375030000001E-3</v>
      </c>
      <c r="L3671" s="122">
        <v>1.3824305615E-3</v>
      </c>
      <c r="M3671" s="122">
        <v>1.52941676E-3</v>
      </c>
      <c r="N3671" s="122">
        <v>1.666662592E-3</v>
      </c>
      <c r="O3671" s="122">
        <v>1.8668679189999999E-3</v>
      </c>
      <c r="P3671" s="122">
        <v>2.0860801060000001E-3</v>
      </c>
      <c r="Q3671" s="122">
        <v>2.7762545330000002E-3</v>
      </c>
      <c r="R3671" s="122">
        <v>3.4933766775E-3</v>
      </c>
      <c r="S3671" s="122">
        <v>4.5866457049999997E-3</v>
      </c>
      <c r="T3671" s="122">
        <v>5.569957302E-3</v>
      </c>
      <c r="U3671" s="122">
        <v>5.4279390849999998E-3</v>
      </c>
      <c r="V3671" s="122">
        <v>5.3230465730000004E-3</v>
      </c>
      <c r="W3671" s="122">
        <v>3.7957706685000001E-3</v>
      </c>
      <c r="X3671" s="122">
        <v>2.0663063625E-3</v>
      </c>
      <c r="Y3671" s="122">
        <v>5.8534223959999998E-3</v>
      </c>
      <c r="Z3671" s="122">
        <v>9.4938782075000006E-3</v>
      </c>
      <c r="AA3671" s="122">
        <v>9.5074858250000002E-4</v>
      </c>
      <c r="AB3671" s="122">
        <v>1.9541457617500001E-2</v>
      </c>
      <c r="AC3671" s="122">
        <v>8.1572833179999991E-3</v>
      </c>
      <c r="AD3671" s="122">
        <v>6.4467495255000002E-3</v>
      </c>
      <c r="AE3671" s="122">
        <v>4.5982182284999996E-3</v>
      </c>
      <c r="AF3671" s="122">
        <v>2.8405916040000001E-3</v>
      </c>
      <c r="AG3671" s="122">
        <v>2.9308580240000001E-3</v>
      </c>
      <c r="AH3671" s="122">
        <v>2.6274008795E-3</v>
      </c>
      <c r="AI3671" s="122">
        <v>2.5639617079999998E-3</v>
      </c>
      <c r="AJ3671" s="122">
        <v>2.5124333855000001E-3</v>
      </c>
      <c r="AK3671" s="122">
        <v>2.5372954999999999E-3</v>
      </c>
      <c r="AL3671" s="122">
        <v>0</v>
      </c>
    </row>
    <row r="3672" spans="1:38" hidden="1" x14ac:dyDescent="0.25">
      <c r="A3672" s="122" t="s">
        <v>2020</v>
      </c>
      <c r="B3672" s="122">
        <v>1</v>
      </c>
      <c r="C3672" s="122" t="s">
        <v>2210</v>
      </c>
      <c r="D3672" s="122" t="s">
        <v>2109</v>
      </c>
      <c r="E3672" s="122">
        <v>67</v>
      </c>
      <c r="F3672" s="122">
        <v>8.2956179025E-3</v>
      </c>
      <c r="G3672" s="122">
        <v>9.4807061704999997E-3</v>
      </c>
      <c r="H3672" s="122">
        <v>1.0665794438499999E-2</v>
      </c>
      <c r="I3672" s="122">
        <v>1.36285151085E-2</v>
      </c>
      <c r="J3672" s="122">
        <v>1.6749247567000001E-2</v>
      </c>
      <c r="K3672" s="122">
        <v>1.8961412314499999E-2</v>
      </c>
      <c r="L3672" s="122">
        <v>2.1548855063E-2</v>
      </c>
      <c r="M3672" s="122">
        <v>2.3840025718000001E-2</v>
      </c>
      <c r="N3672" s="122">
        <v>2.5979366795999999E-2</v>
      </c>
      <c r="O3672" s="122">
        <v>2.9100099254500002E-2</v>
      </c>
      <c r="P3672" s="122">
        <v>3.2517103753499997E-2</v>
      </c>
      <c r="Q3672" s="122">
        <v>4.0463916651500002E-2</v>
      </c>
      <c r="R3672" s="122">
        <v>4.8766281241999998E-2</v>
      </c>
      <c r="S3672" s="122">
        <v>5.0660036140499999E-2</v>
      </c>
      <c r="T3672" s="122">
        <v>4.9072432323499997E-2</v>
      </c>
      <c r="U3672" s="122">
        <v>5.31084800555E-2</v>
      </c>
      <c r="V3672" s="122">
        <v>5.7589889569999997E-2</v>
      </c>
      <c r="W3672" s="122">
        <v>5.2847786623500002E-2</v>
      </c>
      <c r="X3672" s="122">
        <v>4.6341201078499997E-2</v>
      </c>
      <c r="Y3672" s="122">
        <v>6.6649026877000001E-2</v>
      </c>
      <c r="Z3672" s="122">
        <v>8.7277868534499994E-2</v>
      </c>
      <c r="AA3672" s="122">
        <v>0.1413330666815</v>
      </c>
      <c r="AB3672" s="122">
        <v>2.8849306540500001E-2</v>
      </c>
      <c r="AC3672" s="122">
        <v>7.9844303237499997E-2</v>
      </c>
      <c r="AD3672" s="122">
        <v>8.0502068058500006E-2</v>
      </c>
      <c r="AE3672" s="122">
        <v>8.0368060155500007E-2</v>
      </c>
      <c r="AF3672" s="122">
        <v>8.4741971678000003E-2</v>
      </c>
      <c r="AG3672" s="122">
        <v>8.8181216408000002E-2</v>
      </c>
      <c r="AH3672" s="122">
        <v>7.9529054705999996E-2</v>
      </c>
      <c r="AI3672" s="122">
        <v>7.8102780344999997E-2</v>
      </c>
      <c r="AJ3672" s="122">
        <v>7.7046597881999995E-2</v>
      </c>
      <c r="AK3672" s="122">
        <v>7.7079844728999994E-2</v>
      </c>
      <c r="AL3672" s="122">
        <v>0</v>
      </c>
    </row>
    <row r="3673" spans="1:38" hidden="1" x14ac:dyDescent="0.25">
      <c r="A3673" s="122" t="s">
        <v>2020</v>
      </c>
      <c r="B3673" s="122">
        <v>1</v>
      </c>
      <c r="C3673" s="122" t="s">
        <v>2210</v>
      </c>
      <c r="D3673" s="122" t="s">
        <v>2110</v>
      </c>
      <c r="E3673" s="122">
        <v>67</v>
      </c>
      <c r="F3673" s="122">
        <v>7.2994793249999996E-4</v>
      </c>
      <c r="G3673" s="122">
        <v>8.3422620100000004E-4</v>
      </c>
      <c r="H3673" s="122">
        <v>9.3850449600000002E-4</v>
      </c>
      <c r="I3673" s="122">
        <v>1.1992001805E-3</v>
      </c>
      <c r="J3673" s="122">
        <v>1.4737996465E-3</v>
      </c>
      <c r="K3673" s="122">
        <v>1.6684524285E-3</v>
      </c>
      <c r="L3673" s="122">
        <v>1.8961266484999999E-3</v>
      </c>
      <c r="M3673" s="122">
        <v>2.0977313345E-3</v>
      </c>
      <c r="N3673" s="122">
        <v>2.2859762045000002E-3</v>
      </c>
      <c r="O3673" s="122">
        <v>2.5605756705E-3</v>
      </c>
      <c r="P3673" s="122">
        <v>2.861244697E-3</v>
      </c>
      <c r="Q3673" s="122">
        <v>2.2528567694999999E-3</v>
      </c>
      <c r="R3673" s="122">
        <v>1.64575388E-3</v>
      </c>
      <c r="S3673" s="122">
        <v>2.1019164795000001E-3</v>
      </c>
      <c r="T3673" s="122">
        <v>2.497703758E-3</v>
      </c>
      <c r="U3673" s="122">
        <v>2.4937551785000002E-3</v>
      </c>
      <c r="V3673" s="122">
        <v>2.5077910094999998E-3</v>
      </c>
      <c r="W3673" s="122">
        <v>3.9211525300000003E-3</v>
      </c>
      <c r="X3673" s="122">
        <v>5.3158361084999998E-3</v>
      </c>
      <c r="Y3673" s="122">
        <v>5.8464997480000003E-3</v>
      </c>
      <c r="Z3673" s="122">
        <v>6.5144763969999997E-3</v>
      </c>
      <c r="AA3673" s="122">
        <v>2.7119779350000001E-3</v>
      </c>
      <c r="AB3673" s="122">
        <v>3.9901911249999996E-3</v>
      </c>
      <c r="AC3673" s="122">
        <v>6.0024281329999997E-3</v>
      </c>
      <c r="AD3673" s="122">
        <v>4.6448967860000002E-3</v>
      </c>
      <c r="AE3673" s="122">
        <v>3.182646184E-3</v>
      </c>
      <c r="AF3673" s="122">
        <v>1.7667309379999999E-3</v>
      </c>
      <c r="AG3673" s="122">
        <v>2.4544596270000001E-3</v>
      </c>
      <c r="AH3673" s="122">
        <v>2.6048200175E-3</v>
      </c>
      <c r="AI3673" s="122">
        <v>2.9599310414999999E-3</v>
      </c>
      <c r="AJ3673" s="122">
        <v>3.3349403590000001E-3</v>
      </c>
      <c r="AK3673" s="122">
        <v>3.3382556414999999E-3</v>
      </c>
      <c r="AL3673" s="122">
        <v>0</v>
      </c>
    </row>
    <row r="3674" spans="1:38" hidden="1" x14ac:dyDescent="0.25">
      <c r="A3674" s="122" t="s">
        <v>2020</v>
      </c>
      <c r="B3674" s="122">
        <v>1</v>
      </c>
      <c r="C3674" s="122" t="s">
        <v>2210</v>
      </c>
      <c r="D3674" s="122" t="s">
        <v>2111</v>
      </c>
      <c r="E3674" s="122">
        <v>67</v>
      </c>
      <c r="F3674" s="122">
        <v>1.1148778959999999E-3</v>
      </c>
      <c r="G3674" s="122">
        <v>1.2741461554999999E-3</v>
      </c>
      <c r="H3674" s="122">
        <v>1.4334144415E-3</v>
      </c>
      <c r="I3674" s="122">
        <v>1.8315851035E-3</v>
      </c>
      <c r="J3674" s="122">
        <v>2.2509915405000002E-3</v>
      </c>
      <c r="K3674" s="122">
        <v>2.5482923374999999E-3</v>
      </c>
      <c r="L3674" s="122">
        <v>2.8960280405000002E-3</v>
      </c>
      <c r="M3674" s="122">
        <v>3.2039466985000001E-3</v>
      </c>
      <c r="N3674" s="122">
        <v>3.491460436E-3</v>
      </c>
      <c r="O3674" s="122">
        <v>3.9108668730000002E-3</v>
      </c>
      <c r="P3674" s="122">
        <v>4.3700904080000002E-3</v>
      </c>
      <c r="Q3674" s="122">
        <v>5.3913730865000004E-3</v>
      </c>
      <c r="R3674" s="122">
        <v>6.4593678185000001E-3</v>
      </c>
      <c r="S3674" s="122">
        <v>8.1889422320000002E-3</v>
      </c>
      <c r="T3674" s="122">
        <v>9.6726981934999994E-3</v>
      </c>
      <c r="U3674" s="122">
        <v>8.8613546895000006E-3</v>
      </c>
      <c r="V3674" s="122">
        <v>8.1018503794999999E-3</v>
      </c>
      <c r="W3674" s="122">
        <v>6.8239254034999997E-3</v>
      </c>
      <c r="X3674" s="122">
        <v>5.2758404004999999E-3</v>
      </c>
      <c r="Y3674" s="122">
        <v>7.4900474764999997E-3</v>
      </c>
      <c r="Z3674" s="122">
        <v>9.7462644195E-3</v>
      </c>
      <c r="AA3674" s="122">
        <v>3.4207395415000001E-3</v>
      </c>
      <c r="AB3674" s="122">
        <v>2.15960875235E-2</v>
      </c>
      <c r="AC3674" s="122">
        <v>9.1023460074999996E-3</v>
      </c>
      <c r="AD3674" s="122">
        <v>6.4948140595000002E-3</v>
      </c>
      <c r="AE3674" s="122">
        <v>3.7108486360000002E-3</v>
      </c>
      <c r="AF3674" s="122">
        <v>8.8301227700000005E-4</v>
      </c>
      <c r="AG3674" s="122">
        <v>9.1787909549999997E-4</v>
      </c>
      <c r="AH3674" s="122">
        <v>8.2720261450000001E-4</v>
      </c>
      <c r="AI3674" s="122">
        <v>8.1173474999999998E-4</v>
      </c>
      <c r="AJ3674" s="122">
        <v>8.0010405900000003E-4</v>
      </c>
      <c r="AK3674" s="122">
        <v>8.0923993399999996E-4</v>
      </c>
      <c r="AL3674" s="122">
        <v>0</v>
      </c>
    </row>
    <row r="3675" spans="1:38" hidden="1" x14ac:dyDescent="0.25">
      <c r="A3675" s="122" t="s">
        <v>2020</v>
      </c>
      <c r="B3675" s="122">
        <v>1</v>
      </c>
      <c r="C3675" s="122" t="s">
        <v>2210</v>
      </c>
      <c r="D3675" s="122" t="s">
        <v>2112</v>
      </c>
      <c r="E3675" s="122">
        <v>67</v>
      </c>
      <c r="F3675" s="122">
        <v>3.0994668445000002E-2</v>
      </c>
      <c r="G3675" s="122">
        <v>3.5422478238000002E-2</v>
      </c>
      <c r="H3675" s="122">
        <v>3.9850288004500002E-2</v>
      </c>
      <c r="I3675" s="122">
        <v>5.0919812460500001E-2</v>
      </c>
      <c r="J3675" s="122">
        <v>6.2579711548500006E-2</v>
      </c>
      <c r="K3675" s="122">
        <v>7.0844956476000004E-2</v>
      </c>
      <c r="L3675" s="122">
        <v>8.0512341154499997E-2</v>
      </c>
      <c r="M3675" s="122">
        <v>8.9072773398000002E-2</v>
      </c>
      <c r="N3675" s="122">
        <v>9.706592939E-2</v>
      </c>
      <c r="O3675" s="122">
        <v>0.108725828478</v>
      </c>
      <c r="P3675" s="122">
        <v>0.12149268002749999</v>
      </c>
      <c r="Q3675" s="122">
        <v>0.105450308592</v>
      </c>
      <c r="R3675" s="122">
        <v>8.9687125309500002E-2</v>
      </c>
      <c r="S3675" s="122">
        <v>0.1032918855</v>
      </c>
      <c r="T3675" s="122">
        <v>0.1119677754345</v>
      </c>
      <c r="U3675" s="122">
        <v>0.105998504764</v>
      </c>
      <c r="V3675" s="122">
        <v>0.1007058692465</v>
      </c>
      <c r="W3675" s="122">
        <v>8.7222425313999999E-2</v>
      </c>
      <c r="X3675" s="122">
        <v>7.0467104794999999E-2</v>
      </c>
      <c r="Y3675" s="122">
        <v>7.80504224665E-2</v>
      </c>
      <c r="Z3675" s="122">
        <v>8.7423313651999998E-2</v>
      </c>
      <c r="AA3675" s="122">
        <v>4.6050310949499997E-2</v>
      </c>
      <c r="AB3675" s="122">
        <v>5.4267698811500002E-2</v>
      </c>
      <c r="AC3675" s="122">
        <v>6.4331982469999993E-2</v>
      </c>
      <c r="AD3675" s="122">
        <v>6.3068919303500004E-2</v>
      </c>
      <c r="AE3675" s="122">
        <v>6.1110313048500002E-2</v>
      </c>
      <c r="AF3675" s="122">
        <v>6.24109899705E-2</v>
      </c>
      <c r="AG3675" s="122">
        <v>6.2159578693500001E-2</v>
      </c>
      <c r="AH3675" s="122">
        <v>5.4292494490499998E-2</v>
      </c>
      <c r="AI3675" s="122">
        <v>5.1502613657500002E-2</v>
      </c>
      <c r="AJ3675" s="122">
        <v>4.8930235894000002E-2</v>
      </c>
      <c r="AK3675" s="122">
        <v>4.8242099873499998E-2</v>
      </c>
      <c r="AL3675" s="122">
        <v>0</v>
      </c>
    </row>
    <row r="3676" spans="1:38" hidden="1" x14ac:dyDescent="0.25">
      <c r="A3676" s="122" t="s">
        <v>2020</v>
      </c>
      <c r="B3676" s="122">
        <v>1</v>
      </c>
      <c r="C3676" s="122" t="s">
        <v>2210</v>
      </c>
      <c r="D3676" s="122" t="s">
        <v>2113</v>
      </c>
      <c r="E3676" s="122">
        <v>67</v>
      </c>
      <c r="F3676" s="122">
        <v>7.1432246454999999E-3</v>
      </c>
      <c r="G3676" s="122">
        <v>8.1636852940000001E-3</v>
      </c>
      <c r="H3676" s="122">
        <v>9.1841459689999995E-3</v>
      </c>
      <c r="I3676" s="122">
        <v>1.17352976035E-2</v>
      </c>
      <c r="J3676" s="122">
        <v>1.4422510679E-2</v>
      </c>
      <c r="K3676" s="122">
        <v>1.6327370588E-2</v>
      </c>
      <c r="L3676" s="122">
        <v>1.8555376373000001E-2</v>
      </c>
      <c r="M3676" s="122">
        <v>2.0528266975999999E-2</v>
      </c>
      <c r="N3676" s="122">
        <v>2.2370419590499999E-2</v>
      </c>
      <c r="O3676" s="122">
        <v>2.5057632666000001E-2</v>
      </c>
      <c r="P3676" s="122">
        <v>2.7999960896999999E-2</v>
      </c>
      <c r="Q3676" s="122">
        <v>3.6949346069000001E-2</v>
      </c>
      <c r="R3676" s="122">
        <v>4.6253219806499997E-2</v>
      </c>
      <c r="S3676" s="122">
        <v>5.2627383871000001E-2</v>
      </c>
      <c r="T3676" s="122">
        <v>5.6366159664500003E-2</v>
      </c>
      <c r="U3676" s="122">
        <v>5.1141142262500001E-2</v>
      </c>
      <c r="V3676" s="122">
        <v>4.6207090832499999E-2</v>
      </c>
      <c r="W3676" s="122">
        <v>4.7185180339499998E-2</v>
      </c>
      <c r="X3676" s="122">
        <v>4.6919262141E-2</v>
      </c>
      <c r="Y3676" s="122">
        <v>3.5409489262999999E-2</v>
      </c>
      <c r="Z3676" s="122">
        <v>2.6016298627000001E-2</v>
      </c>
      <c r="AA3676" s="122">
        <v>4.5532257706000001E-2</v>
      </c>
      <c r="AB3676" s="122">
        <v>5.3242834048499998E-2</v>
      </c>
      <c r="AC3676" s="122">
        <v>2.3722549813499999E-2</v>
      </c>
      <c r="AD3676" s="122">
        <v>1.8691482731499998E-2</v>
      </c>
      <c r="AE3676" s="122">
        <v>1.3257281352E-2</v>
      </c>
      <c r="AF3676" s="122">
        <v>8.0756769654999998E-3</v>
      </c>
      <c r="AG3676" s="122">
        <v>9.7070146865000009E-3</v>
      </c>
      <c r="AH3676" s="122">
        <v>9.5823820595000008E-3</v>
      </c>
      <c r="AI3676" s="122">
        <v>1.02608446525E-2</v>
      </c>
      <c r="AJ3676" s="122">
        <v>1.1000355666499999E-2</v>
      </c>
      <c r="AK3676" s="122">
        <v>1.1010201688500001E-2</v>
      </c>
      <c r="AL3676" s="122">
        <v>0</v>
      </c>
    </row>
    <row r="3677" spans="1:38" hidden="1" x14ac:dyDescent="0.25">
      <c r="A3677" s="122" t="s">
        <v>2020</v>
      </c>
      <c r="B3677" s="122">
        <v>1</v>
      </c>
      <c r="C3677" s="122" t="s">
        <v>2210</v>
      </c>
      <c r="D3677" s="122" t="s">
        <v>2114</v>
      </c>
      <c r="E3677" s="122">
        <v>67</v>
      </c>
      <c r="F3677" s="122">
        <v>8.9861288E-5</v>
      </c>
      <c r="G3677" s="122">
        <v>1.026986035E-4</v>
      </c>
      <c r="H3677" s="122">
        <v>1.155359455E-4</v>
      </c>
      <c r="I3677" s="122">
        <v>1.4762924749999999E-4</v>
      </c>
      <c r="J3677" s="122">
        <v>1.8143421100000001E-4</v>
      </c>
      <c r="K3677" s="122">
        <v>2.053972335E-4</v>
      </c>
      <c r="L3677" s="122">
        <v>2.3342538250000001E-4</v>
      </c>
      <c r="M3677" s="122">
        <v>2.5824422250000001E-4</v>
      </c>
      <c r="N3677" s="122">
        <v>2.8141836650000002E-4</v>
      </c>
      <c r="O3677" s="122">
        <v>3.1522332999999998E-4</v>
      </c>
      <c r="P3677" s="122">
        <v>3.5223762900000002E-4</v>
      </c>
      <c r="Q3677" s="122">
        <v>4.4537802700000002E-4</v>
      </c>
      <c r="R3677" s="122">
        <v>5.4253179700000003E-4</v>
      </c>
      <c r="S3677" s="122">
        <v>1.3704620219999999E-3</v>
      </c>
      <c r="T3677" s="122">
        <v>2.2771424029999999E-3</v>
      </c>
      <c r="U3677" s="122">
        <v>2.243243921E-3</v>
      </c>
      <c r="V3677" s="122">
        <v>2.225063914E-3</v>
      </c>
      <c r="W3677" s="122">
        <v>3.0850784309999998E-3</v>
      </c>
      <c r="X3677" s="122">
        <v>3.9143748105000004E-3</v>
      </c>
      <c r="Y3677" s="122">
        <v>9.6807355375000004E-3</v>
      </c>
      <c r="Z3677" s="122">
        <v>1.5247913651999999E-2</v>
      </c>
      <c r="AA3677" s="122">
        <v>1.671955914E-3</v>
      </c>
      <c r="AB3677" s="122">
        <v>3.7569042262000002E-2</v>
      </c>
      <c r="AC3677" s="122">
        <v>1.5790423639499999E-2</v>
      </c>
      <c r="AD3677" s="122">
        <v>1.1295369089500001E-2</v>
      </c>
      <c r="AE3677" s="122">
        <v>6.4951562274999999E-3</v>
      </c>
      <c r="AF3677" s="122">
        <v>1.6247425599999999E-3</v>
      </c>
      <c r="AG3677" s="122">
        <v>1.688897523E-3</v>
      </c>
      <c r="AH3677" s="122">
        <v>1.522052781E-3</v>
      </c>
      <c r="AI3677" s="122">
        <v>1.4935919135000001E-3</v>
      </c>
      <c r="AJ3677" s="122">
        <v>1.4721914410000001E-3</v>
      </c>
      <c r="AK3677" s="122">
        <v>1.4839914139999999E-3</v>
      </c>
      <c r="AL3677" s="122">
        <v>0</v>
      </c>
    </row>
    <row r="3678" spans="1:38" hidden="1" x14ac:dyDescent="0.25">
      <c r="A3678" s="122" t="s">
        <v>2020</v>
      </c>
      <c r="B3678" s="122">
        <v>1</v>
      </c>
      <c r="C3678" s="122" t="s">
        <v>2210</v>
      </c>
      <c r="D3678" s="122" t="s">
        <v>2115</v>
      </c>
      <c r="E3678" s="122">
        <v>67</v>
      </c>
      <c r="F3678" s="122">
        <v>4.2051379249999996E-3</v>
      </c>
      <c r="G3678" s="122">
        <v>4.8058719104999998E-3</v>
      </c>
      <c r="H3678" s="122">
        <v>5.4066059225000001E-3</v>
      </c>
      <c r="I3678" s="122">
        <v>6.9084408729999996E-3</v>
      </c>
      <c r="J3678" s="122">
        <v>8.4903737165000007E-3</v>
      </c>
      <c r="K3678" s="122">
        <v>9.6117438474999997E-3</v>
      </c>
      <c r="L3678" s="122">
        <v>1.0923346375E-2</v>
      </c>
      <c r="M3678" s="122">
        <v>1.2084765426E-2</v>
      </c>
      <c r="N3678" s="122">
        <v>1.3169220447499999E-2</v>
      </c>
      <c r="O3678" s="122">
        <v>1.4751153291E-2</v>
      </c>
      <c r="P3678" s="122">
        <v>1.6483269610999999E-2</v>
      </c>
      <c r="Q3678" s="122">
        <v>2.0223510774999998E-2</v>
      </c>
      <c r="R3678" s="122">
        <v>2.4137375539999999E-2</v>
      </c>
      <c r="S3678" s="122">
        <v>2.6124037477500001E-2</v>
      </c>
      <c r="T3678" s="122">
        <v>2.6540349297500002E-2</v>
      </c>
      <c r="U3678" s="122">
        <v>2.5101299657499999E-2</v>
      </c>
      <c r="V3678" s="122">
        <v>2.3822097090000001E-2</v>
      </c>
      <c r="W3678" s="122">
        <v>2.85259050455E-2</v>
      </c>
      <c r="X3678" s="122">
        <v>3.2739140072000003E-2</v>
      </c>
      <c r="Y3678" s="122">
        <v>3.3160621326500002E-2</v>
      </c>
      <c r="Z3678" s="122">
        <v>3.45868126365E-2</v>
      </c>
      <c r="AA3678" s="122">
        <v>1.62243001895E-2</v>
      </c>
      <c r="AB3678" s="122">
        <v>1.2089813861499999E-2</v>
      </c>
      <c r="AC3678" s="122">
        <v>5.6273453946000002E-2</v>
      </c>
      <c r="AD3678" s="122">
        <v>4.1443123000999997E-2</v>
      </c>
      <c r="AE3678" s="122">
        <v>2.5563472483500001E-2</v>
      </c>
      <c r="AF3678" s="122">
        <v>9.6808755370000003E-3</v>
      </c>
      <c r="AG3678" s="122">
        <v>2.0074049529499999E-2</v>
      </c>
      <c r="AH3678" s="122">
        <v>2.44547694585E-2</v>
      </c>
      <c r="AI3678" s="122">
        <v>3.0539248985E-2</v>
      </c>
      <c r="AJ3678" s="122">
        <v>3.6863772374999999E-2</v>
      </c>
      <c r="AK3678" s="122">
        <v>3.6970021263000002E-2</v>
      </c>
      <c r="AL3678" s="122">
        <v>0</v>
      </c>
    </row>
    <row r="3679" spans="1:38" hidden="1" x14ac:dyDescent="0.25">
      <c r="A3679" s="122" t="s">
        <v>2020</v>
      </c>
      <c r="B3679" s="122">
        <v>1</v>
      </c>
      <c r="C3679" s="122" t="s">
        <v>2210</v>
      </c>
      <c r="D3679" s="122" t="s">
        <v>2116</v>
      </c>
      <c r="E3679" s="122">
        <v>67</v>
      </c>
      <c r="F3679" s="122">
        <v>9.0990779215000001E-3</v>
      </c>
      <c r="G3679" s="122">
        <v>1.03989461695E-2</v>
      </c>
      <c r="H3679" s="122">
        <v>1.1698814444E-2</v>
      </c>
      <c r="I3679" s="122">
        <v>1.4948485143499999E-2</v>
      </c>
      <c r="J3679" s="122">
        <v>1.8371471593499999E-2</v>
      </c>
      <c r="K3679" s="122">
        <v>2.07978923655E-2</v>
      </c>
      <c r="L3679" s="122">
        <v>2.3635938087999998E-2</v>
      </c>
      <c r="M3679" s="122">
        <v>2.6149016748499999E-2</v>
      </c>
      <c r="N3679" s="122">
        <v>2.84955606375E-2</v>
      </c>
      <c r="O3679" s="122">
        <v>3.1918547087499999E-2</v>
      </c>
      <c r="P3679" s="122">
        <v>3.5666500599500002E-2</v>
      </c>
      <c r="Q3679" s="122">
        <v>3.8349847404500002E-2</v>
      </c>
      <c r="R3679" s="122">
        <v>4.1284766818499997E-2</v>
      </c>
      <c r="S3679" s="122">
        <v>4.6472839219000001E-2</v>
      </c>
      <c r="T3679" s="122">
        <v>4.92356096775E-2</v>
      </c>
      <c r="U3679" s="122">
        <v>5.6219988711999999E-2</v>
      </c>
      <c r="V3679" s="122">
        <v>6.3716864841000004E-2</v>
      </c>
      <c r="W3679" s="122">
        <v>8.6183673941500005E-2</v>
      </c>
      <c r="X3679" s="122">
        <v>0.1076932696785</v>
      </c>
      <c r="Y3679" s="122">
        <v>6.8238365437000001E-2</v>
      </c>
      <c r="Z3679" s="122">
        <v>3.4369889254499998E-2</v>
      </c>
      <c r="AA3679" s="122">
        <v>2.7232951230499999E-2</v>
      </c>
      <c r="AB3679" s="122">
        <v>4.6237453339999998E-2</v>
      </c>
      <c r="AC3679" s="122">
        <v>4.1888952031499997E-2</v>
      </c>
      <c r="AD3679" s="122">
        <v>2.9429811433000001E-2</v>
      </c>
      <c r="AE3679" s="122">
        <v>1.6143970898500001E-2</v>
      </c>
      <c r="AF3679" s="122">
        <v>2.5607355714999998E-3</v>
      </c>
      <c r="AG3679" s="122">
        <v>2.7093706795000001E-3</v>
      </c>
      <c r="AH3679" s="122">
        <v>2.4719229944999998E-3</v>
      </c>
      <c r="AI3679" s="122">
        <v>2.4567539174999999E-3</v>
      </c>
      <c r="AJ3679" s="122">
        <v>2.4536524105000001E-3</v>
      </c>
      <c r="AK3679" s="122">
        <v>2.4532137029999999E-3</v>
      </c>
      <c r="AL3679" s="122">
        <v>0</v>
      </c>
    </row>
    <row r="3680" spans="1:38" hidden="1" x14ac:dyDescent="0.25">
      <c r="A3680" s="122" t="s">
        <v>2020</v>
      </c>
      <c r="B3680" s="122">
        <v>1</v>
      </c>
      <c r="C3680" s="122" t="s">
        <v>2210</v>
      </c>
      <c r="D3680" s="122" t="s">
        <v>2138</v>
      </c>
      <c r="E3680" s="122">
        <v>67</v>
      </c>
      <c r="F3680" s="122">
        <v>3.1156023499999999E-5</v>
      </c>
      <c r="G3680" s="122">
        <v>3.5606884000000002E-5</v>
      </c>
      <c r="H3680" s="122">
        <v>4.0057744499999999E-5</v>
      </c>
      <c r="I3680" s="122">
        <v>5.1184909000000003E-5</v>
      </c>
      <c r="J3680" s="122">
        <v>6.2905487999999996E-5</v>
      </c>
      <c r="K3680" s="122">
        <v>7.1213768000000005E-5</v>
      </c>
      <c r="L3680" s="122">
        <v>8.0931477000000006E-5</v>
      </c>
      <c r="M3680" s="122">
        <v>8.9536477499999994E-5</v>
      </c>
      <c r="N3680" s="122">
        <v>9.7571251000000005E-5</v>
      </c>
      <c r="O3680" s="122">
        <v>1.092918565E-4</v>
      </c>
      <c r="P3680" s="122">
        <v>1.221251705E-4</v>
      </c>
      <c r="Q3680" s="122">
        <v>1.4026858099999999E-4</v>
      </c>
      <c r="R3680" s="122">
        <v>1.5947885500000001E-4</v>
      </c>
      <c r="S3680" s="122">
        <v>1.72847416E-4</v>
      </c>
      <c r="T3680" s="122">
        <v>1.7587575649999999E-4</v>
      </c>
      <c r="U3680" s="122">
        <v>1.7325760949999999E-4</v>
      </c>
      <c r="V3680" s="122">
        <v>1.71853454E-4</v>
      </c>
      <c r="W3680" s="122">
        <v>2.6245361499999998E-4</v>
      </c>
      <c r="X3680" s="122">
        <v>3.5154923850000001E-4</v>
      </c>
      <c r="Y3680" s="122">
        <v>3.5897602250000002E-4</v>
      </c>
      <c r="Z3680" s="122">
        <v>3.7702922699999999E-4</v>
      </c>
      <c r="AA3680" s="122">
        <v>6.0926391150000001E-4</v>
      </c>
      <c r="AB3680" s="122">
        <v>8.87709402E-4</v>
      </c>
      <c r="AC3680" s="122">
        <v>3.6971199399999998E-4</v>
      </c>
      <c r="AD3680" s="122">
        <v>1.5088749405E-3</v>
      </c>
      <c r="AE3680" s="122">
        <v>2.6808671205000001E-3</v>
      </c>
      <c r="AF3680" s="122">
        <v>4.1099670174999997E-3</v>
      </c>
      <c r="AG3680" s="122">
        <v>4.2892048025000001E-3</v>
      </c>
      <c r="AH3680" s="122">
        <v>3.8762532885E-3</v>
      </c>
      <c r="AI3680" s="122">
        <v>3.8148478594999999E-3</v>
      </c>
      <c r="AJ3680" s="122">
        <v>3.7716377015E-3</v>
      </c>
      <c r="AK3680" s="122">
        <v>3.7577283815000001E-3</v>
      </c>
      <c r="AL3680" s="122">
        <v>0</v>
      </c>
    </row>
    <row r="3681" spans="1:38" hidden="1" x14ac:dyDescent="0.25">
      <c r="A3681" s="122" t="s">
        <v>2020</v>
      </c>
      <c r="B3681" s="122">
        <v>1</v>
      </c>
      <c r="C3681" s="122" t="s">
        <v>2210</v>
      </c>
      <c r="D3681" s="122" t="s">
        <v>2172</v>
      </c>
      <c r="E3681" s="122">
        <v>67</v>
      </c>
      <c r="F3681" s="122">
        <v>0</v>
      </c>
      <c r="G3681" s="122">
        <v>0</v>
      </c>
      <c r="H3681" s="122">
        <v>0</v>
      </c>
      <c r="I3681" s="122">
        <v>0</v>
      </c>
      <c r="J3681" s="122">
        <v>0</v>
      </c>
      <c r="K3681" s="122">
        <v>0</v>
      </c>
      <c r="L3681" s="122">
        <v>0</v>
      </c>
      <c r="M3681" s="122">
        <v>0</v>
      </c>
      <c r="N3681" s="122">
        <v>0</v>
      </c>
      <c r="O3681" s="122">
        <v>0</v>
      </c>
      <c r="P3681" s="122">
        <v>0</v>
      </c>
      <c r="Q3681" s="122">
        <v>0</v>
      </c>
      <c r="R3681" s="122">
        <v>0</v>
      </c>
      <c r="S3681" s="122">
        <v>0</v>
      </c>
      <c r="T3681" s="122">
        <v>0</v>
      </c>
      <c r="U3681" s="122">
        <v>0</v>
      </c>
      <c r="V3681" s="122">
        <v>0</v>
      </c>
      <c r="W3681" s="122">
        <v>0</v>
      </c>
      <c r="X3681" s="122">
        <v>0</v>
      </c>
      <c r="Y3681" s="122">
        <v>0</v>
      </c>
      <c r="Z3681" s="122">
        <v>0</v>
      </c>
      <c r="AA3681" s="122">
        <v>0</v>
      </c>
      <c r="AB3681" s="122">
        <v>0</v>
      </c>
      <c r="AC3681" s="122">
        <v>0</v>
      </c>
      <c r="AD3681" s="122">
        <v>0</v>
      </c>
      <c r="AE3681" s="122">
        <v>0</v>
      </c>
      <c r="AF3681" s="122">
        <v>0</v>
      </c>
      <c r="AG3681" s="122">
        <v>0</v>
      </c>
      <c r="AH3681" s="122">
        <v>0</v>
      </c>
      <c r="AI3681" s="122">
        <v>0</v>
      </c>
      <c r="AJ3681" s="122">
        <v>0</v>
      </c>
      <c r="AK3681" s="122">
        <v>0</v>
      </c>
      <c r="AL3681" s="122">
        <v>0</v>
      </c>
    </row>
    <row r="3682" spans="1:38" hidden="1" x14ac:dyDescent="0.25">
      <c r="A3682" s="122" t="s">
        <v>2020</v>
      </c>
      <c r="B3682" s="122">
        <v>1</v>
      </c>
      <c r="C3682" s="122" t="s">
        <v>2210</v>
      </c>
      <c r="D3682" s="122" t="s">
        <v>2117</v>
      </c>
      <c r="E3682" s="122">
        <v>67</v>
      </c>
      <c r="F3682" s="122">
        <v>8.8897891099999995E-4</v>
      </c>
      <c r="G3682" s="122">
        <v>1.0159758945E-3</v>
      </c>
      <c r="H3682" s="122">
        <v>1.1429728780000001E-3</v>
      </c>
      <c r="I3682" s="122">
        <v>1.4604653500000001E-3</v>
      </c>
      <c r="J3682" s="122">
        <v>1.7948907654999999E-3</v>
      </c>
      <c r="K3682" s="122">
        <v>2.0319518155000002E-3</v>
      </c>
      <c r="L3682" s="122">
        <v>2.3092285499999999E-3</v>
      </c>
      <c r="M3682" s="122">
        <v>2.5547560850000001E-3</v>
      </c>
      <c r="N3682" s="122">
        <v>2.7840131499999999E-3</v>
      </c>
      <c r="O3682" s="122">
        <v>3.1184385655E-3</v>
      </c>
      <c r="P3682" s="122">
        <v>3.4846132070000002E-3</v>
      </c>
      <c r="Q3682" s="122">
        <v>2.7127384849999999E-3</v>
      </c>
      <c r="R3682" s="122">
        <v>1.9417189710000001E-3</v>
      </c>
      <c r="S3682" s="122">
        <v>2.1679026984999998E-3</v>
      </c>
      <c r="T3682" s="122">
        <v>2.2774237004999998E-3</v>
      </c>
      <c r="U3682" s="122">
        <v>2.2237234379999999E-3</v>
      </c>
      <c r="V3682" s="122">
        <v>2.185300717E-3</v>
      </c>
      <c r="W3682" s="122">
        <v>2.2939132460000002E-3</v>
      </c>
      <c r="X3682" s="122">
        <v>2.3459308645000002E-3</v>
      </c>
      <c r="Y3682" s="122">
        <v>2.8095214139999998E-3</v>
      </c>
      <c r="Z3682" s="122">
        <v>3.3208944845E-3</v>
      </c>
      <c r="AA3682" s="122">
        <v>2.5938576299999998E-3</v>
      </c>
      <c r="AB3682" s="122">
        <v>5.9835886205000001E-3</v>
      </c>
      <c r="AC3682" s="122">
        <v>2.162456021E-3</v>
      </c>
      <c r="AD3682" s="122">
        <v>4.9202741594999997E-3</v>
      </c>
      <c r="AE3682" s="122">
        <v>7.7446654655000001E-3</v>
      </c>
      <c r="AF3682" s="122">
        <v>1.12608788095E-2</v>
      </c>
      <c r="AG3682" s="122">
        <v>1.510045101E-2</v>
      </c>
      <c r="AH3682" s="122">
        <v>1.5766802255E-2</v>
      </c>
      <c r="AI3682" s="122">
        <v>1.7690434445999999E-2</v>
      </c>
      <c r="AJ3682" s="122">
        <v>1.9730139128E-2</v>
      </c>
      <c r="AK3682" s="122">
        <v>1.9754357372E-2</v>
      </c>
      <c r="AL3682" s="122">
        <v>0</v>
      </c>
    </row>
    <row r="3683" spans="1:38" hidden="1" x14ac:dyDescent="0.25">
      <c r="A3683" s="122" t="s">
        <v>2020</v>
      </c>
      <c r="B3683" s="122">
        <v>1</v>
      </c>
      <c r="C3683" s="122" t="s">
        <v>2210</v>
      </c>
      <c r="D3683" s="122" t="s">
        <v>2118</v>
      </c>
      <c r="E3683" s="122">
        <v>67</v>
      </c>
      <c r="F3683" s="122">
        <v>3.2976742040000001E-3</v>
      </c>
      <c r="G3683" s="122">
        <v>3.7687705339999999E-3</v>
      </c>
      <c r="H3683" s="122">
        <v>4.2398668375E-3</v>
      </c>
      <c r="I3683" s="122">
        <v>5.4176076359999997E-3</v>
      </c>
      <c r="J3683" s="122">
        <v>6.6581612785000001E-3</v>
      </c>
      <c r="K3683" s="122">
        <v>7.5375410679999998E-3</v>
      </c>
      <c r="L3683" s="122">
        <v>8.5661013620000007E-3</v>
      </c>
      <c r="M3683" s="122">
        <v>9.4768875735000008E-3</v>
      </c>
      <c r="N3683" s="122">
        <v>1.0327318497999999E-2</v>
      </c>
      <c r="O3683" s="122">
        <v>1.1567872114E-2</v>
      </c>
      <c r="P3683" s="122">
        <v>1.2926199839000001E-2</v>
      </c>
      <c r="Q3683" s="122">
        <v>1.6695717778999999E-2</v>
      </c>
      <c r="R3683" s="122">
        <v>2.0620581077499998E-2</v>
      </c>
      <c r="S3683" s="122">
        <v>1.815515954E-2</v>
      </c>
      <c r="T3683" s="122">
        <v>1.3742099011E-2</v>
      </c>
      <c r="U3683" s="122">
        <v>1.6673126847000001E-2</v>
      </c>
      <c r="V3683" s="122">
        <v>1.9769156244E-2</v>
      </c>
      <c r="W3683" s="122">
        <v>2.0665521314500002E-2</v>
      </c>
      <c r="X3683" s="122">
        <v>2.1046810443E-2</v>
      </c>
      <c r="Y3683" s="122">
        <v>1.52548657945E-2</v>
      </c>
      <c r="Z3683" s="122">
        <v>1.0447501748499999E-2</v>
      </c>
      <c r="AA3683" s="122">
        <v>6.979951176E-3</v>
      </c>
      <c r="AB3683" s="122">
        <v>1.3294563618999999E-2</v>
      </c>
      <c r="AC3683" s="122">
        <v>9.7647500775000003E-3</v>
      </c>
      <c r="AD3683" s="122">
        <v>1.6644060295500002E-2</v>
      </c>
      <c r="AE3683" s="122">
        <v>2.3644938654000001E-2</v>
      </c>
      <c r="AF3683" s="122">
        <v>3.2610820314500001E-2</v>
      </c>
      <c r="AG3683" s="122">
        <v>4.0003276506000003E-2</v>
      </c>
      <c r="AH3683" s="122">
        <v>3.9932121780000003E-2</v>
      </c>
      <c r="AI3683" s="122">
        <v>4.3174676249000003E-2</v>
      </c>
      <c r="AJ3683" s="122">
        <v>4.6679670393999999E-2</v>
      </c>
      <c r="AK3683" s="122">
        <v>4.7310017652500001E-2</v>
      </c>
      <c r="AL3683" s="122">
        <v>0</v>
      </c>
    </row>
    <row r="3684" spans="1:38" hidden="1" x14ac:dyDescent="0.25">
      <c r="A3684" s="122" t="s">
        <v>2020</v>
      </c>
      <c r="B3684" s="122">
        <v>1</v>
      </c>
      <c r="C3684" s="122" t="s">
        <v>2210</v>
      </c>
      <c r="D3684" s="122" t="s">
        <v>2119</v>
      </c>
      <c r="E3684" s="122">
        <v>67</v>
      </c>
      <c r="F3684" s="122">
        <v>3.6511063999999998E-5</v>
      </c>
      <c r="G3684" s="122">
        <v>4.1726926499999998E-5</v>
      </c>
      <c r="H3684" s="122">
        <v>4.6942788999999997E-5</v>
      </c>
      <c r="I3684" s="122">
        <v>5.99824585E-5</v>
      </c>
      <c r="J3684" s="122">
        <v>7.3717567499999995E-5</v>
      </c>
      <c r="K3684" s="122">
        <v>8.3453852999999995E-5</v>
      </c>
      <c r="L3684" s="122">
        <v>9.4841803999999995E-5</v>
      </c>
      <c r="M3684" s="122">
        <v>1.049258225E-4</v>
      </c>
      <c r="N3684" s="122">
        <v>1.1434159049999999E-4</v>
      </c>
      <c r="O3684" s="122">
        <v>1.2807669949999999E-4</v>
      </c>
      <c r="P3684" s="122">
        <v>1.431157675E-4</v>
      </c>
      <c r="Q3684" s="122">
        <v>1.65015553E-4</v>
      </c>
      <c r="R3684" s="122">
        <v>1.8818021000000001E-4</v>
      </c>
      <c r="S3684" s="122">
        <v>2.0792522750000001E-4</v>
      </c>
      <c r="T3684" s="122">
        <v>2.1604723899999999E-4</v>
      </c>
      <c r="U3684" s="122">
        <v>6.48695249E-4</v>
      </c>
      <c r="V3684" s="122">
        <v>1.0925849035E-3</v>
      </c>
      <c r="W3684" s="122">
        <v>1.3742445524999999E-3</v>
      </c>
      <c r="X3684" s="122">
        <v>1.635771171E-3</v>
      </c>
      <c r="Y3684" s="122">
        <v>2.8492523869999998E-3</v>
      </c>
      <c r="Z3684" s="122">
        <v>4.0463209869999999E-3</v>
      </c>
      <c r="AA3684" s="122">
        <v>2.4276512199999998E-3</v>
      </c>
      <c r="AB3684" s="122">
        <v>3.9467966065000002E-3</v>
      </c>
      <c r="AC3684" s="122">
        <v>4.1435718795000001E-3</v>
      </c>
      <c r="AD3684" s="122">
        <v>2.8337273355E-3</v>
      </c>
      <c r="AE3684" s="122">
        <v>1.4396206089999999E-3</v>
      </c>
      <c r="AF3684" s="122">
        <v>0</v>
      </c>
      <c r="AG3684" s="122">
        <v>0</v>
      </c>
      <c r="AH3684" s="122">
        <v>0</v>
      </c>
      <c r="AI3684" s="122">
        <v>0</v>
      </c>
      <c r="AJ3684" s="122">
        <v>0</v>
      </c>
      <c r="AK3684" s="122">
        <v>0</v>
      </c>
      <c r="AL3684" s="122">
        <v>0</v>
      </c>
    </row>
    <row r="3685" spans="1:38" hidden="1" x14ac:dyDescent="0.25">
      <c r="A3685" s="122" t="s">
        <v>2020</v>
      </c>
      <c r="B3685" s="122">
        <v>1</v>
      </c>
      <c r="C3685" s="122" t="s">
        <v>2210</v>
      </c>
      <c r="D3685" s="122" t="s">
        <v>2120</v>
      </c>
      <c r="E3685" s="122">
        <v>67</v>
      </c>
      <c r="F3685" s="122">
        <v>4.1952667280000001E-3</v>
      </c>
      <c r="G3685" s="122">
        <v>4.7945905425000003E-3</v>
      </c>
      <c r="H3685" s="122">
        <v>5.3939143570000004E-3</v>
      </c>
      <c r="I3685" s="122">
        <v>6.8922238800000002E-3</v>
      </c>
      <c r="J3685" s="122">
        <v>8.4704432785000002E-3</v>
      </c>
      <c r="K3685" s="122">
        <v>9.5891810585000004E-3</v>
      </c>
      <c r="L3685" s="122">
        <v>1.0897704736499999E-2</v>
      </c>
      <c r="M3685" s="122">
        <v>1.2056397441E-2</v>
      </c>
      <c r="N3685" s="122">
        <v>1.3138306793E-2</v>
      </c>
      <c r="O3685" s="122">
        <v>1.4716526165E-2</v>
      </c>
      <c r="P3685" s="122">
        <v>1.6444576510499999E-2</v>
      </c>
      <c r="Q3685" s="122">
        <v>1.993545498E-2</v>
      </c>
      <c r="R3685" s="122">
        <v>2.3594029954499999E-2</v>
      </c>
      <c r="S3685" s="122">
        <v>4.3401104995499998E-2</v>
      </c>
      <c r="T3685" s="122">
        <v>6.4274380559499994E-2</v>
      </c>
      <c r="U3685" s="122">
        <v>6.3317565544000004E-2</v>
      </c>
      <c r="V3685" s="122">
        <v>6.2804418483999994E-2</v>
      </c>
      <c r="W3685" s="122">
        <v>3.5649978882999998E-2</v>
      </c>
      <c r="X3685" s="122">
        <v>5.7820381534999998E-3</v>
      </c>
      <c r="Y3685" s="122">
        <v>2.3344425871499999E-2</v>
      </c>
      <c r="Z3685" s="122">
        <v>4.0107333949999997E-2</v>
      </c>
      <c r="AA3685" s="122">
        <v>2.9929126499999999E-3</v>
      </c>
      <c r="AB3685" s="122">
        <v>2.6953101902499998E-2</v>
      </c>
      <c r="AC3685" s="122">
        <v>3.4605630286500003E-2</v>
      </c>
      <c r="AD3685" s="122">
        <v>3.1547832439499997E-2</v>
      </c>
      <c r="AE3685" s="122">
        <v>2.8039485964999999E-2</v>
      </c>
      <c r="AF3685" s="122">
        <v>2.5789844917499999E-2</v>
      </c>
      <c r="AG3685" s="122">
        <v>2.5952805024500002E-2</v>
      </c>
      <c r="AH3685" s="122">
        <v>2.2845192530499998E-2</v>
      </c>
      <c r="AI3685" s="122">
        <v>2.1859048746E-2</v>
      </c>
      <c r="AJ3685" s="122">
        <v>2.09680601015E-2</v>
      </c>
      <c r="AK3685" s="122">
        <v>2.1172909103000001E-2</v>
      </c>
      <c r="AL3685" s="122">
        <v>0</v>
      </c>
    </row>
    <row r="3686" spans="1:38" hidden="1" x14ac:dyDescent="0.25">
      <c r="A3686" s="122" t="s">
        <v>2020</v>
      </c>
      <c r="B3686" s="122">
        <v>1</v>
      </c>
      <c r="C3686" s="122" t="s">
        <v>2210</v>
      </c>
      <c r="D3686" s="122" t="s">
        <v>2121</v>
      </c>
      <c r="E3686" s="122">
        <v>67</v>
      </c>
      <c r="F3686" s="122">
        <v>3.71994157305E-2</v>
      </c>
      <c r="G3686" s="122">
        <v>4.2513617981500003E-2</v>
      </c>
      <c r="H3686" s="122">
        <v>4.7827820206000002E-2</v>
      </c>
      <c r="I3686" s="122">
        <v>6.1113325833500001E-2</v>
      </c>
      <c r="J3686" s="122">
        <v>7.5107391746999999E-2</v>
      </c>
      <c r="K3686" s="122">
        <v>8.5027235936499995E-2</v>
      </c>
      <c r="L3686" s="122">
        <v>9.6629910845E-2</v>
      </c>
      <c r="M3686" s="122">
        <v>0.1069040351775</v>
      </c>
      <c r="N3686" s="122">
        <v>0.1164973216425</v>
      </c>
      <c r="O3686" s="122">
        <v>0.13049138755600001</v>
      </c>
      <c r="P3686" s="122">
        <v>0.14581400404549999</v>
      </c>
      <c r="Q3686" s="122">
        <v>0.116020155249</v>
      </c>
      <c r="R3686" s="122">
        <v>8.6319570526000006E-2</v>
      </c>
      <c r="S3686" s="122">
        <v>8.4518972084500002E-2</v>
      </c>
      <c r="T3686" s="122">
        <v>7.5805896687499999E-2</v>
      </c>
      <c r="U3686" s="122">
        <v>7.6235293280000005E-2</v>
      </c>
      <c r="V3686" s="122">
        <v>7.7222806478499995E-2</v>
      </c>
      <c r="W3686" s="122">
        <v>7.0135544718500004E-2</v>
      </c>
      <c r="X3686" s="122">
        <v>6.0656115768500003E-2</v>
      </c>
      <c r="Y3686" s="122">
        <v>6.9441882785499995E-2</v>
      </c>
      <c r="Z3686" s="122">
        <v>7.9641912667499995E-2</v>
      </c>
      <c r="AA3686" s="122">
        <v>0.183626883858</v>
      </c>
      <c r="AB3686" s="122">
        <v>2.0582844070500001E-2</v>
      </c>
      <c r="AC3686" s="122">
        <v>5.4247100971000002E-2</v>
      </c>
      <c r="AD3686" s="122">
        <v>8.9279072929999995E-2</v>
      </c>
      <c r="AE3686" s="122">
        <v>0.1248840816045</v>
      </c>
      <c r="AF3686" s="122">
        <v>0.17074313696599999</v>
      </c>
      <c r="AG3686" s="122">
        <v>0.13180514538150001</v>
      </c>
      <c r="AH3686" s="122">
        <v>8.9745999643999999E-2</v>
      </c>
      <c r="AI3686" s="122">
        <v>5.8217660180500001E-2</v>
      </c>
      <c r="AJ3686" s="122">
        <v>2.6527929780999999E-2</v>
      </c>
      <c r="AK3686" s="122">
        <v>2.6857726998000001E-2</v>
      </c>
      <c r="AL3686" s="122">
        <v>0</v>
      </c>
    </row>
    <row r="3687" spans="1:38" hidden="1" x14ac:dyDescent="0.25">
      <c r="A3687" s="122" t="s">
        <v>2020</v>
      </c>
      <c r="B3687" s="122">
        <v>1</v>
      </c>
      <c r="C3687" s="122" t="s">
        <v>2210</v>
      </c>
      <c r="D3687" s="122" t="s">
        <v>2122</v>
      </c>
      <c r="E3687" s="122">
        <v>67</v>
      </c>
      <c r="F3687" s="122">
        <v>2.8866187649999997E-4</v>
      </c>
      <c r="G3687" s="122">
        <v>3.2989929499999999E-4</v>
      </c>
      <c r="H3687" s="122">
        <v>3.7113668700000001E-4</v>
      </c>
      <c r="I3687" s="122">
        <v>4.7423022000000001E-4</v>
      </c>
      <c r="J3687" s="122">
        <v>5.8282207899999999E-4</v>
      </c>
      <c r="K3687" s="122">
        <v>6.5979856349999999E-4</v>
      </c>
      <c r="L3687" s="122">
        <v>7.4983358550000003E-4</v>
      </c>
      <c r="M3687" s="122">
        <v>8.2955925950000005E-4</v>
      </c>
      <c r="N3687" s="122">
        <v>9.0400170799999997E-4</v>
      </c>
      <c r="O3687" s="122">
        <v>1.0125935669999999E-3</v>
      </c>
      <c r="P3687" s="122">
        <v>1.1314947475000001E-3</v>
      </c>
      <c r="Q3687" s="122">
        <v>1.2757936605000001E-3</v>
      </c>
      <c r="R3687" s="122">
        <v>1.4294310675000001E-3</v>
      </c>
      <c r="S3687" s="122">
        <v>3.2834557880000001E-3</v>
      </c>
      <c r="T3687" s="122">
        <v>5.2973029890000002E-3</v>
      </c>
      <c r="U3687" s="122">
        <v>5.4993457464999999E-3</v>
      </c>
      <c r="V3687" s="122">
        <v>5.7442381029999996E-3</v>
      </c>
      <c r="W3687" s="122">
        <v>3.5794736670000001E-3</v>
      </c>
      <c r="X3687" s="122">
        <v>1.1779735215E-3</v>
      </c>
      <c r="Y3687" s="122">
        <v>3.1256256040000001E-3</v>
      </c>
      <c r="Z3687" s="122">
        <v>5.0014741345000002E-3</v>
      </c>
      <c r="AA3687" s="122">
        <v>1.1708433944E-2</v>
      </c>
      <c r="AB3687" s="122">
        <v>1.19334319555E-2</v>
      </c>
      <c r="AC3687" s="122">
        <v>4.7508197504999997E-3</v>
      </c>
      <c r="AD3687" s="122">
        <v>1.6189310225499999E-2</v>
      </c>
      <c r="AE3687" s="122">
        <v>2.7946870558499998E-2</v>
      </c>
      <c r="AF3687" s="122">
        <v>4.2342937735499998E-2</v>
      </c>
      <c r="AG3687" s="122">
        <v>4.3144719695E-2</v>
      </c>
      <c r="AH3687" s="122">
        <v>3.83293261755E-2</v>
      </c>
      <c r="AI3687" s="122">
        <v>3.7043974945499998E-2</v>
      </c>
      <c r="AJ3687" s="122">
        <v>3.5925418531499997E-2</v>
      </c>
      <c r="AK3687" s="122">
        <v>3.6607174915500001E-2</v>
      </c>
      <c r="AL3687" s="122">
        <v>0</v>
      </c>
    </row>
    <row r="3688" spans="1:38" hidden="1" x14ac:dyDescent="0.25">
      <c r="A3688" s="122" t="s">
        <v>2020</v>
      </c>
      <c r="B3688" s="122">
        <v>1</v>
      </c>
      <c r="C3688" s="122" t="s">
        <v>2210</v>
      </c>
      <c r="D3688" s="122" t="s">
        <v>2123</v>
      </c>
      <c r="E3688" s="122">
        <v>67</v>
      </c>
      <c r="F3688" s="122">
        <v>7.3362353815E-3</v>
      </c>
      <c r="G3688" s="122">
        <v>8.3842690149999993E-3</v>
      </c>
      <c r="H3688" s="122">
        <v>9.4323026220000002E-3</v>
      </c>
      <c r="I3688" s="122">
        <v>1.20523866925E-2</v>
      </c>
      <c r="J3688" s="122">
        <v>1.48122085755E-2</v>
      </c>
      <c r="K3688" s="122">
        <v>1.6768538003499998E-2</v>
      </c>
      <c r="L3688" s="122">
        <v>1.9056744766E-2</v>
      </c>
      <c r="M3688" s="122">
        <v>2.1082943087000001E-2</v>
      </c>
      <c r="N3688" s="122">
        <v>2.2974870863499999E-2</v>
      </c>
      <c r="O3688" s="122">
        <v>2.5734692746500001E-2</v>
      </c>
      <c r="P3688" s="122">
        <v>2.87565230445E-2</v>
      </c>
      <c r="Q3688" s="122">
        <v>3.3444447430000003E-2</v>
      </c>
      <c r="R3688" s="122">
        <v>3.8393122249000003E-2</v>
      </c>
      <c r="S3688" s="122">
        <v>3.7767080313000002E-2</v>
      </c>
      <c r="T3688" s="122">
        <v>3.4091969682999997E-2</v>
      </c>
      <c r="U3688" s="122">
        <v>4.3909253784500002E-2</v>
      </c>
      <c r="V3688" s="122">
        <v>5.4192832124499997E-2</v>
      </c>
      <c r="W3688" s="122">
        <v>5.9030886774499997E-2</v>
      </c>
      <c r="X3688" s="122">
        <v>6.2542452999000006E-2</v>
      </c>
      <c r="Y3688" s="122">
        <v>3.1222478027000001E-2</v>
      </c>
      <c r="Z3688" s="122">
        <v>3.616418589E-3</v>
      </c>
      <c r="AA3688" s="122">
        <v>1.5796912244000001E-2</v>
      </c>
      <c r="AB3688" s="122">
        <v>9.9565836569999993E-3</v>
      </c>
      <c r="AC3688" s="122">
        <v>3.3826473762000001E-2</v>
      </c>
      <c r="AD3688" s="122">
        <v>4.1063323119499999E-2</v>
      </c>
      <c r="AE3688" s="122">
        <v>4.8188251263999997E-2</v>
      </c>
      <c r="AF3688" s="122">
        <v>5.86698073675E-2</v>
      </c>
      <c r="AG3688" s="122">
        <v>6.6918827378499995E-2</v>
      </c>
      <c r="AH3688" s="122">
        <v>6.4079111228500005E-2</v>
      </c>
      <c r="AI3688" s="122">
        <v>6.6757479213500004E-2</v>
      </c>
      <c r="AJ3688" s="122">
        <v>6.9808118111999995E-2</v>
      </c>
      <c r="AK3688" s="122">
        <v>7.0016173851999999E-2</v>
      </c>
      <c r="AL3688" s="122">
        <v>0</v>
      </c>
    </row>
    <row r="3689" spans="1:38" hidden="1" x14ac:dyDescent="0.25">
      <c r="A3689" s="122" t="s">
        <v>2020</v>
      </c>
      <c r="B3689" s="122">
        <v>1</v>
      </c>
      <c r="C3689" s="122" t="s">
        <v>2210</v>
      </c>
      <c r="D3689" s="122" t="s">
        <v>2140</v>
      </c>
      <c r="E3689" s="122">
        <v>67</v>
      </c>
      <c r="F3689" s="122">
        <v>0</v>
      </c>
      <c r="G3689" s="122">
        <v>0</v>
      </c>
      <c r="H3689" s="122">
        <v>0</v>
      </c>
      <c r="I3689" s="122">
        <v>0</v>
      </c>
      <c r="J3689" s="122">
        <v>0</v>
      </c>
      <c r="K3689" s="122">
        <v>0</v>
      </c>
      <c r="L3689" s="122">
        <v>0</v>
      </c>
      <c r="M3689" s="122">
        <v>0</v>
      </c>
      <c r="N3689" s="122">
        <v>0</v>
      </c>
      <c r="O3689" s="122">
        <v>0</v>
      </c>
      <c r="P3689" s="122">
        <v>0</v>
      </c>
      <c r="Q3689" s="122">
        <v>0</v>
      </c>
      <c r="R3689" s="122">
        <v>0</v>
      </c>
      <c r="S3689" s="122">
        <v>0</v>
      </c>
      <c r="T3689" s="122">
        <v>0</v>
      </c>
      <c r="U3689" s="122">
        <v>0</v>
      </c>
      <c r="V3689" s="122">
        <v>0</v>
      </c>
      <c r="W3689" s="122">
        <v>0</v>
      </c>
      <c r="X3689" s="122">
        <v>0</v>
      </c>
      <c r="Y3689" s="122">
        <v>0</v>
      </c>
      <c r="Z3689" s="122">
        <v>0</v>
      </c>
      <c r="AA3689" s="122">
        <v>0</v>
      </c>
      <c r="AB3689" s="122">
        <v>0</v>
      </c>
      <c r="AC3689" s="122">
        <v>0</v>
      </c>
      <c r="AD3689" s="122">
        <v>0</v>
      </c>
      <c r="AE3689" s="122">
        <v>0</v>
      </c>
      <c r="AF3689" s="122">
        <v>0</v>
      </c>
      <c r="AG3689" s="122">
        <v>0</v>
      </c>
      <c r="AH3689" s="122">
        <v>0</v>
      </c>
      <c r="AI3689" s="122">
        <v>0</v>
      </c>
      <c r="AJ3689" s="122">
        <v>0</v>
      </c>
      <c r="AK3689" s="122">
        <v>0</v>
      </c>
      <c r="AL3689" s="122">
        <v>0</v>
      </c>
    </row>
    <row r="3690" spans="1:38" hidden="1" x14ac:dyDescent="0.25">
      <c r="A3690" s="122" t="s">
        <v>2020</v>
      </c>
      <c r="B3690" s="122">
        <v>1</v>
      </c>
      <c r="C3690" s="122" t="s">
        <v>2210</v>
      </c>
      <c r="D3690" s="122" t="s">
        <v>2124</v>
      </c>
      <c r="E3690" s="122">
        <v>67</v>
      </c>
      <c r="F3690" s="122">
        <v>4.5260473599999999E-4</v>
      </c>
      <c r="G3690" s="122">
        <v>5.1726256300000002E-4</v>
      </c>
      <c r="H3690" s="122">
        <v>5.8192036350000005E-4</v>
      </c>
      <c r="I3690" s="122">
        <v>7.4356493100000002E-4</v>
      </c>
      <c r="J3690" s="122">
        <v>9.1383050499999996E-4</v>
      </c>
      <c r="K3690" s="122">
        <v>1.0345250994999999E-3</v>
      </c>
      <c r="L3690" s="122">
        <v>1.1756946805E-3</v>
      </c>
      <c r="M3690" s="122">
        <v>1.3006997915000001E-3</v>
      </c>
      <c r="N3690" s="122">
        <v>1.4174211615000001E-3</v>
      </c>
      <c r="O3690" s="122">
        <v>1.587686762E-3</v>
      </c>
      <c r="P3690" s="122">
        <v>1.7741168060000001E-3</v>
      </c>
      <c r="Q3690" s="122">
        <v>1.9885846185000002E-3</v>
      </c>
      <c r="R3690" s="122">
        <v>2.2174242820000001E-3</v>
      </c>
      <c r="S3690" s="122">
        <v>2.443782724E-3</v>
      </c>
      <c r="T3690" s="122">
        <v>2.5322627260000001E-3</v>
      </c>
      <c r="U3690" s="122">
        <v>2.7593131095E-3</v>
      </c>
      <c r="V3690" s="122">
        <v>3.0097654310000002E-3</v>
      </c>
      <c r="W3690" s="122">
        <v>2.9351695739999999E-3</v>
      </c>
      <c r="X3690" s="122">
        <v>2.774577931E-3</v>
      </c>
      <c r="Y3690" s="122">
        <v>2.8983416759999999E-3</v>
      </c>
      <c r="Z3690" s="122">
        <v>3.1023342770000002E-3</v>
      </c>
      <c r="AA3690" s="122">
        <v>1.4529992400000001E-3</v>
      </c>
      <c r="AB3690" s="122">
        <v>2.8252780489999999E-3</v>
      </c>
      <c r="AC3690" s="122">
        <v>2.0538882504999999E-3</v>
      </c>
      <c r="AD3690" s="122">
        <v>2.7646912314999998E-3</v>
      </c>
      <c r="AE3690" s="122">
        <v>3.4774164695000002E-3</v>
      </c>
      <c r="AF3690" s="122">
        <v>4.4503818305000001E-3</v>
      </c>
      <c r="AG3690" s="122">
        <v>5.2438876810000003E-3</v>
      </c>
      <c r="AH3690" s="122">
        <v>5.118562026E-3</v>
      </c>
      <c r="AI3690" s="122">
        <v>5.4265443635000002E-3</v>
      </c>
      <c r="AJ3690" s="122">
        <v>5.7660831660000002E-3</v>
      </c>
      <c r="AK3690" s="122">
        <v>5.8040687695000001E-3</v>
      </c>
      <c r="AL3690" s="122">
        <v>0</v>
      </c>
    </row>
    <row r="3691" spans="1:38" hidden="1" x14ac:dyDescent="0.25">
      <c r="A3691" s="122" t="s">
        <v>2020</v>
      </c>
      <c r="B3691" s="122">
        <v>1</v>
      </c>
      <c r="C3691" s="122" t="s">
        <v>2210</v>
      </c>
      <c r="D3691" s="122" t="s">
        <v>2125</v>
      </c>
      <c r="E3691" s="122">
        <v>67</v>
      </c>
      <c r="F3691" s="122">
        <v>5.8733733979999996E-3</v>
      </c>
      <c r="G3691" s="122">
        <v>6.7124267329999997E-3</v>
      </c>
      <c r="H3691" s="122">
        <v>7.5514800945E-3</v>
      </c>
      <c r="I3691" s="122">
        <v>9.6491134320000008E-3</v>
      </c>
      <c r="J3691" s="122">
        <v>1.1858620574000001E-2</v>
      </c>
      <c r="K3691" s="122">
        <v>1.34248534925E-2</v>
      </c>
      <c r="L3691" s="122">
        <v>1.52567866205E-2</v>
      </c>
      <c r="M3691" s="122">
        <v>1.6878956428000001E-2</v>
      </c>
      <c r="N3691" s="122">
        <v>1.8393629488999998E-2</v>
      </c>
      <c r="O3691" s="122">
        <v>2.0603136631E-2</v>
      </c>
      <c r="P3691" s="122">
        <v>2.3022407093500001E-2</v>
      </c>
      <c r="Q3691" s="122">
        <v>2.9350747331500001E-2</v>
      </c>
      <c r="R3691" s="122">
        <v>3.5946925348499997E-2</v>
      </c>
      <c r="S3691" s="122">
        <v>4.25183058315E-2</v>
      </c>
      <c r="T3691" s="122">
        <v>4.7277039489E-2</v>
      </c>
      <c r="U3691" s="122">
        <v>4.1368823201999999E-2</v>
      </c>
      <c r="V3691" s="122">
        <v>3.5670523167E-2</v>
      </c>
      <c r="W3691" s="122">
        <v>3.516303338E-2</v>
      </c>
      <c r="X3691" s="122">
        <v>3.36498769405E-2</v>
      </c>
      <c r="Y3691" s="122">
        <v>4.2367931343000001E-2</v>
      </c>
      <c r="Z3691" s="122">
        <v>5.1655832364499998E-2</v>
      </c>
      <c r="AA3691" s="122">
        <v>4.65387542855E-2</v>
      </c>
      <c r="AB3691" s="122">
        <v>6.5323807297999997E-2</v>
      </c>
      <c r="AC3691" s="122">
        <v>5.137668049E-2</v>
      </c>
      <c r="AD3691" s="122">
        <v>3.5135749669000002E-2</v>
      </c>
      <c r="AE3691" s="122">
        <v>1.7850041083999998E-2</v>
      </c>
      <c r="AF3691" s="122">
        <v>0</v>
      </c>
      <c r="AG3691" s="122">
        <v>3.0145619548500001E-2</v>
      </c>
      <c r="AH3691" s="122">
        <v>4.6330771181999998E-2</v>
      </c>
      <c r="AI3691" s="122">
        <v>6.5163473818000001E-2</v>
      </c>
      <c r="AJ3691" s="122">
        <v>8.4592334048500001E-2</v>
      </c>
      <c r="AK3691" s="122">
        <v>8.4962578427500005E-2</v>
      </c>
      <c r="AL3691" s="122">
        <v>0</v>
      </c>
    </row>
    <row r="3692" spans="1:38" hidden="1" x14ac:dyDescent="0.25">
      <c r="A3692" s="122" t="s">
        <v>2020</v>
      </c>
      <c r="B3692" s="122">
        <v>1</v>
      </c>
      <c r="C3692" s="122" t="s">
        <v>2210</v>
      </c>
      <c r="D3692" s="122" t="s">
        <v>2126</v>
      </c>
      <c r="E3692" s="122">
        <v>67</v>
      </c>
      <c r="F3692" s="122">
        <v>3.169229764E-3</v>
      </c>
      <c r="G3692" s="122">
        <v>3.6219768845E-3</v>
      </c>
      <c r="H3692" s="122">
        <v>4.0747239785000004E-3</v>
      </c>
      <c r="I3692" s="122">
        <v>5.2065917664999998E-3</v>
      </c>
      <c r="J3692" s="122">
        <v>6.3988258124999999E-3</v>
      </c>
      <c r="K3692" s="122">
        <v>7.2439537424999999E-3</v>
      </c>
      <c r="L3692" s="122">
        <v>8.2324516015000009E-3</v>
      </c>
      <c r="M3692" s="122">
        <v>9.1077626870000004E-3</v>
      </c>
      <c r="N3692" s="122">
        <v>9.9250693004999998E-3</v>
      </c>
      <c r="O3692" s="122">
        <v>1.1117303372999999E-2</v>
      </c>
      <c r="P3692" s="122">
        <v>1.24227241925E-2</v>
      </c>
      <c r="Q3692" s="122">
        <v>1.45256952925E-2</v>
      </c>
      <c r="R3692" s="122">
        <v>1.6743094744000001E-2</v>
      </c>
      <c r="S3692" s="122">
        <v>2.0366489484500001E-2</v>
      </c>
      <c r="T3692" s="122">
        <v>2.32275223405E-2</v>
      </c>
      <c r="U3692" s="122">
        <v>2.3868682765E-2</v>
      </c>
      <c r="V3692" s="122">
        <v>2.4692254137500001E-2</v>
      </c>
      <c r="W3692" s="122">
        <v>2.2304312372499999E-2</v>
      </c>
      <c r="X3692" s="122">
        <v>1.91470952705E-2</v>
      </c>
      <c r="Y3692" s="122">
        <v>2.6133534202999999E-2</v>
      </c>
      <c r="Z3692" s="122">
        <v>3.3331055785000001E-2</v>
      </c>
      <c r="AA3692" s="122">
        <v>2.1894113811E-2</v>
      </c>
      <c r="AB3692" s="122">
        <v>1.158983383E-2</v>
      </c>
      <c r="AC3692" s="122">
        <v>3.0563223641E-2</v>
      </c>
      <c r="AD3692" s="122">
        <v>2.3890861409999999E-2</v>
      </c>
      <c r="AE3692" s="122">
        <v>1.669299607E-2</v>
      </c>
      <c r="AF3692" s="122">
        <v>9.7809502695000005E-3</v>
      </c>
      <c r="AG3692" s="122">
        <v>1.03426264085E-2</v>
      </c>
      <c r="AH3692" s="122">
        <v>9.4324271719999995E-3</v>
      </c>
      <c r="AI3692" s="122">
        <v>9.3707089105000002E-3</v>
      </c>
      <c r="AJ3692" s="122">
        <v>9.3549642535000008E-3</v>
      </c>
      <c r="AK3692" s="122">
        <v>9.3774410499999992E-3</v>
      </c>
      <c r="AL3692" s="122">
        <v>0</v>
      </c>
    </row>
    <row r="3693" spans="1:38" hidden="1" x14ac:dyDescent="0.25">
      <c r="A3693" s="122" t="s">
        <v>2020</v>
      </c>
      <c r="B3693" s="122">
        <v>1</v>
      </c>
      <c r="C3693" s="122" t="s">
        <v>2210</v>
      </c>
      <c r="D3693" s="122" t="s">
        <v>2127</v>
      </c>
      <c r="E3693" s="122">
        <v>67</v>
      </c>
      <c r="F3693" s="122">
        <v>8.8983316500000002E-4</v>
      </c>
      <c r="G3693" s="122">
        <v>1.0169521809999999E-3</v>
      </c>
      <c r="H3693" s="122">
        <v>1.1440711970000001E-3</v>
      </c>
      <c r="I3693" s="122">
        <v>1.4618687635E-3</v>
      </c>
      <c r="J3693" s="122">
        <v>1.796615518E-3</v>
      </c>
      <c r="K3693" s="122">
        <v>2.0339043619999999E-3</v>
      </c>
      <c r="L3693" s="122">
        <v>2.3114475539999998E-3</v>
      </c>
      <c r="M3693" s="122">
        <v>2.5572109919999998E-3</v>
      </c>
      <c r="N3693" s="122">
        <v>2.7866883780000001E-3</v>
      </c>
      <c r="O3693" s="122">
        <v>3.1214351325000002E-3</v>
      </c>
      <c r="P3693" s="122">
        <v>3.487961641E-3</v>
      </c>
      <c r="Q3693" s="122">
        <v>2.4767347585000002E-3</v>
      </c>
      <c r="R3693" s="122">
        <v>1.4608895885E-3</v>
      </c>
      <c r="S3693" s="122">
        <v>1.5080043094999999E-3</v>
      </c>
      <c r="T3693" s="122">
        <v>1.449427941E-3</v>
      </c>
      <c r="U3693" s="122">
        <v>2.9128583495000001E-3</v>
      </c>
      <c r="V3693" s="122">
        <v>4.4195135704999996E-3</v>
      </c>
      <c r="W3693" s="122">
        <v>6.1277097979999997E-3</v>
      </c>
      <c r="X3693" s="122">
        <v>7.7748924255000001E-3</v>
      </c>
      <c r="Y3693" s="122">
        <v>5.7992196404999998E-3</v>
      </c>
      <c r="Z3693" s="122">
        <v>4.1781029429999996E-3</v>
      </c>
      <c r="AA3693" s="122">
        <v>3.2621758110000002E-3</v>
      </c>
      <c r="AB3693" s="122">
        <v>7.3070752055000004E-3</v>
      </c>
      <c r="AC3693" s="122">
        <v>3.0397925014999999E-3</v>
      </c>
      <c r="AD3693" s="122">
        <v>2.0788690054999999E-3</v>
      </c>
      <c r="AE3693" s="122">
        <v>1.0561293569999999E-3</v>
      </c>
      <c r="AF3693" s="122">
        <v>0</v>
      </c>
      <c r="AG3693" s="122">
        <v>0</v>
      </c>
      <c r="AH3693" s="122">
        <v>0</v>
      </c>
      <c r="AI3693" s="122">
        <v>0</v>
      </c>
      <c r="AJ3693" s="122">
        <v>0</v>
      </c>
      <c r="AK3693" s="122">
        <v>0</v>
      </c>
      <c r="AL3693" s="122">
        <v>0</v>
      </c>
    </row>
    <row r="3694" spans="1:38" hidden="1" x14ac:dyDescent="0.25">
      <c r="A3694" s="122" t="s">
        <v>2020</v>
      </c>
      <c r="B3694" s="122">
        <v>1</v>
      </c>
      <c r="C3694" s="122" t="s">
        <v>2210</v>
      </c>
      <c r="D3694" s="122" t="s">
        <v>2128</v>
      </c>
      <c r="E3694" s="122">
        <v>67</v>
      </c>
      <c r="F3694" s="122">
        <v>1.3478006000000001E-4</v>
      </c>
      <c r="G3694" s="122">
        <v>1.540343505E-4</v>
      </c>
      <c r="H3694" s="122">
        <v>1.73288641E-4</v>
      </c>
      <c r="I3694" s="122">
        <v>2.2142438050000001E-4</v>
      </c>
      <c r="J3694" s="122">
        <v>2.7212736050000001E-4</v>
      </c>
      <c r="K3694" s="122">
        <v>3.0806870100000001E-4</v>
      </c>
      <c r="L3694" s="122">
        <v>3.5010726750000002E-4</v>
      </c>
      <c r="M3694" s="122">
        <v>3.8733221500000001E-4</v>
      </c>
      <c r="N3694" s="122">
        <v>4.2209041000000001E-4</v>
      </c>
      <c r="O3694" s="122">
        <v>4.7279336350000001E-4</v>
      </c>
      <c r="P3694" s="122">
        <v>5.2830993599999997E-4</v>
      </c>
      <c r="Q3694" s="122">
        <v>3.3650693749999997E-4</v>
      </c>
      <c r="R3694" s="122">
        <v>1.4311802E-4</v>
      </c>
      <c r="S3694" s="122">
        <v>3.0005841349999999E-4</v>
      </c>
      <c r="T3694" s="122">
        <v>4.6882342499999998E-4</v>
      </c>
      <c r="U3694" s="122">
        <v>7.090715505E-4</v>
      </c>
      <c r="V3694" s="122">
        <v>9.5808635300000003E-4</v>
      </c>
      <c r="W3694" s="122">
        <v>9.9526717799999992E-4</v>
      </c>
      <c r="X3694" s="122">
        <v>1.0072607334999999E-3</v>
      </c>
      <c r="Y3694" s="122">
        <v>8.6526922849999995E-4</v>
      </c>
      <c r="Z3694" s="122">
        <v>7.6284529749999995E-4</v>
      </c>
      <c r="AA3694" s="122">
        <v>2.9073153444999999E-3</v>
      </c>
      <c r="AB3694" s="122">
        <v>1.7008862025E-3</v>
      </c>
      <c r="AC3694" s="122">
        <v>7.1614506300000003E-4</v>
      </c>
      <c r="AD3694" s="122">
        <v>2.5093948160000001E-3</v>
      </c>
      <c r="AE3694" s="122">
        <v>4.3529579459999999E-3</v>
      </c>
      <c r="AF3694" s="122">
        <v>6.6085996535000004E-3</v>
      </c>
      <c r="AG3694" s="122">
        <v>6.8695483334999998E-3</v>
      </c>
      <c r="AH3694" s="122">
        <v>6.1909115559999998E-3</v>
      </c>
      <c r="AI3694" s="122">
        <v>6.0751476575000001E-3</v>
      </c>
      <c r="AJ3694" s="122">
        <v>5.9881017824999997E-3</v>
      </c>
      <c r="AK3694" s="122">
        <v>6.0148011419999996E-3</v>
      </c>
      <c r="AL3694" s="122">
        <v>0</v>
      </c>
    </row>
    <row r="3695" spans="1:38" hidden="1" x14ac:dyDescent="0.25">
      <c r="A3695" s="122" t="s">
        <v>2018</v>
      </c>
      <c r="B3695" s="122">
        <v>1</v>
      </c>
      <c r="C3695" s="122" t="s">
        <v>2211</v>
      </c>
      <c r="D3695" s="122" t="s">
        <v>2080</v>
      </c>
      <c r="E3695" s="122">
        <v>68</v>
      </c>
      <c r="F3695" s="122">
        <v>0</v>
      </c>
      <c r="G3695" s="122">
        <v>0</v>
      </c>
      <c r="H3695" s="122">
        <v>0</v>
      </c>
      <c r="I3695" s="122">
        <v>0</v>
      </c>
      <c r="J3695" s="122">
        <v>0</v>
      </c>
      <c r="K3695" s="122">
        <v>0</v>
      </c>
      <c r="L3695" s="122">
        <v>0</v>
      </c>
      <c r="M3695" s="122">
        <v>0</v>
      </c>
      <c r="N3695" s="122">
        <v>0</v>
      </c>
      <c r="O3695" s="122">
        <v>0</v>
      </c>
      <c r="P3695" s="122">
        <v>0</v>
      </c>
      <c r="Q3695" s="122">
        <v>0</v>
      </c>
      <c r="R3695" s="122">
        <v>0</v>
      </c>
      <c r="S3695" s="122">
        <v>0</v>
      </c>
      <c r="T3695" s="122">
        <v>0</v>
      </c>
      <c r="U3695" s="122">
        <v>0</v>
      </c>
      <c r="V3695" s="122">
        <v>0</v>
      </c>
      <c r="W3695" s="122">
        <v>0</v>
      </c>
      <c r="X3695" s="122">
        <v>0</v>
      </c>
      <c r="Y3695" s="122">
        <v>0</v>
      </c>
      <c r="Z3695" s="122">
        <v>0</v>
      </c>
      <c r="AA3695" s="122">
        <v>0</v>
      </c>
      <c r="AB3695" s="122">
        <v>0</v>
      </c>
      <c r="AC3695" s="122">
        <v>0</v>
      </c>
      <c r="AD3695" s="122">
        <v>0</v>
      </c>
      <c r="AE3695" s="122">
        <v>0</v>
      </c>
      <c r="AF3695" s="122">
        <v>0</v>
      </c>
      <c r="AG3695" s="122">
        <v>0</v>
      </c>
      <c r="AH3695" s="122">
        <v>0</v>
      </c>
      <c r="AI3695" s="122">
        <v>0</v>
      </c>
      <c r="AJ3695" s="122">
        <v>0</v>
      </c>
      <c r="AK3695" s="122">
        <v>0</v>
      </c>
      <c r="AL3695" s="122">
        <v>0</v>
      </c>
    </row>
    <row r="3696" spans="1:38" hidden="1" x14ac:dyDescent="0.25">
      <c r="A3696" s="122" t="s">
        <v>2018</v>
      </c>
      <c r="B3696" s="122">
        <v>1</v>
      </c>
      <c r="C3696" s="122" t="s">
        <v>2211</v>
      </c>
      <c r="D3696" s="122" t="s">
        <v>2081</v>
      </c>
      <c r="E3696" s="122">
        <v>68</v>
      </c>
      <c r="F3696" s="122">
        <v>0</v>
      </c>
      <c r="G3696" s="122">
        <v>0</v>
      </c>
      <c r="H3696" s="122">
        <v>0</v>
      </c>
      <c r="I3696" s="122">
        <v>0</v>
      </c>
      <c r="J3696" s="122">
        <v>0</v>
      </c>
      <c r="K3696" s="122">
        <v>0</v>
      </c>
      <c r="L3696" s="122">
        <v>0</v>
      </c>
      <c r="M3696" s="122">
        <v>0</v>
      </c>
      <c r="N3696" s="122">
        <v>0</v>
      </c>
      <c r="O3696" s="122">
        <v>0</v>
      </c>
      <c r="P3696" s="122">
        <v>0</v>
      </c>
      <c r="Q3696" s="122">
        <v>0</v>
      </c>
      <c r="R3696" s="122">
        <v>0</v>
      </c>
      <c r="S3696" s="122">
        <v>0</v>
      </c>
      <c r="T3696" s="122">
        <v>0</v>
      </c>
      <c r="U3696" s="122">
        <v>0</v>
      </c>
      <c r="V3696" s="122">
        <v>0</v>
      </c>
      <c r="W3696" s="122">
        <v>0</v>
      </c>
      <c r="X3696" s="122">
        <v>0</v>
      </c>
      <c r="Y3696" s="122">
        <v>0</v>
      </c>
      <c r="Z3696" s="122">
        <v>0</v>
      </c>
      <c r="AA3696" s="122">
        <v>0</v>
      </c>
      <c r="AB3696" s="122">
        <v>0</v>
      </c>
      <c r="AC3696" s="122">
        <v>0</v>
      </c>
      <c r="AD3696" s="122">
        <v>0</v>
      </c>
      <c r="AE3696" s="122">
        <v>0</v>
      </c>
      <c r="AF3696" s="122">
        <v>0</v>
      </c>
      <c r="AG3696" s="122">
        <v>0</v>
      </c>
      <c r="AH3696" s="122">
        <v>0</v>
      </c>
      <c r="AI3696" s="122">
        <v>0</v>
      </c>
      <c r="AJ3696" s="122">
        <v>0</v>
      </c>
      <c r="AK3696" s="122">
        <v>0</v>
      </c>
      <c r="AL3696" s="122">
        <v>0</v>
      </c>
    </row>
    <row r="3697" spans="1:38" hidden="1" x14ac:dyDescent="0.25">
      <c r="A3697" s="122" t="s">
        <v>2018</v>
      </c>
      <c r="B3697" s="122">
        <v>1</v>
      </c>
      <c r="C3697" s="122" t="s">
        <v>2211</v>
      </c>
      <c r="D3697" s="122" t="s">
        <v>2082</v>
      </c>
      <c r="E3697" s="122">
        <v>68</v>
      </c>
      <c r="F3697" s="122">
        <v>0</v>
      </c>
      <c r="G3697" s="122">
        <v>0</v>
      </c>
      <c r="H3697" s="122">
        <v>0</v>
      </c>
      <c r="I3697" s="122">
        <v>0</v>
      </c>
      <c r="J3697" s="122">
        <v>0</v>
      </c>
      <c r="K3697" s="122">
        <v>0</v>
      </c>
      <c r="L3697" s="122">
        <v>0</v>
      </c>
      <c r="M3697" s="122">
        <v>0</v>
      </c>
      <c r="N3697" s="122">
        <v>0</v>
      </c>
      <c r="O3697" s="122">
        <v>0</v>
      </c>
      <c r="P3697" s="122">
        <v>0</v>
      </c>
      <c r="Q3697" s="122">
        <v>0</v>
      </c>
      <c r="R3697" s="122">
        <v>0</v>
      </c>
      <c r="S3697" s="122">
        <v>0</v>
      </c>
      <c r="T3697" s="122">
        <v>0</v>
      </c>
      <c r="U3697" s="122">
        <v>0</v>
      </c>
      <c r="V3697" s="122">
        <v>0</v>
      </c>
      <c r="W3697" s="122">
        <v>0</v>
      </c>
      <c r="X3697" s="122">
        <v>0</v>
      </c>
      <c r="Y3697" s="122">
        <v>0</v>
      </c>
      <c r="Z3697" s="122">
        <v>0</v>
      </c>
      <c r="AA3697" s="122">
        <v>0</v>
      </c>
      <c r="AB3697" s="122">
        <v>0</v>
      </c>
      <c r="AC3697" s="122">
        <v>0</v>
      </c>
      <c r="AD3697" s="122">
        <v>0</v>
      </c>
      <c r="AE3697" s="122">
        <v>0</v>
      </c>
      <c r="AF3697" s="122">
        <v>0</v>
      </c>
      <c r="AG3697" s="122">
        <v>0</v>
      </c>
      <c r="AH3697" s="122">
        <v>0</v>
      </c>
      <c r="AI3697" s="122">
        <v>0</v>
      </c>
      <c r="AJ3697" s="122">
        <v>0</v>
      </c>
      <c r="AK3697" s="122">
        <v>0</v>
      </c>
      <c r="AL3697" s="122">
        <v>0</v>
      </c>
    </row>
    <row r="3698" spans="1:38" hidden="1" x14ac:dyDescent="0.25">
      <c r="A3698" s="122" t="s">
        <v>2018</v>
      </c>
      <c r="B3698" s="122">
        <v>1</v>
      </c>
      <c r="C3698" s="122" t="s">
        <v>2211</v>
      </c>
      <c r="D3698" s="122" t="s">
        <v>2135</v>
      </c>
      <c r="E3698" s="122">
        <v>68</v>
      </c>
      <c r="F3698" s="122">
        <v>0</v>
      </c>
      <c r="G3698" s="122">
        <v>0</v>
      </c>
      <c r="H3698" s="122">
        <v>0</v>
      </c>
      <c r="I3698" s="122">
        <v>0</v>
      </c>
      <c r="J3698" s="122">
        <v>0</v>
      </c>
      <c r="K3698" s="122">
        <v>0</v>
      </c>
      <c r="L3698" s="122">
        <v>0</v>
      </c>
      <c r="M3698" s="122">
        <v>0</v>
      </c>
      <c r="N3698" s="122">
        <v>0</v>
      </c>
      <c r="O3698" s="122">
        <v>0</v>
      </c>
      <c r="P3698" s="122">
        <v>0</v>
      </c>
      <c r="Q3698" s="122">
        <v>0</v>
      </c>
      <c r="R3698" s="122">
        <v>0</v>
      </c>
      <c r="S3698" s="122">
        <v>0</v>
      </c>
      <c r="T3698" s="122">
        <v>0</v>
      </c>
      <c r="U3698" s="122">
        <v>0</v>
      </c>
      <c r="V3698" s="122">
        <v>0</v>
      </c>
      <c r="W3698" s="122">
        <v>0</v>
      </c>
      <c r="X3698" s="122">
        <v>0</v>
      </c>
      <c r="Y3698" s="122">
        <v>0</v>
      </c>
      <c r="Z3698" s="122">
        <v>0</v>
      </c>
      <c r="AA3698" s="122">
        <v>0</v>
      </c>
      <c r="AB3698" s="122">
        <v>0</v>
      </c>
      <c r="AC3698" s="122">
        <v>0</v>
      </c>
      <c r="AD3698" s="122">
        <v>0</v>
      </c>
      <c r="AE3698" s="122">
        <v>0</v>
      </c>
      <c r="AF3698" s="122">
        <v>0</v>
      </c>
      <c r="AG3698" s="122">
        <v>0</v>
      </c>
      <c r="AH3698" s="122">
        <v>0</v>
      </c>
      <c r="AI3698" s="122">
        <v>0</v>
      </c>
      <c r="AJ3698" s="122">
        <v>0</v>
      </c>
      <c r="AK3698" s="122">
        <v>0</v>
      </c>
      <c r="AL3698" s="122">
        <v>0</v>
      </c>
    </row>
    <row r="3699" spans="1:38" hidden="1" x14ac:dyDescent="0.25">
      <c r="A3699" s="122" t="s">
        <v>2018</v>
      </c>
      <c r="B3699" s="122">
        <v>1</v>
      </c>
      <c r="C3699" s="122" t="s">
        <v>2211</v>
      </c>
      <c r="D3699" s="122" t="s">
        <v>2083</v>
      </c>
      <c r="E3699" s="122">
        <v>68</v>
      </c>
      <c r="F3699" s="122">
        <v>0</v>
      </c>
      <c r="G3699" s="122">
        <v>0</v>
      </c>
      <c r="H3699" s="122">
        <v>0</v>
      </c>
      <c r="I3699" s="122">
        <v>0</v>
      </c>
      <c r="J3699" s="122">
        <v>0</v>
      </c>
      <c r="K3699" s="122">
        <v>0</v>
      </c>
      <c r="L3699" s="122">
        <v>0</v>
      </c>
      <c r="M3699" s="122">
        <v>0</v>
      </c>
      <c r="N3699" s="122">
        <v>0</v>
      </c>
      <c r="O3699" s="122">
        <v>0</v>
      </c>
      <c r="P3699" s="122">
        <v>0</v>
      </c>
      <c r="Q3699" s="122">
        <v>0</v>
      </c>
      <c r="R3699" s="122">
        <v>0</v>
      </c>
      <c r="S3699" s="122">
        <v>0</v>
      </c>
      <c r="T3699" s="122">
        <v>0</v>
      </c>
      <c r="U3699" s="122">
        <v>0</v>
      </c>
      <c r="V3699" s="122">
        <v>0</v>
      </c>
      <c r="W3699" s="122">
        <v>0</v>
      </c>
      <c r="X3699" s="122">
        <v>0</v>
      </c>
      <c r="Y3699" s="122">
        <v>0</v>
      </c>
      <c r="Z3699" s="122">
        <v>0</v>
      </c>
      <c r="AA3699" s="122">
        <v>0</v>
      </c>
      <c r="AB3699" s="122">
        <v>0</v>
      </c>
      <c r="AC3699" s="122">
        <v>0</v>
      </c>
      <c r="AD3699" s="122">
        <v>0</v>
      </c>
      <c r="AE3699" s="122">
        <v>0</v>
      </c>
      <c r="AF3699" s="122">
        <v>0</v>
      </c>
      <c r="AG3699" s="122">
        <v>0</v>
      </c>
      <c r="AH3699" s="122">
        <v>0</v>
      </c>
      <c r="AI3699" s="122">
        <v>0</v>
      </c>
      <c r="AJ3699" s="122">
        <v>0</v>
      </c>
      <c r="AK3699" s="122">
        <v>0</v>
      </c>
      <c r="AL3699" s="122">
        <v>0</v>
      </c>
    </row>
    <row r="3700" spans="1:38" x14ac:dyDescent="0.25">
      <c r="A3700" s="122" t="s">
        <v>2018</v>
      </c>
      <c r="B3700" s="122">
        <v>1</v>
      </c>
      <c r="C3700" s="122" t="s">
        <v>2211</v>
      </c>
      <c r="D3700" s="122" t="s">
        <v>2084</v>
      </c>
      <c r="E3700" s="122">
        <v>68</v>
      </c>
      <c r="F3700" s="122">
        <v>0</v>
      </c>
      <c r="G3700" s="122">
        <v>0</v>
      </c>
      <c r="H3700" s="122">
        <v>0</v>
      </c>
      <c r="I3700" s="122">
        <v>0</v>
      </c>
      <c r="J3700" s="122">
        <v>0</v>
      </c>
      <c r="K3700" s="122">
        <v>0</v>
      </c>
      <c r="L3700" s="122">
        <v>0</v>
      </c>
      <c r="M3700" s="122">
        <v>0</v>
      </c>
      <c r="N3700" s="122">
        <v>0</v>
      </c>
      <c r="O3700" s="122">
        <v>0</v>
      </c>
      <c r="P3700" s="122">
        <v>0</v>
      </c>
      <c r="Q3700" s="122">
        <v>0</v>
      </c>
      <c r="R3700" s="122">
        <v>0</v>
      </c>
      <c r="S3700" s="122">
        <v>0</v>
      </c>
      <c r="T3700" s="122">
        <v>0</v>
      </c>
      <c r="U3700" s="122">
        <v>0</v>
      </c>
      <c r="V3700" s="122">
        <v>0</v>
      </c>
      <c r="W3700" s="122">
        <v>0</v>
      </c>
      <c r="X3700" s="122">
        <v>0</v>
      </c>
      <c r="Y3700" s="122">
        <v>0</v>
      </c>
      <c r="Z3700" s="122">
        <v>0</v>
      </c>
      <c r="AA3700" s="122">
        <v>0</v>
      </c>
      <c r="AB3700" s="122">
        <v>0</v>
      </c>
      <c r="AC3700" s="122">
        <v>0</v>
      </c>
      <c r="AD3700" s="122">
        <v>0</v>
      </c>
      <c r="AE3700" s="122">
        <v>0</v>
      </c>
      <c r="AF3700" s="122">
        <v>0</v>
      </c>
      <c r="AG3700" s="122">
        <v>0</v>
      </c>
      <c r="AH3700" s="122">
        <v>0</v>
      </c>
      <c r="AI3700" s="122">
        <v>0</v>
      </c>
      <c r="AJ3700" s="122">
        <v>0</v>
      </c>
      <c r="AK3700" s="122">
        <v>0</v>
      </c>
      <c r="AL3700" s="122">
        <v>0</v>
      </c>
    </row>
    <row r="3701" spans="1:38" hidden="1" x14ac:dyDescent="0.25">
      <c r="A3701" s="122" t="s">
        <v>2018</v>
      </c>
      <c r="B3701" s="122">
        <v>1</v>
      </c>
      <c r="C3701" s="122" t="s">
        <v>2211</v>
      </c>
      <c r="D3701" s="122" t="s">
        <v>474</v>
      </c>
      <c r="E3701" s="122">
        <v>68</v>
      </c>
      <c r="F3701" s="122">
        <v>0</v>
      </c>
      <c r="G3701" s="122">
        <v>0</v>
      </c>
      <c r="H3701" s="122">
        <v>0</v>
      </c>
      <c r="I3701" s="122">
        <v>0</v>
      </c>
      <c r="J3701" s="122">
        <v>0</v>
      </c>
      <c r="K3701" s="122">
        <v>0</v>
      </c>
      <c r="L3701" s="122">
        <v>0</v>
      </c>
      <c r="M3701" s="122">
        <v>0</v>
      </c>
      <c r="N3701" s="122">
        <v>0</v>
      </c>
      <c r="O3701" s="122">
        <v>0</v>
      </c>
      <c r="P3701" s="122">
        <v>0</v>
      </c>
      <c r="Q3701" s="122">
        <v>0</v>
      </c>
      <c r="R3701" s="122">
        <v>0</v>
      </c>
      <c r="S3701" s="122">
        <v>0</v>
      </c>
      <c r="T3701" s="122">
        <v>0</v>
      </c>
      <c r="U3701" s="122">
        <v>0</v>
      </c>
      <c r="V3701" s="122">
        <v>0</v>
      </c>
      <c r="W3701" s="122">
        <v>0</v>
      </c>
      <c r="X3701" s="122">
        <v>0</v>
      </c>
      <c r="Y3701" s="122">
        <v>0</v>
      </c>
      <c r="Z3701" s="122">
        <v>0</v>
      </c>
      <c r="AA3701" s="122">
        <v>0</v>
      </c>
      <c r="AB3701" s="122">
        <v>0</v>
      </c>
      <c r="AC3701" s="122">
        <v>0</v>
      </c>
      <c r="AD3701" s="122">
        <v>0</v>
      </c>
      <c r="AE3701" s="122">
        <v>0</v>
      </c>
      <c r="AF3701" s="122">
        <v>0</v>
      </c>
      <c r="AG3701" s="122">
        <v>0</v>
      </c>
      <c r="AH3701" s="122">
        <v>0</v>
      </c>
      <c r="AI3701" s="122">
        <v>0</v>
      </c>
      <c r="AJ3701" s="122">
        <v>0</v>
      </c>
      <c r="AK3701" s="122">
        <v>0</v>
      </c>
      <c r="AL3701" s="122">
        <v>0</v>
      </c>
    </row>
    <row r="3702" spans="1:38" hidden="1" x14ac:dyDescent="0.25">
      <c r="A3702" s="122" t="s">
        <v>2018</v>
      </c>
      <c r="B3702" s="122">
        <v>1</v>
      </c>
      <c r="C3702" s="122" t="s">
        <v>2211</v>
      </c>
      <c r="D3702" s="122" t="s">
        <v>2085</v>
      </c>
      <c r="E3702" s="122">
        <v>68</v>
      </c>
      <c r="F3702" s="122">
        <v>0</v>
      </c>
      <c r="G3702" s="122">
        <v>0</v>
      </c>
      <c r="H3702" s="122">
        <v>0</v>
      </c>
      <c r="I3702" s="122">
        <v>0</v>
      </c>
      <c r="J3702" s="122">
        <v>0</v>
      </c>
      <c r="K3702" s="122">
        <v>0</v>
      </c>
      <c r="L3702" s="122">
        <v>0</v>
      </c>
      <c r="M3702" s="122">
        <v>0</v>
      </c>
      <c r="N3702" s="122">
        <v>0</v>
      </c>
      <c r="O3702" s="122">
        <v>0</v>
      </c>
      <c r="P3702" s="122">
        <v>0</v>
      </c>
      <c r="Q3702" s="122">
        <v>0</v>
      </c>
      <c r="R3702" s="122">
        <v>0</v>
      </c>
      <c r="S3702" s="122">
        <v>0</v>
      </c>
      <c r="T3702" s="122">
        <v>0</v>
      </c>
      <c r="U3702" s="122">
        <v>0</v>
      </c>
      <c r="V3702" s="122">
        <v>0</v>
      </c>
      <c r="W3702" s="122">
        <v>0</v>
      </c>
      <c r="X3702" s="122">
        <v>0</v>
      </c>
      <c r="Y3702" s="122">
        <v>0</v>
      </c>
      <c r="Z3702" s="122">
        <v>0</v>
      </c>
      <c r="AA3702" s="122">
        <v>0</v>
      </c>
      <c r="AB3702" s="122">
        <v>0</v>
      </c>
      <c r="AC3702" s="122">
        <v>0</v>
      </c>
      <c r="AD3702" s="122">
        <v>0</v>
      </c>
      <c r="AE3702" s="122">
        <v>0</v>
      </c>
      <c r="AF3702" s="122">
        <v>0</v>
      </c>
      <c r="AG3702" s="122">
        <v>0</v>
      </c>
      <c r="AH3702" s="122">
        <v>0</v>
      </c>
      <c r="AI3702" s="122">
        <v>0</v>
      </c>
      <c r="AJ3702" s="122">
        <v>0</v>
      </c>
      <c r="AK3702" s="122">
        <v>0</v>
      </c>
      <c r="AL3702" s="122">
        <v>0</v>
      </c>
    </row>
    <row r="3703" spans="1:38" hidden="1" x14ac:dyDescent="0.25">
      <c r="A3703" s="122" t="s">
        <v>2018</v>
      </c>
      <c r="B3703" s="122">
        <v>1</v>
      </c>
      <c r="C3703" s="122" t="s">
        <v>2211</v>
      </c>
      <c r="D3703" s="122" t="s">
        <v>2086</v>
      </c>
      <c r="E3703" s="122">
        <v>68</v>
      </c>
      <c r="F3703" s="122">
        <v>0</v>
      </c>
      <c r="G3703" s="122">
        <v>0</v>
      </c>
      <c r="H3703" s="122">
        <v>0</v>
      </c>
      <c r="I3703" s="122">
        <v>0</v>
      </c>
      <c r="J3703" s="122">
        <v>0</v>
      </c>
      <c r="K3703" s="122">
        <v>0</v>
      </c>
      <c r="L3703" s="122">
        <v>0</v>
      </c>
      <c r="M3703" s="122">
        <v>0</v>
      </c>
      <c r="N3703" s="122">
        <v>0</v>
      </c>
      <c r="O3703" s="122">
        <v>0</v>
      </c>
      <c r="P3703" s="122">
        <v>0</v>
      </c>
      <c r="Q3703" s="122">
        <v>0</v>
      </c>
      <c r="R3703" s="122">
        <v>0</v>
      </c>
      <c r="S3703" s="122">
        <v>0</v>
      </c>
      <c r="T3703" s="122">
        <v>0</v>
      </c>
      <c r="U3703" s="122">
        <v>0</v>
      </c>
      <c r="V3703" s="122">
        <v>0</v>
      </c>
      <c r="W3703" s="122">
        <v>0</v>
      </c>
      <c r="X3703" s="122">
        <v>0</v>
      </c>
      <c r="Y3703" s="122">
        <v>0</v>
      </c>
      <c r="Z3703" s="122">
        <v>0</v>
      </c>
      <c r="AA3703" s="122">
        <v>0</v>
      </c>
      <c r="AB3703" s="122">
        <v>0</v>
      </c>
      <c r="AC3703" s="122">
        <v>0</v>
      </c>
      <c r="AD3703" s="122">
        <v>0</v>
      </c>
      <c r="AE3703" s="122">
        <v>0</v>
      </c>
      <c r="AF3703" s="122">
        <v>0</v>
      </c>
      <c r="AG3703" s="122">
        <v>0</v>
      </c>
      <c r="AH3703" s="122">
        <v>0</v>
      </c>
      <c r="AI3703" s="122">
        <v>0</v>
      </c>
      <c r="AJ3703" s="122">
        <v>0</v>
      </c>
      <c r="AK3703" s="122">
        <v>0</v>
      </c>
      <c r="AL3703" s="122">
        <v>0</v>
      </c>
    </row>
    <row r="3704" spans="1:38" hidden="1" x14ac:dyDescent="0.25">
      <c r="A3704" s="122" t="s">
        <v>2018</v>
      </c>
      <c r="B3704" s="122">
        <v>1</v>
      </c>
      <c r="C3704" s="122" t="s">
        <v>2211</v>
      </c>
      <c r="D3704" s="122" t="s">
        <v>2087</v>
      </c>
      <c r="E3704" s="122">
        <v>68</v>
      </c>
      <c r="F3704" s="122">
        <v>0</v>
      </c>
      <c r="G3704" s="122">
        <v>0</v>
      </c>
      <c r="H3704" s="122">
        <v>0</v>
      </c>
      <c r="I3704" s="122">
        <v>0</v>
      </c>
      <c r="J3704" s="122">
        <v>0</v>
      </c>
      <c r="K3704" s="122">
        <v>0</v>
      </c>
      <c r="L3704" s="122">
        <v>0</v>
      </c>
      <c r="M3704" s="122">
        <v>0</v>
      </c>
      <c r="N3704" s="122">
        <v>0</v>
      </c>
      <c r="O3704" s="122">
        <v>0</v>
      </c>
      <c r="P3704" s="122">
        <v>0</v>
      </c>
      <c r="Q3704" s="122">
        <v>0</v>
      </c>
      <c r="R3704" s="122">
        <v>0</v>
      </c>
      <c r="S3704" s="122">
        <v>0</v>
      </c>
      <c r="T3704" s="122">
        <v>0</v>
      </c>
      <c r="U3704" s="122">
        <v>0</v>
      </c>
      <c r="V3704" s="122">
        <v>0</v>
      </c>
      <c r="W3704" s="122">
        <v>0</v>
      </c>
      <c r="X3704" s="122">
        <v>0</v>
      </c>
      <c r="Y3704" s="122">
        <v>0</v>
      </c>
      <c r="Z3704" s="122">
        <v>0</v>
      </c>
      <c r="AA3704" s="122">
        <v>0</v>
      </c>
      <c r="AB3704" s="122">
        <v>0</v>
      </c>
      <c r="AC3704" s="122">
        <v>0</v>
      </c>
      <c r="AD3704" s="122">
        <v>0</v>
      </c>
      <c r="AE3704" s="122">
        <v>0</v>
      </c>
      <c r="AF3704" s="122">
        <v>0</v>
      </c>
      <c r="AG3704" s="122">
        <v>0</v>
      </c>
      <c r="AH3704" s="122">
        <v>0</v>
      </c>
      <c r="AI3704" s="122">
        <v>0</v>
      </c>
      <c r="AJ3704" s="122">
        <v>0</v>
      </c>
      <c r="AK3704" s="122">
        <v>0</v>
      </c>
      <c r="AL3704" s="122">
        <v>0</v>
      </c>
    </row>
    <row r="3705" spans="1:38" hidden="1" x14ac:dyDescent="0.25">
      <c r="A3705" s="122" t="s">
        <v>2018</v>
      </c>
      <c r="B3705" s="122">
        <v>1</v>
      </c>
      <c r="C3705" s="122" t="s">
        <v>2211</v>
      </c>
      <c r="D3705" s="122" t="s">
        <v>2088</v>
      </c>
      <c r="E3705" s="122">
        <v>68</v>
      </c>
      <c r="F3705" s="122">
        <v>0</v>
      </c>
      <c r="G3705" s="122">
        <v>0</v>
      </c>
      <c r="H3705" s="122">
        <v>0</v>
      </c>
      <c r="I3705" s="122">
        <v>0</v>
      </c>
      <c r="J3705" s="122">
        <v>0</v>
      </c>
      <c r="K3705" s="122">
        <v>0</v>
      </c>
      <c r="L3705" s="122">
        <v>0</v>
      </c>
      <c r="M3705" s="122">
        <v>0</v>
      </c>
      <c r="N3705" s="122">
        <v>0</v>
      </c>
      <c r="O3705" s="122">
        <v>0</v>
      </c>
      <c r="P3705" s="122">
        <v>0</v>
      </c>
      <c r="Q3705" s="122">
        <v>0</v>
      </c>
      <c r="R3705" s="122">
        <v>0</v>
      </c>
      <c r="S3705" s="122">
        <v>0</v>
      </c>
      <c r="T3705" s="122">
        <v>0</v>
      </c>
      <c r="U3705" s="122">
        <v>0</v>
      </c>
      <c r="V3705" s="122">
        <v>0</v>
      </c>
      <c r="W3705" s="122">
        <v>0</v>
      </c>
      <c r="X3705" s="122">
        <v>0</v>
      </c>
      <c r="Y3705" s="122">
        <v>0</v>
      </c>
      <c r="Z3705" s="122">
        <v>0</v>
      </c>
      <c r="AA3705" s="122">
        <v>0</v>
      </c>
      <c r="AB3705" s="122">
        <v>0</v>
      </c>
      <c r="AC3705" s="122">
        <v>0</v>
      </c>
      <c r="AD3705" s="122">
        <v>0</v>
      </c>
      <c r="AE3705" s="122">
        <v>0</v>
      </c>
      <c r="AF3705" s="122">
        <v>0</v>
      </c>
      <c r="AG3705" s="122">
        <v>0</v>
      </c>
      <c r="AH3705" s="122">
        <v>0</v>
      </c>
      <c r="AI3705" s="122">
        <v>0</v>
      </c>
      <c r="AJ3705" s="122">
        <v>0</v>
      </c>
      <c r="AK3705" s="122">
        <v>0</v>
      </c>
      <c r="AL3705" s="122">
        <v>0</v>
      </c>
    </row>
    <row r="3706" spans="1:38" hidden="1" x14ac:dyDescent="0.25">
      <c r="A3706" s="122" t="s">
        <v>2018</v>
      </c>
      <c r="B3706" s="122">
        <v>1</v>
      </c>
      <c r="C3706" s="122" t="s">
        <v>2211</v>
      </c>
      <c r="D3706" s="122" t="s">
        <v>2089</v>
      </c>
      <c r="E3706" s="122">
        <v>68</v>
      </c>
      <c r="F3706" s="122">
        <v>0.36121209676650001</v>
      </c>
      <c r="G3706" s="122">
        <v>0.33582338709249998</v>
      </c>
      <c r="H3706" s="122">
        <v>0.36063508065200001</v>
      </c>
      <c r="I3706" s="122">
        <v>0.37506048385899998</v>
      </c>
      <c r="J3706" s="122">
        <v>0.40391129032599998</v>
      </c>
      <c r="K3706" s="122">
        <v>0.41833669355949998</v>
      </c>
      <c r="L3706" s="122">
        <v>0.41545161290749999</v>
      </c>
      <c r="M3706" s="122">
        <v>0.42122177418500001</v>
      </c>
      <c r="N3706" s="122">
        <v>0.426991935489</v>
      </c>
      <c r="O3706" s="122">
        <v>0.424106854837</v>
      </c>
      <c r="P3706" s="122">
        <v>0.5086377551015</v>
      </c>
      <c r="Q3706" s="122">
        <v>0.46178954081200002</v>
      </c>
      <c r="R3706" s="122">
        <v>0.42987701614099999</v>
      </c>
      <c r="S3706" s="122">
        <v>0.42122177418500001</v>
      </c>
      <c r="T3706" s="122">
        <v>0.45295766127749998</v>
      </c>
      <c r="U3706" s="122">
        <v>0.45872782258150002</v>
      </c>
      <c r="V3706" s="122">
        <v>0.44718750000000002</v>
      </c>
      <c r="W3706" s="122">
        <v>0.55213966837600004</v>
      </c>
      <c r="X3706" s="122">
        <v>0.53540816327450003</v>
      </c>
      <c r="Y3706" s="122">
        <v>0.532061862233</v>
      </c>
      <c r="Z3706" s="122">
        <v>0.55883227040600003</v>
      </c>
      <c r="AA3706" s="122">
        <v>0.55883227040600003</v>
      </c>
      <c r="AB3706" s="122">
        <v>0.51867665817300002</v>
      </c>
      <c r="AC3706" s="122">
        <v>0.52536926020300001</v>
      </c>
      <c r="AD3706" s="122">
        <v>0.5052914540865</v>
      </c>
      <c r="AE3706" s="122">
        <v>0.46848214286849998</v>
      </c>
      <c r="AF3706" s="122">
        <v>0.36929032258150002</v>
      </c>
      <c r="AG3706" s="122">
        <v>0.31447379032599998</v>
      </c>
      <c r="AH3706" s="122">
        <v>0.30581854839650002</v>
      </c>
      <c r="AI3706" s="122">
        <v>0</v>
      </c>
      <c r="AJ3706" s="122">
        <v>0</v>
      </c>
      <c r="AK3706" s="122">
        <v>0</v>
      </c>
      <c r="AL3706" s="122">
        <v>0</v>
      </c>
    </row>
    <row r="3707" spans="1:38" hidden="1" x14ac:dyDescent="0.25">
      <c r="A3707" s="122" t="s">
        <v>2018</v>
      </c>
      <c r="B3707" s="122">
        <v>1</v>
      </c>
      <c r="C3707" s="122" t="s">
        <v>2211</v>
      </c>
      <c r="D3707" s="122" t="s">
        <v>2136</v>
      </c>
      <c r="E3707" s="122">
        <v>68</v>
      </c>
      <c r="F3707" s="122">
        <v>0</v>
      </c>
      <c r="G3707" s="122">
        <v>0</v>
      </c>
      <c r="H3707" s="122">
        <v>0</v>
      </c>
      <c r="I3707" s="122">
        <v>0</v>
      </c>
      <c r="J3707" s="122">
        <v>0</v>
      </c>
      <c r="K3707" s="122">
        <v>0</v>
      </c>
      <c r="L3707" s="122">
        <v>0</v>
      </c>
      <c r="M3707" s="122">
        <v>0</v>
      </c>
      <c r="N3707" s="122">
        <v>0</v>
      </c>
      <c r="O3707" s="122">
        <v>0</v>
      </c>
      <c r="P3707" s="122">
        <v>0</v>
      </c>
      <c r="Q3707" s="122">
        <v>0</v>
      </c>
      <c r="R3707" s="122">
        <v>0</v>
      </c>
      <c r="S3707" s="122">
        <v>0</v>
      </c>
      <c r="T3707" s="122">
        <v>0</v>
      </c>
      <c r="U3707" s="122">
        <v>0</v>
      </c>
      <c r="V3707" s="122">
        <v>0</v>
      </c>
      <c r="W3707" s="122">
        <v>0</v>
      </c>
      <c r="X3707" s="122">
        <v>0</v>
      </c>
      <c r="Y3707" s="122">
        <v>0</v>
      </c>
      <c r="Z3707" s="122">
        <v>0</v>
      </c>
      <c r="AA3707" s="122">
        <v>0</v>
      </c>
      <c r="AB3707" s="122">
        <v>0</v>
      </c>
      <c r="AC3707" s="122">
        <v>0</v>
      </c>
      <c r="AD3707" s="122">
        <v>0</v>
      </c>
      <c r="AE3707" s="122">
        <v>0</v>
      </c>
      <c r="AF3707" s="122">
        <v>0</v>
      </c>
      <c r="AG3707" s="122">
        <v>0</v>
      </c>
      <c r="AH3707" s="122">
        <v>0</v>
      </c>
      <c r="AI3707" s="122">
        <v>0</v>
      </c>
      <c r="AJ3707" s="122">
        <v>0</v>
      </c>
      <c r="AK3707" s="122">
        <v>0</v>
      </c>
      <c r="AL3707" s="122">
        <v>0</v>
      </c>
    </row>
    <row r="3708" spans="1:38" hidden="1" x14ac:dyDescent="0.25">
      <c r="A3708" s="122" t="s">
        <v>2018</v>
      </c>
      <c r="B3708" s="122">
        <v>1</v>
      </c>
      <c r="C3708" s="122" t="s">
        <v>2211</v>
      </c>
      <c r="D3708" s="122" t="s">
        <v>2090</v>
      </c>
      <c r="E3708" s="122">
        <v>68</v>
      </c>
      <c r="F3708" s="122">
        <v>0</v>
      </c>
      <c r="G3708" s="122">
        <v>0</v>
      </c>
      <c r="H3708" s="122">
        <v>0</v>
      </c>
      <c r="I3708" s="122">
        <v>0</v>
      </c>
      <c r="J3708" s="122">
        <v>0</v>
      </c>
      <c r="K3708" s="122">
        <v>0</v>
      </c>
      <c r="L3708" s="122">
        <v>0</v>
      </c>
      <c r="M3708" s="122">
        <v>0</v>
      </c>
      <c r="N3708" s="122">
        <v>0</v>
      </c>
      <c r="O3708" s="122">
        <v>0</v>
      </c>
      <c r="P3708" s="122">
        <v>0</v>
      </c>
      <c r="Q3708" s="122">
        <v>0</v>
      </c>
      <c r="R3708" s="122">
        <v>0</v>
      </c>
      <c r="S3708" s="122">
        <v>0</v>
      </c>
      <c r="T3708" s="122">
        <v>0</v>
      </c>
      <c r="U3708" s="122">
        <v>0</v>
      </c>
      <c r="V3708" s="122">
        <v>0</v>
      </c>
      <c r="W3708" s="122">
        <v>0</v>
      </c>
      <c r="X3708" s="122">
        <v>0</v>
      </c>
      <c r="Y3708" s="122">
        <v>0</v>
      </c>
      <c r="Z3708" s="122">
        <v>0</v>
      </c>
      <c r="AA3708" s="122">
        <v>0</v>
      </c>
      <c r="AB3708" s="122">
        <v>0</v>
      </c>
      <c r="AC3708" s="122">
        <v>0</v>
      </c>
      <c r="AD3708" s="122">
        <v>0</v>
      </c>
      <c r="AE3708" s="122">
        <v>0</v>
      </c>
      <c r="AF3708" s="122">
        <v>0</v>
      </c>
      <c r="AG3708" s="122">
        <v>0</v>
      </c>
      <c r="AH3708" s="122">
        <v>0</v>
      </c>
      <c r="AI3708" s="122">
        <v>0</v>
      </c>
      <c r="AJ3708" s="122">
        <v>0</v>
      </c>
      <c r="AK3708" s="122">
        <v>0</v>
      </c>
      <c r="AL3708" s="122">
        <v>0</v>
      </c>
    </row>
    <row r="3709" spans="1:38" hidden="1" x14ac:dyDescent="0.25">
      <c r="A3709" s="122" t="s">
        <v>2018</v>
      </c>
      <c r="B3709" s="122">
        <v>1</v>
      </c>
      <c r="C3709" s="122" t="s">
        <v>2211</v>
      </c>
      <c r="D3709" s="122" t="s">
        <v>2091</v>
      </c>
      <c r="E3709" s="122">
        <v>68</v>
      </c>
      <c r="F3709" s="122">
        <v>0</v>
      </c>
      <c r="G3709" s="122">
        <v>0</v>
      </c>
      <c r="H3709" s="122">
        <v>0</v>
      </c>
      <c r="I3709" s="122">
        <v>0</v>
      </c>
      <c r="J3709" s="122">
        <v>0</v>
      </c>
      <c r="K3709" s="122">
        <v>0</v>
      </c>
      <c r="L3709" s="122">
        <v>0</v>
      </c>
      <c r="M3709" s="122">
        <v>0</v>
      </c>
      <c r="N3709" s="122">
        <v>0</v>
      </c>
      <c r="O3709" s="122">
        <v>0</v>
      </c>
      <c r="P3709" s="122">
        <v>0</v>
      </c>
      <c r="Q3709" s="122">
        <v>0</v>
      </c>
      <c r="R3709" s="122">
        <v>0</v>
      </c>
      <c r="S3709" s="122">
        <v>0</v>
      </c>
      <c r="T3709" s="122">
        <v>0</v>
      </c>
      <c r="U3709" s="122">
        <v>0</v>
      </c>
      <c r="V3709" s="122">
        <v>0</v>
      </c>
      <c r="W3709" s="122">
        <v>0</v>
      </c>
      <c r="X3709" s="122">
        <v>0</v>
      </c>
      <c r="Y3709" s="122">
        <v>0</v>
      </c>
      <c r="Z3709" s="122">
        <v>0</v>
      </c>
      <c r="AA3709" s="122">
        <v>0</v>
      </c>
      <c r="AB3709" s="122">
        <v>0</v>
      </c>
      <c r="AC3709" s="122">
        <v>0</v>
      </c>
      <c r="AD3709" s="122">
        <v>0</v>
      </c>
      <c r="AE3709" s="122">
        <v>0</v>
      </c>
      <c r="AF3709" s="122">
        <v>0</v>
      </c>
      <c r="AG3709" s="122">
        <v>0</v>
      </c>
      <c r="AH3709" s="122">
        <v>0</v>
      </c>
      <c r="AI3709" s="122">
        <v>0</v>
      </c>
      <c r="AJ3709" s="122">
        <v>0</v>
      </c>
      <c r="AK3709" s="122">
        <v>0</v>
      </c>
      <c r="AL3709" s="122">
        <v>0</v>
      </c>
    </row>
    <row r="3710" spans="1:38" hidden="1" x14ac:dyDescent="0.25">
      <c r="A3710" s="122" t="s">
        <v>2018</v>
      </c>
      <c r="B3710" s="122">
        <v>1</v>
      </c>
      <c r="C3710" s="122" t="s">
        <v>2211</v>
      </c>
      <c r="D3710" s="122" t="s">
        <v>2092</v>
      </c>
      <c r="E3710" s="122">
        <v>68</v>
      </c>
      <c r="F3710" s="122">
        <v>0</v>
      </c>
      <c r="G3710" s="122">
        <v>0</v>
      </c>
      <c r="H3710" s="122">
        <v>0</v>
      </c>
      <c r="I3710" s="122">
        <v>0</v>
      </c>
      <c r="J3710" s="122">
        <v>0</v>
      </c>
      <c r="K3710" s="122">
        <v>0</v>
      </c>
      <c r="L3710" s="122">
        <v>0</v>
      </c>
      <c r="M3710" s="122">
        <v>0</v>
      </c>
      <c r="N3710" s="122">
        <v>0</v>
      </c>
      <c r="O3710" s="122">
        <v>0</v>
      </c>
      <c r="P3710" s="122">
        <v>0</v>
      </c>
      <c r="Q3710" s="122">
        <v>0</v>
      </c>
      <c r="R3710" s="122">
        <v>0</v>
      </c>
      <c r="S3710" s="122">
        <v>0</v>
      </c>
      <c r="T3710" s="122">
        <v>0</v>
      </c>
      <c r="U3710" s="122">
        <v>0</v>
      </c>
      <c r="V3710" s="122">
        <v>0</v>
      </c>
      <c r="W3710" s="122">
        <v>0</v>
      </c>
      <c r="X3710" s="122">
        <v>0</v>
      </c>
      <c r="Y3710" s="122">
        <v>0</v>
      </c>
      <c r="Z3710" s="122">
        <v>0</v>
      </c>
      <c r="AA3710" s="122">
        <v>0</v>
      </c>
      <c r="AB3710" s="122">
        <v>0</v>
      </c>
      <c r="AC3710" s="122">
        <v>0</v>
      </c>
      <c r="AD3710" s="122">
        <v>0</v>
      </c>
      <c r="AE3710" s="122">
        <v>0</v>
      </c>
      <c r="AF3710" s="122">
        <v>0</v>
      </c>
      <c r="AG3710" s="122">
        <v>0</v>
      </c>
      <c r="AH3710" s="122">
        <v>0</v>
      </c>
      <c r="AI3710" s="122">
        <v>0</v>
      </c>
      <c r="AJ3710" s="122">
        <v>0</v>
      </c>
      <c r="AK3710" s="122">
        <v>0</v>
      </c>
      <c r="AL3710" s="122">
        <v>0</v>
      </c>
    </row>
    <row r="3711" spans="1:38" hidden="1" x14ac:dyDescent="0.25">
      <c r="A3711" s="122" t="s">
        <v>2018</v>
      </c>
      <c r="B3711" s="122">
        <v>1</v>
      </c>
      <c r="C3711" s="122" t="s">
        <v>2211</v>
      </c>
      <c r="D3711" s="122" t="s">
        <v>2093</v>
      </c>
      <c r="E3711" s="122">
        <v>68</v>
      </c>
      <c r="F3711" s="122">
        <v>0</v>
      </c>
      <c r="G3711" s="122">
        <v>0</v>
      </c>
      <c r="H3711" s="122">
        <v>0</v>
      </c>
      <c r="I3711" s="122">
        <v>0</v>
      </c>
      <c r="J3711" s="122">
        <v>0</v>
      </c>
      <c r="K3711" s="122">
        <v>0</v>
      </c>
      <c r="L3711" s="122">
        <v>0</v>
      </c>
      <c r="M3711" s="122">
        <v>0</v>
      </c>
      <c r="N3711" s="122">
        <v>0</v>
      </c>
      <c r="O3711" s="122">
        <v>0</v>
      </c>
      <c r="P3711" s="122">
        <v>0</v>
      </c>
      <c r="Q3711" s="122">
        <v>0</v>
      </c>
      <c r="R3711" s="122">
        <v>0</v>
      </c>
      <c r="S3711" s="122">
        <v>0</v>
      </c>
      <c r="T3711" s="122">
        <v>0</v>
      </c>
      <c r="U3711" s="122">
        <v>0</v>
      </c>
      <c r="V3711" s="122">
        <v>0</v>
      </c>
      <c r="W3711" s="122">
        <v>0</v>
      </c>
      <c r="X3711" s="122">
        <v>0</v>
      </c>
      <c r="Y3711" s="122">
        <v>0</v>
      </c>
      <c r="Z3711" s="122">
        <v>0</v>
      </c>
      <c r="AA3711" s="122">
        <v>0</v>
      </c>
      <c r="AB3711" s="122">
        <v>0</v>
      </c>
      <c r="AC3711" s="122">
        <v>0</v>
      </c>
      <c r="AD3711" s="122">
        <v>0</v>
      </c>
      <c r="AE3711" s="122">
        <v>0</v>
      </c>
      <c r="AF3711" s="122">
        <v>0</v>
      </c>
      <c r="AG3711" s="122">
        <v>0</v>
      </c>
      <c r="AH3711" s="122">
        <v>0</v>
      </c>
      <c r="AI3711" s="122">
        <v>0</v>
      </c>
      <c r="AJ3711" s="122">
        <v>0</v>
      </c>
      <c r="AK3711" s="122">
        <v>0</v>
      </c>
      <c r="AL3711" s="122">
        <v>0</v>
      </c>
    </row>
    <row r="3712" spans="1:38" hidden="1" x14ac:dyDescent="0.25">
      <c r="A3712" s="122" t="s">
        <v>2018</v>
      </c>
      <c r="B3712" s="122">
        <v>1</v>
      </c>
      <c r="C3712" s="122" t="s">
        <v>2211</v>
      </c>
      <c r="D3712" s="122" t="s">
        <v>2094</v>
      </c>
      <c r="E3712" s="122">
        <v>68</v>
      </c>
      <c r="F3712" s="122">
        <v>0</v>
      </c>
      <c r="G3712" s="122">
        <v>0</v>
      </c>
      <c r="H3712" s="122">
        <v>0</v>
      </c>
      <c r="I3712" s="122">
        <v>0</v>
      </c>
      <c r="J3712" s="122">
        <v>0</v>
      </c>
      <c r="K3712" s="122">
        <v>0</v>
      </c>
      <c r="L3712" s="122">
        <v>0</v>
      </c>
      <c r="M3712" s="122">
        <v>0</v>
      </c>
      <c r="N3712" s="122">
        <v>0</v>
      </c>
      <c r="O3712" s="122">
        <v>0</v>
      </c>
      <c r="P3712" s="122">
        <v>0</v>
      </c>
      <c r="Q3712" s="122">
        <v>0</v>
      </c>
      <c r="R3712" s="122">
        <v>0</v>
      </c>
      <c r="S3712" s="122">
        <v>0</v>
      </c>
      <c r="T3712" s="122">
        <v>0</v>
      </c>
      <c r="U3712" s="122">
        <v>0</v>
      </c>
      <c r="V3712" s="122">
        <v>0</v>
      </c>
      <c r="W3712" s="122">
        <v>0</v>
      </c>
      <c r="X3712" s="122">
        <v>0</v>
      </c>
      <c r="Y3712" s="122">
        <v>0</v>
      </c>
      <c r="Z3712" s="122">
        <v>0</v>
      </c>
      <c r="AA3712" s="122">
        <v>0</v>
      </c>
      <c r="AB3712" s="122">
        <v>0</v>
      </c>
      <c r="AC3712" s="122">
        <v>0</v>
      </c>
      <c r="AD3712" s="122">
        <v>0</v>
      </c>
      <c r="AE3712" s="122">
        <v>0</v>
      </c>
      <c r="AF3712" s="122">
        <v>0</v>
      </c>
      <c r="AG3712" s="122">
        <v>0</v>
      </c>
      <c r="AH3712" s="122">
        <v>0</v>
      </c>
      <c r="AI3712" s="122">
        <v>0</v>
      </c>
      <c r="AJ3712" s="122">
        <v>0</v>
      </c>
      <c r="AK3712" s="122">
        <v>0</v>
      </c>
      <c r="AL3712" s="122">
        <v>0</v>
      </c>
    </row>
    <row r="3713" spans="1:38" hidden="1" x14ac:dyDescent="0.25">
      <c r="A3713" s="122" t="s">
        <v>2018</v>
      </c>
      <c r="B3713" s="122">
        <v>1</v>
      </c>
      <c r="C3713" s="122" t="s">
        <v>2211</v>
      </c>
      <c r="D3713" s="122" t="s">
        <v>2095</v>
      </c>
      <c r="E3713" s="122">
        <v>68</v>
      </c>
      <c r="F3713" s="122">
        <v>0</v>
      </c>
      <c r="G3713" s="122">
        <v>0</v>
      </c>
      <c r="H3713" s="122">
        <v>0</v>
      </c>
      <c r="I3713" s="122">
        <v>0</v>
      </c>
      <c r="J3713" s="122">
        <v>0</v>
      </c>
      <c r="K3713" s="122">
        <v>0</v>
      </c>
      <c r="L3713" s="122">
        <v>0</v>
      </c>
      <c r="M3713" s="122">
        <v>0</v>
      </c>
      <c r="N3713" s="122">
        <v>0</v>
      </c>
      <c r="O3713" s="122">
        <v>0</v>
      </c>
      <c r="P3713" s="122">
        <v>0</v>
      </c>
      <c r="Q3713" s="122">
        <v>0</v>
      </c>
      <c r="R3713" s="122">
        <v>0</v>
      </c>
      <c r="S3713" s="122">
        <v>0</v>
      </c>
      <c r="T3713" s="122">
        <v>0</v>
      </c>
      <c r="U3713" s="122">
        <v>0</v>
      </c>
      <c r="V3713" s="122">
        <v>0</v>
      </c>
      <c r="W3713" s="122">
        <v>0</v>
      </c>
      <c r="X3713" s="122">
        <v>0</v>
      </c>
      <c r="Y3713" s="122">
        <v>0</v>
      </c>
      <c r="Z3713" s="122">
        <v>0</v>
      </c>
      <c r="AA3713" s="122">
        <v>0</v>
      </c>
      <c r="AB3713" s="122">
        <v>0</v>
      </c>
      <c r="AC3713" s="122">
        <v>0</v>
      </c>
      <c r="AD3713" s="122">
        <v>0</v>
      </c>
      <c r="AE3713" s="122">
        <v>0</v>
      </c>
      <c r="AF3713" s="122">
        <v>0</v>
      </c>
      <c r="AG3713" s="122">
        <v>0</v>
      </c>
      <c r="AH3713" s="122">
        <v>0</v>
      </c>
      <c r="AI3713" s="122">
        <v>0</v>
      </c>
      <c r="AJ3713" s="122">
        <v>0</v>
      </c>
      <c r="AK3713" s="122">
        <v>0</v>
      </c>
      <c r="AL3713" s="122">
        <v>0</v>
      </c>
    </row>
    <row r="3714" spans="1:38" hidden="1" x14ac:dyDescent="0.25">
      <c r="A3714" s="122" t="s">
        <v>2018</v>
      </c>
      <c r="B3714" s="122">
        <v>1</v>
      </c>
      <c r="C3714" s="122" t="s">
        <v>2211</v>
      </c>
      <c r="D3714" s="122" t="s">
        <v>2096</v>
      </c>
      <c r="E3714" s="122">
        <v>68</v>
      </c>
      <c r="F3714" s="122">
        <v>0</v>
      </c>
      <c r="G3714" s="122">
        <v>0</v>
      </c>
      <c r="H3714" s="122">
        <v>0</v>
      </c>
      <c r="I3714" s="122">
        <v>0</v>
      </c>
      <c r="J3714" s="122">
        <v>0</v>
      </c>
      <c r="K3714" s="122">
        <v>0</v>
      </c>
      <c r="L3714" s="122">
        <v>0</v>
      </c>
      <c r="M3714" s="122">
        <v>0</v>
      </c>
      <c r="N3714" s="122">
        <v>0</v>
      </c>
      <c r="O3714" s="122">
        <v>0</v>
      </c>
      <c r="P3714" s="122">
        <v>0</v>
      </c>
      <c r="Q3714" s="122">
        <v>0</v>
      </c>
      <c r="R3714" s="122">
        <v>0</v>
      </c>
      <c r="S3714" s="122">
        <v>0</v>
      </c>
      <c r="T3714" s="122">
        <v>0</v>
      </c>
      <c r="U3714" s="122">
        <v>0</v>
      </c>
      <c r="V3714" s="122">
        <v>0</v>
      </c>
      <c r="W3714" s="122">
        <v>0</v>
      </c>
      <c r="X3714" s="122">
        <v>0</v>
      </c>
      <c r="Y3714" s="122">
        <v>0</v>
      </c>
      <c r="Z3714" s="122">
        <v>0</v>
      </c>
      <c r="AA3714" s="122">
        <v>0</v>
      </c>
      <c r="AB3714" s="122">
        <v>0</v>
      </c>
      <c r="AC3714" s="122">
        <v>0</v>
      </c>
      <c r="AD3714" s="122">
        <v>0</v>
      </c>
      <c r="AE3714" s="122">
        <v>0</v>
      </c>
      <c r="AF3714" s="122">
        <v>0</v>
      </c>
      <c r="AG3714" s="122">
        <v>0</v>
      </c>
      <c r="AH3714" s="122">
        <v>0</v>
      </c>
      <c r="AI3714" s="122">
        <v>0</v>
      </c>
      <c r="AJ3714" s="122">
        <v>0</v>
      </c>
      <c r="AK3714" s="122">
        <v>0</v>
      </c>
      <c r="AL3714" s="122">
        <v>0</v>
      </c>
    </row>
    <row r="3715" spans="1:38" hidden="1" x14ac:dyDescent="0.25">
      <c r="A3715" s="122" t="s">
        <v>2018</v>
      </c>
      <c r="B3715" s="122">
        <v>1</v>
      </c>
      <c r="C3715" s="122" t="s">
        <v>2211</v>
      </c>
      <c r="D3715" s="122" t="s">
        <v>2097</v>
      </c>
      <c r="E3715" s="122">
        <v>68</v>
      </c>
      <c r="F3715" s="122">
        <v>0</v>
      </c>
      <c r="G3715" s="122">
        <v>0</v>
      </c>
      <c r="H3715" s="122">
        <v>0</v>
      </c>
      <c r="I3715" s="122">
        <v>0</v>
      </c>
      <c r="J3715" s="122">
        <v>0</v>
      </c>
      <c r="K3715" s="122">
        <v>0</v>
      </c>
      <c r="L3715" s="122">
        <v>0</v>
      </c>
      <c r="M3715" s="122">
        <v>0</v>
      </c>
      <c r="N3715" s="122">
        <v>0</v>
      </c>
      <c r="O3715" s="122">
        <v>0</v>
      </c>
      <c r="P3715" s="122">
        <v>0</v>
      </c>
      <c r="Q3715" s="122">
        <v>0</v>
      </c>
      <c r="R3715" s="122">
        <v>0</v>
      </c>
      <c r="S3715" s="122">
        <v>0</v>
      </c>
      <c r="T3715" s="122">
        <v>0</v>
      </c>
      <c r="U3715" s="122">
        <v>0</v>
      </c>
      <c r="V3715" s="122">
        <v>0</v>
      </c>
      <c r="W3715" s="122">
        <v>0</v>
      </c>
      <c r="X3715" s="122">
        <v>0</v>
      </c>
      <c r="Y3715" s="122">
        <v>0</v>
      </c>
      <c r="Z3715" s="122">
        <v>0</v>
      </c>
      <c r="AA3715" s="122">
        <v>0</v>
      </c>
      <c r="AB3715" s="122">
        <v>0</v>
      </c>
      <c r="AC3715" s="122">
        <v>0</v>
      </c>
      <c r="AD3715" s="122">
        <v>0</v>
      </c>
      <c r="AE3715" s="122">
        <v>0</v>
      </c>
      <c r="AF3715" s="122">
        <v>0</v>
      </c>
      <c r="AG3715" s="122">
        <v>0</v>
      </c>
      <c r="AH3715" s="122">
        <v>0</v>
      </c>
      <c r="AI3715" s="122">
        <v>0</v>
      </c>
      <c r="AJ3715" s="122">
        <v>0</v>
      </c>
      <c r="AK3715" s="122">
        <v>0</v>
      </c>
      <c r="AL3715" s="122">
        <v>0</v>
      </c>
    </row>
    <row r="3716" spans="1:38" hidden="1" x14ac:dyDescent="0.25">
      <c r="A3716" s="122" t="s">
        <v>2018</v>
      </c>
      <c r="B3716" s="122">
        <v>1</v>
      </c>
      <c r="C3716" s="122" t="s">
        <v>2211</v>
      </c>
      <c r="D3716" s="122" t="s">
        <v>2098</v>
      </c>
      <c r="E3716" s="122">
        <v>68</v>
      </c>
      <c r="F3716" s="122">
        <v>0</v>
      </c>
      <c r="G3716" s="122">
        <v>0</v>
      </c>
      <c r="H3716" s="122">
        <v>0</v>
      </c>
      <c r="I3716" s="122">
        <v>0</v>
      </c>
      <c r="J3716" s="122">
        <v>0</v>
      </c>
      <c r="K3716" s="122">
        <v>0</v>
      </c>
      <c r="L3716" s="122">
        <v>0</v>
      </c>
      <c r="M3716" s="122">
        <v>0</v>
      </c>
      <c r="N3716" s="122">
        <v>0</v>
      </c>
      <c r="O3716" s="122">
        <v>0</v>
      </c>
      <c r="P3716" s="122">
        <v>0</v>
      </c>
      <c r="Q3716" s="122">
        <v>0</v>
      </c>
      <c r="R3716" s="122">
        <v>0</v>
      </c>
      <c r="S3716" s="122">
        <v>0</v>
      </c>
      <c r="T3716" s="122">
        <v>0</v>
      </c>
      <c r="U3716" s="122">
        <v>0</v>
      </c>
      <c r="V3716" s="122">
        <v>0</v>
      </c>
      <c r="W3716" s="122">
        <v>0</v>
      </c>
      <c r="X3716" s="122">
        <v>0</v>
      </c>
      <c r="Y3716" s="122">
        <v>0</v>
      </c>
      <c r="Z3716" s="122">
        <v>0</v>
      </c>
      <c r="AA3716" s="122">
        <v>0</v>
      </c>
      <c r="AB3716" s="122">
        <v>0</v>
      </c>
      <c r="AC3716" s="122">
        <v>0</v>
      </c>
      <c r="AD3716" s="122">
        <v>0</v>
      </c>
      <c r="AE3716" s="122">
        <v>0</v>
      </c>
      <c r="AF3716" s="122">
        <v>0</v>
      </c>
      <c r="AG3716" s="122">
        <v>0</v>
      </c>
      <c r="AH3716" s="122">
        <v>0</v>
      </c>
      <c r="AI3716" s="122">
        <v>0</v>
      </c>
      <c r="AJ3716" s="122">
        <v>0</v>
      </c>
      <c r="AK3716" s="122">
        <v>0</v>
      </c>
      <c r="AL3716" s="122">
        <v>0</v>
      </c>
    </row>
    <row r="3717" spans="1:38" hidden="1" x14ac:dyDescent="0.25">
      <c r="A3717" s="122" t="s">
        <v>2018</v>
      </c>
      <c r="B3717" s="122">
        <v>1</v>
      </c>
      <c r="C3717" s="122" t="s">
        <v>2211</v>
      </c>
      <c r="D3717" s="122" t="s">
        <v>2099</v>
      </c>
      <c r="E3717" s="122">
        <v>68</v>
      </c>
      <c r="F3717" s="122">
        <v>0</v>
      </c>
      <c r="G3717" s="122">
        <v>0</v>
      </c>
      <c r="H3717" s="122">
        <v>0</v>
      </c>
      <c r="I3717" s="122">
        <v>0</v>
      </c>
      <c r="J3717" s="122">
        <v>0</v>
      </c>
      <c r="K3717" s="122">
        <v>0</v>
      </c>
      <c r="L3717" s="122">
        <v>0</v>
      </c>
      <c r="M3717" s="122">
        <v>0</v>
      </c>
      <c r="N3717" s="122">
        <v>0</v>
      </c>
      <c r="O3717" s="122">
        <v>0</v>
      </c>
      <c r="P3717" s="122">
        <v>0</v>
      </c>
      <c r="Q3717" s="122">
        <v>0</v>
      </c>
      <c r="R3717" s="122">
        <v>0</v>
      </c>
      <c r="S3717" s="122">
        <v>0</v>
      </c>
      <c r="T3717" s="122">
        <v>0</v>
      </c>
      <c r="U3717" s="122">
        <v>0</v>
      </c>
      <c r="V3717" s="122">
        <v>0</v>
      </c>
      <c r="W3717" s="122">
        <v>0</v>
      </c>
      <c r="X3717" s="122">
        <v>0</v>
      </c>
      <c r="Y3717" s="122">
        <v>0</v>
      </c>
      <c r="Z3717" s="122">
        <v>0</v>
      </c>
      <c r="AA3717" s="122">
        <v>0</v>
      </c>
      <c r="AB3717" s="122">
        <v>0</v>
      </c>
      <c r="AC3717" s="122">
        <v>0</v>
      </c>
      <c r="AD3717" s="122">
        <v>0</v>
      </c>
      <c r="AE3717" s="122">
        <v>0</v>
      </c>
      <c r="AF3717" s="122">
        <v>0</v>
      </c>
      <c r="AG3717" s="122">
        <v>0</v>
      </c>
      <c r="AH3717" s="122">
        <v>0</v>
      </c>
      <c r="AI3717" s="122">
        <v>0</v>
      </c>
      <c r="AJ3717" s="122">
        <v>0</v>
      </c>
      <c r="AK3717" s="122">
        <v>0</v>
      </c>
      <c r="AL3717" s="122">
        <v>0</v>
      </c>
    </row>
    <row r="3718" spans="1:38" hidden="1" x14ac:dyDescent="0.25">
      <c r="A3718" s="122" t="s">
        <v>2018</v>
      </c>
      <c r="B3718" s="122">
        <v>1</v>
      </c>
      <c r="C3718" s="122" t="s">
        <v>2211</v>
      </c>
      <c r="D3718" s="122" t="s">
        <v>2100</v>
      </c>
      <c r="E3718" s="122">
        <v>68</v>
      </c>
      <c r="F3718" s="122">
        <v>0</v>
      </c>
      <c r="G3718" s="122">
        <v>0</v>
      </c>
      <c r="H3718" s="122">
        <v>0</v>
      </c>
      <c r="I3718" s="122">
        <v>0</v>
      </c>
      <c r="J3718" s="122">
        <v>0</v>
      </c>
      <c r="K3718" s="122">
        <v>0</v>
      </c>
      <c r="L3718" s="122">
        <v>0</v>
      </c>
      <c r="M3718" s="122">
        <v>0</v>
      </c>
      <c r="N3718" s="122">
        <v>0</v>
      </c>
      <c r="O3718" s="122">
        <v>0</v>
      </c>
      <c r="P3718" s="122">
        <v>0</v>
      </c>
      <c r="Q3718" s="122">
        <v>0</v>
      </c>
      <c r="R3718" s="122">
        <v>0</v>
      </c>
      <c r="S3718" s="122">
        <v>0</v>
      </c>
      <c r="T3718" s="122">
        <v>0</v>
      </c>
      <c r="U3718" s="122">
        <v>0</v>
      </c>
      <c r="V3718" s="122">
        <v>0</v>
      </c>
      <c r="W3718" s="122">
        <v>0</v>
      </c>
      <c r="X3718" s="122">
        <v>0</v>
      </c>
      <c r="Y3718" s="122">
        <v>0</v>
      </c>
      <c r="Z3718" s="122">
        <v>0</v>
      </c>
      <c r="AA3718" s="122">
        <v>0</v>
      </c>
      <c r="AB3718" s="122">
        <v>0</v>
      </c>
      <c r="AC3718" s="122">
        <v>0</v>
      </c>
      <c r="AD3718" s="122">
        <v>0</v>
      </c>
      <c r="AE3718" s="122">
        <v>0</v>
      </c>
      <c r="AF3718" s="122">
        <v>0</v>
      </c>
      <c r="AG3718" s="122">
        <v>0</v>
      </c>
      <c r="AH3718" s="122">
        <v>0</v>
      </c>
      <c r="AI3718" s="122">
        <v>0</v>
      </c>
      <c r="AJ3718" s="122">
        <v>0</v>
      </c>
      <c r="AK3718" s="122">
        <v>0</v>
      </c>
      <c r="AL3718" s="122">
        <v>0</v>
      </c>
    </row>
    <row r="3719" spans="1:38" hidden="1" x14ac:dyDescent="0.25">
      <c r="A3719" s="122" t="s">
        <v>2018</v>
      </c>
      <c r="B3719" s="122">
        <v>1</v>
      </c>
      <c r="C3719" s="122" t="s">
        <v>2211</v>
      </c>
      <c r="D3719" s="122" t="s">
        <v>2101</v>
      </c>
      <c r="E3719" s="122">
        <v>68</v>
      </c>
      <c r="F3719" s="122">
        <v>0</v>
      </c>
      <c r="G3719" s="122">
        <v>0</v>
      </c>
      <c r="H3719" s="122">
        <v>0</v>
      </c>
      <c r="I3719" s="122">
        <v>0</v>
      </c>
      <c r="J3719" s="122">
        <v>0</v>
      </c>
      <c r="K3719" s="122">
        <v>0</v>
      </c>
      <c r="L3719" s="122">
        <v>0</v>
      </c>
      <c r="M3719" s="122">
        <v>0</v>
      </c>
      <c r="N3719" s="122">
        <v>0</v>
      </c>
      <c r="O3719" s="122">
        <v>0</v>
      </c>
      <c r="P3719" s="122">
        <v>0</v>
      </c>
      <c r="Q3719" s="122">
        <v>0</v>
      </c>
      <c r="R3719" s="122">
        <v>0</v>
      </c>
      <c r="S3719" s="122">
        <v>0</v>
      </c>
      <c r="T3719" s="122">
        <v>0</v>
      </c>
      <c r="U3719" s="122">
        <v>0</v>
      </c>
      <c r="V3719" s="122">
        <v>0</v>
      </c>
      <c r="W3719" s="122">
        <v>0</v>
      </c>
      <c r="X3719" s="122">
        <v>0</v>
      </c>
      <c r="Y3719" s="122">
        <v>0</v>
      </c>
      <c r="Z3719" s="122">
        <v>0</v>
      </c>
      <c r="AA3719" s="122">
        <v>0</v>
      </c>
      <c r="AB3719" s="122">
        <v>0</v>
      </c>
      <c r="AC3719" s="122">
        <v>0</v>
      </c>
      <c r="AD3719" s="122">
        <v>0</v>
      </c>
      <c r="AE3719" s="122">
        <v>0</v>
      </c>
      <c r="AF3719" s="122">
        <v>0</v>
      </c>
      <c r="AG3719" s="122">
        <v>0</v>
      </c>
      <c r="AH3719" s="122">
        <v>0</v>
      </c>
      <c r="AI3719" s="122">
        <v>0</v>
      </c>
      <c r="AJ3719" s="122">
        <v>0</v>
      </c>
      <c r="AK3719" s="122">
        <v>0</v>
      </c>
      <c r="AL3719" s="122">
        <v>0</v>
      </c>
    </row>
    <row r="3720" spans="1:38" hidden="1" x14ac:dyDescent="0.25">
      <c r="A3720" s="122" t="s">
        <v>2018</v>
      </c>
      <c r="B3720" s="122">
        <v>1</v>
      </c>
      <c r="C3720" s="122" t="s">
        <v>2211</v>
      </c>
      <c r="D3720" s="122" t="s">
        <v>2102</v>
      </c>
      <c r="E3720" s="122">
        <v>68</v>
      </c>
      <c r="F3720" s="122">
        <v>0</v>
      </c>
      <c r="G3720" s="122">
        <v>0</v>
      </c>
      <c r="H3720" s="122">
        <v>0</v>
      </c>
      <c r="I3720" s="122">
        <v>0</v>
      </c>
      <c r="J3720" s="122">
        <v>0</v>
      </c>
      <c r="K3720" s="122">
        <v>0</v>
      </c>
      <c r="L3720" s="122">
        <v>0</v>
      </c>
      <c r="M3720" s="122">
        <v>0</v>
      </c>
      <c r="N3720" s="122">
        <v>0</v>
      </c>
      <c r="O3720" s="122">
        <v>0</v>
      </c>
      <c r="P3720" s="122">
        <v>0</v>
      </c>
      <c r="Q3720" s="122">
        <v>0</v>
      </c>
      <c r="R3720" s="122">
        <v>0</v>
      </c>
      <c r="S3720" s="122">
        <v>0</v>
      </c>
      <c r="T3720" s="122">
        <v>0</v>
      </c>
      <c r="U3720" s="122">
        <v>0</v>
      </c>
      <c r="V3720" s="122">
        <v>0</v>
      </c>
      <c r="W3720" s="122">
        <v>0</v>
      </c>
      <c r="X3720" s="122">
        <v>0</v>
      </c>
      <c r="Y3720" s="122">
        <v>0</v>
      </c>
      <c r="Z3720" s="122">
        <v>0</v>
      </c>
      <c r="AA3720" s="122">
        <v>0</v>
      </c>
      <c r="AB3720" s="122">
        <v>0</v>
      </c>
      <c r="AC3720" s="122">
        <v>0</v>
      </c>
      <c r="AD3720" s="122">
        <v>0</v>
      </c>
      <c r="AE3720" s="122">
        <v>0</v>
      </c>
      <c r="AF3720" s="122">
        <v>0</v>
      </c>
      <c r="AG3720" s="122">
        <v>0</v>
      </c>
      <c r="AH3720" s="122">
        <v>0</v>
      </c>
      <c r="AI3720" s="122">
        <v>0</v>
      </c>
      <c r="AJ3720" s="122">
        <v>0</v>
      </c>
      <c r="AK3720" s="122">
        <v>0</v>
      </c>
      <c r="AL3720" s="122">
        <v>0</v>
      </c>
    </row>
    <row r="3721" spans="1:38" hidden="1" x14ac:dyDescent="0.25">
      <c r="A3721" s="122" t="s">
        <v>2018</v>
      </c>
      <c r="B3721" s="122">
        <v>1</v>
      </c>
      <c r="C3721" s="122" t="s">
        <v>2211</v>
      </c>
      <c r="D3721" s="122" t="s">
        <v>2103</v>
      </c>
      <c r="E3721" s="122">
        <v>68</v>
      </c>
      <c r="F3721" s="122">
        <v>0</v>
      </c>
      <c r="G3721" s="122">
        <v>0</v>
      </c>
      <c r="H3721" s="122">
        <v>0</v>
      </c>
      <c r="I3721" s="122">
        <v>0</v>
      </c>
      <c r="J3721" s="122">
        <v>0</v>
      </c>
      <c r="K3721" s="122">
        <v>0</v>
      </c>
      <c r="L3721" s="122">
        <v>0</v>
      </c>
      <c r="M3721" s="122">
        <v>0</v>
      </c>
      <c r="N3721" s="122">
        <v>0</v>
      </c>
      <c r="O3721" s="122">
        <v>0</v>
      </c>
      <c r="P3721" s="122">
        <v>0</v>
      </c>
      <c r="Q3721" s="122">
        <v>0</v>
      </c>
      <c r="R3721" s="122">
        <v>0</v>
      </c>
      <c r="S3721" s="122">
        <v>0</v>
      </c>
      <c r="T3721" s="122">
        <v>0</v>
      </c>
      <c r="U3721" s="122">
        <v>0</v>
      </c>
      <c r="V3721" s="122">
        <v>0</v>
      </c>
      <c r="W3721" s="122">
        <v>0</v>
      </c>
      <c r="X3721" s="122">
        <v>0</v>
      </c>
      <c r="Y3721" s="122">
        <v>0</v>
      </c>
      <c r="Z3721" s="122">
        <v>0</v>
      </c>
      <c r="AA3721" s="122">
        <v>0</v>
      </c>
      <c r="AB3721" s="122">
        <v>0</v>
      </c>
      <c r="AC3721" s="122">
        <v>0</v>
      </c>
      <c r="AD3721" s="122">
        <v>0</v>
      </c>
      <c r="AE3721" s="122">
        <v>0</v>
      </c>
      <c r="AF3721" s="122">
        <v>0</v>
      </c>
      <c r="AG3721" s="122">
        <v>0</v>
      </c>
      <c r="AH3721" s="122">
        <v>0</v>
      </c>
      <c r="AI3721" s="122">
        <v>0</v>
      </c>
      <c r="AJ3721" s="122">
        <v>0</v>
      </c>
      <c r="AK3721" s="122">
        <v>0</v>
      </c>
      <c r="AL3721" s="122">
        <v>0</v>
      </c>
    </row>
    <row r="3722" spans="1:38" hidden="1" x14ac:dyDescent="0.25">
      <c r="A3722" s="122" t="s">
        <v>2018</v>
      </c>
      <c r="B3722" s="122">
        <v>1</v>
      </c>
      <c r="C3722" s="122" t="s">
        <v>2211</v>
      </c>
      <c r="D3722" s="122" t="s">
        <v>2137</v>
      </c>
      <c r="E3722" s="122">
        <v>68</v>
      </c>
      <c r="F3722" s="122">
        <v>0</v>
      </c>
      <c r="G3722" s="122">
        <v>0</v>
      </c>
      <c r="H3722" s="122">
        <v>0</v>
      </c>
      <c r="I3722" s="122">
        <v>0</v>
      </c>
      <c r="J3722" s="122">
        <v>0</v>
      </c>
      <c r="K3722" s="122">
        <v>0</v>
      </c>
      <c r="L3722" s="122">
        <v>0</v>
      </c>
      <c r="M3722" s="122">
        <v>0</v>
      </c>
      <c r="N3722" s="122">
        <v>0</v>
      </c>
      <c r="O3722" s="122">
        <v>0</v>
      </c>
      <c r="P3722" s="122">
        <v>0</v>
      </c>
      <c r="Q3722" s="122">
        <v>0</v>
      </c>
      <c r="R3722" s="122">
        <v>0</v>
      </c>
      <c r="S3722" s="122">
        <v>0</v>
      </c>
      <c r="T3722" s="122">
        <v>0</v>
      </c>
      <c r="U3722" s="122">
        <v>0</v>
      </c>
      <c r="V3722" s="122">
        <v>0</v>
      </c>
      <c r="W3722" s="122">
        <v>0</v>
      </c>
      <c r="X3722" s="122">
        <v>0</v>
      </c>
      <c r="Y3722" s="122">
        <v>0</v>
      </c>
      <c r="Z3722" s="122">
        <v>0</v>
      </c>
      <c r="AA3722" s="122">
        <v>0</v>
      </c>
      <c r="AB3722" s="122">
        <v>0</v>
      </c>
      <c r="AC3722" s="122">
        <v>0</v>
      </c>
      <c r="AD3722" s="122">
        <v>0</v>
      </c>
      <c r="AE3722" s="122">
        <v>0</v>
      </c>
      <c r="AF3722" s="122">
        <v>0</v>
      </c>
      <c r="AG3722" s="122">
        <v>0</v>
      </c>
      <c r="AH3722" s="122">
        <v>0</v>
      </c>
      <c r="AI3722" s="122">
        <v>0</v>
      </c>
      <c r="AJ3722" s="122">
        <v>0</v>
      </c>
      <c r="AK3722" s="122">
        <v>0</v>
      </c>
      <c r="AL3722" s="122">
        <v>0</v>
      </c>
    </row>
    <row r="3723" spans="1:38" hidden="1" x14ac:dyDescent="0.25">
      <c r="A3723" s="122" t="s">
        <v>2018</v>
      </c>
      <c r="B3723" s="122">
        <v>1</v>
      </c>
      <c r="C3723" s="122" t="s">
        <v>2211</v>
      </c>
      <c r="D3723" s="122" t="s">
        <v>2104</v>
      </c>
      <c r="E3723" s="122">
        <v>68</v>
      </c>
      <c r="F3723" s="122">
        <v>0</v>
      </c>
      <c r="G3723" s="122">
        <v>0</v>
      </c>
      <c r="H3723" s="122">
        <v>0</v>
      </c>
      <c r="I3723" s="122">
        <v>0</v>
      </c>
      <c r="J3723" s="122">
        <v>0</v>
      </c>
      <c r="K3723" s="122">
        <v>0</v>
      </c>
      <c r="L3723" s="122">
        <v>0</v>
      </c>
      <c r="M3723" s="122">
        <v>0</v>
      </c>
      <c r="N3723" s="122">
        <v>0</v>
      </c>
      <c r="O3723" s="122">
        <v>0</v>
      </c>
      <c r="P3723" s="122">
        <v>0</v>
      </c>
      <c r="Q3723" s="122">
        <v>0</v>
      </c>
      <c r="R3723" s="122">
        <v>0</v>
      </c>
      <c r="S3723" s="122">
        <v>0</v>
      </c>
      <c r="T3723" s="122">
        <v>0</v>
      </c>
      <c r="U3723" s="122">
        <v>0</v>
      </c>
      <c r="V3723" s="122">
        <v>0</v>
      </c>
      <c r="W3723" s="122">
        <v>0</v>
      </c>
      <c r="X3723" s="122">
        <v>0</v>
      </c>
      <c r="Y3723" s="122">
        <v>0</v>
      </c>
      <c r="Z3723" s="122">
        <v>0</v>
      </c>
      <c r="AA3723" s="122">
        <v>0</v>
      </c>
      <c r="AB3723" s="122">
        <v>0</v>
      </c>
      <c r="AC3723" s="122">
        <v>0</v>
      </c>
      <c r="AD3723" s="122">
        <v>0</v>
      </c>
      <c r="AE3723" s="122">
        <v>0</v>
      </c>
      <c r="AF3723" s="122">
        <v>0</v>
      </c>
      <c r="AG3723" s="122">
        <v>0</v>
      </c>
      <c r="AH3723" s="122">
        <v>0</v>
      </c>
      <c r="AI3723" s="122">
        <v>0</v>
      </c>
      <c r="AJ3723" s="122">
        <v>0</v>
      </c>
      <c r="AK3723" s="122">
        <v>0</v>
      </c>
      <c r="AL3723" s="122">
        <v>0</v>
      </c>
    </row>
    <row r="3724" spans="1:38" hidden="1" x14ac:dyDescent="0.25">
      <c r="A3724" s="122" t="s">
        <v>2018</v>
      </c>
      <c r="B3724" s="122">
        <v>1</v>
      </c>
      <c r="C3724" s="122" t="s">
        <v>2211</v>
      </c>
      <c r="D3724" s="122" t="s">
        <v>2105</v>
      </c>
      <c r="E3724" s="122">
        <v>68</v>
      </c>
      <c r="F3724" s="122">
        <v>0</v>
      </c>
      <c r="G3724" s="122">
        <v>0</v>
      </c>
      <c r="H3724" s="122">
        <v>0</v>
      </c>
      <c r="I3724" s="122">
        <v>0</v>
      </c>
      <c r="J3724" s="122">
        <v>0</v>
      </c>
      <c r="K3724" s="122">
        <v>0</v>
      </c>
      <c r="L3724" s="122">
        <v>0</v>
      </c>
      <c r="M3724" s="122">
        <v>0</v>
      </c>
      <c r="N3724" s="122">
        <v>0</v>
      </c>
      <c r="O3724" s="122">
        <v>0</v>
      </c>
      <c r="P3724" s="122">
        <v>0</v>
      </c>
      <c r="Q3724" s="122">
        <v>0</v>
      </c>
      <c r="R3724" s="122">
        <v>0</v>
      </c>
      <c r="S3724" s="122">
        <v>0</v>
      </c>
      <c r="T3724" s="122">
        <v>0</v>
      </c>
      <c r="U3724" s="122">
        <v>0</v>
      </c>
      <c r="V3724" s="122">
        <v>0</v>
      </c>
      <c r="W3724" s="122">
        <v>0</v>
      </c>
      <c r="X3724" s="122">
        <v>0</v>
      </c>
      <c r="Y3724" s="122">
        <v>0</v>
      </c>
      <c r="Z3724" s="122">
        <v>0</v>
      </c>
      <c r="AA3724" s="122">
        <v>0</v>
      </c>
      <c r="AB3724" s="122">
        <v>0</v>
      </c>
      <c r="AC3724" s="122">
        <v>0</v>
      </c>
      <c r="AD3724" s="122">
        <v>0</v>
      </c>
      <c r="AE3724" s="122">
        <v>0</v>
      </c>
      <c r="AF3724" s="122">
        <v>0</v>
      </c>
      <c r="AG3724" s="122">
        <v>0</v>
      </c>
      <c r="AH3724" s="122">
        <v>0</v>
      </c>
      <c r="AI3724" s="122">
        <v>0</v>
      </c>
      <c r="AJ3724" s="122">
        <v>0</v>
      </c>
      <c r="AK3724" s="122">
        <v>0</v>
      </c>
      <c r="AL3724" s="122">
        <v>0</v>
      </c>
    </row>
    <row r="3725" spans="1:38" hidden="1" x14ac:dyDescent="0.25">
      <c r="A3725" s="122" t="s">
        <v>2018</v>
      </c>
      <c r="B3725" s="122">
        <v>1</v>
      </c>
      <c r="C3725" s="122" t="s">
        <v>2211</v>
      </c>
      <c r="D3725" s="122" t="s">
        <v>2106</v>
      </c>
      <c r="E3725" s="122">
        <v>68</v>
      </c>
      <c r="F3725" s="122">
        <v>0</v>
      </c>
      <c r="G3725" s="122">
        <v>0</v>
      </c>
      <c r="H3725" s="122">
        <v>0</v>
      </c>
      <c r="I3725" s="122">
        <v>0</v>
      </c>
      <c r="J3725" s="122">
        <v>0</v>
      </c>
      <c r="K3725" s="122">
        <v>0</v>
      </c>
      <c r="L3725" s="122">
        <v>0</v>
      </c>
      <c r="M3725" s="122">
        <v>0</v>
      </c>
      <c r="N3725" s="122">
        <v>0</v>
      </c>
      <c r="O3725" s="122">
        <v>0</v>
      </c>
      <c r="P3725" s="122">
        <v>0</v>
      </c>
      <c r="Q3725" s="122">
        <v>0</v>
      </c>
      <c r="R3725" s="122">
        <v>0</v>
      </c>
      <c r="S3725" s="122">
        <v>0</v>
      </c>
      <c r="T3725" s="122">
        <v>0</v>
      </c>
      <c r="U3725" s="122">
        <v>0</v>
      </c>
      <c r="V3725" s="122">
        <v>0</v>
      </c>
      <c r="W3725" s="122">
        <v>0</v>
      </c>
      <c r="X3725" s="122">
        <v>0</v>
      </c>
      <c r="Y3725" s="122">
        <v>0</v>
      </c>
      <c r="Z3725" s="122">
        <v>0</v>
      </c>
      <c r="AA3725" s="122">
        <v>0</v>
      </c>
      <c r="AB3725" s="122">
        <v>0</v>
      </c>
      <c r="AC3725" s="122">
        <v>0</v>
      </c>
      <c r="AD3725" s="122">
        <v>0</v>
      </c>
      <c r="AE3725" s="122">
        <v>0</v>
      </c>
      <c r="AF3725" s="122">
        <v>0</v>
      </c>
      <c r="AG3725" s="122">
        <v>0</v>
      </c>
      <c r="AH3725" s="122">
        <v>0</v>
      </c>
      <c r="AI3725" s="122">
        <v>0</v>
      </c>
      <c r="AJ3725" s="122">
        <v>0</v>
      </c>
      <c r="AK3725" s="122">
        <v>0</v>
      </c>
      <c r="AL3725" s="122">
        <v>0</v>
      </c>
    </row>
    <row r="3726" spans="1:38" hidden="1" x14ac:dyDescent="0.25">
      <c r="A3726" s="122" t="s">
        <v>2018</v>
      </c>
      <c r="B3726" s="122">
        <v>1</v>
      </c>
      <c r="C3726" s="122" t="s">
        <v>2211</v>
      </c>
      <c r="D3726" s="122" t="s">
        <v>2107</v>
      </c>
      <c r="E3726" s="122">
        <v>68</v>
      </c>
      <c r="F3726" s="122">
        <v>0</v>
      </c>
      <c r="G3726" s="122">
        <v>0</v>
      </c>
      <c r="H3726" s="122">
        <v>0</v>
      </c>
      <c r="I3726" s="122">
        <v>0</v>
      </c>
      <c r="J3726" s="122">
        <v>0</v>
      </c>
      <c r="K3726" s="122">
        <v>0</v>
      </c>
      <c r="L3726" s="122">
        <v>0</v>
      </c>
      <c r="M3726" s="122">
        <v>0</v>
      </c>
      <c r="N3726" s="122">
        <v>0</v>
      </c>
      <c r="O3726" s="122">
        <v>0</v>
      </c>
      <c r="P3726" s="122">
        <v>0</v>
      </c>
      <c r="Q3726" s="122">
        <v>0</v>
      </c>
      <c r="R3726" s="122">
        <v>0</v>
      </c>
      <c r="S3726" s="122">
        <v>0</v>
      </c>
      <c r="T3726" s="122">
        <v>0</v>
      </c>
      <c r="U3726" s="122">
        <v>0</v>
      </c>
      <c r="V3726" s="122">
        <v>0</v>
      </c>
      <c r="W3726" s="122">
        <v>0</v>
      </c>
      <c r="X3726" s="122">
        <v>0</v>
      </c>
      <c r="Y3726" s="122">
        <v>0</v>
      </c>
      <c r="Z3726" s="122">
        <v>0</v>
      </c>
      <c r="AA3726" s="122">
        <v>0</v>
      </c>
      <c r="AB3726" s="122">
        <v>0</v>
      </c>
      <c r="AC3726" s="122">
        <v>0</v>
      </c>
      <c r="AD3726" s="122">
        <v>0</v>
      </c>
      <c r="AE3726" s="122">
        <v>0</v>
      </c>
      <c r="AF3726" s="122">
        <v>0</v>
      </c>
      <c r="AG3726" s="122">
        <v>0</v>
      </c>
      <c r="AH3726" s="122">
        <v>0</v>
      </c>
      <c r="AI3726" s="122">
        <v>0</v>
      </c>
      <c r="AJ3726" s="122">
        <v>0</v>
      </c>
      <c r="AK3726" s="122">
        <v>0</v>
      </c>
      <c r="AL3726" s="122">
        <v>0</v>
      </c>
    </row>
    <row r="3727" spans="1:38" hidden="1" x14ac:dyDescent="0.25">
      <c r="A3727" s="122" t="s">
        <v>2018</v>
      </c>
      <c r="B3727" s="122">
        <v>1</v>
      </c>
      <c r="C3727" s="122" t="s">
        <v>2211</v>
      </c>
      <c r="D3727" s="122" t="s">
        <v>475</v>
      </c>
      <c r="E3727" s="122">
        <v>68</v>
      </c>
      <c r="F3727" s="122">
        <v>0</v>
      </c>
      <c r="G3727" s="122">
        <v>0</v>
      </c>
      <c r="H3727" s="122">
        <v>0</v>
      </c>
      <c r="I3727" s="122">
        <v>0</v>
      </c>
      <c r="J3727" s="122">
        <v>0</v>
      </c>
      <c r="K3727" s="122">
        <v>0</v>
      </c>
      <c r="L3727" s="122">
        <v>0</v>
      </c>
      <c r="M3727" s="122">
        <v>0</v>
      </c>
      <c r="N3727" s="122">
        <v>0</v>
      </c>
      <c r="O3727" s="122">
        <v>0</v>
      </c>
      <c r="P3727" s="122">
        <v>0</v>
      </c>
      <c r="Q3727" s="122">
        <v>0</v>
      </c>
      <c r="R3727" s="122">
        <v>0</v>
      </c>
      <c r="S3727" s="122">
        <v>0</v>
      </c>
      <c r="T3727" s="122">
        <v>0</v>
      </c>
      <c r="U3727" s="122">
        <v>0</v>
      </c>
      <c r="V3727" s="122">
        <v>0</v>
      </c>
      <c r="W3727" s="122">
        <v>0</v>
      </c>
      <c r="X3727" s="122">
        <v>0</v>
      </c>
      <c r="Y3727" s="122">
        <v>0</v>
      </c>
      <c r="Z3727" s="122">
        <v>0</v>
      </c>
      <c r="AA3727" s="122">
        <v>0</v>
      </c>
      <c r="AB3727" s="122">
        <v>0</v>
      </c>
      <c r="AC3727" s="122">
        <v>0</v>
      </c>
      <c r="AD3727" s="122">
        <v>0</v>
      </c>
      <c r="AE3727" s="122">
        <v>0</v>
      </c>
      <c r="AF3727" s="122">
        <v>0</v>
      </c>
      <c r="AG3727" s="122">
        <v>0</v>
      </c>
      <c r="AH3727" s="122">
        <v>0</v>
      </c>
      <c r="AI3727" s="122">
        <v>0</v>
      </c>
      <c r="AJ3727" s="122">
        <v>0</v>
      </c>
      <c r="AK3727" s="122">
        <v>0</v>
      </c>
      <c r="AL3727" s="122">
        <v>0</v>
      </c>
    </row>
    <row r="3728" spans="1:38" hidden="1" x14ac:dyDescent="0.25">
      <c r="A3728" s="122" t="s">
        <v>2018</v>
      </c>
      <c r="B3728" s="122">
        <v>1</v>
      </c>
      <c r="C3728" s="122" t="s">
        <v>2211</v>
      </c>
      <c r="D3728" s="122" t="s">
        <v>2108</v>
      </c>
      <c r="E3728" s="122">
        <v>68</v>
      </c>
      <c r="F3728" s="122">
        <v>0</v>
      </c>
      <c r="G3728" s="122">
        <v>0</v>
      </c>
      <c r="H3728" s="122">
        <v>0</v>
      </c>
      <c r="I3728" s="122">
        <v>0</v>
      </c>
      <c r="J3728" s="122">
        <v>0</v>
      </c>
      <c r="K3728" s="122">
        <v>0</v>
      </c>
      <c r="L3728" s="122">
        <v>0</v>
      </c>
      <c r="M3728" s="122">
        <v>0</v>
      </c>
      <c r="N3728" s="122">
        <v>0</v>
      </c>
      <c r="O3728" s="122">
        <v>0</v>
      </c>
      <c r="P3728" s="122">
        <v>0</v>
      </c>
      <c r="Q3728" s="122">
        <v>0</v>
      </c>
      <c r="R3728" s="122">
        <v>0</v>
      </c>
      <c r="S3728" s="122">
        <v>0</v>
      </c>
      <c r="T3728" s="122">
        <v>0</v>
      </c>
      <c r="U3728" s="122">
        <v>0</v>
      </c>
      <c r="V3728" s="122">
        <v>0</v>
      </c>
      <c r="W3728" s="122">
        <v>0</v>
      </c>
      <c r="X3728" s="122">
        <v>0</v>
      </c>
      <c r="Y3728" s="122">
        <v>0</v>
      </c>
      <c r="Z3728" s="122">
        <v>0</v>
      </c>
      <c r="AA3728" s="122">
        <v>0</v>
      </c>
      <c r="AB3728" s="122">
        <v>0</v>
      </c>
      <c r="AC3728" s="122">
        <v>0</v>
      </c>
      <c r="AD3728" s="122">
        <v>0</v>
      </c>
      <c r="AE3728" s="122">
        <v>0</v>
      </c>
      <c r="AF3728" s="122">
        <v>0</v>
      </c>
      <c r="AG3728" s="122">
        <v>0</v>
      </c>
      <c r="AH3728" s="122">
        <v>0</v>
      </c>
      <c r="AI3728" s="122">
        <v>0</v>
      </c>
      <c r="AJ3728" s="122">
        <v>0</v>
      </c>
      <c r="AK3728" s="122">
        <v>0</v>
      </c>
      <c r="AL3728" s="122">
        <v>0</v>
      </c>
    </row>
    <row r="3729" spans="1:38" hidden="1" x14ac:dyDescent="0.25">
      <c r="A3729" s="122" t="s">
        <v>2018</v>
      </c>
      <c r="B3729" s="122">
        <v>1</v>
      </c>
      <c r="C3729" s="122" t="s">
        <v>2211</v>
      </c>
      <c r="D3729" s="122" t="s">
        <v>2109</v>
      </c>
      <c r="E3729" s="122">
        <v>68</v>
      </c>
      <c r="F3729" s="122">
        <v>0</v>
      </c>
      <c r="G3729" s="122">
        <v>0</v>
      </c>
      <c r="H3729" s="122">
        <v>0</v>
      </c>
      <c r="I3729" s="122">
        <v>0</v>
      </c>
      <c r="J3729" s="122">
        <v>0</v>
      </c>
      <c r="K3729" s="122">
        <v>0</v>
      </c>
      <c r="L3729" s="122">
        <v>0</v>
      </c>
      <c r="M3729" s="122">
        <v>0</v>
      </c>
      <c r="N3729" s="122">
        <v>0</v>
      </c>
      <c r="O3729" s="122">
        <v>0</v>
      </c>
      <c r="P3729" s="122">
        <v>0</v>
      </c>
      <c r="Q3729" s="122">
        <v>0</v>
      </c>
      <c r="R3729" s="122">
        <v>0</v>
      </c>
      <c r="S3729" s="122">
        <v>0</v>
      </c>
      <c r="T3729" s="122">
        <v>0</v>
      </c>
      <c r="U3729" s="122">
        <v>0</v>
      </c>
      <c r="V3729" s="122">
        <v>0</v>
      </c>
      <c r="W3729" s="122">
        <v>0</v>
      </c>
      <c r="X3729" s="122">
        <v>0</v>
      </c>
      <c r="Y3729" s="122">
        <v>0</v>
      </c>
      <c r="Z3729" s="122">
        <v>0</v>
      </c>
      <c r="AA3729" s="122">
        <v>0</v>
      </c>
      <c r="AB3729" s="122">
        <v>0</v>
      </c>
      <c r="AC3729" s="122">
        <v>0</v>
      </c>
      <c r="AD3729" s="122">
        <v>0</v>
      </c>
      <c r="AE3729" s="122">
        <v>0</v>
      </c>
      <c r="AF3729" s="122">
        <v>0</v>
      </c>
      <c r="AG3729" s="122">
        <v>0</v>
      </c>
      <c r="AH3729" s="122">
        <v>0</v>
      </c>
      <c r="AI3729" s="122">
        <v>0</v>
      </c>
      <c r="AJ3729" s="122">
        <v>0</v>
      </c>
      <c r="AK3729" s="122">
        <v>0</v>
      </c>
      <c r="AL3729" s="122">
        <v>0</v>
      </c>
    </row>
    <row r="3730" spans="1:38" hidden="1" x14ac:dyDescent="0.25">
      <c r="A3730" s="122" t="s">
        <v>2018</v>
      </c>
      <c r="B3730" s="122">
        <v>1</v>
      </c>
      <c r="C3730" s="122" t="s">
        <v>2211</v>
      </c>
      <c r="D3730" s="122" t="s">
        <v>2110</v>
      </c>
      <c r="E3730" s="122">
        <v>68</v>
      </c>
      <c r="F3730" s="122">
        <v>0</v>
      </c>
      <c r="G3730" s="122">
        <v>0</v>
      </c>
      <c r="H3730" s="122">
        <v>0</v>
      </c>
      <c r="I3730" s="122">
        <v>0</v>
      </c>
      <c r="J3730" s="122">
        <v>0</v>
      </c>
      <c r="K3730" s="122">
        <v>0</v>
      </c>
      <c r="L3730" s="122">
        <v>0</v>
      </c>
      <c r="M3730" s="122">
        <v>0</v>
      </c>
      <c r="N3730" s="122">
        <v>0</v>
      </c>
      <c r="O3730" s="122">
        <v>0</v>
      </c>
      <c r="P3730" s="122">
        <v>0</v>
      </c>
      <c r="Q3730" s="122">
        <v>0</v>
      </c>
      <c r="R3730" s="122">
        <v>0</v>
      </c>
      <c r="S3730" s="122">
        <v>0</v>
      </c>
      <c r="T3730" s="122">
        <v>0</v>
      </c>
      <c r="U3730" s="122">
        <v>0</v>
      </c>
      <c r="V3730" s="122">
        <v>0</v>
      </c>
      <c r="W3730" s="122">
        <v>0</v>
      </c>
      <c r="X3730" s="122">
        <v>0</v>
      </c>
      <c r="Y3730" s="122">
        <v>0</v>
      </c>
      <c r="Z3730" s="122">
        <v>0</v>
      </c>
      <c r="AA3730" s="122">
        <v>0</v>
      </c>
      <c r="AB3730" s="122">
        <v>0</v>
      </c>
      <c r="AC3730" s="122">
        <v>0</v>
      </c>
      <c r="AD3730" s="122">
        <v>0</v>
      </c>
      <c r="AE3730" s="122">
        <v>0</v>
      </c>
      <c r="AF3730" s="122">
        <v>0</v>
      </c>
      <c r="AG3730" s="122">
        <v>0</v>
      </c>
      <c r="AH3730" s="122">
        <v>0</v>
      </c>
      <c r="AI3730" s="122">
        <v>0</v>
      </c>
      <c r="AJ3730" s="122">
        <v>0</v>
      </c>
      <c r="AK3730" s="122">
        <v>0</v>
      </c>
      <c r="AL3730" s="122">
        <v>0</v>
      </c>
    </row>
    <row r="3731" spans="1:38" hidden="1" x14ac:dyDescent="0.25">
      <c r="A3731" s="122" t="s">
        <v>2018</v>
      </c>
      <c r="B3731" s="122">
        <v>1</v>
      </c>
      <c r="C3731" s="122" t="s">
        <v>2211</v>
      </c>
      <c r="D3731" s="122" t="s">
        <v>2111</v>
      </c>
      <c r="E3731" s="122">
        <v>68</v>
      </c>
      <c r="F3731" s="122">
        <v>0</v>
      </c>
      <c r="G3731" s="122">
        <v>0</v>
      </c>
      <c r="H3731" s="122">
        <v>0</v>
      </c>
      <c r="I3731" s="122">
        <v>0</v>
      </c>
      <c r="J3731" s="122">
        <v>0</v>
      </c>
      <c r="K3731" s="122">
        <v>0</v>
      </c>
      <c r="L3731" s="122">
        <v>0</v>
      </c>
      <c r="M3731" s="122">
        <v>0</v>
      </c>
      <c r="N3731" s="122">
        <v>0</v>
      </c>
      <c r="O3731" s="122">
        <v>0</v>
      </c>
      <c r="P3731" s="122">
        <v>0</v>
      </c>
      <c r="Q3731" s="122">
        <v>0</v>
      </c>
      <c r="R3731" s="122">
        <v>0</v>
      </c>
      <c r="S3731" s="122">
        <v>0</v>
      </c>
      <c r="T3731" s="122">
        <v>0</v>
      </c>
      <c r="U3731" s="122">
        <v>0</v>
      </c>
      <c r="V3731" s="122">
        <v>0</v>
      </c>
      <c r="W3731" s="122">
        <v>0</v>
      </c>
      <c r="X3731" s="122">
        <v>0</v>
      </c>
      <c r="Y3731" s="122">
        <v>0</v>
      </c>
      <c r="Z3731" s="122">
        <v>0</v>
      </c>
      <c r="AA3731" s="122">
        <v>0</v>
      </c>
      <c r="AB3731" s="122">
        <v>0</v>
      </c>
      <c r="AC3731" s="122">
        <v>0</v>
      </c>
      <c r="AD3731" s="122">
        <v>0</v>
      </c>
      <c r="AE3731" s="122">
        <v>0</v>
      </c>
      <c r="AF3731" s="122">
        <v>0</v>
      </c>
      <c r="AG3731" s="122">
        <v>0</v>
      </c>
      <c r="AH3731" s="122">
        <v>0</v>
      </c>
      <c r="AI3731" s="122">
        <v>0</v>
      </c>
      <c r="AJ3731" s="122">
        <v>0</v>
      </c>
      <c r="AK3731" s="122">
        <v>0</v>
      </c>
      <c r="AL3731" s="122">
        <v>0</v>
      </c>
    </row>
    <row r="3732" spans="1:38" hidden="1" x14ac:dyDescent="0.25">
      <c r="A3732" s="122" t="s">
        <v>2018</v>
      </c>
      <c r="B3732" s="122">
        <v>1</v>
      </c>
      <c r="C3732" s="122" t="s">
        <v>2211</v>
      </c>
      <c r="D3732" s="122" t="s">
        <v>2112</v>
      </c>
      <c r="E3732" s="122">
        <v>68</v>
      </c>
      <c r="F3732" s="122">
        <v>0</v>
      </c>
      <c r="G3732" s="122">
        <v>0</v>
      </c>
      <c r="H3732" s="122">
        <v>0</v>
      </c>
      <c r="I3732" s="122">
        <v>0</v>
      </c>
      <c r="J3732" s="122">
        <v>0</v>
      </c>
      <c r="K3732" s="122">
        <v>0</v>
      </c>
      <c r="L3732" s="122">
        <v>0</v>
      </c>
      <c r="M3732" s="122">
        <v>0</v>
      </c>
      <c r="N3732" s="122">
        <v>0</v>
      </c>
      <c r="O3732" s="122">
        <v>0</v>
      </c>
      <c r="P3732" s="122">
        <v>0</v>
      </c>
      <c r="Q3732" s="122">
        <v>0</v>
      </c>
      <c r="R3732" s="122">
        <v>0</v>
      </c>
      <c r="S3732" s="122">
        <v>0</v>
      </c>
      <c r="T3732" s="122">
        <v>0</v>
      </c>
      <c r="U3732" s="122">
        <v>0</v>
      </c>
      <c r="V3732" s="122">
        <v>0</v>
      </c>
      <c r="W3732" s="122">
        <v>0</v>
      </c>
      <c r="X3732" s="122">
        <v>0</v>
      </c>
      <c r="Y3732" s="122">
        <v>0</v>
      </c>
      <c r="Z3732" s="122">
        <v>0</v>
      </c>
      <c r="AA3732" s="122">
        <v>0</v>
      </c>
      <c r="AB3732" s="122">
        <v>0</v>
      </c>
      <c r="AC3732" s="122">
        <v>0</v>
      </c>
      <c r="AD3732" s="122">
        <v>0</v>
      </c>
      <c r="AE3732" s="122">
        <v>0</v>
      </c>
      <c r="AF3732" s="122">
        <v>0</v>
      </c>
      <c r="AG3732" s="122">
        <v>0</v>
      </c>
      <c r="AH3732" s="122">
        <v>0</v>
      </c>
      <c r="AI3732" s="122">
        <v>0</v>
      </c>
      <c r="AJ3732" s="122">
        <v>0</v>
      </c>
      <c r="AK3732" s="122">
        <v>0</v>
      </c>
      <c r="AL3732" s="122">
        <v>0</v>
      </c>
    </row>
    <row r="3733" spans="1:38" hidden="1" x14ac:dyDescent="0.25">
      <c r="A3733" s="122" t="s">
        <v>2018</v>
      </c>
      <c r="B3733" s="122">
        <v>1</v>
      </c>
      <c r="C3733" s="122" t="s">
        <v>2211</v>
      </c>
      <c r="D3733" s="122" t="s">
        <v>2113</v>
      </c>
      <c r="E3733" s="122">
        <v>68</v>
      </c>
      <c r="F3733" s="122">
        <v>0</v>
      </c>
      <c r="G3733" s="122">
        <v>0</v>
      </c>
      <c r="H3733" s="122">
        <v>0</v>
      </c>
      <c r="I3733" s="122">
        <v>0</v>
      </c>
      <c r="J3733" s="122">
        <v>0</v>
      </c>
      <c r="K3733" s="122">
        <v>0</v>
      </c>
      <c r="L3733" s="122">
        <v>0</v>
      </c>
      <c r="M3733" s="122">
        <v>0</v>
      </c>
      <c r="N3733" s="122">
        <v>0</v>
      </c>
      <c r="O3733" s="122">
        <v>0</v>
      </c>
      <c r="P3733" s="122">
        <v>0</v>
      </c>
      <c r="Q3733" s="122">
        <v>0</v>
      </c>
      <c r="R3733" s="122">
        <v>0</v>
      </c>
      <c r="S3733" s="122">
        <v>0</v>
      </c>
      <c r="T3733" s="122">
        <v>0</v>
      </c>
      <c r="U3733" s="122">
        <v>0</v>
      </c>
      <c r="V3733" s="122">
        <v>0</v>
      </c>
      <c r="W3733" s="122">
        <v>0</v>
      </c>
      <c r="X3733" s="122">
        <v>0</v>
      </c>
      <c r="Y3733" s="122">
        <v>0</v>
      </c>
      <c r="Z3733" s="122">
        <v>0</v>
      </c>
      <c r="AA3733" s="122">
        <v>0</v>
      </c>
      <c r="AB3733" s="122">
        <v>0</v>
      </c>
      <c r="AC3733" s="122">
        <v>0</v>
      </c>
      <c r="AD3733" s="122">
        <v>0</v>
      </c>
      <c r="AE3733" s="122">
        <v>0</v>
      </c>
      <c r="AF3733" s="122">
        <v>0</v>
      </c>
      <c r="AG3733" s="122">
        <v>0</v>
      </c>
      <c r="AH3733" s="122">
        <v>0</v>
      </c>
      <c r="AI3733" s="122">
        <v>0</v>
      </c>
      <c r="AJ3733" s="122">
        <v>0</v>
      </c>
      <c r="AK3733" s="122">
        <v>0</v>
      </c>
      <c r="AL3733" s="122">
        <v>0</v>
      </c>
    </row>
    <row r="3734" spans="1:38" hidden="1" x14ac:dyDescent="0.25">
      <c r="A3734" s="122" t="s">
        <v>2018</v>
      </c>
      <c r="B3734" s="122">
        <v>1</v>
      </c>
      <c r="C3734" s="122" t="s">
        <v>2211</v>
      </c>
      <c r="D3734" s="122" t="s">
        <v>2114</v>
      </c>
      <c r="E3734" s="122">
        <v>68</v>
      </c>
      <c r="F3734" s="122">
        <v>0</v>
      </c>
      <c r="G3734" s="122">
        <v>0</v>
      </c>
      <c r="H3734" s="122">
        <v>0</v>
      </c>
      <c r="I3734" s="122">
        <v>0</v>
      </c>
      <c r="J3734" s="122">
        <v>0</v>
      </c>
      <c r="K3734" s="122">
        <v>0</v>
      </c>
      <c r="L3734" s="122">
        <v>0</v>
      </c>
      <c r="M3734" s="122">
        <v>0</v>
      </c>
      <c r="N3734" s="122">
        <v>0</v>
      </c>
      <c r="O3734" s="122">
        <v>0</v>
      </c>
      <c r="P3734" s="122">
        <v>0</v>
      </c>
      <c r="Q3734" s="122">
        <v>0</v>
      </c>
      <c r="R3734" s="122">
        <v>0</v>
      </c>
      <c r="S3734" s="122">
        <v>0</v>
      </c>
      <c r="T3734" s="122">
        <v>0</v>
      </c>
      <c r="U3734" s="122">
        <v>0</v>
      </c>
      <c r="V3734" s="122">
        <v>0</v>
      </c>
      <c r="W3734" s="122">
        <v>0</v>
      </c>
      <c r="X3734" s="122">
        <v>0</v>
      </c>
      <c r="Y3734" s="122">
        <v>0</v>
      </c>
      <c r="Z3734" s="122">
        <v>0</v>
      </c>
      <c r="AA3734" s="122">
        <v>0</v>
      </c>
      <c r="AB3734" s="122">
        <v>0</v>
      </c>
      <c r="AC3734" s="122">
        <v>0</v>
      </c>
      <c r="AD3734" s="122">
        <v>0</v>
      </c>
      <c r="AE3734" s="122">
        <v>0</v>
      </c>
      <c r="AF3734" s="122">
        <v>0</v>
      </c>
      <c r="AG3734" s="122">
        <v>0</v>
      </c>
      <c r="AH3734" s="122">
        <v>0</v>
      </c>
      <c r="AI3734" s="122">
        <v>0</v>
      </c>
      <c r="AJ3734" s="122">
        <v>0</v>
      </c>
      <c r="AK3734" s="122">
        <v>0</v>
      </c>
      <c r="AL3734" s="122">
        <v>0</v>
      </c>
    </row>
    <row r="3735" spans="1:38" hidden="1" x14ac:dyDescent="0.25">
      <c r="A3735" s="122" t="s">
        <v>2018</v>
      </c>
      <c r="B3735" s="122">
        <v>1</v>
      </c>
      <c r="C3735" s="122" t="s">
        <v>2211</v>
      </c>
      <c r="D3735" s="122" t="s">
        <v>2115</v>
      </c>
      <c r="E3735" s="122">
        <v>68</v>
      </c>
      <c r="F3735" s="122">
        <v>0</v>
      </c>
      <c r="G3735" s="122">
        <v>0</v>
      </c>
      <c r="H3735" s="122">
        <v>0</v>
      </c>
      <c r="I3735" s="122">
        <v>0</v>
      </c>
      <c r="J3735" s="122">
        <v>0</v>
      </c>
      <c r="K3735" s="122">
        <v>0</v>
      </c>
      <c r="L3735" s="122">
        <v>0</v>
      </c>
      <c r="M3735" s="122">
        <v>0</v>
      </c>
      <c r="N3735" s="122">
        <v>0</v>
      </c>
      <c r="O3735" s="122">
        <v>0</v>
      </c>
      <c r="P3735" s="122">
        <v>0</v>
      </c>
      <c r="Q3735" s="122">
        <v>0</v>
      </c>
      <c r="R3735" s="122">
        <v>0</v>
      </c>
      <c r="S3735" s="122">
        <v>0</v>
      </c>
      <c r="T3735" s="122">
        <v>0</v>
      </c>
      <c r="U3735" s="122">
        <v>0</v>
      </c>
      <c r="V3735" s="122">
        <v>0</v>
      </c>
      <c r="W3735" s="122">
        <v>0</v>
      </c>
      <c r="X3735" s="122">
        <v>0</v>
      </c>
      <c r="Y3735" s="122">
        <v>0</v>
      </c>
      <c r="Z3735" s="122">
        <v>0</v>
      </c>
      <c r="AA3735" s="122">
        <v>0</v>
      </c>
      <c r="AB3735" s="122">
        <v>0</v>
      </c>
      <c r="AC3735" s="122">
        <v>0</v>
      </c>
      <c r="AD3735" s="122">
        <v>0</v>
      </c>
      <c r="AE3735" s="122">
        <v>0</v>
      </c>
      <c r="AF3735" s="122">
        <v>0</v>
      </c>
      <c r="AG3735" s="122">
        <v>0</v>
      </c>
      <c r="AH3735" s="122">
        <v>0</v>
      </c>
      <c r="AI3735" s="122">
        <v>0</v>
      </c>
      <c r="AJ3735" s="122">
        <v>0</v>
      </c>
      <c r="AK3735" s="122">
        <v>0</v>
      </c>
      <c r="AL3735" s="122">
        <v>0</v>
      </c>
    </row>
    <row r="3736" spans="1:38" hidden="1" x14ac:dyDescent="0.25">
      <c r="A3736" s="122" t="s">
        <v>2018</v>
      </c>
      <c r="B3736" s="122">
        <v>1</v>
      </c>
      <c r="C3736" s="122" t="s">
        <v>2211</v>
      </c>
      <c r="D3736" s="122" t="s">
        <v>2116</v>
      </c>
      <c r="E3736" s="122">
        <v>68</v>
      </c>
      <c r="F3736" s="122">
        <v>0</v>
      </c>
      <c r="G3736" s="122">
        <v>0</v>
      </c>
      <c r="H3736" s="122">
        <v>0</v>
      </c>
      <c r="I3736" s="122">
        <v>0</v>
      </c>
      <c r="J3736" s="122">
        <v>0</v>
      </c>
      <c r="K3736" s="122">
        <v>0</v>
      </c>
      <c r="L3736" s="122">
        <v>0</v>
      </c>
      <c r="M3736" s="122">
        <v>0</v>
      </c>
      <c r="N3736" s="122">
        <v>0</v>
      </c>
      <c r="O3736" s="122">
        <v>0</v>
      </c>
      <c r="P3736" s="122">
        <v>0</v>
      </c>
      <c r="Q3736" s="122">
        <v>0</v>
      </c>
      <c r="R3736" s="122">
        <v>0</v>
      </c>
      <c r="S3736" s="122">
        <v>0</v>
      </c>
      <c r="T3736" s="122">
        <v>0</v>
      </c>
      <c r="U3736" s="122">
        <v>0</v>
      </c>
      <c r="V3736" s="122">
        <v>0</v>
      </c>
      <c r="W3736" s="122">
        <v>0</v>
      </c>
      <c r="X3736" s="122">
        <v>0</v>
      </c>
      <c r="Y3736" s="122">
        <v>0</v>
      </c>
      <c r="Z3736" s="122">
        <v>0</v>
      </c>
      <c r="AA3736" s="122">
        <v>0</v>
      </c>
      <c r="AB3736" s="122">
        <v>0</v>
      </c>
      <c r="AC3736" s="122">
        <v>0</v>
      </c>
      <c r="AD3736" s="122">
        <v>0</v>
      </c>
      <c r="AE3736" s="122">
        <v>0</v>
      </c>
      <c r="AF3736" s="122">
        <v>0</v>
      </c>
      <c r="AG3736" s="122">
        <v>0</v>
      </c>
      <c r="AH3736" s="122">
        <v>0</v>
      </c>
      <c r="AI3736" s="122">
        <v>0</v>
      </c>
      <c r="AJ3736" s="122">
        <v>0</v>
      </c>
      <c r="AK3736" s="122">
        <v>0</v>
      </c>
      <c r="AL3736" s="122">
        <v>0</v>
      </c>
    </row>
    <row r="3737" spans="1:38" hidden="1" x14ac:dyDescent="0.25">
      <c r="A3737" s="122" t="s">
        <v>2018</v>
      </c>
      <c r="B3737" s="122">
        <v>1</v>
      </c>
      <c r="C3737" s="122" t="s">
        <v>2211</v>
      </c>
      <c r="D3737" s="122" t="s">
        <v>2138</v>
      </c>
      <c r="E3737" s="122">
        <v>68</v>
      </c>
      <c r="F3737" s="122">
        <v>0</v>
      </c>
      <c r="G3737" s="122">
        <v>0</v>
      </c>
      <c r="H3737" s="122">
        <v>0</v>
      </c>
      <c r="I3737" s="122">
        <v>0</v>
      </c>
      <c r="J3737" s="122">
        <v>0</v>
      </c>
      <c r="K3737" s="122">
        <v>0</v>
      </c>
      <c r="L3737" s="122">
        <v>0</v>
      </c>
      <c r="M3737" s="122">
        <v>0</v>
      </c>
      <c r="N3737" s="122">
        <v>0</v>
      </c>
      <c r="O3737" s="122">
        <v>0</v>
      </c>
      <c r="P3737" s="122">
        <v>0</v>
      </c>
      <c r="Q3737" s="122">
        <v>0</v>
      </c>
      <c r="R3737" s="122">
        <v>0</v>
      </c>
      <c r="S3737" s="122">
        <v>0</v>
      </c>
      <c r="T3737" s="122">
        <v>0</v>
      </c>
      <c r="U3737" s="122">
        <v>0</v>
      </c>
      <c r="V3737" s="122">
        <v>0</v>
      </c>
      <c r="W3737" s="122">
        <v>0</v>
      </c>
      <c r="X3737" s="122">
        <v>0</v>
      </c>
      <c r="Y3737" s="122">
        <v>0</v>
      </c>
      <c r="Z3737" s="122">
        <v>0</v>
      </c>
      <c r="AA3737" s="122">
        <v>0</v>
      </c>
      <c r="AB3737" s="122">
        <v>0</v>
      </c>
      <c r="AC3737" s="122">
        <v>0</v>
      </c>
      <c r="AD3737" s="122">
        <v>0</v>
      </c>
      <c r="AE3737" s="122">
        <v>0</v>
      </c>
      <c r="AF3737" s="122">
        <v>0</v>
      </c>
      <c r="AG3737" s="122">
        <v>0</v>
      </c>
      <c r="AH3737" s="122">
        <v>0</v>
      </c>
      <c r="AI3737" s="122">
        <v>0</v>
      </c>
      <c r="AJ3737" s="122">
        <v>0</v>
      </c>
      <c r="AK3737" s="122">
        <v>0</v>
      </c>
      <c r="AL3737" s="122">
        <v>0</v>
      </c>
    </row>
    <row r="3738" spans="1:38" hidden="1" x14ac:dyDescent="0.25">
      <c r="A3738" s="122" t="s">
        <v>2018</v>
      </c>
      <c r="B3738" s="122">
        <v>1</v>
      </c>
      <c r="C3738" s="122" t="s">
        <v>2211</v>
      </c>
      <c r="D3738" s="122" t="s">
        <v>2117</v>
      </c>
      <c r="E3738" s="122">
        <v>68</v>
      </c>
      <c r="F3738" s="122">
        <v>0</v>
      </c>
      <c r="G3738" s="122">
        <v>0</v>
      </c>
      <c r="H3738" s="122">
        <v>0</v>
      </c>
      <c r="I3738" s="122">
        <v>0</v>
      </c>
      <c r="J3738" s="122">
        <v>0</v>
      </c>
      <c r="K3738" s="122">
        <v>0</v>
      </c>
      <c r="L3738" s="122">
        <v>0</v>
      </c>
      <c r="M3738" s="122">
        <v>0</v>
      </c>
      <c r="N3738" s="122">
        <v>0</v>
      </c>
      <c r="O3738" s="122">
        <v>0</v>
      </c>
      <c r="P3738" s="122">
        <v>0</v>
      </c>
      <c r="Q3738" s="122">
        <v>0</v>
      </c>
      <c r="R3738" s="122">
        <v>0</v>
      </c>
      <c r="S3738" s="122">
        <v>0</v>
      </c>
      <c r="T3738" s="122">
        <v>0</v>
      </c>
      <c r="U3738" s="122">
        <v>0</v>
      </c>
      <c r="V3738" s="122">
        <v>0</v>
      </c>
      <c r="W3738" s="122">
        <v>0</v>
      </c>
      <c r="X3738" s="122">
        <v>0</v>
      </c>
      <c r="Y3738" s="122">
        <v>0</v>
      </c>
      <c r="Z3738" s="122">
        <v>0</v>
      </c>
      <c r="AA3738" s="122">
        <v>0</v>
      </c>
      <c r="AB3738" s="122">
        <v>0</v>
      </c>
      <c r="AC3738" s="122">
        <v>0</v>
      </c>
      <c r="AD3738" s="122">
        <v>0</v>
      </c>
      <c r="AE3738" s="122">
        <v>0</v>
      </c>
      <c r="AF3738" s="122">
        <v>0</v>
      </c>
      <c r="AG3738" s="122">
        <v>0</v>
      </c>
      <c r="AH3738" s="122">
        <v>0</v>
      </c>
      <c r="AI3738" s="122">
        <v>0</v>
      </c>
      <c r="AJ3738" s="122">
        <v>0</v>
      </c>
      <c r="AK3738" s="122">
        <v>0</v>
      </c>
      <c r="AL3738" s="122">
        <v>0</v>
      </c>
    </row>
    <row r="3739" spans="1:38" hidden="1" x14ac:dyDescent="0.25">
      <c r="A3739" s="122" t="s">
        <v>2018</v>
      </c>
      <c r="B3739" s="122">
        <v>1</v>
      </c>
      <c r="C3739" s="122" t="s">
        <v>2211</v>
      </c>
      <c r="D3739" s="122" t="s">
        <v>2118</v>
      </c>
      <c r="E3739" s="122">
        <v>68</v>
      </c>
      <c r="F3739" s="122">
        <v>0</v>
      </c>
      <c r="G3739" s="122">
        <v>0</v>
      </c>
      <c r="H3739" s="122">
        <v>0</v>
      </c>
      <c r="I3739" s="122">
        <v>0</v>
      </c>
      <c r="J3739" s="122">
        <v>0</v>
      </c>
      <c r="K3739" s="122">
        <v>0</v>
      </c>
      <c r="L3739" s="122">
        <v>0</v>
      </c>
      <c r="M3739" s="122">
        <v>0</v>
      </c>
      <c r="N3739" s="122">
        <v>0</v>
      </c>
      <c r="O3739" s="122">
        <v>0</v>
      </c>
      <c r="P3739" s="122">
        <v>0</v>
      </c>
      <c r="Q3739" s="122">
        <v>0</v>
      </c>
      <c r="R3739" s="122">
        <v>0</v>
      </c>
      <c r="S3739" s="122">
        <v>0</v>
      </c>
      <c r="T3739" s="122">
        <v>0</v>
      </c>
      <c r="U3739" s="122">
        <v>0</v>
      </c>
      <c r="V3739" s="122">
        <v>0</v>
      </c>
      <c r="W3739" s="122">
        <v>0</v>
      </c>
      <c r="X3739" s="122">
        <v>0</v>
      </c>
      <c r="Y3739" s="122">
        <v>0</v>
      </c>
      <c r="Z3739" s="122">
        <v>0</v>
      </c>
      <c r="AA3739" s="122">
        <v>0</v>
      </c>
      <c r="AB3739" s="122">
        <v>0</v>
      </c>
      <c r="AC3739" s="122">
        <v>0</v>
      </c>
      <c r="AD3739" s="122">
        <v>0</v>
      </c>
      <c r="AE3739" s="122">
        <v>0</v>
      </c>
      <c r="AF3739" s="122">
        <v>0</v>
      </c>
      <c r="AG3739" s="122">
        <v>0</v>
      </c>
      <c r="AH3739" s="122">
        <v>0</v>
      </c>
      <c r="AI3739" s="122">
        <v>0</v>
      </c>
      <c r="AJ3739" s="122">
        <v>0</v>
      </c>
      <c r="AK3739" s="122">
        <v>0</v>
      </c>
      <c r="AL3739" s="122">
        <v>0</v>
      </c>
    </row>
    <row r="3740" spans="1:38" hidden="1" x14ac:dyDescent="0.25">
      <c r="A3740" s="122" t="s">
        <v>2018</v>
      </c>
      <c r="B3740" s="122">
        <v>1</v>
      </c>
      <c r="C3740" s="122" t="s">
        <v>2211</v>
      </c>
      <c r="D3740" s="122" t="s">
        <v>2119</v>
      </c>
      <c r="E3740" s="122">
        <v>68</v>
      </c>
      <c r="F3740" s="122">
        <v>0</v>
      </c>
      <c r="G3740" s="122">
        <v>0</v>
      </c>
      <c r="H3740" s="122">
        <v>0</v>
      </c>
      <c r="I3740" s="122">
        <v>0</v>
      </c>
      <c r="J3740" s="122">
        <v>0</v>
      </c>
      <c r="K3740" s="122">
        <v>0</v>
      </c>
      <c r="L3740" s="122">
        <v>0</v>
      </c>
      <c r="M3740" s="122">
        <v>0</v>
      </c>
      <c r="N3740" s="122">
        <v>0</v>
      </c>
      <c r="O3740" s="122">
        <v>0</v>
      </c>
      <c r="P3740" s="122">
        <v>0</v>
      </c>
      <c r="Q3740" s="122">
        <v>0</v>
      </c>
      <c r="R3740" s="122">
        <v>0</v>
      </c>
      <c r="S3740" s="122">
        <v>0</v>
      </c>
      <c r="T3740" s="122">
        <v>0</v>
      </c>
      <c r="U3740" s="122">
        <v>0</v>
      </c>
      <c r="V3740" s="122">
        <v>0</v>
      </c>
      <c r="W3740" s="122">
        <v>0</v>
      </c>
      <c r="X3740" s="122">
        <v>0</v>
      </c>
      <c r="Y3740" s="122">
        <v>0</v>
      </c>
      <c r="Z3740" s="122">
        <v>0</v>
      </c>
      <c r="AA3740" s="122">
        <v>0</v>
      </c>
      <c r="AB3740" s="122">
        <v>0</v>
      </c>
      <c r="AC3740" s="122">
        <v>0</v>
      </c>
      <c r="AD3740" s="122">
        <v>0</v>
      </c>
      <c r="AE3740" s="122">
        <v>0</v>
      </c>
      <c r="AF3740" s="122">
        <v>0</v>
      </c>
      <c r="AG3740" s="122">
        <v>0</v>
      </c>
      <c r="AH3740" s="122">
        <v>0</v>
      </c>
      <c r="AI3740" s="122">
        <v>0</v>
      </c>
      <c r="AJ3740" s="122">
        <v>0</v>
      </c>
      <c r="AK3740" s="122">
        <v>0</v>
      </c>
      <c r="AL3740" s="122">
        <v>0</v>
      </c>
    </row>
    <row r="3741" spans="1:38" hidden="1" x14ac:dyDescent="0.25">
      <c r="A3741" s="122" t="s">
        <v>2018</v>
      </c>
      <c r="B3741" s="122">
        <v>1</v>
      </c>
      <c r="C3741" s="122" t="s">
        <v>2211</v>
      </c>
      <c r="D3741" s="122" t="s">
        <v>2120</v>
      </c>
      <c r="E3741" s="122">
        <v>68</v>
      </c>
      <c r="F3741" s="122">
        <v>0</v>
      </c>
      <c r="G3741" s="122">
        <v>0</v>
      </c>
      <c r="H3741" s="122">
        <v>0</v>
      </c>
      <c r="I3741" s="122">
        <v>0</v>
      </c>
      <c r="J3741" s="122">
        <v>0</v>
      </c>
      <c r="K3741" s="122">
        <v>0</v>
      </c>
      <c r="L3741" s="122">
        <v>0</v>
      </c>
      <c r="M3741" s="122">
        <v>0</v>
      </c>
      <c r="N3741" s="122">
        <v>0</v>
      </c>
      <c r="O3741" s="122">
        <v>0</v>
      </c>
      <c r="P3741" s="122">
        <v>0</v>
      </c>
      <c r="Q3741" s="122">
        <v>0</v>
      </c>
      <c r="R3741" s="122">
        <v>0</v>
      </c>
      <c r="S3741" s="122">
        <v>0</v>
      </c>
      <c r="T3741" s="122">
        <v>0</v>
      </c>
      <c r="U3741" s="122">
        <v>0</v>
      </c>
      <c r="V3741" s="122">
        <v>0</v>
      </c>
      <c r="W3741" s="122">
        <v>0</v>
      </c>
      <c r="X3741" s="122">
        <v>0</v>
      </c>
      <c r="Y3741" s="122">
        <v>0</v>
      </c>
      <c r="Z3741" s="122">
        <v>0</v>
      </c>
      <c r="AA3741" s="122">
        <v>0</v>
      </c>
      <c r="AB3741" s="122">
        <v>0</v>
      </c>
      <c r="AC3741" s="122">
        <v>0</v>
      </c>
      <c r="AD3741" s="122">
        <v>0</v>
      </c>
      <c r="AE3741" s="122">
        <v>0</v>
      </c>
      <c r="AF3741" s="122">
        <v>0</v>
      </c>
      <c r="AG3741" s="122">
        <v>0</v>
      </c>
      <c r="AH3741" s="122">
        <v>0</v>
      </c>
      <c r="AI3741" s="122">
        <v>0</v>
      </c>
      <c r="AJ3741" s="122">
        <v>0</v>
      </c>
      <c r="AK3741" s="122">
        <v>0</v>
      </c>
      <c r="AL3741" s="122">
        <v>0</v>
      </c>
    </row>
    <row r="3742" spans="1:38" hidden="1" x14ac:dyDescent="0.25">
      <c r="A3742" s="122" t="s">
        <v>2018</v>
      </c>
      <c r="B3742" s="122">
        <v>1</v>
      </c>
      <c r="C3742" s="122" t="s">
        <v>2211</v>
      </c>
      <c r="D3742" s="122" t="s">
        <v>2121</v>
      </c>
      <c r="E3742" s="122">
        <v>68</v>
      </c>
      <c r="F3742" s="122">
        <v>0.48964306451099998</v>
      </c>
      <c r="G3742" s="122">
        <v>0.45522725807050002</v>
      </c>
      <c r="H3742" s="122">
        <v>0.48886088709249997</v>
      </c>
      <c r="I3742" s="122">
        <v>0.50841532258150002</v>
      </c>
      <c r="J3742" s="122">
        <v>0.54752419355949999</v>
      </c>
      <c r="K3742" s="122">
        <v>0.56707862902200001</v>
      </c>
      <c r="L3742" s="122">
        <v>0.56316774192950003</v>
      </c>
      <c r="M3742" s="122">
        <v>0.57098951614100002</v>
      </c>
      <c r="N3742" s="122">
        <v>0.57881129032599998</v>
      </c>
      <c r="O3742" s="122">
        <v>0.5749004032335</v>
      </c>
      <c r="P3742" s="122">
        <v>0.56412551020299995</v>
      </c>
      <c r="Q3742" s="122">
        <v>0.51216658162399997</v>
      </c>
      <c r="R3742" s="122">
        <v>0.58272217741849996</v>
      </c>
      <c r="S3742" s="122">
        <v>0.57098951614100002</v>
      </c>
      <c r="T3742" s="122">
        <v>0.61400927418499995</v>
      </c>
      <c r="U3742" s="122">
        <v>0.62183104839650005</v>
      </c>
      <c r="V3742" s="122">
        <v>0.60618749999999999</v>
      </c>
      <c r="W3742" s="122">
        <v>0.61237308672549995</v>
      </c>
      <c r="X3742" s="122">
        <v>0.59381632652250005</v>
      </c>
      <c r="Y3742" s="122">
        <v>0.59010497449249999</v>
      </c>
      <c r="Z3742" s="122">
        <v>0.61979579081199998</v>
      </c>
      <c r="AA3742" s="122">
        <v>0.61979579081199998</v>
      </c>
      <c r="AB3742" s="122">
        <v>0.57525956631950004</v>
      </c>
      <c r="AC3742" s="122">
        <v>0.58268227040599996</v>
      </c>
      <c r="AD3742" s="122">
        <v>0.560414158173</v>
      </c>
      <c r="AE3742" s="122">
        <v>0.5195892857105</v>
      </c>
      <c r="AF3742" s="122">
        <v>0.50059354839650005</v>
      </c>
      <c r="AG3742" s="122">
        <v>0.4262866935595</v>
      </c>
      <c r="AH3742" s="122">
        <v>0.41455403225550003</v>
      </c>
      <c r="AI3742" s="122">
        <v>0.53138138299000004</v>
      </c>
      <c r="AJ3742" s="122">
        <v>0.50558617020600005</v>
      </c>
      <c r="AK3742" s="122">
        <v>0.53654042554150005</v>
      </c>
      <c r="AL3742" s="122">
        <v>0</v>
      </c>
    </row>
    <row r="3743" spans="1:38" hidden="1" x14ac:dyDescent="0.25">
      <c r="A3743" s="122" t="s">
        <v>2018</v>
      </c>
      <c r="B3743" s="122">
        <v>1</v>
      </c>
      <c r="C3743" s="122" t="s">
        <v>2211</v>
      </c>
      <c r="D3743" s="122" t="s">
        <v>2139</v>
      </c>
      <c r="E3743" s="122">
        <v>68</v>
      </c>
      <c r="F3743" s="122">
        <v>0</v>
      </c>
      <c r="G3743" s="122">
        <v>0</v>
      </c>
      <c r="H3743" s="122">
        <v>0</v>
      </c>
      <c r="I3743" s="122">
        <v>0</v>
      </c>
      <c r="J3743" s="122">
        <v>0</v>
      </c>
      <c r="K3743" s="122">
        <v>0</v>
      </c>
      <c r="L3743" s="122">
        <v>0</v>
      </c>
      <c r="M3743" s="122">
        <v>0</v>
      </c>
      <c r="N3743" s="122">
        <v>0</v>
      </c>
      <c r="O3743" s="122">
        <v>0</v>
      </c>
      <c r="P3743" s="122">
        <v>0</v>
      </c>
      <c r="Q3743" s="122">
        <v>0</v>
      </c>
      <c r="R3743" s="122">
        <v>0</v>
      </c>
      <c r="S3743" s="122">
        <v>0</v>
      </c>
      <c r="T3743" s="122">
        <v>0</v>
      </c>
      <c r="U3743" s="122">
        <v>0</v>
      </c>
      <c r="V3743" s="122">
        <v>0</v>
      </c>
      <c r="W3743" s="122">
        <v>0</v>
      </c>
      <c r="X3743" s="122">
        <v>0</v>
      </c>
      <c r="Y3743" s="122">
        <v>0</v>
      </c>
      <c r="Z3743" s="122">
        <v>0</v>
      </c>
      <c r="AA3743" s="122">
        <v>0</v>
      </c>
      <c r="AB3743" s="122">
        <v>0</v>
      </c>
      <c r="AC3743" s="122">
        <v>0</v>
      </c>
      <c r="AD3743" s="122">
        <v>0</v>
      </c>
      <c r="AE3743" s="122">
        <v>0</v>
      </c>
      <c r="AF3743" s="122">
        <v>0</v>
      </c>
      <c r="AG3743" s="122">
        <v>0</v>
      </c>
      <c r="AH3743" s="122">
        <v>0</v>
      </c>
      <c r="AI3743" s="122">
        <v>0</v>
      </c>
      <c r="AJ3743" s="122">
        <v>0</v>
      </c>
      <c r="AK3743" s="122">
        <v>0</v>
      </c>
      <c r="AL3743" s="122">
        <v>0</v>
      </c>
    </row>
    <row r="3744" spans="1:38" hidden="1" x14ac:dyDescent="0.25">
      <c r="A3744" s="122" t="s">
        <v>2018</v>
      </c>
      <c r="B3744" s="122">
        <v>1</v>
      </c>
      <c r="C3744" s="122" t="s">
        <v>2211</v>
      </c>
      <c r="D3744" s="122" t="s">
        <v>2122</v>
      </c>
      <c r="E3744" s="122">
        <v>68</v>
      </c>
      <c r="F3744" s="122">
        <v>0</v>
      </c>
      <c r="G3744" s="122">
        <v>0</v>
      </c>
      <c r="H3744" s="122">
        <v>0</v>
      </c>
      <c r="I3744" s="122">
        <v>0</v>
      </c>
      <c r="J3744" s="122">
        <v>0</v>
      </c>
      <c r="K3744" s="122">
        <v>0</v>
      </c>
      <c r="L3744" s="122">
        <v>0</v>
      </c>
      <c r="M3744" s="122">
        <v>0</v>
      </c>
      <c r="N3744" s="122">
        <v>0</v>
      </c>
      <c r="O3744" s="122">
        <v>0</v>
      </c>
      <c r="P3744" s="122">
        <v>0</v>
      </c>
      <c r="Q3744" s="122">
        <v>0</v>
      </c>
      <c r="R3744" s="122">
        <v>0</v>
      </c>
      <c r="S3744" s="122">
        <v>0</v>
      </c>
      <c r="T3744" s="122">
        <v>0</v>
      </c>
      <c r="U3744" s="122">
        <v>0</v>
      </c>
      <c r="V3744" s="122">
        <v>0</v>
      </c>
      <c r="W3744" s="122">
        <v>0</v>
      </c>
      <c r="X3744" s="122">
        <v>0</v>
      </c>
      <c r="Y3744" s="122">
        <v>0</v>
      </c>
      <c r="Z3744" s="122">
        <v>0</v>
      </c>
      <c r="AA3744" s="122">
        <v>0</v>
      </c>
      <c r="AB3744" s="122">
        <v>0</v>
      </c>
      <c r="AC3744" s="122">
        <v>0</v>
      </c>
      <c r="AD3744" s="122">
        <v>0</v>
      </c>
      <c r="AE3744" s="122">
        <v>0</v>
      </c>
      <c r="AF3744" s="122">
        <v>0</v>
      </c>
      <c r="AG3744" s="122">
        <v>0</v>
      </c>
      <c r="AH3744" s="122">
        <v>0</v>
      </c>
      <c r="AI3744" s="122">
        <v>0</v>
      </c>
      <c r="AJ3744" s="122">
        <v>0</v>
      </c>
      <c r="AK3744" s="122">
        <v>0</v>
      </c>
      <c r="AL3744" s="122">
        <v>0</v>
      </c>
    </row>
    <row r="3745" spans="1:38" hidden="1" x14ac:dyDescent="0.25">
      <c r="A3745" s="122" t="s">
        <v>2018</v>
      </c>
      <c r="B3745" s="122">
        <v>1</v>
      </c>
      <c r="C3745" s="122" t="s">
        <v>2211</v>
      </c>
      <c r="D3745" s="122" t="s">
        <v>2123</v>
      </c>
      <c r="E3745" s="122">
        <v>68</v>
      </c>
      <c r="F3745" s="122">
        <v>0.64215483872250001</v>
      </c>
      <c r="G3745" s="122">
        <v>0.59701935483699997</v>
      </c>
      <c r="H3745" s="122">
        <v>0.6411290322555</v>
      </c>
      <c r="I3745" s="122">
        <v>0.66677419355949996</v>
      </c>
      <c r="J3745" s="122">
        <v>0.71806451614099998</v>
      </c>
      <c r="K3745" s="122">
        <v>0.74370967741850003</v>
      </c>
      <c r="L3745" s="122">
        <v>0.73858064516300004</v>
      </c>
      <c r="M3745" s="122">
        <v>0.74883870967400001</v>
      </c>
      <c r="N3745" s="122">
        <v>0.75909677418499999</v>
      </c>
      <c r="O3745" s="122">
        <v>0.7539677419295</v>
      </c>
      <c r="P3745" s="122">
        <v>0.73983673469550004</v>
      </c>
      <c r="Q3745" s="122">
        <v>0.67169387756400001</v>
      </c>
      <c r="R3745" s="122">
        <v>0.76422580644049998</v>
      </c>
      <c r="S3745" s="122">
        <v>0.74883870967400001</v>
      </c>
      <c r="T3745" s="122">
        <v>0.80525806451100002</v>
      </c>
      <c r="U3745" s="122">
        <v>0.81551612902199999</v>
      </c>
      <c r="V3745" s="122">
        <v>0.79500000000000004</v>
      </c>
      <c r="W3745" s="122">
        <v>0.80311224489849997</v>
      </c>
      <c r="X3745" s="122">
        <v>0.77877551020299995</v>
      </c>
      <c r="Y3745" s="122">
        <v>0.77390816327449996</v>
      </c>
      <c r="Z3745" s="122">
        <v>0.81284693878199998</v>
      </c>
      <c r="AA3745" s="122">
        <v>0.81284693878199998</v>
      </c>
      <c r="AB3745" s="122">
        <v>0.75443877550750005</v>
      </c>
      <c r="AC3745" s="122">
        <v>0.76417346939099995</v>
      </c>
      <c r="AD3745" s="122">
        <v>0.73496938776700005</v>
      </c>
      <c r="AE3745" s="122">
        <v>0.681428571421</v>
      </c>
      <c r="AF3745" s="122">
        <v>0.65651612902199996</v>
      </c>
      <c r="AG3745" s="122">
        <v>0.55906451614099995</v>
      </c>
      <c r="AH3745" s="122">
        <v>0.54367741934799996</v>
      </c>
      <c r="AI3745" s="122">
        <v>0.69689361700999997</v>
      </c>
      <c r="AJ3745" s="122">
        <v>0.66306382979400003</v>
      </c>
      <c r="AK3745" s="122">
        <v>0.70365957445850003</v>
      </c>
      <c r="AL3745" s="122">
        <v>0</v>
      </c>
    </row>
    <row r="3746" spans="1:38" hidden="1" x14ac:dyDescent="0.25">
      <c r="A3746" s="122" t="s">
        <v>2018</v>
      </c>
      <c r="B3746" s="122">
        <v>1</v>
      </c>
      <c r="C3746" s="122" t="s">
        <v>2211</v>
      </c>
      <c r="D3746" s="122" t="s">
        <v>2140</v>
      </c>
      <c r="E3746" s="122">
        <v>68</v>
      </c>
      <c r="F3746" s="122">
        <v>0</v>
      </c>
      <c r="G3746" s="122">
        <v>0</v>
      </c>
      <c r="H3746" s="122">
        <v>0</v>
      </c>
      <c r="I3746" s="122">
        <v>0</v>
      </c>
      <c r="J3746" s="122">
        <v>0</v>
      </c>
      <c r="K3746" s="122">
        <v>0</v>
      </c>
      <c r="L3746" s="122">
        <v>0</v>
      </c>
      <c r="M3746" s="122">
        <v>0</v>
      </c>
      <c r="N3746" s="122">
        <v>0</v>
      </c>
      <c r="O3746" s="122">
        <v>0</v>
      </c>
      <c r="P3746" s="122">
        <v>0</v>
      </c>
      <c r="Q3746" s="122">
        <v>0</v>
      </c>
      <c r="R3746" s="122">
        <v>0</v>
      </c>
      <c r="S3746" s="122">
        <v>0</v>
      </c>
      <c r="T3746" s="122">
        <v>0</v>
      </c>
      <c r="U3746" s="122">
        <v>0</v>
      </c>
      <c r="V3746" s="122">
        <v>0</v>
      </c>
      <c r="W3746" s="122">
        <v>0</v>
      </c>
      <c r="X3746" s="122">
        <v>0</v>
      </c>
      <c r="Y3746" s="122">
        <v>0</v>
      </c>
      <c r="Z3746" s="122">
        <v>0</v>
      </c>
      <c r="AA3746" s="122">
        <v>0</v>
      </c>
      <c r="AB3746" s="122">
        <v>0</v>
      </c>
      <c r="AC3746" s="122">
        <v>0</v>
      </c>
      <c r="AD3746" s="122">
        <v>0</v>
      </c>
      <c r="AE3746" s="122">
        <v>0</v>
      </c>
      <c r="AF3746" s="122">
        <v>0</v>
      </c>
      <c r="AG3746" s="122">
        <v>0</v>
      </c>
      <c r="AH3746" s="122">
        <v>0</v>
      </c>
      <c r="AI3746" s="122">
        <v>0</v>
      </c>
      <c r="AJ3746" s="122">
        <v>0</v>
      </c>
      <c r="AK3746" s="122">
        <v>0</v>
      </c>
      <c r="AL3746" s="122">
        <v>0</v>
      </c>
    </row>
    <row r="3747" spans="1:38" hidden="1" x14ac:dyDescent="0.25">
      <c r="A3747" s="122" t="s">
        <v>2018</v>
      </c>
      <c r="B3747" s="122">
        <v>1</v>
      </c>
      <c r="C3747" s="122" t="s">
        <v>2211</v>
      </c>
      <c r="D3747" s="122" t="s">
        <v>2124</v>
      </c>
      <c r="E3747" s="122">
        <v>68</v>
      </c>
      <c r="F3747" s="122">
        <v>0</v>
      </c>
      <c r="G3747" s="122">
        <v>0</v>
      </c>
      <c r="H3747" s="122">
        <v>0</v>
      </c>
      <c r="I3747" s="122">
        <v>0</v>
      </c>
      <c r="J3747" s="122">
        <v>0</v>
      </c>
      <c r="K3747" s="122">
        <v>0</v>
      </c>
      <c r="L3747" s="122">
        <v>0</v>
      </c>
      <c r="M3747" s="122">
        <v>0</v>
      </c>
      <c r="N3747" s="122">
        <v>0</v>
      </c>
      <c r="O3747" s="122">
        <v>0</v>
      </c>
      <c r="P3747" s="122">
        <v>0</v>
      </c>
      <c r="Q3747" s="122">
        <v>0</v>
      </c>
      <c r="R3747" s="122">
        <v>0</v>
      </c>
      <c r="S3747" s="122">
        <v>0</v>
      </c>
      <c r="T3747" s="122">
        <v>0</v>
      </c>
      <c r="U3747" s="122">
        <v>0</v>
      </c>
      <c r="V3747" s="122">
        <v>0</v>
      </c>
      <c r="W3747" s="122">
        <v>0</v>
      </c>
      <c r="X3747" s="122">
        <v>0</v>
      </c>
      <c r="Y3747" s="122">
        <v>0</v>
      </c>
      <c r="Z3747" s="122">
        <v>0</v>
      </c>
      <c r="AA3747" s="122">
        <v>0</v>
      </c>
      <c r="AB3747" s="122">
        <v>0</v>
      </c>
      <c r="AC3747" s="122">
        <v>0</v>
      </c>
      <c r="AD3747" s="122">
        <v>0</v>
      </c>
      <c r="AE3747" s="122">
        <v>0</v>
      </c>
      <c r="AF3747" s="122">
        <v>0</v>
      </c>
      <c r="AG3747" s="122">
        <v>0</v>
      </c>
      <c r="AH3747" s="122">
        <v>0</v>
      </c>
      <c r="AI3747" s="122">
        <v>0</v>
      </c>
      <c r="AJ3747" s="122">
        <v>0</v>
      </c>
      <c r="AK3747" s="122">
        <v>0</v>
      </c>
      <c r="AL3747" s="122">
        <v>0</v>
      </c>
    </row>
    <row r="3748" spans="1:38" hidden="1" x14ac:dyDescent="0.25">
      <c r="A3748" s="122" t="s">
        <v>2018</v>
      </c>
      <c r="B3748" s="122">
        <v>1</v>
      </c>
      <c r="C3748" s="122" t="s">
        <v>2211</v>
      </c>
      <c r="D3748" s="122" t="s">
        <v>2125</v>
      </c>
      <c r="E3748" s="122">
        <v>68</v>
      </c>
      <c r="F3748" s="122">
        <v>0</v>
      </c>
      <c r="G3748" s="122">
        <v>0</v>
      </c>
      <c r="H3748" s="122">
        <v>0</v>
      </c>
      <c r="I3748" s="122">
        <v>0</v>
      </c>
      <c r="J3748" s="122">
        <v>0</v>
      </c>
      <c r="K3748" s="122">
        <v>0</v>
      </c>
      <c r="L3748" s="122">
        <v>0</v>
      </c>
      <c r="M3748" s="122">
        <v>0</v>
      </c>
      <c r="N3748" s="122">
        <v>0</v>
      </c>
      <c r="O3748" s="122">
        <v>0</v>
      </c>
      <c r="P3748" s="122">
        <v>0</v>
      </c>
      <c r="Q3748" s="122">
        <v>0</v>
      </c>
      <c r="R3748" s="122">
        <v>0</v>
      </c>
      <c r="S3748" s="122">
        <v>0</v>
      </c>
      <c r="T3748" s="122">
        <v>0</v>
      </c>
      <c r="U3748" s="122">
        <v>0</v>
      </c>
      <c r="V3748" s="122">
        <v>0</v>
      </c>
      <c r="W3748" s="122">
        <v>0</v>
      </c>
      <c r="X3748" s="122">
        <v>0</v>
      </c>
      <c r="Y3748" s="122">
        <v>0</v>
      </c>
      <c r="Z3748" s="122">
        <v>0</v>
      </c>
      <c r="AA3748" s="122">
        <v>0</v>
      </c>
      <c r="AB3748" s="122">
        <v>0</v>
      </c>
      <c r="AC3748" s="122">
        <v>0</v>
      </c>
      <c r="AD3748" s="122">
        <v>0</v>
      </c>
      <c r="AE3748" s="122">
        <v>0</v>
      </c>
      <c r="AF3748" s="122">
        <v>0</v>
      </c>
      <c r="AG3748" s="122">
        <v>0</v>
      </c>
      <c r="AH3748" s="122">
        <v>0</v>
      </c>
      <c r="AI3748" s="122">
        <v>0</v>
      </c>
      <c r="AJ3748" s="122">
        <v>0</v>
      </c>
      <c r="AK3748" s="122">
        <v>0</v>
      </c>
      <c r="AL3748" s="122">
        <v>0</v>
      </c>
    </row>
    <row r="3749" spans="1:38" hidden="1" x14ac:dyDescent="0.25">
      <c r="A3749" s="122" t="s">
        <v>2018</v>
      </c>
      <c r="B3749" s="122">
        <v>1</v>
      </c>
      <c r="C3749" s="122" t="s">
        <v>2211</v>
      </c>
      <c r="D3749" s="122" t="s">
        <v>2126</v>
      </c>
      <c r="E3749" s="122">
        <v>68</v>
      </c>
      <c r="F3749" s="122">
        <v>0</v>
      </c>
      <c r="G3749" s="122">
        <v>0</v>
      </c>
      <c r="H3749" s="122">
        <v>0</v>
      </c>
      <c r="I3749" s="122">
        <v>0</v>
      </c>
      <c r="J3749" s="122">
        <v>0</v>
      </c>
      <c r="K3749" s="122">
        <v>0</v>
      </c>
      <c r="L3749" s="122">
        <v>0</v>
      </c>
      <c r="M3749" s="122">
        <v>0</v>
      </c>
      <c r="N3749" s="122">
        <v>0</v>
      </c>
      <c r="O3749" s="122">
        <v>0</v>
      </c>
      <c r="P3749" s="122">
        <v>0</v>
      </c>
      <c r="Q3749" s="122">
        <v>0</v>
      </c>
      <c r="R3749" s="122">
        <v>0</v>
      </c>
      <c r="S3749" s="122">
        <v>0</v>
      </c>
      <c r="T3749" s="122">
        <v>0</v>
      </c>
      <c r="U3749" s="122">
        <v>0</v>
      </c>
      <c r="V3749" s="122">
        <v>0</v>
      </c>
      <c r="W3749" s="122">
        <v>0</v>
      </c>
      <c r="X3749" s="122">
        <v>0</v>
      </c>
      <c r="Y3749" s="122">
        <v>0</v>
      </c>
      <c r="Z3749" s="122">
        <v>0</v>
      </c>
      <c r="AA3749" s="122">
        <v>0</v>
      </c>
      <c r="AB3749" s="122">
        <v>0</v>
      </c>
      <c r="AC3749" s="122">
        <v>0</v>
      </c>
      <c r="AD3749" s="122">
        <v>0</v>
      </c>
      <c r="AE3749" s="122">
        <v>0</v>
      </c>
      <c r="AF3749" s="122">
        <v>0</v>
      </c>
      <c r="AG3749" s="122">
        <v>0</v>
      </c>
      <c r="AH3749" s="122">
        <v>0</v>
      </c>
      <c r="AI3749" s="122">
        <v>0</v>
      </c>
      <c r="AJ3749" s="122">
        <v>0</v>
      </c>
      <c r="AK3749" s="122">
        <v>0</v>
      </c>
      <c r="AL3749" s="122">
        <v>0</v>
      </c>
    </row>
    <row r="3750" spans="1:38" hidden="1" x14ac:dyDescent="0.25">
      <c r="A3750" s="122" t="s">
        <v>2018</v>
      </c>
      <c r="B3750" s="122">
        <v>1</v>
      </c>
      <c r="C3750" s="122" t="s">
        <v>2211</v>
      </c>
      <c r="D3750" s="122" t="s">
        <v>2127</v>
      </c>
      <c r="E3750" s="122">
        <v>68</v>
      </c>
      <c r="F3750" s="122">
        <v>0</v>
      </c>
      <c r="G3750" s="122">
        <v>0</v>
      </c>
      <c r="H3750" s="122">
        <v>0</v>
      </c>
      <c r="I3750" s="122">
        <v>0</v>
      </c>
      <c r="J3750" s="122">
        <v>0</v>
      </c>
      <c r="K3750" s="122">
        <v>0</v>
      </c>
      <c r="L3750" s="122">
        <v>0</v>
      </c>
      <c r="M3750" s="122">
        <v>0</v>
      </c>
      <c r="N3750" s="122">
        <v>0</v>
      </c>
      <c r="O3750" s="122">
        <v>0</v>
      </c>
      <c r="P3750" s="122">
        <v>0</v>
      </c>
      <c r="Q3750" s="122">
        <v>0</v>
      </c>
      <c r="R3750" s="122">
        <v>0</v>
      </c>
      <c r="S3750" s="122">
        <v>0</v>
      </c>
      <c r="T3750" s="122">
        <v>0</v>
      </c>
      <c r="U3750" s="122">
        <v>0</v>
      </c>
      <c r="V3750" s="122">
        <v>0</v>
      </c>
      <c r="W3750" s="122">
        <v>0</v>
      </c>
      <c r="X3750" s="122">
        <v>0</v>
      </c>
      <c r="Y3750" s="122">
        <v>0</v>
      </c>
      <c r="Z3750" s="122">
        <v>0</v>
      </c>
      <c r="AA3750" s="122">
        <v>0</v>
      </c>
      <c r="AB3750" s="122">
        <v>0</v>
      </c>
      <c r="AC3750" s="122">
        <v>0</v>
      </c>
      <c r="AD3750" s="122">
        <v>0</v>
      </c>
      <c r="AE3750" s="122">
        <v>0</v>
      </c>
      <c r="AF3750" s="122">
        <v>0</v>
      </c>
      <c r="AG3750" s="122">
        <v>0</v>
      </c>
      <c r="AH3750" s="122">
        <v>0</v>
      </c>
      <c r="AI3750" s="122">
        <v>0</v>
      </c>
      <c r="AJ3750" s="122">
        <v>0</v>
      </c>
      <c r="AK3750" s="122">
        <v>0</v>
      </c>
      <c r="AL3750" s="122">
        <v>0</v>
      </c>
    </row>
    <row r="3751" spans="1:38" hidden="1" x14ac:dyDescent="0.25">
      <c r="A3751" s="122" t="s">
        <v>2018</v>
      </c>
      <c r="B3751" s="122">
        <v>1</v>
      </c>
      <c r="C3751" s="122" t="s">
        <v>2211</v>
      </c>
      <c r="D3751" s="122" t="s">
        <v>2128</v>
      </c>
      <c r="E3751" s="122">
        <v>68</v>
      </c>
      <c r="F3751" s="122">
        <v>0</v>
      </c>
      <c r="G3751" s="122">
        <v>0</v>
      </c>
      <c r="H3751" s="122">
        <v>0</v>
      </c>
      <c r="I3751" s="122">
        <v>0</v>
      </c>
      <c r="J3751" s="122">
        <v>0</v>
      </c>
      <c r="K3751" s="122">
        <v>0</v>
      </c>
      <c r="L3751" s="122">
        <v>0</v>
      </c>
      <c r="M3751" s="122">
        <v>0</v>
      </c>
      <c r="N3751" s="122">
        <v>0</v>
      </c>
      <c r="O3751" s="122">
        <v>0</v>
      </c>
      <c r="P3751" s="122">
        <v>0</v>
      </c>
      <c r="Q3751" s="122">
        <v>0</v>
      </c>
      <c r="R3751" s="122">
        <v>0</v>
      </c>
      <c r="S3751" s="122">
        <v>0</v>
      </c>
      <c r="T3751" s="122">
        <v>0</v>
      </c>
      <c r="U3751" s="122">
        <v>0</v>
      </c>
      <c r="V3751" s="122">
        <v>0</v>
      </c>
      <c r="W3751" s="122">
        <v>0</v>
      </c>
      <c r="X3751" s="122">
        <v>0</v>
      </c>
      <c r="Y3751" s="122">
        <v>0</v>
      </c>
      <c r="Z3751" s="122">
        <v>0</v>
      </c>
      <c r="AA3751" s="122">
        <v>0</v>
      </c>
      <c r="AB3751" s="122">
        <v>0</v>
      </c>
      <c r="AC3751" s="122">
        <v>0</v>
      </c>
      <c r="AD3751" s="122">
        <v>0</v>
      </c>
      <c r="AE3751" s="122">
        <v>0</v>
      </c>
      <c r="AF3751" s="122">
        <v>0</v>
      </c>
      <c r="AG3751" s="122">
        <v>0</v>
      </c>
      <c r="AH3751" s="122">
        <v>0</v>
      </c>
      <c r="AI3751" s="122">
        <v>0</v>
      </c>
      <c r="AJ3751" s="122">
        <v>0</v>
      </c>
      <c r="AK3751" s="122">
        <v>0</v>
      </c>
      <c r="AL3751" s="122">
        <v>0</v>
      </c>
    </row>
    <row r="3752" spans="1:38" hidden="1" x14ac:dyDescent="0.25">
      <c r="A3752" s="122" t="s">
        <v>2019</v>
      </c>
      <c r="B3752" s="122">
        <v>1</v>
      </c>
      <c r="C3752" s="122" t="s">
        <v>2212</v>
      </c>
      <c r="D3752" s="122" t="s">
        <v>2080</v>
      </c>
      <c r="E3752" s="122">
        <v>69</v>
      </c>
      <c r="F3752" s="122">
        <v>6.8505801900000003E-4</v>
      </c>
      <c r="G3752" s="122">
        <v>9.1805781150000002E-4</v>
      </c>
      <c r="H3752" s="122">
        <v>9.1677425750000003E-4</v>
      </c>
      <c r="I3752" s="122">
        <v>8.7663136850000005E-4</v>
      </c>
      <c r="J3752" s="122">
        <v>9.2032854349999998E-4</v>
      </c>
      <c r="K3752" s="122">
        <v>9.4553751649999998E-4</v>
      </c>
      <c r="L3752" s="122">
        <v>9.8855554950000009E-4</v>
      </c>
      <c r="M3752" s="122">
        <v>1.141882191E-3</v>
      </c>
      <c r="N3752" s="122">
        <v>1.2194212439999999E-3</v>
      </c>
      <c r="O3752" s="122">
        <v>8.9508467000000002E-4</v>
      </c>
      <c r="P3752" s="122">
        <v>8.5210087500000003E-4</v>
      </c>
      <c r="Q3752" s="122">
        <v>7.9414725649999999E-4</v>
      </c>
      <c r="R3752" s="122">
        <v>7.5847891900000005E-4</v>
      </c>
      <c r="S3752" s="122">
        <v>4.7773797200000002E-4</v>
      </c>
      <c r="T3752" s="122">
        <v>2.0443968250000001E-4</v>
      </c>
      <c r="U3752" s="122">
        <v>2.1828905949999999E-4</v>
      </c>
      <c r="V3752" s="122">
        <v>5.7861213000000003E-5</v>
      </c>
      <c r="W3752" s="122">
        <v>5.0637869499999998E-5</v>
      </c>
      <c r="X3752" s="122">
        <v>4.3788653000000001E-5</v>
      </c>
      <c r="Y3752" s="122">
        <v>4.1966777999999999E-5</v>
      </c>
      <c r="Z3752" s="122">
        <v>4.0179008500000003E-5</v>
      </c>
      <c r="AA3752" s="122">
        <v>3.4286653999999999E-5</v>
      </c>
      <c r="AB3752" s="122">
        <v>3.3355178999999998E-5</v>
      </c>
      <c r="AC3752" s="122">
        <v>2.9493943500000001E-5</v>
      </c>
      <c r="AD3752" s="122">
        <v>2.4468933999999998E-5</v>
      </c>
      <c r="AE3752" s="122">
        <v>2.87020705E-5</v>
      </c>
      <c r="AF3752" s="122">
        <v>2.4437293000000002E-5</v>
      </c>
      <c r="AG3752" s="122">
        <v>2.7898511000000001E-5</v>
      </c>
      <c r="AH3752" s="122">
        <v>2.3299197499999999E-5</v>
      </c>
      <c r="AI3752" s="122">
        <v>2.45172965E-5</v>
      </c>
      <c r="AJ3752" s="122">
        <v>2.3083805499999999E-5</v>
      </c>
      <c r="AK3752" s="122">
        <v>2.34726135E-5</v>
      </c>
      <c r="AL3752" s="122">
        <v>0</v>
      </c>
    </row>
    <row r="3753" spans="1:38" hidden="1" x14ac:dyDescent="0.25">
      <c r="A3753" s="122" t="s">
        <v>2019</v>
      </c>
      <c r="B3753" s="122">
        <v>1</v>
      </c>
      <c r="C3753" s="122" t="s">
        <v>2212</v>
      </c>
      <c r="D3753" s="122" t="s">
        <v>2081</v>
      </c>
      <c r="E3753" s="122">
        <v>69</v>
      </c>
      <c r="F3753" s="122">
        <v>1.3108307415000001E-3</v>
      </c>
      <c r="G3753" s="122">
        <v>1.6525040659999999E-3</v>
      </c>
      <c r="H3753" s="122">
        <v>5.085041169E-3</v>
      </c>
      <c r="I3753" s="122">
        <v>3.0565213685E-3</v>
      </c>
      <c r="J3753" s="122">
        <v>3.2579630794999999E-3</v>
      </c>
      <c r="K3753" s="122">
        <v>3.3988922260000001E-3</v>
      </c>
      <c r="L3753" s="122">
        <v>3.6055916164999999E-3</v>
      </c>
      <c r="M3753" s="122">
        <v>3.7716096909999998E-3</v>
      </c>
      <c r="N3753" s="122">
        <v>3.3902921545000001E-3</v>
      </c>
      <c r="O3753" s="122">
        <v>3.4417059970000001E-3</v>
      </c>
      <c r="P3753" s="122">
        <v>3.3537498470000001E-3</v>
      </c>
      <c r="Q3753" s="122">
        <v>3.3500543690000001E-3</v>
      </c>
      <c r="R3753" s="122">
        <v>3.4059559069999999E-3</v>
      </c>
      <c r="S3753" s="122">
        <v>2.60164969E-3</v>
      </c>
      <c r="T3753" s="122">
        <v>1.7055195685000001E-3</v>
      </c>
      <c r="U3753" s="122">
        <v>1.909786418E-3</v>
      </c>
      <c r="V3753" s="122">
        <v>2.8596467735000001E-3</v>
      </c>
      <c r="W3753" s="122">
        <v>2.7214070325E-3</v>
      </c>
      <c r="X3753" s="122">
        <v>2.6417127344999999E-3</v>
      </c>
      <c r="Y3753" s="122">
        <v>1.5764545515000001E-3</v>
      </c>
      <c r="Z3753" s="122">
        <v>1.5516701879999999E-3</v>
      </c>
      <c r="AA3753" s="122">
        <v>2.7408000504999998E-3</v>
      </c>
      <c r="AB3753" s="122">
        <v>2.8289421244999998E-3</v>
      </c>
      <c r="AC3753" s="122">
        <v>2.8559753310000002E-3</v>
      </c>
      <c r="AD3753" s="122">
        <v>2.8936400195E-3</v>
      </c>
      <c r="AE3753" s="122">
        <v>2.8621461474999999E-3</v>
      </c>
      <c r="AF3753" s="122">
        <v>2.7746018870000002E-3</v>
      </c>
      <c r="AG3753" s="122">
        <v>2.7650312530000001E-3</v>
      </c>
      <c r="AH3753" s="122">
        <v>2.8464496675000002E-3</v>
      </c>
      <c r="AI3753" s="122">
        <v>2.837430896E-3</v>
      </c>
      <c r="AJ3753" s="122">
        <v>2.7640528729999999E-3</v>
      </c>
      <c r="AK3753" s="122">
        <v>2.6689594780000001E-3</v>
      </c>
      <c r="AL3753" s="122">
        <v>0</v>
      </c>
    </row>
    <row r="3754" spans="1:38" hidden="1" x14ac:dyDescent="0.25">
      <c r="A3754" s="122" t="s">
        <v>2019</v>
      </c>
      <c r="B3754" s="122">
        <v>1</v>
      </c>
      <c r="C3754" s="122" t="s">
        <v>2212</v>
      </c>
      <c r="D3754" s="122" t="s">
        <v>2082</v>
      </c>
      <c r="E3754" s="122">
        <v>69</v>
      </c>
      <c r="F3754" s="122">
        <v>8.9374822199999996E-4</v>
      </c>
      <c r="G3754" s="122">
        <v>1.713707936E-3</v>
      </c>
      <c r="H3754" s="122">
        <v>1.316487829E-3</v>
      </c>
      <c r="I3754" s="122">
        <v>1.2588426440000001E-3</v>
      </c>
      <c r="J3754" s="122">
        <v>1.3215918085E-3</v>
      </c>
      <c r="K3754" s="122">
        <v>2.7155837899999998E-4</v>
      </c>
      <c r="L3754" s="122">
        <v>2.8391315599999998E-4</v>
      </c>
      <c r="M3754" s="122">
        <v>5.8276772750000001E-4</v>
      </c>
      <c r="N3754" s="122">
        <v>1.996839925E-4</v>
      </c>
      <c r="O3754" s="122">
        <v>4.8979515400000004E-4</v>
      </c>
      <c r="P3754" s="122">
        <v>2.5538185150000001E-4</v>
      </c>
      <c r="Q3754" s="122">
        <v>4.3422144749999999E-4</v>
      </c>
      <c r="R3754" s="122">
        <v>6.4852429750000004E-4</v>
      </c>
      <c r="S3754" s="122">
        <v>5.6352162549999998E-4</v>
      </c>
      <c r="T3754" s="122">
        <v>4.83644822E-4</v>
      </c>
      <c r="U3754" s="122">
        <v>4.8737525349999998E-4</v>
      </c>
      <c r="V3754" s="122">
        <v>1.217572975E-4</v>
      </c>
      <c r="W3754" s="122">
        <v>1.3627805199999999E-4</v>
      </c>
      <c r="X3754" s="122">
        <v>1.4842448600000001E-4</v>
      </c>
      <c r="Y3754" s="122">
        <v>1.4224913799999999E-4</v>
      </c>
      <c r="Z3754" s="122">
        <v>1.3618933E-4</v>
      </c>
      <c r="AA3754" s="122">
        <v>0</v>
      </c>
      <c r="AB3754" s="122">
        <v>0</v>
      </c>
      <c r="AC3754" s="122">
        <v>0</v>
      </c>
      <c r="AD3754" s="122">
        <v>0</v>
      </c>
      <c r="AE3754" s="122">
        <v>0</v>
      </c>
      <c r="AF3754" s="122">
        <v>0</v>
      </c>
      <c r="AG3754" s="122">
        <v>0</v>
      </c>
      <c r="AH3754" s="122">
        <v>0</v>
      </c>
      <c r="AI3754" s="122">
        <v>0</v>
      </c>
      <c r="AJ3754" s="122">
        <v>0</v>
      </c>
      <c r="AK3754" s="122">
        <v>0</v>
      </c>
      <c r="AL3754" s="122">
        <v>0</v>
      </c>
    </row>
    <row r="3755" spans="1:38" hidden="1" x14ac:dyDescent="0.25">
      <c r="A3755" s="122" t="s">
        <v>2019</v>
      </c>
      <c r="B3755" s="122">
        <v>1</v>
      </c>
      <c r="C3755" s="122" t="s">
        <v>2212</v>
      </c>
      <c r="D3755" s="122" t="s">
        <v>2083</v>
      </c>
      <c r="E3755" s="122">
        <v>69</v>
      </c>
      <c r="F3755" s="122">
        <v>0</v>
      </c>
      <c r="G3755" s="122">
        <v>0</v>
      </c>
      <c r="H3755" s="122">
        <v>0</v>
      </c>
      <c r="I3755" s="122">
        <v>0</v>
      </c>
      <c r="J3755" s="122">
        <v>0</v>
      </c>
      <c r="K3755" s="122">
        <v>0</v>
      </c>
      <c r="L3755" s="122">
        <v>0</v>
      </c>
      <c r="M3755" s="122">
        <v>0</v>
      </c>
      <c r="N3755" s="122">
        <v>0</v>
      </c>
      <c r="O3755" s="122">
        <v>3.1264673500000002E-4</v>
      </c>
      <c r="P3755" s="122">
        <v>0</v>
      </c>
      <c r="Q3755" s="122">
        <v>0</v>
      </c>
      <c r="R3755" s="122">
        <v>0</v>
      </c>
      <c r="S3755" s="122">
        <v>0</v>
      </c>
      <c r="T3755" s="122">
        <v>0</v>
      </c>
      <c r="U3755" s="122">
        <v>0</v>
      </c>
      <c r="V3755" s="122">
        <v>0</v>
      </c>
      <c r="W3755" s="122">
        <v>0</v>
      </c>
      <c r="X3755" s="122">
        <v>0</v>
      </c>
      <c r="Y3755" s="122">
        <v>0</v>
      </c>
      <c r="Z3755" s="122">
        <v>0</v>
      </c>
      <c r="AA3755" s="122">
        <v>0</v>
      </c>
      <c r="AB3755" s="122">
        <v>0</v>
      </c>
      <c r="AC3755" s="122">
        <v>0</v>
      </c>
      <c r="AD3755" s="122">
        <v>0</v>
      </c>
      <c r="AE3755" s="122">
        <v>0</v>
      </c>
      <c r="AF3755" s="122">
        <v>0</v>
      </c>
      <c r="AG3755" s="122">
        <v>0</v>
      </c>
      <c r="AH3755" s="122">
        <v>0</v>
      </c>
      <c r="AI3755" s="122">
        <v>0</v>
      </c>
      <c r="AJ3755" s="122">
        <v>0</v>
      </c>
      <c r="AK3755" s="122">
        <v>0</v>
      </c>
      <c r="AL3755" s="122">
        <v>0</v>
      </c>
    </row>
    <row r="3756" spans="1:38" x14ac:dyDescent="0.25">
      <c r="A3756" s="122" t="s">
        <v>2019</v>
      </c>
      <c r="B3756" s="122">
        <v>1</v>
      </c>
      <c r="C3756" s="122" t="s">
        <v>2212</v>
      </c>
      <c r="D3756" s="122" t="s">
        <v>2084</v>
      </c>
      <c r="E3756" s="122">
        <v>69</v>
      </c>
      <c r="F3756" s="122">
        <v>1.4895803859E-2</v>
      </c>
      <c r="G3756" s="122">
        <v>1.1016693843999999E-2</v>
      </c>
      <c r="H3756" s="122">
        <v>1.0887610965999999E-2</v>
      </c>
      <c r="I3756" s="122">
        <v>1.04057312295E-2</v>
      </c>
      <c r="J3756" s="122">
        <v>1.1043942681E-2</v>
      </c>
      <c r="K3756" s="122">
        <v>1.1094306964500001E-2</v>
      </c>
      <c r="L3756" s="122">
        <v>1.15990518285E-2</v>
      </c>
      <c r="M3756" s="122">
        <v>0</v>
      </c>
      <c r="N3756" s="122">
        <v>0</v>
      </c>
      <c r="O3756" s="122">
        <v>0</v>
      </c>
      <c r="P3756" s="122">
        <v>8.2104764500000003E-3</v>
      </c>
      <c r="Q3756" s="122">
        <v>1.0195081855E-2</v>
      </c>
      <c r="R3756" s="122">
        <v>1.2264244414E-2</v>
      </c>
      <c r="S3756" s="122">
        <v>1.1950051086E-2</v>
      </c>
      <c r="T3756" s="122">
        <v>1.1546454522499999E-2</v>
      </c>
      <c r="U3756" s="122">
        <v>9.9371643244999999E-3</v>
      </c>
      <c r="V3756" s="122">
        <v>9.4133296554999996E-3</v>
      </c>
      <c r="W3756" s="122">
        <v>9.4346024244999997E-3</v>
      </c>
      <c r="X3756" s="122">
        <v>9.7716923089999994E-3</v>
      </c>
      <c r="Y3756" s="122">
        <v>1.1923735366999999E-2</v>
      </c>
      <c r="Z3756" s="122">
        <v>1.17090172355E-2</v>
      </c>
      <c r="AA3756" s="122">
        <v>1.0401361353E-2</v>
      </c>
      <c r="AB3756" s="122">
        <v>1.0741099939E-2</v>
      </c>
      <c r="AC3756" s="122">
        <v>1.1059673187E-2</v>
      </c>
      <c r="AD3756" s="122">
        <v>1.10249178805E-2</v>
      </c>
      <c r="AE3756" s="122">
        <v>1.1052285411E-2</v>
      </c>
      <c r="AF3756" s="122">
        <v>1.0640005433500001E-2</v>
      </c>
      <c r="AG3756" s="122">
        <v>1.0291962754500001E-2</v>
      </c>
      <c r="AH3756" s="122">
        <v>9.3284217739999994E-3</v>
      </c>
      <c r="AI3756" s="122">
        <v>8.7284101520000001E-3</v>
      </c>
      <c r="AJ3756" s="122">
        <v>8.6365093975000005E-3</v>
      </c>
      <c r="AK3756" s="122">
        <v>8.1555005569999995E-3</v>
      </c>
      <c r="AL3756" s="122">
        <v>0</v>
      </c>
    </row>
    <row r="3757" spans="1:38" hidden="1" x14ac:dyDescent="0.25">
      <c r="A3757" s="122" t="s">
        <v>2019</v>
      </c>
      <c r="B3757" s="122">
        <v>1</v>
      </c>
      <c r="C3757" s="122" t="s">
        <v>2212</v>
      </c>
      <c r="D3757" s="122" t="s">
        <v>474</v>
      </c>
      <c r="E3757" s="122">
        <v>69</v>
      </c>
      <c r="F3757" s="122">
        <v>0</v>
      </c>
      <c r="G3757" s="122">
        <v>0</v>
      </c>
      <c r="H3757" s="122">
        <v>4.2782797799999998E-4</v>
      </c>
      <c r="I3757" s="122">
        <v>5.1429040249999995E-4</v>
      </c>
      <c r="J3757" s="122">
        <v>3.4358932749999999E-4</v>
      </c>
      <c r="K3757" s="122">
        <v>0</v>
      </c>
      <c r="L3757" s="122">
        <v>0</v>
      </c>
      <c r="M3757" s="122">
        <v>0</v>
      </c>
      <c r="N3757" s="122">
        <v>3.0621022950000002E-4</v>
      </c>
      <c r="O3757" s="122">
        <v>3.890755175E-4</v>
      </c>
      <c r="P3757" s="122">
        <v>0</v>
      </c>
      <c r="Q3757" s="122">
        <v>0</v>
      </c>
      <c r="R3757" s="122">
        <v>0</v>
      </c>
      <c r="S3757" s="122">
        <v>0</v>
      </c>
      <c r="T3757" s="122">
        <v>0</v>
      </c>
      <c r="U3757" s="122">
        <v>0</v>
      </c>
      <c r="V3757" s="122">
        <v>0</v>
      </c>
      <c r="W3757" s="122">
        <v>0</v>
      </c>
      <c r="X3757" s="122">
        <v>0</v>
      </c>
      <c r="Y3757" s="122">
        <v>0</v>
      </c>
      <c r="Z3757" s="122">
        <v>0</v>
      </c>
      <c r="AA3757" s="122">
        <v>0</v>
      </c>
      <c r="AB3757" s="122">
        <v>0</v>
      </c>
      <c r="AC3757" s="122">
        <v>0</v>
      </c>
      <c r="AD3757" s="122">
        <v>0</v>
      </c>
      <c r="AE3757" s="122">
        <v>0</v>
      </c>
      <c r="AF3757" s="122">
        <v>0</v>
      </c>
      <c r="AG3757" s="122">
        <v>0</v>
      </c>
      <c r="AH3757" s="122">
        <v>0</v>
      </c>
      <c r="AI3757" s="122">
        <v>0</v>
      </c>
      <c r="AJ3757" s="122">
        <v>0</v>
      </c>
      <c r="AK3757" s="122">
        <v>0</v>
      </c>
      <c r="AL3757" s="122">
        <v>0</v>
      </c>
    </row>
    <row r="3758" spans="1:38" hidden="1" x14ac:dyDescent="0.25">
      <c r="A3758" s="122" t="s">
        <v>2019</v>
      </c>
      <c r="B3758" s="122">
        <v>1</v>
      </c>
      <c r="C3758" s="122" t="s">
        <v>2212</v>
      </c>
      <c r="D3758" s="122" t="s">
        <v>2085</v>
      </c>
      <c r="E3758" s="122">
        <v>69</v>
      </c>
      <c r="F3758" s="122">
        <v>2.5486720401000001E-2</v>
      </c>
      <c r="G3758" s="122">
        <v>2.3073853239500001E-2</v>
      </c>
      <c r="H3758" s="122">
        <v>2.0205704418000001E-2</v>
      </c>
      <c r="I3758" s="122">
        <v>1.5330178715E-2</v>
      </c>
      <c r="J3758" s="122">
        <v>2.2457857426999999E-2</v>
      </c>
      <c r="K3758" s="122">
        <v>2.3003036918499999E-2</v>
      </c>
      <c r="L3758" s="122">
        <v>2.3337819501000001E-2</v>
      </c>
      <c r="M3758" s="122">
        <v>2.4061089115499999E-2</v>
      </c>
      <c r="N3758" s="122">
        <v>2.3486113421500001E-2</v>
      </c>
      <c r="O3758" s="122">
        <v>2.4823681178999999E-2</v>
      </c>
      <c r="P3758" s="122">
        <v>2.6110805656500001E-2</v>
      </c>
      <c r="Q3758" s="122">
        <v>2.0954289402999999E-2</v>
      </c>
      <c r="R3758" s="122">
        <v>1.6647662625999999E-2</v>
      </c>
      <c r="S3758" s="122">
        <v>1.9513852991499998E-2</v>
      </c>
      <c r="T3758" s="122">
        <v>2.1994356792E-2</v>
      </c>
      <c r="U3758" s="122">
        <v>2.2840319392499999E-2</v>
      </c>
      <c r="V3758" s="122">
        <v>2.9102234041499999E-2</v>
      </c>
      <c r="W3758" s="122">
        <v>2.8423475629000002E-2</v>
      </c>
      <c r="X3758" s="122">
        <v>2.82916448865E-2</v>
      </c>
      <c r="Y3758" s="122">
        <v>2.61793647605E-2</v>
      </c>
      <c r="Z3758" s="122">
        <v>2.5533020856499999E-2</v>
      </c>
      <c r="AA3758" s="122">
        <v>2.7722862216E-2</v>
      </c>
      <c r="AB3758" s="122">
        <v>2.8454270271999999E-2</v>
      </c>
      <c r="AC3758" s="122">
        <v>2.80966075895E-2</v>
      </c>
      <c r="AD3758" s="122">
        <v>2.8260038787000001E-2</v>
      </c>
      <c r="AE3758" s="122">
        <v>2.6414268578E-2</v>
      </c>
      <c r="AF3758" s="122">
        <v>2.6685663372500001E-2</v>
      </c>
      <c r="AG3758" s="122">
        <v>2.53885412135E-2</v>
      </c>
      <c r="AH3758" s="122">
        <v>2.2954976333000001E-2</v>
      </c>
      <c r="AI3758" s="122">
        <v>2.4014561237E-2</v>
      </c>
      <c r="AJ3758" s="122">
        <v>2.4267154599500001E-2</v>
      </c>
      <c r="AK3758" s="122">
        <v>2.3299647708500001E-2</v>
      </c>
      <c r="AL3758" s="122">
        <v>0</v>
      </c>
    </row>
    <row r="3759" spans="1:38" hidden="1" x14ac:dyDescent="0.25">
      <c r="A3759" s="122" t="s">
        <v>2019</v>
      </c>
      <c r="B3759" s="122">
        <v>1</v>
      </c>
      <c r="C3759" s="122" t="s">
        <v>2212</v>
      </c>
      <c r="D3759" s="122" t="s">
        <v>2086</v>
      </c>
      <c r="E3759" s="122">
        <v>69</v>
      </c>
      <c r="F3759" s="122">
        <v>3.2614362489999998E-3</v>
      </c>
      <c r="G3759" s="122">
        <v>9.9762284249999998E-4</v>
      </c>
      <c r="H3759" s="122">
        <v>6.6277888599999999E-3</v>
      </c>
      <c r="I3759" s="122">
        <v>6.3375772635000001E-3</v>
      </c>
      <c r="J3759" s="122">
        <v>5.5219713405000002E-3</v>
      </c>
      <c r="K3759" s="122">
        <v>2.2592043145000002E-3</v>
      </c>
      <c r="L3759" s="122">
        <v>2.8739287100000002E-3</v>
      </c>
      <c r="M3759" s="122">
        <v>3.0765568790000002E-3</v>
      </c>
      <c r="N3759" s="122">
        <v>2.7700433305E-3</v>
      </c>
      <c r="O3759" s="122">
        <v>1.8564718895000001E-3</v>
      </c>
      <c r="P3759" s="122">
        <v>4.9064117975000003E-3</v>
      </c>
      <c r="Q3759" s="122">
        <v>5.2804076225000003E-3</v>
      </c>
      <c r="R3759" s="122">
        <v>5.6940571994999996E-3</v>
      </c>
      <c r="S3759" s="122">
        <v>6.2210294420000003E-3</v>
      </c>
      <c r="T3759" s="122">
        <v>6.6670395734999997E-3</v>
      </c>
      <c r="U3759" s="122">
        <v>7.7183119839999998E-3</v>
      </c>
      <c r="V3759" s="122">
        <v>2.2934632495E-3</v>
      </c>
      <c r="W3759" s="122">
        <v>2.1836888280000002E-3</v>
      </c>
      <c r="X3759" s="122">
        <v>2.0725215399999999E-3</v>
      </c>
      <c r="Y3759" s="122">
        <v>1.897957613E-3</v>
      </c>
      <c r="Z3759" s="122">
        <v>1.817104682E-3</v>
      </c>
      <c r="AA3759" s="122">
        <v>0</v>
      </c>
      <c r="AB3759" s="122">
        <v>0</v>
      </c>
      <c r="AC3759" s="122">
        <v>0</v>
      </c>
      <c r="AD3759" s="122">
        <v>0</v>
      </c>
      <c r="AE3759" s="122">
        <v>0</v>
      </c>
      <c r="AF3759" s="122">
        <v>0</v>
      </c>
      <c r="AG3759" s="122">
        <v>0</v>
      </c>
      <c r="AH3759" s="122">
        <v>0</v>
      </c>
      <c r="AI3759" s="122">
        <v>0</v>
      </c>
      <c r="AJ3759" s="122">
        <v>0</v>
      </c>
      <c r="AK3759" s="122">
        <v>0</v>
      </c>
      <c r="AL3759" s="122">
        <v>0</v>
      </c>
    </row>
    <row r="3760" spans="1:38" hidden="1" x14ac:dyDescent="0.25">
      <c r="A3760" s="122" t="s">
        <v>2019</v>
      </c>
      <c r="B3760" s="122">
        <v>1</v>
      </c>
      <c r="C3760" s="122" t="s">
        <v>2212</v>
      </c>
      <c r="D3760" s="122" t="s">
        <v>2087</v>
      </c>
      <c r="E3760" s="122">
        <v>69</v>
      </c>
      <c r="F3760" s="122">
        <v>5.6045461884999996E-3</v>
      </c>
      <c r="G3760" s="122">
        <v>1.8361156494999999E-3</v>
      </c>
      <c r="H3760" s="122">
        <v>1.8347708539999999E-3</v>
      </c>
      <c r="I3760" s="122">
        <v>1.5954690965E-3</v>
      </c>
      <c r="J3760" s="122">
        <v>1.754759775E-3</v>
      </c>
      <c r="K3760" s="122">
        <v>2.7231480825000002E-3</v>
      </c>
      <c r="L3760" s="122">
        <v>2.992159944E-3</v>
      </c>
      <c r="M3760" s="122">
        <v>3.232614107E-3</v>
      </c>
      <c r="N3760" s="122">
        <v>2.980807503E-3</v>
      </c>
      <c r="O3760" s="122">
        <v>2.1699022030000001E-3</v>
      </c>
      <c r="P3760" s="122">
        <v>0</v>
      </c>
      <c r="Q3760" s="122">
        <v>0</v>
      </c>
      <c r="R3760" s="122">
        <v>0</v>
      </c>
      <c r="S3760" s="122">
        <v>0</v>
      </c>
      <c r="T3760" s="122">
        <v>0</v>
      </c>
      <c r="U3760" s="122">
        <v>0</v>
      </c>
      <c r="V3760" s="122">
        <v>0</v>
      </c>
      <c r="W3760" s="122">
        <v>0</v>
      </c>
      <c r="X3760" s="122">
        <v>0</v>
      </c>
      <c r="Y3760" s="122">
        <v>0</v>
      </c>
      <c r="Z3760" s="122">
        <v>0</v>
      </c>
      <c r="AA3760" s="122">
        <v>0</v>
      </c>
      <c r="AB3760" s="122">
        <v>0</v>
      </c>
      <c r="AC3760" s="122">
        <v>0</v>
      </c>
      <c r="AD3760" s="122">
        <v>0</v>
      </c>
      <c r="AE3760" s="122">
        <v>0</v>
      </c>
      <c r="AF3760" s="122">
        <v>0</v>
      </c>
      <c r="AG3760" s="122">
        <v>0</v>
      </c>
      <c r="AH3760" s="122">
        <v>0</v>
      </c>
      <c r="AI3760" s="122">
        <v>0</v>
      </c>
      <c r="AJ3760" s="122">
        <v>0</v>
      </c>
      <c r="AK3760" s="122">
        <v>0</v>
      </c>
      <c r="AL3760" s="122">
        <v>0</v>
      </c>
    </row>
    <row r="3761" spans="1:38" hidden="1" x14ac:dyDescent="0.25">
      <c r="A3761" s="122" t="s">
        <v>2019</v>
      </c>
      <c r="B3761" s="122">
        <v>1</v>
      </c>
      <c r="C3761" s="122" t="s">
        <v>2212</v>
      </c>
      <c r="D3761" s="122" t="s">
        <v>2088</v>
      </c>
      <c r="E3761" s="122">
        <v>69</v>
      </c>
      <c r="F3761" s="122">
        <v>5.7244574217999999E-2</v>
      </c>
      <c r="G3761" s="122">
        <v>3.8913410847E-2</v>
      </c>
      <c r="H3761" s="122">
        <v>5.4541955923999998E-2</v>
      </c>
      <c r="I3761" s="122">
        <v>5.2153722181999998E-2</v>
      </c>
      <c r="J3761" s="122">
        <v>6.6497174032999998E-2</v>
      </c>
      <c r="K3761" s="122">
        <v>6.7431197696999998E-2</v>
      </c>
      <c r="L3761" s="122">
        <v>7.0499036950499999E-2</v>
      </c>
      <c r="M3761" s="122">
        <v>5.4577754827000002E-2</v>
      </c>
      <c r="N3761" s="122">
        <v>4.5804472940500003E-2</v>
      </c>
      <c r="O3761" s="122">
        <v>4.7946159029999998E-2</v>
      </c>
      <c r="P3761" s="122">
        <v>4.9287701284E-2</v>
      </c>
      <c r="Q3761" s="122">
        <v>6.3410675838000002E-2</v>
      </c>
      <c r="R3761" s="122">
        <v>7.7234732353000005E-2</v>
      </c>
      <c r="S3761" s="122">
        <v>7.5714647859499995E-2</v>
      </c>
      <c r="T3761" s="122">
        <v>7.3297921873999999E-2</v>
      </c>
      <c r="U3761" s="122">
        <v>6.9552514216999997E-2</v>
      </c>
      <c r="V3761" s="122">
        <v>6.2155752093500001E-2</v>
      </c>
      <c r="W3761" s="122">
        <v>6.1010479413000002E-2</v>
      </c>
      <c r="X3761" s="122">
        <v>5.9349209650500001E-2</v>
      </c>
      <c r="Y3761" s="122">
        <v>6.0741564170500001E-2</v>
      </c>
      <c r="Z3761" s="122">
        <v>5.9970073142000001E-2</v>
      </c>
      <c r="AA3761" s="122">
        <v>6.9966020402499995E-2</v>
      </c>
      <c r="AB3761" s="122">
        <v>6.8322304690500005E-2</v>
      </c>
      <c r="AC3761" s="122">
        <v>6.8316194585500006E-2</v>
      </c>
      <c r="AD3761" s="122">
        <v>6.8249248563000006E-2</v>
      </c>
      <c r="AE3761" s="122">
        <v>7.0293044235499993E-2</v>
      </c>
      <c r="AF3761" s="122">
        <v>7.4974060706999995E-2</v>
      </c>
      <c r="AG3761" s="122">
        <v>7.5058827369999997E-2</v>
      </c>
      <c r="AH3761" s="122">
        <v>7.4830761903999995E-2</v>
      </c>
      <c r="AI3761" s="122">
        <v>7.3804418652999998E-2</v>
      </c>
      <c r="AJ3761" s="122">
        <v>7.3568303123000001E-2</v>
      </c>
      <c r="AK3761" s="122">
        <v>7.3297082513000003E-2</v>
      </c>
      <c r="AL3761" s="122">
        <v>0</v>
      </c>
    </row>
    <row r="3762" spans="1:38" hidden="1" x14ac:dyDescent="0.25">
      <c r="A3762" s="122" t="s">
        <v>2019</v>
      </c>
      <c r="B3762" s="122">
        <v>1</v>
      </c>
      <c r="C3762" s="122" t="s">
        <v>2212</v>
      </c>
      <c r="D3762" s="122" t="s">
        <v>2089</v>
      </c>
      <c r="E3762" s="122">
        <v>69</v>
      </c>
      <c r="F3762" s="122">
        <v>3.2770768405000002E-3</v>
      </c>
      <c r="G3762" s="122">
        <v>2.1543756939999999E-3</v>
      </c>
      <c r="H3762" s="122">
        <v>2.2002581915E-3</v>
      </c>
      <c r="I3762" s="122">
        <v>2.7701551340000002E-3</v>
      </c>
      <c r="J3762" s="122">
        <v>3.1291170849999999E-3</v>
      </c>
      <c r="K3762" s="122">
        <v>3.2148275719999998E-3</v>
      </c>
      <c r="L3762" s="122">
        <v>1.3012027350000001E-3</v>
      </c>
      <c r="M3762" s="122">
        <v>1.9908172434999999E-3</v>
      </c>
      <c r="N3762" s="122">
        <v>1.29409199E-3</v>
      </c>
      <c r="O3762" s="122">
        <v>1.3766823934999999E-3</v>
      </c>
      <c r="P3762" s="122">
        <v>1.2714438179999999E-3</v>
      </c>
      <c r="Q3762" s="122">
        <v>9.5993231649999997E-4</v>
      </c>
      <c r="R3762" s="122">
        <v>6.5486667499999995E-4</v>
      </c>
      <c r="S3762" s="122">
        <v>9.9691319899999995E-4</v>
      </c>
      <c r="T3762" s="122">
        <v>1.2963286694999999E-3</v>
      </c>
      <c r="U3762" s="122">
        <v>1.3383529525E-3</v>
      </c>
      <c r="V3762" s="122">
        <v>1.1052088145000001E-3</v>
      </c>
      <c r="W3762" s="122">
        <v>1.0361674635E-3</v>
      </c>
      <c r="X3762" s="122">
        <v>6.0628600050000004E-4</v>
      </c>
      <c r="Y3762" s="122">
        <v>2.954976045E-4</v>
      </c>
      <c r="Z3762" s="122">
        <v>2.8290941549999999E-4</v>
      </c>
      <c r="AA3762" s="122">
        <v>0</v>
      </c>
      <c r="AB3762" s="122">
        <v>0</v>
      </c>
      <c r="AC3762" s="122">
        <v>0</v>
      </c>
      <c r="AD3762" s="122">
        <v>0</v>
      </c>
      <c r="AE3762" s="122">
        <v>0</v>
      </c>
      <c r="AF3762" s="122">
        <v>0</v>
      </c>
      <c r="AG3762" s="122">
        <v>0</v>
      </c>
      <c r="AH3762" s="122">
        <v>0</v>
      </c>
      <c r="AI3762" s="122">
        <v>0</v>
      </c>
      <c r="AJ3762" s="122">
        <v>0</v>
      </c>
      <c r="AK3762" s="122">
        <v>0</v>
      </c>
      <c r="AL3762" s="122">
        <v>0</v>
      </c>
    </row>
    <row r="3763" spans="1:38" hidden="1" x14ac:dyDescent="0.25">
      <c r="A3763" s="122" t="s">
        <v>2019</v>
      </c>
      <c r="B3763" s="122">
        <v>1</v>
      </c>
      <c r="C3763" s="122" t="s">
        <v>2212</v>
      </c>
      <c r="D3763" s="122" t="s">
        <v>2090</v>
      </c>
      <c r="E3763" s="122">
        <v>69</v>
      </c>
      <c r="F3763" s="122">
        <v>2.323745409E-3</v>
      </c>
      <c r="G3763" s="122">
        <v>6.6834609345000004E-3</v>
      </c>
      <c r="H3763" s="122">
        <v>6.6741165309999999E-3</v>
      </c>
      <c r="I3763" s="122">
        <v>9.3507345884999999E-3</v>
      </c>
      <c r="J3763" s="122">
        <v>7.6080494059999997E-3</v>
      </c>
      <c r="K3763" s="122">
        <v>7.5643002115000002E-3</v>
      </c>
      <c r="L3763" s="122">
        <v>7.8609937609999993E-3</v>
      </c>
      <c r="M3763" s="122">
        <v>7.799463199E-3</v>
      </c>
      <c r="N3763" s="122">
        <v>7.0455449829999999E-3</v>
      </c>
      <c r="O3763" s="122">
        <v>7.9490750704999998E-3</v>
      </c>
      <c r="P3763" s="122">
        <v>7.4885507299999998E-3</v>
      </c>
      <c r="Q3763" s="122">
        <v>5.0603192924999997E-3</v>
      </c>
      <c r="R3763" s="122">
        <v>3.3143564045E-3</v>
      </c>
      <c r="S3763" s="122">
        <v>3.6618607625000001E-3</v>
      </c>
      <c r="T3763" s="122">
        <v>3.9885218104999997E-3</v>
      </c>
      <c r="U3763" s="122">
        <v>4.4506642145000002E-3</v>
      </c>
      <c r="V3763" s="122">
        <v>7.239695961E-3</v>
      </c>
      <c r="W3763" s="122">
        <v>7.6581569045000002E-3</v>
      </c>
      <c r="X3763" s="122">
        <v>8.3857544724999997E-3</v>
      </c>
      <c r="Y3763" s="122">
        <v>7.556606546E-3</v>
      </c>
      <c r="Z3763" s="122">
        <v>7.3547318250000004E-3</v>
      </c>
      <c r="AA3763" s="122">
        <v>6.4507944589999996E-3</v>
      </c>
      <c r="AB3763" s="122">
        <v>6.7679142085000001E-3</v>
      </c>
      <c r="AC3763" s="122">
        <v>9.3166461280000008E-3</v>
      </c>
      <c r="AD3763" s="122">
        <v>7.7911934765000001E-3</v>
      </c>
      <c r="AE3763" s="122">
        <v>7.6741922134999996E-3</v>
      </c>
      <c r="AF3763" s="122">
        <v>7.9099842049999997E-3</v>
      </c>
      <c r="AG3763" s="122">
        <v>7.8437596980000003E-3</v>
      </c>
      <c r="AH3763" s="122">
        <v>9.5160136574999991E-3</v>
      </c>
      <c r="AI3763" s="122">
        <v>8.9556968889999995E-3</v>
      </c>
      <c r="AJ3763" s="122">
        <v>7.8803584240000005E-3</v>
      </c>
      <c r="AK3763" s="122">
        <v>7.5613613084999998E-3</v>
      </c>
      <c r="AL3763" s="122">
        <v>0</v>
      </c>
    </row>
    <row r="3764" spans="1:38" hidden="1" x14ac:dyDescent="0.25">
      <c r="A3764" s="122" t="s">
        <v>2019</v>
      </c>
      <c r="B3764" s="122">
        <v>1</v>
      </c>
      <c r="C3764" s="122" t="s">
        <v>2212</v>
      </c>
      <c r="D3764" s="122" t="s">
        <v>2091</v>
      </c>
      <c r="E3764" s="122">
        <v>69</v>
      </c>
      <c r="F3764" s="122">
        <v>6.8520697549999995E-4</v>
      </c>
      <c r="G3764" s="122">
        <v>5.6307547149999997E-4</v>
      </c>
      <c r="H3764" s="122">
        <v>5.1045990699999995E-4</v>
      </c>
      <c r="I3764" s="122">
        <v>0</v>
      </c>
      <c r="J3764" s="122">
        <v>0</v>
      </c>
      <c r="K3764" s="122">
        <v>3.9876468599999999E-4</v>
      </c>
      <c r="L3764" s="122">
        <v>0</v>
      </c>
      <c r="M3764" s="122">
        <v>4.7061858799999999E-4</v>
      </c>
      <c r="N3764" s="122">
        <v>1.5162976699999999E-4</v>
      </c>
      <c r="O3764" s="122">
        <v>2.2904522400000001E-4</v>
      </c>
      <c r="P3764" s="122">
        <v>1.77997161E-4</v>
      </c>
      <c r="Q3764" s="122">
        <v>2.8513666099999998E-4</v>
      </c>
      <c r="R3764" s="122">
        <v>4.0761664000000001E-4</v>
      </c>
      <c r="S3764" s="122">
        <v>4.50072661E-4</v>
      </c>
      <c r="T3764" s="122">
        <v>4.8564504199999998E-4</v>
      </c>
      <c r="U3764" s="122">
        <v>5.4721612250000005E-4</v>
      </c>
      <c r="V3764" s="122">
        <v>7.6222389900000001E-4</v>
      </c>
      <c r="W3764" s="122">
        <v>7.5470322549999998E-4</v>
      </c>
      <c r="X3764" s="122">
        <v>6.2415328099999997E-4</v>
      </c>
      <c r="Y3764" s="122">
        <v>2.3748833600000001E-4</v>
      </c>
      <c r="Z3764" s="122">
        <v>2.31483913E-4</v>
      </c>
      <c r="AA3764" s="122">
        <v>4.5627180599999999E-4</v>
      </c>
      <c r="AB3764" s="122">
        <v>4.32634813E-4</v>
      </c>
      <c r="AC3764" s="122">
        <v>3.9553531650000001E-4</v>
      </c>
      <c r="AD3764" s="122">
        <v>3.9764643900000002E-4</v>
      </c>
      <c r="AE3764" s="122">
        <v>4.0538422700000002E-4</v>
      </c>
      <c r="AF3764" s="122">
        <v>3.8566274150000001E-4</v>
      </c>
      <c r="AG3764" s="122">
        <v>3.3400017000000001E-4</v>
      </c>
      <c r="AH3764" s="122">
        <v>2.6730369800000001E-4</v>
      </c>
      <c r="AI3764" s="122">
        <v>2.05604596E-4</v>
      </c>
      <c r="AJ3764" s="122">
        <v>3.7768666550000001E-4</v>
      </c>
      <c r="AK3764" s="122">
        <v>4.1472054800000002E-4</v>
      </c>
      <c r="AL3764" s="122">
        <v>0</v>
      </c>
    </row>
    <row r="3765" spans="1:38" hidden="1" x14ac:dyDescent="0.25">
      <c r="A3765" s="122" t="s">
        <v>2019</v>
      </c>
      <c r="B3765" s="122">
        <v>1</v>
      </c>
      <c r="C3765" s="122" t="s">
        <v>2212</v>
      </c>
      <c r="D3765" s="122" t="s">
        <v>2092</v>
      </c>
      <c r="E3765" s="122">
        <v>69</v>
      </c>
      <c r="F3765" s="122">
        <v>2.532286735E-4</v>
      </c>
      <c r="G3765" s="122">
        <v>2.08093105E-4</v>
      </c>
      <c r="H3765" s="122">
        <v>0</v>
      </c>
      <c r="I3765" s="122">
        <v>0</v>
      </c>
      <c r="J3765" s="122">
        <v>0</v>
      </c>
      <c r="K3765" s="122">
        <v>0</v>
      </c>
      <c r="L3765" s="122">
        <v>0</v>
      </c>
      <c r="M3765" s="122">
        <v>0</v>
      </c>
      <c r="N3765" s="122">
        <v>0</v>
      </c>
      <c r="O3765" s="122">
        <v>0</v>
      </c>
      <c r="P3765" s="122">
        <v>0</v>
      </c>
      <c r="Q3765" s="122">
        <v>0</v>
      </c>
      <c r="R3765" s="122">
        <v>0</v>
      </c>
      <c r="S3765" s="122">
        <v>0</v>
      </c>
      <c r="T3765" s="122">
        <v>0</v>
      </c>
      <c r="U3765" s="122">
        <v>0</v>
      </c>
      <c r="V3765" s="122">
        <v>0</v>
      </c>
      <c r="W3765" s="122">
        <v>0</v>
      </c>
      <c r="X3765" s="122">
        <v>0</v>
      </c>
      <c r="Y3765" s="122">
        <v>0</v>
      </c>
      <c r="Z3765" s="122">
        <v>0</v>
      </c>
      <c r="AA3765" s="122">
        <v>0</v>
      </c>
      <c r="AB3765" s="122">
        <v>0</v>
      </c>
      <c r="AC3765" s="122">
        <v>0</v>
      </c>
      <c r="AD3765" s="122">
        <v>0</v>
      </c>
      <c r="AE3765" s="122">
        <v>0</v>
      </c>
      <c r="AF3765" s="122">
        <v>0</v>
      </c>
      <c r="AG3765" s="122">
        <v>0</v>
      </c>
      <c r="AH3765" s="122">
        <v>0</v>
      </c>
      <c r="AI3765" s="122">
        <v>0</v>
      </c>
      <c r="AJ3765" s="122">
        <v>0</v>
      </c>
      <c r="AK3765" s="122">
        <v>0</v>
      </c>
      <c r="AL3765" s="122">
        <v>0</v>
      </c>
    </row>
    <row r="3766" spans="1:38" hidden="1" x14ac:dyDescent="0.25">
      <c r="A3766" s="122" t="s">
        <v>2019</v>
      </c>
      <c r="B3766" s="122">
        <v>1</v>
      </c>
      <c r="C3766" s="122" t="s">
        <v>2212</v>
      </c>
      <c r="D3766" s="122" t="s">
        <v>2093</v>
      </c>
      <c r="E3766" s="122">
        <v>69</v>
      </c>
      <c r="F3766" s="122">
        <v>3.9027006064999998E-3</v>
      </c>
      <c r="G3766" s="122">
        <v>3.5743051069999998E-3</v>
      </c>
      <c r="H3766" s="122">
        <v>3.4568500844999999E-3</v>
      </c>
      <c r="I3766" s="122">
        <v>3.4401352625E-3</v>
      </c>
      <c r="J3766" s="122">
        <v>3.6813142270000002E-3</v>
      </c>
      <c r="K3766" s="122">
        <v>1.7926130639999999E-3</v>
      </c>
      <c r="L3766" s="122">
        <v>1.7662192494999999E-3</v>
      </c>
      <c r="M3766" s="122">
        <v>0</v>
      </c>
      <c r="N3766" s="122">
        <v>1.601807658E-3</v>
      </c>
      <c r="O3766" s="122">
        <v>3.2584698125E-3</v>
      </c>
      <c r="P3766" s="122">
        <v>1.875864086E-3</v>
      </c>
      <c r="Q3766" s="122">
        <v>8.6687701000000002E-4</v>
      </c>
      <c r="R3766" s="122">
        <v>0</v>
      </c>
      <c r="S3766" s="122">
        <v>0</v>
      </c>
      <c r="T3766" s="122">
        <v>0</v>
      </c>
      <c r="U3766" s="122">
        <v>0</v>
      </c>
      <c r="V3766" s="122">
        <v>0</v>
      </c>
      <c r="W3766" s="122">
        <v>0</v>
      </c>
      <c r="X3766" s="122">
        <v>0</v>
      </c>
      <c r="Y3766" s="122">
        <v>0</v>
      </c>
      <c r="Z3766" s="122">
        <v>0</v>
      </c>
      <c r="AA3766" s="122">
        <v>0</v>
      </c>
      <c r="AB3766" s="122">
        <v>1.5261350000000001E-7</v>
      </c>
      <c r="AC3766" s="122">
        <v>0</v>
      </c>
      <c r="AD3766" s="122">
        <v>0</v>
      </c>
      <c r="AE3766" s="122">
        <v>0</v>
      </c>
      <c r="AF3766" s="122">
        <v>0</v>
      </c>
      <c r="AG3766" s="122">
        <v>0</v>
      </c>
      <c r="AH3766" s="122">
        <v>0</v>
      </c>
      <c r="AI3766" s="122">
        <v>0</v>
      </c>
      <c r="AJ3766" s="122">
        <v>0</v>
      </c>
      <c r="AK3766" s="122">
        <v>0</v>
      </c>
      <c r="AL3766" s="122">
        <v>0</v>
      </c>
    </row>
    <row r="3767" spans="1:38" hidden="1" x14ac:dyDescent="0.25">
      <c r="A3767" s="122" t="s">
        <v>2019</v>
      </c>
      <c r="B3767" s="122">
        <v>1</v>
      </c>
      <c r="C3767" s="122" t="s">
        <v>2212</v>
      </c>
      <c r="D3767" s="122" t="s">
        <v>2094</v>
      </c>
      <c r="E3767" s="122">
        <v>69</v>
      </c>
      <c r="F3767" s="122">
        <v>1.6385384228999999E-2</v>
      </c>
      <c r="G3767" s="122">
        <v>1.1861307038E-2</v>
      </c>
      <c r="H3767" s="122">
        <v>1.7455381672E-2</v>
      </c>
      <c r="I3767" s="122">
        <v>8.7429368425000001E-3</v>
      </c>
      <c r="J3767" s="122">
        <v>8.2461438599999992E-3</v>
      </c>
      <c r="K3767" s="122">
        <v>8.0433725380000005E-3</v>
      </c>
      <c r="L3767" s="122">
        <v>6.1158636885000001E-3</v>
      </c>
      <c r="M3767" s="122">
        <v>9.7481395594999996E-3</v>
      </c>
      <c r="N3767" s="122">
        <v>7.0768585225E-3</v>
      </c>
      <c r="O3767" s="122">
        <v>4.0974986615000004E-3</v>
      </c>
      <c r="P3767" s="122">
        <v>6.7427761494999999E-3</v>
      </c>
      <c r="Q3767" s="122">
        <v>9.3074363445000002E-3</v>
      </c>
      <c r="R3767" s="122">
        <v>1.2094095916999999E-2</v>
      </c>
      <c r="S3767" s="122">
        <v>9.6060270024999998E-3</v>
      </c>
      <c r="T3767" s="122">
        <v>7.3614341785000004E-3</v>
      </c>
      <c r="U3767" s="122">
        <v>7.3774419539999999E-3</v>
      </c>
      <c r="V3767" s="122">
        <v>8.2406816800000005E-3</v>
      </c>
      <c r="W3767" s="122">
        <v>6.1426308085000001E-3</v>
      </c>
      <c r="X3767" s="122">
        <v>7.8587431689999994E-3</v>
      </c>
      <c r="Y3767" s="122">
        <v>7.6373000529999999E-3</v>
      </c>
      <c r="Z3767" s="122">
        <v>7.5707327419999998E-3</v>
      </c>
      <c r="AA3767" s="122">
        <v>1.0708705544E-2</v>
      </c>
      <c r="AB3767" s="122">
        <v>9.9824581510000003E-3</v>
      </c>
      <c r="AC3767" s="122">
        <v>1.0739734208499999E-2</v>
      </c>
      <c r="AD3767" s="122">
        <v>9.5113828089999995E-3</v>
      </c>
      <c r="AE3767" s="122">
        <v>9.5027959874999998E-3</v>
      </c>
      <c r="AF3767" s="122">
        <v>8.9475626875000006E-3</v>
      </c>
      <c r="AG3767" s="122">
        <v>9.4288350174999997E-3</v>
      </c>
      <c r="AH3767" s="122">
        <v>9.5733296860000001E-3</v>
      </c>
      <c r="AI3767" s="122">
        <v>9.6639486355000002E-3</v>
      </c>
      <c r="AJ3767" s="122">
        <v>1.03975644595E-2</v>
      </c>
      <c r="AK3767" s="122">
        <v>1.0039151615E-2</v>
      </c>
      <c r="AL3767" s="122">
        <v>0</v>
      </c>
    </row>
    <row r="3768" spans="1:38" hidden="1" x14ac:dyDescent="0.25">
      <c r="A3768" s="122" t="s">
        <v>2019</v>
      </c>
      <c r="B3768" s="122">
        <v>1</v>
      </c>
      <c r="C3768" s="122" t="s">
        <v>2212</v>
      </c>
      <c r="D3768" s="122" t="s">
        <v>2095</v>
      </c>
      <c r="E3768" s="122">
        <v>69</v>
      </c>
      <c r="F3768" s="122">
        <v>0</v>
      </c>
      <c r="G3768" s="122">
        <v>0</v>
      </c>
      <c r="H3768" s="122">
        <v>0</v>
      </c>
      <c r="I3768" s="122">
        <v>0</v>
      </c>
      <c r="J3768" s="122">
        <v>0</v>
      </c>
      <c r="K3768" s="122">
        <v>0</v>
      </c>
      <c r="L3768" s="122">
        <v>0</v>
      </c>
      <c r="M3768" s="122">
        <v>0</v>
      </c>
      <c r="N3768" s="122">
        <v>1.4331963200000001E-4</v>
      </c>
      <c r="O3768" s="122">
        <v>1.80825188E-4</v>
      </c>
      <c r="P3768" s="122">
        <v>1.8631943300000001E-4</v>
      </c>
      <c r="Q3768" s="122">
        <v>1.5398076750000001E-4</v>
      </c>
      <c r="R3768" s="122">
        <v>0</v>
      </c>
      <c r="S3768" s="122">
        <v>2.85068185E-5</v>
      </c>
      <c r="T3768" s="122">
        <v>3.2006859000000001E-5</v>
      </c>
      <c r="U3768" s="122">
        <v>3.7981999499999999E-5</v>
      </c>
      <c r="V3768" s="122">
        <v>1.1041993499999999E-5</v>
      </c>
      <c r="W3768" s="122">
        <v>9.7099445000000001E-6</v>
      </c>
      <c r="X3768" s="122">
        <v>8.4443575000000004E-6</v>
      </c>
      <c r="Y3768" s="122">
        <v>8.0930204999999997E-6</v>
      </c>
      <c r="Z3768" s="122">
        <v>7.7482554999999999E-6</v>
      </c>
      <c r="AA3768" s="122">
        <v>0</v>
      </c>
      <c r="AB3768" s="122">
        <v>0</v>
      </c>
      <c r="AC3768" s="122">
        <v>0</v>
      </c>
      <c r="AD3768" s="122">
        <v>0</v>
      </c>
      <c r="AE3768" s="122">
        <v>0</v>
      </c>
      <c r="AF3768" s="122">
        <v>0</v>
      </c>
      <c r="AG3768" s="122">
        <v>0</v>
      </c>
      <c r="AH3768" s="122">
        <v>0</v>
      </c>
      <c r="AI3768" s="122">
        <v>0</v>
      </c>
      <c r="AJ3768" s="122">
        <v>0</v>
      </c>
      <c r="AK3768" s="122">
        <v>0</v>
      </c>
      <c r="AL3768" s="122">
        <v>0</v>
      </c>
    </row>
    <row r="3769" spans="1:38" hidden="1" x14ac:dyDescent="0.25">
      <c r="A3769" s="122" t="s">
        <v>2019</v>
      </c>
      <c r="B3769" s="122">
        <v>1</v>
      </c>
      <c r="C3769" s="122" t="s">
        <v>2212</v>
      </c>
      <c r="D3769" s="122" t="s">
        <v>2096</v>
      </c>
      <c r="E3769" s="122">
        <v>69</v>
      </c>
      <c r="F3769" s="122">
        <v>2.0556209265000002E-3</v>
      </c>
      <c r="G3769" s="122">
        <v>0</v>
      </c>
      <c r="H3769" s="122">
        <v>0</v>
      </c>
      <c r="I3769" s="122">
        <v>0</v>
      </c>
      <c r="J3769" s="122">
        <v>0</v>
      </c>
      <c r="K3769" s="122">
        <v>0</v>
      </c>
      <c r="L3769" s="122">
        <v>0</v>
      </c>
      <c r="M3769" s="122">
        <v>0</v>
      </c>
      <c r="N3769" s="122">
        <v>0</v>
      </c>
      <c r="O3769" s="122">
        <v>2.4574141650000002E-4</v>
      </c>
      <c r="P3769" s="122">
        <v>0</v>
      </c>
      <c r="Q3769" s="122">
        <v>0</v>
      </c>
      <c r="R3769" s="122">
        <v>0</v>
      </c>
      <c r="S3769" s="122">
        <v>6.5538289500000004E-5</v>
      </c>
      <c r="T3769" s="122">
        <v>1.2278213200000001E-4</v>
      </c>
      <c r="U3769" s="122">
        <v>1.46156139E-4</v>
      </c>
      <c r="V3769" s="122">
        <v>5.1144809200000003E-4</v>
      </c>
      <c r="W3769" s="122">
        <v>4.9513747450000004E-4</v>
      </c>
      <c r="X3769" s="122">
        <v>4.8981574449999995E-4</v>
      </c>
      <c r="Y3769" s="122">
        <v>2.9523994499999999E-5</v>
      </c>
      <c r="Z3769" s="122">
        <v>2.8266278000000001E-5</v>
      </c>
      <c r="AA3769" s="122">
        <v>0</v>
      </c>
      <c r="AB3769" s="122">
        <v>0</v>
      </c>
      <c r="AC3769" s="122">
        <v>0</v>
      </c>
      <c r="AD3769" s="122">
        <v>0</v>
      </c>
      <c r="AE3769" s="122">
        <v>0</v>
      </c>
      <c r="AF3769" s="122">
        <v>0</v>
      </c>
      <c r="AG3769" s="122">
        <v>0</v>
      </c>
      <c r="AH3769" s="122">
        <v>0</v>
      </c>
      <c r="AI3769" s="122">
        <v>0</v>
      </c>
      <c r="AJ3769" s="122">
        <v>0</v>
      </c>
      <c r="AK3769" s="122">
        <v>0</v>
      </c>
      <c r="AL3769" s="122">
        <v>0</v>
      </c>
    </row>
    <row r="3770" spans="1:38" hidden="1" x14ac:dyDescent="0.25">
      <c r="A3770" s="122" t="s">
        <v>2019</v>
      </c>
      <c r="B3770" s="122">
        <v>1</v>
      </c>
      <c r="C3770" s="122" t="s">
        <v>2212</v>
      </c>
      <c r="D3770" s="122" t="s">
        <v>2097</v>
      </c>
      <c r="E3770" s="122">
        <v>69</v>
      </c>
      <c r="F3770" s="122">
        <v>0</v>
      </c>
      <c r="G3770" s="122">
        <v>0</v>
      </c>
      <c r="H3770" s="122">
        <v>0</v>
      </c>
      <c r="I3770" s="122">
        <v>6.5155918615000001E-3</v>
      </c>
      <c r="J3770" s="122">
        <v>0</v>
      </c>
      <c r="K3770" s="122">
        <v>0</v>
      </c>
      <c r="L3770" s="122">
        <v>0</v>
      </c>
      <c r="M3770" s="122">
        <v>0</v>
      </c>
      <c r="N3770" s="122">
        <v>0</v>
      </c>
      <c r="O3770" s="122">
        <v>0</v>
      </c>
      <c r="P3770" s="122">
        <v>0</v>
      </c>
      <c r="Q3770" s="122">
        <v>0</v>
      </c>
      <c r="R3770" s="122">
        <v>0</v>
      </c>
      <c r="S3770" s="122">
        <v>8.5694324649999998E-4</v>
      </c>
      <c r="T3770" s="122">
        <v>1.9347180684999999E-3</v>
      </c>
      <c r="U3770" s="122">
        <v>2.3318921185000001E-3</v>
      </c>
      <c r="V3770" s="122">
        <v>2.5925357304999999E-3</v>
      </c>
      <c r="W3770" s="122">
        <v>2.505667114E-3</v>
      </c>
      <c r="X3770" s="122">
        <v>2.4621687419999999E-3</v>
      </c>
      <c r="Y3770" s="122">
        <v>5.7107266799999998E-4</v>
      </c>
      <c r="Z3770" s="122">
        <v>5.4674497900000004E-4</v>
      </c>
      <c r="AA3770" s="122">
        <v>0</v>
      </c>
      <c r="AB3770" s="122">
        <v>0</v>
      </c>
      <c r="AC3770" s="122">
        <v>0</v>
      </c>
      <c r="AD3770" s="122">
        <v>0</v>
      </c>
      <c r="AE3770" s="122">
        <v>0</v>
      </c>
      <c r="AF3770" s="122">
        <v>0</v>
      </c>
      <c r="AG3770" s="122">
        <v>0</v>
      </c>
      <c r="AH3770" s="122">
        <v>0</v>
      </c>
      <c r="AI3770" s="122">
        <v>0</v>
      </c>
      <c r="AJ3770" s="122">
        <v>0</v>
      </c>
      <c r="AK3770" s="122">
        <v>0</v>
      </c>
      <c r="AL3770" s="122">
        <v>0</v>
      </c>
    </row>
    <row r="3771" spans="1:38" hidden="1" x14ac:dyDescent="0.25">
      <c r="A3771" s="122" t="s">
        <v>2019</v>
      </c>
      <c r="B3771" s="122">
        <v>1</v>
      </c>
      <c r="C3771" s="122" t="s">
        <v>2212</v>
      </c>
      <c r="D3771" s="122" t="s">
        <v>2098</v>
      </c>
      <c r="E3771" s="122">
        <v>69</v>
      </c>
      <c r="F3771" s="122">
        <v>7.0010278105500007E-2</v>
      </c>
      <c r="G3771" s="122">
        <v>3.9121503952000002E-2</v>
      </c>
      <c r="H3771" s="122">
        <v>3.7917782897999998E-2</v>
      </c>
      <c r="I3771" s="122">
        <v>3.7870475097999998E-2</v>
      </c>
      <c r="J3771" s="122">
        <v>3.9758193614499997E-2</v>
      </c>
      <c r="K3771" s="122">
        <v>4.17738478505E-2</v>
      </c>
      <c r="L3771" s="122">
        <v>4.2468346547500001E-2</v>
      </c>
      <c r="M3771" s="122">
        <v>4.3799338489E-2</v>
      </c>
      <c r="N3771" s="122">
        <v>3.9888623885000002E-2</v>
      </c>
      <c r="O3771" s="122">
        <v>4.2205321115500002E-2</v>
      </c>
      <c r="P3771" s="122">
        <v>3.64038365465E-2</v>
      </c>
      <c r="Q3771" s="122">
        <v>3.4360430158999998E-2</v>
      </c>
      <c r="R3771" s="122">
        <v>3.3228551983000003E-2</v>
      </c>
      <c r="S3771" s="122">
        <v>3.2157204603500002E-2</v>
      </c>
      <c r="T3771" s="122">
        <v>3.0935194283000001E-2</v>
      </c>
      <c r="U3771" s="122">
        <v>3.3790051049E-2</v>
      </c>
      <c r="V3771" s="122">
        <v>4.2284713260499998E-2</v>
      </c>
      <c r="W3771" s="122">
        <v>4.0523145131999998E-2</v>
      </c>
      <c r="X3771" s="122">
        <v>4.0519713991499999E-2</v>
      </c>
      <c r="Y3771" s="122">
        <v>4.0302905169000001E-2</v>
      </c>
      <c r="Z3771" s="122">
        <v>3.9707492860500002E-2</v>
      </c>
      <c r="AA3771" s="122">
        <v>3.68731901305E-2</v>
      </c>
      <c r="AB3771" s="122">
        <v>3.7683847708500001E-2</v>
      </c>
      <c r="AC3771" s="122">
        <v>4.1175951113999999E-2</v>
      </c>
      <c r="AD3771" s="122">
        <v>4.1102935160500002E-2</v>
      </c>
      <c r="AE3771" s="122">
        <v>4.0525004954999999E-2</v>
      </c>
      <c r="AF3771" s="122">
        <v>3.9993580553499997E-2</v>
      </c>
      <c r="AG3771" s="122">
        <v>3.9831125774999997E-2</v>
      </c>
      <c r="AH3771" s="122">
        <v>3.9974608488000003E-2</v>
      </c>
      <c r="AI3771" s="122">
        <v>3.9124572254500001E-2</v>
      </c>
      <c r="AJ3771" s="122">
        <v>3.6721349211499998E-2</v>
      </c>
      <c r="AK3771" s="122">
        <v>3.9018265066500003E-2</v>
      </c>
      <c r="AL3771" s="122">
        <v>0</v>
      </c>
    </row>
    <row r="3772" spans="1:38" hidden="1" x14ac:dyDescent="0.25">
      <c r="A3772" s="122" t="s">
        <v>2019</v>
      </c>
      <c r="B3772" s="122">
        <v>1</v>
      </c>
      <c r="C3772" s="122" t="s">
        <v>2212</v>
      </c>
      <c r="D3772" s="122" t="s">
        <v>2099</v>
      </c>
      <c r="E3772" s="122">
        <v>69</v>
      </c>
      <c r="F3772" s="122">
        <v>1.8232463909000001E-2</v>
      </c>
      <c r="G3772" s="122">
        <v>1.0612748408E-2</v>
      </c>
      <c r="H3772" s="122">
        <v>1.03901081545E-2</v>
      </c>
      <c r="I3772" s="122">
        <v>1.3441680966E-2</v>
      </c>
      <c r="J3772" s="122">
        <v>1.4676172707E-2</v>
      </c>
      <c r="K3772" s="122">
        <v>1.2671463554E-2</v>
      </c>
      <c r="L3772" s="122">
        <v>1.2832241915999999E-2</v>
      </c>
      <c r="M3772" s="122">
        <v>1.6661556549499999E-2</v>
      </c>
      <c r="N3772" s="122">
        <v>1.7162224944999999E-2</v>
      </c>
      <c r="O3772" s="122">
        <v>1.6635916872000001E-2</v>
      </c>
      <c r="P3772" s="122">
        <v>1.6349903087499999E-2</v>
      </c>
      <c r="Q3772" s="122">
        <v>1.8322885115499999E-2</v>
      </c>
      <c r="R3772" s="122">
        <v>1.9031521615500001E-2</v>
      </c>
      <c r="S3772" s="122">
        <v>1.7657157813E-2</v>
      </c>
      <c r="T3772" s="122">
        <v>1.5715079210499999E-2</v>
      </c>
      <c r="U3772" s="122">
        <v>1.53629639585E-2</v>
      </c>
      <c r="V3772" s="122">
        <v>1.4506198951000001E-2</v>
      </c>
      <c r="W3772" s="122">
        <v>1.3934602484000001E-2</v>
      </c>
      <c r="X3772" s="122">
        <v>1.37023120435E-2</v>
      </c>
      <c r="Y3772" s="122">
        <v>1.6262050526000001E-2</v>
      </c>
      <c r="Z3772" s="122">
        <v>1.6062982154999999E-2</v>
      </c>
      <c r="AA3772" s="122">
        <v>1.8312125585500001E-2</v>
      </c>
      <c r="AB3772" s="122">
        <v>1.82962706355E-2</v>
      </c>
      <c r="AC3772" s="122">
        <v>1.84501365255E-2</v>
      </c>
      <c r="AD3772" s="122">
        <v>1.88741637675E-2</v>
      </c>
      <c r="AE3772" s="122">
        <v>1.6414328059000002E-2</v>
      </c>
      <c r="AF3772" s="122">
        <v>1.7454395209500002E-2</v>
      </c>
      <c r="AG3772" s="122">
        <v>1.7402562084000001E-2</v>
      </c>
      <c r="AH3772" s="122">
        <v>1.70774997545E-2</v>
      </c>
      <c r="AI3772" s="122">
        <v>1.7335090142499999E-2</v>
      </c>
      <c r="AJ3772" s="122">
        <v>1.6300682411500001E-2</v>
      </c>
      <c r="AK3772" s="122">
        <v>1.71505976195E-2</v>
      </c>
      <c r="AL3772" s="122">
        <v>0</v>
      </c>
    </row>
    <row r="3773" spans="1:38" hidden="1" x14ac:dyDescent="0.25">
      <c r="A3773" s="122" t="s">
        <v>2019</v>
      </c>
      <c r="B3773" s="122">
        <v>1</v>
      </c>
      <c r="C3773" s="122" t="s">
        <v>2212</v>
      </c>
      <c r="D3773" s="122" t="s">
        <v>2100</v>
      </c>
      <c r="E3773" s="122">
        <v>69</v>
      </c>
      <c r="F3773" s="122">
        <v>6.1802690235000001E-3</v>
      </c>
      <c r="G3773" s="122">
        <v>5.2329295865000004E-3</v>
      </c>
      <c r="H3773" s="122">
        <v>5.635350186E-3</v>
      </c>
      <c r="I3773" s="122">
        <v>5.3885945880000003E-3</v>
      </c>
      <c r="J3773" s="122">
        <v>6.1879210840000004E-3</v>
      </c>
      <c r="K3773" s="122">
        <v>6.3574160910000004E-3</v>
      </c>
      <c r="L3773" s="122">
        <v>6.6466521165E-3</v>
      </c>
      <c r="M3773" s="122">
        <v>7.2808583844999998E-3</v>
      </c>
      <c r="N3773" s="122">
        <v>7.8765579794999995E-3</v>
      </c>
      <c r="O3773" s="122">
        <v>7.8839780060000007E-3</v>
      </c>
      <c r="P3773" s="122">
        <v>8.2159418100000003E-3</v>
      </c>
      <c r="Q3773" s="122">
        <v>7.6235960815000002E-3</v>
      </c>
      <c r="R3773" s="122">
        <v>6.6355943820000001E-3</v>
      </c>
      <c r="S3773" s="122">
        <v>5.2566084760000001E-3</v>
      </c>
      <c r="T3773" s="122">
        <v>3.8124507225000001E-3</v>
      </c>
      <c r="U3773" s="122">
        <v>4.155876916E-3</v>
      </c>
      <c r="V3773" s="122">
        <v>7.841507357E-3</v>
      </c>
      <c r="W3773" s="122">
        <v>7.3903373575000004E-3</v>
      </c>
      <c r="X3773" s="122">
        <v>7.1733666729999999E-3</v>
      </c>
      <c r="Y3773" s="122">
        <v>7.5894164875000003E-3</v>
      </c>
      <c r="Z3773" s="122">
        <v>7.4352708634999997E-3</v>
      </c>
      <c r="AA3773" s="122">
        <v>7.6410457484999998E-3</v>
      </c>
      <c r="AB3773" s="122">
        <v>7.6242751175E-3</v>
      </c>
      <c r="AC3773" s="122">
        <v>4.9717758760000003E-3</v>
      </c>
      <c r="AD3773" s="122">
        <v>5.1029289869999996E-3</v>
      </c>
      <c r="AE3773" s="122">
        <v>4.9512438349999998E-3</v>
      </c>
      <c r="AF3773" s="122">
        <v>5.1442182924999998E-3</v>
      </c>
      <c r="AG3773" s="122">
        <v>5.1474926325000003E-3</v>
      </c>
      <c r="AH3773" s="122">
        <v>4.3124737104999998E-3</v>
      </c>
      <c r="AI3773" s="122">
        <v>3.7454361974999999E-3</v>
      </c>
      <c r="AJ3773" s="122">
        <v>3.349882596E-3</v>
      </c>
      <c r="AK3773" s="122">
        <v>3.2039689054999998E-3</v>
      </c>
      <c r="AL3773" s="122">
        <v>0</v>
      </c>
    </row>
    <row r="3774" spans="1:38" hidden="1" x14ac:dyDescent="0.25">
      <c r="A3774" s="122" t="s">
        <v>2019</v>
      </c>
      <c r="B3774" s="122">
        <v>1</v>
      </c>
      <c r="C3774" s="122" t="s">
        <v>2212</v>
      </c>
      <c r="D3774" s="122" t="s">
        <v>2101</v>
      </c>
      <c r="E3774" s="122">
        <v>69</v>
      </c>
      <c r="F3774" s="122">
        <v>6.9712362004999999E-3</v>
      </c>
      <c r="G3774" s="122">
        <v>2.7211233817999999E-2</v>
      </c>
      <c r="H3774" s="122">
        <v>2.7014281180500001E-2</v>
      </c>
      <c r="I3774" s="122">
        <v>2.6824919865500001E-2</v>
      </c>
      <c r="J3774" s="122">
        <v>1.6811334947E-2</v>
      </c>
      <c r="K3774" s="122">
        <v>1.7019675456E-2</v>
      </c>
      <c r="L3774" s="122">
        <v>1.7793999944000001E-2</v>
      </c>
      <c r="M3774" s="122">
        <v>1.8351678133999998E-2</v>
      </c>
      <c r="N3774" s="122">
        <v>1.1742574980499999E-2</v>
      </c>
      <c r="O3774" s="122">
        <v>1.17536369285E-2</v>
      </c>
      <c r="P3774" s="122">
        <v>2.0924045217999999E-2</v>
      </c>
      <c r="Q3774" s="122">
        <v>1.71538484805E-2</v>
      </c>
      <c r="R3774" s="122">
        <v>1.4190372216000001E-2</v>
      </c>
      <c r="S3774" s="122">
        <v>1.2491871093E-2</v>
      </c>
      <c r="T3774" s="122">
        <v>1.0844282936E-2</v>
      </c>
      <c r="U3774" s="122">
        <v>1.02535571525E-2</v>
      </c>
      <c r="V3774" s="122">
        <v>1.3586507017E-2</v>
      </c>
      <c r="W3774" s="122">
        <v>1.35104878715E-2</v>
      </c>
      <c r="X3774" s="122">
        <v>1.29683643335E-2</v>
      </c>
      <c r="Y3774" s="122">
        <v>1.0518126342E-2</v>
      </c>
      <c r="Z3774" s="122">
        <v>9.8590132539999997E-3</v>
      </c>
      <c r="AA3774" s="122">
        <v>1.00018157915E-2</v>
      </c>
      <c r="AB3774" s="122">
        <v>1.1449456201499999E-2</v>
      </c>
      <c r="AC3774" s="122">
        <v>1.03998882445E-2</v>
      </c>
      <c r="AD3774" s="122">
        <v>1.0954462781000001E-2</v>
      </c>
      <c r="AE3774" s="122">
        <v>1.3089010220999999E-2</v>
      </c>
      <c r="AF3774" s="122">
        <v>1.3110701213E-2</v>
      </c>
      <c r="AG3774" s="122">
        <v>1.0419145980000001E-2</v>
      </c>
      <c r="AH3774" s="122">
        <v>1.0497756586999999E-2</v>
      </c>
      <c r="AI3774" s="122">
        <v>4.4020846265E-3</v>
      </c>
      <c r="AJ3774" s="122">
        <v>2.3640980454999998E-3</v>
      </c>
      <c r="AK3774" s="122">
        <v>2.6521784854999998E-3</v>
      </c>
      <c r="AL3774" s="122">
        <v>0</v>
      </c>
    </row>
    <row r="3775" spans="1:38" hidden="1" x14ac:dyDescent="0.25">
      <c r="A3775" s="122" t="s">
        <v>2019</v>
      </c>
      <c r="B3775" s="122">
        <v>1</v>
      </c>
      <c r="C3775" s="122" t="s">
        <v>2212</v>
      </c>
      <c r="D3775" s="122" t="s">
        <v>2102</v>
      </c>
      <c r="E3775" s="122">
        <v>69</v>
      </c>
      <c r="F3775" s="122">
        <v>1.5640594043999999E-2</v>
      </c>
      <c r="G3775" s="122">
        <v>1.34648480345E-2</v>
      </c>
      <c r="H3775" s="122">
        <v>1.82682548355E-2</v>
      </c>
      <c r="I3775" s="122">
        <v>1.4914421672500001E-2</v>
      </c>
      <c r="J3775" s="122">
        <v>1.2982768170000001E-2</v>
      </c>
      <c r="K3775" s="122">
        <v>1.8154320470500002E-2</v>
      </c>
      <c r="L3775" s="122">
        <v>1.7583108094500002E-2</v>
      </c>
      <c r="M3775" s="122">
        <v>1.9493560324999999E-2</v>
      </c>
      <c r="N3775" s="122">
        <v>1.68948555535E-2</v>
      </c>
      <c r="O3775" s="122">
        <v>1.6409885387000001E-2</v>
      </c>
      <c r="P3775" s="122">
        <v>1.6095763370500001E-2</v>
      </c>
      <c r="Q3775" s="122">
        <v>1.5727264413999999E-2</v>
      </c>
      <c r="R3775" s="122">
        <v>1.5716408768500001E-2</v>
      </c>
      <c r="S3775" s="122">
        <v>1.396959478E-2</v>
      </c>
      <c r="T3775" s="122">
        <v>1.2230194352E-2</v>
      </c>
      <c r="U3775" s="122">
        <v>1.2738675292E-2</v>
      </c>
      <c r="V3775" s="122">
        <v>1.5434105037E-2</v>
      </c>
      <c r="W3775" s="122">
        <v>1.6503087662499999E-2</v>
      </c>
      <c r="X3775" s="122">
        <v>1.7290138112999998E-2</v>
      </c>
      <c r="Y3775" s="122">
        <v>1.5099488423999999E-2</v>
      </c>
      <c r="Z3775" s="122">
        <v>1.45640577525E-2</v>
      </c>
      <c r="AA3775" s="122">
        <v>1.40221916355E-2</v>
      </c>
      <c r="AB3775" s="122">
        <v>1.61591741075E-2</v>
      </c>
      <c r="AC3775" s="122">
        <v>1.6827332519999998E-2</v>
      </c>
      <c r="AD3775" s="122">
        <v>1.66683360445E-2</v>
      </c>
      <c r="AE3775" s="122">
        <v>1.6865328882499999E-2</v>
      </c>
      <c r="AF3775" s="122">
        <v>1.7909161789000001E-2</v>
      </c>
      <c r="AG3775" s="122">
        <v>1.7533482895999999E-2</v>
      </c>
      <c r="AH3775" s="122">
        <v>1.8172914275E-2</v>
      </c>
      <c r="AI3775" s="122">
        <v>1.3672415247000001E-2</v>
      </c>
      <c r="AJ3775" s="122">
        <v>1.37960235695E-2</v>
      </c>
      <c r="AK3775" s="122">
        <v>1.3517392340499999E-2</v>
      </c>
      <c r="AL3775" s="122">
        <v>0</v>
      </c>
    </row>
    <row r="3776" spans="1:38" hidden="1" x14ac:dyDescent="0.25">
      <c r="A3776" s="122" t="s">
        <v>2019</v>
      </c>
      <c r="B3776" s="122">
        <v>1</v>
      </c>
      <c r="C3776" s="122" t="s">
        <v>2212</v>
      </c>
      <c r="D3776" s="122" t="s">
        <v>2103</v>
      </c>
      <c r="E3776" s="122">
        <v>69</v>
      </c>
      <c r="F3776" s="122">
        <v>0</v>
      </c>
      <c r="G3776" s="122">
        <v>0</v>
      </c>
      <c r="H3776" s="122">
        <v>0</v>
      </c>
      <c r="I3776" s="122">
        <v>0</v>
      </c>
      <c r="J3776" s="122">
        <v>0</v>
      </c>
      <c r="K3776" s="122">
        <v>0</v>
      </c>
      <c r="L3776" s="122">
        <v>0</v>
      </c>
      <c r="M3776" s="122">
        <v>0</v>
      </c>
      <c r="N3776" s="122">
        <v>4.7873574999999997E-4</v>
      </c>
      <c r="O3776" s="122">
        <v>5.7622959450000005E-4</v>
      </c>
      <c r="P3776" s="122">
        <v>0</v>
      </c>
      <c r="Q3776" s="122">
        <v>1.8078898900000001E-4</v>
      </c>
      <c r="R3776" s="122">
        <v>3.492751145E-4</v>
      </c>
      <c r="S3776" s="122">
        <v>4.6575999850000002E-4</v>
      </c>
      <c r="T3776" s="122">
        <v>5.782345315E-4</v>
      </c>
      <c r="U3776" s="122">
        <v>5.6082673450000005E-4</v>
      </c>
      <c r="V3776" s="122">
        <v>1.3417766200000001E-4</v>
      </c>
      <c r="W3776" s="122">
        <v>9.4948943499999997E-5</v>
      </c>
      <c r="X3776" s="122">
        <v>5.8978877000000003E-5</v>
      </c>
      <c r="Y3776" s="122">
        <v>5.6525003499999998E-5</v>
      </c>
      <c r="Z3776" s="122">
        <v>5.4117028E-5</v>
      </c>
      <c r="AA3776" s="122">
        <v>0</v>
      </c>
      <c r="AB3776" s="122">
        <v>0</v>
      </c>
      <c r="AC3776" s="122">
        <v>0</v>
      </c>
      <c r="AD3776" s="122">
        <v>0</v>
      </c>
      <c r="AE3776" s="122">
        <v>0</v>
      </c>
      <c r="AF3776" s="122">
        <v>0</v>
      </c>
      <c r="AG3776" s="122">
        <v>0</v>
      </c>
      <c r="AH3776" s="122">
        <v>0</v>
      </c>
      <c r="AI3776" s="122">
        <v>0</v>
      </c>
      <c r="AJ3776" s="122">
        <v>0</v>
      </c>
      <c r="AK3776" s="122">
        <v>0</v>
      </c>
      <c r="AL3776" s="122">
        <v>0</v>
      </c>
    </row>
    <row r="3777" spans="1:38" hidden="1" x14ac:dyDescent="0.25">
      <c r="A3777" s="122" t="s">
        <v>2019</v>
      </c>
      <c r="B3777" s="122">
        <v>1</v>
      </c>
      <c r="C3777" s="122" t="s">
        <v>2212</v>
      </c>
      <c r="D3777" s="122" t="s">
        <v>2104</v>
      </c>
      <c r="E3777" s="122">
        <v>69</v>
      </c>
      <c r="F3777" s="122">
        <v>1.0724978769999999E-3</v>
      </c>
      <c r="G3777" s="122">
        <v>5.1411237549999996E-4</v>
      </c>
      <c r="H3777" s="122">
        <v>5.1339358950000004E-4</v>
      </c>
      <c r="I3777" s="122">
        <v>6.311745885E-4</v>
      </c>
      <c r="J3777" s="122">
        <v>8.0988913099999996E-4</v>
      </c>
      <c r="K3777" s="122">
        <v>9.0771602750000003E-4</v>
      </c>
      <c r="L3777" s="122">
        <v>9.4901333600000003E-4</v>
      </c>
      <c r="M3777" s="122">
        <v>1.2832580744999999E-3</v>
      </c>
      <c r="N3777" s="122">
        <v>1.8487028315E-3</v>
      </c>
      <c r="O3777" s="122">
        <v>5.4585094849999996E-4</v>
      </c>
      <c r="P3777" s="122">
        <v>0</v>
      </c>
      <c r="Q3777" s="122">
        <v>0</v>
      </c>
      <c r="R3777" s="122">
        <v>0</v>
      </c>
      <c r="S3777" s="122">
        <v>0</v>
      </c>
      <c r="T3777" s="122">
        <v>0</v>
      </c>
      <c r="U3777" s="122">
        <v>0</v>
      </c>
      <c r="V3777" s="122">
        <v>0</v>
      </c>
      <c r="W3777" s="122">
        <v>0</v>
      </c>
      <c r="X3777" s="122">
        <v>0</v>
      </c>
      <c r="Y3777" s="122">
        <v>0</v>
      </c>
      <c r="Z3777" s="122">
        <v>0</v>
      </c>
      <c r="AA3777" s="122">
        <v>0</v>
      </c>
      <c r="AB3777" s="122">
        <v>0</v>
      </c>
      <c r="AC3777" s="122">
        <v>0</v>
      </c>
      <c r="AD3777" s="122">
        <v>0</v>
      </c>
      <c r="AE3777" s="122">
        <v>0</v>
      </c>
      <c r="AF3777" s="122">
        <v>0</v>
      </c>
      <c r="AG3777" s="122">
        <v>0</v>
      </c>
      <c r="AH3777" s="122">
        <v>0</v>
      </c>
      <c r="AI3777" s="122">
        <v>0</v>
      </c>
      <c r="AJ3777" s="122">
        <v>0</v>
      </c>
      <c r="AK3777" s="122">
        <v>0</v>
      </c>
      <c r="AL3777" s="122">
        <v>0</v>
      </c>
    </row>
    <row r="3778" spans="1:38" hidden="1" x14ac:dyDescent="0.25">
      <c r="A3778" s="122" t="s">
        <v>2019</v>
      </c>
      <c r="B3778" s="122">
        <v>1</v>
      </c>
      <c r="C3778" s="122" t="s">
        <v>2212</v>
      </c>
      <c r="D3778" s="122" t="s">
        <v>2105</v>
      </c>
      <c r="E3778" s="122">
        <v>69</v>
      </c>
      <c r="F3778" s="122">
        <v>3.5749928350000001E-4</v>
      </c>
      <c r="G3778" s="122">
        <v>7.3444617499999996E-5</v>
      </c>
      <c r="H3778" s="122">
        <v>1.8188802349999999E-4</v>
      </c>
      <c r="I3778" s="122">
        <v>1.739236605E-4</v>
      </c>
      <c r="J3778" s="122">
        <v>1.938825595E-4</v>
      </c>
      <c r="K3778" s="122">
        <v>1.858296335E-4</v>
      </c>
      <c r="L3778" s="122">
        <v>2.3725333400000001E-4</v>
      </c>
      <c r="M3778" s="122">
        <v>2.824799035E-4</v>
      </c>
      <c r="N3778" s="122">
        <v>2.411141985E-4</v>
      </c>
      <c r="O3778" s="122">
        <v>0</v>
      </c>
      <c r="P3778" s="122">
        <v>0</v>
      </c>
      <c r="Q3778" s="122">
        <v>0</v>
      </c>
      <c r="R3778" s="122">
        <v>0</v>
      </c>
      <c r="S3778" s="122">
        <v>5.2902957000000001E-5</v>
      </c>
      <c r="T3778" s="122">
        <v>1.155723035E-4</v>
      </c>
      <c r="U3778" s="122">
        <v>1.19907359E-4</v>
      </c>
      <c r="V3778" s="122">
        <v>3.0889300999999999E-5</v>
      </c>
      <c r="W3778" s="122">
        <v>2.9458937000000001E-5</v>
      </c>
      <c r="X3778" s="122">
        <v>2.797022E-5</v>
      </c>
      <c r="Y3778" s="122">
        <v>2.6806498999999999E-5</v>
      </c>
      <c r="Z3778" s="122">
        <v>2.5664534499999999E-5</v>
      </c>
      <c r="AA3778" s="122">
        <v>0</v>
      </c>
      <c r="AB3778" s="122">
        <v>0</v>
      </c>
      <c r="AC3778" s="122">
        <v>0</v>
      </c>
      <c r="AD3778" s="122">
        <v>0</v>
      </c>
      <c r="AE3778" s="122">
        <v>0</v>
      </c>
      <c r="AF3778" s="122">
        <v>0</v>
      </c>
      <c r="AG3778" s="122">
        <v>0</v>
      </c>
      <c r="AH3778" s="122">
        <v>0</v>
      </c>
      <c r="AI3778" s="122">
        <v>0</v>
      </c>
      <c r="AJ3778" s="122">
        <v>0</v>
      </c>
      <c r="AK3778" s="122">
        <v>0</v>
      </c>
      <c r="AL3778" s="122">
        <v>0</v>
      </c>
    </row>
    <row r="3779" spans="1:38" hidden="1" x14ac:dyDescent="0.25">
      <c r="A3779" s="122" t="s">
        <v>2019</v>
      </c>
      <c r="B3779" s="122">
        <v>1</v>
      </c>
      <c r="C3779" s="122" t="s">
        <v>2212</v>
      </c>
      <c r="D3779" s="122" t="s">
        <v>2106</v>
      </c>
      <c r="E3779" s="122">
        <v>69</v>
      </c>
      <c r="F3779" s="122">
        <v>8.9374822199999996E-4</v>
      </c>
      <c r="G3779" s="122">
        <v>2.937785018E-3</v>
      </c>
      <c r="H3779" s="122">
        <v>9.5197836799999996E-4</v>
      </c>
      <c r="I3779" s="122">
        <v>1.6108977940000001E-3</v>
      </c>
      <c r="J3779" s="122">
        <v>9.5149702199999995E-4</v>
      </c>
      <c r="K3779" s="122">
        <v>2.5214333950000002E-3</v>
      </c>
      <c r="L3779" s="122">
        <v>2.6174315000000001E-3</v>
      </c>
      <c r="M3779" s="122">
        <v>1.338041233E-3</v>
      </c>
      <c r="N3779" s="122">
        <v>1.5144910855000001E-3</v>
      </c>
      <c r="O3779" s="122">
        <v>2.1699022030000001E-3</v>
      </c>
      <c r="P3779" s="122">
        <v>1.6768749235000001E-3</v>
      </c>
      <c r="Q3779" s="122">
        <v>1.7632556749999999E-3</v>
      </c>
      <c r="R3779" s="122">
        <v>1.8683809894999999E-3</v>
      </c>
      <c r="S3779" s="122">
        <v>1.2237817925E-3</v>
      </c>
      <c r="T3779" s="122">
        <v>7.2310573850000001E-4</v>
      </c>
      <c r="U3779" s="122">
        <v>7.619923155E-4</v>
      </c>
      <c r="V3779" s="122">
        <v>1.2919431314999999E-3</v>
      </c>
      <c r="W3779" s="122">
        <v>1.2781160675000001E-3</v>
      </c>
      <c r="X3779" s="122">
        <v>1.249542151E-3</v>
      </c>
      <c r="Y3779" s="122">
        <v>5.5163184400000001E-4</v>
      </c>
      <c r="Z3779" s="122">
        <v>4.8756851800000001E-4</v>
      </c>
      <c r="AA3779" s="122">
        <v>2.2424504050000001E-4</v>
      </c>
      <c r="AB3779" s="122">
        <v>0</v>
      </c>
      <c r="AC3779" s="122">
        <v>0</v>
      </c>
      <c r="AD3779" s="122">
        <v>0</v>
      </c>
      <c r="AE3779" s="122">
        <v>0</v>
      </c>
      <c r="AF3779" s="122">
        <v>0</v>
      </c>
      <c r="AG3779" s="122">
        <v>0</v>
      </c>
      <c r="AH3779" s="122">
        <v>0</v>
      </c>
      <c r="AI3779" s="122">
        <v>0</v>
      </c>
      <c r="AJ3779" s="122">
        <v>0</v>
      </c>
      <c r="AK3779" s="122">
        <v>0</v>
      </c>
      <c r="AL3779" s="122">
        <v>0</v>
      </c>
    </row>
    <row r="3780" spans="1:38" hidden="1" x14ac:dyDescent="0.25">
      <c r="A3780" s="122" t="s">
        <v>2019</v>
      </c>
      <c r="B3780" s="122">
        <v>1</v>
      </c>
      <c r="C3780" s="122" t="s">
        <v>2212</v>
      </c>
      <c r="D3780" s="122" t="s">
        <v>2107</v>
      </c>
      <c r="E3780" s="122">
        <v>69</v>
      </c>
      <c r="F3780" s="122">
        <v>0</v>
      </c>
      <c r="G3780" s="122">
        <v>0</v>
      </c>
      <c r="H3780" s="122">
        <v>0</v>
      </c>
      <c r="I3780" s="122">
        <v>0</v>
      </c>
      <c r="J3780" s="122">
        <v>0</v>
      </c>
      <c r="K3780" s="122">
        <v>0</v>
      </c>
      <c r="L3780" s="122">
        <v>0</v>
      </c>
      <c r="M3780" s="122">
        <v>0</v>
      </c>
      <c r="N3780" s="122">
        <v>0</v>
      </c>
      <c r="O3780" s="122">
        <v>0</v>
      </c>
      <c r="P3780" s="122">
        <v>0</v>
      </c>
      <c r="Q3780" s="122">
        <v>0</v>
      </c>
      <c r="R3780" s="122">
        <v>0</v>
      </c>
      <c r="S3780" s="122">
        <v>0</v>
      </c>
      <c r="T3780" s="122">
        <v>0</v>
      </c>
      <c r="U3780" s="122">
        <v>0</v>
      </c>
      <c r="V3780" s="122">
        <v>0</v>
      </c>
      <c r="W3780" s="122">
        <v>0</v>
      </c>
      <c r="X3780" s="122">
        <v>0</v>
      </c>
      <c r="Y3780" s="122">
        <v>0</v>
      </c>
      <c r="Z3780" s="122">
        <v>0</v>
      </c>
      <c r="AA3780" s="122">
        <v>0</v>
      </c>
      <c r="AB3780" s="122">
        <v>0</v>
      </c>
      <c r="AC3780" s="122">
        <v>0</v>
      </c>
      <c r="AD3780" s="122">
        <v>0</v>
      </c>
      <c r="AE3780" s="122">
        <v>0</v>
      </c>
      <c r="AF3780" s="122">
        <v>0</v>
      </c>
      <c r="AG3780" s="122">
        <v>0</v>
      </c>
      <c r="AH3780" s="122">
        <v>0</v>
      </c>
      <c r="AI3780" s="122">
        <v>0</v>
      </c>
      <c r="AJ3780" s="122">
        <v>0</v>
      </c>
      <c r="AK3780" s="122">
        <v>0</v>
      </c>
      <c r="AL3780" s="122">
        <v>0</v>
      </c>
    </row>
    <row r="3781" spans="1:38" hidden="1" x14ac:dyDescent="0.25">
      <c r="A3781" s="122" t="s">
        <v>2019</v>
      </c>
      <c r="B3781" s="122">
        <v>1</v>
      </c>
      <c r="C3781" s="122" t="s">
        <v>2212</v>
      </c>
      <c r="D3781" s="122" t="s">
        <v>475</v>
      </c>
      <c r="E3781" s="122">
        <v>69</v>
      </c>
      <c r="F3781" s="122">
        <v>0</v>
      </c>
      <c r="G3781" s="122">
        <v>0</v>
      </c>
      <c r="H3781" s="122">
        <v>0</v>
      </c>
      <c r="I3781" s="122">
        <v>0</v>
      </c>
      <c r="J3781" s="122">
        <v>0</v>
      </c>
      <c r="K3781" s="122">
        <v>0</v>
      </c>
      <c r="L3781" s="122">
        <v>0</v>
      </c>
      <c r="M3781" s="122">
        <v>0</v>
      </c>
      <c r="N3781" s="122">
        <v>0</v>
      </c>
      <c r="O3781" s="122">
        <v>0</v>
      </c>
      <c r="P3781" s="122">
        <v>0</v>
      </c>
      <c r="Q3781" s="122">
        <v>0</v>
      </c>
      <c r="R3781" s="122">
        <v>0</v>
      </c>
      <c r="S3781" s="122">
        <v>0</v>
      </c>
      <c r="T3781" s="122">
        <v>0</v>
      </c>
      <c r="U3781" s="122">
        <v>0</v>
      </c>
      <c r="V3781" s="122">
        <v>0</v>
      </c>
      <c r="W3781" s="122">
        <v>0</v>
      </c>
      <c r="X3781" s="122">
        <v>0</v>
      </c>
      <c r="Y3781" s="122">
        <v>0</v>
      </c>
      <c r="Z3781" s="122">
        <v>0</v>
      </c>
      <c r="AA3781" s="122">
        <v>0</v>
      </c>
      <c r="AB3781" s="122">
        <v>0</v>
      </c>
      <c r="AC3781" s="122">
        <v>0</v>
      </c>
      <c r="AD3781" s="122">
        <v>0</v>
      </c>
      <c r="AE3781" s="122">
        <v>0</v>
      </c>
      <c r="AF3781" s="122">
        <v>0</v>
      </c>
      <c r="AG3781" s="122">
        <v>0</v>
      </c>
      <c r="AH3781" s="122">
        <v>0</v>
      </c>
      <c r="AI3781" s="122">
        <v>0</v>
      </c>
      <c r="AJ3781" s="122">
        <v>0</v>
      </c>
      <c r="AK3781" s="122">
        <v>0</v>
      </c>
      <c r="AL3781" s="122">
        <v>0</v>
      </c>
    </row>
    <row r="3782" spans="1:38" hidden="1" x14ac:dyDescent="0.25">
      <c r="A3782" s="122" t="s">
        <v>2019</v>
      </c>
      <c r="B3782" s="122">
        <v>1</v>
      </c>
      <c r="C3782" s="122" t="s">
        <v>2212</v>
      </c>
      <c r="D3782" s="122" t="s">
        <v>2108</v>
      </c>
      <c r="E3782" s="122">
        <v>69</v>
      </c>
      <c r="F3782" s="122">
        <v>3.5749929145E-3</v>
      </c>
      <c r="G3782" s="122">
        <v>3.0969150535E-3</v>
      </c>
      <c r="H3782" s="122">
        <v>3.6167355289999999E-3</v>
      </c>
      <c r="I3782" s="122">
        <v>3.2406139535000001E-3</v>
      </c>
      <c r="J3782" s="122">
        <v>3.2925674420000001E-3</v>
      </c>
      <c r="K3782" s="122">
        <v>3.3093813474999998E-3</v>
      </c>
      <c r="L3782" s="122">
        <v>4.9230066539999997E-3</v>
      </c>
      <c r="M3782" s="122">
        <v>2.283764382E-3</v>
      </c>
      <c r="N3782" s="122">
        <v>2.119685339E-3</v>
      </c>
      <c r="O3782" s="122">
        <v>3.4052998465E-3</v>
      </c>
      <c r="P3782" s="122">
        <v>2.2552104464999998E-3</v>
      </c>
      <c r="Q3782" s="122">
        <v>2.3126853424999998E-3</v>
      </c>
      <c r="R3782" s="122">
        <v>2.4027236770000002E-3</v>
      </c>
      <c r="S3782" s="122">
        <v>2.9932211365E-3</v>
      </c>
      <c r="T3782" s="122">
        <v>3.5087264049999999E-3</v>
      </c>
      <c r="U3782" s="122">
        <v>2.939263135E-3</v>
      </c>
      <c r="V3782" s="122">
        <v>3.292589066E-3</v>
      </c>
      <c r="W3782" s="122">
        <v>3.1996676375000001E-3</v>
      </c>
      <c r="X3782" s="122">
        <v>3.1985899089999998E-3</v>
      </c>
      <c r="Y3782" s="122">
        <v>2.9360637899999999E-3</v>
      </c>
      <c r="Z3782" s="122">
        <v>2.8835913519999999E-3</v>
      </c>
      <c r="AA3782" s="122">
        <v>3.0424282179999998E-3</v>
      </c>
      <c r="AB3782" s="122">
        <v>3.1094517795000002E-3</v>
      </c>
      <c r="AC3782" s="122">
        <v>2.9217628530000001E-3</v>
      </c>
      <c r="AD3782" s="122">
        <v>2.2730331540000001E-3</v>
      </c>
      <c r="AE3782" s="122">
        <v>2.2656608540000001E-3</v>
      </c>
      <c r="AF3782" s="122">
        <v>2.2559128289999998E-3</v>
      </c>
      <c r="AG3782" s="122">
        <v>2.2541626099999998E-3</v>
      </c>
      <c r="AH3782" s="122">
        <v>2.2482972590000001E-3</v>
      </c>
      <c r="AI3782" s="122">
        <v>2.2492444220000001E-3</v>
      </c>
      <c r="AJ3782" s="122">
        <v>2.2421541084999999E-3</v>
      </c>
      <c r="AK3782" s="122">
        <v>2.2313326214999998E-3</v>
      </c>
      <c r="AL3782" s="122">
        <v>0</v>
      </c>
    </row>
    <row r="3783" spans="1:38" hidden="1" x14ac:dyDescent="0.25">
      <c r="A3783" s="122" t="s">
        <v>2019</v>
      </c>
      <c r="B3783" s="122">
        <v>1</v>
      </c>
      <c r="C3783" s="122" t="s">
        <v>2212</v>
      </c>
      <c r="D3783" s="122" t="s">
        <v>2109</v>
      </c>
      <c r="E3783" s="122">
        <v>69</v>
      </c>
      <c r="F3783" s="122">
        <v>1.8768712847500001E-2</v>
      </c>
      <c r="G3783" s="122">
        <v>1.47746105345E-2</v>
      </c>
      <c r="H3783" s="122">
        <v>1.9285629797499999E-2</v>
      </c>
      <c r="I3783" s="122">
        <v>1.9624854230500002E-2</v>
      </c>
      <c r="J3783" s="122">
        <v>2.08853227025E-2</v>
      </c>
      <c r="K3783" s="122">
        <v>2.4647011482500002E-2</v>
      </c>
      <c r="L3783" s="122">
        <v>2.8254235764000001E-2</v>
      </c>
      <c r="M3783" s="122">
        <v>2.0064501420500001E-2</v>
      </c>
      <c r="N3783" s="122">
        <v>1.8788119963500001E-2</v>
      </c>
      <c r="O3783" s="122">
        <v>1.9746110042000001E-2</v>
      </c>
      <c r="P3783" s="122">
        <v>1.9426906438500001E-2</v>
      </c>
      <c r="Q3783" s="122">
        <v>1.3388263908999999E-2</v>
      </c>
      <c r="R3783" s="122">
        <v>8.5892152450000002E-3</v>
      </c>
      <c r="S3783" s="122">
        <v>1.10956155875E-2</v>
      </c>
      <c r="T3783" s="122">
        <v>1.5593392508999999E-2</v>
      </c>
      <c r="U3783" s="122">
        <v>1.8557783844999998E-2</v>
      </c>
      <c r="V3783" s="122">
        <v>2.2671028064499998E-2</v>
      </c>
      <c r="W3783" s="122">
        <v>2.22837263245E-2</v>
      </c>
      <c r="X3783" s="122">
        <v>2.2172198583499999E-2</v>
      </c>
      <c r="Y3783" s="122">
        <v>2.4949837317500001E-2</v>
      </c>
      <c r="Z3783" s="122">
        <v>2.4437033459000002E-2</v>
      </c>
      <c r="AA3783" s="122">
        <v>2.5811817896000001E-2</v>
      </c>
      <c r="AB3783" s="122">
        <v>2.61558632885E-2</v>
      </c>
      <c r="AC3783" s="122">
        <v>2.69517541655E-2</v>
      </c>
      <c r="AD3783" s="122">
        <v>2.6886144829500001E-2</v>
      </c>
      <c r="AE3783" s="122">
        <v>2.6293480359000001E-2</v>
      </c>
      <c r="AF3783" s="122">
        <v>2.7113215909499999E-2</v>
      </c>
      <c r="AG3783" s="122">
        <v>2.6992085230999999E-2</v>
      </c>
      <c r="AH3783" s="122">
        <v>2.6831326982500001E-2</v>
      </c>
      <c r="AI3783" s="122">
        <v>2.5366826954499998E-2</v>
      </c>
      <c r="AJ3783" s="122">
        <v>2.3758002176E-2</v>
      </c>
      <c r="AK3783" s="122">
        <v>2.4878211447999999E-2</v>
      </c>
      <c r="AL3783" s="122">
        <v>0</v>
      </c>
    </row>
    <row r="3784" spans="1:38" hidden="1" x14ac:dyDescent="0.25">
      <c r="A3784" s="122" t="s">
        <v>2019</v>
      </c>
      <c r="B3784" s="122">
        <v>1</v>
      </c>
      <c r="C3784" s="122" t="s">
        <v>2212</v>
      </c>
      <c r="D3784" s="122" t="s">
        <v>2110</v>
      </c>
      <c r="E3784" s="122">
        <v>69</v>
      </c>
      <c r="F3784" s="122">
        <v>0</v>
      </c>
      <c r="G3784" s="122">
        <v>0</v>
      </c>
      <c r="H3784" s="122">
        <v>0</v>
      </c>
      <c r="I3784" s="122">
        <v>0</v>
      </c>
      <c r="J3784" s="122">
        <v>0</v>
      </c>
      <c r="K3784" s="122">
        <v>0</v>
      </c>
      <c r="L3784" s="122">
        <v>0</v>
      </c>
      <c r="M3784" s="122">
        <v>0</v>
      </c>
      <c r="N3784" s="122">
        <v>0</v>
      </c>
      <c r="O3784" s="122">
        <v>0</v>
      </c>
      <c r="P3784" s="122">
        <v>0</v>
      </c>
      <c r="Q3784" s="122">
        <v>0</v>
      </c>
      <c r="R3784" s="122">
        <v>0</v>
      </c>
      <c r="S3784" s="122">
        <v>0</v>
      </c>
      <c r="T3784" s="122">
        <v>0</v>
      </c>
      <c r="U3784" s="122">
        <v>0</v>
      </c>
      <c r="V3784" s="122">
        <v>0</v>
      </c>
      <c r="W3784" s="122">
        <v>0</v>
      </c>
      <c r="X3784" s="122">
        <v>0</v>
      </c>
      <c r="Y3784" s="122">
        <v>0</v>
      </c>
      <c r="Z3784" s="122">
        <v>0</v>
      </c>
      <c r="AA3784" s="122">
        <v>0</v>
      </c>
      <c r="AB3784" s="122">
        <v>0</v>
      </c>
      <c r="AC3784" s="122">
        <v>0</v>
      </c>
      <c r="AD3784" s="122">
        <v>0</v>
      </c>
      <c r="AE3784" s="122">
        <v>0</v>
      </c>
      <c r="AF3784" s="122">
        <v>0</v>
      </c>
      <c r="AG3784" s="122">
        <v>0</v>
      </c>
      <c r="AH3784" s="122">
        <v>0</v>
      </c>
      <c r="AI3784" s="122">
        <v>0</v>
      </c>
      <c r="AJ3784" s="122">
        <v>0</v>
      </c>
      <c r="AK3784" s="122">
        <v>0</v>
      </c>
      <c r="AL3784" s="122">
        <v>0</v>
      </c>
    </row>
    <row r="3785" spans="1:38" hidden="1" x14ac:dyDescent="0.25">
      <c r="A3785" s="122" t="s">
        <v>2019</v>
      </c>
      <c r="B3785" s="122">
        <v>1</v>
      </c>
      <c r="C3785" s="122" t="s">
        <v>2212</v>
      </c>
      <c r="D3785" s="122" t="s">
        <v>2111</v>
      </c>
      <c r="E3785" s="122">
        <v>69</v>
      </c>
      <c r="F3785" s="122">
        <v>0</v>
      </c>
      <c r="G3785" s="122">
        <v>0</v>
      </c>
      <c r="H3785" s="122">
        <v>0</v>
      </c>
      <c r="I3785" s="122">
        <v>0</v>
      </c>
      <c r="J3785" s="122">
        <v>0</v>
      </c>
      <c r="K3785" s="122">
        <v>0</v>
      </c>
      <c r="L3785" s="122">
        <v>0</v>
      </c>
      <c r="M3785" s="122">
        <v>0</v>
      </c>
      <c r="N3785" s="122">
        <v>0</v>
      </c>
      <c r="O3785" s="122">
        <v>0</v>
      </c>
      <c r="P3785" s="122">
        <v>0</v>
      </c>
      <c r="Q3785" s="122">
        <v>0</v>
      </c>
      <c r="R3785" s="122">
        <v>0</v>
      </c>
      <c r="S3785" s="122">
        <v>0</v>
      </c>
      <c r="T3785" s="122">
        <v>0</v>
      </c>
      <c r="U3785" s="122">
        <v>0</v>
      </c>
      <c r="V3785" s="122">
        <v>0</v>
      </c>
      <c r="W3785" s="122">
        <v>0</v>
      </c>
      <c r="X3785" s="122">
        <v>0</v>
      </c>
      <c r="Y3785" s="122">
        <v>0</v>
      </c>
      <c r="Z3785" s="122">
        <v>0</v>
      </c>
      <c r="AA3785" s="122">
        <v>0</v>
      </c>
      <c r="AB3785" s="122">
        <v>0</v>
      </c>
      <c r="AC3785" s="122">
        <v>0</v>
      </c>
      <c r="AD3785" s="122">
        <v>0</v>
      </c>
      <c r="AE3785" s="122">
        <v>0</v>
      </c>
      <c r="AF3785" s="122">
        <v>0</v>
      </c>
      <c r="AG3785" s="122">
        <v>0</v>
      </c>
      <c r="AH3785" s="122">
        <v>0</v>
      </c>
      <c r="AI3785" s="122">
        <v>0</v>
      </c>
      <c r="AJ3785" s="122">
        <v>0</v>
      </c>
      <c r="AK3785" s="122">
        <v>0</v>
      </c>
      <c r="AL3785" s="122">
        <v>0</v>
      </c>
    </row>
    <row r="3786" spans="1:38" hidden="1" x14ac:dyDescent="0.25">
      <c r="A3786" s="122" t="s">
        <v>2019</v>
      </c>
      <c r="B3786" s="122">
        <v>1</v>
      </c>
      <c r="C3786" s="122" t="s">
        <v>2212</v>
      </c>
      <c r="D3786" s="122" t="s">
        <v>2112</v>
      </c>
      <c r="E3786" s="122">
        <v>69</v>
      </c>
      <c r="F3786" s="122">
        <v>4.9156152713499997E-2</v>
      </c>
      <c r="G3786" s="122">
        <v>3.50086049215E-2</v>
      </c>
      <c r="H3786" s="122">
        <v>4.7378893140000003E-2</v>
      </c>
      <c r="I3786" s="122">
        <v>5.3018665116000001E-2</v>
      </c>
      <c r="J3786" s="122">
        <v>5.9220074806E-2</v>
      </c>
      <c r="K3786" s="122">
        <v>5.4652068935999998E-2</v>
      </c>
      <c r="L3786" s="122">
        <v>5.6519016142999999E-2</v>
      </c>
      <c r="M3786" s="122">
        <v>4.6980296040000001E-2</v>
      </c>
      <c r="N3786" s="122">
        <v>4.0009060555000003E-2</v>
      </c>
      <c r="O3786" s="122">
        <v>4.2891733496500002E-2</v>
      </c>
      <c r="P3786" s="122">
        <v>4.6356275497500002E-2</v>
      </c>
      <c r="Q3786" s="122">
        <v>4.6174708627499998E-2</v>
      </c>
      <c r="R3786" s="122">
        <v>4.5118622173999999E-2</v>
      </c>
      <c r="S3786" s="122">
        <v>5.7681244848499999E-2</v>
      </c>
      <c r="T3786" s="122">
        <v>7.0331099798999999E-2</v>
      </c>
      <c r="U3786" s="122">
        <v>5.8804278543500003E-2</v>
      </c>
      <c r="V3786" s="122">
        <v>5.09151054775E-2</v>
      </c>
      <c r="W3786" s="122">
        <v>4.8665451710000002E-2</v>
      </c>
      <c r="X3786" s="122">
        <v>4.7207235680000001E-2</v>
      </c>
      <c r="Y3786" s="122">
        <v>4.3576449347499997E-2</v>
      </c>
      <c r="Z3786" s="122">
        <v>4.2787519331499997E-2</v>
      </c>
      <c r="AA3786" s="122">
        <v>4.8245151295499999E-2</v>
      </c>
      <c r="AB3786" s="122">
        <v>4.8628665045999997E-2</v>
      </c>
      <c r="AC3786" s="122">
        <v>4.8265716912000003E-2</v>
      </c>
      <c r="AD3786" s="122">
        <v>4.8857189703999999E-2</v>
      </c>
      <c r="AE3786" s="122">
        <v>4.9937995595999998E-2</v>
      </c>
      <c r="AF3786" s="122">
        <v>4.9637105267999998E-2</v>
      </c>
      <c r="AG3786" s="122">
        <v>5.0837017450499997E-2</v>
      </c>
      <c r="AH3786" s="122">
        <v>4.9866205320499998E-2</v>
      </c>
      <c r="AI3786" s="122">
        <v>5.0509335516499998E-2</v>
      </c>
      <c r="AJ3786" s="122">
        <v>4.9917535343499998E-2</v>
      </c>
      <c r="AK3786" s="122">
        <v>4.9994688317999997E-2</v>
      </c>
      <c r="AL3786" s="122">
        <v>0</v>
      </c>
    </row>
    <row r="3787" spans="1:38" hidden="1" x14ac:dyDescent="0.25">
      <c r="A3787" s="122" t="s">
        <v>2019</v>
      </c>
      <c r="B3787" s="122">
        <v>1</v>
      </c>
      <c r="C3787" s="122" t="s">
        <v>2212</v>
      </c>
      <c r="D3787" s="122" t="s">
        <v>2113</v>
      </c>
      <c r="E3787" s="122">
        <v>69</v>
      </c>
      <c r="F3787" s="122">
        <v>2.0854125392E-2</v>
      </c>
      <c r="G3787" s="122">
        <v>1.5374408301499999E-2</v>
      </c>
      <c r="H3787" s="122">
        <v>1.20280781365E-2</v>
      </c>
      <c r="I3787" s="122">
        <v>1.225250131E-2</v>
      </c>
      <c r="J3787" s="122">
        <v>1.1065048871E-2</v>
      </c>
      <c r="K3787" s="122">
        <v>1.22561834585E-2</v>
      </c>
      <c r="L3787" s="122">
        <v>3.0181259955000001E-3</v>
      </c>
      <c r="M3787" s="122">
        <v>1.6773433904999999E-3</v>
      </c>
      <c r="N3787" s="122">
        <v>0</v>
      </c>
      <c r="O3787" s="122">
        <v>7.2420485249999995E-4</v>
      </c>
      <c r="P3787" s="122">
        <v>0</v>
      </c>
      <c r="Q3787" s="122">
        <v>0</v>
      </c>
      <c r="R3787" s="122">
        <v>0</v>
      </c>
      <c r="S3787" s="122">
        <v>0</v>
      </c>
      <c r="T3787" s="122">
        <v>0</v>
      </c>
      <c r="U3787" s="122">
        <v>0</v>
      </c>
      <c r="V3787" s="122">
        <v>0</v>
      </c>
      <c r="W3787" s="122">
        <v>0</v>
      </c>
      <c r="X3787" s="122">
        <v>0</v>
      </c>
      <c r="Y3787" s="122">
        <v>0</v>
      </c>
      <c r="Z3787" s="122">
        <v>0</v>
      </c>
      <c r="AA3787" s="122">
        <v>0</v>
      </c>
      <c r="AB3787" s="122">
        <v>7.9739559999999999E-6</v>
      </c>
      <c r="AC3787" s="122">
        <v>1.0869743499999999E-5</v>
      </c>
      <c r="AD3787" s="122">
        <v>1.2210405E-6</v>
      </c>
      <c r="AE3787" s="122">
        <v>0</v>
      </c>
      <c r="AF3787" s="122">
        <v>0</v>
      </c>
      <c r="AG3787" s="122">
        <v>5.8417132649999997E-4</v>
      </c>
      <c r="AH3787" s="122">
        <v>0</v>
      </c>
      <c r="AI3787" s="122">
        <v>0</v>
      </c>
      <c r="AJ3787" s="122">
        <v>0</v>
      </c>
      <c r="AK3787" s="122">
        <v>0</v>
      </c>
      <c r="AL3787" s="122">
        <v>0</v>
      </c>
    </row>
    <row r="3788" spans="1:38" hidden="1" x14ac:dyDescent="0.25">
      <c r="A3788" s="122" t="s">
        <v>2019</v>
      </c>
      <c r="B3788" s="122">
        <v>1</v>
      </c>
      <c r="C3788" s="122" t="s">
        <v>2212</v>
      </c>
      <c r="D3788" s="122" t="s">
        <v>2114</v>
      </c>
      <c r="E3788" s="122">
        <v>69</v>
      </c>
      <c r="F3788" s="122">
        <v>6.9712362004999999E-3</v>
      </c>
      <c r="G3788" s="122">
        <v>3.6722312725000002E-3</v>
      </c>
      <c r="H3788" s="122">
        <v>2.9336775975E-3</v>
      </c>
      <c r="I3788" s="122">
        <v>3.3896412879999998E-3</v>
      </c>
      <c r="J3788" s="122">
        <v>3.0677618470000001E-3</v>
      </c>
      <c r="K3788" s="122">
        <v>3.1517917570000002E-3</v>
      </c>
      <c r="L3788" s="122">
        <v>3.2951851650000002E-3</v>
      </c>
      <c r="M3788" s="122">
        <v>3.3984589245E-3</v>
      </c>
      <c r="N3788" s="122">
        <v>4.2694798190000003E-3</v>
      </c>
      <c r="O3788" s="122">
        <v>4.27350183E-3</v>
      </c>
      <c r="P3788" s="122">
        <v>4.7039446690000002E-3</v>
      </c>
      <c r="Q3788" s="122">
        <v>2.349879762E-3</v>
      </c>
      <c r="R3788" s="122">
        <v>0</v>
      </c>
      <c r="S3788" s="122">
        <v>2.0133021490000001E-3</v>
      </c>
      <c r="T3788" s="122">
        <v>4.1874643860000003E-3</v>
      </c>
      <c r="U3788" s="122">
        <v>4.0182258724999996E-3</v>
      </c>
      <c r="V3788" s="122">
        <v>1.920419596E-3</v>
      </c>
      <c r="W3788" s="122">
        <v>1.46246822E-3</v>
      </c>
      <c r="X3788" s="122">
        <v>8.8909728649999998E-4</v>
      </c>
      <c r="Y3788" s="122">
        <v>2.9583289045000002E-3</v>
      </c>
      <c r="Z3788" s="122">
        <v>2.9710013900000002E-3</v>
      </c>
      <c r="AA3788" s="122">
        <v>3.3392175914999998E-3</v>
      </c>
      <c r="AB3788" s="122">
        <v>4.2865164039999999E-3</v>
      </c>
      <c r="AC3788" s="122">
        <v>4.1051378164999996E-3</v>
      </c>
      <c r="AD3788" s="122">
        <v>4.1428434209999998E-3</v>
      </c>
      <c r="AE3788" s="122">
        <v>4.6181849715000002E-3</v>
      </c>
      <c r="AF3788" s="122">
        <v>4.7554925219999997E-3</v>
      </c>
      <c r="AG3788" s="122">
        <v>4.5679074755E-3</v>
      </c>
      <c r="AH3788" s="122">
        <v>4.2053924575000002E-3</v>
      </c>
      <c r="AI3788" s="122">
        <v>4.0722001185000004E-3</v>
      </c>
      <c r="AJ3788" s="122">
        <v>4.4007550950000002E-3</v>
      </c>
      <c r="AK3788" s="122">
        <v>4.0442166219999999E-3</v>
      </c>
      <c r="AL3788" s="122">
        <v>0</v>
      </c>
    </row>
    <row r="3789" spans="1:38" hidden="1" x14ac:dyDescent="0.25">
      <c r="A3789" s="122" t="s">
        <v>2019</v>
      </c>
      <c r="B3789" s="122">
        <v>1</v>
      </c>
      <c r="C3789" s="122" t="s">
        <v>2212</v>
      </c>
      <c r="D3789" s="122" t="s">
        <v>2115</v>
      </c>
      <c r="E3789" s="122">
        <v>69</v>
      </c>
      <c r="F3789" s="122">
        <v>3.2770768405000002E-3</v>
      </c>
      <c r="G3789" s="122">
        <v>2.4236726424999998E-3</v>
      </c>
      <c r="H3789" s="122">
        <v>2.4569549729999999E-3</v>
      </c>
      <c r="I3789" s="122">
        <v>2.1761497105E-3</v>
      </c>
      <c r="J3789" s="122">
        <v>2.3965355559999999E-3</v>
      </c>
      <c r="K3789" s="122">
        <v>2.599849969E-3</v>
      </c>
      <c r="L3789" s="122">
        <v>5.2543704715E-3</v>
      </c>
      <c r="M3789" s="122">
        <v>3.650216742E-3</v>
      </c>
      <c r="N3789" s="122">
        <v>5.4316936580000004E-3</v>
      </c>
      <c r="O3789" s="122">
        <v>5.854516687E-3</v>
      </c>
      <c r="P3789" s="122">
        <v>2.8221183744999998E-3</v>
      </c>
      <c r="Q3789" s="122">
        <v>2.6188664484999998E-3</v>
      </c>
      <c r="R3789" s="122">
        <v>2.4896231394999999E-3</v>
      </c>
      <c r="S3789" s="122">
        <v>2.2131894495000001E-3</v>
      </c>
      <c r="T3789" s="122">
        <v>1.904025583E-3</v>
      </c>
      <c r="U3789" s="122">
        <v>1.8244939685E-3</v>
      </c>
      <c r="V3789" s="122">
        <v>2.3587103305000002E-3</v>
      </c>
      <c r="W3789" s="122">
        <v>2.3302733924999998E-3</v>
      </c>
      <c r="X3789" s="122">
        <v>2.3087900280000001E-3</v>
      </c>
      <c r="Y3789" s="122">
        <v>2.2148121770000002E-3</v>
      </c>
      <c r="Z3789" s="122">
        <v>2.1929715395E-3</v>
      </c>
      <c r="AA3789" s="122">
        <v>2.3204089795000001E-3</v>
      </c>
      <c r="AB3789" s="122">
        <v>2.3338319449999999E-3</v>
      </c>
      <c r="AC3789" s="122">
        <v>2.3567578634999999E-3</v>
      </c>
      <c r="AD3789" s="122">
        <v>2.3442574159999998E-3</v>
      </c>
      <c r="AE3789" s="122">
        <v>2.330923305E-3</v>
      </c>
      <c r="AF3789" s="122">
        <v>2.2498536040000002E-3</v>
      </c>
      <c r="AG3789" s="122">
        <v>2.2461915954999998E-3</v>
      </c>
      <c r="AH3789" s="122">
        <v>2.2479453920000001E-3</v>
      </c>
      <c r="AI3789" s="122">
        <v>2.2824193215000002E-3</v>
      </c>
      <c r="AJ3789" s="122">
        <v>2.2123462194999998E-3</v>
      </c>
      <c r="AK3789" s="122">
        <v>2.1785452044999999E-3</v>
      </c>
      <c r="AL3789" s="122">
        <v>0</v>
      </c>
    </row>
    <row r="3790" spans="1:38" hidden="1" x14ac:dyDescent="0.25">
      <c r="A3790" s="122" t="s">
        <v>2019</v>
      </c>
      <c r="B3790" s="122">
        <v>1</v>
      </c>
      <c r="C3790" s="122" t="s">
        <v>2212</v>
      </c>
      <c r="D3790" s="122" t="s">
        <v>2116</v>
      </c>
      <c r="E3790" s="122">
        <v>69</v>
      </c>
      <c r="F3790" s="122">
        <v>8.907690708E-3</v>
      </c>
      <c r="G3790" s="122">
        <v>2.9071830989E-2</v>
      </c>
      <c r="H3790" s="122">
        <v>3.29451993815E-2</v>
      </c>
      <c r="I3790" s="122">
        <v>1.5545596260999999E-2</v>
      </c>
      <c r="J3790" s="122">
        <v>2.2149240573500002E-2</v>
      </c>
      <c r="K3790" s="122">
        <v>1.92889655115E-2</v>
      </c>
      <c r="L3790" s="122">
        <v>1.76687829125E-2</v>
      </c>
      <c r="M3790" s="122">
        <v>2.6948419803000001E-2</v>
      </c>
      <c r="N3790" s="122">
        <v>2.4376381265999999E-2</v>
      </c>
      <c r="O3790" s="122">
        <v>2.00836503735E-2</v>
      </c>
      <c r="P3790" s="122">
        <v>2.4537027499E-2</v>
      </c>
      <c r="Q3790" s="122">
        <v>2.1403545466500001E-2</v>
      </c>
      <c r="R3790" s="122">
        <v>1.9114939243E-2</v>
      </c>
      <c r="S3790" s="122">
        <v>1.9644645993999999E-2</v>
      </c>
      <c r="T3790" s="122">
        <v>2.0000163077500001E-2</v>
      </c>
      <c r="U3790" s="122">
        <v>2.6382068507499998E-2</v>
      </c>
      <c r="V3790" s="122">
        <v>3.23470684115E-2</v>
      </c>
      <c r="W3790" s="122">
        <v>3.1945961947000001E-2</v>
      </c>
      <c r="X3790" s="122">
        <v>3.2399697755999997E-2</v>
      </c>
      <c r="Y3790" s="122">
        <v>3.7517943504500002E-2</v>
      </c>
      <c r="Z3790" s="122">
        <v>3.6883543786500002E-2</v>
      </c>
      <c r="AA3790" s="122">
        <v>3.5554177646499999E-2</v>
      </c>
      <c r="AB3790" s="122">
        <v>3.4718442217499999E-2</v>
      </c>
      <c r="AC3790" s="122">
        <v>3.5547486263999999E-2</v>
      </c>
      <c r="AD3790" s="122">
        <v>3.6488798143499999E-2</v>
      </c>
      <c r="AE3790" s="122">
        <v>3.6985547745500003E-2</v>
      </c>
      <c r="AF3790" s="122">
        <v>3.7081896975500003E-2</v>
      </c>
      <c r="AG3790" s="122">
        <v>3.7607836486499999E-2</v>
      </c>
      <c r="AH3790" s="122">
        <v>3.6471530134000001E-2</v>
      </c>
      <c r="AI3790" s="122">
        <v>3.6739507594500002E-2</v>
      </c>
      <c r="AJ3790" s="122">
        <v>3.6412373388999997E-2</v>
      </c>
      <c r="AK3790" s="122">
        <v>3.67004792425E-2</v>
      </c>
      <c r="AL3790" s="122">
        <v>0</v>
      </c>
    </row>
    <row r="3791" spans="1:38" hidden="1" x14ac:dyDescent="0.25">
      <c r="A3791" s="122" t="s">
        <v>2019</v>
      </c>
      <c r="B3791" s="122">
        <v>1</v>
      </c>
      <c r="C3791" s="122" t="s">
        <v>2212</v>
      </c>
      <c r="D3791" s="122" t="s">
        <v>2117</v>
      </c>
      <c r="E3791" s="122">
        <v>69</v>
      </c>
      <c r="F3791" s="122">
        <v>0</v>
      </c>
      <c r="G3791" s="122">
        <v>0</v>
      </c>
      <c r="H3791" s="122">
        <v>0</v>
      </c>
      <c r="I3791" s="122">
        <v>0</v>
      </c>
      <c r="J3791" s="122">
        <v>0</v>
      </c>
      <c r="K3791" s="122">
        <v>0</v>
      </c>
      <c r="L3791" s="122">
        <v>0</v>
      </c>
      <c r="M3791" s="122">
        <v>0</v>
      </c>
      <c r="N3791" s="122">
        <v>0</v>
      </c>
      <c r="O3791" s="122">
        <v>0</v>
      </c>
      <c r="P3791" s="122">
        <v>0</v>
      </c>
      <c r="Q3791" s="122">
        <v>0</v>
      </c>
      <c r="R3791" s="122">
        <v>0</v>
      </c>
      <c r="S3791" s="122">
        <v>1.6003800499999999E-5</v>
      </c>
      <c r="T3791" s="122">
        <v>3.1904781000000001E-5</v>
      </c>
      <c r="U3791" s="122">
        <v>3.0741775500000001E-5</v>
      </c>
      <c r="V3791" s="122">
        <v>7.2979144999999997E-6</v>
      </c>
      <c r="W3791" s="122">
        <v>6.0761320000000002E-6</v>
      </c>
      <c r="X3791" s="122">
        <v>4.9345915000000002E-6</v>
      </c>
      <c r="Y3791" s="122">
        <v>4.7292959999999997E-6</v>
      </c>
      <c r="Z3791" s="122">
        <v>4.5278165000000002E-6</v>
      </c>
      <c r="AA3791" s="122">
        <v>0</v>
      </c>
      <c r="AB3791" s="122">
        <v>0</v>
      </c>
      <c r="AC3791" s="122">
        <v>0</v>
      </c>
      <c r="AD3791" s="122">
        <v>0</v>
      </c>
      <c r="AE3791" s="122">
        <v>0</v>
      </c>
      <c r="AF3791" s="122">
        <v>0</v>
      </c>
      <c r="AG3791" s="122">
        <v>0</v>
      </c>
      <c r="AH3791" s="122">
        <v>0</v>
      </c>
      <c r="AI3791" s="122">
        <v>0</v>
      </c>
      <c r="AJ3791" s="122">
        <v>0</v>
      </c>
      <c r="AK3791" s="122">
        <v>0</v>
      </c>
      <c r="AL3791" s="122">
        <v>0</v>
      </c>
    </row>
    <row r="3792" spans="1:38" hidden="1" x14ac:dyDescent="0.25">
      <c r="A3792" s="122" t="s">
        <v>2019</v>
      </c>
      <c r="B3792" s="122">
        <v>1</v>
      </c>
      <c r="C3792" s="122" t="s">
        <v>2212</v>
      </c>
      <c r="D3792" s="122" t="s">
        <v>2118</v>
      </c>
      <c r="E3792" s="122">
        <v>69</v>
      </c>
      <c r="F3792" s="122">
        <v>2.2343705814999999E-3</v>
      </c>
      <c r="G3792" s="122">
        <v>3.427415872E-3</v>
      </c>
      <c r="H3792" s="122">
        <v>3.0559141474999999E-3</v>
      </c>
      <c r="I3792" s="122">
        <v>3.3311991950000001E-3</v>
      </c>
      <c r="J3792" s="122">
        <v>3.1291170849999999E-3</v>
      </c>
      <c r="K3792" s="122">
        <v>2.6335111169999998E-3</v>
      </c>
      <c r="L3792" s="122">
        <v>2.0817661974999999E-3</v>
      </c>
      <c r="M3792" s="122">
        <v>3.4097418029999998E-3</v>
      </c>
      <c r="N3792" s="122">
        <v>2.4111420645000002E-3</v>
      </c>
      <c r="O3792" s="122">
        <v>2.2685122009999999E-3</v>
      </c>
      <c r="P3792" s="122">
        <v>3.3410801174999999E-3</v>
      </c>
      <c r="Q3792" s="122">
        <v>4.4828352145000003E-3</v>
      </c>
      <c r="R3792" s="122">
        <v>4.7600314684999997E-3</v>
      </c>
      <c r="S3792" s="122">
        <v>3.6498722420000001E-3</v>
      </c>
      <c r="T3792" s="122">
        <v>2.1696918989999999E-3</v>
      </c>
      <c r="U3792" s="122">
        <v>2.4528516864999999E-3</v>
      </c>
      <c r="V3792" s="122">
        <v>2.9803937584999998E-3</v>
      </c>
      <c r="W3792" s="122">
        <v>2.861226359E-3</v>
      </c>
      <c r="X3792" s="122">
        <v>2.7423137305E-3</v>
      </c>
      <c r="Y3792" s="122">
        <v>1.2559922509999999E-3</v>
      </c>
      <c r="Z3792" s="122">
        <v>7.1783170850000003E-4</v>
      </c>
      <c r="AA3792" s="122">
        <v>0</v>
      </c>
      <c r="AB3792" s="122">
        <v>0</v>
      </c>
      <c r="AC3792" s="122">
        <v>0</v>
      </c>
      <c r="AD3792" s="122">
        <v>0</v>
      </c>
      <c r="AE3792" s="122">
        <v>0</v>
      </c>
      <c r="AF3792" s="122">
        <v>0</v>
      </c>
      <c r="AG3792" s="122">
        <v>0</v>
      </c>
      <c r="AH3792" s="122">
        <v>0</v>
      </c>
      <c r="AI3792" s="122">
        <v>0</v>
      </c>
      <c r="AJ3792" s="122">
        <v>0</v>
      </c>
      <c r="AK3792" s="122">
        <v>0</v>
      </c>
      <c r="AL3792" s="122">
        <v>0</v>
      </c>
    </row>
    <row r="3793" spans="1:38" hidden="1" x14ac:dyDescent="0.25">
      <c r="A3793" s="122" t="s">
        <v>2019</v>
      </c>
      <c r="B3793" s="122">
        <v>1</v>
      </c>
      <c r="C3793" s="122" t="s">
        <v>2212</v>
      </c>
      <c r="D3793" s="122" t="s">
        <v>2119</v>
      </c>
      <c r="E3793" s="122">
        <v>69</v>
      </c>
      <c r="F3793" s="122">
        <v>0</v>
      </c>
      <c r="G3793" s="122">
        <v>0</v>
      </c>
      <c r="H3793" s="122">
        <v>0</v>
      </c>
      <c r="I3793" s="122">
        <v>2.9524943199999999E-4</v>
      </c>
      <c r="J3793" s="122">
        <v>0</v>
      </c>
      <c r="K3793" s="122">
        <v>0</v>
      </c>
      <c r="L3793" s="122">
        <v>0</v>
      </c>
      <c r="M3793" s="122">
        <v>0</v>
      </c>
      <c r="N3793" s="122">
        <v>0</v>
      </c>
      <c r="O3793" s="122">
        <v>0</v>
      </c>
      <c r="P3793" s="122">
        <v>0</v>
      </c>
      <c r="Q3793" s="122">
        <v>0</v>
      </c>
      <c r="R3793" s="122">
        <v>0</v>
      </c>
      <c r="S3793" s="122">
        <v>0</v>
      </c>
      <c r="T3793" s="122">
        <v>0</v>
      </c>
      <c r="U3793" s="122">
        <v>0</v>
      </c>
      <c r="V3793" s="122">
        <v>0</v>
      </c>
      <c r="W3793" s="122">
        <v>0</v>
      </c>
      <c r="X3793" s="122">
        <v>0</v>
      </c>
      <c r="Y3793" s="122">
        <v>0</v>
      </c>
      <c r="Z3793" s="122">
        <v>0</v>
      </c>
      <c r="AA3793" s="122">
        <v>0</v>
      </c>
      <c r="AB3793" s="122">
        <v>0</v>
      </c>
      <c r="AC3793" s="122">
        <v>0</v>
      </c>
      <c r="AD3793" s="122">
        <v>0</v>
      </c>
      <c r="AE3793" s="122">
        <v>0</v>
      </c>
      <c r="AF3793" s="122">
        <v>0</v>
      </c>
      <c r="AG3793" s="122">
        <v>0</v>
      </c>
      <c r="AH3793" s="122">
        <v>0</v>
      </c>
      <c r="AI3793" s="122">
        <v>0</v>
      </c>
      <c r="AJ3793" s="122">
        <v>0</v>
      </c>
      <c r="AK3793" s="122">
        <v>0</v>
      </c>
      <c r="AL3793" s="122">
        <v>0</v>
      </c>
    </row>
    <row r="3794" spans="1:38" hidden="1" x14ac:dyDescent="0.25">
      <c r="A3794" s="122" t="s">
        <v>2019</v>
      </c>
      <c r="B3794" s="122">
        <v>1</v>
      </c>
      <c r="C3794" s="122" t="s">
        <v>2212</v>
      </c>
      <c r="D3794" s="122" t="s">
        <v>2120</v>
      </c>
      <c r="E3794" s="122">
        <v>69</v>
      </c>
      <c r="F3794" s="122">
        <v>4.8262404465E-3</v>
      </c>
      <c r="G3794" s="122">
        <v>5.5083469219999997E-3</v>
      </c>
      <c r="H3794" s="122">
        <v>5.6717766885E-3</v>
      </c>
      <c r="I3794" s="122">
        <v>5.1429040249999997E-3</v>
      </c>
      <c r="J3794" s="122">
        <v>5.1538399125000004E-3</v>
      </c>
      <c r="K3794" s="122">
        <v>5.2950101295000003E-3</v>
      </c>
      <c r="L3794" s="122">
        <v>1.2016881329999999E-3</v>
      </c>
      <c r="M3794" s="122">
        <v>5.1634825469999996E-3</v>
      </c>
      <c r="N3794" s="122">
        <v>1.1457140062E-2</v>
      </c>
      <c r="O3794" s="122">
        <v>1.1106282764999999E-2</v>
      </c>
      <c r="P3794" s="122">
        <v>7.1049811440000001E-3</v>
      </c>
      <c r="Q3794" s="122">
        <v>5.5560590060000003E-3</v>
      </c>
      <c r="R3794" s="122">
        <v>2.0977381185000002E-3</v>
      </c>
      <c r="S3794" s="122">
        <v>1.1716904509999999E-3</v>
      </c>
      <c r="T3794" s="122">
        <v>0</v>
      </c>
      <c r="U3794" s="122">
        <v>0</v>
      </c>
      <c r="V3794" s="122">
        <v>5.4707228049999997E-4</v>
      </c>
      <c r="W3794" s="122">
        <v>5.3512568299999999E-4</v>
      </c>
      <c r="X3794" s="122">
        <v>5.3558617349999996E-4</v>
      </c>
      <c r="Y3794" s="122">
        <v>0</v>
      </c>
      <c r="Z3794" s="122">
        <v>0</v>
      </c>
      <c r="AA3794" s="122">
        <v>4.9992249999999996E-7</v>
      </c>
      <c r="AB3794" s="122">
        <v>0</v>
      </c>
      <c r="AC3794" s="122">
        <v>0</v>
      </c>
      <c r="AD3794" s="122">
        <v>0</v>
      </c>
      <c r="AE3794" s="122">
        <v>0</v>
      </c>
      <c r="AF3794" s="122">
        <v>0</v>
      </c>
      <c r="AG3794" s="122">
        <v>0</v>
      </c>
      <c r="AH3794" s="122">
        <v>0</v>
      </c>
      <c r="AI3794" s="122">
        <v>0</v>
      </c>
      <c r="AJ3794" s="122">
        <v>0</v>
      </c>
      <c r="AK3794" s="122">
        <v>0</v>
      </c>
      <c r="AL3794" s="122">
        <v>0</v>
      </c>
    </row>
    <row r="3795" spans="1:38" hidden="1" x14ac:dyDescent="0.25">
      <c r="A3795" s="122" t="s">
        <v>2019</v>
      </c>
      <c r="B3795" s="122">
        <v>1</v>
      </c>
      <c r="C3795" s="122" t="s">
        <v>2212</v>
      </c>
      <c r="D3795" s="122" t="s">
        <v>2121</v>
      </c>
      <c r="E3795" s="122">
        <v>69</v>
      </c>
      <c r="F3795" s="122">
        <v>2.6812446925000002E-3</v>
      </c>
      <c r="G3795" s="122">
        <v>2.2033387635000002E-3</v>
      </c>
      <c r="H3795" s="122">
        <v>1.7686408724999999E-3</v>
      </c>
      <c r="I3795" s="122">
        <v>2.8641300169999998E-3</v>
      </c>
      <c r="J3795" s="122">
        <v>3.0709523144999999E-3</v>
      </c>
      <c r="K3795" s="122">
        <v>2.7783674575E-3</v>
      </c>
      <c r="L3795" s="122">
        <v>2.8811781029999999E-3</v>
      </c>
      <c r="M3795" s="122">
        <v>2.9550279849999998E-3</v>
      </c>
      <c r="N3795" s="122">
        <v>2.0323687400000002E-3</v>
      </c>
      <c r="O3795" s="122">
        <v>2.0507384075000002E-3</v>
      </c>
      <c r="P3795" s="122">
        <v>2.7818112650000002E-3</v>
      </c>
      <c r="Q3795" s="122">
        <v>1.2790134104999999E-3</v>
      </c>
      <c r="R3795" s="122">
        <v>0</v>
      </c>
      <c r="S3795" s="122">
        <v>2.3452741150000001E-4</v>
      </c>
      <c r="T3795" s="122">
        <v>4.5354182900000001E-4</v>
      </c>
      <c r="U3795" s="122">
        <v>3.9964106750000001E-4</v>
      </c>
      <c r="V3795" s="122">
        <v>8.4275564999999994E-5</v>
      </c>
      <c r="W3795" s="122">
        <v>7.7518568500000004E-5</v>
      </c>
      <c r="X3795" s="122">
        <v>7.0906076499999994E-5</v>
      </c>
      <c r="Y3795" s="122">
        <v>6.7955964000000006E-5</v>
      </c>
      <c r="Z3795" s="122">
        <v>6.5061024500000003E-5</v>
      </c>
      <c r="AA3795" s="122">
        <v>1.4997410000000001E-6</v>
      </c>
      <c r="AB3795" s="122">
        <v>0</v>
      </c>
      <c r="AC3795" s="122">
        <v>3.0670570000000001E-6</v>
      </c>
      <c r="AD3795" s="122">
        <v>0</v>
      </c>
      <c r="AE3795" s="122">
        <v>4.7245789999999997E-6</v>
      </c>
      <c r="AF3795" s="122">
        <v>0</v>
      </c>
      <c r="AG3795" s="122">
        <v>0</v>
      </c>
      <c r="AH3795" s="122">
        <v>0</v>
      </c>
      <c r="AI3795" s="122">
        <v>0</v>
      </c>
      <c r="AJ3795" s="122">
        <v>0</v>
      </c>
      <c r="AK3795" s="122">
        <v>0</v>
      </c>
      <c r="AL3795" s="122">
        <v>0</v>
      </c>
    </row>
    <row r="3796" spans="1:38" hidden="1" x14ac:dyDescent="0.25">
      <c r="A3796" s="122" t="s">
        <v>2019</v>
      </c>
      <c r="B3796" s="122">
        <v>1</v>
      </c>
      <c r="C3796" s="122" t="s">
        <v>2212</v>
      </c>
      <c r="D3796" s="122" t="s">
        <v>2122</v>
      </c>
      <c r="E3796" s="122">
        <v>69</v>
      </c>
      <c r="F3796" s="122">
        <v>1.9662460990000001E-3</v>
      </c>
      <c r="G3796" s="122">
        <v>1.468892509E-3</v>
      </c>
      <c r="H3796" s="122">
        <v>1.2834839339999999E-3</v>
      </c>
      <c r="I3796" s="122">
        <v>1.5930145340000001E-3</v>
      </c>
      <c r="J3796" s="122">
        <v>1.7179466375E-3</v>
      </c>
      <c r="K3796" s="122">
        <v>2.5821999354999998E-3</v>
      </c>
      <c r="L3796" s="122">
        <v>3.1591599230000001E-3</v>
      </c>
      <c r="M3796" s="122">
        <v>4.0890257634999998E-3</v>
      </c>
      <c r="N3796" s="122">
        <v>1.2609718925E-3</v>
      </c>
      <c r="O3796" s="122">
        <v>1.1389575449999999E-3</v>
      </c>
      <c r="P3796" s="122">
        <v>1.511050617E-3</v>
      </c>
      <c r="Q3796" s="122">
        <v>1.3786217430000001E-3</v>
      </c>
      <c r="R3796" s="122">
        <v>1.289223304E-3</v>
      </c>
      <c r="S3796" s="122">
        <v>1.2434803819999999E-3</v>
      </c>
      <c r="T3796" s="122">
        <v>1.1860673104999999E-3</v>
      </c>
      <c r="U3796" s="122">
        <v>1.2752823165E-3</v>
      </c>
      <c r="V3796" s="122">
        <v>1.6895117135000001E-3</v>
      </c>
      <c r="W3796" s="122">
        <v>1.6249162674999999E-3</v>
      </c>
      <c r="X3796" s="122">
        <v>1.607739312E-3</v>
      </c>
      <c r="Y3796" s="122">
        <v>1.4032535195E-3</v>
      </c>
      <c r="Z3796" s="122">
        <v>1.4156600774999999E-3</v>
      </c>
      <c r="AA3796" s="122">
        <v>1.1442307799999999E-3</v>
      </c>
      <c r="AB3796" s="122">
        <v>1.2364114805E-3</v>
      </c>
      <c r="AC3796" s="122">
        <v>1.1402046085000001E-3</v>
      </c>
      <c r="AD3796" s="122">
        <v>1.0526251825000001E-3</v>
      </c>
      <c r="AE3796" s="122">
        <v>8.0398344700000003E-4</v>
      </c>
      <c r="AF3796" s="122">
        <v>1.0691341789999999E-3</v>
      </c>
      <c r="AG3796" s="122">
        <v>4.7398846050000001E-4</v>
      </c>
      <c r="AH3796" s="122">
        <v>0</v>
      </c>
      <c r="AI3796" s="122">
        <v>0</v>
      </c>
      <c r="AJ3796" s="122">
        <v>0</v>
      </c>
      <c r="AK3796" s="122">
        <v>0</v>
      </c>
      <c r="AL3796" s="122">
        <v>0</v>
      </c>
    </row>
    <row r="3797" spans="1:38" hidden="1" x14ac:dyDescent="0.25">
      <c r="A3797" s="122" t="s">
        <v>2019</v>
      </c>
      <c r="B3797" s="122">
        <v>1</v>
      </c>
      <c r="C3797" s="122" t="s">
        <v>2212</v>
      </c>
      <c r="D3797" s="122" t="s">
        <v>2123</v>
      </c>
      <c r="E3797" s="122">
        <v>69</v>
      </c>
      <c r="F3797" s="122">
        <v>1.34062234625E-2</v>
      </c>
      <c r="G3797" s="122">
        <v>1.1016693843999999E-2</v>
      </c>
      <c r="H3797" s="122">
        <v>1.67219622925E-2</v>
      </c>
      <c r="I3797" s="122">
        <v>1.5989756136E-2</v>
      </c>
      <c r="J3797" s="122">
        <v>1.7670308278999999E-2</v>
      </c>
      <c r="K3797" s="122">
        <v>1.9624820442999999E-2</v>
      </c>
      <c r="L3797" s="122">
        <v>2.0520040739999999E-2</v>
      </c>
      <c r="M3797" s="122">
        <v>2.2022013755499999E-2</v>
      </c>
      <c r="N3797" s="122">
        <v>2.1678599937500001E-2</v>
      </c>
      <c r="O3797" s="122">
        <v>8.8271621634999995E-3</v>
      </c>
      <c r="P3797" s="122">
        <v>1.1918108993E-2</v>
      </c>
      <c r="Q3797" s="122">
        <v>1.7613113329000001E-2</v>
      </c>
      <c r="R3797" s="122">
        <v>2.2929337317999999E-2</v>
      </c>
      <c r="S3797" s="122">
        <v>1.9053420129E-2</v>
      </c>
      <c r="T3797" s="122">
        <v>1.49281828045E-2</v>
      </c>
      <c r="U3797" s="122">
        <v>1.5803539363999999E-2</v>
      </c>
      <c r="V3797" s="122">
        <v>2.7253926775499999E-2</v>
      </c>
      <c r="W3797" s="122">
        <v>2.7056223710999999E-2</v>
      </c>
      <c r="X3797" s="122">
        <v>2.6330424910000001E-2</v>
      </c>
      <c r="Y3797" s="122">
        <v>2.3139371786499999E-2</v>
      </c>
      <c r="Z3797" s="122">
        <v>2.27039987815E-2</v>
      </c>
      <c r="AA3797" s="122">
        <v>2.5313364582500001E-2</v>
      </c>
      <c r="AB3797" s="122">
        <v>2.63847902165E-2</v>
      </c>
      <c r="AC3797" s="122">
        <v>2.6356502923999998E-2</v>
      </c>
      <c r="AD3797" s="122">
        <v>2.6228647075499999E-2</v>
      </c>
      <c r="AE3797" s="122">
        <v>2.5082962691000001E-2</v>
      </c>
      <c r="AF3797" s="122">
        <v>2.4855585483000001E-2</v>
      </c>
      <c r="AG3797" s="122">
        <v>1.3348145294E-2</v>
      </c>
      <c r="AH3797" s="122">
        <v>2.5683427410000001E-2</v>
      </c>
      <c r="AI3797" s="122">
        <v>2.67080185075E-2</v>
      </c>
      <c r="AJ3797" s="122">
        <v>2.6531387209500001E-2</v>
      </c>
      <c r="AK3797" s="122">
        <v>2.6517452899999999E-2</v>
      </c>
      <c r="AL3797" s="122">
        <v>0</v>
      </c>
    </row>
    <row r="3798" spans="1:38" hidden="1" x14ac:dyDescent="0.25">
      <c r="A3798" s="122" t="s">
        <v>2019</v>
      </c>
      <c r="B3798" s="122">
        <v>1</v>
      </c>
      <c r="C3798" s="122" t="s">
        <v>2212</v>
      </c>
      <c r="D3798" s="122" t="s">
        <v>2124</v>
      </c>
      <c r="E3798" s="122">
        <v>69</v>
      </c>
      <c r="F3798" s="122">
        <v>7.8202970750000005E-4</v>
      </c>
      <c r="G3798" s="122">
        <v>3.81912064E-4</v>
      </c>
      <c r="H3798" s="122">
        <v>2.01690334E-4</v>
      </c>
      <c r="I3798" s="122">
        <v>3.2727571549999999E-4</v>
      </c>
      <c r="J3798" s="122">
        <v>3.4358932749999999E-4</v>
      </c>
      <c r="K3798" s="122">
        <v>7.5643001850000003E-4</v>
      </c>
      <c r="L3798" s="122">
        <v>2.3725333134999999E-3</v>
      </c>
      <c r="M3798" s="122">
        <v>1.2234452160000001E-3</v>
      </c>
      <c r="N3798" s="122">
        <v>4.6368115300000001E-4</v>
      </c>
      <c r="O3798" s="122">
        <v>2.6545137450000001E-4</v>
      </c>
      <c r="P3798" s="122">
        <v>7.1795087900000003E-4</v>
      </c>
      <c r="Q3798" s="122">
        <v>6.9671597849999998E-4</v>
      </c>
      <c r="R3798" s="122">
        <v>6.8560532349999995E-4</v>
      </c>
      <c r="S3798" s="122">
        <v>6.2227716049999997E-4</v>
      </c>
      <c r="T3798" s="122">
        <v>5.6028491550000001E-4</v>
      </c>
      <c r="U3798" s="122">
        <v>5.8767467950000005E-4</v>
      </c>
      <c r="V3798" s="122">
        <v>3.9777128050000001E-4</v>
      </c>
      <c r="W3798" s="122">
        <v>3.7817887649999998E-4</v>
      </c>
      <c r="X3798" s="122">
        <v>3.646087565E-4</v>
      </c>
      <c r="Y3798" s="122">
        <v>1.1984182450000001E-4</v>
      </c>
      <c r="Z3798" s="122">
        <v>1.1473657299999999E-4</v>
      </c>
      <c r="AA3798" s="122">
        <v>0</v>
      </c>
      <c r="AB3798" s="122">
        <v>0</v>
      </c>
      <c r="AC3798" s="122">
        <v>0</v>
      </c>
      <c r="AD3798" s="122">
        <v>0</v>
      </c>
      <c r="AE3798" s="122">
        <v>0</v>
      </c>
      <c r="AF3798" s="122">
        <v>0</v>
      </c>
      <c r="AG3798" s="122">
        <v>0</v>
      </c>
      <c r="AH3798" s="122">
        <v>0</v>
      </c>
      <c r="AI3798" s="122">
        <v>0</v>
      </c>
      <c r="AJ3798" s="122">
        <v>0</v>
      </c>
      <c r="AK3798" s="122">
        <v>0</v>
      </c>
      <c r="AL3798" s="122">
        <v>0</v>
      </c>
    </row>
    <row r="3799" spans="1:38" hidden="1" x14ac:dyDescent="0.25">
      <c r="A3799" s="122" t="s">
        <v>2019</v>
      </c>
      <c r="B3799" s="122">
        <v>1</v>
      </c>
      <c r="C3799" s="122" t="s">
        <v>2212</v>
      </c>
      <c r="D3799" s="122" t="s">
        <v>2125</v>
      </c>
      <c r="E3799" s="122">
        <v>69</v>
      </c>
      <c r="F3799" s="122">
        <v>6.6733201264999997E-3</v>
      </c>
      <c r="G3799" s="122">
        <v>4.3699552314999997E-3</v>
      </c>
      <c r="H3799" s="122">
        <v>1.395452635E-3</v>
      </c>
      <c r="I3799" s="122">
        <v>5.7002077965000002E-3</v>
      </c>
      <c r="J3799" s="122">
        <v>4.7952799135E-3</v>
      </c>
      <c r="K3799" s="122">
        <v>5.3540116904999997E-3</v>
      </c>
      <c r="L3799" s="122">
        <v>5.2535796319999996E-3</v>
      </c>
      <c r="M3799" s="122">
        <v>3.5490786175000001E-3</v>
      </c>
      <c r="N3799" s="122">
        <v>6.3012463729999997E-3</v>
      </c>
      <c r="O3799" s="122">
        <v>0</v>
      </c>
      <c r="P3799" s="122">
        <v>4.3921701549999997E-3</v>
      </c>
      <c r="Q3799" s="122">
        <v>6.3028884720000003E-3</v>
      </c>
      <c r="R3799" s="122">
        <v>6.2424693200000001E-3</v>
      </c>
      <c r="S3799" s="122">
        <v>4.2765325819999998E-3</v>
      </c>
      <c r="T3799" s="122">
        <v>2.6988866700000001E-3</v>
      </c>
      <c r="U3799" s="122">
        <v>2.9235023925000001E-3</v>
      </c>
      <c r="V3799" s="122">
        <v>4.1253752039999998E-3</v>
      </c>
      <c r="W3799" s="122">
        <v>3.9842463270000003E-3</v>
      </c>
      <c r="X3799" s="122">
        <v>3.8441535735E-3</v>
      </c>
      <c r="Y3799" s="122">
        <v>3.1714497219999999E-3</v>
      </c>
      <c r="Z3799" s="122">
        <v>3.1573440105E-3</v>
      </c>
      <c r="AA3799" s="122">
        <v>3.387030243E-3</v>
      </c>
      <c r="AB3799" s="122">
        <v>3.43160531E-3</v>
      </c>
      <c r="AC3799" s="122">
        <v>3.4123481840000001E-3</v>
      </c>
      <c r="AD3799" s="122">
        <v>3.3820281825E-3</v>
      </c>
      <c r="AE3799" s="122">
        <v>3.1286200774999998E-3</v>
      </c>
      <c r="AF3799" s="122">
        <v>3.2763250884999999E-3</v>
      </c>
      <c r="AG3799" s="122">
        <v>3.2088519544999998E-3</v>
      </c>
      <c r="AH3799" s="122">
        <v>3.1877211990000002E-3</v>
      </c>
      <c r="AI3799" s="122">
        <v>3.1959617185000001E-3</v>
      </c>
      <c r="AJ3799" s="122">
        <v>3.1995343954999999E-3</v>
      </c>
      <c r="AK3799" s="122">
        <v>3.3008040395000001E-3</v>
      </c>
      <c r="AL3799" s="122">
        <v>0</v>
      </c>
    </row>
    <row r="3800" spans="1:38" hidden="1" x14ac:dyDescent="0.25">
      <c r="A3800" s="122" t="s">
        <v>2019</v>
      </c>
      <c r="B3800" s="122">
        <v>1</v>
      </c>
      <c r="C3800" s="122" t="s">
        <v>2212</v>
      </c>
      <c r="D3800" s="122" t="s">
        <v>2126</v>
      </c>
      <c r="E3800" s="122">
        <v>69</v>
      </c>
      <c r="F3800" s="122">
        <v>4.1708250889999996E-3</v>
      </c>
      <c r="G3800" s="122">
        <v>1.24855863E-3</v>
      </c>
      <c r="H3800" s="122">
        <v>1.6389478849999999E-3</v>
      </c>
      <c r="I3800" s="122">
        <v>1.1688418335E-3</v>
      </c>
      <c r="J3800" s="122">
        <v>2.0004261435000001E-3</v>
      </c>
      <c r="K3800" s="122">
        <v>2.0552203525000001E-3</v>
      </c>
      <c r="L3800" s="122">
        <v>2.8649658005000002E-3</v>
      </c>
      <c r="M3800" s="122">
        <v>1.969474912E-3</v>
      </c>
      <c r="N3800" s="122">
        <v>2.0233360030000001E-3</v>
      </c>
      <c r="O3800" s="122">
        <v>1.4466014775000001E-3</v>
      </c>
      <c r="P3800" s="122">
        <v>1.843320284E-3</v>
      </c>
      <c r="Q3800" s="122">
        <v>1.9546634260000002E-3</v>
      </c>
      <c r="R3800" s="122">
        <v>2.0244233509999999E-3</v>
      </c>
      <c r="S3800" s="122">
        <v>1.6874239374999999E-3</v>
      </c>
      <c r="T3800" s="122">
        <v>1.3727962744999999E-3</v>
      </c>
      <c r="U3800" s="122">
        <v>1.512471017E-3</v>
      </c>
      <c r="V3800" s="122">
        <v>9.6189760950000003E-4</v>
      </c>
      <c r="W3800" s="122">
        <v>9.0973230649999998E-4</v>
      </c>
      <c r="X3800" s="122">
        <v>8.5983601299999995E-4</v>
      </c>
      <c r="Y3800" s="122">
        <v>1.0765954395E-3</v>
      </c>
      <c r="Z3800" s="122">
        <v>1.0688694704999999E-3</v>
      </c>
      <c r="AA3800" s="122">
        <v>7.9281857300000003E-4</v>
      </c>
      <c r="AB3800" s="122">
        <v>8.4209171900000005E-4</v>
      </c>
      <c r="AC3800" s="122">
        <v>8.0139066049999999E-4</v>
      </c>
      <c r="AD3800" s="122">
        <v>6.7158300749999998E-4</v>
      </c>
      <c r="AE3800" s="122">
        <v>8.0865052100000004E-4</v>
      </c>
      <c r="AF3800" s="122">
        <v>7.9825327249999996E-4</v>
      </c>
      <c r="AG3800" s="122">
        <v>7.4445898799999999E-4</v>
      </c>
      <c r="AH3800" s="122">
        <v>7.50976186E-4</v>
      </c>
      <c r="AI3800" s="122">
        <v>8.1643412750000003E-4</v>
      </c>
      <c r="AJ3800" s="122">
        <v>7.4546262250000002E-4</v>
      </c>
      <c r="AK3800" s="122">
        <v>8.7850044000000003E-4</v>
      </c>
      <c r="AL3800" s="122">
        <v>0</v>
      </c>
    </row>
    <row r="3801" spans="1:38" hidden="1" x14ac:dyDescent="0.25">
      <c r="A3801" s="122" t="s">
        <v>2019</v>
      </c>
      <c r="B3801" s="122">
        <v>1</v>
      </c>
      <c r="C3801" s="122" t="s">
        <v>2212</v>
      </c>
      <c r="D3801" s="122" t="s">
        <v>2127</v>
      </c>
      <c r="E3801" s="122">
        <v>69</v>
      </c>
      <c r="F3801" s="122">
        <v>0</v>
      </c>
      <c r="G3801" s="122">
        <v>0</v>
      </c>
      <c r="H3801" s="122">
        <v>0</v>
      </c>
      <c r="I3801" s="122">
        <v>0</v>
      </c>
      <c r="J3801" s="122">
        <v>0</v>
      </c>
      <c r="K3801" s="122">
        <v>0</v>
      </c>
      <c r="L3801" s="122">
        <v>0</v>
      </c>
      <c r="M3801" s="122">
        <v>0</v>
      </c>
      <c r="N3801" s="122">
        <v>0</v>
      </c>
      <c r="O3801" s="122">
        <v>0</v>
      </c>
      <c r="P3801" s="122">
        <v>0</v>
      </c>
      <c r="Q3801" s="122">
        <v>0</v>
      </c>
      <c r="R3801" s="122">
        <v>0</v>
      </c>
      <c r="S3801" s="122">
        <v>0</v>
      </c>
      <c r="T3801" s="122">
        <v>0</v>
      </c>
      <c r="U3801" s="122">
        <v>0</v>
      </c>
      <c r="V3801" s="122">
        <v>0</v>
      </c>
      <c r="W3801" s="122">
        <v>0</v>
      </c>
      <c r="X3801" s="122">
        <v>0</v>
      </c>
      <c r="Y3801" s="122">
        <v>0</v>
      </c>
      <c r="Z3801" s="122">
        <v>0</v>
      </c>
      <c r="AA3801" s="122">
        <v>0</v>
      </c>
      <c r="AB3801" s="122">
        <v>0</v>
      </c>
      <c r="AC3801" s="122">
        <v>0</v>
      </c>
      <c r="AD3801" s="122">
        <v>0</v>
      </c>
      <c r="AE3801" s="122">
        <v>0</v>
      </c>
      <c r="AF3801" s="122">
        <v>0</v>
      </c>
      <c r="AG3801" s="122">
        <v>0</v>
      </c>
      <c r="AH3801" s="122">
        <v>0</v>
      </c>
      <c r="AI3801" s="122">
        <v>0</v>
      </c>
      <c r="AJ3801" s="122">
        <v>0</v>
      </c>
      <c r="AK3801" s="122">
        <v>0</v>
      </c>
      <c r="AL3801" s="122">
        <v>0</v>
      </c>
    </row>
    <row r="3802" spans="1:38" hidden="1" x14ac:dyDescent="0.25">
      <c r="A3802" s="122" t="s">
        <v>2019</v>
      </c>
      <c r="B3802" s="122">
        <v>1</v>
      </c>
      <c r="C3802" s="122" t="s">
        <v>2212</v>
      </c>
      <c r="D3802" s="122" t="s">
        <v>2128</v>
      </c>
      <c r="E3802" s="122">
        <v>69</v>
      </c>
      <c r="F3802" s="122">
        <v>0</v>
      </c>
      <c r="G3802" s="122">
        <v>0</v>
      </c>
      <c r="H3802" s="122">
        <v>0</v>
      </c>
      <c r="I3802" s="122">
        <v>0</v>
      </c>
      <c r="J3802" s="122">
        <v>0</v>
      </c>
      <c r="K3802" s="122">
        <v>0</v>
      </c>
      <c r="L3802" s="122">
        <v>0</v>
      </c>
      <c r="M3802" s="122">
        <v>0</v>
      </c>
      <c r="N3802" s="122">
        <v>0</v>
      </c>
      <c r="O3802" s="122">
        <v>0</v>
      </c>
      <c r="P3802" s="122">
        <v>7.0552963999999995E-5</v>
      </c>
      <c r="Q3802" s="122">
        <v>3.5492271499999998E-5</v>
      </c>
      <c r="R3802" s="122">
        <v>0</v>
      </c>
      <c r="S3802" s="122">
        <v>0</v>
      </c>
      <c r="T3802" s="122">
        <v>0</v>
      </c>
      <c r="U3802" s="122">
        <v>0</v>
      </c>
      <c r="V3802" s="122">
        <v>0</v>
      </c>
      <c r="W3802" s="122">
        <v>0</v>
      </c>
      <c r="X3802" s="122">
        <v>0</v>
      </c>
      <c r="Y3802" s="122">
        <v>0</v>
      </c>
      <c r="Z3802" s="122">
        <v>0</v>
      </c>
      <c r="AA3802" s="122">
        <v>0</v>
      </c>
      <c r="AB3802" s="122">
        <v>0</v>
      </c>
      <c r="AC3802" s="122">
        <v>0</v>
      </c>
      <c r="AD3802" s="122">
        <v>0</v>
      </c>
      <c r="AE3802" s="122">
        <v>0</v>
      </c>
      <c r="AF3802" s="122">
        <v>0</v>
      </c>
      <c r="AG3802" s="122">
        <v>0</v>
      </c>
      <c r="AH3802" s="122">
        <v>0</v>
      </c>
      <c r="AI3802" s="122">
        <v>0</v>
      </c>
      <c r="AJ3802" s="122">
        <v>0</v>
      </c>
      <c r="AK3802" s="122">
        <v>0</v>
      </c>
      <c r="AL3802" s="122">
        <v>0</v>
      </c>
    </row>
    <row r="3803" spans="1:38" hidden="1" x14ac:dyDescent="0.25">
      <c r="A3803" s="122" t="s">
        <v>2021</v>
      </c>
      <c r="B3803" s="122">
        <v>1</v>
      </c>
      <c r="C3803" s="122" t="s">
        <v>2213</v>
      </c>
      <c r="D3803" s="122" t="s">
        <v>2080</v>
      </c>
      <c r="E3803" s="122">
        <v>70</v>
      </c>
      <c r="F3803" s="122">
        <v>0</v>
      </c>
      <c r="G3803" s="122">
        <v>0</v>
      </c>
      <c r="H3803" s="122">
        <v>0</v>
      </c>
      <c r="I3803" s="122">
        <v>0</v>
      </c>
      <c r="J3803" s="122">
        <v>0</v>
      </c>
      <c r="K3803" s="122">
        <v>0</v>
      </c>
      <c r="L3803" s="122">
        <v>0</v>
      </c>
      <c r="M3803" s="122">
        <v>0</v>
      </c>
      <c r="N3803" s="122">
        <v>0</v>
      </c>
      <c r="O3803" s="122">
        <v>0</v>
      </c>
      <c r="P3803" s="122">
        <v>0</v>
      </c>
      <c r="Q3803" s="122">
        <v>0</v>
      </c>
      <c r="R3803" s="122">
        <v>0</v>
      </c>
      <c r="S3803" s="122">
        <v>0</v>
      </c>
      <c r="T3803" s="122">
        <v>0</v>
      </c>
      <c r="U3803" s="122">
        <v>0</v>
      </c>
      <c r="V3803" s="122">
        <v>0</v>
      </c>
      <c r="W3803" s="122">
        <v>0</v>
      </c>
      <c r="X3803" s="122">
        <v>0</v>
      </c>
      <c r="Y3803" s="122">
        <v>0</v>
      </c>
      <c r="Z3803" s="122">
        <v>0</v>
      </c>
      <c r="AA3803" s="122">
        <v>0</v>
      </c>
      <c r="AB3803" s="122">
        <v>0</v>
      </c>
      <c r="AC3803" s="122">
        <v>0</v>
      </c>
      <c r="AD3803" s="122">
        <v>0</v>
      </c>
      <c r="AE3803" s="122">
        <v>0</v>
      </c>
      <c r="AF3803" s="122">
        <v>0</v>
      </c>
      <c r="AG3803" s="122">
        <v>0</v>
      </c>
      <c r="AH3803" s="122">
        <v>0</v>
      </c>
      <c r="AI3803" s="122">
        <v>0</v>
      </c>
      <c r="AJ3803" s="122">
        <v>0</v>
      </c>
      <c r="AK3803" s="122">
        <v>0</v>
      </c>
      <c r="AL3803" s="122">
        <v>0</v>
      </c>
    </row>
    <row r="3804" spans="1:38" hidden="1" x14ac:dyDescent="0.25">
      <c r="A3804" s="122" t="s">
        <v>2021</v>
      </c>
      <c r="B3804" s="122">
        <v>1</v>
      </c>
      <c r="C3804" s="122" t="s">
        <v>2213</v>
      </c>
      <c r="D3804" s="122" t="s">
        <v>2081</v>
      </c>
      <c r="E3804" s="122">
        <v>70</v>
      </c>
      <c r="F3804" s="122">
        <v>0</v>
      </c>
      <c r="G3804" s="122">
        <v>0</v>
      </c>
      <c r="H3804" s="122">
        <v>0</v>
      </c>
      <c r="I3804" s="122">
        <v>0</v>
      </c>
      <c r="J3804" s="122">
        <v>0</v>
      </c>
      <c r="K3804" s="122">
        <v>0</v>
      </c>
      <c r="L3804" s="122">
        <v>0</v>
      </c>
      <c r="M3804" s="122">
        <v>0</v>
      </c>
      <c r="N3804" s="122">
        <v>0</v>
      </c>
      <c r="O3804" s="122">
        <v>0</v>
      </c>
      <c r="P3804" s="122">
        <v>0</v>
      </c>
      <c r="Q3804" s="122">
        <v>0</v>
      </c>
      <c r="R3804" s="122">
        <v>0</v>
      </c>
      <c r="S3804" s="122">
        <v>0</v>
      </c>
      <c r="T3804" s="122">
        <v>0</v>
      </c>
      <c r="U3804" s="122">
        <v>0</v>
      </c>
      <c r="V3804" s="122">
        <v>0</v>
      </c>
      <c r="W3804" s="122">
        <v>0</v>
      </c>
      <c r="X3804" s="122">
        <v>0</v>
      </c>
      <c r="Y3804" s="122">
        <v>0</v>
      </c>
      <c r="Z3804" s="122">
        <v>0</v>
      </c>
      <c r="AA3804" s="122">
        <v>0</v>
      </c>
      <c r="AB3804" s="122">
        <v>0</v>
      </c>
      <c r="AC3804" s="122">
        <v>0</v>
      </c>
      <c r="AD3804" s="122">
        <v>0</v>
      </c>
      <c r="AE3804" s="122">
        <v>0</v>
      </c>
      <c r="AF3804" s="122">
        <v>0</v>
      </c>
      <c r="AG3804" s="122">
        <v>0</v>
      </c>
      <c r="AH3804" s="122">
        <v>0</v>
      </c>
      <c r="AI3804" s="122">
        <v>0</v>
      </c>
      <c r="AJ3804" s="122">
        <v>0</v>
      </c>
      <c r="AK3804" s="122">
        <v>0</v>
      </c>
      <c r="AL3804" s="122">
        <v>0</v>
      </c>
    </row>
    <row r="3805" spans="1:38" hidden="1" x14ac:dyDescent="0.25">
      <c r="A3805" s="122" t="s">
        <v>2021</v>
      </c>
      <c r="B3805" s="122">
        <v>1</v>
      </c>
      <c r="C3805" s="122" t="s">
        <v>2213</v>
      </c>
      <c r="D3805" s="122" t="s">
        <v>2082</v>
      </c>
      <c r="E3805" s="122">
        <v>70</v>
      </c>
      <c r="F3805" s="122">
        <v>0</v>
      </c>
      <c r="G3805" s="122">
        <v>0</v>
      </c>
      <c r="H3805" s="122">
        <v>0</v>
      </c>
      <c r="I3805" s="122">
        <v>0</v>
      </c>
      <c r="J3805" s="122">
        <v>0</v>
      </c>
      <c r="K3805" s="122">
        <v>0</v>
      </c>
      <c r="L3805" s="122">
        <v>0</v>
      </c>
      <c r="M3805" s="122">
        <v>0</v>
      </c>
      <c r="N3805" s="122">
        <v>0</v>
      </c>
      <c r="O3805" s="122">
        <v>0</v>
      </c>
      <c r="P3805" s="122">
        <v>0</v>
      </c>
      <c r="Q3805" s="122">
        <v>0</v>
      </c>
      <c r="R3805" s="122">
        <v>0</v>
      </c>
      <c r="S3805" s="122">
        <v>0</v>
      </c>
      <c r="T3805" s="122">
        <v>0</v>
      </c>
      <c r="U3805" s="122">
        <v>0</v>
      </c>
      <c r="V3805" s="122">
        <v>0</v>
      </c>
      <c r="W3805" s="122">
        <v>0</v>
      </c>
      <c r="X3805" s="122">
        <v>0</v>
      </c>
      <c r="Y3805" s="122">
        <v>0</v>
      </c>
      <c r="Z3805" s="122">
        <v>0</v>
      </c>
      <c r="AA3805" s="122">
        <v>0</v>
      </c>
      <c r="AB3805" s="122">
        <v>0</v>
      </c>
      <c r="AC3805" s="122">
        <v>0</v>
      </c>
      <c r="AD3805" s="122">
        <v>0</v>
      </c>
      <c r="AE3805" s="122">
        <v>0</v>
      </c>
      <c r="AF3805" s="122">
        <v>0</v>
      </c>
      <c r="AG3805" s="122">
        <v>0</v>
      </c>
      <c r="AH3805" s="122">
        <v>0</v>
      </c>
      <c r="AI3805" s="122">
        <v>0</v>
      </c>
      <c r="AJ3805" s="122">
        <v>0</v>
      </c>
      <c r="AK3805" s="122">
        <v>0</v>
      </c>
      <c r="AL3805" s="122">
        <v>0</v>
      </c>
    </row>
    <row r="3806" spans="1:38" hidden="1" x14ac:dyDescent="0.25">
      <c r="A3806" s="122" t="s">
        <v>2021</v>
      </c>
      <c r="B3806" s="122">
        <v>1</v>
      </c>
      <c r="C3806" s="122" t="s">
        <v>2213</v>
      </c>
      <c r="D3806" s="122" t="s">
        <v>2135</v>
      </c>
      <c r="E3806" s="122">
        <v>70</v>
      </c>
      <c r="F3806" s="122">
        <v>0</v>
      </c>
      <c r="G3806" s="122">
        <v>0</v>
      </c>
      <c r="H3806" s="122">
        <v>0</v>
      </c>
      <c r="I3806" s="122">
        <v>0</v>
      </c>
      <c r="J3806" s="122">
        <v>0</v>
      </c>
      <c r="K3806" s="122">
        <v>0</v>
      </c>
      <c r="L3806" s="122">
        <v>0</v>
      </c>
      <c r="M3806" s="122">
        <v>0</v>
      </c>
      <c r="N3806" s="122">
        <v>0</v>
      </c>
      <c r="O3806" s="122">
        <v>0</v>
      </c>
      <c r="P3806" s="122">
        <v>0</v>
      </c>
      <c r="Q3806" s="122">
        <v>0</v>
      </c>
      <c r="R3806" s="122">
        <v>0</v>
      </c>
      <c r="S3806" s="122">
        <v>0</v>
      </c>
      <c r="T3806" s="122">
        <v>0</v>
      </c>
      <c r="U3806" s="122">
        <v>0</v>
      </c>
      <c r="V3806" s="122">
        <v>0</v>
      </c>
      <c r="W3806" s="122">
        <v>0</v>
      </c>
      <c r="X3806" s="122">
        <v>0</v>
      </c>
      <c r="Y3806" s="122">
        <v>0</v>
      </c>
      <c r="Z3806" s="122">
        <v>0</v>
      </c>
      <c r="AA3806" s="122">
        <v>0</v>
      </c>
      <c r="AB3806" s="122">
        <v>0</v>
      </c>
      <c r="AC3806" s="122">
        <v>0</v>
      </c>
      <c r="AD3806" s="122">
        <v>0</v>
      </c>
      <c r="AE3806" s="122">
        <v>0</v>
      </c>
      <c r="AF3806" s="122">
        <v>0</v>
      </c>
      <c r="AG3806" s="122">
        <v>0</v>
      </c>
      <c r="AH3806" s="122">
        <v>0</v>
      </c>
      <c r="AI3806" s="122">
        <v>0</v>
      </c>
      <c r="AJ3806" s="122">
        <v>0</v>
      </c>
      <c r="AK3806" s="122">
        <v>0</v>
      </c>
      <c r="AL3806" s="122">
        <v>0</v>
      </c>
    </row>
    <row r="3807" spans="1:38" hidden="1" x14ac:dyDescent="0.25">
      <c r="A3807" s="122" t="s">
        <v>2021</v>
      </c>
      <c r="B3807" s="122">
        <v>1</v>
      </c>
      <c r="C3807" s="122" t="s">
        <v>2213</v>
      </c>
      <c r="D3807" s="122" t="s">
        <v>2083</v>
      </c>
      <c r="E3807" s="122">
        <v>70</v>
      </c>
      <c r="F3807" s="122">
        <v>4.9497331759999997E-3</v>
      </c>
      <c r="G3807" s="122">
        <v>4.9497331759999997E-3</v>
      </c>
      <c r="H3807" s="122">
        <v>4.9497331759999997E-3</v>
      </c>
      <c r="I3807" s="122">
        <v>6.1871664699999999E-3</v>
      </c>
      <c r="J3807" s="122">
        <v>6.8058831170000004E-3</v>
      </c>
      <c r="K3807" s="122">
        <v>8.3128897809999994E-3</v>
      </c>
      <c r="L3807" s="122">
        <v>8.9012137899999993E-3</v>
      </c>
      <c r="M3807" s="122">
        <v>1.0948399369E-2</v>
      </c>
      <c r="N3807" s="122">
        <v>9.8805421455E-3</v>
      </c>
      <c r="O3807" s="122">
        <v>1.1454846513500001E-2</v>
      </c>
      <c r="P3807" s="122">
        <v>1.3515144478E-2</v>
      </c>
      <c r="Q3807" s="122">
        <v>9.7453858120000007E-3</v>
      </c>
      <c r="R3807" s="122">
        <v>9.7124235750000003E-3</v>
      </c>
      <c r="S3807" s="122">
        <v>1.2261032030999999E-2</v>
      </c>
      <c r="T3807" s="122">
        <v>1.4371968182999999E-2</v>
      </c>
      <c r="U3807" s="122">
        <v>1.6878737882500001E-2</v>
      </c>
      <c r="V3807" s="122">
        <v>2.1585221596000001E-2</v>
      </c>
      <c r="W3807" s="122">
        <v>2.69325012265E-2</v>
      </c>
      <c r="X3807" s="122">
        <v>2.42994834865E-2</v>
      </c>
      <c r="Y3807" s="122">
        <v>2.6240482743999999E-2</v>
      </c>
      <c r="Z3807" s="122">
        <v>3.2188656234499999E-2</v>
      </c>
      <c r="AA3807" s="122">
        <v>2.6221640713999999E-2</v>
      </c>
      <c r="AB3807" s="122">
        <v>6.8987692739999997E-3</v>
      </c>
      <c r="AC3807" s="122">
        <v>1.2289112596999999E-2</v>
      </c>
      <c r="AD3807" s="122">
        <v>1.7531937124500001E-2</v>
      </c>
      <c r="AE3807" s="122">
        <v>2.4210276616E-2</v>
      </c>
      <c r="AF3807" s="122">
        <v>2.5951182323500001E-2</v>
      </c>
      <c r="AG3807" s="122">
        <v>3.5642858889500001E-2</v>
      </c>
      <c r="AH3807" s="122">
        <v>3.9748160529000001E-2</v>
      </c>
      <c r="AI3807" s="122">
        <v>2.5119034544E-2</v>
      </c>
      <c r="AJ3807" s="122">
        <v>4.7804719361000003E-2</v>
      </c>
      <c r="AK3807" s="122">
        <v>5.4992473679000002E-2</v>
      </c>
      <c r="AL3807" s="122">
        <v>0</v>
      </c>
    </row>
    <row r="3808" spans="1:38" x14ac:dyDescent="0.25">
      <c r="A3808" s="122" t="s">
        <v>2021</v>
      </c>
      <c r="B3808" s="122">
        <v>1</v>
      </c>
      <c r="C3808" s="122" t="s">
        <v>2213</v>
      </c>
      <c r="D3808" s="122" t="s">
        <v>2084</v>
      </c>
      <c r="E3808" s="122">
        <v>70</v>
      </c>
      <c r="F3808" s="122">
        <v>1.8966821945000001E-3</v>
      </c>
      <c r="G3808" s="122">
        <v>1.8966821945000001E-3</v>
      </c>
      <c r="H3808" s="122">
        <v>1.8966821945000001E-3</v>
      </c>
      <c r="I3808" s="122">
        <v>2.3708527365E-3</v>
      </c>
      <c r="J3808" s="122">
        <v>2.6079380074999999E-3</v>
      </c>
      <c r="K3808" s="122">
        <v>3.1854060529999998E-3</v>
      </c>
      <c r="L3808" s="122">
        <v>3.4108452100000001E-3</v>
      </c>
      <c r="M3808" s="122">
        <v>4.1953037219999998E-3</v>
      </c>
      <c r="N3808" s="122">
        <v>3.8013286724999998E-3</v>
      </c>
      <c r="O3808" s="122">
        <v>4.4198003269999998E-3</v>
      </c>
      <c r="P3808" s="122">
        <v>5.2244992210000001E-3</v>
      </c>
      <c r="Q3808" s="122">
        <v>3.7799700170000001E-3</v>
      </c>
      <c r="R3808" s="122">
        <v>3.7673392424999999E-3</v>
      </c>
      <c r="S3808" s="122">
        <v>4.8397973164999997E-3</v>
      </c>
      <c r="T3808" s="122">
        <v>5.6486843499999996E-3</v>
      </c>
      <c r="U3808" s="122">
        <v>6.6092503610000004E-3</v>
      </c>
      <c r="V3808" s="122">
        <v>8.4127220914999995E-3</v>
      </c>
      <c r="W3808" s="122">
        <v>1.0461739615499999E-2</v>
      </c>
      <c r="X3808" s="122">
        <v>9.3569368605000008E-3</v>
      </c>
      <c r="Y3808" s="122">
        <v>6.2889093774999997E-3</v>
      </c>
      <c r="Z3808" s="122">
        <v>4.6943326419999999E-3</v>
      </c>
      <c r="AA3808" s="122">
        <v>1.8405212904000001E-2</v>
      </c>
      <c r="AB3808" s="122">
        <v>1.13174889045E-2</v>
      </c>
      <c r="AC3808" s="122">
        <v>9.0366411655000006E-3</v>
      </c>
      <c r="AD3808" s="122">
        <v>1.7343238786500001E-2</v>
      </c>
      <c r="AE3808" s="122">
        <v>1.36925336495E-2</v>
      </c>
      <c r="AF3808" s="122">
        <v>1.2927355239E-2</v>
      </c>
      <c r="AG3808" s="122">
        <v>9.8691737249999995E-3</v>
      </c>
      <c r="AH3808" s="122">
        <v>1.09602150565E-2</v>
      </c>
      <c r="AI3808" s="122">
        <v>8.9499438715000008E-3</v>
      </c>
      <c r="AJ3808" s="122">
        <v>9.8695251945E-3</v>
      </c>
      <c r="AK3808" s="122">
        <v>1.11362996065E-2</v>
      </c>
      <c r="AL3808" s="122">
        <v>0</v>
      </c>
    </row>
    <row r="3809" spans="1:38" hidden="1" x14ac:dyDescent="0.25">
      <c r="A3809" s="122" t="s">
        <v>2021</v>
      </c>
      <c r="B3809" s="122">
        <v>1</v>
      </c>
      <c r="C3809" s="122" t="s">
        <v>2213</v>
      </c>
      <c r="D3809" s="122" t="s">
        <v>474</v>
      </c>
      <c r="E3809" s="122">
        <v>70</v>
      </c>
      <c r="F3809" s="122">
        <v>3.4212263200000001E-4</v>
      </c>
      <c r="G3809" s="122">
        <v>3.4212263200000001E-4</v>
      </c>
      <c r="H3809" s="122">
        <v>3.4212263200000001E-4</v>
      </c>
      <c r="I3809" s="122">
        <v>4.2765328999999999E-4</v>
      </c>
      <c r="J3809" s="122">
        <v>4.7041861899999997E-4</v>
      </c>
      <c r="K3809" s="122">
        <v>5.7458203649999998E-4</v>
      </c>
      <c r="L3809" s="122">
        <v>6.1524663100000004E-4</v>
      </c>
      <c r="M3809" s="122">
        <v>7.5674690550000005E-4</v>
      </c>
      <c r="N3809" s="122">
        <v>6.8293725049999997E-4</v>
      </c>
      <c r="O3809" s="122">
        <v>7.9175223949999997E-4</v>
      </c>
      <c r="P3809" s="122">
        <v>9.3415881400000004E-4</v>
      </c>
      <c r="Q3809" s="122">
        <v>6.7359531149999998E-4</v>
      </c>
      <c r="R3809" s="122">
        <v>6.7131697400000005E-4</v>
      </c>
      <c r="S3809" s="122">
        <v>8.4747529999999998E-4</v>
      </c>
      <c r="T3809" s="122">
        <v>9.9338196800000003E-4</v>
      </c>
      <c r="U3809" s="122">
        <v>1.1666484020000001E-3</v>
      </c>
      <c r="V3809" s="122">
        <v>1.4919577644999999E-3</v>
      </c>
      <c r="W3809" s="122">
        <v>1.8615585909999999E-3</v>
      </c>
      <c r="X3809" s="122">
        <v>1.6795659455E-3</v>
      </c>
      <c r="Y3809" s="122">
        <v>1.24873883E-3</v>
      </c>
      <c r="Z3809" s="122">
        <v>1.4063296925000001E-3</v>
      </c>
      <c r="AA3809" s="122">
        <v>1.057615E-3</v>
      </c>
      <c r="AB3809" s="122">
        <v>1.3840154999999999E-3</v>
      </c>
      <c r="AC3809" s="122">
        <v>1.1826950000000001E-3</v>
      </c>
      <c r="AD3809" s="122">
        <v>2.4421075E-3</v>
      </c>
      <c r="AE3809" s="122">
        <v>3.5221415000000001E-3</v>
      </c>
      <c r="AF3809" s="122">
        <v>4.9031563785000001E-3</v>
      </c>
      <c r="AG3809" s="122">
        <v>4.7127334999999999E-3</v>
      </c>
      <c r="AH3809" s="122">
        <v>4.175181E-3</v>
      </c>
      <c r="AI3809" s="122">
        <v>4.7140055E-3</v>
      </c>
      <c r="AJ3809" s="122">
        <v>4.0111195000000002E-3</v>
      </c>
      <c r="AK3809" s="122">
        <v>4.5218434000000004E-3</v>
      </c>
      <c r="AL3809" s="122">
        <v>0</v>
      </c>
    </row>
    <row r="3810" spans="1:38" hidden="1" x14ac:dyDescent="0.25">
      <c r="A3810" s="122" t="s">
        <v>2021</v>
      </c>
      <c r="B3810" s="122">
        <v>1</v>
      </c>
      <c r="C3810" s="122" t="s">
        <v>2213</v>
      </c>
      <c r="D3810" s="122" t="s">
        <v>2085</v>
      </c>
      <c r="E3810" s="122">
        <v>70</v>
      </c>
      <c r="F3810" s="122">
        <v>0</v>
      </c>
      <c r="G3810" s="122">
        <v>0</v>
      </c>
      <c r="H3810" s="122">
        <v>0</v>
      </c>
      <c r="I3810" s="122">
        <v>0</v>
      </c>
      <c r="J3810" s="122">
        <v>0</v>
      </c>
      <c r="K3810" s="122">
        <v>0</v>
      </c>
      <c r="L3810" s="122">
        <v>0</v>
      </c>
      <c r="M3810" s="122">
        <v>0</v>
      </c>
      <c r="N3810" s="122">
        <v>0</v>
      </c>
      <c r="O3810" s="122">
        <v>0</v>
      </c>
      <c r="P3810" s="122">
        <v>0</v>
      </c>
      <c r="Q3810" s="122">
        <v>0</v>
      </c>
      <c r="R3810" s="122">
        <v>0</v>
      </c>
      <c r="S3810" s="122">
        <v>0</v>
      </c>
      <c r="T3810" s="122">
        <v>0</v>
      </c>
      <c r="U3810" s="122">
        <v>0</v>
      </c>
      <c r="V3810" s="122">
        <v>0</v>
      </c>
      <c r="W3810" s="122">
        <v>0</v>
      </c>
      <c r="X3810" s="122">
        <v>0</v>
      </c>
      <c r="Y3810" s="122">
        <v>0</v>
      </c>
      <c r="Z3810" s="122">
        <v>0</v>
      </c>
      <c r="AA3810" s="122">
        <v>0</v>
      </c>
      <c r="AB3810" s="122">
        <v>0</v>
      </c>
      <c r="AC3810" s="122">
        <v>0</v>
      </c>
      <c r="AD3810" s="122">
        <v>0</v>
      </c>
      <c r="AE3810" s="122">
        <v>0</v>
      </c>
      <c r="AF3810" s="122">
        <v>0</v>
      </c>
      <c r="AG3810" s="122">
        <v>0</v>
      </c>
      <c r="AH3810" s="122">
        <v>0</v>
      </c>
      <c r="AI3810" s="122">
        <v>0</v>
      </c>
      <c r="AJ3810" s="122">
        <v>0</v>
      </c>
      <c r="AK3810" s="122">
        <v>0</v>
      </c>
      <c r="AL3810" s="122">
        <v>0</v>
      </c>
    </row>
    <row r="3811" spans="1:38" hidden="1" x14ac:dyDescent="0.25">
      <c r="A3811" s="122" t="s">
        <v>2021</v>
      </c>
      <c r="B3811" s="122">
        <v>1</v>
      </c>
      <c r="C3811" s="122" t="s">
        <v>2213</v>
      </c>
      <c r="D3811" s="122" t="s">
        <v>2086</v>
      </c>
      <c r="E3811" s="122">
        <v>70</v>
      </c>
      <c r="F3811" s="122">
        <v>0</v>
      </c>
      <c r="G3811" s="122">
        <v>0</v>
      </c>
      <c r="H3811" s="122">
        <v>0</v>
      </c>
      <c r="I3811" s="122">
        <v>0</v>
      </c>
      <c r="J3811" s="122">
        <v>0</v>
      </c>
      <c r="K3811" s="122">
        <v>0</v>
      </c>
      <c r="L3811" s="122">
        <v>0</v>
      </c>
      <c r="M3811" s="122">
        <v>0</v>
      </c>
      <c r="N3811" s="122">
        <v>0</v>
      </c>
      <c r="O3811" s="122">
        <v>0</v>
      </c>
      <c r="P3811" s="122">
        <v>0</v>
      </c>
      <c r="Q3811" s="122">
        <v>0</v>
      </c>
      <c r="R3811" s="122">
        <v>0</v>
      </c>
      <c r="S3811" s="122">
        <v>0</v>
      </c>
      <c r="T3811" s="122">
        <v>0</v>
      </c>
      <c r="U3811" s="122">
        <v>0</v>
      </c>
      <c r="V3811" s="122">
        <v>0</v>
      </c>
      <c r="W3811" s="122">
        <v>0</v>
      </c>
      <c r="X3811" s="122">
        <v>0</v>
      </c>
      <c r="Y3811" s="122">
        <v>0</v>
      </c>
      <c r="Z3811" s="122">
        <v>0</v>
      </c>
      <c r="AA3811" s="122">
        <v>0</v>
      </c>
      <c r="AB3811" s="122">
        <v>0</v>
      </c>
      <c r="AC3811" s="122">
        <v>0</v>
      </c>
      <c r="AD3811" s="122">
        <v>0</v>
      </c>
      <c r="AE3811" s="122">
        <v>0</v>
      </c>
      <c r="AF3811" s="122">
        <v>0</v>
      </c>
      <c r="AG3811" s="122">
        <v>0</v>
      </c>
      <c r="AH3811" s="122">
        <v>0</v>
      </c>
      <c r="AI3811" s="122">
        <v>0</v>
      </c>
      <c r="AJ3811" s="122">
        <v>0</v>
      </c>
      <c r="AK3811" s="122">
        <v>0</v>
      </c>
      <c r="AL3811" s="122">
        <v>0</v>
      </c>
    </row>
    <row r="3812" spans="1:38" hidden="1" x14ac:dyDescent="0.25">
      <c r="A3812" s="122" t="s">
        <v>2021</v>
      </c>
      <c r="B3812" s="122">
        <v>1</v>
      </c>
      <c r="C3812" s="122" t="s">
        <v>2213</v>
      </c>
      <c r="D3812" s="122" t="s">
        <v>2087</v>
      </c>
      <c r="E3812" s="122">
        <v>70</v>
      </c>
      <c r="F3812" s="122">
        <v>0</v>
      </c>
      <c r="G3812" s="122">
        <v>0</v>
      </c>
      <c r="H3812" s="122">
        <v>0</v>
      </c>
      <c r="I3812" s="122">
        <v>0</v>
      </c>
      <c r="J3812" s="122">
        <v>0</v>
      </c>
      <c r="K3812" s="122">
        <v>0</v>
      </c>
      <c r="L3812" s="122">
        <v>0</v>
      </c>
      <c r="M3812" s="122">
        <v>0</v>
      </c>
      <c r="N3812" s="122">
        <v>0</v>
      </c>
      <c r="O3812" s="122">
        <v>0</v>
      </c>
      <c r="P3812" s="122">
        <v>0</v>
      </c>
      <c r="Q3812" s="122">
        <v>0</v>
      </c>
      <c r="R3812" s="122">
        <v>0</v>
      </c>
      <c r="S3812" s="122">
        <v>0</v>
      </c>
      <c r="T3812" s="122">
        <v>0</v>
      </c>
      <c r="U3812" s="122">
        <v>0</v>
      </c>
      <c r="V3812" s="122">
        <v>0</v>
      </c>
      <c r="W3812" s="122">
        <v>0</v>
      </c>
      <c r="X3812" s="122">
        <v>0</v>
      </c>
      <c r="Y3812" s="122">
        <v>0</v>
      </c>
      <c r="Z3812" s="122">
        <v>0</v>
      </c>
      <c r="AA3812" s="122">
        <v>0</v>
      </c>
      <c r="AB3812" s="122">
        <v>0</v>
      </c>
      <c r="AC3812" s="122">
        <v>0</v>
      </c>
      <c r="AD3812" s="122">
        <v>0</v>
      </c>
      <c r="AE3812" s="122">
        <v>0</v>
      </c>
      <c r="AF3812" s="122">
        <v>0</v>
      </c>
      <c r="AG3812" s="122">
        <v>0</v>
      </c>
      <c r="AH3812" s="122">
        <v>0</v>
      </c>
      <c r="AI3812" s="122">
        <v>0</v>
      </c>
      <c r="AJ3812" s="122">
        <v>0</v>
      </c>
      <c r="AK3812" s="122">
        <v>0</v>
      </c>
      <c r="AL3812" s="122">
        <v>0</v>
      </c>
    </row>
    <row r="3813" spans="1:38" hidden="1" x14ac:dyDescent="0.25">
      <c r="A3813" s="122" t="s">
        <v>2021</v>
      </c>
      <c r="B3813" s="122">
        <v>1</v>
      </c>
      <c r="C3813" s="122" t="s">
        <v>2213</v>
      </c>
      <c r="D3813" s="122" t="s">
        <v>2088</v>
      </c>
      <c r="E3813" s="122">
        <v>70</v>
      </c>
      <c r="F3813" s="122">
        <v>1.782978565E-4</v>
      </c>
      <c r="G3813" s="122">
        <v>1.782978565E-4</v>
      </c>
      <c r="H3813" s="122">
        <v>1.782978565E-4</v>
      </c>
      <c r="I3813" s="122">
        <v>2.2287231400000001E-4</v>
      </c>
      <c r="J3813" s="122">
        <v>2.45159556E-4</v>
      </c>
      <c r="K3813" s="122">
        <v>2.9944451450000001E-4</v>
      </c>
      <c r="L3813" s="122">
        <v>3.2063693550000001E-4</v>
      </c>
      <c r="M3813" s="122">
        <v>3.9438007550000003E-4</v>
      </c>
      <c r="N3813" s="122">
        <v>3.5591402699999998E-4</v>
      </c>
      <c r="O3813" s="122">
        <v>4.1262317900000003E-4</v>
      </c>
      <c r="P3813" s="122">
        <v>4.868386285E-4</v>
      </c>
      <c r="Q3813" s="122">
        <v>3.5104547349999998E-4</v>
      </c>
      <c r="R3813" s="122">
        <v>3.4985811450000001E-4</v>
      </c>
      <c r="S3813" s="122">
        <v>4.4166333649999997E-4</v>
      </c>
      <c r="T3813" s="122">
        <v>5.1770288700000002E-4</v>
      </c>
      <c r="U3813" s="122">
        <v>6.0800100100000005E-4</v>
      </c>
      <c r="V3813" s="122">
        <v>7.7753660599999997E-4</v>
      </c>
      <c r="W3813" s="122">
        <v>9.7015477100000005E-4</v>
      </c>
      <c r="X3813" s="122">
        <v>8.7530896550000003E-4</v>
      </c>
      <c r="Y3813" s="122">
        <v>7.3294823600000001E-4</v>
      </c>
      <c r="Z3813" s="122">
        <v>8.1224617350000004E-4</v>
      </c>
      <c r="AA3813" s="122">
        <v>1.155338785E-3</v>
      </c>
      <c r="AB3813" s="122">
        <v>1.2869351614999999E-3</v>
      </c>
      <c r="AC3813" s="122">
        <v>1.138222912E-3</v>
      </c>
      <c r="AD3813" s="122">
        <v>5.2076525350000004E-4</v>
      </c>
      <c r="AE3813" s="122">
        <v>7.6643024400000002E-4</v>
      </c>
      <c r="AF3813" s="122">
        <v>6.9066276900000005E-4</v>
      </c>
      <c r="AG3813" s="122">
        <v>5.8239900650000002E-4</v>
      </c>
      <c r="AH3813" s="122">
        <v>5.2299782550000004E-4</v>
      </c>
      <c r="AI3813" s="122">
        <v>2.3574185350000001E-4</v>
      </c>
      <c r="AJ3813" s="122">
        <v>2.01936678E-4</v>
      </c>
      <c r="AK3813" s="122">
        <v>2.20982811E-4</v>
      </c>
      <c r="AL3813" s="122">
        <v>0</v>
      </c>
    </row>
    <row r="3814" spans="1:38" hidden="1" x14ac:dyDescent="0.25">
      <c r="A3814" s="122" t="s">
        <v>2021</v>
      </c>
      <c r="B3814" s="122">
        <v>1</v>
      </c>
      <c r="C3814" s="122" t="s">
        <v>2213</v>
      </c>
      <c r="D3814" s="122" t="s">
        <v>2170</v>
      </c>
      <c r="E3814" s="122">
        <v>70</v>
      </c>
      <c r="F3814" s="122">
        <v>0</v>
      </c>
      <c r="G3814" s="122">
        <v>0</v>
      </c>
      <c r="H3814" s="122">
        <v>0</v>
      </c>
      <c r="I3814" s="122">
        <v>0</v>
      </c>
      <c r="J3814" s="122">
        <v>0</v>
      </c>
      <c r="K3814" s="122">
        <v>0</v>
      </c>
      <c r="L3814" s="122">
        <v>0</v>
      </c>
      <c r="M3814" s="122">
        <v>0</v>
      </c>
      <c r="N3814" s="122">
        <v>0</v>
      </c>
      <c r="O3814" s="122">
        <v>0</v>
      </c>
      <c r="P3814" s="122">
        <v>0</v>
      </c>
      <c r="Q3814" s="122">
        <v>0</v>
      </c>
      <c r="R3814" s="122">
        <v>0</v>
      </c>
      <c r="S3814" s="122">
        <v>0</v>
      </c>
      <c r="T3814" s="122">
        <v>0</v>
      </c>
      <c r="U3814" s="122">
        <v>0</v>
      </c>
      <c r="V3814" s="122">
        <v>0</v>
      </c>
      <c r="W3814" s="122">
        <v>0</v>
      </c>
      <c r="X3814" s="122">
        <v>0</v>
      </c>
      <c r="Y3814" s="122">
        <v>0</v>
      </c>
      <c r="Z3814" s="122">
        <v>0</v>
      </c>
      <c r="AA3814" s="122">
        <v>0</v>
      </c>
      <c r="AB3814" s="122">
        <v>0</v>
      </c>
      <c r="AC3814" s="122">
        <v>0</v>
      </c>
      <c r="AD3814" s="122">
        <v>0</v>
      </c>
      <c r="AE3814" s="122">
        <v>0</v>
      </c>
      <c r="AF3814" s="122">
        <v>0</v>
      </c>
      <c r="AG3814" s="122">
        <v>0</v>
      </c>
      <c r="AH3814" s="122">
        <v>0</v>
      </c>
      <c r="AI3814" s="122">
        <v>0</v>
      </c>
      <c r="AJ3814" s="122">
        <v>0</v>
      </c>
      <c r="AK3814" s="122">
        <v>0</v>
      </c>
      <c r="AL3814" s="122">
        <v>0</v>
      </c>
    </row>
    <row r="3815" spans="1:38" hidden="1" x14ac:dyDescent="0.25">
      <c r="A3815" s="122" t="s">
        <v>2021</v>
      </c>
      <c r="B3815" s="122">
        <v>1</v>
      </c>
      <c r="C3815" s="122" t="s">
        <v>2213</v>
      </c>
      <c r="D3815" s="122" t="s">
        <v>2089</v>
      </c>
      <c r="E3815" s="122">
        <v>70</v>
      </c>
      <c r="F3815" s="122">
        <v>0</v>
      </c>
      <c r="G3815" s="122">
        <v>0</v>
      </c>
      <c r="H3815" s="122">
        <v>0</v>
      </c>
      <c r="I3815" s="122">
        <v>0</v>
      </c>
      <c r="J3815" s="122">
        <v>0</v>
      </c>
      <c r="K3815" s="122">
        <v>0</v>
      </c>
      <c r="L3815" s="122">
        <v>0</v>
      </c>
      <c r="M3815" s="122">
        <v>0</v>
      </c>
      <c r="N3815" s="122">
        <v>0</v>
      </c>
      <c r="O3815" s="122">
        <v>0</v>
      </c>
      <c r="P3815" s="122">
        <v>0</v>
      </c>
      <c r="Q3815" s="122">
        <v>0</v>
      </c>
      <c r="R3815" s="122">
        <v>0</v>
      </c>
      <c r="S3815" s="122">
        <v>0</v>
      </c>
      <c r="T3815" s="122">
        <v>0</v>
      </c>
      <c r="U3815" s="122">
        <v>0</v>
      </c>
      <c r="V3815" s="122">
        <v>0</v>
      </c>
      <c r="W3815" s="122">
        <v>0</v>
      </c>
      <c r="X3815" s="122">
        <v>5.7059535000000004E-6</v>
      </c>
      <c r="Y3815" s="122">
        <v>7.9883242999999999E-5</v>
      </c>
      <c r="Z3815" s="122">
        <v>7.7131058999999999E-5</v>
      </c>
      <c r="AA3815" s="122">
        <v>7.2224743000000004E-5</v>
      </c>
      <c r="AB3815" s="122">
        <v>6.9551210999999996E-5</v>
      </c>
      <c r="AC3815" s="122">
        <v>7.2034843999999997E-5</v>
      </c>
      <c r="AD3815" s="122">
        <v>6.3647143500000005E-5</v>
      </c>
      <c r="AE3815" s="122">
        <v>5.1773129499999998E-5</v>
      </c>
      <c r="AF3815" s="122">
        <v>5.1787704500000001E-5</v>
      </c>
      <c r="AG3815" s="122">
        <v>7.1846163999999998E-5</v>
      </c>
      <c r="AH3815" s="122">
        <v>7.1837763499999995E-5</v>
      </c>
      <c r="AI3815" s="122">
        <v>7.1861348499999999E-5</v>
      </c>
      <c r="AJ3815" s="122">
        <v>1.4162474500000001E-5</v>
      </c>
      <c r="AK3815" s="122">
        <v>1.4187464000000001E-5</v>
      </c>
      <c r="AL3815" s="122">
        <v>0</v>
      </c>
    </row>
    <row r="3816" spans="1:38" hidden="1" x14ac:dyDescent="0.25">
      <c r="A3816" s="122" t="s">
        <v>2021</v>
      </c>
      <c r="B3816" s="122">
        <v>1</v>
      </c>
      <c r="C3816" s="122" t="s">
        <v>2213</v>
      </c>
      <c r="D3816" s="122" t="s">
        <v>2136</v>
      </c>
      <c r="E3816" s="122">
        <v>70</v>
      </c>
      <c r="F3816" s="122">
        <v>0</v>
      </c>
      <c r="G3816" s="122">
        <v>0</v>
      </c>
      <c r="H3816" s="122">
        <v>0</v>
      </c>
      <c r="I3816" s="122">
        <v>0</v>
      </c>
      <c r="J3816" s="122">
        <v>0</v>
      </c>
      <c r="K3816" s="122">
        <v>0</v>
      </c>
      <c r="L3816" s="122">
        <v>0</v>
      </c>
      <c r="M3816" s="122">
        <v>0</v>
      </c>
      <c r="N3816" s="122">
        <v>0</v>
      </c>
      <c r="O3816" s="122">
        <v>0</v>
      </c>
      <c r="P3816" s="122">
        <v>0</v>
      </c>
      <c r="Q3816" s="122">
        <v>0</v>
      </c>
      <c r="R3816" s="122">
        <v>0</v>
      </c>
      <c r="S3816" s="122">
        <v>0</v>
      </c>
      <c r="T3816" s="122">
        <v>0</v>
      </c>
      <c r="U3816" s="122">
        <v>0</v>
      </c>
      <c r="V3816" s="122">
        <v>0</v>
      </c>
      <c r="W3816" s="122">
        <v>0</v>
      </c>
      <c r="X3816" s="122">
        <v>0</v>
      </c>
      <c r="Y3816" s="122">
        <v>0</v>
      </c>
      <c r="Z3816" s="122">
        <v>0</v>
      </c>
      <c r="AA3816" s="122">
        <v>0</v>
      </c>
      <c r="AB3816" s="122">
        <v>0</v>
      </c>
      <c r="AC3816" s="122">
        <v>0</v>
      </c>
      <c r="AD3816" s="122">
        <v>0</v>
      </c>
      <c r="AE3816" s="122">
        <v>0</v>
      </c>
      <c r="AF3816" s="122">
        <v>0</v>
      </c>
      <c r="AG3816" s="122">
        <v>0</v>
      </c>
      <c r="AH3816" s="122">
        <v>0</v>
      </c>
      <c r="AI3816" s="122">
        <v>0</v>
      </c>
      <c r="AJ3816" s="122">
        <v>0</v>
      </c>
      <c r="AK3816" s="122">
        <v>0</v>
      </c>
      <c r="AL3816" s="122">
        <v>0</v>
      </c>
    </row>
    <row r="3817" spans="1:38" hidden="1" x14ac:dyDescent="0.25">
      <c r="A3817" s="122" t="s">
        <v>2021</v>
      </c>
      <c r="B3817" s="122">
        <v>1</v>
      </c>
      <c r="C3817" s="122" t="s">
        <v>2213</v>
      </c>
      <c r="D3817" s="122" t="s">
        <v>2090</v>
      </c>
      <c r="E3817" s="122">
        <v>70</v>
      </c>
      <c r="F3817" s="122">
        <v>3.55089665E-5</v>
      </c>
      <c r="G3817" s="122">
        <v>3.55089665E-5</v>
      </c>
      <c r="H3817" s="122">
        <v>3.55089665E-5</v>
      </c>
      <c r="I3817" s="122">
        <v>4.4386228000000002E-5</v>
      </c>
      <c r="J3817" s="122">
        <v>4.8824845500000002E-5</v>
      </c>
      <c r="K3817" s="122">
        <v>5.9635970999999997E-5</v>
      </c>
      <c r="L3817" s="122">
        <v>6.3856572999999994E-5</v>
      </c>
      <c r="M3817" s="122">
        <v>7.8542899500000005E-5</v>
      </c>
      <c r="N3817" s="122">
        <v>7.0882200000000004E-5</v>
      </c>
      <c r="O3817" s="122">
        <v>8.2176128999999993E-5</v>
      </c>
      <c r="P3817" s="122">
        <v>9.6956530500000006E-5</v>
      </c>
      <c r="Q3817" s="122">
        <v>6.9912591499999999E-5</v>
      </c>
      <c r="R3817" s="122">
        <v>6.9676132000000003E-5</v>
      </c>
      <c r="S3817" s="122">
        <v>8.7959621499999999E-5</v>
      </c>
      <c r="T3817" s="122">
        <v>1.0310331149999999E-4</v>
      </c>
      <c r="U3817" s="122">
        <v>1.21086662E-4</v>
      </c>
      <c r="V3817" s="122">
        <v>1.5485057699999999E-4</v>
      </c>
      <c r="W3817" s="122">
        <v>1.932115265E-4</v>
      </c>
      <c r="X3817" s="122">
        <v>1.7432248549999999E-4</v>
      </c>
      <c r="Y3817" s="122">
        <v>1.2960683600000001E-4</v>
      </c>
      <c r="Z3817" s="122">
        <v>1.4596324550000001E-4</v>
      </c>
      <c r="AA3817" s="122">
        <v>1.01262595E-4</v>
      </c>
      <c r="AB3817" s="122">
        <v>1.1384688849999999E-4</v>
      </c>
      <c r="AC3817" s="122">
        <v>6.5304904000000003E-5</v>
      </c>
      <c r="AD3817" s="122">
        <v>1.45300348E-4</v>
      </c>
      <c r="AE3817" s="122">
        <v>1.3730055450000001E-4</v>
      </c>
      <c r="AF3817" s="122">
        <v>1.430102445E-4</v>
      </c>
      <c r="AG3817" s="122">
        <v>1.4743590350000001E-4</v>
      </c>
      <c r="AH3817" s="122">
        <v>1.3766659900000001E-4</v>
      </c>
      <c r="AI3817" s="122">
        <v>1.3844432100000001E-4</v>
      </c>
      <c r="AJ3817" s="122">
        <v>1.6080888999999999E-4</v>
      </c>
      <c r="AK3817" s="122">
        <v>1.7711115999999999E-4</v>
      </c>
      <c r="AL3817" s="122">
        <v>0</v>
      </c>
    </row>
    <row r="3818" spans="1:38" hidden="1" x14ac:dyDescent="0.25">
      <c r="A3818" s="122" t="s">
        <v>2021</v>
      </c>
      <c r="B3818" s="122">
        <v>1</v>
      </c>
      <c r="C3818" s="122" t="s">
        <v>2213</v>
      </c>
      <c r="D3818" s="122" t="s">
        <v>2091</v>
      </c>
      <c r="E3818" s="122">
        <v>70</v>
      </c>
      <c r="F3818" s="122">
        <v>0</v>
      </c>
      <c r="G3818" s="122">
        <v>0</v>
      </c>
      <c r="H3818" s="122">
        <v>0</v>
      </c>
      <c r="I3818" s="122">
        <v>0</v>
      </c>
      <c r="J3818" s="122">
        <v>0</v>
      </c>
      <c r="K3818" s="122">
        <v>0</v>
      </c>
      <c r="L3818" s="122">
        <v>0</v>
      </c>
      <c r="M3818" s="122">
        <v>0</v>
      </c>
      <c r="N3818" s="122">
        <v>0</v>
      </c>
      <c r="O3818" s="122">
        <v>0</v>
      </c>
      <c r="P3818" s="122">
        <v>0</v>
      </c>
      <c r="Q3818" s="122">
        <v>0</v>
      </c>
      <c r="R3818" s="122">
        <v>0</v>
      </c>
      <c r="S3818" s="122">
        <v>0</v>
      </c>
      <c r="T3818" s="122">
        <v>0</v>
      </c>
      <c r="U3818" s="122">
        <v>0</v>
      </c>
      <c r="V3818" s="122">
        <v>0</v>
      </c>
      <c r="W3818" s="122">
        <v>0</v>
      </c>
      <c r="X3818" s="122">
        <v>0</v>
      </c>
      <c r="Y3818" s="122">
        <v>0</v>
      </c>
      <c r="Z3818" s="122">
        <v>0</v>
      </c>
      <c r="AA3818" s="122">
        <v>0</v>
      </c>
      <c r="AB3818" s="122">
        <v>0</v>
      </c>
      <c r="AC3818" s="122">
        <v>0</v>
      </c>
      <c r="AD3818" s="122">
        <v>0</v>
      </c>
      <c r="AE3818" s="122">
        <v>0</v>
      </c>
      <c r="AF3818" s="122">
        <v>0</v>
      </c>
      <c r="AG3818" s="122">
        <v>0</v>
      </c>
      <c r="AH3818" s="122">
        <v>0</v>
      </c>
      <c r="AI3818" s="122">
        <v>0</v>
      </c>
      <c r="AJ3818" s="122">
        <v>0</v>
      </c>
      <c r="AK3818" s="122">
        <v>0</v>
      </c>
      <c r="AL3818" s="122">
        <v>0</v>
      </c>
    </row>
    <row r="3819" spans="1:38" hidden="1" x14ac:dyDescent="0.25">
      <c r="A3819" s="122" t="s">
        <v>2021</v>
      </c>
      <c r="B3819" s="122">
        <v>1</v>
      </c>
      <c r="C3819" s="122" t="s">
        <v>2213</v>
      </c>
      <c r="D3819" s="122" t="s">
        <v>2092</v>
      </c>
      <c r="E3819" s="122">
        <v>70</v>
      </c>
      <c r="F3819" s="122">
        <v>1.4603383089999999E-3</v>
      </c>
      <c r="G3819" s="122">
        <v>1.4603383089999999E-3</v>
      </c>
      <c r="H3819" s="122">
        <v>1.4603383089999999E-3</v>
      </c>
      <c r="I3819" s="122">
        <v>1.8254228995E-3</v>
      </c>
      <c r="J3819" s="122">
        <v>2.0079651814999999E-3</v>
      </c>
      <c r="K3819" s="122">
        <v>2.4525830029999999E-3</v>
      </c>
      <c r="L3819" s="122">
        <v>2.626158427E-3</v>
      </c>
      <c r="M3819" s="122">
        <v>3.2301472485000001E-3</v>
      </c>
      <c r="N3819" s="122">
        <v>2.9150933330000001E-3</v>
      </c>
      <c r="O3819" s="122">
        <v>3.3795662529999999E-3</v>
      </c>
      <c r="P3819" s="122">
        <v>3.9874236769999998E-3</v>
      </c>
      <c r="Q3819" s="122">
        <v>2.8752176700000001E-3</v>
      </c>
      <c r="R3819" s="122">
        <v>2.8654926735E-3</v>
      </c>
      <c r="S3819" s="122">
        <v>3.6174181955000002E-3</v>
      </c>
      <c r="T3819" s="122">
        <v>4.2402155775000004E-3</v>
      </c>
      <c r="U3819" s="122">
        <v>4.9797972405000003E-3</v>
      </c>
      <c r="V3819" s="122">
        <v>6.3683687530000001E-3</v>
      </c>
      <c r="W3819" s="122">
        <v>7.9459966715E-3</v>
      </c>
      <c r="X3819" s="122">
        <v>7.1691675890000004E-3</v>
      </c>
      <c r="Y3819" s="122">
        <v>4.219281452E-3</v>
      </c>
      <c r="Z3819" s="122">
        <v>4.6082678500000002E-4</v>
      </c>
      <c r="AA3819" s="122">
        <v>1.0070715500000001E-5</v>
      </c>
      <c r="AB3819" s="122">
        <v>3.3922040499999999E-5</v>
      </c>
      <c r="AC3819" s="122">
        <v>6.4416783000000003E-5</v>
      </c>
      <c r="AD3819" s="122">
        <v>7.8853108499999999E-5</v>
      </c>
      <c r="AE3819" s="122">
        <v>9.8048727999999999E-5</v>
      </c>
      <c r="AF3819" s="122">
        <v>2.3906598699999999E-4</v>
      </c>
      <c r="AG3819" s="122">
        <v>1.16832776E-4</v>
      </c>
      <c r="AH3819" s="122">
        <v>2.0897844350000001E-4</v>
      </c>
      <c r="AI3819" s="122">
        <v>3.9220304750000001E-4</v>
      </c>
      <c r="AJ3819" s="122">
        <v>3.6140103749999998E-4</v>
      </c>
      <c r="AK3819" s="122">
        <v>4.0014557450000001E-4</v>
      </c>
      <c r="AL3819" s="122">
        <v>0</v>
      </c>
    </row>
    <row r="3820" spans="1:38" hidden="1" x14ac:dyDescent="0.25">
      <c r="A3820" s="122" t="s">
        <v>2021</v>
      </c>
      <c r="B3820" s="122">
        <v>1</v>
      </c>
      <c r="C3820" s="122" t="s">
        <v>2213</v>
      </c>
      <c r="D3820" s="122" t="s">
        <v>2093</v>
      </c>
      <c r="E3820" s="122">
        <v>70</v>
      </c>
      <c r="F3820" s="122">
        <v>0</v>
      </c>
      <c r="G3820" s="122">
        <v>0</v>
      </c>
      <c r="H3820" s="122">
        <v>0</v>
      </c>
      <c r="I3820" s="122">
        <v>0</v>
      </c>
      <c r="J3820" s="122">
        <v>0</v>
      </c>
      <c r="K3820" s="122">
        <v>0</v>
      </c>
      <c r="L3820" s="122">
        <v>0</v>
      </c>
      <c r="M3820" s="122">
        <v>0</v>
      </c>
      <c r="N3820" s="122">
        <v>0</v>
      </c>
      <c r="O3820" s="122">
        <v>0</v>
      </c>
      <c r="P3820" s="122">
        <v>0</v>
      </c>
      <c r="Q3820" s="122">
        <v>0</v>
      </c>
      <c r="R3820" s="122">
        <v>0</v>
      </c>
      <c r="S3820" s="122">
        <v>0</v>
      </c>
      <c r="T3820" s="122">
        <v>0</v>
      </c>
      <c r="U3820" s="122">
        <v>0</v>
      </c>
      <c r="V3820" s="122">
        <v>0</v>
      </c>
      <c r="W3820" s="122">
        <v>0</v>
      </c>
      <c r="X3820" s="122">
        <v>0</v>
      </c>
      <c r="Y3820" s="122">
        <v>0</v>
      </c>
      <c r="Z3820" s="122">
        <v>0</v>
      </c>
      <c r="AA3820" s="122">
        <v>0</v>
      </c>
      <c r="AB3820" s="122">
        <v>0</v>
      </c>
      <c r="AC3820" s="122">
        <v>0</v>
      </c>
      <c r="AD3820" s="122">
        <v>0</v>
      </c>
      <c r="AE3820" s="122">
        <v>0</v>
      </c>
      <c r="AF3820" s="122">
        <v>0</v>
      </c>
      <c r="AG3820" s="122">
        <v>0</v>
      </c>
      <c r="AH3820" s="122">
        <v>0</v>
      </c>
      <c r="AI3820" s="122">
        <v>0</v>
      </c>
      <c r="AJ3820" s="122">
        <v>0</v>
      </c>
      <c r="AK3820" s="122">
        <v>0</v>
      </c>
      <c r="AL3820" s="122">
        <v>0</v>
      </c>
    </row>
    <row r="3821" spans="1:38" hidden="1" x14ac:dyDescent="0.25">
      <c r="A3821" s="122" t="s">
        <v>2021</v>
      </c>
      <c r="B3821" s="122">
        <v>1</v>
      </c>
      <c r="C3821" s="122" t="s">
        <v>2213</v>
      </c>
      <c r="D3821" s="122" t="s">
        <v>2094</v>
      </c>
      <c r="E3821" s="122">
        <v>70</v>
      </c>
      <c r="F3821" s="122">
        <v>8.3160762999999997E-5</v>
      </c>
      <c r="G3821" s="122">
        <v>8.3160762999999997E-5</v>
      </c>
      <c r="H3821" s="122">
        <v>8.3160762999999997E-5</v>
      </c>
      <c r="I3821" s="122">
        <v>1.039509405E-4</v>
      </c>
      <c r="J3821" s="122">
        <v>1.143460425E-4</v>
      </c>
      <c r="K3821" s="122">
        <v>1.3966533499999999E-4</v>
      </c>
      <c r="L3821" s="122">
        <v>1.4954980850000001E-4</v>
      </c>
      <c r="M3821" s="122">
        <v>1.839446885E-4</v>
      </c>
      <c r="N3821" s="122">
        <v>1.660035525E-4</v>
      </c>
      <c r="O3821" s="122">
        <v>1.9245354699999999E-4</v>
      </c>
      <c r="P3821" s="122">
        <v>2.2706872149999999E-4</v>
      </c>
      <c r="Q3821" s="122">
        <v>1.6373279400000001E-4</v>
      </c>
      <c r="R3821" s="122">
        <v>1.6317899699999999E-4</v>
      </c>
      <c r="S3821" s="122">
        <v>2.0599830650000001E-4</v>
      </c>
      <c r="T3821" s="122">
        <v>2.4146426349999999E-4</v>
      </c>
      <c r="U3821" s="122">
        <v>2.8358063399999998E-4</v>
      </c>
      <c r="V3821" s="122">
        <v>3.6265454050000002E-4</v>
      </c>
      <c r="W3821" s="122">
        <v>4.5249449599999998E-4</v>
      </c>
      <c r="X3821" s="122">
        <v>4.0825701249999998E-4</v>
      </c>
      <c r="Y3821" s="122">
        <v>3.0353460400000002E-4</v>
      </c>
      <c r="Z3821" s="122">
        <v>3.4184067200000002E-4</v>
      </c>
      <c r="AA3821" s="122">
        <v>5.4981047250000003E-4</v>
      </c>
      <c r="AB3821" s="122">
        <v>3.0986561299999998E-4</v>
      </c>
      <c r="AC3821" s="122">
        <v>1.3773324650000001E-4</v>
      </c>
      <c r="AD3821" s="122">
        <v>1.4355797300000001E-4</v>
      </c>
      <c r="AE3821" s="122">
        <v>1.2636588600000001E-4</v>
      </c>
      <c r="AF3821" s="122">
        <v>1.9504461100000001E-4</v>
      </c>
      <c r="AG3821" s="122">
        <v>1.5500989500000001E-4</v>
      </c>
      <c r="AH3821" s="122">
        <v>4.916545E-7</v>
      </c>
      <c r="AI3821" s="122">
        <v>4.9443700000000005E-7</v>
      </c>
      <c r="AJ3821" s="122">
        <v>5.7430799999999996E-7</v>
      </c>
      <c r="AK3821" s="122">
        <v>6.3252850000000002E-7</v>
      </c>
      <c r="AL3821" s="122">
        <v>0</v>
      </c>
    </row>
    <row r="3822" spans="1:38" hidden="1" x14ac:dyDescent="0.25">
      <c r="A3822" s="122" t="s">
        <v>2021</v>
      </c>
      <c r="B3822" s="122">
        <v>1</v>
      </c>
      <c r="C3822" s="122" t="s">
        <v>2213</v>
      </c>
      <c r="D3822" s="122" t="s">
        <v>2095</v>
      </c>
      <c r="E3822" s="122">
        <v>70</v>
      </c>
      <c r="F3822" s="122">
        <v>0</v>
      </c>
      <c r="G3822" s="122">
        <v>0</v>
      </c>
      <c r="H3822" s="122">
        <v>0</v>
      </c>
      <c r="I3822" s="122">
        <v>0</v>
      </c>
      <c r="J3822" s="122">
        <v>0</v>
      </c>
      <c r="K3822" s="122">
        <v>0</v>
      </c>
      <c r="L3822" s="122">
        <v>0</v>
      </c>
      <c r="M3822" s="122">
        <v>0</v>
      </c>
      <c r="N3822" s="122">
        <v>0</v>
      </c>
      <c r="O3822" s="122">
        <v>0</v>
      </c>
      <c r="P3822" s="122">
        <v>0</v>
      </c>
      <c r="Q3822" s="122">
        <v>0</v>
      </c>
      <c r="R3822" s="122">
        <v>0</v>
      </c>
      <c r="S3822" s="122">
        <v>0</v>
      </c>
      <c r="T3822" s="122">
        <v>0</v>
      </c>
      <c r="U3822" s="122">
        <v>0</v>
      </c>
      <c r="V3822" s="122">
        <v>0</v>
      </c>
      <c r="W3822" s="122">
        <v>0</v>
      </c>
      <c r="X3822" s="122">
        <v>0</v>
      </c>
      <c r="Y3822" s="122">
        <v>0</v>
      </c>
      <c r="Z3822" s="122">
        <v>0</v>
      </c>
      <c r="AA3822" s="122">
        <v>0</v>
      </c>
      <c r="AB3822" s="122">
        <v>0</v>
      </c>
      <c r="AC3822" s="122">
        <v>0</v>
      </c>
      <c r="AD3822" s="122">
        <v>0</v>
      </c>
      <c r="AE3822" s="122">
        <v>0</v>
      </c>
      <c r="AF3822" s="122">
        <v>0</v>
      </c>
      <c r="AG3822" s="122">
        <v>0</v>
      </c>
      <c r="AH3822" s="122">
        <v>0</v>
      </c>
      <c r="AI3822" s="122">
        <v>0</v>
      </c>
      <c r="AJ3822" s="122">
        <v>0</v>
      </c>
      <c r="AK3822" s="122">
        <v>0</v>
      </c>
      <c r="AL3822" s="122">
        <v>0</v>
      </c>
    </row>
    <row r="3823" spans="1:38" hidden="1" x14ac:dyDescent="0.25">
      <c r="A3823" s="122" t="s">
        <v>2021</v>
      </c>
      <c r="B3823" s="122">
        <v>1</v>
      </c>
      <c r="C3823" s="122" t="s">
        <v>2213</v>
      </c>
      <c r="D3823" s="122" t="s">
        <v>2096</v>
      </c>
      <c r="E3823" s="122">
        <v>70</v>
      </c>
      <c r="F3823" s="122">
        <v>0</v>
      </c>
      <c r="G3823" s="122">
        <v>0</v>
      </c>
      <c r="H3823" s="122">
        <v>0</v>
      </c>
      <c r="I3823" s="122">
        <v>0</v>
      </c>
      <c r="J3823" s="122">
        <v>0</v>
      </c>
      <c r="K3823" s="122">
        <v>0</v>
      </c>
      <c r="L3823" s="122">
        <v>0</v>
      </c>
      <c r="M3823" s="122">
        <v>0</v>
      </c>
      <c r="N3823" s="122">
        <v>0</v>
      </c>
      <c r="O3823" s="122">
        <v>0</v>
      </c>
      <c r="P3823" s="122">
        <v>0</v>
      </c>
      <c r="Q3823" s="122">
        <v>0</v>
      </c>
      <c r="R3823" s="122">
        <v>0</v>
      </c>
      <c r="S3823" s="122">
        <v>0</v>
      </c>
      <c r="T3823" s="122">
        <v>0</v>
      </c>
      <c r="U3823" s="122">
        <v>0</v>
      </c>
      <c r="V3823" s="122">
        <v>0</v>
      </c>
      <c r="W3823" s="122">
        <v>0</v>
      </c>
      <c r="X3823" s="122">
        <v>0</v>
      </c>
      <c r="Y3823" s="122">
        <v>0</v>
      </c>
      <c r="Z3823" s="122">
        <v>0</v>
      </c>
      <c r="AA3823" s="122">
        <v>0</v>
      </c>
      <c r="AB3823" s="122">
        <v>0</v>
      </c>
      <c r="AC3823" s="122">
        <v>0</v>
      </c>
      <c r="AD3823" s="122">
        <v>0</v>
      </c>
      <c r="AE3823" s="122">
        <v>0</v>
      </c>
      <c r="AF3823" s="122">
        <v>0</v>
      </c>
      <c r="AG3823" s="122">
        <v>0</v>
      </c>
      <c r="AH3823" s="122">
        <v>0</v>
      </c>
      <c r="AI3823" s="122">
        <v>0</v>
      </c>
      <c r="AJ3823" s="122">
        <v>0</v>
      </c>
      <c r="AK3823" s="122">
        <v>0</v>
      </c>
      <c r="AL3823" s="122">
        <v>0</v>
      </c>
    </row>
    <row r="3824" spans="1:38" hidden="1" x14ac:dyDescent="0.25">
      <c r="A3824" s="122" t="s">
        <v>2021</v>
      </c>
      <c r="B3824" s="122">
        <v>1</v>
      </c>
      <c r="C3824" s="122" t="s">
        <v>2213</v>
      </c>
      <c r="D3824" s="122" t="s">
        <v>2097</v>
      </c>
      <c r="E3824" s="122">
        <v>70</v>
      </c>
      <c r="F3824" s="122">
        <v>0</v>
      </c>
      <c r="G3824" s="122">
        <v>0</v>
      </c>
      <c r="H3824" s="122">
        <v>0</v>
      </c>
      <c r="I3824" s="122">
        <v>0</v>
      </c>
      <c r="J3824" s="122">
        <v>0</v>
      </c>
      <c r="K3824" s="122">
        <v>0</v>
      </c>
      <c r="L3824" s="122">
        <v>0</v>
      </c>
      <c r="M3824" s="122">
        <v>0</v>
      </c>
      <c r="N3824" s="122">
        <v>0</v>
      </c>
      <c r="O3824" s="122">
        <v>0</v>
      </c>
      <c r="P3824" s="122">
        <v>0</v>
      </c>
      <c r="Q3824" s="122">
        <v>0</v>
      </c>
      <c r="R3824" s="122">
        <v>0</v>
      </c>
      <c r="S3824" s="122">
        <v>0</v>
      </c>
      <c r="T3824" s="122">
        <v>0</v>
      </c>
      <c r="U3824" s="122">
        <v>0</v>
      </c>
      <c r="V3824" s="122">
        <v>0</v>
      </c>
      <c r="W3824" s="122">
        <v>0</v>
      </c>
      <c r="X3824" s="122">
        <v>0</v>
      </c>
      <c r="Y3824" s="122">
        <v>0</v>
      </c>
      <c r="Z3824" s="122">
        <v>0</v>
      </c>
      <c r="AA3824" s="122">
        <v>0</v>
      </c>
      <c r="AB3824" s="122">
        <v>0</v>
      </c>
      <c r="AC3824" s="122">
        <v>0</v>
      </c>
      <c r="AD3824" s="122">
        <v>0</v>
      </c>
      <c r="AE3824" s="122">
        <v>0</v>
      </c>
      <c r="AF3824" s="122">
        <v>0</v>
      </c>
      <c r="AG3824" s="122">
        <v>0</v>
      </c>
      <c r="AH3824" s="122">
        <v>0</v>
      </c>
      <c r="AI3824" s="122">
        <v>0</v>
      </c>
      <c r="AJ3824" s="122">
        <v>0</v>
      </c>
      <c r="AK3824" s="122">
        <v>0</v>
      </c>
      <c r="AL3824" s="122">
        <v>0</v>
      </c>
    </row>
    <row r="3825" spans="1:38" hidden="1" x14ac:dyDescent="0.25">
      <c r="A3825" s="122" t="s">
        <v>2021</v>
      </c>
      <c r="B3825" s="122">
        <v>1</v>
      </c>
      <c r="C3825" s="122" t="s">
        <v>2213</v>
      </c>
      <c r="D3825" s="122" t="s">
        <v>2098</v>
      </c>
      <c r="E3825" s="122">
        <v>70</v>
      </c>
      <c r="F3825" s="122">
        <v>7.5452596699999996E-4</v>
      </c>
      <c r="G3825" s="122">
        <v>7.5452596699999996E-4</v>
      </c>
      <c r="H3825" s="122">
        <v>7.5452596699999996E-4</v>
      </c>
      <c r="I3825" s="122">
        <v>9.4315747199999998E-4</v>
      </c>
      <c r="J3825" s="122">
        <v>1.0374732245000001E-3</v>
      </c>
      <c r="K3825" s="122">
        <v>1.2671978554999999E-3</v>
      </c>
      <c r="L3825" s="122">
        <v>1.3568806129999999E-3</v>
      </c>
      <c r="M3825" s="122">
        <v>1.6689488794999999E-3</v>
      </c>
      <c r="N3825" s="122">
        <v>1.5061671705000001E-3</v>
      </c>
      <c r="O3825" s="122">
        <v>1.7461505344999999E-3</v>
      </c>
      <c r="P3825" s="122">
        <v>2.0602176430000001E-3</v>
      </c>
      <c r="Q3825" s="122">
        <v>1.4855642685E-3</v>
      </c>
      <c r="R3825" s="122">
        <v>1.480539577E-3</v>
      </c>
      <c r="S3825" s="122">
        <v>1.8690435954999999E-3</v>
      </c>
      <c r="T3825" s="122">
        <v>2.1908298624999998E-3</v>
      </c>
      <c r="U3825" s="122">
        <v>2.5729560995000002E-3</v>
      </c>
      <c r="V3825" s="122">
        <v>3.3040959490000001E-3</v>
      </c>
      <c r="W3825" s="122">
        <v>4.1443291434999996E-3</v>
      </c>
      <c r="X3825" s="122">
        <v>3.8171352865000001E-3</v>
      </c>
      <c r="Y3825" s="122">
        <v>3.0849452950000001E-3</v>
      </c>
      <c r="Z3825" s="122">
        <v>3.40806589E-3</v>
      </c>
      <c r="AA3825" s="122">
        <v>5.7852530540000004E-3</v>
      </c>
      <c r="AB3825" s="122">
        <v>4.0152246415000002E-3</v>
      </c>
      <c r="AC3825" s="122">
        <v>3.3375165829999998E-3</v>
      </c>
      <c r="AD3825" s="122">
        <v>4.5941494980000002E-3</v>
      </c>
      <c r="AE3825" s="122">
        <v>2.1749491280000002E-3</v>
      </c>
      <c r="AF3825" s="122">
        <v>1.988781593E-3</v>
      </c>
      <c r="AG3825" s="122">
        <v>1.9808400464999998E-3</v>
      </c>
      <c r="AH3825" s="122">
        <v>1.8351041179999999E-3</v>
      </c>
      <c r="AI3825" s="122">
        <v>1.6990136065E-3</v>
      </c>
      <c r="AJ3825" s="122">
        <v>1.4743333565000001E-3</v>
      </c>
      <c r="AK3825" s="122">
        <v>2.0468743895000001E-3</v>
      </c>
      <c r="AL3825" s="122">
        <v>0</v>
      </c>
    </row>
    <row r="3826" spans="1:38" hidden="1" x14ac:dyDescent="0.25">
      <c r="A3826" s="122" t="s">
        <v>2021</v>
      </c>
      <c r="B3826" s="122">
        <v>1</v>
      </c>
      <c r="C3826" s="122" t="s">
        <v>2213</v>
      </c>
      <c r="D3826" s="122" t="s">
        <v>2099</v>
      </c>
      <c r="E3826" s="122">
        <v>70</v>
      </c>
      <c r="F3826" s="122">
        <v>0</v>
      </c>
      <c r="G3826" s="122">
        <v>0</v>
      </c>
      <c r="H3826" s="122">
        <v>0</v>
      </c>
      <c r="I3826" s="122">
        <v>0</v>
      </c>
      <c r="J3826" s="122">
        <v>0</v>
      </c>
      <c r="K3826" s="122">
        <v>0</v>
      </c>
      <c r="L3826" s="122">
        <v>0</v>
      </c>
      <c r="M3826" s="122">
        <v>0</v>
      </c>
      <c r="N3826" s="122">
        <v>0</v>
      </c>
      <c r="O3826" s="122">
        <v>0</v>
      </c>
      <c r="P3826" s="122">
        <v>0</v>
      </c>
      <c r="Q3826" s="122">
        <v>0</v>
      </c>
      <c r="R3826" s="122">
        <v>2.2823787499999999E-5</v>
      </c>
      <c r="S3826" s="122">
        <v>4.5647574999999998E-5</v>
      </c>
      <c r="T3826" s="122">
        <v>4.5647574999999998E-5</v>
      </c>
      <c r="U3826" s="122">
        <v>5.70594555E-5</v>
      </c>
      <c r="V3826" s="122">
        <v>9.1295149999999996E-5</v>
      </c>
      <c r="W3826" s="122">
        <v>9.8142299500000006E-5</v>
      </c>
      <c r="X3826" s="122">
        <v>9.8142273000000003E-5</v>
      </c>
      <c r="Y3826" s="122">
        <v>9.8142273000000003E-5</v>
      </c>
      <c r="Z3826" s="122">
        <v>9.4761032000000004E-5</v>
      </c>
      <c r="AA3826" s="122">
        <v>1.91388194E-4</v>
      </c>
      <c r="AB3826" s="122">
        <v>2.0086088399999999E-4</v>
      </c>
      <c r="AC3826" s="122">
        <v>1.547027865E-4</v>
      </c>
      <c r="AD3826" s="122">
        <v>1.20041926E-4</v>
      </c>
      <c r="AE3826" s="122">
        <v>1.2912297250000001E-4</v>
      </c>
      <c r="AF3826" s="122">
        <v>1.3200826599999999E-4</v>
      </c>
      <c r="AG3826" s="122">
        <v>1.5847416050000001E-4</v>
      </c>
      <c r="AH3826" s="122">
        <v>1.5396272099999999E-4</v>
      </c>
      <c r="AI3826" s="122">
        <v>1.549108115E-4</v>
      </c>
      <c r="AJ3826" s="122">
        <v>9.3678639499999999E-5</v>
      </c>
      <c r="AK3826" s="122">
        <v>1.01489382E-4</v>
      </c>
      <c r="AL3826" s="122">
        <v>0</v>
      </c>
    </row>
    <row r="3827" spans="1:38" hidden="1" x14ac:dyDescent="0.25">
      <c r="A3827" s="122" t="s">
        <v>2021</v>
      </c>
      <c r="B3827" s="122">
        <v>1</v>
      </c>
      <c r="C3827" s="122" t="s">
        <v>2213</v>
      </c>
      <c r="D3827" s="122" t="s">
        <v>2100</v>
      </c>
      <c r="E3827" s="122">
        <v>70</v>
      </c>
      <c r="F3827" s="122">
        <v>8.2177915099999996E-4</v>
      </c>
      <c r="G3827" s="122">
        <v>8.2177915099999996E-4</v>
      </c>
      <c r="H3827" s="122">
        <v>8.2177915099999996E-4</v>
      </c>
      <c r="I3827" s="122">
        <v>1.0272239255000001E-3</v>
      </c>
      <c r="J3827" s="122">
        <v>1.1299463259999999E-3</v>
      </c>
      <c r="K3827" s="122">
        <v>1.3801470035E-3</v>
      </c>
      <c r="L3827" s="122">
        <v>1.4778234595E-3</v>
      </c>
      <c r="M3827" s="122">
        <v>1.8177073185E-3</v>
      </c>
      <c r="N3827" s="122">
        <v>1.6404163825E-3</v>
      </c>
      <c r="O3827" s="122">
        <v>1.9017901754999999E-3</v>
      </c>
      <c r="P3827" s="122">
        <v>2.2438510095E-3</v>
      </c>
      <c r="Q3827" s="122">
        <v>1.617977057E-3</v>
      </c>
      <c r="R3827" s="122">
        <v>1.6125045155E-3</v>
      </c>
      <c r="S3827" s="122">
        <v>2.0356370644999998E-3</v>
      </c>
      <c r="T3827" s="122">
        <v>2.3861051295E-3</v>
      </c>
      <c r="U3827" s="122">
        <v>2.8022913925000001E-3</v>
      </c>
      <c r="V3827" s="122">
        <v>3.5836850735E-3</v>
      </c>
      <c r="W3827" s="122">
        <v>4.4714668204999999E-3</v>
      </c>
      <c r="X3827" s="122">
        <v>4.0343202234999999E-3</v>
      </c>
      <c r="Y3827" s="122">
        <v>2.9994727250000001E-3</v>
      </c>
      <c r="Z3827" s="122">
        <v>3.6490808459999999E-3</v>
      </c>
      <c r="AA3827" s="122">
        <v>2.7999539600000001E-3</v>
      </c>
      <c r="AB3827" s="122">
        <v>3.597481E-3</v>
      </c>
      <c r="AC3827" s="122">
        <v>3.9784184999999998E-3</v>
      </c>
      <c r="AD3827" s="122">
        <v>3.7841469999999999E-3</v>
      </c>
      <c r="AE3827" s="122">
        <v>4.1818324999999996E-3</v>
      </c>
      <c r="AF3827" s="122">
        <v>3.4964365000000001E-3</v>
      </c>
      <c r="AG3827" s="122">
        <v>3.685196E-3</v>
      </c>
      <c r="AH3827" s="122">
        <v>3.6293605E-3</v>
      </c>
      <c r="AI3827" s="122">
        <v>3.7556594999999999E-3</v>
      </c>
      <c r="AJ3827" s="122">
        <v>3.2513115E-3</v>
      </c>
      <c r="AK3827" s="122">
        <v>3.6133545000000002E-3</v>
      </c>
      <c r="AL3827" s="122">
        <v>0</v>
      </c>
    </row>
    <row r="3828" spans="1:38" hidden="1" x14ac:dyDescent="0.25">
      <c r="A3828" s="122" t="s">
        <v>2021</v>
      </c>
      <c r="B3828" s="122">
        <v>1</v>
      </c>
      <c r="C3828" s="122" t="s">
        <v>2213</v>
      </c>
      <c r="D3828" s="122" t="s">
        <v>2171</v>
      </c>
      <c r="E3828" s="122">
        <v>70</v>
      </c>
      <c r="F3828" s="122">
        <v>0</v>
      </c>
      <c r="G3828" s="122">
        <v>0</v>
      </c>
      <c r="H3828" s="122">
        <v>0</v>
      </c>
      <c r="I3828" s="122">
        <v>0</v>
      </c>
      <c r="J3828" s="122">
        <v>0</v>
      </c>
      <c r="K3828" s="122">
        <v>0</v>
      </c>
      <c r="L3828" s="122">
        <v>0</v>
      </c>
      <c r="M3828" s="122">
        <v>0</v>
      </c>
      <c r="N3828" s="122">
        <v>0</v>
      </c>
      <c r="O3828" s="122">
        <v>0</v>
      </c>
      <c r="P3828" s="122">
        <v>0</v>
      </c>
      <c r="Q3828" s="122">
        <v>0</v>
      </c>
      <c r="R3828" s="122">
        <v>0</v>
      </c>
      <c r="S3828" s="122">
        <v>0</v>
      </c>
      <c r="T3828" s="122">
        <v>0</v>
      </c>
      <c r="U3828" s="122">
        <v>0</v>
      </c>
      <c r="V3828" s="122">
        <v>0</v>
      </c>
      <c r="W3828" s="122">
        <v>0</v>
      </c>
      <c r="X3828" s="122">
        <v>0</v>
      </c>
      <c r="Y3828" s="122">
        <v>0</v>
      </c>
      <c r="Z3828" s="122">
        <v>0</v>
      </c>
      <c r="AA3828" s="122">
        <v>0</v>
      </c>
      <c r="AB3828" s="122">
        <v>0</v>
      </c>
      <c r="AC3828" s="122">
        <v>0</v>
      </c>
      <c r="AD3828" s="122">
        <v>0</v>
      </c>
      <c r="AE3828" s="122">
        <v>0</v>
      </c>
      <c r="AF3828" s="122">
        <v>0</v>
      </c>
      <c r="AG3828" s="122">
        <v>0</v>
      </c>
      <c r="AH3828" s="122">
        <v>0</v>
      </c>
      <c r="AI3828" s="122">
        <v>0</v>
      </c>
      <c r="AJ3828" s="122">
        <v>0</v>
      </c>
      <c r="AK3828" s="122">
        <v>0</v>
      </c>
      <c r="AL3828" s="122">
        <v>0</v>
      </c>
    </row>
    <row r="3829" spans="1:38" hidden="1" x14ac:dyDescent="0.25">
      <c r="A3829" s="122" t="s">
        <v>2021</v>
      </c>
      <c r="B3829" s="122">
        <v>1</v>
      </c>
      <c r="C3829" s="122" t="s">
        <v>2213</v>
      </c>
      <c r="D3829" s="122" t="s">
        <v>2101</v>
      </c>
      <c r="E3829" s="122">
        <v>70</v>
      </c>
      <c r="F3829" s="122">
        <v>0</v>
      </c>
      <c r="G3829" s="122">
        <v>0</v>
      </c>
      <c r="H3829" s="122">
        <v>0</v>
      </c>
      <c r="I3829" s="122">
        <v>0</v>
      </c>
      <c r="J3829" s="122">
        <v>0</v>
      </c>
      <c r="K3829" s="122">
        <v>0</v>
      </c>
      <c r="L3829" s="122">
        <v>0</v>
      </c>
      <c r="M3829" s="122">
        <v>0</v>
      </c>
      <c r="N3829" s="122">
        <v>0</v>
      </c>
      <c r="O3829" s="122">
        <v>0</v>
      </c>
      <c r="P3829" s="122">
        <v>0</v>
      </c>
      <c r="Q3829" s="122">
        <v>0</v>
      </c>
      <c r="R3829" s="122">
        <v>0</v>
      </c>
      <c r="S3829" s="122">
        <v>0</v>
      </c>
      <c r="T3829" s="122">
        <v>0</v>
      </c>
      <c r="U3829" s="122">
        <v>0</v>
      </c>
      <c r="V3829" s="122">
        <v>0</v>
      </c>
      <c r="W3829" s="122">
        <v>0</v>
      </c>
      <c r="X3829" s="122">
        <v>0</v>
      </c>
      <c r="Y3829" s="122">
        <v>0</v>
      </c>
      <c r="Z3829" s="122">
        <v>0</v>
      </c>
      <c r="AA3829" s="122">
        <v>0</v>
      </c>
      <c r="AB3829" s="122">
        <v>0</v>
      </c>
      <c r="AC3829" s="122">
        <v>0</v>
      </c>
      <c r="AD3829" s="122">
        <v>0</v>
      </c>
      <c r="AE3829" s="122">
        <v>0</v>
      </c>
      <c r="AF3829" s="122">
        <v>0</v>
      </c>
      <c r="AG3829" s="122">
        <v>0</v>
      </c>
      <c r="AH3829" s="122">
        <v>0</v>
      </c>
      <c r="AI3829" s="122">
        <v>0</v>
      </c>
      <c r="AJ3829" s="122">
        <v>0</v>
      </c>
      <c r="AK3829" s="122">
        <v>0</v>
      </c>
      <c r="AL3829" s="122">
        <v>0</v>
      </c>
    </row>
    <row r="3830" spans="1:38" hidden="1" x14ac:dyDescent="0.25">
      <c r="A3830" s="122" t="s">
        <v>2021</v>
      </c>
      <c r="B3830" s="122">
        <v>1</v>
      </c>
      <c r="C3830" s="122" t="s">
        <v>2213</v>
      </c>
      <c r="D3830" s="122" t="s">
        <v>2102</v>
      </c>
      <c r="E3830" s="122">
        <v>70</v>
      </c>
      <c r="F3830" s="122">
        <v>4.3245334100000001E-4</v>
      </c>
      <c r="G3830" s="122">
        <v>4.3245334100000001E-4</v>
      </c>
      <c r="H3830" s="122">
        <v>4.3245334100000001E-4</v>
      </c>
      <c r="I3830" s="122">
        <v>5.4056668949999998E-4</v>
      </c>
      <c r="J3830" s="122">
        <v>5.9462335049999997E-4</v>
      </c>
      <c r="K3830" s="122">
        <v>7.2628905099999998E-4</v>
      </c>
      <c r="L3830" s="122">
        <v>7.7769033250000002E-4</v>
      </c>
      <c r="M3830" s="122">
        <v>9.5655094300000005E-4</v>
      </c>
      <c r="N3830" s="122">
        <v>8.6325329400000004E-4</v>
      </c>
      <c r="O3830" s="122">
        <v>1.0007987350000001E-3</v>
      </c>
      <c r="P3830" s="122">
        <v>1.180804967E-3</v>
      </c>
      <c r="Q3830" s="122">
        <v>8.5144481450000003E-4</v>
      </c>
      <c r="R3830" s="122">
        <v>8.4856495349999999E-4</v>
      </c>
      <c r="S3830" s="122">
        <v>1.0712343835000001E-3</v>
      </c>
      <c r="T3830" s="122">
        <v>1.2556648170000001E-3</v>
      </c>
      <c r="U3830" s="122">
        <v>1.4746788104999999E-3</v>
      </c>
      <c r="V3830" s="122">
        <v>1.885879708E-3</v>
      </c>
      <c r="W3830" s="122">
        <v>2.3530662810000002E-3</v>
      </c>
      <c r="X3830" s="122">
        <v>2.123022113E-3</v>
      </c>
      <c r="Y3830" s="122">
        <v>1.5784435884999999E-3</v>
      </c>
      <c r="Z3830" s="122">
        <v>1.777643214E-3</v>
      </c>
      <c r="AA3830" s="122">
        <v>2.579015987E-3</v>
      </c>
      <c r="AB3830" s="122">
        <v>2.2219323295E-3</v>
      </c>
      <c r="AC3830" s="122">
        <v>2.3340391750000002E-3</v>
      </c>
      <c r="AD3830" s="122">
        <v>2.7188815295000001E-3</v>
      </c>
      <c r="AE3830" s="122">
        <v>2.3692136850000001E-3</v>
      </c>
      <c r="AF3830" s="122">
        <v>2.3482112159999998E-3</v>
      </c>
      <c r="AG3830" s="122">
        <v>2.3229592335E-3</v>
      </c>
      <c r="AH3830" s="122">
        <v>1.9992411960000002E-3</v>
      </c>
      <c r="AI3830" s="122">
        <v>1.102387545E-3</v>
      </c>
      <c r="AJ3830" s="122">
        <v>1.1792314235E-3</v>
      </c>
      <c r="AK3830" s="122">
        <v>1.3460389330000001E-3</v>
      </c>
      <c r="AL3830" s="122">
        <v>0</v>
      </c>
    </row>
    <row r="3831" spans="1:38" hidden="1" x14ac:dyDescent="0.25">
      <c r="A3831" s="122" t="s">
        <v>2021</v>
      </c>
      <c r="B3831" s="122">
        <v>1</v>
      </c>
      <c r="C3831" s="122" t="s">
        <v>2213</v>
      </c>
      <c r="D3831" s="122" t="s">
        <v>2103</v>
      </c>
      <c r="E3831" s="122">
        <v>70</v>
      </c>
      <c r="F3831" s="122">
        <v>6.5152634999999999E-5</v>
      </c>
      <c r="G3831" s="122">
        <v>6.5152634999999999E-5</v>
      </c>
      <c r="H3831" s="122">
        <v>6.5152634999999999E-5</v>
      </c>
      <c r="I3831" s="122">
        <v>8.1440780500000005E-5</v>
      </c>
      <c r="J3831" s="122">
        <v>8.9584866499999995E-5</v>
      </c>
      <c r="K3831" s="122">
        <v>1.094213885E-4</v>
      </c>
      <c r="L3831" s="122">
        <v>1.1716540400000001E-4</v>
      </c>
      <c r="M3831" s="122">
        <v>1.4411222049999999E-4</v>
      </c>
      <c r="N3831" s="122">
        <v>1.3005617E-4</v>
      </c>
      <c r="O3831" s="122">
        <v>1.5077850749999999E-4</v>
      </c>
      <c r="P3831" s="122">
        <v>1.7789791850000001E-4</v>
      </c>
      <c r="Q3831" s="122">
        <v>1.28277119E-4</v>
      </c>
      <c r="R3831" s="122">
        <v>1.278432345E-4</v>
      </c>
      <c r="S3831" s="122">
        <v>1.6139022050000001E-4</v>
      </c>
      <c r="T3831" s="122">
        <v>1.8917615950000001E-4</v>
      </c>
      <c r="U3831" s="122">
        <v>2.2217239599999999E-4</v>
      </c>
      <c r="V3831" s="122">
        <v>2.8412316849999998E-4</v>
      </c>
      <c r="W3831" s="122">
        <v>3.5450865250000001E-4</v>
      </c>
      <c r="X3831" s="122">
        <v>3.1985062749999998E-4</v>
      </c>
      <c r="Y3831" s="122">
        <v>2.378054085E-4</v>
      </c>
      <c r="Z3831" s="122">
        <v>2.6781647299999999E-4</v>
      </c>
      <c r="AA3831" s="122">
        <v>2.6486495599999999E-4</v>
      </c>
      <c r="AB3831" s="122">
        <v>2.9274913049999999E-4</v>
      </c>
      <c r="AC3831" s="122">
        <v>1.6792689599999999E-4</v>
      </c>
      <c r="AD3831" s="122">
        <v>5.4174485299999999E-4</v>
      </c>
      <c r="AE3831" s="122">
        <v>6.4100015250000001E-4</v>
      </c>
      <c r="AF3831" s="122">
        <v>2.29837945E-5</v>
      </c>
      <c r="AG3831" s="122">
        <v>3.9204505449999999E-4</v>
      </c>
      <c r="AH3831" s="122">
        <v>2.2124982500000001E-5</v>
      </c>
      <c r="AI3831" s="122">
        <v>2.2249982999999999E-5</v>
      </c>
      <c r="AJ3831" s="122">
        <v>2.5844283999999999E-5</v>
      </c>
      <c r="AK3831" s="122">
        <v>2.8464286E-5</v>
      </c>
      <c r="AL3831" s="122">
        <v>0</v>
      </c>
    </row>
    <row r="3832" spans="1:38" hidden="1" x14ac:dyDescent="0.25">
      <c r="A3832" s="122" t="s">
        <v>2021</v>
      </c>
      <c r="B3832" s="122">
        <v>1</v>
      </c>
      <c r="C3832" s="122" t="s">
        <v>2213</v>
      </c>
      <c r="D3832" s="122" t="s">
        <v>2137</v>
      </c>
      <c r="E3832" s="122">
        <v>70</v>
      </c>
      <c r="F3832" s="122">
        <v>0</v>
      </c>
      <c r="G3832" s="122">
        <v>0</v>
      </c>
      <c r="H3832" s="122">
        <v>0</v>
      </c>
      <c r="I3832" s="122">
        <v>0</v>
      </c>
      <c r="J3832" s="122">
        <v>0</v>
      </c>
      <c r="K3832" s="122">
        <v>0</v>
      </c>
      <c r="L3832" s="122">
        <v>0</v>
      </c>
      <c r="M3832" s="122">
        <v>0</v>
      </c>
      <c r="N3832" s="122">
        <v>0</v>
      </c>
      <c r="O3832" s="122">
        <v>0</v>
      </c>
      <c r="P3832" s="122">
        <v>0</v>
      </c>
      <c r="Q3832" s="122">
        <v>0</v>
      </c>
      <c r="R3832" s="122">
        <v>0</v>
      </c>
      <c r="S3832" s="122">
        <v>0</v>
      </c>
      <c r="T3832" s="122">
        <v>0</v>
      </c>
      <c r="U3832" s="122">
        <v>0</v>
      </c>
      <c r="V3832" s="122">
        <v>0</v>
      </c>
      <c r="W3832" s="122">
        <v>0</v>
      </c>
      <c r="X3832" s="122">
        <v>0</v>
      </c>
      <c r="Y3832" s="122">
        <v>0</v>
      </c>
      <c r="Z3832" s="122">
        <v>0</v>
      </c>
      <c r="AA3832" s="122">
        <v>0</v>
      </c>
      <c r="AB3832" s="122">
        <v>0</v>
      </c>
      <c r="AC3832" s="122">
        <v>0</v>
      </c>
      <c r="AD3832" s="122">
        <v>0</v>
      </c>
      <c r="AE3832" s="122">
        <v>0</v>
      </c>
      <c r="AF3832" s="122">
        <v>0</v>
      </c>
      <c r="AG3832" s="122">
        <v>0</v>
      </c>
      <c r="AH3832" s="122">
        <v>0</v>
      </c>
      <c r="AI3832" s="122">
        <v>0</v>
      </c>
      <c r="AJ3832" s="122">
        <v>0</v>
      </c>
      <c r="AK3832" s="122">
        <v>0</v>
      </c>
      <c r="AL3832" s="122">
        <v>0</v>
      </c>
    </row>
    <row r="3833" spans="1:38" hidden="1" x14ac:dyDescent="0.25">
      <c r="A3833" s="122" t="s">
        <v>2021</v>
      </c>
      <c r="B3833" s="122">
        <v>1</v>
      </c>
      <c r="C3833" s="122" t="s">
        <v>2213</v>
      </c>
      <c r="D3833" s="122" t="s">
        <v>2104</v>
      </c>
      <c r="E3833" s="122">
        <v>70</v>
      </c>
      <c r="F3833" s="122">
        <v>3.1704335000000001E-6</v>
      </c>
      <c r="G3833" s="122">
        <v>3.1704335000000001E-6</v>
      </c>
      <c r="H3833" s="122">
        <v>3.1704335000000001E-6</v>
      </c>
      <c r="I3833" s="122">
        <v>3.9630485000000002E-6</v>
      </c>
      <c r="J3833" s="122">
        <v>4.3593559999999998E-6</v>
      </c>
      <c r="K3833" s="122">
        <v>5.3246450000000004E-6</v>
      </c>
      <c r="L3833" s="122">
        <v>5.7014750000000003E-6</v>
      </c>
      <c r="M3833" s="122">
        <v>7.0127480000000003E-6</v>
      </c>
      <c r="N3833" s="122">
        <v>6.3287564999999996E-6</v>
      </c>
      <c r="O3833" s="122">
        <v>7.3371609999999998E-6</v>
      </c>
      <c r="P3833" s="122">
        <v>8.6568344999999992E-6</v>
      </c>
      <c r="Q3833" s="122">
        <v>6.2422074999999998E-6</v>
      </c>
      <c r="R3833" s="122">
        <v>6.2210869999999999E-6</v>
      </c>
      <c r="S3833" s="122">
        <v>7.8535399999999997E-6</v>
      </c>
      <c r="T3833" s="122">
        <v>9.2056495000000008E-6</v>
      </c>
      <c r="U3833" s="122">
        <v>1.0811310999999999E-5</v>
      </c>
      <c r="V3833" s="122">
        <v>1.3825951E-5</v>
      </c>
      <c r="W3833" s="122">
        <v>1.7251023000000001E-5</v>
      </c>
      <c r="X3833" s="122">
        <v>1.5564510000000001E-5</v>
      </c>
      <c r="Y3833" s="122">
        <v>1.1572046499999999E-5</v>
      </c>
      <c r="Z3833" s="122">
        <v>1.3032435E-5</v>
      </c>
      <c r="AA3833" s="122">
        <v>1.4466084999999999E-5</v>
      </c>
      <c r="AB3833" s="122">
        <v>1.6263845000000001E-5</v>
      </c>
      <c r="AC3833" s="122">
        <v>9.3292720000000007E-6</v>
      </c>
      <c r="AD3833" s="122">
        <v>2.7892469E-5</v>
      </c>
      <c r="AE3833" s="122">
        <v>2.9421545500000001E-5</v>
      </c>
      <c r="AF3833" s="122">
        <v>3.0645050499999997E-5</v>
      </c>
      <c r="AG3833" s="122">
        <v>3.1593405999999998E-5</v>
      </c>
      <c r="AH3833" s="122">
        <v>2.9499985499999999E-5</v>
      </c>
      <c r="AI3833" s="122">
        <v>2.9666643999999999E-5</v>
      </c>
      <c r="AJ3833" s="122">
        <v>3.44590365E-5</v>
      </c>
      <c r="AK3833" s="122">
        <v>3.7952399000000003E-5</v>
      </c>
      <c r="AL3833" s="122">
        <v>0</v>
      </c>
    </row>
    <row r="3834" spans="1:38" hidden="1" x14ac:dyDescent="0.25">
      <c r="A3834" s="122" t="s">
        <v>2021</v>
      </c>
      <c r="B3834" s="122">
        <v>1</v>
      </c>
      <c r="C3834" s="122" t="s">
        <v>2213</v>
      </c>
      <c r="D3834" s="122" t="s">
        <v>2105</v>
      </c>
      <c r="E3834" s="122">
        <v>70</v>
      </c>
      <c r="F3834" s="122">
        <v>0</v>
      </c>
      <c r="G3834" s="122">
        <v>0</v>
      </c>
      <c r="H3834" s="122">
        <v>0</v>
      </c>
      <c r="I3834" s="122">
        <v>0</v>
      </c>
      <c r="J3834" s="122">
        <v>0</v>
      </c>
      <c r="K3834" s="122">
        <v>0</v>
      </c>
      <c r="L3834" s="122">
        <v>0</v>
      </c>
      <c r="M3834" s="122">
        <v>0</v>
      </c>
      <c r="N3834" s="122">
        <v>0</v>
      </c>
      <c r="O3834" s="122">
        <v>0</v>
      </c>
      <c r="P3834" s="122">
        <v>0</v>
      </c>
      <c r="Q3834" s="122">
        <v>0</v>
      </c>
      <c r="R3834" s="122">
        <v>0</v>
      </c>
      <c r="S3834" s="122">
        <v>0</v>
      </c>
      <c r="T3834" s="122">
        <v>0</v>
      </c>
      <c r="U3834" s="122">
        <v>0</v>
      </c>
      <c r="V3834" s="122">
        <v>0</v>
      </c>
      <c r="W3834" s="122">
        <v>0</v>
      </c>
      <c r="X3834" s="122">
        <v>0</v>
      </c>
      <c r="Y3834" s="122">
        <v>0</v>
      </c>
      <c r="Z3834" s="122">
        <v>0</v>
      </c>
      <c r="AA3834" s="122">
        <v>0</v>
      </c>
      <c r="AB3834" s="122">
        <v>0</v>
      </c>
      <c r="AC3834" s="122">
        <v>0</v>
      </c>
      <c r="AD3834" s="122">
        <v>0</v>
      </c>
      <c r="AE3834" s="122">
        <v>0</v>
      </c>
      <c r="AF3834" s="122">
        <v>0</v>
      </c>
      <c r="AG3834" s="122">
        <v>0</v>
      </c>
      <c r="AH3834" s="122">
        <v>0</v>
      </c>
      <c r="AI3834" s="122">
        <v>0</v>
      </c>
      <c r="AJ3834" s="122">
        <v>0</v>
      </c>
      <c r="AK3834" s="122">
        <v>0</v>
      </c>
      <c r="AL3834" s="122">
        <v>0</v>
      </c>
    </row>
    <row r="3835" spans="1:38" hidden="1" x14ac:dyDescent="0.25">
      <c r="A3835" s="122" t="s">
        <v>2021</v>
      </c>
      <c r="B3835" s="122">
        <v>1</v>
      </c>
      <c r="C3835" s="122" t="s">
        <v>2213</v>
      </c>
      <c r="D3835" s="122" t="s">
        <v>2106</v>
      </c>
      <c r="E3835" s="122">
        <v>70</v>
      </c>
      <c r="F3835" s="122">
        <v>2.6893286499999999E-5</v>
      </c>
      <c r="G3835" s="122">
        <v>2.6893286499999999E-5</v>
      </c>
      <c r="H3835" s="122">
        <v>2.6893286499999999E-5</v>
      </c>
      <c r="I3835" s="122">
        <v>3.3616628000000003E-5</v>
      </c>
      <c r="J3835" s="122">
        <v>3.6978285500000002E-5</v>
      </c>
      <c r="K3835" s="122">
        <v>4.5166281999999999E-5</v>
      </c>
      <c r="L3835" s="122">
        <v>4.8362791499999997E-5</v>
      </c>
      <c r="M3835" s="122">
        <v>5.9485742499999998E-5</v>
      </c>
      <c r="N3835" s="122">
        <v>5.3683753000000001E-5</v>
      </c>
      <c r="O3835" s="122">
        <v>6.2237396499999995E-5</v>
      </c>
      <c r="P3835" s="122">
        <v>7.3431579499999997E-5</v>
      </c>
      <c r="Q3835" s="122">
        <v>5.29494115E-5</v>
      </c>
      <c r="R3835" s="122">
        <v>5.2770324500000002E-5</v>
      </c>
      <c r="S3835" s="122">
        <v>6.6617634500000002E-5</v>
      </c>
      <c r="T3835" s="122">
        <v>7.8086940499999993E-5</v>
      </c>
      <c r="U3835" s="122">
        <v>9.1706933500000003E-5</v>
      </c>
      <c r="V3835" s="122">
        <v>1.172785855E-4</v>
      </c>
      <c r="W3835" s="122">
        <v>1.4633186050000001E-4</v>
      </c>
      <c r="X3835" s="122">
        <v>1.320259415E-4</v>
      </c>
      <c r="Y3835" s="122">
        <v>9.8159815999999999E-5</v>
      </c>
      <c r="Z3835" s="122">
        <v>1.10547612E-4</v>
      </c>
      <c r="AA3835" s="122">
        <v>9.6448043199999999E-4</v>
      </c>
      <c r="AB3835" s="122">
        <v>6.2206722749999998E-4</v>
      </c>
      <c r="AC3835" s="122">
        <v>7.6682429900000004E-4</v>
      </c>
      <c r="AD3835" s="122">
        <v>8.7746887450000004E-4</v>
      </c>
      <c r="AE3835" s="122">
        <v>1.074299188E-3</v>
      </c>
      <c r="AF3835" s="122">
        <v>2.5120925424999998E-3</v>
      </c>
      <c r="AG3835" s="122">
        <v>2.7984742795E-3</v>
      </c>
      <c r="AH3835" s="122">
        <v>3.3227061570000002E-3</v>
      </c>
      <c r="AI3835" s="122">
        <v>3.0246127715E-3</v>
      </c>
      <c r="AJ3835" s="122">
        <v>3.5115522590000001E-3</v>
      </c>
      <c r="AK3835" s="122">
        <v>1.7233660995000001E-3</v>
      </c>
      <c r="AL3835" s="122">
        <v>0</v>
      </c>
    </row>
    <row r="3836" spans="1:38" hidden="1" x14ac:dyDescent="0.25">
      <c r="A3836" s="122" t="s">
        <v>2021</v>
      </c>
      <c r="B3836" s="122">
        <v>1</v>
      </c>
      <c r="C3836" s="122" t="s">
        <v>2213</v>
      </c>
      <c r="D3836" s="122" t="s">
        <v>2107</v>
      </c>
      <c r="E3836" s="122">
        <v>70</v>
      </c>
      <c r="F3836" s="122">
        <v>0</v>
      </c>
      <c r="G3836" s="122">
        <v>0</v>
      </c>
      <c r="H3836" s="122">
        <v>0</v>
      </c>
      <c r="I3836" s="122">
        <v>0</v>
      </c>
      <c r="J3836" s="122">
        <v>0</v>
      </c>
      <c r="K3836" s="122">
        <v>0</v>
      </c>
      <c r="L3836" s="122">
        <v>0</v>
      </c>
      <c r="M3836" s="122">
        <v>0</v>
      </c>
      <c r="N3836" s="122">
        <v>0</v>
      </c>
      <c r="O3836" s="122">
        <v>0</v>
      </c>
      <c r="P3836" s="122">
        <v>0</v>
      </c>
      <c r="Q3836" s="122">
        <v>0</v>
      </c>
      <c r="R3836" s="122">
        <v>0</v>
      </c>
      <c r="S3836" s="122">
        <v>0</v>
      </c>
      <c r="T3836" s="122">
        <v>0</v>
      </c>
      <c r="U3836" s="122">
        <v>0</v>
      </c>
      <c r="V3836" s="122">
        <v>0</v>
      </c>
      <c r="W3836" s="122">
        <v>0</v>
      </c>
      <c r="X3836" s="122">
        <v>0</v>
      </c>
      <c r="Y3836" s="122">
        <v>0</v>
      </c>
      <c r="Z3836" s="122">
        <v>0</v>
      </c>
      <c r="AA3836" s="122">
        <v>0</v>
      </c>
      <c r="AB3836" s="122">
        <v>0</v>
      </c>
      <c r="AC3836" s="122">
        <v>0</v>
      </c>
      <c r="AD3836" s="122">
        <v>0</v>
      </c>
      <c r="AE3836" s="122">
        <v>0</v>
      </c>
      <c r="AF3836" s="122">
        <v>0</v>
      </c>
      <c r="AG3836" s="122">
        <v>0</v>
      </c>
      <c r="AH3836" s="122">
        <v>0</v>
      </c>
      <c r="AI3836" s="122">
        <v>0</v>
      </c>
      <c r="AJ3836" s="122">
        <v>0</v>
      </c>
      <c r="AK3836" s="122">
        <v>0</v>
      </c>
      <c r="AL3836" s="122">
        <v>0</v>
      </c>
    </row>
    <row r="3837" spans="1:38" hidden="1" x14ac:dyDescent="0.25">
      <c r="A3837" s="122" t="s">
        <v>2021</v>
      </c>
      <c r="B3837" s="122">
        <v>1</v>
      </c>
      <c r="C3837" s="122" t="s">
        <v>2213</v>
      </c>
      <c r="D3837" s="122" t="s">
        <v>475</v>
      </c>
      <c r="E3837" s="122">
        <v>70</v>
      </c>
      <c r="F3837" s="122">
        <v>0</v>
      </c>
      <c r="G3837" s="122">
        <v>0</v>
      </c>
      <c r="H3837" s="122">
        <v>0</v>
      </c>
      <c r="I3837" s="122">
        <v>0</v>
      </c>
      <c r="J3837" s="122">
        <v>0</v>
      </c>
      <c r="K3837" s="122">
        <v>0</v>
      </c>
      <c r="L3837" s="122">
        <v>0</v>
      </c>
      <c r="M3837" s="122">
        <v>0</v>
      </c>
      <c r="N3837" s="122">
        <v>0</v>
      </c>
      <c r="O3837" s="122">
        <v>0</v>
      </c>
      <c r="P3837" s="122">
        <v>0</v>
      </c>
      <c r="Q3837" s="122">
        <v>0</v>
      </c>
      <c r="R3837" s="122">
        <v>0</v>
      </c>
      <c r="S3837" s="122">
        <v>0</v>
      </c>
      <c r="T3837" s="122">
        <v>0</v>
      </c>
      <c r="U3837" s="122">
        <v>0</v>
      </c>
      <c r="V3837" s="122">
        <v>0</v>
      </c>
      <c r="W3837" s="122">
        <v>0</v>
      </c>
      <c r="X3837" s="122">
        <v>0</v>
      </c>
      <c r="Y3837" s="122">
        <v>0</v>
      </c>
      <c r="Z3837" s="122">
        <v>0</v>
      </c>
      <c r="AA3837" s="122">
        <v>0</v>
      </c>
      <c r="AB3837" s="122">
        <v>0</v>
      </c>
      <c r="AC3837" s="122">
        <v>0</v>
      </c>
      <c r="AD3837" s="122">
        <v>0</v>
      </c>
      <c r="AE3837" s="122">
        <v>0</v>
      </c>
      <c r="AF3837" s="122">
        <v>0</v>
      </c>
      <c r="AG3837" s="122">
        <v>0</v>
      </c>
      <c r="AH3837" s="122">
        <v>0</v>
      </c>
      <c r="AI3837" s="122">
        <v>0</v>
      </c>
      <c r="AJ3837" s="122">
        <v>0</v>
      </c>
      <c r="AK3837" s="122">
        <v>0</v>
      </c>
      <c r="AL3837" s="122">
        <v>0</v>
      </c>
    </row>
    <row r="3838" spans="1:38" hidden="1" x14ac:dyDescent="0.25">
      <c r="A3838" s="122" t="s">
        <v>2021</v>
      </c>
      <c r="B3838" s="122">
        <v>1</v>
      </c>
      <c r="C3838" s="122" t="s">
        <v>2213</v>
      </c>
      <c r="D3838" s="122" t="s">
        <v>2108</v>
      </c>
      <c r="E3838" s="122">
        <v>70</v>
      </c>
      <c r="F3838" s="122">
        <v>0</v>
      </c>
      <c r="G3838" s="122">
        <v>0</v>
      </c>
      <c r="H3838" s="122">
        <v>0</v>
      </c>
      <c r="I3838" s="122">
        <v>0</v>
      </c>
      <c r="J3838" s="122">
        <v>0</v>
      </c>
      <c r="K3838" s="122">
        <v>0</v>
      </c>
      <c r="L3838" s="122">
        <v>0</v>
      </c>
      <c r="M3838" s="122">
        <v>0</v>
      </c>
      <c r="N3838" s="122">
        <v>0</v>
      </c>
      <c r="O3838" s="122">
        <v>0</v>
      </c>
      <c r="P3838" s="122">
        <v>0</v>
      </c>
      <c r="Q3838" s="122">
        <v>0</v>
      </c>
      <c r="R3838" s="122">
        <v>0</v>
      </c>
      <c r="S3838" s="122">
        <v>0</v>
      </c>
      <c r="T3838" s="122">
        <v>0</v>
      </c>
      <c r="U3838" s="122">
        <v>0</v>
      </c>
      <c r="V3838" s="122">
        <v>0</v>
      </c>
      <c r="W3838" s="122">
        <v>0</v>
      </c>
      <c r="X3838" s="122">
        <v>0</v>
      </c>
      <c r="Y3838" s="122">
        <v>0</v>
      </c>
      <c r="Z3838" s="122">
        <v>0</v>
      </c>
      <c r="AA3838" s="122">
        <v>0</v>
      </c>
      <c r="AB3838" s="122">
        <v>0</v>
      </c>
      <c r="AC3838" s="122">
        <v>0</v>
      </c>
      <c r="AD3838" s="122">
        <v>0</v>
      </c>
      <c r="AE3838" s="122">
        <v>0</v>
      </c>
      <c r="AF3838" s="122">
        <v>0</v>
      </c>
      <c r="AG3838" s="122">
        <v>0</v>
      </c>
      <c r="AH3838" s="122">
        <v>0</v>
      </c>
      <c r="AI3838" s="122">
        <v>0</v>
      </c>
      <c r="AJ3838" s="122">
        <v>2.8715930000000002E-6</v>
      </c>
      <c r="AK3838" s="122">
        <v>3.1626955E-6</v>
      </c>
      <c r="AL3838" s="122">
        <v>0</v>
      </c>
    </row>
    <row r="3839" spans="1:38" hidden="1" x14ac:dyDescent="0.25">
      <c r="A3839" s="122" t="s">
        <v>2021</v>
      </c>
      <c r="B3839" s="122">
        <v>1</v>
      </c>
      <c r="C3839" s="122" t="s">
        <v>2213</v>
      </c>
      <c r="D3839" s="122" t="s">
        <v>2109</v>
      </c>
      <c r="E3839" s="122">
        <v>70</v>
      </c>
      <c r="F3839" s="122">
        <v>1.5218128500000001E-5</v>
      </c>
      <c r="G3839" s="122">
        <v>1.5218128500000001E-5</v>
      </c>
      <c r="H3839" s="122">
        <v>1.5218128500000001E-5</v>
      </c>
      <c r="I3839" s="122">
        <v>1.9022654000000001E-5</v>
      </c>
      <c r="J3839" s="122">
        <v>2.0924929999999999E-5</v>
      </c>
      <c r="K3839" s="122">
        <v>2.5558269499999999E-5</v>
      </c>
      <c r="L3839" s="122">
        <v>2.7367106499999999E-5</v>
      </c>
      <c r="M3839" s="122">
        <v>3.3661254000000003E-5</v>
      </c>
      <c r="N3839" s="122">
        <v>3.0378089500000001E-5</v>
      </c>
      <c r="O3839" s="122">
        <v>3.5218341E-5</v>
      </c>
      <c r="P3839" s="122">
        <v>4.1552794999999999E-5</v>
      </c>
      <c r="Q3839" s="122">
        <v>2.9962543000000001E-5</v>
      </c>
      <c r="R3839" s="122">
        <v>2.9861207E-5</v>
      </c>
      <c r="S3839" s="122">
        <v>3.7696992E-5</v>
      </c>
      <c r="T3839" s="122">
        <v>4.4187133499999997E-5</v>
      </c>
      <c r="U3839" s="122">
        <v>5.1894287499999998E-5</v>
      </c>
      <c r="V3839" s="122">
        <v>6.6364533000000002E-5</v>
      </c>
      <c r="W3839" s="122">
        <v>8.2804947499999997E-5</v>
      </c>
      <c r="X3839" s="122">
        <v>7.4709621500000003E-5</v>
      </c>
      <c r="Y3839" s="122">
        <v>5.5545801999999998E-5</v>
      </c>
      <c r="Z3839" s="122">
        <v>6.2555661499999999E-5</v>
      </c>
      <c r="AA3839" s="122">
        <v>8.2275848500000005E-5</v>
      </c>
      <c r="AB3839" s="122">
        <v>9.4533582500000001E-5</v>
      </c>
      <c r="AC3839" s="122">
        <v>5.4226393499999999E-5</v>
      </c>
      <c r="AD3839" s="122">
        <v>1.1424666750000001E-4</v>
      </c>
      <c r="AE3839" s="122">
        <v>1.08984006E-4</v>
      </c>
      <c r="AF3839" s="122">
        <v>1.13572428E-4</v>
      </c>
      <c r="AG3839" s="122">
        <v>1.1697147699999999E-4</v>
      </c>
      <c r="AH3839" s="122">
        <v>1.0928017E-4</v>
      </c>
      <c r="AI3839" s="122">
        <v>1.101133035E-4</v>
      </c>
      <c r="AJ3839" s="122">
        <v>1.3715665950000001E-4</v>
      </c>
      <c r="AK3839" s="122">
        <v>1.4040561249999999E-4</v>
      </c>
      <c r="AL3839" s="122">
        <v>0</v>
      </c>
    </row>
    <row r="3840" spans="1:38" hidden="1" x14ac:dyDescent="0.25">
      <c r="A3840" s="122" t="s">
        <v>2021</v>
      </c>
      <c r="B3840" s="122">
        <v>1</v>
      </c>
      <c r="C3840" s="122" t="s">
        <v>2213</v>
      </c>
      <c r="D3840" s="122" t="s">
        <v>2110</v>
      </c>
      <c r="E3840" s="122">
        <v>70</v>
      </c>
      <c r="F3840" s="122">
        <v>3.2642893715000001E-3</v>
      </c>
      <c r="G3840" s="122">
        <v>3.2642893715000001E-3</v>
      </c>
      <c r="H3840" s="122">
        <v>3.2642893715000001E-3</v>
      </c>
      <c r="I3840" s="122">
        <v>4.0803617210000004E-3</v>
      </c>
      <c r="J3840" s="122">
        <v>4.4883978825E-3</v>
      </c>
      <c r="K3840" s="122">
        <v>5.4822506229999998E-3</v>
      </c>
      <c r="L3840" s="122">
        <v>5.8702431914999997E-3</v>
      </c>
      <c r="M3840" s="122">
        <v>7.2203374195000001E-3</v>
      </c>
      <c r="N3840" s="122">
        <v>6.5160984355000003E-3</v>
      </c>
      <c r="O3840" s="122">
        <v>7.5543331905000002E-3</v>
      </c>
      <c r="P3840" s="122">
        <v>8.913074872E-3</v>
      </c>
      <c r="Q3840" s="122">
        <v>6.4269644665000004E-3</v>
      </c>
      <c r="R3840" s="122">
        <v>6.4052262514999996E-3</v>
      </c>
      <c r="S3840" s="122">
        <v>8.0860028229999999E-3</v>
      </c>
      <c r="T3840" s="122">
        <v>9.4781397779999995E-3</v>
      </c>
      <c r="U3840" s="122">
        <v>1.1131324178499999E-2</v>
      </c>
      <c r="V3840" s="122">
        <v>1.42351934415E-2</v>
      </c>
      <c r="W3840" s="122">
        <v>1.7804454511999999E-2</v>
      </c>
      <c r="X3840" s="122">
        <v>1.6082275904E-2</v>
      </c>
      <c r="Y3840" s="122">
        <v>1.3588928375E-2</v>
      </c>
      <c r="Z3840" s="122">
        <v>1.7583068185500001E-2</v>
      </c>
      <c r="AA3840" s="122">
        <v>1.4884489206999999E-2</v>
      </c>
      <c r="AB3840" s="122">
        <v>1.6472778923499999E-2</v>
      </c>
      <c r="AC3840" s="122">
        <v>9.5845108575000008E-3</v>
      </c>
      <c r="AD3840" s="122">
        <v>1.18584005445E-2</v>
      </c>
      <c r="AE3840" s="122">
        <v>9.2301928460000009E-3</v>
      </c>
      <c r="AF3840" s="122">
        <v>7.0386428460000004E-3</v>
      </c>
      <c r="AG3840" s="122">
        <v>9.5129608575000007E-3</v>
      </c>
      <c r="AH3840" s="122">
        <v>6.6713658575000001E-3</v>
      </c>
      <c r="AI3840" s="122">
        <v>7.3434058574999997E-3</v>
      </c>
      <c r="AJ3840" s="122">
        <v>6.6426696965000004E-3</v>
      </c>
      <c r="AK3840" s="122">
        <v>8.8607196964999996E-3</v>
      </c>
      <c r="AL3840" s="122">
        <v>0</v>
      </c>
    </row>
    <row r="3841" spans="1:38" hidden="1" x14ac:dyDescent="0.25">
      <c r="A3841" s="122" t="s">
        <v>2021</v>
      </c>
      <c r="B3841" s="122">
        <v>1</v>
      </c>
      <c r="C3841" s="122" t="s">
        <v>2213</v>
      </c>
      <c r="D3841" s="122" t="s">
        <v>2111</v>
      </c>
      <c r="E3841" s="122">
        <v>70</v>
      </c>
      <c r="F3841" s="122">
        <v>0</v>
      </c>
      <c r="G3841" s="122">
        <v>0</v>
      </c>
      <c r="H3841" s="122">
        <v>0</v>
      </c>
      <c r="I3841" s="122">
        <v>0</v>
      </c>
      <c r="J3841" s="122">
        <v>0</v>
      </c>
      <c r="K3841" s="122">
        <v>0</v>
      </c>
      <c r="L3841" s="122">
        <v>0</v>
      </c>
      <c r="M3841" s="122">
        <v>0</v>
      </c>
      <c r="N3841" s="122">
        <v>0</v>
      </c>
      <c r="O3841" s="122">
        <v>0</v>
      </c>
      <c r="P3841" s="122">
        <v>0</v>
      </c>
      <c r="Q3841" s="122">
        <v>0</v>
      </c>
      <c r="R3841" s="122">
        <v>0</v>
      </c>
      <c r="S3841" s="122">
        <v>0</v>
      </c>
      <c r="T3841" s="122">
        <v>0</v>
      </c>
      <c r="U3841" s="122">
        <v>0</v>
      </c>
      <c r="V3841" s="122">
        <v>0</v>
      </c>
      <c r="W3841" s="122">
        <v>0</v>
      </c>
      <c r="X3841" s="122">
        <v>0</v>
      </c>
      <c r="Y3841" s="122">
        <v>0</v>
      </c>
      <c r="Z3841" s="122">
        <v>0</v>
      </c>
      <c r="AA3841" s="122">
        <v>0</v>
      </c>
      <c r="AB3841" s="122">
        <v>0</v>
      </c>
      <c r="AC3841" s="122">
        <v>0</v>
      </c>
      <c r="AD3841" s="122">
        <v>0</v>
      </c>
      <c r="AE3841" s="122">
        <v>0</v>
      </c>
      <c r="AF3841" s="122">
        <v>0</v>
      </c>
      <c r="AG3841" s="122">
        <v>0</v>
      </c>
      <c r="AH3841" s="122">
        <v>0</v>
      </c>
      <c r="AI3841" s="122">
        <v>0</v>
      </c>
      <c r="AJ3841" s="122">
        <v>0</v>
      </c>
      <c r="AK3841" s="122">
        <v>0</v>
      </c>
      <c r="AL3841" s="122">
        <v>0</v>
      </c>
    </row>
    <row r="3842" spans="1:38" hidden="1" x14ac:dyDescent="0.25">
      <c r="A3842" s="122" t="s">
        <v>2021</v>
      </c>
      <c r="B3842" s="122">
        <v>1</v>
      </c>
      <c r="C3842" s="122" t="s">
        <v>2213</v>
      </c>
      <c r="D3842" s="122" t="s">
        <v>2112</v>
      </c>
      <c r="E3842" s="122">
        <v>70</v>
      </c>
      <c r="F3842" s="122">
        <v>1.5922030245000001E-3</v>
      </c>
      <c r="G3842" s="122">
        <v>1.5948742245E-3</v>
      </c>
      <c r="H3842" s="122">
        <v>1.5975454244999999E-3</v>
      </c>
      <c r="I3842" s="122">
        <v>1.9982674005000001E-3</v>
      </c>
      <c r="J3842" s="122">
        <v>2.1999639620000002E-3</v>
      </c>
      <c r="K3842" s="122">
        <v>2.6874008015E-3</v>
      </c>
      <c r="L3842" s="122">
        <v>2.8793208505000002E-3</v>
      </c>
      <c r="M3842" s="122">
        <v>3.5405194884999998E-3</v>
      </c>
      <c r="N3842" s="122">
        <v>3.199688228E-3</v>
      </c>
      <c r="O3842" s="122">
        <v>3.7087730235E-3</v>
      </c>
      <c r="P3842" s="122">
        <v>4.3741895870000004E-3</v>
      </c>
      <c r="Q3842" s="122">
        <v>3.1642254775000002E-3</v>
      </c>
      <c r="R3842" s="122">
        <v>3.1562935504999999E-3</v>
      </c>
      <c r="S3842" s="122">
        <v>3.9787871680000003E-3</v>
      </c>
      <c r="T3842" s="122">
        <v>4.6604927249999997E-3</v>
      </c>
      <c r="U3842" s="122">
        <v>5.4695278669999996E-3</v>
      </c>
      <c r="V3842" s="122">
        <v>6.9861549320000002E-3</v>
      </c>
      <c r="W3842" s="122">
        <v>8.7089097294999994E-3</v>
      </c>
      <c r="X3842" s="122">
        <v>7.8646062145000008E-3</v>
      </c>
      <c r="Y3842" s="122">
        <v>5.4650788085000004E-3</v>
      </c>
      <c r="Z3842" s="122">
        <v>5.0135511914999997E-3</v>
      </c>
      <c r="AA3842" s="122">
        <v>1.0329030132999999E-2</v>
      </c>
      <c r="AB3842" s="122">
        <v>1.0546930093E-2</v>
      </c>
      <c r="AC3842" s="122">
        <v>1.2009519444500001E-2</v>
      </c>
      <c r="AD3842" s="122">
        <v>1.3013679810500001E-2</v>
      </c>
      <c r="AE3842" s="122">
        <v>1.69480427495E-2</v>
      </c>
      <c r="AF3842" s="122">
        <v>1.5675800698500001E-2</v>
      </c>
      <c r="AG3842" s="122">
        <v>1.7210391980999998E-2</v>
      </c>
      <c r="AH3842" s="122">
        <v>2.2960271510000001E-2</v>
      </c>
      <c r="AI3842" s="122">
        <v>2.3572882345000001E-2</v>
      </c>
      <c r="AJ3842" s="122">
        <v>2.2078317086500002E-2</v>
      </c>
      <c r="AK3842" s="122">
        <v>2.3043852138999999E-2</v>
      </c>
      <c r="AL3842" s="122">
        <v>0</v>
      </c>
    </row>
    <row r="3843" spans="1:38" hidden="1" x14ac:dyDescent="0.25">
      <c r="A3843" s="122" t="s">
        <v>2021</v>
      </c>
      <c r="B3843" s="122">
        <v>1</v>
      </c>
      <c r="C3843" s="122" t="s">
        <v>2213</v>
      </c>
      <c r="D3843" s="122" t="s">
        <v>2113</v>
      </c>
      <c r="E3843" s="122">
        <v>70</v>
      </c>
      <c r="F3843" s="122">
        <v>0</v>
      </c>
      <c r="G3843" s="122">
        <v>0</v>
      </c>
      <c r="H3843" s="122">
        <v>0</v>
      </c>
      <c r="I3843" s="122">
        <v>0</v>
      </c>
      <c r="J3843" s="122">
        <v>0</v>
      </c>
      <c r="K3843" s="122">
        <v>0</v>
      </c>
      <c r="L3843" s="122">
        <v>0</v>
      </c>
      <c r="M3843" s="122">
        <v>0</v>
      </c>
      <c r="N3843" s="122">
        <v>0</v>
      </c>
      <c r="O3843" s="122">
        <v>0</v>
      </c>
      <c r="P3843" s="122">
        <v>0</v>
      </c>
      <c r="Q3843" s="122">
        <v>0</v>
      </c>
      <c r="R3843" s="122">
        <v>0</v>
      </c>
      <c r="S3843" s="122">
        <v>0</v>
      </c>
      <c r="T3843" s="122">
        <v>0</v>
      </c>
      <c r="U3843" s="122">
        <v>0</v>
      </c>
      <c r="V3843" s="122">
        <v>0</v>
      </c>
      <c r="W3843" s="122">
        <v>0</v>
      </c>
      <c r="X3843" s="122">
        <v>0</v>
      </c>
      <c r="Y3843" s="122">
        <v>0</v>
      </c>
      <c r="Z3843" s="122">
        <v>0</v>
      </c>
      <c r="AA3843" s="122">
        <v>0</v>
      </c>
      <c r="AB3843" s="122">
        <v>0</v>
      </c>
      <c r="AC3843" s="122">
        <v>0</v>
      </c>
      <c r="AD3843" s="122">
        <v>0</v>
      </c>
      <c r="AE3843" s="122">
        <v>0</v>
      </c>
      <c r="AF3843" s="122">
        <v>0</v>
      </c>
      <c r="AG3843" s="122">
        <v>0</v>
      </c>
      <c r="AH3843" s="122">
        <v>0</v>
      </c>
      <c r="AI3843" s="122">
        <v>0</v>
      </c>
      <c r="AJ3843" s="122">
        <v>0</v>
      </c>
      <c r="AK3843" s="122">
        <v>0</v>
      </c>
      <c r="AL3843" s="122">
        <v>0</v>
      </c>
    </row>
    <row r="3844" spans="1:38" hidden="1" x14ac:dyDescent="0.25">
      <c r="A3844" s="122" t="s">
        <v>2021</v>
      </c>
      <c r="B3844" s="122">
        <v>1</v>
      </c>
      <c r="C3844" s="122" t="s">
        <v>2213</v>
      </c>
      <c r="D3844" s="122" t="s">
        <v>2114</v>
      </c>
      <c r="E3844" s="122">
        <v>70</v>
      </c>
      <c r="F3844" s="122">
        <v>0</v>
      </c>
      <c r="G3844" s="122">
        <v>0</v>
      </c>
      <c r="H3844" s="122">
        <v>0</v>
      </c>
      <c r="I3844" s="122">
        <v>0</v>
      </c>
      <c r="J3844" s="122">
        <v>0</v>
      </c>
      <c r="K3844" s="122">
        <v>0</v>
      </c>
      <c r="L3844" s="122">
        <v>0</v>
      </c>
      <c r="M3844" s="122">
        <v>0</v>
      </c>
      <c r="N3844" s="122">
        <v>0</v>
      </c>
      <c r="O3844" s="122">
        <v>0</v>
      </c>
      <c r="P3844" s="122">
        <v>0</v>
      </c>
      <c r="Q3844" s="122">
        <v>0</v>
      </c>
      <c r="R3844" s="122">
        <v>0</v>
      </c>
      <c r="S3844" s="122">
        <v>0</v>
      </c>
      <c r="T3844" s="122">
        <v>0</v>
      </c>
      <c r="U3844" s="122">
        <v>0</v>
      </c>
      <c r="V3844" s="122">
        <v>0</v>
      </c>
      <c r="W3844" s="122">
        <v>0</v>
      </c>
      <c r="X3844" s="122">
        <v>0</v>
      </c>
      <c r="Y3844" s="122">
        <v>0</v>
      </c>
      <c r="Z3844" s="122">
        <v>0</v>
      </c>
      <c r="AA3844" s="122">
        <v>0</v>
      </c>
      <c r="AB3844" s="122">
        <v>0</v>
      </c>
      <c r="AC3844" s="122">
        <v>0</v>
      </c>
      <c r="AD3844" s="122">
        <v>0</v>
      </c>
      <c r="AE3844" s="122">
        <v>0</v>
      </c>
      <c r="AF3844" s="122">
        <v>0</v>
      </c>
      <c r="AG3844" s="122">
        <v>0</v>
      </c>
      <c r="AH3844" s="122">
        <v>0</v>
      </c>
      <c r="AI3844" s="122">
        <v>0</v>
      </c>
      <c r="AJ3844" s="122">
        <v>0</v>
      </c>
      <c r="AK3844" s="122">
        <v>0</v>
      </c>
      <c r="AL3844" s="122">
        <v>0</v>
      </c>
    </row>
    <row r="3845" spans="1:38" hidden="1" x14ac:dyDescent="0.25">
      <c r="A3845" s="122" t="s">
        <v>2021</v>
      </c>
      <c r="B3845" s="122">
        <v>1</v>
      </c>
      <c r="C3845" s="122" t="s">
        <v>2213</v>
      </c>
      <c r="D3845" s="122" t="s">
        <v>2115</v>
      </c>
      <c r="E3845" s="122">
        <v>70</v>
      </c>
      <c r="F3845" s="122">
        <v>4.6586507365000002E-3</v>
      </c>
      <c r="G3845" s="122">
        <v>4.6586507365000002E-3</v>
      </c>
      <c r="H3845" s="122">
        <v>4.6586507365000002E-3</v>
      </c>
      <c r="I3845" s="122">
        <v>5.8233134140000002E-3</v>
      </c>
      <c r="J3845" s="122">
        <v>6.4056447659999998E-3</v>
      </c>
      <c r="K3845" s="122">
        <v>7.8240278245000003E-3</v>
      </c>
      <c r="L3845" s="122">
        <v>8.3777538309999997E-3</v>
      </c>
      <c r="M3845" s="122">
        <v>1.0304549141500001E-2</v>
      </c>
      <c r="N3845" s="122">
        <v>9.2994901340000009E-3</v>
      </c>
      <c r="O3845" s="122">
        <v>1.07812132805E-2</v>
      </c>
      <c r="P3845" s="122">
        <v>1.2720349852999999E-2</v>
      </c>
      <c r="Q3845" s="122">
        <v>9.1722820250000007E-3</v>
      </c>
      <c r="R3845" s="122">
        <v>9.1412582364999995E-3</v>
      </c>
      <c r="S3845" s="122">
        <v>1.1539988893500001E-2</v>
      </c>
      <c r="T3845" s="122">
        <v>1.35267857425E-2</v>
      </c>
      <c r="U3845" s="122">
        <v>1.5886138062E-2</v>
      </c>
      <c r="V3845" s="122">
        <v>2.0315844274499999E-2</v>
      </c>
      <c r="W3845" s="122">
        <v>2.5348662635500001E-2</v>
      </c>
      <c r="X3845" s="122">
        <v>2.2973193651999999E-2</v>
      </c>
      <c r="Y3845" s="122">
        <v>1.3626035715499999E-2</v>
      </c>
      <c r="Z3845" s="122">
        <v>1.6571315357500001E-2</v>
      </c>
      <c r="AA3845" s="122">
        <v>3.1817515864000001E-2</v>
      </c>
      <c r="AB3845" s="122">
        <v>2.6972797842000001E-2</v>
      </c>
      <c r="AC3845" s="122">
        <v>1.9195116424E-2</v>
      </c>
      <c r="AD3845" s="122">
        <v>3.0238598323E-2</v>
      </c>
      <c r="AE3845" s="122">
        <v>3.3768386026999997E-2</v>
      </c>
      <c r="AF3845" s="122">
        <v>2.96505964745E-2</v>
      </c>
      <c r="AG3845" s="122">
        <v>5.5154133563499998E-2</v>
      </c>
      <c r="AH3845" s="122">
        <v>4.1256082926999997E-2</v>
      </c>
      <c r="AI3845" s="122">
        <v>4.2098710661499998E-2</v>
      </c>
      <c r="AJ3845" s="122">
        <v>7.0656354862999995E-2</v>
      </c>
      <c r="AK3845" s="122">
        <v>7.4359031216999993E-2</v>
      </c>
      <c r="AL3845" s="122">
        <v>0</v>
      </c>
    </row>
    <row r="3846" spans="1:38" hidden="1" x14ac:dyDescent="0.25">
      <c r="A3846" s="122" t="s">
        <v>2021</v>
      </c>
      <c r="B3846" s="122">
        <v>1</v>
      </c>
      <c r="C3846" s="122" t="s">
        <v>2213</v>
      </c>
      <c r="D3846" s="122" t="s">
        <v>2116</v>
      </c>
      <c r="E3846" s="122">
        <v>70</v>
      </c>
      <c r="F3846" s="122">
        <v>6.3408935000000003E-6</v>
      </c>
      <c r="G3846" s="122">
        <v>6.3408935000000003E-6</v>
      </c>
      <c r="H3846" s="122">
        <v>6.3408935000000003E-6</v>
      </c>
      <c r="I3846" s="122">
        <v>7.9261234999999995E-6</v>
      </c>
      <c r="J3846" s="122">
        <v>8.7187119999999995E-6</v>
      </c>
      <c r="K3846" s="122">
        <v>1.0649290000000001E-5</v>
      </c>
      <c r="L3846" s="122">
        <v>1.1402950000000001E-5</v>
      </c>
      <c r="M3846" s="122">
        <v>1.40255225E-5</v>
      </c>
      <c r="N3846" s="122">
        <v>1.26575395E-5</v>
      </c>
      <c r="O3846" s="122">
        <v>1.46742955E-5</v>
      </c>
      <c r="P3846" s="122">
        <v>1.7313668999999998E-5</v>
      </c>
      <c r="Q3846" s="122">
        <v>1.24843885E-5</v>
      </c>
      <c r="R3846" s="122">
        <v>1.2442174E-5</v>
      </c>
      <c r="S3846" s="122">
        <v>1.5707079999999999E-5</v>
      </c>
      <c r="T3846" s="122">
        <v>1.8411299000000002E-5</v>
      </c>
      <c r="U3846" s="122">
        <v>2.1622621999999999E-5</v>
      </c>
      <c r="V3846" s="122">
        <v>2.7651902000000001E-5</v>
      </c>
      <c r="W3846" s="122">
        <v>6.3031787E-5</v>
      </c>
      <c r="X3846" s="122">
        <v>1.4524795750000001E-4</v>
      </c>
      <c r="Y3846" s="122">
        <v>1.7492226000000001E-4</v>
      </c>
      <c r="Z3846" s="122">
        <v>1.72613898E-4</v>
      </c>
      <c r="AA3846" s="122">
        <v>1.805186784E-3</v>
      </c>
      <c r="AB3846" s="122">
        <v>1.8076318594999999E-3</v>
      </c>
      <c r="AC3846" s="122">
        <v>1.469813861E-3</v>
      </c>
      <c r="AD3846" s="122">
        <v>1.6872029539999999E-3</v>
      </c>
      <c r="AE3846" s="122">
        <v>1.5274457695000001E-3</v>
      </c>
      <c r="AF3846" s="122">
        <v>1.5782096464999999E-3</v>
      </c>
      <c r="AG3846" s="122">
        <v>1.4167303329999999E-3</v>
      </c>
      <c r="AH3846" s="122">
        <v>6.4507728350000004E-4</v>
      </c>
      <c r="AI3846" s="122">
        <v>6.6400103949999995E-4</v>
      </c>
      <c r="AJ3846" s="122">
        <v>5.3816777700000003E-4</v>
      </c>
      <c r="AK3846" s="122">
        <v>5.0131271650000002E-4</v>
      </c>
      <c r="AL3846" s="122">
        <v>0</v>
      </c>
    </row>
    <row r="3847" spans="1:38" hidden="1" x14ac:dyDescent="0.25">
      <c r="A3847" s="122" t="s">
        <v>2021</v>
      </c>
      <c r="B3847" s="122">
        <v>1</v>
      </c>
      <c r="C3847" s="122" t="s">
        <v>2213</v>
      </c>
      <c r="D3847" s="122" t="s">
        <v>2138</v>
      </c>
      <c r="E3847" s="122">
        <v>70</v>
      </c>
      <c r="F3847" s="122">
        <v>0</v>
      </c>
      <c r="G3847" s="122">
        <v>0</v>
      </c>
      <c r="H3847" s="122">
        <v>0</v>
      </c>
      <c r="I3847" s="122">
        <v>0</v>
      </c>
      <c r="J3847" s="122">
        <v>0</v>
      </c>
      <c r="K3847" s="122">
        <v>0</v>
      </c>
      <c r="L3847" s="122">
        <v>0</v>
      </c>
      <c r="M3847" s="122">
        <v>0</v>
      </c>
      <c r="N3847" s="122">
        <v>0</v>
      </c>
      <c r="O3847" s="122">
        <v>0</v>
      </c>
      <c r="P3847" s="122">
        <v>0</v>
      </c>
      <c r="Q3847" s="122">
        <v>0</v>
      </c>
      <c r="R3847" s="122">
        <v>0</v>
      </c>
      <c r="S3847" s="122">
        <v>0</v>
      </c>
      <c r="T3847" s="122">
        <v>0</v>
      </c>
      <c r="U3847" s="122">
        <v>0</v>
      </c>
      <c r="V3847" s="122">
        <v>0</v>
      </c>
      <c r="W3847" s="122">
        <v>0</v>
      </c>
      <c r="X3847" s="122">
        <v>0</v>
      </c>
      <c r="Y3847" s="122">
        <v>0</v>
      </c>
      <c r="Z3847" s="122">
        <v>0</v>
      </c>
      <c r="AA3847" s="122">
        <v>0</v>
      </c>
      <c r="AB3847" s="122">
        <v>0</v>
      </c>
      <c r="AC3847" s="122">
        <v>0</v>
      </c>
      <c r="AD3847" s="122">
        <v>0</v>
      </c>
      <c r="AE3847" s="122">
        <v>0</v>
      </c>
      <c r="AF3847" s="122">
        <v>0</v>
      </c>
      <c r="AG3847" s="122">
        <v>0</v>
      </c>
      <c r="AH3847" s="122">
        <v>0</v>
      </c>
      <c r="AI3847" s="122">
        <v>0</v>
      </c>
      <c r="AJ3847" s="122">
        <v>0</v>
      </c>
      <c r="AK3847" s="122">
        <v>0</v>
      </c>
      <c r="AL3847" s="122">
        <v>0</v>
      </c>
    </row>
    <row r="3848" spans="1:38" hidden="1" x14ac:dyDescent="0.25">
      <c r="A3848" s="122" t="s">
        <v>2021</v>
      </c>
      <c r="B3848" s="122">
        <v>1</v>
      </c>
      <c r="C3848" s="122" t="s">
        <v>2213</v>
      </c>
      <c r="D3848" s="122" t="s">
        <v>2172</v>
      </c>
      <c r="E3848" s="122">
        <v>70</v>
      </c>
      <c r="F3848" s="122">
        <v>0</v>
      </c>
      <c r="G3848" s="122">
        <v>0</v>
      </c>
      <c r="H3848" s="122">
        <v>0</v>
      </c>
      <c r="I3848" s="122">
        <v>0</v>
      </c>
      <c r="J3848" s="122">
        <v>0</v>
      </c>
      <c r="K3848" s="122">
        <v>0</v>
      </c>
      <c r="L3848" s="122">
        <v>0</v>
      </c>
      <c r="M3848" s="122">
        <v>0</v>
      </c>
      <c r="N3848" s="122">
        <v>0</v>
      </c>
      <c r="O3848" s="122">
        <v>0</v>
      </c>
      <c r="P3848" s="122">
        <v>0</v>
      </c>
      <c r="Q3848" s="122">
        <v>0</v>
      </c>
      <c r="R3848" s="122">
        <v>0</v>
      </c>
      <c r="S3848" s="122">
        <v>0</v>
      </c>
      <c r="T3848" s="122">
        <v>0</v>
      </c>
      <c r="U3848" s="122">
        <v>0</v>
      </c>
      <c r="V3848" s="122">
        <v>0</v>
      </c>
      <c r="W3848" s="122">
        <v>0</v>
      </c>
      <c r="X3848" s="122">
        <v>0</v>
      </c>
      <c r="Y3848" s="122">
        <v>0</v>
      </c>
      <c r="Z3848" s="122">
        <v>0</v>
      </c>
      <c r="AA3848" s="122">
        <v>0</v>
      </c>
      <c r="AB3848" s="122">
        <v>0</v>
      </c>
      <c r="AC3848" s="122">
        <v>0</v>
      </c>
      <c r="AD3848" s="122">
        <v>0</v>
      </c>
      <c r="AE3848" s="122">
        <v>0</v>
      </c>
      <c r="AF3848" s="122">
        <v>0</v>
      </c>
      <c r="AG3848" s="122">
        <v>0</v>
      </c>
      <c r="AH3848" s="122">
        <v>0</v>
      </c>
      <c r="AI3848" s="122">
        <v>0</v>
      </c>
      <c r="AJ3848" s="122">
        <v>0</v>
      </c>
      <c r="AK3848" s="122">
        <v>0</v>
      </c>
      <c r="AL3848" s="122">
        <v>0</v>
      </c>
    </row>
    <row r="3849" spans="1:38" hidden="1" x14ac:dyDescent="0.25">
      <c r="A3849" s="122" t="s">
        <v>2021</v>
      </c>
      <c r="B3849" s="122">
        <v>1</v>
      </c>
      <c r="C3849" s="122" t="s">
        <v>2213</v>
      </c>
      <c r="D3849" s="122" t="s">
        <v>2117</v>
      </c>
      <c r="E3849" s="122">
        <v>70</v>
      </c>
      <c r="F3849" s="122">
        <v>0</v>
      </c>
      <c r="G3849" s="122">
        <v>0</v>
      </c>
      <c r="H3849" s="122">
        <v>0</v>
      </c>
      <c r="I3849" s="122">
        <v>0</v>
      </c>
      <c r="J3849" s="122">
        <v>0</v>
      </c>
      <c r="K3849" s="122">
        <v>0</v>
      </c>
      <c r="L3849" s="122">
        <v>0</v>
      </c>
      <c r="M3849" s="122">
        <v>0</v>
      </c>
      <c r="N3849" s="122">
        <v>0</v>
      </c>
      <c r="O3849" s="122">
        <v>0</v>
      </c>
      <c r="P3849" s="122">
        <v>0</v>
      </c>
      <c r="Q3849" s="122">
        <v>0</v>
      </c>
      <c r="R3849" s="122">
        <v>0</v>
      </c>
      <c r="S3849" s="122">
        <v>0</v>
      </c>
      <c r="T3849" s="122">
        <v>0</v>
      </c>
      <c r="U3849" s="122">
        <v>0</v>
      </c>
      <c r="V3849" s="122">
        <v>0</v>
      </c>
      <c r="W3849" s="122">
        <v>0</v>
      </c>
      <c r="X3849" s="122">
        <v>0</v>
      </c>
      <c r="Y3849" s="122">
        <v>0</v>
      </c>
      <c r="Z3849" s="122">
        <v>0</v>
      </c>
      <c r="AA3849" s="122">
        <v>0</v>
      </c>
      <c r="AB3849" s="122">
        <v>0</v>
      </c>
      <c r="AC3849" s="122">
        <v>0</v>
      </c>
      <c r="AD3849" s="122">
        <v>0</v>
      </c>
      <c r="AE3849" s="122">
        <v>0</v>
      </c>
      <c r="AF3849" s="122">
        <v>0</v>
      </c>
      <c r="AG3849" s="122">
        <v>0</v>
      </c>
      <c r="AH3849" s="122">
        <v>0</v>
      </c>
      <c r="AI3849" s="122">
        <v>0</v>
      </c>
      <c r="AJ3849" s="122">
        <v>0</v>
      </c>
      <c r="AK3849" s="122">
        <v>0</v>
      </c>
      <c r="AL3849" s="122">
        <v>0</v>
      </c>
    </row>
    <row r="3850" spans="1:38" hidden="1" x14ac:dyDescent="0.25">
      <c r="A3850" s="122" t="s">
        <v>2021</v>
      </c>
      <c r="B3850" s="122">
        <v>1</v>
      </c>
      <c r="C3850" s="122" t="s">
        <v>2213</v>
      </c>
      <c r="D3850" s="122" t="s">
        <v>2118</v>
      </c>
      <c r="E3850" s="122">
        <v>70</v>
      </c>
      <c r="F3850" s="122">
        <v>0</v>
      </c>
      <c r="G3850" s="122">
        <v>0</v>
      </c>
      <c r="H3850" s="122">
        <v>0</v>
      </c>
      <c r="I3850" s="122">
        <v>0</v>
      </c>
      <c r="J3850" s="122">
        <v>0</v>
      </c>
      <c r="K3850" s="122">
        <v>0</v>
      </c>
      <c r="L3850" s="122">
        <v>0</v>
      </c>
      <c r="M3850" s="122">
        <v>0</v>
      </c>
      <c r="N3850" s="122">
        <v>0</v>
      </c>
      <c r="O3850" s="122">
        <v>0</v>
      </c>
      <c r="P3850" s="122">
        <v>0</v>
      </c>
      <c r="Q3850" s="122">
        <v>0</v>
      </c>
      <c r="R3850" s="122">
        <v>0</v>
      </c>
      <c r="S3850" s="122">
        <v>0</v>
      </c>
      <c r="T3850" s="122">
        <v>0</v>
      </c>
      <c r="U3850" s="122">
        <v>0</v>
      </c>
      <c r="V3850" s="122">
        <v>0</v>
      </c>
      <c r="W3850" s="122">
        <v>0</v>
      </c>
      <c r="X3850" s="122">
        <v>0</v>
      </c>
      <c r="Y3850" s="122">
        <v>0</v>
      </c>
      <c r="Z3850" s="122">
        <v>0</v>
      </c>
      <c r="AA3850" s="122">
        <v>9.0412964999999997E-6</v>
      </c>
      <c r="AB3850" s="122">
        <v>1.01648965E-5</v>
      </c>
      <c r="AC3850" s="122">
        <v>5.8307949999999998E-6</v>
      </c>
      <c r="AD3850" s="122">
        <v>1.2973233999999999E-5</v>
      </c>
      <c r="AE3850" s="122">
        <v>0</v>
      </c>
      <c r="AF3850" s="122">
        <v>0</v>
      </c>
      <c r="AG3850" s="122">
        <v>0</v>
      </c>
      <c r="AH3850" s="122">
        <v>0</v>
      </c>
      <c r="AI3850" s="122">
        <v>0</v>
      </c>
      <c r="AJ3850" s="122">
        <v>0</v>
      </c>
      <c r="AK3850" s="122">
        <v>0</v>
      </c>
      <c r="AL3850" s="122">
        <v>0</v>
      </c>
    </row>
    <row r="3851" spans="1:38" hidden="1" x14ac:dyDescent="0.25">
      <c r="A3851" s="122" t="s">
        <v>2021</v>
      </c>
      <c r="B3851" s="122">
        <v>1</v>
      </c>
      <c r="C3851" s="122" t="s">
        <v>2213</v>
      </c>
      <c r="D3851" s="122" t="s">
        <v>2119</v>
      </c>
      <c r="E3851" s="122">
        <v>70</v>
      </c>
      <c r="F3851" s="122">
        <v>0</v>
      </c>
      <c r="G3851" s="122">
        <v>0</v>
      </c>
      <c r="H3851" s="122">
        <v>0</v>
      </c>
      <c r="I3851" s="122">
        <v>0</v>
      </c>
      <c r="J3851" s="122">
        <v>0</v>
      </c>
      <c r="K3851" s="122">
        <v>0</v>
      </c>
      <c r="L3851" s="122">
        <v>0</v>
      </c>
      <c r="M3851" s="122">
        <v>0</v>
      </c>
      <c r="N3851" s="122">
        <v>0</v>
      </c>
      <c r="O3851" s="122">
        <v>0</v>
      </c>
      <c r="P3851" s="122">
        <v>0</v>
      </c>
      <c r="Q3851" s="122">
        <v>0</v>
      </c>
      <c r="R3851" s="122">
        <v>0</v>
      </c>
      <c r="S3851" s="122">
        <v>0</v>
      </c>
      <c r="T3851" s="122">
        <v>0</v>
      </c>
      <c r="U3851" s="122">
        <v>0</v>
      </c>
      <c r="V3851" s="122">
        <v>0</v>
      </c>
      <c r="W3851" s="122">
        <v>0</v>
      </c>
      <c r="X3851" s="122">
        <v>0</v>
      </c>
      <c r="Y3851" s="122">
        <v>0</v>
      </c>
      <c r="Z3851" s="122">
        <v>0</v>
      </c>
      <c r="AA3851" s="122">
        <v>0</v>
      </c>
      <c r="AB3851" s="122">
        <v>0</v>
      </c>
      <c r="AC3851" s="122">
        <v>0</v>
      </c>
      <c r="AD3851" s="122">
        <v>0</v>
      </c>
      <c r="AE3851" s="122">
        <v>0</v>
      </c>
      <c r="AF3851" s="122">
        <v>0</v>
      </c>
      <c r="AG3851" s="122">
        <v>0</v>
      </c>
      <c r="AH3851" s="122">
        <v>0</v>
      </c>
      <c r="AI3851" s="122">
        <v>0</v>
      </c>
      <c r="AJ3851" s="122">
        <v>0</v>
      </c>
      <c r="AK3851" s="122">
        <v>0</v>
      </c>
      <c r="AL3851" s="122">
        <v>0</v>
      </c>
    </row>
    <row r="3852" spans="1:38" hidden="1" x14ac:dyDescent="0.25">
      <c r="A3852" s="122" t="s">
        <v>2021</v>
      </c>
      <c r="B3852" s="122">
        <v>1</v>
      </c>
      <c r="C3852" s="122" t="s">
        <v>2213</v>
      </c>
      <c r="D3852" s="122" t="s">
        <v>2120</v>
      </c>
      <c r="E3852" s="122">
        <v>70</v>
      </c>
      <c r="F3852" s="122">
        <v>0</v>
      </c>
      <c r="G3852" s="122">
        <v>0</v>
      </c>
      <c r="H3852" s="122">
        <v>0</v>
      </c>
      <c r="I3852" s="122">
        <v>0</v>
      </c>
      <c r="J3852" s="122">
        <v>0</v>
      </c>
      <c r="K3852" s="122">
        <v>0</v>
      </c>
      <c r="L3852" s="122">
        <v>0</v>
      </c>
      <c r="M3852" s="122">
        <v>0</v>
      </c>
      <c r="N3852" s="122">
        <v>0</v>
      </c>
      <c r="O3852" s="122">
        <v>0</v>
      </c>
      <c r="P3852" s="122">
        <v>0</v>
      </c>
      <c r="Q3852" s="122">
        <v>0</v>
      </c>
      <c r="R3852" s="122">
        <v>0</v>
      </c>
      <c r="S3852" s="122">
        <v>0</v>
      </c>
      <c r="T3852" s="122">
        <v>0</v>
      </c>
      <c r="U3852" s="122">
        <v>0</v>
      </c>
      <c r="V3852" s="122">
        <v>0</v>
      </c>
      <c r="W3852" s="122">
        <v>0</v>
      </c>
      <c r="X3852" s="122">
        <v>0</v>
      </c>
      <c r="Y3852" s="122">
        <v>0</v>
      </c>
      <c r="Z3852" s="122">
        <v>0</v>
      </c>
      <c r="AA3852" s="122">
        <v>0</v>
      </c>
      <c r="AB3852" s="122">
        <v>0</v>
      </c>
      <c r="AC3852" s="122">
        <v>0</v>
      </c>
      <c r="AD3852" s="122">
        <v>0</v>
      </c>
      <c r="AE3852" s="122">
        <v>0</v>
      </c>
      <c r="AF3852" s="122">
        <v>0</v>
      </c>
      <c r="AG3852" s="122">
        <v>0</v>
      </c>
      <c r="AH3852" s="122">
        <v>0</v>
      </c>
      <c r="AI3852" s="122">
        <v>0</v>
      </c>
      <c r="AJ3852" s="122">
        <v>0</v>
      </c>
      <c r="AK3852" s="122">
        <v>0</v>
      </c>
      <c r="AL3852" s="122">
        <v>0</v>
      </c>
    </row>
    <row r="3853" spans="1:38" hidden="1" x14ac:dyDescent="0.25">
      <c r="A3853" s="122" t="s">
        <v>2021</v>
      </c>
      <c r="B3853" s="122">
        <v>1</v>
      </c>
      <c r="C3853" s="122" t="s">
        <v>2213</v>
      </c>
      <c r="D3853" s="122" t="s">
        <v>2121</v>
      </c>
      <c r="E3853" s="122">
        <v>70</v>
      </c>
      <c r="F3853" s="122">
        <v>8.114603372E-3</v>
      </c>
      <c r="G3853" s="122">
        <v>8.114603372E-3</v>
      </c>
      <c r="H3853" s="122">
        <v>8.114603372E-3</v>
      </c>
      <c r="I3853" s="122">
        <v>1.0143254215E-2</v>
      </c>
      <c r="J3853" s="122">
        <v>1.1157579636499999E-2</v>
      </c>
      <c r="K3853" s="122">
        <v>1.3628169628E-2</v>
      </c>
      <c r="L3853" s="122">
        <v>1.4592669272500001E-2</v>
      </c>
      <c r="M3853" s="122">
        <v>1.7948829797999999E-2</v>
      </c>
      <c r="N3853" s="122">
        <v>1.6198182319500001E-2</v>
      </c>
      <c r="O3853" s="122">
        <v>1.8779100317499998E-2</v>
      </c>
      <c r="P3853" s="122">
        <v>2.2156757324999998E-2</v>
      </c>
      <c r="Q3853" s="122">
        <v>1.5976606703499999E-2</v>
      </c>
      <c r="R3853" s="122">
        <v>1.5922568354000001E-2</v>
      </c>
      <c r="S3853" s="122">
        <v>2.0100762615999999E-2</v>
      </c>
      <c r="T3853" s="122">
        <v>2.3561435988E-2</v>
      </c>
      <c r="U3853" s="122">
        <v>2.7671039690499999E-2</v>
      </c>
      <c r="V3853" s="122">
        <v>3.5386859323000001E-2</v>
      </c>
      <c r="W3853" s="122">
        <v>4.4153201177499997E-2</v>
      </c>
      <c r="X3853" s="122">
        <v>3.9836626168000003E-2</v>
      </c>
      <c r="Y3853" s="122">
        <v>3.1883754309999998E-2</v>
      </c>
      <c r="Z3853" s="122">
        <v>3.4918285660500002E-2</v>
      </c>
      <c r="AA3853" s="122">
        <v>5.29468447365E-2</v>
      </c>
      <c r="AB3853" s="122">
        <v>4.51512803235E-2</v>
      </c>
      <c r="AC3853" s="122">
        <v>4.1827991617000002E-2</v>
      </c>
      <c r="AD3853" s="122">
        <v>4.3939659063E-2</v>
      </c>
      <c r="AE3853" s="122">
        <v>5.3103576866500003E-2</v>
      </c>
      <c r="AF3853" s="122">
        <v>5.5411062802999997E-2</v>
      </c>
      <c r="AG3853" s="122">
        <v>5.4206972312499997E-2</v>
      </c>
      <c r="AH3853" s="122">
        <v>5.3587041885999998E-2</v>
      </c>
      <c r="AI3853" s="122">
        <v>4.7760055465999998E-2</v>
      </c>
      <c r="AJ3853" s="122">
        <v>5.7959297900500001E-2</v>
      </c>
      <c r="AK3853" s="122">
        <v>6.1365857186000003E-2</v>
      </c>
      <c r="AL3853" s="122">
        <v>0</v>
      </c>
    </row>
    <row r="3854" spans="1:38" hidden="1" x14ac:dyDescent="0.25">
      <c r="A3854" s="122" t="s">
        <v>2021</v>
      </c>
      <c r="B3854" s="122">
        <v>1</v>
      </c>
      <c r="C3854" s="122" t="s">
        <v>2213</v>
      </c>
      <c r="D3854" s="122" t="s">
        <v>2122</v>
      </c>
      <c r="E3854" s="122">
        <v>70</v>
      </c>
      <c r="F3854" s="122">
        <v>1.7377204869999999E-3</v>
      </c>
      <c r="G3854" s="122">
        <v>1.7377204869999999E-3</v>
      </c>
      <c r="H3854" s="122">
        <v>1.7377204869999999E-3</v>
      </c>
      <c r="I3854" s="122">
        <v>2.1721505954999999E-3</v>
      </c>
      <c r="J3854" s="122">
        <v>2.389365663E-3</v>
      </c>
      <c r="K3854" s="122">
        <v>2.9184358574999999E-3</v>
      </c>
      <c r="L3854" s="122">
        <v>3.1249808589999999E-3</v>
      </c>
      <c r="M3854" s="122">
        <v>3.8436936130000002E-3</v>
      </c>
      <c r="N3854" s="122">
        <v>3.4687971589999998E-3</v>
      </c>
      <c r="O3854" s="122">
        <v>4.0214937995000002E-3</v>
      </c>
      <c r="P3854" s="122">
        <v>4.7448099744999998E-3</v>
      </c>
      <c r="Q3854" s="122">
        <v>3.4213473455000001E-3</v>
      </c>
      <c r="R3854" s="122">
        <v>3.4097751664999999E-3</v>
      </c>
      <c r="S3854" s="122">
        <v>4.3045242404999998E-3</v>
      </c>
      <c r="T3854" s="122">
        <v>5.0456181260000003E-3</v>
      </c>
      <c r="U3854" s="122">
        <v>5.9256787005000002E-3</v>
      </c>
      <c r="V3854" s="122">
        <v>7.5780007115000001E-3</v>
      </c>
      <c r="W3854" s="122">
        <v>9.4552892254999993E-3</v>
      </c>
      <c r="X3854" s="122">
        <v>8.5309063145000003E-3</v>
      </c>
      <c r="Y3854" s="122">
        <v>6.4728204904999998E-3</v>
      </c>
      <c r="Z3854" s="122">
        <v>7.2896906225E-3</v>
      </c>
      <c r="AA3854" s="122">
        <v>1.2703071614499999E-2</v>
      </c>
      <c r="AB3854" s="122">
        <v>1.40141955255E-2</v>
      </c>
      <c r="AC3854" s="122">
        <v>1.59309110045E-2</v>
      </c>
      <c r="AD3854" s="122">
        <v>1.3673523E-2</v>
      </c>
      <c r="AE3854" s="122">
        <v>1.39507395E-2</v>
      </c>
      <c r="AF3854" s="122">
        <v>1.5404460467500001E-2</v>
      </c>
      <c r="AG3854" s="122">
        <v>1.378951456E-2</v>
      </c>
      <c r="AH3854" s="122">
        <v>7.0701999999999996E-3</v>
      </c>
      <c r="AI3854" s="122">
        <v>1.1741762782000001E-2</v>
      </c>
      <c r="AJ3854" s="122">
        <v>6.0656939680000001E-3</v>
      </c>
      <c r="AK3854" s="122">
        <v>4.2935754474999997E-3</v>
      </c>
      <c r="AL3854" s="122">
        <v>0</v>
      </c>
    </row>
    <row r="3855" spans="1:38" hidden="1" x14ac:dyDescent="0.25">
      <c r="A3855" s="122" t="s">
        <v>2021</v>
      </c>
      <c r="B3855" s="122">
        <v>1</v>
      </c>
      <c r="C3855" s="122" t="s">
        <v>2213</v>
      </c>
      <c r="D3855" s="122" t="s">
        <v>2123</v>
      </c>
      <c r="E3855" s="122">
        <v>70</v>
      </c>
      <c r="F3855" s="122">
        <v>3.256244369E-3</v>
      </c>
      <c r="G3855" s="122">
        <v>3.256244369E-3</v>
      </c>
      <c r="H3855" s="122">
        <v>3.256244369E-3</v>
      </c>
      <c r="I3855" s="122">
        <v>4.0703054479999997E-3</v>
      </c>
      <c r="J3855" s="122">
        <v>4.4773360140000001E-3</v>
      </c>
      <c r="K3855" s="122">
        <v>5.4687393330000002E-3</v>
      </c>
      <c r="L3855" s="122">
        <v>5.8557756755000002E-3</v>
      </c>
      <c r="M3855" s="122">
        <v>7.2025425370000002E-3</v>
      </c>
      <c r="N3855" s="122">
        <v>6.5000391969999996E-3</v>
      </c>
      <c r="O3855" s="122">
        <v>7.5357151649999999E-3</v>
      </c>
      <c r="P3855" s="122">
        <v>8.8911081475000001E-3</v>
      </c>
      <c r="Q3855" s="122">
        <v>6.4111248865E-3</v>
      </c>
      <c r="R3855" s="122">
        <v>6.3894402544999998E-3</v>
      </c>
      <c r="S3855" s="122">
        <v>8.0660744784999995E-3</v>
      </c>
      <c r="T3855" s="122">
        <v>9.4547804254999993E-3</v>
      </c>
      <c r="U3855" s="122">
        <v>1.11038904775E-2</v>
      </c>
      <c r="V3855" s="122">
        <v>1.4200110118000001E-2</v>
      </c>
      <c r="W3855" s="122">
        <v>1.7717885425E-2</v>
      </c>
      <c r="X3855" s="122">
        <v>1.5985721511000001E-2</v>
      </c>
      <c r="Y3855" s="122">
        <v>7.5196561385000001E-3</v>
      </c>
      <c r="Z3855" s="122">
        <v>6.6343222230000002E-3</v>
      </c>
      <c r="AA3855" s="122">
        <v>1.08961119275E-2</v>
      </c>
      <c r="AB3855" s="122">
        <v>1.1301718701499999E-2</v>
      </c>
      <c r="AC3855" s="122">
        <v>1.0455221012999999E-2</v>
      </c>
      <c r="AD3855" s="122">
        <v>1.1327262766999999E-2</v>
      </c>
      <c r="AE3855" s="122">
        <v>1.0450470781999999E-2</v>
      </c>
      <c r="AF3855" s="122">
        <v>1.0048573319E-2</v>
      </c>
      <c r="AG3855" s="122">
        <v>1.0620135495E-2</v>
      </c>
      <c r="AH3855" s="122">
        <v>9.6083669260000008E-3</v>
      </c>
      <c r="AI3855" s="122">
        <v>8.3448870735E-3</v>
      </c>
      <c r="AJ3855" s="122">
        <v>9.5080809355000007E-3</v>
      </c>
      <c r="AK3855" s="122">
        <v>9.3398312960000004E-3</v>
      </c>
      <c r="AL3855" s="122">
        <v>0</v>
      </c>
    </row>
    <row r="3856" spans="1:38" hidden="1" x14ac:dyDescent="0.25">
      <c r="A3856" s="122" t="s">
        <v>2021</v>
      </c>
      <c r="B3856" s="122">
        <v>1</v>
      </c>
      <c r="C3856" s="122" t="s">
        <v>2213</v>
      </c>
      <c r="D3856" s="122" t="s">
        <v>2140</v>
      </c>
      <c r="E3856" s="122">
        <v>70</v>
      </c>
      <c r="F3856" s="122">
        <v>0</v>
      </c>
      <c r="G3856" s="122">
        <v>0</v>
      </c>
      <c r="H3856" s="122">
        <v>0</v>
      </c>
      <c r="I3856" s="122">
        <v>0</v>
      </c>
      <c r="J3856" s="122">
        <v>0</v>
      </c>
      <c r="K3856" s="122">
        <v>0</v>
      </c>
      <c r="L3856" s="122">
        <v>0</v>
      </c>
      <c r="M3856" s="122">
        <v>0</v>
      </c>
      <c r="N3856" s="122">
        <v>0</v>
      </c>
      <c r="O3856" s="122">
        <v>0</v>
      </c>
      <c r="P3856" s="122">
        <v>0</v>
      </c>
      <c r="Q3856" s="122">
        <v>0</v>
      </c>
      <c r="R3856" s="122">
        <v>0</v>
      </c>
      <c r="S3856" s="122">
        <v>0</v>
      </c>
      <c r="T3856" s="122">
        <v>0</v>
      </c>
      <c r="U3856" s="122">
        <v>0</v>
      </c>
      <c r="V3856" s="122">
        <v>0</v>
      </c>
      <c r="W3856" s="122">
        <v>0</v>
      </c>
      <c r="X3856" s="122">
        <v>0</v>
      </c>
      <c r="Y3856" s="122">
        <v>0</v>
      </c>
      <c r="Z3856" s="122">
        <v>0</v>
      </c>
      <c r="AA3856" s="122">
        <v>0</v>
      </c>
      <c r="AB3856" s="122">
        <v>0</v>
      </c>
      <c r="AC3856" s="122">
        <v>0</v>
      </c>
      <c r="AD3856" s="122">
        <v>0</v>
      </c>
      <c r="AE3856" s="122">
        <v>0</v>
      </c>
      <c r="AF3856" s="122">
        <v>0</v>
      </c>
      <c r="AG3856" s="122">
        <v>0</v>
      </c>
      <c r="AH3856" s="122">
        <v>0</v>
      </c>
      <c r="AI3856" s="122">
        <v>0</v>
      </c>
      <c r="AJ3856" s="122">
        <v>0</v>
      </c>
      <c r="AK3856" s="122">
        <v>0</v>
      </c>
      <c r="AL3856" s="122">
        <v>0</v>
      </c>
    </row>
    <row r="3857" spans="1:38" hidden="1" x14ac:dyDescent="0.25">
      <c r="A3857" s="122" t="s">
        <v>2021</v>
      </c>
      <c r="B3857" s="122">
        <v>1</v>
      </c>
      <c r="C3857" s="122" t="s">
        <v>2213</v>
      </c>
      <c r="D3857" s="122" t="s">
        <v>2124</v>
      </c>
      <c r="E3857" s="122">
        <v>70</v>
      </c>
      <c r="F3857" s="122">
        <v>1.5738085000000001E-3</v>
      </c>
      <c r="G3857" s="122">
        <v>1.5738085000000001E-3</v>
      </c>
      <c r="H3857" s="122">
        <v>1.5738085000000001E-3</v>
      </c>
      <c r="I3857" s="122">
        <v>1.9672606515E-3</v>
      </c>
      <c r="J3857" s="122">
        <v>2.1639867139999999E-3</v>
      </c>
      <c r="K3857" s="122">
        <v>2.6431518964999999E-3</v>
      </c>
      <c r="L3857" s="122">
        <v>2.830214363E-3</v>
      </c>
      <c r="M3857" s="122">
        <v>3.4811339160000002E-3</v>
      </c>
      <c r="N3857" s="122">
        <v>3.14159991E-3</v>
      </c>
      <c r="O3857" s="122">
        <v>3.642162968E-3</v>
      </c>
      <c r="P3857" s="122">
        <v>4.2972517130000004E-3</v>
      </c>
      <c r="Q3857" s="122">
        <v>3.0986258405000001E-3</v>
      </c>
      <c r="R3857" s="122">
        <v>3.088145223E-3</v>
      </c>
      <c r="S3857" s="122">
        <v>3.8984963020000001E-3</v>
      </c>
      <c r="T3857" s="122">
        <v>4.5696858904999997E-3</v>
      </c>
      <c r="U3857" s="122">
        <v>5.3667339959999998E-3</v>
      </c>
      <c r="V3857" s="122">
        <v>6.8631993310000004E-3</v>
      </c>
      <c r="W3857" s="122">
        <v>8.5634110025000001E-3</v>
      </c>
      <c r="X3857" s="122">
        <v>7.7262212799999999E-3</v>
      </c>
      <c r="Y3857" s="122">
        <v>5.7443605859999998E-3</v>
      </c>
      <c r="Z3857" s="122">
        <v>6.4692990645000004E-3</v>
      </c>
      <c r="AA3857" s="122">
        <v>1.2316405000000001E-2</v>
      </c>
      <c r="AB3857" s="122">
        <v>1.1563540000000001E-2</v>
      </c>
      <c r="AC3857" s="122">
        <v>1.137062E-2</v>
      </c>
      <c r="AD3857" s="122">
        <v>1.1547428E-2</v>
      </c>
      <c r="AE3857" s="122">
        <v>1.17858485E-2</v>
      </c>
      <c r="AF3857" s="122">
        <v>1.1835642E-2</v>
      </c>
      <c r="AG3857" s="122">
        <v>1.04464855E-2</v>
      </c>
      <c r="AH3857" s="122">
        <v>1.1340039E-2</v>
      </c>
      <c r="AI3857" s="122">
        <v>1.0430426499999999E-2</v>
      </c>
      <c r="AJ3857" s="122">
        <v>9.0239125E-3</v>
      </c>
      <c r="AK3857" s="122">
        <v>1.1737936500000001E-2</v>
      </c>
      <c r="AL3857" s="122">
        <v>0</v>
      </c>
    </row>
    <row r="3858" spans="1:38" hidden="1" x14ac:dyDescent="0.25">
      <c r="A3858" s="122" t="s">
        <v>2021</v>
      </c>
      <c r="B3858" s="122">
        <v>1</v>
      </c>
      <c r="C3858" s="122" t="s">
        <v>2213</v>
      </c>
      <c r="D3858" s="122" t="s">
        <v>2125</v>
      </c>
      <c r="E3858" s="122">
        <v>70</v>
      </c>
      <c r="F3858" s="122">
        <v>7.3631983099999997E-4</v>
      </c>
      <c r="G3858" s="122">
        <v>7.3631983099999997E-4</v>
      </c>
      <c r="H3858" s="122">
        <v>7.3631983099999997E-4</v>
      </c>
      <c r="I3858" s="122">
        <v>9.2039977549999996E-4</v>
      </c>
      <c r="J3858" s="122">
        <v>1.012439761E-3</v>
      </c>
      <c r="K3858" s="122">
        <v>1.2366213075000001E-3</v>
      </c>
      <c r="L3858" s="122">
        <v>1.324140075E-3</v>
      </c>
      <c r="M3858" s="122">
        <v>1.6286783930000001E-3</v>
      </c>
      <c r="N3858" s="122">
        <v>1.4698244875E-3</v>
      </c>
      <c r="O3858" s="122">
        <v>1.704017204E-3</v>
      </c>
      <c r="P3858" s="122">
        <v>2.0105060810000001E-3</v>
      </c>
      <c r="Q3858" s="122">
        <v>1.449718699E-3</v>
      </c>
      <c r="R3858" s="122">
        <v>1.444815245E-3</v>
      </c>
      <c r="S3858" s="122">
        <v>1.8239449679999999E-3</v>
      </c>
      <c r="T3858" s="122">
        <v>2.1379667615E-3</v>
      </c>
      <c r="U3858" s="122">
        <v>2.5108725619999999E-3</v>
      </c>
      <c r="V3858" s="122">
        <v>3.211006696E-3</v>
      </c>
      <c r="W3858" s="122">
        <v>4.0064653315E-3</v>
      </c>
      <c r="X3858" s="122">
        <v>3.6147789280000001E-3</v>
      </c>
      <c r="Y3858" s="122">
        <v>2.7422262804999999E-3</v>
      </c>
      <c r="Z3858" s="122">
        <v>3.1211370339999998E-3</v>
      </c>
      <c r="AA3858" s="122">
        <v>6.5131803879999997E-3</v>
      </c>
      <c r="AB3858" s="122">
        <v>7.013437212E-3</v>
      </c>
      <c r="AC3858" s="122">
        <v>7.5611052124999996E-3</v>
      </c>
      <c r="AD3858" s="122">
        <v>7.6103725814999999E-3</v>
      </c>
      <c r="AE3858" s="122">
        <v>7.2716017755000001E-3</v>
      </c>
      <c r="AF3858" s="122">
        <v>8.8218650254999996E-3</v>
      </c>
      <c r="AG3858" s="122">
        <v>8.0706457019999994E-3</v>
      </c>
      <c r="AH3858" s="122">
        <v>7.597071092E-3</v>
      </c>
      <c r="AI3858" s="122">
        <v>7.0621374279999996E-3</v>
      </c>
      <c r="AJ3858" s="122">
        <v>9.0556843835000005E-3</v>
      </c>
      <c r="AK3858" s="122">
        <v>7.683120832E-3</v>
      </c>
      <c r="AL3858" s="122">
        <v>0</v>
      </c>
    </row>
    <row r="3859" spans="1:38" hidden="1" x14ac:dyDescent="0.25">
      <c r="A3859" s="122" t="s">
        <v>2021</v>
      </c>
      <c r="B3859" s="122">
        <v>1</v>
      </c>
      <c r="C3859" s="122" t="s">
        <v>2213</v>
      </c>
      <c r="D3859" s="122" t="s">
        <v>2126</v>
      </c>
      <c r="E3859" s="122">
        <v>70</v>
      </c>
      <c r="F3859" s="122">
        <v>0</v>
      </c>
      <c r="G3859" s="122">
        <v>0</v>
      </c>
      <c r="H3859" s="122">
        <v>0</v>
      </c>
      <c r="I3859" s="122">
        <v>0</v>
      </c>
      <c r="J3859" s="122">
        <v>0</v>
      </c>
      <c r="K3859" s="122">
        <v>0</v>
      </c>
      <c r="L3859" s="122">
        <v>0</v>
      </c>
      <c r="M3859" s="122">
        <v>0</v>
      </c>
      <c r="N3859" s="122">
        <v>0</v>
      </c>
      <c r="O3859" s="122">
        <v>0</v>
      </c>
      <c r="P3859" s="122">
        <v>0</v>
      </c>
      <c r="Q3859" s="122">
        <v>0</v>
      </c>
      <c r="R3859" s="122">
        <v>0</v>
      </c>
      <c r="S3859" s="122">
        <v>0</v>
      </c>
      <c r="T3859" s="122">
        <v>0</v>
      </c>
      <c r="U3859" s="122">
        <v>0</v>
      </c>
      <c r="V3859" s="122">
        <v>0</v>
      </c>
      <c r="W3859" s="122">
        <v>0</v>
      </c>
      <c r="X3859" s="122">
        <v>0</v>
      </c>
      <c r="Y3859" s="122">
        <v>0</v>
      </c>
      <c r="Z3859" s="122">
        <v>0</v>
      </c>
      <c r="AA3859" s="122">
        <v>0</v>
      </c>
      <c r="AB3859" s="122">
        <v>0</v>
      </c>
      <c r="AC3859" s="122">
        <v>0</v>
      </c>
      <c r="AD3859" s="122">
        <v>0</v>
      </c>
      <c r="AE3859" s="122">
        <v>0</v>
      </c>
      <c r="AF3859" s="122">
        <v>0</v>
      </c>
      <c r="AG3859" s="122">
        <v>0</v>
      </c>
      <c r="AH3859" s="122">
        <v>0</v>
      </c>
      <c r="AI3859" s="122">
        <v>0</v>
      </c>
      <c r="AJ3859" s="122">
        <v>0</v>
      </c>
      <c r="AK3859" s="122">
        <v>0</v>
      </c>
      <c r="AL3859" s="122">
        <v>0</v>
      </c>
    </row>
    <row r="3860" spans="1:38" hidden="1" x14ac:dyDescent="0.25">
      <c r="A3860" s="122" t="s">
        <v>2021</v>
      </c>
      <c r="B3860" s="122">
        <v>1</v>
      </c>
      <c r="C3860" s="122" t="s">
        <v>2213</v>
      </c>
      <c r="D3860" s="122" t="s">
        <v>2127</v>
      </c>
      <c r="E3860" s="122">
        <v>70</v>
      </c>
      <c r="F3860" s="122">
        <v>0</v>
      </c>
      <c r="G3860" s="122">
        <v>0</v>
      </c>
      <c r="H3860" s="122">
        <v>0</v>
      </c>
      <c r="I3860" s="122">
        <v>0</v>
      </c>
      <c r="J3860" s="122">
        <v>0</v>
      </c>
      <c r="K3860" s="122">
        <v>0</v>
      </c>
      <c r="L3860" s="122">
        <v>0</v>
      </c>
      <c r="M3860" s="122">
        <v>0</v>
      </c>
      <c r="N3860" s="122">
        <v>0</v>
      </c>
      <c r="O3860" s="122">
        <v>0</v>
      </c>
      <c r="P3860" s="122">
        <v>0</v>
      </c>
      <c r="Q3860" s="122">
        <v>0</v>
      </c>
      <c r="R3860" s="122">
        <v>0</v>
      </c>
      <c r="S3860" s="122">
        <v>0</v>
      </c>
      <c r="T3860" s="122">
        <v>0</v>
      </c>
      <c r="U3860" s="122">
        <v>0</v>
      </c>
      <c r="V3860" s="122">
        <v>0</v>
      </c>
      <c r="W3860" s="122">
        <v>0</v>
      </c>
      <c r="X3860" s="122">
        <v>0</v>
      </c>
      <c r="Y3860" s="122">
        <v>0</v>
      </c>
      <c r="Z3860" s="122">
        <v>0</v>
      </c>
      <c r="AA3860" s="122">
        <v>0</v>
      </c>
      <c r="AB3860" s="122">
        <v>0</v>
      </c>
      <c r="AC3860" s="122">
        <v>0</v>
      </c>
      <c r="AD3860" s="122">
        <v>0</v>
      </c>
      <c r="AE3860" s="122">
        <v>0</v>
      </c>
      <c r="AF3860" s="122">
        <v>0</v>
      </c>
      <c r="AG3860" s="122">
        <v>0</v>
      </c>
      <c r="AH3860" s="122">
        <v>0</v>
      </c>
      <c r="AI3860" s="122">
        <v>0</v>
      </c>
      <c r="AJ3860" s="122">
        <v>0</v>
      </c>
      <c r="AK3860" s="122">
        <v>0</v>
      </c>
      <c r="AL3860" s="122">
        <v>0</v>
      </c>
    </row>
    <row r="3861" spans="1:38" hidden="1" x14ac:dyDescent="0.25">
      <c r="A3861" s="122" t="s">
        <v>2021</v>
      </c>
      <c r="B3861" s="122">
        <v>1</v>
      </c>
      <c r="C3861" s="122" t="s">
        <v>2213</v>
      </c>
      <c r="D3861" s="122" t="s">
        <v>2128</v>
      </c>
      <c r="E3861" s="122">
        <v>70</v>
      </c>
      <c r="F3861" s="122">
        <v>0</v>
      </c>
      <c r="G3861" s="122">
        <v>0</v>
      </c>
      <c r="H3861" s="122">
        <v>0</v>
      </c>
      <c r="I3861" s="122">
        <v>0</v>
      </c>
      <c r="J3861" s="122">
        <v>0</v>
      </c>
      <c r="K3861" s="122">
        <v>0</v>
      </c>
      <c r="L3861" s="122">
        <v>0</v>
      </c>
      <c r="M3861" s="122">
        <v>0</v>
      </c>
      <c r="N3861" s="122">
        <v>0</v>
      </c>
      <c r="O3861" s="122">
        <v>0</v>
      </c>
      <c r="P3861" s="122">
        <v>0</v>
      </c>
      <c r="Q3861" s="122">
        <v>0</v>
      </c>
      <c r="R3861" s="122">
        <v>0</v>
      </c>
      <c r="S3861" s="122">
        <v>0</v>
      </c>
      <c r="T3861" s="122">
        <v>0</v>
      </c>
      <c r="U3861" s="122">
        <v>0</v>
      </c>
      <c r="V3861" s="122">
        <v>0</v>
      </c>
      <c r="W3861" s="122">
        <v>0</v>
      </c>
      <c r="X3861" s="122">
        <v>0</v>
      </c>
      <c r="Y3861" s="122">
        <v>0</v>
      </c>
      <c r="Z3861" s="122">
        <v>0</v>
      </c>
      <c r="AA3861" s="122">
        <v>0</v>
      </c>
      <c r="AB3861" s="122">
        <v>0</v>
      </c>
      <c r="AC3861" s="122">
        <v>0</v>
      </c>
      <c r="AD3861" s="122">
        <v>0</v>
      </c>
      <c r="AE3861" s="122">
        <v>0</v>
      </c>
      <c r="AF3861" s="122">
        <v>0</v>
      </c>
      <c r="AG3861" s="122">
        <v>0</v>
      </c>
      <c r="AH3861" s="122">
        <v>0</v>
      </c>
      <c r="AI3861" s="122">
        <v>0</v>
      </c>
      <c r="AJ3861" s="122">
        <v>0</v>
      </c>
      <c r="AK3861" s="122">
        <v>0</v>
      </c>
      <c r="AL3861" s="122">
        <v>0</v>
      </c>
    </row>
    <row r="3862" spans="1:38" hidden="1" x14ac:dyDescent="0.25">
      <c r="A3862" s="122" t="s">
        <v>2015</v>
      </c>
      <c r="B3862" s="122">
        <v>1</v>
      </c>
      <c r="C3862" s="122" t="s">
        <v>2214</v>
      </c>
      <c r="D3862" s="122" t="s">
        <v>2081</v>
      </c>
      <c r="E3862" s="122">
        <v>71</v>
      </c>
      <c r="F3862" s="122">
        <v>1.9819481704999998E-3</v>
      </c>
      <c r="G3862" s="122">
        <v>2.6913762254999998E-3</v>
      </c>
      <c r="H3862" s="122">
        <v>3.0389428319999999E-3</v>
      </c>
      <c r="I3862" s="122">
        <v>2.3774119104999999E-3</v>
      </c>
      <c r="J3862" s="122">
        <v>2.3962923920000001E-3</v>
      </c>
      <c r="K3862" s="122">
        <v>2.4841642455000002E-3</v>
      </c>
      <c r="L3862" s="122">
        <v>2.5474044284999999E-3</v>
      </c>
      <c r="M3862" s="122">
        <v>2.6807079085000001E-3</v>
      </c>
      <c r="N3862" s="122">
        <v>2.0444062325000001E-3</v>
      </c>
      <c r="O3862" s="122">
        <v>2.4033041859999999E-3</v>
      </c>
      <c r="P3862" s="122">
        <v>1.8391227105000001E-3</v>
      </c>
      <c r="Q3862" s="122">
        <v>2.9209222199999998E-3</v>
      </c>
      <c r="R3862" s="122">
        <v>2.0302625200000002E-3</v>
      </c>
      <c r="S3862" s="122">
        <v>2.6808983110000002E-3</v>
      </c>
      <c r="T3862" s="122">
        <v>1.9899868925000001E-3</v>
      </c>
      <c r="U3862" s="122">
        <v>2.1748586040000002E-3</v>
      </c>
      <c r="V3862" s="122">
        <v>1.7681169675E-3</v>
      </c>
      <c r="W3862" s="122">
        <v>1.6976439540000001E-3</v>
      </c>
      <c r="X3862" s="122">
        <v>2.4480395515000001E-3</v>
      </c>
      <c r="Y3862" s="122">
        <v>2.182991878E-3</v>
      </c>
      <c r="Z3862" s="122">
        <v>1.7983137704999999E-3</v>
      </c>
      <c r="AA3862" s="122">
        <v>2.4285528825000002E-3</v>
      </c>
      <c r="AB3862" s="122">
        <v>2.592536075E-3</v>
      </c>
      <c r="AC3862" s="122">
        <v>2.8168516585000002E-3</v>
      </c>
      <c r="AD3862" s="122">
        <v>2.6352966869999999E-3</v>
      </c>
      <c r="AE3862" s="122">
        <v>2.556720477E-3</v>
      </c>
      <c r="AF3862" s="122">
        <v>2.6763921184999998E-3</v>
      </c>
      <c r="AG3862" s="122">
        <v>2.5992265300000001E-3</v>
      </c>
      <c r="AH3862" s="122">
        <v>2.6542606699999998E-3</v>
      </c>
      <c r="AI3862" s="122">
        <v>2.613592445E-3</v>
      </c>
      <c r="AJ3862" s="122">
        <v>2.6395397345000001E-3</v>
      </c>
      <c r="AK3862" s="122">
        <v>2.6183787425000001E-3</v>
      </c>
      <c r="AL3862" s="122">
        <v>0</v>
      </c>
    </row>
    <row r="3863" spans="1:38" hidden="1" x14ac:dyDescent="0.25">
      <c r="A3863" s="122" t="s">
        <v>2015</v>
      </c>
      <c r="B3863" s="122">
        <v>1</v>
      </c>
      <c r="C3863" s="122" t="s">
        <v>2214</v>
      </c>
      <c r="D3863" s="122" t="s">
        <v>2082</v>
      </c>
      <c r="E3863" s="122">
        <v>71</v>
      </c>
      <c r="F3863" s="122">
        <v>0</v>
      </c>
      <c r="G3863" s="122">
        <v>1.1640177311E-2</v>
      </c>
      <c r="H3863" s="122">
        <v>0</v>
      </c>
      <c r="I3863" s="122">
        <v>0</v>
      </c>
      <c r="J3863" s="122">
        <v>0</v>
      </c>
      <c r="K3863" s="122">
        <v>0</v>
      </c>
      <c r="L3863" s="122">
        <v>0</v>
      </c>
      <c r="M3863" s="122">
        <v>0</v>
      </c>
      <c r="N3863" s="122">
        <v>6.3884943369999997E-3</v>
      </c>
      <c r="O3863" s="122">
        <v>0</v>
      </c>
      <c r="P3863" s="122">
        <v>0</v>
      </c>
      <c r="Q3863" s="122">
        <v>0</v>
      </c>
      <c r="R3863" s="122">
        <v>0</v>
      </c>
      <c r="S3863" s="122">
        <v>1.44909338115E-2</v>
      </c>
      <c r="T3863" s="122">
        <v>6.6520955079999999E-3</v>
      </c>
      <c r="U3863" s="122">
        <v>2.20623047E-2</v>
      </c>
      <c r="V3863" s="122">
        <v>4.7071413905000001E-3</v>
      </c>
      <c r="W3863" s="122">
        <v>3.7648452745000002E-3</v>
      </c>
      <c r="X3863" s="122">
        <v>1.55315022625E-2</v>
      </c>
      <c r="Y3863" s="122">
        <v>0</v>
      </c>
      <c r="Z3863" s="122">
        <v>2.7930742446500002E-2</v>
      </c>
      <c r="AA3863" s="122">
        <v>3.85395913E-3</v>
      </c>
      <c r="AB3863" s="122">
        <v>1.7022221204999999E-3</v>
      </c>
      <c r="AC3863" s="122">
        <v>7.536635404E-3</v>
      </c>
      <c r="AD3863" s="122">
        <v>1.0459927466E-2</v>
      </c>
      <c r="AE3863" s="122">
        <v>7.3768825125000003E-3</v>
      </c>
      <c r="AF3863" s="122">
        <v>7.025193937E-3</v>
      </c>
      <c r="AG3863" s="122">
        <v>7.2421388370000001E-3</v>
      </c>
      <c r="AH3863" s="122">
        <v>7.0470335145000002E-3</v>
      </c>
      <c r="AI3863" s="122">
        <v>7.1826766265000001E-3</v>
      </c>
      <c r="AJ3863" s="122">
        <v>7.0640522120000004E-3</v>
      </c>
      <c r="AK3863" s="122">
        <v>7.1448628224999996E-3</v>
      </c>
      <c r="AL3863" s="122">
        <v>0</v>
      </c>
    </row>
    <row r="3864" spans="1:38" hidden="1" x14ac:dyDescent="0.25">
      <c r="A3864" s="122" t="s">
        <v>2015</v>
      </c>
      <c r="B3864" s="122">
        <v>1</v>
      </c>
      <c r="C3864" s="122" t="s">
        <v>2214</v>
      </c>
      <c r="D3864" s="122" t="s">
        <v>2135</v>
      </c>
      <c r="E3864" s="122">
        <v>71</v>
      </c>
      <c r="F3864" s="122">
        <v>0</v>
      </c>
      <c r="G3864" s="122">
        <v>0</v>
      </c>
      <c r="H3864" s="122">
        <v>0</v>
      </c>
      <c r="I3864" s="122">
        <v>0</v>
      </c>
      <c r="J3864" s="122">
        <v>0</v>
      </c>
      <c r="K3864" s="122">
        <v>0</v>
      </c>
      <c r="L3864" s="122">
        <v>0</v>
      </c>
      <c r="M3864" s="122">
        <v>0</v>
      </c>
      <c r="N3864" s="122">
        <v>0</v>
      </c>
      <c r="O3864" s="122">
        <v>0</v>
      </c>
      <c r="P3864" s="122">
        <v>0</v>
      </c>
      <c r="Q3864" s="122">
        <v>0</v>
      </c>
      <c r="R3864" s="122">
        <v>0</v>
      </c>
      <c r="S3864" s="122">
        <v>0</v>
      </c>
      <c r="T3864" s="122">
        <v>0</v>
      </c>
      <c r="U3864" s="122">
        <v>0</v>
      </c>
      <c r="V3864" s="122">
        <v>0</v>
      </c>
      <c r="W3864" s="122">
        <v>0</v>
      </c>
      <c r="X3864" s="122">
        <v>0</v>
      </c>
      <c r="Y3864" s="122">
        <v>0</v>
      </c>
      <c r="Z3864" s="122">
        <v>0</v>
      </c>
      <c r="AA3864" s="122">
        <v>0</v>
      </c>
      <c r="AB3864" s="122">
        <v>0</v>
      </c>
      <c r="AC3864" s="122">
        <v>0</v>
      </c>
      <c r="AD3864" s="122">
        <v>0</v>
      </c>
      <c r="AE3864" s="122">
        <v>0</v>
      </c>
      <c r="AF3864" s="122">
        <v>0</v>
      </c>
      <c r="AG3864" s="122">
        <v>0</v>
      </c>
      <c r="AH3864" s="122">
        <v>0</v>
      </c>
      <c r="AI3864" s="122">
        <v>0</v>
      </c>
      <c r="AJ3864" s="122">
        <v>0</v>
      </c>
      <c r="AK3864" s="122">
        <v>0</v>
      </c>
      <c r="AL3864" s="122">
        <v>0</v>
      </c>
    </row>
    <row r="3865" spans="1:38" hidden="1" x14ac:dyDescent="0.25">
      <c r="A3865" s="122" t="s">
        <v>2015</v>
      </c>
      <c r="B3865" s="122">
        <v>1</v>
      </c>
      <c r="C3865" s="122" t="s">
        <v>2214</v>
      </c>
      <c r="D3865" s="122" t="s">
        <v>2083</v>
      </c>
      <c r="E3865" s="122">
        <v>71</v>
      </c>
      <c r="F3865" s="122">
        <v>1.6597065275E-3</v>
      </c>
      <c r="G3865" s="122">
        <v>1.6545545565000001E-3</v>
      </c>
      <c r="H3865" s="122">
        <v>1.5770819125E-3</v>
      </c>
      <c r="I3865" s="122">
        <v>1.8379937839999999E-3</v>
      </c>
      <c r="J3865" s="122">
        <v>1.60275657E-3</v>
      </c>
      <c r="K3865" s="122">
        <v>1.5994990045000001E-3</v>
      </c>
      <c r="L3865" s="122">
        <v>1.8006245174999999E-3</v>
      </c>
      <c r="M3865" s="122">
        <v>1.7927937145E-3</v>
      </c>
      <c r="N3865" s="122">
        <v>2.3551782515E-3</v>
      </c>
      <c r="O3865" s="122">
        <v>1.898945692E-3</v>
      </c>
      <c r="P3865" s="122">
        <v>1.983764825E-3</v>
      </c>
      <c r="Q3865" s="122">
        <v>1.583516192E-3</v>
      </c>
      <c r="R3865" s="122">
        <v>1.7665530435E-3</v>
      </c>
      <c r="S3865" s="122">
        <v>1.9779383760000001E-3</v>
      </c>
      <c r="T3865" s="122">
        <v>1.9395230485000001E-3</v>
      </c>
      <c r="U3865" s="122">
        <v>1.890095328E-3</v>
      </c>
      <c r="V3865" s="122">
        <v>1.6829316044999999E-3</v>
      </c>
      <c r="W3865" s="122">
        <v>1.6207540979999999E-3</v>
      </c>
      <c r="X3865" s="122">
        <v>1.6198579475000001E-3</v>
      </c>
      <c r="Y3865" s="122">
        <v>1.59453945E-3</v>
      </c>
      <c r="Z3865" s="122">
        <v>1.5243738100000001E-3</v>
      </c>
      <c r="AA3865" s="122">
        <v>1.6083763985E-3</v>
      </c>
      <c r="AB3865" s="122">
        <v>1.3114747445E-3</v>
      </c>
      <c r="AC3865" s="122">
        <v>1.2376797440000001E-3</v>
      </c>
      <c r="AD3865" s="122">
        <v>1.7074759839999999E-3</v>
      </c>
      <c r="AE3865" s="122">
        <v>1.4024834560000001E-3</v>
      </c>
      <c r="AF3865" s="122">
        <v>1.4592183394999999E-3</v>
      </c>
      <c r="AG3865" s="122">
        <v>1.4427270184999999E-3</v>
      </c>
      <c r="AH3865" s="122">
        <v>1.4570511430000001E-3</v>
      </c>
      <c r="AI3865" s="122">
        <v>1.4556888840000001E-3</v>
      </c>
      <c r="AJ3865" s="122">
        <v>1.4607939500000001E-3</v>
      </c>
      <c r="AK3865" s="122">
        <v>1.4623991610000001E-3</v>
      </c>
      <c r="AL3865" s="122">
        <v>0</v>
      </c>
    </row>
    <row r="3866" spans="1:38" x14ac:dyDescent="0.25">
      <c r="A3866" s="122" t="s">
        <v>2015</v>
      </c>
      <c r="B3866" s="122">
        <v>1</v>
      </c>
      <c r="C3866" s="122" t="s">
        <v>2214</v>
      </c>
      <c r="D3866" s="122" t="s">
        <v>2084</v>
      </c>
      <c r="E3866" s="122">
        <v>71</v>
      </c>
      <c r="F3866" s="122">
        <v>1.7078133846500001E-2</v>
      </c>
      <c r="G3866" s="122">
        <v>0</v>
      </c>
      <c r="H3866" s="122">
        <v>0</v>
      </c>
      <c r="I3866" s="122">
        <v>1.01590591595E-2</v>
      </c>
      <c r="J3866" s="122">
        <v>1.3206655858E-2</v>
      </c>
      <c r="K3866" s="122">
        <v>7.5561723700000001E-3</v>
      </c>
      <c r="L3866" s="122">
        <v>3.5658794213999999E-2</v>
      </c>
      <c r="M3866" s="122">
        <v>1.0588132452E-2</v>
      </c>
      <c r="N3866" s="122">
        <v>2.3397163495000001E-3</v>
      </c>
      <c r="O3866" s="122">
        <v>1.0522621510499999E-2</v>
      </c>
      <c r="P3866" s="122">
        <v>3.3628238975000001E-3</v>
      </c>
      <c r="Q3866" s="122">
        <v>9.2113931100000004E-3</v>
      </c>
      <c r="R3866" s="122">
        <v>3.9187803559999998E-2</v>
      </c>
      <c r="S3866" s="122">
        <v>3.1699847622499999E-2</v>
      </c>
      <c r="T3866" s="122">
        <v>9.9181026360000007E-3</v>
      </c>
      <c r="U3866" s="122">
        <v>1.8238969499999999E-5</v>
      </c>
      <c r="V3866" s="122">
        <v>1.01840120895E-2</v>
      </c>
      <c r="W3866" s="122">
        <v>7.7294476815000001E-3</v>
      </c>
      <c r="X3866" s="122">
        <v>3.3887332919999998E-3</v>
      </c>
      <c r="Y3866" s="122">
        <v>1.2110722811999999E-2</v>
      </c>
      <c r="Z3866" s="122">
        <v>3.2284688444999998E-3</v>
      </c>
      <c r="AA3866" s="122">
        <v>5.8310860759999998E-3</v>
      </c>
      <c r="AB3866" s="122">
        <v>8.1551711354999994E-3</v>
      </c>
      <c r="AC3866" s="122">
        <v>3.7991937265000001E-3</v>
      </c>
      <c r="AD3866" s="122">
        <v>7.9436129964999998E-3</v>
      </c>
      <c r="AE3866" s="122">
        <v>7.4274719135000002E-3</v>
      </c>
      <c r="AF3866" s="122">
        <v>7.2723934364999996E-3</v>
      </c>
      <c r="AG3866" s="122">
        <v>7.4797085809999997E-3</v>
      </c>
      <c r="AH3866" s="122">
        <v>7.2938052775E-3</v>
      </c>
      <c r="AI3866" s="122">
        <v>7.4644710280000002E-3</v>
      </c>
      <c r="AJ3866" s="122">
        <v>7.3324112460000004E-3</v>
      </c>
      <c r="AK3866" s="122">
        <v>7.4464305169999996E-3</v>
      </c>
      <c r="AL3866" s="122">
        <v>0</v>
      </c>
    </row>
    <row r="3867" spans="1:38" hidden="1" x14ac:dyDescent="0.25">
      <c r="A3867" s="122" t="s">
        <v>2015</v>
      </c>
      <c r="B3867" s="122">
        <v>1</v>
      </c>
      <c r="C3867" s="122" t="s">
        <v>2214</v>
      </c>
      <c r="D3867" s="122" t="s">
        <v>474</v>
      </c>
      <c r="E3867" s="122">
        <v>71</v>
      </c>
      <c r="F3867" s="122">
        <v>2.8584540350000001E-3</v>
      </c>
      <c r="G3867" s="122">
        <v>2.348025027E-3</v>
      </c>
      <c r="H3867" s="122">
        <v>2.7041353129999999E-3</v>
      </c>
      <c r="I3867" s="122">
        <v>3.7421498529999998E-3</v>
      </c>
      <c r="J3867" s="122">
        <v>2.6696908780000001E-3</v>
      </c>
      <c r="K3867" s="122">
        <v>3.029764398E-3</v>
      </c>
      <c r="L3867" s="122">
        <v>2.6872016804999998E-3</v>
      </c>
      <c r="M3867" s="122">
        <v>2.8497853020000002E-3</v>
      </c>
      <c r="N3867" s="122">
        <v>3.6560937264999999E-3</v>
      </c>
      <c r="O3867" s="122">
        <v>4.7679949835000004E-3</v>
      </c>
      <c r="P3867" s="122">
        <v>2.4502382565E-3</v>
      </c>
      <c r="Q3867" s="122">
        <v>2.8418730644999999E-3</v>
      </c>
      <c r="R3867" s="122">
        <v>2.0436244825E-3</v>
      </c>
      <c r="S3867" s="122">
        <v>2.7758110025000002E-3</v>
      </c>
      <c r="T3867" s="122">
        <v>2.2118445744999998E-3</v>
      </c>
      <c r="U3867" s="122">
        <v>2.290549495E-3</v>
      </c>
      <c r="V3867" s="122">
        <v>2.1668218960000001E-3</v>
      </c>
      <c r="W3867" s="122">
        <v>3.3081398755000001E-3</v>
      </c>
      <c r="X3867" s="122">
        <v>2.4274817260000001E-3</v>
      </c>
      <c r="Y3867" s="122">
        <v>3.3195667549999999E-3</v>
      </c>
      <c r="Z3867" s="122">
        <v>3.2947378184999998E-3</v>
      </c>
      <c r="AA3867" s="122">
        <v>3.0297111329999999E-3</v>
      </c>
      <c r="AB3867" s="122">
        <v>2.4690671955E-3</v>
      </c>
      <c r="AC3867" s="122">
        <v>2.4371167019999998E-3</v>
      </c>
      <c r="AD3867" s="122">
        <v>3.4983956979999999E-3</v>
      </c>
      <c r="AE3867" s="122">
        <v>3.0121289924999999E-3</v>
      </c>
      <c r="AF3867" s="122">
        <v>3.0674429195000001E-3</v>
      </c>
      <c r="AG3867" s="122">
        <v>3.1040751680000002E-3</v>
      </c>
      <c r="AH3867" s="122">
        <v>3.1448470345000002E-3</v>
      </c>
      <c r="AI3867" s="122">
        <v>3.1724869320000001E-3</v>
      </c>
      <c r="AJ3867" s="122">
        <v>3.1955147164999999E-3</v>
      </c>
      <c r="AK3867" s="122">
        <v>3.2120065409999999E-3</v>
      </c>
      <c r="AL3867" s="122">
        <v>0</v>
      </c>
    </row>
    <row r="3868" spans="1:38" hidden="1" x14ac:dyDescent="0.25">
      <c r="A3868" s="122" t="s">
        <v>2015</v>
      </c>
      <c r="B3868" s="122">
        <v>1</v>
      </c>
      <c r="C3868" s="122" t="s">
        <v>2214</v>
      </c>
      <c r="D3868" s="122" t="s">
        <v>2085</v>
      </c>
      <c r="E3868" s="122">
        <v>71</v>
      </c>
      <c r="F3868" s="122">
        <v>6.1589974999999996E-6</v>
      </c>
      <c r="G3868" s="122">
        <v>6.2110700000000001E-6</v>
      </c>
      <c r="H3868" s="122">
        <v>6.4187769999999999E-6</v>
      </c>
      <c r="I3868" s="122">
        <v>5.9390740000000002E-6</v>
      </c>
      <c r="J3868" s="122">
        <v>6.643868E-6</v>
      </c>
      <c r="K3868" s="122">
        <v>6.3060990000000003E-6</v>
      </c>
      <c r="L3868" s="122">
        <v>6.6709245000000003E-6</v>
      </c>
      <c r="M3868" s="122">
        <v>6.4920495000000003E-6</v>
      </c>
      <c r="N3868" s="122">
        <v>6.1471519999999997E-6</v>
      </c>
      <c r="O3868" s="122">
        <v>4.2944309999999997E-6</v>
      </c>
      <c r="P3868" s="122">
        <v>6.1078789999999996E-6</v>
      </c>
      <c r="Q3868" s="122">
        <v>5.4669500000000002E-6</v>
      </c>
      <c r="R3868" s="122">
        <v>5.9166284999999999E-6</v>
      </c>
      <c r="S3868" s="122">
        <v>5.5091115000000001E-6</v>
      </c>
      <c r="T3868" s="122">
        <v>5.5615814999999996E-6</v>
      </c>
      <c r="U3868" s="122">
        <v>5.4570919999999996E-6</v>
      </c>
      <c r="V3868" s="122">
        <v>4.9278605000000001E-6</v>
      </c>
      <c r="W3868" s="122">
        <v>4.9776539999999998E-6</v>
      </c>
      <c r="X3868" s="122">
        <v>5.5947330000000003E-6</v>
      </c>
      <c r="Y3868" s="122">
        <v>5.3286199999999998E-6</v>
      </c>
      <c r="Z3868" s="122">
        <v>4.0713539999999997E-6</v>
      </c>
      <c r="AA3868" s="122">
        <v>4.8091935000000002E-6</v>
      </c>
      <c r="AB3868" s="122">
        <v>4.3961909999999999E-6</v>
      </c>
      <c r="AC3868" s="122">
        <v>4.6881415000000003E-6</v>
      </c>
      <c r="AD3868" s="122">
        <v>4.4177619999999997E-6</v>
      </c>
      <c r="AE3868" s="122">
        <v>4.2994129999999996E-6</v>
      </c>
      <c r="AF3868" s="122">
        <v>4.5664269999999997E-6</v>
      </c>
      <c r="AG3868" s="122">
        <v>4.4081424999999998E-6</v>
      </c>
      <c r="AH3868" s="122">
        <v>4.4843035E-6</v>
      </c>
      <c r="AI3868" s="122">
        <v>4.4488465000000002E-6</v>
      </c>
      <c r="AJ3868" s="122">
        <v>4.4652500000000002E-6</v>
      </c>
      <c r="AK3868" s="122">
        <v>4.4576710000000004E-6</v>
      </c>
      <c r="AL3868" s="122">
        <v>0</v>
      </c>
    </row>
    <row r="3869" spans="1:38" hidden="1" x14ac:dyDescent="0.25">
      <c r="A3869" s="122" t="s">
        <v>2015</v>
      </c>
      <c r="B3869" s="122">
        <v>1</v>
      </c>
      <c r="C3869" s="122" t="s">
        <v>2214</v>
      </c>
      <c r="D3869" s="122" t="s">
        <v>2087</v>
      </c>
      <c r="E3869" s="122">
        <v>71</v>
      </c>
      <c r="F3869" s="122">
        <v>1.860844045E-4</v>
      </c>
      <c r="G3869" s="122">
        <v>2.2782179849999999E-4</v>
      </c>
      <c r="H3869" s="122">
        <v>2.6371732049999998E-4</v>
      </c>
      <c r="I3869" s="122">
        <v>2.3017635E-4</v>
      </c>
      <c r="J3869" s="122">
        <v>2.3452441699999999E-4</v>
      </c>
      <c r="K3869" s="122">
        <v>1.721088875E-4</v>
      </c>
      <c r="L3869" s="122">
        <v>2.9899647899999998E-4</v>
      </c>
      <c r="M3869" s="122">
        <v>3.4344458449999998E-4</v>
      </c>
      <c r="N3869" s="122">
        <v>2.3075680599999999E-4</v>
      </c>
      <c r="O3869" s="122">
        <v>2.2948681999999999E-4</v>
      </c>
      <c r="P3869" s="122">
        <v>3.4579820850000001E-4</v>
      </c>
      <c r="Q3869" s="122">
        <v>3.12818508E-4</v>
      </c>
      <c r="R3869" s="122">
        <v>2.4572482750000001E-4</v>
      </c>
      <c r="S3869" s="122">
        <v>2.2188863399999999E-4</v>
      </c>
      <c r="T3869" s="122">
        <v>3.4449554799999998E-4</v>
      </c>
      <c r="U3869" s="122">
        <v>2.8838821100000001E-4</v>
      </c>
      <c r="V3869" s="122">
        <v>3.0169200599999997E-4</v>
      </c>
      <c r="W3869" s="122">
        <v>2.44410984E-4</v>
      </c>
      <c r="X3869" s="122">
        <v>2.6209072400000001E-4</v>
      </c>
      <c r="Y3869" s="122">
        <v>2.8001373400000001E-4</v>
      </c>
      <c r="Z3869" s="122">
        <v>2.1605206199999999E-4</v>
      </c>
      <c r="AA3869" s="122">
        <v>3.2424798450000002E-4</v>
      </c>
      <c r="AB3869" s="122">
        <v>3.7573796150000002E-4</v>
      </c>
      <c r="AC3869" s="122">
        <v>4.2136311749999998E-4</v>
      </c>
      <c r="AD3869" s="122">
        <v>4.3232993049999998E-4</v>
      </c>
      <c r="AE3869" s="122">
        <v>4.1546922599999998E-4</v>
      </c>
      <c r="AF3869" s="122">
        <v>4.1173103000000002E-4</v>
      </c>
      <c r="AG3869" s="122">
        <v>4.1056142600000002E-4</v>
      </c>
      <c r="AH3869" s="122">
        <v>4.1026147249999999E-4</v>
      </c>
      <c r="AI3869" s="122">
        <v>4.1017616900000003E-4</v>
      </c>
      <c r="AJ3869" s="122">
        <v>4.1017036550000001E-4</v>
      </c>
      <c r="AK3869" s="122">
        <v>4.1017285649999998E-4</v>
      </c>
      <c r="AL3869" s="122">
        <v>0</v>
      </c>
    </row>
    <row r="3870" spans="1:38" hidden="1" x14ac:dyDescent="0.25">
      <c r="A3870" s="122" t="s">
        <v>2015</v>
      </c>
      <c r="B3870" s="122">
        <v>1</v>
      </c>
      <c r="C3870" s="122" t="s">
        <v>2214</v>
      </c>
      <c r="D3870" s="122" t="s">
        <v>2088</v>
      </c>
      <c r="E3870" s="122">
        <v>71</v>
      </c>
      <c r="F3870" s="122">
        <v>0</v>
      </c>
      <c r="G3870" s="122">
        <v>0</v>
      </c>
      <c r="H3870" s="122">
        <v>0</v>
      </c>
      <c r="I3870" s="122">
        <v>0</v>
      </c>
      <c r="J3870" s="122">
        <v>0</v>
      </c>
      <c r="K3870" s="122">
        <v>0</v>
      </c>
      <c r="L3870" s="122">
        <v>0</v>
      </c>
      <c r="M3870" s="122">
        <v>0</v>
      </c>
      <c r="N3870" s="122">
        <v>0</v>
      </c>
      <c r="O3870" s="122">
        <v>0</v>
      </c>
      <c r="P3870" s="122">
        <v>0</v>
      </c>
      <c r="Q3870" s="122">
        <v>0</v>
      </c>
      <c r="R3870" s="122">
        <v>0</v>
      </c>
      <c r="S3870" s="122">
        <v>0</v>
      </c>
      <c r="T3870" s="122">
        <v>2.4307109099999999E-4</v>
      </c>
      <c r="U3870" s="122">
        <v>6.7760969049999998E-4</v>
      </c>
      <c r="V3870" s="122">
        <v>8.1473237699999999E-4</v>
      </c>
      <c r="W3870" s="122">
        <v>2.6165948950000002E-4</v>
      </c>
      <c r="X3870" s="122">
        <v>8.6442973499999999E-4</v>
      </c>
      <c r="Y3870" s="122">
        <v>0</v>
      </c>
      <c r="Z3870" s="122">
        <v>9.3243085499999999E-5</v>
      </c>
      <c r="AA3870" s="122">
        <v>3.5405934499999997E-5</v>
      </c>
      <c r="AB3870" s="122">
        <v>1.3853012799999999E-4</v>
      </c>
      <c r="AC3870" s="122">
        <v>4.3392239499999999E-5</v>
      </c>
      <c r="AD3870" s="122">
        <v>1.5280859300000001E-4</v>
      </c>
      <c r="AE3870" s="122">
        <v>1.08843821E-4</v>
      </c>
      <c r="AF3870" s="122">
        <v>1.054468125E-4</v>
      </c>
      <c r="AG3870" s="122">
        <v>1.02679762E-4</v>
      </c>
      <c r="AH3870" s="122">
        <v>1.0026600949999999E-4</v>
      </c>
      <c r="AI3870" s="122">
        <v>9.8094943999999995E-5</v>
      </c>
      <c r="AJ3870" s="122">
        <v>9.6117063500000005E-5</v>
      </c>
      <c r="AK3870" s="122">
        <v>9.4305894500000003E-5</v>
      </c>
      <c r="AL3870" s="122">
        <v>0</v>
      </c>
    </row>
    <row r="3871" spans="1:38" hidden="1" x14ac:dyDescent="0.25">
      <c r="A3871" s="122" t="s">
        <v>2015</v>
      </c>
      <c r="B3871" s="122">
        <v>1</v>
      </c>
      <c r="C3871" s="122" t="s">
        <v>2214</v>
      </c>
      <c r="D3871" s="122" t="s">
        <v>2089</v>
      </c>
      <c r="E3871" s="122">
        <v>71</v>
      </c>
      <c r="F3871" s="122">
        <v>3.6941677869999998E-3</v>
      </c>
      <c r="G3871" s="122">
        <v>5.5344948164999996E-3</v>
      </c>
      <c r="H3871" s="122">
        <v>6.2295196974999998E-3</v>
      </c>
      <c r="I3871" s="122">
        <v>5.3432595539999999E-3</v>
      </c>
      <c r="J3871" s="122">
        <v>6.7646577029999997E-3</v>
      </c>
      <c r="K3871" s="122">
        <v>5.4261468105000002E-3</v>
      </c>
      <c r="L3871" s="122">
        <v>5.7199528139999997E-3</v>
      </c>
      <c r="M3871" s="122">
        <v>5.5678127630000001E-3</v>
      </c>
      <c r="N3871" s="122">
        <v>5.3483868269999998E-3</v>
      </c>
      <c r="O3871" s="122">
        <v>5.5210326840000002E-3</v>
      </c>
      <c r="P3871" s="122">
        <v>5.5002748099999997E-3</v>
      </c>
      <c r="Q3871" s="122">
        <v>6.6868777915E-3</v>
      </c>
      <c r="R3871" s="122">
        <v>4.8815675440000003E-3</v>
      </c>
      <c r="S3871" s="122">
        <v>6.5885332439999996E-3</v>
      </c>
      <c r="T3871" s="122">
        <v>5.8056868859999999E-3</v>
      </c>
      <c r="U3871" s="122">
        <v>6.5184252945000003E-3</v>
      </c>
      <c r="V3871" s="122">
        <v>6.1604402924999996E-3</v>
      </c>
      <c r="W3871" s="122">
        <v>5.7208695019999997E-3</v>
      </c>
      <c r="X3871" s="122">
        <v>7.0522263220000004E-3</v>
      </c>
      <c r="Y3871" s="122">
        <v>5.9552935899999998E-3</v>
      </c>
      <c r="Z3871" s="122">
        <v>6.1708029850000004E-3</v>
      </c>
      <c r="AA3871" s="122">
        <v>6.4697193545000002E-3</v>
      </c>
      <c r="AB3871" s="122">
        <v>8.2807101950000007E-3</v>
      </c>
      <c r="AC3871" s="122">
        <v>6.6550506554999998E-3</v>
      </c>
      <c r="AD3871" s="122">
        <v>7.7198106119999998E-3</v>
      </c>
      <c r="AE3871" s="122">
        <v>7.1622551964999996E-3</v>
      </c>
      <c r="AF3871" s="122">
        <v>7.6163476425000001E-3</v>
      </c>
      <c r="AG3871" s="122">
        <v>7.3736282065000004E-3</v>
      </c>
      <c r="AH3871" s="122">
        <v>7.5821844520000004E-3</v>
      </c>
      <c r="AI3871" s="122">
        <v>7.4554501365000003E-3</v>
      </c>
      <c r="AJ3871" s="122">
        <v>7.5569804875E-3</v>
      </c>
      <c r="AK3871" s="122">
        <v>7.4930761350000003E-3</v>
      </c>
      <c r="AL3871" s="122">
        <v>0</v>
      </c>
    </row>
    <row r="3872" spans="1:38" hidden="1" x14ac:dyDescent="0.25">
      <c r="A3872" s="122" t="s">
        <v>2015</v>
      </c>
      <c r="B3872" s="122">
        <v>1</v>
      </c>
      <c r="C3872" s="122" t="s">
        <v>2214</v>
      </c>
      <c r="D3872" s="122" t="s">
        <v>2136</v>
      </c>
      <c r="E3872" s="122">
        <v>71</v>
      </c>
      <c r="F3872" s="122">
        <v>0</v>
      </c>
      <c r="G3872" s="122">
        <v>0</v>
      </c>
      <c r="H3872" s="122">
        <v>0</v>
      </c>
      <c r="I3872" s="122">
        <v>0</v>
      </c>
      <c r="J3872" s="122">
        <v>0</v>
      </c>
      <c r="K3872" s="122">
        <v>0</v>
      </c>
      <c r="L3872" s="122">
        <v>0</v>
      </c>
      <c r="M3872" s="122">
        <v>0</v>
      </c>
      <c r="N3872" s="122">
        <v>0</v>
      </c>
      <c r="O3872" s="122">
        <v>0</v>
      </c>
      <c r="P3872" s="122">
        <v>0</v>
      </c>
      <c r="Q3872" s="122">
        <v>0</v>
      </c>
      <c r="R3872" s="122">
        <v>0</v>
      </c>
      <c r="S3872" s="122">
        <v>0</v>
      </c>
      <c r="T3872" s="122">
        <v>0</v>
      </c>
      <c r="U3872" s="122">
        <v>0</v>
      </c>
      <c r="V3872" s="122">
        <v>0</v>
      </c>
      <c r="W3872" s="122">
        <v>0</v>
      </c>
      <c r="X3872" s="122">
        <v>0</v>
      </c>
      <c r="Y3872" s="122">
        <v>0</v>
      </c>
      <c r="Z3872" s="122">
        <v>0</v>
      </c>
      <c r="AA3872" s="122">
        <v>0</v>
      </c>
      <c r="AB3872" s="122">
        <v>0</v>
      </c>
      <c r="AC3872" s="122">
        <v>0</v>
      </c>
      <c r="AD3872" s="122">
        <v>0</v>
      </c>
      <c r="AE3872" s="122">
        <v>0</v>
      </c>
      <c r="AF3872" s="122">
        <v>0</v>
      </c>
      <c r="AG3872" s="122">
        <v>0</v>
      </c>
      <c r="AH3872" s="122">
        <v>0</v>
      </c>
      <c r="AI3872" s="122">
        <v>0</v>
      </c>
      <c r="AJ3872" s="122">
        <v>0</v>
      </c>
      <c r="AK3872" s="122">
        <v>0</v>
      </c>
      <c r="AL3872" s="122">
        <v>0</v>
      </c>
    </row>
    <row r="3873" spans="1:38" hidden="1" x14ac:dyDescent="0.25">
      <c r="A3873" s="122" t="s">
        <v>2015</v>
      </c>
      <c r="B3873" s="122">
        <v>1</v>
      </c>
      <c r="C3873" s="122" t="s">
        <v>2214</v>
      </c>
      <c r="D3873" s="122" t="s">
        <v>2091</v>
      </c>
      <c r="E3873" s="122">
        <v>71</v>
      </c>
      <c r="F3873" s="122">
        <v>0</v>
      </c>
      <c r="G3873" s="122">
        <v>0</v>
      </c>
      <c r="H3873" s="122">
        <v>0</v>
      </c>
      <c r="I3873" s="122">
        <v>0</v>
      </c>
      <c r="J3873" s="122">
        <v>0</v>
      </c>
      <c r="K3873" s="122">
        <v>0</v>
      </c>
      <c r="L3873" s="122">
        <v>0</v>
      </c>
      <c r="M3873" s="122">
        <v>0</v>
      </c>
      <c r="N3873" s="122">
        <v>0</v>
      </c>
      <c r="O3873" s="122">
        <v>0</v>
      </c>
      <c r="P3873" s="122">
        <v>0</v>
      </c>
      <c r="Q3873" s="122">
        <v>0</v>
      </c>
      <c r="R3873" s="122">
        <v>0</v>
      </c>
      <c r="S3873" s="122">
        <v>2.3993722750000001E-3</v>
      </c>
      <c r="T3873" s="122">
        <v>6.3476487475000003E-3</v>
      </c>
      <c r="U3873" s="122">
        <v>8.7018882100000001E-4</v>
      </c>
      <c r="V3873" s="122">
        <v>3.1786376615E-3</v>
      </c>
      <c r="W3873" s="122">
        <v>6.8519383680000004E-3</v>
      </c>
      <c r="X3873" s="122">
        <v>3.1730563110000001E-3</v>
      </c>
      <c r="Y3873" s="122">
        <v>2.6420517489999999E-3</v>
      </c>
      <c r="Z3873" s="122">
        <v>5.8789899935000004E-3</v>
      </c>
      <c r="AA3873" s="122">
        <v>0</v>
      </c>
      <c r="AB3873" s="122">
        <v>6.9825255184999997E-3</v>
      </c>
      <c r="AC3873" s="122">
        <v>0</v>
      </c>
      <c r="AD3873" s="122">
        <v>2.7168787920000001E-3</v>
      </c>
      <c r="AE3873" s="122">
        <v>3.2210772260000001E-3</v>
      </c>
      <c r="AF3873" s="122">
        <v>3.2369941595E-3</v>
      </c>
      <c r="AG3873" s="122">
        <v>3.2188872394999998E-3</v>
      </c>
      <c r="AH3873" s="122">
        <v>3.2175629285000002E-3</v>
      </c>
      <c r="AI3873" s="122">
        <v>3.2089246175000001E-3</v>
      </c>
      <c r="AJ3873" s="122">
        <v>3.2041341595E-3</v>
      </c>
      <c r="AK3873" s="122">
        <v>3.1980057960000001E-3</v>
      </c>
      <c r="AL3873" s="122">
        <v>0</v>
      </c>
    </row>
    <row r="3874" spans="1:38" hidden="1" x14ac:dyDescent="0.25">
      <c r="A3874" s="122" t="s">
        <v>2015</v>
      </c>
      <c r="B3874" s="122">
        <v>1</v>
      </c>
      <c r="C3874" s="122" t="s">
        <v>2214</v>
      </c>
      <c r="D3874" s="122" t="s">
        <v>2092</v>
      </c>
      <c r="E3874" s="122">
        <v>71</v>
      </c>
      <c r="F3874" s="122">
        <v>1.3322643654999999E-3</v>
      </c>
      <c r="G3874" s="122">
        <v>1.3946547995E-3</v>
      </c>
      <c r="H3874" s="122">
        <v>1.6812626875000001E-3</v>
      </c>
      <c r="I3874" s="122">
        <v>1.8522075890000001E-3</v>
      </c>
      <c r="J3874" s="122">
        <v>1.4244797015E-3</v>
      </c>
      <c r="K3874" s="122">
        <v>1.4626699379999999E-3</v>
      </c>
      <c r="L3874" s="122">
        <v>1.7588307580000001E-3</v>
      </c>
      <c r="M3874" s="122">
        <v>1.9322401595E-3</v>
      </c>
      <c r="N3874" s="122">
        <v>1.7104692385E-3</v>
      </c>
      <c r="O3874" s="122">
        <v>1.6322444185E-3</v>
      </c>
      <c r="P3874" s="122">
        <v>1.7136511464999999E-3</v>
      </c>
      <c r="Q3874" s="122">
        <v>1.4019363635E-3</v>
      </c>
      <c r="R3874" s="122">
        <v>1.4406466889999999E-3</v>
      </c>
      <c r="S3874" s="122">
        <v>1.5461370674999999E-3</v>
      </c>
      <c r="T3874" s="122">
        <v>1.5690963495E-3</v>
      </c>
      <c r="U3874" s="122">
        <v>1.6827551940000001E-3</v>
      </c>
      <c r="V3874" s="122">
        <v>1.568148736E-3</v>
      </c>
      <c r="W3874" s="122">
        <v>1.440048531E-3</v>
      </c>
      <c r="X3874" s="122">
        <v>1.6794561825000001E-3</v>
      </c>
      <c r="Y3874" s="122">
        <v>1.6987889129999999E-3</v>
      </c>
      <c r="Z3874" s="122">
        <v>1.5710461930000001E-3</v>
      </c>
      <c r="AA3874" s="122">
        <v>1.9064027654999999E-3</v>
      </c>
      <c r="AB3874" s="122">
        <v>1.7320541510000001E-3</v>
      </c>
      <c r="AC3874" s="122">
        <v>1.7996152650000001E-3</v>
      </c>
      <c r="AD3874" s="122">
        <v>1.768802125E-3</v>
      </c>
      <c r="AE3874" s="122">
        <v>1.7663434815000001E-3</v>
      </c>
      <c r="AF3874" s="122">
        <v>1.7574668295E-3</v>
      </c>
      <c r="AG3874" s="122">
        <v>1.741952537E-3</v>
      </c>
      <c r="AH3874" s="122">
        <v>1.7450181100000001E-3</v>
      </c>
      <c r="AI3874" s="122">
        <v>1.7442650329999999E-3</v>
      </c>
      <c r="AJ3874" s="122">
        <v>1.7467002240000001E-3</v>
      </c>
      <c r="AK3874" s="122">
        <v>1.7480164260000001E-3</v>
      </c>
      <c r="AL3874" s="122">
        <v>0</v>
      </c>
    </row>
    <row r="3875" spans="1:38" hidden="1" x14ac:dyDescent="0.25">
      <c r="A3875" s="122" t="s">
        <v>2015</v>
      </c>
      <c r="B3875" s="122">
        <v>1</v>
      </c>
      <c r="C3875" s="122" t="s">
        <v>2214</v>
      </c>
      <c r="D3875" s="122" t="s">
        <v>2093</v>
      </c>
      <c r="E3875" s="122">
        <v>71</v>
      </c>
      <c r="F3875" s="122">
        <v>1.2222747056999999E-2</v>
      </c>
      <c r="G3875" s="122">
        <v>1.1257769405500001E-2</v>
      </c>
      <c r="H3875" s="122">
        <v>1.6091988048000001E-2</v>
      </c>
      <c r="I3875" s="122">
        <v>1.4190007337499999E-2</v>
      </c>
      <c r="J3875" s="122">
        <v>1.4660849029E-2</v>
      </c>
      <c r="K3875" s="122">
        <v>1.12481680845E-2</v>
      </c>
      <c r="L3875" s="122">
        <v>1.27885812845E-2</v>
      </c>
      <c r="M3875" s="122">
        <v>1.5480969015E-2</v>
      </c>
      <c r="N3875" s="122">
        <v>1.42960786225E-2</v>
      </c>
      <c r="O3875" s="122">
        <v>1.4082114045E-2</v>
      </c>
      <c r="P3875" s="122">
        <v>1.5085475912999999E-2</v>
      </c>
      <c r="Q3875" s="122">
        <v>1.51688148355E-2</v>
      </c>
      <c r="R3875" s="122">
        <v>1.2957955637E-2</v>
      </c>
      <c r="S3875" s="122">
        <v>1.50432039875E-2</v>
      </c>
      <c r="T3875" s="122">
        <v>1.6350047088499998E-2</v>
      </c>
      <c r="U3875" s="122">
        <v>1.3975362213500001E-2</v>
      </c>
      <c r="V3875" s="122">
        <v>1.57561533095E-2</v>
      </c>
      <c r="W3875" s="122">
        <v>1.7901627574E-2</v>
      </c>
      <c r="X3875" s="122">
        <v>1.7050778744499999E-2</v>
      </c>
      <c r="Y3875" s="122">
        <v>1.5504740283500001E-2</v>
      </c>
      <c r="Z3875" s="122">
        <v>1.4646321146000001E-2</v>
      </c>
      <c r="AA3875" s="122">
        <v>1.5496468812E-2</v>
      </c>
      <c r="AB3875" s="122">
        <v>1.13248946475E-2</v>
      </c>
      <c r="AC3875" s="122">
        <v>1.6449173147499999E-2</v>
      </c>
      <c r="AD3875" s="122">
        <v>1.79664704505E-2</v>
      </c>
      <c r="AE3875" s="122">
        <v>1.5308935891E-2</v>
      </c>
      <c r="AF3875" s="122">
        <v>1.52538013955E-2</v>
      </c>
      <c r="AG3875" s="122">
        <v>1.52046576755E-2</v>
      </c>
      <c r="AH3875" s="122">
        <v>1.51732751565E-2</v>
      </c>
      <c r="AI3875" s="122">
        <v>1.5141392397000001E-2</v>
      </c>
      <c r="AJ3875" s="122">
        <v>1.5113614567E-2</v>
      </c>
      <c r="AK3875" s="122">
        <v>1.508654752E-2</v>
      </c>
      <c r="AL3875" s="122">
        <v>0</v>
      </c>
    </row>
    <row r="3876" spans="1:38" hidden="1" x14ac:dyDescent="0.25">
      <c r="A3876" s="122" t="s">
        <v>2015</v>
      </c>
      <c r="B3876" s="122">
        <v>1</v>
      </c>
      <c r="C3876" s="122" t="s">
        <v>2214</v>
      </c>
      <c r="D3876" s="122" t="s">
        <v>2094</v>
      </c>
      <c r="E3876" s="122">
        <v>71</v>
      </c>
      <c r="F3876" s="122">
        <v>0</v>
      </c>
      <c r="G3876" s="122">
        <v>0</v>
      </c>
      <c r="H3876" s="122">
        <v>0</v>
      </c>
      <c r="I3876" s="122">
        <v>0</v>
      </c>
      <c r="J3876" s="122">
        <v>0</v>
      </c>
      <c r="K3876" s="122">
        <v>0</v>
      </c>
      <c r="L3876" s="122">
        <v>0</v>
      </c>
      <c r="M3876" s="122">
        <v>0</v>
      </c>
      <c r="N3876" s="122">
        <v>0</v>
      </c>
      <c r="O3876" s="122">
        <v>0</v>
      </c>
      <c r="P3876" s="122">
        <v>0</v>
      </c>
      <c r="Q3876" s="122">
        <v>0</v>
      </c>
      <c r="R3876" s="122">
        <v>0</v>
      </c>
      <c r="S3876" s="122">
        <v>0</v>
      </c>
      <c r="T3876" s="122">
        <v>0</v>
      </c>
      <c r="U3876" s="122">
        <v>0</v>
      </c>
      <c r="V3876" s="122">
        <v>0</v>
      </c>
      <c r="W3876" s="122">
        <v>0</v>
      </c>
      <c r="X3876" s="122">
        <v>1.5897301505E-3</v>
      </c>
      <c r="Y3876" s="122">
        <v>8.8666540800000002E-4</v>
      </c>
      <c r="Z3876" s="122">
        <v>1.2984963694999999E-3</v>
      </c>
      <c r="AA3876" s="122">
        <v>0</v>
      </c>
      <c r="AB3876" s="122">
        <v>3.0480514915E-3</v>
      </c>
      <c r="AC3876" s="122">
        <v>5.2235571459999996E-3</v>
      </c>
      <c r="AD3876" s="122">
        <v>0</v>
      </c>
      <c r="AE3876" s="122">
        <v>2.7606603694999999E-3</v>
      </c>
      <c r="AF3876" s="122">
        <v>2.7522822619999998E-3</v>
      </c>
      <c r="AG3876" s="122">
        <v>2.7443245770000001E-3</v>
      </c>
      <c r="AH3876" s="122">
        <v>2.7367661939999999E-3</v>
      </c>
      <c r="AI3876" s="122">
        <v>2.729587079E-3</v>
      </c>
      <c r="AJ3876" s="122">
        <v>2.7227681784999999E-3</v>
      </c>
      <c r="AK3876" s="122">
        <v>2.716291446E-3</v>
      </c>
      <c r="AL3876" s="122">
        <v>0</v>
      </c>
    </row>
    <row r="3877" spans="1:38" hidden="1" x14ac:dyDescent="0.25">
      <c r="A3877" s="122" t="s">
        <v>2015</v>
      </c>
      <c r="B3877" s="122">
        <v>1</v>
      </c>
      <c r="C3877" s="122" t="s">
        <v>2214</v>
      </c>
      <c r="D3877" s="122" t="s">
        <v>2095</v>
      </c>
      <c r="E3877" s="122">
        <v>71</v>
      </c>
      <c r="F3877" s="122">
        <v>1.11773179495E-2</v>
      </c>
      <c r="G3877" s="122">
        <v>9.4436791515E-3</v>
      </c>
      <c r="H3877" s="122">
        <v>1.10146380535E-2</v>
      </c>
      <c r="I3877" s="122">
        <v>1.27520716515E-2</v>
      </c>
      <c r="J3877" s="122">
        <v>1.0792696737499999E-2</v>
      </c>
      <c r="K3877" s="122">
        <v>7.5831924855000003E-3</v>
      </c>
      <c r="L3877" s="122">
        <v>8.6220597160000002E-3</v>
      </c>
      <c r="M3877" s="122">
        <v>1.3403405399499999E-2</v>
      </c>
      <c r="N3877" s="122">
        <v>1.3666910613999999E-2</v>
      </c>
      <c r="O3877" s="122">
        <v>1.26208772535E-2</v>
      </c>
      <c r="P3877" s="122">
        <v>1.1144207577500001E-2</v>
      </c>
      <c r="Q3877" s="122">
        <v>1.16311298135E-2</v>
      </c>
      <c r="R3877" s="122">
        <v>9.2732952549999994E-3</v>
      </c>
      <c r="S3877" s="122">
        <v>1.2731534814E-2</v>
      </c>
      <c r="T3877" s="122">
        <v>1.16213021825E-2</v>
      </c>
      <c r="U3877" s="122">
        <v>1.2183332255499999E-2</v>
      </c>
      <c r="V3877" s="122">
        <v>9.2853735045000003E-3</v>
      </c>
      <c r="W3877" s="122">
        <v>1.09314741635E-2</v>
      </c>
      <c r="X3877" s="122">
        <v>1.18172681985E-2</v>
      </c>
      <c r="Y3877" s="122">
        <v>1.2448835252000001E-2</v>
      </c>
      <c r="Z3877" s="122">
        <v>1.1396772584999999E-2</v>
      </c>
      <c r="AA3877" s="122">
        <v>9.4934389435000002E-3</v>
      </c>
      <c r="AB3877" s="122">
        <v>1.1113341464E-2</v>
      </c>
      <c r="AC3877" s="122">
        <v>1.1163685051000001E-2</v>
      </c>
      <c r="AD3877" s="122">
        <v>9.5043278995000004E-3</v>
      </c>
      <c r="AE3877" s="122">
        <v>1.08216072305E-2</v>
      </c>
      <c r="AF3877" s="122">
        <v>1.0695538754000001E-2</v>
      </c>
      <c r="AG3877" s="122">
        <v>1.0636485253000001E-2</v>
      </c>
      <c r="AH3877" s="122">
        <v>1.06250232875E-2</v>
      </c>
      <c r="AI3877" s="122">
        <v>1.0614959435500001E-2</v>
      </c>
      <c r="AJ3877" s="122">
        <v>1.0611215701E-2</v>
      </c>
      <c r="AK3877" s="122">
        <v>1.0606649379999999E-2</v>
      </c>
      <c r="AL3877" s="122">
        <v>0</v>
      </c>
    </row>
    <row r="3878" spans="1:38" hidden="1" x14ac:dyDescent="0.25">
      <c r="A3878" s="122" t="s">
        <v>2015</v>
      </c>
      <c r="B3878" s="122">
        <v>1</v>
      </c>
      <c r="C3878" s="122" t="s">
        <v>2214</v>
      </c>
      <c r="D3878" s="122" t="s">
        <v>2096</v>
      </c>
      <c r="E3878" s="122">
        <v>71</v>
      </c>
      <c r="F3878" s="122">
        <v>1.2527399855000001E-3</v>
      </c>
      <c r="G3878" s="122">
        <v>1.2703440414999999E-3</v>
      </c>
      <c r="H3878" s="122">
        <v>1.9172218410000001E-3</v>
      </c>
      <c r="I3878" s="122">
        <v>1.5700588560000001E-3</v>
      </c>
      <c r="J3878" s="122">
        <v>1.50594783E-3</v>
      </c>
      <c r="K3878" s="122">
        <v>1.4326928465E-3</v>
      </c>
      <c r="L3878" s="122">
        <v>1.6668726840000001E-3</v>
      </c>
      <c r="M3878" s="122">
        <v>1.8468345020000001E-3</v>
      </c>
      <c r="N3878" s="122">
        <v>1.605367191E-3</v>
      </c>
      <c r="O3878" s="122">
        <v>1.6753871870000001E-3</v>
      </c>
      <c r="P3878" s="122">
        <v>2.0153046479999999E-3</v>
      </c>
      <c r="Q3878" s="122">
        <v>1.9922177155000001E-3</v>
      </c>
      <c r="R3878" s="122">
        <v>1.4874822855E-3</v>
      </c>
      <c r="S3878" s="122">
        <v>1.8087139605000001E-3</v>
      </c>
      <c r="T3878" s="122">
        <v>2.0303584235000002E-3</v>
      </c>
      <c r="U3878" s="122">
        <v>2.0525745660000001E-3</v>
      </c>
      <c r="V3878" s="122">
        <v>2.0158956245000001E-3</v>
      </c>
      <c r="W3878" s="122">
        <v>1.7177949515E-3</v>
      </c>
      <c r="X3878" s="122">
        <v>2.0700450355E-3</v>
      </c>
      <c r="Y3878" s="122">
        <v>2.2865466699999999E-3</v>
      </c>
      <c r="Z3878" s="122">
        <v>2.0277463980000001E-3</v>
      </c>
      <c r="AA3878" s="122">
        <v>2.4481635979999999E-3</v>
      </c>
      <c r="AB3878" s="122">
        <v>1.89132779E-3</v>
      </c>
      <c r="AC3878" s="122">
        <v>3.4685170275000001E-3</v>
      </c>
      <c r="AD3878" s="122">
        <v>2.9536395440000001E-3</v>
      </c>
      <c r="AE3878" s="122">
        <v>2.7900180499999998E-3</v>
      </c>
      <c r="AF3878" s="122">
        <v>2.773825702E-3</v>
      </c>
      <c r="AG3878" s="122">
        <v>2.7572090359999999E-3</v>
      </c>
      <c r="AH3878" s="122">
        <v>2.7544716919999999E-3</v>
      </c>
      <c r="AI3878" s="122">
        <v>2.7494270195000002E-3</v>
      </c>
      <c r="AJ3878" s="122">
        <v>2.7468522264999999E-3</v>
      </c>
      <c r="AK3878" s="122">
        <v>2.7436888685E-3</v>
      </c>
      <c r="AL3878" s="122">
        <v>0</v>
      </c>
    </row>
    <row r="3879" spans="1:38" hidden="1" x14ac:dyDescent="0.25">
      <c r="A3879" s="122" t="s">
        <v>2015</v>
      </c>
      <c r="B3879" s="122">
        <v>1</v>
      </c>
      <c r="C3879" s="122" t="s">
        <v>2214</v>
      </c>
      <c r="D3879" s="122" t="s">
        <v>2097</v>
      </c>
      <c r="E3879" s="122">
        <v>71</v>
      </c>
      <c r="F3879" s="122">
        <v>9.0198531769999993E-3</v>
      </c>
      <c r="G3879" s="122">
        <v>9.7673522184999993E-3</v>
      </c>
      <c r="H3879" s="122">
        <v>1.1219559453000001E-2</v>
      </c>
      <c r="I3879" s="122">
        <v>8.8098322234999998E-3</v>
      </c>
      <c r="J3879" s="122">
        <v>9.6359544594999992E-3</v>
      </c>
      <c r="K3879" s="122">
        <v>7.9303717945000008E-3</v>
      </c>
      <c r="L3879" s="122">
        <v>1.0695367696500001E-2</v>
      </c>
      <c r="M3879" s="122">
        <v>9.9627808144999996E-3</v>
      </c>
      <c r="N3879" s="122">
        <v>9.3713163170000002E-3</v>
      </c>
      <c r="O3879" s="122">
        <v>1.1484852489999999E-2</v>
      </c>
      <c r="P3879" s="122">
        <v>1.03191522845E-2</v>
      </c>
      <c r="Q3879" s="122">
        <v>1.0920501785499999E-2</v>
      </c>
      <c r="R3879" s="122">
        <v>1.017512603E-2</v>
      </c>
      <c r="S3879" s="122">
        <v>1.0532149691500001E-2</v>
      </c>
      <c r="T3879" s="122">
        <v>9.3408384019999999E-3</v>
      </c>
      <c r="U3879" s="122">
        <v>1.11189835525E-2</v>
      </c>
      <c r="V3879" s="122">
        <v>9.1011071589999996E-3</v>
      </c>
      <c r="W3879" s="122">
        <v>1.15319979775E-2</v>
      </c>
      <c r="X3879" s="122">
        <v>9.7129323220000001E-3</v>
      </c>
      <c r="Y3879" s="122">
        <v>1.0726582179000001E-2</v>
      </c>
      <c r="Z3879" s="122">
        <v>1.0251061700500001E-2</v>
      </c>
      <c r="AA3879" s="122">
        <v>9.8403406650000007E-3</v>
      </c>
      <c r="AB3879" s="122">
        <v>1.0911363234E-2</v>
      </c>
      <c r="AC3879" s="122">
        <v>1.1920547576E-2</v>
      </c>
      <c r="AD3879" s="122">
        <v>1.26378424475E-2</v>
      </c>
      <c r="AE3879" s="122">
        <v>1.3846410272000001E-2</v>
      </c>
      <c r="AF3879" s="122">
        <v>1.3055117569E-2</v>
      </c>
      <c r="AG3879" s="122">
        <v>1.3649957530500001E-2</v>
      </c>
      <c r="AH3879" s="122">
        <v>1.31629036955E-2</v>
      </c>
      <c r="AI3879" s="122">
        <v>1.3518027810500001E-2</v>
      </c>
      <c r="AJ3879" s="122">
        <v>1.32176117795E-2</v>
      </c>
      <c r="AK3879" s="122">
        <v>1.3428671850999999E-2</v>
      </c>
      <c r="AL3879" s="122">
        <v>0</v>
      </c>
    </row>
    <row r="3880" spans="1:38" hidden="1" x14ac:dyDescent="0.25">
      <c r="A3880" s="122" t="s">
        <v>2015</v>
      </c>
      <c r="B3880" s="122">
        <v>1</v>
      </c>
      <c r="C3880" s="122" t="s">
        <v>2214</v>
      </c>
      <c r="D3880" s="122" t="s">
        <v>2098</v>
      </c>
      <c r="E3880" s="122">
        <v>71</v>
      </c>
      <c r="F3880" s="122">
        <v>1.0404668499999999E-5</v>
      </c>
      <c r="G3880" s="122">
        <v>8.2235860000000004E-6</v>
      </c>
      <c r="H3880" s="122">
        <v>8.4503994999999999E-6</v>
      </c>
      <c r="I3880" s="122">
        <v>8.5800375000000001E-6</v>
      </c>
      <c r="J3880" s="122">
        <v>9.6612905000000008E-6</v>
      </c>
      <c r="K3880" s="122">
        <v>1.07388335E-5</v>
      </c>
      <c r="L3880" s="122">
        <v>9.2954315000000003E-6</v>
      </c>
      <c r="M3880" s="122">
        <v>7.7749145000000004E-6</v>
      </c>
      <c r="N3880" s="122">
        <v>7.7363040000000001E-6</v>
      </c>
      <c r="O3880" s="122">
        <v>7.9608119999999996E-6</v>
      </c>
      <c r="P3880" s="122">
        <v>1.0005790500000001E-5</v>
      </c>
      <c r="Q3880" s="122">
        <v>7.9806340000000008E-6</v>
      </c>
      <c r="R3880" s="122">
        <v>8.0464070000000006E-6</v>
      </c>
      <c r="S3880" s="122">
        <v>7.9720214999999997E-6</v>
      </c>
      <c r="T3880" s="122">
        <v>8.4052170000000003E-6</v>
      </c>
      <c r="U3880" s="122">
        <v>8.1068004999999997E-6</v>
      </c>
      <c r="V3880" s="122">
        <v>7.7769814999999996E-6</v>
      </c>
      <c r="W3880" s="122">
        <v>7.1687270000000002E-6</v>
      </c>
      <c r="X3880" s="122">
        <v>8.0313285000000001E-6</v>
      </c>
      <c r="Y3880" s="122">
        <v>6.8127260000000003E-6</v>
      </c>
      <c r="Z3880" s="122">
        <v>7.4152830000000001E-6</v>
      </c>
      <c r="AA3880" s="122">
        <v>8.6037284999999999E-6</v>
      </c>
      <c r="AB3880" s="122">
        <v>9.1432684999999999E-6</v>
      </c>
      <c r="AC3880" s="122">
        <v>7.7637314999999994E-6</v>
      </c>
      <c r="AD3880" s="122">
        <v>6.4430510000000003E-6</v>
      </c>
      <c r="AE3880" s="122">
        <v>7.5527385E-6</v>
      </c>
      <c r="AF3880" s="122">
        <v>8.0790284999999997E-6</v>
      </c>
      <c r="AG3880" s="122">
        <v>7.7750735000000003E-6</v>
      </c>
      <c r="AH3880" s="122">
        <v>7.9144105000000004E-6</v>
      </c>
      <c r="AI3880" s="122">
        <v>7.8478160000000001E-6</v>
      </c>
      <c r="AJ3880" s="122">
        <v>7.8779465000000001E-6</v>
      </c>
      <c r="AK3880" s="122">
        <v>7.8637689999999993E-6</v>
      </c>
      <c r="AL3880" s="122">
        <v>0</v>
      </c>
    </row>
    <row r="3881" spans="1:38" hidden="1" x14ac:dyDescent="0.25">
      <c r="A3881" s="122" t="s">
        <v>2015</v>
      </c>
      <c r="B3881" s="122">
        <v>1</v>
      </c>
      <c r="C3881" s="122" t="s">
        <v>2214</v>
      </c>
      <c r="D3881" s="122" t="s">
        <v>2099</v>
      </c>
      <c r="E3881" s="122">
        <v>71</v>
      </c>
      <c r="F3881" s="122">
        <v>8.9202164100000004E-4</v>
      </c>
      <c r="G3881" s="122">
        <v>9.2020701449999998E-4</v>
      </c>
      <c r="H3881" s="122">
        <v>1.2162883875E-3</v>
      </c>
      <c r="I3881" s="122">
        <v>9.3820427749999997E-4</v>
      </c>
      <c r="J3881" s="122">
        <v>9.4949282699999997E-4</v>
      </c>
      <c r="K3881" s="122">
        <v>9.6237124399999995E-4</v>
      </c>
      <c r="L3881" s="122">
        <v>1.1051961475E-3</v>
      </c>
      <c r="M3881" s="122">
        <v>1.2186262969999999E-3</v>
      </c>
      <c r="N3881" s="122">
        <v>9.2951619949999998E-4</v>
      </c>
      <c r="O3881" s="122">
        <v>8.7702836500000003E-4</v>
      </c>
      <c r="P3881" s="122">
        <v>1.2677060195000001E-3</v>
      </c>
      <c r="Q3881" s="122">
        <v>1.0220823689999999E-3</v>
      </c>
      <c r="R3881" s="122">
        <v>6.1468027300000004E-4</v>
      </c>
      <c r="S3881" s="122">
        <v>7.7609251500000004E-4</v>
      </c>
      <c r="T3881" s="122">
        <v>1.0402102239999999E-3</v>
      </c>
      <c r="U3881" s="122">
        <v>9.4927123400000005E-4</v>
      </c>
      <c r="V3881" s="122">
        <v>1.0166363009999999E-3</v>
      </c>
      <c r="W3881" s="122">
        <v>8.7312793599999996E-4</v>
      </c>
      <c r="X3881" s="122">
        <v>9.9273028000000001E-4</v>
      </c>
      <c r="Y3881" s="122">
        <v>1.087889236E-3</v>
      </c>
      <c r="Z3881" s="122">
        <v>8.1422834699999998E-4</v>
      </c>
      <c r="AA3881" s="122">
        <v>9.5529346499999995E-4</v>
      </c>
      <c r="AB3881" s="122">
        <v>1.0988427460000001E-3</v>
      </c>
      <c r="AC3881" s="122">
        <v>1.2420375894999999E-3</v>
      </c>
      <c r="AD3881" s="122">
        <v>1.2142019630000001E-3</v>
      </c>
      <c r="AE3881" s="122">
        <v>1.1939329344999999E-3</v>
      </c>
      <c r="AF3881" s="122">
        <v>1.1860834754999999E-3</v>
      </c>
      <c r="AG3881" s="122">
        <v>1.1808130230000001E-3</v>
      </c>
      <c r="AH3881" s="122">
        <v>1.1792594075000001E-3</v>
      </c>
      <c r="AI3881" s="122">
        <v>1.1774951699999999E-3</v>
      </c>
      <c r="AJ3881" s="122">
        <v>1.1763456795E-3</v>
      </c>
      <c r="AK3881" s="122">
        <v>1.175118809E-3</v>
      </c>
      <c r="AL3881" s="122">
        <v>0</v>
      </c>
    </row>
    <row r="3882" spans="1:38" hidden="1" x14ac:dyDescent="0.25">
      <c r="A3882" s="122" t="s">
        <v>2015</v>
      </c>
      <c r="B3882" s="122">
        <v>1</v>
      </c>
      <c r="C3882" s="122" t="s">
        <v>2214</v>
      </c>
      <c r="D3882" s="122" t="s">
        <v>2100</v>
      </c>
      <c r="E3882" s="122">
        <v>71</v>
      </c>
      <c r="F3882" s="122">
        <v>2.28256425E-5</v>
      </c>
      <c r="G3882" s="122">
        <v>1.7245007499999999E-5</v>
      </c>
      <c r="H3882" s="122">
        <v>2.0559362499999999E-5</v>
      </c>
      <c r="I3882" s="122">
        <v>1.7370617500000001E-5</v>
      </c>
      <c r="J3882" s="122">
        <v>1.6793977500000001E-5</v>
      </c>
      <c r="K3882" s="122">
        <v>1.3514576E-5</v>
      </c>
      <c r="L3882" s="122">
        <v>1.4803536E-5</v>
      </c>
      <c r="M3882" s="122">
        <v>1.6737506E-5</v>
      </c>
      <c r="N3882" s="122">
        <v>2.04815585E-5</v>
      </c>
      <c r="O3882" s="122">
        <v>1.1616434000000001E-5</v>
      </c>
      <c r="P3882" s="122">
        <v>1.6542996E-5</v>
      </c>
      <c r="Q3882" s="122">
        <v>1.7851300999999999E-5</v>
      </c>
      <c r="R3882" s="122">
        <v>1.97246655E-5</v>
      </c>
      <c r="S3882" s="122">
        <v>1.74932595E-5</v>
      </c>
      <c r="T3882" s="122">
        <v>2.1857094000000001E-5</v>
      </c>
      <c r="U3882" s="122">
        <v>1.49697705E-5</v>
      </c>
      <c r="V3882" s="122">
        <v>1.669023E-5</v>
      </c>
      <c r="W3882" s="122">
        <v>1.6385903999999999E-5</v>
      </c>
      <c r="X3882" s="122">
        <v>1.4912769000000001E-5</v>
      </c>
      <c r="Y3882" s="122">
        <v>1.05652055E-5</v>
      </c>
      <c r="Z3882" s="122">
        <v>1.42610545E-5</v>
      </c>
      <c r="AA3882" s="122">
        <v>1.1938488499999999E-5</v>
      </c>
      <c r="AB3882" s="122">
        <v>1.56385245E-5</v>
      </c>
      <c r="AC3882" s="122">
        <v>1.8195164999999999E-5</v>
      </c>
      <c r="AD3882" s="122">
        <v>1.4169126000000001E-5</v>
      </c>
      <c r="AE3882" s="122">
        <v>1.6666115000000001E-5</v>
      </c>
      <c r="AF3882" s="122">
        <v>1.7042892000000001E-5</v>
      </c>
      <c r="AG3882" s="122">
        <v>1.7032822000000001E-5</v>
      </c>
      <c r="AH3882" s="122">
        <v>1.7249141500000001E-5</v>
      </c>
      <c r="AI3882" s="122">
        <v>1.7353498499999998E-5</v>
      </c>
      <c r="AJ3882" s="122">
        <v>1.7497154999999999E-5</v>
      </c>
      <c r="AK3882" s="122">
        <v>1.7608057499999999E-5</v>
      </c>
      <c r="AL3882" s="122">
        <v>0</v>
      </c>
    </row>
    <row r="3883" spans="1:38" hidden="1" x14ac:dyDescent="0.25">
      <c r="A3883" s="122" t="s">
        <v>2015</v>
      </c>
      <c r="B3883" s="122">
        <v>1</v>
      </c>
      <c r="C3883" s="122" t="s">
        <v>2214</v>
      </c>
      <c r="D3883" s="122" t="s">
        <v>2101</v>
      </c>
      <c r="E3883" s="122">
        <v>71</v>
      </c>
      <c r="F3883" s="122">
        <v>1.556145137E-3</v>
      </c>
      <c r="G3883" s="122">
        <v>1.4973569539999999E-3</v>
      </c>
      <c r="H3883" s="122">
        <v>1.7094529899999999E-3</v>
      </c>
      <c r="I3883" s="122">
        <v>1.5545395815E-3</v>
      </c>
      <c r="J3883" s="122">
        <v>1.3691083225E-3</v>
      </c>
      <c r="K3883" s="122">
        <v>1.4424308809999999E-3</v>
      </c>
      <c r="L3883" s="122">
        <v>1.2191443189999999E-3</v>
      </c>
      <c r="M3883" s="122">
        <v>1.6766611479999999E-3</v>
      </c>
      <c r="N3883" s="122">
        <v>1.5447969095E-3</v>
      </c>
      <c r="O3883" s="122">
        <v>1.7223089614999999E-3</v>
      </c>
      <c r="P3883" s="122">
        <v>1.7246231535E-3</v>
      </c>
      <c r="Q3883" s="122">
        <v>1.4326215350000001E-3</v>
      </c>
      <c r="R3883" s="122">
        <v>1.6142085715000001E-3</v>
      </c>
      <c r="S3883" s="122">
        <v>1.6822368275000001E-3</v>
      </c>
      <c r="T3883" s="122">
        <v>1.734155018E-3</v>
      </c>
      <c r="U3883" s="122">
        <v>1.7965822870000001E-3</v>
      </c>
      <c r="V3883" s="122">
        <v>2.1381964105000001E-3</v>
      </c>
      <c r="W3883" s="122">
        <v>1.8173395515E-3</v>
      </c>
      <c r="X3883" s="122">
        <v>1.913793536E-3</v>
      </c>
      <c r="Y3883" s="122">
        <v>2.09511756E-3</v>
      </c>
      <c r="Z3883" s="122">
        <v>2.0378115484999998E-3</v>
      </c>
      <c r="AA3883" s="122">
        <v>2.1818511325E-3</v>
      </c>
      <c r="AB3883" s="122">
        <v>2.0442317300000002E-3</v>
      </c>
      <c r="AC3883" s="122">
        <v>2.2077623554999999E-3</v>
      </c>
      <c r="AD3883" s="122">
        <v>2.0537299395000002E-3</v>
      </c>
      <c r="AE3883" s="122">
        <v>2.1085191930000002E-3</v>
      </c>
      <c r="AF3883" s="122">
        <v>2.099455133E-3</v>
      </c>
      <c r="AG3883" s="122">
        <v>2.0885575909999998E-3</v>
      </c>
      <c r="AH3883" s="122">
        <v>2.085980837E-3</v>
      </c>
      <c r="AI3883" s="122">
        <v>2.0820056779999999E-3</v>
      </c>
      <c r="AJ3883" s="122">
        <v>2.0795917135E-3</v>
      </c>
      <c r="AK3883" s="122">
        <v>2.0768762585000001E-3</v>
      </c>
      <c r="AL3883" s="122">
        <v>0</v>
      </c>
    </row>
    <row r="3884" spans="1:38" hidden="1" x14ac:dyDescent="0.25">
      <c r="A3884" s="122" t="s">
        <v>2015</v>
      </c>
      <c r="B3884" s="122">
        <v>1</v>
      </c>
      <c r="C3884" s="122" t="s">
        <v>2214</v>
      </c>
      <c r="D3884" s="122" t="s">
        <v>2102</v>
      </c>
      <c r="E3884" s="122">
        <v>71</v>
      </c>
      <c r="F3884" s="122">
        <v>3.2105744279999999E-3</v>
      </c>
      <c r="G3884" s="122">
        <v>3.0061944500000002E-3</v>
      </c>
      <c r="H3884" s="122">
        <v>3.5233640775000001E-3</v>
      </c>
      <c r="I3884" s="122">
        <v>2.3114953600000001E-3</v>
      </c>
      <c r="J3884" s="122">
        <v>3.0918184939999998E-3</v>
      </c>
      <c r="K3884" s="122">
        <v>2.7966931614999998E-3</v>
      </c>
      <c r="L3884" s="122">
        <v>3.26574923E-3</v>
      </c>
      <c r="M3884" s="122">
        <v>3.725243436E-3</v>
      </c>
      <c r="N3884" s="122">
        <v>3.7423328089999999E-3</v>
      </c>
      <c r="O3884" s="122">
        <v>3.7034358175000001E-3</v>
      </c>
      <c r="P3884" s="122">
        <v>3.7239004955E-3</v>
      </c>
      <c r="Q3884" s="122">
        <v>3.1313179365000002E-3</v>
      </c>
      <c r="R3884" s="122">
        <v>3.5295283484999998E-3</v>
      </c>
      <c r="S3884" s="122">
        <v>3.5305406485000002E-3</v>
      </c>
      <c r="T3884" s="122">
        <v>3.6064656925000002E-3</v>
      </c>
      <c r="U3884" s="122">
        <v>3.7945010004999998E-3</v>
      </c>
      <c r="V3884" s="122">
        <v>3.6545714340000001E-3</v>
      </c>
      <c r="W3884" s="122">
        <v>3.6934352475000002E-3</v>
      </c>
      <c r="X3884" s="122">
        <v>3.825894835E-3</v>
      </c>
      <c r="Y3884" s="122">
        <v>3.9023039810000002E-3</v>
      </c>
      <c r="Z3884" s="122">
        <v>4.0219233909999999E-3</v>
      </c>
      <c r="AA3884" s="122">
        <v>3.5886721879999999E-3</v>
      </c>
      <c r="AB3884" s="122">
        <v>3.950321027E-3</v>
      </c>
      <c r="AC3884" s="122">
        <v>3.7487707720000002E-3</v>
      </c>
      <c r="AD3884" s="122">
        <v>3.5398007290000002E-3</v>
      </c>
      <c r="AE3884" s="122">
        <v>3.7800648339999998E-3</v>
      </c>
      <c r="AF3884" s="122">
        <v>3.779939754E-3</v>
      </c>
      <c r="AG3884" s="122">
        <v>3.7716048945000001E-3</v>
      </c>
      <c r="AH3884" s="122">
        <v>3.7721271829999998E-3</v>
      </c>
      <c r="AI3884" s="122">
        <v>3.7691473905E-3</v>
      </c>
      <c r="AJ3884" s="122">
        <v>3.7673295435E-3</v>
      </c>
      <c r="AK3884" s="122">
        <v>3.7643954105000001E-3</v>
      </c>
      <c r="AL3884" s="122">
        <v>0</v>
      </c>
    </row>
    <row r="3885" spans="1:38" hidden="1" x14ac:dyDescent="0.25">
      <c r="A3885" s="122" t="s">
        <v>2015</v>
      </c>
      <c r="B3885" s="122">
        <v>1</v>
      </c>
      <c r="C3885" s="122" t="s">
        <v>2214</v>
      </c>
      <c r="D3885" s="122" t="s">
        <v>2103</v>
      </c>
      <c r="E3885" s="122">
        <v>71</v>
      </c>
      <c r="F3885" s="122">
        <v>5.0521064125000001E-3</v>
      </c>
      <c r="G3885" s="122">
        <v>5.0978446705E-3</v>
      </c>
      <c r="H3885" s="122">
        <v>7.1443058720000001E-3</v>
      </c>
      <c r="I3885" s="122">
        <v>5.7064685539999997E-3</v>
      </c>
      <c r="J3885" s="122">
        <v>6.1239281685000002E-3</v>
      </c>
      <c r="K3885" s="122">
        <v>4.8178057084999996E-3</v>
      </c>
      <c r="L3885" s="122">
        <v>6.1959874719999999E-3</v>
      </c>
      <c r="M3885" s="122">
        <v>6.9199334989999998E-3</v>
      </c>
      <c r="N3885" s="122">
        <v>6.2211630550000003E-3</v>
      </c>
      <c r="O3885" s="122">
        <v>5.5983074789999997E-3</v>
      </c>
      <c r="P3885" s="122">
        <v>7.3221461529999997E-3</v>
      </c>
      <c r="Q3885" s="122">
        <v>7.1909658E-3</v>
      </c>
      <c r="R3885" s="122">
        <v>5.9532734420000002E-3</v>
      </c>
      <c r="S3885" s="122">
        <v>6.5668988294999998E-3</v>
      </c>
      <c r="T3885" s="122">
        <v>7.9523101905000001E-3</v>
      </c>
      <c r="U3885" s="122">
        <v>6.4850943895000002E-3</v>
      </c>
      <c r="V3885" s="122">
        <v>6.9624818195000004E-3</v>
      </c>
      <c r="W3885" s="122">
        <v>7.9130070864999996E-3</v>
      </c>
      <c r="X3885" s="122">
        <v>7.1981976765E-3</v>
      </c>
      <c r="Y3885" s="122">
        <v>7.0994565035E-3</v>
      </c>
      <c r="Z3885" s="122">
        <v>6.61035133E-3</v>
      </c>
      <c r="AA3885" s="122">
        <v>5.8266880565E-3</v>
      </c>
      <c r="AB3885" s="122">
        <v>5.2316905525000004E-3</v>
      </c>
      <c r="AC3885" s="122">
        <v>7.4507245769999996E-3</v>
      </c>
      <c r="AD3885" s="122">
        <v>8.6363197105000008E-3</v>
      </c>
      <c r="AE3885" s="122">
        <v>7.4464179029999997E-3</v>
      </c>
      <c r="AF3885" s="122">
        <v>7.3016539944999997E-3</v>
      </c>
      <c r="AG3885" s="122">
        <v>7.3655707225E-3</v>
      </c>
      <c r="AH3885" s="122">
        <v>7.2813392004999998E-3</v>
      </c>
      <c r="AI3885" s="122">
        <v>7.3239863924999997E-3</v>
      </c>
      <c r="AJ3885" s="122">
        <v>7.2686568569999997E-3</v>
      </c>
      <c r="AK3885" s="122">
        <v>7.292140521E-3</v>
      </c>
      <c r="AL3885" s="122">
        <v>0</v>
      </c>
    </row>
    <row r="3886" spans="1:38" hidden="1" x14ac:dyDescent="0.25">
      <c r="A3886" s="122" t="s">
        <v>2015</v>
      </c>
      <c r="B3886" s="122">
        <v>1</v>
      </c>
      <c r="C3886" s="122" t="s">
        <v>2214</v>
      </c>
      <c r="D3886" s="122" t="s">
        <v>2137</v>
      </c>
      <c r="E3886" s="122">
        <v>71</v>
      </c>
      <c r="F3886" s="122">
        <v>0</v>
      </c>
      <c r="G3886" s="122">
        <v>0</v>
      </c>
      <c r="H3886" s="122">
        <v>0</v>
      </c>
      <c r="I3886" s="122">
        <v>0</v>
      </c>
      <c r="J3886" s="122">
        <v>0</v>
      </c>
      <c r="K3886" s="122">
        <v>0</v>
      </c>
      <c r="L3886" s="122">
        <v>0</v>
      </c>
      <c r="M3886" s="122">
        <v>0</v>
      </c>
      <c r="N3886" s="122">
        <v>0</v>
      </c>
      <c r="O3886" s="122">
        <v>0</v>
      </c>
      <c r="P3886" s="122">
        <v>0</v>
      </c>
      <c r="Q3886" s="122">
        <v>0</v>
      </c>
      <c r="R3886" s="122">
        <v>0</v>
      </c>
      <c r="S3886" s="122">
        <v>0</v>
      </c>
      <c r="T3886" s="122">
        <v>0</v>
      </c>
      <c r="U3886" s="122">
        <v>0</v>
      </c>
      <c r="V3886" s="122">
        <v>0</v>
      </c>
      <c r="W3886" s="122">
        <v>0</v>
      </c>
      <c r="X3886" s="122">
        <v>0</v>
      </c>
      <c r="Y3886" s="122">
        <v>0</v>
      </c>
      <c r="Z3886" s="122">
        <v>0</v>
      </c>
      <c r="AA3886" s="122">
        <v>0</v>
      </c>
      <c r="AB3886" s="122">
        <v>0</v>
      </c>
      <c r="AC3886" s="122">
        <v>0</v>
      </c>
      <c r="AD3886" s="122">
        <v>0</v>
      </c>
      <c r="AE3886" s="122">
        <v>0</v>
      </c>
      <c r="AF3886" s="122">
        <v>0</v>
      </c>
      <c r="AG3886" s="122">
        <v>0</v>
      </c>
      <c r="AH3886" s="122">
        <v>0</v>
      </c>
      <c r="AI3886" s="122">
        <v>0</v>
      </c>
      <c r="AJ3886" s="122">
        <v>0</v>
      </c>
      <c r="AK3886" s="122">
        <v>0</v>
      </c>
      <c r="AL3886" s="122">
        <v>0</v>
      </c>
    </row>
    <row r="3887" spans="1:38" hidden="1" x14ac:dyDescent="0.25">
      <c r="A3887" s="122" t="s">
        <v>2015</v>
      </c>
      <c r="B3887" s="122">
        <v>1</v>
      </c>
      <c r="C3887" s="122" t="s">
        <v>2214</v>
      </c>
      <c r="D3887" s="122" t="s">
        <v>2104</v>
      </c>
      <c r="E3887" s="122">
        <v>71</v>
      </c>
      <c r="F3887" s="122">
        <v>4.8746501960000004E-3</v>
      </c>
      <c r="G3887" s="122">
        <v>4.9686945355000003E-3</v>
      </c>
      <c r="H3887" s="122">
        <v>6.1297262095000001E-3</v>
      </c>
      <c r="I3887" s="122">
        <v>5.2260626149999998E-3</v>
      </c>
      <c r="J3887" s="122">
        <v>5.2544927425000002E-3</v>
      </c>
      <c r="K3887" s="122">
        <v>4.7317363319999998E-3</v>
      </c>
      <c r="L3887" s="122">
        <v>4.8409847285000003E-3</v>
      </c>
      <c r="M3887" s="122">
        <v>5.3474236844999997E-3</v>
      </c>
      <c r="N3887" s="122">
        <v>4.3766707820000004E-3</v>
      </c>
      <c r="O3887" s="122">
        <v>4.0323979134999997E-3</v>
      </c>
      <c r="P3887" s="122">
        <v>4.5051466510000002E-3</v>
      </c>
      <c r="Q3887" s="122">
        <v>4.476113728E-3</v>
      </c>
      <c r="R3887" s="122">
        <v>5.5852529164999998E-3</v>
      </c>
      <c r="S3887" s="122">
        <v>5.6068490384999998E-3</v>
      </c>
      <c r="T3887" s="122">
        <v>4.4201024800000002E-3</v>
      </c>
      <c r="U3887" s="122">
        <v>5.5060818609999999E-3</v>
      </c>
      <c r="V3887" s="122">
        <v>4.1638408019999996E-3</v>
      </c>
      <c r="W3887" s="122">
        <v>5.1868897584999999E-3</v>
      </c>
      <c r="X3887" s="122">
        <v>4.9633530365000003E-3</v>
      </c>
      <c r="Y3887" s="122">
        <v>3.6925766210000001E-3</v>
      </c>
      <c r="Z3887" s="122">
        <v>4.8741503000000004E-3</v>
      </c>
      <c r="AA3887" s="122">
        <v>4.6271454694999997E-3</v>
      </c>
      <c r="AB3887" s="122">
        <v>5.2360968400000001E-3</v>
      </c>
      <c r="AC3887" s="122">
        <v>5.6533131844999996E-3</v>
      </c>
      <c r="AD3887" s="122">
        <v>5.7777664859999999E-3</v>
      </c>
      <c r="AE3887" s="122">
        <v>5.9593059284999998E-3</v>
      </c>
      <c r="AF3887" s="122">
        <v>5.8239073320000001E-3</v>
      </c>
      <c r="AG3887" s="122">
        <v>5.9235372620000002E-3</v>
      </c>
      <c r="AH3887" s="122">
        <v>5.8283538730000001E-3</v>
      </c>
      <c r="AI3887" s="122">
        <v>5.8847192670000003E-3</v>
      </c>
      <c r="AJ3887" s="122">
        <v>5.8211269785E-3</v>
      </c>
      <c r="AK3887" s="122">
        <v>5.8526755729999998E-3</v>
      </c>
      <c r="AL3887" s="122">
        <v>0</v>
      </c>
    </row>
    <row r="3888" spans="1:38" hidden="1" x14ac:dyDescent="0.25">
      <c r="A3888" s="122" t="s">
        <v>2015</v>
      </c>
      <c r="B3888" s="122">
        <v>1</v>
      </c>
      <c r="C3888" s="122" t="s">
        <v>2214</v>
      </c>
      <c r="D3888" s="122" t="s">
        <v>2105</v>
      </c>
      <c r="E3888" s="122">
        <v>71</v>
      </c>
      <c r="F3888" s="122">
        <v>1.8550655345E-3</v>
      </c>
      <c r="G3888" s="122">
        <v>2.3912238694999998E-3</v>
      </c>
      <c r="H3888" s="122">
        <v>2.0972174199999998E-3</v>
      </c>
      <c r="I3888" s="122">
        <v>3.6270864820000001E-3</v>
      </c>
      <c r="J3888" s="122">
        <v>2.1542328855E-3</v>
      </c>
      <c r="K3888" s="122">
        <v>2.3697078835000001E-3</v>
      </c>
      <c r="L3888" s="122">
        <v>2.1069960524999999E-3</v>
      </c>
      <c r="M3888" s="122">
        <v>2.2357332380000001E-3</v>
      </c>
      <c r="N3888" s="122">
        <v>2.4772390535E-3</v>
      </c>
      <c r="O3888" s="122">
        <v>2.0037963605E-3</v>
      </c>
      <c r="P3888" s="122">
        <v>1.866409734E-3</v>
      </c>
      <c r="Q3888" s="122">
        <v>1.5714431100000001E-3</v>
      </c>
      <c r="R3888" s="122">
        <v>1.5716388125E-3</v>
      </c>
      <c r="S3888" s="122">
        <v>1.8907017010000001E-3</v>
      </c>
      <c r="T3888" s="122">
        <v>2.2592816415E-3</v>
      </c>
      <c r="U3888" s="122">
        <v>2.4450021215000001E-3</v>
      </c>
      <c r="V3888" s="122">
        <v>1.9220619599999999E-3</v>
      </c>
      <c r="W3888" s="122">
        <v>1.9426437415E-3</v>
      </c>
      <c r="X3888" s="122">
        <v>2.0271610924999998E-3</v>
      </c>
      <c r="Y3888" s="122">
        <v>2.1865890144999998E-3</v>
      </c>
      <c r="Z3888" s="122">
        <v>2.7867546545E-3</v>
      </c>
      <c r="AA3888" s="122">
        <v>2.3174142145000001E-3</v>
      </c>
      <c r="AB3888" s="122">
        <v>2.4950064290000002E-3</v>
      </c>
      <c r="AC3888" s="122">
        <v>2.6994791305E-3</v>
      </c>
      <c r="AD3888" s="122">
        <v>2.8982248905000002E-3</v>
      </c>
      <c r="AE3888" s="122">
        <v>2.792378087E-3</v>
      </c>
      <c r="AF3888" s="122">
        <v>2.7919373124999998E-3</v>
      </c>
      <c r="AG3888" s="122">
        <v>2.7947193885000002E-3</v>
      </c>
      <c r="AH3888" s="122">
        <v>2.8119827339999999E-3</v>
      </c>
      <c r="AI3888" s="122">
        <v>2.8233710029999999E-3</v>
      </c>
      <c r="AJ3888" s="122">
        <v>2.8347727604999999E-3</v>
      </c>
      <c r="AK3888" s="122">
        <v>2.8430868174999999E-3</v>
      </c>
      <c r="AL3888" s="122">
        <v>0</v>
      </c>
    </row>
    <row r="3889" spans="1:38" hidden="1" x14ac:dyDescent="0.25">
      <c r="A3889" s="122" t="s">
        <v>2015</v>
      </c>
      <c r="B3889" s="122">
        <v>1</v>
      </c>
      <c r="C3889" s="122" t="s">
        <v>2214</v>
      </c>
      <c r="D3889" s="122" t="s">
        <v>2106</v>
      </c>
      <c r="E3889" s="122">
        <v>71</v>
      </c>
      <c r="F3889" s="122">
        <v>2.4558851679999999E-3</v>
      </c>
      <c r="G3889" s="122">
        <v>3.4457482009999998E-3</v>
      </c>
      <c r="H3889" s="122">
        <v>3.7314877899999998E-3</v>
      </c>
      <c r="I3889" s="122">
        <v>3.2644195395E-3</v>
      </c>
      <c r="J3889" s="122">
        <v>3.612378293E-3</v>
      </c>
      <c r="K3889" s="122">
        <v>3.1659832225E-3</v>
      </c>
      <c r="L3889" s="122">
        <v>3.4761492659999998E-3</v>
      </c>
      <c r="M3889" s="122">
        <v>3.6997238034999999E-3</v>
      </c>
      <c r="N3889" s="122">
        <v>3.0602359529999998E-3</v>
      </c>
      <c r="O3889" s="122">
        <v>2.9806848080000002E-3</v>
      </c>
      <c r="P3889" s="122">
        <v>3.4802076880000002E-3</v>
      </c>
      <c r="Q3889" s="122">
        <v>3.453140429E-3</v>
      </c>
      <c r="R3889" s="122">
        <v>2.3193848074999999E-3</v>
      </c>
      <c r="S3889" s="122">
        <v>2.6873458935E-3</v>
      </c>
      <c r="T3889" s="122">
        <v>2.9199472850000002E-3</v>
      </c>
      <c r="U3889" s="122">
        <v>2.7988858774999998E-3</v>
      </c>
      <c r="V3889" s="122">
        <v>2.9595556955E-3</v>
      </c>
      <c r="W3889" s="122">
        <v>2.691238293E-3</v>
      </c>
      <c r="X3889" s="122">
        <v>3.6331090045E-3</v>
      </c>
      <c r="Y3889" s="122">
        <v>3.9535230220000004E-3</v>
      </c>
      <c r="Z3889" s="122">
        <v>3.1412104394999999E-3</v>
      </c>
      <c r="AA3889" s="122">
        <v>3.6586600659999999E-3</v>
      </c>
      <c r="AB3889" s="122">
        <v>4.4311435459999998E-3</v>
      </c>
      <c r="AC3889" s="122">
        <v>4.5508710760000003E-3</v>
      </c>
      <c r="AD3889" s="122">
        <v>4.7504419665E-3</v>
      </c>
      <c r="AE3889" s="122">
        <v>4.5994734275000004E-3</v>
      </c>
      <c r="AF3889" s="122">
        <v>4.6229611460000004E-3</v>
      </c>
      <c r="AG3889" s="122">
        <v>4.5767852405E-3</v>
      </c>
      <c r="AH3889" s="122">
        <v>4.5981625784999999E-3</v>
      </c>
      <c r="AI3889" s="122">
        <v>4.5771915914999996E-3</v>
      </c>
      <c r="AJ3889" s="122">
        <v>4.5873641994999999E-3</v>
      </c>
      <c r="AK3889" s="122">
        <v>4.575980833E-3</v>
      </c>
      <c r="AL3889" s="122">
        <v>0</v>
      </c>
    </row>
    <row r="3890" spans="1:38" hidden="1" x14ac:dyDescent="0.25">
      <c r="A3890" s="122" t="s">
        <v>2015</v>
      </c>
      <c r="B3890" s="122">
        <v>1</v>
      </c>
      <c r="C3890" s="122" t="s">
        <v>2214</v>
      </c>
      <c r="D3890" s="122" t="s">
        <v>2107</v>
      </c>
      <c r="E3890" s="122">
        <v>71</v>
      </c>
      <c r="F3890" s="122">
        <v>4.856871982E-3</v>
      </c>
      <c r="G3890" s="122">
        <v>4.6206308419999998E-3</v>
      </c>
      <c r="H3890" s="122">
        <v>6.5104680069999997E-3</v>
      </c>
      <c r="I3890" s="122">
        <v>6.1737343619999996E-3</v>
      </c>
      <c r="J3890" s="122">
        <v>5.2256187665000002E-3</v>
      </c>
      <c r="K3890" s="122">
        <v>4.0917329769999998E-3</v>
      </c>
      <c r="L3890" s="122">
        <v>5.2058189470000002E-3</v>
      </c>
      <c r="M3890" s="122">
        <v>4.6592501399999996E-3</v>
      </c>
      <c r="N3890" s="122">
        <v>6.7081166405000003E-3</v>
      </c>
      <c r="O3890" s="122">
        <v>6.1530141179999996E-3</v>
      </c>
      <c r="P3890" s="122">
        <v>8.9167060345E-3</v>
      </c>
      <c r="Q3890" s="122">
        <v>8.2425942645000007E-3</v>
      </c>
      <c r="R3890" s="122">
        <v>7.8927806965000003E-3</v>
      </c>
      <c r="S3890" s="122">
        <v>8.6600160900000001E-3</v>
      </c>
      <c r="T3890" s="122">
        <v>7.5064476375000001E-3</v>
      </c>
      <c r="U3890" s="122">
        <v>5.0339258754999996E-3</v>
      </c>
      <c r="V3890" s="122">
        <v>4.0759256475E-3</v>
      </c>
      <c r="W3890" s="122">
        <v>5.1231427629999998E-3</v>
      </c>
      <c r="X3890" s="122">
        <v>4.8661754960000001E-3</v>
      </c>
      <c r="Y3890" s="122">
        <v>5.4603056019999997E-3</v>
      </c>
      <c r="Z3890" s="122">
        <v>5.3539263074999996E-3</v>
      </c>
      <c r="AA3890" s="122">
        <v>3.2477387170000002E-3</v>
      </c>
      <c r="AB3890" s="122">
        <v>5.7450589404999999E-3</v>
      </c>
      <c r="AC3890" s="122">
        <v>4.7231863985000002E-3</v>
      </c>
      <c r="AD3890" s="122">
        <v>5.8308802240000001E-3</v>
      </c>
      <c r="AE3890" s="122">
        <v>5.7276678385E-3</v>
      </c>
      <c r="AF3890" s="122">
        <v>5.768110416E-3</v>
      </c>
      <c r="AG3890" s="122">
        <v>5.819105479E-3</v>
      </c>
      <c r="AH3890" s="122">
        <v>5.8691998070000001E-3</v>
      </c>
      <c r="AI3890" s="122">
        <v>5.907129469E-3</v>
      </c>
      <c r="AJ3890" s="122">
        <v>5.9365951370000001E-3</v>
      </c>
      <c r="AK3890" s="122">
        <v>5.9580615149999998E-3</v>
      </c>
      <c r="AL3890" s="122">
        <v>0</v>
      </c>
    </row>
    <row r="3891" spans="1:38" hidden="1" x14ac:dyDescent="0.25">
      <c r="A3891" s="122" t="s">
        <v>2015</v>
      </c>
      <c r="B3891" s="122">
        <v>1</v>
      </c>
      <c r="C3891" s="122" t="s">
        <v>2214</v>
      </c>
      <c r="D3891" s="122" t="s">
        <v>475</v>
      </c>
      <c r="E3891" s="122">
        <v>71</v>
      </c>
      <c r="F3891" s="122">
        <v>4.6350374875000003E-3</v>
      </c>
      <c r="G3891" s="122">
        <v>4.5715201409999998E-3</v>
      </c>
      <c r="H3891" s="122">
        <v>5.0846635705000002E-3</v>
      </c>
      <c r="I3891" s="122">
        <v>4.8529890429999997E-3</v>
      </c>
      <c r="J3891" s="122">
        <v>4.9975119075000001E-3</v>
      </c>
      <c r="K3891" s="122">
        <v>4.278123642E-3</v>
      </c>
      <c r="L3891" s="122">
        <v>5.4116065519999998E-3</v>
      </c>
      <c r="M3891" s="122">
        <v>5.3207247224999997E-3</v>
      </c>
      <c r="N3891" s="122">
        <v>5.7348146500000004E-3</v>
      </c>
      <c r="O3891" s="122">
        <v>6.5576189799999999E-3</v>
      </c>
      <c r="P3891" s="122">
        <v>4.9848623180000001E-3</v>
      </c>
      <c r="Q3891" s="122">
        <v>5.8004232704999999E-3</v>
      </c>
      <c r="R3891" s="122">
        <v>5.0090586994999999E-3</v>
      </c>
      <c r="S3891" s="122">
        <v>6.0683640815E-3</v>
      </c>
      <c r="T3891" s="122">
        <v>6.3159543764999999E-3</v>
      </c>
      <c r="U3891" s="122">
        <v>6.4010075839999996E-3</v>
      </c>
      <c r="V3891" s="122">
        <v>6.111228176E-3</v>
      </c>
      <c r="W3891" s="122">
        <v>7.2432173340000001E-3</v>
      </c>
      <c r="X3891" s="122">
        <v>6.6100375964999996E-3</v>
      </c>
      <c r="Y3891" s="122">
        <v>7.4343280994999998E-3</v>
      </c>
      <c r="Z3891" s="122">
        <v>6.9036552114999997E-3</v>
      </c>
      <c r="AA3891" s="122">
        <v>6.8854639685000003E-3</v>
      </c>
      <c r="AB3891" s="122">
        <v>6.1028163605000001E-3</v>
      </c>
      <c r="AC3891" s="122">
        <v>7.0625591755000003E-3</v>
      </c>
      <c r="AD3891" s="122">
        <v>7.3169444944999997E-3</v>
      </c>
      <c r="AE3891" s="122">
        <v>6.9297101439999998E-3</v>
      </c>
      <c r="AF3891" s="122">
        <v>6.93940978E-3</v>
      </c>
      <c r="AG3891" s="122">
        <v>6.9315933400000002E-3</v>
      </c>
      <c r="AH3891" s="122">
        <v>6.9387547795000002E-3</v>
      </c>
      <c r="AI3891" s="122">
        <v>6.9380708940000001E-3</v>
      </c>
      <c r="AJ3891" s="122">
        <v>6.9386232864999996E-3</v>
      </c>
      <c r="AK3891" s="122">
        <v>6.9363940269999997E-3</v>
      </c>
      <c r="AL3891" s="122">
        <v>0</v>
      </c>
    </row>
    <row r="3892" spans="1:38" hidden="1" x14ac:dyDescent="0.25">
      <c r="A3892" s="122" t="s">
        <v>2015</v>
      </c>
      <c r="B3892" s="122">
        <v>1</v>
      </c>
      <c r="C3892" s="122" t="s">
        <v>2214</v>
      </c>
      <c r="D3892" s="122" t="s">
        <v>2108</v>
      </c>
      <c r="E3892" s="122">
        <v>71</v>
      </c>
      <c r="F3892" s="122">
        <v>4.6722415000000001E-6</v>
      </c>
      <c r="G3892" s="122">
        <v>3.4761905000000001E-6</v>
      </c>
      <c r="H3892" s="122">
        <v>4.0907785000000002E-6</v>
      </c>
      <c r="I3892" s="122">
        <v>2.9889880000000002E-6</v>
      </c>
      <c r="J3892" s="122">
        <v>3.9746820000000002E-6</v>
      </c>
      <c r="K3892" s="122">
        <v>4.2081204999999998E-6</v>
      </c>
      <c r="L3892" s="122">
        <v>3.7072970000000002E-6</v>
      </c>
      <c r="M3892" s="122">
        <v>3.2466739999999999E-6</v>
      </c>
      <c r="N3892" s="122">
        <v>3.6611340000000001E-6</v>
      </c>
      <c r="O3892" s="122">
        <v>3.7687769999999998E-6</v>
      </c>
      <c r="P3892" s="122">
        <v>3.1584289999999999E-6</v>
      </c>
      <c r="Q3892" s="122">
        <v>3.2413740000000001E-6</v>
      </c>
      <c r="R3892" s="122">
        <v>3.0959685000000002E-6</v>
      </c>
      <c r="S3892" s="122">
        <v>3.7412435000000001E-6</v>
      </c>
      <c r="T3892" s="122">
        <v>2.9450510000000001E-6</v>
      </c>
      <c r="U3892" s="122">
        <v>3.6052455000000001E-6</v>
      </c>
      <c r="V3892" s="122">
        <v>3.1009240000000001E-6</v>
      </c>
      <c r="W3892" s="122">
        <v>3.0902975000000001E-6</v>
      </c>
      <c r="X3892" s="122">
        <v>3.6899395000000002E-6</v>
      </c>
      <c r="Y3892" s="122">
        <v>3.0592925E-6</v>
      </c>
      <c r="Z3892" s="122">
        <v>2.6867820000000002E-6</v>
      </c>
      <c r="AA3892" s="122">
        <v>3.1750445000000002E-6</v>
      </c>
      <c r="AB3892" s="122">
        <v>2.7798765000000001E-6</v>
      </c>
      <c r="AC3892" s="122">
        <v>4.1182590000000004E-6</v>
      </c>
      <c r="AD3892" s="122">
        <v>2.0587849999999999E-6</v>
      </c>
      <c r="AE3892" s="122">
        <v>2.876787E-6</v>
      </c>
      <c r="AF3892" s="122">
        <v>3.033773E-6</v>
      </c>
      <c r="AG3892" s="122">
        <v>2.9368360000000001E-6</v>
      </c>
      <c r="AH3892" s="122">
        <v>2.983741E-6</v>
      </c>
      <c r="AI3892" s="122">
        <v>2.9618784999999999E-6</v>
      </c>
      <c r="AJ3892" s="122">
        <v>2.971975E-6</v>
      </c>
      <c r="AK3892" s="122">
        <v>2.967311E-6</v>
      </c>
      <c r="AL3892" s="122">
        <v>0</v>
      </c>
    </row>
    <row r="3893" spans="1:38" hidden="1" x14ac:dyDescent="0.25">
      <c r="A3893" s="122" t="s">
        <v>2015</v>
      </c>
      <c r="B3893" s="122">
        <v>1</v>
      </c>
      <c r="C3893" s="122" t="s">
        <v>2214</v>
      </c>
      <c r="D3893" s="122" t="s">
        <v>2109</v>
      </c>
      <c r="E3893" s="122">
        <v>71</v>
      </c>
      <c r="F3893" s="122">
        <v>2.247475335E-4</v>
      </c>
      <c r="G3893" s="122">
        <v>2.5809274850000001E-4</v>
      </c>
      <c r="H3893" s="122">
        <v>2.4749510699999998E-4</v>
      </c>
      <c r="I3893" s="122">
        <v>2.0078456399999999E-4</v>
      </c>
      <c r="J3893" s="122">
        <v>2.162833275E-4</v>
      </c>
      <c r="K3893" s="122">
        <v>1.7912879050000001E-4</v>
      </c>
      <c r="L3893" s="122">
        <v>2.4582544800000002E-4</v>
      </c>
      <c r="M3893" s="122">
        <v>2.7419576500000001E-4</v>
      </c>
      <c r="N3893" s="122">
        <v>2.292732035E-4</v>
      </c>
      <c r="O3893" s="122">
        <v>1.3144318000000001E-4</v>
      </c>
      <c r="P3893" s="122">
        <v>2.1354002099999999E-4</v>
      </c>
      <c r="Q3893" s="122">
        <v>1.9335208250000001E-4</v>
      </c>
      <c r="R3893" s="122">
        <v>1.5156364949999999E-4</v>
      </c>
      <c r="S3893" s="122">
        <v>1.8277866199999999E-4</v>
      </c>
      <c r="T3893" s="122">
        <v>1.4482122800000001E-4</v>
      </c>
      <c r="U3893" s="122">
        <v>1.4055311150000001E-4</v>
      </c>
      <c r="V3893" s="122">
        <v>1.66021705E-4</v>
      </c>
      <c r="W3893" s="122">
        <v>2.2349063850000001E-4</v>
      </c>
      <c r="X3893" s="122">
        <v>1.783855715E-4</v>
      </c>
      <c r="Y3893" s="122">
        <v>1.5874228750000001E-4</v>
      </c>
      <c r="Z3893" s="122">
        <v>1.5238867400000001E-4</v>
      </c>
      <c r="AA3893" s="122">
        <v>1.514624195E-4</v>
      </c>
      <c r="AB3893" s="122">
        <v>1.9368587649999999E-4</v>
      </c>
      <c r="AC3893" s="122">
        <v>1.9429985499999999E-4</v>
      </c>
      <c r="AD3893" s="122">
        <v>1.7893958049999999E-4</v>
      </c>
      <c r="AE3893" s="122">
        <v>1.8813574300000001E-4</v>
      </c>
      <c r="AF3893" s="122">
        <v>1.87794264E-4</v>
      </c>
      <c r="AG3893" s="122">
        <v>1.86077276E-4</v>
      </c>
      <c r="AH3893" s="122">
        <v>1.8545439349999999E-4</v>
      </c>
      <c r="AI3893" s="122">
        <v>1.8450943000000001E-4</v>
      </c>
      <c r="AJ3893" s="122">
        <v>1.8382647200000001E-4</v>
      </c>
      <c r="AK3893" s="122">
        <v>1.8310726199999999E-4</v>
      </c>
      <c r="AL3893" s="122">
        <v>0</v>
      </c>
    </row>
    <row r="3894" spans="1:38" hidden="1" x14ac:dyDescent="0.25">
      <c r="A3894" s="122" t="s">
        <v>2015</v>
      </c>
      <c r="B3894" s="122">
        <v>1</v>
      </c>
      <c r="C3894" s="122" t="s">
        <v>2214</v>
      </c>
      <c r="D3894" s="122" t="s">
        <v>2110</v>
      </c>
      <c r="E3894" s="122">
        <v>71</v>
      </c>
      <c r="F3894" s="122">
        <v>1.0841964874999999E-3</v>
      </c>
      <c r="G3894" s="122">
        <v>1.099050135E-3</v>
      </c>
      <c r="H3894" s="122">
        <v>1.2522907045000001E-3</v>
      </c>
      <c r="I3894" s="122">
        <v>1.1672504025E-3</v>
      </c>
      <c r="J3894" s="122">
        <v>1.025449247E-3</v>
      </c>
      <c r="K3894" s="122">
        <v>8.6584313900000002E-4</v>
      </c>
      <c r="L3894" s="122">
        <v>1.1893535755000001E-3</v>
      </c>
      <c r="M3894" s="122">
        <v>1.2614429035000001E-3</v>
      </c>
      <c r="N3894" s="122">
        <v>1.1687814664999999E-3</v>
      </c>
      <c r="O3894" s="122">
        <v>1.3013138495E-3</v>
      </c>
      <c r="P3894" s="122">
        <v>1.0279470840000001E-3</v>
      </c>
      <c r="Q3894" s="122">
        <v>1.188034856E-3</v>
      </c>
      <c r="R3894" s="122">
        <v>9.7650178599999996E-4</v>
      </c>
      <c r="S3894" s="122">
        <v>1.0651303205000001E-3</v>
      </c>
      <c r="T3894" s="122">
        <v>9.5479025650000002E-4</v>
      </c>
      <c r="U3894" s="122">
        <v>1.0671886549999999E-3</v>
      </c>
      <c r="V3894" s="122">
        <v>1.0007831265E-3</v>
      </c>
      <c r="W3894" s="122">
        <v>9.3983882399999998E-4</v>
      </c>
      <c r="X3894" s="122">
        <v>9.3077489649999999E-4</v>
      </c>
      <c r="Y3894" s="122">
        <v>8.1056662999999995E-4</v>
      </c>
      <c r="Z3894" s="122">
        <v>8.6676984399999997E-4</v>
      </c>
      <c r="AA3894" s="122">
        <v>7.5663523450000001E-4</v>
      </c>
      <c r="AB3894" s="122">
        <v>8.1718211650000003E-4</v>
      </c>
      <c r="AC3894" s="122">
        <v>1.104096318E-3</v>
      </c>
      <c r="AD3894" s="122">
        <v>7.6008579950000003E-4</v>
      </c>
      <c r="AE3894" s="122">
        <v>8.8355282399999997E-4</v>
      </c>
      <c r="AF3894" s="122">
        <v>8.980195715E-4</v>
      </c>
      <c r="AG3894" s="122">
        <v>8.8320148700000002E-4</v>
      </c>
      <c r="AH3894" s="122">
        <v>8.8731010000000002E-4</v>
      </c>
      <c r="AI3894" s="122">
        <v>8.8389875499999995E-4</v>
      </c>
      <c r="AJ3894" s="122">
        <v>8.8462270850000004E-4</v>
      </c>
      <c r="AK3894" s="122">
        <v>8.834793395E-4</v>
      </c>
      <c r="AL3894" s="122">
        <v>0</v>
      </c>
    </row>
    <row r="3895" spans="1:38" hidden="1" x14ac:dyDescent="0.25">
      <c r="A3895" s="122" t="s">
        <v>2015</v>
      </c>
      <c r="B3895" s="122">
        <v>1</v>
      </c>
      <c r="C3895" s="122" t="s">
        <v>2214</v>
      </c>
      <c r="D3895" s="122" t="s">
        <v>2111</v>
      </c>
      <c r="E3895" s="122">
        <v>71</v>
      </c>
      <c r="F3895" s="122">
        <v>1.13680124E-4</v>
      </c>
      <c r="G3895" s="122">
        <v>6.7546088500000006E-5</v>
      </c>
      <c r="H3895" s="122">
        <v>6.1341934999999999E-5</v>
      </c>
      <c r="I3895" s="122">
        <v>8.6058484999999995E-5</v>
      </c>
      <c r="J3895" s="122">
        <v>9.5091089499999996E-5</v>
      </c>
      <c r="K3895" s="122">
        <v>9.5547922999999997E-5</v>
      </c>
      <c r="L3895" s="122">
        <v>9.2669201499999998E-5</v>
      </c>
      <c r="M3895" s="122">
        <v>1.4601873649999999E-4</v>
      </c>
      <c r="N3895" s="122">
        <v>8.2277332499999998E-5</v>
      </c>
      <c r="O3895" s="122">
        <v>8.3953987499999999E-5</v>
      </c>
      <c r="P3895" s="122">
        <v>9.0445639499999998E-5</v>
      </c>
      <c r="Q3895" s="122">
        <v>1.4808883700000001E-4</v>
      </c>
      <c r="R3895" s="122">
        <v>1.068020225E-4</v>
      </c>
      <c r="S3895" s="122">
        <v>9.8031344000000005E-5</v>
      </c>
      <c r="T3895" s="122">
        <v>1.781299525E-4</v>
      </c>
      <c r="U3895" s="122">
        <v>2.2088282649999999E-4</v>
      </c>
      <c r="V3895" s="122">
        <v>9.9004503499999997E-5</v>
      </c>
      <c r="W3895" s="122">
        <v>1.0661479999999999E-4</v>
      </c>
      <c r="X3895" s="122">
        <v>1.114264845E-4</v>
      </c>
      <c r="Y3895" s="122">
        <v>1.512828025E-4</v>
      </c>
      <c r="Z3895" s="122">
        <v>9.1833047000000002E-5</v>
      </c>
      <c r="AA3895" s="122">
        <v>1.04653429E-4</v>
      </c>
      <c r="AB3895" s="122">
        <v>8.2126600500000005E-5</v>
      </c>
      <c r="AC3895" s="122">
        <v>1.21729393E-4</v>
      </c>
      <c r="AD3895" s="122">
        <v>7.4090343000000002E-5</v>
      </c>
      <c r="AE3895" s="122">
        <v>8.0003658999999996E-5</v>
      </c>
      <c r="AF3895" s="122">
        <v>9.1837711E-5</v>
      </c>
      <c r="AG3895" s="122">
        <v>8.5945780500000003E-5</v>
      </c>
      <c r="AH3895" s="122">
        <v>8.8561516000000006E-5</v>
      </c>
      <c r="AI3895" s="122">
        <v>8.7316333999999996E-5</v>
      </c>
      <c r="AJ3895" s="122">
        <v>8.7879405999999994E-5</v>
      </c>
      <c r="AK3895" s="122">
        <v>8.7614140999999997E-5</v>
      </c>
      <c r="AL3895" s="122">
        <v>0</v>
      </c>
    </row>
    <row r="3896" spans="1:38" hidden="1" x14ac:dyDescent="0.25">
      <c r="A3896" s="122" t="s">
        <v>2015</v>
      </c>
      <c r="B3896" s="122">
        <v>1</v>
      </c>
      <c r="C3896" s="122" t="s">
        <v>2214</v>
      </c>
      <c r="D3896" s="122" t="s">
        <v>2112</v>
      </c>
      <c r="E3896" s="122">
        <v>71</v>
      </c>
      <c r="F3896" s="122">
        <v>4.43072103E-4</v>
      </c>
      <c r="G3896" s="122">
        <v>4.33812367E-4</v>
      </c>
      <c r="H3896" s="122">
        <v>4.5114217449999998E-4</v>
      </c>
      <c r="I3896" s="122">
        <v>4.7986321900000002E-4</v>
      </c>
      <c r="J3896" s="122">
        <v>5.03627783E-4</v>
      </c>
      <c r="K3896" s="122">
        <v>4.62854777E-4</v>
      </c>
      <c r="L3896" s="122">
        <v>4.8610386300000001E-4</v>
      </c>
      <c r="M3896" s="122">
        <v>5.0043087600000003E-4</v>
      </c>
      <c r="N3896" s="122">
        <v>4.6768456099999998E-4</v>
      </c>
      <c r="O3896" s="122">
        <v>4.7999256550000001E-4</v>
      </c>
      <c r="P3896" s="122">
        <v>4.4887088600000001E-4</v>
      </c>
      <c r="Q3896" s="122">
        <v>4.2013542550000001E-4</v>
      </c>
      <c r="R3896" s="122">
        <v>4.0592175299999998E-4</v>
      </c>
      <c r="S3896" s="122">
        <v>4.456996045E-4</v>
      </c>
      <c r="T3896" s="122">
        <v>4.3495769700000001E-4</v>
      </c>
      <c r="U3896" s="122">
        <v>4.0536859199999999E-4</v>
      </c>
      <c r="V3896" s="122">
        <v>4.739396475E-4</v>
      </c>
      <c r="W3896" s="122">
        <v>4.599515695E-4</v>
      </c>
      <c r="X3896" s="122">
        <v>5.2834679750000002E-4</v>
      </c>
      <c r="Y3896" s="122">
        <v>5.5964321799999996E-4</v>
      </c>
      <c r="Z3896" s="122">
        <v>6.3751052650000005E-4</v>
      </c>
      <c r="AA3896" s="122">
        <v>5.6756070249999995E-4</v>
      </c>
      <c r="AB3896" s="122">
        <v>5.6578615650000001E-4</v>
      </c>
      <c r="AC3896" s="122">
        <v>5.9494079400000005E-4</v>
      </c>
      <c r="AD3896" s="122">
        <v>5.5218866199999996E-4</v>
      </c>
      <c r="AE3896" s="122">
        <v>5.675578405E-4</v>
      </c>
      <c r="AF3896" s="122">
        <v>5.7282707399999996E-4</v>
      </c>
      <c r="AG3896" s="122">
        <v>5.6775158199999997E-4</v>
      </c>
      <c r="AH3896" s="122">
        <v>5.6902657650000001E-4</v>
      </c>
      <c r="AI3896" s="122">
        <v>5.6770748599999999E-4</v>
      </c>
      <c r="AJ3896" s="122">
        <v>5.6772137200000001E-4</v>
      </c>
      <c r="AK3896" s="122">
        <v>5.6717473000000005E-4</v>
      </c>
      <c r="AL3896" s="122">
        <v>0</v>
      </c>
    </row>
    <row r="3897" spans="1:38" hidden="1" x14ac:dyDescent="0.25">
      <c r="A3897" s="122" t="s">
        <v>2015</v>
      </c>
      <c r="B3897" s="122">
        <v>1</v>
      </c>
      <c r="C3897" s="122" t="s">
        <v>2214</v>
      </c>
      <c r="D3897" s="122" t="s">
        <v>2113</v>
      </c>
      <c r="E3897" s="122">
        <v>71</v>
      </c>
      <c r="F3897" s="122">
        <v>5.2224624310000002E-3</v>
      </c>
      <c r="G3897" s="122">
        <v>4.8738978079999997E-3</v>
      </c>
      <c r="H3897" s="122">
        <v>7.1079601680000002E-3</v>
      </c>
      <c r="I3897" s="122">
        <v>6.2772258985000001E-3</v>
      </c>
      <c r="J3897" s="122">
        <v>6.0070282414999999E-3</v>
      </c>
      <c r="K3897" s="122">
        <v>5.3494361475E-3</v>
      </c>
      <c r="L3897" s="122">
        <v>4.7272694919999999E-3</v>
      </c>
      <c r="M3897" s="122">
        <v>7.1290678685000004E-3</v>
      </c>
      <c r="N3897" s="122">
        <v>6.3665871315000001E-3</v>
      </c>
      <c r="O3897" s="122">
        <v>6.1432182869999999E-3</v>
      </c>
      <c r="P3897" s="122">
        <v>6.2806516065000003E-3</v>
      </c>
      <c r="Q3897" s="122">
        <v>6.0501631925000002E-3</v>
      </c>
      <c r="R3897" s="122">
        <v>4.2716726675000004E-3</v>
      </c>
      <c r="S3897" s="122">
        <v>6.1182672914999996E-3</v>
      </c>
      <c r="T3897" s="122">
        <v>6.2653865465000002E-3</v>
      </c>
      <c r="U3897" s="122">
        <v>6.1104426895000003E-3</v>
      </c>
      <c r="V3897" s="122">
        <v>6.4881316869999997E-3</v>
      </c>
      <c r="W3897" s="122">
        <v>6.4206007830000002E-3</v>
      </c>
      <c r="X3897" s="122">
        <v>5.5461113564999999E-3</v>
      </c>
      <c r="Y3897" s="122">
        <v>6.6010251585000004E-3</v>
      </c>
      <c r="Z3897" s="122">
        <v>5.8746033954999999E-3</v>
      </c>
      <c r="AA3897" s="122">
        <v>5.7034651499999998E-3</v>
      </c>
      <c r="AB3897" s="122">
        <v>5.0530967175000004E-3</v>
      </c>
      <c r="AC3897" s="122">
        <v>6.2860893535E-3</v>
      </c>
      <c r="AD3897" s="122">
        <v>6.2763723069999998E-3</v>
      </c>
      <c r="AE3897" s="122">
        <v>5.8789109970000001E-3</v>
      </c>
      <c r="AF3897" s="122">
        <v>5.8520056795000001E-3</v>
      </c>
      <c r="AG3897" s="122">
        <v>5.8221211790000001E-3</v>
      </c>
      <c r="AH3897" s="122">
        <v>5.8087200495000003E-3</v>
      </c>
      <c r="AI3897" s="122">
        <v>5.7928431044999996E-3</v>
      </c>
      <c r="AJ3897" s="122">
        <v>5.7803963989999999E-3</v>
      </c>
      <c r="AK3897" s="122">
        <v>5.7677167055000004E-3</v>
      </c>
      <c r="AL3897" s="122">
        <v>0</v>
      </c>
    </row>
    <row r="3898" spans="1:38" hidden="1" x14ac:dyDescent="0.25">
      <c r="A3898" s="122" t="s">
        <v>2015</v>
      </c>
      <c r="B3898" s="122">
        <v>1</v>
      </c>
      <c r="C3898" s="122" t="s">
        <v>2214</v>
      </c>
      <c r="D3898" s="122" t="s">
        <v>2114</v>
      </c>
      <c r="E3898" s="122">
        <v>71</v>
      </c>
      <c r="F3898" s="122">
        <v>7.7609905520000001E-3</v>
      </c>
      <c r="G3898" s="122">
        <v>6.5507005719999999E-3</v>
      </c>
      <c r="H3898" s="122">
        <v>6.4909717980000002E-3</v>
      </c>
      <c r="I3898" s="122">
        <v>6.7977747530000004E-3</v>
      </c>
      <c r="J3898" s="122">
        <v>6.2742805030000003E-3</v>
      </c>
      <c r="K3898" s="122">
        <v>4.9675071764999999E-3</v>
      </c>
      <c r="L3898" s="122">
        <v>4.4618048145000002E-3</v>
      </c>
      <c r="M3898" s="122">
        <v>7.1824230215E-3</v>
      </c>
      <c r="N3898" s="122">
        <v>8.0200694715E-3</v>
      </c>
      <c r="O3898" s="122">
        <v>7.2060017145E-3</v>
      </c>
      <c r="P3898" s="122">
        <v>6.9585720624999996E-3</v>
      </c>
      <c r="Q3898" s="122">
        <v>6.8052192389999999E-3</v>
      </c>
      <c r="R3898" s="122">
        <v>6.0295632054999998E-3</v>
      </c>
      <c r="S3898" s="122">
        <v>7.9524582989999992E-3</v>
      </c>
      <c r="T3898" s="122">
        <v>6.991411631E-3</v>
      </c>
      <c r="U3898" s="122">
        <v>6.5309493799999997E-3</v>
      </c>
      <c r="V3898" s="122">
        <v>4.7329332310000003E-3</v>
      </c>
      <c r="W3898" s="122">
        <v>5.5997549619999998E-3</v>
      </c>
      <c r="X3898" s="122">
        <v>6.8415271540000003E-3</v>
      </c>
      <c r="Y3898" s="122">
        <v>4.2831793120000003E-3</v>
      </c>
      <c r="Z3898" s="122">
        <v>5.7340098714999998E-3</v>
      </c>
      <c r="AA3898" s="122">
        <v>4.3584835934999998E-3</v>
      </c>
      <c r="AB3898" s="122">
        <v>6.7285459675000001E-3</v>
      </c>
      <c r="AC3898" s="122">
        <v>6.1658681550000004E-3</v>
      </c>
      <c r="AD3898" s="122">
        <v>3.5711783720000002E-3</v>
      </c>
      <c r="AE3898" s="122">
        <v>5.6601224654999997E-3</v>
      </c>
      <c r="AF3898" s="122">
        <v>5.6148898539999997E-3</v>
      </c>
      <c r="AG3898" s="122">
        <v>5.5983045904999997E-3</v>
      </c>
      <c r="AH3898" s="122">
        <v>5.6118278585E-3</v>
      </c>
      <c r="AI3898" s="122">
        <v>5.6190784175000003E-3</v>
      </c>
      <c r="AJ3898" s="122">
        <v>5.6291645825000004E-3</v>
      </c>
      <c r="AK3898" s="122">
        <v>5.6349605035E-3</v>
      </c>
      <c r="AL3898" s="122">
        <v>0</v>
      </c>
    </row>
    <row r="3899" spans="1:38" hidden="1" x14ac:dyDescent="0.25">
      <c r="A3899" s="122" t="s">
        <v>2015</v>
      </c>
      <c r="B3899" s="122">
        <v>1</v>
      </c>
      <c r="C3899" s="122" t="s">
        <v>2214</v>
      </c>
      <c r="D3899" s="122" t="s">
        <v>2115</v>
      </c>
      <c r="E3899" s="122">
        <v>71</v>
      </c>
      <c r="F3899" s="122">
        <v>1.255586854E-3</v>
      </c>
      <c r="G3899" s="122">
        <v>1.104652394E-3</v>
      </c>
      <c r="H3899" s="122">
        <v>1.171396672E-3</v>
      </c>
      <c r="I3899" s="122">
        <v>1.4561417955000001E-3</v>
      </c>
      <c r="J3899" s="122">
        <v>1.2239754544999999E-3</v>
      </c>
      <c r="K3899" s="122">
        <v>1.1822349335000001E-3</v>
      </c>
      <c r="L3899" s="122">
        <v>1.4289650915E-3</v>
      </c>
      <c r="M3899" s="122">
        <v>1.3129260434999999E-3</v>
      </c>
      <c r="N3899" s="122">
        <v>1.4017360234999999E-3</v>
      </c>
      <c r="O3899" s="122">
        <v>7.0907263699999999E-4</v>
      </c>
      <c r="P3899" s="122">
        <v>1.1972364245E-3</v>
      </c>
      <c r="Q3899" s="122">
        <v>7.9002494299999998E-4</v>
      </c>
      <c r="R3899" s="122">
        <v>8.2567528700000004E-4</v>
      </c>
      <c r="S3899" s="122">
        <v>1.0985981509999999E-3</v>
      </c>
      <c r="T3899" s="122">
        <v>9.6946730799999997E-4</v>
      </c>
      <c r="U3899" s="122">
        <v>1.07251913E-3</v>
      </c>
      <c r="V3899" s="122">
        <v>8.7130640549999997E-4</v>
      </c>
      <c r="W3899" s="122">
        <v>8.6340095200000005E-4</v>
      </c>
      <c r="X3899" s="122">
        <v>9.4495356250000003E-4</v>
      </c>
      <c r="Y3899" s="122">
        <v>9.0756561349999998E-4</v>
      </c>
      <c r="Z3899" s="122">
        <v>1.1511702025E-3</v>
      </c>
      <c r="AA3899" s="122">
        <v>1.2079797100000001E-3</v>
      </c>
      <c r="AB3899" s="122">
        <v>1.198392699E-3</v>
      </c>
      <c r="AC3899" s="122">
        <v>1.0555409510000001E-3</v>
      </c>
      <c r="AD3899" s="122">
        <v>9.6242464149999996E-4</v>
      </c>
      <c r="AE3899" s="122">
        <v>1.0551693679999999E-3</v>
      </c>
      <c r="AF3899" s="122">
        <v>1.0526656215000001E-3</v>
      </c>
      <c r="AG3899" s="122">
        <v>1.0380490429999999E-3</v>
      </c>
      <c r="AH3899" s="122">
        <v>1.038846428E-3</v>
      </c>
      <c r="AI3899" s="122">
        <v>1.0356808440000001E-3</v>
      </c>
      <c r="AJ3899" s="122">
        <v>1.0354991335E-3</v>
      </c>
      <c r="AK3899" s="122">
        <v>1.0344351319999999E-3</v>
      </c>
      <c r="AL3899" s="122">
        <v>0</v>
      </c>
    </row>
    <row r="3900" spans="1:38" hidden="1" x14ac:dyDescent="0.25">
      <c r="A3900" s="122" t="s">
        <v>2015</v>
      </c>
      <c r="B3900" s="122">
        <v>1</v>
      </c>
      <c r="C3900" s="122" t="s">
        <v>2214</v>
      </c>
      <c r="D3900" s="122" t="s">
        <v>2116</v>
      </c>
      <c r="E3900" s="122">
        <v>71</v>
      </c>
      <c r="F3900" s="122">
        <v>1.437998067E-3</v>
      </c>
      <c r="G3900" s="122">
        <v>1.0622221309999999E-3</v>
      </c>
      <c r="H3900" s="122">
        <v>1.814128202E-3</v>
      </c>
      <c r="I3900" s="122">
        <v>1.4653865855E-3</v>
      </c>
      <c r="J3900" s="122">
        <v>1.397195646E-3</v>
      </c>
      <c r="K3900" s="122">
        <v>1.1972026369999999E-3</v>
      </c>
      <c r="L3900" s="122">
        <v>1.5437805285000001E-3</v>
      </c>
      <c r="M3900" s="122">
        <v>1.5352153575E-3</v>
      </c>
      <c r="N3900" s="122">
        <v>1.2759899990000001E-3</v>
      </c>
      <c r="O3900" s="122">
        <v>9.723890655E-4</v>
      </c>
      <c r="P3900" s="122">
        <v>1.4321615745E-3</v>
      </c>
      <c r="Q3900" s="122">
        <v>1.1142359335000001E-3</v>
      </c>
      <c r="R3900" s="122">
        <v>8.6485808100000003E-4</v>
      </c>
      <c r="S3900" s="122">
        <v>1.1739549554999999E-3</v>
      </c>
      <c r="T3900" s="122">
        <v>1.5669517045E-3</v>
      </c>
      <c r="U3900" s="122">
        <v>1.450224531E-3</v>
      </c>
      <c r="V3900" s="122">
        <v>1.5214915639999999E-3</v>
      </c>
      <c r="W3900" s="122">
        <v>1.5080220645000001E-3</v>
      </c>
      <c r="X3900" s="122">
        <v>1.5024777080000001E-3</v>
      </c>
      <c r="Y3900" s="122">
        <v>1.540384739E-3</v>
      </c>
      <c r="Z3900" s="122">
        <v>1.459728385E-3</v>
      </c>
      <c r="AA3900" s="122">
        <v>1.4396042585E-3</v>
      </c>
      <c r="AB3900" s="122">
        <v>1.6357792005E-3</v>
      </c>
      <c r="AC3900" s="122">
        <v>1.7969553275E-3</v>
      </c>
      <c r="AD3900" s="122">
        <v>1.6842853305E-3</v>
      </c>
      <c r="AE3900" s="122">
        <v>1.7058462075E-3</v>
      </c>
      <c r="AF3900" s="122">
        <v>1.7129468295000001E-3</v>
      </c>
      <c r="AG3900" s="122">
        <v>1.7027038905E-3</v>
      </c>
      <c r="AH3900" s="122">
        <v>1.7048175569999999E-3</v>
      </c>
      <c r="AI3900" s="122">
        <v>1.702169624E-3</v>
      </c>
      <c r="AJ3900" s="122">
        <v>1.7020557535000001E-3</v>
      </c>
      <c r="AK3900" s="122">
        <v>1.7008815385E-3</v>
      </c>
      <c r="AL3900" s="122">
        <v>0</v>
      </c>
    </row>
    <row r="3901" spans="1:38" hidden="1" x14ac:dyDescent="0.25">
      <c r="A3901" s="122" t="s">
        <v>2015</v>
      </c>
      <c r="B3901" s="122">
        <v>1</v>
      </c>
      <c r="C3901" s="122" t="s">
        <v>2214</v>
      </c>
      <c r="D3901" s="122" t="s">
        <v>2138</v>
      </c>
      <c r="E3901" s="122">
        <v>71</v>
      </c>
      <c r="F3901" s="122">
        <v>0</v>
      </c>
      <c r="G3901" s="122">
        <v>0</v>
      </c>
      <c r="H3901" s="122">
        <v>0</v>
      </c>
      <c r="I3901" s="122">
        <v>0</v>
      </c>
      <c r="J3901" s="122">
        <v>0</v>
      </c>
      <c r="K3901" s="122">
        <v>0</v>
      </c>
      <c r="L3901" s="122">
        <v>0</v>
      </c>
      <c r="M3901" s="122">
        <v>0</v>
      </c>
      <c r="N3901" s="122">
        <v>0</v>
      </c>
      <c r="O3901" s="122">
        <v>0</v>
      </c>
      <c r="P3901" s="122">
        <v>0</v>
      </c>
      <c r="Q3901" s="122">
        <v>0</v>
      </c>
      <c r="R3901" s="122">
        <v>0</v>
      </c>
      <c r="S3901" s="122">
        <v>0</v>
      </c>
      <c r="T3901" s="122">
        <v>0</v>
      </c>
      <c r="U3901" s="122">
        <v>0</v>
      </c>
      <c r="V3901" s="122">
        <v>0</v>
      </c>
      <c r="W3901" s="122">
        <v>0</v>
      </c>
      <c r="X3901" s="122">
        <v>0</v>
      </c>
      <c r="Y3901" s="122">
        <v>0</v>
      </c>
      <c r="Z3901" s="122">
        <v>0</v>
      </c>
      <c r="AA3901" s="122">
        <v>0</v>
      </c>
      <c r="AB3901" s="122">
        <v>0</v>
      </c>
      <c r="AC3901" s="122">
        <v>0</v>
      </c>
      <c r="AD3901" s="122">
        <v>0</v>
      </c>
      <c r="AE3901" s="122">
        <v>0</v>
      </c>
      <c r="AF3901" s="122">
        <v>0</v>
      </c>
      <c r="AG3901" s="122">
        <v>0</v>
      </c>
      <c r="AH3901" s="122">
        <v>0</v>
      </c>
      <c r="AI3901" s="122">
        <v>0</v>
      </c>
      <c r="AJ3901" s="122">
        <v>0</v>
      </c>
      <c r="AK3901" s="122">
        <v>0</v>
      </c>
      <c r="AL3901" s="122">
        <v>0</v>
      </c>
    </row>
    <row r="3902" spans="1:38" hidden="1" x14ac:dyDescent="0.25">
      <c r="A3902" s="122" t="s">
        <v>2015</v>
      </c>
      <c r="B3902" s="122">
        <v>1</v>
      </c>
      <c r="C3902" s="122" t="s">
        <v>2214</v>
      </c>
      <c r="D3902" s="122" t="s">
        <v>2117</v>
      </c>
      <c r="E3902" s="122">
        <v>71</v>
      </c>
      <c r="F3902" s="122">
        <v>9.4655349999999995E-7</v>
      </c>
      <c r="G3902" s="122">
        <v>9.7469649999999997E-7</v>
      </c>
      <c r="H3902" s="122">
        <v>9.6346050000000004E-7</v>
      </c>
      <c r="I3902" s="122">
        <v>5.5649999999999999E-7</v>
      </c>
      <c r="J3902" s="122">
        <v>8.4185199999999999E-7</v>
      </c>
      <c r="K3902" s="122">
        <v>7.9505299999999999E-7</v>
      </c>
      <c r="L3902" s="122">
        <v>7.9030950000000003E-7</v>
      </c>
      <c r="M3902" s="122">
        <v>5.78548E-7</v>
      </c>
      <c r="N3902" s="122">
        <v>7.4573649999999996E-7</v>
      </c>
      <c r="O3902" s="122">
        <v>5.1009849999999995E-7</v>
      </c>
      <c r="P3902" s="122">
        <v>6.462555E-7</v>
      </c>
      <c r="Q3902" s="122">
        <v>3.9803000000000002E-7</v>
      </c>
      <c r="R3902" s="122">
        <v>7.1091550000000005E-7</v>
      </c>
      <c r="S3902" s="122">
        <v>4.8733499999999999E-7</v>
      </c>
      <c r="T3902" s="122">
        <v>5.6158800000000004E-7</v>
      </c>
      <c r="U3902" s="122">
        <v>4.7018949999999999E-7</v>
      </c>
      <c r="V3902" s="122">
        <v>6.9724149999999995E-7</v>
      </c>
      <c r="W3902" s="122">
        <v>3.8904650000000002E-7</v>
      </c>
      <c r="X3902" s="122">
        <v>3.6069150000000002E-7</v>
      </c>
      <c r="Y3902" s="122">
        <v>4.5118899999999998E-7</v>
      </c>
      <c r="Z3902" s="122">
        <v>3.9906350000000002E-7</v>
      </c>
      <c r="AA3902" s="122">
        <v>4.6213350000000001E-7</v>
      </c>
      <c r="AB3902" s="122">
        <v>3.9174949999999998E-7</v>
      </c>
      <c r="AC3902" s="122">
        <v>4.3041299999999998E-7</v>
      </c>
      <c r="AD3902" s="122">
        <v>5.3916899999999995E-7</v>
      </c>
      <c r="AE3902" s="122">
        <v>4.2217150000000002E-7</v>
      </c>
      <c r="AF3902" s="122">
        <v>4.6250449999999998E-7</v>
      </c>
      <c r="AG3902" s="122">
        <v>4.4103950000000002E-7</v>
      </c>
      <c r="AH3902" s="122">
        <v>4.5100349999999999E-7</v>
      </c>
      <c r="AI3902" s="122">
        <v>4.463395E-7</v>
      </c>
      <c r="AJ3902" s="122">
        <v>4.4848600000000001E-7</v>
      </c>
      <c r="AK3902" s="122">
        <v>4.4747900000000001E-7</v>
      </c>
      <c r="AL3902" s="122">
        <v>0</v>
      </c>
    </row>
    <row r="3903" spans="1:38" hidden="1" x14ac:dyDescent="0.25">
      <c r="A3903" s="122" t="s">
        <v>2015</v>
      </c>
      <c r="B3903" s="122">
        <v>1</v>
      </c>
      <c r="C3903" s="122" t="s">
        <v>2214</v>
      </c>
      <c r="D3903" s="122" t="s">
        <v>2118</v>
      </c>
      <c r="E3903" s="122">
        <v>71</v>
      </c>
      <c r="F3903" s="122">
        <v>1.285581833E-3</v>
      </c>
      <c r="G3903" s="122">
        <v>1.6046336975000001E-3</v>
      </c>
      <c r="H3903" s="122">
        <v>1.9079390764999999E-3</v>
      </c>
      <c r="I3903" s="122">
        <v>1.301589688E-3</v>
      </c>
      <c r="J3903" s="122">
        <v>1.6932360500000001E-3</v>
      </c>
      <c r="K3903" s="122">
        <v>1.3786611749999999E-3</v>
      </c>
      <c r="L3903" s="122">
        <v>1.6357502625000001E-3</v>
      </c>
      <c r="M3903" s="122">
        <v>1.9031252720000001E-3</v>
      </c>
      <c r="N3903" s="122">
        <v>1.051428893E-3</v>
      </c>
      <c r="O3903" s="122">
        <v>1.1908256505E-3</v>
      </c>
      <c r="P3903" s="122">
        <v>1.2660851735000001E-3</v>
      </c>
      <c r="Q3903" s="122">
        <v>1.3529803165E-3</v>
      </c>
      <c r="R3903" s="122">
        <v>8.6611267049999997E-4</v>
      </c>
      <c r="S3903" s="122">
        <v>1.6640667845E-3</v>
      </c>
      <c r="T3903" s="122">
        <v>1.5019224005000001E-3</v>
      </c>
      <c r="U3903" s="122">
        <v>1.3466041250000001E-3</v>
      </c>
      <c r="V3903" s="122">
        <v>1.663820626E-3</v>
      </c>
      <c r="W3903" s="122">
        <v>1.0409237364999999E-3</v>
      </c>
      <c r="X3903" s="122">
        <v>1.2219566315E-3</v>
      </c>
      <c r="Y3903" s="122">
        <v>1.3317156299999999E-3</v>
      </c>
      <c r="Z3903" s="122">
        <v>1.4016245115000001E-3</v>
      </c>
      <c r="AA3903" s="122">
        <v>1.9114920905E-3</v>
      </c>
      <c r="AB3903" s="122">
        <v>2.4851041475000002E-3</v>
      </c>
      <c r="AC3903" s="122">
        <v>2.46993303E-3</v>
      </c>
      <c r="AD3903" s="122">
        <v>2.774313673E-3</v>
      </c>
      <c r="AE3903" s="122">
        <v>2.5355417300000002E-3</v>
      </c>
      <c r="AF3903" s="122">
        <v>2.5861626659999999E-3</v>
      </c>
      <c r="AG3903" s="122">
        <v>2.5426381915000002E-3</v>
      </c>
      <c r="AH3903" s="122">
        <v>2.5703099419999999E-3</v>
      </c>
      <c r="AI3903" s="122">
        <v>2.5489252900000002E-3</v>
      </c>
      <c r="AJ3903" s="122">
        <v>2.5624092055000001E-3</v>
      </c>
      <c r="AK3903" s="122">
        <v>2.5514104865000001E-3</v>
      </c>
      <c r="AL3903" s="122">
        <v>0</v>
      </c>
    </row>
    <row r="3904" spans="1:38" hidden="1" x14ac:dyDescent="0.25">
      <c r="A3904" s="122" t="s">
        <v>2015</v>
      </c>
      <c r="B3904" s="122">
        <v>1</v>
      </c>
      <c r="C3904" s="122" t="s">
        <v>2214</v>
      </c>
      <c r="D3904" s="122" t="s">
        <v>2119</v>
      </c>
      <c r="E3904" s="122">
        <v>71</v>
      </c>
      <c r="F3904" s="122">
        <v>3.8285093780000001E-3</v>
      </c>
      <c r="G3904" s="122">
        <v>3.6083479875000002E-3</v>
      </c>
      <c r="H3904" s="122">
        <v>4.4521215024999998E-3</v>
      </c>
      <c r="I3904" s="122">
        <v>4.5304283665E-3</v>
      </c>
      <c r="J3904" s="122">
        <v>4.1361731324999996E-3</v>
      </c>
      <c r="K3904" s="122">
        <v>3.6351770909999999E-3</v>
      </c>
      <c r="L3904" s="122">
        <v>5.0400965064999999E-3</v>
      </c>
      <c r="M3904" s="122">
        <v>4.3528185029999998E-3</v>
      </c>
      <c r="N3904" s="122">
        <v>4.2133015944999996E-3</v>
      </c>
      <c r="O3904" s="122">
        <v>5.7461653419999996E-3</v>
      </c>
      <c r="P3904" s="122">
        <v>5.4442803099999998E-3</v>
      </c>
      <c r="Q3904" s="122">
        <v>6.3278685910000002E-3</v>
      </c>
      <c r="R3904" s="122">
        <v>4.7635020674999997E-3</v>
      </c>
      <c r="S3904" s="122">
        <v>8.5394199165000004E-3</v>
      </c>
      <c r="T3904" s="122">
        <v>9.8670916729999992E-3</v>
      </c>
      <c r="U3904" s="122">
        <v>4.7737700754999996E-3</v>
      </c>
      <c r="V3904" s="122">
        <v>3.7976713279999998E-3</v>
      </c>
      <c r="W3904" s="122">
        <v>5.2294934905E-3</v>
      </c>
      <c r="X3904" s="122">
        <v>5.4753214559999999E-3</v>
      </c>
      <c r="Y3904" s="122">
        <v>5.0703523515000003E-3</v>
      </c>
      <c r="Z3904" s="122">
        <v>4.871697195E-3</v>
      </c>
      <c r="AA3904" s="122">
        <v>4.5189361114999996E-3</v>
      </c>
      <c r="AB3904" s="122">
        <v>3.9989099430000003E-3</v>
      </c>
      <c r="AC3904" s="122">
        <v>4.9085558860000001E-3</v>
      </c>
      <c r="AD3904" s="122">
        <v>5.3114289464999999E-3</v>
      </c>
      <c r="AE3904" s="122">
        <v>4.9784598649999998E-3</v>
      </c>
      <c r="AF3904" s="122">
        <v>5.0367620114999999E-3</v>
      </c>
      <c r="AG3904" s="122">
        <v>5.0754989959999998E-3</v>
      </c>
      <c r="AH3904" s="122">
        <v>5.1157214645000003E-3</v>
      </c>
      <c r="AI3904" s="122">
        <v>5.1421667154999996E-3</v>
      </c>
      <c r="AJ3904" s="122">
        <v>5.1630394934999999E-3</v>
      </c>
      <c r="AK3904" s="122">
        <v>5.1769803485E-3</v>
      </c>
      <c r="AL3904" s="122">
        <v>0</v>
      </c>
    </row>
    <row r="3905" spans="1:38" hidden="1" x14ac:dyDescent="0.25">
      <c r="A3905" s="122" t="s">
        <v>2015</v>
      </c>
      <c r="B3905" s="122">
        <v>1</v>
      </c>
      <c r="C3905" s="122" t="s">
        <v>2214</v>
      </c>
      <c r="D3905" s="122" t="s">
        <v>2120</v>
      </c>
      <c r="E3905" s="122">
        <v>71</v>
      </c>
      <c r="F3905" s="122">
        <v>1.5449436664999999E-3</v>
      </c>
      <c r="G3905" s="122">
        <v>1.6164370359999999E-3</v>
      </c>
      <c r="H3905" s="122">
        <v>2.0453674935000002E-3</v>
      </c>
      <c r="I3905" s="122">
        <v>1.5369811849999999E-3</v>
      </c>
      <c r="J3905" s="122">
        <v>1.795552974E-3</v>
      </c>
      <c r="K3905" s="122">
        <v>1.7252805390000001E-3</v>
      </c>
      <c r="L3905" s="122">
        <v>1.8105657009999999E-3</v>
      </c>
      <c r="M3905" s="122">
        <v>1.7895213355E-3</v>
      </c>
      <c r="N3905" s="122">
        <v>1.6274958039999999E-3</v>
      </c>
      <c r="O3905" s="122">
        <v>1.7737472105E-3</v>
      </c>
      <c r="P3905" s="122">
        <v>2.1439158259999999E-3</v>
      </c>
      <c r="Q3905" s="122">
        <v>2.3239566934999999E-3</v>
      </c>
      <c r="R3905" s="122">
        <v>2.1362367620000001E-3</v>
      </c>
      <c r="S3905" s="122">
        <v>2.4686001329999999E-3</v>
      </c>
      <c r="T3905" s="122">
        <v>2.4503498744999999E-3</v>
      </c>
      <c r="U3905" s="122">
        <v>2.4083073065E-3</v>
      </c>
      <c r="V3905" s="122">
        <v>2.42977334E-3</v>
      </c>
      <c r="W3905" s="122">
        <v>1.8231316564999999E-3</v>
      </c>
      <c r="X3905" s="122">
        <v>2.5709811075000002E-3</v>
      </c>
      <c r="Y3905" s="122">
        <v>2.5698706249999998E-3</v>
      </c>
      <c r="Z3905" s="122">
        <v>2.3348667435E-3</v>
      </c>
      <c r="AA3905" s="122">
        <v>2.934450629E-3</v>
      </c>
      <c r="AB3905" s="122">
        <v>2.7205837835000001E-3</v>
      </c>
      <c r="AC3905" s="122">
        <v>4.0855337260000003E-3</v>
      </c>
      <c r="AD3905" s="122">
        <v>3.5658073784999998E-3</v>
      </c>
      <c r="AE3905" s="122">
        <v>3.4924328800000001E-3</v>
      </c>
      <c r="AF3905" s="122">
        <v>3.4789330645E-3</v>
      </c>
      <c r="AG3905" s="122">
        <v>3.4633517004999999E-3</v>
      </c>
      <c r="AH3905" s="122">
        <v>3.4592925364999999E-3</v>
      </c>
      <c r="AI3905" s="122">
        <v>3.4529032009999999E-3</v>
      </c>
      <c r="AJ3905" s="122">
        <v>3.448714399E-3</v>
      </c>
      <c r="AK3905" s="122">
        <v>3.4440516180000002E-3</v>
      </c>
      <c r="AL3905" s="122">
        <v>0</v>
      </c>
    </row>
    <row r="3906" spans="1:38" hidden="1" x14ac:dyDescent="0.25">
      <c r="A3906" s="122" t="s">
        <v>2015</v>
      </c>
      <c r="B3906" s="122">
        <v>1</v>
      </c>
      <c r="C3906" s="122" t="s">
        <v>2214</v>
      </c>
      <c r="D3906" s="122" t="s">
        <v>2121</v>
      </c>
      <c r="E3906" s="122">
        <v>71</v>
      </c>
      <c r="F3906" s="122">
        <v>1.9280532178E-2</v>
      </c>
      <c r="G3906" s="122">
        <v>2.0758514717E-2</v>
      </c>
      <c r="H3906" s="122">
        <v>2.37387766645E-2</v>
      </c>
      <c r="I3906" s="122">
        <v>2.4716265072000001E-2</v>
      </c>
      <c r="J3906" s="122">
        <v>1.8328837731000001E-2</v>
      </c>
      <c r="K3906" s="122">
        <v>1.8564066438500001E-2</v>
      </c>
      <c r="L3906" s="122">
        <v>1.8228251972500002E-2</v>
      </c>
      <c r="M3906" s="122">
        <v>2.0644543304999999E-2</v>
      </c>
      <c r="N3906" s="122">
        <v>1.9869322136500001E-2</v>
      </c>
      <c r="O3906" s="122">
        <v>1.9047546960500001E-2</v>
      </c>
      <c r="P3906" s="122">
        <v>1.7791780383499999E-2</v>
      </c>
      <c r="Q3906" s="122">
        <v>1.7835878688999999E-2</v>
      </c>
      <c r="R3906" s="122">
        <v>1.8377360741499999E-2</v>
      </c>
      <c r="S3906" s="122">
        <v>1.64286153485E-2</v>
      </c>
      <c r="T3906" s="122">
        <v>1.6435283729000001E-2</v>
      </c>
      <c r="U3906" s="122">
        <v>1.6739665776500001E-2</v>
      </c>
      <c r="V3906" s="122">
        <v>1.3873441968E-2</v>
      </c>
      <c r="W3906" s="122">
        <v>1.8371928453500001E-2</v>
      </c>
      <c r="X3906" s="122">
        <v>1.43604041395E-2</v>
      </c>
      <c r="Y3906" s="122">
        <v>1.437491917E-2</v>
      </c>
      <c r="Z3906" s="122">
        <v>1.7389285398500001E-2</v>
      </c>
      <c r="AA3906" s="122">
        <v>1.3213337382500001E-2</v>
      </c>
      <c r="AB3906" s="122">
        <v>1.51860072405E-2</v>
      </c>
      <c r="AC3906" s="122">
        <v>1.5617639982500001E-2</v>
      </c>
      <c r="AD3906" s="122">
        <v>1.5444579824499999E-2</v>
      </c>
      <c r="AE3906" s="122">
        <v>1.6370859605499999E-2</v>
      </c>
      <c r="AF3906" s="122">
        <v>1.6209870753999999E-2</v>
      </c>
      <c r="AG3906" s="122">
        <v>1.6346246644000001E-2</v>
      </c>
      <c r="AH3906" s="122">
        <v>1.6247560538E-2</v>
      </c>
      <c r="AI3906" s="122">
        <v>1.6336122557499999E-2</v>
      </c>
      <c r="AJ3906" s="122">
        <v>1.6272311644E-2</v>
      </c>
      <c r="AK3906" s="122">
        <v>1.6327496012500001E-2</v>
      </c>
      <c r="AL3906" s="122">
        <v>0</v>
      </c>
    </row>
    <row r="3907" spans="1:38" hidden="1" x14ac:dyDescent="0.25">
      <c r="A3907" s="122" t="s">
        <v>2015</v>
      </c>
      <c r="B3907" s="122">
        <v>1</v>
      </c>
      <c r="C3907" s="122" t="s">
        <v>2214</v>
      </c>
      <c r="D3907" s="122" t="s">
        <v>2139</v>
      </c>
      <c r="E3907" s="122">
        <v>71</v>
      </c>
      <c r="F3907" s="122">
        <v>0</v>
      </c>
      <c r="G3907" s="122">
        <v>0</v>
      </c>
      <c r="H3907" s="122">
        <v>0</v>
      </c>
      <c r="I3907" s="122">
        <v>0</v>
      </c>
      <c r="J3907" s="122">
        <v>0</v>
      </c>
      <c r="K3907" s="122">
        <v>0</v>
      </c>
      <c r="L3907" s="122">
        <v>0</v>
      </c>
      <c r="M3907" s="122">
        <v>0</v>
      </c>
      <c r="N3907" s="122">
        <v>0</v>
      </c>
      <c r="O3907" s="122">
        <v>0</v>
      </c>
      <c r="P3907" s="122">
        <v>0</v>
      </c>
      <c r="Q3907" s="122">
        <v>0</v>
      </c>
      <c r="R3907" s="122">
        <v>0</v>
      </c>
      <c r="S3907" s="122">
        <v>0</v>
      </c>
      <c r="T3907" s="122">
        <v>0</v>
      </c>
      <c r="U3907" s="122">
        <v>0</v>
      </c>
      <c r="V3907" s="122">
        <v>0</v>
      </c>
      <c r="W3907" s="122">
        <v>0</v>
      </c>
      <c r="X3907" s="122">
        <v>0</v>
      </c>
      <c r="Y3907" s="122">
        <v>0</v>
      </c>
      <c r="Z3907" s="122">
        <v>0</v>
      </c>
      <c r="AA3907" s="122">
        <v>0</v>
      </c>
      <c r="AB3907" s="122">
        <v>0</v>
      </c>
      <c r="AC3907" s="122">
        <v>0</v>
      </c>
      <c r="AD3907" s="122">
        <v>0</v>
      </c>
      <c r="AE3907" s="122">
        <v>0</v>
      </c>
      <c r="AF3907" s="122">
        <v>0</v>
      </c>
      <c r="AG3907" s="122">
        <v>0</v>
      </c>
      <c r="AH3907" s="122">
        <v>0</v>
      </c>
      <c r="AI3907" s="122">
        <v>0</v>
      </c>
      <c r="AJ3907" s="122">
        <v>0</v>
      </c>
      <c r="AK3907" s="122">
        <v>0</v>
      </c>
      <c r="AL3907" s="122">
        <v>0</v>
      </c>
    </row>
    <row r="3908" spans="1:38" hidden="1" x14ac:dyDescent="0.25">
      <c r="A3908" s="122" t="s">
        <v>2015</v>
      </c>
      <c r="B3908" s="122">
        <v>1</v>
      </c>
      <c r="C3908" s="122" t="s">
        <v>2214</v>
      </c>
      <c r="D3908" s="122" t="s">
        <v>2122</v>
      </c>
      <c r="E3908" s="122">
        <v>71</v>
      </c>
      <c r="F3908" s="122">
        <v>3.2804458649999998E-4</v>
      </c>
      <c r="G3908" s="122">
        <v>2.9154846850000001E-4</v>
      </c>
      <c r="H3908" s="122">
        <v>3.5114119150000001E-4</v>
      </c>
      <c r="I3908" s="122">
        <v>3.5384787499999999E-4</v>
      </c>
      <c r="J3908" s="122">
        <v>2.8013234800000001E-4</v>
      </c>
      <c r="K3908" s="122">
        <v>3.09358509E-4</v>
      </c>
      <c r="L3908" s="122">
        <v>3.18095559E-4</v>
      </c>
      <c r="M3908" s="122">
        <v>3.2681464200000001E-4</v>
      </c>
      <c r="N3908" s="122">
        <v>3.5779671950000001E-4</v>
      </c>
      <c r="O3908" s="122">
        <v>2.75754548E-4</v>
      </c>
      <c r="P3908" s="122">
        <v>2.8598916599999999E-4</v>
      </c>
      <c r="Q3908" s="122">
        <v>3.2581771199999998E-4</v>
      </c>
      <c r="R3908" s="122">
        <v>2.3145484249999999E-4</v>
      </c>
      <c r="S3908" s="122">
        <v>2.3381387249999999E-4</v>
      </c>
      <c r="T3908" s="122">
        <v>2.4832463650000002E-4</v>
      </c>
      <c r="U3908" s="122">
        <v>2.8141834000000002E-4</v>
      </c>
      <c r="V3908" s="122">
        <v>2.2737617450000001E-4</v>
      </c>
      <c r="W3908" s="122">
        <v>2.747149795E-4</v>
      </c>
      <c r="X3908" s="122">
        <v>3.0372479449999998E-4</v>
      </c>
      <c r="Y3908" s="122">
        <v>2.6985268E-4</v>
      </c>
      <c r="Z3908" s="122">
        <v>2.75197942E-4</v>
      </c>
      <c r="AA3908" s="122">
        <v>2.5868308900000003E-4</v>
      </c>
      <c r="AB3908" s="122">
        <v>2.725959335E-4</v>
      </c>
      <c r="AC3908" s="122">
        <v>3.9591840050000001E-4</v>
      </c>
      <c r="AD3908" s="122">
        <v>3.0629500299999998E-4</v>
      </c>
      <c r="AE3908" s="122">
        <v>3.10703437E-4</v>
      </c>
      <c r="AF3908" s="122">
        <v>3.2453060700000003E-4</v>
      </c>
      <c r="AG3908" s="122">
        <v>3.16067885E-4</v>
      </c>
      <c r="AH3908" s="122">
        <v>3.1976217049999999E-4</v>
      </c>
      <c r="AI3908" s="122">
        <v>3.1833045499999999E-4</v>
      </c>
      <c r="AJ3908" s="122">
        <v>3.1939350250000001E-4</v>
      </c>
      <c r="AK3908" s="122">
        <v>3.19315142E-4</v>
      </c>
      <c r="AL3908" s="122">
        <v>0</v>
      </c>
    </row>
    <row r="3909" spans="1:38" hidden="1" x14ac:dyDescent="0.25">
      <c r="A3909" s="122" t="s">
        <v>2015</v>
      </c>
      <c r="B3909" s="122">
        <v>1</v>
      </c>
      <c r="C3909" s="122" t="s">
        <v>2214</v>
      </c>
      <c r="D3909" s="122" t="s">
        <v>2123</v>
      </c>
      <c r="E3909" s="122">
        <v>71</v>
      </c>
      <c r="F3909" s="122">
        <v>1.8668374440000001E-3</v>
      </c>
      <c r="G3909" s="122">
        <v>2.0667225184999999E-3</v>
      </c>
      <c r="H3909" s="122">
        <v>2.454279268E-3</v>
      </c>
      <c r="I3909" s="122">
        <v>1.9997697650000002E-3</v>
      </c>
      <c r="J3909" s="122">
        <v>2.2558074914999999E-3</v>
      </c>
      <c r="K3909" s="122">
        <v>1.9131910849999999E-3</v>
      </c>
      <c r="L3909" s="122">
        <v>2.2567945104999998E-3</v>
      </c>
      <c r="M3909" s="122">
        <v>2.6564321330000001E-3</v>
      </c>
      <c r="N3909" s="122">
        <v>1.8292859370000001E-3</v>
      </c>
      <c r="O3909" s="122">
        <v>2.103777177E-3</v>
      </c>
      <c r="P3909" s="122">
        <v>2.5688274260000001E-3</v>
      </c>
      <c r="Q3909" s="122">
        <v>2.5929063329999998E-3</v>
      </c>
      <c r="R3909" s="122">
        <v>1.7620087440000001E-3</v>
      </c>
      <c r="S3909" s="122">
        <v>2.1298365879999998E-3</v>
      </c>
      <c r="T3909" s="122">
        <v>2.1941937195E-3</v>
      </c>
      <c r="U3909" s="122">
        <v>2.5076780134999999E-3</v>
      </c>
      <c r="V3909" s="122">
        <v>2.1293719900000001E-3</v>
      </c>
      <c r="W3909" s="122">
        <v>1.798038409E-3</v>
      </c>
      <c r="X3909" s="122">
        <v>2.2604690799999999E-3</v>
      </c>
      <c r="Y3909" s="122">
        <v>1.97711094E-3</v>
      </c>
      <c r="Z3909" s="122">
        <v>1.362285924E-3</v>
      </c>
      <c r="AA3909" s="122">
        <v>1.9229473779999999E-3</v>
      </c>
      <c r="AB3909" s="122">
        <v>2.1487243039999999E-3</v>
      </c>
      <c r="AC3909" s="122">
        <v>2.1720810859999998E-3</v>
      </c>
      <c r="AD3909" s="122">
        <v>2.5083890350000001E-3</v>
      </c>
      <c r="AE3909" s="122">
        <v>2.2732723165E-3</v>
      </c>
      <c r="AF3909" s="122">
        <v>2.2873374034999999E-3</v>
      </c>
      <c r="AG3909" s="122">
        <v>2.2633630389999999E-3</v>
      </c>
      <c r="AH3909" s="122">
        <v>2.2732241129999999E-3</v>
      </c>
      <c r="AI3909" s="122">
        <v>2.2639606405E-3</v>
      </c>
      <c r="AJ3909" s="122">
        <v>2.2680971050000002E-3</v>
      </c>
      <c r="AK3909" s="122">
        <v>2.2634800630000002E-3</v>
      </c>
      <c r="AL3909" s="122">
        <v>0</v>
      </c>
    </row>
    <row r="3910" spans="1:38" hidden="1" x14ac:dyDescent="0.25">
      <c r="A3910" s="122" t="s">
        <v>2015</v>
      </c>
      <c r="B3910" s="122">
        <v>1</v>
      </c>
      <c r="C3910" s="122" t="s">
        <v>2214</v>
      </c>
      <c r="D3910" s="122" t="s">
        <v>2140</v>
      </c>
      <c r="E3910" s="122">
        <v>71</v>
      </c>
      <c r="F3910" s="122">
        <v>0</v>
      </c>
      <c r="G3910" s="122">
        <v>0</v>
      </c>
      <c r="H3910" s="122">
        <v>0</v>
      </c>
      <c r="I3910" s="122">
        <v>0</v>
      </c>
      <c r="J3910" s="122">
        <v>0</v>
      </c>
      <c r="K3910" s="122">
        <v>0</v>
      </c>
      <c r="L3910" s="122">
        <v>0</v>
      </c>
      <c r="M3910" s="122">
        <v>0</v>
      </c>
      <c r="N3910" s="122">
        <v>0</v>
      </c>
      <c r="O3910" s="122">
        <v>0</v>
      </c>
      <c r="P3910" s="122">
        <v>0</v>
      </c>
      <c r="Q3910" s="122">
        <v>0</v>
      </c>
      <c r="R3910" s="122">
        <v>0</v>
      </c>
      <c r="S3910" s="122">
        <v>0</v>
      </c>
      <c r="T3910" s="122">
        <v>0</v>
      </c>
      <c r="U3910" s="122">
        <v>0</v>
      </c>
      <c r="V3910" s="122">
        <v>0</v>
      </c>
      <c r="W3910" s="122">
        <v>0</v>
      </c>
      <c r="X3910" s="122">
        <v>0</v>
      </c>
      <c r="Y3910" s="122">
        <v>0</v>
      </c>
      <c r="Z3910" s="122">
        <v>0</v>
      </c>
      <c r="AA3910" s="122">
        <v>0</v>
      </c>
      <c r="AB3910" s="122">
        <v>0</v>
      </c>
      <c r="AC3910" s="122">
        <v>0</v>
      </c>
      <c r="AD3910" s="122">
        <v>0</v>
      </c>
      <c r="AE3910" s="122">
        <v>0</v>
      </c>
      <c r="AF3910" s="122">
        <v>0</v>
      </c>
      <c r="AG3910" s="122">
        <v>0</v>
      </c>
      <c r="AH3910" s="122">
        <v>0</v>
      </c>
      <c r="AI3910" s="122">
        <v>0</v>
      </c>
      <c r="AJ3910" s="122">
        <v>0</v>
      </c>
      <c r="AK3910" s="122">
        <v>0</v>
      </c>
      <c r="AL3910" s="122">
        <v>0</v>
      </c>
    </row>
    <row r="3911" spans="1:38" hidden="1" x14ac:dyDescent="0.25">
      <c r="A3911" s="122" t="s">
        <v>2015</v>
      </c>
      <c r="B3911" s="122">
        <v>1</v>
      </c>
      <c r="C3911" s="122" t="s">
        <v>2214</v>
      </c>
      <c r="D3911" s="122" t="s">
        <v>2124</v>
      </c>
      <c r="E3911" s="122">
        <v>71</v>
      </c>
      <c r="F3911" s="122">
        <v>1.9818873E-5</v>
      </c>
      <c r="G3911" s="122">
        <v>1.9186689E-5</v>
      </c>
      <c r="H3911" s="122">
        <v>1.9809545E-5</v>
      </c>
      <c r="I3911" s="122">
        <v>1.6532130999999999E-5</v>
      </c>
      <c r="J3911" s="122">
        <v>1.6528977499999999E-5</v>
      </c>
      <c r="K3911" s="122">
        <v>1.6299699500000001E-5</v>
      </c>
      <c r="L3911" s="122">
        <v>1.8415115E-5</v>
      </c>
      <c r="M3911" s="122">
        <v>1.6398703499999999E-5</v>
      </c>
      <c r="N3911" s="122">
        <v>1.5923267E-5</v>
      </c>
      <c r="O3911" s="122">
        <v>1.3682347499999999E-5</v>
      </c>
      <c r="P3911" s="122">
        <v>1.5625407E-5</v>
      </c>
      <c r="Q3911" s="122">
        <v>1.5220063000000001E-5</v>
      </c>
      <c r="R3911" s="122">
        <v>1.61720755E-5</v>
      </c>
      <c r="S3911" s="122">
        <v>1.60875935E-5</v>
      </c>
      <c r="T3911" s="122">
        <v>1.3453308000000001E-5</v>
      </c>
      <c r="U3911" s="122">
        <v>1.1714908E-5</v>
      </c>
      <c r="V3911" s="122">
        <v>1.1868899499999999E-5</v>
      </c>
      <c r="W3911" s="122">
        <v>1.7339692000000001E-5</v>
      </c>
      <c r="X3911" s="122">
        <v>1.2850724500000001E-5</v>
      </c>
      <c r="Y3911" s="122">
        <v>1.2998965499999999E-5</v>
      </c>
      <c r="Z3911" s="122">
        <v>1.2669968E-5</v>
      </c>
      <c r="AA3911" s="122">
        <v>1.3456858999999999E-5</v>
      </c>
      <c r="AB3911" s="122">
        <v>1.3697532E-5</v>
      </c>
      <c r="AC3911" s="122">
        <v>1.1338979E-5</v>
      </c>
      <c r="AD3911" s="122">
        <v>1.1273047000000001E-5</v>
      </c>
      <c r="AE3911" s="122">
        <v>1.1048856999999999E-5</v>
      </c>
      <c r="AF3911" s="122">
        <v>1.2186051500000001E-5</v>
      </c>
      <c r="AG3911" s="122">
        <v>1.15918685E-5</v>
      </c>
      <c r="AH3911" s="122">
        <v>1.18723445E-5</v>
      </c>
      <c r="AI3911" s="122">
        <v>1.17422295E-5</v>
      </c>
      <c r="AJ3911" s="122">
        <v>1.18023845E-5</v>
      </c>
      <c r="AK3911" s="122">
        <v>1.1774586000000001E-5</v>
      </c>
      <c r="AL3911" s="122">
        <v>0</v>
      </c>
    </row>
    <row r="3912" spans="1:38" hidden="1" x14ac:dyDescent="0.25">
      <c r="A3912" s="122" t="s">
        <v>2015</v>
      </c>
      <c r="B3912" s="122">
        <v>1</v>
      </c>
      <c r="C3912" s="122" t="s">
        <v>2214</v>
      </c>
      <c r="D3912" s="122" t="s">
        <v>2125</v>
      </c>
      <c r="E3912" s="122">
        <v>71</v>
      </c>
      <c r="F3912" s="122">
        <v>6.8257444959999997E-3</v>
      </c>
      <c r="G3912" s="122">
        <v>3.3012208580000002E-3</v>
      </c>
      <c r="H3912" s="122">
        <v>0</v>
      </c>
      <c r="I3912" s="122">
        <v>2.4068966054999999E-3</v>
      </c>
      <c r="J3912" s="122">
        <v>0</v>
      </c>
      <c r="K3912" s="122">
        <v>0</v>
      </c>
      <c r="L3912" s="122">
        <v>0</v>
      </c>
      <c r="M3912" s="122">
        <v>0</v>
      </c>
      <c r="N3912" s="122">
        <v>0</v>
      </c>
      <c r="O3912" s="122">
        <v>3.9114042930000004E-3</v>
      </c>
      <c r="P3912" s="122">
        <v>0</v>
      </c>
      <c r="Q3912" s="122">
        <v>0</v>
      </c>
      <c r="R3912" s="122">
        <v>0</v>
      </c>
      <c r="S3912" s="122">
        <v>2.1828155734999999E-3</v>
      </c>
      <c r="T3912" s="122">
        <v>1.563266588E-3</v>
      </c>
      <c r="U3912" s="122">
        <v>6.8008375169999998E-3</v>
      </c>
      <c r="V3912" s="122">
        <v>2.0059913024999998E-3</v>
      </c>
      <c r="W3912" s="122">
        <v>0</v>
      </c>
      <c r="X3912" s="122">
        <v>1.0604618950000001E-3</v>
      </c>
      <c r="Y3912" s="122">
        <v>2.4443158775E-3</v>
      </c>
      <c r="Z3912" s="122">
        <v>1.5328691005000001E-3</v>
      </c>
      <c r="AA3912" s="122">
        <v>1.9690942394999999E-3</v>
      </c>
      <c r="AB3912" s="122">
        <v>1.0381719235000001E-3</v>
      </c>
      <c r="AC3912" s="122">
        <v>5.8346745999999995E-4</v>
      </c>
      <c r="AD3912" s="122">
        <v>1.2862270284999999E-3</v>
      </c>
      <c r="AE3912" s="122">
        <v>9.3302861549999995E-4</v>
      </c>
      <c r="AF3912" s="122">
        <v>9.6575195500000002E-4</v>
      </c>
      <c r="AG3912" s="122">
        <v>9.3896188600000002E-4</v>
      </c>
      <c r="AH3912" s="122">
        <v>9.4789644050000002E-4</v>
      </c>
      <c r="AI3912" s="122">
        <v>9.4269517949999995E-4</v>
      </c>
      <c r="AJ3912" s="122">
        <v>9.4476989100000005E-4</v>
      </c>
      <c r="AK3912" s="122">
        <v>9.4370989099999995E-4</v>
      </c>
      <c r="AL3912" s="122">
        <v>0</v>
      </c>
    </row>
    <row r="3913" spans="1:38" hidden="1" x14ac:dyDescent="0.25">
      <c r="A3913" s="122" t="s">
        <v>2015</v>
      </c>
      <c r="B3913" s="122">
        <v>1</v>
      </c>
      <c r="C3913" s="122" t="s">
        <v>2214</v>
      </c>
      <c r="D3913" s="122" t="s">
        <v>2126</v>
      </c>
      <c r="E3913" s="122">
        <v>71</v>
      </c>
      <c r="F3913" s="122">
        <v>1.919030307E-3</v>
      </c>
      <c r="G3913" s="122">
        <v>1.91131462E-3</v>
      </c>
      <c r="H3913" s="122">
        <v>1.7280520944999999E-3</v>
      </c>
      <c r="I3913" s="122">
        <v>1.5116827479999999E-3</v>
      </c>
      <c r="J3913" s="122">
        <v>2.1180878395000002E-3</v>
      </c>
      <c r="K3913" s="122">
        <v>1.8060368775E-3</v>
      </c>
      <c r="L3913" s="122">
        <v>1.8747698215000001E-3</v>
      </c>
      <c r="M3913" s="122">
        <v>2.3412580134999999E-3</v>
      </c>
      <c r="N3913" s="122">
        <v>2.1617460065000002E-3</v>
      </c>
      <c r="O3913" s="122">
        <v>2.401718479E-3</v>
      </c>
      <c r="P3913" s="122">
        <v>2.1059366089999998E-3</v>
      </c>
      <c r="Q3913" s="122">
        <v>1.9045424125E-3</v>
      </c>
      <c r="R3913" s="122">
        <v>2.1582688885000002E-3</v>
      </c>
      <c r="S3913" s="122">
        <v>1.9805386354999998E-3</v>
      </c>
      <c r="T3913" s="122">
        <v>1.9565109529999999E-3</v>
      </c>
      <c r="U3913" s="122">
        <v>2.3029724565E-3</v>
      </c>
      <c r="V3913" s="122">
        <v>2.317903113E-3</v>
      </c>
      <c r="W3913" s="122">
        <v>2.6084021020000001E-3</v>
      </c>
      <c r="X3913" s="122">
        <v>2.3602473835000002E-3</v>
      </c>
      <c r="Y3913" s="122">
        <v>2.5103420850000001E-3</v>
      </c>
      <c r="Z3913" s="122">
        <v>2.6993578929999998E-3</v>
      </c>
      <c r="AA3913" s="122">
        <v>2.7686407119999999E-3</v>
      </c>
      <c r="AB3913" s="122">
        <v>2.3588594194999999E-3</v>
      </c>
      <c r="AC3913" s="122">
        <v>2.5888964059999999E-3</v>
      </c>
      <c r="AD3913" s="122">
        <v>2.8105292884999999E-3</v>
      </c>
      <c r="AE3913" s="122">
        <v>2.5739591244999999E-3</v>
      </c>
      <c r="AF3913" s="122">
        <v>2.595320854E-3</v>
      </c>
      <c r="AG3913" s="122">
        <v>2.5760666165E-3</v>
      </c>
      <c r="AH3913" s="122">
        <v>2.5801694524999999E-3</v>
      </c>
      <c r="AI3913" s="122">
        <v>2.5748344195000001E-3</v>
      </c>
      <c r="AJ3913" s="122">
        <v>2.5743614209999999E-3</v>
      </c>
      <c r="AK3913" s="122">
        <v>2.5718646969999999E-3</v>
      </c>
      <c r="AL3913" s="122">
        <v>0</v>
      </c>
    </row>
    <row r="3914" spans="1:38" hidden="1" x14ac:dyDescent="0.25">
      <c r="A3914" s="122" t="s">
        <v>2015</v>
      </c>
      <c r="B3914" s="122">
        <v>1</v>
      </c>
      <c r="C3914" s="122" t="s">
        <v>2214</v>
      </c>
      <c r="D3914" s="122" t="s">
        <v>2127</v>
      </c>
      <c r="E3914" s="122">
        <v>71</v>
      </c>
      <c r="F3914" s="122">
        <v>1.1519295600000001E-4</v>
      </c>
      <c r="G3914" s="122">
        <v>9.1196490500000004E-5</v>
      </c>
      <c r="H3914" s="122">
        <v>1.169250225E-4</v>
      </c>
      <c r="I3914" s="122">
        <v>1.0400717349999999E-4</v>
      </c>
      <c r="J3914" s="122">
        <v>1.12188227E-4</v>
      </c>
      <c r="K3914" s="122">
        <v>9.2611961500000005E-5</v>
      </c>
      <c r="L3914" s="122">
        <v>9.6319682499999994E-5</v>
      </c>
      <c r="M3914" s="122">
        <v>1.0512695750000001E-4</v>
      </c>
      <c r="N3914" s="122">
        <v>1.07941496E-4</v>
      </c>
      <c r="O3914" s="122">
        <v>8.4940026000000001E-5</v>
      </c>
      <c r="P3914" s="122">
        <v>1.2326806249999999E-4</v>
      </c>
      <c r="Q3914" s="122">
        <v>1.09428782E-4</v>
      </c>
      <c r="R3914" s="122">
        <v>8.8861071999999999E-5</v>
      </c>
      <c r="S3914" s="122">
        <v>7.9683804000000002E-5</v>
      </c>
      <c r="T3914" s="122">
        <v>8.6822692000000003E-5</v>
      </c>
      <c r="U3914" s="122">
        <v>7.8313913000000005E-5</v>
      </c>
      <c r="V3914" s="122">
        <v>9.3282517499999998E-5</v>
      </c>
      <c r="W3914" s="122">
        <v>7.5445446999999996E-5</v>
      </c>
      <c r="X3914" s="122">
        <v>9.2429774000000003E-5</v>
      </c>
      <c r="Y3914" s="122">
        <v>8.5139677000000005E-5</v>
      </c>
      <c r="Z3914" s="122">
        <v>7.8847888000000002E-5</v>
      </c>
      <c r="AA3914" s="122">
        <v>9.8690611000000003E-5</v>
      </c>
      <c r="AB3914" s="122">
        <v>8.4426747500000003E-5</v>
      </c>
      <c r="AC3914" s="122">
        <v>1.10190763E-4</v>
      </c>
      <c r="AD3914" s="122">
        <v>8.9406044500000003E-5</v>
      </c>
      <c r="AE3914" s="122">
        <v>9.3108810000000006E-5</v>
      </c>
      <c r="AF3914" s="122">
        <v>9.5251229000000006E-5</v>
      </c>
      <c r="AG3914" s="122">
        <v>9.3846649500000002E-5</v>
      </c>
      <c r="AH3914" s="122">
        <v>9.4347843999999999E-5</v>
      </c>
      <c r="AI3914" s="122">
        <v>9.3965210499999998E-5</v>
      </c>
      <c r="AJ3914" s="122">
        <v>9.4002760999999994E-5</v>
      </c>
      <c r="AK3914" s="122">
        <v>9.3853751500000003E-5</v>
      </c>
      <c r="AL3914" s="122">
        <v>0</v>
      </c>
    </row>
    <row r="3915" spans="1:38" hidden="1" x14ac:dyDescent="0.25">
      <c r="A3915" s="122" t="s">
        <v>2015</v>
      </c>
      <c r="B3915" s="122">
        <v>1</v>
      </c>
      <c r="C3915" s="122" t="s">
        <v>2214</v>
      </c>
      <c r="D3915" s="122" t="s">
        <v>2128</v>
      </c>
      <c r="E3915" s="122">
        <v>71</v>
      </c>
      <c r="F3915" s="122">
        <v>1.871626895E-4</v>
      </c>
      <c r="G3915" s="122">
        <v>2.061213195E-4</v>
      </c>
      <c r="H3915" s="122">
        <v>1.7178129449999999E-4</v>
      </c>
      <c r="I3915" s="122">
        <v>2.2680226399999999E-4</v>
      </c>
      <c r="J3915" s="122">
        <v>1.4922780699999999E-4</v>
      </c>
      <c r="K3915" s="122">
        <v>2.55447015E-4</v>
      </c>
      <c r="L3915" s="122">
        <v>1.5776594800000001E-4</v>
      </c>
      <c r="M3915" s="122">
        <v>2.5084028150000002E-4</v>
      </c>
      <c r="N3915" s="122">
        <v>1.8731434899999999E-4</v>
      </c>
      <c r="O3915" s="122">
        <v>2.1381315650000001E-4</v>
      </c>
      <c r="P3915" s="122">
        <v>1.765037535E-4</v>
      </c>
      <c r="Q3915" s="122">
        <v>1.7426089950000001E-4</v>
      </c>
      <c r="R3915" s="122">
        <v>1.4450465899999999E-4</v>
      </c>
      <c r="S3915" s="122">
        <v>1.93652195E-4</v>
      </c>
      <c r="T3915" s="122">
        <v>1.65346644E-4</v>
      </c>
      <c r="U3915" s="122">
        <v>2.0159069399999999E-4</v>
      </c>
      <c r="V3915" s="122">
        <v>1.5601718650000001E-4</v>
      </c>
      <c r="W3915" s="122">
        <v>1.676515345E-4</v>
      </c>
      <c r="X3915" s="122">
        <v>1.708543775E-4</v>
      </c>
      <c r="Y3915" s="122">
        <v>2.0361857999999999E-4</v>
      </c>
      <c r="Z3915" s="122">
        <v>1.65276843E-4</v>
      </c>
      <c r="AA3915" s="122">
        <v>2.0128003449999999E-4</v>
      </c>
      <c r="AB3915" s="122">
        <v>1.83944927E-4</v>
      </c>
      <c r="AC3915" s="122">
        <v>1.8796945550000001E-4</v>
      </c>
      <c r="AD3915" s="122">
        <v>2.5162444300000001E-4</v>
      </c>
      <c r="AE3915" s="122">
        <v>2.0219219099999999E-4</v>
      </c>
      <c r="AF3915" s="122">
        <v>2.0858693250000001E-4</v>
      </c>
      <c r="AG3915" s="122">
        <v>2.052635675E-4</v>
      </c>
      <c r="AH3915" s="122">
        <v>2.07433626E-4</v>
      </c>
      <c r="AI3915" s="122">
        <v>2.07283265E-4</v>
      </c>
      <c r="AJ3915" s="122">
        <v>2.0822178899999999E-4</v>
      </c>
      <c r="AK3915" s="122">
        <v>2.086106765E-4</v>
      </c>
      <c r="AL3915" s="122">
        <v>0</v>
      </c>
    </row>
    <row r="3916" spans="1:38" hidden="1" x14ac:dyDescent="0.25">
      <c r="A3916" s="122" t="s">
        <v>2023</v>
      </c>
      <c r="B3916" s="122">
        <v>1</v>
      </c>
      <c r="C3916" s="122" t="s">
        <v>2215</v>
      </c>
      <c r="D3916" s="122" t="s">
        <v>2080</v>
      </c>
      <c r="E3916" s="122">
        <v>72</v>
      </c>
      <c r="F3916" s="122">
        <v>3.5838088549999998E-4</v>
      </c>
      <c r="G3916" s="122">
        <v>4.1905851849999997E-4</v>
      </c>
      <c r="H3916" s="122">
        <v>4.4927726350000002E-4</v>
      </c>
      <c r="I3916" s="122">
        <v>4.9918847649999996E-4</v>
      </c>
      <c r="J3916" s="122">
        <v>5.6318438649999997E-4</v>
      </c>
      <c r="K3916" s="122">
        <v>6.1140529699999998E-4</v>
      </c>
      <c r="L3916" s="122">
        <v>6.3680716349999997E-4</v>
      </c>
      <c r="M3916" s="122">
        <v>6.5679979699999997E-4</v>
      </c>
      <c r="N3916" s="122">
        <v>6.4679715999999996E-4</v>
      </c>
      <c r="O3916" s="122">
        <v>6.4476945950000001E-4</v>
      </c>
      <c r="P3916" s="122">
        <v>6.3869565949999996E-4</v>
      </c>
      <c r="Q3916" s="122">
        <v>6.604876695E-4</v>
      </c>
      <c r="R3916" s="122">
        <v>7.0715051250000004E-4</v>
      </c>
      <c r="S3916" s="122">
        <v>7.3745530300000002E-4</v>
      </c>
      <c r="T3916" s="122">
        <v>7.3810426149999999E-4</v>
      </c>
      <c r="U3916" s="122">
        <v>7.2768281849999999E-4</v>
      </c>
      <c r="V3916" s="122">
        <v>6.8470747700000005E-4</v>
      </c>
      <c r="W3916" s="122">
        <v>6.8463279999999996E-4</v>
      </c>
      <c r="X3916" s="122">
        <v>6.6906868749999995E-4</v>
      </c>
      <c r="Y3916" s="122">
        <v>6.2943274350000004E-4</v>
      </c>
      <c r="Z3916" s="122">
        <v>4.5258125700000003E-4</v>
      </c>
      <c r="AA3916" s="122">
        <v>4.361282815E-4</v>
      </c>
      <c r="AB3916" s="122">
        <v>4.0705314400000001E-4</v>
      </c>
      <c r="AC3916" s="122">
        <v>3.9415728999999999E-4</v>
      </c>
      <c r="AD3916" s="122">
        <v>3.7340296699999999E-4</v>
      </c>
      <c r="AE3916" s="122">
        <v>3.6441716150000002E-4</v>
      </c>
      <c r="AF3916" s="122">
        <v>2.3582675949999999E-4</v>
      </c>
      <c r="AG3916" s="122">
        <v>2.3948728400000001E-4</v>
      </c>
      <c r="AH3916" s="122">
        <v>6.0111879199999997E-4</v>
      </c>
      <c r="AI3916" s="122">
        <v>2.5634777650000002E-4</v>
      </c>
      <c r="AJ3916" s="122">
        <v>2.37609971E-4</v>
      </c>
      <c r="AK3916" s="122">
        <v>2.1149106750000001E-4</v>
      </c>
      <c r="AL3916" s="122">
        <v>0</v>
      </c>
    </row>
    <row r="3917" spans="1:38" hidden="1" x14ac:dyDescent="0.25">
      <c r="A3917" s="122" t="s">
        <v>2023</v>
      </c>
      <c r="B3917" s="122">
        <v>1</v>
      </c>
      <c r="C3917" s="122" t="s">
        <v>2215</v>
      </c>
      <c r="D3917" s="122" t="s">
        <v>2081</v>
      </c>
      <c r="E3917" s="122">
        <v>72</v>
      </c>
      <c r="F3917" s="122">
        <v>8.0895648999999999E-5</v>
      </c>
      <c r="G3917" s="122">
        <v>6.7897372500000006E-5</v>
      </c>
      <c r="H3917" s="122">
        <v>8.47074885E-5</v>
      </c>
      <c r="I3917" s="122">
        <v>6.8218737999999995E-5</v>
      </c>
      <c r="J3917" s="122">
        <v>8.0430070500000004E-5</v>
      </c>
      <c r="K3917" s="122">
        <v>8.0966907500000003E-5</v>
      </c>
      <c r="L3917" s="122">
        <v>8.2255734999999995E-5</v>
      </c>
      <c r="M3917" s="122">
        <v>8.5976838500000002E-5</v>
      </c>
      <c r="N3917" s="122">
        <v>8.6064553500000006E-5</v>
      </c>
      <c r="O3917" s="122">
        <v>8.3919537500000001E-5</v>
      </c>
      <c r="P3917" s="122">
        <v>8.4425210500000005E-5</v>
      </c>
      <c r="Q3917" s="122">
        <v>8.39313035E-5</v>
      </c>
      <c r="R3917" s="122">
        <v>7.4188313499999996E-5</v>
      </c>
      <c r="S3917" s="122">
        <v>8.3746042000000002E-5</v>
      </c>
      <c r="T3917" s="122">
        <v>8.3653318499999995E-5</v>
      </c>
      <c r="U3917" s="122">
        <v>7.3449864499999996E-5</v>
      </c>
      <c r="V3917" s="122">
        <v>8.8198731000000005E-5</v>
      </c>
      <c r="W3917" s="122">
        <v>7.6237505499999995E-5</v>
      </c>
      <c r="X3917" s="122">
        <v>7.8093724500000005E-5</v>
      </c>
      <c r="Y3917" s="122">
        <v>7.6921072999999997E-5</v>
      </c>
      <c r="Z3917" s="122">
        <v>1.74148725E-5</v>
      </c>
      <c r="AA3917" s="122">
        <v>2.1015321500000001E-5</v>
      </c>
      <c r="AB3917" s="122">
        <v>2.3121780000000001E-5</v>
      </c>
      <c r="AC3917" s="122">
        <v>2.5391240000000001E-5</v>
      </c>
      <c r="AD3917" s="122">
        <v>2.3820160999999999E-5</v>
      </c>
      <c r="AE3917" s="122">
        <v>2.35269915E-5</v>
      </c>
      <c r="AF3917" s="122">
        <v>1.5461239499999998E-5</v>
      </c>
      <c r="AG3917" s="122">
        <v>1.3206858000000001E-5</v>
      </c>
      <c r="AH3917" s="122">
        <v>2.4983352000000001E-5</v>
      </c>
      <c r="AI3917" s="122">
        <v>1.4230182E-5</v>
      </c>
      <c r="AJ3917" s="122">
        <v>1.4101498E-5</v>
      </c>
      <c r="AK3917" s="122">
        <v>1.25219125E-5</v>
      </c>
      <c r="AL3917" s="122">
        <v>0</v>
      </c>
    </row>
    <row r="3918" spans="1:38" hidden="1" x14ac:dyDescent="0.25">
      <c r="A3918" s="122" t="s">
        <v>2023</v>
      </c>
      <c r="B3918" s="122">
        <v>1</v>
      </c>
      <c r="C3918" s="122" t="s">
        <v>2215</v>
      </c>
      <c r="D3918" s="122" t="s">
        <v>2082</v>
      </c>
      <c r="E3918" s="122">
        <v>72</v>
      </c>
      <c r="F3918" s="122">
        <v>3.0609381499999998E-5</v>
      </c>
      <c r="G3918" s="122">
        <v>3.2383583E-5</v>
      </c>
      <c r="H3918" s="122">
        <v>3.69676325E-5</v>
      </c>
      <c r="I3918" s="122">
        <v>3.9179110499999998E-5</v>
      </c>
      <c r="J3918" s="122">
        <v>4.1090714499999999E-5</v>
      </c>
      <c r="K3918" s="122">
        <v>4.1410198499999998E-5</v>
      </c>
      <c r="L3918" s="122">
        <v>4.2838045000000002E-5</v>
      </c>
      <c r="M3918" s="122">
        <v>4.4799813499999998E-5</v>
      </c>
      <c r="N3918" s="122">
        <v>4.5392697999999998E-5</v>
      </c>
      <c r="O3918" s="122">
        <v>4.2512651500000001E-5</v>
      </c>
      <c r="P3918" s="122">
        <v>4.0793808500000002E-5</v>
      </c>
      <c r="Q3918" s="122">
        <v>4.1868224499999997E-5</v>
      </c>
      <c r="R3918" s="122">
        <v>4.3533087000000003E-5</v>
      </c>
      <c r="S3918" s="122">
        <v>4.72031515E-5</v>
      </c>
      <c r="T3918" s="122">
        <v>4.6745734999999998E-5</v>
      </c>
      <c r="U3918" s="122">
        <v>4.8929440999999998E-5</v>
      </c>
      <c r="V3918" s="122">
        <v>5.0823872999999999E-5</v>
      </c>
      <c r="W3918" s="122">
        <v>4.9476745500000001E-5</v>
      </c>
      <c r="X3918" s="122">
        <v>4.8125696000000001E-5</v>
      </c>
      <c r="Y3918" s="122">
        <v>4.66734695E-5</v>
      </c>
      <c r="Z3918" s="122">
        <v>2.93777675E-5</v>
      </c>
      <c r="AA3918" s="122">
        <v>3.0105060000000001E-5</v>
      </c>
      <c r="AB3918" s="122">
        <v>2.9399418000000001E-5</v>
      </c>
      <c r="AC3918" s="122">
        <v>3.1119877500000002E-5</v>
      </c>
      <c r="AD3918" s="122">
        <v>3.3824600000000001E-5</v>
      </c>
      <c r="AE3918" s="122">
        <v>3.2983808000000003E-5</v>
      </c>
      <c r="AF3918" s="122">
        <v>2.8027380499999999E-5</v>
      </c>
      <c r="AG3918" s="122">
        <v>2.5626798499999999E-5</v>
      </c>
      <c r="AH3918" s="122">
        <v>9.7965703499999996E-5</v>
      </c>
      <c r="AI3918" s="122">
        <v>2.9901222000000001E-5</v>
      </c>
      <c r="AJ3918" s="122">
        <v>3.8091232499999998E-5</v>
      </c>
      <c r="AK3918" s="122">
        <v>3.4712509000000001E-5</v>
      </c>
      <c r="AL3918" s="122">
        <v>0</v>
      </c>
    </row>
    <row r="3919" spans="1:38" hidden="1" x14ac:dyDescent="0.25">
      <c r="A3919" s="122" t="s">
        <v>2023</v>
      </c>
      <c r="B3919" s="122">
        <v>1</v>
      </c>
      <c r="C3919" s="122" t="s">
        <v>2215</v>
      </c>
      <c r="D3919" s="122" t="s">
        <v>2135</v>
      </c>
      <c r="E3919" s="122">
        <v>72</v>
      </c>
      <c r="F3919" s="122">
        <v>0</v>
      </c>
      <c r="G3919" s="122">
        <v>0</v>
      </c>
      <c r="H3919" s="122">
        <v>0</v>
      </c>
      <c r="I3919" s="122">
        <v>0</v>
      </c>
      <c r="J3919" s="122">
        <v>0</v>
      </c>
      <c r="K3919" s="122">
        <v>0</v>
      </c>
      <c r="L3919" s="122">
        <v>0</v>
      </c>
      <c r="M3919" s="122">
        <v>0</v>
      </c>
      <c r="N3919" s="122">
        <v>0</v>
      </c>
      <c r="O3919" s="122">
        <v>0</v>
      </c>
      <c r="P3919" s="122">
        <v>0</v>
      </c>
      <c r="Q3919" s="122">
        <v>0</v>
      </c>
      <c r="R3919" s="122">
        <v>0</v>
      </c>
      <c r="S3919" s="122">
        <v>0</v>
      </c>
      <c r="T3919" s="122">
        <v>0</v>
      </c>
      <c r="U3919" s="122">
        <v>0</v>
      </c>
      <c r="V3919" s="122">
        <v>0</v>
      </c>
      <c r="W3919" s="122">
        <v>0</v>
      </c>
      <c r="X3919" s="122">
        <v>0</v>
      </c>
      <c r="Y3919" s="122">
        <v>0</v>
      </c>
      <c r="Z3919" s="122">
        <v>0</v>
      </c>
      <c r="AA3919" s="122">
        <v>0</v>
      </c>
      <c r="AB3919" s="122">
        <v>0</v>
      </c>
      <c r="AC3919" s="122">
        <v>0</v>
      </c>
      <c r="AD3919" s="122">
        <v>0</v>
      </c>
      <c r="AE3919" s="122">
        <v>0</v>
      </c>
      <c r="AF3919" s="122">
        <v>0</v>
      </c>
      <c r="AG3919" s="122">
        <v>0</v>
      </c>
      <c r="AH3919" s="122">
        <v>0</v>
      </c>
      <c r="AI3919" s="122">
        <v>0</v>
      </c>
      <c r="AJ3919" s="122">
        <v>0</v>
      </c>
      <c r="AK3919" s="122">
        <v>0</v>
      </c>
      <c r="AL3919" s="122">
        <v>0</v>
      </c>
    </row>
    <row r="3920" spans="1:38" hidden="1" x14ac:dyDescent="0.25">
      <c r="A3920" s="122" t="s">
        <v>2023</v>
      </c>
      <c r="B3920" s="122">
        <v>1</v>
      </c>
      <c r="C3920" s="122" t="s">
        <v>2215</v>
      </c>
      <c r="D3920" s="122" t="s">
        <v>2083</v>
      </c>
      <c r="E3920" s="122">
        <v>72</v>
      </c>
      <c r="F3920" s="122">
        <v>5.2023740000000001E-6</v>
      </c>
      <c r="G3920" s="122">
        <v>5.4173949999999997E-6</v>
      </c>
      <c r="H3920" s="122">
        <v>5.4797229999999998E-6</v>
      </c>
      <c r="I3920" s="122">
        <v>5.609414E-6</v>
      </c>
      <c r="J3920" s="122">
        <v>4.7355499999999997E-8</v>
      </c>
      <c r="K3920" s="122">
        <v>5.8935999999999999E-8</v>
      </c>
      <c r="L3920" s="122">
        <v>7.6187500000000006E-8</v>
      </c>
      <c r="M3920" s="122">
        <v>8.2679999999999997E-8</v>
      </c>
      <c r="N3920" s="122">
        <v>8.6469500000000005E-8</v>
      </c>
      <c r="O3920" s="122">
        <v>7.6532E-8</v>
      </c>
      <c r="P3920" s="122">
        <v>6.8952999999999995E-8</v>
      </c>
      <c r="Q3920" s="122">
        <v>7.9420500000000006E-8</v>
      </c>
      <c r="R3920" s="122">
        <v>8.9145999999999996E-8</v>
      </c>
      <c r="S3920" s="122">
        <v>7.1390999999999994E-8</v>
      </c>
      <c r="T3920" s="122">
        <v>8.1116499999999997E-8</v>
      </c>
      <c r="U3920" s="122">
        <v>7.8969999999999998E-8</v>
      </c>
      <c r="V3920" s="122">
        <v>9.4075E-8</v>
      </c>
      <c r="W3920" s="122">
        <v>7.8122000000000003E-8</v>
      </c>
      <c r="X3920" s="122">
        <v>9.9189500000000003E-8</v>
      </c>
      <c r="Y3920" s="122">
        <v>9.3147499999999994E-8</v>
      </c>
      <c r="Z3920" s="122">
        <v>8.5754000000000001E-8</v>
      </c>
      <c r="AA3920" s="122">
        <v>8.1513999999999998E-8</v>
      </c>
      <c r="AB3920" s="122">
        <v>1.1323449999999999E-7</v>
      </c>
      <c r="AC3920" s="122">
        <v>1.3101599999999999E-7</v>
      </c>
      <c r="AD3920" s="122">
        <v>1.2349E-7</v>
      </c>
      <c r="AE3920" s="122">
        <v>8.1567000000000005E-8</v>
      </c>
      <c r="AF3920" s="122">
        <v>1.0176E-8</v>
      </c>
      <c r="AG3920" s="122">
        <v>1.7039499999999998E-8</v>
      </c>
      <c r="AH3920" s="122">
        <v>3.8451499999999999E-8</v>
      </c>
      <c r="AI3920" s="122">
        <v>1.1447999999999999E-8</v>
      </c>
      <c r="AJ3920" s="122">
        <v>8.4004999999999997E-9</v>
      </c>
      <c r="AK3920" s="122">
        <v>7.4995000000000004E-9</v>
      </c>
      <c r="AL3920" s="122">
        <v>0</v>
      </c>
    </row>
    <row r="3921" spans="1:38" x14ac:dyDescent="0.25">
      <c r="A3921" s="122" t="s">
        <v>2023</v>
      </c>
      <c r="B3921" s="122">
        <v>1</v>
      </c>
      <c r="C3921" s="122" t="s">
        <v>2215</v>
      </c>
      <c r="D3921" s="122" t="s">
        <v>2084</v>
      </c>
      <c r="E3921" s="122">
        <v>72</v>
      </c>
      <c r="F3921" s="122">
        <v>1.268922873E-3</v>
      </c>
      <c r="G3921" s="122">
        <v>1.247664785E-3</v>
      </c>
      <c r="H3921" s="122">
        <v>1.1687584645000001E-3</v>
      </c>
      <c r="I3921" s="122">
        <v>1.2012765085E-3</v>
      </c>
      <c r="J3921" s="122">
        <v>1.2521914354999999E-3</v>
      </c>
      <c r="K3921" s="122">
        <v>1.2638003435E-3</v>
      </c>
      <c r="L3921" s="122">
        <v>1.3107491215000001E-3</v>
      </c>
      <c r="M3921" s="122">
        <v>1.336120566E-3</v>
      </c>
      <c r="N3921" s="122">
        <v>1.3776583355000001E-3</v>
      </c>
      <c r="O3921" s="122">
        <v>1.3474547484999999E-3</v>
      </c>
      <c r="P3921" s="122">
        <v>1.3723893935000001E-3</v>
      </c>
      <c r="Q3921" s="122">
        <v>1.389357741E-3</v>
      </c>
      <c r="R3921" s="122">
        <v>1.433047867E-3</v>
      </c>
      <c r="S3921" s="122">
        <v>1.4584136669999999E-3</v>
      </c>
      <c r="T3921" s="122">
        <v>1.461604214E-3</v>
      </c>
      <c r="U3921" s="122">
        <v>1.4380076864999999E-3</v>
      </c>
      <c r="V3921" s="122">
        <v>1.4873070940000001E-3</v>
      </c>
      <c r="W3921" s="122">
        <v>1.4631614334999999E-3</v>
      </c>
      <c r="X3921" s="122">
        <v>1.4252308705E-3</v>
      </c>
      <c r="Y3921" s="122">
        <v>1.3904937430000001E-3</v>
      </c>
      <c r="Z3921" s="122">
        <v>1.2830980409999999E-3</v>
      </c>
      <c r="AA3921" s="122">
        <v>1.4318570100000001E-3</v>
      </c>
      <c r="AB3921" s="122">
        <v>1.3791346240000001E-3</v>
      </c>
      <c r="AC3921" s="122">
        <v>1.4281136200000001E-3</v>
      </c>
      <c r="AD3921" s="122">
        <v>1.4422313359999999E-3</v>
      </c>
      <c r="AE3921" s="122">
        <v>1.368794589E-3</v>
      </c>
      <c r="AF3921" s="122">
        <v>1.2300499964999999E-3</v>
      </c>
      <c r="AG3921" s="122">
        <v>1.1612943949999999E-3</v>
      </c>
      <c r="AH3921" s="122">
        <v>1.5731431114999999E-3</v>
      </c>
      <c r="AI3921" s="122">
        <v>1.4902478785000001E-3</v>
      </c>
      <c r="AJ3921" s="122">
        <v>1.4887816335000001E-3</v>
      </c>
      <c r="AK3921" s="122">
        <v>1.4508905555E-3</v>
      </c>
      <c r="AL3921" s="122">
        <v>0</v>
      </c>
    </row>
    <row r="3922" spans="1:38" hidden="1" x14ac:dyDescent="0.25">
      <c r="A3922" s="122" t="s">
        <v>2023</v>
      </c>
      <c r="B3922" s="122">
        <v>1</v>
      </c>
      <c r="C3922" s="122" t="s">
        <v>2215</v>
      </c>
      <c r="D3922" s="122" t="s">
        <v>474</v>
      </c>
      <c r="E3922" s="122">
        <v>72</v>
      </c>
      <c r="F3922" s="122">
        <v>5.4769113499999997E-5</v>
      </c>
      <c r="G3922" s="122">
        <v>5.85824635E-5</v>
      </c>
      <c r="H3922" s="122">
        <v>6.6846753500000001E-5</v>
      </c>
      <c r="I3922" s="122">
        <v>7.7415828000000002E-5</v>
      </c>
      <c r="J3922" s="122">
        <v>7.9841002000000002E-5</v>
      </c>
      <c r="K3922" s="122">
        <v>7.5282101000000005E-5</v>
      </c>
      <c r="L3922" s="122">
        <v>7.5750196999999997E-5</v>
      </c>
      <c r="M3922" s="122">
        <v>7.7819317000000002E-5</v>
      </c>
      <c r="N3922" s="122">
        <v>7.7788100000000002E-5</v>
      </c>
      <c r="O3922" s="122">
        <v>7.8405682500000003E-5</v>
      </c>
      <c r="P3922" s="122">
        <v>7.4134174000000001E-5</v>
      </c>
      <c r="Q3922" s="122">
        <v>7.5827020500000004E-5</v>
      </c>
      <c r="R3922" s="122">
        <v>7.9937991999999997E-5</v>
      </c>
      <c r="S3922" s="122">
        <v>8.3974498500000006E-5</v>
      </c>
      <c r="T3922" s="122">
        <v>8.8110406499999997E-5</v>
      </c>
      <c r="U3922" s="122">
        <v>8.9186200499999995E-5</v>
      </c>
      <c r="V3922" s="122">
        <v>1.00532414E-4</v>
      </c>
      <c r="W3922" s="122">
        <v>1.0436198200000001E-4</v>
      </c>
      <c r="X3922" s="122">
        <v>1.1721620450000001E-4</v>
      </c>
      <c r="Y3922" s="122">
        <v>1.270178125E-4</v>
      </c>
      <c r="Z3922" s="122">
        <v>1.4057733249999999E-4</v>
      </c>
      <c r="AA3922" s="122">
        <v>1.9060204500000001E-4</v>
      </c>
      <c r="AB3922" s="122">
        <v>2.22155807E-4</v>
      </c>
      <c r="AC3922" s="122">
        <v>2.5222599300000001E-4</v>
      </c>
      <c r="AD3922" s="122">
        <v>3.3059301200000002E-4</v>
      </c>
      <c r="AE3922" s="122">
        <v>3.7911909650000002E-4</v>
      </c>
      <c r="AF3922" s="122">
        <v>2.5280692599999999E-4</v>
      </c>
      <c r="AG3922" s="122">
        <v>2.8078512249999997E-4</v>
      </c>
      <c r="AH3922" s="122">
        <v>7.5530119799999997E-4</v>
      </c>
      <c r="AI3922" s="122">
        <v>4.2119110600000002E-4</v>
      </c>
      <c r="AJ3922" s="122">
        <v>3.3523530849999999E-4</v>
      </c>
      <c r="AK3922" s="122">
        <v>2.9668753399999999E-4</v>
      </c>
      <c r="AL3922" s="122">
        <v>0</v>
      </c>
    </row>
    <row r="3923" spans="1:38" hidden="1" x14ac:dyDescent="0.25">
      <c r="A3923" s="122" t="s">
        <v>2023</v>
      </c>
      <c r="B3923" s="122">
        <v>1</v>
      </c>
      <c r="C3923" s="122" t="s">
        <v>2215</v>
      </c>
      <c r="D3923" s="122" t="s">
        <v>2085</v>
      </c>
      <c r="E3923" s="122">
        <v>72</v>
      </c>
      <c r="F3923" s="122">
        <v>0</v>
      </c>
      <c r="G3923" s="122">
        <v>0</v>
      </c>
      <c r="H3923" s="122">
        <v>0</v>
      </c>
      <c r="I3923" s="122">
        <v>0</v>
      </c>
      <c r="J3923" s="122">
        <v>0</v>
      </c>
      <c r="K3923" s="122">
        <v>0</v>
      </c>
      <c r="L3923" s="122">
        <v>0</v>
      </c>
      <c r="M3923" s="122">
        <v>0</v>
      </c>
      <c r="N3923" s="122">
        <v>0</v>
      </c>
      <c r="O3923" s="122">
        <v>0</v>
      </c>
      <c r="P3923" s="122">
        <v>0</v>
      </c>
      <c r="Q3923" s="122">
        <v>0</v>
      </c>
      <c r="R3923" s="122">
        <v>0</v>
      </c>
      <c r="S3923" s="122">
        <v>0</v>
      </c>
      <c r="T3923" s="122">
        <v>0</v>
      </c>
      <c r="U3923" s="122">
        <v>0</v>
      </c>
      <c r="V3923" s="122">
        <v>0</v>
      </c>
      <c r="W3923" s="122">
        <v>0</v>
      </c>
      <c r="X3923" s="122">
        <v>0</v>
      </c>
      <c r="Y3923" s="122">
        <v>0</v>
      </c>
      <c r="Z3923" s="122">
        <v>0</v>
      </c>
      <c r="AA3923" s="122">
        <v>0</v>
      </c>
      <c r="AB3923" s="122">
        <v>0</v>
      </c>
      <c r="AC3923" s="122">
        <v>0</v>
      </c>
      <c r="AD3923" s="122">
        <v>0</v>
      </c>
      <c r="AE3923" s="122">
        <v>0</v>
      </c>
      <c r="AF3923" s="122">
        <v>0</v>
      </c>
      <c r="AG3923" s="122">
        <v>0</v>
      </c>
      <c r="AH3923" s="122">
        <v>0</v>
      </c>
      <c r="AI3923" s="122">
        <v>0</v>
      </c>
      <c r="AJ3923" s="122">
        <v>0</v>
      </c>
      <c r="AK3923" s="122">
        <v>0</v>
      </c>
      <c r="AL3923" s="122">
        <v>0</v>
      </c>
    </row>
    <row r="3924" spans="1:38" hidden="1" x14ac:dyDescent="0.25">
      <c r="A3924" s="122" t="s">
        <v>2023</v>
      </c>
      <c r="B3924" s="122">
        <v>1</v>
      </c>
      <c r="C3924" s="122" t="s">
        <v>2215</v>
      </c>
      <c r="D3924" s="122" t="s">
        <v>2086</v>
      </c>
      <c r="E3924" s="122">
        <v>72</v>
      </c>
      <c r="F3924" s="122">
        <v>0</v>
      </c>
      <c r="G3924" s="122">
        <v>0</v>
      </c>
      <c r="H3924" s="122">
        <v>0</v>
      </c>
      <c r="I3924" s="122">
        <v>0</v>
      </c>
      <c r="J3924" s="122">
        <v>0</v>
      </c>
      <c r="K3924" s="122">
        <v>0</v>
      </c>
      <c r="L3924" s="122">
        <v>0</v>
      </c>
      <c r="M3924" s="122">
        <v>0</v>
      </c>
      <c r="N3924" s="122">
        <v>0</v>
      </c>
      <c r="O3924" s="122">
        <v>0</v>
      </c>
      <c r="P3924" s="122">
        <v>0</v>
      </c>
      <c r="Q3924" s="122">
        <v>0</v>
      </c>
      <c r="R3924" s="122">
        <v>0</v>
      </c>
      <c r="S3924" s="122">
        <v>0</v>
      </c>
      <c r="T3924" s="122">
        <v>0</v>
      </c>
      <c r="U3924" s="122">
        <v>0</v>
      </c>
      <c r="V3924" s="122">
        <v>0</v>
      </c>
      <c r="W3924" s="122">
        <v>0</v>
      </c>
      <c r="X3924" s="122">
        <v>0</v>
      </c>
      <c r="Y3924" s="122">
        <v>0</v>
      </c>
      <c r="Z3924" s="122">
        <v>0</v>
      </c>
      <c r="AA3924" s="122">
        <v>0</v>
      </c>
      <c r="AB3924" s="122">
        <v>0</v>
      </c>
      <c r="AC3924" s="122">
        <v>0</v>
      </c>
      <c r="AD3924" s="122">
        <v>0</v>
      </c>
      <c r="AE3924" s="122">
        <v>0</v>
      </c>
      <c r="AF3924" s="122">
        <v>0</v>
      </c>
      <c r="AG3924" s="122">
        <v>0</v>
      </c>
      <c r="AH3924" s="122">
        <v>0</v>
      </c>
      <c r="AI3924" s="122">
        <v>0</v>
      </c>
      <c r="AJ3924" s="122">
        <v>0</v>
      </c>
      <c r="AK3924" s="122">
        <v>0</v>
      </c>
      <c r="AL3924" s="122">
        <v>0</v>
      </c>
    </row>
    <row r="3925" spans="1:38" hidden="1" x14ac:dyDescent="0.25">
      <c r="A3925" s="122" t="s">
        <v>2023</v>
      </c>
      <c r="B3925" s="122">
        <v>1</v>
      </c>
      <c r="C3925" s="122" t="s">
        <v>2215</v>
      </c>
      <c r="D3925" s="122" t="s">
        <v>2087</v>
      </c>
      <c r="E3925" s="122">
        <v>72</v>
      </c>
      <c r="F3925" s="122">
        <v>7.5246167000000001E-5</v>
      </c>
      <c r="G3925" s="122">
        <v>7.5159140999999996E-5</v>
      </c>
      <c r="H3925" s="122">
        <v>7.5954671E-5</v>
      </c>
      <c r="I3925" s="122">
        <v>7.78649765E-5</v>
      </c>
      <c r="J3925" s="122">
        <v>7.9703096000000002E-5</v>
      </c>
      <c r="K3925" s="122">
        <v>7.8313144499999999E-5</v>
      </c>
      <c r="L3925" s="122">
        <v>7.9771042000000001E-5</v>
      </c>
      <c r="M3925" s="122">
        <v>8.1702441499999996E-5</v>
      </c>
      <c r="N3925" s="122">
        <v>8.2968346499999994E-5</v>
      </c>
      <c r="O3925" s="122">
        <v>8.7366339500000002E-5</v>
      </c>
      <c r="P3925" s="122">
        <v>8.7774916500000001E-5</v>
      </c>
      <c r="Q3925" s="122">
        <v>9.0660342500000003E-5</v>
      </c>
      <c r="R3925" s="122">
        <v>9.7203006999999997E-5</v>
      </c>
      <c r="S3925" s="122">
        <v>9.8090438999999999E-5</v>
      </c>
      <c r="T3925" s="122">
        <v>9.7825730500000001E-5</v>
      </c>
      <c r="U3925" s="122">
        <v>9.4557883000000005E-5</v>
      </c>
      <c r="V3925" s="122">
        <v>1.017126975E-4</v>
      </c>
      <c r="W3925" s="122">
        <v>9.8085510000000002E-5</v>
      </c>
      <c r="X3925" s="122">
        <v>9.3798817E-5</v>
      </c>
      <c r="Y3925" s="122">
        <v>9.1084315999999995E-5</v>
      </c>
      <c r="Z3925" s="122">
        <v>0</v>
      </c>
      <c r="AA3925" s="122">
        <v>1.0845615249999999E-4</v>
      </c>
      <c r="AB3925" s="122">
        <v>2.8845231450000001E-4</v>
      </c>
      <c r="AC3925" s="122">
        <v>1.9673570850000001E-4</v>
      </c>
      <c r="AD3925" s="122">
        <v>1.9953408199999999E-4</v>
      </c>
      <c r="AE3925" s="122">
        <v>3.2123329150000001E-4</v>
      </c>
      <c r="AF3925" s="122">
        <v>2.490649935E-4</v>
      </c>
      <c r="AG3925" s="122">
        <v>2.0478895250000001E-4</v>
      </c>
      <c r="AH3925" s="122">
        <v>2.7631489050000002E-4</v>
      </c>
      <c r="AI3925" s="122">
        <v>3.0457250300000002E-4</v>
      </c>
      <c r="AJ3925" s="122">
        <v>3.9358512849999998E-4</v>
      </c>
      <c r="AK3925" s="122">
        <v>4.0068606849999998E-4</v>
      </c>
      <c r="AL3925" s="122">
        <v>0</v>
      </c>
    </row>
    <row r="3926" spans="1:38" hidden="1" x14ac:dyDescent="0.25">
      <c r="A3926" s="122" t="s">
        <v>2023</v>
      </c>
      <c r="B3926" s="122">
        <v>1</v>
      </c>
      <c r="C3926" s="122" t="s">
        <v>2215</v>
      </c>
      <c r="D3926" s="122" t="s">
        <v>2088</v>
      </c>
      <c r="E3926" s="122">
        <v>72</v>
      </c>
      <c r="F3926" s="122">
        <v>0</v>
      </c>
      <c r="G3926" s="122">
        <v>0</v>
      </c>
      <c r="H3926" s="122">
        <v>0</v>
      </c>
      <c r="I3926" s="122">
        <v>0</v>
      </c>
      <c r="J3926" s="122">
        <v>0</v>
      </c>
      <c r="K3926" s="122">
        <v>0</v>
      </c>
      <c r="L3926" s="122">
        <v>0</v>
      </c>
      <c r="M3926" s="122">
        <v>0</v>
      </c>
      <c r="N3926" s="122">
        <v>0</v>
      </c>
      <c r="O3926" s="122">
        <v>0</v>
      </c>
      <c r="P3926" s="122">
        <v>0</v>
      </c>
      <c r="Q3926" s="122">
        <v>0</v>
      </c>
      <c r="R3926" s="122">
        <v>0</v>
      </c>
      <c r="S3926" s="122">
        <v>0</v>
      </c>
      <c r="T3926" s="122">
        <v>0</v>
      </c>
      <c r="U3926" s="122">
        <v>0</v>
      </c>
      <c r="V3926" s="122">
        <v>0</v>
      </c>
      <c r="W3926" s="122">
        <v>0</v>
      </c>
      <c r="X3926" s="122">
        <v>0</v>
      </c>
      <c r="Y3926" s="122">
        <v>0</v>
      </c>
      <c r="Z3926" s="122">
        <v>0</v>
      </c>
      <c r="AA3926" s="122">
        <v>0</v>
      </c>
      <c r="AB3926" s="122">
        <v>4.4298195000000004E-6</v>
      </c>
      <c r="AC3926" s="122">
        <v>4.5735554999999997E-6</v>
      </c>
      <c r="AD3926" s="122">
        <v>4.6691940000000004E-6</v>
      </c>
      <c r="AE3926" s="122">
        <v>4.6373145000000001E-6</v>
      </c>
      <c r="AF3926" s="122">
        <v>2.5434699999999999E-6</v>
      </c>
      <c r="AG3926" s="122">
        <v>2.5221110000000001E-6</v>
      </c>
      <c r="AH3926" s="122">
        <v>6.6509435E-6</v>
      </c>
      <c r="AI3926" s="122">
        <v>2.625832E-6</v>
      </c>
      <c r="AJ3926" s="122">
        <v>2.0564794999999999E-6</v>
      </c>
      <c r="AK3926" s="122">
        <v>1.8353105E-6</v>
      </c>
      <c r="AL3926" s="122">
        <v>0</v>
      </c>
    </row>
    <row r="3927" spans="1:38" hidden="1" x14ac:dyDescent="0.25">
      <c r="A3927" s="122" t="s">
        <v>2023</v>
      </c>
      <c r="B3927" s="122">
        <v>1</v>
      </c>
      <c r="C3927" s="122" t="s">
        <v>2215</v>
      </c>
      <c r="D3927" s="122" t="s">
        <v>2145</v>
      </c>
      <c r="E3927" s="122">
        <v>72</v>
      </c>
      <c r="F3927" s="122">
        <v>9.9031896550000006E-4</v>
      </c>
      <c r="G3927" s="122">
        <v>9.6090099750000002E-4</v>
      </c>
      <c r="H3927" s="122">
        <v>7.8921883949999996E-4</v>
      </c>
      <c r="I3927" s="122">
        <v>8.1214989899999995E-4</v>
      </c>
      <c r="J3927" s="122">
        <v>8.4787468149999997E-4</v>
      </c>
      <c r="K3927" s="122">
        <v>9.9906460150000001E-4</v>
      </c>
      <c r="L3927" s="122">
        <v>1.1390268954999999E-3</v>
      </c>
      <c r="M3927" s="122">
        <v>1.3405358634999999E-3</v>
      </c>
      <c r="N3927" s="122">
        <v>1.3385650055000001E-3</v>
      </c>
      <c r="O3927" s="122">
        <v>1.031214852E-3</v>
      </c>
      <c r="P3927" s="122">
        <v>9.0046819800000005E-4</v>
      </c>
      <c r="Q3927" s="122">
        <v>8.8915919050000004E-4</v>
      </c>
      <c r="R3927" s="122">
        <v>9.0269205149999998E-4</v>
      </c>
      <c r="S3927" s="122">
        <v>6.98239384E-4</v>
      </c>
      <c r="T3927" s="122">
        <v>7.238864285E-4</v>
      </c>
      <c r="U3927" s="122">
        <v>7.7607157999999999E-4</v>
      </c>
      <c r="V3927" s="122">
        <v>6.5285664999999995E-4</v>
      </c>
      <c r="W3927" s="122">
        <v>6.9030729800000003E-4</v>
      </c>
      <c r="X3927" s="122">
        <v>1.3965043670000001E-3</v>
      </c>
      <c r="Y3927" s="122">
        <v>1.330594998E-3</v>
      </c>
      <c r="Z3927" s="122">
        <v>1.7374848755E-3</v>
      </c>
      <c r="AA3927" s="122">
        <v>1.6546186334999999E-3</v>
      </c>
      <c r="AB3927" s="122">
        <v>1.6691181349999999E-3</v>
      </c>
      <c r="AC3927" s="122">
        <v>1.3825573374999999E-3</v>
      </c>
      <c r="AD3927" s="122">
        <v>1.4692802305000001E-3</v>
      </c>
      <c r="AE3927" s="122">
        <v>1.687133471E-3</v>
      </c>
      <c r="AF3927" s="122">
        <v>1.6831929474999999E-3</v>
      </c>
      <c r="AG3927" s="122">
        <v>1.7184671769999999E-3</v>
      </c>
      <c r="AH3927" s="122">
        <v>1.848786174E-3</v>
      </c>
      <c r="AI3927" s="122">
        <v>2.1670852529999999E-3</v>
      </c>
      <c r="AJ3927" s="122">
        <v>2.0835966055E-3</v>
      </c>
      <c r="AK3927" s="122">
        <v>1.6864372100000001E-3</v>
      </c>
      <c r="AL3927" s="122">
        <v>0</v>
      </c>
    </row>
    <row r="3928" spans="1:38" hidden="1" x14ac:dyDescent="0.25">
      <c r="A3928" s="122" t="s">
        <v>2023</v>
      </c>
      <c r="B3928" s="122">
        <v>1</v>
      </c>
      <c r="C3928" s="122" t="s">
        <v>2215</v>
      </c>
      <c r="D3928" s="122" t="s">
        <v>2089</v>
      </c>
      <c r="E3928" s="122">
        <v>72</v>
      </c>
      <c r="F3928" s="122">
        <v>2.7298180000000002E-6</v>
      </c>
      <c r="G3928" s="122">
        <v>2.9741480000000001E-6</v>
      </c>
      <c r="H3928" s="122">
        <v>3.0056300000000001E-6</v>
      </c>
      <c r="I3928" s="122">
        <v>3.0812345E-6</v>
      </c>
      <c r="J3928" s="122">
        <v>3.1539770000000002E-6</v>
      </c>
      <c r="K3928" s="122">
        <v>3.0989629999999999E-6</v>
      </c>
      <c r="L3928" s="122">
        <v>3.1566535000000001E-6</v>
      </c>
      <c r="M3928" s="122">
        <v>3.2330795000000002E-6</v>
      </c>
      <c r="N3928" s="122">
        <v>3.2831645000000001E-6</v>
      </c>
      <c r="O3928" s="122">
        <v>3.0049674999999999E-6</v>
      </c>
      <c r="P3928" s="122">
        <v>1.0846079E-5</v>
      </c>
      <c r="Q3928" s="122">
        <v>3.022007E-6</v>
      </c>
      <c r="R3928" s="122">
        <v>2.9994025000000002E-6</v>
      </c>
      <c r="S3928" s="122">
        <v>3.0268035E-6</v>
      </c>
      <c r="T3928" s="122">
        <v>3.018615E-6</v>
      </c>
      <c r="U3928" s="122">
        <v>0</v>
      </c>
      <c r="V3928" s="122">
        <v>0</v>
      </c>
      <c r="W3928" s="122">
        <v>0</v>
      </c>
      <c r="X3928" s="122">
        <v>0</v>
      </c>
      <c r="Y3928" s="122">
        <v>0</v>
      </c>
      <c r="Z3928" s="122">
        <v>0</v>
      </c>
      <c r="AA3928" s="122">
        <v>0</v>
      </c>
      <c r="AB3928" s="122">
        <v>0</v>
      </c>
      <c r="AC3928" s="122">
        <v>0</v>
      </c>
      <c r="AD3928" s="122">
        <v>0</v>
      </c>
      <c r="AE3928" s="122">
        <v>0</v>
      </c>
      <c r="AF3928" s="122">
        <v>0</v>
      </c>
      <c r="AG3928" s="122">
        <v>0</v>
      </c>
      <c r="AH3928" s="122">
        <v>0</v>
      </c>
      <c r="AI3928" s="122">
        <v>0</v>
      </c>
      <c r="AJ3928" s="122">
        <v>0</v>
      </c>
      <c r="AK3928" s="122">
        <v>0</v>
      </c>
      <c r="AL3928" s="122">
        <v>0</v>
      </c>
    </row>
    <row r="3929" spans="1:38" hidden="1" x14ac:dyDescent="0.25">
      <c r="A3929" s="122" t="s">
        <v>2023</v>
      </c>
      <c r="B3929" s="122">
        <v>1</v>
      </c>
      <c r="C3929" s="122" t="s">
        <v>2215</v>
      </c>
      <c r="D3929" s="122" t="s">
        <v>2136</v>
      </c>
      <c r="E3929" s="122">
        <v>72</v>
      </c>
      <c r="F3929" s="122">
        <v>0</v>
      </c>
      <c r="G3929" s="122">
        <v>0</v>
      </c>
      <c r="H3929" s="122">
        <v>0</v>
      </c>
      <c r="I3929" s="122">
        <v>0</v>
      </c>
      <c r="J3929" s="122">
        <v>0</v>
      </c>
      <c r="K3929" s="122">
        <v>0</v>
      </c>
      <c r="L3929" s="122">
        <v>0</v>
      </c>
      <c r="M3929" s="122">
        <v>0</v>
      </c>
      <c r="N3929" s="122">
        <v>0</v>
      </c>
      <c r="O3929" s="122">
        <v>0</v>
      </c>
      <c r="P3929" s="122">
        <v>0</v>
      </c>
      <c r="Q3929" s="122">
        <v>0</v>
      </c>
      <c r="R3929" s="122">
        <v>0</v>
      </c>
      <c r="S3929" s="122">
        <v>0</v>
      </c>
      <c r="T3929" s="122">
        <v>0</v>
      </c>
      <c r="U3929" s="122">
        <v>0</v>
      </c>
      <c r="V3929" s="122">
        <v>0</v>
      </c>
      <c r="W3929" s="122">
        <v>0</v>
      </c>
      <c r="X3929" s="122">
        <v>0</v>
      </c>
      <c r="Y3929" s="122">
        <v>0</v>
      </c>
      <c r="Z3929" s="122">
        <v>0</v>
      </c>
      <c r="AA3929" s="122">
        <v>0</v>
      </c>
      <c r="AB3929" s="122">
        <v>0</v>
      </c>
      <c r="AC3929" s="122">
        <v>0</v>
      </c>
      <c r="AD3929" s="122">
        <v>0</v>
      </c>
      <c r="AE3929" s="122">
        <v>0</v>
      </c>
      <c r="AF3929" s="122">
        <v>0</v>
      </c>
      <c r="AG3929" s="122">
        <v>0</v>
      </c>
      <c r="AH3929" s="122">
        <v>0</v>
      </c>
      <c r="AI3929" s="122">
        <v>0</v>
      </c>
      <c r="AJ3929" s="122">
        <v>0</v>
      </c>
      <c r="AK3929" s="122">
        <v>0</v>
      </c>
      <c r="AL3929" s="122">
        <v>0</v>
      </c>
    </row>
    <row r="3930" spans="1:38" hidden="1" x14ac:dyDescent="0.25">
      <c r="A3930" s="122" t="s">
        <v>2023</v>
      </c>
      <c r="B3930" s="122">
        <v>1</v>
      </c>
      <c r="C3930" s="122" t="s">
        <v>2215</v>
      </c>
      <c r="D3930" s="122" t="s">
        <v>2090</v>
      </c>
      <c r="E3930" s="122">
        <v>72</v>
      </c>
      <c r="F3930" s="122">
        <v>7.0677646500000006E-5</v>
      </c>
      <c r="G3930" s="122">
        <v>7.8541309500000002E-5</v>
      </c>
      <c r="H3930" s="122">
        <v>7.9372640999999998E-5</v>
      </c>
      <c r="I3930" s="122">
        <v>8.1368885999999994E-5</v>
      </c>
      <c r="J3930" s="122">
        <v>8.3289738499999998E-5</v>
      </c>
      <c r="K3930" s="122">
        <v>8.2508492000000003E-5</v>
      </c>
      <c r="L3930" s="122">
        <v>8.4044484999999997E-5</v>
      </c>
      <c r="M3930" s="122">
        <v>8.6079340499999995E-5</v>
      </c>
      <c r="N3930" s="122">
        <v>8.7413085499999995E-5</v>
      </c>
      <c r="O3930" s="122">
        <v>8.2079854499999999E-5</v>
      </c>
      <c r="P3930" s="122">
        <v>8.2463706999999994E-5</v>
      </c>
      <c r="Q3930" s="122">
        <v>8.2545698000000006E-5</v>
      </c>
      <c r="R3930" s="122">
        <v>8.1928248000000004E-5</v>
      </c>
      <c r="S3930" s="122">
        <v>8.2676210500000005E-5</v>
      </c>
      <c r="T3930" s="122">
        <v>8.2453106999999997E-5</v>
      </c>
      <c r="U3930" s="122">
        <v>7.9698776499999996E-5</v>
      </c>
      <c r="V3930" s="122">
        <v>8.2659091499999996E-5</v>
      </c>
      <c r="W3930" s="122">
        <v>7.9405129999999998E-5</v>
      </c>
      <c r="X3930" s="122">
        <v>7.5934822500000002E-5</v>
      </c>
      <c r="Y3930" s="122">
        <v>7.3737309999999997E-5</v>
      </c>
      <c r="Z3930" s="122">
        <v>3.0368840999999998E-5</v>
      </c>
      <c r="AA3930" s="122">
        <v>3.1517404000000002E-5</v>
      </c>
      <c r="AB3930" s="122">
        <v>3.0868631000000003E-5</v>
      </c>
      <c r="AC3930" s="122">
        <v>2.3498981000000001E-5</v>
      </c>
      <c r="AD3930" s="122">
        <v>2.9604819500000002E-5</v>
      </c>
      <c r="AE3930" s="122">
        <v>3.02263505E-5</v>
      </c>
      <c r="AF3930" s="122">
        <v>2.9047550999999999E-5</v>
      </c>
      <c r="AG3930" s="122">
        <v>2.4564864000000001E-5</v>
      </c>
      <c r="AH3930" s="122">
        <v>2.6288768499999999E-5</v>
      </c>
      <c r="AI3930" s="122">
        <v>3.4863400000000002E-7</v>
      </c>
      <c r="AJ3930" s="122">
        <v>1.013042E-6</v>
      </c>
      <c r="AK3930" s="122">
        <v>6.2465800000000003E-7</v>
      </c>
      <c r="AL3930" s="122">
        <v>0</v>
      </c>
    </row>
    <row r="3931" spans="1:38" hidden="1" x14ac:dyDescent="0.25">
      <c r="A3931" s="122" t="s">
        <v>2023</v>
      </c>
      <c r="B3931" s="122">
        <v>1</v>
      </c>
      <c r="C3931" s="122" t="s">
        <v>2215</v>
      </c>
      <c r="D3931" s="122" t="s">
        <v>2091</v>
      </c>
      <c r="E3931" s="122">
        <v>72</v>
      </c>
      <c r="F3931" s="122">
        <v>0</v>
      </c>
      <c r="G3931" s="122">
        <v>0</v>
      </c>
      <c r="H3931" s="122">
        <v>0</v>
      </c>
      <c r="I3931" s="122">
        <v>0</v>
      </c>
      <c r="J3931" s="122">
        <v>0</v>
      </c>
      <c r="K3931" s="122">
        <v>0</v>
      </c>
      <c r="L3931" s="122">
        <v>0</v>
      </c>
      <c r="M3931" s="122">
        <v>0</v>
      </c>
      <c r="N3931" s="122">
        <v>0</v>
      </c>
      <c r="O3931" s="122">
        <v>0</v>
      </c>
      <c r="P3931" s="122">
        <v>0</v>
      </c>
      <c r="Q3931" s="122">
        <v>0</v>
      </c>
      <c r="R3931" s="122">
        <v>0</v>
      </c>
      <c r="S3931" s="122">
        <v>0</v>
      </c>
      <c r="T3931" s="122">
        <v>0</v>
      </c>
      <c r="U3931" s="122">
        <v>0</v>
      </c>
      <c r="V3931" s="122">
        <v>0</v>
      </c>
      <c r="W3931" s="122">
        <v>0</v>
      </c>
      <c r="X3931" s="122">
        <v>0</v>
      </c>
      <c r="Y3931" s="122">
        <v>0</v>
      </c>
      <c r="Z3931" s="122">
        <v>0</v>
      </c>
      <c r="AA3931" s="122">
        <v>0</v>
      </c>
      <c r="AB3931" s="122">
        <v>0</v>
      </c>
      <c r="AC3931" s="122">
        <v>0</v>
      </c>
      <c r="AD3931" s="122">
        <v>0</v>
      </c>
      <c r="AE3931" s="122">
        <v>0</v>
      </c>
      <c r="AF3931" s="122">
        <v>0</v>
      </c>
      <c r="AG3931" s="122">
        <v>0</v>
      </c>
      <c r="AH3931" s="122">
        <v>0</v>
      </c>
      <c r="AI3931" s="122">
        <v>0</v>
      </c>
      <c r="AJ3931" s="122">
        <v>0</v>
      </c>
      <c r="AK3931" s="122">
        <v>0</v>
      </c>
      <c r="AL3931" s="122">
        <v>0</v>
      </c>
    </row>
    <row r="3932" spans="1:38" hidden="1" x14ac:dyDescent="0.25">
      <c r="A3932" s="122" t="s">
        <v>2023</v>
      </c>
      <c r="B3932" s="122">
        <v>1</v>
      </c>
      <c r="C3932" s="122" t="s">
        <v>2215</v>
      </c>
      <c r="D3932" s="122" t="s">
        <v>2092</v>
      </c>
      <c r="E3932" s="122">
        <v>72</v>
      </c>
      <c r="F3932" s="122">
        <v>0</v>
      </c>
      <c r="G3932" s="122">
        <v>0</v>
      </c>
      <c r="H3932" s="122">
        <v>0</v>
      </c>
      <c r="I3932" s="122">
        <v>0</v>
      </c>
      <c r="J3932" s="122">
        <v>0</v>
      </c>
      <c r="K3932" s="122">
        <v>0</v>
      </c>
      <c r="L3932" s="122">
        <v>0</v>
      </c>
      <c r="M3932" s="122">
        <v>0</v>
      </c>
      <c r="N3932" s="122">
        <v>0</v>
      </c>
      <c r="O3932" s="122">
        <v>0</v>
      </c>
      <c r="P3932" s="122">
        <v>0</v>
      </c>
      <c r="Q3932" s="122">
        <v>0</v>
      </c>
      <c r="R3932" s="122">
        <v>0</v>
      </c>
      <c r="S3932" s="122">
        <v>0</v>
      </c>
      <c r="T3932" s="122">
        <v>0</v>
      </c>
      <c r="U3932" s="122">
        <v>0</v>
      </c>
      <c r="V3932" s="122">
        <v>0</v>
      </c>
      <c r="W3932" s="122">
        <v>0</v>
      </c>
      <c r="X3932" s="122">
        <v>0</v>
      </c>
      <c r="Y3932" s="122">
        <v>0</v>
      </c>
      <c r="Z3932" s="122">
        <v>0</v>
      </c>
      <c r="AA3932" s="122">
        <v>0</v>
      </c>
      <c r="AB3932" s="122">
        <v>0</v>
      </c>
      <c r="AC3932" s="122">
        <v>0</v>
      </c>
      <c r="AD3932" s="122">
        <v>0</v>
      </c>
      <c r="AE3932" s="122">
        <v>0</v>
      </c>
      <c r="AF3932" s="122">
        <v>0</v>
      </c>
      <c r="AG3932" s="122">
        <v>0</v>
      </c>
      <c r="AH3932" s="122">
        <v>0</v>
      </c>
      <c r="AI3932" s="122">
        <v>0</v>
      </c>
      <c r="AJ3932" s="122">
        <v>0</v>
      </c>
      <c r="AK3932" s="122">
        <v>0</v>
      </c>
      <c r="AL3932" s="122">
        <v>0</v>
      </c>
    </row>
    <row r="3933" spans="1:38" hidden="1" x14ac:dyDescent="0.25">
      <c r="A3933" s="122" t="s">
        <v>2023</v>
      </c>
      <c r="B3933" s="122">
        <v>1</v>
      </c>
      <c r="C3933" s="122" t="s">
        <v>2215</v>
      </c>
      <c r="D3933" s="122" t="s">
        <v>2093</v>
      </c>
      <c r="E3933" s="122">
        <v>72</v>
      </c>
      <c r="F3933" s="122">
        <v>4.8703504650000001E-4</v>
      </c>
      <c r="G3933" s="122">
        <v>5.1527988600000004E-4</v>
      </c>
      <c r="H3933" s="122">
        <v>5.2814547699999998E-4</v>
      </c>
      <c r="I3933" s="122">
        <v>5.4706846450000004E-4</v>
      </c>
      <c r="J3933" s="122">
        <v>5.5370475350000005E-4</v>
      </c>
      <c r="K3933" s="122">
        <v>5.691581755E-4</v>
      </c>
      <c r="L3933" s="122">
        <v>5.7920178150000002E-4</v>
      </c>
      <c r="M3933" s="122">
        <v>5.6214516250000001E-4</v>
      </c>
      <c r="N3933" s="122">
        <v>5.6883437199999997E-4</v>
      </c>
      <c r="O3933" s="122">
        <v>5.7765810350000001E-4</v>
      </c>
      <c r="P3933" s="122">
        <v>5.8211649000000003E-4</v>
      </c>
      <c r="Q3933" s="122">
        <v>5.7538146200000002E-4</v>
      </c>
      <c r="R3933" s="122">
        <v>4.3919199949999998E-4</v>
      </c>
      <c r="S3933" s="122">
        <v>4.9828758249999998E-4</v>
      </c>
      <c r="T3933" s="122">
        <v>4.9699289850000002E-4</v>
      </c>
      <c r="U3933" s="122">
        <v>4.9049107049999995E-4</v>
      </c>
      <c r="V3933" s="122">
        <v>5.1289016899999998E-4</v>
      </c>
      <c r="W3933" s="122">
        <v>4.9303101600000005E-4</v>
      </c>
      <c r="X3933" s="122">
        <v>4.7899330350000002E-4</v>
      </c>
      <c r="Y3933" s="122">
        <v>4.6488624049999998E-4</v>
      </c>
      <c r="Z3933" s="122">
        <v>4.5701778100000002E-4</v>
      </c>
      <c r="AA3933" s="122">
        <v>4.6345330599999998E-4</v>
      </c>
      <c r="AB3933" s="122">
        <v>3.9978644650000002E-4</v>
      </c>
      <c r="AC3933" s="122">
        <v>4.2604020850000001E-4</v>
      </c>
      <c r="AD3933" s="122">
        <v>4.7230435900000003E-4</v>
      </c>
      <c r="AE3933" s="122">
        <v>5.0846050849999999E-4</v>
      </c>
      <c r="AF3933" s="122">
        <v>4.8438716650000001E-4</v>
      </c>
      <c r="AG3933" s="122">
        <v>4.4809221000000001E-4</v>
      </c>
      <c r="AH3933" s="122">
        <v>4.5652172750000001E-4</v>
      </c>
      <c r="AI3933" s="122">
        <v>6.1334681950000005E-4</v>
      </c>
      <c r="AJ3933" s="122">
        <v>6.3861965749999997E-4</v>
      </c>
      <c r="AK3933" s="122">
        <v>6.5447004950000001E-4</v>
      </c>
      <c r="AL3933" s="122">
        <v>0</v>
      </c>
    </row>
    <row r="3934" spans="1:38" hidden="1" x14ac:dyDescent="0.25">
      <c r="A3934" s="122" t="s">
        <v>2023</v>
      </c>
      <c r="B3934" s="122">
        <v>1</v>
      </c>
      <c r="C3934" s="122" t="s">
        <v>2215</v>
      </c>
      <c r="D3934" s="122" t="s">
        <v>2094</v>
      </c>
      <c r="E3934" s="122">
        <v>72</v>
      </c>
      <c r="F3934" s="122">
        <v>2.38969633E-4</v>
      </c>
      <c r="G3934" s="122">
        <v>2.3861474500000001E-4</v>
      </c>
      <c r="H3934" s="122">
        <v>2.5144355400000002E-4</v>
      </c>
      <c r="I3934" s="122">
        <v>2.7072590799999998E-4</v>
      </c>
      <c r="J3934" s="122">
        <v>2.4552642199999997E-4</v>
      </c>
      <c r="K3934" s="122">
        <v>2.4926520099999999E-4</v>
      </c>
      <c r="L3934" s="122">
        <v>2.5317917149999999E-4</v>
      </c>
      <c r="M3934" s="122">
        <v>2.5779101949999998E-4</v>
      </c>
      <c r="N3934" s="122">
        <v>2.60820579E-4</v>
      </c>
      <c r="O3934" s="122">
        <v>2.4519151500000002E-4</v>
      </c>
      <c r="P3934" s="122">
        <v>2.4674942349999998E-4</v>
      </c>
      <c r="Q3934" s="122">
        <v>2.4709561949999998E-4</v>
      </c>
      <c r="R3934" s="122">
        <v>2.449563805E-4</v>
      </c>
      <c r="S3934" s="122">
        <v>2.4709347299999999E-4</v>
      </c>
      <c r="T3934" s="122">
        <v>2.4654754649999999E-4</v>
      </c>
      <c r="U3934" s="122">
        <v>2.38623437E-4</v>
      </c>
      <c r="V3934" s="122">
        <v>2.474737745E-4</v>
      </c>
      <c r="W3934" s="122">
        <v>2.3794204250000001E-4</v>
      </c>
      <c r="X3934" s="122">
        <v>2.285113285E-4</v>
      </c>
      <c r="Y3934" s="122">
        <v>2.2097804100000001E-4</v>
      </c>
      <c r="Z3934" s="122">
        <v>1.945442645E-4</v>
      </c>
      <c r="AA3934" s="122">
        <v>2.18317547E-4</v>
      </c>
      <c r="AB3934" s="122">
        <v>2.0411601149999999E-4</v>
      </c>
      <c r="AC3934" s="122">
        <v>2.00816152E-4</v>
      </c>
      <c r="AD3934" s="122">
        <v>1.8929180549999999E-4</v>
      </c>
      <c r="AE3934" s="122">
        <v>2.2394943300000001E-4</v>
      </c>
      <c r="AF3934" s="122">
        <v>1.94847557E-4</v>
      </c>
      <c r="AG3934" s="122">
        <v>1.8230431199999999E-4</v>
      </c>
      <c r="AH3934" s="122">
        <v>1.9182875649999999E-4</v>
      </c>
      <c r="AI3934" s="122">
        <v>2.4779983049999998E-4</v>
      </c>
      <c r="AJ3934" s="122">
        <v>3.0081798300000002E-4</v>
      </c>
      <c r="AK3934" s="122">
        <v>3.2451105E-4</v>
      </c>
      <c r="AL3934" s="122">
        <v>0</v>
      </c>
    </row>
    <row r="3935" spans="1:38" hidden="1" x14ac:dyDescent="0.25">
      <c r="A3935" s="122" t="s">
        <v>2023</v>
      </c>
      <c r="B3935" s="122">
        <v>1</v>
      </c>
      <c r="C3935" s="122" t="s">
        <v>2215</v>
      </c>
      <c r="D3935" s="122" t="s">
        <v>2095</v>
      </c>
      <c r="E3935" s="122">
        <v>72</v>
      </c>
      <c r="F3935" s="122">
        <v>2.2598084349999999E-4</v>
      </c>
      <c r="G3935" s="122">
        <v>2.3052493100000001E-4</v>
      </c>
      <c r="H3935" s="122">
        <v>2.21722214E-4</v>
      </c>
      <c r="I3935" s="122">
        <v>2.115363295E-4</v>
      </c>
      <c r="J3935" s="122">
        <v>2.047267835E-4</v>
      </c>
      <c r="K3935" s="122">
        <v>2.1506681850000001E-4</v>
      </c>
      <c r="L3935" s="122">
        <v>2.2160823750000001E-4</v>
      </c>
      <c r="M3935" s="122">
        <v>2.205594205E-4</v>
      </c>
      <c r="N3935" s="122">
        <v>2.2080189549999999E-4</v>
      </c>
      <c r="O3935" s="122">
        <v>2.104683265E-4</v>
      </c>
      <c r="P3935" s="122">
        <v>2.2020365800000001E-4</v>
      </c>
      <c r="Q3935" s="122">
        <v>2.21539152E-4</v>
      </c>
      <c r="R3935" s="122">
        <v>2.250204305E-4</v>
      </c>
      <c r="S3935" s="122">
        <v>2.2787273150000001E-4</v>
      </c>
      <c r="T3935" s="122">
        <v>2.30118527E-4</v>
      </c>
      <c r="U3935" s="122">
        <v>2.2669605200000001E-4</v>
      </c>
      <c r="V3935" s="122">
        <v>2.4106445799999999E-4</v>
      </c>
      <c r="W3935" s="122">
        <v>2.400489515E-4</v>
      </c>
      <c r="X3935" s="122">
        <v>2.4513464600000001E-4</v>
      </c>
      <c r="Y3935" s="122">
        <v>2.5631263750000002E-4</v>
      </c>
      <c r="Z3935" s="122">
        <v>2.0525355049999999E-4</v>
      </c>
      <c r="AA3935" s="122">
        <v>2.25548814E-4</v>
      </c>
      <c r="AB3935" s="122">
        <v>2.3062446500000001E-4</v>
      </c>
      <c r="AC3935" s="122">
        <v>2.28381452E-4</v>
      </c>
      <c r="AD3935" s="122">
        <v>2.32965634E-4</v>
      </c>
      <c r="AE3935" s="122">
        <v>2.4646457499999998E-4</v>
      </c>
      <c r="AF3935" s="122">
        <v>2.2764231400000001E-4</v>
      </c>
      <c r="AG3935" s="122">
        <v>1.8441591149999999E-4</v>
      </c>
      <c r="AH3935" s="122">
        <v>2.5587509600000002E-4</v>
      </c>
      <c r="AI3935" s="122">
        <v>2.20287027E-4</v>
      </c>
      <c r="AJ3935" s="122">
        <v>2.1916896549999999E-4</v>
      </c>
      <c r="AK3935" s="122">
        <v>2.0537499999999999E-4</v>
      </c>
      <c r="AL3935" s="122">
        <v>0</v>
      </c>
    </row>
    <row r="3936" spans="1:38" hidden="1" x14ac:dyDescent="0.25">
      <c r="A3936" s="122" t="s">
        <v>2023</v>
      </c>
      <c r="B3936" s="122">
        <v>1</v>
      </c>
      <c r="C3936" s="122" t="s">
        <v>2215</v>
      </c>
      <c r="D3936" s="122" t="s">
        <v>2096</v>
      </c>
      <c r="E3936" s="122">
        <v>72</v>
      </c>
      <c r="F3936" s="122">
        <v>1.1803749250000001E-4</v>
      </c>
      <c r="G3936" s="122">
        <v>1.17901415E-4</v>
      </c>
      <c r="H3936" s="122">
        <v>1.19145272E-4</v>
      </c>
      <c r="I3936" s="122">
        <v>1.2213216649999999E-4</v>
      </c>
      <c r="J3936" s="122">
        <v>1.256476565E-4</v>
      </c>
      <c r="K3936" s="122">
        <v>1.2352757700000001E-4</v>
      </c>
      <c r="L3936" s="122">
        <v>1.26193E-4</v>
      </c>
      <c r="M3936" s="122">
        <v>1.3360171099999999E-4</v>
      </c>
      <c r="N3936" s="122">
        <v>1.3625449349999999E-4</v>
      </c>
      <c r="O3936" s="122">
        <v>1.2982644150000001E-4</v>
      </c>
      <c r="P3936" s="122">
        <v>1.3142452399999999E-4</v>
      </c>
      <c r="Q3936" s="122">
        <v>1.31835221E-4</v>
      </c>
      <c r="R3936" s="122">
        <v>1.30194659E-4</v>
      </c>
      <c r="S3936" s="122">
        <v>1.30794778E-4</v>
      </c>
      <c r="T3936" s="122">
        <v>1.3119529899999999E-4</v>
      </c>
      <c r="U3936" s="122">
        <v>1.2691040800000001E-4</v>
      </c>
      <c r="V3936" s="122">
        <v>1.3118101550000001E-4</v>
      </c>
      <c r="W3936" s="122">
        <v>1.24366779E-4</v>
      </c>
      <c r="X3936" s="122">
        <v>1.2132653999999999E-4</v>
      </c>
      <c r="Y3936" s="122">
        <v>1.176712095E-4</v>
      </c>
      <c r="Z3936" s="122">
        <v>1.42691317E-4</v>
      </c>
      <c r="AA3936" s="122">
        <v>1.357307475E-4</v>
      </c>
      <c r="AB3936" s="122">
        <v>1.2864478E-4</v>
      </c>
      <c r="AC3936" s="122">
        <v>1.2825231499999999E-4</v>
      </c>
      <c r="AD3936" s="122">
        <v>1.2944168800000001E-4</v>
      </c>
      <c r="AE3936" s="122">
        <v>1.5576694700000001E-4</v>
      </c>
      <c r="AF3936" s="122">
        <v>1.4849717549999999E-4</v>
      </c>
      <c r="AG3936" s="122">
        <v>1.190937825E-4</v>
      </c>
      <c r="AH3936" s="122">
        <v>1.3414498750000001E-4</v>
      </c>
      <c r="AI3936" s="122">
        <v>1.7553038200000001E-4</v>
      </c>
      <c r="AJ3936" s="122">
        <v>1.7794935499999999E-4</v>
      </c>
      <c r="AK3936" s="122">
        <v>1.790143635E-4</v>
      </c>
      <c r="AL3936" s="122">
        <v>0</v>
      </c>
    </row>
    <row r="3937" spans="1:38" hidden="1" x14ac:dyDescent="0.25">
      <c r="A3937" s="122" t="s">
        <v>2023</v>
      </c>
      <c r="B3937" s="122">
        <v>1</v>
      </c>
      <c r="C3937" s="122" t="s">
        <v>2215</v>
      </c>
      <c r="D3937" s="122" t="s">
        <v>2097</v>
      </c>
      <c r="E3937" s="122">
        <v>72</v>
      </c>
      <c r="F3937" s="122">
        <v>1.3266523015000001E-3</v>
      </c>
      <c r="G3937" s="122">
        <v>1.3505058525E-3</v>
      </c>
      <c r="H3937" s="122">
        <v>1.365636955E-3</v>
      </c>
      <c r="I3937" s="122">
        <v>1.4172891385000001E-3</v>
      </c>
      <c r="J3937" s="122">
        <v>1.4501704444999999E-3</v>
      </c>
      <c r="K3937" s="122">
        <v>1.4370803719999999E-3</v>
      </c>
      <c r="L3937" s="122">
        <v>1.4785042975E-3</v>
      </c>
      <c r="M3937" s="122">
        <v>1.5653097114999999E-3</v>
      </c>
      <c r="N3937" s="122">
        <v>1.5941885635E-3</v>
      </c>
      <c r="O3937" s="122">
        <v>1.5859538209999999E-3</v>
      </c>
      <c r="P3937" s="122">
        <v>1.6358790525E-3</v>
      </c>
      <c r="Q3937" s="122">
        <v>1.6360571854999999E-3</v>
      </c>
      <c r="R3937" s="122">
        <v>1.6099445625E-3</v>
      </c>
      <c r="S3937" s="122">
        <v>1.656457018E-3</v>
      </c>
      <c r="T3937" s="122">
        <v>1.668805753E-3</v>
      </c>
      <c r="U3937" s="122">
        <v>1.626455255E-3</v>
      </c>
      <c r="V3937" s="122">
        <v>1.5463321605000001E-3</v>
      </c>
      <c r="W3937" s="122">
        <v>1.7294635374999999E-3</v>
      </c>
      <c r="X3937" s="122">
        <v>1.656266218E-3</v>
      </c>
      <c r="Y3937" s="122">
        <v>1.615239077E-3</v>
      </c>
      <c r="Z3937" s="122">
        <v>2.5561235909999998E-3</v>
      </c>
      <c r="AA3937" s="122">
        <v>2.4268707155000002E-3</v>
      </c>
      <c r="AB3937" s="122">
        <v>2.1845651564999999E-3</v>
      </c>
      <c r="AC3937" s="122">
        <v>2.6416357519999998E-3</v>
      </c>
      <c r="AD3937" s="122">
        <v>2.192634486E-3</v>
      </c>
      <c r="AE3937" s="122">
        <v>2.8933692424999999E-3</v>
      </c>
      <c r="AF3937" s="122">
        <v>3.0245744525000001E-3</v>
      </c>
      <c r="AG3937" s="122">
        <v>2.617992982E-3</v>
      </c>
      <c r="AH3937" s="122">
        <v>2.4716768889999998E-3</v>
      </c>
      <c r="AI3937" s="122">
        <v>3.7495219145E-3</v>
      </c>
      <c r="AJ3937" s="122">
        <v>1.8154161815E-3</v>
      </c>
      <c r="AK3937" s="122">
        <v>1.833529223E-3</v>
      </c>
      <c r="AL3937" s="122">
        <v>0</v>
      </c>
    </row>
    <row r="3938" spans="1:38" hidden="1" x14ac:dyDescent="0.25">
      <c r="A3938" s="122" t="s">
        <v>2023</v>
      </c>
      <c r="B3938" s="122">
        <v>1</v>
      </c>
      <c r="C3938" s="122" t="s">
        <v>2215</v>
      </c>
      <c r="D3938" s="122" t="s">
        <v>2098</v>
      </c>
      <c r="E3938" s="122">
        <v>72</v>
      </c>
      <c r="F3938" s="122">
        <v>0</v>
      </c>
      <c r="G3938" s="122">
        <v>0</v>
      </c>
      <c r="H3938" s="122">
        <v>0</v>
      </c>
      <c r="I3938" s="122">
        <v>0</v>
      </c>
      <c r="J3938" s="122">
        <v>0</v>
      </c>
      <c r="K3938" s="122">
        <v>0</v>
      </c>
      <c r="L3938" s="122">
        <v>0</v>
      </c>
      <c r="M3938" s="122">
        <v>0</v>
      </c>
      <c r="N3938" s="122">
        <v>0</v>
      </c>
      <c r="O3938" s="122">
        <v>0</v>
      </c>
      <c r="P3938" s="122">
        <v>0</v>
      </c>
      <c r="Q3938" s="122">
        <v>0</v>
      </c>
      <c r="R3938" s="122">
        <v>0</v>
      </c>
      <c r="S3938" s="122">
        <v>0</v>
      </c>
      <c r="T3938" s="122">
        <v>0</v>
      </c>
      <c r="U3938" s="122">
        <v>0</v>
      </c>
      <c r="V3938" s="122">
        <v>0</v>
      </c>
      <c r="W3938" s="122">
        <v>0</v>
      </c>
      <c r="X3938" s="122">
        <v>0</v>
      </c>
      <c r="Y3938" s="122">
        <v>0</v>
      </c>
      <c r="Z3938" s="122">
        <v>0</v>
      </c>
      <c r="AA3938" s="122">
        <v>0</v>
      </c>
      <c r="AB3938" s="122">
        <v>0</v>
      </c>
      <c r="AC3938" s="122">
        <v>0</v>
      </c>
      <c r="AD3938" s="122">
        <v>0</v>
      </c>
      <c r="AE3938" s="122">
        <v>0</v>
      </c>
      <c r="AF3938" s="122">
        <v>0</v>
      </c>
      <c r="AG3938" s="122">
        <v>0</v>
      </c>
      <c r="AH3938" s="122">
        <v>0</v>
      </c>
      <c r="AI3938" s="122">
        <v>0</v>
      </c>
      <c r="AJ3938" s="122">
        <v>0</v>
      </c>
      <c r="AK3938" s="122">
        <v>0</v>
      </c>
      <c r="AL3938" s="122">
        <v>0</v>
      </c>
    </row>
    <row r="3939" spans="1:38" hidden="1" x14ac:dyDescent="0.25">
      <c r="A3939" s="122" t="s">
        <v>2023</v>
      </c>
      <c r="B3939" s="122">
        <v>1</v>
      </c>
      <c r="C3939" s="122" t="s">
        <v>2215</v>
      </c>
      <c r="D3939" s="122" t="s">
        <v>2099</v>
      </c>
      <c r="E3939" s="122">
        <v>72</v>
      </c>
      <c r="F3939" s="122">
        <v>0</v>
      </c>
      <c r="G3939" s="122">
        <v>0</v>
      </c>
      <c r="H3939" s="122">
        <v>0</v>
      </c>
      <c r="I3939" s="122">
        <v>0</v>
      </c>
      <c r="J3939" s="122">
        <v>0</v>
      </c>
      <c r="K3939" s="122">
        <v>0</v>
      </c>
      <c r="L3939" s="122">
        <v>0</v>
      </c>
      <c r="M3939" s="122">
        <v>0</v>
      </c>
      <c r="N3939" s="122">
        <v>0</v>
      </c>
      <c r="O3939" s="122">
        <v>0</v>
      </c>
      <c r="P3939" s="122">
        <v>0</v>
      </c>
      <c r="Q3939" s="122">
        <v>0</v>
      </c>
      <c r="R3939" s="122">
        <v>0</v>
      </c>
      <c r="S3939" s="122">
        <v>0</v>
      </c>
      <c r="T3939" s="122">
        <v>0</v>
      </c>
      <c r="U3939" s="122">
        <v>0</v>
      </c>
      <c r="V3939" s="122">
        <v>0</v>
      </c>
      <c r="W3939" s="122">
        <v>0</v>
      </c>
      <c r="X3939" s="122">
        <v>0</v>
      </c>
      <c r="Y3939" s="122">
        <v>0</v>
      </c>
      <c r="Z3939" s="122">
        <v>0</v>
      </c>
      <c r="AA3939" s="122">
        <v>0</v>
      </c>
      <c r="AB3939" s="122">
        <v>0</v>
      </c>
      <c r="AC3939" s="122">
        <v>0</v>
      </c>
      <c r="AD3939" s="122">
        <v>0</v>
      </c>
      <c r="AE3939" s="122">
        <v>0</v>
      </c>
      <c r="AF3939" s="122">
        <v>0</v>
      </c>
      <c r="AG3939" s="122">
        <v>0</v>
      </c>
      <c r="AH3939" s="122">
        <v>0</v>
      </c>
      <c r="AI3939" s="122">
        <v>0</v>
      </c>
      <c r="AJ3939" s="122">
        <v>0</v>
      </c>
      <c r="AK3939" s="122">
        <v>0</v>
      </c>
      <c r="AL3939" s="122">
        <v>0</v>
      </c>
    </row>
    <row r="3940" spans="1:38" hidden="1" x14ac:dyDescent="0.25">
      <c r="A3940" s="122" t="s">
        <v>2023</v>
      </c>
      <c r="B3940" s="122">
        <v>1</v>
      </c>
      <c r="C3940" s="122" t="s">
        <v>2215</v>
      </c>
      <c r="D3940" s="122" t="s">
        <v>2100</v>
      </c>
      <c r="E3940" s="122">
        <v>72</v>
      </c>
      <c r="F3940" s="122">
        <v>0</v>
      </c>
      <c r="G3940" s="122">
        <v>0</v>
      </c>
      <c r="H3940" s="122">
        <v>0</v>
      </c>
      <c r="I3940" s="122">
        <v>0</v>
      </c>
      <c r="J3940" s="122">
        <v>0</v>
      </c>
      <c r="K3940" s="122">
        <v>0</v>
      </c>
      <c r="L3940" s="122">
        <v>0</v>
      </c>
      <c r="M3940" s="122">
        <v>0</v>
      </c>
      <c r="N3940" s="122">
        <v>0</v>
      </c>
      <c r="O3940" s="122">
        <v>0</v>
      </c>
      <c r="P3940" s="122">
        <v>0</v>
      </c>
      <c r="Q3940" s="122">
        <v>0</v>
      </c>
      <c r="R3940" s="122">
        <v>0</v>
      </c>
      <c r="S3940" s="122">
        <v>0</v>
      </c>
      <c r="T3940" s="122">
        <v>0</v>
      </c>
      <c r="U3940" s="122">
        <v>0</v>
      </c>
      <c r="V3940" s="122">
        <v>0</v>
      </c>
      <c r="W3940" s="122">
        <v>0</v>
      </c>
      <c r="X3940" s="122">
        <v>0</v>
      </c>
      <c r="Y3940" s="122">
        <v>0</v>
      </c>
      <c r="Z3940" s="122">
        <v>0</v>
      </c>
      <c r="AA3940" s="122">
        <v>0</v>
      </c>
      <c r="AB3940" s="122">
        <v>0</v>
      </c>
      <c r="AC3940" s="122">
        <v>0</v>
      </c>
      <c r="AD3940" s="122">
        <v>0</v>
      </c>
      <c r="AE3940" s="122">
        <v>0</v>
      </c>
      <c r="AF3940" s="122">
        <v>0</v>
      </c>
      <c r="AG3940" s="122">
        <v>0</v>
      </c>
      <c r="AH3940" s="122">
        <v>0</v>
      </c>
      <c r="AI3940" s="122">
        <v>0</v>
      </c>
      <c r="AJ3940" s="122">
        <v>0</v>
      </c>
      <c r="AK3940" s="122">
        <v>0</v>
      </c>
      <c r="AL3940" s="122">
        <v>0</v>
      </c>
    </row>
    <row r="3941" spans="1:38" hidden="1" x14ac:dyDescent="0.25">
      <c r="A3941" s="122" t="s">
        <v>2023</v>
      </c>
      <c r="B3941" s="122">
        <v>1</v>
      </c>
      <c r="C3941" s="122" t="s">
        <v>2215</v>
      </c>
      <c r="D3941" s="122" t="s">
        <v>2101</v>
      </c>
      <c r="E3941" s="122">
        <v>72</v>
      </c>
      <c r="F3941" s="122">
        <v>6.7418650000000002E-5</v>
      </c>
      <c r="G3941" s="122">
        <v>6.8720648000000005E-5</v>
      </c>
      <c r="H3941" s="122">
        <v>7.0047105500000001E-5</v>
      </c>
      <c r="I3941" s="122">
        <v>7.0131587499999994E-5</v>
      </c>
      <c r="J3941" s="122">
        <v>7.1755587000000006E-5</v>
      </c>
      <c r="K3941" s="122">
        <v>7.1058981500000005E-5</v>
      </c>
      <c r="L3941" s="122">
        <v>7.2916207500000002E-5</v>
      </c>
      <c r="M3941" s="122">
        <v>8.1335257499999994E-5</v>
      </c>
      <c r="N3941" s="122">
        <v>8.1915368999999994E-5</v>
      </c>
      <c r="O3941" s="122">
        <v>7.9847971500000004E-5</v>
      </c>
      <c r="P3941" s="122">
        <v>5.1676272000000002E-5</v>
      </c>
      <c r="Q3941" s="122">
        <v>5.173648E-5</v>
      </c>
      <c r="R3941" s="122">
        <v>5.15211145E-5</v>
      </c>
      <c r="S3941" s="122">
        <v>5.1495541999999997E-5</v>
      </c>
      <c r="T3941" s="122">
        <v>5.1103288999999999E-5</v>
      </c>
      <c r="U3941" s="122">
        <v>4.9851455499999997E-5</v>
      </c>
      <c r="V3941" s="122">
        <v>6.6623888500000003E-5</v>
      </c>
      <c r="W3941" s="122">
        <v>6.4725295999999997E-5</v>
      </c>
      <c r="X3941" s="122">
        <v>6.5079123999999997E-5</v>
      </c>
      <c r="Y3941" s="122">
        <v>6.3944870999999999E-5</v>
      </c>
      <c r="Z3941" s="122">
        <v>4.7811088000000001E-5</v>
      </c>
      <c r="AA3941" s="122">
        <v>5.2492127499999997E-5</v>
      </c>
      <c r="AB3941" s="122">
        <v>5.0856733000000001E-5</v>
      </c>
      <c r="AC3941" s="122">
        <v>6.4702665000000004E-5</v>
      </c>
      <c r="AD3941" s="122">
        <v>6.1359875500000005E-5</v>
      </c>
      <c r="AE3941" s="122">
        <v>6.3680268499999998E-5</v>
      </c>
      <c r="AF3941" s="122">
        <v>5.70359765E-5</v>
      </c>
      <c r="AG3941" s="122">
        <v>5.1309988999999998E-5</v>
      </c>
      <c r="AH3941" s="122">
        <v>6.0788058499999998E-5</v>
      </c>
      <c r="AI3941" s="122">
        <v>6.4972912000000002E-5</v>
      </c>
      <c r="AJ3941" s="122">
        <v>6.3659042000000003E-5</v>
      </c>
      <c r="AK3941" s="122">
        <v>6.8389874999999999E-5</v>
      </c>
      <c r="AL3941" s="122">
        <v>0</v>
      </c>
    </row>
    <row r="3942" spans="1:38" hidden="1" x14ac:dyDescent="0.25">
      <c r="A3942" s="122" t="s">
        <v>2023</v>
      </c>
      <c r="B3942" s="122">
        <v>1</v>
      </c>
      <c r="C3942" s="122" t="s">
        <v>2215</v>
      </c>
      <c r="D3942" s="122" t="s">
        <v>2102</v>
      </c>
      <c r="E3942" s="122">
        <v>72</v>
      </c>
      <c r="F3942" s="122">
        <v>1.3549685849999999E-4</v>
      </c>
      <c r="G3942" s="122">
        <v>1.4339290449999999E-4</v>
      </c>
      <c r="H3942" s="122">
        <v>1.4491066549999999E-4</v>
      </c>
      <c r="I3942" s="122">
        <v>1.48555237E-4</v>
      </c>
      <c r="J3942" s="122">
        <v>1.6344826349999999E-4</v>
      </c>
      <c r="K3942" s="122">
        <v>1.6619170250000001E-4</v>
      </c>
      <c r="L3942" s="122">
        <v>1.6928552449999999E-4</v>
      </c>
      <c r="M3942" s="122">
        <v>1.8616483200000001E-4</v>
      </c>
      <c r="N3942" s="122">
        <v>1.89049304E-4</v>
      </c>
      <c r="O3942" s="122">
        <v>1.83636255E-4</v>
      </c>
      <c r="P3942" s="122">
        <v>1.8449504049999999E-4</v>
      </c>
      <c r="Q3942" s="122">
        <v>1.8747663499999999E-4</v>
      </c>
      <c r="R3942" s="122">
        <v>1.8607433450000001E-4</v>
      </c>
      <c r="S3942" s="122">
        <v>1.8777311700000001E-4</v>
      </c>
      <c r="T3942" s="122">
        <v>1.8726638399999999E-4</v>
      </c>
      <c r="U3942" s="122">
        <v>1.81010794E-4</v>
      </c>
      <c r="V3942" s="122">
        <v>1.95747921E-4</v>
      </c>
      <c r="W3942" s="122">
        <v>1.8804209200000001E-4</v>
      </c>
      <c r="X3942" s="122">
        <v>1.8643929249999999E-4</v>
      </c>
      <c r="Y3942" s="122">
        <v>1.7721949200000001E-4</v>
      </c>
      <c r="Z3942" s="122">
        <v>1.176888585E-4</v>
      </c>
      <c r="AA3942" s="122">
        <v>1.214781465E-4</v>
      </c>
      <c r="AB3942" s="122">
        <v>1.031699325E-4</v>
      </c>
      <c r="AC3942" s="122">
        <v>1.08030748E-4</v>
      </c>
      <c r="AD3942" s="122">
        <v>1.03507251E-4</v>
      </c>
      <c r="AE3942" s="122">
        <v>1.1951537100000001E-4</v>
      </c>
      <c r="AF3942" s="122">
        <v>1.2121913549999999E-4</v>
      </c>
      <c r="AG3942" s="122">
        <v>1.167137645E-4</v>
      </c>
      <c r="AH3942" s="122">
        <v>1.20331518E-4</v>
      </c>
      <c r="AI3942" s="122">
        <v>1.5382025699999999E-4</v>
      </c>
      <c r="AJ3942" s="122">
        <v>1.7626843349999999E-4</v>
      </c>
      <c r="AK3942" s="122">
        <v>1.885328985E-4</v>
      </c>
      <c r="AL3942" s="122">
        <v>0</v>
      </c>
    </row>
    <row r="3943" spans="1:38" hidden="1" x14ac:dyDescent="0.25">
      <c r="A3943" s="122" t="s">
        <v>2023</v>
      </c>
      <c r="B3943" s="122">
        <v>1</v>
      </c>
      <c r="C3943" s="122" t="s">
        <v>2215</v>
      </c>
      <c r="D3943" s="122" t="s">
        <v>2103</v>
      </c>
      <c r="E3943" s="122">
        <v>72</v>
      </c>
      <c r="F3943" s="122">
        <v>1.31864E-7</v>
      </c>
      <c r="G3943" s="122">
        <v>1.4879749999999999E-7</v>
      </c>
      <c r="H3943" s="122">
        <v>1.62869E-7</v>
      </c>
      <c r="I3943" s="122">
        <v>1.7190549999999999E-7</v>
      </c>
      <c r="J3943" s="122">
        <v>1.563235E-7</v>
      </c>
      <c r="K3943" s="122">
        <v>1.64459E-7</v>
      </c>
      <c r="L3943" s="122">
        <v>1.7264750000000001E-7</v>
      </c>
      <c r="M3943" s="122">
        <v>1.801735E-7</v>
      </c>
      <c r="N3943" s="122">
        <v>1.5438899999999999E-7</v>
      </c>
      <c r="O3943" s="122">
        <v>1.613585E-7</v>
      </c>
      <c r="P3943" s="122">
        <v>1.8825599999999999E-7</v>
      </c>
      <c r="Q3943" s="122">
        <v>1.7519150000000001E-7</v>
      </c>
      <c r="R3943" s="122">
        <v>9.2114E-8</v>
      </c>
      <c r="S3943" s="122">
        <v>1.8504949999999999E-7</v>
      </c>
      <c r="T3943" s="122">
        <v>1.8186950000000001E-7</v>
      </c>
      <c r="U3943" s="122">
        <v>2.00658E-7</v>
      </c>
      <c r="V3943" s="122">
        <v>2.1446449999999999E-7</v>
      </c>
      <c r="W3943" s="122">
        <v>2.0431499999999999E-7</v>
      </c>
      <c r="X3943" s="122">
        <v>2.8834650000000002E-7</v>
      </c>
      <c r="Y3943" s="122">
        <v>3.2973950000000003E-7</v>
      </c>
      <c r="Z3943" s="122">
        <v>4.3857500000000002E-7</v>
      </c>
      <c r="AA3943" s="122">
        <v>4.8126649999999998E-7</v>
      </c>
      <c r="AB3943" s="122">
        <v>5.759245E-7</v>
      </c>
      <c r="AC3943" s="122">
        <v>6.3335000000000004E-7</v>
      </c>
      <c r="AD3943" s="122">
        <v>6.1657550000000001E-7</v>
      </c>
      <c r="AE3943" s="122">
        <v>3.3132949999999998E-7</v>
      </c>
      <c r="AF3943" s="122">
        <v>1.6493599999999999E-7</v>
      </c>
      <c r="AG3943" s="122">
        <v>1.5396499999999999E-7</v>
      </c>
      <c r="AH3943" s="122">
        <v>3.4860749999999998E-7</v>
      </c>
      <c r="AI3943" s="122">
        <v>1.3414300000000001E-7</v>
      </c>
      <c r="AJ3943" s="122">
        <v>1.3114849999999999E-7</v>
      </c>
      <c r="AK3943" s="122">
        <v>0</v>
      </c>
      <c r="AL3943" s="122">
        <v>0</v>
      </c>
    </row>
    <row r="3944" spans="1:38" hidden="1" x14ac:dyDescent="0.25">
      <c r="A3944" s="122" t="s">
        <v>2023</v>
      </c>
      <c r="B3944" s="122">
        <v>1</v>
      </c>
      <c r="C3944" s="122" t="s">
        <v>2215</v>
      </c>
      <c r="D3944" s="122" t="s">
        <v>2137</v>
      </c>
      <c r="E3944" s="122">
        <v>72</v>
      </c>
      <c r="F3944" s="122">
        <v>0</v>
      </c>
      <c r="G3944" s="122">
        <v>0</v>
      </c>
      <c r="H3944" s="122">
        <v>0</v>
      </c>
      <c r="I3944" s="122">
        <v>0</v>
      </c>
      <c r="J3944" s="122">
        <v>0</v>
      </c>
      <c r="K3944" s="122">
        <v>0</v>
      </c>
      <c r="L3944" s="122">
        <v>0</v>
      </c>
      <c r="M3944" s="122">
        <v>0</v>
      </c>
      <c r="N3944" s="122">
        <v>0</v>
      </c>
      <c r="O3944" s="122">
        <v>0</v>
      </c>
      <c r="P3944" s="122">
        <v>0</v>
      </c>
      <c r="Q3944" s="122">
        <v>0</v>
      </c>
      <c r="R3944" s="122">
        <v>0</v>
      </c>
      <c r="S3944" s="122">
        <v>0</v>
      </c>
      <c r="T3944" s="122">
        <v>0</v>
      </c>
      <c r="U3944" s="122">
        <v>0</v>
      </c>
      <c r="V3944" s="122">
        <v>0</v>
      </c>
      <c r="W3944" s="122">
        <v>0</v>
      </c>
      <c r="X3944" s="122">
        <v>0</v>
      </c>
      <c r="Y3944" s="122">
        <v>0</v>
      </c>
      <c r="Z3944" s="122">
        <v>0</v>
      </c>
      <c r="AA3944" s="122">
        <v>0</v>
      </c>
      <c r="AB3944" s="122">
        <v>0</v>
      </c>
      <c r="AC3944" s="122">
        <v>0</v>
      </c>
      <c r="AD3944" s="122">
        <v>0</v>
      </c>
      <c r="AE3944" s="122">
        <v>0</v>
      </c>
      <c r="AF3944" s="122">
        <v>0</v>
      </c>
      <c r="AG3944" s="122">
        <v>0</v>
      </c>
      <c r="AH3944" s="122">
        <v>0</v>
      </c>
      <c r="AI3944" s="122">
        <v>0</v>
      </c>
      <c r="AJ3944" s="122">
        <v>0</v>
      </c>
      <c r="AK3944" s="122">
        <v>0</v>
      </c>
      <c r="AL3944" s="122">
        <v>0</v>
      </c>
    </row>
    <row r="3945" spans="1:38" hidden="1" x14ac:dyDescent="0.25">
      <c r="A3945" s="122" t="s">
        <v>2023</v>
      </c>
      <c r="B3945" s="122">
        <v>1</v>
      </c>
      <c r="C3945" s="122" t="s">
        <v>2215</v>
      </c>
      <c r="D3945" s="122" t="s">
        <v>2104</v>
      </c>
      <c r="E3945" s="122">
        <v>72</v>
      </c>
      <c r="F3945" s="122">
        <v>2.0691253000000001E-4</v>
      </c>
      <c r="G3945" s="122">
        <v>2.0513461850000001E-4</v>
      </c>
      <c r="H3945" s="122">
        <v>2.1227424849999999E-4</v>
      </c>
      <c r="I3945" s="122">
        <v>2.1954142300000001E-4</v>
      </c>
      <c r="J3945" s="122">
        <v>2.2486643900000001E-4</v>
      </c>
      <c r="K3945" s="122">
        <v>2.02124775E-4</v>
      </c>
      <c r="L3945" s="122">
        <v>2.070537485E-4</v>
      </c>
      <c r="M3945" s="122">
        <v>2.148271525E-4</v>
      </c>
      <c r="N3945" s="122">
        <v>2.194377285E-4</v>
      </c>
      <c r="O3945" s="122">
        <v>2.0635690450000001E-4</v>
      </c>
      <c r="P3945" s="122">
        <v>2.11734629E-4</v>
      </c>
      <c r="Q3945" s="122">
        <v>2.1278742100000001E-4</v>
      </c>
      <c r="R3945" s="122">
        <v>2.1112025299999999E-4</v>
      </c>
      <c r="S3945" s="122">
        <v>2.2917009199999999E-4</v>
      </c>
      <c r="T3945" s="122">
        <v>2.302050495E-4</v>
      </c>
      <c r="U3945" s="122">
        <v>2.2575069099999999E-4</v>
      </c>
      <c r="V3945" s="122">
        <v>2.3419014599999999E-4</v>
      </c>
      <c r="W3945" s="122">
        <v>2.32631098E-4</v>
      </c>
      <c r="X3945" s="122">
        <v>2.300473215E-4</v>
      </c>
      <c r="Y3945" s="122">
        <v>2.2779476849999999E-4</v>
      </c>
      <c r="Z3945" s="122">
        <v>1.42233079E-4</v>
      </c>
      <c r="AA3945" s="122">
        <v>1.5118175799999999E-4</v>
      </c>
      <c r="AB3945" s="122">
        <v>1.4503524199999999E-4</v>
      </c>
      <c r="AC3945" s="122">
        <v>1.533527705E-4</v>
      </c>
      <c r="AD3945" s="122">
        <v>1.50104957E-4</v>
      </c>
      <c r="AE3945" s="122">
        <v>1.5993285300000001E-4</v>
      </c>
      <c r="AF3945" s="122">
        <v>1.2292003800000001E-4</v>
      </c>
      <c r="AG3945" s="122">
        <v>1.20341959E-4</v>
      </c>
      <c r="AH3945" s="122">
        <v>1.6659561549999999E-4</v>
      </c>
      <c r="AI3945" s="122">
        <v>1.635656055E-4</v>
      </c>
      <c r="AJ3945" s="122">
        <v>1.59715977E-4</v>
      </c>
      <c r="AK3945" s="122">
        <v>1.825707695E-4</v>
      </c>
      <c r="AL3945" s="122">
        <v>0</v>
      </c>
    </row>
    <row r="3946" spans="1:38" hidden="1" x14ac:dyDescent="0.25">
      <c r="A3946" s="122" t="s">
        <v>2023</v>
      </c>
      <c r="B3946" s="122">
        <v>1</v>
      </c>
      <c r="C3946" s="122" t="s">
        <v>2215</v>
      </c>
      <c r="D3946" s="122" t="s">
        <v>2105</v>
      </c>
      <c r="E3946" s="122">
        <v>72</v>
      </c>
      <c r="F3946" s="122">
        <v>2.2288262249999999E-4</v>
      </c>
      <c r="G3946" s="122">
        <v>2.2219028349999999E-4</v>
      </c>
      <c r="H3946" s="122">
        <v>2.166250185E-4</v>
      </c>
      <c r="I3946" s="122">
        <v>2.150746095E-4</v>
      </c>
      <c r="J3946" s="122">
        <v>2.1460770600000001E-4</v>
      </c>
      <c r="K3946" s="122">
        <v>2.170347085E-4</v>
      </c>
      <c r="L3946" s="122">
        <v>2.1829303449999999E-4</v>
      </c>
      <c r="M3946" s="122">
        <v>2.246067125E-4</v>
      </c>
      <c r="N3946" s="122">
        <v>2.3522171150000001E-4</v>
      </c>
      <c r="O3946" s="122">
        <v>2.231755535E-4</v>
      </c>
      <c r="P3946" s="122">
        <v>2.3319451449999999E-4</v>
      </c>
      <c r="Q3946" s="122">
        <v>2.46066969E-4</v>
      </c>
      <c r="R3946" s="122">
        <v>2.6445394099999998E-4</v>
      </c>
      <c r="S3946" s="122">
        <v>2.9607890850000002E-4</v>
      </c>
      <c r="T3946" s="122">
        <v>3.60905302E-4</v>
      </c>
      <c r="U3946" s="122">
        <v>4.5577893250000001E-4</v>
      </c>
      <c r="V3946" s="122">
        <v>4.9977447099999999E-4</v>
      </c>
      <c r="W3946" s="122">
        <v>4.8181528850000001E-4</v>
      </c>
      <c r="X3946" s="122">
        <v>4.4236924350000002E-4</v>
      </c>
      <c r="Y3946" s="122">
        <v>3.9856053E-4</v>
      </c>
      <c r="Z3946" s="122">
        <v>3.8688929399999998E-4</v>
      </c>
      <c r="AA3946" s="122">
        <v>3.6993109599999999E-4</v>
      </c>
      <c r="AB3946" s="122">
        <v>3.917279025E-4</v>
      </c>
      <c r="AC3946" s="122">
        <v>4.3298400350000001E-4</v>
      </c>
      <c r="AD3946" s="122">
        <v>4.3142577700000002E-4</v>
      </c>
      <c r="AE3946" s="122">
        <v>4.2346687299999998E-4</v>
      </c>
      <c r="AF3946" s="122">
        <v>3.2928971549999998E-4</v>
      </c>
      <c r="AG3946" s="122">
        <v>2.7145847399999998E-4</v>
      </c>
      <c r="AH3946" s="122">
        <v>3.9201192950000002E-4</v>
      </c>
      <c r="AI3946" s="122">
        <v>4.6994016150000002E-4</v>
      </c>
      <c r="AJ3946" s="122">
        <v>3.249554285E-4</v>
      </c>
      <c r="AK3946" s="122">
        <v>2.6283953449999999E-4</v>
      </c>
      <c r="AL3946" s="122">
        <v>0</v>
      </c>
    </row>
    <row r="3947" spans="1:38" hidden="1" x14ac:dyDescent="0.25">
      <c r="A3947" s="122" t="s">
        <v>2023</v>
      </c>
      <c r="B3947" s="122">
        <v>1</v>
      </c>
      <c r="C3947" s="122" t="s">
        <v>2215</v>
      </c>
      <c r="D3947" s="122" t="s">
        <v>2106</v>
      </c>
      <c r="E3947" s="122">
        <v>72</v>
      </c>
      <c r="F3947" s="122">
        <v>1.6124189999999999E-6</v>
      </c>
      <c r="G3947" s="122">
        <v>1.6105639999999999E-6</v>
      </c>
      <c r="H3947" s="122">
        <v>0</v>
      </c>
      <c r="I3947" s="122">
        <v>0</v>
      </c>
      <c r="J3947" s="122">
        <v>0</v>
      </c>
      <c r="K3947" s="122">
        <v>0</v>
      </c>
      <c r="L3947" s="122">
        <v>0</v>
      </c>
      <c r="M3947" s="122">
        <v>0</v>
      </c>
      <c r="N3947" s="122">
        <v>0</v>
      </c>
      <c r="O3947" s="122">
        <v>0</v>
      </c>
      <c r="P3947" s="122">
        <v>0</v>
      </c>
      <c r="Q3947" s="122">
        <v>0</v>
      </c>
      <c r="R3947" s="122">
        <v>0</v>
      </c>
      <c r="S3947" s="122">
        <v>0</v>
      </c>
      <c r="T3947" s="122">
        <v>0</v>
      </c>
      <c r="U3947" s="122">
        <v>0</v>
      </c>
      <c r="V3947" s="122">
        <v>0</v>
      </c>
      <c r="W3947" s="122">
        <v>0</v>
      </c>
      <c r="X3947" s="122">
        <v>0</v>
      </c>
      <c r="Y3947" s="122">
        <v>0</v>
      </c>
      <c r="Z3947" s="122">
        <v>0</v>
      </c>
      <c r="AA3947" s="122">
        <v>0</v>
      </c>
      <c r="AB3947" s="122">
        <v>0</v>
      </c>
      <c r="AC3947" s="122">
        <v>0</v>
      </c>
      <c r="AD3947" s="122">
        <v>0</v>
      </c>
      <c r="AE3947" s="122">
        <v>0</v>
      </c>
      <c r="AF3947" s="122">
        <v>0</v>
      </c>
      <c r="AG3947" s="122">
        <v>0</v>
      </c>
      <c r="AH3947" s="122">
        <v>0</v>
      </c>
      <c r="AI3947" s="122">
        <v>0</v>
      </c>
      <c r="AJ3947" s="122">
        <v>0</v>
      </c>
      <c r="AK3947" s="122">
        <v>0</v>
      </c>
      <c r="AL3947" s="122">
        <v>0</v>
      </c>
    </row>
    <row r="3948" spans="1:38" hidden="1" x14ac:dyDescent="0.25">
      <c r="A3948" s="122" t="s">
        <v>2023</v>
      </c>
      <c r="B3948" s="122">
        <v>1</v>
      </c>
      <c r="C3948" s="122" t="s">
        <v>2215</v>
      </c>
      <c r="D3948" s="122" t="s">
        <v>2107</v>
      </c>
      <c r="E3948" s="122">
        <v>72</v>
      </c>
      <c r="F3948" s="122">
        <v>3.9290346900000003E-4</v>
      </c>
      <c r="G3948" s="122">
        <v>3.87198178E-4</v>
      </c>
      <c r="H3948" s="122">
        <v>3.5931302300000001E-4</v>
      </c>
      <c r="I3948" s="122">
        <v>3.4359051999999999E-4</v>
      </c>
      <c r="J3948" s="122">
        <v>3.1534682000000002E-4</v>
      </c>
      <c r="K3948" s="122">
        <v>3.34940337E-4</v>
      </c>
      <c r="L3948" s="122">
        <v>3.70311954E-4</v>
      </c>
      <c r="M3948" s="122">
        <v>4.121909905E-4</v>
      </c>
      <c r="N3948" s="122">
        <v>4.1351829599999999E-4</v>
      </c>
      <c r="O3948" s="122">
        <v>3.85433384E-4</v>
      </c>
      <c r="P3948" s="122">
        <v>3.87604529E-4</v>
      </c>
      <c r="Q3948" s="122">
        <v>3.7995331650000002E-4</v>
      </c>
      <c r="R3948" s="122">
        <v>3.73228385E-4</v>
      </c>
      <c r="S3948" s="122">
        <v>3.6119913399999999E-4</v>
      </c>
      <c r="T3948" s="122">
        <v>3.8373128899999999E-4</v>
      </c>
      <c r="U3948" s="122">
        <v>4.3823871499999999E-4</v>
      </c>
      <c r="V3948" s="122">
        <v>4.9396368350000002E-4</v>
      </c>
      <c r="W3948" s="122">
        <v>5.5832987799999995E-4</v>
      </c>
      <c r="X3948" s="122">
        <v>7.7563043450000002E-4</v>
      </c>
      <c r="Y3948" s="122">
        <v>9.8691713400000003E-4</v>
      </c>
      <c r="Z3948" s="122">
        <v>1.4124948909999999E-3</v>
      </c>
      <c r="AA3948" s="122">
        <v>1.9355086165E-3</v>
      </c>
      <c r="AB3948" s="122">
        <v>3.0706721830000001E-3</v>
      </c>
      <c r="AC3948" s="122">
        <v>3.9527912510000001E-3</v>
      </c>
      <c r="AD3948" s="122">
        <v>4.9931566324999998E-3</v>
      </c>
      <c r="AE3948" s="122">
        <v>5.4076593505000001E-3</v>
      </c>
      <c r="AF3948" s="122">
        <v>4.5079427190000002E-3</v>
      </c>
      <c r="AG3948" s="122">
        <v>4.1003129615000003E-3</v>
      </c>
      <c r="AH3948" s="122">
        <v>7.3646106539999997E-3</v>
      </c>
      <c r="AI3948" s="122">
        <v>8.8288673855000006E-3</v>
      </c>
      <c r="AJ3948" s="122">
        <v>5.290361314E-3</v>
      </c>
      <c r="AK3948" s="122">
        <v>3.3240624799999998E-3</v>
      </c>
      <c r="AL3948" s="122">
        <v>0</v>
      </c>
    </row>
    <row r="3949" spans="1:38" hidden="1" x14ac:dyDescent="0.25">
      <c r="A3949" s="122" t="s">
        <v>2023</v>
      </c>
      <c r="B3949" s="122">
        <v>1</v>
      </c>
      <c r="C3949" s="122" t="s">
        <v>2215</v>
      </c>
      <c r="D3949" s="122" t="s">
        <v>475</v>
      </c>
      <c r="E3949" s="122">
        <v>72</v>
      </c>
      <c r="F3949" s="122">
        <v>2.344455E-6</v>
      </c>
      <c r="G3949" s="122">
        <v>2.7597629999999999E-6</v>
      </c>
      <c r="H3949" s="122">
        <v>3.0596634999999998E-6</v>
      </c>
      <c r="I3949" s="122">
        <v>3.198762E-6</v>
      </c>
      <c r="J3949" s="122">
        <v>3.1943629999999999E-6</v>
      </c>
      <c r="K3949" s="122">
        <v>3.2455344999999999E-6</v>
      </c>
      <c r="L3949" s="122">
        <v>3.3262535000000001E-6</v>
      </c>
      <c r="M3949" s="122">
        <v>3.4502469999999998E-6</v>
      </c>
      <c r="N3949" s="122">
        <v>3.5703715000000001E-6</v>
      </c>
      <c r="O3949" s="122">
        <v>3.2491649999999998E-6</v>
      </c>
      <c r="P3949" s="122">
        <v>3.7943494999999998E-6</v>
      </c>
      <c r="Q3949" s="122">
        <v>3.972774E-6</v>
      </c>
      <c r="R3949" s="122">
        <v>4.0460464999999996E-6</v>
      </c>
      <c r="S3949" s="122">
        <v>4.2595834999999997E-6</v>
      </c>
      <c r="T3949" s="122">
        <v>4.0828814999999997E-6</v>
      </c>
      <c r="U3949" s="122">
        <v>4.0772900000000001E-6</v>
      </c>
      <c r="V3949" s="122">
        <v>4.1665949999999997E-6</v>
      </c>
      <c r="W3949" s="122">
        <v>4.402922E-6</v>
      </c>
      <c r="X3949" s="122">
        <v>4.7083609999999997E-6</v>
      </c>
      <c r="Y3949" s="122">
        <v>4.6124309999999999E-6</v>
      </c>
      <c r="Z3949" s="122">
        <v>4.7345695000000003E-6</v>
      </c>
      <c r="AA3949" s="122">
        <v>5.5382349999999997E-6</v>
      </c>
      <c r="AB3949" s="122">
        <v>5.5657684999999998E-6</v>
      </c>
      <c r="AC3949" s="122">
        <v>5.9662630000000004E-6</v>
      </c>
      <c r="AD3949" s="122">
        <v>6.1053879999999997E-6</v>
      </c>
      <c r="AE3949" s="122">
        <v>5.7515334999999999E-6</v>
      </c>
      <c r="AF3949" s="122">
        <v>2.8693670000000002E-6</v>
      </c>
      <c r="AG3949" s="122">
        <v>2.4533435000000001E-6</v>
      </c>
      <c r="AH3949" s="122">
        <v>7.2256489999999998E-6</v>
      </c>
      <c r="AI3949" s="122">
        <v>2.8401640000000002E-6</v>
      </c>
      <c r="AJ3949" s="122">
        <v>2.4006879999999998E-6</v>
      </c>
      <c r="AK3949" s="122">
        <v>2.1449364999999998E-6</v>
      </c>
      <c r="AL3949" s="122">
        <v>0</v>
      </c>
    </row>
    <row r="3950" spans="1:38" hidden="1" x14ac:dyDescent="0.25">
      <c r="A3950" s="122" t="s">
        <v>2023</v>
      </c>
      <c r="B3950" s="122">
        <v>1</v>
      </c>
      <c r="C3950" s="122" t="s">
        <v>2215</v>
      </c>
      <c r="D3950" s="122" t="s">
        <v>2108</v>
      </c>
      <c r="E3950" s="122">
        <v>72</v>
      </c>
      <c r="F3950" s="122">
        <v>0</v>
      </c>
      <c r="G3950" s="122">
        <v>0</v>
      </c>
      <c r="H3950" s="122">
        <v>0</v>
      </c>
      <c r="I3950" s="122">
        <v>0</v>
      </c>
      <c r="J3950" s="122">
        <v>0</v>
      </c>
      <c r="K3950" s="122">
        <v>0</v>
      </c>
      <c r="L3950" s="122">
        <v>0</v>
      </c>
      <c r="M3950" s="122">
        <v>0</v>
      </c>
      <c r="N3950" s="122">
        <v>0</v>
      </c>
      <c r="O3950" s="122">
        <v>0</v>
      </c>
      <c r="P3950" s="122">
        <v>0</v>
      </c>
      <c r="Q3950" s="122">
        <v>0</v>
      </c>
      <c r="R3950" s="122">
        <v>0</v>
      </c>
      <c r="S3950" s="122">
        <v>0</v>
      </c>
      <c r="T3950" s="122">
        <v>0</v>
      </c>
      <c r="U3950" s="122">
        <v>0</v>
      </c>
      <c r="V3950" s="122">
        <v>0</v>
      </c>
      <c r="W3950" s="122">
        <v>0</v>
      </c>
      <c r="X3950" s="122">
        <v>0</v>
      </c>
      <c r="Y3950" s="122">
        <v>0</v>
      </c>
      <c r="Z3950" s="122">
        <v>0</v>
      </c>
      <c r="AA3950" s="122">
        <v>0</v>
      </c>
      <c r="AB3950" s="122">
        <v>0</v>
      </c>
      <c r="AC3950" s="122">
        <v>0</v>
      </c>
      <c r="AD3950" s="122">
        <v>0</v>
      </c>
      <c r="AE3950" s="122">
        <v>0</v>
      </c>
      <c r="AF3950" s="122">
        <v>0</v>
      </c>
      <c r="AG3950" s="122">
        <v>0</v>
      </c>
      <c r="AH3950" s="122">
        <v>0</v>
      </c>
      <c r="AI3950" s="122">
        <v>0</v>
      </c>
      <c r="AJ3950" s="122">
        <v>0</v>
      </c>
      <c r="AK3950" s="122">
        <v>0</v>
      </c>
      <c r="AL3950" s="122">
        <v>0</v>
      </c>
    </row>
    <row r="3951" spans="1:38" hidden="1" x14ac:dyDescent="0.25">
      <c r="A3951" s="122" t="s">
        <v>2023</v>
      </c>
      <c r="B3951" s="122">
        <v>1</v>
      </c>
      <c r="C3951" s="122" t="s">
        <v>2215</v>
      </c>
      <c r="D3951" s="122" t="s">
        <v>2109</v>
      </c>
      <c r="E3951" s="122">
        <v>72</v>
      </c>
      <c r="F3951" s="122">
        <v>2.4664620599999999E-4</v>
      </c>
      <c r="G3951" s="122">
        <v>1.7957666699999999E-4</v>
      </c>
      <c r="H3951" s="122">
        <v>2.4658141349999998E-4</v>
      </c>
      <c r="I3951" s="122">
        <v>2.2664268100000001E-4</v>
      </c>
      <c r="J3951" s="122">
        <v>2.4480236249999998E-4</v>
      </c>
      <c r="K3951" s="122">
        <v>2.8304610249999998E-4</v>
      </c>
      <c r="L3951" s="122">
        <v>2.8831530949999999E-4</v>
      </c>
      <c r="M3951" s="122">
        <v>3.2972768100000003E-4</v>
      </c>
      <c r="N3951" s="122">
        <v>3.34836563E-4</v>
      </c>
      <c r="O3951" s="122">
        <v>3.0160866349999998E-4</v>
      </c>
      <c r="P3951" s="122">
        <v>3.2873663400000001E-4</v>
      </c>
      <c r="Q3951" s="122">
        <v>3.0611856599999999E-4</v>
      </c>
      <c r="R3951" s="122">
        <v>3.1049419300000001E-4</v>
      </c>
      <c r="S3951" s="122">
        <v>3.0956610999999999E-4</v>
      </c>
      <c r="T3951" s="122">
        <v>3.6055767500000002E-4</v>
      </c>
      <c r="U3951" s="122">
        <v>3.3230337500000001E-4</v>
      </c>
      <c r="V3951" s="122">
        <v>3.6706239149999998E-4</v>
      </c>
      <c r="W3951" s="122">
        <v>3.3538569599999999E-4</v>
      </c>
      <c r="X3951" s="122">
        <v>3.2072809549999999E-4</v>
      </c>
      <c r="Y3951" s="122">
        <v>2.7145328000000002E-4</v>
      </c>
      <c r="Z3951" s="122">
        <v>3.5600884399999999E-4</v>
      </c>
      <c r="AA3951" s="122">
        <v>5.0695014100000002E-4</v>
      </c>
      <c r="AB3951" s="122">
        <v>4.4724227550000002E-4</v>
      </c>
      <c r="AC3951" s="122">
        <v>3.8057924650000002E-4</v>
      </c>
      <c r="AD3951" s="122">
        <v>4.0128549849999999E-4</v>
      </c>
      <c r="AE3951" s="122">
        <v>4.710567655E-4</v>
      </c>
      <c r="AF3951" s="122">
        <v>4.3356536049999998E-4</v>
      </c>
      <c r="AG3951" s="122">
        <v>4.0302564750000001E-4</v>
      </c>
      <c r="AH3951" s="122">
        <v>3.611231585E-4</v>
      </c>
      <c r="AI3951" s="122">
        <v>5.6179960249999996E-4</v>
      </c>
      <c r="AJ3951" s="122">
        <v>4.9436205800000002E-4</v>
      </c>
      <c r="AK3951" s="122">
        <v>3.5379686249999999E-4</v>
      </c>
      <c r="AL3951" s="122">
        <v>0</v>
      </c>
    </row>
    <row r="3952" spans="1:38" hidden="1" x14ac:dyDescent="0.25">
      <c r="A3952" s="122" t="s">
        <v>2023</v>
      </c>
      <c r="B3952" s="122">
        <v>1</v>
      </c>
      <c r="C3952" s="122" t="s">
        <v>2215</v>
      </c>
      <c r="D3952" s="122" t="s">
        <v>2110</v>
      </c>
      <c r="E3952" s="122">
        <v>72</v>
      </c>
      <c r="F3952" s="122">
        <v>4.1862603850000002E-4</v>
      </c>
      <c r="G3952" s="122">
        <v>4.7068187000000002E-4</v>
      </c>
      <c r="H3952" s="122">
        <v>4.7080997100000001E-4</v>
      </c>
      <c r="I3952" s="122">
        <v>4.4896119800000002E-4</v>
      </c>
      <c r="J3952" s="122">
        <v>4.4852426600000003E-4</v>
      </c>
      <c r="K3952" s="122">
        <v>4.8736041350000002E-4</v>
      </c>
      <c r="L3952" s="122">
        <v>5.1685875600000005E-4</v>
      </c>
      <c r="M3952" s="122">
        <v>5.2429672299999998E-4</v>
      </c>
      <c r="N3952" s="122">
        <v>5.046662915E-4</v>
      </c>
      <c r="O3952" s="122">
        <v>4.8314100400000001E-4</v>
      </c>
      <c r="P3952" s="122">
        <v>5.116793575E-4</v>
      </c>
      <c r="Q3952" s="122">
        <v>5.2217664349999999E-4</v>
      </c>
      <c r="R3952" s="122">
        <v>5.1774984499999995E-4</v>
      </c>
      <c r="S3952" s="122">
        <v>5.1895925200000001E-4</v>
      </c>
      <c r="T3952" s="122">
        <v>5.1066475200000001E-4</v>
      </c>
      <c r="U3952" s="122">
        <v>4.9788830700000001E-4</v>
      </c>
      <c r="V3952" s="122">
        <v>4.9580087549999999E-4</v>
      </c>
      <c r="W3952" s="122">
        <v>5.0308596399999995E-4</v>
      </c>
      <c r="X3952" s="122">
        <v>5.1718587199999996E-4</v>
      </c>
      <c r="Y3952" s="122">
        <v>5.3724663699999996E-4</v>
      </c>
      <c r="Z3952" s="122">
        <v>5.6537670500000003E-4</v>
      </c>
      <c r="AA3952" s="122">
        <v>6.3253289899999998E-4</v>
      </c>
      <c r="AB3952" s="122">
        <v>7.6333430200000005E-4</v>
      </c>
      <c r="AC3952" s="122">
        <v>9.079756215E-4</v>
      </c>
      <c r="AD3952" s="122">
        <v>1.0873891809999999E-3</v>
      </c>
      <c r="AE3952" s="122">
        <v>1.248514163E-3</v>
      </c>
      <c r="AF3952" s="122">
        <v>8.72698159E-4</v>
      </c>
      <c r="AG3952" s="122">
        <v>1.0376452359999999E-3</v>
      </c>
      <c r="AH3952" s="122">
        <v>2.1300799374999999E-3</v>
      </c>
      <c r="AI3952" s="122">
        <v>2.701884615E-3</v>
      </c>
      <c r="AJ3952" s="122">
        <v>2.6583485865000001E-3</v>
      </c>
      <c r="AK3952" s="122">
        <v>8.0362951300000005E-4</v>
      </c>
      <c r="AL3952" s="122">
        <v>0</v>
      </c>
    </row>
    <row r="3953" spans="1:38" hidden="1" x14ac:dyDescent="0.25">
      <c r="A3953" s="122" t="s">
        <v>2023</v>
      </c>
      <c r="B3953" s="122">
        <v>1</v>
      </c>
      <c r="C3953" s="122" t="s">
        <v>2215</v>
      </c>
      <c r="D3953" s="122" t="s">
        <v>2111</v>
      </c>
      <c r="E3953" s="122">
        <v>72</v>
      </c>
      <c r="F3953" s="122">
        <v>3.5493040000000002E-6</v>
      </c>
      <c r="G3953" s="122">
        <v>6.5574250000000002E-6</v>
      </c>
      <c r="H3953" s="122">
        <v>5.5186515E-6</v>
      </c>
      <c r="I3953" s="122">
        <v>4.5521169999999998E-6</v>
      </c>
      <c r="J3953" s="122">
        <v>5.0805269999999996E-6</v>
      </c>
      <c r="K3953" s="122">
        <v>4.9130999999999996E-6</v>
      </c>
      <c r="L3953" s="122">
        <v>4.9917254999999997E-6</v>
      </c>
      <c r="M3953" s="122">
        <v>5.0091360000000002E-6</v>
      </c>
      <c r="N3953" s="122">
        <v>4.9813375000000001E-6</v>
      </c>
      <c r="O3953" s="122">
        <v>4.6523399999999997E-6</v>
      </c>
      <c r="P3953" s="122">
        <v>3.5122570000000001E-6</v>
      </c>
      <c r="Q3953" s="122">
        <v>3.5030880000000001E-6</v>
      </c>
      <c r="R3953" s="122">
        <v>3.5120450000000002E-6</v>
      </c>
      <c r="S3953" s="122">
        <v>3.5000404999999999E-6</v>
      </c>
      <c r="T3953" s="122">
        <v>1.768451E-6</v>
      </c>
      <c r="U3953" s="122">
        <v>1.6228069999999999E-6</v>
      </c>
      <c r="V3953" s="122">
        <v>1.8278375E-6</v>
      </c>
      <c r="W3953" s="122">
        <v>1.7934935E-6</v>
      </c>
      <c r="X3953" s="122">
        <v>1.8328195000000001E-6</v>
      </c>
      <c r="Y3953" s="122">
        <v>1.8755639999999999E-6</v>
      </c>
      <c r="Z3953" s="122">
        <v>8.5947450000000002E-7</v>
      </c>
      <c r="AA3953" s="122">
        <v>8.4974899999999997E-7</v>
      </c>
      <c r="AB3953" s="122">
        <v>7.6836749999999997E-7</v>
      </c>
      <c r="AC3953" s="122">
        <v>7.0293899999999999E-7</v>
      </c>
      <c r="AD3953" s="122">
        <v>7.3269849999999995E-7</v>
      </c>
      <c r="AE3953" s="122">
        <v>5.9307E-7</v>
      </c>
      <c r="AF3953" s="122">
        <v>3.7041699999999997E-7</v>
      </c>
      <c r="AG3953" s="122">
        <v>3.6797900000000002E-7</v>
      </c>
      <c r="AH3953" s="122">
        <v>9.0576999999999999E-7</v>
      </c>
      <c r="AI3953" s="122">
        <v>4.06086E-7</v>
      </c>
      <c r="AJ3953" s="122">
        <v>3.132565E-7</v>
      </c>
      <c r="AK3953" s="122">
        <v>2.7962800000000002E-7</v>
      </c>
      <c r="AL3953" s="122">
        <v>0</v>
      </c>
    </row>
    <row r="3954" spans="1:38" hidden="1" x14ac:dyDescent="0.25">
      <c r="A3954" s="122" t="s">
        <v>2023</v>
      </c>
      <c r="B3954" s="122">
        <v>1</v>
      </c>
      <c r="C3954" s="122" t="s">
        <v>2215</v>
      </c>
      <c r="D3954" s="122" t="s">
        <v>2112</v>
      </c>
      <c r="E3954" s="122">
        <v>72</v>
      </c>
      <c r="F3954" s="122">
        <v>2.2493226499999999E-5</v>
      </c>
      <c r="G3954" s="122">
        <v>2.24672035E-5</v>
      </c>
      <c r="H3954" s="122">
        <v>0</v>
      </c>
      <c r="I3954" s="122">
        <v>0</v>
      </c>
      <c r="J3954" s="122">
        <v>0</v>
      </c>
      <c r="K3954" s="122">
        <v>0</v>
      </c>
      <c r="L3954" s="122">
        <v>0</v>
      </c>
      <c r="M3954" s="122">
        <v>0</v>
      </c>
      <c r="N3954" s="122">
        <v>0</v>
      </c>
      <c r="O3954" s="122">
        <v>0</v>
      </c>
      <c r="P3954" s="122">
        <v>3.520525E-7</v>
      </c>
      <c r="Q3954" s="122">
        <v>4.3693199999999998E-7</v>
      </c>
      <c r="R3954" s="122">
        <v>6.3443649999999996E-7</v>
      </c>
      <c r="S3954" s="122">
        <v>2.3073814999999999E-6</v>
      </c>
      <c r="T3954" s="122">
        <v>1.2863629999999999E-6</v>
      </c>
      <c r="U3954" s="122">
        <v>2.1255915000000001E-6</v>
      </c>
      <c r="V3954" s="122">
        <v>2.8113585000000001E-6</v>
      </c>
      <c r="W3954" s="122">
        <v>2.8239195000000002E-6</v>
      </c>
      <c r="X3954" s="122">
        <v>2.3693914999999998E-6</v>
      </c>
      <c r="Y3954" s="122">
        <v>2.0950369999999998E-6</v>
      </c>
      <c r="Z3954" s="122">
        <v>2.8329294999999999E-6</v>
      </c>
      <c r="AA3954" s="122">
        <v>3.9933910000000001E-6</v>
      </c>
      <c r="AB3954" s="122">
        <v>2.4778825000000001E-6</v>
      </c>
      <c r="AC3954" s="122">
        <v>4.6023875000000002E-6</v>
      </c>
      <c r="AD3954" s="122">
        <v>4.5743505000000002E-6</v>
      </c>
      <c r="AE3954" s="122">
        <v>2.6774009999999998E-6</v>
      </c>
      <c r="AF3954" s="122">
        <v>1.3772845E-6</v>
      </c>
      <c r="AG3954" s="122">
        <v>8.2576650000000002E-7</v>
      </c>
      <c r="AH3954" s="122">
        <v>3.262733E-6</v>
      </c>
      <c r="AI3954" s="122">
        <v>6.5863629999999998E-6</v>
      </c>
      <c r="AJ3954" s="122">
        <v>7.5193750000000003E-7</v>
      </c>
      <c r="AK3954" s="122">
        <v>7.5063899999999998E-7</v>
      </c>
      <c r="AL3954" s="122">
        <v>0</v>
      </c>
    </row>
    <row r="3955" spans="1:38" hidden="1" x14ac:dyDescent="0.25">
      <c r="A3955" s="122" t="s">
        <v>2023</v>
      </c>
      <c r="B3955" s="122">
        <v>1</v>
      </c>
      <c r="C3955" s="122" t="s">
        <v>2215</v>
      </c>
      <c r="D3955" s="122" t="s">
        <v>2113</v>
      </c>
      <c r="E3955" s="122">
        <v>72</v>
      </c>
      <c r="F3955" s="122">
        <v>2.7557376500000002E-4</v>
      </c>
      <c r="G3955" s="122">
        <v>2.5939241450000002E-4</v>
      </c>
      <c r="H3955" s="122">
        <v>2.6370592550000003E-4</v>
      </c>
      <c r="I3955" s="122">
        <v>2.70871923E-4</v>
      </c>
      <c r="J3955" s="122">
        <v>2.7601668599999999E-4</v>
      </c>
      <c r="K3955" s="122">
        <v>2.8579942600000002E-4</v>
      </c>
      <c r="L3955" s="122">
        <v>2.9165070550000001E-4</v>
      </c>
      <c r="M3955" s="122">
        <v>3.1143014649999998E-4</v>
      </c>
      <c r="N3955" s="122">
        <v>3.1403271149999998E-4</v>
      </c>
      <c r="O3955" s="122">
        <v>3.0232371299999998E-4</v>
      </c>
      <c r="P3955" s="122">
        <v>3.0814655800000002E-4</v>
      </c>
      <c r="Q3955" s="122">
        <v>3.1065740649999999E-4</v>
      </c>
      <c r="R3955" s="122">
        <v>3.0772218699999998E-4</v>
      </c>
      <c r="S3955" s="122">
        <v>3.1301736400000002E-4</v>
      </c>
      <c r="T3955" s="122">
        <v>3.1474826449999998E-4</v>
      </c>
      <c r="U3955" s="122">
        <v>3.1512260350000001E-4</v>
      </c>
      <c r="V3955" s="122">
        <v>3.0444310350000002E-4</v>
      </c>
      <c r="W3955" s="122">
        <v>2.9369504799999998E-4</v>
      </c>
      <c r="X3955" s="122">
        <v>2.8782010400000001E-4</v>
      </c>
      <c r="Y3955" s="122">
        <v>2.7603452050000001E-4</v>
      </c>
      <c r="Z3955" s="122">
        <v>3.6408728950000001E-4</v>
      </c>
      <c r="AA3955" s="122">
        <v>3.270085425E-4</v>
      </c>
      <c r="AB3955" s="122">
        <v>2.9888350949999997E-4</v>
      </c>
      <c r="AC3955" s="122">
        <v>3.1889305000000001E-4</v>
      </c>
      <c r="AD3955" s="122">
        <v>3.1218446899999999E-4</v>
      </c>
      <c r="AE3955" s="122">
        <v>4.1252340649999998E-4</v>
      </c>
      <c r="AF3955" s="122">
        <v>3.2907501250000002E-4</v>
      </c>
      <c r="AG3955" s="122">
        <v>2.9838318949999999E-4</v>
      </c>
      <c r="AH3955" s="122">
        <v>3.3408112749999999E-4</v>
      </c>
      <c r="AI3955" s="122">
        <v>3.7227035699999999E-4</v>
      </c>
      <c r="AJ3955" s="122">
        <v>3.6226509650000001E-4</v>
      </c>
      <c r="AK3955" s="122">
        <v>4.2102092299999998E-4</v>
      </c>
      <c r="AL3955" s="122">
        <v>0</v>
      </c>
    </row>
    <row r="3956" spans="1:38" hidden="1" x14ac:dyDescent="0.25">
      <c r="A3956" s="122" t="s">
        <v>2023</v>
      </c>
      <c r="B3956" s="122">
        <v>1</v>
      </c>
      <c r="C3956" s="122" t="s">
        <v>2215</v>
      </c>
      <c r="D3956" s="122" t="s">
        <v>2114</v>
      </c>
      <c r="E3956" s="122">
        <v>72</v>
      </c>
      <c r="F3956" s="122">
        <v>2.7765221299999999E-4</v>
      </c>
      <c r="G3956" s="122">
        <v>2.8631371149999998E-4</v>
      </c>
      <c r="H3956" s="122">
        <v>2.9351135E-4</v>
      </c>
      <c r="I3956" s="122">
        <v>3.0401168350000001E-4</v>
      </c>
      <c r="J3956" s="122">
        <v>3.152978745E-4</v>
      </c>
      <c r="K3956" s="122">
        <v>3.1387265149999998E-4</v>
      </c>
      <c r="L3956" s="122">
        <v>3.231490295E-4</v>
      </c>
      <c r="M3956" s="122">
        <v>3.3712756750000001E-4</v>
      </c>
      <c r="N3956" s="122">
        <v>3.42504391E-4</v>
      </c>
      <c r="O3956" s="122">
        <v>3.4038674950000002E-4</v>
      </c>
      <c r="P3956" s="122">
        <v>3.5249608349999999E-4</v>
      </c>
      <c r="Q3956" s="122">
        <v>3.6608830450000001E-4</v>
      </c>
      <c r="R3956" s="122">
        <v>3.7292848449999998E-4</v>
      </c>
      <c r="S3956" s="122">
        <v>3.7361300599999999E-4</v>
      </c>
      <c r="T3956" s="122">
        <v>3.7953337100000002E-4</v>
      </c>
      <c r="U3956" s="122">
        <v>3.7621111900000001E-4</v>
      </c>
      <c r="V3956" s="122">
        <v>3.9195119150000002E-4</v>
      </c>
      <c r="W3956" s="122">
        <v>3.9366441650000002E-4</v>
      </c>
      <c r="X3956" s="122">
        <v>4.1439094099999998E-4</v>
      </c>
      <c r="Y3956" s="122">
        <v>4.070133145E-4</v>
      </c>
      <c r="Z3956" s="122">
        <v>3.7548769550000002E-4</v>
      </c>
      <c r="AA3956" s="122">
        <v>3.897218525E-4</v>
      </c>
      <c r="AB3956" s="122">
        <v>5.6344490800000003E-4</v>
      </c>
      <c r="AC3956" s="122">
        <v>6.4595446000000002E-4</v>
      </c>
      <c r="AD3956" s="122">
        <v>7.6994899350000005E-4</v>
      </c>
      <c r="AE3956" s="122">
        <v>8.1166484300000002E-4</v>
      </c>
      <c r="AF3956" s="122">
        <v>6.4384344350000003E-4</v>
      </c>
      <c r="AG3956" s="122">
        <v>6.3467995549999995E-4</v>
      </c>
      <c r="AH3956" s="122">
        <v>1.0595201645E-3</v>
      </c>
      <c r="AI3956" s="122">
        <v>8.2663652150000004E-4</v>
      </c>
      <c r="AJ3956" s="122">
        <v>5.9475685750000004E-4</v>
      </c>
      <c r="AK3956" s="122">
        <v>4.9976654749999999E-4</v>
      </c>
      <c r="AL3956" s="122">
        <v>0</v>
      </c>
    </row>
    <row r="3957" spans="1:38" hidden="1" x14ac:dyDescent="0.25">
      <c r="A3957" s="122" t="s">
        <v>2023</v>
      </c>
      <c r="B3957" s="122">
        <v>1</v>
      </c>
      <c r="C3957" s="122" t="s">
        <v>2215</v>
      </c>
      <c r="D3957" s="122" t="s">
        <v>2115</v>
      </c>
      <c r="E3957" s="122">
        <v>72</v>
      </c>
      <c r="F3957" s="122">
        <v>0</v>
      </c>
      <c r="G3957" s="122">
        <v>0</v>
      </c>
      <c r="H3957" s="122">
        <v>0</v>
      </c>
      <c r="I3957" s="122">
        <v>0</v>
      </c>
      <c r="J3957" s="122">
        <v>0</v>
      </c>
      <c r="K3957" s="122">
        <v>0</v>
      </c>
      <c r="L3957" s="122">
        <v>0</v>
      </c>
      <c r="M3957" s="122">
        <v>0</v>
      </c>
      <c r="N3957" s="122">
        <v>0</v>
      </c>
      <c r="O3957" s="122">
        <v>0</v>
      </c>
      <c r="P3957" s="122">
        <v>0</v>
      </c>
      <c r="Q3957" s="122">
        <v>0</v>
      </c>
      <c r="R3957" s="122">
        <v>0</v>
      </c>
      <c r="S3957" s="122">
        <v>0</v>
      </c>
      <c r="T3957" s="122">
        <v>0</v>
      </c>
      <c r="U3957" s="122">
        <v>0</v>
      </c>
      <c r="V3957" s="122">
        <v>0</v>
      </c>
      <c r="W3957" s="122">
        <v>0</v>
      </c>
      <c r="X3957" s="122">
        <v>0</v>
      </c>
      <c r="Y3957" s="122">
        <v>0</v>
      </c>
      <c r="Z3957" s="122">
        <v>0</v>
      </c>
      <c r="AA3957" s="122">
        <v>0</v>
      </c>
      <c r="AB3957" s="122">
        <v>0</v>
      </c>
      <c r="AC3957" s="122">
        <v>0</v>
      </c>
      <c r="AD3957" s="122">
        <v>0</v>
      </c>
      <c r="AE3957" s="122">
        <v>0</v>
      </c>
      <c r="AF3957" s="122">
        <v>0</v>
      </c>
      <c r="AG3957" s="122">
        <v>0</v>
      </c>
      <c r="AH3957" s="122">
        <v>0</v>
      </c>
      <c r="AI3957" s="122">
        <v>0</v>
      </c>
      <c r="AJ3957" s="122">
        <v>0</v>
      </c>
      <c r="AK3957" s="122">
        <v>0</v>
      </c>
      <c r="AL3957" s="122">
        <v>0</v>
      </c>
    </row>
    <row r="3958" spans="1:38" hidden="1" x14ac:dyDescent="0.25">
      <c r="A3958" s="122" t="s">
        <v>2023</v>
      </c>
      <c r="B3958" s="122">
        <v>1</v>
      </c>
      <c r="C3958" s="122" t="s">
        <v>2215</v>
      </c>
      <c r="D3958" s="122" t="s">
        <v>2116</v>
      </c>
      <c r="E3958" s="122">
        <v>72</v>
      </c>
      <c r="F3958" s="122">
        <v>3.9843256149999998E-4</v>
      </c>
      <c r="G3958" s="122">
        <v>4.0432417400000002E-4</v>
      </c>
      <c r="H3958" s="122">
        <v>4.011022775E-4</v>
      </c>
      <c r="I3958" s="122">
        <v>4.1106617149999999E-4</v>
      </c>
      <c r="J3958" s="122">
        <v>3.7675344149999999E-4</v>
      </c>
      <c r="K3958" s="122">
        <v>3.7818157950000002E-4</v>
      </c>
      <c r="L3958" s="122">
        <v>3.8861380800000002E-4</v>
      </c>
      <c r="M3958" s="122">
        <v>3.4346191550000001E-4</v>
      </c>
      <c r="N3958" s="122">
        <v>3.47959681E-4</v>
      </c>
      <c r="O3958" s="122">
        <v>4.3265370750000001E-4</v>
      </c>
      <c r="P3958" s="122">
        <v>4.3959212299999998E-4</v>
      </c>
      <c r="Q3958" s="122">
        <v>4.3474339149999998E-4</v>
      </c>
      <c r="R3958" s="122">
        <v>4.307565195E-4</v>
      </c>
      <c r="S3958" s="122">
        <v>4.3625966850000002E-4</v>
      </c>
      <c r="T3958" s="122">
        <v>4.357180085E-4</v>
      </c>
      <c r="U3958" s="122">
        <v>4.2744894849999998E-4</v>
      </c>
      <c r="V3958" s="122">
        <v>4.4454115699999998E-4</v>
      </c>
      <c r="W3958" s="122">
        <v>4.2111531599999999E-4</v>
      </c>
      <c r="X3958" s="122">
        <v>4.231078775E-4</v>
      </c>
      <c r="Y3958" s="122">
        <v>4.0497912149999998E-4</v>
      </c>
      <c r="Z3958" s="122">
        <v>5.3205390900000005E-4</v>
      </c>
      <c r="AA3958" s="122">
        <v>4.9112585149999998E-4</v>
      </c>
      <c r="AB3958" s="122">
        <v>3.2126747650000002E-4</v>
      </c>
      <c r="AC3958" s="122">
        <v>3.3923201199999997E-4</v>
      </c>
      <c r="AD3958" s="122">
        <v>3.7240338700000002E-4</v>
      </c>
      <c r="AE3958" s="122">
        <v>4.0128883749999998E-4</v>
      </c>
      <c r="AF3958" s="122">
        <v>3.8584575049999999E-4</v>
      </c>
      <c r="AG3958" s="122">
        <v>3.6499539150000002E-4</v>
      </c>
      <c r="AH3958" s="122">
        <v>3.5858072199999999E-4</v>
      </c>
      <c r="AI3958" s="122">
        <v>2.9020566049999999E-4</v>
      </c>
      <c r="AJ3958" s="122">
        <v>1.8908423100000001E-4</v>
      </c>
      <c r="AK3958" s="122">
        <v>1.95627611E-4</v>
      </c>
      <c r="AL3958" s="122">
        <v>0</v>
      </c>
    </row>
    <row r="3959" spans="1:38" hidden="1" x14ac:dyDescent="0.25">
      <c r="A3959" s="122" t="s">
        <v>2023</v>
      </c>
      <c r="B3959" s="122">
        <v>1</v>
      </c>
      <c r="C3959" s="122" t="s">
        <v>2215</v>
      </c>
      <c r="D3959" s="122" t="s">
        <v>2138</v>
      </c>
      <c r="E3959" s="122">
        <v>72</v>
      </c>
      <c r="F3959" s="122">
        <v>0</v>
      </c>
      <c r="G3959" s="122">
        <v>0</v>
      </c>
      <c r="H3959" s="122">
        <v>0</v>
      </c>
      <c r="I3959" s="122">
        <v>0</v>
      </c>
      <c r="J3959" s="122">
        <v>0</v>
      </c>
      <c r="K3959" s="122">
        <v>0</v>
      </c>
      <c r="L3959" s="122">
        <v>0</v>
      </c>
      <c r="M3959" s="122">
        <v>0</v>
      </c>
      <c r="N3959" s="122">
        <v>0</v>
      </c>
      <c r="O3959" s="122">
        <v>0</v>
      </c>
      <c r="P3959" s="122">
        <v>0</v>
      </c>
      <c r="Q3959" s="122">
        <v>0</v>
      </c>
      <c r="R3959" s="122">
        <v>0</v>
      </c>
      <c r="S3959" s="122">
        <v>0</v>
      </c>
      <c r="T3959" s="122">
        <v>0</v>
      </c>
      <c r="U3959" s="122">
        <v>0</v>
      </c>
      <c r="V3959" s="122">
        <v>0</v>
      </c>
      <c r="W3959" s="122">
        <v>0</v>
      </c>
      <c r="X3959" s="122">
        <v>0</v>
      </c>
      <c r="Y3959" s="122">
        <v>0</v>
      </c>
      <c r="Z3959" s="122">
        <v>0</v>
      </c>
      <c r="AA3959" s="122">
        <v>0</v>
      </c>
      <c r="AB3959" s="122">
        <v>0</v>
      </c>
      <c r="AC3959" s="122">
        <v>0</v>
      </c>
      <c r="AD3959" s="122">
        <v>0</v>
      </c>
      <c r="AE3959" s="122">
        <v>0</v>
      </c>
      <c r="AF3959" s="122">
        <v>0</v>
      </c>
      <c r="AG3959" s="122">
        <v>0</v>
      </c>
      <c r="AH3959" s="122">
        <v>0</v>
      </c>
      <c r="AI3959" s="122">
        <v>0</v>
      </c>
      <c r="AJ3959" s="122">
        <v>0</v>
      </c>
      <c r="AK3959" s="122">
        <v>0</v>
      </c>
      <c r="AL3959" s="122">
        <v>0</v>
      </c>
    </row>
    <row r="3960" spans="1:38" hidden="1" x14ac:dyDescent="0.25">
      <c r="A3960" s="122" t="s">
        <v>2023</v>
      </c>
      <c r="B3960" s="122">
        <v>1</v>
      </c>
      <c r="C3960" s="122" t="s">
        <v>2215</v>
      </c>
      <c r="D3960" s="122" t="s">
        <v>2117</v>
      </c>
      <c r="E3960" s="122">
        <v>72</v>
      </c>
      <c r="F3960" s="122">
        <v>0</v>
      </c>
      <c r="G3960" s="122">
        <v>0</v>
      </c>
      <c r="H3960" s="122">
        <v>0</v>
      </c>
      <c r="I3960" s="122">
        <v>0</v>
      </c>
      <c r="J3960" s="122">
        <v>0</v>
      </c>
      <c r="K3960" s="122">
        <v>0</v>
      </c>
      <c r="L3960" s="122">
        <v>0</v>
      </c>
      <c r="M3960" s="122">
        <v>0</v>
      </c>
      <c r="N3960" s="122">
        <v>0</v>
      </c>
      <c r="O3960" s="122">
        <v>0</v>
      </c>
      <c r="P3960" s="122">
        <v>0</v>
      </c>
      <c r="Q3960" s="122">
        <v>0</v>
      </c>
      <c r="R3960" s="122">
        <v>0</v>
      </c>
      <c r="S3960" s="122">
        <v>0</v>
      </c>
      <c r="T3960" s="122">
        <v>0</v>
      </c>
      <c r="U3960" s="122">
        <v>0</v>
      </c>
      <c r="V3960" s="122">
        <v>0</v>
      </c>
      <c r="W3960" s="122">
        <v>0</v>
      </c>
      <c r="X3960" s="122">
        <v>0</v>
      </c>
      <c r="Y3960" s="122">
        <v>0</v>
      </c>
      <c r="Z3960" s="122">
        <v>0</v>
      </c>
      <c r="AA3960" s="122">
        <v>0</v>
      </c>
      <c r="AB3960" s="122">
        <v>0</v>
      </c>
      <c r="AC3960" s="122">
        <v>0</v>
      </c>
      <c r="AD3960" s="122">
        <v>0</v>
      </c>
      <c r="AE3960" s="122">
        <v>0</v>
      </c>
      <c r="AF3960" s="122">
        <v>0</v>
      </c>
      <c r="AG3960" s="122">
        <v>0</v>
      </c>
      <c r="AH3960" s="122">
        <v>0</v>
      </c>
      <c r="AI3960" s="122">
        <v>0</v>
      </c>
      <c r="AJ3960" s="122">
        <v>0</v>
      </c>
      <c r="AK3960" s="122">
        <v>0</v>
      </c>
      <c r="AL3960" s="122">
        <v>0</v>
      </c>
    </row>
    <row r="3961" spans="1:38" hidden="1" x14ac:dyDescent="0.25">
      <c r="A3961" s="122" t="s">
        <v>2023</v>
      </c>
      <c r="B3961" s="122">
        <v>1</v>
      </c>
      <c r="C3961" s="122" t="s">
        <v>2215</v>
      </c>
      <c r="D3961" s="122" t="s">
        <v>2118</v>
      </c>
      <c r="E3961" s="122">
        <v>72</v>
      </c>
      <c r="F3961" s="122">
        <v>0</v>
      </c>
      <c r="G3961" s="122">
        <v>0</v>
      </c>
      <c r="H3961" s="122">
        <v>0</v>
      </c>
      <c r="I3961" s="122">
        <v>0</v>
      </c>
      <c r="J3961" s="122">
        <v>0</v>
      </c>
      <c r="K3961" s="122">
        <v>0</v>
      </c>
      <c r="L3961" s="122">
        <v>0</v>
      </c>
      <c r="M3961" s="122">
        <v>0</v>
      </c>
      <c r="N3961" s="122">
        <v>0</v>
      </c>
      <c r="O3961" s="122">
        <v>0</v>
      </c>
      <c r="P3961" s="122">
        <v>0</v>
      </c>
      <c r="Q3961" s="122">
        <v>0</v>
      </c>
      <c r="R3961" s="122">
        <v>0</v>
      </c>
      <c r="S3961" s="122">
        <v>0</v>
      </c>
      <c r="T3961" s="122">
        <v>0</v>
      </c>
      <c r="U3961" s="122">
        <v>0</v>
      </c>
      <c r="V3961" s="122">
        <v>0</v>
      </c>
      <c r="W3961" s="122">
        <v>0</v>
      </c>
      <c r="X3961" s="122">
        <v>0</v>
      </c>
      <c r="Y3961" s="122">
        <v>0</v>
      </c>
      <c r="Z3961" s="122">
        <v>0</v>
      </c>
      <c r="AA3961" s="122">
        <v>0</v>
      </c>
      <c r="AB3961" s="122">
        <v>0</v>
      </c>
      <c r="AC3961" s="122">
        <v>0</v>
      </c>
      <c r="AD3961" s="122">
        <v>0</v>
      </c>
      <c r="AE3961" s="122">
        <v>0</v>
      </c>
      <c r="AF3961" s="122">
        <v>0</v>
      </c>
      <c r="AG3961" s="122">
        <v>0</v>
      </c>
      <c r="AH3961" s="122">
        <v>0</v>
      </c>
      <c r="AI3961" s="122">
        <v>0</v>
      </c>
      <c r="AJ3961" s="122">
        <v>0</v>
      </c>
      <c r="AK3961" s="122">
        <v>0</v>
      </c>
      <c r="AL3961" s="122">
        <v>0</v>
      </c>
    </row>
    <row r="3962" spans="1:38" hidden="1" x14ac:dyDescent="0.25">
      <c r="A3962" s="122" t="s">
        <v>2023</v>
      </c>
      <c r="B3962" s="122">
        <v>1</v>
      </c>
      <c r="C3962" s="122" t="s">
        <v>2215</v>
      </c>
      <c r="D3962" s="122" t="s">
        <v>2119</v>
      </c>
      <c r="E3962" s="122">
        <v>72</v>
      </c>
      <c r="F3962" s="122">
        <v>1.3714518499999999E-5</v>
      </c>
      <c r="G3962" s="122">
        <v>1.4346729E-5</v>
      </c>
      <c r="H3962" s="122">
        <v>1.3691013E-5</v>
      </c>
      <c r="I3962" s="122">
        <v>1.34582635E-5</v>
      </c>
      <c r="J3962" s="122">
        <v>1.3316170500000001E-5</v>
      </c>
      <c r="K3962" s="122">
        <v>1.2806018999999999E-5</v>
      </c>
      <c r="L3962" s="122">
        <v>1.2143095E-5</v>
      </c>
      <c r="M3962" s="122">
        <v>1.2939738E-5</v>
      </c>
      <c r="N3962" s="122">
        <v>1.18907885E-5</v>
      </c>
      <c r="O3962" s="122">
        <v>1.1123640000000001E-5</v>
      </c>
      <c r="P3962" s="122">
        <v>1.2183215999999999E-5</v>
      </c>
      <c r="Q3962" s="122">
        <v>1.32330665E-5</v>
      </c>
      <c r="R3962" s="122">
        <v>1.2887294499999999E-5</v>
      </c>
      <c r="S3962" s="122">
        <v>1.3317256999999999E-5</v>
      </c>
      <c r="T3962" s="122">
        <v>1.47789175E-5</v>
      </c>
      <c r="U3962" s="122">
        <v>1.5635609499999999E-5</v>
      </c>
      <c r="V3962" s="122">
        <v>1.5721548999999999E-5</v>
      </c>
      <c r="W3962" s="122">
        <v>1.92097705E-5</v>
      </c>
      <c r="X3962" s="122">
        <v>1.9690507E-5</v>
      </c>
      <c r="Y3962" s="122">
        <v>1.95025955E-5</v>
      </c>
      <c r="Z3962" s="122">
        <v>1.9132178500000001E-5</v>
      </c>
      <c r="AA3962" s="122">
        <v>1.9794440000000001E-5</v>
      </c>
      <c r="AB3962" s="122">
        <v>2.1345829499999999E-5</v>
      </c>
      <c r="AC3962" s="122">
        <v>2.2773941000000001E-5</v>
      </c>
      <c r="AD3962" s="122">
        <v>2.2065781500000001E-5</v>
      </c>
      <c r="AE3962" s="122">
        <v>1.9943873500000001E-5</v>
      </c>
      <c r="AF3962" s="122">
        <v>1.5972026999999999E-5</v>
      </c>
      <c r="AG3962" s="122">
        <v>1.3105522E-5</v>
      </c>
      <c r="AH3962" s="122">
        <v>1.99565935E-5</v>
      </c>
      <c r="AI3962" s="122">
        <v>1.9168987E-5</v>
      </c>
      <c r="AJ3962" s="122">
        <v>1.22671415E-5</v>
      </c>
      <c r="AK3962" s="122">
        <v>7.6892930000000002E-6</v>
      </c>
      <c r="AL3962" s="122">
        <v>0</v>
      </c>
    </row>
    <row r="3963" spans="1:38" hidden="1" x14ac:dyDescent="0.25">
      <c r="A3963" s="122" t="s">
        <v>2023</v>
      </c>
      <c r="B3963" s="122">
        <v>1</v>
      </c>
      <c r="C3963" s="122" t="s">
        <v>2215</v>
      </c>
      <c r="D3963" s="122" t="s">
        <v>2120</v>
      </c>
      <c r="E3963" s="122">
        <v>72</v>
      </c>
      <c r="F3963" s="122">
        <v>3.2576449999999999E-5</v>
      </c>
      <c r="G3963" s="122">
        <v>3.2555780000000003E-5</v>
      </c>
      <c r="H3963" s="122">
        <v>4.1384626000000001E-5</v>
      </c>
      <c r="I3963" s="122">
        <v>4.2485356500000003E-5</v>
      </c>
      <c r="J3963" s="122">
        <v>4.3685515000000001E-5</v>
      </c>
      <c r="K3963" s="122">
        <v>5.02053895E-5</v>
      </c>
      <c r="L3963" s="122">
        <v>5.0963157000000003E-5</v>
      </c>
      <c r="M3963" s="122">
        <v>6.1723720499999999E-5</v>
      </c>
      <c r="N3963" s="122">
        <v>6.2651909500000005E-5</v>
      </c>
      <c r="O3963" s="122">
        <v>7.8418826499999998E-5</v>
      </c>
      <c r="P3963" s="122">
        <v>8.9977861499999996E-5</v>
      </c>
      <c r="Q3963" s="122">
        <v>9.5755550500000003E-5</v>
      </c>
      <c r="R3963" s="122">
        <v>1.00496904E-4</v>
      </c>
      <c r="S3963" s="122">
        <v>1.01511112E-4</v>
      </c>
      <c r="T3963" s="122">
        <v>1.0128676300000001E-4</v>
      </c>
      <c r="U3963" s="122">
        <v>9.7915857000000005E-5</v>
      </c>
      <c r="V3963" s="122">
        <v>1.01481114E-4</v>
      </c>
      <c r="W3963" s="122">
        <v>9.7570509000000002E-5</v>
      </c>
      <c r="X3963" s="122">
        <v>9.3427843500000003E-5</v>
      </c>
      <c r="Y3963" s="122">
        <v>9.0671737499999994E-5</v>
      </c>
      <c r="Z3963" s="122">
        <v>9.5588706500000003E-5</v>
      </c>
      <c r="AA3963" s="122">
        <v>7.6898972E-5</v>
      </c>
      <c r="AB3963" s="122">
        <v>9.1949355499999999E-5</v>
      </c>
      <c r="AC3963" s="122">
        <v>9.30961165E-5</v>
      </c>
      <c r="AD3963" s="122">
        <v>6.50177235E-5</v>
      </c>
      <c r="AE3963" s="122">
        <v>7.6244077499999999E-5</v>
      </c>
      <c r="AF3963" s="122">
        <v>9.5628482999999994E-5</v>
      </c>
      <c r="AG3963" s="122">
        <v>9.6364626500000005E-5</v>
      </c>
      <c r="AH3963" s="122">
        <v>9.4293492499999997E-5</v>
      </c>
      <c r="AI3963" s="122">
        <v>1.01080593E-4</v>
      </c>
      <c r="AJ3963" s="122">
        <v>1.20407997E-4</v>
      </c>
      <c r="AK3963" s="122">
        <v>1.200536125E-4</v>
      </c>
      <c r="AL3963" s="122">
        <v>0</v>
      </c>
    </row>
    <row r="3964" spans="1:38" hidden="1" x14ac:dyDescent="0.25">
      <c r="A3964" s="122" t="s">
        <v>2023</v>
      </c>
      <c r="B3964" s="122">
        <v>1</v>
      </c>
      <c r="C3964" s="122" t="s">
        <v>2215</v>
      </c>
      <c r="D3964" s="122" t="s">
        <v>2121</v>
      </c>
      <c r="E3964" s="122">
        <v>72</v>
      </c>
      <c r="F3964" s="122">
        <v>4.5616125594999998E-3</v>
      </c>
      <c r="G3964" s="122">
        <v>4.5833450505E-3</v>
      </c>
      <c r="H3964" s="122">
        <v>4.5621244070000004E-3</v>
      </c>
      <c r="I3964" s="122">
        <v>4.3888453854999997E-3</v>
      </c>
      <c r="J3964" s="122">
        <v>4.398882923E-3</v>
      </c>
      <c r="K3964" s="122">
        <v>4.4522946534999996E-3</v>
      </c>
      <c r="L3964" s="122">
        <v>4.5396036205E-3</v>
      </c>
      <c r="M3964" s="122">
        <v>4.6776237560000001E-3</v>
      </c>
      <c r="N3964" s="122">
        <v>4.6499935044999998E-3</v>
      </c>
      <c r="O3964" s="122">
        <v>4.4382299110000004E-3</v>
      </c>
      <c r="P3964" s="122">
        <v>4.5143672995000004E-3</v>
      </c>
      <c r="Q3964" s="122">
        <v>4.5067261040000004E-3</v>
      </c>
      <c r="R3964" s="122">
        <v>4.4908508815E-3</v>
      </c>
      <c r="S3964" s="122">
        <v>4.5497367965E-3</v>
      </c>
      <c r="T3964" s="122">
        <v>4.6328370070000003E-3</v>
      </c>
      <c r="U3964" s="122">
        <v>4.6916978265000003E-3</v>
      </c>
      <c r="V3964" s="122">
        <v>4.6145046515E-3</v>
      </c>
      <c r="W3964" s="122">
        <v>4.6105935694999997E-3</v>
      </c>
      <c r="X3964" s="122">
        <v>4.7747416714999996E-3</v>
      </c>
      <c r="Y3964" s="122">
        <v>4.8037070194999996E-3</v>
      </c>
      <c r="Z3964" s="122">
        <v>5.2165259805000003E-3</v>
      </c>
      <c r="AA3964" s="122">
        <v>5.9905432539999999E-3</v>
      </c>
      <c r="AB3964" s="122">
        <v>6.7210954130000004E-3</v>
      </c>
      <c r="AC3964" s="122">
        <v>7.7888542155000002E-3</v>
      </c>
      <c r="AD3964" s="122">
        <v>9.0341562074999996E-3</v>
      </c>
      <c r="AE3964" s="122">
        <v>9.8873194939999992E-3</v>
      </c>
      <c r="AF3964" s="122">
        <v>7.3991291300000003E-3</v>
      </c>
      <c r="AG3964" s="122">
        <v>8.0663459975000001E-3</v>
      </c>
      <c r="AH3964" s="122">
        <v>1.4112376276499999E-2</v>
      </c>
      <c r="AI3964" s="122">
        <v>1.5354654406499999E-2</v>
      </c>
      <c r="AJ3964" s="122">
        <v>1.4089356256500001E-2</v>
      </c>
      <c r="AK3964" s="122">
        <v>7.2498905110000003E-3</v>
      </c>
      <c r="AL3964" s="122">
        <v>0</v>
      </c>
    </row>
    <row r="3965" spans="1:38" hidden="1" x14ac:dyDescent="0.25">
      <c r="A3965" s="122" t="s">
        <v>2023</v>
      </c>
      <c r="B3965" s="122">
        <v>1</v>
      </c>
      <c r="C3965" s="122" t="s">
        <v>2215</v>
      </c>
      <c r="D3965" s="122" t="s">
        <v>2139</v>
      </c>
      <c r="E3965" s="122">
        <v>72</v>
      </c>
      <c r="F3965" s="122">
        <v>0</v>
      </c>
      <c r="G3965" s="122">
        <v>0</v>
      </c>
      <c r="H3965" s="122">
        <v>0</v>
      </c>
      <c r="I3965" s="122">
        <v>0</v>
      </c>
      <c r="J3965" s="122">
        <v>0</v>
      </c>
      <c r="K3965" s="122">
        <v>0</v>
      </c>
      <c r="L3965" s="122">
        <v>0</v>
      </c>
      <c r="M3965" s="122">
        <v>0</v>
      </c>
      <c r="N3965" s="122">
        <v>0</v>
      </c>
      <c r="O3965" s="122">
        <v>0</v>
      </c>
      <c r="P3965" s="122">
        <v>0</v>
      </c>
      <c r="Q3965" s="122">
        <v>0</v>
      </c>
      <c r="R3965" s="122">
        <v>0</v>
      </c>
      <c r="S3965" s="122">
        <v>0</v>
      </c>
      <c r="T3965" s="122">
        <v>0</v>
      </c>
      <c r="U3965" s="122">
        <v>0</v>
      </c>
      <c r="V3965" s="122">
        <v>0</v>
      </c>
      <c r="W3965" s="122">
        <v>0</v>
      </c>
      <c r="X3965" s="122">
        <v>0</v>
      </c>
      <c r="Y3965" s="122">
        <v>0</v>
      </c>
      <c r="Z3965" s="122">
        <v>0</v>
      </c>
      <c r="AA3965" s="122">
        <v>0</v>
      </c>
      <c r="AB3965" s="122">
        <v>0</v>
      </c>
      <c r="AC3965" s="122">
        <v>0</v>
      </c>
      <c r="AD3965" s="122">
        <v>0</v>
      </c>
      <c r="AE3965" s="122">
        <v>0</v>
      </c>
      <c r="AF3965" s="122">
        <v>0</v>
      </c>
      <c r="AG3965" s="122">
        <v>0</v>
      </c>
      <c r="AH3965" s="122">
        <v>0</v>
      </c>
      <c r="AI3965" s="122">
        <v>0</v>
      </c>
      <c r="AJ3965" s="122">
        <v>0</v>
      </c>
      <c r="AK3965" s="122">
        <v>0</v>
      </c>
      <c r="AL3965" s="122">
        <v>0</v>
      </c>
    </row>
    <row r="3966" spans="1:38" hidden="1" x14ac:dyDescent="0.25">
      <c r="A3966" s="122" t="s">
        <v>2023</v>
      </c>
      <c r="B3966" s="122">
        <v>1</v>
      </c>
      <c r="C3966" s="122" t="s">
        <v>2215</v>
      </c>
      <c r="D3966" s="122" t="s">
        <v>2122</v>
      </c>
      <c r="E3966" s="122">
        <v>72</v>
      </c>
      <c r="F3966" s="122">
        <v>9.1766425999999994E-5</v>
      </c>
      <c r="G3966" s="122">
        <v>9.3131122999999996E-5</v>
      </c>
      <c r="H3966" s="122">
        <v>9.5144009999999996E-5</v>
      </c>
      <c r="I3966" s="122">
        <v>9.8237805499999995E-5</v>
      </c>
      <c r="J3966" s="122">
        <v>1.014805045E-4</v>
      </c>
      <c r="K3966" s="122">
        <v>9.8891348500000002E-5</v>
      </c>
      <c r="L3966" s="122">
        <v>1.01682567E-4</v>
      </c>
      <c r="M3966" s="122">
        <v>1.1030688599999999E-4</v>
      </c>
      <c r="N3966" s="122">
        <v>1.130138345E-4</v>
      </c>
      <c r="O3966" s="122">
        <v>1.0541782149999999E-4</v>
      </c>
      <c r="P3966" s="122">
        <v>1.0312644599999999E-4</v>
      </c>
      <c r="Q3966" s="122">
        <v>1.04386468E-4</v>
      </c>
      <c r="R3966" s="122">
        <v>1.06043566E-4</v>
      </c>
      <c r="S3966" s="122">
        <v>1.098442755E-4</v>
      </c>
      <c r="T3966" s="122">
        <v>1.132787285E-4</v>
      </c>
      <c r="U3966" s="122">
        <v>1.179119885E-4</v>
      </c>
      <c r="V3966" s="122">
        <v>1.268527175E-4</v>
      </c>
      <c r="W3966" s="122">
        <v>1.2807269799999999E-4</v>
      </c>
      <c r="X3966" s="122">
        <v>1.3707307849999999E-4</v>
      </c>
      <c r="Y3966" s="122">
        <v>1.3389702700000001E-4</v>
      </c>
      <c r="Z3966" s="122">
        <v>1.6746060200000001E-4</v>
      </c>
      <c r="AA3966" s="122">
        <v>1.7698401299999999E-4</v>
      </c>
      <c r="AB3966" s="122">
        <v>1.97407828E-4</v>
      </c>
      <c r="AC3966" s="122">
        <v>2.181214735E-4</v>
      </c>
      <c r="AD3966" s="122">
        <v>2.4790824199999998E-4</v>
      </c>
      <c r="AE3966" s="122">
        <v>2.12143789E-4</v>
      </c>
      <c r="AF3966" s="122">
        <v>1.7872426799999999E-4</v>
      </c>
      <c r="AG3966" s="122">
        <v>1.7792966550000001E-4</v>
      </c>
      <c r="AH3966" s="122">
        <v>2.7040324400000001E-4</v>
      </c>
      <c r="AI3966" s="122">
        <v>2.4193373750000001E-4</v>
      </c>
      <c r="AJ3966" s="122">
        <v>2.3180201900000001E-4</v>
      </c>
      <c r="AK3966" s="122">
        <v>2.3224441000000001E-4</v>
      </c>
      <c r="AL3966" s="122">
        <v>0</v>
      </c>
    </row>
    <row r="3967" spans="1:38" hidden="1" x14ac:dyDescent="0.25">
      <c r="A3967" s="122" t="s">
        <v>2023</v>
      </c>
      <c r="B3967" s="122">
        <v>1</v>
      </c>
      <c r="C3967" s="122" t="s">
        <v>2215</v>
      </c>
      <c r="D3967" s="122" t="s">
        <v>2123</v>
      </c>
      <c r="E3967" s="122">
        <v>72</v>
      </c>
      <c r="F3967" s="122">
        <v>3.0474708500000001E-5</v>
      </c>
      <c r="G3967" s="122">
        <v>3.0439463499999999E-5</v>
      </c>
      <c r="H3967" s="122">
        <v>3.2071996000000003E-5</v>
      </c>
      <c r="I3967" s="122">
        <v>2.9501920000000001E-5</v>
      </c>
      <c r="J3967" s="122">
        <v>3.0202712499999999E-5</v>
      </c>
      <c r="K3967" s="122">
        <v>2.9662536499999999E-5</v>
      </c>
      <c r="L3967" s="122">
        <v>3.0215750500000001E-5</v>
      </c>
      <c r="M3967" s="122">
        <v>3.3104144499999999E-5</v>
      </c>
      <c r="N3967" s="122">
        <v>3.3615514999999998E-5</v>
      </c>
      <c r="O3967" s="122">
        <v>3.2621314500000002E-5</v>
      </c>
      <c r="P3967" s="122">
        <v>3.3283284500000001E-5</v>
      </c>
      <c r="Q3967" s="122">
        <v>3.3429378999999998E-5</v>
      </c>
      <c r="R3967" s="122">
        <v>3.2642859E-5</v>
      </c>
      <c r="S3967" s="122">
        <v>3.2880431500000001E-5</v>
      </c>
      <c r="T3967" s="122">
        <v>3.2796824000000003E-5</v>
      </c>
      <c r="U3967" s="122">
        <v>3.1715465000000002E-5</v>
      </c>
      <c r="V3967" s="122">
        <v>3.7523999999999999E-8</v>
      </c>
      <c r="W3967" s="122">
        <v>3.2008660999999997E-5</v>
      </c>
      <c r="X3967" s="122">
        <v>3.2807980499999998E-5</v>
      </c>
      <c r="Y3967" s="122">
        <v>3.2278537000000001E-5</v>
      </c>
      <c r="Z3967" s="122">
        <v>3.5369391000000003E-5</v>
      </c>
      <c r="AA3967" s="122">
        <v>1.141355E-7</v>
      </c>
      <c r="AB3967" s="122">
        <v>3.6808500000000002E-8</v>
      </c>
      <c r="AC3967" s="122">
        <v>3.498E-8</v>
      </c>
      <c r="AD3967" s="122">
        <v>4.7329E-8</v>
      </c>
      <c r="AE3967" s="122">
        <v>4.2771E-8</v>
      </c>
      <c r="AF3967" s="122">
        <v>1.9053499999999999E-8</v>
      </c>
      <c r="AG3967" s="122">
        <v>1.6456499999999999E-8</v>
      </c>
      <c r="AH3967" s="122">
        <v>1.9265500000000001E-8</v>
      </c>
      <c r="AI3967" s="122">
        <v>1.1236E-8</v>
      </c>
      <c r="AJ3967" s="122">
        <v>8.1884999999999992E-9</v>
      </c>
      <c r="AK3967" s="122">
        <v>1.00435E-8</v>
      </c>
      <c r="AL3967" s="122">
        <v>0</v>
      </c>
    </row>
    <row r="3968" spans="1:38" hidden="1" x14ac:dyDescent="0.25">
      <c r="A3968" s="122" t="s">
        <v>2023</v>
      </c>
      <c r="B3968" s="122">
        <v>1</v>
      </c>
      <c r="C3968" s="122" t="s">
        <v>2215</v>
      </c>
      <c r="D3968" s="122" t="s">
        <v>2140</v>
      </c>
      <c r="E3968" s="122">
        <v>72</v>
      </c>
      <c r="F3968" s="122">
        <v>0</v>
      </c>
      <c r="G3968" s="122">
        <v>0</v>
      </c>
      <c r="H3968" s="122">
        <v>0</v>
      </c>
      <c r="I3968" s="122">
        <v>0</v>
      </c>
      <c r="J3968" s="122">
        <v>0</v>
      </c>
      <c r="K3968" s="122">
        <v>0</v>
      </c>
      <c r="L3968" s="122">
        <v>0</v>
      </c>
      <c r="M3968" s="122">
        <v>0</v>
      </c>
      <c r="N3968" s="122">
        <v>0</v>
      </c>
      <c r="O3968" s="122">
        <v>0</v>
      </c>
      <c r="P3968" s="122">
        <v>0</v>
      </c>
      <c r="Q3968" s="122">
        <v>0</v>
      </c>
      <c r="R3968" s="122">
        <v>0</v>
      </c>
      <c r="S3968" s="122">
        <v>0</v>
      </c>
      <c r="T3968" s="122">
        <v>0</v>
      </c>
      <c r="U3968" s="122">
        <v>0</v>
      </c>
      <c r="V3968" s="122">
        <v>0</v>
      </c>
      <c r="W3968" s="122">
        <v>0</v>
      </c>
      <c r="X3968" s="122">
        <v>0</v>
      </c>
      <c r="Y3968" s="122">
        <v>0</v>
      </c>
      <c r="Z3968" s="122">
        <v>1.7128847399999999E-4</v>
      </c>
      <c r="AA3968" s="122">
        <v>2.2780719700000001E-4</v>
      </c>
      <c r="AB3968" s="122">
        <v>2.8209992000000001E-5</v>
      </c>
      <c r="AC3968" s="122">
        <v>4.4713450000000003E-7</v>
      </c>
      <c r="AD3968" s="122">
        <v>4.3860150000000001E-7</v>
      </c>
      <c r="AE3968" s="122">
        <v>0</v>
      </c>
      <c r="AF3968" s="122">
        <v>0</v>
      </c>
      <c r="AG3968" s="122">
        <v>0</v>
      </c>
      <c r="AH3968" s="122">
        <v>0</v>
      </c>
      <c r="AI3968" s="122">
        <v>0</v>
      </c>
      <c r="AJ3968" s="122">
        <v>6.3213629999999998E-6</v>
      </c>
      <c r="AK3968" s="122">
        <v>1.3235160000000001E-5</v>
      </c>
      <c r="AL3968" s="122">
        <v>0</v>
      </c>
    </row>
    <row r="3969" spans="1:38" hidden="1" x14ac:dyDescent="0.25">
      <c r="A3969" s="122" t="s">
        <v>2023</v>
      </c>
      <c r="B3969" s="122">
        <v>1</v>
      </c>
      <c r="C3969" s="122" t="s">
        <v>2215</v>
      </c>
      <c r="D3969" s="122" t="s">
        <v>2124</v>
      </c>
      <c r="E3969" s="122">
        <v>72</v>
      </c>
      <c r="F3969" s="122">
        <v>0</v>
      </c>
      <c r="G3969" s="122">
        <v>0</v>
      </c>
      <c r="H3969" s="122">
        <v>0</v>
      </c>
      <c r="I3969" s="122">
        <v>0</v>
      </c>
      <c r="J3969" s="122">
        <v>0</v>
      </c>
      <c r="K3969" s="122">
        <v>0</v>
      </c>
      <c r="L3969" s="122">
        <v>0</v>
      </c>
      <c r="M3969" s="122">
        <v>0</v>
      </c>
      <c r="N3969" s="122">
        <v>0</v>
      </c>
      <c r="O3969" s="122">
        <v>0</v>
      </c>
      <c r="P3969" s="122">
        <v>0</v>
      </c>
      <c r="Q3969" s="122">
        <v>0</v>
      </c>
      <c r="R3969" s="122">
        <v>0</v>
      </c>
      <c r="S3969" s="122">
        <v>0</v>
      </c>
      <c r="T3969" s="122">
        <v>0</v>
      </c>
      <c r="U3969" s="122">
        <v>0</v>
      </c>
      <c r="V3969" s="122">
        <v>0</v>
      </c>
      <c r="W3969" s="122">
        <v>0</v>
      </c>
      <c r="X3969" s="122">
        <v>0</v>
      </c>
      <c r="Y3969" s="122">
        <v>0</v>
      </c>
      <c r="Z3969" s="122">
        <v>0</v>
      </c>
      <c r="AA3969" s="122">
        <v>0</v>
      </c>
      <c r="AB3969" s="122">
        <v>0</v>
      </c>
      <c r="AC3969" s="122">
        <v>0</v>
      </c>
      <c r="AD3969" s="122">
        <v>0</v>
      </c>
      <c r="AE3969" s="122">
        <v>0</v>
      </c>
      <c r="AF3969" s="122">
        <v>0</v>
      </c>
      <c r="AG3969" s="122">
        <v>0</v>
      </c>
      <c r="AH3969" s="122">
        <v>0</v>
      </c>
      <c r="AI3969" s="122">
        <v>0</v>
      </c>
      <c r="AJ3969" s="122">
        <v>0</v>
      </c>
      <c r="AK3969" s="122">
        <v>0</v>
      </c>
      <c r="AL3969" s="122">
        <v>0</v>
      </c>
    </row>
    <row r="3970" spans="1:38" hidden="1" x14ac:dyDescent="0.25">
      <c r="A3970" s="122" t="s">
        <v>2023</v>
      </c>
      <c r="B3970" s="122">
        <v>1</v>
      </c>
      <c r="C3970" s="122" t="s">
        <v>2215</v>
      </c>
      <c r="D3970" s="122" t="s">
        <v>2125</v>
      </c>
      <c r="E3970" s="122">
        <v>72</v>
      </c>
      <c r="F3970" s="122">
        <v>2.6373785799999999E-4</v>
      </c>
      <c r="G3970" s="122">
        <v>2.6633178399999998E-4</v>
      </c>
      <c r="H3970" s="122">
        <v>2.8450450349999998E-4</v>
      </c>
      <c r="I3970" s="122">
        <v>2.9939079900000002E-4</v>
      </c>
      <c r="J3970" s="122">
        <v>2.9848807649999998E-4</v>
      </c>
      <c r="K3970" s="122">
        <v>3.0928099650000002E-4</v>
      </c>
      <c r="L3970" s="122">
        <v>3.1503859850000001E-4</v>
      </c>
      <c r="M3970" s="122">
        <v>3.3305412000000001E-4</v>
      </c>
      <c r="N3970" s="122">
        <v>3.3821457099999998E-4</v>
      </c>
      <c r="O3970" s="122">
        <v>3.227546565E-4</v>
      </c>
      <c r="P3970" s="122">
        <v>3.30704577E-4</v>
      </c>
      <c r="Q3970" s="122">
        <v>3.3571191099999998E-4</v>
      </c>
      <c r="R3970" s="122">
        <v>3.3507265150000001E-4</v>
      </c>
      <c r="S3970" s="122">
        <v>3.407661765E-4</v>
      </c>
      <c r="T3970" s="122">
        <v>3.3699565049999998E-4</v>
      </c>
      <c r="U3970" s="122">
        <v>3.3292477350000001E-4</v>
      </c>
      <c r="V3970" s="122">
        <v>3.4960591399999999E-4</v>
      </c>
      <c r="W3970" s="122">
        <v>3.358432715E-4</v>
      </c>
      <c r="X3970" s="122">
        <v>3.2322492549999998E-4</v>
      </c>
      <c r="Y3970" s="122">
        <v>3.1387098199999998E-4</v>
      </c>
      <c r="Z3970" s="122">
        <v>3.3981381949999999E-4</v>
      </c>
      <c r="AA3970" s="122">
        <v>3.2082890149999997E-4</v>
      </c>
      <c r="AB3970" s="122">
        <v>3.1005095400000001E-4</v>
      </c>
      <c r="AC3970" s="122">
        <v>3.06306557E-4</v>
      </c>
      <c r="AD3970" s="122">
        <v>2.81940284E-4</v>
      </c>
      <c r="AE3970" s="122">
        <v>2.6612267250000001E-4</v>
      </c>
      <c r="AF3970" s="122">
        <v>2.7208827300000002E-4</v>
      </c>
      <c r="AG3970" s="122">
        <v>2.4402893350000001E-4</v>
      </c>
      <c r="AH3970" s="122">
        <v>2.5722855700000002E-4</v>
      </c>
      <c r="AI3970" s="122">
        <v>3.5010498850000002E-4</v>
      </c>
      <c r="AJ3970" s="122">
        <v>3.7377012449999998E-4</v>
      </c>
      <c r="AK3970" s="122">
        <v>3.8741184750000002E-4</v>
      </c>
      <c r="AL3970" s="122">
        <v>0</v>
      </c>
    </row>
    <row r="3971" spans="1:38" hidden="1" x14ac:dyDescent="0.25">
      <c r="A3971" s="122" t="s">
        <v>2023</v>
      </c>
      <c r="B3971" s="122">
        <v>1</v>
      </c>
      <c r="C3971" s="122" t="s">
        <v>2215</v>
      </c>
      <c r="D3971" s="122" t="s">
        <v>2126</v>
      </c>
      <c r="E3971" s="122">
        <v>72</v>
      </c>
      <c r="F3971" s="122">
        <v>1.7736609E-5</v>
      </c>
      <c r="G3971" s="122">
        <v>1.7823449500000002E-5</v>
      </c>
      <c r="H3971" s="122">
        <v>1.8012103000000001E-5</v>
      </c>
      <c r="I3971" s="122">
        <v>1.84651205E-5</v>
      </c>
      <c r="J3971" s="122">
        <v>1.8901018999999999E-5</v>
      </c>
      <c r="K3971" s="122">
        <v>1.8571411999999999E-5</v>
      </c>
      <c r="L3971" s="122">
        <v>1.8917131E-5</v>
      </c>
      <c r="M3971" s="122">
        <v>2.1009199999999999E-5</v>
      </c>
      <c r="N3971" s="122">
        <v>2.1334725999999999E-5</v>
      </c>
      <c r="O3971" s="122">
        <v>1.8363625500000001E-5</v>
      </c>
      <c r="P3971" s="122">
        <v>1.8449512E-5</v>
      </c>
      <c r="Q3971" s="122">
        <v>1.846785E-5</v>
      </c>
      <c r="R3971" s="122">
        <v>1.83297055E-5</v>
      </c>
      <c r="S3971" s="122">
        <v>1.8497053000000001E-5</v>
      </c>
      <c r="T3971" s="122">
        <v>1.8447126999999999E-5</v>
      </c>
      <c r="U3971" s="122">
        <v>1.7830922500000001E-5</v>
      </c>
      <c r="V3971" s="122">
        <v>1.9221748499999999E-5</v>
      </c>
      <c r="W3971" s="122">
        <v>1.8465067500000002E-5</v>
      </c>
      <c r="X3971" s="122">
        <v>1.7658062999999998E-5</v>
      </c>
      <c r="Y3971" s="122">
        <v>1.7147037000000002E-5</v>
      </c>
      <c r="Z3971" s="122">
        <v>2.2412057000000001E-5</v>
      </c>
      <c r="AA3971" s="122">
        <v>1.4967517999999999E-5</v>
      </c>
      <c r="AB3971" s="122">
        <v>1.45637905E-5</v>
      </c>
      <c r="AC3971" s="122">
        <v>1.6270443500000002E-5</v>
      </c>
      <c r="AD3971" s="122">
        <v>1.6203451499999999E-5</v>
      </c>
      <c r="AE3971" s="122">
        <v>1.76888295E-5</v>
      </c>
      <c r="AF3971" s="122">
        <v>1.6684665000000001E-5</v>
      </c>
      <c r="AG3971" s="122">
        <v>1.6466543500000001E-5</v>
      </c>
      <c r="AH3971" s="122">
        <v>5.4532495000000001E-6</v>
      </c>
      <c r="AI3971" s="122">
        <v>0</v>
      </c>
      <c r="AJ3971" s="122">
        <v>0</v>
      </c>
      <c r="AK3971" s="122">
        <v>0</v>
      </c>
      <c r="AL3971" s="122">
        <v>0</v>
      </c>
    </row>
    <row r="3972" spans="1:38" hidden="1" x14ac:dyDescent="0.25">
      <c r="A3972" s="122" t="s">
        <v>2023</v>
      </c>
      <c r="B3972" s="122">
        <v>1</v>
      </c>
      <c r="C3972" s="122" t="s">
        <v>2215</v>
      </c>
      <c r="D3972" s="122" t="s">
        <v>2127</v>
      </c>
      <c r="E3972" s="122">
        <v>72</v>
      </c>
      <c r="F3972" s="122">
        <v>1.9034870499999999E-5</v>
      </c>
      <c r="G3972" s="122">
        <v>8.7411045000000007E-6</v>
      </c>
      <c r="H3972" s="122">
        <v>1.0830125999999999E-5</v>
      </c>
      <c r="I3972" s="122">
        <v>1.10018195E-5</v>
      </c>
      <c r="J3972" s="122">
        <v>8.9721580000000004E-6</v>
      </c>
      <c r="K3972" s="122">
        <v>8.940676E-6</v>
      </c>
      <c r="L3972" s="122">
        <v>9.1189945000000002E-6</v>
      </c>
      <c r="M3972" s="122">
        <v>9.6919510000000007E-6</v>
      </c>
      <c r="N3972" s="122">
        <v>9.7731735000000007E-6</v>
      </c>
      <c r="O3972" s="122">
        <v>9.4203259999999997E-6</v>
      </c>
      <c r="P3972" s="122">
        <v>9.6203479999999997E-6</v>
      </c>
      <c r="Q3972" s="122">
        <v>1.20674905E-5</v>
      </c>
      <c r="R3972" s="122">
        <v>1.3793197E-5</v>
      </c>
      <c r="S3972" s="122">
        <v>1.43494055E-5</v>
      </c>
      <c r="T3972" s="122">
        <v>1.4949020999999999E-5</v>
      </c>
      <c r="U3972" s="122">
        <v>1.4578816000000001E-5</v>
      </c>
      <c r="V3972" s="122">
        <v>1.5845754499999999E-5</v>
      </c>
      <c r="W3972" s="122">
        <v>1.6154744500000001E-5</v>
      </c>
      <c r="X3972" s="122">
        <v>1.6003058499999999E-5</v>
      </c>
      <c r="Y3972" s="122">
        <v>1.4622912E-5</v>
      </c>
      <c r="Z3972" s="122">
        <v>5.9175560000000004E-6</v>
      </c>
      <c r="AA3972" s="122">
        <v>6.8503295000000002E-6</v>
      </c>
      <c r="AB3972" s="122">
        <v>1.10499965E-5</v>
      </c>
      <c r="AC3972" s="122">
        <v>1.9911039999999999E-5</v>
      </c>
      <c r="AD3972" s="122">
        <v>2.3580918999999998E-5</v>
      </c>
      <c r="AE3972" s="122">
        <v>2.15380075E-5</v>
      </c>
      <c r="AF3972" s="122">
        <v>9.6710955000000007E-6</v>
      </c>
      <c r="AG3972" s="122">
        <v>1.2923096000000001E-5</v>
      </c>
      <c r="AH3972" s="122">
        <v>4.7025230499999998E-5</v>
      </c>
      <c r="AI3972" s="122">
        <v>3.2076819000000003E-5</v>
      </c>
      <c r="AJ3972" s="122">
        <v>2.9816422000000002E-5</v>
      </c>
      <c r="AK3972" s="122">
        <v>2.5094758000000001E-5</v>
      </c>
      <c r="AL3972" s="122">
        <v>0</v>
      </c>
    </row>
    <row r="3973" spans="1:38" hidden="1" x14ac:dyDescent="0.25">
      <c r="A3973" s="122" t="s">
        <v>2023</v>
      </c>
      <c r="B3973" s="122">
        <v>1</v>
      </c>
      <c r="C3973" s="122" t="s">
        <v>2215</v>
      </c>
      <c r="D3973" s="122" t="s">
        <v>2128</v>
      </c>
      <c r="E3973" s="122">
        <v>72</v>
      </c>
      <c r="F3973" s="122">
        <v>1.259971915E-4</v>
      </c>
      <c r="G3973" s="122">
        <v>1.3168618499999999E-4</v>
      </c>
      <c r="H3973" s="122">
        <v>1.174268E-4</v>
      </c>
      <c r="I3973" s="122">
        <v>1.2428144900000001E-4</v>
      </c>
      <c r="J3973" s="122">
        <v>1.2892162549999999E-4</v>
      </c>
      <c r="K3973" s="122">
        <v>1.3296319350000001E-4</v>
      </c>
      <c r="L3973" s="122">
        <v>1.3802294450000001E-4</v>
      </c>
      <c r="M3973" s="122">
        <v>1.4269879000000001E-4</v>
      </c>
      <c r="N3973" s="122">
        <v>1.4512937000000001E-4</v>
      </c>
      <c r="O3973" s="122">
        <v>1.4124317150000001E-4</v>
      </c>
      <c r="P3973" s="122">
        <v>1.4613803950000001E-4</v>
      </c>
      <c r="Q3973" s="122">
        <v>1.5179035699999999E-4</v>
      </c>
      <c r="R3973" s="122">
        <v>1.5143623749999999E-4</v>
      </c>
      <c r="S3973" s="122">
        <v>1.5749183200000001E-4</v>
      </c>
      <c r="T3973" s="122">
        <v>1.6192650100000001E-4</v>
      </c>
      <c r="U3973" s="122">
        <v>1.6261112850000001E-4</v>
      </c>
      <c r="V3973" s="122">
        <v>1.739057995E-4</v>
      </c>
      <c r="W3973" s="122">
        <v>1.7585044899999999E-4</v>
      </c>
      <c r="X3973" s="122">
        <v>1.7621617550000001E-4</v>
      </c>
      <c r="Y3973" s="122">
        <v>1.7665506850000001E-4</v>
      </c>
      <c r="Z3973" s="122">
        <v>1.8549045999999999E-4</v>
      </c>
      <c r="AA3973" s="122">
        <v>1.9286996800000001E-4</v>
      </c>
      <c r="AB3973" s="122">
        <v>2.0311293350000001E-4</v>
      </c>
      <c r="AC3973" s="122">
        <v>2.2072348200000001E-4</v>
      </c>
      <c r="AD3973" s="122">
        <v>2.5068276549999999E-4</v>
      </c>
      <c r="AE3973" s="122">
        <v>2.6608445949999999E-4</v>
      </c>
      <c r="AF3973" s="122">
        <v>2.0016459649999999E-4</v>
      </c>
      <c r="AG3973" s="122">
        <v>2.0577557400000001E-4</v>
      </c>
      <c r="AH3973" s="122">
        <v>4.3989048650000003E-4</v>
      </c>
      <c r="AI3973" s="122">
        <v>3.0598805349999999E-4</v>
      </c>
      <c r="AJ3973" s="122">
        <v>2.4824055200000001E-4</v>
      </c>
      <c r="AK3973" s="122">
        <v>2.1377131299999999E-4</v>
      </c>
      <c r="AL3973" s="122">
        <v>0</v>
      </c>
    </row>
    <row r="3974" spans="1:38" hidden="1" x14ac:dyDescent="0.25">
      <c r="A3974" s="122" t="s">
        <v>2022</v>
      </c>
      <c r="B3974" s="122">
        <v>1</v>
      </c>
      <c r="C3974" s="122" t="s">
        <v>2216</v>
      </c>
      <c r="D3974" s="122" t="s">
        <v>2080</v>
      </c>
      <c r="E3974" s="122">
        <v>73</v>
      </c>
      <c r="F3974" s="122">
        <v>6.0863196600000004E-4</v>
      </c>
      <c r="G3974" s="122">
        <v>6.3771672300000002E-4</v>
      </c>
      <c r="H3974" s="122">
        <v>7.5677870550000005E-4</v>
      </c>
      <c r="I3974" s="122">
        <v>6.7710918499999998E-4</v>
      </c>
      <c r="J3974" s="122">
        <v>6.293755565E-4</v>
      </c>
      <c r="K3974" s="122">
        <v>6.6683415449999997E-4</v>
      </c>
      <c r="L3974" s="122">
        <v>6.9814888650000003E-4</v>
      </c>
      <c r="M3974" s="122">
        <v>6.1890569800000003E-4</v>
      </c>
      <c r="N3974" s="122">
        <v>6.4713948700000003E-4</v>
      </c>
      <c r="O3974" s="122">
        <v>5.916817445E-4</v>
      </c>
      <c r="P3974" s="122">
        <v>5.5519895599999999E-4</v>
      </c>
      <c r="Q3974" s="122">
        <v>4.9891144549999995E-4</v>
      </c>
      <c r="R3974" s="122">
        <v>4.7062807499999998E-4</v>
      </c>
      <c r="S3974" s="122">
        <v>3.9731338700000002E-4</v>
      </c>
      <c r="T3974" s="122">
        <v>3.3568535799999999E-4</v>
      </c>
      <c r="U3974" s="122">
        <v>3.2718460850000001E-4</v>
      </c>
      <c r="V3974" s="122">
        <v>2.7158927800000001E-4</v>
      </c>
      <c r="W3974" s="122">
        <v>2.298832335E-4</v>
      </c>
      <c r="X3974" s="122">
        <v>2.0588830499999999E-4</v>
      </c>
      <c r="Y3974" s="122">
        <v>2.3141739799999999E-4</v>
      </c>
      <c r="Z3974" s="122">
        <v>2.1288878350000001E-4</v>
      </c>
      <c r="AA3974" s="122">
        <v>2.7846313949999999E-4</v>
      </c>
      <c r="AB3974" s="122">
        <v>3.2670503800000001E-4</v>
      </c>
      <c r="AC3974" s="122">
        <v>2.326038295E-4</v>
      </c>
      <c r="AD3974" s="122">
        <v>1.5924064649999999E-4</v>
      </c>
      <c r="AE3974" s="122">
        <v>1.17630108E-4</v>
      </c>
      <c r="AF3974" s="122">
        <v>1.5235356149999999E-4</v>
      </c>
      <c r="AG3974" s="122">
        <v>8.6637483499999997E-5</v>
      </c>
      <c r="AH3974" s="122">
        <v>6.9442242999999995E-5</v>
      </c>
      <c r="AI3974" s="122">
        <v>5.5685191999999998E-5</v>
      </c>
      <c r="AJ3974" s="122">
        <v>5.8948110499999998E-5</v>
      </c>
      <c r="AK3974" s="122">
        <v>6.1085149999999999E-5</v>
      </c>
      <c r="AL3974" s="122">
        <v>0</v>
      </c>
    </row>
    <row r="3975" spans="1:38" hidden="1" x14ac:dyDescent="0.25">
      <c r="A3975" s="122" t="s">
        <v>2022</v>
      </c>
      <c r="B3975" s="122">
        <v>1</v>
      </c>
      <c r="C3975" s="122" t="s">
        <v>2216</v>
      </c>
      <c r="D3975" s="122" t="s">
        <v>2081</v>
      </c>
      <c r="E3975" s="122">
        <v>73</v>
      </c>
      <c r="F3975" s="122">
        <v>4.3287384300000001E-4</v>
      </c>
      <c r="G3975" s="122">
        <v>4.3127136150000002E-4</v>
      </c>
      <c r="H3975" s="122">
        <v>1.9416552650000001E-4</v>
      </c>
      <c r="I3975" s="122">
        <v>1.5338491500000001E-4</v>
      </c>
      <c r="J3975" s="122">
        <v>1.4415610450000001E-4</v>
      </c>
      <c r="K3975" s="122">
        <v>1.7327517900000001E-4</v>
      </c>
      <c r="L3975" s="122">
        <v>1.494549915E-4</v>
      </c>
      <c r="M3975" s="122">
        <v>1.3544309E-4</v>
      </c>
      <c r="N3975" s="122">
        <v>1.285583105E-4</v>
      </c>
      <c r="O3975" s="122">
        <v>1.10082219E-4</v>
      </c>
      <c r="P3975" s="122">
        <v>1.37564945E-4</v>
      </c>
      <c r="Q3975" s="122">
        <v>1.46911495E-4</v>
      </c>
      <c r="R3975" s="122">
        <v>1.5803410150000001E-4</v>
      </c>
      <c r="S3975" s="122">
        <v>1.7858978049999999E-4</v>
      </c>
      <c r="T3975" s="122">
        <v>1.7650876199999999E-4</v>
      </c>
      <c r="U3975" s="122">
        <v>1.8087471650000001E-4</v>
      </c>
      <c r="V3975" s="122">
        <v>1.7895725599999999E-4</v>
      </c>
      <c r="W3975" s="122">
        <v>1.76645078E-4</v>
      </c>
      <c r="X3975" s="122">
        <v>1.8491016299999999E-4</v>
      </c>
      <c r="Y3975" s="122">
        <v>1.6200149599999999E-4</v>
      </c>
      <c r="Z3975" s="122">
        <v>1.7813196650000001E-4</v>
      </c>
      <c r="AA3975" s="122">
        <v>1.8452845700000001E-4</v>
      </c>
      <c r="AB3975" s="122">
        <v>1.58525385E-4</v>
      </c>
      <c r="AC3975" s="122">
        <v>1.39066753E-4</v>
      </c>
      <c r="AD3975" s="122">
        <v>1.55668102E-4</v>
      </c>
      <c r="AE3975" s="122">
        <v>1.3608931899999999E-4</v>
      </c>
      <c r="AF3975" s="122">
        <v>1.3197238500000001E-4</v>
      </c>
      <c r="AG3975" s="122">
        <v>7.4679279000000004E-5</v>
      </c>
      <c r="AH3975" s="122">
        <v>9.3920928999999997E-5</v>
      </c>
      <c r="AI3975" s="122">
        <v>3.8426669500000002E-5</v>
      </c>
      <c r="AJ3975" s="122">
        <v>3.4916956500000002E-5</v>
      </c>
      <c r="AK3975" s="122">
        <v>2.0373915500000001E-5</v>
      </c>
      <c r="AL3975" s="122">
        <v>0</v>
      </c>
    </row>
    <row r="3976" spans="1:38" hidden="1" x14ac:dyDescent="0.25">
      <c r="A3976" s="122" t="s">
        <v>2022</v>
      </c>
      <c r="B3976" s="122">
        <v>1</v>
      </c>
      <c r="C3976" s="122" t="s">
        <v>2216</v>
      </c>
      <c r="D3976" s="122" t="s">
        <v>2082</v>
      </c>
      <c r="E3976" s="122">
        <v>73</v>
      </c>
      <c r="F3976" s="122">
        <v>2.2918790000000001E-5</v>
      </c>
      <c r="G3976" s="122">
        <v>2.2605401000000002E-5</v>
      </c>
      <c r="H3976" s="122">
        <v>2.5301696499999999E-5</v>
      </c>
      <c r="I3976" s="122">
        <v>2.8657682999999999E-5</v>
      </c>
      <c r="J3976" s="122">
        <v>3.2013166000000001E-5</v>
      </c>
      <c r="K3976" s="122">
        <v>3.6185113999999998E-5</v>
      </c>
      <c r="L3976" s="122">
        <v>4.6960755999999999E-5</v>
      </c>
      <c r="M3976" s="122">
        <v>4.7712799499999997E-5</v>
      </c>
      <c r="N3976" s="122">
        <v>4.06563795E-5</v>
      </c>
      <c r="O3976" s="122">
        <v>3.9806153500000001E-5</v>
      </c>
      <c r="P3976" s="122">
        <v>4.4252482499999999E-5</v>
      </c>
      <c r="Q3976" s="122">
        <v>4.8445630500000003E-5</v>
      </c>
      <c r="R3976" s="122">
        <v>4.9009842000000001E-5</v>
      </c>
      <c r="S3976" s="122">
        <v>5.33120375E-5</v>
      </c>
      <c r="T3976" s="122">
        <v>6.2551607000000005E-5</v>
      </c>
      <c r="U3976" s="122">
        <v>7.0392029500000004E-5</v>
      </c>
      <c r="V3976" s="122">
        <v>1.043570795E-4</v>
      </c>
      <c r="W3976" s="122">
        <v>1.8009548400000001E-4</v>
      </c>
      <c r="X3976" s="122">
        <v>2.9189047749999999E-4</v>
      </c>
      <c r="Y3976" s="122">
        <v>4.2391557100000002E-4</v>
      </c>
      <c r="Z3976" s="122">
        <v>4.8249382099999999E-4</v>
      </c>
      <c r="AA3976" s="122">
        <v>6.0494889000000003E-4</v>
      </c>
      <c r="AB3976" s="122">
        <v>5.2850251150000005E-4</v>
      </c>
      <c r="AC3976" s="122">
        <v>5.6997267949999997E-4</v>
      </c>
      <c r="AD3976" s="122">
        <v>4.5450221550000003E-4</v>
      </c>
      <c r="AE3976" s="122">
        <v>7.7463671099999997E-4</v>
      </c>
      <c r="AF3976" s="122">
        <v>1.947542505E-4</v>
      </c>
      <c r="AG3976" s="122">
        <v>1.08437682E-4</v>
      </c>
      <c r="AH3976" s="122">
        <v>8.3278264E-5</v>
      </c>
      <c r="AI3976" s="122">
        <v>1.1081791199999999E-4</v>
      </c>
      <c r="AJ3976" s="122">
        <v>9.2480494999999996E-5</v>
      </c>
      <c r="AK3976" s="122">
        <v>8.1816895000000006E-5</v>
      </c>
      <c r="AL3976" s="122">
        <v>0</v>
      </c>
    </row>
    <row r="3977" spans="1:38" hidden="1" x14ac:dyDescent="0.25">
      <c r="A3977" s="122" t="s">
        <v>2022</v>
      </c>
      <c r="B3977" s="122">
        <v>1</v>
      </c>
      <c r="C3977" s="122" t="s">
        <v>2216</v>
      </c>
      <c r="D3977" s="122" t="s">
        <v>2135</v>
      </c>
      <c r="E3977" s="122">
        <v>73</v>
      </c>
      <c r="F3977" s="122">
        <v>0</v>
      </c>
      <c r="G3977" s="122">
        <v>0</v>
      </c>
      <c r="H3977" s="122">
        <v>0</v>
      </c>
      <c r="I3977" s="122">
        <v>0</v>
      </c>
      <c r="J3977" s="122">
        <v>0</v>
      </c>
      <c r="K3977" s="122">
        <v>0</v>
      </c>
      <c r="L3977" s="122">
        <v>0</v>
      </c>
      <c r="M3977" s="122">
        <v>0</v>
      </c>
      <c r="N3977" s="122">
        <v>0</v>
      </c>
      <c r="O3977" s="122">
        <v>0</v>
      </c>
      <c r="P3977" s="122">
        <v>0</v>
      </c>
      <c r="Q3977" s="122">
        <v>0</v>
      </c>
      <c r="R3977" s="122">
        <v>0</v>
      </c>
      <c r="S3977" s="122">
        <v>0</v>
      </c>
      <c r="T3977" s="122">
        <v>0</v>
      </c>
      <c r="U3977" s="122">
        <v>0</v>
      </c>
      <c r="V3977" s="122">
        <v>0</v>
      </c>
      <c r="W3977" s="122">
        <v>0</v>
      </c>
      <c r="X3977" s="122">
        <v>0</v>
      </c>
      <c r="Y3977" s="122">
        <v>0</v>
      </c>
      <c r="Z3977" s="122">
        <v>0</v>
      </c>
      <c r="AA3977" s="122">
        <v>0</v>
      </c>
      <c r="AB3977" s="122">
        <v>0</v>
      </c>
      <c r="AC3977" s="122">
        <v>0</v>
      </c>
      <c r="AD3977" s="122">
        <v>0</v>
      </c>
      <c r="AE3977" s="122">
        <v>0</v>
      </c>
      <c r="AF3977" s="122">
        <v>0</v>
      </c>
      <c r="AG3977" s="122">
        <v>0</v>
      </c>
      <c r="AH3977" s="122">
        <v>0</v>
      </c>
      <c r="AI3977" s="122">
        <v>0</v>
      </c>
      <c r="AJ3977" s="122">
        <v>0</v>
      </c>
      <c r="AK3977" s="122">
        <v>0</v>
      </c>
      <c r="AL3977" s="122">
        <v>0</v>
      </c>
    </row>
    <row r="3978" spans="1:38" hidden="1" x14ac:dyDescent="0.25">
      <c r="A3978" s="122" t="s">
        <v>2022</v>
      </c>
      <c r="B3978" s="122">
        <v>1</v>
      </c>
      <c r="C3978" s="122" t="s">
        <v>2216</v>
      </c>
      <c r="D3978" s="122" t="s">
        <v>2083</v>
      </c>
      <c r="E3978" s="122">
        <v>73</v>
      </c>
      <c r="F3978" s="122">
        <v>5.1720580000000001E-6</v>
      </c>
      <c r="G3978" s="122">
        <v>5.2619725000000004E-6</v>
      </c>
      <c r="H3978" s="122">
        <v>5.3425589999999998E-6</v>
      </c>
      <c r="I3978" s="122">
        <v>5.4111410000000002E-6</v>
      </c>
      <c r="J3978" s="122">
        <v>5.4952255000000001E-6</v>
      </c>
      <c r="K3978" s="122">
        <v>5.5413355000000002E-6</v>
      </c>
      <c r="L3978" s="122">
        <v>5.5971710000000002E-6</v>
      </c>
      <c r="M3978" s="122">
        <v>5.6646930000000002E-6</v>
      </c>
      <c r="N3978" s="122">
        <v>5.7085505000000003E-6</v>
      </c>
      <c r="O3978" s="122">
        <v>5.7786430000000002E-6</v>
      </c>
      <c r="P3978" s="122">
        <v>5.8390895000000002E-6</v>
      </c>
      <c r="Q3978" s="122">
        <v>5.9755114999999996E-6</v>
      </c>
      <c r="R3978" s="122">
        <v>6.4672985E-6</v>
      </c>
      <c r="S3978" s="122">
        <v>6.3944765000000002E-6</v>
      </c>
      <c r="T3978" s="122">
        <v>6.4907774999999999E-6</v>
      </c>
      <c r="U3978" s="122">
        <v>6.3565814999999996E-6</v>
      </c>
      <c r="V3978" s="122">
        <v>6.4107210000000002E-6</v>
      </c>
      <c r="W3978" s="122">
        <v>6.2806060000000002E-6</v>
      </c>
      <c r="X3978" s="122">
        <v>6.4447734999999997E-6</v>
      </c>
      <c r="Y3978" s="122">
        <v>6.7491259999999998E-6</v>
      </c>
      <c r="Z3978" s="122">
        <v>6.7993965000000001E-6</v>
      </c>
      <c r="AA3978" s="122">
        <v>6.8554175E-6</v>
      </c>
      <c r="AB3978" s="122">
        <v>7.0001339999999998E-6</v>
      </c>
      <c r="AC3978" s="122">
        <v>6.8727219999999996E-6</v>
      </c>
      <c r="AD3978" s="122">
        <v>6.9804180000000002E-6</v>
      </c>
      <c r="AE3978" s="122">
        <v>6.9699769999999998E-6</v>
      </c>
      <c r="AF3978" s="122">
        <v>7.6487745000000006E-6</v>
      </c>
      <c r="AG3978" s="122">
        <v>9.2173095E-6</v>
      </c>
      <c r="AH3978" s="122">
        <v>4.6364664999999996E-6</v>
      </c>
      <c r="AI3978" s="122">
        <v>1.2097912500000001E-5</v>
      </c>
      <c r="AJ3978" s="122">
        <v>2.04968755E-5</v>
      </c>
      <c r="AK3978" s="122">
        <v>8.8444015000000003E-6</v>
      </c>
      <c r="AL3978" s="122">
        <v>0</v>
      </c>
    </row>
    <row r="3979" spans="1:38" x14ac:dyDescent="0.25">
      <c r="A3979" s="122" t="s">
        <v>2022</v>
      </c>
      <c r="B3979" s="122">
        <v>1</v>
      </c>
      <c r="C3979" s="122" t="s">
        <v>2216</v>
      </c>
      <c r="D3979" s="122" t="s">
        <v>2084</v>
      </c>
      <c r="E3979" s="122">
        <v>73</v>
      </c>
      <c r="F3979" s="122">
        <v>2.69030915E-5</v>
      </c>
      <c r="G3979" s="122">
        <v>2.4849659499999999E-5</v>
      </c>
      <c r="H3979" s="122">
        <v>2.58768525E-5</v>
      </c>
      <c r="I3979" s="122">
        <v>3.3844952000000001E-5</v>
      </c>
      <c r="J3979" s="122">
        <v>3.5544529500000002E-5</v>
      </c>
      <c r="K3979" s="122">
        <v>3.7954810500000003E-5</v>
      </c>
      <c r="L3979" s="122">
        <v>4.1236755999999998E-5</v>
      </c>
      <c r="M3979" s="122">
        <v>4.9376575500000001E-5</v>
      </c>
      <c r="N3979" s="122">
        <v>4.81128435E-5</v>
      </c>
      <c r="O3979" s="122">
        <v>6.4739818000000002E-5</v>
      </c>
      <c r="P3979" s="122">
        <v>7.01286725E-5</v>
      </c>
      <c r="Q3979" s="122">
        <v>7.5956579000000006E-5</v>
      </c>
      <c r="R3979" s="122">
        <v>7.5796757499999999E-5</v>
      </c>
      <c r="S3979" s="122">
        <v>7.5429732499999999E-5</v>
      </c>
      <c r="T3979" s="122">
        <v>8.0573806500000005E-5</v>
      </c>
      <c r="U3979" s="122">
        <v>7.9576796999999999E-5</v>
      </c>
      <c r="V3979" s="122">
        <v>9.4803723500000003E-5</v>
      </c>
      <c r="W3979" s="122">
        <v>9.4775898500000001E-5</v>
      </c>
      <c r="X3979" s="122">
        <v>9.2273105999999999E-5</v>
      </c>
      <c r="Y3979" s="122">
        <v>8.8931959499999994E-5</v>
      </c>
      <c r="Z3979" s="122">
        <v>9.7763269999999997E-5</v>
      </c>
      <c r="AA3979" s="122">
        <v>7.6813376999999996E-5</v>
      </c>
      <c r="AB3979" s="122">
        <v>7.3204553999999994E-5</v>
      </c>
      <c r="AC3979" s="122">
        <v>8.0131627499999995E-5</v>
      </c>
      <c r="AD3979" s="122">
        <v>7.5577735000000002E-5</v>
      </c>
      <c r="AE3979" s="122">
        <v>6.2502581999999998E-5</v>
      </c>
      <c r="AF3979" s="122">
        <v>4.4732371E-5</v>
      </c>
      <c r="AG3979" s="122">
        <v>3.9278459000000001E-5</v>
      </c>
      <c r="AH3979" s="122">
        <v>3.6581819000000001E-5</v>
      </c>
      <c r="AI3979" s="122">
        <v>5.272334E-5</v>
      </c>
      <c r="AJ3979" s="122">
        <v>5.9837106E-5</v>
      </c>
      <c r="AK3979" s="122">
        <v>3.4706307999999999E-5</v>
      </c>
      <c r="AL3979" s="122">
        <v>0</v>
      </c>
    </row>
    <row r="3980" spans="1:38" hidden="1" x14ac:dyDescent="0.25">
      <c r="A3980" s="122" t="s">
        <v>2022</v>
      </c>
      <c r="B3980" s="122">
        <v>1</v>
      </c>
      <c r="C3980" s="122" t="s">
        <v>2216</v>
      </c>
      <c r="D3980" s="122" t="s">
        <v>474</v>
      </c>
      <c r="E3980" s="122">
        <v>73</v>
      </c>
      <c r="F3980" s="122">
        <v>1.4606288550000001E-4</v>
      </c>
      <c r="G3980" s="122">
        <v>1.2377596149999999E-4</v>
      </c>
      <c r="H3980" s="122">
        <v>1.183997475E-4</v>
      </c>
      <c r="I3980" s="122">
        <v>1.6481359650000001E-4</v>
      </c>
      <c r="J3980" s="122">
        <v>1.6176053149999999E-4</v>
      </c>
      <c r="K3980" s="122">
        <v>2.0384292900000001E-4</v>
      </c>
      <c r="L3980" s="122">
        <v>1.8909249900000001E-4</v>
      </c>
      <c r="M3980" s="122">
        <v>2.3531456750000001E-4</v>
      </c>
      <c r="N3980" s="122">
        <v>2.282395445E-4</v>
      </c>
      <c r="O3980" s="122">
        <v>3.3907931900000002E-4</v>
      </c>
      <c r="P3980" s="122">
        <v>2.489628095E-4</v>
      </c>
      <c r="Q3980" s="122">
        <v>3.1103731050000002E-4</v>
      </c>
      <c r="R3980" s="122">
        <v>3.5351802949999998E-4</v>
      </c>
      <c r="S3980" s="122">
        <v>4.0646926950000002E-4</v>
      </c>
      <c r="T3980" s="122">
        <v>4.9656534750000005E-4</v>
      </c>
      <c r="U3980" s="122">
        <v>6.4566301300000004E-4</v>
      </c>
      <c r="V3980" s="122">
        <v>7.2115205249999998E-4</v>
      </c>
      <c r="W3980" s="122">
        <v>8.20019233E-4</v>
      </c>
      <c r="X3980" s="122">
        <v>8.8822877549999996E-4</v>
      </c>
      <c r="Y3980" s="122">
        <v>7.3666191950000001E-4</v>
      </c>
      <c r="Z3980" s="122">
        <v>8.5181144200000003E-4</v>
      </c>
      <c r="AA3980" s="122">
        <v>9.8164554199999996E-4</v>
      </c>
      <c r="AB3980" s="122">
        <v>7.5176400450000002E-4</v>
      </c>
      <c r="AC3980" s="122">
        <v>7.6003664199999999E-4</v>
      </c>
      <c r="AD3980" s="122">
        <v>7.1599989600000004E-4</v>
      </c>
      <c r="AE3980" s="122">
        <v>9.834902865E-4</v>
      </c>
      <c r="AF3980" s="122">
        <v>4.5341645750000001E-4</v>
      </c>
      <c r="AG3980" s="122">
        <v>3.3492467550000002E-4</v>
      </c>
      <c r="AH3980" s="122">
        <v>3.2404083400000002E-4</v>
      </c>
      <c r="AI3980" s="122">
        <v>4.3008864000000001E-4</v>
      </c>
      <c r="AJ3980" s="122">
        <v>3.2527647599999999E-4</v>
      </c>
      <c r="AK3980" s="122">
        <v>2.7040162750000002E-4</v>
      </c>
      <c r="AL3980" s="122">
        <v>0</v>
      </c>
    </row>
    <row r="3981" spans="1:38" hidden="1" x14ac:dyDescent="0.25">
      <c r="A3981" s="122" t="s">
        <v>2022</v>
      </c>
      <c r="B3981" s="122">
        <v>1</v>
      </c>
      <c r="C3981" s="122" t="s">
        <v>2216</v>
      </c>
      <c r="D3981" s="122" t="s">
        <v>2085</v>
      </c>
      <c r="E3981" s="122">
        <v>73</v>
      </c>
      <c r="F3981" s="122">
        <v>4.5076499999999997E-7</v>
      </c>
      <c r="G3981" s="122">
        <v>4.581055E-7</v>
      </c>
      <c r="H3981" s="122">
        <v>4.642005E-7</v>
      </c>
      <c r="I3981" s="122">
        <v>4.6936800000000002E-7</v>
      </c>
      <c r="J3981" s="122">
        <v>4.74509E-7</v>
      </c>
      <c r="K3981" s="122">
        <v>4.7967650000000003E-7</v>
      </c>
      <c r="L3981" s="122">
        <v>4.8484400000000005E-7</v>
      </c>
      <c r="M3981" s="122">
        <v>4.8998499999999998E-7</v>
      </c>
      <c r="N3981" s="122">
        <v>4.951525E-7</v>
      </c>
      <c r="O3981" s="122">
        <v>5.0032000000000002E-7</v>
      </c>
      <c r="P3981" s="122">
        <v>5.0546099999999995E-7</v>
      </c>
      <c r="Q3981" s="122">
        <v>5.1820749999999996E-7</v>
      </c>
      <c r="R3981" s="122">
        <v>8.8912800000000002E-7</v>
      </c>
      <c r="S3981" s="122">
        <v>5.2814500000000005E-7</v>
      </c>
      <c r="T3981" s="122">
        <v>5.2008900000000002E-7</v>
      </c>
      <c r="U3981" s="122">
        <v>5.3045049999999995E-7</v>
      </c>
      <c r="V3981" s="122">
        <v>5.3053000000000003E-7</v>
      </c>
      <c r="W3981" s="122">
        <v>5.276945E-7</v>
      </c>
      <c r="X3981" s="122">
        <v>5.4733100000000005E-7</v>
      </c>
      <c r="Y3981" s="122">
        <v>5.5236600000000001E-7</v>
      </c>
      <c r="Z3981" s="122">
        <v>5.7102199999999999E-7</v>
      </c>
      <c r="AA3981" s="122">
        <v>5.7751449999999995E-7</v>
      </c>
      <c r="AB3981" s="122">
        <v>5.9701850000000005E-7</v>
      </c>
      <c r="AC3981" s="122">
        <v>5.8586199999999998E-7</v>
      </c>
      <c r="AD3981" s="122">
        <v>5.9150650000000004E-7</v>
      </c>
      <c r="AE3981" s="122">
        <v>5.9595850000000001E-7</v>
      </c>
      <c r="AF3981" s="122">
        <v>6.5860450000000005E-7</v>
      </c>
      <c r="AG3981" s="122">
        <v>8.0371850000000001E-7</v>
      </c>
      <c r="AH3981" s="122">
        <v>4.0582099999999999E-7</v>
      </c>
      <c r="AI3981" s="122">
        <v>1.0907665E-6</v>
      </c>
      <c r="AJ3981" s="122">
        <v>1.8563779999999999E-6</v>
      </c>
      <c r="AK3981" s="122">
        <v>8.2160599999999995E-7</v>
      </c>
      <c r="AL3981" s="122">
        <v>0</v>
      </c>
    </row>
    <row r="3982" spans="1:38" hidden="1" x14ac:dyDescent="0.25">
      <c r="A3982" s="122" t="s">
        <v>2022</v>
      </c>
      <c r="B3982" s="122">
        <v>1</v>
      </c>
      <c r="C3982" s="122" t="s">
        <v>2216</v>
      </c>
      <c r="D3982" s="122" t="s">
        <v>2086</v>
      </c>
      <c r="E3982" s="122">
        <v>73</v>
      </c>
      <c r="F3982" s="122">
        <v>1.52375E-8</v>
      </c>
      <c r="G3982" s="122">
        <v>1.5475999999999999E-8</v>
      </c>
      <c r="H3982" s="122">
        <v>1.5688000000000001E-8</v>
      </c>
      <c r="I3982" s="122">
        <v>1.58735E-8</v>
      </c>
      <c r="J3982" s="122">
        <v>1.6032500000000001E-8</v>
      </c>
      <c r="K3982" s="122">
        <v>1.6218E-8</v>
      </c>
      <c r="L3982" s="122">
        <v>1.6403499999999999E-8</v>
      </c>
      <c r="M3982" s="122">
        <v>1.65625E-8</v>
      </c>
      <c r="N3982" s="122">
        <v>1.6747999999999999E-8</v>
      </c>
      <c r="O3982" s="122">
        <v>1.6907E-8</v>
      </c>
      <c r="P3982" s="122">
        <v>1.7092499999999999E-8</v>
      </c>
      <c r="Q3982" s="122">
        <v>1.75165E-8</v>
      </c>
      <c r="R3982" s="122">
        <v>1.78345E-8</v>
      </c>
      <c r="S3982" s="122">
        <v>1.8364499999999999E-8</v>
      </c>
      <c r="T3982" s="122">
        <v>1.8258500000000001E-8</v>
      </c>
      <c r="U3982" s="122">
        <v>1.8629500000000001E-8</v>
      </c>
      <c r="V3982" s="122">
        <v>1.8682499999999999E-8</v>
      </c>
      <c r="W3982" s="122">
        <v>1.8576500000000001E-8</v>
      </c>
      <c r="X3982" s="122">
        <v>1.9186000000000001E-8</v>
      </c>
      <c r="Y3982" s="122">
        <v>1.9344999999999999E-8</v>
      </c>
      <c r="Z3982" s="122">
        <v>1.97425E-8</v>
      </c>
      <c r="AA3982" s="122">
        <v>1.9954499999999998E-8</v>
      </c>
      <c r="AB3982" s="122">
        <v>1.4177500000000001E-8</v>
      </c>
      <c r="AC3982" s="122">
        <v>1.39125E-8</v>
      </c>
      <c r="AD3982" s="122">
        <v>5.1145000000000001E-9</v>
      </c>
      <c r="AE3982" s="122">
        <v>5.1145000000000001E-9</v>
      </c>
      <c r="AF3982" s="122">
        <v>5.6444999999999997E-9</v>
      </c>
      <c r="AG3982" s="122">
        <v>6.8105E-9</v>
      </c>
      <c r="AH3982" s="122">
        <v>3.4185000000000001E-9</v>
      </c>
      <c r="AI3982" s="122">
        <v>9.2219999999999998E-9</v>
      </c>
      <c r="AJ3982" s="122">
        <v>1.5688000000000001E-8</v>
      </c>
      <c r="AK3982" s="122">
        <v>6.9429999999999997E-9</v>
      </c>
      <c r="AL3982" s="122">
        <v>0</v>
      </c>
    </row>
    <row r="3983" spans="1:38" hidden="1" x14ac:dyDescent="0.25">
      <c r="A3983" s="122" t="s">
        <v>2022</v>
      </c>
      <c r="B3983" s="122">
        <v>1</v>
      </c>
      <c r="C3983" s="122" t="s">
        <v>2216</v>
      </c>
      <c r="D3983" s="122" t="s">
        <v>2087</v>
      </c>
      <c r="E3983" s="122">
        <v>73</v>
      </c>
      <c r="F3983" s="122">
        <v>1.8287649999999999E-7</v>
      </c>
      <c r="G3983" s="122">
        <v>1.8584449999999999E-7</v>
      </c>
      <c r="H3983" s="122">
        <v>1.8833550000000001E-7</v>
      </c>
      <c r="I3983" s="122">
        <v>1.9042899999999999E-7</v>
      </c>
      <c r="J3983" s="122">
        <v>1.925225E-7</v>
      </c>
      <c r="K3983" s="122">
        <v>1.9458950000000001E-7</v>
      </c>
      <c r="L3983" s="122">
        <v>1.9668299999999999E-7</v>
      </c>
      <c r="M3983" s="122">
        <v>1.9877649999999999E-7</v>
      </c>
      <c r="N3983" s="122">
        <v>2.0087E-7</v>
      </c>
      <c r="O3983" s="122">
        <v>2.029635E-7</v>
      </c>
      <c r="P3983" s="122">
        <v>2.0505700000000001E-7</v>
      </c>
      <c r="Q3983" s="122">
        <v>2.102245E-7</v>
      </c>
      <c r="R3983" s="122">
        <v>2.0243350000000001E-7</v>
      </c>
      <c r="S3983" s="122">
        <v>2.08502E-7</v>
      </c>
      <c r="T3983" s="122">
        <v>2.0895249999999999E-7</v>
      </c>
      <c r="U3983" s="122">
        <v>2.354525E-7</v>
      </c>
      <c r="V3983" s="122">
        <v>2.6452300000000002E-7</v>
      </c>
      <c r="W3983" s="122">
        <v>2.6680199999999998E-7</v>
      </c>
      <c r="X3983" s="122">
        <v>2.8461000000000001E-7</v>
      </c>
      <c r="Y3983" s="122">
        <v>2.9022800000000002E-7</v>
      </c>
      <c r="Z3983" s="122">
        <v>3.0803599999999999E-7</v>
      </c>
      <c r="AA3983" s="122">
        <v>3.1333600000000002E-7</v>
      </c>
      <c r="AB3983" s="122">
        <v>3.4004799999999998E-7</v>
      </c>
      <c r="AC3983" s="122">
        <v>3.4357250000000001E-7</v>
      </c>
      <c r="AD3983" s="122">
        <v>3.5213200000000002E-7</v>
      </c>
      <c r="AE3983" s="122">
        <v>3.5213200000000002E-7</v>
      </c>
      <c r="AF3983" s="122">
        <v>3.9000049999999999E-7</v>
      </c>
      <c r="AG3983" s="122">
        <v>4.8280350000000005E-7</v>
      </c>
      <c r="AH3983" s="122">
        <v>2.55566E-7</v>
      </c>
      <c r="AI3983" s="122">
        <v>7.0055400000000001E-7</v>
      </c>
      <c r="AJ3983" s="122">
        <v>1.2109970000000001E-6</v>
      </c>
      <c r="AK3983" s="122">
        <v>5.4695999999999997E-7</v>
      </c>
      <c r="AL3983" s="122">
        <v>0</v>
      </c>
    </row>
    <row r="3984" spans="1:38" hidden="1" x14ac:dyDescent="0.25">
      <c r="A3984" s="122" t="s">
        <v>2022</v>
      </c>
      <c r="B3984" s="122">
        <v>1</v>
      </c>
      <c r="C3984" s="122" t="s">
        <v>2216</v>
      </c>
      <c r="D3984" s="122" t="s">
        <v>2088</v>
      </c>
      <c r="E3984" s="122">
        <v>73</v>
      </c>
      <c r="F3984" s="122">
        <v>3.1449670000000001E-6</v>
      </c>
      <c r="G3984" s="122">
        <v>3.1960855000000001E-6</v>
      </c>
      <c r="H3984" s="122">
        <v>3.2386974999999998E-6</v>
      </c>
      <c r="I3984" s="122">
        <v>3.4258934999999998E-6</v>
      </c>
      <c r="J3984" s="122">
        <v>3.623027E-6</v>
      </c>
      <c r="K3984" s="122">
        <v>3.7212890000000002E-6</v>
      </c>
      <c r="L3984" s="122">
        <v>3.8143570000000001E-6</v>
      </c>
      <c r="M3984" s="122">
        <v>3.9603455000000003E-6</v>
      </c>
      <c r="N3984" s="122">
        <v>4.0059519999999998E-6</v>
      </c>
      <c r="O3984" s="122">
        <v>4.1097790000000001E-6</v>
      </c>
      <c r="P3984" s="122">
        <v>4.3625625000000003E-6</v>
      </c>
      <c r="Q3984" s="122">
        <v>4.4074005000000001E-6</v>
      </c>
      <c r="R3984" s="122">
        <v>4.3599390000000004E-6</v>
      </c>
      <c r="S3984" s="122">
        <v>4.2898994999999997E-6</v>
      </c>
      <c r="T3984" s="122">
        <v>4.4601885000000003E-6</v>
      </c>
      <c r="U3984" s="122">
        <v>4.7994415000000004E-6</v>
      </c>
      <c r="V3984" s="122">
        <v>4.8650025000000002E-6</v>
      </c>
      <c r="W3984" s="122">
        <v>4.6363869999999996E-6</v>
      </c>
      <c r="X3984" s="122">
        <v>4.9451649999999998E-6</v>
      </c>
      <c r="Y3984" s="122">
        <v>4.4731469999999998E-6</v>
      </c>
      <c r="Z3984" s="122">
        <v>7.3275679999999999E-6</v>
      </c>
      <c r="AA3984" s="122">
        <v>8.3159120000000006E-6</v>
      </c>
      <c r="AB3984" s="122">
        <v>5.4598215000000003E-6</v>
      </c>
      <c r="AC3984" s="122">
        <v>5.2838615E-6</v>
      </c>
      <c r="AD3984" s="122">
        <v>5.3353774999999999E-6</v>
      </c>
      <c r="AE3984" s="122">
        <v>5.3991365000000004E-6</v>
      </c>
      <c r="AF3984" s="122">
        <v>5.9428899999999996E-6</v>
      </c>
      <c r="AG3984" s="122">
        <v>7.571527E-6</v>
      </c>
      <c r="AH3984" s="122">
        <v>3.8729485E-6</v>
      </c>
      <c r="AI3984" s="122">
        <v>1.03155225E-5</v>
      </c>
      <c r="AJ3984" s="122">
        <v>1.7735549000000001E-5</v>
      </c>
      <c r="AK3984" s="122">
        <v>7.9739559999999999E-6</v>
      </c>
      <c r="AL3984" s="122">
        <v>0</v>
      </c>
    </row>
    <row r="3985" spans="1:38" hidden="1" x14ac:dyDescent="0.25">
      <c r="A3985" s="122" t="s">
        <v>2022</v>
      </c>
      <c r="B3985" s="122">
        <v>1</v>
      </c>
      <c r="C3985" s="122" t="s">
        <v>2216</v>
      </c>
      <c r="D3985" s="122" t="s">
        <v>2145</v>
      </c>
      <c r="E3985" s="122">
        <v>73</v>
      </c>
      <c r="F3985" s="122">
        <v>1.9953742100000001E-4</v>
      </c>
      <c r="G3985" s="122">
        <v>1.9135774549999999E-4</v>
      </c>
      <c r="H3985" s="122">
        <v>1.41297258E-4</v>
      </c>
      <c r="I3985" s="122">
        <v>1.4124521199999999E-4</v>
      </c>
      <c r="J3985" s="122">
        <v>1.4471226000000001E-4</v>
      </c>
      <c r="K3985" s="122">
        <v>1.7082440600000001E-4</v>
      </c>
      <c r="L3985" s="122">
        <v>2.110352145E-4</v>
      </c>
      <c r="M3985" s="122">
        <v>2.672677905E-4</v>
      </c>
      <c r="N3985" s="122">
        <v>2.7375610350000002E-4</v>
      </c>
      <c r="O3985" s="122">
        <v>2.0646089049999999E-4</v>
      </c>
      <c r="P3985" s="122">
        <v>1.7696069300000001E-4</v>
      </c>
      <c r="Q3985" s="122">
        <v>1.7749906699999999E-4</v>
      </c>
      <c r="R3985" s="122">
        <v>1.822760365E-4</v>
      </c>
      <c r="S3985" s="122">
        <v>1.3426815950000001E-4</v>
      </c>
      <c r="T3985" s="122">
        <v>1.42605086E-4</v>
      </c>
      <c r="U3985" s="122">
        <v>1.5648165200000001E-4</v>
      </c>
      <c r="V3985" s="122">
        <v>1.26877071E-4</v>
      </c>
      <c r="W3985" s="122">
        <v>1.383804295E-4</v>
      </c>
      <c r="X3985" s="122">
        <v>3.1181831849999998E-4</v>
      </c>
      <c r="Y3985" s="122">
        <v>2.9768997600000002E-4</v>
      </c>
      <c r="Z3985" s="122">
        <v>3.9830700450000002E-4</v>
      </c>
      <c r="AA3985" s="122">
        <v>3.8007065850000001E-4</v>
      </c>
      <c r="AB3985" s="122">
        <v>2.7459996950000002E-4</v>
      </c>
      <c r="AC3985" s="122">
        <v>1.9640975849999999E-4</v>
      </c>
      <c r="AD3985" s="122">
        <v>2.2165368499999999E-4</v>
      </c>
      <c r="AE3985" s="122">
        <v>1.5790661E-4</v>
      </c>
      <c r="AF3985" s="122">
        <v>1.2915252000000001E-4</v>
      </c>
      <c r="AG3985" s="122">
        <v>1.0533765899999999E-4</v>
      </c>
      <c r="AH3985" s="122">
        <v>1.0347926699999999E-4</v>
      </c>
      <c r="AI3985" s="122">
        <v>1.11044964E-4</v>
      </c>
      <c r="AJ3985" s="122">
        <v>1.1919700000000001E-7</v>
      </c>
      <c r="AK3985" s="122">
        <v>8.5674500000000004E-8</v>
      </c>
      <c r="AL3985" s="122">
        <v>0</v>
      </c>
    </row>
    <row r="3986" spans="1:38" hidden="1" x14ac:dyDescent="0.25">
      <c r="A3986" s="122" t="s">
        <v>2022</v>
      </c>
      <c r="B3986" s="122">
        <v>1</v>
      </c>
      <c r="C3986" s="122" t="s">
        <v>2216</v>
      </c>
      <c r="D3986" s="122" t="s">
        <v>2089</v>
      </c>
      <c r="E3986" s="122">
        <v>73</v>
      </c>
      <c r="F3986" s="122">
        <v>2.561861E-6</v>
      </c>
      <c r="G3986" s="122">
        <v>2.6034925E-6</v>
      </c>
      <c r="H3986" s="122">
        <v>2.6382075000000001E-6</v>
      </c>
      <c r="I3986" s="122">
        <v>2.6675165E-6</v>
      </c>
      <c r="J3986" s="122">
        <v>2.6968254999999999E-6</v>
      </c>
      <c r="K3986" s="122">
        <v>2.7261344999999998E-6</v>
      </c>
      <c r="L3986" s="122">
        <v>2.7554435000000002E-6</v>
      </c>
      <c r="M3986" s="122">
        <v>2.7847790000000001E-6</v>
      </c>
      <c r="N3986" s="122">
        <v>2.814088E-6</v>
      </c>
      <c r="O3986" s="122">
        <v>2.8433969999999999E-6</v>
      </c>
      <c r="P3986" s="122">
        <v>2.8727060000000002E-6</v>
      </c>
      <c r="Q3986" s="122">
        <v>2.9450775000000001E-6</v>
      </c>
      <c r="R3986" s="122">
        <v>3.5157550000000001E-6</v>
      </c>
      <c r="S3986" s="122">
        <v>3.7363410000000002E-6</v>
      </c>
      <c r="T3986" s="122">
        <v>3.7684324999999999E-6</v>
      </c>
      <c r="U3986" s="122">
        <v>3.8977790000000002E-6</v>
      </c>
      <c r="V3986" s="122">
        <v>3.9643734999999997E-6</v>
      </c>
      <c r="W3986" s="122">
        <v>4.0074360000000001E-6</v>
      </c>
      <c r="X3986" s="122">
        <v>4.1536100000000002E-6</v>
      </c>
      <c r="Y3986" s="122">
        <v>4.1813290000000003E-6</v>
      </c>
      <c r="Z3986" s="122">
        <v>4.4883845000000002E-6</v>
      </c>
      <c r="AA3986" s="122">
        <v>4.5990219999999997E-6</v>
      </c>
      <c r="AB3986" s="122">
        <v>4.7975335000000002E-6</v>
      </c>
      <c r="AC3986" s="122">
        <v>4.7166555E-6</v>
      </c>
      <c r="AD3986" s="122">
        <v>4.8055629999999998E-6</v>
      </c>
      <c r="AE3986" s="122">
        <v>4.7892124999999998E-6</v>
      </c>
      <c r="AF3986" s="122">
        <v>5.3061215000000004E-6</v>
      </c>
      <c r="AG3986" s="122">
        <v>6.8151375000000003E-6</v>
      </c>
      <c r="AH3986" s="122">
        <v>3.4039515000000002E-6</v>
      </c>
      <c r="AI3986" s="122">
        <v>9.1592215000000008E-6</v>
      </c>
      <c r="AJ3986" s="122">
        <v>1.5578237000000001E-5</v>
      </c>
      <c r="AK3986" s="122">
        <v>6.8660705000000003E-6</v>
      </c>
      <c r="AL3986" s="122">
        <v>0</v>
      </c>
    </row>
    <row r="3987" spans="1:38" hidden="1" x14ac:dyDescent="0.25">
      <c r="A3987" s="122" t="s">
        <v>2022</v>
      </c>
      <c r="B3987" s="122">
        <v>1</v>
      </c>
      <c r="C3987" s="122" t="s">
        <v>2216</v>
      </c>
      <c r="D3987" s="122" t="s">
        <v>2136</v>
      </c>
      <c r="E3987" s="122">
        <v>73</v>
      </c>
      <c r="F3987" s="122">
        <v>0</v>
      </c>
      <c r="G3987" s="122">
        <v>0</v>
      </c>
      <c r="H3987" s="122">
        <v>0</v>
      </c>
      <c r="I3987" s="122">
        <v>0</v>
      </c>
      <c r="J3987" s="122">
        <v>0</v>
      </c>
      <c r="K3987" s="122">
        <v>0</v>
      </c>
      <c r="L3987" s="122">
        <v>0</v>
      </c>
      <c r="M3987" s="122">
        <v>0</v>
      </c>
      <c r="N3987" s="122">
        <v>0</v>
      </c>
      <c r="O3987" s="122">
        <v>0</v>
      </c>
      <c r="P3987" s="122">
        <v>0</v>
      </c>
      <c r="Q3987" s="122">
        <v>0</v>
      </c>
      <c r="R3987" s="122">
        <v>0</v>
      </c>
      <c r="S3987" s="122">
        <v>0</v>
      </c>
      <c r="T3987" s="122">
        <v>0</v>
      </c>
      <c r="U3987" s="122">
        <v>0</v>
      </c>
      <c r="V3987" s="122">
        <v>0</v>
      </c>
      <c r="W3987" s="122">
        <v>0</v>
      </c>
      <c r="X3987" s="122">
        <v>0</v>
      </c>
      <c r="Y3987" s="122">
        <v>0</v>
      </c>
      <c r="Z3987" s="122">
        <v>0</v>
      </c>
      <c r="AA3987" s="122">
        <v>0</v>
      </c>
      <c r="AB3987" s="122">
        <v>0</v>
      </c>
      <c r="AC3987" s="122">
        <v>0</v>
      </c>
      <c r="AD3987" s="122">
        <v>0</v>
      </c>
      <c r="AE3987" s="122">
        <v>0</v>
      </c>
      <c r="AF3987" s="122">
        <v>0</v>
      </c>
      <c r="AG3987" s="122">
        <v>0</v>
      </c>
      <c r="AH3987" s="122">
        <v>0</v>
      </c>
      <c r="AI3987" s="122">
        <v>0</v>
      </c>
      <c r="AJ3987" s="122">
        <v>0</v>
      </c>
      <c r="AK3987" s="122">
        <v>0</v>
      </c>
      <c r="AL3987" s="122">
        <v>0</v>
      </c>
    </row>
    <row r="3988" spans="1:38" hidden="1" x14ac:dyDescent="0.25">
      <c r="A3988" s="122" t="s">
        <v>2022</v>
      </c>
      <c r="B3988" s="122">
        <v>1</v>
      </c>
      <c r="C3988" s="122" t="s">
        <v>2216</v>
      </c>
      <c r="D3988" s="122" t="s">
        <v>2090</v>
      </c>
      <c r="E3988" s="122">
        <v>73</v>
      </c>
      <c r="F3988" s="122">
        <v>1.7649000000000001E-8</v>
      </c>
      <c r="G3988" s="122">
        <v>1.7940500000000001E-8</v>
      </c>
      <c r="H3988" s="122">
        <v>1.8179E-8</v>
      </c>
      <c r="I3988" s="122">
        <v>1.8364499999999999E-8</v>
      </c>
      <c r="J3988" s="122">
        <v>1.8576500000000001E-8</v>
      </c>
      <c r="K3988" s="122">
        <v>1.87885E-8</v>
      </c>
      <c r="L3988" s="122">
        <v>1.8973999999999998E-8</v>
      </c>
      <c r="M3988" s="122">
        <v>1.9186000000000001E-8</v>
      </c>
      <c r="N3988" s="122">
        <v>1.9371499999999999E-8</v>
      </c>
      <c r="O3988" s="122">
        <v>1.9583500000000001E-8</v>
      </c>
      <c r="P3988" s="122">
        <v>1.97955E-8</v>
      </c>
      <c r="Q3988" s="122">
        <v>2.0272499999999998E-8</v>
      </c>
      <c r="R3988" s="122">
        <v>1.9610000000000002E-8</v>
      </c>
      <c r="S3988" s="122">
        <v>2.0219500000000001E-8</v>
      </c>
      <c r="T3988" s="122">
        <v>2.00605E-8</v>
      </c>
      <c r="U3988" s="122">
        <v>2.0484500000000001E-8</v>
      </c>
      <c r="V3988" s="122">
        <v>2.0537500000000001E-8</v>
      </c>
      <c r="W3988" s="122">
        <v>2.04315E-8</v>
      </c>
      <c r="X3988" s="122">
        <v>2.11205E-8</v>
      </c>
      <c r="Y3988" s="122">
        <v>2.1279499999999999E-8</v>
      </c>
      <c r="Z3988" s="122">
        <v>2.2551499999999998E-8</v>
      </c>
      <c r="AA3988" s="122">
        <v>2.2790000000000001E-8</v>
      </c>
      <c r="AB3988" s="122">
        <v>2.3584999999999999E-8</v>
      </c>
      <c r="AC3988" s="122">
        <v>2.3134500000000001E-8</v>
      </c>
      <c r="AD3988" s="122">
        <v>2.3373E-8</v>
      </c>
      <c r="AE3988" s="122">
        <v>2.3213999999999999E-8</v>
      </c>
      <c r="AF3988" s="122">
        <v>2.56255E-8</v>
      </c>
      <c r="AG3988" s="122">
        <v>3.0951999999999998E-8</v>
      </c>
      <c r="AH3988" s="122">
        <v>1.56085E-8</v>
      </c>
      <c r="AI3988" s="122">
        <v>4.2320499999999998E-8</v>
      </c>
      <c r="AJ3988" s="122">
        <v>7.2053500000000004E-8</v>
      </c>
      <c r="AK3988" s="122">
        <v>3.1773500000000003E-8</v>
      </c>
      <c r="AL3988" s="122">
        <v>0</v>
      </c>
    </row>
    <row r="3989" spans="1:38" hidden="1" x14ac:dyDescent="0.25">
      <c r="A3989" s="122" t="s">
        <v>2022</v>
      </c>
      <c r="B3989" s="122">
        <v>1</v>
      </c>
      <c r="C3989" s="122" t="s">
        <v>2216</v>
      </c>
      <c r="D3989" s="122" t="s">
        <v>2091</v>
      </c>
      <c r="E3989" s="122">
        <v>73</v>
      </c>
      <c r="F3989" s="122">
        <v>5.3322505000000002E-6</v>
      </c>
      <c r="G3989" s="122">
        <v>5.4189319999999999E-6</v>
      </c>
      <c r="H3989" s="122">
        <v>5.4911444999999999E-6</v>
      </c>
      <c r="I3989" s="122">
        <v>5.5521739999999997E-6</v>
      </c>
      <c r="J3989" s="122">
        <v>5.6131770000000003E-6</v>
      </c>
      <c r="K3989" s="122">
        <v>5.6742065000000001E-6</v>
      </c>
      <c r="L3989" s="122">
        <v>5.7352094999999999E-6</v>
      </c>
      <c r="M3989" s="122">
        <v>5.7962389999999997E-6</v>
      </c>
      <c r="N3989" s="122">
        <v>5.8572420000000003E-6</v>
      </c>
      <c r="O3989" s="122">
        <v>5.9182450000000001E-6</v>
      </c>
      <c r="P3989" s="122">
        <v>5.9792744999999999E-6</v>
      </c>
      <c r="Q3989" s="122">
        <v>6.1298740000000001E-6</v>
      </c>
      <c r="R3989" s="122">
        <v>6.3563164999999997E-6</v>
      </c>
      <c r="S3989" s="122">
        <v>6.8858924999999999E-6</v>
      </c>
      <c r="T3989" s="122">
        <v>6.6519504999999996E-6</v>
      </c>
      <c r="U3989" s="122">
        <v>6.7940170000000003E-6</v>
      </c>
      <c r="V3989" s="122">
        <v>6.9083115000000002E-6</v>
      </c>
      <c r="W3989" s="122">
        <v>7.5969935E-6</v>
      </c>
      <c r="X3989" s="122">
        <v>7.9379425000000003E-6</v>
      </c>
      <c r="Y3989" s="122">
        <v>8.0638969999999993E-6</v>
      </c>
      <c r="Z3989" s="122">
        <v>8.3327925000000004E-6</v>
      </c>
      <c r="AA3989" s="122">
        <v>8.3668980000000007E-6</v>
      </c>
      <c r="AB3989" s="122">
        <v>8.6773455000000002E-6</v>
      </c>
      <c r="AC3989" s="122">
        <v>8.5283625000000003E-6</v>
      </c>
      <c r="AD3989" s="122">
        <v>8.6147524999999993E-6</v>
      </c>
      <c r="AE3989" s="122">
        <v>8.6429484999999992E-6</v>
      </c>
      <c r="AF3989" s="122">
        <v>9.535866E-6</v>
      </c>
      <c r="AG3989" s="122">
        <v>1.1525194499999999E-5</v>
      </c>
      <c r="AH3989" s="122">
        <v>5.7945165000000003E-6</v>
      </c>
      <c r="AI3989" s="122">
        <v>1.5339366000000001E-5</v>
      </c>
      <c r="AJ3989" s="122">
        <v>2.6115458500000001E-5</v>
      </c>
      <c r="AK3989" s="122">
        <v>1.1567197E-5</v>
      </c>
      <c r="AL3989" s="122">
        <v>0</v>
      </c>
    </row>
    <row r="3990" spans="1:38" hidden="1" x14ac:dyDescent="0.25">
      <c r="A3990" s="122" t="s">
        <v>2022</v>
      </c>
      <c r="B3990" s="122">
        <v>1</v>
      </c>
      <c r="C3990" s="122" t="s">
        <v>2216</v>
      </c>
      <c r="D3990" s="122" t="s">
        <v>2092</v>
      </c>
      <c r="E3990" s="122">
        <v>73</v>
      </c>
      <c r="F3990" s="122">
        <v>1.213541E-6</v>
      </c>
      <c r="G3990" s="122">
        <v>1.2332835E-6</v>
      </c>
      <c r="H3990" s="122">
        <v>1.2497134999999999E-6</v>
      </c>
      <c r="I3990" s="122">
        <v>1.2635994999999999E-6</v>
      </c>
      <c r="J3990" s="122">
        <v>1.2774855E-6</v>
      </c>
      <c r="K3990" s="122">
        <v>1.2913715E-6</v>
      </c>
      <c r="L3990" s="122">
        <v>1.3052575E-6</v>
      </c>
      <c r="M3990" s="122">
        <v>1.3191435E-6</v>
      </c>
      <c r="N3990" s="122">
        <v>1.3330295000000001E-6</v>
      </c>
      <c r="O3990" s="122">
        <v>1.3469155000000001E-6</v>
      </c>
      <c r="P3990" s="122">
        <v>1.3608015000000001E-6</v>
      </c>
      <c r="Q3990" s="122">
        <v>1.3950925000000001E-6</v>
      </c>
      <c r="R3990" s="122">
        <v>1.3357589999999999E-6</v>
      </c>
      <c r="S3990" s="122">
        <v>1.4068055000000001E-6</v>
      </c>
      <c r="T3990" s="122">
        <v>1.3975040000000001E-6</v>
      </c>
      <c r="U3990" s="122">
        <v>1.4265215000000001E-6</v>
      </c>
      <c r="V3990" s="122">
        <v>1.4400895E-6</v>
      </c>
      <c r="W3990" s="122">
        <v>1.4260975E-6</v>
      </c>
      <c r="X3990" s="122">
        <v>1.4722339999999999E-6</v>
      </c>
      <c r="Y3990" s="122">
        <v>1.4840265000000001E-6</v>
      </c>
      <c r="Z3990" s="122">
        <v>1.5293680000000001E-6</v>
      </c>
      <c r="AA3990" s="122">
        <v>1.5304544999999999E-6</v>
      </c>
      <c r="AB3990" s="122">
        <v>1.585866E-6</v>
      </c>
      <c r="AC3990" s="122">
        <v>1.5386164999999999E-6</v>
      </c>
      <c r="AD3990" s="122">
        <v>1.555073E-6</v>
      </c>
      <c r="AE3990" s="122">
        <v>1.7601300000000001E-6</v>
      </c>
      <c r="AF3990" s="122">
        <v>2.2672340000000002E-6</v>
      </c>
      <c r="AG3990" s="122">
        <v>2.4080020000000001E-6</v>
      </c>
      <c r="AH3990" s="122">
        <v>1.2062004999999999E-6</v>
      </c>
      <c r="AI3990" s="122">
        <v>2.9206180000000001E-6</v>
      </c>
      <c r="AJ3990" s="122">
        <v>4.7554250000000003E-6</v>
      </c>
      <c r="AK3990" s="122">
        <v>2.2569520000000001E-6</v>
      </c>
      <c r="AL3990" s="122">
        <v>0</v>
      </c>
    </row>
    <row r="3991" spans="1:38" hidden="1" x14ac:dyDescent="0.25">
      <c r="A3991" s="122" t="s">
        <v>2022</v>
      </c>
      <c r="B3991" s="122">
        <v>1</v>
      </c>
      <c r="C3991" s="122" t="s">
        <v>2216</v>
      </c>
      <c r="D3991" s="122" t="s">
        <v>2093</v>
      </c>
      <c r="E3991" s="122">
        <v>73</v>
      </c>
      <c r="F3991" s="122">
        <v>1.1291332000000001E-5</v>
      </c>
      <c r="G3991" s="122">
        <v>1.1510752E-5</v>
      </c>
      <c r="H3991" s="122">
        <v>1.1770558000000001E-5</v>
      </c>
      <c r="I3991" s="122">
        <v>1.1575624E-5</v>
      </c>
      <c r="J3991" s="122">
        <v>1.15825935E-5</v>
      </c>
      <c r="K3991" s="122">
        <v>1.08596205E-5</v>
      </c>
      <c r="L3991" s="122">
        <v>1.0946407999999999E-5</v>
      </c>
      <c r="M3991" s="122">
        <v>1.2101225E-5</v>
      </c>
      <c r="N3991" s="122">
        <v>9.0665509999999999E-6</v>
      </c>
      <c r="O3991" s="122">
        <v>9.8560390000000002E-6</v>
      </c>
      <c r="P3991" s="122">
        <v>9.7028954999999992E-6</v>
      </c>
      <c r="Q3991" s="122">
        <v>1.0005552E-5</v>
      </c>
      <c r="R3991" s="122">
        <v>9.7147410000000008E-6</v>
      </c>
      <c r="S3991" s="122">
        <v>9.9241440000000008E-6</v>
      </c>
      <c r="T3991" s="122">
        <v>1.20912345E-5</v>
      </c>
      <c r="U3991" s="122">
        <v>1.0034172E-5</v>
      </c>
      <c r="V3991" s="122">
        <v>9.6277680000000003E-6</v>
      </c>
      <c r="W3991" s="122">
        <v>1.0536214500000001E-5</v>
      </c>
      <c r="X3991" s="122">
        <v>1.07425435E-5</v>
      </c>
      <c r="Y3991" s="122">
        <v>1.1360709000000001E-5</v>
      </c>
      <c r="Z3991" s="122">
        <v>1.1680616999999999E-5</v>
      </c>
      <c r="AA3991" s="122">
        <v>1.2078912E-5</v>
      </c>
      <c r="AB3991" s="122">
        <v>1.1124806E-5</v>
      </c>
      <c r="AC3991" s="122">
        <v>1.1019866E-5</v>
      </c>
      <c r="AD3991" s="122">
        <v>1.0359168E-5</v>
      </c>
      <c r="AE3991" s="122">
        <v>1.9661091999999999E-5</v>
      </c>
      <c r="AF3991" s="122">
        <v>1.33407095E-5</v>
      </c>
      <c r="AG3991" s="122">
        <v>1.6462356500000001E-5</v>
      </c>
      <c r="AH3991" s="122">
        <v>8.5379025000000002E-6</v>
      </c>
      <c r="AI3991" s="122">
        <v>1.85574465E-5</v>
      </c>
      <c r="AJ3991" s="122">
        <v>2.9865552999999999E-5</v>
      </c>
      <c r="AK3991" s="122">
        <v>1.33277245E-5</v>
      </c>
      <c r="AL3991" s="122">
        <v>0</v>
      </c>
    </row>
    <row r="3992" spans="1:38" hidden="1" x14ac:dyDescent="0.25">
      <c r="A3992" s="122" t="s">
        <v>2022</v>
      </c>
      <c r="B3992" s="122">
        <v>1</v>
      </c>
      <c r="C3992" s="122" t="s">
        <v>2216</v>
      </c>
      <c r="D3992" s="122" t="s">
        <v>2094</v>
      </c>
      <c r="E3992" s="122">
        <v>73</v>
      </c>
      <c r="F3992" s="122">
        <v>2.07300755E-5</v>
      </c>
      <c r="G3992" s="122">
        <v>2.0552605000000001E-5</v>
      </c>
      <c r="H3992" s="122">
        <v>2.0723476999999999E-5</v>
      </c>
      <c r="I3992" s="122">
        <v>1.9739372999999999E-5</v>
      </c>
      <c r="J3992" s="122">
        <v>1.9142487E-5</v>
      </c>
      <c r="K3992" s="122">
        <v>1.7903956500000001E-5</v>
      </c>
      <c r="L3992" s="122">
        <v>1.7996918500000001E-5</v>
      </c>
      <c r="M3992" s="122">
        <v>2.2812392500000001E-5</v>
      </c>
      <c r="N3992" s="122">
        <v>1.7052935500000001E-5</v>
      </c>
      <c r="O3992" s="122">
        <v>1.6658271E-5</v>
      </c>
      <c r="P3992" s="122">
        <v>1.6443382500000001E-5</v>
      </c>
      <c r="Q3992" s="122">
        <v>1.6165874500000001E-5</v>
      </c>
      <c r="R3992" s="122">
        <v>1.6668182000000002E-5</v>
      </c>
      <c r="S3992" s="122">
        <v>1.62516285E-5</v>
      </c>
      <c r="T3992" s="122">
        <v>1.6567376000000001E-5</v>
      </c>
      <c r="U3992" s="122">
        <v>1.5687152E-5</v>
      </c>
      <c r="V3992" s="122">
        <v>1.5016914E-5</v>
      </c>
      <c r="W3992" s="122">
        <v>1.5744975000000001E-5</v>
      </c>
      <c r="X3992" s="122">
        <v>1.7556647500000001E-5</v>
      </c>
      <c r="Y3992" s="122">
        <v>1.95481755E-5</v>
      </c>
      <c r="Z3992" s="122">
        <v>1.9080238499999999E-5</v>
      </c>
      <c r="AA3992" s="122">
        <v>2.1393132000000001E-5</v>
      </c>
      <c r="AB3992" s="122">
        <v>1.6188929500000001E-5</v>
      </c>
      <c r="AC3992" s="122">
        <v>2.0962189000000001E-5</v>
      </c>
      <c r="AD3992" s="122">
        <v>1.71156345E-5</v>
      </c>
      <c r="AE3992" s="122">
        <v>2.7403915000000001E-5</v>
      </c>
      <c r="AF3992" s="122">
        <v>9.7253144999999995E-6</v>
      </c>
      <c r="AG3992" s="122">
        <v>1.2808165499999999E-5</v>
      </c>
      <c r="AH3992" s="122">
        <v>5.0492305E-6</v>
      </c>
      <c r="AI3992" s="122">
        <v>1.16961195E-5</v>
      </c>
      <c r="AJ3992" s="122">
        <v>1.7836646499999998E-5</v>
      </c>
      <c r="AK3992" s="122">
        <v>8.2392475000000006E-6</v>
      </c>
      <c r="AL3992" s="122">
        <v>0</v>
      </c>
    </row>
    <row r="3993" spans="1:38" hidden="1" x14ac:dyDescent="0.25">
      <c r="A3993" s="122" t="s">
        <v>2022</v>
      </c>
      <c r="B3993" s="122">
        <v>1</v>
      </c>
      <c r="C3993" s="122" t="s">
        <v>2216</v>
      </c>
      <c r="D3993" s="122" t="s">
        <v>2095</v>
      </c>
      <c r="E3993" s="122">
        <v>73</v>
      </c>
      <c r="F3993" s="122">
        <v>1.1430300649999999E-4</v>
      </c>
      <c r="G3993" s="122">
        <v>1.2244817900000001E-4</v>
      </c>
      <c r="H3993" s="122">
        <v>1.2738963400000001E-4</v>
      </c>
      <c r="I3993" s="122">
        <v>1.34795006E-4</v>
      </c>
      <c r="J3993" s="122">
        <v>1.5363088800000001E-4</v>
      </c>
      <c r="K3993" s="122">
        <v>1.6788709300000001E-4</v>
      </c>
      <c r="L3993" s="122">
        <v>1.74791615E-4</v>
      </c>
      <c r="M3993" s="122">
        <v>1.8456855149999999E-4</v>
      </c>
      <c r="N3993" s="122">
        <v>1.723068955E-4</v>
      </c>
      <c r="O3993" s="122">
        <v>1.6501820300000001E-4</v>
      </c>
      <c r="P3993" s="122">
        <v>1.7718922899999999E-4</v>
      </c>
      <c r="Q3993" s="122">
        <v>1.7536942100000001E-4</v>
      </c>
      <c r="R3993" s="122">
        <v>1.7568251849999999E-4</v>
      </c>
      <c r="S3993" s="122">
        <v>2.213059785E-4</v>
      </c>
      <c r="T3993" s="122">
        <v>2.455573475E-4</v>
      </c>
      <c r="U3993" s="122">
        <v>2.807246495E-4</v>
      </c>
      <c r="V3993" s="122">
        <v>3.0350974699999998E-4</v>
      </c>
      <c r="W3993" s="122">
        <v>1.9059157749999999E-4</v>
      </c>
      <c r="X3993" s="122">
        <v>1.91825391E-4</v>
      </c>
      <c r="Y3993" s="122">
        <v>2.0797398750000001E-4</v>
      </c>
      <c r="Z3993" s="122">
        <v>2.0345335250000001E-4</v>
      </c>
      <c r="AA3993" s="122">
        <v>1.9115017100000001E-4</v>
      </c>
      <c r="AB3993" s="122">
        <v>1.9541351750000001E-4</v>
      </c>
      <c r="AC3993" s="122">
        <v>3.6522140999999998E-4</v>
      </c>
      <c r="AD3993" s="122">
        <v>2.0685616449999999E-4</v>
      </c>
      <c r="AE3993" s="122">
        <v>3.6969892949999998E-4</v>
      </c>
      <c r="AF3993" s="122">
        <v>1.02928173E-4</v>
      </c>
      <c r="AG3993" s="122">
        <v>5.6656788000000003E-5</v>
      </c>
      <c r="AH3993" s="122">
        <v>4.7194485999999999E-5</v>
      </c>
      <c r="AI3993" s="122">
        <v>5.9965154000000001E-5</v>
      </c>
      <c r="AJ3993" s="122">
        <v>6.7182588000000003E-5</v>
      </c>
      <c r="AK3993" s="122">
        <v>4.44029495E-5</v>
      </c>
      <c r="AL3993" s="122">
        <v>0</v>
      </c>
    </row>
    <row r="3994" spans="1:38" hidden="1" x14ac:dyDescent="0.25">
      <c r="A3994" s="122" t="s">
        <v>2022</v>
      </c>
      <c r="B3994" s="122">
        <v>1</v>
      </c>
      <c r="C3994" s="122" t="s">
        <v>2216</v>
      </c>
      <c r="D3994" s="122" t="s">
        <v>2096</v>
      </c>
      <c r="E3994" s="122">
        <v>73</v>
      </c>
      <c r="F3994" s="122">
        <v>1.8868026499999999E-5</v>
      </c>
      <c r="G3994" s="122">
        <v>1.87951515E-5</v>
      </c>
      <c r="H3994" s="122">
        <v>2.0016351E-5</v>
      </c>
      <c r="I3994" s="122">
        <v>2.0867689999999999E-5</v>
      </c>
      <c r="J3994" s="122">
        <v>2.1722712499999999E-5</v>
      </c>
      <c r="K3994" s="122">
        <v>2.2390724499999999E-5</v>
      </c>
      <c r="L3994" s="122">
        <v>2.7927555E-5</v>
      </c>
      <c r="M3994" s="122">
        <v>1.6086923050000001E-4</v>
      </c>
      <c r="N3994" s="122">
        <v>7.9462476000000001E-5</v>
      </c>
      <c r="O3994" s="122">
        <v>7.6768751000000002E-5</v>
      </c>
      <c r="P3994" s="122">
        <v>8.3648442500000003E-5</v>
      </c>
      <c r="Q3994" s="122">
        <v>8.4666439999999996E-5</v>
      </c>
      <c r="R3994" s="122">
        <v>8.24636275E-5</v>
      </c>
      <c r="S3994" s="122">
        <v>8.7504033499999996E-5</v>
      </c>
      <c r="T3994" s="122">
        <v>9.6368018500000004E-5</v>
      </c>
      <c r="U3994" s="122">
        <v>8.2592073000000004E-5</v>
      </c>
      <c r="V3994" s="122">
        <v>7.9332042999999996E-5</v>
      </c>
      <c r="W3994" s="122">
        <v>8.98970365E-5</v>
      </c>
      <c r="X3994" s="122">
        <v>1.2305487000000001E-4</v>
      </c>
      <c r="Y3994" s="122">
        <v>1.4782868649999999E-4</v>
      </c>
      <c r="Z3994" s="122">
        <v>1.39535538E-4</v>
      </c>
      <c r="AA3994" s="122">
        <v>1.3447981500000001E-4</v>
      </c>
      <c r="AB3994" s="122">
        <v>8.5750846500000003E-5</v>
      </c>
      <c r="AC3994" s="122">
        <v>1.6737831950000001E-4</v>
      </c>
      <c r="AD3994" s="122">
        <v>5.1795044999999998E-5</v>
      </c>
      <c r="AE3994" s="122">
        <v>1.7414952E-4</v>
      </c>
      <c r="AF3994" s="122">
        <v>2.8405747500000001E-5</v>
      </c>
      <c r="AG3994" s="122">
        <v>2.9647060500000001E-5</v>
      </c>
      <c r="AH3994" s="122">
        <v>2.1737711499999998E-5</v>
      </c>
      <c r="AI3994" s="122">
        <v>2.9621249499999999E-5</v>
      </c>
      <c r="AJ3994" s="122">
        <v>3.1563991E-5</v>
      </c>
      <c r="AK3994" s="122">
        <v>2.0789011499999998E-5</v>
      </c>
      <c r="AL3994" s="122">
        <v>0</v>
      </c>
    </row>
    <row r="3995" spans="1:38" hidden="1" x14ac:dyDescent="0.25">
      <c r="A3995" s="122" t="s">
        <v>2022</v>
      </c>
      <c r="B3995" s="122">
        <v>1</v>
      </c>
      <c r="C3995" s="122" t="s">
        <v>2216</v>
      </c>
      <c r="D3995" s="122" t="s">
        <v>2097</v>
      </c>
      <c r="E3995" s="122">
        <v>73</v>
      </c>
      <c r="F3995" s="122">
        <v>3.9510400250000001E-4</v>
      </c>
      <c r="G3995" s="122">
        <v>3.7382778850000002E-4</v>
      </c>
      <c r="H3995" s="122">
        <v>3.9020969099999998E-4</v>
      </c>
      <c r="I3995" s="122">
        <v>4.3117559049999998E-4</v>
      </c>
      <c r="J3995" s="122">
        <v>5.1135030700000001E-4</v>
      </c>
      <c r="K3995" s="122">
        <v>5.8090419450000002E-4</v>
      </c>
      <c r="L3995" s="122">
        <v>6.4506053549999995E-4</v>
      </c>
      <c r="M3995" s="122">
        <v>6.5474220449999998E-4</v>
      </c>
      <c r="N3995" s="122">
        <v>6.6812239899999998E-4</v>
      </c>
      <c r="O3995" s="122">
        <v>6.5836531100000001E-4</v>
      </c>
      <c r="P3995" s="122">
        <v>6.5787771100000005E-4</v>
      </c>
      <c r="Q3995" s="122">
        <v>6.5150514999999997E-4</v>
      </c>
      <c r="R3995" s="122">
        <v>6.8988830650000001E-4</v>
      </c>
      <c r="S3995" s="122">
        <v>6.4851163050000003E-4</v>
      </c>
      <c r="T3995" s="122">
        <v>6.5606556149999998E-4</v>
      </c>
      <c r="U3995" s="122">
        <v>6.4378257299999996E-4</v>
      </c>
      <c r="V3995" s="122">
        <v>6.5504157499999996E-4</v>
      </c>
      <c r="W3995" s="122">
        <v>6.9174068300000002E-4</v>
      </c>
      <c r="X3995" s="122">
        <v>7.8831476550000001E-4</v>
      </c>
      <c r="Y3995" s="122">
        <v>8.7544551999999996E-4</v>
      </c>
      <c r="Z3995" s="122">
        <v>1.14465372E-3</v>
      </c>
      <c r="AA3995" s="122">
        <v>1.4479637364999999E-3</v>
      </c>
      <c r="AB3995" s="122">
        <v>1.2911516559999999E-3</v>
      </c>
      <c r="AC3995" s="122">
        <v>1.0834487635000001E-3</v>
      </c>
      <c r="AD3995" s="122">
        <v>1.0546328755E-3</v>
      </c>
      <c r="AE3995" s="122">
        <v>1.0281138485000001E-3</v>
      </c>
      <c r="AF3995" s="122">
        <v>8.0367199249999999E-4</v>
      </c>
      <c r="AG3995" s="122">
        <v>4.7765526549999998E-4</v>
      </c>
      <c r="AH3995" s="122">
        <v>6.0773769700000005E-4</v>
      </c>
      <c r="AI3995" s="122">
        <v>7.0477918650000001E-4</v>
      </c>
      <c r="AJ3995" s="122">
        <v>5.9163764850000001E-4</v>
      </c>
      <c r="AK3995" s="122">
        <v>5.7834673249999998E-4</v>
      </c>
      <c r="AL3995" s="122">
        <v>0</v>
      </c>
    </row>
    <row r="3996" spans="1:38" hidden="1" x14ac:dyDescent="0.25">
      <c r="A3996" s="122" t="s">
        <v>2022</v>
      </c>
      <c r="B3996" s="122">
        <v>1</v>
      </c>
      <c r="C3996" s="122" t="s">
        <v>2216</v>
      </c>
      <c r="D3996" s="122" t="s">
        <v>2098</v>
      </c>
      <c r="E3996" s="122">
        <v>73</v>
      </c>
      <c r="F3996" s="122">
        <v>8.3416700000000003E-7</v>
      </c>
      <c r="G3996" s="122">
        <v>8.4773499999999996E-7</v>
      </c>
      <c r="H3996" s="122">
        <v>8.5902399999999998E-7</v>
      </c>
      <c r="I3996" s="122">
        <v>8.6856399999999999E-7</v>
      </c>
      <c r="J3996" s="122">
        <v>8.7810400000000001E-7</v>
      </c>
      <c r="K3996" s="122">
        <v>8.8767050000000002E-7</v>
      </c>
      <c r="L3996" s="122">
        <v>8.9721050000000004E-7</v>
      </c>
      <c r="M3996" s="122">
        <v>9.0675049999999995E-7</v>
      </c>
      <c r="N3996" s="122">
        <v>9.1629049999999997E-7</v>
      </c>
      <c r="O3996" s="122">
        <v>9.2583049999999999E-7</v>
      </c>
      <c r="P3996" s="122">
        <v>9.3539699999999999E-7</v>
      </c>
      <c r="Q3996" s="122">
        <v>9.5895549999999999E-7</v>
      </c>
      <c r="R3996" s="122">
        <v>9.4008749999999998E-7</v>
      </c>
      <c r="S3996" s="122">
        <v>9.3900099999999995E-7</v>
      </c>
      <c r="T3996" s="122">
        <v>9.7358349999999995E-7</v>
      </c>
      <c r="U3996" s="122">
        <v>9.9661200000000003E-7</v>
      </c>
      <c r="V3996" s="122">
        <v>9.934849999999999E-7</v>
      </c>
      <c r="W3996" s="122">
        <v>9.9282249999999993E-7</v>
      </c>
      <c r="X3996" s="122">
        <v>1.0256295E-6</v>
      </c>
      <c r="Y3996" s="122">
        <v>1.0352754999999999E-6</v>
      </c>
      <c r="Z3996" s="122">
        <v>1.0677909999999999E-6</v>
      </c>
      <c r="AA3996" s="122">
        <v>1.0802195000000001E-6</v>
      </c>
      <c r="AB3996" s="122">
        <v>1.1136889999999999E-6</v>
      </c>
      <c r="AC3996" s="122">
        <v>1.0963049999999999E-6</v>
      </c>
      <c r="AD3996" s="122">
        <v>1.1078589999999999E-6</v>
      </c>
      <c r="AE3996" s="122">
        <v>1.1114099999999999E-6</v>
      </c>
      <c r="AF3996" s="122">
        <v>1.232515E-6</v>
      </c>
      <c r="AG3996" s="122">
        <v>1.4881075000000001E-6</v>
      </c>
      <c r="AH3996" s="122">
        <v>7.5124849999999997E-7</v>
      </c>
      <c r="AI3996" s="122">
        <v>2.0124099999999998E-6</v>
      </c>
      <c r="AJ3996" s="122">
        <v>3.5515035000000002E-6</v>
      </c>
      <c r="AK3996" s="122">
        <v>1.573199E-6</v>
      </c>
      <c r="AL3996" s="122">
        <v>0</v>
      </c>
    </row>
    <row r="3997" spans="1:38" hidden="1" x14ac:dyDescent="0.25">
      <c r="A3997" s="122" t="s">
        <v>2022</v>
      </c>
      <c r="B3997" s="122">
        <v>1</v>
      </c>
      <c r="C3997" s="122" t="s">
        <v>2216</v>
      </c>
      <c r="D3997" s="122" t="s">
        <v>2099</v>
      </c>
      <c r="E3997" s="122">
        <v>73</v>
      </c>
      <c r="F3997" s="122">
        <v>4.114655E-7</v>
      </c>
      <c r="G3997" s="122">
        <v>4.181435E-7</v>
      </c>
      <c r="H3997" s="122">
        <v>4.9181350000000005E-7</v>
      </c>
      <c r="I3997" s="122">
        <v>4.782985E-7</v>
      </c>
      <c r="J3997" s="122">
        <v>4.8195550000000004E-7</v>
      </c>
      <c r="K3997" s="122">
        <v>4.8691100000000004E-7</v>
      </c>
      <c r="L3997" s="122">
        <v>5.0297000000000001E-7</v>
      </c>
      <c r="M3997" s="122">
        <v>5.0320850000000003E-7</v>
      </c>
      <c r="N3997" s="122">
        <v>5.0190999999999997E-7</v>
      </c>
      <c r="O3997" s="122">
        <v>5.0047899999999996E-7</v>
      </c>
      <c r="P3997" s="122">
        <v>5.0087650000000003E-7</v>
      </c>
      <c r="Q3997" s="122">
        <v>5.0826999999999998E-7</v>
      </c>
      <c r="R3997" s="122">
        <v>7.9187299999999999E-7</v>
      </c>
      <c r="S3997" s="122">
        <v>8.2258650000000002E-7</v>
      </c>
      <c r="T3997" s="122">
        <v>8.2102299999999995E-7</v>
      </c>
      <c r="U3997" s="122">
        <v>8.4723150000000004E-7</v>
      </c>
      <c r="V3997" s="122">
        <v>8.7367850000000004E-7</v>
      </c>
      <c r="W3997" s="122">
        <v>8.6718599999999997E-7</v>
      </c>
      <c r="X3997" s="122">
        <v>8.9315600000000003E-7</v>
      </c>
      <c r="Y3997" s="122">
        <v>9.4925650000000003E-7</v>
      </c>
      <c r="Z3997" s="122">
        <v>1.0005605000000001E-6</v>
      </c>
      <c r="AA3997" s="122">
        <v>1.0064170000000001E-6</v>
      </c>
      <c r="AB3997" s="122">
        <v>1.0603179999999999E-6</v>
      </c>
      <c r="AC3997" s="122">
        <v>1.0908195E-6</v>
      </c>
      <c r="AD3997" s="122">
        <v>1.0450275E-6</v>
      </c>
      <c r="AE3997" s="122">
        <v>1.040867E-6</v>
      </c>
      <c r="AF3997" s="122">
        <v>1.1352599999999999E-6</v>
      </c>
      <c r="AG3997" s="122">
        <v>1.3795105000000001E-6</v>
      </c>
      <c r="AH3997" s="122">
        <v>6.9713549999999999E-7</v>
      </c>
      <c r="AI3997" s="122">
        <v>1.8477919999999999E-6</v>
      </c>
      <c r="AJ3997" s="122">
        <v>3.1463715E-6</v>
      </c>
      <c r="AK3997" s="122">
        <v>1.404076E-6</v>
      </c>
      <c r="AL3997" s="122">
        <v>0</v>
      </c>
    </row>
    <row r="3998" spans="1:38" hidden="1" x14ac:dyDescent="0.25">
      <c r="A3998" s="122" t="s">
        <v>2022</v>
      </c>
      <c r="B3998" s="122">
        <v>1</v>
      </c>
      <c r="C3998" s="122" t="s">
        <v>2216</v>
      </c>
      <c r="D3998" s="122" t="s">
        <v>2100</v>
      </c>
      <c r="E3998" s="122">
        <v>73</v>
      </c>
      <c r="F3998" s="122">
        <v>3.72961E-7</v>
      </c>
      <c r="G3998" s="122">
        <v>3.7902950000000001E-7</v>
      </c>
      <c r="H3998" s="122">
        <v>3.8409100000000002E-7</v>
      </c>
      <c r="I3998" s="122">
        <v>3.883575E-7</v>
      </c>
      <c r="J3998" s="122">
        <v>3.9262399999999998E-7</v>
      </c>
      <c r="K3998" s="122">
        <v>3.9689050000000002E-7</v>
      </c>
      <c r="L3998" s="122">
        <v>4.01157E-7</v>
      </c>
      <c r="M3998" s="122">
        <v>4.0542349999999998E-7</v>
      </c>
      <c r="N3998" s="122">
        <v>4.0969000000000001E-7</v>
      </c>
      <c r="O3998" s="122">
        <v>4.1395649999999999E-7</v>
      </c>
      <c r="P3998" s="122">
        <v>4.1822300000000003E-7</v>
      </c>
      <c r="Q3998" s="122">
        <v>4.2876999999999999E-7</v>
      </c>
      <c r="R3998" s="122">
        <v>4.396615E-7</v>
      </c>
      <c r="S3998" s="122">
        <v>4.2712700000000001E-7</v>
      </c>
      <c r="T3998" s="122">
        <v>4.197335E-7</v>
      </c>
      <c r="U3998" s="122">
        <v>4.2959150000000001E-7</v>
      </c>
      <c r="V3998" s="122">
        <v>4.3149950000000001E-7</v>
      </c>
      <c r="W3998" s="122">
        <v>4.0036200000000002E-7</v>
      </c>
      <c r="X3998" s="122">
        <v>4.1605000000000002E-7</v>
      </c>
      <c r="Y3998" s="122">
        <v>4.1909750000000002E-7</v>
      </c>
      <c r="Z3998" s="122">
        <v>4.3420250000000003E-7</v>
      </c>
      <c r="AA3998" s="122">
        <v>4.4408700000000002E-7</v>
      </c>
      <c r="AB3998" s="122">
        <v>4.5974849999999998E-7</v>
      </c>
      <c r="AC3998" s="122">
        <v>4.6480999999999999E-7</v>
      </c>
      <c r="AD3998" s="122">
        <v>5.2618400000000002E-7</v>
      </c>
      <c r="AE3998" s="122">
        <v>5.2795950000000001E-7</v>
      </c>
      <c r="AF3998" s="122">
        <v>5.8315900000000001E-7</v>
      </c>
      <c r="AG3998" s="122">
        <v>7.0121649999999998E-7</v>
      </c>
      <c r="AH3998" s="122">
        <v>3.5356299999999997E-7</v>
      </c>
      <c r="AI3998" s="122">
        <v>9.5026349999999998E-7</v>
      </c>
      <c r="AJ3998" s="122">
        <v>1.616235E-6</v>
      </c>
      <c r="AK3998" s="122">
        <v>7.15712E-7</v>
      </c>
      <c r="AL3998" s="122">
        <v>0</v>
      </c>
    </row>
    <row r="3999" spans="1:38" hidden="1" x14ac:dyDescent="0.25">
      <c r="A3999" s="122" t="s">
        <v>2022</v>
      </c>
      <c r="B3999" s="122">
        <v>1</v>
      </c>
      <c r="C3999" s="122" t="s">
        <v>2216</v>
      </c>
      <c r="D3999" s="122" t="s">
        <v>2101</v>
      </c>
      <c r="E3999" s="122">
        <v>73</v>
      </c>
      <c r="F3999" s="122">
        <v>3.6389376000000002E-5</v>
      </c>
      <c r="G3999" s="122">
        <v>4.4073740000000001E-5</v>
      </c>
      <c r="H3999" s="122">
        <v>5.1792236E-5</v>
      </c>
      <c r="I3999" s="122">
        <v>4.9910417999999998E-5</v>
      </c>
      <c r="J3999" s="122">
        <v>5.7355460499999999E-5</v>
      </c>
      <c r="K3999" s="122">
        <v>6.5585645000000001E-5</v>
      </c>
      <c r="L3999" s="122">
        <v>7.2349293000000003E-5</v>
      </c>
      <c r="M3999" s="122">
        <v>8.7604229999999999E-5</v>
      </c>
      <c r="N3999" s="122">
        <v>8.9571351500000005E-5</v>
      </c>
      <c r="O3999" s="122">
        <v>8.4770134499999994E-5</v>
      </c>
      <c r="P3999" s="122">
        <v>1.00018049E-4</v>
      </c>
      <c r="Q3999" s="122">
        <v>9.6023545000000003E-5</v>
      </c>
      <c r="R3999" s="122">
        <v>1.091408065E-4</v>
      </c>
      <c r="S3999" s="122">
        <v>1.005550185E-4</v>
      </c>
      <c r="T3999" s="122">
        <v>1.1455056949999999E-4</v>
      </c>
      <c r="U3999" s="122">
        <v>1.123802725E-4</v>
      </c>
      <c r="V3999" s="122">
        <v>1.14991821E-4</v>
      </c>
      <c r="W3999" s="122">
        <v>1.133355975E-4</v>
      </c>
      <c r="X3999" s="122">
        <v>9.0438034000000004E-5</v>
      </c>
      <c r="Y3999" s="122">
        <v>1.067687385E-4</v>
      </c>
      <c r="Z3999" s="122">
        <v>1.0103761E-4</v>
      </c>
      <c r="AA3999" s="122">
        <v>1.2376308250000001E-4</v>
      </c>
      <c r="AB3999" s="122">
        <v>9.0923752499999998E-5</v>
      </c>
      <c r="AC3999" s="122">
        <v>8.0609820000000003E-5</v>
      </c>
      <c r="AD3999" s="122">
        <v>8.8099965500000002E-5</v>
      </c>
      <c r="AE3999" s="122">
        <v>9.9610717499999996E-5</v>
      </c>
      <c r="AF3999" s="122">
        <v>3.8868901499999997E-5</v>
      </c>
      <c r="AG3999" s="122">
        <v>4.4912968499999999E-5</v>
      </c>
      <c r="AH3999" s="122">
        <v>2.5076075500000002E-5</v>
      </c>
      <c r="AI3999" s="122">
        <v>3.9880035499999998E-5</v>
      </c>
      <c r="AJ3999" s="122">
        <v>3.74981625E-5</v>
      </c>
      <c r="AK3999" s="122">
        <v>2.3114996000000001E-5</v>
      </c>
      <c r="AL3999" s="122">
        <v>0</v>
      </c>
    </row>
    <row r="4000" spans="1:38" hidden="1" x14ac:dyDescent="0.25">
      <c r="A4000" s="122" t="s">
        <v>2022</v>
      </c>
      <c r="B4000" s="122">
        <v>1</v>
      </c>
      <c r="C4000" s="122" t="s">
        <v>2216</v>
      </c>
      <c r="D4000" s="122" t="s">
        <v>2102</v>
      </c>
      <c r="E4000" s="122">
        <v>73</v>
      </c>
      <c r="F4000" s="122">
        <v>4.2454324999999998E-6</v>
      </c>
      <c r="G4000" s="122">
        <v>4.3144385E-6</v>
      </c>
      <c r="H4000" s="122">
        <v>4.3719435000000003E-6</v>
      </c>
      <c r="I4000" s="122">
        <v>4.4205180000000004E-6</v>
      </c>
      <c r="J4000" s="122">
        <v>4.4690924999999996E-6</v>
      </c>
      <c r="K4000" s="122">
        <v>4.5176669999999997E-6</v>
      </c>
      <c r="L4000" s="122">
        <v>4.5662679999999998E-6</v>
      </c>
      <c r="M4000" s="122">
        <v>4.6148424999999999E-6</v>
      </c>
      <c r="N4000" s="122">
        <v>4.6634169999999999E-6</v>
      </c>
      <c r="O4000" s="122">
        <v>4.7119915E-6</v>
      </c>
      <c r="P4000" s="122">
        <v>4.7605660000000001E-6</v>
      </c>
      <c r="Q4000" s="122">
        <v>4.8804784999999996E-6</v>
      </c>
      <c r="R4000" s="122">
        <v>4.6982645E-6</v>
      </c>
      <c r="S4000" s="122">
        <v>4.9263764999999998E-6</v>
      </c>
      <c r="T4000" s="122">
        <v>4.9335314999999998E-6</v>
      </c>
      <c r="U4000" s="122">
        <v>5.0249300000000004E-6</v>
      </c>
      <c r="V4000" s="122">
        <v>5.0831505000000003E-6</v>
      </c>
      <c r="W4000" s="122">
        <v>5.0727624999999999E-6</v>
      </c>
      <c r="X4000" s="122">
        <v>5.2893999999999997E-6</v>
      </c>
      <c r="Y4000" s="122">
        <v>5.3411015000000003E-6</v>
      </c>
      <c r="Z4000" s="122">
        <v>5.5534725E-6</v>
      </c>
      <c r="AA4000" s="122">
        <v>5.5887439999999999E-6</v>
      </c>
      <c r="AB4000" s="122">
        <v>5.7598015000000003E-6</v>
      </c>
      <c r="AC4000" s="122">
        <v>5.6491639999999999E-6</v>
      </c>
      <c r="AD4000" s="122">
        <v>5.7009184999999997E-6</v>
      </c>
      <c r="AE4000" s="122">
        <v>5.6642425000000003E-6</v>
      </c>
      <c r="AF4000" s="122">
        <v>6.2568090000000004E-6</v>
      </c>
      <c r="AG4000" s="122">
        <v>7.5219455000000002E-6</v>
      </c>
      <c r="AH4000" s="122">
        <v>3.8082354999999998E-6</v>
      </c>
      <c r="AI4000" s="122">
        <v>1.0288598499999999E-5</v>
      </c>
      <c r="AJ4000" s="122">
        <v>1.7433581500000001E-5</v>
      </c>
      <c r="AK4000" s="122">
        <v>7.7189199999999996E-6</v>
      </c>
      <c r="AL4000" s="122">
        <v>0</v>
      </c>
    </row>
    <row r="4001" spans="1:38" hidden="1" x14ac:dyDescent="0.25">
      <c r="A4001" s="122" t="s">
        <v>2022</v>
      </c>
      <c r="B4001" s="122">
        <v>1</v>
      </c>
      <c r="C4001" s="122" t="s">
        <v>2216</v>
      </c>
      <c r="D4001" s="122" t="s">
        <v>2103</v>
      </c>
      <c r="E4001" s="122">
        <v>73</v>
      </c>
      <c r="F4001" s="122">
        <v>3.3896149999999999E-6</v>
      </c>
      <c r="G4001" s="122">
        <v>3.4517045000000001E-6</v>
      </c>
      <c r="H4001" s="122">
        <v>3.4981590000000002E-6</v>
      </c>
      <c r="I4001" s="122">
        <v>3.5367430000000001E-6</v>
      </c>
      <c r="J4001" s="122">
        <v>3.5889745000000001E-6</v>
      </c>
      <c r="K4001" s="122">
        <v>3.6965114999999999E-6</v>
      </c>
      <c r="L4001" s="122">
        <v>3.6663279999999999E-6</v>
      </c>
      <c r="M4001" s="122">
        <v>3.8139859999999999E-6</v>
      </c>
      <c r="N4001" s="122">
        <v>3.7233294999999999E-6</v>
      </c>
      <c r="O4001" s="122">
        <v>3.7621255000000001E-6</v>
      </c>
      <c r="P4001" s="122">
        <v>3.800895E-6</v>
      </c>
      <c r="Q4001" s="122">
        <v>3.8966394999999998E-6</v>
      </c>
      <c r="R4001" s="122">
        <v>3.7888375000000001E-6</v>
      </c>
      <c r="S4001" s="122">
        <v>3.8761814999999996E-6</v>
      </c>
      <c r="T4001" s="122">
        <v>3.8753864999999999E-6</v>
      </c>
      <c r="U4001" s="122">
        <v>3.8323770000000004E-6</v>
      </c>
      <c r="V4001" s="122">
        <v>3.8272359999999997E-6</v>
      </c>
      <c r="W4001" s="122">
        <v>3.8041015000000001E-6</v>
      </c>
      <c r="X4001" s="122">
        <v>4.1076855E-6</v>
      </c>
      <c r="Y4001" s="122">
        <v>4.2012834999999998E-6</v>
      </c>
      <c r="Z4001" s="122">
        <v>4.6039244999999996E-6</v>
      </c>
      <c r="AA4001" s="122">
        <v>4.7278915000000002E-6</v>
      </c>
      <c r="AB4001" s="122">
        <v>4.8726609999999999E-6</v>
      </c>
      <c r="AC4001" s="122">
        <v>4.9320210000000003E-6</v>
      </c>
      <c r="AD4001" s="122">
        <v>4.7953075000000002E-6</v>
      </c>
      <c r="AE4001" s="122">
        <v>4.7957845E-6</v>
      </c>
      <c r="AF4001" s="122">
        <v>5.2684914999999997E-6</v>
      </c>
      <c r="AG4001" s="122">
        <v>6.3484460000000001E-6</v>
      </c>
      <c r="AH4001" s="122">
        <v>3.1927730000000001E-6</v>
      </c>
      <c r="AI4001" s="122">
        <v>8.6461814999999997E-6</v>
      </c>
      <c r="AJ4001" s="122">
        <v>1.47416585E-5</v>
      </c>
      <c r="AK4001" s="122">
        <v>6.5557289999999999E-6</v>
      </c>
      <c r="AL4001" s="122">
        <v>0</v>
      </c>
    </row>
    <row r="4002" spans="1:38" hidden="1" x14ac:dyDescent="0.25">
      <c r="A4002" s="122" t="s">
        <v>2022</v>
      </c>
      <c r="B4002" s="122">
        <v>1</v>
      </c>
      <c r="C4002" s="122" t="s">
        <v>2216</v>
      </c>
      <c r="D4002" s="122" t="s">
        <v>2137</v>
      </c>
      <c r="E4002" s="122">
        <v>73</v>
      </c>
      <c r="F4002" s="122">
        <v>0</v>
      </c>
      <c r="G4002" s="122">
        <v>0</v>
      </c>
      <c r="H4002" s="122">
        <v>0</v>
      </c>
      <c r="I4002" s="122">
        <v>0</v>
      </c>
      <c r="J4002" s="122">
        <v>0</v>
      </c>
      <c r="K4002" s="122">
        <v>0</v>
      </c>
      <c r="L4002" s="122">
        <v>0</v>
      </c>
      <c r="M4002" s="122">
        <v>0</v>
      </c>
      <c r="N4002" s="122">
        <v>0</v>
      </c>
      <c r="O4002" s="122">
        <v>0</v>
      </c>
      <c r="P4002" s="122">
        <v>0</v>
      </c>
      <c r="Q4002" s="122">
        <v>0</v>
      </c>
      <c r="R4002" s="122">
        <v>0</v>
      </c>
      <c r="S4002" s="122">
        <v>0</v>
      </c>
      <c r="T4002" s="122">
        <v>0</v>
      </c>
      <c r="U4002" s="122">
        <v>0</v>
      </c>
      <c r="V4002" s="122">
        <v>0</v>
      </c>
      <c r="W4002" s="122">
        <v>0</v>
      </c>
      <c r="X4002" s="122">
        <v>0</v>
      </c>
      <c r="Y4002" s="122">
        <v>0</v>
      </c>
      <c r="Z4002" s="122">
        <v>0</v>
      </c>
      <c r="AA4002" s="122">
        <v>0</v>
      </c>
      <c r="AB4002" s="122">
        <v>0</v>
      </c>
      <c r="AC4002" s="122">
        <v>0</v>
      </c>
      <c r="AD4002" s="122">
        <v>0</v>
      </c>
      <c r="AE4002" s="122">
        <v>0</v>
      </c>
      <c r="AF4002" s="122">
        <v>0</v>
      </c>
      <c r="AG4002" s="122">
        <v>0</v>
      </c>
      <c r="AH4002" s="122">
        <v>0</v>
      </c>
      <c r="AI4002" s="122">
        <v>0</v>
      </c>
      <c r="AJ4002" s="122">
        <v>0</v>
      </c>
      <c r="AK4002" s="122">
        <v>0</v>
      </c>
      <c r="AL4002" s="122">
        <v>0</v>
      </c>
    </row>
    <row r="4003" spans="1:38" hidden="1" x14ac:dyDescent="0.25">
      <c r="A4003" s="122" t="s">
        <v>2022</v>
      </c>
      <c r="B4003" s="122">
        <v>1</v>
      </c>
      <c r="C4003" s="122" t="s">
        <v>2216</v>
      </c>
      <c r="D4003" s="122" t="s">
        <v>2104</v>
      </c>
      <c r="E4003" s="122">
        <v>73</v>
      </c>
      <c r="F4003" s="122">
        <v>1.8182709999999999E-5</v>
      </c>
      <c r="G4003" s="122">
        <v>1.85869145E-5</v>
      </c>
      <c r="H4003" s="122">
        <v>1.9228850499999999E-5</v>
      </c>
      <c r="I4003" s="122">
        <v>2.06769165E-5</v>
      </c>
      <c r="J4003" s="122">
        <v>2.2344190499999999E-5</v>
      </c>
      <c r="K4003" s="122">
        <v>2.5737992499999999E-5</v>
      </c>
      <c r="L4003" s="122">
        <v>2.6998411999999998E-5</v>
      </c>
      <c r="M4003" s="122">
        <v>2.8501121000000001E-5</v>
      </c>
      <c r="N4003" s="122">
        <v>2.873183E-5</v>
      </c>
      <c r="O4003" s="122">
        <v>2.9661529500000001E-5</v>
      </c>
      <c r="P4003" s="122">
        <v>2.9431324E-5</v>
      </c>
      <c r="Q4003" s="122">
        <v>3.4045450999999997E-5</v>
      </c>
      <c r="R4003" s="122">
        <v>3.8725907499999998E-5</v>
      </c>
      <c r="S4003" s="122">
        <v>4.4264142500000002E-5</v>
      </c>
      <c r="T4003" s="122">
        <v>3.4195546999999997E-5</v>
      </c>
      <c r="U4003" s="122">
        <v>3.1472009500000002E-5</v>
      </c>
      <c r="V4003" s="122">
        <v>3.4663086500000003E-5</v>
      </c>
      <c r="W4003" s="122">
        <v>4.1073383499999997E-5</v>
      </c>
      <c r="X4003" s="122">
        <v>4.9768033499999997E-5</v>
      </c>
      <c r="Y4003" s="122">
        <v>4.4853502499999997E-5</v>
      </c>
      <c r="Z4003" s="122">
        <v>4.5651417499999999E-5</v>
      </c>
      <c r="AA4003" s="122">
        <v>4.1172520000000001E-5</v>
      </c>
      <c r="AB4003" s="122">
        <v>3.7577953999999999E-5</v>
      </c>
      <c r="AC4003" s="122">
        <v>4.5763645E-5</v>
      </c>
      <c r="AD4003" s="122">
        <v>4.3271929499999999E-5</v>
      </c>
      <c r="AE4003" s="122">
        <v>4.5251532499999998E-5</v>
      </c>
      <c r="AF4003" s="122">
        <v>3.1027551499999998E-5</v>
      </c>
      <c r="AG4003" s="122">
        <v>2.3595653E-5</v>
      </c>
      <c r="AH4003" s="122">
        <v>1.5348985499999999E-5</v>
      </c>
      <c r="AI4003" s="122">
        <v>2.4905653999999999E-5</v>
      </c>
      <c r="AJ4003" s="122">
        <v>3.6477621000000002E-5</v>
      </c>
      <c r="AK4003" s="122">
        <v>1.8507944500000001E-5</v>
      </c>
      <c r="AL4003" s="122">
        <v>0</v>
      </c>
    </row>
    <row r="4004" spans="1:38" hidden="1" x14ac:dyDescent="0.25">
      <c r="A4004" s="122" t="s">
        <v>2022</v>
      </c>
      <c r="B4004" s="122">
        <v>1</v>
      </c>
      <c r="C4004" s="122" t="s">
        <v>2216</v>
      </c>
      <c r="D4004" s="122" t="s">
        <v>2105</v>
      </c>
      <c r="E4004" s="122">
        <v>73</v>
      </c>
      <c r="F4004" s="122">
        <v>3.2812935999999997E-5</v>
      </c>
      <c r="G4004" s="122">
        <v>3.0651807999999999E-5</v>
      </c>
      <c r="H4004" s="122">
        <v>3.6302986000000003E-5</v>
      </c>
      <c r="I4004" s="122">
        <v>3.0185116499999998E-5</v>
      </c>
      <c r="J4004" s="122">
        <v>3.7715621499999997E-5</v>
      </c>
      <c r="K4004" s="122">
        <v>3.7324826000000003E-5</v>
      </c>
      <c r="L4004" s="122">
        <v>3.5458775500000003E-5</v>
      </c>
      <c r="M4004" s="122">
        <v>4.7950981500000002E-5</v>
      </c>
      <c r="N4004" s="122">
        <v>5.2753656000000002E-5</v>
      </c>
      <c r="O4004" s="122">
        <v>6.4839405000000002E-5</v>
      </c>
      <c r="P4004" s="122">
        <v>6.2257086000000006E-5</v>
      </c>
      <c r="Q4004" s="122">
        <v>6.6564687499999999E-5</v>
      </c>
      <c r="R4004" s="122">
        <v>7.9143362999999997E-5</v>
      </c>
      <c r="S4004" s="122">
        <v>9.3144001999999993E-5</v>
      </c>
      <c r="T4004" s="122">
        <v>9.4908027500000005E-5</v>
      </c>
      <c r="U4004" s="122">
        <v>1.06273056E-4</v>
      </c>
      <c r="V4004" s="122">
        <v>1.0091748549999999E-4</v>
      </c>
      <c r="W4004" s="122">
        <v>1.04441694E-4</v>
      </c>
      <c r="X4004" s="122">
        <v>8.4207274500000003E-5</v>
      </c>
      <c r="Y4004" s="122">
        <v>6.4922773999999997E-5</v>
      </c>
      <c r="Z4004" s="122">
        <v>8.07102285E-5</v>
      </c>
      <c r="AA4004" s="122">
        <v>5.5794955000000001E-5</v>
      </c>
      <c r="AB4004" s="122">
        <v>4.6662948999999997E-5</v>
      </c>
      <c r="AC4004" s="122">
        <v>6.5090889999999996E-5</v>
      </c>
      <c r="AD4004" s="122">
        <v>4.3365607000000003E-5</v>
      </c>
      <c r="AE4004" s="122">
        <v>4.1923715499999999E-5</v>
      </c>
      <c r="AF4004" s="122">
        <v>1.41953345E-5</v>
      </c>
      <c r="AG4004" s="122">
        <v>2.5293110499999999E-5</v>
      </c>
      <c r="AH4004" s="122">
        <v>1.7389353000000001E-5</v>
      </c>
      <c r="AI4004" s="122">
        <v>2.1084459999999998E-5</v>
      </c>
      <c r="AJ4004" s="122">
        <v>2.9714238000000002E-5</v>
      </c>
      <c r="AK4004" s="122">
        <v>2.5603293E-5</v>
      </c>
      <c r="AL4004" s="122">
        <v>0</v>
      </c>
    </row>
    <row r="4005" spans="1:38" hidden="1" x14ac:dyDescent="0.25">
      <c r="A4005" s="122" t="s">
        <v>2022</v>
      </c>
      <c r="B4005" s="122">
        <v>1</v>
      </c>
      <c r="C4005" s="122" t="s">
        <v>2216</v>
      </c>
      <c r="D4005" s="122" t="s">
        <v>2106</v>
      </c>
      <c r="E4005" s="122">
        <v>73</v>
      </c>
      <c r="F4005" s="122">
        <v>2.1431610000000001E-6</v>
      </c>
      <c r="G4005" s="122">
        <v>2.1780085000000001E-6</v>
      </c>
      <c r="H4005" s="122">
        <v>2.2070260000000001E-6</v>
      </c>
      <c r="I4005" s="122">
        <v>2.231565E-6</v>
      </c>
      <c r="J4005" s="122">
        <v>2.2560775E-6</v>
      </c>
      <c r="K4005" s="122">
        <v>2.2806165E-6</v>
      </c>
      <c r="L4005" s="122">
        <v>2.3051289999999999E-6</v>
      </c>
      <c r="M4005" s="122">
        <v>2.3296414999999999E-6</v>
      </c>
      <c r="N4005" s="122">
        <v>2.3541804999999998E-6</v>
      </c>
      <c r="O4005" s="122">
        <v>2.3786929999999998E-6</v>
      </c>
      <c r="P4005" s="122">
        <v>2.4032320000000002E-6</v>
      </c>
      <c r="Q4005" s="122">
        <v>2.4637580000000001E-6</v>
      </c>
      <c r="R4005" s="122">
        <v>3.1837629999999999E-6</v>
      </c>
      <c r="S4005" s="122">
        <v>3.3691570000000002E-6</v>
      </c>
      <c r="T4005" s="122">
        <v>3.3997645E-6</v>
      </c>
      <c r="U4005" s="122">
        <v>3.6322225E-6</v>
      </c>
      <c r="V4005" s="122">
        <v>3.7458015000000001E-6</v>
      </c>
      <c r="W4005" s="122">
        <v>3.6815124999999998E-6</v>
      </c>
      <c r="X4005" s="122">
        <v>3.8218565E-6</v>
      </c>
      <c r="Y4005" s="122">
        <v>3.856651E-6</v>
      </c>
      <c r="Z4005" s="122">
        <v>3.9795315000000001E-6</v>
      </c>
      <c r="AA4005" s="122">
        <v>4.0487495000000003E-6</v>
      </c>
      <c r="AB4005" s="122">
        <v>4.2579405000000003E-6</v>
      </c>
      <c r="AC4005" s="122">
        <v>4.3152864999999997E-6</v>
      </c>
      <c r="AD4005" s="122">
        <v>4.3947865000000004E-6</v>
      </c>
      <c r="AE4005" s="122">
        <v>4.3442245000000002E-6</v>
      </c>
      <c r="AF4005" s="122">
        <v>4.8327255000000001E-6</v>
      </c>
      <c r="AG4005" s="122">
        <v>5.8220764999999996E-6</v>
      </c>
      <c r="AH4005" s="122">
        <v>2.9189219999999999E-6</v>
      </c>
      <c r="AI4005" s="122">
        <v>7.9392410000000006E-6</v>
      </c>
      <c r="AJ4005" s="122">
        <v>1.3204075500000001E-5</v>
      </c>
      <c r="AK4005" s="122">
        <v>5.6540664999999998E-6</v>
      </c>
      <c r="AL4005" s="122">
        <v>0</v>
      </c>
    </row>
    <row r="4006" spans="1:38" hidden="1" x14ac:dyDescent="0.25">
      <c r="A4006" s="122" t="s">
        <v>2022</v>
      </c>
      <c r="B4006" s="122">
        <v>1</v>
      </c>
      <c r="C4006" s="122" t="s">
        <v>2216</v>
      </c>
      <c r="D4006" s="122" t="s">
        <v>2107</v>
      </c>
      <c r="E4006" s="122">
        <v>73</v>
      </c>
      <c r="F4006" s="122">
        <v>9.2159845000000005E-6</v>
      </c>
      <c r="G4006" s="122">
        <v>8.9244315E-6</v>
      </c>
      <c r="H4006" s="122">
        <v>9.7596849999999997E-6</v>
      </c>
      <c r="I4006" s="122">
        <v>3.562448E-6</v>
      </c>
      <c r="J4006" s="122">
        <v>5.0359009999999997E-6</v>
      </c>
      <c r="K4006" s="122">
        <v>5.1924630000000003E-6</v>
      </c>
      <c r="L4006" s="122">
        <v>5.8985024999999997E-6</v>
      </c>
      <c r="M4006" s="122">
        <v>6.8887544999999997E-6</v>
      </c>
      <c r="N4006" s="122">
        <v>7.3520805000000003E-6</v>
      </c>
      <c r="O4006" s="122">
        <v>7.9418645000000005E-6</v>
      </c>
      <c r="P4006" s="122">
        <v>8.9930665000000004E-6</v>
      </c>
      <c r="Q4006" s="122">
        <v>9.8562510000000001E-6</v>
      </c>
      <c r="R4006" s="122">
        <v>1.15833355E-5</v>
      </c>
      <c r="S4006" s="122">
        <v>1.1772863500000001E-5</v>
      </c>
      <c r="T4006" s="122">
        <v>1.2887109E-5</v>
      </c>
      <c r="U4006" s="122">
        <v>1.2688253E-5</v>
      </c>
      <c r="V4006" s="122">
        <v>1.4018818E-5</v>
      </c>
      <c r="W4006" s="122">
        <v>1.520835E-5</v>
      </c>
      <c r="X4006" s="122">
        <v>1.8894234999999999E-5</v>
      </c>
      <c r="Y4006" s="122">
        <v>1.5384548500000001E-5</v>
      </c>
      <c r="Z4006" s="122">
        <v>2.6516509499999999E-5</v>
      </c>
      <c r="AA4006" s="122">
        <v>2.53506155E-5</v>
      </c>
      <c r="AB4006" s="122">
        <v>4.4984253499999998E-5</v>
      </c>
      <c r="AC4006" s="122">
        <v>6.2825961500000003E-5</v>
      </c>
      <c r="AD4006" s="122">
        <v>6.91001015E-5</v>
      </c>
      <c r="AE4006" s="122">
        <v>1.1592149399999999E-4</v>
      </c>
      <c r="AF4006" s="122">
        <v>8.0097760499999999E-5</v>
      </c>
      <c r="AG4006" s="122">
        <v>6.2879597500000003E-5</v>
      </c>
      <c r="AH4006" s="122">
        <v>6.9953958000000007E-5</v>
      </c>
      <c r="AI4006" s="122">
        <v>1.2820180599999999E-4</v>
      </c>
      <c r="AJ4006" s="122">
        <v>1.1785053499999999E-4</v>
      </c>
      <c r="AK4006" s="122">
        <v>1.2291476449999999E-4</v>
      </c>
      <c r="AL4006" s="122">
        <v>0</v>
      </c>
    </row>
    <row r="4007" spans="1:38" hidden="1" x14ac:dyDescent="0.25">
      <c r="A4007" s="122" t="s">
        <v>2022</v>
      </c>
      <c r="B4007" s="122">
        <v>1</v>
      </c>
      <c r="C4007" s="122" t="s">
        <v>2216</v>
      </c>
      <c r="D4007" s="122" t="s">
        <v>475</v>
      </c>
      <c r="E4007" s="122">
        <v>73</v>
      </c>
      <c r="F4007" s="122">
        <v>4.5583180000000001E-6</v>
      </c>
      <c r="G4007" s="122">
        <v>4.605117E-6</v>
      </c>
      <c r="H4007" s="122">
        <v>8.4808745000000007E-6</v>
      </c>
      <c r="I4007" s="122">
        <v>1.7771244499999999E-5</v>
      </c>
      <c r="J4007" s="122">
        <v>8.9156070000000006E-6</v>
      </c>
      <c r="K4007" s="122">
        <v>5.656001E-6</v>
      </c>
      <c r="L4007" s="122">
        <v>5.6538279999999999E-6</v>
      </c>
      <c r="M4007" s="122">
        <v>9.0085690000000007E-6</v>
      </c>
      <c r="N4007" s="122">
        <v>7.4296725E-6</v>
      </c>
      <c r="O4007" s="122">
        <v>5.8479140000000003E-6</v>
      </c>
      <c r="P4007" s="122">
        <v>5.8683454999999997E-6</v>
      </c>
      <c r="Q4007" s="122">
        <v>5.9439500000000001E-6</v>
      </c>
      <c r="R4007" s="122">
        <v>6.0595430000000003E-6</v>
      </c>
      <c r="S4007" s="122">
        <v>6.7214334999999997E-6</v>
      </c>
      <c r="T4007" s="122">
        <v>6.4425739999999997E-6</v>
      </c>
      <c r="U4007" s="122">
        <v>6.4515309999999998E-6</v>
      </c>
      <c r="V4007" s="122">
        <v>5.9579685E-6</v>
      </c>
      <c r="W4007" s="122">
        <v>1.1201073E-5</v>
      </c>
      <c r="X4007" s="122">
        <v>1.0456979500000001E-5</v>
      </c>
      <c r="Y4007" s="122">
        <v>9.3096355000000002E-6</v>
      </c>
      <c r="Z4007" s="122">
        <v>7.8265099999999994E-6</v>
      </c>
      <c r="AA4007" s="122">
        <v>8.01996E-6</v>
      </c>
      <c r="AB4007" s="122">
        <v>5.7146189999999998E-6</v>
      </c>
      <c r="AC4007" s="122">
        <v>8.4301799999999996E-6</v>
      </c>
      <c r="AD4007" s="122">
        <v>6.6826640000000003E-6</v>
      </c>
      <c r="AE4007" s="122">
        <v>7.0431170000000002E-6</v>
      </c>
      <c r="AF4007" s="122">
        <v>6.9014480000000002E-6</v>
      </c>
      <c r="AG4007" s="122">
        <v>8.4043690000000006E-6</v>
      </c>
      <c r="AH4007" s="122">
        <v>4.2668974999999996E-6</v>
      </c>
      <c r="AI4007" s="122">
        <v>1.1130026499999999E-5</v>
      </c>
      <c r="AJ4007" s="122">
        <v>1.8326180999999999E-5</v>
      </c>
      <c r="AK4007" s="122">
        <v>8.0283074999999995E-6</v>
      </c>
      <c r="AL4007" s="122">
        <v>0</v>
      </c>
    </row>
    <row r="4008" spans="1:38" hidden="1" x14ac:dyDescent="0.25">
      <c r="A4008" s="122" t="s">
        <v>2022</v>
      </c>
      <c r="B4008" s="122">
        <v>1</v>
      </c>
      <c r="C4008" s="122" t="s">
        <v>2216</v>
      </c>
      <c r="D4008" s="122" t="s">
        <v>2108</v>
      </c>
      <c r="E4008" s="122">
        <v>73</v>
      </c>
      <c r="F4008" s="122">
        <v>1.8687799999999999E-7</v>
      </c>
      <c r="G4008" s="122">
        <v>1.8992549999999999E-7</v>
      </c>
      <c r="H4008" s="122">
        <v>1.92443E-7</v>
      </c>
      <c r="I4008" s="122">
        <v>1.9458950000000001E-7</v>
      </c>
      <c r="J4008" s="122">
        <v>1.96736E-7</v>
      </c>
      <c r="K4008" s="122">
        <v>1.9888250000000001E-7</v>
      </c>
      <c r="L4008" s="122">
        <v>2.010025E-7</v>
      </c>
      <c r="M4008" s="122">
        <v>2.0314899999999999E-7</v>
      </c>
      <c r="N4008" s="122">
        <v>2.052955E-7</v>
      </c>
      <c r="O4008" s="122">
        <v>2.074155E-7</v>
      </c>
      <c r="P4008" s="122">
        <v>2.0956200000000001E-7</v>
      </c>
      <c r="Q4008" s="122">
        <v>2.1483549999999999E-7</v>
      </c>
      <c r="R4008" s="122">
        <v>2.13007E-7</v>
      </c>
      <c r="S4008" s="122">
        <v>2.1677E-7</v>
      </c>
      <c r="T4008" s="122">
        <v>2.180685E-7</v>
      </c>
      <c r="U4008" s="122">
        <v>2.2283849999999999E-7</v>
      </c>
      <c r="V4008" s="122">
        <v>2.19897E-7</v>
      </c>
      <c r="W4008" s="122">
        <v>2.223615E-7</v>
      </c>
      <c r="X4008" s="122">
        <v>2.2691950000000001E-7</v>
      </c>
      <c r="Y4008" s="122">
        <v>2.4080549999999998E-7</v>
      </c>
      <c r="Z4008" s="122">
        <v>2.50637E-7</v>
      </c>
      <c r="AA4008" s="122">
        <v>2.5050449999999999E-7</v>
      </c>
      <c r="AB4008" s="122">
        <v>2.6147550000000002E-7</v>
      </c>
      <c r="AC4008" s="122">
        <v>2.5699700000000001E-7</v>
      </c>
      <c r="AD4008" s="122">
        <v>2.5969999999999998E-7</v>
      </c>
      <c r="AE4008" s="122">
        <v>2.6015050000000002E-7</v>
      </c>
      <c r="AF4008" s="122">
        <v>2.87101E-7</v>
      </c>
      <c r="AG4008" s="122">
        <v>3.4635500000000001E-7</v>
      </c>
      <c r="AH4008" s="122">
        <v>1.74847E-7</v>
      </c>
      <c r="AI4008" s="122">
        <v>4.6995100000000002E-7</v>
      </c>
      <c r="AJ4008" s="122">
        <v>7.9992900000000002E-7</v>
      </c>
      <c r="AK4008" s="122">
        <v>3.546495E-7</v>
      </c>
      <c r="AL4008" s="122">
        <v>0</v>
      </c>
    </row>
    <row r="4009" spans="1:38" hidden="1" x14ac:dyDescent="0.25">
      <c r="A4009" s="122" t="s">
        <v>2022</v>
      </c>
      <c r="B4009" s="122">
        <v>1</v>
      </c>
      <c r="C4009" s="122" t="s">
        <v>2216</v>
      </c>
      <c r="D4009" s="122" t="s">
        <v>2109</v>
      </c>
      <c r="E4009" s="122">
        <v>73</v>
      </c>
      <c r="F4009" s="122">
        <v>7.3630250000000001E-7</v>
      </c>
      <c r="G4009" s="122">
        <v>7.4828049999999999E-7</v>
      </c>
      <c r="H4009" s="122">
        <v>7.5824449999999996E-7</v>
      </c>
      <c r="I4009" s="122">
        <v>7.6667149999999996E-7</v>
      </c>
      <c r="J4009" s="122">
        <v>7.7509849999999996E-7</v>
      </c>
      <c r="K4009" s="122">
        <v>7.8352549999999996E-7</v>
      </c>
      <c r="L4009" s="122">
        <v>7.9195249999999996E-7</v>
      </c>
      <c r="M4009" s="122">
        <v>8.0037949999999996E-7</v>
      </c>
      <c r="N4009" s="122">
        <v>8.0880649999999996E-7</v>
      </c>
      <c r="O4009" s="122">
        <v>8.1723349999999996E-7</v>
      </c>
      <c r="P4009" s="122">
        <v>8.2566049999999996E-7</v>
      </c>
      <c r="Q4009" s="122">
        <v>8.46463E-7</v>
      </c>
      <c r="R4009" s="122">
        <v>1.2467454999999999E-6</v>
      </c>
      <c r="S4009" s="122">
        <v>1.2997189999999999E-6</v>
      </c>
      <c r="T4009" s="122">
        <v>1.2916895000000001E-6</v>
      </c>
      <c r="U4009" s="122">
        <v>1.3275704999999999E-6</v>
      </c>
      <c r="V4009" s="122">
        <v>1.3515795000000001E-6</v>
      </c>
      <c r="W4009" s="122">
        <v>1.3452195000000001E-6</v>
      </c>
      <c r="X4009" s="122">
        <v>1.3915679999999999E-6</v>
      </c>
      <c r="Y4009" s="122">
        <v>1.406408E-6</v>
      </c>
      <c r="Z4009" s="122">
        <v>1.4550090000000001E-6</v>
      </c>
      <c r="AA4009" s="122">
        <v>1.5069225E-6</v>
      </c>
      <c r="AB4009" s="122">
        <v>1.5615655E-6</v>
      </c>
      <c r="AC4009" s="122">
        <v>1.5626255E-6</v>
      </c>
      <c r="AD4009" s="122">
        <v>1.589364E-6</v>
      </c>
      <c r="AE4009" s="122">
        <v>1.6261195E-6</v>
      </c>
      <c r="AF4009" s="122">
        <v>1.816734E-6</v>
      </c>
      <c r="AG4009" s="122">
        <v>2.1799695000000002E-6</v>
      </c>
      <c r="AH4009" s="122">
        <v>1.091429E-6</v>
      </c>
      <c r="AI4009" s="122">
        <v>2.9372335E-6</v>
      </c>
      <c r="AJ4009" s="122">
        <v>4.9996755000000002E-6</v>
      </c>
      <c r="AK4009" s="122">
        <v>2.2727194999999999E-6</v>
      </c>
      <c r="AL4009" s="122">
        <v>0</v>
      </c>
    </row>
    <row r="4010" spans="1:38" hidden="1" x14ac:dyDescent="0.25">
      <c r="A4010" s="122" t="s">
        <v>2022</v>
      </c>
      <c r="B4010" s="122">
        <v>1</v>
      </c>
      <c r="C4010" s="122" t="s">
        <v>2216</v>
      </c>
      <c r="D4010" s="122" t="s">
        <v>2110</v>
      </c>
      <c r="E4010" s="122">
        <v>73</v>
      </c>
      <c r="F4010" s="122">
        <v>1.7692587199999999E-4</v>
      </c>
      <c r="G4010" s="122">
        <v>1.527041035E-4</v>
      </c>
      <c r="H4010" s="122">
        <v>1.7363224E-4</v>
      </c>
      <c r="I4010" s="122">
        <v>2.2154527350000001E-4</v>
      </c>
      <c r="J4010" s="122">
        <v>2.7412893200000002E-4</v>
      </c>
      <c r="K4010" s="122">
        <v>3.1187635349999999E-4</v>
      </c>
      <c r="L4010" s="122">
        <v>3.3900949150000002E-4</v>
      </c>
      <c r="M4010" s="122">
        <v>3.7064588050000002E-4</v>
      </c>
      <c r="N4010" s="122">
        <v>3.8964799699999999E-4</v>
      </c>
      <c r="O4010" s="122">
        <v>4.288541905E-4</v>
      </c>
      <c r="P4010" s="122">
        <v>5.1402044699999996E-4</v>
      </c>
      <c r="Q4010" s="122">
        <v>5.4106918249999995E-4</v>
      </c>
      <c r="R4010" s="122">
        <v>5.8788591099999995E-4</v>
      </c>
      <c r="S4010" s="122">
        <v>5.8621254200000002E-4</v>
      </c>
      <c r="T4010" s="122">
        <v>6.3019008699999996E-4</v>
      </c>
      <c r="U4010" s="122">
        <v>6.4916379549999998E-4</v>
      </c>
      <c r="V4010" s="122">
        <v>6.6862118200000003E-4</v>
      </c>
      <c r="W4010" s="122">
        <v>6.7289200150000002E-4</v>
      </c>
      <c r="X4010" s="122">
        <v>6.3191097049999998E-4</v>
      </c>
      <c r="Y4010" s="122">
        <v>6.5182805250000003E-4</v>
      </c>
      <c r="Z4010" s="122">
        <v>6.0596248850000004E-4</v>
      </c>
      <c r="AA4010" s="122">
        <v>6.30190458E-4</v>
      </c>
      <c r="AB4010" s="122">
        <v>6.4824188699999996E-4</v>
      </c>
      <c r="AC4010" s="122">
        <v>7.5933039049999997E-4</v>
      </c>
      <c r="AD4010" s="122">
        <v>6.8146194249999999E-4</v>
      </c>
      <c r="AE4010" s="122">
        <v>6.1632642649999997E-4</v>
      </c>
      <c r="AF4010" s="122">
        <v>7.4510171900000002E-4</v>
      </c>
      <c r="AG4010" s="122">
        <v>4.295324315E-4</v>
      </c>
      <c r="AH4010" s="122">
        <v>4.3491224950000001E-4</v>
      </c>
      <c r="AI4010" s="122">
        <v>6.7220233900000005E-4</v>
      </c>
      <c r="AJ4010" s="122">
        <v>5.3235940099999996E-4</v>
      </c>
      <c r="AK4010" s="122">
        <v>4.6886346650000001E-4</v>
      </c>
      <c r="AL4010" s="122">
        <v>0</v>
      </c>
    </row>
    <row r="4011" spans="1:38" hidden="1" x14ac:dyDescent="0.25">
      <c r="A4011" s="122" t="s">
        <v>2022</v>
      </c>
      <c r="B4011" s="122">
        <v>1</v>
      </c>
      <c r="C4011" s="122" t="s">
        <v>2216</v>
      </c>
      <c r="D4011" s="122" t="s">
        <v>2111</v>
      </c>
      <c r="E4011" s="122">
        <v>73</v>
      </c>
      <c r="F4011" s="122">
        <v>1.2897549999999999E-6</v>
      </c>
      <c r="G4011" s="122">
        <v>1.3177124999999999E-6</v>
      </c>
      <c r="H4011" s="122">
        <v>1.3281799999999999E-6</v>
      </c>
      <c r="I4011" s="122">
        <v>1.3504135000000001E-6</v>
      </c>
      <c r="J4011" s="122">
        <v>1.3583634999999999E-6</v>
      </c>
      <c r="K4011" s="122">
        <v>1.3732035E-6</v>
      </c>
      <c r="L4011" s="122">
        <v>1.3880169999999999E-6</v>
      </c>
      <c r="M4011" s="122">
        <v>1.4027775000000001E-6</v>
      </c>
      <c r="N4011" s="122">
        <v>1.417591E-6</v>
      </c>
      <c r="O4011" s="122">
        <v>1.4323515000000001E-6</v>
      </c>
      <c r="P4011" s="122">
        <v>1.4471385E-6</v>
      </c>
      <c r="Q4011" s="122">
        <v>1.4836555E-6</v>
      </c>
      <c r="R4011" s="122">
        <v>1.4647609999999999E-6</v>
      </c>
      <c r="S4011" s="122">
        <v>1.5894965E-6</v>
      </c>
      <c r="T4011" s="122">
        <v>1.5797974999999999E-6</v>
      </c>
      <c r="U4011" s="122">
        <v>1.6596420000000001E-6</v>
      </c>
      <c r="V4011" s="122">
        <v>1.6305980000000001E-6</v>
      </c>
      <c r="W4011" s="122">
        <v>1.6292729999999999E-6</v>
      </c>
      <c r="X4011" s="122">
        <v>1.683068E-6</v>
      </c>
      <c r="Y4011" s="122">
        <v>1.6626365E-6</v>
      </c>
      <c r="Z4011" s="122">
        <v>1.6693409999999999E-6</v>
      </c>
      <c r="AA4011" s="122">
        <v>2.0007764999999999E-6</v>
      </c>
      <c r="AB4011" s="122">
        <v>2.0857884999999998E-6</v>
      </c>
      <c r="AC4011" s="122">
        <v>2.0715844999999999E-6</v>
      </c>
      <c r="AD4011" s="122">
        <v>2.0858945000000002E-6</v>
      </c>
      <c r="AE4011" s="122">
        <v>2.0928110000000002E-6</v>
      </c>
      <c r="AF4011" s="122">
        <v>2.3487480000000001E-6</v>
      </c>
      <c r="AG4011" s="122">
        <v>2.8491739999999999E-6</v>
      </c>
      <c r="AH4011" s="122">
        <v>1.4184125000000001E-6</v>
      </c>
      <c r="AI4011" s="122">
        <v>3.8027765000000001E-6</v>
      </c>
      <c r="AJ4011" s="122">
        <v>6.4716710000000001E-6</v>
      </c>
      <c r="AK4011" s="122">
        <v>2.8671145000000001E-6</v>
      </c>
      <c r="AL4011" s="122">
        <v>0</v>
      </c>
    </row>
    <row r="4012" spans="1:38" hidden="1" x14ac:dyDescent="0.25">
      <c r="A4012" s="122" t="s">
        <v>2022</v>
      </c>
      <c r="B4012" s="122">
        <v>1</v>
      </c>
      <c r="C4012" s="122" t="s">
        <v>2216</v>
      </c>
      <c r="D4012" s="122" t="s">
        <v>2112</v>
      </c>
      <c r="E4012" s="122">
        <v>73</v>
      </c>
      <c r="F4012" s="122">
        <v>7.1921344499999997E-5</v>
      </c>
      <c r="G4012" s="122">
        <v>8.5222198E-5</v>
      </c>
      <c r="H4012" s="122">
        <v>7.8549710000000005E-5</v>
      </c>
      <c r="I4012" s="122">
        <v>7.6252080500000005E-5</v>
      </c>
      <c r="J4012" s="122">
        <v>6.9777388499999999E-5</v>
      </c>
      <c r="K4012" s="122">
        <v>6.6545024500000004E-5</v>
      </c>
      <c r="L4012" s="122">
        <v>6.2030034E-5</v>
      </c>
      <c r="M4012" s="122">
        <v>5.2707068999999997E-5</v>
      </c>
      <c r="N4012" s="122">
        <v>5.1860341000000001E-5</v>
      </c>
      <c r="O4012" s="122">
        <v>5.0042069999999998E-5</v>
      </c>
      <c r="P4012" s="122">
        <v>5.27666145E-5</v>
      </c>
      <c r="Q4012" s="122">
        <v>4.98704295E-5</v>
      </c>
      <c r="R4012" s="122">
        <v>4.9712065499999997E-5</v>
      </c>
      <c r="S4012" s="122">
        <v>4.5560760999999999E-5</v>
      </c>
      <c r="T4012" s="122">
        <v>5.4040708000000001E-5</v>
      </c>
      <c r="U4012" s="122">
        <v>6.1695895499999998E-5</v>
      </c>
      <c r="V4012" s="122">
        <v>7.4966963000000001E-5</v>
      </c>
      <c r="W4012" s="122">
        <v>8.6137057500000006E-5</v>
      </c>
      <c r="X4012" s="122">
        <v>7.8970212000000004E-5</v>
      </c>
      <c r="Y4012" s="122">
        <v>7.7310888000000006E-5</v>
      </c>
      <c r="Z4012" s="122">
        <v>6.9424302500000002E-5</v>
      </c>
      <c r="AA4012" s="122">
        <v>7.2588428999999997E-5</v>
      </c>
      <c r="AB4012" s="122">
        <v>4.93652865E-5</v>
      </c>
      <c r="AC4012" s="122">
        <v>5.1599104000000003E-5</v>
      </c>
      <c r="AD4012" s="122">
        <v>4.7773776000000001E-5</v>
      </c>
      <c r="AE4012" s="122">
        <v>8.1970992499999994E-5</v>
      </c>
      <c r="AF4012" s="122">
        <v>1.5324791000000001E-5</v>
      </c>
      <c r="AG4012" s="122">
        <v>2.0883324999999999E-5</v>
      </c>
      <c r="AH4012" s="122">
        <v>1.3056073E-5</v>
      </c>
      <c r="AI4012" s="122">
        <v>1.6816502500000001E-5</v>
      </c>
      <c r="AJ4012" s="122">
        <v>1.6391098000000001E-5</v>
      </c>
      <c r="AK4012" s="122">
        <v>8.2084545E-6</v>
      </c>
      <c r="AL4012" s="122">
        <v>0</v>
      </c>
    </row>
    <row r="4013" spans="1:38" hidden="1" x14ac:dyDescent="0.25">
      <c r="A4013" s="122" t="s">
        <v>2022</v>
      </c>
      <c r="B4013" s="122">
        <v>1</v>
      </c>
      <c r="C4013" s="122" t="s">
        <v>2216</v>
      </c>
      <c r="D4013" s="122" t="s">
        <v>2113</v>
      </c>
      <c r="E4013" s="122">
        <v>73</v>
      </c>
      <c r="F4013" s="122">
        <v>2.370018755E-4</v>
      </c>
      <c r="G4013" s="122">
        <v>2.253575105E-4</v>
      </c>
      <c r="H4013" s="122">
        <v>2.0459725149999999E-4</v>
      </c>
      <c r="I4013" s="122">
        <v>2.2172751399999999E-4</v>
      </c>
      <c r="J4013" s="122">
        <v>1.96910158E-4</v>
      </c>
      <c r="K4013" s="122">
        <v>2.0840257199999999E-4</v>
      </c>
      <c r="L4013" s="122">
        <v>1.9270603899999999E-4</v>
      </c>
      <c r="M4013" s="122">
        <v>1.8162866799999999E-4</v>
      </c>
      <c r="N4013" s="122">
        <v>1.7263319E-4</v>
      </c>
      <c r="O4013" s="122">
        <v>1.528076655E-4</v>
      </c>
      <c r="P4013" s="122">
        <v>1.6063099549999999E-4</v>
      </c>
      <c r="Q4013" s="122">
        <v>1.6964656050000001E-4</v>
      </c>
      <c r="R4013" s="122">
        <v>1.561019335E-4</v>
      </c>
      <c r="S4013" s="122">
        <v>1.4859851149999999E-4</v>
      </c>
      <c r="T4013" s="122">
        <v>1.4424077199999999E-4</v>
      </c>
      <c r="U4013" s="122">
        <v>1.4960320599999999E-4</v>
      </c>
      <c r="V4013" s="122">
        <v>1.6187000300000001E-4</v>
      </c>
      <c r="W4013" s="122">
        <v>1.7605638050000001E-4</v>
      </c>
      <c r="X4013" s="122">
        <v>1.716585465E-4</v>
      </c>
      <c r="Y4013" s="122">
        <v>1.773345815E-4</v>
      </c>
      <c r="Z4013" s="122">
        <v>1.5327011699999999E-4</v>
      </c>
      <c r="AA4013" s="122">
        <v>1.9182663650000001E-4</v>
      </c>
      <c r="AB4013" s="122">
        <v>1.4381955450000001E-4</v>
      </c>
      <c r="AC4013" s="122">
        <v>2.2070029449999999E-4</v>
      </c>
      <c r="AD4013" s="122">
        <v>2.7527251300000003E-4</v>
      </c>
      <c r="AE4013" s="122">
        <v>6.6428901500000003E-4</v>
      </c>
      <c r="AF4013" s="122">
        <v>3.5693297850000001E-4</v>
      </c>
      <c r="AG4013" s="122">
        <v>3.0036160000000001E-4</v>
      </c>
      <c r="AH4013" s="122">
        <v>3.51595587E-4</v>
      </c>
      <c r="AI4013" s="122">
        <v>5.19908005E-4</v>
      </c>
      <c r="AJ4013" s="122">
        <v>3.864071795E-4</v>
      </c>
      <c r="AK4013" s="122">
        <v>3.6633751050000002E-4</v>
      </c>
      <c r="AL4013" s="122">
        <v>0</v>
      </c>
    </row>
    <row r="4014" spans="1:38" hidden="1" x14ac:dyDescent="0.25">
      <c r="A4014" s="122" t="s">
        <v>2022</v>
      </c>
      <c r="B4014" s="122">
        <v>1</v>
      </c>
      <c r="C4014" s="122" t="s">
        <v>2216</v>
      </c>
      <c r="D4014" s="122" t="s">
        <v>2114</v>
      </c>
      <c r="E4014" s="122">
        <v>73</v>
      </c>
      <c r="F4014" s="122">
        <v>2.7734457449999999E-4</v>
      </c>
      <c r="G4014" s="122">
        <v>2.8047766949999999E-4</v>
      </c>
      <c r="H4014" s="122">
        <v>3.0685720050000002E-4</v>
      </c>
      <c r="I4014" s="122">
        <v>3.6072971299999998E-4</v>
      </c>
      <c r="J4014" s="122">
        <v>3.7149361550000001E-4</v>
      </c>
      <c r="K4014" s="122">
        <v>4.0523124249999999E-4</v>
      </c>
      <c r="L4014" s="122">
        <v>4.2120801300000001E-4</v>
      </c>
      <c r="M4014" s="122">
        <v>4.3116705749999997E-4</v>
      </c>
      <c r="N4014" s="122">
        <v>4.5564902950000002E-4</v>
      </c>
      <c r="O4014" s="122">
        <v>4.3798532200000002E-4</v>
      </c>
      <c r="P4014" s="122">
        <v>4.87600742E-4</v>
      </c>
      <c r="Q4014" s="122">
        <v>5.2028650449999995E-4</v>
      </c>
      <c r="R4014" s="122">
        <v>5.6002317500000005E-4</v>
      </c>
      <c r="S4014" s="122">
        <v>6.1367030500000005E-4</v>
      </c>
      <c r="T4014" s="122">
        <v>6.9232675699999995E-4</v>
      </c>
      <c r="U4014" s="122">
        <v>7.1398902299999996E-4</v>
      </c>
      <c r="V4014" s="122">
        <v>7.3610536649999997E-4</v>
      </c>
      <c r="W4014" s="122">
        <v>7.7337859700000002E-4</v>
      </c>
      <c r="X4014" s="122">
        <v>8.2484941449999997E-4</v>
      </c>
      <c r="Y4014" s="122">
        <v>8.0573520299999997E-4</v>
      </c>
      <c r="Z4014" s="122">
        <v>7.94077005E-4</v>
      </c>
      <c r="AA4014" s="122">
        <v>8.3491477700000001E-4</v>
      </c>
      <c r="AB4014" s="122">
        <v>8.5189828249999998E-4</v>
      </c>
      <c r="AC4014" s="122">
        <v>1.0351484855000001E-3</v>
      </c>
      <c r="AD4014" s="122">
        <v>9.6702912250000005E-4</v>
      </c>
      <c r="AE4014" s="122">
        <v>1.1299291274999999E-3</v>
      </c>
      <c r="AF4014" s="122">
        <v>8.5019017199999998E-4</v>
      </c>
      <c r="AG4014" s="122">
        <v>4.763270325E-4</v>
      </c>
      <c r="AH4014" s="122">
        <v>5.2369883E-4</v>
      </c>
      <c r="AI4014" s="122">
        <v>6.6330883299999996E-4</v>
      </c>
      <c r="AJ4014" s="122">
        <v>4.8390828500000002E-4</v>
      </c>
      <c r="AK4014" s="122">
        <v>3.70268865E-4</v>
      </c>
      <c r="AL4014" s="122">
        <v>0</v>
      </c>
    </row>
    <row r="4015" spans="1:38" hidden="1" x14ac:dyDescent="0.25">
      <c r="A4015" s="122" t="s">
        <v>2022</v>
      </c>
      <c r="B4015" s="122">
        <v>1</v>
      </c>
      <c r="C4015" s="122" t="s">
        <v>2216</v>
      </c>
      <c r="D4015" s="122" t="s">
        <v>2115</v>
      </c>
      <c r="E4015" s="122">
        <v>73</v>
      </c>
      <c r="F4015" s="122">
        <v>1.5473349999999999E-6</v>
      </c>
      <c r="G4015" s="122">
        <v>1.5390934999999999E-6</v>
      </c>
      <c r="H4015" s="122">
        <v>1.5465135E-6</v>
      </c>
      <c r="I4015" s="122">
        <v>1.6721764999999999E-6</v>
      </c>
      <c r="J4015" s="122">
        <v>1.730132E-6</v>
      </c>
      <c r="K4015" s="122">
        <v>1.7009555E-6</v>
      </c>
      <c r="L4015" s="122">
        <v>1.7171470000000001E-6</v>
      </c>
      <c r="M4015" s="122">
        <v>1.7088789999999999E-6</v>
      </c>
      <c r="N4015" s="122">
        <v>1.7253885E-6</v>
      </c>
      <c r="O4015" s="122">
        <v>1.784192E-6</v>
      </c>
      <c r="P4015" s="122">
        <v>1.8041729999999999E-6</v>
      </c>
      <c r="Q4015" s="122">
        <v>1.8257970000000001E-6</v>
      </c>
      <c r="R4015" s="122">
        <v>2.201567E-6</v>
      </c>
      <c r="S4015" s="122">
        <v>2.2705464999999998E-6</v>
      </c>
      <c r="T4015" s="122">
        <v>2.3011805000000001E-6</v>
      </c>
      <c r="U4015" s="122">
        <v>2.4191584999999999E-6</v>
      </c>
      <c r="V4015" s="122">
        <v>2.4484675000000002E-6</v>
      </c>
      <c r="W4015" s="122">
        <v>2.3508150000000002E-6</v>
      </c>
      <c r="X4015" s="122">
        <v>2.5301140000000001E-6</v>
      </c>
      <c r="Y4015" s="122">
        <v>2.5848100000000001E-6</v>
      </c>
      <c r="Z4015" s="122">
        <v>2.808205E-6</v>
      </c>
      <c r="AA4015" s="122">
        <v>2.8853199999999998E-6</v>
      </c>
      <c r="AB4015" s="122">
        <v>2.8586609999999998E-6</v>
      </c>
      <c r="AC4015" s="122">
        <v>3.0219275E-6</v>
      </c>
      <c r="AD4015" s="122">
        <v>2.9016704999999998E-6</v>
      </c>
      <c r="AE4015" s="122">
        <v>2.8468949999999999E-6</v>
      </c>
      <c r="AF4015" s="122">
        <v>3.0624460000000001E-6</v>
      </c>
      <c r="AG4015" s="122">
        <v>3.5234134999999999E-6</v>
      </c>
      <c r="AH4015" s="122">
        <v>1.8101885E-6</v>
      </c>
      <c r="AI4015" s="122">
        <v>4.7621295000000004E-6</v>
      </c>
      <c r="AJ4015" s="122">
        <v>8.0085385E-6</v>
      </c>
      <c r="AK4015" s="122">
        <v>3.5618649999999998E-6</v>
      </c>
      <c r="AL4015" s="122">
        <v>0</v>
      </c>
    </row>
    <row r="4016" spans="1:38" hidden="1" x14ac:dyDescent="0.25">
      <c r="A4016" s="122" t="s">
        <v>2022</v>
      </c>
      <c r="B4016" s="122">
        <v>1</v>
      </c>
      <c r="C4016" s="122" t="s">
        <v>2216</v>
      </c>
      <c r="D4016" s="122" t="s">
        <v>2116</v>
      </c>
      <c r="E4016" s="122">
        <v>73</v>
      </c>
      <c r="F4016" s="122">
        <v>4.7039063499999998E-5</v>
      </c>
      <c r="G4016" s="122">
        <v>2.629571415E-4</v>
      </c>
      <c r="H4016" s="122">
        <v>2.0222168550000001E-4</v>
      </c>
      <c r="I4016" s="122">
        <v>2.2766558100000001E-4</v>
      </c>
      <c r="J4016" s="122">
        <v>3.0424612900000001E-4</v>
      </c>
      <c r="K4016" s="122">
        <v>2.5779475600000001E-4</v>
      </c>
      <c r="L4016" s="122">
        <v>3.3851942699999999E-4</v>
      </c>
      <c r="M4016" s="122">
        <v>3.1505794350000001E-4</v>
      </c>
      <c r="N4016" s="122">
        <v>3.0757699349999998E-4</v>
      </c>
      <c r="O4016" s="122">
        <v>3.2556895650000001E-4</v>
      </c>
      <c r="P4016" s="122">
        <v>3.2950015199999997E-4</v>
      </c>
      <c r="Q4016" s="122">
        <v>3.8751747649999998E-4</v>
      </c>
      <c r="R4016" s="122">
        <v>4.0316047949999999E-4</v>
      </c>
      <c r="S4016" s="122">
        <v>4.4050889050000001E-4</v>
      </c>
      <c r="T4016" s="122">
        <v>4.0382184000000001E-4</v>
      </c>
      <c r="U4016" s="122">
        <v>4.6569019750000002E-4</v>
      </c>
      <c r="V4016" s="122">
        <v>5.2618566950000001E-4</v>
      </c>
      <c r="W4016" s="122">
        <v>4.6260411350000001E-4</v>
      </c>
      <c r="X4016" s="122">
        <v>5.5301148699999996E-4</v>
      </c>
      <c r="Y4016" s="122">
        <v>5.4405212849999998E-4</v>
      </c>
      <c r="Z4016" s="122">
        <v>6.2861203850000003E-4</v>
      </c>
      <c r="AA4016" s="122">
        <v>9.5782572549999996E-4</v>
      </c>
      <c r="AB4016" s="122">
        <v>1.0566693739999999E-3</v>
      </c>
      <c r="AC4016" s="122">
        <v>1.5703674220000001E-3</v>
      </c>
      <c r="AD4016" s="122">
        <v>1.5673302570000001E-3</v>
      </c>
      <c r="AE4016" s="122">
        <v>2.8528428985000001E-3</v>
      </c>
      <c r="AF4016" s="122">
        <v>1.290303709E-3</v>
      </c>
      <c r="AG4016" s="122">
        <v>8.7201734750000002E-4</v>
      </c>
      <c r="AH4016" s="122">
        <v>9.6512851599999999E-4</v>
      </c>
      <c r="AI4016" s="122">
        <v>1.3849052110000001E-3</v>
      </c>
      <c r="AJ4016" s="122">
        <v>1.118935417E-3</v>
      </c>
      <c r="AK4016" s="122">
        <v>1.1971814900000001E-3</v>
      </c>
      <c r="AL4016" s="122">
        <v>0</v>
      </c>
    </row>
    <row r="4017" spans="1:38" hidden="1" x14ac:dyDescent="0.25">
      <c r="A4017" s="122" t="s">
        <v>2022</v>
      </c>
      <c r="B4017" s="122">
        <v>1</v>
      </c>
      <c r="C4017" s="122" t="s">
        <v>2216</v>
      </c>
      <c r="D4017" s="122" t="s">
        <v>2138</v>
      </c>
      <c r="E4017" s="122">
        <v>73</v>
      </c>
      <c r="F4017" s="122">
        <v>0</v>
      </c>
      <c r="G4017" s="122">
        <v>0</v>
      </c>
      <c r="H4017" s="122">
        <v>0</v>
      </c>
      <c r="I4017" s="122">
        <v>0</v>
      </c>
      <c r="J4017" s="122">
        <v>0</v>
      </c>
      <c r="K4017" s="122">
        <v>0</v>
      </c>
      <c r="L4017" s="122">
        <v>0</v>
      </c>
      <c r="M4017" s="122">
        <v>0</v>
      </c>
      <c r="N4017" s="122">
        <v>0</v>
      </c>
      <c r="O4017" s="122">
        <v>0</v>
      </c>
      <c r="P4017" s="122">
        <v>0</v>
      </c>
      <c r="Q4017" s="122">
        <v>0</v>
      </c>
      <c r="R4017" s="122">
        <v>0</v>
      </c>
      <c r="S4017" s="122">
        <v>0</v>
      </c>
      <c r="T4017" s="122">
        <v>0</v>
      </c>
      <c r="U4017" s="122">
        <v>0</v>
      </c>
      <c r="V4017" s="122">
        <v>0</v>
      </c>
      <c r="W4017" s="122">
        <v>0</v>
      </c>
      <c r="X4017" s="122">
        <v>0</v>
      </c>
      <c r="Y4017" s="122">
        <v>0</v>
      </c>
      <c r="Z4017" s="122">
        <v>0</v>
      </c>
      <c r="AA4017" s="122">
        <v>1.7225E-9</v>
      </c>
      <c r="AB4017" s="122">
        <v>1.7754999999999999E-9</v>
      </c>
      <c r="AC4017" s="122">
        <v>1.7490000000000001E-9</v>
      </c>
      <c r="AD4017" s="122">
        <v>1.7490000000000001E-9</v>
      </c>
      <c r="AE4017" s="122">
        <v>1.7490000000000001E-9</v>
      </c>
      <c r="AF4017" s="122">
        <v>1.9344999999999999E-9</v>
      </c>
      <c r="AG4017" s="122">
        <v>2.3585000000000001E-9</v>
      </c>
      <c r="AH4017" s="122">
        <v>1.1925E-9</v>
      </c>
      <c r="AI4017" s="122">
        <v>3.1800000000000002E-9</v>
      </c>
      <c r="AJ4017" s="122">
        <v>5.4325E-9</v>
      </c>
      <c r="AK4017" s="122">
        <v>2.4115000000000002E-9</v>
      </c>
      <c r="AL4017" s="122">
        <v>0</v>
      </c>
    </row>
    <row r="4018" spans="1:38" hidden="1" x14ac:dyDescent="0.25">
      <c r="A4018" s="122" t="s">
        <v>2022</v>
      </c>
      <c r="B4018" s="122">
        <v>1</v>
      </c>
      <c r="C4018" s="122" t="s">
        <v>2216</v>
      </c>
      <c r="D4018" s="122" t="s">
        <v>2117</v>
      </c>
      <c r="E4018" s="122">
        <v>73</v>
      </c>
      <c r="F4018" s="122">
        <v>7.1390999999999994E-8</v>
      </c>
      <c r="G4018" s="122">
        <v>7.2557000000000006E-8</v>
      </c>
      <c r="H4018" s="122">
        <v>7.3511000000000002E-8</v>
      </c>
      <c r="I4018" s="122">
        <v>7.4332499999999994E-8</v>
      </c>
      <c r="J4018" s="122">
        <v>7.5153999999999999E-8</v>
      </c>
      <c r="K4018" s="122">
        <v>7.5975500000000004E-8</v>
      </c>
      <c r="L4018" s="122">
        <v>7.6770500000000006E-8</v>
      </c>
      <c r="M4018" s="122">
        <v>7.7591999999999998E-8</v>
      </c>
      <c r="N4018" s="122">
        <v>7.8413500000000003E-8</v>
      </c>
      <c r="O4018" s="122">
        <v>7.9234999999999994E-8</v>
      </c>
      <c r="P4018" s="122">
        <v>8.00565E-8</v>
      </c>
      <c r="Q4018" s="122">
        <v>8.2070499999999994E-8</v>
      </c>
      <c r="R4018" s="122">
        <v>9.4525499999999995E-8</v>
      </c>
      <c r="S4018" s="122">
        <v>8.5435999999999998E-8</v>
      </c>
      <c r="T4018" s="122">
        <v>8.4852999999999999E-8</v>
      </c>
      <c r="U4018" s="122">
        <v>8.8165499999999996E-8</v>
      </c>
      <c r="V4018" s="122">
        <v>8.8192E-8</v>
      </c>
      <c r="W4018" s="122">
        <v>8.7715000000000002E-8</v>
      </c>
      <c r="X4018" s="122">
        <v>9.0709499999999996E-8</v>
      </c>
      <c r="Y4018" s="122">
        <v>9.1372000000000006E-8</v>
      </c>
      <c r="Z4018" s="122">
        <v>9.4472500000000001E-8</v>
      </c>
      <c r="AA4018" s="122">
        <v>9.5744500000000001E-8</v>
      </c>
      <c r="AB4018" s="122">
        <v>9.9030499999999995E-8</v>
      </c>
      <c r="AC4018" s="122">
        <v>9.7732000000000005E-8</v>
      </c>
      <c r="AD4018" s="122">
        <v>9.8818500000000006E-8</v>
      </c>
      <c r="AE4018" s="122">
        <v>9.9004000000000004E-8</v>
      </c>
      <c r="AF4018" s="122">
        <v>1.09339E-7</v>
      </c>
      <c r="AG4018" s="122">
        <v>1.312015E-7</v>
      </c>
      <c r="AH4018" s="122">
        <v>6.6144E-8</v>
      </c>
      <c r="AI4018" s="122">
        <v>1.74635E-7</v>
      </c>
      <c r="AJ4018" s="122">
        <v>3.02789E-7</v>
      </c>
      <c r="AK4018" s="122">
        <v>1.3409E-7</v>
      </c>
      <c r="AL4018" s="122">
        <v>0</v>
      </c>
    </row>
    <row r="4019" spans="1:38" hidden="1" x14ac:dyDescent="0.25">
      <c r="A4019" s="122" t="s">
        <v>2022</v>
      </c>
      <c r="B4019" s="122">
        <v>1</v>
      </c>
      <c r="C4019" s="122" t="s">
        <v>2216</v>
      </c>
      <c r="D4019" s="122" t="s">
        <v>2118</v>
      </c>
      <c r="E4019" s="122">
        <v>73</v>
      </c>
      <c r="F4019" s="122">
        <v>1.8399745E-6</v>
      </c>
      <c r="G4019" s="122">
        <v>1.8698929999999999E-6</v>
      </c>
      <c r="H4019" s="122">
        <v>1.8948029999999999E-6</v>
      </c>
      <c r="I4019" s="122">
        <v>1.9158704999999999E-6</v>
      </c>
      <c r="J4019" s="122">
        <v>1.9369114999999998E-6</v>
      </c>
      <c r="K4019" s="122">
        <v>1.9579790000000002E-6</v>
      </c>
      <c r="L4019" s="122">
        <v>1.9790200000000002E-6</v>
      </c>
      <c r="M4019" s="122">
        <v>2.0000875000000001E-6</v>
      </c>
      <c r="N4019" s="122">
        <v>2.0211285000000001E-6</v>
      </c>
      <c r="O4019" s="122">
        <v>2.042196E-6</v>
      </c>
      <c r="P4019" s="122">
        <v>2.063237E-6</v>
      </c>
      <c r="Q4019" s="122">
        <v>2.1152035000000001E-6</v>
      </c>
      <c r="R4019" s="122">
        <v>2.4798700000000002E-6</v>
      </c>
      <c r="S4019" s="122">
        <v>2.5828489999999999E-6</v>
      </c>
      <c r="T4019" s="122">
        <v>7.3129400000000004E-7</v>
      </c>
      <c r="U4019" s="122">
        <v>2.6100380000000002E-6</v>
      </c>
      <c r="V4019" s="122">
        <v>2.5401309999999998E-6</v>
      </c>
      <c r="W4019" s="122">
        <v>2.5139225000000001E-6</v>
      </c>
      <c r="X4019" s="122">
        <v>2.6390820000000002E-6</v>
      </c>
      <c r="Y4019" s="122">
        <v>2.6418115000000001E-6</v>
      </c>
      <c r="Z4019" s="122">
        <v>2.7867135000000002E-6</v>
      </c>
      <c r="AA4019" s="122">
        <v>2.8238399999999998E-6</v>
      </c>
      <c r="AB4019" s="122">
        <v>2.8945949999999999E-6</v>
      </c>
      <c r="AC4019" s="122">
        <v>2.8469744999999998E-6</v>
      </c>
      <c r="AD4019" s="122">
        <v>2.870851E-6</v>
      </c>
      <c r="AE4019" s="122">
        <v>2.8126040000000001E-6</v>
      </c>
      <c r="AF4019" s="122">
        <v>3.2139729999999999E-6</v>
      </c>
      <c r="AG4019" s="122">
        <v>3.8550609999999997E-6</v>
      </c>
      <c r="AH4019" s="122">
        <v>1.9334929999999998E-6</v>
      </c>
      <c r="AI4019" s="122">
        <v>5.2139545000000001E-6</v>
      </c>
      <c r="AJ4019" s="122">
        <v>8.7683464999999992E-6</v>
      </c>
      <c r="AK4019" s="122">
        <v>3.8627990000000003E-6</v>
      </c>
      <c r="AL4019" s="122">
        <v>0</v>
      </c>
    </row>
    <row r="4020" spans="1:38" hidden="1" x14ac:dyDescent="0.25">
      <c r="A4020" s="122" t="s">
        <v>2022</v>
      </c>
      <c r="B4020" s="122">
        <v>1</v>
      </c>
      <c r="C4020" s="122" t="s">
        <v>2216</v>
      </c>
      <c r="D4020" s="122" t="s">
        <v>2119</v>
      </c>
      <c r="E4020" s="122">
        <v>73</v>
      </c>
      <c r="F4020" s="122">
        <v>1.7874780000000001E-6</v>
      </c>
      <c r="G4020" s="122">
        <v>1.799933E-6</v>
      </c>
      <c r="H4020" s="122">
        <v>1.7533195E-6</v>
      </c>
      <c r="I4020" s="122">
        <v>2.1566759999999998E-6</v>
      </c>
      <c r="J4020" s="122">
        <v>2.5781849999999999E-6</v>
      </c>
      <c r="K4020" s="122">
        <v>2.618677E-6</v>
      </c>
      <c r="L4020" s="122">
        <v>2.2752104999999998E-6</v>
      </c>
      <c r="M4020" s="122">
        <v>1.9816170000000001E-6</v>
      </c>
      <c r="N4020" s="122">
        <v>1.9716529999999999E-6</v>
      </c>
      <c r="O4020" s="122">
        <v>1.9757870000000001E-6</v>
      </c>
      <c r="P4020" s="122">
        <v>2.5133394999999999E-6</v>
      </c>
      <c r="Q4020" s="122">
        <v>1.965558E-6</v>
      </c>
      <c r="R4020" s="122">
        <v>1.9292000000000001E-6</v>
      </c>
      <c r="S4020" s="122">
        <v>1.9951319999999998E-6</v>
      </c>
      <c r="T4020" s="122">
        <v>1.9604435000000001E-6</v>
      </c>
      <c r="U4020" s="122">
        <v>1.9535270000000001E-6</v>
      </c>
      <c r="V4020" s="122">
        <v>1.9549845E-6</v>
      </c>
      <c r="W4020" s="122">
        <v>2.2080065000000002E-6</v>
      </c>
      <c r="X4020" s="122">
        <v>2.2370240000000002E-6</v>
      </c>
      <c r="Y4020" s="122">
        <v>2.4195295000000002E-6</v>
      </c>
      <c r="Z4020" s="122">
        <v>2.5573824999999999E-6</v>
      </c>
      <c r="AA4020" s="122">
        <v>2.4999835000000001E-6</v>
      </c>
      <c r="AB4020" s="122">
        <v>5.3855155000000003E-6</v>
      </c>
      <c r="AC4020" s="122">
        <v>5.860528E-6</v>
      </c>
      <c r="AD4020" s="122">
        <v>4.9974230000000002E-6</v>
      </c>
      <c r="AE4020" s="122">
        <v>2.1136134999999998E-6</v>
      </c>
      <c r="AF4020" s="122">
        <v>1.8978240000000001E-6</v>
      </c>
      <c r="AG4020" s="122">
        <v>2.5139490000000001E-6</v>
      </c>
      <c r="AH4020" s="122">
        <v>1.286575E-6</v>
      </c>
      <c r="AI4020" s="122">
        <v>3.0973200000000001E-6</v>
      </c>
      <c r="AJ4020" s="122">
        <v>5.3105204999999996E-6</v>
      </c>
      <c r="AK4020" s="122">
        <v>2.6152585E-6</v>
      </c>
      <c r="AL4020" s="122">
        <v>0</v>
      </c>
    </row>
    <row r="4021" spans="1:38" hidden="1" x14ac:dyDescent="0.25">
      <c r="A4021" s="122" t="s">
        <v>2022</v>
      </c>
      <c r="B4021" s="122">
        <v>1</v>
      </c>
      <c r="C4021" s="122" t="s">
        <v>2216</v>
      </c>
      <c r="D4021" s="122" t="s">
        <v>2120</v>
      </c>
      <c r="E4021" s="122">
        <v>73</v>
      </c>
      <c r="F4021" s="122">
        <v>7.4413325E-6</v>
      </c>
      <c r="G4021" s="122">
        <v>7.4154420000000001E-6</v>
      </c>
      <c r="H4021" s="122">
        <v>7.5972584999999999E-6</v>
      </c>
      <c r="I4021" s="122">
        <v>6.7317950000000001E-6</v>
      </c>
      <c r="J4021" s="122">
        <v>5.3660379999999997E-6</v>
      </c>
      <c r="K4021" s="122">
        <v>6.0224430000000003E-6</v>
      </c>
      <c r="L4021" s="122">
        <v>6.1659934999999996E-6</v>
      </c>
      <c r="M4021" s="122">
        <v>5.9117789999999999E-6</v>
      </c>
      <c r="N4021" s="122">
        <v>5.6593399999999996E-6</v>
      </c>
      <c r="O4021" s="122">
        <v>5.4032704999999997E-6</v>
      </c>
      <c r="P4021" s="122">
        <v>5.3655609999999999E-6</v>
      </c>
      <c r="Q4021" s="122">
        <v>5.4646710000000002E-6</v>
      </c>
      <c r="R4021" s="122">
        <v>5.4216614999999998E-6</v>
      </c>
      <c r="S4021" s="122">
        <v>5.3524964999999996E-6</v>
      </c>
      <c r="T4021" s="122">
        <v>5.3460570000000002E-6</v>
      </c>
      <c r="U4021" s="122">
        <v>5.4491684999999999E-6</v>
      </c>
      <c r="V4021" s="122">
        <v>6.4753280000000004E-6</v>
      </c>
      <c r="W4021" s="122">
        <v>7.7135139999999999E-6</v>
      </c>
      <c r="X4021" s="122">
        <v>7.7993210000000008E-6</v>
      </c>
      <c r="Y4021" s="122">
        <v>8.4143860000000003E-6</v>
      </c>
      <c r="Z4021" s="122">
        <v>9.3117290000000003E-6</v>
      </c>
      <c r="AA4021" s="122">
        <v>9.3236539999999993E-6</v>
      </c>
      <c r="AB4021" s="122">
        <v>1.03475875E-5</v>
      </c>
      <c r="AC4021" s="122">
        <v>1.64671E-5</v>
      </c>
      <c r="AD4021" s="122">
        <v>9.9351150000000002E-6</v>
      </c>
      <c r="AE4021" s="122">
        <v>8.1278415000000005E-6</v>
      </c>
      <c r="AF4021" s="122">
        <v>6.3714480000000002E-6</v>
      </c>
      <c r="AG4021" s="122">
        <v>7.2369909999999999E-6</v>
      </c>
      <c r="AH4021" s="122">
        <v>3.8777449999999999E-6</v>
      </c>
      <c r="AI4021" s="122">
        <v>9.7985604999999999E-6</v>
      </c>
      <c r="AJ4021" s="122">
        <v>1.59486275E-5</v>
      </c>
      <c r="AK4021" s="122">
        <v>7.4622675E-6</v>
      </c>
      <c r="AL4021" s="122">
        <v>0</v>
      </c>
    </row>
    <row r="4022" spans="1:38" hidden="1" x14ac:dyDescent="0.25">
      <c r="A4022" s="122" t="s">
        <v>2022</v>
      </c>
      <c r="B4022" s="122">
        <v>1</v>
      </c>
      <c r="C4022" s="122" t="s">
        <v>2216</v>
      </c>
      <c r="D4022" s="122" t="s">
        <v>2121</v>
      </c>
      <c r="E4022" s="122">
        <v>73</v>
      </c>
      <c r="F4022" s="122">
        <v>1.0594776585E-3</v>
      </c>
      <c r="G4022" s="122">
        <v>9.9908439700000006E-4</v>
      </c>
      <c r="H4022" s="122">
        <v>1.0762744715E-3</v>
      </c>
      <c r="I4022" s="122">
        <v>1.4249355545E-3</v>
      </c>
      <c r="J4022" s="122">
        <v>1.7030986345E-3</v>
      </c>
      <c r="K4022" s="122">
        <v>1.8646704065E-3</v>
      </c>
      <c r="L4022" s="122">
        <v>2.0790221755000002E-3</v>
      </c>
      <c r="M4022" s="122">
        <v>2.2179209979999999E-3</v>
      </c>
      <c r="N4022" s="122">
        <v>2.3150627634999999E-3</v>
      </c>
      <c r="O4022" s="122">
        <v>2.1723793700000001E-3</v>
      </c>
      <c r="P4022" s="122">
        <v>2.5053385139999999E-3</v>
      </c>
      <c r="Q4022" s="122">
        <v>2.6793082315000002E-3</v>
      </c>
      <c r="R4022" s="122">
        <v>2.7976637505E-3</v>
      </c>
      <c r="S4022" s="122">
        <v>3.0570942190000002E-3</v>
      </c>
      <c r="T4022" s="122">
        <v>3.2239173370000001E-3</v>
      </c>
      <c r="U4022" s="122">
        <v>3.3358991554999998E-3</v>
      </c>
      <c r="V4022" s="122">
        <v>3.5826019390000001E-3</v>
      </c>
      <c r="W4022" s="122">
        <v>4.0848308400000003E-3</v>
      </c>
      <c r="X4022" s="122">
        <v>4.4877879584999999E-3</v>
      </c>
      <c r="Y4022" s="122">
        <v>4.2237255815000003E-3</v>
      </c>
      <c r="Z4022" s="122">
        <v>4.4176137589999999E-3</v>
      </c>
      <c r="AA4022" s="122">
        <v>4.5541668015000002E-3</v>
      </c>
      <c r="AB4022" s="122">
        <v>4.8796628565000002E-3</v>
      </c>
      <c r="AC4022" s="122">
        <v>4.8726436954999999E-3</v>
      </c>
      <c r="AD4022" s="122">
        <v>5.6854815344999999E-3</v>
      </c>
      <c r="AE4022" s="122">
        <v>5.0636231799999999E-3</v>
      </c>
      <c r="AF4022" s="122">
        <v>4.9890880345000001E-3</v>
      </c>
      <c r="AG4022" s="122">
        <v>2.5465988814999999E-3</v>
      </c>
      <c r="AH4022" s="122">
        <v>2.8517801159999999E-3</v>
      </c>
      <c r="AI4022" s="122">
        <v>4.3780061170000002E-3</v>
      </c>
      <c r="AJ4022" s="122">
        <v>3.610410138E-3</v>
      </c>
      <c r="AK4022" s="122">
        <v>3.1545510959999998E-3</v>
      </c>
      <c r="AL4022" s="122">
        <v>0</v>
      </c>
    </row>
    <row r="4023" spans="1:38" hidden="1" x14ac:dyDescent="0.25">
      <c r="A4023" s="122" t="s">
        <v>2022</v>
      </c>
      <c r="B4023" s="122">
        <v>1</v>
      </c>
      <c r="C4023" s="122" t="s">
        <v>2216</v>
      </c>
      <c r="D4023" s="122" t="s">
        <v>2139</v>
      </c>
      <c r="E4023" s="122">
        <v>73</v>
      </c>
      <c r="F4023" s="122">
        <v>0</v>
      </c>
      <c r="G4023" s="122">
        <v>0</v>
      </c>
      <c r="H4023" s="122">
        <v>0</v>
      </c>
      <c r="I4023" s="122">
        <v>0</v>
      </c>
      <c r="J4023" s="122">
        <v>0</v>
      </c>
      <c r="K4023" s="122">
        <v>0</v>
      </c>
      <c r="L4023" s="122">
        <v>0</v>
      </c>
      <c r="M4023" s="122">
        <v>0</v>
      </c>
      <c r="N4023" s="122">
        <v>0</v>
      </c>
      <c r="O4023" s="122">
        <v>0</v>
      </c>
      <c r="P4023" s="122">
        <v>0</v>
      </c>
      <c r="Q4023" s="122">
        <v>0</v>
      </c>
      <c r="R4023" s="122">
        <v>0</v>
      </c>
      <c r="S4023" s="122">
        <v>0</v>
      </c>
      <c r="T4023" s="122">
        <v>0</v>
      </c>
      <c r="U4023" s="122">
        <v>0</v>
      </c>
      <c r="V4023" s="122">
        <v>0</v>
      </c>
      <c r="W4023" s="122">
        <v>0</v>
      </c>
      <c r="X4023" s="122">
        <v>0</v>
      </c>
      <c r="Y4023" s="122">
        <v>0</v>
      </c>
      <c r="Z4023" s="122">
        <v>0</v>
      </c>
      <c r="AA4023" s="122">
        <v>0</v>
      </c>
      <c r="AB4023" s="122">
        <v>0</v>
      </c>
      <c r="AC4023" s="122">
        <v>0</v>
      </c>
      <c r="AD4023" s="122">
        <v>0</v>
      </c>
      <c r="AE4023" s="122">
        <v>0</v>
      </c>
      <c r="AF4023" s="122">
        <v>0</v>
      </c>
      <c r="AG4023" s="122">
        <v>0</v>
      </c>
      <c r="AH4023" s="122">
        <v>0</v>
      </c>
      <c r="AI4023" s="122">
        <v>0</v>
      </c>
      <c r="AJ4023" s="122">
        <v>0</v>
      </c>
      <c r="AK4023" s="122">
        <v>0</v>
      </c>
      <c r="AL4023" s="122">
        <v>0</v>
      </c>
    </row>
    <row r="4024" spans="1:38" hidden="1" x14ac:dyDescent="0.25">
      <c r="A4024" s="122" t="s">
        <v>2022</v>
      </c>
      <c r="B4024" s="122">
        <v>1</v>
      </c>
      <c r="C4024" s="122" t="s">
        <v>2216</v>
      </c>
      <c r="D4024" s="122" t="s">
        <v>2122</v>
      </c>
      <c r="E4024" s="122">
        <v>73</v>
      </c>
      <c r="F4024" s="122">
        <v>6.6277639499999995E-5</v>
      </c>
      <c r="G4024" s="122">
        <v>9.1043824000000003E-5</v>
      </c>
      <c r="H4024" s="122">
        <v>1.134573385E-4</v>
      </c>
      <c r="I4024" s="122">
        <v>9.9637323500000003E-5</v>
      </c>
      <c r="J4024" s="122">
        <v>9.9803955499999997E-5</v>
      </c>
      <c r="K4024" s="122">
        <v>7.7436073999999998E-5</v>
      </c>
      <c r="L4024" s="122">
        <v>6.7214546999999993E-5</v>
      </c>
      <c r="M4024" s="122">
        <v>9.9111007000000006E-5</v>
      </c>
      <c r="N4024" s="122">
        <v>1.301092495E-4</v>
      </c>
      <c r="O4024" s="122">
        <v>1.4083512450000001E-4</v>
      </c>
      <c r="P4024" s="122">
        <v>1.4114220650000001E-4</v>
      </c>
      <c r="Q4024" s="122">
        <v>1.6599011699999999E-4</v>
      </c>
      <c r="R4024" s="122">
        <v>1.5447912649999999E-4</v>
      </c>
      <c r="S4024" s="122">
        <v>1.5001665899999999E-4</v>
      </c>
      <c r="T4024" s="122">
        <v>1.6092294599999999E-4</v>
      </c>
      <c r="U4024" s="122">
        <v>1.808141375E-4</v>
      </c>
      <c r="V4024" s="122">
        <v>2.0865114199999999E-4</v>
      </c>
      <c r="W4024" s="122">
        <v>1.8719138900000001E-4</v>
      </c>
      <c r="X4024" s="122">
        <v>2.171868185E-4</v>
      </c>
      <c r="Y4024" s="122">
        <v>2.0598081649999999E-4</v>
      </c>
      <c r="Z4024" s="122">
        <v>2.1340124050000001E-4</v>
      </c>
      <c r="AA4024" s="122">
        <v>2.9624103550000001E-4</v>
      </c>
      <c r="AB4024" s="122">
        <v>2.7250962299999999E-4</v>
      </c>
      <c r="AC4024" s="122">
        <v>2.5022465999999997E-4</v>
      </c>
      <c r="AD4024" s="122">
        <v>1.85471486E-4</v>
      </c>
      <c r="AE4024" s="122">
        <v>3.6390799050000001E-4</v>
      </c>
      <c r="AF4024" s="122">
        <v>1.00810876E-4</v>
      </c>
      <c r="AG4024" s="122">
        <v>6.6251166000000001E-5</v>
      </c>
      <c r="AH4024" s="122">
        <v>4.9382776500000003E-5</v>
      </c>
      <c r="AI4024" s="122">
        <v>6.4339402999999997E-5</v>
      </c>
      <c r="AJ4024" s="122">
        <v>4.8320099999999998E-5</v>
      </c>
      <c r="AK4024" s="122">
        <v>3.8827084500000001E-5</v>
      </c>
      <c r="AL4024" s="122">
        <v>0</v>
      </c>
    </row>
    <row r="4025" spans="1:38" hidden="1" x14ac:dyDescent="0.25">
      <c r="A4025" s="122" t="s">
        <v>2022</v>
      </c>
      <c r="B4025" s="122">
        <v>1</v>
      </c>
      <c r="C4025" s="122" t="s">
        <v>2216</v>
      </c>
      <c r="D4025" s="122" t="s">
        <v>2123</v>
      </c>
      <c r="E4025" s="122">
        <v>73</v>
      </c>
      <c r="F4025" s="122">
        <v>1.6497442499999999E-5</v>
      </c>
      <c r="G4025" s="122">
        <v>1.5549033999999999E-5</v>
      </c>
      <c r="H4025" s="122">
        <v>5.3248570000000002E-5</v>
      </c>
      <c r="I4025" s="122">
        <v>2.224357E-5</v>
      </c>
      <c r="J4025" s="122">
        <v>1.9699755499999999E-5</v>
      </c>
      <c r="K4025" s="122">
        <v>1.7895158500000001E-5</v>
      </c>
      <c r="L4025" s="122">
        <v>2.2552374500000001E-5</v>
      </c>
      <c r="M4025" s="122">
        <v>2.1305390499999998E-5</v>
      </c>
      <c r="N4025" s="122">
        <v>2.3830920000000001E-5</v>
      </c>
      <c r="O4025" s="122">
        <v>2.8418387999999999E-5</v>
      </c>
      <c r="P4025" s="122">
        <v>3.1650619500000002E-5</v>
      </c>
      <c r="Q4025" s="122">
        <v>3.0730725000000002E-5</v>
      </c>
      <c r="R4025" s="122">
        <v>3.4566229000000001E-5</v>
      </c>
      <c r="S4025" s="122">
        <v>5.0412274999999997E-5</v>
      </c>
      <c r="T4025" s="122">
        <v>4.3530596000000002E-5</v>
      </c>
      <c r="U4025" s="122">
        <v>4.3895951499999998E-5</v>
      </c>
      <c r="V4025" s="122">
        <v>4.6898799000000003E-5</v>
      </c>
      <c r="W4025" s="122">
        <v>5.1744191499999998E-5</v>
      </c>
      <c r="X4025" s="122">
        <v>6.0510789E-5</v>
      </c>
      <c r="Y4025" s="122">
        <v>7.4640536000000003E-5</v>
      </c>
      <c r="Z4025" s="122">
        <v>7.5479287500000003E-5</v>
      </c>
      <c r="AA4025" s="122">
        <v>7.9835596000000001E-5</v>
      </c>
      <c r="AB4025" s="122">
        <v>7.2797831999999997E-5</v>
      </c>
      <c r="AC4025" s="122">
        <v>1.240538405E-4</v>
      </c>
      <c r="AD4025" s="122">
        <v>8.0603884000000006E-5</v>
      </c>
      <c r="AE4025" s="122">
        <v>2.255365975E-4</v>
      </c>
      <c r="AF4025" s="122">
        <v>5.5840402499999998E-5</v>
      </c>
      <c r="AG4025" s="122">
        <v>5.5861257999999998E-5</v>
      </c>
      <c r="AH4025" s="122">
        <v>4.67725E-5</v>
      </c>
      <c r="AI4025" s="122">
        <v>3.8356391499999998E-5</v>
      </c>
      <c r="AJ4025" s="122">
        <v>2.7006706500000001E-5</v>
      </c>
      <c r="AK4025" s="122">
        <v>2.0579926499999998E-5</v>
      </c>
      <c r="AL4025" s="122">
        <v>0</v>
      </c>
    </row>
    <row r="4026" spans="1:38" hidden="1" x14ac:dyDescent="0.25">
      <c r="A4026" s="122" t="s">
        <v>2022</v>
      </c>
      <c r="B4026" s="122">
        <v>1</v>
      </c>
      <c r="C4026" s="122" t="s">
        <v>2216</v>
      </c>
      <c r="D4026" s="122" t="s">
        <v>2140</v>
      </c>
      <c r="E4026" s="122">
        <v>73</v>
      </c>
      <c r="F4026" s="122">
        <v>0</v>
      </c>
      <c r="G4026" s="122">
        <v>0</v>
      </c>
      <c r="H4026" s="122">
        <v>0</v>
      </c>
      <c r="I4026" s="122">
        <v>0</v>
      </c>
      <c r="J4026" s="122">
        <v>0</v>
      </c>
      <c r="K4026" s="122">
        <v>0</v>
      </c>
      <c r="L4026" s="122">
        <v>0</v>
      </c>
      <c r="M4026" s="122">
        <v>0</v>
      </c>
      <c r="N4026" s="122">
        <v>0</v>
      </c>
      <c r="O4026" s="122">
        <v>0</v>
      </c>
      <c r="P4026" s="122">
        <v>0</v>
      </c>
      <c r="Q4026" s="122">
        <v>0</v>
      </c>
      <c r="R4026" s="122">
        <v>0</v>
      </c>
      <c r="S4026" s="122">
        <v>0</v>
      </c>
      <c r="T4026" s="122">
        <v>0</v>
      </c>
      <c r="U4026" s="122">
        <v>0</v>
      </c>
      <c r="V4026" s="122">
        <v>0</v>
      </c>
      <c r="W4026" s="122">
        <v>0</v>
      </c>
      <c r="X4026" s="122">
        <v>0</v>
      </c>
      <c r="Y4026" s="122">
        <v>0</v>
      </c>
      <c r="Z4026" s="122">
        <v>0</v>
      </c>
      <c r="AA4026" s="122">
        <v>0</v>
      </c>
      <c r="AB4026" s="122">
        <v>0</v>
      </c>
      <c r="AC4026" s="122">
        <v>0</v>
      </c>
      <c r="AD4026" s="122">
        <v>0</v>
      </c>
      <c r="AE4026" s="122">
        <v>0</v>
      </c>
      <c r="AF4026" s="122">
        <v>0</v>
      </c>
      <c r="AG4026" s="122">
        <v>0</v>
      </c>
      <c r="AH4026" s="122">
        <v>0</v>
      </c>
      <c r="AI4026" s="122">
        <v>0</v>
      </c>
      <c r="AJ4026" s="122">
        <v>0</v>
      </c>
      <c r="AK4026" s="122">
        <v>0</v>
      </c>
      <c r="AL4026" s="122">
        <v>0</v>
      </c>
    </row>
    <row r="4027" spans="1:38" hidden="1" x14ac:dyDescent="0.25">
      <c r="A4027" s="122" t="s">
        <v>2022</v>
      </c>
      <c r="B4027" s="122">
        <v>1</v>
      </c>
      <c r="C4027" s="122" t="s">
        <v>2216</v>
      </c>
      <c r="D4027" s="122" t="s">
        <v>2124</v>
      </c>
      <c r="E4027" s="122">
        <v>73</v>
      </c>
      <c r="F4027" s="122">
        <v>5.2125499999999999E-8</v>
      </c>
      <c r="G4027" s="122">
        <v>5.2973500000000001E-8</v>
      </c>
      <c r="H4027" s="122">
        <v>5.3688999999999999E-8</v>
      </c>
      <c r="I4027" s="122">
        <v>5.4298500000000001E-8</v>
      </c>
      <c r="J4027" s="122">
        <v>5.4881500000000001E-8</v>
      </c>
      <c r="K4027" s="122">
        <v>5.5490999999999997E-8</v>
      </c>
      <c r="L4027" s="122">
        <v>5.6074000000000003E-8</v>
      </c>
      <c r="M4027" s="122">
        <v>5.6683499999999999E-8</v>
      </c>
      <c r="N4027" s="122">
        <v>5.7266499999999999E-8</v>
      </c>
      <c r="O4027" s="122">
        <v>5.7876000000000002E-8</v>
      </c>
      <c r="P4027" s="122">
        <v>5.8459000000000001E-8</v>
      </c>
      <c r="Q4027" s="122">
        <v>5.9942999999999996E-8</v>
      </c>
      <c r="R4027" s="122">
        <v>6.1532999999999999E-8</v>
      </c>
      <c r="S4027" s="122">
        <v>6.3387999999999998E-8</v>
      </c>
      <c r="T4027" s="122">
        <v>6.4792500000000003E-8</v>
      </c>
      <c r="U4027" s="122">
        <v>6.6091000000000006E-8</v>
      </c>
      <c r="V4027" s="122">
        <v>6.6276500000000005E-8</v>
      </c>
      <c r="W4027" s="122">
        <v>6.5931999999999998E-8</v>
      </c>
      <c r="X4027" s="122">
        <v>6.8157999999999994E-8</v>
      </c>
      <c r="Y4027" s="122">
        <v>6.8661499999999996E-8</v>
      </c>
      <c r="Z4027" s="122">
        <v>6.9801000000000004E-8</v>
      </c>
      <c r="AA4027" s="122">
        <v>6.9986500000000003E-8</v>
      </c>
      <c r="AB4027" s="122">
        <v>7.2397999999999998E-8</v>
      </c>
      <c r="AC4027" s="122">
        <v>7.3086999999999998E-8</v>
      </c>
      <c r="AD4027" s="122">
        <v>7.6982499999999995E-8</v>
      </c>
      <c r="AE4027" s="122">
        <v>7.7114999999999999E-8</v>
      </c>
      <c r="AF4027" s="122">
        <v>1.09869E-7</v>
      </c>
      <c r="AG4027" s="122">
        <v>1.6408800000000001E-7</v>
      </c>
      <c r="AH4027" s="122">
        <v>8.2759499999999994E-8</v>
      </c>
      <c r="AI4027" s="122">
        <v>2.22441E-7</v>
      </c>
      <c r="AJ4027" s="122">
        <v>3.7855249999999997E-7</v>
      </c>
      <c r="AK4027" s="122">
        <v>1.6763900000000001E-7</v>
      </c>
      <c r="AL4027" s="122">
        <v>0</v>
      </c>
    </row>
    <row r="4028" spans="1:38" hidden="1" x14ac:dyDescent="0.25">
      <c r="A4028" s="122" t="s">
        <v>2022</v>
      </c>
      <c r="B4028" s="122">
        <v>1</v>
      </c>
      <c r="C4028" s="122" t="s">
        <v>2216</v>
      </c>
      <c r="D4028" s="122" t="s">
        <v>2125</v>
      </c>
      <c r="E4028" s="122">
        <v>73</v>
      </c>
      <c r="F4028" s="122">
        <v>1.6466834999999999E-6</v>
      </c>
      <c r="G4028" s="122">
        <v>1.6734484999999999E-6</v>
      </c>
      <c r="H4028" s="122">
        <v>1.6957615E-6</v>
      </c>
      <c r="I4028" s="122">
        <v>1.7146029999999999E-6</v>
      </c>
      <c r="J4028" s="122">
        <v>1.7334445000000001E-6</v>
      </c>
      <c r="K4028" s="122">
        <v>1.752286E-6</v>
      </c>
      <c r="L4028" s="122">
        <v>1.7711275000000001E-6</v>
      </c>
      <c r="M4028" s="122">
        <v>1.789969E-6</v>
      </c>
      <c r="N4028" s="122">
        <v>1.8088104999999999E-6</v>
      </c>
      <c r="O4028" s="122">
        <v>1.827652E-6</v>
      </c>
      <c r="P4028" s="122">
        <v>1.8464935E-6</v>
      </c>
      <c r="Q4028" s="122">
        <v>1.8930009999999999E-6</v>
      </c>
      <c r="R4028" s="122">
        <v>1.803855E-6</v>
      </c>
      <c r="S4028" s="122">
        <v>1.9027E-6</v>
      </c>
      <c r="T4028" s="122">
        <v>1.9176460000000001E-6</v>
      </c>
      <c r="U4028" s="122">
        <v>1.9885600000000001E-6</v>
      </c>
      <c r="V4028" s="122">
        <v>1.8229350000000001E-6</v>
      </c>
      <c r="W4028" s="122">
        <v>1.8150645E-6</v>
      </c>
      <c r="X4028" s="122">
        <v>1.8804135000000001E-6</v>
      </c>
      <c r="Y4028" s="122">
        <v>1.8783995E-6</v>
      </c>
      <c r="Z4028" s="122">
        <v>1.9382365000000002E-6</v>
      </c>
      <c r="AA4028" s="122">
        <v>1.9414429999999999E-6</v>
      </c>
      <c r="AB4028" s="122">
        <v>2.0070835000000001E-6</v>
      </c>
      <c r="AC4028" s="122">
        <v>1.9405685000000002E-6</v>
      </c>
      <c r="AD4028" s="122">
        <v>1.960894E-6</v>
      </c>
      <c r="AE4028" s="122">
        <v>2.0383005000000002E-6</v>
      </c>
      <c r="AF4028" s="122">
        <v>2.2510690000000001E-6</v>
      </c>
      <c r="AG4028" s="122">
        <v>2.7146335000000002E-6</v>
      </c>
      <c r="AH4028" s="122">
        <v>1.3744225E-6</v>
      </c>
      <c r="AI4028" s="122">
        <v>3.6899395000000002E-6</v>
      </c>
      <c r="AJ4028" s="122">
        <v>6.2050809999999998E-6</v>
      </c>
      <c r="AK4028" s="122">
        <v>2.7295264999999999E-6</v>
      </c>
      <c r="AL4028" s="122">
        <v>0</v>
      </c>
    </row>
    <row r="4029" spans="1:38" hidden="1" x14ac:dyDescent="0.25">
      <c r="A4029" s="122" t="s">
        <v>2022</v>
      </c>
      <c r="B4029" s="122">
        <v>1</v>
      </c>
      <c r="C4029" s="122" t="s">
        <v>2216</v>
      </c>
      <c r="D4029" s="122" t="s">
        <v>2126</v>
      </c>
      <c r="E4029" s="122">
        <v>73</v>
      </c>
      <c r="F4029" s="122">
        <v>3.2492444999999998E-6</v>
      </c>
      <c r="G4029" s="122">
        <v>3.302059E-6</v>
      </c>
      <c r="H4029" s="122">
        <v>3.3460755000000001E-6</v>
      </c>
      <c r="I4029" s="122">
        <v>3.3832550000000001E-6</v>
      </c>
      <c r="J4029" s="122">
        <v>3.4204345000000001E-6</v>
      </c>
      <c r="K4029" s="122">
        <v>3.4576140000000001E-6</v>
      </c>
      <c r="L4029" s="122">
        <v>3.4947935000000001E-6</v>
      </c>
      <c r="M4029" s="122">
        <v>3.5319730000000001E-6</v>
      </c>
      <c r="N4029" s="122">
        <v>3.5691525000000001E-6</v>
      </c>
      <c r="O4029" s="122">
        <v>3.6063320000000001E-6</v>
      </c>
      <c r="P4029" s="122">
        <v>3.6435115000000001E-6</v>
      </c>
      <c r="Q4029" s="122">
        <v>3.7352810000000002E-6</v>
      </c>
      <c r="R4029" s="122">
        <v>3.7875125000000002E-6</v>
      </c>
      <c r="S4029" s="122">
        <v>3.844938E-6</v>
      </c>
      <c r="T4029" s="122">
        <v>3.972774E-6</v>
      </c>
      <c r="U4029" s="122">
        <v>3.9936825E-6</v>
      </c>
      <c r="V4029" s="122">
        <v>4.0491470000000001E-6</v>
      </c>
      <c r="W4029" s="122">
        <v>4.0316834999999997E-6</v>
      </c>
      <c r="X4029" s="122">
        <v>4.1741210000000003E-6</v>
      </c>
      <c r="Y4029" s="122">
        <v>4.3694790000000003E-6</v>
      </c>
      <c r="Z4029" s="122">
        <v>4.5166070000000001E-6</v>
      </c>
      <c r="AA4029" s="122">
        <v>4.5519579999999999E-6</v>
      </c>
      <c r="AB4029" s="122">
        <v>4.6752889999999999E-6</v>
      </c>
      <c r="AC4029" s="122">
        <v>4.5929005000000002E-6</v>
      </c>
      <c r="AD4029" s="122">
        <v>4.6356979999999999E-6</v>
      </c>
      <c r="AE4029" s="122">
        <v>4.7216639999999999E-6</v>
      </c>
      <c r="AF4029" s="122">
        <v>5.2146699999999998E-6</v>
      </c>
      <c r="AG4029" s="122">
        <v>6.2995005000000001E-6</v>
      </c>
      <c r="AH4029" s="122">
        <v>3.1792049999999999E-6</v>
      </c>
      <c r="AI4029" s="122">
        <v>8.5689339999999999E-6</v>
      </c>
      <c r="AJ4029" s="122">
        <v>1.46046005E-5</v>
      </c>
      <c r="AK4029" s="122">
        <v>6.5317730000000002E-6</v>
      </c>
      <c r="AL4029" s="122">
        <v>0</v>
      </c>
    </row>
    <row r="4030" spans="1:38" hidden="1" x14ac:dyDescent="0.25">
      <c r="A4030" s="122" t="s">
        <v>2022</v>
      </c>
      <c r="B4030" s="122">
        <v>1</v>
      </c>
      <c r="C4030" s="122" t="s">
        <v>2216</v>
      </c>
      <c r="D4030" s="122" t="s">
        <v>2127</v>
      </c>
      <c r="E4030" s="122">
        <v>73</v>
      </c>
      <c r="F4030" s="122">
        <v>2.10911221E-4</v>
      </c>
      <c r="G4030" s="122">
        <v>2.1894824699999999E-4</v>
      </c>
      <c r="H4030" s="122">
        <v>2.3794943599999999E-4</v>
      </c>
      <c r="I4030" s="122">
        <v>2.2559654050000001E-4</v>
      </c>
      <c r="J4030" s="122">
        <v>2.3597738550000001E-4</v>
      </c>
      <c r="K4030" s="122">
        <v>2.1720876050000001E-4</v>
      </c>
      <c r="L4030" s="122">
        <v>2.27687099E-4</v>
      </c>
      <c r="M4030" s="122">
        <v>2.1850983099999999E-4</v>
      </c>
      <c r="N4030" s="122">
        <v>2.3087144499999999E-4</v>
      </c>
      <c r="O4030" s="122">
        <v>3.8316991299999997E-4</v>
      </c>
      <c r="P4030" s="122">
        <v>2.067393525E-4</v>
      </c>
      <c r="Q4030" s="122">
        <v>2.0764350599999999E-4</v>
      </c>
      <c r="R4030" s="122">
        <v>2.1761277950000001E-4</v>
      </c>
      <c r="S4030" s="122">
        <v>2.1768321650000001E-4</v>
      </c>
      <c r="T4030" s="122">
        <v>2.22905651E-4</v>
      </c>
      <c r="U4030" s="122">
        <v>2.3148847100000001E-4</v>
      </c>
      <c r="V4030" s="122">
        <v>2.6373435999999998E-4</v>
      </c>
      <c r="W4030" s="122">
        <v>2.9821647800000001E-4</v>
      </c>
      <c r="X4030" s="122">
        <v>2.9076769900000002E-4</v>
      </c>
      <c r="Y4030" s="122">
        <v>3.1308721799999998E-4</v>
      </c>
      <c r="Z4030" s="122">
        <v>3.02386942E-4</v>
      </c>
      <c r="AA4030" s="122">
        <v>3.4955916800000003E-4</v>
      </c>
      <c r="AB4030" s="122">
        <v>4.1509327050000001E-4</v>
      </c>
      <c r="AC4030" s="122">
        <v>8.0425202449999999E-4</v>
      </c>
      <c r="AD4030" s="122">
        <v>5.9320748200000003E-4</v>
      </c>
      <c r="AE4030" s="122">
        <v>8.2531586749999997E-4</v>
      </c>
      <c r="AF4030" s="122">
        <v>4.0423637949999998E-4</v>
      </c>
      <c r="AG4030" s="122">
        <v>2.8669759050000001E-4</v>
      </c>
      <c r="AH4030" s="122">
        <v>2.9910669249999999E-4</v>
      </c>
      <c r="AI4030" s="122">
        <v>4.5510596500000002E-4</v>
      </c>
      <c r="AJ4030" s="122">
        <v>4.3399789349999999E-4</v>
      </c>
      <c r="AK4030" s="122">
        <v>4.1591572450000002E-4</v>
      </c>
      <c r="AL4030" s="122">
        <v>0</v>
      </c>
    </row>
    <row r="4031" spans="1:38" hidden="1" x14ac:dyDescent="0.25">
      <c r="A4031" s="122" t="s">
        <v>2022</v>
      </c>
      <c r="B4031" s="122">
        <v>1</v>
      </c>
      <c r="C4031" s="122" t="s">
        <v>2216</v>
      </c>
      <c r="D4031" s="122" t="s">
        <v>2128</v>
      </c>
      <c r="E4031" s="122">
        <v>73</v>
      </c>
      <c r="F4031" s="122">
        <v>1.12409926E-4</v>
      </c>
      <c r="G4031" s="122">
        <v>1.16725875E-4</v>
      </c>
      <c r="H4031" s="122">
        <v>1.4442661649999999E-4</v>
      </c>
      <c r="I4031" s="122">
        <v>1.8328306300000001E-4</v>
      </c>
      <c r="J4031" s="122">
        <v>1.9727879950000001E-4</v>
      </c>
      <c r="K4031" s="122">
        <v>1.57867973E-4</v>
      </c>
      <c r="L4031" s="122">
        <v>1.492582555E-4</v>
      </c>
      <c r="M4031" s="122">
        <v>2.1137301000000001E-4</v>
      </c>
      <c r="N4031" s="122">
        <v>2.5428634149999999E-4</v>
      </c>
      <c r="O4031" s="122">
        <v>4.244391315E-4</v>
      </c>
      <c r="P4031" s="122">
        <v>6.7195925450000004E-4</v>
      </c>
      <c r="Q4031" s="122">
        <v>7.5779898200000004E-4</v>
      </c>
      <c r="R4031" s="122">
        <v>7.2087165599999997E-4</v>
      </c>
      <c r="S4031" s="122">
        <v>6.9910219750000003E-4</v>
      </c>
      <c r="T4031" s="122">
        <v>8.2588129799999999E-4</v>
      </c>
      <c r="U4031" s="122">
        <v>8.3974029449999997E-4</v>
      </c>
      <c r="V4031" s="122">
        <v>8.7448547799999997E-4</v>
      </c>
      <c r="W4031" s="122">
        <v>8.8606014799999999E-4</v>
      </c>
      <c r="X4031" s="122">
        <v>9.705390475E-4</v>
      </c>
      <c r="Y4031" s="122">
        <v>9.9589954749999994E-4</v>
      </c>
      <c r="Z4031" s="122">
        <v>9.670592E-4</v>
      </c>
      <c r="AA4031" s="122">
        <v>1.023942139E-3</v>
      </c>
      <c r="AB4031" s="122">
        <v>7.5649139250000004E-4</v>
      </c>
      <c r="AC4031" s="122">
        <v>7.1697204849999999E-4</v>
      </c>
      <c r="AD4031" s="122">
        <v>6.7679203300000004E-4</v>
      </c>
      <c r="AE4031" s="122">
        <v>9.8029690399999993E-4</v>
      </c>
      <c r="AF4031" s="122">
        <v>5.449195265E-4</v>
      </c>
      <c r="AG4031" s="122">
        <v>3.444168695E-4</v>
      </c>
      <c r="AH4031" s="122">
        <v>3.0811351250000001E-4</v>
      </c>
      <c r="AI4031" s="122">
        <v>3.5008569650000002E-4</v>
      </c>
      <c r="AJ4031" s="122">
        <v>2.369689625E-4</v>
      </c>
      <c r="AK4031" s="122">
        <v>1.8111144099999999E-4</v>
      </c>
      <c r="AL4031" s="122">
        <v>0</v>
      </c>
    </row>
    <row r="4032" spans="1:38" hidden="1" x14ac:dyDescent="0.25">
      <c r="A4032" s="122" t="s">
        <v>2217</v>
      </c>
      <c r="B4032" s="122">
        <v>1</v>
      </c>
      <c r="C4032" s="122" t="s">
        <v>2218</v>
      </c>
      <c r="D4032" s="122" t="s">
        <v>2080</v>
      </c>
      <c r="E4032" s="122">
        <v>74</v>
      </c>
      <c r="F4032" s="122">
        <v>1.5235195427500001E-2</v>
      </c>
      <c r="G4032" s="122">
        <v>1.7050388452499999E-2</v>
      </c>
      <c r="H4032" s="122">
        <v>1.5502004026000001E-2</v>
      </c>
      <c r="I4032" s="122">
        <v>1.4083030388499999E-2</v>
      </c>
      <c r="J4032" s="122">
        <v>1.4244633271499999E-2</v>
      </c>
      <c r="K4032" s="122">
        <v>1.6143755453500001E-2</v>
      </c>
      <c r="L4032" s="122">
        <v>1.6125221751E-2</v>
      </c>
      <c r="M4032" s="122">
        <v>1.9221195603999999E-2</v>
      </c>
      <c r="N4032" s="122">
        <v>2.0124255766999999E-2</v>
      </c>
      <c r="O4032" s="122">
        <v>2.06920435215E-2</v>
      </c>
      <c r="P4032" s="122">
        <v>2.306492743E-2</v>
      </c>
      <c r="Q4032" s="122">
        <v>2.0224310677499999E-2</v>
      </c>
      <c r="R4032" s="122">
        <v>2.1364043930499999E-2</v>
      </c>
      <c r="S4032" s="122">
        <v>2.45752273285E-2</v>
      </c>
      <c r="T4032" s="122">
        <v>2.8146861156E-2</v>
      </c>
      <c r="U4032" s="122">
        <v>2.9986754407000001E-2</v>
      </c>
      <c r="V4032" s="122">
        <v>3.0594531641999999E-2</v>
      </c>
      <c r="W4032" s="122">
        <v>2.8906397584000001E-2</v>
      </c>
      <c r="X4032" s="122">
        <v>2.3525069958500001E-2</v>
      </c>
      <c r="Y4032" s="122">
        <v>1.8584377760999998E-2</v>
      </c>
      <c r="Z4032" s="122">
        <v>2.21218075615E-2</v>
      </c>
      <c r="AA4032" s="122">
        <v>2.1542968777000002E-2</v>
      </c>
      <c r="AB4032" s="122">
        <v>2.0610674635499999E-2</v>
      </c>
      <c r="AC4032" s="122">
        <v>1.8627340196999999E-2</v>
      </c>
      <c r="AD4032" s="122">
        <v>1.9554671498000002E-2</v>
      </c>
      <c r="AE4032" s="122">
        <v>2.0606235912E-2</v>
      </c>
      <c r="AF4032" s="122">
        <v>1.9684388680000001E-2</v>
      </c>
      <c r="AG4032" s="122">
        <v>1.9830915315499999E-2</v>
      </c>
      <c r="AH4032" s="122">
        <v>2.1536967851999999E-2</v>
      </c>
      <c r="AI4032" s="122">
        <v>2.0507795381500001E-2</v>
      </c>
      <c r="AJ4032" s="122">
        <v>1.9737390906000001E-2</v>
      </c>
      <c r="AK4032" s="122">
        <v>2.30155779905E-2</v>
      </c>
      <c r="AL4032" s="122">
        <v>0</v>
      </c>
    </row>
    <row r="4033" spans="1:38" hidden="1" x14ac:dyDescent="0.25">
      <c r="A4033" s="122" t="s">
        <v>2217</v>
      </c>
      <c r="B4033" s="122">
        <v>1</v>
      </c>
      <c r="C4033" s="122" t="s">
        <v>2218</v>
      </c>
      <c r="D4033" s="122" t="s">
        <v>2081</v>
      </c>
      <c r="E4033" s="122">
        <v>74</v>
      </c>
      <c r="F4033" s="122">
        <v>1.0854372492999999E-2</v>
      </c>
      <c r="G4033" s="122">
        <v>1.297304426E-2</v>
      </c>
      <c r="H4033" s="122">
        <v>1.1566191298500001E-2</v>
      </c>
      <c r="I4033" s="122">
        <v>1.04530707765E-2</v>
      </c>
      <c r="J4033" s="122">
        <v>9.2731869760000005E-3</v>
      </c>
      <c r="K4033" s="122">
        <v>9.2252521064999995E-3</v>
      </c>
      <c r="L4033" s="122">
        <v>8.9601936474999998E-3</v>
      </c>
      <c r="M4033" s="122">
        <v>8.0887452815E-3</v>
      </c>
      <c r="N4033" s="122">
        <v>5.6582306834999999E-3</v>
      </c>
      <c r="O4033" s="122">
        <v>5.3625244444999998E-3</v>
      </c>
      <c r="P4033" s="122">
        <v>8.2795876019999999E-3</v>
      </c>
      <c r="Q4033" s="122">
        <v>4.8217586074999997E-3</v>
      </c>
      <c r="R4033" s="122">
        <v>7.6656839645000002E-3</v>
      </c>
      <c r="S4033" s="122">
        <v>6.4724861134999997E-3</v>
      </c>
      <c r="T4033" s="122">
        <v>9.4100998620000008E-3</v>
      </c>
      <c r="U4033" s="122">
        <v>7.3340814614999998E-3</v>
      </c>
      <c r="V4033" s="122">
        <v>7.6347192710000001E-3</v>
      </c>
      <c r="W4033" s="122">
        <v>5.8931108894999997E-3</v>
      </c>
      <c r="X4033" s="122">
        <v>6.4735482864999999E-3</v>
      </c>
      <c r="Y4033" s="122">
        <v>5.4649613340000004E-3</v>
      </c>
      <c r="Z4033" s="122">
        <v>6.4503907314999998E-3</v>
      </c>
      <c r="AA4033" s="122">
        <v>5.9383994955E-3</v>
      </c>
      <c r="AB4033" s="122">
        <v>5.3884157660000001E-3</v>
      </c>
      <c r="AC4033" s="122">
        <v>4.2931971334999996E-3</v>
      </c>
      <c r="AD4033" s="122">
        <v>5.0341448185000004E-3</v>
      </c>
      <c r="AE4033" s="122">
        <v>4.3744262054999997E-3</v>
      </c>
      <c r="AF4033" s="122">
        <v>4.9398992380000001E-3</v>
      </c>
      <c r="AG4033" s="122">
        <v>5.1263098309999996E-3</v>
      </c>
      <c r="AH4033" s="122">
        <v>4.6696124614999997E-3</v>
      </c>
      <c r="AI4033" s="122">
        <v>4.6424025530000003E-3</v>
      </c>
      <c r="AJ4033" s="122">
        <v>2.9981687395000001E-3</v>
      </c>
      <c r="AK4033" s="122">
        <v>3.0963271774999998E-3</v>
      </c>
      <c r="AL4033" s="122">
        <v>0</v>
      </c>
    </row>
    <row r="4034" spans="1:38" hidden="1" x14ac:dyDescent="0.25">
      <c r="A4034" s="122" t="s">
        <v>2217</v>
      </c>
      <c r="B4034" s="122">
        <v>1</v>
      </c>
      <c r="C4034" s="122" t="s">
        <v>2218</v>
      </c>
      <c r="D4034" s="122" t="s">
        <v>2082</v>
      </c>
      <c r="E4034" s="122">
        <v>74</v>
      </c>
      <c r="F4034" s="122">
        <v>1.0246836355E-3</v>
      </c>
      <c r="G4034" s="122">
        <v>1.3282627595E-3</v>
      </c>
      <c r="H4034" s="122">
        <v>8.7604834199999997E-4</v>
      </c>
      <c r="I4034" s="122">
        <v>8.1075430299999999E-4</v>
      </c>
      <c r="J4034" s="122">
        <v>1.2329747219999999E-3</v>
      </c>
      <c r="K4034" s="122">
        <v>9.6024019349999999E-4</v>
      </c>
      <c r="L4034" s="122">
        <v>1.1987348139999999E-3</v>
      </c>
      <c r="M4034" s="122">
        <v>1.2358889005E-3</v>
      </c>
      <c r="N4034" s="122">
        <v>1.2740114559999999E-3</v>
      </c>
      <c r="O4034" s="122">
        <v>3.643055011E-3</v>
      </c>
      <c r="P4034" s="122">
        <v>4.0065942275000002E-3</v>
      </c>
      <c r="Q4034" s="122">
        <v>8.1476966249999997E-4</v>
      </c>
      <c r="R4034" s="122">
        <v>6.3376618250000005E-4</v>
      </c>
      <c r="S4034" s="122">
        <v>8.8196714349999996E-4</v>
      </c>
      <c r="T4034" s="122">
        <v>2.1058001605000001E-3</v>
      </c>
      <c r="U4034" s="122">
        <v>1.6789939430000001E-3</v>
      </c>
      <c r="V4034" s="122">
        <v>1.0163773430000001E-3</v>
      </c>
      <c r="W4034" s="122">
        <v>1.0804384695E-3</v>
      </c>
      <c r="X4034" s="122">
        <v>2.564245258E-3</v>
      </c>
      <c r="Y4034" s="122">
        <v>2.2176617484999999E-3</v>
      </c>
      <c r="Z4034" s="122">
        <v>3.0522063735E-3</v>
      </c>
      <c r="AA4034" s="122">
        <v>3.0132367719999998E-3</v>
      </c>
      <c r="AB4034" s="122">
        <v>1.5119935665E-3</v>
      </c>
      <c r="AC4034" s="122">
        <v>1.4120995905E-3</v>
      </c>
      <c r="AD4034" s="122">
        <v>1.5100297575E-3</v>
      </c>
      <c r="AE4034" s="122">
        <v>1.3930948770000001E-3</v>
      </c>
      <c r="AF4034" s="122">
        <v>1.3297275735E-3</v>
      </c>
      <c r="AG4034" s="122">
        <v>1.4257462425E-3</v>
      </c>
      <c r="AH4034" s="122">
        <v>1.2632563515E-3</v>
      </c>
      <c r="AI4034" s="122">
        <v>1.2783394625E-3</v>
      </c>
      <c r="AJ4034" s="122">
        <v>8.0573345400000002E-4</v>
      </c>
      <c r="AK4034" s="122">
        <v>8.6774072450000002E-4</v>
      </c>
      <c r="AL4034" s="122">
        <v>0</v>
      </c>
    </row>
    <row r="4035" spans="1:38" hidden="1" x14ac:dyDescent="0.25">
      <c r="A4035" s="122" t="s">
        <v>2217</v>
      </c>
      <c r="B4035" s="122">
        <v>1</v>
      </c>
      <c r="C4035" s="122" t="s">
        <v>2218</v>
      </c>
      <c r="D4035" s="122" t="s">
        <v>2083</v>
      </c>
      <c r="E4035" s="122">
        <v>74</v>
      </c>
      <c r="F4035" s="122">
        <v>4.8263794124999999E-3</v>
      </c>
      <c r="G4035" s="122">
        <v>6.843419519E-3</v>
      </c>
      <c r="H4035" s="122">
        <v>6.0121268679999996E-3</v>
      </c>
      <c r="I4035" s="122">
        <v>5.6955939080000004E-3</v>
      </c>
      <c r="J4035" s="122">
        <v>5.3463058349999997E-3</v>
      </c>
      <c r="K4035" s="122">
        <v>5.7062458479999996E-3</v>
      </c>
      <c r="L4035" s="122">
        <v>5.818474249E-3</v>
      </c>
      <c r="M4035" s="122">
        <v>6.0904031245E-3</v>
      </c>
      <c r="N4035" s="122">
        <v>6.4794702945000001E-3</v>
      </c>
      <c r="O4035" s="122">
        <v>7.4188522585000001E-3</v>
      </c>
      <c r="P4035" s="122">
        <v>8.5825319714999994E-3</v>
      </c>
      <c r="Q4035" s="122">
        <v>7.7461546330000004E-3</v>
      </c>
      <c r="R4035" s="122">
        <v>8.0310729075000007E-3</v>
      </c>
      <c r="S4035" s="122">
        <v>8.5471661050000002E-3</v>
      </c>
      <c r="T4035" s="122">
        <v>6.5168055879999999E-3</v>
      </c>
      <c r="U4035" s="122">
        <v>6.5874560985E-3</v>
      </c>
      <c r="V4035" s="122">
        <v>6.5401932159999997E-3</v>
      </c>
      <c r="W4035" s="122">
        <v>5.749574514E-3</v>
      </c>
      <c r="X4035" s="122">
        <v>5.6470949330000002E-3</v>
      </c>
      <c r="Y4035" s="122">
        <v>4.0732467889999999E-3</v>
      </c>
      <c r="Z4035" s="122">
        <v>1.2469574814499999E-2</v>
      </c>
      <c r="AA4035" s="122">
        <v>1.3669122674999999E-2</v>
      </c>
      <c r="AB4035" s="122">
        <v>1.3551410735E-2</v>
      </c>
      <c r="AC4035" s="122">
        <v>1.36079160225E-2</v>
      </c>
      <c r="AD4035" s="122">
        <v>1.4342098602E-2</v>
      </c>
      <c r="AE4035" s="122">
        <v>1.4221504522E-2</v>
      </c>
      <c r="AF4035" s="122">
        <v>1.3944709425E-2</v>
      </c>
      <c r="AG4035" s="122">
        <v>1.47174745205E-2</v>
      </c>
      <c r="AH4035" s="122">
        <v>1.4582865359E-2</v>
      </c>
      <c r="AI4035" s="122">
        <v>1.4375056228E-2</v>
      </c>
      <c r="AJ4035" s="122">
        <v>8.2798593859999998E-3</v>
      </c>
      <c r="AK4035" s="122">
        <v>1.0814907500499999E-2</v>
      </c>
      <c r="AL4035" s="122">
        <v>0</v>
      </c>
    </row>
    <row r="4036" spans="1:38" x14ac:dyDescent="0.25">
      <c r="A4036" s="122" t="s">
        <v>2217</v>
      </c>
      <c r="B4036" s="122">
        <v>1</v>
      </c>
      <c r="C4036" s="122" t="s">
        <v>2218</v>
      </c>
      <c r="D4036" s="122" t="s">
        <v>2084</v>
      </c>
      <c r="E4036" s="122">
        <v>74</v>
      </c>
      <c r="F4036" s="122">
        <v>0.18388161690999999</v>
      </c>
      <c r="G4036" s="122">
        <v>0.17637670431149999</v>
      </c>
      <c r="H4036" s="122">
        <v>0.130867381905</v>
      </c>
      <c r="I4036" s="122">
        <v>0.12873759548149999</v>
      </c>
      <c r="J4036" s="122">
        <v>0.14586419483349999</v>
      </c>
      <c r="K4036" s="122">
        <v>0.154847123255</v>
      </c>
      <c r="L4036" s="122">
        <v>0.1565152969035</v>
      </c>
      <c r="M4036" s="122">
        <v>0.1373626444505</v>
      </c>
      <c r="N4036" s="122">
        <v>0.130843877783</v>
      </c>
      <c r="O4036" s="122">
        <v>0.1325877859405</v>
      </c>
      <c r="P4036" s="122">
        <v>0.14037934813799999</v>
      </c>
      <c r="Q4036" s="122">
        <v>0.1340540278665</v>
      </c>
      <c r="R4036" s="122">
        <v>0.14541703820599999</v>
      </c>
      <c r="S4036" s="122">
        <v>0.14308657046250001</v>
      </c>
      <c r="T4036" s="122">
        <v>0.15103815304250001</v>
      </c>
      <c r="U4036" s="122">
        <v>0.16505257514300001</v>
      </c>
      <c r="V4036" s="122">
        <v>0.17271570421599999</v>
      </c>
      <c r="W4036" s="122">
        <v>0.176214874562</v>
      </c>
      <c r="X4036" s="122">
        <v>0.17716492897700001</v>
      </c>
      <c r="Y4036" s="122">
        <v>0.18283484056900001</v>
      </c>
      <c r="Z4036" s="122">
        <v>0.165603939284</v>
      </c>
      <c r="AA4036" s="122">
        <v>0.1453611790415</v>
      </c>
      <c r="AB4036" s="122">
        <v>0.14204555445299999</v>
      </c>
      <c r="AC4036" s="122">
        <v>0.12639408197349999</v>
      </c>
      <c r="AD4036" s="122">
        <v>0.125571536787</v>
      </c>
      <c r="AE4036" s="122">
        <v>0.149440371662</v>
      </c>
      <c r="AF4036" s="122">
        <v>0.15616807344549999</v>
      </c>
      <c r="AG4036" s="122">
        <v>0.165458908865</v>
      </c>
      <c r="AH4036" s="122">
        <v>0.17362823296150001</v>
      </c>
      <c r="AI4036" s="122">
        <v>0.169478249301</v>
      </c>
      <c r="AJ4036" s="122">
        <v>0.1015925683625</v>
      </c>
      <c r="AK4036" s="122">
        <v>0.110946580524</v>
      </c>
      <c r="AL4036" s="122">
        <v>0</v>
      </c>
    </row>
    <row r="4037" spans="1:38" hidden="1" x14ac:dyDescent="0.25">
      <c r="A4037" s="122" t="s">
        <v>2217</v>
      </c>
      <c r="B4037" s="122">
        <v>1</v>
      </c>
      <c r="C4037" s="122" t="s">
        <v>2218</v>
      </c>
      <c r="D4037" s="122" t="s">
        <v>474</v>
      </c>
      <c r="E4037" s="122">
        <v>74</v>
      </c>
      <c r="F4037" s="122">
        <v>3.5250546450000001E-3</v>
      </c>
      <c r="G4037" s="122">
        <v>4.6915169640000002E-3</v>
      </c>
      <c r="H4037" s="122">
        <v>5.3920338375E-3</v>
      </c>
      <c r="I4037" s="122">
        <v>6.5268185070000003E-3</v>
      </c>
      <c r="J4037" s="122">
        <v>5.7228631500000002E-3</v>
      </c>
      <c r="K4037" s="122">
        <v>5.5714408250000002E-3</v>
      </c>
      <c r="L4037" s="122">
        <v>5.7012125970000004E-3</v>
      </c>
      <c r="M4037" s="122">
        <v>5.4785782264999998E-3</v>
      </c>
      <c r="N4037" s="122">
        <v>5.0768164964999996E-3</v>
      </c>
      <c r="O4037" s="122">
        <v>6.0103362099999998E-3</v>
      </c>
      <c r="P4037" s="122">
        <v>6.2372416914999998E-3</v>
      </c>
      <c r="Q4037" s="122">
        <v>6.0307584880000004E-3</v>
      </c>
      <c r="R4037" s="122">
        <v>5.536870038E-3</v>
      </c>
      <c r="S4037" s="122">
        <v>4.5458006454999998E-3</v>
      </c>
      <c r="T4037" s="122">
        <v>9.7515412584999999E-3</v>
      </c>
      <c r="U4037" s="122">
        <v>1.01213510375E-2</v>
      </c>
      <c r="V4037" s="122">
        <v>1.1000379437E-2</v>
      </c>
      <c r="W4037" s="122">
        <v>1.17649005945E-2</v>
      </c>
      <c r="X4037" s="122">
        <v>1.09902770805E-2</v>
      </c>
      <c r="Y4037" s="122">
        <v>9.4244965434999994E-3</v>
      </c>
      <c r="Z4037" s="122">
        <v>1.1166482550000001E-2</v>
      </c>
      <c r="AA4037" s="122">
        <v>1.161992829E-2</v>
      </c>
      <c r="AB4037" s="122">
        <v>1.1798181997500001E-2</v>
      </c>
      <c r="AC4037" s="122">
        <v>1.1554235691E-2</v>
      </c>
      <c r="AD4037" s="122">
        <v>1.2103520801E-2</v>
      </c>
      <c r="AE4037" s="122">
        <v>1.1599719495999999E-2</v>
      </c>
      <c r="AF4037" s="122">
        <v>1.2454344522500001E-2</v>
      </c>
      <c r="AG4037" s="122">
        <v>1.3449348529E-2</v>
      </c>
      <c r="AH4037" s="122">
        <v>1.4375571282E-2</v>
      </c>
      <c r="AI4037" s="122">
        <v>1.4170567653E-2</v>
      </c>
      <c r="AJ4037" s="122">
        <v>6.4138144509999998E-3</v>
      </c>
      <c r="AK4037" s="122">
        <v>9.787179121E-3</v>
      </c>
      <c r="AL4037" s="122">
        <v>0</v>
      </c>
    </row>
    <row r="4038" spans="1:38" hidden="1" x14ac:dyDescent="0.25">
      <c r="A4038" s="122" t="s">
        <v>2217</v>
      </c>
      <c r="B4038" s="122">
        <v>1</v>
      </c>
      <c r="C4038" s="122" t="s">
        <v>2218</v>
      </c>
      <c r="D4038" s="122" t="s">
        <v>2085</v>
      </c>
      <c r="E4038" s="122">
        <v>74</v>
      </c>
      <c r="F4038" s="122">
        <v>1.4805431015E-3</v>
      </c>
      <c r="G4038" s="122">
        <v>1.6945321120000001E-3</v>
      </c>
      <c r="H4038" s="122">
        <v>1.8644903124999999E-3</v>
      </c>
      <c r="I4038" s="122">
        <v>1.8033226415E-3</v>
      </c>
      <c r="J4038" s="122">
        <v>1.8527822150000001E-3</v>
      </c>
      <c r="K4038" s="122">
        <v>1.967232906E-3</v>
      </c>
      <c r="L4038" s="122">
        <v>2.068029949E-3</v>
      </c>
      <c r="M4038" s="122">
        <v>1.9188008964999999E-3</v>
      </c>
      <c r="N4038" s="122">
        <v>1.7687797855E-3</v>
      </c>
      <c r="O4038" s="122">
        <v>2.0102737555000002E-3</v>
      </c>
      <c r="P4038" s="122">
        <v>2.2093253255E-3</v>
      </c>
      <c r="Q4038" s="122">
        <v>1.8893019445E-3</v>
      </c>
      <c r="R4038" s="122">
        <v>1.7564974065E-3</v>
      </c>
      <c r="S4038" s="122">
        <v>1.8303034309999999E-3</v>
      </c>
      <c r="T4038" s="122">
        <v>2.1272094574999998E-3</v>
      </c>
      <c r="U4038" s="122">
        <v>2.212660536E-3</v>
      </c>
      <c r="V4038" s="122">
        <v>2.0783983389999999E-3</v>
      </c>
      <c r="W4038" s="122">
        <v>1.949506314E-3</v>
      </c>
      <c r="X4038" s="122">
        <v>1.7388392905E-3</v>
      </c>
      <c r="Y4038" s="122">
        <v>1.3371049349999999E-3</v>
      </c>
      <c r="Z4038" s="122">
        <v>2.0301539759999998E-3</v>
      </c>
      <c r="AA4038" s="122">
        <v>2.2168156565000002E-3</v>
      </c>
      <c r="AB4038" s="122">
        <v>2.3530970210000001E-3</v>
      </c>
      <c r="AC4038" s="122">
        <v>1.7053480340000001E-3</v>
      </c>
      <c r="AD4038" s="122">
        <v>2.0277434035000002E-3</v>
      </c>
      <c r="AE4038" s="122">
        <v>1.7658879995E-3</v>
      </c>
      <c r="AF4038" s="122">
        <v>1.8485153175E-3</v>
      </c>
      <c r="AG4038" s="122">
        <v>2.4610708205000001E-3</v>
      </c>
      <c r="AH4038" s="122">
        <v>2.8664558160000002E-3</v>
      </c>
      <c r="AI4038" s="122">
        <v>2.2302171835E-3</v>
      </c>
      <c r="AJ4038" s="122">
        <v>1.0689178595E-3</v>
      </c>
      <c r="AK4038" s="122">
        <v>1.4906173945E-3</v>
      </c>
      <c r="AL4038" s="122">
        <v>0</v>
      </c>
    </row>
    <row r="4039" spans="1:38" hidden="1" x14ac:dyDescent="0.25">
      <c r="A4039" s="122" t="s">
        <v>2217</v>
      </c>
      <c r="B4039" s="122">
        <v>1</v>
      </c>
      <c r="C4039" s="122" t="s">
        <v>2218</v>
      </c>
      <c r="D4039" s="122" t="s">
        <v>2086</v>
      </c>
      <c r="E4039" s="122">
        <v>74</v>
      </c>
      <c r="F4039" s="122">
        <v>3.5511059999999999E-6</v>
      </c>
      <c r="G4039" s="122">
        <v>1.67745E-7</v>
      </c>
      <c r="H4039" s="122">
        <v>1.9037600000000001E-7</v>
      </c>
      <c r="I4039" s="122">
        <v>7.4094927500000006E-5</v>
      </c>
      <c r="J4039" s="122">
        <v>1.6309954999999999E-6</v>
      </c>
      <c r="K4039" s="122">
        <v>3.7163600000000001E-7</v>
      </c>
      <c r="L4039" s="122">
        <v>5.1118500000000002E-8</v>
      </c>
      <c r="M4039" s="122">
        <v>0</v>
      </c>
      <c r="N4039" s="122">
        <v>1.09392E-7</v>
      </c>
      <c r="O4039" s="122">
        <v>8.0454E-8</v>
      </c>
      <c r="P4039" s="122">
        <v>6.1559500000000003E-8</v>
      </c>
      <c r="Q4039" s="122">
        <v>1.6872550000000001E-7</v>
      </c>
      <c r="R4039" s="122">
        <v>5.2250315000000003E-6</v>
      </c>
      <c r="S4039" s="122">
        <v>9.5399999999999994E-8</v>
      </c>
      <c r="T4039" s="122">
        <v>1.035143E-6</v>
      </c>
      <c r="U4039" s="122">
        <v>1.466775E-7</v>
      </c>
      <c r="V4039" s="122">
        <v>1.85394E-7</v>
      </c>
      <c r="W4039" s="122">
        <v>2.5161750000000001E-7</v>
      </c>
      <c r="X4039" s="122">
        <v>1.8107450000000001E-7</v>
      </c>
      <c r="Y4039" s="122">
        <v>1.271205E-7</v>
      </c>
      <c r="Z4039" s="122">
        <v>3.0954650000000002E-7</v>
      </c>
      <c r="AA4039" s="122">
        <v>2.9658799999999998E-7</v>
      </c>
      <c r="AB4039" s="122">
        <v>3.6405700000000002E-7</v>
      </c>
      <c r="AC4039" s="122">
        <v>0</v>
      </c>
      <c r="AD4039" s="122">
        <v>0</v>
      </c>
      <c r="AE4039" s="122">
        <v>7.7870250000000002E-7</v>
      </c>
      <c r="AF4039" s="122">
        <v>1.2468514999999999E-6</v>
      </c>
      <c r="AG4039" s="122">
        <v>1.0465115000000001E-6</v>
      </c>
      <c r="AH4039" s="122">
        <v>2.1828050000000001E-7</v>
      </c>
      <c r="AI4039" s="122">
        <v>3.8815080000000002E-6</v>
      </c>
      <c r="AJ4039" s="122">
        <v>1.3760655E-6</v>
      </c>
      <c r="AK4039" s="122">
        <v>1.3121475E-6</v>
      </c>
      <c r="AL4039" s="122">
        <v>0</v>
      </c>
    </row>
    <row r="4040" spans="1:38" hidden="1" x14ac:dyDescent="0.25">
      <c r="A4040" s="122" t="s">
        <v>2217</v>
      </c>
      <c r="B4040" s="122">
        <v>1</v>
      </c>
      <c r="C4040" s="122" t="s">
        <v>2218</v>
      </c>
      <c r="D4040" s="122" t="s">
        <v>2087</v>
      </c>
      <c r="E4040" s="122">
        <v>74</v>
      </c>
      <c r="F4040" s="122">
        <v>2.8203480155E-3</v>
      </c>
      <c r="G4040" s="122">
        <v>4.9963236475000002E-3</v>
      </c>
      <c r="H4040" s="122">
        <v>3.098927119E-3</v>
      </c>
      <c r="I4040" s="122">
        <v>3.5484690380000001E-3</v>
      </c>
      <c r="J4040" s="122">
        <v>2.7802214770000001E-3</v>
      </c>
      <c r="K4040" s="122">
        <v>1.916444755E-3</v>
      </c>
      <c r="L4040" s="122">
        <v>4.2155234604999998E-3</v>
      </c>
      <c r="M4040" s="122">
        <v>4.3775926904999997E-3</v>
      </c>
      <c r="N4040" s="122">
        <v>4.0294281115E-3</v>
      </c>
      <c r="O4040" s="122">
        <v>4.2691134299999997E-3</v>
      </c>
      <c r="P4040" s="122">
        <v>3.3478808125000001E-3</v>
      </c>
      <c r="Q4040" s="122">
        <v>3.1228674045E-3</v>
      </c>
      <c r="R4040" s="122">
        <v>2.5739230579999999E-3</v>
      </c>
      <c r="S4040" s="122">
        <v>2.7533432955E-3</v>
      </c>
      <c r="T4040" s="122">
        <v>2.5167797830000001E-3</v>
      </c>
      <c r="U4040" s="122">
        <v>2.5778375850000002E-3</v>
      </c>
      <c r="V4040" s="122">
        <v>2.5620991820000001E-3</v>
      </c>
      <c r="W4040" s="122">
        <v>2.5395496429999999E-3</v>
      </c>
      <c r="X4040" s="122">
        <v>2.9379995089999999E-3</v>
      </c>
      <c r="Y4040" s="122">
        <v>2.5580041105000002E-3</v>
      </c>
      <c r="Z4040" s="122">
        <v>3.562131113E-3</v>
      </c>
      <c r="AA4040" s="122">
        <v>2.5237498394999999E-3</v>
      </c>
      <c r="AB4040" s="122">
        <v>2.5027193599999999E-3</v>
      </c>
      <c r="AC4040" s="122">
        <v>1.5372261510000001E-3</v>
      </c>
      <c r="AD4040" s="122">
        <v>1.718894516E-3</v>
      </c>
      <c r="AE4040" s="122">
        <v>1.6271580615E-3</v>
      </c>
      <c r="AF4040" s="122">
        <v>1.8139617289999999E-3</v>
      </c>
      <c r="AG4040" s="122">
        <v>2.0022621430000002E-3</v>
      </c>
      <c r="AH4040" s="122">
        <v>2.1895846540000001E-3</v>
      </c>
      <c r="AI4040" s="122">
        <v>2.0825827154999999E-3</v>
      </c>
      <c r="AJ4040" s="122">
        <v>1.5733280019999999E-3</v>
      </c>
      <c r="AK4040" s="122">
        <v>2.0316613755000002E-3</v>
      </c>
      <c r="AL4040" s="122">
        <v>0</v>
      </c>
    </row>
    <row r="4041" spans="1:38" hidden="1" x14ac:dyDescent="0.25">
      <c r="A4041" s="122" t="s">
        <v>2217</v>
      </c>
      <c r="B4041" s="122">
        <v>1</v>
      </c>
      <c r="C4041" s="122" t="s">
        <v>2218</v>
      </c>
      <c r="D4041" s="122" t="s">
        <v>2088</v>
      </c>
      <c r="E4041" s="122">
        <v>74</v>
      </c>
      <c r="F4041" s="122">
        <v>4.37009234515E-2</v>
      </c>
      <c r="G4041" s="122">
        <v>4.2062568557000003E-2</v>
      </c>
      <c r="H4041" s="122">
        <v>4.2546233624999999E-2</v>
      </c>
      <c r="I4041" s="122">
        <v>4.6700642388000001E-2</v>
      </c>
      <c r="J4041" s="122">
        <v>4.3588711613E-2</v>
      </c>
      <c r="K4041" s="122">
        <v>4.13209447775E-2</v>
      </c>
      <c r="L4041" s="122">
        <v>4.2182965927500003E-2</v>
      </c>
      <c r="M4041" s="122">
        <v>4.9483748973000001E-2</v>
      </c>
      <c r="N4041" s="122">
        <v>4.8680470902999998E-2</v>
      </c>
      <c r="O4041" s="122">
        <v>4.3979469827499999E-2</v>
      </c>
      <c r="P4041" s="122">
        <v>4.7397530059999998E-2</v>
      </c>
      <c r="Q4041" s="122">
        <v>4.6022681863999999E-2</v>
      </c>
      <c r="R4041" s="122">
        <v>4.5846023615499998E-2</v>
      </c>
      <c r="S4041" s="122">
        <v>3.5906043957500001E-2</v>
      </c>
      <c r="T4041" s="122">
        <v>5.7554378139000002E-2</v>
      </c>
      <c r="U4041" s="122">
        <v>5.6289543341499999E-2</v>
      </c>
      <c r="V4041" s="122">
        <v>5.6327510156499998E-2</v>
      </c>
      <c r="W4041" s="122">
        <v>5.6511054138500001E-2</v>
      </c>
      <c r="X4041" s="122">
        <v>4.6453936133000001E-2</v>
      </c>
      <c r="Y4041" s="122">
        <v>3.72128016225E-2</v>
      </c>
      <c r="Z4041" s="122">
        <v>7.6116409960499995E-2</v>
      </c>
      <c r="AA4041" s="122">
        <v>7.6675348543499999E-2</v>
      </c>
      <c r="AB4041" s="122">
        <v>7.1415740055499999E-2</v>
      </c>
      <c r="AC4041" s="122">
        <v>6.8529795821499997E-2</v>
      </c>
      <c r="AD4041" s="122">
        <v>7.6974108297999999E-2</v>
      </c>
      <c r="AE4041" s="122">
        <v>7.93162401755E-2</v>
      </c>
      <c r="AF4041" s="122">
        <v>7.77254698735E-2</v>
      </c>
      <c r="AG4041" s="122">
        <v>8.1788848671999995E-2</v>
      </c>
      <c r="AH4041" s="122">
        <v>9.7698499468499997E-2</v>
      </c>
      <c r="AI4041" s="122">
        <v>8.3847466457000003E-2</v>
      </c>
      <c r="AJ4041" s="122">
        <v>3.6935985669999997E-2</v>
      </c>
      <c r="AK4041" s="122">
        <v>4.9793920581499999E-2</v>
      </c>
      <c r="AL4041" s="122">
        <v>0</v>
      </c>
    </row>
    <row r="4042" spans="1:38" hidden="1" x14ac:dyDescent="0.25">
      <c r="A4042" s="122" t="s">
        <v>2217</v>
      </c>
      <c r="B4042" s="122">
        <v>1</v>
      </c>
      <c r="C4042" s="122" t="s">
        <v>2218</v>
      </c>
      <c r="D4042" s="122" t="s">
        <v>2089</v>
      </c>
      <c r="E4042" s="122">
        <v>74</v>
      </c>
      <c r="F4042" s="122">
        <v>1.4093815570500001E-2</v>
      </c>
      <c r="G4042" s="122">
        <v>1.3952502969E-2</v>
      </c>
      <c r="H4042" s="122">
        <v>1.67370480535E-2</v>
      </c>
      <c r="I4042" s="122">
        <v>1.6990862774500001E-2</v>
      </c>
      <c r="J4042" s="122">
        <v>1.591391356E-2</v>
      </c>
      <c r="K4042" s="122">
        <v>1.6865995993499999E-2</v>
      </c>
      <c r="L4042" s="122">
        <v>1.5473233373499999E-2</v>
      </c>
      <c r="M4042" s="122">
        <v>1.48499903675E-2</v>
      </c>
      <c r="N4042" s="122">
        <v>1.426390961E-2</v>
      </c>
      <c r="O4042" s="122">
        <v>1.4052585253999999E-2</v>
      </c>
      <c r="P4042" s="122">
        <v>1.2521065666E-2</v>
      </c>
      <c r="Q4042" s="122">
        <v>9.6430454885000003E-3</v>
      </c>
      <c r="R4042" s="122">
        <v>9.9962214824999996E-3</v>
      </c>
      <c r="S4042" s="122">
        <v>1.26872126365E-2</v>
      </c>
      <c r="T4042" s="122">
        <v>1.7052401525E-2</v>
      </c>
      <c r="U4042" s="122">
        <v>1.8250670919500001E-2</v>
      </c>
      <c r="V4042" s="122">
        <v>2.2862419464999999E-2</v>
      </c>
      <c r="W4042" s="122">
        <v>1.7222168156999999E-2</v>
      </c>
      <c r="X4042" s="122">
        <v>2.1541588365499999E-2</v>
      </c>
      <c r="Y4042" s="122">
        <v>3.2328414186999999E-2</v>
      </c>
      <c r="Z4042" s="122">
        <v>4.3669863993999997E-2</v>
      </c>
      <c r="AA4042" s="122">
        <v>4.8923875284499999E-2</v>
      </c>
      <c r="AB4042" s="122">
        <v>3.8981902004999999E-2</v>
      </c>
      <c r="AC4042" s="122">
        <v>3.4776600654500001E-2</v>
      </c>
      <c r="AD4042" s="122">
        <v>3.2122497898000001E-2</v>
      </c>
      <c r="AE4042" s="122">
        <v>3.2462608729499999E-2</v>
      </c>
      <c r="AF4042" s="122">
        <v>3.07568596975E-2</v>
      </c>
      <c r="AG4042" s="122">
        <v>3.0580986750000001E-2</v>
      </c>
      <c r="AH4042" s="122">
        <v>3.2304523880500001E-2</v>
      </c>
      <c r="AI4042" s="122">
        <v>2.9952190457E-2</v>
      </c>
      <c r="AJ4042" s="122">
        <v>1.3832123936500001E-2</v>
      </c>
      <c r="AK4042" s="122">
        <v>1.6243007784999999E-2</v>
      </c>
      <c r="AL4042" s="122">
        <v>0</v>
      </c>
    </row>
    <row r="4043" spans="1:38" hidden="1" x14ac:dyDescent="0.25">
      <c r="A4043" s="122" t="s">
        <v>2217</v>
      </c>
      <c r="B4043" s="122">
        <v>1</v>
      </c>
      <c r="C4043" s="122" t="s">
        <v>2218</v>
      </c>
      <c r="D4043" s="122" t="s">
        <v>2090</v>
      </c>
      <c r="E4043" s="122">
        <v>74</v>
      </c>
      <c r="F4043" s="122">
        <v>1.6449354169000001E-2</v>
      </c>
      <c r="G4043" s="122">
        <v>1.7224389122E-2</v>
      </c>
      <c r="H4043" s="122">
        <v>1.6908371189500001E-2</v>
      </c>
      <c r="I4043" s="122">
        <v>1.3494583631500001E-2</v>
      </c>
      <c r="J4043" s="122">
        <v>1.36700004345E-2</v>
      </c>
      <c r="K4043" s="122">
        <v>1.4211371028E-2</v>
      </c>
      <c r="L4043" s="122">
        <v>9.0682609919999994E-3</v>
      </c>
      <c r="M4043" s="122">
        <v>9.3758789015000003E-3</v>
      </c>
      <c r="N4043" s="122">
        <v>9.2453413325000004E-3</v>
      </c>
      <c r="O4043" s="122">
        <v>1.1591714376E-2</v>
      </c>
      <c r="P4043" s="122">
        <v>1.15911369675E-2</v>
      </c>
      <c r="Q4043" s="122">
        <v>1.3467518095E-2</v>
      </c>
      <c r="R4043" s="122">
        <v>1.24514657215E-2</v>
      </c>
      <c r="S4043" s="122">
        <v>1.5899195937E-2</v>
      </c>
      <c r="T4043" s="122">
        <v>1.7309682658000002E-2</v>
      </c>
      <c r="U4043" s="122">
        <v>1.9452889184999999E-2</v>
      </c>
      <c r="V4043" s="122">
        <v>2.0115999745000002E-2</v>
      </c>
      <c r="W4043" s="122">
        <v>2.29879424125E-2</v>
      </c>
      <c r="X4043" s="122">
        <v>1.2716050493E-2</v>
      </c>
      <c r="Y4043" s="122">
        <v>1.26244843805E-2</v>
      </c>
      <c r="Z4043" s="122">
        <v>1.6977521799999999E-2</v>
      </c>
      <c r="AA4043" s="122">
        <v>1.8434096048999999E-2</v>
      </c>
      <c r="AB4043" s="122">
        <v>1.9490038210000001E-2</v>
      </c>
      <c r="AC4043" s="122">
        <v>1.9447146211000001E-2</v>
      </c>
      <c r="AD4043" s="122">
        <v>1.9776550883499999E-2</v>
      </c>
      <c r="AE4043" s="122">
        <v>2.0072882628499999E-2</v>
      </c>
      <c r="AF4043" s="122">
        <v>1.9623162337999999E-2</v>
      </c>
      <c r="AG4043" s="122">
        <v>2.12745480245E-2</v>
      </c>
      <c r="AH4043" s="122">
        <v>2.1975777960000002E-2</v>
      </c>
      <c r="AI4043" s="122">
        <v>2.1575450568999999E-2</v>
      </c>
      <c r="AJ4043" s="122">
        <v>1.0026492671E-2</v>
      </c>
      <c r="AK4043" s="122">
        <v>1.3815708644E-2</v>
      </c>
      <c r="AL4043" s="122">
        <v>0</v>
      </c>
    </row>
    <row r="4044" spans="1:38" hidden="1" x14ac:dyDescent="0.25">
      <c r="A4044" s="122" t="s">
        <v>2217</v>
      </c>
      <c r="B4044" s="122">
        <v>1</v>
      </c>
      <c r="C4044" s="122" t="s">
        <v>2218</v>
      </c>
      <c r="D4044" s="122" t="s">
        <v>2091</v>
      </c>
      <c r="E4044" s="122">
        <v>74</v>
      </c>
      <c r="F4044" s="122">
        <v>6.7342584400000005E-4</v>
      </c>
      <c r="G4044" s="122">
        <v>7.9232196299999997E-4</v>
      </c>
      <c r="H4044" s="122">
        <v>7.2626567800000003E-4</v>
      </c>
      <c r="I4044" s="122">
        <v>6.3706479649999997E-4</v>
      </c>
      <c r="J4044" s="122">
        <v>7.8325313300000004E-4</v>
      </c>
      <c r="K4044" s="122">
        <v>9.894602595E-4</v>
      </c>
      <c r="L4044" s="122">
        <v>7.8040928549999997E-4</v>
      </c>
      <c r="M4044" s="122">
        <v>7.867835955E-4</v>
      </c>
      <c r="N4044" s="122">
        <v>1.1459420440000001E-3</v>
      </c>
      <c r="O4044" s="122">
        <v>8.7257588800000003E-4</v>
      </c>
      <c r="P4044" s="122">
        <v>7.4116522349999998E-4</v>
      </c>
      <c r="Q4044" s="122">
        <v>7.0123868049999996E-4</v>
      </c>
      <c r="R4044" s="122">
        <v>6.6961334200000004E-4</v>
      </c>
      <c r="S4044" s="122">
        <v>7.8522817799999995E-4</v>
      </c>
      <c r="T4044" s="122">
        <v>9.4990164249999999E-4</v>
      </c>
      <c r="U4044" s="122">
        <v>1.022421304E-3</v>
      </c>
      <c r="V4044" s="122">
        <v>9.5524133949999996E-4</v>
      </c>
      <c r="W4044" s="122">
        <v>9.1686372150000001E-4</v>
      </c>
      <c r="X4044" s="122">
        <v>7.8965293600000001E-4</v>
      </c>
      <c r="Y4044" s="122">
        <v>5.8741741749999998E-4</v>
      </c>
      <c r="Z4044" s="122">
        <v>1.1386102359999999E-3</v>
      </c>
      <c r="AA4044" s="122">
        <v>1.1768830464999999E-3</v>
      </c>
      <c r="AB4044" s="122">
        <v>1.283516105E-3</v>
      </c>
      <c r="AC4044" s="122">
        <v>1.1521904524999999E-3</v>
      </c>
      <c r="AD4044" s="122">
        <v>1.0525605755E-3</v>
      </c>
      <c r="AE4044" s="122">
        <v>1.2981197515E-3</v>
      </c>
      <c r="AF4044" s="122">
        <v>1.3673283704999999E-3</v>
      </c>
      <c r="AG4044" s="122">
        <v>1.512475946E-3</v>
      </c>
      <c r="AH4044" s="122">
        <v>1.2734943085000001E-3</v>
      </c>
      <c r="AI4044" s="122">
        <v>1.1984821100000001E-3</v>
      </c>
      <c r="AJ4044" s="122">
        <v>1.0055167685000001E-3</v>
      </c>
      <c r="AK4044" s="122">
        <v>1.1634544365E-3</v>
      </c>
      <c r="AL4044" s="122">
        <v>0</v>
      </c>
    </row>
    <row r="4045" spans="1:38" hidden="1" x14ac:dyDescent="0.25">
      <c r="A4045" s="122" t="s">
        <v>2217</v>
      </c>
      <c r="B4045" s="122">
        <v>1</v>
      </c>
      <c r="C4045" s="122" t="s">
        <v>2218</v>
      </c>
      <c r="D4045" s="122" t="s">
        <v>2092</v>
      </c>
      <c r="E4045" s="122">
        <v>74</v>
      </c>
      <c r="F4045" s="122">
        <v>6.4615609849999998E-4</v>
      </c>
      <c r="G4045" s="122">
        <v>6.76363793E-4</v>
      </c>
      <c r="H4045" s="122">
        <v>6.9565592549999998E-4</v>
      </c>
      <c r="I4045" s="122">
        <v>7.6505704050000003E-4</v>
      </c>
      <c r="J4045" s="122">
        <v>8.4443837350000001E-4</v>
      </c>
      <c r="K4045" s="122">
        <v>1.1432368179999999E-3</v>
      </c>
      <c r="L4045" s="122">
        <v>6.4487575099999998E-4</v>
      </c>
      <c r="M4045" s="122">
        <v>5.8665901399999995E-4</v>
      </c>
      <c r="N4045" s="122">
        <v>5.4304637399999996E-4</v>
      </c>
      <c r="O4045" s="122">
        <v>6.6645690050000004E-4</v>
      </c>
      <c r="P4045" s="122">
        <v>7.2684051599999997E-4</v>
      </c>
      <c r="Q4045" s="122">
        <v>5.6605486649999998E-4</v>
      </c>
      <c r="R4045" s="122">
        <v>6.1559982299999995E-4</v>
      </c>
      <c r="S4045" s="122">
        <v>5.5062855400000001E-4</v>
      </c>
      <c r="T4045" s="122">
        <v>6.4904841450000002E-4</v>
      </c>
      <c r="U4045" s="122">
        <v>6.7255537199999995E-4</v>
      </c>
      <c r="V4045" s="122">
        <v>8.3108849499999998E-4</v>
      </c>
      <c r="W4045" s="122">
        <v>7.8566744199999995E-4</v>
      </c>
      <c r="X4045" s="122">
        <v>7.0355851699999996E-4</v>
      </c>
      <c r="Y4045" s="122">
        <v>5.0131568449999998E-4</v>
      </c>
      <c r="Z4045" s="122">
        <v>1.219497299E-3</v>
      </c>
      <c r="AA4045" s="122">
        <v>1.1044311720000001E-3</v>
      </c>
      <c r="AB4045" s="122">
        <v>1.119897685E-3</v>
      </c>
      <c r="AC4045" s="122">
        <v>1.168706127E-3</v>
      </c>
      <c r="AD4045" s="122">
        <v>1.4309311265E-3</v>
      </c>
      <c r="AE4045" s="122">
        <v>1.380893217E-3</v>
      </c>
      <c r="AF4045" s="122">
        <v>1.2293794139999999E-3</v>
      </c>
      <c r="AG4045" s="122">
        <v>1.4303776209999999E-3</v>
      </c>
      <c r="AH4045" s="122">
        <v>1.5985535640000001E-3</v>
      </c>
      <c r="AI4045" s="122">
        <v>1.4133958115E-3</v>
      </c>
      <c r="AJ4045" s="122">
        <v>7.7424729349999995E-4</v>
      </c>
      <c r="AK4045" s="122">
        <v>1.237785744E-3</v>
      </c>
      <c r="AL4045" s="122">
        <v>0</v>
      </c>
    </row>
    <row r="4046" spans="1:38" hidden="1" x14ac:dyDescent="0.25">
      <c r="A4046" s="122" t="s">
        <v>2217</v>
      </c>
      <c r="B4046" s="122">
        <v>1</v>
      </c>
      <c r="C4046" s="122" t="s">
        <v>2218</v>
      </c>
      <c r="D4046" s="122" t="s">
        <v>2093</v>
      </c>
      <c r="E4046" s="122">
        <v>74</v>
      </c>
      <c r="F4046" s="122">
        <v>3.7243957275E-3</v>
      </c>
      <c r="G4046" s="122">
        <v>6.48960779E-3</v>
      </c>
      <c r="H4046" s="122">
        <v>7.2789264019999999E-3</v>
      </c>
      <c r="I4046" s="122">
        <v>8.5548994675E-3</v>
      </c>
      <c r="J4046" s="122">
        <v>9.0657141299999994E-3</v>
      </c>
      <c r="K4046" s="122">
        <v>9.4085495854999996E-3</v>
      </c>
      <c r="L4046" s="122">
        <v>1.01292994475E-2</v>
      </c>
      <c r="M4046" s="122">
        <v>1.0964102951000001E-2</v>
      </c>
      <c r="N4046" s="122">
        <v>1.1442780825E-2</v>
      </c>
      <c r="O4046" s="122">
        <v>1.5135674359499999E-2</v>
      </c>
      <c r="P4046" s="122">
        <v>1.9669207678000001E-2</v>
      </c>
      <c r="Q4046" s="122">
        <v>1.55211945575E-2</v>
      </c>
      <c r="R4046" s="122">
        <v>1.15009314975E-2</v>
      </c>
      <c r="S4046" s="122">
        <v>1.2040785708000001E-2</v>
      </c>
      <c r="T4046" s="122">
        <v>2.0781164664500001E-2</v>
      </c>
      <c r="U4046" s="122">
        <v>3.6194852378999998E-2</v>
      </c>
      <c r="V4046" s="122">
        <v>2.6937172461000001E-2</v>
      </c>
      <c r="W4046" s="122">
        <v>2.7775660975000002E-2</v>
      </c>
      <c r="X4046" s="122">
        <v>2.6714173768500001E-2</v>
      </c>
      <c r="Y4046" s="122">
        <v>2.4226860819499998E-2</v>
      </c>
      <c r="Z4046" s="122">
        <v>2.9291292488000002E-2</v>
      </c>
      <c r="AA4046" s="122">
        <v>3.0462116044499998E-2</v>
      </c>
      <c r="AB4046" s="122">
        <v>2.9822305079500001E-2</v>
      </c>
      <c r="AC4046" s="122">
        <v>2.9913892789500001E-2</v>
      </c>
      <c r="AD4046" s="122">
        <v>3.2039840926500002E-2</v>
      </c>
      <c r="AE4046" s="122">
        <v>3.3804005233500002E-2</v>
      </c>
      <c r="AF4046" s="122">
        <v>3.4459442109000003E-2</v>
      </c>
      <c r="AG4046" s="122">
        <v>3.5126877681E-2</v>
      </c>
      <c r="AH4046" s="122">
        <v>3.4931057812499999E-2</v>
      </c>
      <c r="AI4046" s="122">
        <v>3.2463921460000003E-2</v>
      </c>
      <c r="AJ4046" s="122">
        <v>1.6477221303999999E-2</v>
      </c>
      <c r="AK4046" s="122">
        <v>2.2823323167E-2</v>
      </c>
      <c r="AL4046" s="122">
        <v>0</v>
      </c>
    </row>
    <row r="4047" spans="1:38" hidden="1" x14ac:dyDescent="0.25">
      <c r="A4047" s="122" t="s">
        <v>2217</v>
      </c>
      <c r="B4047" s="122">
        <v>1</v>
      </c>
      <c r="C4047" s="122" t="s">
        <v>2218</v>
      </c>
      <c r="D4047" s="122" t="s">
        <v>2094</v>
      </c>
      <c r="E4047" s="122">
        <v>74</v>
      </c>
      <c r="F4047" s="122">
        <v>1.10453310425E-2</v>
      </c>
      <c r="G4047" s="122">
        <v>1.29693653445E-2</v>
      </c>
      <c r="H4047" s="122">
        <v>1.25592533585E-2</v>
      </c>
      <c r="I4047" s="122">
        <v>1.3015683661E-2</v>
      </c>
      <c r="J4047" s="122">
        <v>1.33256204E-2</v>
      </c>
      <c r="K4047" s="122">
        <v>1.39667288845E-2</v>
      </c>
      <c r="L4047" s="122">
        <v>1.026279068E-2</v>
      </c>
      <c r="M4047" s="122">
        <v>1.0618029672499999E-2</v>
      </c>
      <c r="N4047" s="122">
        <v>9.0045781530000008E-3</v>
      </c>
      <c r="O4047" s="122">
        <v>1.0250220670000001E-2</v>
      </c>
      <c r="P4047" s="122">
        <v>1.28934551405E-2</v>
      </c>
      <c r="Q4047" s="122">
        <v>9.9094493790000005E-3</v>
      </c>
      <c r="R4047" s="122">
        <v>9.0519716275000005E-3</v>
      </c>
      <c r="S4047" s="122">
        <v>7.8970207229999995E-3</v>
      </c>
      <c r="T4047" s="122">
        <v>7.3955459855000001E-3</v>
      </c>
      <c r="U4047" s="122">
        <v>6.6085356030000002E-3</v>
      </c>
      <c r="V4047" s="122">
        <v>7.9038982415E-3</v>
      </c>
      <c r="W4047" s="122">
        <v>7.8630095364999996E-3</v>
      </c>
      <c r="X4047" s="122">
        <v>6.8398969535000001E-3</v>
      </c>
      <c r="Y4047" s="122">
        <v>7.2178949675000001E-3</v>
      </c>
      <c r="Z4047" s="122">
        <v>4.6211988165000004E-3</v>
      </c>
      <c r="AA4047" s="122">
        <v>5.0079658130000003E-3</v>
      </c>
      <c r="AB4047" s="122">
        <v>4.6261484334999999E-3</v>
      </c>
      <c r="AC4047" s="122">
        <v>4.595733403E-3</v>
      </c>
      <c r="AD4047" s="122">
        <v>5.2285452409999997E-3</v>
      </c>
      <c r="AE4047" s="122">
        <v>5.4412599725000002E-3</v>
      </c>
      <c r="AF4047" s="122">
        <v>5.8522573499999999E-3</v>
      </c>
      <c r="AG4047" s="122">
        <v>6.1441007369999997E-3</v>
      </c>
      <c r="AH4047" s="122">
        <v>5.6646869845000001E-3</v>
      </c>
      <c r="AI4047" s="122">
        <v>5.6972203455000004E-3</v>
      </c>
      <c r="AJ4047" s="122">
        <v>3.5152981930000001E-3</v>
      </c>
      <c r="AK4047" s="122">
        <v>4.4520377360000004E-3</v>
      </c>
      <c r="AL4047" s="122">
        <v>0</v>
      </c>
    </row>
    <row r="4048" spans="1:38" hidden="1" x14ac:dyDescent="0.25">
      <c r="A4048" s="122" t="s">
        <v>2217</v>
      </c>
      <c r="B4048" s="122">
        <v>1</v>
      </c>
      <c r="C4048" s="122" t="s">
        <v>2218</v>
      </c>
      <c r="D4048" s="122" t="s">
        <v>2095</v>
      </c>
      <c r="E4048" s="122">
        <v>74</v>
      </c>
      <c r="F4048" s="122">
        <v>2.1138492969999998E-3</v>
      </c>
      <c r="G4048" s="122">
        <v>2.332639445E-3</v>
      </c>
      <c r="H4048" s="122">
        <v>3.0036743795E-3</v>
      </c>
      <c r="I4048" s="122">
        <v>2.6041359464999999E-3</v>
      </c>
      <c r="J4048" s="122">
        <v>1.4040411789999999E-3</v>
      </c>
      <c r="K4048" s="122">
        <v>1.8138155814999999E-3</v>
      </c>
      <c r="L4048" s="122">
        <v>1.4755348134999999E-3</v>
      </c>
      <c r="M4048" s="122">
        <v>1.6263940134999999E-3</v>
      </c>
      <c r="N4048" s="122">
        <v>1.6123274955E-3</v>
      </c>
      <c r="O4048" s="122">
        <v>2.6779949975000001E-3</v>
      </c>
      <c r="P4048" s="122">
        <v>2.67997733E-3</v>
      </c>
      <c r="Q4048" s="122">
        <v>1.77809541E-3</v>
      </c>
      <c r="R4048" s="122">
        <v>1.6828718205E-3</v>
      </c>
      <c r="S4048" s="122">
        <v>2.5908438114999998E-3</v>
      </c>
      <c r="T4048" s="122">
        <v>2.4505193685E-3</v>
      </c>
      <c r="U4048" s="122">
        <v>1.4438994315E-3</v>
      </c>
      <c r="V4048" s="122">
        <v>1.4844508445000001E-3</v>
      </c>
      <c r="W4048" s="122">
        <v>1.3414592825000001E-3</v>
      </c>
      <c r="X4048" s="122">
        <v>1.448883048E-3</v>
      </c>
      <c r="Y4048" s="122">
        <v>2.1266919919999999E-3</v>
      </c>
      <c r="Z4048" s="122">
        <v>1.8623111114999999E-3</v>
      </c>
      <c r="AA4048" s="122">
        <v>1.8047258695000001E-3</v>
      </c>
      <c r="AB4048" s="122">
        <v>2.006591713E-3</v>
      </c>
      <c r="AC4048" s="122">
        <v>1.1793164354999999E-3</v>
      </c>
      <c r="AD4048" s="122">
        <v>1.8355077395E-3</v>
      </c>
      <c r="AE4048" s="122">
        <v>1.32822558E-3</v>
      </c>
      <c r="AF4048" s="122">
        <v>1.5962587700000001E-3</v>
      </c>
      <c r="AG4048" s="122">
        <v>1.2685186155000001E-3</v>
      </c>
      <c r="AH4048" s="122">
        <v>1.483660747E-3</v>
      </c>
      <c r="AI4048" s="122">
        <v>1.337545789E-3</v>
      </c>
      <c r="AJ4048" s="122">
        <v>9.4037155350000002E-4</v>
      </c>
      <c r="AK4048" s="122">
        <v>1.101352402E-3</v>
      </c>
      <c r="AL4048" s="122">
        <v>0</v>
      </c>
    </row>
    <row r="4049" spans="1:38" hidden="1" x14ac:dyDescent="0.25">
      <c r="A4049" s="122" t="s">
        <v>2217</v>
      </c>
      <c r="B4049" s="122">
        <v>1</v>
      </c>
      <c r="C4049" s="122" t="s">
        <v>2218</v>
      </c>
      <c r="D4049" s="122" t="s">
        <v>2096</v>
      </c>
      <c r="E4049" s="122">
        <v>74</v>
      </c>
      <c r="F4049" s="122">
        <v>6.2077104094999998E-3</v>
      </c>
      <c r="G4049" s="122">
        <v>9.2350286720000001E-3</v>
      </c>
      <c r="H4049" s="122">
        <v>9.3687883759999997E-3</v>
      </c>
      <c r="I4049" s="122">
        <v>7.9809795600000004E-3</v>
      </c>
      <c r="J4049" s="122">
        <v>8.2312775189999996E-3</v>
      </c>
      <c r="K4049" s="122">
        <v>9.4020478105000006E-3</v>
      </c>
      <c r="L4049" s="122">
        <v>7.8452936240000007E-3</v>
      </c>
      <c r="M4049" s="122">
        <v>6.7313935779999999E-3</v>
      </c>
      <c r="N4049" s="122">
        <v>7.2771534459999997E-3</v>
      </c>
      <c r="O4049" s="122">
        <v>7.5584879664999998E-3</v>
      </c>
      <c r="P4049" s="122">
        <v>7.1161005439999998E-3</v>
      </c>
      <c r="Q4049" s="122">
        <v>6.2104839259999999E-3</v>
      </c>
      <c r="R4049" s="122">
        <v>6.0327797490000003E-3</v>
      </c>
      <c r="S4049" s="122">
        <v>8.2908536265000003E-3</v>
      </c>
      <c r="T4049" s="122">
        <v>1.0268240776E-2</v>
      </c>
      <c r="U4049" s="122">
        <v>1.0297760981E-2</v>
      </c>
      <c r="V4049" s="122">
        <v>8.8291582760000008E-3</v>
      </c>
      <c r="W4049" s="122">
        <v>9.4708181724999993E-3</v>
      </c>
      <c r="X4049" s="122">
        <v>9.5445281874999999E-3</v>
      </c>
      <c r="Y4049" s="122">
        <v>1.1517097345500001E-2</v>
      </c>
      <c r="Z4049" s="122">
        <v>1.2793727425499999E-2</v>
      </c>
      <c r="AA4049" s="122">
        <v>1.3126982759999999E-2</v>
      </c>
      <c r="AB4049" s="122">
        <v>1.3599651865E-2</v>
      </c>
      <c r="AC4049" s="122">
        <v>1.3660852555E-2</v>
      </c>
      <c r="AD4049" s="122">
        <v>1.3238788592000001E-2</v>
      </c>
      <c r="AE4049" s="122">
        <v>1.37853712585E-2</v>
      </c>
      <c r="AF4049" s="122">
        <v>1.4332269884499999E-2</v>
      </c>
      <c r="AG4049" s="122">
        <v>1.6267847453999999E-2</v>
      </c>
      <c r="AH4049" s="122">
        <v>1.8193341852999999E-2</v>
      </c>
      <c r="AI4049" s="122">
        <v>1.57614035955E-2</v>
      </c>
      <c r="AJ4049" s="122">
        <v>1.30966592075E-2</v>
      </c>
      <c r="AK4049" s="122">
        <v>1.4336796058E-2</v>
      </c>
      <c r="AL4049" s="122">
        <v>0</v>
      </c>
    </row>
    <row r="4050" spans="1:38" hidden="1" x14ac:dyDescent="0.25">
      <c r="A4050" s="122" t="s">
        <v>2217</v>
      </c>
      <c r="B4050" s="122">
        <v>1</v>
      </c>
      <c r="C4050" s="122" t="s">
        <v>2218</v>
      </c>
      <c r="D4050" s="122" t="s">
        <v>2097</v>
      </c>
      <c r="E4050" s="122">
        <v>74</v>
      </c>
      <c r="F4050" s="122">
        <v>8.1706762537000002E-2</v>
      </c>
      <c r="G4050" s="122">
        <v>9.9922668822000002E-2</v>
      </c>
      <c r="H4050" s="122">
        <v>9.1323014034499994E-2</v>
      </c>
      <c r="I4050" s="122">
        <v>8.3863248876499999E-2</v>
      </c>
      <c r="J4050" s="122">
        <v>8.2779791500499994E-2</v>
      </c>
      <c r="K4050" s="122">
        <v>7.7185587069500003E-2</v>
      </c>
      <c r="L4050" s="122">
        <v>8.8424900390999997E-2</v>
      </c>
      <c r="M4050" s="122">
        <v>8.9363231232500007E-2</v>
      </c>
      <c r="N4050" s="122">
        <v>9.4553354044000004E-2</v>
      </c>
      <c r="O4050" s="122">
        <v>8.6016877111499995E-2</v>
      </c>
      <c r="P4050" s="122">
        <v>8.3829119155499995E-2</v>
      </c>
      <c r="Q4050" s="122">
        <v>6.2508122752500006E-2</v>
      </c>
      <c r="R4050" s="122">
        <v>6.3161888750000006E-2</v>
      </c>
      <c r="S4050" s="122">
        <v>6.755350903E-2</v>
      </c>
      <c r="T4050" s="122">
        <v>7.0214917651000006E-2</v>
      </c>
      <c r="U4050" s="122">
        <v>5.8806049088000002E-2</v>
      </c>
      <c r="V4050" s="122">
        <v>6.1307146913000002E-2</v>
      </c>
      <c r="W4050" s="122">
        <v>6.04101860165E-2</v>
      </c>
      <c r="X4050" s="122">
        <v>6.2577283009000007E-2</v>
      </c>
      <c r="Y4050" s="122">
        <v>6.0736499649500002E-2</v>
      </c>
      <c r="Z4050" s="122">
        <v>5.2075535309999997E-2</v>
      </c>
      <c r="AA4050" s="122">
        <v>4.8660167662999999E-2</v>
      </c>
      <c r="AB4050" s="122">
        <v>4.2820376204500001E-2</v>
      </c>
      <c r="AC4050" s="122">
        <v>3.4989842020499998E-2</v>
      </c>
      <c r="AD4050" s="122">
        <v>2.93293231415E-2</v>
      </c>
      <c r="AE4050" s="122">
        <v>2.6627587482999999E-2</v>
      </c>
      <c r="AF4050" s="122">
        <v>2.6458233774000001E-2</v>
      </c>
      <c r="AG4050" s="122">
        <v>4.1595984832500002E-2</v>
      </c>
      <c r="AH4050" s="122">
        <v>2.32441409145E-2</v>
      </c>
      <c r="AI4050" s="122">
        <v>2.2398952379000001E-2</v>
      </c>
      <c r="AJ4050" s="122">
        <v>2.0174446899500001E-2</v>
      </c>
      <c r="AK4050" s="122">
        <v>1.9994816305E-2</v>
      </c>
      <c r="AL4050" s="122">
        <v>0</v>
      </c>
    </row>
    <row r="4051" spans="1:38" hidden="1" x14ac:dyDescent="0.25">
      <c r="A4051" s="122" t="s">
        <v>2217</v>
      </c>
      <c r="B4051" s="122">
        <v>1</v>
      </c>
      <c r="C4051" s="122" t="s">
        <v>2218</v>
      </c>
      <c r="D4051" s="122" t="s">
        <v>2098</v>
      </c>
      <c r="E4051" s="122">
        <v>74</v>
      </c>
      <c r="F4051" s="122">
        <v>9.9675076990000007E-3</v>
      </c>
      <c r="G4051" s="122">
        <v>9.1006476754999996E-3</v>
      </c>
      <c r="H4051" s="122">
        <v>8.0599655130000007E-3</v>
      </c>
      <c r="I4051" s="122">
        <v>8.0657478660000007E-3</v>
      </c>
      <c r="J4051" s="122">
        <v>7.0304908364999998E-3</v>
      </c>
      <c r="K4051" s="122">
        <v>6.6219739384999997E-3</v>
      </c>
      <c r="L4051" s="122">
        <v>1.0139184292E-2</v>
      </c>
      <c r="M4051" s="122">
        <v>1.010270418E-2</v>
      </c>
      <c r="N4051" s="122">
        <v>6.5298987345E-3</v>
      </c>
      <c r="O4051" s="122">
        <v>6.8537003000000004E-3</v>
      </c>
      <c r="P4051" s="122">
        <v>8.0284568010000005E-3</v>
      </c>
      <c r="Q4051" s="122">
        <v>6.5177033814999997E-3</v>
      </c>
      <c r="R4051" s="122">
        <v>5.714174065E-3</v>
      </c>
      <c r="S4051" s="122">
        <v>5.5155420165000002E-3</v>
      </c>
      <c r="T4051" s="122">
        <v>6.9333432675000002E-3</v>
      </c>
      <c r="U4051" s="122">
        <v>9.1721671740000003E-3</v>
      </c>
      <c r="V4051" s="122">
        <v>8.3710066660000002E-3</v>
      </c>
      <c r="W4051" s="122">
        <v>8.1666937065E-3</v>
      </c>
      <c r="X4051" s="122">
        <v>1.1152125459499999E-2</v>
      </c>
      <c r="Y4051" s="122">
        <v>6.8807309095000003E-3</v>
      </c>
      <c r="Z4051" s="122">
        <v>9.4294917935E-3</v>
      </c>
      <c r="AA4051" s="122">
        <v>9.7794065385000007E-3</v>
      </c>
      <c r="AB4051" s="122">
        <v>9.7094689044999998E-3</v>
      </c>
      <c r="AC4051" s="122">
        <v>9.8627770224999998E-3</v>
      </c>
      <c r="AD4051" s="122">
        <v>1.06124198875E-2</v>
      </c>
      <c r="AE4051" s="122">
        <v>1.1144426123E-2</v>
      </c>
      <c r="AF4051" s="122">
        <v>1.2842387070000001E-2</v>
      </c>
      <c r="AG4051" s="122">
        <v>1.4218433834499999E-2</v>
      </c>
      <c r="AH4051" s="122">
        <v>1.43829144055E-2</v>
      </c>
      <c r="AI4051" s="122">
        <v>1.4793788955500001E-2</v>
      </c>
      <c r="AJ4051" s="122">
        <v>5.2828941175E-3</v>
      </c>
      <c r="AK4051" s="122">
        <v>7.0357547964999996E-3</v>
      </c>
      <c r="AL4051" s="122">
        <v>0</v>
      </c>
    </row>
    <row r="4052" spans="1:38" hidden="1" x14ac:dyDescent="0.25">
      <c r="A4052" s="122" t="s">
        <v>2217</v>
      </c>
      <c r="B4052" s="122">
        <v>1</v>
      </c>
      <c r="C4052" s="122" t="s">
        <v>2218</v>
      </c>
      <c r="D4052" s="122" t="s">
        <v>2099</v>
      </c>
      <c r="E4052" s="122">
        <v>74</v>
      </c>
      <c r="F4052" s="122">
        <v>5.4036099650000002E-3</v>
      </c>
      <c r="G4052" s="122">
        <v>4.5552004869999999E-3</v>
      </c>
      <c r="H4052" s="122">
        <v>5.0447541199999998E-3</v>
      </c>
      <c r="I4052" s="122">
        <v>4.2531493530000002E-3</v>
      </c>
      <c r="J4052" s="122">
        <v>3.8303313324999999E-3</v>
      </c>
      <c r="K4052" s="122">
        <v>4.461618122E-3</v>
      </c>
      <c r="L4052" s="122">
        <v>4.595140916E-3</v>
      </c>
      <c r="M4052" s="122">
        <v>5.0035116664999997E-3</v>
      </c>
      <c r="N4052" s="122">
        <v>6.5791643279999997E-3</v>
      </c>
      <c r="O4052" s="122">
        <v>5.9421327094999997E-3</v>
      </c>
      <c r="P4052" s="122">
        <v>4.9974701170000004E-3</v>
      </c>
      <c r="Q4052" s="122">
        <v>3.9146835354999998E-3</v>
      </c>
      <c r="R4052" s="122">
        <v>3.019762344E-3</v>
      </c>
      <c r="S4052" s="122">
        <v>3.2069426825E-3</v>
      </c>
      <c r="T4052" s="122">
        <v>5.3698672235000001E-3</v>
      </c>
      <c r="U4052" s="122">
        <v>6.204855114E-3</v>
      </c>
      <c r="V4052" s="122">
        <v>6.3717895319999997E-3</v>
      </c>
      <c r="W4052" s="122">
        <v>4.6856003620000001E-3</v>
      </c>
      <c r="X4052" s="122">
        <v>4.945827606E-3</v>
      </c>
      <c r="Y4052" s="122">
        <v>3.7329067325000001E-3</v>
      </c>
      <c r="Z4052" s="122">
        <v>7.6079420015000001E-3</v>
      </c>
      <c r="AA4052" s="122">
        <v>7.0810348959999998E-3</v>
      </c>
      <c r="AB4052" s="122">
        <v>6.9064580105E-3</v>
      </c>
      <c r="AC4052" s="122">
        <v>6.7239933470000001E-3</v>
      </c>
      <c r="AD4052" s="122">
        <v>6.681167121E-3</v>
      </c>
      <c r="AE4052" s="122">
        <v>7.037889504E-3</v>
      </c>
      <c r="AF4052" s="122">
        <v>7.2200624554999999E-3</v>
      </c>
      <c r="AG4052" s="122">
        <v>7.8709531500000002E-3</v>
      </c>
      <c r="AH4052" s="122">
        <v>8.5323493985000002E-3</v>
      </c>
      <c r="AI4052" s="122">
        <v>7.9968058104999996E-3</v>
      </c>
      <c r="AJ4052" s="122">
        <v>5.9326863074999998E-3</v>
      </c>
      <c r="AK4052" s="122">
        <v>5.6966639779999998E-3</v>
      </c>
      <c r="AL4052" s="122">
        <v>0</v>
      </c>
    </row>
    <row r="4053" spans="1:38" hidden="1" x14ac:dyDescent="0.25">
      <c r="A4053" s="122" t="s">
        <v>2217</v>
      </c>
      <c r="B4053" s="122">
        <v>1</v>
      </c>
      <c r="C4053" s="122" t="s">
        <v>2218</v>
      </c>
      <c r="D4053" s="122" t="s">
        <v>2100</v>
      </c>
      <c r="E4053" s="122">
        <v>74</v>
      </c>
      <c r="F4053" s="122">
        <v>1.9951514775000002E-3</v>
      </c>
      <c r="G4053" s="122">
        <v>2.2504891800000002E-3</v>
      </c>
      <c r="H4053" s="122">
        <v>1.7350123725E-3</v>
      </c>
      <c r="I4053" s="122">
        <v>1.9044086139999999E-3</v>
      </c>
      <c r="J4053" s="122">
        <v>1.556301858E-3</v>
      </c>
      <c r="K4053" s="122">
        <v>1.3616285384999999E-3</v>
      </c>
      <c r="L4053" s="122">
        <v>1.0694137275000001E-3</v>
      </c>
      <c r="M4053" s="122">
        <v>1.0922337785000001E-3</v>
      </c>
      <c r="N4053" s="122">
        <v>1.6380247575000001E-3</v>
      </c>
      <c r="O4053" s="122">
        <v>1.0562835339999999E-3</v>
      </c>
      <c r="P4053" s="122">
        <v>1.9591637885E-3</v>
      </c>
      <c r="Q4053" s="122">
        <v>1.9268663304999999E-3</v>
      </c>
      <c r="R4053" s="122">
        <v>2.4473845509999999E-3</v>
      </c>
      <c r="S4053" s="122">
        <v>1.1154223650000001E-3</v>
      </c>
      <c r="T4053" s="122">
        <v>1.296995065E-3</v>
      </c>
      <c r="U4053" s="122">
        <v>3.5251685154999999E-3</v>
      </c>
      <c r="V4053" s="122">
        <v>3.4548426564999998E-3</v>
      </c>
      <c r="W4053" s="122">
        <v>2.123800312E-3</v>
      </c>
      <c r="X4053" s="122">
        <v>1.4771897384999999E-3</v>
      </c>
      <c r="Y4053" s="122">
        <v>3.437823323E-3</v>
      </c>
      <c r="Z4053" s="122">
        <v>1.9089529665E-3</v>
      </c>
      <c r="AA4053" s="122">
        <v>2.0885656205E-3</v>
      </c>
      <c r="AB4053" s="122">
        <v>2.1827532455000001E-3</v>
      </c>
      <c r="AC4053" s="122">
        <v>2.268292516E-3</v>
      </c>
      <c r="AD4053" s="122">
        <v>1.7871892030000001E-3</v>
      </c>
      <c r="AE4053" s="122">
        <v>1.4225389210000001E-3</v>
      </c>
      <c r="AF4053" s="122">
        <v>1.2721986704999999E-3</v>
      </c>
      <c r="AG4053" s="122">
        <v>9.6515562549999998E-4</v>
      </c>
      <c r="AH4053" s="122">
        <v>1.0334185389999999E-3</v>
      </c>
      <c r="AI4053" s="122">
        <v>9.7885800699999996E-4</v>
      </c>
      <c r="AJ4053" s="122">
        <v>6.6637859300000004E-4</v>
      </c>
      <c r="AK4053" s="122">
        <v>7.8196411999999996E-4</v>
      </c>
      <c r="AL4053" s="122">
        <v>0</v>
      </c>
    </row>
    <row r="4054" spans="1:38" hidden="1" x14ac:dyDescent="0.25">
      <c r="A4054" s="122" t="s">
        <v>2217</v>
      </c>
      <c r="B4054" s="122">
        <v>1</v>
      </c>
      <c r="C4054" s="122" t="s">
        <v>2218</v>
      </c>
      <c r="D4054" s="122" t="s">
        <v>2101</v>
      </c>
      <c r="E4054" s="122">
        <v>74</v>
      </c>
      <c r="F4054" s="122">
        <v>6.0873657475000002E-3</v>
      </c>
      <c r="G4054" s="122">
        <v>7.5927398789999998E-3</v>
      </c>
      <c r="H4054" s="122">
        <v>7.8643042999999996E-3</v>
      </c>
      <c r="I4054" s="122">
        <v>7.9157243435E-3</v>
      </c>
      <c r="J4054" s="122">
        <v>7.8447742769999999E-3</v>
      </c>
      <c r="K4054" s="122">
        <v>6.9219281805000003E-3</v>
      </c>
      <c r="L4054" s="122">
        <v>7.0078410479999997E-3</v>
      </c>
      <c r="M4054" s="122">
        <v>7.5492060765000001E-3</v>
      </c>
      <c r="N4054" s="122">
        <v>7.2602319504999997E-3</v>
      </c>
      <c r="O4054" s="122">
        <v>7.2146469419999996E-3</v>
      </c>
      <c r="P4054" s="122">
        <v>6.1112977384999998E-3</v>
      </c>
      <c r="Q4054" s="122">
        <v>5.0940817499999999E-3</v>
      </c>
      <c r="R4054" s="122">
        <v>4.8675265189999997E-3</v>
      </c>
      <c r="S4054" s="122">
        <v>2.8854824715E-3</v>
      </c>
      <c r="T4054" s="122">
        <v>3.8537310974999998E-3</v>
      </c>
      <c r="U4054" s="122">
        <v>3.5847017725000002E-3</v>
      </c>
      <c r="V4054" s="122">
        <v>4.2290041429999996E-3</v>
      </c>
      <c r="W4054" s="122">
        <v>5.3900995494999999E-3</v>
      </c>
      <c r="X4054" s="122">
        <v>4.6105749664999999E-3</v>
      </c>
      <c r="Y4054" s="122">
        <v>4.2574193244999999E-3</v>
      </c>
      <c r="Z4054" s="122">
        <v>9.4988526815000009E-3</v>
      </c>
      <c r="AA4054" s="122">
        <v>1.03181687635E-2</v>
      </c>
      <c r="AB4054" s="122">
        <v>1.0225997232E-2</v>
      </c>
      <c r="AC4054" s="122">
        <v>1.019032431E-2</v>
      </c>
      <c r="AD4054" s="122">
        <v>1.05755982435E-2</v>
      </c>
      <c r="AE4054" s="122">
        <v>1.1496630256E-2</v>
      </c>
      <c r="AF4054" s="122">
        <v>1.23508660505E-2</v>
      </c>
      <c r="AG4054" s="122">
        <v>1.3235252378999999E-2</v>
      </c>
      <c r="AH4054" s="122">
        <v>1.4151756045E-2</v>
      </c>
      <c r="AI4054" s="122">
        <v>1.3801456361000001E-2</v>
      </c>
      <c r="AJ4054" s="122">
        <v>7.0440593399999996E-3</v>
      </c>
      <c r="AK4054" s="122">
        <v>8.2427971485000001E-3</v>
      </c>
      <c r="AL4054" s="122">
        <v>0</v>
      </c>
    </row>
    <row r="4055" spans="1:38" hidden="1" x14ac:dyDescent="0.25">
      <c r="A4055" s="122" t="s">
        <v>2217</v>
      </c>
      <c r="B4055" s="122">
        <v>1</v>
      </c>
      <c r="C4055" s="122" t="s">
        <v>2218</v>
      </c>
      <c r="D4055" s="122" t="s">
        <v>2102</v>
      </c>
      <c r="E4055" s="122">
        <v>74</v>
      </c>
      <c r="F4055" s="122">
        <v>3.069549643E-3</v>
      </c>
      <c r="G4055" s="122">
        <v>3.7000477660000001E-3</v>
      </c>
      <c r="H4055" s="122">
        <v>5.0106046035000001E-3</v>
      </c>
      <c r="I4055" s="122">
        <v>7.0110576444999996E-3</v>
      </c>
      <c r="J4055" s="122">
        <v>7.14410532E-3</v>
      </c>
      <c r="K4055" s="122">
        <v>7.6622165190000004E-3</v>
      </c>
      <c r="L4055" s="122">
        <v>7.9279710005E-3</v>
      </c>
      <c r="M4055" s="122">
        <v>8.4279211135000007E-3</v>
      </c>
      <c r="N4055" s="122">
        <v>8.1355895700000007E-3</v>
      </c>
      <c r="O4055" s="122">
        <v>9.8635880815000007E-3</v>
      </c>
      <c r="P4055" s="122">
        <v>1.1383257664499999E-2</v>
      </c>
      <c r="Q4055" s="122">
        <v>9.5449965485000007E-3</v>
      </c>
      <c r="R4055" s="122">
        <v>9.2163499084999996E-3</v>
      </c>
      <c r="S4055" s="122">
        <v>9.8807144484999998E-3</v>
      </c>
      <c r="T4055" s="122">
        <v>1.0766864617000001E-2</v>
      </c>
      <c r="U4055" s="122">
        <v>1.1067621994499999E-2</v>
      </c>
      <c r="V4055" s="122">
        <v>1.0785924980499999E-2</v>
      </c>
      <c r="W4055" s="122">
        <v>1.07973041335E-2</v>
      </c>
      <c r="X4055" s="122">
        <v>1.0591371706E-2</v>
      </c>
      <c r="Y4055" s="122">
        <v>8.6702119915000007E-3</v>
      </c>
      <c r="Z4055" s="122">
        <v>8.8754971830000001E-3</v>
      </c>
      <c r="AA4055" s="122">
        <v>8.8621300264999994E-3</v>
      </c>
      <c r="AB4055" s="122">
        <v>8.6028940679999995E-3</v>
      </c>
      <c r="AC4055" s="122">
        <v>9.7893766069999995E-3</v>
      </c>
      <c r="AD4055" s="122">
        <v>9.4511035505000004E-3</v>
      </c>
      <c r="AE4055" s="122">
        <v>9.8256641964999999E-3</v>
      </c>
      <c r="AF4055" s="122">
        <v>1.00015329305E-2</v>
      </c>
      <c r="AG4055" s="122">
        <v>1.01971581565E-2</v>
      </c>
      <c r="AH4055" s="122">
        <v>1.04155162485E-2</v>
      </c>
      <c r="AI4055" s="122">
        <v>1.0307263112499999E-2</v>
      </c>
      <c r="AJ4055" s="122">
        <v>4.2410416354999999E-3</v>
      </c>
      <c r="AK4055" s="122">
        <v>5.8202492985000003E-3</v>
      </c>
      <c r="AL4055" s="122">
        <v>0</v>
      </c>
    </row>
    <row r="4056" spans="1:38" hidden="1" x14ac:dyDescent="0.25">
      <c r="A4056" s="122" t="s">
        <v>2217</v>
      </c>
      <c r="B4056" s="122">
        <v>1</v>
      </c>
      <c r="C4056" s="122" t="s">
        <v>2218</v>
      </c>
      <c r="D4056" s="122" t="s">
        <v>2103</v>
      </c>
      <c r="E4056" s="122">
        <v>74</v>
      </c>
      <c r="F4056" s="122">
        <v>6.1319356470000003E-3</v>
      </c>
      <c r="G4056" s="122">
        <v>6.7431585709999999E-3</v>
      </c>
      <c r="H4056" s="122">
        <v>7.7005657554999997E-3</v>
      </c>
      <c r="I4056" s="122">
        <v>8.5140693275000002E-3</v>
      </c>
      <c r="J4056" s="122">
        <v>9.4841363304999995E-3</v>
      </c>
      <c r="K4056" s="122">
        <v>1.1383226076500001E-2</v>
      </c>
      <c r="L4056" s="122">
        <v>1.30996994995E-2</v>
      </c>
      <c r="M4056" s="122">
        <v>1.4723191603999999E-2</v>
      </c>
      <c r="N4056" s="122">
        <v>2.2000842614E-2</v>
      </c>
      <c r="O4056" s="122">
        <v>1.91564349305E-2</v>
      </c>
      <c r="P4056" s="122">
        <v>5.3060654259999996E-3</v>
      </c>
      <c r="Q4056" s="122">
        <v>6.9509633560000004E-3</v>
      </c>
      <c r="R4056" s="122">
        <v>8.0127850984999995E-3</v>
      </c>
      <c r="S4056" s="122">
        <v>8.5164120600000007E-3</v>
      </c>
      <c r="T4056" s="122">
        <v>5.4948062435000002E-3</v>
      </c>
      <c r="U4056" s="122">
        <v>6.8416969394999999E-3</v>
      </c>
      <c r="V4056" s="122">
        <v>6.2389309605E-3</v>
      </c>
      <c r="W4056" s="122">
        <v>6.4625310704999996E-3</v>
      </c>
      <c r="X4056" s="122">
        <v>6.0339832464999998E-3</v>
      </c>
      <c r="Y4056" s="122">
        <v>4.4734779054999996E-3</v>
      </c>
      <c r="Z4056" s="122">
        <v>6.6896599204999997E-3</v>
      </c>
      <c r="AA4056" s="122">
        <v>6.4047949374999996E-3</v>
      </c>
      <c r="AB4056" s="122">
        <v>6.3724764385000004E-3</v>
      </c>
      <c r="AC4056" s="122">
        <v>6.0155887220000002E-3</v>
      </c>
      <c r="AD4056" s="122">
        <v>5.3439512834999999E-3</v>
      </c>
      <c r="AE4056" s="122">
        <v>6.0791737759999997E-3</v>
      </c>
      <c r="AF4056" s="122">
        <v>6.7646762530000001E-3</v>
      </c>
      <c r="AG4056" s="122">
        <v>7.2461183949999999E-3</v>
      </c>
      <c r="AH4056" s="122">
        <v>6.3139789075000001E-3</v>
      </c>
      <c r="AI4056" s="122">
        <v>6.3550010134999996E-3</v>
      </c>
      <c r="AJ4056" s="122">
        <v>4.1472922409999998E-3</v>
      </c>
      <c r="AK4056" s="122">
        <v>4.9050421449999999E-3</v>
      </c>
      <c r="AL4056" s="122">
        <v>0</v>
      </c>
    </row>
    <row r="4057" spans="1:38" hidden="1" x14ac:dyDescent="0.25">
      <c r="A4057" s="122" t="s">
        <v>2217</v>
      </c>
      <c r="B4057" s="122">
        <v>1</v>
      </c>
      <c r="C4057" s="122" t="s">
        <v>2218</v>
      </c>
      <c r="D4057" s="122" t="s">
        <v>2104</v>
      </c>
      <c r="E4057" s="122">
        <v>74</v>
      </c>
      <c r="F4057" s="122">
        <v>9.8081998749999996E-3</v>
      </c>
      <c r="G4057" s="122">
        <v>1.7984857104499999E-2</v>
      </c>
      <c r="H4057" s="122">
        <v>1.5512523015499999E-2</v>
      </c>
      <c r="I4057" s="122">
        <v>1.4099923476E-2</v>
      </c>
      <c r="J4057" s="122">
        <v>1.2832492526500001E-2</v>
      </c>
      <c r="K4057" s="122">
        <v>1.0959933599999999E-2</v>
      </c>
      <c r="L4057" s="122">
        <v>9.2386528385000003E-3</v>
      </c>
      <c r="M4057" s="122">
        <v>1.0098822566000001E-2</v>
      </c>
      <c r="N4057" s="122">
        <v>9.2897270304999995E-3</v>
      </c>
      <c r="O4057" s="122">
        <v>9.9379697919999999E-3</v>
      </c>
      <c r="P4057" s="122">
        <v>1.0257399679000001E-2</v>
      </c>
      <c r="Q4057" s="122">
        <v>9.9372601485000003E-3</v>
      </c>
      <c r="R4057" s="122">
        <v>9.5398199590000007E-3</v>
      </c>
      <c r="S4057" s="122">
        <v>1.1298977833000001E-2</v>
      </c>
      <c r="T4057" s="122">
        <v>1.1523455093E-2</v>
      </c>
      <c r="U4057" s="122">
        <v>8.4892376615000008E-3</v>
      </c>
      <c r="V4057" s="122">
        <v>1.0014153105E-2</v>
      </c>
      <c r="W4057" s="122">
        <v>8.3427448929999995E-3</v>
      </c>
      <c r="X4057" s="122">
        <v>8.4882704114999999E-3</v>
      </c>
      <c r="Y4057" s="122">
        <v>1.04854902935E-2</v>
      </c>
      <c r="Z4057" s="122">
        <v>6.3051495049999996E-3</v>
      </c>
      <c r="AA4057" s="122">
        <v>4.7146733795E-3</v>
      </c>
      <c r="AB4057" s="122">
        <v>5.1159582155000001E-3</v>
      </c>
      <c r="AC4057" s="122">
        <v>3.902869809E-3</v>
      </c>
      <c r="AD4057" s="122">
        <v>2.7458816639999999E-3</v>
      </c>
      <c r="AE4057" s="122">
        <v>4.0029172465E-3</v>
      </c>
      <c r="AF4057" s="122">
        <v>3.824700851E-3</v>
      </c>
      <c r="AG4057" s="122">
        <v>4.0770907730000002E-3</v>
      </c>
      <c r="AH4057" s="122">
        <v>3.093767728E-3</v>
      </c>
      <c r="AI4057" s="122">
        <v>3.3289812245000001E-3</v>
      </c>
      <c r="AJ4057" s="122">
        <v>2.3005181589999999E-3</v>
      </c>
      <c r="AK4057" s="122">
        <v>2.2995034739999999E-3</v>
      </c>
      <c r="AL4057" s="122">
        <v>0</v>
      </c>
    </row>
    <row r="4058" spans="1:38" hidden="1" x14ac:dyDescent="0.25">
      <c r="A4058" s="122" t="s">
        <v>2217</v>
      </c>
      <c r="B4058" s="122">
        <v>1</v>
      </c>
      <c r="C4058" s="122" t="s">
        <v>2218</v>
      </c>
      <c r="D4058" s="122" t="s">
        <v>2105</v>
      </c>
      <c r="E4058" s="122">
        <v>74</v>
      </c>
      <c r="F4058" s="122">
        <v>4.0483392799999998E-4</v>
      </c>
      <c r="G4058" s="122">
        <v>4.4273531450000003E-4</v>
      </c>
      <c r="H4058" s="122">
        <v>6.2282510099999995E-4</v>
      </c>
      <c r="I4058" s="122">
        <v>6.4755802800000001E-4</v>
      </c>
      <c r="J4058" s="122">
        <v>6.0904616100000003E-4</v>
      </c>
      <c r="K4058" s="122">
        <v>7.8022110899999999E-4</v>
      </c>
      <c r="L4058" s="122">
        <v>7.3206560050000005E-4</v>
      </c>
      <c r="M4058" s="122">
        <v>6.0491624199999995E-4</v>
      </c>
      <c r="N4058" s="122">
        <v>5.9569983350000002E-4</v>
      </c>
      <c r="O4058" s="122">
        <v>6.440179725E-4</v>
      </c>
      <c r="P4058" s="122">
        <v>6.1425073449999999E-4</v>
      </c>
      <c r="Q4058" s="122">
        <v>5.9104547950000004E-4</v>
      </c>
      <c r="R4058" s="122">
        <v>5.9621292650000003E-4</v>
      </c>
      <c r="S4058" s="122">
        <v>6.67632361E-4</v>
      </c>
      <c r="T4058" s="122">
        <v>7.9577144149999999E-4</v>
      </c>
      <c r="U4058" s="122">
        <v>9.1386590899999998E-4</v>
      </c>
      <c r="V4058" s="122">
        <v>8.8511335599999997E-4</v>
      </c>
      <c r="W4058" s="122">
        <v>8.9210797800000005E-4</v>
      </c>
      <c r="X4058" s="122">
        <v>6.9491604549999999E-4</v>
      </c>
      <c r="Y4058" s="122">
        <v>6.8866064100000005E-4</v>
      </c>
      <c r="Z4058" s="122">
        <v>1.1001197544999999E-3</v>
      </c>
      <c r="AA4058" s="122">
        <v>1.1513382125E-3</v>
      </c>
      <c r="AB4058" s="122">
        <v>1.1862213285000001E-3</v>
      </c>
      <c r="AC4058" s="122">
        <v>8.99619827E-4</v>
      </c>
      <c r="AD4058" s="122">
        <v>1.0298993125E-3</v>
      </c>
      <c r="AE4058" s="122">
        <v>9.1120265900000003E-4</v>
      </c>
      <c r="AF4058" s="122">
        <v>1.1437540979999999E-3</v>
      </c>
      <c r="AG4058" s="122">
        <v>1.3797266074999999E-3</v>
      </c>
      <c r="AH4058" s="122">
        <v>1.4489796139999999E-3</v>
      </c>
      <c r="AI4058" s="122">
        <v>1.2161524689999999E-3</v>
      </c>
      <c r="AJ4058" s="122">
        <v>1.106874737E-3</v>
      </c>
      <c r="AK4058" s="122">
        <v>1.131912626E-3</v>
      </c>
      <c r="AL4058" s="122">
        <v>0</v>
      </c>
    </row>
    <row r="4059" spans="1:38" hidden="1" x14ac:dyDescent="0.25">
      <c r="A4059" s="122" t="s">
        <v>2217</v>
      </c>
      <c r="B4059" s="122">
        <v>1</v>
      </c>
      <c r="C4059" s="122" t="s">
        <v>2218</v>
      </c>
      <c r="D4059" s="122" t="s">
        <v>2106</v>
      </c>
      <c r="E4059" s="122">
        <v>74</v>
      </c>
      <c r="F4059" s="122">
        <v>4.4184781095000002E-3</v>
      </c>
      <c r="G4059" s="122">
        <v>4.8450469135E-3</v>
      </c>
      <c r="H4059" s="122">
        <v>4.4074764755000001E-3</v>
      </c>
      <c r="I4059" s="122">
        <v>4.4941677009999997E-3</v>
      </c>
      <c r="J4059" s="122">
        <v>3.6038286509999999E-3</v>
      </c>
      <c r="K4059" s="122">
        <v>4.5060073710000001E-3</v>
      </c>
      <c r="L4059" s="122">
        <v>7.5522316609999999E-3</v>
      </c>
      <c r="M4059" s="122">
        <v>6.7919022205E-3</v>
      </c>
      <c r="N4059" s="122">
        <v>6.7173877715000002E-3</v>
      </c>
      <c r="O4059" s="122">
        <v>5.8529870275000001E-3</v>
      </c>
      <c r="P4059" s="122">
        <v>6.3675223694999996E-3</v>
      </c>
      <c r="Q4059" s="122">
        <v>5.1921578524999996E-3</v>
      </c>
      <c r="R4059" s="122">
        <v>5.6282439195000002E-3</v>
      </c>
      <c r="S4059" s="122">
        <v>6.3527827779999999E-3</v>
      </c>
      <c r="T4059" s="122">
        <v>5.4445658740000001E-3</v>
      </c>
      <c r="U4059" s="122">
        <v>7.2370348574999997E-3</v>
      </c>
      <c r="V4059" s="122">
        <v>5.1548001135000004E-3</v>
      </c>
      <c r="W4059" s="122">
        <v>7.5430027975000001E-3</v>
      </c>
      <c r="X4059" s="122">
        <v>6.2204299589999996E-3</v>
      </c>
      <c r="Y4059" s="122">
        <v>3.4547976595000001E-3</v>
      </c>
      <c r="Z4059" s="122">
        <v>1.31874256825E-2</v>
      </c>
      <c r="AA4059" s="122">
        <v>1.37732849795E-2</v>
      </c>
      <c r="AB4059" s="122">
        <v>1.3697956052999999E-2</v>
      </c>
      <c r="AC4059" s="122">
        <v>1.4639372978499999E-2</v>
      </c>
      <c r="AD4059" s="122">
        <v>1.5705213207499999E-2</v>
      </c>
      <c r="AE4059" s="122">
        <v>1.5421629817499999E-2</v>
      </c>
      <c r="AF4059" s="122">
        <v>1.5836159062000001E-2</v>
      </c>
      <c r="AG4059" s="122">
        <v>1.7032843995000001E-2</v>
      </c>
      <c r="AH4059" s="122">
        <v>1.7561184300000001E-2</v>
      </c>
      <c r="AI4059" s="122">
        <v>1.7284251376499998E-2</v>
      </c>
      <c r="AJ4059" s="122">
        <v>1.0193020870500001E-2</v>
      </c>
      <c r="AK4059" s="122">
        <v>1.2677302219499999E-2</v>
      </c>
      <c r="AL4059" s="122">
        <v>0</v>
      </c>
    </row>
    <row r="4060" spans="1:38" hidden="1" x14ac:dyDescent="0.25">
      <c r="A4060" s="122" t="s">
        <v>2217</v>
      </c>
      <c r="B4060" s="122">
        <v>1</v>
      </c>
      <c r="C4060" s="122" t="s">
        <v>2218</v>
      </c>
      <c r="D4060" s="122" t="s">
        <v>2107</v>
      </c>
      <c r="E4060" s="122">
        <v>74</v>
      </c>
      <c r="F4060" s="122">
        <v>6.5091743299999999E-4</v>
      </c>
      <c r="G4060" s="122">
        <v>6.6588614350000005E-4</v>
      </c>
      <c r="H4060" s="122">
        <v>9.8383057300000009E-4</v>
      </c>
      <c r="I4060" s="122">
        <v>8.7375275300000002E-4</v>
      </c>
      <c r="J4060" s="122">
        <v>5.8772630149999999E-4</v>
      </c>
      <c r="K4060" s="122">
        <v>2.4738672199999998E-4</v>
      </c>
      <c r="L4060" s="122">
        <v>1.804582955E-4</v>
      </c>
      <c r="M4060" s="122">
        <v>1.4432901699999999E-4</v>
      </c>
      <c r="N4060" s="122">
        <v>1.764501705E-4</v>
      </c>
      <c r="O4060" s="122">
        <v>3.117487295E-4</v>
      </c>
      <c r="P4060" s="122">
        <v>3.4005756650000001E-4</v>
      </c>
      <c r="Q4060" s="122">
        <v>5.8704912050000003E-4</v>
      </c>
      <c r="R4060" s="122">
        <v>4.1025582799999999E-4</v>
      </c>
      <c r="S4060" s="122">
        <v>4.4768307650000001E-4</v>
      </c>
      <c r="T4060" s="122">
        <v>8.6301384000000004E-4</v>
      </c>
      <c r="U4060" s="122">
        <v>5.306131305E-4</v>
      </c>
      <c r="V4060" s="122">
        <v>6.2279115449999996E-4</v>
      </c>
      <c r="W4060" s="122">
        <v>6.1743627299999995E-4</v>
      </c>
      <c r="X4060" s="122">
        <v>5.12167408E-4</v>
      </c>
      <c r="Y4060" s="122">
        <v>5.9728893250000003E-4</v>
      </c>
      <c r="Z4060" s="122">
        <v>7.5099028400000005E-4</v>
      </c>
      <c r="AA4060" s="122">
        <v>8.7099958850000005E-4</v>
      </c>
      <c r="AB4060" s="122">
        <v>7.6076128450000005E-4</v>
      </c>
      <c r="AC4060" s="122">
        <v>9.1979647650000001E-4</v>
      </c>
      <c r="AD4060" s="122">
        <v>8.5732365399999999E-4</v>
      </c>
      <c r="AE4060" s="122">
        <v>1.0721027355E-3</v>
      </c>
      <c r="AF4060" s="122">
        <v>8.7558263100000005E-4</v>
      </c>
      <c r="AG4060" s="122">
        <v>8.0892124499999999E-4</v>
      </c>
      <c r="AH4060" s="122">
        <v>8.8826335800000001E-4</v>
      </c>
      <c r="AI4060" s="122">
        <v>7.9950762349999998E-4</v>
      </c>
      <c r="AJ4060" s="122">
        <v>6.6257844000000002E-4</v>
      </c>
      <c r="AK4060" s="122">
        <v>6.8517605000000003E-4</v>
      </c>
      <c r="AL4060" s="122">
        <v>0</v>
      </c>
    </row>
    <row r="4061" spans="1:38" hidden="1" x14ac:dyDescent="0.25">
      <c r="A4061" s="122" t="s">
        <v>2217</v>
      </c>
      <c r="B4061" s="122">
        <v>1</v>
      </c>
      <c r="C4061" s="122" t="s">
        <v>2218</v>
      </c>
      <c r="D4061" s="122" t="s">
        <v>475</v>
      </c>
      <c r="E4061" s="122">
        <v>74</v>
      </c>
      <c r="F4061" s="122">
        <v>8.4588659850000001E-4</v>
      </c>
      <c r="G4061" s="122">
        <v>8.4038196550000001E-4</v>
      </c>
      <c r="H4061" s="122">
        <v>8.5758224099999998E-4</v>
      </c>
      <c r="I4061" s="122">
        <v>8.2637674200000005E-4</v>
      </c>
      <c r="J4061" s="122">
        <v>8.9599576649999999E-4</v>
      </c>
      <c r="K4061" s="122">
        <v>7.5224134899999997E-4</v>
      </c>
      <c r="L4061" s="122">
        <v>7.4122201299999999E-4</v>
      </c>
      <c r="M4061" s="122">
        <v>8.2304924299999996E-4</v>
      </c>
      <c r="N4061" s="122">
        <v>8.0892508750000003E-4</v>
      </c>
      <c r="O4061" s="122">
        <v>1.2069387105E-3</v>
      </c>
      <c r="P4061" s="122">
        <v>1.0132047365000001E-3</v>
      </c>
      <c r="Q4061" s="122">
        <v>8.6982492300000005E-4</v>
      </c>
      <c r="R4061" s="122">
        <v>1.1853052500000001E-3</v>
      </c>
      <c r="S4061" s="122">
        <v>9.6726722500000003E-4</v>
      </c>
      <c r="T4061" s="122">
        <v>7.2477012399999995E-4</v>
      </c>
      <c r="U4061" s="122">
        <v>7.6751984450000002E-4</v>
      </c>
      <c r="V4061" s="122">
        <v>8.9825934350000003E-4</v>
      </c>
      <c r="W4061" s="122">
        <v>8.418051745E-4</v>
      </c>
      <c r="X4061" s="122">
        <v>7.4159722650000005E-4</v>
      </c>
      <c r="Y4061" s="122">
        <v>6.0556758550000004E-4</v>
      </c>
      <c r="Z4061" s="122">
        <v>1.0594511584999999E-3</v>
      </c>
      <c r="AA4061" s="122">
        <v>1.0628586344999999E-3</v>
      </c>
      <c r="AB4061" s="122">
        <v>1.0828367724999999E-3</v>
      </c>
      <c r="AC4061" s="122">
        <v>1.158584452E-3</v>
      </c>
      <c r="AD4061" s="122">
        <v>1.1438643644999999E-3</v>
      </c>
      <c r="AE4061" s="122">
        <v>1.3316129690000001E-3</v>
      </c>
      <c r="AF4061" s="122">
        <v>1.0841604475E-3</v>
      </c>
      <c r="AG4061" s="122">
        <v>1.1864676725E-3</v>
      </c>
      <c r="AH4061" s="122">
        <v>1.295256453E-3</v>
      </c>
      <c r="AI4061" s="122">
        <v>1.1952657255E-3</v>
      </c>
      <c r="AJ4061" s="122">
        <v>7.3112614899999997E-4</v>
      </c>
      <c r="AK4061" s="122">
        <v>9.0831937949999999E-4</v>
      </c>
      <c r="AL4061" s="122">
        <v>0</v>
      </c>
    </row>
    <row r="4062" spans="1:38" hidden="1" x14ac:dyDescent="0.25">
      <c r="A4062" s="122" t="s">
        <v>2217</v>
      </c>
      <c r="B4062" s="122">
        <v>1</v>
      </c>
      <c r="C4062" s="122" t="s">
        <v>2218</v>
      </c>
      <c r="D4062" s="122" t="s">
        <v>2108</v>
      </c>
      <c r="E4062" s="122">
        <v>74</v>
      </c>
      <c r="F4062" s="122">
        <v>3.8813211749999998E-4</v>
      </c>
      <c r="G4062" s="122">
        <v>3.358171425E-4</v>
      </c>
      <c r="H4062" s="122">
        <v>2.8954695000000001E-4</v>
      </c>
      <c r="I4062" s="122">
        <v>3.1719140549999999E-4</v>
      </c>
      <c r="J4062" s="122">
        <v>2.7523684399999998E-4</v>
      </c>
      <c r="K4062" s="122">
        <v>2.5951611650000002E-4</v>
      </c>
      <c r="L4062" s="122">
        <v>2.93417699E-4</v>
      </c>
      <c r="M4062" s="122">
        <v>3.302659755E-4</v>
      </c>
      <c r="N4062" s="122">
        <v>4.9120810750000004E-4</v>
      </c>
      <c r="O4062" s="122">
        <v>6.4736810249999997E-4</v>
      </c>
      <c r="P4062" s="122">
        <v>8.1810328299999999E-4</v>
      </c>
      <c r="Q4062" s="122">
        <v>6.9350118400000004E-4</v>
      </c>
      <c r="R4062" s="122">
        <v>6.5842803650000004E-4</v>
      </c>
      <c r="S4062" s="122">
        <v>8.2511555400000003E-4</v>
      </c>
      <c r="T4062" s="122">
        <v>8.1535637249999997E-4</v>
      </c>
      <c r="U4062" s="122">
        <v>4.601314515E-4</v>
      </c>
      <c r="V4062" s="122">
        <v>2.1332499999999999E-4</v>
      </c>
      <c r="W4062" s="122">
        <v>1.9854518150000001E-4</v>
      </c>
      <c r="X4062" s="122">
        <v>1.9239331250000001E-4</v>
      </c>
      <c r="Y4062" s="122">
        <v>3.5669458450000001E-4</v>
      </c>
      <c r="Z4062" s="122">
        <v>9.2582493499999995E-4</v>
      </c>
      <c r="AA4062" s="122">
        <v>9.776042655E-4</v>
      </c>
      <c r="AB4062" s="122">
        <v>8.7609386899999999E-4</v>
      </c>
      <c r="AC4062" s="122">
        <v>8.1535541849999998E-4</v>
      </c>
      <c r="AD4062" s="122">
        <v>8.7826501399999998E-4</v>
      </c>
      <c r="AE4062" s="122">
        <v>7.3283500150000003E-4</v>
      </c>
      <c r="AF4062" s="122">
        <v>7.500363635E-4</v>
      </c>
      <c r="AG4062" s="122">
        <v>7.3916638149999997E-4</v>
      </c>
      <c r="AH4062" s="122">
        <v>7.2482386599999999E-4</v>
      </c>
      <c r="AI4062" s="122">
        <v>7.5020294249999997E-4</v>
      </c>
      <c r="AJ4062" s="122">
        <v>5.2413308549999996E-4</v>
      </c>
      <c r="AK4062" s="122">
        <v>5.8879907450000001E-4</v>
      </c>
      <c r="AL4062" s="122">
        <v>0</v>
      </c>
    </row>
    <row r="4063" spans="1:38" hidden="1" x14ac:dyDescent="0.25">
      <c r="A4063" s="122" t="s">
        <v>2217</v>
      </c>
      <c r="B4063" s="122">
        <v>1</v>
      </c>
      <c r="C4063" s="122" t="s">
        <v>2218</v>
      </c>
      <c r="D4063" s="122" t="s">
        <v>2109</v>
      </c>
      <c r="E4063" s="122">
        <v>74</v>
      </c>
      <c r="F4063" s="122">
        <v>4.58398688845E-2</v>
      </c>
      <c r="G4063" s="122">
        <v>5.9087637372500001E-2</v>
      </c>
      <c r="H4063" s="122">
        <v>5.5274033237499999E-2</v>
      </c>
      <c r="I4063" s="122">
        <v>4.9614665067999997E-2</v>
      </c>
      <c r="J4063" s="122">
        <v>4.8913149859999998E-2</v>
      </c>
      <c r="K4063" s="122">
        <v>5.5476415565999998E-2</v>
      </c>
      <c r="L4063" s="122">
        <v>4.5628362791500003E-2</v>
      </c>
      <c r="M4063" s="122">
        <v>4.9507552942499998E-2</v>
      </c>
      <c r="N4063" s="122">
        <v>4.9643407709999997E-2</v>
      </c>
      <c r="O4063" s="122">
        <v>4.5459197100000001E-2</v>
      </c>
      <c r="P4063" s="122">
        <v>5.1654866174499998E-2</v>
      </c>
      <c r="Q4063" s="122">
        <v>5.2073657970500002E-2</v>
      </c>
      <c r="R4063" s="122">
        <v>5.4522921689500001E-2</v>
      </c>
      <c r="S4063" s="122">
        <v>5.40432263215E-2</v>
      </c>
      <c r="T4063" s="122">
        <v>5.1516236591999998E-2</v>
      </c>
      <c r="U4063" s="122">
        <v>6.68435852395E-2</v>
      </c>
      <c r="V4063" s="122">
        <v>6.3239760377999998E-2</v>
      </c>
      <c r="W4063" s="122">
        <v>7.0600123585499996E-2</v>
      </c>
      <c r="X4063" s="122">
        <v>9.0849048205000005E-2</v>
      </c>
      <c r="Y4063" s="122">
        <v>5.6972218771999997E-2</v>
      </c>
      <c r="Z4063" s="122">
        <v>3.6289184058000003E-2</v>
      </c>
      <c r="AA4063" s="122">
        <v>3.4883109189500001E-2</v>
      </c>
      <c r="AB4063" s="122">
        <v>3.465657598E-2</v>
      </c>
      <c r="AC4063" s="122">
        <v>3.3417287050000001E-2</v>
      </c>
      <c r="AD4063" s="122">
        <v>2.68182822515E-2</v>
      </c>
      <c r="AE4063" s="122">
        <v>3.3253903446499998E-2</v>
      </c>
      <c r="AF4063" s="122">
        <v>3.2743155961500001E-2</v>
      </c>
      <c r="AG4063" s="122">
        <v>3.2252330911500003E-2</v>
      </c>
      <c r="AH4063" s="122">
        <v>4.3699953869499999E-2</v>
      </c>
      <c r="AI4063" s="122">
        <v>2.7413035240000001E-2</v>
      </c>
      <c r="AJ4063" s="122">
        <v>2.5747627317000001E-2</v>
      </c>
      <c r="AK4063" s="122">
        <v>2.9201614288499999E-2</v>
      </c>
      <c r="AL4063" s="122">
        <v>0</v>
      </c>
    </row>
    <row r="4064" spans="1:38" hidden="1" x14ac:dyDescent="0.25">
      <c r="A4064" s="122" t="s">
        <v>2217</v>
      </c>
      <c r="B4064" s="122">
        <v>1</v>
      </c>
      <c r="C4064" s="122" t="s">
        <v>2218</v>
      </c>
      <c r="D4064" s="122" t="s">
        <v>2110</v>
      </c>
      <c r="E4064" s="122">
        <v>74</v>
      </c>
      <c r="F4064" s="122">
        <v>1.6321907825000001E-3</v>
      </c>
      <c r="G4064" s="122">
        <v>1.717446238E-3</v>
      </c>
      <c r="H4064" s="122">
        <v>2.0186784425000001E-3</v>
      </c>
      <c r="I4064" s="122">
        <v>2.3572142199999998E-3</v>
      </c>
      <c r="J4064" s="122">
        <v>1.8612183045000001E-3</v>
      </c>
      <c r="K4064" s="122">
        <v>1.6686997265E-3</v>
      </c>
      <c r="L4064" s="122">
        <v>1.1856097085E-3</v>
      </c>
      <c r="M4064" s="122">
        <v>1.33692818E-3</v>
      </c>
      <c r="N4064" s="122">
        <v>1.6413024895000001E-3</v>
      </c>
      <c r="O4064" s="122">
        <v>2.0983924035E-3</v>
      </c>
      <c r="P4064" s="122">
        <v>2.4821010085000002E-3</v>
      </c>
      <c r="Q4064" s="122">
        <v>2.3952048850000001E-3</v>
      </c>
      <c r="R4064" s="122">
        <v>1.9487152095E-3</v>
      </c>
      <c r="S4064" s="122">
        <v>1.9567558395E-3</v>
      </c>
      <c r="T4064" s="122">
        <v>1.794801487E-3</v>
      </c>
      <c r="U4064" s="122">
        <v>1.8752580575000001E-3</v>
      </c>
      <c r="V4064" s="122">
        <v>1.9934096854999999E-3</v>
      </c>
      <c r="W4064" s="122">
        <v>1.689898216E-3</v>
      </c>
      <c r="X4064" s="122">
        <v>1.5016018299999999E-3</v>
      </c>
      <c r="Y4064" s="122">
        <v>1.16314966E-3</v>
      </c>
      <c r="Z4064" s="122">
        <v>1.596414378E-3</v>
      </c>
      <c r="AA4064" s="122">
        <v>1.5880336735000001E-3</v>
      </c>
      <c r="AB4064" s="122">
        <v>1.5848572509999999E-3</v>
      </c>
      <c r="AC4064" s="122">
        <v>1.5415707465E-3</v>
      </c>
      <c r="AD4064" s="122">
        <v>1.5512654800000001E-3</v>
      </c>
      <c r="AE4064" s="122">
        <v>1.5730571985E-3</v>
      </c>
      <c r="AF4064" s="122">
        <v>1.4883609195E-3</v>
      </c>
      <c r="AG4064" s="122">
        <v>1.5995259019999999E-3</v>
      </c>
      <c r="AH4064" s="122">
        <v>1.517487732E-3</v>
      </c>
      <c r="AI4064" s="122">
        <v>1.478313206E-3</v>
      </c>
      <c r="AJ4064" s="122">
        <v>8.2747956600000001E-4</v>
      </c>
      <c r="AK4064" s="122">
        <v>9.4850917350000001E-4</v>
      </c>
      <c r="AL4064" s="122">
        <v>0</v>
      </c>
    </row>
    <row r="4065" spans="1:38" hidden="1" x14ac:dyDescent="0.25">
      <c r="A4065" s="122" t="s">
        <v>2217</v>
      </c>
      <c r="B4065" s="122">
        <v>1</v>
      </c>
      <c r="C4065" s="122" t="s">
        <v>2218</v>
      </c>
      <c r="D4065" s="122" t="s">
        <v>2111</v>
      </c>
      <c r="E4065" s="122">
        <v>74</v>
      </c>
      <c r="F4065" s="122">
        <v>3.4708795290000001E-3</v>
      </c>
      <c r="G4065" s="122">
        <v>4.6496124874999996E-3</v>
      </c>
      <c r="H4065" s="122">
        <v>4.4545590520000001E-3</v>
      </c>
      <c r="I4065" s="122">
        <v>4.6991084985000004E-3</v>
      </c>
      <c r="J4065" s="122">
        <v>4.9236420975E-3</v>
      </c>
      <c r="K4065" s="122">
        <v>5.5443808270000004E-3</v>
      </c>
      <c r="L4065" s="122">
        <v>5.7604153725000001E-3</v>
      </c>
      <c r="M4065" s="122">
        <v>5.7701982185E-3</v>
      </c>
      <c r="N4065" s="122">
        <v>5.0191298919999997E-3</v>
      </c>
      <c r="O4065" s="122">
        <v>6.4373259664999996E-3</v>
      </c>
      <c r="P4065" s="122">
        <v>7.5371204070000001E-3</v>
      </c>
      <c r="Q4065" s="122">
        <v>6.5741234449999998E-3</v>
      </c>
      <c r="R4065" s="122">
        <v>6.331089719E-3</v>
      </c>
      <c r="S4065" s="122">
        <v>6.1404180054999997E-3</v>
      </c>
      <c r="T4065" s="122">
        <v>6.2484971690000002E-3</v>
      </c>
      <c r="U4065" s="122">
        <v>6.7015816345000001E-3</v>
      </c>
      <c r="V4065" s="122">
        <v>7.2439782019999999E-3</v>
      </c>
      <c r="W4065" s="122">
        <v>8.0070315510000004E-3</v>
      </c>
      <c r="X4065" s="122">
        <v>6.4440761260000003E-3</v>
      </c>
      <c r="Y4065" s="122">
        <v>4.2469442984999998E-3</v>
      </c>
      <c r="Z4065" s="122">
        <v>1.2615662663E-2</v>
      </c>
      <c r="AA4065" s="122">
        <v>1.3364581866E-2</v>
      </c>
      <c r="AB4065" s="122">
        <v>1.3437157098E-2</v>
      </c>
      <c r="AC4065" s="122">
        <v>1.34928831265E-2</v>
      </c>
      <c r="AD4065" s="122">
        <v>1.42887326635E-2</v>
      </c>
      <c r="AE4065" s="122">
        <v>1.4405825325E-2</v>
      </c>
      <c r="AF4065" s="122">
        <v>1.5091586707000001E-2</v>
      </c>
      <c r="AG4065" s="122">
        <v>1.5804943837499998E-2</v>
      </c>
      <c r="AH4065" s="122">
        <v>1.5680137079000001E-2</v>
      </c>
      <c r="AI4065" s="122">
        <v>1.4422528699000001E-2</v>
      </c>
      <c r="AJ4065" s="122">
        <v>7.2726012229999996E-3</v>
      </c>
      <c r="AK4065" s="122">
        <v>9.7985122435000002E-3</v>
      </c>
      <c r="AL4065" s="122">
        <v>0</v>
      </c>
    </row>
    <row r="4066" spans="1:38" hidden="1" x14ac:dyDescent="0.25">
      <c r="A4066" s="122" t="s">
        <v>2217</v>
      </c>
      <c r="B4066" s="122">
        <v>1</v>
      </c>
      <c r="C4066" s="122" t="s">
        <v>2218</v>
      </c>
      <c r="D4066" s="122" t="s">
        <v>2112</v>
      </c>
      <c r="E4066" s="122">
        <v>74</v>
      </c>
      <c r="F4066" s="122">
        <v>5.8679905855000001E-3</v>
      </c>
      <c r="G4066" s="122">
        <v>1.3636815412E-2</v>
      </c>
      <c r="H4066" s="122">
        <v>1.1434702856500001E-2</v>
      </c>
      <c r="I4066" s="122">
        <v>1.0159665506000001E-2</v>
      </c>
      <c r="J4066" s="122">
        <v>1.0123977982500001E-2</v>
      </c>
      <c r="K4066" s="122">
        <v>1.0256114588E-2</v>
      </c>
      <c r="L4066" s="122">
        <v>2.1829875055E-2</v>
      </c>
      <c r="M4066" s="122">
        <v>2.2669537863500001E-2</v>
      </c>
      <c r="N4066" s="122">
        <v>2.2580452866500001E-2</v>
      </c>
      <c r="O4066" s="122">
        <v>2.2035394612499998E-2</v>
      </c>
      <c r="P4066" s="122">
        <v>2.10110472885E-2</v>
      </c>
      <c r="Q4066" s="122">
        <v>1.9079778937000001E-2</v>
      </c>
      <c r="R4066" s="122">
        <v>2.0238251664999998E-2</v>
      </c>
      <c r="S4066" s="122">
        <v>2.61695642655E-2</v>
      </c>
      <c r="T4066" s="122">
        <v>2.9541526105E-2</v>
      </c>
      <c r="U4066" s="122">
        <v>2.9292598249000001E-2</v>
      </c>
      <c r="V4066" s="122">
        <v>3.1290965475000002E-2</v>
      </c>
      <c r="W4066" s="122">
        <v>3.1456951722999997E-2</v>
      </c>
      <c r="X4066" s="122">
        <v>4.1662912623000002E-2</v>
      </c>
      <c r="Y4066" s="122">
        <v>4.3251250198499999E-2</v>
      </c>
      <c r="Z4066" s="122">
        <v>6.6655495924499999E-2</v>
      </c>
      <c r="AA4066" s="122">
        <v>5.3397602846499997E-2</v>
      </c>
      <c r="AB4066" s="122">
        <v>5.4362795784000002E-2</v>
      </c>
      <c r="AC4066" s="122">
        <v>5.91042067625E-2</v>
      </c>
      <c r="AD4066" s="122">
        <v>6.9374827106E-2</v>
      </c>
      <c r="AE4066" s="122">
        <v>6.4669487636E-2</v>
      </c>
      <c r="AF4066" s="122">
        <v>6.4462974460999994E-2</v>
      </c>
      <c r="AG4066" s="122">
        <v>6.3511599656999998E-2</v>
      </c>
      <c r="AH4066" s="122">
        <v>6.2466358646499999E-2</v>
      </c>
      <c r="AI4066" s="122">
        <v>5.6076502315500001E-2</v>
      </c>
      <c r="AJ4066" s="122">
        <v>2.5388868780000001E-2</v>
      </c>
      <c r="AK4066" s="122">
        <v>3.1509622884500002E-2</v>
      </c>
      <c r="AL4066" s="122">
        <v>0</v>
      </c>
    </row>
    <row r="4067" spans="1:38" hidden="1" x14ac:dyDescent="0.25">
      <c r="A4067" s="122" t="s">
        <v>2217</v>
      </c>
      <c r="B4067" s="122">
        <v>1</v>
      </c>
      <c r="C4067" s="122" t="s">
        <v>2218</v>
      </c>
      <c r="D4067" s="122" t="s">
        <v>2113</v>
      </c>
      <c r="E4067" s="122">
        <v>74</v>
      </c>
      <c r="F4067" s="122">
        <v>6.4856925474999997E-3</v>
      </c>
      <c r="G4067" s="122">
        <v>7.9988856099999991E-3</v>
      </c>
      <c r="H4067" s="122">
        <v>8.3331049615000003E-3</v>
      </c>
      <c r="I4067" s="122">
        <v>8.0730112244999999E-3</v>
      </c>
      <c r="J4067" s="122">
        <v>8.8336619510000006E-3</v>
      </c>
      <c r="K4067" s="122">
        <v>8.7933713244999993E-3</v>
      </c>
      <c r="L4067" s="122">
        <v>9.1674536984999999E-3</v>
      </c>
      <c r="M4067" s="122">
        <v>9.9484044319999992E-3</v>
      </c>
      <c r="N4067" s="122">
        <v>1.0811574966500001E-2</v>
      </c>
      <c r="O4067" s="122">
        <v>1.27760387815E-2</v>
      </c>
      <c r="P4067" s="122">
        <v>1.54381114925E-2</v>
      </c>
      <c r="Q4067" s="122">
        <v>1.4736622917E-2</v>
      </c>
      <c r="R4067" s="122">
        <v>1.3894659299E-2</v>
      </c>
      <c r="S4067" s="122">
        <v>1.4415177652E-2</v>
      </c>
      <c r="T4067" s="122">
        <v>1.48210050915E-2</v>
      </c>
      <c r="U4067" s="122">
        <v>1.5335136547E-2</v>
      </c>
      <c r="V4067" s="122">
        <v>1.5798779407500001E-2</v>
      </c>
      <c r="W4067" s="122">
        <v>1.6119860430000001E-2</v>
      </c>
      <c r="X4067" s="122">
        <v>1.55958416125E-2</v>
      </c>
      <c r="Y4067" s="122">
        <v>1.1789180345000001E-2</v>
      </c>
      <c r="Z4067" s="122">
        <v>6.5060800839999997E-3</v>
      </c>
      <c r="AA4067" s="122">
        <v>6.4696305794999997E-3</v>
      </c>
      <c r="AB4067" s="122">
        <v>5.6454289575000004E-3</v>
      </c>
      <c r="AC4067" s="122">
        <v>5.4391439209999998E-3</v>
      </c>
      <c r="AD4067" s="122">
        <v>5.9548564724999998E-3</v>
      </c>
      <c r="AE4067" s="122">
        <v>6.7437330645E-3</v>
      </c>
      <c r="AF4067" s="122">
        <v>7.0298216055000003E-3</v>
      </c>
      <c r="AG4067" s="122">
        <v>6.5600654865000003E-3</v>
      </c>
      <c r="AH4067" s="122">
        <v>7.193679029E-3</v>
      </c>
      <c r="AI4067" s="122">
        <v>6.2251195844999999E-3</v>
      </c>
      <c r="AJ4067" s="122">
        <v>5.2253317714999999E-3</v>
      </c>
      <c r="AK4067" s="122">
        <v>6.6034979264999998E-3</v>
      </c>
      <c r="AL4067" s="122">
        <v>0</v>
      </c>
    </row>
    <row r="4068" spans="1:38" hidden="1" x14ac:dyDescent="0.25">
      <c r="A4068" s="122" t="s">
        <v>2217</v>
      </c>
      <c r="B4068" s="122">
        <v>1</v>
      </c>
      <c r="C4068" s="122" t="s">
        <v>2218</v>
      </c>
      <c r="D4068" s="122" t="s">
        <v>2114</v>
      </c>
      <c r="E4068" s="122">
        <v>74</v>
      </c>
      <c r="F4068" s="122">
        <v>4.4716093109999997E-3</v>
      </c>
      <c r="G4068" s="122">
        <v>7.5225520850000002E-3</v>
      </c>
      <c r="H4068" s="122">
        <v>9.4280023080000001E-3</v>
      </c>
      <c r="I4068" s="122">
        <v>6.5000168839999999E-3</v>
      </c>
      <c r="J4068" s="122">
        <v>7.4141378290000001E-3</v>
      </c>
      <c r="K4068" s="122">
        <v>4.0376481465000001E-3</v>
      </c>
      <c r="L4068" s="122">
        <v>3.4587625365E-3</v>
      </c>
      <c r="M4068" s="122">
        <v>4.0188180415E-3</v>
      </c>
      <c r="N4068" s="122">
        <v>4.0123237660000003E-3</v>
      </c>
      <c r="O4068" s="122">
        <v>5.0836716225E-3</v>
      </c>
      <c r="P4068" s="122">
        <v>5.6077194045000001E-3</v>
      </c>
      <c r="Q4068" s="122">
        <v>5.5045456030000002E-3</v>
      </c>
      <c r="R4068" s="122">
        <v>4.9984172270000002E-3</v>
      </c>
      <c r="S4068" s="122">
        <v>5.0077634325000004E-3</v>
      </c>
      <c r="T4068" s="122">
        <v>5.4455951604999997E-3</v>
      </c>
      <c r="U4068" s="122">
        <v>4.9004006169999998E-3</v>
      </c>
      <c r="V4068" s="122">
        <v>5.0879084689999998E-3</v>
      </c>
      <c r="W4068" s="122">
        <v>4.9023097565000003E-3</v>
      </c>
      <c r="X4068" s="122">
        <v>4.6685649430000002E-3</v>
      </c>
      <c r="Y4068" s="122">
        <v>5.6045650829999998E-3</v>
      </c>
      <c r="Z4068" s="122">
        <v>6.2294706194999999E-3</v>
      </c>
      <c r="AA4068" s="122">
        <v>6.6384981194999998E-3</v>
      </c>
      <c r="AB4068" s="122">
        <v>6.9744602434999997E-3</v>
      </c>
      <c r="AC4068" s="122">
        <v>6.8453886280000001E-3</v>
      </c>
      <c r="AD4068" s="122">
        <v>8.1429983074999997E-3</v>
      </c>
      <c r="AE4068" s="122">
        <v>7.6670511259999997E-3</v>
      </c>
      <c r="AF4068" s="122">
        <v>7.5162324974999998E-3</v>
      </c>
      <c r="AG4068" s="122">
        <v>8.1069123565000005E-3</v>
      </c>
      <c r="AH4068" s="122">
        <v>8.4864961834999995E-3</v>
      </c>
      <c r="AI4068" s="122">
        <v>7.3147915815000002E-3</v>
      </c>
      <c r="AJ4068" s="122">
        <v>5.0985427334999996E-3</v>
      </c>
      <c r="AK4068" s="122">
        <v>6.6717146239999997E-3</v>
      </c>
      <c r="AL4068" s="122">
        <v>0</v>
      </c>
    </row>
    <row r="4069" spans="1:38" hidden="1" x14ac:dyDescent="0.25">
      <c r="A4069" s="122" t="s">
        <v>2217</v>
      </c>
      <c r="B4069" s="122">
        <v>1</v>
      </c>
      <c r="C4069" s="122" t="s">
        <v>2218</v>
      </c>
      <c r="D4069" s="122" t="s">
        <v>2115</v>
      </c>
      <c r="E4069" s="122">
        <v>74</v>
      </c>
      <c r="F4069" s="122">
        <v>1.1761091140000001E-2</v>
      </c>
      <c r="G4069" s="122">
        <v>1.8920183375999999E-2</v>
      </c>
      <c r="H4069" s="122">
        <v>1.5923897911999999E-2</v>
      </c>
      <c r="I4069" s="122">
        <v>1.1207815818999999E-2</v>
      </c>
      <c r="J4069" s="122">
        <v>1.1488613714500001E-2</v>
      </c>
      <c r="K4069" s="122">
        <v>1.0147033433E-2</v>
      </c>
      <c r="L4069" s="122">
        <v>1.0385760405500001E-2</v>
      </c>
      <c r="M4069" s="122">
        <v>1.3075973334000001E-2</v>
      </c>
      <c r="N4069" s="122">
        <v>1.5291908501499999E-2</v>
      </c>
      <c r="O4069" s="122">
        <v>1.0849944449000001E-2</v>
      </c>
      <c r="P4069" s="122">
        <v>7.3816747725000001E-3</v>
      </c>
      <c r="Q4069" s="122">
        <v>6.9531152089999998E-3</v>
      </c>
      <c r="R4069" s="122">
        <v>6.8518418285000004E-3</v>
      </c>
      <c r="S4069" s="122">
        <v>8.8242585319999994E-3</v>
      </c>
      <c r="T4069" s="122">
        <v>8.4497867934999991E-3</v>
      </c>
      <c r="U4069" s="122">
        <v>8.9565845065E-3</v>
      </c>
      <c r="V4069" s="122">
        <v>8.6091366729999994E-3</v>
      </c>
      <c r="W4069" s="122">
        <v>9.6505109360000008E-3</v>
      </c>
      <c r="X4069" s="122">
        <v>8.5545871385000003E-3</v>
      </c>
      <c r="Y4069" s="122">
        <v>8.0891225884999994E-3</v>
      </c>
      <c r="Z4069" s="122">
        <v>8.3713905184999993E-3</v>
      </c>
      <c r="AA4069" s="122">
        <v>7.0240456125E-3</v>
      </c>
      <c r="AB4069" s="122">
        <v>7.0147512144999999E-3</v>
      </c>
      <c r="AC4069" s="122">
        <v>6.7863285815000004E-3</v>
      </c>
      <c r="AD4069" s="122">
        <v>6.0790742950000004E-3</v>
      </c>
      <c r="AE4069" s="122">
        <v>6.8509173229999998E-3</v>
      </c>
      <c r="AF4069" s="122">
        <v>6.1117536180000003E-3</v>
      </c>
      <c r="AG4069" s="122">
        <v>6.7522495019999998E-3</v>
      </c>
      <c r="AH4069" s="122">
        <v>7.4966735894999997E-3</v>
      </c>
      <c r="AI4069" s="122">
        <v>7.6705514845000003E-3</v>
      </c>
      <c r="AJ4069" s="122">
        <v>5.4510145694999998E-3</v>
      </c>
      <c r="AK4069" s="122">
        <v>6.001560417E-3</v>
      </c>
      <c r="AL4069" s="122">
        <v>0</v>
      </c>
    </row>
    <row r="4070" spans="1:38" hidden="1" x14ac:dyDescent="0.25">
      <c r="A4070" s="122" t="s">
        <v>2217</v>
      </c>
      <c r="B4070" s="122">
        <v>1</v>
      </c>
      <c r="C4070" s="122" t="s">
        <v>2218</v>
      </c>
      <c r="D4070" s="122" t="s">
        <v>2116</v>
      </c>
      <c r="E4070" s="122">
        <v>74</v>
      </c>
      <c r="F4070" s="122">
        <v>2.0665946506999999E-2</v>
      </c>
      <c r="G4070" s="122">
        <v>2.33112509985E-2</v>
      </c>
      <c r="H4070" s="122">
        <v>2.2680519410500002E-2</v>
      </c>
      <c r="I4070" s="122">
        <v>2.0635621497E-2</v>
      </c>
      <c r="J4070" s="122">
        <v>2.019140576E-2</v>
      </c>
      <c r="K4070" s="122">
        <v>1.84606007395E-2</v>
      </c>
      <c r="L4070" s="122">
        <v>1.57866484495E-2</v>
      </c>
      <c r="M4070" s="122">
        <v>2.3753468555999999E-2</v>
      </c>
      <c r="N4070" s="122">
        <v>2.9202201740499999E-2</v>
      </c>
      <c r="O4070" s="122">
        <v>2.4901302567499999E-2</v>
      </c>
      <c r="P4070" s="122">
        <v>2.3570196384499999E-2</v>
      </c>
      <c r="Q4070" s="122">
        <v>2.0773889964000002E-2</v>
      </c>
      <c r="R4070" s="122">
        <v>1.9706906392500001E-2</v>
      </c>
      <c r="S4070" s="122">
        <v>2.2226918407000001E-2</v>
      </c>
      <c r="T4070" s="122">
        <v>2.2992192880000002E-2</v>
      </c>
      <c r="U4070" s="122">
        <v>2.4591822397000002E-2</v>
      </c>
      <c r="V4070" s="122">
        <v>2.3321965955499999E-2</v>
      </c>
      <c r="W4070" s="122">
        <v>2.0737687678000001E-2</v>
      </c>
      <c r="X4070" s="122">
        <v>2.0666829036499999E-2</v>
      </c>
      <c r="Y4070" s="122">
        <v>1.72060991665E-2</v>
      </c>
      <c r="Z4070" s="122">
        <v>1.4127135531E-2</v>
      </c>
      <c r="AA4070" s="122">
        <v>1.3674468202E-2</v>
      </c>
      <c r="AB4070" s="122">
        <v>1.53285715165E-2</v>
      </c>
      <c r="AC4070" s="122">
        <v>1.5130258183500001E-2</v>
      </c>
      <c r="AD4070" s="122">
        <v>1.48959474625E-2</v>
      </c>
      <c r="AE4070" s="122">
        <v>1.4083233988E-2</v>
      </c>
      <c r="AF4070" s="122">
        <v>1.4138848478E-2</v>
      </c>
      <c r="AG4070" s="122">
        <v>1.40745571725E-2</v>
      </c>
      <c r="AH4070" s="122">
        <v>1.4940610642E-2</v>
      </c>
      <c r="AI4070" s="122">
        <v>1.48715317935E-2</v>
      </c>
      <c r="AJ4070" s="122">
        <v>7.4142727670000004E-3</v>
      </c>
      <c r="AK4070" s="122">
        <v>8.5831553840000005E-3</v>
      </c>
      <c r="AL4070" s="122">
        <v>0</v>
      </c>
    </row>
    <row r="4071" spans="1:38" hidden="1" x14ac:dyDescent="0.25">
      <c r="A4071" s="122" t="s">
        <v>2217</v>
      </c>
      <c r="B4071" s="122">
        <v>1</v>
      </c>
      <c r="C4071" s="122" t="s">
        <v>2218</v>
      </c>
      <c r="D4071" s="122" t="s">
        <v>2117</v>
      </c>
      <c r="E4071" s="122">
        <v>74</v>
      </c>
      <c r="F4071" s="122">
        <v>6.2499081349999997E-4</v>
      </c>
      <c r="G4071" s="122">
        <v>7.4333212850000001E-4</v>
      </c>
      <c r="H4071" s="122">
        <v>6.3299516500000001E-4</v>
      </c>
      <c r="I4071" s="122">
        <v>6.9096195400000001E-4</v>
      </c>
      <c r="J4071" s="122">
        <v>6.4997949199999995E-4</v>
      </c>
      <c r="K4071" s="122">
        <v>6.4137780399999998E-4</v>
      </c>
      <c r="L4071" s="122">
        <v>6.4302753500000004E-4</v>
      </c>
      <c r="M4071" s="122">
        <v>9.6284880050000003E-4</v>
      </c>
      <c r="N4071" s="122">
        <v>1.104053918E-3</v>
      </c>
      <c r="O4071" s="122">
        <v>1.1056844895E-3</v>
      </c>
      <c r="P4071" s="122">
        <v>1.1718257334999999E-3</v>
      </c>
      <c r="Q4071" s="122">
        <v>1.0917193340000001E-3</v>
      </c>
      <c r="R4071" s="122">
        <v>1.1632123325E-3</v>
      </c>
      <c r="S4071" s="122">
        <v>9.45458255E-4</v>
      </c>
      <c r="T4071" s="122">
        <v>9.3668018299999998E-4</v>
      </c>
      <c r="U4071" s="122">
        <v>7.8572105149999998E-4</v>
      </c>
      <c r="V4071" s="122">
        <v>6.7680019499999995E-4</v>
      </c>
      <c r="W4071" s="122">
        <v>3.9150008200000003E-4</v>
      </c>
      <c r="X4071" s="122">
        <v>4.0878364699999998E-4</v>
      </c>
      <c r="Y4071" s="122">
        <v>1.125287202E-3</v>
      </c>
      <c r="Z4071" s="122">
        <v>9.3445341449999999E-4</v>
      </c>
      <c r="AA4071" s="122">
        <v>9.5729652050000004E-4</v>
      </c>
      <c r="AB4071" s="122">
        <v>8.0365773550000004E-4</v>
      </c>
      <c r="AC4071" s="122">
        <v>7.4173216450000004E-4</v>
      </c>
      <c r="AD4071" s="122">
        <v>7.0694545549999997E-4</v>
      </c>
      <c r="AE4071" s="122">
        <v>6.840691185E-4</v>
      </c>
      <c r="AF4071" s="122">
        <v>6.5861748500000003E-4</v>
      </c>
      <c r="AG4071" s="122">
        <v>6.5373205099999998E-4</v>
      </c>
      <c r="AH4071" s="122">
        <v>6.1825101550000005E-4</v>
      </c>
      <c r="AI4071" s="122">
        <v>5.6562856100000002E-4</v>
      </c>
      <c r="AJ4071" s="122">
        <v>4.6219988249999999E-4</v>
      </c>
      <c r="AK4071" s="122">
        <v>4.2328500350000001E-4</v>
      </c>
      <c r="AL4071" s="122">
        <v>0</v>
      </c>
    </row>
    <row r="4072" spans="1:38" hidden="1" x14ac:dyDescent="0.25">
      <c r="A4072" s="122" t="s">
        <v>2217</v>
      </c>
      <c r="B4072" s="122">
        <v>1</v>
      </c>
      <c r="C4072" s="122" t="s">
        <v>2218</v>
      </c>
      <c r="D4072" s="122" t="s">
        <v>2118</v>
      </c>
      <c r="E4072" s="122">
        <v>74</v>
      </c>
      <c r="F4072" s="122">
        <v>2.9315937435E-3</v>
      </c>
      <c r="G4072" s="122">
        <v>3.2732801059999999E-3</v>
      </c>
      <c r="H4072" s="122">
        <v>2.862551995E-3</v>
      </c>
      <c r="I4072" s="122">
        <v>2.7598385250000002E-3</v>
      </c>
      <c r="J4072" s="122">
        <v>1.1838544014999999E-3</v>
      </c>
      <c r="K4072" s="122">
        <v>1.619275451E-3</v>
      </c>
      <c r="L4072" s="122">
        <v>2.4306669465000001E-3</v>
      </c>
      <c r="M4072" s="122">
        <v>2.6020347614999998E-3</v>
      </c>
      <c r="N4072" s="122">
        <v>2.5015345979999999E-3</v>
      </c>
      <c r="O4072" s="122">
        <v>2.412905401E-3</v>
      </c>
      <c r="P4072" s="122">
        <v>2.3845034959999998E-3</v>
      </c>
      <c r="Q4072" s="122">
        <v>2.3473118324999999E-3</v>
      </c>
      <c r="R4072" s="122">
        <v>2.6775596819999998E-3</v>
      </c>
      <c r="S4072" s="122">
        <v>3.5898795015000002E-3</v>
      </c>
      <c r="T4072" s="122">
        <v>6.9910852569999996E-3</v>
      </c>
      <c r="U4072" s="122">
        <v>5.4015381155000002E-3</v>
      </c>
      <c r="V4072" s="122">
        <v>5.7290424465000003E-3</v>
      </c>
      <c r="W4072" s="122">
        <v>5.1438482200000003E-3</v>
      </c>
      <c r="X4072" s="122">
        <v>5.0779201685000001E-3</v>
      </c>
      <c r="Y4072" s="122">
        <v>5.6259793089999998E-3</v>
      </c>
      <c r="Z4072" s="122">
        <v>8.0506225404999993E-3</v>
      </c>
      <c r="AA4072" s="122">
        <v>8.6167785839999997E-3</v>
      </c>
      <c r="AB4072" s="122">
        <v>7.4535402550000001E-3</v>
      </c>
      <c r="AC4072" s="122">
        <v>5.7440820180000001E-3</v>
      </c>
      <c r="AD4072" s="122">
        <v>5.5772510029999996E-3</v>
      </c>
      <c r="AE4072" s="122">
        <v>7.8685014229999996E-3</v>
      </c>
      <c r="AF4072" s="122">
        <v>7.0499002315000002E-3</v>
      </c>
      <c r="AG4072" s="122">
        <v>9.0222239199999991E-3</v>
      </c>
      <c r="AH4072" s="122">
        <v>9.8357756954999993E-3</v>
      </c>
      <c r="AI4072" s="122">
        <v>4.7764955739999998E-3</v>
      </c>
      <c r="AJ4072" s="122">
        <v>3.5845882465000002E-3</v>
      </c>
      <c r="AK4072" s="122">
        <v>3.8474196985E-3</v>
      </c>
      <c r="AL4072" s="122">
        <v>0</v>
      </c>
    </row>
    <row r="4073" spans="1:38" hidden="1" x14ac:dyDescent="0.25">
      <c r="A4073" s="122" t="s">
        <v>2217</v>
      </c>
      <c r="B4073" s="122">
        <v>1</v>
      </c>
      <c r="C4073" s="122" t="s">
        <v>2218</v>
      </c>
      <c r="D4073" s="122" t="s">
        <v>2119</v>
      </c>
      <c r="E4073" s="122">
        <v>74</v>
      </c>
      <c r="F4073" s="122">
        <v>6.0510836699999998E-4</v>
      </c>
      <c r="G4073" s="122">
        <v>2.5601207449999999E-4</v>
      </c>
      <c r="H4073" s="122">
        <v>8.8969464950000002E-4</v>
      </c>
      <c r="I4073" s="122">
        <v>8.2959522000000002E-4</v>
      </c>
      <c r="J4073" s="122">
        <v>9.007128725E-4</v>
      </c>
      <c r="K4073" s="122">
        <v>1.0533501165E-3</v>
      </c>
      <c r="L4073" s="122">
        <v>7.3867422350000001E-4</v>
      </c>
      <c r="M4073" s="122">
        <v>5.3234784700000005E-4</v>
      </c>
      <c r="N4073" s="122">
        <v>6.1163608550000002E-4</v>
      </c>
      <c r="O4073" s="122">
        <v>5.9319235049999999E-4</v>
      </c>
      <c r="P4073" s="122">
        <v>8.4187457800000002E-4</v>
      </c>
      <c r="Q4073" s="122">
        <v>7.5599801549999996E-4</v>
      </c>
      <c r="R4073" s="122">
        <v>7.1342886600000001E-4</v>
      </c>
      <c r="S4073" s="122">
        <v>6.1696192299999996E-4</v>
      </c>
      <c r="T4073" s="122">
        <v>6.1283868199999997E-4</v>
      </c>
      <c r="U4073" s="122">
        <v>8.1823382199999999E-4</v>
      </c>
      <c r="V4073" s="122">
        <v>8.0056073349999996E-4</v>
      </c>
      <c r="W4073" s="122">
        <v>7.6543079649999996E-4</v>
      </c>
      <c r="X4073" s="122">
        <v>5.5016027250000005E-4</v>
      </c>
      <c r="Y4073" s="122">
        <v>6.1445944849999998E-4</v>
      </c>
      <c r="Z4073" s="122">
        <v>7.5288582899999995E-4</v>
      </c>
      <c r="AA4073" s="122">
        <v>6.7877264300000005E-4</v>
      </c>
      <c r="AB4073" s="122">
        <v>8.3564522299999996E-4</v>
      </c>
      <c r="AC4073" s="122">
        <v>7.5542150799999997E-4</v>
      </c>
      <c r="AD4073" s="122">
        <v>1.068589975E-3</v>
      </c>
      <c r="AE4073" s="122">
        <v>9.8986491450000005E-4</v>
      </c>
      <c r="AF4073" s="122">
        <v>8.7780351650000002E-4</v>
      </c>
      <c r="AG4073" s="122">
        <v>8.7471152299999999E-4</v>
      </c>
      <c r="AH4073" s="122">
        <v>7.2305403699999995E-4</v>
      </c>
      <c r="AI4073" s="122">
        <v>7.4138803550000002E-4</v>
      </c>
      <c r="AJ4073" s="122">
        <v>5.6280506550000005E-4</v>
      </c>
      <c r="AK4073" s="122">
        <v>6.0569621649999997E-4</v>
      </c>
      <c r="AL4073" s="122">
        <v>0</v>
      </c>
    </row>
    <row r="4074" spans="1:38" hidden="1" x14ac:dyDescent="0.25">
      <c r="A4074" s="122" t="s">
        <v>2217</v>
      </c>
      <c r="B4074" s="122">
        <v>1</v>
      </c>
      <c r="C4074" s="122" t="s">
        <v>2218</v>
      </c>
      <c r="D4074" s="122" t="s">
        <v>2120</v>
      </c>
      <c r="E4074" s="122">
        <v>74</v>
      </c>
      <c r="F4074" s="122">
        <v>7.7917415494999998E-3</v>
      </c>
      <c r="G4074" s="122">
        <v>7.2644143394999996E-3</v>
      </c>
      <c r="H4074" s="122">
        <v>7.1865503700000001E-3</v>
      </c>
      <c r="I4074" s="122">
        <v>8.2811444769999992E-3</v>
      </c>
      <c r="J4074" s="122">
        <v>8.5123874784999998E-3</v>
      </c>
      <c r="K4074" s="122">
        <v>9.0308664444999995E-3</v>
      </c>
      <c r="L4074" s="122">
        <v>8.7982269459999998E-3</v>
      </c>
      <c r="M4074" s="122">
        <v>8.8699639830000006E-3</v>
      </c>
      <c r="N4074" s="122">
        <v>9.4475371275000008E-3</v>
      </c>
      <c r="O4074" s="122">
        <v>1.0281098284500001E-2</v>
      </c>
      <c r="P4074" s="122">
        <v>1.1473227761499999E-2</v>
      </c>
      <c r="Q4074" s="122">
        <v>1.08742395165E-2</v>
      </c>
      <c r="R4074" s="122">
        <v>1.2637291141499999E-2</v>
      </c>
      <c r="S4074" s="122">
        <v>1.44766702395E-2</v>
      </c>
      <c r="T4074" s="122">
        <v>1.5313140168999999E-2</v>
      </c>
      <c r="U4074" s="122">
        <v>1.5381104533500001E-2</v>
      </c>
      <c r="V4074" s="122">
        <v>1.5273571985500001E-2</v>
      </c>
      <c r="W4074" s="122">
        <v>1.5193650768E-2</v>
      </c>
      <c r="X4074" s="122">
        <v>1.4086050831999999E-2</v>
      </c>
      <c r="Y4074" s="122">
        <v>1.2272713019000001E-2</v>
      </c>
      <c r="Z4074" s="122">
        <v>1.49081706405E-2</v>
      </c>
      <c r="AA4074" s="122">
        <v>1.4819906693E-2</v>
      </c>
      <c r="AB4074" s="122">
        <v>1.4750349784500001E-2</v>
      </c>
      <c r="AC4074" s="122">
        <v>1.4393787805999999E-2</v>
      </c>
      <c r="AD4074" s="122">
        <v>1.52528129455E-2</v>
      </c>
      <c r="AE4074" s="122">
        <v>1.52436123575E-2</v>
      </c>
      <c r="AF4074" s="122">
        <v>1.60671132135E-2</v>
      </c>
      <c r="AG4074" s="122">
        <v>1.7862834913E-2</v>
      </c>
      <c r="AH4074" s="122">
        <v>1.8355659069999999E-2</v>
      </c>
      <c r="AI4074" s="122">
        <v>1.5792879792E-2</v>
      </c>
      <c r="AJ4074" s="122">
        <v>1.27152459E-2</v>
      </c>
      <c r="AK4074" s="122">
        <v>1.5292162557E-2</v>
      </c>
      <c r="AL4074" s="122">
        <v>0</v>
      </c>
    </row>
    <row r="4075" spans="1:38" hidden="1" x14ac:dyDescent="0.25">
      <c r="A4075" s="122" t="s">
        <v>2217</v>
      </c>
      <c r="B4075" s="122">
        <v>1</v>
      </c>
      <c r="C4075" s="122" t="s">
        <v>2218</v>
      </c>
      <c r="D4075" s="122" t="s">
        <v>2121</v>
      </c>
      <c r="E4075" s="122">
        <v>74</v>
      </c>
      <c r="F4075" s="122">
        <v>0.1221390872135</v>
      </c>
      <c r="G4075" s="122">
        <v>0.1415131593035</v>
      </c>
      <c r="H4075" s="122">
        <v>0.13602375606549999</v>
      </c>
      <c r="I4075" s="122">
        <v>0.11232857524000001</v>
      </c>
      <c r="J4075" s="122">
        <v>0.10422554653799999</v>
      </c>
      <c r="K4075" s="122">
        <v>0.1065311650725</v>
      </c>
      <c r="L4075" s="122">
        <v>0.11594570424099999</v>
      </c>
      <c r="M4075" s="122">
        <v>0.139237541366</v>
      </c>
      <c r="N4075" s="122">
        <v>0.1596987014115</v>
      </c>
      <c r="O4075" s="122">
        <v>0.12894257128549999</v>
      </c>
      <c r="P4075" s="122">
        <v>0.1248414086545</v>
      </c>
      <c r="Q4075" s="122">
        <v>0.131627971708</v>
      </c>
      <c r="R4075" s="122">
        <v>0.12962297171750001</v>
      </c>
      <c r="S4075" s="122">
        <v>0.13163151335350001</v>
      </c>
      <c r="T4075" s="122">
        <v>0.126270974289</v>
      </c>
      <c r="U4075" s="122">
        <v>0.1206735232635</v>
      </c>
      <c r="V4075" s="122">
        <v>0.124650589124</v>
      </c>
      <c r="W4075" s="122">
        <v>0.12763225729399999</v>
      </c>
      <c r="X4075" s="122">
        <v>0.1205786541645</v>
      </c>
      <c r="Y4075" s="122">
        <v>0.1134888320275</v>
      </c>
      <c r="Z4075" s="122">
        <v>0.1177080745775</v>
      </c>
      <c r="AA4075" s="122">
        <v>0.11354723871650001</v>
      </c>
      <c r="AB4075" s="122">
        <v>9.5451733538500005E-2</v>
      </c>
      <c r="AC4075" s="122">
        <v>9.3141882635999998E-2</v>
      </c>
      <c r="AD4075" s="122">
        <v>0.109543220766</v>
      </c>
      <c r="AE4075" s="122">
        <v>0.11985582195900001</v>
      </c>
      <c r="AF4075" s="122">
        <v>0.1300399694105</v>
      </c>
      <c r="AG4075" s="122">
        <v>0.124687115982</v>
      </c>
      <c r="AH4075" s="122">
        <v>0.11894847391049999</v>
      </c>
      <c r="AI4075" s="122">
        <v>0.1227498786645</v>
      </c>
      <c r="AJ4075" s="122">
        <v>8.23763005395E-2</v>
      </c>
      <c r="AK4075" s="122">
        <v>8.9943645256500004E-2</v>
      </c>
      <c r="AL4075" s="122">
        <v>0</v>
      </c>
    </row>
    <row r="4076" spans="1:38" hidden="1" x14ac:dyDescent="0.25">
      <c r="A4076" s="122" t="s">
        <v>2217</v>
      </c>
      <c r="B4076" s="122">
        <v>1</v>
      </c>
      <c r="C4076" s="122" t="s">
        <v>2218</v>
      </c>
      <c r="D4076" s="122" t="s">
        <v>2122</v>
      </c>
      <c r="E4076" s="122">
        <v>74</v>
      </c>
      <c r="F4076" s="122">
        <v>3.0342139069999999E-3</v>
      </c>
      <c r="G4076" s="122">
        <v>4.2312046764999998E-3</v>
      </c>
      <c r="H4076" s="122">
        <v>4.0783565985000004E-3</v>
      </c>
      <c r="I4076" s="122">
        <v>4.0003897030000003E-3</v>
      </c>
      <c r="J4076" s="122">
        <v>3.7851828319999999E-3</v>
      </c>
      <c r="K4076" s="122">
        <v>4.2251621995E-3</v>
      </c>
      <c r="L4076" s="122">
        <v>4.6259695055000001E-3</v>
      </c>
      <c r="M4076" s="122">
        <v>4.7940582369999998E-3</v>
      </c>
      <c r="N4076" s="122">
        <v>4.7633596035E-3</v>
      </c>
      <c r="O4076" s="122">
        <v>5.7358373645000002E-3</v>
      </c>
      <c r="P4076" s="122">
        <v>6.3349349485000003E-3</v>
      </c>
      <c r="Q4076" s="122">
        <v>5.3757715029999998E-3</v>
      </c>
      <c r="R4076" s="122">
        <v>4.981814924E-3</v>
      </c>
      <c r="S4076" s="122">
        <v>5.4235751709999997E-3</v>
      </c>
      <c r="T4076" s="122">
        <v>5.6338835435000003E-3</v>
      </c>
      <c r="U4076" s="122">
        <v>6.0745204025000003E-3</v>
      </c>
      <c r="V4076" s="122">
        <v>6.4031414700000001E-3</v>
      </c>
      <c r="W4076" s="122">
        <v>6.1610201654999997E-3</v>
      </c>
      <c r="X4076" s="122">
        <v>5.4348944605000001E-3</v>
      </c>
      <c r="Y4076" s="122">
        <v>4.9995352089999999E-3</v>
      </c>
      <c r="Z4076" s="122">
        <v>4.9155570270000004E-3</v>
      </c>
      <c r="AA4076" s="122">
        <v>5.0322990139999996E-3</v>
      </c>
      <c r="AB4076" s="122">
        <v>4.8672702639999997E-3</v>
      </c>
      <c r="AC4076" s="122">
        <v>4.6898699094999998E-3</v>
      </c>
      <c r="AD4076" s="122">
        <v>5.2305170795E-3</v>
      </c>
      <c r="AE4076" s="122">
        <v>5.641853657E-3</v>
      </c>
      <c r="AF4076" s="122">
        <v>6.2571492865E-3</v>
      </c>
      <c r="AG4076" s="122">
        <v>6.7371477880000001E-3</v>
      </c>
      <c r="AH4076" s="122">
        <v>9.3549065100000002E-3</v>
      </c>
      <c r="AI4076" s="122">
        <v>7.7248202514999999E-3</v>
      </c>
      <c r="AJ4076" s="122">
        <v>4.4270528734999997E-3</v>
      </c>
      <c r="AK4076" s="122">
        <v>6.2658591475000004E-3</v>
      </c>
      <c r="AL4076" s="122">
        <v>0</v>
      </c>
    </row>
    <row r="4077" spans="1:38" hidden="1" x14ac:dyDescent="0.25">
      <c r="A4077" s="122" t="s">
        <v>2217</v>
      </c>
      <c r="B4077" s="122">
        <v>1</v>
      </c>
      <c r="C4077" s="122" t="s">
        <v>2218</v>
      </c>
      <c r="D4077" s="122" t="s">
        <v>2123</v>
      </c>
      <c r="E4077" s="122">
        <v>74</v>
      </c>
      <c r="F4077" s="122">
        <v>1.7009869555000001E-2</v>
      </c>
      <c r="G4077" s="122">
        <v>1.8626932467999999E-2</v>
      </c>
      <c r="H4077" s="122">
        <v>1.48741105615E-2</v>
      </c>
      <c r="I4077" s="122">
        <v>1.3886391590499999E-2</v>
      </c>
      <c r="J4077" s="122">
        <v>1.33046952315E-2</v>
      </c>
      <c r="K4077" s="122">
        <v>1.224501029E-2</v>
      </c>
      <c r="L4077" s="122">
        <v>9.7166218374999998E-3</v>
      </c>
      <c r="M4077" s="122">
        <v>1.1528362548499999E-2</v>
      </c>
      <c r="N4077" s="122">
        <v>1.203121624E-2</v>
      </c>
      <c r="O4077" s="122">
        <v>1.0627690009000001E-2</v>
      </c>
      <c r="P4077" s="122">
        <v>1.5633717903499999E-2</v>
      </c>
      <c r="Q4077" s="122">
        <v>1.0644686367E-2</v>
      </c>
      <c r="R4077" s="122">
        <v>1.0024947615E-2</v>
      </c>
      <c r="S4077" s="122">
        <v>1.3808728676499999E-2</v>
      </c>
      <c r="T4077" s="122">
        <v>1.7268975584E-2</v>
      </c>
      <c r="U4077" s="122">
        <v>1.9638127391500001E-2</v>
      </c>
      <c r="V4077" s="122">
        <v>2.2389253697000001E-2</v>
      </c>
      <c r="W4077" s="122">
        <v>1.9930370345499999E-2</v>
      </c>
      <c r="X4077" s="122">
        <v>1.6451807698E-2</v>
      </c>
      <c r="Y4077" s="122">
        <v>1.5457392336000001E-2</v>
      </c>
      <c r="Z4077" s="122">
        <v>2.14837991795E-2</v>
      </c>
      <c r="AA4077" s="122">
        <v>2.2827815447000001E-2</v>
      </c>
      <c r="AB4077" s="122">
        <v>2.2701931384E-2</v>
      </c>
      <c r="AC4077" s="122">
        <v>2.25047121565E-2</v>
      </c>
      <c r="AD4077" s="122">
        <v>2.5666554966E-2</v>
      </c>
      <c r="AE4077" s="122">
        <v>2.59712055645E-2</v>
      </c>
      <c r="AF4077" s="122">
        <v>2.9126629358500002E-2</v>
      </c>
      <c r="AG4077" s="122">
        <v>3.08398435995E-2</v>
      </c>
      <c r="AH4077" s="122">
        <v>3.0595224882000002E-2</v>
      </c>
      <c r="AI4077" s="122">
        <v>2.9412065999500001E-2</v>
      </c>
      <c r="AJ4077" s="122">
        <v>1.52148266265E-2</v>
      </c>
      <c r="AK4077" s="122">
        <v>1.6657674352499999E-2</v>
      </c>
      <c r="AL4077" s="122">
        <v>0</v>
      </c>
    </row>
    <row r="4078" spans="1:38" hidden="1" x14ac:dyDescent="0.25">
      <c r="A4078" s="122" t="s">
        <v>2217</v>
      </c>
      <c r="B4078" s="122">
        <v>1</v>
      </c>
      <c r="C4078" s="122" t="s">
        <v>2218</v>
      </c>
      <c r="D4078" s="122" t="s">
        <v>2124</v>
      </c>
      <c r="E4078" s="122">
        <v>74</v>
      </c>
      <c r="F4078" s="122">
        <v>1.137520185E-4</v>
      </c>
      <c r="G4078" s="122">
        <v>1.26086523E-4</v>
      </c>
      <c r="H4078" s="122">
        <v>9.3116256499999999E-5</v>
      </c>
      <c r="I4078" s="122">
        <v>1.0125915E-4</v>
      </c>
      <c r="J4078" s="122">
        <v>1.09420567E-4</v>
      </c>
      <c r="K4078" s="122">
        <v>1.083713525E-4</v>
      </c>
      <c r="L4078" s="122">
        <v>8.4844493499999996E-5</v>
      </c>
      <c r="M4078" s="122">
        <v>9.4419605999999996E-5</v>
      </c>
      <c r="N4078" s="122">
        <v>1.082375805E-4</v>
      </c>
      <c r="O4078" s="122">
        <v>1.219591215E-4</v>
      </c>
      <c r="P4078" s="122">
        <v>1.2995695400000001E-4</v>
      </c>
      <c r="Q4078" s="122">
        <v>1.0430837249999999E-4</v>
      </c>
      <c r="R4078" s="122">
        <v>6.5694931000000005E-5</v>
      </c>
      <c r="S4078" s="122">
        <v>6.8134202999999997E-5</v>
      </c>
      <c r="T4078" s="122">
        <v>2.6056416500000001E-4</v>
      </c>
      <c r="U4078" s="122">
        <v>3.5532623049999999E-4</v>
      </c>
      <c r="V4078" s="122">
        <v>3.1849141599999997E-4</v>
      </c>
      <c r="W4078" s="122">
        <v>2.7589862849999999E-4</v>
      </c>
      <c r="X4078" s="122">
        <v>2.2221410699999999E-4</v>
      </c>
      <c r="Y4078" s="122">
        <v>4.4474722099999999E-4</v>
      </c>
      <c r="Z4078" s="122">
        <v>1.5750354499999999E-4</v>
      </c>
      <c r="AA4078" s="122">
        <v>1.9112324700000001E-4</v>
      </c>
      <c r="AB4078" s="122">
        <v>1.956239275E-4</v>
      </c>
      <c r="AC4078" s="122">
        <v>1.7992397599999999E-4</v>
      </c>
      <c r="AD4078" s="122">
        <v>2.1203246249999999E-4</v>
      </c>
      <c r="AE4078" s="122">
        <v>2.03994986E-4</v>
      </c>
      <c r="AF4078" s="122">
        <v>2.3091559400000001E-4</v>
      </c>
      <c r="AG4078" s="122">
        <v>1.7533123449999999E-4</v>
      </c>
      <c r="AH4078" s="122">
        <v>1.74206813E-4</v>
      </c>
      <c r="AI4078" s="122">
        <v>1.7472202599999999E-4</v>
      </c>
      <c r="AJ4078" s="122">
        <v>1.2876861450000001E-4</v>
      </c>
      <c r="AK4078" s="122">
        <v>1.765051845E-4</v>
      </c>
      <c r="AL4078" s="122">
        <v>0</v>
      </c>
    </row>
    <row r="4079" spans="1:38" hidden="1" x14ac:dyDescent="0.25">
      <c r="A4079" s="122" t="s">
        <v>2217</v>
      </c>
      <c r="B4079" s="122">
        <v>1</v>
      </c>
      <c r="C4079" s="122" t="s">
        <v>2218</v>
      </c>
      <c r="D4079" s="122" t="s">
        <v>2125</v>
      </c>
      <c r="E4079" s="122">
        <v>74</v>
      </c>
      <c r="F4079" s="122">
        <v>4.750322001E-2</v>
      </c>
      <c r="G4079" s="122">
        <v>5.7498943954999999E-2</v>
      </c>
      <c r="H4079" s="122">
        <v>6.5114044242500002E-2</v>
      </c>
      <c r="I4079" s="122">
        <v>4.6629159274E-2</v>
      </c>
      <c r="J4079" s="122">
        <v>4.5153812107000001E-2</v>
      </c>
      <c r="K4079" s="122">
        <v>4.94480064885E-2</v>
      </c>
      <c r="L4079" s="122">
        <v>4.2454791479500001E-2</v>
      </c>
      <c r="M4079" s="122">
        <v>5.1528999362999997E-2</v>
      </c>
      <c r="N4079" s="122">
        <v>4.4992295852500003E-2</v>
      </c>
      <c r="O4079" s="122">
        <v>3.6367319572999997E-2</v>
      </c>
      <c r="P4079" s="122">
        <v>3.1978359627999997E-2</v>
      </c>
      <c r="Q4079" s="122">
        <v>3.1862526326E-2</v>
      </c>
      <c r="R4079" s="122">
        <v>2.6195542188999998E-2</v>
      </c>
      <c r="S4079" s="122">
        <v>3.1319718955500002E-2</v>
      </c>
      <c r="T4079" s="122">
        <v>3.2750819840999999E-2</v>
      </c>
      <c r="U4079" s="122">
        <v>3.40248240095E-2</v>
      </c>
      <c r="V4079" s="122">
        <v>3.0444128189000001E-2</v>
      </c>
      <c r="W4079" s="122">
        <v>3.9095099405E-2</v>
      </c>
      <c r="X4079" s="122">
        <v>2.9109768839499998E-2</v>
      </c>
      <c r="Y4079" s="122">
        <v>3.4292156486499997E-2</v>
      </c>
      <c r="Z4079" s="122">
        <v>2.8698857216E-2</v>
      </c>
      <c r="AA4079" s="122">
        <v>3.1895926952500001E-2</v>
      </c>
      <c r="AB4079" s="122">
        <v>3.7097371120500003E-2</v>
      </c>
      <c r="AC4079" s="122">
        <v>3.5953546585499999E-2</v>
      </c>
      <c r="AD4079" s="122">
        <v>3.4513519864000003E-2</v>
      </c>
      <c r="AE4079" s="122">
        <v>4.4495055920999997E-2</v>
      </c>
      <c r="AF4079" s="122">
        <v>6.3890312508499997E-2</v>
      </c>
      <c r="AG4079" s="122">
        <v>5.2009746463000002E-2</v>
      </c>
      <c r="AH4079" s="122">
        <v>4.6328095265000001E-2</v>
      </c>
      <c r="AI4079" s="122">
        <v>4.7655855637500001E-2</v>
      </c>
      <c r="AJ4079" s="122">
        <v>2.6168573748499999E-2</v>
      </c>
      <c r="AK4079" s="122">
        <v>2.9215056122E-2</v>
      </c>
      <c r="AL4079" s="122">
        <v>0</v>
      </c>
    </row>
    <row r="4080" spans="1:38" hidden="1" x14ac:dyDescent="0.25">
      <c r="A4080" s="122" t="s">
        <v>2217</v>
      </c>
      <c r="B4080" s="122">
        <v>1</v>
      </c>
      <c r="C4080" s="122" t="s">
        <v>2218</v>
      </c>
      <c r="D4080" s="122" t="s">
        <v>2126</v>
      </c>
      <c r="E4080" s="122">
        <v>74</v>
      </c>
      <c r="F4080" s="122">
        <v>9.0687669299999998E-4</v>
      </c>
      <c r="G4080" s="122">
        <v>1.0674916824999999E-3</v>
      </c>
      <c r="H4080" s="122">
        <v>1.3668311244999999E-3</v>
      </c>
      <c r="I4080" s="122">
        <v>1.4803795965E-3</v>
      </c>
      <c r="J4080" s="122">
        <v>1.5304755145E-3</v>
      </c>
      <c r="K4080" s="122">
        <v>1.6779626954999999E-3</v>
      </c>
      <c r="L4080" s="122">
        <v>1.2412945295E-3</v>
      </c>
      <c r="M4080" s="122">
        <v>1.5825123985E-3</v>
      </c>
      <c r="N4080" s="122">
        <v>1.5250190849999999E-3</v>
      </c>
      <c r="O4080" s="122">
        <v>2.705556879E-3</v>
      </c>
      <c r="P4080" s="122">
        <v>2.6606885100000002E-3</v>
      </c>
      <c r="Q4080" s="122">
        <v>2.198217029E-3</v>
      </c>
      <c r="R4080" s="122">
        <v>1.9588727655000002E-3</v>
      </c>
      <c r="S4080" s="122">
        <v>1.1106204325000001E-3</v>
      </c>
      <c r="T4080" s="122">
        <v>2.160737814E-3</v>
      </c>
      <c r="U4080" s="122">
        <v>2.6012790875E-3</v>
      </c>
      <c r="V4080" s="122">
        <v>2.7169842884999999E-3</v>
      </c>
      <c r="W4080" s="122">
        <v>2.018926297E-3</v>
      </c>
      <c r="X4080" s="122">
        <v>2.2393426969999999E-3</v>
      </c>
      <c r="Y4080" s="122">
        <v>2.205607349E-3</v>
      </c>
      <c r="Z4080" s="122">
        <v>2.8486444769999998E-3</v>
      </c>
      <c r="AA4080" s="122">
        <v>2.9049297614999999E-3</v>
      </c>
      <c r="AB4080" s="122">
        <v>2.3762270955000001E-3</v>
      </c>
      <c r="AC4080" s="122">
        <v>2.3797438575E-3</v>
      </c>
      <c r="AD4080" s="122">
        <v>2.445172278E-3</v>
      </c>
      <c r="AE4080" s="122">
        <v>2.4899464395E-3</v>
      </c>
      <c r="AF4080" s="122">
        <v>2.5496801954999998E-3</v>
      </c>
      <c r="AG4080" s="122">
        <v>2.7156433620000001E-3</v>
      </c>
      <c r="AH4080" s="122">
        <v>2.9454130429999999E-3</v>
      </c>
      <c r="AI4080" s="122">
        <v>3.0329068740000001E-3</v>
      </c>
      <c r="AJ4080" s="122">
        <v>1.587869824E-3</v>
      </c>
      <c r="AK4080" s="122">
        <v>1.8375428865000001E-3</v>
      </c>
      <c r="AL4080" s="122">
        <v>0</v>
      </c>
    </row>
    <row r="4081" spans="1:38" hidden="1" x14ac:dyDescent="0.25">
      <c r="A4081" s="122" t="s">
        <v>2217</v>
      </c>
      <c r="B4081" s="122">
        <v>1</v>
      </c>
      <c r="C4081" s="122" t="s">
        <v>2218</v>
      </c>
      <c r="D4081" s="122" t="s">
        <v>2127</v>
      </c>
      <c r="E4081" s="122">
        <v>74</v>
      </c>
      <c r="F4081" s="122">
        <v>2.4805168649999999E-3</v>
      </c>
      <c r="G4081" s="122">
        <v>1.6300916644999999E-3</v>
      </c>
      <c r="H4081" s="122">
        <v>1.6577357755E-3</v>
      </c>
      <c r="I4081" s="122">
        <v>1.9874352605000001E-3</v>
      </c>
      <c r="J4081" s="122">
        <v>1.910921413E-3</v>
      </c>
      <c r="K4081" s="122">
        <v>1.9970467309999998E-3</v>
      </c>
      <c r="L4081" s="122">
        <v>1.9412704585000001E-3</v>
      </c>
      <c r="M4081" s="122">
        <v>2.0729242339999998E-3</v>
      </c>
      <c r="N4081" s="122">
        <v>2.441335714E-3</v>
      </c>
      <c r="O4081" s="122">
        <v>1.604974302E-3</v>
      </c>
      <c r="P4081" s="122">
        <v>1.3159876149999999E-3</v>
      </c>
      <c r="Q4081" s="122">
        <v>1.153189317E-3</v>
      </c>
      <c r="R4081" s="122">
        <v>1.1096385280000001E-3</v>
      </c>
      <c r="S4081" s="122">
        <v>1.7930922105000001E-3</v>
      </c>
      <c r="T4081" s="122">
        <v>2.0640240234999999E-3</v>
      </c>
      <c r="U4081" s="122">
        <v>1.896929784E-3</v>
      </c>
      <c r="V4081" s="122">
        <v>1.572352484E-3</v>
      </c>
      <c r="W4081" s="122">
        <v>1.3104019714999999E-3</v>
      </c>
      <c r="X4081" s="122">
        <v>9.2218569000000002E-4</v>
      </c>
      <c r="Y4081" s="122">
        <v>1.75141468E-4</v>
      </c>
      <c r="Z4081" s="122">
        <v>2.3130580650000001E-4</v>
      </c>
      <c r="AA4081" s="122">
        <v>2.71585303E-4</v>
      </c>
      <c r="AB4081" s="122">
        <v>2.5915341100000001E-4</v>
      </c>
      <c r="AC4081" s="122">
        <v>2.249347295E-4</v>
      </c>
      <c r="AD4081" s="122">
        <v>2.157661005E-4</v>
      </c>
      <c r="AE4081" s="122">
        <v>2.346805815E-4</v>
      </c>
      <c r="AF4081" s="122">
        <v>2.3781412699999999E-4</v>
      </c>
      <c r="AG4081" s="122">
        <v>2.4974956800000002E-4</v>
      </c>
      <c r="AH4081" s="122">
        <v>2.1918478600000001E-4</v>
      </c>
      <c r="AI4081" s="122">
        <v>2.5849430299999999E-4</v>
      </c>
      <c r="AJ4081" s="122">
        <v>1.4277601100000001E-4</v>
      </c>
      <c r="AK4081" s="122">
        <v>1.5328198899999999E-4</v>
      </c>
      <c r="AL4081" s="122">
        <v>0</v>
      </c>
    </row>
    <row r="4082" spans="1:38" hidden="1" x14ac:dyDescent="0.25">
      <c r="A4082" s="122" t="s">
        <v>2217</v>
      </c>
      <c r="B4082" s="122">
        <v>1</v>
      </c>
      <c r="C4082" s="122" t="s">
        <v>2218</v>
      </c>
      <c r="D4082" s="122" t="s">
        <v>2128</v>
      </c>
      <c r="E4082" s="122">
        <v>74</v>
      </c>
      <c r="F4082" s="122">
        <v>8.1415685000000006E-5</v>
      </c>
      <c r="G4082" s="122">
        <v>8.5464726000000006E-5</v>
      </c>
      <c r="H4082" s="122">
        <v>1.10192141E-4</v>
      </c>
      <c r="I4082" s="122">
        <v>1.00802767E-4</v>
      </c>
      <c r="J4082" s="122">
        <v>1.08111043E-4</v>
      </c>
      <c r="K4082" s="122">
        <v>1.179232245E-4</v>
      </c>
      <c r="L4082" s="122">
        <v>1.103736395E-4</v>
      </c>
      <c r="M4082" s="122">
        <v>9.2629053999999998E-5</v>
      </c>
      <c r="N4082" s="122">
        <v>8.6529919999999994E-5</v>
      </c>
      <c r="O4082" s="122">
        <v>1.3829056800000001E-4</v>
      </c>
      <c r="P4082" s="122">
        <v>2.3545793249999999E-4</v>
      </c>
      <c r="Q4082" s="122">
        <v>2.5824650150000001E-4</v>
      </c>
      <c r="R4082" s="122">
        <v>1.6281515200000001E-4</v>
      </c>
      <c r="S4082" s="122">
        <v>1.3318677400000001E-4</v>
      </c>
      <c r="T4082" s="122">
        <v>1.9072897999999999E-4</v>
      </c>
      <c r="U4082" s="122">
        <v>1.6721123700000001E-4</v>
      </c>
      <c r="V4082" s="122">
        <v>2.473835685E-4</v>
      </c>
      <c r="W4082" s="122">
        <v>3.2865522599999998E-4</v>
      </c>
      <c r="X4082" s="122">
        <v>3.2779893149999999E-4</v>
      </c>
      <c r="Y4082" s="122">
        <v>3.7437875000000001E-4</v>
      </c>
      <c r="Z4082" s="122">
        <v>3.5481618500000001E-4</v>
      </c>
      <c r="AA4082" s="122">
        <v>3.7948726100000001E-4</v>
      </c>
      <c r="AB4082" s="122">
        <v>3.65105817E-4</v>
      </c>
      <c r="AC4082" s="122">
        <v>3.6484582549999999E-4</v>
      </c>
      <c r="AD4082" s="122">
        <v>3.1891061950000001E-4</v>
      </c>
      <c r="AE4082" s="122">
        <v>3.4287716649999999E-4</v>
      </c>
      <c r="AF4082" s="122">
        <v>2.9741307750000002E-4</v>
      </c>
      <c r="AG4082" s="122">
        <v>3.4184772099999999E-4</v>
      </c>
      <c r="AH4082" s="122">
        <v>3.3482169649999999E-4</v>
      </c>
      <c r="AI4082" s="122">
        <v>3.6197608749999999E-4</v>
      </c>
      <c r="AJ4082" s="122">
        <v>2.6125456949999999E-4</v>
      </c>
      <c r="AK4082" s="122">
        <v>3.75354692E-4</v>
      </c>
      <c r="AL4082" s="122">
        <v>0</v>
      </c>
    </row>
    <row r="4083" spans="1:38" hidden="1" x14ac:dyDescent="0.25">
      <c r="A4083" s="122" t="s">
        <v>2027</v>
      </c>
      <c r="B4083" s="122">
        <v>1</v>
      </c>
      <c r="C4083" s="122" t="s">
        <v>2219</v>
      </c>
      <c r="D4083" s="122" t="s">
        <v>2080</v>
      </c>
      <c r="E4083" s="122">
        <v>75</v>
      </c>
      <c r="F4083" s="122">
        <v>0</v>
      </c>
      <c r="G4083" s="122">
        <v>0</v>
      </c>
      <c r="H4083" s="122">
        <v>0</v>
      </c>
      <c r="I4083" s="122">
        <v>0</v>
      </c>
      <c r="J4083" s="122">
        <v>0</v>
      </c>
      <c r="K4083" s="122">
        <v>0</v>
      </c>
      <c r="L4083" s="122">
        <v>0</v>
      </c>
      <c r="M4083" s="122">
        <v>0</v>
      </c>
      <c r="N4083" s="122">
        <v>0</v>
      </c>
      <c r="O4083" s="122">
        <v>0</v>
      </c>
      <c r="P4083" s="122">
        <v>0</v>
      </c>
      <c r="Q4083" s="122">
        <v>0</v>
      </c>
      <c r="R4083" s="122">
        <v>0</v>
      </c>
      <c r="S4083" s="122">
        <v>0</v>
      </c>
      <c r="T4083" s="122">
        <v>0</v>
      </c>
      <c r="U4083" s="122">
        <v>0</v>
      </c>
      <c r="V4083" s="122">
        <v>0</v>
      </c>
      <c r="W4083" s="122">
        <v>0</v>
      </c>
      <c r="X4083" s="122">
        <v>0</v>
      </c>
      <c r="Y4083" s="122">
        <v>0</v>
      </c>
      <c r="Z4083" s="122">
        <v>0</v>
      </c>
      <c r="AA4083" s="122">
        <v>0</v>
      </c>
      <c r="AB4083" s="122">
        <v>0</v>
      </c>
      <c r="AC4083" s="122">
        <v>0</v>
      </c>
      <c r="AD4083" s="122">
        <v>0</v>
      </c>
      <c r="AE4083" s="122">
        <v>4.2905599999999999E-8</v>
      </c>
      <c r="AF4083" s="122">
        <v>3.710639E-7</v>
      </c>
      <c r="AG4083" s="122">
        <v>1.0443056000000001E-6</v>
      </c>
      <c r="AH4083" s="122">
        <v>1.6810179999999999E-6</v>
      </c>
      <c r="AI4083" s="122">
        <v>2.4468475999999999E-6</v>
      </c>
      <c r="AJ4083" s="122">
        <v>3.4408200999999998E-6</v>
      </c>
      <c r="AK4083" s="122">
        <v>4.0719653000000001E-6</v>
      </c>
      <c r="AL4083" s="122">
        <v>0</v>
      </c>
    </row>
    <row r="4084" spans="1:38" hidden="1" x14ac:dyDescent="0.25">
      <c r="A4084" s="122" t="s">
        <v>2027</v>
      </c>
      <c r="B4084" s="122">
        <v>1</v>
      </c>
      <c r="C4084" s="122" t="s">
        <v>2219</v>
      </c>
      <c r="D4084" s="122" t="s">
        <v>2081</v>
      </c>
      <c r="E4084" s="122">
        <v>75</v>
      </c>
      <c r="F4084" s="122">
        <v>0</v>
      </c>
      <c r="G4084" s="122">
        <v>0</v>
      </c>
      <c r="H4084" s="122">
        <v>0</v>
      </c>
      <c r="I4084" s="122">
        <v>0</v>
      </c>
      <c r="J4084" s="122">
        <v>0</v>
      </c>
      <c r="K4084" s="122">
        <v>0</v>
      </c>
      <c r="L4084" s="122">
        <v>0</v>
      </c>
      <c r="M4084" s="122">
        <v>0</v>
      </c>
      <c r="N4084" s="122">
        <v>0</v>
      </c>
      <c r="O4084" s="122">
        <v>0</v>
      </c>
      <c r="P4084" s="122">
        <v>0</v>
      </c>
      <c r="Q4084" s="122">
        <v>0</v>
      </c>
      <c r="R4084" s="122">
        <v>0</v>
      </c>
      <c r="S4084" s="122">
        <v>0</v>
      </c>
      <c r="T4084" s="122">
        <v>0</v>
      </c>
      <c r="U4084" s="122">
        <v>0</v>
      </c>
      <c r="V4084" s="122">
        <v>0</v>
      </c>
      <c r="W4084" s="122">
        <v>0</v>
      </c>
      <c r="X4084" s="122">
        <v>0</v>
      </c>
      <c r="Y4084" s="122">
        <v>0</v>
      </c>
      <c r="Z4084" s="122">
        <v>0</v>
      </c>
      <c r="AA4084" s="122">
        <v>0</v>
      </c>
      <c r="AB4084" s="122">
        <v>0</v>
      </c>
      <c r="AC4084" s="122">
        <v>0</v>
      </c>
      <c r="AD4084" s="122">
        <v>0</v>
      </c>
      <c r="AE4084" s="122">
        <v>2.8208250000000001E-7</v>
      </c>
      <c r="AF4084" s="122">
        <v>2.4319461999999998E-6</v>
      </c>
      <c r="AG4084" s="122">
        <v>6.8748016999999996E-6</v>
      </c>
      <c r="AH4084" s="122">
        <v>1.11629739E-5</v>
      </c>
      <c r="AI4084" s="122">
        <v>1.6369947399999999E-5</v>
      </c>
      <c r="AJ4084" s="122">
        <v>2.3605236699999999E-5</v>
      </c>
      <c r="AK4084" s="122">
        <v>2.8010046E-5</v>
      </c>
      <c r="AL4084" s="122">
        <v>0</v>
      </c>
    </row>
    <row r="4085" spans="1:38" hidden="1" x14ac:dyDescent="0.25">
      <c r="A4085" s="122" t="s">
        <v>2027</v>
      </c>
      <c r="B4085" s="122">
        <v>1</v>
      </c>
      <c r="C4085" s="122" t="s">
        <v>2219</v>
      </c>
      <c r="D4085" s="122" t="s">
        <v>2082</v>
      </c>
      <c r="E4085" s="122">
        <v>75</v>
      </c>
      <c r="F4085" s="122">
        <v>0</v>
      </c>
      <c r="G4085" s="122">
        <v>0</v>
      </c>
      <c r="H4085" s="122">
        <v>0</v>
      </c>
      <c r="I4085" s="122">
        <v>0</v>
      </c>
      <c r="J4085" s="122">
        <v>0</v>
      </c>
      <c r="K4085" s="122">
        <v>0</v>
      </c>
      <c r="L4085" s="122">
        <v>0</v>
      </c>
      <c r="M4085" s="122">
        <v>0</v>
      </c>
      <c r="N4085" s="122">
        <v>0</v>
      </c>
      <c r="O4085" s="122">
        <v>0</v>
      </c>
      <c r="P4085" s="122">
        <v>0</v>
      </c>
      <c r="Q4085" s="122">
        <v>0</v>
      </c>
      <c r="R4085" s="122">
        <v>0</v>
      </c>
      <c r="S4085" s="122">
        <v>0</v>
      </c>
      <c r="T4085" s="122">
        <v>0</v>
      </c>
      <c r="U4085" s="122">
        <v>0</v>
      </c>
      <c r="V4085" s="122">
        <v>0</v>
      </c>
      <c r="W4085" s="122">
        <v>0</v>
      </c>
      <c r="X4085" s="122">
        <v>0</v>
      </c>
      <c r="Y4085" s="122">
        <v>0</v>
      </c>
      <c r="Z4085" s="122">
        <v>0</v>
      </c>
      <c r="AA4085" s="122">
        <v>0</v>
      </c>
      <c r="AB4085" s="122">
        <v>0</v>
      </c>
      <c r="AC4085" s="122">
        <v>0</v>
      </c>
      <c r="AD4085" s="122">
        <v>0</v>
      </c>
      <c r="AE4085" s="122">
        <v>1.7313380000000001E-7</v>
      </c>
      <c r="AF4085" s="122">
        <v>1.4950064E-6</v>
      </c>
      <c r="AG4085" s="122">
        <v>4.2334879999999999E-6</v>
      </c>
      <c r="AH4085" s="122">
        <v>6.8739229999999999E-6</v>
      </c>
      <c r="AI4085" s="122">
        <v>1.00761446E-5</v>
      </c>
      <c r="AJ4085" s="122">
        <v>1.41506939E-5</v>
      </c>
      <c r="AK4085" s="122">
        <v>1.6816947300000002E-5</v>
      </c>
      <c r="AL4085" s="122">
        <v>0</v>
      </c>
    </row>
    <row r="4086" spans="1:38" hidden="1" x14ac:dyDescent="0.25">
      <c r="A4086" s="122" t="s">
        <v>2027</v>
      </c>
      <c r="B4086" s="122">
        <v>1</v>
      </c>
      <c r="C4086" s="122" t="s">
        <v>2219</v>
      </c>
      <c r="D4086" s="122" t="s">
        <v>2135</v>
      </c>
      <c r="E4086" s="122">
        <v>75</v>
      </c>
      <c r="F4086" s="122">
        <v>0</v>
      </c>
      <c r="G4086" s="122">
        <v>0</v>
      </c>
      <c r="H4086" s="122">
        <v>0</v>
      </c>
      <c r="I4086" s="122">
        <v>0</v>
      </c>
      <c r="J4086" s="122">
        <v>0</v>
      </c>
      <c r="K4086" s="122">
        <v>0</v>
      </c>
      <c r="L4086" s="122">
        <v>0</v>
      </c>
      <c r="M4086" s="122">
        <v>0</v>
      </c>
      <c r="N4086" s="122">
        <v>0</v>
      </c>
      <c r="O4086" s="122">
        <v>0</v>
      </c>
      <c r="P4086" s="122">
        <v>0</v>
      </c>
      <c r="Q4086" s="122">
        <v>0</v>
      </c>
      <c r="R4086" s="122">
        <v>0</v>
      </c>
      <c r="S4086" s="122">
        <v>0</v>
      </c>
      <c r="T4086" s="122">
        <v>0</v>
      </c>
      <c r="U4086" s="122">
        <v>0</v>
      </c>
      <c r="V4086" s="122">
        <v>0</v>
      </c>
      <c r="W4086" s="122">
        <v>0</v>
      </c>
      <c r="X4086" s="122">
        <v>0</v>
      </c>
      <c r="Y4086" s="122">
        <v>0</v>
      </c>
      <c r="Z4086" s="122">
        <v>0</v>
      </c>
      <c r="AA4086" s="122">
        <v>0</v>
      </c>
      <c r="AB4086" s="122">
        <v>0</v>
      </c>
      <c r="AC4086" s="122">
        <v>0</v>
      </c>
      <c r="AD4086" s="122">
        <v>0</v>
      </c>
      <c r="AE4086" s="122">
        <v>3.0370000000000002E-9</v>
      </c>
      <c r="AF4086" s="122">
        <v>2.5682999999999999E-8</v>
      </c>
      <c r="AG4086" s="122">
        <v>7.1127199999999996E-8</v>
      </c>
      <c r="AH4086" s="122">
        <v>1.129276E-7</v>
      </c>
      <c r="AI4086" s="122">
        <v>1.6161940000000001E-7</v>
      </c>
      <c r="AJ4086" s="122">
        <v>2.226355E-7</v>
      </c>
      <c r="AK4086" s="122">
        <v>2.576876E-7</v>
      </c>
      <c r="AL4086" s="122">
        <v>0</v>
      </c>
    </row>
    <row r="4087" spans="1:38" hidden="1" x14ac:dyDescent="0.25">
      <c r="A4087" s="122" t="s">
        <v>2027</v>
      </c>
      <c r="B4087" s="122">
        <v>1</v>
      </c>
      <c r="C4087" s="122" t="s">
        <v>2219</v>
      </c>
      <c r="D4087" s="122" t="s">
        <v>2083</v>
      </c>
      <c r="E4087" s="122">
        <v>75</v>
      </c>
      <c r="F4087" s="122">
        <v>0</v>
      </c>
      <c r="G4087" s="122">
        <v>0</v>
      </c>
      <c r="H4087" s="122">
        <v>0</v>
      </c>
      <c r="I4087" s="122">
        <v>0</v>
      </c>
      <c r="J4087" s="122">
        <v>0</v>
      </c>
      <c r="K4087" s="122">
        <v>0</v>
      </c>
      <c r="L4087" s="122">
        <v>0</v>
      </c>
      <c r="M4087" s="122">
        <v>0</v>
      </c>
      <c r="N4087" s="122">
        <v>0</v>
      </c>
      <c r="O4087" s="122">
        <v>0</v>
      </c>
      <c r="P4087" s="122">
        <v>0</v>
      </c>
      <c r="Q4087" s="122">
        <v>0</v>
      </c>
      <c r="R4087" s="122">
        <v>0</v>
      </c>
      <c r="S4087" s="122">
        <v>0</v>
      </c>
      <c r="T4087" s="122">
        <v>0</v>
      </c>
      <c r="U4087" s="122">
        <v>0</v>
      </c>
      <c r="V4087" s="122">
        <v>0</v>
      </c>
      <c r="W4087" s="122">
        <v>0</v>
      </c>
      <c r="X4087" s="122">
        <v>0</v>
      </c>
      <c r="Y4087" s="122">
        <v>0</v>
      </c>
      <c r="Z4087" s="122">
        <v>0</v>
      </c>
      <c r="AA4087" s="122">
        <v>0</v>
      </c>
      <c r="AB4087" s="122">
        <v>0</v>
      </c>
      <c r="AC4087" s="122">
        <v>0</v>
      </c>
      <c r="AD4087" s="122">
        <v>0</v>
      </c>
      <c r="AE4087" s="122">
        <v>3.9701230000000001E-7</v>
      </c>
      <c r="AF4087" s="122">
        <v>3.4702917999999999E-6</v>
      </c>
      <c r="AG4087" s="122">
        <v>9.9332342999999995E-6</v>
      </c>
      <c r="AH4087" s="122">
        <v>1.63491766E-5</v>
      </c>
      <c r="AI4087" s="122">
        <v>2.4321095599999999E-5</v>
      </c>
      <c r="AJ4087" s="122">
        <v>3.3720338600000003E-5</v>
      </c>
      <c r="AK4087" s="122">
        <v>4.0439468299999999E-5</v>
      </c>
      <c r="AL4087" s="122">
        <v>0</v>
      </c>
    </row>
    <row r="4088" spans="1:38" x14ac:dyDescent="0.25">
      <c r="A4088" s="122" t="s">
        <v>2027</v>
      </c>
      <c r="B4088" s="122">
        <v>1</v>
      </c>
      <c r="C4088" s="122" t="s">
        <v>2219</v>
      </c>
      <c r="D4088" s="122" t="s">
        <v>2084</v>
      </c>
      <c r="E4088" s="122">
        <v>75</v>
      </c>
      <c r="F4088" s="122">
        <v>0</v>
      </c>
      <c r="G4088" s="122">
        <v>0</v>
      </c>
      <c r="H4088" s="122">
        <v>0</v>
      </c>
      <c r="I4088" s="122">
        <v>0</v>
      </c>
      <c r="J4088" s="122">
        <v>0</v>
      </c>
      <c r="K4088" s="122">
        <v>0</v>
      </c>
      <c r="L4088" s="122">
        <v>0</v>
      </c>
      <c r="M4088" s="122">
        <v>0</v>
      </c>
      <c r="N4088" s="122">
        <v>0</v>
      </c>
      <c r="O4088" s="122">
        <v>0</v>
      </c>
      <c r="P4088" s="122">
        <v>0</v>
      </c>
      <c r="Q4088" s="122">
        <v>0</v>
      </c>
      <c r="R4088" s="122">
        <v>0</v>
      </c>
      <c r="S4088" s="122">
        <v>0</v>
      </c>
      <c r="T4088" s="122">
        <v>0</v>
      </c>
      <c r="U4088" s="122">
        <v>0</v>
      </c>
      <c r="V4088" s="122">
        <v>0</v>
      </c>
      <c r="W4088" s="122">
        <v>0</v>
      </c>
      <c r="X4088" s="122">
        <v>0</v>
      </c>
      <c r="Y4088" s="122">
        <v>0</v>
      </c>
      <c r="Z4088" s="122">
        <v>0</v>
      </c>
      <c r="AA4088" s="122">
        <v>0</v>
      </c>
      <c r="AB4088" s="122">
        <v>0</v>
      </c>
      <c r="AC4088" s="122">
        <v>0</v>
      </c>
      <c r="AD4088" s="122">
        <v>0</v>
      </c>
      <c r="AE4088" s="122">
        <v>2.2604877000000001E-6</v>
      </c>
      <c r="AF4088" s="122">
        <v>1.9562801800000001E-5</v>
      </c>
      <c r="AG4088" s="122">
        <v>5.5440771199999997E-5</v>
      </c>
      <c r="AH4088" s="122">
        <v>8.9998538299999994E-5</v>
      </c>
      <c r="AI4088" s="122">
        <v>1.315395686E-4</v>
      </c>
      <c r="AJ4088" s="122">
        <v>1.8555964609999999E-4</v>
      </c>
      <c r="AK4088" s="122">
        <v>2.180715107E-4</v>
      </c>
      <c r="AL4088" s="122">
        <v>0</v>
      </c>
    </row>
    <row r="4089" spans="1:38" hidden="1" x14ac:dyDescent="0.25">
      <c r="A4089" s="122" t="s">
        <v>2027</v>
      </c>
      <c r="B4089" s="122">
        <v>1</v>
      </c>
      <c r="C4089" s="122" t="s">
        <v>2219</v>
      </c>
      <c r="D4089" s="122" t="s">
        <v>474</v>
      </c>
      <c r="E4089" s="122">
        <v>75</v>
      </c>
      <c r="F4089" s="122">
        <v>0</v>
      </c>
      <c r="G4089" s="122">
        <v>0</v>
      </c>
      <c r="H4089" s="122">
        <v>0</v>
      </c>
      <c r="I4089" s="122">
        <v>0</v>
      </c>
      <c r="J4089" s="122">
        <v>0</v>
      </c>
      <c r="K4089" s="122">
        <v>0</v>
      </c>
      <c r="L4089" s="122">
        <v>0</v>
      </c>
      <c r="M4089" s="122">
        <v>0</v>
      </c>
      <c r="N4089" s="122">
        <v>0</v>
      </c>
      <c r="O4089" s="122">
        <v>0</v>
      </c>
      <c r="P4089" s="122">
        <v>0</v>
      </c>
      <c r="Q4089" s="122">
        <v>0</v>
      </c>
      <c r="R4089" s="122">
        <v>0</v>
      </c>
      <c r="S4089" s="122">
        <v>0</v>
      </c>
      <c r="T4089" s="122">
        <v>0</v>
      </c>
      <c r="U4089" s="122">
        <v>0</v>
      </c>
      <c r="V4089" s="122">
        <v>0</v>
      </c>
      <c r="W4089" s="122">
        <v>0</v>
      </c>
      <c r="X4089" s="122">
        <v>0</v>
      </c>
      <c r="Y4089" s="122">
        <v>0</v>
      </c>
      <c r="Z4089" s="122">
        <v>0</v>
      </c>
      <c r="AA4089" s="122">
        <v>0</v>
      </c>
      <c r="AB4089" s="122">
        <v>0</v>
      </c>
      <c r="AC4089" s="122">
        <v>0</v>
      </c>
      <c r="AD4089" s="122">
        <v>0</v>
      </c>
      <c r="AE4089" s="122">
        <v>3.1691720000000002E-7</v>
      </c>
      <c r="AF4089" s="122">
        <v>2.7702523000000002E-6</v>
      </c>
      <c r="AG4089" s="122">
        <v>7.9169213999999992E-6</v>
      </c>
      <c r="AH4089" s="122">
        <v>1.3001232400000001E-5</v>
      </c>
      <c r="AI4089" s="122">
        <v>1.92067614E-5</v>
      </c>
      <c r="AJ4089" s="122">
        <v>2.7173196600000001E-5</v>
      </c>
      <c r="AK4089" s="122">
        <v>3.2301645399999999E-5</v>
      </c>
      <c r="AL4089" s="122">
        <v>0</v>
      </c>
    </row>
    <row r="4090" spans="1:38" hidden="1" x14ac:dyDescent="0.25">
      <c r="A4090" s="122" t="s">
        <v>2027</v>
      </c>
      <c r="B4090" s="122">
        <v>1</v>
      </c>
      <c r="C4090" s="122" t="s">
        <v>2219</v>
      </c>
      <c r="D4090" s="122" t="s">
        <v>2085</v>
      </c>
      <c r="E4090" s="122">
        <v>75</v>
      </c>
      <c r="F4090" s="122">
        <v>0</v>
      </c>
      <c r="G4090" s="122">
        <v>0</v>
      </c>
      <c r="H4090" s="122">
        <v>0</v>
      </c>
      <c r="I4090" s="122">
        <v>0</v>
      </c>
      <c r="J4090" s="122">
        <v>0</v>
      </c>
      <c r="K4090" s="122">
        <v>0</v>
      </c>
      <c r="L4090" s="122">
        <v>0</v>
      </c>
      <c r="M4090" s="122">
        <v>0</v>
      </c>
      <c r="N4090" s="122">
        <v>0</v>
      </c>
      <c r="O4090" s="122">
        <v>0</v>
      </c>
      <c r="P4090" s="122">
        <v>0</v>
      </c>
      <c r="Q4090" s="122">
        <v>0</v>
      </c>
      <c r="R4090" s="122">
        <v>0</v>
      </c>
      <c r="S4090" s="122">
        <v>0</v>
      </c>
      <c r="T4090" s="122">
        <v>0</v>
      </c>
      <c r="U4090" s="122">
        <v>0</v>
      </c>
      <c r="V4090" s="122">
        <v>0</v>
      </c>
      <c r="W4090" s="122">
        <v>0</v>
      </c>
      <c r="X4090" s="122">
        <v>0</v>
      </c>
      <c r="Y4090" s="122">
        <v>0</v>
      </c>
      <c r="Z4090" s="122">
        <v>0</v>
      </c>
      <c r="AA4090" s="122">
        <v>0</v>
      </c>
      <c r="AB4090" s="122">
        <v>0</v>
      </c>
      <c r="AC4090" s="122">
        <v>0</v>
      </c>
      <c r="AD4090" s="122">
        <v>0</v>
      </c>
      <c r="AE4090" s="122">
        <v>2.085091E-7</v>
      </c>
      <c r="AF4090" s="122">
        <v>1.7888368E-6</v>
      </c>
      <c r="AG4090" s="122">
        <v>5.0388886000000003E-6</v>
      </c>
      <c r="AH4090" s="122">
        <v>8.1573518999999996E-6</v>
      </c>
      <c r="AI4090" s="122">
        <v>1.18940523E-5</v>
      </c>
      <c r="AJ4090" s="122">
        <v>1.69130988E-5</v>
      </c>
      <c r="AK4090" s="122">
        <v>2.0038770300000001E-5</v>
      </c>
      <c r="AL4090" s="122">
        <v>0</v>
      </c>
    </row>
    <row r="4091" spans="1:38" hidden="1" x14ac:dyDescent="0.25">
      <c r="A4091" s="122" t="s">
        <v>2027</v>
      </c>
      <c r="B4091" s="122">
        <v>1</v>
      </c>
      <c r="C4091" s="122" t="s">
        <v>2219</v>
      </c>
      <c r="D4091" s="122" t="s">
        <v>2086</v>
      </c>
      <c r="E4091" s="122">
        <v>75</v>
      </c>
      <c r="F4091" s="122">
        <v>0</v>
      </c>
      <c r="G4091" s="122">
        <v>0</v>
      </c>
      <c r="H4091" s="122">
        <v>0</v>
      </c>
      <c r="I4091" s="122">
        <v>0</v>
      </c>
      <c r="J4091" s="122">
        <v>0</v>
      </c>
      <c r="K4091" s="122">
        <v>0</v>
      </c>
      <c r="L4091" s="122">
        <v>0</v>
      </c>
      <c r="M4091" s="122">
        <v>0</v>
      </c>
      <c r="N4091" s="122">
        <v>0</v>
      </c>
      <c r="O4091" s="122">
        <v>0</v>
      </c>
      <c r="P4091" s="122">
        <v>0</v>
      </c>
      <c r="Q4091" s="122">
        <v>0</v>
      </c>
      <c r="R4091" s="122">
        <v>0</v>
      </c>
      <c r="S4091" s="122">
        <v>0</v>
      </c>
      <c r="T4091" s="122">
        <v>0</v>
      </c>
      <c r="U4091" s="122">
        <v>0</v>
      </c>
      <c r="V4091" s="122">
        <v>0</v>
      </c>
      <c r="W4091" s="122">
        <v>0</v>
      </c>
      <c r="X4091" s="122">
        <v>0</v>
      </c>
      <c r="Y4091" s="122">
        <v>0</v>
      </c>
      <c r="Z4091" s="122">
        <v>0</v>
      </c>
      <c r="AA4091" s="122">
        <v>0</v>
      </c>
      <c r="AB4091" s="122">
        <v>0</v>
      </c>
      <c r="AC4091" s="122">
        <v>0</v>
      </c>
      <c r="AD4091" s="122">
        <v>0</v>
      </c>
      <c r="AE4091" s="122">
        <v>3.9337100000000002E-8</v>
      </c>
      <c r="AF4091" s="122">
        <v>3.4358099999999998E-7</v>
      </c>
      <c r="AG4091" s="122">
        <v>9.8242940000000004E-7</v>
      </c>
      <c r="AH4091" s="122">
        <v>1.6069036E-6</v>
      </c>
      <c r="AI4091" s="122">
        <v>2.3622955999999999E-6</v>
      </c>
      <c r="AJ4091" s="122">
        <v>3.2418800000000001E-6</v>
      </c>
      <c r="AK4091" s="122">
        <v>3.7239265E-6</v>
      </c>
      <c r="AL4091" s="122">
        <v>0</v>
      </c>
    </row>
    <row r="4092" spans="1:38" hidden="1" x14ac:dyDescent="0.25">
      <c r="A4092" s="122" t="s">
        <v>2027</v>
      </c>
      <c r="B4092" s="122">
        <v>1</v>
      </c>
      <c r="C4092" s="122" t="s">
        <v>2219</v>
      </c>
      <c r="D4092" s="122" t="s">
        <v>2087</v>
      </c>
      <c r="E4092" s="122">
        <v>75</v>
      </c>
      <c r="F4092" s="122">
        <v>0</v>
      </c>
      <c r="G4092" s="122">
        <v>0</v>
      </c>
      <c r="H4092" s="122">
        <v>0</v>
      </c>
      <c r="I4092" s="122">
        <v>0</v>
      </c>
      <c r="J4092" s="122">
        <v>0</v>
      </c>
      <c r="K4092" s="122">
        <v>0</v>
      </c>
      <c r="L4092" s="122">
        <v>0</v>
      </c>
      <c r="M4092" s="122">
        <v>0</v>
      </c>
      <c r="N4092" s="122">
        <v>0</v>
      </c>
      <c r="O4092" s="122">
        <v>0</v>
      </c>
      <c r="P4092" s="122">
        <v>0</v>
      </c>
      <c r="Q4092" s="122">
        <v>0</v>
      </c>
      <c r="R4092" s="122">
        <v>0</v>
      </c>
      <c r="S4092" s="122">
        <v>0</v>
      </c>
      <c r="T4092" s="122">
        <v>0</v>
      </c>
      <c r="U4092" s="122">
        <v>0</v>
      </c>
      <c r="V4092" s="122">
        <v>0</v>
      </c>
      <c r="W4092" s="122">
        <v>0</v>
      </c>
      <c r="X4092" s="122">
        <v>0</v>
      </c>
      <c r="Y4092" s="122">
        <v>0</v>
      </c>
      <c r="Z4092" s="122">
        <v>0</v>
      </c>
      <c r="AA4092" s="122">
        <v>0</v>
      </c>
      <c r="AB4092" s="122">
        <v>0</v>
      </c>
      <c r="AC4092" s="122">
        <v>0</v>
      </c>
      <c r="AD4092" s="122">
        <v>0</v>
      </c>
      <c r="AE4092" s="122">
        <v>5.4737600000000002E-8</v>
      </c>
      <c r="AF4092" s="122">
        <v>4.7470830000000002E-7</v>
      </c>
      <c r="AG4092" s="122">
        <v>1.3500770999999999E-6</v>
      </c>
      <c r="AH4092" s="122">
        <v>2.2067148999999998E-6</v>
      </c>
      <c r="AI4092" s="122">
        <v>3.2575627000000002E-6</v>
      </c>
      <c r="AJ4092" s="122">
        <v>4.6596263000000004E-6</v>
      </c>
      <c r="AK4092" s="122">
        <v>5.5764915999999999E-6</v>
      </c>
      <c r="AL4092" s="122">
        <v>0</v>
      </c>
    </row>
    <row r="4093" spans="1:38" hidden="1" x14ac:dyDescent="0.25">
      <c r="A4093" s="122" t="s">
        <v>2027</v>
      </c>
      <c r="B4093" s="122">
        <v>1</v>
      </c>
      <c r="C4093" s="122" t="s">
        <v>2219</v>
      </c>
      <c r="D4093" s="122" t="s">
        <v>2088</v>
      </c>
      <c r="E4093" s="122">
        <v>75</v>
      </c>
      <c r="F4093" s="122">
        <v>0</v>
      </c>
      <c r="G4093" s="122">
        <v>0</v>
      </c>
      <c r="H4093" s="122">
        <v>0</v>
      </c>
      <c r="I4093" s="122">
        <v>0</v>
      </c>
      <c r="J4093" s="122">
        <v>0</v>
      </c>
      <c r="K4093" s="122">
        <v>0</v>
      </c>
      <c r="L4093" s="122">
        <v>0</v>
      </c>
      <c r="M4093" s="122">
        <v>0</v>
      </c>
      <c r="N4093" s="122">
        <v>0</v>
      </c>
      <c r="O4093" s="122">
        <v>0</v>
      </c>
      <c r="P4093" s="122">
        <v>0</v>
      </c>
      <c r="Q4093" s="122">
        <v>0</v>
      </c>
      <c r="R4093" s="122">
        <v>0</v>
      </c>
      <c r="S4093" s="122">
        <v>0</v>
      </c>
      <c r="T4093" s="122">
        <v>0</v>
      </c>
      <c r="U4093" s="122">
        <v>0</v>
      </c>
      <c r="V4093" s="122">
        <v>0</v>
      </c>
      <c r="W4093" s="122">
        <v>0</v>
      </c>
      <c r="X4093" s="122">
        <v>0</v>
      </c>
      <c r="Y4093" s="122">
        <v>0</v>
      </c>
      <c r="Z4093" s="122">
        <v>0</v>
      </c>
      <c r="AA4093" s="122">
        <v>0</v>
      </c>
      <c r="AB4093" s="122">
        <v>0</v>
      </c>
      <c r="AC4093" s="122">
        <v>0</v>
      </c>
      <c r="AD4093" s="122">
        <v>0</v>
      </c>
      <c r="AE4093" s="122">
        <v>1.1748073E-6</v>
      </c>
      <c r="AF4093" s="122">
        <v>1.03074059E-5</v>
      </c>
      <c r="AG4093" s="122">
        <v>2.9564094499999999E-5</v>
      </c>
      <c r="AH4093" s="122">
        <v>4.8504952600000002E-5</v>
      </c>
      <c r="AI4093" s="122">
        <v>7.1684257099999995E-5</v>
      </c>
      <c r="AJ4093" s="122">
        <v>1.013300126E-4</v>
      </c>
      <c r="AK4093" s="122">
        <v>1.210526362E-4</v>
      </c>
      <c r="AL4093" s="122">
        <v>0</v>
      </c>
    </row>
    <row r="4094" spans="1:38" hidden="1" x14ac:dyDescent="0.25">
      <c r="A4094" s="122" t="s">
        <v>2027</v>
      </c>
      <c r="B4094" s="122">
        <v>1</v>
      </c>
      <c r="C4094" s="122" t="s">
        <v>2219</v>
      </c>
      <c r="D4094" s="122" t="s">
        <v>2089</v>
      </c>
      <c r="E4094" s="122">
        <v>75</v>
      </c>
      <c r="F4094" s="122">
        <v>0</v>
      </c>
      <c r="G4094" s="122">
        <v>0</v>
      </c>
      <c r="H4094" s="122">
        <v>0</v>
      </c>
      <c r="I4094" s="122">
        <v>0</v>
      </c>
      <c r="J4094" s="122">
        <v>0</v>
      </c>
      <c r="K4094" s="122">
        <v>0</v>
      </c>
      <c r="L4094" s="122">
        <v>0</v>
      </c>
      <c r="M4094" s="122">
        <v>0</v>
      </c>
      <c r="N4094" s="122">
        <v>0</v>
      </c>
      <c r="O4094" s="122">
        <v>0</v>
      </c>
      <c r="P4094" s="122">
        <v>0</v>
      </c>
      <c r="Q4094" s="122">
        <v>0</v>
      </c>
      <c r="R4094" s="122">
        <v>0</v>
      </c>
      <c r="S4094" s="122">
        <v>0</v>
      </c>
      <c r="T4094" s="122">
        <v>0</v>
      </c>
      <c r="U4094" s="122">
        <v>0</v>
      </c>
      <c r="V4094" s="122">
        <v>0</v>
      </c>
      <c r="W4094" s="122">
        <v>0</v>
      </c>
      <c r="X4094" s="122">
        <v>0</v>
      </c>
      <c r="Y4094" s="122">
        <v>0</v>
      </c>
      <c r="Z4094" s="122">
        <v>0</v>
      </c>
      <c r="AA4094" s="122">
        <v>0</v>
      </c>
      <c r="AB4094" s="122">
        <v>0</v>
      </c>
      <c r="AC4094" s="122">
        <v>0</v>
      </c>
      <c r="AD4094" s="122">
        <v>0</v>
      </c>
      <c r="AE4094" s="122">
        <v>5.9169160000000001E-7</v>
      </c>
      <c r="AF4094" s="122">
        <v>5.1511162E-6</v>
      </c>
      <c r="AG4094" s="122">
        <v>1.46812596E-5</v>
      </c>
      <c r="AH4094" s="122">
        <v>2.4005845300000001E-5</v>
      </c>
      <c r="AI4094" s="122">
        <v>3.5448526599999999E-5</v>
      </c>
      <c r="AJ4094" s="122">
        <v>5.0387059500000003E-5</v>
      </c>
      <c r="AK4094" s="122">
        <v>6.00205799E-5</v>
      </c>
      <c r="AL4094" s="122">
        <v>0</v>
      </c>
    </row>
    <row r="4095" spans="1:38" hidden="1" x14ac:dyDescent="0.25">
      <c r="A4095" s="122" t="s">
        <v>2027</v>
      </c>
      <c r="B4095" s="122">
        <v>1</v>
      </c>
      <c r="C4095" s="122" t="s">
        <v>2219</v>
      </c>
      <c r="D4095" s="122" t="s">
        <v>2136</v>
      </c>
      <c r="E4095" s="122">
        <v>75</v>
      </c>
      <c r="F4095" s="122">
        <v>0</v>
      </c>
      <c r="G4095" s="122">
        <v>0</v>
      </c>
      <c r="H4095" s="122">
        <v>0</v>
      </c>
      <c r="I4095" s="122">
        <v>0</v>
      </c>
      <c r="J4095" s="122">
        <v>0</v>
      </c>
      <c r="K4095" s="122">
        <v>0</v>
      </c>
      <c r="L4095" s="122">
        <v>0</v>
      </c>
      <c r="M4095" s="122">
        <v>0</v>
      </c>
      <c r="N4095" s="122">
        <v>0</v>
      </c>
      <c r="O4095" s="122">
        <v>0</v>
      </c>
      <c r="P4095" s="122">
        <v>0</v>
      </c>
      <c r="Q4095" s="122">
        <v>0</v>
      </c>
      <c r="R4095" s="122">
        <v>0</v>
      </c>
      <c r="S4095" s="122">
        <v>0</v>
      </c>
      <c r="T4095" s="122">
        <v>0</v>
      </c>
      <c r="U4095" s="122">
        <v>0</v>
      </c>
      <c r="V4095" s="122">
        <v>0</v>
      </c>
      <c r="W4095" s="122">
        <v>0</v>
      </c>
      <c r="X4095" s="122">
        <v>0</v>
      </c>
      <c r="Y4095" s="122">
        <v>0</v>
      </c>
      <c r="Z4095" s="122">
        <v>0</v>
      </c>
      <c r="AA4095" s="122">
        <v>0</v>
      </c>
      <c r="AB4095" s="122">
        <v>0</v>
      </c>
      <c r="AC4095" s="122">
        <v>0</v>
      </c>
      <c r="AD4095" s="122">
        <v>0</v>
      </c>
      <c r="AE4095" s="122">
        <v>9.6687000000000007E-9</v>
      </c>
      <c r="AF4095" s="122">
        <v>8.3398300000000006E-8</v>
      </c>
      <c r="AG4095" s="122">
        <v>2.3586490000000001E-7</v>
      </c>
      <c r="AH4095" s="122">
        <v>3.8286750000000002E-7</v>
      </c>
      <c r="AI4095" s="122">
        <v>5.6084140000000003E-7</v>
      </c>
      <c r="AJ4095" s="122">
        <v>7.9151809999999997E-7</v>
      </c>
      <c r="AK4095" s="122">
        <v>9.3814269999999996E-7</v>
      </c>
      <c r="AL4095" s="122">
        <v>0</v>
      </c>
    </row>
    <row r="4096" spans="1:38" hidden="1" x14ac:dyDescent="0.25">
      <c r="A4096" s="122" t="s">
        <v>2027</v>
      </c>
      <c r="B4096" s="122">
        <v>1</v>
      </c>
      <c r="C4096" s="122" t="s">
        <v>2219</v>
      </c>
      <c r="D4096" s="122" t="s">
        <v>2090</v>
      </c>
      <c r="E4096" s="122">
        <v>75</v>
      </c>
      <c r="F4096" s="122">
        <v>0</v>
      </c>
      <c r="G4096" s="122">
        <v>0</v>
      </c>
      <c r="H4096" s="122">
        <v>0</v>
      </c>
      <c r="I4096" s="122">
        <v>0</v>
      </c>
      <c r="J4096" s="122">
        <v>0</v>
      </c>
      <c r="K4096" s="122">
        <v>0</v>
      </c>
      <c r="L4096" s="122">
        <v>0</v>
      </c>
      <c r="M4096" s="122">
        <v>0</v>
      </c>
      <c r="N4096" s="122">
        <v>0</v>
      </c>
      <c r="O4096" s="122">
        <v>0</v>
      </c>
      <c r="P4096" s="122">
        <v>0</v>
      </c>
      <c r="Q4096" s="122">
        <v>0</v>
      </c>
      <c r="R4096" s="122">
        <v>0</v>
      </c>
      <c r="S4096" s="122">
        <v>0</v>
      </c>
      <c r="T4096" s="122">
        <v>0</v>
      </c>
      <c r="U4096" s="122">
        <v>0</v>
      </c>
      <c r="V4096" s="122">
        <v>0</v>
      </c>
      <c r="W4096" s="122">
        <v>0</v>
      </c>
      <c r="X4096" s="122">
        <v>0</v>
      </c>
      <c r="Y4096" s="122">
        <v>0</v>
      </c>
      <c r="Z4096" s="122">
        <v>0</v>
      </c>
      <c r="AA4096" s="122">
        <v>0</v>
      </c>
      <c r="AB4096" s="122">
        <v>0</v>
      </c>
      <c r="AC4096" s="122">
        <v>0</v>
      </c>
      <c r="AD4096" s="122">
        <v>0</v>
      </c>
      <c r="AE4096" s="122">
        <v>8.2681699999999996E-8</v>
      </c>
      <c r="AF4096" s="122">
        <v>7.1401219999999996E-7</v>
      </c>
      <c r="AG4096" s="122">
        <v>2.0094014000000002E-6</v>
      </c>
      <c r="AH4096" s="122">
        <v>3.2475999000000001E-6</v>
      </c>
      <c r="AI4096" s="122">
        <v>4.7216194999999998E-6</v>
      </c>
      <c r="AJ4096" s="122">
        <v>6.8207056999999997E-6</v>
      </c>
      <c r="AK4096" s="122">
        <v>8.0116967000000002E-6</v>
      </c>
      <c r="AL4096" s="122">
        <v>0</v>
      </c>
    </row>
    <row r="4097" spans="1:38" hidden="1" x14ac:dyDescent="0.25">
      <c r="A4097" s="122" t="s">
        <v>2027</v>
      </c>
      <c r="B4097" s="122">
        <v>1</v>
      </c>
      <c r="C4097" s="122" t="s">
        <v>2219</v>
      </c>
      <c r="D4097" s="122" t="s">
        <v>2091</v>
      </c>
      <c r="E4097" s="122">
        <v>75</v>
      </c>
      <c r="F4097" s="122">
        <v>0</v>
      </c>
      <c r="G4097" s="122">
        <v>0</v>
      </c>
      <c r="H4097" s="122">
        <v>0</v>
      </c>
      <c r="I4097" s="122">
        <v>0</v>
      </c>
      <c r="J4097" s="122">
        <v>0</v>
      </c>
      <c r="K4097" s="122">
        <v>0</v>
      </c>
      <c r="L4097" s="122">
        <v>0</v>
      </c>
      <c r="M4097" s="122">
        <v>0</v>
      </c>
      <c r="N4097" s="122">
        <v>0</v>
      </c>
      <c r="O4097" s="122">
        <v>0</v>
      </c>
      <c r="P4097" s="122">
        <v>0</v>
      </c>
      <c r="Q4097" s="122">
        <v>0</v>
      </c>
      <c r="R4097" s="122">
        <v>0</v>
      </c>
      <c r="S4097" s="122">
        <v>0</v>
      </c>
      <c r="T4097" s="122">
        <v>0</v>
      </c>
      <c r="U4097" s="122">
        <v>0</v>
      </c>
      <c r="V4097" s="122">
        <v>0</v>
      </c>
      <c r="W4097" s="122">
        <v>0</v>
      </c>
      <c r="X4097" s="122">
        <v>0</v>
      </c>
      <c r="Y4097" s="122">
        <v>0</v>
      </c>
      <c r="Z4097" s="122">
        <v>0</v>
      </c>
      <c r="AA4097" s="122">
        <v>0</v>
      </c>
      <c r="AB4097" s="122">
        <v>0</v>
      </c>
      <c r="AC4097" s="122">
        <v>0</v>
      </c>
      <c r="AD4097" s="122">
        <v>0</v>
      </c>
      <c r="AE4097" s="122">
        <v>1.8143149999999999E-7</v>
      </c>
      <c r="AF4097" s="122">
        <v>1.5656612999999999E-6</v>
      </c>
      <c r="AG4097" s="122">
        <v>4.4306266000000003E-6</v>
      </c>
      <c r="AH4097" s="122">
        <v>7.1882513000000002E-6</v>
      </c>
      <c r="AI4097" s="122">
        <v>1.05384655E-5</v>
      </c>
      <c r="AJ4097" s="122">
        <v>1.49795498E-5</v>
      </c>
      <c r="AK4097" s="122">
        <v>1.7746125499999999E-5</v>
      </c>
      <c r="AL4097" s="122">
        <v>0</v>
      </c>
    </row>
    <row r="4098" spans="1:38" hidden="1" x14ac:dyDescent="0.25">
      <c r="A4098" s="122" t="s">
        <v>2027</v>
      </c>
      <c r="B4098" s="122">
        <v>1</v>
      </c>
      <c r="C4098" s="122" t="s">
        <v>2219</v>
      </c>
      <c r="D4098" s="122" t="s">
        <v>2092</v>
      </c>
      <c r="E4098" s="122">
        <v>75</v>
      </c>
      <c r="F4098" s="122">
        <v>0</v>
      </c>
      <c r="G4098" s="122">
        <v>0</v>
      </c>
      <c r="H4098" s="122">
        <v>0</v>
      </c>
      <c r="I4098" s="122">
        <v>0</v>
      </c>
      <c r="J4098" s="122">
        <v>0</v>
      </c>
      <c r="K4098" s="122">
        <v>0</v>
      </c>
      <c r="L4098" s="122">
        <v>0</v>
      </c>
      <c r="M4098" s="122">
        <v>0</v>
      </c>
      <c r="N4098" s="122">
        <v>0</v>
      </c>
      <c r="O4098" s="122">
        <v>0</v>
      </c>
      <c r="P4098" s="122">
        <v>0</v>
      </c>
      <c r="Q4098" s="122">
        <v>0</v>
      </c>
      <c r="R4098" s="122">
        <v>0</v>
      </c>
      <c r="S4098" s="122">
        <v>0</v>
      </c>
      <c r="T4098" s="122">
        <v>0</v>
      </c>
      <c r="U4098" s="122">
        <v>0</v>
      </c>
      <c r="V4098" s="122">
        <v>0</v>
      </c>
      <c r="W4098" s="122">
        <v>0</v>
      </c>
      <c r="X4098" s="122">
        <v>0</v>
      </c>
      <c r="Y4098" s="122">
        <v>0</v>
      </c>
      <c r="Z4098" s="122">
        <v>0</v>
      </c>
      <c r="AA4098" s="122">
        <v>0</v>
      </c>
      <c r="AB4098" s="122">
        <v>0</v>
      </c>
      <c r="AC4098" s="122">
        <v>0</v>
      </c>
      <c r="AD4098" s="122">
        <v>0</v>
      </c>
      <c r="AE4098" s="122">
        <v>9.6016200000000002E-8</v>
      </c>
      <c r="AF4098" s="122">
        <v>8.4151080000000001E-7</v>
      </c>
      <c r="AG4098" s="122">
        <v>2.4237254E-6</v>
      </c>
      <c r="AH4098" s="122">
        <v>3.9983327999999999E-6</v>
      </c>
      <c r="AI4098" s="122">
        <v>5.9672018999999999E-6</v>
      </c>
      <c r="AJ4098" s="122">
        <v>8.6803593000000001E-6</v>
      </c>
      <c r="AK4098" s="122">
        <v>1.0564730199999999E-5</v>
      </c>
      <c r="AL4098" s="122">
        <v>0</v>
      </c>
    </row>
    <row r="4099" spans="1:38" hidden="1" x14ac:dyDescent="0.25">
      <c r="A4099" s="122" t="s">
        <v>2027</v>
      </c>
      <c r="B4099" s="122">
        <v>1</v>
      </c>
      <c r="C4099" s="122" t="s">
        <v>2219</v>
      </c>
      <c r="D4099" s="122" t="s">
        <v>2093</v>
      </c>
      <c r="E4099" s="122">
        <v>75</v>
      </c>
      <c r="F4099" s="122">
        <v>0</v>
      </c>
      <c r="G4099" s="122">
        <v>0</v>
      </c>
      <c r="H4099" s="122">
        <v>0</v>
      </c>
      <c r="I4099" s="122">
        <v>0</v>
      </c>
      <c r="J4099" s="122">
        <v>0</v>
      </c>
      <c r="K4099" s="122">
        <v>0</v>
      </c>
      <c r="L4099" s="122">
        <v>0</v>
      </c>
      <c r="M4099" s="122">
        <v>0</v>
      </c>
      <c r="N4099" s="122">
        <v>0</v>
      </c>
      <c r="O4099" s="122">
        <v>0</v>
      </c>
      <c r="P4099" s="122">
        <v>0</v>
      </c>
      <c r="Q4099" s="122">
        <v>0</v>
      </c>
      <c r="R4099" s="122">
        <v>0</v>
      </c>
      <c r="S4099" s="122">
        <v>0</v>
      </c>
      <c r="T4099" s="122">
        <v>0</v>
      </c>
      <c r="U4099" s="122">
        <v>0</v>
      </c>
      <c r="V4099" s="122">
        <v>0</v>
      </c>
      <c r="W4099" s="122">
        <v>0</v>
      </c>
      <c r="X4099" s="122">
        <v>0</v>
      </c>
      <c r="Y4099" s="122">
        <v>0</v>
      </c>
      <c r="Z4099" s="122">
        <v>0</v>
      </c>
      <c r="AA4099" s="122">
        <v>0</v>
      </c>
      <c r="AB4099" s="122">
        <v>0</v>
      </c>
      <c r="AC4099" s="122">
        <v>0</v>
      </c>
      <c r="AD4099" s="122">
        <v>0</v>
      </c>
      <c r="AE4099" s="122">
        <v>7.471908E-7</v>
      </c>
      <c r="AF4099" s="122">
        <v>6.4069927E-6</v>
      </c>
      <c r="AG4099" s="122">
        <v>1.8011363000000001E-5</v>
      </c>
      <c r="AH4099" s="122">
        <v>2.9038456500000001E-5</v>
      </c>
      <c r="AI4099" s="122">
        <v>4.2249364299999999E-5</v>
      </c>
      <c r="AJ4099" s="122">
        <v>6.0061804300000001E-5</v>
      </c>
      <c r="AK4099" s="122">
        <v>7.0424026099999998E-5</v>
      </c>
      <c r="AL4099" s="122">
        <v>0</v>
      </c>
    </row>
    <row r="4100" spans="1:38" hidden="1" x14ac:dyDescent="0.25">
      <c r="A4100" s="122" t="s">
        <v>2027</v>
      </c>
      <c r="B4100" s="122">
        <v>1</v>
      </c>
      <c r="C4100" s="122" t="s">
        <v>2219</v>
      </c>
      <c r="D4100" s="122" t="s">
        <v>2094</v>
      </c>
      <c r="E4100" s="122">
        <v>75</v>
      </c>
      <c r="F4100" s="122">
        <v>0</v>
      </c>
      <c r="G4100" s="122">
        <v>0</v>
      </c>
      <c r="H4100" s="122">
        <v>0</v>
      </c>
      <c r="I4100" s="122">
        <v>0</v>
      </c>
      <c r="J4100" s="122">
        <v>0</v>
      </c>
      <c r="K4100" s="122">
        <v>0</v>
      </c>
      <c r="L4100" s="122">
        <v>0</v>
      </c>
      <c r="M4100" s="122">
        <v>0</v>
      </c>
      <c r="N4100" s="122">
        <v>0</v>
      </c>
      <c r="O4100" s="122">
        <v>0</v>
      </c>
      <c r="P4100" s="122">
        <v>0</v>
      </c>
      <c r="Q4100" s="122">
        <v>0</v>
      </c>
      <c r="R4100" s="122">
        <v>0</v>
      </c>
      <c r="S4100" s="122">
        <v>0</v>
      </c>
      <c r="T4100" s="122">
        <v>0</v>
      </c>
      <c r="U4100" s="122">
        <v>0</v>
      </c>
      <c r="V4100" s="122">
        <v>0</v>
      </c>
      <c r="W4100" s="122">
        <v>0</v>
      </c>
      <c r="X4100" s="122">
        <v>0</v>
      </c>
      <c r="Y4100" s="122">
        <v>0</v>
      </c>
      <c r="Z4100" s="122">
        <v>0</v>
      </c>
      <c r="AA4100" s="122">
        <v>0</v>
      </c>
      <c r="AB4100" s="122">
        <v>0</v>
      </c>
      <c r="AC4100" s="122">
        <v>0</v>
      </c>
      <c r="AD4100" s="122">
        <v>0</v>
      </c>
      <c r="AE4100" s="122">
        <v>3.8414990000000002E-7</v>
      </c>
      <c r="AF4100" s="122">
        <v>3.3169496999999998E-6</v>
      </c>
      <c r="AG4100" s="122">
        <v>9.3891963000000004E-6</v>
      </c>
      <c r="AH4100" s="122">
        <v>1.5286315499999999E-5</v>
      </c>
      <c r="AI4100" s="122">
        <v>2.2450502300000002E-5</v>
      </c>
      <c r="AJ4100" s="122">
        <v>3.1877216500000002E-5</v>
      </c>
      <c r="AK4100" s="122">
        <v>3.7825516999999999E-5</v>
      </c>
      <c r="AL4100" s="122">
        <v>0</v>
      </c>
    </row>
    <row r="4101" spans="1:38" hidden="1" x14ac:dyDescent="0.25">
      <c r="A4101" s="122" t="s">
        <v>2027</v>
      </c>
      <c r="B4101" s="122">
        <v>1</v>
      </c>
      <c r="C4101" s="122" t="s">
        <v>2219</v>
      </c>
      <c r="D4101" s="122" t="s">
        <v>2095</v>
      </c>
      <c r="E4101" s="122">
        <v>75</v>
      </c>
      <c r="F4101" s="122">
        <v>0</v>
      </c>
      <c r="G4101" s="122">
        <v>0</v>
      </c>
      <c r="H4101" s="122">
        <v>0</v>
      </c>
      <c r="I4101" s="122">
        <v>0</v>
      </c>
      <c r="J4101" s="122">
        <v>0</v>
      </c>
      <c r="K4101" s="122">
        <v>0</v>
      </c>
      <c r="L4101" s="122">
        <v>0</v>
      </c>
      <c r="M4101" s="122">
        <v>0</v>
      </c>
      <c r="N4101" s="122">
        <v>0</v>
      </c>
      <c r="O4101" s="122">
        <v>0</v>
      </c>
      <c r="P4101" s="122">
        <v>0</v>
      </c>
      <c r="Q4101" s="122">
        <v>0</v>
      </c>
      <c r="R4101" s="122">
        <v>0</v>
      </c>
      <c r="S4101" s="122">
        <v>0</v>
      </c>
      <c r="T4101" s="122">
        <v>0</v>
      </c>
      <c r="U4101" s="122">
        <v>0</v>
      </c>
      <c r="V4101" s="122">
        <v>0</v>
      </c>
      <c r="W4101" s="122">
        <v>0</v>
      </c>
      <c r="X4101" s="122">
        <v>0</v>
      </c>
      <c r="Y4101" s="122">
        <v>0</v>
      </c>
      <c r="Z4101" s="122">
        <v>0</v>
      </c>
      <c r="AA4101" s="122">
        <v>0</v>
      </c>
      <c r="AB4101" s="122">
        <v>0</v>
      </c>
      <c r="AC4101" s="122">
        <v>0</v>
      </c>
      <c r="AD4101" s="122">
        <v>0</v>
      </c>
      <c r="AE4101" s="122">
        <v>1.691237E-7</v>
      </c>
      <c r="AF4101" s="122">
        <v>1.4556110999999999E-6</v>
      </c>
      <c r="AG4101" s="122">
        <v>4.1024704000000003E-6</v>
      </c>
      <c r="AH4101" s="122">
        <v>6.6470570000000001E-6</v>
      </c>
      <c r="AI4101" s="122">
        <v>9.7147558000000003E-6</v>
      </c>
      <c r="AJ4101" s="122">
        <v>1.3792011800000001E-5</v>
      </c>
      <c r="AK4101" s="122">
        <v>1.63094807E-5</v>
      </c>
      <c r="AL4101" s="122">
        <v>0</v>
      </c>
    </row>
    <row r="4102" spans="1:38" hidden="1" x14ac:dyDescent="0.25">
      <c r="A4102" s="122" t="s">
        <v>2027</v>
      </c>
      <c r="B4102" s="122">
        <v>1</v>
      </c>
      <c r="C4102" s="122" t="s">
        <v>2219</v>
      </c>
      <c r="D4102" s="122" t="s">
        <v>2096</v>
      </c>
      <c r="E4102" s="122">
        <v>75</v>
      </c>
      <c r="F4102" s="122">
        <v>0</v>
      </c>
      <c r="G4102" s="122">
        <v>0</v>
      </c>
      <c r="H4102" s="122">
        <v>0</v>
      </c>
      <c r="I4102" s="122">
        <v>0</v>
      </c>
      <c r="J4102" s="122">
        <v>0</v>
      </c>
      <c r="K4102" s="122">
        <v>0</v>
      </c>
      <c r="L4102" s="122">
        <v>0</v>
      </c>
      <c r="M4102" s="122">
        <v>0</v>
      </c>
      <c r="N4102" s="122">
        <v>0</v>
      </c>
      <c r="O4102" s="122">
        <v>0</v>
      </c>
      <c r="P4102" s="122">
        <v>0</v>
      </c>
      <c r="Q4102" s="122">
        <v>0</v>
      </c>
      <c r="R4102" s="122">
        <v>0</v>
      </c>
      <c r="S4102" s="122">
        <v>0</v>
      </c>
      <c r="T4102" s="122">
        <v>0</v>
      </c>
      <c r="U4102" s="122">
        <v>0</v>
      </c>
      <c r="V4102" s="122">
        <v>0</v>
      </c>
      <c r="W4102" s="122">
        <v>0</v>
      </c>
      <c r="X4102" s="122">
        <v>0</v>
      </c>
      <c r="Y4102" s="122">
        <v>0</v>
      </c>
      <c r="Z4102" s="122">
        <v>0</v>
      </c>
      <c r="AA4102" s="122">
        <v>0</v>
      </c>
      <c r="AB4102" s="122">
        <v>0</v>
      </c>
      <c r="AC4102" s="122">
        <v>0</v>
      </c>
      <c r="AD4102" s="122">
        <v>0</v>
      </c>
      <c r="AE4102" s="122">
        <v>2.5734909999999998E-7</v>
      </c>
      <c r="AF4102" s="122">
        <v>2.2188157E-6</v>
      </c>
      <c r="AG4102" s="122">
        <v>6.2794929999999998E-6</v>
      </c>
      <c r="AH4102" s="122">
        <v>1.0187725400000001E-5</v>
      </c>
      <c r="AI4102" s="122">
        <v>1.4916987400000001E-5</v>
      </c>
      <c r="AJ4102" s="122">
        <v>2.11584404E-5</v>
      </c>
      <c r="AK4102" s="122">
        <v>2.5061788800000001E-5</v>
      </c>
      <c r="AL4102" s="122">
        <v>0</v>
      </c>
    </row>
    <row r="4103" spans="1:38" hidden="1" x14ac:dyDescent="0.25">
      <c r="A4103" s="122" t="s">
        <v>2027</v>
      </c>
      <c r="B4103" s="122">
        <v>1</v>
      </c>
      <c r="C4103" s="122" t="s">
        <v>2219</v>
      </c>
      <c r="D4103" s="122" t="s">
        <v>2097</v>
      </c>
      <c r="E4103" s="122">
        <v>75</v>
      </c>
      <c r="F4103" s="122">
        <v>0</v>
      </c>
      <c r="G4103" s="122">
        <v>0</v>
      </c>
      <c r="H4103" s="122">
        <v>0</v>
      </c>
      <c r="I4103" s="122">
        <v>0</v>
      </c>
      <c r="J4103" s="122">
        <v>0</v>
      </c>
      <c r="K4103" s="122">
        <v>0</v>
      </c>
      <c r="L4103" s="122">
        <v>0</v>
      </c>
      <c r="M4103" s="122">
        <v>0</v>
      </c>
      <c r="N4103" s="122">
        <v>0</v>
      </c>
      <c r="O4103" s="122">
        <v>0</v>
      </c>
      <c r="P4103" s="122">
        <v>0</v>
      </c>
      <c r="Q4103" s="122">
        <v>0</v>
      </c>
      <c r="R4103" s="122">
        <v>0</v>
      </c>
      <c r="S4103" s="122">
        <v>0</v>
      </c>
      <c r="T4103" s="122">
        <v>0</v>
      </c>
      <c r="U4103" s="122">
        <v>0</v>
      </c>
      <c r="V4103" s="122">
        <v>0</v>
      </c>
      <c r="W4103" s="122">
        <v>0</v>
      </c>
      <c r="X4103" s="122">
        <v>0</v>
      </c>
      <c r="Y4103" s="122">
        <v>0</v>
      </c>
      <c r="Z4103" s="122">
        <v>0</v>
      </c>
      <c r="AA4103" s="122">
        <v>0</v>
      </c>
      <c r="AB4103" s="122">
        <v>0</v>
      </c>
      <c r="AC4103" s="122">
        <v>0</v>
      </c>
      <c r="AD4103" s="122">
        <v>0</v>
      </c>
      <c r="AE4103" s="122">
        <v>2.7117029999999999E-7</v>
      </c>
      <c r="AF4103" s="122">
        <v>2.3392629999999998E-6</v>
      </c>
      <c r="AG4103" s="122">
        <v>6.5868487000000002E-6</v>
      </c>
      <c r="AH4103" s="122">
        <v>1.06445407E-5</v>
      </c>
      <c r="AI4103" s="122">
        <v>1.55371686E-5</v>
      </c>
      <c r="AJ4103" s="122">
        <v>2.18501596E-5</v>
      </c>
      <c r="AK4103" s="122">
        <v>2.5698994100000001E-5</v>
      </c>
      <c r="AL4103" s="122">
        <v>0</v>
      </c>
    </row>
    <row r="4104" spans="1:38" hidden="1" x14ac:dyDescent="0.25">
      <c r="A4104" s="122" t="s">
        <v>2027</v>
      </c>
      <c r="B4104" s="122">
        <v>1</v>
      </c>
      <c r="C4104" s="122" t="s">
        <v>2219</v>
      </c>
      <c r="D4104" s="122" t="s">
        <v>2098</v>
      </c>
      <c r="E4104" s="122">
        <v>75</v>
      </c>
      <c r="F4104" s="122">
        <v>0</v>
      </c>
      <c r="G4104" s="122">
        <v>0</v>
      </c>
      <c r="H4104" s="122">
        <v>0</v>
      </c>
      <c r="I4104" s="122">
        <v>0</v>
      </c>
      <c r="J4104" s="122">
        <v>0</v>
      </c>
      <c r="K4104" s="122">
        <v>0</v>
      </c>
      <c r="L4104" s="122">
        <v>0</v>
      </c>
      <c r="M4104" s="122">
        <v>0</v>
      </c>
      <c r="N4104" s="122">
        <v>0</v>
      </c>
      <c r="O4104" s="122">
        <v>0</v>
      </c>
      <c r="P4104" s="122">
        <v>0</v>
      </c>
      <c r="Q4104" s="122">
        <v>0</v>
      </c>
      <c r="R4104" s="122">
        <v>0</v>
      </c>
      <c r="S4104" s="122">
        <v>0</v>
      </c>
      <c r="T4104" s="122">
        <v>0</v>
      </c>
      <c r="U4104" s="122">
        <v>0</v>
      </c>
      <c r="V4104" s="122">
        <v>0</v>
      </c>
      <c r="W4104" s="122">
        <v>0</v>
      </c>
      <c r="X4104" s="122">
        <v>0</v>
      </c>
      <c r="Y4104" s="122">
        <v>0</v>
      </c>
      <c r="Z4104" s="122">
        <v>0</v>
      </c>
      <c r="AA4104" s="122">
        <v>0</v>
      </c>
      <c r="AB4104" s="122">
        <v>0</v>
      </c>
      <c r="AC4104" s="122">
        <v>0</v>
      </c>
      <c r="AD4104" s="122">
        <v>0</v>
      </c>
      <c r="AE4104" s="122">
        <v>3.9495970000000001E-7</v>
      </c>
      <c r="AF4104" s="122">
        <v>3.4115836999999998E-6</v>
      </c>
      <c r="AG4104" s="122">
        <v>9.6731695000000007E-6</v>
      </c>
      <c r="AH4104" s="122">
        <v>1.57136055E-5</v>
      </c>
      <c r="AI4104" s="122">
        <v>2.2997081600000001E-5</v>
      </c>
      <c r="AJ4104" s="122">
        <v>3.2988589899999999E-5</v>
      </c>
      <c r="AK4104" s="122">
        <v>3.8818886399999997E-5</v>
      </c>
      <c r="AL4104" s="122">
        <v>0</v>
      </c>
    </row>
    <row r="4105" spans="1:38" hidden="1" x14ac:dyDescent="0.25">
      <c r="A4105" s="122" t="s">
        <v>2027</v>
      </c>
      <c r="B4105" s="122">
        <v>1</v>
      </c>
      <c r="C4105" s="122" t="s">
        <v>2219</v>
      </c>
      <c r="D4105" s="122" t="s">
        <v>2099</v>
      </c>
      <c r="E4105" s="122">
        <v>75</v>
      </c>
      <c r="F4105" s="122">
        <v>0</v>
      </c>
      <c r="G4105" s="122">
        <v>0</v>
      </c>
      <c r="H4105" s="122">
        <v>0</v>
      </c>
      <c r="I4105" s="122">
        <v>0</v>
      </c>
      <c r="J4105" s="122">
        <v>0</v>
      </c>
      <c r="K4105" s="122">
        <v>0</v>
      </c>
      <c r="L4105" s="122">
        <v>0</v>
      </c>
      <c r="M4105" s="122">
        <v>0</v>
      </c>
      <c r="N4105" s="122">
        <v>0</v>
      </c>
      <c r="O4105" s="122">
        <v>0</v>
      </c>
      <c r="P4105" s="122">
        <v>0</v>
      </c>
      <c r="Q4105" s="122">
        <v>0</v>
      </c>
      <c r="R4105" s="122">
        <v>0</v>
      </c>
      <c r="S4105" s="122">
        <v>0</v>
      </c>
      <c r="T4105" s="122">
        <v>0</v>
      </c>
      <c r="U4105" s="122">
        <v>0</v>
      </c>
      <c r="V4105" s="122">
        <v>0</v>
      </c>
      <c r="W4105" s="122">
        <v>0</v>
      </c>
      <c r="X4105" s="122">
        <v>0</v>
      </c>
      <c r="Y4105" s="122">
        <v>0</v>
      </c>
      <c r="Z4105" s="122">
        <v>0</v>
      </c>
      <c r="AA4105" s="122">
        <v>0</v>
      </c>
      <c r="AB4105" s="122">
        <v>0</v>
      </c>
      <c r="AC4105" s="122">
        <v>0</v>
      </c>
      <c r="AD4105" s="122">
        <v>0</v>
      </c>
      <c r="AE4105" s="122">
        <v>3.4795630000000003E-7</v>
      </c>
      <c r="AF4105" s="122">
        <v>3.0016978000000001E-6</v>
      </c>
      <c r="AG4105" s="122">
        <v>8.4958337000000007E-6</v>
      </c>
      <c r="AH4105" s="122">
        <v>1.3788537499999999E-5</v>
      </c>
      <c r="AI4105" s="122">
        <v>2.0195595999999999E-5</v>
      </c>
      <c r="AJ4105" s="122">
        <v>2.8997664E-5</v>
      </c>
      <c r="AK4105" s="122">
        <v>3.4263841599999997E-5</v>
      </c>
      <c r="AL4105" s="122">
        <v>0</v>
      </c>
    </row>
    <row r="4106" spans="1:38" hidden="1" x14ac:dyDescent="0.25">
      <c r="A4106" s="122" t="s">
        <v>2027</v>
      </c>
      <c r="B4106" s="122">
        <v>1</v>
      </c>
      <c r="C4106" s="122" t="s">
        <v>2219</v>
      </c>
      <c r="D4106" s="122" t="s">
        <v>2100</v>
      </c>
      <c r="E4106" s="122">
        <v>75</v>
      </c>
      <c r="F4106" s="122">
        <v>0</v>
      </c>
      <c r="G4106" s="122">
        <v>0</v>
      </c>
      <c r="H4106" s="122">
        <v>0</v>
      </c>
      <c r="I4106" s="122">
        <v>0</v>
      </c>
      <c r="J4106" s="122">
        <v>0</v>
      </c>
      <c r="K4106" s="122">
        <v>0</v>
      </c>
      <c r="L4106" s="122">
        <v>0</v>
      </c>
      <c r="M4106" s="122">
        <v>0</v>
      </c>
      <c r="N4106" s="122">
        <v>0</v>
      </c>
      <c r="O4106" s="122">
        <v>0</v>
      </c>
      <c r="P4106" s="122">
        <v>0</v>
      </c>
      <c r="Q4106" s="122">
        <v>0</v>
      </c>
      <c r="R4106" s="122">
        <v>0</v>
      </c>
      <c r="S4106" s="122">
        <v>0</v>
      </c>
      <c r="T4106" s="122">
        <v>0</v>
      </c>
      <c r="U4106" s="122">
        <v>0</v>
      </c>
      <c r="V4106" s="122">
        <v>0</v>
      </c>
      <c r="W4106" s="122">
        <v>0</v>
      </c>
      <c r="X4106" s="122">
        <v>0</v>
      </c>
      <c r="Y4106" s="122">
        <v>0</v>
      </c>
      <c r="Z4106" s="122">
        <v>0</v>
      </c>
      <c r="AA4106" s="122">
        <v>0</v>
      </c>
      <c r="AB4106" s="122">
        <v>0</v>
      </c>
      <c r="AC4106" s="122">
        <v>0</v>
      </c>
      <c r="AD4106" s="122">
        <v>0</v>
      </c>
      <c r="AE4106" s="122">
        <v>7.7225700000000003E-8</v>
      </c>
      <c r="AF4106" s="122">
        <v>6.6577270000000001E-7</v>
      </c>
      <c r="AG4106" s="122">
        <v>1.8825316E-6</v>
      </c>
      <c r="AH4106" s="122">
        <v>3.0582371000000001E-6</v>
      </c>
      <c r="AI4106" s="122">
        <v>4.4886595999999999E-6</v>
      </c>
      <c r="AJ4106" s="122">
        <v>6.3996423000000002E-6</v>
      </c>
      <c r="AK4106" s="122">
        <v>7.6265158000000003E-6</v>
      </c>
      <c r="AL4106" s="122">
        <v>0</v>
      </c>
    </row>
    <row r="4107" spans="1:38" hidden="1" x14ac:dyDescent="0.25">
      <c r="A4107" s="122" t="s">
        <v>2027</v>
      </c>
      <c r="B4107" s="122">
        <v>1</v>
      </c>
      <c r="C4107" s="122" t="s">
        <v>2219</v>
      </c>
      <c r="D4107" s="122" t="s">
        <v>2101</v>
      </c>
      <c r="E4107" s="122">
        <v>75</v>
      </c>
      <c r="F4107" s="122">
        <v>0</v>
      </c>
      <c r="G4107" s="122">
        <v>0</v>
      </c>
      <c r="H4107" s="122">
        <v>0</v>
      </c>
      <c r="I4107" s="122">
        <v>0</v>
      </c>
      <c r="J4107" s="122">
        <v>0</v>
      </c>
      <c r="K4107" s="122">
        <v>0</v>
      </c>
      <c r="L4107" s="122">
        <v>0</v>
      </c>
      <c r="M4107" s="122">
        <v>0</v>
      </c>
      <c r="N4107" s="122">
        <v>0</v>
      </c>
      <c r="O4107" s="122">
        <v>0</v>
      </c>
      <c r="P4107" s="122">
        <v>0</v>
      </c>
      <c r="Q4107" s="122">
        <v>0</v>
      </c>
      <c r="R4107" s="122">
        <v>0</v>
      </c>
      <c r="S4107" s="122">
        <v>0</v>
      </c>
      <c r="T4107" s="122">
        <v>0</v>
      </c>
      <c r="U4107" s="122">
        <v>0</v>
      </c>
      <c r="V4107" s="122">
        <v>0</v>
      </c>
      <c r="W4107" s="122">
        <v>0</v>
      </c>
      <c r="X4107" s="122">
        <v>0</v>
      </c>
      <c r="Y4107" s="122">
        <v>0</v>
      </c>
      <c r="Z4107" s="122">
        <v>0</v>
      </c>
      <c r="AA4107" s="122">
        <v>0</v>
      </c>
      <c r="AB4107" s="122">
        <v>0</v>
      </c>
      <c r="AC4107" s="122">
        <v>0</v>
      </c>
      <c r="AD4107" s="122">
        <v>0</v>
      </c>
      <c r="AE4107" s="122">
        <v>5.7723129999999999E-7</v>
      </c>
      <c r="AF4107" s="122">
        <v>4.9740603999999999E-6</v>
      </c>
      <c r="AG4107" s="122">
        <v>1.40607516E-5</v>
      </c>
      <c r="AH4107" s="122">
        <v>2.2791555899999998E-5</v>
      </c>
      <c r="AI4107" s="122">
        <v>3.3303124299999997E-5</v>
      </c>
      <c r="AJ4107" s="122">
        <v>4.7295305300000003E-5</v>
      </c>
      <c r="AK4107" s="122">
        <v>5.5859236000000001E-5</v>
      </c>
      <c r="AL4107" s="122">
        <v>0</v>
      </c>
    </row>
    <row r="4108" spans="1:38" hidden="1" x14ac:dyDescent="0.25">
      <c r="A4108" s="122" t="s">
        <v>2027</v>
      </c>
      <c r="B4108" s="122">
        <v>1</v>
      </c>
      <c r="C4108" s="122" t="s">
        <v>2219</v>
      </c>
      <c r="D4108" s="122" t="s">
        <v>2102</v>
      </c>
      <c r="E4108" s="122">
        <v>75</v>
      </c>
      <c r="F4108" s="122">
        <v>0</v>
      </c>
      <c r="G4108" s="122">
        <v>0</v>
      </c>
      <c r="H4108" s="122">
        <v>0</v>
      </c>
      <c r="I4108" s="122">
        <v>0</v>
      </c>
      <c r="J4108" s="122">
        <v>0</v>
      </c>
      <c r="K4108" s="122">
        <v>0</v>
      </c>
      <c r="L4108" s="122">
        <v>0</v>
      </c>
      <c r="M4108" s="122">
        <v>0</v>
      </c>
      <c r="N4108" s="122">
        <v>0</v>
      </c>
      <c r="O4108" s="122">
        <v>0</v>
      </c>
      <c r="P4108" s="122">
        <v>0</v>
      </c>
      <c r="Q4108" s="122">
        <v>0</v>
      </c>
      <c r="R4108" s="122">
        <v>0</v>
      </c>
      <c r="S4108" s="122">
        <v>0</v>
      </c>
      <c r="T4108" s="122">
        <v>0</v>
      </c>
      <c r="U4108" s="122">
        <v>0</v>
      </c>
      <c r="V4108" s="122">
        <v>0</v>
      </c>
      <c r="W4108" s="122">
        <v>0</v>
      </c>
      <c r="X4108" s="122">
        <v>0</v>
      </c>
      <c r="Y4108" s="122">
        <v>0</v>
      </c>
      <c r="Z4108" s="122">
        <v>0</v>
      </c>
      <c r="AA4108" s="122">
        <v>0</v>
      </c>
      <c r="AB4108" s="122">
        <v>0</v>
      </c>
      <c r="AC4108" s="122">
        <v>0</v>
      </c>
      <c r="AD4108" s="122">
        <v>0</v>
      </c>
      <c r="AE4108" s="122">
        <v>3.186414E-7</v>
      </c>
      <c r="AF4108" s="122">
        <v>2.7610159E-6</v>
      </c>
      <c r="AG4108" s="122">
        <v>7.8490781000000006E-6</v>
      </c>
      <c r="AH4108" s="122">
        <v>1.27995146E-5</v>
      </c>
      <c r="AI4108" s="122">
        <v>1.8811741900000001E-5</v>
      </c>
      <c r="AJ4108" s="122">
        <v>2.6810798599999998E-5</v>
      </c>
      <c r="AK4108" s="122">
        <v>3.1719872600000001E-5</v>
      </c>
      <c r="AL4108" s="122">
        <v>0</v>
      </c>
    </row>
    <row r="4109" spans="1:38" hidden="1" x14ac:dyDescent="0.25">
      <c r="A4109" s="122" t="s">
        <v>2027</v>
      </c>
      <c r="B4109" s="122">
        <v>1</v>
      </c>
      <c r="C4109" s="122" t="s">
        <v>2219</v>
      </c>
      <c r="D4109" s="122" t="s">
        <v>2103</v>
      </c>
      <c r="E4109" s="122">
        <v>75</v>
      </c>
      <c r="F4109" s="122">
        <v>0</v>
      </c>
      <c r="G4109" s="122">
        <v>0</v>
      </c>
      <c r="H4109" s="122">
        <v>0</v>
      </c>
      <c r="I4109" s="122">
        <v>0</v>
      </c>
      <c r="J4109" s="122">
        <v>0</v>
      </c>
      <c r="K4109" s="122">
        <v>0</v>
      </c>
      <c r="L4109" s="122">
        <v>0</v>
      </c>
      <c r="M4109" s="122">
        <v>0</v>
      </c>
      <c r="N4109" s="122">
        <v>0</v>
      </c>
      <c r="O4109" s="122">
        <v>0</v>
      </c>
      <c r="P4109" s="122">
        <v>0</v>
      </c>
      <c r="Q4109" s="122">
        <v>0</v>
      </c>
      <c r="R4109" s="122">
        <v>0</v>
      </c>
      <c r="S4109" s="122">
        <v>0</v>
      </c>
      <c r="T4109" s="122">
        <v>0</v>
      </c>
      <c r="U4109" s="122">
        <v>0</v>
      </c>
      <c r="V4109" s="122">
        <v>0</v>
      </c>
      <c r="W4109" s="122">
        <v>0</v>
      </c>
      <c r="X4109" s="122">
        <v>0</v>
      </c>
      <c r="Y4109" s="122">
        <v>0</v>
      </c>
      <c r="Z4109" s="122">
        <v>0</v>
      </c>
      <c r="AA4109" s="122">
        <v>0</v>
      </c>
      <c r="AB4109" s="122">
        <v>0</v>
      </c>
      <c r="AC4109" s="122">
        <v>0</v>
      </c>
      <c r="AD4109" s="122">
        <v>0</v>
      </c>
      <c r="AE4109" s="122">
        <v>3.5300450000000002E-7</v>
      </c>
      <c r="AF4109" s="122">
        <v>3.0438572999999999E-6</v>
      </c>
      <c r="AG4109" s="122">
        <v>8.6130862000000005E-6</v>
      </c>
      <c r="AH4109" s="122">
        <v>1.39798492E-5</v>
      </c>
      <c r="AI4109" s="122">
        <v>2.0480841400000001E-5</v>
      </c>
      <c r="AJ4109" s="122">
        <v>2.8912174500000001E-5</v>
      </c>
      <c r="AK4109" s="122">
        <v>3.4280836900000002E-5</v>
      </c>
      <c r="AL4109" s="122">
        <v>0</v>
      </c>
    </row>
    <row r="4110" spans="1:38" hidden="1" x14ac:dyDescent="0.25">
      <c r="A4110" s="122" t="s">
        <v>2027</v>
      </c>
      <c r="B4110" s="122">
        <v>1</v>
      </c>
      <c r="C4110" s="122" t="s">
        <v>2219</v>
      </c>
      <c r="D4110" s="122" t="s">
        <v>2137</v>
      </c>
      <c r="E4110" s="122">
        <v>75</v>
      </c>
      <c r="F4110" s="122">
        <v>0</v>
      </c>
      <c r="G4110" s="122">
        <v>0</v>
      </c>
      <c r="H4110" s="122">
        <v>0</v>
      </c>
      <c r="I4110" s="122">
        <v>0</v>
      </c>
      <c r="J4110" s="122">
        <v>0</v>
      </c>
      <c r="K4110" s="122">
        <v>0</v>
      </c>
      <c r="L4110" s="122">
        <v>0</v>
      </c>
      <c r="M4110" s="122">
        <v>0</v>
      </c>
      <c r="N4110" s="122">
        <v>0</v>
      </c>
      <c r="O4110" s="122">
        <v>0</v>
      </c>
      <c r="P4110" s="122">
        <v>0</v>
      </c>
      <c r="Q4110" s="122">
        <v>0</v>
      </c>
      <c r="R4110" s="122">
        <v>0</v>
      </c>
      <c r="S4110" s="122">
        <v>0</v>
      </c>
      <c r="T4110" s="122">
        <v>0</v>
      </c>
      <c r="U4110" s="122">
        <v>0</v>
      </c>
      <c r="V4110" s="122">
        <v>0</v>
      </c>
      <c r="W4110" s="122">
        <v>0</v>
      </c>
      <c r="X4110" s="122">
        <v>0</v>
      </c>
      <c r="Y4110" s="122">
        <v>0</v>
      </c>
      <c r="Z4110" s="122">
        <v>0</v>
      </c>
      <c r="AA4110" s="122">
        <v>0</v>
      </c>
      <c r="AB4110" s="122">
        <v>0</v>
      </c>
      <c r="AC4110" s="122">
        <v>0</v>
      </c>
      <c r="AD4110" s="122">
        <v>0</v>
      </c>
      <c r="AE4110" s="122">
        <v>3.0715E-9</v>
      </c>
      <c r="AF4110" s="122">
        <v>2.6310600000000001E-8</v>
      </c>
      <c r="AG4110" s="122">
        <v>7.3917699999999998E-8</v>
      </c>
      <c r="AH4110" s="122">
        <v>1.1923069999999999E-7</v>
      </c>
      <c r="AI4110" s="122">
        <v>1.7360010000000001E-7</v>
      </c>
      <c r="AJ4110" s="122">
        <v>2.4358270000000001E-7</v>
      </c>
      <c r="AK4110" s="122">
        <v>2.871044E-7</v>
      </c>
      <c r="AL4110" s="122">
        <v>0</v>
      </c>
    </row>
    <row r="4111" spans="1:38" hidden="1" x14ac:dyDescent="0.25">
      <c r="A4111" s="122" t="s">
        <v>2027</v>
      </c>
      <c r="B4111" s="122">
        <v>1</v>
      </c>
      <c r="C4111" s="122" t="s">
        <v>2219</v>
      </c>
      <c r="D4111" s="122" t="s">
        <v>2104</v>
      </c>
      <c r="E4111" s="122">
        <v>75</v>
      </c>
      <c r="F4111" s="122">
        <v>0</v>
      </c>
      <c r="G4111" s="122">
        <v>0</v>
      </c>
      <c r="H4111" s="122">
        <v>0</v>
      </c>
      <c r="I4111" s="122">
        <v>0</v>
      </c>
      <c r="J4111" s="122">
        <v>0</v>
      </c>
      <c r="K4111" s="122">
        <v>0</v>
      </c>
      <c r="L4111" s="122">
        <v>0</v>
      </c>
      <c r="M4111" s="122">
        <v>0</v>
      </c>
      <c r="N4111" s="122">
        <v>0</v>
      </c>
      <c r="O4111" s="122">
        <v>0</v>
      </c>
      <c r="P4111" s="122">
        <v>0</v>
      </c>
      <c r="Q4111" s="122">
        <v>0</v>
      </c>
      <c r="R4111" s="122">
        <v>0</v>
      </c>
      <c r="S4111" s="122">
        <v>0</v>
      </c>
      <c r="T4111" s="122">
        <v>0</v>
      </c>
      <c r="U4111" s="122">
        <v>0</v>
      </c>
      <c r="V4111" s="122">
        <v>0</v>
      </c>
      <c r="W4111" s="122">
        <v>0</v>
      </c>
      <c r="X4111" s="122">
        <v>0</v>
      </c>
      <c r="Y4111" s="122">
        <v>0</v>
      </c>
      <c r="Z4111" s="122">
        <v>0</v>
      </c>
      <c r="AA4111" s="122">
        <v>0</v>
      </c>
      <c r="AB4111" s="122">
        <v>0</v>
      </c>
      <c r="AC4111" s="122">
        <v>0</v>
      </c>
      <c r="AD4111" s="122">
        <v>0</v>
      </c>
      <c r="AE4111" s="122">
        <v>1.7374380000000001E-7</v>
      </c>
      <c r="AF4111" s="122">
        <v>1.4943968000000001E-6</v>
      </c>
      <c r="AG4111" s="122">
        <v>4.2149112000000001E-6</v>
      </c>
      <c r="AH4111" s="122">
        <v>6.8070997999999997E-6</v>
      </c>
      <c r="AI4111" s="122">
        <v>9.9335302999999992E-6</v>
      </c>
      <c r="AJ4111" s="122">
        <v>1.38906174E-5</v>
      </c>
      <c r="AK4111" s="122">
        <v>1.6394974500000002E-5</v>
      </c>
      <c r="AL4111" s="122">
        <v>0</v>
      </c>
    </row>
    <row r="4112" spans="1:38" hidden="1" x14ac:dyDescent="0.25">
      <c r="A4112" s="122" t="s">
        <v>2027</v>
      </c>
      <c r="B4112" s="122">
        <v>1</v>
      </c>
      <c r="C4112" s="122" t="s">
        <v>2219</v>
      </c>
      <c r="D4112" s="122" t="s">
        <v>2105</v>
      </c>
      <c r="E4112" s="122">
        <v>75</v>
      </c>
      <c r="F4112" s="122">
        <v>0</v>
      </c>
      <c r="G4112" s="122">
        <v>0</v>
      </c>
      <c r="H4112" s="122">
        <v>0</v>
      </c>
      <c r="I4112" s="122">
        <v>0</v>
      </c>
      <c r="J4112" s="122">
        <v>0</v>
      </c>
      <c r="K4112" s="122">
        <v>0</v>
      </c>
      <c r="L4112" s="122">
        <v>0</v>
      </c>
      <c r="M4112" s="122">
        <v>0</v>
      </c>
      <c r="N4112" s="122">
        <v>0</v>
      </c>
      <c r="O4112" s="122">
        <v>0</v>
      </c>
      <c r="P4112" s="122">
        <v>0</v>
      </c>
      <c r="Q4112" s="122">
        <v>0</v>
      </c>
      <c r="R4112" s="122">
        <v>0</v>
      </c>
      <c r="S4112" s="122">
        <v>0</v>
      </c>
      <c r="T4112" s="122">
        <v>0</v>
      </c>
      <c r="U4112" s="122">
        <v>0</v>
      </c>
      <c r="V4112" s="122">
        <v>0</v>
      </c>
      <c r="W4112" s="122">
        <v>0</v>
      </c>
      <c r="X4112" s="122">
        <v>0</v>
      </c>
      <c r="Y4112" s="122">
        <v>0</v>
      </c>
      <c r="Z4112" s="122">
        <v>0</v>
      </c>
      <c r="AA4112" s="122">
        <v>0</v>
      </c>
      <c r="AB4112" s="122">
        <v>0</v>
      </c>
      <c r="AC4112" s="122">
        <v>0</v>
      </c>
      <c r="AD4112" s="122">
        <v>0</v>
      </c>
      <c r="AE4112" s="122">
        <v>5.9933800000000002E-8</v>
      </c>
      <c r="AF4112" s="122">
        <v>5.2075460000000001E-7</v>
      </c>
      <c r="AG4112" s="122">
        <v>1.4852620999999999E-6</v>
      </c>
      <c r="AH4112" s="122">
        <v>2.4231292000000002E-6</v>
      </c>
      <c r="AI4112" s="122">
        <v>3.5692710000000001E-6</v>
      </c>
      <c r="AJ4112" s="122">
        <v>5.1026563999999997E-6</v>
      </c>
      <c r="AK4112" s="122">
        <v>6.1371896999999998E-6</v>
      </c>
      <c r="AL4112" s="122">
        <v>0</v>
      </c>
    </row>
    <row r="4113" spans="1:38" hidden="1" x14ac:dyDescent="0.25">
      <c r="A4113" s="122" t="s">
        <v>2027</v>
      </c>
      <c r="B4113" s="122">
        <v>1</v>
      </c>
      <c r="C4113" s="122" t="s">
        <v>2219</v>
      </c>
      <c r="D4113" s="122" t="s">
        <v>2106</v>
      </c>
      <c r="E4113" s="122">
        <v>75</v>
      </c>
      <c r="F4113" s="122">
        <v>0</v>
      </c>
      <c r="G4113" s="122">
        <v>0</v>
      </c>
      <c r="H4113" s="122">
        <v>0</v>
      </c>
      <c r="I4113" s="122">
        <v>0</v>
      </c>
      <c r="J4113" s="122">
        <v>0</v>
      </c>
      <c r="K4113" s="122">
        <v>0</v>
      </c>
      <c r="L4113" s="122">
        <v>0</v>
      </c>
      <c r="M4113" s="122">
        <v>0</v>
      </c>
      <c r="N4113" s="122">
        <v>0</v>
      </c>
      <c r="O4113" s="122">
        <v>0</v>
      </c>
      <c r="P4113" s="122">
        <v>0</v>
      </c>
      <c r="Q4113" s="122">
        <v>0</v>
      </c>
      <c r="R4113" s="122">
        <v>0</v>
      </c>
      <c r="S4113" s="122">
        <v>0</v>
      </c>
      <c r="T4113" s="122">
        <v>0</v>
      </c>
      <c r="U4113" s="122">
        <v>0</v>
      </c>
      <c r="V4113" s="122">
        <v>0</v>
      </c>
      <c r="W4113" s="122">
        <v>0</v>
      </c>
      <c r="X4113" s="122">
        <v>0</v>
      </c>
      <c r="Y4113" s="122">
        <v>0</v>
      </c>
      <c r="Z4113" s="122">
        <v>0</v>
      </c>
      <c r="AA4113" s="122">
        <v>0</v>
      </c>
      <c r="AB4113" s="122">
        <v>0</v>
      </c>
      <c r="AC4113" s="122">
        <v>0</v>
      </c>
      <c r="AD4113" s="122">
        <v>0</v>
      </c>
      <c r="AE4113" s="122">
        <v>5.8320060000000004E-7</v>
      </c>
      <c r="AF4113" s="122">
        <v>5.0778403999999999E-6</v>
      </c>
      <c r="AG4113" s="122">
        <v>1.4482156299999999E-5</v>
      </c>
      <c r="AH4113" s="122">
        <v>2.37136712E-5</v>
      </c>
      <c r="AI4113" s="122">
        <v>3.5026146899999997E-5</v>
      </c>
      <c r="AJ4113" s="122">
        <v>4.9125137599999999E-5</v>
      </c>
      <c r="AK4113" s="122">
        <v>5.8640028900000002E-5</v>
      </c>
      <c r="AL4113" s="122">
        <v>0</v>
      </c>
    </row>
    <row r="4114" spans="1:38" hidden="1" x14ac:dyDescent="0.25">
      <c r="A4114" s="122" t="s">
        <v>2027</v>
      </c>
      <c r="B4114" s="122">
        <v>1</v>
      </c>
      <c r="C4114" s="122" t="s">
        <v>2219</v>
      </c>
      <c r="D4114" s="122" t="s">
        <v>2107</v>
      </c>
      <c r="E4114" s="122">
        <v>75</v>
      </c>
      <c r="F4114" s="122">
        <v>0</v>
      </c>
      <c r="G4114" s="122">
        <v>0</v>
      </c>
      <c r="H4114" s="122">
        <v>0</v>
      </c>
      <c r="I4114" s="122">
        <v>0</v>
      </c>
      <c r="J4114" s="122">
        <v>0</v>
      </c>
      <c r="K4114" s="122">
        <v>0</v>
      </c>
      <c r="L4114" s="122">
        <v>0</v>
      </c>
      <c r="M4114" s="122">
        <v>0</v>
      </c>
      <c r="N4114" s="122">
        <v>0</v>
      </c>
      <c r="O4114" s="122">
        <v>0</v>
      </c>
      <c r="P4114" s="122">
        <v>0</v>
      </c>
      <c r="Q4114" s="122">
        <v>0</v>
      </c>
      <c r="R4114" s="122">
        <v>0</v>
      </c>
      <c r="S4114" s="122">
        <v>0</v>
      </c>
      <c r="T4114" s="122">
        <v>0</v>
      </c>
      <c r="U4114" s="122">
        <v>0</v>
      </c>
      <c r="V4114" s="122">
        <v>0</v>
      </c>
      <c r="W4114" s="122">
        <v>0</v>
      </c>
      <c r="X4114" s="122">
        <v>0</v>
      </c>
      <c r="Y4114" s="122">
        <v>0</v>
      </c>
      <c r="Z4114" s="122">
        <v>0</v>
      </c>
      <c r="AA4114" s="122">
        <v>0</v>
      </c>
      <c r="AB4114" s="122">
        <v>0</v>
      </c>
      <c r="AC4114" s="122">
        <v>0</v>
      </c>
      <c r="AD4114" s="122">
        <v>0</v>
      </c>
      <c r="AE4114" s="122">
        <v>4.3899600000000001E-8</v>
      </c>
      <c r="AF4114" s="122">
        <v>3.778292E-7</v>
      </c>
      <c r="AG4114" s="122">
        <v>1.0665338000000001E-6</v>
      </c>
      <c r="AH4114" s="122">
        <v>1.7345047999999999E-6</v>
      </c>
      <c r="AI4114" s="122">
        <v>2.5473127000000001E-6</v>
      </c>
      <c r="AJ4114" s="122">
        <v>3.6593638E-6</v>
      </c>
      <c r="AK4114" s="122">
        <v>4.3069164000000004E-6</v>
      </c>
      <c r="AL4114" s="122">
        <v>0</v>
      </c>
    </row>
    <row r="4115" spans="1:38" hidden="1" x14ac:dyDescent="0.25">
      <c r="A4115" s="122" t="s">
        <v>2027</v>
      </c>
      <c r="B4115" s="122">
        <v>1</v>
      </c>
      <c r="C4115" s="122" t="s">
        <v>2219</v>
      </c>
      <c r="D4115" s="122" t="s">
        <v>475</v>
      </c>
      <c r="E4115" s="122">
        <v>75</v>
      </c>
      <c r="F4115" s="122">
        <v>0</v>
      </c>
      <c r="G4115" s="122">
        <v>0</v>
      </c>
      <c r="H4115" s="122">
        <v>0</v>
      </c>
      <c r="I4115" s="122">
        <v>0</v>
      </c>
      <c r="J4115" s="122">
        <v>0</v>
      </c>
      <c r="K4115" s="122">
        <v>0</v>
      </c>
      <c r="L4115" s="122">
        <v>0</v>
      </c>
      <c r="M4115" s="122">
        <v>0</v>
      </c>
      <c r="N4115" s="122">
        <v>0</v>
      </c>
      <c r="O4115" s="122">
        <v>0</v>
      </c>
      <c r="P4115" s="122">
        <v>0</v>
      </c>
      <c r="Q4115" s="122">
        <v>0</v>
      </c>
      <c r="R4115" s="122">
        <v>0</v>
      </c>
      <c r="S4115" s="122">
        <v>0</v>
      </c>
      <c r="T4115" s="122">
        <v>0</v>
      </c>
      <c r="U4115" s="122">
        <v>0</v>
      </c>
      <c r="V4115" s="122">
        <v>0</v>
      </c>
      <c r="W4115" s="122">
        <v>0</v>
      </c>
      <c r="X4115" s="122">
        <v>0</v>
      </c>
      <c r="Y4115" s="122">
        <v>0</v>
      </c>
      <c r="Z4115" s="122">
        <v>0</v>
      </c>
      <c r="AA4115" s="122">
        <v>0</v>
      </c>
      <c r="AB4115" s="122">
        <v>0</v>
      </c>
      <c r="AC4115" s="122">
        <v>0</v>
      </c>
      <c r="AD4115" s="122">
        <v>0</v>
      </c>
      <c r="AE4115" s="122">
        <v>1.099358E-7</v>
      </c>
      <c r="AF4115" s="122">
        <v>9.5266729999999997E-7</v>
      </c>
      <c r="AG4115" s="122">
        <v>2.7017242E-6</v>
      </c>
      <c r="AH4115" s="122">
        <v>4.3941280999999999E-6</v>
      </c>
      <c r="AI4115" s="122">
        <v>6.4458661999999998E-6</v>
      </c>
      <c r="AJ4115" s="122">
        <v>9.2144129E-6</v>
      </c>
      <c r="AK4115" s="122">
        <v>1.09135805E-5</v>
      </c>
      <c r="AL4115" s="122">
        <v>0</v>
      </c>
    </row>
    <row r="4116" spans="1:38" hidden="1" x14ac:dyDescent="0.25">
      <c r="A4116" s="122" t="s">
        <v>2027</v>
      </c>
      <c r="B4116" s="122">
        <v>1</v>
      </c>
      <c r="C4116" s="122" t="s">
        <v>2219</v>
      </c>
      <c r="D4116" s="122" t="s">
        <v>2108</v>
      </c>
      <c r="E4116" s="122">
        <v>75</v>
      </c>
      <c r="F4116" s="122">
        <v>0</v>
      </c>
      <c r="G4116" s="122">
        <v>0</v>
      </c>
      <c r="H4116" s="122">
        <v>0</v>
      </c>
      <c r="I4116" s="122">
        <v>0</v>
      </c>
      <c r="J4116" s="122">
        <v>0</v>
      </c>
      <c r="K4116" s="122">
        <v>0</v>
      </c>
      <c r="L4116" s="122">
        <v>0</v>
      </c>
      <c r="M4116" s="122">
        <v>0</v>
      </c>
      <c r="N4116" s="122">
        <v>0</v>
      </c>
      <c r="O4116" s="122">
        <v>0</v>
      </c>
      <c r="P4116" s="122">
        <v>0</v>
      </c>
      <c r="Q4116" s="122">
        <v>0</v>
      </c>
      <c r="R4116" s="122">
        <v>0</v>
      </c>
      <c r="S4116" s="122">
        <v>0</v>
      </c>
      <c r="T4116" s="122">
        <v>0</v>
      </c>
      <c r="U4116" s="122">
        <v>0</v>
      </c>
      <c r="V4116" s="122">
        <v>0</v>
      </c>
      <c r="W4116" s="122">
        <v>0</v>
      </c>
      <c r="X4116" s="122">
        <v>0</v>
      </c>
      <c r="Y4116" s="122">
        <v>0</v>
      </c>
      <c r="Z4116" s="122">
        <v>0</v>
      </c>
      <c r="AA4116" s="122">
        <v>0</v>
      </c>
      <c r="AB4116" s="122">
        <v>0</v>
      </c>
      <c r="AC4116" s="122">
        <v>0</v>
      </c>
      <c r="AD4116" s="122">
        <v>0</v>
      </c>
      <c r="AE4116" s="122">
        <v>7.7712699999999999E-8</v>
      </c>
      <c r="AF4116" s="122">
        <v>6.7144229999999996E-7</v>
      </c>
      <c r="AG4116" s="122">
        <v>1.9031813999999999E-6</v>
      </c>
      <c r="AH4116" s="122">
        <v>3.0923333000000001E-6</v>
      </c>
      <c r="AI4116" s="122">
        <v>4.5387337000000001E-6</v>
      </c>
      <c r="AJ4116" s="122">
        <v>6.4727767999999998E-6</v>
      </c>
      <c r="AK4116" s="122">
        <v>7.7195793000000005E-6</v>
      </c>
      <c r="AL4116" s="122">
        <v>0</v>
      </c>
    </row>
    <row r="4117" spans="1:38" hidden="1" x14ac:dyDescent="0.25">
      <c r="A4117" s="122" t="s">
        <v>2027</v>
      </c>
      <c r="B4117" s="122">
        <v>1</v>
      </c>
      <c r="C4117" s="122" t="s">
        <v>2219</v>
      </c>
      <c r="D4117" s="122" t="s">
        <v>2109</v>
      </c>
      <c r="E4117" s="122">
        <v>75</v>
      </c>
      <c r="F4117" s="122">
        <v>0</v>
      </c>
      <c r="G4117" s="122">
        <v>0</v>
      </c>
      <c r="H4117" s="122">
        <v>0</v>
      </c>
      <c r="I4117" s="122">
        <v>0</v>
      </c>
      <c r="J4117" s="122">
        <v>0</v>
      </c>
      <c r="K4117" s="122">
        <v>0</v>
      </c>
      <c r="L4117" s="122">
        <v>0</v>
      </c>
      <c r="M4117" s="122">
        <v>0</v>
      </c>
      <c r="N4117" s="122">
        <v>0</v>
      </c>
      <c r="O4117" s="122">
        <v>0</v>
      </c>
      <c r="P4117" s="122">
        <v>0</v>
      </c>
      <c r="Q4117" s="122">
        <v>0</v>
      </c>
      <c r="R4117" s="122">
        <v>0</v>
      </c>
      <c r="S4117" s="122">
        <v>0</v>
      </c>
      <c r="T4117" s="122">
        <v>0</v>
      </c>
      <c r="U4117" s="122">
        <v>0</v>
      </c>
      <c r="V4117" s="122">
        <v>0</v>
      </c>
      <c r="W4117" s="122">
        <v>0</v>
      </c>
      <c r="X4117" s="122">
        <v>0</v>
      </c>
      <c r="Y4117" s="122">
        <v>0</v>
      </c>
      <c r="Z4117" s="122">
        <v>0</v>
      </c>
      <c r="AA4117" s="122">
        <v>0</v>
      </c>
      <c r="AB4117" s="122">
        <v>0</v>
      </c>
      <c r="AC4117" s="122">
        <v>0</v>
      </c>
      <c r="AD4117" s="122">
        <v>0</v>
      </c>
      <c r="AE4117" s="122">
        <v>5.153989E-7</v>
      </c>
      <c r="AF4117" s="122">
        <v>4.4341193999999997E-6</v>
      </c>
      <c r="AG4117" s="122">
        <v>1.25265244E-5</v>
      </c>
      <c r="AH4117" s="122">
        <v>2.0291434700000001E-5</v>
      </c>
      <c r="AI4117" s="122">
        <v>2.96557586E-5</v>
      </c>
      <c r="AJ4117" s="122">
        <v>4.3593854399999997E-5</v>
      </c>
      <c r="AK4117" s="122">
        <v>5.1503784299999997E-5</v>
      </c>
      <c r="AL4117" s="122">
        <v>0</v>
      </c>
    </row>
    <row r="4118" spans="1:38" hidden="1" x14ac:dyDescent="0.25">
      <c r="A4118" s="122" t="s">
        <v>2027</v>
      </c>
      <c r="B4118" s="122">
        <v>1</v>
      </c>
      <c r="C4118" s="122" t="s">
        <v>2219</v>
      </c>
      <c r="D4118" s="122" t="s">
        <v>2110</v>
      </c>
      <c r="E4118" s="122">
        <v>75</v>
      </c>
      <c r="F4118" s="122">
        <v>0</v>
      </c>
      <c r="G4118" s="122">
        <v>0</v>
      </c>
      <c r="H4118" s="122">
        <v>0</v>
      </c>
      <c r="I4118" s="122">
        <v>0</v>
      </c>
      <c r="J4118" s="122">
        <v>0</v>
      </c>
      <c r="K4118" s="122">
        <v>0</v>
      </c>
      <c r="L4118" s="122">
        <v>0</v>
      </c>
      <c r="M4118" s="122">
        <v>0</v>
      </c>
      <c r="N4118" s="122">
        <v>0</v>
      </c>
      <c r="O4118" s="122">
        <v>0</v>
      </c>
      <c r="P4118" s="122">
        <v>0</v>
      </c>
      <c r="Q4118" s="122">
        <v>0</v>
      </c>
      <c r="R4118" s="122">
        <v>0</v>
      </c>
      <c r="S4118" s="122">
        <v>0</v>
      </c>
      <c r="T4118" s="122">
        <v>0</v>
      </c>
      <c r="U4118" s="122">
        <v>0</v>
      </c>
      <c r="V4118" s="122">
        <v>0</v>
      </c>
      <c r="W4118" s="122">
        <v>0</v>
      </c>
      <c r="X4118" s="122">
        <v>0</v>
      </c>
      <c r="Y4118" s="122">
        <v>0</v>
      </c>
      <c r="Z4118" s="122">
        <v>0</v>
      </c>
      <c r="AA4118" s="122">
        <v>0</v>
      </c>
      <c r="AB4118" s="122">
        <v>0</v>
      </c>
      <c r="AC4118" s="122">
        <v>0</v>
      </c>
      <c r="AD4118" s="122">
        <v>0</v>
      </c>
      <c r="AE4118" s="122">
        <v>1.214411E-7</v>
      </c>
      <c r="AF4118" s="122">
        <v>1.0456471999999999E-6</v>
      </c>
      <c r="AG4118" s="122">
        <v>2.9495529999999999E-6</v>
      </c>
      <c r="AH4118" s="122">
        <v>4.7780660000000004E-6</v>
      </c>
      <c r="AI4118" s="122">
        <v>7.0030854000000003E-6</v>
      </c>
      <c r="AJ4118" s="122">
        <v>9.9477824000000004E-6</v>
      </c>
      <c r="AK4118" s="122">
        <v>1.17593767E-5</v>
      </c>
      <c r="AL4118" s="122">
        <v>0</v>
      </c>
    </row>
    <row r="4119" spans="1:38" hidden="1" x14ac:dyDescent="0.25">
      <c r="A4119" s="122" t="s">
        <v>2027</v>
      </c>
      <c r="B4119" s="122">
        <v>1</v>
      </c>
      <c r="C4119" s="122" t="s">
        <v>2219</v>
      </c>
      <c r="D4119" s="122" t="s">
        <v>2111</v>
      </c>
      <c r="E4119" s="122">
        <v>75</v>
      </c>
      <c r="F4119" s="122">
        <v>0</v>
      </c>
      <c r="G4119" s="122">
        <v>0</v>
      </c>
      <c r="H4119" s="122">
        <v>0</v>
      </c>
      <c r="I4119" s="122">
        <v>0</v>
      </c>
      <c r="J4119" s="122">
        <v>0</v>
      </c>
      <c r="K4119" s="122">
        <v>0</v>
      </c>
      <c r="L4119" s="122">
        <v>0</v>
      </c>
      <c r="M4119" s="122">
        <v>0</v>
      </c>
      <c r="N4119" s="122">
        <v>0</v>
      </c>
      <c r="O4119" s="122">
        <v>0</v>
      </c>
      <c r="P4119" s="122">
        <v>0</v>
      </c>
      <c r="Q4119" s="122">
        <v>0</v>
      </c>
      <c r="R4119" s="122">
        <v>0</v>
      </c>
      <c r="S4119" s="122">
        <v>0</v>
      </c>
      <c r="T4119" s="122">
        <v>0</v>
      </c>
      <c r="U4119" s="122">
        <v>0</v>
      </c>
      <c r="V4119" s="122">
        <v>0</v>
      </c>
      <c r="W4119" s="122">
        <v>0</v>
      </c>
      <c r="X4119" s="122">
        <v>0</v>
      </c>
      <c r="Y4119" s="122">
        <v>0</v>
      </c>
      <c r="Z4119" s="122">
        <v>0</v>
      </c>
      <c r="AA4119" s="122">
        <v>0</v>
      </c>
      <c r="AB4119" s="122">
        <v>0</v>
      </c>
      <c r="AC4119" s="122">
        <v>0</v>
      </c>
      <c r="AD4119" s="122">
        <v>0</v>
      </c>
      <c r="AE4119" s="122">
        <v>1.666726E-7</v>
      </c>
      <c r="AF4119" s="122">
        <v>1.4588981E-6</v>
      </c>
      <c r="AG4119" s="122">
        <v>4.1887297E-6</v>
      </c>
      <c r="AH4119" s="122">
        <v>6.9162871000000004E-6</v>
      </c>
      <c r="AI4119" s="122">
        <v>1.0308907799999999E-5</v>
      </c>
      <c r="AJ4119" s="122">
        <v>1.4629107500000001E-5</v>
      </c>
      <c r="AK4119" s="122">
        <v>1.74733099E-5</v>
      </c>
      <c r="AL4119" s="122">
        <v>0</v>
      </c>
    </row>
    <row r="4120" spans="1:38" hidden="1" x14ac:dyDescent="0.25">
      <c r="A4120" s="122" t="s">
        <v>2027</v>
      </c>
      <c r="B4120" s="122">
        <v>1</v>
      </c>
      <c r="C4120" s="122" t="s">
        <v>2219</v>
      </c>
      <c r="D4120" s="122" t="s">
        <v>2112</v>
      </c>
      <c r="E4120" s="122">
        <v>75</v>
      </c>
      <c r="F4120" s="122">
        <v>0</v>
      </c>
      <c r="G4120" s="122">
        <v>0</v>
      </c>
      <c r="H4120" s="122">
        <v>0</v>
      </c>
      <c r="I4120" s="122">
        <v>0</v>
      </c>
      <c r="J4120" s="122">
        <v>0</v>
      </c>
      <c r="K4120" s="122">
        <v>0</v>
      </c>
      <c r="L4120" s="122">
        <v>0</v>
      </c>
      <c r="M4120" s="122">
        <v>0</v>
      </c>
      <c r="N4120" s="122">
        <v>0</v>
      </c>
      <c r="O4120" s="122">
        <v>0</v>
      </c>
      <c r="P4120" s="122">
        <v>0</v>
      </c>
      <c r="Q4120" s="122">
        <v>0</v>
      </c>
      <c r="R4120" s="122">
        <v>0</v>
      </c>
      <c r="S4120" s="122">
        <v>0</v>
      </c>
      <c r="T4120" s="122">
        <v>0</v>
      </c>
      <c r="U4120" s="122">
        <v>0</v>
      </c>
      <c r="V4120" s="122">
        <v>0</v>
      </c>
      <c r="W4120" s="122">
        <v>0</v>
      </c>
      <c r="X4120" s="122">
        <v>0</v>
      </c>
      <c r="Y4120" s="122">
        <v>0</v>
      </c>
      <c r="Z4120" s="122">
        <v>0</v>
      </c>
      <c r="AA4120" s="122">
        <v>0</v>
      </c>
      <c r="AB4120" s="122">
        <v>0</v>
      </c>
      <c r="AC4120" s="122">
        <v>0</v>
      </c>
      <c r="AD4120" s="122">
        <v>0</v>
      </c>
      <c r="AE4120" s="122">
        <v>1.1421652E-6</v>
      </c>
      <c r="AF4120" s="122">
        <v>9.8122812000000005E-6</v>
      </c>
      <c r="AG4120" s="122">
        <v>2.7614622899999999E-5</v>
      </c>
      <c r="AH4120" s="122">
        <v>4.4600745600000001E-5</v>
      </c>
      <c r="AI4120" s="122">
        <v>6.4917013300000006E-5</v>
      </c>
      <c r="AJ4120" s="122">
        <v>9.4682709900000003E-5</v>
      </c>
      <c r="AK4120" s="122">
        <v>1.102417451E-4</v>
      </c>
      <c r="AL4120" s="122">
        <v>0</v>
      </c>
    </row>
    <row r="4121" spans="1:38" hidden="1" x14ac:dyDescent="0.25">
      <c r="A4121" s="122" t="s">
        <v>2027</v>
      </c>
      <c r="B4121" s="122">
        <v>1</v>
      </c>
      <c r="C4121" s="122" t="s">
        <v>2219</v>
      </c>
      <c r="D4121" s="122" t="s">
        <v>2113</v>
      </c>
      <c r="E4121" s="122">
        <v>75</v>
      </c>
      <c r="F4121" s="122">
        <v>0</v>
      </c>
      <c r="G4121" s="122">
        <v>0</v>
      </c>
      <c r="H4121" s="122">
        <v>0</v>
      </c>
      <c r="I4121" s="122">
        <v>0</v>
      </c>
      <c r="J4121" s="122">
        <v>0</v>
      </c>
      <c r="K4121" s="122">
        <v>0</v>
      </c>
      <c r="L4121" s="122">
        <v>0</v>
      </c>
      <c r="M4121" s="122">
        <v>0</v>
      </c>
      <c r="N4121" s="122">
        <v>0</v>
      </c>
      <c r="O4121" s="122">
        <v>0</v>
      </c>
      <c r="P4121" s="122">
        <v>0</v>
      </c>
      <c r="Q4121" s="122">
        <v>0</v>
      </c>
      <c r="R4121" s="122">
        <v>0</v>
      </c>
      <c r="S4121" s="122">
        <v>0</v>
      </c>
      <c r="T4121" s="122">
        <v>0</v>
      </c>
      <c r="U4121" s="122">
        <v>0</v>
      </c>
      <c r="V4121" s="122">
        <v>0</v>
      </c>
      <c r="W4121" s="122">
        <v>0</v>
      </c>
      <c r="X4121" s="122">
        <v>0</v>
      </c>
      <c r="Y4121" s="122">
        <v>0</v>
      </c>
      <c r="Z4121" s="122">
        <v>0</v>
      </c>
      <c r="AA4121" s="122">
        <v>0</v>
      </c>
      <c r="AB4121" s="122">
        <v>0</v>
      </c>
      <c r="AC4121" s="122">
        <v>0</v>
      </c>
      <c r="AD4121" s="122">
        <v>0</v>
      </c>
      <c r="AE4121" s="122">
        <v>6.7530070000000002E-7</v>
      </c>
      <c r="AF4121" s="122">
        <v>5.8165241999999998E-6</v>
      </c>
      <c r="AG4121" s="122">
        <v>1.64410817E-5</v>
      </c>
      <c r="AH4121" s="122">
        <v>2.6656461299999999E-5</v>
      </c>
      <c r="AI4121" s="122">
        <v>3.90123409E-5</v>
      </c>
      <c r="AJ4121" s="122">
        <v>5.5389156000000001E-5</v>
      </c>
      <c r="AK4121" s="122">
        <v>6.5469617200000004E-5</v>
      </c>
      <c r="AL4121" s="122">
        <v>0</v>
      </c>
    </row>
    <row r="4122" spans="1:38" hidden="1" x14ac:dyDescent="0.25">
      <c r="A4122" s="122" t="s">
        <v>2027</v>
      </c>
      <c r="B4122" s="122">
        <v>1</v>
      </c>
      <c r="C4122" s="122" t="s">
        <v>2219</v>
      </c>
      <c r="D4122" s="122" t="s">
        <v>2114</v>
      </c>
      <c r="E4122" s="122">
        <v>75</v>
      </c>
      <c r="F4122" s="122">
        <v>0</v>
      </c>
      <c r="G4122" s="122">
        <v>0</v>
      </c>
      <c r="H4122" s="122">
        <v>0</v>
      </c>
      <c r="I4122" s="122">
        <v>0</v>
      </c>
      <c r="J4122" s="122">
        <v>0</v>
      </c>
      <c r="K4122" s="122">
        <v>0</v>
      </c>
      <c r="L4122" s="122">
        <v>0</v>
      </c>
      <c r="M4122" s="122">
        <v>0</v>
      </c>
      <c r="N4122" s="122">
        <v>0</v>
      </c>
      <c r="O4122" s="122">
        <v>0</v>
      </c>
      <c r="P4122" s="122">
        <v>0</v>
      </c>
      <c r="Q4122" s="122">
        <v>0</v>
      </c>
      <c r="R4122" s="122">
        <v>0</v>
      </c>
      <c r="S4122" s="122">
        <v>0</v>
      </c>
      <c r="T4122" s="122">
        <v>0</v>
      </c>
      <c r="U4122" s="122">
        <v>0</v>
      </c>
      <c r="V4122" s="122">
        <v>0</v>
      </c>
      <c r="W4122" s="122">
        <v>0</v>
      </c>
      <c r="X4122" s="122">
        <v>0</v>
      </c>
      <c r="Y4122" s="122">
        <v>0</v>
      </c>
      <c r="Z4122" s="122">
        <v>0</v>
      </c>
      <c r="AA4122" s="122">
        <v>0</v>
      </c>
      <c r="AB4122" s="122">
        <v>0</v>
      </c>
      <c r="AC4122" s="122">
        <v>0</v>
      </c>
      <c r="AD4122" s="122">
        <v>0</v>
      </c>
      <c r="AE4122" s="122">
        <v>2.2721599999999999E-7</v>
      </c>
      <c r="AF4122" s="122">
        <v>1.9628884000000001E-6</v>
      </c>
      <c r="AG4122" s="122">
        <v>5.5438283999999999E-6</v>
      </c>
      <c r="AH4122" s="122">
        <v>8.9992644E-6</v>
      </c>
      <c r="AI4122" s="122">
        <v>1.32103749E-5</v>
      </c>
      <c r="AJ4122" s="122">
        <v>1.86126063E-5</v>
      </c>
      <c r="AK4122" s="122">
        <v>2.2156481600000001E-5</v>
      </c>
      <c r="AL4122" s="122">
        <v>0</v>
      </c>
    </row>
    <row r="4123" spans="1:38" hidden="1" x14ac:dyDescent="0.25">
      <c r="A4123" s="122" t="s">
        <v>2027</v>
      </c>
      <c r="B4123" s="122">
        <v>1</v>
      </c>
      <c r="C4123" s="122" t="s">
        <v>2219</v>
      </c>
      <c r="D4123" s="122" t="s">
        <v>2115</v>
      </c>
      <c r="E4123" s="122">
        <v>75</v>
      </c>
      <c r="F4123" s="122">
        <v>0</v>
      </c>
      <c r="G4123" s="122">
        <v>0</v>
      </c>
      <c r="H4123" s="122">
        <v>0</v>
      </c>
      <c r="I4123" s="122">
        <v>0</v>
      </c>
      <c r="J4123" s="122">
        <v>0</v>
      </c>
      <c r="K4123" s="122">
        <v>0</v>
      </c>
      <c r="L4123" s="122">
        <v>0</v>
      </c>
      <c r="M4123" s="122">
        <v>0</v>
      </c>
      <c r="N4123" s="122">
        <v>0</v>
      </c>
      <c r="O4123" s="122">
        <v>0</v>
      </c>
      <c r="P4123" s="122">
        <v>0</v>
      </c>
      <c r="Q4123" s="122">
        <v>0</v>
      </c>
      <c r="R4123" s="122">
        <v>0</v>
      </c>
      <c r="S4123" s="122">
        <v>0</v>
      </c>
      <c r="T4123" s="122">
        <v>0</v>
      </c>
      <c r="U4123" s="122">
        <v>0</v>
      </c>
      <c r="V4123" s="122">
        <v>0</v>
      </c>
      <c r="W4123" s="122">
        <v>0</v>
      </c>
      <c r="X4123" s="122">
        <v>0</v>
      </c>
      <c r="Y4123" s="122">
        <v>0</v>
      </c>
      <c r="Z4123" s="122">
        <v>0</v>
      </c>
      <c r="AA4123" s="122">
        <v>0</v>
      </c>
      <c r="AB4123" s="122">
        <v>0</v>
      </c>
      <c r="AC4123" s="122">
        <v>0</v>
      </c>
      <c r="AD4123" s="122">
        <v>0</v>
      </c>
      <c r="AE4123" s="122">
        <v>2.3349259999999999E-7</v>
      </c>
      <c r="AF4123" s="122">
        <v>2.0454026E-6</v>
      </c>
      <c r="AG4123" s="122">
        <v>5.8449955000000001E-6</v>
      </c>
      <c r="AH4123" s="122">
        <v>9.5470722000000004E-6</v>
      </c>
      <c r="AI4123" s="122">
        <v>1.40623653E-5</v>
      </c>
      <c r="AJ4123" s="122">
        <v>1.9925686700000001E-5</v>
      </c>
      <c r="AK4123" s="122">
        <v>2.3598789600000001E-5</v>
      </c>
      <c r="AL4123" s="122">
        <v>0</v>
      </c>
    </row>
    <row r="4124" spans="1:38" hidden="1" x14ac:dyDescent="0.25">
      <c r="A4124" s="122" t="s">
        <v>2027</v>
      </c>
      <c r="B4124" s="122">
        <v>1</v>
      </c>
      <c r="C4124" s="122" t="s">
        <v>2219</v>
      </c>
      <c r="D4124" s="122" t="s">
        <v>2116</v>
      </c>
      <c r="E4124" s="122">
        <v>75</v>
      </c>
      <c r="F4124" s="122">
        <v>0</v>
      </c>
      <c r="G4124" s="122">
        <v>0</v>
      </c>
      <c r="H4124" s="122">
        <v>0</v>
      </c>
      <c r="I4124" s="122">
        <v>0</v>
      </c>
      <c r="J4124" s="122">
        <v>0</v>
      </c>
      <c r="K4124" s="122">
        <v>0</v>
      </c>
      <c r="L4124" s="122">
        <v>0</v>
      </c>
      <c r="M4124" s="122">
        <v>0</v>
      </c>
      <c r="N4124" s="122">
        <v>0</v>
      </c>
      <c r="O4124" s="122">
        <v>0</v>
      </c>
      <c r="P4124" s="122">
        <v>0</v>
      </c>
      <c r="Q4124" s="122">
        <v>0</v>
      </c>
      <c r="R4124" s="122">
        <v>0</v>
      </c>
      <c r="S4124" s="122">
        <v>0</v>
      </c>
      <c r="T4124" s="122">
        <v>0</v>
      </c>
      <c r="U4124" s="122">
        <v>0</v>
      </c>
      <c r="V4124" s="122">
        <v>0</v>
      </c>
      <c r="W4124" s="122">
        <v>0</v>
      </c>
      <c r="X4124" s="122">
        <v>0</v>
      </c>
      <c r="Y4124" s="122">
        <v>0</v>
      </c>
      <c r="Z4124" s="122">
        <v>0</v>
      </c>
      <c r="AA4124" s="122">
        <v>0</v>
      </c>
      <c r="AB4124" s="122">
        <v>0</v>
      </c>
      <c r="AC4124" s="122">
        <v>0</v>
      </c>
      <c r="AD4124" s="122">
        <v>0</v>
      </c>
      <c r="AE4124" s="122">
        <v>7.4313830000000005E-7</v>
      </c>
      <c r="AF4124" s="122">
        <v>6.3903822999999996E-6</v>
      </c>
      <c r="AG4124" s="122">
        <v>1.8032201700000001E-5</v>
      </c>
      <c r="AH4124" s="122">
        <v>2.9231112200000001E-5</v>
      </c>
      <c r="AI4124" s="122">
        <v>4.2689188100000003E-5</v>
      </c>
      <c r="AJ4124" s="122">
        <v>6.1021929200000002E-5</v>
      </c>
      <c r="AK4124" s="122">
        <v>7.2050132300000006E-5</v>
      </c>
      <c r="AL4124" s="122">
        <v>0</v>
      </c>
    </row>
    <row r="4125" spans="1:38" hidden="1" x14ac:dyDescent="0.25">
      <c r="A4125" s="122" t="s">
        <v>2027</v>
      </c>
      <c r="B4125" s="122">
        <v>1</v>
      </c>
      <c r="C4125" s="122" t="s">
        <v>2219</v>
      </c>
      <c r="D4125" s="122" t="s">
        <v>2138</v>
      </c>
      <c r="E4125" s="122">
        <v>75</v>
      </c>
      <c r="F4125" s="122">
        <v>0</v>
      </c>
      <c r="G4125" s="122">
        <v>0</v>
      </c>
      <c r="H4125" s="122">
        <v>0</v>
      </c>
      <c r="I4125" s="122">
        <v>0</v>
      </c>
      <c r="J4125" s="122">
        <v>0</v>
      </c>
      <c r="K4125" s="122">
        <v>0</v>
      </c>
      <c r="L4125" s="122">
        <v>0</v>
      </c>
      <c r="M4125" s="122">
        <v>0</v>
      </c>
      <c r="N4125" s="122">
        <v>0</v>
      </c>
      <c r="O4125" s="122">
        <v>0</v>
      </c>
      <c r="P4125" s="122">
        <v>0</v>
      </c>
      <c r="Q4125" s="122">
        <v>0</v>
      </c>
      <c r="R4125" s="122">
        <v>0</v>
      </c>
      <c r="S4125" s="122">
        <v>0</v>
      </c>
      <c r="T4125" s="122">
        <v>0</v>
      </c>
      <c r="U4125" s="122">
        <v>0</v>
      </c>
      <c r="V4125" s="122">
        <v>0</v>
      </c>
      <c r="W4125" s="122">
        <v>0</v>
      </c>
      <c r="X4125" s="122">
        <v>0</v>
      </c>
      <c r="Y4125" s="122">
        <v>0</v>
      </c>
      <c r="Z4125" s="122">
        <v>0</v>
      </c>
      <c r="AA4125" s="122">
        <v>0</v>
      </c>
      <c r="AB4125" s="122">
        <v>0</v>
      </c>
      <c r="AC4125" s="122">
        <v>0</v>
      </c>
      <c r="AD4125" s="122">
        <v>0</v>
      </c>
      <c r="AE4125" s="122">
        <v>2.01808E-7</v>
      </c>
      <c r="AF4125" s="122">
        <v>1.7023100000000001E-6</v>
      </c>
      <c r="AG4125" s="122">
        <v>4.6864944E-6</v>
      </c>
      <c r="AH4125" s="122">
        <v>7.2873929999999999E-6</v>
      </c>
      <c r="AI4125" s="122">
        <v>1.06517252E-5</v>
      </c>
      <c r="AJ4125" s="122">
        <v>1.5415824499999999E-5</v>
      </c>
      <c r="AK4125" s="122">
        <v>1.8137969999999999E-5</v>
      </c>
      <c r="AL4125" s="122">
        <v>0</v>
      </c>
    </row>
    <row r="4126" spans="1:38" hidden="1" x14ac:dyDescent="0.25">
      <c r="A4126" s="122" t="s">
        <v>2027</v>
      </c>
      <c r="B4126" s="122">
        <v>1</v>
      </c>
      <c r="C4126" s="122" t="s">
        <v>2219</v>
      </c>
      <c r="D4126" s="122" t="s">
        <v>2117</v>
      </c>
      <c r="E4126" s="122">
        <v>75</v>
      </c>
      <c r="F4126" s="122">
        <v>0</v>
      </c>
      <c r="G4126" s="122">
        <v>0</v>
      </c>
      <c r="H4126" s="122">
        <v>0</v>
      </c>
      <c r="I4126" s="122">
        <v>0</v>
      </c>
      <c r="J4126" s="122">
        <v>0</v>
      </c>
      <c r="K4126" s="122">
        <v>0</v>
      </c>
      <c r="L4126" s="122">
        <v>0</v>
      </c>
      <c r="M4126" s="122">
        <v>0</v>
      </c>
      <c r="N4126" s="122">
        <v>0</v>
      </c>
      <c r="O4126" s="122">
        <v>0</v>
      </c>
      <c r="P4126" s="122">
        <v>0</v>
      </c>
      <c r="Q4126" s="122">
        <v>0</v>
      </c>
      <c r="R4126" s="122">
        <v>0</v>
      </c>
      <c r="S4126" s="122">
        <v>0</v>
      </c>
      <c r="T4126" s="122">
        <v>0</v>
      </c>
      <c r="U4126" s="122">
        <v>0</v>
      </c>
      <c r="V4126" s="122">
        <v>0</v>
      </c>
      <c r="W4126" s="122">
        <v>0</v>
      </c>
      <c r="X4126" s="122">
        <v>0</v>
      </c>
      <c r="Y4126" s="122">
        <v>0</v>
      </c>
      <c r="Z4126" s="122">
        <v>0</v>
      </c>
      <c r="AA4126" s="122">
        <v>0</v>
      </c>
      <c r="AB4126" s="122">
        <v>0</v>
      </c>
      <c r="AC4126" s="122">
        <v>0</v>
      </c>
      <c r="AD4126" s="122">
        <v>0</v>
      </c>
      <c r="AE4126" s="122">
        <v>6.1409099999999996E-8</v>
      </c>
      <c r="AF4126" s="122">
        <v>5.2858939999999999E-7</v>
      </c>
      <c r="AG4126" s="122">
        <v>1.4890561000000001E-6</v>
      </c>
      <c r="AH4126" s="122">
        <v>2.4174696999999999E-6</v>
      </c>
      <c r="AI4126" s="122">
        <v>3.5293631E-6</v>
      </c>
      <c r="AJ4126" s="122">
        <v>5.1498029000000002E-6</v>
      </c>
      <c r="AK4126" s="122">
        <v>6.0890547000000003E-6</v>
      </c>
      <c r="AL4126" s="122">
        <v>0</v>
      </c>
    </row>
    <row r="4127" spans="1:38" hidden="1" x14ac:dyDescent="0.25">
      <c r="A4127" s="122" t="s">
        <v>2027</v>
      </c>
      <c r="B4127" s="122">
        <v>1</v>
      </c>
      <c r="C4127" s="122" t="s">
        <v>2219</v>
      </c>
      <c r="D4127" s="122" t="s">
        <v>2118</v>
      </c>
      <c r="E4127" s="122">
        <v>75</v>
      </c>
      <c r="F4127" s="122">
        <v>0</v>
      </c>
      <c r="G4127" s="122">
        <v>0</v>
      </c>
      <c r="H4127" s="122">
        <v>0</v>
      </c>
      <c r="I4127" s="122">
        <v>0</v>
      </c>
      <c r="J4127" s="122">
        <v>0</v>
      </c>
      <c r="K4127" s="122">
        <v>0</v>
      </c>
      <c r="L4127" s="122">
        <v>0</v>
      </c>
      <c r="M4127" s="122">
        <v>0</v>
      </c>
      <c r="N4127" s="122">
        <v>0</v>
      </c>
      <c r="O4127" s="122">
        <v>0</v>
      </c>
      <c r="P4127" s="122">
        <v>0</v>
      </c>
      <c r="Q4127" s="122">
        <v>0</v>
      </c>
      <c r="R4127" s="122">
        <v>0</v>
      </c>
      <c r="S4127" s="122">
        <v>0</v>
      </c>
      <c r="T4127" s="122">
        <v>0</v>
      </c>
      <c r="U4127" s="122">
        <v>0</v>
      </c>
      <c r="V4127" s="122">
        <v>0</v>
      </c>
      <c r="W4127" s="122">
        <v>0</v>
      </c>
      <c r="X4127" s="122">
        <v>0</v>
      </c>
      <c r="Y4127" s="122">
        <v>0</v>
      </c>
      <c r="Z4127" s="122">
        <v>0</v>
      </c>
      <c r="AA4127" s="122">
        <v>0</v>
      </c>
      <c r="AB4127" s="122">
        <v>0</v>
      </c>
      <c r="AC4127" s="122">
        <v>0</v>
      </c>
      <c r="AD4127" s="122">
        <v>0</v>
      </c>
      <c r="AE4127" s="122">
        <v>2.8447660000000002E-7</v>
      </c>
      <c r="AF4127" s="122">
        <v>2.4800207000000001E-6</v>
      </c>
      <c r="AG4127" s="122">
        <v>7.0849543999999997E-6</v>
      </c>
      <c r="AH4127" s="122">
        <v>1.16195542E-5</v>
      </c>
      <c r="AI4127" s="122">
        <v>1.72029161E-5</v>
      </c>
      <c r="AJ4127" s="122">
        <v>2.4102849900000001E-5</v>
      </c>
      <c r="AK4127" s="122">
        <v>2.8848300399999999E-5</v>
      </c>
      <c r="AL4127" s="122">
        <v>0</v>
      </c>
    </row>
    <row r="4128" spans="1:38" hidden="1" x14ac:dyDescent="0.25">
      <c r="A4128" s="122" t="s">
        <v>2027</v>
      </c>
      <c r="B4128" s="122">
        <v>1</v>
      </c>
      <c r="C4128" s="122" t="s">
        <v>2219</v>
      </c>
      <c r="D4128" s="122" t="s">
        <v>2119</v>
      </c>
      <c r="E4128" s="122">
        <v>75</v>
      </c>
      <c r="F4128" s="122">
        <v>0</v>
      </c>
      <c r="G4128" s="122">
        <v>0</v>
      </c>
      <c r="H4128" s="122">
        <v>0</v>
      </c>
      <c r="I4128" s="122">
        <v>0</v>
      </c>
      <c r="J4128" s="122">
        <v>0</v>
      </c>
      <c r="K4128" s="122">
        <v>0</v>
      </c>
      <c r="L4128" s="122">
        <v>0</v>
      </c>
      <c r="M4128" s="122">
        <v>0</v>
      </c>
      <c r="N4128" s="122">
        <v>0</v>
      </c>
      <c r="O4128" s="122">
        <v>0</v>
      </c>
      <c r="P4128" s="122">
        <v>0</v>
      </c>
      <c r="Q4128" s="122">
        <v>0</v>
      </c>
      <c r="R4128" s="122">
        <v>0</v>
      </c>
      <c r="S4128" s="122">
        <v>0</v>
      </c>
      <c r="T4128" s="122">
        <v>0</v>
      </c>
      <c r="U4128" s="122">
        <v>0</v>
      </c>
      <c r="V4128" s="122">
        <v>0</v>
      </c>
      <c r="W4128" s="122">
        <v>0</v>
      </c>
      <c r="X4128" s="122">
        <v>0</v>
      </c>
      <c r="Y4128" s="122">
        <v>0</v>
      </c>
      <c r="Z4128" s="122">
        <v>0</v>
      </c>
      <c r="AA4128" s="122">
        <v>0</v>
      </c>
      <c r="AB4128" s="122">
        <v>0</v>
      </c>
      <c r="AC4128" s="122">
        <v>0</v>
      </c>
      <c r="AD4128" s="122">
        <v>0</v>
      </c>
      <c r="AE4128" s="122">
        <v>4.9659199999999999E-8</v>
      </c>
      <c r="AF4128" s="122">
        <v>4.3158629999999999E-7</v>
      </c>
      <c r="AG4128" s="122">
        <v>1.2313957E-6</v>
      </c>
      <c r="AH4128" s="122">
        <v>2.006809E-6</v>
      </c>
      <c r="AI4128" s="122">
        <v>2.9589091000000001E-6</v>
      </c>
      <c r="AJ4128" s="122">
        <v>4.1673637000000001E-6</v>
      </c>
      <c r="AK4128" s="122">
        <v>4.9762171999999996E-6</v>
      </c>
      <c r="AL4128" s="122">
        <v>0</v>
      </c>
    </row>
    <row r="4129" spans="1:38" hidden="1" x14ac:dyDescent="0.25">
      <c r="A4129" s="122" t="s">
        <v>2027</v>
      </c>
      <c r="B4129" s="122">
        <v>1</v>
      </c>
      <c r="C4129" s="122" t="s">
        <v>2219</v>
      </c>
      <c r="D4129" s="122" t="s">
        <v>2120</v>
      </c>
      <c r="E4129" s="122">
        <v>75</v>
      </c>
      <c r="F4129" s="122">
        <v>0</v>
      </c>
      <c r="G4129" s="122">
        <v>0</v>
      </c>
      <c r="H4129" s="122">
        <v>0</v>
      </c>
      <c r="I4129" s="122">
        <v>0</v>
      </c>
      <c r="J4129" s="122">
        <v>0</v>
      </c>
      <c r="K4129" s="122">
        <v>0</v>
      </c>
      <c r="L4129" s="122">
        <v>0</v>
      </c>
      <c r="M4129" s="122">
        <v>0</v>
      </c>
      <c r="N4129" s="122">
        <v>0</v>
      </c>
      <c r="O4129" s="122">
        <v>0</v>
      </c>
      <c r="P4129" s="122">
        <v>0</v>
      </c>
      <c r="Q4129" s="122">
        <v>0</v>
      </c>
      <c r="R4129" s="122">
        <v>0</v>
      </c>
      <c r="S4129" s="122">
        <v>0</v>
      </c>
      <c r="T4129" s="122">
        <v>0</v>
      </c>
      <c r="U4129" s="122">
        <v>0</v>
      </c>
      <c r="V4129" s="122">
        <v>0</v>
      </c>
      <c r="W4129" s="122">
        <v>0</v>
      </c>
      <c r="X4129" s="122">
        <v>0</v>
      </c>
      <c r="Y4129" s="122">
        <v>0</v>
      </c>
      <c r="Z4129" s="122">
        <v>0</v>
      </c>
      <c r="AA4129" s="122">
        <v>0</v>
      </c>
      <c r="AB4129" s="122">
        <v>0</v>
      </c>
      <c r="AC4129" s="122">
        <v>0</v>
      </c>
      <c r="AD4129" s="122">
        <v>0</v>
      </c>
      <c r="AE4129" s="122">
        <v>3.8321520000000002E-7</v>
      </c>
      <c r="AF4129" s="122">
        <v>3.3236352E-6</v>
      </c>
      <c r="AG4129" s="122">
        <v>9.4634410000000004E-6</v>
      </c>
      <c r="AH4129" s="122">
        <v>1.5468193100000001E-5</v>
      </c>
      <c r="AI4129" s="122">
        <v>2.2781755900000001E-5</v>
      </c>
      <c r="AJ4129" s="122">
        <v>3.2508945600000003E-5</v>
      </c>
      <c r="AK4129" s="122">
        <v>3.8766060499999997E-5</v>
      </c>
      <c r="AL4129" s="122">
        <v>0</v>
      </c>
    </row>
    <row r="4130" spans="1:38" hidden="1" x14ac:dyDescent="0.25">
      <c r="A4130" s="122" t="s">
        <v>2027</v>
      </c>
      <c r="B4130" s="122">
        <v>1</v>
      </c>
      <c r="C4130" s="122" t="s">
        <v>2219</v>
      </c>
      <c r="D4130" s="122" t="s">
        <v>2121</v>
      </c>
      <c r="E4130" s="122">
        <v>75</v>
      </c>
      <c r="F4130" s="122">
        <v>0</v>
      </c>
      <c r="G4130" s="122">
        <v>0</v>
      </c>
      <c r="H4130" s="122">
        <v>0</v>
      </c>
      <c r="I4130" s="122">
        <v>0</v>
      </c>
      <c r="J4130" s="122">
        <v>0</v>
      </c>
      <c r="K4130" s="122">
        <v>0</v>
      </c>
      <c r="L4130" s="122">
        <v>0</v>
      </c>
      <c r="M4130" s="122">
        <v>0</v>
      </c>
      <c r="N4130" s="122">
        <v>0</v>
      </c>
      <c r="O4130" s="122">
        <v>0</v>
      </c>
      <c r="P4130" s="122">
        <v>0</v>
      </c>
      <c r="Q4130" s="122">
        <v>0</v>
      </c>
      <c r="R4130" s="122">
        <v>0</v>
      </c>
      <c r="S4130" s="122">
        <v>0</v>
      </c>
      <c r="T4130" s="122">
        <v>0</v>
      </c>
      <c r="U4130" s="122">
        <v>0</v>
      </c>
      <c r="V4130" s="122">
        <v>0</v>
      </c>
      <c r="W4130" s="122">
        <v>0</v>
      </c>
      <c r="X4130" s="122">
        <v>0</v>
      </c>
      <c r="Y4130" s="122">
        <v>0</v>
      </c>
      <c r="Z4130" s="122">
        <v>0</v>
      </c>
      <c r="AA4130" s="122">
        <v>0</v>
      </c>
      <c r="AB4130" s="122">
        <v>0</v>
      </c>
      <c r="AC4130" s="122">
        <v>0</v>
      </c>
      <c r="AD4130" s="122">
        <v>0</v>
      </c>
      <c r="AE4130" s="122">
        <v>1.5960262E-6</v>
      </c>
      <c r="AF4130" s="122">
        <v>1.3948624599999999E-5</v>
      </c>
      <c r="AG4130" s="122">
        <v>3.9872000599999997E-5</v>
      </c>
      <c r="AH4130" s="122">
        <v>6.5322886599999996E-5</v>
      </c>
      <c r="AI4130" s="122">
        <v>9.6682085299999994E-5</v>
      </c>
      <c r="AJ4130" s="122">
        <v>1.372570458E-4</v>
      </c>
      <c r="AK4130" s="122">
        <v>1.6410697840000001E-4</v>
      </c>
      <c r="AL4130" s="122">
        <v>0</v>
      </c>
    </row>
    <row r="4131" spans="1:38" hidden="1" x14ac:dyDescent="0.25">
      <c r="A4131" s="122" t="s">
        <v>2027</v>
      </c>
      <c r="B4131" s="122">
        <v>1</v>
      </c>
      <c r="C4131" s="122" t="s">
        <v>2219</v>
      </c>
      <c r="D4131" s="122" t="s">
        <v>2122</v>
      </c>
      <c r="E4131" s="122">
        <v>75</v>
      </c>
      <c r="F4131" s="122">
        <v>0</v>
      </c>
      <c r="G4131" s="122">
        <v>0</v>
      </c>
      <c r="H4131" s="122">
        <v>0</v>
      </c>
      <c r="I4131" s="122">
        <v>0</v>
      </c>
      <c r="J4131" s="122">
        <v>0</v>
      </c>
      <c r="K4131" s="122">
        <v>0</v>
      </c>
      <c r="L4131" s="122">
        <v>0</v>
      </c>
      <c r="M4131" s="122">
        <v>0</v>
      </c>
      <c r="N4131" s="122">
        <v>0</v>
      </c>
      <c r="O4131" s="122">
        <v>0</v>
      </c>
      <c r="P4131" s="122">
        <v>0</v>
      </c>
      <c r="Q4131" s="122">
        <v>0</v>
      </c>
      <c r="R4131" s="122">
        <v>0</v>
      </c>
      <c r="S4131" s="122">
        <v>0</v>
      </c>
      <c r="T4131" s="122">
        <v>0</v>
      </c>
      <c r="U4131" s="122">
        <v>0</v>
      </c>
      <c r="V4131" s="122">
        <v>0</v>
      </c>
      <c r="W4131" s="122">
        <v>0</v>
      </c>
      <c r="X4131" s="122">
        <v>0</v>
      </c>
      <c r="Y4131" s="122">
        <v>0</v>
      </c>
      <c r="Z4131" s="122">
        <v>0</v>
      </c>
      <c r="AA4131" s="122">
        <v>0</v>
      </c>
      <c r="AB4131" s="122">
        <v>0</v>
      </c>
      <c r="AC4131" s="122">
        <v>0</v>
      </c>
      <c r="AD4131" s="122">
        <v>0</v>
      </c>
      <c r="AE4131" s="122">
        <v>1.7336000000000001E-7</v>
      </c>
      <c r="AF4131" s="122">
        <v>1.5212036000000001E-6</v>
      </c>
      <c r="AG4131" s="122">
        <v>4.3739791E-6</v>
      </c>
      <c r="AH4131" s="122">
        <v>7.2002389000000002E-6</v>
      </c>
      <c r="AI4131" s="122">
        <v>1.0684512E-5</v>
      </c>
      <c r="AJ4131" s="122">
        <v>1.5416510400000001E-5</v>
      </c>
      <c r="AK4131" s="122">
        <v>1.8551411700000001E-5</v>
      </c>
      <c r="AL4131" s="122">
        <v>0</v>
      </c>
    </row>
    <row r="4132" spans="1:38" hidden="1" x14ac:dyDescent="0.25">
      <c r="A4132" s="122" t="s">
        <v>2027</v>
      </c>
      <c r="B4132" s="122">
        <v>1</v>
      </c>
      <c r="C4132" s="122" t="s">
        <v>2219</v>
      </c>
      <c r="D4132" s="122" t="s">
        <v>2123</v>
      </c>
      <c r="E4132" s="122">
        <v>75</v>
      </c>
      <c r="F4132" s="122">
        <v>0</v>
      </c>
      <c r="G4132" s="122">
        <v>0</v>
      </c>
      <c r="H4132" s="122">
        <v>0</v>
      </c>
      <c r="I4132" s="122">
        <v>0</v>
      </c>
      <c r="J4132" s="122">
        <v>0</v>
      </c>
      <c r="K4132" s="122">
        <v>0</v>
      </c>
      <c r="L4132" s="122">
        <v>0</v>
      </c>
      <c r="M4132" s="122">
        <v>0</v>
      </c>
      <c r="N4132" s="122">
        <v>0</v>
      </c>
      <c r="O4132" s="122">
        <v>0</v>
      </c>
      <c r="P4132" s="122">
        <v>0</v>
      </c>
      <c r="Q4132" s="122">
        <v>0</v>
      </c>
      <c r="R4132" s="122">
        <v>0</v>
      </c>
      <c r="S4132" s="122">
        <v>0</v>
      </c>
      <c r="T4132" s="122">
        <v>0</v>
      </c>
      <c r="U4132" s="122">
        <v>0</v>
      </c>
      <c r="V4132" s="122">
        <v>0</v>
      </c>
      <c r="W4132" s="122">
        <v>0</v>
      </c>
      <c r="X4132" s="122">
        <v>0</v>
      </c>
      <c r="Y4132" s="122">
        <v>0</v>
      </c>
      <c r="Z4132" s="122">
        <v>0</v>
      </c>
      <c r="AA4132" s="122">
        <v>0</v>
      </c>
      <c r="AB4132" s="122">
        <v>0</v>
      </c>
      <c r="AC4132" s="122">
        <v>0</v>
      </c>
      <c r="AD4132" s="122">
        <v>0</v>
      </c>
      <c r="AE4132" s="122">
        <v>4.8617219999999995E-7</v>
      </c>
      <c r="AF4132" s="122">
        <v>4.2062901999999999E-6</v>
      </c>
      <c r="AG4132" s="122">
        <v>1.19386331E-5</v>
      </c>
      <c r="AH4132" s="122">
        <v>1.9422404500000001E-5</v>
      </c>
      <c r="AI4132" s="122">
        <v>2.8539685799999999E-5</v>
      </c>
      <c r="AJ4132" s="122">
        <v>4.0551130499999999E-5</v>
      </c>
      <c r="AK4132" s="122">
        <v>4.8031031799999999E-5</v>
      </c>
      <c r="AL4132" s="122">
        <v>0</v>
      </c>
    </row>
    <row r="4133" spans="1:38" hidden="1" x14ac:dyDescent="0.25">
      <c r="A4133" s="122" t="s">
        <v>2027</v>
      </c>
      <c r="B4133" s="122">
        <v>1</v>
      </c>
      <c r="C4133" s="122" t="s">
        <v>2219</v>
      </c>
      <c r="D4133" s="122" t="s">
        <v>2140</v>
      </c>
      <c r="E4133" s="122">
        <v>75</v>
      </c>
      <c r="F4133" s="122">
        <v>0</v>
      </c>
      <c r="G4133" s="122">
        <v>0</v>
      </c>
      <c r="H4133" s="122">
        <v>0</v>
      </c>
      <c r="I4133" s="122">
        <v>0</v>
      </c>
      <c r="J4133" s="122">
        <v>0</v>
      </c>
      <c r="K4133" s="122">
        <v>0</v>
      </c>
      <c r="L4133" s="122">
        <v>0</v>
      </c>
      <c r="M4133" s="122">
        <v>0</v>
      </c>
      <c r="N4133" s="122">
        <v>0</v>
      </c>
      <c r="O4133" s="122">
        <v>0</v>
      </c>
      <c r="P4133" s="122">
        <v>0</v>
      </c>
      <c r="Q4133" s="122">
        <v>0</v>
      </c>
      <c r="R4133" s="122">
        <v>0</v>
      </c>
      <c r="S4133" s="122">
        <v>0</v>
      </c>
      <c r="T4133" s="122">
        <v>0</v>
      </c>
      <c r="U4133" s="122">
        <v>0</v>
      </c>
      <c r="V4133" s="122">
        <v>0</v>
      </c>
      <c r="W4133" s="122">
        <v>0</v>
      </c>
      <c r="X4133" s="122">
        <v>0</v>
      </c>
      <c r="Y4133" s="122">
        <v>0</v>
      </c>
      <c r="Z4133" s="122">
        <v>0</v>
      </c>
      <c r="AA4133" s="122">
        <v>0</v>
      </c>
      <c r="AB4133" s="122">
        <v>0</v>
      </c>
      <c r="AC4133" s="122">
        <v>0</v>
      </c>
      <c r="AD4133" s="122">
        <v>0</v>
      </c>
      <c r="AE4133" s="122">
        <v>6.2585000000000003E-9</v>
      </c>
      <c r="AF4133" s="122">
        <v>5.3725599999999999E-8</v>
      </c>
      <c r="AG4133" s="122">
        <v>1.5119660000000001E-7</v>
      </c>
      <c r="AH4133" s="122">
        <v>2.4418229999999999E-7</v>
      </c>
      <c r="AI4133" s="122">
        <v>3.5578210000000002E-7</v>
      </c>
      <c r="AJ4133" s="122">
        <v>4.9932309999999997E-7</v>
      </c>
      <c r="AK4133" s="122">
        <v>5.8839200000000005E-7</v>
      </c>
      <c r="AL4133" s="122">
        <v>0</v>
      </c>
    </row>
    <row r="4134" spans="1:38" hidden="1" x14ac:dyDescent="0.25">
      <c r="A4134" s="122" t="s">
        <v>2027</v>
      </c>
      <c r="B4134" s="122">
        <v>1</v>
      </c>
      <c r="C4134" s="122" t="s">
        <v>2219</v>
      </c>
      <c r="D4134" s="122" t="s">
        <v>2124</v>
      </c>
      <c r="E4134" s="122">
        <v>75</v>
      </c>
      <c r="F4134" s="122">
        <v>0</v>
      </c>
      <c r="G4134" s="122">
        <v>0</v>
      </c>
      <c r="H4134" s="122">
        <v>0</v>
      </c>
      <c r="I4134" s="122">
        <v>0</v>
      </c>
      <c r="J4134" s="122">
        <v>0</v>
      </c>
      <c r="K4134" s="122">
        <v>0</v>
      </c>
      <c r="L4134" s="122">
        <v>0</v>
      </c>
      <c r="M4134" s="122">
        <v>0</v>
      </c>
      <c r="N4134" s="122">
        <v>0</v>
      </c>
      <c r="O4134" s="122">
        <v>0</v>
      </c>
      <c r="P4134" s="122">
        <v>0</v>
      </c>
      <c r="Q4134" s="122">
        <v>0</v>
      </c>
      <c r="R4134" s="122">
        <v>0</v>
      </c>
      <c r="S4134" s="122">
        <v>0</v>
      </c>
      <c r="T4134" s="122">
        <v>0</v>
      </c>
      <c r="U4134" s="122">
        <v>0</v>
      </c>
      <c r="V4134" s="122">
        <v>0</v>
      </c>
      <c r="W4134" s="122">
        <v>0</v>
      </c>
      <c r="X4134" s="122">
        <v>0</v>
      </c>
      <c r="Y4134" s="122">
        <v>0</v>
      </c>
      <c r="Z4134" s="122">
        <v>0</v>
      </c>
      <c r="AA4134" s="122">
        <v>0</v>
      </c>
      <c r="AB4134" s="122">
        <v>0</v>
      </c>
      <c r="AC4134" s="122">
        <v>0</v>
      </c>
      <c r="AD4134" s="122">
        <v>0</v>
      </c>
      <c r="AE4134" s="122">
        <v>3.63619E-8</v>
      </c>
      <c r="AF4134" s="122">
        <v>3.1199490000000002E-7</v>
      </c>
      <c r="AG4134" s="122">
        <v>8.8103080000000004E-7</v>
      </c>
      <c r="AH4134" s="122">
        <v>1.4258338E-6</v>
      </c>
      <c r="AI4134" s="122">
        <v>2.0814329999999999E-6</v>
      </c>
      <c r="AJ4134" s="122">
        <v>3.0182769E-6</v>
      </c>
      <c r="AK4134" s="122">
        <v>3.5878742999999999E-6</v>
      </c>
      <c r="AL4134" s="122">
        <v>0</v>
      </c>
    </row>
    <row r="4135" spans="1:38" hidden="1" x14ac:dyDescent="0.25">
      <c r="A4135" s="122" t="s">
        <v>2027</v>
      </c>
      <c r="B4135" s="122">
        <v>1</v>
      </c>
      <c r="C4135" s="122" t="s">
        <v>2219</v>
      </c>
      <c r="D4135" s="122" t="s">
        <v>2125</v>
      </c>
      <c r="E4135" s="122">
        <v>75</v>
      </c>
      <c r="F4135" s="122">
        <v>0</v>
      </c>
      <c r="G4135" s="122">
        <v>0</v>
      </c>
      <c r="H4135" s="122">
        <v>0</v>
      </c>
      <c r="I4135" s="122">
        <v>0</v>
      </c>
      <c r="J4135" s="122">
        <v>0</v>
      </c>
      <c r="K4135" s="122">
        <v>0</v>
      </c>
      <c r="L4135" s="122">
        <v>0</v>
      </c>
      <c r="M4135" s="122">
        <v>0</v>
      </c>
      <c r="N4135" s="122">
        <v>0</v>
      </c>
      <c r="O4135" s="122">
        <v>0</v>
      </c>
      <c r="P4135" s="122">
        <v>0</v>
      </c>
      <c r="Q4135" s="122">
        <v>0</v>
      </c>
      <c r="R4135" s="122">
        <v>0</v>
      </c>
      <c r="S4135" s="122">
        <v>0</v>
      </c>
      <c r="T4135" s="122">
        <v>0</v>
      </c>
      <c r="U4135" s="122">
        <v>0</v>
      </c>
      <c r="V4135" s="122">
        <v>0</v>
      </c>
      <c r="W4135" s="122">
        <v>0</v>
      </c>
      <c r="X4135" s="122">
        <v>0</v>
      </c>
      <c r="Y4135" s="122">
        <v>0</v>
      </c>
      <c r="Z4135" s="122">
        <v>0</v>
      </c>
      <c r="AA4135" s="122">
        <v>0</v>
      </c>
      <c r="AB4135" s="122">
        <v>0</v>
      </c>
      <c r="AC4135" s="122">
        <v>0</v>
      </c>
      <c r="AD4135" s="122">
        <v>0</v>
      </c>
      <c r="AE4135" s="122">
        <v>4.1644669999999999E-7</v>
      </c>
      <c r="AF4135" s="122">
        <v>3.6477819E-6</v>
      </c>
      <c r="AG4135" s="122">
        <v>1.04685948E-5</v>
      </c>
      <c r="AH4135" s="122">
        <v>1.71765707E-5</v>
      </c>
      <c r="AI4135" s="122">
        <v>2.5395692900000001E-5</v>
      </c>
      <c r="AJ4135" s="122">
        <v>3.6260873699999998E-5</v>
      </c>
      <c r="AK4135" s="122">
        <v>4.3009208100000002E-5</v>
      </c>
      <c r="AL4135" s="122">
        <v>0</v>
      </c>
    </row>
    <row r="4136" spans="1:38" hidden="1" x14ac:dyDescent="0.25">
      <c r="A4136" s="122" t="s">
        <v>2027</v>
      </c>
      <c r="B4136" s="122">
        <v>1</v>
      </c>
      <c r="C4136" s="122" t="s">
        <v>2219</v>
      </c>
      <c r="D4136" s="122" t="s">
        <v>2126</v>
      </c>
      <c r="E4136" s="122">
        <v>75</v>
      </c>
      <c r="F4136" s="122">
        <v>0</v>
      </c>
      <c r="G4136" s="122">
        <v>0</v>
      </c>
      <c r="H4136" s="122">
        <v>0</v>
      </c>
      <c r="I4136" s="122">
        <v>0</v>
      </c>
      <c r="J4136" s="122">
        <v>0</v>
      </c>
      <c r="K4136" s="122">
        <v>0</v>
      </c>
      <c r="L4136" s="122">
        <v>0</v>
      </c>
      <c r="M4136" s="122">
        <v>0</v>
      </c>
      <c r="N4136" s="122">
        <v>0</v>
      </c>
      <c r="O4136" s="122">
        <v>0</v>
      </c>
      <c r="P4136" s="122">
        <v>0</v>
      </c>
      <c r="Q4136" s="122">
        <v>0</v>
      </c>
      <c r="R4136" s="122">
        <v>0</v>
      </c>
      <c r="S4136" s="122">
        <v>0</v>
      </c>
      <c r="T4136" s="122">
        <v>0</v>
      </c>
      <c r="U4136" s="122">
        <v>0</v>
      </c>
      <c r="V4136" s="122">
        <v>0</v>
      </c>
      <c r="W4136" s="122">
        <v>0</v>
      </c>
      <c r="X4136" s="122">
        <v>0</v>
      </c>
      <c r="Y4136" s="122">
        <v>0</v>
      </c>
      <c r="Z4136" s="122">
        <v>0</v>
      </c>
      <c r="AA4136" s="122">
        <v>0</v>
      </c>
      <c r="AB4136" s="122">
        <v>0</v>
      </c>
      <c r="AC4136" s="122">
        <v>0</v>
      </c>
      <c r="AD4136" s="122">
        <v>0</v>
      </c>
      <c r="AE4136" s="122">
        <v>3.3484800000000001E-7</v>
      </c>
      <c r="AF4136" s="122">
        <v>2.8858456000000002E-6</v>
      </c>
      <c r="AG4136" s="122">
        <v>8.1645810999999993E-6</v>
      </c>
      <c r="AH4136" s="122">
        <v>1.3257197100000001E-5</v>
      </c>
      <c r="AI4136" s="122">
        <v>1.9427213600000001E-5</v>
      </c>
      <c r="AJ4136" s="122">
        <v>2.76806234E-5</v>
      </c>
      <c r="AK4136" s="122">
        <v>3.27675962E-5</v>
      </c>
      <c r="AL4136" s="122">
        <v>0</v>
      </c>
    </row>
    <row r="4137" spans="1:38" hidden="1" x14ac:dyDescent="0.25">
      <c r="A4137" s="122" t="s">
        <v>2027</v>
      </c>
      <c r="B4137" s="122">
        <v>1</v>
      </c>
      <c r="C4137" s="122" t="s">
        <v>2219</v>
      </c>
      <c r="D4137" s="122" t="s">
        <v>2127</v>
      </c>
      <c r="E4137" s="122">
        <v>75</v>
      </c>
      <c r="F4137" s="122">
        <v>0</v>
      </c>
      <c r="G4137" s="122">
        <v>0</v>
      </c>
      <c r="H4137" s="122">
        <v>0</v>
      </c>
      <c r="I4137" s="122">
        <v>0</v>
      </c>
      <c r="J4137" s="122">
        <v>0</v>
      </c>
      <c r="K4137" s="122">
        <v>0</v>
      </c>
      <c r="L4137" s="122">
        <v>0</v>
      </c>
      <c r="M4137" s="122">
        <v>0</v>
      </c>
      <c r="N4137" s="122">
        <v>0</v>
      </c>
      <c r="O4137" s="122">
        <v>0</v>
      </c>
      <c r="P4137" s="122">
        <v>0</v>
      </c>
      <c r="Q4137" s="122">
        <v>0</v>
      </c>
      <c r="R4137" s="122">
        <v>0</v>
      </c>
      <c r="S4137" s="122">
        <v>0</v>
      </c>
      <c r="T4137" s="122">
        <v>0</v>
      </c>
      <c r="U4137" s="122">
        <v>0</v>
      </c>
      <c r="V4137" s="122">
        <v>0</v>
      </c>
      <c r="W4137" s="122">
        <v>0</v>
      </c>
      <c r="X4137" s="122">
        <v>0</v>
      </c>
      <c r="Y4137" s="122">
        <v>0</v>
      </c>
      <c r="Z4137" s="122">
        <v>0</v>
      </c>
      <c r="AA4137" s="122">
        <v>0</v>
      </c>
      <c r="AB4137" s="122">
        <v>0</v>
      </c>
      <c r="AC4137" s="122">
        <v>0</v>
      </c>
      <c r="AD4137" s="122">
        <v>0</v>
      </c>
      <c r="AE4137" s="122">
        <v>1.071046E-7</v>
      </c>
      <c r="AF4137" s="122">
        <v>9.1566560000000002E-7</v>
      </c>
      <c r="AG4137" s="122">
        <v>2.5631639000000002E-6</v>
      </c>
      <c r="AH4137" s="122">
        <v>4.1212876999999997E-6</v>
      </c>
      <c r="AI4137" s="122">
        <v>5.9878913000000001E-6</v>
      </c>
      <c r="AJ4137" s="122">
        <v>8.4080123000000008E-6</v>
      </c>
      <c r="AK4137" s="122">
        <v>9.9091235000000007E-6</v>
      </c>
      <c r="AL4137" s="122">
        <v>0</v>
      </c>
    </row>
    <row r="4138" spans="1:38" hidden="1" x14ac:dyDescent="0.25">
      <c r="A4138" s="122" t="s">
        <v>2027</v>
      </c>
      <c r="B4138" s="122">
        <v>1</v>
      </c>
      <c r="C4138" s="122" t="s">
        <v>2219</v>
      </c>
      <c r="D4138" s="122" t="s">
        <v>2128</v>
      </c>
      <c r="E4138" s="122">
        <v>75</v>
      </c>
      <c r="F4138" s="122">
        <v>0</v>
      </c>
      <c r="G4138" s="122">
        <v>0</v>
      </c>
      <c r="H4138" s="122">
        <v>0</v>
      </c>
      <c r="I4138" s="122">
        <v>0</v>
      </c>
      <c r="J4138" s="122">
        <v>0</v>
      </c>
      <c r="K4138" s="122">
        <v>0</v>
      </c>
      <c r="L4138" s="122">
        <v>0</v>
      </c>
      <c r="M4138" s="122">
        <v>0</v>
      </c>
      <c r="N4138" s="122">
        <v>0</v>
      </c>
      <c r="O4138" s="122">
        <v>0</v>
      </c>
      <c r="P4138" s="122">
        <v>0</v>
      </c>
      <c r="Q4138" s="122">
        <v>0</v>
      </c>
      <c r="R4138" s="122">
        <v>0</v>
      </c>
      <c r="S4138" s="122">
        <v>0</v>
      </c>
      <c r="T4138" s="122">
        <v>0</v>
      </c>
      <c r="U4138" s="122">
        <v>0</v>
      </c>
      <c r="V4138" s="122">
        <v>0</v>
      </c>
      <c r="W4138" s="122">
        <v>0</v>
      </c>
      <c r="X4138" s="122">
        <v>0</v>
      </c>
      <c r="Y4138" s="122">
        <v>0</v>
      </c>
      <c r="Z4138" s="122">
        <v>0</v>
      </c>
      <c r="AA4138" s="122">
        <v>0</v>
      </c>
      <c r="AB4138" s="122">
        <v>0</v>
      </c>
      <c r="AC4138" s="122">
        <v>0</v>
      </c>
      <c r="AD4138" s="122">
        <v>0</v>
      </c>
      <c r="AE4138" s="122">
        <v>3.4071400000000003E-8</v>
      </c>
      <c r="AF4138" s="122">
        <v>2.924453E-7</v>
      </c>
      <c r="AG4138" s="122">
        <v>8.174155E-7</v>
      </c>
      <c r="AH4138" s="122">
        <v>1.3214343000000001E-6</v>
      </c>
      <c r="AI4138" s="122">
        <v>1.9349096E-6</v>
      </c>
      <c r="AJ4138" s="122">
        <v>2.7118524999999999E-6</v>
      </c>
      <c r="AK4138" s="122">
        <v>3.2168044000000001E-6</v>
      </c>
      <c r="AL4138" s="122">
        <v>0</v>
      </c>
    </row>
    <row r="4139" spans="1:38" hidden="1" x14ac:dyDescent="0.25">
      <c r="A4139" s="122" t="s">
        <v>2027</v>
      </c>
      <c r="B4139" s="122">
        <v>1</v>
      </c>
      <c r="C4139" s="122" t="s">
        <v>2220</v>
      </c>
      <c r="D4139" s="122" t="s">
        <v>2080</v>
      </c>
      <c r="E4139" s="122">
        <v>76</v>
      </c>
      <c r="F4139" s="122">
        <v>2.7388800000000002E-7</v>
      </c>
      <c r="G4139" s="122">
        <v>6.81233E-7</v>
      </c>
      <c r="H4139" s="122">
        <v>1.3244260000000001E-6</v>
      </c>
      <c r="I4139" s="122">
        <v>2.4726126799999999E-4</v>
      </c>
      <c r="J4139" s="122">
        <v>6.5100546499999995E-4</v>
      </c>
      <c r="K4139" s="122">
        <v>1.3608027009999999E-3</v>
      </c>
      <c r="L4139" s="122">
        <v>2.298498845E-3</v>
      </c>
      <c r="M4139" s="122">
        <v>3.5217422489999999E-3</v>
      </c>
      <c r="N4139" s="122">
        <v>4.5950005900000004E-3</v>
      </c>
      <c r="O4139" s="122">
        <v>5.9854044339999997E-3</v>
      </c>
      <c r="P4139" s="122">
        <v>7.0961838459999999E-3</v>
      </c>
      <c r="Q4139" s="122">
        <v>8.5935238360000006E-3</v>
      </c>
      <c r="R4139" s="122">
        <v>1.0429204266000001E-2</v>
      </c>
      <c r="S4139" s="122">
        <v>1.2407371758E-2</v>
      </c>
      <c r="T4139" s="122">
        <v>1.4524879136E-2</v>
      </c>
      <c r="U4139" s="122">
        <v>1.820171839E-2</v>
      </c>
      <c r="V4139" s="122">
        <v>2.2933125031E-2</v>
      </c>
      <c r="W4139" s="122">
        <v>2.8939038731E-2</v>
      </c>
      <c r="X4139" s="122">
        <v>3.5470676325999997E-2</v>
      </c>
      <c r="Y4139" s="122">
        <v>4.3081925575999998E-2</v>
      </c>
      <c r="Z4139" s="122">
        <v>5.2117441560999997E-2</v>
      </c>
      <c r="AA4139" s="122">
        <v>6.0526006992000003E-2</v>
      </c>
      <c r="AB4139" s="122">
        <v>6.8269858609999998E-2</v>
      </c>
      <c r="AC4139" s="122">
        <v>7.6064799532999994E-2</v>
      </c>
      <c r="AD4139" s="122">
        <v>8.2867798004000001E-2</v>
      </c>
      <c r="AE4139" s="122">
        <v>8.9360238866000002E-2</v>
      </c>
      <c r="AF4139" s="122">
        <v>9.6496599291999996E-2</v>
      </c>
      <c r="AG4139" s="122">
        <v>0.102207388845</v>
      </c>
      <c r="AH4139" s="122">
        <v>0.108379542734</v>
      </c>
      <c r="AI4139" s="122">
        <v>0.11688521699399999</v>
      </c>
      <c r="AJ4139" s="122">
        <v>0.12576036997000001</v>
      </c>
      <c r="AK4139" s="122">
        <v>0.144002967412</v>
      </c>
      <c r="AL4139" s="122">
        <v>0</v>
      </c>
    </row>
    <row r="4140" spans="1:38" hidden="1" x14ac:dyDescent="0.25">
      <c r="A4140" s="122" t="s">
        <v>2027</v>
      </c>
      <c r="B4140" s="122">
        <v>1</v>
      </c>
      <c r="C4140" s="122" t="s">
        <v>2220</v>
      </c>
      <c r="D4140" s="122" t="s">
        <v>2081</v>
      </c>
      <c r="E4140" s="122">
        <v>76</v>
      </c>
      <c r="F4140" s="122">
        <v>2.4000069999999999E-6</v>
      </c>
      <c r="G4140" s="122">
        <v>5.8546730000000003E-6</v>
      </c>
      <c r="H4140" s="122">
        <v>1.1147622E-5</v>
      </c>
      <c r="I4140" s="122">
        <v>2.0668495100000001E-3</v>
      </c>
      <c r="J4140" s="122">
        <v>5.445420294E-3</v>
      </c>
      <c r="K4140" s="122">
        <v>1.1418710573E-2</v>
      </c>
      <c r="L4140" s="122">
        <v>1.9258485757E-2</v>
      </c>
      <c r="M4140" s="122">
        <v>2.9477033061999999E-2</v>
      </c>
      <c r="N4140" s="122">
        <v>3.8258931612000002E-2</v>
      </c>
      <c r="O4140" s="122">
        <v>4.9653981304999997E-2</v>
      </c>
      <c r="P4140" s="122">
        <v>5.8813835150999999E-2</v>
      </c>
      <c r="Q4140" s="122">
        <v>7.0808723973000004E-2</v>
      </c>
      <c r="R4140" s="122">
        <v>8.4923355022999997E-2</v>
      </c>
      <c r="S4140" s="122">
        <v>0.100439882435</v>
      </c>
      <c r="T4140" s="122">
        <v>0.116075523865</v>
      </c>
      <c r="U4140" s="122">
        <v>0.14455308033600001</v>
      </c>
      <c r="V4140" s="122">
        <v>0.1818891476</v>
      </c>
      <c r="W4140" s="122">
        <v>0.228659019159</v>
      </c>
      <c r="X4140" s="122">
        <v>0.27864555787299999</v>
      </c>
      <c r="Y4140" s="122">
        <v>0.39026035505700002</v>
      </c>
      <c r="Z4140" s="122">
        <v>0.52444964312599995</v>
      </c>
      <c r="AA4140" s="122">
        <v>0.638173682864</v>
      </c>
      <c r="AB4140" s="122">
        <v>0.58958599382499999</v>
      </c>
      <c r="AC4140" s="122">
        <v>0.70769042198300003</v>
      </c>
      <c r="AD4140" s="122">
        <v>0.73541478423499995</v>
      </c>
      <c r="AE4140" s="122">
        <v>0.82997342938700003</v>
      </c>
      <c r="AF4140" s="122">
        <v>0.80627299793100005</v>
      </c>
      <c r="AG4140" s="122">
        <v>0.92012624433300005</v>
      </c>
      <c r="AH4140" s="122">
        <v>1.057951924358</v>
      </c>
      <c r="AI4140" s="122">
        <v>1.0166188034600001</v>
      </c>
      <c r="AJ4140" s="122">
        <v>1.316190155506</v>
      </c>
      <c r="AK4140" s="122">
        <v>1.5032719888099999</v>
      </c>
      <c r="AL4140" s="122">
        <v>0</v>
      </c>
    </row>
    <row r="4141" spans="1:38" hidden="1" x14ac:dyDescent="0.25">
      <c r="A4141" s="122" t="s">
        <v>2027</v>
      </c>
      <c r="B4141" s="122">
        <v>1</v>
      </c>
      <c r="C4141" s="122" t="s">
        <v>2220</v>
      </c>
      <c r="D4141" s="122" t="s">
        <v>2082</v>
      </c>
      <c r="E4141" s="122">
        <v>76</v>
      </c>
      <c r="F4141" s="122">
        <v>1.3963850000000001E-6</v>
      </c>
      <c r="G4141" s="122">
        <v>3.4039460000000001E-6</v>
      </c>
      <c r="H4141" s="122">
        <v>6.4836010000000003E-6</v>
      </c>
      <c r="I4141" s="122">
        <v>1.2046903449999999E-3</v>
      </c>
      <c r="J4141" s="122">
        <v>3.1878524889999999E-3</v>
      </c>
      <c r="K4141" s="122">
        <v>6.7378020320000001E-3</v>
      </c>
      <c r="L4141" s="122">
        <v>1.1437025565E-2</v>
      </c>
      <c r="M4141" s="122">
        <v>1.7553469873999999E-2</v>
      </c>
      <c r="N4141" s="122">
        <v>2.2811766652999999E-2</v>
      </c>
      <c r="O4141" s="122">
        <v>2.9722622155E-2</v>
      </c>
      <c r="P4141" s="122">
        <v>3.5384526504000001E-2</v>
      </c>
      <c r="Q4141" s="122">
        <v>4.2659427341999998E-2</v>
      </c>
      <c r="R4141" s="122">
        <v>5.1292819950999997E-2</v>
      </c>
      <c r="S4141" s="122">
        <v>6.0770677418999997E-2</v>
      </c>
      <c r="T4141" s="122">
        <v>7.0445891161999993E-2</v>
      </c>
      <c r="U4141" s="122">
        <v>8.7972274337E-2</v>
      </c>
      <c r="V4141" s="122">
        <v>0.11087703832900001</v>
      </c>
      <c r="W4141" s="122">
        <v>0.139394782158</v>
      </c>
      <c r="X4141" s="122">
        <v>0.16976403803099999</v>
      </c>
      <c r="Y4141" s="122">
        <v>0.23760775702799999</v>
      </c>
      <c r="Z4141" s="122">
        <v>0.32022491391000002</v>
      </c>
      <c r="AA4141" s="122">
        <v>0.391048551465</v>
      </c>
      <c r="AB4141" s="122">
        <v>0.361450559128</v>
      </c>
      <c r="AC4141" s="122">
        <v>0.43362334424499999</v>
      </c>
      <c r="AD4141" s="122">
        <v>0.45074066998599999</v>
      </c>
      <c r="AE4141" s="122">
        <v>0.50941271706000002</v>
      </c>
      <c r="AF4141" s="122">
        <v>0.49564554844199998</v>
      </c>
      <c r="AG4141" s="122">
        <v>0.56661173677599996</v>
      </c>
      <c r="AH4141" s="122">
        <v>0.65146440555399998</v>
      </c>
      <c r="AI4141" s="122">
        <v>0.62575632782500001</v>
      </c>
      <c r="AJ4141" s="122">
        <v>0.78902000823600005</v>
      </c>
      <c r="AK4141" s="122">
        <v>0.90254924481700005</v>
      </c>
      <c r="AL4141" s="122">
        <v>0</v>
      </c>
    </row>
    <row r="4142" spans="1:38" hidden="1" x14ac:dyDescent="0.25">
      <c r="A4142" s="122" t="s">
        <v>2027</v>
      </c>
      <c r="B4142" s="122">
        <v>1</v>
      </c>
      <c r="C4142" s="122" t="s">
        <v>2220</v>
      </c>
      <c r="D4142" s="122" t="s">
        <v>2135</v>
      </c>
      <c r="E4142" s="122">
        <v>76</v>
      </c>
      <c r="F4142" s="122">
        <v>2.3458000000000001E-8</v>
      </c>
      <c r="G4142" s="122">
        <v>5.8011000000000002E-8</v>
      </c>
      <c r="H4142" s="122">
        <v>1.1221800000000001E-7</v>
      </c>
      <c r="I4142" s="122">
        <v>2.1186695000000001E-5</v>
      </c>
      <c r="J4142" s="122">
        <v>5.6873921000000002E-5</v>
      </c>
      <c r="K4142" s="122">
        <v>1.21289906E-4</v>
      </c>
      <c r="L4142" s="122">
        <v>2.0741944E-4</v>
      </c>
      <c r="M4142" s="122">
        <v>3.21270941E-4</v>
      </c>
      <c r="N4142" s="122">
        <v>4.21548502E-4</v>
      </c>
      <c r="O4142" s="122">
        <v>5.5355364199999996E-4</v>
      </c>
      <c r="P4142" s="122">
        <v>6.5201732899999995E-4</v>
      </c>
      <c r="Q4142" s="122">
        <v>7.8211951799999995E-4</v>
      </c>
      <c r="R4142" s="122">
        <v>9.3449888200000002E-4</v>
      </c>
      <c r="S4142" s="122">
        <v>1.0988056880000001E-3</v>
      </c>
      <c r="T4142" s="122">
        <v>1.263226297E-3</v>
      </c>
      <c r="U4142" s="122">
        <v>1.563700453E-3</v>
      </c>
      <c r="V4142" s="122">
        <v>1.940157607E-3</v>
      </c>
      <c r="W4142" s="122">
        <v>2.4147062900000001E-3</v>
      </c>
      <c r="X4142" s="122">
        <v>2.9080635339999998E-3</v>
      </c>
      <c r="Y4142" s="122">
        <v>3.449599072E-3</v>
      </c>
      <c r="Z4142" s="122">
        <v>4.0533645630000002E-3</v>
      </c>
      <c r="AA4142" s="122">
        <v>4.6130876589999996E-3</v>
      </c>
      <c r="AB4142" s="122">
        <v>5.0889680590000003E-3</v>
      </c>
      <c r="AC4142" s="122">
        <v>5.5487397870000003E-3</v>
      </c>
      <c r="AD4142" s="122">
        <v>5.9674482859999999E-3</v>
      </c>
      <c r="AE4142" s="122">
        <v>6.3251507689999998E-3</v>
      </c>
      <c r="AF4142" s="122">
        <v>6.6789693680000001E-3</v>
      </c>
      <c r="AG4142" s="122">
        <v>6.9612968590000001E-3</v>
      </c>
      <c r="AH4142" s="122">
        <v>7.280731419E-3</v>
      </c>
      <c r="AI4142" s="122">
        <v>7.7205112249999997E-3</v>
      </c>
      <c r="AJ4142" s="122">
        <v>8.1372226240000005E-3</v>
      </c>
      <c r="AK4142" s="122">
        <v>9.1129898339999994E-3</v>
      </c>
      <c r="AL4142" s="122">
        <v>0</v>
      </c>
    </row>
    <row r="4143" spans="1:38" hidden="1" x14ac:dyDescent="0.25">
      <c r="A4143" s="122" t="s">
        <v>2027</v>
      </c>
      <c r="B4143" s="122">
        <v>1</v>
      </c>
      <c r="C4143" s="122" t="s">
        <v>2220</v>
      </c>
      <c r="D4143" s="122" t="s">
        <v>2083</v>
      </c>
      <c r="E4143" s="122">
        <v>76</v>
      </c>
      <c r="F4143" s="122">
        <v>2.2554550000000001E-6</v>
      </c>
      <c r="G4143" s="122">
        <v>5.5145320000000003E-6</v>
      </c>
      <c r="H4143" s="122">
        <v>1.0551027999999999E-5</v>
      </c>
      <c r="I4143" s="122">
        <v>1.9688533980000002E-3</v>
      </c>
      <c r="J4143" s="122">
        <v>5.2537738230000004E-3</v>
      </c>
      <c r="K4143" s="122">
        <v>1.1212444695999999E-2</v>
      </c>
      <c r="L4143" s="122">
        <v>1.9150431235000001E-2</v>
      </c>
      <c r="M4143" s="122">
        <v>2.964243859E-2</v>
      </c>
      <c r="N4143" s="122">
        <v>3.8913779117000002E-2</v>
      </c>
      <c r="O4143" s="122">
        <v>5.1133873298000003E-2</v>
      </c>
      <c r="P4143" s="122">
        <v>6.1253880518999999E-2</v>
      </c>
      <c r="Q4143" s="122">
        <v>7.4374526051999998E-2</v>
      </c>
      <c r="R4143" s="122">
        <v>9.0237161038000002E-2</v>
      </c>
      <c r="S4143" s="122">
        <v>0.10772046835100001</v>
      </c>
      <c r="T4143" s="122">
        <v>0.12580646557399999</v>
      </c>
      <c r="U4143" s="122">
        <v>0.15872512293900001</v>
      </c>
      <c r="V4143" s="122">
        <v>0.20065648909</v>
      </c>
      <c r="W4143" s="122">
        <v>0.25392843926199998</v>
      </c>
      <c r="X4143" s="122">
        <v>0.31088933460099999</v>
      </c>
      <c r="Y4143" s="122">
        <v>0.40350708068300001</v>
      </c>
      <c r="Z4143" s="122">
        <v>0.39723199562599998</v>
      </c>
      <c r="AA4143" s="122">
        <v>0.29800442992199999</v>
      </c>
      <c r="AB4143" s="122">
        <v>0.45168147209600001</v>
      </c>
      <c r="AC4143" s="122">
        <v>0.35989667172700002</v>
      </c>
      <c r="AD4143" s="122">
        <v>0.36204350097100002</v>
      </c>
      <c r="AE4143" s="122">
        <v>0.37305795792800001</v>
      </c>
      <c r="AF4143" s="122">
        <v>0.27433530253299998</v>
      </c>
      <c r="AG4143" s="122">
        <v>0.30576883899000001</v>
      </c>
      <c r="AH4143" s="122">
        <v>0.34890695186499998</v>
      </c>
      <c r="AI4143" s="122">
        <v>0.36731502457499998</v>
      </c>
      <c r="AJ4143" s="122">
        <v>0.58473089441799997</v>
      </c>
      <c r="AK4143" s="122">
        <v>0.67172002368700001</v>
      </c>
      <c r="AL4143" s="122">
        <v>0</v>
      </c>
    </row>
    <row r="4144" spans="1:38" x14ac:dyDescent="0.25">
      <c r="A4144" s="122" t="s">
        <v>2027</v>
      </c>
      <c r="B4144" s="122">
        <v>1</v>
      </c>
      <c r="C4144" s="122" t="s">
        <v>2220</v>
      </c>
      <c r="D4144" s="122" t="s">
        <v>2084</v>
      </c>
      <c r="E4144" s="122">
        <v>76</v>
      </c>
      <c r="F4144" s="122">
        <v>1.0865175000000001E-5</v>
      </c>
      <c r="G4144" s="122">
        <v>2.6519269000000001E-5</v>
      </c>
      <c r="H4144" s="122">
        <v>5.0542162999999997E-5</v>
      </c>
      <c r="I4144" s="122">
        <v>9.3659079670000006E-3</v>
      </c>
      <c r="J4144" s="122">
        <v>2.4740515112999999E-2</v>
      </c>
      <c r="K4144" s="122">
        <v>5.2096912640999998E-2</v>
      </c>
      <c r="L4144" s="122">
        <v>8.8283319491999995E-2</v>
      </c>
      <c r="M4144" s="122">
        <v>0.135812590545</v>
      </c>
      <c r="N4144" s="122">
        <v>0.177261174572</v>
      </c>
      <c r="O4144" s="122">
        <v>0.23191757659600001</v>
      </c>
      <c r="P4144" s="122">
        <v>0.27683617544599998</v>
      </c>
      <c r="Q4144" s="122">
        <v>0.33567758896299998</v>
      </c>
      <c r="R4144" s="122">
        <v>0.40561142305100001</v>
      </c>
      <c r="S4144" s="122">
        <v>0.48235028187399998</v>
      </c>
      <c r="T4144" s="122">
        <v>0.56038588150199997</v>
      </c>
      <c r="U4144" s="122">
        <v>0.69977153247500001</v>
      </c>
      <c r="V4144" s="122">
        <v>0.87693060800400002</v>
      </c>
      <c r="W4144" s="122">
        <v>1.107110239074</v>
      </c>
      <c r="X4144" s="122">
        <v>1.35423361144</v>
      </c>
      <c r="Y4144" s="122">
        <v>1.1031095142630001</v>
      </c>
      <c r="Z4144" s="122">
        <v>1.662280937382</v>
      </c>
      <c r="AA4144" s="122">
        <v>1.6482604594529999</v>
      </c>
      <c r="AB4144" s="122">
        <v>1.3364923910249999</v>
      </c>
      <c r="AC4144" s="122">
        <v>1.627295364571</v>
      </c>
      <c r="AD4144" s="122">
        <v>1.870627619183</v>
      </c>
      <c r="AE4144" s="122">
        <v>2.0879444544219998</v>
      </c>
      <c r="AF4144" s="122">
        <v>2.1898607596019999</v>
      </c>
      <c r="AG4144" s="122">
        <v>2.5095135379640001</v>
      </c>
      <c r="AH4144" s="122">
        <v>2.276094689627</v>
      </c>
      <c r="AI4144" s="122">
        <v>2.466187039597</v>
      </c>
      <c r="AJ4144" s="122">
        <v>2.7798323255990001</v>
      </c>
      <c r="AK4144" s="122">
        <v>3.1794969941239999</v>
      </c>
      <c r="AL4144" s="122">
        <v>0</v>
      </c>
    </row>
    <row r="4145" spans="1:38" hidden="1" x14ac:dyDescent="0.25">
      <c r="A4145" s="122" t="s">
        <v>2027</v>
      </c>
      <c r="B4145" s="122">
        <v>1</v>
      </c>
      <c r="C4145" s="122" t="s">
        <v>2220</v>
      </c>
      <c r="D4145" s="122" t="s">
        <v>474</v>
      </c>
      <c r="E4145" s="122">
        <v>76</v>
      </c>
      <c r="F4145" s="122">
        <v>2.024996E-6</v>
      </c>
      <c r="G4145" s="122">
        <v>4.9303010000000003E-6</v>
      </c>
      <c r="H4145" s="122">
        <v>9.4199719999999997E-6</v>
      </c>
      <c r="I4145" s="122">
        <v>1.750096453E-3</v>
      </c>
      <c r="J4145" s="122">
        <v>4.609075707E-3</v>
      </c>
      <c r="K4145" s="122">
        <v>9.6798971009999998E-3</v>
      </c>
      <c r="L4145" s="122">
        <v>1.6365845858000001E-2</v>
      </c>
      <c r="M4145" s="122">
        <v>2.5145082241999999E-2</v>
      </c>
      <c r="N4145" s="122">
        <v>3.2804169644999999E-2</v>
      </c>
      <c r="O4145" s="122">
        <v>4.3013591153999997E-2</v>
      </c>
      <c r="P4145" s="122">
        <v>5.1358644367000002E-2</v>
      </c>
      <c r="Q4145" s="122">
        <v>6.2417712734E-2</v>
      </c>
      <c r="R4145" s="122">
        <v>7.5089388630999995E-2</v>
      </c>
      <c r="S4145" s="122">
        <v>8.8530835944999997E-2</v>
      </c>
      <c r="T4145" s="122">
        <v>0.10182680086400001</v>
      </c>
      <c r="U4145" s="122">
        <v>0.125909795528</v>
      </c>
      <c r="V4145" s="122">
        <v>0.15710090465000001</v>
      </c>
      <c r="W4145" s="122">
        <v>0.19777914983</v>
      </c>
      <c r="X4145" s="122">
        <v>0.24205052280600001</v>
      </c>
      <c r="Y4145" s="122">
        <v>0.31629626063400001</v>
      </c>
      <c r="Z4145" s="122">
        <v>0.312929134818</v>
      </c>
      <c r="AA4145" s="122">
        <v>0.235787239659</v>
      </c>
      <c r="AB4145" s="122">
        <v>0.35780306741700002</v>
      </c>
      <c r="AC4145" s="122">
        <v>0.28591147746700002</v>
      </c>
      <c r="AD4145" s="122">
        <v>0.287824742696</v>
      </c>
      <c r="AE4145" s="122">
        <v>0.29779555767100002</v>
      </c>
      <c r="AF4145" s="122">
        <v>0.21899541332200001</v>
      </c>
      <c r="AG4145" s="122">
        <v>0.24370188009900001</v>
      </c>
      <c r="AH4145" s="122">
        <v>0.27745864393699998</v>
      </c>
      <c r="AI4145" s="122">
        <v>0.29007459789099999</v>
      </c>
      <c r="AJ4145" s="122">
        <v>0.47119952474400001</v>
      </c>
      <c r="AK4145" s="122">
        <v>0.53654667093300001</v>
      </c>
      <c r="AL4145" s="122">
        <v>0</v>
      </c>
    </row>
    <row r="4146" spans="1:38" hidden="1" x14ac:dyDescent="0.25">
      <c r="A4146" s="122" t="s">
        <v>2027</v>
      </c>
      <c r="B4146" s="122">
        <v>1</v>
      </c>
      <c r="C4146" s="122" t="s">
        <v>2220</v>
      </c>
      <c r="D4146" s="122" t="s">
        <v>2085</v>
      </c>
      <c r="E4146" s="122">
        <v>76</v>
      </c>
      <c r="F4146" s="122">
        <v>1.427451E-6</v>
      </c>
      <c r="G4146" s="122">
        <v>3.4784410000000001E-6</v>
      </c>
      <c r="H4146" s="122">
        <v>6.5897959999999999E-6</v>
      </c>
      <c r="I4146" s="122">
        <v>1.2184643120000001E-3</v>
      </c>
      <c r="J4146" s="122">
        <v>3.214174584E-3</v>
      </c>
      <c r="K4146" s="122">
        <v>6.7655645749999998E-3</v>
      </c>
      <c r="L4146" s="122">
        <v>1.1464708541000001E-2</v>
      </c>
      <c r="M4146" s="122">
        <v>1.7624837035E-2</v>
      </c>
      <c r="N4146" s="122">
        <v>2.2979860657999999E-2</v>
      </c>
      <c r="O4146" s="122">
        <v>3.0021977934999999E-2</v>
      </c>
      <c r="P4146" s="122">
        <v>3.5822499727000003E-2</v>
      </c>
      <c r="Q4146" s="122">
        <v>4.3424996924000002E-2</v>
      </c>
      <c r="R4146" s="122">
        <v>5.2574876999E-2</v>
      </c>
      <c r="S4146" s="122">
        <v>6.2653133417999995E-2</v>
      </c>
      <c r="T4146" s="122">
        <v>7.2775329207E-2</v>
      </c>
      <c r="U4146" s="122">
        <v>9.1017089135000007E-2</v>
      </c>
      <c r="V4146" s="122">
        <v>0.114326691925</v>
      </c>
      <c r="W4146" s="122">
        <v>0.144462165053</v>
      </c>
      <c r="X4146" s="122">
        <v>0.17691067718199999</v>
      </c>
      <c r="Y4146" s="122">
        <v>0.17355064677699999</v>
      </c>
      <c r="Z4146" s="122">
        <v>0.196722624968</v>
      </c>
      <c r="AA4146" s="122">
        <v>0.238690517761</v>
      </c>
      <c r="AB4146" s="122">
        <v>0.29485904021699999</v>
      </c>
      <c r="AC4146" s="122">
        <v>0.33707801254300002</v>
      </c>
      <c r="AD4146" s="122">
        <v>0.422439761448</v>
      </c>
      <c r="AE4146" s="122">
        <v>0.41700696599600001</v>
      </c>
      <c r="AF4146" s="122">
        <v>0.50175979594099995</v>
      </c>
      <c r="AG4146" s="122">
        <v>0.44870577629500003</v>
      </c>
      <c r="AH4146" s="122">
        <v>0.52994269901000002</v>
      </c>
      <c r="AI4146" s="122">
        <v>0.50349430391899996</v>
      </c>
      <c r="AJ4146" s="122">
        <v>0.60767583499</v>
      </c>
      <c r="AK4146" s="122">
        <v>0.700987411018</v>
      </c>
      <c r="AL4146" s="122">
        <v>0</v>
      </c>
    </row>
    <row r="4147" spans="1:38" hidden="1" x14ac:dyDescent="0.25">
      <c r="A4147" s="122" t="s">
        <v>2027</v>
      </c>
      <c r="B4147" s="122">
        <v>1</v>
      </c>
      <c r="C4147" s="122" t="s">
        <v>2220</v>
      </c>
      <c r="D4147" s="122" t="s">
        <v>2086</v>
      </c>
      <c r="E4147" s="122">
        <v>76</v>
      </c>
      <c r="F4147" s="122">
        <v>2.62476E-7</v>
      </c>
      <c r="G4147" s="122">
        <v>6.3273200000000003E-7</v>
      </c>
      <c r="H4147" s="122">
        <v>1.1928710000000001E-6</v>
      </c>
      <c r="I4147" s="122">
        <v>2.1919440500000001E-4</v>
      </c>
      <c r="J4147" s="122">
        <v>5.7112431800000003E-4</v>
      </c>
      <c r="K4147" s="122">
        <v>1.1815147919999999E-3</v>
      </c>
      <c r="L4147" s="122">
        <v>1.9666632449999999E-3</v>
      </c>
      <c r="M4147" s="122">
        <v>2.9875230709999999E-3</v>
      </c>
      <c r="N4147" s="122">
        <v>3.8595983130000002E-3</v>
      </c>
      <c r="O4147" s="122">
        <v>5.0551964640000004E-3</v>
      </c>
      <c r="P4147" s="122">
        <v>6.0062887109999996E-3</v>
      </c>
      <c r="Q4147" s="122">
        <v>7.2674142490000001E-3</v>
      </c>
      <c r="R4147" s="122">
        <v>8.7123151479999994E-3</v>
      </c>
      <c r="S4147" s="122">
        <v>1.0222444503E-2</v>
      </c>
      <c r="T4147" s="122">
        <v>1.1818470714000001E-2</v>
      </c>
      <c r="U4147" s="122">
        <v>1.4719052097E-2</v>
      </c>
      <c r="V4147" s="122">
        <v>1.8548631778000001E-2</v>
      </c>
      <c r="W4147" s="122">
        <v>2.352517547E-2</v>
      </c>
      <c r="X4147" s="122">
        <v>2.8951532017999999E-2</v>
      </c>
      <c r="Y4147" s="122">
        <v>2.8856575302E-2</v>
      </c>
      <c r="Z4147" s="122">
        <v>3.3268205656999998E-2</v>
      </c>
      <c r="AA4147" s="122">
        <v>4.1257320808999999E-2</v>
      </c>
      <c r="AB4147" s="122">
        <v>5.2139583060000001E-2</v>
      </c>
      <c r="AC4147" s="122">
        <v>6.1078675569999998E-2</v>
      </c>
      <c r="AD4147" s="122">
        <v>7.7963269104000005E-2</v>
      </c>
      <c r="AE4147" s="122">
        <v>7.8672078884999996E-2</v>
      </c>
      <c r="AF4147" s="122">
        <v>9.6372730907999998E-2</v>
      </c>
      <c r="AG4147" s="122">
        <v>8.7483924424999998E-2</v>
      </c>
      <c r="AH4147" s="122">
        <v>0.104392556703</v>
      </c>
      <c r="AI4147" s="122">
        <v>9.9999761854000002E-2</v>
      </c>
      <c r="AJ4147" s="122">
        <v>0.116478487925</v>
      </c>
      <c r="AK4147" s="122">
        <v>0.13026875030999999</v>
      </c>
      <c r="AL4147" s="122">
        <v>0</v>
      </c>
    </row>
    <row r="4148" spans="1:38" hidden="1" x14ac:dyDescent="0.25">
      <c r="A4148" s="122" t="s">
        <v>2027</v>
      </c>
      <c r="B4148" s="122">
        <v>1</v>
      </c>
      <c r="C4148" s="122" t="s">
        <v>2220</v>
      </c>
      <c r="D4148" s="122" t="s">
        <v>2087</v>
      </c>
      <c r="E4148" s="122">
        <v>76</v>
      </c>
      <c r="F4148" s="122">
        <v>2.9037199999999997E-7</v>
      </c>
      <c r="G4148" s="122">
        <v>7.1927300000000004E-7</v>
      </c>
      <c r="H4148" s="122">
        <v>1.3875090000000001E-6</v>
      </c>
      <c r="I4148" s="122">
        <v>2.6009406200000002E-4</v>
      </c>
      <c r="J4148" s="122">
        <v>6.9548563699999998E-4</v>
      </c>
      <c r="K4148" s="122">
        <v>1.485213155E-3</v>
      </c>
      <c r="L4148" s="122">
        <v>2.5459655289999999E-3</v>
      </c>
      <c r="M4148" s="122">
        <v>3.9544520039999998E-3</v>
      </c>
      <c r="N4148" s="122">
        <v>5.2123317789999997E-3</v>
      </c>
      <c r="O4148" s="122">
        <v>6.8706370780000003E-3</v>
      </c>
      <c r="P4148" s="122">
        <v>8.2566492040000005E-3</v>
      </c>
      <c r="Q4148" s="122">
        <v>1.0065507313E-2</v>
      </c>
      <c r="R4148" s="122">
        <v>1.2254210038E-2</v>
      </c>
      <c r="S4148" s="122">
        <v>1.4708814265E-2</v>
      </c>
      <c r="T4148" s="122">
        <v>1.7294146438999999E-2</v>
      </c>
      <c r="U4148" s="122">
        <v>2.1934433648999999E-2</v>
      </c>
      <c r="V4148" s="122">
        <v>2.7928467456999999E-2</v>
      </c>
      <c r="W4148" s="122">
        <v>3.5703177757E-2</v>
      </c>
      <c r="X4148" s="122">
        <v>4.4101893364E-2</v>
      </c>
      <c r="Y4148" s="122">
        <v>4.3449945141E-2</v>
      </c>
      <c r="Z4148" s="122">
        <v>4.9447433615000001E-2</v>
      </c>
      <c r="AA4148" s="122">
        <v>6.0366492591999998E-2</v>
      </c>
      <c r="AB4148" s="122">
        <v>7.5085650884000002E-2</v>
      </c>
      <c r="AC4148" s="122">
        <v>8.6623748729E-2</v>
      </c>
      <c r="AD4148" s="122">
        <v>0.109628713568</v>
      </c>
      <c r="AE4148" s="122">
        <v>0.10947219989</v>
      </c>
      <c r="AF4148" s="122">
        <v>0.13315333048399999</v>
      </c>
      <c r="AG4148" s="122">
        <v>0.12022242149700001</v>
      </c>
      <c r="AH4148" s="122">
        <v>0.14335932173599999</v>
      </c>
      <c r="AI4148" s="122">
        <v>0.137897852366</v>
      </c>
      <c r="AJ4148" s="122">
        <v>0.16741711807000001</v>
      </c>
      <c r="AK4148" s="122">
        <v>0.19507436698399999</v>
      </c>
      <c r="AL4148" s="122">
        <v>0</v>
      </c>
    </row>
    <row r="4149" spans="1:38" hidden="1" x14ac:dyDescent="0.25">
      <c r="A4149" s="122" t="s">
        <v>2027</v>
      </c>
      <c r="B4149" s="122">
        <v>1</v>
      </c>
      <c r="C4149" s="122" t="s">
        <v>2220</v>
      </c>
      <c r="D4149" s="122" t="s">
        <v>2088</v>
      </c>
      <c r="E4149" s="122">
        <v>76</v>
      </c>
      <c r="F4149" s="122">
        <v>8.8211590000000007E-6</v>
      </c>
      <c r="G4149" s="122">
        <v>2.1634616000000002E-5</v>
      </c>
      <c r="H4149" s="122">
        <v>4.1342823000000003E-5</v>
      </c>
      <c r="I4149" s="122">
        <v>7.6825070459999997E-3</v>
      </c>
      <c r="J4149" s="122">
        <v>2.0364778984999998E-2</v>
      </c>
      <c r="K4149" s="122">
        <v>4.3010398964000003E-2</v>
      </c>
      <c r="L4149" s="122">
        <v>7.3049582390999998E-2</v>
      </c>
      <c r="M4149" s="122">
        <v>0.112526264431</v>
      </c>
      <c r="N4149" s="122">
        <v>0.14683858186400001</v>
      </c>
      <c r="O4149" s="122">
        <v>0.19181652121199999</v>
      </c>
      <c r="P4149" s="122">
        <v>0.22881640458700001</v>
      </c>
      <c r="Q4149" s="122">
        <v>0.27786231680899998</v>
      </c>
      <c r="R4149" s="122">
        <v>0.33694170698100001</v>
      </c>
      <c r="S4149" s="122">
        <v>0.402004707367</v>
      </c>
      <c r="T4149" s="122">
        <v>0.46922796701899999</v>
      </c>
      <c r="U4149" s="122">
        <v>0.58897351844199997</v>
      </c>
      <c r="V4149" s="122">
        <v>0.73759616838099995</v>
      </c>
      <c r="W4149" s="122">
        <v>0.92750999916700005</v>
      </c>
      <c r="X4149" s="122">
        <v>1.129394496805</v>
      </c>
      <c r="Y4149" s="122">
        <v>1.7051496620719999</v>
      </c>
      <c r="Z4149" s="122">
        <v>1.6228911941769999</v>
      </c>
      <c r="AA4149" s="122">
        <v>1.9457359457109999</v>
      </c>
      <c r="AB4149" s="122">
        <v>2.739857229848</v>
      </c>
      <c r="AC4149" s="122">
        <v>3.0529066221029999</v>
      </c>
      <c r="AD4149" s="122">
        <v>3.2440011390430001</v>
      </c>
      <c r="AE4149" s="122">
        <v>3.8692875780849998</v>
      </c>
      <c r="AF4149" s="122">
        <v>4.4781814320019997</v>
      </c>
      <c r="AG4149" s="122">
        <v>4.8821477150810004</v>
      </c>
      <c r="AH4149" s="122">
        <v>5.1737949642369996</v>
      </c>
      <c r="AI4149" s="122">
        <v>7.1671902816050004</v>
      </c>
      <c r="AJ4149" s="122">
        <v>6.2397485689929999</v>
      </c>
      <c r="AK4149" s="122">
        <v>7.1557776586999999</v>
      </c>
      <c r="AL4149" s="122">
        <v>0</v>
      </c>
    </row>
    <row r="4150" spans="1:38" hidden="1" x14ac:dyDescent="0.25">
      <c r="A4150" s="122" t="s">
        <v>2027</v>
      </c>
      <c r="B4150" s="122">
        <v>1</v>
      </c>
      <c r="C4150" s="122" t="s">
        <v>2220</v>
      </c>
      <c r="D4150" s="122" t="s">
        <v>2089</v>
      </c>
      <c r="E4150" s="122">
        <v>76</v>
      </c>
      <c r="F4150" s="122">
        <v>4.4078850000000004E-6</v>
      </c>
      <c r="G4150" s="122">
        <v>1.0765637E-5</v>
      </c>
      <c r="H4150" s="122">
        <v>2.0646844000000001E-5</v>
      </c>
      <c r="I4150" s="122">
        <v>3.8493335359999999E-3</v>
      </c>
      <c r="J4150" s="122">
        <v>1.0235939193000001E-2</v>
      </c>
      <c r="K4150" s="122">
        <v>2.1681157940000001E-2</v>
      </c>
      <c r="L4150" s="122">
        <v>3.6890640103E-2</v>
      </c>
      <c r="M4150" s="122">
        <v>5.6944433528999999E-2</v>
      </c>
      <c r="N4150" s="122">
        <v>7.4559524399000002E-2</v>
      </c>
      <c r="O4150" s="122">
        <v>9.7931834861000003E-2</v>
      </c>
      <c r="P4150" s="122">
        <v>0.11731049278199999</v>
      </c>
      <c r="Q4150" s="122">
        <v>0.14230409150199999</v>
      </c>
      <c r="R4150" s="122">
        <v>0.17177318878600001</v>
      </c>
      <c r="S4150" s="122">
        <v>0.20385709512299999</v>
      </c>
      <c r="T4150" s="122">
        <v>0.23627350846600001</v>
      </c>
      <c r="U4150" s="122">
        <v>0.29464860927699998</v>
      </c>
      <c r="V4150" s="122">
        <v>0.371734260077</v>
      </c>
      <c r="W4150" s="122">
        <v>0.47214078618700001</v>
      </c>
      <c r="X4150" s="122">
        <v>0.57939983060599998</v>
      </c>
      <c r="Y4150" s="122">
        <v>0.87949903012999997</v>
      </c>
      <c r="Z4150" s="122">
        <v>0.83634399167399998</v>
      </c>
      <c r="AA4150" s="122">
        <v>1.0010321524779999</v>
      </c>
      <c r="AB4150" s="122">
        <v>1.405780373751</v>
      </c>
      <c r="AC4150" s="122">
        <v>1.5576438440260001</v>
      </c>
      <c r="AD4150" s="122">
        <v>1.645572414524</v>
      </c>
      <c r="AE4150" s="122">
        <v>1.948766257125</v>
      </c>
      <c r="AF4150" s="122">
        <v>2.2379668958429999</v>
      </c>
      <c r="AG4150" s="122">
        <v>2.424430009815</v>
      </c>
      <c r="AH4150" s="122">
        <v>2.5605905113470002</v>
      </c>
      <c r="AI4150" s="122">
        <v>3.5442417259560002</v>
      </c>
      <c r="AJ4150" s="122">
        <v>3.1027587477449998</v>
      </c>
      <c r="AK4150" s="122">
        <v>3.547993157529</v>
      </c>
      <c r="AL4150" s="122">
        <v>0</v>
      </c>
    </row>
    <row r="4151" spans="1:38" hidden="1" x14ac:dyDescent="0.25">
      <c r="A4151" s="122" t="s">
        <v>2027</v>
      </c>
      <c r="B4151" s="122">
        <v>1</v>
      </c>
      <c r="C4151" s="122" t="s">
        <v>2220</v>
      </c>
      <c r="D4151" s="122" t="s">
        <v>2136</v>
      </c>
      <c r="E4151" s="122">
        <v>76</v>
      </c>
      <c r="F4151" s="122">
        <v>6.6570000000000006E-8</v>
      </c>
      <c r="G4151" s="122">
        <v>1.65157E-7</v>
      </c>
      <c r="H4151" s="122">
        <v>3.2016999999999999E-7</v>
      </c>
      <c r="I4151" s="122">
        <v>5.9326866999999999E-5</v>
      </c>
      <c r="J4151" s="122">
        <v>1.5447505099999999E-4</v>
      </c>
      <c r="K4151" s="122">
        <v>3.2463653E-4</v>
      </c>
      <c r="L4151" s="122">
        <v>5.4887282000000003E-4</v>
      </c>
      <c r="M4151" s="122">
        <v>8.4341780799999998E-4</v>
      </c>
      <c r="N4151" s="122">
        <v>1.109769767E-3</v>
      </c>
      <c r="O4151" s="122">
        <v>1.461817604E-3</v>
      </c>
      <c r="P4151" s="122">
        <v>1.7552109310000001E-3</v>
      </c>
      <c r="Q4151" s="122">
        <v>2.1219177989999999E-3</v>
      </c>
      <c r="R4151" s="122">
        <v>2.554821241E-3</v>
      </c>
      <c r="S4151" s="122">
        <v>3.0245090460000001E-3</v>
      </c>
      <c r="T4151" s="122">
        <v>3.499505967E-3</v>
      </c>
      <c r="U4151" s="122">
        <v>4.355120667E-3</v>
      </c>
      <c r="V4151" s="122">
        <v>5.4436891569999996E-3</v>
      </c>
      <c r="W4151" s="122">
        <v>6.8535285879999996E-3</v>
      </c>
      <c r="X4151" s="122">
        <v>8.3544459229999996E-3</v>
      </c>
      <c r="Y4151" s="122">
        <v>1.0026774985E-2</v>
      </c>
      <c r="Z4151" s="122">
        <v>1.1922639767E-2</v>
      </c>
      <c r="AA4151" s="122">
        <v>1.3737457793000001E-2</v>
      </c>
      <c r="AB4151" s="122">
        <v>1.538040571E-2</v>
      </c>
      <c r="AC4151" s="122">
        <v>1.7047257329000001E-2</v>
      </c>
      <c r="AD4151" s="122">
        <v>1.8647742145E-2</v>
      </c>
      <c r="AE4151" s="122">
        <v>2.0137184397000001E-2</v>
      </c>
      <c r="AF4151" s="122">
        <v>2.1688035255000002E-2</v>
      </c>
      <c r="AG4151" s="122">
        <v>2.3084365097000001E-2</v>
      </c>
      <c r="AH4151" s="122">
        <v>2.4684453663000001E-2</v>
      </c>
      <c r="AI4151" s="122">
        <v>2.6791237882E-2</v>
      </c>
      <c r="AJ4151" s="122">
        <v>2.8929619076000002E-2</v>
      </c>
      <c r="AK4151" s="122">
        <v>3.3176935651000002E-2</v>
      </c>
      <c r="AL4151" s="122">
        <v>0</v>
      </c>
    </row>
    <row r="4152" spans="1:38" hidden="1" x14ac:dyDescent="0.25">
      <c r="A4152" s="122" t="s">
        <v>2027</v>
      </c>
      <c r="B4152" s="122">
        <v>1</v>
      </c>
      <c r="C4152" s="122" t="s">
        <v>2220</v>
      </c>
      <c r="D4152" s="122" t="s">
        <v>2090</v>
      </c>
      <c r="E4152" s="122">
        <v>76</v>
      </c>
      <c r="F4152" s="122">
        <v>5.5158000000000002E-7</v>
      </c>
      <c r="G4152" s="122">
        <v>1.3580280000000001E-6</v>
      </c>
      <c r="H4152" s="122">
        <v>2.6060569999999998E-6</v>
      </c>
      <c r="I4152" s="122">
        <v>4.8378669700000003E-4</v>
      </c>
      <c r="J4152" s="122">
        <v>1.2814227310000001E-3</v>
      </c>
      <c r="K4152" s="122">
        <v>2.6946553300000002E-3</v>
      </c>
      <c r="L4152" s="122">
        <v>4.5464517230000001E-3</v>
      </c>
      <c r="M4152" s="122">
        <v>6.9613485299999996E-3</v>
      </c>
      <c r="N4152" s="122">
        <v>9.0074335890000003E-3</v>
      </c>
      <c r="O4152" s="122">
        <v>1.1594715946999999E-2</v>
      </c>
      <c r="P4152" s="122">
        <v>1.3713154987999999E-2</v>
      </c>
      <c r="Q4152" s="122">
        <v>1.6624555264000002E-2</v>
      </c>
      <c r="R4152" s="122">
        <v>2.0126782675999998E-2</v>
      </c>
      <c r="S4152" s="122">
        <v>2.3940773565E-2</v>
      </c>
      <c r="T4152" s="122">
        <v>2.8058287199000002E-2</v>
      </c>
      <c r="U4152" s="122">
        <v>3.5280051228999999E-2</v>
      </c>
      <c r="V4152" s="122">
        <v>4.4478211038000003E-2</v>
      </c>
      <c r="W4152" s="122">
        <v>5.5967028697000001E-2</v>
      </c>
      <c r="X4152" s="122">
        <v>6.8738312016999994E-2</v>
      </c>
      <c r="Y4152" s="122">
        <v>8.3015562165000001E-2</v>
      </c>
      <c r="Z4152" s="122">
        <v>9.9566093807999995E-2</v>
      </c>
      <c r="AA4152" s="122">
        <v>0.11559423386000001</v>
      </c>
      <c r="AB4152" s="122">
        <v>0.13033488633699999</v>
      </c>
      <c r="AC4152" s="122">
        <v>0.14527926457000001</v>
      </c>
      <c r="AD4152" s="122">
        <v>0.15912314845600001</v>
      </c>
      <c r="AE4152" s="122">
        <v>0.17220255260600001</v>
      </c>
      <c r="AF4152" s="122">
        <v>0.18568163923200001</v>
      </c>
      <c r="AG4152" s="122">
        <v>0.19666242444900001</v>
      </c>
      <c r="AH4152" s="122">
        <v>0.209381100668</v>
      </c>
      <c r="AI4152" s="122">
        <v>0.22555042269299999</v>
      </c>
      <c r="AJ4152" s="122">
        <v>0.249293614596</v>
      </c>
      <c r="AK4152" s="122">
        <v>0.283329547337</v>
      </c>
      <c r="AL4152" s="122">
        <v>0</v>
      </c>
    </row>
    <row r="4153" spans="1:38" hidden="1" x14ac:dyDescent="0.25">
      <c r="A4153" s="122" t="s">
        <v>2027</v>
      </c>
      <c r="B4153" s="122">
        <v>1</v>
      </c>
      <c r="C4153" s="122" t="s">
        <v>2220</v>
      </c>
      <c r="D4153" s="122" t="s">
        <v>2091</v>
      </c>
      <c r="E4153" s="122">
        <v>76</v>
      </c>
      <c r="F4153" s="122">
        <v>1.2803630000000001E-6</v>
      </c>
      <c r="G4153" s="122">
        <v>3.1195969999999999E-6</v>
      </c>
      <c r="H4153" s="122">
        <v>5.9421649999999997E-6</v>
      </c>
      <c r="I4153" s="122">
        <v>1.101368316E-3</v>
      </c>
      <c r="J4153" s="122">
        <v>2.9078720659999999E-3</v>
      </c>
      <c r="K4153" s="122">
        <v>6.1263312219999996E-3</v>
      </c>
      <c r="L4153" s="122">
        <v>1.036536427E-2</v>
      </c>
      <c r="M4153" s="122">
        <v>1.5919093953999999E-2</v>
      </c>
      <c r="N4153" s="122">
        <v>2.0742550738E-2</v>
      </c>
      <c r="O4153" s="122">
        <v>2.7095728744999999E-2</v>
      </c>
      <c r="P4153" s="122">
        <v>3.2250304075E-2</v>
      </c>
      <c r="Q4153" s="122">
        <v>3.8952752365000003E-2</v>
      </c>
      <c r="R4153" s="122">
        <v>4.6933569724999999E-2</v>
      </c>
      <c r="S4153" s="122">
        <v>5.5715602683E-2</v>
      </c>
      <c r="T4153" s="122">
        <v>6.4744493050999996E-2</v>
      </c>
      <c r="U4153" s="122">
        <v>8.0967520264999995E-2</v>
      </c>
      <c r="V4153" s="122">
        <v>0.101921480839</v>
      </c>
      <c r="W4153" s="122">
        <v>0.12908968212399999</v>
      </c>
      <c r="X4153" s="122">
        <v>0.158437600452</v>
      </c>
      <c r="Y4153" s="122">
        <v>0.18839106137299999</v>
      </c>
      <c r="Z4153" s="122">
        <v>0.23833873810600001</v>
      </c>
      <c r="AA4153" s="122">
        <v>0.28057681570499998</v>
      </c>
      <c r="AB4153" s="122">
        <v>0.30938297944799997</v>
      </c>
      <c r="AC4153" s="122">
        <v>0.31855086227000001</v>
      </c>
      <c r="AD4153" s="122">
        <v>0.33252097904299999</v>
      </c>
      <c r="AE4153" s="122">
        <v>0.34144995608299999</v>
      </c>
      <c r="AF4153" s="122">
        <v>0.3629585649</v>
      </c>
      <c r="AG4153" s="122">
        <v>0.413688751061</v>
      </c>
      <c r="AH4153" s="122">
        <v>0.382694530639</v>
      </c>
      <c r="AI4153" s="122">
        <v>0.40343410886800002</v>
      </c>
      <c r="AJ4153" s="122">
        <v>0.391284557014</v>
      </c>
      <c r="AK4153" s="122">
        <v>0.44968126803199998</v>
      </c>
      <c r="AL4153" s="122">
        <v>0</v>
      </c>
    </row>
    <row r="4154" spans="1:38" hidden="1" x14ac:dyDescent="0.25">
      <c r="A4154" s="122" t="s">
        <v>2027</v>
      </c>
      <c r="B4154" s="122">
        <v>1</v>
      </c>
      <c r="C4154" s="122" t="s">
        <v>2220</v>
      </c>
      <c r="D4154" s="122" t="s">
        <v>2092</v>
      </c>
      <c r="E4154" s="122">
        <v>76</v>
      </c>
      <c r="F4154" s="122">
        <v>6.1973499999999998E-7</v>
      </c>
      <c r="G4154" s="122">
        <v>1.5155769999999999E-6</v>
      </c>
      <c r="H4154" s="122">
        <v>2.8875529999999999E-6</v>
      </c>
      <c r="I4154" s="122">
        <v>5.3696566599999997E-4</v>
      </c>
      <c r="J4154" s="122">
        <v>1.417239162E-3</v>
      </c>
      <c r="K4154" s="122">
        <v>2.9781525509999999E-3</v>
      </c>
      <c r="L4154" s="122">
        <v>5.022860245E-3</v>
      </c>
      <c r="M4154" s="122">
        <v>7.6876516389999998E-3</v>
      </c>
      <c r="N4154" s="122">
        <v>9.9794142340000006E-3</v>
      </c>
      <c r="O4154" s="122">
        <v>1.2984166255E-2</v>
      </c>
      <c r="P4154" s="122">
        <v>1.5423661311E-2</v>
      </c>
      <c r="Q4154" s="122">
        <v>1.8616095084000001E-2</v>
      </c>
      <c r="R4154" s="122">
        <v>2.2413945284000002E-2</v>
      </c>
      <c r="S4154" s="122">
        <v>2.665231073E-2</v>
      </c>
      <c r="T4154" s="122">
        <v>3.0977561438000002E-2</v>
      </c>
      <c r="U4154" s="122">
        <v>3.8824240247999998E-2</v>
      </c>
      <c r="V4154" s="122">
        <v>4.887893057E-2</v>
      </c>
      <c r="W4154" s="122">
        <v>6.1966396030000002E-2</v>
      </c>
      <c r="X4154" s="122">
        <v>7.5951628948000005E-2</v>
      </c>
      <c r="Y4154" s="122">
        <v>9.8882534344999995E-2</v>
      </c>
      <c r="Z4154" s="122">
        <v>9.7385088159999994E-2</v>
      </c>
      <c r="AA4154" s="122">
        <v>7.2932138963000007E-2</v>
      </c>
      <c r="AB4154" s="122">
        <v>0.10994587523799999</v>
      </c>
      <c r="AC4154" s="122">
        <v>8.7445307801999994E-2</v>
      </c>
      <c r="AD4154" s="122">
        <v>8.7770076838000005E-2</v>
      </c>
      <c r="AE4154" s="122">
        <v>9.0222969899E-2</v>
      </c>
      <c r="AF4154" s="122">
        <v>6.6523545869E-2</v>
      </c>
      <c r="AG4154" s="122">
        <v>7.4608096723999998E-2</v>
      </c>
      <c r="AH4154" s="122">
        <v>8.5328216644999996E-2</v>
      </c>
      <c r="AI4154" s="122">
        <v>9.0121059788000002E-2</v>
      </c>
      <c r="AJ4154" s="122">
        <v>0.15052263603800001</v>
      </c>
      <c r="AK4154" s="122">
        <v>0.175485512703</v>
      </c>
      <c r="AL4154" s="122">
        <v>0</v>
      </c>
    </row>
    <row r="4155" spans="1:38" hidden="1" x14ac:dyDescent="0.25">
      <c r="A4155" s="122" t="s">
        <v>2027</v>
      </c>
      <c r="B4155" s="122">
        <v>1</v>
      </c>
      <c r="C4155" s="122" t="s">
        <v>2220</v>
      </c>
      <c r="D4155" s="122" t="s">
        <v>2093</v>
      </c>
      <c r="E4155" s="122">
        <v>76</v>
      </c>
      <c r="F4155" s="122">
        <v>5.272978E-6</v>
      </c>
      <c r="G4155" s="122">
        <v>1.2900948999999999E-5</v>
      </c>
      <c r="H4155" s="122">
        <v>2.4655308999999999E-5</v>
      </c>
      <c r="I4155" s="122">
        <v>4.58471077E-3</v>
      </c>
      <c r="J4155" s="122">
        <v>1.2151300743E-2</v>
      </c>
      <c r="K4155" s="122">
        <v>2.5656815975999999E-2</v>
      </c>
      <c r="L4155" s="122">
        <v>4.3556113512999997E-2</v>
      </c>
      <c r="M4155" s="122">
        <v>6.7097046418999995E-2</v>
      </c>
      <c r="N4155" s="122">
        <v>8.7688815473000004E-2</v>
      </c>
      <c r="O4155" s="122">
        <v>0.11477678659399999</v>
      </c>
      <c r="P4155" s="122">
        <v>0.13690553078199999</v>
      </c>
      <c r="Q4155" s="122">
        <v>0.165913983637</v>
      </c>
      <c r="R4155" s="122">
        <v>0.20034838981600001</v>
      </c>
      <c r="S4155" s="122">
        <v>0.23778575030900001</v>
      </c>
      <c r="T4155" s="122">
        <v>0.2759712923</v>
      </c>
      <c r="U4155" s="122">
        <v>0.34441167820700003</v>
      </c>
      <c r="V4155" s="122">
        <v>0.43206316946599999</v>
      </c>
      <c r="W4155" s="122">
        <v>0.54644530120400003</v>
      </c>
      <c r="X4155" s="122">
        <v>0.66946907198899996</v>
      </c>
      <c r="Y4155" s="122">
        <v>0.79489018285299995</v>
      </c>
      <c r="Z4155" s="122">
        <v>1.0031402363969999</v>
      </c>
      <c r="AA4155" s="122">
        <v>1.177264426202</v>
      </c>
      <c r="AB4155" s="122">
        <v>1.295415008292</v>
      </c>
      <c r="AC4155" s="122">
        <v>1.327746446298</v>
      </c>
      <c r="AD4155" s="122">
        <v>1.377388341978</v>
      </c>
      <c r="AE4155" s="122">
        <v>1.406196021932</v>
      </c>
      <c r="AF4155" s="122">
        <v>1.4852975375469999</v>
      </c>
      <c r="AG4155" s="122">
        <v>1.6817256092849999</v>
      </c>
      <c r="AH4155" s="122">
        <v>1.545975223016</v>
      </c>
      <c r="AI4155" s="122">
        <v>1.6173924490939999</v>
      </c>
      <c r="AJ4155" s="122">
        <v>1.568889378767</v>
      </c>
      <c r="AK4155" s="122">
        <v>1.7845227915290001</v>
      </c>
      <c r="AL4155" s="122">
        <v>0</v>
      </c>
    </row>
    <row r="4156" spans="1:38" hidden="1" x14ac:dyDescent="0.25">
      <c r="A4156" s="122" t="s">
        <v>2027</v>
      </c>
      <c r="B4156" s="122">
        <v>1</v>
      </c>
      <c r="C4156" s="122" t="s">
        <v>2220</v>
      </c>
      <c r="D4156" s="122" t="s">
        <v>2094</v>
      </c>
      <c r="E4156" s="122">
        <v>76</v>
      </c>
      <c r="F4156" s="122">
        <v>2.5588240000000002E-6</v>
      </c>
      <c r="G4156" s="122">
        <v>6.2629690000000002E-6</v>
      </c>
      <c r="H4156" s="122">
        <v>1.1963896999999999E-5</v>
      </c>
      <c r="I4156" s="122">
        <v>2.2279999470000002E-3</v>
      </c>
      <c r="J4156" s="122">
        <v>5.9096220969999998E-3</v>
      </c>
      <c r="K4156" s="122">
        <v>1.2502027323999999E-2</v>
      </c>
      <c r="L4156" s="122">
        <v>2.1256241629999999E-2</v>
      </c>
      <c r="M4156" s="122">
        <v>3.2790921580999999E-2</v>
      </c>
      <c r="N4156" s="122">
        <v>4.2865159391000003E-2</v>
      </c>
      <c r="O4156" s="122">
        <v>5.6138926385000003E-2</v>
      </c>
      <c r="P4156" s="122">
        <v>6.7074099422999994E-2</v>
      </c>
      <c r="Q4156" s="122">
        <v>8.1409741288000007E-2</v>
      </c>
      <c r="R4156" s="122">
        <v>9.8465734819999998E-2</v>
      </c>
      <c r="S4156" s="122">
        <v>0.11735198396099999</v>
      </c>
      <c r="T4156" s="122">
        <v>0.13662923041200001</v>
      </c>
      <c r="U4156" s="122">
        <v>0.17148654312100001</v>
      </c>
      <c r="V4156" s="122">
        <v>0.21639692945200001</v>
      </c>
      <c r="W4156" s="122">
        <v>0.27458559336999999</v>
      </c>
      <c r="X4156" s="122">
        <v>0.33742810765999998</v>
      </c>
      <c r="Y4156" s="122">
        <v>0.40123021835599998</v>
      </c>
      <c r="Z4156" s="122">
        <v>0.50706078881600003</v>
      </c>
      <c r="AA4156" s="122">
        <v>0.59625862382700001</v>
      </c>
      <c r="AB4156" s="122">
        <v>0.657508765331</v>
      </c>
      <c r="AC4156" s="122">
        <v>0.67650494658500004</v>
      </c>
      <c r="AD4156" s="122">
        <v>0.70510010117999999</v>
      </c>
      <c r="AE4156" s="122">
        <v>0.72296138946599997</v>
      </c>
      <c r="AF4156" s="122">
        <v>0.76895003259399997</v>
      </c>
      <c r="AG4156" s="122">
        <v>0.87667168779299998</v>
      </c>
      <c r="AH4156" s="122">
        <v>0.813826484392</v>
      </c>
      <c r="AI4156" s="122">
        <v>0.85945134117300004</v>
      </c>
      <c r="AJ4156" s="122">
        <v>0.83267272559700001</v>
      </c>
      <c r="AK4156" s="122">
        <v>0.95848676683699996</v>
      </c>
      <c r="AL4156" s="122">
        <v>0</v>
      </c>
    </row>
    <row r="4157" spans="1:38" hidden="1" x14ac:dyDescent="0.25">
      <c r="A4157" s="122" t="s">
        <v>2027</v>
      </c>
      <c r="B4157" s="122">
        <v>1</v>
      </c>
      <c r="C4157" s="122" t="s">
        <v>2220</v>
      </c>
      <c r="D4157" s="122" t="s">
        <v>2095</v>
      </c>
      <c r="E4157" s="122">
        <v>76</v>
      </c>
      <c r="F4157" s="122">
        <v>1.142468E-6</v>
      </c>
      <c r="G4157" s="122">
        <v>2.7864300000000001E-6</v>
      </c>
      <c r="H4157" s="122">
        <v>5.3392310000000003E-6</v>
      </c>
      <c r="I4157" s="122">
        <v>9.925019570000001E-4</v>
      </c>
      <c r="J4157" s="122">
        <v>2.6322237649999999E-3</v>
      </c>
      <c r="K4157" s="122">
        <v>5.5572227069999999E-3</v>
      </c>
      <c r="L4157" s="122">
        <v>9.410001716E-3</v>
      </c>
      <c r="M4157" s="122">
        <v>1.4510458489000001E-2</v>
      </c>
      <c r="N4157" s="122">
        <v>1.9011375380999999E-2</v>
      </c>
      <c r="O4157" s="122">
        <v>2.4873414510000001E-2</v>
      </c>
      <c r="P4157" s="122">
        <v>2.9658601468999998E-2</v>
      </c>
      <c r="Q4157" s="122">
        <v>3.5899302486999997E-2</v>
      </c>
      <c r="R4157" s="122">
        <v>4.3403452018999998E-2</v>
      </c>
      <c r="S4157" s="122">
        <v>5.1568273296999999E-2</v>
      </c>
      <c r="T4157" s="122">
        <v>5.9938209425E-2</v>
      </c>
      <c r="U4157" s="122">
        <v>7.4981784883000002E-2</v>
      </c>
      <c r="V4157" s="122">
        <v>9.4413553617999996E-2</v>
      </c>
      <c r="W4157" s="122">
        <v>0.11981744543800001</v>
      </c>
      <c r="X4157" s="122">
        <v>0.14747897004800001</v>
      </c>
      <c r="Y4157" s="122">
        <v>0.17595746357100001</v>
      </c>
      <c r="Z4157" s="122">
        <v>0.22329594500399999</v>
      </c>
      <c r="AA4157" s="122">
        <v>0.26254473257400002</v>
      </c>
      <c r="AB4157" s="122">
        <v>0.29019563673299997</v>
      </c>
      <c r="AC4157" s="122">
        <v>0.29799710468599999</v>
      </c>
      <c r="AD4157" s="122">
        <v>0.310202636521</v>
      </c>
      <c r="AE4157" s="122">
        <v>0.31828699495700002</v>
      </c>
      <c r="AF4157" s="122">
        <v>0.33744624544899998</v>
      </c>
      <c r="AG4157" s="122">
        <v>0.38304871727500001</v>
      </c>
      <c r="AH4157" s="122">
        <v>0.35388194194</v>
      </c>
      <c r="AI4157" s="122">
        <v>0.37190080775599998</v>
      </c>
      <c r="AJ4157" s="122">
        <v>0.36026458256100002</v>
      </c>
      <c r="AK4157" s="122">
        <v>0.413277139558</v>
      </c>
      <c r="AL4157" s="122">
        <v>0</v>
      </c>
    </row>
    <row r="4158" spans="1:38" hidden="1" x14ac:dyDescent="0.25">
      <c r="A4158" s="122" t="s">
        <v>2027</v>
      </c>
      <c r="B4158" s="122">
        <v>1</v>
      </c>
      <c r="C4158" s="122" t="s">
        <v>2220</v>
      </c>
      <c r="D4158" s="122" t="s">
        <v>2096</v>
      </c>
      <c r="E4158" s="122">
        <v>76</v>
      </c>
      <c r="F4158" s="122">
        <v>2.1888850000000001E-6</v>
      </c>
      <c r="G4158" s="122">
        <v>5.3164069999999996E-6</v>
      </c>
      <c r="H4158" s="122">
        <v>1.0105009E-5</v>
      </c>
      <c r="I4158" s="122">
        <v>1.869691043E-3</v>
      </c>
      <c r="J4158" s="122">
        <v>4.9199002299999996E-3</v>
      </c>
      <c r="K4158" s="122">
        <v>1.0330805247000001E-2</v>
      </c>
      <c r="L4158" s="122">
        <v>1.7428430174999999E-2</v>
      </c>
      <c r="M4158" s="122">
        <v>2.6675134412999998E-2</v>
      </c>
      <c r="N4158" s="122">
        <v>3.461682478E-2</v>
      </c>
      <c r="O4158" s="122">
        <v>4.5035209835999998E-2</v>
      </c>
      <c r="P4158" s="122">
        <v>5.3488140050999999E-2</v>
      </c>
      <c r="Q4158" s="122">
        <v>6.4476910181000005E-2</v>
      </c>
      <c r="R4158" s="122">
        <v>7.7526564197999998E-2</v>
      </c>
      <c r="S4158" s="122">
        <v>9.1823892175000005E-2</v>
      </c>
      <c r="T4158" s="122">
        <v>0.106221503102</v>
      </c>
      <c r="U4158" s="122">
        <v>0.132309418156</v>
      </c>
      <c r="V4158" s="122">
        <v>0.165788925235</v>
      </c>
      <c r="W4158" s="122">
        <v>0.20829440850100001</v>
      </c>
      <c r="X4158" s="122">
        <v>0.253349567464</v>
      </c>
      <c r="Y4158" s="122">
        <v>0.35409936653399998</v>
      </c>
      <c r="Z4158" s="122">
        <v>0.47655286224400001</v>
      </c>
      <c r="AA4158" s="122">
        <v>0.58115592406500005</v>
      </c>
      <c r="AB4158" s="122">
        <v>0.53710222135800001</v>
      </c>
      <c r="AC4158" s="122">
        <v>0.64548683736000001</v>
      </c>
      <c r="AD4158" s="122">
        <v>0.67062295515899994</v>
      </c>
      <c r="AE4158" s="122">
        <v>0.75720001295799999</v>
      </c>
      <c r="AF4158" s="122">
        <v>0.73561296471000004</v>
      </c>
      <c r="AG4158" s="122">
        <v>0.84044988440500001</v>
      </c>
      <c r="AH4158" s="122">
        <v>0.96552440458699995</v>
      </c>
      <c r="AI4158" s="122">
        <v>0.92638599134499999</v>
      </c>
      <c r="AJ4158" s="122">
        <v>1.1797607149780001</v>
      </c>
      <c r="AK4158" s="122">
        <v>1.3450418902179999</v>
      </c>
      <c r="AL4158" s="122">
        <v>0</v>
      </c>
    </row>
    <row r="4159" spans="1:38" hidden="1" x14ac:dyDescent="0.25">
      <c r="A4159" s="122" t="s">
        <v>2027</v>
      </c>
      <c r="B4159" s="122">
        <v>1</v>
      </c>
      <c r="C4159" s="122" t="s">
        <v>2220</v>
      </c>
      <c r="D4159" s="122" t="s">
        <v>2097</v>
      </c>
      <c r="E4159" s="122">
        <v>76</v>
      </c>
      <c r="F4159" s="122">
        <v>2.5014470000000001E-6</v>
      </c>
      <c r="G4159" s="122">
        <v>6.0749879999999999E-6</v>
      </c>
      <c r="H4159" s="122">
        <v>1.1520730999999999E-5</v>
      </c>
      <c r="I4159" s="122">
        <v>2.1169859129999999E-3</v>
      </c>
      <c r="J4159" s="122">
        <v>5.5569456490000002E-3</v>
      </c>
      <c r="K4159" s="122">
        <v>1.1636569140000001E-2</v>
      </c>
      <c r="L4159" s="122">
        <v>1.9559851E-2</v>
      </c>
      <c r="M4159" s="122">
        <v>2.9835621560000001E-2</v>
      </c>
      <c r="N4159" s="122">
        <v>3.8568524272999997E-2</v>
      </c>
      <c r="O4159" s="122">
        <v>4.9997737690000002E-2</v>
      </c>
      <c r="P4159" s="122">
        <v>5.9074233215999999E-2</v>
      </c>
      <c r="Q4159" s="122">
        <v>7.0971036532000001E-2</v>
      </c>
      <c r="R4159" s="122">
        <v>8.5248976471999999E-2</v>
      </c>
      <c r="S4159" s="122">
        <v>0.100831316888</v>
      </c>
      <c r="T4159" s="122">
        <v>0.11662657606</v>
      </c>
      <c r="U4159" s="122">
        <v>0.14476890693300001</v>
      </c>
      <c r="V4159" s="122">
        <v>0.169067029526</v>
      </c>
      <c r="W4159" s="122">
        <v>0.214113057621</v>
      </c>
      <c r="X4159" s="122">
        <v>0.26195472076199999</v>
      </c>
      <c r="Y4159" s="122">
        <v>0.36841844990400002</v>
      </c>
      <c r="Z4159" s="122">
        <v>0.49805145354399999</v>
      </c>
      <c r="AA4159" s="122">
        <v>0.60847006644400004</v>
      </c>
      <c r="AB4159" s="122">
        <v>0.56332189080499995</v>
      </c>
      <c r="AC4159" s="122">
        <v>0.677583758132</v>
      </c>
      <c r="AD4159" s="122">
        <v>0.70538336255300005</v>
      </c>
      <c r="AE4159" s="122">
        <v>0.797866429283</v>
      </c>
      <c r="AF4159" s="122">
        <v>0.77554538116600003</v>
      </c>
      <c r="AG4159" s="122">
        <v>0.88158648622500002</v>
      </c>
      <c r="AH4159" s="122">
        <v>1.0088183023570001</v>
      </c>
      <c r="AI4159" s="122">
        <v>0.96490095624899996</v>
      </c>
      <c r="AJ4159" s="122">
        <v>1.218329872934</v>
      </c>
      <c r="AK4159" s="122">
        <v>1.3792400746539999</v>
      </c>
      <c r="AL4159" s="122">
        <v>0</v>
      </c>
    </row>
    <row r="4160" spans="1:38" hidden="1" x14ac:dyDescent="0.25">
      <c r="A4160" s="122" t="s">
        <v>2027</v>
      </c>
      <c r="B4160" s="122">
        <v>1</v>
      </c>
      <c r="C4160" s="122" t="s">
        <v>2220</v>
      </c>
      <c r="D4160" s="122" t="s">
        <v>2098</v>
      </c>
      <c r="E4160" s="122">
        <v>76</v>
      </c>
      <c r="F4160" s="122">
        <v>2.6114460000000001E-6</v>
      </c>
      <c r="G4160" s="122">
        <v>6.338732E-6</v>
      </c>
      <c r="H4160" s="122">
        <v>1.2036173E-5</v>
      </c>
      <c r="I4160" s="122">
        <v>2.2315493959999999E-3</v>
      </c>
      <c r="J4160" s="122">
        <v>5.9078570410000001E-3</v>
      </c>
      <c r="K4160" s="122">
        <v>1.2499561381E-2</v>
      </c>
      <c r="L4160" s="122">
        <v>2.1233380541000001E-2</v>
      </c>
      <c r="M4160" s="122">
        <v>3.2762573539000001E-2</v>
      </c>
      <c r="N4160" s="122">
        <v>4.2826415650999997E-2</v>
      </c>
      <c r="O4160" s="122">
        <v>5.6006123039000003E-2</v>
      </c>
      <c r="P4160" s="122">
        <v>6.6789431521000003E-2</v>
      </c>
      <c r="Q4160" s="122">
        <v>8.0929388335000005E-2</v>
      </c>
      <c r="R4160" s="122">
        <v>9.7545041604999994E-2</v>
      </c>
      <c r="S4160" s="122">
        <v>0.115486515358</v>
      </c>
      <c r="T4160" s="122">
        <v>0.13347920901999999</v>
      </c>
      <c r="U4160" s="122">
        <v>0.1661865209</v>
      </c>
      <c r="V4160" s="122">
        <v>0.208344572166</v>
      </c>
      <c r="W4160" s="122">
        <v>0.263409644567</v>
      </c>
      <c r="X4160" s="122">
        <v>0.32277643010899998</v>
      </c>
      <c r="Y4160" s="122">
        <v>0.31757362227800001</v>
      </c>
      <c r="Z4160" s="122">
        <v>0.36091223131299999</v>
      </c>
      <c r="AA4160" s="122">
        <v>0.43993118269300002</v>
      </c>
      <c r="AB4160" s="122">
        <v>0.54656596313299999</v>
      </c>
      <c r="AC4160" s="122">
        <v>0.62949472911299997</v>
      </c>
      <c r="AD4160" s="122">
        <v>0.79476872937499998</v>
      </c>
      <c r="AE4160" s="122">
        <v>0.78989828526600003</v>
      </c>
      <c r="AF4160" s="122">
        <v>0.95693220612800001</v>
      </c>
      <c r="AG4160" s="122">
        <v>0.86138179826299999</v>
      </c>
      <c r="AH4160" s="122">
        <v>1.0208350172630001</v>
      </c>
      <c r="AI4160" s="122">
        <v>0.97350333706500003</v>
      </c>
      <c r="AJ4160" s="122">
        <v>1.185257010285</v>
      </c>
      <c r="AK4160" s="122">
        <v>1.3579451317619999</v>
      </c>
      <c r="AL4160" s="122">
        <v>0</v>
      </c>
    </row>
    <row r="4161" spans="1:38" hidden="1" x14ac:dyDescent="0.25">
      <c r="A4161" s="122" t="s">
        <v>2027</v>
      </c>
      <c r="B4161" s="122">
        <v>1</v>
      </c>
      <c r="C4161" s="122" t="s">
        <v>2220</v>
      </c>
      <c r="D4161" s="122" t="s">
        <v>2099</v>
      </c>
      <c r="E4161" s="122">
        <v>76</v>
      </c>
      <c r="F4161" s="122">
        <v>2.0814219999999999E-6</v>
      </c>
      <c r="G4161" s="122">
        <v>5.1265239999999998E-6</v>
      </c>
      <c r="H4161" s="122">
        <v>9.8292189999999993E-6</v>
      </c>
      <c r="I4161" s="122">
        <v>1.8306886310000001E-3</v>
      </c>
      <c r="J4161" s="122">
        <v>4.868637843E-3</v>
      </c>
      <c r="K4161" s="122">
        <v>1.0318937718E-2</v>
      </c>
      <c r="L4161" s="122">
        <v>1.7564568044000001E-2</v>
      </c>
      <c r="M4161" s="122">
        <v>2.7138734550000002E-2</v>
      </c>
      <c r="N4161" s="122">
        <v>3.5537993495000003E-2</v>
      </c>
      <c r="O4161" s="122">
        <v>4.6583600773999999E-2</v>
      </c>
      <c r="P4161" s="122">
        <v>5.5764052963000001E-2</v>
      </c>
      <c r="Q4161" s="122">
        <v>6.7989268278999995E-2</v>
      </c>
      <c r="R4161" s="122">
        <v>8.2696888721999998E-2</v>
      </c>
      <c r="S4161" s="122">
        <v>9.8830444587999999E-2</v>
      </c>
      <c r="T4161" s="122">
        <v>0.115466008945</v>
      </c>
      <c r="U4161" s="122">
        <v>0.14514070260199999</v>
      </c>
      <c r="V4161" s="122">
        <v>0.182904212983</v>
      </c>
      <c r="W4161" s="122">
        <v>0.23153984763800001</v>
      </c>
      <c r="X4161" s="122">
        <v>0.283657762797</v>
      </c>
      <c r="Y4161" s="122">
        <v>0.279215730557</v>
      </c>
      <c r="Z4161" s="122">
        <v>0.31816980734799999</v>
      </c>
      <c r="AA4161" s="122">
        <v>0.38845168524599999</v>
      </c>
      <c r="AB4161" s="122">
        <v>0.48293148901100003</v>
      </c>
      <c r="AC4161" s="122">
        <v>0.555441924142</v>
      </c>
      <c r="AD4161" s="122">
        <v>0.70021695805100004</v>
      </c>
      <c r="AE4161" s="122">
        <v>0.69589395106899998</v>
      </c>
      <c r="AF4161" s="122">
        <v>0.84196124340300005</v>
      </c>
      <c r="AG4161" s="122">
        <v>0.756541750412</v>
      </c>
      <c r="AH4161" s="122">
        <v>0.89577289843800001</v>
      </c>
      <c r="AI4161" s="122">
        <v>0.85491195791600005</v>
      </c>
      <c r="AJ4161" s="122">
        <v>1.0418658281469999</v>
      </c>
      <c r="AK4161" s="122">
        <v>1.1986025663669999</v>
      </c>
      <c r="AL4161" s="122">
        <v>0</v>
      </c>
    </row>
    <row r="4162" spans="1:38" hidden="1" x14ac:dyDescent="0.25">
      <c r="A4162" s="122" t="s">
        <v>2027</v>
      </c>
      <c r="B4162" s="122">
        <v>1</v>
      </c>
      <c r="C4162" s="122" t="s">
        <v>2220</v>
      </c>
      <c r="D4162" s="122" t="s">
        <v>2100</v>
      </c>
      <c r="E4162" s="122">
        <v>76</v>
      </c>
      <c r="F4162" s="122">
        <v>5.3414499999999997E-7</v>
      </c>
      <c r="G4162" s="122">
        <v>1.3028700000000001E-6</v>
      </c>
      <c r="H4162" s="122">
        <v>2.4725999999999998E-6</v>
      </c>
      <c r="I4162" s="122">
        <v>4.5742529399999998E-4</v>
      </c>
      <c r="J4162" s="122">
        <v>1.204459252E-3</v>
      </c>
      <c r="K4162" s="122">
        <v>2.5308303639999998E-3</v>
      </c>
      <c r="L4162" s="122">
        <v>4.2917174969999998E-3</v>
      </c>
      <c r="M4162" s="122">
        <v>6.6028335760000001E-3</v>
      </c>
      <c r="N4162" s="122">
        <v>8.597782097E-3</v>
      </c>
      <c r="O4162" s="122">
        <v>1.1230826575E-2</v>
      </c>
      <c r="P4162" s="122">
        <v>1.3408822308E-2</v>
      </c>
      <c r="Q4162" s="122">
        <v>1.6263866641000001E-2</v>
      </c>
      <c r="R4162" s="122">
        <v>1.9699300885E-2</v>
      </c>
      <c r="S4162" s="122">
        <v>2.3492893141000001E-2</v>
      </c>
      <c r="T4162" s="122">
        <v>2.7345968544999998E-2</v>
      </c>
      <c r="U4162" s="122">
        <v>3.4226877691000003E-2</v>
      </c>
      <c r="V4162" s="122">
        <v>4.3021095177999999E-2</v>
      </c>
      <c r="W4162" s="122">
        <v>5.4349985068999997E-2</v>
      </c>
      <c r="X4162" s="122">
        <v>6.6387252669999994E-2</v>
      </c>
      <c r="Y4162" s="122">
        <v>6.4784870292000002E-2</v>
      </c>
      <c r="Z4162" s="122">
        <v>7.2971881887000004E-2</v>
      </c>
      <c r="AA4162" s="122">
        <v>8.8360664638999997E-2</v>
      </c>
      <c r="AB4162" s="122">
        <v>0.108922820504</v>
      </c>
      <c r="AC4162" s="122">
        <v>0.124540750193</v>
      </c>
      <c r="AD4162" s="122">
        <v>0.15639776980299999</v>
      </c>
      <c r="AE4162" s="122">
        <v>0.15444717940899999</v>
      </c>
      <c r="AF4162" s="122">
        <v>0.18674592393700001</v>
      </c>
      <c r="AG4162" s="122">
        <v>0.16763672298999999</v>
      </c>
      <c r="AH4162" s="122">
        <v>0.19867849499699999</v>
      </c>
      <c r="AI4162" s="122">
        <v>0.19001215626099999</v>
      </c>
      <c r="AJ4162" s="122">
        <v>0.22993468168299999</v>
      </c>
      <c r="AK4162" s="122">
        <v>0.26678740636699999</v>
      </c>
      <c r="AL4162" s="122">
        <v>0</v>
      </c>
    </row>
    <row r="4163" spans="1:38" hidden="1" x14ac:dyDescent="0.25">
      <c r="A4163" s="122" t="s">
        <v>2027</v>
      </c>
      <c r="B4163" s="122">
        <v>1</v>
      </c>
      <c r="C4163" s="122" t="s">
        <v>2220</v>
      </c>
      <c r="D4163" s="122" t="s">
        <v>2101</v>
      </c>
      <c r="E4163" s="122">
        <v>76</v>
      </c>
      <c r="F4163" s="122">
        <v>4.2867909999999997E-6</v>
      </c>
      <c r="G4163" s="122">
        <v>1.0482873E-5</v>
      </c>
      <c r="H4163" s="122">
        <v>1.9984948E-5</v>
      </c>
      <c r="I4163" s="122">
        <v>3.7036599900000002E-3</v>
      </c>
      <c r="J4163" s="122">
        <v>9.7900656959999995E-3</v>
      </c>
      <c r="K4163" s="122">
        <v>2.0673861593000002E-2</v>
      </c>
      <c r="L4163" s="122">
        <v>3.5122190934999999E-2</v>
      </c>
      <c r="M4163" s="122">
        <v>5.4010646713000002E-2</v>
      </c>
      <c r="N4163" s="122">
        <v>7.0368736532000001E-2</v>
      </c>
      <c r="O4163" s="122">
        <v>9.1913369228999994E-2</v>
      </c>
      <c r="P4163" s="122">
        <v>0.109580811381</v>
      </c>
      <c r="Q4163" s="122">
        <v>0.13273602312499999</v>
      </c>
      <c r="R4163" s="122">
        <v>0.16020297788999999</v>
      </c>
      <c r="S4163" s="122">
        <v>0.190159423366</v>
      </c>
      <c r="T4163" s="122">
        <v>0.22041527470799999</v>
      </c>
      <c r="U4163" s="122">
        <v>0.27452463046600001</v>
      </c>
      <c r="V4163" s="122">
        <v>0.34294814943700003</v>
      </c>
      <c r="W4163" s="122">
        <v>0.43046725991099999</v>
      </c>
      <c r="X4163" s="122">
        <v>0.52240642469800003</v>
      </c>
      <c r="Y4163" s="122">
        <v>0.61505149808199999</v>
      </c>
      <c r="Z4163" s="122">
        <v>0.77166623282900004</v>
      </c>
      <c r="AA4163" s="122">
        <v>0.90419357548799995</v>
      </c>
      <c r="AB4163" s="122">
        <v>0.99529327545699997</v>
      </c>
      <c r="AC4163" s="122">
        <v>1.0208258176060001</v>
      </c>
      <c r="AD4163" s="122">
        <v>1.061712750226</v>
      </c>
      <c r="AE4163" s="122">
        <v>1.086336026693</v>
      </c>
      <c r="AF4163" s="122">
        <v>1.15310879923</v>
      </c>
      <c r="AG4163" s="122">
        <v>1.31285601037</v>
      </c>
      <c r="AH4163" s="122">
        <v>1.213397164636</v>
      </c>
      <c r="AI4163" s="122">
        <v>1.2749120049439999</v>
      </c>
      <c r="AJ4163" s="122">
        <v>1.2354124713250001</v>
      </c>
      <c r="AK4163" s="122">
        <v>1.415455564036</v>
      </c>
      <c r="AL4163" s="122">
        <v>0</v>
      </c>
    </row>
    <row r="4164" spans="1:38" hidden="1" x14ac:dyDescent="0.25">
      <c r="A4164" s="122" t="s">
        <v>2027</v>
      </c>
      <c r="B4164" s="122">
        <v>1</v>
      </c>
      <c r="C4164" s="122" t="s">
        <v>2220</v>
      </c>
      <c r="D4164" s="122" t="s">
        <v>2102</v>
      </c>
      <c r="E4164" s="122">
        <v>76</v>
      </c>
      <c r="F4164" s="122">
        <v>2.021192E-6</v>
      </c>
      <c r="G4164" s="122">
        <v>4.9521740000000003E-6</v>
      </c>
      <c r="H4164" s="122">
        <v>9.4783000000000004E-6</v>
      </c>
      <c r="I4164" s="122">
        <v>1.76871101E-3</v>
      </c>
      <c r="J4164" s="122">
        <v>4.7027415989999996E-3</v>
      </c>
      <c r="K4164" s="122">
        <v>9.9567813850000002E-3</v>
      </c>
      <c r="L4164" s="122">
        <v>1.6961864186E-2</v>
      </c>
      <c r="M4164" s="122">
        <v>2.6228202453000001E-2</v>
      </c>
      <c r="N4164" s="122">
        <v>3.4394365909000003E-2</v>
      </c>
      <c r="O4164" s="122">
        <v>4.5259453099999999E-2</v>
      </c>
      <c r="P4164" s="122">
        <v>5.4322098896000003E-2</v>
      </c>
      <c r="Q4164" s="122">
        <v>6.6198436375000003E-2</v>
      </c>
      <c r="R4164" s="122">
        <v>8.0278715402999995E-2</v>
      </c>
      <c r="S4164" s="122">
        <v>9.5704590325000005E-2</v>
      </c>
      <c r="T4164" s="122">
        <v>0.111524070516</v>
      </c>
      <c r="U4164" s="122">
        <v>0.13983052338400001</v>
      </c>
      <c r="V4164" s="122">
        <v>0.176446526099</v>
      </c>
      <c r="W4164" s="122">
        <v>0.22412426315100001</v>
      </c>
      <c r="X4164" s="122">
        <v>0.275571177753</v>
      </c>
      <c r="Y4164" s="122">
        <v>0.328049483872</v>
      </c>
      <c r="Z4164" s="122">
        <v>0.41490540974099999</v>
      </c>
      <c r="AA4164" s="122">
        <v>0.48915850767500002</v>
      </c>
      <c r="AB4164" s="122">
        <v>0.54071866228499998</v>
      </c>
      <c r="AC4164" s="122">
        <v>0.55749857766400002</v>
      </c>
      <c r="AD4164" s="122">
        <v>0.58287804273199995</v>
      </c>
      <c r="AE4164" s="122">
        <v>0.59967578999500004</v>
      </c>
      <c r="AF4164" s="122">
        <v>0.64007096114899997</v>
      </c>
      <c r="AG4164" s="122">
        <v>0.73287044333100004</v>
      </c>
      <c r="AH4164" s="122">
        <v>0.68143196346500001</v>
      </c>
      <c r="AI4164" s="122">
        <v>0.72015211929900003</v>
      </c>
      <c r="AJ4164" s="122">
        <v>0.70033155830600002</v>
      </c>
      <c r="AK4164" s="122">
        <v>0.80377164920099997</v>
      </c>
      <c r="AL4164" s="122">
        <v>0</v>
      </c>
    </row>
    <row r="4165" spans="1:38" hidden="1" x14ac:dyDescent="0.25">
      <c r="A4165" s="122" t="s">
        <v>2027</v>
      </c>
      <c r="B4165" s="122">
        <v>1</v>
      </c>
      <c r="C4165" s="122" t="s">
        <v>2220</v>
      </c>
      <c r="D4165" s="122" t="s">
        <v>2103</v>
      </c>
      <c r="E4165" s="122">
        <v>76</v>
      </c>
      <c r="F4165" s="122">
        <v>2.361333E-6</v>
      </c>
      <c r="G4165" s="122">
        <v>5.7662300000000004E-6</v>
      </c>
      <c r="H4165" s="122">
        <v>1.0999266E-5</v>
      </c>
      <c r="I4165" s="122">
        <v>2.0463738459999999E-3</v>
      </c>
      <c r="J4165" s="122">
        <v>5.4311942849999996E-3</v>
      </c>
      <c r="K4165" s="122">
        <v>1.1490978648E-2</v>
      </c>
      <c r="L4165" s="122">
        <v>1.9548620007E-2</v>
      </c>
      <c r="M4165" s="122">
        <v>3.0180573035000002E-2</v>
      </c>
      <c r="N4165" s="122">
        <v>3.9455921710000001E-2</v>
      </c>
      <c r="O4165" s="122">
        <v>5.1653166531000001E-2</v>
      </c>
      <c r="P4165" s="122">
        <v>6.1738651184000001E-2</v>
      </c>
      <c r="Q4165" s="122">
        <v>7.4944826170000006E-2</v>
      </c>
      <c r="R4165" s="122">
        <v>9.0769787291000006E-2</v>
      </c>
      <c r="S4165" s="122">
        <v>0.10812472355199999</v>
      </c>
      <c r="T4165" s="122">
        <v>0.12599206622100001</v>
      </c>
      <c r="U4165" s="122">
        <v>0.158149268664</v>
      </c>
      <c r="V4165" s="122">
        <v>0.199654080249</v>
      </c>
      <c r="W4165" s="122">
        <v>0.25340988273699999</v>
      </c>
      <c r="X4165" s="122">
        <v>0.31112157577499999</v>
      </c>
      <c r="Y4165" s="122">
        <v>0.37028151374500001</v>
      </c>
      <c r="Z4165" s="122">
        <v>0.46843168520900003</v>
      </c>
      <c r="AA4165" s="122">
        <v>0.54995881793699997</v>
      </c>
      <c r="AB4165" s="122">
        <v>0.60592938340299995</v>
      </c>
      <c r="AC4165" s="122">
        <v>0.62218480896799999</v>
      </c>
      <c r="AD4165" s="122">
        <v>0.64770783350899996</v>
      </c>
      <c r="AE4165" s="122">
        <v>0.66434638305500004</v>
      </c>
      <c r="AF4165" s="122">
        <v>0.70564053958100004</v>
      </c>
      <c r="AG4165" s="122">
        <v>0.804206077096</v>
      </c>
      <c r="AH4165" s="122">
        <v>0.74427167135399996</v>
      </c>
      <c r="AI4165" s="122">
        <v>0.78404867539</v>
      </c>
      <c r="AJ4165" s="122">
        <v>0.75522212315799997</v>
      </c>
      <c r="AK4165" s="122">
        <v>0.86866568383200005</v>
      </c>
      <c r="AL4165" s="122">
        <v>0</v>
      </c>
    </row>
    <row r="4166" spans="1:38" hidden="1" x14ac:dyDescent="0.25">
      <c r="A4166" s="122" t="s">
        <v>2027</v>
      </c>
      <c r="B4166" s="122">
        <v>1</v>
      </c>
      <c r="C4166" s="122" t="s">
        <v>2220</v>
      </c>
      <c r="D4166" s="122" t="s">
        <v>2137</v>
      </c>
      <c r="E4166" s="122">
        <v>76</v>
      </c>
      <c r="F4166" s="122">
        <v>2.1873E-8</v>
      </c>
      <c r="G4166" s="122">
        <v>5.5474999999999999E-8</v>
      </c>
      <c r="H4166" s="122">
        <v>1.10633E-7</v>
      </c>
      <c r="I4166" s="122">
        <v>2.1425395999999999E-5</v>
      </c>
      <c r="J4166" s="122">
        <v>5.8937273999999998E-5</v>
      </c>
      <c r="K4166" s="122">
        <v>1.2886620600000001E-4</v>
      </c>
      <c r="L4166" s="122">
        <v>2.2597883900000001E-4</v>
      </c>
      <c r="M4166" s="122">
        <v>3.5851812399999999E-4</v>
      </c>
      <c r="N4166" s="122">
        <v>4.8107507899999998E-4</v>
      </c>
      <c r="O4166" s="122">
        <v>6.4491811400000005E-4</v>
      </c>
      <c r="P4166" s="122">
        <v>7.8792600699999996E-4</v>
      </c>
      <c r="Q4166" s="122">
        <v>9.4142913600000003E-4</v>
      </c>
      <c r="R4166" s="122">
        <v>1.1208758619999999E-3</v>
      </c>
      <c r="S4166" s="122">
        <v>1.312466541E-3</v>
      </c>
      <c r="T4166" s="122">
        <v>1.501956778E-3</v>
      </c>
      <c r="U4166" s="122">
        <v>1.8486203700000001E-3</v>
      </c>
      <c r="V4166" s="122">
        <v>2.249259869E-3</v>
      </c>
      <c r="W4166" s="122">
        <v>2.7075848090000001E-3</v>
      </c>
      <c r="X4166" s="122">
        <v>3.145926069E-3</v>
      </c>
      <c r="Y4166" s="122">
        <v>3.5823780090000002E-3</v>
      </c>
      <c r="Z4166" s="122">
        <v>4.0235827300000001E-3</v>
      </c>
      <c r="AA4166" s="122">
        <v>4.4857259349999996E-3</v>
      </c>
      <c r="AB4166" s="122">
        <v>4.9889187379999998E-3</v>
      </c>
      <c r="AC4166" s="122">
        <v>5.4922294649999998E-3</v>
      </c>
      <c r="AD4166" s="122">
        <v>5.9664364220000004E-3</v>
      </c>
      <c r="AE4166" s="122">
        <v>6.3971538320000002E-3</v>
      </c>
      <c r="AF4166" s="122">
        <v>6.8421847430000004E-3</v>
      </c>
      <c r="AG4166" s="122">
        <v>7.2344075749999999E-3</v>
      </c>
      <c r="AH4166" s="122">
        <v>7.6871048140000004E-3</v>
      </c>
      <c r="AI4166" s="122">
        <v>8.2928255610000001E-3</v>
      </c>
      <c r="AJ4166" s="122">
        <v>8.9028343669999999E-3</v>
      </c>
      <c r="AK4166" s="122">
        <v>1.0153300779999999E-2</v>
      </c>
      <c r="AL4166" s="122">
        <v>0</v>
      </c>
    </row>
    <row r="4167" spans="1:38" hidden="1" x14ac:dyDescent="0.25">
      <c r="A4167" s="122" t="s">
        <v>2027</v>
      </c>
      <c r="B4167" s="122">
        <v>1</v>
      </c>
      <c r="C4167" s="122" t="s">
        <v>2220</v>
      </c>
      <c r="D4167" s="122" t="s">
        <v>2104</v>
      </c>
      <c r="E4167" s="122">
        <v>76</v>
      </c>
      <c r="F4167" s="122">
        <v>1.5282569999999999E-6</v>
      </c>
      <c r="G4167" s="122">
        <v>3.711753E-6</v>
      </c>
      <c r="H4167" s="122">
        <v>7.0408870000000001E-6</v>
      </c>
      <c r="I4167" s="122">
        <v>1.302190035E-3</v>
      </c>
      <c r="J4167" s="122">
        <v>3.4370667940000002E-3</v>
      </c>
      <c r="K4167" s="122">
        <v>7.2354438480000003E-3</v>
      </c>
      <c r="L4167" s="122">
        <v>1.2219512803E-2</v>
      </c>
      <c r="M4167" s="122">
        <v>1.8740626315000002E-2</v>
      </c>
      <c r="N4167" s="122">
        <v>2.4362596271999999E-2</v>
      </c>
      <c r="O4167" s="122">
        <v>3.1701410333000002E-2</v>
      </c>
      <c r="P4167" s="122">
        <v>3.7627146174000002E-2</v>
      </c>
      <c r="Q4167" s="122">
        <v>4.5217863651000001E-2</v>
      </c>
      <c r="R4167" s="122">
        <v>5.4188383541000001E-2</v>
      </c>
      <c r="S4167" s="122">
        <v>6.3971021609999998E-2</v>
      </c>
      <c r="T4167" s="122">
        <v>7.4015318136E-2</v>
      </c>
      <c r="U4167" s="122">
        <v>9.1921430538999996E-2</v>
      </c>
      <c r="V4167" s="122">
        <v>0.11414693010099999</v>
      </c>
      <c r="W4167" s="122">
        <v>0.14329479258200001</v>
      </c>
      <c r="X4167" s="122">
        <v>0.17409011959599999</v>
      </c>
      <c r="Y4167" s="122">
        <v>0.24268752352799999</v>
      </c>
      <c r="Z4167" s="122">
        <v>0.32555290345600002</v>
      </c>
      <c r="AA4167" s="122">
        <v>0.39611562940599998</v>
      </c>
      <c r="AB4167" s="122">
        <v>0.36533365379799998</v>
      </c>
      <c r="AC4167" s="122">
        <v>0.43792668169400001</v>
      </c>
      <c r="AD4167" s="122">
        <v>0.45425290635600002</v>
      </c>
      <c r="AE4167" s="122">
        <v>0.51120761797600001</v>
      </c>
      <c r="AF4167" s="122">
        <v>0.49544343431400001</v>
      </c>
      <c r="AG4167" s="122">
        <v>0.56412542842799995</v>
      </c>
      <c r="AH4167" s="122">
        <v>0.64513135070700001</v>
      </c>
      <c r="AI4167" s="122">
        <v>0.61689958430699998</v>
      </c>
      <c r="AJ4167" s="122">
        <v>0.77451856015499998</v>
      </c>
      <c r="AK4167" s="122">
        <v>0.87990237680899996</v>
      </c>
      <c r="AL4167" s="122">
        <v>0</v>
      </c>
    </row>
    <row r="4168" spans="1:38" hidden="1" x14ac:dyDescent="0.25">
      <c r="A4168" s="122" t="s">
        <v>2027</v>
      </c>
      <c r="B4168" s="122">
        <v>1</v>
      </c>
      <c r="C4168" s="122" t="s">
        <v>2220</v>
      </c>
      <c r="D4168" s="122" t="s">
        <v>2105</v>
      </c>
      <c r="E4168" s="122">
        <v>76</v>
      </c>
      <c r="F4168" s="122">
        <v>4.8976500000000004E-7</v>
      </c>
      <c r="G4168" s="122">
        <v>1.178606E-6</v>
      </c>
      <c r="H4168" s="122">
        <v>2.2250229999999999E-6</v>
      </c>
      <c r="I4168" s="122">
        <v>4.0910973899999998E-4</v>
      </c>
      <c r="J4168" s="122">
        <v>1.065962903E-3</v>
      </c>
      <c r="K4168" s="122">
        <v>2.217327508E-3</v>
      </c>
      <c r="L4168" s="122">
        <v>3.7001019819999999E-3</v>
      </c>
      <c r="M4168" s="122">
        <v>5.5684660630000004E-3</v>
      </c>
      <c r="N4168" s="122">
        <v>7.111495263E-3</v>
      </c>
      <c r="O4168" s="122">
        <v>9.1350768089999996E-3</v>
      </c>
      <c r="P4168" s="122">
        <v>1.0727386829000001E-2</v>
      </c>
      <c r="Q4168" s="122">
        <v>1.2791331985E-2</v>
      </c>
      <c r="R4168" s="122">
        <v>1.5245061926E-2</v>
      </c>
      <c r="S4168" s="122">
        <v>1.7977573396E-2</v>
      </c>
      <c r="T4168" s="122">
        <v>2.0699359805000001E-2</v>
      </c>
      <c r="U4168" s="122">
        <v>2.5555032982000001E-2</v>
      </c>
      <c r="V4168" s="122">
        <v>3.1706644637E-2</v>
      </c>
      <c r="W4168" s="122">
        <v>3.9717729791000002E-2</v>
      </c>
      <c r="X4168" s="122">
        <v>4.8334317278999998E-2</v>
      </c>
      <c r="Y4168" s="122">
        <v>6.2594050957999997E-2</v>
      </c>
      <c r="Z4168" s="122">
        <v>6.1421671471999999E-2</v>
      </c>
      <c r="AA4168" s="122">
        <v>4.5920852994999997E-2</v>
      </c>
      <c r="AB4168" s="122">
        <v>6.9179421004E-2</v>
      </c>
      <c r="AC4168" s="122">
        <v>5.5012681810999997E-2</v>
      </c>
      <c r="AD4168" s="122">
        <v>5.4990837023999997E-2</v>
      </c>
      <c r="AE4168" s="122">
        <v>5.6317593924999999E-2</v>
      </c>
      <c r="AF4168" s="122">
        <v>4.1166963446000002E-2</v>
      </c>
      <c r="AG4168" s="122">
        <v>4.5719939979999999E-2</v>
      </c>
      <c r="AH4168" s="122">
        <v>5.1711877784E-2</v>
      </c>
      <c r="AI4168" s="122">
        <v>5.3905748560000001E-2</v>
      </c>
      <c r="AJ4168" s="122">
        <v>8.8483121105000007E-2</v>
      </c>
      <c r="AK4168" s="122">
        <v>0.10194182621599999</v>
      </c>
      <c r="AL4168" s="122">
        <v>0</v>
      </c>
    </row>
    <row r="4169" spans="1:38" hidden="1" x14ac:dyDescent="0.25">
      <c r="A4169" s="122" t="s">
        <v>2027</v>
      </c>
      <c r="B4169" s="122">
        <v>1</v>
      </c>
      <c r="C4169" s="122" t="s">
        <v>2220</v>
      </c>
      <c r="D4169" s="122" t="s">
        <v>2106</v>
      </c>
      <c r="E4169" s="122">
        <v>76</v>
      </c>
      <c r="F4169" s="122">
        <v>4.510276E-6</v>
      </c>
      <c r="G4169" s="122">
        <v>1.0978026999999999E-5</v>
      </c>
      <c r="H4169" s="122">
        <v>2.0889349000000001E-5</v>
      </c>
      <c r="I4169" s="122">
        <v>3.8849557770000002E-3</v>
      </c>
      <c r="J4169" s="122">
        <v>1.0279177675999999E-2</v>
      </c>
      <c r="K4169" s="122">
        <v>2.1729266494000001E-2</v>
      </c>
      <c r="L4169" s="122">
        <v>3.6888677873E-2</v>
      </c>
      <c r="M4169" s="122">
        <v>5.6734931081999999E-2</v>
      </c>
      <c r="N4169" s="122">
        <v>7.4043578686000006E-2</v>
      </c>
      <c r="O4169" s="122">
        <v>9.6756014973999993E-2</v>
      </c>
      <c r="P4169" s="122">
        <v>0.115233159765</v>
      </c>
      <c r="Q4169" s="122">
        <v>0.13946862287</v>
      </c>
      <c r="R4169" s="122">
        <v>0.168097679981</v>
      </c>
      <c r="S4169" s="122">
        <v>0.19912186102400001</v>
      </c>
      <c r="T4169" s="122">
        <v>0.230451038862</v>
      </c>
      <c r="U4169" s="122">
        <v>0.287369312283</v>
      </c>
      <c r="V4169" s="122">
        <v>0.36204919904600003</v>
      </c>
      <c r="W4169" s="122">
        <v>0.46042809456900002</v>
      </c>
      <c r="X4169" s="122">
        <v>0.56748892903199999</v>
      </c>
      <c r="Y4169" s="122">
        <v>0.86384130172499995</v>
      </c>
      <c r="Z4169" s="122">
        <v>0.82449291148699999</v>
      </c>
      <c r="AA4169" s="122">
        <v>0.98625534298100004</v>
      </c>
      <c r="AB4169" s="122">
        <v>1.3842371250759999</v>
      </c>
      <c r="AC4169" s="122">
        <v>1.537520592096</v>
      </c>
      <c r="AD4169" s="122">
        <v>1.623692512483</v>
      </c>
      <c r="AE4169" s="122">
        <v>1.920800717786</v>
      </c>
      <c r="AF4169" s="122">
        <v>2.2061312930699999</v>
      </c>
      <c r="AG4169" s="122">
        <v>2.3915505358689999</v>
      </c>
      <c r="AH4169" s="122">
        <v>2.529425681842</v>
      </c>
      <c r="AI4169" s="122">
        <v>3.5020110382610001</v>
      </c>
      <c r="AJ4169" s="122">
        <v>3.0250515033740002</v>
      </c>
      <c r="AK4169" s="122">
        <v>3.4663847212749999</v>
      </c>
      <c r="AL4169" s="122">
        <v>0</v>
      </c>
    </row>
    <row r="4170" spans="1:38" hidden="1" x14ac:dyDescent="0.25">
      <c r="A4170" s="122" t="s">
        <v>2027</v>
      </c>
      <c r="B4170" s="122">
        <v>1</v>
      </c>
      <c r="C4170" s="122" t="s">
        <v>2220</v>
      </c>
      <c r="D4170" s="122" t="s">
        <v>2107</v>
      </c>
      <c r="E4170" s="122">
        <v>76</v>
      </c>
      <c r="F4170" s="122">
        <v>2.9354200000000002E-7</v>
      </c>
      <c r="G4170" s="122">
        <v>7.0881200000000001E-7</v>
      </c>
      <c r="H4170" s="122">
        <v>1.345665E-6</v>
      </c>
      <c r="I4170" s="122">
        <v>2.4893280900000001E-4</v>
      </c>
      <c r="J4170" s="122">
        <v>6.5772523100000001E-4</v>
      </c>
      <c r="K4170" s="122">
        <v>1.3841358029999999E-3</v>
      </c>
      <c r="L4170" s="122">
        <v>2.3407799879999998E-3</v>
      </c>
      <c r="M4170" s="122">
        <v>3.5774695810000001E-3</v>
      </c>
      <c r="N4170" s="122">
        <v>4.6269573600000004E-3</v>
      </c>
      <c r="O4170" s="122">
        <v>5.9831584889999999E-3</v>
      </c>
      <c r="P4170" s="122">
        <v>7.0689529119999997E-3</v>
      </c>
      <c r="Q4170" s="122">
        <v>8.490194199E-3</v>
      </c>
      <c r="R4170" s="122">
        <v>1.0207605099000001E-2</v>
      </c>
      <c r="S4170" s="122">
        <v>1.2097922064E-2</v>
      </c>
      <c r="T4170" s="122">
        <v>1.4132111381E-2</v>
      </c>
      <c r="U4170" s="122">
        <v>1.7646495743E-2</v>
      </c>
      <c r="V4170" s="122">
        <v>2.2191737159999999E-2</v>
      </c>
      <c r="W4170" s="122">
        <v>2.8098241879000001E-2</v>
      </c>
      <c r="X4170" s="122">
        <v>3.4535247365999999E-2</v>
      </c>
      <c r="Y4170" s="122">
        <v>4.1305439190000001E-2</v>
      </c>
      <c r="Z4170" s="122">
        <v>5.2713563231000002E-2</v>
      </c>
      <c r="AA4170" s="122">
        <v>6.2718292134E-2</v>
      </c>
      <c r="AB4170" s="122">
        <v>7.0610366295000004E-2</v>
      </c>
      <c r="AC4170" s="122">
        <v>7.4455260879999999E-2</v>
      </c>
      <c r="AD4170" s="122">
        <v>7.8969273675999999E-2</v>
      </c>
      <c r="AE4170" s="122">
        <v>8.2617994713000006E-2</v>
      </c>
      <c r="AF4170" s="122">
        <v>8.7590060146000001E-2</v>
      </c>
      <c r="AG4170" s="122">
        <v>9.9582544522999999E-2</v>
      </c>
      <c r="AH4170" s="122">
        <v>9.2343112815000003E-2</v>
      </c>
      <c r="AI4170" s="122">
        <v>9.7516363248999996E-2</v>
      </c>
      <c r="AJ4170" s="122">
        <v>9.558715609E-2</v>
      </c>
      <c r="AK4170" s="122">
        <v>0.109135915195</v>
      </c>
      <c r="AL4170" s="122">
        <v>0</v>
      </c>
    </row>
    <row r="4171" spans="1:38" hidden="1" x14ac:dyDescent="0.25">
      <c r="A4171" s="122" t="s">
        <v>2027</v>
      </c>
      <c r="B4171" s="122">
        <v>1</v>
      </c>
      <c r="C4171" s="122" t="s">
        <v>2220</v>
      </c>
      <c r="D4171" s="122" t="s">
        <v>475</v>
      </c>
      <c r="E4171" s="122">
        <v>76</v>
      </c>
      <c r="F4171" s="122">
        <v>7.2814900000000004E-7</v>
      </c>
      <c r="G4171" s="122">
        <v>1.7796380000000001E-6</v>
      </c>
      <c r="H4171" s="122">
        <v>3.3979230000000001E-6</v>
      </c>
      <c r="I4171" s="122">
        <v>6.3108613599999999E-4</v>
      </c>
      <c r="J4171" s="122">
        <v>1.671885579E-3</v>
      </c>
      <c r="K4171" s="122">
        <v>3.5402724839999999E-3</v>
      </c>
      <c r="L4171" s="122">
        <v>6.0239322970000002E-3</v>
      </c>
      <c r="M4171" s="122">
        <v>9.2857633929999996E-3</v>
      </c>
      <c r="N4171" s="122">
        <v>1.211749935E-2</v>
      </c>
      <c r="O4171" s="122">
        <v>1.5831945582E-2</v>
      </c>
      <c r="P4171" s="122">
        <v>1.8869904938E-2</v>
      </c>
      <c r="Q4171" s="122">
        <v>2.2848708565E-2</v>
      </c>
      <c r="R4171" s="122">
        <v>2.7644323238999999E-2</v>
      </c>
      <c r="S4171" s="122">
        <v>3.2926436227999997E-2</v>
      </c>
      <c r="T4171" s="122">
        <v>3.8346672456999999E-2</v>
      </c>
      <c r="U4171" s="122">
        <v>4.8111404146999999E-2</v>
      </c>
      <c r="V4171" s="122">
        <v>6.057561559E-2</v>
      </c>
      <c r="W4171" s="122">
        <v>7.6761396888999994E-2</v>
      </c>
      <c r="X4171" s="122">
        <v>9.4345016949999999E-2</v>
      </c>
      <c r="Y4171" s="122">
        <v>0.112597399231</v>
      </c>
      <c r="Z4171" s="122">
        <v>0.14293290094399999</v>
      </c>
      <c r="AA4171" s="122">
        <v>0.16842392845599999</v>
      </c>
      <c r="AB4171" s="122">
        <v>0.186392434701</v>
      </c>
      <c r="AC4171" s="122">
        <v>0.19210369309700001</v>
      </c>
      <c r="AD4171" s="122">
        <v>0.200963105438</v>
      </c>
      <c r="AE4171" s="122">
        <v>0.20689671080399999</v>
      </c>
      <c r="AF4171" s="122">
        <v>0.22085156561200001</v>
      </c>
      <c r="AG4171" s="122">
        <v>0.25226069021600001</v>
      </c>
      <c r="AH4171" s="122">
        <v>0.23393850960699999</v>
      </c>
      <c r="AI4171" s="122">
        <v>0.24676099698599999</v>
      </c>
      <c r="AJ4171" s="122">
        <v>0.24069197873000001</v>
      </c>
      <c r="AK4171" s="122">
        <v>0.276546715138</v>
      </c>
      <c r="AL4171" s="122">
        <v>0</v>
      </c>
    </row>
    <row r="4172" spans="1:38" hidden="1" x14ac:dyDescent="0.25">
      <c r="A4172" s="122" t="s">
        <v>2027</v>
      </c>
      <c r="B4172" s="122">
        <v>1</v>
      </c>
      <c r="C4172" s="122" t="s">
        <v>2220</v>
      </c>
      <c r="D4172" s="122" t="s">
        <v>2108</v>
      </c>
      <c r="E4172" s="122">
        <v>76</v>
      </c>
      <c r="F4172" s="122">
        <v>4.8247399999999996E-7</v>
      </c>
      <c r="G4172" s="122">
        <v>1.1690960000000001E-6</v>
      </c>
      <c r="H4172" s="122">
        <v>2.23168E-6</v>
      </c>
      <c r="I4172" s="122">
        <v>4.1587546999999998E-4</v>
      </c>
      <c r="J4172" s="122">
        <v>1.1074347450000001E-3</v>
      </c>
      <c r="K4172" s="122">
        <v>2.3559611180000001E-3</v>
      </c>
      <c r="L4172" s="122">
        <v>4.03628492E-3</v>
      </c>
      <c r="M4172" s="122">
        <v>6.2589560969999996E-3</v>
      </c>
      <c r="N4172" s="122">
        <v>8.2346015369999994E-3</v>
      </c>
      <c r="O4172" s="122">
        <v>1.0833707361E-2</v>
      </c>
      <c r="P4172" s="122">
        <v>1.3018339806E-2</v>
      </c>
      <c r="Q4172" s="122">
        <v>1.5882156163E-2</v>
      </c>
      <c r="R4172" s="122">
        <v>1.9290847018999999E-2</v>
      </c>
      <c r="S4172" s="122">
        <v>2.3013276262000001E-2</v>
      </c>
      <c r="T4172" s="122">
        <v>2.685539361E-2</v>
      </c>
      <c r="U4172" s="122">
        <v>3.3700155246000001E-2</v>
      </c>
      <c r="V4172" s="122">
        <v>4.2526080341E-2</v>
      </c>
      <c r="W4172" s="122">
        <v>5.3756125827999997E-2</v>
      </c>
      <c r="X4172" s="122">
        <v>6.5658618976999997E-2</v>
      </c>
      <c r="Y4172" s="122">
        <v>6.4127661454000007E-2</v>
      </c>
      <c r="Z4172" s="122">
        <v>7.2375861656999996E-2</v>
      </c>
      <c r="AA4172" s="122">
        <v>8.7826632173999997E-2</v>
      </c>
      <c r="AB4172" s="122">
        <v>0.108642577288</v>
      </c>
      <c r="AC4172" s="122">
        <v>0.124421603841</v>
      </c>
      <c r="AD4172" s="122">
        <v>0.156754923559</v>
      </c>
      <c r="AE4172" s="122">
        <v>0.15542120565500001</v>
      </c>
      <c r="AF4172" s="122">
        <v>0.188336213399</v>
      </c>
      <c r="AG4172" s="122">
        <v>0.169475559789</v>
      </c>
      <c r="AH4172" s="122">
        <v>0.20089355658899999</v>
      </c>
      <c r="AI4172" s="122">
        <v>0.19213187407999999</v>
      </c>
      <c r="AJ4172" s="122">
        <v>0.23256235206</v>
      </c>
      <c r="AK4172" s="122">
        <v>0.27004291014300003</v>
      </c>
      <c r="AL4172" s="122">
        <v>0</v>
      </c>
    </row>
    <row r="4173" spans="1:38" hidden="1" x14ac:dyDescent="0.25">
      <c r="A4173" s="122" t="s">
        <v>2027</v>
      </c>
      <c r="B4173" s="122">
        <v>1</v>
      </c>
      <c r="C4173" s="122" t="s">
        <v>2220</v>
      </c>
      <c r="D4173" s="122" t="s">
        <v>2109</v>
      </c>
      <c r="E4173" s="122">
        <v>76</v>
      </c>
      <c r="F4173" s="122">
        <v>3.3662230000000001E-6</v>
      </c>
      <c r="G4173" s="122">
        <v>8.2302710000000005E-6</v>
      </c>
      <c r="H4173" s="122">
        <v>1.5733027000000001E-5</v>
      </c>
      <c r="I4173" s="122">
        <v>2.9268530749999998E-3</v>
      </c>
      <c r="J4173" s="122">
        <v>7.7679249150000001E-3</v>
      </c>
      <c r="K4173" s="122">
        <v>1.6451662196E-2</v>
      </c>
      <c r="L4173" s="122">
        <v>2.8001667511999999E-2</v>
      </c>
      <c r="M4173" s="122">
        <v>4.3248761725000001E-2</v>
      </c>
      <c r="N4173" s="122">
        <v>5.6589536813000003E-2</v>
      </c>
      <c r="O4173" s="122">
        <v>7.4111567261000003E-2</v>
      </c>
      <c r="P4173" s="122">
        <v>8.8518657121999994E-2</v>
      </c>
      <c r="Q4173" s="122">
        <v>0.107431383054</v>
      </c>
      <c r="R4173" s="122">
        <v>0.13000485224800001</v>
      </c>
      <c r="S4173" s="122">
        <v>0.154664988841</v>
      </c>
      <c r="T4173" s="122">
        <v>0.17973859392300001</v>
      </c>
      <c r="U4173" s="122">
        <v>0.224547296481</v>
      </c>
      <c r="V4173" s="122">
        <v>0.281527325306</v>
      </c>
      <c r="W4173" s="122">
        <v>0.35540972312300001</v>
      </c>
      <c r="X4173" s="122">
        <v>0.43464969482799998</v>
      </c>
      <c r="Y4173" s="122">
        <v>0.42662064211400003</v>
      </c>
      <c r="Z4173" s="122">
        <v>0.48364555116500002</v>
      </c>
      <c r="AA4173" s="122">
        <v>0.58721307954699997</v>
      </c>
      <c r="AB4173" s="122">
        <v>0.725472319521</v>
      </c>
      <c r="AC4173" s="122">
        <v>0.830353006138</v>
      </c>
      <c r="AD4173" s="122">
        <v>1.0417703106580001</v>
      </c>
      <c r="AE4173" s="122">
        <v>1.030770243599</v>
      </c>
      <c r="AF4173" s="122">
        <v>1.2437483613360001</v>
      </c>
      <c r="AG4173" s="122">
        <v>1.1154689470620001</v>
      </c>
      <c r="AH4173" s="122">
        <v>1.3182338738429999</v>
      </c>
      <c r="AI4173" s="122">
        <v>1.255375810386</v>
      </c>
      <c r="AJ4173" s="122">
        <v>1.566296761616</v>
      </c>
      <c r="AK4173" s="122">
        <v>1.801682625068</v>
      </c>
      <c r="AL4173" s="122">
        <v>0</v>
      </c>
    </row>
    <row r="4174" spans="1:38" hidden="1" x14ac:dyDescent="0.25">
      <c r="A4174" s="122" t="s">
        <v>2027</v>
      </c>
      <c r="B4174" s="122">
        <v>1</v>
      </c>
      <c r="C4174" s="122" t="s">
        <v>2220</v>
      </c>
      <c r="D4174" s="122" t="s">
        <v>2110</v>
      </c>
      <c r="E4174" s="122">
        <v>76</v>
      </c>
      <c r="F4174" s="122">
        <v>9.3134599999999998E-7</v>
      </c>
      <c r="G4174" s="122">
        <v>2.2640139999999998E-6</v>
      </c>
      <c r="H4174" s="122">
        <v>4.2988369999999998E-6</v>
      </c>
      <c r="I4174" s="122">
        <v>7.9251838599999995E-4</v>
      </c>
      <c r="J4174" s="122">
        <v>2.0821561720000001E-3</v>
      </c>
      <c r="K4174" s="122">
        <v>4.3519069210000002E-3</v>
      </c>
      <c r="L4174" s="122">
        <v>7.3159444130000001E-3</v>
      </c>
      <c r="M4174" s="122">
        <v>1.1106326093E-2</v>
      </c>
      <c r="N4174" s="122">
        <v>1.4291696155E-2</v>
      </c>
      <c r="O4174" s="122">
        <v>1.8403163330999998E-2</v>
      </c>
      <c r="P4174" s="122">
        <v>2.1616888409000001E-2</v>
      </c>
      <c r="Q4174" s="122">
        <v>2.5833255005999999E-2</v>
      </c>
      <c r="R4174" s="122">
        <v>3.1024815676999998E-2</v>
      </c>
      <c r="S4174" s="122">
        <v>3.6704136005999997E-2</v>
      </c>
      <c r="T4174" s="122">
        <v>4.2373361153E-2</v>
      </c>
      <c r="U4174" s="122">
        <v>5.2525498226E-2</v>
      </c>
      <c r="V4174" s="122">
        <v>6.530209193E-2</v>
      </c>
      <c r="W4174" s="122">
        <v>8.1932799212999993E-2</v>
      </c>
      <c r="X4174" s="122">
        <v>9.9531423834999994E-2</v>
      </c>
      <c r="Y4174" s="122">
        <v>0.12956709363400001</v>
      </c>
      <c r="Z4174" s="122">
        <v>0.12799858936299999</v>
      </c>
      <c r="AA4174" s="122">
        <v>9.5785579704000007E-2</v>
      </c>
      <c r="AB4174" s="122">
        <v>0.14382744165899999</v>
      </c>
      <c r="AC4174" s="122">
        <v>0.11352506771400001</v>
      </c>
      <c r="AD4174" s="122">
        <v>0.112397242578</v>
      </c>
      <c r="AE4174" s="122">
        <v>0.11411375700199999</v>
      </c>
      <c r="AF4174" s="122">
        <v>8.2661046483000003E-2</v>
      </c>
      <c r="AG4174" s="122">
        <v>9.0794337355999996E-2</v>
      </c>
      <c r="AH4174" s="122">
        <v>0.10196846436</v>
      </c>
      <c r="AI4174" s="122">
        <v>0.105765732231</v>
      </c>
      <c r="AJ4174" s="122">
        <v>0.172500512001</v>
      </c>
      <c r="AK4174" s="122">
        <v>0.195329195042</v>
      </c>
      <c r="AL4174" s="122">
        <v>0</v>
      </c>
    </row>
    <row r="4175" spans="1:38" hidden="1" x14ac:dyDescent="0.25">
      <c r="A4175" s="122" t="s">
        <v>2027</v>
      </c>
      <c r="B4175" s="122">
        <v>1</v>
      </c>
      <c r="C4175" s="122" t="s">
        <v>2220</v>
      </c>
      <c r="D4175" s="122" t="s">
        <v>2111</v>
      </c>
      <c r="E4175" s="122">
        <v>76</v>
      </c>
      <c r="F4175" s="122">
        <v>7.4716900000000001E-7</v>
      </c>
      <c r="G4175" s="122">
        <v>1.8867840000000001E-6</v>
      </c>
      <c r="H4175" s="122">
        <v>3.641379E-6</v>
      </c>
      <c r="I4175" s="122">
        <v>6.8343773500000005E-4</v>
      </c>
      <c r="J4175" s="122">
        <v>1.8555493560000001E-3</v>
      </c>
      <c r="K4175" s="122">
        <v>4.0007580959999997E-3</v>
      </c>
      <c r="L4175" s="122">
        <v>6.9568702709999998E-3</v>
      </c>
      <c r="M4175" s="122">
        <v>1.1039149989E-2</v>
      </c>
      <c r="N4175" s="122">
        <v>1.4767482089E-2</v>
      </c>
      <c r="O4175" s="122">
        <v>1.9692099913E-2</v>
      </c>
      <c r="P4175" s="122">
        <v>2.3961565595000001E-2</v>
      </c>
      <c r="Q4175" s="122">
        <v>2.9594787466999999E-2</v>
      </c>
      <c r="R4175" s="122">
        <v>3.6350529797E-2</v>
      </c>
      <c r="S4175" s="122">
        <v>4.3962100485000002E-2</v>
      </c>
      <c r="T4175" s="122">
        <v>5.2220240857E-2</v>
      </c>
      <c r="U4175" s="122">
        <v>6.6113564696999999E-2</v>
      </c>
      <c r="V4175" s="122">
        <v>8.3956851821000003E-2</v>
      </c>
      <c r="W4175" s="122">
        <v>0.107088248306</v>
      </c>
      <c r="X4175" s="122">
        <v>0.13135950863599999</v>
      </c>
      <c r="Y4175" s="122">
        <v>0.17077960522499999</v>
      </c>
      <c r="Z4175" s="122">
        <v>0.167544157088</v>
      </c>
      <c r="AA4175" s="122">
        <v>0.124898506566</v>
      </c>
      <c r="AB4175" s="122">
        <v>0.189086568249</v>
      </c>
      <c r="AC4175" s="122">
        <v>0.150635104785</v>
      </c>
      <c r="AD4175" s="122">
        <v>0.151581218864</v>
      </c>
      <c r="AE4175" s="122">
        <v>0.15661613842300001</v>
      </c>
      <c r="AF4175" s="122">
        <v>0.115329571511</v>
      </c>
      <c r="AG4175" s="122">
        <v>0.12893917464499999</v>
      </c>
      <c r="AH4175" s="122">
        <v>0.147600135056</v>
      </c>
      <c r="AI4175" s="122">
        <v>0.15569268635700001</v>
      </c>
      <c r="AJ4175" s="122">
        <v>0.25367749698999997</v>
      </c>
      <c r="AK4175" s="122">
        <v>0.29024051569100001</v>
      </c>
      <c r="AL4175" s="122">
        <v>0</v>
      </c>
    </row>
    <row r="4176" spans="1:38" hidden="1" x14ac:dyDescent="0.25">
      <c r="A4176" s="122" t="s">
        <v>2027</v>
      </c>
      <c r="B4176" s="122">
        <v>1</v>
      </c>
      <c r="C4176" s="122" t="s">
        <v>2220</v>
      </c>
      <c r="D4176" s="122" t="s">
        <v>2112</v>
      </c>
      <c r="E4176" s="122">
        <v>76</v>
      </c>
      <c r="F4176" s="122">
        <v>7.8140500000000002E-6</v>
      </c>
      <c r="G4176" s="122">
        <v>1.9086569999999999E-5</v>
      </c>
      <c r="H4176" s="122">
        <v>3.6428689000000002E-5</v>
      </c>
      <c r="I4176" s="122">
        <v>6.7658029589999997E-3</v>
      </c>
      <c r="J4176" s="122">
        <v>1.7891977056E-2</v>
      </c>
      <c r="K4176" s="122">
        <v>3.7701741980000002E-2</v>
      </c>
      <c r="L4176" s="122">
        <v>6.3869163170000007E-2</v>
      </c>
      <c r="M4176" s="122">
        <v>9.8173909692000003E-2</v>
      </c>
      <c r="N4176" s="122">
        <v>0.12807222117200001</v>
      </c>
      <c r="O4176" s="122">
        <v>0.167403905193</v>
      </c>
      <c r="P4176" s="122">
        <v>0.199512236063</v>
      </c>
      <c r="Q4176" s="122">
        <v>0.241395867086</v>
      </c>
      <c r="R4176" s="122">
        <v>0.29090502915999999</v>
      </c>
      <c r="S4176" s="122">
        <v>0.34480964793199997</v>
      </c>
      <c r="T4176" s="122">
        <v>0.39907882938400002</v>
      </c>
      <c r="U4176" s="122">
        <v>0.49655441058299998</v>
      </c>
      <c r="V4176" s="122">
        <v>0.62095070387600004</v>
      </c>
      <c r="W4176" s="122">
        <v>0.78358008757499997</v>
      </c>
      <c r="X4176" s="122">
        <v>0.95862623859499996</v>
      </c>
      <c r="Y4176" s="122">
        <v>0.94074546653799995</v>
      </c>
      <c r="Z4176" s="122">
        <v>1.0662827046459999</v>
      </c>
      <c r="AA4176" s="122">
        <v>1.296997362927</v>
      </c>
      <c r="AB4176" s="122">
        <v>1.6053793774689999</v>
      </c>
      <c r="AC4176" s="122">
        <v>1.839833217492</v>
      </c>
      <c r="AD4176" s="122">
        <v>2.308979512314</v>
      </c>
      <c r="AE4176" s="122">
        <v>2.2842693195189998</v>
      </c>
      <c r="AF4176" s="122">
        <v>2.752295930716</v>
      </c>
      <c r="AG4176" s="122">
        <v>2.4590423753559998</v>
      </c>
      <c r="AH4176" s="122">
        <v>2.897489241687</v>
      </c>
      <c r="AI4176" s="122">
        <v>2.7480412613260001</v>
      </c>
      <c r="AJ4176" s="122">
        <v>3.4018836820049998</v>
      </c>
      <c r="AK4176" s="122">
        <v>3.8564280200919998</v>
      </c>
      <c r="AL4176" s="122">
        <v>0</v>
      </c>
    </row>
    <row r="4177" spans="1:38" hidden="1" x14ac:dyDescent="0.25">
      <c r="A4177" s="122" t="s">
        <v>2027</v>
      </c>
      <c r="B4177" s="122">
        <v>1</v>
      </c>
      <c r="C4177" s="122" t="s">
        <v>2220</v>
      </c>
      <c r="D4177" s="122" t="s">
        <v>2113</v>
      </c>
      <c r="E4177" s="122">
        <v>76</v>
      </c>
      <c r="F4177" s="122">
        <v>5.001626E-6</v>
      </c>
      <c r="G4177" s="122">
        <v>1.2206085000000001E-5</v>
      </c>
      <c r="H4177" s="122">
        <v>2.3253852E-5</v>
      </c>
      <c r="I4177" s="122">
        <v>4.3096809360000004E-3</v>
      </c>
      <c r="J4177" s="122">
        <v>1.1375937446E-2</v>
      </c>
      <c r="K4177" s="122">
        <v>2.3935414679999999E-2</v>
      </c>
      <c r="L4177" s="122">
        <v>4.0463887878000003E-2</v>
      </c>
      <c r="M4177" s="122">
        <v>6.2095440707000002E-2</v>
      </c>
      <c r="N4177" s="122">
        <v>8.0826887018999996E-2</v>
      </c>
      <c r="O4177" s="122">
        <v>0.105271047391</v>
      </c>
      <c r="P4177" s="122">
        <v>0.125117560223</v>
      </c>
      <c r="Q4177" s="122">
        <v>0.15128621390899999</v>
      </c>
      <c r="R4177" s="122">
        <v>0.18247111712200001</v>
      </c>
      <c r="S4177" s="122">
        <v>0.21655211394900001</v>
      </c>
      <c r="T4177" s="122">
        <v>0.25103649676299999</v>
      </c>
      <c r="U4177" s="122">
        <v>0.31309529322099999</v>
      </c>
      <c r="V4177" s="122">
        <v>0.39233050707299999</v>
      </c>
      <c r="W4177" s="122">
        <v>0.49499393719000001</v>
      </c>
      <c r="X4177" s="122">
        <v>0.60478348990099995</v>
      </c>
      <c r="Y4177" s="122">
        <v>0.71613387738500001</v>
      </c>
      <c r="Z4177" s="122">
        <v>0.90149488157799995</v>
      </c>
      <c r="AA4177" s="122">
        <v>1.0563111837120001</v>
      </c>
      <c r="AB4177" s="122">
        <v>1.161473842463</v>
      </c>
      <c r="AC4177" s="122">
        <v>1.1922425230910001</v>
      </c>
      <c r="AD4177" s="122">
        <v>1.2407174381120001</v>
      </c>
      <c r="AE4177" s="122">
        <v>1.2709005084730001</v>
      </c>
      <c r="AF4177" s="122">
        <v>1.348412482112</v>
      </c>
      <c r="AG4177" s="122">
        <v>1.535108042674</v>
      </c>
      <c r="AH4177" s="122">
        <v>1.419160444159</v>
      </c>
      <c r="AI4177" s="122">
        <v>1.4934725440350001</v>
      </c>
      <c r="AJ4177" s="122">
        <v>1.4468339649999999</v>
      </c>
      <c r="AK4177" s="122">
        <v>1.658979619498</v>
      </c>
      <c r="AL4177" s="122">
        <v>0</v>
      </c>
    </row>
    <row r="4178" spans="1:38" hidden="1" x14ac:dyDescent="0.25">
      <c r="A4178" s="122" t="s">
        <v>2027</v>
      </c>
      <c r="B4178" s="122">
        <v>1</v>
      </c>
      <c r="C4178" s="122" t="s">
        <v>2220</v>
      </c>
      <c r="D4178" s="122" t="s">
        <v>2114</v>
      </c>
      <c r="E4178" s="122">
        <v>76</v>
      </c>
      <c r="F4178" s="122">
        <v>1.865862E-6</v>
      </c>
      <c r="G4178" s="122">
        <v>4.5353189999999999E-6</v>
      </c>
      <c r="H4178" s="122">
        <v>8.6423709999999995E-6</v>
      </c>
      <c r="I4178" s="122">
        <v>1.595078698E-3</v>
      </c>
      <c r="J4178" s="122">
        <v>4.1936941230000004E-3</v>
      </c>
      <c r="K4178" s="122">
        <v>8.7915353500000008E-3</v>
      </c>
      <c r="L4178" s="122">
        <v>1.4852069418E-2</v>
      </c>
      <c r="M4178" s="122">
        <v>2.2762148544999999E-2</v>
      </c>
      <c r="N4178" s="122">
        <v>2.9577282093E-2</v>
      </c>
      <c r="O4178" s="122">
        <v>3.8524289459000001E-2</v>
      </c>
      <c r="P4178" s="122">
        <v>4.5632650226E-2</v>
      </c>
      <c r="Q4178" s="122">
        <v>5.4950993610999997E-2</v>
      </c>
      <c r="R4178" s="122">
        <v>6.6138056434000003E-2</v>
      </c>
      <c r="S4178" s="122">
        <v>7.8168456863999994E-2</v>
      </c>
      <c r="T4178" s="122">
        <v>9.0315105315000005E-2</v>
      </c>
      <c r="U4178" s="122">
        <v>0.11225000368599999</v>
      </c>
      <c r="V4178" s="122">
        <v>0.14122459460100001</v>
      </c>
      <c r="W4178" s="122">
        <v>0.177841885921</v>
      </c>
      <c r="X4178" s="122">
        <v>0.216680633357</v>
      </c>
      <c r="Y4178" s="122">
        <v>0.30492641307500001</v>
      </c>
      <c r="Z4178" s="122">
        <v>0.41206399165300001</v>
      </c>
      <c r="AA4178" s="122">
        <v>0.50377252435800002</v>
      </c>
      <c r="AB4178" s="122">
        <v>0.46750874446399998</v>
      </c>
      <c r="AC4178" s="122">
        <v>0.56448581241399998</v>
      </c>
      <c r="AD4178" s="122">
        <v>0.58896911055699996</v>
      </c>
      <c r="AE4178" s="122">
        <v>0.66853918355499997</v>
      </c>
      <c r="AF4178" s="122">
        <v>0.65076436589499997</v>
      </c>
      <c r="AG4178" s="122">
        <v>0.74198823191100005</v>
      </c>
      <c r="AH4178" s="122">
        <v>0.85289002318499996</v>
      </c>
      <c r="AI4178" s="122">
        <v>0.82040065387700001</v>
      </c>
      <c r="AJ4178" s="122">
        <v>1.037809084047</v>
      </c>
      <c r="AK4178" s="122">
        <v>1.189116864734</v>
      </c>
      <c r="AL4178" s="122">
        <v>0</v>
      </c>
    </row>
    <row r="4179" spans="1:38" hidden="1" x14ac:dyDescent="0.25">
      <c r="A4179" s="122" t="s">
        <v>2027</v>
      </c>
      <c r="B4179" s="122">
        <v>1</v>
      </c>
      <c r="C4179" s="122" t="s">
        <v>2220</v>
      </c>
      <c r="D4179" s="122" t="s">
        <v>2115</v>
      </c>
      <c r="E4179" s="122">
        <v>76</v>
      </c>
      <c r="F4179" s="122">
        <v>1.037224E-6</v>
      </c>
      <c r="G4179" s="122">
        <v>2.5486800000000001E-6</v>
      </c>
      <c r="H4179" s="122">
        <v>4.8818000000000004E-6</v>
      </c>
      <c r="I4179" s="122">
        <v>9.1648852699999998E-4</v>
      </c>
      <c r="J4179" s="122">
        <v>2.4526936680000001E-3</v>
      </c>
      <c r="K4179" s="122">
        <v>5.2338700270000002E-3</v>
      </c>
      <c r="L4179" s="122">
        <v>8.9530348040000006E-3</v>
      </c>
      <c r="M4179" s="122">
        <v>1.3814158796E-2</v>
      </c>
      <c r="N4179" s="122">
        <v>1.8014578074E-2</v>
      </c>
      <c r="O4179" s="122">
        <v>2.3496515499999999E-2</v>
      </c>
      <c r="P4179" s="122">
        <v>2.7935385665E-2</v>
      </c>
      <c r="Q4179" s="122">
        <v>3.3762384882E-2</v>
      </c>
      <c r="R4179" s="122">
        <v>4.0866349176000002E-2</v>
      </c>
      <c r="S4179" s="122">
        <v>4.8536864745999997E-2</v>
      </c>
      <c r="T4179" s="122">
        <v>5.6227702235000003E-2</v>
      </c>
      <c r="U4179" s="122">
        <v>7.0571059562999999E-2</v>
      </c>
      <c r="V4179" s="122">
        <v>8.9367080360000004E-2</v>
      </c>
      <c r="W4179" s="122">
        <v>0.113685258592</v>
      </c>
      <c r="X4179" s="122">
        <v>0.13943061488700001</v>
      </c>
      <c r="Y4179" s="122">
        <v>0.113667835321</v>
      </c>
      <c r="Z4179" s="122">
        <v>0.17093433863099999</v>
      </c>
      <c r="AA4179" s="122">
        <v>0.16960142907699999</v>
      </c>
      <c r="AB4179" s="122">
        <v>0.137370360562</v>
      </c>
      <c r="AC4179" s="122">
        <v>0.16692959521100001</v>
      </c>
      <c r="AD4179" s="122">
        <v>0.19223912722600001</v>
      </c>
      <c r="AE4179" s="122">
        <v>0.21567007634800001</v>
      </c>
      <c r="AF4179" s="122">
        <v>0.228962449974</v>
      </c>
      <c r="AG4179" s="122">
        <v>0.26457235523599998</v>
      </c>
      <c r="AH4179" s="122">
        <v>0.24144881305999999</v>
      </c>
      <c r="AI4179" s="122">
        <v>0.26365012076700001</v>
      </c>
      <c r="AJ4179" s="122">
        <v>0.29850276787000002</v>
      </c>
      <c r="AK4179" s="122">
        <v>0.34407190682900002</v>
      </c>
      <c r="AL4179" s="122">
        <v>0</v>
      </c>
    </row>
    <row r="4180" spans="1:38" hidden="1" x14ac:dyDescent="0.25">
      <c r="A4180" s="122" t="s">
        <v>2027</v>
      </c>
      <c r="B4180" s="122">
        <v>1</v>
      </c>
      <c r="C4180" s="122" t="s">
        <v>2220</v>
      </c>
      <c r="D4180" s="122" t="s">
        <v>2116</v>
      </c>
      <c r="E4180" s="122">
        <v>76</v>
      </c>
      <c r="F4180" s="122">
        <v>5.1613939999999997E-6</v>
      </c>
      <c r="G4180" s="122">
        <v>1.2619453E-5</v>
      </c>
      <c r="H4180" s="122">
        <v>2.4056179000000001E-5</v>
      </c>
      <c r="I4180" s="122">
        <v>4.4625779609999998E-3</v>
      </c>
      <c r="J4180" s="122">
        <v>1.1792033231000001E-2</v>
      </c>
      <c r="K4180" s="122">
        <v>2.4827168013999999E-2</v>
      </c>
      <c r="L4180" s="122">
        <v>4.1988998019000003E-2</v>
      </c>
      <c r="M4180" s="122">
        <v>6.4344831497000002E-2</v>
      </c>
      <c r="N4180" s="122">
        <v>8.3617950290999998E-2</v>
      </c>
      <c r="O4180" s="122">
        <v>0.10872418291499999</v>
      </c>
      <c r="P4180" s="122">
        <v>0.128979644133</v>
      </c>
      <c r="Q4180" s="122">
        <v>0.155580659825</v>
      </c>
      <c r="R4180" s="122">
        <v>0.18743841677699999</v>
      </c>
      <c r="S4180" s="122">
        <v>0.22251329989999999</v>
      </c>
      <c r="T4180" s="122">
        <v>0.25834384889099998</v>
      </c>
      <c r="U4180" s="122">
        <v>0.323118353917</v>
      </c>
      <c r="V4180" s="122">
        <v>0.40663416395500002</v>
      </c>
      <c r="W4180" s="122">
        <v>0.514566091911</v>
      </c>
      <c r="X4180" s="122">
        <v>0.62930423461999996</v>
      </c>
      <c r="Y4180" s="122">
        <v>0.61719834793100004</v>
      </c>
      <c r="Z4180" s="122">
        <v>0.69865892333900004</v>
      </c>
      <c r="AA4180" s="122">
        <v>0.84784409263100002</v>
      </c>
      <c r="AB4180" s="122">
        <v>1.0472518454940001</v>
      </c>
      <c r="AC4180" s="122">
        <v>1.1979839957080001</v>
      </c>
      <c r="AD4180" s="122">
        <v>1.5029116821720001</v>
      </c>
      <c r="AE4180" s="122">
        <v>1.486236834858</v>
      </c>
      <c r="AF4180" s="122">
        <v>1.7924703391050001</v>
      </c>
      <c r="AG4180" s="122">
        <v>1.605741569306</v>
      </c>
      <c r="AH4180" s="122">
        <v>1.8990003903529999</v>
      </c>
      <c r="AI4180" s="122">
        <v>1.807101775255</v>
      </c>
      <c r="AJ4180" s="122">
        <v>2.1924753274180002</v>
      </c>
      <c r="AK4180" s="122">
        <v>2.5204258971460001</v>
      </c>
      <c r="AL4180" s="122">
        <v>0</v>
      </c>
    </row>
    <row r="4181" spans="1:38" hidden="1" x14ac:dyDescent="0.25">
      <c r="A4181" s="122" t="s">
        <v>2027</v>
      </c>
      <c r="B4181" s="122">
        <v>1</v>
      </c>
      <c r="C4181" s="122" t="s">
        <v>2220</v>
      </c>
      <c r="D4181" s="122" t="s">
        <v>2138</v>
      </c>
      <c r="E4181" s="122">
        <v>76</v>
      </c>
      <c r="F4181" s="122">
        <v>1.746987E-6</v>
      </c>
      <c r="G4181" s="122">
        <v>4.2414599999999997E-6</v>
      </c>
      <c r="H4181" s="122">
        <v>8.0410219999999999E-6</v>
      </c>
      <c r="I4181" s="122">
        <v>1.485076845E-3</v>
      </c>
      <c r="J4181" s="122">
        <v>3.91380246E-3</v>
      </c>
      <c r="K4181" s="122">
        <v>8.2294816700000002E-3</v>
      </c>
      <c r="L4181" s="122">
        <v>1.3916858237E-2</v>
      </c>
      <c r="M4181" s="122">
        <v>2.1348307306E-2</v>
      </c>
      <c r="N4181" s="122">
        <v>2.7781678705E-2</v>
      </c>
      <c r="O4181" s="122">
        <v>3.6233060375000001E-2</v>
      </c>
      <c r="P4181" s="122">
        <v>4.3061061587000002E-2</v>
      </c>
      <c r="Q4181" s="122">
        <v>5.1784757351999999E-2</v>
      </c>
      <c r="R4181" s="122">
        <v>6.2082923961999999E-2</v>
      </c>
      <c r="S4181" s="122">
        <v>7.3212149818000005E-2</v>
      </c>
      <c r="T4181" s="122">
        <v>8.4310815922999993E-2</v>
      </c>
      <c r="U4181" s="122">
        <v>0.104289335163</v>
      </c>
      <c r="V4181" s="122">
        <v>0.12922433041</v>
      </c>
      <c r="W4181" s="122">
        <v>0.16092347229100001</v>
      </c>
      <c r="X4181" s="122">
        <v>0.194049735492</v>
      </c>
      <c r="Y4181" s="122">
        <v>0.230569777552</v>
      </c>
      <c r="Z4181" s="122">
        <v>0.271654414196</v>
      </c>
      <c r="AA4181" s="122">
        <v>0.30824291145499999</v>
      </c>
      <c r="AB4181" s="122">
        <v>0.33952187554199997</v>
      </c>
      <c r="AC4181" s="122">
        <v>0.37052202735099998</v>
      </c>
      <c r="AD4181" s="122">
        <v>0.39741847753300003</v>
      </c>
      <c r="AE4181" s="122">
        <v>0.42030909096199998</v>
      </c>
      <c r="AF4181" s="122">
        <v>0.44269233796599999</v>
      </c>
      <c r="AG4181" s="122">
        <v>0.45867259421700002</v>
      </c>
      <c r="AH4181" s="122">
        <v>0.46983693479700001</v>
      </c>
      <c r="AI4181" s="122">
        <v>0.50882989322299998</v>
      </c>
      <c r="AJ4181" s="122">
        <v>0.56344119502300005</v>
      </c>
      <c r="AK4181" s="122">
        <v>0.64144001472599999</v>
      </c>
      <c r="AL4181" s="122">
        <v>0</v>
      </c>
    </row>
    <row r="4182" spans="1:38" hidden="1" x14ac:dyDescent="0.25">
      <c r="A4182" s="122" t="s">
        <v>2027</v>
      </c>
      <c r="B4182" s="122">
        <v>1</v>
      </c>
      <c r="C4182" s="122" t="s">
        <v>2220</v>
      </c>
      <c r="D4182" s="122" t="s">
        <v>2117</v>
      </c>
      <c r="E4182" s="122">
        <v>76</v>
      </c>
      <c r="F4182" s="122">
        <v>4.3619199999999999E-7</v>
      </c>
      <c r="G4182" s="122">
        <v>1.064486E-6</v>
      </c>
      <c r="H4182" s="122">
        <v>2.0215090000000001E-6</v>
      </c>
      <c r="I4182" s="122">
        <v>3.7377216400000002E-4</v>
      </c>
      <c r="J4182" s="122">
        <v>9.8472658100000007E-4</v>
      </c>
      <c r="K4182" s="122">
        <v>2.069884151E-3</v>
      </c>
      <c r="L4182" s="122">
        <v>3.507745114E-3</v>
      </c>
      <c r="M4182" s="122">
        <v>5.3955815540000004E-3</v>
      </c>
      <c r="N4182" s="122">
        <v>7.0411054130000003E-3</v>
      </c>
      <c r="O4182" s="122">
        <v>9.2236348799999996E-3</v>
      </c>
      <c r="P4182" s="122">
        <v>1.1027457127E-2</v>
      </c>
      <c r="Q4182" s="122">
        <v>1.337273376E-2</v>
      </c>
      <c r="R4182" s="122">
        <v>1.6203707332000002E-2</v>
      </c>
      <c r="S4182" s="122">
        <v>1.9264196511999999E-2</v>
      </c>
      <c r="T4182" s="122">
        <v>2.2368632036000001E-2</v>
      </c>
      <c r="U4182" s="122">
        <v>2.7715946536E-2</v>
      </c>
      <c r="V4182" s="122">
        <v>3.4553413367999997E-2</v>
      </c>
      <c r="W4182" s="122">
        <v>4.3303181748999997E-2</v>
      </c>
      <c r="X4182" s="122">
        <v>5.2640568592000003E-2</v>
      </c>
      <c r="Y4182" s="122">
        <v>5.1339374888E-2</v>
      </c>
      <c r="Z4182" s="122">
        <v>5.7930831017000001E-2</v>
      </c>
      <c r="AA4182" s="122">
        <v>7.0093280650000006E-2</v>
      </c>
      <c r="AB4182" s="122">
        <v>8.6516407140000001E-2</v>
      </c>
      <c r="AC4182" s="122">
        <v>9.8950680786E-2</v>
      </c>
      <c r="AD4182" s="122">
        <v>0.124123988708</v>
      </c>
      <c r="AE4182" s="122">
        <v>0.122814917871</v>
      </c>
      <c r="AF4182" s="122">
        <v>0.148266688737</v>
      </c>
      <c r="AG4182" s="122">
        <v>0.13259829962200001</v>
      </c>
      <c r="AH4182" s="122">
        <v>0.15705101645799999</v>
      </c>
      <c r="AI4182" s="122">
        <v>0.14940360036100001</v>
      </c>
      <c r="AJ4182" s="122">
        <v>0.185028824014</v>
      </c>
      <c r="AK4182" s="122">
        <v>0.213004619571</v>
      </c>
      <c r="AL4182" s="122">
        <v>0</v>
      </c>
    </row>
    <row r="4183" spans="1:38" hidden="1" x14ac:dyDescent="0.25">
      <c r="A4183" s="122" t="s">
        <v>2027</v>
      </c>
      <c r="B4183" s="122">
        <v>1</v>
      </c>
      <c r="C4183" s="122" t="s">
        <v>2220</v>
      </c>
      <c r="D4183" s="122" t="s">
        <v>2118</v>
      </c>
      <c r="E4183" s="122">
        <v>76</v>
      </c>
      <c r="F4183" s="122">
        <v>2.3695750000000001E-6</v>
      </c>
      <c r="G4183" s="122">
        <v>5.7773249999999998E-6</v>
      </c>
      <c r="H4183" s="122">
        <v>1.096503E-5</v>
      </c>
      <c r="I4183" s="122">
        <v>2.0207554910000002E-3</v>
      </c>
      <c r="J4183" s="122">
        <v>5.2993355990000003E-3</v>
      </c>
      <c r="K4183" s="122">
        <v>1.1090204423999999E-2</v>
      </c>
      <c r="L4183" s="122">
        <v>1.86699052E-2</v>
      </c>
      <c r="M4183" s="122">
        <v>2.8599267670000001E-2</v>
      </c>
      <c r="N4183" s="122">
        <v>3.7160928251000001E-2</v>
      </c>
      <c r="O4183" s="122">
        <v>4.8378025872999997E-2</v>
      </c>
      <c r="P4183" s="122">
        <v>5.7380113890999999E-2</v>
      </c>
      <c r="Q4183" s="122">
        <v>6.9053694048999997E-2</v>
      </c>
      <c r="R4183" s="122">
        <v>8.2932277388999998E-2</v>
      </c>
      <c r="S4183" s="122">
        <v>9.8119889087999998E-2</v>
      </c>
      <c r="T4183" s="122">
        <v>0.113456550066</v>
      </c>
      <c r="U4183" s="122">
        <v>0.14095952871100001</v>
      </c>
      <c r="V4183" s="122">
        <v>0.17693251594600001</v>
      </c>
      <c r="W4183" s="122">
        <v>0.22441158085599999</v>
      </c>
      <c r="X4183" s="122">
        <v>0.27608025851399998</v>
      </c>
      <c r="Y4183" s="122">
        <v>0.41958763002799998</v>
      </c>
      <c r="Z4183" s="122">
        <v>0.39920495417399998</v>
      </c>
      <c r="AA4183" s="122">
        <v>0.47711693457999999</v>
      </c>
      <c r="AB4183" s="122">
        <v>0.66985024990700004</v>
      </c>
      <c r="AC4183" s="122">
        <v>0.74426270595999999</v>
      </c>
      <c r="AD4183" s="122">
        <v>0.78867872920600002</v>
      </c>
      <c r="AE4183" s="122">
        <v>0.93693808763499997</v>
      </c>
      <c r="AF4183" s="122">
        <v>1.077476022196</v>
      </c>
      <c r="AG4183" s="122">
        <v>1.1699933455310001</v>
      </c>
      <c r="AH4183" s="122">
        <v>1.2394031469190001</v>
      </c>
      <c r="AI4183" s="122">
        <v>1.7199951296480001</v>
      </c>
      <c r="AJ4183" s="122">
        <v>1.4842169618950001</v>
      </c>
      <c r="AK4183" s="122">
        <v>1.7053079563389999</v>
      </c>
      <c r="AL4183" s="122">
        <v>0</v>
      </c>
    </row>
    <row r="4184" spans="1:38" hidden="1" x14ac:dyDescent="0.25">
      <c r="A4184" s="122" t="s">
        <v>2027</v>
      </c>
      <c r="B4184" s="122">
        <v>1</v>
      </c>
      <c r="C4184" s="122" t="s">
        <v>2220</v>
      </c>
      <c r="D4184" s="122" t="s">
        <v>2119</v>
      </c>
      <c r="E4184" s="122">
        <v>76</v>
      </c>
      <c r="F4184" s="122">
        <v>3.2080400000000002E-7</v>
      </c>
      <c r="G4184" s="122">
        <v>7.8457500000000002E-7</v>
      </c>
      <c r="H4184" s="122">
        <v>1.502897E-6</v>
      </c>
      <c r="I4184" s="122">
        <v>2.8035638499999998E-4</v>
      </c>
      <c r="J4184" s="122">
        <v>7.4543437600000002E-4</v>
      </c>
      <c r="K4184" s="122">
        <v>1.5766251770000001E-3</v>
      </c>
      <c r="L4184" s="122">
        <v>2.671287675E-3</v>
      </c>
      <c r="M4184" s="122">
        <v>4.0978447349999999E-3</v>
      </c>
      <c r="N4184" s="122">
        <v>5.330977588E-3</v>
      </c>
      <c r="O4184" s="122">
        <v>6.9689891809999998E-3</v>
      </c>
      <c r="P4184" s="122">
        <v>8.3221715190000007E-3</v>
      </c>
      <c r="Q4184" s="122">
        <v>1.0069961162999999E-2</v>
      </c>
      <c r="R4184" s="122">
        <v>1.2156648533000001E-2</v>
      </c>
      <c r="S4184" s="122">
        <v>1.4463506350999999E-2</v>
      </c>
      <c r="T4184" s="122">
        <v>1.6887292788999999E-2</v>
      </c>
      <c r="U4184" s="122">
        <v>2.1180880268999999E-2</v>
      </c>
      <c r="V4184" s="122">
        <v>2.6757428563999999E-2</v>
      </c>
      <c r="W4184" s="122">
        <v>3.4072403273999997E-2</v>
      </c>
      <c r="X4184" s="122">
        <v>4.1969656264000003E-2</v>
      </c>
      <c r="Y4184" s="122">
        <v>5.0132121915000001E-2</v>
      </c>
      <c r="Z4184" s="122">
        <v>6.3763340328000004E-2</v>
      </c>
      <c r="AA4184" s="122">
        <v>7.5363393920999999E-2</v>
      </c>
      <c r="AB4184" s="122">
        <v>8.3846233719999996E-2</v>
      </c>
      <c r="AC4184" s="122">
        <v>8.6769456194000005E-2</v>
      </c>
      <c r="AD4184" s="122">
        <v>9.0827876907000005E-2</v>
      </c>
      <c r="AE4184" s="122">
        <v>9.3457425826000001E-2</v>
      </c>
      <c r="AF4184" s="122">
        <v>0.100052269734</v>
      </c>
      <c r="AG4184" s="122">
        <v>0.114975726284</v>
      </c>
      <c r="AH4184" s="122">
        <v>0.106840284566</v>
      </c>
      <c r="AI4184" s="122">
        <v>0.113273118016</v>
      </c>
      <c r="AJ4184" s="122">
        <v>0.108856748194</v>
      </c>
      <c r="AK4184" s="122">
        <v>0.126095788938</v>
      </c>
      <c r="AL4184" s="122">
        <v>0</v>
      </c>
    </row>
    <row r="4185" spans="1:38" hidden="1" x14ac:dyDescent="0.25">
      <c r="A4185" s="122" t="s">
        <v>2027</v>
      </c>
      <c r="B4185" s="122">
        <v>1</v>
      </c>
      <c r="C4185" s="122" t="s">
        <v>2220</v>
      </c>
      <c r="D4185" s="122" t="s">
        <v>2120</v>
      </c>
      <c r="E4185" s="122">
        <v>76</v>
      </c>
      <c r="F4185" s="122">
        <v>2.9002330000000001E-6</v>
      </c>
      <c r="G4185" s="122">
        <v>7.093826E-6</v>
      </c>
      <c r="H4185" s="122">
        <v>1.3551433000000001E-5</v>
      </c>
      <c r="I4185" s="122">
        <v>2.5197207819999999E-3</v>
      </c>
      <c r="J4185" s="122">
        <v>6.6868186050000004E-3</v>
      </c>
      <c r="K4185" s="122">
        <v>1.4156288337E-2</v>
      </c>
      <c r="L4185" s="122">
        <v>2.4085404181000001E-2</v>
      </c>
      <c r="M4185" s="122">
        <v>3.7111603685000001E-2</v>
      </c>
      <c r="N4185" s="122">
        <v>4.8381029765E-2</v>
      </c>
      <c r="O4185" s="122">
        <v>6.3199840177000005E-2</v>
      </c>
      <c r="P4185" s="122">
        <v>7.5346934647E-2</v>
      </c>
      <c r="Q4185" s="122">
        <v>9.1145790184E-2</v>
      </c>
      <c r="R4185" s="122">
        <v>0.109865853343</v>
      </c>
      <c r="S4185" s="122">
        <v>0.13042183309700001</v>
      </c>
      <c r="T4185" s="122">
        <v>0.15143263937900001</v>
      </c>
      <c r="U4185" s="122">
        <v>0.189510437191</v>
      </c>
      <c r="V4185" s="122">
        <v>0.23924929841600001</v>
      </c>
      <c r="W4185" s="122">
        <v>0.302200733906</v>
      </c>
      <c r="X4185" s="122">
        <v>0.36895661699999999</v>
      </c>
      <c r="Y4185" s="122">
        <v>0.51723860479100003</v>
      </c>
      <c r="Z4185" s="122">
        <v>0.69650807548600002</v>
      </c>
      <c r="AA4185" s="122">
        <v>0.851001334015</v>
      </c>
      <c r="AB4185" s="122">
        <v>0.79022457146400005</v>
      </c>
      <c r="AC4185" s="122">
        <v>0.95161802637000004</v>
      </c>
      <c r="AD4185" s="122">
        <v>0.99365595238799997</v>
      </c>
      <c r="AE4185" s="122">
        <v>1.1275367046739999</v>
      </c>
      <c r="AF4185" s="122">
        <v>1.1018982908649999</v>
      </c>
      <c r="AG4185" s="122">
        <v>1.266590772696</v>
      </c>
      <c r="AH4185" s="122">
        <v>1.4659717736119999</v>
      </c>
      <c r="AI4185" s="122">
        <v>1.4148097687829999</v>
      </c>
      <c r="AJ4185" s="122">
        <v>1.8126466853650001</v>
      </c>
      <c r="AK4185" s="122">
        <v>2.080536852946</v>
      </c>
      <c r="AL4185" s="122">
        <v>0</v>
      </c>
    </row>
    <row r="4186" spans="1:38" hidden="1" x14ac:dyDescent="0.25">
      <c r="A4186" s="122" t="s">
        <v>2027</v>
      </c>
      <c r="B4186" s="122">
        <v>1</v>
      </c>
      <c r="C4186" s="122" t="s">
        <v>2220</v>
      </c>
      <c r="D4186" s="122" t="s">
        <v>2121</v>
      </c>
      <c r="E4186" s="122">
        <v>76</v>
      </c>
      <c r="F4186" s="122">
        <v>1.0107545000000001E-5</v>
      </c>
      <c r="G4186" s="122">
        <v>2.4849313000000002E-5</v>
      </c>
      <c r="H4186" s="122">
        <v>4.7659681999999998E-5</v>
      </c>
      <c r="I4186" s="122">
        <v>8.9073370350000007E-3</v>
      </c>
      <c r="J4186" s="122">
        <v>2.3728564255000001E-2</v>
      </c>
      <c r="K4186" s="122">
        <v>5.0382724363000002E-2</v>
      </c>
      <c r="L4186" s="122">
        <v>8.5997906090000006E-2</v>
      </c>
      <c r="M4186" s="122">
        <v>0.13321763583599999</v>
      </c>
      <c r="N4186" s="122">
        <v>0.17508693497200001</v>
      </c>
      <c r="O4186" s="122">
        <v>0.230420990115</v>
      </c>
      <c r="P4186" s="122">
        <v>0.27667979459100001</v>
      </c>
      <c r="Q4186" s="122">
        <v>0.33790038123400001</v>
      </c>
      <c r="R4186" s="122">
        <v>0.41115593215599999</v>
      </c>
      <c r="S4186" s="122">
        <v>0.49134862834100002</v>
      </c>
      <c r="T4186" s="122">
        <v>0.573726203597</v>
      </c>
      <c r="U4186" s="122">
        <v>0.72052261463400002</v>
      </c>
      <c r="V4186" s="122">
        <v>0.91788108264000001</v>
      </c>
      <c r="W4186" s="122">
        <v>1.166185415365</v>
      </c>
      <c r="X4186" s="122">
        <v>1.4356316218259999</v>
      </c>
      <c r="Y4186" s="122">
        <v>2.0343148753109999</v>
      </c>
      <c r="Z4186" s="122">
        <v>2.7662867298370002</v>
      </c>
      <c r="AA4186" s="122">
        <v>3.4098971826989999</v>
      </c>
      <c r="AB4186" s="122">
        <v>3.1928600337069999</v>
      </c>
      <c r="AC4186" s="122">
        <v>3.8785177063930001</v>
      </c>
      <c r="AD4186" s="122">
        <v>4.0937516823540001</v>
      </c>
      <c r="AE4186" s="122">
        <v>4.6959991722550001</v>
      </c>
      <c r="AF4186" s="122">
        <v>4.6244442103110002</v>
      </c>
      <c r="AG4186" s="122">
        <v>5.336484697445</v>
      </c>
      <c r="AH4186" s="122">
        <v>6.1908658166709998</v>
      </c>
      <c r="AI4186" s="122">
        <v>6.0042237115020001</v>
      </c>
      <c r="AJ4186" s="122">
        <v>7.6532328228809998</v>
      </c>
      <c r="AK4186" s="122">
        <v>8.8074622827300004</v>
      </c>
      <c r="AL4186" s="122">
        <v>0</v>
      </c>
    </row>
    <row r="4187" spans="1:38" hidden="1" x14ac:dyDescent="0.25">
      <c r="A4187" s="122" t="s">
        <v>2027</v>
      </c>
      <c r="B4187" s="122">
        <v>1</v>
      </c>
      <c r="C4187" s="122" t="s">
        <v>2220</v>
      </c>
      <c r="D4187" s="122" t="s">
        <v>2122</v>
      </c>
      <c r="E4187" s="122">
        <v>76</v>
      </c>
      <c r="F4187" s="122">
        <v>1.059731E-6</v>
      </c>
      <c r="G4187" s="122">
        <v>2.5905239999999998E-6</v>
      </c>
      <c r="H4187" s="122">
        <v>4.9493210000000001E-6</v>
      </c>
      <c r="I4187" s="122">
        <v>9.1937861600000002E-4</v>
      </c>
      <c r="J4187" s="122">
        <v>2.426271718E-3</v>
      </c>
      <c r="K4187" s="122">
        <v>5.095059848E-3</v>
      </c>
      <c r="L4187" s="122">
        <v>8.6337802999999994E-3</v>
      </c>
      <c r="M4187" s="122">
        <v>1.3264872291000001E-2</v>
      </c>
      <c r="N4187" s="122">
        <v>1.7259837212000001E-2</v>
      </c>
      <c r="O4187" s="122">
        <v>2.2427655216999999E-2</v>
      </c>
      <c r="P4187" s="122">
        <v>2.6641249015E-2</v>
      </c>
      <c r="Q4187" s="122">
        <v>3.2208392870999997E-2</v>
      </c>
      <c r="R4187" s="122">
        <v>3.8875980671000003E-2</v>
      </c>
      <c r="S4187" s="122">
        <v>4.6137616961000001E-2</v>
      </c>
      <c r="T4187" s="122">
        <v>5.3452352653000003E-2</v>
      </c>
      <c r="U4187" s="122">
        <v>6.6808803708000006E-2</v>
      </c>
      <c r="V4187" s="122">
        <v>8.4051669691000003E-2</v>
      </c>
      <c r="W4187" s="122">
        <v>0.10695131413300001</v>
      </c>
      <c r="X4187" s="122">
        <v>0.131824775876</v>
      </c>
      <c r="Y4187" s="122">
        <v>0.17324499125600001</v>
      </c>
      <c r="Z4187" s="122">
        <v>0.172065553131</v>
      </c>
      <c r="AA4187" s="122">
        <v>0.12957949467400001</v>
      </c>
      <c r="AB4187" s="122">
        <v>0.19662861925200001</v>
      </c>
      <c r="AC4187" s="122">
        <v>0.15724302938099999</v>
      </c>
      <c r="AD4187" s="122">
        <v>0.15800122681100001</v>
      </c>
      <c r="AE4187" s="122">
        <v>0.162900098529</v>
      </c>
      <c r="AF4187" s="122">
        <v>0.120254974227</v>
      </c>
      <c r="AG4187" s="122">
        <v>0.13464159666600001</v>
      </c>
      <c r="AH4187" s="122">
        <v>0.15365993621999999</v>
      </c>
      <c r="AI4187" s="122">
        <v>0.16136533732300001</v>
      </c>
      <c r="AJ4187" s="122">
        <v>0.26733153591600001</v>
      </c>
      <c r="AK4187" s="122">
        <v>0.30814833291999999</v>
      </c>
      <c r="AL4187" s="122">
        <v>0</v>
      </c>
    </row>
    <row r="4188" spans="1:38" hidden="1" x14ac:dyDescent="0.25">
      <c r="A4188" s="122" t="s">
        <v>2027</v>
      </c>
      <c r="B4188" s="122">
        <v>1</v>
      </c>
      <c r="C4188" s="122" t="s">
        <v>2220</v>
      </c>
      <c r="D4188" s="122" t="s">
        <v>2123</v>
      </c>
      <c r="E4188" s="122">
        <v>76</v>
      </c>
      <c r="F4188" s="122">
        <v>2.6957680000000001E-6</v>
      </c>
      <c r="G4188" s="122">
        <v>6.6363950000000002E-6</v>
      </c>
      <c r="H4188" s="122">
        <v>1.2805848999999999E-5</v>
      </c>
      <c r="I4188" s="122">
        <v>2.3968972300000002E-3</v>
      </c>
      <c r="J4188" s="122">
        <v>6.3904483309999999E-3</v>
      </c>
      <c r="K4188" s="122">
        <v>1.3576729282999999E-2</v>
      </c>
      <c r="L4188" s="122">
        <v>2.3195752239999999E-2</v>
      </c>
      <c r="M4188" s="122">
        <v>3.5936319210999997E-2</v>
      </c>
      <c r="N4188" s="122">
        <v>4.7122004985999999E-2</v>
      </c>
      <c r="O4188" s="122">
        <v>6.2059711320000002E-2</v>
      </c>
      <c r="P4188" s="122">
        <v>7.4608664788000004E-2</v>
      </c>
      <c r="Q4188" s="122">
        <v>9.1058512159000002E-2</v>
      </c>
      <c r="R4188" s="122">
        <v>0.110764455779</v>
      </c>
      <c r="S4188" s="122">
        <v>0.13246833659599999</v>
      </c>
      <c r="T4188" s="122">
        <v>0.15561293042499999</v>
      </c>
      <c r="U4188" s="122">
        <v>0.19665089642700001</v>
      </c>
      <c r="V4188" s="122">
        <v>0.24941622480699999</v>
      </c>
      <c r="W4188" s="122">
        <v>0.31744840664399998</v>
      </c>
      <c r="X4188" s="122">
        <v>0.39086114867299998</v>
      </c>
      <c r="Y4188" s="122">
        <v>0.38619484210299998</v>
      </c>
      <c r="Z4188" s="122">
        <v>0.44102454105299999</v>
      </c>
      <c r="AA4188" s="122">
        <v>0.53891702543599995</v>
      </c>
      <c r="AB4188" s="122">
        <v>0.67148921693800001</v>
      </c>
      <c r="AC4188" s="122">
        <v>0.77392385769399996</v>
      </c>
      <c r="AD4188" s="122">
        <v>0.97693667372000004</v>
      </c>
      <c r="AE4188" s="122">
        <v>0.972318330201</v>
      </c>
      <c r="AF4188" s="122">
        <v>1.1798434136210001</v>
      </c>
      <c r="AG4188" s="122">
        <v>1.0631180739920001</v>
      </c>
      <c r="AH4188" s="122">
        <v>1.261777296657</v>
      </c>
      <c r="AI4188" s="122">
        <v>1.208130658825</v>
      </c>
      <c r="AJ4188" s="122">
        <v>1.4569738151530001</v>
      </c>
      <c r="AK4188" s="122">
        <v>1.6802003324020001</v>
      </c>
      <c r="AL4188" s="122">
        <v>0</v>
      </c>
    </row>
    <row r="4189" spans="1:38" hidden="1" x14ac:dyDescent="0.25">
      <c r="A4189" s="122" t="s">
        <v>2027</v>
      </c>
      <c r="B4189" s="122">
        <v>1</v>
      </c>
      <c r="C4189" s="122" t="s">
        <v>2220</v>
      </c>
      <c r="D4189" s="122" t="s">
        <v>2140</v>
      </c>
      <c r="E4189" s="122">
        <v>76</v>
      </c>
      <c r="F4189" s="122">
        <v>5.1353999999999998E-8</v>
      </c>
      <c r="G4189" s="122">
        <v>1.25215E-7</v>
      </c>
      <c r="H4189" s="122">
        <v>2.3774999999999999E-7</v>
      </c>
      <c r="I4189" s="122">
        <v>4.3962511000000001E-5</v>
      </c>
      <c r="J4189" s="122">
        <v>1.1580263600000001E-4</v>
      </c>
      <c r="K4189" s="122">
        <v>2.4274655399999999E-4</v>
      </c>
      <c r="L4189" s="122">
        <v>4.08263032E-4</v>
      </c>
      <c r="M4189" s="122">
        <v>6.2255376399999996E-4</v>
      </c>
      <c r="N4189" s="122">
        <v>8.0448767200000002E-4</v>
      </c>
      <c r="O4189" s="122">
        <v>1.040381954E-3</v>
      </c>
      <c r="P4189" s="122">
        <v>1.2276896459999999E-3</v>
      </c>
      <c r="Q4189" s="122">
        <v>1.47198633E-3</v>
      </c>
      <c r="R4189" s="122">
        <v>1.761789632E-3</v>
      </c>
      <c r="S4189" s="122">
        <v>2.0762380989999998E-3</v>
      </c>
      <c r="T4189" s="122">
        <v>2.3896388809999999E-3</v>
      </c>
      <c r="U4189" s="122">
        <v>2.9598064929999999E-3</v>
      </c>
      <c r="V4189" s="122">
        <v>3.6801902610000001E-3</v>
      </c>
      <c r="W4189" s="122">
        <v>4.6085089110000001E-3</v>
      </c>
      <c r="X4189" s="122">
        <v>5.5929695289999998E-3</v>
      </c>
      <c r="Y4189" s="122">
        <v>6.6823387610000003E-3</v>
      </c>
      <c r="Z4189" s="122">
        <v>7.9095684400000005E-3</v>
      </c>
      <c r="AA4189" s="122">
        <v>9.0736767620000006E-3</v>
      </c>
      <c r="AB4189" s="122">
        <v>1.0106565787E-2</v>
      </c>
      <c r="AC4189" s="122">
        <v>1.1141306092E-2</v>
      </c>
      <c r="AD4189" s="122">
        <v>1.2128947171E-2</v>
      </c>
      <c r="AE4189" s="122">
        <v>1.3034641214E-2</v>
      </c>
      <c r="AF4189" s="122">
        <v>1.3971555953E-2</v>
      </c>
      <c r="AG4189" s="122">
        <v>1.4797790142E-2</v>
      </c>
      <c r="AH4189" s="122">
        <v>1.5743064804999998E-2</v>
      </c>
      <c r="AI4189" s="122">
        <v>1.6995608201999999E-2</v>
      </c>
      <c r="AJ4189" s="122">
        <v>1.8250029189999999E-2</v>
      </c>
      <c r="AK4189" s="122">
        <v>2.0808183369000002E-2</v>
      </c>
      <c r="AL4189" s="122">
        <v>0</v>
      </c>
    </row>
    <row r="4190" spans="1:38" hidden="1" x14ac:dyDescent="0.25">
      <c r="A4190" s="122" t="s">
        <v>2027</v>
      </c>
      <c r="B4190" s="122">
        <v>1</v>
      </c>
      <c r="C4190" s="122" t="s">
        <v>2220</v>
      </c>
      <c r="D4190" s="122" t="s">
        <v>2124</v>
      </c>
      <c r="E4190" s="122">
        <v>76</v>
      </c>
      <c r="F4190" s="122">
        <v>2.45041E-7</v>
      </c>
      <c r="G4190" s="122">
        <v>5.9881300000000003E-7</v>
      </c>
      <c r="H4190" s="122">
        <v>1.143419E-6</v>
      </c>
      <c r="I4190" s="122">
        <v>2.1273140900000001E-4</v>
      </c>
      <c r="J4190" s="122">
        <v>5.6588747799999999E-4</v>
      </c>
      <c r="K4190" s="122">
        <v>1.198784001E-3</v>
      </c>
      <c r="L4190" s="122">
        <v>2.039931455E-3</v>
      </c>
      <c r="M4190" s="122">
        <v>3.1427728699999998E-3</v>
      </c>
      <c r="N4190" s="122">
        <v>4.099861172E-3</v>
      </c>
      <c r="O4190" s="122">
        <v>5.3607885849999998E-3</v>
      </c>
      <c r="P4190" s="122">
        <v>6.4007818969999998E-3</v>
      </c>
      <c r="Q4190" s="122">
        <v>7.7445556749999997E-3</v>
      </c>
      <c r="R4190" s="122">
        <v>9.3550548380000008E-3</v>
      </c>
      <c r="S4190" s="122">
        <v>1.1109933236E-2</v>
      </c>
      <c r="T4190" s="122">
        <v>1.2904367528E-2</v>
      </c>
      <c r="U4190" s="122">
        <v>1.6122580692E-2</v>
      </c>
      <c r="V4190" s="122">
        <v>2.0245626610000001E-2</v>
      </c>
      <c r="W4190" s="122">
        <v>2.5535163105000001E-2</v>
      </c>
      <c r="X4190" s="122">
        <v>3.1142720656999998E-2</v>
      </c>
      <c r="Y4190" s="122">
        <v>3.0444489166E-2</v>
      </c>
      <c r="Z4190" s="122">
        <v>3.4400666601000003E-2</v>
      </c>
      <c r="AA4190" s="122">
        <v>4.1716725768E-2</v>
      </c>
      <c r="AB4190" s="122">
        <v>5.1370615872000001E-2</v>
      </c>
      <c r="AC4190" s="122">
        <v>5.8739241247000001E-2</v>
      </c>
      <c r="AD4190" s="122">
        <v>7.3509420054999997E-2</v>
      </c>
      <c r="AE4190" s="122">
        <v>7.2721943237E-2</v>
      </c>
      <c r="AF4190" s="122">
        <v>8.7513025975999997E-2</v>
      </c>
      <c r="AG4190" s="122">
        <v>7.8454523053000005E-2</v>
      </c>
      <c r="AH4190" s="122">
        <v>9.2629348915999998E-2</v>
      </c>
      <c r="AI4190" s="122">
        <v>8.8110394723999994E-2</v>
      </c>
      <c r="AJ4190" s="122">
        <v>0.108444580673</v>
      </c>
      <c r="AK4190" s="122">
        <v>0.12550943530600001</v>
      </c>
      <c r="AL4190" s="122">
        <v>0</v>
      </c>
    </row>
    <row r="4191" spans="1:38" hidden="1" x14ac:dyDescent="0.25">
      <c r="A4191" s="122" t="s">
        <v>2027</v>
      </c>
      <c r="B4191" s="122">
        <v>1</v>
      </c>
      <c r="C4191" s="122" t="s">
        <v>2220</v>
      </c>
      <c r="D4191" s="122" t="s">
        <v>2125</v>
      </c>
      <c r="E4191" s="122">
        <v>76</v>
      </c>
      <c r="F4191" s="122">
        <v>1.7780529999999999E-6</v>
      </c>
      <c r="G4191" s="122">
        <v>4.3739660000000003E-6</v>
      </c>
      <c r="H4191" s="122">
        <v>8.4207879999999996E-6</v>
      </c>
      <c r="I4191" s="122">
        <v>1.580855859E-3</v>
      </c>
      <c r="J4191" s="122">
        <v>4.2238094400000002E-3</v>
      </c>
      <c r="K4191" s="122">
        <v>9.0086870069999991E-3</v>
      </c>
      <c r="L4191" s="122">
        <v>1.5357095115E-2</v>
      </c>
      <c r="M4191" s="122">
        <v>2.3724122768000001E-2</v>
      </c>
      <c r="N4191" s="122">
        <v>3.1003074232000001E-2</v>
      </c>
      <c r="O4191" s="122">
        <v>4.0448521937E-2</v>
      </c>
      <c r="P4191" s="122">
        <v>4.8141833611000003E-2</v>
      </c>
      <c r="Q4191" s="122">
        <v>5.8274486913000002E-2</v>
      </c>
      <c r="R4191" s="122">
        <v>7.0397824769E-2</v>
      </c>
      <c r="S4191" s="122">
        <v>8.3519368996999993E-2</v>
      </c>
      <c r="T4191" s="122">
        <v>9.7328649163000006E-2</v>
      </c>
      <c r="U4191" s="122">
        <v>0.122214214283</v>
      </c>
      <c r="V4191" s="122">
        <v>0.15509499934099999</v>
      </c>
      <c r="W4191" s="122">
        <v>0.19734145524999999</v>
      </c>
      <c r="X4191" s="122">
        <v>0.24277980476399999</v>
      </c>
      <c r="Y4191" s="122">
        <v>0.19898962383999999</v>
      </c>
      <c r="Z4191" s="122">
        <v>0.30034593996100001</v>
      </c>
      <c r="AA4191" s="122">
        <v>0.29900549151299999</v>
      </c>
      <c r="AB4191" s="122">
        <v>0.242984165788</v>
      </c>
      <c r="AC4191" s="122">
        <v>0.29634073150200002</v>
      </c>
      <c r="AD4191" s="122">
        <v>0.342138881088</v>
      </c>
      <c r="AE4191" s="122">
        <v>0.38465924560199999</v>
      </c>
      <c r="AF4191" s="122">
        <v>0.408332836034</v>
      </c>
      <c r="AG4191" s="122">
        <v>0.47385849475000003</v>
      </c>
      <c r="AH4191" s="122">
        <v>0.43440151235800001</v>
      </c>
      <c r="AI4191" s="122">
        <v>0.47613451512499999</v>
      </c>
      <c r="AJ4191" s="122">
        <v>0.54321697161899996</v>
      </c>
      <c r="AK4191" s="122">
        <v>0.627077088354</v>
      </c>
      <c r="AL4191" s="122">
        <v>0</v>
      </c>
    </row>
    <row r="4192" spans="1:38" hidden="1" x14ac:dyDescent="0.25">
      <c r="A4192" s="122" t="s">
        <v>2027</v>
      </c>
      <c r="B4192" s="122">
        <v>1</v>
      </c>
      <c r="C4192" s="122" t="s">
        <v>2220</v>
      </c>
      <c r="D4192" s="122" t="s">
        <v>2126</v>
      </c>
      <c r="E4192" s="122">
        <v>76</v>
      </c>
      <c r="F4192" s="122">
        <v>2.2579910000000002E-6</v>
      </c>
      <c r="G4192" s="122">
        <v>5.5360879999999999E-6</v>
      </c>
      <c r="H4192" s="122">
        <v>1.0595091E-5</v>
      </c>
      <c r="I4192" s="122">
        <v>1.9740537829999998E-3</v>
      </c>
      <c r="J4192" s="122">
        <v>5.2365515300000004E-3</v>
      </c>
      <c r="K4192" s="122">
        <v>1.1077743471E-2</v>
      </c>
      <c r="L4192" s="122">
        <v>1.8823163287999999E-2</v>
      </c>
      <c r="M4192" s="122">
        <v>2.8996848753000001E-2</v>
      </c>
      <c r="N4192" s="122">
        <v>3.7854658976000002E-2</v>
      </c>
      <c r="O4192" s="122">
        <v>4.9523851219999998E-2</v>
      </c>
      <c r="P4192" s="122">
        <v>5.9170070557999999E-2</v>
      </c>
      <c r="Q4192" s="122">
        <v>7.1831964469000004E-2</v>
      </c>
      <c r="R4192" s="122">
        <v>8.7096288583000003E-2</v>
      </c>
      <c r="S4192" s="122">
        <v>0.10376519373199999</v>
      </c>
      <c r="T4192" s="122">
        <v>0.120868968991</v>
      </c>
      <c r="U4192" s="122">
        <v>0.15148128715</v>
      </c>
      <c r="V4192" s="122">
        <v>0.190596953106</v>
      </c>
      <c r="W4192" s="122">
        <v>0.24149448610300001</v>
      </c>
      <c r="X4192" s="122">
        <v>0.29626273618799998</v>
      </c>
      <c r="Y4192" s="122">
        <v>0.352154448221</v>
      </c>
      <c r="Z4192" s="122">
        <v>0.44456116391599998</v>
      </c>
      <c r="AA4192" s="122">
        <v>0.52202329310899998</v>
      </c>
      <c r="AB4192" s="122">
        <v>0.57524069550599999</v>
      </c>
      <c r="AC4192" s="122">
        <v>0.59078444465900004</v>
      </c>
      <c r="AD4192" s="122">
        <v>0.615004474302</v>
      </c>
      <c r="AE4192" s="122">
        <v>0.63017624773000003</v>
      </c>
      <c r="AF4192" s="122">
        <v>0.66900955100799997</v>
      </c>
      <c r="AG4192" s="122">
        <v>0.76232904823199998</v>
      </c>
      <c r="AH4192" s="122">
        <v>0.70579847278499996</v>
      </c>
      <c r="AI4192" s="122">
        <v>0.74371364040400001</v>
      </c>
      <c r="AJ4192" s="122">
        <v>0.72305246958900005</v>
      </c>
      <c r="AK4192" s="122">
        <v>0.83032063631700004</v>
      </c>
      <c r="AL4192" s="122">
        <v>0</v>
      </c>
    </row>
    <row r="4193" spans="1:38" hidden="1" x14ac:dyDescent="0.25">
      <c r="A4193" s="122" t="s">
        <v>2027</v>
      </c>
      <c r="B4193" s="122">
        <v>1</v>
      </c>
      <c r="C4193" s="122" t="s">
        <v>2220</v>
      </c>
      <c r="D4193" s="122" t="s">
        <v>2127</v>
      </c>
      <c r="E4193" s="122">
        <v>76</v>
      </c>
      <c r="F4193" s="122">
        <v>7.7728400000000004E-7</v>
      </c>
      <c r="G4193" s="122">
        <v>1.894392E-6</v>
      </c>
      <c r="H4193" s="122">
        <v>3.6065090000000002E-6</v>
      </c>
      <c r="I4193" s="122">
        <v>6.6923233100000005E-4</v>
      </c>
      <c r="J4193" s="122">
        <v>1.7644565529999999E-3</v>
      </c>
      <c r="K4193" s="122">
        <v>3.7117406369999999E-3</v>
      </c>
      <c r="L4193" s="122">
        <v>6.2630913620000004E-3</v>
      </c>
      <c r="M4193" s="122">
        <v>9.5724813340000003E-3</v>
      </c>
      <c r="N4193" s="122">
        <v>1.2397645564E-2</v>
      </c>
      <c r="O4193" s="122">
        <v>1.6062418213000001E-2</v>
      </c>
      <c r="P4193" s="122">
        <v>1.8973106507000001E-2</v>
      </c>
      <c r="Q4193" s="122">
        <v>2.2788542599000001E-2</v>
      </c>
      <c r="R4193" s="122">
        <v>2.7443280253999999E-2</v>
      </c>
      <c r="S4193" s="122">
        <v>3.2587546427E-2</v>
      </c>
      <c r="T4193" s="122">
        <v>3.7811304153999997E-2</v>
      </c>
      <c r="U4193" s="122">
        <v>4.7247779173999999E-2</v>
      </c>
      <c r="V4193" s="122">
        <v>5.9411942826E-2</v>
      </c>
      <c r="W4193" s="122">
        <v>7.5115067216000003E-2</v>
      </c>
      <c r="X4193" s="122">
        <v>9.1824350240000005E-2</v>
      </c>
      <c r="Y4193" s="122">
        <v>9.0033667009000007E-2</v>
      </c>
      <c r="Z4193" s="122">
        <v>0.101916246535</v>
      </c>
      <c r="AA4193" s="122">
        <v>0.12348835108599999</v>
      </c>
      <c r="AB4193" s="122">
        <v>0.152337302221</v>
      </c>
      <c r="AC4193" s="122">
        <v>0.173870321306</v>
      </c>
      <c r="AD4193" s="122">
        <v>0.217413738335</v>
      </c>
      <c r="AE4193" s="122">
        <v>0.214203488528</v>
      </c>
      <c r="AF4193" s="122">
        <v>0.25683962968399998</v>
      </c>
      <c r="AG4193" s="122">
        <v>0.228246046141</v>
      </c>
      <c r="AH4193" s="122">
        <v>0.26773962111100003</v>
      </c>
      <c r="AI4193" s="122">
        <v>0.25347703823599999</v>
      </c>
      <c r="AJ4193" s="122">
        <v>0.30209401395399998</v>
      </c>
      <c r="AK4193" s="122">
        <v>0.34663658011300003</v>
      </c>
      <c r="AL4193" s="122">
        <v>0</v>
      </c>
    </row>
    <row r="4194" spans="1:38" hidden="1" x14ac:dyDescent="0.25">
      <c r="A4194" s="122" t="s">
        <v>2027</v>
      </c>
      <c r="B4194" s="122">
        <v>1</v>
      </c>
      <c r="C4194" s="122" t="s">
        <v>2220</v>
      </c>
      <c r="D4194" s="122" t="s">
        <v>2128</v>
      </c>
      <c r="E4194" s="122">
        <v>76</v>
      </c>
      <c r="F4194" s="122">
        <v>2.77692E-7</v>
      </c>
      <c r="G4194" s="122">
        <v>6.6855300000000002E-7</v>
      </c>
      <c r="H4194" s="122">
        <v>1.256271E-6</v>
      </c>
      <c r="I4194" s="122">
        <v>2.2910857999999999E-4</v>
      </c>
      <c r="J4194" s="122">
        <v>5.9440416399999998E-4</v>
      </c>
      <c r="K4194" s="122">
        <v>1.227260111E-3</v>
      </c>
      <c r="L4194" s="122">
        <v>2.038092538E-3</v>
      </c>
      <c r="M4194" s="122">
        <v>3.0628143749999999E-3</v>
      </c>
      <c r="N4194" s="122">
        <v>3.910923466E-3</v>
      </c>
      <c r="O4194" s="122">
        <v>5.0054740630000004E-3</v>
      </c>
      <c r="P4194" s="122">
        <v>5.8671231749999999E-3</v>
      </c>
      <c r="Q4194" s="122">
        <v>6.9763990560000001E-3</v>
      </c>
      <c r="R4194" s="122">
        <v>8.3613755429999999E-3</v>
      </c>
      <c r="S4194" s="122">
        <v>9.8418533519999997E-3</v>
      </c>
      <c r="T4194" s="122">
        <v>1.1331254077000001E-2</v>
      </c>
      <c r="U4194" s="122">
        <v>1.3976461211E-2</v>
      </c>
      <c r="V4194" s="122">
        <v>1.7394936589000001E-2</v>
      </c>
      <c r="W4194" s="122">
        <v>2.2021279602999998E-2</v>
      </c>
      <c r="X4194" s="122">
        <v>2.7030121157000001E-2</v>
      </c>
      <c r="Y4194" s="122">
        <v>3.5613803728E-2</v>
      </c>
      <c r="Z4194" s="122">
        <v>3.4998877301E-2</v>
      </c>
      <c r="AA4194" s="122">
        <v>2.6124511752999999E-2</v>
      </c>
      <c r="AB4194" s="122">
        <v>3.9727145642E-2</v>
      </c>
      <c r="AC4194" s="122">
        <v>3.1604038394E-2</v>
      </c>
      <c r="AD4194" s="122">
        <v>3.1357924983000003E-2</v>
      </c>
      <c r="AE4194" s="122">
        <v>3.2015683816E-2</v>
      </c>
      <c r="AF4194" s="122">
        <v>2.3118531673999999E-2</v>
      </c>
      <c r="AG4194" s="122">
        <v>2.5162014480000001E-2</v>
      </c>
      <c r="AH4194" s="122">
        <v>2.8200661092E-2</v>
      </c>
      <c r="AI4194" s="122">
        <v>2.9222423417000001E-2</v>
      </c>
      <c r="AJ4194" s="122">
        <v>4.7025147220999999E-2</v>
      </c>
      <c r="AK4194" s="122">
        <v>5.3432748739000002E-2</v>
      </c>
      <c r="AL4194" s="122">
        <v>0</v>
      </c>
    </row>
    <row r="4195" spans="1:38" hidden="1" x14ac:dyDescent="0.25">
      <c r="A4195" s="122" t="s">
        <v>2027</v>
      </c>
      <c r="B4195" s="122">
        <v>1</v>
      </c>
      <c r="C4195" s="122" t="s">
        <v>2221</v>
      </c>
      <c r="D4195" s="122" t="s">
        <v>2080</v>
      </c>
      <c r="E4195" s="122">
        <v>77</v>
      </c>
      <c r="F4195" s="122">
        <v>1.027E-8</v>
      </c>
      <c r="G4195" s="122">
        <v>2.5349999999999999E-8</v>
      </c>
      <c r="H4195" s="122">
        <v>2.4699509899999998E-3</v>
      </c>
      <c r="I4195" s="122">
        <v>1.072062251E-2</v>
      </c>
      <c r="J4195" s="122">
        <v>2.753338562E-2</v>
      </c>
      <c r="K4195" s="122">
        <v>5.8737006379999998E-2</v>
      </c>
      <c r="L4195" s="122">
        <v>7.9126601709999994E-2</v>
      </c>
      <c r="M4195" s="122">
        <v>9.878940084E-2</v>
      </c>
      <c r="N4195" s="122">
        <v>0.11168624519000001</v>
      </c>
      <c r="O4195" s="122">
        <v>0.12500926411999999</v>
      </c>
      <c r="P4195" s="122">
        <v>0.13668157802</v>
      </c>
      <c r="Q4195" s="122">
        <v>0.14727888226999999</v>
      </c>
      <c r="R4195" s="122">
        <v>0.15271349743000001</v>
      </c>
      <c r="S4195" s="122">
        <v>0.15631193279</v>
      </c>
      <c r="T4195" s="122">
        <v>0.16041850747</v>
      </c>
      <c r="U4195" s="122">
        <v>0.16207513595</v>
      </c>
      <c r="V4195" s="122">
        <v>0.16672222333</v>
      </c>
      <c r="W4195" s="122">
        <v>0.17034684328999999</v>
      </c>
      <c r="X4195" s="122">
        <v>0.17519363381</v>
      </c>
      <c r="Y4195" s="122">
        <v>0.18198766638</v>
      </c>
      <c r="Z4195" s="122">
        <v>0.18455089431999999</v>
      </c>
      <c r="AA4195" s="122">
        <v>0.17655540942</v>
      </c>
      <c r="AB4195" s="122">
        <v>0.16837680847</v>
      </c>
      <c r="AC4195" s="122">
        <v>0.15941371836000001</v>
      </c>
      <c r="AD4195" s="122">
        <v>0.15477591311</v>
      </c>
      <c r="AE4195" s="122">
        <v>0.15136032327000001</v>
      </c>
      <c r="AF4195" s="122">
        <v>0.14276091530999999</v>
      </c>
      <c r="AG4195" s="122">
        <v>0.13259751999</v>
      </c>
      <c r="AH4195" s="122">
        <v>0.12584102401</v>
      </c>
      <c r="AI4195" s="122">
        <v>0.12228809241999999</v>
      </c>
      <c r="AJ4195" s="122">
        <v>0.11815510291</v>
      </c>
      <c r="AK4195" s="122">
        <v>0.10914094685</v>
      </c>
      <c r="AL4195" s="122">
        <v>0</v>
      </c>
    </row>
    <row r="4196" spans="1:38" hidden="1" x14ac:dyDescent="0.25">
      <c r="A4196" s="122" t="s">
        <v>2027</v>
      </c>
      <c r="B4196" s="122">
        <v>1</v>
      </c>
      <c r="C4196" s="122" t="s">
        <v>2221</v>
      </c>
      <c r="D4196" s="122" t="s">
        <v>2081</v>
      </c>
      <c r="E4196" s="122">
        <v>77</v>
      </c>
      <c r="F4196" s="122">
        <v>1.0139999999999999E-7</v>
      </c>
      <c r="G4196" s="122">
        <v>2.4726000000000001E-7</v>
      </c>
      <c r="H4196" s="122">
        <v>2.3551780460000001E-2</v>
      </c>
      <c r="I4196" s="122">
        <v>0.10150949055</v>
      </c>
      <c r="J4196" s="122">
        <v>0.26087956894999997</v>
      </c>
      <c r="K4196" s="122">
        <v>0.55829980764999998</v>
      </c>
      <c r="L4196" s="122">
        <v>0.75098989810000005</v>
      </c>
      <c r="M4196" s="122">
        <v>0.93663481326999998</v>
      </c>
      <c r="N4196" s="122">
        <v>1.0533693961699999</v>
      </c>
      <c r="O4196" s="122">
        <v>1.1747258458000001</v>
      </c>
      <c r="P4196" s="122">
        <v>1.2832118804699999</v>
      </c>
      <c r="Q4196" s="122">
        <v>1.37464229058</v>
      </c>
      <c r="R4196" s="122">
        <v>1.4085982049100001</v>
      </c>
      <c r="S4196" s="122">
        <v>1.43335008921</v>
      </c>
      <c r="T4196" s="122">
        <v>1.45216624358</v>
      </c>
      <c r="U4196" s="122">
        <v>1.4580254271699999</v>
      </c>
      <c r="V4196" s="122">
        <v>1.49785847874</v>
      </c>
      <c r="W4196" s="122">
        <v>1.5246567103299999</v>
      </c>
      <c r="X4196" s="122">
        <v>1.5589590840200001</v>
      </c>
      <c r="Y4196" s="122">
        <v>1.81964753646</v>
      </c>
      <c r="Z4196" s="122">
        <v>1.70763498893</v>
      </c>
      <c r="AA4196" s="122">
        <v>1.78639285955</v>
      </c>
      <c r="AB4196" s="122">
        <v>1.40123042735</v>
      </c>
      <c r="AC4196" s="122">
        <v>1.2144930967000001</v>
      </c>
      <c r="AD4196" s="122">
        <v>1.19988290266</v>
      </c>
      <c r="AE4196" s="122">
        <v>1.1630424101400001</v>
      </c>
      <c r="AF4196" s="122">
        <v>1.1782534709400001</v>
      </c>
      <c r="AG4196" s="122">
        <v>1.1070741146400001</v>
      </c>
      <c r="AH4196" s="122">
        <v>1.0258506268400001</v>
      </c>
      <c r="AI4196" s="122">
        <v>0.94756172198999999</v>
      </c>
      <c r="AJ4196" s="122">
        <v>1.1193819438099999</v>
      </c>
      <c r="AK4196" s="122">
        <v>1.03134703204</v>
      </c>
      <c r="AL4196" s="122">
        <v>0</v>
      </c>
    </row>
    <row r="4197" spans="1:38" hidden="1" x14ac:dyDescent="0.25">
      <c r="A4197" s="122" t="s">
        <v>2027</v>
      </c>
      <c r="B4197" s="122">
        <v>1</v>
      </c>
      <c r="C4197" s="122" t="s">
        <v>2221</v>
      </c>
      <c r="D4197" s="122" t="s">
        <v>2082</v>
      </c>
      <c r="E4197" s="122">
        <v>77</v>
      </c>
      <c r="F4197" s="122">
        <v>5.9020000000000002E-8</v>
      </c>
      <c r="G4197" s="122">
        <v>1.4378000000000001E-7</v>
      </c>
      <c r="H4197" s="122">
        <v>1.3697769150000001E-2</v>
      </c>
      <c r="I4197" s="122">
        <v>5.9166140149999998E-2</v>
      </c>
      <c r="J4197" s="122">
        <v>0.15272385634999999</v>
      </c>
      <c r="K4197" s="122">
        <v>0.32943417753999998</v>
      </c>
      <c r="L4197" s="122">
        <v>0.44598992944999999</v>
      </c>
      <c r="M4197" s="122">
        <v>0.55776275204000003</v>
      </c>
      <c r="N4197" s="122">
        <v>0.62806816110999997</v>
      </c>
      <c r="O4197" s="122">
        <v>0.70318495091</v>
      </c>
      <c r="P4197" s="122">
        <v>0.77202659118000005</v>
      </c>
      <c r="Q4197" s="122">
        <v>0.82816706219000003</v>
      </c>
      <c r="R4197" s="122">
        <v>0.85077861517999998</v>
      </c>
      <c r="S4197" s="122">
        <v>0.86724171469</v>
      </c>
      <c r="T4197" s="122">
        <v>0.88131538872000004</v>
      </c>
      <c r="U4197" s="122">
        <v>0.88732673288999997</v>
      </c>
      <c r="V4197" s="122">
        <v>0.91307323107000005</v>
      </c>
      <c r="W4197" s="122">
        <v>0.92945903089000004</v>
      </c>
      <c r="X4197" s="122">
        <v>0.94979152475999995</v>
      </c>
      <c r="Y4197" s="122">
        <v>1.10788186561</v>
      </c>
      <c r="Z4197" s="122">
        <v>1.0426687754599999</v>
      </c>
      <c r="AA4197" s="122">
        <v>1.0946335754900001</v>
      </c>
      <c r="AB4197" s="122">
        <v>0.85903587809000004</v>
      </c>
      <c r="AC4197" s="122">
        <v>0.74415668456999995</v>
      </c>
      <c r="AD4197" s="122">
        <v>0.73541630486999998</v>
      </c>
      <c r="AE4197" s="122">
        <v>0.71384043535999997</v>
      </c>
      <c r="AF4197" s="122">
        <v>0.72431557184999995</v>
      </c>
      <c r="AG4197" s="122">
        <v>0.68173382810000005</v>
      </c>
      <c r="AH4197" s="122">
        <v>0.63169710578000005</v>
      </c>
      <c r="AI4197" s="122">
        <v>0.58324982950000004</v>
      </c>
      <c r="AJ4197" s="122">
        <v>0.67103886681000002</v>
      </c>
      <c r="AK4197" s="122">
        <v>0.61921029066</v>
      </c>
      <c r="AL4197" s="122">
        <v>0</v>
      </c>
    </row>
    <row r="4198" spans="1:38" hidden="1" x14ac:dyDescent="0.25">
      <c r="A4198" s="122" t="s">
        <v>2027</v>
      </c>
      <c r="B4198" s="122">
        <v>1</v>
      </c>
      <c r="C4198" s="122" t="s">
        <v>2221</v>
      </c>
      <c r="D4198" s="122" t="s">
        <v>2135</v>
      </c>
      <c r="E4198" s="122">
        <v>77</v>
      </c>
      <c r="F4198" s="122">
        <v>9.0999999999999996E-10</v>
      </c>
      <c r="G4198" s="122">
        <v>2.21E-9</v>
      </c>
      <c r="H4198" s="122">
        <v>2.0952399000000001E-4</v>
      </c>
      <c r="I4198" s="122">
        <v>9.1860846999999998E-4</v>
      </c>
      <c r="J4198" s="122">
        <v>2.4054084599999998E-3</v>
      </c>
      <c r="K4198" s="122">
        <v>5.2353030599999999E-3</v>
      </c>
      <c r="L4198" s="122">
        <v>7.1404799700000004E-3</v>
      </c>
      <c r="M4198" s="122">
        <v>9.0120621499999998E-3</v>
      </c>
      <c r="N4198" s="122">
        <v>1.024617503E-2</v>
      </c>
      <c r="O4198" s="122">
        <v>1.1561344600000001E-2</v>
      </c>
      <c r="P4198" s="122">
        <v>1.25586864E-2</v>
      </c>
      <c r="Q4198" s="122">
        <v>1.3404243450000001E-2</v>
      </c>
      <c r="R4198" s="122">
        <v>1.3683748650000001E-2</v>
      </c>
      <c r="S4198" s="122">
        <v>1.3843094720000001E-2</v>
      </c>
      <c r="T4198" s="122">
        <v>1.395157231E-2</v>
      </c>
      <c r="U4198" s="122">
        <v>1.3923794559999999E-2</v>
      </c>
      <c r="V4198" s="122">
        <v>1.4104811369999999E-2</v>
      </c>
      <c r="W4198" s="122">
        <v>1.421393298E-2</v>
      </c>
      <c r="X4198" s="122">
        <v>1.4363250459999999E-2</v>
      </c>
      <c r="Y4198" s="122">
        <v>1.4571876669999999E-2</v>
      </c>
      <c r="Z4198" s="122">
        <v>1.4353200159999999E-2</v>
      </c>
      <c r="AA4198" s="122">
        <v>1.345645665E-2</v>
      </c>
      <c r="AB4198" s="122">
        <v>1.255113509E-2</v>
      </c>
      <c r="AC4198" s="122">
        <v>1.1628838000000001E-2</v>
      </c>
      <c r="AD4198" s="122">
        <v>1.114567168E-2</v>
      </c>
      <c r="AE4198" s="122">
        <v>1.0713678169999999E-2</v>
      </c>
      <c r="AF4198" s="122">
        <v>9.8811334699999993E-3</v>
      </c>
      <c r="AG4198" s="122">
        <v>9.0311542099999996E-3</v>
      </c>
      <c r="AH4198" s="122">
        <v>8.4537607700000007E-3</v>
      </c>
      <c r="AI4198" s="122">
        <v>8.0773821699999995E-3</v>
      </c>
      <c r="AJ4198" s="122">
        <v>7.6451299600000001E-3</v>
      </c>
      <c r="AK4198" s="122">
        <v>6.9068045800000002E-3</v>
      </c>
      <c r="AL4198" s="122">
        <v>0</v>
      </c>
    </row>
    <row r="4199" spans="1:38" hidden="1" x14ac:dyDescent="0.25">
      <c r="A4199" s="122" t="s">
        <v>2027</v>
      </c>
      <c r="B4199" s="122">
        <v>1</v>
      </c>
      <c r="C4199" s="122" t="s">
        <v>2221</v>
      </c>
      <c r="D4199" s="122" t="s">
        <v>2083</v>
      </c>
      <c r="E4199" s="122">
        <v>77</v>
      </c>
      <c r="F4199" s="122">
        <v>4.8489999999999999E-8</v>
      </c>
      <c r="G4199" s="122">
        <v>1.1843E-7</v>
      </c>
      <c r="H4199" s="122">
        <v>1.134196141E-2</v>
      </c>
      <c r="I4199" s="122">
        <v>4.9199247369999997E-2</v>
      </c>
      <c r="J4199" s="122">
        <v>0.12806408094999999</v>
      </c>
      <c r="K4199" s="122">
        <v>0.27893179652</v>
      </c>
      <c r="L4199" s="122">
        <v>0.37995993918999998</v>
      </c>
      <c r="M4199" s="122">
        <v>0.47923414448000001</v>
      </c>
      <c r="N4199" s="122">
        <v>0.54512809675999996</v>
      </c>
      <c r="O4199" s="122">
        <v>0.61551470824999999</v>
      </c>
      <c r="P4199" s="122">
        <v>0.67998569613000004</v>
      </c>
      <c r="Q4199" s="122">
        <v>0.73463977925000001</v>
      </c>
      <c r="R4199" s="122">
        <v>0.76153998114999999</v>
      </c>
      <c r="S4199" s="122">
        <v>0.78215281495</v>
      </c>
      <c r="T4199" s="122">
        <v>0.80080346761999999</v>
      </c>
      <c r="U4199" s="122">
        <v>0.81457432459000001</v>
      </c>
      <c r="V4199" s="122">
        <v>0.84074540406999998</v>
      </c>
      <c r="W4199" s="122">
        <v>0.86147439832999995</v>
      </c>
      <c r="X4199" s="122">
        <v>0.88498460348999997</v>
      </c>
      <c r="Y4199" s="122">
        <v>0.83947365306999999</v>
      </c>
      <c r="Z4199" s="122">
        <v>0.75571143193000001</v>
      </c>
      <c r="AA4199" s="122">
        <v>0.75695983089999996</v>
      </c>
      <c r="AB4199" s="122">
        <v>1.03933400844</v>
      </c>
      <c r="AC4199" s="122">
        <v>0.67970016062000005</v>
      </c>
      <c r="AD4199" s="122">
        <v>0.72110705289999999</v>
      </c>
      <c r="AE4199" s="122">
        <v>0.60578081356000002</v>
      </c>
      <c r="AF4199" s="122">
        <v>0.66402858327000003</v>
      </c>
      <c r="AG4199" s="122">
        <v>0.49333084281</v>
      </c>
      <c r="AH4199" s="122">
        <v>0.70149597609000003</v>
      </c>
      <c r="AI4199" s="122">
        <v>0.52020606651000001</v>
      </c>
      <c r="AJ4199" s="122">
        <v>0.68041149007000001</v>
      </c>
      <c r="AK4199" s="122">
        <v>0.63053832972000001</v>
      </c>
      <c r="AL4199" s="122">
        <v>0</v>
      </c>
    </row>
    <row r="4200" spans="1:38" x14ac:dyDescent="0.25">
      <c r="A4200" s="122" t="s">
        <v>2027</v>
      </c>
      <c r="B4200" s="122">
        <v>1</v>
      </c>
      <c r="C4200" s="122" t="s">
        <v>2221</v>
      </c>
      <c r="D4200" s="122" t="s">
        <v>2084</v>
      </c>
      <c r="E4200" s="122">
        <v>77</v>
      </c>
      <c r="F4200" s="122">
        <v>3.5554999999999998E-7</v>
      </c>
      <c r="G4200" s="122">
        <v>8.6787999999999996E-7</v>
      </c>
      <c r="H4200" s="122">
        <v>8.2748819400000007E-2</v>
      </c>
      <c r="I4200" s="122">
        <v>0.35646356368999998</v>
      </c>
      <c r="J4200" s="122">
        <v>0.91851204757000005</v>
      </c>
      <c r="K4200" s="122">
        <v>1.97392138086</v>
      </c>
      <c r="L4200" s="122">
        <v>2.6678294351799998</v>
      </c>
      <c r="M4200" s="122">
        <v>3.34421362418</v>
      </c>
      <c r="N4200" s="122">
        <v>3.7820645097300001</v>
      </c>
      <c r="O4200" s="122">
        <v>4.2519050719599996</v>
      </c>
      <c r="P4200" s="122">
        <v>4.6806822801700001</v>
      </c>
      <c r="Q4200" s="122">
        <v>5.0500156991700003</v>
      </c>
      <c r="R4200" s="122">
        <v>5.2135988795800001</v>
      </c>
      <c r="S4200" s="122">
        <v>5.3342831796799999</v>
      </c>
      <c r="T4200" s="122">
        <v>5.4328825913700003</v>
      </c>
      <c r="U4200" s="122">
        <v>5.4696743123099996</v>
      </c>
      <c r="V4200" s="122">
        <v>5.5962444036200001</v>
      </c>
      <c r="W4200" s="122">
        <v>5.7206061720600001</v>
      </c>
      <c r="X4200" s="122">
        <v>5.8714265351300003</v>
      </c>
      <c r="Y4200" s="122">
        <v>3.1666282434799999</v>
      </c>
      <c r="Z4200" s="122">
        <v>4.7160143399200001</v>
      </c>
      <c r="AA4200" s="122">
        <v>4.6871748440400003</v>
      </c>
      <c r="AB4200" s="122">
        <v>3.4592680748600002</v>
      </c>
      <c r="AC4200" s="122">
        <v>3.5025901072500001</v>
      </c>
      <c r="AD4200" s="122">
        <v>3.6322170518400001</v>
      </c>
      <c r="AE4200" s="122">
        <v>3.3866034728500001</v>
      </c>
      <c r="AF4200" s="122">
        <v>3.0716053134000001</v>
      </c>
      <c r="AG4200" s="122">
        <v>3.37521771704</v>
      </c>
      <c r="AH4200" s="122">
        <v>2.8196578312499998</v>
      </c>
      <c r="AI4200" s="122">
        <v>3.3845615363300001</v>
      </c>
      <c r="AJ4200" s="122">
        <v>3.2800541377500001</v>
      </c>
      <c r="AK4200" s="122">
        <v>3.0264146372199998</v>
      </c>
      <c r="AL4200" s="122">
        <v>0</v>
      </c>
    </row>
    <row r="4201" spans="1:38" hidden="1" x14ac:dyDescent="0.25">
      <c r="A4201" s="122" t="s">
        <v>2027</v>
      </c>
      <c r="B4201" s="122">
        <v>1</v>
      </c>
      <c r="C4201" s="122" t="s">
        <v>2221</v>
      </c>
      <c r="D4201" s="122" t="s">
        <v>474</v>
      </c>
      <c r="E4201" s="122">
        <v>77</v>
      </c>
      <c r="F4201" s="122">
        <v>4.3550000000000003E-8</v>
      </c>
      <c r="G4201" s="122">
        <v>1.0595000000000001E-7</v>
      </c>
      <c r="H4201" s="122">
        <v>1.0126005630000001E-2</v>
      </c>
      <c r="I4201" s="122">
        <v>4.3732779999999999E-2</v>
      </c>
      <c r="J4201" s="122">
        <v>0.11234915276</v>
      </c>
      <c r="K4201" s="122">
        <v>0.24080664114</v>
      </c>
      <c r="L4201" s="122">
        <v>0.32471153377</v>
      </c>
      <c r="M4201" s="122">
        <v>0.40652465125999998</v>
      </c>
      <c r="N4201" s="122">
        <v>0.45954094199000001</v>
      </c>
      <c r="O4201" s="122">
        <v>0.51776828857000001</v>
      </c>
      <c r="P4201" s="122">
        <v>0.57013765263000005</v>
      </c>
      <c r="Q4201" s="122">
        <v>0.61653548891999999</v>
      </c>
      <c r="R4201" s="122">
        <v>0.63370313318000004</v>
      </c>
      <c r="S4201" s="122">
        <v>0.64281787583000005</v>
      </c>
      <c r="T4201" s="122">
        <v>0.6481642635</v>
      </c>
      <c r="U4201" s="122">
        <v>0.64616668688000001</v>
      </c>
      <c r="V4201" s="122">
        <v>0.65824865314000003</v>
      </c>
      <c r="W4201" s="122">
        <v>0.67098303167999995</v>
      </c>
      <c r="X4201" s="122">
        <v>0.68902648685000001</v>
      </c>
      <c r="Y4201" s="122">
        <v>0.65803647519999997</v>
      </c>
      <c r="Z4201" s="122">
        <v>0.59533000188999996</v>
      </c>
      <c r="AA4201" s="122">
        <v>0.59892220089000003</v>
      </c>
      <c r="AB4201" s="122">
        <v>0.82331669393999996</v>
      </c>
      <c r="AC4201" s="122">
        <v>0.53997186515999995</v>
      </c>
      <c r="AD4201" s="122">
        <v>0.57328042459999995</v>
      </c>
      <c r="AE4201" s="122">
        <v>0.48356785178</v>
      </c>
      <c r="AF4201" s="122">
        <v>0.53007838519999995</v>
      </c>
      <c r="AG4201" s="122">
        <v>0.39319132163999998</v>
      </c>
      <c r="AH4201" s="122">
        <v>0.55784535443000005</v>
      </c>
      <c r="AI4201" s="122">
        <v>0.41081511925999997</v>
      </c>
      <c r="AJ4201" s="122">
        <v>0.54830277268000005</v>
      </c>
      <c r="AK4201" s="122">
        <v>0.50365216135000002</v>
      </c>
      <c r="AL4201" s="122">
        <v>0</v>
      </c>
    </row>
    <row r="4202" spans="1:38" hidden="1" x14ac:dyDescent="0.25">
      <c r="A4202" s="122" t="s">
        <v>2027</v>
      </c>
      <c r="B4202" s="122">
        <v>1</v>
      </c>
      <c r="C4202" s="122" t="s">
        <v>2221</v>
      </c>
      <c r="D4202" s="122" t="s">
        <v>2085</v>
      </c>
      <c r="E4202" s="122">
        <v>77</v>
      </c>
      <c r="F4202" s="122">
        <v>4.9660000000000003E-8</v>
      </c>
      <c r="G4202" s="122">
        <v>1.209E-7</v>
      </c>
      <c r="H4202" s="122">
        <v>1.146235506E-2</v>
      </c>
      <c r="I4202" s="122">
        <v>4.9269064000000001E-2</v>
      </c>
      <c r="J4202" s="122">
        <v>0.12677739685</v>
      </c>
      <c r="K4202" s="122">
        <v>0.27234420382000002</v>
      </c>
      <c r="L4202" s="122">
        <v>0.36807698811</v>
      </c>
      <c r="M4202" s="122">
        <v>0.46107898915000001</v>
      </c>
      <c r="N4202" s="122">
        <v>0.52090549225000005</v>
      </c>
      <c r="O4202" s="122">
        <v>0.58477046900999996</v>
      </c>
      <c r="P4202" s="122">
        <v>0.64348502802999996</v>
      </c>
      <c r="Q4202" s="122">
        <v>0.69407502060000004</v>
      </c>
      <c r="R4202" s="122">
        <v>0.71796279398999996</v>
      </c>
      <c r="S4202" s="122">
        <v>0.73612669142999998</v>
      </c>
      <c r="T4202" s="122">
        <v>0.74958959790000002</v>
      </c>
      <c r="U4202" s="122">
        <v>0.75583043484000001</v>
      </c>
      <c r="V4202" s="122">
        <v>0.77513137922999997</v>
      </c>
      <c r="W4202" s="122">
        <v>0.79305177067999999</v>
      </c>
      <c r="X4202" s="122">
        <v>0.81489250700000004</v>
      </c>
      <c r="Y4202" s="122">
        <v>0.83791569133999999</v>
      </c>
      <c r="Z4202" s="122">
        <v>0.70498949221999996</v>
      </c>
      <c r="AA4202" s="122">
        <v>0.66720485935999996</v>
      </c>
      <c r="AB4202" s="122">
        <v>0.64848784286000005</v>
      </c>
      <c r="AC4202" s="122">
        <v>0.76945785813000001</v>
      </c>
      <c r="AD4202" s="122">
        <v>0.84572944546999995</v>
      </c>
      <c r="AE4202" s="122">
        <v>0.76630792251000002</v>
      </c>
      <c r="AF4202" s="122">
        <v>0.66245975835000004</v>
      </c>
      <c r="AG4202" s="122">
        <v>0.54490625787000002</v>
      </c>
      <c r="AH4202" s="122">
        <v>0.56289332748999998</v>
      </c>
      <c r="AI4202" s="122">
        <v>0.55579843761000003</v>
      </c>
      <c r="AJ4202" s="122">
        <v>0.53903817981000002</v>
      </c>
      <c r="AK4202" s="122">
        <v>0.50160906704999997</v>
      </c>
      <c r="AL4202" s="122">
        <v>0</v>
      </c>
    </row>
    <row r="4203" spans="1:38" hidden="1" x14ac:dyDescent="0.25">
      <c r="A4203" s="122" t="s">
        <v>2027</v>
      </c>
      <c r="B4203" s="122">
        <v>1</v>
      </c>
      <c r="C4203" s="122" t="s">
        <v>2221</v>
      </c>
      <c r="D4203" s="122" t="s">
        <v>2086</v>
      </c>
      <c r="E4203" s="122">
        <v>77</v>
      </c>
      <c r="F4203" s="122">
        <v>9.1000000000000004E-9</v>
      </c>
      <c r="G4203" s="122">
        <v>2.1970000000000001E-8</v>
      </c>
      <c r="H4203" s="122">
        <v>2.0751589299999999E-3</v>
      </c>
      <c r="I4203" s="122">
        <v>8.8632130599999998E-3</v>
      </c>
      <c r="J4203" s="122">
        <v>2.2526978499999999E-2</v>
      </c>
      <c r="K4203" s="122">
        <v>4.7561248930000001E-2</v>
      </c>
      <c r="L4203" s="122">
        <v>6.3140153180000005E-2</v>
      </c>
      <c r="M4203" s="122">
        <v>7.8155850370000002E-2</v>
      </c>
      <c r="N4203" s="122">
        <v>8.7489038650000003E-2</v>
      </c>
      <c r="O4203" s="122">
        <v>9.846551663E-2</v>
      </c>
      <c r="P4203" s="122">
        <v>0.10789188059</v>
      </c>
      <c r="Q4203" s="122">
        <v>0.11615730892999999</v>
      </c>
      <c r="R4203" s="122">
        <v>0.11897542110999999</v>
      </c>
      <c r="S4203" s="122">
        <v>0.12010595311</v>
      </c>
      <c r="T4203" s="122">
        <v>0.1217308495</v>
      </c>
      <c r="U4203" s="122">
        <v>0.12223097458</v>
      </c>
      <c r="V4203" s="122">
        <v>0.12575914168999999</v>
      </c>
      <c r="W4203" s="122">
        <v>0.12914580080999999</v>
      </c>
      <c r="X4203" s="122">
        <v>0.13335761751</v>
      </c>
      <c r="Y4203" s="122">
        <v>0.13932173606000001</v>
      </c>
      <c r="Z4203" s="122">
        <v>0.11922235949</v>
      </c>
      <c r="AA4203" s="122">
        <v>0.11532542268</v>
      </c>
      <c r="AB4203" s="122">
        <v>0.11467135459</v>
      </c>
      <c r="AC4203" s="122">
        <v>0.13942608264</v>
      </c>
      <c r="AD4203" s="122">
        <v>0.15608339552</v>
      </c>
      <c r="AE4203" s="122">
        <v>0.14457081599999999</v>
      </c>
      <c r="AF4203" s="122">
        <v>0.12723828533000001</v>
      </c>
      <c r="AG4203" s="122">
        <v>0.10624008044</v>
      </c>
      <c r="AH4203" s="122">
        <v>0.11088344761</v>
      </c>
      <c r="AI4203" s="122">
        <v>0.11038796469999999</v>
      </c>
      <c r="AJ4203" s="122">
        <v>0.10332211409</v>
      </c>
      <c r="AK4203" s="122">
        <v>9.3217060820000003E-2</v>
      </c>
      <c r="AL4203" s="122">
        <v>0</v>
      </c>
    </row>
    <row r="4204" spans="1:38" hidden="1" x14ac:dyDescent="0.25">
      <c r="A4204" s="122" t="s">
        <v>2027</v>
      </c>
      <c r="B4204" s="122">
        <v>1</v>
      </c>
      <c r="C4204" s="122" t="s">
        <v>2221</v>
      </c>
      <c r="D4204" s="122" t="s">
        <v>2087</v>
      </c>
      <c r="E4204" s="122">
        <v>77</v>
      </c>
      <c r="F4204" s="122">
        <v>1.014E-8</v>
      </c>
      <c r="G4204" s="122">
        <v>2.496E-8</v>
      </c>
      <c r="H4204" s="122">
        <v>2.4132602E-3</v>
      </c>
      <c r="I4204" s="122">
        <v>1.051699675E-2</v>
      </c>
      <c r="J4204" s="122">
        <v>2.7432197780000001E-2</v>
      </c>
      <c r="K4204" s="122">
        <v>5.9786466869999999E-2</v>
      </c>
      <c r="L4204" s="122">
        <v>8.1738786480000006E-2</v>
      </c>
      <c r="M4204" s="122">
        <v>0.10345143783000001</v>
      </c>
      <c r="N4204" s="122">
        <v>0.11815269076</v>
      </c>
      <c r="O4204" s="122">
        <v>0.13382681663000001</v>
      </c>
      <c r="P4204" s="122">
        <v>0.14831545313</v>
      </c>
      <c r="Q4204" s="122">
        <v>0.16088008884999999</v>
      </c>
      <c r="R4204" s="122">
        <v>0.16734355326</v>
      </c>
      <c r="S4204" s="122">
        <v>0.17281738682</v>
      </c>
      <c r="T4204" s="122">
        <v>0.17813058991</v>
      </c>
      <c r="U4204" s="122">
        <v>0.18214944579</v>
      </c>
      <c r="V4204" s="122">
        <v>0.18935413328</v>
      </c>
      <c r="W4204" s="122">
        <v>0.19599919716</v>
      </c>
      <c r="X4204" s="122">
        <v>0.20314377408000001</v>
      </c>
      <c r="Y4204" s="122">
        <v>0.20977963136</v>
      </c>
      <c r="Z4204" s="122">
        <v>0.177203416</v>
      </c>
      <c r="AA4204" s="122">
        <v>0.16874075075</v>
      </c>
      <c r="AB4204" s="122">
        <v>0.16513698162000001</v>
      </c>
      <c r="AC4204" s="122">
        <v>0.19773856985999999</v>
      </c>
      <c r="AD4204" s="122">
        <v>0.21947799354</v>
      </c>
      <c r="AE4204" s="122">
        <v>0.20117029451999999</v>
      </c>
      <c r="AF4204" s="122">
        <v>0.17579870646000001</v>
      </c>
      <c r="AG4204" s="122">
        <v>0.14599756301</v>
      </c>
      <c r="AH4204" s="122">
        <v>0.15227307744999999</v>
      </c>
      <c r="AI4204" s="122">
        <v>0.15222299482000001</v>
      </c>
      <c r="AJ4204" s="122">
        <v>0.14850716997999999</v>
      </c>
      <c r="AK4204" s="122">
        <v>0.13959034024</v>
      </c>
      <c r="AL4204" s="122">
        <v>0</v>
      </c>
    </row>
    <row r="4205" spans="1:38" hidden="1" x14ac:dyDescent="0.25">
      <c r="A4205" s="122" t="s">
        <v>2027</v>
      </c>
      <c r="B4205" s="122">
        <v>1</v>
      </c>
      <c r="C4205" s="122" t="s">
        <v>2221</v>
      </c>
      <c r="D4205" s="122" t="s">
        <v>2088</v>
      </c>
      <c r="E4205" s="122">
        <v>77</v>
      </c>
      <c r="F4205" s="122">
        <v>2.8444000000000002E-7</v>
      </c>
      <c r="G4205" s="122">
        <v>6.9770999999999997E-7</v>
      </c>
      <c r="H4205" s="122">
        <v>6.6702826709999996E-2</v>
      </c>
      <c r="I4205" s="122">
        <v>0.28814052202000001</v>
      </c>
      <c r="J4205" s="122">
        <v>0.74506119363000001</v>
      </c>
      <c r="K4205" s="122">
        <v>1.60593310917</v>
      </c>
      <c r="L4205" s="122">
        <v>2.1753706293800001</v>
      </c>
      <c r="M4205" s="122">
        <v>2.7305114177899998</v>
      </c>
      <c r="N4205" s="122">
        <v>3.0873908175500002</v>
      </c>
      <c r="O4205" s="122">
        <v>3.4655488398699998</v>
      </c>
      <c r="P4205" s="122">
        <v>3.81249775673</v>
      </c>
      <c r="Q4205" s="122">
        <v>4.1194207445300002</v>
      </c>
      <c r="R4205" s="122">
        <v>4.2679402138100002</v>
      </c>
      <c r="S4205" s="122">
        <v>4.3810760015100003</v>
      </c>
      <c r="T4205" s="122">
        <v>4.4829422257099996</v>
      </c>
      <c r="U4205" s="122">
        <v>4.5366688820699999</v>
      </c>
      <c r="V4205" s="122">
        <v>4.6385924214500003</v>
      </c>
      <c r="W4205" s="122">
        <v>4.7228690173599999</v>
      </c>
      <c r="X4205" s="122">
        <v>4.8253834216899998</v>
      </c>
      <c r="Y4205" s="122">
        <v>6.0006380534100003</v>
      </c>
      <c r="Z4205" s="122">
        <v>6.30391251074</v>
      </c>
      <c r="AA4205" s="122">
        <v>5.0392061041399998</v>
      </c>
      <c r="AB4205" s="122">
        <v>5.4388715530500003</v>
      </c>
      <c r="AC4205" s="122">
        <v>4.69707865107</v>
      </c>
      <c r="AD4205" s="122">
        <v>4.8546604315300002</v>
      </c>
      <c r="AE4205" s="122">
        <v>4.7321952921100001</v>
      </c>
      <c r="AF4205" s="122">
        <v>5.4480944397100002</v>
      </c>
      <c r="AG4205" s="122">
        <v>5.02324957082</v>
      </c>
      <c r="AH4205" s="122">
        <v>5.4679749805200002</v>
      </c>
      <c r="AI4205" s="122">
        <v>5.4952134196699998</v>
      </c>
      <c r="AJ4205" s="122">
        <v>4.6678853868400001</v>
      </c>
      <c r="AK4205" s="122">
        <v>4.3183469374500003</v>
      </c>
      <c r="AL4205" s="122">
        <v>0</v>
      </c>
    </row>
    <row r="4206" spans="1:38" hidden="1" x14ac:dyDescent="0.25">
      <c r="A4206" s="122" t="s">
        <v>2027</v>
      </c>
      <c r="B4206" s="122">
        <v>1</v>
      </c>
      <c r="C4206" s="122" t="s">
        <v>2221</v>
      </c>
      <c r="D4206" s="122" t="s">
        <v>2089</v>
      </c>
      <c r="E4206" s="122">
        <v>77</v>
      </c>
      <c r="F4206" s="122">
        <v>1.4209E-7</v>
      </c>
      <c r="G4206" s="122">
        <v>3.4723000000000002E-7</v>
      </c>
      <c r="H4206" s="122">
        <v>3.331196258E-2</v>
      </c>
      <c r="I4206" s="122">
        <v>0.14437330427</v>
      </c>
      <c r="J4206" s="122">
        <v>0.37448975511999999</v>
      </c>
      <c r="K4206" s="122">
        <v>0.80953654327000002</v>
      </c>
      <c r="L4206" s="122">
        <v>1.0985800647899999</v>
      </c>
      <c r="M4206" s="122">
        <v>1.3817878639500001</v>
      </c>
      <c r="N4206" s="122">
        <v>1.5676696701899999</v>
      </c>
      <c r="O4206" s="122">
        <v>1.7693343349499999</v>
      </c>
      <c r="P4206" s="122">
        <v>1.9546063196400001</v>
      </c>
      <c r="Q4206" s="122">
        <v>2.1097154640900002</v>
      </c>
      <c r="R4206" s="122">
        <v>2.1757998015000002</v>
      </c>
      <c r="S4206" s="122">
        <v>2.2216491788399999</v>
      </c>
      <c r="T4206" s="122">
        <v>2.2573259976800002</v>
      </c>
      <c r="U4206" s="122">
        <v>2.2695811196500002</v>
      </c>
      <c r="V4206" s="122">
        <v>2.3377612247599999</v>
      </c>
      <c r="W4206" s="122">
        <v>2.40413482647</v>
      </c>
      <c r="X4206" s="122">
        <v>2.4755090844900001</v>
      </c>
      <c r="Y4206" s="122">
        <v>3.0950686998400001</v>
      </c>
      <c r="Z4206" s="122">
        <v>3.24867087246</v>
      </c>
      <c r="AA4206" s="122">
        <v>2.59254465847</v>
      </c>
      <c r="AB4206" s="122">
        <v>2.7906048536600001</v>
      </c>
      <c r="AC4206" s="122">
        <v>2.39652781797</v>
      </c>
      <c r="AD4206" s="122">
        <v>2.4626055742599999</v>
      </c>
      <c r="AE4206" s="122">
        <v>2.3833696311099999</v>
      </c>
      <c r="AF4206" s="122">
        <v>2.7226799956200001</v>
      </c>
      <c r="AG4206" s="122">
        <v>2.49449990439</v>
      </c>
      <c r="AH4206" s="122">
        <v>2.706184715</v>
      </c>
      <c r="AI4206" s="122">
        <v>2.7174337404500002</v>
      </c>
      <c r="AJ4206" s="122">
        <v>2.3211387537000001</v>
      </c>
      <c r="AK4206" s="122">
        <v>2.1411321196199999</v>
      </c>
      <c r="AL4206" s="122">
        <v>0</v>
      </c>
    </row>
    <row r="4207" spans="1:38" hidden="1" x14ac:dyDescent="0.25">
      <c r="A4207" s="122" t="s">
        <v>2027</v>
      </c>
      <c r="B4207" s="122">
        <v>1</v>
      </c>
      <c r="C4207" s="122" t="s">
        <v>2221</v>
      </c>
      <c r="D4207" s="122" t="s">
        <v>2136</v>
      </c>
      <c r="E4207" s="122">
        <v>77</v>
      </c>
      <c r="F4207" s="122">
        <v>2.4699999999999999E-9</v>
      </c>
      <c r="G4207" s="122">
        <v>6.1099999999999998E-9</v>
      </c>
      <c r="H4207" s="122">
        <v>5.9710676999999998E-4</v>
      </c>
      <c r="I4207" s="122">
        <v>2.5722576099999998E-3</v>
      </c>
      <c r="J4207" s="122">
        <v>6.5333078199999997E-3</v>
      </c>
      <c r="K4207" s="122">
        <v>1.401244338E-2</v>
      </c>
      <c r="L4207" s="122">
        <v>1.8895136520000001E-2</v>
      </c>
      <c r="M4207" s="122">
        <v>2.3658959869999999E-2</v>
      </c>
      <c r="N4207" s="122">
        <v>2.697410573E-2</v>
      </c>
      <c r="O4207" s="122">
        <v>3.0531057439999999E-2</v>
      </c>
      <c r="P4207" s="122">
        <v>3.3807611889999999E-2</v>
      </c>
      <c r="Q4207" s="122">
        <v>3.6366180499999998E-2</v>
      </c>
      <c r="R4207" s="122">
        <v>3.740991774E-2</v>
      </c>
      <c r="S4207" s="122">
        <v>3.8103706420000001E-2</v>
      </c>
      <c r="T4207" s="122">
        <v>3.8649928850000001E-2</v>
      </c>
      <c r="U4207" s="122">
        <v>3.877967652E-2</v>
      </c>
      <c r="V4207" s="122">
        <v>3.9575240249999998E-2</v>
      </c>
      <c r="W4207" s="122">
        <v>4.0342629730000003E-2</v>
      </c>
      <c r="X4207" s="122">
        <v>4.1263541149999999E-2</v>
      </c>
      <c r="Y4207" s="122">
        <v>4.2355334969999998E-2</v>
      </c>
      <c r="Z4207" s="122">
        <v>4.2218761520000002E-2</v>
      </c>
      <c r="AA4207" s="122">
        <v>4.0072401850000001E-2</v>
      </c>
      <c r="AB4207" s="122">
        <v>3.7933338169999997E-2</v>
      </c>
      <c r="AC4207" s="122">
        <v>3.5726994419999998E-2</v>
      </c>
      <c r="AD4207" s="122">
        <v>3.4829226380000002E-2</v>
      </c>
      <c r="AE4207" s="122">
        <v>3.4108802780000003E-2</v>
      </c>
      <c r="AF4207" s="122">
        <v>3.2086144089999998E-2</v>
      </c>
      <c r="AG4207" s="122">
        <v>2.9948221810000002E-2</v>
      </c>
      <c r="AH4207" s="122">
        <v>2.8661469200000001E-2</v>
      </c>
      <c r="AI4207" s="122">
        <v>2.8029629680000001E-2</v>
      </c>
      <c r="AJ4207" s="122">
        <v>2.718012115E-2</v>
      </c>
      <c r="AK4207" s="122">
        <v>2.5145052269999999E-2</v>
      </c>
      <c r="AL4207" s="122">
        <v>0</v>
      </c>
    </row>
    <row r="4208" spans="1:38" hidden="1" x14ac:dyDescent="0.25">
      <c r="A4208" s="122" t="s">
        <v>2027</v>
      </c>
      <c r="B4208" s="122">
        <v>1</v>
      </c>
      <c r="C4208" s="122" t="s">
        <v>2221</v>
      </c>
      <c r="D4208" s="122" t="s">
        <v>2090</v>
      </c>
      <c r="E4208" s="122">
        <v>77</v>
      </c>
      <c r="F4208" s="122">
        <v>2.0540000000000001E-8</v>
      </c>
      <c r="G4208" s="122">
        <v>5.0570000000000002E-8</v>
      </c>
      <c r="H4208" s="122">
        <v>4.86078203E-3</v>
      </c>
      <c r="I4208" s="122">
        <v>2.0975779369999999E-2</v>
      </c>
      <c r="J4208" s="122">
        <v>5.4196010439999998E-2</v>
      </c>
      <c r="K4208" s="122">
        <v>0.11631076314</v>
      </c>
      <c r="L4208" s="122">
        <v>0.15651313574</v>
      </c>
      <c r="M4208" s="122">
        <v>0.19527477723</v>
      </c>
      <c r="N4208" s="122">
        <v>0.21893499731999999</v>
      </c>
      <c r="O4208" s="122">
        <v>0.24216356891999999</v>
      </c>
      <c r="P4208" s="122">
        <v>0.26413290578999998</v>
      </c>
      <c r="Q4208" s="122">
        <v>0.28491756722</v>
      </c>
      <c r="R4208" s="122">
        <v>0.29471389128999997</v>
      </c>
      <c r="S4208" s="122">
        <v>0.30161332083999998</v>
      </c>
      <c r="T4208" s="122">
        <v>0.30988681386</v>
      </c>
      <c r="U4208" s="122">
        <v>0.31414721506999999</v>
      </c>
      <c r="V4208" s="122">
        <v>0.32335349813000003</v>
      </c>
      <c r="W4208" s="122">
        <v>0.32944448471999999</v>
      </c>
      <c r="X4208" s="122">
        <v>0.33950620261999997</v>
      </c>
      <c r="Y4208" s="122">
        <v>0.35067625904999999</v>
      </c>
      <c r="Z4208" s="122">
        <v>0.35256933360999998</v>
      </c>
      <c r="AA4208" s="122">
        <v>0.33719037989</v>
      </c>
      <c r="AB4208" s="122">
        <v>0.32145038327999997</v>
      </c>
      <c r="AC4208" s="122">
        <v>0.30447076633999998</v>
      </c>
      <c r="AD4208" s="122">
        <v>0.29720146118000002</v>
      </c>
      <c r="AE4208" s="122">
        <v>0.29168044178000002</v>
      </c>
      <c r="AF4208" s="122">
        <v>0.27470481817999998</v>
      </c>
      <c r="AG4208" s="122">
        <v>0.25513761831999998</v>
      </c>
      <c r="AH4208" s="122">
        <v>0.24311536574000001</v>
      </c>
      <c r="AI4208" s="122">
        <v>0.23597621307</v>
      </c>
      <c r="AJ4208" s="122">
        <v>0.23421776456000001</v>
      </c>
      <c r="AK4208" s="122">
        <v>0.21473762414</v>
      </c>
      <c r="AL4208" s="122">
        <v>0</v>
      </c>
    </row>
    <row r="4209" spans="1:38" hidden="1" x14ac:dyDescent="0.25">
      <c r="A4209" s="122" t="s">
        <v>2027</v>
      </c>
      <c r="B4209" s="122">
        <v>1</v>
      </c>
      <c r="C4209" s="122" t="s">
        <v>2221</v>
      </c>
      <c r="D4209" s="122" t="s">
        <v>2091</v>
      </c>
      <c r="E4209" s="122">
        <v>77</v>
      </c>
      <c r="F4209" s="122">
        <v>5.9020000000000002E-8</v>
      </c>
      <c r="G4209" s="122">
        <v>1.4391E-7</v>
      </c>
      <c r="H4209" s="122">
        <v>1.3717007979999999E-2</v>
      </c>
      <c r="I4209" s="122">
        <v>5.910238399E-2</v>
      </c>
      <c r="J4209" s="122">
        <v>0.1522153893</v>
      </c>
      <c r="K4209" s="122">
        <v>0.32728453952999997</v>
      </c>
      <c r="L4209" s="122">
        <v>0.44164277872000002</v>
      </c>
      <c r="M4209" s="122">
        <v>0.55268730712000003</v>
      </c>
      <c r="N4209" s="122">
        <v>0.62400005278000004</v>
      </c>
      <c r="O4209" s="122">
        <v>0.70041895846000002</v>
      </c>
      <c r="P4209" s="122">
        <v>0.76882464268999995</v>
      </c>
      <c r="Q4209" s="122">
        <v>0.82625802129000003</v>
      </c>
      <c r="R4209" s="122">
        <v>0.85058591332</v>
      </c>
      <c r="S4209" s="122">
        <v>0.86875540908000004</v>
      </c>
      <c r="T4209" s="122">
        <v>0.88502008763999995</v>
      </c>
      <c r="U4209" s="122">
        <v>0.89232527565999997</v>
      </c>
      <c r="V4209" s="122">
        <v>0.91707389241000004</v>
      </c>
      <c r="W4209" s="122">
        <v>0.94048066969999999</v>
      </c>
      <c r="X4209" s="122">
        <v>0.96853530956</v>
      </c>
      <c r="Y4209" s="122">
        <v>0.95719001351999999</v>
      </c>
      <c r="Z4209" s="122">
        <v>1.0275795829000001</v>
      </c>
      <c r="AA4209" s="122">
        <v>0.97577943111999998</v>
      </c>
      <c r="AB4209" s="122">
        <v>1.00300016193</v>
      </c>
      <c r="AC4209" s="122">
        <v>0.9349981342</v>
      </c>
      <c r="AD4209" s="122">
        <v>0.77107970108000001</v>
      </c>
      <c r="AE4209" s="122">
        <v>0.85564035804000005</v>
      </c>
      <c r="AF4209" s="122">
        <v>0.71127484648999995</v>
      </c>
      <c r="AG4209" s="122">
        <v>0.73265947625000005</v>
      </c>
      <c r="AH4209" s="122">
        <v>0.60585897541</v>
      </c>
      <c r="AI4209" s="122">
        <v>0.59569633785999998</v>
      </c>
      <c r="AJ4209" s="122">
        <v>0.52497140903999995</v>
      </c>
      <c r="AK4209" s="122">
        <v>0.48669326914</v>
      </c>
      <c r="AL4209" s="122">
        <v>0</v>
      </c>
    </row>
    <row r="4210" spans="1:38" hidden="1" x14ac:dyDescent="0.25">
      <c r="A4210" s="122" t="s">
        <v>2027</v>
      </c>
      <c r="B4210" s="122">
        <v>1</v>
      </c>
      <c r="C4210" s="122" t="s">
        <v>2221</v>
      </c>
      <c r="D4210" s="122" t="s">
        <v>2092</v>
      </c>
      <c r="E4210" s="122">
        <v>77</v>
      </c>
      <c r="F4210" s="122">
        <v>1.3259999999999999E-8</v>
      </c>
      <c r="G4210" s="122">
        <v>3.2630000000000002E-8</v>
      </c>
      <c r="H4210" s="122">
        <v>3.1041411700000001E-3</v>
      </c>
      <c r="I4210" s="122">
        <v>1.341811731E-2</v>
      </c>
      <c r="J4210" s="122">
        <v>3.4546107700000002E-2</v>
      </c>
      <c r="K4210" s="122">
        <v>7.4087448240000006E-2</v>
      </c>
      <c r="L4210" s="122">
        <v>9.9657580750000002E-2</v>
      </c>
      <c r="M4210" s="122">
        <v>0.12428751829</v>
      </c>
      <c r="N4210" s="122">
        <v>0.13979775926999999</v>
      </c>
      <c r="O4210" s="122">
        <v>0.15629454100000001</v>
      </c>
      <c r="P4210" s="122">
        <v>0.17121966627999999</v>
      </c>
      <c r="Q4210" s="122">
        <v>0.18388182825999999</v>
      </c>
      <c r="R4210" s="122">
        <v>0.18915838253</v>
      </c>
      <c r="S4210" s="122">
        <v>0.19352106396999999</v>
      </c>
      <c r="T4210" s="122">
        <v>0.19718333427000001</v>
      </c>
      <c r="U4210" s="122">
        <v>0.19924526570000001</v>
      </c>
      <c r="V4210" s="122">
        <v>0.20480143215999999</v>
      </c>
      <c r="W4210" s="122">
        <v>0.21022640834</v>
      </c>
      <c r="X4210" s="122">
        <v>0.21620562274999999</v>
      </c>
      <c r="Y4210" s="122">
        <v>0.20571951855000001</v>
      </c>
      <c r="Z4210" s="122">
        <v>0.18526962909</v>
      </c>
      <c r="AA4210" s="122">
        <v>0.18525462682999999</v>
      </c>
      <c r="AB4210" s="122">
        <v>0.25298909519000001</v>
      </c>
      <c r="AC4210" s="122">
        <v>0.16514903989999999</v>
      </c>
      <c r="AD4210" s="122">
        <v>0.17481772568000001</v>
      </c>
      <c r="AE4210" s="122">
        <v>0.14650630786999999</v>
      </c>
      <c r="AF4210" s="122">
        <v>0.16102023872999999</v>
      </c>
      <c r="AG4210" s="122">
        <v>0.12037353250000001</v>
      </c>
      <c r="AH4210" s="122">
        <v>0.17155691578999999</v>
      </c>
      <c r="AI4210" s="122">
        <v>0.12763300926999999</v>
      </c>
      <c r="AJ4210" s="122">
        <v>0.17515293302000001</v>
      </c>
      <c r="AK4210" s="122">
        <v>0.16472687738</v>
      </c>
      <c r="AL4210" s="122">
        <v>0</v>
      </c>
    </row>
    <row r="4211" spans="1:38" hidden="1" x14ac:dyDescent="0.25">
      <c r="A4211" s="122" t="s">
        <v>2027</v>
      </c>
      <c r="B4211" s="122">
        <v>1</v>
      </c>
      <c r="C4211" s="122" t="s">
        <v>2221</v>
      </c>
      <c r="D4211" s="122" t="s">
        <v>2093</v>
      </c>
      <c r="E4211" s="122">
        <v>77</v>
      </c>
      <c r="F4211" s="122">
        <v>2.4335999999999998E-7</v>
      </c>
      <c r="G4211" s="122">
        <v>5.9526999999999996E-7</v>
      </c>
      <c r="H4211" s="122">
        <v>5.6914972270000003E-2</v>
      </c>
      <c r="I4211" s="122">
        <v>0.24602790302999999</v>
      </c>
      <c r="J4211" s="122">
        <v>0.63607166779000002</v>
      </c>
      <c r="K4211" s="122">
        <v>1.3706538264899999</v>
      </c>
      <c r="L4211" s="122">
        <v>1.85581929962</v>
      </c>
      <c r="M4211" s="122">
        <v>2.3295097883200002</v>
      </c>
      <c r="N4211" s="122">
        <v>2.6379506831600001</v>
      </c>
      <c r="O4211" s="122">
        <v>2.96695607325</v>
      </c>
      <c r="P4211" s="122">
        <v>3.2637318938900002</v>
      </c>
      <c r="Q4211" s="122">
        <v>3.5193343833699999</v>
      </c>
      <c r="R4211" s="122">
        <v>3.6309515494200002</v>
      </c>
      <c r="S4211" s="122">
        <v>3.7077164634900002</v>
      </c>
      <c r="T4211" s="122">
        <v>3.77236930226</v>
      </c>
      <c r="U4211" s="122">
        <v>3.7956855365000002</v>
      </c>
      <c r="V4211" s="122">
        <v>3.8876382922000001</v>
      </c>
      <c r="W4211" s="122">
        <v>3.98111789309</v>
      </c>
      <c r="X4211" s="122">
        <v>4.0924908845600001</v>
      </c>
      <c r="Y4211" s="122">
        <v>4.0387316660600003</v>
      </c>
      <c r="Z4211" s="122">
        <v>4.3249638461900002</v>
      </c>
      <c r="AA4211" s="122">
        <v>4.0942456675900001</v>
      </c>
      <c r="AB4211" s="122">
        <v>4.1996539874899996</v>
      </c>
      <c r="AC4211" s="122">
        <v>3.8971498651799998</v>
      </c>
      <c r="AD4211" s="122">
        <v>3.1940125844899998</v>
      </c>
      <c r="AE4211" s="122">
        <v>3.5237903724400002</v>
      </c>
      <c r="AF4211" s="122">
        <v>2.9106759844500001</v>
      </c>
      <c r="AG4211" s="122">
        <v>2.9784039334400001</v>
      </c>
      <c r="AH4211" s="122">
        <v>2.44749503726</v>
      </c>
      <c r="AI4211" s="122">
        <v>2.3881836916600001</v>
      </c>
      <c r="AJ4211" s="122">
        <v>2.1049184110499999</v>
      </c>
      <c r="AK4211" s="122">
        <v>1.9314018447100001</v>
      </c>
      <c r="AL4211" s="122">
        <v>0</v>
      </c>
    </row>
    <row r="4212" spans="1:38" hidden="1" x14ac:dyDescent="0.25">
      <c r="A4212" s="122" t="s">
        <v>2027</v>
      </c>
      <c r="B4212" s="122">
        <v>1</v>
      </c>
      <c r="C4212" s="122" t="s">
        <v>2221</v>
      </c>
      <c r="D4212" s="122" t="s">
        <v>2094</v>
      </c>
      <c r="E4212" s="122">
        <v>77</v>
      </c>
      <c r="F4212" s="122">
        <v>1.1804E-7</v>
      </c>
      <c r="G4212" s="122">
        <v>2.8899E-7</v>
      </c>
      <c r="H4212" s="122">
        <v>2.7617718829999999E-2</v>
      </c>
      <c r="I4212" s="122">
        <v>0.11956046947</v>
      </c>
      <c r="J4212" s="122">
        <v>0.30934492771</v>
      </c>
      <c r="K4212" s="122">
        <v>0.66789080617999996</v>
      </c>
      <c r="L4212" s="122">
        <v>0.90567638629000002</v>
      </c>
      <c r="M4212" s="122">
        <v>1.1384520947800001</v>
      </c>
      <c r="N4212" s="122">
        <v>1.28951653285</v>
      </c>
      <c r="O4212" s="122">
        <v>1.45117958271</v>
      </c>
      <c r="P4212" s="122">
        <v>1.5989995108099999</v>
      </c>
      <c r="Q4212" s="122">
        <v>1.72684721456</v>
      </c>
      <c r="R4212" s="122">
        <v>1.78451303225</v>
      </c>
      <c r="S4212" s="122">
        <v>1.82983161452</v>
      </c>
      <c r="T4212" s="122">
        <v>1.86764322654</v>
      </c>
      <c r="U4212" s="122">
        <v>1.8899155640300001</v>
      </c>
      <c r="V4212" s="122">
        <v>1.9471064627300001</v>
      </c>
      <c r="W4212" s="122">
        <v>2.0004886418400001</v>
      </c>
      <c r="X4212" s="122">
        <v>2.06271135213</v>
      </c>
      <c r="Y4212" s="122">
        <v>2.03859756087</v>
      </c>
      <c r="Z4212" s="122">
        <v>2.1861545375799998</v>
      </c>
      <c r="AA4212" s="122">
        <v>2.0736456760499999</v>
      </c>
      <c r="AB4212" s="122">
        <v>2.1316020655800001</v>
      </c>
      <c r="AC4212" s="122">
        <v>1.98565107702</v>
      </c>
      <c r="AD4212" s="122">
        <v>1.63504984617</v>
      </c>
      <c r="AE4212" s="122">
        <v>1.8116708795900001</v>
      </c>
      <c r="AF4212" s="122">
        <v>1.5068794882700001</v>
      </c>
      <c r="AG4212" s="122">
        <v>1.5526209442900001</v>
      </c>
      <c r="AH4212" s="122">
        <v>1.28840116717</v>
      </c>
      <c r="AI4212" s="122">
        <v>1.26903503077</v>
      </c>
      <c r="AJ4212" s="122">
        <v>1.1171649027499999</v>
      </c>
      <c r="AK4212" s="122">
        <v>1.0373771172699999</v>
      </c>
      <c r="AL4212" s="122">
        <v>0</v>
      </c>
    </row>
    <row r="4213" spans="1:38" hidden="1" x14ac:dyDescent="0.25">
      <c r="A4213" s="122" t="s">
        <v>2027</v>
      </c>
      <c r="B4213" s="122">
        <v>1</v>
      </c>
      <c r="C4213" s="122" t="s">
        <v>2221</v>
      </c>
      <c r="D4213" s="122" t="s">
        <v>2095</v>
      </c>
      <c r="E4213" s="122">
        <v>77</v>
      </c>
      <c r="F4213" s="122">
        <v>5.2649999999999998E-8</v>
      </c>
      <c r="G4213" s="122">
        <v>1.2856999999999999E-7</v>
      </c>
      <c r="H4213" s="122">
        <v>1.2325027129999999E-2</v>
      </c>
      <c r="I4213" s="122">
        <v>5.3260315029999998E-2</v>
      </c>
      <c r="J4213" s="122">
        <v>0.13778631646</v>
      </c>
      <c r="K4213" s="122">
        <v>0.29688128417999998</v>
      </c>
      <c r="L4213" s="122">
        <v>0.40093711592999998</v>
      </c>
      <c r="M4213" s="122">
        <v>0.50378155971000005</v>
      </c>
      <c r="N4213" s="122">
        <v>0.57192094335999999</v>
      </c>
      <c r="O4213" s="122">
        <v>0.64297259780000005</v>
      </c>
      <c r="P4213" s="122">
        <v>0.70704027328999997</v>
      </c>
      <c r="Q4213" s="122">
        <v>0.76148885123999999</v>
      </c>
      <c r="R4213" s="122">
        <v>0.78660892271000005</v>
      </c>
      <c r="S4213" s="122">
        <v>0.80408744312000002</v>
      </c>
      <c r="T4213" s="122">
        <v>0.81932094919999998</v>
      </c>
      <c r="U4213" s="122">
        <v>0.82635780044999996</v>
      </c>
      <c r="V4213" s="122">
        <v>0.84951871094999998</v>
      </c>
      <c r="W4213" s="122">
        <v>0.87292794952999997</v>
      </c>
      <c r="X4213" s="122">
        <v>0.90154476919000004</v>
      </c>
      <c r="Y4213" s="122">
        <v>0.89401655199999996</v>
      </c>
      <c r="Z4213" s="122">
        <v>0.96272370934999996</v>
      </c>
      <c r="AA4213" s="122">
        <v>0.91306813494000005</v>
      </c>
      <c r="AB4213" s="122">
        <v>0.94079600368000005</v>
      </c>
      <c r="AC4213" s="122">
        <v>0.87466954211000003</v>
      </c>
      <c r="AD4213" s="122">
        <v>0.71932591172000004</v>
      </c>
      <c r="AE4213" s="122">
        <v>0.79759623202999996</v>
      </c>
      <c r="AF4213" s="122">
        <v>0.66127941282000002</v>
      </c>
      <c r="AG4213" s="122">
        <v>0.67839473948999995</v>
      </c>
      <c r="AH4213" s="122">
        <v>0.56024461713999996</v>
      </c>
      <c r="AI4213" s="122">
        <v>0.54913539681000001</v>
      </c>
      <c r="AJ4213" s="122">
        <v>0.48335310477999999</v>
      </c>
      <c r="AK4213" s="122">
        <v>0.44729281882999999</v>
      </c>
      <c r="AL4213" s="122">
        <v>0</v>
      </c>
    </row>
    <row r="4214" spans="1:38" hidden="1" x14ac:dyDescent="0.25">
      <c r="A4214" s="122" t="s">
        <v>2027</v>
      </c>
      <c r="B4214" s="122">
        <v>1</v>
      </c>
      <c r="C4214" s="122" t="s">
        <v>2221</v>
      </c>
      <c r="D4214" s="122" t="s">
        <v>2096</v>
      </c>
      <c r="E4214" s="122">
        <v>77</v>
      </c>
      <c r="F4214" s="122">
        <v>9.2430000000000001E-8</v>
      </c>
      <c r="G4214" s="122">
        <v>2.2450999999999999E-7</v>
      </c>
      <c r="H4214" s="122">
        <v>2.1348868579999999E-2</v>
      </c>
      <c r="I4214" s="122">
        <v>9.182642144E-2</v>
      </c>
      <c r="J4214" s="122">
        <v>0.23570292083</v>
      </c>
      <c r="K4214" s="122">
        <v>0.50510839379000005</v>
      </c>
      <c r="L4214" s="122">
        <v>0.67962638379999996</v>
      </c>
      <c r="M4214" s="122">
        <v>0.84760429091</v>
      </c>
      <c r="N4214" s="122">
        <v>0.95309258407999997</v>
      </c>
      <c r="O4214" s="122">
        <v>1.0654538329500001</v>
      </c>
      <c r="P4214" s="122">
        <v>1.16701481546</v>
      </c>
      <c r="Q4214" s="122">
        <v>1.2517198791499999</v>
      </c>
      <c r="R4214" s="122">
        <v>1.2859098523700001</v>
      </c>
      <c r="S4214" s="122">
        <v>1.31039364508</v>
      </c>
      <c r="T4214" s="122">
        <v>1.3288872309699999</v>
      </c>
      <c r="U4214" s="122">
        <v>1.3345305087399999</v>
      </c>
      <c r="V4214" s="122">
        <v>1.3652730286000001</v>
      </c>
      <c r="W4214" s="122">
        <v>1.38886919457</v>
      </c>
      <c r="X4214" s="122">
        <v>1.4174337188699999</v>
      </c>
      <c r="Y4214" s="122">
        <v>1.6510414948300001</v>
      </c>
      <c r="Z4214" s="122">
        <v>1.5516806081400001</v>
      </c>
      <c r="AA4214" s="122">
        <v>1.62678722271</v>
      </c>
      <c r="AB4214" s="122">
        <v>1.27649568202</v>
      </c>
      <c r="AC4214" s="122">
        <v>1.1077432783300001</v>
      </c>
      <c r="AD4214" s="122">
        <v>1.0941703032000001</v>
      </c>
      <c r="AE4214" s="122">
        <v>1.06106496548</v>
      </c>
      <c r="AF4214" s="122">
        <v>1.074993868</v>
      </c>
      <c r="AG4214" s="122">
        <v>1.01120940505</v>
      </c>
      <c r="AH4214" s="122">
        <v>0.93622762310999996</v>
      </c>
      <c r="AI4214" s="122">
        <v>0.86345826215999999</v>
      </c>
      <c r="AJ4214" s="122">
        <v>1.0033526211799999</v>
      </c>
      <c r="AK4214" s="122">
        <v>0.92279040099999998</v>
      </c>
      <c r="AL4214" s="122">
        <v>0</v>
      </c>
    </row>
    <row r="4215" spans="1:38" hidden="1" x14ac:dyDescent="0.25">
      <c r="A4215" s="122" t="s">
        <v>2027</v>
      </c>
      <c r="B4215" s="122">
        <v>1</v>
      </c>
      <c r="C4215" s="122" t="s">
        <v>2221</v>
      </c>
      <c r="D4215" s="122" t="s">
        <v>2097</v>
      </c>
      <c r="E4215" s="122">
        <v>77</v>
      </c>
      <c r="F4215" s="122">
        <v>1.0569E-7</v>
      </c>
      <c r="G4215" s="122">
        <v>2.5648999999999999E-7</v>
      </c>
      <c r="H4215" s="122">
        <v>2.43397986E-2</v>
      </c>
      <c r="I4215" s="122">
        <v>0.10397185695</v>
      </c>
      <c r="J4215" s="122">
        <v>0.26622253631999998</v>
      </c>
      <c r="K4215" s="122">
        <v>0.56895165548000004</v>
      </c>
      <c r="L4215" s="122">
        <v>0.76274172012999997</v>
      </c>
      <c r="M4215" s="122">
        <v>0.94802899087000003</v>
      </c>
      <c r="N4215" s="122">
        <v>1.0618932993500001</v>
      </c>
      <c r="O4215" s="122">
        <v>1.1828585083900001</v>
      </c>
      <c r="P4215" s="122">
        <v>1.28889330219</v>
      </c>
      <c r="Q4215" s="122">
        <v>1.37779333458</v>
      </c>
      <c r="R4215" s="122">
        <v>1.4139991915400001</v>
      </c>
      <c r="S4215" s="122">
        <v>1.43893613942</v>
      </c>
      <c r="T4215" s="122">
        <v>1.4590601990900001</v>
      </c>
      <c r="U4215" s="122">
        <v>1.46020234893</v>
      </c>
      <c r="V4215" s="122">
        <v>1.3922682445100001</v>
      </c>
      <c r="W4215" s="122">
        <v>1.4276668862299999</v>
      </c>
      <c r="X4215" s="122">
        <v>1.46557761311</v>
      </c>
      <c r="Y4215" s="122">
        <v>1.7178063726199999</v>
      </c>
      <c r="Z4215" s="122">
        <v>1.62168112704</v>
      </c>
      <c r="AA4215" s="122">
        <v>1.70324570143</v>
      </c>
      <c r="AB4215" s="122">
        <v>1.3388102535599999</v>
      </c>
      <c r="AC4215" s="122">
        <v>1.16282596339</v>
      </c>
      <c r="AD4215" s="122">
        <v>1.1508844458800001</v>
      </c>
      <c r="AE4215" s="122">
        <v>1.1180508461200001</v>
      </c>
      <c r="AF4215" s="122">
        <v>1.1333494230500001</v>
      </c>
      <c r="AG4215" s="122">
        <v>1.06070399071</v>
      </c>
      <c r="AH4215" s="122">
        <v>0.97820785972000002</v>
      </c>
      <c r="AI4215" s="122">
        <v>0.89935697514000001</v>
      </c>
      <c r="AJ4215" s="122">
        <v>1.03615458258</v>
      </c>
      <c r="AK4215" s="122">
        <v>0.94625268608000002</v>
      </c>
      <c r="AL4215" s="122">
        <v>0</v>
      </c>
    </row>
    <row r="4216" spans="1:38" hidden="1" x14ac:dyDescent="0.25">
      <c r="A4216" s="122" t="s">
        <v>2027</v>
      </c>
      <c r="B4216" s="122">
        <v>1</v>
      </c>
      <c r="C4216" s="122" t="s">
        <v>2221</v>
      </c>
      <c r="D4216" s="122" t="s">
        <v>2098</v>
      </c>
      <c r="E4216" s="122">
        <v>77</v>
      </c>
      <c r="F4216" s="122">
        <v>9.0740000000000004E-8</v>
      </c>
      <c r="G4216" s="122">
        <v>2.2035000000000001E-7</v>
      </c>
      <c r="H4216" s="122">
        <v>2.0935847529999999E-2</v>
      </c>
      <c r="I4216" s="122">
        <v>9.0233536119999999E-2</v>
      </c>
      <c r="J4216" s="122">
        <v>0.23302490679000001</v>
      </c>
      <c r="K4216" s="122">
        <v>0.50316320482999999</v>
      </c>
      <c r="L4216" s="122">
        <v>0.68170234106000005</v>
      </c>
      <c r="M4216" s="122">
        <v>0.85709353860000004</v>
      </c>
      <c r="N4216" s="122">
        <v>0.97078548111999996</v>
      </c>
      <c r="O4216" s="122">
        <v>1.0908917162</v>
      </c>
      <c r="P4216" s="122">
        <v>1.19974874838</v>
      </c>
      <c r="Q4216" s="122">
        <v>1.2935191903400001</v>
      </c>
      <c r="R4216" s="122">
        <v>1.33207559992</v>
      </c>
      <c r="S4216" s="122">
        <v>1.3568787637599999</v>
      </c>
      <c r="T4216" s="122">
        <v>1.3748426490500001</v>
      </c>
      <c r="U4216" s="122">
        <v>1.3800576524799999</v>
      </c>
      <c r="V4216" s="122">
        <v>1.41256965278</v>
      </c>
      <c r="W4216" s="122">
        <v>1.44603595799</v>
      </c>
      <c r="X4216" s="122">
        <v>1.4867847355399999</v>
      </c>
      <c r="Y4216" s="122">
        <v>1.5332695465099999</v>
      </c>
      <c r="Z4216" s="122">
        <v>1.2933912947799999</v>
      </c>
      <c r="AA4216" s="122">
        <v>1.2297272024699999</v>
      </c>
      <c r="AB4216" s="122">
        <v>1.2020705957</v>
      </c>
      <c r="AC4216" s="122">
        <v>1.43696606781</v>
      </c>
      <c r="AD4216" s="122">
        <v>1.5911364832999999</v>
      </c>
      <c r="AE4216" s="122">
        <v>1.4515472478</v>
      </c>
      <c r="AF4216" s="122">
        <v>1.26341146334</v>
      </c>
      <c r="AG4216" s="122">
        <v>1.04605814612</v>
      </c>
      <c r="AH4216" s="122">
        <v>1.08430821096</v>
      </c>
      <c r="AI4216" s="122">
        <v>1.07463307822</v>
      </c>
      <c r="AJ4216" s="122">
        <v>1.0513809243600001</v>
      </c>
      <c r="AK4216" s="122">
        <v>0.97171158825000004</v>
      </c>
      <c r="AL4216" s="122">
        <v>0</v>
      </c>
    </row>
    <row r="4217" spans="1:38" hidden="1" x14ac:dyDescent="0.25">
      <c r="A4217" s="122" t="s">
        <v>2027</v>
      </c>
      <c r="B4217" s="122">
        <v>1</v>
      </c>
      <c r="C4217" s="122" t="s">
        <v>2221</v>
      </c>
      <c r="D4217" s="122" t="s">
        <v>2099</v>
      </c>
      <c r="E4217" s="122">
        <v>77</v>
      </c>
      <c r="F4217" s="122">
        <v>7.2409999999999998E-8</v>
      </c>
      <c r="G4217" s="122">
        <v>1.7823E-7</v>
      </c>
      <c r="H4217" s="122">
        <v>1.709733896E-2</v>
      </c>
      <c r="I4217" s="122">
        <v>7.4024588429999996E-2</v>
      </c>
      <c r="J4217" s="122">
        <v>0.19203475121999999</v>
      </c>
      <c r="K4217" s="122">
        <v>0.41538335891</v>
      </c>
      <c r="L4217" s="122">
        <v>0.56391430719000002</v>
      </c>
      <c r="M4217" s="122">
        <v>0.70996969589000003</v>
      </c>
      <c r="N4217" s="122">
        <v>0.80557216051000002</v>
      </c>
      <c r="O4217" s="122">
        <v>0.90735907899000001</v>
      </c>
      <c r="P4217" s="122">
        <v>1.0016981948999999</v>
      </c>
      <c r="Q4217" s="122">
        <v>1.0866932917100001</v>
      </c>
      <c r="R4217" s="122">
        <v>1.1293091481099999</v>
      </c>
      <c r="S4217" s="122">
        <v>1.16118259374</v>
      </c>
      <c r="T4217" s="122">
        <v>1.18930577272</v>
      </c>
      <c r="U4217" s="122">
        <v>1.2052875061499999</v>
      </c>
      <c r="V4217" s="122">
        <v>1.2400848179199999</v>
      </c>
      <c r="W4217" s="122">
        <v>1.2710808147699999</v>
      </c>
      <c r="X4217" s="122">
        <v>1.3065948834900001</v>
      </c>
      <c r="Y4217" s="122">
        <v>1.3480747337200001</v>
      </c>
      <c r="Z4217" s="122">
        <v>1.14021643892</v>
      </c>
      <c r="AA4217" s="122">
        <v>1.08582801886</v>
      </c>
      <c r="AB4217" s="122">
        <v>1.0621183574299999</v>
      </c>
      <c r="AC4217" s="122">
        <v>1.26792355963</v>
      </c>
      <c r="AD4217" s="122">
        <v>1.4018427085</v>
      </c>
      <c r="AE4217" s="122">
        <v>1.27880129416</v>
      </c>
      <c r="AF4217" s="122">
        <v>1.1116184407900001</v>
      </c>
      <c r="AG4217" s="122">
        <v>0.91874086797999999</v>
      </c>
      <c r="AH4217" s="122">
        <v>0.95147001469000003</v>
      </c>
      <c r="AI4217" s="122">
        <v>0.94372215691000005</v>
      </c>
      <c r="AJ4217" s="122">
        <v>0.92418593448999997</v>
      </c>
      <c r="AK4217" s="122">
        <v>0.85769003190000004</v>
      </c>
      <c r="AL4217" s="122">
        <v>0</v>
      </c>
    </row>
    <row r="4218" spans="1:38" hidden="1" x14ac:dyDescent="0.25">
      <c r="A4218" s="122" t="s">
        <v>2027</v>
      </c>
      <c r="B4218" s="122">
        <v>1</v>
      </c>
      <c r="C4218" s="122" t="s">
        <v>2221</v>
      </c>
      <c r="D4218" s="122" t="s">
        <v>2100</v>
      </c>
      <c r="E4218" s="122">
        <v>77</v>
      </c>
      <c r="F4218" s="122">
        <v>1.859E-8</v>
      </c>
      <c r="G4218" s="122">
        <v>4.524E-8</v>
      </c>
      <c r="H4218" s="122">
        <v>4.3009564E-3</v>
      </c>
      <c r="I4218" s="122">
        <v>1.849616795E-2</v>
      </c>
      <c r="J4218" s="122">
        <v>4.7507751850000002E-2</v>
      </c>
      <c r="K4218" s="122">
        <v>0.10187722623000001</v>
      </c>
      <c r="L4218" s="122">
        <v>0.13778652835999999</v>
      </c>
      <c r="M4218" s="122">
        <v>0.17273508979999999</v>
      </c>
      <c r="N4218" s="122">
        <v>0.19489377921000001</v>
      </c>
      <c r="O4218" s="122">
        <v>0.21875492847</v>
      </c>
      <c r="P4218" s="122">
        <v>0.24086472007000001</v>
      </c>
      <c r="Q4218" s="122">
        <v>0.25995036223000001</v>
      </c>
      <c r="R4218" s="122">
        <v>0.26901375696000002</v>
      </c>
      <c r="S4218" s="122">
        <v>0.27602363619999998</v>
      </c>
      <c r="T4218" s="122">
        <v>0.2816648692</v>
      </c>
      <c r="U4218" s="122">
        <v>0.28422921527</v>
      </c>
      <c r="V4218" s="122">
        <v>0.29168167392</v>
      </c>
      <c r="W4218" s="122">
        <v>0.29836429349999999</v>
      </c>
      <c r="X4218" s="122">
        <v>0.30579541850000003</v>
      </c>
      <c r="Y4218" s="122">
        <v>0.31278626937999998</v>
      </c>
      <c r="Z4218" s="122">
        <v>0.26150733816999999</v>
      </c>
      <c r="AA4218" s="122">
        <v>0.24699206857</v>
      </c>
      <c r="AB4218" s="122">
        <v>0.23955556807</v>
      </c>
      <c r="AC4218" s="122">
        <v>0.28429282089000002</v>
      </c>
      <c r="AD4218" s="122">
        <v>0.31311020246999999</v>
      </c>
      <c r="AE4218" s="122">
        <v>0.28381803384999998</v>
      </c>
      <c r="AF4218" s="122">
        <v>0.24655554430000001</v>
      </c>
      <c r="AG4218" s="122">
        <v>0.20357727572000001</v>
      </c>
      <c r="AH4218" s="122">
        <v>0.21103187066000001</v>
      </c>
      <c r="AI4218" s="122">
        <v>0.20975105138</v>
      </c>
      <c r="AJ4218" s="122">
        <v>0.20396330591</v>
      </c>
      <c r="AK4218" s="122">
        <v>0.19090639828</v>
      </c>
      <c r="AL4218" s="122">
        <v>0</v>
      </c>
    </row>
    <row r="4219" spans="1:38" hidden="1" x14ac:dyDescent="0.25">
      <c r="A4219" s="122" t="s">
        <v>2027</v>
      </c>
      <c r="B4219" s="122">
        <v>1</v>
      </c>
      <c r="C4219" s="122" t="s">
        <v>2221</v>
      </c>
      <c r="D4219" s="122" t="s">
        <v>2101</v>
      </c>
      <c r="E4219" s="122">
        <v>77</v>
      </c>
      <c r="F4219" s="122">
        <v>1.9786E-7</v>
      </c>
      <c r="G4219" s="122">
        <v>4.8373E-7</v>
      </c>
      <c r="H4219" s="122">
        <v>4.6134105809999999E-2</v>
      </c>
      <c r="I4219" s="122">
        <v>0.19874834160999999</v>
      </c>
      <c r="J4219" s="122">
        <v>0.51247051596000004</v>
      </c>
      <c r="K4219" s="122">
        <v>1.1044514481000001</v>
      </c>
      <c r="L4219" s="122">
        <v>1.49647051879</v>
      </c>
      <c r="M4219" s="122">
        <v>1.8751694354899999</v>
      </c>
      <c r="N4219" s="122">
        <v>2.1169091602100001</v>
      </c>
      <c r="O4219" s="122">
        <v>2.37594149247</v>
      </c>
      <c r="P4219" s="122">
        <v>2.6123297332600002</v>
      </c>
      <c r="Q4219" s="122">
        <v>2.8155700846</v>
      </c>
      <c r="R4219" s="122">
        <v>2.9033886993800002</v>
      </c>
      <c r="S4219" s="122">
        <v>2.9650945199200001</v>
      </c>
      <c r="T4219" s="122">
        <v>3.0129504028</v>
      </c>
      <c r="U4219" s="122">
        <v>3.0254757182000001</v>
      </c>
      <c r="V4219" s="122">
        <v>3.0857949746000002</v>
      </c>
      <c r="W4219" s="122">
        <v>3.1361618566199998</v>
      </c>
      <c r="X4219" s="122">
        <v>3.1934911123699998</v>
      </c>
      <c r="Y4219" s="122">
        <v>3.1249951444400001</v>
      </c>
      <c r="Z4219" s="122">
        <v>3.3269810520699998</v>
      </c>
      <c r="AA4219" s="122">
        <v>3.1445701975999998</v>
      </c>
      <c r="AB4219" s="122">
        <v>3.2266782034500001</v>
      </c>
      <c r="AC4219" s="122">
        <v>2.9962883415400001</v>
      </c>
      <c r="AD4219" s="122">
        <v>2.4619954899800001</v>
      </c>
      <c r="AE4219" s="122">
        <v>2.7222523550300002</v>
      </c>
      <c r="AF4219" s="122">
        <v>2.2596994907500001</v>
      </c>
      <c r="AG4219" s="122">
        <v>2.3251209849399999</v>
      </c>
      <c r="AH4219" s="122">
        <v>1.9209774482599999</v>
      </c>
      <c r="AI4219" s="122">
        <v>1.8824893486100001</v>
      </c>
      <c r="AJ4219" s="122">
        <v>1.6575052969799999</v>
      </c>
      <c r="AK4219" s="122">
        <v>1.5319577314599999</v>
      </c>
      <c r="AL4219" s="122">
        <v>0</v>
      </c>
    </row>
    <row r="4220" spans="1:38" hidden="1" x14ac:dyDescent="0.25">
      <c r="A4220" s="122" t="s">
        <v>2027</v>
      </c>
      <c r="B4220" s="122">
        <v>1</v>
      </c>
      <c r="C4220" s="122" t="s">
        <v>2221</v>
      </c>
      <c r="D4220" s="122" t="s">
        <v>2102</v>
      </c>
      <c r="E4220" s="122">
        <v>77</v>
      </c>
      <c r="F4220" s="122">
        <v>9.3209999999999999E-8</v>
      </c>
      <c r="G4220" s="122">
        <v>2.2854000000000001E-7</v>
      </c>
      <c r="H4220" s="122">
        <v>2.1879710060000002E-2</v>
      </c>
      <c r="I4220" s="122">
        <v>9.4913782210000006E-2</v>
      </c>
      <c r="J4220" s="122">
        <v>0.24616959237</v>
      </c>
      <c r="K4220" s="122">
        <v>0.53191714706000004</v>
      </c>
      <c r="L4220" s="122">
        <v>0.72270347629999998</v>
      </c>
      <c r="M4220" s="122">
        <v>0.91060423038000005</v>
      </c>
      <c r="N4220" s="122">
        <v>1.0346888675499999</v>
      </c>
      <c r="O4220" s="122">
        <v>1.1699474594599999</v>
      </c>
      <c r="P4220" s="122">
        <v>1.2950007592599999</v>
      </c>
      <c r="Q4220" s="122">
        <v>1.40418805436</v>
      </c>
      <c r="R4220" s="122">
        <v>1.4549062585200001</v>
      </c>
      <c r="S4220" s="122">
        <v>1.4922907892099999</v>
      </c>
      <c r="T4220" s="122">
        <v>1.5244700868800001</v>
      </c>
      <c r="U4220" s="122">
        <v>1.54104151942</v>
      </c>
      <c r="V4220" s="122">
        <v>1.58763884734</v>
      </c>
      <c r="W4220" s="122">
        <v>1.63285348447</v>
      </c>
      <c r="X4220" s="122">
        <v>1.68457749447</v>
      </c>
      <c r="Y4220" s="122">
        <v>1.66677594863</v>
      </c>
      <c r="Z4220" s="122">
        <v>1.78883353779</v>
      </c>
      <c r="AA4220" s="122">
        <v>1.70117694487</v>
      </c>
      <c r="AB4220" s="122">
        <v>1.75297589701</v>
      </c>
      <c r="AC4220" s="122">
        <v>1.63634819959</v>
      </c>
      <c r="AD4220" s="122">
        <v>1.3516302893600001</v>
      </c>
      <c r="AE4220" s="122">
        <v>1.50272916664</v>
      </c>
      <c r="AF4220" s="122">
        <v>1.25432051654</v>
      </c>
      <c r="AG4220" s="122">
        <v>1.29794313571</v>
      </c>
      <c r="AH4220" s="122">
        <v>1.07880212037</v>
      </c>
      <c r="AI4220" s="122">
        <v>1.06335079474</v>
      </c>
      <c r="AJ4220" s="122">
        <v>0.93960785919000001</v>
      </c>
      <c r="AK4220" s="122">
        <v>0.86992783358000003</v>
      </c>
      <c r="AL4220" s="122">
        <v>0</v>
      </c>
    </row>
    <row r="4221" spans="1:38" hidden="1" x14ac:dyDescent="0.25">
      <c r="A4221" s="122" t="s">
        <v>2027</v>
      </c>
      <c r="B4221" s="122">
        <v>1</v>
      </c>
      <c r="C4221" s="122" t="s">
        <v>2221</v>
      </c>
      <c r="D4221" s="122" t="s">
        <v>2103</v>
      </c>
      <c r="E4221" s="122">
        <v>77</v>
      </c>
      <c r="F4221" s="122">
        <v>1.0893999999999999E-7</v>
      </c>
      <c r="G4221" s="122">
        <v>2.6610999999999999E-7</v>
      </c>
      <c r="H4221" s="122">
        <v>2.5391353389999999E-2</v>
      </c>
      <c r="I4221" s="122">
        <v>0.10981391733</v>
      </c>
      <c r="J4221" s="122">
        <v>0.28430115610000001</v>
      </c>
      <c r="K4221" s="122">
        <v>0.61387796183999999</v>
      </c>
      <c r="L4221" s="122">
        <v>0.83291880541999996</v>
      </c>
      <c r="M4221" s="122">
        <v>1.0478246654200001</v>
      </c>
      <c r="N4221" s="122">
        <v>1.18695610826</v>
      </c>
      <c r="O4221" s="122">
        <v>1.3352236179100001</v>
      </c>
      <c r="P4221" s="122">
        <v>1.4718061710300001</v>
      </c>
      <c r="Q4221" s="122">
        <v>1.5897147324500001</v>
      </c>
      <c r="R4221" s="122">
        <v>1.6450379229700001</v>
      </c>
      <c r="S4221" s="122">
        <v>1.68595391718</v>
      </c>
      <c r="T4221" s="122">
        <v>1.72223928942</v>
      </c>
      <c r="U4221" s="122">
        <v>1.7429283922700001</v>
      </c>
      <c r="V4221" s="122">
        <v>1.79645686831</v>
      </c>
      <c r="W4221" s="122">
        <v>1.84621336419</v>
      </c>
      <c r="X4221" s="122">
        <v>1.9018984826400001</v>
      </c>
      <c r="Y4221" s="122">
        <v>1.88135129559</v>
      </c>
      <c r="Z4221" s="122">
        <v>2.0196080573500002</v>
      </c>
      <c r="AA4221" s="122">
        <v>1.91262596369</v>
      </c>
      <c r="AB4221" s="122">
        <v>1.9643849531799999</v>
      </c>
      <c r="AC4221" s="122">
        <v>1.8262127161199999</v>
      </c>
      <c r="AD4221" s="122">
        <v>1.5019634684600001</v>
      </c>
      <c r="AE4221" s="122">
        <v>1.66478737763</v>
      </c>
      <c r="AF4221" s="122">
        <v>1.3828145000800001</v>
      </c>
      <c r="AG4221" s="122">
        <v>1.42428142298</v>
      </c>
      <c r="AH4221" s="122">
        <v>1.1782861684099999</v>
      </c>
      <c r="AI4221" s="122">
        <v>1.1576981584999999</v>
      </c>
      <c r="AJ4221" s="122">
        <v>1.0132524147199999</v>
      </c>
      <c r="AK4221" s="122">
        <v>0.94016311363000005</v>
      </c>
      <c r="AL4221" s="122">
        <v>0</v>
      </c>
    </row>
    <row r="4222" spans="1:38" hidden="1" x14ac:dyDescent="0.25">
      <c r="A4222" s="122" t="s">
        <v>2027</v>
      </c>
      <c r="B4222" s="122">
        <v>1</v>
      </c>
      <c r="C4222" s="122" t="s">
        <v>2221</v>
      </c>
      <c r="D4222" s="122" t="s">
        <v>2137</v>
      </c>
      <c r="E4222" s="122">
        <v>77</v>
      </c>
      <c r="F4222" s="122">
        <v>7.7999999999999999E-10</v>
      </c>
      <c r="G4222" s="122">
        <v>2.0799999999999998E-9</v>
      </c>
      <c r="H4222" s="122">
        <v>2.0646976999999999E-4</v>
      </c>
      <c r="I4222" s="122">
        <v>9.2894581000000005E-4</v>
      </c>
      <c r="J4222" s="122">
        <v>2.4926670599999998E-3</v>
      </c>
      <c r="K4222" s="122">
        <v>5.5623152E-3</v>
      </c>
      <c r="L4222" s="122">
        <v>7.7794018899999999E-3</v>
      </c>
      <c r="M4222" s="122">
        <v>1.0056899189999999E-2</v>
      </c>
      <c r="N4222" s="122">
        <v>1.169303096E-2</v>
      </c>
      <c r="O4222" s="122">
        <v>1.346956065E-2</v>
      </c>
      <c r="P4222" s="122">
        <v>1.5176467020000001E-2</v>
      </c>
      <c r="Q4222" s="122">
        <v>1.6134548169999999E-2</v>
      </c>
      <c r="R4222" s="122">
        <v>1.6412842810000002E-2</v>
      </c>
      <c r="S4222" s="122">
        <v>1.653486107E-2</v>
      </c>
      <c r="T4222" s="122">
        <v>1.6588205009999999E-2</v>
      </c>
      <c r="U4222" s="122">
        <v>1.6460828279999999E-2</v>
      </c>
      <c r="V4222" s="122">
        <v>1.6351962510000002E-2</v>
      </c>
      <c r="W4222" s="122">
        <v>1.5937934090000001E-2</v>
      </c>
      <c r="X4222" s="122">
        <v>1.5538080480000001E-2</v>
      </c>
      <c r="Y4222" s="122">
        <v>1.513276427E-2</v>
      </c>
      <c r="Z4222" s="122">
        <v>1.424773987E-2</v>
      </c>
      <c r="AA4222" s="122">
        <v>1.30849407E-2</v>
      </c>
      <c r="AB4222" s="122">
        <v>1.2304379359999999E-2</v>
      </c>
      <c r="AC4222" s="122">
        <v>1.1510405919999999E-2</v>
      </c>
      <c r="AD4222" s="122">
        <v>1.114378161E-2</v>
      </c>
      <c r="AE4222" s="122">
        <v>1.083563884E-2</v>
      </c>
      <c r="AF4222" s="122">
        <v>1.012260106E-2</v>
      </c>
      <c r="AG4222" s="122">
        <v>9.3854714199999995E-3</v>
      </c>
      <c r="AH4222" s="122">
        <v>8.9256066900000007E-3</v>
      </c>
      <c r="AI4222" s="122">
        <v>8.6761513800000002E-3</v>
      </c>
      <c r="AJ4222" s="122">
        <v>8.3644419300000009E-3</v>
      </c>
      <c r="AK4222" s="122">
        <v>7.69526407E-3</v>
      </c>
      <c r="AL4222" s="122">
        <v>0</v>
      </c>
    </row>
    <row r="4223" spans="1:38" hidden="1" x14ac:dyDescent="0.25">
      <c r="A4223" s="122" t="s">
        <v>2027</v>
      </c>
      <c r="B4223" s="122">
        <v>1</v>
      </c>
      <c r="C4223" s="122" t="s">
        <v>2221</v>
      </c>
      <c r="D4223" s="122" t="s">
        <v>2104</v>
      </c>
      <c r="E4223" s="122">
        <v>77</v>
      </c>
      <c r="F4223" s="122">
        <v>6.4480000000000006E-8</v>
      </c>
      <c r="G4223" s="122">
        <v>1.5678E-7</v>
      </c>
      <c r="H4223" s="122">
        <v>1.487563766E-2</v>
      </c>
      <c r="I4223" s="122">
        <v>6.3954658169999998E-2</v>
      </c>
      <c r="J4223" s="122">
        <v>0.16466323158999999</v>
      </c>
      <c r="K4223" s="122">
        <v>0.35376559205000002</v>
      </c>
      <c r="L4223" s="122">
        <v>0.47650322564000003</v>
      </c>
      <c r="M4223" s="122">
        <v>0.59548473647</v>
      </c>
      <c r="N4223" s="122">
        <v>0.67076659624000001</v>
      </c>
      <c r="O4223" s="122">
        <v>0.74999960061000004</v>
      </c>
      <c r="P4223" s="122">
        <v>0.82095651027000005</v>
      </c>
      <c r="Q4223" s="122">
        <v>0.87783515989000005</v>
      </c>
      <c r="R4223" s="122">
        <v>0.89880645790000002</v>
      </c>
      <c r="S4223" s="122">
        <v>0.91291295172999998</v>
      </c>
      <c r="T4223" s="122">
        <v>0.92597080939999998</v>
      </c>
      <c r="U4223" s="122">
        <v>0.92715964548999996</v>
      </c>
      <c r="V4223" s="122">
        <v>0.94000081825000004</v>
      </c>
      <c r="W4223" s="122">
        <v>0.95546358895000005</v>
      </c>
      <c r="X4223" s="122">
        <v>0.97399497636999999</v>
      </c>
      <c r="Y4223" s="122">
        <v>1.13156703998</v>
      </c>
      <c r="Z4223" s="122">
        <v>1.0600169829599999</v>
      </c>
      <c r="AA4223" s="122">
        <v>1.10881747613</v>
      </c>
      <c r="AB4223" s="122">
        <v>0.86826457419000003</v>
      </c>
      <c r="AC4223" s="122">
        <v>0.75154179724000003</v>
      </c>
      <c r="AD4223" s="122">
        <v>0.74114677507000004</v>
      </c>
      <c r="AE4223" s="122">
        <v>0.71635563142000003</v>
      </c>
      <c r="AF4223" s="122">
        <v>0.72402021094000002</v>
      </c>
      <c r="AG4223" s="122">
        <v>0.67874236091999995</v>
      </c>
      <c r="AH4223" s="122">
        <v>0.62555621400999994</v>
      </c>
      <c r="AI4223" s="122">
        <v>0.57499470873000003</v>
      </c>
      <c r="AJ4223" s="122">
        <v>0.65870580152000002</v>
      </c>
      <c r="AK4223" s="122">
        <v>0.60367299577</v>
      </c>
      <c r="AL4223" s="122">
        <v>0</v>
      </c>
    </row>
    <row r="4224" spans="1:38" hidden="1" x14ac:dyDescent="0.25">
      <c r="A4224" s="122" t="s">
        <v>2027</v>
      </c>
      <c r="B4224" s="122">
        <v>1</v>
      </c>
      <c r="C4224" s="122" t="s">
        <v>2221</v>
      </c>
      <c r="D4224" s="122" t="s">
        <v>2105</v>
      </c>
      <c r="E4224" s="122">
        <v>77</v>
      </c>
      <c r="F4224" s="122">
        <v>1.0530000000000001E-8</v>
      </c>
      <c r="G4224" s="122">
        <v>2.5349999999999999E-8</v>
      </c>
      <c r="H4224" s="122">
        <v>2.3918471199999999E-3</v>
      </c>
      <c r="I4224" s="122">
        <v>1.02231506E-2</v>
      </c>
      <c r="J4224" s="122">
        <v>2.5983521459999999E-2</v>
      </c>
      <c r="K4224" s="122">
        <v>5.5160419209999999E-2</v>
      </c>
      <c r="L4224" s="122">
        <v>7.3412997709999997E-2</v>
      </c>
      <c r="M4224" s="122">
        <v>9.0026301820000001E-2</v>
      </c>
      <c r="N4224" s="122">
        <v>9.9622187469999998E-2</v>
      </c>
      <c r="O4224" s="122">
        <v>0.10996182782</v>
      </c>
      <c r="P4224" s="122">
        <v>0.11908583882</v>
      </c>
      <c r="Q4224" s="122">
        <v>0.12634730914</v>
      </c>
      <c r="R4224" s="122">
        <v>0.12865790613</v>
      </c>
      <c r="S4224" s="122">
        <v>0.13053424292999999</v>
      </c>
      <c r="T4224" s="122">
        <v>0.13175888206</v>
      </c>
      <c r="U4224" s="122">
        <v>0.13114794536999999</v>
      </c>
      <c r="V4224" s="122">
        <v>0.13285000638</v>
      </c>
      <c r="W4224" s="122">
        <v>0.13474586645</v>
      </c>
      <c r="X4224" s="122">
        <v>0.13758955950999999</v>
      </c>
      <c r="Y4224" s="122">
        <v>0.13022338159999999</v>
      </c>
      <c r="Z4224" s="122">
        <v>0.11685126010999999</v>
      </c>
      <c r="AA4224" s="122">
        <v>0.11664336983</v>
      </c>
      <c r="AB4224" s="122">
        <v>0.15918413563</v>
      </c>
      <c r="AC4224" s="122">
        <v>0.10389684473999999</v>
      </c>
      <c r="AD4224" s="122">
        <v>0.10952904885</v>
      </c>
      <c r="AE4224" s="122">
        <v>9.1449912970000005E-2</v>
      </c>
      <c r="AF4224" s="122">
        <v>9.9644632489999996E-2</v>
      </c>
      <c r="AG4224" s="122">
        <v>7.3765059290000004E-2</v>
      </c>
      <c r="AH4224" s="122">
        <v>0.10396947925</v>
      </c>
      <c r="AI4224" s="122">
        <v>7.6343453419999999E-2</v>
      </c>
      <c r="AJ4224" s="122">
        <v>0.10296177749</v>
      </c>
      <c r="AK4224" s="122">
        <v>9.5691994710000006E-2</v>
      </c>
      <c r="AL4224" s="122">
        <v>0</v>
      </c>
    </row>
    <row r="4225" spans="1:38" hidden="1" x14ac:dyDescent="0.25">
      <c r="A4225" s="122" t="s">
        <v>2027</v>
      </c>
      <c r="B4225" s="122">
        <v>1</v>
      </c>
      <c r="C4225" s="122" t="s">
        <v>2221</v>
      </c>
      <c r="D4225" s="122" t="s">
        <v>2106</v>
      </c>
      <c r="E4225" s="122">
        <v>77</v>
      </c>
      <c r="F4225" s="122">
        <v>1.4546999999999999E-7</v>
      </c>
      <c r="G4225" s="122">
        <v>3.5399000000000001E-7</v>
      </c>
      <c r="H4225" s="122">
        <v>3.3702932769999999E-2</v>
      </c>
      <c r="I4225" s="122">
        <v>0.14570936302000001</v>
      </c>
      <c r="J4225" s="122">
        <v>0.37607165933999998</v>
      </c>
      <c r="K4225" s="122">
        <v>0.81133282217000002</v>
      </c>
      <c r="L4225" s="122">
        <v>1.0985216286199999</v>
      </c>
      <c r="M4225" s="122">
        <v>1.37670417287</v>
      </c>
      <c r="N4225" s="122">
        <v>1.5568215295100001</v>
      </c>
      <c r="O4225" s="122">
        <v>1.74809079562</v>
      </c>
      <c r="P4225" s="122">
        <v>1.9199941703800001</v>
      </c>
      <c r="Q4225" s="122">
        <v>2.0676784975600002</v>
      </c>
      <c r="R4225" s="122">
        <v>2.1292432293600001</v>
      </c>
      <c r="S4225" s="122">
        <v>2.1700442571599998</v>
      </c>
      <c r="T4225" s="122">
        <v>2.2016988875700001</v>
      </c>
      <c r="U4225" s="122">
        <v>2.2135110934300002</v>
      </c>
      <c r="V4225" s="122">
        <v>2.2768538454999998</v>
      </c>
      <c r="W4225" s="122">
        <v>2.34449395024</v>
      </c>
      <c r="X4225" s="122">
        <v>2.4246192778600002</v>
      </c>
      <c r="Y4225" s="122">
        <v>3.0399671663399999</v>
      </c>
      <c r="Z4225" s="122">
        <v>3.2026368721099998</v>
      </c>
      <c r="AA4225" s="122">
        <v>2.5542746210799998</v>
      </c>
      <c r="AB4225" s="122">
        <v>2.74783950025</v>
      </c>
      <c r="AC4225" s="122">
        <v>2.3655669966500001</v>
      </c>
      <c r="AD4225" s="122">
        <v>2.42986221491</v>
      </c>
      <c r="AE4225" s="122">
        <v>2.3491673678199998</v>
      </c>
      <c r="AF4225" s="122">
        <v>2.6839492353700001</v>
      </c>
      <c r="AG4225" s="122">
        <v>2.4606701609099999</v>
      </c>
      <c r="AH4225" s="122">
        <v>2.67324786534</v>
      </c>
      <c r="AI4225" s="122">
        <v>2.6850547142900001</v>
      </c>
      <c r="AJ4225" s="122">
        <v>2.2630068424599998</v>
      </c>
      <c r="AK4225" s="122">
        <v>2.0918833085799999</v>
      </c>
      <c r="AL4225" s="122">
        <v>0</v>
      </c>
    </row>
    <row r="4226" spans="1:38" hidden="1" x14ac:dyDescent="0.25">
      <c r="A4226" s="122" t="s">
        <v>2027</v>
      </c>
      <c r="B4226" s="122">
        <v>1</v>
      </c>
      <c r="C4226" s="122" t="s">
        <v>2221</v>
      </c>
      <c r="D4226" s="122" t="s">
        <v>2107</v>
      </c>
      <c r="E4226" s="122">
        <v>77</v>
      </c>
      <c r="F4226" s="122">
        <v>1.352E-8</v>
      </c>
      <c r="G4226" s="122">
        <v>3.2759999999999997E-8</v>
      </c>
      <c r="H4226" s="122">
        <v>3.10619738E-3</v>
      </c>
      <c r="I4226" s="122">
        <v>1.3358395570000001E-2</v>
      </c>
      <c r="J4226" s="122">
        <v>3.4429265780000003E-2</v>
      </c>
      <c r="K4226" s="122">
        <v>7.3944128570000003E-2</v>
      </c>
      <c r="L4226" s="122">
        <v>9.9734900589999995E-2</v>
      </c>
      <c r="M4226" s="122">
        <v>0.12420442969999999</v>
      </c>
      <c r="N4226" s="122">
        <v>0.13919318582000001</v>
      </c>
      <c r="O4226" s="122">
        <v>0.15466340812000001</v>
      </c>
      <c r="P4226" s="122">
        <v>0.16851888456</v>
      </c>
      <c r="Q4226" s="122">
        <v>0.18009230694</v>
      </c>
      <c r="R4226" s="122">
        <v>0.18499434980000001</v>
      </c>
      <c r="S4226" s="122">
        <v>0.18863899144999999</v>
      </c>
      <c r="T4226" s="122">
        <v>0.19317785565000001</v>
      </c>
      <c r="U4226" s="122">
        <v>0.19447815517</v>
      </c>
      <c r="V4226" s="122">
        <v>0.19967785668999999</v>
      </c>
      <c r="W4226" s="122">
        <v>0.20470926085999999</v>
      </c>
      <c r="X4226" s="122">
        <v>0.2111153304</v>
      </c>
      <c r="Y4226" s="122">
        <v>0.20986746182999999</v>
      </c>
      <c r="Z4226" s="122">
        <v>0.22727057183999999</v>
      </c>
      <c r="AA4226" s="122">
        <v>0.21811930269999999</v>
      </c>
      <c r="AB4226" s="122">
        <v>0.22891436645999999</v>
      </c>
      <c r="AC4226" s="122">
        <v>0.21853819351000001</v>
      </c>
      <c r="AD4226" s="122">
        <v>0.18312108919</v>
      </c>
      <c r="AE4226" s="122">
        <v>0.20703265362000001</v>
      </c>
      <c r="AF4226" s="122">
        <v>0.17164660825</v>
      </c>
      <c r="AG4226" s="122">
        <v>0.17636470578999999</v>
      </c>
      <c r="AH4226" s="122">
        <v>0.14619206471999999</v>
      </c>
      <c r="AI4226" s="122">
        <v>0.14398916518999999</v>
      </c>
      <c r="AJ4226" s="122">
        <v>0.12824560306999999</v>
      </c>
      <c r="AK4226" s="122">
        <v>0.11811858565</v>
      </c>
      <c r="AL4226" s="122">
        <v>0</v>
      </c>
    </row>
    <row r="4227" spans="1:38" hidden="1" x14ac:dyDescent="0.25">
      <c r="A4227" s="122" t="s">
        <v>2027</v>
      </c>
      <c r="B4227" s="122">
        <v>1</v>
      </c>
      <c r="C4227" s="122" t="s">
        <v>2221</v>
      </c>
      <c r="D4227" s="122" t="s">
        <v>475</v>
      </c>
      <c r="E4227" s="122">
        <v>77</v>
      </c>
      <c r="F4227" s="122">
        <v>3.3540000000000001E-8</v>
      </c>
      <c r="G4227" s="122">
        <v>8.2160000000000002E-8</v>
      </c>
      <c r="H4227" s="122">
        <v>7.8439949900000003E-3</v>
      </c>
      <c r="I4227" s="122">
        <v>3.3865771029999998E-2</v>
      </c>
      <c r="J4227" s="122">
        <v>8.7516483079999999E-2</v>
      </c>
      <c r="K4227" s="122">
        <v>0.18913056083999999</v>
      </c>
      <c r="L4227" s="122">
        <v>0.25666499456000003</v>
      </c>
      <c r="M4227" s="122">
        <v>0.32238791389999999</v>
      </c>
      <c r="N4227" s="122">
        <v>0.36453184065999999</v>
      </c>
      <c r="O4227" s="122">
        <v>0.40925250560999998</v>
      </c>
      <c r="P4227" s="122">
        <v>0.44984530877000001</v>
      </c>
      <c r="Q4227" s="122">
        <v>0.48466225925</v>
      </c>
      <c r="R4227" s="122">
        <v>0.50100327017000001</v>
      </c>
      <c r="S4227" s="122">
        <v>0.51341129293999999</v>
      </c>
      <c r="T4227" s="122">
        <v>0.52417701946999995</v>
      </c>
      <c r="U4227" s="122">
        <v>0.53022522734999999</v>
      </c>
      <c r="V4227" s="122">
        <v>0.54505011989999996</v>
      </c>
      <c r="W4227" s="122">
        <v>0.55924384320999998</v>
      </c>
      <c r="X4227" s="122">
        <v>0.57673481398000004</v>
      </c>
      <c r="Y4227" s="122">
        <v>0.57209246197999997</v>
      </c>
      <c r="Z4227" s="122">
        <v>0.61624447625000001</v>
      </c>
      <c r="AA4227" s="122">
        <v>0.58573836451000005</v>
      </c>
      <c r="AB4227" s="122">
        <v>0.60427255109</v>
      </c>
      <c r="AC4227" s="122">
        <v>0.56385530850999999</v>
      </c>
      <c r="AD4227" s="122">
        <v>0.46601141300999999</v>
      </c>
      <c r="AE4227" s="122">
        <v>0.51846302104999997</v>
      </c>
      <c r="AF4227" s="122">
        <v>0.43279365336999998</v>
      </c>
      <c r="AG4227" s="122">
        <v>0.44676386456</v>
      </c>
      <c r="AH4227" s="122">
        <v>0.37035738532000001</v>
      </c>
      <c r="AI4227" s="122">
        <v>0.36435843938000001</v>
      </c>
      <c r="AJ4227" s="122">
        <v>0.32292715091000002</v>
      </c>
      <c r="AK4227" s="122">
        <v>0.29930849780000002</v>
      </c>
      <c r="AL4227" s="122">
        <v>0</v>
      </c>
    </row>
    <row r="4228" spans="1:38" hidden="1" x14ac:dyDescent="0.25">
      <c r="A4228" s="122" t="s">
        <v>2027</v>
      </c>
      <c r="B4228" s="122">
        <v>1</v>
      </c>
      <c r="C4228" s="122" t="s">
        <v>2221</v>
      </c>
      <c r="D4228" s="122" t="s">
        <v>2108</v>
      </c>
      <c r="E4228" s="122">
        <v>77</v>
      </c>
      <c r="F4228" s="122">
        <v>1.6770000000000001E-8</v>
      </c>
      <c r="G4228" s="122">
        <v>4.0690000000000002E-8</v>
      </c>
      <c r="H4228" s="122">
        <v>3.8817191399999999E-3</v>
      </c>
      <c r="I4228" s="122">
        <v>1.6816076030000002E-2</v>
      </c>
      <c r="J4228" s="122">
        <v>4.3680789230000003E-2</v>
      </c>
      <c r="K4228" s="122">
        <v>9.4837957890000005E-2</v>
      </c>
      <c r="L4228" s="122">
        <v>0.12958581077</v>
      </c>
      <c r="M4228" s="122">
        <v>0.16373899542000001</v>
      </c>
      <c r="N4228" s="122">
        <v>0.18666123762</v>
      </c>
      <c r="O4228" s="122">
        <v>0.21101981120999999</v>
      </c>
      <c r="P4228" s="122">
        <v>0.23385042564</v>
      </c>
      <c r="Q4228" s="122">
        <v>0.25384936590000001</v>
      </c>
      <c r="R4228" s="122">
        <v>0.26343590806</v>
      </c>
      <c r="S4228" s="122">
        <v>0.27038850006999998</v>
      </c>
      <c r="T4228" s="122">
        <v>0.27661192208000002</v>
      </c>
      <c r="U4228" s="122">
        <v>0.27985517157000001</v>
      </c>
      <c r="V4228" s="122">
        <v>0.28832548784000001</v>
      </c>
      <c r="W4228" s="122">
        <v>0.29510419405999999</v>
      </c>
      <c r="X4228" s="122">
        <v>0.30243916130999998</v>
      </c>
      <c r="Y4228" s="122">
        <v>0.30961321508</v>
      </c>
      <c r="Z4228" s="122">
        <v>0.25937139617999999</v>
      </c>
      <c r="AA4228" s="122">
        <v>0.24549930262</v>
      </c>
      <c r="AB4228" s="122">
        <v>0.23893922507000001</v>
      </c>
      <c r="AC4228" s="122">
        <v>0.28402084165000002</v>
      </c>
      <c r="AD4228" s="122">
        <v>0.31382522846999999</v>
      </c>
      <c r="AE4228" s="122">
        <v>0.28560794145000001</v>
      </c>
      <c r="AF4228" s="122">
        <v>0.24865516026000001</v>
      </c>
      <c r="AG4228" s="122">
        <v>0.20581035059</v>
      </c>
      <c r="AH4228" s="122">
        <v>0.21338466006000001</v>
      </c>
      <c r="AI4228" s="122">
        <v>0.21209096999999999</v>
      </c>
      <c r="AJ4228" s="122">
        <v>0.20629417809</v>
      </c>
      <c r="AK4228" s="122">
        <v>0.19323595537999999</v>
      </c>
      <c r="AL4228" s="122">
        <v>0</v>
      </c>
    </row>
    <row r="4229" spans="1:38" hidden="1" x14ac:dyDescent="0.25">
      <c r="A4229" s="122" t="s">
        <v>2027</v>
      </c>
      <c r="B4229" s="122">
        <v>1</v>
      </c>
      <c r="C4229" s="122" t="s">
        <v>2221</v>
      </c>
      <c r="D4229" s="122" t="s">
        <v>2109</v>
      </c>
      <c r="E4229" s="122">
        <v>77</v>
      </c>
      <c r="F4229" s="122">
        <v>1.17E-7</v>
      </c>
      <c r="G4229" s="122">
        <v>2.8612999999999998E-7</v>
      </c>
      <c r="H4229" s="122">
        <v>2.7366574429999999E-2</v>
      </c>
      <c r="I4229" s="122">
        <v>0.11834841057000001</v>
      </c>
      <c r="J4229" s="122">
        <v>0.30639197199000001</v>
      </c>
      <c r="K4229" s="122">
        <v>0.66225293082000003</v>
      </c>
      <c r="L4229" s="122">
        <v>0.89899968080000003</v>
      </c>
      <c r="M4229" s="122">
        <v>1.1314201108599999</v>
      </c>
      <c r="N4229" s="122">
        <v>1.2827667216</v>
      </c>
      <c r="O4229" s="122">
        <v>1.4435509955100001</v>
      </c>
      <c r="P4229" s="122">
        <v>1.5900741431900001</v>
      </c>
      <c r="Q4229" s="122">
        <v>1.7171086868000001</v>
      </c>
      <c r="R4229" s="122">
        <v>1.77534694324</v>
      </c>
      <c r="S4229" s="122">
        <v>1.8171960442999999</v>
      </c>
      <c r="T4229" s="122">
        <v>1.85131667162</v>
      </c>
      <c r="U4229" s="122">
        <v>1.8647012595900001</v>
      </c>
      <c r="V4229" s="122">
        <v>1.9087464219200001</v>
      </c>
      <c r="W4229" s="122">
        <v>1.9510874034600001</v>
      </c>
      <c r="X4229" s="122">
        <v>2.0020995070700001</v>
      </c>
      <c r="Y4229" s="122">
        <v>2.0597568322500002</v>
      </c>
      <c r="Z4229" s="122">
        <v>1.7332273380500001</v>
      </c>
      <c r="AA4229" s="122">
        <v>1.64142012749</v>
      </c>
      <c r="AB4229" s="122">
        <v>1.5955419880399999</v>
      </c>
      <c r="AC4229" s="122">
        <v>1.89547114341</v>
      </c>
      <c r="AD4229" s="122">
        <v>2.0856365984999998</v>
      </c>
      <c r="AE4229" s="122">
        <v>1.8941827550100001</v>
      </c>
      <c r="AF4229" s="122">
        <v>1.64208700175</v>
      </c>
      <c r="AG4229" s="122">
        <v>1.3546204261200001</v>
      </c>
      <c r="AH4229" s="122">
        <v>1.4001986499800001</v>
      </c>
      <c r="AI4229" s="122">
        <v>1.3857871052999999</v>
      </c>
      <c r="AJ4229" s="122">
        <v>1.38938181577</v>
      </c>
      <c r="AK4229" s="122">
        <v>1.28923904486</v>
      </c>
      <c r="AL4229" s="122">
        <v>0</v>
      </c>
    </row>
    <row r="4230" spans="1:38" hidden="1" x14ac:dyDescent="0.25">
      <c r="A4230" s="122" t="s">
        <v>2027</v>
      </c>
      <c r="B4230" s="122">
        <v>1</v>
      </c>
      <c r="C4230" s="122" t="s">
        <v>2221</v>
      </c>
      <c r="D4230" s="122" t="s">
        <v>2110</v>
      </c>
      <c r="E4230" s="122">
        <v>77</v>
      </c>
      <c r="F4230" s="122">
        <v>2.002E-8</v>
      </c>
      <c r="G4230" s="122">
        <v>4.8620000000000001E-8</v>
      </c>
      <c r="H4230" s="122">
        <v>4.6212060699999998E-3</v>
      </c>
      <c r="I4230" s="122">
        <v>1.9804069349999998E-2</v>
      </c>
      <c r="J4230" s="122">
        <v>5.0753883700000002E-2</v>
      </c>
      <c r="K4230" s="122">
        <v>0.10826231195</v>
      </c>
      <c r="L4230" s="122">
        <v>0.14515421621999999</v>
      </c>
      <c r="M4230" s="122">
        <v>0.17955778880000001</v>
      </c>
      <c r="N4230" s="122">
        <v>0.20020685009</v>
      </c>
      <c r="O4230" s="122">
        <v>0.22152473616000001</v>
      </c>
      <c r="P4230" s="122">
        <v>0.23997132692000001</v>
      </c>
      <c r="Q4230" s="122">
        <v>0.25516985039000001</v>
      </c>
      <c r="R4230" s="122">
        <v>0.26182824589999998</v>
      </c>
      <c r="S4230" s="122">
        <v>0.26650685672000002</v>
      </c>
      <c r="T4230" s="122">
        <v>0.26972170575999999</v>
      </c>
      <c r="U4230" s="122">
        <v>0.26955986161000001</v>
      </c>
      <c r="V4230" s="122">
        <v>0.27361404629000002</v>
      </c>
      <c r="W4230" s="122">
        <v>0.27796417415000002</v>
      </c>
      <c r="X4230" s="122">
        <v>0.28332839937999998</v>
      </c>
      <c r="Y4230" s="122">
        <v>0.26955700824000001</v>
      </c>
      <c r="Z4230" s="122">
        <v>0.24351008603999999</v>
      </c>
      <c r="AA4230" s="122">
        <v>0.24330455811999999</v>
      </c>
      <c r="AB4230" s="122">
        <v>0.33095170107999999</v>
      </c>
      <c r="AC4230" s="122">
        <v>0.21440322397</v>
      </c>
      <c r="AD4230" s="122">
        <v>0.22386935285000001</v>
      </c>
      <c r="AE4230" s="122">
        <v>0.18530076343999999</v>
      </c>
      <c r="AF4230" s="122">
        <v>0.20008105844999999</v>
      </c>
      <c r="AG4230" s="122">
        <v>0.14648859289999999</v>
      </c>
      <c r="AH4230" s="122">
        <v>0.20501301821000001</v>
      </c>
      <c r="AI4230" s="122">
        <v>0.14978961334999999</v>
      </c>
      <c r="AJ4230" s="122">
        <v>0.20072708954999999</v>
      </c>
      <c r="AK4230" s="122">
        <v>0.18335398691999999</v>
      </c>
      <c r="AL4230" s="122">
        <v>0</v>
      </c>
    </row>
    <row r="4231" spans="1:38" hidden="1" x14ac:dyDescent="0.25">
      <c r="A4231" s="122" t="s">
        <v>2027</v>
      </c>
      <c r="B4231" s="122">
        <v>1</v>
      </c>
      <c r="C4231" s="122" t="s">
        <v>2221</v>
      </c>
      <c r="D4231" s="122" t="s">
        <v>2111</v>
      </c>
      <c r="E4231" s="122">
        <v>77</v>
      </c>
      <c r="F4231" s="122">
        <v>1.6120000000000001E-8</v>
      </c>
      <c r="G4231" s="122">
        <v>4.0560000000000001E-8</v>
      </c>
      <c r="H4231" s="122">
        <v>3.9142416299999998E-3</v>
      </c>
      <c r="I4231" s="122">
        <v>1.7078278360000001E-2</v>
      </c>
      <c r="J4231" s="122">
        <v>4.5230199040000002E-2</v>
      </c>
      <c r="K4231" s="122">
        <v>9.9526789049999995E-2</v>
      </c>
      <c r="L4231" s="122">
        <v>0.13802989486</v>
      </c>
      <c r="M4231" s="122">
        <v>0.17847174500999999</v>
      </c>
      <c r="N4231" s="122">
        <v>0.20687195009000001</v>
      </c>
      <c r="O4231" s="122">
        <v>0.23704007587000001</v>
      </c>
      <c r="P4231" s="122">
        <v>0.26599983098000002</v>
      </c>
      <c r="Q4231" s="122">
        <v>0.29232466133000001</v>
      </c>
      <c r="R4231" s="122">
        <v>0.30677363417999998</v>
      </c>
      <c r="S4231" s="122">
        <v>0.31920656365</v>
      </c>
      <c r="T4231" s="122">
        <v>0.33240064117000001</v>
      </c>
      <c r="U4231" s="122">
        <v>0.33929356317999998</v>
      </c>
      <c r="V4231" s="122">
        <v>0.35177699777999999</v>
      </c>
      <c r="W4231" s="122">
        <v>0.36330623069000001</v>
      </c>
      <c r="X4231" s="122">
        <v>0.37393094427000001</v>
      </c>
      <c r="Y4231" s="122">
        <v>0.35529730717000002</v>
      </c>
      <c r="Z4231" s="122">
        <v>0.31874329447999999</v>
      </c>
      <c r="AA4231" s="122">
        <v>0.31725418464999999</v>
      </c>
      <c r="AB4231" s="122">
        <v>0.43509444809999998</v>
      </c>
      <c r="AC4231" s="122">
        <v>0.28448916820999998</v>
      </c>
      <c r="AD4231" s="122">
        <v>0.30191478602999999</v>
      </c>
      <c r="AE4231" s="122">
        <v>0.25431719053000001</v>
      </c>
      <c r="AF4231" s="122">
        <v>0.27915522154</v>
      </c>
      <c r="AG4231" s="122">
        <v>0.20803189719000001</v>
      </c>
      <c r="AH4231" s="122">
        <v>0.29675791886000003</v>
      </c>
      <c r="AI4231" s="122">
        <v>0.22049814085</v>
      </c>
      <c r="AJ4231" s="122">
        <v>0.29518721413999999</v>
      </c>
      <c r="AK4231" s="122">
        <v>0.27244650081999999</v>
      </c>
      <c r="AL4231" s="122">
        <v>0</v>
      </c>
    </row>
    <row r="4232" spans="1:38" hidden="1" x14ac:dyDescent="0.25">
      <c r="A4232" s="122" t="s">
        <v>2027</v>
      </c>
      <c r="B4232" s="122">
        <v>1</v>
      </c>
      <c r="C4232" s="122" t="s">
        <v>2221</v>
      </c>
      <c r="D4232" s="122" t="s">
        <v>2112</v>
      </c>
      <c r="E4232" s="122">
        <v>77</v>
      </c>
      <c r="F4232" s="122">
        <v>2.7169999999999998E-7</v>
      </c>
      <c r="G4232" s="122">
        <v>6.6364999999999999E-7</v>
      </c>
      <c r="H4232" s="122">
        <v>6.3364999749999998E-2</v>
      </c>
      <c r="I4232" s="122">
        <v>0.27357779033000001</v>
      </c>
      <c r="J4232" s="122">
        <v>0.70571717801</v>
      </c>
      <c r="K4232" s="122">
        <v>1.51766360135</v>
      </c>
      <c r="L4232" s="122">
        <v>2.0505334996900002</v>
      </c>
      <c r="M4232" s="122">
        <v>2.56830325518</v>
      </c>
      <c r="N4232" s="122">
        <v>2.9031300281100001</v>
      </c>
      <c r="O4232" s="122">
        <v>3.26070655963</v>
      </c>
      <c r="P4232" s="122">
        <v>3.5838687391000001</v>
      </c>
      <c r="Q4232" s="122">
        <v>3.8583040480399999</v>
      </c>
      <c r="R4232" s="122">
        <v>3.97260060184</v>
      </c>
      <c r="S4232" s="122">
        <v>4.0512512372799998</v>
      </c>
      <c r="T4232" s="122">
        <v>4.11053226753</v>
      </c>
      <c r="U4232" s="122">
        <v>4.1235216340500003</v>
      </c>
      <c r="V4232" s="122">
        <v>4.2100262617400004</v>
      </c>
      <c r="W4232" s="122">
        <v>4.3016078012700003</v>
      </c>
      <c r="X4232" s="122">
        <v>4.4156596526899996</v>
      </c>
      <c r="Y4232" s="122">
        <v>4.5419904999299998</v>
      </c>
      <c r="Z4232" s="122">
        <v>3.8212081750700002</v>
      </c>
      <c r="AA4232" s="122">
        <v>3.6254600770700001</v>
      </c>
      <c r="AB4232" s="122">
        <v>3.5307345772400001</v>
      </c>
      <c r="AC4232" s="122">
        <v>4.1998412082899996</v>
      </c>
      <c r="AD4232" s="122">
        <v>4.6226045468199999</v>
      </c>
      <c r="AE4232" s="122">
        <v>4.19766051614</v>
      </c>
      <c r="AF4232" s="122">
        <v>3.63378116712</v>
      </c>
      <c r="AG4232" s="122">
        <v>2.9862498993600002</v>
      </c>
      <c r="AH4232" s="122">
        <v>3.0776485155</v>
      </c>
      <c r="AI4232" s="122">
        <v>3.03351403927</v>
      </c>
      <c r="AJ4232" s="122">
        <v>3.01763716995</v>
      </c>
      <c r="AK4232" s="122">
        <v>2.7595634821299999</v>
      </c>
      <c r="AL4232" s="122">
        <v>0</v>
      </c>
    </row>
    <row r="4233" spans="1:38" hidden="1" x14ac:dyDescent="0.25">
      <c r="A4233" s="122" t="s">
        <v>2027</v>
      </c>
      <c r="B4233" s="122">
        <v>1</v>
      </c>
      <c r="C4233" s="122" t="s">
        <v>2221</v>
      </c>
      <c r="D4233" s="122" t="s">
        <v>2113</v>
      </c>
      <c r="E4233" s="122">
        <v>77</v>
      </c>
      <c r="F4233" s="122">
        <v>2.3075E-7</v>
      </c>
      <c r="G4233" s="122">
        <v>5.6316000000000002E-7</v>
      </c>
      <c r="H4233" s="122">
        <v>5.3679654729999998E-2</v>
      </c>
      <c r="I4233" s="122">
        <v>0.23126905672</v>
      </c>
      <c r="J4233" s="122">
        <v>0.59548452470000002</v>
      </c>
      <c r="K4233" s="122">
        <v>1.27869210001</v>
      </c>
      <c r="L4233" s="122">
        <v>1.7240671377800001</v>
      </c>
      <c r="M4233" s="122">
        <v>2.1558614753000001</v>
      </c>
      <c r="N4233" s="122">
        <v>2.4315226648700001</v>
      </c>
      <c r="O4233" s="122">
        <v>2.7212347003400001</v>
      </c>
      <c r="P4233" s="122">
        <v>2.9827149349400002</v>
      </c>
      <c r="Q4233" s="122">
        <v>3.20905304343</v>
      </c>
      <c r="R4233" s="122">
        <v>3.3069583690000002</v>
      </c>
      <c r="S4233" s="122">
        <v>3.3766272269600002</v>
      </c>
      <c r="T4233" s="122">
        <v>3.4315249459400001</v>
      </c>
      <c r="U4233" s="122">
        <v>3.4505545302799998</v>
      </c>
      <c r="V4233" s="122">
        <v>3.5301298762600002</v>
      </c>
      <c r="W4233" s="122">
        <v>3.60626986252</v>
      </c>
      <c r="X4233" s="122">
        <v>3.6970653652399998</v>
      </c>
      <c r="Y4233" s="122">
        <v>3.6385813171499999</v>
      </c>
      <c r="Z4233" s="122">
        <v>3.8867275281899998</v>
      </c>
      <c r="AA4233" s="122">
        <v>3.6735990578300002</v>
      </c>
      <c r="AB4233" s="122">
        <v>3.7654251511500001</v>
      </c>
      <c r="AC4233" s="122">
        <v>3.49942400652</v>
      </c>
      <c r="AD4233" s="122">
        <v>2.8770877402799999</v>
      </c>
      <c r="AE4233" s="122">
        <v>3.1847529840100002</v>
      </c>
      <c r="AF4233" s="122">
        <v>2.6424280179699999</v>
      </c>
      <c r="AG4233" s="122">
        <v>2.7187383054000001</v>
      </c>
      <c r="AH4233" s="122">
        <v>2.24672950268</v>
      </c>
      <c r="AI4233" s="122">
        <v>2.2052080034400001</v>
      </c>
      <c r="AJ4233" s="122">
        <v>1.94116136643</v>
      </c>
      <c r="AK4233" s="122">
        <v>1.7955255671599999</v>
      </c>
      <c r="AL4233" s="122">
        <v>0</v>
      </c>
    </row>
    <row r="4234" spans="1:38" hidden="1" x14ac:dyDescent="0.25">
      <c r="A4234" s="122" t="s">
        <v>2027</v>
      </c>
      <c r="B4234" s="122">
        <v>1</v>
      </c>
      <c r="C4234" s="122" t="s">
        <v>2221</v>
      </c>
      <c r="D4234" s="122" t="s">
        <v>2114</v>
      </c>
      <c r="E4234" s="122">
        <v>77</v>
      </c>
      <c r="F4234" s="122">
        <v>7.8779999999999995E-8</v>
      </c>
      <c r="G4234" s="122">
        <v>1.9149E-7</v>
      </c>
      <c r="H4234" s="122">
        <v>1.8259184840000001E-2</v>
      </c>
      <c r="I4234" s="122">
        <v>7.8339337699999997E-2</v>
      </c>
      <c r="J4234" s="122">
        <v>0.20091178509999999</v>
      </c>
      <c r="K4234" s="122">
        <v>0.42984823349000001</v>
      </c>
      <c r="L4234" s="122">
        <v>0.57916048553999999</v>
      </c>
      <c r="M4234" s="122">
        <v>0.72326888659999999</v>
      </c>
      <c r="N4234" s="122">
        <v>0.81434066636000002</v>
      </c>
      <c r="O4234" s="122">
        <v>0.91141690900000005</v>
      </c>
      <c r="P4234" s="122">
        <v>0.99562218431000005</v>
      </c>
      <c r="Q4234" s="122">
        <v>1.0667888831600001</v>
      </c>
      <c r="R4234" s="122">
        <v>1.0970120961800001</v>
      </c>
      <c r="S4234" s="122">
        <v>1.11552066197</v>
      </c>
      <c r="T4234" s="122">
        <v>1.12988977361</v>
      </c>
      <c r="U4234" s="122">
        <v>1.13220250234</v>
      </c>
      <c r="V4234" s="122">
        <v>1.16298558558</v>
      </c>
      <c r="W4234" s="122">
        <v>1.1858173167099999</v>
      </c>
      <c r="X4234" s="122">
        <v>1.2122792994</v>
      </c>
      <c r="Y4234" s="122">
        <v>1.4217652124</v>
      </c>
      <c r="Z4234" s="122">
        <v>1.3417015318200001</v>
      </c>
      <c r="AA4234" s="122">
        <v>1.41017353776</v>
      </c>
      <c r="AB4234" s="122">
        <v>1.11109742172</v>
      </c>
      <c r="AC4234" s="122">
        <v>0.96873449322000005</v>
      </c>
      <c r="AD4234" s="122">
        <v>0.96094609545999998</v>
      </c>
      <c r="AE4234" s="122">
        <v>0.93682447651</v>
      </c>
      <c r="AF4234" s="122">
        <v>0.95099969185</v>
      </c>
      <c r="AG4234" s="122">
        <v>0.89274267562999998</v>
      </c>
      <c r="AH4234" s="122">
        <v>0.82701089211000001</v>
      </c>
      <c r="AI4234" s="122">
        <v>0.76467231749999998</v>
      </c>
      <c r="AJ4234" s="122">
        <v>0.88262683366000005</v>
      </c>
      <c r="AK4234" s="122">
        <v>0.81581520735000002</v>
      </c>
      <c r="AL4234" s="122">
        <v>0</v>
      </c>
    </row>
    <row r="4235" spans="1:38" hidden="1" x14ac:dyDescent="0.25">
      <c r="A4235" s="122" t="s">
        <v>2027</v>
      </c>
      <c r="B4235" s="122">
        <v>1</v>
      </c>
      <c r="C4235" s="122" t="s">
        <v>2221</v>
      </c>
      <c r="D4235" s="122" t="s">
        <v>2115</v>
      </c>
      <c r="E4235" s="122">
        <v>77</v>
      </c>
      <c r="F4235" s="122">
        <v>3.393E-8</v>
      </c>
      <c r="G4235" s="122">
        <v>8.3459999999999994E-8</v>
      </c>
      <c r="H4235" s="122">
        <v>7.9924752700000004E-3</v>
      </c>
      <c r="I4235" s="122">
        <v>3.4881273829999997E-2</v>
      </c>
      <c r="J4235" s="122">
        <v>9.1058282769999999E-2</v>
      </c>
      <c r="K4235" s="122">
        <v>0.19830826093000001</v>
      </c>
      <c r="L4235" s="122">
        <v>0.2705513356</v>
      </c>
      <c r="M4235" s="122">
        <v>0.34015622485000002</v>
      </c>
      <c r="N4235" s="122">
        <v>0.3843610797</v>
      </c>
      <c r="O4235" s="122">
        <v>0.43077784619999998</v>
      </c>
      <c r="P4235" s="122">
        <v>0.47232506554999998</v>
      </c>
      <c r="Q4235" s="122">
        <v>0.50792957045999998</v>
      </c>
      <c r="R4235" s="122">
        <v>0.52528291737999999</v>
      </c>
      <c r="S4235" s="122">
        <v>0.53676631163999999</v>
      </c>
      <c r="T4235" s="122">
        <v>0.54512170141000005</v>
      </c>
      <c r="U4235" s="122">
        <v>0.55160962389000001</v>
      </c>
      <c r="V4235" s="122">
        <v>0.57030741079000002</v>
      </c>
      <c r="W4235" s="122">
        <v>0.58742893729000001</v>
      </c>
      <c r="X4235" s="122">
        <v>0.60451653626000001</v>
      </c>
      <c r="Y4235" s="122">
        <v>0.32629922364000002</v>
      </c>
      <c r="Z4235" s="122">
        <v>0.48495339996999998</v>
      </c>
      <c r="AA4235" s="122">
        <v>0.48229728923999998</v>
      </c>
      <c r="AB4235" s="122">
        <v>0.35555825486999998</v>
      </c>
      <c r="AC4235" s="122">
        <v>0.35929921625</v>
      </c>
      <c r="AD4235" s="122">
        <v>0.37327270721</v>
      </c>
      <c r="AE4235" s="122">
        <v>0.34981248067999998</v>
      </c>
      <c r="AF4235" s="122">
        <v>0.32115387928</v>
      </c>
      <c r="AG4235" s="122">
        <v>0.35584159572000001</v>
      </c>
      <c r="AH4235" s="122">
        <v>0.29911015524000001</v>
      </c>
      <c r="AI4235" s="122">
        <v>0.36182983811000002</v>
      </c>
      <c r="AJ4235" s="122">
        <v>0.35221737290999999</v>
      </c>
      <c r="AK4235" s="122">
        <v>0.32750597256000002</v>
      </c>
      <c r="AL4235" s="122">
        <v>0</v>
      </c>
    </row>
    <row r="4236" spans="1:38" hidden="1" x14ac:dyDescent="0.25">
      <c r="A4236" s="122" t="s">
        <v>2027</v>
      </c>
      <c r="B4236" s="122">
        <v>1</v>
      </c>
      <c r="C4236" s="122" t="s">
        <v>2221</v>
      </c>
      <c r="D4236" s="122" t="s">
        <v>2116</v>
      </c>
      <c r="E4236" s="122">
        <v>77</v>
      </c>
      <c r="F4236" s="122">
        <v>1.7940000000000001E-7</v>
      </c>
      <c r="G4236" s="122">
        <v>4.3874999999999998E-7</v>
      </c>
      <c r="H4236" s="122">
        <v>4.1844024559999998E-2</v>
      </c>
      <c r="I4236" s="122">
        <v>0.18044601965000001</v>
      </c>
      <c r="J4236" s="122">
        <v>0.46511576306000002</v>
      </c>
      <c r="K4236" s="122">
        <v>0.99940446398000005</v>
      </c>
      <c r="L4236" s="122">
        <v>1.34806599434</v>
      </c>
      <c r="M4236" s="122">
        <v>1.68330914531</v>
      </c>
      <c r="N4236" s="122">
        <v>1.8954444586999999</v>
      </c>
      <c r="O4236" s="122">
        <v>2.11773827187</v>
      </c>
      <c r="P4236" s="122">
        <v>2.3168810290600002</v>
      </c>
      <c r="Q4236" s="122">
        <v>2.4866933176799999</v>
      </c>
      <c r="R4236" s="122">
        <v>2.5596600012100001</v>
      </c>
      <c r="S4236" s="122">
        <v>2.61436211985</v>
      </c>
      <c r="T4236" s="122">
        <v>2.6609548006599999</v>
      </c>
      <c r="U4236" s="122">
        <v>2.68326188169</v>
      </c>
      <c r="V4236" s="122">
        <v>2.7569668551099999</v>
      </c>
      <c r="W4236" s="122">
        <v>2.8248057236099999</v>
      </c>
      <c r="X4236" s="122">
        <v>2.8987244513500001</v>
      </c>
      <c r="Y4236" s="122">
        <v>2.9798804592699999</v>
      </c>
      <c r="Z4236" s="122">
        <v>2.5037648807599999</v>
      </c>
      <c r="AA4236" s="122">
        <v>2.3699546335399999</v>
      </c>
      <c r="AB4236" s="122">
        <v>2.3032364526600002</v>
      </c>
      <c r="AC4236" s="122">
        <v>2.73467317812</v>
      </c>
      <c r="AD4236" s="122">
        <v>3.0088471281700002</v>
      </c>
      <c r="AE4236" s="122">
        <v>2.7311655532199999</v>
      </c>
      <c r="AF4236" s="122">
        <v>2.3665496462400002</v>
      </c>
      <c r="AG4236" s="122">
        <v>1.95000527332</v>
      </c>
      <c r="AH4236" s="122">
        <v>2.0170759042199999</v>
      </c>
      <c r="AI4236" s="122">
        <v>1.99482761868</v>
      </c>
      <c r="AJ4236" s="122">
        <v>1.94483282214</v>
      </c>
      <c r="AK4236" s="122">
        <v>1.80355376214</v>
      </c>
      <c r="AL4236" s="122">
        <v>0</v>
      </c>
    </row>
    <row r="4237" spans="1:38" hidden="1" x14ac:dyDescent="0.25">
      <c r="A4237" s="122" t="s">
        <v>2027</v>
      </c>
      <c r="B4237" s="122">
        <v>1</v>
      </c>
      <c r="C4237" s="122" t="s">
        <v>2221</v>
      </c>
      <c r="D4237" s="122" t="s">
        <v>2138</v>
      </c>
      <c r="E4237" s="122">
        <v>77</v>
      </c>
      <c r="F4237" s="122">
        <v>6.5130000000000002E-8</v>
      </c>
      <c r="G4237" s="122">
        <v>1.5808E-7</v>
      </c>
      <c r="H4237" s="122">
        <v>1.499740424E-2</v>
      </c>
      <c r="I4237" s="122">
        <v>6.438919253E-2</v>
      </c>
      <c r="J4237" s="122">
        <v>0.16552890276000001</v>
      </c>
      <c r="K4237" s="122">
        <v>0.35521325385000002</v>
      </c>
      <c r="L4237" s="122">
        <v>0.47909255212000001</v>
      </c>
      <c r="M4237" s="122">
        <v>0.59884748494999995</v>
      </c>
      <c r="N4237" s="122">
        <v>0.67526244799000001</v>
      </c>
      <c r="O4237" s="122">
        <v>0.75675224898000004</v>
      </c>
      <c r="P4237" s="122">
        <v>0.82941113541</v>
      </c>
      <c r="Q4237" s="122">
        <v>0.88750566736000003</v>
      </c>
      <c r="R4237" s="122">
        <v>0.90907226748000003</v>
      </c>
      <c r="S4237" s="122">
        <v>0.92234946232000004</v>
      </c>
      <c r="T4237" s="122">
        <v>0.93116197954000002</v>
      </c>
      <c r="U4237" s="122">
        <v>0.92863255211999995</v>
      </c>
      <c r="V4237" s="122">
        <v>0.93945188609999997</v>
      </c>
      <c r="W4237" s="122">
        <v>0.94726040876999995</v>
      </c>
      <c r="X4237" s="122">
        <v>0.95843332416000004</v>
      </c>
      <c r="Y4237" s="122">
        <v>0.97397819011999998</v>
      </c>
      <c r="Z4237" s="122">
        <v>0.96194409219999999</v>
      </c>
      <c r="AA4237" s="122">
        <v>0.89914990464</v>
      </c>
      <c r="AB4237" s="122">
        <v>0.83737700578999996</v>
      </c>
      <c r="AC4237" s="122">
        <v>0.77652599687000001</v>
      </c>
      <c r="AD4237" s="122">
        <v>0.74227636417999998</v>
      </c>
      <c r="AE4237" s="122">
        <v>0.71192871113</v>
      </c>
      <c r="AF4237" s="122">
        <v>0.65493669033000002</v>
      </c>
      <c r="AG4237" s="122">
        <v>0.59505334330000004</v>
      </c>
      <c r="AH4237" s="122">
        <v>0.54553432868999996</v>
      </c>
      <c r="AI4237" s="122">
        <v>0.53234992811000004</v>
      </c>
      <c r="AJ4237" s="122">
        <v>0.52936749865999999</v>
      </c>
      <c r="AK4237" s="122">
        <v>0.48615227777999998</v>
      </c>
      <c r="AL4237" s="122">
        <v>0</v>
      </c>
    </row>
    <row r="4238" spans="1:38" hidden="1" x14ac:dyDescent="0.25">
      <c r="A4238" s="122" t="s">
        <v>2027</v>
      </c>
      <c r="B4238" s="122">
        <v>1</v>
      </c>
      <c r="C4238" s="122" t="s">
        <v>2221</v>
      </c>
      <c r="D4238" s="122" t="s">
        <v>2117</v>
      </c>
      <c r="E4238" s="122">
        <v>77</v>
      </c>
      <c r="F4238" s="122">
        <v>1.5209999999999999E-8</v>
      </c>
      <c r="G4238" s="122">
        <v>3.7049999999999998E-8</v>
      </c>
      <c r="H4238" s="122">
        <v>3.5163815700000002E-3</v>
      </c>
      <c r="I4238" s="122">
        <v>1.5113621379999999E-2</v>
      </c>
      <c r="J4238" s="122">
        <v>3.884079134E-2</v>
      </c>
      <c r="K4238" s="122">
        <v>8.3322082219999996E-2</v>
      </c>
      <c r="L4238" s="122">
        <v>0.11261692975</v>
      </c>
      <c r="M4238" s="122">
        <v>0.14115246457</v>
      </c>
      <c r="N4238" s="122">
        <v>0.15960716824000001</v>
      </c>
      <c r="O4238" s="122">
        <v>0.17965868934000001</v>
      </c>
      <c r="P4238" s="122">
        <v>0.19808789767000001</v>
      </c>
      <c r="Q4238" s="122">
        <v>0.21374049593</v>
      </c>
      <c r="R4238" s="122">
        <v>0.22127790957999999</v>
      </c>
      <c r="S4238" s="122">
        <v>0.22633966458999999</v>
      </c>
      <c r="T4238" s="122">
        <v>0.23039805009</v>
      </c>
      <c r="U4238" s="122">
        <v>0.23016069037</v>
      </c>
      <c r="V4238" s="122">
        <v>0.23427105598</v>
      </c>
      <c r="W4238" s="122">
        <v>0.23772082451000001</v>
      </c>
      <c r="X4238" s="122">
        <v>0.24247493555999999</v>
      </c>
      <c r="Y4238" s="122">
        <v>0.24787039731999999</v>
      </c>
      <c r="Z4238" s="122">
        <v>0.20760513526999999</v>
      </c>
      <c r="AA4238" s="122">
        <v>0.19592976649999999</v>
      </c>
      <c r="AB4238" s="122">
        <v>0.19027681153000001</v>
      </c>
      <c r="AC4238" s="122">
        <v>0.22587761949999999</v>
      </c>
      <c r="AD4238" s="122">
        <v>0.24849770764000001</v>
      </c>
      <c r="AE4238" s="122">
        <v>0.22568938223000001</v>
      </c>
      <c r="AF4238" s="122">
        <v>0.1957524608</v>
      </c>
      <c r="AG4238" s="122">
        <v>0.16102677304999999</v>
      </c>
      <c r="AH4238" s="122">
        <v>0.16681609061</v>
      </c>
      <c r="AI4238" s="122">
        <v>0.16492398623999999</v>
      </c>
      <c r="AJ4238" s="122">
        <v>0.16412961422</v>
      </c>
      <c r="AK4238" s="122">
        <v>0.15242078072000001</v>
      </c>
      <c r="AL4238" s="122">
        <v>0</v>
      </c>
    </row>
    <row r="4239" spans="1:38" hidden="1" x14ac:dyDescent="0.25">
      <c r="A4239" s="122" t="s">
        <v>2027</v>
      </c>
      <c r="B4239" s="122">
        <v>1</v>
      </c>
      <c r="C4239" s="122" t="s">
        <v>2221</v>
      </c>
      <c r="D4239" s="122" t="s">
        <v>2118</v>
      </c>
      <c r="E4239" s="122">
        <v>77</v>
      </c>
      <c r="F4239" s="122">
        <v>7.6440000000000002E-8</v>
      </c>
      <c r="G4239" s="122">
        <v>1.8629000000000001E-7</v>
      </c>
      <c r="H4239" s="122">
        <v>1.769123811E-2</v>
      </c>
      <c r="I4239" s="122">
        <v>7.5790564199999993E-2</v>
      </c>
      <c r="J4239" s="122">
        <v>0.19388028855</v>
      </c>
      <c r="K4239" s="122">
        <v>0.41408885036999998</v>
      </c>
      <c r="L4239" s="122">
        <v>0.55597804027999997</v>
      </c>
      <c r="M4239" s="122">
        <v>0.69397688841000005</v>
      </c>
      <c r="N4239" s="122">
        <v>0.78133626402</v>
      </c>
      <c r="O4239" s="122">
        <v>0.87404572775</v>
      </c>
      <c r="P4239" s="122">
        <v>0.95605713151000005</v>
      </c>
      <c r="Q4239" s="122">
        <v>1.02374882545</v>
      </c>
      <c r="R4239" s="122">
        <v>1.0504784465499999</v>
      </c>
      <c r="S4239" s="122">
        <v>1.0693175545</v>
      </c>
      <c r="T4239" s="122">
        <v>1.0839489442600001</v>
      </c>
      <c r="U4239" s="122">
        <v>1.0857647892</v>
      </c>
      <c r="V4239" s="122">
        <v>1.1126926401499999</v>
      </c>
      <c r="W4239" s="122">
        <v>1.1427008916700001</v>
      </c>
      <c r="X4239" s="122">
        <v>1.1795640119899999</v>
      </c>
      <c r="Y4239" s="122">
        <v>1.47658211792</v>
      </c>
      <c r="Z4239" s="122">
        <v>1.55066039765</v>
      </c>
      <c r="AA4239" s="122">
        <v>1.23567155842</v>
      </c>
      <c r="AB4239" s="122">
        <v>1.32971507786</v>
      </c>
      <c r="AC4239" s="122">
        <v>1.14509249699</v>
      </c>
      <c r="AD4239" s="122">
        <v>1.18026081264</v>
      </c>
      <c r="AE4239" s="122">
        <v>1.1458889832000001</v>
      </c>
      <c r="AF4239" s="122">
        <v>1.31084262972</v>
      </c>
      <c r="AG4239" s="122">
        <v>1.20380801944</v>
      </c>
      <c r="AH4239" s="122">
        <v>1.30987513865</v>
      </c>
      <c r="AI4239" s="122">
        <v>1.3187511350000001</v>
      </c>
      <c r="AJ4239" s="122">
        <v>1.1103259354199999</v>
      </c>
      <c r="AK4239" s="122">
        <v>1.0291140587000001</v>
      </c>
      <c r="AL4239" s="122">
        <v>0</v>
      </c>
    </row>
    <row r="4240" spans="1:38" hidden="1" x14ac:dyDescent="0.25">
      <c r="A4240" s="122" t="s">
        <v>2027</v>
      </c>
      <c r="B4240" s="122">
        <v>1</v>
      </c>
      <c r="C4240" s="122" t="s">
        <v>2221</v>
      </c>
      <c r="D4240" s="122" t="s">
        <v>2119</v>
      </c>
      <c r="E4240" s="122">
        <v>77</v>
      </c>
      <c r="F4240" s="122">
        <v>1.482E-8</v>
      </c>
      <c r="G4240" s="122">
        <v>3.627E-8</v>
      </c>
      <c r="H4240" s="122">
        <v>3.4691646599999998E-3</v>
      </c>
      <c r="I4240" s="122">
        <v>1.50446738E-2</v>
      </c>
      <c r="J4240" s="122">
        <v>3.9020482410000001E-2</v>
      </c>
      <c r="K4240" s="122">
        <v>8.4227424839999995E-2</v>
      </c>
      <c r="L4240" s="122">
        <v>0.11381701785999999</v>
      </c>
      <c r="M4240" s="122">
        <v>0.14227107414000001</v>
      </c>
      <c r="N4240" s="122">
        <v>0.16037229039000001</v>
      </c>
      <c r="O4240" s="122">
        <v>0.18014692423000001</v>
      </c>
      <c r="P4240" s="122">
        <v>0.19839474252</v>
      </c>
      <c r="Q4240" s="122">
        <v>0.21360200732000001</v>
      </c>
      <c r="R4240" s="122">
        <v>0.22031722946999999</v>
      </c>
      <c r="S4240" s="122">
        <v>0.22552478753999999</v>
      </c>
      <c r="T4240" s="122">
        <v>0.23083960445000001</v>
      </c>
      <c r="U4240" s="122">
        <v>0.23342983404000001</v>
      </c>
      <c r="V4240" s="122">
        <v>0.24075924626</v>
      </c>
      <c r="W4240" s="122">
        <v>0.24823391254999999</v>
      </c>
      <c r="X4240" s="122">
        <v>0.25656216651000002</v>
      </c>
      <c r="Y4240" s="122">
        <v>0.25471466709000001</v>
      </c>
      <c r="Z4240" s="122">
        <v>0.27491085595999998</v>
      </c>
      <c r="AA4240" s="122">
        <v>0.26209595905999999</v>
      </c>
      <c r="AB4240" s="122">
        <v>0.27182421734000001</v>
      </c>
      <c r="AC4240" s="122">
        <v>0.25468234232999998</v>
      </c>
      <c r="AD4240" s="122">
        <v>0.21061989091</v>
      </c>
      <c r="AE4240" s="122">
        <v>0.23419521306999999</v>
      </c>
      <c r="AF4240" s="122">
        <v>0.19606828332000001</v>
      </c>
      <c r="AG4240" s="122">
        <v>0.20362665206</v>
      </c>
      <c r="AH4240" s="122">
        <v>0.16914311608999999</v>
      </c>
      <c r="AI4240" s="122">
        <v>0.16725502416999999</v>
      </c>
      <c r="AJ4240" s="122">
        <v>0.14604890377999999</v>
      </c>
      <c r="AK4240" s="122">
        <v>0.13647437869000001</v>
      </c>
      <c r="AL4240" s="122">
        <v>0</v>
      </c>
    </row>
    <row r="4241" spans="1:38" hidden="1" x14ac:dyDescent="0.25">
      <c r="A4241" s="122" t="s">
        <v>2027</v>
      </c>
      <c r="B4241" s="122">
        <v>1</v>
      </c>
      <c r="C4241" s="122" t="s">
        <v>2221</v>
      </c>
      <c r="D4241" s="122" t="s">
        <v>2120</v>
      </c>
      <c r="E4241" s="122">
        <v>77</v>
      </c>
      <c r="F4241" s="122">
        <v>1.2246E-7</v>
      </c>
      <c r="G4241" s="122">
        <v>2.9952000000000002E-7</v>
      </c>
      <c r="H4241" s="122">
        <v>2.8630239299999999E-2</v>
      </c>
      <c r="I4241" s="122">
        <v>0.12375143261</v>
      </c>
      <c r="J4241" s="122">
        <v>0.32035256577999999</v>
      </c>
      <c r="K4241" s="122">
        <v>0.69214935386999998</v>
      </c>
      <c r="L4241" s="122">
        <v>0.93921689549999998</v>
      </c>
      <c r="M4241" s="122">
        <v>1.1792238377399999</v>
      </c>
      <c r="N4241" s="122">
        <v>1.33205748546</v>
      </c>
      <c r="O4241" s="122">
        <v>1.4951970321600001</v>
      </c>
      <c r="P4241" s="122">
        <v>1.6439343177400001</v>
      </c>
      <c r="Q4241" s="122">
        <v>1.76945509923</v>
      </c>
      <c r="R4241" s="122">
        <v>1.8223119432699999</v>
      </c>
      <c r="S4241" s="122">
        <v>1.8612143005299999</v>
      </c>
      <c r="T4241" s="122">
        <v>1.8945024747999999</v>
      </c>
      <c r="U4241" s="122">
        <v>1.9114849410800001</v>
      </c>
      <c r="V4241" s="122">
        <v>1.9702197476000001</v>
      </c>
      <c r="W4241" s="122">
        <v>2.0150194766</v>
      </c>
      <c r="X4241" s="122">
        <v>2.06422910096</v>
      </c>
      <c r="Y4241" s="122">
        <v>2.41170270328</v>
      </c>
      <c r="Z4241" s="122">
        <v>2.2678660867199998</v>
      </c>
      <c r="AA4241" s="122">
        <v>2.38214571959</v>
      </c>
      <c r="AB4241" s="122">
        <v>1.87807499828</v>
      </c>
      <c r="AC4241" s="122">
        <v>1.6331060697899999</v>
      </c>
      <c r="AD4241" s="122">
        <v>1.62122221807</v>
      </c>
      <c r="AE4241" s="122">
        <v>1.5800180588399999</v>
      </c>
      <c r="AF4241" s="122">
        <v>1.6102678486699999</v>
      </c>
      <c r="AG4241" s="122">
        <v>1.52393203365</v>
      </c>
      <c r="AH4241" s="122">
        <v>1.4214899829000001</v>
      </c>
      <c r="AI4241" s="122">
        <v>1.31870429379</v>
      </c>
      <c r="AJ4241" s="122">
        <v>1.54160397079</v>
      </c>
      <c r="AK4241" s="122">
        <v>1.4273900695599999</v>
      </c>
      <c r="AL4241" s="122">
        <v>0</v>
      </c>
    </row>
    <row r="4242" spans="1:38" hidden="1" x14ac:dyDescent="0.25">
      <c r="A4242" s="122" t="s">
        <v>2027</v>
      </c>
      <c r="B4242" s="122">
        <v>1</v>
      </c>
      <c r="C4242" s="122" t="s">
        <v>2221</v>
      </c>
      <c r="D4242" s="122" t="s">
        <v>2121</v>
      </c>
      <c r="E4242" s="122">
        <v>77</v>
      </c>
      <c r="F4242" s="122">
        <v>4.2679000000000003E-7</v>
      </c>
      <c r="G4242" s="122">
        <v>1.04936E-6</v>
      </c>
      <c r="H4242" s="122">
        <v>0.10069139158</v>
      </c>
      <c r="I4242" s="122">
        <v>0.43746739763999998</v>
      </c>
      <c r="J4242" s="122">
        <v>1.1367897113300001</v>
      </c>
      <c r="K4242" s="122">
        <v>2.4633836891300001</v>
      </c>
      <c r="L4242" s="122">
        <v>3.3535117541899999</v>
      </c>
      <c r="M4242" s="122">
        <v>4.2329998331400001</v>
      </c>
      <c r="N4242" s="122">
        <v>4.8206055886300003</v>
      </c>
      <c r="O4242" s="122">
        <v>5.4513552454400003</v>
      </c>
      <c r="P4242" s="122">
        <v>6.0366544487600002</v>
      </c>
      <c r="Q4242" s="122">
        <v>6.5598153336299996</v>
      </c>
      <c r="R4242" s="122">
        <v>6.8197200684599997</v>
      </c>
      <c r="S4242" s="122">
        <v>7.01190185891</v>
      </c>
      <c r="T4242" s="122">
        <v>7.1776184936299998</v>
      </c>
      <c r="U4242" s="122">
        <v>7.2675054003500001</v>
      </c>
      <c r="V4242" s="122">
        <v>7.5587575235899997</v>
      </c>
      <c r="W4242" s="122">
        <v>7.7759120358400002</v>
      </c>
      <c r="X4242" s="122">
        <v>8.0320353058399991</v>
      </c>
      <c r="Y4242" s="122">
        <v>9.4852987364200008</v>
      </c>
      <c r="Z4242" s="122">
        <v>9.0071717479900002</v>
      </c>
      <c r="AA4242" s="122">
        <v>9.5450754920299996</v>
      </c>
      <c r="AB4242" s="122">
        <v>7.5882613862900001</v>
      </c>
      <c r="AC4242" s="122">
        <v>6.6560643380400002</v>
      </c>
      <c r="AD4242" s="122">
        <v>6.6792546939299999</v>
      </c>
      <c r="AE4242" s="122">
        <v>6.5805072823100002</v>
      </c>
      <c r="AF4242" s="122">
        <v>6.7579683992600001</v>
      </c>
      <c r="AG4242" s="122">
        <v>6.4207320574800004</v>
      </c>
      <c r="AH4242" s="122">
        <v>6.0030171800299996</v>
      </c>
      <c r="AI4242" s="122">
        <v>5.5963676269800002</v>
      </c>
      <c r="AJ4242" s="122">
        <v>6.5088548163600004</v>
      </c>
      <c r="AK4242" s="122">
        <v>6.0425193530000003</v>
      </c>
      <c r="AL4242" s="122">
        <v>0</v>
      </c>
    </row>
    <row r="4243" spans="1:38" hidden="1" x14ac:dyDescent="0.25">
      <c r="A4243" s="122" t="s">
        <v>2027</v>
      </c>
      <c r="B4243" s="122">
        <v>1</v>
      </c>
      <c r="C4243" s="122" t="s">
        <v>2221</v>
      </c>
      <c r="D4243" s="122" t="s">
        <v>2122</v>
      </c>
      <c r="E4243" s="122">
        <v>77</v>
      </c>
      <c r="F4243" s="122">
        <v>2.2749999999999999E-8</v>
      </c>
      <c r="G4243" s="122">
        <v>5.5640000000000001E-8</v>
      </c>
      <c r="H4243" s="122">
        <v>5.32029784E-3</v>
      </c>
      <c r="I4243" s="122">
        <v>2.297415484E-2</v>
      </c>
      <c r="J4243" s="122">
        <v>5.914192024E-2</v>
      </c>
      <c r="K4243" s="122">
        <v>0.12674972037000001</v>
      </c>
      <c r="L4243" s="122">
        <v>0.17130113650000001</v>
      </c>
      <c r="M4243" s="122">
        <v>0.21445535488</v>
      </c>
      <c r="N4243" s="122">
        <v>0.24178639394000001</v>
      </c>
      <c r="O4243" s="122">
        <v>0.26996882276</v>
      </c>
      <c r="P4243" s="122">
        <v>0.29574727649999999</v>
      </c>
      <c r="Q4243" s="122">
        <v>0.31814074162</v>
      </c>
      <c r="R4243" s="122">
        <v>0.32808671402</v>
      </c>
      <c r="S4243" s="122">
        <v>0.33500287781999999</v>
      </c>
      <c r="T4243" s="122">
        <v>0.34024347733999999</v>
      </c>
      <c r="U4243" s="122">
        <v>0.34286151640000001</v>
      </c>
      <c r="V4243" s="122">
        <v>0.35217428207000001</v>
      </c>
      <c r="W4243" s="122">
        <v>0.36284166970999998</v>
      </c>
      <c r="X4243" s="122">
        <v>0.37525538556999999</v>
      </c>
      <c r="Y4243" s="122">
        <v>0.36042640231</v>
      </c>
      <c r="Z4243" s="122">
        <v>0.32734499459999999</v>
      </c>
      <c r="AA4243" s="122">
        <v>0.32914434371000001</v>
      </c>
      <c r="AB4243" s="122">
        <v>0.45244895683000003</v>
      </c>
      <c r="AC4243" s="122">
        <v>0.29696888221000001</v>
      </c>
      <c r="AD4243" s="122">
        <v>0.31470195912999999</v>
      </c>
      <c r="AE4243" s="122">
        <v>0.26452124166000002</v>
      </c>
      <c r="AF4243" s="122">
        <v>0.29107715741000001</v>
      </c>
      <c r="AG4243" s="122">
        <v>0.21723224861000001</v>
      </c>
      <c r="AH4243" s="122">
        <v>0.30894147049999998</v>
      </c>
      <c r="AI4243" s="122">
        <v>0.22853197315000001</v>
      </c>
      <c r="AJ4243" s="122">
        <v>0.31107548835999999</v>
      </c>
      <c r="AK4243" s="122">
        <v>0.28925642876000002</v>
      </c>
      <c r="AL4243" s="122">
        <v>0</v>
      </c>
    </row>
    <row r="4244" spans="1:38" hidden="1" x14ac:dyDescent="0.25">
      <c r="A4244" s="122" t="s">
        <v>2027</v>
      </c>
      <c r="B4244" s="122">
        <v>1</v>
      </c>
      <c r="C4244" s="122" t="s">
        <v>2221</v>
      </c>
      <c r="D4244" s="122" t="s">
        <v>2123</v>
      </c>
      <c r="E4244" s="122">
        <v>77</v>
      </c>
      <c r="F4244" s="122">
        <v>9.3730000000000006E-8</v>
      </c>
      <c r="G4244" s="122">
        <v>2.3075E-7</v>
      </c>
      <c r="H4244" s="122">
        <v>2.2274910450000001E-2</v>
      </c>
      <c r="I4244" s="122">
        <v>9.6919436639999995E-2</v>
      </c>
      <c r="J4244" s="122">
        <v>0.25205986142999998</v>
      </c>
      <c r="K4244" s="122">
        <v>0.54652402961000002</v>
      </c>
      <c r="L4244" s="122">
        <v>0.74470471425999996</v>
      </c>
      <c r="M4244" s="122">
        <v>0.94012112050999996</v>
      </c>
      <c r="N4244" s="122">
        <v>1.0681575322600001</v>
      </c>
      <c r="O4244" s="122">
        <v>1.2088039878200001</v>
      </c>
      <c r="P4244" s="122">
        <v>1.34020683394</v>
      </c>
      <c r="Q4244" s="122">
        <v>1.4554160783500001</v>
      </c>
      <c r="R4244" s="122">
        <v>1.5125999887699999</v>
      </c>
      <c r="S4244" s="122">
        <v>1.55640225429</v>
      </c>
      <c r="T4244" s="122">
        <v>1.6028211079400001</v>
      </c>
      <c r="U4244" s="122">
        <v>1.63304203621</v>
      </c>
      <c r="V4244" s="122">
        <v>1.69103416729</v>
      </c>
      <c r="W4244" s="122">
        <v>1.7426917345499999</v>
      </c>
      <c r="X4244" s="122">
        <v>1.8003990865899999</v>
      </c>
      <c r="Y4244" s="122">
        <v>1.8645780025600001</v>
      </c>
      <c r="Z4244" s="122">
        <v>1.5804875888100001</v>
      </c>
      <c r="AA4244" s="122">
        <v>1.50641953215</v>
      </c>
      <c r="AB4244" s="122">
        <v>1.47681615354</v>
      </c>
      <c r="AC4244" s="122">
        <v>1.76665867261</v>
      </c>
      <c r="AD4244" s="122">
        <v>1.9558388825299999</v>
      </c>
      <c r="AE4244" s="122">
        <v>1.78676928703</v>
      </c>
      <c r="AF4244" s="122">
        <v>1.5577150442100001</v>
      </c>
      <c r="AG4244" s="122">
        <v>1.2910457636699999</v>
      </c>
      <c r="AH4244" s="122">
        <v>1.3402317315400001</v>
      </c>
      <c r="AI4244" s="122">
        <v>1.3336340200300001</v>
      </c>
      <c r="AJ4244" s="122">
        <v>1.2924070165499999</v>
      </c>
      <c r="AK4244" s="122">
        <v>1.20230935331</v>
      </c>
      <c r="AL4244" s="122">
        <v>0</v>
      </c>
    </row>
    <row r="4245" spans="1:38" hidden="1" x14ac:dyDescent="0.25">
      <c r="A4245" s="122" t="s">
        <v>2027</v>
      </c>
      <c r="B4245" s="122">
        <v>1</v>
      </c>
      <c r="C4245" s="122" t="s">
        <v>2221</v>
      </c>
      <c r="D4245" s="122" t="s">
        <v>2140</v>
      </c>
      <c r="E4245" s="122">
        <v>77</v>
      </c>
      <c r="F4245" s="122">
        <v>1.9500000000000001E-9</v>
      </c>
      <c r="G4245" s="122">
        <v>4.6800000000000004E-9</v>
      </c>
      <c r="H4245" s="122">
        <v>4.4349838000000001E-4</v>
      </c>
      <c r="I4245" s="122">
        <v>1.90610862E-3</v>
      </c>
      <c r="J4245" s="122">
        <v>4.8977104800000002E-3</v>
      </c>
      <c r="K4245" s="122">
        <v>1.047779746E-2</v>
      </c>
      <c r="L4245" s="122">
        <v>1.4054593670000001E-2</v>
      </c>
      <c r="M4245" s="122">
        <v>1.746342884E-2</v>
      </c>
      <c r="N4245" s="122">
        <v>1.9553902679999999E-2</v>
      </c>
      <c r="O4245" s="122">
        <v>2.1729093099999999E-2</v>
      </c>
      <c r="P4245" s="122">
        <v>2.3646870909999999E-2</v>
      </c>
      <c r="Q4245" s="122">
        <v>2.522742976E-2</v>
      </c>
      <c r="R4245" s="122">
        <v>2.5797656039999999E-2</v>
      </c>
      <c r="S4245" s="122">
        <v>2.615709447E-2</v>
      </c>
      <c r="T4245" s="122">
        <v>2.6392117829999999E-2</v>
      </c>
      <c r="U4245" s="122">
        <v>2.6355259320000001E-2</v>
      </c>
      <c r="V4245" s="122">
        <v>2.6754726959999999E-2</v>
      </c>
      <c r="W4245" s="122">
        <v>2.7127540570000001E-2</v>
      </c>
      <c r="X4245" s="122">
        <v>2.7624301640000001E-2</v>
      </c>
      <c r="Y4245" s="122">
        <v>2.8227689489999999E-2</v>
      </c>
      <c r="Z4245" s="122">
        <v>2.8008242860000001E-2</v>
      </c>
      <c r="AA4245" s="122">
        <v>2.646807202E-2</v>
      </c>
      <c r="AB4245" s="122">
        <v>2.4926246539999999E-2</v>
      </c>
      <c r="AC4245" s="122">
        <v>2.3349526070000001E-2</v>
      </c>
      <c r="AD4245" s="122">
        <v>2.2653780370000001E-2</v>
      </c>
      <c r="AE4245" s="122">
        <v>2.207835968E-2</v>
      </c>
      <c r="AF4245" s="122">
        <v>2.0670077219999999E-2</v>
      </c>
      <c r="AG4245" s="122">
        <v>1.9197733880000001E-2</v>
      </c>
      <c r="AH4245" s="122">
        <v>1.8279495909999999E-2</v>
      </c>
      <c r="AI4245" s="122">
        <v>1.7781209289999999E-2</v>
      </c>
      <c r="AJ4245" s="122">
        <v>1.7146372100000001E-2</v>
      </c>
      <c r="AK4245" s="122">
        <v>1.577068077E-2</v>
      </c>
      <c r="AL4245" s="122">
        <v>0</v>
      </c>
    </row>
    <row r="4246" spans="1:38" hidden="1" x14ac:dyDescent="0.25">
      <c r="A4246" s="122" t="s">
        <v>2027</v>
      </c>
      <c r="B4246" s="122">
        <v>1</v>
      </c>
      <c r="C4246" s="122" t="s">
        <v>2221</v>
      </c>
      <c r="D4246" s="122" t="s">
        <v>2124</v>
      </c>
      <c r="E4246" s="122">
        <v>77</v>
      </c>
      <c r="F4246" s="122">
        <v>8.5799999999999997E-9</v>
      </c>
      <c r="G4246" s="122">
        <v>2.0800000000000001E-8</v>
      </c>
      <c r="H4246" s="122">
        <v>1.9889876499999998E-3</v>
      </c>
      <c r="I4246" s="122">
        <v>8.6018730199999994E-3</v>
      </c>
      <c r="J4246" s="122">
        <v>2.2320418509999999E-2</v>
      </c>
      <c r="K4246" s="122">
        <v>4.8256417560000001E-2</v>
      </c>
      <c r="L4246" s="122">
        <v>6.5492450140000005E-2</v>
      </c>
      <c r="M4246" s="122">
        <v>8.2217301529999995E-2</v>
      </c>
      <c r="N4246" s="122">
        <v>9.2935298299999997E-2</v>
      </c>
      <c r="O4246" s="122">
        <v>0.10441786472</v>
      </c>
      <c r="P4246" s="122">
        <v>0.11497822270999999</v>
      </c>
      <c r="Q4246" s="122">
        <v>0.12378360487999999</v>
      </c>
      <c r="R4246" s="122">
        <v>0.12775268115999999</v>
      </c>
      <c r="S4246" s="122">
        <v>0.13053326806000001</v>
      </c>
      <c r="T4246" s="122">
        <v>0.13291564338</v>
      </c>
      <c r="U4246" s="122">
        <v>0.13388625458</v>
      </c>
      <c r="V4246" s="122">
        <v>0.13726471238999999</v>
      </c>
      <c r="W4246" s="122">
        <v>0.14018000086999999</v>
      </c>
      <c r="X4246" s="122">
        <v>0.14345075186</v>
      </c>
      <c r="Y4246" s="122">
        <v>0.14698830354</v>
      </c>
      <c r="Z4246" s="122">
        <v>0.12328072796</v>
      </c>
      <c r="AA4246" s="122">
        <v>0.11660958439000001</v>
      </c>
      <c r="AB4246" s="122">
        <v>0.11298015456</v>
      </c>
      <c r="AC4246" s="122">
        <v>0.13408578755</v>
      </c>
      <c r="AD4246" s="122">
        <v>0.14716673673</v>
      </c>
      <c r="AE4246" s="122">
        <v>0.13363661948</v>
      </c>
      <c r="AF4246" s="122">
        <v>0.11554105914</v>
      </c>
      <c r="AG4246" s="122">
        <v>9.5274816649999997E-2</v>
      </c>
      <c r="AH4246" s="122">
        <v>9.838883054E-2</v>
      </c>
      <c r="AI4246" s="122">
        <v>9.7263503220000005E-2</v>
      </c>
      <c r="AJ4246" s="122">
        <v>9.6195645780000005E-2</v>
      </c>
      <c r="AK4246" s="122">
        <v>8.9811414160000005E-2</v>
      </c>
      <c r="AL4246" s="122">
        <v>0</v>
      </c>
    </row>
    <row r="4247" spans="1:38" hidden="1" x14ac:dyDescent="0.25">
      <c r="A4247" s="122" t="s">
        <v>2027</v>
      </c>
      <c r="B4247" s="122">
        <v>1</v>
      </c>
      <c r="C4247" s="122" t="s">
        <v>2221</v>
      </c>
      <c r="D4247" s="122" t="s">
        <v>2125</v>
      </c>
      <c r="E4247" s="122">
        <v>77</v>
      </c>
      <c r="F4247" s="122">
        <v>5.8239999999999997E-8</v>
      </c>
      <c r="G4247" s="122">
        <v>1.4313000000000001E-7</v>
      </c>
      <c r="H4247" s="122">
        <v>1.378696527E-2</v>
      </c>
      <c r="I4247" s="122">
        <v>6.016687976E-2</v>
      </c>
      <c r="J4247" s="122">
        <v>0.15681241017</v>
      </c>
      <c r="K4247" s="122">
        <v>0.34133385064999999</v>
      </c>
      <c r="L4247" s="122">
        <v>0.46407533146000002</v>
      </c>
      <c r="M4247" s="122">
        <v>0.58417658051999999</v>
      </c>
      <c r="N4247" s="122">
        <v>0.66148510532000004</v>
      </c>
      <c r="O4247" s="122">
        <v>0.74157068049999997</v>
      </c>
      <c r="P4247" s="122">
        <v>0.81397103411000005</v>
      </c>
      <c r="Q4247" s="122">
        <v>0.87669562746999996</v>
      </c>
      <c r="R4247" s="122">
        <v>0.90487101483999999</v>
      </c>
      <c r="S4247" s="122">
        <v>0.92363575031</v>
      </c>
      <c r="T4247" s="122">
        <v>0.94359108752999998</v>
      </c>
      <c r="U4247" s="122">
        <v>0.95527171128999999</v>
      </c>
      <c r="V4247" s="122">
        <v>0.98975849882</v>
      </c>
      <c r="W4247" s="122">
        <v>1.0196931682599999</v>
      </c>
      <c r="X4247" s="122">
        <v>1.0525981449099999</v>
      </c>
      <c r="Y4247" s="122">
        <v>0.57122720369000002</v>
      </c>
      <c r="Z4247" s="122">
        <v>0.85210371350000003</v>
      </c>
      <c r="AA4247" s="122">
        <v>0.85028492340999995</v>
      </c>
      <c r="AB4247" s="122">
        <v>0.62892042862999997</v>
      </c>
      <c r="AC4247" s="122">
        <v>0.63784371105000004</v>
      </c>
      <c r="AD4247" s="122">
        <v>0.66433461406000005</v>
      </c>
      <c r="AE4247" s="122">
        <v>0.62390947892000004</v>
      </c>
      <c r="AF4247" s="122">
        <v>0.57274751494999998</v>
      </c>
      <c r="AG4247" s="122">
        <v>0.63732494891000002</v>
      </c>
      <c r="AH4247" s="122">
        <v>0.53814264946000001</v>
      </c>
      <c r="AI4247" s="122">
        <v>0.65344052955999998</v>
      </c>
      <c r="AJ4247" s="122">
        <v>0.64096710405000001</v>
      </c>
      <c r="AK4247" s="122">
        <v>0.59688538233999999</v>
      </c>
      <c r="AL4247" s="122">
        <v>0</v>
      </c>
    </row>
    <row r="4248" spans="1:38" hidden="1" x14ac:dyDescent="0.25">
      <c r="A4248" s="122" t="s">
        <v>2027</v>
      </c>
      <c r="B4248" s="122">
        <v>1</v>
      </c>
      <c r="C4248" s="122" t="s">
        <v>2221</v>
      </c>
      <c r="D4248" s="122" t="s">
        <v>2126</v>
      </c>
      <c r="E4248" s="122">
        <v>77</v>
      </c>
      <c r="F4248" s="122">
        <v>1.0412999999999999E-7</v>
      </c>
      <c r="G4248" s="122">
        <v>2.5544999999999997E-7</v>
      </c>
      <c r="H4248" s="122">
        <v>2.4458345079999999E-2</v>
      </c>
      <c r="I4248" s="122">
        <v>0.10593303773</v>
      </c>
      <c r="J4248" s="122">
        <v>0.27411238854999997</v>
      </c>
      <c r="K4248" s="122">
        <v>0.59180185597000001</v>
      </c>
      <c r="L4248" s="122">
        <v>0.80200887142999999</v>
      </c>
      <c r="M4248" s="122">
        <v>1.00672752739</v>
      </c>
      <c r="N4248" s="122">
        <v>1.13878517818</v>
      </c>
      <c r="O4248" s="122">
        <v>1.2801812583300001</v>
      </c>
      <c r="P4248" s="122">
        <v>1.41057301203</v>
      </c>
      <c r="Q4248" s="122">
        <v>1.5236853203</v>
      </c>
      <c r="R4248" s="122">
        <v>1.5784624172199999</v>
      </c>
      <c r="S4248" s="122">
        <v>1.6179771791299999</v>
      </c>
      <c r="T4248" s="122">
        <v>1.6522094889300001</v>
      </c>
      <c r="U4248" s="122">
        <v>1.66944203049</v>
      </c>
      <c r="V4248" s="122">
        <v>1.7149622217</v>
      </c>
      <c r="W4248" s="122">
        <v>1.75940394669</v>
      </c>
      <c r="X4248" s="122">
        <v>1.81106581084</v>
      </c>
      <c r="Y4248" s="122">
        <v>1.7892500784600001</v>
      </c>
      <c r="Z4248" s="122">
        <v>1.91669209641</v>
      </c>
      <c r="AA4248" s="122">
        <v>1.8154728519200001</v>
      </c>
      <c r="AB4248" s="122">
        <v>1.86489415814</v>
      </c>
      <c r="AC4248" s="122">
        <v>1.7340475846200001</v>
      </c>
      <c r="AD4248" s="122">
        <v>1.4261279631299999</v>
      </c>
      <c r="AE4248" s="122">
        <v>1.57916034458</v>
      </c>
      <c r="AF4248" s="122">
        <v>1.3110302710699999</v>
      </c>
      <c r="AG4248" s="122">
        <v>1.3501155145399999</v>
      </c>
      <c r="AH4248" s="122">
        <v>1.11737771288</v>
      </c>
      <c r="AI4248" s="122">
        <v>1.09814089255</v>
      </c>
      <c r="AJ4248" s="122">
        <v>0.97009163043000002</v>
      </c>
      <c r="AK4248" s="122">
        <v>0.89866199306000005</v>
      </c>
      <c r="AL4248" s="122">
        <v>0</v>
      </c>
    </row>
    <row r="4249" spans="1:38" hidden="1" x14ac:dyDescent="0.25">
      <c r="A4249" s="122" t="s">
        <v>2027</v>
      </c>
      <c r="B4249" s="122">
        <v>1</v>
      </c>
      <c r="C4249" s="122" t="s">
        <v>2221</v>
      </c>
      <c r="D4249" s="122" t="s">
        <v>2127</v>
      </c>
      <c r="E4249" s="122">
        <v>77</v>
      </c>
      <c r="F4249" s="122">
        <v>2.7039999999999999E-8</v>
      </c>
      <c r="G4249" s="122">
        <v>6.5909999999999999E-8</v>
      </c>
      <c r="H4249" s="122">
        <v>6.2732473700000003E-3</v>
      </c>
      <c r="I4249" s="122">
        <v>2.7060655699999998E-2</v>
      </c>
      <c r="J4249" s="122">
        <v>6.9595842680000006E-2</v>
      </c>
      <c r="K4249" s="122">
        <v>0.14941414228</v>
      </c>
      <c r="L4249" s="122">
        <v>0.20107791977</v>
      </c>
      <c r="M4249" s="122">
        <v>0.25042330118</v>
      </c>
      <c r="N4249" s="122">
        <v>0.28102876009</v>
      </c>
      <c r="O4249" s="122">
        <v>0.31286505965</v>
      </c>
      <c r="P4249" s="122">
        <v>0.34081681152999999</v>
      </c>
      <c r="Q4249" s="122">
        <v>0.36423625433000001</v>
      </c>
      <c r="R4249" s="122">
        <v>0.37476558131999999</v>
      </c>
      <c r="S4249" s="122">
        <v>0.38287889626999999</v>
      </c>
      <c r="T4249" s="122">
        <v>0.38945835837999998</v>
      </c>
      <c r="U4249" s="122">
        <v>0.39235829009000001</v>
      </c>
      <c r="V4249" s="122">
        <v>0.40281110506000001</v>
      </c>
      <c r="W4249" s="122">
        <v>0.41235805207999998</v>
      </c>
      <c r="X4249" s="122">
        <v>0.42296472022999998</v>
      </c>
      <c r="Y4249" s="122">
        <v>0.43468937733000002</v>
      </c>
      <c r="Z4249" s="122">
        <v>0.36523446635000001</v>
      </c>
      <c r="AA4249" s="122">
        <v>0.34518349748999999</v>
      </c>
      <c r="AB4249" s="122">
        <v>0.33503767934000001</v>
      </c>
      <c r="AC4249" s="122">
        <v>0.39689887874000002</v>
      </c>
      <c r="AD4249" s="122">
        <v>0.43526489967999998</v>
      </c>
      <c r="AE4249" s="122">
        <v>0.39362850891000001</v>
      </c>
      <c r="AF4249" s="122">
        <v>0.33909835011</v>
      </c>
      <c r="AG4249" s="122">
        <v>0.27718096250000002</v>
      </c>
      <c r="AH4249" s="122">
        <v>0.28438705997000002</v>
      </c>
      <c r="AI4249" s="122">
        <v>0.27980880953999998</v>
      </c>
      <c r="AJ4249" s="122">
        <v>0.26797216199000001</v>
      </c>
      <c r="AK4249" s="122">
        <v>0.24804447096000001</v>
      </c>
      <c r="AL4249" s="122">
        <v>0</v>
      </c>
    </row>
    <row r="4250" spans="1:38" hidden="1" x14ac:dyDescent="0.25">
      <c r="A4250" s="122" t="s">
        <v>2027</v>
      </c>
      <c r="B4250" s="122">
        <v>1</v>
      </c>
      <c r="C4250" s="122" t="s">
        <v>2221</v>
      </c>
      <c r="D4250" s="122" t="s">
        <v>2128</v>
      </c>
      <c r="E4250" s="122">
        <v>77</v>
      </c>
      <c r="F4250" s="122">
        <v>5.9799999999999996E-9</v>
      </c>
      <c r="G4250" s="122">
        <v>1.4300000000000001E-8</v>
      </c>
      <c r="H4250" s="122">
        <v>1.3504985000000001E-3</v>
      </c>
      <c r="I4250" s="122">
        <v>5.7251439699999998E-3</v>
      </c>
      <c r="J4250" s="122">
        <v>1.448897788E-2</v>
      </c>
      <c r="K4250" s="122">
        <v>3.053053159E-2</v>
      </c>
      <c r="L4250" s="122">
        <v>4.0437394789999997E-2</v>
      </c>
      <c r="M4250" s="122">
        <v>4.9517020670000002E-2</v>
      </c>
      <c r="N4250" s="122">
        <v>5.4786616170000003E-2</v>
      </c>
      <c r="O4250" s="122">
        <v>6.0252485799999998E-2</v>
      </c>
      <c r="P4250" s="122">
        <v>6.5131543230000005E-2</v>
      </c>
      <c r="Q4250" s="122">
        <v>6.8909887929999997E-2</v>
      </c>
      <c r="R4250" s="122">
        <v>7.0564296269999993E-2</v>
      </c>
      <c r="S4250" s="122">
        <v>7.1461192399999998E-2</v>
      </c>
      <c r="T4250" s="122">
        <v>7.212751429E-2</v>
      </c>
      <c r="U4250" s="122">
        <v>7.1726934110000001E-2</v>
      </c>
      <c r="V4250" s="122">
        <v>7.2884326060000004E-2</v>
      </c>
      <c r="W4250" s="122">
        <v>7.4709113569999999E-2</v>
      </c>
      <c r="X4250" s="122">
        <v>7.6944553139999997E-2</v>
      </c>
      <c r="Y4250" s="122">
        <v>7.4092504200000006E-2</v>
      </c>
      <c r="Z4250" s="122">
        <v>6.658338674E-2</v>
      </c>
      <c r="AA4250" s="122">
        <v>6.6358764939999995E-2</v>
      </c>
      <c r="AB4250" s="122">
        <v>9.1413475659999993E-2</v>
      </c>
      <c r="AC4250" s="122">
        <v>5.9687326399999997E-2</v>
      </c>
      <c r="AD4250" s="122">
        <v>6.2457745219999999E-2</v>
      </c>
      <c r="AE4250" s="122">
        <v>5.1987865279999997E-2</v>
      </c>
      <c r="AF4250" s="122">
        <v>5.5958404449999999E-2</v>
      </c>
      <c r="AG4250" s="122">
        <v>4.0596673649999998E-2</v>
      </c>
      <c r="AH4250" s="122">
        <v>5.669892839E-2</v>
      </c>
      <c r="AI4250" s="122">
        <v>4.1385951749999997E-2</v>
      </c>
      <c r="AJ4250" s="122">
        <v>5.4719959059999997E-2</v>
      </c>
      <c r="AK4250" s="122">
        <v>5.0156903029999998E-2</v>
      </c>
      <c r="AL4250" s="122">
        <v>0</v>
      </c>
    </row>
    <row r="4251" spans="1:38" hidden="1" x14ac:dyDescent="0.25">
      <c r="A4251" s="122" t="s">
        <v>2027</v>
      </c>
      <c r="B4251" s="122">
        <v>1</v>
      </c>
      <c r="C4251" s="122" t="s">
        <v>2222</v>
      </c>
      <c r="D4251" s="122" t="s">
        <v>2080</v>
      </c>
      <c r="E4251" s="122">
        <v>78</v>
      </c>
      <c r="F4251" s="122">
        <v>4.9055999999999997E-7</v>
      </c>
      <c r="G4251" s="122">
        <v>1.21872E-6</v>
      </c>
      <c r="H4251" s="122">
        <v>2.3697599999999999E-6</v>
      </c>
      <c r="I4251" s="122">
        <v>1.7812608E-4</v>
      </c>
      <c r="J4251" s="122">
        <v>4.9132991999999999E-4</v>
      </c>
      <c r="K4251" s="122">
        <v>1.2102984E-3</v>
      </c>
      <c r="L4251" s="122">
        <v>2.23379472E-3</v>
      </c>
      <c r="M4251" s="122">
        <v>3.66762096E-3</v>
      </c>
      <c r="N4251" s="122">
        <v>5.2984262400000001E-3</v>
      </c>
      <c r="O4251" s="122">
        <v>7.5187392E-3</v>
      </c>
      <c r="P4251" s="122">
        <v>9.1823150399999998E-3</v>
      </c>
      <c r="Q4251" s="122">
        <v>1.129703904E-2</v>
      </c>
      <c r="R4251" s="122">
        <v>1.372030992E-2</v>
      </c>
      <c r="S4251" s="122">
        <v>1.6172274239999999E-2</v>
      </c>
      <c r="T4251" s="122">
        <v>1.8525137279999999E-2</v>
      </c>
      <c r="U4251" s="122">
        <v>2.235630672E-2</v>
      </c>
      <c r="V4251" s="122">
        <v>2.6566492800000001E-2</v>
      </c>
      <c r="W4251" s="122">
        <v>3.120562608E-2</v>
      </c>
      <c r="X4251" s="122">
        <v>3.6585260160000001E-2</v>
      </c>
      <c r="Y4251" s="122">
        <v>4.305688656E-2</v>
      </c>
      <c r="Z4251" s="122">
        <v>4.9448094239999997E-2</v>
      </c>
      <c r="AA4251" s="122">
        <v>5.4837816480000003E-2</v>
      </c>
      <c r="AB4251" s="122">
        <v>5.9548059360000002E-2</v>
      </c>
      <c r="AC4251" s="122">
        <v>6.3562092000000001E-2</v>
      </c>
      <c r="AD4251" s="122">
        <v>6.594608112E-2</v>
      </c>
      <c r="AE4251" s="122">
        <v>6.7463747520000006E-2</v>
      </c>
      <c r="AF4251" s="122">
        <v>6.8917792800000002E-2</v>
      </c>
      <c r="AG4251" s="122">
        <v>6.7758306239999996E-2</v>
      </c>
      <c r="AH4251" s="122">
        <v>6.6224331839999998E-2</v>
      </c>
      <c r="AI4251" s="122">
        <v>6.609245088E-2</v>
      </c>
      <c r="AJ4251" s="122">
        <v>6.5389558079999993E-2</v>
      </c>
      <c r="AK4251" s="122">
        <v>6.5401770720000002E-2</v>
      </c>
      <c r="AL4251" s="122">
        <v>0</v>
      </c>
    </row>
    <row r="4252" spans="1:38" hidden="1" x14ac:dyDescent="0.25">
      <c r="A4252" s="122" t="s">
        <v>2027</v>
      </c>
      <c r="B4252" s="122">
        <v>1</v>
      </c>
      <c r="C4252" s="122" t="s">
        <v>2222</v>
      </c>
      <c r="D4252" s="122" t="s">
        <v>2081</v>
      </c>
      <c r="E4252" s="122">
        <v>78</v>
      </c>
      <c r="F4252" s="122">
        <v>3.80928E-6</v>
      </c>
      <c r="G4252" s="122">
        <v>9.2928000000000002E-6</v>
      </c>
      <c r="H4252" s="122">
        <v>1.769376E-5</v>
      </c>
      <c r="I4252" s="122">
        <v>1.3206556800000001E-3</v>
      </c>
      <c r="J4252" s="122">
        <v>3.6452664E-3</v>
      </c>
      <c r="K4252" s="122">
        <v>9.0079032000000003E-3</v>
      </c>
      <c r="L4252" s="122">
        <v>1.66008528E-2</v>
      </c>
      <c r="M4252" s="122">
        <v>2.722826352E-2</v>
      </c>
      <c r="N4252" s="122">
        <v>3.91294248E-2</v>
      </c>
      <c r="O4252" s="122">
        <v>5.5324169280000002E-2</v>
      </c>
      <c r="P4252" s="122">
        <v>6.7501922879999995E-2</v>
      </c>
      <c r="Q4252" s="122">
        <v>8.2563751680000005E-2</v>
      </c>
      <c r="R4252" s="122">
        <v>9.9094417439999999E-2</v>
      </c>
      <c r="S4252" s="122">
        <v>0.11611993872</v>
      </c>
      <c r="T4252" s="122">
        <v>0.1313103192</v>
      </c>
      <c r="U4252" s="122">
        <v>0.15747960720000001</v>
      </c>
      <c r="V4252" s="122">
        <v>0.18689043312</v>
      </c>
      <c r="W4252" s="122">
        <v>0.21869881920000001</v>
      </c>
      <c r="X4252" s="122">
        <v>0.25491659183999998</v>
      </c>
      <c r="Y4252" s="122">
        <v>0.36254577071999999</v>
      </c>
      <c r="Z4252" s="122">
        <v>0.43409614223999998</v>
      </c>
      <c r="AA4252" s="122">
        <v>0.50092641888</v>
      </c>
      <c r="AB4252" s="122">
        <v>0.40584483360000001</v>
      </c>
      <c r="AC4252" s="122">
        <v>0.44460506016000001</v>
      </c>
      <c r="AD4252" s="122">
        <v>0.46889633087999999</v>
      </c>
      <c r="AE4252" s="122">
        <v>0.49264878144000002</v>
      </c>
      <c r="AF4252" s="122">
        <v>0.52108455072000004</v>
      </c>
      <c r="AG4252" s="122">
        <v>0.53833074240000001</v>
      </c>
      <c r="AH4252" s="122">
        <v>0.4863010968</v>
      </c>
      <c r="AI4252" s="122">
        <v>0.51804948096000003</v>
      </c>
      <c r="AJ4252" s="122">
        <v>0.54033959856000002</v>
      </c>
      <c r="AK4252" s="122">
        <v>0.5390625912</v>
      </c>
      <c r="AL4252" s="122">
        <v>0</v>
      </c>
    </row>
    <row r="4253" spans="1:38" hidden="1" x14ac:dyDescent="0.25">
      <c r="A4253" s="122" t="s">
        <v>2027</v>
      </c>
      <c r="B4253" s="122">
        <v>1</v>
      </c>
      <c r="C4253" s="122" t="s">
        <v>2222</v>
      </c>
      <c r="D4253" s="122" t="s">
        <v>2082</v>
      </c>
      <c r="E4253" s="122">
        <v>78</v>
      </c>
      <c r="F4253" s="122">
        <v>2.2166399999999999E-6</v>
      </c>
      <c r="G4253" s="122">
        <v>5.4028799999999998E-6</v>
      </c>
      <c r="H4253" s="122">
        <v>1.0290719999999999E-5</v>
      </c>
      <c r="I4253" s="122">
        <v>7.6976159999999998E-4</v>
      </c>
      <c r="J4253" s="122">
        <v>2.1340080000000002E-3</v>
      </c>
      <c r="K4253" s="122">
        <v>5.3152646400000001E-3</v>
      </c>
      <c r="L4253" s="122">
        <v>9.8587387199999994E-3</v>
      </c>
      <c r="M4253" s="122">
        <v>1.6214335680000001E-2</v>
      </c>
      <c r="N4253" s="122">
        <v>2.3330795519999999E-2</v>
      </c>
      <c r="O4253" s="122">
        <v>3.3116767679999999E-2</v>
      </c>
      <c r="P4253" s="122">
        <v>4.0611593760000002E-2</v>
      </c>
      <c r="Q4253" s="122">
        <v>4.9741361759999998E-2</v>
      </c>
      <c r="R4253" s="122">
        <v>5.9851993919999999E-2</v>
      </c>
      <c r="S4253" s="122">
        <v>7.0257821760000005E-2</v>
      </c>
      <c r="T4253" s="122">
        <v>7.969184352E-2</v>
      </c>
      <c r="U4253" s="122">
        <v>9.5839114079999996E-2</v>
      </c>
      <c r="V4253" s="122">
        <v>0.11392575072</v>
      </c>
      <c r="W4253" s="122">
        <v>0.13332285935999999</v>
      </c>
      <c r="X4253" s="122">
        <v>0.15530723088000001</v>
      </c>
      <c r="Y4253" s="122">
        <v>0.22073389296000001</v>
      </c>
      <c r="Z4253" s="122">
        <v>0.26505576192000002</v>
      </c>
      <c r="AA4253" s="122">
        <v>0.30694864991999998</v>
      </c>
      <c r="AB4253" s="122">
        <v>0.24880652448000001</v>
      </c>
      <c r="AC4253" s="122">
        <v>0.27242297904000001</v>
      </c>
      <c r="AD4253" s="122">
        <v>0.28738971648</v>
      </c>
      <c r="AE4253" s="122">
        <v>0.30237299808000001</v>
      </c>
      <c r="AF4253" s="122">
        <v>0.32032976256000001</v>
      </c>
      <c r="AG4253" s="122">
        <v>0.33150289871999999</v>
      </c>
      <c r="AH4253" s="122">
        <v>0.29945392368000001</v>
      </c>
      <c r="AI4253" s="122">
        <v>0.31887344544000001</v>
      </c>
      <c r="AJ4253" s="122">
        <v>0.32391881424000002</v>
      </c>
      <c r="AK4253" s="122">
        <v>0.32364770879999999</v>
      </c>
      <c r="AL4253" s="122">
        <v>0</v>
      </c>
    </row>
    <row r="4254" spans="1:38" hidden="1" x14ac:dyDescent="0.25">
      <c r="A4254" s="122" t="s">
        <v>2027</v>
      </c>
      <c r="B4254" s="122">
        <v>1</v>
      </c>
      <c r="C4254" s="122" t="s">
        <v>2222</v>
      </c>
      <c r="D4254" s="122" t="s">
        <v>2135</v>
      </c>
      <c r="E4254" s="122">
        <v>78</v>
      </c>
      <c r="F4254" s="122">
        <v>4.1759999999999998E-8</v>
      </c>
      <c r="G4254" s="122">
        <v>1.0368E-7</v>
      </c>
      <c r="H4254" s="122">
        <v>2.0111999999999999E-7</v>
      </c>
      <c r="I4254" s="122">
        <v>1.5263039999999999E-5</v>
      </c>
      <c r="J4254" s="122">
        <v>4.2923999999999998E-5</v>
      </c>
      <c r="K4254" s="122">
        <v>1.0787519999999999E-4</v>
      </c>
      <c r="L4254" s="122">
        <v>2.0158032E-4</v>
      </c>
      <c r="M4254" s="122">
        <v>3.3457871999999998E-4</v>
      </c>
      <c r="N4254" s="122">
        <v>4.8608160000000001E-4</v>
      </c>
      <c r="O4254" s="122">
        <v>6.9536255999999997E-4</v>
      </c>
      <c r="P4254" s="122">
        <v>8.4369695999999997E-4</v>
      </c>
      <c r="Q4254" s="122">
        <v>1.02817344E-3</v>
      </c>
      <c r="R4254" s="122">
        <v>1.2293951999999999E-3</v>
      </c>
      <c r="S4254" s="122">
        <v>1.43222784E-3</v>
      </c>
      <c r="T4254" s="122">
        <v>1.6111281600000001E-3</v>
      </c>
      <c r="U4254" s="122">
        <v>1.9206192E-3</v>
      </c>
      <c r="V4254" s="122">
        <v>2.2475428799999999E-3</v>
      </c>
      <c r="W4254" s="122">
        <v>2.6038324800000002E-3</v>
      </c>
      <c r="X4254" s="122">
        <v>2.9994427199999999E-3</v>
      </c>
      <c r="Y4254" s="122">
        <v>3.4475942399999999E-3</v>
      </c>
      <c r="Z4254" s="122">
        <v>3.8457595199999999E-3</v>
      </c>
      <c r="AA4254" s="122">
        <v>4.1795529600000001E-3</v>
      </c>
      <c r="AB4254" s="122">
        <v>4.4388283200000002E-3</v>
      </c>
      <c r="AC4254" s="122">
        <v>4.6366982399999998E-3</v>
      </c>
      <c r="AD4254" s="122">
        <v>4.7488872000000003E-3</v>
      </c>
      <c r="AE4254" s="122">
        <v>4.7752598399999997E-3</v>
      </c>
      <c r="AF4254" s="122">
        <v>4.7701147200000004E-3</v>
      </c>
      <c r="AG4254" s="122">
        <v>4.6149859200000001E-3</v>
      </c>
      <c r="AH4254" s="122">
        <v>4.4488247999999999E-3</v>
      </c>
      <c r="AI4254" s="122">
        <v>4.3655433599999998E-3</v>
      </c>
      <c r="AJ4254" s="122">
        <v>4.2309782399999997E-3</v>
      </c>
      <c r="AK4254" s="122">
        <v>4.1388431999999998E-3</v>
      </c>
      <c r="AL4254" s="122">
        <v>0</v>
      </c>
    </row>
    <row r="4255" spans="1:38" hidden="1" x14ac:dyDescent="0.25">
      <c r="A4255" s="122" t="s">
        <v>2027</v>
      </c>
      <c r="B4255" s="122">
        <v>1</v>
      </c>
      <c r="C4255" s="122" t="s">
        <v>2222</v>
      </c>
      <c r="D4255" s="122" t="s">
        <v>2083</v>
      </c>
      <c r="E4255" s="122">
        <v>78</v>
      </c>
      <c r="F4255" s="122">
        <v>4.1640000000000003E-6</v>
      </c>
      <c r="G4255" s="122">
        <v>1.0181280000000001E-5</v>
      </c>
      <c r="H4255" s="122">
        <v>1.9479839999999999E-5</v>
      </c>
      <c r="I4255" s="122">
        <v>1.4633073599999999E-3</v>
      </c>
      <c r="J4255" s="122">
        <v>4.0908225600000004E-3</v>
      </c>
      <c r="K4255" s="122">
        <v>1.0288413119999999E-2</v>
      </c>
      <c r="L4255" s="122">
        <v>1.920119424E-2</v>
      </c>
      <c r="M4255" s="122">
        <v>3.1848686399999999E-2</v>
      </c>
      <c r="N4255" s="122">
        <v>4.6293013920000001E-2</v>
      </c>
      <c r="O4255" s="122">
        <v>6.6269079359999997E-2</v>
      </c>
      <c r="P4255" s="122">
        <v>8.1773328960000002E-2</v>
      </c>
      <c r="Q4255" s="122">
        <v>0.10087145472</v>
      </c>
      <c r="R4255" s="122">
        <v>0.12247540799999999</v>
      </c>
      <c r="S4255" s="122">
        <v>0.14485725792000001</v>
      </c>
      <c r="T4255" s="122">
        <v>0.16553986271999999</v>
      </c>
      <c r="U4255" s="122">
        <v>0.20113334112</v>
      </c>
      <c r="V4255" s="122">
        <v>0.23981421168</v>
      </c>
      <c r="W4255" s="122">
        <v>0.28249506815999997</v>
      </c>
      <c r="X4255" s="122">
        <v>0.33082112064000002</v>
      </c>
      <c r="Y4255" s="122">
        <v>0.40983793728000001</v>
      </c>
      <c r="Z4255" s="122">
        <v>0.4665495288</v>
      </c>
      <c r="AA4255" s="122">
        <v>0.40260084816000002</v>
      </c>
      <c r="AB4255" s="122">
        <v>0.51208297343999998</v>
      </c>
      <c r="AC4255" s="122">
        <v>0.41362690128000001</v>
      </c>
      <c r="AD4255" s="122">
        <v>0.41561032320000002</v>
      </c>
      <c r="AE4255" s="122">
        <v>0.34477949951999998</v>
      </c>
      <c r="AF4255" s="122">
        <v>0.24201704543999999</v>
      </c>
      <c r="AG4255" s="122">
        <v>0.24903342815999999</v>
      </c>
      <c r="AH4255" s="122">
        <v>0.37117096896000001</v>
      </c>
      <c r="AI4255" s="122">
        <v>0.32650054175999998</v>
      </c>
      <c r="AJ4255" s="122">
        <v>0.40889506656000002</v>
      </c>
      <c r="AK4255" s="122">
        <v>0.41029629647999999</v>
      </c>
      <c r="AL4255" s="122">
        <v>0</v>
      </c>
    </row>
    <row r="4256" spans="1:38" x14ac:dyDescent="0.25">
      <c r="A4256" s="122" t="s">
        <v>2027</v>
      </c>
      <c r="B4256" s="122">
        <v>1</v>
      </c>
      <c r="C4256" s="122" t="s">
        <v>2222</v>
      </c>
      <c r="D4256" s="122" t="s">
        <v>2084</v>
      </c>
      <c r="E4256" s="122">
        <v>78</v>
      </c>
      <c r="F4256" s="122">
        <v>2.3250719999999999E-5</v>
      </c>
      <c r="G4256" s="122">
        <v>5.6749439999999999E-5</v>
      </c>
      <c r="H4256" s="122">
        <v>1.0815696E-4</v>
      </c>
      <c r="I4256" s="122">
        <v>8.0684395199999998E-3</v>
      </c>
      <c r="J4256" s="122">
        <v>2.2328806560000001E-2</v>
      </c>
      <c r="K4256" s="122">
        <v>5.540864928E-2</v>
      </c>
      <c r="L4256" s="122">
        <v>0.10259964048</v>
      </c>
      <c r="M4256" s="122">
        <v>0.1691356416</v>
      </c>
      <c r="N4256" s="122">
        <v>0.24442362000000001</v>
      </c>
      <c r="O4256" s="122">
        <v>0.34838015760000002</v>
      </c>
      <c r="P4256" s="122">
        <v>0.42836937120000002</v>
      </c>
      <c r="Q4256" s="122">
        <v>0.52769614415999999</v>
      </c>
      <c r="R4256" s="122">
        <v>0.63810353184000002</v>
      </c>
      <c r="S4256" s="122">
        <v>0.75183417504000005</v>
      </c>
      <c r="T4256" s="122">
        <v>0.85468152096000005</v>
      </c>
      <c r="U4256" s="122">
        <v>1.02780841008</v>
      </c>
      <c r="V4256" s="122">
        <v>1.2147990292799999</v>
      </c>
      <c r="W4256" s="122">
        <v>1.42760445216</v>
      </c>
      <c r="X4256" s="122">
        <v>1.67031542976</v>
      </c>
      <c r="Y4256" s="122">
        <v>1.3688019311999999</v>
      </c>
      <c r="Z4256" s="122">
        <v>2.0723462736</v>
      </c>
      <c r="AA4256" s="122">
        <v>1.8762704649599999</v>
      </c>
      <c r="AB4256" s="122">
        <v>1.6579896302399999</v>
      </c>
      <c r="AC4256" s="122">
        <v>2.05007073168</v>
      </c>
      <c r="AD4256" s="122">
        <v>2.01642136752</v>
      </c>
      <c r="AE4256" s="122">
        <v>2.1768642576000001</v>
      </c>
      <c r="AF4256" s="122">
        <v>1.89400266864</v>
      </c>
      <c r="AG4256" s="122">
        <v>2.4945735369599999</v>
      </c>
      <c r="AH4256" s="122">
        <v>1.89012298176</v>
      </c>
      <c r="AI4256" s="122">
        <v>1.99986054528</v>
      </c>
      <c r="AJ4256" s="122">
        <v>2.4488373907200001</v>
      </c>
      <c r="AK4256" s="122">
        <v>2.4465451655999999</v>
      </c>
      <c r="AL4256" s="122">
        <v>0</v>
      </c>
    </row>
    <row r="4257" spans="1:38" hidden="1" x14ac:dyDescent="0.25">
      <c r="A4257" s="122" t="s">
        <v>2027</v>
      </c>
      <c r="B4257" s="122">
        <v>1</v>
      </c>
      <c r="C4257" s="122" t="s">
        <v>2222</v>
      </c>
      <c r="D4257" s="122" t="s">
        <v>474</v>
      </c>
      <c r="E4257" s="122">
        <v>78</v>
      </c>
      <c r="F4257" s="122">
        <v>3.7382399999999999E-6</v>
      </c>
      <c r="G4257" s="122">
        <v>9.1022400000000001E-6</v>
      </c>
      <c r="H4257" s="122">
        <v>1.7391360000000001E-5</v>
      </c>
      <c r="I4257" s="122">
        <v>1.3007208000000001E-3</v>
      </c>
      <c r="J4257" s="122">
        <v>3.5888318399999999E-3</v>
      </c>
      <c r="K4257" s="122">
        <v>8.8821648E-3</v>
      </c>
      <c r="L4257" s="122">
        <v>1.6409227679999999E-2</v>
      </c>
      <c r="M4257" s="122">
        <v>2.701659792E-2</v>
      </c>
      <c r="N4257" s="122">
        <v>3.9024837120000003E-2</v>
      </c>
      <c r="O4257" s="122">
        <v>5.5745260800000002E-2</v>
      </c>
      <c r="P4257" s="122">
        <v>6.8563285919999994E-2</v>
      </c>
      <c r="Q4257" s="122">
        <v>8.4654865440000004E-2</v>
      </c>
      <c r="R4257" s="122">
        <v>0.10191592224</v>
      </c>
      <c r="S4257" s="122">
        <v>0.11905197167999999</v>
      </c>
      <c r="T4257" s="122">
        <v>0.13398671183999999</v>
      </c>
      <c r="U4257" s="122">
        <v>0.15955040640000001</v>
      </c>
      <c r="V4257" s="122">
        <v>0.18775884000000001</v>
      </c>
      <c r="W4257" s="122">
        <v>0.22002905423999999</v>
      </c>
      <c r="X4257" s="122">
        <v>0.25756890432000001</v>
      </c>
      <c r="Y4257" s="122">
        <v>0.321258816</v>
      </c>
      <c r="Z4257" s="122">
        <v>0.3675357024</v>
      </c>
      <c r="AA4257" s="122">
        <v>0.31854607872000001</v>
      </c>
      <c r="AB4257" s="122">
        <v>0.40565059679999999</v>
      </c>
      <c r="AC4257" s="122">
        <v>0.32859619919999999</v>
      </c>
      <c r="AD4257" s="122">
        <v>0.33041038991999999</v>
      </c>
      <c r="AE4257" s="122">
        <v>0.27522212351999997</v>
      </c>
      <c r="AF4257" s="122">
        <v>0.19319650944</v>
      </c>
      <c r="AG4257" s="122">
        <v>0.19848299376</v>
      </c>
      <c r="AH4257" s="122">
        <v>0.29516349023999999</v>
      </c>
      <c r="AI4257" s="122">
        <v>0.25784274287999998</v>
      </c>
      <c r="AJ4257" s="122">
        <v>0.32950398671999998</v>
      </c>
      <c r="AK4257" s="122">
        <v>0.32773045919999999</v>
      </c>
      <c r="AL4257" s="122">
        <v>0</v>
      </c>
    </row>
    <row r="4258" spans="1:38" hidden="1" x14ac:dyDescent="0.25">
      <c r="A4258" s="122" t="s">
        <v>2027</v>
      </c>
      <c r="B4258" s="122">
        <v>1</v>
      </c>
      <c r="C4258" s="122" t="s">
        <v>2222</v>
      </c>
      <c r="D4258" s="122" t="s">
        <v>2085</v>
      </c>
      <c r="E4258" s="122">
        <v>78</v>
      </c>
      <c r="F4258" s="122">
        <v>2.5185600000000001E-6</v>
      </c>
      <c r="G4258" s="122">
        <v>6.1382400000000002E-6</v>
      </c>
      <c r="H4258" s="122">
        <v>1.162752E-5</v>
      </c>
      <c r="I4258" s="122">
        <v>8.6551680000000004E-4</v>
      </c>
      <c r="J4258" s="122">
        <v>2.3919340800000002E-3</v>
      </c>
      <c r="K4258" s="122">
        <v>5.9332492800000004E-3</v>
      </c>
      <c r="L4258" s="122">
        <v>1.0986344639999999E-2</v>
      </c>
      <c r="M4258" s="122">
        <v>1.8098526720000001E-2</v>
      </c>
      <c r="N4258" s="122">
        <v>2.612762544E-2</v>
      </c>
      <c r="O4258" s="122">
        <v>3.7186221120000001E-2</v>
      </c>
      <c r="P4258" s="122">
        <v>4.5706130880000001E-2</v>
      </c>
      <c r="Q4258" s="122">
        <v>5.6289108960000001E-2</v>
      </c>
      <c r="R4258" s="122">
        <v>6.8199664320000006E-2</v>
      </c>
      <c r="S4258" s="122">
        <v>8.0523997439999995E-2</v>
      </c>
      <c r="T4258" s="122">
        <v>9.1521748799999997E-2</v>
      </c>
      <c r="U4258" s="122">
        <v>0.11023051584</v>
      </c>
      <c r="V4258" s="122">
        <v>0.13058997744</v>
      </c>
      <c r="W4258" s="122">
        <v>0.15360103680000001</v>
      </c>
      <c r="X4258" s="122">
        <v>0.17992103951999999</v>
      </c>
      <c r="Y4258" s="122">
        <v>0.19903851695999999</v>
      </c>
      <c r="Z4258" s="122">
        <v>0.19220595311999999</v>
      </c>
      <c r="AA4258" s="122">
        <v>0.23712826079999999</v>
      </c>
      <c r="AB4258" s="122">
        <v>0.29568946800000001</v>
      </c>
      <c r="AC4258" s="122">
        <v>0.35689528032000001</v>
      </c>
      <c r="AD4258" s="122">
        <v>0.39011323007999998</v>
      </c>
      <c r="AE4258" s="122">
        <v>0.38228000400000001</v>
      </c>
      <c r="AF4258" s="122">
        <v>0.39767454431999999</v>
      </c>
      <c r="AG4258" s="122">
        <v>0.30486780864000002</v>
      </c>
      <c r="AH4258" s="122">
        <v>0.36782553456</v>
      </c>
      <c r="AI4258" s="122">
        <v>0.31950538703999998</v>
      </c>
      <c r="AJ4258" s="122">
        <v>0.35200765631999997</v>
      </c>
      <c r="AK4258" s="122">
        <v>0.35468582591999998</v>
      </c>
      <c r="AL4258" s="122">
        <v>0</v>
      </c>
    </row>
    <row r="4259" spans="1:38" hidden="1" x14ac:dyDescent="0.25">
      <c r="A4259" s="122" t="s">
        <v>2027</v>
      </c>
      <c r="B4259" s="122">
        <v>1</v>
      </c>
      <c r="C4259" s="122" t="s">
        <v>2222</v>
      </c>
      <c r="D4259" s="122" t="s">
        <v>2086</v>
      </c>
      <c r="E4259" s="122">
        <v>78</v>
      </c>
      <c r="F4259" s="122">
        <v>4.6320000000000002E-7</v>
      </c>
      <c r="G4259" s="122">
        <v>1.1164799999999999E-6</v>
      </c>
      <c r="H4259" s="122">
        <v>2.1052799999999999E-6</v>
      </c>
      <c r="I4259" s="122">
        <v>1.5570144000000001E-4</v>
      </c>
      <c r="J4259" s="122">
        <v>4.2502080000000002E-4</v>
      </c>
      <c r="K4259" s="122">
        <v>1.0361620800000001E-3</v>
      </c>
      <c r="L4259" s="122">
        <v>1.88460432E-3</v>
      </c>
      <c r="M4259" s="122">
        <v>3.0678163200000001E-3</v>
      </c>
      <c r="N4259" s="122">
        <v>4.3882833600000001E-3</v>
      </c>
      <c r="O4259" s="122">
        <v>6.2615347199999997E-3</v>
      </c>
      <c r="P4259" s="122">
        <v>7.6634577599999998E-3</v>
      </c>
      <c r="Q4259" s="122">
        <v>9.4202947199999998E-3</v>
      </c>
      <c r="R4259" s="122">
        <v>1.130153808E-2</v>
      </c>
      <c r="S4259" s="122">
        <v>1.31382432E-2</v>
      </c>
      <c r="T4259" s="122">
        <v>1.486282656E-2</v>
      </c>
      <c r="U4259" s="122">
        <v>1.7826198719999999E-2</v>
      </c>
      <c r="V4259" s="122">
        <v>2.118722592E-2</v>
      </c>
      <c r="W4259" s="122">
        <v>2.5013409600000001E-2</v>
      </c>
      <c r="X4259" s="122">
        <v>2.94441792E-2</v>
      </c>
      <c r="Y4259" s="122">
        <v>3.3094488960000001E-2</v>
      </c>
      <c r="Z4259" s="122">
        <v>3.2504381280000001E-2</v>
      </c>
      <c r="AA4259" s="122">
        <v>4.0987286880000001E-2</v>
      </c>
      <c r="AB4259" s="122">
        <v>5.2286426400000002E-2</v>
      </c>
      <c r="AC4259" s="122">
        <v>6.4669572480000007E-2</v>
      </c>
      <c r="AD4259" s="122">
        <v>7.1997253920000004E-2</v>
      </c>
      <c r="AE4259" s="122">
        <v>7.2120528000000003E-2</v>
      </c>
      <c r="AF4259" s="122">
        <v>7.6381133279999999E-2</v>
      </c>
      <c r="AG4259" s="122">
        <v>5.9439912960000001E-2</v>
      </c>
      <c r="AH4259" s="122">
        <v>7.2457357920000007E-2</v>
      </c>
      <c r="AI4259" s="122">
        <v>6.3457446240000007E-2</v>
      </c>
      <c r="AJ4259" s="122">
        <v>6.7472354880000002E-2</v>
      </c>
      <c r="AK4259" s="122">
        <v>6.5913422400000005E-2</v>
      </c>
      <c r="AL4259" s="122">
        <v>0</v>
      </c>
    </row>
    <row r="4260" spans="1:38" hidden="1" x14ac:dyDescent="0.25">
      <c r="A4260" s="122" t="s">
        <v>2027</v>
      </c>
      <c r="B4260" s="122">
        <v>1</v>
      </c>
      <c r="C4260" s="122" t="s">
        <v>2222</v>
      </c>
      <c r="D4260" s="122" t="s">
        <v>2087</v>
      </c>
      <c r="E4260" s="122">
        <v>78</v>
      </c>
      <c r="F4260" s="122">
        <v>5.1216E-7</v>
      </c>
      <c r="G4260" s="122">
        <v>1.2696000000000001E-6</v>
      </c>
      <c r="H4260" s="122">
        <v>2.4480000000000001E-6</v>
      </c>
      <c r="I4260" s="122">
        <v>1.8475343999999999E-4</v>
      </c>
      <c r="J4260" s="122">
        <v>5.1756863999999998E-4</v>
      </c>
      <c r="K4260" s="122">
        <v>1.30249872E-3</v>
      </c>
      <c r="L4260" s="122">
        <v>2.43973536E-3</v>
      </c>
      <c r="M4260" s="122">
        <v>4.0607328000000003E-3</v>
      </c>
      <c r="N4260" s="122">
        <v>5.9263132799999996E-3</v>
      </c>
      <c r="O4260" s="122">
        <v>8.5101998399999997E-3</v>
      </c>
      <c r="P4260" s="122">
        <v>1.053470592E-2</v>
      </c>
      <c r="Q4260" s="122">
        <v>1.3047288000000001E-2</v>
      </c>
      <c r="R4260" s="122">
        <v>1.5896052479999999E-2</v>
      </c>
      <c r="S4260" s="122">
        <v>1.8904282559999999E-2</v>
      </c>
      <c r="T4260" s="122">
        <v>2.1748998719999999E-2</v>
      </c>
      <c r="U4260" s="122">
        <v>2.6564724479999999E-2</v>
      </c>
      <c r="V4260" s="122">
        <v>3.1901368800000003E-2</v>
      </c>
      <c r="W4260" s="122">
        <v>3.7961808960000003E-2</v>
      </c>
      <c r="X4260" s="122">
        <v>4.4852343840000003E-2</v>
      </c>
      <c r="Y4260" s="122">
        <v>4.9831059359999999E-2</v>
      </c>
      <c r="Z4260" s="122">
        <v>4.8312140640000001E-2</v>
      </c>
      <c r="AA4260" s="122">
        <v>5.9971387199999997E-2</v>
      </c>
      <c r="AB4260" s="122">
        <v>7.5297119039999999E-2</v>
      </c>
      <c r="AC4260" s="122">
        <v>9.1716474719999996E-2</v>
      </c>
      <c r="AD4260" s="122">
        <v>0.1012395504</v>
      </c>
      <c r="AE4260" s="122">
        <v>0.10035571679999999</v>
      </c>
      <c r="AF4260" s="122">
        <v>0.1055319504</v>
      </c>
      <c r="AG4260" s="122">
        <v>8.1683695680000001E-2</v>
      </c>
      <c r="AH4260" s="122">
        <v>9.9503624159999998E-2</v>
      </c>
      <c r="AI4260" s="122">
        <v>8.750666352E-2</v>
      </c>
      <c r="AJ4260" s="122">
        <v>9.6979514399999994E-2</v>
      </c>
      <c r="AK4260" s="122">
        <v>9.870378816E-2</v>
      </c>
      <c r="AL4260" s="122">
        <v>0</v>
      </c>
    </row>
    <row r="4261" spans="1:38" hidden="1" x14ac:dyDescent="0.25">
      <c r="A4261" s="122" t="s">
        <v>2027</v>
      </c>
      <c r="B4261" s="122">
        <v>1</v>
      </c>
      <c r="C4261" s="122" t="s">
        <v>2222</v>
      </c>
      <c r="D4261" s="122" t="s">
        <v>2088</v>
      </c>
      <c r="E4261" s="122">
        <v>78</v>
      </c>
      <c r="F4261" s="122">
        <v>1.671072E-5</v>
      </c>
      <c r="G4261" s="122">
        <v>4.0983840000000002E-5</v>
      </c>
      <c r="H4261" s="122">
        <v>7.8318239999999994E-5</v>
      </c>
      <c r="I4261" s="122">
        <v>5.8587710400000003E-3</v>
      </c>
      <c r="J4261" s="122">
        <v>1.6270481279999999E-2</v>
      </c>
      <c r="K4261" s="122">
        <v>4.0495146240000002E-2</v>
      </c>
      <c r="L4261" s="122">
        <v>7.5153436800000001E-2</v>
      </c>
      <c r="M4261" s="122">
        <v>0.1240546152</v>
      </c>
      <c r="N4261" s="122">
        <v>0.17923947168000001</v>
      </c>
      <c r="O4261" s="122">
        <v>0.25507604927999999</v>
      </c>
      <c r="P4261" s="122">
        <v>0.31343439456</v>
      </c>
      <c r="Q4261" s="122">
        <v>0.38668306415999998</v>
      </c>
      <c r="R4261" s="122">
        <v>0.46924501536000002</v>
      </c>
      <c r="S4261" s="122">
        <v>0.5546954328</v>
      </c>
      <c r="T4261" s="122">
        <v>0.63352672992000003</v>
      </c>
      <c r="U4261" s="122">
        <v>0.76580040047999998</v>
      </c>
      <c r="V4261" s="122">
        <v>0.90452751888000005</v>
      </c>
      <c r="W4261" s="122">
        <v>1.0587649396800001</v>
      </c>
      <c r="X4261" s="122">
        <v>1.2331459944000001</v>
      </c>
      <c r="Y4261" s="122">
        <v>1.1540496523199999</v>
      </c>
      <c r="Z4261" s="122">
        <v>1.22160825456</v>
      </c>
      <c r="AA4261" s="122">
        <v>1.2880477022400001</v>
      </c>
      <c r="AB4261" s="122">
        <v>2.06614622256</v>
      </c>
      <c r="AC4261" s="122">
        <v>1.60404369936</v>
      </c>
      <c r="AD4261" s="122">
        <v>1.9063197081600001</v>
      </c>
      <c r="AE4261" s="122">
        <v>1.99518190608</v>
      </c>
      <c r="AF4261" s="122">
        <v>2.2557625535999999</v>
      </c>
      <c r="AG4261" s="122">
        <v>2.1755197876799999</v>
      </c>
      <c r="AH4261" s="122">
        <v>2.6747028456000002</v>
      </c>
      <c r="AI4261" s="122">
        <v>2.9026828752</v>
      </c>
      <c r="AJ4261" s="122">
        <v>2.2994167991999999</v>
      </c>
      <c r="AK4261" s="122">
        <v>2.3033552212799999</v>
      </c>
      <c r="AL4261" s="122">
        <v>0</v>
      </c>
    </row>
    <row r="4262" spans="1:38" hidden="1" x14ac:dyDescent="0.25">
      <c r="A4262" s="122" t="s">
        <v>2027</v>
      </c>
      <c r="B4262" s="122">
        <v>1</v>
      </c>
      <c r="C4262" s="122" t="s">
        <v>2222</v>
      </c>
      <c r="D4262" s="122" t="s">
        <v>2089</v>
      </c>
      <c r="E4262" s="122">
        <v>78</v>
      </c>
      <c r="F4262" s="122">
        <v>8.3500800000000002E-6</v>
      </c>
      <c r="G4262" s="122">
        <v>2.0394240000000001E-5</v>
      </c>
      <c r="H4262" s="122">
        <v>3.9112800000000003E-5</v>
      </c>
      <c r="I4262" s="122">
        <v>2.9355475199999998E-3</v>
      </c>
      <c r="J4262" s="122">
        <v>8.1780244800000006E-3</v>
      </c>
      <c r="K4262" s="122">
        <v>2.0413241759999999E-2</v>
      </c>
      <c r="L4262" s="122">
        <v>3.7953103680000003E-2</v>
      </c>
      <c r="M4262" s="122">
        <v>6.2778408960000004E-2</v>
      </c>
      <c r="N4262" s="122">
        <v>9.1011569279999996E-2</v>
      </c>
      <c r="O4262" s="122">
        <v>0.13022895743999999</v>
      </c>
      <c r="P4262" s="122">
        <v>0.16069277615999999</v>
      </c>
      <c r="Q4262" s="122">
        <v>0.19803542544</v>
      </c>
      <c r="R4262" s="122">
        <v>0.23922153552</v>
      </c>
      <c r="S4262" s="122">
        <v>0.28128675504</v>
      </c>
      <c r="T4262" s="122">
        <v>0.31900396800000003</v>
      </c>
      <c r="U4262" s="122">
        <v>0.38311064255999999</v>
      </c>
      <c r="V4262" s="122">
        <v>0.45586444512000002</v>
      </c>
      <c r="W4262" s="122">
        <v>0.53895495599999999</v>
      </c>
      <c r="X4262" s="122">
        <v>0.63262622784</v>
      </c>
      <c r="Y4262" s="122">
        <v>0.59524719311999996</v>
      </c>
      <c r="Z4262" s="122">
        <v>0.62954603951999999</v>
      </c>
      <c r="AA4262" s="122">
        <v>0.66266811120000002</v>
      </c>
      <c r="AB4262" s="122">
        <v>1.06010918256</v>
      </c>
      <c r="AC4262" s="122">
        <v>0.81840983136000001</v>
      </c>
      <c r="AD4262" s="122">
        <v>0.96701172095999999</v>
      </c>
      <c r="AE4262" s="122">
        <v>1.0048731446400001</v>
      </c>
      <c r="AF4262" s="122">
        <v>1.1273151830399999</v>
      </c>
      <c r="AG4262" s="122">
        <v>1.0803432768000001</v>
      </c>
      <c r="AH4262" s="122">
        <v>1.3237514774400001</v>
      </c>
      <c r="AI4262" s="122">
        <v>1.4354034648</v>
      </c>
      <c r="AJ4262" s="122">
        <v>1.1434011336000001</v>
      </c>
      <c r="AK4262" s="122">
        <v>1.142054568</v>
      </c>
      <c r="AL4262" s="122">
        <v>0</v>
      </c>
    </row>
    <row r="4263" spans="1:38" hidden="1" x14ac:dyDescent="0.25">
      <c r="A4263" s="122" t="s">
        <v>2027</v>
      </c>
      <c r="B4263" s="122">
        <v>1</v>
      </c>
      <c r="C4263" s="122" t="s">
        <v>2222</v>
      </c>
      <c r="D4263" s="122" t="s">
        <v>2136</v>
      </c>
      <c r="E4263" s="122">
        <v>78</v>
      </c>
      <c r="F4263" s="122">
        <v>1.1904E-7</v>
      </c>
      <c r="G4263" s="122">
        <v>2.952E-7</v>
      </c>
      <c r="H4263" s="122">
        <v>5.7311999999999999E-7</v>
      </c>
      <c r="I4263" s="122">
        <v>4.2738719999999999E-5</v>
      </c>
      <c r="J4263" s="122">
        <v>1.1658624E-4</v>
      </c>
      <c r="K4263" s="122">
        <v>2.8873152000000001E-4</v>
      </c>
      <c r="L4263" s="122">
        <v>5.3342159999999995E-4</v>
      </c>
      <c r="M4263" s="122">
        <v>8.7835439999999995E-4</v>
      </c>
      <c r="N4263" s="122">
        <v>1.2796588800000001E-3</v>
      </c>
      <c r="O4263" s="122">
        <v>1.83630432E-3</v>
      </c>
      <c r="P4263" s="122">
        <v>2.27120688E-3</v>
      </c>
      <c r="Q4263" s="122">
        <v>2.7894710399999998E-3</v>
      </c>
      <c r="R4263" s="122">
        <v>3.3610367999999998E-3</v>
      </c>
      <c r="S4263" s="122">
        <v>3.9422683200000001E-3</v>
      </c>
      <c r="T4263" s="122">
        <v>4.46329584E-3</v>
      </c>
      <c r="U4263" s="122">
        <v>5.3491876799999999E-3</v>
      </c>
      <c r="V4263" s="122">
        <v>6.30614976E-3</v>
      </c>
      <c r="W4263" s="122">
        <v>7.3903161600000003E-3</v>
      </c>
      <c r="X4263" s="122">
        <v>8.6169647999999998E-3</v>
      </c>
      <c r="Y4263" s="122">
        <v>1.002094752E-2</v>
      </c>
      <c r="Z4263" s="122">
        <v>1.131198672E-2</v>
      </c>
      <c r="AA4263" s="122">
        <v>1.244642112E-2</v>
      </c>
      <c r="AB4263" s="122">
        <v>1.3415485919999999E-2</v>
      </c>
      <c r="AC4263" s="122">
        <v>1.4245213919999999E-2</v>
      </c>
      <c r="AD4263" s="122">
        <v>1.4839847999999999E-2</v>
      </c>
      <c r="AE4263" s="122">
        <v>1.520284608E-2</v>
      </c>
      <c r="AF4263" s="122">
        <v>1.5489577439999999E-2</v>
      </c>
      <c r="AG4263" s="122">
        <v>1.530376128E-2</v>
      </c>
      <c r="AH4263" s="122">
        <v>1.50832104E-2</v>
      </c>
      <c r="AI4263" s="122">
        <v>1.51490376E-2</v>
      </c>
      <c r="AJ4263" s="122">
        <v>1.504205952E-2</v>
      </c>
      <c r="AK4263" s="122">
        <v>1.5067955520000001E-2</v>
      </c>
      <c r="AL4263" s="122">
        <v>0</v>
      </c>
    </row>
    <row r="4264" spans="1:38" hidden="1" x14ac:dyDescent="0.25">
      <c r="A4264" s="122" t="s">
        <v>2027</v>
      </c>
      <c r="B4264" s="122">
        <v>1</v>
      </c>
      <c r="C4264" s="122" t="s">
        <v>2222</v>
      </c>
      <c r="D4264" s="122" t="s">
        <v>2090</v>
      </c>
      <c r="E4264" s="122">
        <v>78</v>
      </c>
      <c r="F4264" s="122">
        <v>9.868799999999999E-7</v>
      </c>
      <c r="G4264" s="122">
        <v>2.4302399999999999E-6</v>
      </c>
      <c r="H4264" s="122">
        <v>4.6636800000000002E-6</v>
      </c>
      <c r="I4264" s="122">
        <v>3.485184E-4</v>
      </c>
      <c r="J4264" s="122">
        <v>9.6712128000000001E-4</v>
      </c>
      <c r="K4264" s="122">
        <v>2.3966275199999998E-3</v>
      </c>
      <c r="L4264" s="122">
        <v>4.4184662400000001E-3</v>
      </c>
      <c r="M4264" s="122">
        <v>7.2497035200000002E-3</v>
      </c>
      <c r="N4264" s="122">
        <v>1.0386336479999999E-2</v>
      </c>
      <c r="O4264" s="122">
        <v>1.4565037919999999E-2</v>
      </c>
      <c r="P4264" s="122">
        <v>1.7744539199999999E-2</v>
      </c>
      <c r="Q4264" s="122">
        <v>2.185462656E-2</v>
      </c>
      <c r="R4264" s="122">
        <v>2.64781176E-2</v>
      </c>
      <c r="S4264" s="122">
        <v>3.120538032E-2</v>
      </c>
      <c r="T4264" s="122">
        <v>3.578574432E-2</v>
      </c>
      <c r="U4264" s="122">
        <v>4.3332812640000003E-2</v>
      </c>
      <c r="V4264" s="122">
        <v>5.1525034560000002E-2</v>
      </c>
      <c r="W4264" s="122">
        <v>6.0350524799999999E-2</v>
      </c>
      <c r="X4264" s="122">
        <v>7.0898254080000001E-2</v>
      </c>
      <c r="Y4264" s="122">
        <v>8.2967314079999993E-2</v>
      </c>
      <c r="Z4264" s="122">
        <v>9.4466524800000007E-2</v>
      </c>
      <c r="AA4264" s="122">
        <v>0.10473077088</v>
      </c>
      <c r="AB4264" s="122">
        <v>0.11368398432</v>
      </c>
      <c r="AC4264" s="122">
        <v>0.12139983360000001</v>
      </c>
      <c r="AD4264" s="122">
        <v>0.12662998559999999</v>
      </c>
      <c r="AE4264" s="122">
        <v>0.13000669728</v>
      </c>
      <c r="AF4264" s="122">
        <v>0.13261367616</v>
      </c>
      <c r="AG4264" s="122">
        <v>0.13037719680000001</v>
      </c>
      <c r="AH4264" s="122">
        <v>0.12794041296</v>
      </c>
      <c r="AI4264" s="122">
        <v>0.12753691680000001</v>
      </c>
      <c r="AJ4264" s="122">
        <v>0.12962111424</v>
      </c>
      <c r="AK4264" s="122">
        <v>0.12867966912000001</v>
      </c>
      <c r="AL4264" s="122">
        <v>0</v>
      </c>
    </row>
    <row r="4265" spans="1:38" hidden="1" x14ac:dyDescent="0.25">
      <c r="A4265" s="122" t="s">
        <v>2027</v>
      </c>
      <c r="B4265" s="122">
        <v>1</v>
      </c>
      <c r="C4265" s="122" t="s">
        <v>2222</v>
      </c>
      <c r="D4265" s="122" t="s">
        <v>2091</v>
      </c>
      <c r="E4265" s="122">
        <v>78</v>
      </c>
      <c r="F4265" s="122">
        <v>2.2147199999999999E-6</v>
      </c>
      <c r="G4265" s="122">
        <v>5.3966400000000004E-6</v>
      </c>
      <c r="H4265" s="122">
        <v>1.02792E-5</v>
      </c>
      <c r="I4265" s="122">
        <v>7.6698960000000003E-4</v>
      </c>
      <c r="J4265" s="122">
        <v>2.1215308799999999E-3</v>
      </c>
      <c r="K4265" s="122">
        <v>5.2672430400000003E-3</v>
      </c>
      <c r="L4265" s="122">
        <v>9.7379836799999994E-3</v>
      </c>
      <c r="M4265" s="122">
        <v>1.6026207359999999E-2</v>
      </c>
      <c r="N4265" s="122">
        <v>2.3121127200000001E-2</v>
      </c>
      <c r="O4265" s="122">
        <v>3.2903180640000002E-2</v>
      </c>
      <c r="P4265" s="122">
        <v>4.0341001920000001E-2</v>
      </c>
      <c r="Q4265" s="122">
        <v>4.9501347360000003E-2</v>
      </c>
      <c r="R4265" s="122">
        <v>5.9687289599999999E-2</v>
      </c>
      <c r="S4265" s="122">
        <v>7.0202674079999999E-2</v>
      </c>
      <c r="T4265" s="122">
        <v>7.9824693599999996E-2</v>
      </c>
      <c r="U4265" s="122">
        <v>9.6135553920000005E-2</v>
      </c>
      <c r="V4265" s="122">
        <v>0.1141358904</v>
      </c>
      <c r="W4265" s="122">
        <v>0.13456305984</v>
      </c>
      <c r="X4265" s="122">
        <v>0.15797212416</v>
      </c>
      <c r="Y4265" s="122">
        <v>0.21912115584</v>
      </c>
      <c r="Z4265" s="122">
        <v>0.24402947759999999</v>
      </c>
      <c r="AA4265" s="122">
        <v>0.28142060448</v>
      </c>
      <c r="AB4265" s="122">
        <v>0.27766932096000002</v>
      </c>
      <c r="AC4265" s="122">
        <v>0.31401499632000002</v>
      </c>
      <c r="AD4265" s="122">
        <v>0.29545107935999998</v>
      </c>
      <c r="AE4265" s="122">
        <v>0.31733830176</v>
      </c>
      <c r="AF4265" s="122">
        <v>0.32213983151999998</v>
      </c>
      <c r="AG4265" s="122">
        <v>0.35914044719999999</v>
      </c>
      <c r="AH4265" s="122">
        <v>0.27650274528000002</v>
      </c>
      <c r="AI4265" s="122">
        <v>0.28975779408000002</v>
      </c>
      <c r="AJ4265" s="122">
        <v>0.26790035808000001</v>
      </c>
      <c r="AK4265" s="122">
        <v>0.26892975456000001</v>
      </c>
      <c r="AL4265" s="122">
        <v>0</v>
      </c>
    </row>
    <row r="4266" spans="1:38" hidden="1" x14ac:dyDescent="0.25">
      <c r="A4266" s="122" t="s">
        <v>2027</v>
      </c>
      <c r="B4266" s="122">
        <v>1</v>
      </c>
      <c r="C4266" s="122" t="s">
        <v>2222</v>
      </c>
      <c r="D4266" s="122" t="s">
        <v>2092</v>
      </c>
      <c r="E4266" s="122">
        <v>78</v>
      </c>
      <c r="F4266" s="122">
        <v>1.1443199999999999E-6</v>
      </c>
      <c r="G4266" s="122">
        <v>2.7984000000000002E-6</v>
      </c>
      <c r="H4266" s="122">
        <v>5.3313600000000001E-6</v>
      </c>
      <c r="I4266" s="122">
        <v>3.9908784000000001E-4</v>
      </c>
      <c r="J4266" s="122">
        <v>1.1035257599999999E-3</v>
      </c>
      <c r="K4266" s="122">
        <v>2.7327191999999998E-3</v>
      </c>
      <c r="L4266" s="122">
        <v>5.0361744000000002E-3</v>
      </c>
      <c r="M4266" s="122">
        <v>8.25983328E-3</v>
      </c>
      <c r="N4266" s="122">
        <v>1.1871814560000001E-2</v>
      </c>
      <c r="O4266" s="122">
        <v>1.6827372480000002E-2</v>
      </c>
      <c r="P4266" s="122">
        <v>2.059043616E-2</v>
      </c>
      <c r="Q4266" s="122">
        <v>2.524832976E-2</v>
      </c>
      <c r="R4266" s="122">
        <v>3.0421580640000001E-2</v>
      </c>
      <c r="S4266" s="122">
        <v>3.5840733600000001E-2</v>
      </c>
      <c r="T4266" s="122">
        <v>4.0761189599999997E-2</v>
      </c>
      <c r="U4266" s="122">
        <v>4.9197310559999999E-2</v>
      </c>
      <c r="V4266" s="122">
        <v>5.8417558559999999E-2</v>
      </c>
      <c r="W4266" s="122">
        <v>6.8937537600000001E-2</v>
      </c>
      <c r="X4266" s="122">
        <v>8.0821051680000006E-2</v>
      </c>
      <c r="Y4266" s="122">
        <v>0.10043395968</v>
      </c>
      <c r="Z4266" s="122">
        <v>0.11437892112</v>
      </c>
      <c r="AA4266" s="122">
        <v>9.8530551839999994E-2</v>
      </c>
      <c r="AB4266" s="122">
        <v>0.12464848368000001</v>
      </c>
      <c r="AC4266" s="122">
        <v>0.10050032304000001</v>
      </c>
      <c r="AD4266" s="122">
        <v>0.1007562624</v>
      </c>
      <c r="AE4266" s="122">
        <v>8.3383908000000007E-2</v>
      </c>
      <c r="AF4266" s="122">
        <v>5.8686694079999997E-2</v>
      </c>
      <c r="AG4266" s="122">
        <v>6.0764563680000001E-2</v>
      </c>
      <c r="AH4266" s="122">
        <v>9.0773075039999998E-2</v>
      </c>
      <c r="AI4266" s="122">
        <v>8.0107190879999998E-2</v>
      </c>
      <c r="AJ4266" s="122">
        <v>0.10525861344</v>
      </c>
      <c r="AK4266" s="122">
        <v>0.10718908655999999</v>
      </c>
      <c r="AL4266" s="122">
        <v>0</v>
      </c>
    </row>
    <row r="4267" spans="1:38" hidden="1" x14ac:dyDescent="0.25">
      <c r="A4267" s="122" t="s">
        <v>2027</v>
      </c>
      <c r="B4267" s="122">
        <v>1</v>
      </c>
      <c r="C4267" s="122" t="s">
        <v>2222</v>
      </c>
      <c r="D4267" s="122" t="s">
        <v>2093</v>
      </c>
      <c r="E4267" s="122">
        <v>78</v>
      </c>
      <c r="F4267" s="122">
        <v>9.1219199999999996E-6</v>
      </c>
      <c r="G4267" s="122">
        <v>2.2317120000000002E-5</v>
      </c>
      <c r="H4267" s="122">
        <v>4.265088E-5</v>
      </c>
      <c r="I4267" s="122">
        <v>3.19277904E-3</v>
      </c>
      <c r="J4267" s="122">
        <v>8.8653696000000008E-3</v>
      </c>
      <c r="K4267" s="122">
        <v>2.2058990399999999E-2</v>
      </c>
      <c r="L4267" s="122">
        <v>4.0919809440000003E-2</v>
      </c>
      <c r="M4267" s="122">
        <v>6.7548514079999997E-2</v>
      </c>
      <c r="N4267" s="122">
        <v>9.7744211999999997E-2</v>
      </c>
      <c r="O4267" s="122">
        <v>0.1393769976</v>
      </c>
      <c r="P4267" s="122">
        <v>0.17125129391999999</v>
      </c>
      <c r="Q4267" s="122">
        <v>0.21084429888</v>
      </c>
      <c r="R4267" s="122">
        <v>0.25479102479999999</v>
      </c>
      <c r="S4267" s="122">
        <v>0.29961437664000001</v>
      </c>
      <c r="T4267" s="122">
        <v>0.34025015712000001</v>
      </c>
      <c r="U4267" s="122">
        <v>0.40893196751999999</v>
      </c>
      <c r="V4267" s="122">
        <v>0.48384220847999998</v>
      </c>
      <c r="W4267" s="122">
        <v>0.56961447840000001</v>
      </c>
      <c r="X4267" s="122">
        <v>0.66750222863999997</v>
      </c>
      <c r="Y4267" s="122">
        <v>0.92455159200000003</v>
      </c>
      <c r="Z4267" s="122">
        <v>1.0270919011199999</v>
      </c>
      <c r="AA4267" s="122">
        <v>1.18080485616</v>
      </c>
      <c r="AB4267" s="122">
        <v>1.16262700224</v>
      </c>
      <c r="AC4267" s="122">
        <v>1.3088405808000001</v>
      </c>
      <c r="AD4267" s="122">
        <v>1.2238351814399999</v>
      </c>
      <c r="AE4267" s="122">
        <v>1.3068968078400001</v>
      </c>
      <c r="AF4267" s="122">
        <v>1.31825928576</v>
      </c>
      <c r="AG4267" s="122">
        <v>1.45997609472</v>
      </c>
      <c r="AH4267" s="122">
        <v>1.1169911212800001</v>
      </c>
      <c r="AI4267" s="122">
        <v>1.1616570288000001</v>
      </c>
      <c r="AJ4267" s="122">
        <v>1.0741697289600001</v>
      </c>
      <c r="AK4267" s="122">
        <v>1.0672254110399999</v>
      </c>
      <c r="AL4267" s="122">
        <v>0</v>
      </c>
    </row>
    <row r="4268" spans="1:38" hidden="1" x14ac:dyDescent="0.25">
      <c r="A4268" s="122" t="s">
        <v>2027</v>
      </c>
      <c r="B4268" s="122">
        <v>1</v>
      </c>
      <c r="C4268" s="122" t="s">
        <v>2222</v>
      </c>
      <c r="D4268" s="122" t="s">
        <v>2094</v>
      </c>
      <c r="E4268" s="122">
        <v>78</v>
      </c>
      <c r="F4268" s="122">
        <v>4.4265599999999998E-6</v>
      </c>
      <c r="G4268" s="122">
        <v>1.083456E-5</v>
      </c>
      <c r="H4268" s="122">
        <v>2.0696160000000001E-5</v>
      </c>
      <c r="I4268" s="122">
        <v>1.55157264E-3</v>
      </c>
      <c r="J4268" s="122">
        <v>4.3115534400000001E-3</v>
      </c>
      <c r="K4268" s="122">
        <v>1.07488824E-2</v>
      </c>
      <c r="L4268" s="122">
        <v>1.9969673279999999E-2</v>
      </c>
      <c r="M4268" s="122">
        <v>3.3011557919999997E-2</v>
      </c>
      <c r="N4268" s="122">
        <v>4.7780566080000003E-2</v>
      </c>
      <c r="O4268" s="122">
        <v>6.8171232959999994E-2</v>
      </c>
      <c r="P4268" s="122">
        <v>8.3901111840000001E-2</v>
      </c>
      <c r="Q4268" s="122">
        <v>0.10345589568000001</v>
      </c>
      <c r="R4268" s="122">
        <v>0.12522279552000001</v>
      </c>
      <c r="S4268" s="122">
        <v>0.14786563776</v>
      </c>
      <c r="T4268" s="122">
        <v>0.16845272831999999</v>
      </c>
      <c r="U4268" s="122">
        <v>0.20361193872</v>
      </c>
      <c r="V4268" s="122">
        <v>0.24233023247999999</v>
      </c>
      <c r="W4268" s="122">
        <v>0.28622797008</v>
      </c>
      <c r="X4268" s="122">
        <v>0.33643677263999999</v>
      </c>
      <c r="Y4268" s="122">
        <v>0.46667834736000002</v>
      </c>
      <c r="Z4268" s="122">
        <v>0.51916772016000001</v>
      </c>
      <c r="AA4268" s="122">
        <v>0.59805177359999995</v>
      </c>
      <c r="AB4268" s="122">
        <v>0.59011007280000005</v>
      </c>
      <c r="AC4268" s="122">
        <v>0.66687214991999999</v>
      </c>
      <c r="AD4268" s="122">
        <v>0.62649456528000003</v>
      </c>
      <c r="AE4268" s="122">
        <v>0.67190912016000004</v>
      </c>
      <c r="AF4268" s="122">
        <v>0.68247303648000002</v>
      </c>
      <c r="AG4268" s="122">
        <v>0.76107523152000001</v>
      </c>
      <c r="AH4268" s="122">
        <v>0.58800228095999996</v>
      </c>
      <c r="AI4268" s="122">
        <v>0.61728227520000001</v>
      </c>
      <c r="AJ4268" s="122">
        <v>0.57010509984000002</v>
      </c>
      <c r="AK4268" s="122">
        <v>0.57321847536000003</v>
      </c>
      <c r="AL4268" s="122">
        <v>0</v>
      </c>
    </row>
    <row r="4269" spans="1:38" hidden="1" x14ac:dyDescent="0.25">
      <c r="A4269" s="122" t="s">
        <v>2027</v>
      </c>
      <c r="B4269" s="122">
        <v>1</v>
      </c>
      <c r="C4269" s="122" t="s">
        <v>2222</v>
      </c>
      <c r="D4269" s="122" t="s">
        <v>2095</v>
      </c>
      <c r="E4269" s="122">
        <v>78</v>
      </c>
      <c r="F4269" s="122">
        <v>1.97616E-6</v>
      </c>
      <c r="G4269" s="122">
        <v>4.8201599999999998E-6</v>
      </c>
      <c r="H4269" s="122">
        <v>9.2361600000000004E-6</v>
      </c>
      <c r="I4269" s="122">
        <v>6.9117552000000002E-4</v>
      </c>
      <c r="J4269" s="122">
        <v>1.9204228799999999E-3</v>
      </c>
      <c r="K4269" s="122">
        <v>4.77793968E-3</v>
      </c>
      <c r="L4269" s="122">
        <v>8.8404460799999997E-3</v>
      </c>
      <c r="M4269" s="122">
        <v>1.4608092959999999E-2</v>
      </c>
      <c r="N4269" s="122">
        <v>2.1191435519999999E-2</v>
      </c>
      <c r="O4269" s="122">
        <v>3.0204555840000001E-2</v>
      </c>
      <c r="P4269" s="122">
        <v>3.7099114080000002E-2</v>
      </c>
      <c r="Q4269" s="122">
        <v>4.5621008159999997E-2</v>
      </c>
      <c r="R4269" s="122">
        <v>5.5197898080000002E-2</v>
      </c>
      <c r="S4269" s="122">
        <v>6.497696352E-2</v>
      </c>
      <c r="T4269" s="122">
        <v>7.3898937119999994E-2</v>
      </c>
      <c r="U4269" s="122">
        <v>8.9028481919999999E-2</v>
      </c>
      <c r="V4269" s="122">
        <v>0.10572820272</v>
      </c>
      <c r="W4269" s="122">
        <v>0.1248976824</v>
      </c>
      <c r="X4269" s="122">
        <v>0.14704568928</v>
      </c>
      <c r="Y4269" s="122">
        <v>0.20465940671999999</v>
      </c>
      <c r="Z4269" s="122">
        <v>0.22862751215999999</v>
      </c>
      <c r="AA4269" s="122">
        <v>0.26333429279999998</v>
      </c>
      <c r="AB4269" s="122">
        <v>0.26044879920000003</v>
      </c>
      <c r="AC4269" s="122">
        <v>0.29375390495999998</v>
      </c>
      <c r="AD4269" s="122">
        <v>0.2756208168</v>
      </c>
      <c r="AE4269" s="122">
        <v>0.29581100447999997</v>
      </c>
      <c r="AF4269" s="122">
        <v>0.29949665664000003</v>
      </c>
      <c r="AG4269" s="122">
        <v>0.33254055696000001</v>
      </c>
      <c r="AH4269" s="122">
        <v>0.25568520191999999</v>
      </c>
      <c r="AI4269" s="122">
        <v>0.26710968480000002</v>
      </c>
      <c r="AJ4269" s="122">
        <v>0.24666194688000001</v>
      </c>
      <c r="AK4269" s="122">
        <v>0.24715843775999999</v>
      </c>
      <c r="AL4269" s="122">
        <v>0</v>
      </c>
    </row>
    <row r="4270" spans="1:38" hidden="1" x14ac:dyDescent="0.25">
      <c r="A4270" s="122" t="s">
        <v>2027</v>
      </c>
      <c r="B4270" s="122">
        <v>1</v>
      </c>
      <c r="C4270" s="122" t="s">
        <v>2222</v>
      </c>
      <c r="D4270" s="122" t="s">
        <v>2096</v>
      </c>
      <c r="E4270" s="122">
        <v>78</v>
      </c>
      <c r="F4270" s="122">
        <v>3.47424E-6</v>
      </c>
      <c r="G4270" s="122">
        <v>8.4384000000000004E-6</v>
      </c>
      <c r="H4270" s="122">
        <v>1.6038720000000001E-5</v>
      </c>
      <c r="I4270" s="122">
        <v>1.1946772800000001E-3</v>
      </c>
      <c r="J4270" s="122">
        <v>3.2934734399999999E-3</v>
      </c>
      <c r="K4270" s="122">
        <v>8.1496847999999993E-3</v>
      </c>
      <c r="L4270" s="122">
        <v>1.5023341440000001E-2</v>
      </c>
      <c r="M4270" s="122">
        <v>2.4640118400000001E-2</v>
      </c>
      <c r="N4270" s="122">
        <v>3.5404450079999997E-2</v>
      </c>
      <c r="O4270" s="122">
        <v>5.0177961120000003E-2</v>
      </c>
      <c r="P4270" s="122">
        <v>6.1389506400000002E-2</v>
      </c>
      <c r="Q4270" s="122">
        <v>7.5180786720000004E-2</v>
      </c>
      <c r="R4270" s="122">
        <v>9.0463332480000005E-2</v>
      </c>
      <c r="S4270" s="122">
        <v>0.10615887312</v>
      </c>
      <c r="T4270" s="122">
        <v>0.12016296815999999</v>
      </c>
      <c r="U4270" s="122">
        <v>0.14414106671999999</v>
      </c>
      <c r="V4270" s="122">
        <v>0.17034751343999999</v>
      </c>
      <c r="W4270" s="122">
        <v>0.19922127408000001</v>
      </c>
      <c r="X4270" s="122">
        <v>0.23177476368</v>
      </c>
      <c r="Y4270" s="122">
        <v>0.32895277728</v>
      </c>
      <c r="Z4270" s="122">
        <v>0.39445113888</v>
      </c>
      <c r="AA4270" s="122">
        <v>0.45617104512000001</v>
      </c>
      <c r="AB4270" s="122">
        <v>0.36971733359999998</v>
      </c>
      <c r="AC4270" s="122">
        <v>0.40552578528</v>
      </c>
      <c r="AD4270" s="122">
        <v>0.42758542463999999</v>
      </c>
      <c r="AE4270" s="122">
        <v>0.44945253744000002</v>
      </c>
      <c r="AF4270" s="122">
        <v>0.47541782016</v>
      </c>
      <c r="AG4270" s="122">
        <v>0.49171514591999999</v>
      </c>
      <c r="AH4270" s="122">
        <v>0.44381560848000001</v>
      </c>
      <c r="AI4270" s="122">
        <v>0.47206856736000002</v>
      </c>
      <c r="AJ4270" s="122">
        <v>0.48433080000000001</v>
      </c>
      <c r="AK4270" s="122">
        <v>0.48232240848000002</v>
      </c>
      <c r="AL4270" s="122">
        <v>0</v>
      </c>
    </row>
    <row r="4271" spans="1:38" hidden="1" x14ac:dyDescent="0.25">
      <c r="A4271" s="122" t="s">
        <v>2027</v>
      </c>
      <c r="B4271" s="122">
        <v>1</v>
      </c>
      <c r="C4271" s="122" t="s">
        <v>2222</v>
      </c>
      <c r="D4271" s="122" t="s">
        <v>2097</v>
      </c>
      <c r="E4271" s="122">
        <v>78</v>
      </c>
      <c r="F4271" s="122">
        <v>3.9705600000000003E-6</v>
      </c>
      <c r="G4271" s="122">
        <v>9.64224E-6</v>
      </c>
      <c r="H4271" s="122">
        <v>1.828608E-5</v>
      </c>
      <c r="I4271" s="122">
        <v>1.3526913599999999E-3</v>
      </c>
      <c r="J4271" s="122">
        <v>3.7199232E-3</v>
      </c>
      <c r="K4271" s="122">
        <v>9.1797657599999999E-3</v>
      </c>
      <c r="L4271" s="122">
        <v>1.686063024E-2</v>
      </c>
      <c r="M4271" s="122">
        <v>2.7559495680000001E-2</v>
      </c>
      <c r="N4271" s="122">
        <v>3.9446061120000001E-2</v>
      </c>
      <c r="O4271" s="122">
        <v>5.5707180000000002E-2</v>
      </c>
      <c r="P4271" s="122">
        <v>6.7800787680000002E-2</v>
      </c>
      <c r="Q4271" s="122">
        <v>8.2753009439999997E-2</v>
      </c>
      <c r="R4271" s="122">
        <v>9.9474375360000006E-2</v>
      </c>
      <c r="S4271" s="122">
        <v>0.11657248128</v>
      </c>
      <c r="T4271" s="122">
        <v>0.13193369616</v>
      </c>
      <c r="U4271" s="122">
        <v>0.15771473376</v>
      </c>
      <c r="V4271" s="122">
        <v>0.17371575408000001</v>
      </c>
      <c r="W4271" s="122">
        <v>0.20478646751999999</v>
      </c>
      <c r="X4271" s="122">
        <v>0.23964711744</v>
      </c>
      <c r="Y4271" s="122">
        <v>0.34225498224000001</v>
      </c>
      <c r="Z4271" s="122">
        <v>0.41224589903999997</v>
      </c>
      <c r="AA4271" s="122">
        <v>0.47761093824</v>
      </c>
      <c r="AB4271" s="122">
        <v>0.38776579055999999</v>
      </c>
      <c r="AC4271" s="122">
        <v>0.42569061023999999</v>
      </c>
      <c r="AD4271" s="122">
        <v>0.44974846512</v>
      </c>
      <c r="AE4271" s="122">
        <v>0.47359097327999999</v>
      </c>
      <c r="AF4271" s="122">
        <v>0.50122566144000003</v>
      </c>
      <c r="AG4271" s="122">
        <v>0.51578260127999997</v>
      </c>
      <c r="AH4271" s="122">
        <v>0.46371620064000002</v>
      </c>
      <c r="AI4271" s="122">
        <v>0.49169505600000002</v>
      </c>
      <c r="AJ4271" s="122">
        <v>0.50016471504000004</v>
      </c>
      <c r="AK4271" s="122">
        <v>0.49458563327999999</v>
      </c>
      <c r="AL4271" s="122">
        <v>0</v>
      </c>
    </row>
    <row r="4272" spans="1:38" hidden="1" x14ac:dyDescent="0.25">
      <c r="A4272" s="122" t="s">
        <v>2027</v>
      </c>
      <c r="B4272" s="122">
        <v>1</v>
      </c>
      <c r="C4272" s="122" t="s">
        <v>2222</v>
      </c>
      <c r="D4272" s="122" t="s">
        <v>2098</v>
      </c>
      <c r="E4272" s="122">
        <v>78</v>
      </c>
      <c r="F4272" s="122">
        <v>4.6079999999999998E-6</v>
      </c>
      <c r="G4272" s="122">
        <v>1.118448E-5</v>
      </c>
      <c r="H4272" s="122">
        <v>2.1237600000000001E-5</v>
      </c>
      <c r="I4272" s="122">
        <v>1.58514528E-3</v>
      </c>
      <c r="J4272" s="122">
        <v>4.3965273600000002E-3</v>
      </c>
      <c r="K4272" s="122">
        <v>1.0961837279999999E-2</v>
      </c>
      <c r="L4272" s="122">
        <v>2.0347418879999999E-2</v>
      </c>
      <c r="M4272" s="122">
        <v>3.3643107839999999E-2</v>
      </c>
      <c r="N4272" s="122">
        <v>4.8692747039999998E-2</v>
      </c>
      <c r="O4272" s="122">
        <v>6.9371048640000002E-2</v>
      </c>
      <c r="P4272" s="122">
        <v>8.5217015039999996E-2</v>
      </c>
      <c r="Q4272" s="122">
        <v>0.10490370672</v>
      </c>
      <c r="R4272" s="122">
        <v>0.12653456399999999</v>
      </c>
      <c r="S4272" s="122">
        <v>0.14842730639999999</v>
      </c>
      <c r="T4272" s="122">
        <v>0.16786252656</v>
      </c>
      <c r="U4272" s="122">
        <v>0.20126798303999999</v>
      </c>
      <c r="V4272" s="122">
        <v>0.23798215872</v>
      </c>
      <c r="W4272" s="122">
        <v>0.28007329535999997</v>
      </c>
      <c r="X4272" s="122">
        <v>0.32826888527999998</v>
      </c>
      <c r="Y4272" s="122">
        <v>0.36421289136000001</v>
      </c>
      <c r="Z4272" s="122">
        <v>0.35262583248000001</v>
      </c>
      <c r="AA4272" s="122">
        <v>0.43705178255999999</v>
      </c>
      <c r="AB4272" s="122">
        <v>0.54810528623999999</v>
      </c>
      <c r="AC4272" s="122">
        <v>0.66650356751999995</v>
      </c>
      <c r="AD4272" s="122">
        <v>0.73395031487999995</v>
      </c>
      <c r="AE4272" s="122">
        <v>0.72411816671999996</v>
      </c>
      <c r="AF4272" s="122">
        <v>0.75842580863999998</v>
      </c>
      <c r="AG4272" s="122">
        <v>0.58525562880000004</v>
      </c>
      <c r="AH4272" s="122">
        <v>0.70854676656000004</v>
      </c>
      <c r="AI4272" s="122">
        <v>0.61776182591999995</v>
      </c>
      <c r="AJ4272" s="122">
        <v>0.68658241488000005</v>
      </c>
      <c r="AK4272" s="122">
        <v>0.68709349584000001</v>
      </c>
      <c r="AL4272" s="122">
        <v>0</v>
      </c>
    </row>
    <row r="4273" spans="1:38" hidden="1" x14ac:dyDescent="0.25">
      <c r="A4273" s="122" t="s">
        <v>2027</v>
      </c>
      <c r="B4273" s="122">
        <v>1</v>
      </c>
      <c r="C4273" s="122" t="s">
        <v>2222</v>
      </c>
      <c r="D4273" s="122" t="s">
        <v>2099</v>
      </c>
      <c r="E4273" s="122">
        <v>78</v>
      </c>
      <c r="F4273" s="122">
        <v>3.6724799999999999E-6</v>
      </c>
      <c r="G4273" s="122">
        <v>9.04608E-6</v>
      </c>
      <c r="H4273" s="122">
        <v>1.7343840000000001E-5</v>
      </c>
      <c r="I4273" s="122">
        <v>1.30040064E-3</v>
      </c>
      <c r="J4273" s="122">
        <v>3.6231575999999999E-3</v>
      </c>
      <c r="K4273" s="122">
        <v>9.0494788799999996E-3</v>
      </c>
      <c r="L4273" s="122">
        <v>1.6831687200000001E-2</v>
      </c>
      <c r="M4273" s="122">
        <v>2.786812176E-2</v>
      </c>
      <c r="N4273" s="122">
        <v>4.0405962240000003E-2</v>
      </c>
      <c r="O4273" s="122">
        <v>5.7699998879999999E-2</v>
      </c>
      <c r="P4273" s="122">
        <v>7.1149672319999996E-2</v>
      </c>
      <c r="Q4273" s="122">
        <v>8.8130238240000006E-2</v>
      </c>
      <c r="R4273" s="122">
        <v>0.10727367168</v>
      </c>
      <c r="S4273" s="122">
        <v>0.12702034224</v>
      </c>
      <c r="T4273" s="122">
        <v>0.14520925152</v>
      </c>
      <c r="U4273" s="122">
        <v>0.17577945744000001</v>
      </c>
      <c r="V4273" s="122">
        <v>0.20892283919999999</v>
      </c>
      <c r="W4273" s="122">
        <v>0.24618737184</v>
      </c>
      <c r="X4273" s="122">
        <v>0.28848456383999999</v>
      </c>
      <c r="Y4273" s="122">
        <v>0.32022171024000001</v>
      </c>
      <c r="Z4273" s="122">
        <v>0.31086475728000001</v>
      </c>
      <c r="AA4273" s="122">
        <v>0.38590922447999998</v>
      </c>
      <c r="AB4273" s="122">
        <v>0.48429159504000002</v>
      </c>
      <c r="AC4273" s="122">
        <v>0.58809709872000004</v>
      </c>
      <c r="AD4273" s="122">
        <v>0.64663396799999995</v>
      </c>
      <c r="AE4273" s="122">
        <v>0.63794220288000003</v>
      </c>
      <c r="AF4273" s="122">
        <v>0.66730446864000004</v>
      </c>
      <c r="AG4273" s="122">
        <v>0.51402330383999995</v>
      </c>
      <c r="AH4273" s="122">
        <v>0.62174296559999997</v>
      </c>
      <c r="AI4273" s="122">
        <v>0.54250658592000001</v>
      </c>
      <c r="AJ4273" s="122">
        <v>0.60352037568000005</v>
      </c>
      <c r="AK4273" s="122">
        <v>0.60646929551999995</v>
      </c>
      <c r="AL4273" s="122">
        <v>0</v>
      </c>
    </row>
    <row r="4274" spans="1:38" hidden="1" x14ac:dyDescent="0.25">
      <c r="A4274" s="122" t="s">
        <v>2027</v>
      </c>
      <c r="B4274" s="122">
        <v>1</v>
      </c>
      <c r="C4274" s="122" t="s">
        <v>2222</v>
      </c>
      <c r="D4274" s="122" t="s">
        <v>2100</v>
      </c>
      <c r="E4274" s="122">
        <v>78</v>
      </c>
      <c r="F4274" s="122">
        <v>9.4224E-7</v>
      </c>
      <c r="G4274" s="122">
        <v>2.2987199999999998E-6</v>
      </c>
      <c r="H4274" s="122">
        <v>4.3632E-6</v>
      </c>
      <c r="I4274" s="122">
        <v>3.2492495999999999E-4</v>
      </c>
      <c r="J4274" s="122">
        <v>8.9633808E-4</v>
      </c>
      <c r="K4274" s="122">
        <v>2.2194815999999999E-3</v>
      </c>
      <c r="L4274" s="122">
        <v>4.1126457600000003E-3</v>
      </c>
      <c r="M4274" s="122">
        <v>6.7802927999999997E-3</v>
      </c>
      <c r="N4274" s="122">
        <v>9.7754999999999995E-3</v>
      </c>
      <c r="O4274" s="122">
        <v>1.391087568E-2</v>
      </c>
      <c r="P4274" s="122">
        <v>1.7108392319999999E-2</v>
      </c>
      <c r="Q4274" s="122">
        <v>2.1081833760000002E-2</v>
      </c>
      <c r="R4274" s="122">
        <v>2.5553758560000001E-2</v>
      </c>
      <c r="S4274" s="122">
        <v>3.0193887360000001E-2</v>
      </c>
      <c r="T4274" s="122">
        <v>3.4390100159999999E-2</v>
      </c>
      <c r="U4274" s="122">
        <v>4.1452066080000002E-2</v>
      </c>
      <c r="V4274" s="122">
        <v>4.9140963840000003E-2</v>
      </c>
      <c r="W4274" s="122">
        <v>5.7788238720000003E-2</v>
      </c>
      <c r="X4274" s="122">
        <v>6.7516916639999994E-2</v>
      </c>
      <c r="Y4274" s="122">
        <v>7.4299259519999994E-2</v>
      </c>
      <c r="Z4274" s="122">
        <v>7.1296476959999994E-2</v>
      </c>
      <c r="AA4274" s="122">
        <v>8.7782333759999998E-2</v>
      </c>
      <c r="AB4274" s="122">
        <v>0.10922958576</v>
      </c>
      <c r="AC4274" s="122">
        <v>0.13186266767999999</v>
      </c>
      <c r="AD4274" s="122">
        <v>0.14442967919999999</v>
      </c>
      <c r="AE4274" s="122">
        <v>0.14158532879999999</v>
      </c>
      <c r="AF4274" s="122">
        <v>0.14800727520000001</v>
      </c>
      <c r="AG4274" s="122">
        <v>0.11389878000000001</v>
      </c>
      <c r="AH4274" s="122">
        <v>0.13789985903999999</v>
      </c>
      <c r="AI4274" s="122">
        <v>0.12057714864000001</v>
      </c>
      <c r="AJ4274" s="122">
        <v>0.13319398896000001</v>
      </c>
      <c r="AK4274" s="122">
        <v>0.13498917408</v>
      </c>
      <c r="AL4274" s="122">
        <v>0</v>
      </c>
    </row>
    <row r="4275" spans="1:38" hidden="1" x14ac:dyDescent="0.25">
      <c r="A4275" s="122" t="s">
        <v>2027</v>
      </c>
      <c r="B4275" s="122">
        <v>1</v>
      </c>
      <c r="C4275" s="122" t="s">
        <v>2222</v>
      </c>
      <c r="D4275" s="122" t="s">
        <v>2101</v>
      </c>
      <c r="E4275" s="122">
        <v>78</v>
      </c>
      <c r="F4275" s="122">
        <v>7.4159999999999998E-6</v>
      </c>
      <c r="G4275" s="122">
        <v>1.8133920000000001E-5</v>
      </c>
      <c r="H4275" s="122">
        <v>3.4572E-5</v>
      </c>
      <c r="I4275" s="122">
        <v>2.57921808E-3</v>
      </c>
      <c r="J4275" s="122">
        <v>7.14265488E-3</v>
      </c>
      <c r="K4275" s="122">
        <v>1.777478976E-2</v>
      </c>
      <c r="L4275" s="122">
        <v>3.2996363520000002E-2</v>
      </c>
      <c r="M4275" s="122">
        <v>5.4374061600000002E-2</v>
      </c>
      <c r="N4275" s="122">
        <v>7.843801584E-2</v>
      </c>
      <c r="O4275" s="122">
        <v>0.11161324416</v>
      </c>
      <c r="P4275" s="122">
        <v>0.13707156768000001</v>
      </c>
      <c r="Q4275" s="122">
        <v>0.16868158463999999</v>
      </c>
      <c r="R4275" s="122">
        <v>0.20373650592000001</v>
      </c>
      <c r="S4275" s="122">
        <v>0.23960433744000001</v>
      </c>
      <c r="T4275" s="122">
        <v>0.27175410624000002</v>
      </c>
      <c r="U4275" s="122">
        <v>0.32595264480000002</v>
      </c>
      <c r="V4275" s="122">
        <v>0.38404752287999999</v>
      </c>
      <c r="W4275" s="122">
        <v>0.44871898991999998</v>
      </c>
      <c r="X4275" s="122">
        <v>0.52087163904</v>
      </c>
      <c r="Y4275" s="122">
        <v>0.71537786496</v>
      </c>
      <c r="Z4275" s="122">
        <v>0.79009106592</v>
      </c>
      <c r="AA4275" s="122">
        <v>0.90691278959999999</v>
      </c>
      <c r="AB4275" s="122">
        <v>0.89326959264000005</v>
      </c>
      <c r="AC4275" s="122">
        <v>1.0062902140800001</v>
      </c>
      <c r="AD4275" s="122">
        <v>0.94335154223999995</v>
      </c>
      <c r="AE4275" s="122">
        <v>1.00962388128</v>
      </c>
      <c r="AF4275" s="122">
        <v>1.0234288708799999</v>
      </c>
      <c r="AG4275" s="122">
        <v>1.1397450216</v>
      </c>
      <c r="AH4275" s="122">
        <v>0.87669830640000002</v>
      </c>
      <c r="AI4275" s="122">
        <v>0.91567788143999995</v>
      </c>
      <c r="AJ4275" s="122">
        <v>0.84584846879999998</v>
      </c>
      <c r="AK4275" s="122">
        <v>0.84650650224000001</v>
      </c>
      <c r="AL4275" s="122">
        <v>0</v>
      </c>
    </row>
    <row r="4276" spans="1:38" hidden="1" x14ac:dyDescent="0.25">
      <c r="A4276" s="122" t="s">
        <v>2027</v>
      </c>
      <c r="B4276" s="122">
        <v>1</v>
      </c>
      <c r="C4276" s="122" t="s">
        <v>2222</v>
      </c>
      <c r="D4276" s="122" t="s">
        <v>2102</v>
      </c>
      <c r="E4276" s="122">
        <v>78</v>
      </c>
      <c r="F4276" s="122">
        <v>3.49632E-6</v>
      </c>
      <c r="G4276" s="122">
        <v>8.5665599999999992E-6</v>
      </c>
      <c r="H4276" s="122">
        <v>1.6396319999999999E-5</v>
      </c>
      <c r="I4276" s="122">
        <v>1.2317251200000001E-3</v>
      </c>
      <c r="J4276" s="122">
        <v>3.4310351999999999E-3</v>
      </c>
      <c r="K4276" s="122">
        <v>8.5605532799999991E-3</v>
      </c>
      <c r="L4276" s="122">
        <v>1.593522E-2</v>
      </c>
      <c r="M4276" s="122">
        <v>2.6404680959999999E-2</v>
      </c>
      <c r="N4276" s="122">
        <v>3.8338415039999997E-2</v>
      </c>
      <c r="O4276" s="122">
        <v>5.4959952479999997E-2</v>
      </c>
      <c r="P4276" s="122">
        <v>6.7949991840000001E-2</v>
      </c>
      <c r="Q4276" s="122">
        <v>8.4125295840000003E-2</v>
      </c>
      <c r="R4276" s="122">
        <v>0.10209363888</v>
      </c>
      <c r="S4276" s="122">
        <v>0.12058952688000001</v>
      </c>
      <c r="T4276" s="122">
        <v>0.13750010784</v>
      </c>
      <c r="U4276" s="122">
        <v>0.16602564527999999</v>
      </c>
      <c r="V4276" s="122">
        <v>0.19759211856</v>
      </c>
      <c r="W4276" s="122">
        <v>0.23362708943999999</v>
      </c>
      <c r="X4276" s="122">
        <v>0.27476157264000001</v>
      </c>
      <c r="Y4276" s="122">
        <v>0.38156047104000002</v>
      </c>
      <c r="Z4276" s="122">
        <v>0.42481197648000002</v>
      </c>
      <c r="AA4276" s="122">
        <v>0.49062957167999999</v>
      </c>
      <c r="AB4276" s="122">
        <v>0.48529167359999997</v>
      </c>
      <c r="AC4276" s="122">
        <v>0.54956032032000002</v>
      </c>
      <c r="AD4276" s="122">
        <v>0.51789799104000001</v>
      </c>
      <c r="AE4276" s="122">
        <v>0.55732939343999999</v>
      </c>
      <c r="AF4276" s="122">
        <v>0.56808785232000003</v>
      </c>
      <c r="AG4276" s="122">
        <v>0.63623537712</v>
      </c>
      <c r="AH4276" s="122">
        <v>0.49234518240000003</v>
      </c>
      <c r="AI4276" s="122">
        <v>0.51723363215999996</v>
      </c>
      <c r="AJ4276" s="122">
        <v>0.47949522144000001</v>
      </c>
      <c r="AK4276" s="122">
        <v>0.48069183119999997</v>
      </c>
      <c r="AL4276" s="122">
        <v>0</v>
      </c>
    </row>
    <row r="4277" spans="1:38" hidden="1" x14ac:dyDescent="0.25">
      <c r="A4277" s="122" t="s">
        <v>2027</v>
      </c>
      <c r="B4277" s="122">
        <v>1</v>
      </c>
      <c r="C4277" s="122" t="s">
        <v>2222</v>
      </c>
      <c r="D4277" s="122" t="s">
        <v>2103</v>
      </c>
      <c r="E4277" s="122">
        <v>78</v>
      </c>
      <c r="F4277" s="122">
        <v>4.0848000000000003E-6</v>
      </c>
      <c r="G4277" s="122">
        <v>9.9748800000000003E-6</v>
      </c>
      <c r="H4277" s="122">
        <v>1.9027679999999999E-5</v>
      </c>
      <c r="I4277" s="122">
        <v>1.4250888E-3</v>
      </c>
      <c r="J4277" s="122">
        <v>3.96250128E-3</v>
      </c>
      <c r="K4277" s="122">
        <v>9.8796119999999994E-3</v>
      </c>
      <c r="L4277" s="122">
        <v>1.8365408159999999E-2</v>
      </c>
      <c r="M4277" s="122">
        <v>3.038364528E-2</v>
      </c>
      <c r="N4277" s="122">
        <v>4.3980385919999997E-2</v>
      </c>
      <c r="O4277" s="122">
        <v>6.2724035999999997E-2</v>
      </c>
      <c r="P4277" s="122">
        <v>7.7227149600000003E-2</v>
      </c>
      <c r="Q4277" s="122">
        <v>9.5240250720000003E-2</v>
      </c>
      <c r="R4277" s="122">
        <v>0.11543555232</v>
      </c>
      <c r="S4277" s="122">
        <v>0.13623912095999999</v>
      </c>
      <c r="T4277" s="122">
        <v>0.15533796959999999</v>
      </c>
      <c r="U4277" s="122">
        <v>0.18777612912</v>
      </c>
      <c r="V4277" s="122">
        <v>0.22358089776000001</v>
      </c>
      <c r="W4277" s="122">
        <v>0.26415441360000003</v>
      </c>
      <c r="X4277" s="122">
        <v>0.31020752687999997</v>
      </c>
      <c r="Y4277" s="122">
        <v>0.43068133248000001</v>
      </c>
      <c r="Z4277" s="122">
        <v>0.47961628175999999</v>
      </c>
      <c r="AA4277" s="122">
        <v>0.55161272880000001</v>
      </c>
      <c r="AB4277" s="122">
        <v>0.54381789455999996</v>
      </c>
      <c r="AC4277" s="122">
        <v>0.61332548015999999</v>
      </c>
      <c r="AD4277" s="122">
        <v>0.57550046688000001</v>
      </c>
      <c r="AE4277" s="122">
        <v>0.61743324095999996</v>
      </c>
      <c r="AF4277" s="122">
        <v>0.62628340128000004</v>
      </c>
      <c r="AG4277" s="122">
        <v>0.6981648144</v>
      </c>
      <c r="AH4277" s="122">
        <v>0.53774784767999995</v>
      </c>
      <c r="AI4277" s="122">
        <v>0.56312594687999995</v>
      </c>
      <c r="AJ4277" s="122">
        <v>0.51707708255999996</v>
      </c>
      <c r="AK4277" s="122">
        <v>0.51950140176000004</v>
      </c>
      <c r="AL4277" s="122">
        <v>0</v>
      </c>
    </row>
    <row r="4278" spans="1:38" hidden="1" x14ac:dyDescent="0.25">
      <c r="A4278" s="122" t="s">
        <v>2027</v>
      </c>
      <c r="B4278" s="122">
        <v>1</v>
      </c>
      <c r="C4278" s="122" t="s">
        <v>2222</v>
      </c>
      <c r="D4278" s="122" t="s">
        <v>2137</v>
      </c>
      <c r="E4278" s="122">
        <v>78</v>
      </c>
      <c r="F4278" s="122">
        <v>3.8880000000000001E-8</v>
      </c>
      <c r="G4278" s="122">
        <v>9.9359999999999998E-8</v>
      </c>
      <c r="H4278" s="122">
        <v>1.9824000000000001E-7</v>
      </c>
      <c r="I4278" s="122">
        <v>1.5434879999999999E-5</v>
      </c>
      <c r="J4278" s="122">
        <v>4.4481119999999998E-5</v>
      </c>
      <c r="K4278" s="122">
        <v>1.1461344E-4</v>
      </c>
      <c r="L4278" s="122">
        <v>2.1961727999999999E-4</v>
      </c>
      <c r="M4278" s="122">
        <v>3.7336896000000002E-4</v>
      </c>
      <c r="N4278" s="122">
        <v>5.5472064000000002E-4</v>
      </c>
      <c r="O4278" s="122">
        <v>8.1013296000000004E-4</v>
      </c>
      <c r="P4278" s="122">
        <v>1.0195603200000001E-3</v>
      </c>
      <c r="Q4278" s="122">
        <v>1.2376017600000001E-3</v>
      </c>
      <c r="R4278" s="122">
        <v>1.4745868799999999E-3</v>
      </c>
      <c r="S4278" s="122">
        <v>1.7107223999999999E-3</v>
      </c>
      <c r="T4278" s="122">
        <v>1.91560656E-3</v>
      </c>
      <c r="U4278" s="122">
        <v>2.2705723199999998E-3</v>
      </c>
      <c r="V4278" s="122">
        <v>2.6056171200000001E-3</v>
      </c>
      <c r="W4278" s="122">
        <v>2.9196503999999999E-3</v>
      </c>
      <c r="X4278" s="122">
        <v>3.24477936E-3</v>
      </c>
      <c r="Y4278" s="122">
        <v>3.5802960000000002E-3</v>
      </c>
      <c r="Z4278" s="122">
        <v>3.8175028799999999E-3</v>
      </c>
      <c r="AA4278" s="122">
        <v>4.0641609600000003E-3</v>
      </c>
      <c r="AB4278" s="122">
        <v>4.3515609599999996E-3</v>
      </c>
      <c r="AC4278" s="122">
        <v>4.5894763199999999E-3</v>
      </c>
      <c r="AD4278" s="122">
        <v>4.7480822399999997E-3</v>
      </c>
      <c r="AE4278" s="122">
        <v>4.8296198400000004E-3</v>
      </c>
      <c r="AF4278" s="122">
        <v>4.8866827200000004E-3</v>
      </c>
      <c r="AG4278" s="122">
        <v>4.7960447999999996E-3</v>
      </c>
      <c r="AH4278" s="122">
        <v>4.6971355200000004E-3</v>
      </c>
      <c r="AI4278" s="122">
        <v>4.6891574400000002E-3</v>
      </c>
      <c r="AJ4278" s="122">
        <v>4.6290609599999996E-3</v>
      </c>
      <c r="AK4278" s="122">
        <v>4.6113206400000004E-3</v>
      </c>
      <c r="AL4278" s="122">
        <v>0</v>
      </c>
    </row>
    <row r="4279" spans="1:38" hidden="1" x14ac:dyDescent="0.25">
      <c r="A4279" s="122" t="s">
        <v>2027</v>
      </c>
      <c r="B4279" s="122">
        <v>1</v>
      </c>
      <c r="C4279" s="122" t="s">
        <v>2222</v>
      </c>
      <c r="D4279" s="122" t="s">
        <v>2104</v>
      </c>
      <c r="E4279" s="122">
        <v>78</v>
      </c>
      <c r="F4279" s="122">
        <v>2.4254399999999999E-6</v>
      </c>
      <c r="G4279" s="122">
        <v>5.89152E-6</v>
      </c>
      <c r="H4279" s="122">
        <v>1.117584E-5</v>
      </c>
      <c r="I4279" s="122">
        <v>8.3206079999999997E-4</v>
      </c>
      <c r="J4279" s="122">
        <v>2.3008368E-3</v>
      </c>
      <c r="K4279" s="122">
        <v>5.7078403200000001E-3</v>
      </c>
      <c r="L4279" s="122">
        <v>1.0533244319999999E-2</v>
      </c>
      <c r="M4279" s="122">
        <v>1.731092544E-2</v>
      </c>
      <c r="N4279" s="122">
        <v>2.4916910399999999E-2</v>
      </c>
      <c r="O4279" s="122">
        <v>3.5321521920000001E-2</v>
      </c>
      <c r="P4279" s="122">
        <v>4.3185497279999999E-2</v>
      </c>
      <c r="Q4279" s="122">
        <v>5.2724526719999998E-2</v>
      </c>
      <c r="R4279" s="122">
        <v>6.3230736960000006E-2</v>
      </c>
      <c r="S4279" s="122">
        <v>7.395778368E-2</v>
      </c>
      <c r="T4279" s="122">
        <v>8.3729754239999996E-2</v>
      </c>
      <c r="U4279" s="122">
        <v>0.10014141984</v>
      </c>
      <c r="V4279" s="122">
        <v>0.11728555296</v>
      </c>
      <c r="W4279" s="122">
        <v>0.13705298832000001</v>
      </c>
      <c r="X4279" s="122">
        <v>0.15926491104000001</v>
      </c>
      <c r="Y4279" s="122">
        <v>0.22545291696</v>
      </c>
      <c r="Z4279" s="122">
        <v>0.26946583200000002</v>
      </c>
      <c r="AA4279" s="122">
        <v>0.31092598943999999</v>
      </c>
      <c r="AB4279" s="122">
        <v>0.25147947456000003</v>
      </c>
      <c r="AC4279" s="122">
        <v>0.27512654207999998</v>
      </c>
      <c r="AD4279" s="122">
        <v>0.28962909840000001</v>
      </c>
      <c r="AE4279" s="122">
        <v>0.30343840080000001</v>
      </c>
      <c r="AF4279" s="122">
        <v>0.32019913872</v>
      </c>
      <c r="AG4279" s="122">
        <v>0.33004825440000002</v>
      </c>
      <c r="AH4279" s="122">
        <v>0.29654285423999999</v>
      </c>
      <c r="AI4279" s="122">
        <v>0.31436021856000002</v>
      </c>
      <c r="AJ4279" s="122">
        <v>0.31796548992000001</v>
      </c>
      <c r="AK4279" s="122">
        <v>0.31552670352000001</v>
      </c>
      <c r="AL4279" s="122">
        <v>0</v>
      </c>
    </row>
    <row r="4280" spans="1:38" hidden="1" x14ac:dyDescent="0.25">
      <c r="A4280" s="122" t="s">
        <v>2027</v>
      </c>
      <c r="B4280" s="122">
        <v>1</v>
      </c>
      <c r="C4280" s="122" t="s">
        <v>2222</v>
      </c>
      <c r="D4280" s="122" t="s">
        <v>2105</v>
      </c>
      <c r="E4280" s="122">
        <v>78</v>
      </c>
      <c r="F4280" s="122">
        <v>9.0431999999999999E-7</v>
      </c>
      <c r="G4280" s="122">
        <v>2.1758399999999998E-6</v>
      </c>
      <c r="H4280" s="122">
        <v>4.1078400000000001E-6</v>
      </c>
      <c r="I4280" s="122">
        <v>3.0406176E-4</v>
      </c>
      <c r="J4280" s="122">
        <v>8.3000591999999999E-4</v>
      </c>
      <c r="K4280" s="122">
        <v>2.03459472E-3</v>
      </c>
      <c r="L4280" s="122">
        <v>3.7099099200000002E-3</v>
      </c>
      <c r="M4280" s="122">
        <v>5.9829196799999996E-3</v>
      </c>
      <c r="N4280" s="122">
        <v>8.4600508800000002E-3</v>
      </c>
      <c r="O4280" s="122">
        <v>1.183898448E-2</v>
      </c>
      <c r="P4280" s="122">
        <v>1.4320956480000001E-2</v>
      </c>
      <c r="Q4280" s="122">
        <v>1.7348416320000001E-2</v>
      </c>
      <c r="R4280" s="122">
        <v>2.0691532799999999E-2</v>
      </c>
      <c r="S4280" s="122">
        <v>2.4175368480000001E-2</v>
      </c>
      <c r="T4280" s="122">
        <v>2.723682912E-2</v>
      </c>
      <c r="U4280" s="122">
        <v>3.2382833280000002E-2</v>
      </c>
      <c r="V4280" s="122">
        <v>3.789413472E-2</v>
      </c>
      <c r="W4280" s="122">
        <v>4.418592432E-2</v>
      </c>
      <c r="X4280" s="122">
        <v>5.1433134720000002E-2</v>
      </c>
      <c r="Y4280" s="122">
        <v>6.3576125280000007E-2</v>
      </c>
      <c r="Z4280" s="122">
        <v>7.2139837920000005E-2</v>
      </c>
      <c r="AA4280" s="122">
        <v>6.2038588800000002E-2</v>
      </c>
      <c r="AB4280" s="122">
        <v>7.8430499520000002E-2</v>
      </c>
      <c r="AC4280" s="122">
        <v>6.3225716639999999E-2</v>
      </c>
      <c r="AD4280" s="122">
        <v>6.3127108799999998E-2</v>
      </c>
      <c r="AE4280" s="122">
        <v>5.2048619999999997E-2</v>
      </c>
      <c r="AF4280" s="122">
        <v>3.6317261279999999E-2</v>
      </c>
      <c r="AG4280" s="122">
        <v>3.7236604800000003E-2</v>
      </c>
      <c r="AH4280" s="122">
        <v>5.5011651840000002E-2</v>
      </c>
      <c r="AI4280" s="122">
        <v>4.7915971199999997E-2</v>
      </c>
      <c r="AJ4280" s="122">
        <v>6.1875149759999998E-2</v>
      </c>
      <c r="AK4280" s="122">
        <v>6.2267540640000001E-2</v>
      </c>
      <c r="AL4280" s="122">
        <v>0</v>
      </c>
    </row>
    <row r="4281" spans="1:38" hidden="1" x14ac:dyDescent="0.25">
      <c r="A4281" s="122" t="s">
        <v>2027</v>
      </c>
      <c r="B4281" s="122">
        <v>1</v>
      </c>
      <c r="C4281" s="122" t="s">
        <v>2222</v>
      </c>
      <c r="D4281" s="122" t="s">
        <v>2106</v>
      </c>
      <c r="E4281" s="122">
        <v>78</v>
      </c>
      <c r="F4281" s="122">
        <v>8.5439999999999999E-6</v>
      </c>
      <c r="G4281" s="122">
        <v>2.0796479999999998E-5</v>
      </c>
      <c r="H4281" s="122">
        <v>3.9572159999999998E-5</v>
      </c>
      <c r="I4281" s="122">
        <v>2.9627135999999998E-3</v>
      </c>
      <c r="J4281" s="122">
        <v>8.2125696000000005E-3</v>
      </c>
      <c r="K4281" s="122">
        <v>2.0458536480000001E-2</v>
      </c>
      <c r="L4281" s="122">
        <v>3.7951085279999998E-2</v>
      </c>
      <c r="M4281" s="122">
        <v>6.2547443039999998E-2</v>
      </c>
      <c r="N4281" s="122">
        <v>9.0381777120000006E-2</v>
      </c>
      <c r="O4281" s="122">
        <v>0.12866536128</v>
      </c>
      <c r="P4281" s="122">
        <v>0.15784723008000001</v>
      </c>
      <c r="Q4281" s="122">
        <v>0.19408948656</v>
      </c>
      <c r="R4281" s="122">
        <v>0.234102804</v>
      </c>
      <c r="S4281" s="122">
        <v>0.27475296863999998</v>
      </c>
      <c r="T4281" s="122">
        <v>0.31114277759999998</v>
      </c>
      <c r="U4281" s="122">
        <v>0.37364588976000002</v>
      </c>
      <c r="V4281" s="122">
        <v>0.44398747968000002</v>
      </c>
      <c r="W4281" s="122">
        <v>0.52558476336000004</v>
      </c>
      <c r="X4281" s="122">
        <v>0.61962113472000002</v>
      </c>
      <c r="Y4281" s="122">
        <v>0.58465000223999997</v>
      </c>
      <c r="Z4281" s="122">
        <v>0.62062530719999998</v>
      </c>
      <c r="AA4281" s="122">
        <v>0.65288608751999999</v>
      </c>
      <c r="AB4281" s="122">
        <v>1.0438632623999999</v>
      </c>
      <c r="AC4281" s="122">
        <v>0.80783676816000005</v>
      </c>
      <c r="AD4281" s="122">
        <v>0.95415411504000003</v>
      </c>
      <c r="AE4281" s="122">
        <v>0.99045283151999997</v>
      </c>
      <c r="AF4281" s="122">
        <v>1.1112788606399999</v>
      </c>
      <c r="AG4281" s="122">
        <v>1.0656919492800001</v>
      </c>
      <c r="AH4281" s="122">
        <v>1.30764015888</v>
      </c>
      <c r="AI4281" s="122">
        <v>1.41830020848</v>
      </c>
      <c r="AJ4281" s="122">
        <v>1.1147651491199999</v>
      </c>
      <c r="AK4281" s="122">
        <v>1.11578583456</v>
      </c>
      <c r="AL4281" s="122">
        <v>0</v>
      </c>
    </row>
    <row r="4282" spans="1:38" hidden="1" x14ac:dyDescent="0.25">
      <c r="A4282" s="122" t="s">
        <v>2027</v>
      </c>
      <c r="B4282" s="122">
        <v>1</v>
      </c>
      <c r="C4282" s="122" t="s">
        <v>2222</v>
      </c>
      <c r="D4282" s="122" t="s">
        <v>2107</v>
      </c>
      <c r="E4282" s="122">
        <v>78</v>
      </c>
      <c r="F4282" s="122">
        <v>5.0783999999999997E-7</v>
      </c>
      <c r="G4282" s="122">
        <v>1.2264E-6</v>
      </c>
      <c r="H4282" s="122">
        <v>2.3275199999999999E-6</v>
      </c>
      <c r="I4282" s="122">
        <v>1.7335583999999999E-4</v>
      </c>
      <c r="J4282" s="122">
        <v>4.7986463999999998E-4</v>
      </c>
      <c r="K4282" s="122">
        <v>1.1900400000000001E-3</v>
      </c>
      <c r="L4282" s="122">
        <v>2.1991003199999999E-3</v>
      </c>
      <c r="M4282" s="122">
        <v>3.6015408000000001E-3</v>
      </c>
      <c r="N4282" s="122">
        <v>5.1575371199999998E-3</v>
      </c>
      <c r="O4282" s="122">
        <v>7.2655343999999998E-3</v>
      </c>
      <c r="P4282" s="122">
        <v>8.8423555199999993E-3</v>
      </c>
      <c r="Q4282" s="122">
        <v>1.0789379999999999E-2</v>
      </c>
      <c r="R4282" s="122">
        <v>1.2981418079999999E-2</v>
      </c>
      <c r="S4282" s="122">
        <v>1.5243601920000001E-2</v>
      </c>
      <c r="T4282" s="122">
        <v>1.7423743679999999E-2</v>
      </c>
      <c r="U4282" s="122">
        <v>2.0952298080000001E-2</v>
      </c>
      <c r="V4282" s="122">
        <v>2.485122528E-2</v>
      </c>
      <c r="W4282" s="122">
        <v>2.9289601920000002E-2</v>
      </c>
      <c r="X4282" s="122">
        <v>3.4433785440000003E-2</v>
      </c>
      <c r="Y4282" s="122">
        <v>4.8043126560000003E-2</v>
      </c>
      <c r="Z4282" s="122">
        <v>5.3972188320000003E-2</v>
      </c>
      <c r="AA4282" s="122">
        <v>6.2906906880000002E-2</v>
      </c>
      <c r="AB4282" s="122">
        <v>6.3372369119999994E-2</v>
      </c>
      <c r="AC4282" s="122">
        <v>7.3395087839999998E-2</v>
      </c>
      <c r="AD4282" s="122">
        <v>7.0165669439999995E-2</v>
      </c>
      <c r="AE4282" s="122">
        <v>7.6783884960000007E-2</v>
      </c>
      <c r="AF4282" s="122">
        <v>7.7739582239999994E-2</v>
      </c>
      <c r="AG4282" s="122">
        <v>8.6451757439999999E-2</v>
      </c>
      <c r="AH4282" s="122">
        <v>6.6719333759999999E-2</v>
      </c>
      <c r="AI4282" s="122">
        <v>7.0039011839999998E-2</v>
      </c>
      <c r="AJ4282" s="122">
        <v>6.5445550559999996E-2</v>
      </c>
      <c r="AK4282" s="122">
        <v>6.5268217919999996E-2</v>
      </c>
      <c r="AL4282" s="122">
        <v>0</v>
      </c>
    </row>
    <row r="4283" spans="1:38" hidden="1" x14ac:dyDescent="0.25">
      <c r="A4283" s="122" t="s">
        <v>2027</v>
      </c>
      <c r="B4283" s="122">
        <v>1</v>
      </c>
      <c r="C4283" s="122" t="s">
        <v>2222</v>
      </c>
      <c r="D4283" s="122" t="s">
        <v>475</v>
      </c>
      <c r="E4283" s="122">
        <v>78</v>
      </c>
      <c r="F4283" s="122">
        <v>1.2595200000000001E-6</v>
      </c>
      <c r="G4283" s="122">
        <v>3.07872E-6</v>
      </c>
      <c r="H4283" s="122">
        <v>5.87808E-6</v>
      </c>
      <c r="I4283" s="122">
        <v>4.3948655999999998E-4</v>
      </c>
      <c r="J4283" s="122">
        <v>1.21977744E-3</v>
      </c>
      <c r="K4283" s="122">
        <v>3.0438240000000001E-3</v>
      </c>
      <c r="L4283" s="122">
        <v>5.6593238400000001E-3</v>
      </c>
      <c r="M4283" s="122">
        <v>9.3482433599999994E-3</v>
      </c>
      <c r="N4283" s="122">
        <v>1.35070296E-2</v>
      </c>
      <c r="O4283" s="122">
        <v>1.9225220639999999E-2</v>
      </c>
      <c r="P4283" s="122">
        <v>2.360383584E-2</v>
      </c>
      <c r="Q4283" s="122">
        <v>2.9036250239999999E-2</v>
      </c>
      <c r="R4283" s="122">
        <v>3.5156386560000003E-2</v>
      </c>
      <c r="S4283" s="122">
        <v>4.1487909119999999E-2</v>
      </c>
      <c r="T4283" s="122">
        <v>4.7278328160000001E-2</v>
      </c>
      <c r="U4283" s="122">
        <v>5.7124344000000001E-2</v>
      </c>
      <c r="V4283" s="122">
        <v>6.7835079840000007E-2</v>
      </c>
      <c r="W4283" s="122">
        <v>8.0016065280000007E-2</v>
      </c>
      <c r="X4283" s="122">
        <v>9.4067839200000003E-2</v>
      </c>
      <c r="Y4283" s="122">
        <v>0.13096413456</v>
      </c>
      <c r="Z4283" s="122">
        <v>0.14634566496000001</v>
      </c>
      <c r="AA4283" s="122">
        <v>0.16893043584</v>
      </c>
      <c r="AB4283" s="122">
        <v>0.16728606384</v>
      </c>
      <c r="AC4283" s="122">
        <v>0.18936831647999999</v>
      </c>
      <c r="AD4283" s="122">
        <v>0.17855946</v>
      </c>
      <c r="AE4283" s="122">
        <v>0.19228659936</v>
      </c>
      <c r="AF4283" s="122">
        <v>0.19601434704000001</v>
      </c>
      <c r="AG4283" s="122">
        <v>0.21899801952</v>
      </c>
      <c r="AH4283" s="122">
        <v>0.16902420815999999</v>
      </c>
      <c r="AI4283" s="122">
        <v>0.17723073119999999</v>
      </c>
      <c r="AJ4283" s="122">
        <v>0.16479430655999999</v>
      </c>
      <c r="AK4283" s="122">
        <v>0.16538745456000001</v>
      </c>
      <c r="AL4283" s="122">
        <v>0</v>
      </c>
    </row>
    <row r="4284" spans="1:38" hidden="1" x14ac:dyDescent="0.25">
      <c r="A4284" s="122" t="s">
        <v>2027</v>
      </c>
      <c r="B4284" s="122">
        <v>1</v>
      </c>
      <c r="C4284" s="122" t="s">
        <v>2222</v>
      </c>
      <c r="D4284" s="122" t="s">
        <v>2108</v>
      </c>
      <c r="E4284" s="122">
        <v>78</v>
      </c>
      <c r="F4284" s="122">
        <v>8.5104000000000003E-7</v>
      </c>
      <c r="G4284" s="122">
        <v>2.0625600000000001E-6</v>
      </c>
      <c r="H4284" s="122">
        <v>3.9379199999999997E-6</v>
      </c>
      <c r="I4284" s="122">
        <v>2.9541023999999998E-4</v>
      </c>
      <c r="J4284" s="122">
        <v>8.2413408000000003E-4</v>
      </c>
      <c r="K4284" s="122">
        <v>2.0661254399999998E-3</v>
      </c>
      <c r="L4284" s="122">
        <v>3.8678711999999998E-3</v>
      </c>
      <c r="M4284" s="122">
        <v>6.42717312E-3</v>
      </c>
      <c r="N4284" s="122">
        <v>9.3625713600000004E-3</v>
      </c>
      <c r="O4284" s="122">
        <v>1.3418990400000001E-2</v>
      </c>
      <c r="P4284" s="122">
        <v>1.6610173919999999E-2</v>
      </c>
      <c r="Q4284" s="122">
        <v>2.05870464E-2</v>
      </c>
      <c r="R4284" s="122">
        <v>2.5023915840000001E-2</v>
      </c>
      <c r="S4284" s="122">
        <v>2.9577467039999999E-2</v>
      </c>
      <c r="T4284" s="122">
        <v>3.3773156640000003E-2</v>
      </c>
      <c r="U4284" s="122">
        <v>4.0814154239999997E-2</v>
      </c>
      <c r="V4284" s="122">
        <v>4.8575531999999998E-2</v>
      </c>
      <c r="W4284" s="122">
        <v>5.7156811199999998E-2</v>
      </c>
      <c r="X4284" s="122">
        <v>6.6775884960000004E-2</v>
      </c>
      <c r="Y4284" s="122">
        <v>7.3545531839999997E-2</v>
      </c>
      <c r="Z4284" s="122">
        <v>7.0714140960000005E-2</v>
      </c>
      <c r="AA4284" s="122">
        <v>8.7251796480000005E-2</v>
      </c>
      <c r="AB4284" s="122">
        <v>0.10894855344</v>
      </c>
      <c r="AC4284" s="122">
        <v>0.13173651648000001</v>
      </c>
      <c r="AD4284" s="122">
        <v>0.14475950207999999</v>
      </c>
      <c r="AE4284" s="122">
        <v>0.14247824111999999</v>
      </c>
      <c r="AF4284" s="122">
        <v>0.14926767456000001</v>
      </c>
      <c r="AG4284" s="122">
        <v>0.11514815568</v>
      </c>
      <c r="AH4284" s="122">
        <v>0.13943730143999999</v>
      </c>
      <c r="AI4284" s="122">
        <v>0.1219222704</v>
      </c>
      <c r="AJ4284" s="122">
        <v>0.13471611648000001</v>
      </c>
      <c r="AK4284" s="122">
        <v>0.13663639488000001</v>
      </c>
      <c r="AL4284" s="122">
        <v>0</v>
      </c>
    </row>
    <row r="4285" spans="1:38" hidden="1" x14ac:dyDescent="0.25">
      <c r="A4285" s="122" t="s">
        <v>2027</v>
      </c>
      <c r="B4285" s="122">
        <v>1</v>
      </c>
      <c r="C4285" s="122" t="s">
        <v>2222</v>
      </c>
      <c r="D4285" s="122" t="s">
        <v>2109</v>
      </c>
      <c r="E4285" s="122">
        <v>78</v>
      </c>
      <c r="F4285" s="122">
        <v>5.9395200000000002E-6</v>
      </c>
      <c r="G4285" s="122">
        <v>1.45224E-5</v>
      </c>
      <c r="H4285" s="122">
        <v>2.776128E-5</v>
      </c>
      <c r="I4285" s="122">
        <v>2.0790436799999999E-3</v>
      </c>
      <c r="J4285" s="122">
        <v>5.7807580800000001E-3</v>
      </c>
      <c r="K4285" s="122">
        <v>1.442774208E-2</v>
      </c>
      <c r="L4285" s="122">
        <v>2.6833299840000002E-2</v>
      </c>
      <c r="M4285" s="122">
        <v>4.4411125920000002E-2</v>
      </c>
      <c r="N4285" s="122">
        <v>6.4341131039999999E-2</v>
      </c>
      <c r="O4285" s="122">
        <v>9.1797054719999993E-2</v>
      </c>
      <c r="P4285" s="122">
        <v>0.11294145792</v>
      </c>
      <c r="Q4285" s="122">
        <v>0.13925658576</v>
      </c>
      <c r="R4285" s="122">
        <v>0.16864114224000001</v>
      </c>
      <c r="S4285" s="122">
        <v>0.19878085007999999</v>
      </c>
      <c r="T4285" s="122">
        <v>0.22603800816</v>
      </c>
      <c r="U4285" s="122">
        <v>0.2719485384</v>
      </c>
      <c r="V4285" s="122">
        <v>0.32157535968000001</v>
      </c>
      <c r="W4285" s="122">
        <v>0.37789342320000002</v>
      </c>
      <c r="X4285" s="122">
        <v>0.44204581727999998</v>
      </c>
      <c r="Y4285" s="122">
        <v>0.48927469631999998</v>
      </c>
      <c r="Z4285" s="122">
        <v>0.47254124543999998</v>
      </c>
      <c r="AA4285" s="122">
        <v>0.58336970255999998</v>
      </c>
      <c r="AB4285" s="122">
        <v>0.72751550592000003</v>
      </c>
      <c r="AC4285" s="122">
        <v>0.87917057135999999</v>
      </c>
      <c r="AD4285" s="122">
        <v>0.96205049328000003</v>
      </c>
      <c r="AE4285" s="122">
        <v>0.94493110416000003</v>
      </c>
      <c r="AF4285" s="122">
        <v>0.98574470688000004</v>
      </c>
      <c r="AG4285" s="122">
        <v>0.75789212303999998</v>
      </c>
      <c r="AH4285" s="122">
        <v>0.91496699567999995</v>
      </c>
      <c r="AI4285" s="122">
        <v>0.79663132416000004</v>
      </c>
      <c r="AJ4285" s="122">
        <v>0.90730685712000003</v>
      </c>
      <c r="AK4285" s="122">
        <v>0.91161592944000003</v>
      </c>
      <c r="AL4285" s="122">
        <v>0</v>
      </c>
    </row>
    <row r="4286" spans="1:38" hidden="1" x14ac:dyDescent="0.25">
      <c r="A4286" s="122" t="s">
        <v>2027</v>
      </c>
      <c r="B4286" s="122">
        <v>1</v>
      </c>
      <c r="C4286" s="122" t="s">
        <v>2222</v>
      </c>
      <c r="D4286" s="122" t="s">
        <v>2110</v>
      </c>
      <c r="E4286" s="122">
        <v>78</v>
      </c>
      <c r="F4286" s="122">
        <v>1.7198400000000001E-6</v>
      </c>
      <c r="G4286" s="122">
        <v>4.1793599999999999E-6</v>
      </c>
      <c r="H4286" s="122">
        <v>7.9368E-6</v>
      </c>
      <c r="I4286" s="122">
        <v>5.8902192000000002E-4</v>
      </c>
      <c r="J4286" s="122">
        <v>1.62125952E-3</v>
      </c>
      <c r="K4286" s="122">
        <v>3.9932606400000003E-3</v>
      </c>
      <c r="L4286" s="122">
        <v>7.3353374399999999E-3</v>
      </c>
      <c r="M4286" s="122">
        <v>1.193295552E-2</v>
      </c>
      <c r="N4286" s="122">
        <v>1.7001836159999999E-2</v>
      </c>
      <c r="O4286" s="122">
        <v>2.3850348479999998E-2</v>
      </c>
      <c r="P4286" s="122">
        <v>2.885833392E-2</v>
      </c>
      <c r="Q4286" s="122">
        <v>3.5036700480000002E-2</v>
      </c>
      <c r="R4286" s="122">
        <v>4.2108782400000003E-2</v>
      </c>
      <c r="S4286" s="122">
        <v>4.9357941119999998E-2</v>
      </c>
      <c r="T4286" s="122">
        <v>5.575611984E-2</v>
      </c>
      <c r="U4286" s="122">
        <v>6.6559273919999995E-2</v>
      </c>
      <c r="V4286" s="122">
        <v>7.8045668159999998E-2</v>
      </c>
      <c r="W4286" s="122">
        <v>9.1150135679999994E-2</v>
      </c>
      <c r="X4286" s="122">
        <v>0.10591259808</v>
      </c>
      <c r="Y4286" s="122">
        <v>0.13159994688000001</v>
      </c>
      <c r="Z4286" s="122">
        <v>0.15033452064</v>
      </c>
      <c r="AA4286" s="122">
        <v>0.12940530959999999</v>
      </c>
      <c r="AB4286" s="122">
        <v>0.16306089264000001</v>
      </c>
      <c r="AC4286" s="122">
        <v>0.13047362111999999</v>
      </c>
      <c r="AD4286" s="122">
        <v>0.12902718624000001</v>
      </c>
      <c r="AE4286" s="122">
        <v>0.10546373088</v>
      </c>
      <c r="AF4286" s="122">
        <v>7.2923105759999995E-2</v>
      </c>
      <c r="AG4286" s="122">
        <v>7.3947447360000002E-2</v>
      </c>
      <c r="AH4286" s="122">
        <v>0.10847514912</v>
      </c>
      <c r="AI4286" s="122">
        <v>9.4013494079999996E-2</v>
      </c>
      <c r="AJ4286" s="122">
        <v>0.12062746991999999</v>
      </c>
      <c r="AK4286" s="122">
        <v>0.11930989488</v>
      </c>
      <c r="AL4286" s="122">
        <v>0</v>
      </c>
    </row>
    <row r="4287" spans="1:38" hidden="1" x14ac:dyDescent="0.25">
      <c r="A4287" s="122" t="s">
        <v>2027</v>
      </c>
      <c r="B4287" s="122">
        <v>1</v>
      </c>
      <c r="C4287" s="122" t="s">
        <v>2222</v>
      </c>
      <c r="D4287" s="122" t="s">
        <v>2111</v>
      </c>
      <c r="E4287" s="122">
        <v>78</v>
      </c>
      <c r="F4287" s="122">
        <v>1.37952E-6</v>
      </c>
      <c r="G4287" s="122">
        <v>3.4833600000000001E-6</v>
      </c>
      <c r="H4287" s="122">
        <v>6.7228799999999999E-6</v>
      </c>
      <c r="I4287" s="122">
        <v>5.0795039999999999E-4</v>
      </c>
      <c r="J4287" s="122">
        <v>1.4448134400000001E-3</v>
      </c>
      <c r="K4287" s="122">
        <v>3.6710505599999999E-3</v>
      </c>
      <c r="L4287" s="122">
        <v>6.9753110400000004E-3</v>
      </c>
      <c r="M4287" s="122">
        <v>1.186077984E-2</v>
      </c>
      <c r="N4287" s="122">
        <v>1.756784544E-2</v>
      </c>
      <c r="O4287" s="122">
        <v>2.552079984E-2</v>
      </c>
      <c r="P4287" s="122">
        <v>3.1988454719999997E-2</v>
      </c>
      <c r="Q4287" s="122">
        <v>4.013833008E-2</v>
      </c>
      <c r="R4287" s="122">
        <v>4.933716816E-2</v>
      </c>
      <c r="S4287" s="122">
        <v>5.9118098879999997E-2</v>
      </c>
      <c r="T4287" s="122">
        <v>6.8712935040000006E-2</v>
      </c>
      <c r="U4287" s="122">
        <v>8.3777803679999999E-2</v>
      </c>
      <c r="V4287" s="122">
        <v>0.100340868</v>
      </c>
      <c r="W4287" s="122">
        <v>0.11913554111999999</v>
      </c>
      <c r="X4287" s="122">
        <v>0.13978124976</v>
      </c>
      <c r="Y4287" s="122">
        <v>0.17345906544</v>
      </c>
      <c r="Z4287" s="122">
        <v>0.19678084464000001</v>
      </c>
      <c r="AA4287" s="122">
        <v>0.16873656768</v>
      </c>
      <c r="AB4287" s="122">
        <v>0.21437233536</v>
      </c>
      <c r="AC4287" s="122">
        <v>0.17312394480000001</v>
      </c>
      <c r="AD4287" s="122">
        <v>0.17400870096000001</v>
      </c>
      <c r="AE4287" s="122">
        <v>0.14474435616</v>
      </c>
      <c r="AF4287" s="122">
        <v>0.10174309296</v>
      </c>
      <c r="AG4287" s="122">
        <v>0.10501450944</v>
      </c>
      <c r="AH4287" s="122">
        <v>0.15701861183999999</v>
      </c>
      <c r="AI4287" s="122">
        <v>0.13839277727999999</v>
      </c>
      <c r="AJ4287" s="122">
        <v>0.17739352944</v>
      </c>
      <c r="AK4287" s="122">
        <v>0.17728310064</v>
      </c>
      <c r="AL4287" s="122">
        <v>0</v>
      </c>
    </row>
    <row r="4288" spans="1:38" hidden="1" x14ac:dyDescent="0.25">
      <c r="A4288" s="122" t="s">
        <v>2027</v>
      </c>
      <c r="B4288" s="122">
        <v>1</v>
      </c>
      <c r="C4288" s="122" t="s">
        <v>2222</v>
      </c>
      <c r="D4288" s="122" t="s">
        <v>2112</v>
      </c>
      <c r="E4288" s="122">
        <v>78</v>
      </c>
      <c r="F4288" s="122">
        <v>1.3788000000000001E-5</v>
      </c>
      <c r="G4288" s="122">
        <v>3.3678240000000002E-5</v>
      </c>
      <c r="H4288" s="122">
        <v>6.4278720000000007E-5</v>
      </c>
      <c r="I4288" s="122">
        <v>4.8059803200000001E-3</v>
      </c>
      <c r="J4288" s="122">
        <v>1.331490624E-2</v>
      </c>
      <c r="K4288" s="122">
        <v>3.3063588960000001E-2</v>
      </c>
      <c r="L4288" s="122">
        <v>6.1204226399999999E-2</v>
      </c>
      <c r="M4288" s="122">
        <v>0.10081245504</v>
      </c>
      <c r="N4288" s="122">
        <v>0.14561546208000001</v>
      </c>
      <c r="O4288" s="122">
        <v>0.20735205024</v>
      </c>
      <c r="P4288" s="122">
        <v>0.25455879599999998</v>
      </c>
      <c r="Q4288" s="122">
        <v>0.31290637152</v>
      </c>
      <c r="R4288" s="122">
        <v>0.37735942608</v>
      </c>
      <c r="S4288" s="122">
        <v>0.44316141215999999</v>
      </c>
      <c r="T4288" s="122">
        <v>0.50187876624000005</v>
      </c>
      <c r="U4288" s="122">
        <v>0.60137551536</v>
      </c>
      <c r="V4288" s="122">
        <v>0.70928264448</v>
      </c>
      <c r="W4288" s="122">
        <v>0.83315042399999995</v>
      </c>
      <c r="X4288" s="122">
        <v>0.97493849519999998</v>
      </c>
      <c r="Y4288" s="122">
        <v>1.07890455216</v>
      </c>
      <c r="Z4288" s="122">
        <v>1.0418012860800001</v>
      </c>
      <c r="AA4288" s="122">
        <v>1.2885083664000001</v>
      </c>
      <c r="AB4288" s="122">
        <v>1.60990069344</v>
      </c>
      <c r="AC4288" s="122">
        <v>1.9479994766399999</v>
      </c>
      <c r="AD4288" s="122">
        <v>2.1322885238399998</v>
      </c>
      <c r="AE4288" s="122">
        <v>2.0940429196800001</v>
      </c>
      <c r="AF4288" s="122">
        <v>2.1813585681599998</v>
      </c>
      <c r="AG4288" s="122">
        <v>1.6707671260800001</v>
      </c>
      <c r="AH4288" s="122">
        <v>2.0111052215999998</v>
      </c>
      <c r="AI4288" s="122">
        <v>1.7438409528000001</v>
      </c>
      <c r="AJ4288" s="122">
        <v>1.97060510304</v>
      </c>
      <c r="AK4288" s="122">
        <v>1.9512766372799999</v>
      </c>
      <c r="AL4288" s="122">
        <v>0</v>
      </c>
    </row>
    <row r="4289" spans="1:38" hidden="1" x14ac:dyDescent="0.25">
      <c r="A4289" s="122" t="s">
        <v>2027</v>
      </c>
      <c r="B4289" s="122">
        <v>1</v>
      </c>
      <c r="C4289" s="122" t="s">
        <v>2222</v>
      </c>
      <c r="D4289" s="122" t="s">
        <v>2113</v>
      </c>
      <c r="E4289" s="122">
        <v>78</v>
      </c>
      <c r="F4289" s="122">
        <v>8.6524799999999992E-6</v>
      </c>
      <c r="G4289" s="122">
        <v>2.1115200000000001E-5</v>
      </c>
      <c r="H4289" s="122">
        <v>4.0226399999999998E-5</v>
      </c>
      <c r="I4289" s="122">
        <v>3.0012494400000001E-3</v>
      </c>
      <c r="J4289" s="122">
        <v>8.2996785600000008E-3</v>
      </c>
      <c r="K4289" s="122">
        <v>2.0578979519999999E-2</v>
      </c>
      <c r="L4289" s="122">
        <v>3.8014745760000003E-2</v>
      </c>
      <c r="M4289" s="122">
        <v>6.2513255039999993E-2</v>
      </c>
      <c r="N4289" s="122">
        <v>9.0095416799999994E-2</v>
      </c>
      <c r="O4289" s="122">
        <v>0.1278338856</v>
      </c>
      <c r="P4289" s="122">
        <v>0.15650605151999999</v>
      </c>
      <c r="Q4289" s="122">
        <v>0.19225525775999999</v>
      </c>
      <c r="R4289" s="122">
        <v>0.23205578448</v>
      </c>
      <c r="S4289" s="122">
        <v>0.27285960815999999</v>
      </c>
      <c r="T4289" s="122">
        <v>0.30950758224000002</v>
      </c>
      <c r="U4289" s="122">
        <v>0.37174893456000002</v>
      </c>
      <c r="V4289" s="122">
        <v>0.43934792975999998</v>
      </c>
      <c r="W4289" s="122">
        <v>0.51598158624000001</v>
      </c>
      <c r="X4289" s="122">
        <v>0.60300668735999996</v>
      </c>
      <c r="Y4289" s="122">
        <v>0.83294866463999995</v>
      </c>
      <c r="Z4289" s="122">
        <v>0.92301959231999997</v>
      </c>
      <c r="AA4289" s="122">
        <v>1.05948786624</v>
      </c>
      <c r="AB4289" s="122">
        <v>1.04241562944</v>
      </c>
      <c r="AC4289" s="122">
        <v>1.1752661064000001</v>
      </c>
      <c r="AD4289" s="122">
        <v>1.1024005396800001</v>
      </c>
      <c r="AE4289" s="122">
        <v>1.18115525328</v>
      </c>
      <c r="AF4289" s="122">
        <v>1.1967684792</v>
      </c>
      <c r="AG4289" s="122">
        <v>1.3326912743999999</v>
      </c>
      <c r="AH4289" s="122">
        <v>1.0253654726400001</v>
      </c>
      <c r="AI4289" s="122">
        <v>1.0726542455999999</v>
      </c>
      <c r="AJ4289" s="122">
        <v>0.99060218544</v>
      </c>
      <c r="AK4289" s="122">
        <v>0.99214491120000003</v>
      </c>
      <c r="AL4289" s="122">
        <v>0</v>
      </c>
    </row>
    <row r="4290" spans="1:38" hidden="1" x14ac:dyDescent="0.25">
      <c r="A4290" s="122" t="s">
        <v>2027</v>
      </c>
      <c r="B4290" s="122">
        <v>1</v>
      </c>
      <c r="C4290" s="122" t="s">
        <v>2222</v>
      </c>
      <c r="D4290" s="122" t="s">
        <v>2114</v>
      </c>
      <c r="E4290" s="122">
        <v>78</v>
      </c>
      <c r="F4290" s="122">
        <v>2.9616000000000002E-6</v>
      </c>
      <c r="G4290" s="122">
        <v>7.1990400000000003E-6</v>
      </c>
      <c r="H4290" s="122">
        <v>1.3717919999999999E-5</v>
      </c>
      <c r="I4290" s="122">
        <v>1.019208E-3</v>
      </c>
      <c r="J4290" s="122">
        <v>2.80733712E-3</v>
      </c>
      <c r="K4290" s="122">
        <v>6.9353980800000003E-3</v>
      </c>
      <c r="L4290" s="122">
        <v>1.280251296E-2</v>
      </c>
      <c r="M4290" s="122">
        <v>2.1025650239999999E-2</v>
      </c>
      <c r="N4290" s="122">
        <v>3.025024464E-2</v>
      </c>
      <c r="O4290" s="122">
        <v>4.2923532479999998E-2</v>
      </c>
      <c r="P4290" s="122">
        <v>5.2373589120000001E-2</v>
      </c>
      <c r="Q4290" s="122">
        <v>6.4073463359999999E-2</v>
      </c>
      <c r="R4290" s="122">
        <v>7.7174437920000005E-2</v>
      </c>
      <c r="S4290" s="122">
        <v>9.0371635199999995E-2</v>
      </c>
      <c r="T4290" s="122">
        <v>0.10216887168</v>
      </c>
      <c r="U4290" s="122">
        <v>0.12228785712</v>
      </c>
      <c r="V4290" s="122">
        <v>0.14510775408000001</v>
      </c>
      <c r="W4290" s="122">
        <v>0.17009523839999999</v>
      </c>
      <c r="X4290" s="122">
        <v>0.19822849151999999</v>
      </c>
      <c r="Y4290" s="122">
        <v>0.28327187232000001</v>
      </c>
      <c r="Z4290" s="122">
        <v>0.34107257279999997</v>
      </c>
      <c r="AA4290" s="122">
        <v>0.39542991696000002</v>
      </c>
      <c r="AB4290" s="122">
        <v>0.32181227231999998</v>
      </c>
      <c r="AC4290" s="122">
        <v>0.35463705695999997</v>
      </c>
      <c r="AD4290" s="122">
        <v>0.37552339248</v>
      </c>
      <c r="AE4290" s="122">
        <v>0.39682597392000002</v>
      </c>
      <c r="AF4290" s="122">
        <v>0.42058119024000001</v>
      </c>
      <c r="AG4290" s="122">
        <v>0.43410899135999997</v>
      </c>
      <c r="AH4290" s="122">
        <v>0.39204177839999999</v>
      </c>
      <c r="AI4290" s="122">
        <v>0.41806046831999999</v>
      </c>
      <c r="AJ4290" s="122">
        <v>0.42605495952</v>
      </c>
      <c r="AK4290" s="122">
        <v>0.42640880879999998</v>
      </c>
      <c r="AL4290" s="122">
        <v>0</v>
      </c>
    </row>
    <row r="4291" spans="1:38" hidden="1" x14ac:dyDescent="0.25">
      <c r="A4291" s="122" t="s">
        <v>2027</v>
      </c>
      <c r="B4291" s="122">
        <v>1</v>
      </c>
      <c r="C4291" s="122" t="s">
        <v>2222</v>
      </c>
      <c r="D4291" s="122" t="s">
        <v>2115</v>
      </c>
      <c r="E4291" s="122">
        <v>78</v>
      </c>
      <c r="F4291" s="122">
        <v>2.2199999999999999E-6</v>
      </c>
      <c r="G4291" s="122">
        <v>5.4542399999999996E-6</v>
      </c>
      <c r="H4291" s="122">
        <v>1.0446720000000001E-5</v>
      </c>
      <c r="I4291" s="122">
        <v>7.8952655999999996E-4</v>
      </c>
      <c r="J4291" s="122">
        <v>2.2136049600000002E-3</v>
      </c>
      <c r="K4291" s="122">
        <v>5.5665806399999998E-3</v>
      </c>
      <c r="L4291" s="122">
        <v>1.040488944E-2</v>
      </c>
      <c r="M4291" s="122">
        <v>1.720360848E-2</v>
      </c>
      <c r="N4291" s="122">
        <v>2.4840117599999999E-2</v>
      </c>
      <c r="O4291" s="122">
        <v>3.5295815039999998E-2</v>
      </c>
      <c r="P4291" s="122">
        <v>4.3226516639999997E-2</v>
      </c>
      <c r="Q4291" s="122">
        <v>5.3075572799999998E-2</v>
      </c>
      <c r="R4291" s="122">
        <v>6.4290501119999996E-2</v>
      </c>
      <c r="S4291" s="122">
        <v>7.5653887200000006E-2</v>
      </c>
      <c r="T4291" s="122">
        <v>8.5756582560000003E-2</v>
      </c>
      <c r="U4291" s="122">
        <v>0.10365315696000001</v>
      </c>
      <c r="V4291" s="122">
        <v>0.1237988976</v>
      </c>
      <c r="W4291" s="122">
        <v>0.14659568256</v>
      </c>
      <c r="X4291" s="122">
        <v>0.17197410048</v>
      </c>
      <c r="Y4291" s="122">
        <v>0.14104560863999999</v>
      </c>
      <c r="Z4291" s="122">
        <v>0.21310184784</v>
      </c>
      <c r="AA4291" s="122">
        <v>0.19306302623999999</v>
      </c>
      <c r="AB4291" s="122">
        <v>0.1704152112</v>
      </c>
      <c r="AC4291" s="122">
        <v>0.21029831760000001</v>
      </c>
      <c r="AD4291" s="122">
        <v>0.20722193952000001</v>
      </c>
      <c r="AE4291" s="122">
        <v>0.22485487056</v>
      </c>
      <c r="AF4291" s="122">
        <v>0.19802879664</v>
      </c>
      <c r="AG4291" s="122">
        <v>0.26299726511999999</v>
      </c>
      <c r="AH4291" s="122">
        <v>0.2005048176</v>
      </c>
      <c r="AI4291" s="122">
        <v>0.21379703376</v>
      </c>
      <c r="AJ4291" s="122">
        <v>0.26296001087999998</v>
      </c>
      <c r="AK4291" s="122">
        <v>0.26475491616000002</v>
      </c>
      <c r="AL4291" s="122">
        <v>0</v>
      </c>
    </row>
    <row r="4292" spans="1:38" hidden="1" x14ac:dyDescent="0.25">
      <c r="A4292" s="122" t="s">
        <v>2027</v>
      </c>
      <c r="B4292" s="122">
        <v>1</v>
      </c>
      <c r="C4292" s="122" t="s">
        <v>2222</v>
      </c>
      <c r="D4292" s="122" t="s">
        <v>2116</v>
      </c>
      <c r="E4292" s="122">
        <v>78</v>
      </c>
      <c r="F4292" s="122">
        <v>9.1075200000000002E-6</v>
      </c>
      <c r="G4292" s="122">
        <v>2.2267199999999999E-5</v>
      </c>
      <c r="H4292" s="122">
        <v>4.244736E-5</v>
      </c>
      <c r="I4292" s="122">
        <v>3.1699209600000002E-3</v>
      </c>
      <c r="J4292" s="122">
        <v>8.7754315199999999E-3</v>
      </c>
      <c r="K4292" s="122">
        <v>2.1772873920000001E-2</v>
      </c>
      <c r="L4292" s="122">
        <v>4.0237009439999999E-2</v>
      </c>
      <c r="M4292" s="122">
        <v>6.6074178240000003E-2</v>
      </c>
      <c r="N4292" s="122">
        <v>9.5071876799999996E-2</v>
      </c>
      <c r="O4292" s="122">
        <v>0.13466939280000001</v>
      </c>
      <c r="P4292" s="122">
        <v>0.16456586111999999</v>
      </c>
      <c r="Q4292" s="122">
        <v>0.20166948288</v>
      </c>
      <c r="R4292" s="122">
        <v>0.24314345328</v>
      </c>
      <c r="S4292" s="122">
        <v>0.28598187120000002</v>
      </c>
      <c r="T4292" s="122">
        <v>0.32489143152</v>
      </c>
      <c r="U4292" s="122">
        <v>0.39132764207999998</v>
      </c>
      <c r="V4292" s="122">
        <v>0.46447898879999999</v>
      </c>
      <c r="W4292" s="122">
        <v>0.54711823920000002</v>
      </c>
      <c r="X4292" s="122">
        <v>0.64001265407999997</v>
      </c>
      <c r="Y4292" s="122">
        <v>0.70784088864000005</v>
      </c>
      <c r="Z4292" s="122">
        <v>0.68261799743999996</v>
      </c>
      <c r="AA4292" s="122">
        <v>0.84229485599999998</v>
      </c>
      <c r="AB4292" s="122">
        <v>1.05020127696</v>
      </c>
      <c r="AC4292" s="122">
        <v>1.2684150792</v>
      </c>
      <c r="AD4292" s="122">
        <v>1.3879037534400001</v>
      </c>
      <c r="AE4292" s="122">
        <v>1.3624679428799999</v>
      </c>
      <c r="AF4292" s="122">
        <v>1.4206395791999999</v>
      </c>
      <c r="AG4292" s="122">
        <v>1.09100203152</v>
      </c>
      <c r="AH4292" s="122">
        <v>1.3180686043200001</v>
      </c>
      <c r="AI4292" s="122">
        <v>1.14674336448</v>
      </c>
      <c r="AJ4292" s="122">
        <v>1.27003256784</v>
      </c>
      <c r="AK4292" s="122">
        <v>1.27528587168</v>
      </c>
      <c r="AL4292" s="122">
        <v>0</v>
      </c>
    </row>
    <row r="4293" spans="1:38" hidden="1" x14ac:dyDescent="0.25">
      <c r="A4293" s="122" t="s">
        <v>2027</v>
      </c>
      <c r="B4293" s="122">
        <v>1</v>
      </c>
      <c r="C4293" s="122" t="s">
        <v>2222</v>
      </c>
      <c r="D4293" s="122" t="s">
        <v>2138</v>
      </c>
      <c r="E4293" s="122">
        <v>78</v>
      </c>
      <c r="F4293" s="122">
        <v>3.1262400000000001E-6</v>
      </c>
      <c r="G4293" s="122">
        <v>7.59024E-6</v>
      </c>
      <c r="H4293" s="122">
        <v>1.4389439999999999E-5</v>
      </c>
      <c r="I4293" s="122">
        <v>1.0698436799999999E-3</v>
      </c>
      <c r="J4293" s="122">
        <v>2.9538431999999999E-3</v>
      </c>
      <c r="K4293" s="122">
        <v>7.3193049600000001E-3</v>
      </c>
      <c r="L4293" s="122">
        <v>1.352509008E-2</v>
      </c>
      <c r="M4293" s="122">
        <v>2.2232603520000001E-2</v>
      </c>
      <c r="N4293" s="122">
        <v>3.2034636960000001E-2</v>
      </c>
      <c r="O4293" s="122">
        <v>4.551520848E-2</v>
      </c>
      <c r="P4293" s="122">
        <v>5.5720124160000002E-2</v>
      </c>
      <c r="Q4293" s="122">
        <v>6.8076198239999997E-2</v>
      </c>
      <c r="R4293" s="122">
        <v>8.1674203680000002E-2</v>
      </c>
      <c r="S4293" s="122">
        <v>9.5427700800000001E-2</v>
      </c>
      <c r="T4293" s="122">
        <v>0.10753063152</v>
      </c>
      <c r="U4293" s="122">
        <v>0.12809364047999999</v>
      </c>
      <c r="V4293" s="122">
        <v>0.14969774976</v>
      </c>
      <c r="W4293" s="122">
        <v>0.1735274544</v>
      </c>
      <c r="X4293" s="122">
        <v>0.20014729872000001</v>
      </c>
      <c r="Y4293" s="122">
        <v>0.23043577248</v>
      </c>
      <c r="Z4293" s="122">
        <v>0.25774083792000002</v>
      </c>
      <c r="AA4293" s="122">
        <v>0.279274464</v>
      </c>
      <c r="AB4293" s="122">
        <v>0.29614633967999998</v>
      </c>
      <c r="AC4293" s="122">
        <v>0.30961963296</v>
      </c>
      <c r="AD4293" s="122">
        <v>0.31626508512000001</v>
      </c>
      <c r="AE4293" s="122">
        <v>0.31731815808000002</v>
      </c>
      <c r="AF4293" s="122">
        <v>0.31617050880000003</v>
      </c>
      <c r="AG4293" s="122">
        <v>0.30407662800000002</v>
      </c>
      <c r="AH4293" s="122">
        <v>0.28708957631999998</v>
      </c>
      <c r="AI4293" s="122">
        <v>0.28771657824000002</v>
      </c>
      <c r="AJ4293" s="122">
        <v>0.29296328160000001</v>
      </c>
      <c r="AK4293" s="122">
        <v>0.29132255903999998</v>
      </c>
      <c r="AL4293" s="122">
        <v>0</v>
      </c>
    </row>
    <row r="4294" spans="1:38" hidden="1" x14ac:dyDescent="0.25">
      <c r="A4294" s="122" t="s">
        <v>2027</v>
      </c>
      <c r="B4294" s="122">
        <v>1</v>
      </c>
      <c r="C4294" s="122" t="s">
        <v>2222</v>
      </c>
      <c r="D4294" s="122" t="s">
        <v>2117</v>
      </c>
      <c r="E4294" s="122">
        <v>78</v>
      </c>
      <c r="F4294" s="122">
        <v>7.6991999999999995E-7</v>
      </c>
      <c r="G4294" s="122">
        <v>1.8782399999999999E-6</v>
      </c>
      <c r="H4294" s="122">
        <v>3.56688E-6</v>
      </c>
      <c r="I4294" s="122">
        <v>2.6550336000000002E-4</v>
      </c>
      <c r="J4294" s="122">
        <v>7.3281696000000003E-4</v>
      </c>
      <c r="K4294" s="122">
        <v>1.8152424E-3</v>
      </c>
      <c r="L4294" s="122">
        <v>3.3613848000000001E-3</v>
      </c>
      <c r="M4294" s="122">
        <v>5.5405944000000004E-3</v>
      </c>
      <c r="N4294" s="122">
        <v>8.0055912000000003E-3</v>
      </c>
      <c r="O4294" s="122">
        <v>1.14247008E-2</v>
      </c>
      <c r="P4294" s="122">
        <v>1.4069995199999999E-2</v>
      </c>
      <c r="Q4294" s="122">
        <v>1.733423856E-2</v>
      </c>
      <c r="R4294" s="122">
        <v>2.1019305120000002E-2</v>
      </c>
      <c r="S4294" s="122">
        <v>2.4759018720000001E-2</v>
      </c>
      <c r="T4294" s="122">
        <v>2.8130636640000001E-2</v>
      </c>
      <c r="U4294" s="122">
        <v>3.3566697600000001E-2</v>
      </c>
      <c r="V4294" s="122">
        <v>3.9468731040000003E-2</v>
      </c>
      <c r="W4294" s="122">
        <v>4.6042599839999997E-2</v>
      </c>
      <c r="X4294" s="122">
        <v>5.3536315680000002E-2</v>
      </c>
      <c r="Y4294" s="122">
        <v>5.8879141439999998E-2</v>
      </c>
      <c r="Z4294" s="122">
        <v>5.6600762399999997E-2</v>
      </c>
      <c r="AA4294" s="122">
        <v>6.9634511999999996E-2</v>
      </c>
      <c r="AB4294" s="122">
        <v>8.6760067679999997E-2</v>
      </c>
      <c r="AC4294" s="122">
        <v>0.104768124</v>
      </c>
      <c r="AD4294" s="122">
        <v>0.11462559792</v>
      </c>
      <c r="AE4294" s="122">
        <v>0.1125872976</v>
      </c>
      <c r="AF4294" s="122">
        <v>0.11751018768</v>
      </c>
      <c r="AG4294" s="122">
        <v>9.0092339039999997E-2</v>
      </c>
      <c r="AH4294" s="122">
        <v>0.10900683072</v>
      </c>
      <c r="AI4294" s="122">
        <v>9.480793488E-2</v>
      </c>
      <c r="AJ4294" s="122">
        <v>0.10718142624</v>
      </c>
      <c r="AK4294" s="122">
        <v>0.10777614287999999</v>
      </c>
      <c r="AL4294" s="122">
        <v>0</v>
      </c>
    </row>
    <row r="4295" spans="1:38" hidden="1" x14ac:dyDescent="0.25">
      <c r="A4295" s="122" t="s">
        <v>2027</v>
      </c>
      <c r="B4295" s="122">
        <v>1</v>
      </c>
      <c r="C4295" s="122" t="s">
        <v>2222</v>
      </c>
      <c r="D4295" s="122" t="s">
        <v>2118</v>
      </c>
      <c r="E4295" s="122">
        <v>78</v>
      </c>
      <c r="F4295" s="122">
        <v>4.4889600000000003E-6</v>
      </c>
      <c r="G4295" s="122">
        <v>1.094448E-5</v>
      </c>
      <c r="H4295" s="122">
        <v>2.0772E-5</v>
      </c>
      <c r="I4295" s="122">
        <v>1.541052E-3</v>
      </c>
      <c r="J4295" s="122">
        <v>4.23391488E-3</v>
      </c>
      <c r="K4295" s="122">
        <v>1.044164832E-2</v>
      </c>
      <c r="L4295" s="122">
        <v>1.9207605119999999E-2</v>
      </c>
      <c r="M4295" s="122">
        <v>3.152927136E-2</v>
      </c>
      <c r="N4295" s="122">
        <v>4.5360729119999998E-2</v>
      </c>
      <c r="O4295" s="122">
        <v>6.433270512E-2</v>
      </c>
      <c r="P4295" s="122">
        <v>7.8599702399999999E-2</v>
      </c>
      <c r="Q4295" s="122">
        <v>9.6097572480000004E-2</v>
      </c>
      <c r="R4295" s="122">
        <v>0.11549641056</v>
      </c>
      <c r="S4295" s="122">
        <v>0.1353881016</v>
      </c>
      <c r="T4295" s="122">
        <v>0.15318302015999999</v>
      </c>
      <c r="U4295" s="122">
        <v>0.18327965567999999</v>
      </c>
      <c r="V4295" s="122">
        <v>0.21697554384000001</v>
      </c>
      <c r="W4295" s="122">
        <v>0.25616878991999997</v>
      </c>
      <c r="X4295" s="122">
        <v>0.30144229152000002</v>
      </c>
      <c r="Y4295" s="122">
        <v>0.28397798112</v>
      </c>
      <c r="Z4295" s="122">
        <v>0.30049584911999999</v>
      </c>
      <c r="AA4295" s="122">
        <v>0.31584417840000001</v>
      </c>
      <c r="AB4295" s="122">
        <v>0.50513893535999999</v>
      </c>
      <c r="AC4295" s="122">
        <v>0.39104697647999997</v>
      </c>
      <c r="AD4295" s="122">
        <v>0.46346278559999998</v>
      </c>
      <c r="AE4295" s="122">
        <v>0.48312819408000002</v>
      </c>
      <c r="AF4295" s="122">
        <v>0.54274935024000004</v>
      </c>
      <c r="AG4295" s="122">
        <v>0.52135736639999997</v>
      </c>
      <c r="AH4295" s="122">
        <v>0.64073569728000002</v>
      </c>
      <c r="AI4295" s="122">
        <v>0.69659102256000005</v>
      </c>
      <c r="AJ4295" s="122">
        <v>0.54695047056000001</v>
      </c>
      <c r="AK4295" s="122">
        <v>0.54891727680000002</v>
      </c>
      <c r="AL4295" s="122">
        <v>0</v>
      </c>
    </row>
    <row r="4296" spans="1:38" hidden="1" x14ac:dyDescent="0.25">
      <c r="A4296" s="122" t="s">
        <v>2027</v>
      </c>
      <c r="B4296" s="122">
        <v>1</v>
      </c>
      <c r="C4296" s="122" t="s">
        <v>2222</v>
      </c>
      <c r="D4296" s="122" t="s">
        <v>2119</v>
      </c>
      <c r="E4296" s="122">
        <v>78</v>
      </c>
      <c r="F4296" s="122">
        <v>5.5535999999999996E-7</v>
      </c>
      <c r="G4296" s="122">
        <v>1.35744E-6</v>
      </c>
      <c r="H4296" s="122">
        <v>2.5996800000000002E-6</v>
      </c>
      <c r="I4296" s="122">
        <v>1.9523952E-4</v>
      </c>
      <c r="J4296" s="122">
        <v>5.4385535999999996E-4</v>
      </c>
      <c r="K4296" s="122">
        <v>1.3555367999999999E-3</v>
      </c>
      <c r="L4296" s="122">
        <v>2.5096036799999999E-3</v>
      </c>
      <c r="M4296" s="122">
        <v>4.1254171199999997E-3</v>
      </c>
      <c r="N4296" s="122">
        <v>5.9422881599999998E-3</v>
      </c>
      <c r="O4296" s="122">
        <v>8.4626592E-3</v>
      </c>
      <c r="P4296" s="122">
        <v>1.040997168E-2</v>
      </c>
      <c r="Q4296" s="122">
        <v>1.279695552E-2</v>
      </c>
      <c r="R4296" s="122">
        <v>1.5460093919999999E-2</v>
      </c>
      <c r="S4296" s="122">
        <v>1.822428144E-2</v>
      </c>
      <c r="T4296" s="122">
        <v>2.0820658079999999E-2</v>
      </c>
      <c r="U4296" s="122">
        <v>2.5148796000000001E-2</v>
      </c>
      <c r="V4296" s="122">
        <v>2.996407488E-2</v>
      </c>
      <c r="W4296" s="122">
        <v>3.5517066719999997E-2</v>
      </c>
      <c r="X4296" s="122">
        <v>4.1846352959999999E-2</v>
      </c>
      <c r="Y4296" s="122">
        <v>5.8309605600000002E-2</v>
      </c>
      <c r="Z4296" s="122">
        <v>6.5285797440000001E-2</v>
      </c>
      <c r="AA4296" s="122">
        <v>7.5590037119999995E-2</v>
      </c>
      <c r="AB4296" s="122">
        <v>7.5251479199999999E-2</v>
      </c>
      <c r="AC4296" s="122">
        <v>8.5533940320000001E-2</v>
      </c>
      <c r="AD4296" s="122">
        <v>8.070225936E-2</v>
      </c>
      <c r="AE4296" s="122">
        <v>8.6857884479999994E-2</v>
      </c>
      <c r="AF4296" s="122">
        <v>8.8800277440000006E-2</v>
      </c>
      <c r="AG4296" s="122">
        <v>9.9815219999999996E-2</v>
      </c>
      <c r="AH4296" s="122">
        <v>7.7193765600000006E-2</v>
      </c>
      <c r="AI4296" s="122">
        <v>8.1355958879999996E-2</v>
      </c>
      <c r="AJ4296" s="122">
        <v>7.4530827839999994E-2</v>
      </c>
      <c r="AK4296" s="122">
        <v>7.5410989920000004E-2</v>
      </c>
      <c r="AL4296" s="122">
        <v>0</v>
      </c>
    </row>
    <row r="4297" spans="1:38" hidden="1" x14ac:dyDescent="0.25">
      <c r="A4297" s="122" t="s">
        <v>2027</v>
      </c>
      <c r="B4297" s="122">
        <v>1</v>
      </c>
      <c r="C4297" s="122" t="s">
        <v>2222</v>
      </c>
      <c r="D4297" s="122" t="s">
        <v>2120</v>
      </c>
      <c r="E4297" s="122">
        <v>78</v>
      </c>
      <c r="F4297" s="122">
        <v>4.6036799999999999E-6</v>
      </c>
      <c r="G4297" s="122">
        <v>1.125936E-5</v>
      </c>
      <c r="H4297" s="122">
        <v>2.1509279999999999E-5</v>
      </c>
      <c r="I4297" s="122">
        <v>1.61002704E-3</v>
      </c>
      <c r="J4297" s="122">
        <v>4.4762812800000001E-3</v>
      </c>
      <c r="K4297" s="122">
        <v>1.1167502399999999E-2</v>
      </c>
      <c r="L4297" s="122">
        <v>2.0761666080000001E-2</v>
      </c>
      <c r="M4297" s="122">
        <v>3.4280401439999997E-2</v>
      </c>
      <c r="N4297" s="122">
        <v>4.948182768E-2</v>
      </c>
      <c r="O4297" s="122">
        <v>7.041688368E-2</v>
      </c>
      <c r="P4297" s="122">
        <v>8.6477322719999999E-2</v>
      </c>
      <c r="Q4297" s="122">
        <v>0.1062769944</v>
      </c>
      <c r="R4297" s="122">
        <v>0.12819904224000001</v>
      </c>
      <c r="S4297" s="122">
        <v>0.15078248688000001</v>
      </c>
      <c r="T4297" s="122">
        <v>0.17130802032</v>
      </c>
      <c r="U4297" s="122">
        <v>0.20645723424000001</v>
      </c>
      <c r="V4297" s="122">
        <v>0.24582777791999999</v>
      </c>
      <c r="W4297" s="122">
        <v>0.28903711679999999</v>
      </c>
      <c r="X4297" s="122">
        <v>0.33753692015999998</v>
      </c>
      <c r="Y4297" s="122">
        <v>0.48050658048</v>
      </c>
      <c r="Z4297" s="122">
        <v>0.57651191615999997</v>
      </c>
      <c r="AA4297" s="122">
        <v>0.66798281136000004</v>
      </c>
      <c r="AB4297" s="122">
        <v>0.5439555264</v>
      </c>
      <c r="AC4297" s="122">
        <v>0.59785207823999997</v>
      </c>
      <c r="AD4297" s="122">
        <v>0.63354944688000003</v>
      </c>
      <c r="AE4297" s="122">
        <v>0.66927393599999996</v>
      </c>
      <c r="AF4297" s="122">
        <v>0.71214362543999998</v>
      </c>
      <c r="AG4297" s="122">
        <v>0.74103391295999999</v>
      </c>
      <c r="AH4297" s="122">
        <v>0.67385262528000001</v>
      </c>
      <c r="AI4297" s="122">
        <v>0.72095997408000001</v>
      </c>
      <c r="AJ4297" s="122">
        <v>0.74415142656</v>
      </c>
      <c r="AK4297" s="122">
        <v>0.74606564592000002</v>
      </c>
      <c r="AL4297" s="122">
        <v>0</v>
      </c>
    </row>
    <row r="4298" spans="1:38" hidden="1" x14ac:dyDescent="0.25">
      <c r="A4298" s="122" t="s">
        <v>2027</v>
      </c>
      <c r="B4298" s="122">
        <v>1</v>
      </c>
      <c r="C4298" s="122" t="s">
        <v>2222</v>
      </c>
      <c r="D4298" s="122" t="s">
        <v>2121</v>
      </c>
      <c r="E4298" s="122">
        <v>78</v>
      </c>
      <c r="F4298" s="122">
        <v>1.6043040000000001E-5</v>
      </c>
      <c r="G4298" s="122">
        <v>3.9441599999999999E-5</v>
      </c>
      <c r="H4298" s="122">
        <v>7.5647040000000005E-5</v>
      </c>
      <c r="I4298" s="122">
        <v>5.6915246399999999E-3</v>
      </c>
      <c r="J4298" s="122">
        <v>1.5884344799999998E-2</v>
      </c>
      <c r="K4298" s="122">
        <v>3.974553024E-2</v>
      </c>
      <c r="L4298" s="122">
        <v>7.4130364800000001E-2</v>
      </c>
      <c r="M4298" s="122">
        <v>0.12305461296</v>
      </c>
      <c r="N4298" s="122">
        <v>0.1790706312</v>
      </c>
      <c r="O4298" s="122">
        <v>0.25673368895999998</v>
      </c>
      <c r="P4298" s="122">
        <v>0.31755144239999999</v>
      </c>
      <c r="Q4298" s="122">
        <v>0.39399556320000001</v>
      </c>
      <c r="R4298" s="122">
        <v>0.47976504959999999</v>
      </c>
      <c r="S4298" s="122">
        <v>0.56805495120000005</v>
      </c>
      <c r="T4298" s="122">
        <v>0.64902718896</v>
      </c>
      <c r="U4298" s="122">
        <v>0.78495468816000002</v>
      </c>
      <c r="V4298" s="122">
        <v>0.94311945119999996</v>
      </c>
      <c r="W4298" s="122">
        <v>1.11538733136</v>
      </c>
      <c r="X4298" s="122">
        <v>1.3133757566399999</v>
      </c>
      <c r="Y4298" s="122">
        <v>1.8898467264000001</v>
      </c>
      <c r="Z4298" s="122">
        <v>2.28970390944</v>
      </c>
      <c r="AA4298" s="122">
        <v>2.6765559753599999</v>
      </c>
      <c r="AB4298" s="122">
        <v>2.19782315472</v>
      </c>
      <c r="AC4298" s="122">
        <v>2.4366708153599999</v>
      </c>
      <c r="AD4298" s="122">
        <v>2.6101530508800002</v>
      </c>
      <c r="AE4298" s="122">
        <v>2.7874124505600002</v>
      </c>
      <c r="AF4298" s="122">
        <v>2.98872272832</v>
      </c>
      <c r="AG4298" s="122">
        <v>3.1221734928</v>
      </c>
      <c r="AH4298" s="122">
        <v>2.84571044112</v>
      </c>
      <c r="AI4298" s="122">
        <v>3.0596374632000001</v>
      </c>
      <c r="AJ4298" s="122">
        <v>3.14190524256</v>
      </c>
      <c r="AK4298" s="122">
        <v>3.1582930272</v>
      </c>
      <c r="AL4298" s="122">
        <v>0</v>
      </c>
    </row>
    <row r="4299" spans="1:38" hidden="1" x14ac:dyDescent="0.25">
      <c r="A4299" s="122" t="s">
        <v>2027</v>
      </c>
      <c r="B4299" s="122">
        <v>1</v>
      </c>
      <c r="C4299" s="122" t="s">
        <v>2222</v>
      </c>
      <c r="D4299" s="122" t="s">
        <v>2122</v>
      </c>
      <c r="E4299" s="122">
        <v>78</v>
      </c>
      <c r="F4299" s="122">
        <v>1.9564800000000001E-6</v>
      </c>
      <c r="G4299" s="122">
        <v>4.7827199999999997E-6</v>
      </c>
      <c r="H4299" s="122">
        <v>9.1377599999999997E-6</v>
      </c>
      <c r="I4299" s="122">
        <v>6.8330832000000001E-4</v>
      </c>
      <c r="J4299" s="122">
        <v>1.8892032E-3</v>
      </c>
      <c r="K4299" s="122">
        <v>4.6751697600000003E-3</v>
      </c>
      <c r="L4299" s="122">
        <v>8.65666608E-3</v>
      </c>
      <c r="M4299" s="122">
        <v>1.425215952E-2</v>
      </c>
      <c r="N4299" s="122">
        <v>2.053282704E-2</v>
      </c>
      <c r="O4299" s="122">
        <v>2.90660568E-2</v>
      </c>
      <c r="P4299" s="122">
        <v>3.5565805919999999E-2</v>
      </c>
      <c r="Q4299" s="122">
        <v>4.3683068159999998E-2</v>
      </c>
      <c r="R4299" s="122">
        <v>5.2764864959999998E-2</v>
      </c>
      <c r="S4299" s="122">
        <v>6.2043627839999997E-2</v>
      </c>
      <c r="T4299" s="122">
        <v>7.0334183999999994E-2</v>
      </c>
      <c r="U4299" s="122">
        <v>8.4658797120000004E-2</v>
      </c>
      <c r="V4299" s="122">
        <v>0.10045418927999999</v>
      </c>
      <c r="W4299" s="122">
        <v>0.11898320208</v>
      </c>
      <c r="X4299" s="122">
        <v>0.14027634672</v>
      </c>
      <c r="Y4299" s="122">
        <v>0.17596313231999999</v>
      </c>
      <c r="Z4299" s="122">
        <v>0.20209123007999999</v>
      </c>
      <c r="AA4299" s="122">
        <v>0.17506053360000001</v>
      </c>
      <c r="AB4299" s="122">
        <v>0.2229229536</v>
      </c>
      <c r="AC4299" s="122">
        <v>0.1807183896</v>
      </c>
      <c r="AD4299" s="122">
        <v>0.18137859311999999</v>
      </c>
      <c r="AE4299" s="122">
        <v>0.15055198080000001</v>
      </c>
      <c r="AF4299" s="122">
        <v>0.10608825504</v>
      </c>
      <c r="AG4299" s="122">
        <v>0.10965884736000001</v>
      </c>
      <c r="AH4299" s="122">
        <v>0.16346509296</v>
      </c>
      <c r="AI4299" s="122">
        <v>0.14343510768000001</v>
      </c>
      <c r="AJ4299" s="122">
        <v>0.18694162944000001</v>
      </c>
      <c r="AK4299" s="122">
        <v>0.18822145439999999</v>
      </c>
      <c r="AL4299" s="122">
        <v>0</v>
      </c>
    </row>
    <row r="4300" spans="1:38" hidden="1" x14ac:dyDescent="0.25">
      <c r="A4300" s="122" t="s">
        <v>2027</v>
      </c>
      <c r="B4300" s="122">
        <v>1</v>
      </c>
      <c r="C4300" s="122" t="s">
        <v>2222</v>
      </c>
      <c r="D4300" s="122" t="s">
        <v>2123</v>
      </c>
      <c r="E4300" s="122">
        <v>78</v>
      </c>
      <c r="F4300" s="122">
        <v>4.7567999999999999E-6</v>
      </c>
      <c r="G4300" s="122">
        <v>1.171008E-5</v>
      </c>
      <c r="H4300" s="122">
        <v>2.2595999999999998E-5</v>
      </c>
      <c r="I4300" s="122">
        <v>1.7025979199999999E-3</v>
      </c>
      <c r="J4300" s="122">
        <v>4.7556633599999997E-3</v>
      </c>
      <c r="K4300" s="122">
        <v>1.190648976E-2</v>
      </c>
      <c r="L4300" s="122">
        <v>2.2227911039999999E-2</v>
      </c>
      <c r="M4300" s="122">
        <v>3.6902152319999999E-2</v>
      </c>
      <c r="N4300" s="122">
        <v>5.3576743679999997E-2</v>
      </c>
      <c r="O4300" s="122">
        <v>7.6869224639999997E-2</v>
      </c>
      <c r="P4300" s="122">
        <v>9.5193619679999994E-2</v>
      </c>
      <c r="Q4300" s="122">
        <v>0.11803345680000001</v>
      </c>
      <c r="R4300" s="122">
        <v>0.14368267056</v>
      </c>
      <c r="S4300" s="122">
        <v>0.17025293663999999</v>
      </c>
      <c r="T4300" s="122">
        <v>0.19569774096000001</v>
      </c>
      <c r="U4300" s="122">
        <v>0.2381632944</v>
      </c>
      <c r="V4300" s="122">
        <v>0.28489636703999999</v>
      </c>
      <c r="W4300" s="122">
        <v>0.33753062208000001</v>
      </c>
      <c r="X4300" s="122">
        <v>0.39751215311999999</v>
      </c>
      <c r="Y4300" s="122">
        <v>0.44291191151999998</v>
      </c>
      <c r="Z4300" s="122">
        <v>0.43089879599999997</v>
      </c>
      <c r="AA4300" s="122">
        <v>0.53538975168000003</v>
      </c>
      <c r="AB4300" s="122">
        <v>0.67338036816000002</v>
      </c>
      <c r="AC4300" s="122">
        <v>0.81942387792000004</v>
      </c>
      <c r="AD4300" s="122">
        <v>0.90217814687999998</v>
      </c>
      <c r="AE4300" s="122">
        <v>0.89134687296000004</v>
      </c>
      <c r="AF4300" s="122">
        <v>0.93509622672000003</v>
      </c>
      <c r="AG4300" s="122">
        <v>0.72232294464000002</v>
      </c>
      <c r="AH4300" s="122">
        <v>0.87578130480000005</v>
      </c>
      <c r="AI4300" s="122">
        <v>0.7666506864</v>
      </c>
      <c r="AJ4300" s="122">
        <v>0.84397948416000002</v>
      </c>
      <c r="AK4300" s="122">
        <v>0.85014828143999999</v>
      </c>
      <c r="AL4300" s="122">
        <v>0</v>
      </c>
    </row>
    <row r="4301" spans="1:38" hidden="1" x14ac:dyDescent="0.25">
      <c r="A4301" s="122" t="s">
        <v>2027</v>
      </c>
      <c r="B4301" s="122">
        <v>1</v>
      </c>
      <c r="C4301" s="122" t="s">
        <v>2222</v>
      </c>
      <c r="D4301" s="122" t="s">
        <v>2140</v>
      </c>
      <c r="E4301" s="122">
        <v>78</v>
      </c>
      <c r="F4301" s="122">
        <v>9.2159999999999999E-8</v>
      </c>
      <c r="G4301" s="122">
        <v>2.2415999999999999E-7</v>
      </c>
      <c r="H4301" s="122">
        <v>4.2528000000000001E-7</v>
      </c>
      <c r="I4301" s="122">
        <v>3.1670400000000001E-5</v>
      </c>
      <c r="J4301" s="122">
        <v>8.739888E-5</v>
      </c>
      <c r="K4301" s="122">
        <v>2.1589919999999999E-4</v>
      </c>
      <c r="L4301" s="122">
        <v>3.9677039999999998E-4</v>
      </c>
      <c r="M4301" s="122">
        <v>6.4834128000000005E-4</v>
      </c>
      <c r="N4301" s="122">
        <v>9.2764271999999995E-4</v>
      </c>
      <c r="O4301" s="122">
        <v>1.3069060799999999E-3</v>
      </c>
      <c r="P4301" s="122">
        <v>1.58860512E-3</v>
      </c>
      <c r="Q4301" s="122">
        <v>1.9350719999999999E-3</v>
      </c>
      <c r="R4301" s="122">
        <v>2.3177510400000001E-3</v>
      </c>
      <c r="S4301" s="122">
        <v>2.70625344E-3</v>
      </c>
      <c r="T4301" s="122">
        <v>3.0477628799999998E-3</v>
      </c>
      <c r="U4301" s="122">
        <v>3.6353894400000001E-3</v>
      </c>
      <c r="V4301" s="122">
        <v>4.2632544000000003E-3</v>
      </c>
      <c r="W4301" s="122">
        <v>4.9694601600000004E-3</v>
      </c>
      <c r="X4301" s="122">
        <v>5.7687158399999999E-3</v>
      </c>
      <c r="Y4301" s="122">
        <v>6.6784550399999996E-3</v>
      </c>
      <c r="Z4301" s="122">
        <v>7.5044567999999999E-3</v>
      </c>
      <c r="AA4301" s="122">
        <v>8.2209388800000005E-3</v>
      </c>
      <c r="AB4301" s="122">
        <v>8.8154040000000006E-3</v>
      </c>
      <c r="AC4301" s="122">
        <v>9.3100190400000008E-3</v>
      </c>
      <c r="AD4301" s="122">
        <v>9.6521995199999999E-3</v>
      </c>
      <c r="AE4301" s="122">
        <v>9.8406825599999994E-3</v>
      </c>
      <c r="AF4301" s="122">
        <v>9.9784742400000001E-3</v>
      </c>
      <c r="AG4301" s="122">
        <v>9.8101828800000006E-3</v>
      </c>
      <c r="AH4301" s="122">
        <v>9.6196564800000006E-3</v>
      </c>
      <c r="AI4301" s="122">
        <v>9.6101236800000007E-3</v>
      </c>
      <c r="AJ4301" s="122">
        <v>9.4891684800000008E-3</v>
      </c>
      <c r="AK4301" s="122">
        <v>9.4504444800000004E-3</v>
      </c>
      <c r="AL4301" s="122">
        <v>0</v>
      </c>
    </row>
    <row r="4302" spans="1:38" hidden="1" x14ac:dyDescent="0.25">
      <c r="A4302" s="122" t="s">
        <v>2027</v>
      </c>
      <c r="B4302" s="122">
        <v>1</v>
      </c>
      <c r="C4302" s="122" t="s">
        <v>2222</v>
      </c>
      <c r="D4302" s="122" t="s">
        <v>2124</v>
      </c>
      <c r="E4302" s="122">
        <v>78</v>
      </c>
      <c r="F4302" s="122">
        <v>4.32E-7</v>
      </c>
      <c r="G4302" s="122">
        <v>1.05648E-6</v>
      </c>
      <c r="H4302" s="122">
        <v>2.0174400000000002E-6</v>
      </c>
      <c r="I4302" s="122">
        <v>1.5111024E-4</v>
      </c>
      <c r="J4302" s="122">
        <v>4.2112368000000002E-4</v>
      </c>
      <c r="K4302" s="122">
        <v>1.0513070400000001E-3</v>
      </c>
      <c r="L4302" s="122">
        <v>1.9548153599999998E-3</v>
      </c>
      <c r="M4302" s="122">
        <v>3.2272387200000001E-3</v>
      </c>
      <c r="N4302" s="122">
        <v>4.6614571200000003E-3</v>
      </c>
      <c r="O4302" s="122">
        <v>6.6400512000000002E-3</v>
      </c>
      <c r="P4302" s="122">
        <v>8.1667939200000001E-3</v>
      </c>
      <c r="Q4302" s="122">
        <v>1.0038783359999999E-2</v>
      </c>
      <c r="R4302" s="122">
        <v>1.213529472E-2</v>
      </c>
      <c r="S4302" s="122">
        <v>1.4278874400000001E-2</v>
      </c>
      <c r="T4302" s="122">
        <v>1.6228443360000001E-2</v>
      </c>
      <c r="U4302" s="122">
        <v>1.9526007840000002E-2</v>
      </c>
      <c r="V4302" s="122">
        <v>2.31256224E-2</v>
      </c>
      <c r="W4302" s="122">
        <v>2.7150552000000001E-2</v>
      </c>
      <c r="X4302" s="122">
        <v>3.1672654080000001E-2</v>
      </c>
      <c r="Y4302" s="122">
        <v>3.4915605600000003E-2</v>
      </c>
      <c r="Z4302" s="122">
        <v>3.3610841279999998E-2</v>
      </c>
      <c r="AA4302" s="122">
        <v>4.1443684799999998E-2</v>
      </c>
      <c r="AB4302" s="122">
        <v>5.1515293920000003E-2</v>
      </c>
      <c r="AC4302" s="122">
        <v>6.2192599680000002E-2</v>
      </c>
      <c r="AD4302" s="122">
        <v>6.7884228480000003E-2</v>
      </c>
      <c r="AE4302" s="122">
        <v>6.666590016E-2</v>
      </c>
      <c r="AF4302" s="122">
        <v>6.9359289120000001E-2</v>
      </c>
      <c r="AG4302" s="122">
        <v>5.3304993600000003E-2</v>
      </c>
      <c r="AH4302" s="122">
        <v>6.4292686560000006E-2</v>
      </c>
      <c r="AI4302" s="122">
        <v>5.5912739519999997E-2</v>
      </c>
      <c r="AJ4302" s="122">
        <v>6.2818562879999998E-2</v>
      </c>
      <c r="AK4302" s="122">
        <v>6.3505302720000004E-2</v>
      </c>
      <c r="AL4302" s="122">
        <v>0</v>
      </c>
    </row>
    <row r="4303" spans="1:38" hidden="1" x14ac:dyDescent="0.25">
      <c r="A4303" s="122" t="s">
        <v>2027</v>
      </c>
      <c r="B4303" s="122">
        <v>1</v>
      </c>
      <c r="C4303" s="122" t="s">
        <v>2222</v>
      </c>
      <c r="D4303" s="122" t="s">
        <v>2125</v>
      </c>
      <c r="E4303" s="122">
        <v>78</v>
      </c>
      <c r="F4303" s="122">
        <v>3.8049600000000002E-6</v>
      </c>
      <c r="G4303" s="122">
        <v>9.3600000000000002E-6</v>
      </c>
      <c r="H4303" s="122">
        <v>1.8020160000000001E-5</v>
      </c>
      <c r="I4303" s="122">
        <v>1.3618584E-3</v>
      </c>
      <c r="J4303" s="122">
        <v>3.8120716800000001E-3</v>
      </c>
      <c r="K4303" s="122">
        <v>9.5813582400000007E-3</v>
      </c>
      <c r="L4303" s="122">
        <v>1.78474536E-2</v>
      </c>
      <c r="M4303" s="122">
        <v>2.9545086240000001E-2</v>
      </c>
      <c r="N4303" s="122">
        <v>4.274982192E-2</v>
      </c>
      <c r="O4303" s="122">
        <v>6.0760648799999997E-2</v>
      </c>
      <c r="P4303" s="122">
        <v>7.4493468960000003E-2</v>
      </c>
      <c r="Q4303" s="122">
        <v>9.1609398719999999E-2</v>
      </c>
      <c r="R4303" s="122">
        <v>0.11074910112</v>
      </c>
      <c r="S4303" s="122">
        <v>0.13018073808</v>
      </c>
      <c r="T4303" s="122">
        <v>0.14844235104</v>
      </c>
      <c r="U4303" s="122">
        <v>0.17950544064000001</v>
      </c>
      <c r="V4303" s="122">
        <v>0.21485081376000001</v>
      </c>
      <c r="W4303" s="122">
        <v>0.25446927551999998</v>
      </c>
      <c r="X4303" s="122">
        <v>0.29944527312000002</v>
      </c>
      <c r="Y4303" s="122">
        <v>0.24691780608</v>
      </c>
      <c r="Z4303" s="122">
        <v>0.37443778319999999</v>
      </c>
      <c r="AA4303" s="122">
        <v>0.34036803455999998</v>
      </c>
      <c r="AB4303" s="122">
        <v>0.30143473296000001</v>
      </c>
      <c r="AC4303" s="122">
        <v>0.37333078751999998</v>
      </c>
      <c r="AD4303" s="122">
        <v>0.36880464239999999</v>
      </c>
      <c r="AE4303" s="122">
        <v>0.40104082320000001</v>
      </c>
      <c r="AF4303" s="122">
        <v>0.35316559632</v>
      </c>
      <c r="AG4303" s="122">
        <v>0.47103745151999998</v>
      </c>
      <c r="AH4303" s="122">
        <v>0.36073731263999997</v>
      </c>
      <c r="AI4303" s="122">
        <v>0.38610316896000002</v>
      </c>
      <c r="AJ4303" s="122">
        <v>0.47853606815999999</v>
      </c>
      <c r="AK4303" s="122">
        <v>0.48252048096</v>
      </c>
      <c r="AL4303" s="122">
        <v>0</v>
      </c>
    </row>
    <row r="4304" spans="1:38" hidden="1" x14ac:dyDescent="0.25">
      <c r="A4304" s="122" t="s">
        <v>2027</v>
      </c>
      <c r="B4304" s="122">
        <v>1</v>
      </c>
      <c r="C4304" s="122" t="s">
        <v>2222</v>
      </c>
      <c r="D4304" s="122" t="s">
        <v>2126</v>
      </c>
      <c r="E4304" s="122">
        <v>78</v>
      </c>
      <c r="F4304" s="122">
        <v>3.9062400000000002E-6</v>
      </c>
      <c r="G4304" s="122">
        <v>9.5764799999999992E-6</v>
      </c>
      <c r="H4304" s="122">
        <v>1.83288E-5</v>
      </c>
      <c r="I4304" s="122">
        <v>1.37472528E-3</v>
      </c>
      <c r="J4304" s="122">
        <v>3.8204932800000001E-3</v>
      </c>
      <c r="K4304" s="122">
        <v>9.52432416E-3</v>
      </c>
      <c r="L4304" s="122">
        <v>1.7683860959999999E-2</v>
      </c>
      <c r="M4304" s="122">
        <v>2.919195648E-2</v>
      </c>
      <c r="N4304" s="122">
        <v>4.219550448E-2</v>
      </c>
      <c r="O4304" s="122">
        <v>6.0138342720000001E-2</v>
      </c>
      <c r="P4304" s="122">
        <v>7.4014184159999996E-2</v>
      </c>
      <c r="Q4304" s="122">
        <v>9.1284410400000002E-2</v>
      </c>
      <c r="R4304" s="122">
        <v>0.11076381791999999</v>
      </c>
      <c r="S4304" s="122">
        <v>0.13074603456</v>
      </c>
      <c r="T4304" s="122">
        <v>0.14902160783999999</v>
      </c>
      <c r="U4304" s="122">
        <v>0.1798590024</v>
      </c>
      <c r="V4304" s="122">
        <v>0.21343835184000001</v>
      </c>
      <c r="W4304" s="122">
        <v>0.25173380639999998</v>
      </c>
      <c r="X4304" s="122">
        <v>0.29539234176000001</v>
      </c>
      <c r="Y4304" s="122">
        <v>0.40959740447999998</v>
      </c>
      <c r="Z4304" s="122">
        <v>0.45517581167999999</v>
      </c>
      <c r="AA4304" s="122">
        <v>0.52359319248000002</v>
      </c>
      <c r="AB4304" s="122">
        <v>0.51627498624000001</v>
      </c>
      <c r="AC4304" s="122">
        <v>0.58237222751999995</v>
      </c>
      <c r="AD4304" s="122">
        <v>0.54644292336</v>
      </c>
      <c r="AE4304" s="122">
        <v>0.58567604640000004</v>
      </c>
      <c r="AF4304" s="122">
        <v>0.59377197552000005</v>
      </c>
      <c r="AG4304" s="122">
        <v>0.66180962016</v>
      </c>
      <c r="AH4304" s="122">
        <v>0.50995036368000002</v>
      </c>
      <c r="AI4304" s="122">
        <v>0.53415618336000004</v>
      </c>
      <c r="AJ4304" s="122">
        <v>0.49505152223999999</v>
      </c>
      <c r="AK4304" s="122">
        <v>0.49656932735999998</v>
      </c>
      <c r="AL4304" s="122">
        <v>0</v>
      </c>
    </row>
    <row r="4305" spans="1:38" hidden="1" x14ac:dyDescent="0.25">
      <c r="A4305" s="122" t="s">
        <v>2027</v>
      </c>
      <c r="B4305" s="122">
        <v>1</v>
      </c>
      <c r="C4305" s="122" t="s">
        <v>2222</v>
      </c>
      <c r="D4305" s="122" t="s">
        <v>2127</v>
      </c>
      <c r="E4305" s="122">
        <v>78</v>
      </c>
      <c r="F4305" s="122">
        <v>1.3713600000000001E-6</v>
      </c>
      <c r="G4305" s="122">
        <v>3.3427199999999999E-6</v>
      </c>
      <c r="H4305" s="122">
        <v>6.3638400000000002E-6</v>
      </c>
      <c r="I4305" s="122">
        <v>4.7537856000000003E-4</v>
      </c>
      <c r="J4305" s="122">
        <v>1.3130784E-3</v>
      </c>
      <c r="K4305" s="122">
        <v>3.25511376E-3</v>
      </c>
      <c r="L4305" s="122">
        <v>6.0017639999999997E-3</v>
      </c>
      <c r="M4305" s="122">
        <v>9.8297534400000001E-3</v>
      </c>
      <c r="N4305" s="122">
        <v>1.4095866239999999E-2</v>
      </c>
      <c r="O4305" s="122">
        <v>1.989544608E-2</v>
      </c>
      <c r="P4305" s="122">
        <v>2.4207894720000001E-2</v>
      </c>
      <c r="Q4305" s="122">
        <v>2.9539363200000002E-2</v>
      </c>
      <c r="R4305" s="122">
        <v>3.559918032E-2</v>
      </c>
      <c r="S4305" s="122">
        <v>4.1882653440000001E-2</v>
      </c>
      <c r="T4305" s="122">
        <v>4.7551233599999999E-2</v>
      </c>
      <c r="U4305" s="122">
        <v>5.7221639519999999E-2</v>
      </c>
      <c r="V4305" s="122">
        <v>6.7863454559999994E-2</v>
      </c>
      <c r="W4305" s="122">
        <v>7.9866947999999993E-2</v>
      </c>
      <c r="X4305" s="122">
        <v>9.3386859360000005E-2</v>
      </c>
      <c r="Y4305" s="122">
        <v>0.10325612687999999</v>
      </c>
      <c r="Z4305" s="122">
        <v>9.9576290880000001E-2</v>
      </c>
      <c r="AA4305" s="122">
        <v>0.12268010544000001</v>
      </c>
      <c r="AB4305" s="122">
        <v>0.15276633791999999</v>
      </c>
      <c r="AC4305" s="122">
        <v>0.18409239072</v>
      </c>
      <c r="AD4305" s="122">
        <v>0.20077649759999999</v>
      </c>
      <c r="AE4305" s="122">
        <v>0.19636532976000001</v>
      </c>
      <c r="AF4305" s="122">
        <v>0.20356071455999999</v>
      </c>
      <c r="AG4305" s="122">
        <v>0.15507906431999999</v>
      </c>
      <c r="AH4305" s="122">
        <v>0.18583418400000001</v>
      </c>
      <c r="AI4305" s="122">
        <v>0.16085043792000001</v>
      </c>
      <c r="AJ4305" s="122">
        <v>0.17499363936000001</v>
      </c>
      <c r="AK4305" s="122">
        <v>0.17539128336000001</v>
      </c>
      <c r="AL4305" s="122">
        <v>0</v>
      </c>
    </row>
    <row r="4306" spans="1:38" hidden="1" x14ac:dyDescent="0.25">
      <c r="A4306" s="122" t="s">
        <v>2027</v>
      </c>
      <c r="B4306" s="122">
        <v>1</v>
      </c>
      <c r="C4306" s="122" t="s">
        <v>2222</v>
      </c>
      <c r="D4306" s="122" t="s">
        <v>2128</v>
      </c>
      <c r="E4306" s="122">
        <v>78</v>
      </c>
      <c r="F4306" s="122">
        <v>5.1264000000000002E-7</v>
      </c>
      <c r="G4306" s="122">
        <v>1.23408E-6</v>
      </c>
      <c r="H4306" s="122">
        <v>2.3193599999999999E-6</v>
      </c>
      <c r="I4306" s="122">
        <v>1.7028E-4</v>
      </c>
      <c r="J4306" s="122">
        <v>4.6282943999999997E-4</v>
      </c>
      <c r="K4306" s="122">
        <v>1.12612032E-3</v>
      </c>
      <c r="L4306" s="122">
        <v>2.0434948799999998E-3</v>
      </c>
      <c r="M4306" s="122">
        <v>3.2907758399999998E-3</v>
      </c>
      <c r="N4306" s="122">
        <v>4.6525535999999996E-3</v>
      </c>
      <c r="O4306" s="122">
        <v>6.4870535999999998E-3</v>
      </c>
      <c r="P4306" s="122">
        <v>7.8325516800000008E-3</v>
      </c>
      <c r="Q4306" s="122">
        <v>9.4618353600000003E-3</v>
      </c>
      <c r="R4306" s="122">
        <v>1.134857136E-2</v>
      </c>
      <c r="S4306" s="122">
        <v>1.3234846559999999E-2</v>
      </c>
      <c r="T4306" s="122">
        <v>1.490999904E-2</v>
      </c>
      <c r="U4306" s="122">
        <v>1.7710695360000001E-2</v>
      </c>
      <c r="V4306" s="122">
        <v>2.0789524319999999E-2</v>
      </c>
      <c r="W4306" s="122">
        <v>2.4498645600000001E-2</v>
      </c>
      <c r="X4306" s="122">
        <v>2.8763080319999999E-2</v>
      </c>
      <c r="Y4306" s="122">
        <v>3.6172569600000003E-2</v>
      </c>
      <c r="Z4306" s="122">
        <v>4.1106229920000001E-2</v>
      </c>
      <c r="AA4306" s="122">
        <v>3.5293940160000002E-2</v>
      </c>
      <c r="AB4306" s="122">
        <v>4.5039692639999997E-2</v>
      </c>
      <c r="AC4306" s="122">
        <v>3.6322315680000002E-2</v>
      </c>
      <c r="AD4306" s="122">
        <v>3.5997545280000001E-2</v>
      </c>
      <c r="AE4306" s="122">
        <v>2.958883776E-2</v>
      </c>
      <c r="AF4306" s="122">
        <v>2.039503728E-2</v>
      </c>
      <c r="AG4306" s="122">
        <v>2.049320256E-2</v>
      </c>
      <c r="AH4306" s="122">
        <v>3.0000166559999999E-2</v>
      </c>
      <c r="AI4306" s="122">
        <v>2.597535216E-2</v>
      </c>
      <c r="AJ4306" s="122">
        <v>3.2884102560000003E-2</v>
      </c>
      <c r="AK4306" s="122">
        <v>3.2637494879999999E-2</v>
      </c>
      <c r="AL4306" s="122">
        <v>0</v>
      </c>
    </row>
    <row r="4307" spans="1:38" hidden="1" x14ac:dyDescent="0.25">
      <c r="A4307" s="122" t="s">
        <v>2027</v>
      </c>
      <c r="B4307" s="122">
        <v>1</v>
      </c>
      <c r="C4307" s="122" t="s">
        <v>2223</v>
      </c>
      <c r="D4307" s="122" t="s">
        <v>2080</v>
      </c>
      <c r="E4307" s="122">
        <v>79</v>
      </c>
      <c r="F4307" s="122">
        <v>5.5100020380000005E-4</v>
      </c>
      <c r="G4307" s="122">
        <v>1.1787822276E-3</v>
      </c>
      <c r="H4307" s="122">
        <v>1.2103823784E-3</v>
      </c>
      <c r="I4307" s="122">
        <v>1.2391072716E-3</v>
      </c>
      <c r="J4307" s="122">
        <v>1.3193152176E-3</v>
      </c>
      <c r="K4307" s="122">
        <v>1.4052382265999999E-3</v>
      </c>
      <c r="L4307" s="122">
        <v>1.6429542252E-3</v>
      </c>
      <c r="M4307" s="122">
        <v>2.5746676008000001E-3</v>
      </c>
      <c r="N4307" s="122">
        <v>3.8962247664000001E-3</v>
      </c>
      <c r="O4307" s="122">
        <v>4.0346047632000004E-3</v>
      </c>
      <c r="P4307" s="122">
        <v>4.0688063796000002E-3</v>
      </c>
      <c r="Q4307" s="122">
        <v>4.3761109895999999E-3</v>
      </c>
      <c r="R4307" s="122">
        <v>4.7017351410000002E-3</v>
      </c>
      <c r="S4307" s="122">
        <v>5.0395943172000003E-3</v>
      </c>
      <c r="T4307" s="122">
        <v>5.4069352751999998E-3</v>
      </c>
      <c r="U4307" s="122">
        <v>5.7718267469999999E-3</v>
      </c>
      <c r="V4307" s="122">
        <v>5.9147660430000004E-3</v>
      </c>
      <c r="W4307" s="122">
        <v>6.0662129975999996E-3</v>
      </c>
      <c r="X4307" s="122">
        <v>6.183752055E-3</v>
      </c>
      <c r="Y4307" s="122">
        <v>6.72491319E-3</v>
      </c>
      <c r="Z4307" s="122">
        <v>7.3177848155999998E-3</v>
      </c>
      <c r="AA4307" s="122">
        <v>7.8155808720000008E-3</v>
      </c>
      <c r="AB4307" s="122">
        <v>8.3172433019999999E-3</v>
      </c>
      <c r="AC4307" s="122">
        <v>8.8053451895999998E-3</v>
      </c>
      <c r="AD4307" s="122">
        <v>9.2000435159999994E-3</v>
      </c>
      <c r="AE4307" s="122">
        <v>9.6126653238000001E-3</v>
      </c>
      <c r="AF4307" s="122">
        <v>9.7888278438000003E-3</v>
      </c>
      <c r="AG4307" s="122">
        <v>9.9007761900000001E-3</v>
      </c>
      <c r="AH4307" s="122">
        <v>9.9884745827999999E-3</v>
      </c>
      <c r="AI4307" s="122">
        <v>1.0098045133800001E-2</v>
      </c>
      <c r="AJ4307" s="122">
        <v>1.0181182971600001E-2</v>
      </c>
      <c r="AK4307" s="122">
        <v>1.03745329638E-2</v>
      </c>
      <c r="AL4307" s="122">
        <v>0</v>
      </c>
    </row>
    <row r="4308" spans="1:38" hidden="1" x14ac:dyDescent="0.25">
      <c r="A4308" s="122" t="s">
        <v>2027</v>
      </c>
      <c r="B4308" s="122">
        <v>1</v>
      </c>
      <c r="C4308" s="122" t="s">
        <v>2223</v>
      </c>
      <c r="D4308" s="122" t="s">
        <v>2081</v>
      </c>
      <c r="E4308" s="122">
        <v>79</v>
      </c>
      <c r="F4308" s="122">
        <v>4.0332938322000002E-3</v>
      </c>
      <c r="G4308" s="122">
        <v>8.4743451515999994E-3</v>
      </c>
      <c r="H4308" s="122">
        <v>8.5402376952000009E-3</v>
      </c>
      <c r="I4308" s="122">
        <v>8.7113273490000004E-3</v>
      </c>
      <c r="J4308" s="122">
        <v>9.3162777281999998E-3</v>
      </c>
      <c r="K4308" s="122">
        <v>9.9899201327999995E-3</v>
      </c>
      <c r="L4308" s="122">
        <v>1.1692679556E-2</v>
      </c>
      <c r="M4308" s="122">
        <v>1.8346766467800001E-2</v>
      </c>
      <c r="N4308" s="122">
        <v>2.7683205733799999E-2</v>
      </c>
      <c r="O4308" s="122">
        <v>2.8608304659000001E-2</v>
      </c>
      <c r="P4308" s="122">
        <v>2.8847288642999999E-2</v>
      </c>
      <c r="Q4308" s="122">
        <v>3.08512392624E-2</v>
      </c>
      <c r="R4308" s="122">
        <v>3.27930539328E-2</v>
      </c>
      <c r="S4308" s="122">
        <v>3.5001970390799997E-2</v>
      </c>
      <c r="T4308" s="122">
        <v>3.7157407432800001E-2</v>
      </c>
      <c r="U4308" s="122">
        <v>3.9547613621400003E-2</v>
      </c>
      <c r="V4308" s="122">
        <v>4.0543845033000001E-2</v>
      </c>
      <c r="W4308" s="122">
        <v>4.1667562486800001E-2</v>
      </c>
      <c r="X4308" s="122">
        <v>4.2440910388199998E-2</v>
      </c>
      <c r="Y4308" s="122">
        <v>4.57818698952E-2</v>
      </c>
      <c r="Z4308" s="122">
        <v>4.9047961545599997E-2</v>
      </c>
      <c r="AA4308" s="122">
        <v>5.1930562939800001E-2</v>
      </c>
      <c r="AB4308" s="122">
        <v>5.4817394751600003E-2</v>
      </c>
      <c r="AC4308" s="122">
        <v>5.7676630937999997E-2</v>
      </c>
      <c r="AD4308" s="122">
        <v>6.0458692998000003E-2</v>
      </c>
      <c r="AE4308" s="122">
        <v>6.3198402678599996E-2</v>
      </c>
      <c r="AF4308" s="122">
        <v>6.4155812288999997E-2</v>
      </c>
      <c r="AG4308" s="122">
        <v>6.5178117903599994E-2</v>
      </c>
      <c r="AH4308" s="122">
        <v>6.6329500507200004E-2</v>
      </c>
      <c r="AI4308" s="122">
        <v>6.7558137084000006E-2</v>
      </c>
      <c r="AJ4308" s="122">
        <v>6.9846497906400004E-2</v>
      </c>
      <c r="AK4308" s="122">
        <v>7.1363855475000001E-2</v>
      </c>
      <c r="AL4308" s="122">
        <v>0</v>
      </c>
    </row>
    <row r="4309" spans="1:38" hidden="1" x14ac:dyDescent="0.25">
      <c r="A4309" s="122" t="s">
        <v>2027</v>
      </c>
      <c r="B4309" s="122">
        <v>1</v>
      </c>
      <c r="C4309" s="122" t="s">
        <v>2223</v>
      </c>
      <c r="D4309" s="122" t="s">
        <v>2082</v>
      </c>
      <c r="E4309" s="122">
        <v>79</v>
      </c>
      <c r="F4309" s="122">
        <v>2.3468332578000001E-3</v>
      </c>
      <c r="G4309" s="122">
        <v>4.9267665797999996E-3</v>
      </c>
      <c r="H4309" s="122">
        <v>4.9670216766000003E-3</v>
      </c>
      <c r="I4309" s="122">
        <v>5.0775115974E-3</v>
      </c>
      <c r="J4309" s="122">
        <v>5.4539260002000002E-3</v>
      </c>
      <c r="K4309" s="122">
        <v>5.8947201354000002E-3</v>
      </c>
      <c r="L4309" s="122">
        <v>6.9439247375999999E-3</v>
      </c>
      <c r="M4309" s="122">
        <v>1.09254352014E-2</v>
      </c>
      <c r="N4309" s="122">
        <v>1.6506023618399999E-2</v>
      </c>
      <c r="O4309" s="122">
        <v>1.7124786500399999E-2</v>
      </c>
      <c r="P4309" s="122">
        <v>1.73555702346E-2</v>
      </c>
      <c r="Q4309" s="122">
        <v>1.8586639130399998E-2</v>
      </c>
      <c r="R4309" s="122">
        <v>1.9806662326799999E-2</v>
      </c>
      <c r="S4309" s="122">
        <v>2.1177777182999999E-2</v>
      </c>
      <c r="T4309" s="122">
        <v>2.2550720414999999E-2</v>
      </c>
      <c r="U4309" s="122">
        <v>2.4067930613399999E-2</v>
      </c>
      <c r="V4309" s="122">
        <v>2.4714951465599998E-2</v>
      </c>
      <c r="W4309" s="122">
        <v>2.5401319526399999E-2</v>
      </c>
      <c r="X4309" s="122">
        <v>2.58570076842E-2</v>
      </c>
      <c r="Y4309" s="122">
        <v>2.7874026379200001E-2</v>
      </c>
      <c r="Z4309" s="122">
        <v>2.9948307649799999E-2</v>
      </c>
      <c r="AA4309" s="122">
        <v>3.1821073109400001E-2</v>
      </c>
      <c r="AB4309" s="122">
        <v>3.3606256261799999E-2</v>
      </c>
      <c r="AC4309" s="122">
        <v>3.5340217719599998E-2</v>
      </c>
      <c r="AD4309" s="122">
        <v>3.7055539752000002E-2</v>
      </c>
      <c r="AE4309" s="122">
        <v>3.8789277925800003E-2</v>
      </c>
      <c r="AF4309" s="122">
        <v>3.9438928050600001E-2</v>
      </c>
      <c r="AG4309" s="122">
        <v>4.0136543028600001E-2</v>
      </c>
      <c r="AH4309" s="122">
        <v>4.0844302662600002E-2</v>
      </c>
      <c r="AI4309" s="122">
        <v>4.1583857827799997E-2</v>
      </c>
      <c r="AJ4309" s="122">
        <v>4.1871065608200003E-2</v>
      </c>
      <c r="AK4309" s="122">
        <v>4.2846134526600001E-2</v>
      </c>
      <c r="AL4309" s="122">
        <v>0</v>
      </c>
    </row>
    <row r="4310" spans="1:38" hidden="1" x14ac:dyDescent="0.25">
      <c r="A4310" s="122" t="s">
        <v>2027</v>
      </c>
      <c r="B4310" s="122">
        <v>1</v>
      </c>
      <c r="C4310" s="122" t="s">
        <v>2223</v>
      </c>
      <c r="D4310" s="122" t="s">
        <v>2135</v>
      </c>
      <c r="E4310" s="122">
        <v>79</v>
      </c>
      <c r="F4310" s="122">
        <v>4.7003655599999998E-5</v>
      </c>
      <c r="G4310" s="122">
        <v>1.0039618679999999E-4</v>
      </c>
      <c r="H4310" s="122">
        <v>1.026757536E-4</v>
      </c>
      <c r="I4310" s="122">
        <v>1.061742882E-4</v>
      </c>
      <c r="J4310" s="122">
        <v>1.152597804E-4</v>
      </c>
      <c r="K4310" s="122">
        <v>1.2525063540000001E-4</v>
      </c>
      <c r="L4310" s="122">
        <v>1.4826217680000001E-4</v>
      </c>
      <c r="M4310" s="122">
        <v>2.348740266E-4</v>
      </c>
      <c r="N4310" s="122">
        <v>3.5744241120000002E-4</v>
      </c>
      <c r="O4310" s="122">
        <v>3.7313599200000002E-4</v>
      </c>
      <c r="P4310" s="122">
        <v>3.7385332980000003E-4</v>
      </c>
      <c r="Q4310" s="122">
        <v>3.9828152400000002E-4</v>
      </c>
      <c r="R4310" s="122">
        <v>4.2129454200000001E-4</v>
      </c>
      <c r="S4310" s="122">
        <v>4.4631002280000001E-4</v>
      </c>
      <c r="T4310" s="122">
        <v>4.7024031300000002E-4</v>
      </c>
      <c r="U4310" s="122">
        <v>4.9585476899999996E-4</v>
      </c>
      <c r="V4310" s="122">
        <v>5.0039314739999999E-4</v>
      </c>
      <c r="W4310" s="122">
        <v>5.0617166280000003E-4</v>
      </c>
      <c r="X4310" s="122">
        <v>5.0697493320000001E-4</v>
      </c>
      <c r="Y4310" s="122">
        <v>5.3846839619999995E-4</v>
      </c>
      <c r="Z4310" s="122">
        <v>5.6913098880000004E-4</v>
      </c>
      <c r="AA4310" s="122">
        <v>5.9567716560000004E-4</v>
      </c>
      <c r="AB4310" s="122">
        <v>6.1998351960000002E-4</v>
      </c>
      <c r="AC4310" s="122">
        <v>6.4232825880000005E-4</v>
      </c>
      <c r="AD4310" s="122">
        <v>6.6251048280000001E-4</v>
      </c>
      <c r="AE4310" s="122">
        <v>6.8040949679999999E-4</v>
      </c>
      <c r="AF4310" s="122">
        <v>6.7752938160000004E-4</v>
      </c>
      <c r="AG4310" s="122">
        <v>6.7433716559999997E-4</v>
      </c>
      <c r="AH4310" s="122">
        <v>6.7100674259999997E-4</v>
      </c>
      <c r="AI4310" s="122">
        <v>6.6699682139999999E-4</v>
      </c>
      <c r="AJ4310" s="122">
        <v>6.5876517659999999E-4</v>
      </c>
      <c r="AK4310" s="122">
        <v>6.5653517940000004E-4</v>
      </c>
      <c r="AL4310" s="122">
        <v>0</v>
      </c>
    </row>
    <row r="4311" spans="1:38" hidden="1" x14ac:dyDescent="0.25">
      <c r="A4311" s="122" t="s">
        <v>2027</v>
      </c>
      <c r="B4311" s="122">
        <v>1</v>
      </c>
      <c r="C4311" s="122" t="s">
        <v>2223</v>
      </c>
      <c r="D4311" s="122" t="s">
        <v>2083</v>
      </c>
      <c r="E4311" s="122">
        <v>79</v>
      </c>
      <c r="F4311" s="122">
        <v>3.6688503498000001E-3</v>
      </c>
      <c r="G4311" s="122">
        <v>7.8322710059999991E-3</v>
      </c>
      <c r="H4311" s="122">
        <v>8.0503701527999995E-3</v>
      </c>
      <c r="I4311" s="122">
        <v>8.4038161115999998E-3</v>
      </c>
      <c r="J4311" s="122">
        <v>9.2831695548000002E-3</v>
      </c>
      <c r="K4311" s="122">
        <v>1.03054158708E-2</v>
      </c>
      <c r="L4311" s="122">
        <v>1.23833656092E-2</v>
      </c>
      <c r="M4311" s="122">
        <v>1.9896919101599998E-2</v>
      </c>
      <c r="N4311" s="122">
        <v>3.0691427479199999E-2</v>
      </c>
      <c r="O4311" s="122">
        <v>3.2442095865599999E-2</v>
      </c>
      <c r="P4311" s="122">
        <v>3.3437360559599998E-2</v>
      </c>
      <c r="Q4311" s="122">
        <v>3.6415986769799999E-2</v>
      </c>
      <c r="R4311" s="122">
        <v>3.9499144171199999E-2</v>
      </c>
      <c r="S4311" s="122">
        <v>4.2827574796200002E-2</v>
      </c>
      <c r="T4311" s="122">
        <v>4.6356486646199999E-2</v>
      </c>
      <c r="U4311" s="122">
        <v>5.0532038247599997E-2</v>
      </c>
      <c r="V4311" s="122">
        <v>5.2807423137000001E-2</v>
      </c>
      <c r="W4311" s="122">
        <v>5.4997011121799999E-2</v>
      </c>
      <c r="X4311" s="122">
        <v>5.6492717980800002E-2</v>
      </c>
      <c r="Y4311" s="122">
        <v>6.1035148240200003E-2</v>
      </c>
      <c r="Z4311" s="122">
        <v>6.5670493085400003E-2</v>
      </c>
      <c r="AA4311" s="122">
        <v>7.0040252376599998E-2</v>
      </c>
      <c r="AB4311" s="122">
        <v>7.4616806337599997E-2</v>
      </c>
      <c r="AC4311" s="122">
        <v>7.9201025605199996E-2</v>
      </c>
      <c r="AD4311" s="122">
        <v>8.4038563965599999E-2</v>
      </c>
      <c r="AE4311" s="122">
        <v>8.8947518126400005E-2</v>
      </c>
      <c r="AF4311" s="122">
        <v>9.1547828321400002E-2</v>
      </c>
      <c r="AG4311" s="122">
        <v>9.4174281802199999E-2</v>
      </c>
      <c r="AH4311" s="122">
        <v>9.7145503456799995E-2</v>
      </c>
      <c r="AI4311" s="122">
        <v>0.1003722171936</v>
      </c>
      <c r="AJ4311" s="122">
        <v>9.9776485587000002E-2</v>
      </c>
      <c r="AK4311" s="122">
        <v>0.103031475441</v>
      </c>
      <c r="AL4311" s="122">
        <v>0</v>
      </c>
    </row>
    <row r="4312" spans="1:38" x14ac:dyDescent="0.25">
      <c r="A4312" s="122" t="s">
        <v>2027</v>
      </c>
      <c r="B4312" s="122">
        <v>1</v>
      </c>
      <c r="C4312" s="122" t="s">
        <v>2223</v>
      </c>
      <c r="D4312" s="122" t="s">
        <v>2084</v>
      </c>
      <c r="E4312" s="122">
        <v>79</v>
      </c>
      <c r="F4312" s="122">
        <v>2.9835527412000001E-2</v>
      </c>
      <c r="G4312" s="122">
        <v>6.2993341482000004E-2</v>
      </c>
      <c r="H4312" s="122">
        <v>6.3680803648200002E-2</v>
      </c>
      <c r="I4312" s="122">
        <v>6.4649519847E-2</v>
      </c>
      <c r="J4312" s="122">
        <v>6.8850228710400002E-2</v>
      </c>
      <c r="K4312" s="122">
        <v>7.3693521325799996E-2</v>
      </c>
      <c r="L4312" s="122">
        <v>8.6441271905400005E-2</v>
      </c>
      <c r="M4312" s="122">
        <v>0.13645194789180001</v>
      </c>
      <c r="N4312" s="122">
        <v>0.20732499070380001</v>
      </c>
      <c r="O4312" s="122">
        <v>0.21632616981659999</v>
      </c>
      <c r="P4312" s="122">
        <v>0.2202207737454</v>
      </c>
      <c r="Q4312" s="122">
        <v>0.2380978407222</v>
      </c>
      <c r="R4312" s="122">
        <v>0.25525256937239998</v>
      </c>
      <c r="S4312" s="122">
        <v>0.27399411426179998</v>
      </c>
      <c r="T4312" s="122">
        <v>0.29175415580339997</v>
      </c>
      <c r="U4312" s="122">
        <v>0.3100591046142</v>
      </c>
      <c r="V4312" s="122">
        <v>0.3154988174976</v>
      </c>
      <c r="W4312" s="122">
        <v>0.32324284564560002</v>
      </c>
      <c r="X4312" s="122">
        <v>0.32926103418780001</v>
      </c>
      <c r="Y4312" s="122">
        <v>0.35564863963139998</v>
      </c>
      <c r="Z4312" s="122">
        <v>0.38249764880640003</v>
      </c>
      <c r="AA4312" s="122">
        <v>0.40721262484979998</v>
      </c>
      <c r="AB4312" s="122">
        <v>0.43184146736520002</v>
      </c>
      <c r="AC4312" s="122">
        <v>0.4566509752854</v>
      </c>
      <c r="AD4312" s="122">
        <v>0.48163263442440002</v>
      </c>
      <c r="AE4312" s="122">
        <v>0.50644472388299999</v>
      </c>
      <c r="AF4312" s="122">
        <v>0.51607533547200002</v>
      </c>
      <c r="AG4312" s="122">
        <v>0.52561881322619997</v>
      </c>
      <c r="AH4312" s="122">
        <v>0.53476413625079999</v>
      </c>
      <c r="AI4312" s="122">
        <v>0.54285869244420004</v>
      </c>
      <c r="AJ4312" s="122">
        <v>0.54906000639300001</v>
      </c>
      <c r="AK4312" s="122">
        <v>0.55560150719159995</v>
      </c>
      <c r="AL4312" s="122">
        <v>0</v>
      </c>
    </row>
    <row r="4313" spans="1:38" hidden="1" x14ac:dyDescent="0.25">
      <c r="A4313" s="122" t="s">
        <v>2027</v>
      </c>
      <c r="B4313" s="122">
        <v>1</v>
      </c>
      <c r="C4313" s="122" t="s">
        <v>2223</v>
      </c>
      <c r="D4313" s="122" t="s">
        <v>474</v>
      </c>
      <c r="E4313" s="122">
        <v>79</v>
      </c>
      <c r="F4313" s="122">
        <v>3.2939294105999999E-3</v>
      </c>
      <c r="G4313" s="122">
        <v>7.0023232740000002E-3</v>
      </c>
      <c r="H4313" s="122">
        <v>7.1873012478000002E-3</v>
      </c>
      <c r="I4313" s="122">
        <v>7.4700785105999996E-3</v>
      </c>
      <c r="J4313" s="122">
        <v>8.1440184156E-3</v>
      </c>
      <c r="K4313" s="122">
        <v>8.8968436607999996E-3</v>
      </c>
      <c r="L4313" s="122">
        <v>1.0582751559E-2</v>
      </c>
      <c r="M4313" s="122">
        <v>1.6878154860000001E-2</v>
      </c>
      <c r="N4313" s="122">
        <v>2.5872758300399999E-2</v>
      </c>
      <c r="O4313" s="122">
        <v>2.7290149566E-2</v>
      </c>
      <c r="P4313" s="122">
        <v>2.8035734241000001E-2</v>
      </c>
      <c r="Q4313" s="122">
        <v>3.0561574322999999E-2</v>
      </c>
      <c r="R4313" s="122">
        <v>3.2868571631400001E-2</v>
      </c>
      <c r="S4313" s="122">
        <v>3.5198148154799998E-2</v>
      </c>
      <c r="T4313" s="122">
        <v>3.7520589305399997E-2</v>
      </c>
      <c r="U4313" s="122">
        <v>4.0084886992800002E-2</v>
      </c>
      <c r="V4313" s="122">
        <v>4.1344757854799997E-2</v>
      </c>
      <c r="W4313" s="122">
        <v>4.2835934919E-2</v>
      </c>
      <c r="X4313" s="122">
        <v>4.3983792326399998E-2</v>
      </c>
      <c r="Y4313" s="122">
        <v>4.7843495351399999E-2</v>
      </c>
      <c r="Z4313" s="122">
        <v>5.17335230346E-2</v>
      </c>
      <c r="AA4313" s="122">
        <v>5.5417289528399999E-2</v>
      </c>
      <c r="AB4313" s="122">
        <v>5.9108296095599998E-2</v>
      </c>
      <c r="AC4313" s="122">
        <v>6.2919398873999999E-2</v>
      </c>
      <c r="AD4313" s="122">
        <v>6.6810695356799996E-2</v>
      </c>
      <c r="AE4313" s="122">
        <v>7.1002843431600002E-2</v>
      </c>
      <c r="AF4313" s="122">
        <v>7.3080476101199998E-2</v>
      </c>
      <c r="AG4313" s="122">
        <v>7.5058170136799995E-2</v>
      </c>
      <c r="AH4313" s="122">
        <v>7.7252286053399996E-2</v>
      </c>
      <c r="AI4313" s="122">
        <v>7.9265558434800001E-2</v>
      </c>
      <c r="AJ4313" s="122">
        <v>8.0403879835200004E-2</v>
      </c>
      <c r="AK4313" s="122">
        <v>8.2297971179999999E-2</v>
      </c>
      <c r="AL4313" s="122">
        <v>0</v>
      </c>
    </row>
    <row r="4314" spans="1:38" hidden="1" x14ac:dyDescent="0.25">
      <c r="A4314" s="122" t="s">
        <v>2027</v>
      </c>
      <c r="B4314" s="122">
        <v>1</v>
      </c>
      <c r="C4314" s="122" t="s">
        <v>2223</v>
      </c>
      <c r="D4314" s="122" t="s">
        <v>2085</v>
      </c>
      <c r="E4314" s="122">
        <v>79</v>
      </c>
      <c r="F4314" s="122">
        <v>3.2783431800000001E-3</v>
      </c>
      <c r="G4314" s="122">
        <v>6.8282037060000004E-3</v>
      </c>
      <c r="H4314" s="122">
        <v>6.7859340437999996E-3</v>
      </c>
      <c r="I4314" s="122">
        <v>6.8405137338000003E-3</v>
      </c>
      <c r="J4314" s="122">
        <v>7.2517003692000002E-3</v>
      </c>
      <c r="K4314" s="122">
        <v>7.7285265804000001E-3</v>
      </c>
      <c r="L4314" s="122">
        <v>9.0080511677999991E-3</v>
      </c>
      <c r="M4314" s="122">
        <v>1.40683653984E-2</v>
      </c>
      <c r="N4314" s="122">
        <v>2.1150977514E-2</v>
      </c>
      <c r="O4314" s="122">
        <v>2.1868195971599998E-2</v>
      </c>
      <c r="P4314" s="122">
        <v>2.21061750948E-2</v>
      </c>
      <c r="Q4314" s="122">
        <v>2.3705436463799998E-2</v>
      </c>
      <c r="R4314" s="122">
        <v>2.5317118150200001E-2</v>
      </c>
      <c r="S4314" s="122">
        <v>2.7080908018200001E-2</v>
      </c>
      <c r="T4314" s="122">
        <v>2.8672160529600001E-2</v>
      </c>
      <c r="U4314" s="122">
        <v>3.0349597159799999E-2</v>
      </c>
      <c r="V4314" s="122">
        <v>3.0808368651599999E-2</v>
      </c>
      <c r="W4314" s="122">
        <v>3.1452552016800001E-2</v>
      </c>
      <c r="X4314" s="122">
        <v>3.18929696328E-2</v>
      </c>
      <c r="Y4314" s="122">
        <v>3.4272448418999998E-2</v>
      </c>
      <c r="Z4314" s="122">
        <v>3.66838629444E-2</v>
      </c>
      <c r="AA4314" s="122">
        <v>3.8827829233200002E-2</v>
      </c>
      <c r="AB4314" s="122">
        <v>4.0916578341000001E-2</v>
      </c>
      <c r="AC4314" s="122">
        <v>4.2924449264399998E-2</v>
      </c>
      <c r="AD4314" s="122">
        <v>4.48808721456E-2</v>
      </c>
      <c r="AE4314" s="122">
        <v>4.6714835413799997E-2</v>
      </c>
      <c r="AF4314" s="122">
        <v>4.7190303484200002E-2</v>
      </c>
      <c r="AG4314" s="122">
        <v>4.77723277578E-2</v>
      </c>
      <c r="AH4314" s="122">
        <v>4.84703345454E-2</v>
      </c>
      <c r="AI4314" s="122">
        <v>4.9086292011600002E-2</v>
      </c>
      <c r="AJ4314" s="122">
        <v>5.0044857979199997E-2</v>
      </c>
      <c r="AK4314" s="122">
        <v>5.10546791478E-2</v>
      </c>
      <c r="AL4314" s="122">
        <v>0</v>
      </c>
    </row>
    <row r="4315" spans="1:38" hidden="1" x14ac:dyDescent="0.25">
      <c r="A4315" s="122" t="s">
        <v>2027</v>
      </c>
      <c r="B4315" s="122">
        <v>1</v>
      </c>
      <c r="C4315" s="122" t="s">
        <v>2223</v>
      </c>
      <c r="D4315" s="122" t="s">
        <v>2086</v>
      </c>
      <c r="E4315" s="122">
        <v>79</v>
      </c>
      <c r="F4315" s="122">
        <v>6.02815878E-4</v>
      </c>
      <c r="G4315" s="122">
        <v>1.2422019906000001E-3</v>
      </c>
      <c r="H4315" s="122">
        <v>1.2285339186000001E-3</v>
      </c>
      <c r="I4315" s="122">
        <v>1.230567942E-3</v>
      </c>
      <c r="J4315" s="122">
        <v>1.2885490835999999E-3</v>
      </c>
      <c r="K4315" s="122">
        <v>1.3496831249999999E-3</v>
      </c>
      <c r="L4315" s="122">
        <v>1.5452466509999999E-3</v>
      </c>
      <c r="M4315" s="122">
        <v>2.3846783088000002E-3</v>
      </c>
      <c r="N4315" s="122">
        <v>3.5524269258000001E-3</v>
      </c>
      <c r="O4315" s="122">
        <v>3.6822365843999999E-3</v>
      </c>
      <c r="P4315" s="122">
        <v>3.7064993028000002E-3</v>
      </c>
      <c r="Q4315" s="122">
        <v>3.9672364338000001E-3</v>
      </c>
      <c r="R4315" s="122">
        <v>4.1953633506000001E-3</v>
      </c>
      <c r="S4315" s="122">
        <v>4.4185033752000002E-3</v>
      </c>
      <c r="T4315" s="122">
        <v>4.6562632026E-3</v>
      </c>
      <c r="U4315" s="122">
        <v>4.9080596309999999E-3</v>
      </c>
      <c r="V4315" s="122">
        <v>4.9984223346000002E-3</v>
      </c>
      <c r="W4315" s="122">
        <v>5.1219418152E-3</v>
      </c>
      <c r="X4315" s="122">
        <v>5.2193024435999999E-3</v>
      </c>
      <c r="Y4315" s="122">
        <v>5.6985411018000004E-3</v>
      </c>
      <c r="Z4315" s="122">
        <v>6.2036906124000001E-3</v>
      </c>
      <c r="AA4315" s="122">
        <v>6.7113357426000003E-3</v>
      </c>
      <c r="AB4315" s="122">
        <v>7.2352312007999998E-3</v>
      </c>
      <c r="AC4315" s="122">
        <v>7.777927986E-3</v>
      </c>
      <c r="AD4315" s="122">
        <v>8.2829786334000007E-3</v>
      </c>
      <c r="AE4315" s="122">
        <v>8.8131698310000006E-3</v>
      </c>
      <c r="AF4315" s="122">
        <v>9.0638159051999994E-3</v>
      </c>
      <c r="AG4315" s="122">
        <v>9.3141450762000005E-3</v>
      </c>
      <c r="AH4315" s="122">
        <v>9.5480929571999992E-3</v>
      </c>
      <c r="AI4315" s="122">
        <v>9.7491023771999995E-3</v>
      </c>
      <c r="AJ4315" s="122">
        <v>9.5925311376000005E-3</v>
      </c>
      <c r="AK4315" s="122">
        <v>9.4878012540000004E-3</v>
      </c>
      <c r="AL4315" s="122">
        <v>0</v>
      </c>
    </row>
    <row r="4316" spans="1:38" hidden="1" x14ac:dyDescent="0.25">
      <c r="A4316" s="122" t="s">
        <v>2027</v>
      </c>
      <c r="B4316" s="122">
        <v>1</v>
      </c>
      <c r="C4316" s="122" t="s">
        <v>2223</v>
      </c>
      <c r="D4316" s="122" t="s">
        <v>2087</v>
      </c>
      <c r="E4316" s="122">
        <v>79</v>
      </c>
      <c r="F4316" s="122">
        <v>6.6679599000000003E-4</v>
      </c>
      <c r="G4316" s="122">
        <v>1.412157933E-3</v>
      </c>
      <c r="H4316" s="122">
        <v>1.4286963636000001E-3</v>
      </c>
      <c r="I4316" s="122">
        <v>1.460179173E-3</v>
      </c>
      <c r="J4316" s="122">
        <v>1.5691289171999999E-3</v>
      </c>
      <c r="K4316" s="122">
        <v>1.6966078109999999E-3</v>
      </c>
      <c r="L4316" s="122">
        <v>2.0004162048E-3</v>
      </c>
      <c r="M4316" s="122">
        <v>3.1564930577999998E-3</v>
      </c>
      <c r="N4316" s="122">
        <v>4.7975015382000002E-3</v>
      </c>
      <c r="O4316" s="122">
        <v>5.0046149879999996E-3</v>
      </c>
      <c r="P4316" s="122">
        <v>5.0952038322000003E-3</v>
      </c>
      <c r="Q4316" s="122">
        <v>5.4946981416000001E-3</v>
      </c>
      <c r="R4316" s="122">
        <v>5.9009415894E-3</v>
      </c>
      <c r="S4316" s="122">
        <v>6.3576715919999999E-3</v>
      </c>
      <c r="T4316" s="122">
        <v>6.8135802462000001E-3</v>
      </c>
      <c r="U4316" s="122">
        <v>7.3140244674000003E-3</v>
      </c>
      <c r="V4316" s="122">
        <v>7.5260686157999999E-3</v>
      </c>
      <c r="W4316" s="122">
        <v>7.7733575225999996E-3</v>
      </c>
      <c r="X4316" s="122">
        <v>7.9505679318000004E-3</v>
      </c>
      <c r="Y4316" s="122">
        <v>8.5804116894000002E-3</v>
      </c>
      <c r="Z4316" s="122">
        <v>9.2207130594000007E-3</v>
      </c>
      <c r="AA4316" s="122">
        <v>9.8198281638000005E-3</v>
      </c>
      <c r="AB4316" s="122">
        <v>1.0419378423600001E-2</v>
      </c>
      <c r="AC4316" s="122">
        <v>1.1030908477200001E-2</v>
      </c>
      <c r="AD4316" s="122">
        <v>1.1647180817999999E-2</v>
      </c>
      <c r="AE4316" s="122">
        <v>1.22635260918E-2</v>
      </c>
      <c r="AF4316" s="122">
        <v>1.25230162272E-2</v>
      </c>
      <c r="AG4316" s="122">
        <v>1.27997124648E-2</v>
      </c>
      <c r="AH4316" s="122">
        <v>1.3112123833799999E-2</v>
      </c>
      <c r="AI4316" s="122">
        <v>1.34438347926E-2</v>
      </c>
      <c r="AJ4316" s="122">
        <v>1.37875581132E-2</v>
      </c>
      <c r="AK4316" s="122">
        <v>1.42077575976E-2</v>
      </c>
      <c r="AL4316" s="122">
        <v>0</v>
      </c>
    </row>
    <row r="4317" spans="1:38" hidden="1" x14ac:dyDescent="0.25">
      <c r="A4317" s="122" t="s">
        <v>2027</v>
      </c>
      <c r="B4317" s="122">
        <v>1</v>
      </c>
      <c r="C4317" s="122" t="s">
        <v>2223</v>
      </c>
      <c r="D4317" s="122" t="s">
        <v>2088</v>
      </c>
      <c r="E4317" s="122">
        <v>79</v>
      </c>
      <c r="F4317" s="122">
        <v>1.2979368606599999E-2</v>
      </c>
      <c r="G4317" s="122">
        <v>2.76399050874E-2</v>
      </c>
      <c r="H4317" s="122">
        <v>2.8064172880800001E-2</v>
      </c>
      <c r="I4317" s="122">
        <v>2.8789381165800002E-2</v>
      </c>
      <c r="J4317" s="122">
        <v>3.1138846097399999E-2</v>
      </c>
      <c r="K4317" s="122">
        <v>3.3800086121400001E-2</v>
      </c>
      <c r="L4317" s="122">
        <v>4.00996279458E-2</v>
      </c>
      <c r="M4317" s="122">
        <v>6.3787481498399995E-2</v>
      </c>
      <c r="N4317" s="122">
        <v>9.7331827744799995E-2</v>
      </c>
      <c r="O4317" s="122">
        <v>0.101768841543</v>
      </c>
      <c r="P4317" s="122">
        <v>0.10397783221740001</v>
      </c>
      <c r="Q4317" s="122">
        <v>0.1129530019182</v>
      </c>
      <c r="R4317" s="122">
        <v>0.1221617272626</v>
      </c>
      <c r="S4317" s="122">
        <v>0.13215891399240001</v>
      </c>
      <c r="T4317" s="122">
        <v>0.14282647814339999</v>
      </c>
      <c r="U4317" s="122">
        <v>0.15440703159540001</v>
      </c>
      <c r="V4317" s="122">
        <v>0.15911917270920001</v>
      </c>
      <c r="W4317" s="122">
        <v>0.1637854504614</v>
      </c>
      <c r="X4317" s="122">
        <v>0.1666556507892</v>
      </c>
      <c r="Y4317" s="122">
        <v>0.1794796234746</v>
      </c>
      <c r="Z4317" s="122">
        <v>0.19315895787539999</v>
      </c>
      <c r="AA4317" s="122">
        <v>0.20617546030860001</v>
      </c>
      <c r="AB4317" s="122">
        <v>0.219673462806</v>
      </c>
      <c r="AC4317" s="122">
        <v>0.2333964284874</v>
      </c>
      <c r="AD4317" s="122">
        <v>0.24781271892000001</v>
      </c>
      <c r="AE4317" s="122">
        <v>0.26320646150339999</v>
      </c>
      <c r="AF4317" s="122">
        <v>0.27191391041759999</v>
      </c>
      <c r="AG4317" s="122">
        <v>0.28028910688859998</v>
      </c>
      <c r="AH4317" s="122">
        <v>0.28821255929700001</v>
      </c>
      <c r="AI4317" s="122">
        <v>0.29583814581239998</v>
      </c>
      <c r="AJ4317" s="122">
        <v>0.29982950777880002</v>
      </c>
      <c r="AK4317" s="122">
        <v>0.30841730274419998</v>
      </c>
      <c r="AL4317" s="122">
        <v>0</v>
      </c>
    </row>
    <row r="4318" spans="1:38" hidden="1" x14ac:dyDescent="0.25">
      <c r="A4318" s="122" t="s">
        <v>2027</v>
      </c>
      <c r="B4318" s="122">
        <v>1</v>
      </c>
      <c r="C4318" s="122" t="s">
        <v>2223</v>
      </c>
      <c r="D4318" s="122" t="s">
        <v>2089</v>
      </c>
      <c r="E4318" s="122">
        <v>79</v>
      </c>
      <c r="F4318" s="122">
        <v>6.4856495766E-3</v>
      </c>
      <c r="G4318" s="122">
        <v>1.3754016826800001E-2</v>
      </c>
      <c r="H4318" s="122">
        <v>1.40154881316E-2</v>
      </c>
      <c r="I4318" s="122">
        <v>1.4424968962799999E-2</v>
      </c>
      <c r="J4318" s="122">
        <v>1.5651303478800001E-2</v>
      </c>
      <c r="K4318" s="122">
        <v>1.7038321661999999E-2</v>
      </c>
      <c r="L4318" s="122">
        <v>2.0250641998800001E-2</v>
      </c>
      <c r="M4318" s="122">
        <v>3.2279948459999999E-2</v>
      </c>
      <c r="N4318" s="122">
        <v>4.9421716702199997E-2</v>
      </c>
      <c r="O4318" s="122">
        <v>5.1958034309999998E-2</v>
      </c>
      <c r="P4318" s="122">
        <v>5.3307763306199997E-2</v>
      </c>
      <c r="Q4318" s="122">
        <v>5.7847622183999997E-2</v>
      </c>
      <c r="R4318" s="122">
        <v>6.2278159628399998E-2</v>
      </c>
      <c r="S4318" s="122">
        <v>6.7017952367999997E-2</v>
      </c>
      <c r="T4318" s="122">
        <v>7.1918375465400003E-2</v>
      </c>
      <c r="U4318" s="122">
        <v>7.7245946913000005E-2</v>
      </c>
      <c r="V4318" s="122">
        <v>8.0192997853800005E-2</v>
      </c>
      <c r="W4318" s="122">
        <v>8.3373539274600006E-2</v>
      </c>
      <c r="X4318" s="122">
        <v>8.5497367044000003E-2</v>
      </c>
      <c r="Y4318" s="122">
        <v>9.2573782973400007E-2</v>
      </c>
      <c r="Z4318" s="122">
        <v>9.9542923402200001E-2</v>
      </c>
      <c r="AA4318" s="122">
        <v>0.10607208304019999</v>
      </c>
      <c r="AB4318" s="122">
        <v>0.11271121694819999</v>
      </c>
      <c r="AC4318" s="122">
        <v>0.119082748032</v>
      </c>
      <c r="AD4318" s="122">
        <v>0.1257070379286</v>
      </c>
      <c r="AE4318" s="122">
        <v>0.1325639049798</v>
      </c>
      <c r="AF4318" s="122">
        <v>0.13588871716199999</v>
      </c>
      <c r="AG4318" s="122">
        <v>0.1391890130922</v>
      </c>
      <c r="AH4318" s="122">
        <v>0.14264081774580001</v>
      </c>
      <c r="AI4318" s="122">
        <v>0.14629469283239999</v>
      </c>
      <c r="AJ4318" s="122">
        <v>0.14909232603959999</v>
      </c>
      <c r="AK4318" s="122">
        <v>0.15292013420100001</v>
      </c>
      <c r="AL4318" s="122">
        <v>0</v>
      </c>
    </row>
    <row r="4319" spans="1:38" hidden="1" x14ac:dyDescent="0.25">
      <c r="A4319" s="122" t="s">
        <v>2027</v>
      </c>
      <c r="B4319" s="122">
        <v>1</v>
      </c>
      <c r="C4319" s="122" t="s">
        <v>2223</v>
      </c>
      <c r="D4319" s="122" t="s">
        <v>2136</v>
      </c>
      <c r="E4319" s="122">
        <v>79</v>
      </c>
      <c r="F4319" s="122">
        <v>1.335699102E-4</v>
      </c>
      <c r="G4319" s="122">
        <v>2.8562149800000002E-4</v>
      </c>
      <c r="H4319" s="122">
        <v>2.9260803779999997E-4</v>
      </c>
      <c r="I4319" s="122">
        <v>2.973057786E-4</v>
      </c>
      <c r="J4319" s="122">
        <v>3.13056036E-4</v>
      </c>
      <c r="K4319" s="122">
        <v>3.3523705200000001E-4</v>
      </c>
      <c r="L4319" s="122">
        <v>3.923313228E-4</v>
      </c>
      <c r="M4319" s="122">
        <v>6.166041894E-4</v>
      </c>
      <c r="N4319" s="122">
        <v>9.4100378399999995E-4</v>
      </c>
      <c r="O4319" s="122">
        <v>9.8537297819999994E-4</v>
      </c>
      <c r="P4319" s="122">
        <v>1.0064020944E-3</v>
      </c>
      <c r="Q4319" s="122">
        <v>1.0805516610000001E-3</v>
      </c>
      <c r="R4319" s="122">
        <v>1.1517745788000001E-3</v>
      </c>
      <c r="S4319" s="122">
        <v>1.2284872884E-3</v>
      </c>
      <c r="T4319" s="122">
        <v>1.3027029570000001E-3</v>
      </c>
      <c r="U4319" s="122">
        <v>1.3810235183999999E-3</v>
      </c>
      <c r="V4319" s="122">
        <v>1.4040017189999999E-3</v>
      </c>
      <c r="W4319" s="122">
        <v>1.4366393814000001E-3</v>
      </c>
      <c r="X4319" s="122">
        <v>1.4564656344000001E-3</v>
      </c>
      <c r="Y4319" s="122">
        <v>1.5651387576000001E-3</v>
      </c>
      <c r="Z4319" s="122">
        <v>1.6740520974E-3</v>
      </c>
      <c r="AA4319" s="122">
        <v>1.773885603E-3</v>
      </c>
      <c r="AB4319" s="122">
        <v>1.8737782554E-3</v>
      </c>
      <c r="AC4319" s="122">
        <v>1.9734093426000002E-3</v>
      </c>
      <c r="AD4319" s="122">
        <v>2.0702859498000002E-3</v>
      </c>
      <c r="AE4319" s="122">
        <v>2.1661985027999998E-3</v>
      </c>
      <c r="AF4319" s="122">
        <v>2.2000821395999999E-3</v>
      </c>
      <c r="AG4319" s="122">
        <v>2.2361703263999999E-3</v>
      </c>
      <c r="AH4319" s="122">
        <v>2.274968433E-3</v>
      </c>
      <c r="AI4319" s="122">
        <v>2.3145709554000002E-3</v>
      </c>
      <c r="AJ4319" s="122">
        <v>2.3420553114E-3</v>
      </c>
      <c r="AK4319" s="122">
        <v>2.3901952590000002E-3</v>
      </c>
      <c r="AL4319" s="122">
        <v>0</v>
      </c>
    </row>
    <row r="4320" spans="1:38" hidden="1" x14ac:dyDescent="0.25">
      <c r="A4320" s="122" t="s">
        <v>2027</v>
      </c>
      <c r="B4320" s="122">
        <v>1</v>
      </c>
      <c r="C4320" s="122" t="s">
        <v>2223</v>
      </c>
      <c r="D4320" s="122" t="s">
        <v>2090</v>
      </c>
      <c r="E4320" s="122">
        <v>79</v>
      </c>
      <c r="F4320" s="122">
        <v>1.1088828125999999E-3</v>
      </c>
      <c r="G4320" s="122">
        <v>2.3500559027999999E-3</v>
      </c>
      <c r="H4320" s="122">
        <v>2.3819925528000001E-3</v>
      </c>
      <c r="I4320" s="122">
        <v>2.4244152845999999E-3</v>
      </c>
      <c r="J4320" s="122">
        <v>2.596906218E-3</v>
      </c>
      <c r="K4320" s="122">
        <v>2.7826465866000001E-3</v>
      </c>
      <c r="L4320" s="122">
        <v>3.2497783392000002E-3</v>
      </c>
      <c r="M4320" s="122">
        <v>5.0892872892000004E-3</v>
      </c>
      <c r="N4320" s="122">
        <v>7.6376455764E-3</v>
      </c>
      <c r="O4320" s="122">
        <v>7.8156950670000003E-3</v>
      </c>
      <c r="P4320" s="122">
        <v>7.8628420080000001E-3</v>
      </c>
      <c r="Q4320" s="122">
        <v>8.4657818927999992E-3</v>
      </c>
      <c r="R4320" s="122">
        <v>9.0736358057999997E-3</v>
      </c>
      <c r="S4320" s="122">
        <v>9.7242017951999996E-3</v>
      </c>
      <c r="T4320" s="122">
        <v>1.0444792048199999E-2</v>
      </c>
      <c r="U4320" s="122">
        <v>1.11874241856E-2</v>
      </c>
      <c r="V4320" s="122">
        <v>1.1471537826600001E-2</v>
      </c>
      <c r="W4320" s="122">
        <v>1.17318312324E-2</v>
      </c>
      <c r="X4320" s="122">
        <v>1.1983438738799999E-2</v>
      </c>
      <c r="Y4320" s="122">
        <v>1.2958391323199999E-2</v>
      </c>
      <c r="Z4320" s="122">
        <v>1.39800271824E-2</v>
      </c>
      <c r="AA4320" s="122">
        <v>1.49264114484E-2</v>
      </c>
      <c r="AB4320" s="122">
        <v>1.5878558773800001E-2</v>
      </c>
      <c r="AC4320" s="122">
        <v>1.6817688145199999E-2</v>
      </c>
      <c r="AD4320" s="122">
        <v>1.7665968293999999E-2</v>
      </c>
      <c r="AE4320" s="122">
        <v>1.8524183946E-2</v>
      </c>
      <c r="AF4320" s="122">
        <v>1.8835954995000001E-2</v>
      </c>
      <c r="AG4320" s="122">
        <v>1.9050585994800001E-2</v>
      </c>
      <c r="AH4320" s="122">
        <v>1.92969794058E-2</v>
      </c>
      <c r="AI4320" s="122">
        <v>1.9485940128599999E-2</v>
      </c>
      <c r="AJ4320" s="122">
        <v>2.0182064582399999E-2</v>
      </c>
      <c r="AK4320" s="122">
        <v>2.0412160842E-2</v>
      </c>
      <c r="AL4320" s="122">
        <v>0</v>
      </c>
    </row>
    <row r="4321" spans="1:38" hidden="1" x14ac:dyDescent="0.25">
      <c r="A4321" s="122" t="s">
        <v>2027</v>
      </c>
      <c r="B4321" s="122">
        <v>1</v>
      </c>
      <c r="C4321" s="122" t="s">
        <v>2223</v>
      </c>
      <c r="D4321" s="122" t="s">
        <v>2091</v>
      </c>
      <c r="E4321" s="122">
        <v>79</v>
      </c>
      <c r="F4321" s="122">
        <v>2.7695087382000002E-3</v>
      </c>
      <c r="G4321" s="122">
        <v>5.7836145275999996E-3</v>
      </c>
      <c r="H4321" s="122">
        <v>5.7943508171999997E-3</v>
      </c>
      <c r="I4321" s="122">
        <v>5.8644060618E-3</v>
      </c>
      <c r="J4321" s="122">
        <v>6.2340173544000003E-3</v>
      </c>
      <c r="K4321" s="122">
        <v>6.6665488914000003E-3</v>
      </c>
      <c r="L4321" s="122">
        <v>7.7751383159999996E-3</v>
      </c>
      <c r="M4321" s="122">
        <v>1.21436525712E-2</v>
      </c>
      <c r="N4321" s="122">
        <v>1.8244326418200001E-2</v>
      </c>
      <c r="O4321" s="122">
        <v>1.8841062250800001E-2</v>
      </c>
      <c r="P4321" s="122">
        <v>1.89785170404E-2</v>
      </c>
      <c r="Q4321" s="122">
        <v>2.02469004876E-2</v>
      </c>
      <c r="R4321" s="122">
        <v>2.1477808558200001E-2</v>
      </c>
      <c r="S4321" s="122">
        <v>2.28657638856E-2</v>
      </c>
      <c r="T4321" s="122">
        <v>2.4223346641199999E-2</v>
      </c>
      <c r="U4321" s="122">
        <v>2.56547229924E-2</v>
      </c>
      <c r="V4321" s="122">
        <v>2.6124077000399998E-2</v>
      </c>
      <c r="W4321" s="122">
        <v>2.6743875972600001E-2</v>
      </c>
      <c r="X4321" s="122">
        <v>2.7135936291000001E-2</v>
      </c>
      <c r="Y4321" s="122">
        <v>2.9182906492200001E-2</v>
      </c>
      <c r="Z4321" s="122">
        <v>3.1268627148600001E-2</v>
      </c>
      <c r="AA4321" s="122">
        <v>3.3181474032000002E-2</v>
      </c>
      <c r="AB4321" s="122">
        <v>3.5017118209199997E-2</v>
      </c>
      <c r="AC4321" s="122">
        <v>3.6933575669399997E-2</v>
      </c>
      <c r="AD4321" s="122">
        <v>3.8826511471199997E-2</v>
      </c>
      <c r="AE4321" s="122">
        <v>4.0648323632400001E-2</v>
      </c>
      <c r="AF4321" s="122">
        <v>4.1302835814600002E-2</v>
      </c>
      <c r="AG4321" s="122">
        <v>4.2005561167200001E-2</v>
      </c>
      <c r="AH4321" s="122">
        <v>4.2712016038800003E-2</v>
      </c>
      <c r="AI4321" s="122">
        <v>4.3491838210200001E-2</v>
      </c>
      <c r="AJ4321" s="122">
        <v>4.4323600863000003E-2</v>
      </c>
      <c r="AK4321" s="122">
        <v>4.5213489999000003E-2</v>
      </c>
      <c r="AL4321" s="122">
        <v>0</v>
      </c>
    </row>
    <row r="4322" spans="1:38" hidden="1" x14ac:dyDescent="0.25">
      <c r="A4322" s="122" t="s">
        <v>2027</v>
      </c>
      <c r="B4322" s="122">
        <v>1</v>
      </c>
      <c r="C4322" s="122" t="s">
        <v>2223</v>
      </c>
      <c r="D4322" s="122" t="s">
        <v>2092</v>
      </c>
      <c r="E4322" s="122">
        <v>79</v>
      </c>
      <c r="F4322" s="122">
        <v>1.0081942590000001E-3</v>
      </c>
      <c r="G4322" s="122">
        <v>2.1527532042000001E-3</v>
      </c>
      <c r="H4322" s="122">
        <v>2.2032772674000002E-3</v>
      </c>
      <c r="I4322" s="122">
        <v>2.2919739108000002E-3</v>
      </c>
      <c r="J4322" s="122">
        <v>2.5041945749999998E-3</v>
      </c>
      <c r="K4322" s="122">
        <v>2.7372353129999998E-3</v>
      </c>
      <c r="L4322" s="122">
        <v>3.2479641360000002E-3</v>
      </c>
      <c r="M4322" s="122">
        <v>5.1601888602000002E-3</v>
      </c>
      <c r="N4322" s="122">
        <v>7.8707973767999997E-3</v>
      </c>
      <c r="O4322" s="122">
        <v>8.2378575461999996E-3</v>
      </c>
      <c r="P4322" s="122">
        <v>8.4194913935999992E-3</v>
      </c>
      <c r="Q4322" s="122">
        <v>9.1149954407999997E-3</v>
      </c>
      <c r="R4322" s="122">
        <v>9.8111647583999997E-3</v>
      </c>
      <c r="S4322" s="122">
        <v>1.059644316E-2</v>
      </c>
      <c r="T4322" s="122">
        <v>1.14144443424E-2</v>
      </c>
      <c r="U4322" s="122">
        <v>1.23601604814E-2</v>
      </c>
      <c r="V4322" s="122">
        <v>1.28636277306E-2</v>
      </c>
      <c r="W4322" s="122">
        <v>1.34209723878E-2</v>
      </c>
      <c r="X4322" s="122">
        <v>1.38014189436E-2</v>
      </c>
      <c r="Y4322" s="122">
        <v>1.4957135644200001E-2</v>
      </c>
      <c r="Z4322" s="122">
        <v>1.6099727206199999E-2</v>
      </c>
      <c r="AA4322" s="122">
        <v>1.7141306963400001E-2</v>
      </c>
      <c r="AB4322" s="122">
        <v>1.8162821755199999E-2</v>
      </c>
      <c r="AC4322" s="122">
        <v>1.9243740233999999E-2</v>
      </c>
      <c r="AD4322" s="122">
        <v>2.0373439077E-2</v>
      </c>
      <c r="AE4322" s="122">
        <v>2.1511695631199999E-2</v>
      </c>
      <c r="AF4322" s="122">
        <v>2.2199425641600001E-2</v>
      </c>
      <c r="AG4322" s="122">
        <v>2.29786787838E-2</v>
      </c>
      <c r="AH4322" s="122">
        <v>2.37577741506E-2</v>
      </c>
      <c r="AI4322" s="122">
        <v>2.4626410486199998E-2</v>
      </c>
      <c r="AJ4322" s="122">
        <v>2.5684669240800002E-2</v>
      </c>
      <c r="AK4322" s="122">
        <v>2.69167668576E-2</v>
      </c>
      <c r="AL4322" s="122">
        <v>0</v>
      </c>
    </row>
    <row r="4323" spans="1:38" hidden="1" x14ac:dyDescent="0.25">
      <c r="A4323" s="122" t="s">
        <v>2027</v>
      </c>
      <c r="B4323" s="122">
        <v>1</v>
      </c>
      <c r="C4323" s="122" t="s">
        <v>2223</v>
      </c>
      <c r="D4323" s="122" t="s">
        <v>2093</v>
      </c>
      <c r="E4323" s="122">
        <v>79</v>
      </c>
      <c r="F4323" s="122">
        <v>1.14059163978E-2</v>
      </c>
      <c r="G4323" s="122">
        <v>2.3916970688399999E-2</v>
      </c>
      <c r="H4323" s="122">
        <v>2.4042073718999999E-2</v>
      </c>
      <c r="I4323" s="122">
        <v>2.4412002232200001E-2</v>
      </c>
      <c r="J4323" s="122">
        <v>2.6050465951199999E-2</v>
      </c>
      <c r="K4323" s="122">
        <v>2.79192251052E-2</v>
      </c>
      <c r="L4323" s="122">
        <v>3.2671771032000002E-2</v>
      </c>
      <c r="M4323" s="122">
        <v>5.1184018847400002E-2</v>
      </c>
      <c r="N4323" s="122">
        <v>7.7127611002200003E-2</v>
      </c>
      <c r="O4323" s="122">
        <v>7.9810238459399996E-2</v>
      </c>
      <c r="P4323" s="122">
        <v>8.0565564595799999E-2</v>
      </c>
      <c r="Q4323" s="122">
        <v>8.6238936484799994E-2</v>
      </c>
      <c r="R4323" s="122">
        <v>9.1683721792800002E-2</v>
      </c>
      <c r="S4323" s="122">
        <v>9.7587615975E-2</v>
      </c>
      <c r="T4323" s="122">
        <v>0.1032512261994</v>
      </c>
      <c r="U4323" s="122">
        <v>0.1091275386252</v>
      </c>
      <c r="V4323" s="122">
        <v>0.1107445790172</v>
      </c>
      <c r="W4323" s="122">
        <v>0.11320862472779999</v>
      </c>
      <c r="X4323" s="122">
        <v>0.11466135597179999</v>
      </c>
      <c r="Y4323" s="122">
        <v>0.1231332618216</v>
      </c>
      <c r="Z4323" s="122">
        <v>0.131606042205</v>
      </c>
      <c r="AA4323" s="122">
        <v>0.13922522033160001</v>
      </c>
      <c r="AB4323" s="122">
        <v>0.14661989667719999</v>
      </c>
      <c r="AC4323" s="122">
        <v>0.15394221036299999</v>
      </c>
      <c r="AD4323" s="122">
        <v>0.16082950445460001</v>
      </c>
      <c r="AE4323" s="122">
        <v>0.167402308842</v>
      </c>
      <c r="AF4323" s="122">
        <v>0.16901929386840001</v>
      </c>
      <c r="AG4323" s="122">
        <v>0.1707608140968</v>
      </c>
      <c r="AH4323" s="122">
        <v>0.17254419187799999</v>
      </c>
      <c r="AI4323" s="122">
        <v>0.1743614860572</v>
      </c>
      <c r="AJ4323" s="122">
        <v>0.17771932314360001</v>
      </c>
      <c r="AK4323" s="122">
        <v>0.1794259824744</v>
      </c>
      <c r="AL4323" s="122">
        <v>0</v>
      </c>
    </row>
    <row r="4324" spans="1:38" hidden="1" x14ac:dyDescent="0.25">
      <c r="A4324" s="122" t="s">
        <v>2027</v>
      </c>
      <c r="B4324" s="122">
        <v>1</v>
      </c>
      <c r="C4324" s="122" t="s">
        <v>2223</v>
      </c>
      <c r="D4324" s="122" t="s">
        <v>2094</v>
      </c>
      <c r="E4324" s="122">
        <v>79</v>
      </c>
      <c r="F4324" s="122">
        <v>5.5347970224000004E-3</v>
      </c>
      <c r="G4324" s="122">
        <v>1.1610978063599999E-2</v>
      </c>
      <c r="H4324" s="122">
        <v>1.1666301587400001E-2</v>
      </c>
      <c r="I4324" s="122">
        <v>1.18633310046E-2</v>
      </c>
      <c r="J4324" s="122">
        <v>1.26692948472E-2</v>
      </c>
      <c r="K4324" s="122">
        <v>1.36044516816E-2</v>
      </c>
      <c r="L4324" s="122">
        <v>1.5944468042999999E-2</v>
      </c>
      <c r="M4324" s="122">
        <v>2.5014083991599999E-2</v>
      </c>
      <c r="N4324" s="122">
        <v>3.7702497690000003E-2</v>
      </c>
      <c r="O4324" s="122">
        <v>3.9036300396E-2</v>
      </c>
      <c r="P4324" s="122">
        <v>3.9471470865600003E-2</v>
      </c>
      <c r="Q4324" s="122">
        <v>4.2315236644799997E-2</v>
      </c>
      <c r="R4324" s="122">
        <v>4.5060032922600003E-2</v>
      </c>
      <c r="S4324" s="122">
        <v>4.8161424057000003E-2</v>
      </c>
      <c r="T4324" s="122">
        <v>5.1118127035200002E-2</v>
      </c>
      <c r="U4324" s="122">
        <v>5.4335858890199998E-2</v>
      </c>
      <c r="V4324" s="122">
        <v>5.5465933120799997E-2</v>
      </c>
      <c r="W4324" s="122">
        <v>5.6886677068799997E-2</v>
      </c>
      <c r="X4324" s="122">
        <v>5.7792011592600001E-2</v>
      </c>
      <c r="Y4324" s="122">
        <v>6.2152969782000002E-2</v>
      </c>
      <c r="Z4324" s="122">
        <v>6.6523364480399999E-2</v>
      </c>
      <c r="AA4324" s="122">
        <v>7.0514521986000001E-2</v>
      </c>
      <c r="AB4324" s="122">
        <v>7.4419291574399998E-2</v>
      </c>
      <c r="AC4324" s="122">
        <v>7.8435658464600003E-2</v>
      </c>
      <c r="AD4324" s="122">
        <v>8.2330375856999996E-2</v>
      </c>
      <c r="AE4324" s="122">
        <v>8.6065814380799993E-2</v>
      </c>
      <c r="AF4324" s="122">
        <v>8.7502596785399997E-2</v>
      </c>
      <c r="AG4324" s="122">
        <v>8.9016406884599997E-2</v>
      </c>
      <c r="AH4324" s="122">
        <v>9.0830066999399994E-2</v>
      </c>
      <c r="AI4324" s="122">
        <v>9.2652351079200002E-2</v>
      </c>
      <c r="AJ4324" s="122">
        <v>9.4322796229200007E-2</v>
      </c>
      <c r="AK4324" s="122">
        <v>9.6371663419799997E-2</v>
      </c>
      <c r="AL4324" s="122">
        <v>0</v>
      </c>
    </row>
    <row r="4325" spans="1:38" hidden="1" x14ac:dyDescent="0.25">
      <c r="A4325" s="122" t="s">
        <v>2027</v>
      </c>
      <c r="B4325" s="122">
        <v>1</v>
      </c>
      <c r="C4325" s="122" t="s">
        <v>2223</v>
      </c>
      <c r="D4325" s="122" t="s">
        <v>2095</v>
      </c>
      <c r="E4325" s="122">
        <v>79</v>
      </c>
      <c r="F4325" s="122">
        <v>2.4710799293999998E-3</v>
      </c>
      <c r="G4325" s="122">
        <v>5.1657054929999998E-3</v>
      </c>
      <c r="H4325" s="122">
        <v>5.2063490045999999E-3</v>
      </c>
      <c r="I4325" s="122">
        <v>5.2847295408000004E-3</v>
      </c>
      <c r="J4325" s="122">
        <v>5.6430712566000003E-3</v>
      </c>
      <c r="K4325" s="122">
        <v>6.0472566138000004E-3</v>
      </c>
      <c r="L4325" s="122">
        <v>7.0585135206000004E-3</v>
      </c>
      <c r="M4325" s="122">
        <v>1.1069094871200001E-2</v>
      </c>
      <c r="N4325" s="122">
        <v>1.67216530206E-2</v>
      </c>
      <c r="O4325" s="122">
        <v>1.7295772198800002E-2</v>
      </c>
      <c r="P4325" s="122">
        <v>1.7453363396399999E-2</v>
      </c>
      <c r="Q4325" s="122">
        <v>1.86597752526E-2</v>
      </c>
      <c r="R4325" s="122">
        <v>1.9862350860599998E-2</v>
      </c>
      <c r="S4325" s="122">
        <v>2.1163693993199999E-2</v>
      </c>
      <c r="T4325" s="122">
        <v>2.24251354746E-2</v>
      </c>
      <c r="U4325" s="122">
        <v>2.37581306184E-2</v>
      </c>
      <c r="V4325" s="122">
        <v>2.41996772676E-2</v>
      </c>
      <c r="W4325" s="122">
        <v>2.48229204162E-2</v>
      </c>
      <c r="X4325" s="122">
        <v>2.5259028954599999E-2</v>
      </c>
      <c r="Y4325" s="122">
        <v>2.7256867567799999E-2</v>
      </c>
      <c r="Z4325" s="122">
        <v>2.9295102010200001E-2</v>
      </c>
      <c r="AA4325" s="122">
        <v>3.1048970340600002E-2</v>
      </c>
      <c r="AB4325" s="122">
        <v>3.2845423290600001E-2</v>
      </c>
      <c r="AC4325" s="122">
        <v>3.4550522144999998E-2</v>
      </c>
      <c r="AD4325" s="122">
        <v>3.6220530414600001E-2</v>
      </c>
      <c r="AE4325" s="122">
        <v>3.7890860872799997E-2</v>
      </c>
      <c r="AF4325" s="122">
        <v>3.8399663864399997E-2</v>
      </c>
      <c r="AG4325" s="122">
        <v>3.8894401371600003E-2</v>
      </c>
      <c r="AH4325" s="122">
        <v>3.9496282216800002E-2</v>
      </c>
      <c r="AI4325" s="122">
        <v>4.0092420095399997E-2</v>
      </c>
      <c r="AJ4325" s="122">
        <v>4.0809746413800002E-2</v>
      </c>
      <c r="AK4325" s="122">
        <v>4.1553213644399997E-2</v>
      </c>
      <c r="AL4325" s="122">
        <v>0</v>
      </c>
    </row>
    <row r="4326" spans="1:38" hidden="1" x14ac:dyDescent="0.25">
      <c r="A4326" s="122" t="s">
        <v>2027</v>
      </c>
      <c r="B4326" s="122">
        <v>1</v>
      </c>
      <c r="C4326" s="122" t="s">
        <v>2223</v>
      </c>
      <c r="D4326" s="122" t="s">
        <v>2096</v>
      </c>
      <c r="E4326" s="122">
        <v>79</v>
      </c>
      <c r="F4326" s="122">
        <v>3.6787601712E-3</v>
      </c>
      <c r="G4326" s="122">
        <v>7.6953139134000002E-3</v>
      </c>
      <c r="H4326" s="122">
        <v>7.7414279795999996E-3</v>
      </c>
      <c r="I4326" s="122">
        <v>7.8803470872E-3</v>
      </c>
      <c r="J4326" s="122">
        <v>8.417193735E-3</v>
      </c>
      <c r="K4326" s="122">
        <v>9.0381412259999995E-3</v>
      </c>
      <c r="L4326" s="122">
        <v>1.0581571783199999E-2</v>
      </c>
      <c r="M4326" s="122">
        <v>1.6602840043799999E-2</v>
      </c>
      <c r="N4326" s="122">
        <v>2.5047868475400002E-2</v>
      </c>
      <c r="O4326" s="122">
        <v>2.5947184170600001E-2</v>
      </c>
      <c r="P4326" s="122">
        <v>2.6235116547599999E-2</v>
      </c>
      <c r="Q4326" s="122">
        <v>2.8092478861200001E-2</v>
      </c>
      <c r="R4326" s="122">
        <v>2.9936791756799998E-2</v>
      </c>
      <c r="S4326" s="122">
        <v>3.19994116686E-2</v>
      </c>
      <c r="T4326" s="122">
        <v>3.4002996891600003E-2</v>
      </c>
      <c r="U4326" s="122">
        <v>3.6197926276799998E-2</v>
      </c>
      <c r="V4326" s="122">
        <v>3.6955038740400001E-2</v>
      </c>
      <c r="W4326" s="122">
        <v>3.7956605963400003E-2</v>
      </c>
      <c r="X4326" s="122">
        <v>3.8588041274999998E-2</v>
      </c>
      <c r="Y4326" s="122">
        <v>4.1539784712600003E-2</v>
      </c>
      <c r="Z4326" s="122">
        <v>4.45685238978E-2</v>
      </c>
      <c r="AA4326" s="122">
        <v>4.7290816115400001E-2</v>
      </c>
      <c r="AB4326" s="122">
        <v>4.9937659316999998E-2</v>
      </c>
      <c r="AC4326" s="122">
        <v>5.2607050973400002E-2</v>
      </c>
      <c r="AD4326" s="122">
        <v>5.5132135229399998E-2</v>
      </c>
      <c r="AE4326" s="122">
        <v>5.7657064249200002E-2</v>
      </c>
      <c r="AF4326" s="122">
        <v>5.8533334731000003E-2</v>
      </c>
      <c r="AG4326" s="122">
        <v>5.9534158520399998E-2</v>
      </c>
      <c r="AH4326" s="122">
        <v>6.0534651896399998E-2</v>
      </c>
      <c r="AI4326" s="122">
        <v>6.1561827876000001E-2</v>
      </c>
      <c r="AJ4326" s="122">
        <v>6.2606572428600002E-2</v>
      </c>
      <c r="AK4326" s="122">
        <v>6.3852300705599996E-2</v>
      </c>
      <c r="AL4326" s="122">
        <v>0</v>
      </c>
    </row>
    <row r="4327" spans="1:38" hidden="1" x14ac:dyDescent="0.25">
      <c r="A4327" s="122" t="s">
        <v>2027</v>
      </c>
      <c r="B4327" s="122">
        <v>1</v>
      </c>
      <c r="C4327" s="122" t="s">
        <v>2223</v>
      </c>
      <c r="D4327" s="122" t="s">
        <v>2097</v>
      </c>
      <c r="E4327" s="122">
        <v>79</v>
      </c>
      <c r="F4327" s="122">
        <v>4.2040611731999997E-3</v>
      </c>
      <c r="G4327" s="122">
        <v>8.7929696393999994E-3</v>
      </c>
      <c r="H4327" s="122">
        <v>8.8259851872E-3</v>
      </c>
      <c r="I4327" s="122">
        <v>8.9226423605999992E-3</v>
      </c>
      <c r="J4327" s="122">
        <v>9.5070805991999997E-3</v>
      </c>
      <c r="K4327" s="122">
        <v>1.0180518639599999E-2</v>
      </c>
      <c r="L4327" s="122">
        <v>1.18756517826E-2</v>
      </c>
      <c r="M4327" s="122">
        <v>1.8569955192600001E-2</v>
      </c>
      <c r="N4327" s="122">
        <v>2.7907219243199999E-2</v>
      </c>
      <c r="O4327" s="122">
        <v>2.8806360837599999E-2</v>
      </c>
      <c r="P4327" s="122">
        <v>2.89750100442E-2</v>
      </c>
      <c r="Q4327" s="122">
        <v>3.0921958480200001E-2</v>
      </c>
      <c r="R4327" s="122">
        <v>3.2918792301599997E-2</v>
      </c>
      <c r="S4327" s="122">
        <v>3.5138380023600001E-2</v>
      </c>
      <c r="T4327" s="122">
        <v>3.7333807009199999E-2</v>
      </c>
      <c r="U4327" s="122">
        <v>3.9606660633600001E-2</v>
      </c>
      <c r="V4327" s="122">
        <v>3.7685741840400001E-2</v>
      </c>
      <c r="W4327" s="122">
        <v>3.9016913631600002E-2</v>
      </c>
      <c r="X4327" s="122">
        <v>3.9898704720600003E-2</v>
      </c>
      <c r="Y4327" s="122">
        <v>4.3219572089999998E-2</v>
      </c>
      <c r="Z4327" s="122">
        <v>4.6579130836800001E-2</v>
      </c>
      <c r="AA4327" s="122">
        <v>4.9513469355599998E-2</v>
      </c>
      <c r="AB4327" s="122">
        <v>5.2375461402000001E-2</v>
      </c>
      <c r="AC4327" s="122">
        <v>5.5222943728199997E-2</v>
      </c>
      <c r="AD4327" s="122">
        <v>5.7989799871800002E-2</v>
      </c>
      <c r="AE4327" s="122">
        <v>6.0753612232200001E-2</v>
      </c>
      <c r="AF4327" s="122">
        <v>6.1710790292400002E-2</v>
      </c>
      <c r="AG4327" s="122">
        <v>6.2448113335199999E-2</v>
      </c>
      <c r="AH4327" s="122">
        <v>6.32490121224E-2</v>
      </c>
      <c r="AI4327" s="122">
        <v>6.4121291947800002E-2</v>
      </c>
      <c r="AJ4327" s="122">
        <v>6.4653328812599997E-2</v>
      </c>
      <c r="AK4327" s="122">
        <v>6.5475768916800001E-2</v>
      </c>
      <c r="AL4327" s="122">
        <v>0</v>
      </c>
    </row>
    <row r="4328" spans="1:38" hidden="1" x14ac:dyDescent="0.25">
      <c r="A4328" s="122" t="s">
        <v>2027</v>
      </c>
      <c r="B4328" s="122">
        <v>1</v>
      </c>
      <c r="C4328" s="122" t="s">
        <v>2223</v>
      </c>
      <c r="D4328" s="122" t="s">
        <v>2098</v>
      </c>
      <c r="E4328" s="122">
        <v>79</v>
      </c>
      <c r="F4328" s="122">
        <v>5.9977142826000002E-3</v>
      </c>
      <c r="G4328" s="122">
        <v>1.2442217861999999E-2</v>
      </c>
      <c r="H4328" s="122">
        <v>1.23944232594E-2</v>
      </c>
      <c r="I4328" s="122">
        <v>1.25280184788E-2</v>
      </c>
      <c r="J4328" s="122">
        <v>1.3329085846800001E-2</v>
      </c>
      <c r="K4328" s="122">
        <v>1.4278659693E-2</v>
      </c>
      <c r="L4328" s="122">
        <v>1.6683492239400001E-2</v>
      </c>
      <c r="M4328" s="122">
        <v>2.615149542E-2</v>
      </c>
      <c r="N4328" s="122">
        <v>3.9418017642000001E-2</v>
      </c>
      <c r="O4328" s="122">
        <v>4.07952095628E-2</v>
      </c>
      <c r="P4328" s="122">
        <v>4.1215964248800002E-2</v>
      </c>
      <c r="Q4328" s="122">
        <v>4.4178851117399998E-2</v>
      </c>
      <c r="R4328" s="122">
        <v>4.6972232572199998E-2</v>
      </c>
      <c r="S4328" s="122">
        <v>4.9917370777800001E-2</v>
      </c>
      <c r="T4328" s="122">
        <v>5.2588388681399999E-2</v>
      </c>
      <c r="U4328" s="122">
        <v>5.5414801898999999E-2</v>
      </c>
      <c r="V4328" s="122">
        <v>5.6143987702799998E-2</v>
      </c>
      <c r="W4328" s="122">
        <v>5.7350002684799999E-2</v>
      </c>
      <c r="X4328" s="122">
        <v>5.8189245848399997E-2</v>
      </c>
      <c r="Y4328" s="122">
        <v>6.2713829064600005E-2</v>
      </c>
      <c r="Z4328" s="122">
        <v>6.7301129333999996E-2</v>
      </c>
      <c r="AA4328" s="122">
        <v>7.1563684139399994E-2</v>
      </c>
      <c r="AB4328" s="122">
        <v>7.5845085218399999E-2</v>
      </c>
      <c r="AC4328" s="122">
        <v>8.0161605255000004E-2</v>
      </c>
      <c r="AD4328" s="122">
        <v>8.4437870139599996E-2</v>
      </c>
      <c r="AE4328" s="122">
        <v>8.8487654599199994E-2</v>
      </c>
      <c r="AF4328" s="122">
        <v>8.9999082390600005E-2</v>
      </c>
      <c r="AG4328" s="122">
        <v>9.1708678085399994E-2</v>
      </c>
      <c r="AH4328" s="122">
        <v>9.3368990502600002E-2</v>
      </c>
      <c r="AI4328" s="122">
        <v>9.4908062895599998E-2</v>
      </c>
      <c r="AJ4328" s="122">
        <v>9.7611284354999994E-2</v>
      </c>
      <c r="AK4328" s="122">
        <v>9.8902565024399994E-2</v>
      </c>
      <c r="AL4328" s="122">
        <v>0</v>
      </c>
    </row>
    <row r="4329" spans="1:38" hidden="1" x14ac:dyDescent="0.25">
      <c r="A4329" s="122" t="s">
        <v>2027</v>
      </c>
      <c r="B4329" s="122">
        <v>1</v>
      </c>
      <c r="C4329" s="122" t="s">
        <v>2223</v>
      </c>
      <c r="D4329" s="122" t="s">
        <v>2099</v>
      </c>
      <c r="E4329" s="122">
        <v>79</v>
      </c>
      <c r="F4329" s="122">
        <v>4.7799061379999999E-3</v>
      </c>
      <c r="G4329" s="122">
        <v>1.00630641624E-2</v>
      </c>
      <c r="H4329" s="122">
        <v>1.01219526126E-2</v>
      </c>
      <c r="I4329" s="122">
        <v>1.02775691958E-2</v>
      </c>
      <c r="J4329" s="122">
        <v>1.09844381778E-2</v>
      </c>
      <c r="K4329" s="122">
        <v>1.1787661671599999E-2</v>
      </c>
      <c r="L4329" s="122">
        <v>1.38008327196E-2</v>
      </c>
      <c r="M4329" s="122">
        <v>2.1662477204999999E-2</v>
      </c>
      <c r="N4329" s="122">
        <v>3.27096544608E-2</v>
      </c>
      <c r="O4329" s="122">
        <v>3.3931785538199997E-2</v>
      </c>
      <c r="P4329" s="122">
        <v>3.4412169251399997E-2</v>
      </c>
      <c r="Q4329" s="122">
        <v>3.7114919896199999E-2</v>
      </c>
      <c r="R4329" s="122">
        <v>3.9822193242600001E-2</v>
      </c>
      <c r="S4329" s="122">
        <v>4.2718025828400001E-2</v>
      </c>
      <c r="T4329" s="122">
        <v>4.5491514459000001E-2</v>
      </c>
      <c r="U4329" s="122">
        <v>4.8397085635800002E-2</v>
      </c>
      <c r="V4329" s="122">
        <v>4.9288406149199999E-2</v>
      </c>
      <c r="W4329" s="122">
        <v>5.0411255486399999E-2</v>
      </c>
      <c r="X4329" s="122">
        <v>5.1137040280199997E-2</v>
      </c>
      <c r="Y4329" s="122">
        <v>5.5138986211800002E-2</v>
      </c>
      <c r="Z4329" s="122">
        <v>5.9330733341400002E-2</v>
      </c>
      <c r="AA4329" s="122">
        <v>6.3189505128599999E-2</v>
      </c>
      <c r="AB4329" s="122">
        <v>6.7014747400800004E-2</v>
      </c>
      <c r="AC4329" s="122">
        <v>7.0731515614799997E-2</v>
      </c>
      <c r="AD4329" s="122">
        <v>7.4392494817200006E-2</v>
      </c>
      <c r="AE4329" s="122">
        <v>7.7956902475199999E-2</v>
      </c>
      <c r="AF4329" s="122">
        <v>7.9186110427200002E-2</v>
      </c>
      <c r="AG4329" s="122">
        <v>8.0546679765000004E-2</v>
      </c>
      <c r="AH4329" s="122">
        <v>8.1930390157199995E-2</v>
      </c>
      <c r="AI4329" s="122">
        <v>8.3346440393999993E-2</v>
      </c>
      <c r="AJ4329" s="122">
        <v>8.5802370931800001E-2</v>
      </c>
      <c r="AK4329" s="122">
        <v>8.7297244533000001E-2</v>
      </c>
      <c r="AL4329" s="122">
        <v>0</v>
      </c>
    </row>
    <row r="4330" spans="1:38" hidden="1" x14ac:dyDescent="0.25">
      <c r="A4330" s="122" t="s">
        <v>2027</v>
      </c>
      <c r="B4330" s="122">
        <v>1</v>
      </c>
      <c r="C4330" s="122" t="s">
        <v>2223</v>
      </c>
      <c r="D4330" s="122" t="s">
        <v>2100</v>
      </c>
      <c r="E4330" s="122">
        <v>79</v>
      </c>
      <c r="F4330" s="122">
        <v>1.2266215284E-3</v>
      </c>
      <c r="G4330" s="122">
        <v>2.5574658179999999E-3</v>
      </c>
      <c r="H4330" s="122">
        <v>2.5462486812000001E-3</v>
      </c>
      <c r="I4330" s="122">
        <v>2.5680067961999999E-3</v>
      </c>
      <c r="J4330" s="122">
        <v>2.7174558696000002E-3</v>
      </c>
      <c r="K4330" s="122">
        <v>2.8910505270000001E-3</v>
      </c>
      <c r="L4330" s="122">
        <v>3.3720882912E-3</v>
      </c>
      <c r="M4330" s="122">
        <v>5.2704643151999997E-3</v>
      </c>
      <c r="N4330" s="122">
        <v>7.9135159943999993E-3</v>
      </c>
      <c r="O4330" s="122">
        <v>8.1806040096000007E-3</v>
      </c>
      <c r="P4330" s="122">
        <v>8.2746255899999992E-3</v>
      </c>
      <c r="Q4330" s="122">
        <v>8.8783439879999999E-3</v>
      </c>
      <c r="R4330" s="122">
        <v>9.4860807804000007E-3</v>
      </c>
      <c r="S4330" s="122">
        <v>1.01544622386E-2</v>
      </c>
      <c r="T4330" s="122">
        <v>1.0773815926199999E-2</v>
      </c>
      <c r="U4330" s="122">
        <v>1.14129330906E-2</v>
      </c>
      <c r="V4330" s="122">
        <v>1.1593178616599999E-2</v>
      </c>
      <c r="W4330" s="122">
        <v>1.1833172581200001E-2</v>
      </c>
      <c r="X4330" s="122">
        <v>1.19681110236E-2</v>
      </c>
      <c r="Y4330" s="122">
        <v>1.27935917646E-2</v>
      </c>
      <c r="Z4330" s="122">
        <v>1.3607435945400001E-2</v>
      </c>
      <c r="AA4330" s="122">
        <v>1.43736451068E-2</v>
      </c>
      <c r="AB4330" s="122">
        <v>1.51148464326E-2</v>
      </c>
      <c r="AC4330" s="122">
        <v>1.5859364671199999E-2</v>
      </c>
      <c r="AD4330" s="122">
        <v>1.6616021872800001E-2</v>
      </c>
      <c r="AE4330" s="122">
        <v>1.7301808249799999E-2</v>
      </c>
      <c r="AF4330" s="122">
        <v>1.7563377714E-2</v>
      </c>
      <c r="AG4330" s="122">
        <v>1.78477677552E-2</v>
      </c>
      <c r="AH4330" s="122">
        <v>1.8171800725199999E-2</v>
      </c>
      <c r="AI4330" s="122">
        <v>1.85245237296E-2</v>
      </c>
      <c r="AJ4330" s="122">
        <v>1.89361627014E-2</v>
      </c>
      <c r="AK4330" s="122">
        <v>1.94307989166E-2</v>
      </c>
      <c r="AL4330" s="122">
        <v>0</v>
      </c>
    </row>
    <row r="4331" spans="1:38" hidden="1" x14ac:dyDescent="0.25">
      <c r="A4331" s="122" t="s">
        <v>2027</v>
      </c>
      <c r="B4331" s="122">
        <v>1</v>
      </c>
      <c r="C4331" s="122" t="s">
        <v>2223</v>
      </c>
      <c r="D4331" s="122" t="s">
        <v>2101</v>
      </c>
      <c r="E4331" s="122">
        <v>79</v>
      </c>
      <c r="F4331" s="122">
        <v>9.2727840612000009E-3</v>
      </c>
      <c r="G4331" s="122">
        <v>1.94339088156E-2</v>
      </c>
      <c r="H4331" s="122">
        <v>1.9488010418399999E-2</v>
      </c>
      <c r="I4331" s="122">
        <v>1.9720710130800002E-2</v>
      </c>
      <c r="J4331" s="122">
        <v>2.0988351469200001E-2</v>
      </c>
      <c r="K4331" s="122">
        <v>2.2496875588800001E-2</v>
      </c>
      <c r="L4331" s="122">
        <v>2.6345421741600001E-2</v>
      </c>
      <c r="M4331" s="122">
        <v>4.1201246811E-2</v>
      </c>
      <c r="N4331" s="122">
        <v>6.1893555201600003E-2</v>
      </c>
      <c r="O4331" s="122">
        <v>6.3912121497600005E-2</v>
      </c>
      <c r="P4331" s="122">
        <v>6.4485633834600001E-2</v>
      </c>
      <c r="Q4331" s="122">
        <v>6.8993662791600005E-2</v>
      </c>
      <c r="R4331" s="122">
        <v>7.3312319951400001E-2</v>
      </c>
      <c r="S4331" s="122">
        <v>7.8041702550600001E-2</v>
      </c>
      <c r="T4331" s="122">
        <v>8.24656333002E-2</v>
      </c>
      <c r="U4331" s="122">
        <v>8.6983685832000002E-2</v>
      </c>
      <c r="V4331" s="122">
        <v>8.7902999120999997E-2</v>
      </c>
      <c r="W4331" s="122">
        <v>8.9181124540199996E-2</v>
      </c>
      <c r="X4331" s="122">
        <v>8.9473631479199997E-2</v>
      </c>
      <c r="Y4331" s="122">
        <v>9.5275169819399999E-2</v>
      </c>
      <c r="Z4331" s="122">
        <v>0.1012380274686</v>
      </c>
      <c r="AA4331" s="122">
        <v>0.106931414022</v>
      </c>
      <c r="AB4331" s="122">
        <v>0.1126510008276</v>
      </c>
      <c r="AC4331" s="122">
        <v>0.1183570727688</v>
      </c>
      <c r="AD4331" s="122">
        <v>0.1239699294084</v>
      </c>
      <c r="AE4331" s="122">
        <v>0.12932418824819999</v>
      </c>
      <c r="AF4331" s="122">
        <v>0.13121790757259999</v>
      </c>
      <c r="AG4331" s="122">
        <v>0.13330614689459999</v>
      </c>
      <c r="AH4331" s="122">
        <v>0.13542560714339999</v>
      </c>
      <c r="AI4331" s="122">
        <v>0.1374407008488</v>
      </c>
      <c r="AJ4331" s="122">
        <v>0.13994400823559999</v>
      </c>
      <c r="AK4331" s="122">
        <v>0.14231788267619999</v>
      </c>
      <c r="AL4331" s="122">
        <v>0</v>
      </c>
    </row>
    <row r="4332" spans="1:38" hidden="1" x14ac:dyDescent="0.25">
      <c r="A4332" s="122" t="s">
        <v>2027</v>
      </c>
      <c r="B4332" s="122">
        <v>1</v>
      </c>
      <c r="C4332" s="122" t="s">
        <v>2223</v>
      </c>
      <c r="D4332" s="122" t="s">
        <v>2102</v>
      </c>
      <c r="E4332" s="122">
        <v>79</v>
      </c>
      <c r="F4332" s="122">
        <v>4.3716895523999997E-3</v>
      </c>
      <c r="G4332" s="122">
        <v>9.1807610934000004E-3</v>
      </c>
      <c r="H4332" s="122">
        <v>9.2424468036000004E-3</v>
      </c>
      <c r="I4332" s="122">
        <v>9.4177751136000007E-3</v>
      </c>
      <c r="J4332" s="122">
        <v>1.0081934006399999E-2</v>
      </c>
      <c r="K4332" s="122">
        <v>1.08347667864E-2</v>
      </c>
      <c r="L4332" s="122">
        <v>1.2723222846E-2</v>
      </c>
      <c r="M4332" s="122">
        <v>2.0007807787199999E-2</v>
      </c>
      <c r="N4332" s="122">
        <v>3.0251922802200001E-2</v>
      </c>
      <c r="O4332" s="122">
        <v>3.1471239686999997E-2</v>
      </c>
      <c r="P4332" s="122">
        <v>3.1967229751199998E-2</v>
      </c>
      <c r="Q4332" s="122">
        <v>3.4408689609000002E-2</v>
      </c>
      <c r="R4332" s="122">
        <v>3.6737262610200001E-2</v>
      </c>
      <c r="S4332" s="122">
        <v>3.9277302312600001E-2</v>
      </c>
      <c r="T4332" s="122">
        <v>4.1725343707799997E-2</v>
      </c>
      <c r="U4332" s="122">
        <v>4.4305584935400003E-2</v>
      </c>
      <c r="V4332" s="122">
        <v>4.5226017073200002E-2</v>
      </c>
      <c r="W4332" s="122">
        <v>4.6432460007E-2</v>
      </c>
      <c r="X4332" s="122">
        <v>4.71976469058E-2</v>
      </c>
      <c r="Y4332" s="122">
        <v>5.0816834657400001E-2</v>
      </c>
      <c r="Z4332" s="122">
        <v>5.4433126009799999E-2</v>
      </c>
      <c r="AA4332" s="122">
        <v>5.7848686715999999E-2</v>
      </c>
      <c r="AB4332" s="122">
        <v>6.1200552638999997E-2</v>
      </c>
      <c r="AC4332" s="122">
        <v>6.4637765420999999E-2</v>
      </c>
      <c r="AD4332" s="122">
        <v>6.80592276696E-2</v>
      </c>
      <c r="AE4332" s="122">
        <v>7.13891308788E-2</v>
      </c>
      <c r="AF4332" s="122">
        <v>7.2836814938399996E-2</v>
      </c>
      <c r="AG4332" s="122">
        <v>7.4414965688400003E-2</v>
      </c>
      <c r="AH4332" s="122">
        <v>7.6053694574400005E-2</v>
      </c>
      <c r="AI4332" s="122">
        <v>7.7635328223600003E-2</v>
      </c>
      <c r="AJ4332" s="122">
        <v>7.9331565477000002E-2</v>
      </c>
      <c r="AK4332" s="122">
        <v>8.0815733203800005E-2</v>
      </c>
      <c r="AL4332" s="122">
        <v>0</v>
      </c>
    </row>
    <row r="4333" spans="1:38" hidden="1" x14ac:dyDescent="0.25">
      <c r="A4333" s="122" t="s">
        <v>2027</v>
      </c>
      <c r="B4333" s="122">
        <v>1</v>
      </c>
      <c r="C4333" s="122" t="s">
        <v>2223</v>
      </c>
      <c r="D4333" s="122" t="s">
        <v>2103</v>
      </c>
      <c r="E4333" s="122">
        <v>79</v>
      </c>
      <c r="F4333" s="122">
        <v>5.1076541094E-3</v>
      </c>
      <c r="G4333" s="122">
        <v>1.06897965996E-2</v>
      </c>
      <c r="H4333" s="122">
        <v>1.0725838335600001E-2</v>
      </c>
      <c r="I4333" s="122">
        <v>1.0896233973599999E-2</v>
      </c>
      <c r="J4333" s="122">
        <v>1.16436212322E-2</v>
      </c>
      <c r="K4333" s="122">
        <v>1.25042491932E-2</v>
      </c>
      <c r="L4333" s="122">
        <v>1.46635680096E-2</v>
      </c>
      <c r="M4333" s="122">
        <v>2.3022816952200001E-2</v>
      </c>
      <c r="N4333" s="122">
        <v>3.4703866723799999E-2</v>
      </c>
      <c r="O4333" s="122">
        <v>3.5917119322799999E-2</v>
      </c>
      <c r="P4333" s="122">
        <v>3.63316899252E-2</v>
      </c>
      <c r="Q4333" s="122">
        <v>3.89548968318E-2</v>
      </c>
      <c r="R4333" s="122">
        <v>4.15382020872E-2</v>
      </c>
      <c r="S4333" s="122">
        <v>4.4374542942000002E-2</v>
      </c>
      <c r="T4333" s="122">
        <v>4.7138364299999999E-2</v>
      </c>
      <c r="U4333" s="122">
        <v>5.0109916533600002E-2</v>
      </c>
      <c r="V4333" s="122">
        <v>5.1174477831000001E-2</v>
      </c>
      <c r="W4333" s="122">
        <v>5.2499644952399997E-2</v>
      </c>
      <c r="X4333" s="122">
        <v>5.32864372968E-2</v>
      </c>
      <c r="Y4333" s="122">
        <v>5.7358829647800001E-2</v>
      </c>
      <c r="Z4333" s="122">
        <v>6.1455455502600002E-2</v>
      </c>
      <c r="AA4333" s="122">
        <v>6.5039031084600005E-2</v>
      </c>
      <c r="AB4333" s="122">
        <v>6.8581344983999995E-2</v>
      </c>
      <c r="AC4333" s="122">
        <v>7.2137647225800003E-2</v>
      </c>
      <c r="AD4333" s="122">
        <v>7.5629019584400006E-2</v>
      </c>
      <c r="AE4333" s="122">
        <v>7.9087919921999997E-2</v>
      </c>
      <c r="AF4333" s="122">
        <v>8.0298298946999996E-2</v>
      </c>
      <c r="AG4333" s="122">
        <v>8.1658317926999999E-2</v>
      </c>
      <c r="AH4333" s="122">
        <v>8.30671489146E-2</v>
      </c>
      <c r="AI4333" s="122">
        <v>8.4523636946399999E-2</v>
      </c>
      <c r="AJ4333" s="122">
        <v>8.5549412433000002E-2</v>
      </c>
      <c r="AK4333" s="122">
        <v>8.7340545317400001E-2</v>
      </c>
      <c r="AL4333" s="122">
        <v>0</v>
      </c>
    </row>
    <row r="4334" spans="1:38" hidden="1" x14ac:dyDescent="0.25">
      <c r="A4334" s="122" t="s">
        <v>2027</v>
      </c>
      <c r="B4334" s="122">
        <v>1</v>
      </c>
      <c r="C4334" s="122" t="s">
        <v>2223</v>
      </c>
      <c r="D4334" s="122" t="s">
        <v>2137</v>
      </c>
      <c r="E4334" s="122">
        <v>79</v>
      </c>
      <c r="F4334" s="122">
        <v>4.3854743999999999E-5</v>
      </c>
      <c r="G4334" s="122">
        <v>9.6247037399999996E-5</v>
      </c>
      <c r="H4334" s="122">
        <v>1.0117906080000001E-4</v>
      </c>
      <c r="I4334" s="122">
        <v>1.07369106E-4</v>
      </c>
      <c r="J4334" s="122">
        <v>1.19440932E-4</v>
      </c>
      <c r="K4334" s="122">
        <v>1.33074159E-4</v>
      </c>
      <c r="L4334" s="122">
        <v>1.6152850320000001E-4</v>
      </c>
      <c r="M4334" s="122">
        <v>2.6210476620000002E-4</v>
      </c>
      <c r="N4334" s="122">
        <v>4.079166288E-4</v>
      </c>
      <c r="O4334" s="122">
        <v>4.347226182E-4</v>
      </c>
      <c r="P4334" s="122">
        <v>4.5178075679999999E-4</v>
      </c>
      <c r="Q4334" s="122">
        <v>4.794073218E-4</v>
      </c>
      <c r="R4334" s="122">
        <v>5.0531774639999999E-4</v>
      </c>
      <c r="S4334" s="122">
        <v>5.3309424840000002E-4</v>
      </c>
      <c r="T4334" s="122">
        <v>5.5910849040000001E-4</v>
      </c>
      <c r="U4334" s="122">
        <v>5.8620371399999995E-4</v>
      </c>
      <c r="V4334" s="122">
        <v>5.8011480899999998E-4</v>
      </c>
      <c r="W4334" s="122">
        <v>5.6756497859999997E-4</v>
      </c>
      <c r="X4334" s="122">
        <v>5.4844251179999995E-4</v>
      </c>
      <c r="Y4334" s="122">
        <v>5.5919463000000003E-4</v>
      </c>
      <c r="Z4334" s="122">
        <v>5.6494927140000005E-4</v>
      </c>
      <c r="AA4334" s="122">
        <v>5.7923126399999996E-4</v>
      </c>
      <c r="AB4334" s="122">
        <v>6.0779460060000001E-4</v>
      </c>
      <c r="AC4334" s="122">
        <v>6.3578654819999999E-4</v>
      </c>
      <c r="AD4334" s="122">
        <v>6.6239813700000002E-4</v>
      </c>
      <c r="AE4334" s="122">
        <v>6.8815503660000002E-4</v>
      </c>
      <c r="AF4334" s="122">
        <v>6.9408631800000004E-4</v>
      </c>
      <c r="AG4334" s="122">
        <v>7.0079328360000005E-4</v>
      </c>
      <c r="AH4334" s="122">
        <v>7.0845892140000005E-4</v>
      </c>
      <c r="AI4334" s="122">
        <v>7.1644070339999997E-4</v>
      </c>
      <c r="AJ4334" s="122">
        <v>7.2074681399999997E-4</v>
      </c>
      <c r="AK4334" s="122">
        <v>7.3148321400000002E-4</v>
      </c>
      <c r="AL4334" s="122">
        <v>0</v>
      </c>
    </row>
    <row r="4335" spans="1:38" hidden="1" x14ac:dyDescent="0.25">
      <c r="A4335" s="122" t="s">
        <v>2027</v>
      </c>
      <c r="B4335" s="122">
        <v>1</v>
      </c>
      <c r="C4335" s="122" t="s">
        <v>2223</v>
      </c>
      <c r="D4335" s="122" t="s">
        <v>2104</v>
      </c>
      <c r="E4335" s="122">
        <v>79</v>
      </c>
      <c r="F4335" s="122">
        <v>2.5682242152000002E-3</v>
      </c>
      <c r="G4335" s="122">
        <v>5.3724621300000001E-3</v>
      </c>
      <c r="H4335" s="122">
        <v>5.3941349196000004E-3</v>
      </c>
      <c r="I4335" s="122">
        <v>5.4884519717999999E-3</v>
      </c>
      <c r="J4335" s="122">
        <v>5.8802933531999996E-3</v>
      </c>
      <c r="K4335" s="122">
        <v>6.3300935478E-3</v>
      </c>
      <c r="L4335" s="122">
        <v>7.4190072911999999E-3</v>
      </c>
      <c r="M4335" s="122">
        <v>1.1664331954799999E-2</v>
      </c>
      <c r="N4335" s="122">
        <v>1.7628165167400001E-2</v>
      </c>
      <c r="O4335" s="122">
        <v>1.8264871885800001E-2</v>
      </c>
      <c r="P4335" s="122">
        <v>1.8455540951999999E-2</v>
      </c>
      <c r="Q4335" s="122">
        <v>1.9701345391200002E-2</v>
      </c>
      <c r="R4335" s="122">
        <v>2.0924780775600001E-2</v>
      </c>
      <c r="S4335" s="122">
        <v>2.22930548052E-2</v>
      </c>
      <c r="T4335" s="122">
        <v>2.3693344186200001E-2</v>
      </c>
      <c r="U4335" s="122">
        <v>2.5148362117799999E-2</v>
      </c>
      <c r="V4335" s="122">
        <v>2.5443823995599999E-2</v>
      </c>
      <c r="W4335" s="122">
        <v>2.6112001834799999E-2</v>
      </c>
      <c r="X4335" s="122">
        <v>2.6515919458200001E-2</v>
      </c>
      <c r="Y4335" s="122">
        <v>2.84699393454E-2</v>
      </c>
      <c r="Z4335" s="122">
        <v>3.0446595759000002E-2</v>
      </c>
      <c r="AA4335" s="122">
        <v>3.2233400066399999E-2</v>
      </c>
      <c r="AB4335" s="122">
        <v>3.3967291157999999E-2</v>
      </c>
      <c r="AC4335" s="122">
        <v>3.5690938868400003E-2</v>
      </c>
      <c r="AD4335" s="122">
        <v>3.7344281885400003E-2</v>
      </c>
      <c r="AE4335" s="122">
        <v>3.8925950835000001E-2</v>
      </c>
      <c r="AF4335" s="122">
        <v>3.94228456686E-2</v>
      </c>
      <c r="AG4335" s="122">
        <v>3.9960422750400001E-2</v>
      </c>
      <c r="AH4335" s="122">
        <v>4.0447244591399999E-2</v>
      </c>
      <c r="AI4335" s="122">
        <v>4.0995293954999998E-2</v>
      </c>
      <c r="AJ4335" s="122">
        <v>4.1101514666400003E-2</v>
      </c>
      <c r="AK4335" s="122">
        <v>4.1771034472799999E-2</v>
      </c>
      <c r="AL4335" s="122">
        <v>0</v>
      </c>
    </row>
    <row r="4336" spans="1:38" hidden="1" x14ac:dyDescent="0.25">
      <c r="A4336" s="122" t="s">
        <v>2027</v>
      </c>
      <c r="B4336" s="122">
        <v>1</v>
      </c>
      <c r="C4336" s="122" t="s">
        <v>2223</v>
      </c>
      <c r="D4336" s="122" t="s">
        <v>2105</v>
      </c>
      <c r="E4336" s="122">
        <v>79</v>
      </c>
      <c r="F4336" s="122">
        <v>7.968923574E-4</v>
      </c>
      <c r="G4336" s="122">
        <v>1.6738830474000001E-3</v>
      </c>
      <c r="H4336" s="122">
        <v>1.6977005916E-3</v>
      </c>
      <c r="I4336" s="122">
        <v>1.7462356194000001E-3</v>
      </c>
      <c r="J4336" s="122">
        <v>1.8835057649999999E-3</v>
      </c>
      <c r="K4336" s="122">
        <v>2.0379571866000002E-3</v>
      </c>
      <c r="L4336" s="122">
        <v>2.3926206366E-3</v>
      </c>
      <c r="M4336" s="122">
        <v>3.7377262601999998E-3</v>
      </c>
      <c r="N4336" s="122">
        <v>5.6088599250000001E-3</v>
      </c>
      <c r="O4336" s="122">
        <v>5.7957870246000001E-3</v>
      </c>
      <c r="P4336" s="122">
        <v>5.8558822019999998E-3</v>
      </c>
      <c r="Q4336" s="122">
        <v>6.2630177093999997E-3</v>
      </c>
      <c r="R4336" s="122">
        <v>6.6731587464000002E-3</v>
      </c>
      <c r="S4336" s="122">
        <v>7.1475355542000001E-3</v>
      </c>
      <c r="T4336" s="122">
        <v>7.6271883228000003E-3</v>
      </c>
      <c r="U4336" s="122">
        <v>8.1357499110000005E-3</v>
      </c>
      <c r="V4336" s="122">
        <v>8.3443411889999996E-3</v>
      </c>
      <c r="W4336" s="122">
        <v>8.6022520661999998E-3</v>
      </c>
      <c r="X4336" s="122">
        <v>8.7829869126000003E-3</v>
      </c>
      <c r="Y4336" s="122">
        <v>9.4680796325999992E-3</v>
      </c>
      <c r="Z4336" s="122">
        <v>1.0154246116800001E-2</v>
      </c>
      <c r="AA4336" s="122">
        <v>1.07928198234E-2</v>
      </c>
      <c r="AB4336" s="122">
        <v>1.1428291303799999E-2</v>
      </c>
      <c r="AC4336" s="122">
        <v>1.21064215098E-2</v>
      </c>
      <c r="AD4336" s="122">
        <v>1.27646289732E-2</v>
      </c>
      <c r="AE4336" s="122">
        <v>1.3427699611800001E-2</v>
      </c>
      <c r="AF4336" s="122">
        <v>1.3737736511400001E-2</v>
      </c>
      <c r="AG4336" s="122">
        <v>1.4081364612E-2</v>
      </c>
      <c r="AH4336" s="122">
        <v>1.43980404156E-2</v>
      </c>
      <c r="AI4336" s="122">
        <v>1.47302428476E-2</v>
      </c>
      <c r="AJ4336" s="122">
        <v>1.5098458008E-2</v>
      </c>
      <c r="AK4336" s="122">
        <v>1.5636301443599999E-2</v>
      </c>
      <c r="AL4336" s="122">
        <v>0</v>
      </c>
    </row>
    <row r="4337" spans="1:38" hidden="1" x14ac:dyDescent="0.25">
      <c r="A4337" s="122" t="s">
        <v>2027</v>
      </c>
      <c r="B4337" s="122">
        <v>1</v>
      </c>
      <c r="C4337" s="122" t="s">
        <v>2223</v>
      </c>
      <c r="D4337" s="122" t="s">
        <v>2106</v>
      </c>
      <c r="E4337" s="122">
        <v>79</v>
      </c>
      <c r="F4337" s="122">
        <v>6.6364369463999999E-3</v>
      </c>
      <c r="G4337" s="122">
        <v>1.4025406757399999E-2</v>
      </c>
      <c r="H4337" s="122">
        <v>1.41799827516E-2</v>
      </c>
      <c r="I4337" s="122">
        <v>1.45584604338E-2</v>
      </c>
      <c r="J4337" s="122">
        <v>1.5717417070799999E-2</v>
      </c>
      <c r="K4337" s="122">
        <v>1.70761279488E-2</v>
      </c>
      <c r="L4337" s="122">
        <v>2.0249564825999999E-2</v>
      </c>
      <c r="M4337" s="122">
        <v>3.2161188337199997E-2</v>
      </c>
      <c r="N4337" s="122">
        <v>4.9079722618199997E-2</v>
      </c>
      <c r="O4337" s="122">
        <v>5.1334199403599998E-2</v>
      </c>
      <c r="P4337" s="122">
        <v>5.2363789955400003E-2</v>
      </c>
      <c r="Q4337" s="122">
        <v>5.6694984028800001E-2</v>
      </c>
      <c r="R4337" s="122">
        <v>6.0945565691999999E-2</v>
      </c>
      <c r="S4337" s="122">
        <v>6.5461245658800002E-2</v>
      </c>
      <c r="T4337" s="122">
        <v>7.0146096499799998E-2</v>
      </c>
      <c r="U4337" s="122">
        <v>7.5337584960600001E-2</v>
      </c>
      <c r="V4337" s="122">
        <v>7.8103671850799999E-2</v>
      </c>
      <c r="W4337" s="122">
        <v>8.1305239738200002E-2</v>
      </c>
      <c r="X4337" s="122">
        <v>8.3739771195599999E-2</v>
      </c>
      <c r="Y4337" s="122">
        <v>9.0925691173800005E-2</v>
      </c>
      <c r="Z4337" s="122">
        <v>9.8132389949999996E-2</v>
      </c>
      <c r="AA4337" s="122">
        <v>0.1045062922464</v>
      </c>
      <c r="AB4337" s="122">
        <v>0.11098394444699999</v>
      </c>
      <c r="AC4337" s="122">
        <v>0.117544314096</v>
      </c>
      <c r="AD4337" s="122">
        <v>0.12403560879720001</v>
      </c>
      <c r="AE4337" s="122">
        <v>0.1306615623804</v>
      </c>
      <c r="AF4337" s="122">
        <v>0.1339556683482</v>
      </c>
      <c r="AG4337" s="122">
        <v>0.1373013687762</v>
      </c>
      <c r="AH4337" s="122">
        <v>0.14090474291460001</v>
      </c>
      <c r="AI4337" s="122">
        <v>0.14455154831639999</v>
      </c>
      <c r="AJ4337" s="122">
        <v>0.1453583735274</v>
      </c>
      <c r="AK4337" s="122">
        <v>0.1494027731166</v>
      </c>
      <c r="AL4337" s="122">
        <v>0</v>
      </c>
    </row>
    <row r="4338" spans="1:38" hidden="1" x14ac:dyDescent="0.25">
      <c r="A4338" s="122" t="s">
        <v>2027</v>
      </c>
      <c r="B4338" s="122">
        <v>1</v>
      </c>
      <c r="C4338" s="122" t="s">
        <v>2223</v>
      </c>
      <c r="D4338" s="122" t="s">
        <v>2107</v>
      </c>
      <c r="E4338" s="122">
        <v>79</v>
      </c>
      <c r="F4338" s="122">
        <v>6.3504594359999999E-4</v>
      </c>
      <c r="G4338" s="122">
        <v>1.3143169818000001E-3</v>
      </c>
      <c r="H4338" s="122">
        <v>1.3121227128E-3</v>
      </c>
      <c r="I4338" s="122">
        <v>1.325480478E-3</v>
      </c>
      <c r="J4338" s="122">
        <v>1.4100587459999999E-3</v>
      </c>
      <c r="K4338" s="122">
        <v>1.5061883178E-3</v>
      </c>
      <c r="L4338" s="122">
        <v>1.7558368176000001E-3</v>
      </c>
      <c r="M4338" s="122">
        <v>2.7290213183999998E-3</v>
      </c>
      <c r="N4338" s="122">
        <v>4.0696886274000001E-3</v>
      </c>
      <c r="O4338" s="122">
        <v>4.1603998224000001E-3</v>
      </c>
      <c r="P4338" s="122">
        <v>4.159906362E-3</v>
      </c>
      <c r="Q4338" s="122">
        <v>4.4130415973999996E-3</v>
      </c>
      <c r="R4338" s="122">
        <v>4.6712191872000002E-3</v>
      </c>
      <c r="S4338" s="122">
        <v>4.9650046409999999E-3</v>
      </c>
      <c r="T4338" s="122">
        <v>5.2873536107999998E-3</v>
      </c>
      <c r="U4338" s="122">
        <v>5.5913278944000003E-3</v>
      </c>
      <c r="V4338" s="122">
        <v>5.6880909551999996E-3</v>
      </c>
      <c r="W4338" s="122">
        <v>5.8211925624E-3</v>
      </c>
      <c r="X4338" s="122">
        <v>5.9149233906000001E-3</v>
      </c>
      <c r="Y4338" s="122">
        <v>6.3984605280000004E-3</v>
      </c>
      <c r="Z4338" s="122">
        <v>6.9157064837999998E-3</v>
      </c>
      <c r="AA4338" s="122">
        <v>7.4171679995999997E-3</v>
      </c>
      <c r="AB4338" s="122">
        <v>7.9919443062000002E-3</v>
      </c>
      <c r="AC4338" s="122">
        <v>8.6325272928000005E-3</v>
      </c>
      <c r="AD4338" s="122">
        <v>9.2207758218000001E-3</v>
      </c>
      <c r="AE4338" s="122">
        <v>9.8353592357999994E-3</v>
      </c>
      <c r="AF4338" s="122">
        <v>9.9673026780000007E-3</v>
      </c>
      <c r="AG4338" s="122">
        <v>1.01115165696E-2</v>
      </c>
      <c r="AH4338" s="122">
        <v>1.0306289203799999E-2</v>
      </c>
      <c r="AI4338" s="122">
        <v>1.0512660682800001E-2</v>
      </c>
      <c r="AJ4338" s="122">
        <v>1.08278409528E-2</v>
      </c>
      <c r="AK4338" s="122">
        <v>1.0973140241999999E-2</v>
      </c>
      <c r="AL4338" s="122">
        <v>0</v>
      </c>
    </row>
    <row r="4339" spans="1:38" hidden="1" x14ac:dyDescent="0.25">
      <c r="A4339" s="122" t="s">
        <v>2027</v>
      </c>
      <c r="B4339" s="122">
        <v>1</v>
      </c>
      <c r="C4339" s="122" t="s">
        <v>2223</v>
      </c>
      <c r="D4339" s="122" t="s">
        <v>475</v>
      </c>
      <c r="E4339" s="122">
        <v>79</v>
      </c>
      <c r="F4339" s="122">
        <v>1.5751142946000001E-3</v>
      </c>
      <c r="G4339" s="122">
        <v>3.2993056146E-3</v>
      </c>
      <c r="H4339" s="122">
        <v>3.3134674230000001E-3</v>
      </c>
      <c r="I4339" s="122">
        <v>3.360315111E-3</v>
      </c>
      <c r="J4339" s="122">
        <v>3.5842582956000001E-3</v>
      </c>
      <c r="K4339" s="122">
        <v>3.8524524497999999E-3</v>
      </c>
      <c r="L4339" s="122">
        <v>4.5185972178000003E-3</v>
      </c>
      <c r="M4339" s="122">
        <v>7.0835113512000003E-3</v>
      </c>
      <c r="N4339" s="122">
        <v>1.0658072649000001E-2</v>
      </c>
      <c r="O4339" s="122">
        <v>1.1008771027800001E-2</v>
      </c>
      <c r="P4339" s="122">
        <v>1.11044786784E-2</v>
      </c>
      <c r="Q4339" s="122">
        <v>1.18763246706E-2</v>
      </c>
      <c r="R4339" s="122">
        <v>1.2650635467E-2</v>
      </c>
      <c r="S4339" s="122">
        <v>1.3513057055400001E-2</v>
      </c>
      <c r="T4339" s="122">
        <v>1.43469304458E-2</v>
      </c>
      <c r="U4339" s="122">
        <v>1.52441959164E-2</v>
      </c>
      <c r="V4339" s="122">
        <v>1.55264820234E-2</v>
      </c>
      <c r="W4339" s="122">
        <v>1.5902876540399999E-2</v>
      </c>
      <c r="X4339" s="122">
        <v>1.6158666619800002E-2</v>
      </c>
      <c r="Y4339" s="122">
        <v>1.74420131724E-2</v>
      </c>
      <c r="Z4339" s="122">
        <v>1.87519478676E-2</v>
      </c>
      <c r="AA4339" s="122">
        <v>1.9918089792E-2</v>
      </c>
      <c r="AB4339" s="122">
        <v>2.1096590168400001E-2</v>
      </c>
      <c r="AC4339" s="122">
        <v>2.2272977820000001E-2</v>
      </c>
      <c r="AD4339" s="122">
        <v>2.34652752984E-2</v>
      </c>
      <c r="AE4339" s="122">
        <v>2.4630269573400001E-2</v>
      </c>
      <c r="AF4339" s="122">
        <v>2.5131783170400001E-2</v>
      </c>
      <c r="AG4339" s="122">
        <v>2.5614309857999999E-2</v>
      </c>
      <c r="AH4339" s="122">
        <v>2.6109558876E-2</v>
      </c>
      <c r="AI4339" s="122">
        <v>2.6601839362200001E-2</v>
      </c>
      <c r="AJ4339" s="122">
        <v>2.72649022452E-2</v>
      </c>
      <c r="AK4339" s="122">
        <v>2.7805565904000001E-2</v>
      </c>
      <c r="AL4339" s="122">
        <v>0</v>
      </c>
    </row>
    <row r="4340" spans="1:38" hidden="1" x14ac:dyDescent="0.25">
      <c r="A4340" s="122" t="s">
        <v>2027</v>
      </c>
      <c r="B4340" s="122">
        <v>1</v>
      </c>
      <c r="C4340" s="122" t="s">
        <v>2223</v>
      </c>
      <c r="D4340" s="122" t="s">
        <v>2108</v>
      </c>
      <c r="E4340" s="122">
        <v>79</v>
      </c>
      <c r="F4340" s="122">
        <v>1.1077803996000001E-3</v>
      </c>
      <c r="G4340" s="122">
        <v>2.2945995264E-3</v>
      </c>
      <c r="H4340" s="122">
        <v>2.2980522174E-3</v>
      </c>
      <c r="I4340" s="122">
        <v>2.3347429397999999E-3</v>
      </c>
      <c r="J4340" s="122">
        <v>2.4985526243999998E-3</v>
      </c>
      <c r="K4340" s="122">
        <v>2.6912916354000001E-3</v>
      </c>
      <c r="L4340" s="122">
        <v>3.1713898266E-3</v>
      </c>
      <c r="M4340" s="122">
        <v>4.9959769883999999E-3</v>
      </c>
      <c r="N4340" s="122">
        <v>7.5792397949999996E-3</v>
      </c>
      <c r="O4340" s="122">
        <v>7.8913399878000005E-3</v>
      </c>
      <c r="P4340" s="122">
        <v>8.0336577042E-3</v>
      </c>
      <c r="Q4340" s="122">
        <v>8.6699705706000003E-3</v>
      </c>
      <c r="R4340" s="122">
        <v>9.289392237E-3</v>
      </c>
      <c r="S4340" s="122">
        <v>9.9471547332000004E-3</v>
      </c>
      <c r="T4340" s="122">
        <v>1.05805382874E-2</v>
      </c>
      <c r="U4340" s="122">
        <v>1.12372978548E-2</v>
      </c>
      <c r="V4340" s="122">
        <v>1.14597836628E-2</v>
      </c>
      <c r="W4340" s="122">
        <v>1.17038765448E-2</v>
      </c>
      <c r="X4340" s="122">
        <v>1.18367550336E-2</v>
      </c>
      <c r="Y4340" s="122">
        <v>1.2663807401399999E-2</v>
      </c>
      <c r="Z4340" s="122">
        <v>1.3496292994799999E-2</v>
      </c>
      <c r="AA4340" s="122">
        <v>1.4286773941200001E-2</v>
      </c>
      <c r="AB4340" s="122">
        <v>1.50759580602E-2</v>
      </c>
      <c r="AC4340" s="122">
        <v>1.58441922336E-2</v>
      </c>
      <c r="AD4340" s="122">
        <v>1.6653966628800001E-2</v>
      </c>
      <c r="AE4340" s="122">
        <v>1.74109226694E-2</v>
      </c>
      <c r="AF4340" s="122">
        <v>1.7712943811400001E-2</v>
      </c>
      <c r="AG4340" s="122">
        <v>1.8043543055999998E-2</v>
      </c>
      <c r="AH4340" s="122">
        <v>1.83743976972E-2</v>
      </c>
      <c r="AI4340" s="122">
        <v>1.8731177666999999E-2</v>
      </c>
      <c r="AJ4340" s="122">
        <v>1.9152563275199999E-2</v>
      </c>
      <c r="AK4340" s="122">
        <v>1.9667905451999999E-2</v>
      </c>
      <c r="AL4340" s="122">
        <v>0</v>
      </c>
    </row>
    <row r="4341" spans="1:38" hidden="1" x14ac:dyDescent="0.25">
      <c r="A4341" s="122" t="s">
        <v>2027</v>
      </c>
      <c r="B4341" s="122">
        <v>1</v>
      </c>
      <c r="C4341" s="122" t="s">
        <v>2223</v>
      </c>
      <c r="D4341" s="122" t="s">
        <v>2109</v>
      </c>
      <c r="E4341" s="122">
        <v>79</v>
      </c>
      <c r="F4341" s="122">
        <v>7.7308359413999998E-3</v>
      </c>
      <c r="G4341" s="122">
        <v>1.6155584624400001E-2</v>
      </c>
      <c r="H4341" s="122">
        <v>1.6201536954599999E-2</v>
      </c>
      <c r="I4341" s="122">
        <v>1.6431485885399999E-2</v>
      </c>
      <c r="J4341" s="122">
        <v>1.7525701229999999E-2</v>
      </c>
      <c r="K4341" s="122">
        <v>1.8793274520599999E-2</v>
      </c>
      <c r="L4341" s="122">
        <v>2.20014708654E-2</v>
      </c>
      <c r="M4341" s="122">
        <v>3.4521702142200003E-2</v>
      </c>
      <c r="N4341" s="122">
        <v>5.2085782331400002E-2</v>
      </c>
      <c r="O4341" s="122">
        <v>5.3983328036999997E-2</v>
      </c>
      <c r="P4341" s="122">
        <v>5.4625136408399999E-2</v>
      </c>
      <c r="Q4341" s="122">
        <v>5.8646125677599997E-2</v>
      </c>
      <c r="R4341" s="122">
        <v>6.2603060604599997E-2</v>
      </c>
      <c r="S4341" s="122">
        <v>6.6851697530400003E-2</v>
      </c>
      <c r="T4341" s="122">
        <v>7.0813747868999993E-2</v>
      </c>
      <c r="U4341" s="122">
        <v>7.4875169689199994E-2</v>
      </c>
      <c r="V4341" s="122">
        <v>7.5865027557000003E-2</v>
      </c>
      <c r="W4341" s="122">
        <v>7.73804186532E-2</v>
      </c>
      <c r="X4341" s="122">
        <v>7.8357449890200007E-2</v>
      </c>
      <c r="Y4341" s="122">
        <v>8.4248225088599998E-2</v>
      </c>
      <c r="Z4341" s="122">
        <v>9.0187832332199999E-2</v>
      </c>
      <c r="AA4341" s="122">
        <v>9.5522056704599997E-2</v>
      </c>
      <c r="AB4341" s="122">
        <v>0.10067130705000001</v>
      </c>
      <c r="AC4341" s="122">
        <v>0.10573945547160001</v>
      </c>
      <c r="AD4341" s="122">
        <v>0.1106798279682</v>
      </c>
      <c r="AE4341" s="122">
        <v>0.11547112204560001</v>
      </c>
      <c r="AF4341" s="122">
        <v>0.1169740244316</v>
      </c>
      <c r="AG4341" s="122">
        <v>0.11876055751380001</v>
      </c>
      <c r="AH4341" s="122">
        <v>0.1205700861984</v>
      </c>
      <c r="AI4341" s="122">
        <v>0.1223881643004</v>
      </c>
      <c r="AJ4341" s="122">
        <v>0.12899163409559999</v>
      </c>
      <c r="AK4341" s="122">
        <v>0.13122108453959999</v>
      </c>
      <c r="AL4341" s="122">
        <v>0</v>
      </c>
    </row>
    <row r="4342" spans="1:38" hidden="1" x14ac:dyDescent="0.25">
      <c r="A4342" s="122" t="s">
        <v>2027</v>
      </c>
      <c r="B4342" s="122">
        <v>1</v>
      </c>
      <c r="C4342" s="122" t="s">
        <v>2223</v>
      </c>
      <c r="D4342" s="122" t="s">
        <v>2110</v>
      </c>
      <c r="E4342" s="122">
        <v>79</v>
      </c>
      <c r="F4342" s="122">
        <v>1.5152769702000001E-3</v>
      </c>
      <c r="G4342" s="122">
        <v>3.2153427024000001E-3</v>
      </c>
      <c r="H4342" s="122">
        <v>3.2800693116000002E-3</v>
      </c>
      <c r="I4342" s="122">
        <v>3.3827703882000001E-3</v>
      </c>
      <c r="J4342" s="122">
        <v>3.6790714854E-3</v>
      </c>
      <c r="K4342" s="122">
        <v>3.9998600478000001E-3</v>
      </c>
      <c r="L4342" s="122">
        <v>4.7307559062000001E-3</v>
      </c>
      <c r="M4342" s="122">
        <v>7.4549087088000001E-3</v>
      </c>
      <c r="N4342" s="122">
        <v>1.12719084894E-2</v>
      </c>
      <c r="O4342" s="122">
        <v>1.1675962622399999E-2</v>
      </c>
      <c r="P4342" s="122">
        <v>1.1800259664E-2</v>
      </c>
      <c r="Q4342" s="122">
        <v>1.2648732295199999E-2</v>
      </c>
      <c r="R4342" s="122">
        <v>1.35803659482E-2</v>
      </c>
      <c r="S4342" s="122">
        <v>1.45928546568E-2</v>
      </c>
      <c r="T4342" s="122">
        <v>1.5613507128E-2</v>
      </c>
      <c r="U4342" s="122">
        <v>1.6722119543399999E-2</v>
      </c>
      <c r="V4342" s="122">
        <v>1.7185764739800002E-2</v>
      </c>
      <c r="W4342" s="122">
        <v>1.7745389543399999E-2</v>
      </c>
      <c r="X4342" s="122">
        <v>1.80861805848E-2</v>
      </c>
      <c r="Y4342" s="122">
        <v>1.9598532838200001E-2</v>
      </c>
      <c r="Z4342" s="122">
        <v>2.11607589264E-2</v>
      </c>
      <c r="AA4342" s="122">
        <v>2.2512571943399999E-2</v>
      </c>
      <c r="AB4342" s="122">
        <v>2.3759983585800001E-2</v>
      </c>
      <c r="AC4342" s="122">
        <v>2.4983008999800001E-2</v>
      </c>
      <c r="AD4342" s="122">
        <v>2.60899666158E-2</v>
      </c>
      <c r="AE4342" s="122">
        <v>2.7207931746599998E-2</v>
      </c>
      <c r="AF4342" s="122">
        <v>2.7584635452599999E-2</v>
      </c>
      <c r="AG4342" s="122">
        <v>2.7963907462799999E-2</v>
      </c>
      <c r="AH4342" s="122">
        <v>2.8390886832000001E-2</v>
      </c>
      <c r="AI4342" s="122">
        <v>2.89014615366E-2</v>
      </c>
      <c r="AJ4342" s="122">
        <v>2.9434899087600001E-2</v>
      </c>
      <c r="AK4342" s="122">
        <v>2.9960481264599999E-2</v>
      </c>
      <c r="AL4342" s="122">
        <v>0</v>
      </c>
    </row>
    <row r="4343" spans="1:38" hidden="1" x14ac:dyDescent="0.25">
      <c r="A4343" s="122" t="s">
        <v>2027</v>
      </c>
      <c r="B4343" s="122">
        <v>1</v>
      </c>
      <c r="C4343" s="122" t="s">
        <v>2223</v>
      </c>
      <c r="D4343" s="122" t="s">
        <v>2111</v>
      </c>
      <c r="E4343" s="122">
        <v>79</v>
      </c>
      <c r="F4343" s="122">
        <v>1.2156431454E-3</v>
      </c>
      <c r="G4343" s="122">
        <v>2.6796248945999998E-3</v>
      </c>
      <c r="H4343" s="122">
        <v>2.7782755056E-3</v>
      </c>
      <c r="I4343" s="122">
        <v>2.9171728782000001E-3</v>
      </c>
      <c r="J4343" s="122">
        <v>3.2786680181999999E-3</v>
      </c>
      <c r="K4343" s="122">
        <v>3.677117364E-3</v>
      </c>
      <c r="L4343" s="122">
        <v>4.4985654414000003E-3</v>
      </c>
      <c r="M4343" s="122">
        <v>7.4098181610000001E-3</v>
      </c>
      <c r="N4343" s="122">
        <v>1.16471623674E-2</v>
      </c>
      <c r="O4343" s="122">
        <v>1.24937337174E-2</v>
      </c>
      <c r="P4343" s="122">
        <v>1.3080175522800001E-2</v>
      </c>
      <c r="Q4343" s="122">
        <v>1.44904908522E-2</v>
      </c>
      <c r="R4343" s="122">
        <v>1.5911569050000001E-2</v>
      </c>
      <c r="S4343" s="122">
        <v>1.7478480817799999E-2</v>
      </c>
      <c r="T4343" s="122">
        <v>1.9241832108000002E-2</v>
      </c>
      <c r="U4343" s="122">
        <v>2.1048042886200002E-2</v>
      </c>
      <c r="V4343" s="122">
        <v>2.2095198699E-2</v>
      </c>
      <c r="W4343" s="122">
        <v>2.3193674531400001E-2</v>
      </c>
      <c r="X4343" s="122">
        <v>2.3869765980600002E-2</v>
      </c>
      <c r="Y4343" s="122">
        <v>2.58324054996E-2</v>
      </c>
      <c r="Z4343" s="122">
        <v>2.7698442065400002E-2</v>
      </c>
      <c r="AA4343" s="122">
        <v>2.9355009673200001E-2</v>
      </c>
      <c r="AB4343" s="122">
        <v>3.1236693783000001E-2</v>
      </c>
      <c r="AC4343" s="122">
        <v>3.31496668674E-2</v>
      </c>
      <c r="AD4343" s="122">
        <v>3.5185462339200002E-2</v>
      </c>
      <c r="AE4343" s="122">
        <v>3.7341695903400002E-2</v>
      </c>
      <c r="AF4343" s="122">
        <v>3.8486376854399998E-2</v>
      </c>
      <c r="AG4343" s="122">
        <v>3.9712202854199997E-2</v>
      </c>
      <c r="AH4343" s="122">
        <v>4.1096026820399999E-2</v>
      </c>
      <c r="AI4343" s="122">
        <v>4.2544462083000001E-2</v>
      </c>
      <c r="AJ4343" s="122">
        <v>4.32866629014E-2</v>
      </c>
      <c r="AK4343" s="122">
        <v>4.4518411709399998E-2</v>
      </c>
      <c r="AL4343" s="122">
        <v>0</v>
      </c>
    </row>
    <row r="4344" spans="1:38" hidden="1" x14ac:dyDescent="0.25">
      <c r="A4344" s="122" t="s">
        <v>2027</v>
      </c>
      <c r="B4344" s="122">
        <v>1</v>
      </c>
      <c r="C4344" s="122" t="s">
        <v>2223</v>
      </c>
      <c r="D4344" s="122" t="s">
        <v>2112</v>
      </c>
      <c r="E4344" s="122">
        <v>79</v>
      </c>
      <c r="F4344" s="122">
        <v>1.7946204893999999E-2</v>
      </c>
      <c r="G4344" s="122">
        <v>3.7465372055400001E-2</v>
      </c>
      <c r="H4344" s="122">
        <v>3.7513295204999998E-2</v>
      </c>
      <c r="I4344" s="122">
        <v>3.7983523208399997E-2</v>
      </c>
      <c r="J4344" s="122">
        <v>4.0367207834400003E-2</v>
      </c>
      <c r="K4344" s="122">
        <v>4.3067938766399999E-2</v>
      </c>
      <c r="L4344" s="122">
        <v>5.0183280411000002E-2</v>
      </c>
      <c r="M4344" s="122">
        <v>7.8363641536199999E-2</v>
      </c>
      <c r="N4344" s="122">
        <v>0.1178794212348</v>
      </c>
      <c r="O4344" s="122">
        <v>0.12193804887240001</v>
      </c>
      <c r="P4344" s="122">
        <v>0.1231196165058</v>
      </c>
      <c r="Q4344" s="122">
        <v>0.1317765065256</v>
      </c>
      <c r="R4344" s="122">
        <v>0.14008358038679999</v>
      </c>
      <c r="S4344" s="122">
        <v>0.14903896758060001</v>
      </c>
      <c r="T4344" s="122">
        <v>0.15722982463140001</v>
      </c>
      <c r="U4344" s="122">
        <v>0.16557578885220001</v>
      </c>
      <c r="V4344" s="122">
        <v>0.16733168674859999</v>
      </c>
      <c r="W4344" s="122">
        <v>0.17060240970660001</v>
      </c>
      <c r="X4344" s="122">
        <v>0.1728184981626</v>
      </c>
      <c r="Y4344" s="122">
        <v>0.1857766081866</v>
      </c>
      <c r="Z4344" s="122">
        <v>0.1988351294946</v>
      </c>
      <c r="AA4344" s="122">
        <v>0.21098279304959999</v>
      </c>
      <c r="AB4344" s="122">
        <v>0.22277299339680001</v>
      </c>
      <c r="AC4344" s="122">
        <v>0.2342894662452</v>
      </c>
      <c r="AD4344" s="122">
        <v>0.2453107489602</v>
      </c>
      <c r="AE4344" s="122">
        <v>0.25589324392200002</v>
      </c>
      <c r="AF4344" s="122">
        <v>0.25885230595499997</v>
      </c>
      <c r="AG4344" s="122">
        <v>0.26180669953079999</v>
      </c>
      <c r="AH4344" s="122">
        <v>0.2650140726918</v>
      </c>
      <c r="AI4344" s="122">
        <v>0.26790999366660001</v>
      </c>
      <c r="AJ4344" s="122">
        <v>0.28016053275780001</v>
      </c>
      <c r="AK4344" s="122">
        <v>0.28087336823879999</v>
      </c>
      <c r="AL4344" s="122">
        <v>0</v>
      </c>
    </row>
    <row r="4345" spans="1:38" hidden="1" x14ac:dyDescent="0.25">
      <c r="A4345" s="122" t="s">
        <v>2027</v>
      </c>
      <c r="B4345" s="122">
        <v>1</v>
      </c>
      <c r="C4345" s="122" t="s">
        <v>2223</v>
      </c>
      <c r="D4345" s="122" t="s">
        <v>2113</v>
      </c>
      <c r="E4345" s="122">
        <v>79</v>
      </c>
      <c r="F4345" s="122">
        <v>1.0819200621000001E-2</v>
      </c>
      <c r="G4345" s="122">
        <v>2.2628600880600001E-2</v>
      </c>
      <c r="H4345" s="122">
        <v>2.2675407982799999E-2</v>
      </c>
      <c r="I4345" s="122">
        <v>2.29475626818E-2</v>
      </c>
      <c r="J4345" s="122">
        <v>2.4388209886799999E-2</v>
      </c>
      <c r="K4345" s="122">
        <v>2.6046031390200002E-2</v>
      </c>
      <c r="L4345" s="122">
        <v>3.0352269088200001E-2</v>
      </c>
      <c r="M4345" s="122">
        <v>4.7368615892399997E-2</v>
      </c>
      <c r="N4345" s="122">
        <v>7.1092130508000007E-2</v>
      </c>
      <c r="O4345" s="122">
        <v>7.3200406395000001E-2</v>
      </c>
      <c r="P4345" s="122">
        <v>7.3628631448799997E-2</v>
      </c>
      <c r="Q4345" s="122">
        <v>7.8635699662799999E-2</v>
      </c>
      <c r="R4345" s="122">
        <v>8.3502698097599998E-2</v>
      </c>
      <c r="S4345" s="122">
        <v>8.8873300953600007E-2</v>
      </c>
      <c r="T4345" s="122">
        <v>9.3922182588000003E-2</v>
      </c>
      <c r="U4345" s="122">
        <v>9.9204878588400006E-2</v>
      </c>
      <c r="V4345" s="122">
        <v>0.100560473385</v>
      </c>
      <c r="W4345" s="122">
        <v>0.1025492995908</v>
      </c>
      <c r="X4345" s="122">
        <v>0.1035825221922</v>
      </c>
      <c r="Y4345" s="122">
        <v>0.11093343728879999</v>
      </c>
      <c r="Z4345" s="122">
        <v>0.1182707752554</v>
      </c>
      <c r="AA4345" s="122">
        <v>0.1249210916346</v>
      </c>
      <c r="AB4345" s="122">
        <v>0.1314599365404</v>
      </c>
      <c r="AC4345" s="122">
        <v>0.13823155003439999</v>
      </c>
      <c r="AD4345" s="122">
        <v>0.14487124997699999</v>
      </c>
      <c r="AE4345" s="122">
        <v>0.15129589058160001</v>
      </c>
      <c r="AF4345" s="122">
        <v>0.1534424718048</v>
      </c>
      <c r="AG4345" s="122">
        <v>0.1558734062646</v>
      </c>
      <c r="AH4345" s="122">
        <v>0.15839056687799999</v>
      </c>
      <c r="AI4345" s="122">
        <v>0.16100241613620001</v>
      </c>
      <c r="AJ4345" s="122">
        <v>0.16389323326380001</v>
      </c>
      <c r="AK4345" s="122">
        <v>0.16680316416419999</v>
      </c>
      <c r="AL4345" s="122">
        <v>0</v>
      </c>
    </row>
    <row r="4346" spans="1:38" hidden="1" x14ac:dyDescent="0.25">
      <c r="A4346" s="122" t="s">
        <v>2027</v>
      </c>
      <c r="B4346" s="122">
        <v>1</v>
      </c>
      <c r="C4346" s="122" t="s">
        <v>2223</v>
      </c>
      <c r="D4346" s="122" t="s">
        <v>2114</v>
      </c>
      <c r="E4346" s="122">
        <v>79</v>
      </c>
      <c r="F4346" s="122">
        <v>3.1357935683999998E-3</v>
      </c>
      <c r="G4346" s="122">
        <v>6.5647110047999998E-3</v>
      </c>
      <c r="H4346" s="122">
        <v>6.6210611244E-3</v>
      </c>
      <c r="I4346" s="122">
        <v>6.7229143841999999E-3</v>
      </c>
      <c r="J4346" s="122">
        <v>7.1747665008000004E-3</v>
      </c>
      <c r="K4346" s="122">
        <v>7.6914758988000003E-3</v>
      </c>
      <c r="L4346" s="122">
        <v>9.0173489453999993E-3</v>
      </c>
      <c r="M4346" s="122">
        <v>1.4167362941400001E-2</v>
      </c>
      <c r="N4346" s="122">
        <v>2.1401381412000001E-2</v>
      </c>
      <c r="O4346" s="122">
        <v>2.2195895919000001E-2</v>
      </c>
      <c r="P4346" s="122">
        <v>2.2382118625199999E-2</v>
      </c>
      <c r="Q4346" s="122">
        <v>2.3942053361400002E-2</v>
      </c>
      <c r="R4346" s="122">
        <v>2.5539132950400001E-2</v>
      </c>
      <c r="S4346" s="122">
        <v>2.72406730608E-2</v>
      </c>
      <c r="T4346" s="122">
        <v>2.891113524E-2</v>
      </c>
      <c r="U4346" s="122">
        <v>3.0709963128599999E-2</v>
      </c>
      <c r="V4346" s="122">
        <v>3.1479547659600003E-2</v>
      </c>
      <c r="W4346" s="122">
        <v>3.24073719606E-2</v>
      </c>
      <c r="X4346" s="122">
        <v>3.3002942576399998E-2</v>
      </c>
      <c r="Y4346" s="122">
        <v>3.5771251680599997E-2</v>
      </c>
      <c r="Z4346" s="122">
        <v>3.8537348769000002E-2</v>
      </c>
      <c r="AA4346" s="122">
        <v>4.0993841449799999E-2</v>
      </c>
      <c r="AB4346" s="122">
        <v>4.3467130593600002E-2</v>
      </c>
      <c r="AC4346" s="122">
        <v>4.6005483273599997E-2</v>
      </c>
      <c r="AD4346" s="122">
        <v>4.8419345615399997E-2</v>
      </c>
      <c r="AE4346" s="122">
        <v>5.0905977289200002E-2</v>
      </c>
      <c r="AF4346" s="122">
        <v>5.1781861219199997E-2</v>
      </c>
      <c r="AG4346" s="122">
        <v>5.2559523000600003E-2</v>
      </c>
      <c r="AH4346" s="122">
        <v>5.3472911135400002E-2</v>
      </c>
      <c r="AI4346" s="122">
        <v>5.4518704212000002E-2</v>
      </c>
      <c r="AJ4346" s="122">
        <v>5.5073599879799998E-2</v>
      </c>
      <c r="AK4346" s="122">
        <v>5.6450173174200001E-2</v>
      </c>
      <c r="AL4346" s="122">
        <v>0</v>
      </c>
    </row>
    <row r="4347" spans="1:38" hidden="1" x14ac:dyDescent="0.25">
      <c r="A4347" s="122" t="s">
        <v>2027</v>
      </c>
      <c r="B4347" s="122">
        <v>1</v>
      </c>
      <c r="C4347" s="122" t="s">
        <v>2223</v>
      </c>
      <c r="D4347" s="122" t="s">
        <v>2115</v>
      </c>
      <c r="E4347" s="122">
        <v>79</v>
      </c>
      <c r="F4347" s="122">
        <v>2.8485373223999999E-3</v>
      </c>
      <c r="G4347" s="122">
        <v>6.0542167818E-3</v>
      </c>
      <c r="H4347" s="122">
        <v>6.1507493274E-3</v>
      </c>
      <c r="I4347" s="122">
        <v>6.3261938472000002E-3</v>
      </c>
      <c r="J4347" s="122">
        <v>6.8255866877999999E-3</v>
      </c>
      <c r="K4347" s="122">
        <v>7.4035542582000001E-3</v>
      </c>
      <c r="L4347" s="122">
        <v>8.7662281788E-3</v>
      </c>
      <c r="M4347" s="122">
        <v>1.3879190955000001E-2</v>
      </c>
      <c r="N4347" s="122">
        <v>2.1069883166399999E-2</v>
      </c>
      <c r="O4347" s="122">
        <v>2.1916886649599999E-2</v>
      </c>
      <c r="P4347" s="122">
        <v>2.2222356729000001E-2</v>
      </c>
      <c r="Q4347" s="122">
        <v>2.3947833270599999E-2</v>
      </c>
      <c r="R4347" s="122">
        <v>2.5717324525800001E-2</v>
      </c>
      <c r="S4347" s="122">
        <v>2.75708666268E-2</v>
      </c>
      <c r="T4347" s="122">
        <v>2.9273874243E-2</v>
      </c>
      <c r="U4347" s="122">
        <v>3.1269062165999999E-2</v>
      </c>
      <c r="V4347" s="122">
        <v>3.2152154319000002E-2</v>
      </c>
      <c r="W4347" s="122">
        <v>3.31926714624E-2</v>
      </c>
      <c r="X4347" s="122">
        <v>3.3900405414600002E-2</v>
      </c>
      <c r="Y4347" s="122">
        <v>3.6647142027599999E-2</v>
      </c>
      <c r="Z4347" s="122">
        <v>3.9332691096600002E-2</v>
      </c>
      <c r="AA4347" s="122">
        <v>4.1901049502999999E-2</v>
      </c>
      <c r="AB4347" s="122">
        <v>4.4386498889400001E-2</v>
      </c>
      <c r="AC4347" s="122">
        <v>4.6843716387600001E-2</v>
      </c>
      <c r="AD4347" s="122">
        <v>4.94960281152E-2</v>
      </c>
      <c r="AE4347" s="122">
        <v>5.2312202064000002E-2</v>
      </c>
      <c r="AF4347" s="122">
        <v>5.3958623925599997E-2</v>
      </c>
      <c r="AG4347" s="122">
        <v>5.5414806660000003E-2</v>
      </c>
      <c r="AH4347" s="122">
        <v>5.6727941271600003E-2</v>
      </c>
      <c r="AI4347" s="122">
        <v>5.8034835757800003E-2</v>
      </c>
      <c r="AJ4347" s="122">
        <v>5.8958927172599998E-2</v>
      </c>
      <c r="AK4347" s="122">
        <v>6.0124878394799998E-2</v>
      </c>
      <c r="AL4347" s="122">
        <v>0</v>
      </c>
    </row>
    <row r="4348" spans="1:38" hidden="1" x14ac:dyDescent="0.25">
      <c r="A4348" s="122" t="s">
        <v>2027</v>
      </c>
      <c r="B4348" s="122">
        <v>1</v>
      </c>
      <c r="C4348" s="122" t="s">
        <v>2223</v>
      </c>
      <c r="D4348" s="122" t="s">
        <v>2116</v>
      </c>
      <c r="E4348" s="122">
        <v>79</v>
      </c>
      <c r="F4348" s="122">
        <v>1.18540371324E-2</v>
      </c>
      <c r="G4348" s="122">
        <v>2.4771195159599999E-2</v>
      </c>
      <c r="H4348" s="122">
        <v>2.4772465132200001E-2</v>
      </c>
      <c r="I4348" s="122">
        <v>2.5053114034800001E-2</v>
      </c>
      <c r="J4348" s="122">
        <v>2.6604743737799998E-2</v>
      </c>
      <c r="K4348" s="122">
        <v>2.8360889882400001E-2</v>
      </c>
      <c r="L4348" s="122">
        <v>3.2991596492400001E-2</v>
      </c>
      <c r="M4348" s="122">
        <v>5.1360848514600002E-2</v>
      </c>
      <c r="N4348" s="122">
        <v>7.6963103148000006E-2</v>
      </c>
      <c r="O4348" s="122">
        <v>7.9195373208000006E-2</v>
      </c>
      <c r="P4348" s="122">
        <v>7.9593736427999995E-2</v>
      </c>
      <c r="Q4348" s="122">
        <v>8.4930517181400003E-2</v>
      </c>
      <c r="R4348" s="122">
        <v>9.0259850806199998E-2</v>
      </c>
      <c r="S4348" s="122">
        <v>9.6178145578199994E-2</v>
      </c>
      <c r="T4348" s="122">
        <v>0.1017827934258</v>
      </c>
      <c r="U4348" s="122">
        <v>0.1077436332804</v>
      </c>
      <c r="V4348" s="122">
        <v>0.109578393471</v>
      </c>
      <c r="W4348" s="122">
        <v>0.1120322181012</v>
      </c>
      <c r="X4348" s="122">
        <v>0.11344923424139999</v>
      </c>
      <c r="Y4348" s="122">
        <v>0.1218831445374</v>
      </c>
      <c r="Z4348" s="122">
        <v>0.13028246342220001</v>
      </c>
      <c r="AA4348" s="122">
        <v>0.13791895024020001</v>
      </c>
      <c r="AB4348" s="122">
        <v>0.14532354892380001</v>
      </c>
      <c r="AC4348" s="122">
        <v>0.15255460563840001</v>
      </c>
      <c r="AD4348" s="122">
        <v>0.1596724389834</v>
      </c>
      <c r="AE4348" s="122">
        <v>0.16649436283380001</v>
      </c>
      <c r="AF4348" s="122">
        <v>0.168581101875</v>
      </c>
      <c r="AG4348" s="122">
        <v>0.17095837987859999</v>
      </c>
      <c r="AH4348" s="122">
        <v>0.1736889373578</v>
      </c>
      <c r="AI4348" s="122">
        <v>0.17617662150239999</v>
      </c>
      <c r="AJ4348" s="122">
        <v>0.18056027575139999</v>
      </c>
      <c r="AK4348" s="122">
        <v>0.18356896778699999</v>
      </c>
      <c r="AL4348" s="122">
        <v>0</v>
      </c>
    </row>
    <row r="4349" spans="1:38" hidden="1" x14ac:dyDescent="0.25">
      <c r="A4349" s="122" t="s">
        <v>2027</v>
      </c>
      <c r="B4349" s="122">
        <v>1</v>
      </c>
      <c r="C4349" s="122" t="s">
        <v>2223</v>
      </c>
      <c r="D4349" s="122" t="s">
        <v>2138</v>
      </c>
      <c r="E4349" s="122">
        <v>79</v>
      </c>
      <c r="F4349" s="122">
        <v>3.5129940467999998E-3</v>
      </c>
      <c r="G4349" s="122">
        <v>7.3402236293999999E-3</v>
      </c>
      <c r="H4349" s="122">
        <v>7.3493740091999998E-3</v>
      </c>
      <c r="I4349" s="122">
        <v>7.4422094106000002E-3</v>
      </c>
      <c r="J4349" s="122">
        <v>7.9316361947999996E-3</v>
      </c>
      <c r="K4349" s="122">
        <v>8.4982070628000003E-3</v>
      </c>
      <c r="L4349" s="122">
        <v>9.9476928366000004E-3</v>
      </c>
      <c r="M4349" s="122">
        <v>1.5607273737000001E-2</v>
      </c>
      <c r="N4349" s="122">
        <v>2.3556833399399998E-2</v>
      </c>
      <c r="O4349" s="122">
        <v>2.4423759707999999E-2</v>
      </c>
      <c r="P4349" s="122">
        <v>2.4690330388799999E-2</v>
      </c>
      <c r="Q4349" s="122">
        <v>2.6370537603599999E-2</v>
      </c>
      <c r="R4349" s="122">
        <v>2.79884692272E-2</v>
      </c>
      <c r="S4349" s="122">
        <v>2.9737122578999999E-2</v>
      </c>
      <c r="T4349" s="122">
        <v>3.13849857264E-2</v>
      </c>
      <c r="U4349" s="122">
        <v>3.3070502546400003E-2</v>
      </c>
      <c r="V4349" s="122">
        <v>3.3328718941799999E-2</v>
      </c>
      <c r="W4349" s="122">
        <v>3.3732843523800002E-2</v>
      </c>
      <c r="X4349" s="122">
        <v>3.3829505734200002E-2</v>
      </c>
      <c r="Y4349" s="122">
        <v>3.5991003667199997E-2</v>
      </c>
      <c r="Z4349" s="122">
        <v>3.8142865129200003E-2</v>
      </c>
      <c r="AA4349" s="122">
        <v>3.9802681864200003E-2</v>
      </c>
      <c r="AB4349" s="122">
        <v>4.1363584242599997E-2</v>
      </c>
      <c r="AC4349" s="122">
        <v>4.28920391916E-2</v>
      </c>
      <c r="AD4349" s="122">
        <v>4.4121689916600003E-2</v>
      </c>
      <c r="AE4349" s="122">
        <v>4.5213516301799997E-2</v>
      </c>
      <c r="AF4349" s="122">
        <v>4.4907687105000003E-2</v>
      </c>
      <c r="AG4349" s="122">
        <v>4.4431373784599999E-2</v>
      </c>
      <c r="AH4349" s="122">
        <v>4.3301108037599997E-2</v>
      </c>
      <c r="AI4349" s="122">
        <v>4.3959256285199998E-2</v>
      </c>
      <c r="AJ4349" s="122">
        <v>4.5614512065000001E-2</v>
      </c>
      <c r="AK4349" s="122">
        <v>4.6211829553800002E-2</v>
      </c>
      <c r="AL4349" s="122">
        <v>0</v>
      </c>
    </row>
    <row r="4350" spans="1:38" hidden="1" x14ac:dyDescent="0.25">
      <c r="A4350" s="122" t="s">
        <v>2027</v>
      </c>
      <c r="B4350" s="122">
        <v>1</v>
      </c>
      <c r="C4350" s="122" t="s">
        <v>2223</v>
      </c>
      <c r="D4350" s="122" t="s">
        <v>2117</v>
      </c>
      <c r="E4350" s="122">
        <v>79</v>
      </c>
      <c r="F4350" s="122">
        <v>1.0018316723999999E-3</v>
      </c>
      <c r="G4350" s="122">
        <v>2.0893541135999999E-3</v>
      </c>
      <c r="H4350" s="122">
        <v>2.0817653556000001E-3</v>
      </c>
      <c r="I4350" s="122">
        <v>2.0983742489999999E-3</v>
      </c>
      <c r="J4350" s="122">
        <v>2.2217034551999999E-3</v>
      </c>
      <c r="K4350" s="122">
        <v>2.3644965540000002E-3</v>
      </c>
      <c r="L4350" s="122">
        <v>2.7561056537999998E-3</v>
      </c>
      <c r="M4350" s="122">
        <v>4.3068205133999999E-3</v>
      </c>
      <c r="N4350" s="122">
        <v>6.4807295730000001E-3</v>
      </c>
      <c r="O4350" s="122">
        <v>6.7185530735999997E-3</v>
      </c>
      <c r="P4350" s="122">
        <v>6.8050779143999998E-3</v>
      </c>
      <c r="Q4350" s="122">
        <v>7.3000923462000003E-3</v>
      </c>
      <c r="R4350" s="122">
        <v>7.8027984563999999E-3</v>
      </c>
      <c r="S4350" s="122">
        <v>8.3266694610000004E-3</v>
      </c>
      <c r="T4350" s="122">
        <v>8.8128355674E-3</v>
      </c>
      <c r="U4350" s="122">
        <v>9.2418668448000004E-3</v>
      </c>
      <c r="V4350" s="122">
        <v>9.3113364450000003E-3</v>
      </c>
      <c r="W4350" s="122">
        <v>9.4280435142000008E-3</v>
      </c>
      <c r="X4350" s="122">
        <v>9.4898967563999993E-3</v>
      </c>
      <c r="Y4350" s="122">
        <v>1.013840115E-2</v>
      </c>
      <c r="Z4350" s="122">
        <v>1.0802655097199999E-2</v>
      </c>
      <c r="AA4350" s="122">
        <v>1.1402086483800001E-2</v>
      </c>
      <c r="AB4350" s="122">
        <v>1.2005585227199999E-2</v>
      </c>
      <c r="AC4350" s="122">
        <v>1.26006542268E-2</v>
      </c>
      <c r="AD4350" s="122">
        <v>1.3187188782E-2</v>
      </c>
      <c r="AE4350" s="122">
        <v>1.3758232216199999E-2</v>
      </c>
      <c r="AF4350" s="122">
        <v>1.3944421402199999E-2</v>
      </c>
      <c r="AG4350" s="122">
        <v>1.41173342568E-2</v>
      </c>
      <c r="AH4350" s="122">
        <v>1.4364412092600001E-2</v>
      </c>
      <c r="AI4350" s="122">
        <v>1.4565544622399999E-2</v>
      </c>
      <c r="AJ4350" s="122">
        <v>1.52379618768E-2</v>
      </c>
      <c r="AK4350" s="122">
        <v>1.5513663079199999E-2</v>
      </c>
      <c r="AL4350" s="122">
        <v>0</v>
      </c>
    </row>
    <row r="4351" spans="1:38" hidden="1" x14ac:dyDescent="0.25">
      <c r="A4351" s="122" t="s">
        <v>2027</v>
      </c>
      <c r="B4351" s="122">
        <v>1</v>
      </c>
      <c r="C4351" s="122" t="s">
        <v>2223</v>
      </c>
      <c r="D4351" s="122" t="s">
        <v>2118</v>
      </c>
      <c r="E4351" s="122">
        <v>79</v>
      </c>
      <c r="F4351" s="122">
        <v>3.4866654545999999E-3</v>
      </c>
      <c r="G4351" s="122">
        <v>7.3812354905999997E-3</v>
      </c>
      <c r="H4351" s="122">
        <v>7.4433121962000004E-3</v>
      </c>
      <c r="I4351" s="122">
        <v>7.5725671086000002E-3</v>
      </c>
      <c r="J4351" s="122">
        <v>8.1029699568000001E-3</v>
      </c>
      <c r="K4351" s="122">
        <v>8.7153311154000001E-3</v>
      </c>
      <c r="L4351" s="122">
        <v>1.02486041964E-2</v>
      </c>
      <c r="M4351" s="122">
        <v>1.6211995188000001E-2</v>
      </c>
      <c r="N4351" s="122">
        <v>2.4632089406999999E-2</v>
      </c>
      <c r="O4351" s="122">
        <v>2.5667109375599999E-2</v>
      </c>
      <c r="P4351" s="122">
        <v>2.6074441050000001E-2</v>
      </c>
      <c r="Q4351" s="122">
        <v>2.8070816311200002E-2</v>
      </c>
      <c r="R4351" s="122">
        <v>3.00679613778E-2</v>
      </c>
      <c r="S4351" s="122">
        <v>3.2256880863E-2</v>
      </c>
      <c r="T4351" s="122">
        <v>3.4534598587199997E-2</v>
      </c>
      <c r="U4351" s="122">
        <v>3.69543650658E-2</v>
      </c>
      <c r="V4351" s="122">
        <v>3.8169064305E-2</v>
      </c>
      <c r="W4351" s="122">
        <v>3.9627984517800002E-2</v>
      </c>
      <c r="X4351" s="122">
        <v>4.0738940504400002E-2</v>
      </c>
      <c r="Y4351" s="122">
        <v>4.4164703867999998E-2</v>
      </c>
      <c r="Z4351" s="122">
        <v>4.7513975791200001E-2</v>
      </c>
      <c r="AA4351" s="122">
        <v>5.05566049662E-2</v>
      </c>
      <c r="AB4351" s="122">
        <v>5.3706566304600002E-2</v>
      </c>
      <c r="AC4351" s="122">
        <v>5.6899302495599997E-2</v>
      </c>
      <c r="AD4351" s="122">
        <v>6.02480122206E-2</v>
      </c>
      <c r="AE4351" s="122">
        <v>6.3734771266799994E-2</v>
      </c>
      <c r="AF4351" s="122">
        <v>6.5424039423600006E-2</v>
      </c>
      <c r="AG4351" s="122">
        <v>6.7170517784999995E-2</v>
      </c>
      <c r="AH4351" s="122">
        <v>6.9042464062799999E-2</v>
      </c>
      <c r="AI4351" s="122">
        <v>7.0995766819200001E-2</v>
      </c>
      <c r="AJ4351" s="122">
        <v>7.1318905907999997E-2</v>
      </c>
      <c r="AK4351" s="122">
        <v>7.3499555922600004E-2</v>
      </c>
      <c r="AL4351" s="122">
        <v>0</v>
      </c>
    </row>
    <row r="4352" spans="1:38" hidden="1" x14ac:dyDescent="0.25">
      <c r="A4352" s="122" t="s">
        <v>2027</v>
      </c>
      <c r="B4352" s="122">
        <v>1</v>
      </c>
      <c r="C4352" s="122" t="s">
        <v>2223</v>
      </c>
      <c r="D4352" s="122" t="s">
        <v>2119</v>
      </c>
      <c r="E4352" s="122">
        <v>79</v>
      </c>
      <c r="F4352" s="122">
        <v>6.9421605180000005E-4</v>
      </c>
      <c r="G4352" s="122">
        <v>1.4547223770000001E-3</v>
      </c>
      <c r="H4352" s="122">
        <v>1.4654476265999999E-3</v>
      </c>
      <c r="I4352" s="122">
        <v>1.4928006480000001E-3</v>
      </c>
      <c r="J4352" s="122">
        <v>1.5980931162E-3</v>
      </c>
      <c r="K4352" s="122">
        <v>1.7156516040000001E-3</v>
      </c>
      <c r="L4352" s="122">
        <v>2.0037530309999999E-3</v>
      </c>
      <c r="M4352" s="122">
        <v>3.1259818512000001E-3</v>
      </c>
      <c r="N4352" s="122">
        <v>4.6889169420000001E-3</v>
      </c>
      <c r="O4352" s="122">
        <v>4.8458988419999996E-3</v>
      </c>
      <c r="P4352" s="122">
        <v>4.8973950462000001E-3</v>
      </c>
      <c r="Q4352" s="122">
        <v>5.2341744000000004E-3</v>
      </c>
      <c r="R4352" s="122">
        <v>5.5631432436E-3</v>
      </c>
      <c r="S4352" s="122">
        <v>5.9358439560000002E-3</v>
      </c>
      <c r="T4352" s="122">
        <v>6.3181704444E-3</v>
      </c>
      <c r="U4352" s="122">
        <v>6.7112048495999999E-3</v>
      </c>
      <c r="V4352" s="122">
        <v>6.8583492954000002E-3</v>
      </c>
      <c r="W4352" s="122">
        <v>7.0588765710000003E-3</v>
      </c>
      <c r="X4352" s="122">
        <v>7.1882300292000004E-3</v>
      </c>
      <c r="Y4352" s="122">
        <v>7.7657666808E-3</v>
      </c>
      <c r="Z4352" s="122">
        <v>8.3653716023999996E-3</v>
      </c>
      <c r="AA4352" s="122">
        <v>8.9125984722000003E-3</v>
      </c>
      <c r="AB4352" s="122">
        <v>9.4900291121999998E-3</v>
      </c>
      <c r="AC4352" s="122">
        <v>1.00602656052E-2</v>
      </c>
      <c r="AD4352" s="122">
        <v>1.06054349364E-2</v>
      </c>
      <c r="AE4352" s="122">
        <v>1.1125752454800001E-2</v>
      </c>
      <c r="AF4352" s="122">
        <v>1.13854386192E-2</v>
      </c>
      <c r="AG4352" s="122">
        <v>1.1674525573199999E-2</v>
      </c>
      <c r="AH4352" s="122">
        <v>1.1924298852600001E-2</v>
      </c>
      <c r="AI4352" s="122">
        <v>1.22113029588E-2</v>
      </c>
      <c r="AJ4352" s="122">
        <v>1.2330982617E-2</v>
      </c>
      <c r="AK4352" s="122">
        <v>1.267838154E-2</v>
      </c>
      <c r="AL4352" s="122">
        <v>0</v>
      </c>
    </row>
    <row r="4353" spans="1:38" hidden="1" x14ac:dyDescent="0.25">
      <c r="A4353" s="122" t="s">
        <v>2027</v>
      </c>
      <c r="B4353" s="122">
        <v>1</v>
      </c>
      <c r="C4353" s="122" t="s">
        <v>2223</v>
      </c>
      <c r="D4353" s="122" t="s">
        <v>2120</v>
      </c>
      <c r="E4353" s="122">
        <v>79</v>
      </c>
      <c r="F4353" s="122">
        <v>4.8742361207999999E-3</v>
      </c>
      <c r="G4353" s="122">
        <v>1.02676190922E-2</v>
      </c>
      <c r="H4353" s="122">
        <v>1.0381764936600001E-2</v>
      </c>
      <c r="I4353" s="122">
        <v>1.0620083250000001E-2</v>
      </c>
      <c r="J4353" s="122">
        <v>1.1440119614999999E-2</v>
      </c>
      <c r="K4353" s="122">
        <v>1.2384952788600001E-2</v>
      </c>
      <c r="L4353" s="122">
        <v>1.4623315465800001E-2</v>
      </c>
      <c r="M4353" s="122">
        <v>2.3098590889200001E-2</v>
      </c>
      <c r="N4353" s="122">
        <v>3.5007302821200001E-2</v>
      </c>
      <c r="O4353" s="122">
        <v>3.6412795712999997E-2</v>
      </c>
      <c r="P4353" s="122">
        <v>3.6956521757400003E-2</v>
      </c>
      <c r="Q4353" s="122">
        <v>3.9712064012400003E-2</v>
      </c>
      <c r="R4353" s="122">
        <v>4.2424570498199997E-2</v>
      </c>
      <c r="S4353" s="122">
        <v>4.5450283453799999E-2</v>
      </c>
      <c r="T4353" s="122">
        <v>4.8475717318200003E-2</v>
      </c>
      <c r="U4353" s="122">
        <v>5.1847290510599997E-2</v>
      </c>
      <c r="V4353" s="122">
        <v>5.3329660497599997E-2</v>
      </c>
      <c r="W4353" s="122">
        <v>5.5068757045799999E-2</v>
      </c>
      <c r="X4353" s="122">
        <v>5.6196319220999998E-2</v>
      </c>
      <c r="Y4353" s="122">
        <v>6.0677827531199997E-2</v>
      </c>
      <c r="Z4353" s="122">
        <v>6.5139335598000003E-2</v>
      </c>
      <c r="AA4353" s="122">
        <v>6.9249139431599993E-2</v>
      </c>
      <c r="AB4353" s="122">
        <v>7.3471983274200001E-2</v>
      </c>
      <c r="AC4353" s="122">
        <v>7.7556682961999995E-2</v>
      </c>
      <c r="AD4353" s="122">
        <v>8.1688784904600006E-2</v>
      </c>
      <c r="AE4353" s="122">
        <v>8.5856385511799999E-2</v>
      </c>
      <c r="AF4353" s="122">
        <v>8.7678962455200002E-2</v>
      </c>
      <c r="AG4353" s="122">
        <v>8.9720300076000001E-2</v>
      </c>
      <c r="AH4353" s="122">
        <v>9.1910769549599994E-2</v>
      </c>
      <c r="AI4353" s="122">
        <v>9.4019422038600003E-2</v>
      </c>
      <c r="AJ4353" s="122">
        <v>9.6192045186600003E-2</v>
      </c>
      <c r="AK4353" s="122">
        <v>9.8767975735799998E-2</v>
      </c>
      <c r="AL4353" s="122">
        <v>0</v>
      </c>
    </row>
    <row r="4354" spans="1:38" hidden="1" x14ac:dyDescent="0.25">
      <c r="A4354" s="122" t="s">
        <v>2027</v>
      </c>
      <c r="B4354" s="122">
        <v>1</v>
      </c>
      <c r="C4354" s="122" t="s">
        <v>2223</v>
      </c>
      <c r="D4354" s="122" t="s">
        <v>2121</v>
      </c>
      <c r="E4354" s="122">
        <v>79</v>
      </c>
      <c r="F4354" s="122">
        <v>1.6986165555600001E-2</v>
      </c>
      <c r="G4354" s="122">
        <v>3.5967574606800001E-2</v>
      </c>
      <c r="H4354" s="122">
        <v>3.6512246627399998E-2</v>
      </c>
      <c r="I4354" s="122">
        <v>3.7542516346199997E-2</v>
      </c>
      <c r="J4354" s="122">
        <v>4.0595929834800003E-2</v>
      </c>
      <c r="K4354" s="122">
        <v>4.4078478901200001E-2</v>
      </c>
      <c r="L4354" s="122">
        <v>5.22131368458E-2</v>
      </c>
      <c r="M4354" s="122">
        <v>8.29158368826E-2</v>
      </c>
      <c r="N4354" s="122">
        <v>0.12668852615160001</v>
      </c>
      <c r="O4354" s="122">
        <v>0.13275781091880001</v>
      </c>
      <c r="P4354" s="122">
        <v>0.13570721714699999</v>
      </c>
      <c r="Q4354" s="122">
        <v>0.1472226147822</v>
      </c>
      <c r="R4354" s="122">
        <v>0.1587673810944</v>
      </c>
      <c r="S4354" s="122">
        <v>0.1712284968834</v>
      </c>
      <c r="T4354" s="122">
        <v>0.1836578256144</v>
      </c>
      <c r="U4354" s="122">
        <v>0.19712447409780001</v>
      </c>
      <c r="V4354" s="122">
        <v>0.2045994985698</v>
      </c>
      <c r="W4354" s="122">
        <v>0.2125090182636</v>
      </c>
      <c r="X4354" s="122">
        <v>0.2186631414978</v>
      </c>
      <c r="Y4354" s="122">
        <v>0.2386477073112</v>
      </c>
      <c r="Z4354" s="122">
        <v>0.25871068257180002</v>
      </c>
      <c r="AA4354" s="122">
        <v>0.27747599914799997</v>
      </c>
      <c r="AB4354" s="122">
        <v>0.29685961117260001</v>
      </c>
      <c r="AC4354" s="122">
        <v>0.31609843430099999</v>
      </c>
      <c r="AD4354" s="122">
        <v>0.3365486816112</v>
      </c>
      <c r="AE4354" s="122">
        <v>0.35757728650740001</v>
      </c>
      <c r="AF4354" s="122">
        <v>0.36797086772159998</v>
      </c>
      <c r="AG4354" s="122">
        <v>0.37801555068420001</v>
      </c>
      <c r="AH4354" s="122">
        <v>0.38814338142060001</v>
      </c>
      <c r="AI4354" s="122">
        <v>0.3990032126502</v>
      </c>
      <c r="AJ4354" s="122">
        <v>0.4061354721564</v>
      </c>
      <c r="AK4354" s="122">
        <v>0.41811094076040001</v>
      </c>
      <c r="AL4354" s="122">
        <v>0</v>
      </c>
    </row>
    <row r="4355" spans="1:38" hidden="1" x14ac:dyDescent="0.25">
      <c r="A4355" s="122" t="s">
        <v>2027</v>
      </c>
      <c r="B4355" s="122">
        <v>1</v>
      </c>
      <c r="C4355" s="122" t="s">
        <v>2223</v>
      </c>
      <c r="D4355" s="122" t="s">
        <v>2122</v>
      </c>
      <c r="E4355" s="122">
        <v>79</v>
      </c>
      <c r="F4355" s="122">
        <v>1.7240583156E-3</v>
      </c>
      <c r="G4355" s="122">
        <v>3.6794086332000001E-3</v>
      </c>
      <c r="H4355" s="122">
        <v>3.776275194E-3</v>
      </c>
      <c r="I4355" s="122">
        <v>3.9242586521999996E-3</v>
      </c>
      <c r="J4355" s="122">
        <v>4.287107448E-3</v>
      </c>
      <c r="K4355" s="122">
        <v>4.6828959467999998E-3</v>
      </c>
      <c r="L4355" s="122">
        <v>5.5829164632000003E-3</v>
      </c>
      <c r="M4355" s="122">
        <v>8.9037913811999998E-3</v>
      </c>
      <c r="N4355" s="122">
        <v>1.3612891389000001E-2</v>
      </c>
      <c r="O4355" s="122">
        <v>1.4229317861999999E-2</v>
      </c>
      <c r="P4355" s="122">
        <v>1.4542965214199999E-2</v>
      </c>
      <c r="Q4355" s="122">
        <v>1.5770190202799999E-2</v>
      </c>
      <c r="R4355" s="122">
        <v>1.7017024370400001E-2</v>
      </c>
      <c r="S4355" s="122">
        <v>1.8343424121600001E-2</v>
      </c>
      <c r="T4355" s="122">
        <v>1.96958340576E-2</v>
      </c>
      <c r="U4355" s="122">
        <v>2.1269380506599999E-2</v>
      </c>
      <c r="V4355" s="122">
        <v>2.21201522316E-2</v>
      </c>
      <c r="W4355" s="122">
        <v>2.3164016689200002E-2</v>
      </c>
      <c r="X4355" s="122">
        <v>2.3954311266600001E-2</v>
      </c>
      <c r="Y4355" s="122">
        <v>2.62053238104E-2</v>
      </c>
      <c r="Z4355" s="122">
        <v>2.8445920348799999E-2</v>
      </c>
      <c r="AA4355" s="122">
        <v>3.0455186617800001E-2</v>
      </c>
      <c r="AB4355" s="122">
        <v>3.2482624381800003E-2</v>
      </c>
      <c r="AC4355" s="122">
        <v>3.4603846545600003E-2</v>
      </c>
      <c r="AD4355" s="122">
        <v>3.6675692764799997E-2</v>
      </c>
      <c r="AE4355" s="122">
        <v>3.8839968886199998E-2</v>
      </c>
      <c r="AF4355" s="122">
        <v>4.0130022004200003E-2</v>
      </c>
      <c r="AG4355" s="122">
        <v>4.1468501875200001E-2</v>
      </c>
      <c r="AH4355" s="122">
        <v>4.2783245690999998E-2</v>
      </c>
      <c r="AI4355" s="122">
        <v>4.4094566237399997E-2</v>
      </c>
      <c r="AJ4355" s="122">
        <v>4.5616541506800001E-2</v>
      </c>
      <c r="AK4355" s="122">
        <v>4.7265194262600001E-2</v>
      </c>
      <c r="AL4355" s="122">
        <v>0</v>
      </c>
    </row>
    <row r="4356" spans="1:38" hidden="1" x14ac:dyDescent="0.25">
      <c r="A4356" s="122" t="s">
        <v>2027</v>
      </c>
      <c r="B4356" s="122">
        <v>1</v>
      </c>
      <c r="C4356" s="122" t="s">
        <v>2223</v>
      </c>
      <c r="D4356" s="122" t="s">
        <v>2123</v>
      </c>
      <c r="E4356" s="122">
        <v>79</v>
      </c>
      <c r="F4356" s="122">
        <v>6.1911553824E-3</v>
      </c>
      <c r="G4356" s="122">
        <v>1.3026751762200001E-2</v>
      </c>
      <c r="H4356" s="122">
        <v>1.31871742092E-2</v>
      </c>
      <c r="I4356" s="122">
        <v>1.3456288506000001E-2</v>
      </c>
      <c r="J4356" s="122">
        <v>1.4417890239E-2</v>
      </c>
      <c r="K4356" s="122">
        <v>1.5509144076E-2</v>
      </c>
      <c r="L4356" s="122">
        <v>1.8225366970799999E-2</v>
      </c>
      <c r="M4356" s="122">
        <v>2.8684819173E-2</v>
      </c>
      <c r="N4356" s="122">
        <v>4.3371736865400003E-2</v>
      </c>
      <c r="O4356" s="122">
        <v>4.5204680976E-2</v>
      </c>
      <c r="P4356" s="122">
        <v>4.6041237403799999E-2</v>
      </c>
      <c r="Q4356" s="122">
        <v>4.9708276986599999E-2</v>
      </c>
      <c r="R4356" s="122">
        <v>5.333796255E-2</v>
      </c>
      <c r="S4356" s="122">
        <v>5.72575166442E-2</v>
      </c>
      <c r="T4356" s="122">
        <v>6.13086737346E-2</v>
      </c>
      <c r="U4356" s="122">
        <v>6.5573130787200007E-2</v>
      </c>
      <c r="V4356" s="122">
        <v>6.7211837165399996E-2</v>
      </c>
      <c r="W4356" s="122">
        <v>6.9115415209799996E-2</v>
      </c>
      <c r="X4356" s="122">
        <v>7.0463371444199993E-2</v>
      </c>
      <c r="Y4356" s="122">
        <v>7.6265015754599999E-2</v>
      </c>
      <c r="Z4356" s="122">
        <v>8.2240076964600006E-2</v>
      </c>
      <c r="AA4356" s="122">
        <v>8.76657289452E-2</v>
      </c>
      <c r="AB4356" s="122">
        <v>9.3180256969200001E-2</v>
      </c>
      <c r="AC4356" s="122">
        <v>9.8553611172600003E-2</v>
      </c>
      <c r="AD4356" s="122">
        <v>0.1037917685286</v>
      </c>
      <c r="AE4356" s="122">
        <v>0.1089230983044</v>
      </c>
      <c r="AF4356" s="122">
        <v>0.1109637902508</v>
      </c>
      <c r="AG4356" s="122">
        <v>0.113186920626</v>
      </c>
      <c r="AH4356" s="122">
        <v>0.11540637850380001</v>
      </c>
      <c r="AI4356" s="122">
        <v>0.1177821751326</v>
      </c>
      <c r="AJ4356" s="122">
        <v>0.1199883942012</v>
      </c>
      <c r="AK4356" s="122">
        <v>0.1223732231232</v>
      </c>
      <c r="AL4356" s="122">
        <v>0</v>
      </c>
    </row>
    <row r="4357" spans="1:38" hidden="1" x14ac:dyDescent="0.25">
      <c r="A4357" s="122" t="s">
        <v>2027</v>
      </c>
      <c r="B4357" s="122">
        <v>1</v>
      </c>
      <c r="C4357" s="122" t="s">
        <v>2223</v>
      </c>
      <c r="D4357" s="122" t="s">
        <v>2140</v>
      </c>
      <c r="E4357" s="122">
        <v>79</v>
      </c>
      <c r="F4357" s="122">
        <v>1.035327474E-4</v>
      </c>
      <c r="G4357" s="122">
        <v>2.1667159200000001E-4</v>
      </c>
      <c r="H4357" s="122">
        <v>2.173333158E-4</v>
      </c>
      <c r="I4357" s="122">
        <v>2.2031119020000001E-4</v>
      </c>
      <c r="J4357" s="122">
        <v>2.346832416E-4</v>
      </c>
      <c r="K4357" s="122">
        <v>2.5067334300000002E-4</v>
      </c>
      <c r="L4357" s="122">
        <v>2.9182415639999998E-4</v>
      </c>
      <c r="M4357" s="122">
        <v>4.5513510900000001E-4</v>
      </c>
      <c r="N4357" s="122">
        <v>6.8214666839999996E-4</v>
      </c>
      <c r="O4357" s="122">
        <v>7.0129444439999996E-4</v>
      </c>
      <c r="P4357" s="122">
        <v>7.039320108E-4</v>
      </c>
      <c r="Q4357" s="122">
        <v>7.4958494999999997E-4</v>
      </c>
      <c r="R4357" s="122">
        <v>7.9425687480000004E-4</v>
      </c>
      <c r="S4357" s="122">
        <v>8.4332106360000001E-4</v>
      </c>
      <c r="T4357" s="122">
        <v>8.8955118779999998E-4</v>
      </c>
      <c r="U4357" s="122">
        <v>9.3856463399999998E-4</v>
      </c>
      <c r="V4357" s="122">
        <v>9.4917130020000001E-4</v>
      </c>
      <c r="W4357" s="122">
        <v>9.6603750840000004E-4</v>
      </c>
      <c r="X4357" s="122">
        <v>9.7504588620000001E-4</v>
      </c>
      <c r="Y4357" s="122">
        <v>1.0430858615999999E-3</v>
      </c>
      <c r="Z4357" s="122">
        <v>1.1105787222E-3</v>
      </c>
      <c r="AA4357" s="122">
        <v>1.1716625178000001E-3</v>
      </c>
      <c r="AB4357" s="122">
        <v>1.2312720456E-3</v>
      </c>
      <c r="AC4357" s="122">
        <v>1.2897298943999999E-3</v>
      </c>
      <c r="AD4357" s="122">
        <v>1.3465646009999999E-3</v>
      </c>
      <c r="AE4357" s="122">
        <v>1.4021632554000001E-3</v>
      </c>
      <c r="AF4357" s="122">
        <v>1.4173054710000001E-3</v>
      </c>
      <c r="AG4357" s="122">
        <v>1.4334541758E-3</v>
      </c>
      <c r="AH4357" s="122">
        <v>1.4509122246E-3</v>
      </c>
      <c r="AI4357" s="122">
        <v>1.4682987480000001E-3</v>
      </c>
      <c r="AJ4357" s="122">
        <v>1.4774677164E-3</v>
      </c>
      <c r="AK4357" s="122">
        <v>1.4991023489999999E-3</v>
      </c>
      <c r="AL4357" s="122">
        <v>0</v>
      </c>
    </row>
    <row r="4358" spans="1:38" hidden="1" x14ac:dyDescent="0.25">
      <c r="A4358" s="122" t="s">
        <v>2027</v>
      </c>
      <c r="B4358" s="122">
        <v>1</v>
      </c>
      <c r="C4358" s="122" t="s">
        <v>2223</v>
      </c>
      <c r="D4358" s="122" t="s">
        <v>2124</v>
      </c>
      <c r="E4358" s="122">
        <v>79</v>
      </c>
      <c r="F4358" s="122">
        <v>5.6246056559999997E-4</v>
      </c>
      <c r="G4358" s="122">
        <v>1.1755013742E-3</v>
      </c>
      <c r="H4358" s="122">
        <v>1.1775188238E-3</v>
      </c>
      <c r="I4358" s="122">
        <v>1.1942835192E-3</v>
      </c>
      <c r="J4358" s="122">
        <v>1.2767337996000001E-3</v>
      </c>
      <c r="K4358" s="122">
        <v>1.3694104733999999E-3</v>
      </c>
      <c r="L4358" s="122">
        <v>1.6028150622E-3</v>
      </c>
      <c r="M4358" s="122">
        <v>2.5086006113999998E-3</v>
      </c>
      <c r="N4358" s="122">
        <v>3.7735682135999998E-3</v>
      </c>
      <c r="O4358" s="122">
        <v>3.9048318126E-3</v>
      </c>
      <c r="P4358" s="122">
        <v>3.9499422875999999E-3</v>
      </c>
      <c r="Q4358" s="122">
        <v>4.2277049340000003E-3</v>
      </c>
      <c r="R4358" s="122">
        <v>4.5048709373999999E-3</v>
      </c>
      <c r="S4358" s="122">
        <v>4.8021073847999999E-3</v>
      </c>
      <c r="T4358" s="122">
        <v>5.0840869110000001E-3</v>
      </c>
      <c r="U4358" s="122">
        <v>5.3760654480000001E-3</v>
      </c>
      <c r="V4358" s="122">
        <v>5.4557227049999999E-3</v>
      </c>
      <c r="W4358" s="122">
        <v>5.5595598390000001E-3</v>
      </c>
      <c r="X4358" s="122">
        <v>5.6143238832000002E-3</v>
      </c>
      <c r="Y4358" s="122">
        <v>6.0121192331999999E-3</v>
      </c>
      <c r="Z4358" s="122">
        <v>6.4148662991999998E-3</v>
      </c>
      <c r="AA4358" s="122">
        <v>6.7860672276000003E-3</v>
      </c>
      <c r="AB4358" s="122">
        <v>7.1285242739999996E-3</v>
      </c>
      <c r="AC4358" s="122">
        <v>7.4800179606E-3</v>
      </c>
      <c r="AD4358" s="122">
        <v>7.8097925172000001E-3</v>
      </c>
      <c r="AE4358" s="122">
        <v>8.1466111734000007E-3</v>
      </c>
      <c r="AF4358" s="122">
        <v>8.2305643152000008E-3</v>
      </c>
      <c r="AG4358" s="122">
        <v>8.3528124432000004E-3</v>
      </c>
      <c r="AH4358" s="122">
        <v>8.4721905576000001E-3</v>
      </c>
      <c r="AI4358" s="122">
        <v>8.5899930431999998E-3</v>
      </c>
      <c r="AJ4358" s="122">
        <v>8.9309025023999993E-3</v>
      </c>
      <c r="AK4358" s="122">
        <v>9.1411683551999995E-3</v>
      </c>
      <c r="AL4358" s="122">
        <v>0</v>
      </c>
    </row>
    <row r="4359" spans="1:38" hidden="1" x14ac:dyDescent="0.25">
      <c r="A4359" s="122" t="s">
        <v>2027</v>
      </c>
      <c r="B4359" s="122">
        <v>1</v>
      </c>
      <c r="C4359" s="122" t="s">
        <v>2223</v>
      </c>
      <c r="D4359" s="122" t="s">
        <v>2125</v>
      </c>
      <c r="E4359" s="122">
        <v>79</v>
      </c>
      <c r="F4359" s="122">
        <v>4.8827517281999997E-3</v>
      </c>
      <c r="G4359" s="122">
        <v>1.0389668583E-2</v>
      </c>
      <c r="H4359" s="122">
        <v>1.0610000693999999E-2</v>
      </c>
      <c r="I4359" s="122">
        <v>1.0912082694E-2</v>
      </c>
      <c r="J4359" s="122">
        <v>1.17544133868E-2</v>
      </c>
      <c r="K4359" s="122">
        <v>1.2743209358400001E-2</v>
      </c>
      <c r="L4359" s="122">
        <v>1.50366666588E-2</v>
      </c>
      <c r="M4359" s="122">
        <v>2.38358075478E-2</v>
      </c>
      <c r="N4359" s="122">
        <v>3.6261251744400001E-2</v>
      </c>
      <c r="O4359" s="122">
        <v>3.7729239536999998E-2</v>
      </c>
      <c r="P4359" s="122">
        <v>3.8296410704999999E-2</v>
      </c>
      <c r="Q4359" s="122">
        <v>4.1334393461399999E-2</v>
      </c>
      <c r="R4359" s="122">
        <v>4.43015768634E-2</v>
      </c>
      <c r="S4359" s="122">
        <v>4.7442318076800001E-2</v>
      </c>
      <c r="T4359" s="122">
        <v>5.0672293484999999E-2</v>
      </c>
      <c r="U4359" s="122">
        <v>5.4151431067200002E-2</v>
      </c>
      <c r="V4359" s="122">
        <v>5.5799499365399997E-2</v>
      </c>
      <c r="W4359" s="122">
        <v>5.7617761393800003E-2</v>
      </c>
      <c r="X4359" s="122">
        <v>5.9028168313799999E-2</v>
      </c>
      <c r="Y4359" s="122">
        <v>6.4155360918599996E-2</v>
      </c>
      <c r="Z4359" s="122">
        <v>6.9110830353000002E-2</v>
      </c>
      <c r="AA4359" s="122">
        <v>7.3871098704599999E-2</v>
      </c>
      <c r="AB4359" s="122">
        <v>7.8511961189999993E-2</v>
      </c>
      <c r="AC4359" s="122">
        <v>8.3159017681200001E-2</v>
      </c>
      <c r="AD4359" s="122">
        <v>8.80908893502E-2</v>
      </c>
      <c r="AE4359" s="122">
        <v>9.33016417002E-2</v>
      </c>
      <c r="AF4359" s="122">
        <v>9.6230093332200006E-2</v>
      </c>
      <c r="AG4359" s="122">
        <v>9.9249888875399997E-2</v>
      </c>
      <c r="AH4359" s="122">
        <v>0.1020618125898</v>
      </c>
      <c r="AI4359" s="122">
        <v>0.1048070385858</v>
      </c>
      <c r="AJ4359" s="122">
        <v>0.10729377854820001</v>
      </c>
      <c r="AK4359" s="122">
        <v>0.10957864594199999</v>
      </c>
      <c r="AL4359" s="122">
        <v>0</v>
      </c>
    </row>
    <row r="4360" spans="1:38" hidden="1" x14ac:dyDescent="0.25">
      <c r="A4360" s="122" t="s">
        <v>2027</v>
      </c>
      <c r="B4360" s="122">
        <v>1</v>
      </c>
      <c r="C4360" s="122" t="s">
        <v>2223</v>
      </c>
      <c r="D4360" s="122" t="s">
        <v>2126</v>
      </c>
      <c r="E4360" s="122">
        <v>79</v>
      </c>
      <c r="F4360" s="122">
        <v>4.8842644427999999E-3</v>
      </c>
      <c r="G4360" s="122">
        <v>1.02629800014E-2</v>
      </c>
      <c r="H4360" s="122">
        <v>1.0331716104000001E-2</v>
      </c>
      <c r="I4360" s="122">
        <v>1.0511155530599999E-2</v>
      </c>
      <c r="J4360" s="122">
        <v>1.12263378396E-2</v>
      </c>
      <c r="K4360" s="122">
        <v>1.2054574909799999E-2</v>
      </c>
      <c r="L4360" s="122">
        <v>1.4119397412000001E-2</v>
      </c>
      <c r="M4360" s="122">
        <v>2.21198300982E-2</v>
      </c>
      <c r="N4360" s="122">
        <v>3.3295459547999999E-2</v>
      </c>
      <c r="O4360" s="122">
        <v>3.4436496181200003E-2</v>
      </c>
      <c r="P4360" s="122">
        <v>3.4820142956999998E-2</v>
      </c>
      <c r="Q4360" s="122">
        <v>3.7336890232799999E-2</v>
      </c>
      <c r="R4360" s="122">
        <v>3.98571303438E-2</v>
      </c>
      <c r="S4360" s="122">
        <v>4.2585385679399998E-2</v>
      </c>
      <c r="T4360" s="122">
        <v>4.5221621207400003E-2</v>
      </c>
      <c r="U4360" s="122">
        <v>4.7997153065999998E-2</v>
      </c>
      <c r="V4360" s="122">
        <v>4.88529937794E-2</v>
      </c>
      <c r="W4360" s="122">
        <v>5.0031098413199998E-2</v>
      </c>
      <c r="X4360" s="122">
        <v>5.0741533066800001E-2</v>
      </c>
      <c r="Y4360" s="122">
        <v>5.4550838381399999E-2</v>
      </c>
      <c r="Z4360" s="122">
        <v>5.8323784863600001E-2</v>
      </c>
      <c r="AA4360" s="122">
        <v>6.1735330100999998E-2</v>
      </c>
      <c r="AB4360" s="122">
        <v>6.5107884983999997E-2</v>
      </c>
      <c r="AC4360" s="122">
        <v>6.8497011210600006E-2</v>
      </c>
      <c r="AD4360" s="122">
        <v>7.1810441414999995E-2</v>
      </c>
      <c r="AE4360" s="122">
        <v>7.5020094777599994E-2</v>
      </c>
      <c r="AF4360" s="122">
        <v>7.6129879047600005E-2</v>
      </c>
      <c r="AG4360" s="122">
        <v>7.7406164347200004E-2</v>
      </c>
      <c r="AH4360" s="122">
        <v>7.8773207541000007E-2</v>
      </c>
      <c r="AI4360" s="122">
        <v>8.0175356099400005E-2</v>
      </c>
      <c r="AJ4360" s="122">
        <v>8.1905325658800002E-2</v>
      </c>
      <c r="AK4360" s="122">
        <v>8.3485118070599995E-2</v>
      </c>
      <c r="AL4360" s="122">
        <v>0</v>
      </c>
    </row>
    <row r="4361" spans="1:38" hidden="1" x14ac:dyDescent="0.25">
      <c r="A4361" s="122" t="s">
        <v>2027</v>
      </c>
      <c r="B4361" s="122">
        <v>1</v>
      </c>
      <c r="C4361" s="122" t="s">
        <v>2223</v>
      </c>
      <c r="D4361" s="122" t="s">
        <v>2127</v>
      </c>
      <c r="E4361" s="122">
        <v>79</v>
      </c>
      <c r="F4361" s="122">
        <v>1.7851295256E-3</v>
      </c>
      <c r="G4361" s="122">
        <v>3.7185950441999999E-3</v>
      </c>
      <c r="H4361" s="122">
        <v>3.7138827443999999E-3</v>
      </c>
      <c r="I4361" s="122">
        <v>3.7570997213999999E-3</v>
      </c>
      <c r="J4361" s="122">
        <v>3.9809004762000003E-3</v>
      </c>
      <c r="K4361" s="122">
        <v>4.2400431137999996E-3</v>
      </c>
      <c r="L4361" s="122">
        <v>4.9210362126000003E-3</v>
      </c>
      <c r="M4361" s="122">
        <v>7.6408741002E-3</v>
      </c>
      <c r="N4361" s="122">
        <v>1.1410962395399999E-2</v>
      </c>
      <c r="O4361" s="122">
        <v>1.1699965707600001E-2</v>
      </c>
      <c r="P4361" s="122">
        <v>1.1708362731599999E-2</v>
      </c>
      <c r="Q4361" s="122">
        <v>1.24401240984E-2</v>
      </c>
      <c r="R4361" s="122">
        <v>1.32151478856E-2</v>
      </c>
      <c r="S4361" s="122">
        <v>1.4085494110200001E-2</v>
      </c>
      <c r="T4361" s="122">
        <v>1.48969684308E-2</v>
      </c>
      <c r="U4361" s="122">
        <v>1.57547453808E-2</v>
      </c>
      <c r="V4361" s="122">
        <v>1.6010128539599999E-2</v>
      </c>
      <c r="W4361" s="122">
        <v>1.63541820942E-2</v>
      </c>
      <c r="X4361" s="122">
        <v>1.6553840977200002E-2</v>
      </c>
      <c r="Y4361" s="122">
        <v>1.7779675698599999E-2</v>
      </c>
      <c r="Z4361" s="122">
        <v>1.90048380288E-2</v>
      </c>
      <c r="AA4361" s="122">
        <v>2.0087872130399999E-2</v>
      </c>
      <c r="AB4361" s="122">
        <v>2.1139325277E-2</v>
      </c>
      <c r="AC4361" s="122">
        <v>2.2141129100999999E-2</v>
      </c>
      <c r="AD4361" s="122">
        <v>2.3098484311800001E-2</v>
      </c>
      <c r="AE4361" s="122">
        <v>2.3995955761200002E-2</v>
      </c>
      <c r="AF4361" s="122">
        <v>2.4155662070999999E-2</v>
      </c>
      <c r="AG4361" s="122">
        <v>2.4300656490599998E-2</v>
      </c>
      <c r="AH4361" s="122">
        <v>2.4488362655400001E-2</v>
      </c>
      <c r="AI4361" s="122">
        <v>2.4711794784599998E-2</v>
      </c>
      <c r="AJ4361" s="122">
        <v>2.48788106232E-2</v>
      </c>
      <c r="AK4361" s="122">
        <v>2.5246415409600001E-2</v>
      </c>
      <c r="AL4361" s="122">
        <v>0</v>
      </c>
    </row>
    <row r="4362" spans="1:38" hidden="1" x14ac:dyDescent="0.25">
      <c r="A4362" s="122" t="s">
        <v>2027</v>
      </c>
      <c r="B4362" s="122">
        <v>1</v>
      </c>
      <c r="C4362" s="122" t="s">
        <v>2223</v>
      </c>
      <c r="D4362" s="122" t="s">
        <v>2128</v>
      </c>
      <c r="E4362" s="122">
        <v>79</v>
      </c>
      <c r="F4362" s="122">
        <v>4.5181241399999998E-4</v>
      </c>
      <c r="G4362" s="122">
        <v>9.4944612720000005E-4</v>
      </c>
      <c r="H4362" s="122">
        <v>9.58565457E-4</v>
      </c>
      <c r="I4362" s="122">
        <v>9.7792262040000003E-4</v>
      </c>
      <c r="J4362" s="122">
        <v>1.0502838726E-3</v>
      </c>
      <c r="K4362" s="122">
        <v>1.1279811983999999E-3</v>
      </c>
      <c r="L4362" s="122">
        <v>1.3179048438000001E-3</v>
      </c>
      <c r="M4362" s="122">
        <v>2.0558554968000001E-3</v>
      </c>
      <c r="N4362" s="122">
        <v>3.0845583912000002E-3</v>
      </c>
      <c r="O4362" s="122">
        <v>3.1757436437999998E-3</v>
      </c>
      <c r="P4362" s="122">
        <v>3.2027539836000001E-3</v>
      </c>
      <c r="Q4362" s="122">
        <v>3.4158531006000001E-3</v>
      </c>
      <c r="R4362" s="122">
        <v>3.6599907774E-3</v>
      </c>
      <c r="S4362" s="122">
        <v>3.9129304392000004E-3</v>
      </c>
      <c r="T4362" s="122">
        <v>4.1752793135999998E-3</v>
      </c>
      <c r="U4362" s="122">
        <v>4.4495733024000001E-3</v>
      </c>
      <c r="V4362" s="122">
        <v>4.5778822247999999E-3</v>
      </c>
      <c r="W4362" s="122">
        <v>4.7694719027999996E-3</v>
      </c>
      <c r="X4362" s="122">
        <v>4.9117317144E-3</v>
      </c>
      <c r="Y4362" s="122">
        <v>5.3870028588E-3</v>
      </c>
      <c r="Z4362" s="122">
        <v>5.7860231519999998E-3</v>
      </c>
      <c r="AA4362" s="122">
        <v>6.1400677548000002E-3</v>
      </c>
      <c r="AB4362" s="122">
        <v>6.5628388416000003E-3</v>
      </c>
      <c r="AC4362" s="122">
        <v>6.9549747564E-3</v>
      </c>
      <c r="AD4362" s="122">
        <v>7.2788904539999996E-3</v>
      </c>
      <c r="AE4362" s="122">
        <v>7.6334401506000004E-3</v>
      </c>
      <c r="AF4362" s="122">
        <v>7.7148341513999996E-3</v>
      </c>
      <c r="AG4362" s="122">
        <v>7.7496930203999996E-3</v>
      </c>
      <c r="AH4362" s="122">
        <v>7.8518568077999996E-3</v>
      </c>
      <c r="AI4362" s="122">
        <v>7.9852966115999992E-3</v>
      </c>
      <c r="AJ4362" s="122">
        <v>8.0242107623999994E-3</v>
      </c>
      <c r="AK4362" s="122">
        <v>8.1957582726000008E-3</v>
      </c>
      <c r="AL4362" s="122">
        <v>0</v>
      </c>
    </row>
    <row r="4363" spans="1:38" hidden="1" x14ac:dyDescent="0.25">
      <c r="A4363" s="122" t="s">
        <v>2027</v>
      </c>
      <c r="B4363" s="122">
        <v>1</v>
      </c>
      <c r="C4363" s="122" t="s">
        <v>2224</v>
      </c>
      <c r="D4363" s="122" t="s">
        <v>2080</v>
      </c>
      <c r="E4363" s="122">
        <v>80</v>
      </c>
      <c r="F4363" s="122">
        <v>0</v>
      </c>
      <c r="G4363" s="122">
        <v>0</v>
      </c>
      <c r="H4363" s="122">
        <v>0</v>
      </c>
      <c r="I4363" s="122">
        <v>0</v>
      </c>
      <c r="J4363" s="122">
        <v>8.3987850000000006E-6</v>
      </c>
      <c r="K4363" s="122">
        <v>6.9516184999999996E-5</v>
      </c>
      <c r="L4363" s="122">
        <v>1.69763595E-4</v>
      </c>
      <c r="M4363" s="122">
        <v>3.1580449999999999E-4</v>
      </c>
      <c r="N4363" s="122">
        <v>4.9712157499999998E-4</v>
      </c>
      <c r="O4363" s="122">
        <v>7.3836948000000004E-4</v>
      </c>
      <c r="P4363" s="122">
        <v>9.6352096999999996E-4</v>
      </c>
      <c r="Q4363" s="122">
        <v>1.17283835E-3</v>
      </c>
      <c r="R4363" s="122">
        <v>1.572393185E-3</v>
      </c>
      <c r="S4363" s="122">
        <v>1.96395693E-3</v>
      </c>
      <c r="T4363" s="122">
        <v>2.1885918499999998E-3</v>
      </c>
      <c r="U4363" s="122">
        <v>2.4041489400000002E-3</v>
      </c>
      <c r="V4363" s="122">
        <v>2.62174283E-3</v>
      </c>
      <c r="W4363" s="122">
        <v>2.9586804699999998E-3</v>
      </c>
      <c r="X4363" s="122">
        <v>3.306645975E-3</v>
      </c>
      <c r="Y4363" s="122">
        <v>3.681412485E-3</v>
      </c>
      <c r="Z4363" s="122">
        <v>4.0883081750000003E-3</v>
      </c>
      <c r="AA4363" s="122">
        <v>4.4705277650000002E-3</v>
      </c>
      <c r="AB4363" s="122">
        <v>4.8597605799999997E-3</v>
      </c>
      <c r="AC4363" s="122">
        <v>5.2453921449999996E-3</v>
      </c>
      <c r="AD4363" s="122">
        <v>5.4346386700000002E-3</v>
      </c>
      <c r="AE4363" s="122">
        <v>5.5691894099999997E-3</v>
      </c>
      <c r="AF4363" s="122">
        <v>5.8607134450000004E-3</v>
      </c>
      <c r="AG4363" s="122">
        <v>6.0785307799999999E-3</v>
      </c>
      <c r="AH4363" s="122">
        <v>6.2402620799999996E-3</v>
      </c>
      <c r="AI4363" s="122">
        <v>6.2024657050000001E-3</v>
      </c>
      <c r="AJ4363" s="122">
        <v>6.067843945E-3</v>
      </c>
      <c r="AK4363" s="122">
        <v>6.1570112300000004E-3</v>
      </c>
      <c r="AL4363" s="122">
        <v>0</v>
      </c>
    </row>
    <row r="4364" spans="1:38" hidden="1" x14ac:dyDescent="0.25">
      <c r="A4364" s="122" t="s">
        <v>2027</v>
      </c>
      <c r="B4364" s="122">
        <v>1</v>
      </c>
      <c r="C4364" s="122" t="s">
        <v>2224</v>
      </c>
      <c r="D4364" s="122" t="s">
        <v>2081</v>
      </c>
      <c r="E4364" s="122">
        <v>80</v>
      </c>
      <c r="F4364" s="122">
        <v>0</v>
      </c>
      <c r="G4364" s="122">
        <v>0</v>
      </c>
      <c r="H4364" s="122">
        <v>0</v>
      </c>
      <c r="I4364" s="122">
        <v>0</v>
      </c>
      <c r="J4364" s="122">
        <v>5.9307395E-5</v>
      </c>
      <c r="K4364" s="122">
        <v>4.9419367499999999E-4</v>
      </c>
      <c r="L4364" s="122">
        <v>1.2081831949999999E-3</v>
      </c>
      <c r="M4364" s="122">
        <v>2.25038461E-3</v>
      </c>
      <c r="N4364" s="122">
        <v>3.5321170550000002E-3</v>
      </c>
      <c r="O4364" s="122">
        <v>5.2355809999999996E-3</v>
      </c>
      <c r="P4364" s="122">
        <v>6.8312345750000001E-3</v>
      </c>
      <c r="Q4364" s="122">
        <v>8.2684177400000006E-3</v>
      </c>
      <c r="R4364" s="122">
        <v>1.0966924814999999E-2</v>
      </c>
      <c r="S4364" s="122">
        <v>1.3640455294999999E-2</v>
      </c>
      <c r="T4364" s="122">
        <v>1.5040386459999999E-2</v>
      </c>
      <c r="U4364" s="122">
        <v>1.647283574E-2</v>
      </c>
      <c r="V4364" s="122">
        <v>1.7971215365000001E-2</v>
      </c>
      <c r="W4364" s="122">
        <v>2.032256596E-2</v>
      </c>
      <c r="X4364" s="122">
        <v>2.2694484215000001E-2</v>
      </c>
      <c r="Y4364" s="122">
        <v>2.5062322840000002E-2</v>
      </c>
      <c r="Z4364" s="122">
        <v>2.74021692E-2</v>
      </c>
      <c r="AA4364" s="122">
        <v>2.9704386015000001E-2</v>
      </c>
      <c r="AB4364" s="122">
        <v>3.2029772434999999E-2</v>
      </c>
      <c r="AC4364" s="122">
        <v>3.4358283400000002E-2</v>
      </c>
      <c r="AD4364" s="122">
        <v>3.5714084345000001E-2</v>
      </c>
      <c r="AE4364" s="122">
        <v>3.6614596839999999E-2</v>
      </c>
      <c r="AF4364" s="122">
        <v>3.8411015579999999E-2</v>
      </c>
      <c r="AG4364" s="122">
        <v>4.001577077E-2</v>
      </c>
      <c r="AH4364" s="122">
        <v>4.143910671E-2</v>
      </c>
      <c r="AI4364" s="122">
        <v>4.1495858055000001E-2</v>
      </c>
      <c r="AJ4364" s="122">
        <v>4.1627545214999999E-2</v>
      </c>
      <c r="AK4364" s="122">
        <v>4.2352562599999997E-2</v>
      </c>
      <c r="AL4364" s="122">
        <v>0</v>
      </c>
    </row>
    <row r="4365" spans="1:38" hidden="1" x14ac:dyDescent="0.25">
      <c r="A4365" s="122" t="s">
        <v>2027</v>
      </c>
      <c r="B4365" s="122">
        <v>1</v>
      </c>
      <c r="C4365" s="122" t="s">
        <v>2224</v>
      </c>
      <c r="D4365" s="122" t="s">
        <v>2082</v>
      </c>
      <c r="E4365" s="122">
        <v>80</v>
      </c>
      <c r="F4365" s="122">
        <v>0</v>
      </c>
      <c r="G4365" s="122">
        <v>0</v>
      </c>
      <c r="H4365" s="122">
        <v>0</v>
      </c>
      <c r="I4365" s="122">
        <v>0</v>
      </c>
      <c r="J4365" s="122">
        <v>3.4719735000000001E-5</v>
      </c>
      <c r="K4365" s="122">
        <v>2.9160711500000002E-4</v>
      </c>
      <c r="L4365" s="122">
        <v>7.1750299999999998E-4</v>
      </c>
      <c r="M4365" s="122">
        <v>1.3400961449999999E-3</v>
      </c>
      <c r="N4365" s="122">
        <v>2.1060136800000002E-3</v>
      </c>
      <c r="O4365" s="122">
        <v>3.1339923349999999E-3</v>
      </c>
      <c r="P4365" s="122">
        <v>4.1099173499999997E-3</v>
      </c>
      <c r="Q4365" s="122">
        <v>4.9813913749999997E-3</v>
      </c>
      <c r="R4365" s="122">
        <v>6.6239081E-3</v>
      </c>
      <c r="S4365" s="122">
        <v>8.2530931649999993E-3</v>
      </c>
      <c r="T4365" s="122">
        <v>9.1279657649999991E-3</v>
      </c>
      <c r="U4365" s="122">
        <v>1.002505657E-2</v>
      </c>
      <c r="V4365" s="122">
        <v>1.095499714E-2</v>
      </c>
      <c r="W4365" s="122">
        <v>1.2389013549999999E-2</v>
      </c>
      <c r="X4365" s="122">
        <v>1.3826551814999999E-2</v>
      </c>
      <c r="Y4365" s="122">
        <v>1.525905034E-2</v>
      </c>
      <c r="Z4365" s="122">
        <v>1.6731553560000001E-2</v>
      </c>
      <c r="AA4365" s="122">
        <v>1.8201717475E-2</v>
      </c>
      <c r="AB4365" s="122">
        <v>1.9636116455000002E-2</v>
      </c>
      <c r="AC4365" s="122">
        <v>2.1052360445000001E-2</v>
      </c>
      <c r="AD4365" s="122">
        <v>2.1889402499999999E-2</v>
      </c>
      <c r="AE4365" s="122">
        <v>2.2472937995000001E-2</v>
      </c>
      <c r="AF4365" s="122">
        <v>2.3612658580000001E-2</v>
      </c>
      <c r="AG4365" s="122">
        <v>2.4641624479999999E-2</v>
      </c>
      <c r="AH4365" s="122">
        <v>2.55173252E-2</v>
      </c>
      <c r="AI4365" s="122">
        <v>2.5541821070000002E-2</v>
      </c>
      <c r="AJ4365" s="122">
        <v>2.4954575114999999E-2</v>
      </c>
      <c r="AK4365" s="122">
        <v>2.5428048705000001E-2</v>
      </c>
      <c r="AL4365" s="122">
        <v>0</v>
      </c>
    </row>
    <row r="4366" spans="1:38" hidden="1" x14ac:dyDescent="0.25">
      <c r="A4366" s="122" t="s">
        <v>2027</v>
      </c>
      <c r="B4366" s="122">
        <v>1</v>
      </c>
      <c r="C4366" s="122" t="s">
        <v>2224</v>
      </c>
      <c r="D4366" s="122" t="s">
        <v>2135</v>
      </c>
      <c r="E4366" s="122">
        <v>80</v>
      </c>
      <c r="F4366" s="122">
        <v>0</v>
      </c>
      <c r="G4366" s="122">
        <v>0</v>
      </c>
      <c r="H4366" s="122">
        <v>0</v>
      </c>
      <c r="I4366" s="122">
        <v>0</v>
      </c>
      <c r="J4366" s="122">
        <v>7.3364999999999996E-7</v>
      </c>
      <c r="K4366" s="122">
        <v>6.1961599999999998E-6</v>
      </c>
      <c r="L4366" s="122">
        <v>1.5319550000000001E-5</v>
      </c>
      <c r="M4366" s="122">
        <v>2.8809330000000001E-5</v>
      </c>
      <c r="N4366" s="122">
        <v>4.5606229999999999E-5</v>
      </c>
      <c r="O4366" s="122">
        <v>6.8287405E-5</v>
      </c>
      <c r="P4366" s="122">
        <v>8.8531120000000005E-5</v>
      </c>
      <c r="Q4366" s="122">
        <v>1.0674306E-4</v>
      </c>
      <c r="R4366" s="122">
        <v>1.4089296000000001E-4</v>
      </c>
      <c r="S4366" s="122">
        <v>1.7392931999999999E-4</v>
      </c>
      <c r="T4366" s="122">
        <v>1.9034130499999999E-4</v>
      </c>
      <c r="U4366" s="122">
        <v>2.0653922499999999E-4</v>
      </c>
      <c r="V4366" s="122">
        <v>2.2180115499999999E-4</v>
      </c>
      <c r="W4366" s="122">
        <v>2.4687557000000002E-4</v>
      </c>
      <c r="X4366" s="122">
        <v>2.7109506500000002E-4</v>
      </c>
      <c r="Y4366" s="122">
        <v>2.9477319999999998E-4</v>
      </c>
      <c r="Z4366" s="122">
        <v>3.1796256999999997E-4</v>
      </c>
      <c r="AA4366" s="122">
        <v>3.4072883500000002E-4</v>
      </c>
      <c r="AB4366" s="122">
        <v>3.6225593500000002E-4</v>
      </c>
      <c r="AC4366" s="122">
        <v>3.8263833999999997E-4</v>
      </c>
      <c r="AD4366" s="122">
        <v>3.9135738499999998E-4</v>
      </c>
      <c r="AE4366" s="122">
        <v>3.9420187E-4</v>
      </c>
      <c r="AF4366" s="122">
        <v>4.0564680999999997E-4</v>
      </c>
      <c r="AG4366" s="122">
        <v>4.1400573000000001E-4</v>
      </c>
      <c r="AH4366" s="122">
        <v>4.1920895000000001E-4</v>
      </c>
      <c r="AI4366" s="122">
        <v>4.0968590499999998E-4</v>
      </c>
      <c r="AJ4366" s="122">
        <v>3.9261497500000001E-4</v>
      </c>
      <c r="AK4366" s="122">
        <v>3.8963615499999998E-4</v>
      </c>
      <c r="AL4366" s="122">
        <v>0</v>
      </c>
    </row>
    <row r="4367" spans="1:38" hidden="1" x14ac:dyDescent="0.25">
      <c r="A4367" s="122" t="s">
        <v>2027</v>
      </c>
      <c r="B4367" s="122">
        <v>1</v>
      </c>
      <c r="C4367" s="122" t="s">
        <v>2224</v>
      </c>
      <c r="D4367" s="122" t="s">
        <v>2083</v>
      </c>
      <c r="E4367" s="122">
        <v>80</v>
      </c>
      <c r="F4367" s="122">
        <v>0</v>
      </c>
      <c r="G4367" s="122">
        <v>0</v>
      </c>
      <c r="H4367" s="122">
        <v>0</v>
      </c>
      <c r="I4367" s="122">
        <v>0</v>
      </c>
      <c r="J4367" s="122">
        <v>5.9096679999999998E-5</v>
      </c>
      <c r="K4367" s="122">
        <v>5.0980098999999998E-4</v>
      </c>
      <c r="L4367" s="122">
        <v>1.27955059E-3</v>
      </c>
      <c r="M4367" s="122">
        <v>2.4405239099999998E-3</v>
      </c>
      <c r="N4367" s="122">
        <v>3.9159379449999997E-3</v>
      </c>
      <c r="O4367" s="122">
        <v>5.9371996399999998E-3</v>
      </c>
      <c r="P4367" s="122">
        <v>7.9181950049999998E-3</v>
      </c>
      <c r="Q4367" s="122">
        <v>9.7598216599999992E-3</v>
      </c>
      <c r="R4367" s="122">
        <v>1.3209631225000001E-2</v>
      </c>
      <c r="S4367" s="122">
        <v>1.6690135500000002E-2</v>
      </c>
      <c r="T4367" s="122">
        <v>1.8763942950000001E-2</v>
      </c>
      <c r="U4367" s="122">
        <v>2.1048197065E-2</v>
      </c>
      <c r="V4367" s="122">
        <v>2.3407093535E-2</v>
      </c>
      <c r="W4367" s="122">
        <v>2.682375217E-2</v>
      </c>
      <c r="X4367" s="122">
        <v>3.0208426010000001E-2</v>
      </c>
      <c r="Y4367" s="122">
        <v>3.3412409560000002E-2</v>
      </c>
      <c r="Z4367" s="122">
        <v>3.6688863660000001E-2</v>
      </c>
      <c r="AA4367" s="122">
        <v>4.0063164560000003E-2</v>
      </c>
      <c r="AB4367" s="122">
        <v>4.3598557580000002E-2</v>
      </c>
      <c r="AC4367" s="122">
        <v>4.7180482434999997E-2</v>
      </c>
      <c r="AD4367" s="122">
        <v>4.9643156544999997E-2</v>
      </c>
      <c r="AE4367" s="122">
        <v>5.153259239E-2</v>
      </c>
      <c r="AF4367" s="122">
        <v>5.4811012940000001E-2</v>
      </c>
      <c r="AG4367" s="122">
        <v>5.7817816495E-2</v>
      </c>
      <c r="AH4367" s="122">
        <v>6.0691289044999999E-2</v>
      </c>
      <c r="AI4367" s="122">
        <v>6.1651067060000002E-2</v>
      </c>
      <c r="AJ4367" s="122">
        <v>5.9465402775000002E-2</v>
      </c>
      <c r="AK4367" s="122">
        <v>6.1146457899999999E-2</v>
      </c>
      <c r="AL4367" s="122">
        <v>0</v>
      </c>
    </row>
    <row r="4368" spans="1:38" x14ac:dyDescent="0.25">
      <c r="A4368" s="122" t="s">
        <v>2027</v>
      </c>
      <c r="B4368" s="122">
        <v>1</v>
      </c>
      <c r="C4368" s="122" t="s">
        <v>2224</v>
      </c>
      <c r="D4368" s="122" t="s">
        <v>2084</v>
      </c>
      <c r="E4368" s="122">
        <v>80</v>
      </c>
      <c r="F4368" s="122">
        <v>0</v>
      </c>
      <c r="G4368" s="122">
        <v>0</v>
      </c>
      <c r="H4368" s="122">
        <v>0</v>
      </c>
      <c r="I4368" s="122">
        <v>0</v>
      </c>
      <c r="J4368" s="122">
        <v>4.3830093499999998E-4</v>
      </c>
      <c r="K4368" s="122">
        <v>3.6455617900000002E-3</v>
      </c>
      <c r="L4368" s="122">
        <v>8.9318182400000001E-3</v>
      </c>
      <c r="M4368" s="122">
        <v>1.6736974195E-2</v>
      </c>
      <c r="N4368" s="122">
        <v>2.6452722250000001E-2</v>
      </c>
      <c r="O4368" s="122">
        <v>3.9589663834999997E-2</v>
      </c>
      <c r="P4368" s="122">
        <v>5.2149781649999997E-2</v>
      </c>
      <c r="Q4368" s="122">
        <v>6.3812425754999999E-2</v>
      </c>
      <c r="R4368" s="122">
        <v>8.5363679925000005E-2</v>
      </c>
      <c r="S4368" s="122">
        <v>0.106776975735</v>
      </c>
      <c r="T4368" s="122">
        <v>0.118094764475</v>
      </c>
      <c r="U4368" s="122">
        <v>0.12914945325999999</v>
      </c>
      <c r="V4368" s="122">
        <v>0.13984606490000001</v>
      </c>
      <c r="W4368" s="122">
        <v>0.15765558682</v>
      </c>
      <c r="X4368" s="122">
        <v>0.176066188185</v>
      </c>
      <c r="Y4368" s="122">
        <v>0.19469237645500001</v>
      </c>
      <c r="Z4368" s="122">
        <v>0.21369420759499999</v>
      </c>
      <c r="AA4368" s="122">
        <v>0.23292643800000001</v>
      </c>
      <c r="AB4368" s="122">
        <v>0.25232472455499999</v>
      </c>
      <c r="AC4368" s="122">
        <v>0.272029472795</v>
      </c>
      <c r="AD4368" s="122">
        <v>0.28450943314999999</v>
      </c>
      <c r="AE4368" s="122">
        <v>0.29341357737500001</v>
      </c>
      <c r="AF4368" s="122">
        <v>0.30898179050500002</v>
      </c>
      <c r="AG4368" s="122">
        <v>0.32270097079999999</v>
      </c>
      <c r="AH4368" s="122">
        <v>0.33409189004000001</v>
      </c>
      <c r="AI4368" s="122">
        <v>0.33343706654499999</v>
      </c>
      <c r="AJ4368" s="122">
        <v>0.32723215735</v>
      </c>
      <c r="AK4368" s="122">
        <v>0.32973481337499999</v>
      </c>
      <c r="AL4368" s="122">
        <v>0</v>
      </c>
    </row>
    <row r="4369" spans="1:38" hidden="1" x14ac:dyDescent="0.25">
      <c r="A4369" s="122" t="s">
        <v>2027</v>
      </c>
      <c r="B4369" s="122">
        <v>1</v>
      </c>
      <c r="C4369" s="122" t="s">
        <v>2224</v>
      </c>
      <c r="D4369" s="122" t="s">
        <v>474</v>
      </c>
      <c r="E4369" s="122">
        <v>80</v>
      </c>
      <c r="F4369" s="122">
        <v>0</v>
      </c>
      <c r="G4369" s="122">
        <v>0</v>
      </c>
      <c r="H4369" s="122">
        <v>0</v>
      </c>
      <c r="I4369" s="122">
        <v>0</v>
      </c>
      <c r="J4369" s="122">
        <v>5.1844934999999998E-5</v>
      </c>
      <c r="K4369" s="122">
        <v>4.4011998500000001E-4</v>
      </c>
      <c r="L4369" s="122">
        <v>1.09349628E-3</v>
      </c>
      <c r="M4369" s="122">
        <v>2.07024707E-3</v>
      </c>
      <c r="N4369" s="122">
        <v>3.301121155E-3</v>
      </c>
      <c r="O4369" s="122">
        <v>4.9943464950000004E-3</v>
      </c>
      <c r="P4369" s="122">
        <v>6.6390531149999998E-3</v>
      </c>
      <c r="Q4369" s="122">
        <v>8.1907848399999997E-3</v>
      </c>
      <c r="R4369" s="122">
        <v>1.0992180129999999E-2</v>
      </c>
      <c r="S4369" s="122">
        <v>1.3716906984999999E-2</v>
      </c>
      <c r="T4369" s="122">
        <v>1.5187393505000001E-2</v>
      </c>
      <c r="U4369" s="122">
        <v>1.6696627129999999E-2</v>
      </c>
      <c r="V4369" s="122">
        <v>1.8326222905000002E-2</v>
      </c>
      <c r="W4369" s="122">
        <v>2.0892417375E-2</v>
      </c>
      <c r="X4369" s="122">
        <v>2.3519511494999999E-2</v>
      </c>
      <c r="Y4369" s="122">
        <v>2.61909164E-2</v>
      </c>
      <c r="Z4369" s="122">
        <v>2.8902541739999999E-2</v>
      </c>
      <c r="AA4369" s="122">
        <v>3.1698800474999997E-2</v>
      </c>
      <c r="AB4369" s="122">
        <v>3.4536943925000001E-2</v>
      </c>
      <c r="AC4369" s="122">
        <v>3.7481428434999998E-2</v>
      </c>
      <c r="AD4369" s="122">
        <v>3.9466331239999999E-2</v>
      </c>
      <c r="AE4369" s="122">
        <v>4.1136174249999997E-2</v>
      </c>
      <c r="AF4369" s="122">
        <v>4.3754341289999998E-2</v>
      </c>
      <c r="AG4369" s="122">
        <v>4.6081577914999998E-2</v>
      </c>
      <c r="AH4369" s="122">
        <v>4.826307614E-2</v>
      </c>
      <c r="AI4369" s="122">
        <v>4.8686841760000002E-2</v>
      </c>
      <c r="AJ4369" s="122">
        <v>4.7919598629999997E-2</v>
      </c>
      <c r="AK4369" s="122">
        <v>4.8841671390000001E-2</v>
      </c>
      <c r="AL4369" s="122">
        <v>0</v>
      </c>
    </row>
    <row r="4370" spans="1:38" hidden="1" x14ac:dyDescent="0.25">
      <c r="A4370" s="122" t="s">
        <v>2027</v>
      </c>
      <c r="B4370" s="122">
        <v>1</v>
      </c>
      <c r="C4370" s="122" t="s">
        <v>2224</v>
      </c>
      <c r="D4370" s="122" t="s">
        <v>2085</v>
      </c>
      <c r="E4370" s="122">
        <v>80</v>
      </c>
      <c r="F4370" s="122">
        <v>0</v>
      </c>
      <c r="G4370" s="122">
        <v>0</v>
      </c>
      <c r="H4370" s="122">
        <v>0</v>
      </c>
      <c r="I4370" s="122">
        <v>0</v>
      </c>
      <c r="J4370" s="122">
        <v>4.6164339999999997E-5</v>
      </c>
      <c r="K4370" s="122">
        <v>3.8232411000000002E-4</v>
      </c>
      <c r="L4370" s="122">
        <v>9.3078544000000003E-4</v>
      </c>
      <c r="M4370" s="122">
        <v>1.7256027549999999E-3</v>
      </c>
      <c r="N4370" s="122">
        <v>2.6986661999999998E-3</v>
      </c>
      <c r="O4370" s="122">
        <v>4.0020795100000001E-3</v>
      </c>
      <c r="P4370" s="122">
        <v>5.2348929100000004E-3</v>
      </c>
      <c r="Q4370" s="122">
        <v>6.3532763400000001E-3</v>
      </c>
      <c r="R4370" s="122">
        <v>8.4667605199999999E-3</v>
      </c>
      <c r="S4370" s="122">
        <v>1.055357535E-2</v>
      </c>
      <c r="T4370" s="122">
        <v>1.160577149E-2</v>
      </c>
      <c r="U4370" s="122">
        <v>1.264157005E-2</v>
      </c>
      <c r="V4370" s="122">
        <v>1.365592794E-2</v>
      </c>
      <c r="W4370" s="122">
        <v>1.534038767E-2</v>
      </c>
      <c r="X4370" s="122">
        <v>1.7054169615E-2</v>
      </c>
      <c r="Y4370" s="122">
        <v>1.8761731949999999E-2</v>
      </c>
      <c r="Z4370" s="122">
        <v>2.0494580754999998E-2</v>
      </c>
      <c r="AA4370" s="122">
        <v>2.2209596169999998E-2</v>
      </c>
      <c r="AB4370" s="122">
        <v>2.3907533285000001E-2</v>
      </c>
      <c r="AC4370" s="122">
        <v>2.5570328230000001E-2</v>
      </c>
      <c r="AD4370" s="122">
        <v>2.6511973365E-2</v>
      </c>
      <c r="AE4370" s="122">
        <v>2.7064684839999999E-2</v>
      </c>
      <c r="AF4370" s="122">
        <v>2.8253519105E-2</v>
      </c>
      <c r="AG4370" s="122">
        <v>2.9329575284999999E-2</v>
      </c>
      <c r="AH4370" s="122">
        <v>3.0281659690000001E-2</v>
      </c>
      <c r="AI4370" s="122">
        <v>3.014999933E-2</v>
      </c>
      <c r="AJ4370" s="122">
        <v>2.9826042269999999E-2</v>
      </c>
      <c r="AK4370" s="122">
        <v>3.0299602960000002E-2</v>
      </c>
      <c r="AL4370" s="122">
        <v>0</v>
      </c>
    </row>
    <row r="4371" spans="1:38" hidden="1" x14ac:dyDescent="0.25">
      <c r="A4371" s="122" t="s">
        <v>2027</v>
      </c>
      <c r="B4371" s="122">
        <v>1</v>
      </c>
      <c r="C4371" s="122" t="s">
        <v>2224</v>
      </c>
      <c r="D4371" s="122" t="s">
        <v>2086</v>
      </c>
      <c r="E4371" s="122">
        <v>80</v>
      </c>
      <c r="F4371" s="122">
        <v>0</v>
      </c>
      <c r="G4371" s="122">
        <v>0</v>
      </c>
      <c r="H4371" s="122">
        <v>0</v>
      </c>
      <c r="I4371" s="122">
        <v>0</v>
      </c>
      <c r="J4371" s="122">
        <v>8.2028099999999995E-6</v>
      </c>
      <c r="K4371" s="122">
        <v>6.6767845000000004E-5</v>
      </c>
      <c r="L4371" s="122">
        <v>1.5966736500000001E-4</v>
      </c>
      <c r="M4371" s="122">
        <v>2.9250089500000001E-4</v>
      </c>
      <c r="N4371" s="122">
        <v>4.5325634000000002E-4</v>
      </c>
      <c r="O4371" s="122">
        <v>6.7388298499999996E-4</v>
      </c>
      <c r="P4371" s="122">
        <v>8.77724455E-4</v>
      </c>
      <c r="Q4371" s="122">
        <v>1.063256165E-3</v>
      </c>
      <c r="R4371" s="122">
        <v>1.403048005E-3</v>
      </c>
      <c r="S4371" s="122">
        <v>1.72191474E-3</v>
      </c>
      <c r="T4371" s="122">
        <v>1.884738475E-3</v>
      </c>
      <c r="U4371" s="122">
        <v>2.0443626250000002E-3</v>
      </c>
      <c r="V4371" s="122">
        <v>2.2155700700000002E-3</v>
      </c>
      <c r="W4371" s="122">
        <v>2.49813051E-3</v>
      </c>
      <c r="X4371" s="122">
        <v>2.7909245299999998E-3</v>
      </c>
      <c r="Y4371" s="122">
        <v>3.1195467999999998E-3</v>
      </c>
      <c r="Z4371" s="122">
        <v>3.4658848750000002E-3</v>
      </c>
      <c r="AA4371" s="122">
        <v>3.8388976599999999E-3</v>
      </c>
      <c r="AB4371" s="122">
        <v>4.2275415449999996E-3</v>
      </c>
      <c r="AC4371" s="122">
        <v>4.6333538450000003E-3</v>
      </c>
      <c r="AD4371" s="122">
        <v>4.8929108400000004E-3</v>
      </c>
      <c r="AE4371" s="122">
        <v>5.1059939549999997E-3</v>
      </c>
      <c r="AF4371" s="122">
        <v>5.4266382000000002E-3</v>
      </c>
      <c r="AG4371" s="122">
        <v>5.71837161E-3</v>
      </c>
      <c r="AH4371" s="122">
        <v>5.9651352899999996E-3</v>
      </c>
      <c r="AI4371" s="122">
        <v>5.9881367249999999E-3</v>
      </c>
      <c r="AJ4371" s="122">
        <v>5.7170155300000003E-3</v>
      </c>
      <c r="AK4371" s="122">
        <v>5.6307593949999997E-3</v>
      </c>
      <c r="AL4371" s="122">
        <v>0</v>
      </c>
    </row>
    <row r="4372" spans="1:38" hidden="1" x14ac:dyDescent="0.25">
      <c r="A4372" s="122" t="s">
        <v>2027</v>
      </c>
      <c r="B4372" s="122">
        <v>1</v>
      </c>
      <c r="C4372" s="122" t="s">
        <v>2224</v>
      </c>
      <c r="D4372" s="122" t="s">
        <v>2087</v>
      </c>
      <c r="E4372" s="122">
        <v>80</v>
      </c>
      <c r="F4372" s="122">
        <v>0</v>
      </c>
      <c r="G4372" s="122">
        <v>0</v>
      </c>
      <c r="H4372" s="122">
        <v>0</v>
      </c>
      <c r="I4372" s="122">
        <v>0</v>
      </c>
      <c r="J4372" s="122">
        <v>9.9890300000000008E-6</v>
      </c>
      <c r="K4372" s="122">
        <v>8.3929895000000004E-5</v>
      </c>
      <c r="L4372" s="122">
        <v>2.0669935500000001E-4</v>
      </c>
      <c r="M4372" s="122">
        <v>3.8717021999999998E-4</v>
      </c>
      <c r="N4372" s="122">
        <v>6.1211602000000003E-4</v>
      </c>
      <c r="O4372" s="122">
        <v>9.15890335E-4</v>
      </c>
      <c r="P4372" s="122">
        <v>1.20657888E-3</v>
      </c>
      <c r="Q4372" s="122">
        <v>1.4726298499999999E-3</v>
      </c>
      <c r="R4372" s="122">
        <v>1.9734417850000002E-3</v>
      </c>
      <c r="S4372" s="122">
        <v>2.4776187949999999E-3</v>
      </c>
      <c r="T4372" s="122">
        <v>2.7579665600000001E-3</v>
      </c>
      <c r="U4372" s="122">
        <v>3.046523165E-3</v>
      </c>
      <c r="V4372" s="122">
        <v>3.3359588100000002E-3</v>
      </c>
      <c r="W4372" s="122">
        <v>3.7913082300000001E-3</v>
      </c>
      <c r="X4372" s="122">
        <v>4.2514179999999999E-3</v>
      </c>
      <c r="Y4372" s="122">
        <v>4.6971663199999996E-3</v>
      </c>
      <c r="Z4372" s="122">
        <v>5.1514383799999997E-3</v>
      </c>
      <c r="AA4372" s="122">
        <v>5.6169610799999999E-3</v>
      </c>
      <c r="AB4372" s="122">
        <v>6.0880367400000003E-3</v>
      </c>
      <c r="AC4372" s="122">
        <v>6.5711724000000003E-3</v>
      </c>
      <c r="AD4372" s="122">
        <v>6.880208225E-3</v>
      </c>
      <c r="AE4372" s="122">
        <v>7.1049908800000002E-3</v>
      </c>
      <c r="AF4372" s="122">
        <v>7.497711715E-3</v>
      </c>
      <c r="AG4372" s="122">
        <v>7.858317775E-3</v>
      </c>
      <c r="AH4372" s="122">
        <v>8.1917503100000007E-3</v>
      </c>
      <c r="AI4372" s="122">
        <v>8.2575315799999997E-3</v>
      </c>
      <c r="AJ4372" s="122">
        <v>8.2171932250000006E-3</v>
      </c>
      <c r="AK4372" s="122">
        <v>8.4319288949999995E-3</v>
      </c>
      <c r="AL4372" s="122">
        <v>0</v>
      </c>
    </row>
    <row r="4373" spans="1:38" hidden="1" x14ac:dyDescent="0.25">
      <c r="A4373" s="122" t="s">
        <v>2027</v>
      </c>
      <c r="B4373" s="122">
        <v>1</v>
      </c>
      <c r="C4373" s="122" t="s">
        <v>2224</v>
      </c>
      <c r="D4373" s="122" t="s">
        <v>2088</v>
      </c>
      <c r="E4373" s="122">
        <v>80</v>
      </c>
      <c r="F4373" s="122">
        <v>0</v>
      </c>
      <c r="G4373" s="122">
        <v>0</v>
      </c>
      <c r="H4373" s="122">
        <v>0</v>
      </c>
      <c r="I4373" s="122">
        <v>0</v>
      </c>
      <c r="J4373" s="122">
        <v>1.9823021999999999E-4</v>
      </c>
      <c r="K4373" s="122">
        <v>1.672064395E-3</v>
      </c>
      <c r="L4373" s="122">
        <v>4.1434210349999999E-3</v>
      </c>
      <c r="M4373" s="122">
        <v>7.8240687150000002E-3</v>
      </c>
      <c r="N4373" s="122">
        <v>1.241862755E-2</v>
      </c>
      <c r="O4373" s="122">
        <v>1.8624627170000001E-2</v>
      </c>
      <c r="P4373" s="122">
        <v>2.4622660130000001E-2</v>
      </c>
      <c r="Q4373" s="122">
        <v>3.0272450204999999E-2</v>
      </c>
      <c r="R4373" s="122">
        <v>4.0854337409999997E-2</v>
      </c>
      <c r="S4373" s="122">
        <v>5.1503037350000003E-2</v>
      </c>
      <c r="T4373" s="122">
        <v>5.7812575754999998E-2</v>
      </c>
      <c r="U4373" s="122">
        <v>6.4315426915000001E-2</v>
      </c>
      <c r="V4373" s="122">
        <v>7.0530185445000004E-2</v>
      </c>
      <c r="W4373" s="122">
        <v>7.9883257139999997E-2</v>
      </c>
      <c r="X4373" s="122">
        <v>8.9115996500000003E-2</v>
      </c>
      <c r="Y4373" s="122">
        <v>9.8252349325000002E-2</v>
      </c>
      <c r="Z4373" s="122">
        <v>0.107914259195</v>
      </c>
      <c r="AA4373" s="122">
        <v>0.11793277656499999</v>
      </c>
      <c r="AB4373" s="122">
        <v>0.12835507982</v>
      </c>
      <c r="AC4373" s="122">
        <v>0.13903552369</v>
      </c>
      <c r="AD4373" s="122">
        <v>0.14638762262999999</v>
      </c>
      <c r="AE4373" s="122">
        <v>0.15249117188</v>
      </c>
      <c r="AF4373" s="122">
        <v>0.16279880295999999</v>
      </c>
      <c r="AG4373" s="122">
        <v>0.17208205764000001</v>
      </c>
      <c r="AH4373" s="122">
        <v>0.18005971648499999</v>
      </c>
      <c r="AI4373" s="122">
        <v>0.18171101423</v>
      </c>
      <c r="AJ4373" s="122">
        <v>0.17869423270000001</v>
      </c>
      <c r="AK4373" s="122">
        <v>0.18303751942499999</v>
      </c>
      <c r="AL4373" s="122">
        <v>0</v>
      </c>
    </row>
    <row r="4374" spans="1:38" hidden="1" x14ac:dyDescent="0.25">
      <c r="A4374" s="122" t="s">
        <v>2027</v>
      </c>
      <c r="B4374" s="122">
        <v>1</v>
      </c>
      <c r="C4374" s="122" t="s">
        <v>2224</v>
      </c>
      <c r="D4374" s="122" t="s">
        <v>2089</v>
      </c>
      <c r="E4374" s="122">
        <v>80</v>
      </c>
      <c r="F4374" s="122">
        <v>0</v>
      </c>
      <c r="G4374" s="122">
        <v>0</v>
      </c>
      <c r="H4374" s="122">
        <v>0</v>
      </c>
      <c r="I4374" s="122">
        <v>0</v>
      </c>
      <c r="J4374" s="122">
        <v>9.9636370000000005E-5</v>
      </c>
      <c r="K4374" s="122">
        <v>8.4287272999999995E-4</v>
      </c>
      <c r="L4374" s="122">
        <v>2.0924619250000001E-3</v>
      </c>
      <c r="M4374" s="122">
        <v>3.95940587E-3</v>
      </c>
      <c r="N4374" s="122">
        <v>6.3057472099999996E-3</v>
      </c>
      <c r="O4374" s="122">
        <v>9.5087944350000005E-3</v>
      </c>
      <c r="P4374" s="122">
        <v>1.2623641854999999E-2</v>
      </c>
      <c r="Q4374" s="122">
        <v>1.5503698159999999E-2</v>
      </c>
      <c r="R4374" s="122">
        <v>2.0827578459999999E-2</v>
      </c>
      <c r="S4374" s="122">
        <v>2.6117255595E-2</v>
      </c>
      <c r="T4374" s="122">
        <v>2.9110754624999999E-2</v>
      </c>
      <c r="U4374" s="122">
        <v>3.2175387219999997E-2</v>
      </c>
      <c r="V4374" s="122">
        <v>3.5545854714999998E-2</v>
      </c>
      <c r="W4374" s="122">
        <v>4.0663867465000003E-2</v>
      </c>
      <c r="X4374" s="122">
        <v>4.5718120000000001E-2</v>
      </c>
      <c r="Y4374" s="122">
        <v>5.0677572895000002E-2</v>
      </c>
      <c r="Z4374" s="122">
        <v>5.5612750014999997E-2</v>
      </c>
      <c r="AA4374" s="122">
        <v>6.0673443930000001E-2</v>
      </c>
      <c r="AB4374" s="122">
        <v>6.5857100264999996E-2</v>
      </c>
      <c r="AC4374" s="122">
        <v>7.0938241575000005E-2</v>
      </c>
      <c r="AD4374" s="122">
        <v>7.4257505660000001E-2</v>
      </c>
      <c r="AE4374" s="122">
        <v>7.6802161640000005E-2</v>
      </c>
      <c r="AF4374" s="122">
        <v>8.1358546219999994E-2</v>
      </c>
      <c r="AG4374" s="122">
        <v>8.5454379834999997E-2</v>
      </c>
      <c r="AH4374" s="122">
        <v>8.9114316474999997E-2</v>
      </c>
      <c r="AI4374" s="122">
        <v>8.9857773264999996E-2</v>
      </c>
      <c r="AJ4374" s="122">
        <v>8.8856960765000007E-2</v>
      </c>
      <c r="AK4374" s="122">
        <v>9.0754059065000003E-2</v>
      </c>
      <c r="AL4374" s="122">
        <v>0</v>
      </c>
    </row>
    <row r="4375" spans="1:38" hidden="1" x14ac:dyDescent="0.25">
      <c r="A4375" s="122" t="s">
        <v>2027</v>
      </c>
      <c r="B4375" s="122">
        <v>1</v>
      </c>
      <c r="C4375" s="122" t="s">
        <v>2224</v>
      </c>
      <c r="D4375" s="122" t="s">
        <v>2136</v>
      </c>
      <c r="E4375" s="122">
        <v>80</v>
      </c>
      <c r="F4375" s="122">
        <v>0</v>
      </c>
      <c r="G4375" s="122">
        <v>0</v>
      </c>
      <c r="H4375" s="122">
        <v>0</v>
      </c>
      <c r="I4375" s="122">
        <v>0</v>
      </c>
      <c r="J4375" s="122">
        <v>1.9929149999999998E-6</v>
      </c>
      <c r="K4375" s="122">
        <v>1.6583840000000001E-5</v>
      </c>
      <c r="L4375" s="122">
        <v>4.0539020000000001E-5</v>
      </c>
      <c r="M4375" s="122">
        <v>7.5631609999999997E-5</v>
      </c>
      <c r="N4375" s="122">
        <v>1.2006333E-4</v>
      </c>
      <c r="O4375" s="122">
        <v>1.8033217500000001E-4</v>
      </c>
      <c r="P4375" s="122">
        <v>2.3832302E-4</v>
      </c>
      <c r="Q4375" s="122">
        <v>2.8959778500000001E-4</v>
      </c>
      <c r="R4375" s="122">
        <v>3.8518601499999998E-4</v>
      </c>
      <c r="S4375" s="122">
        <v>4.7874816500000002E-4</v>
      </c>
      <c r="T4375" s="122">
        <v>5.2730172500000002E-4</v>
      </c>
      <c r="U4375" s="122">
        <v>5.7524022500000005E-4</v>
      </c>
      <c r="V4375" s="122">
        <v>6.2232883000000005E-4</v>
      </c>
      <c r="W4375" s="122">
        <v>7.0069370499999996E-4</v>
      </c>
      <c r="X4375" s="122">
        <v>7.7881771499999997E-4</v>
      </c>
      <c r="Y4375" s="122">
        <v>8.5680236499999999E-4</v>
      </c>
      <c r="Z4375" s="122">
        <v>9.3526137499999997E-4</v>
      </c>
      <c r="AA4375" s="122">
        <v>1.0146660900000001E-3</v>
      </c>
      <c r="AB4375" s="122">
        <v>1.0948476700000001E-3</v>
      </c>
      <c r="AC4375" s="122">
        <v>1.1755706100000001E-3</v>
      </c>
      <c r="AD4375" s="122">
        <v>1.2229566949999999E-3</v>
      </c>
      <c r="AE4375" s="122">
        <v>1.25500782E-3</v>
      </c>
      <c r="AF4375" s="122">
        <v>1.3172210049999999E-3</v>
      </c>
      <c r="AG4375" s="122">
        <v>1.3728852750000001E-3</v>
      </c>
      <c r="AH4375" s="122">
        <v>1.4212780350000001E-3</v>
      </c>
      <c r="AI4375" s="122">
        <v>1.421665965E-3</v>
      </c>
      <c r="AJ4375" s="122">
        <v>1.395832775E-3</v>
      </c>
      <c r="AK4375" s="122">
        <v>1.4185176350000001E-3</v>
      </c>
      <c r="AL4375" s="122">
        <v>0</v>
      </c>
    </row>
    <row r="4376" spans="1:38" hidden="1" x14ac:dyDescent="0.25">
      <c r="A4376" s="122" t="s">
        <v>2027</v>
      </c>
      <c r="B4376" s="122">
        <v>1</v>
      </c>
      <c r="C4376" s="122" t="s">
        <v>2224</v>
      </c>
      <c r="D4376" s="122" t="s">
        <v>2090</v>
      </c>
      <c r="E4376" s="122">
        <v>80</v>
      </c>
      <c r="F4376" s="122">
        <v>0</v>
      </c>
      <c r="G4376" s="122">
        <v>0</v>
      </c>
      <c r="H4376" s="122">
        <v>0</v>
      </c>
      <c r="I4376" s="122">
        <v>0</v>
      </c>
      <c r="J4376" s="122">
        <v>1.6531915000000001E-5</v>
      </c>
      <c r="K4376" s="122">
        <v>1.3765551999999999E-4</v>
      </c>
      <c r="L4376" s="122">
        <v>3.3579361500000001E-4</v>
      </c>
      <c r="M4376" s="122">
        <v>6.2424368999999997E-4</v>
      </c>
      <c r="N4376" s="122">
        <v>9.7449188500000001E-4</v>
      </c>
      <c r="O4376" s="122">
        <v>1.43034347E-3</v>
      </c>
      <c r="P4376" s="122">
        <v>1.8619745549999999E-3</v>
      </c>
      <c r="Q4376" s="122">
        <v>2.2689077650000001E-3</v>
      </c>
      <c r="R4376" s="122">
        <v>3.0344805849999998E-3</v>
      </c>
      <c r="S4376" s="122">
        <v>3.7895735999999998E-3</v>
      </c>
      <c r="T4376" s="122">
        <v>4.2277897800000004E-3</v>
      </c>
      <c r="U4376" s="122">
        <v>4.6599170000000004E-3</v>
      </c>
      <c r="V4376" s="122">
        <v>5.0848031950000002E-3</v>
      </c>
      <c r="W4376" s="122">
        <v>5.7219788899999999E-3</v>
      </c>
      <c r="X4376" s="122">
        <v>6.4079198650000002E-3</v>
      </c>
      <c r="Y4376" s="122">
        <v>7.0937991999999997E-3</v>
      </c>
      <c r="Z4376" s="122">
        <v>7.8103769299999997E-3</v>
      </c>
      <c r="AA4376" s="122">
        <v>8.5379369649999995E-3</v>
      </c>
      <c r="AB4376" s="122">
        <v>9.2778330400000008E-3</v>
      </c>
      <c r="AC4376" s="122">
        <v>1.0018388394999999E-2</v>
      </c>
      <c r="AD4376" s="122">
        <v>1.0435618835E-2</v>
      </c>
      <c r="AE4376" s="122">
        <v>1.0732162510000001E-2</v>
      </c>
      <c r="AF4376" s="122">
        <v>1.1277359265E-2</v>
      </c>
      <c r="AG4376" s="122">
        <v>1.1696009435E-2</v>
      </c>
      <c r="AH4376" s="122">
        <v>1.2055715349999999E-2</v>
      </c>
      <c r="AI4376" s="122">
        <v>1.1968740304999999E-2</v>
      </c>
      <c r="AJ4376" s="122">
        <v>1.2028230944999999E-2</v>
      </c>
      <c r="AK4376" s="122">
        <v>1.2114078045000001E-2</v>
      </c>
      <c r="AL4376" s="122">
        <v>0</v>
      </c>
    </row>
    <row r="4377" spans="1:38" hidden="1" x14ac:dyDescent="0.25">
      <c r="A4377" s="122" t="s">
        <v>2027</v>
      </c>
      <c r="B4377" s="122">
        <v>1</v>
      </c>
      <c r="C4377" s="122" t="s">
        <v>2224</v>
      </c>
      <c r="D4377" s="122" t="s">
        <v>2091</v>
      </c>
      <c r="E4377" s="122">
        <v>80</v>
      </c>
      <c r="F4377" s="122">
        <v>0</v>
      </c>
      <c r="G4377" s="122">
        <v>0</v>
      </c>
      <c r="H4377" s="122">
        <v>0</v>
      </c>
      <c r="I4377" s="122">
        <v>0</v>
      </c>
      <c r="J4377" s="122">
        <v>3.9685774999999997E-5</v>
      </c>
      <c r="K4377" s="122">
        <v>3.2978907500000001E-4</v>
      </c>
      <c r="L4377" s="122">
        <v>8.0339096999999999E-4</v>
      </c>
      <c r="M4377" s="122">
        <v>1.48952055E-3</v>
      </c>
      <c r="N4377" s="122">
        <v>2.3278047850000001E-3</v>
      </c>
      <c r="O4377" s="122">
        <v>3.4480863249999999E-3</v>
      </c>
      <c r="P4377" s="122">
        <v>4.4942424150000004E-3</v>
      </c>
      <c r="Q4377" s="122">
        <v>5.4263567999999996E-3</v>
      </c>
      <c r="R4377" s="122">
        <v>7.1827869250000002E-3</v>
      </c>
      <c r="S4377" s="122">
        <v>8.9109105550000001E-3</v>
      </c>
      <c r="T4377" s="122">
        <v>9.8050031100000001E-3</v>
      </c>
      <c r="U4377" s="122">
        <v>1.0686005875E-2</v>
      </c>
      <c r="V4377" s="122">
        <v>1.1579597605E-2</v>
      </c>
      <c r="W4377" s="122">
        <v>1.304381996E-2</v>
      </c>
      <c r="X4377" s="122">
        <v>1.4510435219999999E-2</v>
      </c>
      <c r="Y4377" s="122">
        <v>1.5975568775000001E-2</v>
      </c>
      <c r="Z4377" s="122">
        <v>1.7469191065E-2</v>
      </c>
      <c r="AA4377" s="122">
        <v>1.8979869545E-2</v>
      </c>
      <c r="AB4377" s="122">
        <v>2.0460482445000001E-2</v>
      </c>
      <c r="AC4377" s="122">
        <v>2.2001532024999999E-2</v>
      </c>
      <c r="AD4377" s="122">
        <v>2.293554854E-2</v>
      </c>
      <c r="AE4377" s="122">
        <v>2.3549993815E-2</v>
      </c>
      <c r="AF4377" s="122">
        <v>2.4728607230000001E-2</v>
      </c>
      <c r="AG4377" s="122">
        <v>2.5789098305000001E-2</v>
      </c>
      <c r="AH4377" s="122">
        <v>2.6684172409999998E-2</v>
      </c>
      <c r="AI4377" s="122">
        <v>2.6713749225E-2</v>
      </c>
      <c r="AJ4377" s="122">
        <v>2.6416252139999999E-2</v>
      </c>
      <c r="AK4377" s="122">
        <v>2.6833011904999999E-2</v>
      </c>
      <c r="AL4377" s="122">
        <v>0</v>
      </c>
    </row>
    <row r="4378" spans="1:38" hidden="1" x14ac:dyDescent="0.25">
      <c r="A4378" s="122" t="s">
        <v>2027</v>
      </c>
      <c r="B4378" s="122">
        <v>1</v>
      </c>
      <c r="C4378" s="122" t="s">
        <v>2224</v>
      </c>
      <c r="D4378" s="122" t="s">
        <v>2092</v>
      </c>
      <c r="E4378" s="122">
        <v>80</v>
      </c>
      <c r="F4378" s="122">
        <v>0</v>
      </c>
      <c r="G4378" s="122">
        <v>0</v>
      </c>
      <c r="H4378" s="122">
        <v>0</v>
      </c>
      <c r="I4378" s="122">
        <v>0</v>
      </c>
      <c r="J4378" s="122">
        <v>1.5941645E-5</v>
      </c>
      <c r="K4378" s="122">
        <v>1.3540901E-4</v>
      </c>
      <c r="L4378" s="122">
        <v>3.3560635000000002E-4</v>
      </c>
      <c r="M4378" s="122">
        <v>6.3294028999999995E-4</v>
      </c>
      <c r="N4378" s="122">
        <v>1.004239885E-3</v>
      </c>
      <c r="O4378" s="122">
        <v>1.5076031800000001E-3</v>
      </c>
      <c r="P4378" s="122">
        <v>1.9937930350000001E-3</v>
      </c>
      <c r="Q4378" s="122">
        <v>2.4429030799999999E-3</v>
      </c>
      <c r="R4378" s="122">
        <v>3.2811310349999999E-3</v>
      </c>
      <c r="S4378" s="122">
        <v>4.1294907300000001E-3</v>
      </c>
      <c r="T4378" s="122">
        <v>4.6202808049999999E-3</v>
      </c>
      <c r="U4378" s="122">
        <v>5.1483989250000004E-3</v>
      </c>
      <c r="V4378" s="122">
        <v>5.7018524249999999E-3</v>
      </c>
      <c r="W4378" s="122">
        <v>6.545825295E-3</v>
      </c>
      <c r="X4378" s="122">
        <v>7.3800510049999999E-3</v>
      </c>
      <c r="Y4378" s="122">
        <v>8.1879698349999995E-3</v>
      </c>
      <c r="Z4378" s="122">
        <v>8.9946133200000007E-3</v>
      </c>
      <c r="AA4378" s="122">
        <v>9.8048620750000003E-3</v>
      </c>
      <c r="AB4378" s="122">
        <v>1.0612526305E-2</v>
      </c>
      <c r="AC4378" s="122">
        <v>1.1463600839999999E-2</v>
      </c>
      <c r="AD4378" s="122">
        <v>1.203497282E-2</v>
      </c>
      <c r="AE4378" s="122">
        <v>1.2463005669999999E-2</v>
      </c>
      <c r="AF4378" s="122">
        <v>1.32911183E-2</v>
      </c>
      <c r="AG4378" s="122">
        <v>1.410764194E-2</v>
      </c>
      <c r="AH4378" s="122">
        <v>1.4842580685E-2</v>
      </c>
      <c r="AI4378" s="122">
        <v>1.5126142775E-2</v>
      </c>
      <c r="AJ4378" s="122">
        <v>1.530770708E-2</v>
      </c>
      <c r="AK4378" s="122">
        <v>1.5974389910000001E-2</v>
      </c>
      <c r="AL4378" s="122">
        <v>0</v>
      </c>
    </row>
    <row r="4379" spans="1:38" hidden="1" x14ac:dyDescent="0.25">
      <c r="A4379" s="122" t="s">
        <v>2027</v>
      </c>
      <c r="B4379" s="122">
        <v>1</v>
      </c>
      <c r="C4379" s="122" t="s">
        <v>2224</v>
      </c>
      <c r="D4379" s="122" t="s">
        <v>2093</v>
      </c>
      <c r="E4379" s="122">
        <v>80</v>
      </c>
      <c r="F4379" s="122">
        <v>0</v>
      </c>
      <c r="G4379" s="122">
        <v>0</v>
      </c>
      <c r="H4379" s="122">
        <v>0</v>
      </c>
      <c r="I4379" s="122">
        <v>0</v>
      </c>
      <c r="J4379" s="122">
        <v>1.65837395E-4</v>
      </c>
      <c r="K4379" s="122">
        <v>1.38114269E-3</v>
      </c>
      <c r="L4379" s="122">
        <v>3.3759142600000001E-3</v>
      </c>
      <c r="M4379" s="122">
        <v>6.2781485700000002E-3</v>
      </c>
      <c r="N4379" s="122">
        <v>9.8407589999999993E-3</v>
      </c>
      <c r="O4379" s="122">
        <v>1.4606002345000001E-2</v>
      </c>
      <c r="P4379" s="122">
        <v>1.9078475455E-2</v>
      </c>
      <c r="Q4379" s="122">
        <v>2.3112833555E-2</v>
      </c>
      <c r="R4379" s="122">
        <v>3.0661630089999999E-2</v>
      </c>
      <c r="S4379" s="122">
        <v>3.8030417390000001E-2</v>
      </c>
      <c r="T4379" s="122">
        <v>4.1793506559999999E-2</v>
      </c>
      <c r="U4379" s="122">
        <v>4.5455081685000003E-2</v>
      </c>
      <c r="V4379" s="122">
        <v>4.9087960710000003E-2</v>
      </c>
      <c r="W4379" s="122">
        <v>5.5215366315E-2</v>
      </c>
      <c r="X4379" s="122">
        <v>6.1313018560000002E-2</v>
      </c>
      <c r="Y4379" s="122">
        <v>6.7406717470000002E-2</v>
      </c>
      <c r="Z4379" s="122">
        <v>7.3525808710000001E-2</v>
      </c>
      <c r="AA4379" s="122">
        <v>7.963710517E-2</v>
      </c>
      <c r="AB4379" s="122">
        <v>8.5669922519999997E-2</v>
      </c>
      <c r="AC4379" s="122">
        <v>9.1704212864999995E-2</v>
      </c>
      <c r="AD4379" s="122">
        <v>9.5005005719999994E-2</v>
      </c>
      <c r="AE4379" s="122">
        <v>9.6986123359999996E-2</v>
      </c>
      <c r="AF4379" s="122">
        <v>0.10119430324500001</v>
      </c>
      <c r="AG4379" s="122">
        <v>0.10483772472</v>
      </c>
      <c r="AH4379" s="122">
        <v>0.10779633718499999</v>
      </c>
      <c r="AI4379" s="122">
        <v>0.10709708297499999</v>
      </c>
      <c r="AJ4379" s="122">
        <v>0.10591825449</v>
      </c>
      <c r="AK4379" s="122">
        <v>0.106484579695</v>
      </c>
      <c r="AL4379" s="122">
        <v>0</v>
      </c>
    </row>
    <row r="4380" spans="1:38" hidden="1" x14ac:dyDescent="0.25">
      <c r="A4380" s="122" t="s">
        <v>2027</v>
      </c>
      <c r="B4380" s="122">
        <v>1</v>
      </c>
      <c r="C4380" s="122" t="s">
        <v>2224</v>
      </c>
      <c r="D4380" s="122" t="s">
        <v>2094</v>
      </c>
      <c r="E4380" s="122">
        <v>80</v>
      </c>
      <c r="F4380" s="122">
        <v>0</v>
      </c>
      <c r="G4380" s="122">
        <v>0</v>
      </c>
      <c r="H4380" s="122">
        <v>0</v>
      </c>
      <c r="I4380" s="122">
        <v>0</v>
      </c>
      <c r="J4380" s="122">
        <v>8.0652925000000003E-5</v>
      </c>
      <c r="K4380" s="122">
        <v>6.7300159999999999E-4</v>
      </c>
      <c r="L4380" s="122">
        <v>1.6475125799999999E-3</v>
      </c>
      <c r="M4380" s="122">
        <v>3.0681869449999998E-3</v>
      </c>
      <c r="N4380" s="122">
        <v>4.8104847599999999E-3</v>
      </c>
      <c r="O4380" s="122">
        <v>7.143999285E-3</v>
      </c>
      <c r="P4380" s="122">
        <v>9.3471137199999995E-3</v>
      </c>
      <c r="Q4380" s="122">
        <v>1.1340875265E-2</v>
      </c>
      <c r="R4380" s="122">
        <v>1.506934989E-2</v>
      </c>
      <c r="S4380" s="122">
        <v>1.8768765275000002E-2</v>
      </c>
      <c r="T4380" s="122">
        <v>2.0691335634999999E-2</v>
      </c>
      <c r="U4380" s="122">
        <v>2.2632609045000002E-2</v>
      </c>
      <c r="V4380" s="122">
        <v>2.4585488195000001E-2</v>
      </c>
      <c r="W4380" s="122">
        <v>2.7745401154999998E-2</v>
      </c>
      <c r="X4380" s="122">
        <v>3.090319859E-2</v>
      </c>
      <c r="Y4380" s="122">
        <v>3.402433798E-2</v>
      </c>
      <c r="Z4380" s="122">
        <v>3.7165346219999999E-2</v>
      </c>
      <c r="AA4380" s="122">
        <v>4.033444756E-2</v>
      </c>
      <c r="AB4380" s="122">
        <v>4.3483149744999998E-2</v>
      </c>
      <c r="AC4380" s="122">
        <v>4.6724549109999999E-2</v>
      </c>
      <c r="AD4380" s="122">
        <v>4.8634097685000002E-2</v>
      </c>
      <c r="AE4380" s="122">
        <v>4.9863049540000003E-2</v>
      </c>
      <c r="AF4380" s="122">
        <v>5.238907416E-2</v>
      </c>
      <c r="AG4380" s="122">
        <v>5.4651165680000002E-2</v>
      </c>
      <c r="AH4380" s="122">
        <v>5.6745744134999998E-2</v>
      </c>
      <c r="AI4380" s="122">
        <v>5.6909336695E-2</v>
      </c>
      <c r="AJ4380" s="122">
        <v>5.6215079680000002E-2</v>
      </c>
      <c r="AK4380" s="122">
        <v>5.7194035774999999E-2</v>
      </c>
      <c r="AL4380" s="122">
        <v>0</v>
      </c>
    </row>
    <row r="4381" spans="1:38" hidden="1" x14ac:dyDescent="0.25">
      <c r="A4381" s="122" t="s">
        <v>2027</v>
      </c>
      <c r="B4381" s="122">
        <v>1</v>
      </c>
      <c r="C4381" s="122" t="s">
        <v>2224</v>
      </c>
      <c r="D4381" s="122" t="s">
        <v>2095</v>
      </c>
      <c r="E4381" s="122">
        <v>80</v>
      </c>
      <c r="F4381" s="122">
        <v>0</v>
      </c>
      <c r="G4381" s="122">
        <v>0</v>
      </c>
      <c r="H4381" s="122">
        <v>0</v>
      </c>
      <c r="I4381" s="122">
        <v>0</v>
      </c>
      <c r="J4381" s="122">
        <v>3.5923724999999998E-5</v>
      </c>
      <c r="K4381" s="122">
        <v>2.9915299000000001E-4</v>
      </c>
      <c r="L4381" s="122">
        <v>7.2934324000000004E-4</v>
      </c>
      <c r="M4381" s="122">
        <v>1.3577171449999999E-3</v>
      </c>
      <c r="N4381" s="122">
        <v>2.1335258900000002E-3</v>
      </c>
      <c r="O4381" s="122">
        <v>3.1652843499999999E-3</v>
      </c>
      <c r="P4381" s="122">
        <v>4.1330755649999999E-3</v>
      </c>
      <c r="Q4381" s="122">
        <v>5.0009925599999996E-3</v>
      </c>
      <c r="R4381" s="122">
        <v>6.6425320900000001E-3</v>
      </c>
      <c r="S4381" s="122">
        <v>8.2476051950000004E-3</v>
      </c>
      <c r="T4381" s="122">
        <v>9.0771321950000004E-3</v>
      </c>
      <c r="U4381" s="122">
        <v>9.8960149050000001E-3</v>
      </c>
      <c r="V4381" s="122">
        <v>1.072660017E-2</v>
      </c>
      <c r="W4381" s="122">
        <v>1.2106910049999999E-2</v>
      </c>
      <c r="X4381" s="122">
        <v>1.3506793980000001E-2</v>
      </c>
      <c r="Y4381" s="122">
        <v>1.492119949E-2</v>
      </c>
      <c r="Z4381" s="122">
        <v>1.6366619969999999E-2</v>
      </c>
      <c r="AA4381" s="122">
        <v>1.7760072905E-2</v>
      </c>
      <c r="AB4381" s="122">
        <v>1.9191562410000002E-2</v>
      </c>
      <c r="AC4381" s="122">
        <v>2.0581934350000001E-2</v>
      </c>
      <c r="AD4381" s="122">
        <v>2.139614716E-2</v>
      </c>
      <c r="AE4381" s="122">
        <v>2.1952431075000001E-2</v>
      </c>
      <c r="AF4381" s="122">
        <v>2.2990435609999998E-2</v>
      </c>
      <c r="AG4381" s="122">
        <v>2.3879017749999999E-2</v>
      </c>
      <c r="AH4381" s="122">
        <v>2.4675154295000001E-2</v>
      </c>
      <c r="AI4381" s="122">
        <v>2.4625743469999999E-2</v>
      </c>
      <c r="AJ4381" s="122">
        <v>2.4322043525E-2</v>
      </c>
      <c r="AK4381" s="122">
        <v>2.4660734220000001E-2</v>
      </c>
      <c r="AL4381" s="122">
        <v>0</v>
      </c>
    </row>
    <row r="4382" spans="1:38" hidden="1" x14ac:dyDescent="0.25">
      <c r="A4382" s="122" t="s">
        <v>2027</v>
      </c>
      <c r="B4382" s="122">
        <v>1</v>
      </c>
      <c r="C4382" s="122" t="s">
        <v>2224</v>
      </c>
      <c r="D4382" s="122" t="s">
        <v>2096</v>
      </c>
      <c r="E4382" s="122">
        <v>80</v>
      </c>
      <c r="F4382" s="122">
        <v>0</v>
      </c>
      <c r="G4382" s="122">
        <v>0</v>
      </c>
      <c r="H4382" s="122">
        <v>0</v>
      </c>
      <c r="I4382" s="122">
        <v>0</v>
      </c>
      <c r="J4382" s="122">
        <v>5.3583920000000002E-5</v>
      </c>
      <c r="K4382" s="122">
        <v>4.4710976E-4</v>
      </c>
      <c r="L4382" s="122">
        <v>1.09337434E-3</v>
      </c>
      <c r="M4382" s="122">
        <v>2.0364773949999998E-3</v>
      </c>
      <c r="N4382" s="122">
        <v>3.1958728649999998E-3</v>
      </c>
      <c r="O4382" s="122">
        <v>4.7485717350000001E-3</v>
      </c>
      <c r="P4382" s="122">
        <v>6.2126547300000003E-3</v>
      </c>
      <c r="Q4382" s="122">
        <v>7.5290442649999997E-3</v>
      </c>
      <c r="R4382" s="122">
        <v>1.001171017E-2</v>
      </c>
      <c r="S4382" s="122">
        <v>1.2470342505000001E-2</v>
      </c>
      <c r="T4382" s="122">
        <v>1.376356009E-2</v>
      </c>
      <c r="U4382" s="122">
        <v>1.507758486E-2</v>
      </c>
      <c r="V4382" s="122">
        <v>1.6380462839999999E-2</v>
      </c>
      <c r="W4382" s="122">
        <v>1.8512616905000001E-2</v>
      </c>
      <c r="X4382" s="122">
        <v>2.0634234550000002E-2</v>
      </c>
      <c r="Y4382" s="122">
        <v>2.2740082405000001E-2</v>
      </c>
      <c r="Z4382" s="122">
        <v>2.48995919E-2</v>
      </c>
      <c r="AA4382" s="122">
        <v>2.7050441644999999E-2</v>
      </c>
      <c r="AB4382" s="122">
        <v>2.9178545895000001E-2</v>
      </c>
      <c r="AC4382" s="122">
        <v>3.1338306640000001E-2</v>
      </c>
      <c r="AD4382" s="122">
        <v>3.2567586794999999E-2</v>
      </c>
      <c r="AE4382" s="122">
        <v>3.3404169565000003E-2</v>
      </c>
      <c r="AF4382" s="122">
        <v>3.5044756689999998E-2</v>
      </c>
      <c r="AG4382" s="122">
        <v>3.6550690900000002E-2</v>
      </c>
      <c r="AH4382" s="122">
        <v>3.7818796549999999E-2</v>
      </c>
      <c r="AI4382" s="122">
        <v>3.781277794E-2</v>
      </c>
      <c r="AJ4382" s="122">
        <v>3.7312649405000002E-2</v>
      </c>
      <c r="AK4382" s="122">
        <v>3.7894653280000003E-2</v>
      </c>
      <c r="AL4382" s="122">
        <v>0</v>
      </c>
    </row>
    <row r="4383" spans="1:38" hidden="1" x14ac:dyDescent="0.25">
      <c r="A4383" s="122" t="s">
        <v>2027</v>
      </c>
      <c r="B4383" s="122">
        <v>1</v>
      </c>
      <c r="C4383" s="122" t="s">
        <v>2224</v>
      </c>
      <c r="D4383" s="122" t="s">
        <v>2097</v>
      </c>
      <c r="E4383" s="122">
        <v>80</v>
      </c>
      <c r="F4383" s="122">
        <v>0</v>
      </c>
      <c r="G4383" s="122">
        <v>0</v>
      </c>
      <c r="H4383" s="122">
        <v>0</v>
      </c>
      <c r="I4383" s="122">
        <v>0</v>
      </c>
      <c r="J4383" s="122">
        <v>6.0522105000000001E-5</v>
      </c>
      <c r="K4383" s="122">
        <v>5.0362258499999995E-4</v>
      </c>
      <c r="L4383" s="122">
        <v>1.2270892550000001E-3</v>
      </c>
      <c r="M4383" s="122">
        <v>2.277760475E-3</v>
      </c>
      <c r="N4383" s="122">
        <v>3.5606992549999999E-3</v>
      </c>
      <c r="O4383" s="122">
        <v>5.2718269950000002E-3</v>
      </c>
      <c r="P4383" s="122">
        <v>6.8614800500000003E-3</v>
      </c>
      <c r="Q4383" s="122">
        <v>8.2873710349999994E-3</v>
      </c>
      <c r="R4383" s="122">
        <v>1.1008975355000001E-2</v>
      </c>
      <c r="S4383" s="122">
        <v>1.3693615439999999E-2</v>
      </c>
      <c r="T4383" s="122">
        <v>1.5111788695E-2</v>
      </c>
      <c r="U4383" s="122">
        <v>1.6497430435000002E-2</v>
      </c>
      <c r="V4383" s="122">
        <v>1.6704350220000001E-2</v>
      </c>
      <c r="W4383" s="122">
        <v>1.90297621E-2</v>
      </c>
      <c r="X4383" s="122">
        <v>2.1335087044999999E-2</v>
      </c>
      <c r="Y4383" s="122">
        <v>2.3659647020000001E-2</v>
      </c>
      <c r="Z4383" s="122">
        <v>2.6022880065E-2</v>
      </c>
      <c r="AA4383" s="122">
        <v>2.8321803494999999E-2</v>
      </c>
      <c r="AB4383" s="122">
        <v>3.0602952494999999E-2</v>
      </c>
      <c r="AC4383" s="122">
        <v>3.2896608384999998E-2</v>
      </c>
      <c r="AD4383" s="122">
        <v>3.425566285E-2</v>
      </c>
      <c r="AE4383" s="122">
        <v>3.5198184345000001E-2</v>
      </c>
      <c r="AF4383" s="122">
        <v>3.6947145309999999E-2</v>
      </c>
      <c r="AG4383" s="122">
        <v>3.83396981E-2</v>
      </c>
      <c r="AH4383" s="122">
        <v>3.9514583300000003E-2</v>
      </c>
      <c r="AI4383" s="122">
        <v>3.9384863595E-2</v>
      </c>
      <c r="AJ4383" s="122">
        <v>3.8532488254999997E-2</v>
      </c>
      <c r="AK4383" s="122">
        <v>3.8858138739999999E-2</v>
      </c>
      <c r="AL4383" s="122">
        <v>0</v>
      </c>
    </row>
    <row r="4384" spans="1:38" hidden="1" x14ac:dyDescent="0.25">
      <c r="A4384" s="122" t="s">
        <v>2027</v>
      </c>
      <c r="B4384" s="122">
        <v>1</v>
      </c>
      <c r="C4384" s="122" t="s">
        <v>2224</v>
      </c>
      <c r="D4384" s="122" t="s">
        <v>2098</v>
      </c>
      <c r="E4384" s="122">
        <v>80</v>
      </c>
      <c r="F4384" s="122">
        <v>0</v>
      </c>
      <c r="G4384" s="122">
        <v>0</v>
      </c>
      <c r="H4384" s="122">
        <v>0</v>
      </c>
      <c r="I4384" s="122">
        <v>0</v>
      </c>
      <c r="J4384" s="122">
        <v>8.4853155E-5</v>
      </c>
      <c r="K4384" s="122">
        <v>7.0635420000000003E-4</v>
      </c>
      <c r="L4384" s="122">
        <v>1.723874825E-3</v>
      </c>
      <c r="M4384" s="122">
        <v>3.2077000399999998E-3</v>
      </c>
      <c r="N4384" s="122">
        <v>5.0293690700000003E-3</v>
      </c>
      <c r="O4384" s="122">
        <v>7.4658957599999997E-3</v>
      </c>
      <c r="P4384" s="122">
        <v>9.7602216499999995E-3</v>
      </c>
      <c r="Q4384" s="122">
        <v>1.1840341169999999E-2</v>
      </c>
      <c r="R4384" s="122">
        <v>1.5708843449999999E-2</v>
      </c>
      <c r="S4384" s="122">
        <v>1.9453067094999998E-2</v>
      </c>
      <c r="T4384" s="122">
        <v>2.128646079E-2</v>
      </c>
      <c r="U4384" s="122">
        <v>2.3082022935000002E-2</v>
      </c>
      <c r="V4384" s="122">
        <v>2.4886038805E-2</v>
      </c>
      <c r="W4384" s="122">
        <v>2.7971379425000002E-2</v>
      </c>
      <c r="X4384" s="122">
        <v>3.1115612375000001E-2</v>
      </c>
      <c r="Y4384" s="122">
        <v>3.4331367825E-2</v>
      </c>
      <c r="Z4384" s="122">
        <v>3.7599869025000003E-2</v>
      </c>
      <c r="AA4384" s="122">
        <v>4.0934570915000003E-2</v>
      </c>
      <c r="AB4384" s="122">
        <v>4.4316240474999997E-2</v>
      </c>
      <c r="AC4384" s="122">
        <v>4.7752704979999998E-2</v>
      </c>
      <c r="AD4384" s="122">
        <v>4.9879033730000001E-2</v>
      </c>
      <c r="AE4384" s="122">
        <v>5.1266166219999999E-2</v>
      </c>
      <c r="AF4384" s="122">
        <v>5.3883756390000002E-2</v>
      </c>
      <c r="AG4384" s="122">
        <v>5.6304071759999998E-2</v>
      </c>
      <c r="AH4384" s="122">
        <v>5.8331926924999999E-2</v>
      </c>
      <c r="AI4384" s="122">
        <v>5.8294850129999999E-2</v>
      </c>
      <c r="AJ4384" s="122">
        <v>5.8174973060000003E-2</v>
      </c>
      <c r="AK4384" s="122">
        <v>5.8696058859999997E-2</v>
      </c>
      <c r="AL4384" s="122">
        <v>0</v>
      </c>
    </row>
    <row r="4385" spans="1:38" hidden="1" x14ac:dyDescent="0.25">
      <c r="A4385" s="122" t="s">
        <v>2027</v>
      </c>
      <c r="B4385" s="122">
        <v>1</v>
      </c>
      <c r="C4385" s="122" t="s">
        <v>2224</v>
      </c>
      <c r="D4385" s="122" t="s">
        <v>2099</v>
      </c>
      <c r="E4385" s="122">
        <v>80</v>
      </c>
      <c r="F4385" s="122">
        <v>0</v>
      </c>
      <c r="G4385" s="122">
        <v>0</v>
      </c>
      <c r="H4385" s="122">
        <v>0</v>
      </c>
      <c r="I4385" s="122">
        <v>0</v>
      </c>
      <c r="J4385" s="122">
        <v>6.9926894999999996E-5</v>
      </c>
      <c r="K4385" s="122">
        <v>5.8312646000000001E-4</v>
      </c>
      <c r="L4385" s="122">
        <v>1.4260149349999999E-3</v>
      </c>
      <c r="M4385" s="122">
        <v>2.6570843250000001E-3</v>
      </c>
      <c r="N4385" s="122">
        <v>4.1734447399999998E-3</v>
      </c>
      <c r="O4385" s="122">
        <v>6.2098266599999999E-3</v>
      </c>
      <c r="P4385" s="122">
        <v>8.1490364700000009E-3</v>
      </c>
      <c r="Q4385" s="122">
        <v>9.9471422700000006E-3</v>
      </c>
      <c r="R4385" s="122">
        <v>1.3317668055000001E-2</v>
      </c>
      <c r="S4385" s="122">
        <v>1.6647443769999999E-2</v>
      </c>
      <c r="T4385" s="122">
        <v>1.8413824065000001E-2</v>
      </c>
      <c r="U4385" s="122">
        <v>2.0158921810000001E-2</v>
      </c>
      <c r="V4385" s="122">
        <v>2.1847275914999999E-2</v>
      </c>
      <c r="W4385" s="122">
        <v>2.458713673E-2</v>
      </c>
      <c r="X4385" s="122">
        <v>2.7344577004999999E-2</v>
      </c>
      <c r="Y4385" s="122">
        <v>3.0184679535000002E-2</v>
      </c>
      <c r="Z4385" s="122">
        <v>3.3146959580000003E-2</v>
      </c>
      <c r="AA4385" s="122">
        <v>3.6144523499999998E-2</v>
      </c>
      <c r="AB4385" s="122">
        <v>3.9156679015000001E-2</v>
      </c>
      <c r="AC4385" s="122">
        <v>4.2135149274999999E-2</v>
      </c>
      <c r="AD4385" s="122">
        <v>4.3945042720000001E-2</v>
      </c>
      <c r="AE4385" s="122">
        <v>4.5165074530000002E-2</v>
      </c>
      <c r="AF4385" s="122">
        <v>4.7409873349999999E-2</v>
      </c>
      <c r="AG4385" s="122">
        <v>4.9451220640000002E-2</v>
      </c>
      <c r="AH4385" s="122">
        <v>5.1185704244999998E-2</v>
      </c>
      <c r="AI4385" s="122">
        <v>5.1193419295000001E-2</v>
      </c>
      <c r="AJ4385" s="122">
        <v>5.1137024055000001E-2</v>
      </c>
      <c r="AK4385" s="122">
        <v>5.1808607935000001E-2</v>
      </c>
      <c r="AL4385" s="122">
        <v>0</v>
      </c>
    </row>
    <row r="4386" spans="1:38" hidden="1" x14ac:dyDescent="0.25">
      <c r="A4386" s="122" t="s">
        <v>2027</v>
      </c>
      <c r="B4386" s="122">
        <v>1</v>
      </c>
      <c r="C4386" s="122" t="s">
        <v>2224</v>
      </c>
      <c r="D4386" s="122" t="s">
        <v>2100</v>
      </c>
      <c r="E4386" s="122">
        <v>80</v>
      </c>
      <c r="F4386" s="122">
        <v>0</v>
      </c>
      <c r="G4386" s="122">
        <v>0</v>
      </c>
      <c r="H4386" s="122">
        <v>0</v>
      </c>
      <c r="I4386" s="122">
        <v>0</v>
      </c>
      <c r="J4386" s="122">
        <v>1.7299399999999999E-5</v>
      </c>
      <c r="K4386" s="122">
        <v>1.4301820000000001E-4</v>
      </c>
      <c r="L4386" s="122">
        <v>3.4843182500000002E-4</v>
      </c>
      <c r="M4386" s="122">
        <v>6.4646658499999999E-4</v>
      </c>
      <c r="N4386" s="122">
        <v>1.0096903349999999E-3</v>
      </c>
      <c r="O4386" s="122">
        <v>1.49712505E-3</v>
      </c>
      <c r="P4386" s="122">
        <v>1.959487695E-3</v>
      </c>
      <c r="Q4386" s="122">
        <v>2.379478535E-3</v>
      </c>
      <c r="R4386" s="122">
        <v>3.17241382E-3</v>
      </c>
      <c r="S4386" s="122">
        <v>3.9572484699999999E-3</v>
      </c>
      <c r="T4386" s="122">
        <v>4.3609707049999998E-3</v>
      </c>
      <c r="U4386" s="122">
        <v>4.7538486550000002E-3</v>
      </c>
      <c r="V4386" s="122">
        <v>5.1387211100000002E-3</v>
      </c>
      <c r="W4386" s="122">
        <v>5.7714061300000001E-3</v>
      </c>
      <c r="X4386" s="122">
        <v>6.3997237550000004E-3</v>
      </c>
      <c r="Y4386" s="122">
        <v>7.0035830299999997E-3</v>
      </c>
      <c r="Z4386" s="122">
        <v>7.6022169750000002E-3</v>
      </c>
      <c r="AA4386" s="122">
        <v>8.2217539149999994E-3</v>
      </c>
      <c r="AB4386" s="122">
        <v>8.8315962900000003E-3</v>
      </c>
      <c r="AC4386" s="122">
        <v>9.4475102050000006E-3</v>
      </c>
      <c r="AD4386" s="122">
        <v>9.8153958150000008E-3</v>
      </c>
      <c r="AE4386" s="122">
        <v>1.0023967485E-2</v>
      </c>
      <c r="AF4386" s="122">
        <v>1.0515449E-2</v>
      </c>
      <c r="AG4386" s="122">
        <v>1.0957545484999999E-2</v>
      </c>
      <c r="AH4386" s="122">
        <v>1.1352764414999999E-2</v>
      </c>
      <c r="AI4386" s="122">
        <v>1.13782147E-2</v>
      </c>
      <c r="AJ4386" s="122">
        <v>1.1285690714999999E-2</v>
      </c>
      <c r="AK4386" s="122">
        <v>1.1531665470000001E-2</v>
      </c>
      <c r="AL4386" s="122">
        <v>0</v>
      </c>
    </row>
    <row r="4387" spans="1:38" hidden="1" x14ac:dyDescent="0.25">
      <c r="A4387" s="122" t="s">
        <v>2027</v>
      </c>
      <c r="B4387" s="122">
        <v>1</v>
      </c>
      <c r="C4387" s="122" t="s">
        <v>2224</v>
      </c>
      <c r="D4387" s="122" t="s">
        <v>2101</v>
      </c>
      <c r="E4387" s="122">
        <v>80</v>
      </c>
      <c r="F4387" s="122">
        <v>0</v>
      </c>
      <c r="G4387" s="122">
        <v>0</v>
      </c>
      <c r="H4387" s="122">
        <v>0</v>
      </c>
      <c r="I4387" s="122">
        <v>0</v>
      </c>
      <c r="J4387" s="122">
        <v>1.3361207000000001E-4</v>
      </c>
      <c r="K4387" s="122">
        <v>1.1129031649999999E-3</v>
      </c>
      <c r="L4387" s="122">
        <v>2.7222240699999998E-3</v>
      </c>
      <c r="M4387" s="122">
        <v>5.0536780099999998E-3</v>
      </c>
      <c r="N4387" s="122">
        <v>7.8970364050000002E-3</v>
      </c>
      <c r="O4387" s="122">
        <v>1.169650155E-2</v>
      </c>
      <c r="P4387" s="122">
        <v>1.527063799E-2</v>
      </c>
      <c r="Q4387" s="122">
        <v>1.8490940394999999E-2</v>
      </c>
      <c r="R4387" s="122">
        <v>2.451771401E-2</v>
      </c>
      <c r="S4387" s="122">
        <v>3.0413270135E-2</v>
      </c>
      <c r="T4387" s="122">
        <v>3.3380020085000003E-2</v>
      </c>
      <c r="U4387" s="122">
        <v>3.6231464710000001E-2</v>
      </c>
      <c r="V4387" s="122">
        <v>3.8963342475000003E-2</v>
      </c>
      <c r="W4387" s="122">
        <v>4.3496407704999997E-2</v>
      </c>
      <c r="X4387" s="122">
        <v>4.7844353275000001E-2</v>
      </c>
      <c r="Y4387" s="122">
        <v>5.2156390194999999E-2</v>
      </c>
      <c r="Z4387" s="122">
        <v>5.655977257E-2</v>
      </c>
      <c r="AA4387" s="122">
        <v>6.1164983064999998E-2</v>
      </c>
      <c r="AB4387" s="122">
        <v>6.5821915884999999E-2</v>
      </c>
      <c r="AC4387" s="122">
        <v>7.0505952885000001E-2</v>
      </c>
      <c r="AD4387" s="122">
        <v>7.3231363475000005E-2</v>
      </c>
      <c r="AE4387" s="122">
        <v>7.4925200859999999E-2</v>
      </c>
      <c r="AF4387" s="122">
        <v>7.8562065045000004E-2</v>
      </c>
      <c r="AG4387" s="122">
        <v>8.1842624234999994E-2</v>
      </c>
      <c r="AH4387" s="122">
        <v>8.4606640560000002E-2</v>
      </c>
      <c r="AI4387" s="122">
        <v>8.4419434520000003E-2</v>
      </c>
      <c r="AJ4387" s="122">
        <v>8.3404690040000007E-2</v>
      </c>
      <c r="AK4387" s="122">
        <v>8.4461902470000003E-2</v>
      </c>
      <c r="AL4387" s="122">
        <v>0</v>
      </c>
    </row>
    <row r="4388" spans="1:38" hidden="1" x14ac:dyDescent="0.25">
      <c r="A4388" s="122" t="s">
        <v>2027</v>
      </c>
      <c r="B4388" s="122">
        <v>1</v>
      </c>
      <c r="C4388" s="122" t="s">
        <v>2224</v>
      </c>
      <c r="D4388" s="122" t="s">
        <v>2102</v>
      </c>
      <c r="E4388" s="122">
        <v>80</v>
      </c>
      <c r="F4388" s="122">
        <v>0</v>
      </c>
      <c r="G4388" s="122">
        <v>0</v>
      </c>
      <c r="H4388" s="122">
        <v>0</v>
      </c>
      <c r="I4388" s="122">
        <v>0</v>
      </c>
      <c r="J4388" s="122">
        <v>6.4181644999999999E-5</v>
      </c>
      <c r="K4388" s="122">
        <v>5.35987605E-4</v>
      </c>
      <c r="L4388" s="122">
        <v>1.3146672999999999E-3</v>
      </c>
      <c r="M4388" s="122">
        <v>2.454125245E-3</v>
      </c>
      <c r="N4388" s="122">
        <v>3.8598612900000002E-3</v>
      </c>
      <c r="O4388" s="122">
        <v>5.7595240149999997E-3</v>
      </c>
      <c r="P4388" s="122">
        <v>7.5700579800000002E-3</v>
      </c>
      <c r="Q4388" s="122">
        <v>9.2218475050000002E-3</v>
      </c>
      <c r="R4388" s="122">
        <v>1.2285979945000001E-2</v>
      </c>
      <c r="S4388" s="122">
        <v>1.5306575115E-2</v>
      </c>
      <c r="T4388" s="122">
        <v>1.6889372730000001E-2</v>
      </c>
      <c r="U4388" s="122">
        <v>1.845468167E-2</v>
      </c>
      <c r="V4388" s="122">
        <v>2.0046606025E-2</v>
      </c>
      <c r="W4388" s="122">
        <v>2.2646554425E-2</v>
      </c>
      <c r="X4388" s="122">
        <v>2.5238059819999999E-2</v>
      </c>
      <c r="Y4388" s="122">
        <v>2.7818608705000001E-2</v>
      </c>
      <c r="Z4388" s="122">
        <v>3.041075864E-2</v>
      </c>
      <c r="AA4388" s="122">
        <v>3.3089565034999997E-2</v>
      </c>
      <c r="AB4388" s="122">
        <v>3.5759448370000002E-2</v>
      </c>
      <c r="AC4388" s="122">
        <v>3.8505068839999997E-2</v>
      </c>
      <c r="AD4388" s="122">
        <v>4.0203862884999997E-2</v>
      </c>
      <c r="AE4388" s="122">
        <v>4.1359973345000002E-2</v>
      </c>
      <c r="AF4388" s="122">
        <v>4.3608457835000003E-2</v>
      </c>
      <c r="AG4388" s="122">
        <v>4.5686685945E-2</v>
      </c>
      <c r="AH4388" s="122">
        <v>4.7514260689999997E-2</v>
      </c>
      <c r="AI4388" s="122">
        <v>4.7685514700000001E-2</v>
      </c>
      <c r="AJ4388" s="122">
        <v>4.7280514104999997E-2</v>
      </c>
      <c r="AK4388" s="122">
        <v>4.7962001924999997E-2</v>
      </c>
      <c r="AL4388" s="122">
        <v>0</v>
      </c>
    </row>
    <row r="4389" spans="1:38" hidden="1" x14ac:dyDescent="0.25">
      <c r="A4389" s="122" t="s">
        <v>2027</v>
      </c>
      <c r="B4389" s="122">
        <v>1</v>
      </c>
      <c r="C4389" s="122" t="s">
        <v>2224</v>
      </c>
      <c r="D4389" s="122" t="s">
        <v>2103</v>
      </c>
      <c r="E4389" s="122">
        <v>80</v>
      </c>
      <c r="F4389" s="122">
        <v>0</v>
      </c>
      <c r="G4389" s="122">
        <v>0</v>
      </c>
      <c r="H4389" s="122">
        <v>0</v>
      </c>
      <c r="I4389" s="122">
        <v>0</v>
      </c>
      <c r="J4389" s="122">
        <v>7.4123439999999999E-5</v>
      </c>
      <c r="K4389" s="122">
        <v>6.1857549E-4</v>
      </c>
      <c r="L4389" s="122">
        <v>1.515159775E-3</v>
      </c>
      <c r="M4389" s="122">
        <v>2.8239411249999999E-3</v>
      </c>
      <c r="N4389" s="122">
        <v>4.4278876249999998E-3</v>
      </c>
      <c r="O4389" s="122">
        <v>6.5731606250000003E-3</v>
      </c>
      <c r="P4389" s="122">
        <v>8.6035919400000004E-3</v>
      </c>
      <c r="Q4389" s="122">
        <v>1.0440272990000001E-2</v>
      </c>
      <c r="R4389" s="122">
        <v>1.3891549854999999E-2</v>
      </c>
      <c r="S4389" s="122">
        <v>1.7292997144999999E-2</v>
      </c>
      <c r="T4389" s="122">
        <v>1.90804275E-2</v>
      </c>
      <c r="U4389" s="122">
        <v>2.0872369969999999E-2</v>
      </c>
      <c r="V4389" s="122">
        <v>2.2683284160000001E-2</v>
      </c>
      <c r="W4389" s="122">
        <v>2.5605709590000001E-2</v>
      </c>
      <c r="X4389" s="122">
        <v>2.8493927164999999E-2</v>
      </c>
      <c r="Y4389" s="122">
        <v>3.1399886340000002E-2</v>
      </c>
      <c r="Z4389" s="122">
        <v>3.4334001594999997E-2</v>
      </c>
      <c r="AA4389" s="122">
        <v>3.7202456515000003E-2</v>
      </c>
      <c r="AB4389" s="122">
        <v>4.007204139E-2</v>
      </c>
      <c r="AC4389" s="122">
        <v>4.2972788970000002E-2</v>
      </c>
      <c r="AD4389" s="122">
        <v>4.4675481075000002E-2</v>
      </c>
      <c r="AE4389" s="122">
        <v>4.5820340224999999E-2</v>
      </c>
      <c r="AF4389" s="122">
        <v>4.807575687E-2</v>
      </c>
      <c r="AG4389" s="122">
        <v>5.0133704750000001E-2</v>
      </c>
      <c r="AH4389" s="122">
        <v>5.1895889840000001E-2</v>
      </c>
      <c r="AI4389" s="122">
        <v>5.1916481955000003E-2</v>
      </c>
      <c r="AJ4389" s="122">
        <v>5.0986264674999997E-2</v>
      </c>
      <c r="AK4389" s="122">
        <v>5.183430612E-2</v>
      </c>
      <c r="AL4389" s="122">
        <v>0</v>
      </c>
    </row>
    <row r="4390" spans="1:38" hidden="1" x14ac:dyDescent="0.25">
      <c r="A4390" s="122" t="s">
        <v>2027</v>
      </c>
      <c r="B4390" s="122">
        <v>1</v>
      </c>
      <c r="C4390" s="122" t="s">
        <v>2224</v>
      </c>
      <c r="D4390" s="122" t="s">
        <v>2137</v>
      </c>
      <c r="E4390" s="122">
        <v>80</v>
      </c>
      <c r="F4390" s="122">
        <v>0</v>
      </c>
      <c r="G4390" s="122">
        <v>0</v>
      </c>
      <c r="H4390" s="122">
        <v>0</v>
      </c>
      <c r="I4390" s="122">
        <v>0</v>
      </c>
      <c r="J4390" s="122">
        <v>7.6044999999999996E-7</v>
      </c>
      <c r="K4390" s="122">
        <v>6.5830850000000003E-6</v>
      </c>
      <c r="L4390" s="122">
        <v>1.669037E-5</v>
      </c>
      <c r="M4390" s="122">
        <v>3.2149279999999999E-5</v>
      </c>
      <c r="N4390" s="122">
        <v>5.2046270000000001E-5</v>
      </c>
      <c r="O4390" s="122">
        <v>7.9558145000000003E-5</v>
      </c>
      <c r="P4390" s="122">
        <v>1.0698493E-4</v>
      </c>
      <c r="Q4390" s="122">
        <v>1.2848556500000001E-4</v>
      </c>
      <c r="R4390" s="122">
        <v>1.6899276E-4</v>
      </c>
      <c r="S4390" s="122">
        <v>2.0774958000000001E-4</v>
      </c>
      <c r="T4390" s="122">
        <v>2.26312935E-4</v>
      </c>
      <c r="U4390" s="122">
        <v>2.4417211999999997E-4</v>
      </c>
      <c r="V4390" s="122">
        <v>2.5713796000000001E-4</v>
      </c>
      <c r="W4390" s="122">
        <v>2.7681887499999999E-4</v>
      </c>
      <c r="X4390" s="122">
        <v>2.9326938500000001E-4</v>
      </c>
      <c r="Y4390" s="122">
        <v>3.0611931499999998E-4</v>
      </c>
      <c r="Z4390" s="122">
        <v>3.1562628000000002E-4</v>
      </c>
      <c r="AA4390" s="122">
        <v>3.3132136499999999E-4</v>
      </c>
      <c r="AB4390" s="122">
        <v>3.5513416999999998E-4</v>
      </c>
      <c r="AC4390" s="122">
        <v>3.7874162E-4</v>
      </c>
      <c r="AD4390" s="122">
        <v>3.9129139E-4</v>
      </c>
      <c r="AE4390" s="122">
        <v>3.9868952999999997E-4</v>
      </c>
      <c r="AF4390" s="122">
        <v>4.1555945999999997E-4</v>
      </c>
      <c r="AG4390" s="122">
        <v>4.3024820499999999E-4</v>
      </c>
      <c r="AH4390" s="122">
        <v>4.4260736E-4</v>
      </c>
      <c r="AI4390" s="122">
        <v>4.4005533E-4</v>
      </c>
      <c r="AJ4390" s="122">
        <v>4.2955509E-4</v>
      </c>
      <c r="AK4390" s="122">
        <v>4.3411577999999997E-4</v>
      </c>
      <c r="AL4390" s="122">
        <v>0</v>
      </c>
    </row>
    <row r="4391" spans="1:38" hidden="1" x14ac:dyDescent="0.25">
      <c r="A4391" s="122" t="s">
        <v>2027</v>
      </c>
      <c r="B4391" s="122">
        <v>1</v>
      </c>
      <c r="C4391" s="122" t="s">
        <v>2224</v>
      </c>
      <c r="D4391" s="122" t="s">
        <v>2104</v>
      </c>
      <c r="E4391" s="122">
        <v>80</v>
      </c>
      <c r="F4391" s="122">
        <v>0</v>
      </c>
      <c r="G4391" s="122">
        <v>0</v>
      </c>
      <c r="H4391" s="122">
        <v>0</v>
      </c>
      <c r="I4391" s="122">
        <v>0</v>
      </c>
      <c r="J4391" s="122">
        <v>3.7433905000000001E-5</v>
      </c>
      <c r="K4391" s="122">
        <v>3.1314493500000001E-4</v>
      </c>
      <c r="L4391" s="122">
        <v>7.6659256000000001E-4</v>
      </c>
      <c r="M4391" s="122">
        <v>1.4307280500000001E-3</v>
      </c>
      <c r="N4391" s="122">
        <v>2.2491883250000001E-3</v>
      </c>
      <c r="O4391" s="122">
        <v>3.342638375E-3</v>
      </c>
      <c r="P4391" s="122">
        <v>4.3703979400000004E-3</v>
      </c>
      <c r="Q4391" s="122">
        <v>5.2801430349999996E-3</v>
      </c>
      <c r="R4391" s="122">
        <v>6.997838785E-3</v>
      </c>
      <c r="S4391" s="122">
        <v>8.6877228349999999E-3</v>
      </c>
      <c r="T4391" s="122">
        <v>9.5904714549999992E-3</v>
      </c>
      <c r="U4391" s="122">
        <v>1.0475090544999999E-2</v>
      </c>
      <c r="V4391" s="122">
        <v>1.1278072815E-2</v>
      </c>
      <c r="W4391" s="122">
        <v>1.273563537E-2</v>
      </c>
      <c r="X4391" s="122">
        <v>1.4178892755E-2</v>
      </c>
      <c r="Y4391" s="122">
        <v>1.5585269989999999E-2</v>
      </c>
      <c r="Z4391" s="122">
        <v>1.7009937555E-2</v>
      </c>
      <c r="AA4391" s="122">
        <v>1.8437569535E-2</v>
      </c>
      <c r="AB4391" s="122">
        <v>1.9847068969999999E-2</v>
      </c>
      <c r="AC4391" s="122">
        <v>2.1261286880000001E-2</v>
      </c>
      <c r="AD4391" s="122">
        <v>2.2059967749999999E-2</v>
      </c>
      <c r="AE4391" s="122">
        <v>2.255212027E-2</v>
      </c>
      <c r="AF4391" s="122">
        <v>2.3603029675000001E-2</v>
      </c>
      <c r="AG4391" s="122">
        <v>2.4533496530000001E-2</v>
      </c>
      <c r="AH4391" s="122">
        <v>2.5269264400000001E-2</v>
      </c>
      <c r="AI4391" s="122">
        <v>2.5180310845000001E-2</v>
      </c>
      <c r="AJ4391" s="122">
        <v>2.4495933314999999E-2</v>
      </c>
      <c r="AK4391" s="122">
        <v>2.4790005359999999E-2</v>
      </c>
      <c r="AL4391" s="122">
        <v>0</v>
      </c>
    </row>
    <row r="4392" spans="1:38" hidden="1" x14ac:dyDescent="0.25">
      <c r="A4392" s="122" t="s">
        <v>2027</v>
      </c>
      <c r="B4392" s="122">
        <v>1</v>
      </c>
      <c r="C4392" s="122" t="s">
        <v>2224</v>
      </c>
      <c r="D4392" s="122" t="s">
        <v>2105</v>
      </c>
      <c r="E4392" s="122">
        <v>80</v>
      </c>
      <c r="F4392" s="122">
        <v>0</v>
      </c>
      <c r="G4392" s="122">
        <v>0</v>
      </c>
      <c r="H4392" s="122">
        <v>0</v>
      </c>
      <c r="I4392" s="122">
        <v>0</v>
      </c>
      <c r="J4392" s="122">
        <v>1.1990320000000001E-5</v>
      </c>
      <c r="K4392" s="122">
        <v>1.0081623999999999E-4</v>
      </c>
      <c r="L4392" s="122">
        <v>2.47224975E-4</v>
      </c>
      <c r="M4392" s="122">
        <v>4.5846358E-4</v>
      </c>
      <c r="N4392" s="122">
        <v>7.1563772000000003E-4</v>
      </c>
      <c r="O4392" s="122">
        <v>1.060682025E-3</v>
      </c>
      <c r="P4392" s="122">
        <v>1.3867127349999999E-3</v>
      </c>
      <c r="Q4392" s="122">
        <v>1.678546645E-3</v>
      </c>
      <c r="R4392" s="122">
        <v>2.2316929500000001E-3</v>
      </c>
      <c r="S4392" s="122">
        <v>2.785432875E-3</v>
      </c>
      <c r="T4392" s="122">
        <v>3.0872943399999999E-3</v>
      </c>
      <c r="U4392" s="122">
        <v>3.3887980250000001E-3</v>
      </c>
      <c r="V4392" s="122">
        <v>3.6986612999999999E-3</v>
      </c>
      <c r="W4392" s="122">
        <v>4.1955855600000003E-3</v>
      </c>
      <c r="X4392" s="122">
        <v>4.6965381949999998E-3</v>
      </c>
      <c r="Y4392" s="122">
        <v>5.1831012399999998E-3</v>
      </c>
      <c r="Z4392" s="122">
        <v>5.6729851399999996E-3</v>
      </c>
      <c r="AA4392" s="122">
        <v>6.1735146699999997E-3</v>
      </c>
      <c r="AB4392" s="122">
        <v>6.6775439450000003E-3</v>
      </c>
      <c r="AC4392" s="122">
        <v>7.2118612399999999E-3</v>
      </c>
      <c r="AD4392" s="122">
        <v>7.5403056250000003E-3</v>
      </c>
      <c r="AE4392" s="122">
        <v>7.7794654749999996E-3</v>
      </c>
      <c r="AF4392" s="122">
        <v>8.2249823100000001E-3</v>
      </c>
      <c r="AG4392" s="122">
        <v>8.6451815199999997E-3</v>
      </c>
      <c r="AH4392" s="122">
        <v>8.9951218499999992E-3</v>
      </c>
      <c r="AI4392" s="122">
        <v>9.0476749749999995E-3</v>
      </c>
      <c r="AJ4392" s="122">
        <v>8.9984715150000002E-3</v>
      </c>
      <c r="AK4392" s="122">
        <v>9.2797314849999996E-3</v>
      </c>
      <c r="AL4392" s="122">
        <v>0</v>
      </c>
    </row>
    <row r="4393" spans="1:38" hidden="1" x14ac:dyDescent="0.25">
      <c r="A4393" s="122" t="s">
        <v>2027</v>
      </c>
      <c r="B4393" s="122">
        <v>1</v>
      </c>
      <c r="C4393" s="122" t="s">
        <v>2224</v>
      </c>
      <c r="D4393" s="122" t="s">
        <v>2106</v>
      </c>
      <c r="E4393" s="122">
        <v>80</v>
      </c>
      <c r="F4393" s="122">
        <v>0</v>
      </c>
      <c r="G4393" s="122">
        <v>0</v>
      </c>
      <c r="H4393" s="122">
        <v>0</v>
      </c>
      <c r="I4393" s="122">
        <v>0</v>
      </c>
      <c r="J4393" s="122">
        <v>1.0005713E-4</v>
      </c>
      <c r="K4393" s="122">
        <v>8.4474303499999998E-4</v>
      </c>
      <c r="L4393" s="122">
        <v>2.09235037E-3</v>
      </c>
      <c r="M4393" s="122">
        <v>3.9448390649999996E-3</v>
      </c>
      <c r="N4393" s="122">
        <v>6.2621117849999998E-3</v>
      </c>
      <c r="O4393" s="122">
        <v>9.3946271049999992E-3</v>
      </c>
      <c r="P4393" s="122">
        <v>1.240010272E-2</v>
      </c>
      <c r="Q4393" s="122">
        <v>1.519478059E-2</v>
      </c>
      <c r="R4393" s="122">
        <v>2.0381921260000001E-2</v>
      </c>
      <c r="S4393" s="122">
        <v>2.5510598735000001E-2</v>
      </c>
      <c r="T4393" s="122">
        <v>2.8393380265E-2</v>
      </c>
      <c r="U4393" s="122">
        <v>3.1380494194999997E-2</v>
      </c>
      <c r="V4393" s="122">
        <v>3.4619753245000003E-2</v>
      </c>
      <c r="W4393" s="122">
        <v>3.9655093689999997E-2</v>
      </c>
      <c r="X4393" s="122">
        <v>4.4778278839999998E-2</v>
      </c>
      <c r="Y4393" s="122">
        <v>4.977535927E-2</v>
      </c>
      <c r="Z4393" s="122">
        <v>5.4824711424999999E-2</v>
      </c>
      <c r="AA4393" s="122">
        <v>5.9777808699999997E-2</v>
      </c>
      <c r="AB4393" s="122">
        <v>6.4847855814999994E-2</v>
      </c>
      <c r="AC4393" s="122">
        <v>7.0021788104999996E-2</v>
      </c>
      <c r="AD4393" s="122">
        <v>7.3270161165E-2</v>
      </c>
      <c r="AE4393" s="122">
        <v>7.5700021354999994E-2</v>
      </c>
      <c r="AF4393" s="122">
        <v>8.0201201954999995E-2</v>
      </c>
      <c r="AG4393" s="122">
        <v>8.4295470115000007E-2</v>
      </c>
      <c r="AH4393" s="122">
        <v>8.8029710090000005E-2</v>
      </c>
      <c r="AI4393" s="122">
        <v>8.8787091154999997E-2</v>
      </c>
      <c r="AJ4393" s="122">
        <v>8.6631577205000004E-2</v>
      </c>
      <c r="AK4393" s="122">
        <v>8.8666598020000001E-2</v>
      </c>
      <c r="AL4393" s="122">
        <v>0</v>
      </c>
    </row>
    <row r="4394" spans="1:38" hidden="1" x14ac:dyDescent="0.25">
      <c r="A4394" s="122" t="s">
        <v>2027</v>
      </c>
      <c r="B4394" s="122">
        <v>1</v>
      </c>
      <c r="C4394" s="122" t="s">
        <v>2224</v>
      </c>
      <c r="D4394" s="122" t="s">
        <v>2107</v>
      </c>
      <c r="E4394" s="122">
        <v>80</v>
      </c>
      <c r="F4394" s="122">
        <v>0</v>
      </c>
      <c r="G4394" s="122">
        <v>0</v>
      </c>
      <c r="H4394" s="122">
        <v>0</v>
      </c>
      <c r="I4394" s="122">
        <v>0</v>
      </c>
      <c r="J4394" s="122">
        <v>8.9763250000000008E-6</v>
      </c>
      <c r="K4394" s="122">
        <v>7.4510030000000005E-5</v>
      </c>
      <c r="L4394" s="122">
        <v>1.8142728999999999E-4</v>
      </c>
      <c r="M4394" s="122">
        <v>3.3473736000000002E-4</v>
      </c>
      <c r="N4394" s="122">
        <v>5.1925401999999995E-4</v>
      </c>
      <c r="O4394" s="122">
        <v>7.6139101499999998E-4</v>
      </c>
      <c r="P4394" s="122">
        <v>9.8509430000000005E-4</v>
      </c>
      <c r="Q4394" s="122">
        <v>1.1827359250000001E-3</v>
      </c>
      <c r="R4394" s="122">
        <v>1.5621880800000001E-3</v>
      </c>
      <c r="S4394" s="122">
        <v>1.93488898E-3</v>
      </c>
      <c r="T4394" s="122">
        <v>2.1401880350000002E-3</v>
      </c>
      <c r="U4394" s="122">
        <v>2.3289652250000001E-3</v>
      </c>
      <c r="V4394" s="122">
        <v>2.5212682899999998E-3</v>
      </c>
      <c r="W4394" s="122">
        <v>2.8391765899999999E-3</v>
      </c>
      <c r="X4394" s="122">
        <v>3.1628951300000001E-3</v>
      </c>
      <c r="Y4394" s="122">
        <v>3.5027027150000001E-3</v>
      </c>
      <c r="Z4394" s="122">
        <v>3.8636745949999999E-3</v>
      </c>
      <c r="AA4394" s="122">
        <v>4.2426349699999999E-3</v>
      </c>
      <c r="AB4394" s="122">
        <v>4.6696886149999997E-3</v>
      </c>
      <c r="AC4394" s="122">
        <v>5.1424436300000001E-3</v>
      </c>
      <c r="AD4394" s="122">
        <v>5.4468855999999996E-3</v>
      </c>
      <c r="AE4394" s="122">
        <v>5.6982089649999998E-3</v>
      </c>
      <c r="AF4394" s="122">
        <v>5.96756873E-3</v>
      </c>
      <c r="AG4394" s="122">
        <v>6.20791381E-3</v>
      </c>
      <c r="AH4394" s="122">
        <v>6.4388155750000004E-3</v>
      </c>
      <c r="AI4394" s="122">
        <v>6.4571327050000002E-3</v>
      </c>
      <c r="AJ4394" s="122">
        <v>6.4532430199999999E-3</v>
      </c>
      <c r="AK4394" s="122">
        <v>6.5122686799999998E-3</v>
      </c>
      <c r="AL4394" s="122">
        <v>0</v>
      </c>
    </row>
    <row r="4395" spans="1:38" hidden="1" x14ac:dyDescent="0.25">
      <c r="A4395" s="122" t="s">
        <v>2027</v>
      </c>
      <c r="B4395" s="122">
        <v>1</v>
      </c>
      <c r="C4395" s="122" t="s">
        <v>2224</v>
      </c>
      <c r="D4395" s="122" t="s">
        <v>475</v>
      </c>
      <c r="E4395" s="122">
        <v>80</v>
      </c>
      <c r="F4395" s="122">
        <v>0</v>
      </c>
      <c r="G4395" s="122">
        <v>0</v>
      </c>
      <c r="H4395" s="122">
        <v>0</v>
      </c>
      <c r="I4395" s="122">
        <v>0</v>
      </c>
      <c r="J4395" s="122">
        <v>2.2817520000000001E-5</v>
      </c>
      <c r="K4395" s="122">
        <v>1.9057781500000001E-4</v>
      </c>
      <c r="L4395" s="122">
        <v>4.6689854499999998E-4</v>
      </c>
      <c r="M4395" s="122">
        <v>8.6885198000000001E-4</v>
      </c>
      <c r="N4395" s="122">
        <v>1.3598698549999999E-3</v>
      </c>
      <c r="O4395" s="122">
        <v>2.0147057449999999E-3</v>
      </c>
      <c r="P4395" s="122">
        <v>2.6296163349999999E-3</v>
      </c>
      <c r="Q4395" s="122">
        <v>3.1829649799999999E-3</v>
      </c>
      <c r="R4395" s="122">
        <v>4.2307304100000004E-3</v>
      </c>
      <c r="S4395" s="122">
        <v>5.26611089E-3</v>
      </c>
      <c r="T4395" s="122">
        <v>5.8072775950000002E-3</v>
      </c>
      <c r="U4395" s="122">
        <v>6.3496915050000003E-3</v>
      </c>
      <c r="V4395" s="122">
        <v>6.8821726650000001E-3</v>
      </c>
      <c r="W4395" s="122">
        <v>7.7563273599999998E-3</v>
      </c>
      <c r="X4395" s="122">
        <v>8.6405451200000007E-3</v>
      </c>
      <c r="Y4395" s="122">
        <v>9.5482634649999999E-3</v>
      </c>
      <c r="Z4395" s="122">
        <v>1.0476358854999999E-2</v>
      </c>
      <c r="AA4395" s="122">
        <v>1.1393187189999999E-2</v>
      </c>
      <c r="AB4395" s="122">
        <v>1.2326725659999999E-2</v>
      </c>
      <c r="AC4395" s="122">
        <v>1.326813395E-2</v>
      </c>
      <c r="AD4395" s="122">
        <v>1.3861378415E-2</v>
      </c>
      <c r="AE4395" s="122">
        <v>1.4269781605E-2</v>
      </c>
      <c r="AF4395" s="122">
        <v>1.5046763520000001E-2</v>
      </c>
      <c r="AG4395" s="122">
        <v>1.5725774014999999E-2</v>
      </c>
      <c r="AH4395" s="122">
        <v>1.6311849145000001E-2</v>
      </c>
      <c r="AI4395" s="122">
        <v>1.633949971E-2</v>
      </c>
      <c r="AJ4395" s="122">
        <v>1.6249503634999999E-2</v>
      </c>
      <c r="AK4395" s="122">
        <v>1.650186885E-2</v>
      </c>
      <c r="AL4395" s="122">
        <v>0</v>
      </c>
    </row>
    <row r="4396" spans="1:38" hidden="1" x14ac:dyDescent="0.25">
      <c r="A4396" s="122" t="s">
        <v>2027</v>
      </c>
      <c r="B4396" s="122">
        <v>1</v>
      </c>
      <c r="C4396" s="122" t="s">
        <v>2224</v>
      </c>
      <c r="D4396" s="122" t="s">
        <v>2108</v>
      </c>
      <c r="E4396" s="122">
        <v>80</v>
      </c>
      <c r="F4396" s="122">
        <v>0</v>
      </c>
      <c r="G4396" s="122">
        <v>0</v>
      </c>
      <c r="H4396" s="122">
        <v>0</v>
      </c>
      <c r="I4396" s="122">
        <v>0</v>
      </c>
      <c r="J4396" s="122">
        <v>1.5905799999999999E-5</v>
      </c>
      <c r="K4396" s="122">
        <v>1.33136035E-4</v>
      </c>
      <c r="L4396" s="122">
        <v>3.2769398500000002E-4</v>
      </c>
      <c r="M4396" s="122">
        <v>6.1279841499999998E-4</v>
      </c>
      <c r="N4396" s="122">
        <v>9.6703980999999996E-4</v>
      </c>
      <c r="O4396" s="122">
        <v>1.4441873449999999E-3</v>
      </c>
      <c r="P4396" s="122">
        <v>1.9024248000000001E-3</v>
      </c>
      <c r="Q4396" s="122">
        <v>2.3236323599999998E-3</v>
      </c>
      <c r="R4396" s="122">
        <v>3.1066355649999999E-3</v>
      </c>
      <c r="S4396" s="122">
        <v>3.8764595350000001E-3</v>
      </c>
      <c r="T4396" s="122">
        <v>4.2827364800000003E-3</v>
      </c>
      <c r="U4396" s="122">
        <v>4.6806910199999998E-3</v>
      </c>
      <c r="V4396" s="122">
        <v>5.0795932749999996E-3</v>
      </c>
      <c r="W4396" s="122">
        <v>5.7083447249999999E-3</v>
      </c>
      <c r="X4396" s="122">
        <v>6.3294833E-3</v>
      </c>
      <c r="Y4396" s="122">
        <v>6.9325352249999996E-3</v>
      </c>
      <c r="Z4396" s="122">
        <v>7.5401237199999999E-3</v>
      </c>
      <c r="AA4396" s="122">
        <v>8.1720633649999992E-3</v>
      </c>
      <c r="AB4396" s="122">
        <v>8.8088735750000008E-3</v>
      </c>
      <c r="AC4396" s="122">
        <v>9.4384715700000007E-3</v>
      </c>
      <c r="AD4396" s="122">
        <v>9.8378106650000002E-3</v>
      </c>
      <c r="AE4396" s="122">
        <v>1.0087183995E-2</v>
      </c>
      <c r="AF4396" s="122">
        <v>1.0604996175000001E-2</v>
      </c>
      <c r="AG4396" s="122">
        <v>1.107774047E-2</v>
      </c>
      <c r="AH4396" s="122">
        <v>1.1479336125E-2</v>
      </c>
      <c r="AI4396" s="122">
        <v>1.150514687E-2</v>
      </c>
      <c r="AJ4396" s="122">
        <v>1.141466203E-2</v>
      </c>
      <c r="AK4396" s="122">
        <v>1.1672382219999999E-2</v>
      </c>
      <c r="AL4396" s="122">
        <v>0</v>
      </c>
    </row>
    <row r="4397" spans="1:38" hidden="1" x14ac:dyDescent="0.25">
      <c r="A4397" s="122" t="s">
        <v>2027</v>
      </c>
      <c r="B4397" s="122">
        <v>1</v>
      </c>
      <c r="C4397" s="122" t="s">
        <v>2224</v>
      </c>
      <c r="D4397" s="122" t="s">
        <v>2109</v>
      </c>
      <c r="E4397" s="122">
        <v>80</v>
      </c>
      <c r="F4397" s="122">
        <v>0</v>
      </c>
      <c r="G4397" s="122">
        <v>0</v>
      </c>
      <c r="H4397" s="122">
        <v>0</v>
      </c>
      <c r="I4397" s="122">
        <v>0</v>
      </c>
      <c r="J4397" s="122">
        <v>1.11568735E-4</v>
      </c>
      <c r="K4397" s="122">
        <v>9.2968898499999999E-4</v>
      </c>
      <c r="L4397" s="122">
        <v>2.2733716400000002E-3</v>
      </c>
      <c r="M4397" s="122">
        <v>4.2343758800000002E-3</v>
      </c>
      <c r="N4397" s="122">
        <v>6.6456569700000002E-3</v>
      </c>
      <c r="O4397" s="122">
        <v>9.879441785E-3</v>
      </c>
      <c r="P4397" s="122">
        <v>1.2935604910000001E-2</v>
      </c>
      <c r="Q4397" s="122">
        <v>1.5717704535000002E-2</v>
      </c>
      <c r="R4397" s="122">
        <v>2.0936234370000001E-2</v>
      </c>
      <c r="S4397" s="122">
        <v>2.6052464920000001E-2</v>
      </c>
      <c r="T4397" s="122">
        <v>2.8663629119999999E-2</v>
      </c>
      <c r="U4397" s="122">
        <v>3.1187883600000001E-2</v>
      </c>
      <c r="V4397" s="122">
        <v>3.3627465155000001E-2</v>
      </c>
      <c r="W4397" s="122">
        <v>3.7740836355000001E-2</v>
      </c>
      <c r="X4397" s="122">
        <v>4.1900182954999997E-2</v>
      </c>
      <c r="Y4397" s="122">
        <v>4.6119921010000002E-2</v>
      </c>
      <c r="Z4397" s="122">
        <v>5.0386237464999997E-2</v>
      </c>
      <c r="AA4397" s="122">
        <v>5.4638807865E-2</v>
      </c>
      <c r="AB4397" s="122">
        <v>5.8822187365E-2</v>
      </c>
      <c r="AC4397" s="122">
        <v>6.2989569275000004E-2</v>
      </c>
      <c r="AD4397" s="122">
        <v>6.5380650870000001E-2</v>
      </c>
      <c r="AE4397" s="122">
        <v>6.6899294979999996E-2</v>
      </c>
      <c r="AF4397" s="122">
        <v>7.0034045419999996E-2</v>
      </c>
      <c r="AG4397" s="122">
        <v>7.2912434430000006E-2</v>
      </c>
      <c r="AH4397" s="122">
        <v>7.5325709439999999E-2</v>
      </c>
      <c r="AI4397" s="122">
        <v>7.5173799334999999E-2</v>
      </c>
      <c r="AJ4397" s="122">
        <v>7.6877227100000001E-2</v>
      </c>
      <c r="AK4397" s="122">
        <v>7.7876246344999997E-2</v>
      </c>
      <c r="AL4397" s="122">
        <v>0</v>
      </c>
    </row>
    <row r="4398" spans="1:38" hidden="1" x14ac:dyDescent="0.25">
      <c r="A4398" s="122" t="s">
        <v>2027</v>
      </c>
      <c r="B4398" s="122">
        <v>1</v>
      </c>
      <c r="C4398" s="122" t="s">
        <v>2224</v>
      </c>
      <c r="D4398" s="122" t="s">
        <v>2110</v>
      </c>
      <c r="E4398" s="122">
        <v>80</v>
      </c>
      <c r="F4398" s="122">
        <v>0</v>
      </c>
      <c r="G4398" s="122">
        <v>0</v>
      </c>
      <c r="H4398" s="122">
        <v>0</v>
      </c>
      <c r="I4398" s="122">
        <v>0</v>
      </c>
      <c r="J4398" s="122">
        <v>2.3420855000000002E-5</v>
      </c>
      <c r="K4398" s="122">
        <v>1.97870095E-4</v>
      </c>
      <c r="L4398" s="122">
        <v>4.8882027500000004E-4</v>
      </c>
      <c r="M4398" s="122">
        <v>9.1440695499999996E-4</v>
      </c>
      <c r="N4398" s="122">
        <v>1.43818984E-3</v>
      </c>
      <c r="O4398" s="122">
        <v>2.136807885E-3</v>
      </c>
      <c r="P4398" s="122">
        <v>2.7943820649999999E-3</v>
      </c>
      <c r="Q4398" s="122">
        <v>3.3899772250000001E-3</v>
      </c>
      <c r="R4398" s="122">
        <v>4.5416583149999997E-3</v>
      </c>
      <c r="S4398" s="122">
        <v>5.6869137700000004E-3</v>
      </c>
      <c r="T4398" s="122">
        <v>6.3199562350000002E-3</v>
      </c>
      <c r="U4398" s="122">
        <v>6.9652932000000001E-3</v>
      </c>
      <c r="V4398" s="122">
        <v>7.6176561199999999E-3</v>
      </c>
      <c r="W4398" s="122">
        <v>8.6549782599999996E-3</v>
      </c>
      <c r="X4398" s="122">
        <v>9.67124699E-3</v>
      </c>
      <c r="Y4398" s="122">
        <v>1.0728804805E-2</v>
      </c>
      <c r="Z4398" s="122">
        <v>1.1822116165E-2</v>
      </c>
      <c r="AA4398" s="122">
        <v>1.287723652E-2</v>
      </c>
      <c r="AB4398" s="122">
        <v>1.3882944709999999E-2</v>
      </c>
      <c r="AC4398" s="122">
        <v>1.488251436E-2</v>
      </c>
      <c r="AD4398" s="122">
        <v>1.5411832784999999E-2</v>
      </c>
      <c r="AE4398" s="122">
        <v>1.5763174420000001E-2</v>
      </c>
      <c r="AF4398" s="122">
        <v>1.6515321445000002E-2</v>
      </c>
      <c r="AG4398" s="122">
        <v>1.7168297079999999E-2</v>
      </c>
      <c r="AH4398" s="122">
        <v>1.7737099945000001E-2</v>
      </c>
      <c r="AI4398" s="122">
        <v>1.7751983660000002E-2</v>
      </c>
      <c r="AJ4398" s="122">
        <v>1.7542791905000001E-2</v>
      </c>
      <c r="AK4398" s="122">
        <v>1.778075413E-2</v>
      </c>
      <c r="AL4398" s="122">
        <v>0</v>
      </c>
    </row>
    <row r="4399" spans="1:38" hidden="1" x14ac:dyDescent="0.25">
      <c r="A4399" s="122" t="s">
        <v>2027</v>
      </c>
      <c r="B4399" s="122">
        <v>1</v>
      </c>
      <c r="C4399" s="122" t="s">
        <v>2224</v>
      </c>
      <c r="D4399" s="122" t="s">
        <v>2111</v>
      </c>
      <c r="E4399" s="122">
        <v>80</v>
      </c>
      <c r="F4399" s="122">
        <v>0</v>
      </c>
      <c r="G4399" s="122">
        <v>0</v>
      </c>
      <c r="H4399" s="122">
        <v>0</v>
      </c>
      <c r="I4399" s="122">
        <v>0</v>
      </c>
      <c r="J4399" s="122">
        <v>2.0872175000000001E-5</v>
      </c>
      <c r="K4399" s="122">
        <v>1.8190432999999999E-4</v>
      </c>
      <c r="L4399" s="122">
        <v>4.6482857999999999E-4</v>
      </c>
      <c r="M4399" s="122">
        <v>9.0887610499999999E-4</v>
      </c>
      <c r="N4399" s="122">
        <v>1.4860687100000001E-3</v>
      </c>
      <c r="O4399" s="122">
        <v>2.2864674599999998E-3</v>
      </c>
      <c r="P4399" s="122">
        <v>3.0974746549999998E-3</v>
      </c>
      <c r="Q4399" s="122">
        <v>3.8835856550000001E-3</v>
      </c>
      <c r="R4399" s="122">
        <v>5.3212790250000003E-3</v>
      </c>
      <c r="S4399" s="122">
        <v>6.81145785E-3</v>
      </c>
      <c r="T4399" s="122">
        <v>7.7886109749999996E-3</v>
      </c>
      <c r="U4399" s="122">
        <v>8.7671774649999996E-3</v>
      </c>
      <c r="V4399" s="122">
        <v>9.7937819500000002E-3</v>
      </c>
      <c r="W4399" s="122">
        <v>1.1312276315E-2</v>
      </c>
      <c r="X4399" s="122">
        <v>1.276391138E-2</v>
      </c>
      <c r="Y4399" s="122">
        <v>1.4141407595000001E-2</v>
      </c>
      <c r="Z4399" s="122">
        <v>1.5474596375E-2</v>
      </c>
      <c r="AA4399" s="122">
        <v>1.6791124264999999E-2</v>
      </c>
      <c r="AB4399" s="122">
        <v>1.8251582225E-2</v>
      </c>
      <c r="AC4399" s="122">
        <v>1.9747437289999999E-2</v>
      </c>
      <c r="AD4399" s="122">
        <v>2.0784712529999999E-2</v>
      </c>
      <c r="AE4399" s="122">
        <v>2.1634267504999999E-2</v>
      </c>
      <c r="AF4399" s="122">
        <v>2.3042351900000001E-2</v>
      </c>
      <c r="AG4399" s="122">
        <v>2.4381102684999999E-2</v>
      </c>
      <c r="AH4399" s="122">
        <v>2.5674588605E-2</v>
      </c>
      <c r="AI4399" s="122">
        <v>2.6131847525000002E-2</v>
      </c>
      <c r="AJ4399" s="122">
        <v>2.5798251509999998E-2</v>
      </c>
      <c r="AK4399" s="122">
        <v>2.6420500945000001E-2</v>
      </c>
      <c r="AL4399" s="122">
        <v>0</v>
      </c>
    </row>
    <row r="4400" spans="1:38" hidden="1" x14ac:dyDescent="0.25">
      <c r="A4400" s="122" t="s">
        <v>2027</v>
      </c>
      <c r="B4400" s="122">
        <v>1</v>
      </c>
      <c r="C4400" s="122" t="s">
        <v>2224</v>
      </c>
      <c r="D4400" s="122" t="s">
        <v>2112</v>
      </c>
      <c r="E4400" s="122">
        <v>80</v>
      </c>
      <c r="F4400" s="122">
        <v>0</v>
      </c>
      <c r="G4400" s="122">
        <v>0</v>
      </c>
      <c r="H4400" s="122">
        <v>0</v>
      </c>
      <c r="I4400" s="122">
        <v>0</v>
      </c>
      <c r="J4400" s="122">
        <v>2.5697783000000002E-4</v>
      </c>
      <c r="K4400" s="122">
        <v>2.1305376899999999E-3</v>
      </c>
      <c r="L4400" s="122">
        <v>5.1853464099999996E-3</v>
      </c>
      <c r="M4400" s="122">
        <v>9.6119570150000003E-3</v>
      </c>
      <c r="N4400" s="122">
        <v>1.5040307399999999E-2</v>
      </c>
      <c r="O4400" s="122">
        <v>2.2315776095E-2</v>
      </c>
      <c r="P4400" s="122">
        <v>2.915556523E-2</v>
      </c>
      <c r="Q4400" s="122">
        <v>3.5317323744999997E-2</v>
      </c>
      <c r="R4400" s="122">
        <v>4.6847911855E-2</v>
      </c>
      <c r="S4400" s="122">
        <v>5.8081284949999999E-2</v>
      </c>
      <c r="T4400" s="122">
        <v>6.3642689294999999E-2</v>
      </c>
      <c r="U4400" s="122">
        <v>6.8967568899999998E-2</v>
      </c>
      <c r="V4400" s="122">
        <v>7.4170414035000007E-2</v>
      </c>
      <c r="W4400" s="122">
        <v>8.3208099980000005E-2</v>
      </c>
      <c r="X4400" s="122">
        <v>9.2411464530000001E-2</v>
      </c>
      <c r="Y4400" s="122">
        <v>0.101699501335</v>
      </c>
      <c r="Z4400" s="122">
        <v>0.11108542916</v>
      </c>
      <c r="AA4400" s="122">
        <v>0.12068258018</v>
      </c>
      <c r="AB4400" s="122">
        <v>0.13016613370499999</v>
      </c>
      <c r="AC4400" s="122">
        <v>0.13956751106000001</v>
      </c>
      <c r="AD4400" s="122">
        <v>0.14490966192499999</v>
      </c>
      <c r="AE4400" s="122">
        <v>0.14825418970000001</v>
      </c>
      <c r="AF4400" s="122">
        <v>0.154978630965</v>
      </c>
      <c r="AG4400" s="122">
        <v>0.160734878345</v>
      </c>
      <c r="AH4400" s="122">
        <v>0.16556654883999999</v>
      </c>
      <c r="AI4400" s="122">
        <v>0.16455686084999999</v>
      </c>
      <c r="AJ4400" s="122">
        <v>0.16697179611999999</v>
      </c>
      <c r="AK4400" s="122">
        <v>0.166690922405</v>
      </c>
      <c r="AL4400" s="122">
        <v>0</v>
      </c>
    </row>
    <row r="4401" spans="1:38" hidden="1" x14ac:dyDescent="0.25">
      <c r="A4401" s="122" t="s">
        <v>2027</v>
      </c>
      <c r="B4401" s="122">
        <v>1</v>
      </c>
      <c r="C4401" s="122" t="s">
        <v>2224</v>
      </c>
      <c r="D4401" s="122" t="s">
        <v>2113</v>
      </c>
      <c r="E4401" s="122">
        <v>80</v>
      </c>
      <c r="F4401" s="122">
        <v>0</v>
      </c>
      <c r="G4401" s="122">
        <v>0</v>
      </c>
      <c r="H4401" s="122">
        <v>0</v>
      </c>
      <c r="I4401" s="122">
        <v>0</v>
      </c>
      <c r="J4401" s="122">
        <v>1.55255415E-4</v>
      </c>
      <c r="K4401" s="122">
        <v>1.2884769999999999E-3</v>
      </c>
      <c r="L4401" s="122">
        <v>3.1362445399999998E-3</v>
      </c>
      <c r="M4401" s="122">
        <v>5.8101572550000001E-3</v>
      </c>
      <c r="N4401" s="122">
        <v>9.0706884699999994E-3</v>
      </c>
      <c r="O4401" s="122">
        <v>1.3396342469999999E-2</v>
      </c>
      <c r="P4401" s="122">
        <v>1.7435762085000001E-2</v>
      </c>
      <c r="Q4401" s="122">
        <v>2.1075095554999999E-2</v>
      </c>
      <c r="R4401" s="122">
        <v>2.7925664655000002E-2</v>
      </c>
      <c r="S4401" s="122">
        <v>3.4634402124999998E-2</v>
      </c>
      <c r="T4401" s="122">
        <v>3.8017343680000003E-2</v>
      </c>
      <c r="U4401" s="122">
        <v>4.1321978985E-2</v>
      </c>
      <c r="V4401" s="122">
        <v>4.4573816614999998E-2</v>
      </c>
      <c r="W4401" s="122">
        <v>5.0016482219999998E-2</v>
      </c>
      <c r="X4401" s="122">
        <v>5.5388819265E-2</v>
      </c>
      <c r="Y4401" s="122">
        <v>6.072817958E-2</v>
      </c>
      <c r="Z4401" s="122">
        <v>6.6075646895000006E-2</v>
      </c>
      <c r="AA4401" s="122">
        <v>7.1455114750000007E-2</v>
      </c>
      <c r="AB4401" s="122">
        <v>7.6811966420000002E-2</v>
      </c>
      <c r="AC4401" s="122">
        <v>8.2345287045000007E-2</v>
      </c>
      <c r="AD4401" s="122">
        <v>8.5578165349999999E-2</v>
      </c>
      <c r="AE4401" s="122">
        <v>8.7654716115000003E-2</v>
      </c>
      <c r="AF4401" s="122">
        <v>9.1868233554999998E-2</v>
      </c>
      <c r="AG4401" s="122">
        <v>9.5697677514999996E-2</v>
      </c>
      <c r="AH4401" s="122">
        <v>9.8953913360000006E-2</v>
      </c>
      <c r="AI4401" s="122">
        <v>9.8891615754999995E-2</v>
      </c>
      <c r="AJ4401" s="122">
        <v>9.7678096345000007E-2</v>
      </c>
      <c r="AK4401" s="122">
        <v>9.8993270499999994E-2</v>
      </c>
      <c r="AL4401" s="122">
        <v>0</v>
      </c>
    </row>
    <row r="4402" spans="1:38" hidden="1" x14ac:dyDescent="0.25">
      <c r="A4402" s="122" t="s">
        <v>2027</v>
      </c>
      <c r="B4402" s="122">
        <v>1</v>
      </c>
      <c r="C4402" s="122" t="s">
        <v>2224</v>
      </c>
      <c r="D4402" s="122" t="s">
        <v>2114</v>
      </c>
      <c r="E4402" s="122">
        <v>80</v>
      </c>
      <c r="F4402" s="122">
        <v>0</v>
      </c>
      <c r="G4402" s="122">
        <v>0</v>
      </c>
      <c r="H4402" s="122">
        <v>0</v>
      </c>
      <c r="I4402" s="122">
        <v>0</v>
      </c>
      <c r="J4402" s="122">
        <v>4.5674570000000003E-5</v>
      </c>
      <c r="K4402" s="122">
        <v>3.80491325E-4</v>
      </c>
      <c r="L4402" s="122">
        <v>9.3174621999999999E-4</v>
      </c>
      <c r="M4402" s="122">
        <v>1.7377458350000001E-3</v>
      </c>
      <c r="N4402" s="122">
        <v>2.7306154849999998E-3</v>
      </c>
      <c r="O4402" s="122">
        <v>4.0620515449999997E-3</v>
      </c>
      <c r="P4402" s="122">
        <v>5.3002383449999996E-3</v>
      </c>
      <c r="Q4402" s="122">
        <v>6.4166918399999997E-3</v>
      </c>
      <c r="R4402" s="122">
        <v>8.5410085800000004E-3</v>
      </c>
      <c r="S4402" s="122">
        <v>1.0615836105E-2</v>
      </c>
      <c r="T4402" s="122">
        <v>1.1702502405000001E-2</v>
      </c>
      <c r="U4402" s="122">
        <v>1.2791673835E-2</v>
      </c>
      <c r="V4402" s="122">
        <v>1.3953430385E-2</v>
      </c>
      <c r="W4402" s="122">
        <v>1.580608323E-2</v>
      </c>
      <c r="X4402" s="122">
        <v>1.7647707205000002E-2</v>
      </c>
      <c r="Y4402" s="122">
        <v>1.9582219979999999E-2</v>
      </c>
      <c r="Z4402" s="122">
        <v>2.1530088534999998E-2</v>
      </c>
      <c r="AA4402" s="122">
        <v>2.34485595E-2</v>
      </c>
      <c r="AB4402" s="122">
        <v>2.5397819645E-2</v>
      </c>
      <c r="AC4402" s="122">
        <v>2.7405716850000001E-2</v>
      </c>
      <c r="AD4402" s="122">
        <v>2.8602215915E-2</v>
      </c>
      <c r="AE4402" s="122">
        <v>2.9492863330000001E-2</v>
      </c>
      <c r="AF4402" s="122">
        <v>3.100255155E-2</v>
      </c>
      <c r="AG4402" s="122">
        <v>3.2268649545E-2</v>
      </c>
      <c r="AH4402" s="122">
        <v>3.3407000649999997E-2</v>
      </c>
      <c r="AI4402" s="122">
        <v>3.3486719594999999E-2</v>
      </c>
      <c r="AJ4402" s="122">
        <v>3.2823102685000001E-2</v>
      </c>
      <c r="AK4402" s="122">
        <v>3.3501686055E-2</v>
      </c>
      <c r="AL4402" s="122">
        <v>0</v>
      </c>
    </row>
    <row r="4403" spans="1:38" hidden="1" x14ac:dyDescent="0.25">
      <c r="A4403" s="122" t="s">
        <v>2027</v>
      </c>
      <c r="B4403" s="122">
        <v>1</v>
      </c>
      <c r="C4403" s="122" t="s">
        <v>2224</v>
      </c>
      <c r="D4403" s="122" t="s">
        <v>2115</v>
      </c>
      <c r="E4403" s="122">
        <v>80</v>
      </c>
      <c r="F4403" s="122">
        <v>0</v>
      </c>
      <c r="G4403" s="122">
        <v>0</v>
      </c>
      <c r="H4403" s="122">
        <v>0</v>
      </c>
      <c r="I4403" s="122">
        <v>0</v>
      </c>
      <c r="J4403" s="122">
        <v>4.3451844999999999E-5</v>
      </c>
      <c r="K4403" s="122">
        <v>3.6624812999999998E-4</v>
      </c>
      <c r="L4403" s="122">
        <v>9.0579845999999998E-4</v>
      </c>
      <c r="M4403" s="122">
        <v>1.7023989799999999E-3</v>
      </c>
      <c r="N4403" s="122">
        <v>2.68831939E-3</v>
      </c>
      <c r="O4403" s="122">
        <v>4.0109901749999996E-3</v>
      </c>
      <c r="P4403" s="122">
        <v>5.2624057899999998E-3</v>
      </c>
      <c r="Q4403" s="122">
        <v>6.4182408800000004E-3</v>
      </c>
      <c r="R4403" s="122">
        <v>8.6006007249999992E-3</v>
      </c>
      <c r="S4403" s="122">
        <v>1.074451463E-2</v>
      </c>
      <c r="T4403" s="122">
        <v>1.184932989E-2</v>
      </c>
      <c r="U4403" s="122">
        <v>1.3024556119999999E-2</v>
      </c>
      <c r="V4403" s="122">
        <v>1.425156598E-2</v>
      </c>
      <c r="W4403" s="122">
        <v>1.6189097775000001E-2</v>
      </c>
      <c r="X4403" s="122">
        <v>1.8127608440000002E-2</v>
      </c>
      <c r="Y4403" s="122">
        <v>2.0061707825E-2</v>
      </c>
      <c r="Z4403" s="122">
        <v>2.1974431195000001E-2</v>
      </c>
      <c r="AA4403" s="122">
        <v>2.3967484215000001E-2</v>
      </c>
      <c r="AB4403" s="122">
        <v>2.5935006215E-2</v>
      </c>
      <c r="AC4403" s="122">
        <v>2.7905056795000001E-2</v>
      </c>
      <c r="AD4403" s="122">
        <v>2.9238232845E-2</v>
      </c>
      <c r="AE4403" s="122">
        <v>3.0307572945E-2</v>
      </c>
      <c r="AF4403" s="122">
        <v>3.2305810759999998E-2</v>
      </c>
      <c r="AG4403" s="122">
        <v>3.4021635869999997E-2</v>
      </c>
      <c r="AH4403" s="122">
        <v>3.5440568569999997E-2</v>
      </c>
      <c r="AI4403" s="122">
        <v>3.5646413340000002E-2</v>
      </c>
      <c r="AJ4403" s="122">
        <v>3.513870342E-2</v>
      </c>
      <c r="AK4403" s="122">
        <v>3.5682526674999999E-2</v>
      </c>
      <c r="AL4403" s="122">
        <v>0</v>
      </c>
    </row>
    <row r="4404" spans="1:38" hidden="1" x14ac:dyDescent="0.25">
      <c r="A4404" s="122" t="s">
        <v>2027</v>
      </c>
      <c r="B4404" s="122">
        <v>1</v>
      </c>
      <c r="C4404" s="122" t="s">
        <v>2224</v>
      </c>
      <c r="D4404" s="122" t="s">
        <v>2116</v>
      </c>
      <c r="E4404" s="122">
        <v>80</v>
      </c>
      <c r="F4404" s="122">
        <v>0</v>
      </c>
      <c r="G4404" s="122">
        <v>0</v>
      </c>
      <c r="H4404" s="122">
        <v>0</v>
      </c>
      <c r="I4404" s="122">
        <v>0</v>
      </c>
      <c r="J4404" s="122">
        <v>1.6936594999999999E-4</v>
      </c>
      <c r="K4404" s="122">
        <v>1.4029913900000001E-3</v>
      </c>
      <c r="L4404" s="122">
        <v>3.4089613399999998E-3</v>
      </c>
      <c r="M4404" s="122">
        <v>6.2998381450000002E-3</v>
      </c>
      <c r="N4404" s="122">
        <v>9.8197692399999998E-3</v>
      </c>
      <c r="O4404" s="122">
        <v>1.4493476179999999E-2</v>
      </c>
      <c r="P4404" s="122">
        <v>1.8848339834999998E-2</v>
      </c>
      <c r="Q4404" s="122">
        <v>2.2762164934999999E-2</v>
      </c>
      <c r="R4404" s="122">
        <v>3.0185447689999999E-2</v>
      </c>
      <c r="S4404" s="122">
        <v>3.7481138995000003E-2</v>
      </c>
      <c r="T4404" s="122">
        <v>4.1199121754999998E-2</v>
      </c>
      <c r="U4404" s="122">
        <v>4.4878641155000003E-2</v>
      </c>
      <c r="V4404" s="122">
        <v>4.8571044319999999E-2</v>
      </c>
      <c r="W4404" s="122">
        <v>5.4641596404999999E-2</v>
      </c>
      <c r="X4404" s="122">
        <v>6.0664858884999999E-2</v>
      </c>
      <c r="Y4404" s="122">
        <v>6.6722366739999997E-2</v>
      </c>
      <c r="Z4404" s="122">
        <v>7.2786350144999998E-2</v>
      </c>
      <c r="AA4404" s="122">
        <v>7.8889916145000002E-2</v>
      </c>
      <c r="AB4404" s="122">
        <v>8.4912467084999999E-2</v>
      </c>
      <c r="AC4404" s="122">
        <v>9.0877609410000004E-2</v>
      </c>
      <c r="AD4404" s="122">
        <v>9.4321505555000004E-2</v>
      </c>
      <c r="AE4404" s="122">
        <v>9.6460095974999993E-2</v>
      </c>
      <c r="AF4404" s="122">
        <v>0.10093195134500001</v>
      </c>
      <c r="AG4404" s="122">
        <v>0.10495901951</v>
      </c>
      <c r="AH4404" s="122">
        <v>0.108511512605</v>
      </c>
      <c r="AI4404" s="122">
        <v>0.10821198341</v>
      </c>
      <c r="AJ4404" s="122">
        <v>0.10761142288</v>
      </c>
      <c r="AK4404" s="122">
        <v>0.108943331625</v>
      </c>
      <c r="AL4404" s="122">
        <v>0</v>
      </c>
    </row>
    <row r="4405" spans="1:38" hidden="1" x14ac:dyDescent="0.25">
      <c r="A4405" s="122" t="s">
        <v>2027</v>
      </c>
      <c r="B4405" s="122">
        <v>1</v>
      </c>
      <c r="C4405" s="122" t="s">
        <v>2224</v>
      </c>
      <c r="D4405" s="122" t="s">
        <v>2138</v>
      </c>
      <c r="E4405" s="122">
        <v>80</v>
      </c>
      <c r="F4405" s="122">
        <v>0</v>
      </c>
      <c r="G4405" s="122">
        <v>0</v>
      </c>
      <c r="H4405" s="122">
        <v>0</v>
      </c>
      <c r="I4405" s="122">
        <v>0</v>
      </c>
      <c r="J4405" s="122">
        <v>5.0492874999999997E-5</v>
      </c>
      <c r="K4405" s="122">
        <v>4.2039987499999998E-4</v>
      </c>
      <c r="L4405" s="122">
        <v>1.027876815E-3</v>
      </c>
      <c r="M4405" s="122">
        <v>1.91436286E-3</v>
      </c>
      <c r="N4405" s="122">
        <v>3.0056307200000002E-3</v>
      </c>
      <c r="O4405" s="122">
        <v>4.469771E-3</v>
      </c>
      <c r="P4405" s="122">
        <v>5.8468387499999996E-3</v>
      </c>
      <c r="Q4405" s="122">
        <v>7.0675482650000001E-3</v>
      </c>
      <c r="R4405" s="122">
        <v>9.3601358400000004E-3</v>
      </c>
      <c r="S4405" s="122">
        <v>1.1588716305E-2</v>
      </c>
      <c r="T4405" s="122">
        <v>1.2703854925000001E-2</v>
      </c>
      <c r="U4405" s="122">
        <v>1.3774913240000001E-2</v>
      </c>
      <c r="V4405" s="122">
        <v>1.4773082925E-2</v>
      </c>
      <c r="W4405" s="122">
        <v>1.6452556515000001E-2</v>
      </c>
      <c r="X4405" s="122">
        <v>1.8089696490000001E-2</v>
      </c>
      <c r="Y4405" s="122">
        <v>1.9702518815E-2</v>
      </c>
      <c r="Z4405" s="122">
        <v>2.130969773E-2</v>
      </c>
      <c r="AA4405" s="122">
        <v>2.2767214054999999E-2</v>
      </c>
      <c r="AB4405" s="122">
        <v>2.4168719049999999E-2</v>
      </c>
      <c r="AC4405" s="122">
        <v>2.5551021175000001E-2</v>
      </c>
      <c r="AD4405" s="122">
        <v>2.6063510205000001E-2</v>
      </c>
      <c r="AE4405" s="122">
        <v>2.619488146E-2</v>
      </c>
      <c r="AF4405" s="122">
        <v>2.6886883925000001E-2</v>
      </c>
      <c r="AG4405" s="122">
        <v>2.7278413835000001E-2</v>
      </c>
      <c r="AH4405" s="122">
        <v>2.7052205084999999E-2</v>
      </c>
      <c r="AI4405" s="122">
        <v>2.7000848915E-2</v>
      </c>
      <c r="AJ4405" s="122">
        <v>2.7185617160000002E-2</v>
      </c>
      <c r="AK4405" s="122">
        <v>2.7425499605000001E-2</v>
      </c>
      <c r="AL4405" s="122">
        <v>0</v>
      </c>
    </row>
    <row r="4406" spans="1:38" hidden="1" x14ac:dyDescent="0.25">
      <c r="A4406" s="122" t="s">
        <v>2027</v>
      </c>
      <c r="B4406" s="122">
        <v>1</v>
      </c>
      <c r="C4406" s="122" t="s">
        <v>2224</v>
      </c>
      <c r="D4406" s="122" t="s">
        <v>2117</v>
      </c>
      <c r="E4406" s="122">
        <v>80</v>
      </c>
      <c r="F4406" s="122">
        <v>0</v>
      </c>
      <c r="G4406" s="122">
        <v>0</v>
      </c>
      <c r="H4406" s="122">
        <v>0</v>
      </c>
      <c r="I4406" s="122">
        <v>0</v>
      </c>
      <c r="J4406" s="122">
        <v>1.4143365E-5</v>
      </c>
      <c r="K4406" s="122">
        <v>1.1696994E-4</v>
      </c>
      <c r="L4406" s="122">
        <v>2.8478349999999999E-4</v>
      </c>
      <c r="M4406" s="122">
        <v>5.2826752999999996E-4</v>
      </c>
      <c r="N4406" s="122">
        <v>8.2688016499999999E-4</v>
      </c>
      <c r="O4406" s="122">
        <v>1.22955653E-3</v>
      </c>
      <c r="P4406" s="122">
        <v>1.6114890249999999E-3</v>
      </c>
      <c r="Q4406" s="122">
        <v>1.9564924600000001E-3</v>
      </c>
      <c r="R4406" s="122">
        <v>2.6094764700000002E-3</v>
      </c>
      <c r="S4406" s="122">
        <v>3.2449476850000001E-3</v>
      </c>
      <c r="T4406" s="122">
        <v>3.5672146699999999E-3</v>
      </c>
      <c r="U4406" s="122">
        <v>3.8495305599999998E-3</v>
      </c>
      <c r="V4406" s="122">
        <v>4.1272857600000001E-3</v>
      </c>
      <c r="W4406" s="122">
        <v>4.5983500300000001E-3</v>
      </c>
      <c r="X4406" s="122">
        <v>5.074544825E-3</v>
      </c>
      <c r="Y4406" s="122">
        <v>5.5500548800000004E-3</v>
      </c>
      <c r="Z4406" s="122">
        <v>6.0352393999999997E-3</v>
      </c>
      <c r="AA4406" s="122">
        <v>6.52201651E-3</v>
      </c>
      <c r="AB4406" s="122">
        <v>7.0148567849999998E-3</v>
      </c>
      <c r="AC4406" s="122">
        <v>7.5062783349999999E-3</v>
      </c>
      <c r="AD4406" s="122">
        <v>7.7899198200000004E-3</v>
      </c>
      <c r="AE4406" s="122">
        <v>7.9709632000000002E-3</v>
      </c>
      <c r="AF4406" s="122">
        <v>8.3487272899999999E-3</v>
      </c>
      <c r="AG4406" s="122">
        <v>8.6672650549999997E-3</v>
      </c>
      <c r="AH4406" s="122">
        <v>8.9741129950000002E-3</v>
      </c>
      <c r="AI4406" s="122">
        <v>8.9465130149999992E-3</v>
      </c>
      <c r="AJ4406" s="122">
        <v>9.0816141599999994E-3</v>
      </c>
      <c r="AK4406" s="122">
        <v>9.2069490499999997E-3</v>
      </c>
      <c r="AL4406" s="122">
        <v>0</v>
      </c>
    </row>
    <row r="4407" spans="1:38" hidden="1" x14ac:dyDescent="0.25">
      <c r="A4407" s="122" t="s">
        <v>2027</v>
      </c>
      <c r="B4407" s="122">
        <v>1</v>
      </c>
      <c r="C4407" s="122" t="s">
        <v>2224</v>
      </c>
      <c r="D4407" s="122" t="s">
        <v>2118</v>
      </c>
      <c r="E4407" s="122">
        <v>80</v>
      </c>
      <c r="F4407" s="122">
        <v>0</v>
      </c>
      <c r="G4407" s="122">
        <v>0</v>
      </c>
      <c r="H4407" s="122">
        <v>0</v>
      </c>
      <c r="I4407" s="122">
        <v>0</v>
      </c>
      <c r="J4407" s="122">
        <v>5.1583635000000001E-5</v>
      </c>
      <c r="K4407" s="122">
        <v>4.3114064500000002E-4</v>
      </c>
      <c r="L4407" s="122">
        <v>1.058969505E-3</v>
      </c>
      <c r="M4407" s="122">
        <v>1.9885368849999999E-3</v>
      </c>
      <c r="N4407" s="122">
        <v>3.1428232700000001E-3</v>
      </c>
      <c r="O4407" s="122">
        <v>4.6973153950000002E-3</v>
      </c>
      <c r="P4407" s="122">
        <v>6.1746054299999997E-3</v>
      </c>
      <c r="Q4407" s="122">
        <v>7.523238715E-3</v>
      </c>
      <c r="R4407" s="122">
        <v>1.0055576744999999E-2</v>
      </c>
      <c r="S4407" s="122">
        <v>1.257067936E-2</v>
      </c>
      <c r="T4407" s="122">
        <v>1.3978739299999999E-2</v>
      </c>
      <c r="U4407" s="122">
        <v>1.5392665425E-2</v>
      </c>
      <c r="V4407" s="122">
        <v>1.6918584729999998E-2</v>
      </c>
      <c r="W4407" s="122">
        <v>1.9327800209999999E-2</v>
      </c>
      <c r="X4407" s="122">
        <v>2.1784387370000002E-2</v>
      </c>
      <c r="Y4407" s="122">
        <v>2.4177039445E-2</v>
      </c>
      <c r="Z4407" s="122">
        <v>2.6545160474999999E-2</v>
      </c>
      <c r="AA4407" s="122">
        <v>2.8918479029999999E-2</v>
      </c>
      <c r="AB4407" s="122">
        <v>3.13807163E-2</v>
      </c>
      <c r="AC4407" s="122">
        <v>3.3895224624999998E-2</v>
      </c>
      <c r="AD4407" s="122">
        <v>3.5589631174999997E-2</v>
      </c>
      <c r="AE4407" s="122">
        <v>3.692534686E-2</v>
      </c>
      <c r="AF4407" s="122">
        <v>3.9170321554999998E-2</v>
      </c>
      <c r="AG4407" s="122">
        <v>4.1238994459999997E-2</v>
      </c>
      <c r="AH4407" s="122">
        <v>4.3134020449999998E-2</v>
      </c>
      <c r="AI4407" s="122">
        <v>4.3607333909999997E-2</v>
      </c>
      <c r="AJ4407" s="122">
        <v>4.2505080059999999E-2</v>
      </c>
      <c r="AK4407" s="122">
        <v>4.3620044480000002E-2</v>
      </c>
      <c r="AL4407" s="122">
        <v>0</v>
      </c>
    </row>
    <row r="4408" spans="1:38" hidden="1" x14ac:dyDescent="0.25">
      <c r="A4408" s="122" t="s">
        <v>2027</v>
      </c>
      <c r="B4408" s="122">
        <v>1</v>
      </c>
      <c r="C4408" s="122" t="s">
        <v>2224</v>
      </c>
      <c r="D4408" s="122" t="s">
        <v>2119</v>
      </c>
      <c r="E4408" s="122">
        <v>80</v>
      </c>
      <c r="F4408" s="122">
        <v>0</v>
      </c>
      <c r="G4408" s="122">
        <v>0</v>
      </c>
      <c r="H4408" s="122">
        <v>0</v>
      </c>
      <c r="I4408" s="122">
        <v>0</v>
      </c>
      <c r="J4408" s="122">
        <v>1.0173615E-5</v>
      </c>
      <c r="K4408" s="122">
        <v>8.4871914999999997E-5</v>
      </c>
      <c r="L4408" s="122">
        <v>2.0704407E-4</v>
      </c>
      <c r="M4408" s="122">
        <v>3.8342793499999999E-4</v>
      </c>
      <c r="N4408" s="122">
        <v>5.9826176E-4</v>
      </c>
      <c r="O4408" s="122">
        <v>8.8684382499999996E-4</v>
      </c>
      <c r="P4408" s="122">
        <v>1.1597364999999999E-3</v>
      </c>
      <c r="Q4408" s="122">
        <v>1.4028071399999999E-3</v>
      </c>
      <c r="R4408" s="122">
        <v>1.860472415E-3</v>
      </c>
      <c r="S4408" s="122">
        <v>2.3132299400000001E-3</v>
      </c>
      <c r="T4408" s="122">
        <v>2.5574369E-3</v>
      </c>
      <c r="U4408" s="122">
        <v>2.795429945E-3</v>
      </c>
      <c r="V4408" s="122">
        <v>3.0399899949999998E-3</v>
      </c>
      <c r="W4408" s="122">
        <v>3.4428335249999998E-3</v>
      </c>
      <c r="X4408" s="122">
        <v>3.84377191E-3</v>
      </c>
      <c r="Y4408" s="122">
        <v>4.2512056100000003E-3</v>
      </c>
      <c r="Z4408" s="122">
        <v>4.6735752850000003E-3</v>
      </c>
      <c r="AA4408" s="122">
        <v>5.0980243049999997E-3</v>
      </c>
      <c r="AB4408" s="122">
        <v>5.5450188250000003E-3</v>
      </c>
      <c r="AC4408" s="122">
        <v>5.9929553650000002E-3</v>
      </c>
      <c r="AD4408" s="122">
        <v>6.2648293049999996E-3</v>
      </c>
      <c r="AE4408" s="122">
        <v>6.4458103750000004E-3</v>
      </c>
      <c r="AF4408" s="122">
        <v>6.8166272349999999E-3</v>
      </c>
      <c r="AG4408" s="122">
        <v>7.1675152799999999E-3</v>
      </c>
      <c r="AH4408" s="122">
        <v>7.4496609899999998E-3</v>
      </c>
      <c r="AI4408" s="122">
        <v>7.5004804900000001E-3</v>
      </c>
      <c r="AJ4408" s="122">
        <v>7.3490946600000004E-3</v>
      </c>
      <c r="AK4408" s="122">
        <v>7.5242849199999998E-3</v>
      </c>
      <c r="AL4408" s="122">
        <v>0</v>
      </c>
    </row>
    <row r="4409" spans="1:38" hidden="1" x14ac:dyDescent="0.25">
      <c r="A4409" s="122" t="s">
        <v>2027</v>
      </c>
      <c r="B4409" s="122">
        <v>1</v>
      </c>
      <c r="C4409" s="122" t="s">
        <v>2224</v>
      </c>
      <c r="D4409" s="122" t="s">
        <v>2120</v>
      </c>
      <c r="E4409" s="122">
        <v>80</v>
      </c>
      <c r="F4409" s="122">
        <v>0</v>
      </c>
      <c r="G4409" s="122">
        <v>0</v>
      </c>
      <c r="H4409" s="122">
        <v>0</v>
      </c>
      <c r="I4409" s="122">
        <v>0</v>
      </c>
      <c r="J4409" s="122">
        <v>7.2827994999999994E-5</v>
      </c>
      <c r="K4409" s="122">
        <v>6.1267413000000003E-4</v>
      </c>
      <c r="L4409" s="122">
        <v>1.511000415E-3</v>
      </c>
      <c r="M4409" s="122">
        <v>2.8332357000000002E-3</v>
      </c>
      <c r="N4409" s="122">
        <v>4.4666032400000003E-3</v>
      </c>
      <c r="O4409" s="122">
        <v>6.663873935E-3</v>
      </c>
      <c r="P4409" s="122">
        <v>8.7515564150000003E-3</v>
      </c>
      <c r="Q4409" s="122">
        <v>1.0643200915E-2</v>
      </c>
      <c r="R4409" s="122">
        <v>1.418797628E-2</v>
      </c>
      <c r="S4409" s="122">
        <v>1.7712219160000001E-2</v>
      </c>
      <c r="T4409" s="122">
        <v>1.9621754670000002E-2</v>
      </c>
      <c r="U4409" s="122">
        <v>2.1596041324999999E-2</v>
      </c>
      <c r="V4409" s="122">
        <v>2.3638577195E-2</v>
      </c>
      <c r="W4409" s="122">
        <v>2.6858744930000001E-2</v>
      </c>
      <c r="X4409" s="122">
        <v>3.004993215E-2</v>
      </c>
      <c r="Y4409" s="122">
        <v>3.3216802055000001E-2</v>
      </c>
      <c r="Z4409" s="122">
        <v>3.6392115635E-2</v>
      </c>
      <c r="AA4409" s="122">
        <v>3.9610646559999997E-2</v>
      </c>
      <c r="AB4409" s="122">
        <v>4.2929637955000002E-2</v>
      </c>
      <c r="AC4409" s="122">
        <v>4.6200938749999997E-2</v>
      </c>
      <c r="AD4409" s="122">
        <v>4.8255097779999999E-2</v>
      </c>
      <c r="AE4409" s="122">
        <v>4.9741715555000003E-2</v>
      </c>
      <c r="AF4409" s="122">
        <v>5.2494666830000002E-2</v>
      </c>
      <c r="AG4409" s="122">
        <v>5.5083317355000001E-2</v>
      </c>
      <c r="AH4409" s="122">
        <v>5.7420908494999999E-2</v>
      </c>
      <c r="AI4409" s="122">
        <v>5.7749024915000002E-2</v>
      </c>
      <c r="AJ4409" s="122">
        <v>5.7329126199999997E-2</v>
      </c>
      <c r="AK4409" s="122">
        <v>5.8616183804999999E-2</v>
      </c>
      <c r="AL4409" s="122">
        <v>0</v>
      </c>
    </row>
    <row r="4410" spans="1:38" hidden="1" x14ac:dyDescent="0.25">
      <c r="A4410" s="122" t="s">
        <v>2027</v>
      </c>
      <c r="B4410" s="122">
        <v>1</v>
      </c>
      <c r="C4410" s="122" t="s">
        <v>2224</v>
      </c>
      <c r="D4410" s="122" t="s">
        <v>2121</v>
      </c>
      <c r="E4410" s="122">
        <v>80</v>
      </c>
      <c r="F4410" s="122">
        <v>0</v>
      </c>
      <c r="G4410" s="122">
        <v>0</v>
      </c>
      <c r="H4410" s="122">
        <v>0</v>
      </c>
      <c r="I4410" s="122">
        <v>0</v>
      </c>
      <c r="J4410" s="122">
        <v>2.5843407500000001E-4</v>
      </c>
      <c r="K4410" s="122">
        <v>2.1805283999999999E-3</v>
      </c>
      <c r="L4410" s="122">
        <v>5.3950878999999997E-3</v>
      </c>
      <c r="M4410" s="122">
        <v>1.0170321615E-2</v>
      </c>
      <c r="N4410" s="122">
        <v>1.6164266569999999E-2</v>
      </c>
      <c r="O4410" s="122">
        <v>2.4295891415E-2</v>
      </c>
      <c r="P4410" s="122">
        <v>3.2136394895000003E-2</v>
      </c>
      <c r="Q4410" s="122">
        <v>3.9457023935000002E-2</v>
      </c>
      <c r="R4410" s="122">
        <v>5.3096303380000001E-2</v>
      </c>
      <c r="S4410" s="122">
        <v>6.6728663734999999E-2</v>
      </c>
      <c r="T4410" s="122">
        <v>7.4340081150000001E-2</v>
      </c>
      <c r="U4410" s="122">
        <v>8.2108597150000004E-2</v>
      </c>
      <c r="V4410" s="122">
        <v>9.0689514949999994E-2</v>
      </c>
      <c r="W4410" s="122">
        <v>0.10364725599000001</v>
      </c>
      <c r="X4410" s="122">
        <v>0.116926030545</v>
      </c>
      <c r="Y4410" s="122">
        <v>0.130642673885</v>
      </c>
      <c r="Z4410" s="122">
        <v>0.14453676906999999</v>
      </c>
      <c r="AA4410" s="122">
        <v>0.158716827625</v>
      </c>
      <c r="AB4410" s="122">
        <v>0.17345490238</v>
      </c>
      <c r="AC4410" s="122">
        <v>0.18830155901000001</v>
      </c>
      <c r="AD4410" s="122">
        <v>0.19880562035499999</v>
      </c>
      <c r="AE4410" s="122">
        <v>0.20716580900000001</v>
      </c>
      <c r="AF4410" s="122">
        <v>0.22030949715000001</v>
      </c>
      <c r="AG4410" s="122">
        <v>0.23208070571</v>
      </c>
      <c r="AH4410" s="122">
        <v>0.24249112316499999</v>
      </c>
      <c r="AI4410" s="122">
        <v>0.24507751746500001</v>
      </c>
      <c r="AJ4410" s="122">
        <v>0.24205111473499999</v>
      </c>
      <c r="AK4410" s="122">
        <v>0.24813779506</v>
      </c>
      <c r="AL4410" s="122">
        <v>0</v>
      </c>
    </row>
    <row r="4411" spans="1:38" hidden="1" x14ac:dyDescent="0.25">
      <c r="A4411" s="122" t="s">
        <v>2027</v>
      </c>
      <c r="B4411" s="122">
        <v>1</v>
      </c>
      <c r="C4411" s="122" t="s">
        <v>2224</v>
      </c>
      <c r="D4411" s="122" t="s">
        <v>2122</v>
      </c>
      <c r="E4411" s="122">
        <v>80</v>
      </c>
      <c r="F4411" s="122">
        <v>0</v>
      </c>
      <c r="G4411" s="122">
        <v>0</v>
      </c>
      <c r="H4411" s="122">
        <v>0</v>
      </c>
      <c r="I4411" s="122">
        <v>0</v>
      </c>
      <c r="J4411" s="122">
        <v>2.729178E-5</v>
      </c>
      <c r="K4411" s="122">
        <v>2.3165920000000001E-4</v>
      </c>
      <c r="L4411" s="122">
        <v>5.7687267999999997E-4</v>
      </c>
      <c r="M4411" s="122">
        <v>1.092124455E-3</v>
      </c>
      <c r="N4411" s="122">
        <v>1.7368771800000001E-3</v>
      </c>
      <c r="O4411" s="122">
        <v>2.6040950300000002E-3</v>
      </c>
      <c r="P4411" s="122">
        <v>3.4438733649999999E-3</v>
      </c>
      <c r="Q4411" s="122">
        <v>4.2265569799999998E-3</v>
      </c>
      <c r="R4411" s="122">
        <v>5.6909743049999998E-3</v>
      </c>
      <c r="S4411" s="122">
        <v>7.1485304950000004E-3</v>
      </c>
      <c r="T4411" s="122">
        <v>7.9723799149999993E-3</v>
      </c>
      <c r="U4411" s="122">
        <v>8.8593718100000007E-3</v>
      </c>
      <c r="V4411" s="122">
        <v>9.8048426450000007E-3</v>
      </c>
      <c r="W4411" s="122">
        <v>1.1297811350000001E-2</v>
      </c>
      <c r="X4411" s="122">
        <v>1.2809120635000001E-2</v>
      </c>
      <c r="Y4411" s="122">
        <v>1.434555425E-2</v>
      </c>
      <c r="Z4411" s="122">
        <v>1.5892197994999999E-2</v>
      </c>
      <c r="AA4411" s="122">
        <v>1.7420427794999999E-2</v>
      </c>
      <c r="AB4411" s="122">
        <v>1.8979579100000001E-2</v>
      </c>
      <c r="AC4411" s="122">
        <v>2.0613700055E-2</v>
      </c>
      <c r="AD4411" s="122">
        <v>2.1665019835E-2</v>
      </c>
      <c r="AE4411" s="122">
        <v>2.2502306105000001E-2</v>
      </c>
      <c r="AF4411" s="122">
        <v>2.402642646E-2</v>
      </c>
      <c r="AG4411" s="122">
        <v>2.5459373550000001E-2</v>
      </c>
      <c r="AH4411" s="122">
        <v>2.6728672469999999E-2</v>
      </c>
      <c r="AI4411" s="122">
        <v>2.70839594E-2</v>
      </c>
      <c r="AJ4411" s="122">
        <v>2.7186826510000001E-2</v>
      </c>
      <c r="AK4411" s="122">
        <v>2.8050643774999998E-2</v>
      </c>
      <c r="AL4411" s="122">
        <v>0</v>
      </c>
    </row>
    <row r="4412" spans="1:38" hidden="1" x14ac:dyDescent="0.25">
      <c r="A4412" s="122" t="s">
        <v>2027</v>
      </c>
      <c r="B4412" s="122">
        <v>1</v>
      </c>
      <c r="C4412" s="122" t="s">
        <v>2224</v>
      </c>
      <c r="D4412" s="122" t="s">
        <v>2123</v>
      </c>
      <c r="E4412" s="122">
        <v>80</v>
      </c>
      <c r="F4412" s="122">
        <v>0</v>
      </c>
      <c r="G4412" s="122">
        <v>0</v>
      </c>
      <c r="H4412" s="122">
        <v>0</v>
      </c>
      <c r="I4412" s="122">
        <v>0</v>
      </c>
      <c r="J4412" s="122">
        <v>9.1784305000000002E-5</v>
      </c>
      <c r="K4412" s="122">
        <v>7.6722537499999998E-4</v>
      </c>
      <c r="L4412" s="122">
        <v>1.8831937899999999E-3</v>
      </c>
      <c r="M4412" s="122">
        <v>3.5184333100000001E-3</v>
      </c>
      <c r="N4412" s="122">
        <v>5.5338264749999998E-3</v>
      </c>
      <c r="O4412" s="122">
        <v>8.2728692199999995E-3</v>
      </c>
      <c r="P4412" s="122">
        <v>1.090287918E-2</v>
      </c>
      <c r="Q4412" s="122">
        <v>1.3322278325000001E-2</v>
      </c>
      <c r="R4412" s="122">
        <v>1.7837723225000001E-2</v>
      </c>
      <c r="S4412" s="122">
        <v>2.2313561074999998E-2</v>
      </c>
      <c r="T4412" s="122">
        <v>2.481621308E-2</v>
      </c>
      <c r="U4412" s="122">
        <v>2.7313289344999998E-2</v>
      </c>
      <c r="V4412" s="122">
        <v>2.9791905434999998E-2</v>
      </c>
      <c r="W4412" s="122">
        <v>3.3709737135000001E-2</v>
      </c>
      <c r="X4412" s="122">
        <v>3.7678971904999997E-2</v>
      </c>
      <c r="Y4412" s="122">
        <v>4.1749680854999999E-2</v>
      </c>
      <c r="Z4412" s="122">
        <v>4.5945976615000002E-2</v>
      </c>
      <c r="AA4412" s="122">
        <v>5.0144972475000001E-2</v>
      </c>
      <c r="AB4412" s="122">
        <v>5.4445171165E-2</v>
      </c>
      <c r="AC4412" s="122">
        <v>5.8708922859999998E-2</v>
      </c>
      <c r="AD4412" s="122">
        <v>6.1311745224999999E-2</v>
      </c>
      <c r="AE4412" s="122">
        <v>6.3105635049999997E-2</v>
      </c>
      <c r="AF4412" s="122">
        <v>6.6435631194999997E-2</v>
      </c>
      <c r="AG4412" s="122">
        <v>6.9490528354999997E-2</v>
      </c>
      <c r="AH4412" s="122">
        <v>7.2099702655E-2</v>
      </c>
      <c r="AI4412" s="122">
        <v>7.2344688155000003E-2</v>
      </c>
      <c r="AJ4412" s="122">
        <v>7.1511420544999996E-2</v>
      </c>
      <c r="AK4412" s="122">
        <v>7.2625274439999998E-2</v>
      </c>
      <c r="AL4412" s="122">
        <v>0</v>
      </c>
    </row>
    <row r="4413" spans="1:38" hidden="1" x14ac:dyDescent="0.25">
      <c r="A4413" s="122" t="s">
        <v>2027</v>
      </c>
      <c r="B4413" s="122">
        <v>1</v>
      </c>
      <c r="C4413" s="122" t="s">
        <v>2224</v>
      </c>
      <c r="D4413" s="122" t="s">
        <v>2140</v>
      </c>
      <c r="E4413" s="122">
        <v>80</v>
      </c>
      <c r="F4413" s="122">
        <v>0</v>
      </c>
      <c r="G4413" s="122">
        <v>0</v>
      </c>
      <c r="H4413" s="122">
        <v>0</v>
      </c>
      <c r="I4413" s="122">
        <v>0</v>
      </c>
      <c r="J4413" s="122">
        <v>1.4941E-6</v>
      </c>
      <c r="K4413" s="122">
        <v>1.2400694999999999E-5</v>
      </c>
      <c r="L4413" s="122">
        <v>3.0153685000000001E-5</v>
      </c>
      <c r="M4413" s="122">
        <v>5.5826075000000002E-5</v>
      </c>
      <c r="N4413" s="122">
        <v>8.7035345E-5</v>
      </c>
      <c r="O4413" s="122">
        <v>1.2834319E-4</v>
      </c>
      <c r="P4413" s="122">
        <v>1.66696E-4</v>
      </c>
      <c r="Q4413" s="122">
        <v>2.00895815E-4</v>
      </c>
      <c r="R4413" s="122">
        <v>2.6562217E-4</v>
      </c>
      <c r="S4413" s="122">
        <v>3.2864672500000001E-4</v>
      </c>
      <c r="T4413" s="122">
        <v>3.6006805000000003E-4</v>
      </c>
      <c r="U4413" s="122">
        <v>3.9094198499999998E-4</v>
      </c>
      <c r="V4413" s="122">
        <v>4.2072381999999999E-4</v>
      </c>
      <c r="W4413" s="122">
        <v>4.7116678E-4</v>
      </c>
      <c r="X4413" s="122">
        <v>5.2138763499999996E-4</v>
      </c>
      <c r="Y4413" s="122">
        <v>5.7101554000000003E-4</v>
      </c>
      <c r="Z4413" s="122">
        <v>6.2045919500000005E-4</v>
      </c>
      <c r="AA4413" s="122">
        <v>6.7019329500000004E-4</v>
      </c>
      <c r="AB4413" s="122">
        <v>7.1943192999999995E-4</v>
      </c>
      <c r="AC4413" s="122">
        <v>7.6829938500000004E-4</v>
      </c>
      <c r="AD4413" s="122">
        <v>7.9544075000000005E-4</v>
      </c>
      <c r="AE4413" s="122">
        <v>8.1235657499999995E-4</v>
      </c>
      <c r="AF4413" s="122">
        <v>8.4856136500000001E-4</v>
      </c>
      <c r="AG4413" s="122">
        <v>8.8006174999999995E-4</v>
      </c>
      <c r="AH4413" s="122">
        <v>9.0645204500000001E-4</v>
      </c>
      <c r="AI4413" s="122">
        <v>9.0186488999999996E-4</v>
      </c>
      <c r="AJ4413" s="122">
        <v>8.8055051500000002E-4</v>
      </c>
      <c r="AK4413" s="122">
        <v>8.8967758999999999E-4</v>
      </c>
      <c r="AL4413" s="122">
        <v>0</v>
      </c>
    </row>
    <row r="4414" spans="1:38" hidden="1" x14ac:dyDescent="0.25">
      <c r="A4414" s="122" t="s">
        <v>2027</v>
      </c>
      <c r="B4414" s="122">
        <v>1</v>
      </c>
      <c r="C4414" s="122" t="s">
        <v>2224</v>
      </c>
      <c r="D4414" s="122" t="s">
        <v>2124</v>
      </c>
      <c r="E4414" s="122">
        <v>80</v>
      </c>
      <c r="F4414" s="122">
        <v>0</v>
      </c>
      <c r="G4414" s="122">
        <v>0</v>
      </c>
      <c r="H4414" s="122">
        <v>0</v>
      </c>
      <c r="I4414" s="122">
        <v>0</v>
      </c>
      <c r="J4414" s="122">
        <v>8.1277699999999999E-6</v>
      </c>
      <c r="K4414" s="122">
        <v>6.77437E-5</v>
      </c>
      <c r="L4414" s="122">
        <v>1.6561595999999999E-4</v>
      </c>
      <c r="M4414" s="122">
        <v>3.0770085000000002E-4</v>
      </c>
      <c r="N4414" s="122">
        <v>4.8147171499999999E-4</v>
      </c>
      <c r="O4414" s="122">
        <v>7.1461999000000005E-4</v>
      </c>
      <c r="P4414" s="122">
        <v>9.35373265E-4</v>
      </c>
      <c r="Q4414" s="122">
        <v>1.1330641349999999E-3</v>
      </c>
      <c r="R4414" s="122">
        <v>1.5065559699999999E-3</v>
      </c>
      <c r="S4414" s="122">
        <v>1.8714068149999999E-3</v>
      </c>
      <c r="T4414" s="122">
        <v>2.0579110299999998E-3</v>
      </c>
      <c r="U4414" s="122">
        <v>2.2393018049999998E-3</v>
      </c>
      <c r="V4414" s="122">
        <v>2.4182701949999998E-3</v>
      </c>
      <c r="W4414" s="122">
        <v>2.7115697300000002E-3</v>
      </c>
      <c r="X4414" s="122">
        <v>3.0021547599999999E-3</v>
      </c>
      <c r="Y4414" s="122">
        <v>3.291208505E-3</v>
      </c>
      <c r="Z4414" s="122">
        <v>3.5838645050000001E-3</v>
      </c>
      <c r="AA4414" s="122">
        <v>3.8816439950000001E-3</v>
      </c>
      <c r="AB4414" s="122">
        <v>4.1651923500000002E-3</v>
      </c>
      <c r="AC4414" s="122">
        <v>4.4558875950000002E-3</v>
      </c>
      <c r="AD4414" s="122">
        <v>4.6133911950000002E-3</v>
      </c>
      <c r="AE4414" s="122">
        <v>4.7198166750000003E-3</v>
      </c>
      <c r="AF4414" s="122">
        <v>4.927758545E-3</v>
      </c>
      <c r="AG4414" s="122">
        <v>5.1281666000000002E-3</v>
      </c>
      <c r="AH4414" s="122">
        <v>5.2929691799999999E-3</v>
      </c>
      <c r="AI4414" s="122">
        <v>5.2761833350000002E-3</v>
      </c>
      <c r="AJ4414" s="122">
        <v>5.3226940650000004E-3</v>
      </c>
      <c r="AK4414" s="122">
        <v>5.4250419249999996E-3</v>
      </c>
      <c r="AL4414" s="122">
        <v>0</v>
      </c>
    </row>
    <row r="4415" spans="1:38" hidden="1" x14ac:dyDescent="0.25">
      <c r="A4415" s="122" t="s">
        <v>2027</v>
      </c>
      <c r="B4415" s="122">
        <v>1</v>
      </c>
      <c r="C4415" s="122" t="s">
        <v>2224</v>
      </c>
      <c r="D4415" s="122" t="s">
        <v>2125</v>
      </c>
      <c r="E4415" s="122">
        <v>80</v>
      </c>
      <c r="F4415" s="122">
        <v>0</v>
      </c>
      <c r="G4415" s="122">
        <v>0</v>
      </c>
      <c r="H4415" s="122">
        <v>0</v>
      </c>
      <c r="I4415" s="122">
        <v>0</v>
      </c>
      <c r="J4415" s="122">
        <v>7.4828615000000005E-5</v>
      </c>
      <c r="K4415" s="122">
        <v>6.3039663500000004E-4</v>
      </c>
      <c r="L4415" s="122">
        <v>1.5537112400000001E-3</v>
      </c>
      <c r="M4415" s="122">
        <v>2.923661245E-3</v>
      </c>
      <c r="N4415" s="122">
        <v>4.6265952199999998E-3</v>
      </c>
      <c r="O4415" s="122">
        <v>6.9047952149999996E-3</v>
      </c>
      <c r="P4415" s="122">
        <v>9.0688513300000006E-3</v>
      </c>
      <c r="Q4415" s="122">
        <v>1.1078000095E-2</v>
      </c>
      <c r="R4415" s="122">
        <v>1.481570062E-2</v>
      </c>
      <c r="S4415" s="122">
        <v>1.8488526049999999E-2</v>
      </c>
      <c r="T4415" s="122">
        <v>2.051087348E-2</v>
      </c>
      <c r="U4415" s="122">
        <v>2.2555788855000002E-2</v>
      </c>
      <c r="V4415" s="122">
        <v>2.4733342790000001E-2</v>
      </c>
      <c r="W4415" s="122">
        <v>2.810197415E-2</v>
      </c>
      <c r="X4415" s="122">
        <v>3.1564210539999998E-2</v>
      </c>
      <c r="Y4415" s="122">
        <v>3.512050488E-2</v>
      </c>
      <c r="Z4415" s="122">
        <v>3.8610914769999997E-2</v>
      </c>
      <c r="AA4415" s="122">
        <v>4.2254416310000001E-2</v>
      </c>
      <c r="AB4415" s="122">
        <v>4.587449465E-2</v>
      </c>
      <c r="AC4415" s="122">
        <v>4.9538279769999999E-2</v>
      </c>
      <c r="AD4415" s="122">
        <v>5.2036940919999997E-2</v>
      </c>
      <c r="AE4415" s="122">
        <v>5.4055195319999999E-2</v>
      </c>
      <c r="AF4415" s="122">
        <v>5.7614352904999999E-2</v>
      </c>
      <c r="AG4415" s="122">
        <v>6.0933959359999998E-2</v>
      </c>
      <c r="AH4415" s="122">
        <v>6.3762734870000004E-2</v>
      </c>
      <c r="AI4415" s="122">
        <v>6.4375042844999994E-2</v>
      </c>
      <c r="AJ4415" s="122">
        <v>6.3945605340000003E-2</v>
      </c>
      <c r="AK4415" s="122">
        <v>6.5032030774999999E-2</v>
      </c>
      <c r="AL4415" s="122">
        <v>0</v>
      </c>
    </row>
    <row r="4416" spans="1:38" hidden="1" x14ac:dyDescent="0.25">
      <c r="A4416" s="122" t="s">
        <v>2027</v>
      </c>
      <c r="B4416" s="122">
        <v>1</v>
      </c>
      <c r="C4416" s="122" t="s">
        <v>2224</v>
      </c>
      <c r="D4416" s="122" t="s">
        <v>2126</v>
      </c>
      <c r="E4416" s="122">
        <v>80</v>
      </c>
      <c r="F4416" s="122">
        <v>0</v>
      </c>
      <c r="G4416" s="122">
        <v>0</v>
      </c>
      <c r="H4416" s="122">
        <v>0</v>
      </c>
      <c r="I4416" s="122">
        <v>0</v>
      </c>
      <c r="J4416" s="122">
        <v>7.1466890000000004E-5</v>
      </c>
      <c r="K4416" s="122">
        <v>5.9633048499999996E-4</v>
      </c>
      <c r="L4416" s="122">
        <v>1.458931365E-3</v>
      </c>
      <c r="M4416" s="122">
        <v>2.7131824199999998E-3</v>
      </c>
      <c r="N4416" s="122">
        <v>4.2481879300000002E-3</v>
      </c>
      <c r="O4416" s="122">
        <v>6.3021931949999999E-3</v>
      </c>
      <c r="P4416" s="122">
        <v>8.2456474549999995E-3</v>
      </c>
      <c r="Q4416" s="122">
        <v>1.000663224E-2</v>
      </c>
      <c r="R4416" s="122">
        <v>1.3329351850000001E-2</v>
      </c>
      <c r="S4416" s="122">
        <v>1.6595752934999999E-2</v>
      </c>
      <c r="T4416" s="122">
        <v>1.8304578219999999E-2</v>
      </c>
      <c r="U4416" s="122">
        <v>1.9992337030000001E-2</v>
      </c>
      <c r="V4416" s="122">
        <v>2.1654277390000001E-2</v>
      </c>
      <c r="W4416" s="122">
        <v>2.4401722269999999E-2</v>
      </c>
      <c r="X4416" s="122">
        <v>2.7133087149999999E-2</v>
      </c>
      <c r="Y4416" s="122">
        <v>2.9862710365E-2</v>
      </c>
      <c r="Z4416" s="122">
        <v>3.2584396090000002E-2</v>
      </c>
      <c r="AA4416" s="122">
        <v>3.5312732569999998E-2</v>
      </c>
      <c r="AB4416" s="122">
        <v>3.804250017E-2</v>
      </c>
      <c r="AC4416" s="122">
        <v>4.080404252E-2</v>
      </c>
      <c r="AD4416" s="122">
        <v>4.2419774989999999E-2</v>
      </c>
      <c r="AE4416" s="122">
        <v>4.3463606850000003E-2</v>
      </c>
      <c r="AF4416" s="122">
        <v>4.5580063150000003E-2</v>
      </c>
      <c r="AG4416" s="122">
        <v>4.7523117084999997E-2</v>
      </c>
      <c r="AH4416" s="122">
        <v>4.9213266120000002E-2</v>
      </c>
      <c r="AI4416" s="122">
        <v>4.9245661624999999E-2</v>
      </c>
      <c r="AJ4416" s="122">
        <v>4.881443924E-2</v>
      </c>
      <c r="AK4416" s="122">
        <v>4.9546211564999998E-2</v>
      </c>
      <c r="AL4416" s="122">
        <v>0</v>
      </c>
    </row>
    <row r="4417" spans="1:38" hidden="1" x14ac:dyDescent="0.25">
      <c r="A4417" s="122" t="s">
        <v>2027</v>
      </c>
      <c r="B4417" s="122">
        <v>1</v>
      </c>
      <c r="C4417" s="122" t="s">
        <v>2224</v>
      </c>
      <c r="D4417" s="122" t="s">
        <v>2127</v>
      </c>
      <c r="E4417" s="122">
        <v>80</v>
      </c>
      <c r="F4417" s="122">
        <v>0</v>
      </c>
      <c r="G4417" s="122">
        <v>0</v>
      </c>
      <c r="H4417" s="122">
        <v>0</v>
      </c>
      <c r="I4417" s="122">
        <v>0</v>
      </c>
      <c r="J4417" s="122">
        <v>2.5342415000000001E-5</v>
      </c>
      <c r="K4417" s="122">
        <v>2.0975154E-4</v>
      </c>
      <c r="L4417" s="122">
        <v>5.0848175999999997E-4</v>
      </c>
      <c r="M4417" s="122">
        <v>9.3721710499999997E-4</v>
      </c>
      <c r="N4417" s="122">
        <v>1.4559317750000001E-3</v>
      </c>
      <c r="O4417" s="122">
        <v>2.1412004049999999E-3</v>
      </c>
      <c r="P4417" s="122">
        <v>2.7726201299999999E-3</v>
      </c>
      <c r="Q4417" s="122">
        <v>3.334068405E-3</v>
      </c>
      <c r="R4417" s="122">
        <v>4.4195193250000002E-3</v>
      </c>
      <c r="S4417" s="122">
        <v>5.489192415E-3</v>
      </c>
      <c r="T4417" s="122">
        <v>6.0299189300000002E-3</v>
      </c>
      <c r="U4417" s="122">
        <v>6.5623511800000003E-3</v>
      </c>
      <c r="V4417" s="122">
        <v>7.09655089E-3</v>
      </c>
      <c r="W4417" s="122">
        <v>7.9764431300000001E-3</v>
      </c>
      <c r="X4417" s="122">
        <v>8.8518570899999999E-3</v>
      </c>
      <c r="Y4417" s="122">
        <v>9.7331104349999992E-3</v>
      </c>
      <c r="Z4417" s="122">
        <v>1.0617643765E-2</v>
      </c>
      <c r="AA4417" s="122">
        <v>1.1490303355E-2</v>
      </c>
      <c r="AB4417" s="122">
        <v>1.235169589E-2</v>
      </c>
      <c r="AC4417" s="122">
        <v>1.3189591525000001E-2</v>
      </c>
      <c r="AD4417" s="122">
        <v>1.364470812E-2</v>
      </c>
      <c r="AE4417" s="122">
        <v>1.39022856E-2</v>
      </c>
      <c r="AF4417" s="122">
        <v>1.44623453E-2</v>
      </c>
      <c r="AG4417" s="122">
        <v>1.491926319E-2</v>
      </c>
      <c r="AH4417" s="122">
        <v>1.5299012825E-2</v>
      </c>
      <c r="AI4417" s="122">
        <v>1.5178588030000001E-2</v>
      </c>
      <c r="AJ4417" s="122">
        <v>1.4827426289999999E-2</v>
      </c>
      <c r="AK4417" s="122">
        <v>1.4983080354999999E-2</v>
      </c>
      <c r="AL4417" s="122">
        <v>0</v>
      </c>
    </row>
    <row r="4418" spans="1:38" hidden="1" x14ac:dyDescent="0.25">
      <c r="A4418" s="122" t="s">
        <v>2027</v>
      </c>
      <c r="B4418" s="122">
        <v>1</v>
      </c>
      <c r="C4418" s="122" t="s">
        <v>2224</v>
      </c>
      <c r="D4418" s="122" t="s">
        <v>2128</v>
      </c>
      <c r="E4418" s="122">
        <v>80</v>
      </c>
      <c r="F4418" s="122">
        <v>0</v>
      </c>
      <c r="G4418" s="122">
        <v>0</v>
      </c>
      <c r="H4418" s="122">
        <v>0</v>
      </c>
      <c r="I4418" s="122">
        <v>0</v>
      </c>
      <c r="J4418" s="122">
        <v>6.6862649999999999E-6</v>
      </c>
      <c r="K4418" s="122">
        <v>5.580028E-5</v>
      </c>
      <c r="L4418" s="122">
        <v>1.3617683E-4</v>
      </c>
      <c r="M4418" s="122">
        <v>2.5216790000000001E-4</v>
      </c>
      <c r="N4418" s="122">
        <v>3.9356067999999999E-4</v>
      </c>
      <c r="O4418" s="122">
        <v>5.8119015999999999E-4</v>
      </c>
      <c r="P4418" s="122">
        <v>7.5843397000000001E-4</v>
      </c>
      <c r="Q4418" s="122">
        <v>9.15480295E-4</v>
      </c>
      <c r="R4418" s="122">
        <v>1.22400424E-3</v>
      </c>
      <c r="S4418" s="122">
        <v>1.52488985E-3</v>
      </c>
      <c r="T4418" s="122">
        <v>1.690048535E-3</v>
      </c>
      <c r="U4418" s="122">
        <v>1.853388505E-3</v>
      </c>
      <c r="V4418" s="122">
        <v>2.0291640099999999E-3</v>
      </c>
      <c r="W4418" s="122">
        <v>2.3262195649999999E-3</v>
      </c>
      <c r="X4418" s="122">
        <v>2.6264569500000002E-3</v>
      </c>
      <c r="Y4418" s="122">
        <v>2.9490016500000001E-3</v>
      </c>
      <c r="Z4418" s="122">
        <v>3.2325416299999999E-3</v>
      </c>
      <c r="AA4418" s="122">
        <v>3.5121309550000001E-3</v>
      </c>
      <c r="AB4418" s="122">
        <v>3.8346629250000002E-3</v>
      </c>
      <c r="AC4418" s="122">
        <v>4.1431161850000002E-3</v>
      </c>
      <c r="AD4418" s="122">
        <v>4.2997772600000001E-3</v>
      </c>
      <c r="AE4418" s="122">
        <v>4.4225065200000002E-3</v>
      </c>
      <c r="AF4418" s="122">
        <v>4.6189830149999996E-3</v>
      </c>
      <c r="AG4418" s="122">
        <v>4.7578843999999997E-3</v>
      </c>
      <c r="AH4418" s="122">
        <v>4.9054180650000001E-3</v>
      </c>
      <c r="AI4418" s="122">
        <v>4.9047641449999997E-3</v>
      </c>
      <c r="AJ4418" s="122">
        <v>4.7823182949999999E-3</v>
      </c>
      <c r="AK4418" s="122">
        <v>4.8639661700000001E-3</v>
      </c>
      <c r="AL4418" s="122">
        <v>0</v>
      </c>
    </row>
    <row r="4419" spans="1:38" hidden="1" x14ac:dyDescent="0.25">
      <c r="A4419" s="122" t="s">
        <v>2027</v>
      </c>
      <c r="B4419" s="122">
        <v>1</v>
      </c>
      <c r="C4419" s="122" t="s">
        <v>2225</v>
      </c>
      <c r="D4419" s="122" t="s">
        <v>2080</v>
      </c>
      <c r="E4419" s="122">
        <v>81</v>
      </c>
      <c r="F4419" s="122">
        <v>0</v>
      </c>
      <c r="G4419" s="122">
        <v>0</v>
      </c>
      <c r="H4419" s="122">
        <v>0</v>
      </c>
      <c r="I4419" s="122">
        <v>0</v>
      </c>
      <c r="J4419" s="122">
        <v>0</v>
      </c>
      <c r="K4419" s="122">
        <v>1.10856E-6</v>
      </c>
      <c r="L4419" s="122">
        <v>2.4837200000000002E-6</v>
      </c>
      <c r="M4419" s="122">
        <v>4.6685999999999997E-6</v>
      </c>
      <c r="N4419" s="122">
        <v>6.8634000000000002E-6</v>
      </c>
      <c r="O4419" s="122">
        <v>9.8480800000000001E-6</v>
      </c>
      <c r="P4419" s="122">
        <v>1.278068E-5</v>
      </c>
      <c r="Q4419" s="122">
        <v>1.5488839999999999E-5</v>
      </c>
      <c r="R4419" s="122">
        <v>1.801224E-5</v>
      </c>
      <c r="S4419" s="122">
        <v>1.9941680000000001E-5</v>
      </c>
      <c r="T4419" s="122">
        <v>2.2018679999999998E-5</v>
      </c>
      <c r="U4419" s="122">
        <v>2.4280440000000002E-5</v>
      </c>
      <c r="V4419" s="122">
        <v>2.629048E-5</v>
      </c>
      <c r="W4419" s="122">
        <v>2.8450559999999999E-5</v>
      </c>
      <c r="X4419" s="122">
        <v>3.042092E-5</v>
      </c>
      <c r="Y4419" s="122">
        <v>3.2892239999999999E-5</v>
      </c>
      <c r="Z4419" s="122">
        <v>3.5873200000000001E-5</v>
      </c>
      <c r="AA4419" s="122">
        <v>3.8309799999999997E-5</v>
      </c>
      <c r="AB4419" s="122">
        <v>4.1334159999999999E-5</v>
      </c>
      <c r="AC4419" s="122">
        <v>4.4013800000000002E-5</v>
      </c>
      <c r="AD4419" s="122">
        <v>4.6506199999999999E-5</v>
      </c>
      <c r="AE4419" s="122">
        <v>4.9366880000000002E-5</v>
      </c>
      <c r="AF4419" s="122">
        <v>5.2398680000000002E-5</v>
      </c>
      <c r="AG4419" s="122">
        <v>5.5326320000000001E-5</v>
      </c>
      <c r="AH4419" s="122">
        <v>5.8054319999999999E-5</v>
      </c>
      <c r="AI4419" s="122">
        <v>6.1119599999999997E-5</v>
      </c>
      <c r="AJ4419" s="122">
        <v>6.3139560000000005E-5</v>
      </c>
      <c r="AK4419" s="122">
        <v>6.5526559999999994E-5</v>
      </c>
      <c r="AL4419" s="122">
        <v>0</v>
      </c>
    </row>
    <row r="4420" spans="1:38" hidden="1" x14ac:dyDescent="0.25">
      <c r="A4420" s="122" t="s">
        <v>2027</v>
      </c>
      <c r="B4420" s="122">
        <v>1</v>
      </c>
      <c r="C4420" s="122" t="s">
        <v>2225</v>
      </c>
      <c r="D4420" s="122" t="s">
        <v>2081</v>
      </c>
      <c r="E4420" s="122">
        <v>81</v>
      </c>
      <c r="F4420" s="122">
        <v>0</v>
      </c>
      <c r="G4420" s="122">
        <v>0</v>
      </c>
      <c r="H4420" s="122">
        <v>0</v>
      </c>
      <c r="I4420" s="122">
        <v>0</v>
      </c>
      <c r="J4420" s="122">
        <v>0</v>
      </c>
      <c r="K4420" s="122">
        <v>7.8851599999999992E-6</v>
      </c>
      <c r="L4420" s="122">
        <v>1.7676199999999999E-5</v>
      </c>
      <c r="M4420" s="122">
        <v>3.3271680000000001E-5</v>
      </c>
      <c r="N4420" s="122">
        <v>4.8769200000000001E-5</v>
      </c>
      <c r="O4420" s="122">
        <v>6.9829359999999996E-5</v>
      </c>
      <c r="P4420" s="122">
        <v>9.0609280000000005E-5</v>
      </c>
      <c r="Q4420" s="122">
        <v>1.0919564E-4</v>
      </c>
      <c r="R4420" s="122">
        <v>1.2563308E-4</v>
      </c>
      <c r="S4420" s="122">
        <v>1.3850428000000001E-4</v>
      </c>
      <c r="T4420" s="122">
        <v>1.513172E-4</v>
      </c>
      <c r="U4420" s="122">
        <v>1.6636832000000001E-4</v>
      </c>
      <c r="V4420" s="122">
        <v>1.8021663999999999E-4</v>
      </c>
      <c r="W4420" s="122">
        <v>1.954178E-4</v>
      </c>
      <c r="X4420" s="122">
        <v>2.0878499999999999E-4</v>
      </c>
      <c r="Y4420" s="122">
        <v>2.2392663999999999E-4</v>
      </c>
      <c r="Z4420" s="122">
        <v>2.4044343999999999E-4</v>
      </c>
      <c r="AA4420" s="122">
        <v>2.545472E-4</v>
      </c>
      <c r="AB4420" s="122">
        <v>2.7242800000000001E-4</v>
      </c>
      <c r="AC4420" s="122">
        <v>2.8829503999999999E-4</v>
      </c>
      <c r="AD4420" s="122">
        <v>3.0562155999999999E-4</v>
      </c>
      <c r="AE4420" s="122">
        <v>3.2455884000000002E-4</v>
      </c>
      <c r="AF4420" s="122">
        <v>3.4341800000000001E-4</v>
      </c>
      <c r="AG4420" s="122">
        <v>3.6421899999999999E-4</v>
      </c>
      <c r="AH4420" s="122">
        <v>3.8551724000000001E-4</v>
      </c>
      <c r="AI4420" s="122">
        <v>4.0890487999999998E-4</v>
      </c>
      <c r="AJ4420" s="122">
        <v>4.3316052000000002E-4</v>
      </c>
      <c r="AK4420" s="122">
        <v>4.5073999999999998E-4</v>
      </c>
      <c r="AL4420" s="122">
        <v>0</v>
      </c>
    </row>
    <row r="4421" spans="1:38" hidden="1" x14ac:dyDescent="0.25">
      <c r="A4421" s="122" t="s">
        <v>2027</v>
      </c>
      <c r="B4421" s="122">
        <v>1</v>
      </c>
      <c r="C4421" s="122" t="s">
        <v>2225</v>
      </c>
      <c r="D4421" s="122" t="s">
        <v>2082</v>
      </c>
      <c r="E4421" s="122">
        <v>81</v>
      </c>
      <c r="F4421" s="122">
        <v>0</v>
      </c>
      <c r="G4421" s="122">
        <v>0</v>
      </c>
      <c r="H4421" s="122">
        <v>0</v>
      </c>
      <c r="I4421" s="122">
        <v>0</v>
      </c>
      <c r="J4421" s="122">
        <v>0</v>
      </c>
      <c r="K4421" s="122">
        <v>4.6524800000000002E-6</v>
      </c>
      <c r="L4421" s="122">
        <v>1.0497840000000001E-5</v>
      </c>
      <c r="M4421" s="122">
        <v>1.9813960000000001E-5</v>
      </c>
      <c r="N4421" s="122">
        <v>2.9077999999999998E-5</v>
      </c>
      <c r="O4421" s="122">
        <v>4.1799160000000002E-5</v>
      </c>
      <c r="P4421" s="122">
        <v>5.4514120000000002E-5</v>
      </c>
      <c r="Q4421" s="122">
        <v>6.5785720000000004E-5</v>
      </c>
      <c r="R4421" s="122">
        <v>7.5881800000000003E-5</v>
      </c>
      <c r="S4421" s="122">
        <v>8.380168E-5</v>
      </c>
      <c r="T4421" s="122">
        <v>9.1833159999999997E-5</v>
      </c>
      <c r="U4421" s="122">
        <v>1.0124848E-4</v>
      </c>
      <c r="V4421" s="122">
        <v>1.098578E-4</v>
      </c>
      <c r="W4421" s="122">
        <v>1.1913052E-4</v>
      </c>
      <c r="X4421" s="122">
        <v>1.2720168000000001E-4</v>
      </c>
      <c r="Y4421" s="122">
        <v>1.3633676E-4</v>
      </c>
      <c r="Z4421" s="122">
        <v>1.4681228000000001E-4</v>
      </c>
      <c r="AA4421" s="122">
        <v>1.5597712E-4</v>
      </c>
      <c r="AB4421" s="122">
        <v>1.6701436E-4</v>
      </c>
      <c r="AC4421" s="122">
        <v>1.7664668E-4</v>
      </c>
      <c r="AD4421" s="122">
        <v>1.8731811999999999E-4</v>
      </c>
      <c r="AE4421" s="122">
        <v>1.9920476E-4</v>
      </c>
      <c r="AF4421" s="122">
        <v>2.1111124000000001E-4</v>
      </c>
      <c r="AG4421" s="122">
        <v>2.2428500000000001E-4</v>
      </c>
      <c r="AH4421" s="122">
        <v>2.3739304E-4</v>
      </c>
      <c r="AI4421" s="122">
        <v>2.5169147999999999E-4</v>
      </c>
      <c r="AJ4421" s="122">
        <v>2.5966839999999998E-4</v>
      </c>
      <c r="AK4421" s="122">
        <v>2.7061883999999998E-4</v>
      </c>
      <c r="AL4421" s="122">
        <v>0</v>
      </c>
    </row>
    <row r="4422" spans="1:38" hidden="1" x14ac:dyDescent="0.25">
      <c r="A4422" s="122" t="s">
        <v>2027</v>
      </c>
      <c r="B4422" s="122">
        <v>1</v>
      </c>
      <c r="C4422" s="122" t="s">
        <v>2225</v>
      </c>
      <c r="D4422" s="122" t="s">
        <v>2135</v>
      </c>
      <c r="E4422" s="122">
        <v>81</v>
      </c>
      <c r="F4422" s="122">
        <v>0</v>
      </c>
      <c r="G4422" s="122">
        <v>0</v>
      </c>
      <c r="H4422" s="122">
        <v>0</v>
      </c>
      <c r="I4422" s="122">
        <v>0</v>
      </c>
      <c r="J4422" s="122">
        <v>0</v>
      </c>
      <c r="K4422" s="122">
        <v>9.9200000000000002E-8</v>
      </c>
      <c r="L4422" s="122">
        <v>2.2443999999999999E-7</v>
      </c>
      <c r="M4422" s="122">
        <v>4.2655999999999998E-7</v>
      </c>
      <c r="N4422" s="122">
        <v>6.2992000000000002E-7</v>
      </c>
      <c r="O4422" s="122">
        <v>9.1016000000000004E-7</v>
      </c>
      <c r="P4422" s="122">
        <v>1.17428E-6</v>
      </c>
      <c r="Q4422" s="122">
        <v>1.4098799999999999E-6</v>
      </c>
      <c r="R4422" s="122">
        <v>1.61448E-6</v>
      </c>
      <c r="S4422" s="122">
        <v>1.7657600000000001E-6</v>
      </c>
      <c r="T4422" s="122">
        <v>1.91456E-6</v>
      </c>
      <c r="U4422" s="122">
        <v>2.0856800000000001E-6</v>
      </c>
      <c r="V4422" s="122">
        <v>2.22456E-6</v>
      </c>
      <c r="W4422" s="122">
        <v>2.3733600000000002E-6</v>
      </c>
      <c r="X4422" s="122">
        <v>2.49364E-6</v>
      </c>
      <c r="Y4422" s="122">
        <v>2.6337599999999998E-6</v>
      </c>
      <c r="Z4422" s="122">
        <v>2.79E-6</v>
      </c>
      <c r="AA4422" s="122">
        <v>2.9202E-6</v>
      </c>
      <c r="AB4422" s="122">
        <v>3.0813999999999998E-6</v>
      </c>
      <c r="AC4422" s="122">
        <v>3.21036E-6</v>
      </c>
      <c r="AD4422" s="122">
        <v>3.3492399999999999E-6</v>
      </c>
      <c r="AE4422" s="122">
        <v>3.4943199999999999E-6</v>
      </c>
      <c r="AF4422" s="122">
        <v>3.6270000000000002E-6</v>
      </c>
      <c r="AG4422" s="122">
        <v>3.7683599999999999E-6</v>
      </c>
      <c r="AH4422" s="122">
        <v>3.8998000000000003E-6</v>
      </c>
      <c r="AI4422" s="122">
        <v>4.0374399999999999E-6</v>
      </c>
      <c r="AJ4422" s="122">
        <v>4.0857999999999999E-6</v>
      </c>
      <c r="AK4422" s="122">
        <v>4.14656E-6</v>
      </c>
      <c r="AL4422" s="122">
        <v>0</v>
      </c>
    </row>
    <row r="4423" spans="1:38" hidden="1" x14ac:dyDescent="0.25">
      <c r="A4423" s="122" t="s">
        <v>2027</v>
      </c>
      <c r="B4423" s="122">
        <v>1</v>
      </c>
      <c r="C4423" s="122" t="s">
        <v>2225</v>
      </c>
      <c r="D4423" s="122" t="s">
        <v>2083</v>
      </c>
      <c r="E4423" s="122">
        <v>81</v>
      </c>
      <c r="F4423" s="122">
        <v>0</v>
      </c>
      <c r="G4423" s="122">
        <v>0</v>
      </c>
      <c r="H4423" s="122">
        <v>0</v>
      </c>
      <c r="I4423" s="122">
        <v>0</v>
      </c>
      <c r="J4423" s="122">
        <v>0</v>
      </c>
      <c r="K4423" s="122">
        <v>8.1331599999999992E-6</v>
      </c>
      <c r="L4423" s="122">
        <v>1.872028E-5</v>
      </c>
      <c r="M4423" s="122">
        <v>3.6084000000000002E-5</v>
      </c>
      <c r="N4423" s="122">
        <v>5.4068959999999997E-5</v>
      </c>
      <c r="O4423" s="122">
        <v>7.9186399999999998E-5</v>
      </c>
      <c r="P4423" s="122">
        <v>1.0502676000000001E-4</v>
      </c>
      <c r="Q4423" s="122">
        <v>1.2889180000000001E-4</v>
      </c>
      <c r="R4423" s="122">
        <v>1.5132464000000001E-4</v>
      </c>
      <c r="S4423" s="122">
        <v>1.6947079999999999E-4</v>
      </c>
      <c r="T4423" s="122">
        <v>1.8877760000000001E-4</v>
      </c>
      <c r="U4423" s="122">
        <v>2.1257692E-4</v>
      </c>
      <c r="V4423" s="122">
        <v>2.3472828000000001E-4</v>
      </c>
      <c r="W4423" s="122">
        <v>2.5793240000000002E-4</v>
      </c>
      <c r="X4423" s="122">
        <v>2.7791128000000001E-4</v>
      </c>
      <c r="Y4423" s="122">
        <v>2.9853247999999999E-4</v>
      </c>
      <c r="Z4423" s="122">
        <v>3.2193004000000001E-4</v>
      </c>
      <c r="AA4423" s="122">
        <v>3.4331508000000002E-4</v>
      </c>
      <c r="AB4423" s="122">
        <v>3.7082696E-4</v>
      </c>
      <c r="AC4423" s="122">
        <v>3.9588364000000002E-4</v>
      </c>
      <c r="AD4423" s="122">
        <v>4.2481904E-4</v>
      </c>
      <c r="AE4423" s="122">
        <v>4.5679615999999999E-4</v>
      </c>
      <c r="AF4423" s="122">
        <v>4.9004303999999996E-4</v>
      </c>
      <c r="AG4423" s="122">
        <v>5.2625103999999999E-4</v>
      </c>
      <c r="AH4423" s="122">
        <v>5.6462408000000001E-4</v>
      </c>
      <c r="AI4423" s="122">
        <v>6.0751692000000001E-4</v>
      </c>
      <c r="AJ4423" s="122">
        <v>6.1877487999999995E-4</v>
      </c>
      <c r="AK4423" s="122">
        <v>6.5075447999999995E-4</v>
      </c>
      <c r="AL4423" s="122">
        <v>0</v>
      </c>
    </row>
    <row r="4424" spans="1:38" x14ac:dyDescent="0.25">
      <c r="A4424" s="122" t="s">
        <v>2027</v>
      </c>
      <c r="B4424" s="122">
        <v>1</v>
      </c>
      <c r="C4424" s="122" t="s">
        <v>2225</v>
      </c>
      <c r="D4424" s="122" t="s">
        <v>2084</v>
      </c>
      <c r="E4424" s="122">
        <v>81</v>
      </c>
      <c r="F4424" s="122">
        <v>0</v>
      </c>
      <c r="G4424" s="122">
        <v>0</v>
      </c>
      <c r="H4424" s="122">
        <v>0</v>
      </c>
      <c r="I4424" s="122">
        <v>0</v>
      </c>
      <c r="J4424" s="122">
        <v>0</v>
      </c>
      <c r="K4424" s="122">
        <v>5.8163440000000002E-5</v>
      </c>
      <c r="L4424" s="122">
        <v>1.3067615999999999E-4</v>
      </c>
      <c r="M4424" s="122">
        <v>2.4745812E-4</v>
      </c>
      <c r="N4424" s="122">
        <v>3.6524323999999998E-4</v>
      </c>
      <c r="O4424" s="122">
        <v>5.2802176000000004E-4</v>
      </c>
      <c r="P4424" s="122">
        <v>6.9171292000000004E-4</v>
      </c>
      <c r="Q4424" s="122">
        <v>8.4273127999999996E-4</v>
      </c>
      <c r="R4424" s="122">
        <v>9.7789871999999999E-4</v>
      </c>
      <c r="S4424" s="122">
        <v>1.0842088800000001E-3</v>
      </c>
      <c r="T4424" s="122">
        <v>1.18811468E-3</v>
      </c>
      <c r="U4424" s="122">
        <v>1.3043510400000001E-3</v>
      </c>
      <c r="V4424" s="122">
        <v>1.4023854399999999E-3</v>
      </c>
      <c r="W4424" s="122">
        <v>1.5159880400000001E-3</v>
      </c>
      <c r="X4424" s="122">
        <v>1.6197735600000001E-3</v>
      </c>
      <c r="Y4424" s="122">
        <v>1.7395364799999999E-3</v>
      </c>
      <c r="Z4424" s="122">
        <v>1.87507964E-3</v>
      </c>
      <c r="AA4424" s="122">
        <v>1.9960267600000001E-3</v>
      </c>
      <c r="AB4424" s="122">
        <v>2.1461411600000001E-3</v>
      </c>
      <c r="AC4424" s="122">
        <v>2.2825547999999998E-3</v>
      </c>
      <c r="AD4424" s="122">
        <v>2.434678E-3</v>
      </c>
      <c r="AE4424" s="122">
        <v>2.6008789199999998E-3</v>
      </c>
      <c r="AF4424" s="122">
        <v>2.7624831599999998E-3</v>
      </c>
      <c r="AG4424" s="122">
        <v>2.9371892400000001E-3</v>
      </c>
      <c r="AH4424" s="122">
        <v>3.1081306800000001E-3</v>
      </c>
      <c r="AI4424" s="122">
        <v>3.2857259599999998E-3</v>
      </c>
      <c r="AJ4424" s="122">
        <v>3.4050536399999999E-3</v>
      </c>
      <c r="AK4424" s="122">
        <v>3.50922108E-3</v>
      </c>
      <c r="AL4424" s="122">
        <v>0</v>
      </c>
    </row>
    <row r="4425" spans="1:38" hidden="1" x14ac:dyDescent="0.25">
      <c r="A4425" s="122" t="s">
        <v>2027</v>
      </c>
      <c r="B4425" s="122">
        <v>1</v>
      </c>
      <c r="C4425" s="122" t="s">
        <v>2225</v>
      </c>
      <c r="D4425" s="122" t="s">
        <v>474</v>
      </c>
      <c r="E4425" s="122">
        <v>81</v>
      </c>
      <c r="F4425" s="122">
        <v>0</v>
      </c>
      <c r="G4425" s="122">
        <v>0</v>
      </c>
      <c r="H4425" s="122">
        <v>0</v>
      </c>
      <c r="I4425" s="122">
        <v>0</v>
      </c>
      <c r="J4425" s="122">
        <v>0</v>
      </c>
      <c r="K4425" s="122">
        <v>7.0221199999999998E-6</v>
      </c>
      <c r="L4425" s="122">
        <v>1.5998480000000001E-5</v>
      </c>
      <c r="M4425" s="122">
        <v>3.0609399999999999E-5</v>
      </c>
      <c r="N4425" s="122">
        <v>4.5579920000000002E-5</v>
      </c>
      <c r="O4425" s="122">
        <v>6.6611560000000002E-5</v>
      </c>
      <c r="P4425" s="122">
        <v>8.8059839999999996E-5</v>
      </c>
      <c r="Q4425" s="122">
        <v>1.0817016E-4</v>
      </c>
      <c r="R4425" s="122">
        <v>1.2592324E-4</v>
      </c>
      <c r="S4425" s="122">
        <v>1.3928051999999999E-4</v>
      </c>
      <c r="T4425" s="122">
        <v>1.5279528E-4</v>
      </c>
      <c r="U4425" s="122">
        <v>1.6862883999999999E-4</v>
      </c>
      <c r="V4425" s="122">
        <v>1.8377667999999999E-4</v>
      </c>
      <c r="W4425" s="122">
        <v>2.0089736000000001E-4</v>
      </c>
      <c r="X4425" s="122">
        <v>2.1637503999999999E-4</v>
      </c>
      <c r="Y4425" s="122">
        <v>2.3401032000000001E-4</v>
      </c>
      <c r="Z4425" s="122">
        <v>2.5360851999999998E-4</v>
      </c>
      <c r="AA4425" s="122">
        <v>2.7163812E-4</v>
      </c>
      <c r="AB4425" s="122">
        <v>2.9375351999999999E-4</v>
      </c>
      <c r="AC4425" s="122">
        <v>3.1449996E-4</v>
      </c>
      <c r="AD4425" s="122">
        <v>3.3773135999999999E-4</v>
      </c>
      <c r="AE4425" s="122">
        <v>3.6463936000000001E-4</v>
      </c>
      <c r="AF4425" s="122">
        <v>3.9119023999999999E-4</v>
      </c>
      <c r="AG4425" s="122">
        <v>4.1942999999999999E-4</v>
      </c>
      <c r="AH4425" s="122">
        <v>4.4900152000000002E-4</v>
      </c>
      <c r="AI4425" s="122">
        <v>4.7976592000000001E-4</v>
      </c>
      <c r="AJ4425" s="122">
        <v>4.9863375999999995E-4</v>
      </c>
      <c r="AK4425" s="122">
        <v>5.1980055999999999E-4</v>
      </c>
      <c r="AL4425" s="122">
        <v>0</v>
      </c>
    </row>
    <row r="4426" spans="1:38" hidden="1" x14ac:dyDescent="0.25">
      <c r="A4426" s="122" t="s">
        <v>2027</v>
      </c>
      <c r="B4426" s="122">
        <v>1</v>
      </c>
      <c r="C4426" s="122" t="s">
        <v>2225</v>
      </c>
      <c r="D4426" s="122" t="s">
        <v>2085</v>
      </c>
      <c r="E4426" s="122">
        <v>81</v>
      </c>
      <c r="F4426" s="122">
        <v>0</v>
      </c>
      <c r="G4426" s="122">
        <v>0</v>
      </c>
      <c r="H4426" s="122">
        <v>0</v>
      </c>
      <c r="I4426" s="122">
        <v>0</v>
      </c>
      <c r="J4426" s="122">
        <v>0</v>
      </c>
      <c r="K4426" s="122">
        <v>6.0995599999999998E-6</v>
      </c>
      <c r="L4426" s="122">
        <v>1.361768E-5</v>
      </c>
      <c r="M4426" s="122">
        <v>2.5513000000000001E-5</v>
      </c>
      <c r="N4426" s="122">
        <v>3.7261999999999997E-5</v>
      </c>
      <c r="O4426" s="122">
        <v>5.3377039999999997E-5</v>
      </c>
      <c r="P4426" s="122">
        <v>6.9435040000000005E-5</v>
      </c>
      <c r="Q4426" s="122">
        <v>8.3903359999999998E-5</v>
      </c>
      <c r="R4426" s="122">
        <v>9.6992799999999997E-5</v>
      </c>
      <c r="S4426" s="122">
        <v>1.071608E-4</v>
      </c>
      <c r="T4426" s="122">
        <v>1.1676212E-4</v>
      </c>
      <c r="U4426" s="122">
        <v>1.2767411999999999E-4</v>
      </c>
      <c r="V4426" s="122">
        <v>1.3694312E-4</v>
      </c>
      <c r="W4426" s="122">
        <v>1.475104E-4</v>
      </c>
      <c r="X4426" s="122">
        <v>1.5689472E-4</v>
      </c>
      <c r="Y4426" s="122">
        <v>1.6763187999999999E-4</v>
      </c>
      <c r="Z4426" s="122">
        <v>1.7983224000000001E-4</v>
      </c>
      <c r="AA4426" s="122">
        <v>1.903214E-4</v>
      </c>
      <c r="AB4426" s="122">
        <v>2.0334511999999999E-4</v>
      </c>
      <c r="AC4426" s="122">
        <v>2.1455595999999999E-4</v>
      </c>
      <c r="AD4426" s="122">
        <v>2.2687536E-4</v>
      </c>
      <c r="AE4426" s="122">
        <v>2.3990652E-4</v>
      </c>
      <c r="AF4426" s="122">
        <v>2.5260411999999998E-4</v>
      </c>
      <c r="AG4426" s="122">
        <v>2.6695464000000001E-4</v>
      </c>
      <c r="AH4426" s="122">
        <v>2.8171684E-4</v>
      </c>
      <c r="AI4426" s="122">
        <v>2.9710152000000001E-4</v>
      </c>
      <c r="AJ4426" s="122">
        <v>3.1035836000000002E-4</v>
      </c>
      <c r="AK4426" s="122">
        <v>3.2246572000000002E-4</v>
      </c>
      <c r="AL4426" s="122">
        <v>0</v>
      </c>
    </row>
    <row r="4427" spans="1:38" hidden="1" x14ac:dyDescent="0.25">
      <c r="A4427" s="122" t="s">
        <v>2027</v>
      </c>
      <c r="B4427" s="122">
        <v>1</v>
      </c>
      <c r="C4427" s="122" t="s">
        <v>2225</v>
      </c>
      <c r="D4427" s="122" t="s">
        <v>2086</v>
      </c>
      <c r="E4427" s="122">
        <v>81</v>
      </c>
      <c r="F4427" s="122">
        <v>0</v>
      </c>
      <c r="G4427" s="122">
        <v>0</v>
      </c>
      <c r="H4427" s="122">
        <v>0</v>
      </c>
      <c r="I4427" s="122">
        <v>0</v>
      </c>
      <c r="J4427" s="122">
        <v>0</v>
      </c>
      <c r="K4427" s="122">
        <v>1.0651599999999999E-6</v>
      </c>
      <c r="L4427" s="122">
        <v>2.3361599999999999E-6</v>
      </c>
      <c r="M4427" s="122">
        <v>4.32512E-6</v>
      </c>
      <c r="N4427" s="122">
        <v>6.2582800000000002E-6</v>
      </c>
      <c r="O4427" s="122">
        <v>8.9875199999999996E-6</v>
      </c>
      <c r="P4427" s="122">
        <v>1.1642359999999999E-5</v>
      </c>
      <c r="Q4427" s="122">
        <v>1.4041760000000001E-5</v>
      </c>
      <c r="R4427" s="122">
        <v>1.6072879999999998E-5</v>
      </c>
      <c r="S4427" s="122">
        <v>1.7484000000000001E-5</v>
      </c>
      <c r="T4427" s="122">
        <v>1.8962080000000001E-5</v>
      </c>
      <c r="U4427" s="122">
        <v>2.0647240000000001E-5</v>
      </c>
      <c r="V4427" s="122">
        <v>2.2218319999999998E-5</v>
      </c>
      <c r="W4427" s="122">
        <v>2.4021279999999998E-5</v>
      </c>
      <c r="X4427" s="122">
        <v>2.5675440000000001E-5</v>
      </c>
      <c r="Y4427" s="122">
        <v>2.787272E-5</v>
      </c>
      <c r="Z4427" s="122">
        <v>3.0412239999999999E-5</v>
      </c>
      <c r="AA4427" s="122">
        <v>3.2897200000000001E-5</v>
      </c>
      <c r="AB4427" s="122">
        <v>3.5957519999999997E-5</v>
      </c>
      <c r="AC4427" s="122">
        <v>3.8877719999999997E-5</v>
      </c>
      <c r="AD4427" s="122">
        <v>4.1871079999999998E-5</v>
      </c>
      <c r="AE4427" s="122">
        <v>4.5259999999999997E-5</v>
      </c>
      <c r="AF4427" s="122">
        <v>4.8517480000000003E-5</v>
      </c>
      <c r="AG4427" s="122">
        <v>5.2047759999999997E-5</v>
      </c>
      <c r="AH4427" s="122">
        <v>5.549496E-5</v>
      </c>
      <c r="AI4427" s="122">
        <v>5.900788E-5</v>
      </c>
      <c r="AJ4427" s="122">
        <v>5.9488999999999999E-5</v>
      </c>
      <c r="AK4427" s="122">
        <v>5.9925479999999999E-5</v>
      </c>
      <c r="AL4427" s="122">
        <v>0</v>
      </c>
    </row>
    <row r="4428" spans="1:38" hidden="1" x14ac:dyDescent="0.25">
      <c r="A4428" s="122" t="s">
        <v>2027</v>
      </c>
      <c r="B4428" s="122">
        <v>1</v>
      </c>
      <c r="C4428" s="122" t="s">
        <v>2225</v>
      </c>
      <c r="D4428" s="122" t="s">
        <v>2087</v>
      </c>
      <c r="E4428" s="122">
        <v>81</v>
      </c>
      <c r="F4428" s="122">
        <v>0</v>
      </c>
      <c r="G4428" s="122">
        <v>0</v>
      </c>
      <c r="H4428" s="122">
        <v>0</v>
      </c>
      <c r="I4428" s="122">
        <v>0</v>
      </c>
      <c r="J4428" s="122">
        <v>0</v>
      </c>
      <c r="K4428" s="122">
        <v>1.3392E-6</v>
      </c>
      <c r="L4428" s="122">
        <v>3.02436E-6</v>
      </c>
      <c r="M4428" s="122">
        <v>5.7238400000000004E-6</v>
      </c>
      <c r="N4428" s="122">
        <v>8.4518400000000004E-6</v>
      </c>
      <c r="O4428" s="122">
        <v>1.2215240000000001E-5</v>
      </c>
      <c r="P4428" s="122">
        <v>1.6003439999999999E-5</v>
      </c>
      <c r="Q4428" s="122">
        <v>1.9448159999999998E-5</v>
      </c>
      <c r="R4428" s="122">
        <v>2.2607679999999999E-5</v>
      </c>
      <c r="S4428" s="122">
        <v>2.5157120000000001E-5</v>
      </c>
      <c r="T4428" s="122">
        <v>2.774748E-5</v>
      </c>
      <c r="U4428" s="122">
        <v>3.0768120000000002E-5</v>
      </c>
      <c r="V4428" s="122">
        <v>3.345272E-5</v>
      </c>
      <c r="W4428" s="122">
        <v>3.6455999999999998E-5</v>
      </c>
      <c r="X4428" s="122">
        <v>3.911208E-5</v>
      </c>
      <c r="Y4428" s="122">
        <v>4.1967800000000002E-5</v>
      </c>
      <c r="Z4428" s="122">
        <v>4.5201719999999999E-5</v>
      </c>
      <c r="AA4428" s="122">
        <v>4.813308E-5</v>
      </c>
      <c r="AB4428" s="122">
        <v>5.1781160000000002E-5</v>
      </c>
      <c r="AC4428" s="122">
        <v>5.5137840000000002E-5</v>
      </c>
      <c r="AD4428" s="122">
        <v>5.8877679999999999E-5</v>
      </c>
      <c r="AE4428" s="122">
        <v>6.2979599999999996E-5</v>
      </c>
      <c r="AF4428" s="122">
        <v>6.7034399999999996E-5</v>
      </c>
      <c r="AG4428" s="122">
        <v>7.1525679999999997E-5</v>
      </c>
      <c r="AH4428" s="122">
        <v>7.6209159999999999E-5</v>
      </c>
      <c r="AI4428" s="122">
        <v>8.1370040000000005E-5</v>
      </c>
      <c r="AJ4428" s="122">
        <v>8.5505440000000006E-5</v>
      </c>
      <c r="AK4428" s="122">
        <v>8.9737559999999997E-5</v>
      </c>
      <c r="AL4428" s="122">
        <v>0</v>
      </c>
    </row>
    <row r="4429" spans="1:38" hidden="1" x14ac:dyDescent="0.25">
      <c r="A4429" s="122" t="s">
        <v>2027</v>
      </c>
      <c r="B4429" s="122">
        <v>1</v>
      </c>
      <c r="C4429" s="122" t="s">
        <v>2225</v>
      </c>
      <c r="D4429" s="122" t="s">
        <v>2088</v>
      </c>
      <c r="E4429" s="122">
        <v>81</v>
      </c>
      <c r="F4429" s="122">
        <v>0</v>
      </c>
      <c r="G4429" s="122">
        <v>0</v>
      </c>
      <c r="H4429" s="122">
        <v>0</v>
      </c>
      <c r="I4429" s="122">
        <v>0</v>
      </c>
      <c r="J4429" s="122">
        <v>0</v>
      </c>
      <c r="K4429" s="122">
        <v>2.667736E-5</v>
      </c>
      <c r="L4429" s="122">
        <v>6.0619879999999997E-5</v>
      </c>
      <c r="M4429" s="122">
        <v>1.156796E-4</v>
      </c>
      <c r="N4429" s="122">
        <v>1.7146967999999999E-4</v>
      </c>
      <c r="O4429" s="122">
        <v>2.4840423999999999E-4</v>
      </c>
      <c r="P4429" s="122">
        <v>3.2659368000000002E-4</v>
      </c>
      <c r="Q4429" s="122">
        <v>3.9978963999999999E-4</v>
      </c>
      <c r="R4429" s="122">
        <v>4.6801444000000003E-4</v>
      </c>
      <c r="S4429" s="122">
        <v>5.2296008000000005E-4</v>
      </c>
      <c r="T4429" s="122">
        <v>5.8163439999999996E-4</v>
      </c>
      <c r="U4429" s="122">
        <v>6.4955663999999996E-4</v>
      </c>
      <c r="V4429" s="122">
        <v>7.0728111999999999E-4</v>
      </c>
      <c r="W4429" s="122">
        <v>7.6814280000000003E-4</v>
      </c>
      <c r="X4429" s="122">
        <v>8.1984956000000003E-4</v>
      </c>
      <c r="Y4429" s="122">
        <v>8.7786419999999997E-4</v>
      </c>
      <c r="Z4429" s="122">
        <v>9.4690368000000002E-4</v>
      </c>
      <c r="AA4429" s="122">
        <v>1.0106061999999999E-3</v>
      </c>
      <c r="AB4429" s="122">
        <v>1.0917208000000001E-3</v>
      </c>
      <c r="AC4429" s="122">
        <v>1.1666242399999999E-3</v>
      </c>
      <c r="AD4429" s="122">
        <v>1.2527062800000001E-3</v>
      </c>
      <c r="AE4429" s="122">
        <v>1.3517140800000001E-3</v>
      </c>
      <c r="AF4429" s="122">
        <v>1.4555194399999999E-3</v>
      </c>
      <c r="AG4429" s="122">
        <v>1.5662725199999999E-3</v>
      </c>
      <c r="AH4429" s="122">
        <v>1.67513584E-3</v>
      </c>
      <c r="AI4429" s="122">
        <v>1.7906009200000001E-3</v>
      </c>
      <c r="AJ4429" s="122">
        <v>1.85942464E-3</v>
      </c>
      <c r="AK4429" s="122">
        <v>1.94798668E-3</v>
      </c>
      <c r="AL4429" s="122">
        <v>0</v>
      </c>
    </row>
    <row r="4430" spans="1:38" hidden="1" x14ac:dyDescent="0.25">
      <c r="A4430" s="122" t="s">
        <v>2027</v>
      </c>
      <c r="B4430" s="122">
        <v>1</v>
      </c>
      <c r="C4430" s="122" t="s">
        <v>2225</v>
      </c>
      <c r="D4430" s="122" t="s">
        <v>2089</v>
      </c>
      <c r="E4430" s="122">
        <v>81</v>
      </c>
      <c r="F4430" s="122">
        <v>0</v>
      </c>
      <c r="G4430" s="122">
        <v>0</v>
      </c>
      <c r="H4430" s="122">
        <v>0</v>
      </c>
      <c r="I4430" s="122">
        <v>0</v>
      </c>
      <c r="J4430" s="122">
        <v>0</v>
      </c>
      <c r="K4430" s="122">
        <v>1.34478E-5</v>
      </c>
      <c r="L4430" s="122">
        <v>3.0613120000000001E-5</v>
      </c>
      <c r="M4430" s="122">
        <v>5.8540399999999999E-5</v>
      </c>
      <c r="N4430" s="122">
        <v>8.7066599999999997E-5</v>
      </c>
      <c r="O4430" s="122">
        <v>1.2682224E-4</v>
      </c>
      <c r="P4430" s="122">
        <v>1.6743967999999999E-4</v>
      </c>
      <c r="Q4430" s="122">
        <v>2.0474756000000001E-4</v>
      </c>
      <c r="R4430" s="122">
        <v>2.3859336E-4</v>
      </c>
      <c r="S4430" s="122">
        <v>2.6519384E-4</v>
      </c>
      <c r="T4430" s="122">
        <v>2.9287436000000001E-4</v>
      </c>
      <c r="U4430" s="122">
        <v>3.2495688E-4</v>
      </c>
      <c r="V4430" s="122">
        <v>3.5645659999999999E-4</v>
      </c>
      <c r="W4430" s="122">
        <v>3.9101663999999999E-4</v>
      </c>
      <c r="X4430" s="122">
        <v>4.2059808000000001E-4</v>
      </c>
      <c r="Y4430" s="122">
        <v>4.5279343999999998E-4</v>
      </c>
      <c r="Z4430" s="122">
        <v>4.8797967999999998E-4</v>
      </c>
      <c r="AA4430" s="122">
        <v>5.1993199999999997E-4</v>
      </c>
      <c r="AB4430" s="122">
        <v>5.6014643999999995E-4</v>
      </c>
      <c r="AC4430" s="122">
        <v>5.9523099999999999E-4</v>
      </c>
      <c r="AD4430" s="122">
        <v>6.3545536000000002E-4</v>
      </c>
      <c r="AE4430" s="122">
        <v>6.8079100000000004E-4</v>
      </c>
      <c r="AF4430" s="122">
        <v>7.2739392000000002E-4</v>
      </c>
      <c r="AG4430" s="122">
        <v>7.7779620000000005E-4</v>
      </c>
      <c r="AH4430" s="122">
        <v>8.2905035999999998E-4</v>
      </c>
      <c r="AI4430" s="122">
        <v>8.8546912000000001E-4</v>
      </c>
      <c r="AJ4430" s="122">
        <v>9.2461219999999996E-4</v>
      </c>
      <c r="AK4430" s="122">
        <v>9.6585460000000003E-4</v>
      </c>
      <c r="AL4430" s="122">
        <v>0</v>
      </c>
    </row>
    <row r="4431" spans="1:38" hidden="1" x14ac:dyDescent="0.25">
      <c r="A4431" s="122" t="s">
        <v>2027</v>
      </c>
      <c r="B4431" s="122">
        <v>1</v>
      </c>
      <c r="C4431" s="122" t="s">
        <v>2225</v>
      </c>
      <c r="D4431" s="122" t="s">
        <v>2136</v>
      </c>
      <c r="E4431" s="122">
        <v>81</v>
      </c>
      <c r="F4431" s="122">
        <v>0</v>
      </c>
      <c r="G4431" s="122">
        <v>0</v>
      </c>
      <c r="H4431" s="122">
        <v>0</v>
      </c>
      <c r="I4431" s="122">
        <v>0</v>
      </c>
      <c r="J4431" s="122">
        <v>0</v>
      </c>
      <c r="K4431" s="122">
        <v>2.6412000000000001E-7</v>
      </c>
      <c r="L4431" s="122">
        <v>5.9271999999999998E-7</v>
      </c>
      <c r="M4431" s="122">
        <v>1.11848E-6</v>
      </c>
      <c r="N4431" s="122">
        <v>1.6578799999999999E-6</v>
      </c>
      <c r="O4431" s="122">
        <v>2.4055999999999999E-6</v>
      </c>
      <c r="P4431" s="122">
        <v>3.16076E-6</v>
      </c>
      <c r="Q4431" s="122">
        <v>3.8241600000000003E-6</v>
      </c>
      <c r="R4431" s="122">
        <v>4.4131600000000001E-6</v>
      </c>
      <c r="S4431" s="122">
        <v>4.8608000000000001E-6</v>
      </c>
      <c r="T4431" s="122">
        <v>5.3047199999999999E-6</v>
      </c>
      <c r="U4431" s="122">
        <v>5.8093999999999998E-6</v>
      </c>
      <c r="V4431" s="122">
        <v>6.2409200000000004E-6</v>
      </c>
      <c r="W4431" s="122">
        <v>6.7381599999999999E-6</v>
      </c>
      <c r="X4431" s="122">
        <v>7.1647199999999999E-6</v>
      </c>
      <c r="Y4431" s="122">
        <v>7.6557599999999994E-6</v>
      </c>
      <c r="Z4431" s="122">
        <v>8.2063199999999994E-6</v>
      </c>
      <c r="AA4431" s="122">
        <v>8.6948800000000007E-6</v>
      </c>
      <c r="AB4431" s="122">
        <v>9.3124000000000008E-6</v>
      </c>
      <c r="AC4431" s="122">
        <v>9.8641999999999995E-6</v>
      </c>
      <c r="AD4431" s="122">
        <v>1.04656E-5</v>
      </c>
      <c r="AE4431" s="122">
        <v>1.112404E-5</v>
      </c>
      <c r="AF4431" s="122">
        <v>1.177628E-5</v>
      </c>
      <c r="AG4431" s="122">
        <v>1.2495479999999999E-5</v>
      </c>
      <c r="AH4431" s="122">
        <v>1.322212E-5</v>
      </c>
      <c r="AI4431" s="122">
        <v>1.400952E-5</v>
      </c>
      <c r="AJ4431" s="122">
        <v>1.452412E-5</v>
      </c>
      <c r="AK4431" s="122">
        <v>1.5097E-5</v>
      </c>
      <c r="AL4431" s="122">
        <v>0</v>
      </c>
    </row>
    <row r="4432" spans="1:38" hidden="1" x14ac:dyDescent="0.25">
      <c r="A4432" s="122" t="s">
        <v>2027</v>
      </c>
      <c r="B4432" s="122">
        <v>1</v>
      </c>
      <c r="C4432" s="122" t="s">
        <v>2225</v>
      </c>
      <c r="D4432" s="122" t="s">
        <v>2090</v>
      </c>
      <c r="E4432" s="122">
        <v>81</v>
      </c>
      <c r="F4432" s="122">
        <v>0</v>
      </c>
      <c r="G4432" s="122">
        <v>0</v>
      </c>
      <c r="H4432" s="122">
        <v>0</v>
      </c>
      <c r="I4432" s="122">
        <v>0</v>
      </c>
      <c r="J4432" s="122">
        <v>0</v>
      </c>
      <c r="K4432" s="122">
        <v>2.1960400000000001E-6</v>
      </c>
      <c r="L4432" s="122">
        <v>4.9128800000000003E-6</v>
      </c>
      <c r="M4432" s="122">
        <v>9.2293199999999996E-6</v>
      </c>
      <c r="N4432" s="122">
        <v>1.3455240000000001E-5</v>
      </c>
      <c r="O4432" s="122">
        <v>1.9077400000000001E-5</v>
      </c>
      <c r="P4432" s="122">
        <v>2.469708E-5</v>
      </c>
      <c r="Q4432" s="122">
        <v>2.9964600000000001E-5</v>
      </c>
      <c r="R4432" s="122">
        <v>3.4762160000000001E-5</v>
      </c>
      <c r="S4432" s="122">
        <v>3.8479680000000002E-5</v>
      </c>
      <c r="T4432" s="122">
        <v>4.2534480000000003E-5</v>
      </c>
      <c r="U4432" s="122">
        <v>4.7062959999999997E-5</v>
      </c>
      <c r="V4432" s="122">
        <v>5.0991279999999999E-5</v>
      </c>
      <c r="W4432" s="122">
        <v>5.502128E-5</v>
      </c>
      <c r="X4432" s="122">
        <v>5.895208E-5</v>
      </c>
      <c r="Y4432" s="122">
        <v>6.3381360000000007E-5</v>
      </c>
      <c r="Z4432" s="122">
        <v>6.8532319999999996E-5</v>
      </c>
      <c r="AA4432" s="122">
        <v>7.3164960000000006E-5</v>
      </c>
      <c r="AB4432" s="122">
        <v>7.8912360000000004E-5</v>
      </c>
      <c r="AC4432" s="122">
        <v>8.4062080000000001E-5</v>
      </c>
      <c r="AD4432" s="122">
        <v>8.9302320000000002E-5</v>
      </c>
      <c r="AE4432" s="122">
        <v>9.5131560000000006E-5</v>
      </c>
      <c r="AF4432" s="122">
        <v>1.0082687999999999E-4</v>
      </c>
      <c r="AG4432" s="122">
        <v>1.0645524E-4</v>
      </c>
      <c r="AH4432" s="122">
        <v>1.1215676E-4</v>
      </c>
      <c r="AI4432" s="122">
        <v>1.1794136E-4</v>
      </c>
      <c r="AJ4432" s="122">
        <v>1.2516063999999999E-4</v>
      </c>
      <c r="AK4432" s="122">
        <v>1.2892528E-4</v>
      </c>
      <c r="AL4432" s="122">
        <v>0</v>
      </c>
    </row>
    <row r="4433" spans="1:38" hidden="1" x14ac:dyDescent="0.25">
      <c r="A4433" s="122" t="s">
        <v>2027</v>
      </c>
      <c r="B4433" s="122">
        <v>1</v>
      </c>
      <c r="C4433" s="122" t="s">
        <v>2225</v>
      </c>
      <c r="D4433" s="122" t="s">
        <v>2091</v>
      </c>
      <c r="E4433" s="122">
        <v>81</v>
      </c>
      <c r="F4433" s="122">
        <v>0</v>
      </c>
      <c r="G4433" s="122">
        <v>0</v>
      </c>
      <c r="H4433" s="122">
        <v>0</v>
      </c>
      <c r="I4433" s="122">
        <v>0</v>
      </c>
      <c r="J4433" s="122">
        <v>0</v>
      </c>
      <c r="K4433" s="122">
        <v>5.2613199999999996E-6</v>
      </c>
      <c r="L4433" s="122">
        <v>1.175396E-5</v>
      </c>
      <c r="M4433" s="122">
        <v>2.2022400000000001E-5</v>
      </c>
      <c r="N4433" s="122">
        <v>3.2140800000000002E-5</v>
      </c>
      <c r="O4433" s="122">
        <v>4.5987879999999999E-5</v>
      </c>
      <c r="P4433" s="122">
        <v>5.9611760000000001E-5</v>
      </c>
      <c r="Q4433" s="122">
        <v>7.1662079999999998E-5</v>
      </c>
      <c r="R4433" s="122">
        <v>8.2283919999999995E-5</v>
      </c>
      <c r="S4433" s="122">
        <v>9.0481560000000002E-5</v>
      </c>
      <c r="T4433" s="122">
        <v>9.8644480000000006E-5</v>
      </c>
      <c r="U4433" s="122">
        <v>1.079234E-4</v>
      </c>
      <c r="V4433" s="122">
        <v>1.1612104E-4</v>
      </c>
      <c r="W4433" s="122">
        <v>1.2542723999999999E-4</v>
      </c>
      <c r="X4433" s="122">
        <v>1.3349343999999999E-4</v>
      </c>
      <c r="Y4433" s="122">
        <v>1.4273888000000001E-4</v>
      </c>
      <c r="Z4433" s="122">
        <v>1.5328508E-4</v>
      </c>
      <c r="AA4433" s="122">
        <v>1.626446E-4</v>
      </c>
      <c r="AB4433" s="122">
        <v>1.7402655999999999E-4</v>
      </c>
      <c r="AC4433" s="122">
        <v>1.8461120000000001E-4</v>
      </c>
      <c r="AD4433" s="122">
        <v>1.9626967999999999E-4</v>
      </c>
      <c r="AE4433" s="122">
        <v>2.0875152E-4</v>
      </c>
      <c r="AF4433" s="122">
        <v>2.2108828E-4</v>
      </c>
      <c r="AG4433" s="122">
        <v>2.3472951999999999E-4</v>
      </c>
      <c r="AH4433" s="122">
        <v>2.4824923999999999E-4</v>
      </c>
      <c r="AI4433" s="122">
        <v>2.6324083999999998E-4</v>
      </c>
      <c r="AJ4433" s="122">
        <v>2.7487699999999998E-4</v>
      </c>
      <c r="AK4433" s="122">
        <v>2.85572E-4</v>
      </c>
      <c r="AL4433" s="122">
        <v>0</v>
      </c>
    </row>
    <row r="4434" spans="1:38" hidden="1" x14ac:dyDescent="0.25">
      <c r="A4434" s="122" t="s">
        <v>2027</v>
      </c>
      <c r="B4434" s="122">
        <v>1</v>
      </c>
      <c r="C4434" s="122" t="s">
        <v>2225</v>
      </c>
      <c r="D4434" s="122" t="s">
        <v>2092</v>
      </c>
      <c r="E4434" s="122">
        <v>81</v>
      </c>
      <c r="F4434" s="122">
        <v>0</v>
      </c>
      <c r="G4434" s="122">
        <v>0</v>
      </c>
      <c r="H4434" s="122">
        <v>0</v>
      </c>
      <c r="I4434" s="122">
        <v>0</v>
      </c>
      <c r="J4434" s="122">
        <v>0</v>
      </c>
      <c r="K4434" s="122">
        <v>2.1600800000000002E-6</v>
      </c>
      <c r="L4434" s="122">
        <v>4.9103999999999996E-6</v>
      </c>
      <c r="M4434" s="122">
        <v>9.3582800000000001E-6</v>
      </c>
      <c r="N4434" s="122">
        <v>1.386568E-5</v>
      </c>
      <c r="O4434" s="122">
        <v>2.010784E-5</v>
      </c>
      <c r="P4434" s="122">
        <v>2.6445480000000001E-5</v>
      </c>
      <c r="Q4434" s="122">
        <v>3.2262319999999999E-5</v>
      </c>
      <c r="R4434" s="122">
        <v>3.7588120000000002E-5</v>
      </c>
      <c r="S4434" s="122">
        <v>4.1930600000000001E-5</v>
      </c>
      <c r="T4434" s="122">
        <v>4.6482639999999997E-5</v>
      </c>
      <c r="U4434" s="122">
        <v>5.1996919999999998E-5</v>
      </c>
      <c r="V4434" s="122">
        <v>5.7178880000000001E-5</v>
      </c>
      <c r="W4434" s="122">
        <v>6.2943640000000001E-5</v>
      </c>
      <c r="X4434" s="122">
        <v>6.7894959999999997E-5</v>
      </c>
      <c r="Y4434" s="122">
        <v>7.315752E-5</v>
      </c>
      <c r="Z4434" s="122">
        <v>7.8923519999999999E-5</v>
      </c>
      <c r="AA4434" s="122">
        <v>8.4021159999999998E-5</v>
      </c>
      <c r="AB4434" s="122">
        <v>9.026456E-5</v>
      </c>
      <c r="AC4434" s="122">
        <v>9.6189280000000003E-5</v>
      </c>
      <c r="AD4434" s="122">
        <v>1.029882E-4</v>
      </c>
      <c r="AE4434" s="122">
        <v>1.1047408000000001E-4</v>
      </c>
      <c r="AF4434" s="122">
        <v>1.1883044E-4</v>
      </c>
      <c r="AG4434" s="122">
        <v>1.2840572E-4</v>
      </c>
      <c r="AH4434" s="122">
        <v>1.3808392000000001E-4</v>
      </c>
      <c r="AI4434" s="122">
        <v>1.4905419999999999E-4</v>
      </c>
      <c r="AJ4434" s="122">
        <v>1.5928668000000001E-4</v>
      </c>
      <c r="AK4434" s="122">
        <v>1.7000772000000001E-4</v>
      </c>
      <c r="AL4434" s="122">
        <v>0</v>
      </c>
    </row>
    <row r="4435" spans="1:38" hidden="1" x14ac:dyDescent="0.25">
      <c r="A4435" s="122" t="s">
        <v>2027</v>
      </c>
      <c r="B4435" s="122">
        <v>1</v>
      </c>
      <c r="C4435" s="122" t="s">
        <v>2225</v>
      </c>
      <c r="D4435" s="122" t="s">
        <v>2093</v>
      </c>
      <c r="E4435" s="122">
        <v>81</v>
      </c>
      <c r="F4435" s="122">
        <v>0</v>
      </c>
      <c r="G4435" s="122">
        <v>0</v>
      </c>
      <c r="H4435" s="122">
        <v>0</v>
      </c>
      <c r="I4435" s="122">
        <v>0</v>
      </c>
      <c r="J4435" s="122">
        <v>0</v>
      </c>
      <c r="K4435" s="122">
        <v>2.203604E-5</v>
      </c>
      <c r="L4435" s="122">
        <v>4.9390439999999997E-5</v>
      </c>
      <c r="M4435" s="122">
        <v>9.2822679999999993E-5</v>
      </c>
      <c r="N4435" s="122">
        <v>1.3587547999999999E-4</v>
      </c>
      <c r="O4435" s="122">
        <v>1.9480524000000001E-4</v>
      </c>
      <c r="P4435" s="122">
        <v>2.5305671999999998E-4</v>
      </c>
      <c r="Q4435" s="122">
        <v>3.0523715999999999E-4</v>
      </c>
      <c r="R4435" s="122">
        <v>3.5124983999999999E-4</v>
      </c>
      <c r="S4435" s="122">
        <v>3.8615956E-4</v>
      </c>
      <c r="T4435" s="122">
        <v>4.2047159999999999E-4</v>
      </c>
      <c r="U4435" s="122">
        <v>4.5907528E-4</v>
      </c>
      <c r="V4435" s="122">
        <v>4.9225767999999995E-4</v>
      </c>
      <c r="W4435" s="122">
        <v>5.3094071999999998E-4</v>
      </c>
      <c r="X4435" s="122">
        <v>5.6406732000000004E-4</v>
      </c>
      <c r="Y4435" s="122">
        <v>6.0226552000000003E-4</v>
      </c>
      <c r="Z4435" s="122">
        <v>6.4515959999999995E-4</v>
      </c>
      <c r="AA4435" s="122">
        <v>6.8243771999999998E-4</v>
      </c>
      <c r="AB4435" s="122">
        <v>7.2866368000000005E-4</v>
      </c>
      <c r="AC4435" s="122">
        <v>7.6947455999999996E-4</v>
      </c>
      <c r="AD4435" s="122">
        <v>8.1300103999999999E-4</v>
      </c>
      <c r="AE4435" s="122">
        <v>8.5970564000000004E-4</v>
      </c>
      <c r="AF4435" s="122">
        <v>9.0473872000000003E-4</v>
      </c>
      <c r="AG4435" s="122">
        <v>9.5422216000000002E-4</v>
      </c>
      <c r="AH4435" s="122">
        <v>1.0028537200000001E-3</v>
      </c>
      <c r="AI4435" s="122">
        <v>1.05534664E-3</v>
      </c>
      <c r="AJ4435" s="122">
        <v>1.1021454799999999E-3</v>
      </c>
      <c r="AK4435" s="122">
        <v>1.1332682399999999E-3</v>
      </c>
      <c r="AL4435" s="122">
        <v>0</v>
      </c>
    </row>
    <row r="4436" spans="1:38" hidden="1" x14ac:dyDescent="0.25">
      <c r="A4436" s="122" t="s">
        <v>2027</v>
      </c>
      <c r="B4436" s="122">
        <v>1</v>
      </c>
      <c r="C4436" s="122" t="s">
        <v>2225</v>
      </c>
      <c r="D4436" s="122" t="s">
        <v>2094</v>
      </c>
      <c r="E4436" s="122">
        <v>81</v>
      </c>
      <c r="F4436" s="122">
        <v>0</v>
      </c>
      <c r="G4436" s="122">
        <v>0</v>
      </c>
      <c r="H4436" s="122">
        <v>0</v>
      </c>
      <c r="I4436" s="122">
        <v>0</v>
      </c>
      <c r="J4436" s="122">
        <v>0</v>
      </c>
      <c r="K4436" s="122">
        <v>1.073716E-5</v>
      </c>
      <c r="L4436" s="122">
        <v>2.410436E-5</v>
      </c>
      <c r="M4436" s="122">
        <v>4.536292E-5</v>
      </c>
      <c r="N4436" s="122">
        <v>6.6420600000000006E-5</v>
      </c>
      <c r="O4436" s="122">
        <v>9.5281599999999999E-5</v>
      </c>
      <c r="P4436" s="122">
        <v>1.2398016E-4</v>
      </c>
      <c r="Q4436" s="122">
        <v>1.4977216000000001E-4</v>
      </c>
      <c r="R4436" s="122">
        <v>1.7262908E-4</v>
      </c>
      <c r="S4436" s="122">
        <v>1.9057684E-4</v>
      </c>
      <c r="T4436" s="122">
        <v>2.0816872E-4</v>
      </c>
      <c r="U4436" s="122">
        <v>2.2857912E-4</v>
      </c>
      <c r="V4436" s="122">
        <v>2.4654423999999998E-4</v>
      </c>
      <c r="W4436" s="122">
        <v>2.6679467999999999E-4</v>
      </c>
      <c r="X4436" s="122">
        <v>2.8430348E-4</v>
      </c>
      <c r="Y4436" s="122">
        <v>3.0400088000000002E-4</v>
      </c>
      <c r="Z4436" s="122">
        <v>3.2611131999999999E-4</v>
      </c>
      <c r="AA4436" s="122">
        <v>3.4564007999999998E-4</v>
      </c>
      <c r="AB4436" s="122">
        <v>3.6984487999999999E-4</v>
      </c>
      <c r="AC4436" s="122">
        <v>3.9205824E-4</v>
      </c>
      <c r="AD4436" s="122">
        <v>4.1618367999999998E-4</v>
      </c>
      <c r="AE4436" s="122">
        <v>4.4199676E-4</v>
      </c>
      <c r="AF4436" s="122">
        <v>4.6839016000000002E-4</v>
      </c>
      <c r="AG4436" s="122">
        <v>4.9742847999999999E-4</v>
      </c>
      <c r="AH4436" s="122">
        <v>5.2791883999999995E-4</v>
      </c>
      <c r="AI4436" s="122">
        <v>5.6079123999999995E-4</v>
      </c>
      <c r="AJ4436" s="122">
        <v>5.8495263999999996E-4</v>
      </c>
      <c r="AK4436" s="122">
        <v>6.0869120000000003E-4</v>
      </c>
      <c r="AL4436" s="122">
        <v>0</v>
      </c>
    </row>
    <row r="4437" spans="1:38" hidden="1" x14ac:dyDescent="0.25">
      <c r="A4437" s="122" t="s">
        <v>2027</v>
      </c>
      <c r="B4437" s="122">
        <v>1</v>
      </c>
      <c r="C4437" s="122" t="s">
        <v>2225</v>
      </c>
      <c r="D4437" s="122" t="s">
        <v>2095</v>
      </c>
      <c r="E4437" s="122">
        <v>81</v>
      </c>
      <c r="F4437" s="122">
        <v>0</v>
      </c>
      <c r="G4437" s="122">
        <v>0</v>
      </c>
      <c r="H4437" s="122">
        <v>0</v>
      </c>
      <c r="I4437" s="122">
        <v>0</v>
      </c>
      <c r="J4437" s="122">
        <v>0</v>
      </c>
      <c r="K4437" s="122">
        <v>4.77276E-6</v>
      </c>
      <c r="L4437" s="122">
        <v>1.06702E-5</v>
      </c>
      <c r="M4437" s="122">
        <v>2.0074359999999999E-5</v>
      </c>
      <c r="N4437" s="122">
        <v>2.9458680000000002E-5</v>
      </c>
      <c r="O4437" s="122">
        <v>4.2217040000000002E-5</v>
      </c>
      <c r="P4437" s="122">
        <v>5.4820400000000001E-5</v>
      </c>
      <c r="Q4437" s="122">
        <v>6.604488E-5</v>
      </c>
      <c r="R4437" s="122">
        <v>7.6095080000000001E-5</v>
      </c>
      <c r="S4437" s="122">
        <v>8.3745879999999999E-5</v>
      </c>
      <c r="T4437" s="122">
        <v>9.1322279999999997E-5</v>
      </c>
      <c r="U4437" s="122">
        <v>9.9945239999999996E-5</v>
      </c>
      <c r="V4437" s="122">
        <v>1.0756752E-4</v>
      </c>
      <c r="W4437" s="122">
        <v>1.1641739999999999E-4</v>
      </c>
      <c r="X4437" s="122">
        <v>1.2426040000000001E-4</v>
      </c>
      <c r="Y4437" s="122">
        <v>1.3331736000000001E-4</v>
      </c>
      <c r="Z4437" s="122">
        <v>1.436106E-4</v>
      </c>
      <c r="AA4437" s="122">
        <v>1.5219264000000001E-4</v>
      </c>
      <c r="AB4437" s="122">
        <v>1.632336E-4</v>
      </c>
      <c r="AC4437" s="122">
        <v>1.7269976000000001E-4</v>
      </c>
      <c r="AD4437" s="122">
        <v>1.8309716E-4</v>
      </c>
      <c r="AE4437" s="122">
        <v>1.9459071999999999E-4</v>
      </c>
      <c r="AF4437" s="122">
        <v>2.0554859999999999E-4</v>
      </c>
      <c r="AG4437" s="122">
        <v>2.1734472000000001E-4</v>
      </c>
      <c r="AH4437" s="122">
        <v>2.2955872000000001E-4</v>
      </c>
      <c r="AI4437" s="122">
        <v>2.4266428000000001E-4</v>
      </c>
      <c r="AJ4437" s="122">
        <v>2.5308648E-4</v>
      </c>
      <c r="AK4437" s="122">
        <v>2.6245343999999998E-4</v>
      </c>
      <c r="AL4437" s="122">
        <v>0</v>
      </c>
    </row>
    <row r="4438" spans="1:38" hidden="1" x14ac:dyDescent="0.25">
      <c r="A4438" s="122" t="s">
        <v>2027</v>
      </c>
      <c r="B4438" s="122">
        <v>1</v>
      </c>
      <c r="C4438" s="122" t="s">
        <v>2225</v>
      </c>
      <c r="D4438" s="122" t="s">
        <v>2096</v>
      </c>
      <c r="E4438" s="122">
        <v>81</v>
      </c>
      <c r="F4438" s="122">
        <v>0</v>
      </c>
      <c r="G4438" s="122">
        <v>0</v>
      </c>
      <c r="H4438" s="122">
        <v>0</v>
      </c>
      <c r="I4438" s="122">
        <v>0</v>
      </c>
      <c r="J4438" s="122">
        <v>0</v>
      </c>
      <c r="K4438" s="122">
        <v>7.1337199999999997E-6</v>
      </c>
      <c r="L4438" s="122">
        <v>1.5996000000000001E-5</v>
      </c>
      <c r="M4438" s="122">
        <v>3.0109679999999999E-5</v>
      </c>
      <c r="N4438" s="122">
        <v>4.4126640000000001E-5</v>
      </c>
      <c r="O4438" s="122">
        <v>6.3332999999999998E-5</v>
      </c>
      <c r="P4438" s="122">
        <v>8.2404200000000006E-5</v>
      </c>
      <c r="Q4438" s="122">
        <v>9.9431879999999998E-5</v>
      </c>
      <c r="R4438" s="122">
        <v>1.1469132E-4</v>
      </c>
      <c r="S4438" s="122">
        <v>1.2662384E-4</v>
      </c>
      <c r="T4438" s="122">
        <v>1.384708E-4</v>
      </c>
      <c r="U4438" s="122">
        <v>1.5227696E-4</v>
      </c>
      <c r="V4438" s="122">
        <v>1.6426403999999999E-4</v>
      </c>
      <c r="W4438" s="122">
        <v>1.7801439999999999E-4</v>
      </c>
      <c r="X4438" s="122">
        <v>1.8983035999999999E-4</v>
      </c>
      <c r="Y4438" s="122">
        <v>2.0317771999999999E-4</v>
      </c>
      <c r="Z4438" s="122">
        <v>2.1848428000000001E-4</v>
      </c>
      <c r="AA4438" s="122">
        <v>2.3180436E-4</v>
      </c>
      <c r="AB4438" s="122">
        <v>2.4817732E-4</v>
      </c>
      <c r="AC4438" s="122">
        <v>2.629544E-4</v>
      </c>
      <c r="AD4438" s="122">
        <v>2.786962E-4</v>
      </c>
      <c r="AE4438" s="122">
        <v>2.9610208000000002E-4</v>
      </c>
      <c r="AF4438" s="122">
        <v>3.1332072000000001E-4</v>
      </c>
      <c r="AG4438" s="122">
        <v>3.3268084000000002E-4</v>
      </c>
      <c r="AH4438" s="122">
        <v>3.5183635999999998E-4</v>
      </c>
      <c r="AI4438" s="122">
        <v>3.7261131999999998E-4</v>
      </c>
      <c r="AJ4438" s="122">
        <v>3.8826136000000001E-4</v>
      </c>
      <c r="AK4438" s="122">
        <v>4.0329636000000001E-4</v>
      </c>
      <c r="AL4438" s="122">
        <v>0</v>
      </c>
    </row>
    <row r="4439" spans="1:38" hidden="1" x14ac:dyDescent="0.25">
      <c r="A4439" s="122" t="s">
        <v>2027</v>
      </c>
      <c r="B4439" s="122">
        <v>1</v>
      </c>
      <c r="C4439" s="122" t="s">
        <v>2225</v>
      </c>
      <c r="D4439" s="122" t="s">
        <v>2097</v>
      </c>
      <c r="E4439" s="122">
        <v>81</v>
      </c>
      <c r="F4439" s="122">
        <v>0</v>
      </c>
      <c r="G4439" s="122">
        <v>0</v>
      </c>
      <c r="H4439" s="122">
        <v>0</v>
      </c>
      <c r="I4439" s="122">
        <v>0</v>
      </c>
      <c r="J4439" s="122">
        <v>0</v>
      </c>
      <c r="K4439" s="122">
        <v>8.0352000000000006E-6</v>
      </c>
      <c r="L4439" s="122">
        <v>1.795272E-5</v>
      </c>
      <c r="M4439" s="122">
        <v>3.3677160000000001E-5</v>
      </c>
      <c r="N4439" s="122">
        <v>4.9163519999999999E-5</v>
      </c>
      <c r="O4439" s="122">
        <v>7.031296E-5</v>
      </c>
      <c r="P4439" s="122">
        <v>9.1011040000000003E-5</v>
      </c>
      <c r="Q4439" s="122">
        <v>1.0944612E-4</v>
      </c>
      <c r="R4439" s="122">
        <v>1.2611544E-4</v>
      </c>
      <c r="S4439" s="122">
        <v>1.3904491999999999E-4</v>
      </c>
      <c r="T4439" s="122">
        <v>1.5203516E-4</v>
      </c>
      <c r="U4439" s="122">
        <v>1.6661631999999999E-4</v>
      </c>
      <c r="V4439" s="122">
        <v>1.6751284000000001E-4</v>
      </c>
      <c r="W4439" s="122">
        <v>1.829868E-4</v>
      </c>
      <c r="X4439" s="122">
        <v>1.9627836000000001E-4</v>
      </c>
      <c r="Y4439" s="122">
        <v>2.1139396E-4</v>
      </c>
      <c r="Z4439" s="122">
        <v>2.2833980000000001E-4</v>
      </c>
      <c r="AA4439" s="122">
        <v>2.42699E-4</v>
      </c>
      <c r="AB4439" s="122">
        <v>2.6029211999999998E-4</v>
      </c>
      <c r="AC4439" s="122">
        <v>2.7603019999999999E-4</v>
      </c>
      <c r="AD4439" s="122">
        <v>2.9314096000000002E-4</v>
      </c>
      <c r="AE4439" s="122">
        <v>3.1200383999999999E-4</v>
      </c>
      <c r="AF4439" s="122">
        <v>3.3032979999999998E-4</v>
      </c>
      <c r="AG4439" s="122">
        <v>3.4896328000000001E-4</v>
      </c>
      <c r="AH4439" s="122">
        <v>3.6761288000000002E-4</v>
      </c>
      <c r="AI4439" s="122">
        <v>3.8810264000000002E-4</v>
      </c>
      <c r="AJ4439" s="122">
        <v>4.0095400000000002E-4</v>
      </c>
      <c r="AK4439" s="122">
        <v>4.1354991999999999E-4</v>
      </c>
      <c r="AL4439" s="122">
        <v>0</v>
      </c>
    </row>
    <row r="4440" spans="1:38" hidden="1" x14ac:dyDescent="0.25">
      <c r="A4440" s="122" t="s">
        <v>2027</v>
      </c>
      <c r="B4440" s="122">
        <v>1</v>
      </c>
      <c r="C4440" s="122" t="s">
        <v>2225</v>
      </c>
      <c r="D4440" s="122" t="s">
        <v>2098</v>
      </c>
      <c r="E4440" s="122">
        <v>81</v>
      </c>
      <c r="F4440" s="122">
        <v>0</v>
      </c>
      <c r="G4440" s="122">
        <v>0</v>
      </c>
      <c r="H4440" s="122">
        <v>0</v>
      </c>
      <c r="I4440" s="122">
        <v>0</v>
      </c>
      <c r="J4440" s="122">
        <v>0</v>
      </c>
      <c r="K4440" s="122">
        <v>1.126912E-5</v>
      </c>
      <c r="L4440" s="122">
        <v>2.5221599999999999E-5</v>
      </c>
      <c r="M4440" s="122">
        <v>4.7426280000000002E-5</v>
      </c>
      <c r="N4440" s="122">
        <v>6.9442479999999997E-5</v>
      </c>
      <c r="O4440" s="122">
        <v>9.9575720000000004E-5</v>
      </c>
      <c r="P4440" s="122">
        <v>1.2945972E-4</v>
      </c>
      <c r="Q4440" s="122">
        <v>1.5636772E-4</v>
      </c>
      <c r="R4440" s="122">
        <v>1.7995500000000001E-4</v>
      </c>
      <c r="S4440" s="122">
        <v>1.9752579999999999E-4</v>
      </c>
      <c r="T4440" s="122">
        <v>2.1415668000000001E-4</v>
      </c>
      <c r="U4440" s="122">
        <v>2.3311752000000001E-4</v>
      </c>
      <c r="V4440" s="122">
        <v>2.4955867999999998E-4</v>
      </c>
      <c r="W4440" s="122">
        <v>2.6896839999999999E-4</v>
      </c>
      <c r="X4440" s="122">
        <v>2.8625771999999999E-4</v>
      </c>
      <c r="Y4440" s="122">
        <v>3.0674376E-4</v>
      </c>
      <c r="Z4440" s="122">
        <v>3.2992307999999998E-4</v>
      </c>
      <c r="AA4440" s="122">
        <v>3.5078235999999997E-4</v>
      </c>
      <c r="AB4440" s="122">
        <v>3.7693024E-4</v>
      </c>
      <c r="AC4440" s="122">
        <v>4.0068492000000001E-4</v>
      </c>
      <c r="AD4440" s="122">
        <v>4.2683776000000001E-4</v>
      </c>
      <c r="AE4440" s="122">
        <v>4.5443395999999998E-4</v>
      </c>
      <c r="AF4440" s="122">
        <v>4.8175364000000001E-4</v>
      </c>
      <c r="AG4440" s="122">
        <v>5.1247339999999997E-4</v>
      </c>
      <c r="AH4440" s="122">
        <v>5.4267484000000005E-4</v>
      </c>
      <c r="AI4440" s="122">
        <v>5.7444364000000005E-4</v>
      </c>
      <c r="AJ4440" s="122">
        <v>6.0534692E-4</v>
      </c>
      <c r="AK4440" s="122">
        <v>6.2467603999999996E-4</v>
      </c>
      <c r="AL4440" s="122">
        <v>0</v>
      </c>
    </row>
    <row r="4441" spans="1:38" hidden="1" x14ac:dyDescent="0.25">
      <c r="A4441" s="122" t="s">
        <v>2027</v>
      </c>
      <c r="B4441" s="122">
        <v>1</v>
      </c>
      <c r="C4441" s="122" t="s">
        <v>2225</v>
      </c>
      <c r="D4441" s="122" t="s">
        <v>2099</v>
      </c>
      <c r="E4441" s="122">
        <v>81</v>
      </c>
      <c r="F4441" s="122">
        <v>0</v>
      </c>
      <c r="G4441" s="122">
        <v>0</v>
      </c>
      <c r="H4441" s="122">
        <v>0</v>
      </c>
      <c r="I4441" s="122">
        <v>0</v>
      </c>
      <c r="J4441" s="122">
        <v>0</v>
      </c>
      <c r="K4441" s="122">
        <v>9.3037200000000001E-6</v>
      </c>
      <c r="L4441" s="122">
        <v>2.0863E-5</v>
      </c>
      <c r="M4441" s="122">
        <v>3.9285680000000001E-5</v>
      </c>
      <c r="N4441" s="122">
        <v>5.7624039999999999E-5</v>
      </c>
      <c r="O4441" s="122">
        <v>8.2823319999999998E-5</v>
      </c>
      <c r="P4441" s="122">
        <v>1.0808831999999999E-4</v>
      </c>
      <c r="Q4441" s="122">
        <v>1.313656E-4</v>
      </c>
      <c r="R4441" s="122">
        <v>1.5256340000000001E-4</v>
      </c>
      <c r="S4441" s="122">
        <v>1.6903803999999999E-4</v>
      </c>
      <c r="T4441" s="122">
        <v>1.8525599999999999E-4</v>
      </c>
      <c r="U4441" s="122">
        <v>2.0359560000000001E-4</v>
      </c>
      <c r="V4441" s="122">
        <v>2.1908567999999999E-4</v>
      </c>
      <c r="W4441" s="122">
        <v>2.3642583999999999E-4</v>
      </c>
      <c r="X4441" s="122">
        <v>2.5156499999999998E-4</v>
      </c>
      <c r="Y4441" s="122">
        <v>2.696938E-4</v>
      </c>
      <c r="Z4441" s="122">
        <v>2.9085067999999999E-4</v>
      </c>
      <c r="AA4441" s="122">
        <v>3.0973463999999998E-4</v>
      </c>
      <c r="AB4441" s="122">
        <v>3.3304664000000003E-4</v>
      </c>
      <c r="AC4441" s="122">
        <v>3.5354880000000003E-4</v>
      </c>
      <c r="AD4441" s="122">
        <v>3.7605727999999997E-4</v>
      </c>
      <c r="AE4441" s="122">
        <v>4.0035260000000002E-4</v>
      </c>
      <c r="AF4441" s="122">
        <v>4.2387292000000001E-4</v>
      </c>
      <c r="AG4441" s="122">
        <v>4.5010016E-4</v>
      </c>
      <c r="AH4441" s="122">
        <v>4.7619223999999997E-4</v>
      </c>
      <c r="AI4441" s="122">
        <v>5.0446547999999998E-4</v>
      </c>
      <c r="AJ4441" s="122">
        <v>5.3211252000000004E-4</v>
      </c>
      <c r="AK4441" s="122">
        <v>5.5137592000000001E-4</v>
      </c>
      <c r="AL4441" s="122">
        <v>0</v>
      </c>
    </row>
    <row r="4442" spans="1:38" hidden="1" x14ac:dyDescent="0.25">
      <c r="A4442" s="122" t="s">
        <v>2027</v>
      </c>
      <c r="B4442" s="122">
        <v>1</v>
      </c>
      <c r="C4442" s="122" t="s">
        <v>2225</v>
      </c>
      <c r="D4442" s="122" t="s">
        <v>2100</v>
      </c>
      <c r="E4442" s="122">
        <v>81</v>
      </c>
      <c r="F4442" s="122">
        <v>0</v>
      </c>
      <c r="G4442" s="122">
        <v>0</v>
      </c>
      <c r="H4442" s="122">
        <v>0</v>
      </c>
      <c r="I4442" s="122">
        <v>0</v>
      </c>
      <c r="J4442" s="122">
        <v>0</v>
      </c>
      <c r="K4442" s="122">
        <v>2.2815999999999999E-6</v>
      </c>
      <c r="L4442" s="122">
        <v>5.0976400000000004E-6</v>
      </c>
      <c r="M4442" s="122">
        <v>9.5579200000000001E-6</v>
      </c>
      <c r="N4442" s="122">
        <v>1.394132E-5</v>
      </c>
      <c r="O4442" s="122">
        <v>1.996772E-5</v>
      </c>
      <c r="P4442" s="122">
        <v>2.5990400000000001E-5</v>
      </c>
      <c r="Q4442" s="122">
        <v>3.1424080000000002E-5</v>
      </c>
      <c r="R4442" s="122">
        <v>3.634192E-5</v>
      </c>
      <c r="S4442" s="122">
        <v>4.0182200000000003E-5</v>
      </c>
      <c r="T4442" s="122">
        <v>4.3874919999999997E-5</v>
      </c>
      <c r="U4442" s="122">
        <v>4.8011559999999997E-5</v>
      </c>
      <c r="V4442" s="122">
        <v>5.1531920000000002E-5</v>
      </c>
      <c r="W4442" s="122">
        <v>5.5497439999999998E-5</v>
      </c>
      <c r="X4442" s="122">
        <v>5.887644E-5</v>
      </c>
      <c r="Y4442" s="122">
        <v>6.2575360000000001E-5</v>
      </c>
      <c r="Z4442" s="122">
        <v>6.6705799999999994E-5</v>
      </c>
      <c r="AA4442" s="122">
        <v>7.0455560000000001E-5</v>
      </c>
      <c r="AB4442" s="122">
        <v>7.511672E-5</v>
      </c>
      <c r="AC4442" s="122">
        <v>7.9271960000000007E-5</v>
      </c>
      <c r="AD4442" s="122">
        <v>8.3995120000000006E-5</v>
      </c>
      <c r="AE4442" s="122">
        <v>8.8854679999999993E-5</v>
      </c>
      <c r="AF4442" s="122">
        <v>9.4014319999999993E-5</v>
      </c>
      <c r="AG4442" s="122">
        <v>9.9734439999999994E-5</v>
      </c>
      <c r="AH4442" s="122">
        <v>1.05617E-4</v>
      </c>
      <c r="AI4442" s="122">
        <v>1.1212204E-4</v>
      </c>
      <c r="AJ4442" s="122">
        <v>1.174342E-4</v>
      </c>
      <c r="AK4442" s="122">
        <v>1.2272652000000001E-4</v>
      </c>
      <c r="AL4442" s="122">
        <v>0</v>
      </c>
    </row>
    <row r="4443" spans="1:38" hidden="1" x14ac:dyDescent="0.25">
      <c r="A4443" s="122" t="s">
        <v>2027</v>
      </c>
      <c r="B4443" s="122">
        <v>1</v>
      </c>
      <c r="C4443" s="122" t="s">
        <v>2225</v>
      </c>
      <c r="D4443" s="122" t="s">
        <v>2101</v>
      </c>
      <c r="E4443" s="122">
        <v>81</v>
      </c>
      <c r="F4443" s="122">
        <v>0</v>
      </c>
      <c r="G4443" s="122">
        <v>0</v>
      </c>
      <c r="H4443" s="122">
        <v>0</v>
      </c>
      <c r="I4443" s="122">
        <v>0</v>
      </c>
      <c r="J4443" s="122">
        <v>0</v>
      </c>
      <c r="K4443" s="122">
        <v>1.775556E-5</v>
      </c>
      <c r="L4443" s="122">
        <v>3.9827560000000002E-5</v>
      </c>
      <c r="M4443" s="122">
        <v>7.4718680000000005E-5</v>
      </c>
      <c r="N4443" s="122">
        <v>1.0903816000000001E-4</v>
      </c>
      <c r="O4443" s="122">
        <v>1.5600067999999999E-4</v>
      </c>
      <c r="P4443" s="122">
        <v>2.0254904E-4</v>
      </c>
      <c r="Q4443" s="122">
        <v>2.4419816000000001E-4</v>
      </c>
      <c r="R4443" s="122">
        <v>2.8086744E-4</v>
      </c>
      <c r="S4443" s="122">
        <v>3.0881456000000001E-4</v>
      </c>
      <c r="T4443" s="122">
        <v>3.3582548000000002E-4</v>
      </c>
      <c r="U4443" s="122">
        <v>3.6592151999999999E-4</v>
      </c>
      <c r="V4443" s="122">
        <v>3.9072648000000002E-4</v>
      </c>
      <c r="W4443" s="122">
        <v>4.1825324000000001E-4</v>
      </c>
      <c r="X4443" s="122">
        <v>4.4015907999999998E-4</v>
      </c>
      <c r="Y4443" s="122">
        <v>4.6600687999999999E-4</v>
      </c>
      <c r="Z4443" s="122">
        <v>4.9628892000000001E-4</v>
      </c>
      <c r="AA4443" s="122">
        <v>5.2414428000000001E-4</v>
      </c>
      <c r="AB4443" s="122">
        <v>5.5984635999999999E-4</v>
      </c>
      <c r="AC4443" s="122">
        <v>5.9160400000000002E-4</v>
      </c>
      <c r="AD4443" s="122">
        <v>6.2667492000000003E-4</v>
      </c>
      <c r="AE4443" s="122">
        <v>6.6415267999999999E-4</v>
      </c>
      <c r="AF4443" s="122">
        <v>7.0239179999999997E-4</v>
      </c>
      <c r="AG4443" s="122">
        <v>7.4492256000000001E-4</v>
      </c>
      <c r="AH4443" s="122">
        <v>7.8711479999999995E-4</v>
      </c>
      <c r="AI4443" s="122">
        <v>8.3187880000000004E-4</v>
      </c>
      <c r="AJ4443" s="122">
        <v>8.6787723999999999E-4</v>
      </c>
      <c r="AK4443" s="122">
        <v>8.9889088000000002E-4</v>
      </c>
      <c r="AL4443" s="122">
        <v>0</v>
      </c>
    </row>
    <row r="4444" spans="1:38" hidden="1" x14ac:dyDescent="0.25">
      <c r="A4444" s="122" t="s">
        <v>2027</v>
      </c>
      <c r="B4444" s="122">
        <v>1</v>
      </c>
      <c r="C4444" s="122" t="s">
        <v>2225</v>
      </c>
      <c r="D4444" s="122" t="s">
        <v>2102</v>
      </c>
      <c r="E4444" s="122">
        <v>81</v>
      </c>
      <c r="F4444" s="122">
        <v>0</v>
      </c>
      <c r="G4444" s="122">
        <v>0</v>
      </c>
      <c r="H4444" s="122">
        <v>0</v>
      </c>
      <c r="I4444" s="122">
        <v>0</v>
      </c>
      <c r="J4444" s="122">
        <v>0</v>
      </c>
      <c r="K4444" s="122">
        <v>8.5510399999999994E-6</v>
      </c>
      <c r="L4444" s="122">
        <v>1.9233640000000001E-5</v>
      </c>
      <c r="M4444" s="122">
        <v>3.6284880000000001E-5</v>
      </c>
      <c r="N4444" s="122">
        <v>5.3295199999999998E-5</v>
      </c>
      <c r="O4444" s="122">
        <v>7.6816760000000003E-5</v>
      </c>
      <c r="P4444" s="122">
        <v>1.0040899999999999E-4</v>
      </c>
      <c r="Q4444" s="122">
        <v>1.217866E-4</v>
      </c>
      <c r="R4444" s="122">
        <v>1.4074372E-4</v>
      </c>
      <c r="S4444" s="122">
        <v>1.5542284000000001E-4</v>
      </c>
      <c r="T4444" s="122">
        <v>1.6991844E-4</v>
      </c>
      <c r="U4444" s="122">
        <v>1.863844E-4</v>
      </c>
      <c r="V4444" s="122">
        <v>2.0102879999999999E-4</v>
      </c>
      <c r="W4444" s="122">
        <v>2.1776508000000001E-4</v>
      </c>
      <c r="X4444" s="122">
        <v>2.3218503999999999E-4</v>
      </c>
      <c r="Y4444" s="122">
        <v>2.4855303999999999E-4</v>
      </c>
      <c r="Z4444" s="122">
        <v>2.6684179999999998E-4</v>
      </c>
      <c r="AA4444" s="122">
        <v>2.8355576E-4</v>
      </c>
      <c r="AB4444" s="122">
        <v>3.0415092E-4</v>
      </c>
      <c r="AC4444" s="122">
        <v>3.2308944000000001E-4</v>
      </c>
      <c r="AD4444" s="122">
        <v>3.4404295999999998E-4</v>
      </c>
      <c r="AE4444" s="122">
        <v>3.6662335999999997E-4</v>
      </c>
      <c r="AF4444" s="122">
        <v>3.8988576000000002E-4</v>
      </c>
      <c r="AG4444" s="122">
        <v>4.1583524E-4</v>
      </c>
      <c r="AH4444" s="122">
        <v>4.4203519999999998E-4</v>
      </c>
      <c r="AI4444" s="122">
        <v>4.6989800000000001E-4</v>
      </c>
      <c r="AJ4444" s="122">
        <v>4.9198364000000003E-4</v>
      </c>
      <c r="AK4444" s="122">
        <v>5.1043856000000003E-4</v>
      </c>
      <c r="AL4444" s="122">
        <v>0</v>
      </c>
    </row>
    <row r="4445" spans="1:38" hidden="1" x14ac:dyDescent="0.25">
      <c r="A4445" s="122" t="s">
        <v>2027</v>
      </c>
      <c r="B4445" s="122">
        <v>1</v>
      </c>
      <c r="C4445" s="122" t="s">
        <v>2225</v>
      </c>
      <c r="D4445" s="122" t="s">
        <v>2103</v>
      </c>
      <c r="E4445" s="122">
        <v>81</v>
      </c>
      <c r="F4445" s="122">
        <v>0</v>
      </c>
      <c r="G4445" s="122">
        <v>0</v>
      </c>
      <c r="H4445" s="122">
        <v>0</v>
      </c>
      <c r="I4445" s="122">
        <v>0</v>
      </c>
      <c r="J4445" s="122">
        <v>0</v>
      </c>
      <c r="K4445" s="122">
        <v>9.8691599999999992E-6</v>
      </c>
      <c r="L4445" s="122">
        <v>2.2167479999999999E-5</v>
      </c>
      <c r="M4445" s="122">
        <v>4.1752039999999999E-5</v>
      </c>
      <c r="N4445" s="122">
        <v>6.1138199999999997E-5</v>
      </c>
      <c r="O4445" s="122">
        <v>8.7669239999999993E-5</v>
      </c>
      <c r="P4445" s="122">
        <v>1.1411720000000001E-4</v>
      </c>
      <c r="Q4445" s="122">
        <v>1.3787808E-4</v>
      </c>
      <c r="R4445" s="122">
        <v>1.5913664000000001E-4</v>
      </c>
      <c r="S4445" s="122">
        <v>1.7559267999999999E-4</v>
      </c>
      <c r="T4445" s="122">
        <v>1.9196192E-4</v>
      </c>
      <c r="U4445" s="122">
        <v>2.1080124000000001E-4</v>
      </c>
      <c r="V4445" s="122">
        <v>2.2746932E-4</v>
      </c>
      <c r="W4445" s="122">
        <v>2.4621936000000002E-4</v>
      </c>
      <c r="X4445" s="122">
        <v>2.6213848000000001E-4</v>
      </c>
      <c r="Y4445" s="122">
        <v>2.8055123999999999E-4</v>
      </c>
      <c r="Z4445" s="122">
        <v>3.0126668000000001E-4</v>
      </c>
      <c r="AA4445" s="122">
        <v>3.1880028000000002E-4</v>
      </c>
      <c r="AB4445" s="122">
        <v>3.4083136000000002E-4</v>
      </c>
      <c r="AC4445" s="122">
        <v>3.6057712000000001E-4</v>
      </c>
      <c r="AD4445" s="122">
        <v>3.8230811999999999E-4</v>
      </c>
      <c r="AE4445" s="122">
        <v>4.0616076000000003E-4</v>
      </c>
      <c r="AF4445" s="122">
        <v>4.2982616000000003E-4</v>
      </c>
      <c r="AG4445" s="122">
        <v>4.5631132000000001E-4</v>
      </c>
      <c r="AH4445" s="122">
        <v>4.8279896000000001E-4</v>
      </c>
      <c r="AI4445" s="122">
        <v>5.1159052000000001E-4</v>
      </c>
      <c r="AJ4445" s="122">
        <v>5.3054391999999998E-4</v>
      </c>
      <c r="AK4445" s="122">
        <v>5.5164996000000004E-4</v>
      </c>
      <c r="AL4445" s="122">
        <v>0</v>
      </c>
    </row>
    <row r="4446" spans="1:38" hidden="1" x14ac:dyDescent="0.25">
      <c r="A4446" s="122" t="s">
        <v>2027</v>
      </c>
      <c r="B4446" s="122">
        <v>1</v>
      </c>
      <c r="C4446" s="122" t="s">
        <v>2225</v>
      </c>
      <c r="D4446" s="122" t="s">
        <v>2137</v>
      </c>
      <c r="E4446" s="122">
        <v>81</v>
      </c>
      <c r="F4446" s="122">
        <v>0</v>
      </c>
      <c r="G4446" s="122">
        <v>0</v>
      </c>
      <c r="H4446" s="122">
        <v>0</v>
      </c>
      <c r="I4446" s="122">
        <v>0</v>
      </c>
      <c r="J4446" s="122">
        <v>0</v>
      </c>
      <c r="K4446" s="122">
        <v>1.054E-7</v>
      </c>
      <c r="L4446" s="122">
        <v>2.4428000000000001E-7</v>
      </c>
      <c r="M4446" s="122">
        <v>4.7492000000000002E-7</v>
      </c>
      <c r="N4446" s="122">
        <v>7.1920000000000003E-7</v>
      </c>
      <c r="O4446" s="122">
        <v>1.06144E-6</v>
      </c>
      <c r="P4446" s="122">
        <v>1.41856E-6</v>
      </c>
      <c r="Q4446" s="122">
        <v>1.6963200000000001E-6</v>
      </c>
      <c r="R4446" s="122">
        <v>1.93564E-6</v>
      </c>
      <c r="S4446" s="122">
        <v>2.1092399999999999E-6</v>
      </c>
      <c r="T4446" s="122">
        <v>2.2766400000000002E-6</v>
      </c>
      <c r="U4446" s="122">
        <v>2.46636E-6</v>
      </c>
      <c r="V4446" s="122">
        <v>2.5791999999999998E-6</v>
      </c>
      <c r="W4446" s="122">
        <v>2.6622800000000002E-6</v>
      </c>
      <c r="X4446" s="122">
        <v>2.6982400000000001E-6</v>
      </c>
      <c r="Y4446" s="122">
        <v>2.7354399999999999E-6</v>
      </c>
      <c r="Z4446" s="122">
        <v>2.76892E-6</v>
      </c>
      <c r="AA4446" s="122">
        <v>2.8395999999999999E-6</v>
      </c>
      <c r="AB4446" s="122">
        <v>3.0206400000000002E-6</v>
      </c>
      <c r="AC4446" s="122">
        <v>3.1781199999999998E-6</v>
      </c>
      <c r="AD4446" s="122">
        <v>3.348E-6</v>
      </c>
      <c r="AE4446" s="122">
        <v>3.534E-6</v>
      </c>
      <c r="AF4446" s="122">
        <v>3.7150399999999998E-6</v>
      </c>
      <c r="AG4446" s="122">
        <v>3.9159199999999998E-6</v>
      </c>
      <c r="AH4446" s="122">
        <v>4.1180399999999996E-6</v>
      </c>
      <c r="AI4446" s="122">
        <v>4.3362799999999998E-6</v>
      </c>
      <c r="AJ4446" s="122">
        <v>4.4702E-6</v>
      </c>
      <c r="AK4446" s="122">
        <v>4.6202399999999997E-6</v>
      </c>
      <c r="AL4446" s="122">
        <v>0</v>
      </c>
    </row>
    <row r="4447" spans="1:38" hidden="1" x14ac:dyDescent="0.25">
      <c r="A4447" s="122" t="s">
        <v>2027</v>
      </c>
      <c r="B4447" s="122">
        <v>1</v>
      </c>
      <c r="C4447" s="122" t="s">
        <v>2225</v>
      </c>
      <c r="D4447" s="122" t="s">
        <v>2104</v>
      </c>
      <c r="E4447" s="122">
        <v>81</v>
      </c>
      <c r="F4447" s="122">
        <v>0</v>
      </c>
      <c r="G4447" s="122">
        <v>0</v>
      </c>
      <c r="H4447" s="122">
        <v>0</v>
      </c>
      <c r="I4447" s="122">
        <v>0</v>
      </c>
      <c r="J4447" s="122">
        <v>0</v>
      </c>
      <c r="K4447" s="122">
        <v>4.9959599999999999E-6</v>
      </c>
      <c r="L4447" s="122">
        <v>1.12158E-5</v>
      </c>
      <c r="M4447" s="122">
        <v>2.115316E-5</v>
      </c>
      <c r="N4447" s="122">
        <v>3.1055800000000002E-5</v>
      </c>
      <c r="O4447" s="122">
        <v>4.4581720000000002E-5</v>
      </c>
      <c r="P4447" s="122">
        <v>5.7968759999999997E-5</v>
      </c>
      <c r="Q4447" s="122">
        <v>6.9731400000000001E-5</v>
      </c>
      <c r="R4447" s="122">
        <v>8.0164759999999999E-5</v>
      </c>
      <c r="S4447" s="122">
        <v>8.8214839999999997E-5</v>
      </c>
      <c r="T4447" s="122">
        <v>9.6486880000000005E-5</v>
      </c>
      <c r="U4447" s="122">
        <v>1.0579308E-4</v>
      </c>
      <c r="V4447" s="122">
        <v>1.1309668E-4</v>
      </c>
      <c r="W4447" s="122">
        <v>1.2246364E-4</v>
      </c>
      <c r="X4447" s="122">
        <v>1.3044304E-4</v>
      </c>
      <c r="Y4447" s="122">
        <v>1.3925076E-4</v>
      </c>
      <c r="Z4447" s="122">
        <v>1.4925508E-4</v>
      </c>
      <c r="AA4447" s="122">
        <v>1.5799832000000001E-4</v>
      </c>
      <c r="AB4447" s="122">
        <v>1.6880863999999999E-4</v>
      </c>
      <c r="AC4447" s="122">
        <v>1.7840004E-4</v>
      </c>
      <c r="AD4447" s="122">
        <v>1.8877760000000001E-4</v>
      </c>
      <c r="AE4447" s="122">
        <v>1.9990660000000001E-4</v>
      </c>
      <c r="AF4447" s="122">
        <v>2.1102568000000001E-4</v>
      </c>
      <c r="AG4447" s="122">
        <v>2.2330167999999999E-4</v>
      </c>
      <c r="AH4447" s="122">
        <v>2.350854E-4</v>
      </c>
      <c r="AI4447" s="122">
        <v>2.4813020000000001E-4</v>
      </c>
      <c r="AJ4447" s="122">
        <v>2.5489563999999998E-4</v>
      </c>
      <c r="AK4447" s="122">
        <v>2.6382860000000001E-4</v>
      </c>
      <c r="AL4447" s="122">
        <v>0</v>
      </c>
    </row>
    <row r="4448" spans="1:38" hidden="1" x14ac:dyDescent="0.25">
      <c r="A4448" s="122" t="s">
        <v>2027</v>
      </c>
      <c r="B4448" s="122">
        <v>1</v>
      </c>
      <c r="C4448" s="122" t="s">
        <v>2225</v>
      </c>
      <c r="D4448" s="122" t="s">
        <v>2105</v>
      </c>
      <c r="E4448" s="122">
        <v>81</v>
      </c>
      <c r="F4448" s="122">
        <v>0</v>
      </c>
      <c r="G4448" s="122">
        <v>0</v>
      </c>
      <c r="H4448" s="122">
        <v>0</v>
      </c>
      <c r="I4448" s="122">
        <v>0</v>
      </c>
      <c r="J4448" s="122">
        <v>0</v>
      </c>
      <c r="K4448" s="122">
        <v>1.60828E-6</v>
      </c>
      <c r="L4448" s="122">
        <v>3.6170799999999999E-6</v>
      </c>
      <c r="M4448" s="122">
        <v>6.77784E-6</v>
      </c>
      <c r="N4448" s="122">
        <v>9.8815599999999993E-6</v>
      </c>
      <c r="O4448" s="122">
        <v>1.414716E-5</v>
      </c>
      <c r="P4448" s="122">
        <v>1.8392919999999999E-5</v>
      </c>
      <c r="Q4448" s="122">
        <v>2.2167479999999999E-5</v>
      </c>
      <c r="R4448" s="122">
        <v>2.5565079999999999E-5</v>
      </c>
      <c r="S4448" s="122">
        <v>2.8283160000000001E-5</v>
      </c>
      <c r="T4448" s="122">
        <v>3.1060760000000003E-5</v>
      </c>
      <c r="U4448" s="122">
        <v>3.4225240000000002E-5</v>
      </c>
      <c r="V4448" s="122">
        <v>3.709088E-5</v>
      </c>
      <c r="W4448" s="122">
        <v>4.0343399999999997E-5</v>
      </c>
      <c r="X4448" s="122">
        <v>4.3207800000000003E-5</v>
      </c>
      <c r="Y4448" s="122">
        <v>4.6310280000000001E-5</v>
      </c>
      <c r="Z4448" s="122">
        <v>4.9778560000000002E-5</v>
      </c>
      <c r="AA4448" s="122">
        <v>5.2903360000000003E-5</v>
      </c>
      <c r="AB4448" s="122">
        <v>5.6795719999999997E-5</v>
      </c>
      <c r="AC4448" s="122">
        <v>6.0513239999999998E-5</v>
      </c>
      <c r="AD4448" s="122">
        <v>6.4525880000000004E-5</v>
      </c>
      <c r="AE4448" s="122">
        <v>6.8958879999999993E-5</v>
      </c>
      <c r="AF4448" s="122">
        <v>7.3535720000000003E-5</v>
      </c>
      <c r="AG4448" s="122">
        <v>7.8687919999999997E-5</v>
      </c>
      <c r="AH4448" s="122">
        <v>8.3683879999999999E-5</v>
      </c>
      <c r="AI4448" s="122">
        <v>8.9157240000000004E-5</v>
      </c>
      <c r="AJ4448" s="122">
        <v>9.3634879999999999E-5</v>
      </c>
      <c r="AK4448" s="122">
        <v>9.8759799999999996E-5</v>
      </c>
      <c r="AL4448" s="122">
        <v>0</v>
      </c>
    </row>
    <row r="4449" spans="1:38" hidden="1" x14ac:dyDescent="0.25">
      <c r="A4449" s="122" t="s">
        <v>2027</v>
      </c>
      <c r="B4449" s="122">
        <v>1</v>
      </c>
      <c r="C4449" s="122" t="s">
        <v>2225</v>
      </c>
      <c r="D4449" s="122" t="s">
        <v>2106</v>
      </c>
      <c r="E4449" s="122">
        <v>81</v>
      </c>
      <c r="F4449" s="122">
        <v>0</v>
      </c>
      <c r="G4449" s="122">
        <v>0</v>
      </c>
      <c r="H4449" s="122">
        <v>0</v>
      </c>
      <c r="I4449" s="122">
        <v>0</v>
      </c>
      <c r="J4449" s="122">
        <v>0</v>
      </c>
      <c r="K4449" s="122">
        <v>1.347756E-5</v>
      </c>
      <c r="L4449" s="122">
        <v>3.0611880000000003E-5</v>
      </c>
      <c r="M4449" s="122">
        <v>5.8324640000000003E-5</v>
      </c>
      <c r="N4449" s="122">
        <v>8.6463960000000001E-5</v>
      </c>
      <c r="O4449" s="122">
        <v>1.2529952E-4</v>
      </c>
      <c r="P4449" s="122">
        <v>1.6447483999999999E-4</v>
      </c>
      <c r="Q4449" s="122">
        <v>2.0066796000000001E-4</v>
      </c>
      <c r="R4449" s="122">
        <v>2.3348828E-4</v>
      </c>
      <c r="S4449" s="122">
        <v>2.5903352000000002E-4</v>
      </c>
      <c r="T4449" s="122">
        <v>2.8565756000000002E-4</v>
      </c>
      <c r="U4449" s="122">
        <v>3.1692911999999998E-4</v>
      </c>
      <c r="V4449" s="122">
        <v>3.4716899999999998E-4</v>
      </c>
      <c r="W4449" s="122">
        <v>3.8131611999999999E-4</v>
      </c>
      <c r="X4449" s="122">
        <v>4.1195156000000001E-4</v>
      </c>
      <c r="Y4449" s="122">
        <v>4.447322E-4</v>
      </c>
      <c r="Z4449" s="122">
        <v>4.8106419999999997E-4</v>
      </c>
      <c r="AA4449" s="122">
        <v>5.1225640000000002E-4</v>
      </c>
      <c r="AB4449" s="122">
        <v>5.5156192000000001E-4</v>
      </c>
      <c r="AC4449" s="122">
        <v>5.8754176000000002E-4</v>
      </c>
      <c r="AD4449" s="122">
        <v>6.2700600000000005E-4</v>
      </c>
      <c r="AE4449" s="122">
        <v>6.7102104E-4</v>
      </c>
      <c r="AF4449" s="122">
        <v>7.1704736000000003E-4</v>
      </c>
      <c r="AG4449" s="122">
        <v>7.6724876E-4</v>
      </c>
      <c r="AH4449" s="122">
        <v>8.1896048000000001E-4</v>
      </c>
      <c r="AI4449" s="122">
        <v>8.7491795999999997E-4</v>
      </c>
      <c r="AJ4449" s="122">
        <v>9.0145519999999997E-4</v>
      </c>
      <c r="AK4449" s="122">
        <v>9.4363876000000001E-4</v>
      </c>
      <c r="AL4449" s="122">
        <v>0</v>
      </c>
    </row>
    <row r="4450" spans="1:38" hidden="1" x14ac:dyDescent="0.25">
      <c r="A4450" s="122" t="s">
        <v>2027</v>
      </c>
      <c r="B4450" s="122">
        <v>1</v>
      </c>
      <c r="C4450" s="122" t="s">
        <v>2225</v>
      </c>
      <c r="D4450" s="122" t="s">
        <v>2107</v>
      </c>
      <c r="E4450" s="122">
        <v>81</v>
      </c>
      <c r="F4450" s="122">
        <v>0</v>
      </c>
      <c r="G4450" s="122">
        <v>0</v>
      </c>
      <c r="H4450" s="122">
        <v>0</v>
      </c>
      <c r="I4450" s="122">
        <v>0</v>
      </c>
      <c r="J4450" s="122">
        <v>0</v>
      </c>
      <c r="K4450" s="122">
        <v>1.1891599999999999E-6</v>
      </c>
      <c r="L4450" s="122">
        <v>2.6548399999999998E-6</v>
      </c>
      <c r="M4450" s="122">
        <v>4.9488400000000002E-6</v>
      </c>
      <c r="N4450" s="122">
        <v>7.1696799999999996E-6</v>
      </c>
      <c r="O4450" s="122">
        <v>1.0154359999999999E-5</v>
      </c>
      <c r="P4450" s="122">
        <v>1.306588E-5</v>
      </c>
      <c r="Q4450" s="122">
        <v>1.561904E-5</v>
      </c>
      <c r="R4450" s="122">
        <v>1.7895680000000001E-5</v>
      </c>
      <c r="S4450" s="122">
        <v>1.964656E-5</v>
      </c>
      <c r="T4450" s="122">
        <v>2.1531359999999999E-5</v>
      </c>
      <c r="U4450" s="122">
        <v>2.3521559999999999E-5</v>
      </c>
      <c r="V4450" s="122">
        <v>2.52836E-5</v>
      </c>
      <c r="W4450" s="122">
        <v>2.7301080000000001E-5</v>
      </c>
      <c r="X4450" s="122">
        <v>2.9097840000000001E-5</v>
      </c>
      <c r="Y4450" s="122">
        <v>3.1296359999999998E-5</v>
      </c>
      <c r="Z4450" s="122">
        <v>3.3901600000000001E-5</v>
      </c>
      <c r="AA4450" s="122">
        <v>3.6356799999999997E-5</v>
      </c>
      <c r="AB4450" s="122">
        <v>3.9718439999999998E-5</v>
      </c>
      <c r="AC4450" s="122">
        <v>4.3149519999999999E-5</v>
      </c>
      <c r="AD4450" s="122">
        <v>4.6611599999999999E-5</v>
      </c>
      <c r="AE4450" s="122">
        <v>5.051016E-5</v>
      </c>
      <c r="AF4450" s="122">
        <v>5.3353480000000002E-5</v>
      </c>
      <c r="AG4450" s="122">
        <v>5.6504320000000002E-5</v>
      </c>
      <c r="AH4450" s="122">
        <v>5.9901919999999998E-5</v>
      </c>
      <c r="AI4450" s="122">
        <v>6.3629359999999995E-5</v>
      </c>
      <c r="AJ4450" s="122">
        <v>6.714972E-5</v>
      </c>
      <c r="AK4450" s="122">
        <v>6.9307320000000001E-5</v>
      </c>
      <c r="AL4450" s="122">
        <v>0</v>
      </c>
    </row>
    <row r="4451" spans="1:38" hidden="1" x14ac:dyDescent="0.25">
      <c r="A4451" s="122" t="s">
        <v>2027</v>
      </c>
      <c r="B4451" s="122">
        <v>1</v>
      </c>
      <c r="C4451" s="122" t="s">
        <v>2225</v>
      </c>
      <c r="D4451" s="122" t="s">
        <v>475</v>
      </c>
      <c r="E4451" s="122">
        <v>81</v>
      </c>
      <c r="F4451" s="122">
        <v>0</v>
      </c>
      <c r="G4451" s="122">
        <v>0</v>
      </c>
      <c r="H4451" s="122">
        <v>0</v>
      </c>
      <c r="I4451" s="122">
        <v>0</v>
      </c>
      <c r="J4451" s="122">
        <v>0</v>
      </c>
      <c r="K4451" s="122">
        <v>3.0404799999999998E-6</v>
      </c>
      <c r="L4451" s="122">
        <v>6.8311599999999997E-6</v>
      </c>
      <c r="M4451" s="122">
        <v>1.28464E-5</v>
      </c>
      <c r="N4451" s="122">
        <v>1.877608E-5</v>
      </c>
      <c r="O4451" s="122">
        <v>2.68708E-5</v>
      </c>
      <c r="P4451" s="122">
        <v>3.4878719999999997E-5</v>
      </c>
      <c r="Q4451" s="122">
        <v>4.2036000000000002E-5</v>
      </c>
      <c r="R4451" s="122">
        <v>4.8465399999999998E-5</v>
      </c>
      <c r="S4451" s="122">
        <v>5.3471280000000003E-5</v>
      </c>
      <c r="T4451" s="122">
        <v>5.8425080000000003E-5</v>
      </c>
      <c r="U4451" s="122">
        <v>6.4129080000000001E-5</v>
      </c>
      <c r="V4451" s="122">
        <v>6.9014679999999994E-5</v>
      </c>
      <c r="W4451" s="122">
        <v>7.4583519999999996E-5</v>
      </c>
      <c r="X4451" s="122">
        <v>7.9491440000000005E-5</v>
      </c>
      <c r="Y4451" s="122">
        <v>8.5311999999999999E-5</v>
      </c>
      <c r="Z4451" s="122">
        <v>9.1926159999999998E-5</v>
      </c>
      <c r="AA4451" s="122">
        <v>9.7632639999999994E-5</v>
      </c>
      <c r="AB4451" s="122">
        <v>1.0484447999999999E-4</v>
      </c>
      <c r="AC4451" s="122">
        <v>1.1133092E-4</v>
      </c>
      <c r="AD4451" s="122">
        <v>1.186184E-4</v>
      </c>
      <c r="AE4451" s="122">
        <v>1.2648992000000001E-4</v>
      </c>
      <c r="AF4451" s="122">
        <v>1.345276E-4</v>
      </c>
      <c r="AG4451" s="122">
        <v>1.4313444000000001E-4</v>
      </c>
      <c r="AH4451" s="122">
        <v>1.5175244000000001E-4</v>
      </c>
      <c r="AI4451" s="122">
        <v>1.6101152E-4</v>
      </c>
      <c r="AJ4451" s="122">
        <v>1.6908639999999999E-4</v>
      </c>
      <c r="AK4451" s="122">
        <v>1.7562244000000001E-4</v>
      </c>
      <c r="AL4451" s="122">
        <v>0</v>
      </c>
    </row>
    <row r="4452" spans="1:38" hidden="1" x14ac:dyDescent="0.25">
      <c r="A4452" s="122" t="s">
        <v>2027</v>
      </c>
      <c r="B4452" s="122">
        <v>1</v>
      </c>
      <c r="C4452" s="122" t="s">
        <v>2225</v>
      </c>
      <c r="D4452" s="122" t="s">
        <v>2108</v>
      </c>
      <c r="E4452" s="122">
        <v>81</v>
      </c>
      <c r="F4452" s="122">
        <v>0</v>
      </c>
      <c r="G4452" s="122">
        <v>0</v>
      </c>
      <c r="H4452" s="122">
        <v>0</v>
      </c>
      <c r="I4452" s="122">
        <v>0</v>
      </c>
      <c r="J4452" s="122">
        <v>0</v>
      </c>
      <c r="K4452" s="122">
        <v>2.1241199999999998E-6</v>
      </c>
      <c r="L4452" s="122">
        <v>4.79384E-6</v>
      </c>
      <c r="M4452" s="122">
        <v>9.0606799999999998E-6</v>
      </c>
      <c r="N4452" s="122">
        <v>1.3352320000000001E-5</v>
      </c>
      <c r="O4452" s="122">
        <v>1.9262160000000001E-5</v>
      </c>
      <c r="P4452" s="122">
        <v>2.5233999999999999E-5</v>
      </c>
      <c r="Q4452" s="122">
        <v>3.0686280000000003E-5</v>
      </c>
      <c r="R4452" s="122">
        <v>3.5587999999999999E-5</v>
      </c>
      <c r="S4452" s="122">
        <v>3.936132E-5</v>
      </c>
      <c r="T4452" s="122">
        <v>4.3087519999999998E-5</v>
      </c>
      <c r="U4452" s="122">
        <v>4.727252E-5</v>
      </c>
      <c r="V4452" s="122">
        <v>5.0937960000000003E-5</v>
      </c>
      <c r="W4452" s="122">
        <v>5.488984E-5</v>
      </c>
      <c r="X4452" s="122">
        <v>5.8230399999999997E-5</v>
      </c>
      <c r="Y4452" s="122">
        <v>6.194048E-5</v>
      </c>
      <c r="Z4452" s="122">
        <v>6.6161439999999996E-5</v>
      </c>
      <c r="AA4452" s="122">
        <v>7.0029000000000003E-5</v>
      </c>
      <c r="AB4452" s="122">
        <v>7.4923279999999993E-5</v>
      </c>
      <c r="AC4452" s="122">
        <v>7.9196320000000001E-5</v>
      </c>
      <c r="AD4452" s="122">
        <v>8.4186080000000002E-5</v>
      </c>
      <c r="AE4452" s="122">
        <v>8.9415159999999995E-5</v>
      </c>
      <c r="AF4452" s="122">
        <v>9.4815360000000004E-5</v>
      </c>
      <c r="AG4452" s="122">
        <v>1.0082812E-4</v>
      </c>
      <c r="AH4452" s="122">
        <v>1.06795E-4</v>
      </c>
      <c r="AI4452" s="122">
        <v>1.133732E-4</v>
      </c>
      <c r="AJ4452" s="122">
        <v>1.1877712E-4</v>
      </c>
      <c r="AK4452" s="122">
        <v>1.2422444000000001E-4</v>
      </c>
      <c r="AL4452" s="122">
        <v>0</v>
      </c>
    </row>
    <row r="4453" spans="1:38" hidden="1" x14ac:dyDescent="0.25">
      <c r="A4453" s="122" t="s">
        <v>2027</v>
      </c>
      <c r="B4453" s="122">
        <v>1</v>
      </c>
      <c r="C4453" s="122" t="s">
        <v>2225</v>
      </c>
      <c r="D4453" s="122" t="s">
        <v>2109</v>
      </c>
      <c r="E4453" s="122">
        <v>81</v>
      </c>
      <c r="F4453" s="122">
        <v>0</v>
      </c>
      <c r="G4453" s="122">
        <v>0</v>
      </c>
      <c r="H4453" s="122">
        <v>0</v>
      </c>
      <c r="I4453" s="122">
        <v>0</v>
      </c>
      <c r="J4453" s="122">
        <v>0</v>
      </c>
      <c r="K4453" s="122">
        <v>1.483288E-5</v>
      </c>
      <c r="L4453" s="122">
        <v>3.3260519999999999E-5</v>
      </c>
      <c r="M4453" s="122">
        <v>6.2605119999999996E-5</v>
      </c>
      <c r="N4453" s="122">
        <v>9.1758759999999997E-5</v>
      </c>
      <c r="O4453" s="122">
        <v>1.3176611999999999E-4</v>
      </c>
      <c r="P4453" s="122">
        <v>1.7157756E-4</v>
      </c>
      <c r="Q4453" s="122">
        <v>2.0757352E-4</v>
      </c>
      <c r="R4453" s="122">
        <v>2.3983832E-4</v>
      </c>
      <c r="S4453" s="122">
        <v>2.6453540000000002E-4</v>
      </c>
      <c r="T4453" s="122">
        <v>2.8837563999999999E-4</v>
      </c>
      <c r="U4453" s="122">
        <v>3.1498356E-4</v>
      </c>
      <c r="V4453" s="122">
        <v>3.3721800000000002E-4</v>
      </c>
      <c r="W4453" s="122">
        <v>3.6290956E-4</v>
      </c>
      <c r="X4453" s="122">
        <v>3.8547384000000001E-4</v>
      </c>
      <c r="Y4453" s="122">
        <v>4.1207184000000002E-4</v>
      </c>
      <c r="Z4453" s="122">
        <v>4.4211827999999999E-4</v>
      </c>
      <c r="AA4453" s="122">
        <v>4.6821903999999997E-4</v>
      </c>
      <c r="AB4453" s="122">
        <v>5.0031024000000003E-4</v>
      </c>
      <c r="AC4453" s="122">
        <v>5.2853511999999996E-4</v>
      </c>
      <c r="AD4453" s="122">
        <v>5.5949172000000001E-4</v>
      </c>
      <c r="AE4453" s="122">
        <v>5.9300892000000002E-4</v>
      </c>
      <c r="AF4453" s="122">
        <v>6.2614668000000005E-4</v>
      </c>
      <c r="AG4453" s="122">
        <v>6.6364055999999999E-4</v>
      </c>
      <c r="AH4453" s="122">
        <v>7.0077235999999998E-4</v>
      </c>
      <c r="AI4453" s="122">
        <v>7.4077104000000004E-4</v>
      </c>
      <c r="AJ4453" s="122">
        <v>7.9995499999999998E-4</v>
      </c>
      <c r="AK4453" s="122">
        <v>8.2880235999999998E-4</v>
      </c>
      <c r="AL4453" s="122">
        <v>0</v>
      </c>
    </row>
    <row r="4454" spans="1:38" hidden="1" x14ac:dyDescent="0.25">
      <c r="A4454" s="122" t="s">
        <v>2027</v>
      </c>
      <c r="B4454" s="122">
        <v>1</v>
      </c>
      <c r="C4454" s="122" t="s">
        <v>2225</v>
      </c>
      <c r="D4454" s="122" t="s">
        <v>2110</v>
      </c>
      <c r="E4454" s="122">
        <v>81</v>
      </c>
      <c r="F4454" s="122">
        <v>0</v>
      </c>
      <c r="G4454" s="122">
        <v>0</v>
      </c>
      <c r="H4454" s="122">
        <v>0</v>
      </c>
      <c r="I4454" s="122">
        <v>0</v>
      </c>
      <c r="J4454" s="122">
        <v>0</v>
      </c>
      <c r="K4454" s="122">
        <v>3.1570399999999998E-6</v>
      </c>
      <c r="L4454" s="122">
        <v>7.1510800000000003E-6</v>
      </c>
      <c r="M4454" s="122">
        <v>1.351972E-5</v>
      </c>
      <c r="N4454" s="122">
        <v>1.9857360000000001E-5</v>
      </c>
      <c r="O4454" s="122">
        <v>2.8498920000000001E-5</v>
      </c>
      <c r="P4454" s="122">
        <v>3.7064840000000001E-5</v>
      </c>
      <c r="Q4454" s="122">
        <v>4.4768960000000002E-5</v>
      </c>
      <c r="R4454" s="122">
        <v>5.2027919999999998E-5</v>
      </c>
      <c r="S4454" s="122">
        <v>5.7744319999999997E-5</v>
      </c>
      <c r="T4454" s="122">
        <v>6.3583479999999997E-5</v>
      </c>
      <c r="U4454" s="122">
        <v>7.0346439999999997E-5</v>
      </c>
      <c r="V4454" s="122">
        <v>7.6390200000000006E-5</v>
      </c>
      <c r="W4454" s="122">
        <v>8.3225079999999996E-5</v>
      </c>
      <c r="X4454" s="122">
        <v>8.897372E-5</v>
      </c>
      <c r="Y4454" s="122">
        <v>9.5859439999999995E-5</v>
      </c>
      <c r="Z4454" s="122">
        <v>1.0373468E-4</v>
      </c>
      <c r="AA4454" s="122">
        <v>1.1034884E-4</v>
      </c>
      <c r="AB4454" s="122">
        <v>1.1808148E-4</v>
      </c>
      <c r="AC4454" s="122">
        <v>1.2487668E-4</v>
      </c>
      <c r="AD4454" s="122">
        <v>1.318864E-4</v>
      </c>
      <c r="AE4454" s="122">
        <v>1.3972816E-4</v>
      </c>
      <c r="AF4454" s="122">
        <v>1.4765671999999999E-4</v>
      </c>
      <c r="AG4454" s="122">
        <v>1.5626356E-4</v>
      </c>
      <c r="AH4454" s="122">
        <v>1.6501176000000001E-4</v>
      </c>
      <c r="AI4454" s="122">
        <v>1.7493051999999999E-4</v>
      </c>
      <c r="AJ4454" s="122">
        <v>1.8254411999999999E-4</v>
      </c>
      <c r="AK4454" s="122">
        <v>1.8923268E-4</v>
      </c>
      <c r="AL4454" s="122">
        <v>0</v>
      </c>
    </row>
    <row r="4455" spans="1:38" hidden="1" x14ac:dyDescent="0.25">
      <c r="A4455" s="122" t="s">
        <v>2027</v>
      </c>
      <c r="B4455" s="122">
        <v>1</v>
      </c>
      <c r="C4455" s="122" t="s">
        <v>2225</v>
      </c>
      <c r="D4455" s="122" t="s">
        <v>2111</v>
      </c>
      <c r="E4455" s="122">
        <v>81</v>
      </c>
      <c r="F4455" s="122">
        <v>0</v>
      </c>
      <c r="G4455" s="122">
        <v>0</v>
      </c>
      <c r="H4455" s="122">
        <v>0</v>
      </c>
      <c r="I4455" s="122">
        <v>0</v>
      </c>
      <c r="J4455" s="122">
        <v>0</v>
      </c>
      <c r="K4455" s="122">
        <v>2.9028399999999998E-6</v>
      </c>
      <c r="L4455" s="122">
        <v>6.8001600000000003E-6</v>
      </c>
      <c r="M4455" s="122">
        <v>1.3437880000000001E-5</v>
      </c>
      <c r="N4455" s="122">
        <v>2.0518279999999998E-5</v>
      </c>
      <c r="O4455" s="122">
        <v>3.0495320000000001E-5</v>
      </c>
      <c r="P4455" s="122">
        <v>4.1084919999999998E-5</v>
      </c>
      <c r="Q4455" s="122">
        <v>5.1287640000000003E-5</v>
      </c>
      <c r="R4455" s="122">
        <v>6.0958400000000002E-5</v>
      </c>
      <c r="S4455" s="122">
        <v>6.9163479999999995E-5</v>
      </c>
      <c r="T4455" s="122">
        <v>7.8359319999999995E-5</v>
      </c>
      <c r="U4455" s="122">
        <v>8.8544680000000005E-5</v>
      </c>
      <c r="V4455" s="122">
        <v>9.821296E-5</v>
      </c>
      <c r="W4455" s="122">
        <v>1.0877652E-4</v>
      </c>
      <c r="X4455" s="122">
        <v>1.1742552E-4</v>
      </c>
      <c r="Y4455" s="122">
        <v>1.2635104E-4</v>
      </c>
      <c r="Z4455" s="122">
        <v>1.3578371999999999E-4</v>
      </c>
      <c r="AA4455" s="122">
        <v>1.4388836E-4</v>
      </c>
      <c r="AB4455" s="122">
        <v>1.5523808000000001E-4</v>
      </c>
      <c r="AC4455" s="122">
        <v>1.6569748E-4</v>
      </c>
      <c r="AD4455" s="122">
        <v>1.7786435999999999E-4</v>
      </c>
      <c r="AE4455" s="122">
        <v>1.9177096E-4</v>
      </c>
      <c r="AF4455" s="122">
        <v>2.0601235999999999E-4</v>
      </c>
      <c r="AG4455" s="122">
        <v>2.2191412000000001E-4</v>
      </c>
      <c r="AH4455" s="122">
        <v>2.3885624000000001E-4</v>
      </c>
      <c r="AI4455" s="122">
        <v>2.5750584E-4</v>
      </c>
      <c r="AJ4455" s="122">
        <v>2.6844636000000001E-4</v>
      </c>
      <c r="AK4455" s="122">
        <v>2.8118115999999999E-4</v>
      </c>
      <c r="AL4455" s="122">
        <v>0</v>
      </c>
    </row>
    <row r="4456" spans="1:38" hidden="1" x14ac:dyDescent="0.25">
      <c r="A4456" s="122" t="s">
        <v>2027</v>
      </c>
      <c r="B4456" s="122">
        <v>1</v>
      </c>
      <c r="C4456" s="122" t="s">
        <v>2225</v>
      </c>
      <c r="D4456" s="122" t="s">
        <v>2112</v>
      </c>
      <c r="E4456" s="122">
        <v>81</v>
      </c>
      <c r="F4456" s="122">
        <v>0</v>
      </c>
      <c r="G4456" s="122">
        <v>0</v>
      </c>
      <c r="H4456" s="122">
        <v>0</v>
      </c>
      <c r="I4456" s="122">
        <v>0</v>
      </c>
      <c r="J4456" s="122">
        <v>0</v>
      </c>
      <c r="K4456" s="122">
        <v>3.3992119999999997E-5</v>
      </c>
      <c r="L4456" s="122">
        <v>7.5863200000000002E-5</v>
      </c>
      <c r="M4456" s="122">
        <v>1.4211392000000001E-4</v>
      </c>
      <c r="N4456" s="122">
        <v>2.0766776E-4</v>
      </c>
      <c r="O4456" s="122">
        <v>2.9763347999999998E-4</v>
      </c>
      <c r="P4456" s="122">
        <v>3.8671879999999998E-4</v>
      </c>
      <c r="Q4456" s="122">
        <v>4.6641359999999998E-4</v>
      </c>
      <c r="R4456" s="122">
        <v>5.3667448000000004E-4</v>
      </c>
      <c r="S4456" s="122">
        <v>5.8975515999999998E-4</v>
      </c>
      <c r="T4456" s="122">
        <v>6.4028887999999999E-4</v>
      </c>
      <c r="U4456" s="122">
        <v>6.9654147999999999E-4</v>
      </c>
      <c r="V4456" s="122">
        <v>7.4378547999999999E-4</v>
      </c>
      <c r="W4456" s="122">
        <v>8.0011495999999995E-4</v>
      </c>
      <c r="X4456" s="122">
        <v>8.5016756000000002E-4</v>
      </c>
      <c r="Y4456" s="122">
        <v>9.0866456000000004E-4</v>
      </c>
      <c r="Z4456" s="122">
        <v>9.7472927999999999E-4</v>
      </c>
      <c r="AA4456" s="122">
        <v>1.0341699199999999E-3</v>
      </c>
      <c r="AB4456" s="122">
        <v>1.10712408E-3</v>
      </c>
      <c r="AC4456" s="122">
        <v>1.1710882399999999E-3</v>
      </c>
      <c r="AD4456" s="122">
        <v>1.24005828E-3</v>
      </c>
      <c r="AE4456" s="122">
        <v>1.31415572E-3</v>
      </c>
      <c r="AF4456" s="122">
        <v>1.3856020399999999E-3</v>
      </c>
      <c r="AG4456" s="122">
        <v>1.46299168E-3</v>
      </c>
      <c r="AH4456" s="122">
        <v>1.5403019600000001E-3</v>
      </c>
      <c r="AI4456" s="122">
        <v>1.6215616399999999E-3</v>
      </c>
      <c r="AJ4456" s="122">
        <v>1.7374458399999999E-3</v>
      </c>
      <c r="AK4456" s="122">
        <v>1.7740171599999999E-3</v>
      </c>
      <c r="AL4456" s="122">
        <v>0</v>
      </c>
    </row>
    <row r="4457" spans="1:38" hidden="1" x14ac:dyDescent="0.25">
      <c r="A4457" s="122" t="s">
        <v>2027</v>
      </c>
      <c r="B4457" s="122">
        <v>1</v>
      </c>
      <c r="C4457" s="122" t="s">
        <v>2225</v>
      </c>
      <c r="D4457" s="122" t="s">
        <v>2113</v>
      </c>
      <c r="E4457" s="122">
        <v>81</v>
      </c>
      <c r="F4457" s="122">
        <v>0</v>
      </c>
      <c r="G4457" s="122">
        <v>0</v>
      </c>
      <c r="H4457" s="122">
        <v>0</v>
      </c>
      <c r="I4457" s="122">
        <v>0</v>
      </c>
      <c r="J4457" s="122">
        <v>0</v>
      </c>
      <c r="K4457" s="122">
        <v>2.0556720000000001E-5</v>
      </c>
      <c r="L4457" s="122">
        <v>4.5884960000000003E-5</v>
      </c>
      <c r="M4457" s="122">
        <v>8.590348E-5</v>
      </c>
      <c r="N4457" s="122">
        <v>1.2524248E-4</v>
      </c>
      <c r="O4457" s="122">
        <v>1.786716E-4</v>
      </c>
      <c r="P4457" s="122">
        <v>2.3126744000000001E-4</v>
      </c>
      <c r="Q4457" s="122">
        <v>2.7832543999999998E-4</v>
      </c>
      <c r="R4457" s="122">
        <v>3.1990760000000001E-4</v>
      </c>
      <c r="S4457" s="122">
        <v>3.5167640000000001E-4</v>
      </c>
      <c r="T4457" s="122">
        <v>3.8248048000000002E-4</v>
      </c>
      <c r="U4457" s="122">
        <v>4.1733315999999999E-4</v>
      </c>
      <c r="V4457" s="122">
        <v>4.4698900000000001E-4</v>
      </c>
      <c r="W4457" s="122">
        <v>4.8095012000000002E-4</v>
      </c>
      <c r="X4457" s="122">
        <v>5.0956560000000001E-4</v>
      </c>
      <c r="Y4457" s="122">
        <v>5.4259423999999999E-4</v>
      </c>
      <c r="Z4457" s="122">
        <v>5.7978680000000005E-4</v>
      </c>
      <c r="AA4457" s="122">
        <v>6.1232316000000002E-4</v>
      </c>
      <c r="AB4457" s="122">
        <v>6.5332252E-4</v>
      </c>
      <c r="AC4457" s="122">
        <v>6.9094535999999996E-4</v>
      </c>
      <c r="AD4457" s="122">
        <v>7.3233160000000001E-4</v>
      </c>
      <c r="AE4457" s="122">
        <v>7.7699020000000004E-4</v>
      </c>
      <c r="AF4457" s="122">
        <v>8.2135740000000002E-4</v>
      </c>
      <c r="AG4457" s="122">
        <v>8.7103056E-4</v>
      </c>
      <c r="AH4457" s="122">
        <v>9.2058964000000002E-4</v>
      </c>
      <c r="AI4457" s="122">
        <v>9.7448871999999997E-4</v>
      </c>
      <c r="AJ4457" s="122">
        <v>1.0164007199999999E-3</v>
      </c>
      <c r="AK4457" s="122">
        <v>1.0535411999999999E-3</v>
      </c>
      <c r="AL4457" s="122">
        <v>0</v>
      </c>
    </row>
    <row r="4458" spans="1:38" hidden="1" x14ac:dyDescent="0.25">
      <c r="A4458" s="122" t="s">
        <v>2027</v>
      </c>
      <c r="B4458" s="122">
        <v>1</v>
      </c>
      <c r="C4458" s="122" t="s">
        <v>2225</v>
      </c>
      <c r="D4458" s="122" t="s">
        <v>2114</v>
      </c>
      <c r="E4458" s="122">
        <v>81</v>
      </c>
      <c r="F4458" s="122">
        <v>0</v>
      </c>
      <c r="G4458" s="122">
        <v>0</v>
      </c>
      <c r="H4458" s="122">
        <v>0</v>
      </c>
      <c r="I4458" s="122">
        <v>0</v>
      </c>
      <c r="J4458" s="122">
        <v>0</v>
      </c>
      <c r="K4458" s="122">
        <v>6.0710400000000002E-6</v>
      </c>
      <c r="L4458" s="122">
        <v>1.3631320000000001E-5</v>
      </c>
      <c r="M4458" s="122">
        <v>2.5692799999999999E-5</v>
      </c>
      <c r="N4458" s="122">
        <v>3.77022E-5</v>
      </c>
      <c r="O4458" s="122">
        <v>5.4176840000000002E-5</v>
      </c>
      <c r="P4458" s="122">
        <v>7.0301800000000005E-5</v>
      </c>
      <c r="Q4458" s="122">
        <v>8.4741599999999995E-5</v>
      </c>
      <c r="R4458" s="122">
        <v>9.7843439999999995E-5</v>
      </c>
      <c r="S4458" s="122">
        <v>1.077932E-4</v>
      </c>
      <c r="T4458" s="122">
        <v>1.1773552000000001E-4</v>
      </c>
      <c r="U4458" s="122">
        <v>1.2919063999999999E-4</v>
      </c>
      <c r="V4458" s="122">
        <v>1.3992531999999999E-4</v>
      </c>
      <c r="W4458" s="122">
        <v>1.5198804000000001E-4</v>
      </c>
      <c r="X4458" s="122">
        <v>1.6235568000000001E-4</v>
      </c>
      <c r="Y4458" s="122">
        <v>1.7496276E-4</v>
      </c>
      <c r="Z4458" s="122">
        <v>1.8891772E-4</v>
      </c>
      <c r="AA4458" s="122">
        <v>2.0093828E-4</v>
      </c>
      <c r="AB4458" s="122">
        <v>2.1602040000000001E-4</v>
      </c>
      <c r="AC4458" s="122">
        <v>2.2995675999999999E-4</v>
      </c>
      <c r="AD4458" s="122">
        <v>2.4476236000000001E-4</v>
      </c>
      <c r="AE4458" s="122">
        <v>2.6143044000000003E-4</v>
      </c>
      <c r="AF4458" s="122">
        <v>2.7718091999999998E-4</v>
      </c>
      <c r="AG4458" s="122">
        <v>2.937064E-4</v>
      </c>
      <c r="AH4458" s="122">
        <v>3.1079236000000003E-4</v>
      </c>
      <c r="AI4458" s="122">
        <v>3.2998136E-4</v>
      </c>
      <c r="AJ4458" s="122">
        <v>3.4154436000000002E-4</v>
      </c>
      <c r="AK4458" s="122">
        <v>3.5654339999999999E-4</v>
      </c>
      <c r="AL4458" s="122">
        <v>0</v>
      </c>
    </row>
    <row r="4459" spans="1:38" hidden="1" x14ac:dyDescent="0.25">
      <c r="A4459" s="122" t="s">
        <v>2027</v>
      </c>
      <c r="B4459" s="122">
        <v>1</v>
      </c>
      <c r="C4459" s="122" t="s">
        <v>2225</v>
      </c>
      <c r="D4459" s="122" t="s">
        <v>2115</v>
      </c>
      <c r="E4459" s="122">
        <v>81</v>
      </c>
      <c r="F4459" s="122">
        <v>0</v>
      </c>
      <c r="G4459" s="122">
        <v>0</v>
      </c>
      <c r="H4459" s="122">
        <v>0</v>
      </c>
      <c r="I4459" s="122">
        <v>0</v>
      </c>
      <c r="J4459" s="122">
        <v>0</v>
      </c>
      <c r="K4459" s="122">
        <v>5.8428799999999999E-6</v>
      </c>
      <c r="L4459" s="122">
        <v>1.325188E-5</v>
      </c>
      <c r="M4459" s="122">
        <v>2.5169520000000002E-5</v>
      </c>
      <c r="N4459" s="122">
        <v>3.7118159999999997E-5</v>
      </c>
      <c r="O4459" s="122">
        <v>5.3496080000000003E-5</v>
      </c>
      <c r="P4459" s="122">
        <v>6.9800839999999994E-5</v>
      </c>
      <c r="Q4459" s="122">
        <v>8.4761440000000001E-5</v>
      </c>
      <c r="R4459" s="122">
        <v>9.852544E-5</v>
      </c>
      <c r="S4459" s="122">
        <v>1.0909892E-4</v>
      </c>
      <c r="T4459" s="122">
        <v>1.1921235999999999E-4</v>
      </c>
      <c r="U4459" s="122">
        <v>1.3154168000000001E-4</v>
      </c>
      <c r="V4459" s="122">
        <v>1.429162E-4</v>
      </c>
      <c r="W4459" s="122">
        <v>1.5567207999999999E-4</v>
      </c>
      <c r="X4459" s="122">
        <v>1.6677008000000001E-4</v>
      </c>
      <c r="Y4459" s="122">
        <v>1.7924696E-4</v>
      </c>
      <c r="Z4459" s="122">
        <v>1.9281628E-4</v>
      </c>
      <c r="AA4459" s="122">
        <v>2.0538616000000001E-4</v>
      </c>
      <c r="AB4459" s="122">
        <v>2.2058979999999999E-4</v>
      </c>
      <c r="AC4459" s="122">
        <v>2.3414671999999999E-4</v>
      </c>
      <c r="AD4459" s="122">
        <v>2.5020472000000001E-4</v>
      </c>
      <c r="AE4459" s="122">
        <v>2.6865219999999999E-4</v>
      </c>
      <c r="AF4459" s="122">
        <v>2.8883320000000002E-4</v>
      </c>
      <c r="AG4459" s="122">
        <v>3.0966148000000001E-4</v>
      </c>
      <c r="AH4459" s="122">
        <v>3.2971104E-4</v>
      </c>
      <c r="AI4459" s="122">
        <v>3.5126348000000002E-4</v>
      </c>
      <c r="AJ4459" s="122">
        <v>3.6564003999999998E-4</v>
      </c>
      <c r="AK4459" s="122">
        <v>3.7975371999999998E-4</v>
      </c>
      <c r="AL4459" s="122">
        <v>0</v>
      </c>
    </row>
    <row r="4460" spans="1:38" hidden="1" x14ac:dyDescent="0.25">
      <c r="A4460" s="122" t="s">
        <v>2027</v>
      </c>
      <c r="B4460" s="122">
        <v>1</v>
      </c>
      <c r="C4460" s="122" t="s">
        <v>2225</v>
      </c>
      <c r="D4460" s="122" t="s">
        <v>2116</v>
      </c>
      <c r="E4460" s="122">
        <v>81</v>
      </c>
      <c r="F4460" s="122">
        <v>0</v>
      </c>
      <c r="G4460" s="122">
        <v>0</v>
      </c>
      <c r="H4460" s="122">
        <v>0</v>
      </c>
      <c r="I4460" s="122">
        <v>0</v>
      </c>
      <c r="J4460" s="122">
        <v>0</v>
      </c>
      <c r="K4460" s="122">
        <v>2.2384480000000001E-5</v>
      </c>
      <c r="L4460" s="122">
        <v>4.987404E-5</v>
      </c>
      <c r="M4460" s="122">
        <v>9.3143840000000004E-5</v>
      </c>
      <c r="N4460" s="122">
        <v>1.3558531999999999E-4</v>
      </c>
      <c r="O4460" s="122">
        <v>1.9330484E-4</v>
      </c>
      <c r="P4460" s="122">
        <v>2.5000384E-4</v>
      </c>
      <c r="Q4460" s="122">
        <v>3.0060576000000001E-4</v>
      </c>
      <c r="R4460" s="122">
        <v>3.4579507999999998E-4</v>
      </c>
      <c r="S4460" s="122">
        <v>3.8058204000000003E-4</v>
      </c>
      <c r="T4460" s="122">
        <v>4.1449108000000002E-4</v>
      </c>
      <c r="U4460" s="122">
        <v>4.5325348000000001E-4</v>
      </c>
      <c r="V4460" s="122">
        <v>4.8707323999999999E-4</v>
      </c>
      <c r="W4460" s="122">
        <v>5.2542395999999997E-4</v>
      </c>
      <c r="X4460" s="122">
        <v>5.5810416000000003E-4</v>
      </c>
      <c r="Y4460" s="122">
        <v>5.9615107999999996E-4</v>
      </c>
      <c r="Z4460" s="122">
        <v>6.3867068000000003E-4</v>
      </c>
      <c r="AA4460" s="122">
        <v>6.7603436000000002E-4</v>
      </c>
      <c r="AB4460" s="122">
        <v>7.2222064000000002E-4</v>
      </c>
      <c r="AC4460" s="122">
        <v>7.6253924000000003E-4</v>
      </c>
      <c r="AD4460" s="122">
        <v>8.0715196000000005E-4</v>
      </c>
      <c r="AE4460" s="122">
        <v>8.5504199999999998E-4</v>
      </c>
      <c r="AF4460" s="122">
        <v>9.0239263999999995E-4</v>
      </c>
      <c r="AG4460" s="122">
        <v>9.5532576000000003E-4</v>
      </c>
      <c r="AH4460" s="122">
        <v>1.0095063200000001E-3</v>
      </c>
      <c r="AI4460" s="122">
        <v>1.0663330400000001E-3</v>
      </c>
      <c r="AJ4460" s="122">
        <v>1.1197634000000001E-3</v>
      </c>
      <c r="AK4460" s="122">
        <v>1.15943596E-3</v>
      </c>
      <c r="AL4460" s="122">
        <v>0</v>
      </c>
    </row>
    <row r="4461" spans="1:38" hidden="1" x14ac:dyDescent="0.25">
      <c r="A4461" s="122" t="s">
        <v>2027</v>
      </c>
      <c r="B4461" s="122">
        <v>1</v>
      </c>
      <c r="C4461" s="122" t="s">
        <v>2225</v>
      </c>
      <c r="D4461" s="122" t="s">
        <v>2138</v>
      </c>
      <c r="E4461" s="122">
        <v>81</v>
      </c>
      <c r="F4461" s="122">
        <v>0</v>
      </c>
      <c r="G4461" s="122">
        <v>0</v>
      </c>
      <c r="H4461" s="122">
        <v>0</v>
      </c>
      <c r="I4461" s="122">
        <v>0</v>
      </c>
      <c r="J4461" s="122">
        <v>0</v>
      </c>
      <c r="K4461" s="122">
        <v>6.7071599999999997E-6</v>
      </c>
      <c r="L4461" s="122">
        <v>1.503872E-5</v>
      </c>
      <c r="M4461" s="122">
        <v>2.8304239999999999E-5</v>
      </c>
      <c r="N4461" s="122">
        <v>4.1500320000000001E-5</v>
      </c>
      <c r="O4461" s="122">
        <v>5.9615479999999997E-5</v>
      </c>
      <c r="P4461" s="122">
        <v>7.7552079999999998E-5</v>
      </c>
      <c r="Q4461" s="122">
        <v>9.3337279999999997E-5</v>
      </c>
      <c r="R4461" s="122">
        <v>1.0722652E-4</v>
      </c>
      <c r="S4461" s="122">
        <v>1.1767103999999999E-4</v>
      </c>
      <c r="T4461" s="122">
        <v>1.2780927999999999E-4</v>
      </c>
      <c r="U4461" s="122">
        <v>1.3912055999999999E-4</v>
      </c>
      <c r="V4461" s="122">
        <v>1.4814527999999999E-4</v>
      </c>
      <c r="W4461" s="122">
        <v>1.5820539999999999E-4</v>
      </c>
      <c r="X4461" s="122">
        <v>1.6642164E-4</v>
      </c>
      <c r="Y4461" s="122">
        <v>1.7603784000000001E-4</v>
      </c>
      <c r="Z4461" s="122">
        <v>1.8698456E-4</v>
      </c>
      <c r="AA4461" s="122">
        <v>1.9510036E-4</v>
      </c>
      <c r="AB4461" s="122">
        <v>2.0556595999999999E-4</v>
      </c>
      <c r="AC4461" s="122">
        <v>2.1439475999999999E-4</v>
      </c>
      <c r="AD4461" s="122">
        <v>2.2303756E-4</v>
      </c>
      <c r="AE4461" s="122">
        <v>2.3219743999999999E-4</v>
      </c>
      <c r="AF4461" s="122">
        <v>2.4038516000000001E-4</v>
      </c>
      <c r="AG4461" s="122">
        <v>2.4828520000000001E-4</v>
      </c>
      <c r="AH4461" s="122">
        <v>2.5167287999999999E-4</v>
      </c>
      <c r="AI4461" s="122">
        <v>2.6606927999999998E-4</v>
      </c>
      <c r="AJ4461" s="122">
        <v>2.8288367999999999E-4</v>
      </c>
      <c r="AK4461" s="122">
        <v>2.9187739999999998E-4</v>
      </c>
      <c r="AL4461" s="122">
        <v>0</v>
      </c>
    </row>
    <row r="4462" spans="1:38" hidden="1" x14ac:dyDescent="0.25">
      <c r="A4462" s="122" t="s">
        <v>2027</v>
      </c>
      <c r="B4462" s="122">
        <v>1</v>
      </c>
      <c r="C4462" s="122" t="s">
        <v>2225</v>
      </c>
      <c r="D4462" s="122" t="s">
        <v>2117</v>
      </c>
      <c r="E4462" s="122">
        <v>81</v>
      </c>
      <c r="F4462" s="122">
        <v>0</v>
      </c>
      <c r="G4462" s="122">
        <v>0</v>
      </c>
      <c r="H4462" s="122">
        <v>0</v>
      </c>
      <c r="I4462" s="122">
        <v>0</v>
      </c>
      <c r="J4462" s="122">
        <v>0</v>
      </c>
      <c r="K4462" s="122">
        <v>1.8662E-6</v>
      </c>
      <c r="L4462" s="122">
        <v>4.1663999999999996E-6</v>
      </c>
      <c r="M4462" s="122">
        <v>7.8107600000000004E-6</v>
      </c>
      <c r="N4462" s="122">
        <v>1.1416680000000001E-5</v>
      </c>
      <c r="O4462" s="122">
        <v>1.6399E-5</v>
      </c>
      <c r="P4462" s="122">
        <v>2.1375119999999999E-5</v>
      </c>
      <c r="Q4462" s="122">
        <v>2.5837880000000001E-5</v>
      </c>
      <c r="R4462" s="122">
        <v>2.989392E-5</v>
      </c>
      <c r="S4462" s="122">
        <v>3.2949279999999998E-5</v>
      </c>
      <c r="T4462" s="122">
        <v>3.5888079999999998E-5</v>
      </c>
      <c r="U4462" s="122">
        <v>3.8878960000000002E-5</v>
      </c>
      <c r="V4462" s="122">
        <v>4.138872E-5</v>
      </c>
      <c r="W4462" s="122">
        <v>4.4217159999999998E-5</v>
      </c>
      <c r="X4462" s="122">
        <v>4.6684760000000001E-5</v>
      </c>
      <c r="Y4462" s="122">
        <v>4.9588839999999998E-5</v>
      </c>
      <c r="Z4462" s="122">
        <v>5.2956679999999999E-5</v>
      </c>
      <c r="AA4462" s="122">
        <v>5.5889279999999999E-5</v>
      </c>
      <c r="AB4462" s="122">
        <v>5.9665079999999998E-5</v>
      </c>
      <c r="AC4462" s="122">
        <v>6.2984560000000004E-5</v>
      </c>
      <c r="AD4462" s="122">
        <v>6.6662399999999994E-5</v>
      </c>
      <c r="AE4462" s="122">
        <v>7.0656439999999999E-5</v>
      </c>
      <c r="AF4462" s="122">
        <v>7.4643039999999999E-5</v>
      </c>
      <c r="AG4462" s="122">
        <v>7.8888799999999996E-5</v>
      </c>
      <c r="AH4462" s="122">
        <v>8.3487959999999995E-5</v>
      </c>
      <c r="AI4462" s="122">
        <v>8.8160280000000002E-5</v>
      </c>
      <c r="AJ4462" s="122">
        <v>9.4500399999999994E-5</v>
      </c>
      <c r="AK4462" s="122">
        <v>9.7986039999999996E-5</v>
      </c>
      <c r="AL4462" s="122">
        <v>0</v>
      </c>
    </row>
    <row r="4463" spans="1:38" hidden="1" x14ac:dyDescent="0.25">
      <c r="A4463" s="122" t="s">
        <v>2027</v>
      </c>
      <c r="B4463" s="122">
        <v>1</v>
      </c>
      <c r="C4463" s="122" t="s">
        <v>2225</v>
      </c>
      <c r="D4463" s="122" t="s">
        <v>2118</v>
      </c>
      <c r="E4463" s="122">
        <v>81</v>
      </c>
      <c r="F4463" s="122">
        <v>0</v>
      </c>
      <c r="G4463" s="122">
        <v>0</v>
      </c>
      <c r="H4463" s="122">
        <v>0</v>
      </c>
      <c r="I4463" s="122">
        <v>0</v>
      </c>
      <c r="J4463" s="122">
        <v>0</v>
      </c>
      <c r="K4463" s="122">
        <v>6.8782800000000002E-6</v>
      </c>
      <c r="L4463" s="122">
        <v>1.5492559999999999E-5</v>
      </c>
      <c r="M4463" s="122">
        <v>2.9400400000000001E-5</v>
      </c>
      <c r="N4463" s="122">
        <v>4.3393799999999998E-5</v>
      </c>
      <c r="O4463" s="122">
        <v>6.2649760000000002E-5</v>
      </c>
      <c r="P4463" s="122">
        <v>8.1899520000000006E-5</v>
      </c>
      <c r="Q4463" s="122">
        <v>9.9355E-5</v>
      </c>
      <c r="R4463" s="122">
        <v>1.1519352E-4</v>
      </c>
      <c r="S4463" s="122">
        <v>1.2764187999999999E-4</v>
      </c>
      <c r="T4463" s="122">
        <v>1.4063583999999999E-4</v>
      </c>
      <c r="U4463" s="122">
        <v>1.554588E-4</v>
      </c>
      <c r="V4463" s="122">
        <v>1.6966052000000001E-4</v>
      </c>
      <c r="W4463" s="122">
        <v>1.8585244E-4</v>
      </c>
      <c r="X4463" s="122">
        <v>2.0041252E-4</v>
      </c>
      <c r="Y4463" s="122">
        <v>2.1601667999999999E-4</v>
      </c>
      <c r="Z4463" s="122">
        <v>2.3292283999999999E-4</v>
      </c>
      <c r="AA4463" s="122">
        <v>2.4781275999999998E-4</v>
      </c>
      <c r="AB4463" s="122">
        <v>2.6690752000000002E-4</v>
      </c>
      <c r="AC4463" s="122">
        <v>2.8440888E-4</v>
      </c>
      <c r="AD4463" s="122">
        <v>3.0455640000000002E-4</v>
      </c>
      <c r="AE4463" s="122">
        <v>3.2731412E-4</v>
      </c>
      <c r="AF4463" s="122">
        <v>3.5020576000000002E-4</v>
      </c>
      <c r="AG4463" s="122">
        <v>3.7535295999999998E-4</v>
      </c>
      <c r="AH4463" s="122">
        <v>4.0128507999999998E-4</v>
      </c>
      <c r="AI4463" s="122">
        <v>4.2971208000000001E-4</v>
      </c>
      <c r="AJ4463" s="122">
        <v>4.4229187999999999E-4</v>
      </c>
      <c r="AK4463" s="122">
        <v>4.6422872000000001E-4</v>
      </c>
      <c r="AL4463" s="122">
        <v>0</v>
      </c>
    </row>
    <row r="4464" spans="1:38" hidden="1" x14ac:dyDescent="0.25">
      <c r="A4464" s="122" t="s">
        <v>2027</v>
      </c>
      <c r="B4464" s="122">
        <v>1</v>
      </c>
      <c r="C4464" s="122" t="s">
        <v>2225</v>
      </c>
      <c r="D4464" s="122" t="s">
        <v>2119</v>
      </c>
      <c r="E4464" s="122">
        <v>81</v>
      </c>
      <c r="F4464" s="122">
        <v>0</v>
      </c>
      <c r="G4464" s="122">
        <v>0</v>
      </c>
      <c r="H4464" s="122">
        <v>0</v>
      </c>
      <c r="I4464" s="122">
        <v>0</v>
      </c>
      <c r="J4464" s="122">
        <v>0</v>
      </c>
      <c r="K4464" s="122">
        <v>1.35408E-6</v>
      </c>
      <c r="L4464" s="122">
        <v>3.0293200000000001E-6</v>
      </c>
      <c r="M4464" s="122">
        <v>5.6692800000000004E-6</v>
      </c>
      <c r="N4464" s="122">
        <v>8.2608799999999994E-6</v>
      </c>
      <c r="O4464" s="122">
        <v>1.1828360000000001E-5</v>
      </c>
      <c r="P4464" s="122">
        <v>1.53822E-5</v>
      </c>
      <c r="Q4464" s="122">
        <v>1.8525600000000001E-5</v>
      </c>
      <c r="R4464" s="122">
        <v>2.1313119999999999E-5</v>
      </c>
      <c r="S4464" s="122">
        <v>2.3488080000000002E-5</v>
      </c>
      <c r="T4464" s="122">
        <v>2.5729999999999999E-5</v>
      </c>
      <c r="U4464" s="122">
        <v>2.8232319999999999E-5</v>
      </c>
      <c r="V4464" s="122">
        <v>3.0485400000000001E-5</v>
      </c>
      <c r="W4464" s="122">
        <v>3.3105519999999998E-5</v>
      </c>
      <c r="X4464" s="122">
        <v>3.536232E-5</v>
      </c>
      <c r="Y4464" s="122">
        <v>3.7983679999999999E-5</v>
      </c>
      <c r="Z4464" s="122">
        <v>4.1009279999999999E-5</v>
      </c>
      <c r="AA4464" s="122">
        <v>4.3686439999999998E-5</v>
      </c>
      <c r="AB4464" s="122">
        <v>4.7163400000000003E-5</v>
      </c>
      <c r="AC4464" s="122">
        <v>5.028572E-5</v>
      </c>
      <c r="AD4464" s="122">
        <v>5.36114E-5</v>
      </c>
      <c r="AE4464" s="122">
        <v>5.7136719999999999E-5</v>
      </c>
      <c r="AF4464" s="122">
        <v>6.0944759999999997E-5</v>
      </c>
      <c r="AG4464" s="122">
        <v>6.5237640000000003E-5</v>
      </c>
      <c r="AH4464" s="122">
        <v>6.9306079999999996E-5</v>
      </c>
      <c r="AI4464" s="122">
        <v>7.3910200000000003E-5</v>
      </c>
      <c r="AJ4464" s="122">
        <v>7.6472039999999998E-5</v>
      </c>
      <c r="AK4464" s="122">
        <v>8.0077959999999999E-5</v>
      </c>
      <c r="AL4464" s="122">
        <v>0</v>
      </c>
    </row>
    <row r="4465" spans="1:38" hidden="1" x14ac:dyDescent="0.25">
      <c r="A4465" s="122" t="s">
        <v>2027</v>
      </c>
      <c r="B4465" s="122">
        <v>1</v>
      </c>
      <c r="C4465" s="122" t="s">
        <v>2225</v>
      </c>
      <c r="D4465" s="122" t="s">
        <v>2120</v>
      </c>
      <c r="E4465" s="122">
        <v>81</v>
      </c>
      <c r="F4465" s="122">
        <v>0</v>
      </c>
      <c r="G4465" s="122">
        <v>0</v>
      </c>
      <c r="H4465" s="122">
        <v>0</v>
      </c>
      <c r="I4465" s="122">
        <v>0</v>
      </c>
      <c r="J4465" s="122">
        <v>0</v>
      </c>
      <c r="K4465" s="122">
        <v>9.7749199999999999E-6</v>
      </c>
      <c r="L4465" s="122">
        <v>2.2106720000000001E-5</v>
      </c>
      <c r="M4465" s="122">
        <v>4.1889679999999998E-5</v>
      </c>
      <c r="N4465" s="122">
        <v>6.1672640000000006E-5</v>
      </c>
      <c r="O4465" s="122">
        <v>8.8878240000000002E-5</v>
      </c>
      <c r="P4465" s="122">
        <v>1.1608011999999999E-4</v>
      </c>
      <c r="Q4465" s="122">
        <v>1.4055772E-4</v>
      </c>
      <c r="R4465" s="122">
        <v>1.62533E-4</v>
      </c>
      <c r="S4465" s="122">
        <v>1.7984960000000001E-4</v>
      </c>
      <c r="T4465" s="122">
        <v>1.9740799999999999E-4</v>
      </c>
      <c r="U4465" s="122">
        <v>2.181098E-4</v>
      </c>
      <c r="V4465" s="122">
        <v>2.3704956000000001E-4</v>
      </c>
      <c r="W4465" s="122">
        <v>2.5826844E-4</v>
      </c>
      <c r="X4465" s="122">
        <v>2.7645304000000002E-4</v>
      </c>
      <c r="Y4465" s="122">
        <v>2.9678532000000001E-4</v>
      </c>
      <c r="Z4465" s="122">
        <v>3.1932603999999999E-4</v>
      </c>
      <c r="AA4465" s="122">
        <v>3.3943759999999998E-4</v>
      </c>
      <c r="AB4465" s="122">
        <v>3.651366E-4</v>
      </c>
      <c r="AC4465" s="122">
        <v>3.8766491999999998E-4</v>
      </c>
      <c r="AD4465" s="122">
        <v>4.1294108000000001E-4</v>
      </c>
      <c r="AE4465" s="122">
        <v>4.4092044E-4</v>
      </c>
      <c r="AF4465" s="122">
        <v>4.693338E-4</v>
      </c>
      <c r="AG4465" s="122">
        <v>5.01363E-4</v>
      </c>
      <c r="AH4465" s="122">
        <v>5.3419944000000004E-4</v>
      </c>
      <c r="AI4465" s="122">
        <v>5.6906576E-4</v>
      </c>
      <c r="AJ4465" s="122">
        <v>5.965454E-4</v>
      </c>
      <c r="AK4465" s="122">
        <v>6.2382539999999997E-4</v>
      </c>
      <c r="AL4465" s="122">
        <v>0</v>
      </c>
    </row>
    <row r="4466" spans="1:38" hidden="1" x14ac:dyDescent="0.25">
      <c r="A4466" s="122" t="s">
        <v>2027</v>
      </c>
      <c r="B4466" s="122">
        <v>1</v>
      </c>
      <c r="C4466" s="122" t="s">
        <v>2225</v>
      </c>
      <c r="D4466" s="122" t="s">
        <v>2121</v>
      </c>
      <c r="E4466" s="122">
        <v>81</v>
      </c>
      <c r="F4466" s="122">
        <v>0</v>
      </c>
      <c r="G4466" s="122">
        <v>0</v>
      </c>
      <c r="H4466" s="122">
        <v>0</v>
      </c>
      <c r="I4466" s="122">
        <v>0</v>
      </c>
      <c r="J4466" s="122">
        <v>0</v>
      </c>
      <c r="K4466" s="122">
        <v>3.4789439999999999E-5</v>
      </c>
      <c r="L4466" s="122">
        <v>7.8932199999999996E-5</v>
      </c>
      <c r="M4466" s="122">
        <v>1.503686E-4</v>
      </c>
      <c r="N4466" s="122">
        <v>2.2318636E-4</v>
      </c>
      <c r="O4466" s="122">
        <v>3.2404299999999999E-4</v>
      </c>
      <c r="P4466" s="122">
        <v>4.2625619999999998E-4</v>
      </c>
      <c r="Q4466" s="122">
        <v>5.2108396000000005E-4</v>
      </c>
      <c r="R4466" s="122">
        <v>6.0825348000000004E-4</v>
      </c>
      <c r="S4466" s="122">
        <v>6.7755956000000003E-4</v>
      </c>
      <c r="T4466" s="122">
        <v>7.4791219999999995E-4</v>
      </c>
      <c r="U4466" s="122">
        <v>8.2925991999999995E-4</v>
      </c>
      <c r="V4466" s="122">
        <v>9.0944080000000002E-4</v>
      </c>
      <c r="W4466" s="122">
        <v>9.9665372000000006E-4</v>
      </c>
      <c r="X4466" s="122">
        <v>1.0756962800000001E-3</v>
      </c>
      <c r="Y4466" s="122">
        <v>1.16726532E-3</v>
      </c>
      <c r="Z4466" s="122">
        <v>1.2682521600000001E-3</v>
      </c>
      <c r="AA4466" s="122">
        <v>1.36009896E-3</v>
      </c>
      <c r="AB4466" s="122">
        <v>1.47531604E-3</v>
      </c>
      <c r="AC4466" s="122">
        <v>1.5800079999999999E-3</v>
      </c>
      <c r="AD4466" s="122">
        <v>1.7012713200000001E-3</v>
      </c>
      <c r="AE4466" s="122">
        <v>1.83636064E-3</v>
      </c>
      <c r="AF4466" s="122">
        <v>1.96970032E-3</v>
      </c>
      <c r="AG4466" s="122">
        <v>2.1123734800000001E-3</v>
      </c>
      <c r="AH4466" s="122">
        <v>2.25594936E-3</v>
      </c>
      <c r="AI4466" s="122">
        <v>2.4150215199999999E-3</v>
      </c>
      <c r="AJ4466" s="122">
        <v>2.5186917200000001E-3</v>
      </c>
      <c r="AK4466" s="122">
        <v>2.6408205599999998E-3</v>
      </c>
      <c r="AL4466" s="122">
        <v>0</v>
      </c>
    </row>
    <row r="4467" spans="1:38" hidden="1" x14ac:dyDescent="0.25">
      <c r="A4467" s="122" t="s">
        <v>2027</v>
      </c>
      <c r="B4467" s="122">
        <v>1</v>
      </c>
      <c r="C4467" s="122" t="s">
        <v>2225</v>
      </c>
      <c r="D4467" s="122" t="s">
        <v>2122</v>
      </c>
      <c r="E4467" s="122">
        <v>81</v>
      </c>
      <c r="F4467" s="122">
        <v>0</v>
      </c>
      <c r="G4467" s="122">
        <v>0</v>
      </c>
      <c r="H4467" s="122">
        <v>0</v>
      </c>
      <c r="I4467" s="122">
        <v>0</v>
      </c>
      <c r="J4467" s="122">
        <v>0</v>
      </c>
      <c r="K4467" s="122">
        <v>3.6964400000000001E-6</v>
      </c>
      <c r="L4467" s="122">
        <v>8.4394400000000003E-6</v>
      </c>
      <c r="M4467" s="122">
        <v>1.6147279999999999E-5</v>
      </c>
      <c r="N4467" s="122">
        <v>2.3981600000000001E-5</v>
      </c>
      <c r="O4467" s="122">
        <v>3.47324E-5</v>
      </c>
      <c r="P4467" s="122">
        <v>4.5679120000000003E-5</v>
      </c>
      <c r="Q4467" s="122">
        <v>5.5817360000000003E-5</v>
      </c>
      <c r="R4467" s="122">
        <v>6.5194240000000003E-5</v>
      </c>
      <c r="S4467" s="122">
        <v>7.2585880000000004E-5</v>
      </c>
      <c r="T4467" s="122">
        <v>8.0208159999999999E-5</v>
      </c>
      <c r="U4467" s="122">
        <v>8.9475920000000003E-5</v>
      </c>
      <c r="V4467" s="122">
        <v>9.8323319999999996E-5</v>
      </c>
      <c r="W4467" s="122">
        <v>1.0863764E-4</v>
      </c>
      <c r="X4467" s="122">
        <v>1.1784092000000001E-4</v>
      </c>
      <c r="Y4467" s="122">
        <v>1.2817507999999999E-4</v>
      </c>
      <c r="Z4467" s="122">
        <v>1.3944791999999999E-4</v>
      </c>
      <c r="AA4467" s="122">
        <v>1.4928112E-4</v>
      </c>
      <c r="AB4467" s="122">
        <v>1.6143064E-4</v>
      </c>
      <c r="AC4467" s="122">
        <v>1.7296636000000001E-4</v>
      </c>
      <c r="AD4467" s="122">
        <v>1.8539736000000001E-4</v>
      </c>
      <c r="AE4467" s="122">
        <v>1.9946516E-4</v>
      </c>
      <c r="AF4467" s="122">
        <v>2.1481016E-4</v>
      </c>
      <c r="AG4467" s="122">
        <v>2.3172872E-4</v>
      </c>
      <c r="AH4467" s="122">
        <v>2.4866340000000002E-4</v>
      </c>
      <c r="AI4467" s="122">
        <v>2.6688892000000002E-4</v>
      </c>
      <c r="AJ4467" s="122">
        <v>2.8289607999999999E-4</v>
      </c>
      <c r="AK4467" s="122">
        <v>2.9852999999999998E-4</v>
      </c>
      <c r="AL4467" s="122">
        <v>0</v>
      </c>
    </row>
    <row r="4468" spans="1:38" hidden="1" x14ac:dyDescent="0.25">
      <c r="A4468" s="122" t="s">
        <v>2027</v>
      </c>
      <c r="B4468" s="122">
        <v>1</v>
      </c>
      <c r="C4468" s="122" t="s">
        <v>2225</v>
      </c>
      <c r="D4468" s="122" t="s">
        <v>2123</v>
      </c>
      <c r="E4468" s="122">
        <v>81</v>
      </c>
      <c r="F4468" s="122">
        <v>0</v>
      </c>
      <c r="G4468" s="122">
        <v>0</v>
      </c>
      <c r="H4468" s="122">
        <v>0</v>
      </c>
      <c r="I4468" s="122">
        <v>0</v>
      </c>
      <c r="J4468" s="122">
        <v>0</v>
      </c>
      <c r="K4468" s="122">
        <v>1.2241279999999999E-5</v>
      </c>
      <c r="L4468" s="122">
        <v>2.755156E-5</v>
      </c>
      <c r="M4468" s="122">
        <v>5.202048E-5</v>
      </c>
      <c r="N4468" s="122">
        <v>7.6407560000000001E-5</v>
      </c>
      <c r="O4468" s="122">
        <v>1.1033892E-4</v>
      </c>
      <c r="P4468" s="122">
        <v>1.4461500000000001E-4</v>
      </c>
      <c r="Q4468" s="122">
        <v>1.7593864000000001E-4</v>
      </c>
      <c r="R4468" s="122">
        <v>2.0434332E-4</v>
      </c>
      <c r="S4468" s="122">
        <v>2.2657155999999999E-4</v>
      </c>
      <c r="T4468" s="122">
        <v>2.4966780000000002E-4</v>
      </c>
      <c r="U4468" s="122">
        <v>2.7585164000000002E-4</v>
      </c>
      <c r="V4468" s="122">
        <v>2.9875567999999999E-4</v>
      </c>
      <c r="W4468" s="122">
        <v>3.2414716000000001E-4</v>
      </c>
      <c r="X4468" s="122">
        <v>3.4663952000000002E-4</v>
      </c>
      <c r="Y4468" s="122">
        <v>3.7302423999999997E-4</v>
      </c>
      <c r="Z4468" s="122">
        <v>4.0315748E-4</v>
      </c>
      <c r="AA4468" s="122">
        <v>4.297096E-4</v>
      </c>
      <c r="AB4468" s="122">
        <v>4.6308172E-4</v>
      </c>
      <c r="AC4468" s="122">
        <v>4.9261727999999996E-4</v>
      </c>
      <c r="AD4468" s="122">
        <v>5.2467251999999999E-4</v>
      </c>
      <c r="AE4468" s="122">
        <v>5.5938136000000004E-4</v>
      </c>
      <c r="AF4468" s="122">
        <v>5.9397488E-4</v>
      </c>
      <c r="AG4468" s="122">
        <v>6.3249547999999999E-4</v>
      </c>
      <c r="AH4468" s="122">
        <v>6.7075939999999997E-4</v>
      </c>
      <c r="AI4468" s="122">
        <v>7.1289211999999997E-4</v>
      </c>
      <c r="AJ4468" s="122">
        <v>7.4412027999999999E-4</v>
      </c>
      <c r="AK4468" s="122">
        <v>7.7291803999999999E-4</v>
      </c>
      <c r="AL4468" s="122">
        <v>0</v>
      </c>
    </row>
    <row r="4469" spans="1:38" hidden="1" x14ac:dyDescent="0.25">
      <c r="A4469" s="122" t="s">
        <v>2027</v>
      </c>
      <c r="B4469" s="122">
        <v>1</v>
      </c>
      <c r="C4469" s="122" t="s">
        <v>2225</v>
      </c>
      <c r="D4469" s="122" t="s">
        <v>2140</v>
      </c>
      <c r="E4469" s="122">
        <v>81</v>
      </c>
      <c r="F4469" s="122">
        <v>0</v>
      </c>
      <c r="G4469" s="122">
        <v>0</v>
      </c>
      <c r="H4469" s="122">
        <v>0</v>
      </c>
      <c r="I4469" s="122">
        <v>0</v>
      </c>
      <c r="J4469" s="122">
        <v>0</v>
      </c>
      <c r="K4469" s="122">
        <v>1.984E-7</v>
      </c>
      <c r="L4469" s="122">
        <v>4.4144000000000001E-7</v>
      </c>
      <c r="M4469" s="122">
        <v>8.2584000000000004E-7</v>
      </c>
      <c r="N4469" s="122">
        <v>1.20156E-6</v>
      </c>
      <c r="O4469" s="122">
        <v>1.7112E-6</v>
      </c>
      <c r="P4469" s="122">
        <v>2.21092E-6</v>
      </c>
      <c r="Q4469" s="122">
        <v>2.6535999999999999E-6</v>
      </c>
      <c r="R4469" s="122">
        <v>3.0429600000000001E-6</v>
      </c>
      <c r="S4469" s="122">
        <v>3.3368399999999998E-6</v>
      </c>
      <c r="T4469" s="122">
        <v>3.6220400000000001E-6</v>
      </c>
      <c r="U4469" s="122">
        <v>3.9481600000000003E-6</v>
      </c>
      <c r="V4469" s="122">
        <v>4.2184799999999998E-6</v>
      </c>
      <c r="W4469" s="122">
        <v>4.5309600000000001E-6</v>
      </c>
      <c r="X4469" s="122">
        <v>4.7963199999999998E-6</v>
      </c>
      <c r="Y4469" s="122">
        <v>5.1013599999999997E-6</v>
      </c>
      <c r="Z4469" s="122">
        <v>5.4448400000000002E-6</v>
      </c>
      <c r="AA4469" s="122">
        <v>5.74368E-6</v>
      </c>
      <c r="AB4469" s="122">
        <v>6.1194000000000002E-6</v>
      </c>
      <c r="AC4469" s="122">
        <v>6.4467599999999996E-6</v>
      </c>
      <c r="AD4469" s="122">
        <v>6.8063600000000003E-6</v>
      </c>
      <c r="AE4469" s="122">
        <v>7.2006799999999998E-6</v>
      </c>
      <c r="AF4469" s="122">
        <v>7.5863200000000002E-6</v>
      </c>
      <c r="AG4469" s="122">
        <v>8.0104000000000004E-6</v>
      </c>
      <c r="AH4469" s="122">
        <v>8.4332400000000003E-6</v>
      </c>
      <c r="AI4469" s="122">
        <v>8.8870800000000003E-6</v>
      </c>
      <c r="AJ4469" s="122">
        <v>9.1623599999999995E-6</v>
      </c>
      <c r="AK4469" s="122">
        <v>9.4686400000000005E-6</v>
      </c>
      <c r="AL4469" s="122">
        <v>0</v>
      </c>
    </row>
    <row r="4470" spans="1:38" hidden="1" x14ac:dyDescent="0.25">
      <c r="A4470" s="122" t="s">
        <v>2027</v>
      </c>
      <c r="B4470" s="122">
        <v>1</v>
      </c>
      <c r="C4470" s="122" t="s">
        <v>2225</v>
      </c>
      <c r="D4470" s="122" t="s">
        <v>2124</v>
      </c>
      <c r="E4470" s="122">
        <v>81</v>
      </c>
      <c r="F4470" s="122">
        <v>0</v>
      </c>
      <c r="G4470" s="122">
        <v>0</v>
      </c>
      <c r="H4470" s="122">
        <v>0</v>
      </c>
      <c r="I4470" s="122">
        <v>0</v>
      </c>
      <c r="J4470" s="122">
        <v>0</v>
      </c>
      <c r="K4470" s="122">
        <v>1.08128E-6</v>
      </c>
      <c r="L4470" s="122">
        <v>2.4229600000000001E-6</v>
      </c>
      <c r="M4470" s="122">
        <v>4.5495600000000002E-6</v>
      </c>
      <c r="N4470" s="122">
        <v>6.6476399999999999E-6</v>
      </c>
      <c r="O4470" s="122">
        <v>9.5306399999999993E-6</v>
      </c>
      <c r="P4470" s="122">
        <v>1.24062E-5</v>
      </c>
      <c r="Q4470" s="122">
        <v>1.4963079999999999E-5</v>
      </c>
      <c r="R4470" s="122">
        <v>1.7258319999999998E-5</v>
      </c>
      <c r="S4470" s="122">
        <v>1.9001759999999999E-5</v>
      </c>
      <c r="T4470" s="122">
        <v>2.070428E-5</v>
      </c>
      <c r="U4470" s="122">
        <v>2.261636E-5</v>
      </c>
      <c r="V4470" s="122">
        <v>2.425068E-5</v>
      </c>
      <c r="W4470" s="122">
        <v>2.6073479999999999E-5</v>
      </c>
      <c r="X4470" s="122">
        <v>2.761976E-5</v>
      </c>
      <c r="Y4470" s="122">
        <v>2.9406600000000001E-5</v>
      </c>
      <c r="Z4470" s="122">
        <v>3.1446399999999998E-5</v>
      </c>
      <c r="AA4470" s="122">
        <v>3.3263000000000003E-5</v>
      </c>
      <c r="AB4470" s="122">
        <v>3.5426799999999998E-5</v>
      </c>
      <c r="AC4470" s="122">
        <v>3.7388480000000002E-5</v>
      </c>
      <c r="AD4470" s="122">
        <v>3.9479120000000001E-5</v>
      </c>
      <c r="AE4470" s="122">
        <v>4.1837600000000001E-5</v>
      </c>
      <c r="AF4470" s="122">
        <v>4.4057200000000002E-5</v>
      </c>
      <c r="AG4470" s="122">
        <v>4.6676079999999997E-5</v>
      </c>
      <c r="AH4470" s="122">
        <v>4.9241640000000002E-5</v>
      </c>
      <c r="AI4470" s="122">
        <v>5.1991959999999997E-5</v>
      </c>
      <c r="AJ4470" s="122">
        <v>5.5385839999999997E-5</v>
      </c>
      <c r="AK4470" s="122">
        <v>5.7736879999999998E-5</v>
      </c>
      <c r="AL4470" s="122">
        <v>0</v>
      </c>
    </row>
    <row r="4471" spans="1:38" hidden="1" x14ac:dyDescent="0.25">
      <c r="A4471" s="122" t="s">
        <v>2027</v>
      </c>
      <c r="B4471" s="122">
        <v>1</v>
      </c>
      <c r="C4471" s="122" t="s">
        <v>2225</v>
      </c>
      <c r="D4471" s="122" t="s">
        <v>2125</v>
      </c>
      <c r="E4471" s="122">
        <v>81</v>
      </c>
      <c r="F4471" s="122">
        <v>0</v>
      </c>
      <c r="G4471" s="122">
        <v>0</v>
      </c>
      <c r="H4471" s="122">
        <v>0</v>
      </c>
      <c r="I4471" s="122">
        <v>0</v>
      </c>
      <c r="J4471" s="122">
        <v>0</v>
      </c>
      <c r="K4471" s="122">
        <v>1.0057639999999999E-5</v>
      </c>
      <c r="L4471" s="122">
        <v>2.273168E-5</v>
      </c>
      <c r="M4471" s="122">
        <v>4.3226399999999997E-5</v>
      </c>
      <c r="N4471" s="122">
        <v>6.3881079999999999E-5</v>
      </c>
      <c r="O4471" s="122">
        <v>9.2092319999999994E-5</v>
      </c>
      <c r="P4471" s="122">
        <v>1.2028868E-4</v>
      </c>
      <c r="Q4471" s="122">
        <v>1.4630015999999999E-4</v>
      </c>
      <c r="R4471" s="122">
        <v>1.6972375999999999E-4</v>
      </c>
      <c r="S4471" s="122">
        <v>1.8773227999999999E-4</v>
      </c>
      <c r="T4471" s="122">
        <v>2.0635335999999999E-4</v>
      </c>
      <c r="U4471" s="122">
        <v>2.2780287999999999E-4</v>
      </c>
      <c r="V4471" s="122">
        <v>2.4802728000000002E-4</v>
      </c>
      <c r="W4471" s="122">
        <v>2.7022328000000001E-4</v>
      </c>
      <c r="X4471" s="122">
        <v>2.9038444000000001E-4</v>
      </c>
      <c r="Y4471" s="122">
        <v>3.1379440000000003E-4</v>
      </c>
      <c r="Z4471" s="122">
        <v>3.3879527999999999E-4</v>
      </c>
      <c r="AA4471" s="122">
        <v>3.6209239999999998E-4</v>
      </c>
      <c r="AB4471" s="122">
        <v>3.901846E-4</v>
      </c>
      <c r="AC4471" s="122">
        <v>4.1566783999999999E-4</v>
      </c>
      <c r="AD4471" s="122">
        <v>4.4530383999999998E-4</v>
      </c>
      <c r="AE4471" s="122">
        <v>4.7915708000000003E-4</v>
      </c>
      <c r="AF4471" s="122">
        <v>5.1510716000000001E-4</v>
      </c>
      <c r="AG4471" s="122">
        <v>5.5461479999999999E-4</v>
      </c>
      <c r="AH4471" s="122">
        <v>5.9319864000000001E-4</v>
      </c>
      <c r="AI4471" s="122">
        <v>6.3435919999999999E-4</v>
      </c>
      <c r="AJ4471" s="122">
        <v>6.6539392000000003E-4</v>
      </c>
      <c r="AK4471" s="122">
        <v>6.9210723999999998E-4</v>
      </c>
      <c r="AL4471" s="122">
        <v>0</v>
      </c>
    </row>
    <row r="4472" spans="1:38" hidden="1" x14ac:dyDescent="0.25">
      <c r="A4472" s="122" t="s">
        <v>2027</v>
      </c>
      <c r="B4472" s="122">
        <v>1</v>
      </c>
      <c r="C4472" s="122" t="s">
        <v>2225</v>
      </c>
      <c r="D4472" s="122" t="s">
        <v>2126</v>
      </c>
      <c r="E4472" s="122">
        <v>81</v>
      </c>
      <c r="F4472" s="122">
        <v>0</v>
      </c>
      <c r="G4472" s="122">
        <v>0</v>
      </c>
      <c r="H4472" s="122">
        <v>0</v>
      </c>
      <c r="I4472" s="122">
        <v>0</v>
      </c>
      <c r="J4472" s="122">
        <v>0</v>
      </c>
      <c r="K4472" s="122">
        <v>9.5145199999999998E-6</v>
      </c>
      <c r="L4472" s="122">
        <v>2.1345360000000001E-5</v>
      </c>
      <c r="M4472" s="122">
        <v>4.0115240000000001E-5</v>
      </c>
      <c r="N4472" s="122">
        <v>5.8656960000000002E-5</v>
      </c>
      <c r="O4472" s="122">
        <v>8.4054639999999996E-5</v>
      </c>
      <c r="P4472" s="122">
        <v>1.0937048E-4</v>
      </c>
      <c r="Q4472" s="122">
        <v>1.3215176E-4</v>
      </c>
      <c r="R4472" s="122">
        <v>1.5269608E-4</v>
      </c>
      <c r="S4472" s="122">
        <v>1.6851227999999999E-4</v>
      </c>
      <c r="T4472" s="122">
        <v>1.8415612E-4</v>
      </c>
      <c r="U4472" s="122">
        <v>2.0191415999999999E-4</v>
      </c>
      <c r="V4472" s="122">
        <v>2.1715004E-4</v>
      </c>
      <c r="W4472" s="122">
        <v>2.3464271999999999E-4</v>
      </c>
      <c r="X4472" s="122">
        <v>2.4961944E-4</v>
      </c>
      <c r="Y4472" s="122">
        <v>2.6681699999999998E-4</v>
      </c>
      <c r="Z4472" s="122">
        <v>2.8591548000000001E-4</v>
      </c>
      <c r="AA4472" s="122">
        <v>3.0260711999999999E-4</v>
      </c>
      <c r="AB4472" s="122">
        <v>3.2356931999999997E-4</v>
      </c>
      <c r="AC4472" s="122">
        <v>3.4238011999999999E-4</v>
      </c>
      <c r="AD4472" s="122">
        <v>3.6300504000000001E-4</v>
      </c>
      <c r="AE4472" s="122">
        <v>3.8527047999999998E-4</v>
      </c>
      <c r="AF4472" s="122">
        <v>4.0751360000000001E-4</v>
      </c>
      <c r="AG4472" s="122">
        <v>4.3255044E-4</v>
      </c>
      <c r="AH4472" s="122">
        <v>4.5784147999999999E-4</v>
      </c>
      <c r="AI4472" s="122">
        <v>4.8527276000000002E-4</v>
      </c>
      <c r="AJ4472" s="122">
        <v>5.0794491999999998E-4</v>
      </c>
      <c r="AK4472" s="122">
        <v>5.2729884000000005E-4</v>
      </c>
      <c r="AL4472" s="122">
        <v>0</v>
      </c>
    </row>
    <row r="4473" spans="1:38" hidden="1" x14ac:dyDescent="0.25">
      <c r="A4473" s="122" t="s">
        <v>2027</v>
      </c>
      <c r="B4473" s="122">
        <v>1</v>
      </c>
      <c r="C4473" s="122" t="s">
        <v>2225</v>
      </c>
      <c r="D4473" s="122" t="s">
        <v>2127</v>
      </c>
      <c r="E4473" s="122">
        <v>81</v>
      </c>
      <c r="F4473" s="122">
        <v>0</v>
      </c>
      <c r="G4473" s="122">
        <v>0</v>
      </c>
      <c r="H4473" s="122">
        <v>0</v>
      </c>
      <c r="I4473" s="122">
        <v>0</v>
      </c>
      <c r="J4473" s="122">
        <v>0</v>
      </c>
      <c r="K4473" s="122">
        <v>3.34676E-6</v>
      </c>
      <c r="L4473" s="122">
        <v>7.4387600000000004E-6</v>
      </c>
      <c r="M4473" s="122">
        <v>1.3857E-5</v>
      </c>
      <c r="N4473" s="122">
        <v>2.0102879999999999E-5</v>
      </c>
      <c r="O4473" s="122">
        <v>2.855844E-5</v>
      </c>
      <c r="P4473" s="122">
        <v>3.6775920000000003E-5</v>
      </c>
      <c r="Q4473" s="122">
        <v>4.4031159999999997E-5</v>
      </c>
      <c r="R4473" s="122">
        <v>5.0627960000000001E-5</v>
      </c>
      <c r="S4473" s="122">
        <v>5.5736760000000002E-5</v>
      </c>
      <c r="T4473" s="122">
        <v>6.0665760000000002E-5</v>
      </c>
      <c r="U4473" s="122">
        <v>6.6276759999999999E-5</v>
      </c>
      <c r="V4473" s="122">
        <v>7.1164840000000003E-5</v>
      </c>
      <c r="W4473" s="122">
        <v>7.6700199999999995E-5</v>
      </c>
      <c r="X4473" s="122">
        <v>8.1435759999999994E-5</v>
      </c>
      <c r="Y4473" s="122">
        <v>8.6963679999999994E-5</v>
      </c>
      <c r="Z4473" s="122">
        <v>9.3164920000000001E-5</v>
      </c>
      <c r="AA4473" s="122">
        <v>9.8464680000000005E-5</v>
      </c>
      <c r="AB4473" s="122">
        <v>1.0505652E-4</v>
      </c>
      <c r="AC4473" s="122">
        <v>1.1067124E-4</v>
      </c>
      <c r="AD4473" s="122">
        <v>1.167646E-4</v>
      </c>
      <c r="AE4473" s="122">
        <v>1.2323244000000001E-4</v>
      </c>
      <c r="AF4473" s="122">
        <v>1.2930223999999999E-4</v>
      </c>
      <c r="AG4473" s="122">
        <v>1.3579364000000001E-4</v>
      </c>
      <c r="AH4473" s="122">
        <v>1.4232968000000001E-4</v>
      </c>
      <c r="AI4473" s="122">
        <v>1.4957128E-4</v>
      </c>
      <c r="AJ4473" s="122">
        <v>1.5428824E-4</v>
      </c>
      <c r="AK4473" s="122">
        <v>1.594578E-4</v>
      </c>
      <c r="AL4473" s="122">
        <v>0</v>
      </c>
    </row>
    <row r="4474" spans="1:38" hidden="1" x14ac:dyDescent="0.25">
      <c r="A4474" s="122" t="s">
        <v>2027</v>
      </c>
      <c r="B4474" s="122">
        <v>1</v>
      </c>
      <c r="C4474" s="122" t="s">
        <v>2225</v>
      </c>
      <c r="D4474" s="122" t="s">
        <v>2128</v>
      </c>
      <c r="E4474" s="122">
        <v>81</v>
      </c>
      <c r="F4474" s="122">
        <v>0</v>
      </c>
      <c r="G4474" s="122">
        <v>0</v>
      </c>
      <c r="H4474" s="122">
        <v>0</v>
      </c>
      <c r="I4474" s="122">
        <v>0</v>
      </c>
      <c r="J4474" s="122">
        <v>0</v>
      </c>
      <c r="K4474" s="122">
        <v>8.9031999999999999E-7</v>
      </c>
      <c r="L4474" s="122">
        <v>1.9926799999999999E-6</v>
      </c>
      <c r="M4474" s="122">
        <v>3.7286799999999998E-6</v>
      </c>
      <c r="N4474" s="122">
        <v>5.4336799999999996E-6</v>
      </c>
      <c r="O4474" s="122">
        <v>7.7512400000000007E-6</v>
      </c>
      <c r="P4474" s="122">
        <v>1.006012E-5</v>
      </c>
      <c r="Q4474" s="122">
        <v>1.2089999999999999E-5</v>
      </c>
      <c r="R4474" s="122">
        <v>1.402192E-5</v>
      </c>
      <c r="S4474" s="122">
        <v>1.5483880000000001E-5</v>
      </c>
      <c r="T4474" s="122">
        <v>1.7002880000000001E-5</v>
      </c>
      <c r="U4474" s="122">
        <v>1.8717799999999999E-5</v>
      </c>
      <c r="V4474" s="122">
        <v>2.03484E-5</v>
      </c>
      <c r="W4474" s="122">
        <v>2.2368360000000001E-5</v>
      </c>
      <c r="X4474" s="122">
        <v>2.4162640000000001E-5</v>
      </c>
      <c r="Y4474" s="122">
        <v>2.6348760000000001E-5</v>
      </c>
      <c r="Z4474" s="122">
        <v>2.8363760000000002E-5</v>
      </c>
      <c r="AA4474" s="122">
        <v>3.0096040000000001E-5</v>
      </c>
      <c r="AB4474" s="122">
        <v>3.2615720000000002E-5</v>
      </c>
      <c r="AC4474" s="122">
        <v>3.4764639999999999E-5</v>
      </c>
      <c r="AD4474" s="122">
        <v>3.6795760000000002E-5</v>
      </c>
      <c r="AE4474" s="122">
        <v>3.9202600000000003E-5</v>
      </c>
      <c r="AF4474" s="122">
        <v>4.1296959999999998E-5</v>
      </c>
      <c r="AG4474" s="122">
        <v>4.3305759999999999E-5</v>
      </c>
      <c r="AH4474" s="122">
        <v>4.5635720000000002E-5</v>
      </c>
      <c r="AI4474" s="122">
        <v>4.833272E-5</v>
      </c>
      <c r="AJ4474" s="122">
        <v>4.9762439999999999E-5</v>
      </c>
      <c r="AK4474" s="122">
        <v>5.1765039999999999E-5</v>
      </c>
      <c r="AL4474" s="122">
        <v>0</v>
      </c>
    </row>
    <row r="4475" spans="1:38" hidden="1" x14ac:dyDescent="0.25">
      <c r="A4475" s="122" t="s">
        <v>2027</v>
      </c>
      <c r="B4475" s="122">
        <v>1</v>
      </c>
      <c r="C4475" s="122" t="s">
        <v>2226</v>
      </c>
      <c r="D4475" s="122" t="s">
        <v>2080</v>
      </c>
      <c r="E4475" s="122">
        <v>82</v>
      </c>
      <c r="F4475" s="122">
        <v>0</v>
      </c>
      <c r="G4475" s="122">
        <v>0</v>
      </c>
      <c r="H4475" s="122">
        <v>0</v>
      </c>
      <c r="I4475" s="122">
        <v>1.32013128E-4</v>
      </c>
      <c r="J4475" s="122">
        <v>3.9668015399999998E-4</v>
      </c>
      <c r="K4475" s="122">
        <v>6.5261336399999998E-4</v>
      </c>
      <c r="L4475" s="122">
        <v>8.1097221399999999E-4</v>
      </c>
      <c r="M4475" s="122">
        <v>9.7994124800000011E-4</v>
      </c>
      <c r="N4475" s="122">
        <v>1.15126622E-3</v>
      </c>
      <c r="O4475" s="122">
        <v>1.3184572180000001E-3</v>
      </c>
      <c r="P4475" s="122">
        <v>1.4689374180000001E-3</v>
      </c>
      <c r="Q4475" s="122">
        <v>1.614383342E-3</v>
      </c>
      <c r="R4475" s="122">
        <v>1.756073306E-3</v>
      </c>
      <c r="S4475" s="122">
        <v>1.880770372E-3</v>
      </c>
      <c r="T4475" s="122">
        <v>2.0069262980000001E-3</v>
      </c>
      <c r="U4475" s="122">
        <v>2.1114516020000001E-3</v>
      </c>
      <c r="V4475" s="122">
        <v>2.205939788E-3</v>
      </c>
      <c r="W4475" s="122">
        <v>2.2769234019999998E-3</v>
      </c>
      <c r="X4475" s="122">
        <v>2.3429581760000002E-3</v>
      </c>
      <c r="Y4475" s="122">
        <v>2.4128859299999998E-3</v>
      </c>
      <c r="Z4475" s="122">
        <v>2.4993906860000001E-3</v>
      </c>
      <c r="AA4475" s="122">
        <v>2.5670334299999998E-3</v>
      </c>
      <c r="AB4475" s="122">
        <v>2.6369031520000002E-3</v>
      </c>
      <c r="AC4475" s="122">
        <v>2.735279482E-3</v>
      </c>
      <c r="AD4475" s="122">
        <v>2.6793519480000001E-3</v>
      </c>
      <c r="AE4475" s="122">
        <v>2.4643732100000002E-3</v>
      </c>
      <c r="AF4475" s="122">
        <v>2.3617839179999999E-3</v>
      </c>
      <c r="AG4475" s="122">
        <v>2.2454450720000001E-3</v>
      </c>
      <c r="AH4475" s="122">
        <v>2.114083998E-3</v>
      </c>
      <c r="AI4475" s="122">
        <v>2.003852214E-3</v>
      </c>
      <c r="AJ4475" s="122">
        <v>1.9054903920000001E-3</v>
      </c>
      <c r="AK4475" s="122">
        <v>1.8314609040000001E-3</v>
      </c>
      <c r="AL4475" s="122">
        <v>0</v>
      </c>
    </row>
    <row r="4476" spans="1:38" hidden="1" x14ac:dyDescent="0.25">
      <c r="A4476" s="122" t="s">
        <v>2027</v>
      </c>
      <c r="B4476" s="122">
        <v>1</v>
      </c>
      <c r="C4476" s="122" t="s">
        <v>2226</v>
      </c>
      <c r="D4476" s="122" t="s">
        <v>2081</v>
      </c>
      <c r="E4476" s="122">
        <v>82</v>
      </c>
      <c r="F4476" s="122">
        <v>0</v>
      </c>
      <c r="G4476" s="122">
        <v>0</v>
      </c>
      <c r="H4476" s="122">
        <v>0</v>
      </c>
      <c r="I4476" s="122">
        <v>9.2809288E-4</v>
      </c>
      <c r="J4476" s="122">
        <v>2.8011345179999999E-3</v>
      </c>
      <c r="K4476" s="122">
        <v>4.6394657660000001E-3</v>
      </c>
      <c r="L4476" s="122">
        <v>5.7715765899999999E-3</v>
      </c>
      <c r="M4476" s="122">
        <v>6.9829446179999997E-3</v>
      </c>
      <c r="N4476" s="122">
        <v>8.1798989479999994E-3</v>
      </c>
      <c r="O4476" s="122">
        <v>9.3488310759999999E-3</v>
      </c>
      <c r="P4476" s="122">
        <v>1.0414569412E-2</v>
      </c>
      <c r="Q4476" s="122">
        <v>1.138127211E-2</v>
      </c>
      <c r="R4476" s="122">
        <v>1.224802839E-2</v>
      </c>
      <c r="S4476" s="122">
        <v>1.3062695308E-2</v>
      </c>
      <c r="T4476" s="122">
        <v>1.3791946376E-2</v>
      </c>
      <c r="U4476" s="122">
        <v>1.4467321986E-2</v>
      </c>
      <c r="V4476" s="122">
        <v>1.5121018614E-2</v>
      </c>
      <c r="W4476" s="122">
        <v>1.5639717495999999E-2</v>
      </c>
      <c r="X4476" s="122">
        <v>1.6080411698000001E-2</v>
      </c>
      <c r="Y4476" s="122">
        <v>1.642644523E-2</v>
      </c>
      <c r="Z4476" s="122">
        <v>1.6752341657999999E-2</v>
      </c>
      <c r="AA4476" s="122">
        <v>1.7056633256000001E-2</v>
      </c>
      <c r="AB4476" s="122">
        <v>1.7379334699999999E-2</v>
      </c>
      <c r="AC4476" s="122">
        <v>1.7916582866000001E-2</v>
      </c>
      <c r="AD4476" s="122">
        <v>1.7607541510000001E-2</v>
      </c>
      <c r="AE4476" s="122">
        <v>1.6202006469999999E-2</v>
      </c>
      <c r="AF4476" s="122">
        <v>1.5479088950000001E-2</v>
      </c>
      <c r="AG4476" s="122">
        <v>1.478206015E-2</v>
      </c>
      <c r="AH4476" s="122">
        <v>1.4038792741999999E-2</v>
      </c>
      <c r="AI4476" s="122">
        <v>1.3406212508E-2</v>
      </c>
      <c r="AJ4476" s="122">
        <v>1.3072336679999999E-2</v>
      </c>
      <c r="AK4476" s="122">
        <v>1.2598168492E-2</v>
      </c>
      <c r="AL4476" s="122">
        <v>0</v>
      </c>
    </row>
    <row r="4477" spans="1:38" hidden="1" x14ac:dyDescent="0.25">
      <c r="A4477" s="122" t="s">
        <v>2027</v>
      </c>
      <c r="B4477" s="122">
        <v>1</v>
      </c>
      <c r="C4477" s="122" t="s">
        <v>2226</v>
      </c>
      <c r="D4477" s="122" t="s">
        <v>2082</v>
      </c>
      <c r="E4477" s="122">
        <v>82</v>
      </c>
      <c r="F4477" s="122">
        <v>0</v>
      </c>
      <c r="G4477" s="122">
        <v>0</v>
      </c>
      <c r="H4477" s="122">
        <v>0</v>
      </c>
      <c r="I4477" s="122">
        <v>5.4095092999999997E-4</v>
      </c>
      <c r="J4477" s="122">
        <v>1.639837628E-3</v>
      </c>
      <c r="K4477" s="122">
        <v>2.7375943139999999E-3</v>
      </c>
      <c r="L4477" s="122">
        <v>3.4275633600000001E-3</v>
      </c>
      <c r="M4477" s="122">
        <v>4.1583184240000003E-3</v>
      </c>
      <c r="N4477" s="122">
        <v>4.8772389900000003E-3</v>
      </c>
      <c r="O4477" s="122">
        <v>5.5961627800000004E-3</v>
      </c>
      <c r="P4477" s="122">
        <v>6.2657811320000001E-3</v>
      </c>
      <c r="Q4477" s="122">
        <v>6.8567620940000002E-3</v>
      </c>
      <c r="R4477" s="122">
        <v>7.3976815899999999E-3</v>
      </c>
      <c r="S4477" s="122">
        <v>7.9035215479999997E-3</v>
      </c>
      <c r="T4477" s="122">
        <v>8.3702914619999992E-3</v>
      </c>
      <c r="U4477" s="122">
        <v>8.8045384699999996E-3</v>
      </c>
      <c r="V4477" s="122">
        <v>9.2175578559999995E-3</v>
      </c>
      <c r="W4477" s="122">
        <v>9.5342618539999997E-3</v>
      </c>
      <c r="X4477" s="122">
        <v>9.7969469259999997E-3</v>
      </c>
      <c r="Y4477" s="122">
        <v>1.000114622E-2</v>
      </c>
      <c r="Z4477" s="122">
        <v>1.0228850891999999E-2</v>
      </c>
      <c r="AA4477" s="122">
        <v>1.045165589E-2</v>
      </c>
      <c r="AB4477" s="122">
        <v>1.0654544627999999E-2</v>
      </c>
      <c r="AC4477" s="122">
        <v>1.0978032727999999E-2</v>
      </c>
      <c r="AD4477" s="122">
        <v>1.0791781441999999E-2</v>
      </c>
      <c r="AE4477" s="122">
        <v>9.9443046819999992E-3</v>
      </c>
      <c r="AF4477" s="122">
        <v>9.5155634599999993E-3</v>
      </c>
      <c r="AG4477" s="122">
        <v>9.1027592760000008E-3</v>
      </c>
      <c r="AH4477" s="122">
        <v>8.6447916879999996E-3</v>
      </c>
      <c r="AI4477" s="122">
        <v>8.2518860319999998E-3</v>
      </c>
      <c r="AJ4477" s="122">
        <v>7.8365082900000004E-3</v>
      </c>
      <c r="AK4477" s="122">
        <v>7.5638126980000003E-3</v>
      </c>
      <c r="AL4477" s="122">
        <v>0</v>
      </c>
    </row>
    <row r="4478" spans="1:38" hidden="1" x14ac:dyDescent="0.25">
      <c r="A4478" s="122" t="s">
        <v>2027</v>
      </c>
      <c r="B4478" s="122">
        <v>1</v>
      </c>
      <c r="C4478" s="122" t="s">
        <v>2226</v>
      </c>
      <c r="D4478" s="122" t="s">
        <v>2135</v>
      </c>
      <c r="E4478" s="122">
        <v>82</v>
      </c>
      <c r="F4478" s="122">
        <v>0</v>
      </c>
      <c r="G4478" s="122">
        <v>0</v>
      </c>
      <c r="H4478" s="122">
        <v>0</v>
      </c>
      <c r="I4478" s="122">
        <v>1.1311404000000001E-5</v>
      </c>
      <c r="J4478" s="122">
        <v>3.4655581999999998E-5</v>
      </c>
      <c r="K4478" s="122">
        <v>5.8168214000000002E-5</v>
      </c>
      <c r="L4478" s="122">
        <v>7.3183188000000001E-5</v>
      </c>
      <c r="M4478" s="122">
        <v>8.9395072000000004E-5</v>
      </c>
      <c r="N4478" s="122">
        <v>1.05617434E-4</v>
      </c>
      <c r="O4478" s="122">
        <v>1.21936516E-4</v>
      </c>
      <c r="P4478" s="122">
        <v>1.3497034200000001E-4</v>
      </c>
      <c r="Q4478" s="122">
        <v>1.46928964E-4</v>
      </c>
      <c r="R4478" s="122">
        <v>1.57350544E-4</v>
      </c>
      <c r="S4478" s="122">
        <v>1.6656231800000001E-4</v>
      </c>
      <c r="T4478" s="122">
        <v>1.7454171800000001E-4</v>
      </c>
      <c r="U4478" s="122">
        <v>1.8139432999999999E-4</v>
      </c>
      <c r="V4478" s="122">
        <v>1.86624464E-4</v>
      </c>
      <c r="W4478" s="122">
        <v>1.8998951400000001E-4</v>
      </c>
      <c r="X4478" s="122">
        <v>1.9208753200000001E-4</v>
      </c>
      <c r="Y4478" s="122">
        <v>1.9320142400000001E-4</v>
      </c>
      <c r="Z4478" s="122">
        <v>1.9438705000000001E-4</v>
      </c>
      <c r="AA4478" s="122">
        <v>1.9565005199999999E-4</v>
      </c>
      <c r="AB4478" s="122">
        <v>1.9656002600000001E-4</v>
      </c>
      <c r="AC4478" s="122">
        <v>1.9953174799999999E-4</v>
      </c>
      <c r="AD4478" s="122">
        <v>1.9294431E-4</v>
      </c>
      <c r="AE4478" s="122">
        <v>1.7443452000000001E-4</v>
      </c>
      <c r="AF4478" s="122">
        <v>1.63469696E-4</v>
      </c>
      <c r="AG4478" s="122">
        <v>1.52936888E-4</v>
      </c>
      <c r="AH4478" s="122">
        <v>1.4202042400000001E-4</v>
      </c>
      <c r="AI4478" s="122">
        <v>1.3235890200000001E-4</v>
      </c>
      <c r="AJ4478" s="122">
        <v>1.2329301400000001E-4</v>
      </c>
      <c r="AK4478" s="122">
        <v>1.1590118799999999E-4</v>
      </c>
      <c r="AL4478" s="122">
        <v>0</v>
      </c>
    </row>
    <row r="4479" spans="1:38" hidden="1" x14ac:dyDescent="0.25">
      <c r="A4479" s="122" t="s">
        <v>2027</v>
      </c>
      <c r="B4479" s="122">
        <v>1</v>
      </c>
      <c r="C4479" s="122" t="s">
        <v>2226</v>
      </c>
      <c r="D4479" s="122" t="s">
        <v>2083</v>
      </c>
      <c r="E4479" s="122">
        <v>82</v>
      </c>
      <c r="F4479" s="122">
        <v>0</v>
      </c>
      <c r="G4479" s="122">
        <v>0</v>
      </c>
      <c r="H4479" s="122">
        <v>0</v>
      </c>
      <c r="I4479" s="122">
        <v>8.9533139800000001E-4</v>
      </c>
      <c r="J4479" s="122">
        <v>2.7911796120000001E-3</v>
      </c>
      <c r="K4479" s="122">
        <v>4.7859860880000004E-3</v>
      </c>
      <c r="L4479" s="122">
        <v>6.1125041119999999E-3</v>
      </c>
      <c r="M4479" s="122">
        <v>7.5729462900000002E-3</v>
      </c>
      <c r="N4479" s="122">
        <v>9.0687758980000002E-3</v>
      </c>
      <c r="O4479" s="122">
        <v>1.0601665386000001E-2</v>
      </c>
      <c r="P4479" s="122">
        <v>1.2071696546E-2</v>
      </c>
      <c r="Q4479" s="122">
        <v>1.3434151692000001E-2</v>
      </c>
      <c r="R4479" s="122">
        <v>1.4752716914E-2</v>
      </c>
      <c r="S4479" s="122">
        <v>1.5983201650000001E-2</v>
      </c>
      <c r="T4479" s="122">
        <v>1.7206425938000001E-2</v>
      </c>
      <c r="U4479" s="122">
        <v>1.8485647882000002E-2</v>
      </c>
      <c r="V4479" s="122">
        <v>1.9694777648000001E-2</v>
      </c>
      <c r="W4479" s="122">
        <v>2.0642860134000001E-2</v>
      </c>
      <c r="X4479" s="122">
        <v>2.1404493058000001E-2</v>
      </c>
      <c r="Y4479" s="122">
        <v>2.1899291622000001E-2</v>
      </c>
      <c r="Z4479" s="122">
        <v>2.2429770193999998E-2</v>
      </c>
      <c r="AA4479" s="122">
        <v>2.3004773818E-2</v>
      </c>
      <c r="AB4479" s="122">
        <v>2.3656550554000001E-2</v>
      </c>
      <c r="AC4479" s="122">
        <v>2.4602889661999999E-2</v>
      </c>
      <c r="AD4479" s="122">
        <v>2.4474768708E-2</v>
      </c>
      <c r="AE4479" s="122">
        <v>2.2803239159999999E-2</v>
      </c>
      <c r="AF4479" s="122">
        <v>2.2088053598E-2</v>
      </c>
      <c r="AG4479" s="122">
        <v>2.1358239136000001E-2</v>
      </c>
      <c r="AH4479" s="122">
        <v>2.056107209E-2</v>
      </c>
      <c r="AI4479" s="122">
        <v>1.9917826058E-2</v>
      </c>
      <c r="AJ4479" s="122">
        <v>1.867397623E-2</v>
      </c>
      <c r="AK4479" s="122">
        <v>1.8188589328E-2</v>
      </c>
      <c r="AL4479" s="122">
        <v>0</v>
      </c>
    </row>
    <row r="4480" spans="1:38" x14ac:dyDescent="0.25">
      <c r="A4480" s="122" t="s">
        <v>2027</v>
      </c>
      <c r="B4480" s="122">
        <v>1</v>
      </c>
      <c r="C4480" s="122" t="s">
        <v>2226</v>
      </c>
      <c r="D4480" s="122" t="s">
        <v>2084</v>
      </c>
      <c r="E4480" s="122">
        <v>82</v>
      </c>
      <c r="F4480" s="122">
        <v>0</v>
      </c>
      <c r="G4480" s="122">
        <v>0</v>
      </c>
      <c r="H4480" s="122">
        <v>0</v>
      </c>
      <c r="I4480" s="122">
        <v>6.8876713879999999E-3</v>
      </c>
      <c r="J4480" s="122">
        <v>2.070126773E-2</v>
      </c>
      <c r="K4480" s="122">
        <v>3.4224353462E-2</v>
      </c>
      <c r="L4480" s="122">
        <v>4.2667932085999997E-2</v>
      </c>
      <c r="M4480" s="122">
        <v>5.1934838903999997E-2</v>
      </c>
      <c r="N4480" s="122">
        <v>6.1260879524E-2</v>
      </c>
      <c r="O4480" s="122">
        <v>7.0692647193999994E-2</v>
      </c>
      <c r="P4480" s="122">
        <v>7.9505029655999995E-2</v>
      </c>
      <c r="Q4480" s="122">
        <v>8.7836218834000002E-2</v>
      </c>
      <c r="R4480" s="122">
        <v>9.5335455617999998E-2</v>
      </c>
      <c r="S4480" s="122">
        <v>0.102254287772</v>
      </c>
      <c r="T4480" s="122">
        <v>0.10829220786800001</v>
      </c>
      <c r="U4480" s="122">
        <v>0.113425932178</v>
      </c>
      <c r="V4480" s="122">
        <v>0.117666770494</v>
      </c>
      <c r="W4480" s="122">
        <v>0.121327628942</v>
      </c>
      <c r="X4480" s="122">
        <v>0.12475352227</v>
      </c>
      <c r="Y4480" s="122">
        <v>0.12760603203400001</v>
      </c>
      <c r="Z4480" s="122">
        <v>0.13064215101599999</v>
      </c>
      <c r="AA4480" s="122">
        <v>0.13374929310600001</v>
      </c>
      <c r="AB4480" s="122">
        <v>0.136911239972</v>
      </c>
      <c r="AC4480" s="122">
        <v>0.14185338452999999</v>
      </c>
      <c r="AD4480" s="122">
        <v>0.14026712011</v>
      </c>
      <c r="AE4480" s="122">
        <v>0.12983589148399999</v>
      </c>
      <c r="AF4480" s="122">
        <v>0.124515238848</v>
      </c>
      <c r="AG4480" s="122">
        <v>0.119207623262</v>
      </c>
      <c r="AH4480" s="122">
        <v>0.113184074146</v>
      </c>
      <c r="AI4480" s="122">
        <v>0.10772468150599999</v>
      </c>
      <c r="AJ4480" s="122">
        <v>0.102761019972</v>
      </c>
      <c r="AK4480" s="122">
        <v>9.8082724349999997E-2</v>
      </c>
      <c r="AL4480" s="122">
        <v>0</v>
      </c>
    </row>
    <row r="4481" spans="1:38" hidden="1" x14ac:dyDescent="0.25">
      <c r="A4481" s="122" t="s">
        <v>2027</v>
      </c>
      <c r="B4481" s="122">
        <v>1</v>
      </c>
      <c r="C4481" s="122" t="s">
        <v>2226</v>
      </c>
      <c r="D4481" s="122" t="s">
        <v>474</v>
      </c>
      <c r="E4481" s="122">
        <v>82</v>
      </c>
      <c r="F4481" s="122">
        <v>0</v>
      </c>
      <c r="G4481" s="122">
        <v>0</v>
      </c>
      <c r="H4481" s="122">
        <v>0</v>
      </c>
      <c r="I4481" s="122">
        <v>7.9585165399999997E-4</v>
      </c>
      <c r="J4481" s="122">
        <v>2.4486699119999999E-3</v>
      </c>
      <c r="K4481" s="122">
        <v>4.1318252039999996E-3</v>
      </c>
      <c r="L4481" s="122">
        <v>5.2237101799999996E-3</v>
      </c>
      <c r="M4481" s="122">
        <v>6.4239771700000002E-3</v>
      </c>
      <c r="N4481" s="122">
        <v>7.6449438519999996E-3</v>
      </c>
      <c r="O4481" s="122">
        <v>8.9180748540000007E-3</v>
      </c>
      <c r="P4481" s="122">
        <v>1.012157874E-2</v>
      </c>
      <c r="Q4481" s="122">
        <v>1.1274411824E-2</v>
      </c>
      <c r="R4481" s="122">
        <v>1.2276234360000001E-2</v>
      </c>
      <c r="S4481" s="122">
        <v>1.3135908318E-2</v>
      </c>
      <c r="T4481" s="122">
        <v>1.3926750682E-2</v>
      </c>
      <c r="U4481" s="122">
        <v>1.466386831E-2</v>
      </c>
      <c r="V4481" s="122">
        <v>1.5419722214E-2</v>
      </c>
      <c r="W4481" s="122">
        <v>1.6078259678000001E-2</v>
      </c>
      <c r="X4481" s="122">
        <v>1.6664993826000001E-2</v>
      </c>
      <c r="Y4481" s="122">
        <v>1.7166151729999999E-2</v>
      </c>
      <c r="Z4481" s="122">
        <v>1.7669595449999999E-2</v>
      </c>
      <c r="AA4481" s="122">
        <v>1.8201850445999999E-2</v>
      </c>
      <c r="AB4481" s="122">
        <v>1.8739724068000001E-2</v>
      </c>
      <c r="AC4481" s="122">
        <v>1.9545188884E-2</v>
      </c>
      <c r="AD4481" s="122">
        <v>1.9457451753999998E-2</v>
      </c>
      <c r="AE4481" s="122">
        <v>1.8202811198000001E-2</v>
      </c>
      <c r="AF4481" s="122">
        <v>1.7632373563999999E-2</v>
      </c>
      <c r="AG4481" s="122">
        <v>1.7022804629999999E-2</v>
      </c>
      <c r="AH4481" s="122">
        <v>1.6350625616000002E-2</v>
      </c>
      <c r="AI4481" s="122">
        <v>1.5729428520000002E-2</v>
      </c>
      <c r="AJ4481" s="122">
        <v>1.5048236008E-2</v>
      </c>
      <c r="AK4481" s="122">
        <v>1.4528414368E-2</v>
      </c>
      <c r="AL4481" s="122">
        <v>0</v>
      </c>
    </row>
    <row r="4482" spans="1:38" hidden="1" x14ac:dyDescent="0.25">
      <c r="A4482" s="122" t="s">
        <v>2027</v>
      </c>
      <c r="B4482" s="122">
        <v>1</v>
      </c>
      <c r="C4482" s="122" t="s">
        <v>2226</v>
      </c>
      <c r="D4482" s="122" t="s">
        <v>2085</v>
      </c>
      <c r="E4482" s="122">
        <v>82</v>
      </c>
      <c r="F4482" s="122">
        <v>0</v>
      </c>
      <c r="G4482" s="122">
        <v>0</v>
      </c>
      <c r="H4482" s="122">
        <v>0</v>
      </c>
      <c r="I4482" s="122">
        <v>7.2877875200000005E-4</v>
      </c>
      <c r="J4482" s="122">
        <v>2.180375886E-3</v>
      </c>
      <c r="K4482" s="122">
        <v>3.589241318E-3</v>
      </c>
      <c r="L4482" s="122">
        <v>4.4464279599999998E-3</v>
      </c>
      <c r="M4482" s="122">
        <v>5.3545457420000001E-3</v>
      </c>
      <c r="N4482" s="122">
        <v>6.2497409259999999E-3</v>
      </c>
      <c r="O4482" s="122">
        <v>7.146249084E-3</v>
      </c>
      <c r="P4482" s="122">
        <v>7.9808636960000002E-3</v>
      </c>
      <c r="Q4482" s="122">
        <v>8.7451274040000002E-3</v>
      </c>
      <c r="R4482" s="122">
        <v>9.4558066199999999E-3</v>
      </c>
      <c r="S4482" s="122">
        <v>1.0106563766E-2</v>
      </c>
      <c r="T4482" s="122">
        <v>1.0642424806E-2</v>
      </c>
      <c r="U4482" s="122">
        <v>1.1102500083999999E-2</v>
      </c>
      <c r="V4482" s="122">
        <v>1.149012644E-2</v>
      </c>
      <c r="W4482" s="122">
        <v>1.18055626E-2</v>
      </c>
      <c r="X4482" s="122">
        <v>1.2083909057999999E-2</v>
      </c>
      <c r="Y4482" s="122">
        <v>1.2296887304E-2</v>
      </c>
      <c r="Z4482" s="122">
        <v>1.2529381228E-2</v>
      </c>
      <c r="AA4482" s="122">
        <v>1.2753030108E-2</v>
      </c>
      <c r="AB4482" s="122">
        <v>1.2972212941999999E-2</v>
      </c>
      <c r="AC4482" s="122">
        <v>1.3333987654E-2</v>
      </c>
      <c r="AD4482" s="122">
        <v>1.3070772234E-2</v>
      </c>
      <c r="AE4482" s="122">
        <v>1.1976158948E-2</v>
      </c>
      <c r="AF4482" s="122">
        <v>1.1385763948E-2</v>
      </c>
      <c r="AG4482" s="122">
        <v>1.0834516367999999E-2</v>
      </c>
      <c r="AH4482" s="122">
        <v>1.0258859077999999E-2</v>
      </c>
      <c r="AI4482" s="122">
        <v>9.7406655579999994E-3</v>
      </c>
      <c r="AJ4482" s="122">
        <v>9.3662995140000004E-3</v>
      </c>
      <c r="AK4482" s="122">
        <v>9.0129023660000009E-3</v>
      </c>
      <c r="AL4482" s="122">
        <v>0</v>
      </c>
    </row>
    <row r="4483" spans="1:38" hidden="1" x14ac:dyDescent="0.25">
      <c r="A4483" s="122" t="s">
        <v>2027</v>
      </c>
      <c r="B4483" s="122">
        <v>1</v>
      </c>
      <c r="C4483" s="122" t="s">
        <v>2226</v>
      </c>
      <c r="D4483" s="122" t="s">
        <v>2086</v>
      </c>
      <c r="E4483" s="122">
        <v>82</v>
      </c>
      <c r="F4483" s="122">
        <v>0</v>
      </c>
      <c r="G4483" s="122">
        <v>0</v>
      </c>
      <c r="H4483" s="122">
        <v>0</v>
      </c>
      <c r="I4483" s="122">
        <v>1.3110315399999999E-4</v>
      </c>
      <c r="J4483" s="122">
        <v>3.8742969200000001E-4</v>
      </c>
      <c r="K4483" s="122">
        <v>6.2681249799999999E-4</v>
      </c>
      <c r="L4483" s="122">
        <v>7.6274278599999996E-4</v>
      </c>
      <c r="M4483" s="122">
        <v>9.0762934599999999E-4</v>
      </c>
      <c r="N4483" s="122">
        <v>1.049679592E-3</v>
      </c>
      <c r="O4483" s="122">
        <v>1.2033088340000001E-3</v>
      </c>
      <c r="P4483" s="122">
        <v>1.3381357080000001E-3</v>
      </c>
      <c r="Q4483" s="122">
        <v>1.4635460839999999E-3</v>
      </c>
      <c r="R4483" s="122">
        <v>1.566945406E-3</v>
      </c>
      <c r="S4483" s="122">
        <v>1.6489800860000001E-3</v>
      </c>
      <c r="T4483" s="122">
        <v>1.7282945159999999E-3</v>
      </c>
      <c r="U4483" s="122">
        <v>1.7954681679999999E-3</v>
      </c>
      <c r="V4483" s="122">
        <v>1.86418531E-3</v>
      </c>
      <c r="W4483" s="122">
        <v>1.922496186E-3</v>
      </c>
      <c r="X4483" s="122">
        <v>1.9775387320000001E-3</v>
      </c>
      <c r="Y4483" s="122">
        <v>2.044625336E-3</v>
      </c>
      <c r="Z4483" s="122">
        <v>2.1188724439999999E-3</v>
      </c>
      <c r="AA4483" s="122">
        <v>2.2043439079999999E-3</v>
      </c>
      <c r="AB4483" s="122">
        <v>2.2938614920000001E-3</v>
      </c>
      <c r="AC4483" s="122">
        <v>2.4161236320000001E-3</v>
      </c>
      <c r="AD4483" s="122">
        <v>2.4122733700000002E-3</v>
      </c>
      <c r="AE4483" s="122">
        <v>2.2594090219999999E-3</v>
      </c>
      <c r="AF4483" s="122">
        <v>2.1868569319999998E-3</v>
      </c>
      <c r="AG4483" s="122">
        <v>2.112399458E-3</v>
      </c>
      <c r="AH4483" s="122">
        <v>2.0208757400000002E-3</v>
      </c>
      <c r="AI4483" s="122">
        <v>1.934608754E-3</v>
      </c>
      <c r="AJ4483" s="122">
        <v>1.7953198640000001E-3</v>
      </c>
      <c r="AK4483" s="122">
        <v>1.6749228079999999E-3</v>
      </c>
      <c r="AL4483" s="122">
        <v>0</v>
      </c>
    </row>
    <row r="4484" spans="1:38" hidden="1" x14ac:dyDescent="0.25">
      <c r="A4484" s="122" t="s">
        <v>2027</v>
      </c>
      <c r="B4484" s="122">
        <v>1</v>
      </c>
      <c r="C4484" s="122" t="s">
        <v>2226</v>
      </c>
      <c r="D4484" s="122" t="s">
        <v>2087</v>
      </c>
      <c r="E4484" s="122">
        <v>82</v>
      </c>
      <c r="F4484" s="122">
        <v>0</v>
      </c>
      <c r="G4484" s="122">
        <v>0</v>
      </c>
      <c r="H4484" s="122">
        <v>0</v>
      </c>
      <c r="I4484" s="122">
        <v>1.5556525399999999E-4</v>
      </c>
      <c r="J4484" s="122">
        <v>4.7179129400000001E-4</v>
      </c>
      <c r="K4484" s="122">
        <v>7.8792947999999996E-4</v>
      </c>
      <c r="L4484" s="122">
        <v>9.8741770399999999E-4</v>
      </c>
      <c r="M4484" s="122">
        <v>1.201389748E-3</v>
      </c>
      <c r="N4484" s="122">
        <v>1.417577486E-3</v>
      </c>
      <c r="O4484" s="122">
        <v>1.635444928E-3</v>
      </c>
      <c r="P4484" s="122">
        <v>1.8394918880000001E-3</v>
      </c>
      <c r="Q4484" s="122">
        <v>2.0270384160000002E-3</v>
      </c>
      <c r="R4484" s="122">
        <v>2.203969118E-3</v>
      </c>
      <c r="S4484" s="122">
        <v>2.3726762019999998E-3</v>
      </c>
      <c r="T4484" s="122">
        <v>2.5290385900000002E-3</v>
      </c>
      <c r="U4484" s="122">
        <v>2.675619362E-3</v>
      </c>
      <c r="V4484" s="122">
        <v>2.8068821040000001E-3</v>
      </c>
      <c r="W4484" s="122">
        <v>2.9176917899999999E-3</v>
      </c>
      <c r="X4484" s="122">
        <v>3.0123855059999999E-3</v>
      </c>
      <c r="Y4484" s="122">
        <v>3.0786346760000001E-3</v>
      </c>
      <c r="Z4484" s="122">
        <v>3.1493361900000001E-3</v>
      </c>
      <c r="AA4484" s="122">
        <v>3.2253299000000002E-3</v>
      </c>
      <c r="AB4484" s="122">
        <v>3.303365208E-3</v>
      </c>
      <c r="AC4484" s="122">
        <v>3.4266251760000001E-3</v>
      </c>
      <c r="AD4484" s="122">
        <v>3.392038104E-3</v>
      </c>
      <c r="AE4484" s="122">
        <v>3.1439674240000002E-3</v>
      </c>
      <c r="AF4484" s="122">
        <v>3.0214707380000001E-3</v>
      </c>
      <c r="AG4484" s="122">
        <v>2.9029081379999999E-3</v>
      </c>
      <c r="AH4484" s="122">
        <v>2.77521114E-3</v>
      </c>
      <c r="AI4484" s="122">
        <v>2.667789072E-3</v>
      </c>
      <c r="AJ4484" s="122">
        <v>2.5804533299999999E-3</v>
      </c>
      <c r="AK4484" s="122">
        <v>2.5081567420000002E-3</v>
      </c>
      <c r="AL4484" s="122">
        <v>0</v>
      </c>
    </row>
    <row r="4485" spans="1:38" hidden="1" x14ac:dyDescent="0.25">
      <c r="A4485" s="122" t="s">
        <v>2027</v>
      </c>
      <c r="B4485" s="122">
        <v>1</v>
      </c>
      <c r="C4485" s="122" t="s">
        <v>2226</v>
      </c>
      <c r="D4485" s="122" t="s">
        <v>2088</v>
      </c>
      <c r="E4485" s="122">
        <v>82</v>
      </c>
      <c r="F4485" s="122">
        <v>0</v>
      </c>
      <c r="G4485" s="122">
        <v>0</v>
      </c>
      <c r="H4485" s="122">
        <v>0</v>
      </c>
      <c r="I4485" s="122">
        <v>3.0671814160000001E-3</v>
      </c>
      <c r="J4485" s="122">
        <v>9.3625483899999994E-3</v>
      </c>
      <c r="K4485" s="122">
        <v>1.5697256223999999E-2</v>
      </c>
      <c r="L4485" s="122">
        <v>1.979341754E-2</v>
      </c>
      <c r="M4485" s="122">
        <v>2.4278089393999999E-2</v>
      </c>
      <c r="N4485" s="122">
        <v>2.8759838691999998E-2</v>
      </c>
      <c r="O4485" s="122">
        <v>3.3256766581999997E-2</v>
      </c>
      <c r="P4485" s="122">
        <v>3.7538514234000002E-2</v>
      </c>
      <c r="Q4485" s="122">
        <v>4.1669275518000003E-2</v>
      </c>
      <c r="R4485" s="122">
        <v>4.5626745189999998E-2</v>
      </c>
      <c r="S4485" s="122">
        <v>4.9321553970000001E-2</v>
      </c>
      <c r="T4485" s="122">
        <v>5.3013794028000001E-2</v>
      </c>
      <c r="U4485" s="122">
        <v>5.6485235222000003E-2</v>
      </c>
      <c r="V4485" s="122">
        <v>5.9344245375999999E-2</v>
      </c>
      <c r="W4485" s="122">
        <v>6.1476071851999999E-2</v>
      </c>
      <c r="X4485" s="122">
        <v>6.3144062254000002E-2</v>
      </c>
      <c r="Y4485" s="122">
        <v>6.4396935252000007E-2</v>
      </c>
      <c r="Z4485" s="122">
        <v>6.5973482535999994E-2</v>
      </c>
      <c r="AA4485" s="122">
        <v>6.7718485432E-2</v>
      </c>
      <c r="AB4485" s="122">
        <v>6.9645387214000001E-2</v>
      </c>
      <c r="AC4485" s="122">
        <v>7.2501922142000005E-2</v>
      </c>
      <c r="AD4485" s="122">
        <v>7.2171139741999998E-2</v>
      </c>
      <c r="AE4485" s="122">
        <v>6.7477543015999994E-2</v>
      </c>
      <c r="AF4485" s="122">
        <v>6.5605587866000001E-2</v>
      </c>
      <c r="AG4485" s="122">
        <v>6.3568116586000006E-2</v>
      </c>
      <c r="AH4485" s="122">
        <v>6.1000859088000001E-2</v>
      </c>
      <c r="AI4485" s="122">
        <v>5.8706013469999999E-2</v>
      </c>
      <c r="AJ4485" s="122">
        <v>5.6115516573999998E-2</v>
      </c>
      <c r="AK4485" s="122">
        <v>5.4446234154000003E-2</v>
      </c>
      <c r="AL4485" s="122">
        <v>0</v>
      </c>
    </row>
    <row r="4486" spans="1:38" hidden="1" x14ac:dyDescent="0.25">
      <c r="A4486" s="122" t="s">
        <v>2027</v>
      </c>
      <c r="B4486" s="122">
        <v>1</v>
      </c>
      <c r="C4486" s="122" t="s">
        <v>2226</v>
      </c>
      <c r="D4486" s="122" t="s">
        <v>2089</v>
      </c>
      <c r="E4486" s="122">
        <v>82</v>
      </c>
      <c r="F4486" s="122">
        <v>0</v>
      </c>
      <c r="G4486" s="122">
        <v>0</v>
      </c>
      <c r="H4486" s="122">
        <v>0</v>
      </c>
      <c r="I4486" s="122">
        <v>1.5368163199999999E-3</v>
      </c>
      <c r="J4486" s="122">
        <v>4.7058930619999998E-3</v>
      </c>
      <c r="K4486" s="122">
        <v>7.9128469680000008E-3</v>
      </c>
      <c r="L4486" s="122">
        <v>9.9958387099999997E-3</v>
      </c>
      <c r="M4486" s="122">
        <v>1.2286038544E-2</v>
      </c>
      <c r="N4486" s="122">
        <v>1.4603246631999999E-2</v>
      </c>
      <c r="O4486" s="122">
        <v>1.6979225822E-2</v>
      </c>
      <c r="P4486" s="122">
        <v>1.9245393154E-2</v>
      </c>
      <c r="Q4486" s="122">
        <v>2.1340455551999999E-2</v>
      </c>
      <c r="R4486" s="122">
        <v>2.3260556306000001E-2</v>
      </c>
      <c r="S4486" s="122">
        <v>2.5011022269999999E-2</v>
      </c>
      <c r="T4486" s="122">
        <v>2.6694391958E-2</v>
      </c>
      <c r="U4486" s="122">
        <v>2.8258139961999999E-2</v>
      </c>
      <c r="V4486" s="122">
        <v>2.9908356452E-2</v>
      </c>
      <c r="W4486" s="122">
        <v>3.1293852720000001E-2</v>
      </c>
      <c r="X4486" s="122">
        <v>3.2394047555999998E-2</v>
      </c>
      <c r="Y4486" s="122">
        <v>3.3215290628000001E-2</v>
      </c>
      <c r="Z4486" s="122">
        <v>3.3998906395999999E-2</v>
      </c>
      <c r="AA4486" s="122">
        <v>3.4839455585999997E-2</v>
      </c>
      <c r="AB4486" s="122">
        <v>3.5734022089999998E-2</v>
      </c>
      <c r="AC4486" s="122">
        <v>3.6991689176000001E-2</v>
      </c>
      <c r="AD4486" s="122">
        <v>3.6609986114000001E-2</v>
      </c>
      <c r="AE4486" s="122">
        <v>3.3985056898E-2</v>
      </c>
      <c r="AF4486" s="122">
        <v>3.2786329368000001E-2</v>
      </c>
      <c r="AG4486" s="122">
        <v>3.1567346252E-2</v>
      </c>
      <c r="AH4486" s="122">
        <v>3.0190261400000001E-2</v>
      </c>
      <c r="AI4486" s="122">
        <v>2.9030665976E-2</v>
      </c>
      <c r="AJ4486" s="122">
        <v>2.7903833645999999E-2</v>
      </c>
      <c r="AK4486" s="122">
        <v>2.6995648965999999E-2</v>
      </c>
      <c r="AL4486" s="122">
        <v>0</v>
      </c>
    </row>
    <row r="4487" spans="1:38" hidden="1" x14ac:dyDescent="0.25">
      <c r="A4487" s="122" t="s">
        <v>2027</v>
      </c>
      <c r="B4487" s="122">
        <v>1</v>
      </c>
      <c r="C4487" s="122" t="s">
        <v>2226</v>
      </c>
      <c r="D4487" s="122" t="s">
        <v>2136</v>
      </c>
      <c r="E4487" s="122">
        <v>82</v>
      </c>
      <c r="F4487" s="122">
        <v>0</v>
      </c>
      <c r="G4487" s="122">
        <v>0</v>
      </c>
      <c r="H4487" s="122">
        <v>0</v>
      </c>
      <c r="I4487" s="122">
        <v>3.1674188000000003E-5</v>
      </c>
      <c r="J4487" s="122">
        <v>9.4127098000000003E-5</v>
      </c>
      <c r="K4487" s="122">
        <v>1.5568937799999999E-4</v>
      </c>
      <c r="L4487" s="122">
        <v>1.93656814E-4</v>
      </c>
      <c r="M4487" s="122">
        <v>2.34684632E-4</v>
      </c>
      <c r="N4487" s="122">
        <v>2.7805065599999999E-4</v>
      </c>
      <c r="O4487" s="122">
        <v>3.2200747800000001E-4</v>
      </c>
      <c r="P4487" s="122">
        <v>3.6333512799999998E-4</v>
      </c>
      <c r="Q4487" s="122">
        <v>3.98624226E-4</v>
      </c>
      <c r="R4487" s="122">
        <v>4.3018154400000002E-4</v>
      </c>
      <c r="S4487" s="122">
        <v>4.5847053199999998E-4</v>
      </c>
      <c r="T4487" s="122">
        <v>4.8353229600000001E-4</v>
      </c>
      <c r="U4487" s="122">
        <v>5.0520724800000002E-4</v>
      </c>
      <c r="V4487" s="122">
        <v>5.2362918399999998E-4</v>
      </c>
      <c r="W4487" s="122">
        <v>5.3923495599999996E-4</v>
      </c>
      <c r="X4487" s="122">
        <v>5.5183918399999996E-4</v>
      </c>
      <c r="Y4487" s="122">
        <v>5.6156841000000002E-4</v>
      </c>
      <c r="Z4487" s="122">
        <v>5.7177317599999998E-4</v>
      </c>
      <c r="AA4487" s="122">
        <v>5.8263402599999996E-4</v>
      </c>
      <c r="AB4487" s="122">
        <v>5.9406391199999997E-4</v>
      </c>
      <c r="AC4487" s="122">
        <v>6.1301700199999998E-4</v>
      </c>
      <c r="AD4487" s="122">
        <v>6.02934748E-4</v>
      </c>
      <c r="AE4487" s="122">
        <v>5.5534205999999999E-4</v>
      </c>
      <c r="AF4487" s="122">
        <v>5.3082112199999995E-4</v>
      </c>
      <c r="AG4487" s="122">
        <v>5.0715131999999998E-4</v>
      </c>
      <c r="AH4487" s="122">
        <v>4.8150198199999999E-4</v>
      </c>
      <c r="AI4487" s="122">
        <v>4.5930313000000001E-4</v>
      </c>
      <c r="AJ4487" s="122">
        <v>4.3833423400000001E-4</v>
      </c>
      <c r="AK4487" s="122">
        <v>4.2195147799999999E-4</v>
      </c>
      <c r="AL4487" s="122">
        <v>0</v>
      </c>
    </row>
    <row r="4488" spans="1:38" hidden="1" x14ac:dyDescent="0.25">
      <c r="A4488" s="122" t="s">
        <v>2027</v>
      </c>
      <c r="B4488" s="122">
        <v>1</v>
      </c>
      <c r="C4488" s="122" t="s">
        <v>2226</v>
      </c>
      <c r="D4488" s="122" t="s">
        <v>2090</v>
      </c>
      <c r="E4488" s="122">
        <v>82</v>
      </c>
      <c r="F4488" s="122">
        <v>0</v>
      </c>
      <c r="G4488" s="122">
        <v>0</v>
      </c>
      <c r="H4488" s="122">
        <v>0</v>
      </c>
      <c r="I4488" s="122">
        <v>2.5829398400000001E-4</v>
      </c>
      <c r="J4488" s="122">
        <v>7.80814112E-4</v>
      </c>
      <c r="K4488" s="122">
        <v>1.292301712E-3</v>
      </c>
      <c r="L4488" s="122">
        <v>1.6041100659999999E-3</v>
      </c>
      <c r="M4488" s="122">
        <v>1.937028366E-3</v>
      </c>
      <c r="N4488" s="122">
        <v>2.256789522E-3</v>
      </c>
      <c r="O4488" s="122">
        <v>2.5540697260000001E-3</v>
      </c>
      <c r="P4488" s="122">
        <v>2.8386763859999998E-3</v>
      </c>
      <c r="Q4488" s="122">
        <v>3.1230952480000001E-3</v>
      </c>
      <c r="R4488" s="122">
        <v>3.3889543479999999E-3</v>
      </c>
      <c r="S4488" s="122">
        <v>3.6290609420000001E-3</v>
      </c>
      <c r="T4488" s="122">
        <v>3.8768583880000001E-3</v>
      </c>
      <c r="U4488" s="122">
        <v>4.0925875119999996E-3</v>
      </c>
      <c r="V4488" s="122">
        <v>4.2783640640000004E-3</v>
      </c>
      <c r="W4488" s="122">
        <v>4.4034858920000003E-3</v>
      </c>
      <c r="X4488" s="122">
        <v>4.5403978879999998E-3</v>
      </c>
      <c r="Y4488" s="122">
        <v>4.649444852E-3</v>
      </c>
      <c r="Z4488" s="122">
        <v>4.7748818260000001E-3</v>
      </c>
      <c r="AA4488" s="122">
        <v>4.9025909139999999E-3</v>
      </c>
      <c r="AB4488" s="122">
        <v>5.0341462339999997E-3</v>
      </c>
      <c r="AC4488" s="122">
        <v>5.2242219899999998E-3</v>
      </c>
      <c r="AD4488" s="122">
        <v>5.1449059479999996E-3</v>
      </c>
      <c r="AE4488" s="122">
        <v>4.7489963299999997E-3</v>
      </c>
      <c r="AF4488" s="122">
        <v>4.5446140740000003E-3</v>
      </c>
      <c r="AG4488" s="122">
        <v>4.3205742840000004E-3</v>
      </c>
      <c r="AH4488" s="122">
        <v>4.0842502480000001E-3</v>
      </c>
      <c r="AI4488" s="122">
        <v>3.8667825819999999E-3</v>
      </c>
      <c r="AJ4488" s="122">
        <v>3.7772359819999999E-3</v>
      </c>
      <c r="AK4488" s="122">
        <v>3.6034470679999998E-3</v>
      </c>
      <c r="AL4488" s="122">
        <v>0</v>
      </c>
    </row>
    <row r="4489" spans="1:38" hidden="1" x14ac:dyDescent="0.25">
      <c r="A4489" s="122" t="s">
        <v>2027</v>
      </c>
      <c r="B4489" s="122">
        <v>1</v>
      </c>
      <c r="C4489" s="122" t="s">
        <v>2226</v>
      </c>
      <c r="D4489" s="122" t="s">
        <v>2091</v>
      </c>
      <c r="E4489" s="122">
        <v>82</v>
      </c>
      <c r="F4489" s="122">
        <v>0</v>
      </c>
      <c r="G4489" s="122">
        <v>0</v>
      </c>
      <c r="H4489" s="122">
        <v>0</v>
      </c>
      <c r="I4489" s="122">
        <v>6.2478540799999998E-4</v>
      </c>
      <c r="J4489" s="122">
        <v>1.8743884639999999E-3</v>
      </c>
      <c r="K4489" s="122">
        <v>3.09604347E-3</v>
      </c>
      <c r="L4489" s="122">
        <v>3.8378552420000002E-3</v>
      </c>
      <c r="M4489" s="122">
        <v>4.6219828200000004E-3</v>
      </c>
      <c r="N4489" s="122">
        <v>5.3908769979999997E-3</v>
      </c>
      <c r="O4489" s="122">
        <v>6.1570202979999997E-3</v>
      </c>
      <c r="P4489" s="122">
        <v>6.8517044440000001E-3</v>
      </c>
      <c r="Q4489" s="122">
        <v>7.4692455239999999E-3</v>
      </c>
      <c r="R4489" s="122">
        <v>8.0218455720000009E-3</v>
      </c>
      <c r="S4489" s="122">
        <v>8.5334766400000008E-3</v>
      </c>
      <c r="T4489" s="122">
        <v>8.9911306939999998E-3</v>
      </c>
      <c r="U4489" s="122">
        <v>9.3850196699999996E-3</v>
      </c>
      <c r="V4489" s="122">
        <v>9.7430972599999999E-3</v>
      </c>
      <c r="W4489" s="122">
        <v>1.0038183532E-2</v>
      </c>
      <c r="X4489" s="122">
        <v>1.0281518962E-2</v>
      </c>
      <c r="Y4489" s="122">
        <v>1.0470769374000001E-2</v>
      </c>
      <c r="Z4489" s="122">
        <v>1.0679805474E-2</v>
      </c>
      <c r="AA4489" s="122">
        <v>1.0898479722000001E-2</v>
      </c>
      <c r="AB4489" s="122">
        <v>1.1101844806000001E-2</v>
      </c>
      <c r="AC4489" s="122">
        <v>1.1472991686E-2</v>
      </c>
      <c r="AD4489" s="122">
        <v>1.1307545678E-2</v>
      </c>
      <c r="AE4489" s="122">
        <v>1.0420902960000001E-2</v>
      </c>
      <c r="AF4489" s="122">
        <v>9.9652743839999999E-3</v>
      </c>
      <c r="AG4489" s="122">
        <v>9.526643542E-3</v>
      </c>
      <c r="AH4489" s="122">
        <v>9.0400976119999997E-3</v>
      </c>
      <c r="AI4489" s="122">
        <v>8.6305045320000003E-3</v>
      </c>
      <c r="AJ4489" s="122">
        <v>8.2955204539999997E-3</v>
      </c>
      <c r="AK4489" s="122">
        <v>7.9817317580000002E-3</v>
      </c>
      <c r="AL4489" s="122">
        <v>0</v>
      </c>
    </row>
    <row r="4490" spans="1:38" hidden="1" x14ac:dyDescent="0.25">
      <c r="A4490" s="122" t="s">
        <v>2027</v>
      </c>
      <c r="B4490" s="122">
        <v>1</v>
      </c>
      <c r="C4490" s="122" t="s">
        <v>2226</v>
      </c>
      <c r="D4490" s="122" t="s">
        <v>2092</v>
      </c>
      <c r="E4490" s="122">
        <v>82</v>
      </c>
      <c r="F4490" s="122">
        <v>0</v>
      </c>
      <c r="G4490" s="122">
        <v>0</v>
      </c>
      <c r="H4490" s="122">
        <v>0</v>
      </c>
      <c r="I4490" s="122">
        <v>2.44184148E-4</v>
      </c>
      <c r="J4490" s="122">
        <v>7.5293860199999996E-4</v>
      </c>
      <c r="K4490" s="122">
        <v>1.271211916E-3</v>
      </c>
      <c r="L4490" s="122">
        <v>1.6032145999999999E-3</v>
      </c>
      <c r="M4490" s="122">
        <v>1.9640140519999998E-3</v>
      </c>
      <c r="N4490" s="122">
        <v>2.3256815659999999E-3</v>
      </c>
      <c r="O4490" s="122">
        <v>2.6920279099999999E-3</v>
      </c>
      <c r="P4490" s="122">
        <v>3.0396403959999999E-3</v>
      </c>
      <c r="Q4490" s="122">
        <v>3.3625949240000002E-3</v>
      </c>
      <c r="R4490" s="122">
        <v>3.6644177440000002E-3</v>
      </c>
      <c r="S4490" s="122">
        <v>3.9545801620000003E-3</v>
      </c>
      <c r="T4490" s="122">
        <v>4.2367704339999999E-3</v>
      </c>
      <c r="U4490" s="122">
        <v>4.5215987440000004E-3</v>
      </c>
      <c r="V4490" s="122">
        <v>4.7975505759999997E-3</v>
      </c>
      <c r="W4490" s="122">
        <v>5.0374967760000002E-3</v>
      </c>
      <c r="X4490" s="122">
        <v>5.2292119359999998E-3</v>
      </c>
      <c r="Y4490" s="122">
        <v>5.3665906060000003E-3</v>
      </c>
      <c r="Z4490" s="122">
        <v>5.498864878E-3</v>
      </c>
      <c r="AA4490" s="122">
        <v>5.63007523E-3</v>
      </c>
      <c r="AB4490" s="122">
        <v>5.7583501300000001E-3</v>
      </c>
      <c r="AC4490" s="122">
        <v>5.9778473040000002E-3</v>
      </c>
      <c r="AD4490" s="122">
        <v>5.9334093000000003E-3</v>
      </c>
      <c r="AE4490" s="122">
        <v>5.5148970240000003E-3</v>
      </c>
      <c r="AF4490" s="122">
        <v>5.3561303380000001E-3</v>
      </c>
      <c r="AG4490" s="122">
        <v>5.2114452780000001E-3</v>
      </c>
      <c r="AH4490" s="122">
        <v>5.0283881700000001E-3</v>
      </c>
      <c r="AI4490" s="122">
        <v>4.8868561820000003E-3</v>
      </c>
      <c r="AJ4490" s="122">
        <v>4.8070936160000003E-3</v>
      </c>
      <c r="AK4490" s="122">
        <v>4.7517326999999996E-3</v>
      </c>
      <c r="AL4490" s="122">
        <v>0</v>
      </c>
    </row>
    <row r="4491" spans="1:38" hidden="1" x14ac:dyDescent="0.25">
      <c r="A4491" s="122" t="s">
        <v>2027</v>
      </c>
      <c r="B4491" s="122">
        <v>1</v>
      </c>
      <c r="C4491" s="122" t="s">
        <v>2226</v>
      </c>
      <c r="D4491" s="122" t="s">
        <v>2093</v>
      </c>
      <c r="E4491" s="122">
        <v>82</v>
      </c>
      <c r="F4491" s="122">
        <v>0</v>
      </c>
      <c r="G4491" s="122">
        <v>0</v>
      </c>
      <c r="H4491" s="122">
        <v>0</v>
      </c>
      <c r="I4491" s="122">
        <v>2.6008209499999999E-3</v>
      </c>
      <c r="J4491" s="122">
        <v>7.8326201460000005E-3</v>
      </c>
      <c r="K4491" s="122">
        <v>1.296609782E-2</v>
      </c>
      <c r="L4491" s="122">
        <v>1.6126982378000001E-2</v>
      </c>
      <c r="M4491" s="122">
        <v>1.9481098182000001E-2</v>
      </c>
      <c r="N4491" s="122">
        <v>2.2789849082000001E-2</v>
      </c>
      <c r="O4491" s="122">
        <v>2.6080973568000002E-2</v>
      </c>
      <c r="P4491" s="122">
        <v>2.9086118776000001E-2</v>
      </c>
      <c r="Q4491" s="122">
        <v>3.1814240978000001E-2</v>
      </c>
      <c r="R4491" s="122">
        <v>3.4243375062000002E-2</v>
      </c>
      <c r="S4491" s="122">
        <v>3.641958554E-2</v>
      </c>
      <c r="T4491" s="122">
        <v>3.8324401309999999E-2</v>
      </c>
      <c r="U4491" s="122">
        <v>3.9921075219999998E-2</v>
      </c>
      <c r="V4491" s="122">
        <v>4.130271236E-2</v>
      </c>
      <c r="W4491" s="122">
        <v>4.2492306298E-2</v>
      </c>
      <c r="X4491" s="122">
        <v>4.3443974678E-2</v>
      </c>
      <c r="Y4491" s="122">
        <v>4.4179971966000001E-2</v>
      </c>
      <c r="Z4491" s="122">
        <v>4.4950071113999998E-2</v>
      </c>
      <c r="AA4491" s="122">
        <v>4.5728628425999999E-2</v>
      </c>
      <c r="AB4491" s="122">
        <v>4.6484446866E-2</v>
      </c>
      <c r="AC4491" s="122">
        <v>4.7820381388000002E-2</v>
      </c>
      <c r="AD4491" s="122">
        <v>4.6838793481999999E-2</v>
      </c>
      <c r="AE4491" s="122">
        <v>4.2916486365999998E-2</v>
      </c>
      <c r="AF4491" s="122">
        <v>4.077985613E-2</v>
      </c>
      <c r="AG4491" s="122">
        <v>3.8727668095999999E-2</v>
      </c>
      <c r="AH4491" s="122">
        <v>3.6519379624000002E-2</v>
      </c>
      <c r="AI4491" s="122">
        <v>3.4600229949999999E-2</v>
      </c>
      <c r="AJ4491" s="122">
        <v>3.3261608223999997E-2</v>
      </c>
      <c r="AK4491" s="122">
        <v>3.1674840859999998E-2</v>
      </c>
      <c r="AL4491" s="122">
        <v>0</v>
      </c>
    </row>
    <row r="4492" spans="1:38" hidden="1" x14ac:dyDescent="0.25">
      <c r="A4492" s="122" t="s">
        <v>2027</v>
      </c>
      <c r="B4492" s="122">
        <v>1</v>
      </c>
      <c r="C4492" s="122" t="s">
        <v>2226</v>
      </c>
      <c r="D4492" s="122" t="s">
        <v>2094</v>
      </c>
      <c r="E4492" s="122">
        <v>82</v>
      </c>
      <c r="F4492" s="122">
        <v>0</v>
      </c>
      <c r="G4492" s="122">
        <v>0</v>
      </c>
      <c r="H4492" s="122">
        <v>0</v>
      </c>
      <c r="I4492" s="122">
        <v>1.263903108E-3</v>
      </c>
      <c r="J4492" s="122">
        <v>3.8092897959999998E-3</v>
      </c>
      <c r="K4492" s="122">
        <v>6.3181074579999998E-3</v>
      </c>
      <c r="L4492" s="122">
        <v>7.8702853319999998E-3</v>
      </c>
      <c r="M4492" s="122">
        <v>9.5205856459999998E-3</v>
      </c>
      <c r="N4492" s="122">
        <v>1.114042319E-2</v>
      </c>
      <c r="O4492" s="122">
        <v>1.2756567642E-2</v>
      </c>
      <c r="P4492" s="122">
        <v>1.4250155763999999E-2</v>
      </c>
      <c r="Q4492" s="122">
        <v>1.5610433098E-2</v>
      </c>
      <c r="R4492" s="122">
        <v>1.6829678970000001E-2</v>
      </c>
      <c r="S4492" s="122">
        <v>1.797378791E-2</v>
      </c>
      <c r="T4492" s="122">
        <v>1.8973834022000001E-2</v>
      </c>
      <c r="U4492" s="122">
        <v>1.9877163358000001E-2</v>
      </c>
      <c r="V4492" s="122">
        <v>2.0686280966E-2</v>
      </c>
      <c r="W4492" s="122">
        <v>2.135213691E-2</v>
      </c>
      <c r="X4492" s="122">
        <v>2.1896781737999998E-2</v>
      </c>
      <c r="Y4492" s="122">
        <v>2.2300362864000001E-2</v>
      </c>
      <c r="Z4492" s="122">
        <v>2.2721069072E-2</v>
      </c>
      <c r="AA4492" s="122">
        <v>2.3160547826000001E-2</v>
      </c>
      <c r="AB4492" s="122">
        <v>2.3593930802E-2</v>
      </c>
      <c r="AC4492" s="122">
        <v>2.4365137394000001E-2</v>
      </c>
      <c r="AD4492" s="122">
        <v>2.3977288582E-2</v>
      </c>
      <c r="AE4492" s="122">
        <v>2.2064465201999998E-2</v>
      </c>
      <c r="AF4492" s="122">
        <v>2.1112047241999998E-2</v>
      </c>
      <c r="AG4492" s="122">
        <v>2.0188459902000001E-2</v>
      </c>
      <c r="AH4492" s="122">
        <v>1.9224395242000002E-2</v>
      </c>
      <c r="AI4492" s="122">
        <v>1.8385898934E-2</v>
      </c>
      <c r="AJ4492" s="122">
        <v>1.7653273949999999E-2</v>
      </c>
      <c r="AK4492" s="122">
        <v>1.7012903725999999E-2</v>
      </c>
      <c r="AL4492" s="122">
        <v>0</v>
      </c>
    </row>
    <row r="4493" spans="1:38" hidden="1" x14ac:dyDescent="0.25">
      <c r="A4493" s="122" t="s">
        <v>2027</v>
      </c>
      <c r="B4493" s="122">
        <v>1</v>
      </c>
      <c r="C4493" s="122" t="s">
        <v>2226</v>
      </c>
      <c r="D4493" s="122" t="s">
        <v>2095</v>
      </c>
      <c r="E4493" s="122">
        <v>82</v>
      </c>
      <c r="F4493" s="122">
        <v>0</v>
      </c>
      <c r="G4493" s="122">
        <v>0</v>
      </c>
      <c r="H4493" s="122">
        <v>0</v>
      </c>
      <c r="I4493" s="122">
        <v>5.6302807600000005E-4</v>
      </c>
      <c r="J4493" s="122">
        <v>1.696708182E-3</v>
      </c>
      <c r="K4493" s="122">
        <v>2.8084344600000002E-3</v>
      </c>
      <c r="L4493" s="122">
        <v>3.48412441E-3</v>
      </c>
      <c r="M4493" s="122">
        <v>4.2129966580000001E-3</v>
      </c>
      <c r="N4493" s="122">
        <v>4.9409532900000002E-3</v>
      </c>
      <c r="O4493" s="122">
        <v>5.6520387300000004E-3</v>
      </c>
      <c r="P4493" s="122">
        <v>6.3010863500000003E-3</v>
      </c>
      <c r="Q4493" s="122">
        <v>6.8837421380000003E-3</v>
      </c>
      <c r="R4493" s="122">
        <v>7.4184804199999999E-3</v>
      </c>
      <c r="S4493" s="122">
        <v>7.8982664279999993E-3</v>
      </c>
      <c r="T4493" s="122">
        <v>8.3236772579999996E-3</v>
      </c>
      <c r="U4493" s="122">
        <v>8.6912076160000004E-3</v>
      </c>
      <c r="V4493" s="122">
        <v>9.0253832760000003E-3</v>
      </c>
      <c r="W4493" s="122">
        <v>9.3171617239999997E-3</v>
      </c>
      <c r="X4493" s="122">
        <v>9.5703787140000007E-3</v>
      </c>
      <c r="Y4493" s="122">
        <v>9.7797106159999998E-3</v>
      </c>
      <c r="Z4493" s="122">
        <v>1.000574848E-2</v>
      </c>
      <c r="AA4493" s="122">
        <v>1.0198057662E-2</v>
      </c>
      <c r="AB4493" s="122">
        <v>1.0413329783999999E-2</v>
      </c>
      <c r="AC4493" s="122">
        <v>1.0732723404E-2</v>
      </c>
      <c r="AD4493" s="122">
        <v>1.0548599152E-2</v>
      </c>
      <c r="AE4493" s="122">
        <v>9.713979704E-3</v>
      </c>
      <c r="AF4493" s="122">
        <v>9.2648168600000004E-3</v>
      </c>
      <c r="AG4493" s="122">
        <v>8.821048574E-3</v>
      </c>
      <c r="AH4493" s="122">
        <v>8.3594797780000007E-3</v>
      </c>
      <c r="AI4493" s="122">
        <v>7.9559252500000007E-3</v>
      </c>
      <c r="AJ4493" s="122">
        <v>7.63787362E-3</v>
      </c>
      <c r="AK4493" s="122">
        <v>7.3355672000000004E-3</v>
      </c>
      <c r="AL4493" s="122">
        <v>0</v>
      </c>
    </row>
    <row r="4494" spans="1:38" hidden="1" x14ac:dyDescent="0.25">
      <c r="A4494" s="122" t="s">
        <v>2027</v>
      </c>
      <c r="B4494" s="122">
        <v>1</v>
      </c>
      <c r="C4494" s="122" t="s">
        <v>2226</v>
      </c>
      <c r="D4494" s="122" t="s">
        <v>2096</v>
      </c>
      <c r="E4494" s="122">
        <v>82</v>
      </c>
      <c r="F4494" s="122">
        <v>0</v>
      </c>
      <c r="G4494" s="122">
        <v>0</v>
      </c>
      <c r="H4494" s="122">
        <v>0</v>
      </c>
      <c r="I4494" s="122">
        <v>8.3956103400000003E-4</v>
      </c>
      <c r="J4494" s="122">
        <v>2.5308061479999999E-3</v>
      </c>
      <c r="K4494" s="122">
        <v>4.197445694E-3</v>
      </c>
      <c r="L4494" s="122">
        <v>5.2231274420000001E-3</v>
      </c>
      <c r="M4494" s="122">
        <v>6.319189916E-3</v>
      </c>
      <c r="N4494" s="122">
        <v>7.4012038099999997E-3</v>
      </c>
      <c r="O4494" s="122">
        <v>8.4792110779999992E-3</v>
      </c>
      <c r="P4494" s="122">
        <v>9.471512336E-3</v>
      </c>
      <c r="Q4494" s="122">
        <v>1.0363542357999999E-2</v>
      </c>
      <c r="R4494" s="122">
        <v>1.1181230164E-2</v>
      </c>
      <c r="S4494" s="122">
        <v>1.194214333E-2</v>
      </c>
      <c r="T4494" s="122">
        <v>1.2621104834E-2</v>
      </c>
      <c r="U4494" s="122">
        <v>1.3241938424E-2</v>
      </c>
      <c r="V4494" s="122">
        <v>1.378255567E-2</v>
      </c>
      <c r="W4494" s="122">
        <v>1.424682779E-2</v>
      </c>
      <c r="X4494" s="122">
        <v>1.4620600617999999E-2</v>
      </c>
      <c r="Y4494" s="122">
        <v>1.4904392412000001E-2</v>
      </c>
      <c r="Z4494" s="122">
        <v>1.5222388428E-2</v>
      </c>
      <c r="AA4494" s="122">
        <v>1.553270407E-2</v>
      </c>
      <c r="AB4494" s="122">
        <v>1.5832260418E-2</v>
      </c>
      <c r="AC4494" s="122">
        <v>1.6341776541999999E-2</v>
      </c>
      <c r="AD4494" s="122">
        <v>1.6056274416000001E-2</v>
      </c>
      <c r="AE4494" s="122">
        <v>1.4781388752E-2</v>
      </c>
      <c r="AF4494" s="122">
        <v>1.4122535336000001E-2</v>
      </c>
      <c r="AG4494" s="122">
        <v>1.3502038653999999E-2</v>
      </c>
      <c r="AH4494" s="122">
        <v>1.2812299318000001E-2</v>
      </c>
      <c r="AI4494" s="122">
        <v>1.2216306648000001E-2</v>
      </c>
      <c r="AJ4494" s="122">
        <v>1.171732575E-2</v>
      </c>
      <c r="AK4494" s="122">
        <v>1.1272121172000001E-2</v>
      </c>
      <c r="AL4494" s="122">
        <v>0</v>
      </c>
    </row>
    <row r="4495" spans="1:38" hidden="1" x14ac:dyDescent="0.25">
      <c r="A4495" s="122" t="s">
        <v>2027</v>
      </c>
      <c r="B4495" s="122">
        <v>1</v>
      </c>
      <c r="C4495" s="122" t="s">
        <v>2226</v>
      </c>
      <c r="D4495" s="122" t="s">
        <v>2097</v>
      </c>
      <c r="E4495" s="122">
        <v>82</v>
      </c>
      <c r="F4495" s="122">
        <v>0</v>
      </c>
      <c r="G4495" s="122">
        <v>0</v>
      </c>
      <c r="H4495" s="122">
        <v>0</v>
      </c>
      <c r="I4495" s="122">
        <v>9.5060607200000004E-4</v>
      </c>
      <c r="J4495" s="122">
        <v>2.8585031799999998E-3</v>
      </c>
      <c r="K4495" s="122">
        <v>4.727982298E-3</v>
      </c>
      <c r="L4495" s="122">
        <v>5.8618929200000003E-3</v>
      </c>
      <c r="M4495" s="122">
        <v>7.0678921820000002E-3</v>
      </c>
      <c r="N4495" s="122">
        <v>8.2460908919999992E-3</v>
      </c>
      <c r="O4495" s="122">
        <v>9.4135536819999997E-3</v>
      </c>
      <c r="P4495" s="122">
        <v>1.0460679866E-2</v>
      </c>
      <c r="Q4495" s="122">
        <v>1.1407360718E-2</v>
      </c>
      <c r="R4495" s="122">
        <v>1.2294990786E-2</v>
      </c>
      <c r="S4495" s="122">
        <v>1.3113603074E-2</v>
      </c>
      <c r="T4495" s="122">
        <v>1.3857421785999999E-2</v>
      </c>
      <c r="U4495" s="122">
        <v>1.448892198E-2</v>
      </c>
      <c r="V4495" s="122">
        <v>1.4055074747999999E-2</v>
      </c>
      <c r="W4495" s="122">
        <v>1.4644808022E-2</v>
      </c>
      <c r="X4495" s="122">
        <v>1.5117197367999999E-2</v>
      </c>
      <c r="Y4495" s="122">
        <v>1.550709745E-2</v>
      </c>
      <c r="Z4495" s="122">
        <v>1.5909111712000001E-2</v>
      </c>
      <c r="AA4495" s="122">
        <v>1.6262736151999999E-2</v>
      </c>
      <c r="AB4495" s="122">
        <v>1.6605142683999999E-2</v>
      </c>
      <c r="AC4495" s="122">
        <v>1.7154373652E-2</v>
      </c>
      <c r="AD4495" s="122">
        <v>1.6888519388000001E-2</v>
      </c>
      <c r="AE4495" s="122">
        <v>1.5575243137999999E-2</v>
      </c>
      <c r="AF4495" s="122">
        <v>1.4889170296000001E-2</v>
      </c>
      <c r="AG4495" s="122">
        <v>1.4162908682E-2</v>
      </c>
      <c r="AH4495" s="122">
        <v>1.3386800803999999E-2</v>
      </c>
      <c r="AI4495" s="122">
        <v>1.2724205936E-2</v>
      </c>
      <c r="AJ4495" s="122">
        <v>1.210039337E-2</v>
      </c>
      <c r="AK4495" s="122">
        <v>1.1558718652E-2</v>
      </c>
      <c r="AL4495" s="122">
        <v>0</v>
      </c>
    </row>
    <row r="4496" spans="1:38" hidden="1" x14ac:dyDescent="0.25">
      <c r="A4496" s="122" t="s">
        <v>2027</v>
      </c>
      <c r="B4496" s="122">
        <v>1</v>
      </c>
      <c r="C4496" s="122" t="s">
        <v>2226</v>
      </c>
      <c r="D4496" s="122" t="s">
        <v>2098</v>
      </c>
      <c r="E4496" s="122">
        <v>82</v>
      </c>
      <c r="F4496" s="122">
        <v>0</v>
      </c>
      <c r="G4496" s="122">
        <v>0</v>
      </c>
      <c r="H4496" s="122">
        <v>0</v>
      </c>
      <c r="I4496" s="122">
        <v>1.3347182679999999E-3</v>
      </c>
      <c r="J4496" s="122">
        <v>4.0076697699999997E-3</v>
      </c>
      <c r="K4496" s="122">
        <v>6.6312191140000002E-3</v>
      </c>
      <c r="L4496" s="122">
        <v>8.2350720660000001E-3</v>
      </c>
      <c r="M4496" s="122">
        <v>9.9534946940000001E-3</v>
      </c>
      <c r="N4496" s="122">
        <v>1.1647328679999999E-2</v>
      </c>
      <c r="O4496" s="122">
        <v>1.333135687E-2</v>
      </c>
      <c r="P4496" s="122">
        <v>1.4879960940000001E-2</v>
      </c>
      <c r="Q4496" s="122">
        <v>1.6297935784E-2</v>
      </c>
      <c r="R4496" s="122">
        <v>1.7543874764E-2</v>
      </c>
      <c r="S4496" s="122">
        <v>1.8629105404E-2</v>
      </c>
      <c r="T4496" s="122">
        <v>1.9519559696E-2</v>
      </c>
      <c r="U4496" s="122">
        <v>2.0271863170000001E-2</v>
      </c>
      <c r="V4496" s="122">
        <v>2.0939164271999999E-2</v>
      </c>
      <c r="W4496" s="122">
        <v>2.1526044306000001E-2</v>
      </c>
      <c r="X4496" s="122">
        <v>2.2047289341999999E-2</v>
      </c>
      <c r="Y4496" s="122">
        <v>2.2501598495999999E-2</v>
      </c>
      <c r="Z4496" s="122">
        <v>2.2986714581999999E-2</v>
      </c>
      <c r="AA4496" s="122">
        <v>2.3505145872000002E-2</v>
      </c>
      <c r="AB4496" s="122">
        <v>2.4045964618000001E-2</v>
      </c>
      <c r="AC4496" s="122">
        <v>2.4901282952E-2</v>
      </c>
      <c r="AD4496" s="122">
        <v>2.4591060000000001E-2</v>
      </c>
      <c r="AE4496" s="122">
        <v>2.2685345539999999E-2</v>
      </c>
      <c r="AF4496" s="122">
        <v>2.1714383132000002E-2</v>
      </c>
      <c r="AG4496" s="122">
        <v>2.0799053261999999E-2</v>
      </c>
      <c r="AH4496" s="122">
        <v>1.9761764308000002E-2</v>
      </c>
      <c r="AI4496" s="122">
        <v>1.8833521512E-2</v>
      </c>
      <c r="AJ4496" s="122">
        <v>1.8268741192000001E-2</v>
      </c>
      <c r="AK4496" s="122">
        <v>1.7459695317999999E-2</v>
      </c>
      <c r="AL4496" s="122">
        <v>0</v>
      </c>
    </row>
    <row r="4497" spans="1:38" hidden="1" x14ac:dyDescent="0.25">
      <c r="A4497" s="122" t="s">
        <v>2027</v>
      </c>
      <c r="B4497" s="122">
        <v>1</v>
      </c>
      <c r="C4497" s="122" t="s">
        <v>2226</v>
      </c>
      <c r="D4497" s="122" t="s">
        <v>2099</v>
      </c>
      <c r="E4497" s="122">
        <v>82</v>
      </c>
      <c r="F4497" s="122">
        <v>0</v>
      </c>
      <c r="G4497" s="122">
        <v>0</v>
      </c>
      <c r="H4497" s="122">
        <v>0</v>
      </c>
      <c r="I4497" s="122">
        <v>1.0949582539999999E-3</v>
      </c>
      <c r="J4497" s="122">
        <v>3.3027018699999999E-3</v>
      </c>
      <c r="K4497" s="122">
        <v>5.4743632840000001E-3</v>
      </c>
      <c r="L4497" s="122">
        <v>6.812174174E-3</v>
      </c>
      <c r="M4497" s="122">
        <v>8.2449334759999993E-3</v>
      </c>
      <c r="N4497" s="122">
        <v>9.6651256260000002E-3</v>
      </c>
      <c r="O4497" s="122">
        <v>1.1088476490000001E-2</v>
      </c>
      <c r="P4497" s="122">
        <v>1.2423625968E-2</v>
      </c>
      <c r="Q4497" s="122">
        <v>1.369199351E-2</v>
      </c>
      <c r="R4497" s="122">
        <v>1.4873373501999999E-2</v>
      </c>
      <c r="S4497" s="122">
        <v>1.5942318106000001E-2</v>
      </c>
      <c r="T4497" s="122">
        <v>1.6885368734000001E-2</v>
      </c>
      <c r="U4497" s="122">
        <v>1.7704638718000001E-2</v>
      </c>
      <c r="V4497" s="122">
        <v>1.8382342861999999E-2</v>
      </c>
      <c r="W4497" s="122">
        <v>1.8921618923999999E-2</v>
      </c>
      <c r="X4497" s="122">
        <v>1.9375284084000001E-2</v>
      </c>
      <c r="Y4497" s="122">
        <v>1.9783759242000001E-2</v>
      </c>
      <c r="Z4497" s="122">
        <v>2.026442379E-2</v>
      </c>
      <c r="AA4497" s="122">
        <v>2.0754641050000001E-2</v>
      </c>
      <c r="AB4497" s="122">
        <v>2.1246389710000001E-2</v>
      </c>
      <c r="AC4497" s="122">
        <v>2.1971933177999999E-2</v>
      </c>
      <c r="AD4497" s="122">
        <v>2.1665518575999999E-2</v>
      </c>
      <c r="AE4497" s="122">
        <v>1.9985604210000001E-2</v>
      </c>
      <c r="AF4497" s="122">
        <v>1.9105499764E-2</v>
      </c>
      <c r="AG4497" s="122">
        <v>1.8267569268000002E-2</v>
      </c>
      <c r="AH4497" s="122">
        <v>1.7340757928000002E-2</v>
      </c>
      <c r="AI4497" s="122">
        <v>1.6539236870000001E-2</v>
      </c>
      <c r="AJ4497" s="122">
        <v>1.6058606980000001E-2</v>
      </c>
      <c r="AK4497" s="122">
        <v>1.5410958576E-2</v>
      </c>
      <c r="AL4497" s="122">
        <v>0</v>
      </c>
    </row>
    <row r="4498" spans="1:38" hidden="1" x14ac:dyDescent="0.25">
      <c r="A4498" s="122" t="s">
        <v>2027</v>
      </c>
      <c r="B4498" s="122">
        <v>1</v>
      </c>
      <c r="C4498" s="122" t="s">
        <v>2226</v>
      </c>
      <c r="D4498" s="122" t="s">
        <v>2100</v>
      </c>
      <c r="E4498" s="122">
        <v>82</v>
      </c>
      <c r="F4498" s="122">
        <v>0</v>
      </c>
      <c r="G4498" s="122">
        <v>0</v>
      </c>
      <c r="H4498" s="122">
        <v>0</v>
      </c>
      <c r="I4498" s="122">
        <v>2.7359186400000002E-4</v>
      </c>
      <c r="J4498" s="122">
        <v>8.1705993200000004E-4</v>
      </c>
      <c r="K4498" s="122">
        <v>1.342646084E-3</v>
      </c>
      <c r="L4498" s="122">
        <v>1.66448269E-3</v>
      </c>
      <c r="M4498" s="122">
        <v>2.0059856959999999E-3</v>
      </c>
      <c r="N4498" s="122">
        <v>2.3383043319999998E-3</v>
      </c>
      <c r="O4498" s="122">
        <v>2.6733174260000002E-3</v>
      </c>
      <c r="P4498" s="122">
        <v>2.9873406680000002E-3</v>
      </c>
      <c r="Q4498" s="122">
        <v>3.2752930340000002E-3</v>
      </c>
      <c r="R4498" s="122">
        <v>3.542999486E-3</v>
      </c>
      <c r="S4498" s="122">
        <v>3.7896338740000001E-3</v>
      </c>
      <c r="T4498" s="122">
        <v>3.9989843140000002E-3</v>
      </c>
      <c r="U4498" s="122">
        <v>4.1750832240000004E-3</v>
      </c>
      <c r="V4498" s="122">
        <v>4.3237305799999999E-3</v>
      </c>
      <c r="W4498" s="122">
        <v>4.4415242560000004E-3</v>
      </c>
      <c r="X4498" s="122">
        <v>4.5345906579999998E-3</v>
      </c>
      <c r="Y4498" s="122">
        <v>4.5903150799999999E-3</v>
      </c>
      <c r="Z4498" s="122">
        <v>4.6476224860000004E-3</v>
      </c>
      <c r="AA4498" s="122">
        <v>4.7210345780000001E-3</v>
      </c>
      <c r="AB4498" s="122">
        <v>4.7920189979999998E-3</v>
      </c>
      <c r="AC4498" s="122">
        <v>4.9265291140000002E-3</v>
      </c>
      <c r="AD4498" s="122">
        <v>4.8391272800000001E-3</v>
      </c>
      <c r="AE4498" s="122">
        <v>4.4356186940000004E-3</v>
      </c>
      <c r="AF4498" s="122">
        <v>4.2375748220000002E-3</v>
      </c>
      <c r="AG4498" s="122">
        <v>4.0477811659999996E-3</v>
      </c>
      <c r="AH4498" s="122">
        <v>3.8461038460000001E-3</v>
      </c>
      <c r="AI4498" s="122">
        <v>3.6759999640000002E-3</v>
      </c>
      <c r="AJ4498" s="122">
        <v>3.5440561520000001E-3</v>
      </c>
      <c r="AK4498" s="122">
        <v>3.4302022039999999E-3</v>
      </c>
      <c r="AL4498" s="122">
        <v>0</v>
      </c>
    </row>
    <row r="4499" spans="1:38" hidden="1" x14ac:dyDescent="0.25">
      <c r="A4499" s="122" t="s">
        <v>2027</v>
      </c>
      <c r="B4499" s="122">
        <v>1</v>
      </c>
      <c r="C4499" s="122" t="s">
        <v>2226</v>
      </c>
      <c r="D4499" s="122" t="s">
        <v>2101</v>
      </c>
      <c r="E4499" s="122">
        <v>82</v>
      </c>
      <c r="F4499" s="122">
        <v>0</v>
      </c>
      <c r="G4499" s="122">
        <v>0</v>
      </c>
      <c r="H4499" s="122">
        <v>0</v>
      </c>
      <c r="I4499" s="122">
        <v>2.1010171260000001E-3</v>
      </c>
      <c r="J4499" s="122">
        <v>6.3105890899999998E-3</v>
      </c>
      <c r="K4499" s="122">
        <v>1.0447878973999999E-2</v>
      </c>
      <c r="L4499" s="122">
        <v>1.3004258696E-2</v>
      </c>
      <c r="M4499" s="122">
        <v>1.5681565016000001E-2</v>
      </c>
      <c r="N4499" s="122">
        <v>1.828845434E-2</v>
      </c>
      <c r="O4499" s="122">
        <v>2.0885670052E-2</v>
      </c>
      <c r="P4499" s="122">
        <v>2.328087476E-2</v>
      </c>
      <c r="Q4499" s="122">
        <v>2.5452320165999999E-2</v>
      </c>
      <c r="R4499" s="122">
        <v>2.7381756011999998E-2</v>
      </c>
      <c r="S4499" s="122">
        <v>2.9125073562E-2</v>
      </c>
      <c r="T4499" s="122">
        <v>3.0609283067999999E-2</v>
      </c>
      <c r="U4499" s="122">
        <v>3.1820402848000001E-2</v>
      </c>
      <c r="V4499" s="122">
        <v>3.2783838022000002E-2</v>
      </c>
      <c r="W4499" s="122">
        <v>3.3473701481999997E-2</v>
      </c>
      <c r="X4499" s="122">
        <v>3.3900612278000002E-2</v>
      </c>
      <c r="Y4499" s="122">
        <v>3.4184543509999998E-2</v>
      </c>
      <c r="Z4499" s="122">
        <v>3.4577869092000002E-2</v>
      </c>
      <c r="AA4499" s="122">
        <v>3.5121703890000001E-2</v>
      </c>
      <c r="AB4499" s="122">
        <v>3.5714931174E-2</v>
      </c>
      <c r="AC4499" s="122">
        <v>3.6766266290000002E-2</v>
      </c>
      <c r="AD4499" s="122">
        <v>3.6104084093999997E-2</v>
      </c>
      <c r="AE4499" s="122">
        <v>3.3154499689999999E-2</v>
      </c>
      <c r="AF4499" s="122">
        <v>3.1659387422000002E-2</v>
      </c>
      <c r="AG4499" s="122">
        <v>3.0233143824000001E-2</v>
      </c>
      <c r="AH4499" s="122">
        <v>2.8663144484000001E-2</v>
      </c>
      <c r="AI4499" s="122">
        <v>2.7273682696000001E-2</v>
      </c>
      <c r="AJ4499" s="122">
        <v>2.6191652682000001E-2</v>
      </c>
      <c r="AK4499" s="122">
        <v>2.5123988005999999E-2</v>
      </c>
      <c r="AL4499" s="122">
        <v>0</v>
      </c>
    </row>
    <row r="4500" spans="1:38" hidden="1" x14ac:dyDescent="0.25">
      <c r="A4500" s="122" t="s">
        <v>2027</v>
      </c>
      <c r="B4500" s="122">
        <v>1</v>
      </c>
      <c r="C4500" s="122" t="s">
        <v>2226</v>
      </c>
      <c r="D4500" s="122" t="s">
        <v>2102</v>
      </c>
      <c r="E4500" s="122">
        <v>82</v>
      </c>
      <c r="F4500" s="122">
        <v>0</v>
      </c>
      <c r="G4500" s="122">
        <v>0</v>
      </c>
      <c r="H4500" s="122">
        <v>0</v>
      </c>
      <c r="I4500" s="122">
        <v>1.0033571600000001E-3</v>
      </c>
      <c r="J4500" s="122">
        <v>3.0313450439999998E-3</v>
      </c>
      <c r="K4500" s="122">
        <v>5.0318249540000004E-3</v>
      </c>
      <c r="L4500" s="122">
        <v>6.2802593100000003E-3</v>
      </c>
      <c r="M4500" s="122">
        <v>7.6151516739999996E-3</v>
      </c>
      <c r="N4500" s="122">
        <v>8.9389099540000006E-3</v>
      </c>
      <c r="O4500" s="122">
        <v>1.0284401218E-2</v>
      </c>
      <c r="P4500" s="122">
        <v>1.1540943127999999E-2</v>
      </c>
      <c r="Q4500" s="122">
        <v>1.2693644028E-2</v>
      </c>
      <c r="R4500" s="122">
        <v>1.3721169098000001E-2</v>
      </c>
      <c r="S4500" s="122">
        <v>1.4658244042E-2</v>
      </c>
      <c r="T4500" s="122">
        <v>1.5487455230000001E-2</v>
      </c>
      <c r="U4500" s="122">
        <v>1.6207884628000001E-2</v>
      </c>
      <c r="V4500" s="122">
        <v>1.6867256301999999E-2</v>
      </c>
      <c r="W4500" s="122">
        <v>1.7428197643999999E-2</v>
      </c>
      <c r="X4500" s="122">
        <v>1.7882688954000001E-2</v>
      </c>
      <c r="Y4500" s="122">
        <v>1.8232979778000001E-2</v>
      </c>
      <c r="Z4500" s="122">
        <v>1.8591645747999999E-2</v>
      </c>
      <c r="AA4500" s="122">
        <v>1.9000444918000001E-2</v>
      </c>
      <c r="AB4500" s="122">
        <v>1.9403054813999999E-2</v>
      </c>
      <c r="AC4500" s="122">
        <v>2.0078980116000001E-2</v>
      </c>
      <c r="AD4500" s="122">
        <v>1.9821065757999998E-2</v>
      </c>
      <c r="AE4500" s="122">
        <v>1.8301841999999999E-2</v>
      </c>
      <c r="AF4500" s="122">
        <v>1.7573583923999998E-2</v>
      </c>
      <c r="AG4500" s="122">
        <v>1.6876928302000001E-2</v>
      </c>
      <c r="AH4500" s="122">
        <v>1.6096941146E-2</v>
      </c>
      <c r="AI4500" s="122">
        <v>1.5405926718E-2</v>
      </c>
      <c r="AJ4500" s="122">
        <v>1.4847544426E-2</v>
      </c>
      <c r="AK4500" s="122">
        <v>1.4266748886E-2</v>
      </c>
      <c r="AL4500" s="122">
        <v>0</v>
      </c>
    </row>
    <row r="4501" spans="1:38" hidden="1" x14ac:dyDescent="0.25">
      <c r="A4501" s="122" t="s">
        <v>2027</v>
      </c>
      <c r="B4501" s="122">
        <v>1</v>
      </c>
      <c r="C4501" s="122" t="s">
        <v>2226</v>
      </c>
      <c r="D4501" s="122" t="s">
        <v>2103</v>
      </c>
      <c r="E4501" s="122">
        <v>82</v>
      </c>
      <c r="F4501" s="122">
        <v>0</v>
      </c>
      <c r="G4501" s="122">
        <v>0</v>
      </c>
      <c r="H4501" s="122">
        <v>0</v>
      </c>
      <c r="I4501" s="122">
        <v>1.1608697099999999E-3</v>
      </c>
      <c r="J4501" s="122">
        <v>3.5008996879999999E-3</v>
      </c>
      <c r="K4501" s="122">
        <v>5.8071566539999999E-3</v>
      </c>
      <c r="L4501" s="122">
        <v>7.23802508E-3</v>
      </c>
      <c r="M4501" s="122">
        <v>8.7626909500000006E-3</v>
      </c>
      <c r="N4501" s="122">
        <v>1.0254380941999999E-2</v>
      </c>
      <c r="O4501" s="122">
        <v>1.1737258936E-2</v>
      </c>
      <c r="P4501" s="122">
        <v>1.3116619126E-2</v>
      </c>
      <c r="Q4501" s="122">
        <v>1.4370776888E-2</v>
      </c>
      <c r="R4501" s="122">
        <v>1.5514294224E-2</v>
      </c>
      <c r="S4501" s="122">
        <v>1.6560528971999999E-2</v>
      </c>
      <c r="T4501" s="122">
        <v>1.7496640745999999E-2</v>
      </c>
      <c r="U4501" s="122">
        <v>1.8331227953999999E-2</v>
      </c>
      <c r="V4501" s="122">
        <v>1.9085763241999999E-2</v>
      </c>
      <c r="W4501" s="122">
        <v>1.9705486970000002E-2</v>
      </c>
      <c r="X4501" s="122">
        <v>2.0189667290000001E-2</v>
      </c>
      <c r="Y4501" s="122">
        <v>2.0580235546000001E-2</v>
      </c>
      <c r="Z4501" s="122">
        <v>2.0990123622E-2</v>
      </c>
      <c r="AA4501" s="122">
        <v>2.1362118414E-2</v>
      </c>
      <c r="AB4501" s="122">
        <v>2.1743064642000001E-2</v>
      </c>
      <c r="AC4501" s="122">
        <v>2.2408731982E-2</v>
      </c>
      <c r="AD4501" s="122">
        <v>2.2025635346000001E-2</v>
      </c>
      <c r="AE4501" s="122">
        <v>2.0275560291999999E-2</v>
      </c>
      <c r="AF4501" s="122">
        <v>1.9373842150000001E-2</v>
      </c>
      <c r="AG4501" s="122">
        <v>1.8519682844000001E-2</v>
      </c>
      <c r="AH4501" s="122">
        <v>1.7581355375999998E-2</v>
      </c>
      <c r="AI4501" s="122">
        <v>1.6772839849999999E-2</v>
      </c>
      <c r="AJ4501" s="122">
        <v>1.6011264152E-2</v>
      </c>
      <c r="AK4501" s="122">
        <v>1.5418602680000001E-2</v>
      </c>
      <c r="AL4501" s="122">
        <v>0</v>
      </c>
    </row>
    <row r="4502" spans="1:38" hidden="1" x14ac:dyDescent="0.25">
      <c r="A4502" s="122" t="s">
        <v>2027</v>
      </c>
      <c r="B4502" s="122">
        <v>1</v>
      </c>
      <c r="C4502" s="122" t="s">
        <v>2226</v>
      </c>
      <c r="D4502" s="122" t="s">
        <v>2137</v>
      </c>
      <c r="E4502" s="122">
        <v>82</v>
      </c>
      <c r="F4502" s="122">
        <v>0</v>
      </c>
      <c r="G4502" s="122">
        <v>0</v>
      </c>
      <c r="H4502" s="122">
        <v>0</v>
      </c>
      <c r="I4502" s="122">
        <v>1.1438752E-5</v>
      </c>
      <c r="J4502" s="122">
        <v>3.5912136000000003E-5</v>
      </c>
      <c r="K4502" s="122">
        <v>6.1801661999999998E-5</v>
      </c>
      <c r="L4502" s="122">
        <v>7.9731132000000001E-5</v>
      </c>
      <c r="M4502" s="122">
        <v>9.9759425999999997E-5</v>
      </c>
      <c r="N4502" s="122">
        <v>1.20531658E-4</v>
      </c>
      <c r="O4502" s="122">
        <v>1.42062336E-4</v>
      </c>
      <c r="P4502" s="122">
        <v>1.6310377200000001E-4</v>
      </c>
      <c r="Q4502" s="122">
        <v>1.76857356E-4</v>
      </c>
      <c r="R4502" s="122">
        <v>1.8873296000000001E-4</v>
      </c>
      <c r="S4502" s="122">
        <v>1.9895062199999999E-4</v>
      </c>
      <c r="T4502" s="122">
        <v>2.0752726800000001E-4</v>
      </c>
      <c r="U4502" s="122">
        <v>2.14445166E-4</v>
      </c>
      <c r="V4502" s="122">
        <v>2.1635699800000001E-4</v>
      </c>
      <c r="W4502" s="122">
        <v>2.13032248E-4</v>
      </c>
      <c r="X4502" s="122">
        <v>2.0779889E-4</v>
      </c>
      <c r="Y4502" s="122">
        <v>2.0063758E-4</v>
      </c>
      <c r="Z4502" s="122">
        <v>1.92958012E-4</v>
      </c>
      <c r="AA4502" s="122">
        <v>1.9024904600000001E-4</v>
      </c>
      <c r="AB4502" s="122">
        <v>1.92695256E-4</v>
      </c>
      <c r="AC4502" s="122">
        <v>1.9749982200000001E-4</v>
      </c>
      <c r="AD4502" s="122">
        <v>1.9291206999999999E-4</v>
      </c>
      <c r="AE4502" s="122">
        <v>1.7642050399999999E-4</v>
      </c>
      <c r="AF4502" s="122">
        <v>1.67464232E-4</v>
      </c>
      <c r="AG4502" s="122">
        <v>1.5893594600000001E-4</v>
      </c>
      <c r="AH4502" s="122">
        <v>1.4994662799999999E-4</v>
      </c>
      <c r="AI4502" s="122">
        <v>1.4217034E-4</v>
      </c>
      <c r="AJ4502" s="122">
        <v>1.34893772E-4</v>
      </c>
      <c r="AK4502" s="122">
        <v>1.29131678E-4</v>
      </c>
      <c r="AL4502" s="122">
        <v>0</v>
      </c>
    </row>
    <row r="4503" spans="1:38" hidden="1" x14ac:dyDescent="0.25">
      <c r="A4503" s="122" t="s">
        <v>2027</v>
      </c>
      <c r="B4503" s="122">
        <v>1</v>
      </c>
      <c r="C4503" s="122" t="s">
        <v>2226</v>
      </c>
      <c r="D4503" s="122" t="s">
        <v>2104</v>
      </c>
      <c r="E4503" s="122">
        <v>82</v>
      </c>
      <c r="F4503" s="122">
        <v>0</v>
      </c>
      <c r="G4503" s="122">
        <v>0</v>
      </c>
      <c r="H4503" s="122">
        <v>0</v>
      </c>
      <c r="I4503" s="122">
        <v>5.8473204399999996E-4</v>
      </c>
      <c r="J4503" s="122">
        <v>1.76803354E-3</v>
      </c>
      <c r="K4503" s="122">
        <v>2.9397882799999998E-3</v>
      </c>
      <c r="L4503" s="122">
        <v>3.6620666419999999E-3</v>
      </c>
      <c r="M4503" s="122">
        <v>4.4395495559999996E-3</v>
      </c>
      <c r="N4503" s="122">
        <v>5.2088120759999999E-3</v>
      </c>
      <c r="O4503" s="122">
        <v>5.9687282200000004E-3</v>
      </c>
      <c r="P4503" s="122">
        <v>6.6628965260000002E-3</v>
      </c>
      <c r="Q4503" s="122">
        <v>7.267985712E-3</v>
      </c>
      <c r="R4503" s="122">
        <v>7.8152927579999993E-3</v>
      </c>
      <c r="S4503" s="122">
        <v>8.3197423659999992E-3</v>
      </c>
      <c r="T4503" s="122">
        <v>8.7944062440000002E-3</v>
      </c>
      <c r="U4503" s="122">
        <v>9.1997823320000005E-3</v>
      </c>
      <c r="V4503" s="122">
        <v>9.4893942520000007E-3</v>
      </c>
      <c r="W4503" s="122">
        <v>9.801013196E-3</v>
      </c>
      <c r="X4503" s="122">
        <v>1.0046601396000001E-2</v>
      </c>
      <c r="Y4503" s="122">
        <v>1.0214957869999999E-2</v>
      </c>
      <c r="Z4503" s="122">
        <v>1.0399041015999999E-2</v>
      </c>
      <c r="AA4503" s="122">
        <v>1.058708404E-2</v>
      </c>
      <c r="AB4503" s="122">
        <v>1.0769007105999999E-2</v>
      </c>
      <c r="AC4503" s="122">
        <v>1.1086980554E-2</v>
      </c>
      <c r="AD4503" s="122">
        <v>1.0875871422E-2</v>
      </c>
      <c r="AE4503" s="122">
        <v>9.9793431140000003E-3</v>
      </c>
      <c r="AF4503" s="122">
        <v>9.5116825700000008E-3</v>
      </c>
      <c r="AG4503" s="122">
        <v>9.0628171400000002E-3</v>
      </c>
      <c r="AH4503" s="122">
        <v>8.5607532919999996E-3</v>
      </c>
      <c r="AI4503" s="122">
        <v>8.1350909899999997E-3</v>
      </c>
      <c r="AJ4503" s="122">
        <v>7.6924809259999996E-3</v>
      </c>
      <c r="AK4503" s="122">
        <v>7.374019848E-3</v>
      </c>
      <c r="AL4503" s="122">
        <v>0</v>
      </c>
    </row>
    <row r="4504" spans="1:38" hidden="1" x14ac:dyDescent="0.25">
      <c r="A4504" s="122" t="s">
        <v>2027</v>
      </c>
      <c r="B4504" s="122">
        <v>1</v>
      </c>
      <c r="C4504" s="122" t="s">
        <v>2226</v>
      </c>
      <c r="D4504" s="122" t="s">
        <v>2105</v>
      </c>
      <c r="E4504" s="122">
        <v>82</v>
      </c>
      <c r="F4504" s="122">
        <v>0</v>
      </c>
      <c r="G4504" s="122">
        <v>0</v>
      </c>
      <c r="H4504" s="122">
        <v>0</v>
      </c>
      <c r="I4504" s="122">
        <v>1.8604172599999999E-4</v>
      </c>
      <c r="J4504" s="122">
        <v>5.6631575E-4</v>
      </c>
      <c r="K4504" s="122">
        <v>9.4645758999999997E-4</v>
      </c>
      <c r="L4504" s="122">
        <v>1.18101165E-3</v>
      </c>
      <c r="M4504" s="122">
        <v>1.422611762E-3</v>
      </c>
      <c r="N4504" s="122">
        <v>1.6573189619999999E-3</v>
      </c>
      <c r="O4504" s="122">
        <v>1.8939895780000001E-3</v>
      </c>
      <c r="P4504" s="122">
        <v>2.1141146259999999E-3</v>
      </c>
      <c r="Q4504" s="122">
        <v>2.310477988E-3</v>
      </c>
      <c r="R4504" s="122">
        <v>2.4923889639999999E-3</v>
      </c>
      <c r="S4504" s="122">
        <v>2.6674521640000001E-3</v>
      </c>
      <c r="T4504" s="122">
        <v>2.8310306699999999E-3</v>
      </c>
      <c r="U4504" s="122">
        <v>2.9762227039999999E-3</v>
      </c>
      <c r="V4504" s="122">
        <v>3.1120611080000002E-3</v>
      </c>
      <c r="W4504" s="122">
        <v>3.2288134320000001E-3</v>
      </c>
      <c r="X4504" s="122">
        <v>3.3277805600000002E-3</v>
      </c>
      <c r="Y4504" s="122">
        <v>3.3971279940000002E-3</v>
      </c>
      <c r="Z4504" s="122">
        <v>3.4681849540000001E-3</v>
      </c>
      <c r="AA4504" s="122">
        <v>3.5449097059999999E-3</v>
      </c>
      <c r="AB4504" s="122">
        <v>3.6232311440000001E-3</v>
      </c>
      <c r="AC4504" s="122">
        <v>3.7607210420000001E-3</v>
      </c>
      <c r="AD4504" s="122">
        <v>3.7174759179999998E-3</v>
      </c>
      <c r="AE4504" s="122">
        <v>3.4424235819999999E-3</v>
      </c>
      <c r="AF4504" s="122">
        <v>3.31455007E-3</v>
      </c>
      <c r="AG4504" s="122">
        <v>3.1935799479999999E-3</v>
      </c>
      <c r="AH4504" s="122">
        <v>3.0473788020000002E-3</v>
      </c>
      <c r="AI4504" s="122">
        <v>2.9230645859999998E-3</v>
      </c>
      <c r="AJ4504" s="122">
        <v>2.8257989239999998E-3</v>
      </c>
      <c r="AK4504" s="122">
        <v>2.7603436640000001E-3</v>
      </c>
      <c r="AL4504" s="122">
        <v>0</v>
      </c>
    </row>
    <row r="4505" spans="1:38" hidden="1" x14ac:dyDescent="0.25">
      <c r="A4505" s="122" t="s">
        <v>2027</v>
      </c>
      <c r="B4505" s="122">
        <v>1</v>
      </c>
      <c r="C4505" s="122" t="s">
        <v>2226</v>
      </c>
      <c r="D4505" s="122" t="s">
        <v>2106</v>
      </c>
      <c r="E4505" s="122">
        <v>82</v>
      </c>
      <c r="F4505" s="122">
        <v>0</v>
      </c>
      <c r="G4505" s="122">
        <v>0</v>
      </c>
      <c r="H4505" s="122">
        <v>0</v>
      </c>
      <c r="I4505" s="122">
        <v>1.5510381899999999E-3</v>
      </c>
      <c r="J4505" s="122">
        <v>4.7257714400000001E-3</v>
      </c>
      <c r="K4505" s="122">
        <v>7.9304048720000003E-3</v>
      </c>
      <c r="L4505" s="122">
        <v>9.9953067500000003E-3</v>
      </c>
      <c r="M4505" s="122">
        <v>1.2240838064E-2</v>
      </c>
      <c r="N4505" s="122">
        <v>1.450219277E-2</v>
      </c>
      <c r="O4505" s="122">
        <v>1.6775365048E-2</v>
      </c>
      <c r="P4505" s="122">
        <v>1.8904595398000001E-2</v>
      </c>
      <c r="Q4505" s="122">
        <v>2.0915238161999999E-2</v>
      </c>
      <c r="R4505" s="122">
        <v>2.2762840021999999E-2</v>
      </c>
      <c r="S4505" s="122">
        <v>2.4430061499999999E-2</v>
      </c>
      <c r="T4505" s="122">
        <v>2.6036563774000002E-2</v>
      </c>
      <c r="U4505" s="122">
        <v>2.7560022255999999E-2</v>
      </c>
      <c r="V4505" s="122">
        <v>2.9129131772000001E-2</v>
      </c>
      <c r="W4505" s="122">
        <v>3.0517526416000001E-2</v>
      </c>
      <c r="X4505" s="122">
        <v>3.1728113430000003E-2</v>
      </c>
      <c r="Y4505" s="122">
        <v>3.2623959055999997E-2</v>
      </c>
      <c r="Z4505" s="122">
        <v>3.3517137628000002E-2</v>
      </c>
      <c r="AA4505" s="122">
        <v>3.4325170359999997E-2</v>
      </c>
      <c r="AB4505" s="122">
        <v>3.5186406346000003E-2</v>
      </c>
      <c r="AC4505" s="122">
        <v>3.6513791625999999E-2</v>
      </c>
      <c r="AD4505" s="122">
        <v>3.6123212086000001E-2</v>
      </c>
      <c r="AE4505" s="122">
        <v>3.3497358387999998E-2</v>
      </c>
      <c r="AF4505" s="122">
        <v>3.2319936661999997E-2</v>
      </c>
      <c r="AG4505" s="122">
        <v>3.1139238545999998E-2</v>
      </c>
      <c r="AH4505" s="122">
        <v>2.9822817283999999E-2</v>
      </c>
      <c r="AI4505" s="122">
        <v>2.8684756568E-2</v>
      </c>
      <c r="AJ4505" s="122">
        <v>2.7204994569999998E-2</v>
      </c>
      <c r="AK4505" s="122">
        <v>2.6374714625999999E-2</v>
      </c>
      <c r="AL4505" s="122">
        <v>0</v>
      </c>
    </row>
    <row r="4506" spans="1:38" hidden="1" x14ac:dyDescent="0.25">
      <c r="A4506" s="122" t="s">
        <v>2027</v>
      </c>
      <c r="B4506" s="122">
        <v>1</v>
      </c>
      <c r="C4506" s="122" t="s">
        <v>2226</v>
      </c>
      <c r="D4506" s="122" t="s">
        <v>2107</v>
      </c>
      <c r="E4506" s="122">
        <v>82</v>
      </c>
      <c r="F4506" s="122">
        <v>0</v>
      </c>
      <c r="G4506" s="122">
        <v>0</v>
      </c>
      <c r="H4506" s="122">
        <v>0</v>
      </c>
      <c r="I4506" s="122">
        <v>1.4121523000000001E-4</v>
      </c>
      <c r="J4506" s="122">
        <v>4.2396406000000001E-4</v>
      </c>
      <c r="K4506" s="122">
        <v>6.99495966E-4</v>
      </c>
      <c r="L4506" s="122">
        <v>8.666918E-4</v>
      </c>
      <c r="M4506" s="122">
        <v>1.0386897820000001E-3</v>
      </c>
      <c r="N4506" s="122">
        <v>1.202521372E-3</v>
      </c>
      <c r="O4506" s="122">
        <v>1.3595656359999999E-3</v>
      </c>
      <c r="P4506" s="122">
        <v>1.5018270540000001E-3</v>
      </c>
      <c r="Q4506" s="122">
        <v>1.6280063540000001E-3</v>
      </c>
      <c r="R4506" s="122">
        <v>1.7446748539999999E-3</v>
      </c>
      <c r="S4506" s="122">
        <v>1.8529335499999999E-3</v>
      </c>
      <c r="T4506" s="122">
        <v>1.9625398780000001E-3</v>
      </c>
      <c r="U4506" s="122">
        <v>2.0454216639999999E-3</v>
      </c>
      <c r="V4506" s="122">
        <v>2.12140006E-3</v>
      </c>
      <c r="W4506" s="122">
        <v>2.1849563839999998E-3</v>
      </c>
      <c r="X4506" s="122">
        <v>2.2411015380000001E-3</v>
      </c>
      <c r="Y4506" s="122">
        <v>2.2957555919999998E-3</v>
      </c>
      <c r="Z4506" s="122">
        <v>2.3620611820000001E-3</v>
      </c>
      <c r="AA4506" s="122">
        <v>2.4361744939999999E-3</v>
      </c>
      <c r="AB4506" s="122">
        <v>2.533770616E-3</v>
      </c>
      <c r="AC4506" s="122">
        <v>2.6815958519999998E-3</v>
      </c>
      <c r="AD4506" s="122">
        <v>2.6853904999999999E-3</v>
      </c>
      <c r="AE4506" s="122">
        <v>2.5214654140000002E-3</v>
      </c>
      <c r="AF4506" s="122">
        <v>2.404844468E-3</v>
      </c>
      <c r="AG4506" s="122">
        <v>2.2932392600000001E-3</v>
      </c>
      <c r="AH4506" s="122">
        <v>2.1813503399999998E-3</v>
      </c>
      <c r="AI4506" s="122">
        <v>2.0861286939999999E-3</v>
      </c>
      <c r="AJ4506" s="122">
        <v>2.0265177399999999E-3</v>
      </c>
      <c r="AK4506" s="122">
        <v>1.9371355639999999E-3</v>
      </c>
      <c r="AL4506" s="122">
        <v>0</v>
      </c>
    </row>
    <row r="4507" spans="1:38" hidden="1" x14ac:dyDescent="0.25">
      <c r="A4507" s="122" t="s">
        <v>2027</v>
      </c>
      <c r="B4507" s="122">
        <v>1</v>
      </c>
      <c r="C4507" s="122" t="s">
        <v>2226</v>
      </c>
      <c r="D4507" s="122" t="s">
        <v>475</v>
      </c>
      <c r="E4507" s="122">
        <v>82</v>
      </c>
      <c r="F4507" s="122">
        <v>0</v>
      </c>
      <c r="G4507" s="122">
        <v>0</v>
      </c>
      <c r="H4507" s="122">
        <v>0</v>
      </c>
      <c r="I4507" s="122">
        <v>3.5800343800000001E-4</v>
      </c>
      <c r="J4507" s="122">
        <v>1.0776824500000001E-3</v>
      </c>
      <c r="K4507" s="122">
        <v>1.7891354260000001E-3</v>
      </c>
      <c r="L4507" s="122">
        <v>2.230406724E-3</v>
      </c>
      <c r="M4507" s="122">
        <v>2.6960482379999999E-3</v>
      </c>
      <c r="N4507" s="122">
        <v>3.1492725159999999E-3</v>
      </c>
      <c r="O4507" s="122">
        <v>3.5975269980000001E-3</v>
      </c>
      <c r="P4507" s="122">
        <v>4.0089851619999999E-3</v>
      </c>
      <c r="Q4507" s="122">
        <v>4.3812717259999997E-3</v>
      </c>
      <c r="R4507" s="122">
        <v>4.7249436779999996E-3</v>
      </c>
      <c r="S4507" s="122">
        <v>5.0430573700000004E-3</v>
      </c>
      <c r="T4507" s="122">
        <v>5.3252395820000001E-3</v>
      </c>
      <c r="U4507" s="122">
        <v>5.5766366240000004E-3</v>
      </c>
      <c r="V4507" s="122">
        <v>5.7906747600000004E-3</v>
      </c>
      <c r="W4507" s="122">
        <v>5.9690675460000002E-3</v>
      </c>
      <c r="X4507" s="122">
        <v>6.1223477899999997E-3</v>
      </c>
      <c r="Y4507" s="122">
        <v>6.2581604019999997E-3</v>
      </c>
      <c r="Z4507" s="122">
        <v>6.404731502E-3</v>
      </c>
      <c r="AA4507" s="122">
        <v>6.5421117840000001E-3</v>
      </c>
      <c r="AB4507" s="122">
        <v>6.6884733239999999E-3</v>
      </c>
      <c r="AC4507" s="122">
        <v>6.9188442440000003E-3</v>
      </c>
      <c r="AD4507" s="122">
        <v>6.8338531560000002E-3</v>
      </c>
      <c r="AE4507" s="122">
        <v>6.314396634E-3</v>
      </c>
      <c r="AF4507" s="122">
        <v>6.063629884E-3</v>
      </c>
      <c r="AG4507" s="122">
        <v>5.8091926099999996E-3</v>
      </c>
      <c r="AH4507" s="122">
        <v>5.5261487840000002E-3</v>
      </c>
      <c r="AI4507" s="122">
        <v>5.2788591179999999E-3</v>
      </c>
      <c r="AJ4507" s="122">
        <v>5.1028472559999996E-3</v>
      </c>
      <c r="AK4507" s="122">
        <v>4.9086359140000004E-3</v>
      </c>
      <c r="AL4507" s="122">
        <v>0</v>
      </c>
    </row>
    <row r="4508" spans="1:38" hidden="1" x14ac:dyDescent="0.25">
      <c r="A4508" s="122" t="s">
        <v>2027</v>
      </c>
      <c r="B4508" s="122">
        <v>1</v>
      </c>
      <c r="C4508" s="122" t="s">
        <v>2226</v>
      </c>
      <c r="D4508" s="122" t="s">
        <v>2108</v>
      </c>
      <c r="E4508" s="122">
        <v>82</v>
      </c>
      <c r="F4508" s="122">
        <v>0</v>
      </c>
      <c r="G4508" s="122">
        <v>0</v>
      </c>
      <c r="H4508" s="122">
        <v>0</v>
      </c>
      <c r="I4508" s="122">
        <v>2.4874046599999999E-4</v>
      </c>
      <c r="J4508" s="122">
        <v>7.5124197199999995E-4</v>
      </c>
      <c r="K4508" s="122">
        <v>1.2498754839999999E-3</v>
      </c>
      <c r="L4508" s="122">
        <v>1.5654172300000001E-3</v>
      </c>
      <c r="M4508" s="122">
        <v>1.9015135879999999E-3</v>
      </c>
      <c r="N4508" s="122">
        <v>2.2395322560000001E-3</v>
      </c>
      <c r="O4508" s="122">
        <v>2.5787897459999998E-3</v>
      </c>
      <c r="P4508" s="122">
        <v>2.9003450580000001E-3</v>
      </c>
      <c r="Q4508" s="122">
        <v>3.198422396E-3</v>
      </c>
      <c r="R4508" s="122">
        <v>3.4695382279999998E-3</v>
      </c>
      <c r="S4508" s="122">
        <v>3.7122659339999999E-3</v>
      </c>
      <c r="T4508" s="122">
        <v>3.9272438660000004E-3</v>
      </c>
      <c r="U4508" s="122">
        <v>4.1108321280000004E-3</v>
      </c>
      <c r="V4508" s="122">
        <v>4.2739802300000001E-3</v>
      </c>
      <c r="W4508" s="122">
        <v>4.3929933839999998E-3</v>
      </c>
      <c r="X4508" s="122">
        <v>4.4848209640000001E-3</v>
      </c>
      <c r="Y4508" s="122">
        <v>4.5437492359999996E-3</v>
      </c>
      <c r="Z4508" s="122">
        <v>4.6096614979999999E-3</v>
      </c>
      <c r="AA4508" s="122">
        <v>4.6925021779999996E-3</v>
      </c>
      <c r="AB4508" s="122">
        <v>4.7796896160000003E-3</v>
      </c>
      <c r="AC4508" s="122">
        <v>4.9218164319999999E-3</v>
      </c>
      <c r="AD4508" s="122">
        <v>4.8501783459999996E-3</v>
      </c>
      <c r="AE4508" s="122">
        <v>4.4635925360000002E-3</v>
      </c>
      <c r="AF4508" s="122">
        <v>4.2736618599999998E-3</v>
      </c>
      <c r="AG4508" s="122">
        <v>4.0921820940000003E-3</v>
      </c>
      <c r="AH4508" s="122">
        <v>3.888983852E-3</v>
      </c>
      <c r="AI4508" s="122">
        <v>3.7170084379999999E-3</v>
      </c>
      <c r="AJ4508" s="122">
        <v>3.5845568460000001E-3</v>
      </c>
      <c r="AK4508" s="122">
        <v>3.472060202E-3</v>
      </c>
      <c r="AL4508" s="122">
        <v>0</v>
      </c>
    </row>
    <row r="4509" spans="1:38" hidden="1" x14ac:dyDescent="0.25">
      <c r="A4509" s="122" t="s">
        <v>2027</v>
      </c>
      <c r="B4509" s="122">
        <v>1</v>
      </c>
      <c r="C4509" s="122" t="s">
        <v>2226</v>
      </c>
      <c r="D4509" s="122" t="s">
        <v>2109</v>
      </c>
      <c r="E4509" s="122">
        <v>82</v>
      </c>
      <c r="F4509" s="122">
        <v>0</v>
      </c>
      <c r="G4509" s="122">
        <v>0</v>
      </c>
      <c r="H4509" s="122">
        <v>0</v>
      </c>
      <c r="I4509" s="122">
        <v>1.75058767E-3</v>
      </c>
      <c r="J4509" s="122">
        <v>5.269470024E-3</v>
      </c>
      <c r="K4509" s="122">
        <v>8.7278725560000006E-3</v>
      </c>
      <c r="L4509" s="122">
        <v>1.0860058508E-2</v>
      </c>
      <c r="M4509" s="122">
        <v>1.313927095E-2</v>
      </c>
      <c r="N4509" s="122">
        <v>1.5390430562E-2</v>
      </c>
      <c r="O4509" s="122">
        <v>1.764106708E-2</v>
      </c>
      <c r="P4509" s="122">
        <v>1.9720996827999999E-2</v>
      </c>
      <c r="Q4509" s="122">
        <v>2.1635030013999999E-2</v>
      </c>
      <c r="R4509" s="122">
        <v>2.3381904442000001E-2</v>
      </c>
      <c r="S4509" s="122">
        <v>2.4948976389999999E-2</v>
      </c>
      <c r="T4509" s="122">
        <v>2.6284380563999999E-2</v>
      </c>
      <c r="U4509" s="122">
        <v>2.7390861393999998E-2</v>
      </c>
      <c r="V4509" s="122">
        <v>2.8294219746E-2</v>
      </c>
      <c r="W4509" s="122">
        <v>2.9044363140000001E-2</v>
      </c>
      <c r="X4509" s="122">
        <v>2.9688809306E-2</v>
      </c>
      <c r="Y4509" s="122">
        <v>3.0228097458000001E-2</v>
      </c>
      <c r="Z4509" s="122">
        <v>3.0803672535999999E-2</v>
      </c>
      <c r="AA4509" s="122">
        <v>3.137429152E-2</v>
      </c>
      <c r="AB4509" s="122">
        <v>3.191688266E-2</v>
      </c>
      <c r="AC4509" s="122">
        <v>3.2846748740000001E-2</v>
      </c>
      <c r="AD4509" s="122">
        <v>3.2233572956000003E-2</v>
      </c>
      <c r="AE4509" s="122">
        <v>2.9603025113999999E-2</v>
      </c>
      <c r="AF4509" s="122">
        <v>2.8222717873999999E-2</v>
      </c>
      <c r="AG4509" s="122">
        <v>2.6934279320000001E-2</v>
      </c>
      <c r="AH4509" s="122">
        <v>2.5518939290000001E-2</v>
      </c>
      <c r="AI4509" s="122">
        <v>2.4286662816000001E-2</v>
      </c>
      <c r="AJ4509" s="122">
        <v>2.4141827033999998E-2</v>
      </c>
      <c r="AK4509" s="122">
        <v>2.3165022737999998E-2</v>
      </c>
      <c r="AL4509" s="122">
        <v>0</v>
      </c>
    </row>
    <row r="4510" spans="1:38" hidden="1" x14ac:dyDescent="0.25">
      <c r="A4510" s="122" t="s">
        <v>2027</v>
      </c>
      <c r="B4510" s="122">
        <v>1</v>
      </c>
      <c r="C4510" s="122" t="s">
        <v>2226</v>
      </c>
      <c r="D4510" s="122" t="s">
        <v>2110</v>
      </c>
      <c r="E4510" s="122">
        <v>82</v>
      </c>
      <c r="F4510" s="122">
        <v>0</v>
      </c>
      <c r="G4510" s="122">
        <v>0</v>
      </c>
      <c r="H4510" s="122">
        <v>0</v>
      </c>
      <c r="I4510" s="122">
        <v>3.6039564599999997E-4</v>
      </c>
      <c r="J4510" s="122">
        <v>1.1061898640000001E-3</v>
      </c>
      <c r="K4510" s="122">
        <v>1.8575938419999999E-3</v>
      </c>
      <c r="L4510" s="122">
        <v>2.3351294980000002E-3</v>
      </c>
      <c r="M4510" s="122">
        <v>2.8374053239999999E-3</v>
      </c>
      <c r="N4510" s="122">
        <v>3.33064992E-3</v>
      </c>
      <c r="O4510" s="122">
        <v>3.8155564459999998E-3</v>
      </c>
      <c r="P4510" s="122">
        <v>4.2601798980000001E-3</v>
      </c>
      <c r="Q4510" s="122">
        <v>4.6662193239999997E-3</v>
      </c>
      <c r="R4510" s="122">
        <v>5.0721934639999999E-3</v>
      </c>
      <c r="S4510" s="122">
        <v>5.4460372199999999E-3</v>
      </c>
      <c r="T4510" s="122">
        <v>5.7953632620000002E-3</v>
      </c>
      <c r="U4510" s="122">
        <v>6.117291752E-3</v>
      </c>
      <c r="V4510" s="122">
        <v>6.4095118879999996E-3</v>
      </c>
      <c r="W4510" s="122">
        <v>6.660645368E-3</v>
      </c>
      <c r="X4510" s="122">
        <v>6.8526619719999999E-3</v>
      </c>
      <c r="Y4510" s="122">
        <v>7.031915566E-3</v>
      </c>
      <c r="Z4510" s="122">
        <v>7.2274616440000002E-3</v>
      </c>
      <c r="AA4510" s="122">
        <v>7.3942714040000001E-3</v>
      </c>
      <c r="AB4510" s="122">
        <v>7.5328776119999996E-3</v>
      </c>
      <c r="AC4510" s="122">
        <v>7.7606854519999997E-3</v>
      </c>
      <c r="AD4510" s="122">
        <v>7.5982482420000001E-3</v>
      </c>
      <c r="AE4510" s="122">
        <v>6.9752255560000002E-3</v>
      </c>
      <c r="AF4510" s="122">
        <v>6.6554386079999998E-3</v>
      </c>
      <c r="AG4510" s="122">
        <v>6.3420698379999998E-3</v>
      </c>
      <c r="AH4510" s="122">
        <v>6.0089975919999997E-3</v>
      </c>
      <c r="AI4510" s="122">
        <v>5.7351953619999996E-3</v>
      </c>
      <c r="AJ4510" s="122">
        <v>5.508979372E-3</v>
      </c>
      <c r="AK4510" s="122">
        <v>5.2890526E-3</v>
      </c>
      <c r="AL4510" s="122">
        <v>0</v>
      </c>
    </row>
    <row r="4511" spans="1:38" hidden="1" x14ac:dyDescent="0.25">
      <c r="A4511" s="122" t="s">
        <v>2027</v>
      </c>
      <c r="B4511" s="122">
        <v>1</v>
      </c>
      <c r="C4511" s="122" t="s">
        <v>2226</v>
      </c>
      <c r="D4511" s="122" t="s">
        <v>2111</v>
      </c>
      <c r="E4511" s="122">
        <v>82</v>
      </c>
      <c r="F4511" s="122">
        <v>0</v>
      </c>
      <c r="G4511" s="122">
        <v>0</v>
      </c>
      <c r="H4511" s="122">
        <v>0</v>
      </c>
      <c r="I4511" s="122">
        <v>3.10791988E-4</v>
      </c>
      <c r="J4511" s="122">
        <v>9.8580006199999997E-4</v>
      </c>
      <c r="K4511" s="122">
        <v>1.7077076640000001E-3</v>
      </c>
      <c r="L4511" s="122">
        <v>2.2205187160000001E-3</v>
      </c>
      <c r="M4511" s="122">
        <v>2.8202431659999998E-3</v>
      </c>
      <c r="N4511" s="122">
        <v>3.4415313399999998E-3</v>
      </c>
      <c r="O4511" s="122">
        <v>4.0827938059999997E-3</v>
      </c>
      <c r="P4511" s="122">
        <v>4.7222596980000002E-3</v>
      </c>
      <c r="Q4511" s="122">
        <v>5.3456595920000002E-3</v>
      </c>
      <c r="R4511" s="122">
        <v>5.9428846359999999E-3</v>
      </c>
      <c r="S4511" s="122">
        <v>6.5229491339999996E-3</v>
      </c>
      <c r="T4511" s="122">
        <v>7.1421110800000001E-3</v>
      </c>
      <c r="U4511" s="122">
        <v>7.6998026299999996E-3</v>
      </c>
      <c r="V4511" s="122">
        <v>8.2405085360000001E-3</v>
      </c>
      <c r="W4511" s="122">
        <v>8.7056334039999992E-3</v>
      </c>
      <c r="X4511" s="122">
        <v>9.04400107E-3</v>
      </c>
      <c r="Y4511" s="122">
        <v>9.2686163440000007E-3</v>
      </c>
      <c r="Z4511" s="122">
        <v>9.4604080740000006E-3</v>
      </c>
      <c r="AA4511" s="122">
        <v>9.6416750560000004E-3</v>
      </c>
      <c r="AB4511" s="122">
        <v>9.9032970139999992E-3</v>
      </c>
      <c r="AC4511" s="122">
        <v>1.0297563197999999E-2</v>
      </c>
      <c r="AD4511" s="122">
        <v>1.024715354E-2</v>
      </c>
      <c r="AE4511" s="122">
        <v>9.573191654E-3</v>
      </c>
      <c r="AF4511" s="122">
        <v>9.285738202E-3</v>
      </c>
      <c r="AG4511" s="122">
        <v>9.0065212640000007E-3</v>
      </c>
      <c r="AH4511" s="122">
        <v>8.6980699000000009E-3</v>
      </c>
      <c r="AI4511" s="122">
        <v>8.4425074499999992E-3</v>
      </c>
      <c r="AJ4511" s="122">
        <v>8.1014485499999993E-3</v>
      </c>
      <c r="AK4511" s="122">
        <v>7.8590263179999995E-3</v>
      </c>
      <c r="AL4511" s="122">
        <v>0</v>
      </c>
    </row>
    <row r="4512" spans="1:38" hidden="1" x14ac:dyDescent="0.25">
      <c r="A4512" s="122" t="s">
        <v>2027</v>
      </c>
      <c r="B4512" s="122">
        <v>1</v>
      </c>
      <c r="C4512" s="122" t="s">
        <v>2226</v>
      </c>
      <c r="D4512" s="122" t="s">
        <v>2112</v>
      </c>
      <c r="E4512" s="122">
        <v>82</v>
      </c>
      <c r="F4512" s="122">
        <v>0</v>
      </c>
      <c r="G4512" s="122">
        <v>0</v>
      </c>
      <c r="H4512" s="122">
        <v>0</v>
      </c>
      <c r="I4512" s="122">
        <v>4.0467124100000001E-3</v>
      </c>
      <c r="J4512" s="122">
        <v>1.2137249332E-2</v>
      </c>
      <c r="K4512" s="122">
        <v>2.0001383272E-2</v>
      </c>
      <c r="L4512" s="122">
        <v>2.4770768984000002E-2</v>
      </c>
      <c r="M4512" s="122">
        <v>2.9825907488E-2</v>
      </c>
      <c r="N4512" s="122">
        <v>3.4831290805999997E-2</v>
      </c>
      <c r="O4512" s="122">
        <v>3.9847807402000002E-2</v>
      </c>
      <c r="P4512" s="122">
        <v>4.4449161458E-2</v>
      </c>
      <c r="Q4512" s="122">
        <v>4.8613419296E-2</v>
      </c>
      <c r="R4512" s="122">
        <v>5.2320459931999998E-2</v>
      </c>
      <c r="S4512" s="122">
        <v>5.5621170982E-2</v>
      </c>
      <c r="T4512" s="122">
        <v>5.8359973490000001E-2</v>
      </c>
      <c r="U4512" s="122">
        <v>6.0570994301999997E-2</v>
      </c>
      <c r="V4512" s="122">
        <v>6.2407140484E-2</v>
      </c>
      <c r="W4512" s="122">
        <v>6.4034784137999998E-2</v>
      </c>
      <c r="X4512" s="122">
        <v>6.5479100673999993E-2</v>
      </c>
      <c r="Y4512" s="122">
        <v>6.6656281405999995E-2</v>
      </c>
      <c r="Z4512" s="122">
        <v>6.7912179321999999E-2</v>
      </c>
      <c r="AA4512" s="122">
        <v>6.9297457970000004E-2</v>
      </c>
      <c r="AB4512" s="122">
        <v>7.0628063219999995E-2</v>
      </c>
      <c r="AC4512" s="122">
        <v>7.2779333639999999E-2</v>
      </c>
      <c r="AD4512" s="122">
        <v>7.1442485114000004E-2</v>
      </c>
      <c r="AE4512" s="122">
        <v>6.5602672564E-2</v>
      </c>
      <c r="AF4512" s="122">
        <v>6.2454169778000002E-2</v>
      </c>
      <c r="AG4512" s="122">
        <v>5.9376403164000002E-2</v>
      </c>
      <c r="AH4512" s="122">
        <v>5.6090844914000001E-2</v>
      </c>
      <c r="AI4512" s="122">
        <v>5.3163961500000002E-2</v>
      </c>
      <c r="AJ4512" s="122">
        <v>5.2434309849999999E-2</v>
      </c>
      <c r="AK4512" s="122">
        <v>4.9583783652000002E-2</v>
      </c>
      <c r="AL4512" s="122">
        <v>0</v>
      </c>
    </row>
    <row r="4513" spans="1:38" hidden="1" x14ac:dyDescent="0.25">
      <c r="A4513" s="122" t="s">
        <v>2027</v>
      </c>
      <c r="B4513" s="122">
        <v>1</v>
      </c>
      <c r="C4513" s="122" t="s">
        <v>2226</v>
      </c>
      <c r="D4513" s="122" t="s">
        <v>2113</v>
      </c>
      <c r="E4513" s="122">
        <v>82</v>
      </c>
      <c r="F4513" s="122">
        <v>0</v>
      </c>
      <c r="G4513" s="122">
        <v>0</v>
      </c>
      <c r="H4513" s="122">
        <v>0</v>
      </c>
      <c r="I4513" s="122">
        <v>2.4448019180000002E-3</v>
      </c>
      <c r="J4513" s="122">
        <v>7.3328276060000003E-3</v>
      </c>
      <c r="K4513" s="122">
        <v>1.2096159452E-2</v>
      </c>
      <c r="L4513" s="122">
        <v>1.4982062601999999E-2</v>
      </c>
      <c r="M4513" s="122">
        <v>1.8028921534E-2</v>
      </c>
      <c r="N4513" s="122">
        <v>2.1006470914E-2</v>
      </c>
      <c r="O4513" s="122">
        <v>2.3920963690000002E-2</v>
      </c>
      <c r="P4513" s="122">
        <v>2.6581717994000002E-2</v>
      </c>
      <c r="Q4513" s="122">
        <v>2.9009345664E-2</v>
      </c>
      <c r="R4513" s="122">
        <v>3.1187806493999999E-2</v>
      </c>
      <c r="S4513" s="122">
        <v>3.3167413421999997E-2</v>
      </c>
      <c r="T4513" s="122">
        <v>3.4861681842000003E-2</v>
      </c>
      <c r="U4513" s="122">
        <v>3.6291164754000002E-2</v>
      </c>
      <c r="V4513" s="122">
        <v>3.7504502645999999E-2</v>
      </c>
      <c r="W4513" s="122">
        <v>3.8491381136000001E-2</v>
      </c>
      <c r="X4513" s="122">
        <v>3.9246321841999998E-2</v>
      </c>
      <c r="Y4513" s="122">
        <v>3.9802699612000003E-2</v>
      </c>
      <c r="Z4513" s="122">
        <v>4.0395407831999998E-2</v>
      </c>
      <c r="AA4513" s="122">
        <v>4.1030427022E-2</v>
      </c>
      <c r="AB4513" s="122">
        <v>4.1678126204E-2</v>
      </c>
      <c r="AC4513" s="122">
        <v>4.2940044134000002E-2</v>
      </c>
      <c r="AD4513" s="122">
        <v>4.2191229833999998E-2</v>
      </c>
      <c r="AE4513" s="122">
        <v>3.8787326604E-2</v>
      </c>
      <c r="AF4513" s="122">
        <v>3.7021583715999999E-2</v>
      </c>
      <c r="AG4513" s="122">
        <v>3.5351280899999997E-2</v>
      </c>
      <c r="AH4513" s="122">
        <v>3.3523732319999999E-2</v>
      </c>
      <c r="AI4513" s="122">
        <v>3.1949261292E-2</v>
      </c>
      <c r="AJ4513" s="122">
        <v>3.0673944418000001E-2</v>
      </c>
      <c r="AK4513" s="122">
        <v>2.9446480569999999E-2</v>
      </c>
      <c r="AL4513" s="122">
        <v>0</v>
      </c>
    </row>
    <row r="4514" spans="1:38" hidden="1" x14ac:dyDescent="0.25">
      <c r="A4514" s="122" t="s">
        <v>2027</v>
      </c>
      <c r="B4514" s="122">
        <v>1</v>
      </c>
      <c r="C4514" s="122" t="s">
        <v>2226</v>
      </c>
      <c r="D4514" s="122" t="s">
        <v>2114</v>
      </c>
      <c r="E4514" s="122">
        <v>82</v>
      </c>
      <c r="F4514" s="122">
        <v>0</v>
      </c>
      <c r="G4514" s="122">
        <v>0</v>
      </c>
      <c r="H4514" s="122">
        <v>0</v>
      </c>
      <c r="I4514" s="122">
        <v>7.1625028800000002E-4</v>
      </c>
      <c r="J4514" s="122">
        <v>2.1572444920000002E-3</v>
      </c>
      <c r="K4514" s="122">
        <v>3.5720340239999999E-3</v>
      </c>
      <c r="L4514" s="122">
        <v>4.4510173240000003E-3</v>
      </c>
      <c r="M4514" s="122">
        <v>5.3922254359999996E-3</v>
      </c>
      <c r="N4514" s="122">
        <v>6.3237309200000003E-3</v>
      </c>
      <c r="O4514" s="122">
        <v>7.2533366619999999E-3</v>
      </c>
      <c r="P4514" s="122">
        <v>8.0804869079999994E-3</v>
      </c>
      <c r="Q4514" s="122">
        <v>8.8324172039999996E-3</v>
      </c>
      <c r="R4514" s="122">
        <v>9.5387279000000002E-3</v>
      </c>
      <c r="S4514" s="122">
        <v>1.0166187615999999E-2</v>
      </c>
      <c r="T4514" s="122">
        <v>1.0731126718E-2</v>
      </c>
      <c r="U4514" s="122">
        <v>1.1234329443999999E-2</v>
      </c>
      <c r="V4514" s="122">
        <v>1.174044586E-2</v>
      </c>
      <c r="W4514" s="122">
        <v>1.2163949694E-2</v>
      </c>
      <c r="X4514" s="122">
        <v>1.2504465350000001E-2</v>
      </c>
      <c r="Y4514" s="122">
        <v>1.2834655340000001E-2</v>
      </c>
      <c r="Z4514" s="122">
        <v>1.316243942E-2</v>
      </c>
      <c r="AA4514" s="122">
        <v>1.3464458098000001E-2</v>
      </c>
      <c r="AB4514" s="122">
        <v>1.3780841308000001E-2</v>
      </c>
      <c r="AC4514" s="122">
        <v>1.4291075578000001E-2</v>
      </c>
      <c r="AD4514" s="122">
        <v>1.4101291594E-2</v>
      </c>
      <c r="AE4514" s="122">
        <v>1.3050630294E-2</v>
      </c>
      <c r="AF4514" s="122">
        <v>1.249358435E-2</v>
      </c>
      <c r="AG4514" s="122">
        <v>1.1920227384E-2</v>
      </c>
      <c r="AH4514" s="122">
        <v>1.1317665814E-2</v>
      </c>
      <c r="AI4514" s="122">
        <v>1.081867202E-2</v>
      </c>
      <c r="AJ4514" s="122">
        <v>1.0307469744E-2</v>
      </c>
      <c r="AK4514" s="122">
        <v>9.9653920599999998E-3</v>
      </c>
      <c r="AL4514" s="122">
        <v>0</v>
      </c>
    </row>
    <row r="4515" spans="1:38" hidden="1" x14ac:dyDescent="0.25">
      <c r="A4515" s="122" t="s">
        <v>2027</v>
      </c>
      <c r="B4515" s="122">
        <v>1</v>
      </c>
      <c r="C4515" s="122" t="s">
        <v>2226</v>
      </c>
      <c r="D4515" s="122" t="s">
        <v>2115</v>
      </c>
      <c r="E4515" s="122">
        <v>82</v>
      </c>
      <c r="F4515" s="122">
        <v>0</v>
      </c>
      <c r="G4515" s="122">
        <v>0</v>
      </c>
      <c r="H4515" s="122">
        <v>0</v>
      </c>
      <c r="I4515" s="122">
        <v>6.7398364799999997E-4</v>
      </c>
      <c r="J4515" s="122">
        <v>2.0522557379999999E-3</v>
      </c>
      <c r="K4515" s="122">
        <v>3.43831943E-3</v>
      </c>
      <c r="L4515" s="122">
        <v>4.3270625839999998E-3</v>
      </c>
      <c r="M4515" s="122">
        <v>5.2825449559999998E-3</v>
      </c>
      <c r="N4515" s="122">
        <v>6.2257793520000002E-3</v>
      </c>
      <c r="O4515" s="122">
        <v>7.1621603300000003E-3</v>
      </c>
      <c r="P4515" s="122">
        <v>8.0228087420000007E-3</v>
      </c>
      <c r="Q4515" s="122">
        <v>8.8345498800000005E-3</v>
      </c>
      <c r="R4515" s="122">
        <v>9.6052817379999999E-3</v>
      </c>
      <c r="S4515" s="122">
        <v>1.0289416149999999E-2</v>
      </c>
      <c r="T4515" s="122">
        <v>1.08657666E-2</v>
      </c>
      <c r="U4515" s="122">
        <v>1.1438859197999999E-2</v>
      </c>
      <c r="V4515" s="122">
        <v>1.199129724E-2</v>
      </c>
      <c r="W4515" s="122">
        <v>1.2458707923999999E-2</v>
      </c>
      <c r="X4515" s="122">
        <v>1.284450466E-2</v>
      </c>
      <c r="Y4515" s="122">
        <v>1.3148922800000001E-2</v>
      </c>
      <c r="Z4515" s="122">
        <v>1.3434088824E-2</v>
      </c>
      <c r="AA4515" s="122">
        <v>1.3762430656E-2</v>
      </c>
      <c r="AB4515" s="122">
        <v>1.4072318312000001E-2</v>
      </c>
      <c r="AC4515" s="122">
        <v>1.4551462744E-2</v>
      </c>
      <c r="AD4515" s="122">
        <v>1.4414856222E-2</v>
      </c>
      <c r="AE4515" s="122">
        <v>1.3411141198E-2</v>
      </c>
      <c r="AF4515" s="122">
        <v>1.3018779592000001E-2</v>
      </c>
      <c r="AG4515" s="122">
        <v>1.2567791158E-2</v>
      </c>
      <c r="AH4515" s="122">
        <v>1.2006601568E-2</v>
      </c>
      <c r="AI4515" s="122">
        <v>1.1516411712E-2</v>
      </c>
      <c r="AJ4515" s="122">
        <v>1.1034639719999999E-2</v>
      </c>
      <c r="AK4515" s="122">
        <v>1.0614102772000001E-2</v>
      </c>
      <c r="AL4515" s="122">
        <v>0</v>
      </c>
    </row>
    <row r="4516" spans="1:38" hidden="1" x14ac:dyDescent="0.25">
      <c r="A4516" s="122" t="s">
        <v>2027</v>
      </c>
      <c r="B4516" s="122">
        <v>1</v>
      </c>
      <c r="C4516" s="122" t="s">
        <v>2226</v>
      </c>
      <c r="D4516" s="122" t="s">
        <v>2116</v>
      </c>
      <c r="E4516" s="122">
        <v>82</v>
      </c>
      <c r="F4516" s="122">
        <v>0</v>
      </c>
      <c r="G4516" s="122">
        <v>0</v>
      </c>
      <c r="H4516" s="122">
        <v>0</v>
      </c>
      <c r="I4516" s="122">
        <v>2.6691246139999999E-3</v>
      </c>
      <c r="J4516" s="122">
        <v>7.9992751540000004E-3</v>
      </c>
      <c r="K4516" s="122">
        <v>1.3171213536000001E-2</v>
      </c>
      <c r="L4516" s="122">
        <v>1.6284850374000001E-2</v>
      </c>
      <c r="M4516" s="122">
        <v>1.9548400794000002E-2</v>
      </c>
      <c r="N4516" s="122">
        <v>2.2741240028000001E-2</v>
      </c>
      <c r="O4516" s="122">
        <v>2.5880042604000002E-2</v>
      </c>
      <c r="P4516" s="122">
        <v>2.8735265364E-2</v>
      </c>
      <c r="Q4516" s="122">
        <v>3.1331554175999997E-2</v>
      </c>
      <c r="R4516" s="122">
        <v>3.3711566589999999E-2</v>
      </c>
      <c r="S4516" s="122">
        <v>3.5893573014000001E-2</v>
      </c>
      <c r="T4516" s="122">
        <v>3.7779353481999997E-2</v>
      </c>
      <c r="U4516" s="122">
        <v>3.9414814530000002E-2</v>
      </c>
      <c r="V4516" s="122">
        <v>4.0867777834000002E-2</v>
      </c>
      <c r="W4516" s="122">
        <v>4.2050748063999999E-2</v>
      </c>
      <c r="X4516" s="122">
        <v>4.2984714266E-2</v>
      </c>
      <c r="Y4516" s="122">
        <v>4.373143216E-2</v>
      </c>
      <c r="Z4516" s="122">
        <v>4.4498002639999999E-2</v>
      </c>
      <c r="AA4516" s="122">
        <v>4.5299582535999999E-2</v>
      </c>
      <c r="AB4516" s="122">
        <v>4.6073452151999997E-2</v>
      </c>
      <c r="AC4516" s="122">
        <v>4.7389337423999998E-2</v>
      </c>
      <c r="AD4516" s="122">
        <v>4.6501818584000001E-2</v>
      </c>
      <c r="AE4516" s="122">
        <v>4.2683718401999998E-2</v>
      </c>
      <c r="AF4516" s="122">
        <v>4.0674131497999998E-2</v>
      </c>
      <c r="AG4516" s="122">
        <v>3.8772475248000003E-2</v>
      </c>
      <c r="AH4516" s="122">
        <v>3.6761668060000002E-2</v>
      </c>
      <c r="AI4516" s="122">
        <v>3.4960424901999999E-2</v>
      </c>
      <c r="AJ4516" s="122">
        <v>3.3793315140000002E-2</v>
      </c>
      <c r="AK4516" s="122">
        <v>3.2406219767999997E-2</v>
      </c>
      <c r="AL4516" s="122">
        <v>0</v>
      </c>
    </row>
    <row r="4517" spans="1:38" hidden="1" x14ac:dyDescent="0.25">
      <c r="A4517" s="122" t="s">
        <v>2027</v>
      </c>
      <c r="B4517" s="122">
        <v>1</v>
      </c>
      <c r="C4517" s="122" t="s">
        <v>2226</v>
      </c>
      <c r="D4517" s="122" t="s">
        <v>2138</v>
      </c>
      <c r="E4517" s="122">
        <v>82</v>
      </c>
      <c r="F4517" s="122">
        <v>0</v>
      </c>
      <c r="G4517" s="122">
        <v>0</v>
      </c>
      <c r="H4517" s="122">
        <v>0</v>
      </c>
      <c r="I4517" s="122">
        <v>7.92883156E-4</v>
      </c>
      <c r="J4517" s="122">
        <v>2.3848129500000002E-3</v>
      </c>
      <c r="K4517" s="122">
        <v>3.9466918399999997E-3</v>
      </c>
      <c r="L4517" s="122">
        <v>4.9102406599999997E-3</v>
      </c>
      <c r="M4517" s="122">
        <v>5.940269166E-3</v>
      </c>
      <c r="N4517" s="122">
        <v>6.9606288959999998E-3</v>
      </c>
      <c r="O4517" s="122">
        <v>7.9813755059999995E-3</v>
      </c>
      <c r="P4517" s="122">
        <v>8.9138062779999996E-3</v>
      </c>
      <c r="Q4517" s="122">
        <v>9.7283047419999998E-3</v>
      </c>
      <c r="R4517" s="122">
        <v>1.0453541930000001E-2</v>
      </c>
      <c r="S4517" s="122">
        <v>1.1097859135999999E-2</v>
      </c>
      <c r="T4517" s="122">
        <v>1.1649361412000001E-2</v>
      </c>
      <c r="U4517" s="122">
        <v>1.2097863336000001E-2</v>
      </c>
      <c r="V4517" s="122">
        <v>1.2430102178E-2</v>
      </c>
      <c r="W4517" s="122">
        <v>1.2661458836000001E-2</v>
      </c>
      <c r="X4517" s="122">
        <v>1.2817642291999999E-2</v>
      </c>
      <c r="Y4517" s="122">
        <v>1.2913501484000001E-2</v>
      </c>
      <c r="Z4517" s="122">
        <v>1.3027703624000001E-2</v>
      </c>
      <c r="AA4517" s="122">
        <v>1.3073220861999999E-2</v>
      </c>
      <c r="AB4517" s="122">
        <v>1.3113931921999999E-2</v>
      </c>
      <c r="AC4517" s="122">
        <v>1.3323919908E-2</v>
      </c>
      <c r="AD4517" s="122">
        <v>1.2849674344000001E-2</v>
      </c>
      <c r="AE4517" s="122">
        <v>1.1591268962000001E-2</v>
      </c>
      <c r="AF4517" s="122">
        <v>1.0835028984E-2</v>
      </c>
      <c r="AG4517" s="122">
        <v>1.0076805439999999E-2</v>
      </c>
      <c r="AH4517" s="122">
        <v>9.1647801699999993E-3</v>
      </c>
      <c r="AI4517" s="122">
        <v>8.7232590120000005E-3</v>
      </c>
      <c r="AJ4517" s="122">
        <v>8.5371245959999995E-3</v>
      </c>
      <c r="AK4517" s="122">
        <v>8.1579725240000008E-3</v>
      </c>
      <c r="AL4517" s="122">
        <v>0</v>
      </c>
    </row>
    <row r="4518" spans="1:38" hidden="1" x14ac:dyDescent="0.25">
      <c r="A4518" s="122" t="s">
        <v>2027</v>
      </c>
      <c r="B4518" s="122">
        <v>1</v>
      </c>
      <c r="C4518" s="122" t="s">
        <v>2226</v>
      </c>
      <c r="D4518" s="122" t="s">
        <v>2117</v>
      </c>
      <c r="E4518" s="122">
        <v>82</v>
      </c>
      <c r="F4518" s="122">
        <v>0</v>
      </c>
      <c r="G4518" s="122">
        <v>0</v>
      </c>
      <c r="H4518" s="122">
        <v>0</v>
      </c>
      <c r="I4518" s="122">
        <v>2.2355780200000001E-4</v>
      </c>
      <c r="J4518" s="122">
        <v>6.6800151599999999E-4</v>
      </c>
      <c r="K4518" s="122">
        <v>1.098107296E-3</v>
      </c>
      <c r="L4518" s="122">
        <v>1.360430474E-3</v>
      </c>
      <c r="M4518" s="122">
        <v>1.63921459E-3</v>
      </c>
      <c r="N4518" s="122">
        <v>1.9149415480000001E-3</v>
      </c>
      <c r="O4518" s="122">
        <v>2.1955383579999998E-3</v>
      </c>
      <c r="P4518" s="122">
        <v>2.4567976159999999E-3</v>
      </c>
      <c r="Q4518" s="122">
        <v>2.6930628140000002E-3</v>
      </c>
      <c r="R4518" s="122">
        <v>2.9143025600000001E-3</v>
      </c>
      <c r="S4518" s="122">
        <v>3.1075031779999999E-3</v>
      </c>
      <c r="T4518" s="122">
        <v>3.27111473E-3</v>
      </c>
      <c r="U4518" s="122">
        <v>3.3808629139999999E-3</v>
      </c>
      <c r="V4518" s="122">
        <v>3.472706614E-3</v>
      </c>
      <c r="W4518" s="122">
        <v>3.538769598E-3</v>
      </c>
      <c r="X4518" s="122">
        <v>3.5956216139999999E-3</v>
      </c>
      <c r="Y4518" s="122">
        <v>3.6376383940000001E-3</v>
      </c>
      <c r="Z4518" s="122">
        <v>3.6896487680000002E-3</v>
      </c>
      <c r="AA4518" s="122">
        <v>3.7450241920000001E-3</v>
      </c>
      <c r="AB4518" s="122">
        <v>3.8062568179999998E-3</v>
      </c>
      <c r="AC4518" s="122">
        <v>3.9142487280000001E-3</v>
      </c>
      <c r="AD4518" s="122">
        <v>3.840539222E-3</v>
      </c>
      <c r="AE4518" s="122">
        <v>3.5271615859999998E-3</v>
      </c>
      <c r="AF4518" s="122">
        <v>3.3644180960000001E-3</v>
      </c>
      <c r="AG4518" s="122">
        <v>3.2017382800000002E-3</v>
      </c>
      <c r="AH4518" s="122">
        <v>3.040261822E-3</v>
      </c>
      <c r="AI4518" s="122">
        <v>2.8903812860000002E-3</v>
      </c>
      <c r="AJ4518" s="122">
        <v>2.8519076820000002E-3</v>
      </c>
      <c r="AK4518" s="122">
        <v>2.7386936980000002E-3</v>
      </c>
      <c r="AL4518" s="122">
        <v>0</v>
      </c>
    </row>
    <row r="4519" spans="1:38" hidden="1" x14ac:dyDescent="0.25">
      <c r="A4519" s="122" t="s">
        <v>2027</v>
      </c>
      <c r="B4519" s="122">
        <v>1</v>
      </c>
      <c r="C4519" s="122" t="s">
        <v>2226</v>
      </c>
      <c r="D4519" s="122" t="s">
        <v>2118</v>
      </c>
      <c r="E4519" s="122">
        <v>82</v>
      </c>
      <c r="F4519" s="122">
        <v>0</v>
      </c>
      <c r="G4519" s="122">
        <v>0</v>
      </c>
      <c r="H4519" s="122">
        <v>0</v>
      </c>
      <c r="I4519" s="122">
        <v>8.0677053599999997E-4</v>
      </c>
      <c r="J4519" s="122">
        <v>2.4363284400000002E-3</v>
      </c>
      <c r="K4519" s="122">
        <v>4.0475280820000004E-3</v>
      </c>
      <c r="L4519" s="122">
        <v>5.058772758E-3</v>
      </c>
      <c r="M4519" s="122">
        <v>6.1704313320000001E-3</v>
      </c>
      <c r="N4519" s="122">
        <v>7.2783476480000001E-3</v>
      </c>
      <c r="O4519" s="122">
        <v>8.3876857479999994E-3</v>
      </c>
      <c r="P4519" s="122">
        <v>9.4135045159999993E-3</v>
      </c>
      <c r="Q4519" s="122">
        <v>1.0355551673999999E-2</v>
      </c>
      <c r="R4519" s="122">
        <v>1.1230221262E-2</v>
      </c>
      <c r="S4519" s="122">
        <v>1.203823062E-2</v>
      </c>
      <c r="T4519" s="122">
        <v>1.2818422499999999E-2</v>
      </c>
      <c r="U4519" s="122">
        <v>1.351865918E-2</v>
      </c>
      <c r="V4519" s="122">
        <v>1.4235331812000001E-2</v>
      </c>
      <c r="W4519" s="122">
        <v>1.4874171441999999E-2</v>
      </c>
      <c r="X4519" s="122">
        <v>1.543555286E-2</v>
      </c>
      <c r="Y4519" s="122">
        <v>1.5846208248E-2</v>
      </c>
      <c r="Z4519" s="122">
        <v>1.6228408611999999E-2</v>
      </c>
      <c r="AA4519" s="122">
        <v>1.6605355467999999E-2</v>
      </c>
      <c r="AB4519" s="122">
        <v>1.702715703E-2</v>
      </c>
      <c r="AC4519" s="122">
        <v>1.7675114937999999E-2</v>
      </c>
      <c r="AD4519" s="122">
        <v>1.754618476E-2</v>
      </c>
      <c r="AE4519" s="122">
        <v>1.6339514906E-2</v>
      </c>
      <c r="AF4519" s="122">
        <v>1.578507879E-2</v>
      </c>
      <c r="AG4519" s="122">
        <v>1.5233925512E-2</v>
      </c>
      <c r="AH4519" s="122">
        <v>1.4612998425999999E-2</v>
      </c>
      <c r="AI4519" s="122">
        <v>1.4088373832E-2</v>
      </c>
      <c r="AJ4519" s="122">
        <v>1.3347910498E-2</v>
      </c>
      <c r="AK4519" s="122">
        <v>1.2975192724000001E-2</v>
      </c>
      <c r="AL4519" s="122">
        <v>0</v>
      </c>
    </row>
    <row r="4520" spans="1:38" hidden="1" x14ac:dyDescent="0.25">
      <c r="A4520" s="122" t="s">
        <v>2027</v>
      </c>
      <c r="B4520" s="122">
        <v>1</v>
      </c>
      <c r="C4520" s="122" t="s">
        <v>2226</v>
      </c>
      <c r="D4520" s="122" t="s">
        <v>2119</v>
      </c>
      <c r="E4520" s="122">
        <v>82</v>
      </c>
      <c r="F4520" s="122">
        <v>0</v>
      </c>
      <c r="G4520" s="122">
        <v>0</v>
      </c>
      <c r="H4520" s="122">
        <v>0</v>
      </c>
      <c r="I4520" s="122">
        <v>1.5904072599999999E-4</v>
      </c>
      <c r="J4520" s="122">
        <v>4.8050012400000002E-4</v>
      </c>
      <c r="K4520" s="122">
        <v>7.9677371800000003E-4</v>
      </c>
      <c r="L4520" s="122">
        <v>9.8906436200000007E-4</v>
      </c>
      <c r="M4520" s="122">
        <v>1.1897768999999999E-3</v>
      </c>
      <c r="N4520" s="122">
        <v>1.385492238E-3</v>
      </c>
      <c r="O4520" s="122">
        <v>1.5835788279999999E-3</v>
      </c>
      <c r="P4520" s="122">
        <v>1.7680786760000001E-3</v>
      </c>
      <c r="Q4520" s="122">
        <v>1.9309293639999999E-3</v>
      </c>
      <c r="R4520" s="122">
        <v>2.0778043259999999E-3</v>
      </c>
      <c r="S4520" s="122">
        <v>2.2152498940000002E-3</v>
      </c>
      <c r="T4520" s="122">
        <v>2.345154526E-3</v>
      </c>
      <c r="U4520" s="122">
        <v>2.4550953439999999E-3</v>
      </c>
      <c r="V4520" s="122">
        <v>2.557853896E-3</v>
      </c>
      <c r="W4520" s="122">
        <v>2.6495154399999998E-3</v>
      </c>
      <c r="X4520" s="122">
        <v>2.7235449279999998E-3</v>
      </c>
      <c r="Y4520" s="122">
        <v>2.7863419999999998E-3</v>
      </c>
      <c r="Z4520" s="122">
        <v>2.8571942359999999E-3</v>
      </c>
      <c r="AA4520" s="122">
        <v>2.9273500880000001E-3</v>
      </c>
      <c r="AB4520" s="122">
        <v>3.0087238480000001E-3</v>
      </c>
      <c r="AC4520" s="122">
        <v>3.1251054120000001E-3</v>
      </c>
      <c r="AD4520" s="122">
        <v>3.0886484199999999E-3</v>
      </c>
      <c r="AE4520" s="122">
        <v>2.852279248E-3</v>
      </c>
      <c r="AF4520" s="122">
        <v>2.747003558E-3</v>
      </c>
      <c r="AG4520" s="122">
        <v>2.64772209E-3</v>
      </c>
      <c r="AH4520" s="122">
        <v>2.5238060379999998E-3</v>
      </c>
      <c r="AI4520" s="122">
        <v>2.4232067599999998E-3</v>
      </c>
      <c r="AJ4520" s="122">
        <v>2.3078431740000001E-3</v>
      </c>
      <c r="AK4520" s="122">
        <v>2.23816931E-3</v>
      </c>
      <c r="AL4520" s="122">
        <v>0</v>
      </c>
    </row>
    <row r="4521" spans="1:38" hidden="1" x14ac:dyDescent="0.25">
      <c r="A4521" s="122" t="s">
        <v>2027</v>
      </c>
      <c r="B4521" s="122">
        <v>1</v>
      </c>
      <c r="C4521" s="122" t="s">
        <v>2226</v>
      </c>
      <c r="D4521" s="122" t="s">
        <v>2120</v>
      </c>
      <c r="E4521" s="122">
        <v>82</v>
      </c>
      <c r="F4521" s="122">
        <v>0</v>
      </c>
      <c r="G4521" s="122">
        <v>0</v>
      </c>
      <c r="H4521" s="122">
        <v>0</v>
      </c>
      <c r="I4521" s="122">
        <v>1.1314490979999999E-3</v>
      </c>
      <c r="J4521" s="122">
        <v>3.4397121979999998E-3</v>
      </c>
      <c r="K4521" s="122">
        <v>5.7517538260000002E-3</v>
      </c>
      <c r="L4521" s="122">
        <v>7.2181563740000001E-3</v>
      </c>
      <c r="M4521" s="122">
        <v>8.7915320479999993E-3</v>
      </c>
      <c r="N4521" s="122">
        <v>1.0344041187999999E-2</v>
      </c>
      <c r="O4521" s="122">
        <v>1.1899239144E-2</v>
      </c>
      <c r="P4521" s="122">
        <v>1.3342199181999999E-2</v>
      </c>
      <c r="Q4521" s="122">
        <v>1.4650101024E-2</v>
      </c>
      <c r="R4521" s="122">
        <v>1.5845348246E-2</v>
      </c>
      <c r="S4521" s="122">
        <v>1.6961993541999999E-2</v>
      </c>
      <c r="T4521" s="122">
        <v>1.7993033578000001E-2</v>
      </c>
      <c r="U4521" s="122">
        <v>1.8966793611999998E-2</v>
      </c>
      <c r="V4521" s="122">
        <v>1.9889548353999999E-2</v>
      </c>
      <c r="W4521" s="122">
        <v>2.0669790205999999E-2</v>
      </c>
      <c r="X4521" s="122">
        <v>2.1292190660000002E-2</v>
      </c>
      <c r="Y4521" s="122">
        <v>2.1771085232000002E-2</v>
      </c>
      <c r="Z4521" s="122">
        <v>2.2248354102E-2</v>
      </c>
      <c r="AA4521" s="122">
        <v>2.2744932313999999E-2</v>
      </c>
      <c r="AB4521" s="122">
        <v>2.3293595051999998E-2</v>
      </c>
      <c r="AC4521" s="122">
        <v>2.4092092804000001E-2</v>
      </c>
      <c r="AD4521" s="122">
        <v>2.3790436825999999E-2</v>
      </c>
      <c r="AE4521" s="122">
        <v>2.2010774318000002E-2</v>
      </c>
      <c r="AF4521" s="122">
        <v>2.1154599206000001E-2</v>
      </c>
      <c r="AG4521" s="122">
        <v>2.0348099485999999E-2</v>
      </c>
      <c r="AH4521" s="122">
        <v>1.9453128369999999E-2</v>
      </c>
      <c r="AI4521" s="122">
        <v>1.8657179996000001E-2</v>
      </c>
      <c r="AJ4521" s="122">
        <v>1.8003119056000001E-2</v>
      </c>
      <c r="AK4521" s="122">
        <v>1.743593605E-2</v>
      </c>
      <c r="AL4521" s="122">
        <v>0</v>
      </c>
    </row>
    <row r="4522" spans="1:38" hidden="1" x14ac:dyDescent="0.25">
      <c r="A4522" s="122" t="s">
        <v>2027</v>
      </c>
      <c r="B4522" s="122">
        <v>1</v>
      </c>
      <c r="C4522" s="122" t="s">
        <v>2226</v>
      </c>
      <c r="D4522" s="122" t="s">
        <v>2121</v>
      </c>
      <c r="E4522" s="122">
        <v>82</v>
      </c>
      <c r="F4522" s="122">
        <v>0</v>
      </c>
      <c r="G4522" s="122">
        <v>0</v>
      </c>
      <c r="H4522" s="122">
        <v>0</v>
      </c>
      <c r="I4522" s="122">
        <v>3.999728252E-3</v>
      </c>
      <c r="J4522" s="122">
        <v>1.2206018864000001E-2</v>
      </c>
      <c r="K4522" s="122">
        <v>2.0470692892E-2</v>
      </c>
      <c r="L4522" s="122">
        <v>2.5772718867999998E-2</v>
      </c>
      <c r="M4522" s="122">
        <v>3.1558514103999999E-2</v>
      </c>
      <c r="N4522" s="122">
        <v>3.7434225894000001E-2</v>
      </c>
      <c r="O4522" s="122">
        <v>4.3383568201999997E-2</v>
      </c>
      <c r="P4522" s="122">
        <v>4.8993590151999999E-2</v>
      </c>
      <c r="Q4522" s="122">
        <v>5.4311613616000003E-2</v>
      </c>
      <c r="R4522" s="122">
        <v>5.9298758766E-2</v>
      </c>
      <c r="S4522" s="122">
        <v>6.3902277738000002E-2</v>
      </c>
      <c r="T4522" s="122">
        <v>6.8169419864000005E-2</v>
      </c>
      <c r="U4522" s="122">
        <v>7.2112145377999995E-2</v>
      </c>
      <c r="V4522" s="122">
        <v>7.6306346922000001E-2</v>
      </c>
      <c r="W4522" s="122">
        <v>7.9764226359999996E-2</v>
      </c>
      <c r="X4522" s="122">
        <v>8.2849150253999998E-2</v>
      </c>
      <c r="Y4522" s="122">
        <v>8.5626328033999999E-2</v>
      </c>
      <c r="Z4522" s="122">
        <v>8.8362687556000005E-2</v>
      </c>
      <c r="AA4522" s="122">
        <v>9.1137200700000004E-2</v>
      </c>
      <c r="AB4522" s="122">
        <v>9.4116523280000003E-2</v>
      </c>
      <c r="AC4522" s="122">
        <v>9.8192350828E-2</v>
      </c>
      <c r="AD4522" s="122">
        <v>9.8013944340000006E-2</v>
      </c>
      <c r="AE4522" s="122">
        <v>9.1671141041999998E-2</v>
      </c>
      <c r="AF4522" s="122">
        <v>8.8781573816000006E-2</v>
      </c>
      <c r="AG4522" s="122">
        <v>8.5731968036E-2</v>
      </c>
      <c r="AH4522" s="122">
        <v>8.2151450862E-2</v>
      </c>
      <c r="AI4522" s="122">
        <v>7.9178052382E-2</v>
      </c>
      <c r="AJ4522" s="122">
        <v>7.6011537914000005E-2</v>
      </c>
      <c r="AK4522" s="122">
        <v>7.3810923368000006E-2</v>
      </c>
      <c r="AL4522" s="122">
        <v>0</v>
      </c>
    </row>
    <row r="4523" spans="1:38" hidden="1" x14ac:dyDescent="0.25">
      <c r="A4523" s="122" t="s">
        <v>2027</v>
      </c>
      <c r="B4523" s="122">
        <v>1</v>
      </c>
      <c r="C4523" s="122" t="s">
        <v>2226</v>
      </c>
      <c r="D4523" s="122" t="s">
        <v>2122</v>
      </c>
      <c r="E4523" s="122">
        <v>82</v>
      </c>
      <c r="F4523" s="122">
        <v>0</v>
      </c>
      <c r="G4523" s="122">
        <v>0</v>
      </c>
      <c r="H4523" s="122">
        <v>0</v>
      </c>
      <c r="I4523" s="122">
        <v>4.18085096E-4</v>
      </c>
      <c r="J4523" s="122">
        <v>1.2890092020000001E-3</v>
      </c>
      <c r="K4523" s="122">
        <v>2.1748056199999998E-3</v>
      </c>
      <c r="L4523" s="122">
        <v>2.7557615540000002E-3</v>
      </c>
      <c r="M4523" s="122">
        <v>3.38886327E-3</v>
      </c>
      <c r="N4523" s="122">
        <v>4.0223695979999998E-3</v>
      </c>
      <c r="O4523" s="122">
        <v>4.6499606919999997E-3</v>
      </c>
      <c r="P4523" s="122">
        <v>5.2503621819999999E-3</v>
      </c>
      <c r="Q4523" s="122">
        <v>5.8177507179999997E-3</v>
      </c>
      <c r="R4523" s="122">
        <v>6.3557661959999998E-3</v>
      </c>
      <c r="S4523" s="122">
        <v>6.8457448799999999E-3</v>
      </c>
      <c r="T4523" s="122">
        <v>7.3106255299999999E-3</v>
      </c>
      <c r="U4523" s="122">
        <v>7.7807725840000003E-3</v>
      </c>
      <c r="V4523" s="122">
        <v>8.2498146120000004E-3</v>
      </c>
      <c r="W4523" s="122">
        <v>8.6945009320000006E-3</v>
      </c>
      <c r="X4523" s="122">
        <v>9.0760347339999999E-3</v>
      </c>
      <c r="Y4523" s="122">
        <v>9.4024187919999995E-3</v>
      </c>
      <c r="Z4523" s="122">
        <v>9.7157101860000008E-3</v>
      </c>
      <c r="AA4523" s="122">
        <v>1.0003029036E-2</v>
      </c>
      <c r="AB4523" s="122">
        <v>1.0298307136000001E-2</v>
      </c>
      <c r="AC4523" s="122">
        <v>1.074928751E-2</v>
      </c>
      <c r="AD4523" s="122">
        <v>1.0681157136E-2</v>
      </c>
      <c r="AE4523" s="122">
        <v>9.9572998199999995E-3</v>
      </c>
      <c r="AF4523" s="122">
        <v>9.6823055160000001E-3</v>
      </c>
      <c r="AG4523" s="122">
        <v>9.4048408220000004E-3</v>
      </c>
      <c r="AH4523" s="122">
        <v>9.0551738420000007E-3</v>
      </c>
      <c r="AI4523" s="122">
        <v>8.7501100959999998E-3</v>
      </c>
      <c r="AJ4523" s="122">
        <v>8.5375050280000007E-3</v>
      </c>
      <c r="AK4523" s="122">
        <v>8.3439280080000004E-3</v>
      </c>
      <c r="AL4523" s="122">
        <v>0</v>
      </c>
    </row>
    <row r="4524" spans="1:38" hidden="1" x14ac:dyDescent="0.25">
      <c r="A4524" s="122" t="s">
        <v>2027</v>
      </c>
      <c r="B4524" s="122">
        <v>1</v>
      </c>
      <c r="C4524" s="122" t="s">
        <v>2226</v>
      </c>
      <c r="D4524" s="122" t="s">
        <v>2123</v>
      </c>
      <c r="E4524" s="122">
        <v>82</v>
      </c>
      <c r="F4524" s="122">
        <v>0</v>
      </c>
      <c r="G4524" s="122">
        <v>0</v>
      </c>
      <c r="H4524" s="122">
        <v>0</v>
      </c>
      <c r="I4524" s="122">
        <v>1.433614468E-3</v>
      </c>
      <c r="J4524" s="122">
        <v>4.3350411779999997E-3</v>
      </c>
      <c r="K4524" s="122">
        <v>7.2026739200000004E-3</v>
      </c>
      <c r="L4524" s="122">
        <v>8.9961504620000004E-3</v>
      </c>
      <c r="M4524" s="122">
        <v>1.0917700404000001E-2</v>
      </c>
      <c r="N4524" s="122">
        <v>1.2815583768000001E-2</v>
      </c>
      <c r="O4524" s="122">
        <v>1.4772316416000001E-2</v>
      </c>
      <c r="P4524" s="122">
        <v>1.6622000979999999E-2</v>
      </c>
      <c r="Q4524" s="122">
        <v>1.8337785570000001E-2</v>
      </c>
      <c r="R4524" s="122">
        <v>1.9921440161999999E-2</v>
      </c>
      <c r="S4524" s="122">
        <v>2.1368439066E-2</v>
      </c>
      <c r="T4524" s="122">
        <v>2.2756321900000001E-2</v>
      </c>
      <c r="U4524" s="122">
        <v>2.3987985813999999E-2</v>
      </c>
      <c r="V4524" s="122">
        <v>2.5066971566000001E-2</v>
      </c>
      <c r="W4524" s="122">
        <v>2.5942134426000001E-2</v>
      </c>
      <c r="X4524" s="122">
        <v>2.6697825517999998E-2</v>
      </c>
      <c r="Y4524" s="122">
        <v>2.7363737882E-2</v>
      </c>
      <c r="Z4524" s="122">
        <v>2.808911612E-2</v>
      </c>
      <c r="AA4524" s="122">
        <v>2.8793875266E-2</v>
      </c>
      <c r="AB4524" s="122">
        <v>2.9541916612000001E-2</v>
      </c>
      <c r="AC4524" s="122">
        <v>3.0614547860000001E-2</v>
      </c>
      <c r="AD4524" s="122">
        <v>3.0227545347999998E-2</v>
      </c>
      <c r="AE4524" s="122">
        <v>2.7924325390000001E-2</v>
      </c>
      <c r="AF4524" s="122">
        <v>2.6772608616000001E-2</v>
      </c>
      <c r="AG4524" s="122">
        <v>2.5670206952000001E-2</v>
      </c>
      <c r="AH4524" s="122">
        <v>2.4426028276E-2</v>
      </c>
      <c r="AI4524" s="122">
        <v>2.3372651562E-2</v>
      </c>
      <c r="AJ4524" s="122">
        <v>2.2456798598E-2</v>
      </c>
      <c r="AK4524" s="122">
        <v>2.1603071307999999E-2</v>
      </c>
      <c r="AL4524" s="122">
        <v>0</v>
      </c>
    </row>
    <row r="4525" spans="1:38" hidden="1" x14ac:dyDescent="0.25">
      <c r="A4525" s="122" t="s">
        <v>2027</v>
      </c>
      <c r="B4525" s="122">
        <v>1</v>
      </c>
      <c r="C4525" s="122" t="s">
        <v>2226</v>
      </c>
      <c r="D4525" s="122" t="s">
        <v>2140</v>
      </c>
      <c r="E4525" s="122">
        <v>82</v>
      </c>
      <c r="F4525" s="122">
        <v>0</v>
      </c>
      <c r="G4525" s="122">
        <v>0</v>
      </c>
      <c r="H4525" s="122">
        <v>0</v>
      </c>
      <c r="I4525" s="122">
        <v>2.3471526000000002E-5</v>
      </c>
      <c r="J4525" s="122">
        <v>7.0562076000000001E-5</v>
      </c>
      <c r="K4525" s="122">
        <v>1.16416222E-4</v>
      </c>
      <c r="L4525" s="122">
        <v>1.4404590200000001E-4</v>
      </c>
      <c r="M4525" s="122">
        <v>1.7322793799999999E-4</v>
      </c>
      <c r="N4525" s="122">
        <v>2.0156206199999999E-4</v>
      </c>
      <c r="O4525" s="122">
        <v>2.2917401E-4</v>
      </c>
      <c r="P4525" s="122">
        <v>2.5413663599999997E-4</v>
      </c>
      <c r="Q4525" s="122">
        <v>2.7652731599999997E-4</v>
      </c>
      <c r="R4525" s="122">
        <v>2.9665071799999998E-4</v>
      </c>
      <c r="S4525" s="122">
        <v>3.1472607400000001E-4</v>
      </c>
      <c r="T4525" s="122">
        <v>3.3018031799999999E-4</v>
      </c>
      <c r="U4525" s="122">
        <v>3.4334632800000001E-4</v>
      </c>
      <c r="V4525" s="122">
        <v>3.5399842399999999E-4</v>
      </c>
      <c r="W4525" s="122">
        <v>3.6259763799999998E-4</v>
      </c>
      <c r="X4525" s="122">
        <v>3.6943493599999997E-4</v>
      </c>
      <c r="Y4525" s="122">
        <v>3.7425723400000001E-4</v>
      </c>
      <c r="Z4525" s="122">
        <v>3.7931810800000002E-4</v>
      </c>
      <c r="AA4525" s="122">
        <v>3.8483356600000002E-4</v>
      </c>
      <c r="AB4525" s="122">
        <v>3.90363532E-4</v>
      </c>
      <c r="AC4525" s="122">
        <v>4.0063922600000002E-4</v>
      </c>
      <c r="AD4525" s="122">
        <v>3.9216332999999999E-4</v>
      </c>
      <c r="AE4525" s="122">
        <v>3.5946955199999997E-4</v>
      </c>
      <c r="AF4525" s="122">
        <v>3.41958396E-4</v>
      </c>
      <c r="AG4525" s="122">
        <v>3.2510010000000002E-4</v>
      </c>
      <c r="AH4525" s="122">
        <v>3.07089224E-4</v>
      </c>
      <c r="AI4525" s="122">
        <v>2.91368194E-4</v>
      </c>
      <c r="AJ4525" s="122">
        <v>2.7652006200000001E-4</v>
      </c>
      <c r="AK4525" s="122">
        <v>2.6464284600000003E-4</v>
      </c>
      <c r="AL4525" s="122">
        <v>0</v>
      </c>
    </row>
    <row r="4526" spans="1:38" hidden="1" x14ac:dyDescent="0.25">
      <c r="A4526" s="122" t="s">
        <v>2027</v>
      </c>
      <c r="B4526" s="122">
        <v>1</v>
      </c>
      <c r="C4526" s="122" t="s">
        <v>2226</v>
      </c>
      <c r="D4526" s="122" t="s">
        <v>2124</v>
      </c>
      <c r="E4526" s="122">
        <v>82</v>
      </c>
      <c r="F4526" s="122">
        <v>0</v>
      </c>
      <c r="G4526" s="122">
        <v>0</v>
      </c>
      <c r="H4526" s="122">
        <v>0</v>
      </c>
      <c r="I4526" s="122">
        <v>1.2723757800000001E-4</v>
      </c>
      <c r="J4526" s="122">
        <v>3.83876844E-4</v>
      </c>
      <c r="K4526" s="122">
        <v>6.3597429999999997E-4</v>
      </c>
      <c r="L4526" s="122">
        <v>7.9115912199999999E-4</v>
      </c>
      <c r="M4526" s="122">
        <v>9.5479646600000003E-4</v>
      </c>
      <c r="N4526" s="122">
        <v>1.115022818E-3</v>
      </c>
      <c r="O4526" s="122">
        <v>1.2760495280000001E-3</v>
      </c>
      <c r="P4526" s="122">
        <v>1.426025172E-3</v>
      </c>
      <c r="Q4526" s="122">
        <v>1.55963418E-3</v>
      </c>
      <c r="R4526" s="122">
        <v>1.68254515E-3</v>
      </c>
      <c r="S4526" s="122">
        <v>1.7921409999999999E-3</v>
      </c>
      <c r="T4526" s="122">
        <v>1.887092636E-3</v>
      </c>
      <c r="U4526" s="122">
        <v>1.9666746579999998E-3</v>
      </c>
      <c r="V4526" s="122">
        <v>2.034737328E-3</v>
      </c>
      <c r="W4526" s="122">
        <v>2.08675415E-3</v>
      </c>
      <c r="X4526" s="122">
        <v>2.1272080959999998E-3</v>
      </c>
      <c r="Y4526" s="122">
        <v>2.1571364879999998E-3</v>
      </c>
      <c r="Z4526" s="122">
        <v>2.190998966E-3</v>
      </c>
      <c r="AA4526" s="122">
        <v>2.2288890259999999E-3</v>
      </c>
      <c r="AB4526" s="122">
        <v>2.2600312539999999E-3</v>
      </c>
      <c r="AC4526" s="122">
        <v>2.3235819360000001E-3</v>
      </c>
      <c r="AD4526" s="122">
        <v>2.2744667139999999E-3</v>
      </c>
      <c r="AE4526" s="122">
        <v>2.088525738E-3</v>
      </c>
      <c r="AF4526" s="122">
        <v>1.9858155460000001E-3</v>
      </c>
      <c r="AG4526" s="122">
        <v>1.894374846E-3</v>
      </c>
      <c r="AH4526" s="122">
        <v>1.793158978E-3</v>
      </c>
      <c r="AI4526" s="122">
        <v>1.7045948919999999E-3</v>
      </c>
      <c r="AJ4526" s="122">
        <v>1.6714908599999999E-3</v>
      </c>
      <c r="AK4526" s="122">
        <v>1.6137296760000001E-3</v>
      </c>
      <c r="AL4526" s="122">
        <v>0</v>
      </c>
    </row>
    <row r="4527" spans="1:38" hidden="1" x14ac:dyDescent="0.25">
      <c r="A4527" s="122" t="s">
        <v>2027</v>
      </c>
      <c r="B4527" s="122">
        <v>1</v>
      </c>
      <c r="C4527" s="122" t="s">
        <v>2226</v>
      </c>
      <c r="D4527" s="122" t="s">
        <v>2125</v>
      </c>
      <c r="E4527" s="122">
        <v>82</v>
      </c>
      <c r="F4527" s="122">
        <v>0</v>
      </c>
      <c r="G4527" s="122">
        <v>0</v>
      </c>
      <c r="H4527" s="122">
        <v>0</v>
      </c>
      <c r="I4527" s="122">
        <v>1.1625582799999999E-3</v>
      </c>
      <c r="J4527" s="122">
        <v>3.5342116680000001E-3</v>
      </c>
      <c r="K4527" s="122">
        <v>5.918133182E-3</v>
      </c>
      <c r="L4527" s="122">
        <v>7.4221888259999999E-3</v>
      </c>
      <c r="M4527" s="122">
        <v>9.0721224099999994E-3</v>
      </c>
      <c r="N4527" s="122">
        <v>1.0714560194E-2</v>
      </c>
      <c r="O4527" s="122">
        <v>1.2329436807999999E-2</v>
      </c>
      <c r="P4527" s="122">
        <v>1.3825931366000001E-2</v>
      </c>
      <c r="Q4527" s="122">
        <v>1.5248592294E-2</v>
      </c>
      <c r="R4527" s="122">
        <v>1.6546399792E-2</v>
      </c>
      <c r="S4527" s="122">
        <v>1.7705418925999999E-2</v>
      </c>
      <c r="T4527" s="122">
        <v>1.8808350937999999E-2</v>
      </c>
      <c r="U4527" s="122">
        <v>1.9809696322000001E-2</v>
      </c>
      <c r="V4527" s="122">
        <v>2.0810686259999999E-2</v>
      </c>
      <c r="W4527" s="122">
        <v>2.1626546058000001E-2</v>
      </c>
      <c r="X4527" s="122">
        <v>2.2365148338000001E-2</v>
      </c>
      <c r="Y4527" s="122">
        <v>2.3018817561999999E-2</v>
      </c>
      <c r="Z4527" s="122">
        <v>2.360481825E-2</v>
      </c>
      <c r="AA4527" s="122">
        <v>2.4263018000000001E-2</v>
      </c>
      <c r="AB4527" s="122">
        <v>2.4891471514000001E-2</v>
      </c>
      <c r="AC4527" s="122">
        <v>2.5832394302E-2</v>
      </c>
      <c r="AD4527" s="122">
        <v>2.5654938087999998E-2</v>
      </c>
      <c r="AE4527" s="122">
        <v>2.3919494352000002E-2</v>
      </c>
      <c r="AF4527" s="122">
        <v>2.3217759317999999E-2</v>
      </c>
      <c r="AG4527" s="122">
        <v>2.2509360276E-2</v>
      </c>
      <c r="AH4527" s="122">
        <v>2.1601620508000002E-2</v>
      </c>
      <c r="AI4527" s="122">
        <v>2.0797870860000001E-2</v>
      </c>
      <c r="AJ4527" s="122">
        <v>2.0080898396E-2</v>
      </c>
      <c r="AK4527" s="122">
        <v>1.9344390103999999E-2</v>
      </c>
      <c r="AL4527" s="122">
        <v>0</v>
      </c>
    </row>
    <row r="4528" spans="1:38" hidden="1" x14ac:dyDescent="0.25">
      <c r="A4528" s="122" t="s">
        <v>2027</v>
      </c>
      <c r="B4528" s="122">
        <v>1</v>
      </c>
      <c r="C4528" s="122" t="s">
        <v>2226</v>
      </c>
      <c r="D4528" s="122" t="s">
        <v>2126</v>
      </c>
      <c r="E4528" s="122">
        <v>82</v>
      </c>
      <c r="F4528" s="122">
        <v>0</v>
      </c>
      <c r="G4528" s="122">
        <v>0</v>
      </c>
      <c r="H4528" s="122">
        <v>0</v>
      </c>
      <c r="I4528" s="122">
        <v>1.1198443099999999E-3</v>
      </c>
      <c r="J4528" s="122">
        <v>3.3754345039999998E-3</v>
      </c>
      <c r="K4528" s="122">
        <v>5.5983212479999997E-3</v>
      </c>
      <c r="L4528" s="122">
        <v>6.9694191319999996E-3</v>
      </c>
      <c r="M4528" s="122">
        <v>8.4190061020000002E-3</v>
      </c>
      <c r="N4528" s="122">
        <v>9.8382213799999996E-3</v>
      </c>
      <c r="O4528" s="122">
        <v>1.1253410687999999E-2</v>
      </c>
      <c r="P4528" s="122">
        <v>1.2570914408000001E-2</v>
      </c>
      <c r="Q4528" s="122">
        <v>1.3773880691999999E-2</v>
      </c>
      <c r="R4528" s="122">
        <v>1.4886422642E-2</v>
      </c>
      <c r="S4528" s="122">
        <v>1.5892816810000002E-2</v>
      </c>
      <c r="T4528" s="122">
        <v>1.6785190993999999E-2</v>
      </c>
      <c r="U4528" s="122">
        <v>1.7558335210000001E-2</v>
      </c>
      <c r="V4528" s="122">
        <v>1.8219954012000002E-2</v>
      </c>
      <c r="W4528" s="122">
        <v>1.8778928713999998E-2</v>
      </c>
      <c r="X4528" s="122">
        <v>1.9225429339999999E-2</v>
      </c>
      <c r="Y4528" s="122">
        <v>1.9572733934000001E-2</v>
      </c>
      <c r="Z4528" s="122">
        <v>1.9920500365999998E-2</v>
      </c>
      <c r="AA4528" s="122">
        <v>2.0277015927999999E-2</v>
      </c>
      <c r="AB4528" s="122">
        <v>2.0641837319999998E-2</v>
      </c>
      <c r="AC4528" s="122">
        <v>2.1277810008000001E-2</v>
      </c>
      <c r="AD4528" s="122">
        <v>2.0913540726000001E-2</v>
      </c>
      <c r="AE4528" s="122">
        <v>1.9232702684E-2</v>
      </c>
      <c r="AF4528" s="122">
        <v>1.8368112932E-2</v>
      </c>
      <c r="AG4528" s="122">
        <v>1.7555317546E-2</v>
      </c>
      <c r="AH4528" s="122">
        <v>1.6672532343999999E-2</v>
      </c>
      <c r="AI4528" s="122">
        <v>1.5909968489999999E-2</v>
      </c>
      <c r="AJ4528" s="122">
        <v>1.5329243878E-2</v>
      </c>
      <c r="AK4528" s="122">
        <v>1.4737987264E-2</v>
      </c>
      <c r="AL4528" s="122">
        <v>0</v>
      </c>
    </row>
    <row r="4529" spans="1:38" hidden="1" x14ac:dyDescent="0.25">
      <c r="A4529" s="122" t="s">
        <v>2027</v>
      </c>
      <c r="B4529" s="122">
        <v>1</v>
      </c>
      <c r="C4529" s="122" t="s">
        <v>2226</v>
      </c>
      <c r="D4529" s="122" t="s">
        <v>2127</v>
      </c>
      <c r="E4529" s="122">
        <v>82</v>
      </c>
      <c r="F4529" s="122">
        <v>0</v>
      </c>
      <c r="G4529" s="122">
        <v>0</v>
      </c>
      <c r="H4529" s="122">
        <v>0</v>
      </c>
      <c r="I4529" s="122">
        <v>4.0027652599999999E-4</v>
      </c>
      <c r="J4529" s="122">
        <v>1.196941434E-3</v>
      </c>
      <c r="K4529" s="122">
        <v>1.9691385999999998E-3</v>
      </c>
      <c r="L4529" s="122">
        <v>2.4290534839999998E-3</v>
      </c>
      <c r="M4529" s="122">
        <v>2.9081850200000001E-3</v>
      </c>
      <c r="N4529" s="122">
        <v>3.3717381880000001E-3</v>
      </c>
      <c r="O4529" s="122">
        <v>3.8234004379999998E-3</v>
      </c>
      <c r="P4529" s="122">
        <v>4.2270025200000002E-3</v>
      </c>
      <c r="Q4529" s="122">
        <v>4.5892624440000002E-3</v>
      </c>
      <c r="R4529" s="122">
        <v>4.9357860240000001E-3</v>
      </c>
      <c r="S4529" s="122">
        <v>5.2566900880000001E-3</v>
      </c>
      <c r="T4529" s="122">
        <v>5.5294001880000004E-3</v>
      </c>
      <c r="U4529" s="122">
        <v>5.7634061679999998E-3</v>
      </c>
      <c r="V4529" s="122">
        <v>5.9710527239999998E-3</v>
      </c>
      <c r="W4529" s="122">
        <v>6.1384629539999996E-3</v>
      </c>
      <c r="X4529" s="122">
        <v>6.2720751860000003E-3</v>
      </c>
      <c r="Y4529" s="122">
        <v>6.3793126799999997E-3</v>
      </c>
      <c r="Z4529" s="122">
        <v>6.4911064919999997E-3</v>
      </c>
      <c r="AA4529" s="122">
        <v>6.5978765059999996E-3</v>
      </c>
      <c r="AB4529" s="122">
        <v>6.7020221840000003E-3</v>
      </c>
      <c r="AC4529" s="122">
        <v>6.8778873540000004E-3</v>
      </c>
      <c r="AD4529" s="122">
        <v>6.727031558E-3</v>
      </c>
      <c r="AE4529" s="122">
        <v>6.1517796860000003E-3</v>
      </c>
      <c r="AF4529" s="122">
        <v>5.8281182959999999E-3</v>
      </c>
      <c r="AG4529" s="122">
        <v>5.5112627699999998E-3</v>
      </c>
      <c r="AH4529" s="122">
        <v>5.1830192700000003E-3</v>
      </c>
      <c r="AI4529" s="122">
        <v>4.9037999140000002E-3</v>
      </c>
      <c r="AJ4529" s="122">
        <v>4.6562700600000003E-3</v>
      </c>
      <c r="AK4529" s="122">
        <v>4.4568576E-3</v>
      </c>
      <c r="AL4529" s="122">
        <v>0</v>
      </c>
    </row>
    <row r="4530" spans="1:38" hidden="1" x14ac:dyDescent="0.25">
      <c r="A4530" s="122" t="s">
        <v>2027</v>
      </c>
      <c r="B4530" s="122">
        <v>1</v>
      </c>
      <c r="C4530" s="122" t="s">
        <v>2226</v>
      </c>
      <c r="D4530" s="122" t="s">
        <v>2128</v>
      </c>
      <c r="E4530" s="122">
        <v>82</v>
      </c>
      <c r="F4530" s="122">
        <v>0</v>
      </c>
      <c r="G4530" s="122">
        <v>0</v>
      </c>
      <c r="H4530" s="122">
        <v>0</v>
      </c>
      <c r="I4530" s="122">
        <v>1.0418678400000001E-4</v>
      </c>
      <c r="J4530" s="122">
        <v>3.1578999400000001E-4</v>
      </c>
      <c r="K4530" s="122">
        <v>5.23850834E-4</v>
      </c>
      <c r="L4530" s="122">
        <v>6.5052582399999996E-4</v>
      </c>
      <c r="M4530" s="122">
        <v>7.8247688999999996E-4</v>
      </c>
      <c r="N4530" s="122">
        <v>9.1143286000000003E-4</v>
      </c>
      <c r="O4530" s="122">
        <v>1.0377927040000001E-3</v>
      </c>
      <c r="P4530" s="122">
        <v>1.156272286E-3</v>
      </c>
      <c r="Q4530" s="122">
        <v>1.2601358639999999E-3</v>
      </c>
      <c r="R4530" s="122">
        <v>1.366986478E-3</v>
      </c>
      <c r="S4530" s="122">
        <v>1.4603011279999999E-3</v>
      </c>
      <c r="T4530" s="122">
        <v>1.5497647099999999E-3</v>
      </c>
      <c r="U4530" s="122">
        <v>1.6277444040000001E-3</v>
      </c>
      <c r="V4530" s="122">
        <v>1.7073425459999999E-3</v>
      </c>
      <c r="W4530" s="122">
        <v>1.790197734E-3</v>
      </c>
      <c r="X4530" s="122">
        <v>1.8610032219999999E-3</v>
      </c>
      <c r="Y4530" s="122">
        <v>1.9328460320000001E-3</v>
      </c>
      <c r="Z4530" s="122">
        <v>1.9762168920000002E-3</v>
      </c>
      <c r="AA4530" s="122">
        <v>2.0167095259999998E-3</v>
      </c>
      <c r="AB4530" s="122">
        <v>2.080685776E-3</v>
      </c>
      <c r="AC4530" s="122">
        <v>2.1604838060000002E-3</v>
      </c>
      <c r="AD4530" s="122">
        <v>2.1198501219999999E-3</v>
      </c>
      <c r="AE4530" s="122">
        <v>1.956965582E-3</v>
      </c>
      <c r="AF4530" s="122">
        <v>1.8613836540000001E-3</v>
      </c>
      <c r="AG4530" s="122">
        <v>1.7575901979999999E-3</v>
      </c>
      <c r="AH4530" s="122">
        <v>1.6618639959999999E-3</v>
      </c>
      <c r="AI4530" s="122">
        <v>1.5845992240000001E-3</v>
      </c>
      <c r="AJ4530" s="122">
        <v>1.5017964259999999E-3</v>
      </c>
      <c r="AK4530" s="122">
        <v>1.4468328679999999E-3</v>
      </c>
      <c r="AL4530" s="122">
        <v>0</v>
      </c>
    </row>
    <row r="4531" spans="1:38" hidden="1" x14ac:dyDescent="0.25">
      <c r="A4531" s="122" t="s">
        <v>2027</v>
      </c>
      <c r="B4531" s="122">
        <v>1</v>
      </c>
      <c r="C4531" s="122" t="s">
        <v>2227</v>
      </c>
      <c r="D4531" s="122" t="s">
        <v>2080</v>
      </c>
      <c r="E4531" s="122">
        <v>83</v>
      </c>
      <c r="F4531" s="122">
        <v>0</v>
      </c>
      <c r="G4531" s="122">
        <v>0</v>
      </c>
      <c r="H4531" s="122">
        <v>0</v>
      </c>
      <c r="I4531" s="122">
        <v>0</v>
      </c>
      <c r="J4531" s="122">
        <v>0</v>
      </c>
      <c r="K4531" s="122">
        <v>0</v>
      </c>
      <c r="L4531" s="122">
        <v>0</v>
      </c>
      <c r="M4531" s="122">
        <v>0</v>
      </c>
      <c r="N4531" s="122">
        <v>0</v>
      </c>
      <c r="O4531" s="122">
        <v>0</v>
      </c>
      <c r="P4531" s="122">
        <v>0</v>
      </c>
      <c r="Q4531" s="122">
        <v>8.4479023200000002E-5</v>
      </c>
      <c r="R4531" s="122">
        <v>1.0959472524000001E-3</v>
      </c>
      <c r="S4531" s="122">
        <v>2.305300569E-3</v>
      </c>
      <c r="T4531" s="122">
        <v>2.6542231716000001E-3</v>
      </c>
      <c r="U4531" s="122">
        <v>3.0039472319999998E-3</v>
      </c>
      <c r="V4531" s="122">
        <v>3.3751501212000001E-3</v>
      </c>
      <c r="W4531" s="122">
        <v>3.7390824900000001E-3</v>
      </c>
      <c r="X4531" s="122">
        <v>4.0931243496000001E-3</v>
      </c>
      <c r="Y4531" s="122">
        <v>4.5173848434000002E-3</v>
      </c>
      <c r="Z4531" s="122">
        <v>5.0394762990000003E-3</v>
      </c>
      <c r="AA4531" s="122">
        <v>5.5691384034000004E-3</v>
      </c>
      <c r="AB4531" s="122">
        <v>6.0785098374000002E-3</v>
      </c>
      <c r="AC4531" s="122">
        <v>6.5854196694000002E-3</v>
      </c>
      <c r="AD4531" s="122">
        <v>7.0435419912000001E-3</v>
      </c>
      <c r="AE4531" s="122">
        <v>9.0334239996000005E-3</v>
      </c>
      <c r="AF4531" s="122">
        <v>1.07169291372E-2</v>
      </c>
      <c r="AG4531" s="122">
        <v>1.25728523778E-2</v>
      </c>
      <c r="AH4531" s="122">
        <v>1.3140410283E-2</v>
      </c>
      <c r="AI4531" s="122">
        <v>1.3178061897E-2</v>
      </c>
      <c r="AJ4531" s="122">
        <v>1.2728286284999999E-2</v>
      </c>
      <c r="AK4531" s="122">
        <v>1.3199390146799999E-2</v>
      </c>
      <c r="AL4531" s="122">
        <v>0</v>
      </c>
    </row>
    <row r="4532" spans="1:38" hidden="1" x14ac:dyDescent="0.25">
      <c r="A4532" s="122" t="s">
        <v>2027</v>
      </c>
      <c r="B4532" s="122">
        <v>1</v>
      </c>
      <c r="C4532" s="122" t="s">
        <v>2227</v>
      </c>
      <c r="D4532" s="122" t="s">
        <v>2081</v>
      </c>
      <c r="E4532" s="122">
        <v>83</v>
      </c>
      <c r="F4532" s="122">
        <v>0</v>
      </c>
      <c r="G4532" s="122">
        <v>0</v>
      </c>
      <c r="H4532" s="122">
        <v>0</v>
      </c>
      <c r="I4532" s="122">
        <v>0</v>
      </c>
      <c r="J4532" s="122">
        <v>0</v>
      </c>
      <c r="K4532" s="122">
        <v>0</v>
      </c>
      <c r="L4532" s="122">
        <v>0</v>
      </c>
      <c r="M4532" s="122">
        <v>0</v>
      </c>
      <c r="N4532" s="122">
        <v>0</v>
      </c>
      <c r="O4532" s="122">
        <v>0</v>
      </c>
      <c r="P4532" s="122">
        <v>0</v>
      </c>
      <c r="Q4532" s="122">
        <v>5.9557057559999997E-4</v>
      </c>
      <c r="R4532" s="122">
        <v>7.6438711205999996E-3</v>
      </c>
      <c r="S4532" s="122">
        <v>1.6011221912399998E-2</v>
      </c>
      <c r="T4532" s="122">
        <v>1.8240287293799999E-2</v>
      </c>
      <c r="U4532" s="122">
        <v>2.0582555736599999E-2</v>
      </c>
      <c r="V4532" s="122">
        <v>2.31355835568E-2</v>
      </c>
      <c r="W4532" s="122">
        <v>2.56829843556E-2</v>
      </c>
      <c r="X4532" s="122">
        <v>2.8092316909799998E-2</v>
      </c>
      <c r="Y4532" s="122">
        <v>3.07534563336E-2</v>
      </c>
      <c r="Z4532" s="122">
        <v>3.3777440439600001E-2</v>
      </c>
      <c r="AA4532" s="122">
        <v>3.7004094355800002E-2</v>
      </c>
      <c r="AB4532" s="122">
        <v>4.0062321241800002E-2</v>
      </c>
      <c r="AC4532" s="122">
        <v>4.3135710274800003E-2</v>
      </c>
      <c r="AD4532" s="122">
        <v>4.6287100859999999E-2</v>
      </c>
      <c r="AE4532" s="122">
        <v>5.9390184453600003E-2</v>
      </c>
      <c r="AF4532" s="122">
        <v>7.0238572403999999E-2</v>
      </c>
      <c r="AG4532" s="122">
        <v>8.2768748633999994E-2</v>
      </c>
      <c r="AH4532" s="122">
        <v>8.7260256197399994E-2</v>
      </c>
      <c r="AI4532" s="122">
        <v>8.8164124791600004E-2</v>
      </c>
      <c r="AJ4532" s="122">
        <v>8.7320522975399995E-2</v>
      </c>
      <c r="AK4532" s="122">
        <v>9.0795351589799997E-2</v>
      </c>
      <c r="AL4532" s="122">
        <v>0</v>
      </c>
    </row>
    <row r="4533" spans="1:38" hidden="1" x14ac:dyDescent="0.25">
      <c r="A4533" s="122" t="s">
        <v>2027</v>
      </c>
      <c r="B4533" s="122">
        <v>1</v>
      </c>
      <c r="C4533" s="122" t="s">
        <v>2227</v>
      </c>
      <c r="D4533" s="122" t="s">
        <v>2082</v>
      </c>
      <c r="E4533" s="122">
        <v>83</v>
      </c>
      <c r="F4533" s="122">
        <v>0</v>
      </c>
      <c r="G4533" s="122">
        <v>0</v>
      </c>
      <c r="H4533" s="122">
        <v>0</v>
      </c>
      <c r="I4533" s="122">
        <v>0</v>
      </c>
      <c r="J4533" s="122">
        <v>0</v>
      </c>
      <c r="K4533" s="122">
        <v>0</v>
      </c>
      <c r="L4533" s="122">
        <v>0</v>
      </c>
      <c r="M4533" s="122">
        <v>0</v>
      </c>
      <c r="N4533" s="122">
        <v>0</v>
      </c>
      <c r="O4533" s="122">
        <v>0</v>
      </c>
      <c r="P4533" s="122">
        <v>0</v>
      </c>
      <c r="Q4533" s="122">
        <v>3.5880753480000002E-4</v>
      </c>
      <c r="R4533" s="122">
        <v>4.6168183775999998E-3</v>
      </c>
      <c r="S4533" s="122">
        <v>9.6875142935999997E-3</v>
      </c>
      <c r="T4533" s="122">
        <v>1.1069976317400001E-2</v>
      </c>
      <c r="U4533" s="122">
        <v>1.25261546124E-2</v>
      </c>
      <c r="V4533" s="122">
        <v>1.4103122748E-2</v>
      </c>
      <c r="W4533" s="122">
        <v>1.5656823982800001E-2</v>
      </c>
      <c r="X4533" s="122">
        <v>1.7115166668599999E-2</v>
      </c>
      <c r="Y4533" s="122">
        <v>1.87240638156E-2</v>
      </c>
      <c r="Z4533" s="122">
        <v>2.0624245098599999E-2</v>
      </c>
      <c r="AA4533" s="122">
        <v>2.2674701049E-2</v>
      </c>
      <c r="AB4533" s="122">
        <v>2.4560536657799999E-2</v>
      </c>
      <c r="AC4533" s="122">
        <v>2.6430555465600001E-2</v>
      </c>
      <c r="AD4533" s="122">
        <v>2.836967562E-2</v>
      </c>
      <c r="AE4533" s="122">
        <v>3.64519081212E-2</v>
      </c>
      <c r="AF4533" s="122">
        <v>4.3178223488400003E-2</v>
      </c>
      <c r="AG4533" s="122">
        <v>5.0968815097199999E-2</v>
      </c>
      <c r="AH4533" s="122">
        <v>5.3733019111200001E-2</v>
      </c>
      <c r="AI4533" s="122">
        <v>5.4267399700800002E-2</v>
      </c>
      <c r="AJ4533" s="122">
        <v>5.2346265800399999E-2</v>
      </c>
      <c r="AK4533" s="122">
        <v>5.4512607606599997E-2</v>
      </c>
      <c r="AL4533" s="122">
        <v>0</v>
      </c>
    </row>
    <row r="4534" spans="1:38" hidden="1" x14ac:dyDescent="0.25">
      <c r="A4534" s="122" t="s">
        <v>2027</v>
      </c>
      <c r="B4534" s="122">
        <v>1</v>
      </c>
      <c r="C4534" s="122" t="s">
        <v>2227</v>
      </c>
      <c r="D4534" s="122" t="s">
        <v>2135</v>
      </c>
      <c r="E4534" s="122">
        <v>83</v>
      </c>
      <c r="F4534" s="122">
        <v>0</v>
      </c>
      <c r="G4534" s="122">
        <v>0</v>
      </c>
      <c r="H4534" s="122">
        <v>0</v>
      </c>
      <c r="I4534" s="122">
        <v>0</v>
      </c>
      <c r="J4534" s="122">
        <v>0</v>
      </c>
      <c r="K4534" s="122">
        <v>0</v>
      </c>
      <c r="L4534" s="122">
        <v>0</v>
      </c>
      <c r="M4534" s="122">
        <v>0</v>
      </c>
      <c r="N4534" s="122">
        <v>0</v>
      </c>
      <c r="O4534" s="122">
        <v>0</v>
      </c>
      <c r="P4534" s="122">
        <v>0</v>
      </c>
      <c r="Q4534" s="122">
        <v>7.6886238000000003E-6</v>
      </c>
      <c r="R4534" s="122">
        <v>9.8201360399999995E-5</v>
      </c>
      <c r="S4534" s="122">
        <v>2.041590408E-4</v>
      </c>
      <c r="T4534" s="122">
        <v>2.308373496E-4</v>
      </c>
      <c r="U4534" s="122">
        <v>2.580676098E-4</v>
      </c>
      <c r="V4534" s="122">
        <v>2.855399118E-4</v>
      </c>
      <c r="W4534" s="122">
        <v>3.1199325300000001E-4</v>
      </c>
      <c r="X4534" s="122">
        <v>3.3557478239999998E-4</v>
      </c>
      <c r="Y4534" s="122">
        <v>3.6171006300000002E-4</v>
      </c>
      <c r="Z4534" s="122">
        <v>3.9193860420000002E-4</v>
      </c>
      <c r="AA4534" s="122">
        <v>4.2446092260000002E-4</v>
      </c>
      <c r="AB4534" s="122">
        <v>4.5310396560000002E-4</v>
      </c>
      <c r="AC4534" s="122">
        <v>4.8039016739999998E-4</v>
      </c>
      <c r="AD4534" s="122">
        <v>5.0721716759999998E-4</v>
      </c>
      <c r="AE4534" s="122">
        <v>6.3940931340000003E-4</v>
      </c>
      <c r="AF4534" s="122">
        <v>7.4176751220000003E-4</v>
      </c>
      <c r="AG4534" s="122">
        <v>8.5633101840000005E-4</v>
      </c>
      <c r="AH4534" s="122">
        <v>8.8274780879999998E-4</v>
      </c>
      <c r="AI4534" s="122">
        <v>8.7043834019999997E-4</v>
      </c>
      <c r="AJ4534" s="122">
        <v>8.2357343639999998E-4</v>
      </c>
      <c r="AK4534" s="122">
        <v>8.3530161000000005E-4</v>
      </c>
      <c r="AL4534" s="122">
        <v>0</v>
      </c>
    </row>
    <row r="4535" spans="1:38" hidden="1" x14ac:dyDescent="0.25">
      <c r="A4535" s="122" t="s">
        <v>2027</v>
      </c>
      <c r="B4535" s="122">
        <v>1</v>
      </c>
      <c r="C4535" s="122" t="s">
        <v>2227</v>
      </c>
      <c r="D4535" s="122" t="s">
        <v>2083</v>
      </c>
      <c r="E4535" s="122">
        <v>83</v>
      </c>
      <c r="F4535" s="122">
        <v>0</v>
      </c>
      <c r="G4535" s="122">
        <v>0</v>
      </c>
      <c r="H4535" s="122">
        <v>0</v>
      </c>
      <c r="I4535" s="122">
        <v>0</v>
      </c>
      <c r="J4535" s="122">
        <v>0</v>
      </c>
      <c r="K4535" s="122">
        <v>0</v>
      </c>
      <c r="L4535" s="122">
        <v>0</v>
      </c>
      <c r="M4535" s="122">
        <v>0</v>
      </c>
      <c r="N4535" s="122">
        <v>0</v>
      </c>
      <c r="O4535" s="122">
        <v>0</v>
      </c>
      <c r="P4535" s="122">
        <v>0</v>
      </c>
      <c r="Q4535" s="122">
        <v>7.0299577919999997E-4</v>
      </c>
      <c r="R4535" s="122">
        <v>9.2070219383999993E-3</v>
      </c>
      <c r="S4535" s="122">
        <v>1.95909485772E-2</v>
      </c>
      <c r="T4535" s="122">
        <v>2.2756044940200001E-2</v>
      </c>
      <c r="U4535" s="122">
        <v>2.6299399526400001E-2</v>
      </c>
      <c r="V4535" s="122">
        <v>3.0133564032000001E-2</v>
      </c>
      <c r="W4535" s="122">
        <v>3.3898968160200001E-2</v>
      </c>
      <c r="X4535" s="122">
        <v>3.7393432962599997E-2</v>
      </c>
      <c r="Y4535" s="122">
        <v>4.0999674573000001E-2</v>
      </c>
      <c r="Z4535" s="122">
        <v>4.5224737186200001E-2</v>
      </c>
      <c r="AA4535" s="122">
        <v>4.9908492433800002E-2</v>
      </c>
      <c r="AB4535" s="122">
        <v>5.4532370178E-2</v>
      </c>
      <c r="AC4535" s="122">
        <v>5.9233565390999998E-2</v>
      </c>
      <c r="AD4535" s="122">
        <v>6.4339821031200006E-2</v>
      </c>
      <c r="AE4535" s="122">
        <v>8.35877060304E-2</v>
      </c>
      <c r="AF4535" s="122">
        <v>0.1002276884466</v>
      </c>
      <c r="AG4535" s="122">
        <v>0.11959055745780001</v>
      </c>
      <c r="AH4535" s="122">
        <v>0.1278004727142</v>
      </c>
      <c r="AI4535" s="122">
        <v>0.13098686643900001</v>
      </c>
      <c r="AJ4535" s="122">
        <v>0.1247383213362</v>
      </c>
      <c r="AK4535" s="122">
        <v>0.1310856732042</v>
      </c>
      <c r="AL4535" s="122">
        <v>0</v>
      </c>
    </row>
    <row r="4536" spans="1:38" x14ac:dyDescent="0.25">
      <c r="A4536" s="122" t="s">
        <v>2027</v>
      </c>
      <c r="B4536" s="122">
        <v>1</v>
      </c>
      <c r="C4536" s="122" t="s">
        <v>2227</v>
      </c>
      <c r="D4536" s="122" t="s">
        <v>2084</v>
      </c>
      <c r="E4536" s="122">
        <v>83</v>
      </c>
      <c r="F4536" s="122">
        <v>0</v>
      </c>
      <c r="G4536" s="122">
        <v>0</v>
      </c>
      <c r="H4536" s="122">
        <v>0</v>
      </c>
      <c r="I4536" s="122">
        <v>0</v>
      </c>
      <c r="J4536" s="122">
        <v>0</v>
      </c>
      <c r="K4536" s="122">
        <v>0</v>
      </c>
      <c r="L4536" s="122">
        <v>0</v>
      </c>
      <c r="M4536" s="122">
        <v>0</v>
      </c>
      <c r="N4536" s="122">
        <v>0</v>
      </c>
      <c r="O4536" s="122">
        <v>0</v>
      </c>
      <c r="P4536" s="122">
        <v>0</v>
      </c>
      <c r="Q4536" s="122">
        <v>4.5963818472000003E-3</v>
      </c>
      <c r="R4536" s="122">
        <v>5.9497897087199998E-2</v>
      </c>
      <c r="S4536" s="122">
        <v>0.12533524557840001</v>
      </c>
      <c r="T4536" s="122">
        <v>0.14321988492240001</v>
      </c>
      <c r="U4536" s="122">
        <v>0.16137026256779999</v>
      </c>
      <c r="V4536" s="122">
        <v>0.18003347350560001</v>
      </c>
      <c r="W4536" s="122">
        <v>0.199239899001</v>
      </c>
      <c r="X4536" s="122">
        <v>0.21794314112999999</v>
      </c>
      <c r="Y4536" s="122">
        <v>0.23890297508219999</v>
      </c>
      <c r="Z4536" s="122">
        <v>0.26341138660980001</v>
      </c>
      <c r="AA4536" s="122">
        <v>0.29016697546980003</v>
      </c>
      <c r="AB4536" s="122">
        <v>0.31560368122139998</v>
      </c>
      <c r="AC4536" s="122">
        <v>0.34152418099800003</v>
      </c>
      <c r="AD4536" s="122">
        <v>0.36873735163979998</v>
      </c>
      <c r="AE4536" s="122">
        <v>0.47592730622579998</v>
      </c>
      <c r="AF4536" s="122">
        <v>0.56500562461199999</v>
      </c>
      <c r="AG4536" s="122">
        <v>0.66747572360039997</v>
      </c>
      <c r="AH4536" s="122">
        <v>0.70351284397680003</v>
      </c>
      <c r="AI4536" s="122">
        <v>0.70843666753860002</v>
      </c>
      <c r="AJ4536" s="122">
        <v>0.68642248826579999</v>
      </c>
      <c r="AK4536" s="122">
        <v>0.70688493266819996</v>
      </c>
      <c r="AL4536" s="122">
        <v>0</v>
      </c>
    </row>
    <row r="4537" spans="1:38" hidden="1" x14ac:dyDescent="0.25">
      <c r="A4537" s="122" t="s">
        <v>2027</v>
      </c>
      <c r="B4537" s="122">
        <v>1</v>
      </c>
      <c r="C4537" s="122" t="s">
        <v>2227</v>
      </c>
      <c r="D4537" s="122" t="s">
        <v>474</v>
      </c>
      <c r="E4537" s="122">
        <v>83</v>
      </c>
      <c r="F4537" s="122">
        <v>0</v>
      </c>
      <c r="G4537" s="122">
        <v>0</v>
      </c>
      <c r="H4537" s="122">
        <v>0</v>
      </c>
      <c r="I4537" s="122">
        <v>0</v>
      </c>
      <c r="J4537" s="122">
        <v>0</v>
      </c>
      <c r="K4537" s="122">
        <v>0</v>
      </c>
      <c r="L4537" s="122">
        <v>0</v>
      </c>
      <c r="M4537" s="122">
        <v>0</v>
      </c>
      <c r="N4537" s="122">
        <v>0</v>
      </c>
      <c r="O4537" s="122">
        <v>0</v>
      </c>
      <c r="P4537" s="122">
        <v>0</v>
      </c>
      <c r="Q4537" s="122">
        <v>5.8997873219999997E-4</v>
      </c>
      <c r="R4537" s="122">
        <v>7.6614738486000004E-3</v>
      </c>
      <c r="S4537" s="122">
        <v>1.6100960990399999E-2</v>
      </c>
      <c r="T4537" s="122">
        <v>1.8418570513199999E-2</v>
      </c>
      <c r="U4537" s="122">
        <v>2.08621796526E-2</v>
      </c>
      <c r="V4537" s="122">
        <v>2.3592609440400002E-2</v>
      </c>
      <c r="W4537" s="122">
        <v>2.64031438242E-2</v>
      </c>
      <c r="X4537" s="122">
        <v>2.9113575176400001E-2</v>
      </c>
      <c r="Y4537" s="122">
        <v>3.2138330109600002E-2</v>
      </c>
      <c r="Z4537" s="122">
        <v>3.5626883120400001E-2</v>
      </c>
      <c r="AA4537" s="122">
        <v>3.9488626577400002E-2</v>
      </c>
      <c r="AB4537" s="122">
        <v>4.31982504096E-2</v>
      </c>
      <c r="AC4537" s="122">
        <v>4.7056718022600003E-2</v>
      </c>
      <c r="AD4537" s="122">
        <v>5.1150186086999998E-2</v>
      </c>
      <c r="AE4537" s="122">
        <v>6.6724344086400003E-2</v>
      </c>
      <c r="AF4537" s="122">
        <v>8.0009404074599999E-2</v>
      </c>
      <c r="AG4537" s="122">
        <v>9.5315283920999999E-2</v>
      </c>
      <c r="AH4537" s="122">
        <v>0.10162980604919999</v>
      </c>
      <c r="AI4537" s="122">
        <v>0.1034424406158</v>
      </c>
      <c r="AJ4537" s="122">
        <v>0.100519124706</v>
      </c>
      <c r="AK4537" s="122">
        <v>0.1047066918612</v>
      </c>
      <c r="AL4537" s="122">
        <v>0</v>
      </c>
    </row>
    <row r="4538" spans="1:38" hidden="1" x14ac:dyDescent="0.25">
      <c r="A4538" s="122" t="s">
        <v>2027</v>
      </c>
      <c r="B4538" s="122">
        <v>1</v>
      </c>
      <c r="C4538" s="122" t="s">
        <v>2227</v>
      </c>
      <c r="D4538" s="122" t="s">
        <v>2085</v>
      </c>
      <c r="E4538" s="122">
        <v>83</v>
      </c>
      <c r="F4538" s="122">
        <v>0</v>
      </c>
      <c r="G4538" s="122">
        <v>0</v>
      </c>
      <c r="H4538" s="122">
        <v>0</v>
      </c>
      <c r="I4538" s="122">
        <v>0</v>
      </c>
      <c r="J4538" s="122">
        <v>0</v>
      </c>
      <c r="K4538" s="122">
        <v>0</v>
      </c>
      <c r="L4538" s="122">
        <v>0</v>
      </c>
      <c r="M4538" s="122">
        <v>0</v>
      </c>
      <c r="N4538" s="122">
        <v>0</v>
      </c>
      <c r="O4538" s="122">
        <v>0</v>
      </c>
      <c r="P4538" s="122">
        <v>0</v>
      </c>
      <c r="Q4538" s="122">
        <v>4.576238238E-4</v>
      </c>
      <c r="R4538" s="122">
        <v>5.9012737212000002E-3</v>
      </c>
      <c r="S4538" s="122">
        <v>1.2387829053600001E-2</v>
      </c>
      <c r="T4538" s="122">
        <v>1.40749443978E-2</v>
      </c>
      <c r="U4538" s="122">
        <v>1.5795447954000001E-2</v>
      </c>
      <c r="V4538" s="122">
        <v>1.7580216825600001E-2</v>
      </c>
      <c r="W4538" s="122">
        <v>1.93866728484E-2</v>
      </c>
      <c r="X4538" s="122">
        <v>2.11104663198E-2</v>
      </c>
      <c r="Y4538" s="122">
        <v>2.3022131846999999E-2</v>
      </c>
      <c r="Z4538" s="122">
        <v>2.5262762381999999E-2</v>
      </c>
      <c r="AA4538" s="122">
        <v>2.7667496227800001E-2</v>
      </c>
      <c r="AB4538" s="122">
        <v>2.9903155939799999E-2</v>
      </c>
      <c r="AC4538" s="122">
        <v>3.2102717789999999E-2</v>
      </c>
      <c r="AD4538" s="122">
        <v>3.4360740414000002E-2</v>
      </c>
      <c r="AE4538" s="122">
        <v>4.3899886258800001E-2</v>
      </c>
      <c r="AF4538" s="122">
        <v>5.1664524654600003E-2</v>
      </c>
      <c r="AG4538" s="122">
        <v>6.06653875542E-2</v>
      </c>
      <c r="AH4538" s="122">
        <v>6.3765500713200002E-2</v>
      </c>
      <c r="AI4538" s="122">
        <v>6.4058160308999995E-2</v>
      </c>
      <c r="AJ4538" s="122">
        <v>6.2564957426400003E-2</v>
      </c>
      <c r="AK4538" s="122">
        <v>6.4956237488999993E-2</v>
      </c>
      <c r="AL4538" s="122">
        <v>0</v>
      </c>
    </row>
    <row r="4539" spans="1:38" hidden="1" x14ac:dyDescent="0.25">
      <c r="A4539" s="122" t="s">
        <v>2027</v>
      </c>
      <c r="B4539" s="122">
        <v>1</v>
      </c>
      <c r="C4539" s="122" t="s">
        <v>2227</v>
      </c>
      <c r="D4539" s="122" t="s">
        <v>2086</v>
      </c>
      <c r="E4539" s="122">
        <v>83</v>
      </c>
      <c r="F4539" s="122">
        <v>0</v>
      </c>
      <c r="G4539" s="122">
        <v>0</v>
      </c>
      <c r="H4539" s="122">
        <v>0</v>
      </c>
      <c r="I4539" s="122">
        <v>0</v>
      </c>
      <c r="J4539" s="122">
        <v>0</v>
      </c>
      <c r="K4539" s="122">
        <v>0</v>
      </c>
      <c r="L4539" s="122">
        <v>0</v>
      </c>
      <c r="M4539" s="122">
        <v>0</v>
      </c>
      <c r="N4539" s="122">
        <v>0</v>
      </c>
      <c r="O4539" s="122">
        <v>0</v>
      </c>
      <c r="P4539" s="122">
        <v>0</v>
      </c>
      <c r="Q4539" s="122">
        <v>7.6585852200000007E-5</v>
      </c>
      <c r="R4539" s="122">
        <v>9.7791493800000002E-4</v>
      </c>
      <c r="S4539" s="122">
        <v>2.0211901710000001E-3</v>
      </c>
      <c r="T4539" s="122">
        <v>2.2857240120000002E-3</v>
      </c>
      <c r="U4539" s="122">
        <v>2.5543996764E-3</v>
      </c>
      <c r="V4539" s="122">
        <v>2.8522558349999999E-3</v>
      </c>
      <c r="W4539" s="122">
        <v>3.1570541574E-3</v>
      </c>
      <c r="X4539" s="122">
        <v>3.4547397455999998E-3</v>
      </c>
      <c r="Y4539" s="122">
        <v>3.8279308781999999E-3</v>
      </c>
      <c r="Z4539" s="122">
        <v>4.2722425746000003E-3</v>
      </c>
      <c r="AA4539" s="122">
        <v>4.7822878817999999E-3</v>
      </c>
      <c r="AB4539" s="122">
        <v>5.2877404865999999E-3</v>
      </c>
      <c r="AC4539" s="122">
        <v>5.8170257574000003E-3</v>
      </c>
      <c r="AD4539" s="122">
        <v>6.3414382746000003E-3</v>
      </c>
      <c r="AE4539" s="122">
        <v>8.2821046307999992E-3</v>
      </c>
      <c r="AF4539" s="122">
        <v>9.923177121E-3</v>
      </c>
      <c r="AG4539" s="122">
        <v>1.18278979962E-2</v>
      </c>
      <c r="AH4539" s="122">
        <v>1.25610630288E-2</v>
      </c>
      <c r="AI4539" s="122">
        <v>1.27226876634E-2</v>
      </c>
      <c r="AJ4539" s="122">
        <v>1.19923669866E-2</v>
      </c>
      <c r="AK4539" s="122">
        <v>1.2071212296E-2</v>
      </c>
      <c r="AL4539" s="122">
        <v>0</v>
      </c>
    </row>
    <row r="4540" spans="1:38" hidden="1" x14ac:dyDescent="0.25">
      <c r="A4540" s="122" t="s">
        <v>2027</v>
      </c>
      <c r="B4540" s="122">
        <v>1</v>
      </c>
      <c r="C4540" s="122" t="s">
        <v>2227</v>
      </c>
      <c r="D4540" s="122" t="s">
        <v>2087</v>
      </c>
      <c r="E4540" s="122">
        <v>83</v>
      </c>
      <c r="F4540" s="122">
        <v>0</v>
      </c>
      <c r="G4540" s="122">
        <v>0</v>
      </c>
      <c r="H4540" s="122">
        <v>0</v>
      </c>
      <c r="I4540" s="122">
        <v>0</v>
      </c>
      <c r="J4540" s="122">
        <v>0</v>
      </c>
      <c r="K4540" s="122">
        <v>0</v>
      </c>
      <c r="L4540" s="122">
        <v>0</v>
      </c>
      <c r="M4540" s="122">
        <v>0</v>
      </c>
      <c r="N4540" s="122">
        <v>0</v>
      </c>
      <c r="O4540" s="122">
        <v>0</v>
      </c>
      <c r="P4540" s="122">
        <v>0</v>
      </c>
      <c r="Q4540" s="122">
        <v>1.060729098E-4</v>
      </c>
      <c r="R4540" s="122">
        <v>1.3754753297999999E-3</v>
      </c>
      <c r="S4540" s="122">
        <v>2.9082388763999999E-3</v>
      </c>
      <c r="T4540" s="122">
        <v>3.3447344501999999E-3</v>
      </c>
      <c r="U4540" s="122">
        <v>3.8065840956000001E-3</v>
      </c>
      <c r="V4540" s="122">
        <v>4.2946096908000001E-3</v>
      </c>
      <c r="W4540" s="122">
        <v>4.7913294857999996E-3</v>
      </c>
      <c r="X4540" s="122">
        <v>5.2626079505999996E-3</v>
      </c>
      <c r="Y4540" s="122">
        <v>5.7637950941999997E-3</v>
      </c>
      <c r="Z4540" s="122">
        <v>6.3499496345999999E-3</v>
      </c>
      <c r="AA4540" s="122">
        <v>6.997302312E-3</v>
      </c>
      <c r="AB4540" s="122">
        <v>7.6148180394000004E-3</v>
      </c>
      <c r="AC4540" s="122">
        <v>8.2498936805999994E-3</v>
      </c>
      <c r="AD4540" s="122">
        <v>8.9170672733999996E-3</v>
      </c>
      <c r="AE4540" s="122">
        <v>1.1524548835799999E-2</v>
      </c>
      <c r="AF4540" s="122">
        <v>1.3710352227000001E-2</v>
      </c>
      <c r="AG4540" s="122">
        <v>1.6254169588800001E-2</v>
      </c>
      <c r="AH4540" s="122">
        <v>1.7249749717199999E-2</v>
      </c>
      <c r="AI4540" s="122">
        <v>1.7544354828E-2</v>
      </c>
      <c r="AJ4540" s="122">
        <v>1.72368955044E-2</v>
      </c>
      <c r="AK4540" s="122">
        <v>1.80763544676E-2</v>
      </c>
      <c r="AL4540" s="122">
        <v>0</v>
      </c>
    </row>
    <row r="4541" spans="1:38" hidden="1" x14ac:dyDescent="0.25">
      <c r="A4541" s="122" t="s">
        <v>2027</v>
      </c>
      <c r="B4541" s="122">
        <v>1</v>
      </c>
      <c r="C4541" s="122" t="s">
        <v>2227</v>
      </c>
      <c r="D4541" s="122" t="s">
        <v>2088</v>
      </c>
      <c r="E4541" s="122">
        <v>83</v>
      </c>
      <c r="F4541" s="122">
        <v>0</v>
      </c>
      <c r="G4541" s="122">
        <v>0</v>
      </c>
      <c r="H4541" s="122">
        <v>0</v>
      </c>
      <c r="I4541" s="122">
        <v>0</v>
      </c>
      <c r="J4541" s="122">
        <v>0</v>
      </c>
      <c r="K4541" s="122">
        <v>0</v>
      </c>
      <c r="L4541" s="122">
        <v>0</v>
      </c>
      <c r="M4541" s="122">
        <v>0</v>
      </c>
      <c r="N4541" s="122">
        <v>0</v>
      </c>
      <c r="O4541" s="122">
        <v>0</v>
      </c>
      <c r="P4541" s="122">
        <v>0</v>
      </c>
      <c r="Q4541" s="122">
        <v>2.1805116762000001E-3</v>
      </c>
      <c r="R4541" s="122">
        <v>2.84751917736E-2</v>
      </c>
      <c r="S4541" s="122">
        <v>6.04544735652E-2</v>
      </c>
      <c r="T4541" s="122">
        <v>7.0112426326799995E-2</v>
      </c>
      <c r="U4541" s="122">
        <v>8.03611404024E-2</v>
      </c>
      <c r="V4541" s="122">
        <v>9.0798366773400002E-2</v>
      </c>
      <c r="W4541" s="122">
        <v>0.100953809385</v>
      </c>
      <c r="X4541" s="122">
        <v>0.11031203898</v>
      </c>
      <c r="Y4541" s="122">
        <v>0.120563419119</v>
      </c>
      <c r="Z4541" s="122">
        <v>0.1330211285832</v>
      </c>
      <c r="AA4541" s="122">
        <v>0.14691418212900001</v>
      </c>
      <c r="AB4541" s="122">
        <v>0.16054445618640001</v>
      </c>
      <c r="AC4541" s="122">
        <v>0.1745545906962</v>
      </c>
      <c r="AD4541" s="122">
        <v>0.18972511237680001</v>
      </c>
      <c r="AE4541" s="122">
        <v>0.24734612940180001</v>
      </c>
      <c r="AF4541" s="122">
        <v>0.29769469346760002</v>
      </c>
      <c r="AG4541" s="122">
        <v>0.35593508018640002</v>
      </c>
      <c r="AH4541" s="122">
        <v>0.37916012594460002</v>
      </c>
      <c r="AI4541" s="122">
        <v>0.38607209037540002</v>
      </c>
      <c r="AJ4541" s="122">
        <v>0.37484011653659999</v>
      </c>
      <c r="AK4541" s="122">
        <v>0.39239552352000001</v>
      </c>
      <c r="AL4541" s="122">
        <v>0</v>
      </c>
    </row>
    <row r="4542" spans="1:38" hidden="1" x14ac:dyDescent="0.25">
      <c r="A4542" s="122" t="s">
        <v>2027</v>
      </c>
      <c r="B4542" s="122">
        <v>1</v>
      </c>
      <c r="C4542" s="122" t="s">
        <v>2227</v>
      </c>
      <c r="D4542" s="122" t="s">
        <v>2089</v>
      </c>
      <c r="E4542" s="122">
        <v>83</v>
      </c>
      <c r="F4542" s="122">
        <v>0</v>
      </c>
      <c r="G4542" s="122">
        <v>0</v>
      </c>
      <c r="H4542" s="122">
        <v>0</v>
      </c>
      <c r="I4542" s="122">
        <v>0</v>
      </c>
      <c r="J4542" s="122">
        <v>0</v>
      </c>
      <c r="K4542" s="122">
        <v>0</v>
      </c>
      <c r="L4542" s="122">
        <v>0</v>
      </c>
      <c r="M4542" s="122">
        <v>0</v>
      </c>
      <c r="N4542" s="122">
        <v>0</v>
      </c>
      <c r="O4542" s="122">
        <v>0</v>
      </c>
      <c r="P4542" s="122">
        <v>0</v>
      </c>
      <c r="Q4542" s="122">
        <v>1.116724752E-3</v>
      </c>
      <c r="R4542" s="122">
        <v>1.45166786622E-2</v>
      </c>
      <c r="S4542" s="122">
        <v>3.06565399998E-2</v>
      </c>
      <c r="T4542" s="122">
        <v>3.5304180740400003E-2</v>
      </c>
      <c r="U4542" s="122">
        <v>4.0202653491000002E-2</v>
      </c>
      <c r="V4542" s="122">
        <v>4.5760627769999999E-2</v>
      </c>
      <c r="W4542" s="122">
        <v>5.1389646422400001E-2</v>
      </c>
      <c r="X4542" s="122">
        <v>5.6592073738200001E-2</v>
      </c>
      <c r="Y4542" s="122">
        <v>6.21853978746E-2</v>
      </c>
      <c r="Z4542" s="122">
        <v>6.8551374262800002E-2</v>
      </c>
      <c r="AA4542" s="122">
        <v>7.5583647539400001E-2</v>
      </c>
      <c r="AB4542" s="122">
        <v>8.2372994847000003E-2</v>
      </c>
      <c r="AC4542" s="122">
        <v>8.9060661604199995E-2</v>
      </c>
      <c r="AD4542" s="122">
        <v>9.6241153351199996E-2</v>
      </c>
      <c r="AE4542" s="122">
        <v>0.1245758504562</v>
      </c>
      <c r="AF4542" s="122">
        <v>0.14877263887200001</v>
      </c>
      <c r="AG4542" s="122">
        <v>0.17675411325000001</v>
      </c>
      <c r="AH4542" s="122">
        <v>0.1876521639564</v>
      </c>
      <c r="AI4542" s="122">
        <v>0.19091621097120001</v>
      </c>
      <c r="AJ4542" s="122">
        <v>0.18639187744319999</v>
      </c>
      <c r="AK4542" s="122">
        <v>0.1945583972904</v>
      </c>
      <c r="AL4542" s="122">
        <v>0</v>
      </c>
    </row>
    <row r="4543" spans="1:38" hidden="1" x14ac:dyDescent="0.25">
      <c r="A4543" s="122" t="s">
        <v>2027</v>
      </c>
      <c r="B4543" s="122">
        <v>1</v>
      </c>
      <c r="C4543" s="122" t="s">
        <v>2227</v>
      </c>
      <c r="D4543" s="122" t="s">
        <v>2136</v>
      </c>
      <c r="E4543" s="122">
        <v>83</v>
      </c>
      <c r="F4543" s="122">
        <v>0</v>
      </c>
      <c r="G4543" s="122">
        <v>0</v>
      </c>
      <c r="H4543" s="122">
        <v>0</v>
      </c>
      <c r="I4543" s="122">
        <v>0</v>
      </c>
      <c r="J4543" s="122">
        <v>0</v>
      </c>
      <c r="K4543" s="122">
        <v>0</v>
      </c>
      <c r="L4543" s="122">
        <v>0</v>
      </c>
      <c r="M4543" s="122">
        <v>0</v>
      </c>
      <c r="N4543" s="122">
        <v>0</v>
      </c>
      <c r="O4543" s="122">
        <v>0</v>
      </c>
      <c r="P4543" s="122">
        <v>0</v>
      </c>
      <c r="Q4543" s="122">
        <v>2.08596102E-5</v>
      </c>
      <c r="R4543" s="122">
        <v>2.6847197520000002E-4</v>
      </c>
      <c r="S4543" s="122">
        <v>5.6195645219999995E-4</v>
      </c>
      <c r="T4543" s="122">
        <v>6.3948696239999995E-4</v>
      </c>
      <c r="U4543" s="122">
        <v>7.1875372139999999E-4</v>
      </c>
      <c r="V4543" s="122">
        <v>8.0116719539999998E-4</v>
      </c>
      <c r="W4543" s="122">
        <v>8.85513486E-4</v>
      </c>
      <c r="X4543" s="122">
        <v>9.6405789479999998E-4</v>
      </c>
      <c r="Y4543" s="122">
        <v>1.0513643711999999E-3</v>
      </c>
      <c r="Z4543" s="122">
        <v>1.1528551320000001E-3</v>
      </c>
      <c r="AA4543" s="122">
        <v>1.2640153812E-3</v>
      </c>
      <c r="AB4543" s="122">
        <v>1.3694175924000001E-3</v>
      </c>
      <c r="AC4543" s="122">
        <v>1.475890845E-3</v>
      </c>
      <c r="AD4543" s="122">
        <v>1.5850083678E-3</v>
      </c>
      <c r="AE4543" s="122">
        <v>2.0356673766E-3</v>
      </c>
      <c r="AF4543" s="122">
        <v>2.4086769564000002E-3</v>
      </c>
      <c r="AG4543" s="122">
        <v>2.8396803006E-3</v>
      </c>
      <c r="AH4543" s="122">
        <v>2.9928512328000001E-3</v>
      </c>
      <c r="AI4543" s="122">
        <v>3.020540952E-3</v>
      </c>
      <c r="AJ4543" s="122">
        <v>2.9279849742E-3</v>
      </c>
      <c r="AK4543" s="122">
        <v>3.0410159207999998E-3</v>
      </c>
      <c r="AL4543" s="122">
        <v>0</v>
      </c>
    </row>
    <row r="4544" spans="1:38" hidden="1" x14ac:dyDescent="0.25">
      <c r="A4544" s="122" t="s">
        <v>2027</v>
      </c>
      <c r="B4544" s="122">
        <v>1</v>
      </c>
      <c r="C4544" s="122" t="s">
        <v>2227</v>
      </c>
      <c r="D4544" s="122" t="s">
        <v>2090</v>
      </c>
      <c r="E4544" s="122">
        <v>83</v>
      </c>
      <c r="F4544" s="122">
        <v>0</v>
      </c>
      <c r="G4544" s="122">
        <v>0</v>
      </c>
      <c r="H4544" s="122">
        <v>0</v>
      </c>
      <c r="I4544" s="122">
        <v>0</v>
      </c>
      <c r="J4544" s="122">
        <v>0</v>
      </c>
      <c r="K4544" s="122">
        <v>0</v>
      </c>
      <c r="L4544" s="122">
        <v>0</v>
      </c>
      <c r="M4544" s="122">
        <v>0</v>
      </c>
      <c r="N4544" s="122">
        <v>0</v>
      </c>
      <c r="O4544" s="122">
        <v>0</v>
      </c>
      <c r="P4544" s="122">
        <v>0</v>
      </c>
      <c r="Q4544" s="122">
        <v>1.6342849379999999E-4</v>
      </c>
      <c r="R4544" s="122">
        <v>2.1150120420000001E-3</v>
      </c>
      <c r="S4544" s="122">
        <v>4.4482168302000004E-3</v>
      </c>
      <c r="T4544" s="122">
        <v>5.1272685749999998E-3</v>
      </c>
      <c r="U4544" s="122">
        <v>5.8224949925999997E-3</v>
      </c>
      <c r="V4544" s="122">
        <v>6.5460175638000001E-3</v>
      </c>
      <c r="W4544" s="122">
        <v>7.2312470802E-3</v>
      </c>
      <c r="X4544" s="122">
        <v>7.9320296484000005E-3</v>
      </c>
      <c r="Y4544" s="122">
        <v>8.7046536720000005E-3</v>
      </c>
      <c r="Z4544" s="122">
        <v>9.6275058594000006E-3</v>
      </c>
      <c r="AA4544" s="122">
        <v>1.06360937826E-2</v>
      </c>
      <c r="AB4544" s="122">
        <v>1.16045631702E-2</v>
      </c>
      <c r="AC4544" s="122">
        <v>1.2577761768E-2</v>
      </c>
      <c r="AD4544" s="122">
        <v>1.3525043532E-2</v>
      </c>
      <c r="AE4544" s="122">
        <v>1.7407951017599999E-2</v>
      </c>
      <c r="AF4544" s="122">
        <v>2.0621835234000001E-2</v>
      </c>
      <c r="AG4544" s="122">
        <v>2.4192063409799999E-2</v>
      </c>
      <c r="AH4544" s="122">
        <v>2.5386281434800002E-2</v>
      </c>
      <c r="AI4544" s="122">
        <v>2.5429369937400002E-2</v>
      </c>
      <c r="AJ4544" s="122">
        <v>2.5231163872200001E-2</v>
      </c>
      <c r="AK4544" s="122">
        <v>2.5970140052999999E-2</v>
      </c>
      <c r="AL4544" s="122">
        <v>0</v>
      </c>
    </row>
    <row r="4545" spans="1:38" hidden="1" x14ac:dyDescent="0.25">
      <c r="A4545" s="122" t="s">
        <v>2027</v>
      </c>
      <c r="B4545" s="122">
        <v>1</v>
      </c>
      <c r="C4545" s="122" t="s">
        <v>2227</v>
      </c>
      <c r="D4545" s="122" t="s">
        <v>2091</v>
      </c>
      <c r="E4545" s="122">
        <v>83</v>
      </c>
      <c r="F4545" s="122">
        <v>0</v>
      </c>
      <c r="G4545" s="122">
        <v>0</v>
      </c>
      <c r="H4545" s="122">
        <v>0</v>
      </c>
      <c r="I4545" s="122">
        <v>0</v>
      </c>
      <c r="J4545" s="122">
        <v>0</v>
      </c>
      <c r="K4545" s="122">
        <v>0</v>
      </c>
      <c r="L4545" s="122">
        <v>0</v>
      </c>
      <c r="M4545" s="122">
        <v>0</v>
      </c>
      <c r="N4545" s="122">
        <v>0</v>
      </c>
      <c r="O4545" s="122">
        <v>0</v>
      </c>
      <c r="P4545" s="122">
        <v>0</v>
      </c>
      <c r="Q4545" s="122">
        <v>3.9085821060000001E-4</v>
      </c>
      <c r="R4545" s="122">
        <v>5.0063528657999998E-3</v>
      </c>
      <c r="S4545" s="122">
        <v>1.0459663156799999E-2</v>
      </c>
      <c r="T4545" s="122">
        <v>1.1891055719400001E-2</v>
      </c>
      <c r="U4545" s="122">
        <v>1.3352000719199999E-2</v>
      </c>
      <c r="V4545" s="122">
        <v>1.4907213835799999E-2</v>
      </c>
      <c r="W4545" s="122">
        <v>1.64843467074E-2</v>
      </c>
      <c r="X4545" s="122">
        <v>1.7961709966200001E-2</v>
      </c>
      <c r="Y4545" s="122">
        <v>1.9603289362800001E-2</v>
      </c>
      <c r="Z4545" s="122">
        <v>2.15334982434E-2</v>
      </c>
      <c r="AA4545" s="122">
        <v>2.3644080174E-2</v>
      </c>
      <c r="AB4545" s="122">
        <v>2.5591640131200001E-2</v>
      </c>
      <c r="AC4545" s="122">
        <v>2.7622210129799998E-2</v>
      </c>
      <c r="AD4545" s="122">
        <v>2.9725529347800001E-2</v>
      </c>
      <c r="AE4545" s="122">
        <v>3.8198931170399998E-2</v>
      </c>
      <c r="AF4545" s="122">
        <v>4.5218852678999999E-2</v>
      </c>
      <c r="AG4545" s="122">
        <v>5.3342254165199998E-2</v>
      </c>
      <c r="AH4545" s="122">
        <v>5.6190102968999997E-2</v>
      </c>
      <c r="AI4545" s="122">
        <v>5.6757335434800001E-2</v>
      </c>
      <c r="AJ4545" s="122">
        <v>5.5412370327599998E-2</v>
      </c>
      <c r="AK4545" s="122">
        <v>5.7524564697599999E-2</v>
      </c>
      <c r="AL4545" s="122">
        <v>0</v>
      </c>
    </row>
    <row r="4546" spans="1:38" hidden="1" x14ac:dyDescent="0.25">
      <c r="A4546" s="122" t="s">
        <v>2027</v>
      </c>
      <c r="B4546" s="122">
        <v>1</v>
      </c>
      <c r="C4546" s="122" t="s">
        <v>2227</v>
      </c>
      <c r="D4546" s="122" t="s">
        <v>2092</v>
      </c>
      <c r="E4546" s="122">
        <v>83</v>
      </c>
      <c r="F4546" s="122">
        <v>0</v>
      </c>
      <c r="G4546" s="122">
        <v>0</v>
      </c>
      <c r="H4546" s="122">
        <v>0</v>
      </c>
      <c r="I4546" s="122">
        <v>0</v>
      </c>
      <c r="J4546" s="122">
        <v>0</v>
      </c>
      <c r="K4546" s="122">
        <v>0</v>
      </c>
      <c r="L4546" s="122">
        <v>0</v>
      </c>
      <c r="M4546" s="122">
        <v>0</v>
      </c>
      <c r="N4546" s="122">
        <v>0</v>
      </c>
      <c r="O4546" s="122">
        <v>0</v>
      </c>
      <c r="P4546" s="122">
        <v>0</v>
      </c>
      <c r="Q4546" s="122">
        <v>1.7596129979999999E-4</v>
      </c>
      <c r="R4546" s="122">
        <v>2.2869257267999999E-3</v>
      </c>
      <c r="S4546" s="122">
        <v>4.8472129133999998E-3</v>
      </c>
      <c r="T4546" s="122">
        <v>5.6032634658E-3</v>
      </c>
      <c r="U4546" s="122">
        <v>6.4328455619999999E-3</v>
      </c>
      <c r="V4546" s="122">
        <v>7.3403875115999996E-3</v>
      </c>
      <c r="W4546" s="122">
        <v>8.2723971330000007E-3</v>
      </c>
      <c r="X4546" s="122">
        <v>9.1353797964000005E-3</v>
      </c>
      <c r="Y4546" s="122">
        <v>1.0047287679000001E-2</v>
      </c>
      <c r="Z4546" s="122">
        <v>1.10872614996E-2</v>
      </c>
      <c r="AA4546" s="122">
        <v>1.2214359042599999E-2</v>
      </c>
      <c r="AB4546" s="122">
        <v>1.32739763442E-2</v>
      </c>
      <c r="AC4546" s="122">
        <v>1.4392179087000001E-2</v>
      </c>
      <c r="AD4546" s="122">
        <v>1.55978798976E-2</v>
      </c>
      <c r="AE4546" s="122">
        <v>2.0215440788399999E-2</v>
      </c>
      <c r="AF4546" s="122">
        <v>2.4304204267200001E-2</v>
      </c>
      <c r="AG4546" s="122">
        <v>2.9180291626199999E-2</v>
      </c>
      <c r="AH4546" s="122">
        <v>3.1254712374600001E-2</v>
      </c>
      <c r="AI4546" s="122">
        <v>3.2137741178400001E-2</v>
      </c>
      <c r="AJ4546" s="122">
        <v>3.21103966326E-2</v>
      </c>
      <c r="AK4546" s="122">
        <v>3.4245869915399997E-2</v>
      </c>
      <c r="AL4546" s="122">
        <v>0</v>
      </c>
    </row>
    <row r="4547" spans="1:38" hidden="1" x14ac:dyDescent="0.25">
      <c r="A4547" s="122" t="s">
        <v>2027</v>
      </c>
      <c r="B4547" s="122">
        <v>1</v>
      </c>
      <c r="C4547" s="122" t="s">
        <v>2227</v>
      </c>
      <c r="D4547" s="122" t="s">
        <v>2093</v>
      </c>
      <c r="E4547" s="122">
        <v>83</v>
      </c>
      <c r="F4547" s="122">
        <v>0</v>
      </c>
      <c r="G4547" s="122">
        <v>0</v>
      </c>
      <c r="H4547" s="122">
        <v>0</v>
      </c>
      <c r="I4547" s="122">
        <v>0</v>
      </c>
      <c r="J4547" s="122">
        <v>0</v>
      </c>
      <c r="K4547" s="122">
        <v>0</v>
      </c>
      <c r="L4547" s="122">
        <v>0</v>
      </c>
      <c r="M4547" s="122">
        <v>0</v>
      </c>
      <c r="N4547" s="122">
        <v>0</v>
      </c>
      <c r="O4547" s="122">
        <v>0</v>
      </c>
      <c r="P4547" s="122">
        <v>0</v>
      </c>
      <c r="Q4547" s="122">
        <v>1.6648075158000001E-3</v>
      </c>
      <c r="R4547" s="122">
        <v>2.13709450812E-2</v>
      </c>
      <c r="S4547" s="122">
        <v>4.4640257547600003E-2</v>
      </c>
      <c r="T4547" s="122">
        <v>5.0685237688799997E-2</v>
      </c>
      <c r="U4547" s="122">
        <v>5.6795428060799999E-2</v>
      </c>
      <c r="V4547" s="122">
        <v>6.31943136396E-2</v>
      </c>
      <c r="W4547" s="122">
        <v>6.9779347809600004E-2</v>
      </c>
      <c r="X4547" s="122">
        <v>7.5896184163800007E-2</v>
      </c>
      <c r="Y4547" s="122">
        <v>8.2713384210599997E-2</v>
      </c>
      <c r="Z4547" s="122">
        <v>9.0632008209600004E-2</v>
      </c>
      <c r="AA4547" s="122">
        <v>9.9207535884600004E-2</v>
      </c>
      <c r="AB4547" s="122">
        <v>0.1071545523906</v>
      </c>
      <c r="AC4547" s="122">
        <v>0.1151316654774</v>
      </c>
      <c r="AD4547" s="122">
        <v>0.1231308705198</v>
      </c>
      <c r="AE4547" s="122">
        <v>0.15731495688479999</v>
      </c>
      <c r="AF4547" s="122">
        <v>0.18504440174219999</v>
      </c>
      <c r="AG4547" s="122">
        <v>0.21684668637060001</v>
      </c>
      <c r="AH4547" s="122">
        <v>0.2269917650286</v>
      </c>
      <c r="AI4547" s="122">
        <v>0.2275436901738</v>
      </c>
      <c r="AJ4547" s="122">
        <v>0.2221807062618</v>
      </c>
      <c r="AK4547" s="122">
        <v>0.2282814605214</v>
      </c>
      <c r="AL4547" s="122">
        <v>0</v>
      </c>
    </row>
    <row r="4548" spans="1:38" hidden="1" x14ac:dyDescent="0.25">
      <c r="A4548" s="122" t="s">
        <v>2027</v>
      </c>
      <c r="B4548" s="122">
        <v>1</v>
      </c>
      <c r="C4548" s="122" t="s">
        <v>2227</v>
      </c>
      <c r="D4548" s="122" t="s">
        <v>2094</v>
      </c>
      <c r="E4548" s="122">
        <v>83</v>
      </c>
      <c r="F4548" s="122">
        <v>0</v>
      </c>
      <c r="G4548" s="122">
        <v>0</v>
      </c>
      <c r="H4548" s="122">
        <v>0</v>
      </c>
      <c r="I4548" s="122">
        <v>0</v>
      </c>
      <c r="J4548" s="122">
        <v>0</v>
      </c>
      <c r="K4548" s="122">
        <v>0</v>
      </c>
      <c r="L4548" s="122">
        <v>0</v>
      </c>
      <c r="M4548" s="122">
        <v>0</v>
      </c>
      <c r="N4548" s="122">
        <v>0</v>
      </c>
      <c r="O4548" s="122">
        <v>0</v>
      </c>
      <c r="P4548" s="122">
        <v>0</v>
      </c>
      <c r="Q4548" s="122">
        <v>8.1687837660000004E-4</v>
      </c>
      <c r="R4548" s="122">
        <v>1.0503232997400001E-2</v>
      </c>
      <c r="S4548" s="122">
        <v>2.20308525294E-2</v>
      </c>
      <c r="T4548" s="122">
        <v>2.5093497772200001E-2</v>
      </c>
      <c r="U4548" s="122">
        <v>2.8279098018599999E-2</v>
      </c>
      <c r="V4548" s="122">
        <v>3.1650592802399999E-2</v>
      </c>
      <c r="W4548" s="122">
        <v>3.5063717403000003E-2</v>
      </c>
      <c r="X4548" s="122">
        <v>3.8253456126599999E-2</v>
      </c>
      <c r="Y4548" s="122">
        <v>4.1750558678400003E-2</v>
      </c>
      <c r="Z4548" s="122">
        <v>4.5812076882000001E-2</v>
      </c>
      <c r="AA4548" s="122">
        <v>5.0246442074400002E-2</v>
      </c>
      <c r="AB4548" s="122">
        <v>5.4388020000600001E-2</v>
      </c>
      <c r="AC4548" s="122">
        <v>5.8661155839000001E-2</v>
      </c>
      <c r="AD4548" s="122">
        <v>6.3032034350999994E-2</v>
      </c>
      <c r="AE4548" s="122">
        <v>8.0879648420999997E-2</v>
      </c>
      <c r="AF4548" s="122">
        <v>9.5798919216000006E-2</v>
      </c>
      <c r="AG4548" s="122">
        <v>0.1130406468048</v>
      </c>
      <c r="AH4548" s="122">
        <v>0.1194921543816</v>
      </c>
      <c r="AI4548" s="122">
        <v>0.12091235484899999</v>
      </c>
      <c r="AJ4548" s="122">
        <v>0.11792024132459999</v>
      </c>
      <c r="AK4548" s="122">
        <v>0.1226124766152</v>
      </c>
      <c r="AL4548" s="122">
        <v>0</v>
      </c>
    </row>
    <row r="4549" spans="1:38" hidden="1" x14ac:dyDescent="0.25">
      <c r="A4549" s="122" t="s">
        <v>2027</v>
      </c>
      <c r="B4549" s="122">
        <v>1</v>
      </c>
      <c r="C4549" s="122" t="s">
        <v>2227</v>
      </c>
      <c r="D4549" s="122" t="s">
        <v>2095</v>
      </c>
      <c r="E4549" s="122">
        <v>83</v>
      </c>
      <c r="F4549" s="122">
        <v>0</v>
      </c>
      <c r="G4549" s="122">
        <v>0</v>
      </c>
      <c r="H4549" s="122">
        <v>0</v>
      </c>
      <c r="I4549" s="122">
        <v>0</v>
      </c>
      <c r="J4549" s="122">
        <v>0</v>
      </c>
      <c r="K4549" s="122">
        <v>0</v>
      </c>
      <c r="L4549" s="122">
        <v>0</v>
      </c>
      <c r="M4549" s="122">
        <v>0</v>
      </c>
      <c r="N4549" s="122">
        <v>0</v>
      </c>
      <c r="O4549" s="122">
        <v>0</v>
      </c>
      <c r="P4549" s="122">
        <v>0</v>
      </c>
      <c r="Q4549" s="122">
        <v>3.6021937380000001E-4</v>
      </c>
      <c r="R4549" s="122">
        <v>4.6297990595999998E-3</v>
      </c>
      <c r="S4549" s="122">
        <v>9.6810721721999997E-3</v>
      </c>
      <c r="T4549" s="122">
        <v>1.1008327558799999E-2</v>
      </c>
      <c r="U4549" s="122">
        <v>1.23649191666E-2</v>
      </c>
      <c r="V4549" s="122">
        <v>1.3809091210200001E-2</v>
      </c>
      <c r="W4549" s="122">
        <v>1.5300311254799999E-2</v>
      </c>
      <c r="X4549" s="122">
        <v>1.67193549666E-2</v>
      </c>
      <c r="Y4549" s="122">
        <v>1.8309494345999999E-2</v>
      </c>
      <c r="Z4549" s="122">
        <v>2.0174407538999999E-2</v>
      </c>
      <c r="AA4549" s="122">
        <v>2.21245247652E-2</v>
      </c>
      <c r="AB4549" s="122">
        <v>2.40044953434E-2</v>
      </c>
      <c r="AC4549" s="122">
        <v>2.5839950908200002E-2</v>
      </c>
      <c r="AD4549" s="122">
        <v>2.77303934622E-2</v>
      </c>
      <c r="AE4549" s="122">
        <v>3.5607628055999999E-2</v>
      </c>
      <c r="AF4549" s="122">
        <v>4.2040424282999998E-2</v>
      </c>
      <c r="AG4549" s="122">
        <v>4.9391437352400001E-2</v>
      </c>
      <c r="AH4549" s="122">
        <v>5.1959620970400001E-2</v>
      </c>
      <c r="AI4549" s="122">
        <v>5.2321056816600001E-2</v>
      </c>
      <c r="AJ4549" s="122">
        <v>5.1019428431399998E-2</v>
      </c>
      <c r="AK4549" s="122">
        <v>5.2867640311199997E-2</v>
      </c>
      <c r="AL4549" s="122">
        <v>0</v>
      </c>
    </row>
    <row r="4550" spans="1:38" hidden="1" x14ac:dyDescent="0.25">
      <c r="A4550" s="122" t="s">
        <v>2027</v>
      </c>
      <c r="B4550" s="122">
        <v>1</v>
      </c>
      <c r="C4550" s="122" t="s">
        <v>2227</v>
      </c>
      <c r="D4550" s="122" t="s">
        <v>2096</v>
      </c>
      <c r="E4550" s="122">
        <v>83</v>
      </c>
      <c r="F4550" s="122">
        <v>0</v>
      </c>
      <c r="G4550" s="122">
        <v>0</v>
      </c>
      <c r="H4550" s="122">
        <v>0</v>
      </c>
      <c r="I4550" s="122">
        <v>0</v>
      </c>
      <c r="J4550" s="122">
        <v>0</v>
      </c>
      <c r="K4550" s="122">
        <v>0</v>
      </c>
      <c r="L4550" s="122">
        <v>0</v>
      </c>
      <c r="M4550" s="122">
        <v>0</v>
      </c>
      <c r="N4550" s="122">
        <v>0</v>
      </c>
      <c r="O4550" s="122">
        <v>0</v>
      </c>
      <c r="P4550" s="122">
        <v>0</v>
      </c>
      <c r="Q4550" s="122">
        <v>5.423138292E-4</v>
      </c>
      <c r="R4550" s="122">
        <v>6.978092979E-3</v>
      </c>
      <c r="S4550" s="122">
        <v>1.4637738258000001E-2</v>
      </c>
      <c r="T4550" s="122">
        <v>1.6691811279000001E-2</v>
      </c>
      <c r="U4550" s="122">
        <v>1.8839210933400002E-2</v>
      </c>
      <c r="V4550" s="122">
        <v>2.1087698603399999E-2</v>
      </c>
      <c r="W4550" s="122">
        <v>2.3395631001600001E-2</v>
      </c>
      <c r="X4550" s="122">
        <v>2.55420412962E-2</v>
      </c>
      <c r="Y4550" s="122">
        <v>2.7903883378799999E-2</v>
      </c>
      <c r="Z4550" s="122">
        <v>3.0692624391000001E-2</v>
      </c>
      <c r="AA4550" s="122">
        <v>3.3697955920200001E-2</v>
      </c>
      <c r="AB4550" s="122">
        <v>3.6496053079200001E-2</v>
      </c>
      <c r="AC4550" s="122">
        <v>3.9344227837199999E-2</v>
      </c>
      <c r="AD4550" s="122">
        <v>4.2209094813600002E-2</v>
      </c>
      <c r="AE4550" s="122">
        <v>5.4182756713799997E-2</v>
      </c>
      <c r="AF4550" s="122">
        <v>6.4083014767200006E-2</v>
      </c>
      <c r="AG4550" s="122">
        <v>7.5601566268800005E-2</v>
      </c>
      <c r="AH4550" s="122">
        <v>7.9636801015200001E-2</v>
      </c>
      <c r="AI4550" s="122">
        <v>8.0338874187000003E-2</v>
      </c>
      <c r="AJ4550" s="122">
        <v>7.8269330739600004E-2</v>
      </c>
      <c r="AK4550" s="122">
        <v>8.1238493193E-2</v>
      </c>
      <c r="AL4550" s="122">
        <v>0</v>
      </c>
    </row>
    <row r="4551" spans="1:38" hidden="1" x14ac:dyDescent="0.25">
      <c r="A4551" s="122" t="s">
        <v>2027</v>
      </c>
      <c r="B4551" s="122">
        <v>1</v>
      </c>
      <c r="C4551" s="122" t="s">
        <v>2227</v>
      </c>
      <c r="D4551" s="122" t="s">
        <v>2097</v>
      </c>
      <c r="E4551" s="122">
        <v>83</v>
      </c>
      <c r="F4551" s="122">
        <v>0</v>
      </c>
      <c r="G4551" s="122">
        <v>0</v>
      </c>
      <c r="H4551" s="122">
        <v>0</v>
      </c>
      <c r="I4551" s="122">
        <v>0</v>
      </c>
      <c r="J4551" s="122">
        <v>0</v>
      </c>
      <c r="K4551" s="122">
        <v>0</v>
      </c>
      <c r="L4551" s="122">
        <v>0</v>
      </c>
      <c r="M4551" s="122">
        <v>0</v>
      </c>
      <c r="N4551" s="122">
        <v>0</v>
      </c>
      <c r="O4551" s="122">
        <v>0</v>
      </c>
      <c r="P4551" s="122">
        <v>0</v>
      </c>
      <c r="Q4551" s="122">
        <v>5.9693582519999996E-4</v>
      </c>
      <c r="R4551" s="122">
        <v>7.6731800573999996E-3</v>
      </c>
      <c r="S4551" s="122">
        <v>1.6073620820400002E-2</v>
      </c>
      <c r="T4551" s="122">
        <v>1.8326880514800001E-2</v>
      </c>
      <c r="U4551" s="122">
        <v>2.0613286722599999E-2</v>
      </c>
      <c r="V4551" s="122">
        <v>2.1504660605999999E-2</v>
      </c>
      <c r="W4551" s="122">
        <v>2.4049181699399999E-2</v>
      </c>
      <c r="X4551" s="122">
        <v>2.6409590321400001E-2</v>
      </c>
      <c r="Y4551" s="122">
        <v>2.9032261658400001E-2</v>
      </c>
      <c r="Z4551" s="122">
        <v>3.2077251921E-2</v>
      </c>
      <c r="AA4551" s="122">
        <v>3.5281749102599999E-2</v>
      </c>
      <c r="AB4551" s="122">
        <v>3.8277677552399997E-2</v>
      </c>
      <c r="AC4551" s="122">
        <v>4.13006248512E-2</v>
      </c>
      <c r="AD4551" s="122">
        <v>4.4396919309599998E-2</v>
      </c>
      <c r="AE4551" s="122">
        <v>5.7092712448200002E-2</v>
      </c>
      <c r="AF4551" s="122">
        <v>6.7561732180799999E-2</v>
      </c>
      <c r="AG4551" s="122">
        <v>7.9301955275400002E-2</v>
      </c>
      <c r="AH4551" s="122">
        <v>8.3207697315600002E-2</v>
      </c>
      <c r="AI4551" s="122">
        <v>8.3679003407999997E-2</v>
      </c>
      <c r="AJ4551" s="122">
        <v>8.0828139592200005E-2</v>
      </c>
      <c r="AK4551" s="122">
        <v>8.3304011762400001E-2</v>
      </c>
      <c r="AL4551" s="122">
        <v>0</v>
      </c>
    </row>
    <row r="4552" spans="1:38" hidden="1" x14ac:dyDescent="0.25">
      <c r="A4552" s="122" t="s">
        <v>2027</v>
      </c>
      <c r="B4552" s="122">
        <v>1</v>
      </c>
      <c r="C4552" s="122" t="s">
        <v>2227</v>
      </c>
      <c r="D4552" s="122" t="s">
        <v>2098</v>
      </c>
      <c r="E4552" s="122">
        <v>83</v>
      </c>
      <c r="F4552" s="122">
        <v>0</v>
      </c>
      <c r="G4552" s="122">
        <v>0</v>
      </c>
      <c r="H4552" s="122">
        <v>0</v>
      </c>
      <c r="I4552" s="122">
        <v>0</v>
      </c>
      <c r="J4552" s="122">
        <v>0</v>
      </c>
      <c r="K4552" s="122">
        <v>0</v>
      </c>
      <c r="L4552" s="122">
        <v>0</v>
      </c>
      <c r="M4552" s="122">
        <v>0</v>
      </c>
      <c r="N4552" s="122">
        <v>0</v>
      </c>
      <c r="O4552" s="122">
        <v>0</v>
      </c>
      <c r="P4552" s="122">
        <v>0</v>
      </c>
      <c r="Q4552" s="122">
        <v>8.5285474560000004E-4</v>
      </c>
      <c r="R4552" s="122">
        <v>1.09489556748E-2</v>
      </c>
      <c r="S4552" s="122">
        <v>2.2834088791799999E-2</v>
      </c>
      <c r="T4552" s="122">
        <v>2.5815238019999999E-2</v>
      </c>
      <c r="U4552" s="122">
        <v>2.8840633965000001E-2</v>
      </c>
      <c r="V4552" s="122">
        <v>3.2037511934999999E-2</v>
      </c>
      <c r="W4552" s="122">
        <v>3.5349301330199999E-2</v>
      </c>
      <c r="X4552" s="122">
        <v>3.8516391856800003E-2</v>
      </c>
      <c r="Y4552" s="122">
        <v>4.2127309567199997E-2</v>
      </c>
      <c r="Z4552" s="122">
        <v>4.6347693506400001E-2</v>
      </c>
      <c r="AA4552" s="122">
        <v>5.0994042184799998E-2</v>
      </c>
      <c r="AB4552" s="122">
        <v>5.5430036032800001E-2</v>
      </c>
      <c r="AC4552" s="122">
        <v>5.9951972223E-2</v>
      </c>
      <c r="AD4552" s="122">
        <v>6.4645529348399997E-2</v>
      </c>
      <c r="AE4552" s="122">
        <v>8.3155553051999995E-2</v>
      </c>
      <c r="AF4552" s="122">
        <v>9.8532102325799995E-2</v>
      </c>
      <c r="AG4552" s="122">
        <v>0.1164595230084</v>
      </c>
      <c r="AH4552" s="122">
        <v>0.1228322536584</v>
      </c>
      <c r="AI4552" s="122">
        <v>0.1238560839516</v>
      </c>
      <c r="AJ4552" s="122">
        <v>0.1220314354116</v>
      </c>
      <c r="AK4552" s="122">
        <v>0.1258325114046</v>
      </c>
      <c r="AL4552" s="122">
        <v>0</v>
      </c>
    </row>
    <row r="4553" spans="1:38" hidden="1" x14ac:dyDescent="0.25">
      <c r="A4553" s="122" t="s">
        <v>2027</v>
      </c>
      <c r="B4553" s="122">
        <v>1</v>
      </c>
      <c r="C4553" s="122" t="s">
        <v>2227</v>
      </c>
      <c r="D4553" s="122" t="s">
        <v>2099</v>
      </c>
      <c r="E4553" s="122">
        <v>83</v>
      </c>
      <c r="F4553" s="122">
        <v>0</v>
      </c>
      <c r="G4553" s="122">
        <v>0</v>
      </c>
      <c r="H4553" s="122">
        <v>0</v>
      </c>
      <c r="I4553" s="122">
        <v>0</v>
      </c>
      <c r="J4553" s="122">
        <v>0</v>
      </c>
      <c r="K4553" s="122">
        <v>0</v>
      </c>
      <c r="L4553" s="122">
        <v>0</v>
      </c>
      <c r="M4553" s="122">
        <v>0</v>
      </c>
      <c r="N4553" s="122">
        <v>0</v>
      </c>
      <c r="O4553" s="122">
        <v>0</v>
      </c>
      <c r="P4553" s="122">
        <v>0</v>
      </c>
      <c r="Q4553" s="122">
        <v>7.1648842979999999E-4</v>
      </c>
      <c r="R4553" s="122">
        <v>9.2823228498000003E-3</v>
      </c>
      <c r="S4553" s="122">
        <v>1.9540836743999999E-2</v>
      </c>
      <c r="T4553" s="122">
        <v>2.2331436699E-2</v>
      </c>
      <c r="U4553" s="122">
        <v>2.51882634432E-2</v>
      </c>
      <c r="V4553" s="122">
        <v>2.8125503062800001E-2</v>
      </c>
      <c r="W4553" s="122">
        <v>3.1072407623400002E-2</v>
      </c>
      <c r="X4553" s="122">
        <v>3.3848424324000002E-2</v>
      </c>
      <c r="Y4553" s="122">
        <v>3.70389940206E-2</v>
      </c>
      <c r="Z4553" s="122">
        <v>4.08587889996E-2</v>
      </c>
      <c r="AA4553" s="122">
        <v>4.5026864282399999E-2</v>
      </c>
      <c r="AB4553" s="122">
        <v>4.8976540212599999E-2</v>
      </c>
      <c r="AC4553" s="122">
        <v>5.2899313123800001E-2</v>
      </c>
      <c r="AD4553" s="122">
        <v>5.69548024188E-2</v>
      </c>
      <c r="AE4553" s="122">
        <v>7.3259364406800004E-2</v>
      </c>
      <c r="AF4553" s="122">
        <v>8.6693927634600002E-2</v>
      </c>
      <c r="AG4553" s="122">
        <v>0.10228506288</v>
      </c>
      <c r="AH4553" s="122">
        <v>0.10778411992920001</v>
      </c>
      <c r="AI4553" s="122">
        <v>0.1087680372636</v>
      </c>
      <c r="AJ4553" s="122">
        <v>0.1072681970646</v>
      </c>
      <c r="AK4553" s="122">
        <v>0.1110672056208</v>
      </c>
      <c r="AL4553" s="122">
        <v>0</v>
      </c>
    </row>
    <row r="4554" spans="1:38" hidden="1" x14ac:dyDescent="0.25">
      <c r="A4554" s="122" t="s">
        <v>2027</v>
      </c>
      <c r="B4554" s="122">
        <v>1</v>
      </c>
      <c r="C4554" s="122" t="s">
        <v>2227</v>
      </c>
      <c r="D4554" s="122" t="s">
        <v>2100</v>
      </c>
      <c r="E4554" s="122">
        <v>83</v>
      </c>
      <c r="F4554" s="122">
        <v>0</v>
      </c>
      <c r="G4554" s="122">
        <v>0</v>
      </c>
      <c r="H4554" s="122">
        <v>0</v>
      </c>
      <c r="I4554" s="122">
        <v>0</v>
      </c>
      <c r="J4554" s="122">
        <v>0</v>
      </c>
      <c r="K4554" s="122">
        <v>0</v>
      </c>
      <c r="L4554" s="122">
        <v>0</v>
      </c>
      <c r="M4554" s="122">
        <v>0</v>
      </c>
      <c r="N4554" s="122">
        <v>0</v>
      </c>
      <c r="O4554" s="122">
        <v>0</v>
      </c>
      <c r="P4554" s="122">
        <v>0</v>
      </c>
      <c r="Q4554" s="122">
        <v>1.71392793E-4</v>
      </c>
      <c r="R4554" s="122">
        <v>2.211150513E-3</v>
      </c>
      <c r="S4554" s="122">
        <v>4.6450341365999997E-3</v>
      </c>
      <c r="T4554" s="122">
        <v>5.2887839004000002E-3</v>
      </c>
      <c r="U4554" s="122">
        <v>5.93986107E-3</v>
      </c>
      <c r="V4554" s="122">
        <v>6.6154295921999999E-3</v>
      </c>
      <c r="W4554" s="122">
        <v>7.2937116251999999E-3</v>
      </c>
      <c r="X4554" s="122">
        <v>7.9218839699999998E-3</v>
      </c>
      <c r="Y4554" s="122">
        <v>8.5939514232000001E-3</v>
      </c>
      <c r="Z4554" s="122">
        <v>9.3709165835999999E-3</v>
      </c>
      <c r="AA4554" s="122">
        <v>1.0242209749199999E-2</v>
      </c>
      <c r="AB4554" s="122">
        <v>1.10464176108E-2</v>
      </c>
      <c r="AC4554" s="122">
        <v>1.1861042278799999E-2</v>
      </c>
      <c r="AD4554" s="122">
        <v>1.2721205897400001E-2</v>
      </c>
      <c r="AE4554" s="122">
        <v>1.6259233418999999E-2</v>
      </c>
      <c r="AF4554" s="122">
        <v>1.9228601963999999E-2</v>
      </c>
      <c r="AG4554" s="122">
        <v>2.26646219514E-2</v>
      </c>
      <c r="AH4554" s="122">
        <v>2.39060444766E-2</v>
      </c>
      <c r="AI4554" s="122">
        <v>2.4174710703000001E-2</v>
      </c>
      <c r="AJ4554" s="122">
        <v>2.3673565343999999E-2</v>
      </c>
      <c r="AK4554" s="122">
        <v>2.4721565411399998E-2</v>
      </c>
      <c r="AL4554" s="122">
        <v>0</v>
      </c>
    </row>
    <row r="4555" spans="1:38" hidden="1" x14ac:dyDescent="0.25">
      <c r="A4555" s="122" t="s">
        <v>2027</v>
      </c>
      <c r="B4555" s="122">
        <v>1</v>
      </c>
      <c r="C4555" s="122" t="s">
        <v>2227</v>
      </c>
      <c r="D4555" s="122" t="s">
        <v>2101</v>
      </c>
      <c r="E4555" s="122">
        <v>83</v>
      </c>
      <c r="F4555" s="122">
        <v>0</v>
      </c>
      <c r="G4555" s="122">
        <v>0</v>
      </c>
      <c r="H4555" s="122">
        <v>0</v>
      </c>
      <c r="I4555" s="122">
        <v>0</v>
      </c>
      <c r="J4555" s="122">
        <v>0</v>
      </c>
      <c r="K4555" s="122">
        <v>0</v>
      </c>
      <c r="L4555" s="122">
        <v>0</v>
      </c>
      <c r="M4555" s="122">
        <v>0</v>
      </c>
      <c r="N4555" s="122">
        <v>0</v>
      </c>
      <c r="O4555" s="122">
        <v>0</v>
      </c>
      <c r="P4555" s="122">
        <v>0</v>
      </c>
      <c r="Q4555" s="122">
        <v>1.3318945926E-3</v>
      </c>
      <c r="R4555" s="122">
        <v>1.7088677634600001E-2</v>
      </c>
      <c r="S4555" s="122">
        <v>3.5699219212799997E-2</v>
      </c>
      <c r="T4555" s="122">
        <v>4.0481749050600001E-2</v>
      </c>
      <c r="U4555" s="122">
        <v>4.5270659748599999E-2</v>
      </c>
      <c r="V4555" s="122">
        <v>5.0160195142199999E-2</v>
      </c>
      <c r="W4555" s="122">
        <v>5.4969316373400003E-2</v>
      </c>
      <c r="X4555" s="122">
        <v>5.9224026747600002E-2</v>
      </c>
      <c r="Y4555" s="122">
        <v>6.4000024116599996E-2</v>
      </c>
      <c r="Z4555" s="122">
        <v>6.9718727106600001E-2</v>
      </c>
      <c r="AA4555" s="122">
        <v>7.6195979917199994E-2</v>
      </c>
      <c r="AB4555" s="122">
        <v>8.2328986997400003E-2</v>
      </c>
      <c r="AC4555" s="122">
        <v>8.8517937222000007E-2</v>
      </c>
      <c r="AD4555" s="122">
        <v>9.4911225294599999E-2</v>
      </c>
      <c r="AE4555" s="122">
        <v>0.1215313530288</v>
      </c>
      <c r="AF4555" s="122">
        <v>0.1436589791208</v>
      </c>
      <c r="AG4555" s="122">
        <v>0.16928354663219999</v>
      </c>
      <c r="AH4555" s="122">
        <v>0.17816014118760001</v>
      </c>
      <c r="AI4555" s="122">
        <v>0.17936165238419999</v>
      </c>
      <c r="AJ4555" s="122">
        <v>0.17495485601880001</v>
      </c>
      <c r="AK4555" s="122">
        <v>0.18106928362380001</v>
      </c>
      <c r="AL4555" s="122">
        <v>0</v>
      </c>
    </row>
    <row r="4556" spans="1:38" hidden="1" x14ac:dyDescent="0.25">
      <c r="A4556" s="122" t="s">
        <v>2027</v>
      </c>
      <c r="B4556" s="122">
        <v>1</v>
      </c>
      <c r="C4556" s="122" t="s">
        <v>2227</v>
      </c>
      <c r="D4556" s="122" t="s">
        <v>2102</v>
      </c>
      <c r="E4556" s="122">
        <v>83</v>
      </c>
      <c r="F4556" s="122">
        <v>0</v>
      </c>
      <c r="G4556" s="122">
        <v>0</v>
      </c>
      <c r="H4556" s="122">
        <v>0</v>
      </c>
      <c r="I4556" s="122">
        <v>0</v>
      </c>
      <c r="J4556" s="122">
        <v>0</v>
      </c>
      <c r="K4556" s="122">
        <v>0</v>
      </c>
      <c r="L4556" s="122">
        <v>0</v>
      </c>
      <c r="M4556" s="122">
        <v>0</v>
      </c>
      <c r="N4556" s="122">
        <v>0</v>
      </c>
      <c r="O4556" s="122">
        <v>0</v>
      </c>
      <c r="P4556" s="122">
        <v>0</v>
      </c>
      <c r="Q4556" s="122">
        <v>6.6424575360000005E-4</v>
      </c>
      <c r="R4556" s="122">
        <v>8.5632433457999996E-3</v>
      </c>
      <c r="S4556" s="122">
        <v>1.7966919999600001E-2</v>
      </c>
      <c r="T4556" s="122">
        <v>2.0482652275800001E-2</v>
      </c>
      <c r="U4556" s="122">
        <v>2.3058841891799998E-2</v>
      </c>
      <c r="V4556" s="122">
        <v>2.5807377023999999E-2</v>
      </c>
      <c r="W4556" s="122">
        <v>2.8619964086999999E-2</v>
      </c>
      <c r="X4556" s="122">
        <v>3.12408768672E-2</v>
      </c>
      <c r="Y4556" s="122">
        <v>3.4135637335800002E-2</v>
      </c>
      <c r="Z4556" s="122">
        <v>3.7485995632800001E-2</v>
      </c>
      <c r="AA4556" s="122">
        <v>4.12211641842E-2</v>
      </c>
      <c r="AB4556" s="122">
        <v>4.4727338970600002E-2</v>
      </c>
      <c r="AC4556" s="122">
        <v>4.8341865257400002E-2</v>
      </c>
      <c r="AD4556" s="122">
        <v>5.2106060892599997E-2</v>
      </c>
      <c r="AE4556" s="122">
        <v>6.7087354534200005E-2</v>
      </c>
      <c r="AF4556" s="122">
        <v>7.9742640806400006E-2</v>
      </c>
      <c r="AG4556" s="122">
        <v>9.4498487912399995E-2</v>
      </c>
      <c r="AH4556" s="122">
        <v>0.1000529903802</v>
      </c>
      <c r="AI4556" s="122">
        <v>0.1013149719582</v>
      </c>
      <c r="AJ4556" s="122">
        <v>9.9178541404799994E-2</v>
      </c>
      <c r="AK4556" s="122">
        <v>0.10282085882640001</v>
      </c>
      <c r="AL4556" s="122">
        <v>0</v>
      </c>
    </row>
    <row r="4557" spans="1:38" hidden="1" x14ac:dyDescent="0.25">
      <c r="A4557" s="122" t="s">
        <v>2027</v>
      </c>
      <c r="B4557" s="122">
        <v>1</v>
      </c>
      <c r="C4557" s="122" t="s">
        <v>2227</v>
      </c>
      <c r="D4557" s="122" t="s">
        <v>2103</v>
      </c>
      <c r="E4557" s="122">
        <v>83</v>
      </c>
      <c r="F4557" s="122">
        <v>0</v>
      </c>
      <c r="G4557" s="122">
        <v>0</v>
      </c>
      <c r="H4557" s="122">
        <v>0</v>
      </c>
      <c r="I4557" s="122">
        <v>0</v>
      </c>
      <c r="J4557" s="122">
        <v>0</v>
      </c>
      <c r="K4557" s="122">
        <v>0</v>
      </c>
      <c r="L4557" s="122">
        <v>0</v>
      </c>
      <c r="M4557" s="122">
        <v>0</v>
      </c>
      <c r="N4557" s="122">
        <v>0</v>
      </c>
      <c r="O4557" s="122">
        <v>0</v>
      </c>
      <c r="P4557" s="122">
        <v>0</v>
      </c>
      <c r="Q4557" s="122">
        <v>7.5200842859999997E-4</v>
      </c>
      <c r="R4557" s="122">
        <v>9.6823145562000001E-3</v>
      </c>
      <c r="S4557" s="122">
        <v>2.0298590169E-2</v>
      </c>
      <c r="T4557" s="122">
        <v>2.3139862745999999E-2</v>
      </c>
      <c r="U4557" s="122">
        <v>2.6079706309799999E-2</v>
      </c>
      <c r="V4557" s="122">
        <v>2.9201754410399999E-2</v>
      </c>
      <c r="W4557" s="122">
        <v>3.2359645718399999E-2</v>
      </c>
      <c r="X4557" s="122">
        <v>3.5271144565800001E-2</v>
      </c>
      <c r="Y4557" s="122">
        <v>3.8530148942999998E-2</v>
      </c>
      <c r="Z4557" s="122">
        <v>4.2322003323599998E-2</v>
      </c>
      <c r="AA4557" s="122">
        <v>4.6344778623000002E-2</v>
      </c>
      <c r="AB4557" s="122">
        <v>5.01214602174E-2</v>
      </c>
      <c r="AC4557" s="122">
        <v>5.3950943303400001E-2</v>
      </c>
      <c r="AD4557" s="122">
        <v>5.7901484269199999E-2</v>
      </c>
      <c r="AE4557" s="122">
        <v>7.4322228895200002E-2</v>
      </c>
      <c r="AF4557" s="122">
        <v>8.7911565284400001E-2</v>
      </c>
      <c r="AG4557" s="122">
        <v>0.10369671612299999</v>
      </c>
      <c r="AH4557" s="122">
        <v>0.1092795911922</v>
      </c>
      <c r="AI4557" s="122">
        <v>0.1103042919264</v>
      </c>
      <c r="AJ4557" s="122">
        <v>0.106951953966</v>
      </c>
      <c r="AK4557" s="122">
        <v>0.1111222966854</v>
      </c>
      <c r="AL4557" s="122">
        <v>0</v>
      </c>
    </row>
    <row r="4558" spans="1:38" hidden="1" x14ac:dyDescent="0.25">
      <c r="A4558" s="122" t="s">
        <v>2027</v>
      </c>
      <c r="B4558" s="122">
        <v>1</v>
      </c>
      <c r="C4558" s="122" t="s">
        <v>2227</v>
      </c>
      <c r="D4558" s="122" t="s">
        <v>2137</v>
      </c>
      <c r="E4558" s="122">
        <v>83</v>
      </c>
      <c r="F4558" s="122">
        <v>0</v>
      </c>
      <c r="G4558" s="122">
        <v>0</v>
      </c>
      <c r="H4558" s="122">
        <v>0</v>
      </c>
      <c r="I4558" s="122">
        <v>0</v>
      </c>
      <c r="J4558" s="122">
        <v>0</v>
      </c>
      <c r="K4558" s="122">
        <v>0</v>
      </c>
      <c r="L4558" s="122">
        <v>0</v>
      </c>
      <c r="M4558" s="122">
        <v>0</v>
      </c>
      <c r="N4558" s="122">
        <v>0</v>
      </c>
      <c r="O4558" s="122">
        <v>0</v>
      </c>
      <c r="P4558" s="122">
        <v>0</v>
      </c>
      <c r="Q4558" s="122">
        <v>9.2547311999999993E-6</v>
      </c>
      <c r="R4558" s="122">
        <v>1.17786669E-4</v>
      </c>
      <c r="S4558" s="122">
        <v>2.4385741380000001E-4</v>
      </c>
      <c r="T4558" s="122">
        <v>2.7446210219999998E-4</v>
      </c>
      <c r="U4558" s="122">
        <v>3.0508969920000001E-4</v>
      </c>
      <c r="V4558" s="122">
        <v>3.3103158659999999E-4</v>
      </c>
      <c r="W4558" s="122">
        <v>3.4983474240000002E-4</v>
      </c>
      <c r="X4558" s="122">
        <v>3.6302288880000002E-4</v>
      </c>
      <c r="Y4558" s="122">
        <v>3.7563274320000001E-4</v>
      </c>
      <c r="Z4558" s="122">
        <v>3.8905881300000002E-4</v>
      </c>
      <c r="AA4558" s="122">
        <v>4.127421012E-4</v>
      </c>
      <c r="AB4558" s="122">
        <v>4.4419595219999999E-4</v>
      </c>
      <c r="AC4558" s="122">
        <v>4.754976798E-4</v>
      </c>
      <c r="AD4558" s="122">
        <v>5.0713119600000005E-4</v>
      </c>
      <c r="AE4558" s="122">
        <v>6.4668807059999999E-4</v>
      </c>
      <c r="AF4558" s="122">
        <v>7.5989422080000003E-4</v>
      </c>
      <c r="AG4558" s="122">
        <v>8.899272096E-4</v>
      </c>
      <c r="AH4558" s="122">
        <v>9.3201828719999995E-4</v>
      </c>
      <c r="AI4558" s="122">
        <v>9.3496311480000005E-4</v>
      </c>
      <c r="AJ4558" s="122">
        <v>9.0106147560000001E-4</v>
      </c>
      <c r="AK4558" s="122">
        <v>9.3065707019999999E-4</v>
      </c>
      <c r="AL4558" s="122">
        <v>0</v>
      </c>
    </row>
    <row r="4559" spans="1:38" hidden="1" x14ac:dyDescent="0.25">
      <c r="A4559" s="122" t="s">
        <v>2027</v>
      </c>
      <c r="B4559" s="122">
        <v>1</v>
      </c>
      <c r="C4559" s="122" t="s">
        <v>2227</v>
      </c>
      <c r="D4559" s="122" t="s">
        <v>2104</v>
      </c>
      <c r="E4559" s="122">
        <v>83</v>
      </c>
      <c r="F4559" s="122">
        <v>0</v>
      </c>
      <c r="G4559" s="122">
        <v>0</v>
      </c>
      <c r="H4559" s="122">
        <v>0</v>
      </c>
      <c r="I4559" s="122">
        <v>0</v>
      </c>
      <c r="J4559" s="122">
        <v>0</v>
      </c>
      <c r="K4559" s="122">
        <v>0</v>
      </c>
      <c r="L4559" s="122">
        <v>0</v>
      </c>
      <c r="M4559" s="122">
        <v>0</v>
      </c>
      <c r="N4559" s="122">
        <v>0</v>
      </c>
      <c r="O4559" s="122">
        <v>0</v>
      </c>
      <c r="P4559" s="122">
        <v>0</v>
      </c>
      <c r="Q4559" s="122">
        <v>3.8032643220000002E-4</v>
      </c>
      <c r="R4559" s="122">
        <v>4.8774453156000003E-3</v>
      </c>
      <c r="S4559" s="122">
        <v>1.0197684354E-2</v>
      </c>
      <c r="T4559" s="122">
        <v>1.1630881548E-2</v>
      </c>
      <c r="U4559" s="122">
        <v>1.30884651612E-2</v>
      </c>
      <c r="V4559" s="122">
        <v>1.4519040221399999E-2</v>
      </c>
      <c r="W4559" s="122">
        <v>1.6094873223E-2</v>
      </c>
      <c r="X4559" s="122">
        <v>1.7551310891399999E-2</v>
      </c>
      <c r="Y4559" s="122">
        <v>1.91243616564E-2</v>
      </c>
      <c r="Z4559" s="122">
        <v>2.0967396879000001E-2</v>
      </c>
      <c r="AA4559" s="122">
        <v>2.2968512338199999E-2</v>
      </c>
      <c r="AB4559" s="122">
        <v>2.4824392593E-2</v>
      </c>
      <c r="AC4559" s="122">
        <v>2.66928558468E-2</v>
      </c>
      <c r="AD4559" s="122">
        <v>2.8590736231199999E-2</v>
      </c>
      <c r="AE4559" s="122">
        <v>3.6580345401599997E-2</v>
      </c>
      <c r="AF4559" s="122">
        <v>4.3160616298799998E-2</v>
      </c>
      <c r="AG4559" s="122">
        <v>5.0745162468000003E-2</v>
      </c>
      <c r="AH4559" s="122">
        <v>5.3210666394600002E-2</v>
      </c>
      <c r="AI4559" s="122">
        <v>5.3499317328599999E-2</v>
      </c>
      <c r="AJ4559" s="122">
        <v>5.13841904862E-2</v>
      </c>
      <c r="AK4559" s="122">
        <v>5.3144771050800003E-2</v>
      </c>
      <c r="AL4559" s="122">
        <v>0</v>
      </c>
    </row>
    <row r="4560" spans="1:38" hidden="1" x14ac:dyDescent="0.25">
      <c r="A4560" s="122" t="s">
        <v>2027</v>
      </c>
      <c r="B4560" s="122">
        <v>1</v>
      </c>
      <c r="C4560" s="122" t="s">
        <v>2227</v>
      </c>
      <c r="D4560" s="122" t="s">
        <v>2105</v>
      </c>
      <c r="E4560" s="122">
        <v>83</v>
      </c>
      <c r="F4560" s="122">
        <v>0</v>
      </c>
      <c r="G4560" s="122">
        <v>0</v>
      </c>
      <c r="H4560" s="122">
        <v>0</v>
      </c>
      <c r="I4560" s="122">
        <v>0</v>
      </c>
      <c r="J4560" s="122">
        <v>0</v>
      </c>
      <c r="K4560" s="122">
        <v>0</v>
      </c>
      <c r="L4560" s="122">
        <v>0</v>
      </c>
      <c r="M4560" s="122">
        <v>0</v>
      </c>
      <c r="N4560" s="122">
        <v>0</v>
      </c>
      <c r="O4560" s="122">
        <v>0</v>
      </c>
      <c r="P4560" s="122">
        <v>0</v>
      </c>
      <c r="Q4560" s="122">
        <v>1.209049842E-4</v>
      </c>
      <c r="R4560" s="122">
        <v>1.5554747208E-3</v>
      </c>
      <c r="S4560" s="122">
        <v>3.2695524576000002E-3</v>
      </c>
      <c r="T4560" s="122">
        <v>3.7441284737999999E-3</v>
      </c>
      <c r="U4560" s="122">
        <v>4.2342511067999999E-3</v>
      </c>
      <c r="V4560" s="122">
        <v>4.7615415276000004E-3</v>
      </c>
      <c r="W4560" s="122">
        <v>5.3022421452E-3</v>
      </c>
      <c r="X4560" s="122">
        <v>5.8135994201999998E-3</v>
      </c>
      <c r="Y4560" s="122">
        <v>6.3600760080000001E-3</v>
      </c>
      <c r="Z4560" s="122">
        <v>6.9928378806E-3</v>
      </c>
      <c r="AA4560" s="122">
        <v>7.6906256855999999E-3</v>
      </c>
      <c r="AB4560" s="122">
        <v>8.3521641059999992E-3</v>
      </c>
      <c r="AC4560" s="122">
        <v>9.0542578698000007E-3</v>
      </c>
      <c r="AD4560" s="122">
        <v>9.7725842213999999E-3</v>
      </c>
      <c r="AE4560" s="122">
        <v>1.26185714226E-2</v>
      </c>
      <c r="AF4560" s="122">
        <v>1.50402428748E-2</v>
      </c>
      <c r="AG4560" s="122">
        <v>1.78817211144E-2</v>
      </c>
      <c r="AH4560" s="122">
        <v>1.8941446609799999E-2</v>
      </c>
      <c r="AI4560" s="122">
        <v>1.9223131699200001E-2</v>
      </c>
      <c r="AJ4560" s="122">
        <v>1.8875753067600001E-2</v>
      </c>
      <c r="AK4560" s="122">
        <v>1.9893873113400001E-2</v>
      </c>
      <c r="AL4560" s="122">
        <v>0</v>
      </c>
    </row>
    <row r="4561" spans="1:38" hidden="1" x14ac:dyDescent="0.25">
      <c r="A4561" s="122" t="s">
        <v>2027</v>
      </c>
      <c r="B4561" s="122">
        <v>1</v>
      </c>
      <c r="C4561" s="122" t="s">
        <v>2227</v>
      </c>
      <c r="D4561" s="122" t="s">
        <v>2106</v>
      </c>
      <c r="E4561" s="122">
        <v>83</v>
      </c>
      <c r="F4561" s="122">
        <v>0</v>
      </c>
      <c r="G4561" s="122">
        <v>0</v>
      </c>
      <c r="H4561" s="122">
        <v>0</v>
      </c>
      <c r="I4561" s="122">
        <v>0</v>
      </c>
      <c r="J4561" s="122">
        <v>0</v>
      </c>
      <c r="K4561" s="122">
        <v>0</v>
      </c>
      <c r="L4561" s="122">
        <v>0</v>
      </c>
      <c r="M4561" s="122">
        <v>0</v>
      </c>
      <c r="N4561" s="122">
        <v>0</v>
      </c>
      <c r="O4561" s="122">
        <v>0</v>
      </c>
      <c r="P4561" s="122">
        <v>0</v>
      </c>
      <c r="Q4561" s="122">
        <v>1.0944735515999999E-3</v>
      </c>
      <c r="R4561" s="122">
        <v>1.4206058723999999E-2</v>
      </c>
      <c r="S4561" s="122">
        <v>2.9944443586199999E-2</v>
      </c>
      <c r="T4561" s="122">
        <v>3.4434182554199999E-2</v>
      </c>
      <c r="U4561" s="122">
        <v>3.9209446504800002E-2</v>
      </c>
      <c r="V4561" s="122">
        <v>4.4568393097800002E-2</v>
      </c>
      <c r="W4561" s="122">
        <v>5.0114791326600003E-2</v>
      </c>
      <c r="X4561" s="122">
        <v>5.5428693005400001E-2</v>
      </c>
      <c r="Y4561" s="122">
        <v>6.10783107792E-2</v>
      </c>
      <c r="Z4561" s="122">
        <v>6.7579994281800004E-2</v>
      </c>
      <c r="AA4561" s="122">
        <v>7.4467914034800006E-2</v>
      </c>
      <c r="AB4561" s="122">
        <v>8.1110648361599993E-2</v>
      </c>
      <c r="AC4561" s="122">
        <v>8.7910084033199998E-2</v>
      </c>
      <c r="AD4561" s="122">
        <v>9.4961509328400001E-2</v>
      </c>
      <c r="AE4561" s="122">
        <v>0.12278813950259999</v>
      </c>
      <c r="AF4561" s="122">
        <v>0.14665631323200001</v>
      </c>
      <c r="AG4561" s="122">
        <v>0.17435702100959999</v>
      </c>
      <c r="AH4561" s="122">
        <v>0.1853682580464</v>
      </c>
      <c r="AI4561" s="122">
        <v>0.18864138784920001</v>
      </c>
      <c r="AJ4561" s="122">
        <v>0.18172377383159999</v>
      </c>
      <c r="AK4561" s="122">
        <v>0.1900833022374</v>
      </c>
      <c r="AL4561" s="122">
        <v>0</v>
      </c>
    </row>
    <row r="4562" spans="1:38" hidden="1" x14ac:dyDescent="0.25">
      <c r="A4562" s="122" t="s">
        <v>2027</v>
      </c>
      <c r="B4562" s="122">
        <v>1</v>
      </c>
      <c r="C4562" s="122" t="s">
        <v>2227</v>
      </c>
      <c r="D4562" s="122" t="s">
        <v>2107</v>
      </c>
      <c r="E4562" s="122">
        <v>83</v>
      </c>
      <c r="F4562" s="122">
        <v>0</v>
      </c>
      <c r="G4562" s="122">
        <v>0</v>
      </c>
      <c r="H4562" s="122">
        <v>0</v>
      </c>
      <c r="I4562" s="122">
        <v>0</v>
      </c>
      <c r="J4562" s="122">
        <v>0</v>
      </c>
      <c r="K4562" s="122">
        <v>0</v>
      </c>
      <c r="L4562" s="122">
        <v>0</v>
      </c>
      <c r="M4562" s="122">
        <v>0</v>
      </c>
      <c r="N4562" s="122">
        <v>0</v>
      </c>
      <c r="O4562" s="122">
        <v>0</v>
      </c>
      <c r="P4562" s="122">
        <v>0</v>
      </c>
      <c r="Q4562" s="122">
        <v>8.5191935400000002E-5</v>
      </c>
      <c r="R4562" s="122">
        <v>1.0888341750000001E-3</v>
      </c>
      <c r="S4562" s="122">
        <v>2.2711804830000001E-3</v>
      </c>
      <c r="T4562" s="122">
        <v>2.5955214714000001E-3</v>
      </c>
      <c r="U4562" s="122">
        <v>2.9100066138000001E-3</v>
      </c>
      <c r="V4562" s="122">
        <v>3.2458022454000001E-3</v>
      </c>
      <c r="W4562" s="122">
        <v>3.5880571584000001E-3</v>
      </c>
      <c r="X4562" s="122">
        <v>3.9151823567999998E-3</v>
      </c>
      <c r="Y4562" s="122">
        <v>4.2980939430000004E-3</v>
      </c>
      <c r="Z4562" s="122">
        <v>4.7625804797999998E-3</v>
      </c>
      <c r="AA4562" s="122">
        <v>5.2852418190000002E-3</v>
      </c>
      <c r="AB4562" s="122">
        <v>5.8407708216000002E-3</v>
      </c>
      <c r="AC4562" s="122">
        <v>6.4561710641999996E-3</v>
      </c>
      <c r="AD4562" s="122">
        <v>7.059414648E-3</v>
      </c>
      <c r="AE4562" s="122">
        <v>9.2426987795999997E-3</v>
      </c>
      <c r="AF4562" s="122">
        <v>1.09123255956E-2</v>
      </c>
      <c r="AG4562" s="122">
        <v>1.28404685838E-2</v>
      </c>
      <c r="AH4562" s="122">
        <v>1.3558513597200001E-2</v>
      </c>
      <c r="AI4562" s="122">
        <v>1.3719139777200001E-2</v>
      </c>
      <c r="AJ4562" s="122">
        <v>1.35367235718E-2</v>
      </c>
      <c r="AK4562" s="122">
        <v>1.3960990758000001E-2</v>
      </c>
      <c r="AL4562" s="122">
        <v>0</v>
      </c>
    </row>
    <row r="4563" spans="1:38" hidden="1" x14ac:dyDescent="0.25">
      <c r="A4563" s="122" t="s">
        <v>2027</v>
      </c>
      <c r="B4563" s="122">
        <v>1</v>
      </c>
      <c r="C4563" s="122" t="s">
        <v>2227</v>
      </c>
      <c r="D4563" s="122" t="s">
        <v>475</v>
      </c>
      <c r="E4563" s="122">
        <v>83</v>
      </c>
      <c r="F4563" s="122">
        <v>0</v>
      </c>
      <c r="G4563" s="122">
        <v>0</v>
      </c>
      <c r="H4563" s="122">
        <v>0</v>
      </c>
      <c r="I4563" s="122">
        <v>0</v>
      </c>
      <c r="J4563" s="122">
        <v>0</v>
      </c>
      <c r="K4563" s="122">
        <v>0</v>
      </c>
      <c r="L4563" s="122">
        <v>0</v>
      </c>
      <c r="M4563" s="122">
        <v>0</v>
      </c>
      <c r="N4563" s="122">
        <v>0</v>
      </c>
      <c r="O4563" s="122">
        <v>0</v>
      </c>
      <c r="P4563" s="122">
        <v>0</v>
      </c>
      <c r="Q4563" s="122">
        <v>2.2926763859999999E-4</v>
      </c>
      <c r="R4563" s="122">
        <v>2.9487899297999999E-3</v>
      </c>
      <c r="S4563" s="122">
        <v>6.1813821497999997E-3</v>
      </c>
      <c r="T4563" s="122">
        <v>7.0427984483999997E-3</v>
      </c>
      <c r="U4563" s="122">
        <v>7.9338418301999995E-3</v>
      </c>
      <c r="V4563" s="122">
        <v>8.8598953014E-3</v>
      </c>
      <c r="W4563" s="122">
        <v>9.8021891682000001E-3</v>
      </c>
      <c r="X4563" s="122">
        <v>1.06956797376E-2</v>
      </c>
      <c r="Y4563" s="122">
        <v>1.17164762286E-2</v>
      </c>
      <c r="Z4563" s="122">
        <v>1.29137436714E-2</v>
      </c>
      <c r="AA4563" s="122">
        <v>1.41930076002E-2</v>
      </c>
      <c r="AB4563" s="122">
        <v>1.5418068923400001E-2</v>
      </c>
      <c r="AC4563" s="122">
        <v>1.6657712128200001E-2</v>
      </c>
      <c r="AD4563" s="122">
        <v>1.7964985895999999E-2</v>
      </c>
      <c r="AE4563" s="122">
        <v>2.3146095343800001E-2</v>
      </c>
      <c r="AF4563" s="122">
        <v>2.7514585355399999E-2</v>
      </c>
      <c r="AG4563" s="122">
        <v>3.2527241346599997E-2</v>
      </c>
      <c r="AH4563" s="122">
        <v>3.4348619791199998E-2</v>
      </c>
      <c r="AI4563" s="122">
        <v>3.4715698017000002E-2</v>
      </c>
      <c r="AJ4563" s="122">
        <v>3.4085968402199997E-2</v>
      </c>
      <c r="AK4563" s="122">
        <v>3.5376677965199999E-2</v>
      </c>
      <c r="AL4563" s="122">
        <v>0</v>
      </c>
    </row>
    <row r="4564" spans="1:38" hidden="1" x14ac:dyDescent="0.25">
      <c r="A4564" s="122" t="s">
        <v>2027</v>
      </c>
      <c r="B4564" s="122">
        <v>1</v>
      </c>
      <c r="C4564" s="122" t="s">
        <v>2227</v>
      </c>
      <c r="D4564" s="122" t="s">
        <v>2108</v>
      </c>
      <c r="E4564" s="122">
        <v>83</v>
      </c>
      <c r="F4564" s="122">
        <v>0</v>
      </c>
      <c r="G4564" s="122">
        <v>0</v>
      </c>
      <c r="H4564" s="122">
        <v>0</v>
      </c>
      <c r="I4564" s="122">
        <v>0</v>
      </c>
      <c r="J4564" s="122">
        <v>0</v>
      </c>
      <c r="K4564" s="122">
        <v>0</v>
      </c>
      <c r="L4564" s="122">
        <v>0</v>
      </c>
      <c r="M4564" s="122">
        <v>0</v>
      </c>
      <c r="N4564" s="122">
        <v>0</v>
      </c>
      <c r="O4564" s="122">
        <v>0</v>
      </c>
      <c r="P4564" s="122">
        <v>0</v>
      </c>
      <c r="Q4564" s="122">
        <v>1.6737023159999999E-4</v>
      </c>
      <c r="R4564" s="122">
        <v>2.1653036262000002E-3</v>
      </c>
      <c r="S4564" s="122">
        <v>4.5502038581999998E-3</v>
      </c>
      <c r="T4564" s="122">
        <v>5.1939054024E-3</v>
      </c>
      <c r="U4564" s="122">
        <v>5.8484517233999998E-3</v>
      </c>
      <c r="V4564" s="122">
        <v>6.5393102345999996E-3</v>
      </c>
      <c r="W4564" s="122">
        <v>7.214016381E-3</v>
      </c>
      <c r="X4564" s="122">
        <v>7.8349373388000004E-3</v>
      </c>
      <c r="Y4564" s="122">
        <v>8.5067702147999993E-3</v>
      </c>
      <c r="Z4564" s="122">
        <v>9.2943767202000004E-3</v>
      </c>
      <c r="AA4564" s="122">
        <v>1.0180308137999999E-2</v>
      </c>
      <c r="AB4564" s="122">
        <v>1.1017996703999999E-2</v>
      </c>
      <c r="AC4564" s="122">
        <v>1.18496949714E-2</v>
      </c>
      <c r="AD4564" s="122">
        <v>1.27502563188E-2</v>
      </c>
      <c r="AE4564" s="122">
        <v>1.6361772827399999E-2</v>
      </c>
      <c r="AF4564" s="122">
        <v>1.9392348775800001E-2</v>
      </c>
      <c r="AG4564" s="122">
        <v>2.2913234143800001E-2</v>
      </c>
      <c r="AH4564" s="122">
        <v>2.4172572395400001E-2</v>
      </c>
      <c r="AI4564" s="122">
        <v>2.4444396404999999E-2</v>
      </c>
      <c r="AJ4564" s="122">
        <v>2.39441044128E-2</v>
      </c>
      <c r="AK4564" s="122">
        <v>2.5023233063399999E-2</v>
      </c>
      <c r="AL4564" s="122">
        <v>0</v>
      </c>
    </row>
    <row r="4565" spans="1:38" hidden="1" x14ac:dyDescent="0.25">
      <c r="A4565" s="122" t="s">
        <v>2027</v>
      </c>
      <c r="B4565" s="122">
        <v>1</v>
      </c>
      <c r="C4565" s="122" t="s">
        <v>2227</v>
      </c>
      <c r="D4565" s="122" t="s">
        <v>2109</v>
      </c>
      <c r="E4565" s="122">
        <v>83</v>
      </c>
      <c r="F4565" s="122">
        <v>0</v>
      </c>
      <c r="G4565" s="122">
        <v>0</v>
      </c>
      <c r="H4565" s="122">
        <v>0</v>
      </c>
      <c r="I4565" s="122">
        <v>0</v>
      </c>
      <c r="J4565" s="122">
        <v>0</v>
      </c>
      <c r="K4565" s="122">
        <v>0</v>
      </c>
      <c r="L4565" s="122">
        <v>0</v>
      </c>
      <c r="M4565" s="122">
        <v>0</v>
      </c>
      <c r="N4565" s="122">
        <v>0</v>
      </c>
      <c r="O4565" s="122">
        <v>0</v>
      </c>
      <c r="P4565" s="122">
        <v>0</v>
      </c>
      <c r="Q4565" s="122">
        <v>1.13213958E-3</v>
      </c>
      <c r="R4565" s="122">
        <v>1.45924112334E-2</v>
      </c>
      <c r="S4565" s="122">
        <v>3.0580488767400001E-2</v>
      </c>
      <c r="T4565" s="122">
        <v>3.4761927486000002E-2</v>
      </c>
      <c r="U4565" s="122">
        <v>3.8968782395399998E-2</v>
      </c>
      <c r="V4565" s="122">
        <v>4.3290952847999997E-2</v>
      </c>
      <c r="W4565" s="122">
        <v>4.7695616482799998E-2</v>
      </c>
      <c r="X4565" s="122">
        <v>5.1866048519999999E-2</v>
      </c>
      <c r="Y4565" s="122">
        <v>5.6592797976000003E-2</v>
      </c>
      <c r="Z4565" s="122">
        <v>6.2108883665400003E-2</v>
      </c>
      <c r="AA4565" s="122">
        <v>6.8066028887999994E-2</v>
      </c>
      <c r="AB4565" s="122">
        <v>7.3573840197000001E-2</v>
      </c>
      <c r="AC4565" s="122">
        <v>7.9081361673599998E-2</v>
      </c>
      <c r="AD4565" s="122">
        <v>8.4736339974E-2</v>
      </c>
      <c r="AE4565" s="122">
        <v>0.1085130468708</v>
      </c>
      <c r="AF4565" s="122">
        <v>0.12806460063540001</v>
      </c>
      <c r="AG4565" s="122">
        <v>0.1508123131944</v>
      </c>
      <c r="AH4565" s="122">
        <v>0.15861685270859999</v>
      </c>
      <c r="AI4565" s="122">
        <v>0.15971792376540001</v>
      </c>
      <c r="AJ4565" s="122">
        <v>0.1612624437996</v>
      </c>
      <c r="AK4565" s="122">
        <v>0.16695096449460001</v>
      </c>
      <c r="AL4565" s="122">
        <v>0</v>
      </c>
    </row>
    <row r="4566" spans="1:38" hidden="1" x14ac:dyDescent="0.25">
      <c r="A4566" s="122" t="s">
        <v>2027</v>
      </c>
      <c r="B4566" s="122">
        <v>1</v>
      </c>
      <c r="C4566" s="122" t="s">
        <v>2227</v>
      </c>
      <c r="D4566" s="122" t="s">
        <v>2110</v>
      </c>
      <c r="E4566" s="122">
        <v>83</v>
      </c>
      <c r="F4566" s="122">
        <v>0</v>
      </c>
      <c r="G4566" s="122">
        <v>0</v>
      </c>
      <c r="H4566" s="122">
        <v>0</v>
      </c>
      <c r="I4566" s="122">
        <v>0</v>
      </c>
      <c r="J4566" s="122">
        <v>0</v>
      </c>
      <c r="K4566" s="122">
        <v>0</v>
      </c>
      <c r="L4566" s="122">
        <v>0</v>
      </c>
      <c r="M4566" s="122">
        <v>0</v>
      </c>
      <c r="N4566" s="122">
        <v>0</v>
      </c>
      <c r="O4566" s="122">
        <v>0</v>
      </c>
      <c r="P4566" s="122">
        <v>0</v>
      </c>
      <c r="Q4566" s="122">
        <v>2.4417864900000001E-4</v>
      </c>
      <c r="R4566" s="122">
        <v>3.1655047709999999E-3</v>
      </c>
      <c r="S4566" s="122">
        <v>6.6753222822000004E-3</v>
      </c>
      <c r="T4566" s="122">
        <v>7.6645513230000004E-3</v>
      </c>
      <c r="U4566" s="122">
        <v>8.7030272472000004E-3</v>
      </c>
      <c r="V4566" s="122">
        <v>9.8067338226E-3</v>
      </c>
      <c r="W4566" s="122">
        <v>1.09378743474E-2</v>
      </c>
      <c r="X4566" s="122">
        <v>1.1971532001E-2</v>
      </c>
      <c r="Y4566" s="122">
        <v>1.3165094085000001E-2</v>
      </c>
      <c r="Z4566" s="122">
        <v>1.4572598983800001E-2</v>
      </c>
      <c r="AA4566" s="122">
        <v>1.6041754357200001E-2</v>
      </c>
      <c r="AB4566" s="122">
        <v>1.7364562815600001E-2</v>
      </c>
      <c r="AC4566" s="122">
        <v>1.8684514305599999E-2</v>
      </c>
      <c r="AD4566" s="122">
        <v>1.99744462632E-2</v>
      </c>
      <c r="AE4566" s="122">
        <v>2.5568432346600001E-2</v>
      </c>
      <c r="AF4566" s="122">
        <v>3.0199998113999999E-2</v>
      </c>
      <c r="AG4566" s="122">
        <v>3.5510961400199999E-2</v>
      </c>
      <c r="AH4566" s="122">
        <v>3.7349837381999998E-2</v>
      </c>
      <c r="AI4566" s="122">
        <v>3.7716730623000003E-2</v>
      </c>
      <c r="AJ4566" s="122">
        <v>3.6798849687599999E-2</v>
      </c>
      <c r="AK4566" s="122">
        <v>3.8118350127000003E-2</v>
      </c>
      <c r="AL4566" s="122">
        <v>0</v>
      </c>
    </row>
    <row r="4567" spans="1:38" hidden="1" x14ac:dyDescent="0.25">
      <c r="A4567" s="122" t="s">
        <v>2027</v>
      </c>
      <c r="B4567" s="122">
        <v>1</v>
      </c>
      <c r="C4567" s="122" t="s">
        <v>2227</v>
      </c>
      <c r="D4567" s="122" t="s">
        <v>2111</v>
      </c>
      <c r="E4567" s="122">
        <v>83</v>
      </c>
      <c r="F4567" s="122">
        <v>0</v>
      </c>
      <c r="G4567" s="122">
        <v>0</v>
      </c>
      <c r="H4567" s="122">
        <v>0</v>
      </c>
      <c r="I4567" s="122">
        <v>0</v>
      </c>
      <c r="J4567" s="122">
        <v>0</v>
      </c>
      <c r="K4567" s="122">
        <v>0</v>
      </c>
      <c r="L4567" s="122">
        <v>0</v>
      </c>
      <c r="M4567" s="122">
        <v>0</v>
      </c>
      <c r="N4567" s="122">
        <v>0</v>
      </c>
      <c r="O4567" s="122">
        <v>0</v>
      </c>
      <c r="P4567" s="122">
        <v>0</v>
      </c>
      <c r="Q4567" s="122">
        <v>2.7973305359999998E-4</v>
      </c>
      <c r="R4567" s="122">
        <v>3.7088947038E-3</v>
      </c>
      <c r="S4567" s="122">
        <v>7.9953165864000003E-3</v>
      </c>
      <c r="T4567" s="122">
        <v>9.4456682891999998E-3</v>
      </c>
      <c r="U4567" s="122">
        <v>1.09544539962E-2</v>
      </c>
      <c r="V4567" s="122">
        <v>1.2608210042999999E-2</v>
      </c>
      <c r="W4567" s="122">
        <v>1.42960793118E-2</v>
      </c>
      <c r="X4567" s="122">
        <v>1.5799779652800001E-2</v>
      </c>
      <c r="Y4567" s="122">
        <v>1.7352627949800001E-2</v>
      </c>
      <c r="Z4567" s="122">
        <v>1.9074849393600001E-2</v>
      </c>
      <c r="AA4567" s="122">
        <v>2.09174614506E-2</v>
      </c>
      <c r="AB4567" s="122">
        <v>2.2828783949400001E-2</v>
      </c>
      <c r="AC4567" s="122">
        <v>2.4792266842200001E-2</v>
      </c>
      <c r="AD4567" s="122">
        <v>2.6937946635600001E-2</v>
      </c>
      <c r="AE4567" s="122">
        <v>3.5091554698200002E-2</v>
      </c>
      <c r="AF4567" s="122">
        <v>4.2135358722599998E-2</v>
      </c>
      <c r="AG4567" s="122">
        <v>5.0429951629199998E-2</v>
      </c>
      <c r="AH4567" s="122">
        <v>5.4064176566400002E-2</v>
      </c>
      <c r="AI4567" s="122">
        <v>5.5520999047800002E-2</v>
      </c>
      <c r="AJ4567" s="122">
        <v>5.4116013751800002E-2</v>
      </c>
      <c r="AK4567" s="122">
        <v>5.6640225213000002E-2</v>
      </c>
      <c r="AL4567" s="122">
        <v>0</v>
      </c>
    </row>
    <row r="4568" spans="1:38" hidden="1" x14ac:dyDescent="0.25">
      <c r="A4568" s="122" t="s">
        <v>2027</v>
      </c>
      <c r="B4568" s="122">
        <v>1</v>
      </c>
      <c r="C4568" s="122" t="s">
        <v>2227</v>
      </c>
      <c r="D4568" s="122" t="s">
        <v>2112</v>
      </c>
      <c r="E4568" s="122">
        <v>83</v>
      </c>
      <c r="F4568" s="122">
        <v>0</v>
      </c>
      <c r="G4568" s="122">
        <v>0</v>
      </c>
      <c r="H4568" s="122">
        <v>0</v>
      </c>
      <c r="I4568" s="122">
        <v>0</v>
      </c>
      <c r="J4568" s="122">
        <v>0</v>
      </c>
      <c r="K4568" s="122">
        <v>0</v>
      </c>
      <c r="L4568" s="122">
        <v>0</v>
      </c>
      <c r="M4568" s="122">
        <v>0</v>
      </c>
      <c r="N4568" s="122">
        <v>0</v>
      </c>
      <c r="O4568" s="122">
        <v>0</v>
      </c>
      <c r="P4568" s="122">
        <v>0</v>
      </c>
      <c r="Q4568" s="122">
        <v>2.5438918361999998E-3</v>
      </c>
      <c r="R4568" s="122">
        <v>3.2652672109199997E-2</v>
      </c>
      <c r="S4568" s="122">
        <v>6.8176046967600004E-2</v>
      </c>
      <c r="T4568" s="122">
        <v>7.7182919041799997E-2</v>
      </c>
      <c r="U4568" s="122">
        <v>8.6173920175199994E-2</v>
      </c>
      <c r="V4568" s="122">
        <v>9.5484683665799999E-2</v>
      </c>
      <c r="W4568" s="122">
        <v>0.10515563555640001</v>
      </c>
      <c r="X4568" s="122">
        <v>0.11439132610619999</v>
      </c>
      <c r="Y4568" s="122">
        <v>0.1247933477934</v>
      </c>
      <c r="Z4568" s="122">
        <v>0.13693008915300001</v>
      </c>
      <c r="AA4568" s="122">
        <v>0.15033973709039999</v>
      </c>
      <c r="AB4568" s="122">
        <v>0.16280969313179999</v>
      </c>
      <c r="AC4568" s="122">
        <v>0.175222483722</v>
      </c>
      <c r="AD4568" s="122">
        <v>0.1878096072138</v>
      </c>
      <c r="AE4568" s="122">
        <v>0.24047359273079999</v>
      </c>
      <c r="AF4568" s="122">
        <v>0.28339468820519997</v>
      </c>
      <c r="AG4568" s="122">
        <v>0.3324645385776</v>
      </c>
      <c r="AH4568" s="122">
        <v>0.34864118838120001</v>
      </c>
      <c r="AI4568" s="122">
        <v>0.34962553934879997</v>
      </c>
      <c r="AJ4568" s="122">
        <v>0.35025040573380001</v>
      </c>
      <c r="AK4568" s="122">
        <v>0.357351716007</v>
      </c>
      <c r="AL4568" s="122">
        <v>0</v>
      </c>
    </row>
    <row r="4569" spans="1:38" hidden="1" x14ac:dyDescent="0.25">
      <c r="A4569" s="122" t="s">
        <v>2027</v>
      </c>
      <c r="B4569" s="122">
        <v>1</v>
      </c>
      <c r="C4569" s="122" t="s">
        <v>2227</v>
      </c>
      <c r="D4569" s="122" t="s">
        <v>2113</v>
      </c>
      <c r="E4569" s="122">
        <v>83</v>
      </c>
      <c r="F4569" s="122">
        <v>0</v>
      </c>
      <c r="G4569" s="122">
        <v>0</v>
      </c>
      <c r="H4569" s="122">
        <v>0</v>
      </c>
      <c r="I4569" s="122">
        <v>0</v>
      </c>
      <c r="J4569" s="122">
        <v>0</v>
      </c>
      <c r="K4569" s="122">
        <v>0</v>
      </c>
      <c r="L4569" s="122">
        <v>0</v>
      </c>
      <c r="M4569" s="122">
        <v>0</v>
      </c>
      <c r="N4569" s="122">
        <v>0</v>
      </c>
      <c r="O4569" s="122">
        <v>0</v>
      </c>
      <c r="P4569" s="122">
        <v>0</v>
      </c>
      <c r="Q4569" s="122">
        <v>1.5180301421999999E-3</v>
      </c>
      <c r="R4569" s="122">
        <v>1.9463995808400001E-2</v>
      </c>
      <c r="S4569" s="122">
        <v>4.0654001044799999E-2</v>
      </c>
      <c r="T4569" s="122">
        <v>4.6105681479000002E-2</v>
      </c>
      <c r="U4569" s="122">
        <v>5.1631179514200001E-2</v>
      </c>
      <c r="V4569" s="122">
        <v>5.7382945105199999E-2</v>
      </c>
      <c r="W4569" s="122">
        <v>6.3209170338600004E-2</v>
      </c>
      <c r="X4569" s="122">
        <v>6.8562926975399993E-2</v>
      </c>
      <c r="Y4569" s="122">
        <v>7.4518289274000005E-2</v>
      </c>
      <c r="Z4569" s="122">
        <v>8.1448523956799995E-2</v>
      </c>
      <c r="AA4569" s="122">
        <v>8.9014861306800003E-2</v>
      </c>
      <c r="AB4569" s="122">
        <v>9.6075164242200001E-2</v>
      </c>
      <c r="AC4569" s="122">
        <v>0.10338183750179999</v>
      </c>
      <c r="AD4569" s="122">
        <v>0.11091325056240001</v>
      </c>
      <c r="AE4569" s="122">
        <v>0.14217908141579999</v>
      </c>
      <c r="AF4569" s="122">
        <v>0.16799070536819999</v>
      </c>
      <c r="AG4569" s="122">
        <v>0.1979413826676</v>
      </c>
      <c r="AH4569" s="122">
        <v>0.20837186078280001</v>
      </c>
      <c r="AI4569" s="122">
        <v>0.21010995445440001</v>
      </c>
      <c r="AJ4569" s="122">
        <v>0.20489563920539999</v>
      </c>
      <c r="AK4569" s="122">
        <v>0.21222160476660001</v>
      </c>
      <c r="AL4569" s="122">
        <v>0</v>
      </c>
    </row>
    <row r="4570" spans="1:38" hidden="1" x14ac:dyDescent="0.25">
      <c r="A4570" s="122" t="s">
        <v>2027</v>
      </c>
      <c r="B4570" s="122">
        <v>1</v>
      </c>
      <c r="C4570" s="122" t="s">
        <v>2227</v>
      </c>
      <c r="D4570" s="122" t="s">
        <v>2114</v>
      </c>
      <c r="E4570" s="122">
        <v>83</v>
      </c>
      <c r="F4570" s="122">
        <v>0</v>
      </c>
      <c r="G4570" s="122">
        <v>0</v>
      </c>
      <c r="H4570" s="122">
        <v>0</v>
      </c>
      <c r="I4570" s="122">
        <v>0</v>
      </c>
      <c r="J4570" s="122">
        <v>0</v>
      </c>
      <c r="K4570" s="122">
        <v>0</v>
      </c>
      <c r="L4570" s="122">
        <v>0</v>
      </c>
      <c r="M4570" s="122">
        <v>0</v>
      </c>
      <c r="N4570" s="122">
        <v>0</v>
      </c>
      <c r="O4570" s="122">
        <v>0</v>
      </c>
      <c r="P4570" s="122">
        <v>0</v>
      </c>
      <c r="Q4570" s="122">
        <v>4.6219155839999999E-4</v>
      </c>
      <c r="R4570" s="122">
        <v>5.9530241628000004E-3</v>
      </c>
      <c r="S4570" s="122">
        <v>1.2460911691800001E-2</v>
      </c>
      <c r="T4570" s="122">
        <v>1.4192255305800001E-2</v>
      </c>
      <c r="U4570" s="122">
        <v>1.5983000490599999E-2</v>
      </c>
      <c r="V4570" s="122">
        <v>1.7963212495800001E-2</v>
      </c>
      <c r="W4570" s="122">
        <v>1.9975203190800001E-2</v>
      </c>
      <c r="X4570" s="122">
        <v>2.1845175151800001E-2</v>
      </c>
      <c r="Y4570" s="122">
        <v>2.40289361598E-2</v>
      </c>
      <c r="Z4570" s="122">
        <v>2.6539186588199998E-2</v>
      </c>
      <c r="AA4570" s="122">
        <v>2.92109288328E-2</v>
      </c>
      <c r="AB4570" s="122">
        <v>3.1767181875000002E-2</v>
      </c>
      <c r="AC4570" s="122">
        <v>3.44069888448E-2</v>
      </c>
      <c r="AD4570" s="122">
        <v>3.7069791329999997E-2</v>
      </c>
      <c r="AE4570" s="122">
        <v>4.7838477687000003E-2</v>
      </c>
      <c r="AF4570" s="122">
        <v>5.6691418555199997E-2</v>
      </c>
      <c r="AG4570" s="122">
        <v>6.6744577528199997E-2</v>
      </c>
      <c r="AH4570" s="122">
        <v>7.0346676628799995E-2</v>
      </c>
      <c r="AI4570" s="122">
        <v>7.1147518985400005E-2</v>
      </c>
      <c r="AJ4570" s="122">
        <v>6.8851777651800006E-2</v>
      </c>
      <c r="AK4570" s="122">
        <v>7.1820857823000003E-2</v>
      </c>
      <c r="AL4570" s="122">
        <v>0</v>
      </c>
    </row>
    <row r="4571" spans="1:38" hidden="1" x14ac:dyDescent="0.25">
      <c r="A4571" s="122" t="s">
        <v>2027</v>
      </c>
      <c r="B4571" s="122">
        <v>1</v>
      </c>
      <c r="C4571" s="122" t="s">
        <v>2227</v>
      </c>
      <c r="D4571" s="122" t="s">
        <v>2115</v>
      </c>
      <c r="E4571" s="122">
        <v>83</v>
      </c>
      <c r="F4571" s="122">
        <v>0</v>
      </c>
      <c r="G4571" s="122">
        <v>0</v>
      </c>
      <c r="H4571" s="122">
        <v>0</v>
      </c>
      <c r="I4571" s="122">
        <v>0</v>
      </c>
      <c r="J4571" s="122">
        <v>0</v>
      </c>
      <c r="K4571" s="122">
        <v>0</v>
      </c>
      <c r="L4571" s="122">
        <v>0</v>
      </c>
      <c r="M4571" s="122">
        <v>0</v>
      </c>
      <c r="N4571" s="122">
        <v>0</v>
      </c>
      <c r="O4571" s="122">
        <v>0</v>
      </c>
      <c r="P4571" s="122">
        <v>0</v>
      </c>
      <c r="Q4571" s="122">
        <v>4.6230318419999999E-4</v>
      </c>
      <c r="R4571" s="122">
        <v>5.9945595137999999E-3</v>
      </c>
      <c r="S4571" s="122">
        <v>1.26119546124E-2</v>
      </c>
      <c r="T4571" s="122">
        <v>1.4370321108E-2</v>
      </c>
      <c r="U4571" s="122">
        <v>1.62739835544E-2</v>
      </c>
      <c r="V4571" s="122">
        <v>1.8347022837000002E-2</v>
      </c>
      <c r="W4571" s="122">
        <v>2.0459244834600002E-2</v>
      </c>
      <c r="X4571" s="122">
        <v>2.2439220203400001E-2</v>
      </c>
      <c r="Y4571" s="122">
        <v>2.4617305627199999E-2</v>
      </c>
      <c r="Z4571" s="122">
        <v>2.7086908219800001E-2</v>
      </c>
      <c r="AA4571" s="122">
        <v>2.9857376835000001E-2</v>
      </c>
      <c r="AB4571" s="122">
        <v>3.2439085879199997E-2</v>
      </c>
      <c r="AC4571" s="122">
        <v>3.5033894009399998E-2</v>
      </c>
      <c r="AD4571" s="122">
        <v>3.7894098184800003E-2</v>
      </c>
      <c r="AE4571" s="122">
        <v>4.9159966026599999E-2</v>
      </c>
      <c r="AF4571" s="122">
        <v>5.9074565120999997E-2</v>
      </c>
      <c r="AG4571" s="122">
        <v>7.0370460989400002E-2</v>
      </c>
      <c r="AH4571" s="122">
        <v>7.4628855186599993E-2</v>
      </c>
      <c r="AI4571" s="122">
        <v>7.5736110021000003E-2</v>
      </c>
      <c r="AJ4571" s="122">
        <v>7.3709126548199999E-2</v>
      </c>
      <c r="AK4571" s="122">
        <v>7.6496139891600007E-2</v>
      </c>
      <c r="AL4571" s="122">
        <v>0</v>
      </c>
    </row>
    <row r="4572" spans="1:38" hidden="1" x14ac:dyDescent="0.25">
      <c r="A4572" s="122" t="s">
        <v>2027</v>
      </c>
      <c r="B4572" s="122">
        <v>1</v>
      </c>
      <c r="C4572" s="122" t="s">
        <v>2227</v>
      </c>
      <c r="D4572" s="122" t="s">
        <v>2116</v>
      </c>
      <c r="E4572" s="122">
        <v>83</v>
      </c>
      <c r="F4572" s="122">
        <v>0</v>
      </c>
      <c r="G4572" s="122">
        <v>0</v>
      </c>
      <c r="H4572" s="122">
        <v>0</v>
      </c>
      <c r="I4572" s="122">
        <v>0</v>
      </c>
      <c r="J4572" s="122">
        <v>0</v>
      </c>
      <c r="K4572" s="122">
        <v>0</v>
      </c>
      <c r="L4572" s="122">
        <v>0</v>
      </c>
      <c r="M4572" s="122">
        <v>0</v>
      </c>
      <c r="N4572" s="122">
        <v>0</v>
      </c>
      <c r="O4572" s="122">
        <v>0</v>
      </c>
      <c r="P4572" s="122">
        <v>0</v>
      </c>
      <c r="Q4572" s="122">
        <v>1.6395490253999999E-3</v>
      </c>
      <c r="R4572" s="122">
        <v>2.10390489738E-2</v>
      </c>
      <c r="S4572" s="122">
        <v>4.3995512589600001E-2</v>
      </c>
      <c r="T4572" s="122">
        <v>4.9964395252199999E-2</v>
      </c>
      <c r="U4572" s="122">
        <v>5.6075174469600003E-2</v>
      </c>
      <c r="V4572" s="122">
        <v>6.2528851756799994E-2</v>
      </c>
      <c r="W4572" s="122">
        <v>6.9054236222400006E-2</v>
      </c>
      <c r="X4572" s="122">
        <v>7.5093861413999999E-2</v>
      </c>
      <c r="Y4572" s="122">
        <v>8.1873631983000003E-2</v>
      </c>
      <c r="Z4572" s="122">
        <v>8.9720510536799997E-2</v>
      </c>
      <c r="AA4572" s="122">
        <v>9.8276728664400001E-2</v>
      </c>
      <c r="AB4572" s="122">
        <v>0.10620713961</v>
      </c>
      <c r="AC4572" s="122">
        <v>0.11409389131140001</v>
      </c>
      <c r="AD4572" s="122">
        <v>0.1222450225854</v>
      </c>
      <c r="AE4572" s="122">
        <v>0.15646172204520001</v>
      </c>
      <c r="AF4572" s="122">
        <v>0.18456466374059999</v>
      </c>
      <c r="AG4572" s="122">
        <v>0.21709757234880001</v>
      </c>
      <c r="AH4572" s="122">
        <v>0.22849774327380001</v>
      </c>
      <c r="AI4572" s="122">
        <v>0.2299124622366</v>
      </c>
      <c r="AJ4572" s="122">
        <v>0.22573240138020001</v>
      </c>
      <c r="AK4572" s="122">
        <v>0.23355252955319999</v>
      </c>
      <c r="AL4572" s="122">
        <v>0</v>
      </c>
    </row>
    <row r="4573" spans="1:38" hidden="1" x14ac:dyDescent="0.25">
      <c r="A4573" s="122" t="s">
        <v>2027</v>
      </c>
      <c r="B4573" s="122">
        <v>1</v>
      </c>
      <c r="C4573" s="122" t="s">
        <v>2227</v>
      </c>
      <c r="D4573" s="122" t="s">
        <v>2138</v>
      </c>
      <c r="E4573" s="122">
        <v>83</v>
      </c>
      <c r="F4573" s="122">
        <v>0</v>
      </c>
      <c r="G4573" s="122">
        <v>0</v>
      </c>
      <c r="H4573" s="122">
        <v>0</v>
      </c>
      <c r="I4573" s="122">
        <v>0</v>
      </c>
      <c r="J4573" s="122">
        <v>0</v>
      </c>
      <c r="K4573" s="122">
        <v>0</v>
      </c>
      <c r="L4573" s="122">
        <v>0</v>
      </c>
      <c r="M4573" s="122">
        <v>0</v>
      </c>
      <c r="N4573" s="122">
        <v>0</v>
      </c>
      <c r="O4573" s="122">
        <v>0</v>
      </c>
      <c r="P4573" s="122">
        <v>0</v>
      </c>
      <c r="Q4573" s="122">
        <v>5.0907250680000003E-4</v>
      </c>
      <c r="R4573" s="122">
        <v>6.5239502328000003E-3</v>
      </c>
      <c r="S4573" s="122">
        <v>1.3602881806800001E-2</v>
      </c>
      <c r="T4573" s="122">
        <v>1.5406649543999999E-2</v>
      </c>
      <c r="U4573" s="122">
        <v>1.7211543234599998E-2</v>
      </c>
      <c r="V4573" s="122">
        <v>1.9018407407999999E-2</v>
      </c>
      <c r="W4573" s="122">
        <v>2.0792195166600001E-2</v>
      </c>
      <c r="X4573" s="122">
        <v>2.2392290520599999E-2</v>
      </c>
      <c r="Y4573" s="122">
        <v>2.4176552056799999E-2</v>
      </c>
      <c r="Z4573" s="122">
        <v>2.6267520965399999E-2</v>
      </c>
      <c r="AA4573" s="122">
        <v>2.8362145726200001E-2</v>
      </c>
      <c r="AB4573" s="122">
        <v>3.02298422712E-2</v>
      </c>
      <c r="AC4573" s="122">
        <v>3.2078478603599997E-2</v>
      </c>
      <c r="AD4573" s="122">
        <v>3.3779511480000003E-2</v>
      </c>
      <c r="AE4573" s="122">
        <v>4.2489033873000001E-2</v>
      </c>
      <c r="AF4573" s="122">
        <v>4.9165488200400002E-2</v>
      </c>
      <c r="AG4573" s="122">
        <v>5.6422758506400002E-2</v>
      </c>
      <c r="AH4573" s="122">
        <v>5.6965087179E-2</v>
      </c>
      <c r="AI4573" s="122">
        <v>5.7367321354200002E-2</v>
      </c>
      <c r="AJ4573" s="122">
        <v>5.7026238469199998E-2</v>
      </c>
      <c r="AK4573" s="122">
        <v>5.8794739746600003E-2</v>
      </c>
      <c r="AL4573" s="122">
        <v>0</v>
      </c>
    </row>
    <row r="4574" spans="1:38" hidden="1" x14ac:dyDescent="0.25">
      <c r="A4574" s="122" t="s">
        <v>2027</v>
      </c>
      <c r="B4574" s="122">
        <v>1</v>
      </c>
      <c r="C4574" s="122" t="s">
        <v>2227</v>
      </c>
      <c r="D4574" s="122" t="s">
        <v>2117</v>
      </c>
      <c r="E4574" s="122">
        <v>83</v>
      </c>
      <c r="F4574" s="122">
        <v>0</v>
      </c>
      <c r="G4574" s="122">
        <v>0</v>
      </c>
      <c r="H4574" s="122">
        <v>0</v>
      </c>
      <c r="I4574" s="122">
        <v>0</v>
      </c>
      <c r="J4574" s="122">
        <v>0</v>
      </c>
      <c r="K4574" s="122">
        <v>0</v>
      </c>
      <c r="L4574" s="122">
        <v>0</v>
      </c>
      <c r="M4574" s="122">
        <v>0</v>
      </c>
      <c r="N4574" s="122">
        <v>0</v>
      </c>
      <c r="O4574" s="122">
        <v>0</v>
      </c>
      <c r="P4574" s="122">
        <v>0</v>
      </c>
      <c r="Q4574" s="122">
        <v>1.4092529880000001E-4</v>
      </c>
      <c r="R4574" s="122">
        <v>1.8187871988E-3</v>
      </c>
      <c r="S4574" s="122">
        <v>3.8089327847999998E-3</v>
      </c>
      <c r="T4574" s="122">
        <v>4.3261536317999996E-3</v>
      </c>
      <c r="U4574" s="122">
        <v>4.8099296388E-3</v>
      </c>
      <c r="V4574" s="122">
        <v>5.3133392598000003E-3</v>
      </c>
      <c r="W4574" s="122">
        <v>5.8112421510000001E-3</v>
      </c>
      <c r="X4574" s="122">
        <v>6.2815143534000004E-3</v>
      </c>
      <c r="Y4574" s="122">
        <v>6.8103569819999996E-3</v>
      </c>
      <c r="Z4574" s="122">
        <v>7.4393721401999997E-3</v>
      </c>
      <c r="AA4574" s="122">
        <v>8.1247700820000004E-3</v>
      </c>
      <c r="AB4574" s="122">
        <v>8.7740691323999996E-3</v>
      </c>
      <c r="AC4574" s="122">
        <v>9.4238889888000003E-3</v>
      </c>
      <c r="AD4574" s="122">
        <v>1.0096095523799999E-2</v>
      </c>
      <c r="AE4574" s="122">
        <v>1.29291867276E-2</v>
      </c>
      <c r="AF4574" s="122">
        <v>1.52665240728E-2</v>
      </c>
      <c r="AG4574" s="122">
        <v>1.79273984604E-2</v>
      </c>
      <c r="AH4574" s="122">
        <v>1.8897206671200002E-2</v>
      </c>
      <c r="AI4574" s="122">
        <v>1.9008198666600001E-2</v>
      </c>
      <c r="AJ4574" s="122">
        <v>1.9050157698E-2</v>
      </c>
      <c r="AK4574" s="122">
        <v>1.9737841866599999E-2</v>
      </c>
      <c r="AL4574" s="122">
        <v>0</v>
      </c>
    </row>
    <row r="4575" spans="1:38" hidden="1" x14ac:dyDescent="0.25">
      <c r="A4575" s="122" t="s">
        <v>2027</v>
      </c>
      <c r="B4575" s="122">
        <v>1</v>
      </c>
      <c r="C4575" s="122" t="s">
        <v>2227</v>
      </c>
      <c r="D4575" s="122" t="s">
        <v>2118</v>
      </c>
      <c r="E4575" s="122">
        <v>83</v>
      </c>
      <c r="F4575" s="122">
        <v>0</v>
      </c>
      <c r="G4575" s="122">
        <v>0</v>
      </c>
      <c r="H4575" s="122">
        <v>0</v>
      </c>
      <c r="I4575" s="122">
        <v>0</v>
      </c>
      <c r="J4575" s="122">
        <v>0</v>
      </c>
      <c r="K4575" s="122">
        <v>0</v>
      </c>
      <c r="L4575" s="122">
        <v>0</v>
      </c>
      <c r="M4575" s="122">
        <v>0</v>
      </c>
      <c r="N4575" s="122">
        <v>0</v>
      </c>
      <c r="O4575" s="122">
        <v>0</v>
      </c>
      <c r="P4575" s="122">
        <v>0</v>
      </c>
      <c r="Q4575" s="122">
        <v>5.4189563999999996E-4</v>
      </c>
      <c r="R4575" s="122">
        <v>7.0086678090000003E-3</v>
      </c>
      <c r="S4575" s="122">
        <v>1.4755514373600001E-2</v>
      </c>
      <c r="T4575" s="122">
        <v>1.6952770434600001E-2</v>
      </c>
      <c r="U4575" s="122">
        <v>1.92328995144E-2</v>
      </c>
      <c r="V4575" s="122">
        <v>2.1780459557999999E-2</v>
      </c>
      <c r="W4575" s="122">
        <v>2.4425832545400001E-2</v>
      </c>
      <c r="X4575" s="122">
        <v>2.6965755874200002E-2</v>
      </c>
      <c r="Y4575" s="122">
        <v>2.9667143220000001E-2</v>
      </c>
      <c r="Z4575" s="122">
        <v>3.2721043641000001E-2</v>
      </c>
      <c r="AA4575" s="122">
        <v>3.6025054837199998E-2</v>
      </c>
      <c r="AB4575" s="122">
        <v>3.9250491937800003E-2</v>
      </c>
      <c r="AC4575" s="122">
        <v>4.2554354957400002E-2</v>
      </c>
      <c r="AD4575" s="122">
        <v>4.6125803981400003E-2</v>
      </c>
      <c r="AE4575" s="122">
        <v>5.9894232426599997E-2</v>
      </c>
      <c r="AF4575" s="122">
        <v>7.1627043001800006E-2</v>
      </c>
      <c r="AG4575" s="122">
        <v>8.5298868368999997E-2</v>
      </c>
      <c r="AH4575" s="122">
        <v>9.08293150908E-2</v>
      </c>
      <c r="AI4575" s="122">
        <v>9.2650270026600007E-2</v>
      </c>
      <c r="AJ4575" s="122">
        <v>8.9161294365000004E-2</v>
      </c>
      <c r="AK4575" s="122">
        <v>9.3512576843400003E-2</v>
      </c>
      <c r="AL4575" s="122">
        <v>0</v>
      </c>
    </row>
    <row r="4576" spans="1:38" hidden="1" x14ac:dyDescent="0.25">
      <c r="A4576" s="122" t="s">
        <v>2027</v>
      </c>
      <c r="B4576" s="122">
        <v>1</v>
      </c>
      <c r="C4576" s="122" t="s">
        <v>2227</v>
      </c>
      <c r="D4576" s="122" t="s">
        <v>2119</v>
      </c>
      <c r="E4576" s="122">
        <v>83</v>
      </c>
      <c r="F4576" s="122">
        <v>0</v>
      </c>
      <c r="G4576" s="122">
        <v>0</v>
      </c>
      <c r="H4576" s="122">
        <v>0</v>
      </c>
      <c r="I4576" s="122">
        <v>0</v>
      </c>
      <c r="J4576" s="122">
        <v>0</v>
      </c>
      <c r="K4576" s="122">
        <v>0</v>
      </c>
      <c r="L4576" s="122">
        <v>0</v>
      </c>
      <c r="M4576" s="122">
        <v>0</v>
      </c>
      <c r="N4576" s="122">
        <v>0</v>
      </c>
      <c r="O4576" s="122">
        <v>0</v>
      </c>
      <c r="P4576" s="122">
        <v>0</v>
      </c>
      <c r="Q4576" s="122">
        <v>1.0104357120000001E-4</v>
      </c>
      <c r="R4576" s="122">
        <v>1.2967364982000001E-3</v>
      </c>
      <c r="S4576" s="122">
        <v>2.7152789664000002E-3</v>
      </c>
      <c r="T4576" s="122">
        <v>3.1015415574E-3</v>
      </c>
      <c r="U4576" s="122">
        <v>3.4928466144E-3</v>
      </c>
      <c r="V4576" s="122">
        <v>3.9135881927999999E-3</v>
      </c>
      <c r="W4576" s="122">
        <v>4.3509388494000004E-3</v>
      </c>
      <c r="X4576" s="122">
        <v>4.7580043367999999E-3</v>
      </c>
      <c r="Y4576" s="122">
        <v>5.2165664694000004E-3</v>
      </c>
      <c r="Z4576" s="122">
        <v>5.7609089538000003E-3</v>
      </c>
      <c r="AA4576" s="122">
        <v>6.3508387799999996E-3</v>
      </c>
      <c r="AB4576" s="122">
        <v>6.9356195766E-3</v>
      </c>
      <c r="AC4576" s="122">
        <v>7.5239606442000003E-3</v>
      </c>
      <c r="AD4576" s="122">
        <v>8.1195079679999994E-3</v>
      </c>
      <c r="AE4576" s="122">
        <v>1.0455335319E-2</v>
      </c>
      <c r="AF4576" s="122">
        <v>1.24649182086E-2</v>
      </c>
      <c r="AG4576" s="122">
        <v>1.48253110434E-2</v>
      </c>
      <c r="AH4576" s="122">
        <v>1.5687097997999999E-2</v>
      </c>
      <c r="AI4576" s="122">
        <v>1.59358869384E-2</v>
      </c>
      <c r="AJ4576" s="122">
        <v>1.54159174884E-2</v>
      </c>
      <c r="AK4576" s="122">
        <v>1.61305481766E-2</v>
      </c>
      <c r="AL4576" s="122">
        <v>0</v>
      </c>
    </row>
    <row r="4577" spans="1:38" hidden="1" x14ac:dyDescent="0.25">
      <c r="A4577" s="122" t="s">
        <v>2027</v>
      </c>
      <c r="B4577" s="122">
        <v>1</v>
      </c>
      <c r="C4577" s="122" t="s">
        <v>2227</v>
      </c>
      <c r="D4577" s="122" t="s">
        <v>2120</v>
      </c>
      <c r="E4577" s="122">
        <v>83</v>
      </c>
      <c r="F4577" s="122">
        <v>0</v>
      </c>
      <c r="G4577" s="122">
        <v>0</v>
      </c>
      <c r="H4577" s="122">
        <v>0</v>
      </c>
      <c r="I4577" s="122">
        <v>0</v>
      </c>
      <c r="J4577" s="122">
        <v>0</v>
      </c>
      <c r="K4577" s="122">
        <v>0</v>
      </c>
      <c r="L4577" s="122">
        <v>0</v>
      </c>
      <c r="M4577" s="122">
        <v>0</v>
      </c>
      <c r="N4577" s="122">
        <v>0</v>
      </c>
      <c r="O4577" s="122">
        <v>0</v>
      </c>
      <c r="P4577" s="122">
        <v>0</v>
      </c>
      <c r="Q4577" s="122">
        <v>7.6662523080000004E-4</v>
      </c>
      <c r="R4577" s="122">
        <v>9.8889219E-3</v>
      </c>
      <c r="S4577" s="122">
        <v>2.0790674447400001E-2</v>
      </c>
      <c r="T4577" s="122">
        <v>2.3796359043600002E-2</v>
      </c>
      <c r="U4577" s="122">
        <v>2.6983922565600001E-2</v>
      </c>
      <c r="V4577" s="122">
        <v>3.0431568967799999E-2</v>
      </c>
      <c r="W4577" s="122">
        <v>3.3943190853000002E-2</v>
      </c>
      <c r="X4577" s="122">
        <v>3.7197241910399997E-2</v>
      </c>
      <c r="Y4577" s="122">
        <v>4.0759648472399997E-2</v>
      </c>
      <c r="Z4577" s="122">
        <v>4.4858949478200003E-2</v>
      </c>
      <c r="AA4577" s="122">
        <v>4.9344770045999999E-2</v>
      </c>
      <c r="AB4577" s="122">
        <v>5.3695696540199997E-2</v>
      </c>
      <c r="AC4577" s="122">
        <v>5.8003779833999999E-2</v>
      </c>
      <c r="AD4577" s="122">
        <v>6.2540833126199999E-2</v>
      </c>
      <c r="AE4577" s="122">
        <v>8.0682839351399999E-2</v>
      </c>
      <c r="AF4577" s="122">
        <v>9.5992006453199996E-2</v>
      </c>
      <c r="AG4577" s="122">
        <v>0.11393451051840001</v>
      </c>
      <c r="AH4577" s="122">
        <v>0.12091388054460001</v>
      </c>
      <c r="AI4577" s="122">
        <v>0.12269639768100001</v>
      </c>
      <c r="AJ4577" s="122">
        <v>0.1202571343974</v>
      </c>
      <c r="AK4577" s="122">
        <v>0.1256612751966</v>
      </c>
      <c r="AL4577" s="122">
        <v>0</v>
      </c>
    </row>
    <row r="4578" spans="1:38" hidden="1" x14ac:dyDescent="0.25">
      <c r="A4578" s="122" t="s">
        <v>2027</v>
      </c>
      <c r="B4578" s="122">
        <v>1</v>
      </c>
      <c r="C4578" s="122" t="s">
        <v>2227</v>
      </c>
      <c r="D4578" s="122" t="s">
        <v>2121</v>
      </c>
      <c r="E4578" s="122">
        <v>83</v>
      </c>
      <c r="F4578" s="122">
        <v>0</v>
      </c>
      <c r="G4578" s="122">
        <v>0</v>
      </c>
      <c r="H4578" s="122">
        <v>0</v>
      </c>
      <c r="I4578" s="122">
        <v>0</v>
      </c>
      <c r="J4578" s="122">
        <v>0</v>
      </c>
      <c r="K4578" s="122">
        <v>0</v>
      </c>
      <c r="L4578" s="122">
        <v>0</v>
      </c>
      <c r="M4578" s="122">
        <v>0</v>
      </c>
      <c r="N4578" s="122">
        <v>0</v>
      </c>
      <c r="O4578" s="122">
        <v>0</v>
      </c>
      <c r="P4578" s="122">
        <v>0</v>
      </c>
      <c r="Q4578" s="122">
        <v>2.8420726620000001E-3</v>
      </c>
      <c r="R4578" s="122">
        <v>3.7007757930000003E-2</v>
      </c>
      <c r="S4578" s="122">
        <v>7.8326374869599993E-2</v>
      </c>
      <c r="T4578" s="122">
        <v>9.0156222670799993E-2</v>
      </c>
      <c r="U4578" s="122">
        <v>0.1025934335712</v>
      </c>
      <c r="V4578" s="122">
        <v>0.1167508604262</v>
      </c>
      <c r="W4578" s="122">
        <v>0.1309859627934</v>
      </c>
      <c r="X4578" s="122">
        <v>0.14473662832199999</v>
      </c>
      <c r="Y4578" s="122">
        <v>0.1603089142512</v>
      </c>
      <c r="Z4578" s="122">
        <v>0.17816407460280001</v>
      </c>
      <c r="AA4578" s="122">
        <v>0.1977207152778</v>
      </c>
      <c r="AB4578" s="122">
        <v>0.216954584418</v>
      </c>
      <c r="AC4578" s="122">
        <v>0.2364065002728</v>
      </c>
      <c r="AD4578" s="122">
        <v>0.25766125610939999</v>
      </c>
      <c r="AE4578" s="122">
        <v>0.33603034393499998</v>
      </c>
      <c r="AF4578" s="122">
        <v>0.40285903171800003</v>
      </c>
      <c r="AG4578" s="122">
        <v>0.48003647680560002</v>
      </c>
      <c r="AH4578" s="122">
        <v>0.51062484493019999</v>
      </c>
      <c r="AI4578" s="122">
        <v>0.52070365681620001</v>
      </c>
      <c r="AJ4578" s="122">
        <v>0.50774144558279999</v>
      </c>
      <c r="AK4578" s="122">
        <v>0.53195738378640001</v>
      </c>
      <c r="AL4578" s="122">
        <v>0</v>
      </c>
    </row>
    <row r="4579" spans="1:38" hidden="1" x14ac:dyDescent="0.25">
      <c r="A4579" s="122" t="s">
        <v>2027</v>
      </c>
      <c r="B4579" s="122">
        <v>1</v>
      </c>
      <c r="C4579" s="122" t="s">
        <v>2227</v>
      </c>
      <c r="D4579" s="122" t="s">
        <v>2122</v>
      </c>
      <c r="E4579" s="122">
        <v>83</v>
      </c>
      <c r="F4579" s="122">
        <v>0</v>
      </c>
      <c r="G4579" s="122">
        <v>0</v>
      </c>
      <c r="H4579" s="122">
        <v>0</v>
      </c>
      <c r="I4579" s="122">
        <v>0</v>
      </c>
      <c r="J4579" s="122">
        <v>0</v>
      </c>
      <c r="K4579" s="122">
        <v>0</v>
      </c>
      <c r="L4579" s="122">
        <v>0</v>
      </c>
      <c r="M4579" s="122">
        <v>0</v>
      </c>
      <c r="N4579" s="122">
        <v>0</v>
      </c>
      <c r="O4579" s="122">
        <v>0</v>
      </c>
      <c r="P4579" s="122">
        <v>0</v>
      </c>
      <c r="Q4579" s="122">
        <v>3.044371044E-4</v>
      </c>
      <c r="R4579" s="122">
        <v>3.9665699501999999E-3</v>
      </c>
      <c r="S4579" s="122">
        <v>8.3909742773999995E-3</v>
      </c>
      <c r="T4579" s="122">
        <v>9.6685343898000008E-3</v>
      </c>
      <c r="U4579" s="122">
        <v>1.1069649161999999E-2</v>
      </c>
      <c r="V4579" s="122">
        <v>1.26224493252E-2</v>
      </c>
      <c r="W4579" s="122">
        <v>1.42777989354E-2</v>
      </c>
      <c r="X4579" s="122">
        <v>1.5855741501600001E-2</v>
      </c>
      <c r="Y4579" s="122">
        <v>1.7603131603200001E-2</v>
      </c>
      <c r="Z4579" s="122">
        <v>1.9589608810199999E-2</v>
      </c>
      <c r="AA4579" s="122">
        <v>2.17014130476E-2</v>
      </c>
      <c r="AB4579" s="122">
        <v>2.37393501774E-2</v>
      </c>
      <c r="AC4579" s="122">
        <v>2.5879831606199999E-2</v>
      </c>
      <c r="AD4579" s="122">
        <v>2.8078865185799998E-2</v>
      </c>
      <c r="AE4579" s="122">
        <v>3.64995445386E-2</v>
      </c>
      <c r="AF4579" s="122">
        <v>4.39348416078E-2</v>
      </c>
      <c r="AG4579" s="122">
        <v>5.2660250385600002E-2</v>
      </c>
      <c r="AH4579" s="122">
        <v>5.6283809610599998E-2</v>
      </c>
      <c r="AI4579" s="122">
        <v>5.7543902301600003E-2</v>
      </c>
      <c r="AJ4579" s="122">
        <v>5.7028775661000002E-2</v>
      </c>
      <c r="AK4579" s="122">
        <v>6.0134922619199997E-2</v>
      </c>
      <c r="AL4579" s="122">
        <v>0</v>
      </c>
    </row>
    <row r="4580" spans="1:38" hidden="1" x14ac:dyDescent="0.25">
      <c r="A4580" s="122" t="s">
        <v>2027</v>
      </c>
      <c r="B4580" s="122">
        <v>1</v>
      </c>
      <c r="C4580" s="122" t="s">
        <v>2227</v>
      </c>
      <c r="D4580" s="122" t="s">
        <v>2123</v>
      </c>
      <c r="E4580" s="122">
        <v>83</v>
      </c>
      <c r="F4580" s="122">
        <v>0</v>
      </c>
      <c r="G4580" s="122">
        <v>0</v>
      </c>
      <c r="H4580" s="122">
        <v>0</v>
      </c>
      <c r="I4580" s="122">
        <v>0</v>
      </c>
      <c r="J4580" s="122">
        <v>0</v>
      </c>
      <c r="K4580" s="122">
        <v>0</v>
      </c>
      <c r="L4580" s="122">
        <v>0</v>
      </c>
      <c r="M4580" s="122">
        <v>0</v>
      </c>
      <c r="N4580" s="122">
        <v>0</v>
      </c>
      <c r="O4580" s="122">
        <v>0</v>
      </c>
      <c r="P4580" s="122">
        <v>0</v>
      </c>
      <c r="Q4580" s="122">
        <v>9.5959801079999998E-4</v>
      </c>
      <c r="R4580" s="122">
        <v>1.2432770492999999E-2</v>
      </c>
      <c r="S4580" s="122">
        <v>2.6191748411400002E-2</v>
      </c>
      <c r="T4580" s="122">
        <v>3.00959592648E-2</v>
      </c>
      <c r="U4580" s="122">
        <v>3.41275362714E-2</v>
      </c>
      <c r="V4580" s="122">
        <v>3.8353172285999999E-2</v>
      </c>
      <c r="W4580" s="122">
        <v>4.2601247145599999E-2</v>
      </c>
      <c r="X4580" s="122">
        <v>4.6640831780400002E-2</v>
      </c>
      <c r="Y4580" s="122">
        <v>5.1230166873599998E-2</v>
      </c>
      <c r="Z4580" s="122">
        <v>5.66355709062E-2</v>
      </c>
      <c r="AA4580" s="122">
        <v>6.24678555072E-2</v>
      </c>
      <c r="AB4580" s="122">
        <v>6.8099139022199995E-2</v>
      </c>
      <c r="AC4580" s="122">
        <v>7.3707148686599999E-2</v>
      </c>
      <c r="AD4580" s="122">
        <v>7.9462850095200002E-2</v>
      </c>
      <c r="AE4580" s="122">
        <v>0.1023595948518</v>
      </c>
      <c r="AF4580" s="122">
        <v>0.1214845223592</v>
      </c>
      <c r="AG4580" s="122">
        <v>0.14373443232720001</v>
      </c>
      <c r="AH4580" s="122">
        <v>0.15182369957040001</v>
      </c>
      <c r="AI4580" s="122">
        <v>0.15370705641720001</v>
      </c>
      <c r="AJ4580" s="122">
        <v>0.15000679551000001</v>
      </c>
      <c r="AK4580" s="122">
        <v>0.15569393980140001</v>
      </c>
      <c r="AL4580" s="122">
        <v>0</v>
      </c>
    </row>
    <row r="4581" spans="1:38" hidden="1" x14ac:dyDescent="0.25">
      <c r="A4581" s="122" t="s">
        <v>2027</v>
      </c>
      <c r="B4581" s="122">
        <v>1</v>
      </c>
      <c r="C4581" s="122" t="s">
        <v>2227</v>
      </c>
      <c r="D4581" s="122" t="s">
        <v>2140</v>
      </c>
      <c r="E4581" s="122">
        <v>83</v>
      </c>
      <c r="F4581" s="122">
        <v>0</v>
      </c>
      <c r="G4581" s="122">
        <v>0</v>
      </c>
      <c r="H4581" s="122">
        <v>0</v>
      </c>
      <c r="I4581" s="122">
        <v>0</v>
      </c>
      <c r="J4581" s="122">
        <v>0</v>
      </c>
      <c r="K4581" s="122">
        <v>0</v>
      </c>
      <c r="L4581" s="122">
        <v>0</v>
      </c>
      <c r="M4581" s="122">
        <v>0</v>
      </c>
      <c r="N4581" s="122">
        <v>0</v>
      </c>
      <c r="O4581" s="122">
        <v>0</v>
      </c>
      <c r="P4581" s="122">
        <v>0</v>
      </c>
      <c r="Q4581" s="122">
        <v>1.44704274E-5</v>
      </c>
      <c r="R4581" s="122">
        <v>1.8513666599999999E-4</v>
      </c>
      <c r="S4581" s="122">
        <v>3.8576683859999999E-4</v>
      </c>
      <c r="T4581" s="122">
        <v>4.3667386620000002E-4</v>
      </c>
      <c r="U4581" s="122">
        <v>4.8847595940000002E-4</v>
      </c>
      <c r="V4581" s="122">
        <v>5.4162674280000002E-4</v>
      </c>
      <c r="W4581" s="122">
        <v>5.9544462119999995E-4</v>
      </c>
      <c r="X4581" s="122">
        <v>6.4539849659999999E-4</v>
      </c>
      <c r="Y4581" s="122">
        <v>7.006811526E-4</v>
      </c>
      <c r="Z4581" s="122">
        <v>7.6481279159999998E-4</v>
      </c>
      <c r="AA4581" s="122">
        <v>8.3489002740000005E-4</v>
      </c>
      <c r="AB4581" s="122">
        <v>8.9985332579999998E-4</v>
      </c>
      <c r="AC4581" s="122">
        <v>9.6457466820000005E-4</v>
      </c>
      <c r="AD4581" s="122">
        <v>1.0309281840000001E-3</v>
      </c>
      <c r="AE4581" s="122">
        <v>1.3176715266E-3</v>
      </c>
      <c r="AF4581" s="122">
        <v>1.5516834762000001E-3</v>
      </c>
      <c r="AG4581" s="122">
        <v>1.8203226756000001E-3</v>
      </c>
      <c r="AH4581" s="122">
        <v>1.9087581083999999E-3</v>
      </c>
      <c r="AI4581" s="122">
        <v>1.9161463463999999E-3</v>
      </c>
      <c r="AJ4581" s="122">
        <v>1.8470969945999999E-3</v>
      </c>
      <c r="AK4581" s="122">
        <v>1.9072893839999999E-3</v>
      </c>
      <c r="AL4581" s="122">
        <v>0</v>
      </c>
    </row>
    <row r="4582" spans="1:38" hidden="1" x14ac:dyDescent="0.25">
      <c r="A4582" s="122" t="s">
        <v>2027</v>
      </c>
      <c r="B4582" s="122">
        <v>1</v>
      </c>
      <c r="C4582" s="122" t="s">
        <v>2227</v>
      </c>
      <c r="D4582" s="122" t="s">
        <v>2124</v>
      </c>
      <c r="E4582" s="122">
        <v>83</v>
      </c>
      <c r="F4582" s="122">
        <v>0</v>
      </c>
      <c r="G4582" s="122">
        <v>0</v>
      </c>
      <c r="H4582" s="122">
        <v>0</v>
      </c>
      <c r="I4582" s="122">
        <v>0</v>
      </c>
      <c r="J4582" s="122">
        <v>0</v>
      </c>
      <c r="K4582" s="122">
        <v>0</v>
      </c>
      <c r="L4582" s="122">
        <v>0</v>
      </c>
      <c r="M4582" s="122">
        <v>0</v>
      </c>
      <c r="N4582" s="122">
        <v>0</v>
      </c>
      <c r="O4582" s="122">
        <v>0</v>
      </c>
      <c r="P4582" s="122">
        <v>0</v>
      </c>
      <c r="Q4582" s="122">
        <v>8.1614161199999999E-5</v>
      </c>
      <c r="R4582" s="122">
        <v>1.0500593532E-3</v>
      </c>
      <c r="S4582" s="122">
        <v>2.1966650705999998E-3</v>
      </c>
      <c r="T4582" s="122">
        <v>2.4957394176E-3</v>
      </c>
      <c r="U4582" s="122">
        <v>2.7979732638000001E-3</v>
      </c>
      <c r="V4582" s="122">
        <v>3.1132056383999999E-3</v>
      </c>
      <c r="W4582" s="122">
        <v>3.4267924547999999E-3</v>
      </c>
      <c r="X4582" s="122">
        <v>3.7162106982000002E-3</v>
      </c>
      <c r="Y4582" s="122">
        <v>4.0385734818000002E-3</v>
      </c>
      <c r="Z4582" s="122">
        <v>4.4176711721999997E-3</v>
      </c>
      <c r="AA4582" s="122">
        <v>4.8355392227999996E-3</v>
      </c>
      <c r="AB4582" s="122">
        <v>5.2097555795999999E-3</v>
      </c>
      <c r="AC4582" s="122">
        <v>5.5942221192E-3</v>
      </c>
      <c r="AD4582" s="122">
        <v>5.9791675086000003E-3</v>
      </c>
      <c r="AE4582" s="122">
        <v>7.6557115205999997E-3</v>
      </c>
      <c r="AF4582" s="122">
        <v>9.0109230353999994E-3</v>
      </c>
      <c r="AG4582" s="122">
        <v>1.06071156048E-2</v>
      </c>
      <c r="AH4582" s="122">
        <v>1.11456518316E-2</v>
      </c>
      <c r="AI4582" s="122">
        <v>1.12100370096E-2</v>
      </c>
      <c r="AJ4582" s="122">
        <v>1.11652137168E-2</v>
      </c>
      <c r="AK4582" s="122">
        <v>1.1630195576999999E-2</v>
      </c>
      <c r="AL4582" s="122">
        <v>0</v>
      </c>
    </row>
    <row r="4583" spans="1:38" hidden="1" x14ac:dyDescent="0.25">
      <c r="A4583" s="122" t="s">
        <v>2027</v>
      </c>
      <c r="B4583" s="122">
        <v>1</v>
      </c>
      <c r="C4583" s="122" t="s">
        <v>2227</v>
      </c>
      <c r="D4583" s="122" t="s">
        <v>2125</v>
      </c>
      <c r="E4583" s="122">
        <v>83</v>
      </c>
      <c r="F4583" s="122">
        <v>0</v>
      </c>
      <c r="G4583" s="122">
        <v>0</v>
      </c>
      <c r="H4583" s="122">
        <v>0</v>
      </c>
      <c r="I4583" s="122">
        <v>0</v>
      </c>
      <c r="J4583" s="122">
        <v>0</v>
      </c>
      <c r="K4583" s="122">
        <v>0</v>
      </c>
      <c r="L4583" s="122">
        <v>0</v>
      </c>
      <c r="M4583" s="122">
        <v>0</v>
      </c>
      <c r="N4583" s="122">
        <v>0</v>
      </c>
      <c r="O4583" s="122">
        <v>0</v>
      </c>
      <c r="P4583" s="122">
        <v>0</v>
      </c>
      <c r="Q4583" s="122">
        <v>7.9794360360000002E-4</v>
      </c>
      <c r="R4583" s="122">
        <v>1.03264412394E-2</v>
      </c>
      <c r="S4583" s="122">
        <v>2.1701906311799999E-2</v>
      </c>
      <c r="T4583" s="122">
        <v>2.4874641534599999E-2</v>
      </c>
      <c r="U4583" s="122">
        <v>2.8183112529E-2</v>
      </c>
      <c r="V4583" s="122">
        <v>3.1840936069799999E-2</v>
      </c>
      <c r="W4583" s="122">
        <v>3.5514342006000003E-2</v>
      </c>
      <c r="X4583" s="122">
        <v>3.9071688084000002E-2</v>
      </c>
      <c r="Y4583" s="122">
        <v>4.3095642361199997E-2</v>
      </c>
      <c r="Z4583" s="122">
        <v>4.7593964847E-2</v>
      </c>
      <c r="AA4583" s="122">
        <v>5.2638233676599998E-2</v>
      </c>
      <c r="AB4583" s="122">
        <v>5.7379075096200001E-2</v>
      </c>
      <c r="AC4583" s="122">
        <v>6.2193703657799998E-2</v>
      </c>
      <c r="AD4583" s="122">
        <v>6.7442276358600006E-2</v>
      </c>
      <c r="AE4583" s="122">
        <v>8.7679458180599995E-2</v>
      </c>
      <c r="AF4583" s="122">
        <v>0.10535388966960001</v>
      </c>
      <c r="AG4583" s="122">
        <v>0.1260359974302</v>
      </c>
      <c r="AH4583" s="122">
        <v>0.13426815891060001</v>
      </c>
      <c r="AI4583" s="122">
        <v>0.1367743580346</v>
      </c>
      <c r="AJ4583" s="122">
        <v>0.13413627212699999</v>
      </c>
      <c r="AK4583" s="122">
        <v>0.139415557281</v>
      </c>
      <c r="AL4583" s="122">
        <v>0</v>
      </c>
    </row>
    <row r="4584" spans="1:38" hidden="1" x14ac:dyDescent="0.25">
      <c r="A4584" s="122" t="s">
        <v>2027</v>
      </c>
      <c r="B4584" s="122">
        <v>1</v>
      </c>
      <c r="C4584" s="122" t="s">
        <v>2227</v>
      </c>
      <c r="D4584" s="122" t="s">
        <v>2126</v>
      </c>
      <c r="E4584" s="122">
        <v>83</v>
      </c>
      <c r="F4584" s="122">
        <v>0</v>
      </c>
      <c r="G4584" s="122">
        <v>0</v>
      </c>
      <c r="H4584" s="122">
        <v>0</v>
      </c>
      <c r="I4584" s="122">
        <v>0</v>
      </c>
      <c r="J4584" s="122">
        <v>0</v>
      </c>
      <c r="K4584" s="122">
        <v>0</v>
      </c>
      <c r="L4584" s="122">
        <v>0</v>
      </c>
      <c r="M4584" s="122">
        <v>0</v>
      </c>
      <c r="N4584" s="122">
        <v>0</v>
      </c>
      <c r="O4584" s="122">
        <v>0</v>
      </c>
      <c r="P4584" s="122">
        <v>0</v>
      </c>
      <c r="Q4584" s="122">
        <v>7.2077345340000002E-4</v>
      </c>
      <c r="R4584" s="122">
        <v>9.2904664710000001E-3</v>
      </c>
      <c r="S4584" s="122">
        <v>1.94801621586E-2</v>
      </c>
      <c r="T4584" s="122">
        <v>2.2198948199999999E-2</v>
      </c>
      <c r="U4584" s="122">
        <v>2.4980118563399999E-2</v>
      </c>
      <c r="V4584" s="122">
        <v>2.78770431654E-2</v>
      </c>
      <c r="W4584" s="122">
        <v>3.08380869654E-2</v>
      </c>
      <c r="X4584" s="122">
        <v>3.3586631792999998E-2</v>
      </c>
      <c r="Y4584" s="122">
        <v>3.6643912390799997E-2</v>
      </c>
      <c r="Z4584" s="122">
        <v>4.0165342417200003E-2</v>
      </c>
      <c r="AA4584" s="122">
        <v>4.3990664632199999E-2</v>
      </c>
      <c r="AB4584" s="122">
        <v>4.7582943579600002E-2</v>
      </c>
      <c r="AC4584" s="122">
        <v>5.1228152203799997E-2</v>
      </c>
      <c r="AD4584" s="122">
        <v>5.4977985519600002E-2</v>
      </c>
      <c r="AE4584" s="122">
        <v>7.0499523322800003E-2</v>
      </c>
      <c r="AF4584" s="122">
        <v>8.3347927891799997E-2</v>
      </c>
      <c r="AG4584" s="122">
        <v>9.8296967769000002E-2</v>
      </c>
      <c r="AH4584" s="122">
        <v>0.1036306653954</v>
      </c>
      <c r="AI4584" s="122">
        <v>0.1046297368116</v>
      </c>
      <c r="AJ4584" s="122">
        <v>0.1023961985904</v>
      </c>
      <c r="AK4584" s="122">
        <v>0.1062170841732</v>
      </c>
      <c r="AL4584" s="122">
        <v>0</v>
      </c>
    </row>
    <row r="4585" spans="1:38" hidden="1" x14ac:dyDescent="0.25">
      <c r="A4585" s="122" t="s">
        <v>2027</v>
      </c>
      <c r="B4585" s="122">
        <v>1</v>
      </c>
      <c r="C4585" s="122" t="s">
        <v>2227</v>
      </c>
      <c r="D4585" s="122" t="s">
        <v>2127</v>
      </c>
      <c r="E4585" s="122">
        <v>83</v>
      </c>
      <c r="F4585" s="122">
        <v>0</v>
      </c>
      <c r="G4585" s="122">
        <v>0</v>
      </c>
      <c r="H4585" s="122">
        <v>0</v>
      </c>
      <c r="I4585" s="122">
        <v>0</v>
      </c>
      <c r="J4585" s="122">
        <v>0</v>
      </c>
      <c r="K4585" s="122">
        <v>0</v>
      </c>
      <c r="L4585" s="122">
        <v>0</v>
      </c>
      <c r="M4585" s="122">
        <v>0</v>
      </c>
      <c r="N4585" s="122">
        <v>0</v>
      </c>
      <c r="O4585" s="122">
        <v>0</v>
      </c>
      <c r="P4585" s="122">
        <v>0</v>
      </c>
      <c r="Q4585" s="122">
        <v>2.4015154019999999E-4</v>
      </c>
      <c r="R4585" s="122">
        <v>3.0803745258000002E-3</v>
      </c>
      <c r="S4585" s="122">
        <v>6.4432364568000004E-3</v>
      </c>
      <c r="T4585" s="122">
        <v>7.3128079596000003E-3</v>
      </c>
      <c r="U4585" s="122">
        <v>8.1995573087999991E-3</v>
      </c>
      <c r="V4585" s="122">
        <v>9.1358790665999993E-3</v>
      </c>
      <c r="W4585" s="122">
        <v>1.0080364179599999E-2</v>
      </c>
      <c r="X4585" s="122">
        <v>1.09572519342E-2</v>
      </c>
      <c r="Y4585" s="122">
        <v>1.1943297280200001E-2</v>
      </c>
      <c r="Z4585" s="122">
        <v>1.3087899396E-2</v>
      </c>
      <c r="AA4585" s="122">
        <v>1.43139892038E-2</v>
      </c>
      <c r="AB4585" s="122">
        <v>1.5449301153E-2</v>
      </c>
      <c r="AC4585" s="122">
        <v>1.6559103990000001E-2</v>
      </c>
      <c r="AD4585" s="122">
        <v>1.7684171161799999E-2</v>
      </c>
      <c r="AE4585" s="122">
        <v>2.2550004047999998E-2</v>
      </c>
      <c r="AF4585" s="122">
        <v>2.64459158964E-2</v>
      </c>
      <c r="AG4585" s="122">
        <v>3.0859051937999999E-2</v>
      </c>
      <c r="AH4585" s="122">
        <v>3.2215843373999999E-2</v>
      </c>
      <c r="AI4585" s="122">
        <v>3.2249168694599997E-2</v>
      </c>
      <c r="AJ4585" s="122">
        <v>3.1102930287000001E-2</v>
      </c>
      <c r="AK4585" s="122">
        <v>3.2120702413800002E-2</v>
      </c>
      <c r="AL4585" s="122">
        <v>0</v>
      </c>
    </row>
    <row r="4586" spans="1:38" hidden="1" x14ac:dyDescent="0.25">
      <c r="A4586" s="122" t="s">
        <v>2027</v>
      </c>
      <c r="B4586" s="122">
        <v>1</v>
      </c>
      <c r="C4586" s="122" t="s">
        <v>2227</v>
      </c>
      <c r="D4586" s="122" t="s">
        <v>2128</v>
      </c>
      <c r="E4586" s="122">
        <v>83</v>
      </c>
      <c r="F4586" s="122">
        <v>0</v>
      </c>
      <c r="G4586" s="122">
        <v>0</v>
      </c>
      <c r="H4586" s="122">
        <v>0</v>
      </c>
      <c r="I4586" s="122">
        <v>0</v>
      </c>
      <c r="J4586" s="122">
        <v>0</v>
      </c>
      <c r="K4586" s="122">
        <v>0</v>
      </c>
      <c r="L4586" s="122">
        <v>0</v>
      </c>
      <c r="M4586" s="122">
        <v>0</v>
      </c>
      <c r="N4586" s="122">
        <v>0</v>
      </c>
      <c r="O4586" s="122">
        <v>0</v>
      </c>
      <c r="P4586" s="122">
        <v>0</v>
      </c>
      <c r="Q4586" s="122">
        <v>6.5941675799999997E-5</v>
      </c>
      <c r="R4586" s="122">
        <v>8.5312269900000002E-4</v>
      </c>
      <c r="S4586" s="122">
        <v>1.7899220196E-3</v>
      </c>
      <c r="T4586" s="122">
        <v>2.0496127079999999E-3</v>
      </c>
      <c r="U4586" s="122">
        <v>2.3157804383999998E-3</v>
      </c>
      <c r="V4586" s="122">
        <v>2.6122825014000001E-3</v>
      </c>
      <c r="W4586" s="122">
        <v>2.9397993767999999E-3</v>
      </c>
      <c r="X4586" s="122">
        <v>3.2511537630000001E-3</v>
      </c>
      <c r="Y4586" s="122">
        <v>3.6186585864E-3</v>
      </c>
      <c r="Z4586" s="122">
        <v>3.9846111162E-3</v>
      </c>
      <c r="AA4586" s="122">
        <v>4.3752201635999998E-3</v>
      </c>
      <c r="AB4586" s="122">
        <v>4.7963344572000003E-3</v>
      </c>
      <c r="AC4586" s="122">
        <v>5.2015482089999999E-3</v>
      </c>
      <c r="AD4586" s="122">
        <v>5.5727095710000002E-3</v>
      </c>
      <c r="AE4586" s="122">
        <v>7.1734632683999999E-3</v>
      </c>
      <c r="AF4586" s="122">
        <v>8.4462952859999992E-3</v>
      </c>
      <c r="AG4586" s="122">
        <v>9.8412230201999993E-3</v>
      </c>
      <c r="AH4586" s="122">
        <v>1.0329567276599999E-2</v>
      </c>
      <c r="AI4586" s="122">
        <v>1.0420901376599999E-2</v>
      </c>
      <c r="AJ4586" s="122">
        <v>1.00316880378E-2</v>
      </c>
      <c r="AK4586" s="122">
        <v>1.04273620308E-2</v>
      </c>
      <c r="AL4586" s="122">
        <v>0</v>
      </c>
    </row>
    <row r="4587" spans="1:38" hidden="1" x14ac:dyDescent="0.25">
      <c r="A4587" s="122" t="s">
        <v>2027</v>
      </c>
      <c r="B4587" s="122">
        <v>1</v>
      </c>
      <c r="C4587" s="122" t="s">
        <v>2228</v>
      </c>
      <c r="D4587" s="122" t="s">
        <v>2080</v>
      </c>
      <c r="E4587" s="122">
        <v>84</v>
      </c>
      <c r="F4587" s="122">
        <v>0</v>
      </c>
      <c r="G4587" s="122">
        <v>0</v>
      </c>
      <c r="H4587" s="122">
        <v>0</v>
      </c>
      <c r="I4587" s="122">
        <v>0</v>
      </c>
      <c r="J4587" s="122">
        <v>0</v>
      </c>
      <c r="K4587" s="122">
        <v>0</v>
      </c>
      <c r="L4587" s="122">
        <v>6.1776249999999996E-7</v>
      </c>
      <c r="M4587" s="122">
        <v>1.7394837999999999E-6</v>
      </c>
      <c r="N4587" s="122">
        <v>3.6950659999999999E-6</v>
      </c>
      <c r="O4587" s="122">
        <v>7.1240709999999999E-6</v>
      </c>
      <c r="P4587" s="122">
        <v>3.2569589900000002E-5</v>
      </c>
      <c r="Q4587" s="122">
        <v>8.0992285699999994E-5</v>
      </c>
      <c r="R4587" s="122">
        <v>1.5860620600000001E-4</v>
      </c>
      <c r="S4587" s="122">
        <v>2.6263693709999999E-4</v>
      </c>
      <c r="T4587" s="122">
        <v>4.0296414310000002E-4</v>
      </c>
      <c r="U4587" s="122">
        <v>5.9853190880000001E-4</v>
      </c>
      <c r="V4587" s="122">
        <v>9.7363777269999997E-4</v>
      </c>
      <c r="W4587" s="122">
        <v>1.3922039901000001E-3</v>
      </c>
      <c r="X4587" s="122">
        <v>1.8351766668E-3</v>
      </c>
      <c r="Y4587" s="122">
        <v>2.3778353593999998E-3</v>
      </c>
      <c r="Z4587" s="122">
        <v>3.3396014631999998E-3</v>
      </c>
      <c r="AA4587" s="122">
        <v>4.3062657297000002E-3</v>
      </c>
      <c r="AB4587" s="122">
        <v>5.3582734963000004E-3</v>
      </c>
      <c r="AC4587" s="122">
        <v>6.5364664805000004E-3</v>
      </c>
      <c r="AD4587" s="122">
        <v>7.7353304410999997E-3</v>
      </c>
      <c r="AE4587" s="122">
        <v>8.9867286538999995E-3</v>
      </c>
      <c r="AF4587" s="122">
        <v>1.04455681292E-2</v>
      </c>
      <c r="AG4587" s="122">
        <v>1.1948486059000001E-2</v>
      </c>
      <c r="AH4587" s="122">
        <v>1.34885618108E-2</v>
      </c>
      <c r="AI4587" s="122">
        <v>1.5078873806000001E-2</v>
      </c>
      <c r="AJ4587" s="122">
        <v>1.6827765739600001E-2</v>
      </c>
      <c r="AK4587" s="122">
        <v>2.0468885807000001E-2</v>
      </c>
      <c r="AL4587" s="122">
        <v>0</v>
      </c>
    </row>
    <row r="4588" spans="1:38" hidden="1" x14ac:dyDescent="0.25">
      <c r="A4588" s="122" t="s">
        <v>2027</v>
      </c>
      <c r="B4588" s="122">
        <v>1</v>
      </c>
      <c r="C4588" s="122" t="s">
        <v>2228</v>
      </c>
      <c r="D4588" s="122" t="s">
        <v>2081</v>
      </c>
      <c r="E4588" s="122">
        <v>84</v>
      </c>
      <c r="F4588" s="122">
        <v>0</v>
      </c>
      <c r="G4588" s="122">
        <v>0</v>
      </c>
      <c r="H4588" s="122">
        <v>0</v>
      </c>
      <c r="I4588" s="122">
        <v>0</v>
      </c>
      <c r="J4588" s="122">
        <v>0</v>
      </c>
      <c r="K4588" s="122">
        <v>0</v>
      </c>
      <c r="L4588" s="122">
        <v>7.8863730000000007E-6</v>
      </c>
      <c r="M4588" s="122">
        <v>2.2183732900000001E-5</v>
      </c>
      <c r="N4588" s="122">
        <v>4.68765632E-5</v>
      </c>
      <c r="O4588" s="122">
        <v>9.0048650099999999E-5</v>
      </c>
      <c r="P4588" s="122">
        <v>4.1129835159999997E-4</v>
      </c>
      <c r="Q4588" s="122">
        <v>1.0168313205E-3</v>
      </c>
      <c r="R4588" s="122">
        <v>1.9678225630999999E-3</v>
      </c>
      <c r="S4588" s="122">
        <v>3.2394549518999999E-3</v>
      </c>
      <c r="T4588" s="122">
        <v>4.9066407710000003E-3</v>
      </c>
      <c r="U4588" s="122">
        <v>7.2425577797999999E-3</v>
      </c>
      <c r="V4588" s="122">
        <v>1.1766049182200001E-2</v>
      </c>
      <c r="W4588" s="122">
        <v>1.67608801029E-2</v>
      </c>
      <c r="X4588" s="122">
        <v>2.19659624454E-2</v>
      </c>
      <c r="Y4588" s="122">
        <v>2.8081974284699999E-2</v>
      </c>
      <c r="Z4588" s="122">
        <v>3.8666787435400002E-2</v>
      </c>
      <c r="AA4588" s="122">
        <v>5.03307375029E-2</v>
      </c>
      <c r="AB4588" s="122">
        <v>5.1641774270499999E-2</v>
      </c>
      <c r="AC4588" s="122">
        <v>6.5519558816899998E-2</v>
      </c>
      <c r="AD4588" s="122">
        <v>7.5945639771899998E-2</v>
      </c>
      <c r="AE4588" s="122">
        <v>9.02452022237E-2</v>
      </c>
      <c r="AF4588" s="122">
        <v>9.3238425911799996E-2</v>
      </c>
      <c r="AG4588" s="122">
        <v>0.1206777959262</v>
      </c>
      <c r="AH4588" s="122">
        <v>0.1427144341928</v>
      </c>
      <c r="AI4588" s="122">
        <v>0.12871649616030001</v>
      </c>
      <c r="AJ4588" s="122">
        <v>0.17128112395869999</v>
      </c>
      <c r="AK4588" s="122">
        <v>0.20781100381590001</v>
      </c>
      <c r="AL4588" s="122">
        <v>0</v>
      </c>
    </row>
    <row r="4589" spans="1:38" hidden="1" x14ac:dyDescent="0.25">
      <c r="A4589" s="122" t="s">
        <v>2027</v>
      </c>
      <c r="B4589" s="122">
        <v>1</v>
      </c>
      <c r="C4589" s="122" t="s">
        <v>2228</v>
      </c>
      <c r="D4589" s="122" t="s">
        <v>2082</v>
      </c>
      <c r="E4589" s="122">
        <v>84</v>
      </c>
      <c r="F4589" s="122">
        <v>0</v>
      </c>
      <c r="G4589" s="122">
        <v>0</v>
      </c>
      <c r="H4589" s="122">
        <v>0</v>
      </c>
      <c r="I4589" s="122">
        <v>0</v>
      </c>
      <c r="J4589" s="122">
        <v>0</v>
      </c>
      <c r="K4589" s="122">
        <v>0</v>
      </c>
      <c r="L4589" s="122">
        <v>4.6834860000000002E-6</v>
      </c>
      <c r="M4589" s="122">
        <v>1.3210301000000001E-5</v>
      </c>
      <c r="N4589" s="122">
        <v>2.7950012699999999E-5</v>
      </c>
      <c r="O4589" s="122">
        <v>5.39026723E-5</v>
      </c>
      <c r="P4589" s="122">
        <v>2.4745189479999998E-4</v>
      </c>
      <c r="Q4589" s="122">
        <v>6.1260023960000003E-4</v>
      </c>
      <c r="R4589" s="122">
        <v>1.1885443141999999E-3</v>
      </c>
      <c r="S4589" s="122">
        <v>1.9600169562E-3</v>
      </c>
      <c r="T4589" s="122">
        <v>2.9778257293000001E-3</v>
      </c>
      <c r="U4589" s="122">
        <v>4.4076838500999999E-3</v>
      </c>
      <c r="V4589" s="122">
        <v>7.1724162470000003E-3</v>
      </c>
      <c r="W4589" s="122">
        <v>1.02177436153E-2</v>
      </c>
      <c r="X4589" s="122">
        <v>1.33827020965E-2</v>
      </c>
      <c r="Y4589" s="122">
        <v>1.7097547463899999E-2</v>
      </c>
      <c r="Z4589" s="122">
        <v>2.3609642689099999E-2</v>
      </c>
      <c r="AA4589" s="122">
        <v>3.0840760996799998E-2</v>
      </c>
      <c r="AB4589" s="122">
        <v>3.1659415935199997E-2</v>
      </c>
      <c r="AC4589" s="122">
        <v>4.0145817014000003E-2</v>
      </c>
      <c r="AD4589" s="122">
        <v>4.65475935998E-2</v>
      </c>
      <c r="AE4589" s="122">
        <v>5.5389789659099999E-2</v>
      </c>
      <c r="AF4589" s="122">
        <v>5.7317076034799998E-2</v>
      </c>
      <c r="AG4589" s="122">
        <v>7.4313123867499997E-2</v>
      </c>
      <c r="AH4589" s="122">
        <v>8.7880528285899998E-2</v>
      </c>
      <c r="AI4589" s="122">
        <v>7.9228479456400006E-2</v>
      </c>
      <c r="AJ4589" s="122">
        <v>0.1026783502809</v>
      </c>
      <c r="AK4589" s="122">
        <v>0.12476761757969999</v>
      </c>
      <c r="AL4589" s="122">
        <v>0</v>
      </c>
    </row>
    <row r="4590" spans="1:38" hidden="1" x14ac:dyDescent="0.25">
      <c r="A4590" s="122" t="s">
        <v>2027</v>
      </c>
      <c r="B4590" s="122">
        <v>1</v>
      </c>
      <c r="C4590" s="122" t="s">
        <v>2228</v>
      </c>
      <c r="D4590" s="122" t="s">
        <v>2135</v>
      </c>
      <c r="E4590" s="122">
        <v>84</v>
      </c>
      <c r="F4590" s="122">
        <v>0</v>
      </c>
      <c r="G4590" s="122">
        <v>0</v>
      </c>
      <c r="H4590" s="122">
        <v>0</v>
      </c>
      <c r="I4590" s="122">
        <v>0</v>
      </c>
      <c r="J4590" s="122">
        <v>0</v>
      </c>
      <c r="K4590" s="122">
        <v>0</v>
      </c>
      <c r="L4590" s="122">
        <v>5.5717100000000001E-8</v>
      </c>
      <c r="M4590" s="122">
        <v>1.5868879999999999E-7</v>
      </c>
      <c r="N4590" s="122">
        <v>3.3897389999999998E-7</v>
      </c>
      <c r="O4590" s="122">
        <v>6.5885639999999998E-7</v>
      </c>
      <c r="P4590" s="122">
        <v>2.9926108000000002E-6</v>
      </c>
      <c r="Q4590" s="122">
        <v>7.3713113999999999E-6</v>
      </c>
      <c r="R4590" s="122">
        <v>1.4211787099999999E-5</v>
      </c>
      <c r="S4590" s="122">
        <v>2.32592828E-5</v>
      </c>
      <c r="T4590" s="122">
        <v>3.5045717400000002E-5</v>
      </c>
      <c r="U4590" s="122">
        <v>5.14195717E-5</v>
      </c>
      <c r="V4590" s="122">
        <v>8.2370386900000006E-5</v>
      </c>
      <c r="W4590" s="122">
        <v>1.161670393E-4</v>
      </c>
      <c r="X4590" s="122">
        <v>1.5045695389999999E-4</v>
      </c>
      <c r="Y4590" s="122">
        <v>1.903948764E-4</v>
      </c>
      <c r="Z4590" s="122">
        <v>2.59733081E-4</v>
      </c>
      <c r="AA4590" s="122">
        <v>3.2820899069999998E-4</v>
      </c>
      <c r="AB4590" s="122">
        <v>3.9941612149999999E-4</v>
      </c>
      <c r="AC4590" s="122">
        <v>4.7681915629999998E-4</v>
      </c>
      <c r="AD4590" s="122">
        <v>5.5703404290000005E-4</v>
      </c>
      <c r="AE4590" s="122">
        <v>6.3610405480000001E-4</v>
      </c>
      <c r="AF4590" s="122">
        <v>7.2298536039999998E-4</v>
      </c>
      <c r="AG4590" s="122">
        <v>8.1380572279999999E-4</v>
      </c>
      <c r="AH4590" s="122">
        <v>9.0613593060000002E-4</v>
      </c>
      <c r="AI4590" s="122">
        <v>9.9599089099999989E-4</v>
      </c>
      <c r="AJ4590" s="122">
        <v>1.0888268854999999E-3</v>
      </c>
      <c r="AK4590" s="122">
        <v>1.2953396425E-3</v>
      </c>
      <c r="AL4590" s="122">
        <v>0</v>
      </c>
    </row>
    <row r="4591" spans="1:38" hidden="1" x14ac:dyDescent="0.25">
      <c r="A4591" s="122" t="s">
        <v>2027</v>
      </c>
      <c r="B4591" s="122">
        <v>1</v>
      </c>
      <c r="C4591" s="122" t="s">
        <v>2228</v>
      </c>
      <c r="D4591" s="122" t="s">
        <v>2083</v>
      </c>
      <c r="E4591" s="122">
        <v>84</v>
      </c>
      <c r="F4591" s="122">
        <v>0</v>
      </c>
      <c r="G4591" s="122">
        <v>0</v>
      </c>
      <c r="H4591" s="122">
        <v>0</v>
      </c>
      <c r="I4591" s="122">
        <v>0</v>
      </c>
      <c r="J4591" s="122">
        <v>0</v>
      </c>
      <c r="K4591" s="122">
        <v>0</v>
      </c>
      <c r="L4591" s="122">
        <v>2.7641233000000002E-6</v>
      </c>
      <c r="M4591" s="122">
        <v>7.8630842000000004E-6</v>
      </c>
      <c r="N4591" s="122">
        <v>1.6805577200000001E-5</v>
      </c>
      <c r="O4591" s="122">
        <v>3.26858308E-5</v>
      </c>
      <c r="P4591" s="122">
        <v>1.5098663869999999E-4</v>
      </c>
      <c r="Q4591" s="122">
        <v>3.7645566649999998E-4</v>
      </c>
      <c r="R4591" s="122">
        <v>7.3700711359999998E-4</v>
      </c>
      <c r="S4591" s="122">
        <v>1.224592127E-3</v>
      </c>
      <c r="T4591" s="122">
        <v>1.8744508585E-3</v>
      </c>
      <c r="U4591" s="122">
        <v>2.8030947373E-3</v>
      </c>
      <c r="V4591" s="122">
        <v>4.5751418988000002E-3</v>
      </c>
      <c r="W4591" s="122">
        <v>6.5606567060000004E-3</v>
      </c>
      <c r="X4591" s="122">
        <v>8.6383624621000007E-3</v>
      </c>
      <c r="Y4591" s="122">
        <v>1.10610168463E-2</v>
      </c>
      <c r="Z4591" s="122">
        <v>1.53021980978E-2</v>
      </c>
      <c r="AA4591" s="122">
        <v>1.8540245769799998E-2</v>
      </c>
      <c r="AB4591" s="122">
        <v>3.4879796344399999E-2</v>
      </c>
      <c r="AC4591" s="122">
        <v>2.5947744850800002E-2</v>
      </c>
      <c r="AD4591" s="122">
        <v>2.96415814865E-2</v>
      </c>
      <c r="AE4591" s="122">
        <v>3.0088367365699999E-2</v>
      </c>
      <c r="AF4591" s="122">
        <v>2.2938694527500001E-2</v>
      </c>
      <c r="AG4591" s="122">
        <v>2.3960369918400001E-2</v>
      </c>
      <c r="AH4591" s="122">
        <v>3.1702715230399997E-2</v>
      </c>
      <c r="AI4591" s="122">
        <v>6.7894159402600004E-2</v>
      </c>
      <c r="AJ4591" s="122">
        <v>6.62369298163E-2</v>
      </c>
      <c r="AK4591" s="122">
        <v>8.0829996004700005E-2</v>
      </c>
      <c r="AL4591" s="122">
        <v>0</v>
      </c>
    </row>
    <row r="4592" spans="1:38" x14ac:dyDescent="0.25">
      <c r="A4592" s="122" t="s">
        <v>2027</v>
      </c>
      <c r="B4592" s="122">
        <v>1</v>
      </c>
      <c r="C4592" s="122" t="s">
        <v>2228</v>
      </c>
      <c r="D4592" s="122" t="s">
        <v>2084</v>
      </c>
      <c r="E4592" s="122">
        <v>84</v>
      </c>
      <c r="F4592" s="122">
        <v>0</v>
      </c>
      <c r="G4592" s="122">
        <v>0</v>
      </c>
      <c r="H4592" s="122">
        <v>0</v>
      </c>
      <c r="I4592" s="122">
        <v>0</v>
      </c>
      <c r="J4592" s="122">
        <v>0</v>
      </c>
      <c r="K4592" s="122">
        <v>0</v>
      </c>
      <c r="L4592" s="122">
        <v>1.48766688E-5</v>
      </c>
      <c r="M4592" s="122">
        <v>4.2059505099999998E-5</v>
      </c>
      <c r="N4592" s="122">
        <v>8.9373748800000005E-5</v>
      </c>
      <c r="O4592" s="122">
        <v>1.7307328980000001E-4</v>
      </c>
      <c r="P4592" s="122">
        <v>7.9666083320000002E-4</v>
      </c>
      <c r="Q4592" s="122">
        <v>1.9836162961000001E-3</v>
      </c>
      <c r="R4592" s="122">
        <v>3.8676052044999999E-3</v>
      </c>
      <c r="S4592" s="122">
        <v>6.4017904642999996E-3</v>
      </c>
      <c r="T4592" s="122">
        <v>9.7477406980999992E-3</v>
      </c>
      <c r="U4592" s="122">
        <v>1.44275987905E-2</v>
      </c>
      <c r="V4592" s="122">
        <v>2.3343301004900001E-2</v>
      </c>
      <c r="W4592" s="122">
        <v>3.3394313534100002E-2</v>
      </c>
      <c r="X4592" s="122">
        <v>4.3930371040399999E-2</v>
      </c>
      <c r="Y4592" s="122">
        <v>5.64274972901E-2</v>
      </c>
      <c r="Z4592" s="122">
        <v>7.8213567634000003E-2</v>
      </c>
      <c r="AA4592" s="122">
        <v>8.1570659663000006E-2</v>
      </c>
      <c r="AB4592" s="122">
        <v>9.3650580668399999E-2</v>
      </c>
      <c r="AC4592" s="122">
        <v>0.12190733753250001</v>
      </c>
      <c r="AD4592" s="122">
        <v>0.14811024253239999</v>
      </c>
      <c r="AE4592" s="122">
        <v>0.15538697493369999</v>
      </c>
      <c r="AF4592" s="122">
        <v>0.18310639046630001</v>
      </c>
      <c r="AG4592" s="122">
        <v>0.27107189423509997</v>
      </c>
      <c r="AH4592" s="122">
        <v>0.2471434975373</v>
      </c>
      <c r="AI4592" s="122">
        <v>0.2859044562143</v>
      </c>
      <c r="AJ4592" s="122">
        <v>0.41570555755580002</v>
      </c>
      <c r="AK4592" s="122">
        <v>0.50508649629890001</v>
      </c>
      <c r="AL4592" s="122">
        <v>0</v>
      </c>
    </row>
    <row r="4593" spans="1:38" hidden="1" x14ac:dyDescent="0.25">
      <c r="A4593" s="122" t="s">
        <v>2027</v>
      </c>
      <c r="B4593" s="122">
        <v>1</v>
      </c>
      <c r="C4593" s="122" t="s">
        <v>2228</v>
      </c>
      <c r="D4593" s="122" t="s">
        <v>474</v>
      </c>
      <c r="E4593" s="122">
        <v>84</v>
      </c>
      <c r="F4593" s="122">
        <v>0</v>
      </c>
      <c r="G4593" s="122">
        <v>0</v>
      </c>
      <c r="H4593" s="122">
        <v>0</v>
      </c>
      <c r="I4593" s="122">
        <v>0</v>
      </c>
      <c r="J4593" s="122">
        <v>0</v>
      </c>
      <c r="K4593" s="122">
        <v>0</v>
      </c>
      <c r="L4593" s="122">
        <v>2.3621883999999999E-6</v>
      </c>
      <c r="M4593" s="122">
        <v>6.6700748E-6</v>
      </c>
      <c r="N4593" s="122">
        <v>1.4167037399999999E-5</v>
      </c>
      <c r="O4593" s="122">
        <v>2.74952041E-5</v>
      </c>
      <c r="P4593" s="122">
        <v>1.2659554729999999E-4</v>
      </c>
      <c r="Q4593" s="122">
        <v>3.159348453E-4</v>
      </c>
      <c r="R4593" s="122">
        <v>6.1328854550000002E-4</v>
      </c>
      <c r="S4593" s="122">
        <v>1.0064397766999999E-3</v>
      </c>
      <c r="T4593" s="122">
        <v>1.5171663425999999E-3</v>
      </c>
      <c r="U4593" s="122">
        <v>2.2235741394000001E-3</v>
      </c>
      <c r="V4593" s="122">
        <v>3.5820367880000001E-3</v>
      </c>
      <c r="W4593" s="122">
        <v>5.1099479330000003E-3</v>
      </c>
      <c r="X4593" s="122">
        <v>6.72560911E-3</v>
      </c>
      <c r="Y4593" s="122">
        <v>8.6703764380999995E-3</v>
      </c>
      <c r="Z4593" s="122">
        <v>1.20546775033E-2</v>
      </c>
      <c r="AA4593" s="122">
        <v>1.46694240706E-2</v>
      </c>
      <c r="AB4593" s="122">
        <v>2.7630307844800001E-2</v>
      </c>
      <c r="AC4593" s="122">
        <v>2.0613577835100001E-2</v>
      </c>
      <c r="AD4593" s="122">
        <v>2.3565070363099998E-2</v>
      </c>
      <c r="AE4593" s="122">
        <v>2.4018203997400001E-2</v>
      </c>
      <c r="AF4593" s="122">
        <v>1.83114197698E-2</v>
      </c>
      <c r="AG4593" s="122">
        <v>1.9096737332599999E-2</v>
      </c>
      <c r="AH4593" s="122">
        <v>2.5210711131099999E-2</v>
      </c>
      <c r="AI4593" s="122">
        <v>5.3617112481399998E-2</v>
      </c>
      <c r="AJ4593" s="122">
        <v>5.3376365323800003E-2</v>
      </c>
      <c r="AK4593" s="122">
        <v>6.4564198961000005E-2</v>
      </c>
      <c r="AL4593" s="122">
        <v>0</v>
      </c>
    </row>
    <row r="4594" spans="1:38" hidden="1" x14ac:dyDescent="0.25">
      <c r="A4594" s="122" t="s">
        <v>2027</v>
      </c>
      <c r="B4594" s="122">
        <v>1</v>
      </c>
      <c r="C4594" s="122" t="s">
        <v>2228</v>
      </c>
      <c r="D4594" s="122" t="s">
        <v>2085</v>
      </c>
      <c r="E4594" s="122">
        <v>84</v>
      </c>
      <c r="F4594" s="122">
        <v>0</v>
      </c>
      <c r="G4594" s="122">
        <v>0</v>
      </c>
      <c r="H4594" s="122">
        <v>0</v>
      </c>
      <c r="I4594" s="122">
        <v>0</v>
      </c>
      <c r="J4594" s="122">
        <v>0</v>
      </c>
      <c r="K4594" s="122">
        <v>0</v>
      </c>
      <c r="L4594" s="122">
        <v>1.8260721E-6</v>
      </c>
      <c r="M4594" s="122">
        <v>5.1591462000000002E-6</v>
      </c>
      <c r="N4594" s="122">
        <v>1.0951490500000001E-5</v>
      </c>
      <c r="O4594" s="122">
        <v>2.1177033899999999E-5</v>
      </c>
      <c r="P4594" s="122">
        <v>9.7439865300000001E-5</v>
      </c>
      <c r="Q4594" s="122">
        <v>2.42552175E-4</v>
      </c>
      <c r="R4594" s="122">
        <v>4.7384942809999998E-4</v>
      </c>
      <c r="S4594" s="122">
        <v>7.8598061660000004E-4</v>
      </c>
      <c r="T4594" s="122">
        <v>1.1965505839E-3</v>
      </c>
      <c r="U4594" s="122">
        <v>1.7737435881000001E-3</v>
      </c>
      <c r="V4594" s="122">
        <v>2.8765689380000001E-3</v>
      </c>
      <c r="W4594" s="122">
        <v>4.1187541963000002E-3</v>
      </c>
      <c r="X4594" s="122">
        <v>5.4244465227999998E-3</v>
      </c>
      <c r="Y4594" s="122">
        <v>6.9649778956000002E-3</v>
      </c>
      <c r="Z4594" s="122">
        <v>9.6440563202E-3</v>
      </c>
      <c r="AA4594" s="122">
        <v>1.6036418273200001E-2</v>
      </c>
      <c r="AB4594" s="122">
        <v>2.1529460940900001E-2</v>
      </c>
      <c r="AC4594" s="122">
        <v>3.0272633293399999E-2</v>
      </c>
      <c r="AD4594" s="122">
        <v>3.5149348362600003E-2</v>
      </c>
      <c r="AE4594" s="122">
        <v>4.2897037912600001E-2</v>
      </c>
      <c r="AF4594" s="122">
        <v>4.9310648526100002E-2</v>
      </c>
      <c r="AG4594" s="122">
        <v>4.8166870972299998E-2</v>
      </c>
      <c r="AH4594" s="122">
        <v>6.2335263252399999E-2</v>
      </c>
      <c r="AI4594" s="122">
        <v>6.71364702098E-2</v>
      </c>
      <c r="AJ4594" s="122">
        <v>9.4231206604199994E-2</v>
      </c>
      <c r="AK4594" s="122">
        <v>0.1154710495854</v>
      </c>
      <c r="AL4594" s="122">
        <v>0</v>
      </c>
    </row>
    <row r="4595" spans="1:38" hidden="1" x14ac:dyDescent="0.25">
      <c r="A4595" s="122" t="s">
        <v>2027</v>
      </c>
      <c r="B4595" s="122">
        <v>1</v>
      </c>
      <c r="C4595" s="122" t="s">
        <v>2228</v>
      </c>
      <c r="D4595" s="122" t="s">
        <v>2086</v>
      </c>
      <c r="E4595" s="122">
        <v>84</v>
      </c>
      <c r="F4595" s="122">
        <v>0</v>
      </c>
      <c r="G4595" s="122">
        <v>0</v>
      </c>
      <c r="H4595" s="122">
        <v>0</v>
      </c>
      <c r="I4595" s="122">
        <v>0</v>
      </c>
      <c r="J4595" s="122">
        <v>0</v>
      </c>
      <c r="K4595" s="122">
        <v>0</v>
      </c>
      <c r="L4595" s="122">
        <v>3.1324789999999998E-7</v>
      </c>
      <c r="M4595" s="122">
        <v>8.7448090000000002E-7</v>
      </c>
      <c r="N4595" s="122">
        <v>1.8393413E-6</v>
      </c>
      <c r="O4595" s="122">
        <v>3.5658944E-6</v>
      </c>
      <c r="P4595" s="122">
        <v>1.6337567099999999E-5</v>
      </c>
      <c r="Q4595" s="122">
        <v>4.0592446099999999E-5</v>
      </c>
      <c r="R4595" s="122">
        <v>7.8522792799999997E-5</v>
      </c>
      <c r="S4595" s="122">
        <v>1.2824011569999999E-4</v>
      </c>
      <c r="T4595" s="122">
        <v>1.943158573E-4</v>
      </c>
      <c r="U4595" s="122">
        <v>2.8684530620000002E-4</v>
      </c>
      <c r="V4595" s="122">
        <v>4.6670132360000002E-4</v>
      </c>
      <c r="W4595" s="122">
        <v>6.7072522550000002E-4</v>
      </c>
      <c r="X4595" s="122">
        <v>8.8771374509999997E-4</v>
      </c>
      <c r="Y4595" s="122">
        <v>1.1580793142E-3</v>
      </c>
      <c r="Z4595" s="122">
        <v>1.6309280686000001E-3</v>
      </c>
      <c r="AA4595" s="122">
        <v>2.7718723774E-3</v>
      </c>
      <c r="AB4595" s="122">
        <v>3.8070296816999998E-3</v>
      </c>
      <c r="AC4595" s="122">
        <v>5.4854136901000003E-3</v>
      </c>
      <c r="AD4595" s="122">
        <v>6.4869796084E-3</v>
      </c>
      <c r="AE4595" s="122">
        <v>8.0929083688000003E-3</v>
      </c>
      <c r="AF4595" s="122">
        <v>9.4710694155999992E-3</v>
      </c>
      <c r="AG4595" s="122">
        <v>9.3910689349000001E-3</v>
      </c>
      <c r="AH4595" s="122">
        <v>1.2279322825200001E-2</v>
      </c>
      <c r="AI4595" s="122">
        <v>1.33340754883E-2</v>
      </c>
      <c r="AJ4595" s="122">
        <v>1.8062111067100001E-2</v>
      </c>
      <c r="AK4595" s="122">
        <v>2.14586868193E-2</v>
      </c>
      <c r="AL4595" s="122">
        <v>0</v>
      </c>
    </row>
    <row r="4596" spans="1:38" hidden="1" x14ac:dyDescent="0.25">
      <c r="A4596" s="122" t="s">
        <v>2027</v>
      </c>
      <c r="B4596" s="122">
        <v>1</v>
      </c>
      <c r="C4596" s="122" t="s">
        <v>2228</v>
      </c>
      <c r="D4596" s="122" t="s">
        <v>2087</v>
      </c>
      <c r="E4596" s="122">
        <v>84</v>
      </c>
      <c r="F4596" s="122">
        <v>0</v>
      </c>
      <c r="G4596" s="122">
        <v>0</v>
      </c>
      <c r="H4596" s="122">
        <v>0</v>
      </c>
      <c r="I4596" s="122">
        <v>0</v>
      </c>
      <c r="J4596" s="122">
        <v>0</v>
      </c>
      <c r="K4596" s="122">
        <v>0</v>
      </c>
      <c r="L4596" s="122">
        <v>4.0552300000000002E-7</v>
      </c>
      <c r="M4596" s="122">
        <v>1.1575346000000001E-6</v>
      </c>
      <c r="N4596" s="122">
        <v>2.4840484000000001E-6</v>
      </c>
      <c r="O4596" s="122">
        <v>4.8464399000000002E-6</v>
      </c>
      <c r="P4596" s="122">
        <v>2.2458730299999999E-5</v>
      </c>
      <c r="Q4596" s="122">
        <v>5.6221329599999999E-5</v>
      </c>
      <c r="R4596" s="122">
        <v>1.1044530610000001E-4</v>
      </c>
      <c r="S4596" s="122">
        <v>1.8452135980000001E-4</v>
      </c>
      <c r="T4596" s="122">
        <v>2.8434528060000003E-4</v>
      </c>
      <c r="U4596" s="122">
        <v>4.2745881550000002E-4</v>
      </c>
      <c r="V4596" s="122">
        <v>7.0270697630000004E-4</v>
      </c>
      <c r="W4596" s="122">
        <v>1.0179316486E-3</v>
      </c>
      <c r="X4596" s="122">
        <v>1.3522551001999999E-3</v>
      </c>
      <c r="Y4596" s="122">
        <v>1.7437440256E-3</v>
      </c>
      <c r="Z4596" s="122">
        <v>2.4240924676E-3</v>
      </c>
      <c r="AA4596" s="122">
        <v>4.0557217728000002E-3</v>
      </c>
      <c r="AB4596" s="122">
        <v>5.4824623763000003E-3</v>
      </c>
      <c r="AC4596" s="122">
        <v>7.7795907378000002E-3</v>
      </c>
      <c r="AD4596" s="122">
        <v>9.1217215060999998E-3</v>
      </c>
      <c r="AE4596" s="122">
        <v>1.1261282179600001E-2</v>
      </c>
      <c r="AF4596" s="122">
        <v>1.3085697796000001E-2</v>
      </c>
      <c r="AG4596" s="122">
        <v>1.29054230541E-2</v>
      </c>
      <c r="AH4596" s="122">
        <v>1.6862844020699999E-2</v>
      </c>
      <c r="AI4596" s="122">
        <v>1.83874474791E-2</v>
      </c>
      <c r="AJ4596" s="122">
        <v>2.59610735591E-2</v>
      </c>
      <c r="AK4596" s="122">
        <v>3.2133875069500002E-2</v>
      </c>
      <c r="AL4596" s="122">
        <v>0</v>
      </c>
    </row>
    <row r="4597" spans="1:38" hidden="1" x14ac:dyDescent="0.25">
      <c r="A4597" s="122" t="s">
        <v>2027</v>
      </c>
      <c r="B4597" s="122">
        <v>1</v>
      </c>
      <c r="C4597" s="122" t="s">
        <v>2228</v>
      </c>
      <c r="D4597" s="122" t="s">
        <v>2088</v>
      </c>
      <c r="E4597" s="122">
        <v>84</v>
      </c>
      <c r="F4597" s="122">
        <v>0</v>
      </c>
      <c r="G4597" s="122">
        <v>0</v>
      </c>
      <c r="H4597" s="122">
        <v>0</v>
      </c>
      <c r="I4597" s="122">
        <v>0</v>
      </c>
      <c r="J4597" s="122">
        <v>0</v>
      </c>
      <c r="K4597" s="122">
        <v>0</v>
      </c>
      <c r="L4597" s="122">
        <v>2.6886851899999999E-5</v>
      </c>
      <c r="M4597" s="122">
        <v>7.6115380799999998E-5</v>
      </c>
      <c r="N4597" s="122">
        <v>1.6170781379999999E-4</v>
      </c>
      <c r="O4597" s="122">
        <v>3.1266331049999998E-4</v>
      </c>
      <c r="P4597" s="122">
        <v>1.4382430366E-3</v>
      </c>
      <c r="Q4597" s="122">
        <v>3.5864061460000002E-3</v>
      </c>
      <c r="R4597" s="122">
        <v>7.0174807349999997E-3</v>
      </c>
      <c r="S4597" s="122">
        <v>1.16537193112E-2</v>
      </c>
      <c r="T4597" s="122">
        <v>1.7827693859500001E-2</v>
      </c>
      <c r="U4597" s="122">
        <v>2.65233301154E-2</v>
      </c>
      <c r="V4597" s="122">
        <v>4.2885471435299999E-2</v>
      </c>
      <c r="W4597" s="122">
        <v>6.1107532756500001E-2</v>
      </c>
      <c r="X4597" s="122">
        <v>8.0022376707899995E-2</v>
      </c>
      <c r="Y4597" s="122">
        <v>0.1024961356632</v>
      </c>
      <c r="Z4597" s="122">
        <v>0.14202166286849999</v>
      </c>
      <c r="AA4597" s="122">
        <v>0.16690683624780001</v>
      </c>
      <c r="AB4597" s="122">
        <v>0.21891735088969999</v>
      </c>
      <c r="AC4597" s="122">
        <v>0.25435830901369999</v>
      </c>
      <c r="AD4597" s="122">
        <v>0.33234638121690002</v>
      </c>
      <c r="AE4597" s="122">
        <v>0.39690148576610002</v>
      </c>
      <c r="AF4597" s="122">
        <v>0.55704728359830002</v>
      </c>
      <c r="AG4597" s="122">
        <v>0.61316778785909998</v>
      </c>
      <c r="AH4597" s="122">
        <v>0.70454391567170005</v>
      </c>
      <c r="AI4597" s="122">
        <v>0.95533564191179998</v>
      </c>
      <c r="AJ4597" s="122">
        <v>0.7584585899631</v>
      </c>
      <c r="AK4597" s="122">
        <v>0.9239782137418</v>
      </c>
      <c r="AL4597" s="122">
        <v>0</v>
      </c>
    </row>
    <row r="4598" spans="1:38" hidden="1" x14ac:dyDescent="0.25">
      <c r="A4598" s="122" t="s">
        <v>2027</v>
      </c>
      <c r="B4598" s="122">
        <v>1</v>
      </c>
      <c r="C4598" s="122" t="s">
        <v>2228</v>
      </c>
      <c r="D4598" s="122" t="s">
        <v>2089</v>
      </c>
      <c r="E4598" s="122">
        <v>84</v>
      </c>
      <c r="F4598" s="122">
        <v>0</v>
      </c>
      <c r="G4598" s="122">
        <v>0</v>
      </c>
      <c r="H4598" s="122">
        <v>0</v>
      </c>
      <c r="I4598" s="122">
        <v>0</v>
      </c>
      <c r="J4598" s="122">
        <v>0</v>
      </c>
      <c r="K4598" s="122">
        <v>0</v>
      </c>
      <c r="L4598" s="122">
        <v>1.3578047399999999E-5</v>
      </c>
      <c r="M4598" s="122">
        <v>3.8518524300000001E-5</v>
      </c>
      <c r="N4598" s="122">
        <v>8.2109606499999998E-5</v>
      </c>
      <c r="O4598" s="122">
        <v>1.5963010080000001E-4</v>
      </c>
      <c r="P4598" s="122">
        <v>7.3736409570000002E-4</v>
      </c>
      <c r="Q4598" s="122">
        <v>1.8367379642E-3</v>
      </c>
      <c r="R4598" s="122">
        <v>3.5775180837999999E-3</v>
      </c>
      <c r="S4598" s="122">
        <v>5.9096157970999997E-3</v>
      </c>
      <c r="T4598" s="122">
        <v>8.9768984108000004E-3</v>
      </c>
      <c r="U4598" s="122">
        <v>1.32689536397E-2</v>
      </c>
      <c r="V4598" s="122">
        <v>2.1613451524200002E-2</v>
      </c>
      <c r="W4598" s="122">
        <v>3.11062506765E-2</v>
      </c>
      <c r="X4598" s="122">
        <v>4.10529285016E-2</v>
      </c>
      <c r="Y4598" s="122">
        <v>5.2866474920600003E-2</v>
      </c>
      <c r="Z4598" s="122">
        <v>7.3189727601799995E-2</v>
      </c>
      <c r="AA4598" s="122">
        <v>8.5869364724400002E-2</v>
      </c>
      <c r="AB4598" s="122">
        <v>0.1123232670681</v>
      </c>
      <c r="AC4598" s="122">
        <v>0.12977784889640001</v>
      </c>
      <c r="AD4598" s="122">
        <v>0.16858811497279999</v>
      </c>
      <c r="AE4598" s="122">
        <v>0.1998993890063</v>
      </c>
      <c r="AF4598" s="122">
        <v>0.27838384823840001</v>
      </c>
      <c r="AG4598" s="122">
        <v>0.30449352884890002</v>
      </c>
      <c r="AH4598" s="122">
        <v>0.34868959395530003</v>
      </c>
      <c r="AI4598" s="122">
        <v>0.47242228982669998</v>
      </c>
      <c r="AJ4598" s="122">
        <v>0.37714885445009999</v>
      </c>
      <c r="AK4598" s="122">
        <v>0.45812887663360002</v>
      </c>
      <c r="AL4598" s="122">
        <v>0</v>
      </c>
    </row>
    <row r="4599" spans="1:38" hidden="1" x14ac:dyDescent="0.25">
      <c r="A4599" s="122" t="s">
        <v>2027</v>
      </c>
      <c r="B4599" s="122">
        <v>1</v>
      </c>
      <c r="C4599" s="122" t="s">
        <v>2228</v>
      </c>
      <c r="D4599" s="122" t="s">
        <v>2136</v>
      </c>
      <c r="E4599" s="122">
        <v>84</v>
      </c>
      <c r="F4599" s="122">
        <v>0</v>
      </c>
      <c r="G4599" s="122">
        <v>0</v>
      </c>
      <c r="H4599" s="122">
        <v>0</v>
      </c>
      <c r="I4599" s="122">
        <v>0</v>
      </c>
      <c r="J4599" s="122">
        <v>0</v>
      </c>
      <c r="K4599" s="122">
        <v>0</v>
      </c>
      <c r="L4599" s="122">
        <v>1.4751829999999999E-7</v>
      </c>
      <c r="M4599" s="122">
        <v>4.1655810000000001E-7</v>
      </c>
      <c r="N4599" s="122">
        <v>8.9242140000000004E-7</v>
      </c>
      <c r="O4599" s="122">
        <v>1.73989E-6</v>
      </c>
      <c r="P4599" s="122">
        <v>8.0559615000000001E-6</v>
      </c>
      <c r="Q4599" s="122">
        <v>1.9998647699999998E-5</v>
      </c>
      <c r="R4599" s="122">
        <v>3.8853436199999998E-5</v>
      </c>
      <c r="S4599" s="122">
        <v>6.4022265199999999E-5</v>
      </c>
      <c r="T4599" s="122">
        <v>9.7086877500000002E-5</v>
      </c>
      <c r="U4599" s="122">
        <v>1.4321054900000001E-4</v>
      </c>
      <c r="V4599" s="122">
        <v>2.3111466619999999E-4</v>
      </c>
      <c r="W4599" s="122">
        <v>3.2971064439999998E-4</v>
      </c>
      <c r="X4599" s="122">
        <v>4.322410758E-4</v>
      </c>
      <c r="Y4599" s="122">
        <v>5.5341121280000002E-4</v>
      </c>
      <c r="Z4599" s="122">
        <v>7.639835326E-4</v>
      </c>
      <c r="AA4599" s="122">
        <v>9.7738388450000001E-4</v>
      </c>
      <c r="AB4599" s="122">
        <v>1.2071567367000001E-3</v>
      </c>
      <c r="AC4599" s="122">
        <v>1.4649197477000001E-3</v>
      </c>
      <c r="AD4599" s="122">
        <v>1.7406815484000001E-3</v>
      </c>
      <c r="AE4599" s="122">
        <v>2.0251446947000002E-3</v>
      </c>
      <c r="AF4599" s="122">
        <v>2.3476873985000001E-3</v>
      </c>
      <c r="AG4599" s="122">
        <v>2.698662139E-3</v>
      </c>
      <c r="AH4599" s="122">
        <v>3.0721460462999998E-3</v>
      </c>
      <c r="AI4599" s="122">
        <v>3.4562256805999998E-3</v>
      </c>
      <c r="AJ4599" s="122">
        <v>3.8710195186E-3</v>
      </c>
      <c r="AK4599" s="122">
        <v>4.7158396269000001E-3</v>
      </c>
      <c r="AL4599" s="122">
        <v>0</v>
      </c>
    </row>
    <row r="4600" spans="1:38" hidden="1" x14ac:dyDescent="0.25">
      <c r="A4600" s="122" t="s">
        <v>2027</v>
      </c>
      <c r="B4600" s="122">
        <v>1</v>
      </c>
      <c r="C4600" s="122" t="s">
        <v>2228</v>
      </c>
      <c r="D4600" s="122" t="s">
        <v>2090</v>
      </c>
      <c r="E4600" s="122">
        <v>84</v>
      </c>
      <c r="F4600" s="122">
        <v>0</v>
      </c>
      <c r="G4600" s="122">
        <v>0</v>
      </c>
      <c r="H4600" s="122">
        <v>0</v>
      </c>
      <c r="I4600" s="122">
        <v>0</v>
      </c>
      <c r="J4600" s="122">
        <v>0</v>
      </c>
      <c r="K4600" s="122">
        <v>0</v>
      </c>
      <c r="L4600" s="122">
        <v>1.2219173E-6</v>
      </c>
      <c r="M4600" s="122">
        <v>3.4384153E-6</v>
      </c>
      <c r="N4600" s="122">
        <v>7.2432907000000003E-6</v>
      </c>
      <c r="O4600" s="122">
        <v>1.3800441900000001E-5</v>
      </c>
      <c r="P4600" s="122">
        <v>6.2939742200000001E-5</v>
      </c>
      <c r="Q4600" s="122">
        <v>1.566831875E-4</v>
      </c>
      <c r="R4600" s="122">
        <v>3.0608598469999997E-4</v>
      </c>
      <c r="S4600" s="122">
        <v>5.0677390139999997E-4</v>
      </c>
      <c r="T4600" s="122">
        <v>7.7842191159999997E-4</v>
      </c>
      <c r="U4600" s="122">
        <v>1.1601232448999999E-3</v>
      </c>
      <c r="V4600" s="122">
        <v>1.8883456065E-3</v>
      </c>
      <c r="W4600" s="122">
        <v>2.6924709740000002E-3</v>
      </c>
      <c r="X4600" s="122">
        <v>3.5563727334999998E-3</v>
      </c>
      <c r="Y4600" s="122">
        <v>4.5819061443000001E-3</v>
      </c>
      <c r="Z4600" s="122">
        <v>6.3800344599999996E-3</v>
      </c>
      <c r="AA4600" s="122">
        <v>8.2242248402000003E-3</v>
      </c>
      <c r="AB4600" s="122">
        <v>1.0229550495299999E-2</v>
      </c>
      <c r="AC4600" s="122">
        <v>1.2484264129800001E-2</v>
      </c>
      <c r="AD4600" s="122">
        <v>1.4853419062900001E-2</v>
      </c>
      <c r="AE4600" s="122">
        <v>1.7317966342500001E-2</v>
      </c>
      <c r="AF4600" s="122">
        <v>2.0099674243599999E-2</v>
      </c>
      <c r="AG4600" s="122">
        <v>2.29906885337E-2</v>
      </c>
      <c r="AH4600" s="122">
        <v>2.6058883946500001E-2</v>
      </c>
      <c r="AI4600" s="122">
        <v>2.9097318236200001E-2</v>
      </c>
      <c r="AJ4600" s="122">
        <v>3.3357524000100003E-2</v>
      </c>
      <c r="AK4600" s="122">
        <v>4.0273060044100001E-2</v>
      </c>
      <c r="AL4600" s="122">
        <v>0</v>
      </c>
    </row>
    <row r="4601" spans="1:38" hidden="1" x14ac:dyDescent="0.25">
      <c r="A4601" s="122" t="s">
        <v>2027</v>
      </c>
      <c r="B4601" s="122">
        <v>1</v>
      </c>
      <c r="C4601" s="122" t="s">
        <v>2228</v>
      </c>
      <c r="D4601" s="122" t="s">
        <v>2091</v>
      </c>
      <c r="E4601" s="122">
        <v>84</v>
      </c>
      <c r="F4601" s="122">
        <v>0</v>
      </c>
      <c r="G4601" s="122">
        <v>0</v>
      </c>
      <c r="H4601" s="122">
        <v>0</v>
      </c>
      <c r="I4601" s="122">
        <v>0</v>
      </c>
      <c r="J4601" s="122">
        <v>0</v>
      </c>
      <c r="K4601" s="122">
        <v>0</v>
      </c>
      <c r="L4601" s="122">
        <v>2.7870735999999999E-6</v>
      </c>
      <c r="M4601" s="122">
        <v>7.8664692000000001E-6</v>
      </c>
      <c r="N4601" s="122">
        <v>1.6687711500000001E-5</v>
      </c>
      <c r="O4601" s="122">
        <v>3.2265278399999997E-5</v>
      </c>
      <c r="P4601" s="122">
        <v>1.4808880789999999E-4</v>
      </c>
      <c r="Q4601" s="122">
        <v>3.6729186219999999E-4</v>
      </c>
      <c r="R4601" s="122">
        <v>7.1409073129999996E-4</v>
      </c>
      <c r="S4601" s="122">
        <v>1.1799228546000001E-3</v>
      </c>
      <c r="T4601" s="122">
        <v>1.7970388872999999E-3</v>
      </c>
      <c r="U4601" s="122">
        <v>2.6637071395999999E-3</v>
      </c>
      <c r="V4601" s="122">
        <v>4.3291299830000001E-3</v>
      </c>
      <c r="W4601" s="122">
        <v>6.2131385921000001E-3</v>
      </c>
      <c r="X4601" s="122">
        <v>8.2010109840999993E-3</v>
      </c>
      <c r="Y4601" s="122">
        <v>1.05645952904E-2</v>
      </c>
      <c r="Z4601" s="122">
        <v>1.4681167921899999E-2</v>
      </c>
      <c r="AA4601" s="122">
        <v>1.78052642402E-2</v>
      </c>
      <c r="AB4601" s="122">
        <v>2.3277596327000001E-2</v>
      </c>
      <c r="AC4601" s="122">
        <v>2.6291420109599999E-2</v>
      </c>
      <c r="AD4601" s="122">
        <v>3.0280886668099999E-2</v>
      </c>
      <c r="AE4601" s="122">
        <v>3.3318882871099999E-2</v>
      </c>
      <c r="AF4601" s="122">
        <v>3.75941284608E-2</v>
      </c>
      <c r="AG4601" s="122">
        <v>4.3993330144800002E-2</v>
      </c>
      <c r="AH4601" s="122">
        <v>4.27011669186E-2</v>
      </c>
      <c r="AI4601" s="122">
        <v>4.6863979733299997E-2</v>
      </c>
      <c r="AJ4601" s="122">
        <v>4.9606564210600002E-2</v>
      </c>
      <c r="AK4601" s="122">
        <v>6.0560764199999999E-2</v>
      </c>
      <c r="AL4601" s="122">
        <v>0</v>
      </c>
    </row>
    <row r="4602" spans="1:38" hidden="1" x14ac:dyDescent="0.25">
      <c r="A4602" s="122" t="s">
        <v>2027</v>
      </c>
      <c r="B4602" s="122">
        <v>1</v>
      </c>
      <c r="C4602" s="122" t="s">
        <v>2228</v>
      </c>
      <c r="D4602" s="122" t="s">
        <v>2092</v>
      </c>
      <c r="E4602" s="122">
        <v>84</v>
      </c>
      <c r="F4602" s="122">
        <v>0</v>
      </c>
      <c r="G4602" s="122">
        <v>0</v>
      </c>
      <c r="H4602" s="122">
        <v>0</v>
      </c>
      <c r="I4602" s="122">
        <v>0</v>
      </c>
      <c r="J4602" s="122">
        <v>0</v>
      </c>
      <c r="K4602" s="122">
        <v>0</v>
      </c>
      <c r="L4602" s="122">
        <v>7.2499930000000005E-7</v>
      </c>
      <c r="M4602" s="122">
        <v>2.0392593999999998E-6</v>
      </c>
      <c r="N4602" s="122">
        <v>4.3097819999999997E-6</v>
      </c>
      <c r="O4602" s="122">
        <v>8.2997492000000001E-6</v>
      </c>
      <c r="P4602" s="122">
        <v>3.8018288999999998E-5</v>
      </c>
      <c r="Q4602" s="122">
        <v>9.4227635699999996E-5</v>
      </c>
      <c r="R4602" s="122">
        <v>1.830646589E-4</v>
      </c>
      <c r="S4602" s="122">
        <v>3.0298986059999999E-4</v>
      </c>
      <c r="T4602" s="122">
        <v>4.6154955670000002E-4</v>
      </c>
      <c r="U4602" s="122">
        <v>6.8563831689999997E-4</v>
      </c>
      <c r="V4602" s="122">
        <v>1.1144820036E-3</v>
      </c>
      <c r="W4602" s="122">
        <v>1.6010032468999999E-3</v>
      </c>
      <c r="X4602" s="122">
        <v>2.1103898267E-3</v>
      </c>
      <c r="Y4602" s="122">
        <v>2.7105878324999999E-3</v>
      </c>
      <c r="Z4602" s="122">
        <v>3.7514749939999998E-3</v>
      </c>
      <c r="AA4602" s="122">
        <v>4.5374485698000001E-3</v>
      </c>
      <c r="AB4602" s="122">
        <v>8.4902524641E-3</v>
      </c>
      <c r="AC4602" s="122">
        <v>6.3046110409000003E-3</v>
      </c>
      <c r="AD4602" s="122">
        <v>7.1859980178999999E-3</v>
      </c>
      <c r="AE4602" s="122">
        <v>7.2767831085999999E-3</v>
      </c>
      <c r="AF4602" s="122">
        <v>5.5624021977999996E-3</v>
      </c>
      <c r="AG4602" s="122">
        <v>5.8463694416000002E-3</v>
      </c>
      <c r="AH4602" s="122">
        <v>7.7531735885E-3</v>
      </c>
      <c r="AI4602" s="122">
        <v>1.6657890868599999E-2</v>
      </c>
      <c r="AJ4602" s="122">
        <v>1.7050847462300001E-2</v>
      </c>
      <c r="AK4602" s="122">
        <v>2.1116674746399999E-2</v>
      </c>
      <c r="AL4602" s="122">
        <v>0</v>
      </c>
    </row>
    <row r="4603" spans="1:38" hidden="1" x14ac:dyDescent="0.25">
      <c r="A4603" s="122" t="s">
        <v>2027</v>
      </c>
      <c r="B4603" s="122">
        <v>1</v>
      </c>
      <c r="C4603" s="122" t="s">
        <v>2228</v>
      </c>
      <c r="D4603" s="122" t="s">
        <v>2093</v>
      </c>
      <c r="E4603" s="122">
        <v>84</v>
      </c>
      <c r="F4603" s="122">
        <v>0</v>
      </c>
      <c r="G4603" s="122">
        <v>0</v>
      </c>
      <c r="H4603" s="122">
        <v>0</v>
      </c>
      <c r="I4603" s="122">
        <v>0</v>
      </c>
      <c r="J4603" s="122">
        <v>0</v>
      </c>
      <c r="K4603" s="122">
        <v>0</v>
      </c>
      <c r="L4603" s="122">
        <v>1.17115584E-5</v>
      </c>
      <c r="M4603" s="122">
        <v>3.31562104E-5</v>
      </c>
      <c r="N4603" s="122">
        <v>7.0546988099999999E-5</v>
      </c>
      <c r="O4603" s="122">
        <v>1.36674791E-4</v>
      </c>
      <c r="P4603" s="122">
        <v>6.2865082639999999E-4</v>
      </c>
      <c r="Q4603" s="122">
        <v>1.5644301498E-3</v>
      </c>
      <c r="R4603" s="122">
        <v>3.0482857228999998E-3</v>
      </c>
      <c r="S4603" s="122">
        <v>5.0357318757000002E-3</v>
      </c>
      <c r="T4603" s="122">
        <v>7.6598196890000003E-3</v>
      </c>
      <c r="U4603" s="122">
        <v>1.13306157129E-2</v>
      </c>
      <c r="V4603" s="122">
        <v>1.8351946885400001E-2</v>
      </c>
      <c r="W4603" s="122">
        <v>2.63006331995E-2</v>
      </c>
      <c r="X4603" s="122">
        <v>3.4652905684300003E-2</v>
      </c>
      <c r="Y4603" s="122">
        <v>4.4575857299699997E-2</v>
      </c>
      <c r="Z4603" s="122">
        <v>6.17913412101E-2</v>
      </c>
      <c r="AA4603" s="122">
        <v>7.4708611154900004E-2</v>
      </c>
      <c r="AB4603" s="122">
        <v>9.7465438230300003E-2</v>
      </c>
      <c r="AC4603" s="122">
        <v>0.1095848223104</v>
      </c>
      <c r="AD4603" s="122">
        <v>0.12543130484859999</v>
      </c>
      <c r="AE4603" s="122">
        <v>0.1372174157072</v>
      </c>
      <c r="AF4603" s="122">
        <v>0.15384253686470001</v>
      </c>
      <c r="AG4603" s="122">
        <v>0.17884148341129999</v>
      </c>
      <c r="AH4603" s="122">
        <v>0.17250036440069999</v>
      </c>
      <c r="AI4603" s="122">
        <v>0.18788061132360001</v>
      </c>
      <c r="AJ4603" s="122">
        <v>0.1989018228717</v>
      </c>
      <c r="AK4603" s="122">
        <v>0.24033036640889999</v>
      </c>
      <c r="AL4603" s="122">
        <v>0</v>
      </c>
    </row>
    <row r="4604" spans="1:38" hidden="1" x14ac:dyDescent="0.25">
      <c r="A4604" s="122" t="s">
        <v>2027</v>
      </c>
      <c r="B4604" s="122">
        <v>1</v>
      </c>
      <c r="C4604" s="122" t="s">
        <v>2228</v>
      </c>
      <c r="D4604" s="122" t="s">
        <v>2094</v>
      </c>
      <c r="E4604" s="122">
        <v>84</v>
      </c>
      <c r="F4604" s="122">
        <v>0</v>
      </c>
      <c r="G4604" s="122">
        <v>0</v>
      </c>
      <c r="H4604" s="122">
        <v>0</v>
      </c>
      <c r="I4604" s="122">
        <v>0</v>
      </c>
      <c r="J4604" s="122">
        <v>0</v>
      </c>
      <c r="K4604" s="122">
        <v>0</v>
      </c>
      <c r="L4604" s="122">
        <v>5.7154370999999998E-6</v>
      </c>
      <c r="M4604" s="122">
        <v>1.6203724200000001E-5</v>
      </c>
      <c r="N4604" s="122">
        <v>3.4485703000000002E-5</v>
      </c>
      <c r="O4604" s="122">
        <v>6.6849552600000003E-5</v>
      </c>
      <c r="P4604" s="122">
        <v>3.0799478619999998E-4</v>
      </c>
      <c r="Q4604" s="122">
        <v>7.6762579260000003E-4</v>
      </c>
      <c r="R4604" s="122">
        <v>1.4981488033E-3</v>
      </c>
      <c r="S4604" s="122">
        <v>2.4852335562E-3</v>
      </c>
      <c r="T4604" s="122">
        <v>3.7922613329E-3</v>
      </c>
      <c r="U4604" s="122">
        <v>5.6416440999999999E-3</v>
      </c>
      <c r="V4604" s="122">
        <v>9.1914915012999993E-3</v>
      </c>
      <c r="W4604" s="122">
        <v>1.3215915564099999E-2</v>
      </c>
      <c r="X4604" s="122">
        <v>1.7465876896300001E-2</v>
      </c>
      <c r="Y4604" s="122">
        <v>2.2500190998600001E-2</v>
      </c>
      <c r="Z4604" s="122">
        <v>3.1233884403300001E-2</v>
      </c>
      <c r="AA4604" s="122">
        <v>3.7838273752200002E-2</v>
      </c>
      <c r="AB4604" s="122">
        <v>4.94701539912E-2</v>
      </c>
      <c r="AC4604" s="122">
        <v>5.58349634659E-2</v>
      </c>
      <c r="AD4604" s="122">
        <v>6.4209651759200001E-2</v>
      </c>
      <c r="AE4604" s="122">
        <v>7.0546987761499994E-2</v>
      </c>
      <c r="AF4604" s="122">
        <v>7.9645472190399996E-2</v>
      </c>
      <c r="AG4604" s="122">
        <v>9.3228802762999996E-2</v>
      </c>
      <c r="AH4604" s="122">
        <v>9.0806995508900007E-2</v>
      </c>
      <c r="AI4604" s="122">
        <v>9.9836155070100005E-2</v>
      </c>
      <c r="AJ4604" s="122">
        <v>0.1055652012241</v>
      </c>
      <c r="AK4604" s="122">
        <v>0.129084076086</v>
      </c>
      <c r="AL4604" s="122">
        <v>0</v>
      </c>
    </row>
    <row r="4605" spans="1:38" hidden="1" x14ac:dyDescent="0.25">
      <c r="A4605" s="122" t="s">
        <v>2027</v>
      </c>
      <c r="B4605" s="122">
        <v>1</v>
      </c>
      <c r="C4605" s="122" t="s">
        <v>2228</v>
      </c>
      <c r="D4605" s="122" t="s">
        <v>2095</v>
      </c>
      <c r="E4605" s="122">
        <v>84</v>
      </c>
      <c r="F4605" s="122">
        <v>0</v>
      </c>
      <c r="G4605" s="122">
        <v>0</v>
      </c>
      <c r="H4605" s="122">
        <v>0</v>
      </c>
      <c r="I4605" s="122">
        <v>0</v>
      </c>
      <c r="J4605" s="122">
        <v>0</v>
      </c>
      <c r="K4605" s="122">
        <v>0</v>
      </c>
      <c r="L4605" s="122">
        <v>2.5302198000000002E-6</v>
      </c>
      <c r="M4605" s="122">
        <v>7.1703777999999999E-6</v>
      </c>
      <c r="N4605" s="122">
        <v>1.52949194E-5</v>
      </c>
      <c r="O4605" s="122">
        <v>2.9618953099999999E-5</v>
      </c>
      <c r="P4605" s="122">
        <v>1.3618809570000001E-4</v>
      </c>
      <c r="Q4605" s="122">
        <v>3.385004062E-4</v>
      </c>
      <c r="R4605" s="122">
        <v>6.603802593E-4</v>
      </c>
      <c r="S4605" s="122">
        <v>1.0920923273000001E-3</v>
      </c>
      <c r="T4605" s="122">
        <v>1.6636363758000001E-3</v>
      </c>
      <c r="U4605" s="122">
        <v>2.4667856447E-3</v>
      </c>
      <c r="V4605" s="122">
        <v>4.0102296068999996E-3</v>
      </c>
      <c r="W4605" s="122">
        <v>5.7668620877000002E-3</v>
      </c>
      <c r="X4605" s="122">
        <v>7.6337728586999996E-3</v>
      </c>
      <c r="Y4605" s="122">
        <v>9.8673439186000005E-3</v>
      </c>
      <c r="Z4605" s="122">
        <v>1.37545633702E-2</v>
      </c>
      <c r="AA4605" s="122">
        <v>1.6660957272399999E-2</v>
      </c>
      <c r="AB4605" s="122">
        <v>2.1833964167300001E-2</v>
      </c>
      <c r="AC4605" s="122">
        <v>2.4595027021099999E-2</v>
      </c>
      <c r="AD4605" s="122">
        <v>2.8248476003200001E-2</v>
      </c>
      <c r="AE4605" s="122">
        <v>3.1058627856200002E-2</v>
      </c>
      <c r="AF4605" s="122">
        <v>3.4951641141499998E-2</v>
      </c>
      <c r="AG4605" s="122">
        <v>4.0734945392800002E-2</v>
      </c>
      <c r="AH4605" s="122">
        <v>3.94862498994E-2</v>
      </c>
      <c r="AI4605" s="122">
        <v>4.3200987623800001E-2</v>
      </c>
      <c r="AJ4605" s="122">
        <v>4.5673890775899999E-2</v>
      </c>
      <c r="AK4605" s="122">
        <v>5.5658043055899997E-2</v>
      </c>
      <c r="AL4605" s="122">
        <v>0</v>
      </c>
    </row>
    <row r="4606" spans="1:38" hidden="1" x14ac:dyDescent="0.25">
      <c r="A4606" s="122" t="s">
        <v>2027</v>
      </c>
      <c r="B4606" s="122">
        <v>1</v>
      </c>
      <c r="C4606" s="122" t="s">
        <v>2228</v>
      </c>
      <c r="D4606" s="122" t="s">
        <v>2096</v>
      </c>
      <c r="E4606" s="122">
        <v>84</v>
      </c>
      <c r="F4606" s="122">
        <v>0</v>
      </c>
      <c r="G4606" s="122">
        <v>0</v>
      </c>
      <c r="H4606" s="122">
        <v>0</v>
      </c>
      <c r="I4606" s="122">
        <v>0</v>
      </c>
      <c r="J4606" s="122">
        <v>0</v>
      </c>
      <c r="K4606" s="122">
        <v>0</v>
      </c>
      <c r="L4606" s="122">
        <v>7.1369339999999999E-6</v>
      </c>
      <c r="M4606" s="122">
        <v>2.0075081000000002E-5</v>
      </c>
      <c r="N4606" s="122">
        <v>4.2414117699999999E-5</v>
      </c>
      <c r="O4606" s="122">
        <v>8.1672399899999996E-5</v>
      </c>
      <c r="P4606" s="122">
        <v>3.7405455060000002E-4</v>
      </c>
      <c r="Q4606" s="122">
        <v>9.2590487220000001E-4</v>
      </c>
      <c r="R4606" s="122">
        <v>1.7964259992E-3</v>
      </c>
      <c r="S4606" s="122">
        <v>2.9615662203000001E-3</v>
      </c>
      <c r="T4606" s="122">
        <v>4.4901004761E-3</v>
      </c>
      <c r="U4606" s="122">
        <v>6.6291123057000004E-3</v>
      </c>
      <c r="V4606" s="122">
        <v>1.07245576628E-2</v>
      </c>
      <c r="W4606" s="122">
        <v>1.5268138634000001E-2</v>
      </c>
      <c r="X4606" s="122">
        <v>1.9971849264299998E-2</v>
      </c>
      <c r="Y4606" s="122">
        <v>2.5479937106100001E-2</v>
      </c>
      <c r="Z4606" s="122">
        <v>3.5135438585199998E-2</v>
      </c>
      <c r="AA4606" s="122">
        <v>4.5833927482900001E-2</v>
      </c>
      <c r="AB4606" s="122">
        <v>4.70447262088E-2</v>
      </c>
      <c r="AC4606" s="122">
        <v>5.97606120778E-2</v>
      </c>
      <c r="AD4606" s="122">
        <v>6.9254644317900002E-2</v>
      </c>
      <c r="AE4606" s="122">
        <v>8.23323565604E-2</v>
      </c>
      <c r="AF4606" s="122">
        <v>8.5067210577800006E-2</v>
      </c>
      <c r="AG4606" s="122">
        <v>0.1102279609368</v>
      </c>
      <c r="AH4606" s="122">
        <v>0.13024624833910001</v>
      </c>
      <c r="AI4606" s="122">
        <v>0.11729190776990001</v>
      </c>
      <c r="AJ4606" s="122">
        <v>0.15352701160439999</v>
      </c>
      <c r="AK4606" s="122">
        <v>0.18593741348459999</v>
      </c>
      <c r="AL4606" s="122">
        <v>0</v>
      </c>
    </row>
    <row r="4607" spans="1:38" hidden="1" x14ac:dyDescent="0.25">
      <c r="A4607" s="122" t="s">
        <v>2027</v>
      </c>
      <c r="B4607" s="122">
        <v>1</v>
      </c>
      <c r="C4607" s="122" t="s">
        <v>2228</v>
      </c>
      <c r="D4607" s="122" t="s">
        <v>2097</v>
      </c>
      <c r="E4607" s="122">
        <v>84</v>
      </c>
      <c r="F4607" s="122">
        <v>0</v>
      </c>
      <c r="G4607" s="122">
        <v>0</v>
      </c>
      <c r="H4607" s="122">
        <v>0</v>
      </c>
      <c r="I4607" s="122">
        <v>0</v>
      </c>
      <c r="J4607" s="122">
        <v>0</v>
      </c>
      <c r="K4607" s="122">
        <v>0</v>
      </c>
      <c r="L4607" s="122">
        <v>8.0097901E-6</v>
      </c>
      <c r="M4607" s="122">
        <v>2.2453585099999999E-5</v>
      </c>
      <c r="N4607" s="122">
        <v>4.7255953999999997E-5</v>
      </c>
      <c r="O4607" s="122">
        <v>9.0672099400000006E-5</v>
      </c>
      <c r="P4607" s="122">
        <v>4.1311934620000002E-4</v>
      </c>
      <c r="Q4607" s="122">
        <v>1.0191621637999999E-3</v>
      </c>
      <c r="R4607" s="122">
        <v>1.9753677958000001E-3</v>
      </c>
      <c r="S4607" s="122">
        <v>3.2520797833000001E-3</v>
      </c>
      <c r="T4607" s="122">
        <v>4.9299343777000001E-3</v>
      </c>
      <c r="U4607" s="122">
        <v>7.2533713654E-3</v>
      </c>
      <c r="V4607" s="122">
        <v>1.09366117325E-2</v>
      </c>
      <c r="W4607" s="122">
        <v>1.5694650055700001E-2</v>
      </c>
      <c r="X4607" s="122">
        <v>2.0650203805899998E-2</v>
      </c>
      <c r="Y4607" s="122">
        <v>2.6510295766699998E-2</v>
      </c>
      <c r="Z4607" s="122">
        <v>3.6720493472299998E-2</v>
      </c>
      <c r="AA4607" s="122">
        <v>4.7988107362099998E-2</v>
      </c>
      <c r="AB4607" s="122">
        <v>4.9341304304699997E-2</v>
      </c>
      <c r="AC4607" s="122">
        <v>6.2732216650999997E-2</v>
      </c>
      <c r="AD4607" s="122">
        <v>7.2844321186300007E-2</v>
      </c>
      <c r="AE4607" s="122">
        <v>8.6754123364500002E-2</v>
      </c>
      <c r="AF4607" s="122">
        <v>8.9685045586000003E-2</v>
      </c>
      <c r="AG4607" s="122">
        <v>0.1156231710792</v>
      </c>
      <c r="AH4607" s="122">
        <v>0.1360864609396</v>
      </c>
      <c r="AI4607" s="122">
        <v>0.1221683780359</v>
      </c>
      <c r="AJ4607" s="122">
        <v>0.15854617133250001</v>
      </c>
      <c r="AK4607" s="122">
        <v>0.19066494056870001</v>
      </c>
      <c r="AL4607" s="122">
        <v>0</v>
      </c>
    </row>
    <row r="4608" spans="1:38" hidden="1" x14ac:dyDescent="0.25">
      <c r="A4608" s="122" t="s">
        <v>2027</v>
      </c>
      <c r="B4608" s="122">
        <v>1</v>
      </c>
      <c r="C4608" s="122" t="s">
        <v>2228</v>
      </c>
      <c r="D4608" s="122" t="s">
        <v>2098</v>
      </c>
      <c r="E4608" s="122">
        <v>84</v>
      </c>
      <c r="F4608" s="122">
        <v>0</v>
      </c>
      <c r="G4608" s="122">
        <v>0</v>
      </c>
      <c r="H4608" s="122">
        <v>0</v>
      </c>
      <c r="I4608" s="122">
        <v>0</v>
      </c>
      <c r="J4608" s="122">
        <v>0</v>
      </c>
      <c r="K4608" s="122">
        <v>0</v>
      </c>
      <c r="L4608" s="122">
        <v>3.3820211999999998E-6</v>
      </c>
      <c r="M4608" s="122">
        <v>9.5903143000000001E-6</v>
      </c>
      <c r="N4608" s="122">
        <v>2.0409789799999998E-5</v>
      </c>
      <c r="O4608" s="122">
        <v>3.95059288E-5</v>
      </c>
      <c r="P4608" s="122">
        <v>1.816722053E-4</v>
      </c>
      <c r="Q4608" s="122">
        <v>4.5203459249999999E-4</v>
      </c>
      <c r="R4608" s="122">
        <v>8.7915869919999998E-4</v>
      </c>
      <c r="S4608" s="122">
        <v>1.4487728915E-3</v>
      </c>
      <c r="T4608" s="122">
        <v>2.1946259579000002E-3</v>
      </c>
      <c r="U4608" s="122">
        <v>3.2386475617000002E-3</v>
      </c>
      <c r="V4608" s="122">
        <v>5.2421487018000004E-3</v>
      </c>
      <c r="W4608" s="122">
        <v>7.5100603835999997E-3</v>
      </c>
      <c r="X4608" s="122">
        <v>9.8969915764999996E-3</v>
      </c>
      <c r="Y4608" s="122">
        <v>1.27449439953E-2</v>
      </c>
      <c r="Z4608" s="122">
        <v>1.76932261562E-2</v>
      </c>
      <c r="AA4608" s="122">
        <v>2.9556768754400001E-2</v>
      </c>
      <c r="AB4608" s="122">
        <v>3.9908121975499998E-2</v>
      </c>
      <c r="AC4608" s="122">
        <v>5.6534281041700003E-2</v>
      </c>
      <c r="AD4608" s="122">
        <v>6.6129198670900002E-2</v>
      </c>
      <c r="AE4608" s="122">
        <v>8.1255948833700006E-2</v>
      </c>
      <c r="AF4608" s="122">
        <v>9.4042902642300003E-2</v>
      </c>
      <c r="AG4608" s="122">
        <v>9.2466083866399998E-2</v>
      </c>
      <c r="AH4608" s="122">
        <v>0.120077169921</v>
      </c>
      <c r="AI4608" s="122">
        <v>0.12980797857830001</v>
      </c>
      <c r="AJ4608" s="122">
        <v>0.18379568796820001</v>
      </c>
      <c r="AK4608" s="122">
        <v>0.22368925193879999</v>
      </c>
      <c r="AL4608" s="122">
        <v>0</v>
      </c>
    </row>
    <row r="4609" spans="1:38" hidden="1" x14ac:dyDescent="0.25">
      <c r="A4609" s="122" t="s">
        <v>2027</v>
      </c>
      <c r="B4609" s="122">
        <v>1</v>
      </c>
      <c r="C4609" s="122" t="s">
        <v>2228</v>
      </c>
      <c r="D4609" s="122" t="s">
        <v>2099</v>
      </c>
      <c r="E4609" s="122">
        <v>84</v>
      </c>
      <c r="F4609" s="122">
        <v>0</v>
      </c>
      <c r="G4609" s="122">
        <v>0</v>
      </c>
      <c r="H4609" s="122">
        <v>0</v>
      </c>
      <c r="I4609" s="122">
        <v>0</v>
      </c>
      <c r="J4609" s="122">
        <v>0</v>
      </c>
      <c r="K4609" s="122">
        <v>0</v>
      </c>
      <c r="L4609" s="122">
        <v>2.7976348000000001E-6</v>
      </c>
      <c r="M4609" s="122">
        <v>7.9440534000000003E-6</v>
      </c>
      <c r="N4609" s="122">
        <v>1.6936305900000001E-5</v>
      </c>
      <c r="O4609" s="122">
        <v>3.2859413599999998E-5</v>
      </c>
      <c r="P4609" s="122">
        <v>1.5168232389999999E-4</v>
      </c>
      <c r="Q4609" s="122">
        <v>3.7975698930000002E-4</v>
      </c>
      <c r="R4609" s="122">
        <v>7.453345521E-4</v>
      </c>
      <c r="S4609" s="122">
        <v>1.2398232729999999E-3</v>
      </c>
      <c r="T4609" s="122">
        <v>1.8984582263E-3</v>
      </c>
      <c r="U4609" s="122">
        <v>2.8285060676999998E-3</v>
      </c>
      <c r="V4609" s="122">
        <v>4.6020449309999998E-3</v>
      </c>
      <c r="W4609" s="122">
        <v>6.6014220578999999E-3</v>
      </c>
      <c r="X4609" s="122">
        <v>8.6975325328999993E-3</v>
      </c>
      <c r="Y4609" s="122">
        <v>1.1205555466199999E-2</v>
      </c>
      <c r="Z4609" s="122">
        <v>1.55978375663E-2</v>
      </c>
      <c r="AA4609" s="122">
        <v>2.6098119684600001E-2</v>
      </c>
      <c r="AB4609" s="122">
        <v>3.5261780054399998E-2</v>
      </c>
      <c r="AC4609" s="122">
        <v>4.9883673986E-2</v>
      </c>
      <c r="AD4609" s="122">
        <v>5.8261963039199997E-2</v>
      </c>
      <c r="AE4609" s="122">
        <v>7.1585828622799996E-2</v>
      </c>
      <c r="AF4609" s="122">
        <v>8.2744084468499998E-2</v>
      </c>
      <c r="AG4609" s="122">
        <v>8.1211900573399998E-2</v>
      </c>
      <c r="AH4609" s="122">
        <v>0.10536656042</v>
      </c>
      <c r="AI4609" s="122">
        <v>0.11399487694679999</v>
      </c>
      <c r="AJ4609" s="122">
        <v>0.16156027342980001</v>
      </c>
      <c r="AK4609" s="122">
        <v>0.19744134363470001</v>
      </c>
      <c r="AL4609" s="122">
        <v>0</v>
      </c>
    </row>
    <row r="4610" spans="1:38" hidden="1" x14ac:dyDescent="0.25">
      <c r="A4610" s="122" t="s">
        <v>2027</v>
      </c>
      <c r="B4610" s="122">
        <v>1</v>
      </c>
      <c r="C4610" s="122" t="s">
        <v>2228</v>
      </c>
      <c r="D4610" s="122" t="s">
        <v>2100</v>
      </c>
      <c r="E4610" s="122">
        <v>84</v>
      </c>
      <c r="F4610" s="122">
        <v>0</v>
      </c>
      <c r="G4610" s="122">
        <v>0</v>
      </c>
      <c r="H4610" s="122">
        <v>0</v>
      </c>
      <c r="I4610" s="122">
        <v>0</v>
      </c>
      <c r="J4610" s="122">
        <v>0</v>
      </c>
      <c r="K4610" s="122">
        <v>0</v>
      </c>
      <c r="L4610" s="122">
        <v>6.835669E-7</v>
      </c>
      <c r="M4610" s="122">
        <v>1.9327672999999999E-6</v>
      </c>
      <c r="N4610" s="122">
        <v>4.0974748000000002E-6</v>
      </c>
      <c r="O4610" s="122">
        <v>7.9220508999999993E-6</v>
      </c>
      <c r="P4610" s="122">
        <v>3.64729688E-5</v>
      </c>
      <c r="Q4610" s="122">
        <v>9.0842500300000005E-5</v>
      </c>
      <c r="R4610" s="122">
        <v>1.7754683809999999E-4</v>
      </c>
      <c r="S4610" s="122">
        <v>2.9471725909999998E-4</v>
      </c>
      <c r="T4610" s="122">
        <v>4.4961438520000003E-4</v>
      </c>
      <c r="U4610" s="122">
        <v>6.6701431770000005E-4</v>
      </c>
      <c r="V4610" s="122">
        <v>1.0824519149999999E-3</v>
      </c>
      <c r="W4610" s="122">
        <v>1.5495699321E-3</v>
      </c>
      <c r="X4610" s="122">
        <v>2.0355702239000001E-3</v>
      </c>
      <c r="Y4610" s="122">
        <v>2.5999625798E-3</v>
      </c>
      <c r="Z4610" s="122">
        <v>3.5773462611999999E-3</v>
      </c>
      <c r="AA4610" s="122">
        <v>5.9365096897999996E-3</v>
      </c>
      <c r="AB4610" s="122">
        <v>7.9531209349000005E-3</v>
      </c>
      <c r="AC4610" s="122">
        <v>1.1184878058300001E-2</v>
      </c>
      <c r="AD4610" s="122">
        <v>1.3013168281099999E-2</v>
      </c>
      <c r="AE4610" s="122">
        <v>1.5887807769099999E-2</v>
      </c>
      <c r="AF4610" s="122">
        <v>1.8352531813399998E-2</v>
      </c>
      <c r="AG4610" s="122">
        <v>1.79951693071E-2</v>
      </c>
      <c r="AH4610" s="122">
        <v>2.3369840352700001E-2</v>
      </c>
      <c r="AI4610" s="122">
        <v>2.5336424615099998E-2</v>
      </c>
      <c r="AJ4610" s="122">
        <v>3.5655560489400002E-2</v>
      </c>
      <c r="AK4610" s="122">
        <v>4.3946897355099997E-2</v>
      </c>
      <c r="AL4610" s="122">
        <v>0</v>
      </c>
    </row>
    <row r="4611" spans="1:38" hidden="1" x14ac:dyDescent="0.25">
      <c r="A4611" s="122" t="s">
        <v>2027</v>
      </c>
      <c r="B4611" s="122">
        <v>1</v>
      </c>
      <c r="C4611" s="122" t="s">
        <v>2228</v>
      </c>
      <c r="D4611" s="122" t="s">
        <v>2101</v>
      </c>
      <c r="E4611" s="122">
        <v>84</v>
      </c>
      <c r="F4611" s="122">
        <v>0</v>
      </c>
      <c r="G4611" s="122">
        <v>0</v>
      </c>
      <c r="H4611" s="122">
        <v>0</v>
      </c>
      <c r="I4611" s="122">
        <v>0</v>
      </c>
      <c r="J4611" s="122">
        <v>0</v>
      </c>
      <c r="K4611" s="122">
        <v>0</v>
      </c>
      <c r="L4611" s="122">
        <v>9.4438115000000007E-6</v>
      </c>
      <c r="M4611" s="122">
        <v>2.66895741E-5</v>
      </c>
      <c r="N4611" s="122">
        <v>5.6612703299999997E-5</v>
      </c>
      <c r="O4611" s="122">
        <v>1.0944930370000001E-4</v>
      </c>
      <c r="P4611" s="122">
        <v>5.0317957299999996E-4</v>
      </c>
      <c r="Q4611" s="122">
        <v>1.2515896684000001E-3</v>
      </c>
      <c r="R4611" s="122">
        <v>2.4374762837000002E-3</v>
      </c>
      <c r="S4611" s="122">
        <v>4.0271205538000001E-3</v>
      </c>
      <c r="T4611" s="122">
        <v>6.1178148256999998E-3</v>
      </c>
      <c r="U4611" s="122">
        <v>9.0314390879000003E-3</v>
      </c>
      <c r="V4611" s="122">
        <v>1.45667732686E-2</v>
      </c>
      <c r="W4611" s="122">
        <v>2.07185632039E-2</v>
      </c>
      <c r="X4611" s="122">
        <v>2.7040682412599999E-2</v>
      </c>
      <c r="Y4611" s="122">
        <v>3.4490862281599997E-2</v>
      </c>
      <c r="Z4611" s="122">
        <v>4.7533026540400002E-2</v>
      </c>
      <c r="AA4611" s="122">
        <v>5.7379671657899999E-2</v>
      </c>
      <c r="AB4611" s="122">
        <v>7.4884646725900006E-2</v>
      </c>
      <c r="AC4611" s="122">
        <v>8.4253297144299993E-2</v>
      </c>
      <c r="AD4611" s="122">
        <v>9.6684436474800003E-2</v>
      </c>
      <c r="AE4611" s="122">
        <v>0.1060052936043</v>
      </c>
      <c r="AF4611" s="122">
        <v>0.1194354521145</v>
      </c>
      <c r="AG4611" s="122">
        <v>0.1396144026519</v>
      </c>
      <c r="AH4611" s="122">
        <v>0.1353912080718</v>
      </c>
      <c r="AI4611" s="122">
        <v>0.14809717142260001</v>
      </c>
      <c r="AJ4611" s="122">
        <v>0.15662403983789999</v>
      </c>
      <c r="AK4611" s="122">
        <v>0.1906262873214</v>
      </c>
      <c r="AL4611" s="122">
        <v>0</v>
      </c>
    </row>
    <row r="4612" spans="1:38" hidden="1" x14ac:dyDescent="0.25">
      <c r="A4612" s="122" t="s">
        <v>2027</v>
      </c>
      <c r="B4612" s="122">
        <v>1</v>
      </c>
      <c r="C4612" s="122" t="s">
        <v>2228</v>
      </c>
      <c r="D4612" s="122" t="s">
        <v>2102</v>
      </c>
      <c r="E4612" s="122">
        <v>84</v>
      </c>
      <c r="F4612" s="122">
        <v>0</v>
      </c>
      <c r="G4612" s="122">
        <v>0</v>
      </c>
      <c r="H4612" s="122">
        <v>0</v>
      </c>
      <c r="I4612" s="122">
        <v>0</v>
      </c>
      <c r="J4612" s="122">
        <v>0</v>
      </c>
      <c r="K4612" s="122">
        <v>0</v>
      </c>
      <c r="L4612" s="122">
        <v>4.5607459000000003E-6</v>
      </c>
      <c r="M4612" s="122">
        <v>1.2960758799999999E-5</v>
      </c>
      <c r="N4612" s="122">
        <v>2.76708179E-5</v>
      </c>
      <c r="O4612" s="122">
        <v>5.3894412900000001E-5</v>
      </c>
      <c r="P4612" s="122">
        <v>2.4943936369999998E-4</v>
      </c>
      <c r="Q4612" s="122">
        <v>6.241958956E-4</v>
      </c>
      <c r="R4612" s="122">
        <v>1.2214346667000001E-3</v>
      </c>
      <c r="S4612" s="122">
        <v>2.0267936635999999E-3</v>
      </c>
      <c r="T4612" s="122">
        <v>3.0954461522E-3</v>
      </c>
      <c r="U4612" s="122">
        <v>4.6002096516999996E-3</v>
      </c>
      <c r="V4612" s="122">
        <v>7.4945922198999997E-3</v>
      </c>
      <c r="W4612" s="122">
        <v>1.07871913333E-2</v>
      </c>
      <c r="X4612" s="122">
        <v>1.42640525832E-2</v>
      </c>
      <c r="Y4612" s="122">
        <v>1.8396361267300002E-2</v>
      </c>
      <c r="Z4612" s="122">
        <v>2.5557305749299999E-2</v>
      </c>
      <c r="AA4612" s="122">
        <v>3.1041754037400001E-2</v>
      </c>
      <c r="AB4612" s="122">
        <v>4.0683009744E-2</v>
      </c>
      <c r="AC4612" s="122">
        <v>4.60128383406E-2</v>
      </c>
      <c r="AD4612" s="122">
        <v>5.3079550041700001E-2</v>
      </c>
      <c r="AE4612" s="122">
        <v>5.8516708119599997E-2</v>
      </c>
      <c r="AF4612" s="122">
        <v>6.6296575547299993E-2</v>
      </c>
      <c r="AG4612" s="122">
        <v>7.7936398485699998E-2</v>
      </c>
      <c r="AH4612" s="122">
        <v>7.6034376395999997E-2</v>
      </c>
      <c r="AI4612" s="122">
        <v>8.3654786696400002E-2</v>
      </c>
      <c r="AJ4612" s="122">
        <v>8.8787154432200005E-2</v>
      </c>
      <c r="AK4612" s="122">
        <v>0.10824783850230001</v>
      </c>
      <c r="AL4612" s="122">
        <v>0</v>
      </c>
    </row>
    <row r="4613" spans="1:38" hidden="1" x14ac:dyDescent="0.25">
      <c r="A4613" s="122" t="s">
        <v>2027</v>
      </c>
      <c r="B4613" s="122">
        <v>1</v>
      </c>
      <c r="C4613" s="122" t="s">
        <v>2228</v>
      </c>
      <c r="D4613" s="122" t="s">
        <v>2103</v>
      </c>
      <c r="E4613" s="122">
        <v>84</v>
      </c>
      <c r="F4613" s="122">
        <v>0</v>
      </c>
      <c r="G4613" s="122">
        <v>0</v>
      </c>
      <c r="H4613" s="122">
        <v>0</v>
      </c>
      <c r="I4613" s="122">
        <v>0</v>
      </c>
      <c r="J4613" s="122">
        <v>0</v>
      </c>
      <c r="K4613" s="122">
        <v>0</v>
      </c>
      <c r="L4613" s="122">
        <v>5.2562957E-6</v>
      </c>
      <c r="M4613" s="122">
        <v>1.4913836099999999E-5</v>
      </c>
      <c r="N4613" s="122">
        <v>3.1742905200000001E-5</v>
      </c>
      <c r="O4613" s="122">
        <v>6.1507954900000007E-5</v>
      </c>
      <c r="P4613" s="122">
        <v>2.83495104E-4</v>
      </c>
      <c r="Q4613" s="122">
        <v>7.0666702010000002E-4</v>
      </c>
      <c r="R4613" s="122">
        <v>1.3810554926E-3</v>
      </c>
      <c r="S4613" s="122">
        <v>2.2898223129000001E-3</v>
      </c>
      <c r="T4613" s="122">
        <v>3.4970177740000002E-3</v>
      </c>
      <c r="U4613" s="122">
        <v>5.2028682817000004E-3</v>
      </c>
      <c r="V4613" s="122">
        <v>8.4803365128000002E-3</v>
      </c>
      <c r="W4613" s="122">
        <v>1.2196720091899999E-2</v>
      </c>
      <c r="X4613" s="122">
        <v>1.6104204184499999E-2</v>
      </c>
      <c r="Y4613" s="122">
        <v>2.07646493696E-2</v>
      </c>
      <c r="Z4613" s="122">
        <v>2.8854412396399999E-2</v>
      </c>
      <c r="AA4613" s="122">
        <v>3.4900111286500002E-2</v>
      </c>
      <c r="AB4613" s="122">
        <v>4.5589384521699999E-2</v>
      </c>
      <c r="AC4613" s="122">
        <v>5.1351680853700003E-2</v>
      </c>
      <c r="AD4613" s="122">
        <v>5.8983248384900003E-2</v>
      </c>
      <c r="AE4613" s="122">
        <v>6.48273017418E-2</v>
      </c>
      <c r="AF4613" s="122">
        <v>7.3088070229599997E-2</v>
      </c>
      <c r="AG4613" s="122">
        <v>8.5522517449799995E-2</v>
      </c>
      <c r="AH4613" s="122">
        <v>8.3046049283399995E-2</v>
      </c>
      <c r="AI4613" s="122">
        <v>9.1077180725200005E-2</v>
      </c>
      <c r="AJ4613" s="122">
        <v>9.5746111225200006E-2</v>
      </c>
      <c r="AK4613" s="122">
        <v>0.11698743385760001</v>
      </c>
      <c r="AL4613" s="122">
        <v>0</v>
      </c>
    </row>
    <row r="4614" spans="1:38" hidden="1" x14ac:dyDescent="0.25">
      <c r="A4614" s="122" t="s">
        <v>2027</v>
      </c>
      <c r="B4614" s="122">
        <v>1</v>
      </c>
      <c r="C4614" s="122" t="s">
        <v>2228</v>
      </c>
      <c r="D4614" s="122" t="s">
        <v>2137</v>
      </c>
      <c r="E4614" s="122">
        <v>84</v>
      </c>
      <c r="F4614" s="122">
        <v>0</v>
      </c>
      <c r="G4614" s="122">
        <v>0</v>
      </c>
      <c r="H4614" s="122">
        <v>0</v>
      </c>
      <c r="I4614" s="122">
        <v>0</v>
      </c>
      <c r="J4614" s="122">
        <v>0</v>
      </c>
      <c r="K4614" s="122">
        <v>0</v>
      </c>
      <c r="L4614" s="122">
        <v>6.0726900000000006E-8</v>
      </c>
      <c r="M4614" s="122">
        <v>1.7710320000000001E-7</v>
      </c>
      <c r="N4614" s="122">
        <v>3.868378E-7</v>
      </c>
      <c r="O4614" s="122">
        <v>7.6758259999999995E-7</v>
      </c>
      <c r="P4614" s="122">
        <v>3.6163985999999998E-6</v>
      </c>
      <c r="Q4614" s="122">
        <v>8.8727620000000002E-6</v>
      </c>
      <c r="R4614" s="122">
        <v>1.7046183E-5</v>
      </c>
      <c r="S4614" s="122">
        <v>2.7782049E-5</v>
      </c>
      <c r="T4614" s="122">
        <v>4.1668808399999998E-5</v>
      </c>
      <c r="U4614" s="122">
        <v>6.0788642399999997E-5</v>
      </c>
      <c r="V4614" s="122">
        <v>9.5493490299999997E-5</v>
      </c>
      <c r="W4614" s="122">
        <v>1.3025689870000001E-4</v>
      </c>
      <c r="X4614" s="122">
        <v>1.6276345989999999E-4</v>
      </c>
      <c r="Y4614" s="122">
        <v>1.9772340140000001E-4</v>
      </c>
      <c r="Z4614" s="122">
        <v>2.5782468570000001E-4</v>
      </c>
      <c r="AA4614" s="122">
        <v>3.191475488E-4</v>
      </c>
      <c r="AB4614" s="122">
        <v>3.9156359849999999E-4</v>
      </c>
      <c r="AC4614" s="122">
        <v>4.719630353E-4</v>
      </c>
      <c r="AD4614" s="122">
        <v>5.5693960140000001E-4</v>
      </c>
      <c r="AE4614" s="122">
        <v>6.4334524679999995E-4</v>
      </c>
      <c r="AF4614" s="122">
        <v>7.406530971E-4</v>
      </c>
      <c r="AG4614" s="122">
        <v>8.4573358439999995E-4</v>
      </c>
      <c r="AH4614" s="122">
        <v>9.5671182490000004E-4</v>
      </c>
      <c r="AI4614" s="122">
        <v>1.0698228185E-3</v>
      </c>
      <c r="AJ4614" s="122">
        <v>1.1912720149E-3</v>
      </c>
      <c r="AK4614" s="122">
        <v>1.4432116073E-3</v>
      </c>
      <c r="AL4614" s="122">
        <v>0</v>
      </c>
    </row>
    <row r="4615" spans="1:38" hidden="1" x14ac:dyDescent="0.25">
      <c r="A4615" s="122" t="s">
        <v>2027</v>
      </c>
      <c r="B4615" s="122">
        <v>1</v>
      </c>
      <c r="C4615" s="122" t="s">
        <v>2228</v>
      </c>
      <c r="D4615" s="122" t="s">
        <v>2104</v>
      </c>
      <c r="E4615" s="122">
        <v>84</v>
      </c>
      <c r="F4615" s="122">
        <v>0</v>
      </c>
      <c r="G4615" s="122">
        <v>0</v>
      </c>
      <c r="H4615" s="122">
        <v>0</v>
      </c>
      <c r="I4615" s="122">
        <v>0</v>
      </c>
      <c r="J4615" s="122">
        <v>0</v>
      </c>
      <c r="K4615" s="122">
        <v>0</v>
      </c>
      <c r="L4615" s="122">
        <v>5.0039101000000003E-6</v>
      </c>
      <c r="M4615" s="122">
        <v>1.4103737899999999E-5</v>
      </c>
      <c r="N4615" s="122">
        <v>2.9850148600000002E-5</v>
      </c>
      <c r="O4615" s="122">
        <v>5.7491246199999998E-5</v>
      </c>
      <c r="P4615" s="122">
        <v>2.6313507369999999E-4</v>
      </c>
      <c r="Q4615" s="122">
        <v>6.4934008180000003E-4</v>
      </c>
      <c r="R4615" s="122">
        <v>1.2556395501000001E-3</v>
      </c>
      <c r="S4615" s="122">
        <v>2.0632366413000001E-3</v>
      </c>
      <c r="T4615" s="122">
        <v>3.1287093963000001E-3</v>
      </c>
      <c r="U4615" s="122">
        <v>4.6055488122000001E-3</v>
      </c>
      <c r="V4615" s="122">
        <v>7.3839391424999996E-3</v>
      </c>
      <c r="W4615" s="122">
        <v>1.05036173588E-2</v>
      </c>
      <c r="X4615" s="122">
        <v>1.3723732248600001E-2</v>
      </c>
      <c r="Y4615" s="122">
        <v>1.74630723561E-2</v>
      </c>
      <c r="Z4615" s="122">
        <v>2.4002466387700001E-2</v>
      </c>
      <c r="AA4615" s="122">
        <v>3.12403853635E-2</v>
      </c>
      <c r="AB4615" s="122">
        <v>3.19995357254E-2</v>
      </c>
      <c r="AC4615" s="122">
        <v>4.0544229618399999E-2</v>
      </c>
      <c r="AD4615" s="122">
        <v>4.69102991932E-2</v>
      </c>
      <c r="AE4615" s="122">
        <v>5.5584954000500002E-2</v>
      </c>
      <c r="AF4615" s="122">
        <v>5.72937033545E-2</v>
      </c>
      <c r="AG4615" s="122">
        <v>7.3987035782399999E-2</v>
      </c>
      <c r="AH4615" s="122">
        <v>8.7026218803999994E-2</v>
      </c>
      <c r="AI4615" s="122">
        <v>7.8107106337499996E-2</v>
      </c>
      <c r="AJ4615" s="122">
        <v>0.10079121846770001</v>
      </c>
      <c r="AK4615" s="122">
        <v>0.1216369343222</v>
      </c>
      <c r="AL4615" s="122">
        <v>0</v>
      </c>
    </row>
    <row r="4616" spans="1:38" hidden="1" x14ac:dyDescent="0.25">
      <c r="A4616" s="122" t="s">
        <v>2027</v>
      </c>
      <c r="B4616" s="122">
        <v>1</v>
      </c>
      <c r="C4616" s="122" t="s">
        <v>2228</v>
      </c>
      <c r="D4616" s="122" t="s">
        <v>2105</v>
      </c>
      <c r="E4616" s="122">
        <v>84</v>
      </c>
      <c r="F4616" s="122">
        <v>0</v>
      </c>
      <c r="G4616" s="122">
        <v>0</v>
      </c>
      <c r="H4616" s="122">
        <v>0</v>
      </c>
      <c r="I4616" s="122">
        <v>0</v>
      </c>
      <c r="J4616" s="122">
        <v>0</v>
      </c>
      <c r="K4616" s="122">
        <v>0</v>
      </c>
      <c r="L4616" s="122">
        <v>5.3408530000000004E-7</v>
      </c>
      <c r="M4616" s="122">
        <v>1.4771463E-6</v>
      </c>
      <c r="N4616" s="122">
        <v>3.0712104999999999E-6</v>
      </c>
      <c r="O4616" s="122">
        <v>5.8393281E-6</v>
      </c>
      <c r="P4616" s="122">
        <v>2.6442266E-5</v>
      </c>
      <c r="Q4616" s="122">
        <v>6.4744895000000004E-5</v>
      </c>
      <c r="R4616" s="122">
        <v>1.2451323069999999E-4</v>
      </c>
      <c r="S4616" s="122">
        <v>2.0437336929999999E-4</v>
      </c>
      <c r="T4616" s="122">
        <v>3.0840971949999999E-4</v>
      </c>
      <c r="U4616" s="122">
        <v>4.5130336480000001E-4</v>
      </c>
      <c r="V4616" s="122">
        <v>7.2293898589999999E-4</v>
      </c>
      <c r="W4616" s="122">
        <v>1.0261725665E-3</v>
      </c>
      <c r="X4616" s="122">
        <v>1.3430160135E-3</v>
      </c>
      <c r="Y4616" s="122">
        <v>1.7158406582000001E-3</v>
      </c>
      <c r="Z4616" s="122">
        <v>2.3660898155999999E-3</v>
      </c>
      <c r="AA4616" s="122">
        <v>2.8569504935E-3</v>
      </c>
      <c r="AB4616" s="122">
        <v>5.3421808677999996E-3</v>
      </c>
      <c r="AC4616" s="122">
        <v>3.9662912913999999E-3</v>
      </c>
      <c r="AD4616" s="122">
        <v>4.5022638642999999E-3</v>
      </c>
      <c r="AE4616" s="122">
        <v>4.5422015836999998E-3</v>
      </c>
      <c r="AF4616" s="122">
        <v>3.4421979020999999E-3</v>
      </c>
      <c r="AG4616" s="122">
        <v>3.5826628776E-3</v>
      </c>
      <c r="AH4616" s="122">
        <v>4.6986937895000004E-3</v>
      </c>
      <c r="AI4616" s="122">
        <v>9.9638872327999992E-3</v>
      </c>
      <c r="AJ4616" s="122">
        <v>1.0023158244299999E-2</v>
      </c>
      <c r="AK4616" s="122">
        <v>1.2266952207299999E-2</v>
      </c>
      <c r="AL4616" s="122">
        <v>0</v>
      </c>
    </row>
    <row r="4617" spans="1:38" hidden="1" x14ac:dyDescent="0.25">
      <c r="A4617" s="122" t="s">
        <v>2027</v>
      </c>
      <c r="B4617" s="122">
        <v>1</v>
      </c>
      <c r="C4617" s="122" t="s">
        <v>2228</v>
      </c>
      <c r="D4617" s="122" t="s">
        <v>2106</v>
      </c>
      <c r="E4617" s="122">
        <v>84</v>
      </c>
      <c r="F4617" s="122">
        <v>0</v>
      </c>
      <c r="G4617" s="122">
        <v>0</v>
      </c>
      <c r="H4617" s="122">
        <v>0</v>
      </c>
      <c r="I4617" s="122">
        <v>0</v>
      </c>
      <c r="J4617" s="122">
        <v>0</v>
      </c>
      <c r="K4617" s="122">
        <v>0</v>
      </c>
      <c r="L4617" s="122">
        <v>1.3577370399999999E-5</v>
      </c>
      <c r="M4617" s="122">
        <v>3.8376828200000001E-5</v>
      </c>
      <c r="N4617" s="122">
        <v>8.1541400400000005E-5</v>
      </c>
      <c r="O4617" s="122">
        <v>1.577135138E-4</v>
      </c>
      <c r="P4617" s="122">
        <v>7.2430686440000001E-4</v>
      </c>
      <c r="Q4617" s="122">
        <v>1.8001402243E-3</v>
      </c>
      <c r="R4617" s="122">
        <v>3.5009682720999998E-3</v>
      </c>
      <c r="S4617" s="122">
        <v>5.7723460585000002E-3</v>
      </c>
      <c r="T4617" s="122">
        <v>8.7556813492E-3</v>
      </c>
      <c r="U4617" s="122">
        <v>1.2941144011300001E-2</v>
      </c>
      <c r="V4617" s="122">
        <v>2.1050340661600001E-2</v>
      </c>
      <c r="W4617" s="122">
        <v>3.0334578454900001E-2</v>
      </c>
      <c r="X4617" s="122">
        <v>4.0208990727400001E-2</v>
      </c>
      <c r="Y4617" s="122">
        <v>5.1925292663300003E-2</v>
      </c>
      <c r="Z4617" s="122">
        <v>7.2152621620700005E-2</v>
      </c>
      <c r="AA4617" s="122">
        <v>8.4601797788300001E-2</v>
      </c>
      <c r="AB4617" s="122">
        <v>0.11060193979879999</v>
      </c>
      <c r="AC4617" s="122">
        <v>0.12810124458559999</v>
      </c>
      <c r="AD4617" s="122">
        <v>0.16634652938380001</v>
      </c>
      <c r="AE4617" s="122">
        <v>0.19703075653929999</v>
      </c>
      <c r="AF4617" s="122">
        <v>0.27442377282250002</v>
      </c>
      <c r="AG4617" s="122">
        <v>0.30036406870999999</v>
      </c>
      <c r="AH4617" s="122">
        <v>0.34444570890120002</v>
      </c>
      <c r="AI4617" s="122">
        <v>0.46679323860369998</v>
      </c>
      <c r="AJ4617" s="122">
        <v>0.36770332526569999</v>
      </c>
      <c r="AK4617" s="122">
        <v>0.44759131930149998</v>
      </c>
      <c r="AL4617" s="122">
        <v>0</v>
      </c>
    </row>
    <row r="4618" spans="1:38" hidden="1" x14ac:dyDescent="0.25">
      <c r="A4618" s="122" t="s">
        <v>2027</v>
      </c>
      <c r="B4618" s="122">
        <v>1</v>
      </c>
      <c r="C4618" s="122" t="s">
        <v>2228</v>
      </c>
      <c r="D4618" s="122" t="s">
        <v>2107</v>
      </c>
      <c r="E4618" s="122">
        <v>84</v>
      </c>
      <c r="F4618" s="122">
        <v>0</v>
      </c>
      <c r="G4618" s="122">
        <v>0</v>
      </c>
      <c r="H4618" s="122">
        <v>0</v>
      </c>
      <c r="I4618" s="122">
        <v>0</v>
      </c>
      <c r="J4618" s="122">
        <v>0</v>
      </c>
      <c r="K4618" s="122">
        <v>0</v>
      </c>
      <c r="L4618" s="122">
        <v>6.294069E-7</v>
      </c>
      <c r="M4618" s="122">
        <v>1.7678501000000001E-6</v>
      </c>
      <c r="N4618" s="122">
        <v>3.7224845E-6</v>
      </c>
      <c r="O4618" s="122">
        <v>7.1246802999999998E-6</v>
      </c>
      <c r="P4618" s="122">
        <v>3.2459645099999998E-5</v>
      </c>
      <c r="Q4618" s="122">
        <v>8.0055453100000003E-5</v>
      </c>
      <c r="R4618" s="122">
        <v>1.5530792969999999E-4</v>
      </c>
      <c r="S4618" s="122">
        <v>2.5620496320000001E-4</v>
      </c>
      <c r="T4618" s="122">
        <v>3.922488579E-4</v>
      </c>
      <c r="U4618" s="122">
        <v>5.8054259709999995E-4</v>
      </c>
      <c r="V4618" s="122">
        <v>9.4259732269999996E-4</v>
      </c>
      <c r="W4618" s="122">
        <v>1.3523797358999999E-3</v>
      </c>
      <c r="X4618" s="122">
        <v>1.7876055693E-3</v>
      </c>
      <c r="Y4618" s="122">
        <v>2.3163267275E-3</v>
      </c>
      <c r="Z4618" s="122">
        <v>3.2470452728000001E-3</v>
      </c>
      <c r="AA4618" s="122">
        <v>3.9800714233E-3</v>
      </c>
      <c r="AB4618" s="122">
        <v>5.3126374679000003E-3</v>
      </c>
      <c r="AC4618" s="122">
        <v>6.1451239901999999E-3</v>
      </c>
      <c r="AD4618" s="122">
        <v>7.1913045469999999E-3</v>
      </c>
      <c r="AE4618" s="122">
        <v>8.0619113822000005E-3</v>
      </c>
      <c r="AF4618" s="122">
        <v>9.0723082239000004E-3</v>
      </c>
      <c r="AG4618" s="122">
        <v>1.05900093965E-2</v>
      </c>
      <c r="AH4618" s="122">
        <v>1.0303671298700001E-2</v>
      </c>
      <c r="AI4618" s="122">
        <v>1.13277602623E-2</v>
      </c>
      <c r="AJ4618" s="122">
        <v>1.21184194905E-2</v>
      </c>
      <c r="AK4618" s="122">
        <v>1.4697864705200001E-2</v>
      </c>
      <c r="AL4618" s="122">
        <v>0</v>
      </c>
    </row>
    <row r="4619" spans="1:38" hidden="1" x14ac:dyDescent="0.25">
      <c r="A4619" s="122" t="s">
        <v>2027</v>
      </c>
      <c r="B4619" s="122">
        <v>1</v>
      </c>
      <c r="C4619" s="122" t="s">
        <v>2228</v>
      </c>
      <c r="D4619" s="122" t="s">
        <v>475</v>
      </c>
      <c r="E4619" s="122">
        <v>84</v>
      </c>
      <c r="F4619" s="122">
        <v>0</v>
      </c>
      <c r="G4619" s="122">
        <v>0</v>
      </c>
      <c r="H4619" s="122">
        <v>0</v>
      </c>
      <c r="I4619" s="122">
        <v>0</v>
      </c>
      <c r="J4619" s="122">
        <v>0</v>
      </c>
      <c r="K4619" s="122">
        <v>0</v>
      </c>
      <c r="L4619" s="122">
        <v>1.6197225E-6</v>
      </c>
      <c r="M4619" s="122">
        <v>4.5885705999999996E-6</v>
      </c>
      <c r="N4619" s="122">
        <v>9.7487322999999994E-6</v>
      </c>
      <c r="O4619" s="122">
        <v>1.8852486699999999E-5</v>
      </c>
      <c r="P4619" s="122">
        <v>8.6647943700000007E-5</v>
      </c>
      <c r="Q4619" s="122">
        <v>2.154442149E-4</v>
      </c>
      <c r="R4619" s="122">
        <v>4.2060628920000001E-4</v>
      </c>
      <c r="S4619" s="122">
        <v>6.9730295920000004E-4</v>
      </c>
      <c r="T4619" s="122">
        <v>1.0643447376E-3</v>
      </c>
      <c r="U4619" s="122">
        <v>1.5827913376000001E-3</v>
      </c>
      <c r="V4619" s="122">
        <v>2.5729582007000002E-3</v>
      </c>
      <c r="W4619" s="122">
        <v>3.6945570314E-3</v>
      </c>
      <c r="X4619" s="122">
        <v>4.8834653008000004E-3</v>
      </c>
      <c r="Y4619" s="122">
        <v>6.3142377778000001E-3</v>
      </c>
      <c r="Z4619" s="122">
        <v>8.8043678719000006E-3</v>
      </c>
      <c r="AA4619" s="122">
        <v>1.06880981663E-2</v>
      </c>
      <c r="AB4619" s="122">
        <v>1.4023938420600001E-2</v>
      </c>
      <c r="AC4619" s="122">
        <v>1.5855172577899999E-2</v>
      </c>
      <c r="AD4619" s="122">
        <v>1.8300622838400001E-2</v>
      </c>
      <c r="AE4619" s="122">
        <v>2.0189099918300001E-2</v>
      </c>
      <c r="AF4619" s="122">
        <v>2.2875123821300001E-2</v>
      </c>
      <c r="AG4619" s="122">
        <v>2.6826419156500001E-2</v>
      </c>
      <c r="AH4619" s="122">
        <v>2.6102926858499999E-2</v>
      </c>
      <c r="AI4619" s="122">
        <v>2.8664414106599999E-2</v>
      </c>
      <c r="AJ4619" s="122">
        <v>3.0514626401799999E-2</v>
      </c>
      <c r="AK4619" s="122">
        <v>3.7243891582599997E-2</v>
      </c>
      <c r="AL4619" s="122">
        <v>0</v>
      </c>
    </row>
    <row r="4620" spans="1:38" hidden="1" x14ac:dyDescent="0.25">
      <c r="A4620" s="122" t="s">
        <v>2027</v>
      </c>
      <c r="B4620" s="122">
        <v>1</v>
      </c>
      <c r="C4620" s="122" t="s">
        <v>2228</v>
      </c>
      <c r="D4620" s="122" t="s">
        <v>2108</v>
      </c>
      <c r="E4620" s="122">
        <v>84</v>
      </c>
      <c r="F4620" s="122">
        <v>0</v>
      </c>
      <c r="G4620" s="122">
        <v>0</v>
      </c>
      <c r="H4620" s="122">
        <v>0</v>
      </c>
      <c r="I4620" s="122">
        <v>0</v>
      </c>
      <c r="J4620" s="122">
        <v>0</v>
      </c>
      <c r="K4620" s="122">
        <v>0</v>
      </c>
      <c r="L4620" s="122">
        <v>6.4287919999999995E-7</v>
      </c>
      <c r="M4620" s="122">
        <v>1.8320974000000001E-6</v>
      </c>
      <c r="N4620" s="122">
        <v>3.9243658999999996E-6</v>
      </c>
      <c r="O4620" s="122">
        <v>7.6419083000000005E-6</v>
      </c>
      <c r="P4620" s="122">
        <v>3.5410823499999997E-5</v>
      </c>
      <c r="Q4620" s="122">
        <v>8.8710491900000004E-5</v>
      </c>
      <c r="R4620" s="122">
        <v>1.7386544749999999E-4</v>
      </c>
      <c r="S4620" s="122">
        <v>2.8870048930000001E-4</v>
      </c>
      <c r="T4620" s="122">
        <v>4.415484718E-4</v>
      </c>
      <c r="U4620" s="122">
        <v>6.5674957599999996E-4</v>
      </c>
      <c r="V4620" s="122">
        <v>1.0699968752000001E-3</v>
      </c>
      <c r="W4620" s="122">
        <v>1.5326384328999999E-3</v>
      </c>
      <c r="X4620" s="122">
        <v>2.0132288176999999E-3</v>
      </c>
      <c r="Y4620" s="122">
        <v>2.5735873367999998E-3</v>
      </c>
      <c r="Z4620" s="122">
        <v>3.5481271443000002E-3</v>
      </c>
      <c r="AA4620" s="122">
        <v>5.9006307208E-3</v>
      </c>
      <c r="AB4620" s="122">
        <v>7.9326586776000008E-3</v>
      </c>
      <c r="AC4620" s="122">
        <v>1.1174177599400001E-2</v>
      </c>
      <c r="AD4620" s="122">
        <v>1.30428854669E-2</v>
      </c>
      <c r="AE4620" s="122">
        <v>1.5988004716900001E-2</v>
      </c>
      <c r="AF4620" s="122">
        <v>1.85088181435E-2</v>
      </c>
      <c r="AG4620" s="122">
        <v>1.8192561452399999E-2</v>
      </c>
      <c r="AH4620" s="122">
        <v>2.3630390166499999E-2</v>
      </c>
      <c r="AI4620" s="122">
        <v>2.56190700164E-2</v>
      </c>
      <c r="AJ4620" s="122">
        <v>3.6063028645800001E-2</v>
      </c>
      <c r="AK4620" s="122">
        <v>4.4483164355300003E-2</v>
      </c>
      <c r="AL4620" s="122">
        <v>0</v>
      </c>
    </row>
    <row r="4621" spans="1:38" hidden="1" x14ac:dyDescent="0.25">
      <c r="A4621" s="122" t="s">
        <v>2027</v>
      </c>
      <c r="B4621" s="122">
        <v>1</v>
      </c>
      <c r="C4621" s="122" t="s">
        <v>2228</v>
      </c>
      <c r="D4621" s="122" t="s">
        <v>2109</v>
      </c>
      <c r="E4621" s="122">
        <v>84</v>
      </c>
      <c r="F4621" s="122">
        <v>0</v>
      </c>
      <c r="G4621" s="122">
        <v>0</v>
      </c>
      <c r="H4621" s="122">
        <v>0</v>
      </c>
      <c r="I4621" s="122">
        <v>0</v>
      </c>
      <c r="J4621" s="122">
        <v>0</v>
      </c>
      <c r="K4621" s="122">
        <v>0</v>
      </c>
      <c r="L4621" s="122">
        <v>4.4600760000000001E-6</v>
      </c>
      <c r="M4621" s="122">
        <v>1.2659832299999999E-5</v>
      </c>
      <c r="N4621" s="122">
        <v>2.69688366E-5</v>
      </c>
      <c r="O4621" s="122">
        <v>5.2277195300000003E-5</v>
      </c>
      <c r="P4621" s="122">
        <v>2.407772841E-4</v>
      </c>
      <c r="Q4621" s="122">
        <v>6.0006267349999997E-4</v>
      </c>
      <c r="R4621" s="122">
        <v>1.1717140265E-3</v>
      </c>
      <c r="S4621" s="122">
        <v>1.9402649395999999E-3</v>
      </c>
      <c r="T4621" s="122">
        <v>2.9552091903E-3</v>
      </c>
      <c r="U4621" s="122">
        <v>4.3759839344E-3</v>
      </c>
      <c r="V4621" s="122">
        <v>7.0834967651999996E-3</v>
      </c>
      <c r="W4621" s="122">
        <v>1.01330704806E-2</v>
      </c>
      <c r="X4621" s="122">
        <v>1.3327256811999999E-2</v>
      </c>
      <c r="Y4621" s="122">
        <v>1.7121246187400001E-2</v>
      </c>
      <c r="Z4621" s="122">
        <v>2.3710058510999998E-2</v>
      </c>
      <c r="AA4621" s="122">
        <v>3.9451900476499997E-2</v>
      </c>
      <c r="AB4621" s="122">
        <v>5.2971168637799999E-2</v>
      </c>
      <c r="AC4621" s="122">
        <v>7.4573158484300003E-2</v>
      </c>
      <c r="AD4621" s="122">
        <v>8.6681110268500006E-2</v>
      </c>
      <c r="AE4621" s="122">
        <v>0.106034176523</v>
      </c>
      <c r="AF4621" s="122">
        <v>0.12222987725749999</v>
      </c>
      <c r="AG4621" s="122">
        <v>0.119741379952</v>
      </c>
      <c r="AH4621" s="122">
        <v>0.15505913314780001</v>
      </c>
      <c r="AI4621" s="122">
        <v>0.1673931563544</v>
      </c>
      <c r="AJ4621" s="122">
        <v>0.24288284170380001</v>
      </c>
      <c r="AK4621" s="122">
        <v>0.29678447907389999</v>
      </c>
      <c r="AL4621" s="122">
        <v>0</v>
      </c>
    </row>
    <row r="4622" spans="1:38" hidden="1" x14ac:dyDescent="0.25">
      <c r="A4622" s="122" t="s">
        <v>2027</v>
      </c>
      <c r="B4622" s="122">
        <v>1</v>
      </c>
      <c r="C4622" s="122" t="s">
        <v>2228</v>
      </c>
      <c r="D4622" s="122" t="s">
        <v>2110</v>
      </c>
      <c r="E4622" s="122">
        <v>84</v>
      </c>
      <c r="F4622" s="122">
        <v>0</v>
      </c>
      <c r="G4622" s="122">
        <v>0</v>
      </c>
      <c r="H4622" s="122">
        <v>0</v>
      </c>
      <c r="I4622" s="122">
        <v>0</v>
      </c>
      <c r="J4622" s="122">
        <v>0</v>
      </c>
      <c r="K4622" s="122">
        <v>0</v>
      </c>
      <c r="L4622" s="122">
        <v>1.0559846E-6</v>
      </c>
      <c r="M4622" s="122">
        <v>2.9461008999999999E-6</v>
      </c>
      <c r="N4622" s="122">
        <v>6.1721413000000001E-6</v>
      </c>
      <c r="O4622" s="122">
        <v>1.17636874E-5</v>
      </c>
      <c r="P4622" s="122">
        <v>5.3284165100000003E-5</v>
      </c>
      <c r="Q4622" s="122">
        <v>1.307581495E-4</v>
      </c>
      <c r="R4622" s="122">
        <v>2.533935176E-4</v>
      </c>
      <c r="S4622" s="122">
        <v>4.1726143530000003E-4</v>
      </c>
      <c r="T4622" s="122">
        <v>6.3134102129999996E-4</v>
      </c>
      <c r="U4622" s="122">
        <v>9.2760326209999995E-4</v>
      </c>
      <c r="V4622" s="122">
        <v>1.4889443113E-3</v>
      </c>
      <c r="W4622" s="122">
        <v>2.1168679043E-3</v>
      </c>
      <c r="X4622" s="122">
        <v>2.7655773605999999E-3</v>
      </c>
      <c r="Y4622" s="122">
        <v>3.5517191031999998E-3</v>
      </c>
      <c r="Z4622" s="122">
        <v>4.9307704049999998E-3</v>
      </c>
      <c r="AA4622" s="122">
        <v>5.9592677217999998E-3</v>
      </c>
      <c r="AB4622" s="122">
        <v>1.1106658493799999E-2</v>
      </c>
      <c r="AC4622" s="122">
        <v>8.1849033938999997E-3</v>
      </c>
      <c r="AD4622" s="122">
        <v>9.2022975722000008E-3</v>
      </c>
      <c r="AE4622" s="122">
        <v>9.2036546863999997E-3</v>
      </c>
      <c r="AF4622" s="122">
        <v>6.9117480935999998E-3</v>
      </c>
      <c r="AG4622" s="122">
        <v>7.1147403829000004E-3</v>
      </c>
      <c r="AH4622" s="122">
        <v>9.2651555327999992E-3</v>
      </c>
      <c r="AI4622" s="122">
        <v>1.9549637266500001E-2</v>
      </c>
      <c r="AJ4622" s="122">
        <v>1.95404491579E-2</v>
      </c>
      <c r="AK4622" s="122">
        <v>2.3504521988000002E-2</v>
      </c>
      <c r="AL4622" s="122">
        <v>0</v>
      </c>
    </row>
    <row r="4623" spans="1:38" hidden="1" x14ac:dyDescent="0.25">
      <c r="A4623" s="122" t="s">
        <v>2027</v>
      </c>
      <c r="B4623" s="122">
        <v>1</v>
      </c>
      <c r="C4623" s="122" t="s">
        <v>2228</v>
      </c>
      <c r="D4623" s="122" t="s">
        <v>2111</v>
      </c>
      <c r="E4623" s="122">
        <v>84</v>
      </c>
      <c r="F4623" s="122">
        <v>0</v>
      </c>
      <c r="G4623" s="122">
        <v>0</v>
      </c>
      <c r="H4623" s="122">
        <v>0</v>
      </c>
      <c r="I4623" s="122">
        <v>0</v>
      </c>
      <c r="J4623" s="122">
        <v>0</v>
      </c>
      <c r="K4623" s="122">
        <v>0</v>
      </c>
      <c r="L4623" s="122">
        <v>1.0041264000000001E-6</v>
      </c>
      <c r="M4623" s="122">
        <v>2.9282958E-6</v>
      </c>
      <c r="N4623" s="122">
        <v>6.3776107999999999E-6</v>
      </c>
      <c r="O4623" s="122">
        <v>1.25875964E-5</v>
      </c>
      <c r="P4623" s="122">
        <v>5.90636464E-5</v>
      </c>
      <c r="Q4623" s="122">
        <v>1.497976236E-4</v>
      </c>
      <c r="R4623" s="122">
        <v>2.9689097069999999E-4</v>
      </c>
      <c r="S4623" s="122">
        <v>4.9977169039999996E-4</v>
      </c>
      <c r="T4623" s="122">
        <v>7.7805443600000002E-4</v>
      </c>
      <c r="U4623" s="122">
        <v>1.1675692971E-3</v>
      </c>
      <c r="V4623" s="122">
        <v>1.9142889912E-3</v>
      </c>
      <c r="W4623" s="122">
        <v>2.7668000902999999E-3</v>
      </c>
      <c r="X4623" s="122">
        <v>3.6499516678E-3</v>
      </c>
      <c r="Y4623" s="122">
        <v>4.6814447096000002E-3</v>
      </c>
      <c r="Z4623" s="122">
        <v>6.4541474779000003E-3</v>
      </c>
      <c r="AA4623" s="122">
        <v>7.7705187347000002E-3</v>
      </c>
      <c r="AB4623" s="122">
        <v>1.4601663749900001E-2</v>
      </c>
      <c r="AC4623" s="122">
        <v>1.0860454039199999E-2</v>
      </c>
      <c r="AD4623" s="122">
        <v>1.24104066117E-2</v>
      </c>
      <c r="AE4623" s="122">
        <v>1.26316133829E-2</v>
      </c>
      <c r="AF4623" s="122">
        <v>9.6433444546999997E-3</v>
      </c>
      <c r="AG4623" s="122">
        <v>1.0103810202099999E-2</v>
      </c>
      <c r="AH4623" s="122">
        <v>1.3411383878500001E-2</v>
      </c>
      <c r="AI4623" s="122">
        <v>2.8778087958E-2</v>
      </c>
      <c r="AJ4623" s="122">
        <v>2.8735985598800001E-2</v>
      </c>
      <c r="AK4623" s="122">
        <v>3.4925473263600001E-2</v>
      </c>
      <c r="AL4623" s="122">
        <v>0</v>
      </c>
    </row>
    <row r="4624" spans="1:38" hidden="1" x14ac:dyDescent="0.25">
      <c r="A4624" s="122" t="s">
        <v>2027</v>
      </c>
      <c r="B4624" s="122">
        <v>1</v>
      </c>
      <c r="C4624" s="122" t="s">
        <v>2228</v>
      </c>
      <c r="D4624" s="122" t="s">
        <v>2112</v>
      </c>
      <c r="E4624" s="122">
        <v>84</v>
      </c>
      <c r="F4624" s="122">
        <v>0</v>
      </c>
      <c r="G4624" s="122">
        <v>0</v>
      </c>
      <c r="H4624" s="122">
        <v>0</v>
      </c>
      <c r="I4624" s="122">
        <v>0</v>
      </c>
      <c r="J4624" s="122">
        <v>0</v>
      </c>
      <c r="K4624" s="122">
        <v>0</v>
      </c>
      <c r="L4624" s="122">
        <v>1.0173008200000001E-5</v>
      </c>
      <c r="M4624" s="122">
        <v>2.8737566800000001E-5</v>
      </c>
      <c r="N4624" s="122">
        <v>6.1035341200000004E-5</v>
      </c>
      <c r="O4624" s="122">
        <v>1.180843033E-4</v>
      </c>
      <c r="P4624" s="122">
        <v>5.4268807439999999E-4</v>
      </c>
      <c r="Q4624" s="122">
        <v>1.3483270785E-3</v>
      </c>
      <c r="R4624" s="122">
        <v>2.6218829596999999E-3</v>
      </c>
      <c r="S4624" s="122">
        <v>4.3256206857999998E-3</v>
      </c>
      <c r="T4624" s="122">
        <v>6.5615369414000002E-3</v>
      </c>
      <c r="U4624" s="122">
        <v>9.6768661774000002E-3</v>
      </c>
      <c r="V4624" s="122">
        <v>1.56237135895E-2</v>
      </c>
      <c r="W4624" s="122">
        <v>2.2340616276400001E-2</v>
      </c>
      <c r="X4624" s="122">
        <v>2.93934592263E-2</v>
      </c>
      <c r="Y4624" s="122">
        <v>3.7754232190799999E-2</v>
      </c>
      <c r="Z4624" s="122">
        <v>5.2273044274499997E-2</v>
      </c>
      <c r="AA4624" s="122">
        <v>8.7138745072700002E-2</v>
      </c>
      <c r="AB4624" s="122">
        <v>0.1172185615222</v>
      </c>
      <c r="AC4624" s="122">
        <v>0.16523354896619999</v>
      </c>
      <c r="AD4624" s="122">
        <v>0.19211999568169999</v>
      </c>
      <c r="AE4624" s="122">
        <v>0.23498021765730001</v>
      </c>
      <c r="AF4624" s="122">
        <v>0.27048300456649998</v>
      </c>
      <c r="AG4624" s="122">
        <v>0.2639689147639</v>
      </c>
      <c r="AH4624" s="122">
        <v>0.34082129055920002</v>
      </c>
      <c r="AI4624" s="122">
        <v>0.36642676776959998</v>
      </c>
      <c r="AJ4624" s="122">
        <v>0.52752402756250005</v>
      </c>
      <c r="AK4624" s="122">
        <v>0.63525504737899996</v>
      </c>
      <c r="AL4624" s="122">
        <v>0</v>
      </c>
    </row>
    <row r="4625" spans="1:38" hidden="1" x14ac:dyDescent="0.25">
      <c r="A4625" s="122" t="s">
        <v>2027</v>
      </c>
      <c r="B4625" s="122">
        <v>1</v>
      </c>
      <c r="C4625" s="122" t="s">
        <v>2228</v>
      </c>
      <c r="D4625" s="122" t="s">
        <v>2113</v>
      </c>
      <c r="E4625" s="122">
        <v>84</v>
      </c>
      <c r="F4625" s="122">
        <v>0</v>
      </c>
      <c r="G4625" s="122">
        <v>0</v>
      </c>
      <c r="H4625" s="122">
        <v>0</v>
      </c>
      <c r="I4625" s="122">
        <v>0</v>
      </c>
      <c r="J4625" s="122">
        <v>0</v>
      </c>
      <c r="K4625" s="122">
        <v>0</v>
      </c>
      <c r="L4625" s="122">
        <v>1.08801347E-5</v>
      </c>
      <c r="M4625" s="122">
        <v>3.0684686500000001E-5</v>
      </c>
      <c r="N4625" s="122">
        <v>6.5026459299999994E-5</v>
      </c>
      <c r="O4625" s="122">
        <v>1.253554187E-4</v>
      </c>
      <c r="P4625" s="122">
        <v>5.7452210380000001E-4</v>
      </c>
      <c r="Q4625" s="122">
        <v>1.4265025026000001E-3</v>
      </c>
      <c r="R4625" s="122">
        <v>2.7762843864000001E-3</v>
      </c>
      <c r="S4625" s="122">
        <v>4.5860543941E-3</v>
      </c>
      <c r="T4625" s="122">
        <v>6.9677330825000001E-3</v>
      </c>
      <c r="U4625" s="122">
        <v>1.0300354675700001E-2</v>
      </c>
      <c r="V4625" s="122">
        <v>1.66642961687E-2</v>
      </c>
      <c r="W4625" s="122">
        <v>2.3824258256E-2</v>
      </c>
      <c r="X4625" s="122">
        <v>3.1304665294900003E-2</v>
      </c>
      <c r="Y4625" s="122">
        <v>4.0159360669799998E-2</v>
      </c>
      <c r="Z4625" s="122">
        <v>5.5530199865300001E-2</v>
      </c>
      <c r="AA4625" s="122">
        <v>6.7032978912300006E-2</v>
      </c>
      <c r="AB4625" s="122">
        <v>8.7387869022099995E-2</v>
      </c>
      <c r="AC4625" s="122">
        <v>9.8401080596599994E-2</v>
      </c>
      <c r="AD4625" s="122">
        <v>0.11298542506170001</v>
      </c>
      <c r="AE4625" s="122">
        <v>0.1240152018107</v>
      </c>
      <c r="AF4625" s="122">
        <v>0.13966440505950001</v>
      </c>
      <c r="AG4625" s="122">
        <v>0.16324958008849999</v>
      </c>
      <c r="AH4625" s="122">
        <v>0.15835033452700001</v>
      </c>
      <c r="AI4625" s="122">
        <v>0.1734857453477</v>
      </c>
      <c r="AJ4625" s="122">
        <v>0.18342779100340001</v>
      </c>
      <c r="AK4625" s="122">
        <v>0.22342285663620001</v>
      </c>
      <c r="AL4625" s="122">
        <v>0</v>
      </c>
    </row>
    <row r="4626" spans="1:38" hidden="1" x14ac:dyDescent="0.25">
      <c r="A4626" s="122" t="s">
        <v>2027</v>
      </c>
      <c r="B4626" s="122">
        <v>1</v>
      </c>
      <c r="C4626" s="122" t="s">
        <v>2228</v>
      </c>
      <c r="D4626" s="122" t="s">
        <v>2114</v>
      </c>
      <c r="E4626" s="122">
        <v>84</v>
      </c>
      <c r="F4626" s="122">
        <v>0</v>
      </c>
      <c r="G4626" s="122">
        <v>0</v>
      </c>
      <c r="H4626" s="122">
        <v>0</v>
      </c>
      <c r="I4626" s="122">
        <v>0</v>
      </c>
      <c r="J4626" s="122">
        <v>0</v>
      </c>
      <c r="K4626" s="122">
        <v>0</v>
      </c>
      <c r="L4626" s="122">
        <v>6.0818972000000002E-6</v>
      </c>
      <c r="M4626" s="122">
        <v>1.7130266400000001E-5</v>
      </c>
      <c r="N4626" s="122">
        <v>3.6239471500000003E-5</v>
      </c>
      <c r="O4626" s="122">
        <v>6.9864707499999999E-5</v>
      </c>
      <c r="P4626" s="122">
        <v>3.1911938559999999E-4</v>
      </c>
      <c r="Q4626" s="122">
        <v>7.8911025220000002E-4</v>
      </c>
      <c r="R4626" s="122">
        <v>1.5325343779999999E-3</v>
      </c>
      <c r="S4626" s="122">
        <v>2.521141907E-3</v>
      </c>
      <c r="T4626" s="122">
        <v>3.8177193763000001E-3</v>
      </c>
      <c r="U4626" s="122">
        <v>5.6240733774000004E-3</v>
      </c>
      <c r="V4626" s="122">
        <v>9.1355396854000005E-3</v>
      </c>
      <c r="W4626" s="122">
        <v>1.30359455399E-2</v>
      </c>
      <c r="X4626" s="122">
        <v>1.7081193378000001E-2</v>
      </c>
      <c r="Y4626" s="122">
        <v>2.1941597689299999E-2</v>
      </c>
      <c r="Z4626" s="122">
        <v>3.0380782960200001E-2</v>
      </c>
      <c r="AA4626" s="122">
        <v>3.9730943763899997E-2</v>
      </c>
      <c r="AB4626" s="122">
        <v>4.0949041023699999E-2</v>
      </c>
      <c r="AC4626" s="122">
        <v>5.2261356411100003E-2</v>
      </c>
      <c r="AD4626" s="122">
        <v>6.0822323420799997E-2</v>
      </c>
      <c r="AE4626" s="122">
        <v>7.2692030510199998E-2</v>
      </c>
      <c r="AF4626" s="122">
        <v>7.5255211612300005E-2</v>
      </c>
      <c r="AG4626" s="122">
        <v>9.7314368591399997E-2</v>
      </c>
      <c r="AH4626" s="122">
        <v>0.1150522195411</v>
      </c>
      <c r="AI4626" s="122">
        <v>0.10387285510619999</v>
      </c>
      <c r="AJ4626" s="122">
        <v>0.13505427431129999</v>
      </c>
      <c r="AK4626" s="122">
        <v>0.16438247446109999</v>
      </c>
      <c r="AL4626" s="122">
        <v>0</v>
      </c>
    </row>
    <row r="4627" spans="1:38" hidden="1" x14ac:dyDescent="0.25">
      <c r="A4627" s="122" t="s">
        <v>2027</v>
      </c>
      <c r="B4627" s="122">
        <v>1</v>
      </c>
      <c r="C4627" s="122" t="s">
        <v>2228</v>
      </c>
      <c r="D4627" s="122" t="s">
        <v>2115</v>
      </c>
      <c r="E4627" s="122">
        <v>84</v>
      </c>
      <c r="F4627" s="122">
        <v>0</v>
      </c>
      <c r="G4627" s="122">
        <v>0</v>
      </c>
      <c r="H4627" s="122">
        <v>0</v>
      </c>
      <c r="I4627" s="122">
        <v>0</v>
      </c>
      <c r="J4627" s="122">
        <v>0</v>
      </c>
      <c r="K4627" s="122">
        <v>0</v>
      </c>
      <c r="L4627" s="122">
        <v>1.5086945E-6</v>
      </c>
      <c r="M4627" s="122">
        <v>4.2780983999999999E-6</v>
      </c>
      <c r="N4627" s="122">
        <v>9.0828350999999995E-6</v>
      </c>
      <c r="O4627" s="122">
        <v>1.7534773900000001E-5</v>
      </c>
      <c r="P4627" s="122">
        <v>8.0390635800000004E-5</v>
      </c>
      <c r="Q4627" s="122">
        <v>1.9951176459999999E-4</v>
      </c>
      <c r="R4627" s="122">
        <v>3.8967077420000001E-4</v>
      </c>
      <c r="S4627" s="122">
        <v>6.4418506530000003E-4</v>
      </c>
      <c r="T4627" s="122">
        <v>9.7806366020000007E-4</v>
      </c>
      <c r="U4627" s="122">
        <v>1.4550048118999999E-3</v>
      </c>
      <c r="V4627" s="122">
        <v>2.3788913440000001E-3</v>
      </c>
      <c r="W4627" s="122">
        <v>3.4291446651000001E-3</v>
      </c>
      <c r="X4627" s="122">
        <v>4.5230295530000004E-3</v>
      </c>
      <c r="Y4627" s="122">
        <v>5.8144648010999998E-3</v>
      </c>
      <c r="Z4627" s="122">
        <v>8.0427947978000004E-3</v>
      </c>
      <c r="AA4627" s="122">
        <v>8.3933946156999999E-3</v>
      </c>
      <c r="AB4627" s="122">
        <v>9.6258041970999995E-3</v>
      </c>
      <c r="AC4627" s="122">
        <v>1.25053773226E-2</v>
      </c>
      <c r="AD4627" s="122">
        <v>1.5220872118799999E-2</v>
      </c>
      <c r="AE4627" s="122">
        <v>1.6050388980599999E-2</v>
      </c>
      <c r="AF4627" s="122">
        <v>1.9144818955799999E-2</v>
      </c>
      <c r="AG4627" s="122">
        <v>2.8578498744600001E-2</v>
      </c>
      <c r="AH4627" s="122">
        <v>2.62170569402E-2</v>
      </c>
      <c r="AI4627" s="122">
        <v>3.05648935841E-2</v>
      </c>
      <c r="AJ4627" s="122">
        <v>4.46391166536E-2</v>
      </c>
      <c r="AK4627" s="122">
        <v>5.4658354526300003E-2</v>
      </c>
      <c r="AL4627" s="122">
        <v>0</v>
      </c>
    </row>
    <row r="4628" spans="1:38" hidden="1" x14ac:dyDescent="0.25">
      <c r="A4628" s="122" t="s">
        <v>2027</v>
      </c>
      <c r="B4628" s="122">
        <v>1</v>
      </c>
      <c r="C4628" s="122" t="s">
        <v>2228</v>
      </c>
      <c r="D4628" s="122" t="s">
        <v>2116</v>
      </c>
      <c r="E4628" s="122">
        <v>84</v>
      </c>
      <c r="F4628" s="122">
        <v>0</v>
      </c>
      <c r="G4628" s="122">
        <v>0</v>
      </c>
      <c r="H4628" s="122">
        <v>0</v>
      </c>
      <c r="I4628" s="122">
        <v>0</v>
      </c>
      <c r="J4628" s="122">
        <v>0</v>
      </c>
      <c r="K4628" s="122">
        <v>0</v>
      </c>
      <c r="L4628" s="122">
        <v>6.6879475999999998E-6</v>
      </c>
      <c r="M4628" s="122">
        <v>1.8835087799999999E-5</v>
      </c>
      <c r="N4628" s="122">
        <v>3.9849777100000001E-5</v>
      </c>
      <c r="O4628" s="122">
        <v>7.6692455600000005E-5</v>
      </c>
      <c r="P4628" s="122">
        <v>3.5083419529999998E-4</v>
      </c>
      <c r="Q4628" s="122">
        <v>8.6900254830000003E-4</v>
      </c>
      <c r="R4628" s="122">
        <v>1.6893540487000001E-3</v>
      </c>
      <c r="S4628" s="122">
        <v>2.7914187891000001E-3</v>
      </c>
      <c r="T4628" s="122">
        <v>4.2476136992999998E-3</v>
      </c>
      <c r="U4628" s="122">
        <v>6.2969394800000003E-3</v>
      </c>
      <c r="V4628" s="122">
        <v>1.02313044669E-2</v>
      </c>
      <c r="W4628" s="122">
        <v>1.4670770488199999E-2</v>
      </c>
      <c r="X4628" s="122">
        <v>1.92957668024E-2</v>
      </c>
      <c r="Y4628" s="122">
        <v>2.4769558365799998E-2</v>
      </c>
      <c r="Z4628" s="122">
        <v>3.4250793613399999E-2</v>
      </c>
      <c r="AA4628" s="122">
        <v>5.6962390521899997E-2</v>
      </c>
      <c r="AB4628" s="122">
        <v>7.6466258797199996E-2</v>
      </c>
      <c r="AC4628" s="122">
        <v>0.1075897235527</v>
      </c>
      <c r="AD4628" s="122">
        <v>0.12505064873560001</v>
      </c>
      <c r="AE4628" s="122">
        <v>0.1528875128685</v>
      </c>
      <c r="AF4628" s="122">
        <v>0.17615575332630001</v>
      </c>
      <c r="AG4628" s="122">
        <v>0.17237029489559999</v>
      </c>
      <c r="AH4628" s="122">
        <v>0.2233726201897</v>
      </c>
      <c r="AI4628" s="122">
        <v>0.24096088798939999</v>
      </c>
      <c r="AJ4628" s="122">
        <v>0.3399832336809</v>
      </c>
      <c r="AK4628" s="122">
        <v>0.41518038563780002</v>
      </c>
      <c r="AL4628" s="122">
        <v>0</v>
      </c>
    </row>
    <row r="4629" spans="1:38" hidden="1" x14ac:dyDescent="0.25">
      <c r="A4629" s="122" t="s">
        <v>2027</v>
      </c>
      <c r="B4629" s="122">
        <v>1</v>
      </c>
      <c r="C4629" s="122" t="s">
        <v>2228</v>
      </c>
      <c r="D4629" s="122" t="s">
        <v>2138</v>
      </c>
      <c r="E4629" s="122">
        <v>84</v>
      </c>
      <c r="F4629" s="122">
        <v>0</v>
      </c>
      <c r="G4629" s="122">
        <v>0</v>
      </c>
      <c r="H4629" s="122">
        <v>0</v>
      </c>
      <c r="I4629" s="122">
        <v>0</v>
      </c>
      <c r="J4629" s="122">
        <v>0</v>
      </c>
      <c r="K4629" s="122">
        <v>0</v>
      </c>
      <c r="L4629" s="122">
        <v>3.7402896E-6</v>
      </c>
      <c r="M4629" s="122">
        <v>1.05444781E-5</v>
      </c>
      <c r="N4629" s="122">
        <v>2.2340458399999999E-5</v>
      </c>
      <c r="O4629" s="122">
        <v>4.3125915499999999E-5</v>
      </c>
      <c r="P4629" s="122">
        <v>1.9763891180000001E-4</v>
      </c>
      <c r="Q4629" s="122">
        <v>4.8806135060000002E-4</v>
      </c>
      <c r="R4629" s="122">
        <v>9.441505638E-4</v>
      </c>
      <c r="S4629" s="122">
        <v>1.5497412808000001E-3</v>
      </c>
      <c r="T4629" s="122">
        <v>2.3390375725999999E-3</v>
      </c>
      <c r="U4629" s="122">
        <v>3.4293736265000002E-3</v>
      </c>
      <c r="V4629" s="122">
        <v>5.4862861400000002E-3</v>
      </c>
      <c r="W4629" s="122">
        <v>7.7417326947000001E-3</v>
      </c>
      <c r="X4629" s="122">
        <v>1.0039716784200001E-2</v>
      </c>
      <c r="Y4629" s="122">
        <v>1.2725916097899999E-2</v>
      </c>
      <c r="Z4629" s="122">
        <v>1.74071761219E-2</v>
      </c>
      <c r="AA4629" s="122">
        <v>2.1930670029199999E-2</v>
      </c>
      <c r="AB4629" s="122">
        <v>2.6647939412399999E-2</v>
      </c>
      <c r="AC4629" s="122">
        <v>3.1840021120799998E-2</v>
      </c>
      <c r="AD4629" s="122">
        <v>3.7097199561099997E-2</v>
      </c>
      <c r="AE4629" s="122">
        <v>4.2269400622900001E-2</v>
      </c>
      <c r="AF4629" s="122">
        <v>4.7920579658599999E-2</v>
      </c>
      <c r="AG4629" s="122">
        <v>5.3620811203200003E-2</v>
      </c>
      <c r="AH4629" s="122">
        <v>5.8474361431099998E-2</v>
      </c>
      <c r="AI4629" s="122">
        <v>6.5642019857499997E-2</v>
      </c>
      <c r="AJ4629" s="122">
        <v>7.5393038860399997E-2</v>
      </c>
      <c r="AK4629" s="122">
        <v>9.11756378507E-2</v>
      </c>
      <c r="AL4629" s="122">
        <v>0</v>
      </c>
    </row>
    <row r="4630" spans="1:38" hidden="1" x14ac:dyDescent="0.25">
      <c r="A4630" s="122" t="s">
        <v>2027</v>
      </c>
      <c r="B4630" s="122">
        <v>1</v>
      </c>
      <c r="C4630" s="122" t="s">
        <v>2228</v>
      </c>
      <c r="D4630" s="122" t="s">
        <v>2117</v>
      </c>
      <c r="E4630" s="122">
        <v>84</v>
      </c>
      <c r="F4630" s="122">
        <v>0</v>
      </c>
      <c r="G4630" s="122">
        <v>0</v>
      </c>
      <c r="H4630" s="122">
        <v>0</v>
      </c>
      <c r="I4630" s="122">
        <v>0</v>
      </c>
      <c r="J4630" s="122">
        <v>0</v>
      </c>
      <c r="K4630" s="122">
        <v>0</v>
      </c>
      <c r="L4630" s="122">
        <v>5.5872810000000002E-7</v>
      </c>
      <c r="M4630" s="122">
        <v>1.5793733E-6</v>
      </c>
      <c r="N4630" s="122">
        <v>3.3555505000000001E-6</v>
      </c>
      <c r="O4630" s="122">
        <v>6.5062408000000003E-6</v>
      </c>
      <c r="P4630" s="122">
        <v>2.9995500499999999E-5</v>
      </c>
      <c r="Q4630" s="122">
        <v>7.4693951599999996E-5</v>
      </c>
      <c r="R4630" s="122">
        <v>1.460415599E-4</v>
      </c>
      <c r="S4630" s="122">
        <v>2.4166841919999999E-4</v>
      </c>
      <c r="T4630" s="122">
        <v>3.6777848980000001E-4</v>
      </c>
      <c r="U4630" s="122">
        <v>5.4012914979999996E-4</v>
      </c>
      <c r="V4630" s="122">
        <v>8.6939690079999995E-4</v>
      </c>
      <c r="W4630" s="122">
        <v>1.2346150443E-3</v>
      </c>
      <c r="X4630" s="122">
        <v>1.6140684668000001E-3</v>
      </c>
      <c r="Y4630" s="122">
        <v>2.0603646041999998E-3</v>
      </c>
      <c r="Z4630" s="122">
        <v>2.8399793897999999E-3</v>
      </c>
      <c r="AA4630" s="122">
        <v>4.7092158588999998E-3</v>
      </c>
      <c r="AB4630" s="122">
        <v>6.3170917389999996E-3</v>
      </c>
      <c r="AC4630" s="122">
        <v>8.8866599299000006E-3</v>
      </c>
      <c r="AD4630" s="122">
        <v>1.03278093952E-2</v>
      </c>
      <c r="AE4630" s="122">
        <v>1.2633832588899999E-2</v>
      </c>
      <c r="AF4630" s="122">
        <v>1.45709692469E-2</v>
      </c>
      <c r="AG4630" s="122">
        <v>1.4233926827899999E-2</v>
      </c>
      <c r="AH4630" s="122">
        <v>1.8473349030299999E-2</v>
      </c>
      <c r="AI4630" s="122">
        <v>1.9921636241999999E-2</v>
      </c>
      <c r="AJ4630" s="122">
        <v>2.8692089257300001E-2</v>
      </c>
      <c r="AK4630" s="122">
        <v>3.5087458918199997E-2</v>
      </c>
      <c r="AL4630" s="122">
        <v>0</v>
      </c>
    </row>
    <row r="4631" spans="1:38" hidden="1" x14ac:dyDescent="0.25">
      <c r="A4631" s="122" t="s">
        <v>2027</v>
      </c>
      <c r="B4631" s="122">
        <v>1</v>
      </c>
      <c r="C4631" s="122" t="s">
        <v>2228</v>
      </c>
      <c r="D4631" s="122" t="s">
        <v>2118</v>
      </c>
      <c r="E4631" s="122">
        <v>84</v>
      </c>
      <c r="F4631" s="122">
        <v>0</v>
      </c>
      <c r="G4631" s="122">
        <v>0</v>
      </c>
      <c r="H4631" s="122">
        <v>0</v>
      </c>
      <c r="I4631" s="122">
        <v>0</v>
      </c>
      <c r="J4631" s="122">
        <v>0</v>
      </c>
      <c r="K4631" s="122">
        <v>0</v>
      </c>
      <c r="L4631" s="122">
        <v>6.8716854000000002E-6</v>
      </c>
      <c r="M4631" s="122">
        <v>1.93452073E-5</v>
      </c>
      <c r="N4631" s="122">
        <v>4.0923973000000003E-5</v>
      </c>
      <c r="O4631" s="122">
        <v>7.8856756899999998E-5</v>
      </c>
      <c r="P4631" s="122">
        <v>3.6066707869999998E-4</v>
      </c>
      <c r="Q4631" s="122">
        <v>8.9128525860000004E-4</v>
      </c>
      <c r="R4631" s="122">
        <v>1.7272294907E-3</v>
      </c>
      <c r="S4631" s="122">
        <v>2.8443986427000001E-3</v>
      </c>
      <c r="T4631" s="122">
        <v>4.3106310257E-3</v>
      </c>
      <c r="U4631" s="122">
        <v>6.3478509632000002E-3</v>
      </c>
      <c r="V4631" s="122">
        <v>1.02872475495E-2</v>
      </c>
      <c r="W4631" s="122">
        <v>1.47850029323E-2</v>
      </c>
      <c r="X4631" s="122">
        <v>1.9561453962999999E-2</v>
      </c>
      <c r="Y4631" s="122">
        <v>2.5221311393999999E-2</v>
      </c>
      <c r="Z4631" s="122">
        <v>3.4935029321699999E-2</v>
      </c>
      <c r="AA4631" s="122">
        <v>4.0927484666700001E-2</v>
      </c>
      <c r="AB4631" s="122">
        <v>5.3521709302899997E-2</v>
      </c>
      <c r="AC4631" s="122">
        <v>6.2009562275900001E-2</v>
      </c>
      <c r="AD4631" s="122">
        <v>8.0799762538699998E-2</v>
      </c>
      <c r="AE4631" s="122">
        <v>9.6108679319899998E-2</v>
      </c>
      <c r="AF4631" s="122">
        <v>0.1340287570808</v>
      </c>
      <c r="AG4631" s="122">
        <v>0.14694398316259999</v>
      </c>
      <c r="AH4631" s="122">
        <v>0.16877629517910001</v>
      </c>
      <c r="AI4631" s="122">
        <v>0.22926315433559999</v>
      </c>
      <c r="AJ4631" s="122">
        <v>0.18041065141019999</v>
      </c>
      <c r="AK4631" s="122">
        <v>0.2201951310478</v>
      </c>
      <c r="AL4631" s="122">
        <v>0</v>
      </c>
    </row>
    <row r="4632" spans="1:38" hidden="1" x14ac:dyDescent="0.25">
      <c r="A4632" s="122" t="s">
        <v>2027</v>
      </c>
      <c r="B4632" s="122">
        <v>1</v>
      </c>
      <c r="C4632" s="122" t="s">
        <v>2228</v>
      </c>
      <c r="D4632" s="122" t="s">
        <v>2119</v>
      </c>
      <c r="E4632" s="122">
        <v>84</v>
      </c>
      <c r="F4632" s="122">
        <v>0</v>
      </c>
      <c r="G4632" s="122">
        <v>0</v>
      </c>
      <c r="H4632" s="122">
        <v>0</v>
      </c>
      <c r="I4632" s="122">
        <v>0</v>
      </c>
      <c r="J4632" s="122">
        <v>0</v>
      </c>
      <c r="K4632" s="122">
        <v>0</v>
      </c>
      <c r="L4632" s="122">
        <v>7.1829699999999999E-7</v>
      </c>
      <c r="M4632" s="122">
        <v>2.0249746999999998E-6</v>
      </c>
      <c r="N4632" s="122">
        <v>4.2888627000000004E-6</v>
      </c>
      <c r="O4632" s="122">
        <v>8.2985982999999998E-6</v>
      </c>
      <c r="P4632" s="122">
        <v>3.8214212800000003E-5</v>
      </c>
      <c r="Q4632" s="122">
        <v>9.4951280999999995E-5</v>
      </c>
      <c r="R4632" s="122">
        <v>1.84962493E-4</v>
      </c>
      <c r="S4632" s="122">
        <v>3.0630235390000001E-4</v>
      </c>
      <c r="T4632" s="122">
        <v>4.687212885E-4</v>
      </c>
      <c r="U4632" s="122">
        <v>6.9681843030000004E-4</v>
      </c>
      <c r="V4632" s="122">
        <v>1.1365257329E-3</v>
      </c>
      <c r="W4632" s="122">
        <v>1.6399185609E-3</v>
      </c>
      <c r="X4632" s="122">
        <v>2.1724238106E-3</v>
      </c>
      <c r="Y4632" s="122">
        <v>2.8113095230000002E-3</v>
      </c>
      <c r="Z4632" s="122">
        <v>3.9276884129000001E-3</v>
      </c>
      <c r="AA4632" s="122">
        <v>4.7825232468E-3</v>
      </c>
      <c r="AB4632" s="122">
        <v>6.3084879490999998E-3</v>
      </c>
      <c r="AC4632" s="122">
        <v>7.1614693601000003E-3</v>
      </c>
      <c r="AD4632" s="122">
        <v>8.2712034273000005E-3</v>
      </c>
      <c r="AE4632" s="122">
        <v>9.1196293052999994E-3</v>
      </c>
      <c r="AF4632" s="122">
        <v>1.03631053995E-2</v>
      </c>
      <c r="AG4632" s="122">
        <v>1.22269823981E-2</v>
      </c>
      <c r="AH4632" s="122">
        <v>1.1921269982E-2</v>
      </c>
      <c r="AI4632" s="122">
        <v>1.31581068726E-2</v>
      </c>
      <c r="AJ4632" s="122">
        <v>1.3800721704100001E-2</v>
      </c>
      <c r="AK4632" s="122">
        <v>1.69819333305E-2</v>
      </c>
      <c r="AL4632" s="122">
        <v>0</v>
      </c>
    </row>
    <row r="4633" spans="1:38" hidden="1" x14ac:dyDescent="0.25">
      <c r="A4633" s="122" t="s">
        <v>2027</v>
      </c>
      <c r="B4633" s="122">
        <v>1</v>
      </c>
      <c r="C4633" s="122" t="s">
        <v>2228</v>
      </c>
      <c r="D4633" s="122" t="s">
        <v>2120</v>
      </c>
      <c r="E4633" s="122">
        <v>84</v>
      </c>
      <c r="F4633" s="122">
        <v>0</v>
      </c>
      <c r="G4633" s="122">
        <v>0</v>
      </c>
      <c r="H4633" s="122">
        <v>0</v>
      </c>
      <c r="I4633" s="122">
        <v>0</v>
      </c>
      <c r="J4633" s="122">
        <v>0</v>
      </c>
      <c r="K4633" s="122">
        <v>0</v>
      </c>
      <c r="L4633" s="122">
        <v>9.8630098999999993E-6</v>
      </c>
      <c r="M4633" s="122">
        <v>2.7929296500000001E-5</v>
      </c>
      <c r="N4633" s="122">
        <v>5.9278661600000002E-5</v>
      </c>
      <c r="O4633" s="122">
        <v>1.146144075E-4</v>
      </c>
      <c r="P4633" s="122">
        <v>5.2691803640000001E-4</v>
      </c>
      <c r="Q4633" s="122">
        <v>1.3088767991E-3</v>
      </c>
      <c r="R4633" s="122">
        <v>2.5457838269000001E-3</v>
      </c>
      <c r="S4633" s="122">
        <v>4.2064531148E-3</v>
      </c>
      <c r="T4633" s="122">
        <v>6.4012251693000002E-3</v>
      </c>
      <c r="U4633" s="122">
        <v>9.4950608062000005E-3</v>
      </c>
      <c r="V4633" s="122">
        <v>1.54765638483E-2</v>
      </c>
      <c r="W4633" s="122">
        <v>2.2151543784099999E-2</v>
      </c>
      <c r="X4633" s="122">
        <v>2.90852911958E-2</v>
      </c>
      <c r="Y4633" s="122">
        <v>3.7218951444200003E-2</v>
      </c>
      <c r="Z4633" s="122">
        <v>5.13523654361E-2</v>
      </c>
      <c r="AA4633" s="122">
        <v>6.7115780480500001E-2</v>
      </c>
      <c r="AB4633" s="122">
        <v>6.9215685878999997E-2</v>
      </c>
      <c r="AC4633" s="122">
        <v>8.8102920822600003E-2</v>
      </c>
      <c r="AD4633" s="122">
        <v>0.102613978616</v>
      </c>
      <c r="AE4633" s="122">
        <v>0.1226000427816</v>
      </c>
      <c r="AF4633" s="122">
        <v>0.1274249074363</v>
      </c>
      <c r="AG4633" s="122">
        <v>0.16611783851299999</v>
      </c>
      <c r="AH4633" s="122">
        <v>0.1977550466818</v>
      </c>
      <c r="AI4633" s="122">
        <v>0.1791323902436</v>
      </c>
      <c r="AJ4633" s="122">
        <v>0.23588701088719999</v>
      </c>
      <c r="AK4633" s="122">
        <v>0.28761159336050002</v>
      </c>
      <c r="AL4633" s="122">
        <v>0</v>
      </c>
    </row>
    <row r="4634" spans="1:38" hidden="1" x14ac:dyDescent="0.25">
      <c r="A4634" s="122" t="s">
        <v>2027</v>
      </c>
      <c r="B4634" s="122">
        <v>1</v>
      </c>
      <c r="C4634" s="122" t="s">
        <v>2228</v>
      </c>
      <c r="D4634" s="122" t="s">
        <v>2121</v>
      </c>
      <c r="E4634" s="122">
        <v>84</v>
      </c>
      <c r="F4634" s="122">
        <v>0</v>
      </c>
      <c r="G4634" s="122">
        <v>0</v>
      </c>
      <c r="H4634" s="122">
        <v>0</v>
      </c>
      <c r="I4634" s="122">
        <v>0</v>
      </c>
      <c r="J4634" s="122">
        <v>0</v>
      </c>
      <c r="K4634" s="122">
        <v>0</v>
      </c>
      <c r="L4634" s="122">
        <v>3.5216185999999998E-5</v>
      </c>
      <c r="M4634" s="122">
        <v>1.002564561E-4</v>
      </c>
      <c r="N4634" s="122">
        <v>2.145245104E-4</v>
      </c>
      <c r="O4634" s="122">
        <v>4.1787391720000001E-4</v>
      </c>
      <c r="P4634" s="122">
        <v>1.9348838051E-3</v>
      </c>
      <c r="Q4634" s="122">
        <v>4.8523356222E-3</v>
      </c>
      <c r="R4634" s="122">
        <v>9.5272015165999997E-3</v>
      </c>
      <c r="S4634" s="122">
        <v>1.5847308004299999E-2</v>
      </c>
      <c r="T4634" s="122">
        <v>2.4252041286799999E-2</v>
      </c>
      <c r="U4634" s="122">
        <v>3.6100418204900002E-2</v>
      </c>
      <c r="V4634" s="122">
        <v>5.9375911634499998E-2</v>
      </c>
      <c r="W4634" s="122">
        <v>8.5482278329999994E-2</v>
      </c>
      <c r="X4634" s="122">
        <v>0.1131725571366</v>
      </c>
      <c r="Y4634" s="122">
        <v>0.14638324735139999</v>
      </c>
      <c r="Z4634" s="122">
        <v>0.2039536538751</v>
      </c>
      <c r="AA4634" s="122">
        <v>0.26892779305800002</v>
      </c>
      <c r="AB4634" s="122">
        <v>0.27966226951549999</v>
      </c>
      <c r="AC4634" s="122">
        <v>0.35908182592580001</v>
      </c>
      <c r="AD4634" s="122">
        <v>0.42275814554750002</v>
      </c>
      <c r="AE4634" s="122">
        <v>0.5106083883061</v>
      </c>
      <c r="AF4634" s="122">
        <v>0.53477655829699999</v>
      </c>
      <c r="AG4634" s="122">
        <v>0.69989875362620002</v>
      </c>
      <c r="AH4634" s="122">
        <v>0.8351286024715</v>
      </c>
      <c r="AI4634" s="122">
        <v>0.76020887665210002</v>
      </c>
      <c r="AJ4634" s="122">
        <v>0.99594599919769999</v>
      </c>
      <c r="AK4634" s="122">
        <v>1.2175358762352</v>
      </c>
      <c r="AL4634" s="122">
        <v>0</v>
      </c>
    </row>
    <row r="4635" spans="1:38" hidden="1" x14ac:dyDescent="0.25">
      <c r="A4635" s="122" t="s">
        <v>2027</v>
      </c>
      <c r="B4635" s="122">
        <v>1</v>
      </c>
      <c r="C4635" s="122" t="s">
        <v>2228</v>
      </c>
      <c r="D4635" s="122" t="s">
        <v>2122</v>
      </c>
      <c r="E4635" s="122">
        <v>84</v>
      </c>
      <c r="F4635" s="122">
        <v>0</v>
      </c>
      <c r="G4635" s="122">
        <v>0</v>
      </c>
      <c r="H4635" s="122">
        <v>0</v>
      </c>
      <c r="I4635" s="122">
        <v>0</v>
      </c>
      <c r="J4635" s="122">
        <v>0</v>
      </c>
      <c r="K4635" s="122">
        <v>0</v>
      </c>
      <c r="L4635" s="122">
        <v>1.2461539000000001E-6</v>
      </c>
      <c r="M4635" s="122">
        <v>3.5187075E-6</v>
      </c>
      <c r="N4635" s="122">
        <v>7.4539731000000004E-6</v>
      </c>
      <c r="O4635" s="122">
        <v>1.43362197E-5</v>
      </c>
      <c r="P4635" s="122">
        <v>6.5668864600000002E-5</v>
      </c>
      <c r="Q4635" s="122">
        <v>1.6302667750000001E-4</v>
      </c>
      <c r="R4635" s="122">
        <v>3.175174682E-4</v>
      </c>
      <c r="S4635" s="122">
        <v>5.2450351589999997E-4</v>
      </c>
      <c r="T4635" s="122">
        <v>7.9641223879999999E-4</v>
      </c>
      <c r="U4635" s="122">
        <v>1.1798473013999999E-3</v>
      </c>
      <c r="V4635" s="122">
        <v>1.9164509230000001E-3</v>
      </c>
      <c r="W4635" s="122">
        <v>2.7632621560000001E-3</v>
      </c>
      <c r="X4635" s="122">
        <v>3.6628795921000001E-3</v>
      </c>
      <c r="Y4635" s="122">
        <v>4.7490263700000002E-3</v>
      </c>
      <c r="Z4635" s="122">
        <v>6.6283209604E-3</v>
      </c>
      <c r="AA4635" s="122">
        <v>8.0617448402000007E-3</v>
      </c>
      <c r="AB4635" s="122">
        <v>1.51840768303E-2</v>
      </c>
      <c r="AC4635" s="122">
        <v>1.1336870583600001E-2</v>
      </c>
      <c r="AD4635" s="122">
        <v>1.2936031781199999E-2</v>
      </c>
      <c r="AE4635" s="122">
        <v>1.3138435757500001E-2</v>
      </c>
      <c r="AF4635" s="122">
        <v>1.0055184609399999E-2</v>
      </c>
      <c r="AG4635" s="122">
        <v>1.0550658094500001E-2</v>
      </c>
      <c r="AH4635" s="122">
        <v>1.3961995222400001E-2</v>
      </c>
      <c r="AI4635" s="122">
        <v>2.98266153353E-2</v>
      </c>
      <c r="AJ4635" s="122">
        <v>3.0282682749099999E-2</v>
      </c>
      <c r="AK4635" s="122">
        <v>3.7080372252199997E-2</v>
      </c>
      <c r="AL4635" s="122">
        <v>0</v>
      </c>
    </row>
    <row r="4636" spans="1:38" hidden="1" x14ac:dyDescent="0.25">
      <c r="A4636" s="122" t="s">
        <v>2027</v>
      </c>
      <c r="B4636" s="122">
        <v>1</v>
      </c>
      <c r="C4636" s="122" t="s">
        <v>2228</v>
      </c>
      <c r="D4636" s="122" t="s">
        <v>2123</v>
      </c>
      <c r="E4636" s="122">
        <v>84</v>
      </c>
      <c r="F4636" s="122">
        <v>0</v>
      </c>
      <c r="G4636" s="122">
        <v>0</v>
      </c>
      <c r="H4636" s="122">
        <v>0</v>
      </c>
      <c r="I4636" s="122">
        <v>0</v>
      </c>
      <c r="J4636" s="122">
        <v>0</v>
      </c>
      <c r="K4636" s="122">
        <v>0</v>
      </c>
      <c r="L4636" s="122">
        <v>3.6945920999999999E-6</v>
      </c>
      <c r="M4636" s="122">
        <v>1.05192937E-5</v>
      </c>
      <c r="N4636" s="122">
        <v>2.24569024E-5</v>
      </c>
      <c r="O4636" s="122">
        <v>4.3776038600000003E-5</v>
      </c>
      <c r="P4636" s="122">
        <v>2.029411081E-4</v>
      </c>
      <c r="Q4636" s="122">
        <v>5.0861127939999995E-4</v>
      </c>
      <c r="R4636" s="122">
        <v>9.983032521999999E-4</v>
      </c>
      <c r="S4636" s="122">
        <v>1.6618090174E-3</v>
      </c>
      <c r="T4636" s="122">
        <v>2.5585420950000001E-3</v>
      </c>
      <c r="U4636" s="122">
        <v>3.8323381757999998E-3</v>
      </c>
      <c r="V4636" s="122">
        <v>6.2755507481999998E-3</v>
      </c>
      <c r="W4636" s="122">
        <v>9.0507570797999995E-3</v>
      </c>
      <c r="X4636" s="122">
        <v>1.1984609628099999E-2</v>
      </c>
      <c r="Y4636" s="122">
        <v>1.5498867884099999E-2</v>
      </c>
      <c r="Z4636" s="122">
        <v>2.1620622037399999E-2</v>
      </c>
      <c r="AA4636" s="122">
        <v>3.6207130871500001E-2</v>
      </c>
      <c r="AB4636" s="122">
        <v>4.9029532332399997E-2</v>
      </c>
      <c r="AC4636" s="122">
        <v>6.9505314061399995E-2</v>
      </c>
      <c r="AD4636" s="122">
        <v>8.1286589379800003E-2</v>
      </c>
      <c r="AE4636" s="122">
        <v>0.1000212938539</v>
      </c>
      <c r="AF4636" s="122">
        <v>0.1159495924514</v>
      </c>
      <c r="AG4636" s="122">
        <v>0.1141217114074</v>
      </c>
      <c r="AH4636" s="122">
        <v>0.1484183480081</v>
      </c>
      <c r="AI4636" s="122">
        <v>0.1610934371801</v>
      </c>
      <c r="AJ4636" s="122">
        <v>0.22593032767910001</v>
      </c>
      <c r="AK4636" s="122">
        <v>0.27677315278870002</v>
      </c>
      <c r="AL4636" s="122">
        <v>0</v>
      </c>
    </row>
    <row r="4637" spans="1:38" hidden="1" x14ac:dyDescent="0.25">
      <c r="A4637" s="122" t="s">
        <v>2027</v>
      </c>
      <c r="B4637" s="122">
        <v>1</v>
      </c>
      <c r="C4637" s="122" t="s">
        <v>2228</v>
      </c>
      <c r="D4637" s="122" t="s">
        <v>2140</v>
      </c>
      <c r="E4637" s="122">
        <v>84</v>
      </c>
      <c r="F4637" s="122">
        <v>0</v>
      </c>
      <c r="G4637" s="122">
        <v>0</v>
      </c>
      <c r="H4637" s="122">
        <v>0</v>
      </c>
      <c r="I4637" s="122">
        <v>0</v>
      </c>
      <c r="J4637" s="122">
        <v>0</v>
      </c>
      <c r="K4637" s="122">
        <v>0</v>
      </c>
      <c r="L4637" s="122">
        <v>1.097417E-7</v>
      </c>
      <c r="M4637" s="122">
        <v>3.0749340000000001E-7</v>
      </c>
      <c r="N4637" s="122">
        <v>6.4694119999999995E-7</v>
      </c>
      <c r="O4637" s="122">
        <v>1.2383007000000001E-6</v>
      </c>
      <c r="P4637" s="122">
        <v>5.6347386999999998E-6</v>
      </c>
      <c r="Q4637" s="122">
        <v>1.38732194E-5</v>
      </c>
      <c r="R4637" s="122">
        <v>2.67930874E-5</v>
      </c>
      <c r="S4637" s="122">
        <v>4.39494183E-5</v>
      </c>
      <c r="T4637" s="122">
        <v>6.6295834300000004E-5</v>
      </c>
      <c r="U4637" s="122">
        <v>9.7328092600000002E-5</v>
      </c>
      <c r="V4637" s="122">
        <v>1.5624442379999999E-4</v>
      </c>
      <c r="W4637" s="122">
        <v>2.217068711E-4</v>
      </c>
      <c r="X4637" s="122">
        <v>2.893682144E-4</v>
      </c>
      <c r="Y4637" s="122">
        <v>3.6882059589999998E-4</v>
      </c>
      <c r="Z4637" s="122">
        <v>5.0683239420000004E-4</v>
      </c>
      <c r="AA4637" s="122">
        <v>6.455681763E-4</v>
      </c>
      <c r="AB4637" s="122">
        <v>7.9323067729999996E-4</v>
      </c>
      <c r="AC4637" s="122">
        <v>9.5740439589999998E-4</v>
      </c>
      <c r="AD4637" s="122">
        <v>1.1321818300999999E-3</v>
      </c>
      <c r="AE4637" s="122">
        <v>1.3108602060000001E-3</v>
      </c>
      <c r="AF4637" s="122">
        <v>1.512393628E-3</v>
      </c>
      <c r="AG4637" s="122">
        <v>1.7299257109000001E-3</v>
      </c>
      <c r="AH4637" s="122">
        <v>1.9593301396999998E-3</v>
      </c>
      <c r="AI4637" s="122">
        <v>2.1925324708000002E-3</v>
      </c>
      <c r="AJ4637" s="122">
        <v>2.4420031119E-3</v>
      </c>
      <c r="AK4637" s="122">
        <v>2.9577191001000001E-3</v>
      </c>
      <c r="AL4637" s="122">
        <v>0</v>
      </c>
    </row>
    <row r="4638" spans="1:38" hidden="1" x14ac:dyDescent="0.25">
      <c r="A4638" s="122" t="s">
        <v>2027</v>
      </c>
      <c r="B4638" s="122">
        <v>1</v>
      </c>
      <c r="C4638" s="122" t="s">
        <v>2228</v>
      </c>
      <c r="D4638" s="122" t="s">
        <v>2124</v>
      </c>
      <c r="E4638" s="122">
        <v>84</v>
      </c>
      <c r="F4638" s="122">
        <v>0</v>
      </c>
      <c r="G4638" s="122">
        <v>0</v>
      </c>
      <c r="H4638" s="122">
        <v>0</v>
      </c>
      <c r="I4638" s="122">
        <v>0</v>
      </c>
      <c r="J4638" s="122">
        <v>0</v>
      </c>
      <c r="K4638" s="122">
        <v>0</v>
      </c>
      <c r="L4638" s="122">
        <v>3.2489230000000002E-7</v>
      </c>
      <c r="M4638" s="122">
        <v>9.1997529999999995E-7</v>
      </c>
      <c r="N4638" s="122">
        <v>1.9538897E-6</v>
      </c>
      <c r="O4638" s="122">
        <v>3.7814512000000001E-6</v>
      </c>
      <c r="P4638" s="122">
        <v>1.74106121E-5</v>
      </c>
      <c r="Q4638" s="122">
        <v>4.3257524299999998E-5</v>
      </c>
      <c r="R4638" s="122">
        <v>8.4315678700000004E-5</v>
      </c>
      <c r="S4638" s="122">
        <v>1.393735838E-4</v>
      </c>
      <c r="T4638" s="122">
        <v>2.1216983670000001E-4</v>
      </c>
      <c r="U4638" s="122">
        <v>3.1419732479999999E-4</v>
      </c>
      <c r="V4638" s="122">
        <v>5.0939930739999999E-4</v>
      </c>
      <c r="W4638" s="122">
        <v>7.2803185379999996E-4</v>
      </c>
      <c r="X4638" s="122">
        <v>9.5490010520000003E-4</v>
      </c>
      <c r="Y4638" s="122">
        <v>1.2218058657999999E-3</v>
      </c>
      <c r="Z4638" s="122">
        <v>1.6864453859000001E-3</v>
      </c>
      <c r="AA4638" s="122">
        <v>2.8027374844000002E-3</v>
      </c>
      <c r="AB4638" s="122">
        <v>3.7508826866999999E-3</v>
      </c>
      <c r="AC4638" s="122">
        <v>5.2753114790999997E-3</v>
      </c>
      <c r="AD4638" s="122">
        <v>6.1163944797E-3</v>
      </c>
      <c r="AE4638" s="122">
        <v>7.4808245447999999E-3</v>
      </c>
      <c r="AF4638" s="122">
        <v>8.6003783616000005E-3</v>
      </c>
      <c r="AG4638" s="122">
        <v>8.4217968644E-3</v>
      </c>
      <c r="AH4638" s="122">
        <v>1.08956588516E-2</v>
      </c>
      <c r="AI4638" s="122">
        <v>1.1748734501E-2</v>
      </c>
      <c r="AJ4638" s="122">
        <v>1.6816307446899999E-2</v>
      </c>
      <c r="AK4638" s="122">
        <v>2.0674702540299999E-2</v>
      </c>
      <c r="AL4638" s="122">
        <v>0</v>
      </c>
    </row>
    <row r="4639" spans="1:38" hidden="1" x14ac:dyDescent="0.25">
      <c r="A4639" s="122" t="s">
        <v>2027</v>
      </c>
      <c r="B4639" s="122">
        <v>1</v>
      </c>
      <c r="C4639" s="122" t="s">
        <v>2228</v>
      </c>
      <c r="D4639" s="122" t="s">
        <v>2125</v>
      </c>
      <c r="E4639" s="122">
        <v>84</v>
      </c>
      <c r="F4639" s="122">
        <v>0</v>
      </c>
      <c r="G4639" s="122">
        <v>0</v>
      </c>
      <c r="H4639" s="122">
        <v>0</v>
      </c>
      <c r="I4639" s="122">
        <v>0</v>
      </c>
      <c r="J4639" s="122">
        <v>0</v>
      </c>
      <c r="K4639" s="122">
        <v>0</v>
      </c>
      <c r="L4639" s="122">
        <v>2.5878325000000002E-6</v>
      </c>
      <c r="M4639" s="122">
        <v>7.3470748000000004E-6</v>
      </c>
      <c r="N4639" s="122">
        <v>1.56315238E-5</v>
      </c>
      <c r="O4639" s="122">
        <v>3.01855344E-5</v>
      </c>
      <c r="P4639" s="122">
        <v>1.385393844E-4</v>
      </c>
      <c r="Q4639" s="122">
        <v>3.4436085669999999E-4</v>
      </c>
      <c r="R4639" s="122">
        <v>6.7126066480000001E-4</v>
      </c>
      <c r="S4639" s="122">
        <v>1.1084755919E-3</v>
      </c>
      <c r="T4639" s="122">
        <v>1.6930019954999999E-3</v>
      </c>
      <c r="U4639" s="122">
        <v>2.5197619102000001E-3</v>
      </c>
      <c r="V4639" s="122">
        <v>4.1285241864000002E-3</v>
      </c>
      <c r="W4639" s="122">
        <v>5.9525078767999999E-3</v>
      </c>
      <c r="X4639" s="122">
        <v>7.8756034193999992E-3</v>
      </c>
      <c r="Y4639" s="122">
        <v>1.0178940818699999E-2</v>
      </c>
      <c r="Z4639" s="122">
        <v>1.41318635942E-2</v>
      </c>
      <c r="AA4639" s="122">
        <v>1.47974642005E-2</v>
      </c>
      <c r="AB4639" s="122">
        <v>1.7026365720600001E-2</v>
      </c>
      <c r="AC4639" s="122">
        <v>2.2200093688200001E-2</v>
      </c>
      <c r="AD4639" s="122">
        <v>2.70894496337E-2</v>
      </c>
      <c r="AE4639" s="122">
        <v>2.86267368902E-2</v>
      </c>
      <c r="AF4639" s="122">
        <v>3.4142970666799999E-2</v>
      </c>
      <c r="AG4639" s="122">
        <v>5.1185107373199999E-2</v>
      </c>
      <c r="AH4639" s="122">
        <v>4.7168296513899997E-2</v>
      </c>
      <c r="AI4639" s="122">
        <v>5.51981570913E-2</v>
      </c>
      <c r="AJ4639" s="122">
        <v>8.1234508988399998E-2</v>
      </c>
      <c r="AK4639" s="122">
        <v>9.9615810323000001E-2</v>
      </c>
      <c r="AL4639" s="122">
        <v>0</v>
      </c>
    </row>
    <row r="4640" spans="1:38" hidden="1" x14ac:dyDescent="0.25">
      <c r="A4640" s="122" t="s">
        <v>2027</v>
      </c>
      <c r="B4640" s="122">
        <v>1</v>
      </c>
      <c r="C4640" s="122" t="s">
        <v>2228</v>
      </c>
      <c r="D4640" s="122" t="s">
        <v>2126</v>
      </c>
      <c r="E4640" s="122">
        <v>84</v>
      </c>
      <c r="F4640" s="122">
        <v>0</v>
      </c>
      <c r="G4640" s="122">
        <v>0</v>
      </c>
      <c r="H4640" s="122">
        <v>0</v>
      </c>
      <c r="I4640" s="122">
        <v>0</v>
      </c>
      <c r="J4640" s="122">
        <v>0</v>
      </c>
      <c r="K4640" s="122">
        <v>0</v>
      </c>
      <c r="L4640" s="122">
        <v>5.0612519999999997E-6</v>
      </c>
      <c r="M4640" s="122">
        <v>1.4328908099999999E-5</v>
      </c>
      <c r="N4640" s="122">
        <v>3.0454641900000001E-5</v>
      </c>
      <c r="O4640" s="122">
        <v>5.8972386799999999E-5</v>
      </c>
      <c r="P4640" s="122">
        <v>2.717005454E-4</v>
      </c>
      <c r="Q4640" s="122">
        <v>6.7731534659999995E-4</v>
      </c>
      <c r="R4640" s="122">
        <v>1.3251635234999999E-3</v>
      </c>
      <c r="S4640" s="122">
        <v>2.1974979272999999E-3</v>
      </c>
      <c r="T4640" s="122">
        <v>3.3548217772000001E-3</v>
      </c>
      <c r="U4640" s="122">
        <v>4.9835019349999997E-3</v>
      </c>
      <c r="V4640" s="122">
        <v>8.0956337000000003E-3</v>
      </c>
      <c r="W4640" s="122">
        <v>1.16232272312E-2</v>
      </c>
      <c r="X4640" s="122">
        <v>1.53350843206E-2</v>
      </c>
      <c r="Y4640" s="122">
        <v>1.97481196526E-2</v>
      </c>
      <c r="Z4640" s="122">
        <v>2.7384038195100002E-2</v>
      </c>
      <c r="AA4640" s="122">
        <v>3.3127336823899997E-2</v>
      </c>
      <c r="AB4640" s="122">
        <v>4.3280405207499997E-2</v>
      </c>
      <c r="AC4640" s="122">
        <v>4.8760069001200002E-2</v>
      </c>
      <c r="AD4640" s="122">
        <v>5.6005130394700002E-2</v>
      </c>
      <c r="AE4640" s="122">
        <v>6.1492960297799999E-2</v>
      </c>
      <c r="AF4640" s="122">
        <v>6.9293945386499994E-2</v>
      </c>
      <c r="AG4640" s="122">
        <v>8.1069145306900001E-2</v>
      </c>
      <c r="AH4640" s="122">
        <v>7.87531985795E-2</v>
      </c>
      <c r="AI4640" s="122">
        <v>8.6391755797200001E-2</v>
      </c>
      <c r="AJ4640" s="122">
        <v>9.1667683007799997E-2</v>
      </c>
      <c r="AK4640" s="122">
        <v>0.1118233197639</v>
      </c>
      <c r="AL4640" s="122">
        <v>0</v>
      </c>
    </row>
    <row r="4641" spans="1:38" hidden="1" x14ac:dyDescent="0.25">
      <c r="A4641" s="122" t="s">
        <v>2027</v>
      </c>
      <c r="B4641" s="122">
        <v>1</v>
      </c>
      <c r="C4641" s="122" t="s">
        <v>2228</v>
      </c>
      <c r="D4641" s="122" t="s">
        <v>2127</v>
      </c>
      <c r="E4641" s="122">
        <v>84</v>
      </c>
      <c r="F4641" s="122">
        <v>0</v>
      </c>
      <c r="G4641" s="122">
        <v>0</v>
      </c>
      <c r="H4641" s="122">
        <v>0</v>
      </c>
      <c r="I4641" s="122">
        <v>0</v>
      </c>
      <c r="J4641" s="122">
        <v>0</v>
      </c>
      <c r="K4641" s="122">
        <v>0</v>
      </c>
      <c r="L4641" s="122">
        <v>9.9755950000000003E-7</v>
      </c>
      <c r="M4641" s="122">
        <v>2.8020353000000002E-6</v>
      </c>
      <c r="N4641" s="122">
        <v>5.9083144000000004E-6</v>
      </c>
      <c r="O4641" s="122">
        <v>1.1330204299999999E-5</v>
      </c>
      <c r="P4641" s="122">
        <v>5.1608251600000001E-5</v>
      </c>
      <c r="Q4641" s="122">
        <v>1.272864258E-4</v>
      </c>
      <c r="R4641" s="122">
        <v>2.4734215310000002E-4</v>
      </c>
      <c r="S4641" s="122">
        <v>4.0880922570000003E-4</v>
      </c>
      <c r="T4641" s="122">
        <v>6.2168233000000001E-4</v>
      </c>
      <c r="U4641" s="122">
        <v>9.2076603600000002E-4</v>
      </c>
      <c r="V4641" s="122">
        <v>1.4948612913000001E-3</v>
      </c>
      <c r="W4641" s="122">
        <v>2.1416022347000001E-3</v>
      </c>
      <c r="X4641" s="122">
        <v>2.8155241188E-3</v>
      </c>
      <c r="Y4641" s="122">
        <v>3.6132536642E-3</v>
      </c>
      <c r="Z4641" s="122">
        <v>4.9963039373000003E-3</v>
      </c>
      <c r="AA4641" s="122">
        <v>8.2965626964000005E-3</v>
      </c>
      <c r="AB4641" s="122">
        <v>1.11230776394E-2</v>
      </c>
      <c r="AC4641" s="122">
        <v>1.5615116637299999E-2</v>
      </c>
      <c r="AD4641" s="122">
        <v>1.80900377233E-2</v>
      </c>
      <c r="AE4641" s="122">
        <v>2.2034872109E-2</v>
      </c>
      <c r="AF4641" s="122">
        <v>2.52410193379E-2</v>
      </c>
      <c r="AG4641" s="122">
        <v>2.4501351275799998E-2</v>
      </c>
      <c r="AH4641" s="122">
        <v>3.14932534614E-2</v>
      </c>
      <c r="AI4641" s="122">
        <v>3.3798899972299998E-2</v>
      </c>
      <c r="AJ4641" s="122">
        <v>4.6845179240199999E-2</v>
      </c>
      <c r="AK4641" s="122">
        <v>5.7100154876699998E-2</v>
      </c>
      <c r="AL4641" s="122">
        <v>0</v>
      </c>
    </row>
    <row r="4642" spans="1:38" hidden="1" x14ac:dyDescent="0.25">
      <c r="A4642" s="122" t="s">
        <v>2027</v>
      </c>
      <c r="B4642" s="122">
        <v>1</v>
      </c>
      <c r="C4642" s="122" t="s">
        <v>2228</v>
      </c>
      <c r="D4642" s="122" t="s">
        <v>2128</v>
      </c>
      <c r="E4642" s="122">
        <v>84</v>
      </c>
      <c r="F4642" s="122">
        <v>0</v>
      </c>
      <c r="G4642" s="122">
        <v>0</v>
      </c>
      <c r="H4642" s="122">
        <v>0</v>
      </c>
      <c r="I4642" s="122">
        <v>0</v>
      </c>
      <c r="J4642" s="122">
        <v>0</v>
      </c>
      <c r="K4642" s="122">
        <v>0</v>
      </c>
      <c r="L4642" s="122">
        <v>2.9415649999999999E-7</v>
      </c>
      <c r="M4642" s="122">
        <v>8.1246769999999999E-7</v>
      </c>
      <c r="N4642" s="122">
        <v>1.6889796E-6</v>
      </c>
      <c r="O4642" s="122">
        <v>3.1995697E-6</v>
      </c>
      <c r="P4642" s="122">
        <v>1.4462074000000001E-5</v>
      </c>
      <c r="Q4642" s="122">
        <v>3.5311913799999998E-5</v>
      </c>
      <c r="R4642" s="122">
        <v>6.8291088699999996E-5</v>
      </c>
      <c r="S4642" s="122">
        <v>1.1188454040000001E-4</v>
      </c>
      <c r="T4642" s="122">
        <v>1.6882978609999999E-4</v>
      </c>
      <c r="U4642" s="122">
        <v>2.4682512819999998E-4</v>
      </c>
      <c r="V4642" s="122">
        <v>3.966196376E-4</v>
      </c>
      <c r="W4642" s="122">
        <v>5.6895580979999996E-4</v>
      </c>
      <c r="X4642" s="122">
        <v>7.5105818090000004E-4</v>
      </c>
      <c r="Y4642" s="122">
        <v>9.7625275289999998E-4</v>
      </c>
      <c r="Z4642" s="122">
        <v>1.3482291166000001E-3</v>
      </c>
      <c r="AA4642" s="122">
        <v>1.6253277214999999E-3</v>
      </c>
      <c r="AB4642" s="122">
        <v>3.0678139909999999E-3</v>
      </c>
      <c r="AC4642" s="122">
        <v>2.2785804570999999E-3</v>
      </c>
      <c r="AD4642" s="122">
        <v>2.5673668577000002E-3</v>
      </c>
      <c r="AE4642" s="122">
        <v>2.5821715614000001E-3</v>
      </c>
      <c r="AF4642" s="122">
        <v>1.9330684973E-3</v>
      </c>
      <c r="AG4642" s="122">
        <v>1.9717220830999999E-3</v>
      </c>
      <c r="AH4642" s="122">
        <v>2.5623953082000001E-3</v>
      </c>
      <c r="AI4642" s="122">
        <v>5.4014449061999996E-3</v>
      </c>
      <c r="AJ4642" s="122">
        <v>5.3268972543E-3</v>
      </c>
      <c r="AK4642" s="122">
        <v>6.4297158341999998E-3</v>
      </c>
      <c r="AL4642" s="122">
        <v>0</v>
      </c>
    </row>
    <row r="4643" spans="1:38" hidden="1" x14ac:dyDescent="0.25">
      <c r="A4643" s="122" t="s">
        <v>2027</v>
      </c>
      <c r="B4643" s="122">
        <v>1</v>
      </c>
      <c r="C4643" s="122" t="s">
        <v>2229</v>
      </c>
      <c r="D4643" s="122" t="s">
        <v>2080</v>
      </c>
      <c r="E4643" s="122">
        <v>85</v>
      </c>
      <c r="F4643" s="122">
        <v>0</v>
      </c>
      <c r="G4643" s="122">
        <v>0</v>
      </c>
      <c r="H4643" s="122">
        <v>0</v>
      </c>
      <c r="I4643" s="122">
        <v>0</v>
      </c>
      <c r="J4643" s="122">
        <v>0</v>
      </c>
      <c r="K4643" s="122">
        <v>1.395839775E-3</v>
      </c>
      <c r="L4643" s="122">
        <v>2.834017725E-3</v>
      </c>
      <c r="M4643" s="122">
        <v>2.876970855E-3</v>
      </c>
      <c r="N4643" s="122">
        <v>2.9334624000000001E-3</v>
      </c>
      <c r="O4643" s="122">
        <v>2.98114113E-3</v>
      </c>
      <c r="P4643" s="122">
        <v>3.02258022E-3</v>
      </c>
      <c r="Q4643" s="122">
        <v>3.0809849399999999E-3</v>
      </c>
      <c r="R4643" s="122">
        <v>3.1563473700000001E-3</v>
      </c>
      <c r="S4643" s="122">
        <v>3.2224815149999998E-3</v>
      </c>
      <c r="T4643" s="122">
        <v>3.3116811750000001E-3</v>
      </c>
      <c r="U4643" s="122">
        <v>3.3863298150000002E-3</v>
      </c>
      <c r="V4643" s="122">
        <v>3.4644101250000002E-3</v>
      </c>
      <c r="W4643" s="122">
        <v>3.526880775E-3</v>
      </c>
      <c r="X4643" s="122">
        <v>3.6017732850000001E-3</v>
      </c>
      <c r="Y4643" s="122">
        <v>3.70307124E-3</v>
      </c>
      <c r="Z4643" s="122">
        <v>3.8274851999999999E-3</v>
      </c>
      <c r="AA4643" s="122">
        <v>3.9220810199999999E-3</v>
      </c>
      <c r="AB4643" s="122">
        <v>4.0187612850000002E-3</v>
      </c>
      <c r="AC4643" s="122">
        <v>4.1096974050000004E-3</v>
      </c>
      <c r="AD4643" s="122">
        <v>4.1592774300000003E-3</v>
      </c>
      <c r="AE4643" s="122">
        <v>4.2202520250000002E-3</v>
      </c>
      <c r="AF4643" s="122">
        <v>4.2988324499999998E-3</v>
      </c>
      <c r="AG4643" s="122">
        <v>4.3492366500000003E-3</v>
      </c>
      <c r="AH4643" s="122">
        <v>4.3889770649999998E-3</v>
      </c>
      <c r="AI4643" s="122">
        <v>4.4383988550000001E-3</v>
      </c>
      <c r="AJ4643" s="122">
        <v>4.4760612599999998E-3</v>
      </c>
      <c r="AK4643" s="122">
        <v>4.561958445E-3</v>
      </c>
      <c r="AL4643" s="122">
        <v>0</v>
      </c>
    </row>
    <row r="4644" spans="1:38" hidden="1" x14ac:dyDescent="0.25">
      <c r="A4644" s="122" t="s">
        <v>2027</v>
      </c>
      <c r="B4644" s="122">
        <v>1</v>
      </c>
      <c r="C4644" s="122" t="s">
        <v>2229</v>
      </c>
      <c r="D4644" s="122" t="s">
        <v>2081</v>
      </c>
      <c r="E4644" s="122">
        <v>85</v>
      </c>
      <c r="F4644" s="122">
        <v>0</v>
      </c>
      <c r="G4644" s="122">
        <v>0</v>
      </c>
      <c r="H4644" s="122">
        <v>0</v>
      </c>
      <c r="I4644" s="122">
        <v>0</v>
      </c>
      <c r="J4644" s="122">
        <v>0</v>
      </c>
      <c r="K4644" s="122">
        <v>9.9231061049999993E-3</v>
      </c>
      <c r="L4644" s="122">
        <v>2.016931521E-2</v>
      </c>
      <c r="M4644" s="122">
        <v>2.0500942275E-2</v>
      </c>
      <c r="N4644" s="122">
        <v>2.0842648530000001E-2</v>
      </c>
      <c r="O4644" s="122">
        <v>2.1138475050000001E-2</v>
      </c>
      <c r="P4644" s="122">
        <v>2.1429686355000001E-2</v>
      </c>
      <c r="Q4644" s="122">
        <v>2.1720702464999998E-2</v>
      </c>
      <c r="R4644" s="122">
        <v>2.2014483809999999E-2</v>
      </c>
      <c r="S4644" s="122">
        <v>2.2381405529999999E-2</v>
      </c>
      <c r="T4644" s="122">
        <v>2.2758453299999998E-2</v>
      </c>
      <c r="U4644" s="122">
        <v>2.320257819E-2</v>
      </c>
      <c r="V4644" s="122">
        <v>2.3747432610000001E-2</v>
      </c>
      <c r="W4644" s="122">
        <v>2.4225415005000001E-2</v>
      </c>
      <c r="X4644" s="122">
        <v>2.4720030720000001E-2</v>
      </c>
      <c r="Y4644" s="122">
        <v>2.520977118E-2</v>
      </c>
      <c r="Z4644" s="122">
        <v>2.5653985665E-2</v>
      </c>
      <c r="AA4644" s="122">
        <v>2.6060235630000001E-2</v>
      </c>
      <c r="AB4644" s="122">
        <v>2.6486904015E-2</v>
      </c>
      <c r="AC4644" s="122">
        <v>2.6919274305000001E-2</v>
      </c>
      <c r="AD4644" s="122">
        <v>2.7332966100000002E-2</v>
      </c>
      <c r="AE4644" s="122">
        <v>2.7746017695E-2</v>
      </c>
      <c r="AF4644" s="122">
        <v>2.8174475340000001E-2</v>
      </c>
      <c r="AG4644" s="122">
        <v>2.8631599095000002E-2</v>
      </c>
      <c r="AH4644" s="122">
        <v>2.9145457275000002E-2</v>
      </c>
      <c r="AI4644" s="122">
        <v>2.9693862495000001E-2</v>
      </c>
      <c r="AJ4644" s="122">
        <v>3.0707354865000001E-2</v>
      </c>
      <c r="AK4644" s="122">
        <v>3.1380588360000003E-2</v>
      </c>
      <c r="AL4644" s="122">
        <v>0</v>
      </c>
    </row>
    <row r="4645" spans="1:38" hidden="1" x14ac:dyDescent="0.25">
      <c r="A4645" s="122" t="s">
        <v>2027</v>
      </c>
      <c r="B4645" s="122">
        <v>1</v>
      </c>
      <c r="C4645" s="122" t="s">
        <v>2229</v>
      </c>
      <c r="D4645" s="122" t="s">
        <v>2082</v>
      </c>
      <c r="E4645" s="122">
        <v>85</v>
      </c>
      <c r="F4645" s="122">
        <v>0</v>
      </c>
      <c r="G4645" s="122">
        <v>0</v>
      </c>
      <c r="H4645" s="122">
        <v>0</v>
      </c>
      <c r="I4645" s="122">
        <v>0</v>
      </c>
      <c r="J4645" s="122">
        <v>0</v>
      </c>
      <c r="K4645" s="122">
        <v>5.8552954350000004E-3</v>
      </c>
      <c r="L4645" s="122">
        <v>1.197793938E-2</v>
      </c>
      <c r="M4645" s="122">
        <v>1.2208239285E-2</v>
      </c>
      <c r="N4645" s="122">
        <v>1.242736308E-2</v>
      </c>
      <c r="O4645" s="122">
        <v>1.2653384205E-2</v>
      </c>
      <c r="P4645" s="122">
        <v>1.2892872795E-2</v>
      </c>
      <c r="Q4645" s="122">
        <v>1.3085855475E-2</v>
      </c>
      <c r="R4645" s="122">
        <v>1.32965184E-2</v>
      </c>
      <c r="S4645" s="122">
        <v>1.354176384E-2</v>
      </c>
      <c r="T4645" s="122">
        <v>1.3812037964999999E-2</v>
      </c>
      <c r="U4645" s="122">
        <v>1.412065083E-2</v>
      </c>
      <c r="V4645" s="122">
        <v>1.4476097295E-2</v>
      </c>
      <c r="W4645" s="122">
        <v>1.4768262630000001E-2</v>
      </c>
      <c r="X4645" s="122">
        <v>1.5060610455E-2</v>
      </c>
      <c r="Y4645" s="122">
        <v>1.5348823215E-2</v>
      </c>
      <c r="Z4645" s="122">
        <v>1.5664126170000001E-2</v>
      </c>
      <c r="AA4645" s="122">
        <v>1.5968720790000002E-2</v>
      </c>
      <c r="AB4645" s="122">
        <v>1.6238015145E-2</v>
      </c>
      <c r="AC4645" s="122">
        <v>1.6494254204999999E-2</v>
      </c>
      <c r="AD4645" s="122">
        <v>1.6752558899999999E-2</v>
      </c>
      <c r="AE4645" s="122">
        <v>1.702967079E-2</v>
      </c>
      <c r="AF4645" s="122">
        <v>1.7319882195000001E-2</v>
      </c>
      <c r="AG4645" s="122">
        <v>1.7631276465000002E-2</v>
      </c>
      <c r="AH4645" s="122">
        <v>1.7947155765E-2</v>
      </c>
      <c r="AI4645" s="122">
        <v>1.8277374225E-2</v>
      </c>
      <c r="AJ4645" s="122">
        <v>1.8408219555000001E-2</v>
      </c>
      <c r="AK4645" s="122">
        <v>1.8840586709999999E-2</v>
      </c>
      <c r="AL4645" s="122">
        <v>0</v>
      </c>
    </row>
    <row r="4646" spans="1:38" hidden="1" x14ac:dyDescent="0.25">
      <c r="A4646" s="122" t="s">
        <v>2027</v>
      </c>
      <c r="B4646" s="122">
        <v>1</v>
      </c>
      <c r="C4646" s="122" t="s">
        <v>2229</v>
      </c>
      <c r="D4646" s="122" t="s">
        <v>2135</v>
      </c>
      <c r="E4646" s="122">
        <v>85</v>
      </c>
      <c r="F4646" s="122">
        <v>0</v>
      </c>
      <c r="G4646" s="122">
        <v>0</v>
      </c>
      <c r="H4646" s="122">
        <v>0</v>
      </c>
      <c r="I4646" s="122">
        <v>0</v>
      </c>
      <c r="J4646" s="122">
        <v>0</v>
      </c>
      <c r="K4646" s="122">
        <v>1.2441296999999999E-4</v>
      </c>
      <c r="L4646" s="122">
        <v>2.5574521499999999E-4</v>
      </c>
      <c r="M4646" s="122">
        <v>2.6245164000000002E-4</v>
      </c>
      <c r="N4646" s="122">
        <v>2.6911797000000001E-4</v>
      </c>
      <c r="O4646" s="122">
        <v>2.7570757500000001E-4</v>
      </c>
      <c r="P4646" s="122">
        <v>2.7772321500000002E-4</v>
      </c>
      <c r="Q4646" s="122">
        <v>2.8040858999999998E-4</v>
      </c>
      <c r="R4646" s="122">
        <v>2.8282155000000002E-4</v>
      </c>
      <c r="S4646" s="122">
        <v>2.8538515500000001E-4</v>
      </c>
      <c r="T4646" s="122">
        <v>2.8801640999999998E-4</v>
      </c>
      <c r="U4646" s="122">
        <v>2.9091793500000002E-4</v>
      </c>
      <c r="V4646" s="122">
        <v>2.9309148000000002E-4</v>
      </c>
      <c r="W4646" s="122">
        <v>2.9428690500000001E-4</v>
      </c>
      <c r="X4646" s="122">
        <v>2.9529142500000003E-4</v>
      </c>
      <c r="Y4646" s="122">
        <v>2.96507475E-4</v>
      </c>
      <c r="Z4646" s="122">
        <v>2.9767748999999998E-4</v>
      </c>
      <c r="AA4646" s="122">
        <v>2.9892769499999998E-4</v>
      </c>
      <c r="AB4646" s="122">
        <v>2.9956624500000002E-4</v>
      </c>
      <c r="AC4646" s="122">
        <v>2.9979229500000002E-4</v>
      </c>
      <c r="AD4646" s="122">
        <v>2.9951658000000001E-4</v>
      </c>
      <c r="AE4646" s="122">
        <v>2.9872045500000001E-4</v>
      </c>
      <c r="AF4646" s="122">
        <v>2.9754186E-4</v>
      </c>
      <c r="AG4646" s="122">
        <v>2.962245E-4</v>
      </c>
      <c r="AH4646" s="122">
        <v>2.9484311999999999E-4</v>
      </c>
      <c r="AI4646" s="122">
        <v>2.9316539999999999E-4</v>
      </c>
      <c r="AJ4646" s="122">
        <v>2.8961987999999997E-4</v>
      </c>
      <c r="AK4646" s="122">
        <v>2.88696045E-4</v>
      </c>
      <c r="AL4646" s="122">
        <v>0</v>
      </c>
    </row>
    <row r="4647" spans="1:38" hidden="1" x14ac:dyDescent="0.25">
      <c r="A4647" s="122" t="s">
        <v>2027</v>
      </c>
      <c r="B4647" s="122">
        <v>1</v>
      </c>
      <c r="C4647" s="122" t="s">
        <v>2229</v>
      </c>
      <c r="D4647" s="122" t="s">
        <v>2083</v>
      </c>
      <c r="E4647" s="122">
        <v>85</v>
      </c>
      <c r="F4647" s="122">
        <v>0</v>
      </c>
      <c r="G4647" s="122">
        <v>0</v>
      </c>
      <c r="H4647" s="122">
        <v>0</v>
      </c>
      <c r="I4647" s="122">
        <v>0</v>
      </c>
      <c r="J4647" s="122">
        <v>0</v>
      </c>
      <c r="K4647" s="122">
        <v>1.0236491760000001E-2</v>
      </c>
      <c r="L4647" s="122">
        <v>2.1360715695000001E-2</v>
      </c>
      <c r="M4647" s="122">
        <v>2.2233105180000001E-2</v>
      </c>
      <c r="N4647" s="122">
        <v>2.3107534725E-2</v>
      </c>
      <c r="O4647" s="122">
        <v>2.39712363E-2</v>
      </c>
      <c r="P4647" s="122">
        <v>2.4839497320000001E-2</v>
      </c>
      <c r="Q4647" s="122">
        <v>2.5638542654999999E-2</v>
      </c>
      <c r="R4647" s="122">
        <v>2.6516385885E-2</v>
      </c>
      <c r="S4647" s="122">
        <v>2.7385353104999999E-2</v>
      </c>
      <c r="T4647" s="122">
        <v>2.8392775785000001E-2</v>
      </c>
      <c r="U4647" s="122">
        <v>2.964713829E-2</v>
      </c>
      <c r="V4647" s="122">
        <v>3.0930483375000001E-2</v>
      </c>
      <c r="W4647" s="122">
        <v>3.1975122629999998E-2</v>
      </c>
      <c r="X4647" s="122">
        <v>3.2904612675E-2</v>
      </c>
      <c r="Y4647" s="122">
        <v>3.3608983815E-2</v>
      </c>
      <c r="Z4647" s="122">
        <v>3.4348214175000003E-2</v>
      </c>
      <c r="AA4647" s="122">
        <v>3.5148193575E-2</v>
      </c>
      <c r="AB4647" s="122">
        <v>3.6053668859999999E-2</v>
      </c>
      <c r="AC4647" s="122">
        <v>3.6965302935E-2</v>
      </c>
      <c r="AD4647" s="122">
        <v>3.7993266300000002E-2</v>
      </c>
      <c r="AE4647" s="122">
        <v>3.9050661209999997E-2</v>
      </c>
      <c r="AF4647" s="122">
        <v>4.0203871619999998E-2</v>
      </c>
      <c r="AG4647" s="122">
        <v>4.1369103269999999E-2</v>
      </c>
      <c r="AH4647" s="122">
        <v>4.2686136569999998E-2</v>
      </c>
      <c r="AI4647" s="122">
        <v>4.4116651755E-2</v>
      </c>
      <c r="AJ4647" s="122">
        <v>4.3865792025000003E-2</v>
      </c>
      <c r="AK4647" s="122">
        <v>4.5305684489999998E-2</v>
      </c>
      <c r="AL4647" s="122">
        <v>0</v>
      </c>
    </row>
    <row r="4648" spans="1:38" x14ac:dyDescent="0.25">
      <c r="A4648" s="122" t="s">
        <v>2027</v>
      </c>
      <c r="B4648" s="122">
        <v>1</v>
      </c>
      <c r="C4648" s="122" t="s">
        <v>2229</v>
      </c>
      <c r="D4648" s="122" t="s">
        <v>2084</v>
      </c>
      <c r="E4648" s="122">
        <v>85</v>
      </c>
      <c r="F4648" s="122">
        <v>0</v>
      </c>
      <c r="G4648" s="122">
        <v>0</v>
      </c>
      <c r="H4648" s="122">
        <v>0</v>
      </c>
      <c r="I4648" s="122">
        <v>0</v>
      </c>
      <c r="J4648" s="122">
        <v>0</v>
      </c>
      <c r="K4648" s="122">
        <v>7.3200648344999994E-2</v>
      </c>
      <c r="L4648" s="122">
        <v>0.14910707625</v>
      </c>
      <c r="M4648" s="122">
        <v>0.15247338051000001</v>
      </c>
      <c r="N4648" s="122">
        <v>0.15609470827499999</v>
      </c>
      <c r="O4648" s="122">
        <v>0.15984188484</v>
      </c>
      <c r="P4648" s="122">
        <v>0.16359465011999999</v>
      </c>
      <c r="Q4648" s="122">
        <v>0.16763191664999999</v>
      </c>
      <c r="R4648" s="122">
        <v>0.17135499397500001</v>
      </c>
      <c r="S4648" s="122">
        <v>0.17520080440499999</v>
      </c>
      <c r="T4648" s="122">
        <v>0.178695818895</v>
      </c>
      <c r="U4648" s="122">
        <v>0.18191162385000001</v>
      </c>
      <c r="V4648" s="122">
        <v>0.18479468105999999</v>
      </c>
      <c r="W4648" s="122">
        <v>0.18793256988000001</v>
      </c>
      <c r="X4648" s="122">
        <v>0.19178059048500001</v>
      </c>
      <c r="Y4648" s="122">
        <v>0.19583780353499999</v>
      </c>
      <c r="Z4648" s="122">
        <v>0.20006110129499999</v>
      </c>
      <c r="AA4648" s="122">
        <v>0.20435089323</v>
      </c>
      <c r="AB4648" s="122">
        <v>0.20865901385999999</v>
      </c>
      <c r="AC4648" s="122">
        <v>0.21313160417999999</v>
      </c>
      <c r="AD4648" s="122">
        <v>0.21774285621</v>
      </c>
      <c r="AE4648" s="122">
        <v>0.222344611665</v>
      </c>
      <c r="AF4648" s="122">
        <v>0.22663810685999999</v>
      </c>
      <c r="AG4648" s="122">
        <v>0.2308950864</v>
      </c>
      <c r="AH4648" s="122">
        <v>0.23497757662499999</v>
      </c>
      <c r="AI4648" s="122">
        <v>0.23860295778000001</v>
      </c>
      <c r="AJ4648" s="122">
        <v>0.241389059505</v>
      </c>
      <c r="AK4648" s="122">
        <v>0.244312783605</v>
      </c>
      <c r="AL4648" s="122">
        <v>0</v>
      </c>
    </row>
    <row r="4649" spans="1:38" hidden="1" x14ac:dyDescent="0.25">
      <c r="A4649" s="122" t="s">
        <v>2027</v>
      </c>
      <c r="B4649" s="122">
        <v>1</v>
      </c>
      <c r="C4649" s="122" t="s">
        <v>2229</v>
      </c>
      <c r="D4649" s="122" t="s">
        <v>474</v>
      </c>
      <c r="E4649" s="122">
        <v>85</v>
      </c>
      <c r="F4649" s="122">
        <v>0</v>
      </c>
      <c r="G4649" s="122">
        <v>0</v>
      </c>
      <c r="H4649" s="122">
        <v>0</v>
      </c>
      <c r="I4649" s="122">
        <v>0</v>
      </c>
      <c r="J4649" s="122">
        <v>0</v>
      </c>
      <c r="K4649" s="122">
        <v>8.8373402700000006E-3</v>
      </c>
      <c r="L4649" s="122">
        <v>1.825474233E-2</v>
      </c>
      <c r="M4649" s="122">
        <v>1.885989435E-2</v>
      </c>
      <c r="N4649" s="122">
        <v>1.9479565215000001E-2</v>
      </c>
      <c r="O4649" s="122">
        <v>2.016449952E-2</v>
      </c>
      <c r="P4649" s="122">
        <v>2.0826809684999999E-2</v>
      </c>
      <c r="Q4649" s="122">
        <v>2.1516764939999999E-2</v>
      </c>
      <c r="R4649" s="122">
        <v>2.2065180060000002E-2</v>
      </c>
      <c r="S4649" s="122">
        <v>2.2506847935000001E-2</v>
      </c>
      <c r="T4649" s="122">
        <v>2.2980897720000001E-2</v>
      </c>
      <c r="U4649" s="122">
        <v>2.3517796335E-2</v>
      </c>
      <c r="V4649" s="122">
        <v>2.42165451E-2</v>
      </c>
      <c r="W4649" s="122">
        <v>2.4904703835E-2</v>
      </c>
      <c r="X4649" s="122">
        <v>2.5618693979999999E-2</v>
      </c>
      <c r="Y4649" s="122">
        <v>2.6345004674999999E-2</v>
      </c>
      <c r="Z4649" s="122">
        <v>2.7058638419999999E-2</v>
      </c>
      <c r="AA4649" s="122">
        <v>2.7809974335000001E-2</v>
      </c>
      <c r="AB4649" s="122">
        <v>2.8560200295000001E-2</v>
      </c>
      <c r="AC4649" s="122">
        <v>2.9366218695000001E-2</v>
      </c>
      <c r="AD4649" s="122">
        <v>3.0204663390000001E-2</v>
      </c>
      <c r="AE4649" s="122">
        <v>3.1172404229999999E-2</v>
      </c>
      <c r="AF4649" s="122">
        <v>3.2093804160000003E-2</v>
      </c>
      <c r="AG4649" s="122">
        <v>3.2971732035E-2</v>
      </c>
      <c r="AH4649" s="122">
        <v>3.394497447E-2</v>
      </c>
      <c r="AI4649" s="122">
        <v>3.4839631364999998E-2</v>
      </c>
      <c r="AJ4649" s="122">
        <v>3.5348808330000002E-2</v>
      </c>
      <c r="AK4649" s="122">
        <v>3.6188610315000001E-2</v>
      </c>
      <c r="AL4649" s="122">
        <v>0</v>
      </c>
    </row>
    <row r="4650" spans="1:38" hidden="1" x14ac:dyDescent="0.25">
      <c r="A4650" s="122" t="s">
        <v>2027</v>
      </c>
      <c r="B4650" s="122">
        <v>1</v>
      </c>
      <c r="C4650" s="122" t="s">
        <v>2229</v>
      </c>
      <c r="D4650" s="122" t="s">
        <v>2085</v>
      </c>
      <c r="E4650" s="122">
        <v>85</v>
      </c>
      <c r="F4650" s="122">
        <v>0</v>
      </c>
      <c r="G4650" s="122">
        <v>0</v>
      </c>
      <c r="H4650" s="122">
        <v>0</v>
      </c>
      <c r="I4650" s="122">
        <v>0</v>
      </c>
      <c r="J4650" s="122">
        <v>0</v>
      </c>
      <c r="K4650" s="122">
        <v>7.6768370250000001E-3</v>
      </c>
      <c r="L4650" s="122">
        <v>1.55384592E-2</v>
      </c>
      <c r="M4650" s="122">
        <v>1.5720194985000002E-2</v>
      </c>
      <c r="N4650" s="122">
        <v>1.5924542699999999E-2</v>
      </c>
      <c r="O4650" s="122">
        <v>1.6158256124999999E-2</v>
      </c>
      <c r="P4650" s="122">
        <v>1.6421938335E-2</v>
      </c>
      <c r="Q4650" s="122">
        <v>1.6689726075000001E-2</v>
      </c>
      <c r="R4650" s="122">
        <v>1.6995772530000001E-2</v>
      </c>
      <c r="S4650" s="122">
        <v>1.731641901E-2</v>
      </c>
      <c r="T4650" s="122">
        <v>1.7561344350000001E-2</v>
      </c>
      <c r="U4650" s="122">
        <v>1.7806103534999999E-2</v>
      </c>
      <c r="V4650" s="122">
        <v>1.804514745E-2</v>
      </c>
      <c r="W4650" s="122">
        <v>1.8286433880000001E-2</v>
      </c>
      <c r="X4650" s="122">
        <v>1.8576302414999999E-2</v>
      </c>
      <c r="Y4650" s="122">
        <v>1.8872112105000002E-2</v>
      </c>
      <c r="Z4650" s="122">
        <v>1.9187082750000001E-2</v>
      </c>
      <c r="AA4650" s="122">
        <v>1.9484910554999998E-2</v>
      </c>
      <c r="AB4650" s="122">
        <v>1.9770248024999999E-2</v>
      </c>
      <c r="AC4650" s="122">
        <v>2.0034024285E-2</v>
      </c>
      <c r="AD4650" s="122">
        <v>2.0290338750000001E-2</v>
      </c>
      <c r="AE4650" s="122">
        <v>2.0509231215E-2</v>
      </c>
      <c r="AF4650" s="122">
        <v>2.0723953140000001E-2</v>
      </c>
      <c r="AG4650" s="122">
        <v>2.0985542159999999E-2</v>
      </c>
      <c r="AH4650" s="122">
        <v>2.1298065854999999E-2</v>
      </c>
      <c r="AI4650" s="122">
        <v>2.1574922985000002E-2</v>
      </c>
      <c r="AJ4650" s="122">
        <v>2.2001750430000001E-2</v>
      </c>
      <c r="AK4650" s="122">
        <v>2.2450102454999999E-2</v>
      </c>
      <c r="AL4650" s="122">
        <v>0</v>
      </c>
    </row>
    <row r="4651" spans="1:38" hidden="1" x14ac:dyDescent="0.25">
      <c r="A4651" s="122" t="s">
        <v>2027</v>
      </c>
      <c r="B4651" s="122">
        <v>1</v>
      </c>
      <c r="C4651" s="122" t="s">
        <v>2229</v>
      </c>
      <c r="D4651" s="122" t="s">
        <v>2086</v>
      </c>
      <c r="E4651" s="122">
        <v>85</v>
      </c>
      <c r="F4651" s="122">
        <v>0</v>
      </c>
      <c r="G4651" s="122">
        <v>0</v>
      </c>
      <c r="H4651" s="122">
        <v>0</v>
      </c>
      <c r="I4651" s="122">
        <v>0</v>
      </c>
      <c r="J4651" s="122">
        <v>0</v>
      </c>
      <c r="K4651" s="122">
        <v>1.3406561850000001E-3</v>
      </c>
      <c r="L4651" s="122">
        <v>2.6654768250000001E-3</v>
      </c>
      <c r="M4651" s="122">
        <v>2.6646741000000002E-3</v>
      </c>
      <c r="N4651" s="122">
        <v>2.674617495E-3</v>
      </c>
      <c r="O4651" s="122">
        <v>2.7207787199999998E-3</v>
      </c>
      <c r="P4651" s="122">
        <v>2.7534343650000002E-3</v>
      </c>
      <c r="Q4651" s="122">
        <v>2.7931183500000002E-3</v>
      </c>
      <c r="R4651" s="122">
        <v>2.8164122249999999E-3</v>
      </c>
      <c r="S4651" s="122">
        <v>2.825335755E-3</v>
      </c>
      <c r="T4651" s="122">
        <v>2.851903725E-3</v>
      </c>
      <c r="U4651" s="122">
        <v>2.8795577250000002E-3</v>
      </c>
      <c r="V4651" s="122">
        <v>2.9276872349999999E-3</v>
      </c>
      <c r="W4651" s="122">
        <v>2.97788403E-3</v>
      </c>
      <c r="X4651" s="122">
        <v>3.0400223700000001E-3</v>
      </c>
      <c r="Y4651" s="122">
        <v>3.1378997100000002E-3</v>
      </c>
      <c r="Z4651" s="122">
        <v>3.2447707049999999E-3</v>
      </c>
      <c r="AA4651" s="122">
        <v>3.36793941E-3</v>
      </c>
      <c r="AB4651" s="122">
        <v>3.4959500400000001E-3</v>
      </c>
      <c r="AC4651" s="122">
        <v>3.6301735799999998E-3</v>
      </c>
      <c r="AD4651" s="122">
        <v>3.7446786300000001E-3</v>
      </c>
      <c r="AE4651" s="122">
        <v>3.8692491750000001E-3</v>
      </c>
      <c r="AF4651" s="122">
        <v>3.980438385E-3</v>
      </c>
      <c r="AG4651" s="122">
        <v>4.0915398149999997E-3</v>
      </c>
      <c r="AH4651" s="122">
        <v>4.1954716649999996E-3</v>
      </c>
      <c r="AI4651" s="122">
        <v>4.2850278900000002E-3</v>
      </c>
      <c r="AJ4651" s="122">
        <v>4.2172660199999998E-3</v>
      </c>
      <c r="AK4651" s="122">
        <v>4.1720390250000001E-3</v>
      </c>
      <c r="AL4651" s="122">
        <v>0</v>
      </c>
    </row>
    <row r="4652" spans="1:38" hidden="1" x14ac:dyDescent="0.25">
      <c r="A4652" s="122" t="s">
        <v>2027</v>
      </c>
      <c r="B4652" s="122">
        <v>1</v>
      </c>
      <c r="C4652" s="122" t="s">
        <v>2229</v>
      </c>
      <c r="D4652" s="122" t="s">
        <v>2087</v>
      </c>
      <c r="E4652" s="122">
        <v>85</v>
      </c>
      <c r="F4652" s="122">
        <v>0</v>
      </c>
      <c r="G4652" s="122">
        <v>0</v>
      </c>
      <c r="H4652" s="122">
        <v>0</v>
      </c>
      <c r="I4652" s="122">
        <v>0</v>
      </c>
      <c r="J4652" s="122">
        <v>0</v>
      </c>
      <c r="K4652" s="122">
        <v>1.685260665E-3</v>
      </c>
      <c r="L4652" s="122">
        <v>3.4506227250000001E-3</v>
      </c>
      <c r="M4652" s="122">
        <v>3.5271109500000001E-3</v>
      </c>
      <c r="N4652" s="122">
        <v>3.61203249E-3</v>
      </c>
      <c r="O4652" s="122">
        <v>3.69787473E-3</v>
      </c>
      <c r="P4652" s="122">
        <v>3.7850566049999999E-3</v>
      </c>
      <c r="Q4652" s="122">
        <v>3.8685221849999998E-3</v>
      </c>
      <c r="R4652" s="122">
        <v>3.9613932600000004E-3</v>
      </c>
      <c r="S4652" s="122">
        <v>4.0653033299999997E-3</v>
      </c>
      <c r="T4652" s="122">
        <v>4.1732337899999996E-3</v>
      </c>
      <c r="U4652" s="122">
        <v>4.2911368500000002E-3</v>
      </c>
      <c r="V4652" s="122">
        <v>4.4081858700000002E-3</v>
      </c>
      <c r="W4652" s="122">
        <v>4.5194103899999999E-3</v>
      </c>
      <c r="X4652" s="122">
        <v>4.630868715E-3</v>
      </c>
      <c r="Y4652" s="122">
        <v>4.72480074E-3</v>
      </c>
      <c r="Z4652" s="122">
        <v>4.8227904449999999E-3</v>
      </c>
      <c r="AA4652" s="122">
        <v>4.9278693750000003E-3</v>
      </c>
      <c r="AB4652" s="122">
        <v>5.03448E-3</v>
      </c>
      <c r="AC4652" s="122">
        <v>5.1484291650000001E-3</v>
      </c>
      <c r="AD4652" s="122">
        <v>5.2656116699999998E-3</v>
      </c>
      <c r="AE4652" s="122">
        <v>5.3840603850000002E-3</v>
      </c>
      <c r="AF4652" s="122">
        <v>5.4995704499999996E-3</v>
      </c>
      <c r="AG4652" s="122">
        <v>5.62268817E-3</v>
      </c>
      <c r="AH4652" s="122">
        <v>5.7615214800000002E-3</v>
      </c>
      <c r="AI4652" s="122">
        <v>5.9089755450000003E-3</v>
      </c>
      <c r="AJ4652" s="122">
        <v>6.0615700200000004E-3</v>
      </c>
      <c r="AK4652" s="122">
        <v>6.2475294750000002E-3</v>
      </c>
      <c r="AL4652" s="122">
        <v>0</v>
      </c>
    </row>
    <row r="4653" spans="1:38" hidden="1" x14ac:dyDescent="0.25">
      <c r="A4653" s="122" t="s">
        <v>2027</v>
      </c>
      <c r="B4653" s="122">
        <v>1</v>
      </c>
      <c r="C4653" s="122" t="s">
        <v>2229</v>
      </c>
      <c r="D4653" s="122" t="s">
        <v>2088</v>
      </c>
      <c r="E4653" s="122">
        <v>85</v>
      </c>
      <c r="F4653" s="122">
        <v>0</v>
      </c>
      <c r="G4653" s="122">
        <v>0</v>
      </c>
      <c r="H4653" s="122">
        <v>0</v>
      </c>
      <c r="I4653" s="122">
        <v>0</v>
      </c>
      <c r="J4653" s="122">
        <v>0</v>
      </c>
      <c r="K4653" s="122">
        <v>3.3574026255E-2</v>
      </c>
      <c r="L4653" s="122">
        <v>6.9169947989999994E-2</v>
      </c>
      <c r="M4653" s="122">
        <v>7.1277054584999999E-2</v>
      </c>
      <c r="N4653" s="122">
        <v>7.3281003014999999E-2</v>
      </c>
      <c r="O4653" s="122">
        <v>7.5196280939999999E-2</v>
      </c>
      <c r="P4653" s="122">
        <v>7.724165526E-2</v>
      </c>
      <c r="Q4653" s="122">
        <v>7.9524149099999997E-2</v>
      </c>
      <c r="R4653" s="122">
        <v>8.2009055205E-2</v>
      </c>
      <c r="S4653" s="122">
        <v>8.4506735114999995E-2</v>
      </c>
      <c r="T4653" s="122">
        <v>8.7479454809999996E-2</v>
      </c>
      <c r="U4653" s="122">
        <v>9.0590579145000003E-2</v>
      </c>
      <c r="V4653" s="122">
        <v>9.3199641809999997E-2</v>
      </c>
      <c r="W4653" s="122">
        <v>9.5224445084999998E-2</v>
      </c>
      <c r="X4653" s="122">
        <v>9.7069849799999997E-2</v>
      </c>
      <c r="Y4653" s="122">
        <v>9.8830394190000004E-2</v>
      </c>
      <c r="Z4653" s="122">
        <v>0.101029624575</v>
      </c>
      <c r="AA4653" s="122">
        <v>0.10346471817</v>
      </c>
      <c r="AB4653" s="122">
        <v>0.106142766675</v>
      </c>
      <c r="AC4653" s="122">
        <v>0.10893255004500001</v>
      </c>
      <c r="AD4653" s="122">
        <v>0.11203445401500001</v>
      </c>
      <c r="AE4653" s="122">
        <v>0.115555628595</v>
      </c>
      <c r="AF4653" s="122">
        <v>0.11941290289500001</v>
      </c>
      <c r="AG4653" s="122">
        <v>0.12312606768000001</v>
      </c>
      <c r="AH4653" s="122">
        <v>0.12664179247499999</v>
      </c>
      <c r="AI4653" s="122">
        <v>0.13002989108999999</v>
      </c>
      <c r="AJ4653" s="122">
        <v>0.13181721861000001</v>
      </c>
      <c r="AK4653" s="122">
        <v>0.13561930404</v>
      </c>
      <c r="AL4653" s="122">
        <v>0</v>
      </c>
    </row>
    <row r="4654" spans="1:38" hidden="1" x14ac:dyDescent="0.25">
      <c r="A4654" s="122" t="s">
        <v>2027</v>
      </c>
      <c r="B4654" s="122">
        <v>1</v>
      </c>
      <c r="C4654" s="122" t="s">
        <v>2229</v>
      </c>
      <c r="D4654" s="122" t="s">
        <v>2089</v>
      </c>
      <c r="E4654" s="122">
        <v>85</v>
      </c>
      <c r="F4654" s="122">
        <v>0</v>
      </c>
      <c r="G4654" s="122">
        <v>0</v>
      </c>
      <c r="H4654" s="122">
        <v>0</v>
      </c>
      <c r="I4654" s="122">
        <v>0</v>
      </c>
      <c r="J4654" s="122">
        <v>0</v>
      </c>
      <c r="K4654" s="122">
        <v>1.6924366965E-2</v>
      </c>
      <c r="L4654" s="122">
        <v>3.4931392814999997E-2</v>
      </c>
      <c r="M4654" s="122">
        <v>3.6070081410000003E-2</v>
      </c>
      <c r="N4654" s="122">
        <v>3.7209544349999998E-2</v>
      </c>
      <c r="O4654" s="122">
        <v>3.8391425984999998E-2</v>
      </c>
      <c r="P4654" s="122">
        <v>3.9600555060000001E-2</v>
      </c>
      <c r="Q4654" s="122">
        <v>4.0727407544999997E-2</v>
      </c>
      <c r="R4654" s="122">
        <v>4.1808290865E-2</v>
      </c>
      <c r="S4654" s="122">
        <v>4.2853472310000001E-2</v>
      </c>
      <c r="T4654" s="122">
        <v>4.4049117254999999E-2</v>
      </c>
      <c r="U4654" s="122">
        <v>4.5320183865000002E-2</v>
      </c>
      <c r="V4654" s="122">
        <v>4.6970824065E-2</v>
      </c>
      <c r="W4654" s="122">
        <v>4.8473164079999999E-2</v>
      </c>
      <c r="X4654" s="122">
        <v>4.9798590929999997E-2</v>
      </c>
      <c r="Y4654" s="122">
        <v>5.0975722379999998E-2</v>
      </c>
      <c r="Z4654" s="122">
        <v>5.2064808674999997E-2</v>
      </c>
      <c r="AA4654" s="122">
        <v>5.3229992310000002E-2</v>
      </c>
      <c r="AB4654" s="122">
        <v>5.4460289565E-2</v>
      </c>
      <c r="AC4654" s="122">
        <v>5.5579202745E-2</v>
      </c>
      <c r="AD4654" s="122">
        <v>5.6831301615000003E-2</v>
      </c>
      <c r="AE4654" s="122">
        <v>5.8199579459999998E-2</v>
      </c>
      <c r="AF4654" s="122">
        <v>5.967648423E-2</v>
      </c>
      <c r="AG4654" s="122">
        <v>6.1143281760000001E-2</v>
      </c>
      <c r="AH4654" s="122">
        <v>6.2676966165E-2</v>
      </c>
      <c r="AI4654" s="122">
        <v>6.4300980975000005E-2</v>
      </c>
      <c r="AJ4654" s="122">
        <v>6.5547036719999993E-2</v>
      </c>
      <c r="AK4654" s="122">
        <v>6.7243056704999998E-2</v>
      </c>
      <c r="AL4654" s="122">
        <v>0</v>
      </c>
    </row>
    <row r="4655" spans="1:38" hidden="1" x14ac:dyDescent="0.25">
      <c r="A4655" s="122" t="s">
        <v>2027</v>
      </c>
      <c r="B4655" s="122">
        <v>1</v>
      </c>
      <c r="C4655" s="122" t="s">
        <v>2229</v>
      </c>
      <c r="D4655" s="122" t="s">
        <v>2136</v>
      </c>
      <c r="E4655" s="122">
        <v>85</v>
      </c>
      <c r="F4655" s="122">
        <v>0</v>
      </c>
      <c r="G4655" s="122">
        <v>0</v>
      </c>
      <c r="H4655" s="122">
        <v>0</v>
      </c>
      <c r="I4655" s="122">
        <v>0</v>
      </c>
      <c r="J4655" s="122">
        <v>0</v>
      </c>
      <c r="K4655" s="122">
        <v>3.3299491500000001E-4</v>
      </c>
      <c r="L4655" s="122">
        <v>6.7675278E-4</v>
      </c>
      <c r="M4655" s="122">
        <v>6.8900237999999997E-4</v>
      </c>
      <c r="N4655" s="122">
        <v>7.0848046500000003E-4</v>
      </c>
      <c r="O4655" s="122">
        <v>7.2808510499999997E-4</v>
      </c>
      <c r="P4655" s="122">
        <v>7.4762242500000001E-4</v>
      </c>
      <c r="Q4655" s="122">
        <v>7.6075840499999995E-4</v>
      </c>
      <c r="R4655" s="122">
        <v>7.73204025E-4</v>
      </c>
      <c r="S4655" s="122">
        <v>7.8553496999999998E-4</v>
      </c>
      <c r="T4655" s="122">
        <v>7.9788951E-4</v>
      </c>
      <c r="U4655" s="122">
        <v>8.1024619500000001E-4</v>
      </c>
      <c r="V4655" s="122">
        <v>8.2235505E-4</v>
      </c>
      <c r="W4655" s="122">
        <v>8.3525854499999995E-4</v>
      </c>
      <c r="X4655" s="122">
        <v>8.4832951499999999E-4</v>
      </c>
      <c r="Y4655" s="122">
        <v>8.6184317999999998E-4</v>
      </c>
      <c r="Z4655" s="122">
        <v>8.7559411500000002E-4</v>
      </c>
      <c r="AA4655" s="122">
        <v>8.9018638500000004E-4</v>
      </c>
      <c r="AB4655" s="122">
        <v>9.0538024500000001E-4</v>
      </c>
      <c r="AC4655" s="122">
        <v>9.2104451999999997E-4</v>
      </c>
      <c r="AD4655" s="122">
        <v>9.35962335E-4</v>
      </c>
      <c r="AE4655" s="122">
        <v>9.5102700000000001E-4</v>
      </c>
      <c r="AF4655" s="122">
        <v>9.6618159000000001E-4</v>
      </c>
      <c r="AG4655" s="122">
        <v>9.8231017500000008E-4</v>
      </c>
      <c r="AH4655" s="122">
        <v>9.99630555E-4</v>
      </c>
      <c r="AI4655" s="122">
        <v>1.017324495E-3</v>
      </c>
      <c r="AJ4655" s="122">
        <v>1.029662535E-3</v>
      </c>
      <c r="AK4655" s="122">
        <v>1.0510325100000001E-3</v>
      </c>
      <c r="AL4655" s="122">
        <v>0</v>
      </c>
    </row>
    <row r="4656" spans="1:38" hidden="1" x14ac:dyDescent="0.25">
      <c r="A4656" s="122" t="s">
        <v>2027</v>
      </c>
      <c r="B4656" s="122">
        <v>1</v>
      </c>
      <c r="C4656" s="122" t="s">
        <v>2229</v>
      </c>
      <c r="D4656" s="122" t="s">
        <v>2090</v>
      </c>
      <c r="E4656" s="122">
        <v>85</v>
      </c>
      <c r="F4656" s="122">
        <v>0</v>
      </c>
      <c r="G4656" s="122">
        <v>0</v>
      </c>
      <c r="H4656" s="122">
        <v>0</v>
      </c>
      <c r="I4656" s="122">
        <v>0</v>
      </c>
      <c r="J4656" s="122">
        <v>0</v>
      </c>
      <c r="K4656" s="122">
        <v>2.7640357800000001E-3</v>
      </c>
      <c r="L4656" s="122">
        <v>5.6057128050000004E-3</v>
      </c>
      <c r="M4656" s="122">
        <v>5.6868433049999997E-3</v>
      </c>
      <c r="N4656" s="122">
        <v>5.7503730900000001E-3</v>
      </c>
      <c r="O4656" s="122">
        <v>5.7749620499999996E-3</v>
      </c>
      <c r="P4656" s="122">
        <v>5.841042405E-3</v>
      </c>
      <c r="Q4656" s="122">
        <v>5.9603029199999996E-3</v>
      </c>
      <c r="R4656" s="122">
        <v>6.091272E-3</v>
      </c>
      <c r="S4656" s="122">
        <v>6.2179728599999996E-3</v>
      </c>
      <c r="T4656" s="122">
        <v>6.3973062449999996E-3</v>
      </c>
      <c r="U4656" s="122">
        <v>6.5636599049999998E-3</v>
      </c>
      <c r="V4656" s="122">
        <v>6.7191351150000002E-3</v>
      </c>
      <c r="W4656" s="122">
        <v>6.8208569550000002E-3</v>
      </c>
      <c r="X4656" s="122">
        <v>6.9798448499999999E-3</v>
      </c>
      <c r="Y4656" s="122">
        <v>7.1355337350000004E-3</v>
      </c>
      <c r="Z4656" s="122">
        <v>7.3120962749999999E-3</v>
      </c>
      <c r="AA4656" s="122">
        <v>7.4904984000000001E-3</v>
      </c>
      <c r="AB4656" s="122">
        <v>7.6722701549999999E-3</v>
      </c>
      <c r="AC4656" s="122">
        <v>7.8492788550000008E-3</v>
      </c>
      <c r="AD4656" s="122">
        <v>7.986664785E-3</v>
      </c>
      <c r="AE4656" s="122">
        <v>8.1326792249999998E-3</v>
      </c>
      <c r="AF4656" s="122">
        <v>8.2719418650000001E-3</v>
      </c>
      <c r="AG4656" s="122">
        <v>8.3685868199999992E-3</v>
      </c>
      <c r="AH4656" s="122">
        <v>8.4791726249999998E-3</v>
      </c>
      <c r="AI4656" s="122">
        <v>8.5646652300000008E-3</v>
      </c>
      <c r="AJ4656" s="122">
        <v>8.8728545400000008E-3</v>
      </c>
      <c r="AK4656" s="122">
        <v>8.9757708150000007E-3</v>
      </c>
      <c r="AL4656" s="122">
        <v>0</v>
      </c>
    </row>
    <row r="4657" spans="1:38" hidden="1" x14ac:dyDescent="0.25">
      <c r="A4657" s="122" t="s">
        <v>2027</v>
      </c>
      <c r="B4657" s="122">
        <v>1</v>
      </c>
      <c r="C4657" s="122" t="s">
        <v>2229</v>
      </c>
      <c r="D4657" s="122" t="s">
        <v>2091</v>
      </c>
      <c r="E4657" s="122">
        <v>85</v>
      </c>
      <c r="F4657" s="122">
        <v>0</v>
      </c>
      <c r="G4657" s="122">
        <v>0</v>
      </c>
      <c r="H4657" s="122">
        <v>0</v>
      </c>
      <c r="I4657" s="122">
        <v>0</v>
      </c>
      <c r="J4657" s="122">
        <v>0</v>
      </c>
      <c r="K4657" s="122">
        <v>6.6219619949999999E-3</v>
      </c>
      <c r="L4657" s="122">
        <v>1.341174318E-2</v>
      </c>
      <c r="M4657" s="122">
        <v>1.356949308E-2</v>
      </c>
      <c r="N4657" s="122">
        <v>1.3736128889999999E-2</v>
      </c>
      <c r="O4657" s="122">
        <v>1.3921528335000001E-2</v>
      </c>
      <c r="P4657" s="122">
        <v>1.409850585E-2</v>
      </c>
      <c r="Q4657" s="122">
        <v>1.4254756395E-2</v>
      </c>
      <c r="R4657" s="122">
        <v>1.4418384750000001E-2</v>
      </c>
      <c r="S4657" s="122">
        <v>1.4621117774999999E-2</v>
      </c>
      <c r="T4657" s="122">
        <v>1.4836500855E-2</v>
      </c>
      <c r="U4657" s="122">
        <v>1.5051621584999999E-2</v>
      </c>
      <c r="V4657" s="122">
        <v>1.530145353E-2</v>
      </c>
      <c r="W4657" s="122">
        <v>1.554882153E-2</v>
      </c>
      <c r="X4657" s="122">
        <v>1.580553216E-2</v>
      </c>
      <c r="Y4657" s="122">
        <v>1.606955757E-2</v>
      </c>
      <c r="Z4657" s="122">
        <v>1.6354704465000001E-2</v>
      </c>
      <c r="AA4657" s="122">
        <v>1.6651408784999999E-2</v>
      </c>
      <c r="AB4657" s="122">
        <v>1.6919721554999999E-2</v>
      </c>
      <c r="AC4657" s="122">
        <v>1.723791828E-2</v>
      </c>
      <c r="AD4657" s="122">
        <v>1.755320325E-2</v>
      </c>
      <c r="AE4657" s="122">
        <v>1.7845848405E-2</v>
      </c>
      <c r="AF4657" s="122">
        <v>1.8138430365E-2</v>
      </c>
      <c r="AG4657" s="122">
        <v>1.8452303100000001E-2</v>
      </c>
      <c r="AH4657" s="122">
        <v>1.8767836725000001E-2</v>
      </c>
      <c r="AI4657" s="122">
        <v>1.9115989860000002E-2</v>
      </c>
      <c r="AJ4657" s="122">
        <v>1.9486453635000001E-2</v>
      </c>
      <c r="AK4657" s="122">
        <v>1.9881576000000001E-2</v>
      </c>
      <c r="AL4657" s="122">
        <v>0</v>
      </c>
    </row>
    <row r="4658" spans="1:38" hidden="1" x14ac:dyDescent="0.25">
      <c r="A4658" s="122" t="s">
        <v>2027</v>
      </c>
      <c r="B4658" s="122">
        <v>1</v>
      </c>
      <c r="C4658" s="122" t="s">
        <v>2229</v>
      </c>
      <c r="D4658" s="122" t="s">
        <v>2092</v>
      </c>
      <c r="E4658" s="122">
        <v>85</v>
      </c>
      <c r="F4658" s="122">
        <v>0</v>
      </c>
      <c r="G4658" s="122">
        <v>0</v>
      </c>
      <c r="H4658" s="122">
        <v>0</v>
      </c>
      <c r="I4658" s="122">
        <v>0</v>
      </c>
      <c r="J4658" s="122">
        <v>0</v>
      </c>
      <c r="K4658" s="122">
        <v>2.7189282450000001E-3</v>
      </c>
      <c r="L4658" s="122">
        <v>5.602583415E-3</v>
      </c>
      <c r="M4658" s="122">
        <v>5.7660697049999998E-3</v>
      </c>
      <c r="N4658" s="122">
        <v>5.9259127950000001E-3</v>
      </c>
      <c r="O4658" s="122">
        <v>6.0868950450000004E-3</v>
      </c>
      <c r="P4658" s="122">
        <v>6.2545586400000004E-3</v>
      </c>
      <c r="Q4658" s="122">
        <v>6.4173793200000004E-3</v>
      </c>
      <c r="R4658" s="122">
        <v>6.5863865100000002E-3</v>
      </c>
      <c r="S4658" s="122">
        <v>6.7757126250000002E-3</v>
      </c>
      <c r="T4658" s="122">
        <v>6.9912062550000001E-3</v>
      </c>
      <c r="U4658" s="122">
        <v>7.2517041299999998E-3</v>
      </c>
      <c r="V4658" s="122">
        <v>7.5345131399999999E-3</v>
      </c>
      <c r="W4658" s="122">
        <v>7.8029192999999998E-3</v>
      </c>
      <c r="X4658" s="122">
        <v>8.0387412599999993E-3</v>
      </c>
      <c r="Y4658" s="122">
        <v>8.2361416500000006E-3</v>
      </c>
      <c r="Z4658" s="122">
        <v>8.4207815999999998E-3</v>
      </c>
      <c r="AA4658" s="122">
        <v>8.6019959849999994E-3</v>
      </c>
      <c r="AB4658" s="122">
        <v>8.7759901349999999E-3</v>
      </c>
      <c r="AC4658" s="122">
        <v>8.9815842599999998E-3</v>
      </c>
      <c r="AD4658" s="122">
        <v>9.2106940200000001E-3</v>
      </c>
      <c r="AE4658" s="122">
        <v>9.4442874899999998E-3</v>
      </c>
      <c r="AF4658" s="122">
        <v>9.7490335800000001E-3</v>
      </c>
      <c r="AG4658" s="122">
        <v>1.009412877E-2</v>
      </c>
      <c r="AH4658" s="122">
        <v>1.0439264385000001E-2</v>
      </c>
      <c r="AI4658" s="122">
        <v>1.082405874E-2</v>
      </c>
      <c r="AJ4658" s="122">
        <v>1.129202283E-2</v>
      </c>
      <c r="AK4658" s="122">
        <v>1.1836019414999999E-2</v>
      </c>
      <c r="AL4658" s="122">
        <v>0</v>
      </c>
    </row>
    <row r="4659" spans="1:38" hidden="1" x14ac:dyDescent="0.25">
      <c r="A4659" s="122" t="s">
        <v>2027</v>
      </c>
      <c r="B4659" s="122">
        <v>1</v>
      </c>
      <c r="C4659" s="122" t="s">
        <v>2229</v>
      </c>
      <c r="D4659" s="122" t="s">
        <v>2093</v>
      </c>
      <c r="E4659" s="122">
        <v>85</v>
      </c>
      <c r="F4659" s="122">
        <v>0</v>
      </c>
      <c r="G4659" s="122">
        <v>0</v>
      </c>
      <c r="H4659" s="122">
        <v>0</v>
      </c>
      <c r="I4659" s="122">
        <v>0</v>
      </c>
      <c r="J4659" s="122">
        <v>0</v>
      </c>
      <c r="K4659" s="122">
        <v>2.7732497264999999E-2</v>
      </c>
      <c r="L4659" s="122">
        <v>5.6357248695000001E-2</v>
      </c>
      <c r="M4659" s="122">
        <v>5.7193763054999999E-2</v>
      </c>
      <c r="N4659" s="122">
        <v>5.8069275165000003E-2</v>
      </c>
      <c r="O4659" s="122">
        <v>5.8971223740000002E-2</v>
      </c>
      <c r="P4659" s="122">
        <v>5.9849464290000001E-2</v>
      </c>
      <c r="Q4659" s="122">
        <v>6.0716208794999997E-2</v>
      </c>
      <c r="R4659" s="122">
        <v>6.1548699135000003E-2</v>
      </c>
      <c r="S4659" s="122">
        <v>6.2400715740000001E-2</v>
      </c>
      <c r="T4659" s="122">
        <v>6.3240101430000001E-2</v>
      </c>
      <c r="U4659" s="122">
        <v>6.4025108235000003E-2</v>
      </c>
      <c r="V4659" s="122">
        <v>6.4865565269999995E-2</v>
      </c>
      <c r="W4659" s="122">
        <v>6.5819207025000007E-2</v>
      </c>
      <c r="X4659" s="122">
        <v>6.6785377724999997E-2</v>
      </c>
      <c r="Y4659" s="122">
        <v>6.7803289124999999E-2</v>
      </c>
      <c r="Z4659" s="122">
        <v>6.8835063000000002E-2</v>
      </c>
      <c r="AA4659" s="122">
        <v>6.9867180900000006E-2</v>
      </c>
      <c r="AB4659" s="122">
        <v>7.0844431020000001E-2</v>
      </c>
      <c r="AC4659" s="122">
        <v>7.1849075100000007E-2</v>
      </c>
      <c r="AD4659" s="122">
        <v>7.2709931084999999E-2</v>
      </c>
      <c r="AE4659" s="122">
        <v>7.3494696659999997E-2</v>
      </c>
      <c r="AF4659" s="122">
        <v>7.4226009494999995E-2</v>
      </c>
      <c r="AG4659" s="122">
        <v>7.5012217830000005E-2</v>
      </c>
      <c r="AH4659" s="122">
        <v>7.5816632595000003E-2</v>
      </c>
      <c r="AI4659" s="122">
        <v>7.6637192775000001E-2</v>
      </c>
      <c r="AJ4659" s="122">
        <v>7.8132626220000001E-2</v>
      </c>
      <c r="AK4659" s="122">
        <v>7.8898384289999998E-2</v>
      </c>
      <c r="AL4659" s="122">
        <v>0</v>
      </c>
    </row>
    <row r="4660" spans="1:38" hidden="1" x14ac:dyDescent="0.25">
      <c r="A4660" s="122" t="s">
        <v>2027</v>
      </c>
      <c r="B4660" s="122">
        <v>1</v>
      </c>
      <c r="C4660" s="122" t="s">
        <v>2229</v>
      </c>
      <c r="D4660" s="122" t="s">
        <v>2094</v>
      </c>
      <c r="E4660" s="122">
        <v>85</v>
      </c>
      <c r="F4660" s="122">
        <v>0</v>
      </c>
      <c r="G4660" s="122">
        <v>0</v>
      </c>
      <c r="H4660" s="122">
        <v>0</v>
      </c>
      <c r="I4660" s="122">
        <v>0</v>
      </c>
      <c r="J4660" s="122">
        <v>0</v>
      </c>
      <c r="K4660" s="122">
        <v>1.3513463204999999E-2</v>
      </c>
      <c r="L4660" s="122">
        <v>2.7503447895000002E-2</v>
      </c>
      <c r="M4660" s="122">
        <v>2.795109933E-2</v>
      </c>
      <c r="N4660" s="122">
        <v>2.8386160109999999E-2</v>
      </c>
      <c r="O4660" s="122">
        <v>2.8843647690000002E-2</v>
      </c>
      <c r="P4660" s="122">
        <v>2.9322035985000001E-2</v>
      </c>
      <c r="Q4660" s="122">
        <v>2.9791888004999999E-2</v>
      </c>
      <c r="R4660" s="122">
        <v>3.0249496365E-2</v>
      </c>
      <c r="S4660" s="122">
        <v>3.0795990884999999E-2</v>
      </c>
      <c r="T4660" s="122">
        <v>3.1309221734999997E-2</v>
      </c>
      <c r="U4660" s="122">
        <v>3.1878839190000001E-2</v>
      </c>
      <c r="V4660" s="122">
        <v>3.2487631769999997E-2</v>
      </c>
      <c r="W4660" s="122">
        <v>3.3073769684999997E-2</v>
      </c>
      <c r="X4660" s="122">
        <v>3.3661396065000002E-2</v>
      </c>
      <c r="Y4660" s="122">
        <v>3.4224511860000001E-2</v>
      </c>
      <c r="Z4660" s="122">
        <v>3.4794298935000002E-2</v>
      </c>
      <c r="AA4660" s="122">
        <v>3.5386195515000003E-2</v>
      </c>
      <c r="AB4660" s="122">
        <v>3.5958232695000002E-2</v>
      </c>
      <c r="AC4660" s="122">
        <v>3.6608085030000001E-2</v>
      </c>
      <c r="AD4660" s="122">
        <v>3.7221006075E-2</v>
      </c>
      <c r="AE4660" s="122">
        <v>3.7785505890000001E-2</v>
      </c>
      <c r="AF4660" s="122">
        <v>3.8427379650000003E-2</v>
      </c>
      <c r="AG4660" s="122">
        <v>3.9103339605000002E-2</v>
      </c>
      <c r="AH4660" s="122">
        <v>3.9911107665000001E-2</v>
      </c>
      <c r="AI4660" s="122">
        <v>4.0723535159999998E-2</v>
      </c>
      <c r="AJ4660" s="122">
        <v>4.1468128845E-2</v>
      </c>
      <c r="AK4660" s="122">
        <v>4.2377187764999998E-2</v>
      </c>
      <c r="AL4660" s="122">
        <v>0</v>
      </c>
    </row>
    <row r="4661" spans="1:38" hidden="1" x14ac:dyDescent="0.25">
      <c r="A4661" s="122" t="s">
        <v>2027</v>
      </c>
      <c r="B4661" s="122">
        <v>1</v>
      </c>
      <c r="C4661" s="122" t="s">
        <v>2229</v>
      </c>
      <c r="D4661" s="122" t="s">
        <v>2095</v>
      </c>
      <c r="E4661" s="122">
        <v>85</v>
      </c>
      <c r="F4661" s="122">
        <v>0</v>
      </c>
      <c r="G4661" s="122">
        <v>0</v>
      </c>
      <c r="H4661" s="122">
        <v>0</v>
      </c>
      <c r="I4661" s="122">
        <v>0</v>
      </c>
      <c r="J4661" s="122">
        <v>0</v>
      </c>
      <c r="K4661" s="122">
        <v>6.0068116350000004E-3</v>
      </c>
      <c r="L4661" s="122">
        <v>1.2175599645E-2</v>
      </c>
      <c r="M4661" s="122">
        <v>1.2368766795E-2</v>
      </c>
      <c r="N4661" s="122">
        <v>1.2589710210000001E-2</v>
      </c>
      <c r="O4661" s="122">
        <v>1.2779724375000001E-2</v>
      </c>
      <c r="P4661" s="122">
        <v>1.296552015E-2</v>
      </c>
      <c r="Q4661" s="122">
        <v>1.3137346695E-2</v>
      </c>
      <c r="R4661" s="122">
        <v>1.333390311E-2</v>
      </c>
      <c r="S4661" s="122">
        <v>1.3532758634999999E-2</v>
      </c>
      <c r="T4661" s="122">
        <v>1.3735118595E-2</v>
      </c>
      <c r="U4661" s="122">
        <v>1.393889112E-2</v>
      </c>
      <c r="V4661" s="122">
        <v>1.4174289689999999E-2</v>
      </c>
      <c r="W4661" s="122">
        <v>1.4431982895000001E-2</v>
      </c>
      <c r="X4661" s="122">
        <v>1.4712313275E-2</v>
      </c>
      <c r="Y4661" s="122">
        <v>1.5008984925E-2</v>
      </c>
      <c r="Z4661" s="122">
        <v>1.53224742E-2</v>
      </c>
      <c r="AA4661" s="122">
        <v>1.5581257560000001E-2</v>
      </c>
      <c r="AB4661" s="122">
        <v>1.587039267E-2</v>
      </c>
      <c r="AC4661" s="122">
        <v>1.6125681494999999E-2</v>
      </c>
      <c r="AD4661" s="122">
        <v>1.6375056884999999E-2</v>
      </c>
      <c r="AE4661" s="122">
        <v>1.6635238455E-2</v>
      </c>
      <c r="AF4661" s="122">
        <v>1.6863481965E-2</v>
      </c>
      <c r="AG4661" s="122">
        <v>1.7085625425000001E-2</v>
      </c>
      <c r="AH4661" s="122">
        <v>1.735483002E-2</v>
      </c>
      <c r="AI4661" s="122">
        <v>1.7621841765E-2</v>
      </c>
      <c r="AJ4661" s="122">
        <v>1.7941620509999999E-2</v>
      </c>
      <c r="AK4661" s="122">
        <v>1.8272054954999999E-2</v>
      </c>
      <c r="AL4661" s="122">
        <v>0</v>
      </c>
    </row>
    <row r="4662" spans="1:38" hidden="1" x14ac:dyDescent="0.25">
      <c r="A4662" s="122" t="s">
        <v>2027</v>
      </c>
      <c r="B4662" s="122">
        <v>1</v>
      </c>
      <c r="C4662" s="122" t="s">
        <v>2229</v>
      </c>
      <c r="D4662" s="122" t="s">
        <v>2096</v>
      </c>
      <c r="E4662" s="122">
        <v>85</v>
      </c>
      <c r="F4662" s="122">
        <v>0</v>
      </c>
      <c r="G4662" s="122">
        <v>0</v>
      </c>
      <c r="H4662" s="122">
        <v>0</v>
      </c>
      <c r="I4662" s="122">
        <v>0</v>
      </c>
      <c r="J4662" s="122">
        <v>0</v>
      </c>
      <c r="K4662" s="122">
        <v>8.9776929000000005E-3</v>
      </c>
      <c r="L4662" s="122">
        <v>1.8252707220000001E-2</v>
      </c>
      <c r="M4662" s="122">
        <v>1.8552253665000001E-2</v>
      </c>
      <c r="N4662" s="122">
        <v>1.88585067E-2</v>
      </c>
      <c r="O4662" s="122">
        <v>1.9172191830000001E-2</v>
      </c>
      <c r="P4662" s="122">
        <v>1.9489190985000002E-2</v>
      </c>
      <c r="Q4662" s="122">
        <v>1.9778407275E-2</v>
      </c>
      <c r="R4662" s="122">
        <v>2.0097030855E-2</v>
      </c>
      <c r="S4662" s="122">
        <v>2.046147114E-2</v>
      </c>
      <c r="T4662" s="122">
        <v>2.082641583E-2</v>
      </c>
      <c r="U4662" s="122">
        <v>2.1237317145E-2</v>
      </c>
      <c r="V4662" s="122">
        <v>2.1645388875000001E-2</v>
      </c>
      <c r="W4662" s="122">
        <v>2.2067874344999999E-2</v>
      </c>
      <c r="X4662" s="122">
        <v>2.247589773E-2</v>
      </c>
      <c r="Y4662" s="122">
        <v>2.2873868490000001E-2</v>
      </c>
      <c r="Z4662" s="122">
        <v>2.3311066185E-2</v>
      </c>
      <c r="AA4662" s="122">
        <v>2.3731878389999999E-2</v>
      </c>
      <c r="AB4662" s="122">
        <v>2.4129092625000001E-2</v>
      </c>
      <c r="AC4662" s="122">
        <v>2.4553161600000002E-2</v>
      </c>
      <c r="AD4662" s="122">
        <v>2.4924865349999999E-2</v>
      </c>
      <c r="AE4662" s="122">
        <v>2.5313201925000001E-2</v>
      </c>
      <c r="AF4662" s="122">
        <v>2.5705324920000001E-2</v>
      </c>
      <c r="AG4662" s="122">
        <v>2.6152307279999999E-2</v>
      </c>
      <c r="AH4662" s="122">
        <v>2.6599176780000001E-2</v>
      </c>
      <c r="AI4662" s="122">
        <v>2.7058301654999999E-2</v>
      </c>
      <c r="AJ4662" s="122">
        <v>2.7524389860000002E-2</v>
      </c>
      <c r="AK4662" s="122">
        <v>2.807755764E-2</v>
      </c>
      <c r="AL4662" s="122">
        <v>0</v>
      </c>
    </row>
    <row r="4663" spans="1:38" hidden="1" x14ac:dyDescent="0.25">
      <c r="A4663" s="122" t="s">
        <v>2027</v>
      </c>
      <c r="B4663" s="122">
        <v>1</v>
      </c>
      <c r="C4663" s="122" t="s">
        <v>2229</v>
      </c>
      <c r="D4663" s="122" t="s">
        <v>2097</v>
      </c>
      <c r="E4663" s="122">
        <v>85</v>
      </c>
      <c r="F4663" s="122">
        <v>0</v>
      </c>
      <c r="G4663" s="122">
        <v>0</v>
      </c>
      <c r="H4663" s="122">
        <v>0</v>
      </c>
      <c r="I4663" s="122">
        <v>0</v>
      </c>
      <c r="J4663" s="122">
        <v>0</v>
      </c>
      <c r="K4663" s="122">
        <v>1.011242991E-2</v>
      </c>
      <c r="L4663" s="122">
        <v>2.0484933645000002E-2</v>
      </c>
      <c r="M4663" s="122">
        <v>2.0750336639999999E-2</v>
      </c>
      <c r="N4663" s="122">
        <v>2.1011308065000001E-2</v>
      </c>
      <c r="O4663" s="122">
        <v>2.1284817344999998E-2</v>
      </c>
      <c r="P4663" s="122">
        <v>2.1524566304999999E-2</v>
      </c>
      <c r="Q4663" s="122">
        <v>2.1770492039999999E-2</v>
      </c>
      <c r="R4663" s="122">
        <v>2.2098894014999999E-2</v>
      </c>
      <c r="S4663" s="122">
        <v>2.2468630305000001E-2</v>
      </c>
      <c r="T4663" s="122">
        <v>2.286649596E-2</v>
      </c>
      <c r="U4663" s="122">
        <v>2.3237221095E-2</v>
      </c>
      <c r="V4663" s="122">
        <v>2.2073377920000001E-2</v>
      </c>
      <c r="W4663" s="122">
        <v>2.2684334475000002E-2</v>
      </c>
      <c r="X4663" s="122">
        <v>2.3239303560000001E-2</v>
      </c>
      <c r="Y4663" s="122">
        <v>2.3798842814999999E-2</v>
      </c>
      <c r="Z4663" s="122">
        <v>2.4362691539999998E-2</v>
      </c>
      <c r="AA4663" s="122">
        <v>2.484726915E-2</v>
      </c>
      <c r="AB4663" s="122">
        <v>2.5307000235000002E-2</v>
      </c>
      <c r="AC4663" s="122">
        <v>2.5774070850000001E-2</v>
      </c>
      <c r="AD4663" s="122">
        <v>2.6216796210000001E-2</v>
      </c>
      <c r="AE4663" s="122">
        <v>2.6672680484999999E-2</v>
      </c>
      <c r="AF4663" s="122">
        <v>2.7100726785000001E-2</v>
      </c>
      <c r="AG4663" s="122">
        <v>2.7432356160000001E-2</v>
      </c>
      <c r="AH4663" s="122">
        <v>2.7791877959999999E-2</v>
      </c>
      <c r="AI4663" s="122">
        <v>2.8183264065000001E-2</v>
      </c>
      <c r="AJ4663" s="122">
        <v>2.8424226930000001E-2</v>
      </c>
      <c r="AK4663" s="122">
        <v>2.8791439875000002E-2</v>
      </c>
      <c r="AL4663" s="122">
        <v>0</v>
      </c>
    </row>
    <row r="4664" spans="1:38" hidden="1" x14ac:dyDescent="0.25">
      <c r="A4664" s="122" t="s">
        <v>2027</v>
      </c>
      <c r="B4664" s="122">
        <v>1</v>
      </c>
      <c r="C4664" s="122" t="s">
        <v>2229</v>
      </c>
      <c r="D4664" s="122" t="s">
        <v>2098</v>
      </c>
      <c r="E4664" s="122">
        <v>85</v>
      </c>
      <c r="F4664" s="122">
        <v>0</v>
      </c>
      <c r="G4664" s="122">
        <v>0</v>
      </c>
      <c r="H4664" s="122">
        <v>0</v>
      </c>
      <c r="I4664" s="122">
        <v>0</v>
      </c>
      <c r="J4664" s="122">
        <v>0</v>
      </c>
      <c r="K4664" s="122">
        <v>1.4183161905E-2</v>
      </c>
      <c r="L4664" s="122">
        <v>2.8778229315000001E-2</v>
      </c>
      <c r="M4664" s="122">
        <v>2.9222059349999999E-2</v>
      </c>
      <c r="N4664" s="122">
        <v>2.9677772849999999E-2</v>
      </c>
      <c r="O4664" s="122">
        <v>3.0143293290000001E-2</v>
      </c>
      <c r="P4664" s="122">
        <v>3.0617961825000001E-2</v>
      </c>
      <c r="Q4664" s="122">
        <v>3.1103959095000001E-2</v>
      </c>
      <c r="R4664" s="122">
        <v>3.1533185475000003E-2</v>
      </c>
      <c r="S4664" s="122">
        <v>3.1918800705E-2</v>
      </c>
      <c r="T4664" s="122">
        <v>3.2209738935000003E-2</v>
      </c>
      <c r="U4664" s="122">
        <v>3.251185476E-2</v>
      </c>
      <c r="V4664" s="122">
        <v>3.2884783469999998E-2</v>
      </c>
      <c r="W4664" s="122">
        <v>3.3343146045000001E-2</v>
      </c>
      <c r="X4664" s="122">
        <v>3.3892768305000001E-2</v>
      </c>
      <c r="Y4664" s="122">
        <v>3.4533348795000002E-2</v>
      </c>
      <c r="Z4664" s="122">
        <v>3.5201100164999999E-2</v>
      </c>
      <c r="AA4664" s="122">
        <v>3.5912695005000002E-2</v>
      </c>
      <c r="AB4664" s="122">
        <v>3.6647153894999999E-2</v>
      </c>
      <c r="AC4664" s="122">
        <v>3.7413632024999997E-2</v>
      </c>
      <c r="AD4664" s="122">
        <v>3.8173789994999999E-2</v>
      </c>
      <c r="AE4664" s="122">
        <v>3.8848767210000003E-2</v>
      </c>
      <c r="AF4664" s="122">
        <v>3.9523728915E-2</v>
      </c>
      <c r="AG4664" s="122">
        <v>4.0286006970000003E-2</v>
      </c>
      <c r="AH4664" s="122">
        <v>4.1026721175000003E-2</v>
      </c>
      <c r="AI4664" s="122">
        <v>4.1714989304999998E-2</v>
      </c>
      <c r="AJ4664" s="122">
        <v>4.2913881615000003E-2</v>
      </c>
      <c r="AK4664" s="122">
        <v>4.3490092634999998E-2</v>
      </c>
      <c r="AL4664" s="122">
        <v>0</v>
      </c>
    </row>
    <row r="4665" spans="1:38" hidden="1" x14ac:dyDescent="0.25">
      <c r="A4665" s="122" t="s">
        <v>2027</v>
      </c>
      <c r="B4665" s="122">
        <v>1</v>
      </c>
      <c r="C4665" s="122" t="s">
        <v>2229</v>
      </c>
      <c r="D4665" s="122" t="s">
        <v>2099</v>
      </c>
      <c r="E4665" s="122">
        <v>85</v>
      </c>
      <c r="F4665" s="122">
        <v>0</v>
      </c>
      <c r="G4665" s="122">
        <v>0</v>
      </c>
      <c r="H4665" s="122">
        <v>0</v>
      </c>
      <c r="I4665" s="122">
        <v>0</v>
      </c>
      <c r="J4665" s="122">
        <v>0</v>
      </c>
      <c r="K4665" s="122">
        <v>1.170882405E-2</v>
      </c>
      <c r="L4665" s="122">
        <v>2.3805778919999999E-2</v>
      </c>
      <c r="M4665" s="122">
        <v>2.4205965465E-2</v>
      </c>
      <c r="N4665" s="122">
        <v>2.4627055035000001E-2</v>
      </c>
      <c r="O4665" s="122">
        <v>2.5071957570000001E-2</v>
      </c>
      <c r="P4665" s="122">
        <v>2.5563649979999999E-2</v>
      </c>
      <c r="Q4665" s="122">
        <v>2.6130623969999999E-2</v>
      </c>
      <c r="R4665" s="122">
        <v>2.6733253634999999E-2</v>
      </c>
      <c r="S4665" s="122">
        <v>2.7315303839999999E-2</v>
      </c>
      <c r="T4665" s="122">
        <v>2.7862990979999998E-2</v>
      </c>
      <c r="U4665" s="122">
        <v>2.8394561910000001E-2</v>
      </c>
      <c r="V4665" s="122">
        <v>2.8869316740000001E-2</v>
      </c>
      <c r="W4665" s="122">
        <v>2.9308975905E-2</v>
      </c>
      <c r="X4665" s="122">
        <v>2.9785157489999999E-2</v>
      </c>
      <c r="Y4665" s="122">
        <v>3.036226413E-2</v>
      </c>
      <c r="Z4665" s="122">
        <v>3.103227402E-2</v>
      </c>
      <c r="AA4665" s="122">
        <v>3.1710293505000001E-2</v>
      </c>
      <c r="AB4665" s="122">
        <v>3.2380473345000001E-2</v>
      </c>
      <c r="AC4665" s="122">
        <v>3.3012349094999997E-2</v>
      </c>
      <c r="AD4665" s="122">
        <v>3.3632343689999997E-2</v>
      </c>
      <c r="AE4665" s="122">
        <v>3.4225447244999999E-2</v>
      </c>
      <c r="AF4665" s="122">
        <v>3.4775136329999998E-2</v>
      </c>
      <c r="AG4665" s="122">
        <v>3.5382737609999999E-2</v>
      </c>
      <c r="AH4665" s="122">
        <v>3.6000552885000002E-2</v>
      </c>
      <c r="AI4665" s="122">
        <v>3.6633303465000003E-2</v>
      </c>
      <c r="AJ4665" s="122">
        <v>3.7722204135E-2</v>
      </c>
      <c r="AK4665" s="122">
        <v>3.838692396E-2</v>
      </c>
      <c r="AL4665" s="122">
        <v>0</v>
      </c>
    </row>
    <row r="4666" spans="1:38" hidden="1" x14ac:dyDescent="0.25">
      <c r="A4666" s="122" t="s">
        <v>2027</v>
      </c>
      <c r="B4666" s="122">
        <v>1</v>
      </c>
      <c r="C4666" s="122" t="s">
        <v>2229</v>
      </c>
      <c r="D4666" s="122" t="s">
        <v>2100</v>
      </c>
      <c r="E4666" s="122">
        <v>85</v>
      </c>
      <c r="F4666" s="122">
        <v>0</v>
      </c>
      <c r="G4666" s="122">
        <v>0</v>
      </c>
      <c r="H4666" s="122">
        <v>0</v>
      </c>
      <c r="I4666" s="122">
        <v>0</v>
      </c>
      <c r="J4666" s="122">
        <v>0</v>
      </c>
      <c r="K4666" s="122">
        <v>2.87171478E-3</v>
      </c>
      <c r="L4666" s="122">
        <v>5.8166917049999999E-3</v>
      </c>
      <c r="M4666" s="122">
        <v>5.8892930249999998E-3</v>
      </c>
      <c r="N4666" s="122">
        <v>5.958075585E-3</v>
      </c>
      <c r="O4666" s="122">
        <v>6.0445906950000001E-3</v>
      </c>
      <c r="P4666" s="122">
        <v>6.1469426699999998E-3</v>
      </c>
      <c r="Q4666" s="122">
        <v>6.250765785E-3</v>
      </c>
      <c r="R4666" s="122">
        <v>6.3681525599999997E-3</v>
      </c>
      <c r="S4666" s="122">
        <v>6.4930955099999996E-3</v>
      </c>
      <c r="T4666" s="122">
        <v>6.5988293249999996E-3</v>
      </c>
      <c r="U4666" s="122">
        <v>6.6959659800000003E-3</v>
      </c>
      <c r="V4666" s="122">
        <v>6.7903827750000001E-3</v>
      </c>
      <c r="W4666" s="122">
        <v>6.879776475E-3</v>
      </c>
      <c r="X4666" s="122">
        <v>6.9709171949999997E-3</v>
      </c>
      <c r="Y4666" s="122">
        <v>7.0447870349999997E-3</v>
      </c>
      <c r="Z4666" s="122">
        <v>7.1172165900000002E-3</v>
      </c>
      <c r="AA4666" s="122">
        <v>7.2131045249999998E-3</v>
      </c>
      <c r="AB4666" s="122">
        <v>7.3032564000000003E-3</v>
      </c>
      <c r="AC4666" s="122">
        <v>7.40200296E-3</v>
      </c>
      <c r="AD4666" s="122">
        <v>7.5119911349999999E-3</v>
      </c>
      <c r="AE4666" s="122">
        <v>7.5960191999999999E-3</v>
      </c>
      <c r="AF4666" s="122">
        <v>7.7130805950000004E-3</v>
      </c>
      <c r="AG4666" s="122">
        <v>7.8402099600000004E-3</v>
      </c>
      <c r="AH4666" s="122">
        <v>7.9847644799999999E-3</v>
      </c>
      <c r="AI4666" s="122">
        <v>8.1420933000000001E-3</v>
      </c>
      <c r="AJ4666" s="122">
        <v>8.3251055249999994E-3</v>
      </c>
      <c r="AK4666" s="122">
        <v>8.5442398800000003E-3</v>
      </c>
      <c r="AL4666" s="122">
        <v>0</v>
      </c>
    </row>
    <row r="4667" spans="1:38" hidden="1" x14ac:dyDescent="0.25">
      <c r="A4667" s="122" t="s">
        <v>2027</v>
      </c>
      <c r="B4667" s="122">
        <v>1</v>
      </c>
      <c r="C4667" s="122" t="s">
        <v>2229</v>
      </c>
      <c r="D4667" s="122" t="s">
        <v>2101</v>
      </c>
      <c r="E4667" s="122">
        <v>85</v>
      </c>
      <c r="F4667" s="122">
        <v>0</v>
      </c>
      <c r="G4667" s="122">
        <v>0</v>
      </c>
      <c r="H4667" s="122">
        <v>0</v>
      </c>
      <c r="I4667" s="122">
        <v>0</v>
      </c>
      <c r="J4667" s="122">
        <v>0</v>
      </c>
      <c r="K4667" s="122">
        <v>2.2346413155000001E-2</v>
      </c>
      <c r="L4667" s="122">
        <v>4.5444597495000003E-2</v>
      </c>
      <c r="M4667" s="122">
        <v>4.6038869250000003E-2</v>
      </c>
      <c r="N4667" s="122">
        <v>4.6599574890000002E-2</v>
      </c>
      <c r="O4667" s="122">
        <v>4.7224216875000002E-2</v>
      </c>
      <c r="P4667" s="122">
        <v>4.7904221475000001E-2</v>
      </c>
      <c r="Q4667" s="122">
        <v>4.8574736760000001E-2</v>
      </c>
      <c r="R4667" s="122">
        <v>4.9215693285000001E-2</v>
      </c>
      <c r="S4667" s="122">
        <v>4.9902418830000003E-2</v>
      </c>
      <c r="T4667" s="122">
        <v>5.0509182404999999E-2</v>
      </c>
      <c r="U4667" s="122">
        <v>5.1033313650000002E-2</v>
      </c>
      <c r="V4667" s="122">
        <v>5.1486743549999998E-2</v>
      </c>
      <c r="W4667" s="122">
        <v>5.1849679364999998E-2</v>
      </c>
      <c r="X4667" s="122">
        <v>5.2114596270000001E-2</v>
      </c>
      <c r="Y4667" s="122">
        <v>5.2463240114999997E-2</v>
      </c>
      <c r="Z4667" s="122">
        <v>5.2951413735000001E-2</v>
      </c>
      <c r="AA4667" s="122">
        <v>5.3661229215000002E-2</v>
      </c>
      <c r="AB4667" s="122">
        <v>5.4431194124999999E-2</v>
      </c>
      <c r="AC4667" s="122">
        <v>5.5240510049999997E-2</v>
      </c>
      <c r="AD4667" s="122">
        <v>5.6045966624999999E-2</v>
      </c>
      <c r="AE4667" s="122">
        <v>5.6777245470000001E-2</v>
      </c>
      <c r="AF4667" s="122">
        <v>5.7625265444999997E-2</v>
      </c>
      <c r="AG4667" s="122">
        <v>5.8559042355E-2</v>
      </c>
      <c r="AH4667" s="122">
        <v>5.9506572840000001E-2</v>
      </c>
      <c r="AI4667" s="122">
        <v>6.0409381230000003E-2</v>
      </c>
      <c r="AJ4667" s="122">
        <v>6.1525064865E-2</v>
      </c>
      <c r="AK4667" s="122">
        <v>6.2580964215000007E-2</v>
      </c>
      <c r="AL4667" s="122">
        <v>0</v>
      </c>
    </row>
    <row r="4668" spans="1:38" hidden="1" x14ac:dyDescent="0.25">
      <c r="A4668" s="122" t="s">
        <v>2027</v>
      </c>
      <c r="B4668" s="122">
        <v>1</v>
      </c>
      <c r="C4668" s="122" t="s">
        <v>2229</v>
      </c>
      <c r="D4668" s="122" t="s">
        <v>2102</v>
      </c>
      <c r="E4668" s="122">
        <v>85</v>
      </c>
      <c r="F4668" s="122">
        <v>0</v>
      </c>
      <c r="G4668" s="122">
        <v>0</v>
      </c>
      <c r="H4668" s="122">
        <v>0</v>
      </c>
      <c r="I4668" s="122">
        <v>0</v>
      </c>
      <c r="J4668" s="122">
        <v>0</v>
      </c>
      <c r="K4668" s="122">
        <v>1.0762302374999999E-2</v>
      </c>
      <c r="L4668" s="122">
        <v>2.194695327E-2</v>
      </c>
      <c r="M4668" s="122">
        <v>2.2357013910000001E-2</v>
      </c>
      <c r="N4668" s="122">
        <v>2.2776632174999999E-2</v>
      </c>
      <c r="O4668" s="122">
        <v>2.3253877515E-2</v>
      </c>
      <c r="P4668" s="122">
        <v>2.3747386245000002E-2</v>
      </c>
      <c r="Q4668" s="122">
        <v>2.4225312539999998E-2</v>
      </c>
      <c r="R4668" s="122">
        <v>2.4662292105000001E-2</v>
      </c>
      <c r="S4668" s="122">
        <v>2.5115192684999999E-2</v>
      </c>
      <c r="T4668" s="122">
        <v>2.555625798E-2</v>
      </c>
      <c r="U4668" s="122">
        <v>2.5994079045E-2</v>
      </c>
      <c r="V4668" s="122">
        <v>2.648988507E-2</v>
      </c>
      <c r="W4668" s="122">
        <v>2.6995714350000002E-2</v>
      </c>
      <c r="X4668" s="122">
        <v>2.7490627890000001E-2</v>
      </c>
      <c r="Y4668" s="122">
        <v>2.7982272945000001E-2</v>
      </c>
      <c r="Z4668" s="122">
        <v>2.847063549E-2</v>
      </c>
      <c r="AA4668" s="122">
        <v>2.9030118644999998E-2</v>
      </c>
      <c r="AB4668" s="122">
        <v>2.9571145725000001E-2</v>
      </c>
      <c r="AC4668" s="122">
        <v>3.0168227759999999E-2</v>
      </c>
      <c r="AD4668" s="122">
        <v>3.076911651E-2</v>
      </c>
      <c r="AE4668" s="122">
        <v>3.1341996179999998E-2</v>
      </c>
      <c r="AF4668" s="122">
        <v>3.1986798689999998E-2</v>
      </c>
      <c r="AG4668" s="122">
        <v>3.2689183725000001E-2</v>
      </c>
      <c r="AH4668" s="122">
        <v>3.3418308495E-2</v>
      </c>
      <c r="AI4668" s="122">
        <v>3.4123095435E-2</v>
      </c>
      <c r="AJ4668" s="122">
        <v>3.4877375444999997E-2</v>
      </c>
      <c r="AK4668" s="122">
        <v>3.5536830780000001E-2</v>
      </c>
      <c r="AL4668" s="122">
        <v>0</v>
      </c>
    </row>
    <row r="4669" spans="1:38" hidden="1" x14ac:dyDescent="0.25">
      <c r="A4669" s="122" t="s">
        <v>2027</v>
      </c>
      <c r="B4669" s="122">
        <v>1</v>
      </c>
      <c r="C4669" s="122" t="s">
        <v>2229</v>
      </c>
      <c r="D4669" s="122" t="s">
        <v>2103</v>
      </c>
      <c r="E4669" s="122">
        <v>85</v>
      </c>
      <c r="F4669" s="122">
        <v>0</v>
      </c>
      <c r="G4669" s="122">
        <v>0</v>
      </c>
      <c r="H4669" s="122">
        <v>0</v>
      </c>
      <c r="I4669" s="122">
        <v>0</v>
      </c>
      <c r="J4669" s="122">
        <v>0</v>
      </c>
      <c r="K4669" s="122">
        <v>1.2420619035E-2</v>
      </c>
      <c r="L4669" s="122">
        <v>2.5293956324999999E-2</v>
      </c>
      <c r="M4669" s="122">
        <v>2.5726028790000001E-2</v>
      </c>
      <c r="N4669" s="122">
        <v>2.612849481E-2</v>
      </c>
      <c r="O4669" s="122">
        <v>2.6538906734999999E-2</v>
      </c>
      <c r="P4669" s="122">
        <v>2.6989597800000001E-2</v>
      </c>
      <c r="Q4669" s="122">
        <v>2.7426053160000002E-2</v>
      </c>
      <c r="R4669" s="122">
        <v>2.7885236939999999E-2</v>
      </c>
      <c r="S4669" s="122">
        <v>2.8374535199999999E-2</v>
      </c>
      <c r="T4669" s="122">
        <v>2.8871666175000001E-2</v>
      </c>
      <c r="U4669" s="122">
        <v>2.939947956E-2</v>
      </c>
      <c r="V4669" s="122">
        <v>2.9974030844999999E-2</v>
      </c>
      <c r="W4669" s="122">
        <v>3.052316025E-2</v>
      </c>
      <c r="X4669" s="122">
        <v>3.1037090204999999E-2</v>
      </c>
      <c r="Y4669" s="122">
        <v>3.1584620265000002E-2</v>
      </c>
      <c r="Z4669" s="122">
        <v>3.2143586145E-2</v>
      </c>
      <c r="AA4669" s="122">
        <v>3.2638438140000003E-2</v>
      </c>
      <c r="AB4669" s="122">
        <v>3.3137428665000003E-2</v>
      </c>
      <c r="AC4669" s="122">
        <v>3.3668629499999998E-2</v>
      </c>
      <c r="AD4669" s="122">
        <v>3.4191368144999998E-2</v>
      </c>
      <c r="AE4669" s="122">
        <v>3.4721998245000003E-2</v>
      </c>
      <c r="AF4669" s="122">
        <v>3.5263561739999998E-2</v>
      </c>
      <c r="AG4669" s="122">
        <v>3.587106072E-2</v>
      </c>
      <c r="AH4669" s="122">
        <v>3.6500049299999997E-2</v>
      </c>
      <c r="AI4669" s="122">
        <v>3.7150717229999998E-2</v>
      </c>
      <c r="AJ4669" s="122">
        <v>3.761099331E-2</v>
      </c>
      <c r="AK4669" s="122">
        <v>3.8405964464999998E-2</v>
      </c>
      <c r="AL4669" s="122">
        <v>0</v>
      </c>
    </row>
    <row r="4670" spans="1:38" hidden="1" x14ac:dyDescent="0.25">
      <c r="A4670" s="122" t="s">
        <v>2027</v>
      </c>
      <c r="B4670" s="122">
        <v>1</v>
      </c>
      <c r="C4670" s="122" t="s">
        <v>2229</v>
      </c>
      <c r="D4670" s="122" t="s">
        <v>2137</v>
      </c>
      <c r="E4670" s="122">
        <v>85</v>
      </c>
      <c r="F4670" s="122">
        <v>0</v>
      </c>
      <c r="G4670" s="122">
        <v>0</v>
      </c>
      <c r="H4670" s="122">
        <v>0</v>
      </c>
      <c r="I4670" s="122">
        <v>0</v>
      </c>
      <c r="J4670" s="122">
        <v>0</v>
      </c>
      <c r="K4670" s="122">
        <v>1.3218413999999999E-4</v>
      </c>
      <c r="L4670" s="122">
        <v>2.7862889999999998E-4</v>
      </c>
      <c r="M4670" s="122">
        <v>2.9287961999999997E-4</v>
      </c>
      <c r="N4670" s="122">
        <v>3.0711994499999998E-4</v>
      </c>
      <c r="O4670" s="122">
        <v>3.2121341999999999E-4</v>
      </c>
      <c r="P4670" s="122">
        <v>3.3561280499999998E-4</v>
      </c>
      <c r="Q4670" s="122">
        <v>3.3752499000000002E-4</v>
      </c>
      <c r="R4670" s="122">
        <v>3.3922762499999999E-4</v>
      </c>
      <c r="S4670" s="122">
        <v>3.4087795499999999E-4</v>
      </c>
      <c r="T4670" s="122">
        <v>3.4244710500000002E-4</v>
      </c>
      <c r="U4670" s="122">
        <v>3.4392567E-4</v>
      </c>
      <c r="V4670" s="122">
        <v>3.3978615000000001E-4</v>
      </c>
      <c r="W4670" s="122">
        <v>3.2998085999999999E-4</v>
      </c>
      <c r="X4670" s="122">
        <v>3.1944445500000002E-4</v>
      </c>
      <c r="Y4670" s="122">
        <v>3.0792036000000002E-4</v>
      </c>
      <c r="Z4670" s="122">
        <v>2.95490415E-4</v>
      </c>
      <c r="AA4670" s="122">
        <v>2.9067472500000002E-4</v>
      </c>
      <c r="AB4670" s="122">
        <v>2.9367673499999998E-4</v>
      </c>
      <c r="AC4670" s="122">
        <v>2.9673913500000002E-4</v>
      </c>
      <c r="AD4670" s="122">
        <v>2.9946576000000001E-4</v>
      </c>
      <c r="AE4670" s="122">
        <v>3.0212094E-4</v>
      </c>
      <c r="AF4670" s="122">
        <v>3.0481291499999998E-4</v>
      </c>
      <c r="AG4670" s="122">
        <v>3.0784611000000001E-4</v>
      </c>
      <c r="AH4670" s="122">
        <v>3.1129972499999999E-4</v>
      </c>
      <c r="AI4670" s="122">
        <v>3.1489754999999999E-4</v>
      </c>
      <c r="AJ4670" s="122">
        <v>3.1686962999999998E-4</v>
      </c>
      <c r="AK4670" s="122">
        <v>3.2165265000000002E-4</v>
      </c>
      <c r="AL4670" s="122">
        <v>0</v>
      </c>
    </row>
    <row r="4671" spans="1:38" hidden="1" x14ac:dyDescent="0.25">
      <c r="A4671" s="122" t="s">
        <v>2027</v>
      </c>
      <c r="B4671" s="122">
        <v>1</v>
      </c>
      <c r="C4671" s="122" t="s">
        <v>2229</v>
      </c>
      <c r="D4671" s="122" t="s">
        <v>2104</v>
      </c>
      <c r="E4671" s="122">
        <v>85</v>
      </c>
      <c r="F4671" s="122">
        <v>0</v>
      </c>
      <c r="G4671" s="122">
        <v>0</v>
      </c>
      <c r="H4671" s="122">
        <v>0</v>
      </c>
      <c r="I4671" s="122">
        <v>0</v>
      </c>
      <c r="J4671" s="122">
        <v>0</v>
      </c>
      <c r="K4671" s="122">
        <v>6.2877569699999998E-3</v>
      </c>
      <c r="L4671" s="122">
        <v>1.2797434155000001E-2</v>
      </c>
      <c r="M4671" s="122">
        <v>1.3033893345E-2</v>
      </c>
      <c r="N4671" s="122">
        <v>1.3272221985000001E-2</v>
      </c>
      <c r="O4671" s="122">
        <v>1.349578527E-2</v>
      </c>
      <c r="P4671" s="122">
        <v>1.3710004275E-2</v>
      </c>
      <c r="Q4671" s="122">
        <v>1.387066032E-2</v>
      </c>
      <c r="R4671" s="122">
        <v>1.4047128645E-2</v>
      </c>
      <c r="S4671" s="122">
        <v>1.4254908855E-2</v>
      </c>
      <c r="T4671" s="122">
        <v>1.4511880845E-2</v>
      </c>
      <c r="U4671" s="122">
        <v>1.4754539745E-2</v>
      </c>
      <c r="V4671" s="122">
        <v>1.4903014169999999E-2</v>
      </c>
      <c r="W4671" s="122">
        <v>1.5181451505E-2</v>
      </c>
      <c r="X4671" s="122">
        <v>1.5444398640000001E-2</v>
      </c>
      <c r="Y4671" s="122">
        <v>1.567696251E-2</v>
      </c>
      <c r="Z4671" s="122">
        <v>1.5924750105E-2</v>
      </c>
      <c r="AA4671" s="122">
        <v>1.6175638215E-2</v>
      </c>
      <c r="AB4671" s="122">
        <v>1.6412461560000001E-2</v>
      </c>
      <c r="AC4671" s="122">
        <v>1.6657945425000001E-2</v>
      </c>
      <c r="AD4671" s="122">
        <v>1.6883097164999999E-2</v>
      </c>
      <c r="AE4671" s="122">
        <v>1.7089674360000001E-2</v>
      </c>
      <c r="AF4671" s="122">
        <v>1.7312819534999999E-2</v>
      </c>
      <c r="AG4671" s="122">
        <v>1.7553909780000002E-2</v>
      </c>
      <c r="AH4671" s="122">
        <v>1.7772686744999999E-2</v>
      </c>
      <c r="AI4671" s="122">
        <v>1.8018682439999999E-2</v>
      </c>
      <c r="AJ4671" s="122">
        <v>1.8069893819999999E-2</v>
      </c>
      <c r="AK4671" s="122">
        <v>1.8367836629999999E-2</v>
      </c>
      <c r="AL4671" s="122">
        <v>0</v>
      </c>
    </row>
    <row r="4672" spans="1:38" hidden="1" x14ac:dyDescent="0.25">
      <c r="A4672" s="122" t="s">
        <v>2027</v>
      </c>
      <c r="B4672" s="122">
        <v>1</v>
      </c>
      <c r="C4672" s="122" t="s">
        <v>2229</v>
      </c>
      <c r="D4672" s="122" t="s">
        <v>2105</v>
      </c>
      <c r="E4672" s="122">
        <v>85</v>
      </c>
      <c r="F4672" s="122">
        <v>0</v>
      </c>
      <c r="G4672" s="122">
        <v>0</v>
      </c>
      <c r="H4672" s="122">
        <v>0</v>
      </c>
      <c r="I4672" s="122">
        <v>0</v>
      </c>
      <c r="J4672" s="122">
        <v>0</v>
      </c>
      <c r="K4672" s="122">
        <v>2.0243270849999999E-3</v>
      </c>
      <c r="L4672" s="122">
        <v>4.1271565500000003E-3</v>
      </c>
      <c r="M4672" s="122">
        <v>4.1765893950000002E-3</v>
      </c>
      <c r="N4672" s="122">
        <v>4.2229030799999998E-3</v>
      </c>
      <c r="O4672" s="122">
        <v>4.2824662649999998E-3</v>
      </c>
      <c r="P4672" s="122">
        <v>4.3501390349999997E-3</v>
      </c>
      <c r="Q4672" s="122">
        <v>4.4094547199999999E-3</v>
      </c>
      <c r="R4672" s="122">
        <v>4.47979455E-3</v>
      </c>
      <c r="S4672" s="122">
        <v>4.5703681649999998E-3</v>
      </c>
      <c r="T4672" s="122">
        <v>4.6715587050000004E-3</v>
      </c>
      <c r="U4672" s="122">
        <v>4.7732430899999996E-3</v>
      </c>
      <c r="V4672" s="122">
        <v>4.8874663199999996E-3</v>
      </c>
      <c r="W4672" s="122">
        <v>5.0013275400000003E-3</v>
      </c>
      <c r="X4672" s="122">
        <v>5.1157174199999997E-3</v>
      </c>
      <c r="Y4672" s="122">
        <v>5.2135949250000004E-3</v>
      </c>
      <c r="Z4672" s="122">
        <v>5.3110643849999997E-3</v>
      </c>
      <c r="AA4672" s="122">
        <v>5.4161443050000004E-3</v>
      </c>
      <c r="AB4672" s="122">
        <v>5.5219708500000002E-3</v>
      </c>
      <c r="AC4672" s="122">
        <v>5.6504007449999999E-3</v>
      </c>
      <c r="AD4672" s="122">
        <v>5.7708024000000004E-3</v>
      </c>
      <c r="AE4672" s="122">
        <v>5.8951678499999998E-3</v>
      </c>
      <c r="AF4672" s="122">
        <v>6.0330233699999996E-3</v>
      </c>
      <c r="AG4672" s="122">
        <v>6.1856953950000003E-3</v>
      </c>
      <c r="AH4672" s="122">
        <v>6.3265585350000004E-3</v>
      </c>
      <c r="AI4672" s="122">
        <v>6.4743911099999999E-3</v>
      </c>
      <c r="AJ4672" s="122">
        <v>6.63789489E-3</v>
      </c>
      <c r="AK4672" s="122">
        <v>6.8756983350000004E-3</v>
      </c>
      <c r="AL4672" s="122">
        <v>0</v>
      </c>
    </row>
    <row r="4673" spans="1:38" hidden="1" x14ac:dyDescent="0.25">
      <c r="A4673" s="122" t="s">
        <v>2027</v>
      </c>
      <c r="B4673" s="122">
        <v>1</v>
      </c>
      <c r="C4673" s="122" t="s">
        <v>2229</v>
      </c>
      <c r="D4673" s="122" t="s">
        <v>2106</v>
      </c>
      <c r="E4673" s="122">
        <v>85</v>
      </c>
      <c r="F4673" s="122">
        <v>0</v>
      </c>
      <c r="G4673" s="122">
        <v>0</v>
      </c>
      <c r="H4673" s="122">
        <v>0</v>
      </c>
      <c r="I4673" s="122">
        <v>0</v>
      </c>
      <c r="J4673" s="122">
        <v>0</v>
      </c>
      <c r="K4673" s="122">
        <v>1.6961920304999999E-2</v>
      </c>
      <c r="L4673" s="122">
        <v>3.4929534749999998E-2</v>
      </c>
      <c r="M4673" s="122">
        <v>3.5937377025000002E-2</v>
      </c>
      <c r="N4673" s="122">
        <v>3.6952057560000001E-2</v>
      </c>
      <c r="O4673" s="122">
        <v>3.7930478684999998E-2</v>
      </c>
      <c r="P4673" s="122">
        <v>3.8899308855000002E-2</v>
      </c>
      <c r="Q4673" s="122">
        <v>3.9915896790000002E-2</v>
      </c>
      <c r="R4673" s="122">
        <v>4.0913699970000002E-2</v>
      </c>
      <c r="S4673" s="122">
        <v>4.1858062949999997E-2</v>
      </c>
      <c r="T4673" s="122">
        <v>4.2963618225E-2</v>
      </c>
      <c r="U4673" s="122">
        <v>4.4200548314999998E-2</v>
      </c>
      <c r="V4673" s="122">
        <v>4.5747059324999999E-2</v>
      </c>
      <c r="W4673" s="122">
        <v>4.7270659919999999E-2</v>
      </c>
      <c r="X4673" s="122">
        <v>4.8774865755000001E-2</v>
      </c>
      <c r="Y4673" s="122">
        <v>5.006820126E-2</v>
      </c>
      <c r="Z4673" s="122">
        <v>5.1327045000000002E-2</v>
      </c>
      <c r="AA4673" s="122">
        <v>5.244423393E-2</v>
      </c>
      <c r="AB4673" s="122">
        <v>5.3625698610000001E-2</v>
      </c>
      <c r="AC4673" s="122">
        <v>5.4861173234999998E-2</v>
      </c>
      <c r="AD4673" s="122">
        <v>5.6075659695000002E-2</v>
      </c>
      <c r="AE4673" s="122">
        <v>5.7364393350000001E-2</v>
      </c>
      <c r="AF4673" s="122">
        <v>5.8827572265000003E-2</v>
      </c>
      <c r="AG4673" s="122">
        <v>6.0314072939999998E-2</v>
      </c>
      <c r="AH4673" s="122">
        <v>6.1914127770000001E-2</v>
      </c>
      <c r="AI4673" s="122">
        <v>6.3534815684999996E-2</v>
      </c>
      <c r="AJ4673" s="122">
        <v>6.3905439674999995E-2</v>
      </c>
      <c r="AK4673" s="122">
        <v>6.5696379375000002E-2</v>
      </c>
      <c r="AL4673" s="122">
        <v>0</v>
      </c>
    </row>
    <row r="4674" spans="1:38" hidden="1" x14ac:dyDescent="0.25">
      <c r="A4674" s="122" t="s">
        <v>2027</v>
      </c>
      <c r="B4674" s="122">
        <v>1</v>
      </c>
      <c r="C4674" s="122" t="s">
        <v>2229</v>
      </c>
      <c r="D4674" s="122" t="s">
        <v>2107</v>
      </c>
      <c r="E4674" s="122">
        <v>85</v>
      </c>
      <c r="F4674" s="122">
        <v>0</v>
      </c>
      <c r="G4674" s="122">
        <v>0</v>
      </c>
      <c r="H4674" s="122">
        <v>0</v>
      </c>
      <c r="I4674" s="122">
        <v>0</v>
      </c>
      <c r="J4674" s="122">
        <v>0</v>
      </c>
      <c r="K4674" s="122">
        <v>1.4961147299999999E-3</v>
      </c>
      <c r="L4674" s="122">
        <v>3.0287348849999999E-3</v>
      </c>
      <c r="M4674" s="122">
        <v>3.04944783E-3</v>
      </c>
      <c r="N4674" s="122">
        <v>3.0640632000000002E-3</v>
      </c>
      <c r="O4674" s="122">
        <v>3.0740900849999999E-3</v>
      </c>
      <c r="P4674" s="122">
        <v>3.0902553000000002E-3</v>
      </c>
      <c r="Q4674" s="122">
        <v>3.1069858049999999E-3</v>
      </c>
      <c r="R4674" s="122">
        <v>3.1358616299999999E-3</v>
      </c>
      <c r="S4674" s="122">
        <v>3.1747864500000001E-3</v>
      </c>
      <c r="T4674" s="122">
        <v>3.2384388299999999E-3</v>
      </c>
      <c r="U4674" s="122">
        <v>3.2804311650000001E-3</v>
      </c>
      <c r="V4674" s="122">
        <v>3.3316415550000002E-3</v>
      </c>
      <c r="W4674" s="122">
        <v>3.3844265399999999E-3</v>
      </c>
      <c r="X4674" s="122">
        <v>3.4451920799999998E-3</v>
      </c>
      <c r="Y4674" s="122">
        <v>3.5233101750000002E-3</v>
      </c>
      <c r="Z4674" s="122">
        <v>3.6171826350000001E-3</v>
      </c>
      <c r="AA4674" s="122">
        <v>3.7221462299999999E-3</v>
      </c>
      <c r="AB4674" s="122">
        <v>3.8615819549999999E-3</v>
      </c>
      <c r="AC4674" s="122">
        <v>4.0290386399999996E-3</v>
      </c>
      <c r="AD4674" s="122">
        <v>4.1686504200000004E-3</v>
      </c>
      <c r="AE4674" s="122">
        <v>4.3180212899999997E-3</v>
      </c>
      <c r="AF4674" s="122">
        <v>4.3772109149999997E-3</v>
      </c>
      <c r="AG4674" s="122">
        <v>4.4418110549999997E-3</v>
      </c>
      <c r="AH4674" s="122">
        <v>4.5286261349999999E-3</v>
      </c>
      <c r="AI4674" s="122">
        <v>4.6206350849999998E-3</v>
      </c>
      <c r="AJ4674" s="122">
        <v>4.76035824E-3</v>
      </c>
      <c r="AK4674" s="122">
        <v>4.8251821200000003E-3</v>
      </c>
      <c r="AL4674" s="122">
        <v>0</v>
      </c>
    </row>
    <row r="4675" spans="1:38" hidden="1" x14ac:dyDescent="0.25">
      <c r="A4675" s="122" t="s">
        <v>2027</v>
      </c>
      <c r="B4675" s="122">
        <v>1</v>
      </c>
      <c r="C4675" s="122" t="s">
        <v>2229</v>
      </c>
      <c r="D4675" s="122" t="s">
        <v>475</v>
      </c>
      <c r="E4675" s="122">
        <v>85</v>
      </c>
      <c r="F4675" s="122">
        <v>0</v>
      </c>
      <c r="G4675" s="122">
        <v>0</v>
      </c>
      <c r="H4675" s="122">
        <v>0</v>
      </c>
      <c r="I4675" s="122">
        <v>0</v>
      </c>
      <c r="J4675" s="122">
        <v>0</v>
      </c>
      <c r="K4675" s="122">
        <v>3.8266867650000001E-3</v>
      </c>
      <c r="L4675" s="122">
        <v>7.7943648750000002E-3</v>
      </c>
      <c r="M4675" s="122">
        <v>7.9152181350000007E-3</v>
      </c>
      <c r="N4675" s="122">
        <v>8.0244486300000001E-3</v>
      </c>
      <c r="O4675" s="122">
        <v>8.1343034849999992E-3</v>
      </c>
      <c r="P4675" s="122">
        <v>8.2491459600000008E-3</v>
      </c>
      <c r="Q4675" s="122">
        <v>8.3614830750000004E-3</v>
      </c>
      <c r="R4675" s="122">
        <v>8.4925669950000008E-3</v>
      </c>
      <c r="S4675" s="122">
        <v>8.6406909600000009E-3</v>
      </c>
      <c r="T4675" s="122">
        <v>8.7873178799999993E-3</v>
      </c>
      <c r="U4675" s="122">
        <v>8.9437670850000001E-3</v>
      </c>
      <c r="V4675" s="122">
        <v>9.0942061650000003E-3</v>
      </c>
      <c r="W4675" s="122">
        <v>9.2458919850000008E-3</v>
      </c>
      <c r="X4675" s="122">
        <v>9.4117381049999994E-3</v>
      </c>
      <c r="Y4675" s="122">
        <v>9.6044386350000004E-3</v>
      </c>
      <c r="Z4675" s="122">
        <v>9.8079958349999996E-3</v>
      </c>
      <c r="AA4675" s="122">
        <v>9.9954647100000005E-3</v>
      </c>
      <c r="AB4675" s="122">
        <v>1.0193540940000001E-2</v>
      </c>
      <c r="AC4675" s="122">
        <v>1.0395412995000001E-2</v>
      </c>
      <c r="AD4675" s="122">
        <v>1.060849218E-2</v>
      </c>
      <c r="AE4675" s="122">
        <v>1.0813436205000001E-2</v>
      </c>
      <c r="AF4675" s="122">
        <v>1.1036799014999999E-2</v>
      </c>
      <c r="AG4675" s="122">
        <v>1.1251915124999999E-2</v>
      </c>
      <c r="AH4675" s="122">
        <v>1.147264833E-2</v>
      </c>
      <c r="AI4675" s="122">
        <v>1.169232009E-2</v>
      </c>
      <c r="AJ4675" s="122">
        <v>1.1986757475E-2</v>
      </c>
      <c r="AK4675" s="122">
        <v>1.2226847985000001E-2</v>
      </c>
      <c r="AL4675" s="122">
        <v>0</v>
      </c>
    </row>
    <row r="4676" spans="1:38" hidden="1" x14ac:dyDescent="0.25">
      <c r="A4676" s="122" t="s">
        <v>2027</v>
      </c>
      <c r="B4676" s="122">
        <v>1</v>
      </c>
      <c r="C4676" s="122" t="s">
        <v>2229</v>
      </c>
      <c r="D4676" s="122" t="s">
        <v>2108</v>
      </c>
      <c r="E4676" s="122">
        <v>85</v>
      </c>
      <c r="F4676" s="122">
        <v>0</v>
      </c>
      <c r="G4676" s="122">
        <v>0</v>
      </c>
      <c r="H4676" s="122">
        <v>0</v>
      </c>
      <c r="I4676" s="122">
        <v>0</v>
      </c>
      <c r="J4676" s="122">
        <v>0</v>
      </c>
      <c r="K4676" s="122">
        <v>2.6732918849999999E-3</v>
      </c>
      <c r="L4676" s="122">
        <v>5.4704964599999999E-3</v>
      </c>
      <c r="M4676" s="122">
        <v>5.582577E-3</v>
      </c>
      <c r="N4676" s="122">
        <v>5.7063994349999996E-3</v>
      </c>
      <c r="O4676" s="122">
        <v>5.8308556349999999E-3</v>
      </c>
      <c r="P4676" s="122">
        <v>5.9679356550000002E-3</v>
      </c>
      <c r="Q4676" s="122">
        <v>6.1040611500000003E-3</v>
      </c>
      <c r="R4676" s="122">
        <v>6.2361126300000003E-3</v>
      </c>
      <c r="S4676" s="122">
        <v>6.360536325E-3</v>
      </c>
      <c r="T4676" s="122">
        <v>6.4804490850000002E-3</v>
      </c>
      <c r="U4676" s="122">
        <v>6.5929206749999998E-3</v>
      </c>
      <c r="V4676" s="122">
        <v>6.7122504900000001E-3</v>
      </c>
      <c r="W4676" s="122">
        <v>6.8046041249999996E-3</v>
      </c>
      <c r="X4676" s="122">
        <v>6.89440785E-3</v>
      </c>
      <c r="Y4676" s="122">
        <v>6.9733212449999997E-3</v>
      </c>
      <c r="Z4676" s="122">
        <v>7.0590846149999999E-3</v>
      </c>
      <c r="AA4676" s="122">
        <v>7.1695100400000003E-3</v>
      </c>
      <c r="AB4676" s="122">
        <v>7.2844661999999999E-3</v>
      </c>
      <c r="AC4676" s="122">
        <v>7.3949214900000003E-3</v>
      </c>
      <c r="AD4676" s="122">
        <v>7.52914569E-3</v>
      </c>
      <c r="AE4676" s="122">
        <v>7.6439236500000004E-3</v>
      </c>
      <c r="AF4676" s="122">
        <v>7.7787636300000003E-3</v>
      </c>
      <c r="AG4676" s="122">
        <v>7.9262106000000006E-3</v>
      </c>
      <c r="AH4676" s="122">
        <v>8.0737864350000008E-3</v>
      </c>
      <c r="AI4676" s="122">
        <v>8.2329241499999994E-3</v>
      </c>
      <c r="AJ4676" s="122">
        <v>8.4202440299999994E-3</v>
      </c>
      <c r="AK4676" s="122">
        <v>8.6485018950000006E-3</v>
      </c>
      <c r="AL4676" s="122">
        <v>0</v>
      </c>
    </row>
    <row r="4677" spans="1:38" hidden="1" x14ac:dyDescent="0.25">
      <c r="A4677" s="122" t="s">
        <v>2027</v>
      </c>
      <c r="B4677" s="122">
        <v>1</v>
      </c>
      <c r="C4677" s="122" t="s">
        <v>2229</v>
      </c>
      <c r="D4677" s="122" t="s">
        <v>2109</v>
      </c>
      <c r="E4677" s="122">
        <v>85</v>
      </c>
      <c r="F4677" s="122">
        <v>0</v>
      </c>
      <c r="G4677" s="122">
        <v>0</v>
      </c>
      <c r="H4677" s="122">
        <v>0</v>
      </c>
      <c r="I4677" s="122">
        <v>0</v>
      </c>
      <c r="J4677" s="122">
        <v>0</v>
      </c>
      <c r="K4677" s="122">
        <v>1.8667582395E-2</v>
      </c>
      <c r="L4677" s="122">
        <v>3.7951489125000001E-2</v>
      </c>
      <c r="M4677" s="122">
        <v>3.8575049370000003E-2</v>
      </c>
      <c r="N4677" s="122">
        <v>3.9215315865000003E-2</v>
      </c>
      <c r="O4677" s="122">
        <v>3.9887901240000002E-2</v>
      </c>
      <c r="P4677" s="122">
        <v>4.057918755E-2</v>
      </c>
      <c r="Q4677" s="122">
        <v>4.1289590925000001E-2</v>
      </c>
      <c r="R4677" s="122">
        <v>4.2026401890000002E-2</v>
      </c>
      <c r="S4677" s="122">
        <v>4.2747163470000002E-2</v>
      </c>
      <c r="T4677" s="122">
        <v>4.3372546470000002E-2</v>
      </c>
      <c r="U4677" s="122">
        <v>4.392924921E-2</v>
      </c>
      <c r="V4677" s="122">
        <v>4.443583551E-2</v>
      </c>
      <c r="W4677" s="122">
        <v>4.4988778889999997E-2</v>
      </c>
      <c r="X4677" s="122">
        <v>4.5639891825000001E-2</v>
      </c>
      <c r="Y4677" s="122">
        <v>4.6391256780000001E-2</v>
      </c>
      <c r="Z4677" s="122">
        <v>4.7171733345000001E-2</v>
      </c>
      <c r="AA4677" s="122">
        <v>4.7935688625E-2</v>
      </c>
      <c r="AB4677" s="122">
        <v>4.8642794310000001E-2</v>
      </c>
      <c r="AC4677" s="122">
        <v>4.935152013E-2</v>
      </c>
      <c r="AD4677" s="122">
        <v>5.0037601515000002E-2</v>
      </c>
      <c r="AE4677" s="122">
        <v>5.0695328805000002E-2</v>
      </c>
      <c r="AF4677" s="122">
        <v>5.1369964140000002E-2</v>
      </c>
      <c r="AG4677" s="122">
        <v>5.2169421149999999E-2</v>
      </c>
      <c r="AH4677" s="122">
        <v>5.2978995299999998E-2</v>
      </c>
      <c r="AI4677" s="122">
        <v>5.3793332175E-2</v>
      </c>
      <c r="AJ4677" s="122">
        <v>5.6709956819999997E-2</v>
      </c>
      <c r="AK4677" s="122">
        <v>5.7701406509999997E-2</v>
      </c>
      <c r="AL4677" s="122">
        <v>0</v>
      </c>
    </row>
    <row r="4678" spans="1:38" hidden="1" x14ac:dyDescent="0.25">
      <c r="A4678" s="122" t="s">
        <v>2027</v>
      </c>
      <c r="B4678" s="122">
        <v>1</v>
      </c>
      <c r="C4678" s="122" t="s">
        <v>2229</v>
      </c>
      <c r="D4678" s="122" t="s">
        <v>2110</v>
      </c>
      <c r="E4678" s="122">
        <v>85</v>
      </c>
      <c r="F4678" s="122">
        <v>0</v>
      </c>
      <c r="G4678" s="122">
        <v>0</v>
      </c>
      <c r="H4678" s="122">
        <v>0</v>
      </c>
      <c r="I4678" s="122">
        <v>0</v>
      </c>
      <c r="J4678" s="122">
        <v>0</v>
      </c>
      <c r="K4678" s="122">
        <v>3.973108425E-3</v>
      </c>
      <c r="L4678" s="122">
        <v>8.1603286049999994E-3</v>
      </c>
      <c r="M4678" s="122">
        <v>8.3302228349999997E-3</v>
      </c>
      <c r="N4678" s="122">
        <v>8.4866048850000004E-3</v>
      </c>
      <c r="O4678" s="122">
        <v>8.6272866899999995E-3</v>
      </c>
      <c r="P4678" s="122">
        <v>8.7660183600000007E-3</v>
      </c>
      <c r="Q4678" s="122">
        <v>8.9052938700000007E-3</v>
      </c>
      <c r="R4678" s="122">
        <v>9.1167095250000007E-3</v>
      </c>
      <c r="S4678" s="122">
        <v>9.3311488049999999E-3</v>
      </c>
      <c r="T4678" s="122">
        <v>9.5630803949999996E-3</v>
      </c>
      <c r="U4678" s="122">
        <v>9.8108646900000006E-3</v>
      </c>
      <c r="V4678" s="122">
        <v>1.006608504E-2</v>
      </c>
      <c r="W4678" s="122">
        <v>1.0317124455E-2</v>
      </c>
      <c r="X4678" s="122">
        <v>1.0534433249999999E-2</v>
      </c>
      <c r="Y4678" s="122">
        <v>1.0791925484999999E-2</v>
      </c>
      <c r="Z4678" s="122">
        <v>1.1067897389999999E-2</v>
      </c>
      <c r="AA4678" s="122">
        <v>1.1297449845E-2</v>
      </c>
      <c r="AB4678" s="122">
        <v>1.1480450850000001E-2</v>
      </c>
      <c r="AC4678" s="122">
        <v>1.1660259270000001E-2</v>
      </c>
      <c r="AD4678" s="122">
        <v>1.1795097435E-2</v>
      </c>
      <c r="AE4678" s="122">
        <v>1.1945108175E-2</v>
      </c>
      <c r="AF4678" s="122">
        <v>1.2113986335E-2</v>
      </c>
      <c r="AG4678" s="122">
        <v>1.2284052E-2</v>
      </c>
      <c r="AH4678" s="122">
        <v>1.2475073325000001E-2</v>
      </c>
      <c r="AI4678" s="122">
        <v>1.2703074119999999E-2</v>
      </c>
      <c r="AJ4678" s="122">
        <v>1.294077609E-2</v>
      </c>
      <c r="AK4678" s="122">
        <v>1.3174421699999999E-2</v>
      </c>
      <c r="AL4678" s="122">
        <v>0</v>
      </c>
    </row>
    <row r="4679" spans="1:38" hidden="1" x14ac:dyDescent="0.25">
      <c r="A4679" s="122" t="s">
        <v>2027</v>
      </c>
      <c r="B4679" s="122">
        <v>1</v>
      </c>
      <c r="C4679" s="122" t="s">
        <v>2229</v>
      </c>
      <c r="D4679" s="122" t="s">
        <v>2111</v>
      </c>
      <c r="E4679" s="122">
        <v>85</v>
      </c>
      <c r="F4679" s="122">
        <v>0</v>
      </c>
      <c r="G4679" s="122">
        <v>0</v>
      </c>
      <c r="H4679" s="122">
        <v>0</v>
      </c>
      <c r="I4679" s="122">
        <v>0</v>
      </c>
      <c r="J4679" s="122">
        <v>0</v>
      </c>
      <c r="K4679" s="122">
        <v>3.6525243149999999E-3</v>
      </c>
      <c r="L4679" s="122">
        <v>7.7598110699999999E-3</v>
      </c>
      <c r="M4679" s="122">
        <v>8.2798379399999997E-3</v>
      </c>
      <c r="N4679" s="122">
        <v>8.7691329000000005E-3</v>
      </c>
      <c r="O4679" s="122">
        <v>9.2315318700000003E-3</v>
      </c>
      <c r="P4679" s="122">
        <v>9.7168250850000002E-3</v>
      </c>
      <c r="Q4679" s="122">
        <v>1.0201977225E-2</v>
      </c>
      <c r="R4679" s="122">
        <v>1.068168222E-2</v>
      </c>
      <c r="S4679" s="122">
        <v>1.1176312785E-2</v>
      </c>
      <c r="T4679" s="122">
        <v>1.1785384709999999E-2</v>
      </c>
      <c r="U4679" s="122">
        <v>1.2348883139999999E-2</v>
      </c>
      <c r="V4679" s="122">
        <v>1.2941649765E-2</v>
      </c>
      <c r="W4679" s="122">
        <v>1.3484743469999999E-2</v>
      </c>
      <c r="X4679" s="122">
        <v>1.3903126545E-2</v>
      </c>
      <c r="Y4679" s="122">
        <v>1.422460545E-2</v>
      </c>
      <c r="Z4679" s="122">
        <v>1.4487359205E-2</v>
      </c>
      <c r="AA4679" s="122">
        <v>1.473117987E-2</v>
      </c>
      <c r="AB4679" s="122">
        <v>1.5093079815E-2</v>
      </c>
      <c r="AC4679" s="122">
        <v>1.5471863715000001E-2</v>
      </c>
      <c r="AD4679" s="122">
        <v>1.5907109459999999E-2</v>
      </c>
      <c r="AE4679" s="122">
        <v>1.639413831E-2</v>
      </c>
      <c r="AF4679" s="122">
        <v>1.6901562645E-2</v>
      </c>
      <c r="AG4679" s="122">
        <v>1.7444871180000002E-2</v>
      </c>
      <c r="AH4679" s="122">
        <v>1.8057764340000001E-2</v>
      </c>
      <c r="AI4679" s="122">
        <v>1.8699589095E-2</v>
      </c>
      <c r="AJ4679" s="122">
        <v>1.903057365E-2</v>
      </c>
      <c r="AK4679" s="122">
        <v>1.957593165E-2</v>
      </c>
      <c r="AL4679" s="122">
        <v>0</v>
      </c>
    </row>
    <row r="4680" spans="1:38" hidden="1" x14ac:dyDescent="0.25">
      <c r="A4680" s="122" t="s">
        <v>2027</v>
      </c>
      <c r="B4680" s="122">
        <v>1</v>
      </c>
      <c r="C4680" s="122" t="s">
        <v>2229</v>
      </c>
      <c r="D4680" s="122" t="s">
        <v>2112</v>
      </c>
      <c r="E4680" s="122">
        <v>85</v>
      </c>
      <c r="F4680" s="122">
        <v>0</v>
      </c>
      <c r="G4680" s="122">
        <v>0</v>
      </c>
      <c r="H4680" s="122">
        <v>0</v>
      </c>
      <c r="I4680" s="122">
        <v>0</v>
      </c>
      <c r="J4680" s="122">
        <v>0</v>
      </c>
      <c r="K4680" s="122">
        <v>4.2779894190000001E-2</v>
      </c>
      <c r="L4680" s="122">
        <v>8.6563768169999999E-2</v>
      </c>
      <c r="M4680" s="122">
        <v>8.7564666750000006E-2</v>
      </c>
      <c r="N4680" s="122">
        <v>8.8751258639999997E-2</v>
      </c>
      <c r="O4680" s="122">
        <v>9.0099166410000001E-2</v>
      </c>
      <c r="P4680" s="122">
        <v>9.1461446835000001E-2</v>
      </c>
      <c r="Q4680" s="122">
        <v>9.2776768920000002E-2</v>
      </c>
      <c r="R4680" s="122">
        <v>9.4040272095000002E-2</v>
      </c>
      <c r="S4680" s="122">
        <v>9.5300393925000004E-2</v>
      </c>
      <c r="T4680" s="122">
        <v>9.6301326660000006E-2</v>
      </c>
      <c r="U4680" s="122">
        <v>9.7143287009999996E-2</v>
      </c>
      <c r="V4680" s="122">
        <v>9.8009894070000006E-2</v>
      </c>
      <c r="W4680" s="122">
        <v>9.9187807949999998E-2</v>
      </c>
      <c r="X4680" s="122">
        <v>0.10065944691000001</v>
      </c>
      <c r="Y4680" s="122">
        <v>0.102297826785</v>
      </c>
      <c r="Z4680" s="122">
        <v>0.103998482445</v>
      </c>
      <c r="AA4680" s="122">
        <v>0.105877174755</v>
      </c>
      <c r="AB4680" s="122">
        <v>0.10764041112</v>
      </c>
      <c r="AC4680" s="122">
        <v>0.10934935539</v>
      </c>
      <c r="AD4680" s="122">
        <v>0.11090333033999999</v>
      </c>
      <c r="AE4680" s="122">
        <v>0.11234490415499999</v>
      </c>
      <c r="AF4680" s="122">
        <v>0.113676807585</v>
      </c>
      <c r="AG4680" s="122">
        <v>0.11500707173999999</v>
      </c>
      <c r="AH4680" s="122">
        <v>0.11644828123500001</v>
      </c>
      <c r="AI4680" s="122">
        <v>0.1177546161</v>
      </c>
      <c r="AJ4680" s="122">
        <v>0.123169939035</v>
      </c>
      <c r="AK4680" s="122">
        <v>0.123507502305</v>
      </c>
      <c r="AL4680" s="122">
        <v>0</v>
      </c>
    </row>
    <row r="4681" spans="1:38" hidden="1" x14ac:dyDescent="0.25">
      <c r="A4681" s="122" t="s">
        <v>2027</v>
      </c>
      <c r="B4681" s="122">
        <v>1</v>
      </c>
      <c r="C4681" s="122" t="s">
        <v>2229</v>
      </c>
      <c r="D4681" s="122" t="s">
        <v>2113</v>
      </c>
      <c r="E4681" s="122">
        <v>85</v>
      </c>
      <c r="F4681" s="122">
        <v>0</v>
      </c>
      <c r="G4681" s="122">
        <v>0</v>
      </c>
      <c r="H4681" s="122">
        <v>0</v>
      </c>
      <c r="I4681" s="122">
        <v>0</v>
      </c>
      <c r="J4681" s="122">
        <v>0</v>
      </c>
      <c r="K4681" s="122">
        <v>2.58718317E-2</v>
      </c>
      <c r="L4681" s="122">
        <v>5.2356218310000001E-2</v>
      </c>
      <c r="M4681" s="122">
        <v>5.2930376729999999E-2</v>
      </c>
      <c r="N4681" s="122">
        <v>5.3525170050000001E-2</v>
      </c>
      <c r="O4681" s="122">
        <v>5.4087265320000001E-2</v>
      </c>
      <c r="P4681" s="122">
        <v>5.469624864E-2</v>
      </c>
      <c r="Q4681" s="122">
        <v>5.5363177649999998E-2</v>
      </c>
      <c r="R4681" s="122">
        <v>5.6056651530000001E-2</v>
      </c>
      <c r="S4681" s="122">
        <v>5.682849744E-2</v>
      </c>
      <c r="T4681" s="122">
        <v>5.7526177499999998E-2</v>
      </c>
      <c r="U4681" s="122">
        <v>5.820348534E-2</v>
      </c>
      <c r="V4681" s="122">
        <v>5.8900508040000001E-2</v>
      </c>
      <c r="W4681" s="122">
        <v>5.9621902395000002E-2</v>
      </c>
      <c r="X4681" s="122">
        <v>6.0332426879999998E-2</v>
      </c>
      <c r="Y4681" s="122">
        <v>6.108545982E-2</v>
      </c>
      <c r="Z4681" s="122">
        <v>6.1860201315000002E-2</v>
      </c>
      <c r="AA4681" s="122">
        <v>6.2688961830000001E-2</v>
      </c>
      <c r="AB4681" s="122">
        <v>6.351937647E-2</v>
      </c>
      <c r="AC4681" s="122">
        <v>6.4516476749999996E-2</v>
      </c>
      <c r="AD4681" s="122">
        <v>6.5495312190000002E-2</v>
      </c>
      <c r="AE4681" s="122">
        <v>6.6423489990000001E-2</v>
      </c>
      <c r="AF4681" s="122">
        <v>6.7385338845000003E-2</v>
      </c>
      <c r="AG4681" s="122">
        <v>6.8472441839999995E-2</v>
      </c>
      <c r="AH4681" s="122">
        <v>6.959747124E-2</v>
      </c>
      <c r="AI4681" s="122">
        <v>7.0765474065E-2</v>
      </c>
      <c r="AJ4681" s="122">
        <v>7.2054116145E-2</v>
      </c>
      <c r="AK4681" s="122">
        <v>7.3347794849999995E-2</v>
      </c>
      <c r="AL4681" s="122">
        <v>0</v>
      </c>
    </row>
    <row r="4682" spans="1:38" hidden="1" x14ac:dyDescent="0.25">
      <c r="A4682" s="122" t="s">
        <v>2027</v>
      </c>
      <c r="B4682" s="122">
        <v>1</v>
      </c>
      <c r="C4682" s="122" t="s">
        <v>2229</v>
      </c>
      <c r="D4682" s="122" t="s">
        <v>2114</v>
      </c>
      <c r="E4682" s="122">
        <v>85</v>
      </c>
      <c r="F4682" s="122">
        <v>0</v>
      </c>
      <c r="G4682" s="122">
        <v>0</v>
      </c>
      <c r="H4682" s="122">
        <v>0</v>
      </c>
      <c r="I4682" s="122">
        <v>0</v>
      </c>
      <c r="J4682" s="122">
        <v>0</v>
      </c>
      <c r="K4682" s="122">
        <v>7.6400342700000002E-3</v>
      </c>
      <c r="L4682" s="122">
        <v>1.5554497364999999E-2</v>
      </c>
      <c r="M4682" s="122">
        <v>1.5830816264999999E-2</v>
      </c>
      <c r="N4682" s="122">
        <v>1.6113071369999999E-2</v>
      </c>
      <c r="O4682" s="122">
        <v>1.6400391314999999E-2</v>
      </c>
      <c r="P4682" s="122">
        <v>1.6626927569999998E-2</v>
      </c>
      <c r="Q4682" s="122">
        <v>1.6856315354999998E-2</v>
      </c>
      <c r="R4682" s="122">
        <v>1.7144814554999999E-2</v>
      </c>
      <c r="S4682" s="122">
        <v>1.7418577934999999E-2</v>
      </c>
      <c r="T4682" s="122">
        <v>1.7707713375E-2</v>
      </c>
      <c r="U4682" s="122">
        <v>1.801753008E-2</v>
      </c>
      <c r="V4682" s="122">
        <v>1.8438271829999998E-2</v>
      </c>
      <c r="W4682" s="122">
        <v>1.8841563839999999E-2</v>
      </c>
      <c r="X4682" s="122">
        <v>1.9222814655E-2</v>
      </c>
      <c r="Y4682" s="122">
        <v>1.969742775E-2</v>
      </c>
      <c r="Z4682" s="122">
        <v>2.015652771E-2</v>
      </c>
      <c r="AA4682" s="122">
        <v>2.057187726E-2</v>
      </c>
      <c r="AB4682" s="122">
        <v>2.1002634675E-2</v>
      </c>
      <c r="AC4682" s="122">
        <v>2.147202783E-2</v>
      </c>
      <c r="AD4682" s="122">
        <v>2.1890058630000001E-2</v>
      </c>
      <c r="AE4682" s="122">
        <v>2.2349269799999998E-2</v>
      </c>
      <c r="AF4682" s="122">
        <v>2.2740367979999999E-2</v>
      </c>
      <c r="AG4682" s="122">
        <v>2.3088472605E-2</v>
      </c>
      <c r="AH4682" s="122">
        <v>2.3496218624999999E-2</v>
      </c>
      <c r="AI4682" s="122">
        <v>2.3962633859999999E-2</v>
      </c>
      <c r="AJ4682" s="122">
        <v>2.4212589390000001E-2</v>
      </c>
      <c r="AK4682" s="122">
        <v>2.4822644880000001E-2</v>
      </c>
      <c r="AL4682" s="122">
        <v>0</v>
      </c>
    </row>
    <row r="4683" spans="1:38" hidden="1" x14ac:dyDescent="0.25">
      <c r="A4683" s="122" t="s">
        <v>2027</v>
      </c>
      <c r="B4683" s="122">
        <v>1</v>
      </c>
      <c r="C4683" s="122" t="s">
        <v>2229</v>
      </c>
      <c r="D4683" s="122" t="s">
        <v>2115</v>
      </c>
      <c r="E4683" s="122">
        <v>85</v>
      </c>
      <c r="F4683" s="122">
        <v>0</v>
      </c>
      <c r="G4683" s="122">
        <v>0</v>
      </c>
      <c r="H4683" s="122">
        <v>0</v>
      </c>
      <c r="I4683" s="122">
        <v>0</v>
      </c>
      <c r="J4683" s="122">
        <v>0</v>
      </c>
      <c r="K4683" s="122">
        <v>7.3540382850000004E-3</v>
      </c>
      <c r="L4683" s="122">
        <v>1.5121325999999999E-2</v>
      </c>
      <c r="M4683" s="122">
        <v>1.55088087E-2</v>
      </c>
      <c r="N4683" s="122">
        <v>1.5863486925E-2</v>
      </c>
      <c r="O4683" s="122">
        <v>1.6194233384999999E-2</v>
      </c>
      <c r="P4683" s="122">
        <v>1.6508245875000001E-2</v>
      </c>
      <c r="Q4683" s="122">
        <v>1.6860384749999999E-2</v>
      </c>
      <c r="R4683" s="122">
        <v>1.726443741E-2</v>
      </c>
      <c r="S4683" s="122">
        <v>1.7629714575E-2</v>
      </c>
      <c r="T4683" s="122">
        <v>1.7929886535000002E-2</v>
      </c>
      <c r="U4683" s="122">
        <v>1.8345553380000001E-2</v>
      </c>
      <c r="V4683" s="122">
        <v>1.8832232595000001E-2</v>
      </c>
      <c r="W4683" s="122">
        <v>1.9298135009999998E-2</v>
      </c>
      <c r="X4683" s="122">
        <v>1.9745548679999999E-2</v>
      </c>
      <c r="Y4683" s="122">
        <v>2.0179736444999999E-2</v>
      </c>
      <c r="Z4683" s="122">
        <v>2.0572522574999998E-2</v>
      </c>
      <c r="AA4683" s="122">
        <v>2.1027139980000002E-2</v>
      </c>
      <c r="AB4683" s="122">
        <v>2.144685906E-2</v>
      </c>
      <c r="AC4683" s="122">
        <v>2.1863254379999999E-2</v>
      </c>
      <c r="AD4683" s="122">
        <v>2.2376819520000001E-2</v>
      </c>
      <c r="AE4683" s="122">
        <v>2.2966645184999999E-2</v>
      </c>
      <c r="AF4683" s="122">
        <v>2.3696308515E-2</v>
      </c>
      <c r="AG4683" s="122">
        <v>2.4342748484999999E-2</v>
      </c>
      <c r="AH4683" s="122">
        <v>2.4926492415000001E-2</v>
      </c>
      <c r="AI4683" s="122">
        <v>2.5508080950000001E-2</v>
      </c>
      <c r="AJ4683" s="122">
        <v>2.5920736874999999E-2</v>
      </c>
      <c r="AK4683" s="122">
        <v>2.6438510669999998E-2</v>
      </c>
      <c r="AL4683" s="122">
        <v>0</v>
      </c>
    </row>
    <row r="4684" spans="1:38" hidden="1" x14ac:dyDescent="0.25">
      <c r="A4684" s="122" t="s">
        <v>2027</v>
      </c>
      <c r="B4684" s="122">
        <v>1</v>
      </c>
      <c r="C4684" s="122" t="s">
        <v>2229</v>
      </c>
      <c r="D4684" s="122" t="s">
        <v>2116</v>
      </c>
      <c r="E4684" s="122">
        <v>85</v>
      </c>
      <c r="F4684" s="122">
        <v>0</v>
      </c>
      <c r="G4684" s="122">
        <v>0</v>
      </c>
      <c r="H4684" s="122">
        <v>0</v>
      </c>
      <c r="I4684" s="122">
        <v>0</v>
      </c>
      <c r="J4684" s="122">
        <v>0</v>
      </c>
      <c r="K4684" s="122">
        <v>2.8171208175E-2</v>
      </c>
      <c r="L4684" s="122">
        <v>5.6908932299999999E-2</v>
      </c>
      <c r="M4684" s="122">
        <v>5.7391355174999999E-2</v>
      </c>
      <c r="N4684" s="122">
        <v>5.7945417419999999E-2</v>
      </c>
      <c r="O4684" s="122">
        <v>5.8516903995000001E-2</v>
      </c>
      <c r="P4684" s="122">
        <v>5.9127525765000001E-2</v>
      </c>
      <c r="Q4684" s="122">
        <v>5.9795020890000002E-2</v>
      </c>
      <c r="R4684" s="122">
        <v>6.0592832520000001E-2</v>
      </c>
      <c r="S4684" s="122">
        <v>6.1499454225E-2</v>
      </c>
      <c r="T4684" s="122">
        <v>6.2340704580000003E-2</v>
      </c>
      <c r="U4684" s="122">
        <v>6.3213171284999994E-2</v>
      </c>
      <c r="V4684" s="122">
        <v>6.4182504540000004E-2</v>
      </c>
      <c r="W4684" s="122">
        <v>6.5135247209999997E-2</v>
      </c>
      <c r="X4684" s="122">
        <v>6.6079368299999997E-2</v>
      </c>
      <c r="Y4684" s="122">
        <v>6.7114912425000006E-2</v>
      </c>
      <c r="Z4684" s="122">
        <v>6.8142779924999994E-2</v>
      </c>
      <c r="AA4684" s="122">
        <v>6.9211657349999997E-2</v>
      </c>
      <c r="AB4684" s="122">
        <v>7.0218056205000004E-2</v>
      </c>
      <c r="AC4684" s="122">
        <v>7.1201441850000005E-2</v>
      </c>
      <c r="AD4684" s="122">
        <v>7.2186829605000002E-2</v>
      </c>
      <c r="AE4684" s="122">
        <v>7.309608075E-2</v>
      </c>
      <c r="AF4684" s="122">
        <v>7.403357445E-2</v>
      </c>
      <c r="AG4684" s="122">
        <v>7.5099005024999999E-2</v>
      </c>
      <c r="AH4684" s="122">
        <v>7.631963856E-2</v>
      </c>
      <c r="AI4684" s="122">
        <v>7.7435000279999999E-2</v>
      </c>
      <c r="AJ4684" s="122">
        <v>7.9381624245000004E-2</v>
      </c>
      <c r="AK4684" s="122">
        <v>8.0720165294999993E-2</v>
      </c>
      <c r="AL4684" s="122">
        <v>0</v>
      </c>
    </row>
    <row r="4685" spans="1:38" hidden="1" x14ac:dyDescent="0.25">
      <c r="A4685" s="122" t="s">
        <v>2027</v>
      </c>
      <c r="B4685" s="122">
        <v>1</v>
      </c>
      <c r="C4685" s="122" t="s">
        <v>2229</v>
      </c>
      <c r="D4685" s="122" t="s">
        <v>2138</v>
      </c>
      <c r="E4685" s="122">
        <v>85</v>
      </c>
      <c r="F4685" s="122">
        <v>0</v>
      </c>
      <c r="G4685" s="122">
        <v>0</v>
      </c>
      <c r="H4685" s="122">
        <v>0</v>
      </c>
      <c r="I4685" s="122">
        <v>0</v>
      </c>
      <c r="J4685" s="122">
        <v>0</v>
      </c>
      <c r="K4685" s="122">
        <v>8.4413698049999996E-3</v>
      </c>
      <c r="L4685" s="122">
        <v>1.7159296274999999E-2</v>
      </c>
      <c r="M4685" s="122">
        <v>1.7439793469999999E-2</v>
      </c>
      <c r="N4685" s="122">
        <v>1.7735908410000001E-2</v>
      </c>
      <c r="O4685" s="122">
        <v>1.8046544174999998E-2</v>
      </c>
      <c r="P4685" s="122">
        <v>1.8341620935E-2</v>
      </c>
      <c r="Q4685" s="122">
        <v>1.8566080830000001E-2</v>
      </c>
      <c r="R4685" s="122">
        <v>1.8789091859999999E-2</v>
      </c>
      <c r="S4685" s="122">
        <v>1.9014889409999999E-2</v>
      </c>
      <c r="T4685" s="122">
        <v>1.9222916295E-2</v>
      </c>
      <c r="U4685" s="122">
        <v>1.940245824E-2</v>
      </c>
      <c r="V4685" s="122">
        <v>1.9521372584999998E-2</v>
      </c>
      <c r="W4685" s="122">
        <v>1.9612189575000001E-2</v>
      </c>
      <c r="X4685" s="122">
        <v>1.9704252645E-2</v>
      </c>
      <c r="Y4685" s="122">
        <v>1.9818433965E-2</v>
      </c>
      <c r="Z4685" s="122">
        <v>1.9950197355000001E-2</v>
      </c>
      <c r="AA4685" s="122">
        <v>1.9974119384999999E-2</v>
      </c>
      <c r="AB4685" s="122">
        <v>1.998623418E-2</v>
      </c>
      <c r="AC4685" s="122">
        <v>2.001889758E-2</v>
      </c>
      <c r="AD4685" s="122">
        <v>1.994711763E-2</v>
      </c>
      <c r="AE4685" s="122">
        <v>1.9850106539999999E-2</v>
      </c>
      <c r="AF4685" s="122">
        <v>1.9721526164999999E-2</v>
      </c>
      <c r="AG4685" s="122">
        <v>1.9517919960000001E-2</v>
      </c>
      <c r="AH4685" s="122">
        <v>1.9026686250000001E-2</v>
      </c>
      <c r="AI4685" s="122">
        <v>1.9321434330000001E-2</v>
      </c>
      <c r="AJ4685" s="122">
        <v>2.0053990604999999E-2</v>
      </c>
      <c r="AK4685" s="122">
        <v>2.0320572525E-2</v>
      </c>
      <c r="AL4685" s="122">
        <v>0</v>
      </c>
    </row>
    <row r="4686" spans="1:38" hidden="1" x14ac:dyDescent="0.25">
      <c r="A4686" s="122" t="s">
        <v>2027</v>
      </c>
      <c r="B4686" s="122">
        <v>1</v>
      </c>
      <c r="C4686" s="122" t="s">
        <v>2229</v>
      </c>
      <c r="D4686" s="122" t="s">
        <v>2117</v>
      </c>
      <c r="E4686" s="122">
        <v>85</v>
      </c>
      <c r="F4686" s="122">
        <v>0</v>
      </c>
      <c r="G4686" s="122">
        <v>0</v>
      </c>
      <c r="H4686" s="122">
        <v>0</v>
      </c>
      <c r="I4686" s="122">
        <v>0</v>
      </c>
      <c r="J4686" s="122">
        <v>0</v>
      </c>
      <c r="K4686" s="122">
        <v>2.3486824349999999E-3</v>
      </c>
      <c r="L4686" s="122">
        <v>4.7541509400000001E-3</v>
      </c>
      <c r="M4686" s="122">
        <v>4.8125035199999998E-3</v>
      </c>
      <c r="N4686" s="122">
        <v>4.8793326449999997E-3</v>
      </c>
      <c r="O4686" s="122">
        <v>4.9642916400000001E-3</v>
      </c>
      <c r="P4686" s="122">
        <v>5.0552648849999998E-3</v>
      </c>
      <c r="Q4686" s="122">
        <v>5.1396034800000002E-3</v>
      </c>
      <c r="R4686" s="122">
        <v>5.2381391700000004E-3</v>
      </c>
      <c r="S4686" s="122">
        <v>5.3243449050000002E-3</v>
      </c>
      <c r="T4686" s="122">
        <v>5.3977530750000001E-3</v>
      </c>
      <c r="U4686" s="122">
        <v>5.4222017849999997E-3</v>
      </c>
      <c r="V4686" s="122">
        <v>5.4538570349999997E-3</v>
      </c>
      <c r="W4686" s="122">
        <v>5.48144058E-3</v>
      </c>
      <c r="X4686" s="122">
        <v>5.5274623799999997E-3</v>
      </c>
      <c r="Y4686" s="122">
        <v>5.5827071849999998E-3</v>
      </c>
      <c r="Z4686" s="122">
        <v>5.6502075299999996E-3</v>
      </c>
      <c r="AA4686" s="122">
        <v>5.7218917800000001E-3</v>
      </c>
      <c r="AB4686" s="122">
        <v>5.80091028E-3</v>
      </c>
      <c r="AC4686" s="122">
        <v>5.8810728900000001E-3</v>
      </c>
      <c r="AD4686" s="122">
        <v>5.961838905E-3</v>
      </c>
      <c r="AE4686" s="122">
        <v>6.0402817200000004E-3</v>
      </c>
      <c r="AF4686" s="122">
        <v>6.1237905300000001E-3</v>
      </c>
      <c r="AG4686" s="122">
        <v>6.2014962899999996E-3</v>
      </c>
      <c r="AH4686" s="122">
        <v>6.3117821250000001E-3</v>
      </c>
      <c r="AI4686" s="122">
        <v>6.4020013199999996E-3</v>
      </c>
      <c r="AJ4686" s="122">
        <v>6.6992263800000002E-3</v>
      </c>
      <c r="AK4686" s="122">
        <v>6.8217708900000004E-3</v>
      </c>
      <c r="AL4686" s="122">
        <v>0</v>
      </c>
    </row>
    <row r="4687" spans="1:38" hidden="1" x14ac:dyDescent="0.25">
      <c r="A4687" s="122" t="s">
        <v>2027</v>
      </c>
      <c r="B4687" s="122">
        <v>1</v>
      </c>
      <c r="C4687" s="122" t="s">
        <v>2229</v>
      </c>
      <c r="D4687" s="122" t="s">
        <v>2118</v>
      </c>
      <c r="E4687" s="122">
        <v>85</v>
      </c>
      <c r="F4687" s="122">
        <v>0</v>
      </c>
      <c r="G4687" s="122">
        <v>0</v>
      </c>
      <c r="H4687" s="122">
        <v>0</v>
      </c>
      <c r="I4687" s="122">
        <v>0</v>
      </c>
      <c r="J4687" s="122">
        <v>0</v>
      </c>
      <c r="K4687" s="122">
        <v>8.6570417999999993E-3</v>
      </c>
      <c r="L4687" s="122">
        <v>1.7678353934999998E-2</v>
      </c>
      <c r="M4687" s="122">
        <v>1.8115517970000002E-2</v>
      </c>
      <c r="N4687" s="122">
        <v>1.8545467215E-2</v>
      </c>
      <c r="O4687" s="122">
        <v>1.8965246519999999E-2</v>
      </c>
      <c r="P4687" s="122">
        <v>1.9369830479999999E-2</v>
      </c>
      <c r="Q4687" s="122">
        <v>1.976315583E-2</v>
      </c>
      <c r="R4687" s="122">
        <v>2.0185087064999999E-2</v>
      </c>
      <c r="S4687" s="122">
        <v>2.0626105334999999E-2</v>
      </c>
      <c r="T4687" s="122">
        <v>2.1152015279999999E-2</v>
      </c>
      <c r="U4687" s="122">
        <v>2.1681119624999998E-2</v>
      </c>
      <c r="V4687" s="122">
        <v>2.2356470730000001E-2</v>
      </c>
      <c r="W4687" s="122">
        <v>2.3039609669999999E-2</v>
      </c>
      <c r="X4687" s="122">
        <v>2.3728705275000001E-2</v>
      </c>
      <c r="Y4687" s="122">
        <v>2.4319279379999999E-2</v>
      </c>
      <c r="Z4687" s="122">
        <v>2.4851651714999999E-2</v>
      </c>
      <c r="AA4687" s="122">
        <v>2.5370744354999999E-2</v>
      </c>
      <c r="AB4687" s="122">
        <v>2.5950169245000002E-2</v>
      </c>
      <c r="AC4687" s="122">
        <v>2.655647379E-2</v>
      </c>
      <c r="AD4687" s="122">
        <v>2.7237718859999999E-2</v>
      </c>
      <c r="AE4687" s="122">
        <v>2.798149992E-2</v>
      </c>
      <c r="AF4687" s="122">
        <v>2.873142624E-2</v>
      </c>
      <c r="AG4687" s="122">
        <v>2.9506825260000001E-2</v>
      </c>
      <c r="AH4687" s="122">
        <v>3.0337544655E-2</v>
      </c>
      <c r="AI4687" s="122">
        <v>3.1204805610000001E-2</v>
      </c>
      <c r="AJ4687" s="122">
        <v>3.1354685175000001E-2</v>
      </c>
      <c r="AK4687" s="122">
        <v>3.2319712755E-2</v>
      </c>
      <c r="AL4687" s="122">
        <v>0</v>
      </c>
    </row>
    <row r="4688" spans="1:38" hidden="1" x14ac:dyDescent="0.25">
      <c r="A4688" s="122" t="s">
        <v>2027</v>
      </c>
      <c r="B4688" s="122">
        <v>1</v>
      </c>
      <c r="C4688" s="122" t="s">
        <v>2229</v>
      </c>
      <c r="D4688" s="122" t="s">
        <v>2119</v>
      </c>
      <c r="E4688" s="122">
        <v>85</v>
      </c>
      <c r="F4688" s="122">
        <v>0</v>
      </c>
      <c r="G4688" s="122">
        <v>0</v>
      </c>
      <c r="H4688" s="122">
        <v>0</v>
      </c>
      <c r="I4688" s="122">
        <v>0</v>
      </c>
      <c r="J4688" s="122">
        <v>0</v>
      </c>
      <c r="K4688" s="122">
        <v>1.7041770899999999E-3</v>
      </c>
      <c r="L4688" s="122">
        <v>3.4563785849999998E-3</v>
      </c>
      <c r="M4688" s="122">
        <v>3.4930173300000002E-3</v>
      </c>
      <c r="N4688" s="122">
        <v>3.5302792800000001E-3</v>
      </c>
      <c r="O4688" s="122">
        <v>3.580600485E-3</v>
      </c>
      <c r="P4688" s="122">
        <v>3.63811107E-3</v>
      </c>
      <c r="Q4688" s="122">
        <v>3.6851014200000001E-3</v>
      </c>
      <c r="R4688" s="122">
        <v>3.7346240250000001E-3</v>
      </c>
      <c r="S4688" s="122">
        <v>3.79557288E-3</v>
      </c>
      <c r="T4688" s="122">
        <v>3.86980143E-3</v>
      </c>
      <c r="U4688" s="122">
        <v>3.9374628149999999E-3</v>
      </c>
      <c r="V4688" s="122">
        <v>4.0170878550000004E-3</v>
      </c>
      <c r="W4688" s="122">
        <v>4.1040129900000001E-3</v>
      </c>
      <c r="X4688" s="122">
        <v>4.186839195E-3</v>
      </c>
      <c r="Y4688" s="122">
        <v>4.2762167250000004E-3</v>
      </c>
      <c r="Z4688" s="122">
        <v>4.375413735E-3</v>
      </c>
      <c r="AA4688" s="122">
        <v>4.4725957650000002E-3</v>
      </c>
      <c r="AB4688" s="122">
        <v>4.5854329950000003E-3</v>
      </c>
      <c r="AC4688" s="122">
        <v>4.6954033500000002E-3</v>
      </c>
      <c r="AD4688" s="122">
        <v>4.7946454049999998E-3</v>
      </c>
      <c r="AE4688" s="122">
        <v>4.88454318E-3</v>
      </c>
      <c r="AF4688" s="122">
        <v>4.9999953299999997E-3</v>
      </c>
      <c r="AG4688" s="122">
        <v>5.1284135099999998E-3</v>
      </c>
      <c r="AH4688" s="122">
        <v>5.2395863849999998E-3</v>
      </c>
      <c r="AI4688" s="122">
        <v>5.3672402849999998E-3</v>
      </c>
      <c r="AJ4688" s="122">
        <v>5.4212004000000003E-3</v>
      </c>
      <c r="AK4688" s="122">
        <v>5.5750221449999996E-3</v>
      </c>
      <c r="AL4688" s="122">
        <v>0</v>
      </c>
    </row>
    <row r="4689" spans="1:38" hidden="1" x14ac:dyDescent="0.25">
      <c r="A4689" s="122" t="s">
        <v>2027</v>
      </c>
      <c r="B4689" s="122">
        <v>1</v>
      </c>
      <c r="C4689" s="122" t="s">
        <v>2229</v>
      </c>
      <c r="D4689" s="122" t="s">
        <v>2120</v>
      </c>
      <c r="E4689" s="122">
        <v>85</v>
      </c>
      <c r="F4689" s="122">
        <v>0</v>
      </c>
      <c r="G4689" s="122">
        <v>0</v>
      </c>
      <c r="H4689" s="122">
        <v>0</v>
      </c>
      <c r="I4689" s="122">
        <v>0</v>
      </c>
      <c r="J4689" s="122">
        <v>0</v>
      </c>
      <c r="K4689" s="122">
        <v>1.230212049E-2</v>
      </c>
      <c r="L4689" s="122">
        <v>2.522452251E-2</v>
      </c>
      <c r="M4689" s="122">
        <v>2.5810699695000001E-2</v>
      </c>
      <c r="N4689" s="122">
        <v>2.63569515E-2</v>
      </c>
      <c r="O4689" s="122">
        <v>2.6905158554999999E-2</v>
      </c>
      <c r="P4689" s="122">
        <v>2.7453764415000002E-2</v>
      </c>
      <c r="Q4689" s="122">
        <v>2.7959133840000001E-2</v>
      </c>
      <c r="R4689" s="122">
        <v>2.8480269674999999E-2</v>
      </c>
      <c r="S4689" s="122">
        <v>2.9062398749999999E-2</v>
      </c>
      <c r="T4689" s="122">
        <v>2.9690778479999999E-2</v>
      </c>
      <c r="U4689" s="122">
        <v>3.0418796429999999E-2</v>
      </c>
      <c r="V4689" s="122">
        <v>3.1236369449999999E-2</v>
      </c>
      <c r="W4689" s="122">
        <v>3.2016835620000003E-2</v>
      </c>
      <c r="X4689" s="122">
        <v>3.2731973009999998E-2</v>
      </c>
      <c r="Y4689" s="122">
        <v>3.3412225274999999E-2</v>
      </c>
      <c r="Z4689" s="122">
        <v>3.407039823E-2</v>
      </c>
      <c r="AA4689" s="122">
        <v>3.4751190539999997E-2</v>
      </c>
      <c r="AB4689" s="122">
        <v>3.550050834E-2</v>
      </c>
      <c r="AC4689" s="122">
        <v>3.6197842889999998E-2</v>
      </c>
      <c r="AD4689" s="122">
        <v>3.6930947130000003E-2</v>
      </c>
      <c r="AE4689" s="122">
        <v>3.7693560134999998E-2</v>
      </c>
      <c r="AF4689" s="122">
        <v>3.850483197E-2</v>
      </c>
      <c r="AG4689" s="122">
        <v>3.9412547460000003E-2</v>
      </c>
      <c r="AH4689" s="122">
        <v>4.0385972880000003E-2</v>
      </c>
      <c r="AI4689" s="122">
        <v>4.1324404439999997E-2</v>
      </c>
      <c r="AJ4689" s="122">
        <v>4.2289926525E-2</v>
      </c>
      <c r="AK4689" s="122">
        <v>4.3430910104999998E-2</v>
      </c>
      <c r="AL4689" s="122">
        <v>0</v>
      </c>
    </row>
    <row r="4690" spans="1:38" hidden="1" x14ac:dyDescent="0.25">
      <c r="A4690" s="122" t="s">
        <v>2027</v>
      </c>
      <c r="B4690" s="122">
        <v>1</v>
      </c>
      <c r="C4690" s="122" t="s">
        <v>2229</v>
      </c>
      <c r="D4690" s="122" t="s">
        <v>2121</v>
      </c>
      <c r="E4690" s="122">
        <v>85</v>
      </c>
      <c r="F4690" s="122">
        <v>0</v>
      </c>
      <c r="G4690" s="122">
        <v>0</v>
      </c>
      <c r="H4690" s="122">
        <v>0</v>
      </c>
      <c r="I4690" s="122">
        <v>0</v>
      </c>
      <c r="J4690" s="122">
        <v>0</v>
      </c>
      <c r="K4690" s="122">
        <v>4.3783675649999999E-2</v>
      </c>
      <c r="L4690" s="122">
        <v>9.0065173770000007E-2</v>
      </c>
      <c r="M4690" s="122">
        <v>9.2651355719999995E-2</v>
      </c>
      <c r="N4690" s="122">
        <v>9.5383621904999993E-2</v>
      </c>
      <c r="O4690" s="122">
        <v>9.8093812409999995E-2</v>
      </c>
      <c r="P4690" s="122">
        <v>0.100812354555</v>
      </c>
      <c r="Q4690" s="122">
        <v>0.103651545195</v>
      </c>
      <c r="R4690" s="122">
        <v>0.10658299624500001</v>
      </c>
      <c r="S4690" s="122">
        <v>0.109489105275</v>
      </c>
      <c r="T4690" s="122">
        <v>0.11248815105</v>
      </c>
      <c r="U4690" s="122">
        <v>0.11565289527</v>
      </c>
      <c r="V4690" s="122">
        <v>0.11983848112499999</v>
      </c>
      <c r="W4690" s="122">
        <v>0.12355220377499999</v>
      </c>
      <c r="X4690" s="122">
        <v>0.12736200774000001</v>
      </c>
      <c r="Y4690" s="122">
        <v>0.13141127966999999</v>
      </c>
      <c r="Z4690" s="122">
        <v>0.13531571822999999</v>
      </c>
      <c r="AA4690" s="122">
        <v>0.13924535938499999</v>
      </c>
      <c r="AB4690" s="122">
        <v>0.14343790114499999</v>
      </c>
      <c r="AC4690" s="122">
        <v>0.14753185705499999</v>
      </c>
      <c r="AD4690" s="122">
        <v>0.15215138251499999</v>
      </c>
      <c r="AE4690" s="122">
        <v>0.156987286335</v>
      </c>
      <c r="AF4690" s="122">
        <v>0.161596990005</v>
      </c>
      <c r="AG4690" s="122">
        <v>0.166055573145</v>
      </c>
      <c r="AH4690" s="122">
        <v>0.17055180961499999</v>
      </c>
      <c r="AI4690" s="122">
        <v>0.17537408542499999</v>
      </c>
      <c r="AJ4690" s="122">
        <v>0.178553634435</v>
      </c>
      <c r="AK4690" s="122">
        <v>0.18385451897999999</v>
      </c>
      <c r="AL4690" s="122">
        <v>0</v>
      </c>
    </row>
    <row r="4691" spans="1:38" hidden="1" x14ac:dyDescent="0.25">
      <c r="A4691" s="122" t="s">
        <v>2027</v>
      </c>
      <c r="B4691" s="122">
        <v>1</v>
      </c>
      <c r="C4691" s="122" t="s">
        <v>2229</v>
      </c>
      <c r="D4691" s="122" t="s">
        <v>2122</v>
      </c>
      <c r="E4691" s="122">
        <v>85</v>
      </c>
      <c r="F4691" s="122">
        <v>0</v>
      </c>
      <c r="G4691" s="122">
        <v>0</v>
      </c>
      <c r="H4691" s="122">
        <v>0</v>
      </c>
      <c r="I4691" s="122">
        <v>0</v>
      </c>
      <c r="J4691" s="122">
        <v>0</v>
      </c>
      <c r="K4691" s="122">
        <v>4.6515760499999999E-3</v>
      </c>
      <c r="L4691" s="122">
        <v>9.6302649300000001E-3</v>
      </c>
      <c r="M4691" s="122">
        <v>9.9492252749999992E-3</v>
      </c>
      <c r="N4691" s="122">
        <v>1.024912779E-2</v>
      </c>
      <c r="O4691" s="122">
        <v>1.0513942890000001E-2</v>
      </c>
      <c r="P4691" s="122">
        <v>1.0803482580000001E-2</v>
      </c>
      <c r="Q4691" s="122">
        <v>1.1102944875E-2</v>
      </c>
      <c r="R4691" s="122">
        <v>1.1423791335000001E-2</v>
      </c>
      <c r="S4691" s="122">
        <v>1.172938569E-2</v>
      </c>
      <c r="T4691" s="122">
        <v>1.2063455250000001E-2</v>
      </c>
      <c r="U4691" s="122">
        <v>1.2478741935000001E-2</v>
      </c>
      <c r="V4691" s="122">
        <v>1.295626563E-2</v>
      </c>
      <c r="W4691" s="122">
        <v>1.3467500475E-2</v>
      </c>
      <c r="X4691" s="122">
        <v>1.395237063E-2</v>
      </c>
      <c r="Y4691" s="122">
        <v>1.4429952734999999E-2</v>
      </c>
      <c r="Z4691" s="122">
        <v>1.487831928E-2</v>
      </c>
      <c r="AA4691" s="122">
        <v>1.5283280099999999E-2</v>
      </c>
      <c r="AB4691" s="122">
        <v>1.5695093864999999E-2</v>
      </c>
      <c r="AC4691" s="122">
        <v>1.6150569600000001E-2</v>
      </c>
      <c r="AD4691" s="122">
        <v>1.6580832675000001E-2</v>
      </c>
      <c r="AE4691" s="122">
        <v>1.7051925660000002E-2</v>
      </c>
      <c r="AF4691" s="122">
        <v>1.7623380885000001E-2</v>
      </c>
      <c r="AG4691" s="122">
        <v>1.821638247E-2</v>
      </c>
      <c r="AH4691" s="122">
        <v>1.8799135410000001E-2</v>
      </c>
      <c r="AI4691" s="122">
        <v>1.9380907095E-2</v>
      </c>
      <c r="AJ4691" s="122">
        <v>2.005488276E-2</v>
      </c>
      <c r="AK4691" s="122">
        <v>2.0783764980000001E-2</v>
      </c>
      <c r="AL4691" s="122">
        <v>0</v>
      </c>
    </row>
    <row r="4692" spans="1:38" hidden="1" x14ac:dyDescent="0.25">
      <c r="A4692" s="122" t="s">
        <v>2027</v>
      </c>
      <c r="B4692" s="122">
        <v>1</v>
      </c>
      <c r="C4692" s="122" t="s">
        <v>2229</v>
      </c>
      <c r="D4692" s="122" t="s">
        <v>2123</v>
      </c>
      <c r="E4692" s="122">
        <v>85</v>
      </c>
      <c r="F4692" s="122">
        <v>0</v>
      </c>
      <c r="G4692" s="122">
        <v>0</v>
      </c>
      <c r="H4692" s="122">
        <v>0</v>
      </c>
      <c r="I4692" s="122">
        <v>0</v>
      </c>
      <c r="J4692" s="122">
        <v>0</v>
      </c>
      <c r="K4692" s="122">
        <v>1.540541673E-2</v>
      </c>
      <c r="L4692" s="122">
        <v>3.1437889725000001E-2</v>
      </c>
      <c r="M4692" s="122">
        <v>3.2052831854999998E-2</v>
      </c>
      <c r="N4692" s="122">
        <v>3.2654522669999998E-2</v>
      </c>
      <c r="O4692" s="122">
        <v>3.3401420745E-2</v>
      </c>
      <c r="P4692" s="122">
        <v>3.4202495909999998E-2</v>
      </c>
      <c r="Q4692" s="122">
        <v>3.4996931145E-2</v>
      </c>
      <c r="R4692" s="122">
        <v>3.5806598520000003E-2</v>
      </c>
      <c r="S4692" s="122">
        <v>3.6612330149999997E-2</v>
      </c>
      <c r="T4692" s="122">
        <v>3.755080593E-2</v>
      </c>
      <c r="U4692" s="122">
        <v>3.8471744685000003E-2</v>
      </c>
      <c r="V4692" s="122">
        <v>3.9367469294999999E-2</v>
      </c>
      <c r="W4692" s="122">
        <v>4.0183526955E-2</v>
      </c>
      <c r="X4692" s="122">
        <v>4.1041925925E-2</v>
      </c>
      <c r="Y4692" s="122">
        <v>4.1995305165000003E-2</v>
      </c>
      <c r="Z4692" s="122">
        <v>4.3014749084999998E-2</v>
      </c>
      <c r="AA4692" s="122">
        <v>4.3993159650000002E-2</v>
      </c>
      <c r="AB4692" s="122">
        <v>4.5023236500000001E-2</v>
      </c>
      <c r="AC4692" s="122">
        <v>4.5997688384999999E-2</v>
      </c>
      <c r="AD4692" s="122">
        <v>4.6923556514999999E-2</v>
      </c>
      <c r="AE4692" s="122">
        <v>4.7820547499999998E-2</v>
      </c>
      <c r="AF4692" s="122">
        <v>4.8730527614999998E-2</v>
      </c>
      <c r="AG4692" s="122">
        <v>4.9721020635000002E-2</v>
      </c>
      <c r="AH4692" s="122">
        <v>5.07100407E-2</v>
      </c>
      <c r="AI4692" s="122">
        <v>5.1768859394999998E-2</v>
      </c>
      <c r="AJ4692" s="122">
        <v>5.2751767200000001E-2</v>
      </c>
      <c r="AK4692" s="122">
        <v>5.3810766240000002E-2</v>
      </c>
      <c r="AL4692" s="122">
        <v>0</v>
      </c>
    </row>
    <row r="4693" spans="1:38" hidden="1" x14ac:dyDescent="0.25">
      <c r="A4693" s="122" t="s">
        <v>2027</v>
      </c>
      <c r="B4693" s="122">
        <v>1</v>
      </c>
      <c r="C4693" s="122" t="s">
        <v>2229</v>
      </c>
      <c r="D4693" s="122" t="s">
        <v>2140</v>
      </c>
      <c r="E4693" s="122">
        <v>85</v>
      </c>
      <c r="F4693" s="122">
        <v>0</v>
      </c>
      <c r="G4693" s="122">
        <v>0</v>
      </c>
      <c r="H4693" s="122">
        <v>0</v>
      </c>
      <c r="I4693" s="122">
        <v>0</v>
      </c>
      <c r="J4693" s="122">
        <v>0</v>
      </c>
      <c r="K4693" s="122">
        <v>2.4899687999999998E-4</v>
      </c>
      <c r="L4693" s="122">
        <v>5.0338282499999998E-4</v>
      </c>
      <c r="M4693" s="122">
        <v>5.0857455E-4</v>
      </c>
      <c r="N4693" s="122">
        <v>5.1358725E-4</v>
      </c>
      <c r="O4693" s="122">
        <v>5.1818150999999996E-4</v>
      </c>
      <c r="P4693" s="122">
        <v>5.2292756999999996E-4</v>
      </c>
      <c r="Q4693" s="122">
        <v>5.2774259999999998E-4</v>
      </c>
      <c r="R4693" s="122">
        <v>5.3319684E-4</v>
      </c>
      <c r="S4693" s="122">
        <v>5.3924706000000005E-4</v>
      </c>
      <c r="T4693" s="122">
        <v>5.44839075E-4</v>
      </c>
      <c r="U4693" s="122">
        <v>5.5065565500000003E-4</v>
      </c>
      <c r="V4693" s="122">
        <v>5.5595083499999996E-4</v>
      </c>
      <c r="W4693" s="122">
        <v>5.6165174999999996E-4</v>
      </c>
      <c r="X4693" s="122">
        <v>5.6792290499999996E-4</v>
      </c>
      <c r="Y4693" s="122">
        <v>5.7437489999999998E-4</v>
      </c>
      <c r="Z4693" s="122">
        <v>5.80875735E-4</v>
      </c>
      <c r="AA4693" s="122">
        <v>5.8797370499999999E-4</v>
      </c>
      <c r="AB4693" s="122">
        <v>5.9493125999999998E-4</v>
      </c>
      <c r="AC4693" s="122">
        <v>6.0195250500000004E-4</v>
      </c>
      <c r="AD4693" s="122">
        <v>6.0877277999999996E-4</v>
      </c>
      <c r="AE4693" s="122">
        <v>6.1559223000000004E-4</v>
      </c>
      <c r="AF4693" s="122">
        <v>6.2241960000000002E-4</v>
      </c>
      <c r="AG4693" s="122">
        <v>6.2969114999999998E-4</v>
      </c>
      <c r="AH4693" s="122">
        <v>6.3753690000000005E-4</v>
      </c>
      <c r="AI4693" s="122">
        <v>6.4536202500000003E-4</v>
      </c>
      <c r="AJ4693" s="122">
        <v>6.4955484E-4</v>
      </c>
      <c r="AK4693" s="122">
        <v>6.5919529500000002E-4</v>
      </c>
      <c r="AL4693" s="122">
        <v>0</v>
      </c>
    </row>
    <row r="4694" spans="1:38" hidden="1" x14ac:dyDescent="0.25">
      <c r="A4694" s="122" t="s">
        <v>2027</v>
      </c>
      <c r="B4694" s="122">
        <v>1</v>
      </c>
      <c r="C4694" s="122" t="s">
        <v>2229</v>
      </c>
      <c r="D4694" s="122" t="s">
        <v>2124</v>
      </c>
      <c r="E4694" s="122">
        <v>85</v>
      </c>
      <c r="F4694" s="122">
        <v>0</v>
      </c>
      <c r="G4694" s="122">
        <v>0</v>
      </c>
      <c r="H4694" s="122">
        <v>0</v>
      </c>
      <c r="I4694" s="122">
        <v>0</v>
      </c>
      <c r="J4694" s="122">
        <v>0</v>
      </c>
      <c r="K4694" s="122">
        <v>1.3602515850000001E-3</v>
      </c>
      <c r="L4694" s="122">
        <v>2.7647796E-3</v>
      </c>
      <c r="M4694" s="122">
        <v>2.8031465549999998E-3</v>
      </c>
      <c r="N4694" s="122">
        <v>2.8411145400000001E-3</v>
      </c>
      <c r="O4694" s="122">
        <v>2.8852526999999998E-3</v>
      </c>
      <c r="P4694" s="122">
        <v>2.9342801399999999E-3</v>
      </c>
      <c r="Q4694" s="122">
        <v>2.9765001750000001E-3</v>
      </c>
      <c r="R4694" s="122">
        <v>3.0241894649999999E-3</v>
      </c>
      <c r="S4694" s="122">
        <v>3.0706245899999999E-3</v>
      </c>
      <c r="T4694" s="122">
        <v>3.1139405549999999E-3</v>
      </c>
      <c r="U4694" s="122">
        <v>3.1541366999999999E-3</v>
      </c>
      <c r="V4694" s="122">
        <v>3.1955381700000001E-3</v>
      </c>
      <c r="W4694" s="122">
        <v>3.2323140299999999E-3</v>
      </c>
      <c r="X4694" s="122">
        <v>3.2701056299999998E-3</v>
      </c>
      <c r="Y4694" s="122">
        <v>3.3105713850000002E-3</v>
      </c>
      <c r="Z4694" s="122">
        <v>3.3552238500000001E-3</v>
      </c>
      <c r="AA4694" s="122">
        <v>3.4054417649999999E-3</v>
      </c>
      <c r="AB4694" s="122">
        <v>3.4443910050000002E-3</v>
      </c>
      <c r="AC4694" s="122">
        <v>3.49113072E-3</v>
      </c>
      <c r="AD4694" s="122">
        <v>3.5307543150000001E-3</v>
      </c>
      <c r="AE4694" s="122">
        <v>3.5766096300000002E-3</v>
      </c>
      <c r="AF4694" s="122">
        <v>3.6145101299999999E-3</v>
      </c>
      <c r="AG4694" s="122">
        <v>3.669243435E-3</v>
      </c>
      <c r="AH4694" s="122">
        <v>3.7227156450000002E-3</v>
      </c>
      <c r="AI4694" s="122">
        <v>3.77556399E-3</v>
      </c>
      <c r="AJ4694" s="122">
        <v>3.92638719E-3</v>
      </c>
      <c r="AK4694" s="122">
        <v>4.0196153249999998E-3</v>
      </c>
      <c r="AL4694" s="122">
        <v>0</v>
      </c>
    </row>
    <row r="4695" spans="1:38" hidden="1" x14ac:dyDescent="0.25">
      <c r="A4695" s="122" t="s">
        <v>2027</v>
      </c>
      <c r="B4695" s="122">
        <v>1</v>
      </c>
      <c r="C4695" s="122" t="s">
        <v>2229</v>
      </c>
      <c r="D4695" s="122" t="s">
        <v>2125</v>
      </c>
      <c r="E4695" s="122">
        <v>85</v>
      </c>
      <c r="F4695" s="122">
        <v>0</v>
      </c>
      <c r="G4695" s="122">
        <v>0</v>
      </c>
      <c r="H4695" s="122">
        <v>0</v>
      </c>
      <c r="I4695" s="122">
        <v>0</v>
      </c>
      <c r="J4695" s="122">
        <v>0</v>
      </c>
      <c r="K4695" s="122">
        <v>1.2657980940000001E-2</v>
      </c>
      <c r="L4695" s="122">
        <v>2.5937533709999998E-2</v>
      </c>
      <c r="M4695" s="122">
        <v>2.6634476220000002E-2</v>
      </c>
      <c r="N4695" s="122">
        <v>2.7301048004999998E-2</v>
      </c>
      <c r="O4695" s="122">
        <v>2.7877869690000001E-2</v>
      </c>
      <c r="P4695" s="122">
        <v>2.8449123119999999E-2</v>
      </c>
      <c r="Q4695" s="122">
        <v>2.9101329015E-2</v>
      </c>
      <c r="R4695" s="122">
        <v>2.9740333095000002E-2</v>
      </c>
      <c r="S4695" s="122">
        <v>3.0336171030000001E-2</v>
      </c>
      <c r="T4695" s="122">
        <v>3.1036154324999999E-2</v>
      </c>
      <c r="U4695" s="122">
        <v>3.1770635324999998E-2</v>
      </c>
      <c r="V4695" s="122">
        <v>3.268300893E-2</v>
      </c>
      <c r="W4695" s="122">
        <v>3.3498820244999998E-2</v>
      </c>
      <c r="X4695" s="122">
        <v>3.4381405080000003E-2</v>
      </c>
      <c r="Y4695" s="122">
        <v>3.5327127824999999E-2</v>
      </c>
      <c r="Z4695" s="122">
        <v>3.6147643950000002E-2</v>
      </c>
      <c r="AA4695" s="122">
        <v>3.707062128E-2</v>
      </c>
      <c r="AB4695" s="122">
        <v>3.7935746474999997E-2</v>
      </c>
      <c r="AC4695" s="122">
        <v>3.8812606965000003E-2</v>
      </c>
      <c r="AD4695" s="122">
        <v>3.982529529E-2</v>
      </c>
      <c r="AE4695" s="122">
        <v>4.0962253694999999E-2</v>
      </c>
      <c r="AF4695" s="122">
        <v>4.2260121089999998E-2</v>
      </c>
      <c r="AG4695" s="122">
        <v>4.3598727975000001E-2</v>
      </c>
      <c r="AH4695" s="122">
        <v>4.4846383230000002E-2</v>
      </c>
      <c r="AI4695" s="122">
        <v>4.6065891135000002E-2</v>
      </c>
      <c r="AJ4695" s="122">
        <v>4.717069896E-2</v>
      </c>
      <c r="AK4695" s="122">
        <v>4.8184649699999998E-2</v>
      </c>
      <c r="AL4695" s="122">
        <v>0</v>
      </c>
    </row>
    <row r="4696" spans="1:38" hidden="1" x14ac:dyDescent="0.25">
      <c r="A4696" s="122" t="s">
        <v>2027</v>
      </c>
      <c r="B4696" s="122">
        <v>1</v>
      </c>
      <c r="C4696" s="122" t="s">
        <v>2229</v>
      </c>
      <c r="D4696" s="122" t="s">
        <v>2126</v>
      </c>
      <c r="E4696" s="122">
        <v>85</v>
      </c>
      <c r="F4696" s="122">
        <v>0</v>
      </c>
      <c r="G4696" s="122">
        <v>0</v>
      </c>
      <c r="H4696" s="122">
        <v>0</v>
      </c>
      <c r="I4696" s="122">
        <v>0</v>
      </c>
      <c r="J4696" s="122">
        <v>0</v>
      </c>
      <c r="K4696" s="122">
        <v>1.1973952155E-2</v>
      </c>
      <c r="L4696" s="122">
        <v>2.4355287989999998E-2</v>
      </c>
      <c r="M4696" s="122">
        <v>2.4717018149999999E-2</v>
      </c>
      <c r="N4696" s="122">
        <v>2.5068106965E-2</v>
      </c>
      <c r="O4696" s="122">
        <v>2.5444884795000001E-2</v>
      </c>
      <c r="P4696" s="122">
        <v>2.5866719999999999E-2</v>
      </c>
      <c r="Q4696" s="122">
        <v>2.6286901410000001E-2</v>
      </c>
      <c r="R4696" s="122">
        <v>2.6756707394999999E-2</v>
      </c>
      <c r="S4696" s="122">
        <v>2.7230489385000001E-2</v>
      </c>
      <c r="T4696" s="122">
        <v>2.7697684739999999E-2</v>
      </c>
      <c r="U4696" s="122">
        <v>2.8159921514999998E-2</v>
      </c>
      <c r="V4696" s="122">
        <v>2.8614285975000001E-2</v>
      </c>
      <c r="W4696" s="122">
        <v>2.9087953619999999E-2</v>
      </c>
      <c r="X4696" s="122">
        <v>2.955479142E-2</v>
      </c>
      <c r="Y4696" s="122">
        <v>3.0038400810000001E-2</v>
      </c>
      <c r="Z4696" s="122">
        <v>3.050560095E-2</v>
      </c>
      <c r="AA4696" s="122">
        <v>3.0980547014999998E-2</v>
      </c>
      <c r="AB4696" s="122">
        <v>3.1459107404999999E-2</v>
      </c>
      <c r="AC4696" s="122">
        <v>3.1969444154999999E-2</v>
      </c>
      <c r="AD4696" s="122">
        <v>3.2465014889999998E-2</v>
      </c>
      <c r="AE4696" s="122">
        <v>3.293609946E-2</v>
      </c>
      <c r="AF4696" s="122">
        <v>3.3432970889999997E-2</v>
      </c>
      <c r="AG4696" s="122">
        <v>3.4003164524999997E-2</v>
      </c>
      <c r="AH4696" s="122">
        <v>3.4613273639999997E-2</v>
      </c>
      <c r="AI4696" s="122">
        <v>3.5239515135000003E-2</v>
      </c>
      <c r="AJ4696" s="122">
        <v>3.6008904855000003E-2</v>
      </c>
      <c r="AK4696" s="122">
        <v>3.6710630384999998E-2</v>
      </c>
      <c r="AL4696" s="122">
        <v>0</v>
      </c>
    </row>
    <row r="4697" spans="1:38" hidden="1" x14ac:dyDescent="0.25">
      <c r="A4697" s="122" t="s">
        <v>2027</v>
      </c>
      <c r="B4697" s="122">
        <v>1</v>
      </c>
      <c r="C4697" s="122" t="s">
        <v>2229</v>
      </c>
      <c r="D4697" s="122" t="s">
        <v>2127</v>
      </c>
      <c r="E4697" s="122">
        <v>85</v>
      </c>
      <c r="F4697" s="122">
        <v>0</v>
      </c>
      <c r="G4697" s="122">
        <v>0</v>
      </c>
      <c r="H4697" s="122">
        <v>0</v>
      </c>
      <c r="I4697" s="122">
        <v>0</v>
      </c>
      <c r="J4697" s="122">
        <v>0</v>
      </c>
      <c r="K4697" s="122">
        <v>4.2116850600000004E-3</v>
      </c>
      <c r="L4697" s="122">
        <v>8.4885530399999992E-3</v>
      </c>
      <c r="M4697" s="122">
        <v>8.5380231749999994E-3</v>
      </c>
      <c r="N4697" s="122">
        <v>8.5912983750000005E-3</v>
      </c>
      <c r="O4697" s="122">
        <v>8.6450223750000003E-3</v>
      </c>
      <c r="P4697" s="122">
        <v>8.6977512600000008E-3</v>
      </c>
      <c r="Q4697" s="122">
        <v>8.7584240699999996E-3</v>
      </c>
      <c r="R4697" s="122">
        <v>8.8715330550000002E-3</v>
      </c>
      <c r="S4697" s="122">
        <v>9.0067259700000006E-3</v>
      </c>
      <c r="T4697" s="122">
        <v>9.1242092699999992E-3</v>
      </c>
      <c r="U4697" s="122">
        <v>9.2433064349999993E-3</v>
      </c>
      <c r="V4697" s="122">
        <v>9.3774887250000008E-3</v>
      </c>
      <c r="W4697" s="122">
        <v>9.5082799350000007E-3</v>
      </c>
      <c r="X4697" s="122">
        <v>9.6419104650000004E-3</v>
      </c>
      <c r="Y4697" s="122">
        <v>9.7903725149999996E-3</v>
      </c>
      <c r="Z4697" s="122">
        <v>9.9402672599999999E-3</v>
      </c>
      <c r="AA4697" s="122">
        <v>1.008066642E-2</v>
      </c>
      <c r="AB4697" s="122">
        <v>1.0214189865000001E-2</v>
      </c>
      <c r="AC4697" s="122">
        <v>1.0333875584999999E-2</v>
      </c>
      <c r="AD4697" s="122">
        <v>1.04426685E-2</v>
      </c>
      <c r="AE4697" s="122">
        <v>1.0534953164999999E-2</v>
      </c>
      <c r="AF4697" s="122">
        <v>1.0608128519999999E-2</v>
      </c>
      <c r="AG4697" s="122">
        <v>1.0674850394999999E-2</v>
      </c>
      <c r="AH4697" s="122">
        <v>1.0760288054999999E-2</v>
      </c>
      <c r="AI4697" s="122">
        <v>1.0861587825E-2</v>
      </c>
      <c r="AJ4697" s="122">
        <v>1.0937734665000001E-2</v>
      </c>
      <c r="AK4697" s="122">
        <v>1.110152142E-2</v>
      </c>
      <c r="AL4697" s="122">
        <v>0</v>
      </c>
    </row>
    <row r="4698" spans="1:38" hidden="1" x14ac:dyDescent="0.25">
      <c r="A4698" s="122" t="s">
        <v>2027</v>
      </c>
      <c r="B4698" s="122">
        <v>1</v>
      </c>
      <c r="C4698" s="122" t="s">
        <v>2229</v>
      </c>
      <c r="D4698" s="122" t="s">
        <v>2128</v>
      </c>
      <c r="E4698" s="122">
        <v>85</v>
      </c>
      <c r="F4698" s="122">
        <v>0</v>
      </c>
      <c r="G4698" s="122">
        <v>0</v>
      </c>
      <c r="H4698" s="122">
        <v>0</v>
      </c>
      <c r="I4698" s="122">
        <v>0</v>
      </c>
      <c r="J4698" s="122">
        <v>0</v>
      </c>
      <c r="K4698" s="122">
        <v>1.1204371199999999E-3</v>
      </c>
      <c r="L4698" s="122">
        <v>2.2733231400000001E-3</v>
      </c>
      <c r="M4698" s="122">
        <v>2.2972426949999999E-3</v>
      </c>
      <c r="N4698" s="122">
        <v>2.3223598200000002E-3</v>
      </c>
      <c r="O4698" s="122">
        <v>2.34653463E-3</v>
      </c>
      <c r="P4698" s="122">
        <v>2.37921882E-3</v>
      </c>
      <c r="Q4698" s="122">
        <v>2.4049188900000002E-3</v>
      </c>
      <c r="R4698" s="122">
        <v>2.4570083999999998E-3</v>
      </c>
      <c r="S4698" s="122">
        <v>2.5020557100000002E-3</v>
      </c>
      <c r="T4698" s="122">
        <v>2.557307115E-3</v>
      </c>
      <c r="U4698" s="122">
        <v>2.6105638349999999E-3</v>
      </c>
      <c r="V4698" s="122">
        <v>2.6813674799999999E-3</v>
      </c>
      <c r="W4698" s="122">
        <v>2.7729588150000001E-3</v>
      </c>
      <c r="X4698" s="122">
        <v>2.8608754350000001E-3</v>
      </c>
      <c r="Y4698" s="122">
        <v>2.9663513550000002E-3</v>
      </c>
      <c r="Z4698" s="122">
        <v>3.0263145000000002E-3</v>
      </c>
      <c r="AA4698" s="122">
        <v>3.0812608199999999E-3</v>
      </c>
      <c r="AB4698" s="122">
        <v>3.1710605850000001E-3</v>
      </c>
      <c r="AC4698" s="122">
        <v>3.2460784950000001E-3</v>
      </c>
      <c r="AD4698" s="122">
        <v>3.2907370649999999E-3</v>
      </c>
      <c r="AE4698" s="122">
        <v>3.3513120299999998E-3</v>
      </c>
      <c r="AF4698" s="122">
        <v>3.38802354E-3</v>
      </c>
      <c r="AG4698" s="122">
        <v>3.4043035949999998E-3</v>
      </c>
      <c r="AH4698" s="122">
        <v>3.4501384500000001E-3</v>
      </c>
      <c r="AI4698" s="122">
        <v>3.5097814950000002E-3</v>
      </c>
      <c r="AJ4698" s="122">
        <v>3.5277686400000002E-3</v>
      </c>
      <c r="AK4698" s="122">
        <v>3.603893205E-3</v>
      </c>
      <c r="AL4698" s="122">
        <v>0</v>
      </c>
    </row>
    <row r="4699" spans="1:38" hidden="1" x14ac:dyDescent="0.25">
      <c r="A4699" s="122" t="s">
        <v>2027</v>
      </c>
      <c r="B4699" s="122">
        <v>1</v>
      </c>
      <c r="C4699" s="122" t="s">
        <v>2230</v>
      </c>
      <c r="D4699" s="122" t="s">
        <v>2080</v>
      </c>
      <c r="E4699" s="122">
        <v>86</v>
      </c>
      <c r="F4699" s="122">
        <v>0</v>
      </c>
      <c r="G4699" s="122">
        <v>0</v>
      </c>
      <c r="H4699" s="122">
        <v>0</v>
      </c>
      <c r="I4699" s="122">
        <v>0</v>
      </c>
      <c r="J4699" s="122">
        <v>0</v>
      </c>
      <c r="K4699" s="122">
        <v>0</v>
      </c>
      <c r="L4699" s="122">
        <v>0</v>
      </c>
      <c r="M4699" s="122">
        <v>0</v>
      </c>
      <c r="N4699" s="122">
        <v>0</v>
      </c>
      <c r="O4699" s="122">
        <v>0</v>
      </c>
      <c r="P4699" s="122">
        <v>0</v>
      </c>
      <c r="Q4699" s="122">
        <v>0</v>
      </c>
      <c r="R4699" s="122">
        <v>0</v>
      </c>
      <c r="S4699" s="122">
        <v>0</v>
      </c>
      <c r="T4699" s="122">
        <v>0</v>
      </c>
      <c r="U4699" s="122">
        <v>0</v>
      </c>
      <c r="V4699" s="122">
        <v>0</v>
      </c>
      <c r="W4699" s="122">
        <v>0</v>
      </c>
      <c r="X4699" s="122">
        <v>0</v>
      </c>
      <c r="Y4699" s="122">
        <v>0</v>
      </c>
      <c r="Z4699" s="122">
        <v>0</v>
      </c>
      <c r="AA4699" s="122">
        <v>0</v>
      </c>
      <c r="AB4699" s="122">
        <v>4.4599000000000003E-9</v>
      </c>
      <c r="AC4699" s="122">
        <v>1.3460300000000001E-8</v>
      </c>
      <c r="AD4699" s="122">
        <v>2.68712E-8</v>
      </c>
      <c r="AE4699" s="122">
        <v>4.48621E-8</v>
      </c>
      <c r="AF4699" s="122">
        <v>3.6818130000000001E-7</v>
      </c>
      <c r="AG4699" s="122">
        <v>9.9313700000000003E-7</v>
      </c>
      <c r="AH4699" s="122">
        <v>1.9252171E-6</v>
      </c>
      <c r="AI4699" s="122">
        <v>3.1691193E-6</v>
      </c>
      <c r="AJ4699" s="122">
        <v>4.7100134000000001E-6</v>
      </c>
      <c r="AK4699" s="122">
        <v>6.6098550000000003E-6</v>
      </c>
      <c r="AL4699" s="122">
        <v>0</v>
      </c>
    </row>
    <row r="4700" spans="1:38" hidden="1" x14ac:dyDescent="0.25">
      <c r="A4700" s="122" t="s">
        <v>2027</v>
      </c>
      <c r="B4700" s="122">
        <v>1</v>
      </c>
      <c r="C4700" s="122" t="s">
        <v>2230</v>
      </c>
      <c r="D4700" s="122" t="s">
        <v>2081</v>
      </c>
      <c r="E4700" s="122">
        <v>86</v>
      </c>
      <c r="F4700" s="122">
        <v>0</v>
      </c>
      <c r="G4700" s="122">
        <v>0</v>
      </c>
      <c r="H4700" s="122">
        <v>0</v>
      </c>
      <c r="I4700" s="122">
        <v>0</v>
      </c>
      <c r="J4700" s="122">
        <v>0</v>
      </c>
      <c r="K4700" s="122">
        <v>0</v>
      </c>
      <c r="L4700" s="122">
        <v>0</v>
      </c>
      <c r="M4700" s="122">
        <v>0</v>
      </c>
      <c r="N4700" s="122">
        <v>0</v>
      </c>
      <c r="O4700" s="122">
        <v>0</v>
      </c>
      <c r="P4700" s="122">
        <v>0</v>
      </c>
      <c r="Q4700" s="122">
        <v>0</v>
      </c>
      <c r="R4700" s="122">
        <v>0</v>
      </c>
      <c r="S4700" s="122">
        <v>0</v>
      </c>
      <c r="T4700" s="122">
        <v>0</v>
      </c>
      <c r="U4700" s="122">
        <v>0</v>
      </c>
      <c r="V4700" s="122">
        <v>0</v>
      </c>
      <c r="W4700" s="122">
        <v>0</v>
      </c>
      <c r="X4700" s="122">
        <v>0</v>
      </c>
      <c r="Y4700" s="122">
        <v>0</v>
      </c>
      <c r="Z4700" s="122">
        <v>0</v>
      </c>
      <c r="AA4700" s="122">
        <v>0</v>
      </c>
      <c r="AB4700" s="122">
        <v>2.93944E-8</v>
      </c>
      <c r="AC4700" s="122">
        <v>8.8167199999999996E-8</v>
      </c>
      <c r="AD4700" s="122">
        <v>1.765862E-7</v>
      </c>
      <c r="AE4700" s="122">
        <v>2.9494529999999997E-7</v>
      </c>
      <c r="AF4700" s="122">
        <v>2.4130539999999998E-6</v>
      </c>
      <c r="AG4700" s="122">
        <v>6.5379523000000001E-6</v>
      </c>
      <c r="AH4700" s="122">
        <v>1.2784603800000001E-5</v>
      </c>
      <c r="AI4700" s="122">
        <v>2.1202103500000001E-5</v>
      </c>
      <c r="AJ4700" s="122">
        <v>3.2312349300000001E-5</v>
      </c>
      <c r="AK4700" s="122">
        <v>4.5467563699999998E-5</v>
      </c>
      <c r="AL4700" s="122">
        <v>0</v>
      </c>
    </row>
    <row r="4701" spans="1:38" hidden="1" x14ac:dyDescent="0.25">
      <c r="A4701" s="122" t="s">
        <v>2027</v>
      </c>
      <c r="B4701" s="122">
        <v>1</v>
      </c>
      <c r="C4701" s="122" t="s">
        <v>2230</v>
      </c>
      <c r="D4701" s="122" t="s">
        <v>2082</v>
      </c>
      <c r="E4701" s="122">
        <v>86</v>
      </c>
      <c r="F4701" s="122">
        <v>0</v>
      </c>
      <c r="G4701" s="122">
        <v>0</v>
      </c>
      <c r="H4701" s="122">
        <v>0</v>
      </c>
      <c r="I4701" s="122">
        <v>0</v>
      </c>
      <c r="J4701" s="122">
        <v>0</v>
      </c>
      <c r="K4701" s="122">
        <v>0</v>
      </c>
      <c r="L4701" s="122">
        <v>0</v>
      </c>
      <c r="M4701" s="122">
        <v>0</v>
      </c>
      <c r="N4701" s="122">
        <v>0</v>
      </c>
      <c r="O4701" s="122">
        <v>0</v>
      </c>
      <c r="P4701" s="122">
        <v>0</v>
      </c>
      <c r="Q4701" s="122">
        <v>0</v>
      </c>
      <c r="R4701" s="122">
        <v>0</v>
      </c>
      <c r="S4701" s="122">
        <v>0</v>
      </c>
      <c r="T4701" s="122">
        <v>0</v>
      </c>
      <c r="U4701" s="122">
        <v>0</v>
      </c>
      <c r="V4701" s="122">
        <v>0</v>
      </c>
      <c r="W4701" s="122">
        <v>0</v>
      </c>
      <c r="X4701" s="122">
        <v>0</v>
      </c>
      <c r="Y4701" s="122">
        <v>0</v>
      </c>
      <c r="Z4701" s="122">
        <v>0</v>
      </c>
      <c r="AA4701" s="122">
        <v>0</v>
      </c>
      <c r="AB4701" s="122">
        <v>1.8020499999999999E-8</v>
      </c>
      <c r="AC4701" s="122">
        <v>5.4022699999999997E-8</v>
      </c>
      <c r="AD4701" s="122">
        <v>1.082308E-7</v>
      </c>
      <c r="AE4701" s="122">
        <v>1.8102850000000001E-7</v>
      </c>
      <c r="AF4701" s="122">
        <v>1.4833927000000001E-6</v>
      </c>
      <c r="AG4701" s="122">
        <v>4.0260568000000003E-6</v>
      </c>
      <c r="AH4701" s="122">
        <v>7.8724884999999998E-6</v>
      </c>
      <c r="AI4701" s="122">
        <v>1.3050467299999999E-5</v>
      </c>
      <c r="AJ4701" s="122">
        <v>1.93703699E-5</v>
      </c>
      <c r="AK4701" s="122">
        <v>2.7298263800000001E-5</v>
      </c>
      <c r="AL4701" s="122">
        <v>0</v>
      </c>
    </row>
    <row r="4702" spans="1:38" hidden="1" x14ac:dyDescent="0.25">
      <c r="A4702" s="122" t="s">
        <v>2027</v>
      </c>
      <c r="B4702" s="122">
        <v>1</v>
      </c>
      <c r="C4702" s="122" t="s">
        <v>2230</v>
      </c>
      <c r="D4702" s="122" t="s">
        <v>2135</v>
      </c>
      <c r="E4702" s="122">
        <v>86</v>
      </c>
      <c r="F4702" s="122">
        <v>0</v>
      </c>
      <c r="G4702" s="122">
        <v>0</v>
      </c>
      <c r="H4702" s="122">
        <v>0</v>
      </c>
      <c r="I4702" s="122">
        <v>0</v>
      </c>
      <c r="J4702" s="122">
        <v>0</v>
      </c>
      <c r="K4702" s="122">
        <v>0</v>
      </c>
      <c r="L4702" s="122">
        <v>0</v>
      </c>
      <c r="M4702" s="122">
        <v>0</v>
      </c>
      <c r="N4702" s="122">
        <v>0</v>
      </c>
      <c r="O4702" s="122">
        <v>0</v>
      </c>
      <c r="P4702" s="122">
        <v>0</v>
      </c>
      <c r="Q4702" s="122">
        <v>0</v>
      </c>
      <c r="R4702" s="122">
        <v>0</v>
      </c>
      <c r="S4702" s="122">
        <v>0</v>
      </c>
      <c r="T4702" s="122">
        <v>0</v>
      </c>
      <c r="U4702" s="122">
        <v>0</v>
      </c>
      <c r="V4702" s="122">
        <v>0</v>
      </c>
      <c r="W4702" s="122">
        <v>0</v>
      </c>
      <c r="X4702" s="122">
        <v>0</v>
      </c>
      <c r="Y4702" s="122">
        <v>0</v>
      </c>
      <c r="Z4702" s="122">
        <v>0</v>
      </c>
      <c r="AA4702" s="122">
        <v>0</v>
      </c>
      <c r="AB4702" s="122">
        <v>3.3240000000000001E-10</v>
      </c>
      <c r="AC4702" s="122">
        <v>9.8190000000000009E-10</v>
      </c>
      <c r="AD4702" s="122">
        <v>1.935E-9</v>
      </c>
      <c r="AE4702" s="122">
        <v>3.1755E-9</v>
      </c>
      <c r="AF4702" s="122">
        <v>2.5483500000000001E-8</v>
      </c>
      <c r="AG4702" s="122">
        <v>6.7642099999999997E-8</v>
      </c>
      <c r="AH4702" s="122">
        <v>1.293324E-7</v>
      </c>
      <c r="AI4702" s="122">
        <v>2.0932689999999999E-7</v>
      </c>
      <c r="AJ4702" s="122">
        <v>3.0475760000000001E-7</v>
      </c>
      <c r="AK4702" s="122">
        <v>4.1829379999999999E-7</v>
      </c>
      <c r="AL4702" s="122">
        <v>0</v>
      </c>
    </row>
    <row r="4703" spans="1:38" hidden="1" x14ac:dyDescent="0.25">
      <c r="A4703" s="122" t="s">
        <v>2027</v>
      </c>
      <c r="B4703" s="122">
        <v>1</v>
      </c>
      <c r="C4703" s="122" t="s">
        <v>2230</v>
      </c>
      <c r="D4703" s="122" t="s">
        <v>2083</v>
      </c>
      <c r="E4703" s="122">
        <v>86</v>
      </c>
      <c r="F4703" s="122">
        <v>0</v>
      </c>
      <c r="G4703" s="122">
        <v>0</v>
      </c>
      <c r="H4703" s="122">
        <v>0</v>
      </c>
      <c r="I4703" s="122">
        <v>0</v>
      </c>
      <c r="J4703" s="122">
        <v>0</v>
      </c>
      <c r="K4703" s="122">
        <v>0</v>
      </c>
      <c r="L4703" s="122">
        <v>0</v>
      </c>
      <c r="M4703" s="122">
        <v>0</v>
      </c>
      <c r="N4703" s="122">
        <v>0</v>
      </c>
      <c r="O4703" s="122">
        <v>0</v>
      </c>
      <c r="P4703" s="122">
        <v>0</v>
      </c>
      <c r="Q4703" s="122">
        <v>0</v>
      </c>
      <c r="R4703" s="122">
        <v>0</v>
      </c>
      <c r="S4703" s="122">
        <v>0</v>
      </c>
      <c r="T4703" s="122">
        <v>0</v>
      </c>
      <c r="U4703" s="122">
        <v>0</v>
      </c>
      <c r="V4703" s="122">
        <v>0</v>
      </c>
      <c r="W4703" s="122">
        <v>0</v>
      </c>
      <c r="X4703" s="122">
        <v>0</v>
      </c>
      <c r="Y4703" s="122">
        <v>0</v>
      </c>
      <c r="Z4703" s="122">
        <v>0</v>
      </c>
      <c r="AA4703" s="122">
        <v>0</v>
      </c>
      <c r="AB4703" s="122">
        <v>4.0011300000000003E-8</v>
      </c>
      <c r="AC4703" s="122">
        <v>1.2107040000000001E-7</v>
      </c>
      <c r="AD4703" s="122">
        <v>2.454576E-7</v>
      </c>
      <c r="AE4703" s="122">
        <v>4.1511569999999999E-7</v>
      </c>
      <c r="AF4703" s="122">
        <v>3.4433335000000001E-6</v>
      </c>
      <c r="AG4703" s="122">
        <v>9.4465286999999996E-6</v>
      </c>
      <c r="AH4703" s="122">
        <v>1.8724199100000002E-5</v>
      </c>
      <c r="AI4703" s="122">
        <v>3.1500308100000001E-5</v>
      </c>
      <c r="AJ4703" s="122">
        <v>4.6158544100000001E-5</v>
      </c>
      <c r="AK4703" s="122">
        <v>6.5643737200000001E-5</v>
      </c>
      <c r="AL4703" s="122">
        <v>0</v>
      </c>
    </row>
    <row r="4704" spans="1:38" x14ac:dyDescent="0.25">
      <c r="A4704" s="122" t="s">
        <v>2027</v>
      </c>
      <c r="B4704" s="122">
        <v>1</v>
      </c>
      <c r="C4704" s="122" t="s">
        <v>2230</v>
      </c>
      <c r="D4704" s="122" t="s">
        <v>2084</v>
      </c>
      <c r="E4704" s="122">
        <v>86</v>
      </c>
      <c r="F4704" s="122">
        <v>0</v>
      </c>
      <c r="G4704" s="122">
        <v>0</v>
      </c>
      <c r="H4704" s="122">
        <v>0</v>
      </c>
      <c r="I4704" s="122">
        <v>0</v>
      </c>
      <c r="J4704" s="122">
        <v>0</v>
      </c>
      <c r="K4704" s="122">
        <v>0</v>
      </c>
      <c r="L4704" s="122">
        <v>0</v>
      </c>
      <c r="M4704" s="122">
        <v>0</v>
      </c>
      <c r="N4704" s="122">
        <v>0</v>
      </c>
      <c r="O4704" s="122">
        <v>0</v>
      </c>
      <c r="P4704" s="122">
        <v>0</v>
      </c>
      <c r="Q4704" s="122">
        <v>0</v>
      </c>
      <c r="R4704" s="122">
        <v>0</v>
      </c>
      <c r="S4704" s="122">
        <v>0</v>
      </c>
      <c r="T4704" s="122">
        <v>0</v>
      </c>
      <c r="U4704" s="122">
        <v>0</v>
      </c>
      <c r="V4704" s="122">
        <v>0</v>
      </c>
      <c r="W4704" s="122">
        <v>0</v>
      </c>
      <c r="X4704" s="122">
        <v>0</v>
      </c>
      <c r="Y4704" s="122">
        <v>0</v>
      </c>
      <c r="Z4704" s="122">
        <v>0</v>
      </c>
      <c r="AA4704" s="122">
        <v>0</v>
      </c>
      <c r="AB4704" s="122">
        <v>2.315636E-7</v>
      </c>
      <c r="AC4704" s="122">
        <v>6.9805829999999997E-7</v>
      </c>
      <c r="AD4704" s="122">
        <v>1.4067398999999999E-6</v>
      </c>
      <c r="AE4704" s="122">
        <v>2.363564E-6</v>
      </c>
      <c r="AF4704" s="122">
        <v>1.9410831599999998E-5</v>
      </c>
      <c r="AG4704" s="122">
        <v>5.2724301400000002E-5</v>
      </c>
      <c r="AH4704" s="122">
        <v>1.030725028E-4</v>
      </c>
      <c r="AI4704" s="122">
        <v>1.7036802179999999E-4</v>
      </c>
      <c r="AJ4704" s="122">
        <v>2.54005845E-4</v>
      </c>
      <c r="AK4704" s="122">
        <v>3.539865768E-4</v>
      </c>
      <c r="AL4704" s="122">
        <v>0</v>
      </c>
    </row>
    <row r="4705" spans="1:38" hidden="1" x14ac:dyDescent="0.25">
      <c r="A4705" s="122" t="s">
        <v>2027</v>
      </c>
      <c r="B4705" s="122">
        <v>1</v>
      </c>
      <c r="C4705" s="122" t="s">
        <v>2230</v>
      </c>
      <c r="D4705" s="122" t="s">
        <v>474</v>
      </c>
      <c r="E4705" s="122">
        <v>86</v>
      </c>
      <c r="F4705" s="122">
        <v>0</v>
      </c>
      <c r="G4705" s="122">
        <v>0</v>
      </c>
      <c r="H4705" s="122">
        <v>0</v>
      </c>
      <c r="I4705" s="122">
        <v>0</v>
      </c>
      <c r="J4705" s="122">
        <v>0</v>
      </c>
      <c r="K4705" s="122">
        <v>0</v>
      </c>
      <c r="L4705" s="122">
        <v>0</v>
      </c>
      <c r="M4705" s="122">
        <v>0</v>
      </c>
      <c r="N4705" s="122">
        <v>0</v>
      </c>
      <c r="O4705" s="122">
        <v>0</v>
      </c>
      <c r="P4705" s="122">
        <v>0</v>
      </c>
      <c r="Q4705" s="122">
        <v>0</v>
      </c>
      <c r="R4705" s="122">
        <v>0</v>
      </c>
      <c r="S4705" s="122">
        <v>0</v>
      </c>
      <c r="T4705" s="122">
        <v>0</v>
      </c>
      <c r="U4705" s="122">
        <v>0</v>
      </c>
      <c r="V4705" s="122">
        <v>0</v>
      </c>
      <c r="W4705" s="122">
        <v>0</v>
      </c>
      <c r="X4705" s="122">
        <v>0</v>
      </c>
      <c r="Y4705" s="122">
        <v>0</v>
      </c>
      <c r="Z4705" s="122">
        <v>0</v>
      </c>
      <c r="AA4705" s="122">
        <v>0</v>
      </c>
      <c r="AB4705" s="122">
        <v>3.1695300000000003E-8</v>
      </c>
      <c r="AC4705" s="122">
        <v>9.6181599999999999E-8</v>
      </c>
      <c r="AD4705" s="122">
        <v>1.9513889999999999E-7</v>
      </c>
      <c r="AE4705" s="122">
        <v>3.313684E-7</v>
      </c>
      <c r="AF4705" s="122">
        <v>2.7487321E-6</v>
      </c>
      <c r="AG4705" s="122">
        <v>7.5290104999999998E-6</v>
      </c>
      <c r="AH4705" s="122">
        <v>1.4889903700000001E-5</v>
      </c>
      <c r="AI4705" s="122">
        <v>2.4876301299999999E-5</v>
      </c>
      <c r="AJ4705" s="122">
        <v>3.71963997E-5</v>
      </c>
      <c r="AK4705" s="122">
        <v>5.2433941799999998E-5</v>
      </c>
      <c r="AL4705" s="122">
        <v>0</v>
      </c>
    </row>
    <row r="4706" spans="1:38" hidden="1" x14ac:dyDescent="0.25">
      <c r="A4706" s="122" t="s">
        <v>2027</v>
      </c>
      <c r="B4706" s="122">
        <v>1</v>
      </c>
      <c r="C4706" s="122" t="s">
        <v>2230</v>
      </c>
      <c r="D4706" s="122" t="s">
        <v>2085</v>
      </c>
      <c r="E4706" s="122">
        <v>86</v>
      </c>
      <c r="F4706" s="122">
        <v>0</v>
      </c>
      <c r="G4706" s="122">
        <v>0</v>
      </c>
      <c r="H4706" s="122">
        <v>0</v>
      </c>
      <c r="I4706" s="122">
        <v>0</v>
      </c>
      <c r="J4706" s="122">
        <v>0</v>
      </c>
      <c r="K4706" s="122">
        <v>0</v>
      </c>
      <c r="L4706" s="122">
        <v>0</v>
      </c>
      <c r="M4706" s="122">
        <v>0</v>
      </c>
      <c r="N4706" s="122">
        <v>0</v>
      </c>
      <c r="O4706" s="122">
        <v>0</v>
      </c>
      <c r="P4706" s="122">
        <v>0</v>
      </c>
      <c r="Q4706" s="122">
        <v>0</v>
      </c>
      <c r="R4706" s="122">
        <v>0</v>
      </c>
      <c r="S4706" s="122">
        <v>0</v>
      </c>
      <c r="T4706" s="122">
        <v>0</v>
      </c>
      <c r="U4706" s="122">
        <v>0</v>
      </c>
      <c r="V4706" s="122">
        <v>0</v>
      </c>
      <c r="W4706" s="122">
        <v>0</v>
      </c>
      <c r="X4706" s="122">
        <v>0</v>
      </c>
      <c r="Y4706" s="122">
        <v>0</v>
      </c>
      <c r="Z4706" s="122">
        <v>0</v>
      </c>
      <c r="AA4706" s="122">
        <v>0</v>
      </c>
      <c r="AB4706" s="122">
        <v>2.1940399999999998E-8</v>
      </c>
      <c r="AC4706" s="122">
        <v>6.56163E-8</v>
      </c>
      <c r="AD4706" s="122">
        <v>1.310869E-7</v>
      </c>
      <c r="AE4706" s="122">
        <v>2.1801689999999999E-7</v>
      </c>
      <c r="AF4706" s="122">
        <v>1.7749405000000001E-6</v>
      </c>
      <c r="AG4706" s="122">
        <v>4.7919947999999998E-6</v>
      </c>
      <c r="AH4706" s="122">
        <v>9.3423592999999999E-6</v>
      </c>
      <c r="AI4706" s="122">
        <v>1.54049932E-5</v>
      </c>
      <c r="AJ4706" s="122">
        <v>2.31517253E-5</v>
      </c>
      <c r="AK4706" s="122">
        <v>3.2528117500000002E-5</v>
      </c>
      <c r="AL4706" s="122">
        <v>0</v>
      </c>
    </row>
    <row r="4707" spans="1:38" hidden="1" x14ac:dyDescent="0.25">
      <c r="A4707" s="122" t="s">
        <v>2027</v>
      </c>
      <c r="B4707" s="122">
        <v>1</v>
      </c>
      <c r="C4707" s="122" t="s">
        <v>2230</v>
      </c>
      <c r="D4707" s="122" t="s">
        <v>2086</v>
      </c>
      <c r="E4707" s="122">
        <v>86</v>
      </c>
      <c r="F4707" s="122">
        <v>0</v>
      </c>
      <c r="G4707" s="122">
        <v>0</v>
      </c>
      <c r="H4707" s="122">
        <v>0</v>
      </c>
      <c r="I4707" s="122">
        <v>0</v>
      </c>
      <c r="J4707" s="122">
        <v>0</v>
      </c>
      <c r="K4707" s="122">
        <v>0</v>
      </c>
      <c r="L4707" s="122">
        <v>0</v>
      </c>
      <c r="M4707" s="122">
        <v>0</v>
      </c>
      <c r="N4707" s="122">
        <v>0</v>
      </c>
      <c r="O4707" s="122">
        <v>0</v>
      </c>
      <c r="P4707" s="122">
        <v>0</v>
      </c>
      <c r="Q4707" s="122">
        <v>0</v>
      </c>
      <c r="R4707" s="122">
        <v>0</v>
      </c>
      <c r="S4707" s="122">
        <v>0</v>
      </c>
      <c r="T4707" s="122">
        <v>0</v>
      </c>
      <c r="U4707" s="122">
        <v>0</v>
      </c>
      <c r="V4707" s="122">
        <v>0</v>
      </c>
      <c r="W4707" s="122">
        <v>0</v>
      </c>
      <c r="X4707" s="122">
        <v>0</v>
      </c>
      <c r="Y4707" s="122">
        <v>0</v>
      </c>
      <c r="Z4707" s="122">
        <v>0</v>
      </c>
      <c r="AA4707" s="122">
        <v>0</v>
      </c>
      <c r="AB4707" s="122">
        <v>3.8797000000000002E-9</v>
      </c>
      <c r="AC4707" s="122">
        <v>1.18897E-8</v>
      </c>
      <c r="AD4707" s="122">
        <v>2.4192700000000001E-8</v>
      </c>
      <c r="AE4707" s="122">
        <v>4.1130800000000002E-8</v>
      </c>
      <c r="AF4707" s="122">
        <v>3.4091190000000001E-7</v>
      </c>
      <c r="AG4707" s="122">
        <v>9.3429260000000004E-7</v>
      </c>
      <c r="AH4707" s="122">
        <v>1.8403362999999999E-6</v>
      </c>
      <c r="AI4707" s="122">
        <v>3.0596089E-6</v>
      </c>
      <c r="AJ4707" s="122">
        <v>4.4376915999999999E-6</v>
      </c>
      <c r="AK4707" s="122">
        <v>6.0448977000000001E-6</v>
      </c>
      <c r="AL4707" s="122">
        <v>0</v>
      </c>
    </row>
    <row r="4708" spans="1:38" hidden="1" x14ac:dyDescent="0.25">
      <c r="A4708" s="122" t="s">
        <v>2027</v>
      </c>
      <c r="B4708" s="122">
        <v>1</v>
      </c>
      <c r="C4708" s="122" t="s">
        <v>2230</v>
      </c>
      <c r="D4708" s="122" t="s">
        <v>2087</v>
      </c>
      <c r="E4708" s="122">
        <v>86</v>
      </c>
      <c r="F4708" s="122">
        <v>0</v>
      </c>
      <c r="G4708" s="122">
        <v>0</v>
      </c>
      <c r="H4708" s="122">
        <v>0</v>
      </c>
      <c r="I4708" s="122">
        <v>0</v>
      </c>
      <c r="J4708" s="122">
        <v>0</v>
      </c>
      <c r="K4708" s="122">
        <v>0</v>
      </c>
      <c r="L4708" s="122">
        <v>0</v>
      </c>
      <c r="M4708" s="122">
        <v>0</v>
      </c>
      <c r="N4708" s="122">
        <v>0</v>
      </c>
      <c r="O4708" s="122">
        <v>0</v>
      </c>
      <c r="P4708" s="122">
        <v>0</v>
      </c>
      <c r="Q4708" s="122">
        <v>0</v>
      </c>
      <c r="R4708" s="122">
        <v>0</v>
      </c>
      <c r="S4708" s="122">
        <v>0</v>
      </c>
      <c r="T4708" s="122">
        <v>0</v>
      </c>
      <c r="U4708" s="122">
        <v>0</v>
      </c>
      <c r="V4708" s="122">
        <v>0</v>
      </c>
      <c r="W4708" s="122">
        <v>0</v>
      </c>
      <c r="X4708" s="122">
        <v>0</v>
      </c>
      <c r="Y4708" s="122">
        <v>0</v>
      </c>
      <c r="Z4708" s="122">
        <v>0</v>
      </c>
      <c r="AA4708" s="122">
        <v>0</v>
      </c>
      <c r="AB4708" s="122">
        <v>5.5871000000000003E-9</v>
      </c>
      <c r="AC4708" s="122">
        <v>1.6862400000000001E-8</v>
      </c>
      <c r="AD4708" s="122">
        <v>3.4018799999999998E-8</v>
      </c>
      <c r="AE4708" s="122">
        <v>5.7233500000000001E-8</v>
      </c>
      <c r="AF4708" s="122">
        <v>4.7102069999999999E-7</v>
      </c>
      <c r="AG4708" s="122">
        <v>1.2839265000000001E-6</v>
      </c>
      <c r="AH4708" s="122">
        <v>2.5272812999999999E-6</v>
      </c>
      <c r="AI4708" s="122">
        <v>4.2191449999999997E-6</v>
      </c>
      <c r="AJ4708" s="122">
        <v>6.3783927E-6</v>
      </c>
      <c r="AK4708" s="122">
        <v>9.0520910999999996E-6</v>
      </c>
      <c r="AL4708" s="122">
        <v>0</v>
      </c>
    </row>
    <row r="4709" spans="1:38" hidden="1" x14ac:dyDescent="0.25">
      <c r="A4709" s="122" t="s">
        <v>2027</v>
      </c>
      <c r="B4709" s="122">
        <v>1</v>
      </c>
      <c r="C4709" s="122" t="s">
        <v>2230</v>
      </c>
      <c r="D4709" s="122" t="s">
        <v>2088</v>
      </c>
      <c r="E4709" s="122">
        <v>86</v>
      </c>
      <c r="F4709" s="122">
        <v>0</v>
      </c>
      <c r="G4709" s="122">
        <v>0</v>
      </c>
      <c r="H4709" s="122">
        <v>0</v>
      </c>
      <c r="I4709" s="122">
        <v>0</v>
      </c>
      <c r="J4709" s="122">
        <v>0</v>
      </c>
      <c r="K4709" s="122">
        <v>0</v>
      </c>
      <c r="L4709" s="122">
        <v>0</v>
      </c>
      <c r="M4709" s="122">
        <v>0</v>
      </c>
      <c r="N4709" s="122">
        <v>0</v>
      </c>
      <c r="O4709" s="122">
        <v>0</v>
      </c>
      <c r="P4709" s="122">
        <v>0</v>
      </c>
      <c r="Q4709" s="122">
        <v>0</v>
      </c>
      <c r="R4709" s="122">
        <v>0</v>
      </c>
      <c r="S4709" s="122">
        <v>0</v>
      </c>
      <c r="T4709" s="122">
        <v>0</v>
      </c>
      <c r="U4709" s="122">
        <v>0</v>
      </c>
      <c r="V4709" s="122">
        <v>0</v>
      </c>
      <c r="W4709" s="122">
        <v>0</v>
      </c>
      <c r="X4709" s="122">
        <v>0</v>
      </c>
      <c r="Y4709" s="122">
        <v>0</v>
      </c>
      <c r="Z4709" s="122">
        <v>0</v>
      </c>
      <c r="AA4709" s="122">
        <v>0</v>
      </c>
      <c r="AB4709" s="122">
        <v>1.1779409999999999E-7</v>
      </c>
      <c r="AC4709" s="122">
        <v>3.5678079999999999E-7</v>
      </c>
      <c r="AD4709" s="122">
        <v>7.238048E-7</v>
      </c>
      <c r="AE4709" s="122">
        <v>1.2283775000000001E-6</v>
      </c>
      <c r="AF4709" s="122">
        <v>1.02273346E-5</v>
      </c>
      <c r="AG4709" s="122">
        <v>2.8115522100000001E-5</v>
      </c>
      <c r="AH4709" s="122">
        <v>5.5551200600000001E-5</v>
      </c>
      <c r="AI4709" s="122">
        <v>9.2844344900000006E-5</v>
      </c>
      <c r="AJ4709" s="122">
        <v>1.387069657E-4</v>
      </c>
      <c r="AK4709" s="122">
        <v>1.9649980040000001E-4</v>
      </c>
      <c r="AL4709" s="122">
        <v>0</v>
      </c>
    </row>
    <row r="4710" spans="1:38" hidden="1" x14ac:dyDescent="0.25">
      <c r="A4710" s="122" t="s">
        <v>2027</v>
      </c>
      <c r="B4710" s="122">
        <v>1</v>
      </c>
      <c r="C4710" s="122" t="s">
        <v>2230</v>
      </c>
      <c r="D4710" s="122" t="s">
        <v>2089</v>
      </c>
      <c r="E4710" s="122">
        <v>86</v>
      </c>
      <c r="F4710" s="122">
        <v>0</v>
      </c>
      <c r="G4710" s="122">
        <v>0</v>
      </c>
      <c r="H4710" s="122">
        <v>0</v>
      </c>
      <c r="I4710" s="122">
        <v>0</v>
      </c>
      <c r="J4710" s="122">
        <v>0</v>
      </c>
      <c r="K4710" s="122">
        <v>0</v>
      </c>
      <c r="L4710" s="122">
        <v>0</v>
      </c>
      <c r="M4710" s="122">
        <v>0</v>
      </c>
      <c r="N4710" s="122">
        <v>0</v>
      </c>
      <c r="O4710" s="122">
        <v>0</v>
      </c>
      <c r="P4710" s="122">
        <v>0</v>
      </c>
      <c r="Q4710" s="122">
        <v>0</v>
      </c>
      <c r="R4710" s="122">
        <v>0</v>
      </c>
      <c r="S4710" s="122">
        <v>0</v>
      </c>
      <c r="T4710" s="122">
        <v>0</v>
      </c>
      <c r="U4710" s="122">
        <v>0</v>
      </c>
      <c r="V4710" s="122">
        <v>0</v>
      </c>
      <c r="W4710" s="122">
        <v>0</v>
      </c>
      <c r="X4710" s="122">
        <v>0</v>
      </c>
      <c r="Y4710" s="122">
        <v>0</v>
      </c>
      <c r="Z4710" s="122">
        <v>0</v>
      </c>
      <c r="AA4710" s="122">
        <v>0</v>
      </c>
      <c r="AB4710" s="122">
        <v>6.0438399999999997E-8</v>
      </c>
      <c r="AC4710" s="122">
        <v>1.8203549999999999E-7</v>
      </c>
      <c r="AD4710" s="122">
        <v>3.6716179999999998E-7</v>
      </c>
      <c r="AE4710" s="122">
        <v>6.1867219999999995E-7</v>
      </c>
      <c r="AF4710" s="122">
        <v>5.1111006999999996E-6</v>
      </c>
      <c r="AG4710" s="122">
        <v>1.3961911700000001E-5</v>
      </c>
      <c r="AH4710" s="122">
        <v>2.74931415E-5</v>
      </c>
      <c r="AI4710" s="122">
        <v>4.59123852E-5</v>
      </c>
      <c r="AJ4710" s="122">
        <v>6.8973011699999996E-5</v>
      </c>
      <c r="AK4710" s="122">
        <v>9.7428956099999996E-5</v>
      </c>
      <c r="AL4710" s="122">
        <v>0</v>
      </c>
    </row>
    <row r="4711" spans="1:38" hidden="1" x14ac:dyDescent="0.25">
      <c r="A4711" s="122" t="s">
        <v>2027</v>
      </c>
      <c r="B4711" s="122">
        <v>1</v>
      </c>
      <c r="C4711" s="122" t="s">
        <v>2230</v>
      </c>
      <c r="D4711" s="122" t="s">
        <v>2136</v>
      </c>
      <c r="E4711" s="122">
        <v>86</v>
      </c>
      <c r="F4711" s="122">
        <v>0</v>
      </c>
      <c r="G4711" s="122">
        <v>0</v>
      </c>
      <c r="H4711" s="122">
        <v>0</v>
      </c>
      <c r="I4711" s="122">
        <v>0</v>
      </c>
      <c r="J4711" s="122">
        <v>0</v>
      </c>
      <c r="K4711" s="122">
        <v>0</v>
      </c>
      <c r="L4711" s="122">
        <v>0</v>
      </c>
      <c r="M4711" s="122">
        <v>0</v>
      </c>
      <c r="N4711" s="122">
        <v>0</v>
      </c>
      <c r="O4711" s="122">
        <v>0</v>
      </c>
      <c r="P4711" s="122">
        <v>0</v>
      </c>
      <c r="Q4711" s="122">
        <v>0</v>
      </c>
      <c r="R4711" s="122">
        <v>0</v>
      </c>
      <c r="S4711" s="122">
        <v>0</v>
      </c>
      <c r="T4711" s="122">
        <v>0</v>
      </c>
      <c r="U4711" s="122">
        <v>0</v>
      </c>
      <c r="V4711" s="122">
        <v>0</v>
      </c>
      <c r="W4711" s="122">
        <v>0</v>
      </c>
      <c r="X4711" s="122">
        <v>0</v>
      </c>
      <c r="Y4711" s="122">
        <v>0</v>
      </c>
      <c r="Z4711" s="122">
        <v>0</v>
      </c>
      <c r="AA4711" s="122">
        <v>0</v>
      </c>
      <c r="AB4711" s="122">
        <v>1.0048000000000001E-9</v>
      </c>
      <c r="AC4711" s="122">
        <v>3.0166000000000001E-9</v>
      </c>
      <c r="AD4711" s="122">
        <v>6.0468000000000003E-9</v>
      </c>
      <c r="AE4711" s="122">
        <v>1.0109600000000001E-8</v>
      </c>
      <c r="AF4711" s="122">
        <v>8.2750400000000005E-8</v>
      </c>
      <c r="AG4711" s="122">
        <v>2.24308E-7</v>
      </c>
      <c r="AH4711" s="122">
        <v>4.3848619999999998E-7</v>
      </c>
      <c r="AI4711" s="122">
        <v>7.2639320000000005E-7</v>
      </c>
      <c r="AJ4711" s="122">
        <v>1.0834803999999999E-6</v>
      </c>
      <c r="AK4711" s="122">
        <v>1.5228486999999999E-6</v>
      </c>
      <c r="AL4711" s="122">
        <v>0</v>
      </c>
    </row>
    <row r="4712" spans="1:38" hidden="1" x14ac:dyDescent="0.25">
      <c r="A4712" s="122" t="s">
        <v>2027</v>
      </c>
      <c r="B4712" s="122">
        <v>1</v>
      </c>
      <c r="C4712" s="122" t="s">
        <v>2230</v>
      </c>
      <c r="D4712" s="122" t="s">
        <v>2090</v>
      </c>
      <c r="E4712" s="122">
        <v>86</v>
      </c>
      <c r="F4712" s="122">
        <v>0</v>
      </c>
      <c r="G4712" s="122">
        <v>0</v>
      </c>
      <c r="H4712" s="122">
        <v>0</v>
      </c>
      <c r="I4712" s="122">
        <v>0</v>
      </c>
      <c r="J4712" s="122">
        <v>0</v>
      </c>
      <c r="K4712" s="122">
        <v>0</v>
      </c>
      <c r="L4712" s="122">
        <v>0</v>
      </c>
      <c r="M4712" s="122">
        <v>0</v>
      </c>
      <c r="N4712" s="122">
        <v>0</v>
      </c>
      <c r="O4712" s="122">
        <v>0</v>
      </c>
      <c r="P4712" s="122">
        <v>0</v>
      </c>
      <c r="Q4712" s="122">
        <v>0</v>
      </c>
      <c r="R4712" s="122">
        <v>0</v>
      </c>
      <c r="S4712" s="122">
        <v>0</v>
      </c>
      <c r="T4712" s="122">
        <v>0</v>
      </c>
      <c r="U4712" s="122">
        <v>0</v>
      </c>
      <c r="V4712" s="122">
        <v>0</v>
      </c>
      <c r="W4712" s="122">
        <v>0</v>
      </c>
      <c r="X4712" s="122">
        <v>0</v>
      </c>
      <c r="Y4712" s="122">
        <v>0</v>
      </c>
      <c r="Z4712" s="122">
        <v>0</v>
      </c>
      <c r="AA4712" s="122">
        <v>0</v>
      </c>
      <c r="AB4712" s="122">
        <v>8.5144999999999999E-9</v>
      </c>
      <c r="AC4712" s="122">
        <v>2.5708300000000001E-8</v>
      </c>
      <c r="AD4712" s="122">
        <v>5.15983E-8</v>
      </c>
      <c r="AE4712" s="122">
        <v>8.6451899999999993E-8</v>
      </c>
      <c r="AF4712" s="122">
        <v>7.0846549999999997E-7</v>
      </c>
      <c r="AG4712" s="122">
        <v>1.9109454000000001E-6</v>
      </c>
      <c r="AH4712" s="122">
        <v>3.7193742999999999E-6</v>
      </c>
      <c r="AI4712" s="122">
        <v>6.1153687000000003E-6</v>
      </c>
      <c r="AJ4712" s="122">
        <v>9.3366159000000002E-6</v>
      </c>
      <c r="AK4712" s="122">
        <v>1.3005060000000001E-5</v>
      </c>
      <c r="AL4712" s="122">
        <v>0</v>
      </c>
    </row>
    <row r="4713" spans="1:38" hidden="1" x14ac:dyDescent="0.25">
      <c r="A4713" s="122" t="s">
        <v>2027</v>
      </c>
      <c r="B4713" s="122">
        <v>1</v>
      </c>
      <c r="C4713" s="122" t="s">
        <v>2230</v>
      </c>
      <c r="D4713" s="122" t="s">
        <v>2091</v>
      </c>
      <c r="E4713" s="122">
        <v>86</v>
      </c>
      <c r="F4713" s="122">
        <v>0</v>
      </c>
      <c r="G4713" s="122">
        <v>0</v>
      </c>
      <c r="H4713" s="122">
        <v>0</v>
      </c>
      <c r="I4713" s="122">
        <v>0</v>
      </c>
      <c r="J4713" s="122">
        <v>0</v>
      </c>
      <c r="K4713" s="122">
        <v>0</v>
      </c>
      <c r="L4713" s="122">
        <v>0</v>
      </c>
      <c r="M4713" s="122">
        <v>0</v>
      </c>
      <c r="N4713" s="122">
        <v>0</v>
      </c>
      <c r="O4713" s="122">
        <v>0</v>
      </c>
      <c r="P4713" s="122">
        <v>0</v>
      </c>
      <c r="Q4713" s="122">
        <v>0</v>
      </c>
      <c r="R4713" s="122">
        <v>0</v>
      </c>
      <c r="S4713" s="122">
        <v>0</v>
      </c>
      <c r="T4713" s="122">
        <v>0</v>
      </c>
      <c r="U4713" s="122">
        <v>0</v>
      </c>
      <c r="V4713" s="122">
        <v>0</v>
      </c>
      <c r="W4713" s="122">
        <v>0</v>
      </c>
      <c r="X4713" s="122">
        <v>0</v>
      </c>
      <c r="Y4713" s="122">
        <v>0</v>
      </c>
      <c r="Z4713" s="122">
        <v>0</v>
      </c>
      <c r="AA4713" s="122">
        <v>0</v>
      </c>
      <c r="AB4713" s="122">
        <v>1.8777E-8</v>
      </c>
      <c r="AC4713" s="122">
        <v>5.6458399999999997E-8</v>
      </c>
      <c r="AD4713" s="122">
        <v>1.1340339999999999E-7</v>
      </c>
      <c r="AE4713" s="122">
        <v>1.897046E-7</v>
      </c>
      <c r="AF4713" s="122">
        <v>1.5534987999999999E-6</v>
      </c>
      <c r="AG4713" s="122">
        <v>4.2135360999999996E-6</v>
      </c>
      <c r="AH4713" s="122">
        <v>8.2324788000000006E-6</v>
      </c>
      <c r="AI4713" s="122">
        <v>1.36492582E-5</v>
      </c>
      <c r="AJ4713" s="122">
        <v>2.0504960400000001E-5</v>
      </c>
      <c r="AK4713" s="122">
        <v>2.8806560700000001E-5</v>
      </c>
      <c r="AL4713" s="122">
        <v>0</v>
      </c>
    </row>
    <row r="4714" spans="1:38" hidden="1" x14ac:dyDescent="0.25">
      <c r="A4714" s="122" t="s">
        <v>2027</v>
      </c>
      <c r="B4714" s="122">
        <v>1</v>
      </c>
      <c r="C4714" s="122" t="s">
        <v>2230</v>
      </c>
      <c r="D4714" s="122" t="s">
        <v>2092</v>
      </c>
      <c r="E4714" s="122">
        <v>86</v>
      </c>
      <c r="F4714" s="122">
        <v>0</v>
      </c>
      <c r="G4714" s="122">
        <v>0</v>
      </c>
      <c r="H4714" s="122">
        <v>0</v>
      </c>
      <c r="I4714" s="122">
        <v>0</v>
      </c>
      <c r="J4714" s="122">
        <v>0</v>
      </c>
      <c r="K4714" s="122">
        <v>0</v>
      </c>
      <c r="L4714" s="122">
        <v>0</v>
      </c>
      <c r="M4714" s="122">
        <v>0</v>
      </c>
      <c r="N4714" s="122">
        <v>0</v>
      </c>
      <c r="O4714" s="122">
        <v>0</v>
      </c>
      <c r="P4714" s="122">
        <v>0</v>
      </c>
      <c r="Q4714" s="122">
        <v>0</v>
      </c>
      <c r="R4714" s="122">
        <v>0</v>
      </c>
      <c r="S4714" s="122">
        <v>0</v>
      </c>
      <c r="T4714" s="122">
        <v>0</v>
      </c>
      <c r="U4714" s="122">
        <v>0</v>
      </c>
      <c r="V4714" s="122">
        <v>0</v>
      </c>
      <c r="W4714" s="122">
        <v>0</v>
      </c>
      <c r="X4714" s="122">
        <v>0</v>
      </c>
      <c r="Y4714" s="122">
        <v>0</v>
      </c>
      <c r="Z4714" s="122">
        <v>0</v>
      </c>
      <c r="AA4714" s="122">
        <v>0</v>
      </c>
      <c r="AB4714" s="122">
        <v>9.7393000000000001E-9</v>
      </c>
      <c r="AC4714" s="122">
        <v>2.9416899999999999E-8</v>
      </c>
      <c r="AD4714" s="122">
        <v>5.9506200000000001E-8</v>
      </c>
      <c r="AE4714" s="122">
        <v>1.0039450000000001E-7</v>
      </c>
      <c r="AF4714" s="122">
        <v>8.3497370000000005E-7</v>
      </c>
      <c r="AG4714" s="122">
        <v>2.3049685E-6</v>
      </c>
      <c r="AH4714" s="122">
        <v>4.5791651000000002E-6</v>
      </c>
      <c r="AI4714" s="122">
        <v>7.7286279000000008E-6</v>
      </c>
      <c r="AJ4714" s="122">
        <v>1.1882227899999999E-5</v>
      </c>
      <c r="AK4714" s="122">
        <v>1.7149295000000002E-5</v>
      </c>
      <c r="AL4714" s="122">
        <v>0</v>
      </c>
    </row>
    <row r="4715" spans="1:38" hidden="1" x14ac:dyDescent="0.25">
      <c r="A4715" s="122" t="s">
        <v>2027</v>
      </c>
      <c r="B4715" s="122">
        <v>1</v>
      </c>
      <c r="C4715" s="122" t="s">
        <v>2230</v>
      </c>
      <c r="D4715" s="122" t="s">
        <v>2093</v>
      </c>
      <c r="E4715" s="122">
        <v>86</v>
      </c>
      <c r="F4715" s="122">
        <v>0</v>
      </c>
      <c r="G4715" s="122">
        <v>0</v>
      </c>
      <c r="H4715" s="122">
        <v>0</v>
      </c>
      <c r="I4715" s="122">
        <v>0</v>
      </c>
      <c r="J4715" s="122">
        <v>0</v>
      </c>
      <c r="K4715" s="122">
        <v>0</v>
      </c>
      <c r="L4715" s="122">
        <v>0</v>
      </c>
      <c r="M4715" s="122">
        <v>0</v>
      </c>
      <c r="N4715" s="122">
        <v>0</v>
      </c>
      <c r="O4715" s="122">
        <v>0</v>
      </c>
      <c r="P4715" s="122">
        <v>0</v>
      </c>
      <c r="Q4715" s="122">
        <v>0</v>
      </c>
      <c r="R4715" s="122">
        <v>0</v>
      </c>
      <c r="S4715" s="122">
        <v>0</v>
      </c>
      <c r="T4715" s="122">
        <v>0</v>
      </c>
      <c r="U4715" s="122">
        <v>0</v>
      </c>
      <c r="V4715" s="122">
        <v>0</v>
      </c>
      <c r="W4715" s="122">
        <v>0</v>
      </c>
      <c r="X4715" s="122">
        <v>0</v>
      </c>
      <c r="Y4715" s="122">
        <v>0</v>
      </c>
      <c r="Z4715" s="122">
        <v>0</v>
      </c>
      <c r="AA4715" s="122">
        <v>0</v>
      </c>
      <c r="AB4715" s="122">
        <v>7.8621100000000005E-8</v>
      </c>
      <c r="AC4715" s="122">
        <v>2.3532339999999999E-7</v>
      </c>
      <c r="AD4715" s="122">
        <v>4.6974659999999998E-7</v>
      </c>
      <c r="AE4715" s="122">
        <v>7.8126209999999999E-7</v>
      </c>
      <c r="AF4715" s="122">
        <v>6.3572211999999997E-6</v>
      </c>
      <c r="AG4715" s="122">
        <v>1.7128847799999999E-5</v>
      </c>
      <c r="AH4715" s="122">
        <v>3.3256833200000003E-5</v>
      </c>
      <c r="AI4715" s="122">
        <v>5.4720725400000001E-5</v>
      </c>
      <c r="AJ4715" s="122">
        <v>8.2216417699999995E-5</v>
      </c>
      <c r="AK4715" s="122">
        <v>1.143164454E-4</v>
      </c>
      <c r="AL4715" s="122">
        <v>0</v>
      </c>
    </row>
    <row r="4716" spans="1:38" hidden="1" x14ac:dyDescent="0.25">
      <c r="A4716" s="122" t="s">
        <v>2027</v>
      </c>
      <c r="B4716" s="122">
        <v>1</v>
      </c>
      <c r="C4716" s="122" t="s">
        <v>2230</v>
      </c>
      <c r="D4716" s="122" t="s">
        <v>2094</v>
      </c>
      <c r="E4716" s="122">
        <v>86</v>
      </c>
      <c r="F4716" s="122">
        <v>0</v>
      </c>
      <c r="G4716" s="122">
        <v>0</v>
      </c>
      <c r="H4716" s="122">
        <v>0</v>
      </c>
      <c r="I4716" s="122">
        <v>0</v>
      </c>
      <c r="J4716" s="122">
        <v>0</v>
      </c>
      <c r="K4716" s="122">
        <v>0</v>
      </c>
      <c r="L4716" s="122">
        <v>0</v>
      </c>
      <c r="M4716" s="122">
        <v>0</v>
      </c>
      <c r="N4716" s="122">
        <v>0</v>
      </c>
      <c r="O4716" s="122">
        <v>0</v>
      </c>
      <c r="P4716" s="122">
        <v>0</v>
      </c>
      <c r="Q4716" s="122">
        <v>0</v>
      </c>
      <c r="R4716" s="122">
        <v>0</v>
      </c>
      <c r="S4716" s="122">
        <v>0</v>
      </c>
      <c r="T4716" s="122">
        <v>0</v>
      </c>
      <c r="U4716" s="122">
        <v>0</v>
      </c>
      <c r="V4716" s="122">
        <v>0</v>
      </c>
      <c r="W4716" s="122">
        <v>0</v>
      </c>
      <c r="X4716" s="122">
        <v>0</v>
      </c>
      <c r="Y4716" s="122">
        <v>0</v>
      </c>
      <c r="Z4716" s="122">
        <v>0</v>
      </c>
      <c r="AA4716" s="122">
        <v>0</v>
      </c>
      <c r="AB4716" s="122">
        <v>3.9905400000000001E-8</v>
      </c>
      <c r="AC4716" s="122">
        <v>1.199005E-7</v>
      </c>
      <c r="AD4716" s="122">
        <v>2.404684E-7</v>
      </c>
      <c r="AE4716" s="122">
        <v>4.016669E-7</v>
      </c>
      <c r="AF4716" s="122">
        <v>3.2911825999999999E-6</v>
      </c>
      <c r="AG4716" s="122">
        <v>8.9291474000000006E-6</v>
      </c>
      <c r="AH4716" s="122">
        <v>1.7506937499999999E-5</v>
      </c>
      <c r="AI4716" s="122">
        <v>2.9077544499999999E-5</v>
      </c>
      <c r="AJ4716" s="122">
        <v>4.3635561300000001E-5</v>
      </c>
      <c r="AK4716" s="122">
        <v>6.1400616800000006E-5</v>
      </c>
      <c r="AL4716" s="122">
        <v>0</v>
      </c>
    </row>
    <row r="4717" spans="1:38" hidden="1" x14ac:dyDescent="0.25">
      <c r="A4717" s="122" t="s">
        <v>2027</v>
      </c>
      <c r="B4717" s="122">
        <v>1</v>
      </c>
      <c r="C4717" s="122" t="s">
        <v>2230</v>
      </c>
      <c r="D4717" s="122" t="s">
        <v>2095</v>
      </c>
      <c r="E4717" s="122">
        <v>86</v>
      </c>
      <c r="F4717" s="122">
        <v>0</v>
      </c>
      <c r="G4717" s="122">
        <v>0</v>
      </c>
      <c r="H4717" s="122">
        <v>0</v>
      </c>
      <c r="I4717" s="122">
        <v>0</v>
      </c>
      <c r="J4717" s="122">
        <v>0</v>
      </c>
      <c r="K4717" s="122">
        <v>0</v>
      </c>
      <c r="L4717" s="122">
        <v>0</v>
      </c>
      <c r="M4717" s="122">
        <v>0</v>
      </c>
      <c r="N4717" s="122">
        <v>0</v>
      </c>
      <c r="O4717" s="122">
        <v>0</v>
      </c>
      <c r="P4717" s="122">
        <v>0</v>
      </c>
      <c r="Q4717" s="122">
        <v>0</v>
      </c>
      <c r="R4717" s="122">
        <v>0</v>
      </c>
      <c r="S4717" s="122">
        <v>0</v>
      </c>
      <c r="T4717" s="122">
        <v>0</v>
      </c>
      <c r="U4717" s="122">
        <v>0</v>
      </c>
      <c r="V4717" s="122">
        <v>0</v>
      </c>
      <c r="W4717" s="122">
        <v>0</v>
      </c>
      <c r="X4717" s="122">
        <v>0</v>
      </c>
      <c r="Y4717" s="122">
        <v>0</v>
      </c>
      <c r="Z4717" s="122">
        <v>0</v>
      </c>
      <c r="AA4717" s="122">
        <v>0</v>
      </c>
      <c r="AB4717" s="122">
        <v>1.76125E-8</v>
      </c>
      <c r="AC4717" s="122">
        <v>5.2815599999999999E-8</v>
      </c>
      <c r="AD4717" s="122">
        <v>1.05792E-7</v>
      </c>
      <c r="AE4717" s="122">
        <v>1.7683559999999999E-7</v>
      </c>
      <c r="AF4717" s="122">
        <v>1.4443035000000001E-6</v>
      </c>
      <c r="AG4717" s="122">
        <v>3.9014588000000003E-6</v>
      </c>
      <c r="AH4717" s="122">
        <v>7.6126657999999996E-6</v>
      </c>
      <c r="AI4717" s="122">
        <v>1.2582402E-5</v>
      </c>
      <c r="AJ4717" s="122">
        <v>1.8879383000000001E-5</v>
      </c>
      <c r="AK4717" s="122">
        <v>2.6474514E-5</v>
      </c>
      <c r="AL4717" s="122">
        <v>0</v>
      </c>
    </row>
    <row r="4718" spans="1:38" hidden="1" x14ac:dyDescent="0.25">
      <c r="A4718" s="122" t="s">
        <v>2027</v>
      </c>
      <c r="B4718" s="122">
        <v>1</v>
      </c>
      <c r="C4718" s="122" t="s">
        <v>2230</v>
      </c>
      <c r="D4718" s="122" t="s">
        <v>2096</v>
      </c>
      <c r="E4718" s="122">
        <v>86</v>
      </c>
      <c r="F4718" s="122">
        <v>0</v>
      </c>
      <c r="G4718" s="122">
        <v>0</v>
      </c>
      <c r="H4718" s="122">
        <v>0</v>
      </c>
      <c r="I4718" s="122">
        <v>0</v>
      </c>
      <c r="J4718" s="122">
        <v>0</v>
      </c>
      <c r="K4718" s="122">
        <v>0</v>
      </c>
      <c r="L4718" s="122">
        <v>0</v>
      </c>
      <c r="M4718" s="122">
        <v>0</v>
      </c>
      <c r="N4718" s="122">
        <v>0</v>
      </c>
      <c r="O4718" s="122">
        <v>0</v>
      </c>
      <c r="P4718" s="122">
        <v>0</v>
      </c>
      <c r="Q4718" s="122">
        <v>0</v>
      </c>
      <c r="R4718" s="122">
        <v>0</v>
      </c>
      <c r="S4718" s="122">
        <v>0</v>
      </c>
      <c r="T4718" s="122">
        <v>0</v>
      </c>
      <c r="U4718" s="122">
        <v>0</v>
      </c>
      <c r="V4718" s="122">
        <v>0</v>
      </c>
      <c r="W4718" s="122">
        <v>0</v>
      </c>
      <c r="X4718" s="122">
        <v>0</v>
      </c>
      <c r="Y4718" s="122">
        <v>0</v>
      </c>
      <c r="Z4718" s="122">
        <v>0</v>
      </c>
      <c r="AA4718" s="122">
        <v>0</v>
      </c>
      <c r="AB4718" s="122">
        <v>2.6777799999999999E-8</v>
      </c>
      <c r="AC4718" s="122">
        <v>8.0417600000000004E-8</v>
      </c>
      <c r="AD4718" s="122">
        <v>1.6102849999999999E-7</v>
      </c>
      <c r="AE4718" s="122">
        <v>2.6908399999999998E-7</v>
      </c>
      <c r="AF4718" s="122">
        <v>2.2015792000000002E-6</v>
      </c>
      <c r="AG4718" s="122">
        <v>5.9718123000000003E-6</v>
      </c>
      <c r="AH4718" s="122">
        <v>1.1667682400000001E-5</v>
      </c>
      <c r="AI4718" s="122">
        <v>1.9320252200000001E-5</v>
      </c>
      <c r="AJ4718" s="122">
        <v>2.8963018900000001E-5</v>
      </c>
      <c r="AK4718" s="122">
        <v>4.0681778300000002E-5</v>
      </c>
      <c r="AL4718" s="122">
        <v>0</v>
      </c>
    </row>
    <row r="4719" spans="1:38" hidden="1" x14ac:dyDescent="0.25">
      <c r="A4719" s="122" t="s">
        <v>2027</v>
      </c>
      <c r="B4719" s="122">
        <v>1</v>
      </c>
      <c r="C4719" s="122" t="s">
        <v>2230</v>
      </c>
      <c r="D4719" s="122" t="s">
        <v>2097</v>
      </c>
      <c r="E4719" s="122">
        <v>86</v>
      </c>
      <c r="F4719" s="122">
        <v>0</v>
      </c>
      <c r="G4719" s="122">
        <v>0</v>
      </c>
      <c r="H4719" s="122">
        <v>0</v>
      </c>
      <c r="I4719" s="122">
        <v>0</v>
      </c>
      <c r="J4719" s="122">
        <v>0</v>
      </c>
      <c r="K4719" s="122">
        <v>0</v>
      </c>
      <c r="L4719" s="122">
        <v>0</v>
      </c>
      <c r="M4719" s="122">
        <v>0</v>
      </c>
      <c r="N4719" s="122">
        <v>0</v>
      </c>
      <c r="O4719" s="122">
        <v>0</v>
      </c>
      <c r="P4719" s="122">
        <v>0</v>
      </c>
      <c r="Q4719" s="122">
        <v>0</v>
      </c>
      <c r="R4719" s="122">
        <v>0</v>
      </c>
      <c r="S4719" s="122">
        <v>0</v>
      </c>
      <c r="T4719" s="122">
        <v>0</v>
      </c>
      <c r="U4719" s="122">
        <v>0</v>
      </c>
      <c r="V4719" s="122">
        <v>0</v>
      </c>
      <c r="W4719" s="122">
        <v>0</v>
      </c>
      <c r="X4719" s="122">
        <v>0</v>
      </c>
      <c r="Y4719" s="122">
        <v>0</v>
      </c>
      <c r="Z4719" s="122">
        <v>0</v>
      </c>
      <c r="AA4719" s="122">
        <v>0</v>
      </c>
      <c r="AB4719" s="122">
        <v>2.8085E-8</v>
      </c>
      <c r="AC4719" s="122">
        <v>8.4416400000000001E-8</v>
      </c>
      <c r="AD4719" s="122">
        <v>1.6937510000000001E-7</v>
      </c>
      <c r="AE4719" s="122">
        <v>2.8353549999999999E-7</v>
      </c>
      <c r="AF4719" s="122">
        <v>2.3210909000000001E-6</v>
      </c>
      <c r="AG4719" s="122">
        <v>6.2641082999999999E-6</v>
      </c>
      <c r="AH4719" s="122">
        <v>1.21908586E-5</v>
      </c>
      <c r="AI4719" s="122">
        <v>2.0123501400000001E-5</v>
      </c>
      <c r="AJ4719" s="122">
        <v>2.99098882E-5</v>
      </c>
      <c r="AK4719" s="122">
        <v>4.1716127499999997E-5</v>
      </c>
      <c r="AL4719" s="122">
        <v>0</v>
      </c>
    </row>
    <row r="4720" spans="1:38" hidden="1" x14ac:dyDescent="0.25">
      <c r="A4720" s="122" t="s">
        <v>2027</v>
      </c>
      <c r="B4720" s="122">
        <v>1</v>
      </c>
      <c r="C4720" s="122" t="s">
        <v>2230</v>
      </c>
      <c r="D4720" s="122" t="s">
        <v>2098</v>
      </c>
      <c r="E4720" s="122">
        <v>86</v>
      </c>
      <c r="F4720" s="122">
        <v>0</v>
      </c>
      <c r="G4720" s="122">
        <v>0</v>
      </c>
      <c r="H4720" s="122">
        <v>0</v>
      </c>
      <c r="I4720" s="122">
        <v>0</v>
      </c>
      <c r="J4720" s="122">
        <v>0</v>
      </c>
      <c r="K4720" s="122">
        <v>0</v>
      </c>
      <c r="L4720" s="122">
        <v>0</v>
      </c>
      <c r="M4720" s="122">
        <v>0</v>
      </c>
      <c r="N4720" s="122">
        <v>0</v>
      </c>
      <c r="O4720" s="122">
        <v>0</v>
      </c>
      <c r="P4720" s="122">
        <v>0</v>
      </c>
      <c r="Q4720" s="122">
        <v>0</v>
      </c>
      <c r="R4720" s="122">
        <v>0</v>
      </c>
      <c r="S4720" s="122">
        <v>0</v>
      </c>
      <c r="T4720" s="122">
        <v>0</v>
      </c>
      <c r="U4720" s="122">
        <v>0</v>
      </c>
      <c r="V4720" s="122">
        <v>0</v>
      </c>
      <c r="W4720" s="122">
        <v>0</v>
      </c>
      <c r="X4720" s="122">
        <v>0</v>
      </c>
      <c r="Y4720" s="122">
        <v>0</v>
      </c>
      <c r="Z4720" s="122">
        <v>0</v>
      </c>
      <c r="AA4720" s="122">
        <v>0</v>
      </c>
      <c r="AB4720" s="122">
        <v>4.0669900000000001E-8</v>
      </c>
      <c r="AC4720" s="122">
        <v>1.225388E-7</v>
      </c>
      <c r="AD4720" s="122">
        <v>2.4662389999999998E-7</v>
      </c>
      <c r="AE4720" s="122">
        <v>4.1296950000000001E-7</v>
      </c>
      <c r="AF4720" s="122">
        <v>3.3850813999999999E-6</v>
      </c>
      <c r="AG4720" s="122">
        <v>9.1992064999999994E-6</v>
      </c>
      <c r="AH4720" s="122">
        <v>1.7996299500000001E-5</v>
      </c>
      <c r="AI4720" s="122">
        <v>2.9785465599999999E-5</v>
      </c>
      <c r="AJ4720" s="122">
        <v>4.5156879900000002E-5</v>
      </c>
      <c r="AK4720" s="122">
        <v>6.3013112800000001E-5</v>
      </c>
      <c r="AL4720" s="122">
        <v>0</v>
      </c>
    </row>
    <row r="4721" spans="1:38" hidden="1" x14ac:dyDescent="0.25">
      <c r="A4721" s="122" t="s">
        <v>2027</v>
      </c>
      <c r="B4721" s="122">
        <v>1</v>
      </c>
      <c r="C4721" s="122" t="s">
        <v>2230</v>
      </c>
      <c r="D4721" s="122" t="s">
        <v>2099</v>
      </c>
      <c r="E4721" s="122">
        <v>86</v>
      </c>
      <c r="F4721" s="122">
        <v>0</v>
      </c>
      <c r="G4721" s="122">
        <v>0</v>
      </c>
      <c r="H4721" s="122">
        <v>0</v>
      </c>
      <c r="I4721" s="122">
        <v>0</v>
      </c>
      <c r="J4721" s="122">
        <v>0</v>
      </c>
      <c r="K4721" s="122">
        <v>0</v>
      </c>
      <c r="L4721" s="122">
        <v>0</v>
      </c>
      <c r="M4721" s="122">
        <v>0</v>
      </c>
      <c r="N4721" s="122">
        <v>0</v>
      </c>
      <c r="O4721" s="122">
        <v>0</v>
      </c>
      <c r="P4721" s="122">
        <v>0</v>
      </c>
      <c r="Q4721" s="122">
        <v>0</v>
      </c>
      <c r="R4721" s="122">
        <v>0</v>
      </c>
      <c r="S4721" s="122">
        <v>0</v>
      </c>
      <c r="T4721" s="122">
        <v>0</v>
      </c>
      <c r="U4721" s="122">
        <v>0</v>
      </c>
      <c r="V4721" s="122">
        <v>0</v>
      </c>
      <c r="W4721" s="122">
        <v>0</v>
      </c>
      <c r="X4721" s="122">
        <v>0</v>
      </c>
      <c r="Y4721" s="122">
        <v>0</v>
      </c>
      <c r="Z4721" s="122">
        <v>0</v>
      </c>
      <c r="AA4721" s="122">
        <v>0</v>
      </c>
      <c r="AB4721" s="122">
        <v>3.5934899999999998E-8</v>
      </c>
      <c r="AC4721" s="122">
        <v>1.081235E-7</v>
      </c>
      <c r="AD4721" s="122">
        <v>2.1728360000000001E-7</v>
      </c>
      <c r="AE4721" s="122">
        <v>3.6382279999999998E-7</v>
      </c>
      <c r="AF4721" s="122">
        <v>2.9783795999999998E-6</v>
      </c>
      <c r="AG4721" s="122">
        <v>8.0795575000000001E-6</v>
      </c>
      <c r="AH4721" s="122">
        <v>1.57915795E-5</v>
      </c>
      <c r="AI4721" s="122">
        <v>2.6157024599999999E-5</v>
      </c>
      <c r="AJ4721" s="122">
        <v>3.9693846700000003E-5</v>
      </c>
      <c r="AK4721" s="122">
        <v>5.5619094599999997E-5</v>
      </c>
      <c r="AL4721" s="122">
        <v>0</v>
      </c>
    </row>
    <row r="4722" spans="1:38" hidden="1" x14ac:dyDescent="0.25">
      <c r="A4722" s="122" t="s">
        <v>2027</v>
      </c>
      <c r="B4722" s="122">
        <v>1</v>
      </c>
      <c r="C4722" s="122" t="s">
        <v>2230</v>
      </c>
      <c r="D4722" s="122" t="s">
        <v>2100</v>
      </c>
      <c r="E4722" s="122">
        <v>86</v>
      </c>
      <c r="F4722" s="122">
        <v>0</v>
      </c>
      <c r="G4722" s="122">
        <v>0</v>
      </c>
      <c r="H4722" s="122">
        <v>0</v>
      </c>
      <c r="I4722" s="122">
        <v>0</v>
      </c>
      <c r="J4722" s="122">
        <v>0</v>
      </c>
      <c r="K4722" s="122">
        <v>0</v>
      </c>
      <c r="L4722" s="122">
        <v>0</v>
      </c>
      <c r="M4722" s="122">
        <v>0</v>
      </c>
      <c r="N4722" s="122">
        <v>0</v>
      </c>
      <c r="O4722" s="122">
        <v>0</v>
      </c>
      <c r="P4722" s="122">
        <v>0</v>
      </c>
      <c r="Q4722" s="122">
        <v>0</v>
      </c>
      <c r="R4722" s="122">
        <v>0</v>
      </c>
      <c r="S4722" s="122">
        <v>0</v>
      </c>
      <c r="T4722" s="122">
        <v>0</v>
      </c>
      <c r="U4722" s="122">
        <v>0</v>
      </c>
      <c r="V4722" s="122">
        <v>0</v>
      </c>
      <c r="W4722" s="122">
        <v>0</v>
      </c>
      <c r="X4722" s="122">
        <v>0</v>
      </c>
      <c r="Y4722" s="122">
        <v>0</v>
      </c>
      <c r="Z4722" s="122">
        <v>0</v>
      </c>
      <c r="AA4722" s="122">
        <v>0</v>
      </c>
      <c r="AB4722" s="122">
        <v>8.1049E-9</v>
      </c>
      <c r="AC4722" s="122">
        <v>2.4243399999999999E-8</v>
      </c>
      <c r="AD4722" s="122">
        <v>4.8531599999999999E-8</v>
      </c>
      <c r="AE4722" s="122">
        <v>8.0747099999999994E-8</v>
      </c>
      <c r="AF4722" s="122">
        <v>6.6060080000000002E-7</v>
      </c>
      <c r="AG4722" s="122">
        <v>1.7902919000000001E-6</v>
      </c>
      <c r="AH4722" s="122">
        <v>3.5025029999999998E-6</v>
      </c>
      <c r="AI4722" s="122">
        <v>5.8136427E-6</v>
      </c>
      <c r="AJ4722" s="122">
        <v>8.7602374000000006E-6</v>
      </c>
      <c r="AK4722" s="122">
        <v>1.2379811599999999E-5</v>
      </c>
      <c r="AL4722" s="122">
        <v>0</v>
      </c>
    </row>
    <row r="4723" spans="1:38" hidden="1" x14ac:dyDescent="0.25">
      <c r="A4723" s="122" t="s">
        <v>2027</v>
      </c>
      <c r="B4723" s="122">
        <v>1</v>
      </c>
      <c r="C4723" s="122" t="s">
        <v>2230</v>
      </c>
      <c r="D4723" s="122" t="s">
        <v>2101</v>
      </c>
      <c r="E4723" s="122">
        <v>86</v>
      </c>
      <c r="F4723" s="122">
        <v>0</v>
      </c>
      <c r="G4723" s="122">
        <v>0</v>
      </c>
      <c r="H4723" s="122">
        <v>0</v>
      </c>
      <c r="I4723" s="122">
        <v>0</v>
      </c>
      <c r="J4723" s="122">
        <v>0</v>
      </c>
      <c r="K4723" s="122">
        <v>0</v>
      </c>
      <c r="L4723" s="122">
        <v>0</v>
      </c>
      <c r="M4723" s="122">
        <v>0</v>
      </c>
      <c r="N4723" s="122">
        <v>0</v>
      </c>
      <c r="O4723" s="122">
        <v>0</v>
      </c>
      <c r="P4723" s="122">
        <v>0</v>
      </c>
      <c r="Q4723" s="122">
        <v>0</v>
      </c>
      <c r="R4723" s="122">
        <v>0</v>
      </c>
      <c r="S4723" s="122">
        <v>0</v>
      </c>
      <c r="T4723" s="122">
        <v>0</v>
      </c>
      <c r="U4723" s="122">
        <v>0</v>
      </c>
      <c r="V4723" s="122">
        <v>0</v>
      </c>
      <c r="W4723" s="122">
        <v>0</v>
      </c>
      <c r="X4723" s="122">
        <v>0</v>
      </c>
      <c r="Y4723" s="122">
        <v>0</v>
      </c>
      <c r="Z4723" s="122">
        <v>0</v>
      </c>
      <c r="AA4723" s="122">
        <v>0</v>
      </c>
      <c r="AB4723" s="122">
        <v>6.0406099999999997E-8</v>
      </c>
      <c r="AC4723" s="122">
        <v>1.809262E-7</v>
      </c>
      <c r="AD4723" s="122">
        <v>3.6208810000000002E-7</v>
      </c>
      <c r="AE4723" s="122">
        <v>6.0355249999999999E-7</v>
      </c>
      <c r="AF4723" s="122">
        <v>4.9354202999999997E-6</v>
      </c>
      <c r="AG4723" s="122">
        <v>1.33718073E-5</v>
      </c>
      <c r="AH4723" s="122">
        <v>2.6102454E-5</v>
      </c>
      <c r="AI4723" s="122">
        <v>4.3133693299999999E-5</v>
      </c>
      <c r="AJ4723" s="122">
        <v>6.4740821899999997E-5</v>
      </c>
      <c r="AK4723" s="122">
        <v>9.0674016299999998E-5</v>
      </c>
      <c r="AL4723" s="122">
        <v>0</v>
      </c>
    </row>
    <row r="4724" spans="1:38" hidden="1" x14ac:dyDescent="0.25">
      <c r="A4724" s="122" t="s">
        <v>2027</v>
      </c>
      <c r="B4724" s="122">
        <v>1</v>
      </c>
      <c r="C4724" s="122" t="s">
        <v>2230</v>
      </c>
      <c r="D4724" s="122" t="s">
        <v>2102</v>
      </c>
      <c r="E4724" s="122">
        <v>86</v>
      </c>
      <c r="F4724" s="122">
        <v>0</v>
      </c>
      <c r="G4724" s="122">
        <v>0</v>
      </c>
      <c r="H4724" s="122">
        <v>0</v>
      </c>
      <c r="I4724" s="122">
        <v>0</v>
      </c>
      <c r="J4724" s="122">
        <v>0</v>
      </c>
      <c r="K4724" s="122">
        <v>0</v>
      </c>
      <c r="L4724" s="122">
        <v>0</v>
      </c>
      <c r="M4724" s="122">
        <v>0</v>
      </c>
      <c r="N4724" s="122">
        <v>0</v>
      </c>
      <c r="O4724" s="122">
        <v>0</v>
      </c>
      <c r="P4724" s="122">
        <v>0</v>
      </c>
      <c r="Q4724" s="122">
        <v>0</v>
      </c>
      <c r="R4724" s="122">
        <v>0</v>
      </c>
      <c r="S4724" s="122">
        <v>0</v>
      </c>
      <c r="T4724" s="122">
        <v>0</v>
      </c>
      <c r="U4724" s="122">
        <v>0</v>
      </c>
      <c r="V4724" s="122">
        <v>0</v>
      </c>
      <c r="W4724" s="122">
        <v>0</v>
      </c>
      <c r="X4724" s="122">
        <v>0</v>
      </c>
      <c r="Y4724" s="122">
        <v>0</v>
      </c>
      <c r="Z4724" s="122">
        <v>0</v>
      </c>
      <c r="AA4724" s="122">
        <v>0</v>
      </c>
      <c r="AB4724" s="122">
        <v>3.28172E-8</v>
      </c>
      <c r="AC4724" s="122">
        <v>9.8808299999999997E-8</v>
      </c>
      <c r="AD4724" s="122">
        <v>1.987856E-7</v>
      </c>
      <c r="AE4724" s="122">
        <v>3.3317120000000002E-7</v>
      </c>
      <c r="AF4724" s="122">
        <v>2.7395673999999999E-6</v>
      </c>
      <c r="AG4724" s="122">
        <v>7.4644912999999996E-6</v>
      </c>
      <c r="AH4724" s="122">
        <v>1.46588825E-5</v>
      </c>
      <c r="AI4724" s="122">
        <v>2.4364678099999999E-5</v>
      </c>
      <c r="AJ4724" s="122">
        <v>3.6700326199999999E-5</v>
      </c>
      <c r="AK4724" s="122">
        <v>5.1489573700000003E-5</v>
      </c>
      <c r="AL4724" s="122">
        <v>0</v>
      </c>
    </row>
    <row r="4725" spans="1:38" hidden="1" x14ac:dyDescent="0.25">
      <c r="A4725" s="122" t="s">
        <v>2027</v>
      </c>
      <c r="B4725" s="122">
        <v>1</v>
      </c>
      <c r="C4725" s="122" t="s">
        <v>2230</v>
      </c>
      <c r="D4725" s="122" t="s">
        <v>2103</v>
      </c>
      <c r="E4725" s="122">
        <v>86</v>
      </c>
      <c r="F4725" s="122">
        <v>0</v>
      </c>
      <c r="G4725" s="122">
        <v>0</v>
      </c>
      <c r="H4725" s="122">
        <v>0</v>
      </c>
      <c r="I4725" s="122">
        <v>0</v>
      </c>
      <c r="J4725" s="122">
        <v>0</v>
      </c>
      <c r="K4725" s="122">
        <v>0</v>
      </c>
      <c r="L4725" s="122">
        <v>0</v>
      </c>
      <c r="M4725" s="122">
        <v>0</v>
      </c>
      <c r="N4725" s="122">
        <v>0</v>
      </c>
      <c r="O4725" s="122">
        <v>0</v>
      </c>
      <c r="P4725" s="122">
        <v>0</v>
      </c>
      <c r="Q4725" s="122">
        <v>0</v>
      </c>
      <c r="R4725" s="122">
        <v>0</v>
      </c>
      <c r="S4725" s="122">
        <v>0</v>
      </c>
      <c r="T4725" s="122">
        <v>0</v>
      </c>
      <c r="U4725" s="122">
        <v>0</v>
      </c>
      <c r="V4725" s="122">
        <v>0</v>
      </c>
      <c r="W4725" s="122">
        <v>0</v>
      </c>
      <c r="X4725" s="122">
        <v>0</v>
      </c>
      <c r="Y4725" s="122">
        <v>0</v>
      </c>
      <c r="Z4725" s="122">
        <v>0</v>
      </c>
      <c r="AA4725" s="122">
        <v>0</v>
      </c>
      <c r="AB4725" s="122">
        <v>3.6774899999999998E-8</v>
      </c>
      <c r="AC4725" s="122">
        <v>1.10273E-7</v>
      </c>
      <c r="AD4725" s="122">
        <v>2.208952E-7</v>
      </c>
      <c r="AE4725" s="122">
        <v>3.691012E-7</v>
      </c>
      <c r="AF4725" s="122">
        <v>3.0202117E-6</v>
      </c>
      <c r="AG4725" s="122">
        <v>8.1910647999999996E-6</v>
      </c>
      <c r="AH4725" s="122">
        <v>1.6010682799999999E-5</v>
      </c>
      <c r="AI4725" s="122">
        <v>2.6526469999999999E-5</v>
      </c>
      <c r="AJ4725" s="122">
        <v>3.9576823200000003E-5</v>
      </c>
      <c r="AK4725" s="122">
        <v>5.5646682499999999E-5</v>
      </c>
      <c r="AL4725" s="122">
        <v>0</v>
      </c>
    </row>
    <row r="4726" spans="1:38" hidden="1" x14ac:dyDescent="0.25">
      <c r="A4726" s="122" t="s">
        <v>2027</v>
      </c>
      <c r="B4726" s="122">
        <v>1</v>
      </c>
      <c r="C4726" s="122" t="s">
        <v>2230</v>
      </c>
      <c r="D4726" s="122" t="s">
        <v>2137</v>
      </c>
      <c r="E4726" s="122">
        <v>86</v>
      </c>
      <c r="F4726" s="122">
        <v>0</v>
      </c>
      <c r="G4726" s="122">
        <v>0</v>
      </c>
      <c r="H4726" s="122">
        <v>0</v>
      </c>
      <c r="I4726" s="122">
        <v>0</v>
      </c>
      <c r="J4726" s="122">
        <v>0</v>
      </c>
      <c r="K4726" s="122">
        <v>0</v>
      </c>
      <c r="L4726" s="122">
        <v>0</v>
      </c>
      <c r="M4726" s="122">
        <v>0</v>
      </c>
      <c r="N4726" s="122">
        <v>0</v>
      </c>
      <c r="O4726" s="122">
        <v>0</v>
      </c>
      <c r="P4726" s="122">
        <v>0</v>
      </c>
      <c r="Q4726" s="122">
        <v>0</v>
      </c>
      <c r="R4726" s="122">
        <v>0</v>
      </c>
      <c r="S4726" s="122">
        <v>0</v>
      </c>
      <c r="T4726" s="122">
        <v>0</v>
      </c>
      <c r="U4726" s="122">
        <v>0</v>
      </c>
      <c r="V4726" s="122">
        <v>0</v>
      </c>
      <c r="W4726" s="122">
        <v>0</v>
      </c>
      <c r="X4726" s="122">
        <v>0</v>
      </c>
      <c r="Y4726" s="122">
        <v>0</v>
      </c>
      <c r="Z4726" s="122">
        <v>0</v>
      </c>
      <c r="AA4726" s="122">
        <v>0</v>
      </c>
      <c r="AB4726" s="122">
        <v>3.2589999999999998E-10</v>
      </c>
      <c r="AC4726" s="122">
        <v>9.7189999999999992E-10</v>
      </c>
      <c r="AD4726" s="122">
        <v>1.9346999999999999E-9</v>
      </c>
      <c r="AE4726" s="122">
        <v>3.2116E-9</v>
      </c>
      <c r="AF4726" s="122">
        <v>2.6106299999999999E-8</v>
      </c>
      <c r="AG4726" s="122">
        <v>7.0295900000000004E-8</v>
      </c>
      <c r="AH4726" s="122">
        <v>1.3655110000000001E-7</v>
      </c>
      <c r="AI4726" s="122">
        <v>2.2484409999999999E-7</v>
      </c>
      <c r="AJ4726" s="122">
        <v>3.3343149999999998E-7</v>
      </c>
      <c r="AK4726" s="122">
        <v>4.660449E-7</v>
      </c>
      <c r="AL4726" s="122">
        <v>0</v>
      </c>
    </row>
    <row r="4727" spans="1:38" hidden="1" x14ac:dyDescent="0.25">
      <c r="A4727" s="122" t="s">
        <v>2027</v>
      </c>
      <c r="B4727" s="122">
        <v>1</v>
      </c>
      <c r="C4727" s="122" t="s">
        <v>2230</v>
      </c>
      <c r="D4727" s="122" t="s">
        <v>2104</v>
      </c>
      <c r="E4727" s="122">
        <v>86</v>
      </c>
      <c r="F4727" s="122">
        <v>0</v>
      </c>
      <c r="G4727" s="122">
        <v>0</v>
      </c>
      <c r="H4727" s="122">
        <v>0</v>
      </c>
      <c r="I4727" s="122">
        <v>0</v>
      </c>
      <c r="J4727" s="122">
        <v>0</v>
      </c>
      <c r="K4727" s="122">
        <v>0</v>
      </c>
      <c r="L4727" s="122">
        <v>0</v>
      </c>
      <c r="M4727" s="122">
        <v>0</v>
      </c>
      <c r="N4727" s="122">
        <v>0</v>
      </c>
      <c r="O4727" s="122">
        <v>0</v>
      </c>
      <c r="P4727" s="122">
        <v>0</v>
      </c>
      <c r="Q4727" s="122">
        <v>0</v>
      </c>
      <c r="R4727" s="122">
        <v>0</v>
      </c>
      <c r="S4727" s="122">
        <v>0</v>
      </c>
      <c r="T4727" s="122">
        <v>0</v>
      </c>
      <c r="U4727" s="122">
        <v>0</v>
      </c>
      <c r="V4727" s="122">
        <v>0</v>
      </c>
      <c r="W4727" s="122">
        <v>0</v>
      </c>
      <c r="X4727" s="122">
        <v>0</v>
      </c>
      <c r="Y4727" s="122">
        <v>0</v>
      </c>
      <c r="Z4727" s="122">
        <v>0</v>
      </c>
      <c r="AA4727" s="122">
        <v>0</v>
      </c>
      <c r="AB4727" s="122">
        <v>1.8214099999999999E-8</v>
      </c>
      <c r="AC4727" s="122">
        <v>5.45589E-8</v>
      </c>
      <c r="AD4727" s="122">
        <v>1.090742E-7</v>
      </c>
      <c r="AE4727" s="122">
        <v>1.816664E-7</v>
      </c>
      <c r="AF4727" s="122">
        <v>1.4827878E-6</v>
      </c>
      <c r="AG4727" s="122">
        <v>4.0083903000000004E-6</v>
      </c>
      <c r="AH4727" s="122">
        <v>7.7959579999999997E-6</v>
      </c>
      <c r="AI4727" s="122">
        <v>1.28657554E-5</v>
      </c>
      <c r="AJ4727" s="122">
        <v>1.9014360599999999E-5</v>
      </c>
      <c r="AK4727" s="122">
        <v>2.6613292599999999E-5</v>
      </c>
      <c r="AL4727" s="122">
        <v>0</v>
      </c>
    </row>
    <row r="4728" spans="1:38" hidden="1" x14ac:dyDescent="0.25">
      <c r="A4728" s="122" t="s">
        <v>2027</v>
      </c>
      <c r="B4728" s="122">
        <v>1</v>
      </c>
      <c r="C4728" s="122" t="s">
        <v>2230</v>
      </c>
      <c r="D4728" s="122" t="s">
        <v>2105</v>
      </c>
      <c r="E4728" s="122">
        <v>86</v>
      </c>
      <c r="F4728" s="122">
        <v>0</v>
      </c>
      <c r="G4728" s="122">
        <v>0</v>
      </c>
      <c r="H4728" s="122">
        <v>0</v>
      </c>
      <c r="I4728" s="122">
        <v>0</v>
      </c>
      <c r="J4728" s="122">
        <v>0</v>
      </c>
      <c r="K4728" s="122">
        <v>0</v>
      </c>
      <c r="L4728" s="122">
        <v>0</v>
      </c>
      <c r="M4728" s="122">
        <v>0</v>
      </c>
      <c r="N4728" s="122">
        <v>0</v>
      </c>
      <c r="O4728" s="122">
        <v>0</v>
      </c>
      <c r="P4728" s="122">
        <v>0</v>
      </c>
      <c r="Q4728" s="122">
        <v>0</v>
      </c>
      <c r="R4728" s="122">
        <v>0</v>
      </c>
      <c r="S4728" s="122">
        <v>0</v>
      </c>
      <c r="T4728" s="122">
        <v>0</v>
      </c>
      <c r="U4728" s="122">
        <v>0</v>
      </c>
      <c r="V4728" s="122">
        <v>0</v>
      </c>
      <c r="W4728" s="122">
        <v>0</v>
      </c>
      <c r="X4728" s="122">
        <v>0</v>
      </c>
      <c r="Y4728" s="122">
        <v>0</v>
      </c>
      <c r="Z4728" s="122">
        <v>0</v>
      </c>
      <c r="AA4728" s="122">
        <v>0</v>
      </c>
      <c r="AB4728" s="122">
        <v>6.1281E-9</v>
      </c>
      <c r="AC4728" s="122">
        <v>1.8506399999999999E-8</v>
      </c>
      <c r="AD4728" s="122">
        <v>3.7282600000000002E-8</v>
      </c>
      <c r="AE4728" s="122">
        <v>6.2666699999999998E-8</v>
      </c>
      <c r="AF4728" s="122">
        <v>5.1670919999999998E-7</v>
      </c>
      <c r="AG4728" s="122">
        <v>1.4124877000000001E-6</v>
      </c>
      <c r="AH4728" s="122">
        <v>2.7751339000000001E-6</v>
      </c>
      <c r="AI4728" s="122">
        <v>4.6228647999999996E-6</v>
      </c>
      <c r="AJ4728" s="122">
        <v>6.9848405000000004E-6</v>
      </c>
      <c r="AK4728" s="122">
        <v>9.9622494999999997E-6</v>
      </c>
      <c r="AL4728" s="122">
        <v>0</v>
      </c>
    </row>
    <row r="4729" spans="1:38" hidden="1" x14ac:dyDescent="0.25">
      <c r="A4729" s="122" t="s">
        <v>2027</v>
      </c>
      <c r="B4729" s="122">
        <v>1</v>
      </c>
      <c r="C4729" s="122" t="s">
        <v>2230</v>
      </c>
      <c r="D4729" s="122" t="s">
        <v>2106</v>
      </c>
      <c r="E4729" s="122">
        <v>86</v>
      </c>
      <c r="F4729" s="122">
        <v>0</v>
      </c>
      <c r="G4729" s="122">
        <v>0</v>
      </c>
      <c r="H4729" s="122">
        <v>0</v>
      </c>
      <c r="I4729" s="122">
        <v>0</v>
      </c>
      <c r="J4729" s="122">
        <v>0</v>
      </c>
      <c r="K4729" s="122">
        <v>0</v>
      </c>
      <c r="L4729" s="122">
        <v>0</v>
      </c>
      <c r="M4729" s="122">
        <v>0</v>
      </c>
      <c r="N4729" s="122">
        <v>0</v>
      </c>
      <c r="O4729" s="122">
        <v>0</v>
      </c>
      <c r="P4729" s="122">
        <v>0</v>
      </c>
      <c r="Q4729" s="122">
        <v>0</v>
      </c>
      <c r="R4729" s="122">
        <v>0</v>
      </c>
      <c r="S4729" s="122">
        <v>0</v>
      </c>
      <c r="T4729" s="122">
        <v>0</v>
      </c>
      <c r="U4729" s="122">
        <v>0</v>
      </c>
      <c r="V4729" s="122">
        <v>0</v>
      </c>
      <c r="W4729" s="122">
        <v>0</v>
      </c>
      <c r="X4729" s="122">
        <v>0</v>
      </c>
      <c r="Y4729" s="122">
        <v>0</v>
      </c>
      <c r="Z4729" s="122">
        <v>0</v>
      </c>
      <c r="AA4729" s="122">
        <v>0</v>
      </c>
      <c r="AB4729" s="122">
        <v>5.9512200000000001E-8</v>
      </c>
      <c r="AC4729" s="122">
        <v>1.796838E-7</v>
      </c>
      <c r="AD4729" s="122">
        <v>3.6227989999999999E-7</v>
      </c>
      <c r="AE4729" s="122">
        <v>6.0979400000000001E-7</v>
      </c>
      <c r="AF4729" s="122">
        <v>5.0383941000000001E-6</v>
      </c>
      <c r="AG4729" s="122">
        <v>1.3772564000000001E-5</v>
      </c>
      <c r="AH4729" s="122">
        <v>2.71585238E-5</v>
      </c>
      <c r="AI4729" s="122">
        <v>4.5365325600000002E-5</v>
      </c>
      <c r="AJ4729" s="122">
        <v>6.7245612599999994E-5</v>
      </c>
      <c r="AK4729" s="122">
        <v>9.5187963900000001E-5</v>
      </c>
      <c r="AL4729" s="122">
        <v>0</v>
      </c>
    </row>
    <row r="4730" spans="1:38" hidden="1" x14ac:dyDescent="0.25">
      <c r="A4730" s="122" t="s">
        <v>2027</v>
      </c>
      <c r="B4730" s="122">
        <v>1</v>
      </c>
      <c r="C4730" s="122" t="s">
        <v>2230</v>
      </c>
      <c r="D4730" s="122" t="s">
        <v>2107</v>
      </c>
      <c r="E4730" s="122">
        <v>86</v>
      </c>
      <c r="F4730" s="122">
        <v>0</v>
      </c>
      <c r="G4730" s="122">
        <v>0</v>
      </c>
      <c r="H4730" s="122">
        <v>0</v>
      </c>
      <c r="I4730" s="122">
        <v>0</v>
      </c>
      <c r="J4730" s="122">
        <v>0</v>
      </c>
      <c r="K4730" s="122">
        <v>0</v>
      </c>
      <c r="L4730" s="122">
        <v>0</v>
      </c>
      <c r="M4730" s="122">
        <v>0</v>
      </c>
      <c r="N4730" s="122">
        <v>0</v>
      </c>
      <c r="O4730" s="122">
        <v>0</v>
      </c>
      <c r="P4730" s="122">
        <v>0</v>
      </c>
      <c r="Q4730" s="122">
        <v>0</v>
      </c>
      <c r="R4730" s="122">
        <v>0</v>
      </c>
      <c r="S4730" s="122">
        <v>0</v>
      </c>
      <c r="T4730" s="122">
        <v>0</v>
      </c>
      <c r="U4730" s="122">
        <v>0</v>
      </c>
      <c r="V4730" s="122">
        <v>0</v>
      </c>
      <c r="W4730" s="122">
        <v>0</v>
      </c>
      <c r="X4730" s="122">
        <v>0</v>
      </c>
      <c r="Y4730" s="122">
        <v>0</v>
      </c>
      <c r="Z4730" s="122">
        <v>0</v>
      </c>
      <c r="AA4730" s="122">
        <v>0</v>
      </c>
      <c r="AB4730" s="122">
        <v>4.2854999999999997E-9</v>
      </c>
      <c r="AC4730" s="122">
        <v>1.31961E-8</v>
      </c>
      <c r="AD4730" s="122">
        <v>2.6931800000000002E-8</v>
      </c>
      <c r="AE4730" s="122">
        <v>4.5901399999999997E-8</v>
      </c>
      <c r="AF4730" s="122">
        <v>3.7489419999999998E-7</v>
      </c>
      <c r="AG4730" s="122">
        <v>1.0142762E-6</v>
      </c>
      <c r="AH4730" s="122">
        <v>1.9864739000000001E-6</v>
      </c>
      <c r="AI4730" s="122">
        <v>3.2992401999999998E-6</v>
      </c>
      <c r="AJ4730" s="122">
        <v>5.0091699999999998E-6</v>
      </c>
      <c r="AK4730" s="122">
        <v>6.9912416000000002E-6</v>
      </c>
      <c r="AL4730" s="122">
        <v>0</v>
      </c>
    </row>
    <row r="4731" spans="1:38" hidden="1" x14ac:dyDescent="0.25">
      <c r="A4731" s="122" t="s">
        <v>2027</v>
      </c>
      <c r="B4731" s="122">
        <v>1</v>
      </c>
      <c r="C4731" s="122" t="s">
        <v>2230</v>
      </c>
      <c r="D4731" s="122" t="s">
        <v>475</v>
      </c>
      <c r="E4731" s="122">
        <v>86</v>
      </c>
      <c r="F4731" s="122">
        <v>0</v>
      </c>
      <c r="G4731" s="122">
        <v>0</v>
      </c>
      <c r="H4731" s="122">
        <v>0</v>
      </c>
      <c r="I4731" s="122">
        <v>0</v>
      </c>
      <c r="J4731" s="122">
        <v>0</v>
      </c>
      <c r="K4731" s="122">
        <v>0</v>
      </c>
      <c r="L4731" s="122">
        <v>0</v>
      </c>
      <c r="M4731" s="122">
        <v>0</v>
      </c>
      <c r="N4731" s="122">
        <v>0</v>
      </c>
      <c r="O4731" s="122">
        <v>0</v>
      </c>
      <c r="P4731" s="122">
        <v>0</v>
      </c>
      <c r="Q4731" s="122">
        <v>0</v>
      </c>
      <c r="R4731" s="122">
        <v>0</v>
      </c>
      <c r="S4731" s="122">
        <v>0</v>
      </c>
      <c r="T4731" s="122">
        <v>0</v>
      </c>
      <c r="U4731" s="122">
        <v>0</v>
      </c>
      <c r="V4731" s="122">
        <v>0</v>
      </c>
      <c r="W4731" s="122">
        <v>0</v>
      </c>
      <c r="X4731" s="122">
        <v>0</v>
      </c>
      <c r="Y4731" s="122">
        <v>0</v>
      </c>
      <c r="Z4731" s="122">
        <v>0</v>
      </c>
      <c r="AA4731" s="122">
        <v>0</v>
      </c>
      <c r="AB4731" s="122">
        <v>1.13125E-8</v>
      </c>
      <c r="AC4731" s="122">
        <v>3.4047500000000001E-8</v>
      </c>
      <c r="AD4731" s="122">
        <v>6.8536800000000003E-8</v>
      </c>
      <c r="AE4731" s="122">
        <v>1.1494879999999999E-7</v>
      </c>
      <c r="AF4731" s="122">
        <v>9.4526669999999999E-7</v>
      </c>
      <c r="AG4731" s="122">
        <v>2.5693460000000001E-6</v>
      </c>
      <c r="AH4731" s="122">
        <v>5.0324571000000003E-6</v>
      </c>
      <c r="AI4731" s="122">
        <v>8.3485864999999997E-6</v>
      </c>
      <c r="AJ4731" s="122">
        <v>1.26132744E-5</v>
      </c>
      <c r="AK4731" s="122">
        <v>1.77155695E-5</v>
      </c>
      <c r="AL4731" s="122">
        <v>0</v>
      </c>
    </row>
    <row r="4732" spans="1:38" hidden="1" x14ac:dyDescent="0.25">
      <c r="A4732" s="122" t="s">
        <v>2027</v>
      </c>
      <c r="B4732" s="122">
        <v>1</v>
      </c>
      <c r="C4732" s="122" t="s">
        <v>2230</v>
      </c>
      <c r="D4732" s="122" t="s">
        <v>2108</v>
      </c>
      <c r="E4732" s="122">
        <v>86</v>
      </c>
      <c r="F4732" s="122">
        <v>0</v>
      </c>
      <c r="G4732" s="122">
        <v>0</v>
      </c>
      <c r="H4732" s="122">
        <v>0</v>
      </c>
      <c r="I4732" s="122">
        <v>0</v>
      </c>
      <c r="J4732" s="122">
        <v>0</v>
      </c>
      <c r="K4732" s="122">
        <v>0</v>
      </c>
      <c r="L4732" s="122">
        <v>0</v>
      </c>
      <c r="M4732" s="122">
        <v>0</v>
      </c>
      <c r="N4732" s="122">
        <v>0</v>
      </c>
      <c r="O4732" s="122">
        <v>0</v>
      </c>
      <c r="P4732" s="122">
        <v>0</v>
      </c>
      <c r="Q4732" s="122">
        <v>0</v>
      </c>
      <c r="R4732" s="122">
        <v>0</v>
      </c>
      <c r="S4732" s="122">
        <v>0</v>
      </c>
      <c r="T4732" s="122">
        <v>0</v>
      </c>
      <c r="U4732" s="122">
        <v>0</v>
      </c>
      <c r="V4732" s="122">
        <v>0</v>
      </c>
      <c r="W4732" s="122">
        <v>0</v>
      </c>
      <c r="X4732" s="122">
        <v>0</v>
      </c>
      <c r="Y4732" s="122">
        <v>0</v>
      </c>
      <c r="Z4732" s="122">
        <v>0</v>
      </c>
      <c r="AA4732" s="122">
        <v>0</v>
      </c>
      <c r="AB4732" s="122">
        <v>8.0841000000000002E-9</v>
      </c>
      <c r="AC4732" s="122">
        <v>2.4220199999999999E-8</v>
      </c>
      <c r="AD4732" s="122">
        <v>4.86425E-8</v>
      </c>
      <c r="AE4732" s="122">
        <v>8.1256299999999999E-8</v>
      </c>
      <c r="AF4732" s="122">
        <v>6.6622629999999998E-7</v>
      </c>
      <c r="AG4732" s="122">
        <v>1.8099299000000001E-6</v>
      </c>
      <c r="AH4732" s="122">
        <v>3.5415522999999999E-6</v>
      </c>
      <c r="AI4732" s="122">
        <v>5.8784979000000001E-6</v>
      </c>
      <c r="AJ4732" s="122">
        <v>8.8603484999999999E-6</v>
      </c>
      <c r="AK4732" s="122">
        <v>1.2530877700000001E-5</v>
      </c>
      <c r="AL4732" s="122">
        <v>0</v>
      </c>
    </row>
    <row r="4733" spans="1:38" hidden="1" x14ac:dyDescent="0.25">
      <c r="A4733" s="122" t="s">
        <v>2027</v>
      </c>
      <c r="B4733" s="122">
        <v>1</v>
      </c>
      <c r="C4733" s="122" t="s">
        <v>2230</v>
      </c>
      <c r="D4733" s="122" t="s">
        <v>2109</v>
      </c>
      <c r="E4733" s="122">
        <v>86</v>
      </c>
      <c r="F4733" s="122">
        <v>0</v>
      </c>
      <c r="G4733" s="122">
        <v>0</v>
      </c>
      <c r="H4733" s="122">
        <v>0</v>
      </c>
      <c r="I4733" s="122">
        <v>0</v>
      </c>
      <c r="J4733" s="122">
        <v>0</v>
      </c>
      <c r="K4733" s="122">
        <v>0</v>
      </c>
      <c r="L4733" s="122">
        <v>0</v>
      </c>
      <c r="M4733" s="122">
        <v>0</v>
      </c>
      <c r="N4733" s="122">
        <v>0</v>
      </c>
      <c r="O4733" s="122">
        <v>0</v>
      </c>
      <c r="P4733" s="122">
        <v>0</v>
      </c>
      <c r="Q4733" s="122">
        <v>0</v>
      </c>
      <c r="R4733" s="122">
        <v>0</v>
      </c>
      <c r="S4733" s="122">
        <v>0</v>
      </c>
      <c r="T4733" s="122">
        <v>0</v>
      </c>
      <c r="U4733" s="122">
        <v>0</v>
      </c>
      <c r="V4733" s="122">
        <v>0</v>
      </c>
      <c r="W4733" s="122">
        <v>0</v>
      </c>
      <c r="X4733" s="122">
        <v>0</v>
      </c>
      <c r="Y4733" s="122">
        <v>0</v>
      </c>
      <c r="Z4733" s="122">
        <v>0</v>
      </c>
      <c r="AA4733" s="122">
        <v>0</v>
      </c>
      <c r="AB4733" s="122">
        <v>5.3982300000000003E-8</v>
      </c>
      <c r="AC4733" s="122">
        <v>1.6163830000000001E-7</v>
      </c>
      <c r="AD4733" s="122">
        <v>3.2327070000000001E-7</v>
      </c>
      <c r="AE4733" s="122">
        <v>5.3890059999999999E-7</v>
      </c>
      <c r="AF4733" s="122">
        <v>4.3996737000000003E-6</v>
      </c>
      <c r="AG4733" s="122">
        <v>1.19127536E-5</v>
      </c>
      <c r="AH4733" s="122">
        <v>2.32391436E-5</v>
      </c>
      <c r="AI4733" s="122">
        <v>3.84096814E-5</v>
      </c>
      <c r="AJ4733" s="122">
        <v>5.9674040400000001E-5</v>
      </c>
      <c r="AK4733" s="122">
        <v>8.3603989400000004E-5</v>
      </c>
      <c r="AL4733" s="122">
        <v>0</v>
      </c>
    </row>
    <row r="4734" spans="1:38" hidden="1" x14ac:dyDescent="0.25">
      <c r="A4734" s="122" t="s">
        <v>2027</v>
      </c>
      <c r="B4734" s="122">
        <v>1</v>
      </c>
      <c r="C4734" s="122" t="s">
        <v>2230</v>
      </c>
      <c r="D4734" s="122" t="s">
        <v>2110</v>
      </c>
      <c r="E4734" s="122">
        <v>86</v>
      </c>
      <c r="F4734" s="122">
        <v>0</v>
      </c>
      <c r="G4734" s="122">
        <v>0</v>
      </c>
      <c r="H4734" s="122">
        <v>0</v>
      </c>
      <c r="I4734" s="122">
        <v>0</v>
      </c>
      <c r="J4734" s="122">
        <v>0</v>
      </c>
      <c r="K4734" s="122">
        <v>0</v>
      </c>
      <c r="L4734" s="122">
        <v>0</v>
      </c>
      <c r="M4734" s="122">
        <v>0</v>
      </c>
      <c r="N4734" s="122">
        <v>0</v>
      </c>
      <c r="O4734" s="122">
        <v>0</v>
      </c>
      <c r="P4734" s="122">
        <v>0</v>
      </c>
      <c r="Q4734" s="122">
        <v>0</v>
      </c>
      <c r="R4734" s="122">
        <v>0</v>
      </c>
      <c r="S4734" s="122">
        <v>0</v>
      </c>
      <c r="T4734" s="122">
        <v>0</v>
      </c>
      <c r="U4734" s="122">
        <v>0</v>
      </c>
      <c r="V4734" s="122">
        <v>0</v>
      </c>
      <c r="W4734" s="122">
        <v>0</v>
      </c>
      <c r="X4734" s="122">
        <v>0</v>
      </c>
      <c r="Y4734" s="122">
        <v>0</v>
      </c>
      <c r="Z4734" s="122">
        <v>0</v>
      </c>
      <c r="AA4734" s="122">
        <v>0</v>
      </c>
      <c r="AB4734" s="122">
        <v>1.27407E-8</v>
      </c>
      <c r="AC4734" s="122">
        <v>3.8190199999999997E-8</v>
      </c>
      <c r="AD4734" s="122">
        <v>7.6202900000000005E-8</v>
      </c>
      <c r="AE4734" s="122">
        <v>1.2697870000000001E-7</v>
      </c>
      <c r="AF4734" s="122">
        <v>1.0375243000000001E-6</v>
      </c>
      <c r="AG4734" s="122">
        <v>2.8050318E-6</v>
      </c>
      <c r="AH4734" s="122">
        <v>5.4721691E-6</v>
      </c>
      <c r="AI4734" s="122">
        <v>9.0702883000000005E-6</v>
      </c>
      <c r="AJ4734" s="122">
        <v>1.36171572E-5</v>
      </c>
      <c r="AK4734" s="122">
        <v>1.9088515900000001E-5</v>
      </c>
      <c r="AL4734" s="122">
        <v>0</v>
      </c>
    </row>
    <row r="4735" spans="1:38" hidden="1" x14ac:dyDescent="0.25">
      <c r="A4735" s="122" t="s">
        <v>2027</v>
      </c>
      <c r="B4735" s="122">
        <v>1</v>
      </c>
      <c r="C4735" s="122" t="s">
        <v>2230</v>
      </c>
      <c r="D4735" s="122" t="s">
        <v>2111</v>
      </c>
      <c r="E4735" s="122">
        <v>86</v>
      </c>
      <c r="F4735" s="122">
        <v>0</v>
      </c>
      <c r="G4735" s="122">
        <v>0</v>
      </c>
      <c r="H4735" s="122">
        <v>0</v>
      </c>
      <c r="I4735" s="122">
        <v>0</v>
      </c>
      <c r="J4735" s="122">
        <v>0</v>
      </c>
      <c r="K4735" s="122">
        <v>0</v>
      </c>
      <c r="L4735" s="122">
        <v>0</v>
      </c>
      <c r="M4735" s="122">
        <v>0</v>
      </c>
      <c r="N4735" s="122">
        <v>0</v>
      </c>
      <c r="O4735" s="122">
        <v>0</v>
      </c>
      <c r="P4735" s="122">
        <v>0</v>
      </c>
      <c r="Q4735" s="122">
        <v>0</v>
      </c>
      <c r="R4735" s="122">
        <v>0</v>
      </c>
      <c r="S4735" s="122">
        <v>0</v>
      </c>
      <c r="T4735" s="122">
        <v>0</v>
      </c>
      <c r="U4735" s="122">
        <v>0</v>
      </c>
      <c r="V4735" s="122">
        <v>0</v>
      </c>
      <c r="W4735" s="122">
        <v>0</v>
      </c>
      <c r="X4735" s="122">
        <v>0</v>
      </c>
      <c r="Y4735" s="122">
        <v>0</v>
      </c>
      <c r="Z4735" s="122">
        <v>0</v>
      </c>
      <c r="AA4735" s="122">
        <v>0</v>
      </c>
      <c r="AB4735" s="122">
        <v>1.6749899999999999E-8</v>
      </c>
      <c r="AC4735" s="122">
        <v>5.0674199999999999E-8</v>
      </c>
      <c r="AD4735" s="122">
        <v>1.027688E-7</v>
      </c>
      <c r="AE4735" s="122">
        <v>1.7427270000000001E-7</v>
      </c>
      <c r="AF4735" s="122">
        <v>1.447565E-6</v>
      </c>
      <c r="AG4735" s="122">
        <v>3.9834916000000001E-6</v>
      </c>
      <c r="AH4735" s="122">
        <v>7.9210068000000002E-6</v>
      </c>
      <c r="AI4735" s="122">
        <v>1.33519384E-5</v>
      </c>
      <c r="AJ4735" s="122">
        <v>2.0025252699999999E-5</v>
      </c>
      <c r="AK4735" s="122">
        <v>2.83637103E-5</v>
      </c>
      <c r="AL4735" s="122">
        <v>0</v>
      </c>
    </row>
    <row r="4736" spans="1:38" hidden="1" x14ac:dyDescent="0.25">
      <c r="A4736" s="122" t="s">
        <v>2027</v>
      </c>
      <c r="B4736" s="122">
        <v>1</v>
      </c>
      <c r="C4736" s="122" t="s">
        <v>2230</v>
      </c>
      <c r="D4736" s="122" t="s">
        <v>2112</v>
      </c>
      <c r="E4736" s="122">
        <v>86</v>
      </c>
      <c r="F4736" s="122">
        <v>0</v>
      </c>
      <c r="G4736" s="122">
        <v>0</v>
      </c>
      <c r="H4736" s="122">
        <v>0</v>
      </c>
      <c r="I4736" s="122">
        <v>0</v>
      </c>
      <c r="J4736" s="122">
        <v>0</v>
      </c>
      <c r="K4736" s="122">
        <v>0</v>
      </c>
      <c r="L4736" s="122">
        <v>0</v>
      </c>
      <c r="M4736" s="122">
        <v>0</v>
      </c>
      <c r="N4736" s="122">
        <v>0</v>
      </c>
      <c r="O4736" s="122">
        <v>0</v>
      </c>
      <c r="P4736" s="122">
        <v>0</v>
      </c>
      <c r="Q4736" s="122">
        <v>0</v>
      </c>
      <c r="R4736" s="122">
        <v>0</v>
      </c>
      <c r="S4736" s="122">
        <v>0</v>
      </c>
      <c r="T4736" s="122">
        <v>0</v>
      </c>
      <c r="U4736" s="122">
        <v>0</v>
      </c>
      <c r="V4736" s="122">
        <v>0</v>
      </c>
      <c r="W4736" s="122">
        <v>0</v>
      </c>
      <c r="X4736" s="122">
        <v>0</v>
      </c>
      <c r="Y4736" s="122">
        <v>0</v>
      </c>
      <c r="Z4736" s="122">
        <v>0</v>
      </c>
      <c r="AA4736" s="122">
        <v>0</v>
      </c>
      <c r="AB4736" s="122">
        <v>1.1945619999999999E-7</v>
      </c>
      <c r="AC4736" s="122">
        <v>3.5814600000000001E-7</v>
      </c>
      <c r="AD4736" s="122">
        <v>7.1649710000000001E-7</v>
      </c>
      <c r="AE4736" s="122">
        <v>1.1942469E-6</v>
      </c>
      <c r="AF4736" s="122">
        <v>9.7360562999999993E-6</v>
      </c>
      <c r="AG4736" s="122">
        <v>2.6261570200000001E-5</v>
      </c>
      <c r="AH4736" s="122">
        <v>5.1079834799999998E-5</v>
      </c>
      <c r="AI4736" s="122">
        <v>8.40795151E-5</v>
      </c>
      <c r="AJ4736" s="122">
        <v>1.29607715E-4</v>
      </c>
      <c r="AK4736" s="122">
        <v>1.789509223E-4</v>
      </c>
      <c r="AL4736" s="122">
        <v>0</v>
      </c>
    </row>
    <row r="4737" spans="1:38" hidden="1" x14ac:dyDescent="0.25">
      <c r="A4737" s="122" t="s">
        <v>2027</v>
      </c>
      <c r="B4737" s="122">
        <v>1</v>
      </c>
      <c r="C4737" s="122" t="s">
        <v>2230</v>
      </c>
      <c r="D4737" s="122" t="s">
        <v>2113</v>
      </c>
      <c r="E4737" s="122">
        <v>86</v>
      </c>
      <c r="F4737" s="122">
        <v>0</v>
      </c>
      <c r="G4737" s="122">
        <v>0</v>
      </c>
      <c r="H4737" s="122">
        <v>0</v>
      </c>
      <c r="I4737" s="122">
        <v>0</v>
      </c>
      <c r="J4737" s="122">
        <v>0</v>
      </c>
      <c r="K4737" s="122">
        <v>0</v>
      </c>
      <c r="L4737" s="122">
        <v>0</v>
      </c>
      <c r="M4737" s="122">
        <v>0</v>
      </c>
      <c r="N4737" s="122">
        <v>0</v>
      </c>
      <c r="O4737" s="122">
        <v>0</v>
      </c>
      <c r="P4737" s="122">
        <v>0</v>
      </c>
      <c r="Q4737" s="122">
        <v>0</v>
      </c>
      <c r="R4737" s="122">
        <v>0</v>
      </c>
      <c r="S4737" s="122">
        <v>0</v>
      </c>
      <c r="T4737" s="122">
        <v>0</v>
      </c>
      <c r="U4737" s="122">
        <v>0</v>
      </c>
      <c r="V4737" s="122">
        <v>0</v>
      </c>
      <c r="W4737" s="122">
        <v>0</v>
      </c>
      <c r="X4737" s="122">
        <v>0</v>
      </c>
      <c r="Y4737" s="122">
        <v>0</v>
      </c>
      <c r="Z4737" s="122">
        <v>0</v>
      </c>
      <c r="AA4737" s="122">
        <v>0</v>
      </c>
      <c r="AB4737" s="122">
        <v>7.0491900000000001E-8</v>
      </c>
      <c r="AC4737" s="122">
        <v>2.113073E-7</v>
      </c>
      <c r="AD4737" s="122">
        <v>4.231361E-7</v>
      </c>
      <c r="AE4737" s="122">
        <v>7.060939E-7</v>
      </c>
      <c r="AF4737" s="122">
        <v>5.7713394999999998E-6</v>
      </c>
      <c r="AG4737" s="122">
        <v>1.5635506700000001E-5</v>
      </c>
      <c r="AH4737" s="122">
        <v>3.0528808899999998E-5</v>
      </c>
      <c r="AI4737" s="122">
        <v>5.0528182600000002E-5</v>
      </c>
      <c r="AJ4737" s="122">
        <v>7.5820199500000005E-5</v>
      </c>
      <c r="AK4737" s="122">
        <v>1.062741557E-4</v>
      </c>
      <c r="AL4737" s="122">
        <v>0</v>
      </c>
    </row>
    <row r="4738" spans="1:38" hidden="1" x14ac:dyDescent="0.25">
      <c r="A4738" s="122" t="s">
        <v>2027</v>
      </c>
      <c r="B4738" s="122">
        <v>1</v>
      </c>
      <c r="C4738" s="122" t="s">
        <v>2230</v>
      </c>
      <c r="D4738" s="122" t="s">
        <v>2114</v>
      </c>
      <c r="E4738" s="122">
        <v>86</v>
      </c>
      <c r="F4738" s="122">
        <v>0</v>
      </c>
      <c r="G4738" s="122">
        <v>0</v>
      </c>
      <c r="H4738" s="122">
        <v>0</v>
      </c>
      <c r="I4738" s="122">
        <v>0</v>
      </c>
      <c r="J4738" s="122">
        <v>0</v>
      </c>
      <c r="K4738" s="122">
        <v>0</v>
      </c>
      <c r="L4738" s="122">
        <v>0</v>
      </c>
      <c r="M4738" s="122">
        <v>0</v>
      </c>
      <c r="N4738" s="122">
        <v>0</v>
      </c>
      <c r="O4738" s="122">
        <v>0</v>
      </c>
      <c r="P4738" s="122">
        <v>0</v>
      </c>
      <c r="Q4738" s="122">
        <v>0</v>
      </c>
      <c r="R4738" s="122">
        <v>0</v>
      </c>
      <c r="S4738" s="122">
        <v>0</v>
      </c>
      <c r="T4738" s="122">
        <v>0</v>
      </c>
      <c r="U4738" s="122">
        <v>0</v>
      </c>
      <c r="V4738" s="122">
        <v>0</v>
      </c>
      <c r="W4738" s="122">
        <v>0</v>
      </c>
      <c r="X4738" s="122">
        <v>0</v>
      </c>
      <c r="Y4738" s="122">
        <v>0</v>
      </c>
      <c r="Z4738" s="122">
        <v>0</v>
      </c>
      <c r="AA4738" s="122">
        <v>0</v>
      </c>
      <c r="AB4738" s="122">
        <v>2.3308100000000001E-8</v>
      </c>
      <c r="AC4738" s="122">
        <v>7.0326200000000001E-8</v>
      </c>
      <c r="AD4738" s="122">
        <v>1.4142189999999999E-7</v>
      </c>
      <c r="AE4738" s="122">
        <v>2.375768E-7</v>
      </c>
      <c r="AF4738" s="122">
        <v>1.94764E-6</v>
      </c>
      <c r="AG4738" s="122">
        <v>5.2721935999999998E-6</v>
      </c>
      <c r="AH4738" s="122">
        <v>1.03065752E-5</v>
      </c>
      <c r="AI4738" s="122">
        <v>1.7109873900000001E-5</v>
      </c>
      <c r="AJ4738" s="122">
        <v>2.5478119200000001E-5</v>
      </c>
      <c r="AK4738" s="122">
        <v>3.59657116E-5</v>
      </c>
      <c r="AL4738" s="122">
        <v>0</v>
      </c>
    </row>
    <row r="4739" spans="1:38" hidden="1" x14ac:dyDescent="0.25">
      <c r="A4739" s="122" t="s">
        <v>2027</v>
      </c>
      <c r="B4739" s="122">
        <v>1</v>
      </c>
      <c r="C4739" s="122" t="s">
        <v>2230</v>
      </c>
      <c r="D4739" s="122" t="s">
        <v>2115</v>
      </c>
      <c r="E4739" s="122">
        <v>86</v>
      </c>
      <c r="F4739" s="122">
        <v>0</v>
      </c>
      <c r="G4739" s="122">
        <v>0</v>
      </c>
      <c r="H4739" s="122">
        <v>0</v>
      </c>
      <c r="I4739" s="122">
        <v>0</v>
      </c>
      <c r="J4739" s="122">
        <v>0</v>
      </c>
      <c r="K4739" s="122">
        <v>0</v>
      </c>
      <c r="L4739" s="122">
        <v>0</v>
      </c>
      <c r="M4739" s="122">
        <v>0</v>
      </c>
      <c r="N4739" s="122">
        <v>0</v>
      </c>
      <c r="O4739" s="122">
        <v>0</v>
      </c>
      <c r="P4739" s="122">
        <v>0</v>
      </c>
      <c r="Q4739" s="122">
        <v>0</v>
      </c>
      <c r="R4739" s="122">
        <v>0</v>
      </c>
      <c r="S4739" s="122">
        <v>0</v>
      </c>
      <c r="T4739" s="122">
        <v>0</v>
      </c>
      <c r="U4739" s="122">
        <v>0</v>
      </c>
      <c r="V4739" s="122">
        <v>0</v>
      </c>
      <c r="W4739" s="122">
        <v>0</v>
      </c>
      <c r="X4739" s="122">
        <v>0</v>
      </c>
      <c r="Y4739" s="122">
        <v>0</v>
      </c>
      <c r="Z4739" s="122">
        <v>0</v>
      </c>
      <c r="AA4739" s="122">
        <v>0</v>
      </c>
      <c r="AB4739" s="122">
        <v>2.3801100000000001E-8</v>
      </c>
      <c r="AC4739" s="122">
        <v>7.1607500000000001E-8</v>
      </c>
      <c r="AD4739" s="122">
        <v>1.445667E-7</v>
      </c>
      <c r="AE4739" s="122">
        <v>2.4413959999999999E-7</v>
      </c>
      <c r="AF4739" s="122">
        <v>2.0295133000000002E-6</v>
      </c>
      <c r="AG4739" s="122">
        <v>5.5586043000000004E-6</v>
      </c>
      <c r="AH4739" s="122">
        <v>1.09339623E-5</v>
      </c>
      <c r="AI4739" s="122">
        <v>1.8213358799999999E-5</v>
      </c>
      <c r="AJ4739" s="122">
        <v>2.7275547199999998E-5</v>
      </c>
      <c r="AK4739" s="122">
        <v>3.8306951299999998E-5</v>
      </c>
      <c r="AL4739" s="122">
        <v>0</v>
      </c>
    </row>
    <row r="4740" spans="1:38" hidden="1" x14ac:dyDescent="0.25">
      <c r="A4740" s="122" t="s">
        <v>2027</v>
      </c>
      <c r="B4740" s="122">
        <v>1</v>
      </c>
      <c r="C4740" s="122" t="s">
        <v>2230</v>
      </c>
      <c r="D4740" s="122" t="s">
        <v>2116</v>
      </c>
      <c r="E4740" s="122">
        <v>86</v>
      </c>
      <c r="F4740" s="122">
        <v>0</v>
      </c>
      <c r="G4740" s="122">
        <v>0</v>
      </c>
      <c r="H4740" s="122">
        <v>0</v>
      </c>
      <c r="I4740" s="122">
        <v>0</v>
      </c>
      <c r="J4740" s="122">
        <v>0</v>
      </c>
      <c r="K4740" s="122">
        <v>0</v>
      </c>
      <c r="L4740" s="122">
        <v>0</v>
      </c>
      <c r="M4740" s="122">
        <v>0</v>
      </c>
      <c r="N4740" s="122">
        <v>0</v>
      </c>
      <c r="O4740" s="122">
        <v>0</v>
      </c>
      <c r="P4740" s="122">
        <v>0</v>
      </c>
      <c r="Q4740" s="122">
        <v>0</v>
      </c>
      <c r="R4740" s="122">
        <v>0</v>
      </c>
      <c r="S4740" s="122">
        <v>0</v>
      </c>
      <c r="T4740" s="122">
        <v>0</v>
      </c>
      <c r="U4740" s="122">
        <v>0</v>
      </c>
      <c r="V4740" s="122">
        <v>0</v>
      </c>
      <c r="W4740" s="122">
        <v>0</v>
      </c>
      <c r="X4740" s="122">
        <v>0</v>
      </c>
      <c r="Y4740" s="122">
        <v>0</v>
      </c>
      <c r="Z4740" s="122">
        <v>0</v>
      </c>
      <c r="AA4740" s="122">
        <v>0</v>
      </c>
      <c r="AB4740" s="122">
        <v>7.79259E-8</v>
      </c>
      <c r="AC4740" s="122">
        <v>2.3320220000000001E-7</v>
      </c>
      <c r="AD4740" s="122">
        <v>4.6636699999999998E-7</v>
      </c>
      <c r="AE4740" s="122">
        <v>7.7702469999999996E-7</v>
      </c>
      <c r="AF4740" s="122">
        <v>6.3407396999999997E-6</v>
      </c>
      <c r="AG4740" s="122">
        <v>1.7148665400000001E-5</v>
      </c>
      <c r="AH4740" s="122">
        <v>3.3477475900000002E-5</v>
      </c>
      <c r="AI4740" s="122">
        <v>5.5290378400000001E-5</v>
      </c>
      <c r="AJ4740" s="122">
        <v>8.3530697699999996E-5</v>
      </c>
      <c r="AK4740" s="122">
        <v>1.1695603719999999E-4</v>
      </c>
      <c r="AL4740" s="122">
        <v>0</v>
      </c>
    </row>
    <row r="4741" spans="1:38" hidden="1" x14ac:dyDescent="0.25">
      <c r="A4741" s="122" t="s">
        <v>2027</v>
      </c>
      <c r="B4741" s="122">
        <v>1</v>
      </c>
      <c r="C4741" s="122" t="s">
        <v>2230</v>
      </c>
      <c r="D4741" s="122" t="s">
        <v>2138</v>
      </c>
      <c r="E4741" s="122">
        <v>86</v>
      </c>
      <c r="F4741" s="122">
        <v>0</v>
      </c>
      <c r="G4741" s="122">
        <v>0</v>
      </c>
      <c r="H4741" s="122">
        <v>0</v>
      </c>
      <c r="I4741" s="122">
        <v>0</v>
      </c>
      <c r="J4741" s="122">
        <v>0</v>
      </c>
      <c r="K4741" s="122">
        <v>0</v>
      </c>
      <c r="L4741" s="122">
        <v>0</v>
      </c>
      <c r="M4741" s="122">
        <v>0</v>
      </c>
      <c r="N4741" s="122">
        <v>0</v>
      </c>
      <c r="O4741" s="122">
        <v>0</v>
      </c>
      <c r="P4741" s="122">
        <v>0</v>
      </c>
      <c r="Q4741" s="122">
        <v>0</v>
      </c>
      <c r="R4741" s="122">
        <v>0</v>
      </c>
      <c r="S4741" s="122">
        <v>0</v>
      </c>
      <c r="T4741" s="122">
        <v>0</v>
      </c>
      <c r="U4741" s="122">
        <v>0</v>
      </c>
      <c r="V4741" s="122">
        <v>0</v>
      </c>
      <c r="W4741" s="122">
        <v>0</v>
      </c>
      <c r="X4741" s="122">
        <v>0</v>
      </c>
      <c r="Y4741" s="122">
        <v>0</v>
      </c>
      <c r="Z4741" s="122">
        <v>0</v>
      </c>
      <c r="AA4741" s="122">
        <v>0</v>
      </c>
      <c r="AB4741" s="122">
        <v>2.21801E-8</v>
      </c>
      <c r="AC4741" s="122">
        <v>6.5566799999999997E-8</v>
      </c>
      <c r="AD4741" s="122">
        <v>1.288695E-7</v>
      </c>
      <c r="AE4741" s="122">
        <v>2.1101030000000001E-7</v>
      </c>
      <c r="AF4741" s="122">
        <v>1.6890858999999999E-6</v>
      </c>
      <c r="AG4741" s="122">
        <v>4.4568670000000002E-6</v>
      </c>
      <c r="AH4741" s="122">
        <v>8.3460225999999992E-6</v>
      </c>
      <c r="AI4741" s="122">
        <v>1.3795950299999999E-5</v>
      </c>
      <c r="AJ4741" s="122">
        <v>2.1102160999999999E-5</v>
      </c>
      <c r="AK4741" s="122">
        <v>2.9442625900000001E-5</v>
      </c>
      <c r="AL4741" s="122">
        <v>0</v>
      </c>
    </row>
    <row r="4742" spans="1:38" hidden="1" x14ac:dyDescent="0.25">
      <c r="A4742" s="122" t="s">
        <v>2027</v>
      </c>
      <c r="B4742" s="122">
        <v>1</v>
      </c>
      <c r="C4742" s="122" t="s">
        <v>2230</v>
      </c>
      <c r="D4742" s="122" t="s">
        <v>2117</v>
      </c>
      <c r="E4742" s="122">
        <v>86</v>
      </c>
      <c r="F4742" s="122">
        <v>0</v>
      </c>
      <c r="G4742" s="122">
        <v>0</v>
      </c>
      <c r="H4742" s="122">
        <v>0</v>
      </c>
      <c r="I4742" s="122">
        <v>0</v>
      </c>
      <c r="J4742" s="122">
        <v>0</v>
      </c>
      <c r="K4742" s="122">
        <v>0</v>
      </c>
      <c r="L4742" s="122">
        <v>0</v>
      </c>
      <c r="M4742" s="122">
        <v>0</v>
      </c>
      <c r="N4742" s="122">
        <v>0</v>
      </c>
      <c r="O4742" s="122">
        <v>0</v>
      </c>
      <c r="P4742" s="122">
        <v>0</v>
      </c>
      <c r="Q4742" s="122">
        <v>0</v>
      </c>
      <c r="R4742" s="122">
        <v>0</v>
      </c>
      <c r="S4742" s="122">
        <v>0</v>
      </c>
      <c r="T4742" s="122">
        <v>0</v>
      </c>
      <c r="U4742" s="122">
        <v>0</v>
      </c>
      <c r="V4742" s="122">
        <v>0</v>
      </c>
      <c r="W4742" s="122">
        <v>0</v>
      </c>
      <c r="X4742" s="122">
        <v>0</v>
      </c>
      <c r="Y4742" s="122">
        <v>0</v>
      </c>
      <c r="Z4742" s="122">
        <v>0</v>
      </c>
      <c r="AA4742" s="122">
        <v>0</v>
      </c>
      <c r="AB4742" s="122">
        <v>6.4376999999999998E-9</v>
      </c>
      <c r="AC4742" s="122">
        <v>1.9262000000000001E-8</v>
      </c>
      <c r="AD4742" s="122">
        <v>3.8516800000000002E-8</v>
      </c>
      <c r="AE4742" s="122">
        <v>6.4209300000000006E-8</v>
      </c>
      <c r="AF4742" s="122">
        <v>5.2448310000000002E-7</v>
      </c>
      <c r="AG4742" s="122">
        <v>1.4160958000000001E-6</v>
      </c>
      <c r="AH4742" s="122">
        <v>2.7686522000000001E-6</v>
      </c>
      <c r="AI4742" s="122">
        <v>4.5711767000000001E-6</v>
      </c>
      <c r="AJ4742" s="122">
        <v>7.0493776999999998E-6</v>
      </c>
      <c r="AK4742" s="122">
        <v>9.8841136999999992E-6</v>
      </c>
      <c r="AL4742" s="122">
        <v>0</v>
      </c>
    </row>
    <row r="4743" spans="1:38" hidden="1" x14ac:dyDescent="0.25">
      <c r="A4743" s="122" t="s">
        <v>2027</v>
      </c>
      <c r="B4743" s="122">
        <v>1</v>
      </c>
      <c r="C4743" s="122" t="s">
        <v>2230</v>
      </c>
      <c r="D4743" s="122" t="s">
        <v>2118</v>
      </c>
      <c r="E4743" s="122">
        <v>86</v>
      </c>
      <c r="F4743" s="122">
        <v>0</v>
      </c>
      <c r="G4743" s="122">
        <v>0</v>
      </c>
      <c r="H4743" s="122">
        <v>0</v>
      </c>
      <c r="I4743" s="122">
        <v>0</v>
      </c>
      <c r="J4743" s="122">
        <v>0</v>
      </c>
      <c r="K4743" s="122">
        <v>0</v>
      </c>
      <c r="L4743" s="122">
        <v>0</v>
      </c>
      <c r="M4743" s="122">
        <v>0</v>
      </c>
      <c r="N4743" s="122">
        <v>0</v>
      </c>
      <c r="O4743" s="122">
        <v>0</v>
      </c>
      <c r="P4743" s="122">
        <v>0</v>
      </c>
      <c r="Q4743" s="122">
        <v>0</v>
      </c>
      <c r="R4743" s="122">
        <v>0</v>
      </c>
      <c r="S4743" s="122">
        <v>0</v>
      </c>
      <c r="T4743" s="122">
        <v>0</v>
      </c>
      <c r="U4743" s="122">
        <v>0</v>
      </c>
      <c r="V4743" s="122">
        <v>0</v>
      </c>
      <c r="W4743" s="122">
        <v>0</v>
      </c>
      <c r="X4743" s="122">
        <v>0</v>
      </c>
      <c r="Y4743" s="122">
        <v>0</v>
      </c>
      <c r="Z4743" s="122">
        <v>0</v>
      </c>
      <c r="AA4743" s="122">
        <v>0</v>
      </c>
      <c r="AB4743" s="122">
        <v>2.8798699999999999E-8</v>
      </c>
      <c r="AC4743" s="122">
        <v>8.6979000000000001E-8</v>
      </c>
      <c r="AD4743" s="122">
        <v>1.759708E-7</v>
      </c>
      <c r="AE4743" s="122">
        <v>2.9744850000000002E-7</v>
      </c>
      <c r="AF4743" s="122">
        <v>2.4607551E-6</v>
      </c>
      <c r="AG4743" s="122">
        <v>6.7378080000000003E-6</v>
      </c>
      <c r="AH4743" s="122">
        <v>1.3307510899999999E-5</v>
      </c>
      <c r="AI4743" s="122">
        <v>2.2280951800000001E-5</v>
      </c>
      <c r="AJ4743" s="122">
        <v>3.2993513900000002E-5</v>
      </c>
      <c r="AK4743" s="122">
        <v>4.6828267900000001E-5</v>
      </c>
      <c r="AL4743" s="122">
        <v>0</v>
      </c>
    </row>
    <row r="4744" spans="1:38" hidden="1" x14ac:dyDescent="0.25">
      <c r="A4744" s="122" t="s">
        <v>2027</v>
      </c>
      <c r="B4744" s="122">
        <v>1</v>
      </c>
      <c r="C4744" s="122" t="s">
        <v>2230</v>
      </c>
      <c r="D4744" s="122" t="s">
        <v>2119</v>
      </c>
      <c r="E4744" s="122">
        <v>86</v>
      </c>
      <c r="F4744" s="122">
        <v>0</v>
      </c>
      <c r="G4744" s="122">
        <v>0</v>
      </c>
      <c r="H4744" s="122">
        <v>0</v>
      </c>
      <c r="I4744" s="122">
        <v>0</v>
      </c>
      <c r="J4744" s="122">
        <v>0</v>
      </c>
      <c r="K4744" s="122">
        <v>0</v>
      </c>
      <c r="L4744" s="122">
        <v>0</v>
      </c>
      <c r="M4744" s="122">
        <v>0</v>
      </c>
      <c r="N4744" s="122">
        <v>0</v>
      </c>
      <c r="O4744" s="122">
        <v>0</v>
      </c>
      <c r="P4744" s="122">
        <v>0</v>
      </c>
      <c r="Q4744" s="122">
        <v>0</v>
      </c>
      <c r="R4744" s="122">
        <v>0</v>
      </c>
      <c r="S4744" s="122">
        <v>0</v>
      </c>
      <c r="T4744" s="122">
        <v>0</v>
      </c>
      <c r="U4744" s="122">
        <v>0</v>
      </c>
      <c r="V4744" s="122">
        <v>0</v>
      </c>
      <c r="W4744" s="122">
        <v>0</v>
      </c>
      <c r="X4744" s="122">
        <v>0</v>
      </c>
      <c r="Y4744" s="122">
        <v>0</v>
      </c>
      <c r="Z4744" s="122">
        <v>0</v>
      </c>
      <c r="AA4744" s="122">
        <v>0</v>
      </c>
      <c r="AB4744" s="122">
        <v>5.0888E-9</v>
      </c>
      <c r="AC4744" s="122">
        <v>1.53786E-8</v>
      </c>
      <c r="AD4744" s="122">
        <v>3.0976099999999998E-8</v>
      </c>
      <c r="AE4744" s="122">
        <v>5.19236E-8</v>
      </c>
      <c r="AF4744" s="122">
        <v>4.2823369999999999E-7</v>
      </c>
      <c r="AG4744" s="122">
        <v>1.1710601E-6</v>
      </c>
      <c r="AH4744" s="122">
        <v>2.2983354000000002E-6</v>
      </c>
      <c r="AI4744" s="122">
        <v>3.8323334999999997E-6</v>
      </c>
      <c r="AJ4744" s="122">
        <v>5.7045524999999996E-6</v>
      </c>
      <c r="AK4744" s="122">
        <v>8.0776901999999998E-6</v>
      </c>
      <c r="AL4744" s="122">
        <v>0</v>
      </c>
    </row>
    <row r="4745" spans="1:38" hidden="1" x14ac:dyDescent="0.25">
      <c r="A4745" s="122" t="s">
        <v>2027</v>
      </c>
      <c r="B4745" s="122">
        <v>1</v>
      </c>
      <c r="C4745" s="122" t="s">
        <v>2230</v>
      </c>
      <c r="D4745" s="122" t="s">
        <v>2120</v>
      </c>
      <c r="E4745" s="122">
        <v>86</v>
      </c>
      <c r="F4745" s="122">
        <v>0</v>
      </c>
      <c r="G4745" s="122">
        <v>0</v>
      </c>
      <c r="H4745" s="122">
        <v>0</v>
      </c>
      <c r="I4745" s="122">
        <v>0</v>
      </c>
      <c r="J4745" s="122">
        <v>0</v>
      </c>
      <c r="K4745" s="122">
        <v>0</v>
      </c>
      <c r="L4745" s="122">
        <v>0</v>
      </c>
      <c r="M4745" s="122">
        <v>0</v>
      </c>
      <c r="N4745" s="122">
        <v>0</v>
      </c>
      <c r="O4745" s="122">
        <v>0</v>
      </c>
      <c r="P4745" s="122">
        <v>0</v>
      </c>
      <c r="Q4745" s="122">
        <v>0</v>
      </c>
      <c r="R4745" s="122">
        <v>0</v>
      </c>
      <c r="S4745" s="122">
        <v>0</v>
      </c>
      <c r="T4745" s="122">
        <v>0</v>
      </c>
      <c r="U4745" s="122">
        <v>0</v>
      </c>
      <c r="V4745" s="122">
        <v>0</v>
      </c>
      <c r="W4745" s="122">
        <v>0</v>
      </c>
      <c r="X4745" s="122">
        <v>0</v>
      </c>
      <c r="Y4745" s="122">
        <v>0</v>
      </c>
      <c r="Z4745" s="122">
        <v>0</v>
      </c>
      <c r="AA4745" s="122">
        <v>0</v>
      </c>
      <c r="AB4745" s="122">
        <v>3.93974E-8</v>
      </c>
      <c r="AC4745" s="122">
        <v>1.185568E-7</v>
      </c>
      <c r="AD4745" s="122">
        <v>2.3859439999999999E-7</v>
      </c>
      <c r="AE4745" s="122">
        <v>4.0068950000000001E-7</v>
      </c>
      <c r="AF4745" s="122">
        <v>3.2978161999999999E-6</v>
      </c>
      <c r="AG4745" s="122">
        <v>8.9997542000000005E-6</v>
      </c>
      <c r="AH4745" s="122">
        <v>1.7715236299999999E-5</v>
      </c>
      <c r="AI4745" s="122">
        <v>2.9506579100000001E-5</v>
      </c>
      <c r="AJ4745" s="122">
        <v>4.4500312200000001E-5</v>
      </c>
      <c r="AK4745" s="122">
        <v>6.2927362800000006E-5</v>
      </c>
      <c r="AL4745" s="122">
        <v>0</v>
      </c>
    </row>
    <row r="4746" spans="1:38" hidden="1" x14ac:dyDescent="0.25">
      <c r="A4746" s="122" t="s">
        <v>2027</v>
      </c>
      <c r="B4746" s="122">
        <v>1</v>
      </c>
      <c r="C4746" s="122" t="s">
        <v>2230</v>
      </c>
      <c r="D4746" s="122" t="s">
        <v>2121</v>
      </c>
      <c r="E4746" s="122">
        <v>86</v>
      </c>
      <c r="F4746" s="122">
        <v>0</v>
      </c>
      <c r="G4746" s="122">
        <v>0</v>
      </c>
      <c r="H4746" s="122">
        <v>0</v>
      </c>
      <c r="I4746" s="122">
        <v>0</v>
      </c>
      <c r="J4746" s="122">
        <v>0</v>
      </c>
      <c r="K4746" s="122">
        <v>0</v>
      </c>
      <c r="L4746" s="122">
        <v>0</v>
      </c>
      <c r="M4746" s="122">
        <v>0</v>
      </c>
      <c r="N4746" s="122">
        <v>0</v>
      </c>
      <c r="O4746" s="122">
        <v>0</v>
      </c>
      <c r="P4746" s="122">
        <v>0</v>
      </c>
      <c r="Q4746" s="122">
        <v>0</v>
      </c>
      <c r="R4746" s="122">
        <v>0</v>
      </c>
      <c r="S4746" s="122">
        <v>0</v>
      </c>
      <c r="T4746" s="122">
        <v>0</v>
      </c>
      <c r="U4746" s="122">
        <v>0</v>
      </c>
      <c r="V4746" s="122">
        <v>0</v>
      </c>
      <c r="W4746" s="122">
        <v>0</v>
      </c>
      <c r="X4746" s="122">
        <v>0</v>
      </c>
      <c r="Y4746" s="122">
        <v>0</v>
      </c>
      <c r="Z4746" s="122">
        <v>0</v>
      </c>
      <c r="AA4746" s="122">
        <v>0</v>
      </c>
      <c r="AB4746" s="122">
        <v>1.5918319999999999E-7</v>
      </c>
      <c r="AC4746" s="122">
        <v>4.8320299999999996E-7</v>
      </c>
      <c r="AD4746" s="122">
        <v>9.8298249999999999E-7</v>
      </c>
      <c r="AE4746" s="122">
        <v>1.6688035999999999E-6</v>
      </c>
      <c r="AF4746" s="122">
        <v>1.38402672E-5</v>
      </c>
      <c r="AG4746" s="122">
        <v>3.7918364700000002E-5</v>
      </c>
      <c r="AH4746" s="122">
        <v>7.4812252799999997E-5</v>
      </c>
      <c r="AI4746" s="122">
        <v>1.2522114689999999E-4</v>
      </c>
      <c r="AJ4746" s="122">
        <v>1.8788617380000001E-4</v>
      </c>
      <c r="AK4746" s="122">
        <v>2.663881554E-4</v>
      </c>
      <c r="AL4746" s="122">
        <v>0</v>
      </c>
    </row>
    <row r="4747" spans="1:38" hidden="1" x14ac:dyDescent="0.25">
      <c r="A4747" s="122" t="s">
        <v>2027</v>
      </c>
      <c r="B4747" s="122">
        <v>1</v>
      </c>
      <c r="C4747" s="122" t="s">
        <v>2230</v>
      </c>
      <c r="D4747" s="122" t="s">
        <v>2122</v>
      </c>
      <c r="E4747" s="122">
        <v>86</v>
      </c>
      <c r="F4747" s="122">
        <v>0</v>
      </c>
      <c r="G4747" s="122">
        <v>0</v>
      </c>
      <c r="H4747" s="122">
        <v>0</v>
      </c>
      <c r="I4747" s="122">
        <v>0</v>
      </c>
      <c r="J4747" s="122">
        <v>0</v>
      </c>
      <c r="K4747" s="122">
        <v>0</v>
      </c>
      <c r="L4747" s="122">
        <v>0</v>
      </c>
      <c r="M4747" s="122">
        <v>0</v>
      </c>
      <c r="N4747" s="122">
        <v>0</v>
      </c>
      <c r="O4747" s="122">
        <v>0</v>
      </c>
      <c r="P4747" s="122">
        <v>0</v>
      </c>
      <c r="Q4747" s="122">
        <v>0</v>
      </c>
      <c r="R4747" s="122">
        <v>0</v>
      </c>
      <c r="S4747" s="122">
        <v>0</v>
      </c>
      <c r="T4747" s="122">
        <v>0</v>
      </c>
      <c r="U4747" s="122">
        <v>0</v>
      </c>
      <c r="V4747" s="122">
        <v>0</v>
      </c>
      <c r="W4747" s="122">
        <v>0</v>
      </c>
      <c r="X4747" s="122">
        <v>0</v>
      </c>
      <c r="Y4747" s="122">
        <v>0</v>
      </c>
      <c r="Z4747" s="122">
        <v>0</v>
      </c>
      <c r="AA4747" s="122">
        <v>0</v>
      </c>
      <c r="AB4747" s="122">
        <v>1.7418000000000001E-8</v>
      </c>
      <c r="AC4747" s="122">
        <v>5.2897099999999999E-8</v>
      </c>
      <c r="AD4747" s="122">
        <v>1.0712140000000001E-7</v>
      </c>
      <c r="AE4747" s="122">
        <v>1.8126509999999999E-7</v>
      </c>
      <c r="AF4747" s="122">
        <v>1.5093863999999999E-6</v>
      </c>
      <c r="AG4747" s="122">
        <v>4.1596642999999998E-6</v>
      </c>
      <c r="AH4747" s="122">
        <v>8.2462077999999994E-6</v>
      </c>
      <c r="AI4747" s="122">
        <v>1.38384153E-5</v>
      </c>
      <c r="AJ4747" s="122">
        <v>2.11030999E-5</v>
      </c>
      <c r="AK4747" s="122">
        <v>3.0113749E-5</v>
      </c>
      <c r="AL4747" s="122">
        <v>0</v>
      </c>
    </row>
    <row r="4748" spans="1:38" hidden="1" x14ac:dyDescent="0.25">
      <c r="A4748" s="122" t="s">
        <v>2027</v>
      </c>
      <c r="B4748" s="122">
        <v>1</v>
      </c>
      <c r="C4748" s="122" t="s">
        <v>2230</v>
      </c>
      <c r="D4748" s="122" t="s">
        <v>2123</v>
      </c>
      <c r="E4748" s="122">
        <v>86</v>
      </c>
      <c r="F4748" s="122">
        <v>0</v>
      </c>
      <c r="G4748" s="122">
        <v>0</v>
      </c>
      <c r="H4748" s="122">
        <v>0</v>
      </c>
      <c r="I4748" s="122">
        <v>0</v>
      </c>
      <c r="J4748" s="122">
        <v>0</v>
      </c>
      <c r="K4748" s="122">
        <v>0</v>
      </c>
      <c r="L4748" s="122">
        <v>0</v>
      </c>
      <c r="M4748" s="122">
        <v>0</v>
      </c>
      <c r="N4748" s="122">
        <v>0</v>
      </c>
      <c r="O4748" s="122">
        <v>0</v>
      </c>
      <c r="P4748" s="122">
        <v>0</v>
      </c>
      <c r="Q4748" s="122">
        <v>0</v>
      </c>
      <c r="R4748" s="122">
        <v>0</v>
      </c>
      <c r="S4748" s="122">
        <v>0</v>
      </c>
      <c r="T4748" s="122">
        <v>0</v>
      </c>
      <c r="U4748" s="122">
        <v>0</v>
      </c>
      <c r="V4748" s="122">
        <v>0</v>
      </c>
      <c r="W4748" s="122">
        <v>0</v>
      </c>
      <c r="X4748" s="122">
        <v>0</v>
      </c>
      <c r="Y4748" s="122">
        <v>0</v>
      </c>
      <c r="Z4748" s="122">
        <v>0</v>
      </c>
      <c r="AA4748" s="122">
        <v>0</v>
      </c>
      <c r="AB4748" s="122">
        <v>4.9965499999999998E-8</v>
      </c>
      <c r="AC4748" s="122">
        <v>1.5065369999999999E-7</v>
      </c>
      <c r="AD4748" s="122">
        <v>3.0315229999999999E-7</v>
      </c>
      <c r="AE4748" s="122">
        <v>5.0834120000000002E-7</v>
      </c>
      <c r="AF4748" s="122">
        <v>4.1736143999999999E-6</v>
      </c>
      <c r="AG4748" s="122">
        <v>1.13536677E-5</v>
      </c>
      <c r="AH4748" s="122">
        <v>2.22438706E-5</v>
      </c>
      <c r="AI4748" s="122">
        <v>3.6964161099999999E-5</v>
      </c>
      <c r="AJ4748" s="122">
        <v>5.55089664E-5</v>
      </c>
      <c r="AK4748" s="122">
        <v>7.7966812199999996E-5</v>
      </c>
      <c r="AL4748" s="122">
        <v>0</v>
      </c>
    </row>
    <row r="4749" spans="1:38" hidden="1" x14ac:dyDescent="0.25">
      <c r="A4749" s="122" t="s">
        <v>2027</v>
      </c>
      <c r="B4749" s="122">
        <v>1</v>
      </c>
      <c r="C4749" s="122" t="s">
        <v>2230</v>
      </c>
      <c r="D4749" s="122" t="s">
        <v>2140</v>
      </c>
      <c r="E4749" s="122">
        <v>86</v>
      </c>
      <c r="F4749" s="122">
        <v>0</v>
      </c>
      <c r="G4749" s="122">
        <v>0</v>
      </c>
      <c r="H4749" s="122">
        <v>0</v>
      </c>
      <c r="I4749" s="122">
        <v>0</v>
      </c>
      <c r="J4749" s="122">
        <v>0</v>
      </c>
      <c r="K4749" s="122">
        <v>0</v>
      </c>
      <c r="L4749" s="122">
        <v>0</v>
      </c>
      <c r="M4749" s="122">
        <v>0</v>
      </c>
      <c r="N4749" s="122">
        <v>0</v>
      </c>
      <c r="O4749" s="122">
        <v>0</v>
      </c>
      <c r="P4749" s="122">
        <v>0</v>
      </c>
      <c r="Q4749" s="122">
        <v>0</v>
      </c>
      <c r="R4749" s="122">
        <v>0</v>
      </c>
      <c r="S4749" s="122">
        <v>0</v>
      </c>
      <c r="T4749" s="122">
        <v>0</v>
      </c>
      <c r="U4749" s="122">
        <v>0</v>
      </c>
      <c r="V4749" s="122">
        <v>0</v>
      </c>
      <c r="W4749" s="122">
        <v>0</v>
      </c>
      <c r="X4749" s="122">
        <v>0</v>
      </c>
      <c r="Y4749" s="122">
        <v>0</v>
      </c>
      <c r="Z4749" s="122">
        <v>0</v>
      </c>
      <c r="AA4749" s="122">
        <v>0</v>
      </c>
      <c r="AB4749" s="122">
        <v>6.6019999999999995E-10</v>
      </c>
      <c r="AC4749" s="122">
        <v>1.9715000000000001E-9</v>
      </c>
      <c r="AD4749" s="122">
        <v>3.9330000000000004E-9</v>
      </c>
      <c r="AE4749" s="122">
        <v>6.5439000000000001E-9</v>
      </c>
      <c r="AF4749" s="122">
        <v>5.33083E-8</v>
      </c>
      <c r="AG4749" s="122">
        <v>1.4378840000000001E-7</v>
      </c>
      <c r="AH4749" s="122">
        <v>2.7965440000000002E-7</v>
      </c>
      <c r="AI4749" s="122">
        <v>4.608034E-7</v>
      </c>
      <c r="AJ4749" s="122">
        <v>6.8350529999999995E-7</v>
      </c>
      <c r="AK4749" s="122">
        <v>9.5511280000000003E-7</v>
      </c>
      <c r="AL4749" s="122">
        <v>0</v>
      </c>
    </row>
    <row r="4750" spans="1:38" hidden="1" x14ac:dyDescent="0.25">
      <c r="A4750" s="122" t="s">
        <v>2027</v>
      </c>
      <c r="B4750" s="122">
        <v>1</v>
      </c>
      <c r="C4750" s="122" t="s">
        <v>2230</v>
      </c>
      <c r="D4750" s="122" t="s">
        <v>2124</v>
      </c>
      <c r="E4750" s="122">
        <v>86</v>
      </c>
      <c r="F4750" s="122">
        <v>0</v>
      </c>
      <c r="G4750" s="122">
        <v>0</v>
      </c>
      <c r="H4750" s="122">
        <v>0</v>
      </c>
      <c r="I4750" s="122">
        <v>0</v>
      </c>
      <c r="J4750" s="122">
        <v>0</v>
      </c>
      <c r="K4750" s="122">
        <v>0</v>
      </c>
      <c r="L4750" s="122">
        <v>0</v>
      </c>
      <c r="M4750" s="122">
        <v>0</v>
      </c>
      <c r="N4750" s="122">
        <v>0</v>
      </c>
      <c r="O4750" s="122">
        <v>0</v>
      </c>
      <c r="P4750" s="122">
        <v>0</v>
      </c>
      <c r="Q4750" s="122">
        <v>0</v>
      </c>
      <c r="R4750" s="122">
        <v>0</v>
      </c>
      <c r="S4750" s="122">
        <v>0</v>
      </c>
      <c r="T4750" s="122">
        <v>0</v>
      </c>
      <c r="U4750" s="122">
        <v>0</v>
      </c>
      <c r="V4750" s="122">
        <v>0</v>
      </c>
      <c r="W4750" s="122">
        <v>0</v>
      </c>
      <c r="X4750" s="122">
        <v>0</v>
      </c>
      <c r="Y4750" s="122">
        <v>0</v>
      </c>
      <c r="Z4750" s="122">
        <v>0</v>
      </c>
      <c r="AA4750" s="122">
        <v>0</v>
      </c>
      <c r="AB4750" s="122">
        <v>3.8225E-9</v>
      </c>
      <c r="AC4750" s="122">
        <v>1.14343E-8</v>
      </c>
      <c r="AD4750" s="122">
        <v>2.28106E-8</v>
      </c>
      <c r="AE4750" s="122">
        <v>3.8019999999999999E-8</v>
      </c>
      <c r="AF4750" s="122">
        <v>3.0957129999999999E-7</v>
      </c>
      <c r="AG4750" s="122">
        <v>8.3786229999999999E-7</v>
      </c>
      <c r="AH4750" s="122">
        <v>1.6329627000000001E-6</v>
      </c>
      <c r="AI4750" s="122">
        <v>2.6958399E-6</v>
      </c>
      <c r="AJ4750" s="122">
        <v>4.1316092999999998E-6</v>
      </c>
      <c r="AK4750" s="122">
        <v>5.8240498999999998E-6</v>
      </c>
      <c r="AL4750" s="122">
        <v>0</v>
      </c>
    </row>
    <row r="4751" spans="1:38" hidden="1" x14ac:dyDescent="0.25">
      <c r="A4751" s="122" t="s">
        <v>2027</v>
      </c>
      <c r="B4751" s="122">
        <v>1</v>
      </c>
      <c r="C4751" s="122" t="s">
        <v>2230</v>
      </c>
      <c r="D4751" s="122" t="s">
        <v>2125</v>
      </c>
      <c r="E4751" s="122">
        <v>86</v>
      </c>
      <c r="F4751" s="122">
        <v>0</v>
      </c>
      <c r="G4751" s="122">
        <v>0</v>
      </c>
      <c r="H4751" s="122">
        <v>0</v>
      </c>
      <c r="I4751" s="122">
        <v>0</v>
      </c>
      <c r="J4751" s="122">
        <v>0</v>
      </c>
      <c r="K4751" s="122">
        <v>0</v>
      </c>
      <c r="L4751" s="122">
        <v>0</v>
      </c>
      <c r="M4751" s="122">
        <v>0</v>
      </c>
      <c r="N4751" s="122">
        <v>0</v>
      </c>
      <c r="O4751" s="122">
        <v>0</v>
      </c>
      <c r="P4751" s="122">
        <v>0</v>
      </c>
      <c r="Q4751" s="122">
        <v>0</v>
      </c>
      <c r="R4751" s="122">
        <v>0</v>
      </c>
      <c r="S4751" s="122">
        <v>0</v>
      </c>
      <c r="T4751" s="122">
        <v>0</v>
      </c>
      <c r="U4751" s="122">
        <v>0</v>
      </c>
      <c r="V4751" s="122">
        <v>0</v>
      </c>
      <c r="W4751" s="122">
        <v>0</v>
      </c>
      <c r="X4751" s="122">
        <v>0</v>
      </c>
      <c r="Y4751" s="122">
        <v>0</v>
      </c>
      <c r="Z4751" s="122">
        <v>0</v>
      </c>
      <c r="AA4751" s="122">
        <v>0</v>
      </c>
      <c r="AB4751" s="122">
        <v>4.21E-8</v>
      </c>
      <c r="AC4751" s="122">
        <v>1.2712080000000001E-7</v>
      </c>
      <c r="AD4751" s="122">
        <v>2.5729349999999999E-7</v>
      </c>
      <c r="AE4751" s="122">
        <v>4.3543630000000001E-7</v>
      </c>
      <c r="AF4751" s="122">
        <v>3.6194447E-6</v>
      </c>
      <c r="AG4751" s="122">
        <v>9.9556578000000005E-6</v>
      </c>
      <c r="AH4751" s="122">
        <v>1.9671787499999999E-5</v>
      </c>
      <c r="AI4751" s="122">
        <v>3.2892109999999997E-5</v>
      </c>
      <c r="AJ4751" s="122">
        <v>4.9636190100000002E-5</v>
      </c>
      <c r="AK4751" s="122">
        <v>6.9815090999999997E-5</v>
      </c>
      <c r="AL4751" s="122">
        <v>0</v>
      </c>
    </row>
    <row r="4752" spans="1:38" hidden="1" x14ac:dyDescent="0.25">
      <c r="A4752" s="122" t="s">
        <v>2027</v>
      </c>
      <c r="B4752" s="122">
        <v>1</v>
      </c>
      <c r="C4752" s="122" t="s">
        <v>2230</v>
      </c>
      <c r="D4752" s="122" t="s">
        <v>2126</v>
      </c>
      <c r="E4752" s="122">
        <v>86</v>
      </c>
      <c r="F4752" s="122">
        <v>0</v>
      </c>
      <c r="G4752" s="122">
        <v>0</v>
      </c>
      <c r="H4752" s="122">
        <v>0</v>
      </c>
      <c r="I4752" s="122">
        <v>0</v>
      </c>
      <c r="J4752" s="122">
        <v>0</v>
      </c>
      <c r="K4752" s="122">
        <v>0</v>
      </c>
      <c r="L4752" s="122">
        <v>0</v>
      </c>
      <c r="M4752" s="122">
        <v>0</v>
      </c>
      <c r="N4752" s="122">
        <v>0</v>
      </c>
      <c r="O4752" s="122">
        <v>0</v>
      </c>
      <c r="P4752" s="122">
        <v>0</v>
      </c>
      <c r="Q4752" s="122">
        <v>0</v>
      </c>
      <c r="R4752" s="122">
        <v>0</v>
      </c>
      <c r="S4752" s="122">
        <v>0</v>
      </c>
      <c r="T4752" s="122">
        <v>0</v>
      </c>
      <c r="U4752" s="122">
        <v>0</v>
      </c>
      <c r="V4752" s="122">
        <v>0</v>
      </c>
      <c r="W4752" s="122">
        <v>0</v>
      </c>
      <c r="X4752" s="122">
        <v>0</v>
      </c>
      <c r="Y4752" s="122">
        <v>0</v>
      </c>
      <c r="Z4752" s="122">
        <v>0</v>
      </c>
      <c r="AA4752" s="122">
        <v>0</v>
      </c>
      <c r="AB4752" s="122">
        <v>3.4912399999999997E-8</v>
      </c>
      <c r="AC4752" s="122">
        <v>1.047078E-7</v>
      </c>
      <c r="AD4752" s="122">
        <v>2.09742E-7</v>
      </c>
      <c r="AE4752" s="122">
        <v>3.501168E-7</v>
      </c>
      <c r="AF4752" s="122">
        <v>2.8634273999999998E-6</v>
      </c>
      <c r="AG4752" s="122">
        <v>7.7645355000000004E-6</v>
      </c>
      <c r="AH4752" s="122">
        <v>1.5183051900000001E-5</v>
      </c>
      <c r="AI4752" s="122">
        <v>2.51618276E-5</v>
      </c>
      <c r="AJ4752" s="122">
        <v>3.78909977E-5</v>
      </c>
      <c r="AK4752" s="122">
        <v>5.3190300600000001E-5</v>
      </c>
      <c r="AL4752" s="122">
        <v>0</v>
      </c>
    </row>
    <row r="4753" spans="1:38" hidden="1" x14ac:dyDescent="0.25">
      <c r="A4753" s="122" t="s">
        <v>2027</v>
      </c>
      <c r="B4753" s="122">
        <v>1</v>
      </c>
      <c r="C4753" s="122" t="s">
        <v>2230</v>
      </c>
      <c r="D4753" s="122" t="s">
        <v>2127</v>
      </c>
      <c r="E4753" s="122">
        <v>86</v>
      </c>
      <c r="F4753" s="122">
        <v>0</v>
      </c>
      <c r="G4753" s="122">
        <v>0</v>
      </c>
      <c r="H4753" s="122">
        <v>0</v>
      </c>
      <c r="I4753" s="122">
        <v>0</v>
      </c>
      <c r="J4753" s="122">
        <v>0</v>
      </c>
      <c r="K4753" s="122">
        <v>0</v>
      </c>
      <c r="L4753" s="122">
        <v>0</v>
      </c>
      <c r="M4753" s="122">
        <v>0</v>
      </c>
      <c r="N4753" s="122">
        <v>0</v>
      </c>
      <c r="O4753" s="122">
        <v>0</v>
      </c>
      <c r="P4753" s="122">
        <v>0</v>
      </c>
      <c r="Q4753" s="122">
        <v>0</v>
      </c>
      <c r="R4753" s="122">
        <v>0</v>
      </c>
      <c r="S4753" s="122">
        <v>0</v>
      </c>
      <c r="T4753" s="122">
        <v>0</v>
      </c>
      <c r="U4753" s="122">
        <v>0</v>
      </c>
      <c r="V4753" s="122">
        <v>0</v>
      </c>
      <c r="W4753" s="122">
        <v>0</v>
      </c>
      <c r="X4753" s="122">
        <v>0</v>
      </c>
      <c r="Y4753" s="122">
        <v>0</v>
      </c>
      <c r="Z4753" s="122">
        <v>0</v>
      </c>
      <c r="AA4753" s="122">
        <v>0</v>
      </c>
      <c r="AB4753" s="122">
        <v>1.13354E-8</v>
      </c>
      <c r="AC4753" s="122">
        <v>3.3845999999999997E-8</v>
      </c>
      <c r="AD4753" s="122">
        <v>6.7465399999999997E-8</v>
      </c>
      <c r="AE4753" s="122">
        <v>1.119885E-7</v>
      </c>
      <c r="AF4753" s="122">
        <v>9.0855239999999999E-7</v>
      </c>
      <c r="AG4753" s="122">
        <v>2.4375746999999999E-6</v>
      </c>
      <c r="AH4753" s="122">
        <v>4.7199814999999999E-6</v>
      </c>
      <c r="AI4753" s="122">
        <v>7.7554245000000007E-6</v>
      </c>
      <c r="AJ4753" s="122">
        <v>1.1509422E-5</v>
      </c>
      <c r="AK4753" s="122">
        <v>1.6085075499999999E-5</v>
      </c>
      <c r="AL4753" s="122">
        <v>0</v>
      </c>
    </row>
    <row r="4754" spans="1:38" hidden="1" x14ac:dyDescent="0.25">
      <c r="A4754" s="122" t="s">
        <v>2027</v>
      </c>
      <c r="B4754" s="122">
        <v>1</v>
      </c>
      <c r="C4754" s="122" t="s">
        <v>2230</v>
      </c>
      <c r="D4754" s="122" t="s">
        <v>2128</v>
      </c>
      <c r="E4754" s="122">
        <v>86</v>
      </c>
      <c r="F4754" s="122">
        <v>0</v>
      </c>
      <c r="G4754" s="122">
        <v>0</v>
      </c>
      <c r="H4754" s="122">
        <v>0</v>
      </c>
      <c r="I4754" s="122">
        <v>0</v>
      </c>
      <c r="J4754" s="122">
        <v>0</v>
      </c>
      <c r="K4754" s="122">
        <v>0</v>
      </c>
      <c r="L4754" s="122">
        <v>0</v>
      </c>
      <c r="M4754" s="122">
        <v>0</v>
      </c>
      <c r="N4754" s="122">
        <v>0</v>
      </c>
      <c r="O4754" s="122">
        <v>0</v>
      </c>
      <c r="P4754" s="122">
        <v>0</v>
      </c>
      <c r="Q4754" s="122">
        <v>0</v>
      </c>
      <c r="R4754" s="122">
        <v>0</v>
      </c>
      <c r="S4754" s="122">
        <v>0</v>
      </c>
      <c r="T4754" s="122">
        <v>0</v>
      </c>
      <c r="U4754" s="122">
        <v>0</v>
      </c>
      <c r="V4754" s="122">
        <v>0</v>
      </c>
      <c r="W4754" s="122">
        <v>0</v>
      </c>
      <c r="X4754" s="122">
        <v>0</v>
      </c>
      <c r="Y4754" s="122">
        <v>0</v>
      </c>
      <c r="Z4754" s="122">
        <v>0</v>
      </c>
      <c r="AA4754" s="122">
        <v>0</v>
      </c>
      <c r="AB4754" s="122">
        <v>3.5191E-9</v>
      </c>
      <c r="AC4754" s="122">
        <v>1.0631699999999999E-8</v>
      </c>
      <c r="AD4754" s="122">
        <v>2.126E-8</v>
      </c>
      <c r="AE4754" s="122">
        <v>3.5625100000000002E-8</v>
      </c>
      <c r="AF4754" s="122">
        <v>2.9017340000000001E-7</v>
      </c>
      <c r="AG4754" s="122">
        <v>7.7736400000000003E-7</v>
      </c>
      <c r="AH4754" s="122">
        <v>1.5133972E-6</v>
      </c>
      <c r="AI4754" s="122">
        <v>2.5060650000000001E-6</v>
      </c>
      <c r="AJ4754" s="122">
        <v>3.7121560999999998E-6</v>
      </c>
      <c r="AK4754" s="122">
        <v>5.2217072000000002E-6</v>
      </c>
      <c r="AL4754" s="122">
        <v>0</v>
      </c>
    </row>
    <row r="4755" spans="1:38" hidden="1" x14ac:dyDescent="0.25">
      <c r="A4755" s="122" t="s">
        <v>2027</v>
      </c>
      <c r="B4755" s="122">
        <v>1</v>
      </c>
      <c r="C4755" s="122" t="s">
        <v>2231</v>
      </c>
      <c r="D4755" s="122" t="s">
        <v>2080</v>
      </c>
      <c r="E4755" s="122">
        <v>87</v>
      </c>
      <c r="F4755" s="122">
        <v>0</v>
      </c>
      <c r="G4755" s="122">
        <v>0</v>
      </c>
      <c r="H4755" s="122">
        <v>0</v>
      </c>
      <c r="I4755" s="122">
        <v>0</v>
      </c>
      <c r="J4755" s="122">
        <v>0</v>
      </c>
      <c r="K4755" s="122">
        <v>0</v>
      </c>
      <c r="L4755" s="122">
        <v>0</v>
      </c>
      <c r="M4755" s="122">
        <v>0</v>
      </c>
      <c r="N4755" s="122">
        <v>0</v>
      </c>
      <c r="O4755" s="122">
        <v>0</v>
      </c>
      <c r="P4755" s="122">
        <v>0</v>
      </c>
      <c r="Q4755" s="122">
        <v>0</v>
      </c>
      <c r="R4755" s="122">
        <v>0</v>
      </c>
      <c r="S4755" s="122">
        <v>0</v>
      </c>
      <c r="T4755" s="122">
        <v>0</v>
      </c>
      <c r="U4755" s="122">
        <v>0</v>
      </c>
      <c r="V4755" s="122">
        <v>0</v>
      </c>
      <c r="W4755" s="122">
        <v>0</v>
      </c>
      <c r="X4755" s="122">
        <v>0</v>
      </c>
      <c r="Y4755" s="122">
        <v>0</v>
      </c>
      <c r="Z4755" s="122">
        <v>0</v>
      </c>
      <c r="AA4755" s="122">
        <v>0</v>
      </c>
      <c r="AB4755" s="122">
        <v>1.890861E-7</v>
      </c>
      <c r="AC4755" s="122">
        <v>4.0131879999999998E-7</v>
      </c>
      <c r="AD4755" s="122">
        <v>6.3025070000000002E-7</v>
      </c>
      <c r="AE4755" s="122">
        <v>8.7967840000000002E-7</v>
      </c>
      <c r="AF4755" s="122">
        <v>3.8301990999999999E-6</v>
      </c>
      <c r="AG4755" s="122">
        <v>7.2225147000000003E-6</v>
      </c>
      <c r="AH4755" s="122">
        <v>1.08396264E-5</v>
      </c>
      <c r="AI4755" s="122">
        <v>1.19042819E-5</v>
      </c>
      <c r="AJ4755" s="122">
        <v>1.31128174E-5</v>
      </c>
      <c r="AK4755" s="122">
        <v>1.46365165E-5</v>
      </c>
      <c r="AL4755" s="122">
        <v>0</v>
      </c>
    </row>
    <row r="4756" spans="1:38" hidden="1" x14ac:dyDescent="0.25">
      <c r="A4756" s="122" t="s">
        <v>2027</v>
      </c>
      <c r="B4756" s="122">
        <v>1</v>
      </c>
      <c r="C4756" s="122" t="s">
        <v>2231</v>
      </c>
      <c r="D4756" s="122" t="s">
        <v>2081</v>
      </c>
      <c r="E4756" s="122">
        <v>87</v>
      </c>
      <c r="F4756" s="122">
        <v>0</v>
      </c>
      <c r="G4756" s="122">
        <v>0</v>
      </c>
      <c r="H4756" s="122">
        <v>0</v>
      </c>
      <c r="I4756" s="122">
        <v>0</v>
      </c>
      <c r="J4756" s="122">
        <v>0</v>
      </c>
      <c r="K4756" s="122">
        <v>0</v>
      </c>
      <c r="L4756" s="122">
        <v>0</v>
      </c>
      <c r="M4756" s="122">
        <v>0</v>
      </c>
      <c r="N4756" s="122">
        <v>0</v>
      </c>
      <c r="O4756" s="122">
        <v>0</v>
      </c>
      <c r="P4756" s="122">
        <v>0</v>
      </c>
      <c r="Q4756" s="122">
        <v>0</v>
      </c>
      <c r="R4756" s="122">
        <v>0</v>
      </c>
      <c r="S4756" s="122">
        <v>0</v>
      </c>
      <c r="T4756" s="122">
        <v>0</v>
      </c>
      <c r="U4756" s="122">
        <v>0</v>
      </c>
      <c r="V4756" s="122">
        <v>0</v>
      </c>
      <c r="W4756" s="122">
        <v>0</v>
      </c>
      <c r="X4756" s="122">
        <v>0</v>
      </c>
      <c r="Y4756" s="122">
        <v>0</v>
      </c>
      <c r="Z4756" s="122">
        <v>0</v>
      </c>
      <c r="AA4756" s="122">
        <v>0</v>
      </c>
      <c r="AB4756" s="122">
        <v>1.2462311E-6</v>
      </c>
      <c r="AC4756" s="122">
        <v>2.6287119999999998E-6</v>
      </c>
      <c r="AD4756" s="122">
        <v>4.1417342000000001E-6</v>
      </c>
      <c r="AE4756" s="122">
        <v>5.7834397E-6</v>
      </c>
      <c r="AF4756" s="122">
        <v>2.5103059699999999E-5</v>
      </c>
      <c r="AG4756" s="122">
        <v>4.7546768400000002E-5</v>
      </c>
      <c r="AH4756" s="122">
        <v>7.19816615E-5</v>
      </c>
      <c r="AI4756" s="122">
        <v>7.9642258099999998E-5</v>
      </c>
      <c r="AJ4756" s="122">
        <v>8.9958542499999996E-5</v>
      </c>
      <c r="AK4756" s="122">
        <v>1.006809902E-4</v>
      </c>
      <c r="AL4756" s="122">
        <v>0</v>
      </c>
    </row>
    <row r="4757" spans="1:38" hidden="1" x14ac:dyDescent="0.25">
      <c r="A4757" s="122" t="s">
        <v>2027</v>
      </c>
      <c r="B4757" s="122">
        <v>1</v>
      </c>
      <c r="C4757" s="122" t="s">
        <v>2231</v>
      </c>
      <c r="D4757" s="122" t="s">
        <v>2082</v>
      </c>
      <c r="E4757" s="122">
        <v>87</v>
      </c>
      <c r="F4757" s="122">
        <v>0</v>
      </c>
      <c r="G4757" s="122">
        <v>0</v>
      </c>
      <c r="H4757" s="122">
        <v>0</v>
      </c>
      <c r="I4757" s="122">
        <v>0</v>
      </c>
      <c r="J4757" s="122">
        <v>0</v>
      </c>
      <c r="K4757" s="122">
        <v>0</v>
      </c>
      <c r="L4757" s="122">
        <v>0</v>
      </c>
      <c r="M4757" s="122">
        <v>0</v>
      </c>
      <c r="N4757" s="122">
        <v>0</v>
      </c>
      <c r="O4757" s="122">
        <v>0</v>
      </c>
      <c r="P4757" s="122">
        <v>0</v>
      </c>
      <c r="Q4757" s="122">
        <v>0</v>
      </c>
      <c r="R4757" s="122">
        <v>0</v>
      </c>
      <c r="S4757" s="122">
        <v>0</v>
      </c>
      <c r="T4757" s="122">
        <v>0</v>
      </c>
      <c r="U4757" s="122">
        <v>0</v>
      </c>
      <c r="V4757" s="122">
        <v>0</v>
      </c>
      <c r="W4757" s="122">
        <v>0</v>
      </c>
      <c r="X4757" s="122">
        <v>0</v>
      </c>
      <c r="Y4757" s="122">
        <v>0</v>
      </c>
      <c r="Z4757" s="122">
        <v>0</v>
      </c>
      <c r="AA4757" s="122">
        <v>0</v>
      </c>
      <c r="AB4757" s="122">
        <v>7.6401229999999995E-7</v>
      </c>
      <c r="AC4757" s="122">
        <v>1.6106914E-6</v>
      </c>
      <c r="AD4757" s="122">
        <v>2.5384968000000002E-6</v>
      </c>
      <c r="AE4757" s="122">
        <v>3.5497013000000001E-6</v>
      </c>
      <c r="AF4757" s="122">
        <v>1.5431770400000001E-5</v>
      </c>
      <c r="AG4757" s="122">
        <v>2.9279196400000001E-5</v>
      </c>
      <c r="AH4757" s="122">
        <v>4.4324783700000001E-5</v>
      </c>
      <c r="AI4757" s="122">
        <v>4.9021960699999998E-5</v>
      </c>
      <c r="AJ4757" s="122">
        <v>5.3927686399999997E-5</v>
      </c>
      <c r="AK4757" s="122">
        <v>6.0447844700000002E-5</v>
      </c>
      <c r="AL4757" s="122">
        <v>0</v>
      </c>
    </row>
    <row r="4758" spans="1:38" hidden="1" x14ac:dyDescent="0.25">
      <c r="A4758" s="122" t="s">
        <v>2027</v>
      </c>
      <c r="B4758" s="122">
        <v>1</v>
      </c>
      <c r="C4758" s="122" t="s">
        <v>2231</v>
      </c>
      <c r="D4758" s="122" t="s">
        <v>2135</v>
      </c>
      <c r="E4758" s="122">
        <v>87</v>
      </c>
      <c r="F4758" s="122">
        <v>0</v>
      </c>
      <c r="G4758" s="122">
        <v>0</v>
      </c>
      <c r="H4758" s="122">
        <v>0</v>
      </c>
      <c r="I4758" s="122">
        <v>0</v>
      </c>
      <c r="J4758" s="122">
        <v>0</v>
      </c>
      <c r="K4758" s="122">
        <v>0</v>
      </c>
      <c r="L4758" s="122">
        <v>0</v>
      </c>
      <c r="M4758" s="122">
        <v>0</v>
      </c>
      <c r="N4758" s="122">
        <v>0</v>
      </c>
      <c r="O4758" s="122">
        <v>0</v>
      </c>
      <c r="P4758" s="122">
        <v>0</v>
      </c>
      <c r="Q4758" s="122">
        <v>0</v>
      </c>
      <c r="R4758" s="122">
        <v>0</v>
      </c>
      <c r="S4758" s="122">
        <v>0</v>
      </c>
      <c r="T4758" s="122">
        <v>0</v>
      </c>
      <c r="U4758" s="122">
        <v>0</v>
      </c>
      <c r="V4758" s="122">
        <v>0</v>
      </c>
      <c r="W4758" s="122">
        <v>0</v>
      </c>
      <c r="X4758" s="122">
        <v>0</v>
      </c>
      <c r="Y4758" s="122">
        <v>0</v>
      </c>
      <c r="Z4758" s="122">
        <v>0</v>
      </c>
      <c r="AA4758" s="122">
        <v>0</v>
      </c>
      <c r="AB4758" s="122">
        <v>1.4094800000000001E-8</v>
      </c>
      <c r="AC4758" s="122">
        <v>2.92752E-8</v>
      </c>
      <c r="AD4758" s="122">
        <v>4.5385400000000001E-8</v>
      </c>
      <c r="AE4758" s="122">
        <v>6.2265900000000004E-8</v>
      </c>
      <c r="AF4758" s="122">
        <v>2.651055E-7</v>
      </c>
      <c r="AG4758" s="122">
        <v>4.9192210000000002E-7</v>
      </c>
      <c r="AH4758" s="122">
        <v>7.2818539999999995E-7</v>
      </c>
      <c r="AI4758" s="122">
        <v>7.8630249999999996E-7</v>
      </c>
      <c r="AJ4758" s="122">
        <v>8.4845419999999999E-7</v>
      </c>
      <c r="AK4758" s="122">
        <v>9.2624770000000005E-7</v>
      </c>
      <c r="AL4758" s="122">
        <v>0</v>
      </c>
    </row>
    <row r="4759" spans="1:38" hidden="1" x14ac:dyDescent="0.25">
      <c r="A4759" s="122" t="s">
        <v>2027</v>
      </c>
      <c r="B4759" s="122">
        <v>1</v>
      </c>
      <c r="C4759" s="122" t="s">
        <v>2231</v>
      </c>
      <c r="D4759" s="122" t="s">
        <v>2083</v>
      </c>
      <c r="E4759" s="122">
        <v>87</v>
      </c>
      <c r="F4759" s="122">
        <v>0</v>
      </c>
      <c r="G4759" s="122">
        <v>0</v>
      </c>
      <c r="H4759" s="122">
        <v>0</v>
      </c>
      <c r="I4759" s="122">
        <v>0</v>
      </c>
      <c r="J4759" s="122">
        <v>0</v>
      </c>
      <c r="K4759" s="122">
        <v>0</v>
      </c>
      <c r="L4759" s="122">
        <v>0</v>
      </c>
      <c r="M4759" s="122">
        <v>0</v>
      </c>
      <c r="N4759" s="122">
        <v>0</v>
      </c>
      <c r="O4759" s="122">
        <v>0</v>
      </c>
      <c r="P4759" s="122">
        <v>0</v>
      </c>
      <c r="Q4759" s="122">
        <v>0</v>
      </c>
      <c r="R4759" s="122">
        <v>0</v>
      </c>
      <c r="S4759" s="122">
        <v>0</v>
      </c>
      <c r="T4759" s="122">
        <v>0</v>
      </c>
      <c r="U4759" s="122">
        <v>0</v>
      </c>
      <c r="V4759" s="122">
        <v>0</v>
      </c>
      <c r="W4759" s="122">
        <v>0</v>
      </c>
      <c r="X4759" s="122">
        <v>0</v>
      </c>
      <c r="Y4759" s="122">
        <v>0</v>
      </c>
      <c r="Z4759" s="122">
        <v>0</v>
      </c>
      <c r="AA4759" s="122">
        <v>0</v>
      </c>
      <c r="AB4759" s="122">
        <v>1.6963554999999999E-6</v>
      </c>
      <c r="AC4759" s="122">
        <v>3.6097234000000001E-6</v>
      </c>
      <c r="AD4759" s="122">
        <v>5.7570778000000003E-6</v>
      </c>
      <c r="AE4759" s="122">
        <v>8.1398040000000005E-6</v>
      </c>
      <c r="AF4759" s="122">
        <v>3.5821081900000001E-5</v>
      </c>
      <c r="AG4759" s="122">
        <v>6.8699172500000003E-5</v>
      </c>
      <c r="AH4759" s="122">
        <v>1.054236003E-4</v>
      </c>
      <c r="AI4759" s="122">
        <v>1.1832579140000001E-4</v>
      </c>
      <c r="AJ4759" s="122">
        <v>1.2850676099999999E-4</v>
      </c>
      <c r="AK4759" s="122">
        <v>1.4535805159999999E-4</v>
      </c>
      <c r="AL4759" s="122">
        <v>0</v>
      </c>
    </row>
    <row r="4760" spans="1:38" x14ac:dyDescent="0.25">
      <c r="A4760" s="122" t="s">
        <v>2027</v>
      </c>
      <c r="B4760" s="122">
        <v>1</v>
      </c>
      <c r="C4760" s="122" t="s">
        <v>2231</v>
      </c>
      <c r="D4760" s="122" t="s">
        <v>2084</v>
      </c>
      <c r="E4760" s="122">
        <v>87</v>
      </c>
      <c r="F4760" s="122">
        <v>0</v>
      </c>
      <c r="G4760" s="122">
        <v>0</v>
      </c>
      <c r="H4760" s="122">
        <v>0</v>
      </c>
      <c r="I4760" s="122">
        <v>0</v>
      </c>
      <c r="J4760" s="122">
        <v>0</v>
      </c>
      <c r="K4760" s="122">
        <v>0</v>
      </c>
      <c r="L4760" s="122">
        <v>0</v>
      </c>
      <c r="M4760" s="122">
        <v>0</v>
      </c>
      <c r="N4760" s="122">
        <v>0</v>
      </c>
      <c r="O4760" s="122">
        <v>0</v>
      </c>
      <c r="P4760" s="122">
        <v>0</v>
      </c>
      <c r="Q4760" s="122">
        <v>0</v>
      </c>
      <c r="R4760" s="122">
        <v>0</v>
      </c>
      <c r="S4760" s="122">
        <v>0</v>
      </c>
      <c r="T4760" s="122">
        <v>0</v>
      </c>
      <c r="U4760" s="122">
        <v>0</v>
      </c>
      <c r="V4760" s="122">
        <v>0</v>
      </c>
      <c r="W4760" s="122">
        <v>0</v>
      </c>
      <c r="X4760" s="122">
        <v>0</v>
      </c>
      <c r="Y4760" s="122">
        <v>0</v>
      </c>
      <c r="Z4760" s="122">
        <v>0</v>
      </c>
      <c r="AA4760" s="122">
        <v>0</v>
      </c>
      <c r="AB4760" s="122">
        <v>9.8175822999999996E-6</v>
      </c>
      <c r="AC4760" s="122">
        <v>2.0812656200000001E-5</v>
      </c>
      <c r="AD4760" s="122">
        <v>3.2994334900000001E-5</v>
      </c>
      <c r="AE4760" s="122">
        <v>4.6345989999999999E-5</v>
      </c>
      <c r="AF4760" s="122">
        <v>2.01931353E-4</v>
      </c>
      <c r="AG4760" s="122">
        <v>3.8343353209999999E-4</v>
      </c>
      <c r="AH4760" s="122">
        <v>5.8033319650000002E-4</v>
      </c>
      <c r="AI4760" s="122">
        <v>6.3995980309999997E-4</v>
      </c>
      <c r="AJ4760" s="122">
        <v>7.0715983459999996E-4</v>
      </c>
      <c r="AK4760" s="122">
        <v>7.838493254E-4</v>
      </c>
      <c r="AL4760" s="122">
        <v>0</v>
      </c>
    </row>
    <row r="4761" spans="1:38" hidden="1" x14ac:dyDescent="0.25">
      <c r="A4761" s="122" t="s">
        <v>2027</v>
      </c>
      <c r="B4761" s="122">
        <v>1</v>
      </c>
      <c r="C4761" s="122" t="s">
        <v>2231</v>
      </c>
      <c r="D4761" s="122" t="s">
        <v>474</v>
      </c>
      <c r="E4761" s="122">
        <v>87</v>
      </c>
      <c r="F4761" s="122">
        <v>0</v>
      </c>
      <c r="G4761" s="122">
        <v>0</v>
      </c>
      <c r="H4761" s="122">
        <v>0</v>
      </c>
      <c r="I4761" s="122">
        <v>0</v>
      </c>
      <c r="J4761" s="122">
        <v>0</v>
      </c>
      <c r="K4761" s="122">
        <v>0</v>
      </c>
      <c r="L4761" s="122">
        <v>0</v>
      </c>
      <c r="M4761" s="122">
        <v>0</v>
      </c>
      <c r="N4761" s="122">
        <v>0</v>
      </c>
      <c r="O4761" s="122">
        <v>0</v>
      </c>
      <c r="P4761" s="122">
        <v>0</v>
      </c>
      <c r="Q4761" s="122">
        <v>0</v>
      </c>
      <c r="R4761" s="122">
        <v>0</v>
      </c>
      <c r="S4761" s="122">
        <v>0</v>
      </c>
      <c r="T4761" s="122">
        <v>0</v>
      </c>
      <c r="U4761" s="122">
        <v>0</v>
      </c>
      <c r="V4761" s="122">
        <v>0</v>
      </c>
      <c r="W4761" s="122">
        <v>0</v>
      </c>
      <c r="X4761" s="122">
        <v>0</v>
      </c>
      <c r="Y4761" s="122">
        <v>0</v>
      </c>
      <c r="Z4761" s="122">
        <v>0</v>
      </c>
      <c r="AA4761" s="122">
        <v>0</v>
      </c>
      <c r="AB4761" s="122">
        <v>1.3437815E-6</v>
      </c>
      <c r="AC4761" s="122">
        <v>2.8676602000000001E-6</v>
      </c>
      <c r="AD4761" s="122">
        <v>4.5768794E-6</v>
      </c>
      <c r="AE4761" s="122">
        <v>6.4976431000000003E-6</v>
      </c>
      <c r="AF4761" s="122">
        <v>2.8595126299999999E-5</v>
      </c>
      <c r="AG4761" s="122">
        <v>5.4754165100000001E-5</v>
      </c>
      <c r="AH4761" s="122">
        <v>8.3835214499999996E-5</v>
      </c>
      <c r="AI4761" s="122">
        <v>9.3443785499999998E-5</v>
      </c>
      <c r="AJ4761" s="122">
        <v>1.035558841E-4</v>
      </c>
      <c r="AK4761" s="122">
        <v>1.161069731E-4</v>
      </c>
      <c r="AL4761" s="122">
        <v>0</v>
      </c>
    </row>
    <row r="4762" spans="1:38" hidden="1" x14ac:dyDescent="0.25">
      <c r="A4762" s="122" t="s">
        <v>2027</v>
      </c>
      <c r="B4762" s="122">
        <v>1</v>
      </c>
      <c r="C4762" s="122" t="s">
        <v>2231</v>
      </c>
      <c r="D4762" s="122" t="s">
        <v>2085</v>
      </c>
      <c r="E4762" s="122">
        <v>87</v>
      </c>
      <c r="F4762" s="122">
        <v>0</v>
      </c>
      <c r="G4762" s="122">
        <v>0</v>
      </c>
      <c r="H4762" s="122">
        <v>0</v>
      </c>
      <c r="I4762" s="122">
        <v>0</v>
      </c>
      <c r="J4762" s="122">
        <v>0</v>
      </c>
      <c r="K4762" s="122">
        <v>0</v>
      </c>
      <c r="L4762" s="122">
        <v>0</v>
      </c>
      <c r="M4762" s="122">
        <v>0</v>
      </c>
      <c r="N4762" s="122">
        <v>0</v>
      </c>
      <c r="O4762" s="122">
        <v>0</v>
      </c>
      <c r="P4762" s="122">
        <v>0</v>
      </c>
      <c r="Q4762" s="122">
        <v>0</v>
      </c>
      <c r="R4762" s="122">
        <v>0</v>
      </c>
      <c r="S4762" s="122">
        <v>0</v>
      </c>
      <c r="T4762" s="122">
        <v>0</v>
      </c>
      <c r="U4762" s="122">
        <v>0</v>
      </c>
      <c r="V4762" s="122">
        <v>0</v>
      </c>
      <c r="W4762" s="122">
        <v>0</v>
      </c>
      <c r="X4762" s="122">
        <v>0</v>
      </c>
      <c r="Y4762" s="122">
        <v>0</v>
      </c>
      <c r="Z4762" s="122">
        <v>0</v>
      </c>
      <c r="AA4762" s="122">
        <v>0</v>
      </c>
      <c r="AB4762" s="122">
        <v>9.302068E-7</v>
      </c>
      <c r="AC4762" s="122">
        <v>1.9563558000000002E-6</v>
      </c>
      <c r="AD4762" s="122">
        <v>3.0745726999999998E-6</v>
      </c>
      <c r="AE4762" s="122">
        <v>4.2749884E-6</v>
      </c>
      <c r="AF4762" s="122">
        <v>1.8464749500000002E-5</v>
      </c>
      <c r="AG4762" s="122">
        <v>3.4849423000000002E-5</v>
      </c>
      <c r="AH4762" s="122">
        <v>5.2600655699999997E-5</v>
      </c>
      <c r="AI4762" s="122">
        <v>5.7866354899999997E-5</v>
      </c>
      <c r="AJ4762" s="122">
        <v>6.4455092500000002E-5</v>
      </c>
      <c r="AK4762" s="122">
        <v>7.2028558699999996E-5</v>
      </c>
      <c r="AL4762" s="122">
        <v>0</v>
      </c>
    </row>
    <row r="4763" spans="1:38" hidden="1" x14ac:dyDescent="0.25">
      <c r="A4763" s="122" t="s">
        <v>2027</v>
      </c>
      <c r="B4763" s="122">
        <v>1</v>
      </c>
      <c r="C4763" s="122" t="s">
        <v>2231</v>
      </c>
      <c r="D4763" s="122" t="s">
        <v>2086</v>
      </c>
      <c r="E4763" s="122">
        <v>87</v>
      </c>
      <c r="F4763" s="122">
        <v>0</v>
      </c>
      <c r="G4763" s="122">
        <v>0</v>
      </c>
      <c r="H4763" s="122">
        <v>0</v>
      </c>
      <c r="I4763" s="122">
        <v>0</v>
      </c>
      <c r="J4763" s="122">
        <v>0</v>
      </c>
      <c r="K4763" s="122">
        <v>0</v>
      </c>
      <c r="L4763" s="122">
        <v>0</v>
      </c>
      <c r="M4763" s="122">
        <v>0</v>
      </c>
      <c r="N4763" s="122">
        <v>0</v>
      </c>
      <c r="O4763" s="122">
        <v>0</v>
      </c>
      <c r="P4763" s="122">
        <v>0</v>
      </c>
      <c r="Q4763" s="122">
        <v>0</v>
      </c>
      <c r="R4763" s="122">
        <v>0</v>
      </c>
      <c r="S4763" s="122">
        <v>0</v>
      </c>
      <c r="T4763" s="122">
        <v>0</v>
      </c>
      <c r="U4763" s="122">
        <v>0</v>
      </c>
      <c r="V4763" s="122">
        <v>0</v>
      </c>
      <c r="W4763" s="122">
        <v>0</v>
      </c>
      <c r="X4763" s="122">
        <v>0</v>
      </c>
      <c r="Y4763" s="122">
        <v>0</v>
      </c>
      <c r="Z4763" s="122">
        <v>0</v>
      </c>
      <c r="AA4763" s="122">
        <v>0</v>
      </c>
      <c r="AB4763" s="122">
        <v>1.644874E-7</v>
      </c>
      <c r="AC4763" s="122">
        <v>3.5449250000000001E-7</v>
      </c>
      <c r="AD4763" s="122">
        <v>5.6742699999999996E-7</v>
      </c>
      <c r="AE4763" s="122">
        <v>8.0651460000000005E-7</v>
      </c>
      <c r="AF4763" s="122">
        <v>3.5465144E-6</v>
      </c>
      <c r="AG4763" s="122">
        <v>6.7945733000000003E-6</v>
      </c>
      <c r="AH4763" s="122">
        <v>1.03617182E-5</v>
      </c>
      <c r="AI4763" s="122">
        <v>1.14929239E-5</v>
      </c>
      <c r="AJ4763" s="122">
        <v>1.2354665499999999E-5</v>
      </c>
      <c r="AK4763" s="122">
        <v>1.33855048E-5</v>
      </c>
      <c r="AL4763" s="122">
        <v>0</v>
      </c>
    </row>
    <row r="4764" spans="1:38" hidden="1" x14ac:dyDescent="0.25">
      <c r="A4764" s="122" t="s">
        <v>2027</v>
      </c>
      <c r="B4764" s="122">
        <v>1</v>
      </c>
      <c r="C4764" s="122" t="s">
        <v>2231</v>
      </c>
      <c r="D4764" s="122" t="s">
        <v>2087</v>
      </c>
      <c r="E4764" s="122">
        <v>87</v>
      </c>
      <c r="F4764" s="122">
        <v>0</v>
      </c>
      <c r="G4764" s="122">
        <v>0</v>
      </c>
      <c r="H4764" s="122">
        <v>0</v>
      </c>
      <c r="I4764" s="122">
        <v>0</v>
      </c>
      <c r="J4764" s="122">
        <v>0</v>
      </c>
      <c r="K4764" s="122">
        <v>0</v>
      </c>
      <c r="L4764" s="122">
        <v>0</v>
      </c>
      <c r="M4764" s="122">
        <v>0</v>
      </c>
      <c r="N4764" s="122">
        <v>0</v>
      </c>
      <c r="O4764" s="122">
        <v>0</v>
      </c>
      <c r="P4764" s="122">
        <v>0</v>
      </c>
      <c r="Q4764" s="122">
        <v>0</v>
      </c>
      <c r="R4764" s="122">
        <v>0</v>
      </c>
      <c r="S4764" s="122">
        <v>0</v>
      </c>
      <c r="T4764" s="122">
        <v>0</v>
      </c>
      <c r="U4764" s="122">
        <v>0</v>
      </c>
      <c r="V4764" s="122">
        <v>0</v>
      </c>
      <c r="W4764" s="122">
        <v>0</v>
      </c>
      <c r="X4764" s="122">
        <v>0</v>
      </c>
      <c r="Y4764" s="122">
        <v>0</v>
      </c>
      <c r="Z4764" s="122">
        <v>0</v>
      </c>
      <c r="AA4764" s="122">
        <v>0</v>
      </c>
      <c r="AB4764" s="122">
        <v>2.368765E-7</v>
      </c>
      <c r="AC4764" s="122">
        <v>5.0275270000000003E-7</v>
      </c>
      <c r="AD4764" s="122">
        <v>7.9789230000000004E-7</v>
      </c>
      <c r="AE4764" s="122">
        <v>1.1222651000000001E-6</v>
      </c>
      <c r="AF4764" s="122">
        <v>4.9000396000000002E-6</v>
      </c>
      <c r="AG4764" s="122">
        <v>9.3372589000000008E-6</v>
      </c>
      <c r="AH4764" s="122">
        <v>1.42294523E-5</v>
      </c>
      <c r="AI4764" s="122">
        <v>1.5848532999999999E-5</v>
      </c>
      <c r="AJ4764" s="122">
        <v>1.7757635300000001E-5</v>
      </c>
      <c r="AK4764" s="122">
        <v>2.0044476199999998E-5</v>
      </c>
      <c r="AL4764" s="122">
        <v>0</v>
      </c>
    </row>
    <row r="4765" spans="1:38" hidden="1" x14ac:dyDescent="0.25">
      <c r="A4765" s="122" t="s">
        <v>2027</v>
      </c>
      <c r="B4765" s="122">
        <v>1</v>
      </c>
      <c r="C4765" s="122" t="s">
        <v>2231</v>
      </c>
      <c r="D4765" s="122" t="s">
        <v>2088</v>
      </c>
      <c r="E4765" s="122">
        <v>87</v>
      </c>
      <c r="F4765" s="122">
        <v>0</v>
      </c>
      <c r="G4765" s="122">
        <v>0</v>
      </c>
      <c r="H4765" s="122">
        <v>0</v>
      </c>
      <c r="I4765" s="122">
        <v>0</v>
      </c>
      <c r="J4765" s="122">
        <v>0</v>
      </c>
      <c r="K4765" s="122">
        <v>0</v>
      </c>
      <c r="L4765" s="122">
        <v>0</v>
      </c>
      <c r="M4765" s="122">
        <v>0</v>
      </c>
      <c r="N4765" s="122">
        <v>0</v>
      </c>
      <c r="O4765" s="122">
        <v>0</v>
      </c>
      <c r="P4765" s="122">
        <v>0</v>
      </c>
      <c r="Q4765" s="122">
        <v>0</v>
      </c>
      <c r="R4765" s="122">
        <v>0</v>
      </c>
      <c r="S4765" s="122">
        <v>0</v>
      </c>
      <c r="T4765" s="122">
        <v>0</v>
      </c>
      <c r="U4765" s="122">
        <v>0</v>
      </c>
      <c r="V4765" s="122">
        <v>0</v>
      </c>
      <c r="W4765" s="122">
        <v>0</v>
      </c>
      <c r="X4765" s="122">
        <v>0</v>
      </c>
      <c r="Y4765" s="122">
        <v>0</v>
      </c>
      <c r="Z4765" s="122">
        <v>0</v>
      </c>
      <c r="AA4765" s="122">
        <v>0</v>
      </c>
      <c r="AB4765" s="122">
        <v>4.9941064999999996E-6</v>
      </c>
      <c r="AC4765" s="122">
        <v>1.0637445000000001E-5</v>
      </c>
      <c r="AD4765" s="122">
        <v>1.69764573E-5</v>
      </c>
      <c r="AE4765" s="122">
        <v>2.4086664300000001E-5</v>
      </c>
      <c r="AF4765" s="122">
        <v>1.063952103E-4</v>
      </c>
      <c r="AG4765" s="122">
        <v>2.044680281E-4</v>
      </c>
      <c r="AH4765" s="122">
        <v>3.1277212599999999E-4</v>
      </c>
      <c r="AI4765" s="122">
        <v>3.4875470220000003E-4</v>
      </c>
      <c r="AJ4765" s="122">
        <v>3.8616432209999998E-4</v>
      </c>
      <c r="AK4765" s="122">
        <v>4.3511886040000002E-4</v>
      </c>
      <c r="AL4765" s="122">
        <v>0</v>
      </c>
    </row>
    <row r="4766" spans="1:38" hidden="1" x14ac:dyDescent="0.25">
      <c r="A4766" s="122" t="s">
        <v>2027</v>
      </c>
      <c r="B4766" s="122">
        <v>1</v>
      </c>
      <c r="C4766" s="122" t="s">
        <v>2231</v>
      </c>
      <c r="D4766" s="122" t="s">
        <v>2089</v>
      </c>
      <c r="E4766" s="122">
        <v>87</v>
      </c>
      <c r="F4766" s="122">
        <v>0</v>
      </c>
      <c r="G4766" s="122">
        <v>0</v>
      </c>
      <c r="H4766" s="122">
        <v>0</v>
      </c>
      <c r="I4766" s="122">
        <v>0</v>
      </c>
      <c r="J4766" s="122">
        <v>0</v>
      </c>
      <c r="K4766" s="122">
        <v>0</v>
      </c>
      <c r="L4766" s="122">
        <v>0</v>
      </c>
      <c r="M4766" s="122">
        <v>0</v>
      </c>
      <c r="N4766" s="122">
        <v>0</v>
      </c>
      <c r="O4766" s="122">
        <v>0</v>
      </c>
      <c r="P4766" s="122">
        <v>0</v>
      </c>
      <c r="Q4766" s="122">
        <v>0</v>
      </c>
      <c r="R4766" s="122">
        <v>0</v>
      </c>
      <c r="S4766" s="122">
        <v>0</v>
      </c>
      <c r="T4766" s="122">
        <v>0</v>
      </c>
      <c r="U4766" s="122">
        <v>0</v>
      </c>
      <c r="V4766" s="122">
        <v>0</v>
      </c>
      <c r="W4766" s="122">
        <v>0</v>
      </c>
      <c r="X4766" s="122">
        <v>0</v>
      </c>
      <c r="Y4766" s="122">
        <v>0</v>
      </c>
      <c r="Z4766" s="122">
        <v>0</v>
      </c>
      <c r="AA4766" s="122">
        <v>0</v>
      </c>
      <c r="AB4766" s="122">
        <v>2.5624025E-6</v>
      </c>
      <c r="AC4766" s="122">
        <v>5.4274016999999997E-6</v>
      </c>
      <c r="AD4766" s="122">
        <v>8.6115844999999999E-6</v>
      </c>
      <c r="AE4766" s="122">
        <v>1.2131245799999999E-5</v>
      </c>
      <c r="AF4766" s="122">
        <v>5.31709048E-5</v>
      </c>
      <c r="AG4766" s="122">
        <v>1.0153695720000001E-4</v>
      </c>
      <c r="AH4766" s="122">
        <v>1.5479572419999999E-4</v>
      </c>
      <c r="AI4766" s="122">
        <v>1.7246241820000001E-4</v>
      </c>
      <c r="AJ4766" s="122">
        <v>1.9202291809999999E-4</v>
      </c>
      <c r="AK4766" s="122">
        <v>2.157415747E-4</v>
      </c>
      <c r="AL4766" s="122">
        <v>0</v>
      </c>
    </row>
    <row r="4767" spans="1:38" hidden="1" x14ac:dyDescent="0.25">
      <c r="A4767" s="122" t="s">
        <v>2027</v>
      </c>
      <c r="B4767" s="122">
        <v>1</v>
      </c>
      <c r="C4767" s="122" t="s">
        <v>2231</v>
      </c>
      <c r="D4767" s="122" t="s">
        <v>2136</v>
      </c>
      <c r="E4767" s="122">
        <v>87</v>
      </c>
      <c r="F4767" s="122">
        <v>0</v>
      </c>
      <c r="G4767" s="122">
        <v>0</v>
      </c>
      <c r="H4767" s="122">
        <v>0</v>
      </c>
      <c r="I4767" s="122">
        <v>0</v>
      </c>
      <c r="J4767" s="122">
        <v>0</v>
      </c>
      <c r="K4767" s="122">
        <v>0</v>
      </c>
      <c r="L4767" s="122">
        <v>0</v>
      </c>
      <c r="M4767" s="122">
        <v>0</v>
      </c>
      <c r="N4767" s="122">
        <v>0</v>
      </c>
      <c r="O4767" s="122">
        <v>0</v>
      </c>
      <c r="P4767" s="122">
        <v>0</v>
      </c>
      <c r="Q4767" s="122">
        <v>0</v>
      </c>
      <c r="R4767" s="122">
        <v>0</v>
      </c>
      <c r="S4767" s="122">
        <v>0</v>
      </c>
      <c r="T4767" s="122">
        <v>0</v>
      </c>
      <c r="U4767" s="122">
        <v>0</v>
      </c>
      <c r="V4767" s="122">
        <v>0</v>
      </c>
      <c r="W4767" s="122">
        <v>0</v>
      </c>
      <c r="X4767" s="122">
        <v>0</v>
      </c>
      <c r="Y4767" s="122">
        <v>0</v>
      </c>
      <c r="Z4767" s="122">
        <v>0</v>
      </c>
      <c r="AA4767" s="122">
        <v>0</v>
      </c>
      <c r="AB4767" s="122">
        <v>4.2598899999999998E-8</v>
      </c>
      <c r="AC4767" s="122">
        <v>8.9941499999999998E-8</v>
      </c>
      <c r="AD4767" s="122">
        <v>1.4182529999999999E-7</v>
      </c>
      <c r="AE4767" s="122">
        <v>1.9823409999999999E-7</v>
      </c>
      <c r="AF4767" s="122">
        <v>8.6085410000000003E-7</v>
      </c>
      <c r="AG4767" s="122">
        <v>1.6312633E-6</v>
      </c>
      <c r="AH4767" s="122">
        <v>2.4688262000000002E-6</v>
      </c>
      <c r="AI4767" s="122">
        <v>2.7285781000000002E-6</v>
      </c>
      <c r="AJ4767" s="122">
        <v>3.0164416000000002E-6</v>
      </c>
      <c r="AK4767" s="122">
        <v>3.3721164000000001E-6</v>
      </c>
      <c r="AL4767" s="122">
        <v>0</v>
      </c>
    </row>
    <row r="4768" spans="1:38" hidden="1" x14ac:dyDescent="0.25">
      <c r="A4768" s="122" t="s">
        <v>2027</v>
      </c>
      <c r="B4768" s="122">
        <v>1</v>
      </c>
      <c r="C4768" s="122" t="s">
        <v>2231</v>
      </c>
      <c r="D4768" s="122" t="s">
        <v>2090</v>
      </c>
      <c r="E4768" s="122">
        <v>87</v>
      </c>
      <c r="F4768" s="122">
        <v>0</v>
      </c>
      <c r="G4768" s="122">
        <v>0</v>
      </c>
      <c r="H4768" s="122">
        <v>0</v>
      </c>
      <c r="I4768" s="122">
        <v>0</v>
      </c>
      <c r="J4768" s="122">
        <v>0</v>
      </c>
      <c r="K4768" s="122">
        <v>0</v>
      </c>
      <c r="L4768" s="122">
        <v>0</v>
      </c>
      <c r="M4768" s="122">
        <v>0</v>
      </c>
      <c r="N4768" s="122">
        <v>0</v>
      </c>
      <c r="O4768" s="122">
        <v>0</v>
      </c>
      <c r="P4768" s="122">
        <v>0</v>
      </c>
      <c r="Q4768" s="122">
        <v>0</v>
      </c>
      <c r="R4768" s="122">
        <v>0</v>
      </c>
      <c r="S4768" s="122">
        <v>0</v>
      </c>
      <c r="T4768" s="122">
        <v>0</v>
      </c>
      <c r="U4768" s="122">
        <v>0</v>
      </c>
      <c r="V4768" s="122">
        <v>0</v>
      </c>
      <c r="W4768" s="122">
        <v>0</v>
      </c>
      <c r="X4768" s="122">
        <v>0</v>
      </c>
      <c r="Y4768" s="122">
        <v>0</v>
      </c>
      <c r="Z4768" s="122">
        <v>0</v>
      </c>
      <c r="AA4768" s="122">
        <v>0</v>
      </c>
      <c r="AB4768" s="122">
        <v>3.6098679999999999E-7</v>
      </c>
      <c r="AC4768" s="122">
        <v>7.6649520000000005E-7</v>
      </c>
      <c r="AD4768" s="122">
        <v>1.2102105E-6</v>
      </c>
      <c r="AE4768" s="122">
        <v>1.6951932E-6</v>
      </c>
      <c r="AF4768" s="122">
        <v>7.3701834000000001E-6</v>
      </c>
      <c r="AG4768" s="122">
        <v>1.38972071E-5</v>
      </c>
      <c r="AH4768" s="122">
        <v>2.0941340200000002E-5</v>
      </c>
      <c r="AI4768" s="122">
        <v>2.2971389400000001E-5</v>
      </c>
      <c r="AJ4768" s="122">
        <v>2.5993416499999999E-5</v>
      </c>
      <c r="AK4768" s="122">
        <v>2.87977234E-5</v>
      </c>
      <c r="AL4768" s="122">
        <v>0</v>
      </c>
    </row>
    <row r="4769" spans="1:38" hidden="1" x14ac:dyDescent="0.25">
      <c r="A4769" s="122" t="s">
        <v>2027</v>
      </c>
      <c r="B4769" s="122">
        <v>1</v>
      </c>
      <c r="C4769" s="122" t="s">
        <v>2231</v>
      </c>
      <c r="D4769" s="122" t="s">
        <v>2091</v>
      </c>
      <c r="E4769" s="122">
        <v>87</v>
      </c>
      <c r="F4769" s="122">
        <v>0</v>
      </c>
      <c r="G4769" s="122">
        <v>0</v>
      </c>
      <c r="H4769" s="122">
        <v>0</v>
      </c>
      <c r="I4769" s="122">
        <v>0</v>
      </c>
      <c r="J4769" s="122">
        <v>0</v>
      </c>
      <c r="K4769" s="122">
        <v>0</v>
      </c>
      <c r="L4769" s="122">
        <v>0</v>
      </c>
      <c r="M4769" s="122">
        <v>0</v>
      </c>
      <c r="N4769" s="122">
        <v>0</v>
      </c>
      <c r="O4769" s="122">
        <v>0</v>
      </c>
      <c r="P4769" s="122">
        <v>0</v>
      </c>
      <c r="Q4769" s="122">
        <v>0</v>
      </c>
      <c r="R4769" s="122">
        <v>0</v>
      </c>
      <c r="S4769" s="122">
        <v>0</v>
      </c>
      <c r="T4769" s="122">
        <v>0</v>
      </c>
      <c r="U4769" s="122">
        <v>0</v>
      </c>
      <c r="V4769" s="122">
        <v>0</v>
      </c>
      <c r="W4769" s="122">
        <v>0</v>
      </c>
      <c r="X4769" s="122">
        <v>0</v>
      </c>
      <c r="Y4769" s="122">
        <v>0</v>
      </c>
      <c r="Z4769" s="122">
        <v>0</v>
      </c>
      <c r="AA4769" s="122">
        <v>0</v>
      </c>
      <c r="AB4769" s="122">
        <v>7.9608709999999999E-7</v>
      </c>
      <c r="AC4769" s="122">
        <v>1.6833114000000001E-6</v>
      </c>
      <c r="AD4769" s="122">
        <v>2.6598174999999999E-6</v>
      </c>
      <c r="AE4769" s="122">
        <v>3.7198271E-6</v>
      </c>
      <c r="AF4769" s="122">
        <v>1.6161085300000001E-5</v>
      </c>
      <c r="AG4769" s="122">
        <v>3.0642626000000001E-5</v>
      </c>
      <c r="AH4769" s="122">
        <v>4.63516513E-5</v>
      </c>
      <c r="AI4769" s="122">
        <v>5.1271221400000002E-5</v>
      </c>
      <c r="AJ4769" s="122">
        <v>5.7086420299999999E-5</v>
      </c>
      <c r="AK4769" s="122">
        <v>6.3787738400000003E-5</v>
      </c>
      <c r="AL4769" s="122">
        <v>0</v>
      </c>
    </row>
    <row r="4770" spans="1:38" hidden="1" x14ac:dyDescent="0.25">
      <c r="A4770" s="122" t="s">
        <v>2027</v>
      </c>
      <c r="B4770" s="122">
        <v>1</v>
      </c>
      <c r="C4770" s="122" t="s">
        <v>2231</v>
      </c>
      <c r="D4770" s="122" t="s">
        <v>2092</v>
      </c>
      <c r="E4770" s="122">
        <v>87</v>
      </c>
      <c r="F4770" s="122">
        <v>0</v>
      </c>
      <c r="G4770" s="122">
        <v>0</v>
      </c>
      <c r="H4770" s="122">
        <v>0</v>
      </c>
      <c r="I4770" s="122">
        <v>0</v>
      </c>
      <c r="J4770" s="122">
        <v>0</v>
      </c>
      <c r="K4770" s="122">
        <v>0</v>
      </c>
      <c r="L4770" s="122">
        <v>0</v>
      </c>
      <c r="M4770" s="122">
        <v>0</v>
      </c>
      <c r="N4770" s="122">
        <v>0</v>
      </c>
      <c r="O4770" s="122">
        <v>0</v>
      </c>
      <c r="P4770" s="122">
        <v>0</v>
      </c>
      <c r="Q4770" s="122">
        <v>0</v>
      </c>
      <c r="R4770" s="122">
        <v>0</v>
      </c>
      <c r="S4770" s="122">
        <v>0</v>
      </c>
      <c r="T4770" s="122">
        <v>0</v>
      </c>
      <c r="U4770" s="122">
        <v>0</v>
      </c>
      <c r="V4770" s="122">
        <v>0</v>
      </c>
      <c r="W4770" s="122">
        <v>0</v>
      </c>
      <c r="X4770" s="122">
        <v>0</v>
      </c>
      <c r="Y4770" s="122">
        <v>0</v>
      </c>
      <c r="Z4770" s="122">
        <v>0</v>
      </c>
      <c r="AA4770" s="122">
        <v>0</v>
      </c>
      <c r="AB4770" s="122">
        <v>4.1291769999999999E-7</v>
      </c>
      <c r="AC4770" s="122">
        <v>8.7706670000000005E-7</v>
      </c>
      <c r="AD4770" s="122">
        <v>1.3956863000000001E-6</v>
      </c>
      <c r="AE4770" s="122">
        <v>1.9685876999999999E-6</v>
      </c>
      <c r="AF4770" s="122">
        <v>8.6862512999999993E-6</v>
      </c>
      <c r="AG4770" s="122">
        <v>1.6762710399999998E-5</v>
      </c>
      <c r="AH4770" s="122">
        <v>2.5782254399999999E-5</v>
      </c>
      <c r="AI4770" s="122">
        <v>2.90313354E-5</v>
      </c>
      <c r="AJ4770" s="122">
        <v>3.30804762E-5</v>
      </c>
      <c r="AK4770" s="122">
        <v>3.7974500300000002E-5</v>
      </c>
      <c r="AL4770" s="122">
        <v>0</v>
      </c>
    </row>
    <row r="4771" spans="1:38" hidden="1" x14ac:dyDescent="0.25">
      <c r="A4771" s="122" t="s">
        <v>2027</v>
      </c>
      <c r="B4771" s="122">
        <v>1</v>
      </c>
      <c r="C4771" s="122" t="s">
        <v>2231</v>
      </c>
      <c r="D4771" s="122" t="s">
        <v>2093</v>
      </c>
      <c r="E4771" s="122">
        <v>87</v>
      </c>
      <c r="F4771" s="122">
        <v>0</v>
      </c>
      <c r="G4771" s="122">
        <v>0</v>
      </c>
      <c r="H4771" s="122">
        <v>0</v>
      </c>
      <c r="I4771" s="122">
        <v>0</v>
      </c>
      <c r="J4771" s="122">
        <v>0</v>
      </c>
      <c r="K4771" s="122">
        <v>0</v>
      </c>
      <c r="L4771" s="122">
        <v>0</v>
      </c>
      <c r="M4771" s="122">
        <v>0</v>
      </c>
      <c r="N4771" s="122">
        <v>0</v>
      </c>
      <c r="O4771" s="122">
        <v>0</v>
      </c>
      <c r="P4771" s="122">
        <v>0</v>
      </c>
      <c r="Q4771" s="122">
        <v>0</v>
      </c>
      <c r="R4771" s="122">
        <v>0</v>
      </c>
      <c r="S4771" s="122">
        <v>0</v>
      </c>
      <c r="T4771" s="122">
        <v>0</v>
      </c>
      <c r="U4771" s="122">
        <v>0</v>
      </c>
      <c r="V4771" s="122">
        <v>0</v>
      </c>
      <c r="W4771" s="122">
        <v>0</v>
      </c>
      <c r="X4771" s="122">
        <v>0</v>
      </c>
      <c r="Y4771" s="122">
        <v>0</v>
      </c>
      <c r="Z4771" s="122">
        <v>0</v>
      </c>
      <c r="AA4771" s="122">
        <v>0</v>
      </c>
      <c r="AB4771" s="122">
        <v>3.3332901E-6</v>
      </c>
      <c r="AC4771" s="122">
        <v>7.0161818999999998E-6</v>
      </c>
      <c r="AD4771" s="122">
        <v>1.1017655699999999E-5</v>
      </c>
      <c r="AE4771" s="122">
        <v>1.5319392999999999E-5</v>
      </c>
      <c r="AF4771" s="122">
        <v>6.6134326400000006E-5</v>
      </c>
      <c r="AG4771" s="122">
        <v>1.245682622E-4</v>
      </c>
      <c r="AH4771" s="122">
        <v>1.8724726589999999E-4</v>
      </c>
      <c r="AI4771" s="122">
        <v>2.0554951750000001E-4</v>
      </c>
      <c r="AJ4771" s="122">
        <v>2.288929546E-4</v>
      </c>
      <c r="AK4771" s="122">
        <v>2.5313634589999999E-4</v>
      </c>
      <c r="AL4771" s="122">
        <v>0</v>
      </c>
    </row>
    <row r="4772" spans="1:38" hidden="1" x14ac:dyDescent="0.25">
      <c r="A4772" s="122" t="s">
        <v>2027</v>
      </c>
      <c r="B4772" s="122">
        <v>1</v>
      </c>
      <c r="C4772" s="122" t="s">
        <v>2231</v>
      </c>
      <c r="D4772" s="122" t="s">
        <v>2094</v>
      </c>
      <c r="E4772" s="122">
        <v>87</v>
      </c>
      <c r="F4772" s="122">
        <v>0</v>
      </c>
      <c r="G4772" s="122">
        <v>0</v>
      </c>
      <c r="H4772" s="122">
        <v>0</v>
      </c>
      <c r="I4772" s="122">
        <v>0</v>
      </c>
      <c r="J4772" s="122">
        <v>0</v>
      </c>
      <c r="K4772" s="122">
        <v>0</v>
      </c>
      <c r="L4772" s="122">
        <v>0</v>
      </c>
      <c r="M4772" s="122">
        <v>0</v>
      </c>
      <c r="N4772" s="122">
        <v>0</v>
      </c>
      <c r="O4772" s="122">
        <v>0</v>
      </c>
      <c r="P4772" s="122">
        <v>0</v>
      </c>
      <c r="Q4772" s="122">
        <v>0</v>
      </c>
      <c r="R4772" s="122">
        <v>0</v>
      </c>
      <c r="S4772" s="122">
        <v>0</v>
      </c>
      <c r="T4772" s="122">
        <v>0</v>
      </c>
      <c r="U4772" s="122">
        <v>0</v>
      </c>
      <c r="V4772" s="122">
        <v>0</v>
      </c>
      <c r="W4772" s="122">
        <v>0</v>
      </c>
      <c r="X4772" s="122">
        <v>0</v>
      </c>
      <c r="Y4772" s="122">
        <v>0</v>
      </c>
      <c r="Z4772" s="122">
        <v>0</v>
      </c>
      <c r="AA4772" s="122">
        <v>0</v>
      </c>
      <c r="AB4772" s="122">
        <v>1.6918651000000001E-6</v>
      </c>
      <c r="AC4772" s="122">
        <v>3.5748405E-6</v>
      </c>
      <c r="AD4772" s="122">
        <v>5.6400579999999997E-6</v>
      </c>
      <c r="AE4772" s="122">
        <v>7.8760923000000003E-6</v>
      </c>
      <c r="AF4772" s="122">
        <v>3.4238252800000002E-5</v>
      </c>
      <c r="AG4772" s="122">
        <v>6.4936555599999997E-5</v>
      </c>
      <c r="AH4772" s="122">
        <v>9.8570004100000002E-5</v>
      </c>
      <c r="AI4772" s="122">
        <v>1.092250731E-4</v>
      </c>
      <c r="AJ4772" s="122">
        <v>1.214827018E-4</v>
      </c>
      <c r="AK4772" s="122">
        <v>1.359623082E-4</v>
      </c>
      <c r="AL4772" s="122">
        <v>0</v>
      </c>
    </row>
    <row r="4773" spans="1:38" hidden="1" x14ac:dyDescent="0.25">
      <c r="A4773" s="122" t="s">
        <v>2027</v>
      </c>
      <c r="B4773" s="122">
        <v>1</v>
      </c>
      <c r="C4773" s="122" t="s">
        <v>2231</v>
      </c>
      <c r="D4773" s="122" t="s">
        <v>2095</v>
      </c>
      <c r="E4773" s="122">
        <v>87</v>
      </c>
      <c r="F4773" s="122">
        <v>0</v>
      </c>
      <c r="G4773" s="122">
        <v>0</v>
      </c>
      <c r="H4773" s="122">
        <v>0</v>
      </c>
      <c r="I4773" s="122">
        <v>0</v>
      </c>
      <c r="J4773" s="122">
        <v>0</v>
      </c>
      <c r="K4773" s="122">
        <v>0</v>
      </c>
      <c r="L4773" s="122">
        <v>0</v>
      </c>
      <c r="M4773" s="122">
        <v>0</v>
      </c>
      <c r="N4773" s="122">
        <v>0</v>
      </c>
      <c r="O4773" s="122">
        <v>0</v>
      </c>
      <c r="P4773" s="122">
        <v>0</v>
      </c>
      <c r="Q4773" s="122">
        <v>0</v>
      </c>
      <c r="R4773" s="122">
        <v>0</v>
      </c>
      <c r="S4773" s="122">
        <v>0</v>
      </c>
      <c r="T4773" s="122">
        <v>0</v>
      </c>
      <c r="U4773" s="122">
        <v>0</v>
      </c>
      <c r="V4773" s="122">
        <v>0</v>
      </c>
      <c r="W4773" s="122">
        <v>0</v>
      </c>
      <c r="X4773" s="122">
        <v>0</v>
      </c>
      <c r="Y4773" s="122">
        <v>0</v>
      </c>
      <c r="Z4773" s="122">
        <v>0</v>
      </c>
      <c r="AA4773" s="122">
        <v>0</v>
      </c>
      <c r="AB4773" s="122">
        <v>7.467153E-7</v>
      </c>
      <c r="AC4773" s="122">
        <v>1.5746996999999999E-6</v>
      </c>
      <c r="AD4773" s="122">
        <v>2.4812942999999999E-6</v>
      </c>
      <c r="AE4773" s="122">
        <v>3.4674850000000001E-6</v>
      </c>
      <c r="AF4773" s="122">
        <v>1.50251243E-5</v>
      </c>
      <c r="AG4773" s="122">
        <v>2.8373066800000001E-5</v>
      </c>
      <c r="AH4773" s="122">
        <v>4.2861893900000002E-5</v>
      </c>
      <c r="AI4773" s="122">
        <v>4.7263749600000003E-5</v>
      </c>
      <c r="AJ4773" s="122">
        <v>5.2560764199999998E-5</v>
      </c>
      <c r="AK4773" s="122">
        <v>5.8623776300000002E-5</v>
      </c>
      <c r="AL4773" s="122">
        <v>0</v>
      </c>
    </row>
    <row r="4774" spans="1:38" hidden="1" x14ac:dyDescent="0.25">
      <c r="A4774" s="122" t="s">
        <v>2027</v>
      </c>
      <c r="B4774" s="122">
        <v>1</v>
      </c>
      <c r="C4774" s="122" t="s">
        <v>2231</v>
      </c>
      <c r="D4774" s="122" t="s">
        <v>2096</v>
      </c>
      <c r="E4774" s="122">
        <v>87</v>
      </c>
      <c r="F4774" s="122">
        <v>0</v>
      </c>
      <c r="G4774" s="122">
        <v>0</v>
      </c>
      <c r="H4774" s="122">
        <v>0</v>
      </c>
      <c r="I4774" s="122">
        <v>0</v>
      </c>
      <c r="J4774" s="122">
        <v>0</v>
      </c>
      <c r="K4774" s="122">
        <v>0</v>
      </c>
      <c r="L4774" s="122">
        <v>0</v>
      </c>
      <c r="M4774" s="122">
        <v>0</v>
      </c>
      <c r="N4774" s="122">
        <v>0</v>
      </c>
      <c r="O4774" s="122">
        <v>0</v>
      </c>
      <c r="P4774" s="122">
        <v>0</v>
      </c>
      <c r="Q4774" s="122">
        <v>0</v>
      </c>
      <c r="R4774" s="122">
        <v>0</v>
      </c>
      <c r="S4774" s="122">
        <v>0</v>
      </c>
      <c r="T4774" s="122">
        <v>0</v>
      </c>
      <c r="U4774" s="122">
        <v>0</v>
      </c>
      <c r="V4774" s="122">
        <v>0</v>
      </c>
      <c r="W4774" s="122">
        <v>0</v>
      </c>
      <c r="X4774" s="122">
        <v>0</v>
      </c>
      <c r="Y4774" s="122">
        <v>0</v>
      </c>
      <c r="Z4774" s="122">
        <v>0</v>
      </c>
      <c r="AA4774" s="122">
        <v>0</v>
      </c>
      <c r="AB4774" s="122">
        <v>1.1352940999999999E-6</v>
      </c>
      <c r="AC4774" s="122">
        <v>2.3976571000000002E-6</v>
      </c>
      <c r="AD4774" s="122">
        <v>3.7768374000000001E-6</v>
      </c>
      <c r="AE4774" s="122">
        <v>5.2763384000000002E-6</v>
      </c>
      <c r="AF4774" s="122">
        <v>2.29030815E-5</v>
      </c>
      <c r="AG4774" s="122">
        <v>4.3429558E-5</v>
      </c>
      <c r="AH4774" s="122">
        <v>6.5693014299999996E-5</v>
      </c>
      <c r="AI4774" s="122">
        <v>7.2573389300000004E-5</v>
      </c>
      <c r="AJ4774" s="122">
        <v>8.0633906900000001E-5</v>
      </c>
      <c r="AK4774" s="122">
        <v>9.0083597999999994E-5</v>
      </c>
      <c r="AL4774" s="122">
        <v>0</v>
      </c>
    </row>
    <row r="4775" spans="1:38" hidden="1" x14ac:dyDescent="0.25">
      <c r="A4775" s="122" t="s">
        <v>2027</v>
      </c>
      <c r="B4775" s="122">
        <v>1</v>
      </c>
      <c r="C4775" s="122" t="s">
        <v>2231</v>
      </c>
      <c r="D4775" s="122" t="s">
        <v>2097</v>
      </c>
      <c r="E4775" s="122">
        <v>87</v>
      </c>
      <c r="F4775" s="122">
        <v>0</v>
      </c>
      <c r="G4775" s="122">
        <v>0</v>
      </c>
      <c r="H4775" s="122">
        <v>0</v>
      </c>
      <c r="I4775" s="122">
        <v>0</v>
      </c>
      <c r="J4775" s="122">
        <v>0</v>
      </c>
      <c r="K4775" s="122">
        <v>0</v>
      </c>
      <c r="L4775" s="122">
        <v>0</v>
      </c>
      <c r="M4775" s="122">
        <v>0</v>
      </c>
      <c r="N4775" s="122">
        <v>0</v>
      </c>
      <c r="O4775" s="122">
        <v>0</v>
      </c>
      <c r="P4775" s="122">
        <v>0</v>
      </c>
      <c r="Q4775" s="122">
        <v>0</v>
      </c>
      <c r="R4775" s="122">
        <v>0</v>
      </c>
      <c r="S4775" s="122">
        <v>0</v>
      </c>
      <c r="T4775" s="122">
        <v>0</v>
      </c>
      <c r="U4775" s="122">
        <v>0</v>
      </c>
      <c r="V4775" s="122">
        <v>0</v>
      </c>
      <c r="W4775" s="122">
        <v>0</v>
      </c>
      <c r="X4775" s="122">
        <v>0</v>
      </c>
      <c r="Y4775" s="122">
        <v>0</v>
      </c>
      <c r="Z4775" s="122">
        <v>0</v>
      </c>
      <c r="AA4775" s="122">
        <v>0</v>
      </c>
      <c r="AB4775" s="122">
        <v>1.1907157000000001E-6</v>
      </c>
      <c r="AC4775" s="122">
        <v>2.5168810000000001E-6</v>
      </c>
      <c r="AD4775" s="122">
        <v>3.9726022000000002E-6</v>
      </c>
      <c r="AE4775" s="122">
        <v>5.5597110000000004E-6</v>
      </c>
      <c r="AF4775" s="122">
        <v>2.4146365000000001E-5</v>
      </c>
      <c r="AG4775" s="122">
        <v>4.5555258099999997E-5</v>
      </c>
      <c r="AH4775" s="122">
        <v>6.8638674299999994E-5</v>
      </c>
      <c r="AI4775" s="122">
        <v>7.5590664600000006E-5</v>
      </c>
      <c r="AJ4775" s="122">
        <v>8.3270019199999996E-5</v>
      </c>
      <c r="AK4775" s="122">
        <v>9.23740066E-5</v>
      </c>
      <c r="AL4775" s="122">
        <v>0</v>
      </c>
    </row>
    <row r="4776" spans="1:38" hidden="1" x14ac:dyDescent="0.25">
      <c r="A4776" s="122" t="s">
        <v>2027</v>
      </c>
      <c r="B4776" s="122">
        <v>1</v>
      </c>
      <c r="C4776" s="122" t="s">
        <v>2231</v>
      </c>
      <c r="D4776" s="122" t="s">
        <v>2098</v>
      </c>
      <c r="E4776" s="122">
        <v>87</v>
      </c>
      <c r="F4776" s="122">
        <v>0</v>
      </c>
      <c r="G4776" s="122">
        <v>0</v>
      </c>
      <c r="H4776" s="122">
        <v>0</v>
      </c>
      <c r="I4776" s="122">
        <v>0</v>
      </c>
      <c r="J4776" s="122">
        <v>0</v>
      </c>
      <c r="K4776" s="122">
        <v>0</v>
      </c>
      <c r="L4776" s="122">
        <v>0</v>
      </c>
      <c r="M4776" s="122">
        <v>0</v>
      </c>
      <c r="N4776" s="122">
        <v>0</v>
      </c>
      <c r="O4776" s="122">
        <v>0</v>
      </c>
      <c r="P4776" s="122">
        <v>0</v>
      </c>
      <c r="Q4776" s="122">
        <v>0</v>
      </c>
      <c r="R4776" s="122">
        <v>0</v>
      </c>
      <c r="S4776" s="122">
        <v>0</v>
      </c>
      <c r="T4776" s="122">
        <v>0</v>
      </c>
      <c r="U4776" s="122">
        <v>0</v>
      </c>
      <c r="V4776" s="122">
        <v>0</v>
      </c>
      <c r="W4776" s="122">
        <v>0</v>
      </c>
      <c r="X4776" s="122">
        <v>0</v>
      </c>
      <c r="Y4776" s="122">
        <v>0</v>
      </c>
      <c r="Z4776" s="122">
        <v>0</v>
      </c>
      <c r="AA4776" s="122">
        <v>0</v>
      </c>
      <c r="AB4776" s="122">
        <v>1.7242794E-6</v>
      </c>
      <c r="AC4776" s="122">
        <v>3.6535034999999998E-6</v>
      </c>
      <c r="AD4776" s="122">
        <v>5.7844322999999999E-6</v>
      </c>
      <c r="AE4776" s="122">
        <v>8.0977207999999996E-6</v>
      </c>
      <c r="AF4776" s="122">
        <v>3.5215084399999997E-5</v>
      </c>
      <c r="AG4776" s="122">
        <v>6.6900539900000005E-5</v>
      </c>
      <c r="AH4776" s="122">
        <v>1.013252778E-4</v>
      </c>
      <c r="AI4776" s="122">
        <v>1.11884264E-4</v>
      </c>
      <c r="AJ4776" s="122">
        <v>1.257180981E-4</v>
      </c>
      <c r="AK4776" s="122">
        <v>1.3953293470000001E-4</v>
      </c>
      <c r="AL4776" s="122">
        <v>0</v>
      </c>
    </row>
    <row r="4777" spans="1:38" hidden="1" x14ac:dyDescent="0.25">
      <c r="A4777" s="122" t="s">
        <v>2027</v>
      </c>
      <c r="B4777" s="122">
        <v>1</v>
      </c>
      <c r="C4777" s="122" t="s">
        <v>2231</v>
      </c>
      <c r="D4777" s="122" t="s">
        <v>2099</v>
      </c>
      <c r="E4777" s="122">
        <v>87</v>
      </c>
      <c r="F4777" s="122">
        <v>0</v>
      </c>
      <c r="G4777" s="122">
        <v>0</v>
      </c>
      <c r="H4777" s="122">
        <v>0</v>
      </c>
      <c r="I4777" s="122">
        <v>0</v>
      </c>
      <c r="J4777" s="122">
        <v>0</v>
      </c>
      <c r="K4777" s="122">
        <v>0</v>
      </c>
      <c r="L4777" s="122">
        <v>0</v>
      </c>
      <c r="M4777" s="122">
        <v>0</v>
      </c>
      <c r="N4777" s="122">
        <v>0</v>
      </c>
      <c r="O4777" s="122">
        <v>0</v>
      </c>
      <c r="P4777" s="122">
        <v>0</v>
      </c>
      <c r="Q4777" s="122">
        <v>0</v>
      </c>
      <c r="R4777" s="122">
        <v>0</v>
      </c>
      <c r="S4777" s="122">
        <v>0</v>
      </c>
      <c r="T4777" s="122">
        <v>0</v>
      </c>
      <c r="U4777" s="122">
        <v>0</v>
      </c>
      <c r="V4777" s="122">
        <v>0</v>
      </c>
      <c r="W4777" s="122">
        <v>0</v>
      </c>
      <c r="X4777" s="122">
        <v>0</v>
      </c>
      <c r="Y4777" s="122">
        <v>0</v>
      </c>
      <c r="Z4777" s="122">
        <v>0</v>
      </c>
      <c r="AA4777" s="122">
        <v>0</v>
      </c>
      <c r="AB4777" s="122">
        <v>1.5235284999999999E-6</v>
      </c>
      <c r="AC4777" s="122">
        <v>3.2237108999999999E-6</v>
      </c>
      <c r="AD4777" s="122">
        <v>5.0962719999999999E-6</v>
      </c>
      <c r="AE4777" s="122">
        <v>7.1340260000000001E-6</v>
      </c>
      <c r="AF4777" s="122">
        <v>3.0984155399999997E-5</v>
      </c>
      <c r="AG4777" s="122">
        <v>5.8757976699999998E-5</v>
      </c>
      <c r="AH4777" s="122">
        <v>8.8911955700000003E-5</v>
      </c>
      <c r="AI4777" s="122">
        <v>9.8254614499999996E-5</v>
      </c>
      <c r="AJ4777" s="122">
        <v>1.1050885099999999E-4</v>
      </c>
      <c r="AK4777" s="122">
        <v>1.2316000829999999E-4</v>
      </c>
      <c r="AL4777" s="122">
        <v>0</v>
      </c>
    </row>
    <row r="4778" spans="1:38" hidden="1" x14ac:dyDescent="0.25">
      <c r="A4778" s="122" t="s">
        <v>2027</v>
      </c>
      <c r="B4778" s="122">
        <v>1</v>
      </c>
      <c r="C4778" s="122" t="s">
        <v>2231</v>
      </c>
      <c r="D4778" s="122" t="s">
        <v>2100</v>
      </c>
      <c r="E4778" s="122">
        <v>87</v>
      </c>
      <c r="F4778" s="122">
        <v>0</v>
      </c>
      <c r="G4778" s="122">
        <v>0</v>
      </c>
      <c r="H4778" s="122">
        <v>0</v>
      </c>
      <c r="I4778" s="122">
        <v>0</v>
      </c>
      <c r="J4778" s="122">
        <v>0</v>
      </c>
      <c r="K4778" s="122">
        <v>0</v>
      </c>
      <c r="L4778" s="122">
        <v>0</v>
      </c>
      <c r="M4778" s="122">
        <v>0</v>
      </c>
      <c r="N4778" s="122">
        <v>0</v>
      </c>
      <c r="O4778" s="122">
        <v>0</v>
      </c>
      <c r="P4778" s="122">
        <v>0</v>
      </c>
      <c r="Q4778" s="122">
        <v>0</v>
      </c>
      <c r="R4778" s="122">
        <v>0</v>
      </c>
      <c r="S4778" s="122">
        <v>0</v>
      </c>
      <c r="T4778" s="122">
        <v>0</v>
      </c>
      <c r="U4778" s="122">
        <v>0</v>
      </c>
      <c r="V4778" s="122">
        <v>0</v>
      </c>
      <c r="W4778" s="122">
        <v>0</v>
      </c>
      <c r="X4778" s="122">
        <v>0</v>
      </c>
      <c r="Y4778" s="122">
        <v>0</v>
      </c>
      <c r="Z4778" s="122">
        <v>0</v>
      </c>
      <c r="AA4778" s="122">
        <v>0</v>
      </c>
      <c r="AB4778" s="122">
        <v>3.4362439999999998E-7</v>
      </c>
      <c r="AC4778" s="122">
        <v>7.2281790000000002E-7</v>
      </c>
      <c r="AD4778" s="122">
        <v>1.1382836999999999E-6</v>
      </c>
      <c r="AE4778" s="122">
        <v>1.5833306E-6</v>
      </c>
      <c r="AF4778" s="122">
        <v>6.8722459000000001E-6</v>
      </c>
      <c r="AG4778" s="122">
        <v>1.30197635E-5</v>
      </c>
      <c r="AH4778" s="122">
        <v>1.9720281300000001E-5</v>
      </c>
      <c r="AI4778" s="122">
        <v>2.1838004499999999E-5</v>
      </c>
      <c r="AJ4778" s="122">
        <v>2.4388761799999999E-5</v>
      </c>
      <c r="AK4778" s="122">
        <v>2.7413206099999998E-5</v>
      </c>
      <c r="AL4778" s="122">
        <v>0</v>
      </c>
    </row>
    <row r="4779" spans="1:38" hidden="1" x14ac:dyDescent="0.25">
      <c r="A4779" s="122" t="s">
        <v>2027</v>
      </c>
      <c r="B4779" s="122">
        <v>1</v>
      </c>
      <c r="C4779" s="122" t="s">
        <v>2231</v>
      </c>
      <c r="D4779" s="122" t="s">
        <v>2101</v>
      </c>
      <c r="E4779" s="122">
        <v>87</v>
      </c>
      <c r="F4779" s="122">
        <v>0</v>
      </c>
      <c r="G4779" s="122">
        <v>0</v>
      </c>
      <c r="H4779" s="122">
        <v>0</v>
      </c>
      <c r="I4779" s="122">
        <v>0</v>
      </c>
      <c r="J4779" s="122">
        <v>0</v>
      </c>
      <c r="K4779" s="122">
        <v>0</v>
      </c>
      <c r="L4779" s="122">
        <v>0</v>
      </c>
      <c r="M4779" s="122">
        <v>0</v>
      </c>
      <c r="N4779" s="122">
        <v>0</v>
      </c>
      <c r="O4779" s="122">
        <v>0</v>
      </c>
      <c r="P4779" s="122">
        <v>0</v>
      </c>
      <c r="Q4779" s="122">
        <v>0</v>
      </c>
      <c r="R4779" s="122">
        <v>0</v>
      </c>
      <c r="S4779" s="122">
        <v>0</v>
      </c>
      <c r="T4779" s="122">
        <v>0</v>
      </c>
      <c r="U4779" s="122">
        <v>0</v>
      </c>
      <c r="V4779" s="122">
        <v>0</v>
      </c>
      <c r="W4779" s="122">
        <v>0</v>
      </c>
      <c r="X4779" s="122">
        <v>0</v>
      </c>
      <c r="Y4779" s="122">
        <v>0</v>
      </c>
      <c r="Z4779" s="122">
        <v>0</v>
      </c>
      <c r="AA4779" s="122">
        <v>0</v>
      </c>
      <c r="AB4779" s="122">
        <v>2.5610335000000001E-6</v>
      </c>
      <c r="AC4779" s="122">
        <v>5.3943278000000002E-6</v>
      </c>
      <c r="AD4779" s="122">
        <v>8.4925835000000005E-6</v>
      </c>
      <c r="AE4779" s="122">
        <v>1.1834771399999999E-5</v>
      </c>
      <c r="AF4779" s="122">
        <v>5.1343297799999998E-5</v>
      </c>
      <c r="AG4779" s="122">
        <v>9.7245466600000006E-5</v>
      </c>
      <c r="AH4779" s="122">
        <v>1.4696568110000001E-4</v>
      </c>
      <c r="AI4779" s="122">
        <v>1.62024713E-4</v>
      </c>
      <c r="AJ4779" s="122">
        <v>1.8024037550000001E-4</v>
      </c>
      <c r="AK4779" s="122">
        <v>2.0078378999999999E-4</v>
      </c>
      <c r="AL4779" s="122">
        <v>0</v>
      </c>
    </row>
    <row r="4780" spans="1:38" hidden="1" x14ac:dyDescent="0.25">
      <c r="A4780" s="122" t="s">
        <v>2027</v>
      </c>
      <c r="B4780" s="122">
        <v>1</v>
      </c>
      <c r="C4780" s="122" t="s">
        <v>2231</v>
      </c>
      <c r="D4780" s="122" t="s">
        <v>2102</v>
      </c>
      <c r="E4780" s="122">
        <v>87</v>
      </c>
      <c r="F4780" s="122">
        <v>0</v>
      </c>
      <c r="G4780" s="122">
        <v>0</v>
      </c>
      <c r="H4780" s="122">
        <v>0</v>
      </c>
      <c r="I4780" s="122">
        <v>0</v>
      </c>
      <c r="J4780" s="122">
        <v>0</v>
      </c>
      <c r="K4780" s="122">
        <v>0</v>
      </c>
      <c r="L4780" s="122">
        <v>0</v>
      </c>
      <c r="M4780" s="122">
        <v>0</v>
      </c>
      <c r="N4780" s="122">
        <v>0</v>
      </c>
      <c r="O4780" s="122">
        <v>0</v>
      </c>
      <c r="P4780" s="122">
        <v>0</v>
      </c>
      <c r="Q4780" s="122">
        <v>0</v>
      </c>
      <c r="R4780" s="122">
        <v>0</v>
      </c>
      <c r="S4780" s="122">
        <v>0</v>
      </c>
      <c r="T4780" s="122">
        <v>0</v>
      </c>
      <c r="U4780" s="122">
        <v>0</v>
      </c>
      <c r="V4780" s="122">
        <v>0</v>
      </c>
      <c r="W4780" s="122">
        <v>0</v>
      </c>
      <c r="X4780" s="122">
        <v>0</v>
      </c>
      <c r="Y4780" s="122">
        <v>0</v>
      </c>
      <c r="Z4780" s="122">
        <v>0</v>
      </c>
      <c r="AA4780" s="122">
        <v>0</v>
      </c>
      <c r="AB4780" s="122">
        <v>1.3913473E-6</v>
      </c>
      <c r="AC4780" s="122">
        <v>2.9459776999999998E-6</v>
      </c>
      <c r="AD4780" s="122">
        <v>4.6624103000000001E-6</v>
      </c>
      <c r="AE4780" s="122">
        <v>6.5329931999999999E-6</v>
      </c>
      <c r="AF4780" s="122">
        <v>2.8499785900000001E-5</v>
      </c>
      <c r="AG4780" s="122">
        <v>5.4284954099999999E-5</v>
      </c>
      <c r="AH4780" s="122">
        <v>8.2534486999999998E-5</v>
      </c>
      <c r="AI4780" s="122">
        <v>9.1521955999999995E-5</v>
      </c>
      <c r="AJ4780" s="122">
        <v>1.021748007E-4</v>
      </c>
      <c r="AK4780" s="122">
        <v>1.140158138E-4</v>
      </c>
      <c r="AL4780" s="122">
        <v>0</v>
      </c>
    </row>
    <row r="4781" spans="1:38" hidden="1" x14ac:dyDescent="0.25">
      <c r="A4781" s="122" t="s">
        <v>2027</v>
      </c>
      <c r="B4781" s="122">
        <v>1</v>
      </c>
      <c r="C4781" s="122" t="s">
        <v>2231</v>
      </c>
      <c r="D4781" s="122" t="s">
        <v>2103</v>
      </c>
      <c r="E4781" s="122">
        <v>87</v>
      </c>
      <c r="F4781" s="122">
        <v>0</v>
      </c>
      <c r="G4781" s="122">
        <v>0</v>
      </c>
      <c r="H4781" s="122">
        <v>0</v>
      </c>
      <c r="I4781" s="122">
        <v>0</v>
      </c>
      <c r="J4781" s="122">
        <v>0</v>
      </c>
      <c r="K4781" s="122">
        <v>0</v>
      </c>
      <c r="L4781" s="122">
        <v>0</v>
      </c>
      <c r="M4781" s="122">
        <v>0</v>
      </c>
      <c r="N4781" s="122">
        <v>0</v>
      </c>
      <c r="O4781" s="122">
        <v>0</v>
      </c>
      <c r="P4781" s="122">
        <v>0</v>
      </c>
      <c r="Q4781" s="122">
        <v>0</v>
      </c>
      <c r="R4781" s="122">
        <v>0</v>
      </c>
      <c r="S4781" s="122">
        <v>0</v>
      </c>
      <c r="T4781" s="122">
        <v>0</v>
      </c>
      <c r="U4781" s="122">
        <v>0</v>
      </c>
      <c r="V4781" s="122">
        <v>0</v>
      </c>
      <c r="W4781" s="122">
        <v>0</v>
      </c>
      <c r="X4781" s="122">
        <v>0</v>
      </c>
      <c r="Y4781" s="122">
        <v>0</v>
      </c>
      <c r="Z4781" s="122">
        <v>0</v>
      </c>
      <c r="AA4781" s="122">
        <v>0</v>
      </c>
      <c r="AB4781" s="122">
        <v>1.5591439E-6</v>
      </c>
      <c r="AC4781" s="122">
        <v>3.2877978000000002E-6</v>
      </c>
      <c r="AD4781" s="122">
        <v>5.1809803000000001E-6</v>
      </c>
      <c r="AE4781" s="122">
        <v>7.2375282000000004E-6</v>
      </c>
      <c r="AF4781" s="122">
        <v>3.1419335599999998E-5</v>
      </c>
      <c r="AG4781" s="122">
        <v>5.9568905200000002E-5</v>
      </c>
      <c r="AH4781" s="122">
        <v>9.0145581500000006E-5</v>
      </c>
      <c r="AI4781" s="122">
        <v>9.9642376200000004E-5</v>
      </c>
      <c r="AJ4781" s="122">
        <v>1.10183054E-4</v>
      </c>
      <c r="AK4781" s="122">
        <v>1.2322109760000001E-4</v>
      </c>
      <c r="AL4781" s="122">
        <v>0</v>
      </c>
    </row>
    <row r="4782" spans="1:38" hidden="1" x14ac:dyDescent="0.25">
      <c r="A4782" s="122" t="s">
        <v>2027</v>
      </c>
      <c r="B4782" s="122">
        <v>1</v>
      </c>
      <c r="C4782" s="122" t="s">
        <v>2231</v>
      </c>
      <c r="D4782" s="122" t="s">
        <v>2137</v>
      </c>
      <c r="E4782" s="122">
        <v>87</v>
      </c>
      <c r="F4782" s="122">
        <v>0</v>
      </c>
      <c r="G4782" s="122">
        <v>0</v>
      </c>
      <c r="H4782" s="122">
        <v>0</v>
      </c>
      <c r="I4782" s="122">
        <v>0</v>
      </c>
      <c r="J4782" s="122">
        <v>0</v>
      </c>
      <c r="K4782" s="122">
        <v>0</v>
      </c>
      <c r="L4782" s="122">
        <v>0</v>
      </c>
      <c r="M4782" s="122">
        <v>0</v>
      </c>
      <c r="N4782" s="122">
        <v>0</v>
      </c>
      <c r="O4782" s="122">
        <v>0</v>
      </c>
      <c r="P4782" s="122">
        <v>0</v>
      </c>
      <c r="Q4782" s="122">
        <v>0</v>
      </c>
      <c r="R4782" s="122">
        <v>0</v>
      </c>
      <c r="S4782" s="122">
        <v>0</v>
      </c>
      <c r="T4782" s="122">
        <v>0</v>
      </c>
      <c r="U4782" s="122">
        <v>0</v>
      </c>
      <c r="V4782" s="122">
        <v>0</v>
      </c>
      <c r="W4782" s="122">
        <v>0</v>
      </c>
      <c r="X4782" s="122">
        <v>0</v>
      </c>
      <c r="Y4782" s="122">
        <v>0</v>
      </c>
      <c r="Z4782" s="122">
        <v>0</v>
      </c>
      <c r="AA4782" s="122">
        <v>0</v>
      </c>
      <c r="AB4782" s="122">
        <v>1.38177E-8</v>
      </c>
      <c r="AC4782" s="122">
        <v>2.8977100000000001E-8</v>
      </c>
      <c r="AD4782" s="122">
        <v>4.5377700000000001E-8</v>
      </c>
      <c r="AE4782" s="122">
        <v>6.2974700000000003E-8</v>
      </c>
      <c r="AF4782" s="122">
        <v>2.7158390000000001E-7</v>
      </c>
      <c r="AG4782" s="122">
        <v>5.1122150000000004E-7</v>
      </c>
      <c r="AH4782" s="122">
        <v>7.6882909999999995E-7</v>
      </c>
      <c r="AI4782" s="122">
        <v>8.4459040000000004E-7</v>
      </c>
      <c r="AJ4782" s="122">
        <v>9.2828329999999995E-7</v>
      </c>
      <c r="AK4782" s="122">
        <v>1.0319853000000001E-6</v>
      </c>
      <c r="AL4782" s="122">
        <v>0</v>
      </c>
    </row>
    <row r="4783" spans="1:38" hidden="1" x14ac:dyDescent="0.25">
      <c r="A4783" s="122" t="s">
        <v>2027</v>
      </c>
      <c r="B4783" s="122">
        <v>1</v>
      </c>
      <c r="C4783" s="122" t="s">
        <v>2231</v>
      </c>
      <c r="D4783" s="122" t="s">
        <v>2104</v>
      </c>
      <c r="E4783" s="122">
        <v>87</v>
      </c>
      <c r="F4783" s="122">
        <v>0</v>
      </c>
      <c r="G4783" s="122">
        <v>0</v>
      </c>
      <c r="H4783" s="122">
        <v>0</v>
      </c>
      <c r="I4783" s="122">
        <v>0</v>
      </c>
      <c r="J4783" s="122">
        <v>0</v>
      </c>
      <c r="K4783" s="122">
        <v>0</v>
      </c>
      <c r="L4783" s="122">
        <v>0</v>
      </c>
      <c r="M4783" s="122">
        <v>0</v>
      </c>
      <c r="N4783" s="122">
        <v>0</v>
      </c>
      <c r="O4783" s="122">
        <v>0</v>
      </c>
      <c r="P4783" s="122">
        <v>0</v>
      </c>
      <c r="Q4783" s="122">
        <v>0</v>
      </c>
      <c r="R4783" s="122">
        <v>0</v>
      </c>
      <c r="S4783" s="122">
        <v>0</v>
      </c>
      <c r="T4783" s="122">
        <v>0</v>
      </c>
      <c r="U4783" s="122">
        <v>0</v>
      </c>
      <c r="V4783" s="122">
        <v>0</v>
      </c>
      <c r="W4783" s="122">
        <v>0</v>
      </c>
      <c r="X4783" s="122">
        <v>0</v>
      </c>
      <c r="Y4783" s="122">
        <v>0</v>
      </c>
      <c r="Z4783" s="122">
        <v>0</v>
      </c>
      <c r="AA4783" s="122">
        <v>0</v>
      </c>
      <c r="AB4783" s="122">
        <v>7.7222009999999995E-7</v>
      </c>
      <c r="AC4783" s="122">
        <v>1.6266760999999999E-6</v>
      </c>
      <c r="AD4783" s="122">
        <v>2.5582771000000001E-6</v>
      </c>
      <c r="AE4783" s="122">
        <v>3.5622085999999998E-6</v>
      </c>
      <c r="AF4783" s="122">
        <v>1.5425477700000002E-5</v>
      </c>
      <c r="AG4783" s="122">
        <v>2.9150718499999999E-5</v>
      </c>
      <c r="AH4783" s="122">
        <v>4.3893890999999999E-5</v>
      </c>
      <c r="AI4783" s="122">
        <v>4.8328120399999997E-5</v>
      </c>
      <c r="AJ4783" s="122">
        <v>5.2936546100000001E-5</v>
      </c>
      <c r="AK4783" s="122">
        <v>5.8931080599999997E-5</v>
      </c>
      <c r="AL4783" s="122">
        <v>0</v>
      </c>
    </row>
    <row r="4784" spans="1:38" hidden="1" x14ac:dyDescent="0.25">
      <c r="A4784" s="122" t="s">
        <v>2027</v>
      </c>
      <c r="B4784" s="122">
        <v>1</v>
      </c>
      <c r="C4784" s="122" t="s">
        <v>2231</v>
      </c>
      <c r="D4784" s="122" t="s">
        <v>2105</v>
      </c>
      <c r="E4784" s="122">
        <v>87</v>
      </c>
      <c r="F4784" s="122">
        <v>0</v>
      </c>
      <c r="G4784" s="122">
        <v>0</v>
      </c>
      <c r="H4784" s="122">
        <v>0</v>
      </c>
      <c r="I4784" s="122">
        <v>0</v>
      </c>
      <c r="J4784" s="122">
        <v>0</v>
      </c>
      <c r="K4784" s="122">
        <v>0</v>
      </c>
      <c r="L4784" s="122">
        <v>0</v>
      </c>
      <c r="M4784" s="122">
        <v>0</v>
      </c>
      <c r="N4784" s="122">
        <v>0</v>
      </c>
      <c r="O4784" s="122">
        <v>0</v>
      </c>
      <c r="P4784" s="122">
        <v>0</v>
      </c>
      <c r="Q4784" s="122">
        <v>0</v>
      </c>
      <c r="R4784" s="122">
        <v>0</v>
      </c>
      <c r="S4784" s="122">
        <v>0</v>
      </c>
      <c r="T4784" s="122">
        <v>0</v>
      </c>
      <c r="U4784" s="122">
        <v>0</v>
      </c>
      <c r="V4784" s="122">
        <v>0</v>
      </c>
      <c r="W4784" s="122">
        <v>0</v>
      </c>
      <c r="X4784" s="122">
        <v>0</v>
      </c>
      <c r="Y4784" s="122">
        <v>0</v>
      </c>
      <c r="Z4784" s="122">
        <v>0</v>
      </c>
      <c r="AA4784" s="122">
        <v>0</v>
      </c>
      <c r="AB4784" s="122">
        <v>2.5981339999999999E-7</v>
      </c>
      <c r="AC4784" s="122">
        <v>5.5177110000000004E-7</v>
      </c>
      <c r="AD4784" s="122">
        <v>8.7444329999999999E-7</v>
      </c>
      <c r="AE4784" s="122">
        <v>1.2288014999999999E-6</v>
      </c>
      <c r="AF4784" s="122">
        <v>5.3753387000000002E-6</v>
      </c>
      <c r="AG4784" s="122">
        <v>1.02722111E-5</v>
      </c>
      <c r="AH4784" s="122">
        <v>1.5624946100000001E-5</v>
      </c>
      <c r="AI4784" s="122">
        <v>1.73650408E-5</v>
      </c>
      <c r="AJ4784" s="122">
        <v>1.9446004000000001E-5</v>
      </c>
      <c r="AK4784" s="122">
        <v>2.2059883199999999E-5</v>
      </c>
      <c r="AL4784" s="122">
        <v>0</v>
      </c>
    </row>
    <row r="4785" spans="1:38" hidden="1" x14ac:dyDescent="0.25">
      <c r="A4785" s="122" t="s">
        <v>2027</v>
      </c>
      <c r="B4785" s="122">
        <v>1</v>
      </c>
      <c r="C4785" s="122" t="s">
        <v>2231</v>
      </c>
      <c r="D4785" s="122" t="s">
        <v>2106</v>
      </c>
      <c r="E4785" s="122">
        <v>87</v>
      </c>
      <c r="F4785" s="122">
        <v>0</v>
      </c>
      <c r="G4785" s="122">
        <v>0</v>
      </c>
      <c r="H4785" s="122">
        <v>0</v>
      </c>
      <c r="I4785" s="122">
        <v>0</v>
      </c>
      <c r="J4785" s="122">
        <v>0</v>
      </c>
      <c r="K4785" s="122">
        <v>0</v>
      </c>
      <c r="L4785" s="122">
        <v>0</v>
      </c>
      <c r="M4785" s="122">
        <v>0</v>
      </c>
      <c r="N4785" s="122">
        <v>0</v>
      </c>
      <c r="O4785" s="122">
        <v>0</v>
      </c>
      <c r="P4785" s="122">
        <v>0</v>
      </c>
      <c r="Q4785" s="122">
        <v>0</v>
      </c>
      <c r="R4785" s="122">
        <v>0</v>
      </c>
      <c r="S4785" s="122">
        <v>0</v>
      </c>
      <c r="T4785" s="122">
        <v>0</v>
      </c>
      <c r="U4785" s="122">
        <v>0</v>
      </c>
      <c r="V4785" s="122">
        <v>0</v>
      </c>
      <c r="W4785" s="122">
        <v>0</v>
      </c>
      <c r="X4785" s="122">
        <v>0</v>
      </c>
      <c r="Y4785" s="122">
        <v>0</v>
      </c>
      <c r="Z4785" s="122">
        <v>0</v>
      </c>
      <c r="AA4785" s="122">
        <v>0</v>
      </c>
      <c r="AB4785" s="122">
        <v>2.5231342999999999E-6</v>
      </c>
      <c r="AC4785" s="122">
        <v>5.3572850000000002E-6</v>
      </c>
      <c r="AD4785" s="122">
        <v>8.4970829000000006E-6</v>
      </c>
      <c r="AE4785" s="122">
        <v>1.19571578E-5</v>
      </c>
      <c r="AF4785" s="122">
        <v>5.2414536199999999E-5</v>
      </c>
      <c r="AG4785" s="122">
        <v>1.0015994E-4</v>
      </c>
      <c r="AH4785" s="122">
        <v>1.5291171250000001E-4</v>
      </c>
      <c r="AI4785" s="122">
        <v>1.7040747750000001E-4</v>
      </c>
      <c r="AJ4785" s="122">
        <v>1.8721378750000001E-4</v>
      </c>
      <c r="AK4785" s="122">
        <v>2.1077923909999999E-4</v>
      </c>
      <c r="AL4785" s="122">
        <v>0</v>
      </c>
    </row>
    <row r="4786" spans="1:38" hidden="1" x14ac:dyDescent="0.25">
      <c r="A4786" s="122" t="s">
        <v>2027</v>
      </c>
      <c r="B4786" s="122">
        <v>1</v>
      </c>
      <c r="C4786" s="122" t="s">
        <v>2231</v>
      </c>
      <c r="D4786" s="122" t="s">
        <v>2107</v>
      </c>
      <c r="E4786" s="122">
        <v>87</v>
      </c>
      <c r="F4786" s="122">
        <v>0</v>
      </c>
      <c r="G4786" s="122">
        <v>0</v>
      </c>
      <c r="H4786" s="122">
        <v>0</v>
      </c>
      <c r="I4786" s="122">
        <v>0</v>
      </c>
      <c r="J4786" s="122">
        <v>0</v>
      </c>
      <c r="K4786" s="122">
        <v>0</v>
      </c>
      <c r="L4786" s="122">
        <v>0</v>
      </c>
      <c r="M4786" s="122">
        <v>0</v>
      </c>
      <c r="N4786" s="122">
        <v>0</v>
      </c>
      <c r="O4786" s="122">
        <v>0</v>
      </c>
      <c r="P4786" s="122">
        <v>0</v>
      </c>
      <c r="Q4786" s="122">
        <v>0</v>
      </c>
      <c r="R4786" s="122">
        <v>0</v>
      </c>
      <c r="S4786" s="122">
        <v>0</v>
      </c>
      <c r="T4786" s="122">
        <v>0</v>
      </c>
      <c r="U4786" s="122">
        <v>0</v>
      </c>
      <c r="V4786" s="122">
        <v>0</v>
      </c>
      <c r="W4786" s="122">
        <v>0</v>
      </c>
      <c r="X4786" s="122">
        <v>0</v>
      </c>
      <c r="Y4786" s="122">
        <v>0</v>
      </c>
      <c r="Z4786" s="122">
        <v>0</v>
      </c>
      <c r="AA4786" s="122">
        <v>0</v>
      </c>
      <c r="AB4786" s="122">
        <v>1.8169070000000001E-7</v>
      </c>
      <c r="AC4786" s="122">
        <v>3.9344229999999999E-7</v>
      </c>
      <c r="AD4786" s="122">
        <v>6.3167099999999997E-7</v>
      </c>
      <c r="AE4786" s="122">
        <v>9.0005770000000005E-7</v>
      </c>
      <c r="AF4786" s="122">
        <v>3.9000332000000001E-6</v>
      </c>
      <c r="AG4786" s="122">
        <v>7.3762475999999997E-6</v>
      </c>
      <c r="AH4786" s="122">
        <v>1.1184523000000001E-5</v>
      </c>
      <c r="AI4786" s="122">
        <v>1.2393059900000001E-5</v>
      </c>
      <c r="AJ4786" s="122">
        <v>1.3945678300000001E-5</v>
      </c>
      <c r="AK4786" s="122">
        <v>1.5481038900000001E-5</v>
      </c>
      <c r="AL4786" s="122">
        <v>0</v>
      </c>
    </row>
    <row r="4787" spans="1:38" hidden="1" x14ac:dyDescent="0.25">
      <c r="A4787" s="122" t="s">
        <v>2027</v>
      </c>
      <c r="B4787" s="122">
        <v>1</v>
      </c>
      <c r="C4787" s="122" t="s">
        <v>2231</v>
      </c>
      <c r="D4787" s="122" t="s">
        <v>475</v>
      </c>
      <c r="E4787" s="122">
        <v>87</v>
      </c>
      <c r="F4787" s="122">
        <v>0</v>
      </c>
      <c r="G4787" s="122">
        <v>0</v>
      </c>
      <c r="H4787" s="122">
        <v>0</v>
      </c>
      <c r="I4787" s="122">
        <v>0</v>
      </c>
      <c r="J4787" s="122">
        <v>0</v>
      </c>
      <c r="K4787" s="122">
        <v>0</v>
      </c>
      <c r="L4787" s="122">
        <v>0</v>
      </c>
      <c r="M4787" s="122">
        <v>0</v>
      </c>
      <c r="N4787" s="122">
        <v>0</v>
      </c>
      <c r="O4787" s="122">
        <v>0</v>
      </c>
      <c r="P4787" s="122">
        <v>0</v>
      </c>
      <c r="Q4787" s="122">
        <v>0</v>
      </c>
      <c r="R4787" s="122">
        <v>0</v>
      </c>
      <c r="S4787" s="122">
        <v>0</v>
      </c>
      <c r="T4787" s="122">
        <v>0</v>
      </c>
      <c r="U4787" s="122">
        <v>0</v>
      </c>
      <c r="V4787" s="122">
        <v>0</v>
      </c>
      <c r="W4787" s="122">
        <v>0</v>
      </c>
      <c r="X4787" s="122">
        <v>0</v>
      </c>
      <c r="Y4787" s="122">
        <v>0</v>
      </c>
      <c r="Z4787" s="122">
        <v>0</v>
      </c>
      <c r="AA4787" s="122">
        <v>0</v>
      </c>
      <c r="AB4787" s="122">
        <v>4.7961469999999999E-7</v>
      </c>
      <c r="AC4787" s="122">
        <v>1.0151294E-6</v>
      </c>
      <c r="AD4787" s="122">
        <v>1.6074931E-6</v>
      </c>
      <c r="AE4787" s="122">
        <v>2.2539760000000001E-6</v>
      </c>
      <c r="AF4787" s="122">
        <v>9.8336320999999993E-6</v>
      </c>
      <c r="AG4787" s="122">
        <v>1.86853762E-5</v>
      </c>
      <c r="AH4787" s="122">
        <v>2.8334442599999999E-5</v>
      </c>
      <c r="AI4787" s="122">
        <v>3.1360109199999999E-5</v>
      </c>
      <c r="AJ4787" s="122">
        <v>3.5115731399999998E-5</v>
      </c>
      <c r="AK4787" s="122">
        <v>3.9228428700000003E-5</v>
      </c>
      <c r="AL4787" s="122">
        <v>0</v>
      </c>
    </row>
    <row r="4788" spans="1:38" hidden="1" x14ac:dyDescent="0.25">
      <c r="A4788" s="122" t="s">
        <v>2027</v>
      </c>
      <c r="B4788" s="122">
        <v>1</v>
      </c>
      <c r="C4788" s="122" t="s">
        <v>2231</v>
      </c>
      <c r="D4788" s="122" t="s">
        <v>2108</v>
      </c>
      <c r="E4788" s="122">
        <v>87</v>
      </c>
      <c r="F4788" s="122">
        <v>0</v>
      </c>
      <c r="G4788" s="122">
        <v>0</v>
      </c>
      <c r="H4788" s="122">
        <v>0</v>
      </c>
      <c r="I4788" s="122">
        <v>0</v>
      </c>
      <c r="J4788" s="122">
        <v>0</v>
      </c>
      <c r="K4788" s="122">
        <v>0</v>
      </c>
      <c r="L4788" s="122">
        <v>0</v>
      </c>
      <c r="M4788" s="122">
        <v>0</v>
      </c>
      <c r="N4788" s="122">
        <v>0</v>
      </c>
      <c r="O4788" s="122">
        <v>0</v>
      </c>
      <c r="P4788" s="122">
        <v>0</v>
      </c>
      <c r="Q4788" s="122">
        <v>0</v>
      </c>
      <c r="R4788" s="122">
        <v>0</v>
      </c>
      <c r="S4788" s="122">
        <v>0</v>
      </c>
      <c r="T4788" s="122">
        <v>0</v>
      </c>
      <c r="U4788" s="122">
        <v>0</v>
      </c>
      <c r="V4788" s="122">
        <v>0</v>
      </c>
      <c r="W4788" s="122">
        <v>0</v>
      </c>
      <c r="X4788" s="122">
        <v>0</v>
      </c>
      <c r="Y4788" s="122">
        <v>0</v>
      </c>
      <c r="Z4788" s="122">
        <v>0</v>
      </c>
      <c r="AA4788" s="122">
        <v>0</v>
      </c>
      <c r="AB4788" s="122">
        <v>3.4274029999999999E-7</v>
      </c>
      <c r="AC4788" s="122">
        <v>7.2212639999999999E-7</v>
      </c>
      <c r="AD4788" s="122">
        <v>1.1408831000000001E-6</v>
      </c>
      <c r="AE4788" s="122">
        <v>1.5933158999999999E-6</v>
      </c>
      <c r="AF4788" s="122">
        <v>6.9307686000000002E-6</v>
      </c>
      <c r="AG4788" s="122">
        <v>1.3162579500000001E-5</v>
      </c>
      <c r="AH4788" s="122">
        <v>1.9940142200000001E-5</v>
      </c>
      <c r="AI4788" s="122">
        <v>2.2081622599999999E-5</v>
      </c>
      <c r="AJ4788" s="122">
        <v>2.4667474100000001E-5</v>
      </c>
      <c r="AK4788" s="122">
        <v>2.7747719000000001E-5</v>
      </c>
      <c r="AL4788" s="122">
        <v>0</v>
      </c>
    </row>
    <row r="4789" spans="1:38" hidden="1" x14ac:dyDescent="0.25">
      <c r="A4789" s="122" t="s">
        <v>2027</v>
      </c>
      <c r="B4789" s="122">
        <v>1</v>
      </c>
      <c r="C4789" s="122" t="s">
        <v>2231</v>
      </c>
      <c r="D4789" s="122" t="s">
        <v>2109</v>
      </c>
      <c r="E4789" s="122">
        <v>87</v>
      </c>
      <c r="F4789" s="122">
        <v>0</v>
      </c>
      <c r="G4789" s="122">
        <v>0</v>
      </c>
      <c r="H4789" s="122">
        <v>0</v>
      </c>
      <c r="I4789" s="122">
        <v>0</v>
      </c>
      <c r="J4789" s="122">
        <v>0</v>
      </c>
      <c r="K4789" s="122">
        <v>0</v>
      </c>
      <c r="L4789" s="122">
        <v>0</v>
      </c>
      <c r="M4789" s="122">
        <v>0</v>
      </c>
      <c r="N4789" s="122">
        <v>0</v>
      </c>
      <c r="O4789" s="122">
        <v>0</v>
      </c>
      <c r="P4789" s="122">
        <v>0</v>
      </c>
      <c r="Q4789" s="122">
        <v>0</v>
      </c>
      <c r="R4789" s="122">
        <v>0</v>
      </c>
      <c r="S4789" s="122">
        <v>0</v>
      </c>
      <c r="T4789" s="122">
        <v>0</v>
      </c>
      <c r="U4789" s="122">
        <v>0</v>
      </c>
      <c r="V4789" s="122">
        <v>0</v>
      </c>
      <c r="W4789" s="122">
        <v>0</v>
      </c>
      <c r="X4789" s="122">
        <v>0</v>
      </c>
      <c r="Y4789" s="122">
        <v>0</v>
      </c>
      <c r="Z4789" s="122">
        <v>0</v>
      </c>
      <c r="AA4789" s="122">
        <v>0</v>
      </c>
      <c r="AB4789" s="122">
        <v>2.2886844E-6</v>
      </c>
      <c r="AC4789" s="122">
        <v>4.8192580999999998E-6</v>
      </c>
      <c r="AD4789" s="122">
        <v>7.5821426000000002E-6</v>
      </c>
      <c r="AE4789" s="122">
        <v>1.05670436E-5</v>
      </c>
      <c r="AF4789" s="122">
        <v>4.5769912599999999E-5</v>
      </c>
      <c r="AG4789" s="122">
        <v>8.6634608400000001E-5</v>
      </c>
      <c r="AH4789" s="122">
        <v>1.3084427089999999E-4</v>
      </c>
      <c r="AI4789" s="122">
        <v>1.4427972990000001E-4</v>
      </c>
      <c r="AJ4789" s="122">
        <v>1.661343051E-4</v>
      </c>
      <c r="AK4789" s="122">
        <v>1.85128293E-4</v>
      </c>
      <c r="AL4789" s="122">
        <v>0</v>
      </c>
    </row>
    <row r="4790" spans="1:38" hidden="1" x14ac:dyDescent="0.25">
      <c r="A4790" s="122" t="s">
        <v>2027</v>
      </c>
      <c r="B4790" s="122">
        <v>1</v>
      </c>
      <c r="C4790" s="122" t="s">
        <v>2231</v>
      </c>
      <c r="D4790" s="122" t="s">
        <v>2110</v>
      </c>
      <c r="E4790" s="122">
        <v>87</v>
      </c>
      <c r="F4790" s="122">
        <v>0</v>
      </c>
      <c r="G4790" s="122">
        <v>0</v>
      </c>
      <c r="H4790" s="122">
        <v>0</v>
      </c>
      <c r="I4790" s="122">
        <v>0</v>
      </c>
      <c r="J4790" s="122">
        <v>0</v>
      </c>
      <c r="K4790" s="122">
        <v>0</v>
      </c>
      <c r="L4790" s="122">
        <v>0</v>
      </c>
      <c r="M4790" s="122">
        <v>0</v>
      </c>
      <c r="N4790" s="122">
        <v>0</v>
      </c>
      <c r="O4790" s="122">
        <v>0</v>
      </c>
      <c r="P4790" s="122">
        <v>0</v>
      </c>
      <c r="Q4790" s="122">
        <v>0</v>
      </c>
      <c r="R4790" s="122">
        <v>0</v>
      </c>
      <c r="S4790" s="122">
        <v>0</v>
      </c>
      <c r="T4790" s="122">
        <v>0</v>
      </c>
      <c r="U4790" s="122">
        <v>0</v>
      </c>
      <c r="V4790" s="122">
        <v>0</v>
      </c>
      <c r="W4790" s="122">
        <v>0</v>
      </c>
      <c r="X4790" s="122">
        <v>0</v>
      </c>
      <c r="Y4790" s="122">
        <v>0</v>
      </c>
      <c r="Z4790" s="122">
        <v>0</v>
      </c>
      <c r="AA4790" s="122">
        <v>0</v>
      </c>
      <c r="AB4790" s="122">
        <v>5.4016489999999997E-7</v>
      </c>
      <c r="AC4790" s="122">
        <v>1.1386436999999999E-6</v>
      </c>
      <c r="AD4790" s="122">
        <v>1.7872980999999999E-6</v>
      </c>
      <c r="AE4790" s="122">
        <v>2.4898640999999999E-6</v>
      </c>
      <c r="AF4790" s="122">
        <v>1.07933908E-5</v>
      </c>
      <c r="AG4790" s="122">
        <v>2.03993836E-5</v>
      </c>
      <c r="AH4790" s="122">
        <v>3.0810170299999998E-5</v>
      </c>
      <c r="AI4790" s="122">
        <v>3.4071064700000003E-5</v>
      </c>
      <c r="AJ4790" s="122">
        <v>3.7910571100000002E-5</v>
      </c>
      <c r="AK4790" s="122">
        <v>4.2268609300000003E-5</v>
      </c>
      <c r="AL4790" s="122">
        <v>0</v>
      </c>
    </row>
    <row r="4791" spans="1:38" hidden="1" x14ac:dyDescent="0.25">
      <c r="A4791" s="122" t="s">
        <v>2027</v>
      </c>
      <c r="B4791" s="122">
        <v>1</v>
      </c>
      <c r="C4791" s="122" t="s">
        <v>2231</v>
      </c>
      <c r="D4791" s="122" t="s">
        <v>2111</v>
      </c>
      <c r="E4791" s="122">
        <v>87</v>
      </c>
      <c r="F4791" s="122">
        <v>0</v>
      </c>
      <c r="G4791" s="122">
        <v>0</v>
      </c>
      <c r="H4791" s="122">
        <v>0</v>
      </c>
      <c r="I4791" s="122">
        <v>0</v>
      </c>
      <c r="J4791" s="122">
        <v>0</v>
      </c>
      <c r="K4791" s="122">
        <v>0</v>
      </c>
      <c r="L4791" s="122">
        <v>0</v>
      </c>
      <c r="M4791" s="122">
        <v>0</v>
      </c>
      <c r="N4791" s="122">
        <v>0</v>
      </c>
      <c r="O4791" s="122">
        <v>0</v>
      </c>
      <c r="P4791" s="122">
        <v>0</v>
      </c>
      <c r="Q4791" s="122">
        <v>0</v>
      </c>
      <c r="R4791" s="122">
        <v>0</v>
      </c>
      <c r="S4791" s="122">
        <v>0</v>
      </c>
      <c r="T4791" s="122">
        <v>0</v>
      </c>
      <c r="U4791" s="122">
        <v>0</v>
      </c>
      <c r="V4791" s="122">
        <v>0</v>
      </c>
      <c r="W4791" s="122">
        <v>0</v>
      </c>
      <c r="X4791" s="122">
        <v>0</v>
      </c>
      <c r="Y4791" s="122">
        <v>0</v>
      </c>
      <c r="Z4791" s="122">
        <v>0</v>
      </c>
      <c r="AA4791" s="122">
        <v>0</v>
      </c>
      <c r="AB4791" s="122">
        <v>7.1014210000000003E-7</v>
      </c>
      <c r="AC4791" s="122">
        <v>1.5108533E-6</v>
      </c>
      <c r="AD4791" s="122">
        <v>2.4103867999999998E-6</v>
      </c>
      <c r="AE4791" s="122">
        <v>3.4172294999999999E-6</v>
      </c>
      <c r="AF4791" s="122">
        <v>1.5059053600000001E-5</v>
      </c>
      <c r="AG4791" s="122">
        <v>2.8969644600000001E-5</v>
      </c>
      <c r="AH4791" s="122">
        <v>4.4597958199999997E-5</v>
      </c>
      <c r="AI4791" s="122">
        <v>5.0154388199999999E-5</v>
      </c>
      <c r="AJ4791" s="122">
        <v>5.5750899799999999E-5</v>
      </c>
      <c r="AK4791" s="122">
        <v>6.2807113599999996E-5</v>
      </c>
      <c r="AL4791" s="122">
        <v>0</v>
      </c>
    </row>
    <row r="4792" spans="1:38" hidden="1" x14ac:dyDescent="0.25">
      <c r="A4792" s="122" t="s">
        <v>2027</v>
      </c>
      <c r="B4792" s="122">
        <v>1</v>
      </c>
      <c r="C4792" s="122" t="s">
        <v>2231</v>
      </c>
      <c r="D4792" s="122" t="s">
        <v>2112</v>
      </c>
      <c r="E4792" s="122">
        <v>87</v>
      </c>
      <c r="F4792" s="122">
        <v>0</v>
      </c>
      <c r="G4792" s="122">
        <v>0</v>
      </c>
      <c r="H4792" s="122">
        <v>0</v>
      </c>
      <c r="I4792" s="122">
        <v>0</v>
      </c>
      <c r="J4792" s="122">
        <v>0</v>
      </c>
      <c r="K4792" s="122">
        <v>0</v>
      </c>
      <c r="L4792" s="122">
        <v>0</v>
      </c>
      <c r="M4792" s="122">
        <v>0</v>
      </c>
      <c r="N4792" s="122">
        <v>0</v>
      </c>
      <c r="O4792" s="122">
        <v>0</v>
      </c>
      <c r="P4792" s="122">
        <v>0</v>
      </c>
      <c r="Q4792" s="122">
        <v>0</v>
      </c>
      <c r="R4792" s="122">
        <v>0</v>
      </c>
      <c r="S4792" s="122">
        <v>0</v>
      </c>
      <c r="T4792" s="122">
        <v>0</v>
      </c>
      <c r="U4792" s="122">
        <v>0</v>
      </c>
      <c r="V4792" s="122">
        <v>0</v>
      </c>
      <c r="W4792" s="122">
        <v>0</v>
      </c>
      <c r="X4792" s="122">
        <v>0</v>
      </c>
      <c r="Y4792" s="122">
        <v>0</v>
      </c>
      <c r="Z4792" s="122">
        <v>0</v>
      </c>
      <c r="AA4792" s="122">
        <v>0</v>
      </c>
      <c r="AB4792" s="122">
        <v>5.0645719999999998E-6</v>
      </c>
      <c r="AC4792" s="122">
        <v>1.0678146700000001E-5</v>
      </c>
      <c r="AD4792" s="122">
        <v>1.68050594E-5</v>
      </c>
      <c r="AE4792" s="122">
        <v>2.34174139E-5</v>
      </c>
      <c r="AF4792" s="122">
        <v>1.012844304E-4</v>
      </c>
      <c r="AG4792" s="122">
        <v>1.909853015E-4</v>
      </c>
      <c r="AH4792" s="122">
        <v>2.8759681800000003E-4</v>
      </c>
      <c r="AI4792" s="122">
        <v>3.158310426E-4</v>
      </c>
      <c r="AJ4792" s="122">
        <v>3.6083173739999999E-4</v>
      </c>
      <c r="AK4792" s="122">
        <v>3.9625954449999998E-4</v>
      </c>
      <c r="AL4792" s="122">
        <v>0</v>
      </c>
    </row>
    <row r="4793" spans="1:38" hidden="1" x14ac:dyDescent="0.25">
      <c r="A4793" s="122" t="s">
        <v>2027</v>
      </c>
      <c r="B4793" s="122">
        <v>1</v>
      </c>
      <c r="C4793" s="122" t="s">
        <v>2231</v>
      </c>
      <c r="D4793" s="122" t="s">
        <v>2113</v>
      </c>
      <c r="E4793" s="122">
        <v>87</v>
      </c>
      <c r="F4793" s="122">
        <v>0</v>
      </c>
      <c r="G4793" s="122">
        <v>0</v>
      </c>
      <c r="H4793" s="122">
        <v>0</v>
      </c>
      <c r="I4793" s="122">
        <v>0</v>
      </c>
      <c r="J4793" s="122">
        <v>0</v>
      </c>
      <c r="K4793" s="122">
        <v>0</v>
      </c>
      <c r="L4793" s="122">
        <v>0</v>
      </c>
      <c r="M4793" s="122">
        <v>0</v>
      </c>
      <c r="N4793" s="122">
        <v>0</v>
      </c>
      <c r="O4793" s="122">
        <v>0</v>
      </c>
      <c r="P4793" s="122">
        <v>0</v>
      </c>
      <c r="Q4793" s="122">
        <v>0</v>
      </c>
      <c r="R4793" s="122">
        <v>0</v>
      </c>
      <c r="S4793" s="122">
        <v>0</v>
      </c>
      <c r="T4793" s="122">
        <v>0</v>
      </c>
      <c r="U4793" s="122">
        <v>0</v>
      </c>
      <c r="V4793" s="122">
        <v>0</v>
      </c>
      <c r="W4793" s="122">
        <v>0</v>
      </c>
      <c r="X4793" s="122">
        <v>0</v>
      </c>
      <c r="Y4793" s="122">
        <v>0</v>
      </c>
      <c r="Z4793" s="122">
        <v>0</v>
      </c>
      <c r="AA4793" s="122">
        <v>0</v>
      </c>
      <c r="AB4793" s="122">
        <v>2.9886400999999998E-6</v>
      </c>
      <c r="AC4793" s="122">
        <v>6.3001414000000003E-6</v>
      </c>
      <c r="AD4793" s="122">
        <v>9.9244324E-6</v>
      </c>
      <c r="AE4793" s="122">
        <v>1.38454554E-5</v>
      </c>
      <c r="AF4793" s="122">
        <v>6.0039385399999999E-5</v>
      </c>
      <c r="AG4793" s="122">
        <v>1.1370805080000001E-4</v>
      </c>
      <c r="AH4793" s="122">
        <v>1.718875626E-4</v>
      </c>
      <c r="AI4793" s="122">
        <v>1.8980091130000001E-4</v>
      </c>
      <c r="AJ4793" s="122">
        <v>2.1108569259999999E-4</v>
      </c>
      <c r="AK4793" s="122">
        <v>2.3532792120000001E-4</v>
      </c>
      <c r="AL4793" s="122">
        <v>0</v>
      </c>
    </row>
    <row r="4794" spans="1:38" hidden="1" x14ac:dyDescent="0.25">
      <c r="A4794" s="122" t="s">
        <v>2027</v>
      </c>
      <c r="B4794" s="122">
        <v>1</v>
      </c>
      <c r="C4794" s="122" t="s">
        <v>2231</v>
      </c>
      <c r="D4794" s="122" t="s">
        <v>2114</v>
      </c>
      <c r="E4794" s="122">
        <v>87</v>
      </c>
      <c r="F4794" s="122">
        <v>0</v>
      </c>
      <c r="G4794" s="122">
        <v>0</v>
      </c>
      <c r="H4794" s="122">
        <v>0</v>
      </c>
      <c r="I4794" s="122">
        <v>0</v>
      </c>
      <c r="J4794" s="122">
        <v>0</v>
      </c>
      <c r="K4794" s="122">
        <v>0</v>
      </c>
      <c r="L4794" s="122">
        <v>0</v>
      </c>
      <c r="M4794" s="122">
        <v>0</v>
      </c>
      <c r="N4794" s="122">
        <v>0</v>
      </c>
      <c r="O4794" s="122">
        <v>0</v>
      </c>
      <c r="P4794" s="122">
        <v>0</v>
      </c>
      <c r="Q4794" s="122">
        <v>0</v>
      </c>
      <c r="R4794" s="122">
        <v>0</v>
      </c>
      <c r="S4794" s="122">
        <v>0</v>
      </c>
      <c r="T4794" s="122">
        <v>0</v>
      </c>
      <c r="U4794" s="122">
        <v>0</v>
      </c>
      <c r="V4794" s="122">
        <v>0</v>
      </c>
      <c r="W4794" s="122">
        <v>0</v>
      </c>
      <c r="X4794" s="122">
        <v>0</v>
      </c>
      <c r="Y4794" s="122">
        <v>0</v>
      </c>
      <c r="Z4794" s="122">
        <v>0</v>
      </c>
      <c r="AA4794" s="122">
        <v>0</v>
      </c>
      <c r="AB4794" s="122">
        <v>9.8819159999999994E-7</v>
      </c>
      <c r="AC4794" s="122">
        <v>2.0967792999999999E-6</v>
      </c>
      <c r="AD4794" s="122">
        <v>3.3169765000000001E-6</v>
      </c>
      <c r="AE4794" s="122">
        <v>4.6585299999999999E-6</v>
      </c>
      <c r="AF4794" s="122">
        <v>2.0261346699999999E-5</v>
      </c>
      <c r="AG4794" s="122">
        <v>3.8341632899999998E-5</v>
      </c>
      <c r="AH4794" s="122">
        <v>5.8029518700000001E-5</v>
      </c>
      <c r="AI4794" s="122">
        <v>6.4270462500000001E-5</v>
      </c>
      <c r="AJ4794" s="122">
        <v>7.09318423E-5</v>
      </c>
      <c r="AK4794" s="122">
        <v>7.9640587000000002E-5</v>
      </c>
      <c r="AL4794" s="122">
        <v>0</v>
      </c>
    </row>
    <row r="4795" spans="1:38" hidden="1" x14ac:dyDescent="0.25">
      <c r="A4795" s="122" t="s">
        <v>2027</v>
      </c>
      <c r="B4795" s="122">
        <v>1</v>
      </c>
      <c r="C4795" s="122" t="s">
        <v>2231</v>
      </c>
      <c r="D4795" s="122" t="s">
        <v>2115</v>
      </c>
      <c r="E4795" s="122">
        <v>87</v>
      </c>
      <c r="F4795" s="122">
        <v>0</v>
      </c>
      <c r="G4795" s="122">
        <v>0</v>
      </c>
      <c r="H4795" s="122">
        <v>0</v>
      </c>
      <c r="I4795" s="122">
        <v>0</v>
      </c>
      <c r="J4795" s="122">
        <v>0</v>
      </c>
      <c r="K4795" s="122">
        <v>0</v>
      </c>
      <c r="L4795" s="122">
        <v>0</v>
      </c>
      <c r="M4795" s="122">
        <v>0</v>
      </c>
      <c r="N4795" s="122">
        <v>0</v>
      </c>
      <c r="O4795" s="122">
        <v>0</v>
      </c>
      <c r="P4795" s="122">
        <v>0</v>
      </c>
      <c r="Q4795" s="122">
        <v>0</v>
      </c>
      <c r="R4795" s="122">
        <v>0</v>
      </c>
      <c r="S4795" s="122">
        <v>0</v>
      </c>
      <c r="T4795" s="122">
        <v>0</v>
      </c>
      <c r="U4795" s="122">
        <v>0</v>
      </c>
      <c r="V4795" s="122">
        <v>0</v>
      </c>
      <c r="W4795" s="122">
        <v>0</v>
      </c>
      <c r="X4795" s="122">
        <v>0</v>
      </c>
      <c r="Y4795" s="122">
        <v>0</v>
      </c>
      <c r="Z4795" s="122">
        <v>0</v>
      </c>
      <c r="AA4795" s="122">
        <v>0</v>
      </c>
      <c r="AB4795" s="122">
        <v>1.0090927999999999E-6</v>
      </c>
      <c r="AC4795" s="122">
        <v>2.1349831999999999E-6</v>
      </c>
      <c r="AD4795" s="122">
        <v>3.3907348E-6</v>
      </c>
      <c r="AE4795" s="122">
        <v>4.7872170000000003E-6</v>
      </c>
      <c r="AF4795" s="122">
        <v>2.1113076299999999E-5</v>
      </c>
      <c r="AG4795" s="122">
        <v>4.0424532899999998E-5</v>
      </c>
      <c r="AH4795" s="122">
        <v>6.1561920999999995E-5</v>
      </c>
      <c r="AI4795" s="122">
        <v>6.8415524400000001E-5</v>
      </c>
      <c r="AJ4795" s="122">
        <v>7.5935935399999995E-5</v>
      </c>
      <c r="AK4795" s="122">
        <v>8.48249055E-5</v>
      </c>
      <c r="AL4795" s="122">
        <v>0</v>
      </c>
    </row>
    <row r="4796" spans="1:38" hidden="1" x14ac:dyDescent="0.25">
      <c r="A4796" s="122" t="s">
        <v>2027</v>
      </c>
      <c r="B4796" s="122">
        <v>1</v>
      </c>
      <c r="C4796" s="122" t="s">
        <v>2231</v>
      </c>
      <c r="D4796" s="122" t="s">
        <v>2116</v>
      </c>
      <c r="E4796" s="122">
        <v>87</v>
      </c>
      <c r="F4796" s="122">
        <v>0</v>
      </c>
      <c r="G4796" s="122">
        <v>0</v>
      </c>
      <c r="H4796" s="122">
        <v>0</v>
      </c>
      <c r="I4796" s="122">
        <v>0</v>
      </c>
      <c r="J4796" s="122">
        <v>0</v>
      </c>
      <c r="K4796" s="122">
        <v>0</v>
      </c>
      <c r="L4796" s="122">
        <v>0</v>
      </c>
      <c r="M4796" s="122">
        <v>0</v>
      </c>
      <c r="N4796" s="122">
        <v>0</v>
      </c>
      <c r="O4796" s="122">
        <v>0</v>
      </c>
      <c r="P4796" s="122">
        <v>0</v>
      </c>
      <c r="Q4796" s="122">
        <v>0</v>
      </c>
      <c r="R4796" s="122">
        <v>0</v>
      </c>
      <c r="S4796" s="122">
        <v>0</v>
      </c>
      <c r="T4796" s="122">
        <v>0</v>
      </c>
      <c r="U4796" s="122">
        <v>0</v>
      </c>
      <c r="V4796" s="122">
        <v>0</v>
      </c>
      <c r="W4796" s="122">
        <v>0</v>
      </c>
      <c r="X4796" s="122">
        <v>0</v>
      </c>
      <c r="Y4796" s="122">
        <v>0</v>
      </c>
      <c r="Z4796" s="122">
        <v>0</v>
      </c>
      <c r="AA4796" s="122">
        <v>0</v>
      </c>
      <c r="AB4796" s="122">
        <v>3.3038187000000001E-6</v>
      </c>
      <c r="AC4796" s="122">
        <v>6.9529393999999997E-6</v>
      </c>
      <c r="AD4796" s="122">
        <v>1.0938390700000001E-5</v>
      </c>
      <c r="AE4796" s="122">
        <v>1.5236304600000001E-5</v>
      </c>
      <c r="AF4796" s="122">
        <v>6.5962869499999998E-5</v>
      </c>
      <c r="AG4796" s="122">
        <v>1.2471238429999999E-4</v>
      </c>
      <c r="AH4796" s="122">
        <v>1.8848955900000001E-4</v>
      </c>
      <c r="AI4796" s="122">
        <v>2.076893262E-4</v>
      </c>
      <c r="AJ4796" s="122">
        <v>2.3255194929999999E-4</v>
      </c>
      <c r="AK4796" s="122">
        <v>2.5898131970000001E-4</v>
      </c>
      <c r="AL4796" s="122">
        <v>0</v>
      </c>
    </row>
    <row r="4797" spans="1:38" hidden="1" x14ac:dyDescent="0.25">
      <c r="A4797" s="122" t="s">
        <v>2027</v>
      </c>
      <c r="B4797" s="122">
        <v>1</v>
      </c>
      <c r="C4797" s="122" t="s">
        <v>2231</v>
      </c>
      <c r="D4797" s="122" t="s">
        <v>2138</v>
      </c>
      <c r="E4797" s="122">
        <v>87</v>
      </c>
      <c r="F4797" s="122">
        <v>0</v>
      </c>
      <c r="G4797" s="122">
        <v>0</v>
      </c>
      <c r="H4797" s="122">
        <v>0</v>
      </c>
      <c r="I4797" s="122">
        <v>0</v>
      </c>
      <c r="J4797" s="122">
        <v>0</v>
      </c>
      <c r="K4797" s="122">
        <v>0</v>
      </c>
      <c r="L4797" s="122">
        <v>0</v>
      </c>
      <c r="M4797" s="122">
        <v>0</v>
      </c>
      <c r="N4797" s="122">
        <v>0</v>
      </c>
      <c r="O4797" s="122">
        <v>0</v>
      </c>
      <c r="P4797" s="122">
        <v>0</v>
      </c>
      <c r="Q4797" s="122">
        <v>0</v>
      </c>
      <c r="R4797" s="122">
        <v>0</v>
      </c>
      <c r="S4797" s="122">
        <v>0</v>
      </c>
      <c r="T4797" s="122">
        <v>0</v>
      </c>
      <c r="U4797" s="122">
        <v>0</v>
      </c>
      <c r="V4797" s="122">
        <v>0</v>
      </c>
      <c r="W4797" s="122">
        <v>0</v>
      </c>
      <c r="X4797" s="122">
        <v>0</v>
      </c>
      <c r="Y4797" s="122">
        <v>0</v>
      </c>
      <c r="Z4797" s="122">
        <v>0</v>
      </c>
      <c r="AA4797" s="122">
        <v>0</v>
      </c>
      <c r="AB4797" s="122">
        <v>9.4036909999999996E-7</v>
      </c>
      <c r="AC4797" s="122">
        <v>1.9548786999999999E-6</v>
      </c>
      <c r="AD4797" s="122">
        <v>3.0225646999999999E-6</v>
      </c>
      <c r="AE4797" s="122">
        <v>4.1375989999999998E-6</v>
      </c>
      <c r="AF4797" s="122">
        <v>1.7571601300000001E-5</v>
      </c>
      <c r="AG4797" s="122">
        <v>3.2412231499999997E-5</v>
      </c>
      <c r="AH4797" s="122">
        <v>4.6990941900000001E-5</v>
      </c>
      <c r="AI4797" s="122">
        <v>5.18222467E-5</v>
      </c>
      <c r="AJ4797" s="122">
        <v>5.8749044500000001E-5</v>
      </c>
      <c r="AK4797" s="122">
        <v>6.5196208E-5</v>
      </c>
      <c r="AL4797" s="122">
        <v>0</v>
      </c>
    </row>
    <row r="4798" spans="1:38" hidden="1" x14ac:dyDescent="0.25">
      <c r="A4798" s="122" t="s">
        <v>2027</v>
      </c>
      <c r="B4798" s="122">
        <v>1</v>
      </c>
      <c r="C4798" s="122" t="s">
        <v>2231</v>
      </c>
      <c r="D4798" s="122" t="s">
        <v>2117</v>
      </c>
      <c r="E4798" s="122">
        <v>87</v>
      </c>
      <c r="F4798" s="122">
        <v>0</v>
      </c>
      <c r="G4798" s="122">
        <v>0</v>
      </c>
      <c r="H4798" s="122">
        <v>0</v>
      </c>
      <c r="I4798" s="122">
        <v>0</v>
      </c>
      <c r="J4798" s="122">
        <v>0</v>
      </c>
      <c r="K4798" s="122">
        <v>0</v>
      </c>
      <c r="L4798" s="122">
        <v>0</v>
      </c>
      <c r="M4798" s="122">
        <v>0</v>
      </c>
      <c r="N4798" s="122">
        <v>0</v>
      </c>
      <c r="O4798" s="122">
        <v>0</v>
      </c>
      <c r="P4798" s="122">
        <v>0</v>
      </c>
      <c r="Q4798" s="122">
        <v>0</v>
      </c>
      <c r="R4798" s="122">
        <v>0</v>
      </c>
      <c r="S4798" s="122">
        <v>0</v>
      </c>
      <c r="T4798" s="122">
        <v>0</v>
      </c>
      <c r="U4798" s="122">
        <v>0</v>
      </c>
      <c r="V4798" s="122">
        <v>0</v>
      </c>
      <c r="W4798" s="122">
        <v>0</v>
      </c>
      <c r="X4798" s="122">
        <v>0</v>
      </c>
      <c r="Y4798" s="122">
        <v>0</v>
      </c>
      <c r="Z4798" s="122">
        <v>0</v>
      </c>
      <c r="AA4798" s="122">
        <v>0</v>
      </c>
      <c r="AB4798" s="122">
        <v>2.7293769999999998E-7</v>
      </c>
      <c r="AC4798" s="122">
        <v>5.742966E-7</v>
      </c>
      <c r="AD4798" s="122">
        <v>9.0339090000000003E-7</v>
      </c>
      <c r="AE4798" s="122">
        <v>1.2590493E-6</v>
      </c>
      <c r="AF4798" s="122">
        <v>5.4562108999999997E-6</v>
      </c>
      <c r="AG4798" s="122">
        <v>1.0298450499999999E-5</v>
      </c>
      <c r="AH4798" s="122">
        <v>1.55884522E-5</v>
      </c>
      <c r="AI4798" s="122">
        <v>1.7170882999999999E-5</v>
      </c>
      <c r="AJ4798" s="122">
        <v>1.9625677499999999E-5</v>
      </c>
      <c r="AK4798" s="122">
        <v>2.1886863400000001E-5</v>
      </c>
      <c r="AL4798" s="122">
        <v>0</v>
      </c>
    </row>
    <row r="4799" spans="1:38" hidden="1" x14ac:dyDescent="0.25">
      <c r="A4799" s="122" t="s">
        <v>2027</v>
      </c>
      <c r="B4799" s="122">
        <v>1</v>
      </c>
      <c r="C4799" s="122" t="s">
        <v>2231</v>
      </c>
      <c r="D4799" s="122" t="s">
        <v>2118</v>
      </c>
      <c r="E4799" s="122">
        <v>87</v>
      </c>
      <c r="F4799" s="122">
        <v>0</v>
      </c>
      <c r="G4799" s="122">
        <v>0</v>
      </c>
      <c r="H4799" s="122">
        <v>0</v>
      </c>
      <c r="I4799" s="122">
        <v>0</v>
      </c>
      <c r="J4799" s="122">
        <v>0</v>
      </c>
      <c r="K4799" s="122">
        <v>0</v>
      </c>
      <c r="L4799" s="122">
        <v>0</v>
      </c>
      <c r="M4799" s="122">
        <v>0</v>
      </c>
      <c r="N4799" s="122">
        <v>0</v>
      </c>
      <c r="O4799" s="122">
        <v>0</v>
      </c>
      <c r="P4799" s="122">
        <v>0</v>
      </c>
      <c r="Q4799" s="122">
        <v>0</v>
      </c>
      <c r="R4799" s="122">
        <v>0</v>
      </c>
      <c r="S4799" s="122">
        <v>0</v>
      </c>
      <c r="T4799" s="122">
        <v>0</v>
      </c>
      <c r="U4799" s="122">
        <v>0</v>
      </c>
      <c r="V4799" s="122">
        <v>0</v>
      </c>
      <c r="W4799" s="122">
        <v>0</v>
      </c>
      <c r="X4799" s="122">
        <v>0</v>
      </c>
      <c r="Y4799" s="122">
        <v>0</v>
      </c>
      <c r="Z4799" s="122">
        <v>0</v>
      </c>
      <c r="AA4799" s="122">
        <v>0</v>
      </c>
      <c r="AB4799" s="122">
        <v>1.2209773000000001E-6</v>
      </c>
      <c r="AC4799" s="122">
        <v>2.5932838999999998E-6</v>
      </c>
      <c r="AD4799" s="122">
        <v>4.1273015000000002E-6</v>
      </c>
      <c r="AE4799" s="122">
        <v>5.8325241000000002E-6</v>
      </c>
      <c r="AF4799" s="122">
        <v>2.5599295099999999E-5</v>
      </c>
      <c r="AG4799" s="122">
        <v>4.9000203700000002E-5</v>
      </c>
      <c r="AH4799" s="122">
        <v>7.4925805900000005E-5</v>
      </c>
      <c r="AI4799" s="122">
        <v>8.3694776599999994E-5</v>
      </c>
      <c r="AJ4799" s="122">
        <v>9.1854924900000004E-5</v>
      </c>
      <c r="AK4799" s="122">
        <v>1.036940623E-4</v>
      </c>
      <c r="AL4799" s="122">
        <v>0</v>
      </c>
    </row>
    <row r="4800" spans="1:38" hidden="1" x14ac:dyDescent="0.25">
      <c r="A4800" s="122" t="s">
        <v>2027</v>
      </c>
      <c r="B4800" s="122">
        <v>1</v>
      </c>
      <c r="C4800" s="122" t="s">
        <v>2231</v>
      </c>
      <c r="D4800" s="122" t="s">
        <v>2119</v>
      </c>
      <c r="E4800" s="122">
        <v>87</v>
      </c>
      <c r="F4800" s="122">
        <v>0</v>
      </c>
      <c r="G4800" s="122">
        <v>0</v>
      </c>
      <c r="H4800" s="122">
        <v>0</v>
      </c>
      <c r="I4800" s="122">
        <v>0</v>
      </c>
      <c r="J4800" s="122">
        <v>0</v>
      </c>
      <c r="K4800" s="122">
        <v>0</v>
      </c>
      <c r="L4800" s="122">
        <v>0</v>
      </c>
      <c r="M4800" s="122">
        <v>0</v>
      </c>
      <c r="N4800" s="122">
        <v>0</v>
      </c>
      <c r="O4800" s="122">
        <v>0</v>
      </c>
      <c r="P4800" s="122">
        <v>0</v>
      </c>
      <c r="Q4800" s="122">
        <v>0</v>
      </c>
      <c r="R4800" s="122">
        <v>0</v>
      </c>
      <c r="S4800" s="122">
        <v>0</v>
      </c>
      <c r="T4800" s="122">
        <v>0</v>
      </c>
      <c r="U4800" s="122">
        <v>0</v>
      </c>
      <c r="V4800" s="122">
        <v>0</v>
      </c>
      <c r="W4800" s="122">
        <v>0</v>
      </c>
      <c r="X4800" s="122">
        <v>0</v>
      </c>
      <c r="Y4800" s="122">
        <v>0</v>
      </c>
      <c r="Z4800" s="122">
        <v>0</v>
      </c>
      <c r="AA4800" s="122">
        <v>0</v>
      </c>
      <c r="AB4800" s="122">
        <v>2.1574849999999999E-7</v>
      </c>
      <c r="AC4800" s="122">
        <v>4.58514E-7</v>
      </c>
      <c r="AD4800" s="122">
        <v>7.2652729999999998E-7</v>
      </c>
      <c r="AE4800" s="122">
        <v>1.0181447E-6</v>
      </c>
      <c r="AF4800" s="122">
        <v>4.4549252000000003E-6</v>
      </c>
      <c r="AG4800" s="122">
        <v>8.5164466000000008E-6</v>
      </c>
      <c r="AH4800" s="122">
        <v>1.29404087E-5</v>
      </c>
      <c r="AI4800" s="122">
        <v>1.43955381E-5</v>
      </c>
      <c r="AJ4800" s="122">
        <v>1.5881644099999999E-5</v>
      </c>
      <c r="AK4800" s="122">
        <v>1.7886814000000001E-5</v>
      </c>
      <c r="AL4800" s="122">
        <v>0</v>
      </c>
    </row>
    <row r="4801" spans="1:38" hidden="1" x14ac:dyDescent="0.25">
      <c r="A4801" s="122" t="s">
        <v>2027</v>
      </c>
      <c r="B4801" s="122">
        <v>1</v>
      </c>
      <c r="C4801" s="122" t="s">
        <v>2231</v>
      </c>
      <c r="D4801" s="122" t="s">
        <v>2120</v>
      </c>
      <c r="E4801" s="122">
        <v>87</v>
      </c>
      <c r="F4801" s="122">
        <v>0</v>
      </c>
      <c r="G4801" s="122">
        <v>0</v>
      </c>
      <c r="H4801" s="122">
        <v>0</v>
      </c>
      <c r="I4801" s="122">
        <v>0</v>
      </c>
      <c r="J4801" s="122">
        <v>0</v>
      </c>
      <c r="K4801" s="122">
        <v>0</v>
      </c>
      <c r="L4801" s="122">
        <v>0</v>
      </c>
      <c r="M4801" s="122">
        <v>0</v>
      </c>
      <c r="N4801" s="122">
        <v>0</v>
      </c>
      <c r="O4801" s="122">
        <v>0</v>
      </c>
      <c r="P4801" s="122">
        <v>0</v>
      </c>
      <c r="Q4801" s="122">
        <v>0</v>
      </c>
      <c r="R4801" s="122">
        <v>0</v>
      </c>
      <c r="S4801" s="122">
        <v>0</v>
      </c>
      <c r="T4801" s="122">
        <v>0</v>
      </c>
      <c r="U4801" s="122">
        <v>0</v>
      </c>
      <c r="V4801" s="122">
        <v>0</v>
      </c>
      <c r="W4801" s="122">
        <v>0</v>
      </c>
      <c r="X4801" s="122">
        <v>0</v>
      </c>
      <c r="Y4801" s="122">
        <v>0</v>
      </c>
      <c r="Z4801" s="122">
        <v>0</v>
      </c>
      <c r="AA4801" s="122">
        <v>0</v>
      </c>
      <c r="AB4801" s="122">
        <v>1.6703288E-6</v>
      </c>
      <c r="AC4801" s="122">
        <v>3.5347797000000001E-6</v>
      </c>
      <c r="AD4801" s="122">
        <v>5.5961056999999996E-6</v>
      </c>
      <c r="AE4801" s="122">
        <v>7.8569268999999999E-6</v>
      </c>
      <c r="AF4801" s="122">
        <v>3.4307261599999999E-5</v>
      </c>
      <c r="AG4801" s="122">
        <v>6.54500385E-5</v>
      </c>
      <c r="AH4801" s="122">
        <v>9.9742796999999995E-5</v>
      </c>
      <c r="AI4801" s="122">
        <v>1.1083667200000001E-4</v>
      </c>
      <c r="AJ4801" s="122">
        <v>1.238901941E-4</v>
      </c>
      <c r="AK4801" s="122">
        <v>1.393430546E-4</v>
      </c>
      <c r="AL4801" s="122">
        <v>0</v>
      </c>
    </row>
    <row r="4802" spans="1:38" hidden="1" x14ac:dyDescent="0.25">
      <c r="A4802" s="122" t="s">
        <v>2027</v>
      </c>
      <c r="B4802" s="122">
        <v>1</v>
      </c>
      <c r="C4802" s="122" t="s">
        <v>2231</v>
      </c>
      <c r="D4802" s="122" t="s">
        <v>2121</v>
      </c>
      <c r="E4802" s="122">
        <v>87</v>
      </c>
      <c r="F4802" s="122">
        <v>0</v>
      </c>
      <c r="G4802" s="122">
        <v>0</v>
      </c>
      <c r="H4802" s="122">
        <v>0</v>
      </c>
      <c r="I4802" s="122">
        <v>0</v>
      </c>
      <c r="J4802" s="122">
        <v>0</v>
      </c>
      <c r="K4802" s="122">
        <v>0</v>
      </c>
      <c r="L4802" s="122">
        <v>0</v>
      </c>
      <c r="M4802" s="122">
        <v>0</v>
      </c>
      <c r="N4802" s="122">
        <v>0</v>
      </c>
      <c r="O4802" s="122">
        <v>0</v>
      </c>
      <c r="P4802" s="122">
        <v>0</v>
      </c>
      <c r="Q4802" s="122">
        <v>0</v>
      </c>
      <c r="R4802" s="122">
        <v>0</v>
      </c>
      <c r="S4802" s="122">
        <v>0</v>
      </c>
      <c r="T4802" s="122">
        <v>0</v>
      </c>
      <c r="U4802" s="122">
        <v>0</v>
      </c>
      <c r="V4802" s="122">
        <v>0</v>
      </c>
      <c r="W4802" s="122">
        <v>0</v>
      </c>
      <c r="X4802" s="122">
        <v>0</v>
      </c>
      <c r="Y4802" s="122">
        <v>0</v>
      </c>
      <c r="Z4802" s="122">
        <v>0</v>
      </c>
      <c r="AA4802" s="122">
        <v>0</v>
      </c>
      <c r="AB4802" s="122">
        <v>6.7488739999999996E-6</v>
      </c>
      <c r="AC4802" s="122">
        <v>1.44067316E-5</v>
      </c>
      <c r="AD4802" s="122">
        <v>2.3055331200000001E-5</v>
      </c>
      <c r="AE4802" s="122">
        <v>3.2722768299999998E-5</v>
      </c>
      <c r="AF4802" s="122">
        <v>1.4398063640000001E-4</v>
      </c>
      <c r="AG4802" s="122">
        <v>2.7575846629999999E-4</v>
      </c>
      <c r="AH4802" s="122">
        <v>4.2121839139999998E-4</v>
      </c>
      <c r="AI4802" s="122">
        <v>4.7037290000000002E-4</v>
      </c>
      <c r="AJ4802" s="122">
        <v>5.2308070169999996E-4</v>
      </c>
      <c r="AK4802" s="122">
        <v>5.8987597160000001E-4</v>
      </c>
      <c r="AL4802" s="122">
        <v>0</v>
      </c>
    </row>
    <row r="4803" spans="1:38" hidden="1" x14ac:dyDescent="0.25">
      <c r="A4803" s="122" t="s">
        <v>2027</v>
      </c>
      <c r="B4803" s="122">
        <v>1</v>
      </c>
      <c r="C4803" s="122" t="s">
        <v>2231</v>
      </c>
      <c r="D4803" s="122" t="s">
        <v>2122</v>
      </c>
      <c r="E4803" s="122">
        <v>87</v>
      </c>
      <c r="F4803" s="122">
        <v>0</v>
      </c>
      <c r="G4803" s="122">
        <v>0</v>
      </c>
      <c r="H4803" s="122">
        <v>0</v>
      </c>
      <c r="I4803" s="122">
        <v>0</v>
      </c>
      <c r="J4803" s="122">
        <v>0</v>
      </c>
      <c r="K4803" s="122">
        <v>0</v>
      </c>
      <c r="L4803" s="122">
        <v>0</v>
      </c>
      <c r="M4803" s="122">
        <v>0</v>
      </c>
      <c r="N4803" s="122">
        <v>0</v>
      </c>
      <c r="O4803" s="122">
        <v>0</v>
      </c>
      <c r="P4803" s="122">
        <v>0</v>
      </c>
      <c r="Q4803" s="122">
        <v>0</v>
      </c>
      <c r="R4803" s="122">
        <v>0</v>
      </c>
      <c r="S4803" s="122">
        <v>0</v>
      </c>
      <c r="T4803" s="122">
        <v>0</v>
      </c>
      <c r="U4803" s="122">
        <v>0</v>
      </c>
      <c r="V4803" s="122">
        <v>0</v>
      </c>
      <c r="W4803" s="122">
        <v>0</v>
      </c>
      <c r="X4803" s="122">
        <v>0</v>
      </c>
      <c r="Y4803" s="122">
        <v>0</v>
      </c>
      <c r="Z4803" s="122">
        <v>0</v>
      </c>
      <c r="AA4803" s="122">
        <v>0</v>
      </c>
      <c r="AB4803" s="122">
        <v>7.3846740000000001E-7</v>
      </c>
      <c r="AC4803" s="122">
        <v>1.5771300000000001E-6</v>
      </c>
      <c r="AD4803" s="122">
        <v>2.5124752999999998E-6</v>
      </c>
      <c r="AE4803" s="122">
        <v>3.5543401000000002E-6</v>
      </c>
      <c r="AF4803" s="122">
        <v>1.5702183499999998E-5</v>
      </c>
      <c r="AG4803" s="122">
        <v>3.0250846699999999E-5</v>
      </c>
      <c r="AH4803" s="122">
        <v>4.6428950700000003E-5</v>
      </c>
      <c r="AI4803" s="122">
        <v>5.1981759399999999E-5</v>
      </c>
      <c r="AJ4803" s="122">
        <v>5.87516584E-5</v>
      </c>
      <c r="AK4803" s="122">
        <v>6.6682307600000006E-5</v>
      </c>
      <c r="AL4803" s="122">
        <v>0</v>
      </c>
    </row>
    <row r="4804" spans="1:38" hidden="1" x14ac:dyDescent="0.25">
      <c r="A4804" s="122" t="s">
        <v>2027</v>
      </c>
      <c r="B4804" s="122">
        <v>1</v>
      </c>
      <c r="C4804" s="122" t="s">
        <v>2231</v>
      </c>
      <c r="D4804" s="122" t="s">
        <v>2123</v>
      </c>
      <c r="E4804" s="122">
        <v>87</v>
      </c>
      <c r="F4804" s="122">
        <v>0</v>
      </c>
      <c r="G4804" s="122">
        <v>0</v>
      </c>
      <c r="H4804" s="122">
        <v>0</v>
      </c>
      <c r="I4804" s="122">
        <v>0</v>
      </c>
      <c r="J4804" s="122">
        <v>0</v>
      </c>
      <c r="K4804" s="122">
        <v>0</v>
      </c>
      <c r="L4804" s="122">
        <v>0</v>
      </c>
      <c r="M4804" s="122">
        <v>0</v>
      </c>
      <c r="N4804" s="122">
        <v>0</v>
      </c>
      <c r="O4804" s="122">
        <v>0</v>
      </c>
      <c r="P4804" s="122">
        <v>0</v>
      </c>
      <c r="Q4804" s="122">
        <v>0</v>
      </c>
      <c r="R4804" s="122">
        <v>0</v>
      </c>
      <c r="S4804" s="122">
        <v>0</v>
      </c>
      <c r="T4804" s="122">
        <v>0</v>
      </c>
      <c r="U4804" s="122">
        <v>0</v>
      </c>
      <c r="V4804" s="122">
        <v>0</v>
      </c>
      <c r="W4804" s="122">
        <v>0</v>
      </c>
      <c r="X4804" s="122">
        <v>0</v>
      </c>
      <c r="Y4804" s="122">
        <v>0</v>
      </c>
      <c r="Z4804" s="122">
        <v>0</v>
      </c>
      <c r="AA4804" s="122">
        <v>0</v>
      </c>
      <c r="AB4804" s="122">
        <v>2.1183811999999999E-6</v>
      </c>
      <c r="AC4804" s="122">
        <v>4.4917509000000001E-6</v>
      </c>
      <c r="AD4804" s="122">
        <v>7.1102748000000004E-6</v>
      </c>
      <c r="AE4804" s="122">
        <v>9.9678180000000006E-6</v>
      </c>
      <c r="AF4804" s="122">
        <v>4.3418212000000003E-5</v>
      </c>
      <c r="AG4804" s="122">
        <v>8.2568697500000004E-5</v>
      </c>
      <c r="AH4804" s="122">
        <v>1.2524054629999999E-4</v>
      </c>
      <c r="AI4804" s="122">
        <v>1.3884986770000001E-4</v>
      </c>
      <c r="AJ4804" s="122">
        <v>1.545386151E-4</v>
      </c>
      <c r="AK4804" s="122">
        <v>1.7264562310000001E-4</v>
      </c>
      <c r="AL4804" s="122">
        <v>0</v>
      </c>
    </row>
    <row r="4805" spans="1:38" hidden="1" x14ac:dyDescent="0.25">
      <c r="A4805" s="122" t="s">
        <v>2027</v>
      </c>
      <c r="B4805" s="122">
        <v>1</v>
      </c>
      <c r="C4805" s="122" t="s">
        <v>2231</v>
      </c>
      <c r="D4805" s="122" t="s">
        <v>2140</v>
      </c>
      <c r="E4805" s="122">
        <v>87</v>
      </c>
      <c r="F4805" s="122">
        <v>0</v>
      </c>
      <c r="G4805" s="122">
        <v>0</v>
      </c>
      <c r="H4805" s="122">
        <v>0</v>
      </c>
      <c r="I4805" s="122">
        <v>0</v>
      </c>
      <c r="J4805" s="122">
        <v>0</v>
      </c>
      <c r="K4805" s="122">
        <v>0</v>
      </c>
      <c r="L4805" s="122">
        <v>0</v>
      </c>
      <c r="M4805" s="122">
        <v>0</v>
      </c>
      <c r="N4805" s="122">
        <v>0</v>
      </c>
      <c r="O4805" s="122">
        <v>0</v>
      </c>
      <c r="P4805" s="122">
        <v>0</v>
      </c>
      <c r="Q4805" s="122">
        <v>0</v>
      </c>
      <c r="R4805" s="122">
        <v>0</v>
      </c>
      <c r="S4805" s="122">
        <v>0</v>
      </c>
      <c r="T4805" s="122">
        <v>0</v>
      </c>
      <c r="U4805" s="122">
        <v>0</v>
      </c>
      <c r="V4805" s="122">
        <v>0</v>
      </c>
      <c r="W4805" s="122">
        <v>0</v>
      </c>
      <c r="X4805" s="122">
        <v>0</v>
      </c>
      <c r="Y4805" s="122">
        <v>0</v>
      </c>
      <c r="Z4805" s="122">
        <v>0</v>
      </c>
      <c r="AA4805" s="122">
        <v>0</v>
      </c>
      <c r="AB4805" s="122">
        <v>2.7992E-8</v>
      </c>
      <c r="AC4805" s="122">
        <v>5.87817E-8</v>
      </c>
      <c r="AD4805" s="122">
        <v>9.2246700000000002E-8</v>
      </c>
      <c r="AE4805" s="122">
        <v>1.2831539999999999E-7</v>
      </c>
      <c r="AF4805" s="122">
        <v>5.5456710000000004E-7</v>
      </c>
      <c r="AG4805" s="122">
        <v>1.0456901000000001E-6</v>
      </c>
      <c r="AH4805" s="122">
        <v>1.5745494E-6</v>
      </c>
      <c r="AI4805" s="122">
        <v>1.7309332999999999E-6</v>
      </c>
      <c r="AJ4805" s="122">
        <v>1.9028990999999999E-6</v>
      </c>
      <c r="AK4805" s="122">
        <v>2.1149515999999998E-6</v>
      </c>
      <c r="AL4805" s="122">
        <v>0</v>
      </c>
    </row>
    <row r="4806" spans="1:38" hidden="1" x14ac:dyDescent="0.25">
      <c r="A4806" s="122" t="s">
        <v>2027</v>
      </c>
      <c r="B4806" s="122">
        <v>1</v>
      </c>
      <c r="C4806" s="122" t="s">
        <v>2231</v>
      </c>
      <c r="D4806" s="122" t="s">
        <v>2124</v>
      </c>
      <c r="E4806" s="122">
        <v>87</v>
      </c>
      <c r="F4806" s="122">
        <v>0</v>
      </c>
      <c r="G4806" s="122">
        <v>0</v>
      </c>
      <c r="H4806" s="122">
        <v>0</v>
      </c>
      <c r="I4806" s="122">
        <v>0</v>
      </c>
      <c r="J4806" s="122">
        <v>0</v>
      </c>
      <c r="K4806" s="122">
        <v>0</v>
      </c>
      <c r="L4806" s="122">
        <v>0</v>
      </c>
      <c r="M4806" s="122">
        <v>0</v>
      </c>
      <c r="N4806" s="122">
        <v>0</v>
      </c>
      <c r="O4806" s="122">
        <v>0</v>
      </c>
      <c r="P4806" s="122">
        <v>0</v>
      </c>
      <c r="Q4806" s="122">
        <v>0</v>
      </c>
      <c r="R4806" s="122">
        <v>0</v>
      </c>
      <c r="S4806" s="122">
        <v>0</v>
      </c>
      <c r="T4806" s="122">
        <v>0</v>
      </c>
      <c r="U4806" s="122">
        <v>0</v>
      </c>
      <c r="V4806" s="122">
        <v>0</v>
      </c>
      <c r="W4806" s="122">
        <v>0</v>
      </c>
      <c r="X4806" s="122">
        <v>0</v>
      </c>
      <c r="Y4806" s="122">
        <v>0</v>
      </c>
      <c r="Z4806" s="122">
        <v>0</v>
      </c>
      <c r="AA4806" s="122">
        <v>0</v>
      </c>
      <c r="AB4806" s="122">
        <v>1.620615E-7</v>
      </c>
      <c r="AC4806" s="122">
        <v>3.409147E-7</v>
      </c>
      <c r="AD4806" s="122">
        <v>5.3501129999999998E-7</v>
      </c>
      <c r="AE4806" s="122">
        <v>7.455162E-7</v>
      </c>
      <c r="AF4806" s="122">
        <v>3.2204774000000001E-6</v>
      </c>
      <c r="AG4806" s="122">
        <v>6.0932910000000001E-6</v>
      </c>
      <c r="AH4806" s="122">
        <v>9.1941345999999999E-6</v>
      </c>
      <c r="AI4806" s="122">
        <v>1.01264847E-5</v>
      </c>
      <c r="AJ4806" s="122">
        <v>1.15025233E-5</v>
      </c>
      <c r="AK4806" s="122">
        <v>1.28964709E-5</v>
      </c>
      <c r="AL4806" s="122">
        <v>0</v>
      </c>
    </row>
    <row r="4807" spans="1:38" hidden="1" x14ac:dyDescent="0.25">
      <c r="A4807" s="122" t="s">
        <v>2027</v>
      </c>
      <c r="B4807" s="122">
        <v>1</v>
      </c>
      <c r="C4807" s="122" t="s">
        <v>2231</v>
      </c>
      <c r="D4807" s="122" t="s">
        <v>2125</v>
      </c>
      <c r="E4807" s="122">
        <v>87</v>
      </c>
      <c r="F4807" s="122">
        <v>0</v>
      </c>
      <c r="G4807" s="122">
        <v>0</v>
      </c>
      <c r="H4807" s="122">
        <v>0</v>
      </c>
      <c r="I4807" s="122">
        <v>0</v>
      </c>
      <c r="J4807" s="122">
        <v>0</v>
      </c>
      <c r="K4807" s="122">
        <v>0</v>
      </c>
      <c r="L4807" s="122">
        <v>0</v>
      </c>
      <c r="M4807" s="122">
        <v>0</v>
      </c>
      <c r="N4807" s="122">
        <v>0</v>
      </c>
      <c r="O4807" s="122">
        <v>0</v>
      </c>
      <c r="P4807" s="122">
        <v>0</v>
      </c>
      <c r="Q4807" s="122">
        <v>0</v>
      </c>
      <c r="R4807" s="122">
        <v>0</v>
      </c>
      <c r="S4807" s="122">
        <v>0</v>
      </c>
      <c r="T4807" s="122">
        <v>0</v>
      </c>
      <c r="U4807" s="122">
        <v>0</v>
      </c>
      <c r="V4807" s="122">
        <v>0</v>
      </c>
      <c r="W4807" s="122">
        <v>0</v>
      </c>
      <c r="X4807" s="122">
        <v>0</v>
      </c>
      <c r="Y4807" s="122">
        <v>0</v>
      </c>
      <c r="Z4807" s="122">
        <v>0</v>
      </c>
      <c r="AA4807" s="122">
        <v>0</v>
      </c>
      <c r="AB4807" s="122">
        <v>1.7849088E-6</v>
      </c>
      <c r="AC4807" s="122">
        <v>3.7901157000000001E-6</v>
      </c>
      <c r="AD4807" s="122">
        <v>6.0346831000000001E-6</v>
      </c>
      <c r="AE4807" s="122">
        <v>8.5382604999999995E-6</v>
      </c>
      <c r="AF4807" s="122">
        <v>3.7653171199999998E-5</v>
      </c>
      <c r="AG4807" s="122">
        <v>7.2401775700000001E-5</v>
      </c>
      <c r="AH4807" s="122">
        <v>1.107588447E-4</v>
      </c>
      <c r="AI4807" s="122">
        <v>1.2355386900000001E-4</v>
      </c>
      <c r="AJ4807" s="122">
        <v>1.381886311E-4</v>
      </c>
      <c r="AK4807" s="122">
        <v>1.5459487890000001E-4</v>
      </c>
      <c r="AL4807" s="122">
        <v>0</v>
      </c>
    </row>
    <row r="4808" spans="1:38" hidden="1" x14ac:dyDescent="0.25">
      <c r="A4808" s="122" t="s">
        <v>2027</v>
      </c>
      <c r="B4808" s="122">
        <v>1</v>
      </c>
      <c r="C4808" s="122" t="s">
        <v>2231</v>
      </c>
      <c r="D4808" s="122" t="s">
        <v>2126</v>
      </c>
      <c r="E4808" s="122">
        <v>87</v>
      </c>
      <c r="F4808" s="122">
        <v>0</v>
      </c>
      <c r="G4808" s="122">
        <v>0</v>
      </c>
      <c r="H4808" s="122">
        <v>0</v>
      </c>
      <c r="I4808" s="122">
        <v>0</v>
      </c>
      <c r="J4808" s="122">
        <v>0</v>
      </c>
      <c r="K4808" s="122">
        <v>0</v>
      </c>
      <c r="L4808" s="122">
        <v>0</v>
      </c>
      <c r="M4808" s="122">
        <v>0</v>
      </c>
      <c r="N4808" s="122">
        <v>0</v>
      </c>
      <c r="O4808" s="122">
        <v>0</v>
      </c>
      <c r="P4808" s="122">
        <v>0</v>
      </c>
      <c r="Q4808" s="122">
        <v>0</v>
      </c>
      <c r="R4808" s="122">
        <v>0</v>
      </c>
      <c r="S4808" s="122">
        <v>0</v>
      </c>
      <c r="T4808" s="122">
        <v>0</v>
      </c>
      <c r="U4808" s="122">
        <v>0</v>
      </c>
      <c r="V4808" s="122">
        <v>0</v>
      </c>
      <c r="W4808" s="122">
        <v>0</v>
      </c>
      <c r="X4808" s="122">
        <v>0</v>
      </c>
      <c r="Y4808" s="122">
        <v>0</v>
      </c>
      <c r="Z4808" s="122">
        <v>0</v>
      </c>
      <c r="AA4808" s="122">
        <v>0</v>
      </c>
      <c r="AB4808" s="122">
        <v>1.4801774999999999E-6</v>
      </c>
      <c r="AC4808" s="122">
        <v>3.1218695E-6</v>
      </c>
      <c r="AD4808" s="122">
        <v>4.9193878999999996E-6</v>
      </c>
      <c r="AE4808" s="122">
        <v>6.8652715999999996E-6</v>
      </c>
      <c r="AF4808" s="122">
        <v>2.9788304899999999E-5</v>
      </c>
      <c r="AG4808" s="122">
        <v>5.64670027E-5</v>
      </c>
      <c r="AH4808" s="122">
        <v>8.5485738800000004E-5</v>
      </c>
      <c r="AI4808" s="122">
        <v>9.4516318500000002E-5</v>
      </c>
      <c r="AJ4808" s="122">
        <v>1.054896657E-4</v>
      </c>
      <c r="AK4808" s="122">
        <v>1.177818142E-4</v>
      </c>
      <c r="AL4808" s="122">
        <v>0</v>
      </c>
    </row>
    <row r="4809" spans="1:38" hidden="1" x14ac:dyDescent="0.25">
      <c r="A4809" s="122" t="s">
        <v>2027</v>
      </c>
      <c r="B4809" s="122">
        <v>1</v>
      </c>
      <c r="C4809" s="122" t="s">
        <v>2231</v>
      </c>
      <c r="D4809" s="122" t="s">
        <v>2127</v>
      </c>
      <c r="E4809" s="122">
        <v>87</v>
      </c>
      <c r="F4809" s="122">
        <v>0</v>
      </c>
      <c r="G4809" s="122">
        <v>0</v>
      </c>
      <c r="H4809" s="122">
        <v>0</v>
      </c>
      <c r="I4809" s="122">
        <v>0</v>
      </c>
      <c r="J4809" s="122">
        <v>0</v>
      </c>
      <c r="K4809" s="122">
        <v>0</v>
      </c>
      <c r="L4809" s="122">
        <v>0</v>
      </c>
      <c r="M4809" s="122">
        <v>0</v>
      </c>
      <c r="N4809" s="122">
        <v>0</v>
      </c>
      <c r="O4809" s="122">
        <v>0</v>
      </c>
      <c r="P4809" s="122">
        <v>0</v>
      </c>
      <c r="Q4809" s="122">
        <v>0</v>
      </c>
      <c r="R4809" s="122">
        <v>0</v>
      </c>
      <c r="S4809" s="122">
        <v>0</v>
      </c>
      <c r="T4809" s="122">
        <v>0</v>
      </c>
      <c r="U4809" s="122">
        <v>0</v>
      </c>
      <c r="V4809" s="122">
        <v>0</v>
      </c>
      <c r="W4809" s="122">
        <v>0</v>
      </c>
      <c r="X4809" s="122">
        <v>0</v>
      </c>
      <c r="Y4809" s="122">
        <v>0</v>
      </c>
      <c r="Z4809" s="122">
        <v>0</v>
      </c>
      <c r="AA4809" s="122">
        <v>0</v>
      </c>
      <c r="AB4809" s="122">
        <v>4.8058620000000002E-7</v>
      </c>
      <c r="AC4809" s="122">
        <v>1.0091202E-6</v>
      </c>
      <c r="AD4809" s="122">
        <v>1.582366E-6</v>
      </c>
      <c r="AE4809" s="122">
        <v>2.1959284000000001E-6</v>
      </c>
      <c r="AF4809" s="122">
        <v>9.4516928000000006E-6</v>
      </c>
      <c r="AG4809" s="122">
        <v>1.7727079600000001E-5</v>
      </c>
      <c r="AH4809" s="122">
        <v>2.6575098900000001E-5</v>
      </c>
      <c r="AI4809" s="122">
        <v>2.9131992399999999E-5</v>
      </c>
      <c r="AJ4809" s="122">
        <v>3.2042573500000001E-5</v>
      </c>
      <c r="AK4809" s="122">
        <v>3.5617948199999998E-5</v>
      </c>
      <c r="AL4809" s="122">
        <v>0</v>
      </c>
    </row>
    <row r="4810" spans="1:38" hidden="1" x14ac:dyDescent="0.25">
      <c r="A4810" s="122" t="s">
        <v>2027</v>
      </c>
      <c r="B4810" s="122">
        <v>1</v>
      </c>
      <c r="C4810" s="122" t="s">
        <v>2231</v>
      </c>
      <c r="D4810" s="122" t="s">
        <v>2128</v>
      </c>
      <c r="E4810" s="122">
        <v>87</v>
      </c>
      <c r="F4810" s="122">
        <v>0</v>
      </c>
      <c r="G4810" s="122">
        <v>0</v>
      </c>
      <c r="H4810" s="122">
        <v>0</v>
      </c>
      <c r="I4810" s="122">
        <v>0</v>
      </c>
      <c r="J4810" s="122">
        <v>0</v>
      </c>
      <c r="K4810" s="122">
        <v>0</v>
      </c>
      <c r="L4810" s="122">
        <v>0</v>
      </c>
      <c r="M4810" s="122">
        <v>0</v>
      </c>
      <c r="N4810" s="122">
        <v>0</v>
      </c>
      <c r="O4810" s="122">
        <v>0</v>
      </c>
      <c r="P4810" s="122">
        <v>0</v>
      </c>
      <c r="Q4810" s="122">
        <v>0</v>
      </c>
      <c r="R4810" s="122">
        <v>0</v>
      </c>
      <c r="S4810" s="122">
        <v>0</v>
      </c>
      <c r="T4810" s="122">
        <v>0</v>
      </c>
      <c r="U4810" s="122">
        <v>0</v>
      </c>
      <c r="V4810" s="122">
        <v>0</v>
      </c>
      <c r="W4810" s="122">
        <v>0</v>
      </c>
      <c r="X4810" s="122">
        <v>0</v>
      </c>
      <c r="Y4810" s="122">
        <v>0</v>
      </c>
      <c r="Z4810" s="122">
        <v>0</v>
      </c>
      <c r="AA4810" s="122">
        <v>0</v>
      </c>
      <c r="AB4810" s="122">
        <v>1.4920110000000001E-7</v>
      </c>
      <c r="AC4810" s="122">
        <v>3.16985E-7</v>
      </c>
      <c r="AD4810" s="122">
        <v>4.9864179999999999E-7</v>
      </c>
      <c r="AE4810" s="122">
        <v>6.9855469999999997E-7</v>
      </c>
      <c r="AF4810" s="122">
        <v>3.0186812E-6</v>
      </c>
      <c r="AG4810" s="122">
        <v>5.6533216000000002E-6</v>
      </c>
      <c r="AH4810" s="122">
        <v>8.5209399999999994E-6</v>
      </c>
      <c r="AI4810" s="122">
        <v>9.4136262000000001E-6</v>
      </c>
      <c r="AJ4810" s="122">
        <v>1.0334752999999999E-5</v>
      </c>
      <c r="AK4810" s="122">
        <v>1.1562675E-5</v>
      </c>
      <c r="AL4810" s="122">
        <v>0</v>
      </c>
    </row>
    <row r="4811" spans="1:38" hidden="1" x14ac:dyDescent="0.25">
      <c r="A4811" s="122" t="s">
        <v>2027</v>
      </c>
      <c r="B4811" s="122">
        <v>1</v>
      </c>
      <c r="C4811" s="122" t="s">
        <v>2232</v>
      </c>
      <c r="D4811" s="122" t="s">
        <v>2080</v>
      </c>
      <c r="E4811" s="122">
        <v>88</v>
      </c>
      <c r="F4811" s="122">
        <v>0</v>
      </c>
      <c r="G4811" s="122">
        <v>0</v>
      </c>
      <c r="H4811" s="122">
        <v>0</v>
      </c>
      <c r="I4811" s="122">
        <v>0</v>
      </c>
      <c r="J4811" s="122">
        <v>0</v>
      </c>
      <c r="K4811" s="122">
        <v>0</v>
      </c>
      <c r="L4811" s="122">
        <v>0</v>
      </c>
      <c r="M4811" s="122">
        <v>0</v>
      </c>
      <c r="N4811" s="122">
        <v>0</v>
      </c>
      <c r="O4811" s="122">
        <v>0</v>
      </c>
      <c r="P4811" s="122">
        <v>0</v>
      </c>
      <c r="Q4811" s="122">
        <v>0</v>
      </c>
      <c r="R4811" s="122">
        <v>0</v>
      </c>
      <c r="S4811" s="122">
        <v>0</v>
      </c>
      <c r="T4811" s="122">
        <v>0</v>
      </c>
      <c r="U4811" s="122">
        <v>0</v>
      </c>
      <c r="V4811" s="122">
        <v>0</v>
      </c>
      <c r="W4811" s="122">
        <v>0</v>
      </c>
      <c r="X4811" s="122">
        <v>0</v>
      </c>
      <c r="Y4811" s="122">
        <v>0</v>
      </c>
      <c r="Z4811" s="122">
        <v>0</v>
      </c>
      <c r="AA4811" s="122">
        <v>0</v>
      </c>
      <c r="AB4811" s="122">
        <v>0</v>
      </c>
      <c r="AC4811" s="122">
        <v>0</v>
      </c>
      <c r="AD4811" s="122">
        <v>0</v>
      </c>
      <c r="AE4811" s="122">
        <v>0</v>
      </c>
      <c r="AF4811" s="122">
        <v>1.6195904E-6</v>
      </c>
      <c r="AG4811" s="122">
        <v>3.5861103999999999E-6</v>
      </c>
      <c r="AH4811" s="122">
        <v>5.9619788E-6</v>
      </c>
      <c r="AI4811" s="122">
        <v>8.8101090000000002E-6</v>
      </c>
      <c r="AJ4811" s="122">
        <v>1.2163467800000001E-5</v>
      </c>
      <c r="AK4811" s="122">
        <v>1.4000625600000001E-5</v>
      </c>
      <c r="AL4811" s="122">
        <v>0</v>
      </c>
    </row>
    <row r="4812" spans="1:38" hidden="1" x14ac:dyDescent="0.25">
      <c r="A4812" s="122" t="s">
        <v>2027</v>
      </c>
      <c r="B4812" s="122">
        <v>1</v>
      </c>
      <c r="C4812" s="122" t="s">
        <v>2232</v>
      </c>
      <c r="D4812" s="122" t="s">
        <v>2081</v>
      </c>
      <c r="E4812" s="122">
        <v>88</v>
      </c>
      <c r="F4812" s="122">
        <v>0</v>
      </c>
      <c r="G4812" s="122">
        <v>0</v>
      </c>
      <c r="H4812" s="122">
        <v>0</v>
      </c>
      <c r="I4812" s="122">
        <v>0</v>
      </c>
      <c r="J4812" s="122">
        <v>0</v>
      </c>
      <c r="K4812" s="122">
        <v>0</v>
      </c>
      <c r="L4812" s="122">
        <v>0</v>
      </c>
      <c r="M4812" s="122">
        <v>0</v>
      </c>
      <c r="N4812" s="122">
        <v>0</v>
      </c>
      <c r="O4812" s="122">
        <v>0</v>
      </c>
      <c r="P4812" s="122">
        <v>0</v>
      </c>
      <c r="Q4812" s="122">
        <v>0</v>
      </c>
      <c r="R4812" s="122">
        <v>0</v>
      </c>
      <c r="S4812" s="122">
        <v>0</v>
      </c>
      <c r="T4812" s="122">
        <v>0</v>
      </c>
      <c r="U4812" s="122">
        <v>0</v>
      </c>
      <c r="V4812" s="122">
        <v>0</v>
      </c>
      <c r="W4812" s="122">
        <v>0</v>
      </c>
      <c r="X4812" s="122">
        <v>0</v>
      </c>
      <c r="Y4812" s="122">
        <v>0</v>
      </c>
      <c r="Z4812" s="122">
        <v>0</v>
      </c>
      <c r="AA4812" s="122">
        <v>0</v>
      </c>
      <c r="AB4812" s="122">
        <v>0</v>
      </c>
      <c r="AC4812" s="122">
        <v>0</v>
      </c>
      <c r="AD4812" s="122">
        <v>0</v>
      </c>
      <c r="AE4812" s="122">
        <v>0</v>
      </c>
      <c r="AF4812" s="122">
        <v>1.0614768399999999E-5</v>
      </c>
      <c r="AG4812" s="122">
        <v>2.3607839400000001E-5</v>
      </c>
      <c r="AH4812" s="122">
        <v>3.9591137800000002E-5</v>
      </c>
      <c r="AI4812" s="122">
        <v>5.8941562199999997E-5</v>
      </c>
      <c r="AJ4812" s="122">
        <v>8.3445669599999998E-5</v>
      </c>
      <c r="AK4812" s="122">
        <v>9.6306852599999996E-5</v>
      </c>
      <c r="AL4812" s="122">
        <v>0</v>
      </c>
    </row>
    <row r="4813" spans="1:38" hidden="1" x14ac:dyDescent="0.25">
      <c r="A4813" s="122" t="s">
        <v>2027</v>
      </c>
      <c r="B4813" s="122">
        <v>1</v>
      </c>
      <c r="C4813" s="122" t="s">
        <v>2232</v>
      </c>
      <c r="D4813" s="122" t="s">
        <v>2082</v>
      </c>
      <c r="E4813" s="122">
        <v>88</v>
      </c>
      <c r="F4813" s="122">
        <v>0</v>
      </c>
      <c r="G4813" s="122">
        <v>0</v>
      </c>
      <c r="H4813" s="122">
        <v>0</v>
      </c>
      <c r="I4813" s="122">
        <v>0</v>
      </c>
      <c r="J4813" s="122">
        <v>0</v>
      </c>
      <c r="K4813" s="122">
        <v>0</v>
      </c>
      <c r="L4813" s="122">
        <v>0</v>
      </c>
      <c r="M4813" s="122">
        <v>0</v>
      </c>
      <c r="N4813" s="122">
        <v>0</v>
      </c>
      <c r="O4813" s="122">
        <v>0</v>
      </c>
      <c r="P4813" s="122">
        <v>0</v>
      </c>
      <c r="Q4813" s="122">
        <v>0</v>
      </c>
      <c r="R4813" s="122">
        <v>0</v>
      </c>
      <c r="S4813" s="122">
        <v>0</v>
      </c>
      <c r="T4813" s="122">
        <v>0</v>
      </c>
      <c r="U4813" s="122">
        <v>0</v>
      </c>
      <c r="V4813" s="122">
        <v>0</v>
      </c>
      <c r="W4813" s="122">
        <v>0</v>
      </c>
      <c r="X4813" s="122">
        <v>0</v>
      </c>
      <c r="Y4813" s="122">
        <v>0</v>
      </c>
      <c r="Z4813" s="122">
        <v>0</v>
      </c>
      <c r="AA4813" s="122">
        <v>0</v>
      </c>
      <c r="AB4813" s="122">
        <v>0</v>
      </c>
      <c r="AC4813" s="122">
        <v>0</v>
      </c>
      <c r="AD4813" s="122">
        <v>0</v>
      </c>
      <c r="AE4813" s="122">
        <v>0</v>
      </c>
      <c r="AF4813" s="122">
        <v>6.5252870000000003E-6</v>
      </c>
      <c r="AG4813" s="122">
        <v>1.4537655999999999E-5</v>
      </c>
      <c r="AH4813" s="122">
        <v>2.4379384800000002E-5</v>
      </c>
      <c r="AI4813" s="122">
        <v>3.6280123199999998E-5</v>
      </c>
      <c r="AJ4813" s="122">
        <v>5.0023397200000001E-5</v>
      </c>
      <c r="AK4813" s="122">
        <v>5.7821656999999998E-5</v>
      </c>
      <c r="AL4813" s="122">
        <v>0</v>
      </c>
    </row>
    <row r="4814" spans="1:38" hidden="1" x14ac:dyDescent="0.25">
      <c r="A4814" s="122" t="s">
        <v>2027</v>
      </c>
      <c r="B4814" s="122">
        <v>1</v>
      </c>
      <c r="C4814" s="122" t="s">
        <v>2232</v>
      </c>
      <c r="D4814" s="122" t="s">
        <v>2135</v>
      </c>
      <c r="E4814" s="122">
        <v>88</v>
      </c>
      <c r="F4814" s="122">
        <v>0</v>
      </c>
      <c r="G4814" s="122">
        <v>0</v>
      </c>
      <c r="H4814" s="122">
        <v>0</v>
      </c>
      <c r="I4814" s="122">
        <v>0</v>
      </c>
      <c r="J4814" s="122">
        <v>0</v>
      </c>
      <c r="K4814" s="122">
        <v>0</v>
      </c>
      <c r="L4814" s="122">
        <v>0</v>
      </c>
      <c r="M4814" s="122">
        <v>0</v>
      </c>
      <c r="N4814" s="122">
        <v>0</v>
      </c>
      <c r="O4814" s="122">
        <v>0</v>
      </c>
      <c r="P4814" s="122">
        <v>0</v>
      </c>
      <c r="Q4814" s="122">
        <v>0</v>
      </c>
      <c r="R4814" s="122">
        <v>0</v>
      </c>
      <c r="S4814" s="122">
        <v>0</v>
      </c>
      <c r="T4814" s="122">
        <v>0</v>
      </c>
      <c r="U4814" s="122">
        <v>0</v>
      </c>
      <c r="V4814" s="122">
        <v>0</v>
      </c>
      <c r="W4814" s="122">
        <v>0</v>
      </c>
      <c r="X4814" s="122">
        <v>0</v>
      </c>
      <c r="Y4814" s="122">
        <v>0</v>
      </c>
      <c r="Z4814" s="122">
        <v>0</v>
      </c>
      <c r="AA4814" s="122">
        <v>0</v>
      </c>
      <c r="AB4814" s="122">
        <v>0</v>
      </c>
      <c r="AC4814" s="122">
        <v>0</v>
      </c>
      <c r="AD4814" s="122">
        <v>0</v>
      </c>
      <c r="AE4814" s="122">
        <v>0</v>
      </c>
      <c r="AF4814" s="122">
        <v>1.120992E-7</v>
      </c>
      <c r="AG4814" s="122">
        <v>2.4424820000000002E-7</v>
      </c>
      <c r="AH4814" s="122">
        <v>4.005144E-7</v>
      </c>
      <c r="AI4814" s="122">
        <v>5.8192599999999997E-7</v>
      </c>
      <c r="AJ4814" s="122">
        <v>7.8702720000000003E-7</v>
      </c>
      <c r="AK4814" s="122">
        <v>8.8600639999999999E-7</v>
      </c>
      <c r="AL4814" s="122">
        <v>0</v>
      </c>
    </row>
    <row r="4815" spans="1:38" hidden="1" x14ac:dyDescent="0.25">
      <c r="A4815" s="122" t="s">
        <v>2027</v>
      </c>
      <c r="B4815" s="122">
        <v>1</v>
      </c>
      <c r="C4815" s="122" t="s">
        <v>2232</v>
      </c>
      <c r="D4815" s="122" t="s">
        <v>2083</v>
      </c>
      <c r="E4815" s="122">
        <v>88</v>
      </c>
      <c r="F4815" s="122">
        <v>0</v>
      </c>
      <c r="G4815" s="122">
        <v>0</v>
      </c>
      <c r="H4815" s="122">
        <v>0</v>
      </c>
      <c r="I4815" s="122">
        <v>0</v>
      </c>
      <c r="J4815" s="122">
        <v>0</v>
      </c>
      <c r="K4815" s="122">
        <v>0</v>
      </c>
      <c r="L4815" s="122">
        <v>0</v>
      </c>
      <c r="M4815" s="122">
        <v>0</v>
      </c>
      <c r="N4815" s="122">
        <v>0</v>
      </c>
      <c r="O4815" s="122">
        <v>0</v>
      </c>
      <c r="P4815" s="122">
        <v>0</v>
      </c>
      <c r="Q4815" s="122">
        <v>0</v>
      </c>
      <c r="R4815" s="122">
        <v>0</v>
      </c>
      <c r="S4815" s="122">
        <v>0</v>
      </c>
      <c r="T4815" s="122">
        <v>0</v>
      </c>
      <c r="U4815" s="122">
        <v>0</v>
      </c>
      <c r="V4815" s="122">
        <v>0</v>
      </c>
      <c r="W4815" s="122">
        <v>0</v>
      </c>
      <c r="X4815" s="122">
        <v>0</v>
      </c>
      <c r="Y4815" s="122">
        <v>0</v>
      </c>
      <c r="Z4815" s="122">
        <v>0</v>
      </c>
      <c r="AA4815" s="122">
        <v>0</v>
      </c>
      <c r="AB4815" s="122">
        <v>0</v>
      </c>
      <c r="AC4815" s="122">
        <v>0</v>
      </c>
      <c r="AD4815" s="122">
        <v>0</v>
      </c>
      <c r="AE4815" s="122">
        <v>0</v>
      </c>
      <c r="AF4815" s="122">
        <v>1.5146858200000001E-5</v>
      </c>
      <c r="AG4815" s="122">
        <v>3.4110394599999998E-5</v>
      </c>
      <c r="AH4815" s="122">
        <v>5.7984773E-5</v>
      </c>
      <c r="AI4815" s="122">
        <v>8.7570432400000005E-5</v>
      </c>
      <c r="AJ4815" s="122">
        <v>1.1920305080000001E-4</v>
      </c>
      <c r="AK4815" s="122">
        <v>1.3904289579999999E-4</v>
      </c>
      <c r="AL4815" s="122">
        <v>0</v>
      </c>
    </row>
    <row r="4816" spans="1:38" x14ac:dyDescent="0.25">
      <c r="A4816" s="122" t="s">
        <v>2027</v>
      </c>
      <c r="B4816" s="122">
        <v>1</v>
      </c>
      <c r="C4816" s="122" t="s">
        <v>2232</v>
      </c>
      <c r="D4816" s="122" t="s">
        <v>2084</v>
      </c>
      <c r="E4816" s="122">
        <v>88</v>
      </c>
      <c r="F4816" s="122">
        <v>0</v>
      </c>
      <c r="G4816" s="122">
        <v>0</v>
      </c>
      <c r="H4816" s="122">
        <v>0</v>
      </c>
      <c r="I4816" s="122">
        <v>0</v>
      </c>
      <c r="J4816" s="122">
        <v>0</v>
      </c>
      <c r="K4816" s="122">
        <v>0</v>
      </c>
      <c r="L4816" s="122">
        <v>0</v>
      </c>
      <c r="M4816" s="122">
        <v>0</v>
      </c>
      <c r="N4816" s="122">
        <v>0</v>
      </c>
      <c r="O4816" s="122">
        <v>0</v>
      </c>
      <c r="P4816" s="122">
        <v>0</v>
      </c>
      <c r="Q4816" s="122">
        <v>0</v>
      </c>
      <c r="R4816" s="122">
        <v>0</v>
      </c>
      <c r="S4816" s="122">
        <v>0</v>
      </c>
      <c r="T4816" s="122">
        <v>0</v>
      </c>
      <c r="U4816" s="122">
        <v>0</v>
      </c>
      <c r="V4816" s="122">
        <v>0</v>
      </c>
      <c r="W4816" s="122">
        <v>0</v>
      </c>
      <c r="X4816" s="122">
        <v>0</v>
      </c>
      <c r="Y4816" s="122">
        <v>0</v>
      </c>
      <c r="Z4816" s="122">
        <v>0</v>
      </c>
      <c r="AA4816" s="122">
        <v>0</v>
      </c>
      <c r="AB4816" s="122">
        <v>0</v>
      </c>
      <c r="AC4816" s="122">
        <v>0</v>
      </c>
      <c r="AD4816" s="122">
        <v>0</v>
      </c>
      <c r="AE4816" s="122">
        <v>0</v>
      </c>
      <c r="AF4816" s="122">
        <v>8.5386186000000001E-5</v>
      </c>
      <c r="AG4816" s="122">
        <v>1.903817564E-4</v>
      </c>
      <c r="AH4816" s="122">
        <v>3.1919312679999998E-4</v>
      </c>
      <c r="AI4816" s="122">
        <v>4.7362080660000002E-4</v>
      </c>
      <c r="AJ4816" s="122">
        <v>6.5596244940000002E-4</v>
      </c>
      <c r="AK4816" s="122">
        <v>7.4979458620000002E-4</v>
      </c>
      <c r="AL4816" s="122">
        <v>0</v>
      </c>
    </row>
    <row r="4817" spans="1:38" hidden="1" x14ac:dyDescent="0.25">
      <c r="A4817" s="122" t="s">
        <v>2027</v>
      </c>
      <c r="B4817" s="122">
        <v>1</v>
      </c>
      <c r="C4817" s="122" t="s">
        <v>2232</v>
      </c>
      <c r="D4817" s="122" t="s">
        <v>474</v>
      </c>
      <c r="E4817" s="122">
        <v>88</v>
      </c>
      <c r="F4817" s="122">
        <v>0</v>
      </c>
      <c r="G4817" s="122">
        <v>0</v>
      </c>
      <c r="H4817" s="122">
        <v>0</v>
      </c>
      <c r="I4817" s="122">
        <v>0</v>
      </c>
      <c r="J4817" s="122">
        <v>0</v>
      </c>
      <c r="K4817" s="122">
        <v>0</v>
      </c>
      <c r="L4817" s="122">
        <v>0</v>
      </c>
      <c r="M4817" s="122">
        <v>0</v>
      </c>
      <c r="N4817" s="122">
        <v>0</v>
      </c>
      <c r="O4817" s="122">
        <v>0</v>
      </c>
      <c r="P4817" s="122">
        <v>0</v>
      </c>
      <c r="Q4817" s="122">
        <v>0</v>
      </c>
      <c r="R4817" s="122">
        <v>0</v>
      </c>
      <c r="S4817" s="122">
        <v>0</v>
      </c>
      <c r="T4817" s="122">
        <v>0</v>
      </c>
      <c r="U4817" s="122">
        <v>0</v>
      </c>
      <c r="V4817" s="122">
        <v>0</v>
      </c>
      <c r="W4817" s="122">
        <v>0</v>
      </c>
      <c r="X4817" s="122">
        <v>0</v>
      </c>
      <c r="Y4817" s="122">
        <v>0</v>
      </c>
      <c r="Z4817" s="122">
        <v>0</v>
      </c>
      <c r="AA4817" s="122">
        <v>0</v>
      </c>
      <c r="AB4817" s="122">
        <v>0</v>
      </c>
      <c r="AC4817" s="122">
        <v>0</v>
      </c>
      <c r="AD4817" s="122">
        <v>0</v>
      </c>
      <c r="AE4817" s="122">
        <v>0</v>
      </c>
      <c r="AF4817" s="122">
        <v>1.2091380199999999E-5</v>
      </c>
      <c r="AG4817" s="122">
        <v>2.7186443800000002E-5</v>
      </c>
      <c r="AH4817" s="122">
        <v>4.6110793600000003E-5</v>
      </c>
      <c r="AI4817" s="122">
        <v>6.9155782600000007E-5</v>
      </c>
      <c r="AJ4817" s="122">
        <v>9.6058582600000003E-5</v>
      </c>
      <c r="AK4817" s="122">
        <v>1.110626456E-4</v>
      </c>
      <c r="AL4817" s="122">
        <v>0</v>
      </c>
    </row>
    <row r="4818" spans="1:38" hidden="1" x14ac:dyDescent="0.25">
      <c r="A4818" s="122" t="s">
        <v>2027</v>
      </c>
      <c r="B4818" s="122">
        <v>1</v>
      </c>
      <c r="C4818" s="122" t="s">
        <v>2232</v>
      </c>
      <c r="D4818" s="122" t="s">
        <v>2085</v>
      </c>
      <c r="E4818" s="122">
        <v>88</v>
      </c>
      <c r="F4818" s="122">
        <v>0</v>
      </c>
      <c r="G4818" s="122">
        <v>0</v>
      </c>
      <c r="H4818" s="122">
        <v>0</v>
      </c>
      <c r="I4818" s="122">
        <v>0</v>
      </c>
      <c r="J4818" s="122">
        <v>0</v>
      </c>
      <c r="K4818" s="122">
        <v>0</v>
      </c>
      <c r="L4818" s="122">
        <v>0</v>
      </c>
      <c r="M4818" s="122">
        <v>0</v>
      </c>
      <c r="N4818" s="122">
        <v>0</v>
      </c>
      <c r="O4818" s="122">
        <v>0</v>
      </c>
      <c r="P4818" s="122">
        <v>0</v>
      </c>
      <c r="Q4818" s="122">
        <v>0</v>
      </c>
      <c r="R4818" s="122">
        <v>0</v>
      </c>
      <c r="S4818" s="122">
        <v>0</v>
      </c>
      <c r="T4818" s="122">
        <v>0</v>
      </c>
      <c r="U4818" s="122">
        <v>0</v>
      </c>
      <c r="V4818" s="122">
        <v>0</v>
      </c>
      <c r="W4818" s="122">
        <v>0</v>
      </c>
      <c r="X4818" s="122">
        <v>0</v>
      </c>
      <c r="Y4818" s="122">
        <v>0</v>
      </c>
      <c r="Z4818" s="122">
        <v>0</v>
      </c>
      <c r="AA4818" s="122">
        <v>0</v>
      </c>
      <c r="AB4818" s="122">
        <v>0</v>
      </c>
      <c r="AC4818" s="122">
        <v>0</v>
      </c>
      <c r="AD4818" s="122">
        <v>0</v>
      </c>
      <c r="AE4818" s="122">
        <v>0</v>
      </c>
      <c r="AF4818" s="122">
        <v>7.8077748000000001E-6</v>
      </c>
      <c r="AG4818" s="122">
        <v>1.7303375599999999E-5</v>
      </c>
      <c r="AH4818" s="122">
        <v>2.8931254999999999E-5</v>
      </c>
      <c r="AI4818" s="122">
        <v>4.2825673799999998E-5</v>
      </c>
      <c r="AJ4818" s="122">
        <v>5.9788633800000002E-5</v>
      </c>
      <c r="AK4818" s="122">
        <v>6.8899240799999995E-5</v>
      </c>
      <c r="AL4818" s="122">
        <v>0</v>
      </c>
    </row>
    <row r="4819" spans="1:38" hidden="1" x14ac:dyDescent="0.25">
      <c r="A4819" s="122" t="s">
        <v>2027</v>
      </c>
      <c r="B4819" s="122">
        <v>1</v>
      </c>
      <c r="C4819" s="122" t="s">
        <v>2232</v>
      </c>
      <c r="D4819" s="122" t="s">
        <v>2086</v>
      </c>
      <c r="E4819" s="122">
        <v>88</v>
      </c>
      <c r="F4819" s="122">
        <v>0</v>
      </c>
      <c r="G4819" s="122">
        <v>0</v>
      </c>
      <c r="H4819" s="122">
        <v>0</v>
      </c>
      <c r="I4819" s="122">
        <v>0</v>
      </c>
      <c r="J4819" s="122">
        <v>0</v>
      </c>
      <c r="K4819" s="122">
        <v>0</v>
      </c>
      <c r="L4819" s="122">
        <v>0</v>
      </c>
      <c r="M4819" s="122">
        <v>0</v>
      </c>
      <c r="N4819" s="122">
        <v>0</v>
      </c>
      <c r="O4819" s="122">
        <v>0</v>
      </c>
      <c r="P4819" s="122">
        <v>0</v>
      </c>
      <c r="Q4819" s="122">
        <v>0</v>
      </c>
      <c r="R4819" s="122">
        <v>0</v>
      </c>
      <c r="S4819" s="122">
        <v>0</v>
      </c>
      <c r="T4819" s="122">
        <v>0</v>
      </c>
      <c r="U4819" s="122">
        <v>0</v>
      </c>
      <c r="V4819" s="122">
        <v>0</v>
      </c>
      <c r="W4819" s="122">
        <v>0</v>
      </c>
      <c r="X4819" s="122">
        <v>0</v>
      </c>
      <c r="Y4819" s="122">
        <v>0</v>
      </c>
      <c r="Z4819" s="122">
        <v>0</v>
      </c>
      <c r="AA4819" s="122">
        <v>0</v>
      </c>
      <c r="AB4819" s="122">
        <v>0</v>
      </c>
      <c r="AC4819" s="122">
        <v>0</v>
      </c>
      <c r="AD4819" s="122">
        <v>0</v>
      </c>
      <c r="AE4819" s="122">
        <v>0</v>
      </c>
      <c r="AF4819" s="122">
        <v>1.4996349999999999E-6</v>
      </c>
      <c r="AG4819" s="122">
        <v>3.3736297999999999E-6</v>
      </c>
      <c r="AH4819" s="122">
        <v>5.6991212E-6</v>
      </c>
      <c r="AI4819" s="122">
        <v>8.5056715999999992E-6</v>
      </c>
      <c r="AJ4819" s="122">
        <v>1.1460204999999999E-5</v>
      </c>
      <c r="AK4819" s="122">
        <v>1.2803964599999999E-5</v>
      </c>
      <c r="AL4819" s="122">
        <v>0</v>
      </c>
    </row>
    <row r="4820" spans="1:38" hidden="1" x14ac:dyDescent="0.25">
      <c r="A4820" s="122" t="s">
        <v>2027</v>
      </c>
      <c r="B4820" s="122">
        <v>1</v>
      </c>
      <c r="C4820" s="122" t="s">
        <v>2232</v>
      </c>
      <c r="D4820" s="122" t="s">
        <v>2087</v>
      </c>
      <c r="E4820" s="122">
        <v>88</v>
      </c>
      <c r="F4820" s="122">
        <v>0</v>
      </c>
      <c r="G4820" s="122">
        <v>0</v>
      </c>
      <c r="H4820" s="122">
        <v>0</v>
      </c>
      <c r="I4820" s="122">
        <v>0</v>
      </c>
      <c r="J4820" s="122">
        <v>0</v>
      </c>
      <c r="K4820" s="122">
        <v>0</v>
      </c>
      <c r="L4820" s="122">
        <v>0</v>
      </c>
      <c r="M4820" s="122">
        <v>0</v>
      </c>
      <c r="N4820" s="122">
        <v>0</v>
      </c>
      <c r="O4820" s="122">
        <v>0</v>
      </c>
      <c r="P4820" s="122">
        <v>0</v>
      </c>
      <c r="Q4820" s="122">
        <v>0</v>
      </c>
      <c r="R4820" s="122">
        <v>0</v>
      </c>
      <c r="S4820" s="122">
        <v>0</v>
      </c>
      <c r="T4820" s="122">
        <v>0</v>
      </c>
      <c r="U4820" s="122">
        <v>0</v>
      </c>
      <c r="V4820" s="122">
        <v>0</v>
      </c>
      <c r="W4820" s="122">
        <v>0</v>
      </c>
      <c r="X4820" s="122">
        <v>0</v>
      </c>
      <c r="Y4820" s="122">
        <v>0</v>
      </c>
      <c r="Z4820" s="122">
        <v>0</v>
      </c>
      <c r="AA4820" s="122">
        <v>0</v>
      </c>
      <c r="AB4820" s="122">
        <v>0</v>
      </c>
      <c r="AC4820" s="122">
        <v>0</v>
      </c>
      <c r="AD4820" s="122">
        <v>0</v>
      </c>
      <c r="AE4820" s="122">
        <v>0</v>
      </c>
      <c r="AF4820" s="122">
        <v>2.0719699999999998E-6</v>
      </c>
      <c r="AG4820" s="122">
        <v>4.6361196000000003E-6</v>
      </c>
      <c r="AH4820" s="122">
        <v>7.8264405999999992E-6</v>
      </c>
      <c r="AI4820" s="122">
        <v>1.17291664E-5</v>
      </c>
      <c r="AJ4820" s="122">
        <v>1.64720072E-5</v>
      </c>
      <c r="AK4820" s="122">
        <v>1.9173633599999999E-5</v>
      </c>
      <c r="AL4820" s="122">
        <v>0</v>
      </c>
    </row>
    <row r="4821" spans="1:38" hidden="1" x14ac:dyDescent="0.25">
      <c r="A4821" s="122" t="s">
        <v>2027</v>
      </c>
      <c r="B4821" s="122">
        <v>1</v>
      </c>
      <c r="C4821" s="122" t="s">
        <v>2232</v>
      </c>
      <c r="D4821" s="122" t="s">
        <v>2088</v>
      </c>
      <c r="E4821" s="122">
        <v>88</v>
      </c>
      <c r="F4821" s="122">
        <v>0</v>
      </c>
      <c r="G4821" s="122">
        <v>0</v>
      </c>
      <c r="H4821" s="122">
        <v>0</v>
      </c>
      <c r="I4821" s="122">
        <v>0</v>
      </c>
      <c r="J4821" s="122">
        <v>0</v>
      </c>
      <c r="K4821" s="122">
        <v>0</v>
      </c>
      <c r="L4821" s="122">
        <v>0</v>
      </c>
      <c r="M4821" s="122">
        <v>0</v>
      </c>
      <c r="N4821" s="122">
        <v>0</v>
      </c>
      <c r="O4821" s="122">
        <v>0</v>
      </c>
      <c r="P4821" s="122">
        <v>0</v>
      </c>
      <c r="Q4821" s="122">
        <v>0</v>
      </c>
      <c r="R4821" s="122">
        <v>0</v>
      </c>
      <c r="S4821" s="122">
        <v>0</v>
      </c>
      <c r="T4821" s="122">
        <v>0</v>
      </c>
      <c r="U4821" s="122">
        <v>0</v>
      </c>
      <c r="V4821" s="122">
        <v>0</v>
      </c>
      <c r="W4821" s="122">
        <v>0</v>
      </c>
      <c r="X4821" s="122">
        <v>0</v>
      </c>
      <c r="Y4821" s="122">
        <v>0</v>
      </c>
      <c r="Z4821" s="122">
        <v>0</v>
      </c>
      <c r="AA4821" s="122">
        <v>0</v>
      </c>
      <c r="AB4821" s="122">
        <v>0</v>
      </c>
      <c r="AC4821" s="122">
        <v>0</v>
      </c>
      <c r="AD4821" s="122">
        <v>0</v>
      </c>
      <c r="AE4821" s="122">
        <v>0</v>
      </c>
      <c r="AF4821" s="122">
        <v>4.4988958200000001E-5</v>
      </c>
      <c r="AG4821" s="122">
        <v>1.0152211279999999E-4</v>
      </c>
      <c r="AH4821" s="122">
        <v>1.7202998800000001E-4</v>
      </c>
      <c r="AI4821" s="122">
        <v>2.5810602880000001E-4</v>
      </c>
      <c r="AJ4821" s="122">
        <v>3.5820656399999999E-4</v>
      </c>
      <c r="AK4821" s="122">
        <v>4.1621489660000001E-4</v>
      </c>
      <c r="AL4821" s="122">
        <v>0</v>
      </c>
    </row>
    <row r="4822" spans="1:38" hidden="1" x14ac:dyDescent="0.25">
      <c r="A4822" s="122" t="s">
        <v>2027</v>
      </c>
      <c r="B4822" s="122">
        <v>1</v>
      </c>
      <c r="C4822" s="122" t="s">
        <v>2232</v>
      </c>
      <c r="D4822" s="122" t="s">
        <v>2089</v>
      </c>
      <c r="E4822" s="122">
        <v>88</v>
      </c>
      <c r="F4822" s="122">
        <v>0</v>
      </c>
      <c r="G4822" s="122">
        <v>0</v>
      </c>
      <c r="H4822" s="122">
        <v>0</v>
      </c>
      <c r="I4822" s="122">
        <v>0</v>
      </c>
      <c r="J4822" s="122">
        <v>0</v>
      </c>
      <c r="K4822" s="122">
        <v>0</v>
      </c>
      <c r="L4822" s="122">
        <v>0</v>
      </c>
      <c r="M4822" s="122">
        <v>0</v>
      </c>
      <c r="N4822" s="122">
        <v>0</v>
      </c>
      <c r="O4822" s="122">
        <v>0</v>
      </c>
      <c r="P4822" s="122">
        <v>0</v>
      </c>
      <c r="Q4822" s="122">
        <v>0</v>
      </c>
      <c r="R4822" s="122">
        <v>0</v>
      </c>
      <c r="S4822" s="122">
        <v>0</v>
      </c>
      <c r="T4822" s="122">
        <v>0</v>
      </c>
      <c r="U4822" s="122">
        <v>0</v>
      </c>
      <c r="V4822" s="122">
        <v>0</v>
      </c>
      <c r="W4822" s="122">
        <v>0</v>
      </c>
      <c r="X4822" s="122">
        <v>0</v>
      </c>
      <c r="Y4822" s="122">
        <v>0</v>
      </c>
      <c r="Z4822" s="122">
        <v>0</v>
      </c>
      <c r="AA4822" s="122">
        <v>0</v>
      </c>
      <c r="AB4822" s="122">
        <v>0</v>
      </c>
      <c r="AC4822" s="122">
        <v>0</v>
      </c>
      <c r="AD4822" s="122">
        <v>0</v>
      </c>
      <c r="AE4822" s="122">
        <v>0</v>
      </c>
      <c r="AF4822" s="122">
        <v>2.2483188999999998E-5</v>
      </c>
      <c r="AG4822" s="122">
        <v>5.0414954799999998E-5</v>
      </c>
      <c r="AH4822" s="122">
        <v>8.5140280599999997E-5</v>
      </c>
      <c r="AI4822" s="122">
        <v>1.276358126E-4</v>
      </c>
      <c r="AJ4822" s="122">
        <v>1.7812072679999999E-4</v>
      </c>
      <c r="AK4822" s="122">
        <v>2.0636857040000001E-4</v>
      </c>
      <c r="AL4822" s="122">
        <v>0</v>
      </c>
    </row>
    <row r="4823" spans="1:38" hidden="1" x14ac:dyDescent="0.25">
      <c r="A4823" s="122" t="s">
        <v>2027</v>
      </c>
      <c r="B4823" s="122">
        <v>1</v>
      </c>
      <c r="C4823" s="122" t="s">
        <v>2232</v>
      </c>
      <c r="D4823" s="122" t="s">
        <v>2136</v>
      </c>
      <c r="E4823" s="122">
        <v>88</v>
      </c>
      <c r="F4823" s="122">
        <v>0</v>
      </c>
      <c r="G4823" s="122">
        <v>0</v>
      </c>
      <c r="H4823" s="122">
        <v>0</v>
      </c>
      <c r="I4823" s="122">
        <v>0</v>
      </c>
      <c r="J4823" s="122">
        <v>0</v>
      </c>
      <c r="K4823" s="122">
        <v>0</v>
      </c>
      <c r="L4823" s="122">
        <v>0</v>
      </c>
      <c r="M4823" s="122">
        <v>0</v>
      </c>
      <c r="N4823" s="122">
        <v>0</v>
      </c>
      <c r="O4823" s="122">
        <v>0</v>
      </c>
      <c r="P4823" s="122">
        <v>0</v>
      </c>
      <c r="Q4823" s="122">
        <v>0</v>
      </c>
      <c r="R4823" s="122">
        <v>0</v>
      </c>
      <c r="S4823" s="122">
        <v>0</v>
      </c>
      <c r="T4823" s="122">
        <v>0</v>
      </c>
      <c r="U4823" s="122">
        <v>0</v>
      </c>
      <c r="V4823" s="122">
        <v>0</v>
      </c>
      <c r="W4823" s="122">
        <v>0</v>
      </c>
      <c r="X4823" s="122">
        <v>0</v>
      </c>
      <c r="Y4823" s="122">
        <v>0</v>
      </c>
      <c r="Z4823" s="122">
        <v>0</v>
      </c>
      <c r="AA4823" s="122">
        <v>0</v>
      </c>
      <c r="AB4823" s="122">
        <v>0</v>
      </c>
      <c r="AC4823" s="122">
        <v>0</v>
      </c>
      <c r="AD4823" s="122">
        <v>0</v>
      </c>
      <c r="AE4823" s="122">
        <v>0</v>
      </c>
      <c r="AF4823" s="122">
        <v>3.6400999999999999E-7</v>
      </c>
      <c r="AG4823" s="122">
        <v>8.0995220000000001E-7</v>
      </c>
      <c r="AH4823" s="122">
        <v>1.3578964E-6</v>
      </c>
      <c r="AI4823" s="122">
        <v>2.0193633999999999E-6</v>
      </c>
      <c r="AJ4823" s="122">
        <v>2.7980553999999999E-6</v>
      </c>
      <c r="AK4823" s="122">
        <v>3.2256132000000001E-6</v>
      </c>
      <c r="AL4823" s="122">
        <v>0</v>
      </c>
    </row>
    <row r="4824" spans="1:38" hidden="1" x14ac:dyDescent="0.25">
      <c r="A4824" s="122" t="s">
        <v>2027</v>
      </c>
      <c r="B4824" s="122">
        <v>1</v>
      </c>
      <c r="C4824" s="122" t="s">
        <v>2232</v>
      </c>
      <c r="D4824" s="122" t="s">
        <v>2090</v>
      </c>
      <c r="E4824" s="122">
        <v>88</v>
      </c>
      <c r="F4824" s="122">
        <v>0</v>
      </c>
      <c r="G4824" s="122">
        <v>0</v>
      </c>
      <c r="H4824" s="122">
        <v>0</v>
      </c>
      <c r="I4824" s="122">
        <v>0</v>
      </c>
      <c r="J4824" s="122">
        <v>0</v>
      </c>
      <c r="K4824" s="122">
        <v>0</v>
      </c>
      <c r="L4824" s="122">
        <v>0</v>
      </c>
      <c r="M4824" s="122">
        <v>0</v>
      </c>
      <c r="N4824" s="122">
        <v>0</v>
      </c>
      <c r="O4824" s="122">
        <v>0</v>
      </c>
      <c r="P4824" s="122">
        <v>0</v>
      </c>
      <c r="Q4824" s="122">
        <v>0</v>
      </c>
      <c r="R4824" s="122">
        <v>0</v>
      </c>
      <c r="S4824" s="122">
        <v>0</v>
      </c>
      <c r="T4824" s="122">
        <v>0</v>
      </c>
      <c r="U4824" s="122">
        <v>0</v>
      </c>
      <c r="V4824" s="122">
        <v>0</v>
      </c>
      <c r="W4824" s="122">
        <v>0</v>
      </c>
      <c r="X4824" s="122">
        <v>0</v>
      </c>
      <c r="Y4824" s="122">
        <v>0</v>
      </c>
      <c r="Z4824" s="122">
        <v>0</v>
      </c>
      <c r="AA4824" s="122">
        <v>0</v>
      </c>
      <c r="AB4824" s="122">
        <v>0</v>
      </c>
      <c r="AC4824" s="122">
        <v>0</v>
      </c>
      <c r="AD4824" s="122">
        <v>0</v>
      </c>
      <c r="AE4824" s="122">
        <v>0</v>
      </c>
      <c r="AF4824" s="122">
        <v>3.1164641999999999E-6</v>
      </c>
      <c r="AG4824" s="122">
        <v>6.9002174E-6</v>
      </c>
      <c r="AH4824" s="122">
        <v>1.15180932E-5</v>
      </c>
      <c r="AI4824" s="122">
        <v>1.7000642799999999E-5</v>
      </c>
      <c r="AJ4824" s="122">
        <v>2.41115294E-5</v>
      </c>
      <c r="AK4824" s="122">
        <v>2.75465914E-5</v>
      </c>
      <c r="AL4824" s="122">
        <v>0</v>
      </c>
    </row>
    <row r="4825" spans="1:38" hidden="1" x14ac:dyDescent="0.25">
      <c r="A4825" s="122" t="s">
        <v>2027</v>
      </c>
      <c r="B4825" s="122">
        <v>1</v>
      </c>
      <c r="C4825" s="122" t="s">
        <v>2232</v>
      </c>
      <c r="D4825" s="122" t="s">
        <v>2091</v>
      </c>
      <c r="E4825" s="122">
        <v>88</v>
      </c>
      <c r="F4825" s="122">
        <v>0</v>
      </c>
      <c r="G4825" s="122">
        <v>0</v>
      </c>
      <c r="H4825" s="122">
        <v>0</v>
      </c>
      <c r="I4825" s="122">
        <v>0</v>
      </c>
      <c r="J4825" s="122">
        <v>0</v>
      </c>
      <c r="K4825" s="122">
        <v>0</v>
      </c>
      <c r="L4825" s="122">
        <v>0</v>
      </c>
      <c r="M4825" s="122">
        <v>0</v>
      </c>
      <c r="N4825" s="122">
        <v>0</v>
      </c>
      <c r="O4825" s="122">
        <v>0</v>
      </c>
      <c r="P4825" s="122">
        <v>0</v>
      </c>
      <c r="Q4825" s="122">
        <v>0</v>
      </c>
      <c r="R4825" s="122">
        <v>0</v>
      </c>
      <c r="S4825" s="122">
        <v>0</v>
      </c>
      <c r="T4825" s="122">
        <v>0</v>
      </c>
      <c r="U4825" s="122">
        <v>0</v>
      </c>
      <c r="V4825" s="122">
        <v>0</v>
      </c>
      <c r="W4825" s="122">
        <v>0</v>
      </c>
      <c r="X4825" s="122">
        <v>0</v>
      </c>
      <c r="Y4825" s="122">
        <v>0</v>
      </c>
      <c r="Z4825" s="122">
        <v>0</v>
      </c>
      <c r="AA4825" s="122">
        <v>0</v>
      </c>
      <c r="AB4825" s="122">
        <v>0</v>
      </c>
      <c r="AC4825" s="122">
        <v>0</v>
      </c>
      <c r="AD4825" s="122">
        <v>0</v>
      </c>
      <c r="AE4825" s="122">
        <v>0</v>
      </c>
      <c r="AF4825" s="122">
        <v>6.8336759999999997E-6</v>
      </c>
      <c r="AG4825" s="122">
        <v>1.5214623800000001E-5</v>
      </c>
      <c r="AH4825" s="122">
        <v>2.5494196599999999E-5</v>
      </c>
      <c r="AI4825" s="122">
        <v>3.7944753999999997E-5</v>
      </c>
      <c r="AJ4825" s="122">
        <v>5.2953443200000001E-5</v>
      </c>
      <c r="AK4825" s="122">
        <v>6.1016447199999999E-5</v>
      </c>
      <c r="AL4825" s="122">
        <v>0</v>
      </c>
    </row>
    <row r="4826" spans="1:38" hidden="1" x14ac:dyDescent="0.25">
      <c r="A4826" s="122" t="s">
        <v>2027</v>
      </c>
      <c r="B4826" s="122">
        <v>1</v>
      </c>
      <c r="C4826" s="122" t="s">
        <v>2232</v>
      </c>
      <c r="D4826" s="122" t="s">
        <v>2092</v>
      </c>
      <c r="E4826" s="122">
        <v>88</v>
      </c>
      <c r="F4826" s="122">
        <v>0</v>
      </c>
      <c r="G4826" s="122">
        <v>0</v>
      </c>
      <c r="H4826" s="122">
        <v>0</v>
      </c>
      <c r="I4826" s="122">
        <v>0</v>
      </c>
      <c r="J4826" s="122">
        <v>0</v>
      </c>
      <c r="K4826" s="122">
        <v>0</v>
      </c>
      <c r="L4826" s="122">
        <v>0</v>
      </c>
      <c r="M4826" s="122">
        <v>0</v>
      </c>
      <c r="N4826" s="122">
        <v>0</v>
      </c>
      <c r="O4826" s="122">
        <v>0</v>
      </c>
      <c r="P4826" s="122">
        <v>0</v>
      </c>
      <c r="Q4826" s="122">
        <v>0</v>
      </c>
      <c r="R4826" s="122">
        <v>0</v>
      </c>
      <c r="S4826" s="122">
        <v>0</v>
      </c>
      <c r="T4826" s="122">
        <v>0</v>
      </c>
      <c r="U4826" s="122">
        <v>0</v>
      </c>
      <c r="V4826" s="122">
        <v>0</v>
      </c>
      <c r="W4826" s="122">
        <v>0</v>
      </c>
      <c r="X4826" s="122">
        <v>0</v>
      </c>
      <c r="Y4826" s="122">
        <v>0</v>
      </c>
      <c r="Z4826" s="122">
        <v>0</v>
      </c>
      <c r="AA4826" s="122">
        <v>0</v>
      </c>
      <c r="AB4826" s="122">
        <v>0</v>
      </c>
      <c r="AC4826" s="122">
        <v>0</v>
      </c>
      <c r="AD4826" s="122">
        <v>0</v>
      </c>
      <c r="AE4826" s="122">
        <v>0</v>
      </c>
      <c r="AF4826" s="122">
        <v>3.6729604000000002E-6</v>
      </c>
      <c r="AG4826" s="122">
        <v>8.3229919999999995E-6</v>
      </c>
      <c r="AH4826" s="122">
        <v>1.4180678399999999E-5</v>
      </c>
      <c r="AI4826" s="122">
        <v>2.1485481600000001E-5</v>
      </c>
      <c r="AJ4826" s="122">
        <v>3.0685495800000002E-5</v>
      </c>
      <c r="AK4826" s="122">
        <v>3.6324678400000001E-5</v>
      </c>
      <c r="AL4826" s="122">
        <v>0</v>
      </c>
    </row>
    <row r="4827" spans="1:38" hidden="1" x14ac:dyDescent="0.25">
      <c r="A4827" s="122" t="s">
        <v>2027</v>
      </c>
      <c r="B4827" s="122">
        <v>1</v>
      </c>
      <c r="C4827" s="122" t="s">
        <v>2232</v>
      </c>
      <c r="D4827" s="122" t="s">
        <v>2093</v>
      </c>
      <c r="E4827" s="122">
        <v>88</v>
      </c>
      <c r="F4827" s="122">
        <v>0</v>
      </c>
      <c r="G4827" s="122">
        <v>0</v>
      </c>
      <c r="H4827" s="122">
        <v>0</v>
      </c>
      <c r="I4827" s="122">
        <v>0</v>
      </c>
      <c r="J4827" s="122">
        <v>0</v>
      </c>
      <c r="K4827" s="122">
        <v>0</v>
      </c>
      <c r="L4827" s="122">
        <v>0</v>
      </c>
      <c r="M4827" s="122">
        <v>0</v>
      </c>
      <c r="N4827" s="122">
        <v>0</v>
      </c>
      <c r="O4827" s="122">
        <v>0</v>
      </c>
      <c r="P4827" s="122">
        <v>0</v>
      </c>
      <c r="Q4827" s="122">
        <v>0</v>
      </c>
      <c r="R4827" s="122">
        <v>0</v>
      </c>
      <c r="S4827" s="122">
        <v>0</v>
      </c>
      <c r="T4827" s="122">
        <v>0</v>
      </c>
      <c r="U4827" s="122">
        <v>0</v>
      </c>
      <c r="V4827" s="122">
        <v>0</v>
      </c>
      <c r="W4827" s="122">
        <v>0</v>
      </c>
      <c r="X4827" s="122">
        <v>0</v>
      </c>
      <c r="Y4827" s="122">
        <v>0</v>
      </c>
      <c r="Z4827" s="122">
        <v>0</v>
      </c>
      <c r="AA4827" s="122">
        <v>0</v>
      </c>
      <c r="AB4827" s="122">
        <v>0</v>
      </c>
      <c r="AC4827" s="122">
        <v>0</v>
      </c>
      <c r="AD4827" s="122">
        <v>0</v>
      </c>
      <c r="AE4827" s="122">
        <v>0</v>
      </c>
      <c r="AF4827" s="122">
        <v>2.7964740599999999E-5</v>
      </c>
      <c r="AG4827" s="122">
        <v>6.1850418599999999E-5</v>
      </c>
      <c r="AH4827" s="122">
        <v>1.029891804E-4</v>
      </c>
      <c r="AI4827" s="122">
        <v>1.521228798E-4</v>
      </c>
      <c r="AJ4827" s="122">
        <v>2.12321424E-4</v>
      </c>
      <c r="AK4827" s="122">
        <v>2.4213870660000001E-4</v>
      </c>
      <c r="AL4827" s="122">
        <v>0</v>
      </c>
    </row>
    <row r="4828" spans="1:38" hidden="1" x14ac:dyDescent="0.25">
      <c r="A4828" s="122" t="s">
        <v>2027</v>
      </c>
      <c r="B4828" s="122">
        <v>1</v>
      </c>
      <c r="C4828" s="122" t="s">
        <v>2232</v>
      </c>
      <c r="D4828" s="122" t="s">
        <v>2094</v>
      </c>
      <c r="E4828" s="122">
        <v>88</v>
      </c>
      <c r="F4828" s="122">
        <v>0</v>
      </c>
      <c r="G4828" s="122">
        <v>0</v>
      </c>
      <c r="H4828" s="122">
        <v>0</v>
      </c>
      <c r="I4828" s="122">
        <v>0</v>
      </c>
      <c r="J4828" s="122">
        <v>0</v>
      </c>
      <c r="K4828" s="122">
        <v>0</v>
      </c>
      <c r="L4828" s="122">
        <v>0</v>
      </c>
      <c r="M4828" s="122">
        <v>0</v>
      </c>
      <c r="N4828" s="122">
        <v>0</v>
      </c>
      <c r="O4828" s="122">
        <v>0</v>
      </c>
      <c r="P4828" s="122">
        <v>0</v>
      </c>
      <c r="Q4828" s="122">
        <v>0</v>
      </c>
      <c r="R4828" s="122">
        <v>0</v>
      </c>
      <c r="S4828" s="122">
        <v>0</v>
      </c>
      <c r="T4828" s="122">
        <v>0</v>
      </c>
      <c r="U4828" s="122">
        <v>0</v>
      </c>
      <c r="V4828" s="122">
        <v>0</v>
      </c>
      <c r="W4828" s="122">
        <v>0</v>
      </c>
      <c r="X4828" s="122">
        <v>0</v>
      </c>
      <c r="Y4828" s="122">
        <v>0</v>
      </c>
      <c r="Z4828" s="122">
        <v>0</v>
      </c>
      <c r="AA4828" s="122">
        <v>0</v>
      </c>
      <c r="AB4828" s="122">
        <v>0</v>
      </c>
      <c r="AC4828" s="122">
        <v>0</v>
      </c>
      <c r="AD4828" s="122">
        <v>0</v>
      </c>
      <c r="AE4828" s="122">
        <v>0</v>
      </c>
      <c r="AF4828" s="122">
        <v>1.4477562600000001E-5</v>
      </c>
      <c r="AG4828" s="122">
        <v>3.2242186800000002E-5</v>
      </c>
      <c r="AH4828" s="122">
        <v>5.4215178400000002E-5</v>
      </c>
      <c r="AI4828" s="122">
        <v>8.0835182199999995E-5</v>
      </c>
      <c r="AJ4828" s="122">
        <v>1.126875236E-4</v>
      </c>
      <c r="AK4828" s="122">
        <v>1.300553554E-4</v>
      </c>
      <c r="AL4828" s="122">
        <v>0</v>
      </c>
    </row>
    <row r="4829" spans="1:38" hidden="1" x14ac:dyDescent="0.25">
      <c r="A4829" s="122" t="s">
        <v>2027</v>
      </c>
      <c r="B4829" s="122">
        <v>1</v>
      </c>
      <c r="C4829" s="122" t="s">
        <v>2232</v>
      </c>
      <c r="D4829" s="122" t="s">
        <v>2095</v>
      </c>
      <c r="E4829" s="122">
        <v>88</v>
      </c>
      <c r="F4829" s="122">
        <v>0</v>
      </c>
      <c r="G4829" s="122">
        <v>0</v>
      </c>
      <c r="H4829" s="122">
        <v>0</v>
      </c>
      <c r="I4829" s="122">
        <v>0</v>
      </c>
      <c r="J4829" s="122">
        <v>0</v>
      </c>
      <c r="K4829" s="122">
        <v>0</v>
      </c>
      <c r="L4829" s="122">
        <v>0</v>
      </c>
      <c r="M4829" s="122">
        <v>0</v>
      </c>
      <c r="N4829" s="122">
        <v>0</v>
      </c>
      <c r="O4829" s="122">
        <v>0</v>
      </c>
      <c r="P4829" s="122">
        <v>0</v>
      </c>
      <c r="Q4829" s="122">
        <v>0</v>
      </c>
      <c r="R4829" s="122">
        <v>0</v>
      </c>
      <c r="S4829" s="122">
        <v>0</v>
      </c>
      <c r="T4829" s="122">
        <v>0</v>
      </c>
      <c r="U4829" s="122">
        <v>0</v>
      </c>
      <c r="V4829" s="122">
        <v>0</v>
      </c>
      <c r="W4829" s="122">
        <v>0</v>
      </c>
      <c r="X4829" s="122">
        <v>0</v>
      </c>
      <c r="Y4829" s="122">
        <v>0</v>
      </c>
      <c r="Z4829" s="122">
        <v>0</v>
      </c>
      <c r="AA4829" s="122">
        <v>0</v>
      </c>
      <c r="AB4829" s="122">
        <v>0</v>
      </c>
      <c r="AC4829" s="122">
        <v>0</v>
      </c>
      <c r="AD4829" s="122">
        <v>0</v>
      </c>
      <c r="AE4829" s="122">
        <v>0</v>
      </c>
      <c r="AF4829" s="122">
        <v>6.3533375999999998E-6</v>
      </c>
      <c r="AG4829" s="122">
        <v>1.40877464E-5</v>
      </c>
      <c r="AH4829" s="122">
        <v>2.3574770600000001E-5</v>
      </c>
      <c r="AI4829" s="122">
        <v>3.4978908200000003E-5</v>
      </c>
      <c r="AJ4829" s="122">
        <v>4.8755438199999998E-5</v>
      </c>
      <c r="AK4829" s="122">
        <v>5.6076836000000003E-5</v>
      </c>
      <c r="AL4829" s="122">
        <v>0</v>
      </c>
    </row>
    <row r="4830" spans="1:38" hidden="1" x14ac:dyDescent="0.25">
      <c r="A4830" s="122" t="s">
        <v>2027</v>
      </c>
      <c r="B4830" s="122">
        <v>1</v>
      </c>
      <c r="C4830" s="122" t="s">
        <v>2232</v>
      </c>
      <c r="D4830" s="122" t="s">
        <v>2096</v>
      </c>
      <c r="E4830" s="122">
        <v>88</v>
      </c>
      <c r="F4830" s="122">
        <v>0</v>
      </c>
      <c r="G4830" s="122">
        <v>0</v>
      </c>
      <c r="H4830" s="122">
        <v>0</v>
      </c>
      <c r="I4830" s="122">
        <v>0</v>
      </c>
      <c r="J4830" s="122">
        <v>0</v>
      </c>
      <c r="K4830" s="122">
        <v>0</v>
      </c>
      <c r="L4830" s="122">
        <v>0</v>
      </c>
      <c r="M4830" s="122">
        <v>0</v>
      </c>
      <c r="N4830" s="122">
        <v>0</v>
      </c>
      <c r="O4830" s="122">
        <v>0</v>
      </c>
      <c r="P4830" s="122">
        <v>0</v>
      </c>
      <c r="Q4830" s="122">
        <v>0</v>
      </c>
      <c r="R4830" s="122">
        <v>0</v>
      </c>
      <c r="S4830" s="122">
        <v>0</v>
      </c>
      <c r="T4830" s="122">
        <v>0</v>
      </c>
      <c r="U4830" s="122">
        <v>0</v>
      </c>
      <c r="V4830" s="122">
        <v>0</v>
      </c>
      <c r="W4830" s="122">
        <v>0</v>
      </c>
      <c r="X4830" s="122">
        <v>0</v>
      </c>
      <c r="Y4830" s="122">
        <v>0</v>
      </c>
      <c r="Z4830" s="122">
        <v>0</v>
      </c>
      <c r="AA4830" s="122">
        <v>0</v>
      </c>
      <c r="AB4830" s="122">
        <v>0</v>
      </c>
      <c r="AC4830" s="122">
        <v>0</v>
      </c>
      <c r="AD4830" s="122">
        <v>0</v>
      </c>
      <c r="AE4830" s="122">
        <v>0</v>
      </c>
      <c r="AF4830" s="122">
        <v>9.6845127999999992E-6</v>
      </c>
      <c r="AG4830" s="122">
        <v>2.15635692E-5</v>
      </c>
      <c r="AH4830" s="122">
        <v>3.6132274999999998E-5</v>
      </c>
      <c r="AI4830" s="122">
        <v>5.3710040800000001E-5</v>
      </c>
      <c r="AJ4830" s="122">
        <v>7.4796124600000002E-5</v>
      </c>
      <c r="AK4830" s="122">
        <v>8.6169869599999995E-5</v>
      </c>
      <c r="AL4830" s="122">
        <v>0</v>
      </c>
    </row>
    <row r="4831" spans="1:38" hidden="1" x14ac:dyDescent="0.25">
      <c r="A4831" s="122" t="s">
        <v>2027</v>
      </c>
      <c r="B4831" s="122">
        <v>1</v>
      </c>
      <c r="C4831" s="122" t="s">
        <v>2232</v>
      </c>
      <c r="D4831" s="122" t="s">
        <v>2097</v>
      </c>
      <c r="E4831" s="122">
        <v>88</v>
      </c>
      <c r="F4831" s="122">
        <v>0</v>
      </c>
      <c r="G4831" s="122">
        <v>0</v>
      </c>
      <c r="H4831" s="122">
        <v>0</v>
      </c>
      <c r="I4831" s="122">
        <v>0</v>
      </c>
      <c r="J4831" s="122">
        <v>0</v>
      </c>
      <c r="K4831" s="122">
        <v>0</v>
      </c>
      <c r="L4831" s="122">
        <v>0</v>
      </c>
      <c r="M4831" s="122">
        <v>0</v>
      </c>
      <c r="N4831" s="122">
        <v>0</v>
      </c>
      <c r="O4831" s="122">
        <v>0</v>
      </c>
      <c r="P4831" s="122">
        <v>0</v>
      </c>
      <c r="Q4831" s="122">
        <v>0</v>
      </c>
      <c r="R4831" s="122">
        <v>0</v>
      </c>
      <c r="S4831" s="122">
        <v>0</v>
      </c>
      <c r="T4831" s="122">
        <v>0</v>
      </c>
      <c r="U4831" s="122">
        <v>0</v>
      </c>
      <c r="V4831" s="122">
        <v>0</v>
      </c>
      <c r="W4831" s="122">
        <v>0</v>
      </c>
      <c r="X4831" s="122">
        <v>0</v>
      </c>
      <c r="Y4831" s="122">
        <v>0</v>
      </c>
      <c r="Z4831" s="122">
        <v>0</v>
      </c>
      <c r="AA4831" s="122">
        <v>0</v>
      </c>
      <c r="AB4831" s="122">
        <v>0</v>
      </c>
      <c r="AC4831" s="122">
        <v>0</v>
      </c>
      <c r="AD4831" s="122">
        <v>0</v>
      </c>
      <c r="AE4831" s="122">
        <v>0</v>
      </c>
      <c r="AF4831" s="122">
        <v>1.02102322E-5</v>
      </c>
      <c r="AG4831" s="122">
        <v>2.2619018200000001E-5</v>
      </c>
      <c r="AH4831" s="122">
        <v>3.7752437999999999E-5</v>
      </c>
      <c r="AI4831" s="122">
        <v>5.5943062799999999E-5</v>
      </c>
      <c r="AJ4831" s="122">
        <v>7.7241386000000004E-5</v>
      </c>
      <c r="AK4831" s="122">
        <v>8.8360770199999997E-5</v>
      </c>
      <c r="AL4831" s="122">
        <v>0</v>
      </c>
    </row>
    <row r="4832" spans="1:38" hidden="1" x14ac:dyDescent="0.25">
      <c r="A4832" s="122" t="s">
        <v>2027</v>
      </c>
      <c r="B4832" s="122">
        <v>1</v>
      </c>
      <c r="C4832" s="122" t="s">
        <v>2232</v>
      </c>
      <c r="D4832" s="122" t="s">
        <v>2098</v>
      </c>
      <c r="E4832" s="122">
        <v>88</v>
      </c>
      <c r="F4832" s="122">
        <v>0</v>
      </c>
      <c r="G4832" s="122">
        <v>0</v>
      </c>
      <c r="H4832" s="122">
        <v>0</v>
      </c>
      <c r="I4832" s="122">
        <v>0</v>
      </c>
      <c r="J4832" s="122">
        <v>0</v>
      </c>
      <c r="K4832" s="122">
        <v>0</v>
      </c>
      <c r="L4832" s="122">
        <v>0</v>
      </c>
      <c r="M4832" s="122">
        <v>0</v>
      </c>
      <c r="N4832" s="122">
        <v>0</v>
      </c>
      <c r="O4832" s="122">
        <v>0</v>
      </c>
      <c r="P4832" s="122">
        <v>0</v>
      </c>
      <c r="Q4832" s="122">
        <v>0</v>
      </c>
      <c r="R4832" s="122">
        <v>0</v>
      </c>
      <c r="S4832" s="122">
        <v>0</v>
      </c>
      <c r="T4832" s="122">
        <v>0</v>
      </c>
      <c r="U4832" s="122">
        <v>0</v>
      </c>
      <c r="V4832" s="122">
        <v>0</v>
      </c>
      <c r="W4832" s="122">
        <v>0</v>
      </c>
      <c r="X4832" s="122">
        <v>0</v>
      </c>
      <c r="Y4832" s="122">
        <v>0</v>
      </c>
      <c r="Z4832" s="122">
        <v>0</v>
      </c>
      <c r="AA4832" s="122">
        <v>0</v>
      </c>
      <c r="AB4832" s="122">
        <v>0</v>
      </c>
      <c r="AC4832" s="122">
        <v>0</v>
      </c>
      <c r="AD4832" s="122">
        <v>0</v>
      </c>
      <c r="AE4832" s="122">
        <v>0</v>
      </c>
      <c r="AF4832" s="122">
        <v>1.48906136E-5</v>
      </c>
      <c r="AG4832" s="122">
        <v>3.32173408E-5</v>
      </c>
      <c r="AH4832" s="122">
        <v>5.5730626000000003E-5</v>
      </c>
      <c r="AI4832" s="122">
        <v>8.2803193399999994E-5</v>
      </c>
      <c r="AJ4832" s="122">
        <v>1.166162832E-4</v>
      </c>
      <c r="AK4832" s="122">
        <v>1.3347085419999999E-4</v>
      </c>
      <c r="AL4832" s="122">
        <v>0</v>
      </c>
    </row>
    <row r="4833" spans="1:38" hidden="1" x14ac:dyDescent="0.25">
      <c r="A4833" s="122" t="s">
        <v>2027</v>
      </c>
      <c r="B4833" s="122">
        <v>1</v>
      </c>
      <c r="C4833" s="122" t="s">
        <v>2232</v>
      </c>
      <c r="D4833" s="122" t="s">
        <v>2099</v>
      </c>
      <c r="E4833" s="122">
        <v>88</v>
      </c>
      <c r="F4833" s="122">
        <v>0</v>
      </c>
      <c r="G4833" s="122">
        <v>0</v>
      </c>
      <c r="H4833" s="122">
        <v>0</v>
      </c>
      <c r="I4833" s="122">
        <v>0</v>
      </c>
      <c r="J4833" s="122">
        <v>0</v>
      </c>
      <c r="K4833" s="122">
        <v>0</v>
      </c>
      <c r="L4833" s="122">
        <v>0</v>
      </c>
      <c r="M4833" s="122">
        <v>0</v>
      </c>
      <c r="N4833" s="122">
        <v>0</v>
      </c>
      <c r="O4833" s="122">
        <v>0</v>
      </c>
      <c r="P4833" s="122">
        <v>0</v>
      </c>
      <c r="Q4833" s="122">
        <v>0</v>
      </c>
      <c r="R4833" s="122">
        <v>0</v>
      </c>
      <c r="S4833" s="122">
        <v>0</v>
      </c>
      <c r="T4833" s="122">
        <v>0</v>
      </c>
      <c r="U4833" s="122">
        <v>0</v>
      </c>
      <c r="V4833" s="122">
        <v>0</v>
      </c>
      <c r="W4833" s="122">
        <v>0</v>
      </c>
      <c r="X4833" s="122">
        <v>0</v>
      </c>
      <c r="Y4833" s="122">
        <v>0</v>
      </c>
      <c r="Z4833" s="122">
        <v>0</v>
      </c>
      <c r="AA4833" s="122">
        <v>0</v>
      </c>
      <c r="AB4833" s="122">
        <v>0</v>
      </c>
      <c r="AC4833" s="122">
        <v>0</v>
      </c>
      <c r="AD4833" s="122">
        <v>0</v>
      </c>
      <c r="AE4833" s="122">
        <v>0</v>
      </c>
      <c r="AF4833" s="122">
        <v>1.31015754E-5</v>
      </c>
      <c r="AG4833" s="122">
        <v>2.9174409400000001E-5</v>
      </c>
      <c r="AH4833" s="122">
        <v>4.8903087599999997E-5</v>
      </c>
      <c r="AI4833" s="122">
        <v>7.2716176199999998E-5</v>
      </c>
      <c r="AJ4833" s="122">
        <v>1.025081644E-4</v>
      </c>
      <c r="AK4833" s="122">
        <v>1.1780925820000001E-4</v>
      </c>
      <c r="AL4833" s="122">
        <v>0</v>
      </c>
    </row>
    <row r="4834" spans="1:38" hidden="1" x14ac:dyDescent="0.25">
      <c r="A4834" s="122" t="s">
        <v>2027</v>
      </c>
      <c r="B4834" s="122">
        <v>1</v>
      </c>
      <c r="C4834" s="122" t="s">
        <v>2232</v>
      </c>
      <c r="D4834" s="122" t="s">
        <v>2100</v>
      </c>
      <c r="E4834" s="122">
        <v>88</v>
      </c>
      <c r="F4834" s="122">
        <v>0</v>
      </c>
      <c r="G4834" s="122">
        <v>0</v>
      </c>
      <c r="H4834" s="122">
        <v>0</v>
      </c>
      <c r="I4834" s="122">
        <v>0</v>
      </c>
      <c r="J4834" s="122">
        <v>0</v>
      </c>
      <c r="K4834" s="122">
        <v>0</v>
      </c>
      <c r="L4834" s="122">
        <v>0</v>
      </c>
      <c r="M4834" s="122">
        <v>0</v>
      </c>
      <c r="N4834" s="122">
        <v>0</v>
      </c>
      <c r="O4834" s="122">
        <v>0</v>
      </c>
      <c r="P4834" s="122">
        <v>0</v>
      </c>
      <c r="Q4834" s="122">
        <v>0</v>
      </c>
      <c r="R4834" s="122">
        <v>0</v>
      </c>
      <c r="S4834" s="122">
        <v>0</v>
      </c>
      <c r="T4834" s="122">
        <v>0</v>
      </c>
      <c r="U4834" s="122">
        <v>0</v>
      </c>
      <c r="V4834" s="122">
        <v>0</v>
      </c>
      <c r="W4834" s="122">
        <v>0</v>
      </c>
      <c r="X4834" s="122">
        <v>0</v>
      </c>
      <c r="Y4834" s="122">
        <v>0</v>
      </c>
      <c r="Z4834" s="122">
        <v>0</v>
      </c>
      <c r="AA4834" s="122">
        <v>0</v>
      </c>
      <c r="AB4834" s="122">
        <v>0</v>
      </c>
      <c r="AC4834" s="122">
        <v>0</v>
      </c>
      <c r="AD4834" s="122">
        <v>0</v>
      </c>
      <c r="AE4834" s="122">
        <v>0</v>
      </c>
      <c r="AF4834" s="122">
        <v>2.9059126E-6</v>
      </c>
      <c r="AG4834" s="122">
        <v>6.4645506000000003E-6</v>
      </c>
      <c r="AH4834" s="122">
        <v>1.084649E-5</v>
      </c>
      <c r="AI4834" s="122">
        <v>1.61618482E-5</v>
      </c>
      <c r="AJ4834" s="122">
        <v>2.2623049400000001E-5</v>
      </c>
      <c r="AK4834" s="122">
        <v>2.6222225199999999E-5</v>
      </c>
      <c r="AL4834" s="122">
        <v>0</v>
      </c>
    </row>
    <row r="4835" spans="1:38" hidden="1" x14ac:dyDescent="0.25">
      <c r="A4835" s="122" t="s">
        <v>2027</v>
      </c>
      <c r="B4835" s="122">
        <v>1</v>
      </c>
      <c r="C4835" s="122" t="s">
        <v>2232</v>
      </c>
      <c r="D4835" s="122" t="s">
        <v>2101</v>
      </c>
      <c r="E4835" s="122">
        <v>88</v>
      </c>
      <c r="F4835" s="122">
        <v>0</v>
      </c>
      <c r="G4835" s="122">
        <v>0</v>
      </c>
      <c r="H4835" s="122">
        <v>0</v>
      </c>
      <c r="I4835" s="122">
        <v>0</v>
      </c>
      <c r="J4835" s="122">
        <v>0</v>
      </c>
      <c r="K4835" s="122">
        <v>0</v>
      </c>
      <c r="L4835" s="122">
        <v>0</v>
      </c>
      <c r="M4835" s="122">
        <v>0</v>
      </c>
      <c r="N4835" s="122">
        <v>0</v>
      </c>
      <c r="O4835" s="122">
        <v>0</v>
      </c>
      <c r="P4835" s="122">
        <v>0</v>
      </c>
      <c r="Q4835" s="122">
        <v>0</v>
      </c>
      <c r="R4835" s="122">
        <v>0</v>
      </c>
      <c r="S4835" s="122">
        <v>0</v>
      </c>
      <c r="T4835" s="122">
        <v>0</v>
      </c>
      <c r="U4835" s="122">
        <v>0</v>
      </c>
      <c r="V4835" s="122">
        <v>0</v>
      </c>
      <c r="W4835" s="122">
        <v>0</v>
      </c>
      <c r="X4835" s="122">
        <v>0</v>
      </c>
      <c r="Y4835" s="122">
        <v>0</v>
      </c>
      <c r="Z4835" s="122">
        <v>0</v>
      </c>
      <c r="AA4835" s="122">
        <v>0</v>
      </c>
      <c r="AB4835" s="122">
        <v>0</v>
      </c>
      <c r="AC4835" s="122">
        <v>0</v>
      </c>
      <c r="AD4835" s="122">
        <v>0</v>
      </c>
      <c r="AE4835" s="122">
        <v>0</v>
      </c>
      <c r="AF4835" s="122">
        <v>2.1710389800000001E-5</v>
      </c>
      <c r="AG4835" s="122">
        <v>4.82841514E-5</v>
      </c>
      <c r="AH4835" s="122">
        <v>8.0833623799999994E-5</v>
      </c>
      <c r="AI4835" s="122">
        <v>1.199110864E-4</v>
      </c>
      <c r="AJ4835" s="122">
        <v>1.6719122399999999E-4</v>
      </c>
      <c r="AK4835" s="122">
        <v>1.9206063440000001E-4</v>
      </c>
      <c r="AL4835" s="122">
        <v>0</v>
      </c>
    </row>
    <row r="4836" spans="1:38" hidden="1" x14ac:dyDescent="0.25">
      <c r="A4836" s="122" t="s">
        <v>2027</v>
      </c>
      <c r="B4836" s="122">
        <v>1</v>
      </c>
      <c r="C4836" s="122" t="s">
        <v>2232</v>
      </c>
      <c r="D4836" s="122" t="s">
        <v>2102</v>
      </c>
      <c r="E4836" s="122">
        <v>88</v>
      </c>
      <c r="F4836" s="122">
        <v>0</v>
      </c>
      <c r="G4836" s="122">
        <v>0</v>
      </c>
      <c r="H4836" s="122">
        <v>0</v>
      </c>
      <c r="I4836" s="122">
        <v>0</v>
      </c>
      <c r="J4836" s="122">
        <v>0</v>
      </c>
      <c r="K4836" s="122">
        <v>0</v>
      </c>
      <c r="L4836" s="122">
        <v>0</v>
      </c>
      <c r="M4836" s="122">
        <v>0</v>
      </c>
      <c r="N4836" s="122">
        <v>0</v>
      </c>
      <c r="O4836" s="122">
        <v>0</v>
      </c>
      <c r="P4836" s="122">
        <v>0</v>
      </c>
      <c r="Q4836" s="122">
        <v>0</v>
      </c>
      <c r="R4836" s="122">
        <v>0</v>
      </c>
      <c r="S4836" s="122">
        <v>0</v>
      </c>
      <c r="T4836" s="122">
        <v>0</v>
      </c>
      <c r="U4836" s="122">
        <v>0</v>
      </c>
      <c r="V4836" s="122">
        <v>0</v>
      </c>
      <c r="W4836" s="122">
        <v>0</v>
      </c>
      <c r="X4836" s="122">
        <v>0</v>
      </c>
      <c r="Y4836" s="122">
        <v>0</v>
      </c>
      <c r="Z4836" s="122">
        <v>0</v>
      </c>
      <c r="AA4836" s="122">
        <v>0</v>
      </c>
      <c r="AB4836" s="122">
        <v>0</v>
      </c>
      <c r="AC4836" s="122">
        <v>0</v>
      </c>
      <c r="AD4836" s="122">
        <v>0</v>
      </c>
      <c r="AE4836" s="122">
        <v>0</v>
      </c>
      <c r="AF4836" s="122">
        <v>1.2051065799999999E-5</v>
      </c>
      <c r="AG4836" s="122">
        <v>2.6953471799999999E-5</v>
      </c>
      <c r="AH4836" s="122">
        <v>4.5395371400000003E-5</v>
      </c>
      <c r="AI4836" s="122">
        <v>6.7733477199999998E-5</v>
      </c>
      <c r="AJ4836" s="122">
        <v>9.4777487799999996E-5</v>
      </c>
      <c r="AK4836" s="122">
        <v>1.090623378E-4</v>
      </c>
      <c r="AL4836" s="122">
        <v>0</v>
      </c>
    </row>
    <row r="4837" spans="1:38" hidden="1" x14ac:dyDescent="0.25">
      <c r="A4837" s="122" t="s">
        <v>2027</v>
      </c>
      <c r="B4837" s="122">
        <v>1</v>
      </c>
      <c r="C4837" s="122" t="s">
        <v>2232</v>
      </c>
      <c r="D4837" s="122" t="s">
        <v>2103</v>
      </c>
      <c r="E4837" s="122">
        <v>88</v>
      </c>
      <c r="F4837" s="122">
        <v>0</v>
      </c>
      <c r="G4837" s="122">
        <v>0</v>
      </c>
      <c r="H4837" s="122">
        <v>0</v>
      </c>
      <c r="I4837" s="122">
        <v>0</v>
      </c>
      <c r="J4837" s="122">
        <v>0</v>
      </c>
      <c r="K4837" s="122">
        <v>0</v>
      </c>
      <c r="L4837" s="122">
        <v>0</v>
      </c>
      <c r="M4837" s="122">
        <v>0</v>
      </c>
      <c r="N4837" s="122">
        <v>0</v>
      </c>
      <c r="O4837" s="122">
        <v>0</v>
      </c>
      <c r="P4837" s="122">
        <v>0</v>
      </c>
      <c r="Q4837" s="122">
        <v>0</v>
      </c>
      <c r="R4837" s="122">
        <v>0</v>
      </c>
      <c r="S4837" s="122">
        <v>0</v>
      </c>
      <c r="T4837" s="122">
        <v>0</v>
      </c>
      <c r="U4837" s="122">
        <v>0</v>
      </c>
      <c r="V4837" s="122">
        <v>0</v>
      </c>
      <c r="W4837" s="122">
        <v>0</v>
      </c>
      <c r="X4837" s="122">
        <v>0</v>
      </c>
      <c r="Y4837" s="122">
        <v>0</v>
      </c>
      <c r="Z4837" s="122">
        <v>0</v>
      </c>
      <c r="AA4837" s="122">
        <v>0</v>
      </c>
      <c r="AB4837" s="122">
        <v>0</v>
      </c>
      <c r="AC4837" s="122">
        <v>0</v>
      </c>
      <c r="AD4837" s="122">
        <v>0</v>
      </c>
      <c r="AE4837" s="122">
        <v>0</v>
      </c>
      <c r="AF4837" s="122">
        <v>1.3285590399999999E-5</v>
      </c>
      <c r="AG4837" s="122">
        <v>2.9577049999999998E-5</v>
      </c>
      <c r="AH4837" s="122">
        <v>4.9581602799999998E-5</v>
      </c>
      <c r="AI4837" s="122">
        <v>7.3743229400000001E-5</v>
      </c>
      <c r="AJ4837" s="122">
        <v>1.022059546E-4</v>
      </c>
      <c r="AK4837" s="122">
        <v>1.1786769319999999E-4</v>
      </c>
      <c r="AL4837" s="122">
        <v>0</v>
      </c>
    </row>
    <row r="4838" spans="1:38" hidden="1" x14ac:dyDescent="0.25">
      <c r="A4838" s="122" t="s">
        <v>2027</v>
      </c>
      <c r="B4838" s="122">
        <v>1</v>
      </c>
      <c r="C4838" s="122" t="s">
        <v>2232</v>
      </c>
      <c r="D4838" s="122" t="s">
        <v>2137</v>
      </c>
      <c r="E4838" s="122">
        <v>88</v>
      </c>
      <c r="F4838" s="122">
        <v>0</v>
      </c>
      <c r="G4838" s="122">
        <v>0</v>
      </c>
      <c r="H4838" s="122">
        <v>0</v>
      </c>
      <c r="I4838" s="122">
        <v>0</v>
      </c>
      <c r="J4838" s="122">
        <v>0</v>
      </c>
      <c r="K4838" s="122">
        <v>0</v>
      </c>
      <c r="L4838" s="122">
        <v>0</v>
      </c>
      <c r="M4838" s="122">
        <v>0</v>
      </c>
      <c r="N4838" s="122">
        <v>0</v>
      </c>
      <c r="O4838" s="122">
        <v>0</v>
      </c>
      <c r="P4838" s="122">
        <v>0</v>
      </c>
      <c r="Q4838" s="122">
        <v>0</v>
      </c>
      <c r="R4838" s="122">
        <v>0</v>
      </c>
      <c r="S4838" s="122">
        <v>0</v>
      </c>
      <c r="T4838" s="122">
        <v>0</v>
      </c>
      <c r="U4838" s="122">
        <v>0</v>
      </c>
      <c r="V4838" s="122">
        <v>0</v>
      </c>
      <c r="W4838" s="122">
        <v>0</v>
      </c>
      <c r="X4838" s="122">
        <v>0</v>
      </c>
      <c r="Y4838" s="122">
        <v>0</v>
      </c>
      <c r="Z4838" s="122">
        <v>0</v>
      </c>
      <c r="AA4838" s="122">
        <v>0</v>
      </c>
      <c r="AB4838" s="122">
        <v>0</v>
      </c>
      <c r="AC4838" s="122">
        <v>0</v>
      </c>
      <c r="AD4838" s="122">
        <v>0</v>
      </c>
      <c r="AE4838" s="122">
        <v>0</v>
      </c>
      <c r="AF4838" s="122">
        <v>1.1483860000000001E-7</v>
      </c>
      <c r="AG4838" s="122">
        <v>2.5383079999999998E-7</v>
      </c>
      <c r="AH4838" s="122">
        <v>4.22869E-7</v>
      </c>
      <c r="AI4838" s="122">
        <v>6.2506360000000005E-7</v>
      </c>
      <c r="AJ4838" s="122">
        <v>8.6107680000000002E-7</v>
      </c>
      <c r="AK4838" s="122">
        <v>9.8715039999999991E-7</v>
      </c>
      <c r="AL4838" s="122">
        <v>0</v>
      </c>
    </row>
    <row r="4839" spans="1:38" hidden="1" x14ac:dyDescent="0.25">
      <c r="A4839" s="122" t="s">
        <v>2027</v>
      </c>
      <c r="B4839" s="122">
        <v>1</v>
      </c>
      <c r="C4839" s="122" t="s">
        <v>2232</v>
      </c>
      <c r="D4839" s="122" t="s">
        <v>2104</v>
      </c>
      <c r="E4839" s="122">
        <v>88</v>
      </c>
      <c r="F4839" s="122">
        <v>0</v>
      </c>
      <c r="G4839" s="122">
        <v>0</v>
      </c>
      <c r="H4839" s="122">
        <v>0</v>
      </c>
      <c r="I4839" s="122">
        <v>0</v>
      </c>
      <c r="J4839" s="122">
        <v>0</v>
      </c>
      <c r="K4839" s="122">
        <v>0</v>
      </c>
      <c r="L4839" s="122">
        <v>0</v>
      </c>
      <c r="M4839" s="122">
        <v>0</v>
      </c>
      <c r="N4839" s="122">
        <v>0</v>
      </c>
      <c r="O4839" s="122">
        <v>0</v>
      </c>
      <c r="P4839" s="122">
        <v>0</v>
      </c>
      <c r="Q4839" s="122">
        <v>0</v>
      </c>
      <c r="R4839" s="122">
        <v>0</v>
      </c>
      <c r="S4839" s="122">
        <v>0</v>
      </c>
      <c r="T4839" s="122">
        <v>0</v>
      </c>
      <c r="U4839" s="122">
        <v>0</v>
      </c>
      <c r="V4839" s="122">
        <v>0</v>
      </c>
      <c r="W4839" s="122">
        <v>0</v>
      </c>
      <c r="X4839" s="122">
        <v>0</v>
      </c>
      <c r="Y4839" s="122">
        <v>0</v>
      </c>
      <c r="Z4839" s="122">
        <v>0</v>
      </c>
      <c r="AA4839" s="122">
        <v>0</v>
      </c>
      <c r="AB4839" s="122">
        <v>0</v>
      </c>
      <c r="AC4839" s="122">
        <v>0</v>
      </c>
      <c r="AD4839" s="122">
        <v>0</v>
      </c>
      <c r="AE4839" s="122">
        <v>0</v>
      </c>
      <c r="AF4839" s="122">
        <v>6.5226260000000003E-6</v>
      </c>
      <c r="AG4839" s="122">
        <v>1.44738644E-5</v>
      </c>
      <c r="AH4839" s="122">
        <v>2.4142386399999999E-5</v>
      </c>
      <c r="AI4839" s="122">
        <v>3.5766626800000001E-5</v>
      </c>
      <c r="AJ4839" s="122">
        <v>4.9104014000000001E-5</v>
      </c>
      <c r="AK4839" s="122">
        <v>5.6370789400000002E-5</v>
      </c>
      <c r="AL4839" s="122">
        <v>0</v>
      </c>
    </row>
    <row r="4840" spans="1:38" hidden="1" x14ac:dyDescent="0.25">
      <c r="A4840" s="122" t="s">
        <v>2027</v>
      </c>
      <c r="B4840" s="122">
        <v>1</v>
      </c>
      <c r="C4840" s="122" t="s">
        <v>2232</v>
      </c>
      <c r="D4840" s="122" t="s">
        <v>2105</v>
      </c>
      <c r="E4840" s="122">
        <v>88</v>
      </c>
      <c r="F4840" s="122">
        <v>0</v>
      </c>
      <c r="G4840" s="122">
        <v>0</v>
      </c>
      <c r="H4840" s="122">
        <v>0</v>
      </c>
      <c r="I4840" s="122">
        <v>0</v>
      </c>
      <c r="J4840" s="122">
        <v>0</v>
      </c>
      <c r="K4840" s="122">
        <v>0</v>
      </c>
      <c r="L4840" s="122">
        <v>0</v>
      </c>
      <c r="M4840" s="122">
        <v>0</v>
      </c>
      <c r="N4840" s="122">
        <v>0</v>
      </c>
      <c r="O4840" s="122">
        <v>0</v>
      </c>
      <c r="P4840" s="122">
        <v>0</v>
      </c>
      <c r="Q4840" s="122">
        <v>0</v>
      </c>
      <c r="R4840" s="122">
        <v>0</v>
      </c>
      <c r="S4840" s="122">
        <v>0</v>
      </c>
      <c r="T4840" s="122">
        <v>0</v>
      </c>
      <c r="U4840" s="122">
        <v>0</v>
      </c>
      <c r="V4840" s="122">
        <v>0</v>
      </c>
      <c r="W4840" s="122">
        <v>0</v>
      </c>
      <c r="X4840" s="122">
        <v>0</v>
      </c>
      <c r="Y4840" s="122">
        <v>0</v>
      </c>
      <c r="Z4840" s="122">
        <v>0</v>
      </c>
      <c r="AA4840" s="122">
        <v>0</v>
      </c>
      <c r="AB4840" s="122">
        <v>0</v>
      </c>
      <c r="AC4840" s="122">
        <v>0</v>
      </c>
      <c r="AD4840" s="122">
        <v>0</v>
      </c>
      <c r="AE4840" s="122">
        <v>0</v>
      </c>
      <c r="AF4840" s="122">
        <v>2.2729490000000002E-6</v>
      </c>
      <c r="AG4840" s="122">
        <v>5.1003406E-6</v>
      </c>
      <c r="AH4840" s="122">
        <v>8.5939859999999994E-6</v>
      </c>
      <c r="AI4840" s="122">
        <v>1.2851501799999999E-5</v>
      </c>
      <c r="AJ4840" s="122">
        <v>1.8038140399999998E-5</v>
      </c>
      <c r="AK4840" s="122">
        <v>2.11014802E-5</v>
      </c>
      <c r="AL4840" s="122">
        <v>0</v>
      </c>
    </row>
    <row r="4841" spans="1:38" hidden="1" x14ac:dyDescent="0.25">
      <c r="A4841" s="122" t="s">
        <v>2027</v>
      </c>
      <c r="B4841" s="122">
        <v>1</v>
      </c>
      <c r="C4841" s="122" t="s">
        <v>2232</v>
      </c>
      <c r="D4841" s="122" t="s">
        <v>2106</v>
      </c>
      <c r="E4841" s="122">
        <v>88</v>
      </c>
      <c r="F4841" s="122">
        <v>0</v>
      </c>
      <c r="G4841" s="122">
        <v>0</v>
      </c>
      <c r="H4841" s="122">
        <v>0</v>
      </c>
      <c r="I4841" s="122">
        <v>0</v>
      </c>
      <c r="J4841" s="122">
        <v>0</v>
      </c>
      <c r="K4841" s="122">
        <v>0</v>
      </c>
      <c r="L4841" s="122">
        <v>0</v>
      </c>
      <c r="M4841" s="122">
        <v>0</v>
      </c>
      <c r="N4841" s="122">
        <v>0</v>
      </c>
      <c r="O4841" s="122">
        <v>0</v>
      </c>
      <c r="P4841" s="122">
        <v>0</v>
      </c>
      <c r="Q4841" s="122">
        <v>0</v>
      </c>
      <c r="R4841" s="122">
        <v>0</v>
      </c>
      <c r="S4841" s="122">
        <v>0</v>
      </c>
      <c r="T4841" s="122">
        <v>0</v>
      </c>
      <c r="U4841" s="122">
        <v>0</v>
      </c>
      <c r="V4841" s="122">
        <v>0</v>
      </c>
      <c r="W4841" s="122">
        <v>0</v>
      </c>
      <c r="X4841" s="122">
        <v>0</v>
      </c>
      <c r="Y4841" s="122">
        <v>0</v>
      </c>
      <c r="Z4841" s="122">
        <v>0</v>
      </c>
      <c r="AA4841" s="122">
        <v>0</v>
      </c>
      <c r="AB4841" s="122">
        <v>0</v>
      </c>
      <c r="AC4841" s="122">
        <v>0</v>
      </c>
      <c r="AD4841" s="122">
        <v>0</v>
      </c>
      <c r="AE4841" s="122">
        <v>0</v>
      </c>
      <c r="AF4841" s="122">
        <v>2.2163360399999999E-5</v>
      </c>
      <c r="AG4841" s="122">
        <v>4.9731240600000002E-5</v>
      </c>
      <c r="AH4841" s="122">
        <v>8.4104042199999998E-5</v>
      </c>
      <c r="AI4841" s="122">
        <v>1.2611499440000001E-4</v>
      </c>
      <c r="AJ4841" s="122">
        <v>1.7365977059999999E-4</v>
      </c>
      <c r="AK4841" s="122">
        <v>2.0162182600000001E-4</v>
      </c>
      <c r="AL4841" s="122">
        <v>0</v>
      </c>
    </row>
    <row r="4842" spans="1:38" hidden="1" x14ac:dyDescent="0.25">
      <c r="A4842" s="122" t="s">
        <v>2027</v>
      </c>
      <c r="B4842" s="122">
        <v>1</v>
      </c>
      <c r="C4842" s="122" t="s">
        <v>2232</v>
      </c>
      <c r="D4842" s="122" t="s">
        <v>2107</v>
      </c>
      <c r="E4842" s="122">
        <v>88</v>
      </c>
      <c r="F4842" s="122">
        <v>0</v>
      </c>
      <c r="G4842" s="122">
        <v>0</v>
      </c>
      <c r="H4842" s="122">
        <v>0</v>
      </c>
      <c r="I4842" s="122">
        <v>0</v>
      </c>
      <c r="J4842" s="122">
        <v>0</v>
      </c>
      <c r="K4842" s="122">
        <v>0</v>
      </c>
      <c r="L4842" s="122">
        <v>0</v>
      </c>
      <c r="M4842" s="122">
        <v>0</v>
      </c>
      <c r="N4842" s="122">
        <v>0</v>
      </c>
      <c r="O4842" s="122">
        <v>0</v>
      </c>
      <c r="P4842" s="122">
        <v>0</v>
      </c>
      <c r="Q4842" s="122">
        <v>0</v>
      </c>
      <c r="R4842" s="122">
        <v>0</v>
      </c>
      <c r="S4842" s="122">
        <v>0</v>
      </c>
      <c r="T4842" s="122">
        <v>0</v>
      </c>
      <c r="U4842" s="122">
        <v>0</v>
      </c>
      <c r="V4842" s="122">
        <v>0</v>
      </c>
      <c r="W4842" s="122">
        <v>0</v>
      </c>
      <c r="X4842" s="122">
        <v>0</v>
      </c>
      <c r="Y4842" s="122">
        <v>0</v>
      </c>
      <c r="Z4842" s="122">
        <v>0</v>
      </c>
      <c r="AA4842" s="122">
        <v>0</v>
      </c>
      <c r="AB4842" s="122">
        <v>0</v>
      </c>
      <c r="AC4842" s="122">
        <v>0</v>
      </c>
      <c r="AD4842" s="122">
        <v>0</v>
      </c>
      <c r="AE4842" s="122">
        <v>0</v>
      </c>
      <c r="AF4842" s="122">
        <v>1.6491196E-6</v>
      </c>
      <c r="AG4842" s="122">
        <v>3.6624416E-6</v>
      </c>
      <c r="AH4842" s="122">
        <v>6.1516777999999998E-6</v>
      </c>
      <c r="AI4842" s="122">
        <v>9.1718432E-6</v>
      </c>
      <c r="AJ4842" s="122">
        <v>1.29360306E-5</v>
      </c>
      <c r="AK4842" s="122">
        <v>1.48084572E-5</v>
      </c>
      <c r="AL4842" s="122">
        <v>0</v>
      </c>
    </row>
    <row r="4843" spans="1:38" hidden="1" x14ac:dyDescent="0.25">
      <c r="A4843" s="122" t="s">
        <v>2027</v>
      </c>
      <c r="B4843" s="122">
        <v>1</v>
      </c>
      <c r="C4843" s="122" t="s">
        <v>2232</v>
      </c>
      <c r="D4843" s="122" t="s">
        <v>475</v>
      </c>
      <c r="E4843" s="122">
        <v>88</v>
      </c>
      <c r="F4843" s="122">
        <v>0</v>
      </c>
      <c r="G4843" s="122">
        <v>0</v>
      </c>
      <c r="H4843" s="122">
        <v>0</v>
      </c>
      <c r="I4843" s="122">
        <v>0</v>
      </c>
      <c r="J4843" s="122">
        <v>0</v>
      </c>
      <c r="K4843" s="122">
        <v>0</v>
      </c>
      <c r="L4843" s="122">
        <v>0</v>
      </c>
      <c r="M4843" s="122">
        <v>0</v>
      </c>
      <c r="N4843" s="122">
        <v>0</v>
      </c>
      <c r="O4843" s="122">
        <v>0</v>
      </c>
      <c r="P4843" s="122">
        <v>0</v>
      </c>
      <c r="Q4843" s="122">
        <v>0</v>
      </c>
      <c r="R4843" s="122">
        <v>0</v>
      </c>
      <c r="S4843" s="122">
        <v>0</v>
      </c>
      <c r="T4843" s="122">
        <v>0</v>
      </c>
      <c r="U4843" s="122">
        <v>0</v>
      </c>
      <c r="V4843" s="122">
        <v>0</v>
      </c>
      <c r="W4843" s="122">
        <v>0</v>
      </c>
      <c r="X4843" s="122">
        <v>0</v>
      </c>
      <c r="Y4843" s="122">
        <v>0</v>
      </c>
      <c r="Z4843" s="122">
        <v>0</v>
      </c>
      <c r="AA4843" s="122">
        <v>0</v>
      </c>
      <c r="AB4843" s="122">
        <v>0</v>
      </c>
      <c r="AC4843" s="122">
        <v>0</v>
      </c>
      <c r="AD4843" s="122">
        <v>0</v>
      </c>
      <c r="AE4843" s="122">
        <v>0</v>
      </c>
      <c r="AF4843" s="122">
        <v>4.1581276000000002E-6</v>
      </c>
      <c r="AG4843" s="122">
        <v>9.2776308000000007E-6</v>
      </c>
      <c r="AH4843" s="122">
        <v>1.5584425200000001E-5</v>
      </c>
      <c r="AI4843" s="122">
        <v>2.3208957999999999E-5</v>
      </c>
      <c r="AJ4843" s="122">
        <v>3.2573401600000001E-5</v>
      </c>
      <c r="AK4843" s="122">
        <v>3.7524129199999998E-5</v>
      </c>
      <c r="AL4843" s="122">
        <v>0</v>
      </c>
    </row>
    <row r="4844" spans="1:38" hidden="1" x14ac:dyDescent="0.25">
      <c r="A4844" s="122" t="s">
        <v>2027</v>
      </c>
      <c r="B4844" s="122">
        <v>1</v>
      </c>
      <c r="C4844" s="122" t="s">
        <v>2232</v>
      </c>
      <c r="D4844" s="122" t="s">
        <v>2108</v>
      </c>
      <c r="E4844" s="122">
        <v>88</v>
      </c>
      <c r="F4844" s="122">
        <v>0</v>
      </c>
      <c r="G4844" s="122">
        <v>0</v>
      </c>
      <c r="H4844" s="122">
        <v>0</v>
      </c>
      <c r="I4844" s="122">
        <v>0</v>
      </c>
      <c r="J4844" s="122">
        <v>0</v>
      </c>
      <c r="K4844" s="122">
        <v>0</v>
      </c>
      <c r="L4844" s="122">
        <v>0</v>
      </c>
      <c r="M4844" s="122">
        <v>0</v>
      </c>
      <c r="N4844" s="122">
        <v>0</v>
      </c>
      <c r="O4844" s="122">
        <v>0</v>
      </c>
      <c r="P4844" s="122">
        <v>0</v>
      </c>
      <c r="Q4844" s="122">
        <v>0</v>
      </c>
      <c r="R4844" s="122">
        <v>0</v>
      </c>
      <c r="S4844" s="122">
        <v>0</v>
      </c>
      <c r="T4844" s="122">
        <v>0</v>
      </c>
      <c r="U4844" s="122">
        <v>0</v>
      </c>
      <c r="V4844" s="122">
        <v>0</v>
      </c>
      <c r="W4844" s="122">
        <v>0</v>
      </c>
      <c r="X4844" s="122">
        <v>0</v>
      </c>
      <c r="Y4844" s="122">
        <v>0</v>
      </c>
      <c r="Z4844" s="122">
        <v>0</v>
      </c>
      <c r="AA4844" s="122">
        <v>0</v>
      </c>
      <c r="AB4844" s="122">
        <v>0</v>
      </c>
      <c r="AC4844" s="122">
        <v>0</v>
      </c>
      <c r="AD4844" s="122">
        <v>0</v>
      </c>
      <c r="AE4844" s="122">
        <v>0</v>
      </c>
      <c r="AF4844" s="122">
        <v>2.9306587999999998E-6</v>
      </c>
      <c r="AG4844" s="122">
        <v>6.5354614000000001E-6</v>
      </c>
      <c r="AH4844" s="122">
        <v>1.0967417400000001E-5</v>
      </c>
      <c r="AI4844" s="122">
        <v>1.6342145E-5</v>
      </c>
      <c r="AJ4844" s="122">
        <v>2.2881583400000001E-5</v>
      </c>
      <c r="AK4844" s="122">
        <v>2.6542204999999998E-5</v>
      </c>
      <c r="AL4844" s="122">
        <v>0</v>
      </c>
    </row>
    <row r="4845" spans="1:38" hidden="1" x14ac:dyDescent="0.25">
      <c r="A4845" s="122" t="s">
        <v>2027</v>
      </c>
      <c r="B4845" s="122">
        <v>1</v>
      </c>
      <c r="C4845" s="122" t="s">
        <v>2232</v>
      </c>
      <c r="D4845" s="122" t="s">
        <v>2109</v>
      </c>
      <c r="E4845" s="122">
        <v>88</v>
      </c>
      <c r="F4845" s="122">
        <v>0</v>
      </c>
      <c r="G4845" s="122">
        <v>0</v>
      </c>
      <c r="H4845" s="122">
        <v>0</v>
      </c>
      <c r="I4845" s="122">
        <v>0</v>
      </c>
      <c r="J4845" s="122">
        <v>0</v>
      </c>
      <c r="K4845" s="122">
        <v>0</v>
      </c>
      <c r="L4845" s="122">
        <v>0</v>
      </c>
      <c r="M4845" s="122">
        <v>0</v>
      </c>
      <c r="N4845" s="122">
        <v>0</v>
      </c>
      <c r="O4845" s="122">
        <v>0</v>
      </c>
      <c r="P4845" s="122">
        <v>0</v>
      </c>
      <c r="Q4845" s="122">
        <v>0</v>
      </c>
      <c r="R4845" s="122">
        <v>0</v>
      </c>
      <c r="S4845" s="122">
        <v>0</v>
      </c>
      <c r="T4845" s="122">
        <v>0</v>
      </c>
      <c r="U4845" s="122">
        <v>0</v>
      </c>
      <c r="V4845" s="122">
        <v>0</v>
      </c>
      <c r="W4845" s="122">
        <v>0</v>
      </c>
      <c r="X4845" s="122">
        <v>0</v>
      </c>
      <c r="Y4845" s="122">
        <v>0</v>
      </c>
      <c r="Z4845" s="122">
        <v>0</v>
      </c>
      <c r="AA4845" s="122">
        <v>0</v>
      </c>
      <c r="AB4845" s="122">
        <v>0</v>
      </c>
      <c r="AC4845" s="122">
        <v>0</v>
      </c>
      <c r="AD4845" s="122">
        <v>0</v>
      </c>
      <c r="AE4845" s="122">
        <v>0</v>
      </c>
      <c r="AF4845" s="122">
        <v>1.9353697199999999E-5</v>
      </c>
      <c r="AG4845" s="122">
        <v>4.3015666400000002E-5</v>
      </c>
      <c r="AH4845" s="122">
        <v>7.1966574000000005E-5</v>
      </c>
      <c r="AI4845" s="122">
        <v>1.067783972E-4</v>
      </c>
      <c r="AJ4845" s="122">
        <v>1.541064132E-4</v>
      </c>
      <c r="AK4845" s="122">
        <v>1.7708529860000001E-4</v>
      </c>
      <c r="AL4845" s="122">
        <v>0</v>
      </c>
    </row>
    <row r="4846" spans="1:38" hidden="1" x14ac:dyDescent="0.25">
      <c r="A4846" s="122" t="s">
        <v>2027</v>
      </c>
      <c r="B4846" s="122">
        <v>1</v>
      </c>
      <c r="C4846" s="122" t="s">
        <v>2232</v>
      </c>
      <c r="D4846" s="122" t="s">
        <v>2110</v>
      </c>
      <c r="E4846" s="122">
        <v>88</v>
      </c>
      <c r="F4846" s="122">
        <v>0</v>
      </c>
      <c r="G4846" s="122">
        <v>0</v>
      </c>
      <c r="H4846" s="122">
        <v>0</v>
      </c>
      <c r="I4846" s="122">
        <v>0</v>
      </c>
      <c r="J4846" s="122">
        <v>0</v>
      </c>
      <c r="K4846" s="122">
        <v>0</v>
      </c>
      <c r="L4846" s="122">
        <v>0</v>
      </c>
      <c r="M4846" s="122">
        <v>0</v>
      </c>
      <c r="N4846" s="122">
        <v>0</v>
      </c>
      <c r="O4846" s="122">
        <v>0</v>
      </c>
      <c r="P4846" s="122">
        <v>0</v>
      </c>
      <c r="Q4846" s="122">
        <v>0</v>
      </c>
      <c r="R4846" s="122">
        <v>0</v>
      </c>
      <c r="S4846" s="122">
        <v>0</v>
      </c>
      <c r="T4846" s="122">
        <v>0</v>
      </c>
      <c r="U4846" s="122">
        <v>0</v>
      </c>
      <c r="V4846" s="122">
        <v>0</v>
      </c>
      <c r="W4846" s="122">
        <v>0</v>
      </c>
      <c r="X4846" s="122">
        <v>0</v>
      </c>
      <c r="Y4846" s="122">
        <v>0</v>
      </c>
      <c r="Z4846" s="122">
        <v>0</v>
      </c>
      <c r="AA4846" s="122">
        <v>0</v>
      </c>
      <c r="AB4846" s="122">
        <v>0</v>
      </c>
      <c r="AC4846" s="122">
        <v>0</v>
      </c>
      <c r="AD4846" s="122">
        <v>0</v>
      </c>
      <c r="AE4846" s="122">
        <v>0</v>
      </c>
      <c r="AF4846" s="122">
        <v>4.5639592000000001E-6</v>
      </c>
      <c r="AG4846" s="122">
        <v>1.01286668E-5</v>
      </c>
      <c r="AH4846" s="122">
        <v>1.69461176E-5</v>
      </c>
      <c r="AI4846" s="122">
        <v>2.5215279200000001E-5</v>
      </c>
      <c r="AJ4846" s="122">
        <v>3.5165898599999999E-5</v>
      </c>
      <c r="AK4846" s="122">
        <v>4.0432227599999999E-5</v>
      </c>
      <c r="AL4846" s="122">
        <v>0</v>
      </c>
    </row>
    <row r="4847" spans="1:38" hidden="1" x14ac:dyDescent="0.25">
      <c r="A4847" s="122" t="s">
        <v>2027</v>
      </c>
      <c r="B4847" s="122">
        <v>1</v>
      </c>
      <c r="C4847" s="122" t="s">
        <v>2232</v>
      </c>
      <c r="D4847" s="122" t="s">
        <v>2111</v>
      </c>
      <c r="E4847" s="122">
        <v>88</v>
      </c>
      <c r="F4847" s="122">
        <v>0</v>
      </c>
      <c r="G4847" s="122">
        <v>0</v>
      </c>
      <c r="H4847" s="122">
        <v>0</v>
      </c>
      <c r="I4847" s="122">
        <v>0</v>
      </c>
      <c r="J4847" s="122">
        <v>0</v>
      </c>
      <c r="K4847" s="122">
        <v>0</v>
      </c>
      <c r="L4847" s="122">
        <v>0</v>
      </c>
      <c r="M4847" s="122">
        <v>0</v>
      </c>
      <c r="N4847" s="122">
        <v>0</v>
      </c>
      <c r="O4847" s="122">
        <v>0</v>
      </c>
      <c r="P4847" s="122">
        <v>0</v>
      </c>
      <c r="Q4847" s="122">
        <v>0</v>
      </c>
      <c r="R4847" s="122">
        <v>0</v>
      </c>
      <c r="S4847" s="122">
        <v>0</v>
      </c>
      <c r="T4847" s="122">
        <v>0</v>
      </c>
      <c r="U4847" s="122">
        <v>0</v>
      </c>
      <c r="V4847" s="122">
        <v>0</v>
      </c>
      <c r="W4847" s="122">
        <v>0</v>
      </c>
      <c r="X4847" s="122">
        <v>0</v>
      </c>
      <c r="Y4847" s="122">
        <v>0</v>
      </c>
      <c r="Z4847" s="122">
        <v>0</v>
      </c>
      <c r="AA4847" s="122">
        <v>0</v>
      </c>
      <c r="AB4847" s="122">
        <v>0</v>
      </c>
      <c r="AC4847" s="122">
        <v>0</v>
      </c>
      <c r="AD4847" s="122">
        <v>0</v>
      </c>
      <c r="AE4847" s="122">
        <v>0</v>
      </c>
      <c r="AF4847" s="122">
        <v>6.3676846000000001E-6</v>
      </c>
      <c r="AG4847" s="122">
        <v>1.4383958E-5</v>
      </c>
      <c r="AH4847" s="122">
        <v>2.4529635399999999E-5</v>
      </c>
      <c r="AI4847" s="122">
        <v>3.7118208999999998E-5</v>
      </c>
      <c r="AJ4847" s="122">
        <v>5.17146124E-5</v>
      </c>
      <c r="AK4847" s="122">
        <v>6.0078426199999998E-5</v>
      </c>
      <c r="AL4847" s="122">
        <v>0</v>
      </c>
    </row>
    <row r="4848" spans="1:38" hidden="1" x14ac:dyDescent="0.25">
      <c r="A4848" s="122" t="s">
        <v>2027</v>
      </c>
      <c r="B4848" s="122">
        <v>1</v>
      </c>
      <c r="C4848" s="122" t="s">
        <v>2232</v>
      </c>
      <c r="D4848" s="122" t="s">
        <v>2112</v>
      </c>
      <c r="E4848" s="122">
        <v>88</v>
      </c>
      <c r="F4848" s="122">
        <v>0</v>
      </c>
      <c r="G4848" s="122">
        <v>0</v>
      </c>
      <c r="H4848" s="122">
        <v>0</v>
      </c>
      <c r="I4848" s="122">
        <v>0</v>
      </c>
      <c r="J4848" s="122">
        <v>0</v>
      </c>
      <c r="K4848" s="122">
        <v>0</v>
      </c>
      <c r="L4848" s="122">
        <v>0</v>
      </c>
      <c r="M4848" s="122">
        <v>0</v>
      </c>
      <c r="N4848" s="122">
        <v>0</v>
      </c>
      <c r="O4848" s="122">
        <v>0</v>
      </c>
      <c r="P4848" s="122">
        <v>0</v>
      </c>
      <c r="Q4848" s="122">
        <v>0</v>
      </c>
      <c r="R4848" s="122">
        <v>0</v>
      </c>
      <c r="S4848" s="122">
        <v>0</v>
      </c>
      <c r="T4848" s="122">
        <v>0</v>
      </c>
      <c r="U4848" s="122">
        <v>0</v>
      </c>
      <c r="V4848" s="122">
        <v>0</v>
      </c>
      <c r="W4848" s="122">
        <v>0</v>
      </c>
      <c r="X4848" s="122">
        <v>0</v>
      </c>
      <c r="Y4848" s="122">
        <v>0</v>
      </c>
      <c r="Z4848" s="122">
        <v>0</v>
      </c>
      <c r="AA4848" s="122">
        <v>0</v>
      </c>
      <c r="AB4848" s="122">
        <v>0</v>
      </c>
      <c r="AC4848" s="122">
        <v>0</v>
      </c>
      <c r="AD4848" s="122">
        <v>0</v>
      </c>
      <c r="AE4848" s="122">
        <v>0</v>
      </c>
      <c r="AF4848" s="122">
        <v>4.2827877400000001E-5</v>
      </c>
      <c r="AG4848" s="122">
        <v>9.4827692800000004E-5</v>
      </c>
      <c r="AH4848" s="122">
        <v>1.581831404E-4</v>
      </c>
      <c r="AI4848" s="122">
        <v>2.3373991999999999E-4</v>
      </c>
      <c r="AJ4848" s="122">
        <v>3.3470802319999999E-4</v>
      </c>
      <c r="AK4848" s="122">
        <v>3.7904384400000001E-4</v>
      </c>
      <c r="AL4848" s="122">
        <v>0</v>
      </c>
    </row>
    <row r="4849" spans="1:38" hidden="1" x14ac:dyDescent="0.25">
      <c r="A4849" s="122" t="s">
        <v>2027</v>
      </c>
      <c r="B4849" s="122">
        <v>1</v>
      </c>
      <c r="C4849" s="122" t="s">
        <v>2232</v>
      </c>
      <c r="D4849" s="122" t="s">
        <v>2113</v>
      </c>
      <c r="E4849" s="122">
        <v>88</v>
      </c>
      <c r="F4849" s="122">
        <v>0</v>
      </c>
      <c r="G4849" s="122">
        <v>0</v>
      </c>
      <c r="H4849" s="122">
        <v>0</v>
      </c>
      <c r="I4849" s="122">
        <v>0</v>
      </c>
      <c r="J4849" s="122">
        <v>0</v>
      </c>
      <c r="K4849" s="122">
        <v>0</v>
      </c>
      <c r="L4849" s="122">
        <v>0</v>
      </c>
      <c r="M4849" s="122">
        <v>0</v>
      </c>
      <c r="N4849" s="122">
        <v>0</v>
      </c>
      <c r="O4849" s="122">
        <v>0</v>
      </c>
      <c r="P4849" s="122">
        <v>0</v>
      </c>
      <c r="Q4849" s="122">
        <v>0</v>
      </c>
      <c r="R4849" s="122">
        <v>0</v>
      </c>
      <c r="S4849" s="122">
        <v>0</v>
      </c>
      <c r="T4849" s="122">
        <v>0</v>
      </c>
      <c r="U4849" s="122">
        <v>0</v>
      </c>
      <c r="V4849" s="122">
        <v>0</v>
      </c>
      <c r="W4849" s="122">
        <v>0</v>
      </c>
      <c r="X4849" s="122">
        <v>0</v>
      </c>
      <c r="Y4849" s="122">
        <v>0</v>
      </c>
      <c r="Z4849" s="122">
        <v>0</v>
      </c>
      <c r="AA4849" s="122">
        <v>0</v>
      </c>
      <c r="AB4849" s="122">
        <v>0</v>
      </c>
      <c r="AC4849" s="122">
        <v>0</v>
      </c>
      <c r="AD4849" s="122">
        <v>0</v>
      </c>
      <c r="AE4849" s="122">
        <v>0</v>
      </c>
      <c r="AF4849" s="122">
        <v>2.5387509400000002E-5</v>
      </c>
      <c r="AG4849" s="122">
        <v>5.6458125400000002E-5</v>
      </c>
      <c r="AH4849" s="122">
        <v>9.4541082400000006E-5</v>
      </c>
      <c r="AI4849" s="122">
        <v>1.4046766740000001E-4</v>
      </c>
      <c r="AJ4849" s="122">
        <v>1.95803383E-4</v>
      </c>
      <c r="AK4849" s="122">
        <v>2.2510397819999999E-4</v>
      </c>
      <c r="AL4849" s="122">
        <v>0</v>
      </c>
    </row>
    <row r="4850" spans="1:38" hidden="1" x14ac:dyDescent="0.25">
      <c r="A4850" s="122" t="s">
        <v>2027</v>
      </c>
      <c r="B4850" s="122">
        <v>1</v>
      </c>
      <c r="C4850" s="122" t="s">
        <v>2232</v>
      </c>
      <c r="D4850" s="122" t="s">
        <v>2114</v>
      </c>
      <c r="E4850" s="122">
        <v>88</v>
      </c>
      <c r="F4850" s="122">
        <v>0</v>
      </c>
      <c r="G4850" s="122">
        <v>0</v>
      </c>
      <c r="H4850" s="122">
        <v>0</v>
      </c>
      <c r="I4850" s="122">
        <v>0</v>
      </c>
      <c r="J4850" s="122">
        <v>0</v>
      </c>
      <c r="K4850" s="122">
        <v>0</v>
      </c>
      <c r="L4850" s="122">
        <v>0</v>
      </c>
      <c r="M4850" s="122">
        <v>0</v>
      </c>
      <c r="N4850" s="122">
        <v>0</v>
      </c>
      <c r="O4850" s="122">
        <v>0</v>
      </c>
      <c r="P4850" s="122">
        <v>0</v>
      </c>
      <c r="Q4850" s="122">
        <v>0</v>
      </c>
      <c r="R4850" s="122">
        <v>0</v>
      </c>
      <c r="S4850" s="122">
        <v>0</v>
      </c>
      <c r="T4850" s="122">
        <v>0</v>
      </c>
      <c r="U4850" s="122">
        <v>0</v>
      </c>
      <c r="V4850" s="122">
        <v>0</v>
      </c>
      <c r="W4850" s="122">
        <v>0</v>
      </c>
      <c r="X4850" s="122">
        <v>0</v>
      </c>
      <c r="Y4850" s="122">
        <v>0</v>
      </c>
      <c r="Z4850" s="122">
        <v>0</v>
      </c>
      <c r="AA4850" s="122">
        <v>0</v>
      </c>
      <c r="AB4850" s="122">
        <v>0</v>
      </c>
      <c r="AC4850" s="122">
        <v>0</v>
      </c>
      <c r="AD4850" s="122">
        <v>0</v>
      </c>
      <c r="AE4850" s="122">
        <v>0</v>
      </c>
      <c r="AF4850" s="122">
        <v>8.5674616000000002E-6</v>
      </c>
      <c r="AG4850" s="122">
        <v>1.9037321399999999E-5</v>
      </c>
      <c r="AH4850" s="122">
        <v>3.1917222E-5</v>
      </c>
      <c r="AI4850" s="122">
        <v>4.7565219199999998E-5</v>
      </c>
      <c r="AJ4850" s="122">
        <v>6.5796476E-5</v>
      </c>
      <c r="AK4850" s="122">
        <v>7.6180560399999997E-5</v>
      </c>
      <c r="AL4850" s="122">
        <v>0</v>
      </c>
    </row>
    <row r="4851" spans="1:38" hidden="1" x14ac:dyDescent="0.25">
      <c r="A4851" s="122" t="s">
        <v>2027</v>
      </c>
      <c r="B4851" s="122">
        <v>1</v>
      </c>
      <c r="C4851" s="122" t="s">
        <v>2232</v>
      </c>
      <c r="D4851" s="122" t="s">
        <v>2115</v>
      </c>
      <c r="E4851" s="122">
        <v>88</v>
      </c>
      <c r="F4851" s="122">
        <v>0</v>
      </c>
      <c r="G4851" s="122">
        <v>0</v>
      </c>
      <c r="H4851" s="122">
        <v>0</v>
      </c>
      <c r="I4851" s="122">
        <v>0</v>
      </c>
      <c r="J4851" s="122">
        <v>0</v>
      </c>
      <c r="K4851" s="122">
        <v>0</v>
      </c>
      <c r="L4851" s="122">
        <v>0</v>
      </c>
      <c r="M4851" s="122">
        <v>0</v>
      </c>
      <c r="N4851" s="122">
        <v>0</v>
      </c>
      <c r="O4851" s="122">
        <v>0</v>
      </c>
      <c r="P4851" s="122">
        <v>0</v>
      </c>
      <c r="Q4851" s="122">
        <v>0</v>
      </c>
      <c r="R4851" s="122">
        <v>0</v>
      </c>
      <c r="S4851" s="122">
        <v>0</v>
      </c>
      <c r="T4851" s="122">
        <v>0</v>
      </c>
      <c r="U4851" s="122">
        <v>0</v>
      </c>
      <c r="V4851" s="122">
        <v>0</v>
      </c>
      <c r="W4851" s="122">
        <v>0</v>
      </c>
      <c r="X4851" s="122">
        <v>0</v>
      </c>
      <c r="Y4851" s="122">
        <v>0</v>
      </c>
      <c r="Z4851" s="122">
        <v>0</v>
      </c>
      <c r="AA4851" s="122">
        <v>0</v>
      </c>
      <c r="AB4851" s="122">
        <v>0</v>
      </c>
      <c r="AC4851" s="122">
        <v>0</v>
      </c>
      <c r="AD4851" s="122">
        <v>0</v>
      </c>
      <c r="AE4851" s="122">
        <v>0</v>
      </c>
      <c r="AF4851" s="122">
        <v>8.9276133999999994E-6</v>
      </c>
      <c r="AG4851" s="122">
        <v>2.0071519400000001E-5</v>
      </c>
      <c r="AH4851" s="122">
        <v>3.3860103399999999E-5</v>
      </c>
      <c r="AI4851" s="122">
        <v>5.0632892200000002E-5</v>
      </c>
      <c r="AJ4851" s="122">
        <v>7.0438279800000002E-5</v>
      </c>
      <c r="AK4851" s="122">
        <v>8.1139643800000002E-5</v>
      </c>
      <c r="AL4851" s="122">
        <v>0</v>
      </c>
    </row>
    <row r="4852" spans="1:38" hidden="1" x14ac:dyDescent="0.25">
      <c r="A4852" s="122" t="s">
        <v>2027</v>
      </c>
      <c r="B4852" s="122">
        <v>1</v>
      </c>
      <c r="C4852" s="122" t="s">
        <v>2232</v>
      </c>
      <c r="D4852" s="122" t="s">
        <v>2116</v>
      </c>
      <c r="E4852" s="122">
        <v>88</v>
      </c>
      <c r="F4852" s="122">
        <v>0</v>
      </c>
      <c r="G4852" s="122">
        <v>0</v>
      </c>
      <c r="H4852" s="122">
        <v>0</v>
      </c>
      <c r="I4852" s="122">
        <v>0</v>
      </c>
      <c r="J4852" s="122">
        <v>0</v>
      </c>
      <c r="K4852" s="122">
        <v>0</v>
      </c>
      <c r="L4852" s="122">
        <v>0</v>
      </c>
      <c r="M4852" s="122">
        <v>0</v>
      </c>
      <c r="N4852" s="122">
        <v>0</v>
      </c>
      <c r="O4852" s="122">
        <v>0</v>
      </c>
      <c r="P4852" s="122">
        <v>0</v>
      </c>
      <c r="Q4852" s="122">
        <v>0</v>
      </c>
      <c r="R4852" s="122">
        <v>0</v>
      </c>
      <c r="S4852" s="122">
        <v>0</v>
      </c>
      <c r="T4852" s="122">
        <v>0</v>
      </c>
      <c r="U4852" s="122">
        <v>0</v>
      </c>
      <c r="V4852" s="122">
        <v>0</v>
      </c>
      <c r="W4852" s="122">
        <v>0</v>
      </c>
      <c r="X4852" s="122">
        <v>0</v>
      </c>
      <c r="Y4852" s="122">
        <v>0</v>
      </c>
      <c r="Z4852" s="122">
        <v>0</v>
      </c>
      <c r="AA4852" s="122">
        <v>0</v>
      </c>
      <c r="AB4852" s="122">
        <v>0</v>
      </c>
      <c r="AC4852" s="122">
        <v>0</v>
      </c>
      <c r="AD4852" s="122">
        <v>0</v>
      </c>
      <c r="AE4852" s="122">
        <v>0</v>
      </c>
      <c r="AF4852" s="122">
        <v>2.78922404E-5</v>
      </c>
      <c r="AG4852" s="122">
        <v>6.1921978199999997E-5</v>
      </c>
      <c r="AH4852" s="122">
        <v>1.036724628E-4</v>
      </c>
      <c r="AI4852" s="122">
        <v>1.537065072E-4</v>
      </c>
      <c r="AJ4852" s="122">
        <v>2.157155128E-4</v>
      </c>
      <c r="AK4852" s="122">
        <v>2.4772974240000001E-4</v>
      </c>
      <c r="AL4852" s="122">
        <v>0</v>
      </c>
    </row>
    <row r="4853" spans="1:38" hidden="1" x14ac:dyDescent="0.25">
      <c r="A4853" s="122" t="s">
        <v>2027</v>
      </c>
      <c r="B4853" s="122">
        <v>1</v>
      </c>
      <c r="C4853" s="122" t="s">
        <v>2232</v>
      </c>
      <c r="D4853" s="122" t="s">
        <v>2138</v>
      </c>
      <c r="E4853" s="122">
        <v>88</v>
      </c>
      <c r="F4853" s="122">
        <v>0</v>
      </c>
      <c r="G4853" s="122">
        <v>0</v>
      </c>
      <c r="H4853" s="122">
        <v>0</v>
      </c>
      <c r="I4853" s="122">
        <v>0</v>
      </c>
      <c r="J4853" s="122">
        <v>0</v>
      </c>
      <c r="K4853" s="122">
        <v>0</v>
      </c>
      <c r="L4853" s="122">
        <v>0</v>
      </c>
      <c r="M4853" s="122">
        <v>0</v>
      </c>
      <c r="N4853" s="122">
        <v>0</v>
      </c>
      <c r="O4853" s="122">
        <v>0</v>
      </c>
      <c r="P4853" s="122">
        <v>0</v>
      </c>
      <c r="Q4853" s="122">
        <v>0</v>
      </c>
      <c r="R4853" s="122">
        <v>0</v>
      </c>
      <c r="S4853" s="122">
        <v>0</v>
      </c>
      <c r="T4853" s="122">
        <v>0</v>
      </c>
      <c r="U4853" s="122">
        <v>0</v>
      </c>
      <c r="V4853" s="122">
        <v>0</v>
      </c>
      <c r="W4853" s="122">
        <v>0</v>
      </c>
      <c r="X4853" s="122">
        <v>0</v>
      </c>
      <c r="Y4853" s="122">
        <v>0</v>
      </c>
      <c r="Z4853" s="122">
        <v>0</v>
      </c>
      <c r="AA4853" s="122">
        <v>0</v>
      </c>
      <c r="AB4853" s="122">
        <v>0</v>
      </c>
      <c r="AC4853" s="122">
        <v>0</v>
      </c>
      <c r="AD4853" s="122">
        <v>0</v>
      </c>
      <c r="AE4853" s="122">
        <v>0</v>
      </c>
      <c r="AF4853" s="122">
        <v>7.4301091999999997E-6</v>
      </c>
      <c r="AG4853" s="122">
        <v>1.6093265200000001E-5</v>
      </c>
      <c r="AH4853" s="122">
        <v>2.5845817199999999E-5</v>
      </c>
      <c r="AI4853" s="122">
        <v>3.8352556000000002E-5</v>
      </c>
      <c r="AJ4853" s="122">
        <v>5.44956958E-5</v>
      </c>
      <c r="AK4853" s="122">
        <v>6.2363725000000002E-5</v>
      </c>
      <c r="AL4853" s="122">
        <v>0</v>
      </c>
    </row>
    <row r="4854" spans="1:38" hidden="1" x14ac:dyDescent="0.25">
      <c r="A4854" s="122" t="s">
        <v>2027</v>
      </c>
      <c r="B4854" s="122">
        <v>1</v>
      </c>
      <c r="C4854" s="122" t="s">
        <v>2232</v>
      </c>
      <c r="D4854" s="122" t="s">
        <v>2117</v>
      </c>
      <c r="E4854" s="122">
        <v>88</v>
      </c>
      <c r="F4854" s="122">
        <v>0</v>
      </c>
      <c r="G4854" s="122">
        <v>0</v>
      </c>
      <c r="H4854" s="122">
        <v>0</v>
      </c>
      <c r="I4854" s="122">
        <v>0</v>
      </c>
      <c r="J4854" s="122">
        <v>0</v>
      </c>
      <c r="K4854" s="122">
        <v>0</v>
      </c>
      <c r="L4854" s="122">
        <v>0</v>
      </c>
      <c r="M4854" s="122">
        <v>0</v>
      </c>
      <c r="N4854" s="122">
        <v>0</v>
      </c>
      <c r="O4854" s="122">
        <v>0</v>
      </c>
      <c r="P4854" s="122">
        <v>0</v>
      </c>
      <c r="Q4854" s="122">
        <v>0</v>
      </c>
      <c r="R4854" s="122">
        <v>0</v>
      </c>
      <c r="S4854" s="122">
        <v>0</v>
      </c>
      <c r="T4854" s="122">
        <v>0</v>
      </c>
      <c r="U4854" s="122">
        <v>0</v>
      </c>
      <c r="V4854" s="122">
        <v>0</v>
      </c>
      <c r="W4854" s="122">
        <v>0</v>
      </c>
      <c r="X4854" s="122">
        <v>0</v>
      </c>
      <c r="Y4854" s="122">
        <v>0</v>
      </c>
      <c r="Z4854" s="122">
        <v>0</v>
      </c>
      <c r="AA4854" s="122">
        <v>0</v>
      </c>
      <c r="AB4854" s="122">
        <v>0</v>
      </c>
      <c r="AC4854" s="122">
        <v>0</v>
      </c>
      <c r="AD4854" s="122">
        <v>0</v>
      </c>
      <c r="AE4854" s="122">
        <v>0</v>
      </c>
      <c r="AF4854" s="122">
        <v>2.3071456000000001E-6</v>
      </c>
      <c r="AG4854" s="122">
        <v>5.1133690000000002E-6</v>
      </c>
      <c r="AH4854" s="122">
        <v>8.5739137999999994E-6</v>
      </c>
      <c r="AI4854" s="122">
        <v>1.27078098E-5</v>
      </c>
      <c r="AJ4854" s="122">
        <v>1.8204805799999999E-5</v>
      </c>
      <c r="AK4854" s="122">
        <v>2.0935977400000001E-5</v>
      </c>
      <c r="AL4854" s="122">
        <v>0</v>
      </c>
    </row>
    <row r="4855" spans="1:38" hidden="1" x14ac:dyDescent="0.25">
      <c r="A4855" s="122" t="s">
        <v>2027</v>
      </c>
      <c r="B4855" s="122">
        <v>1</v>
      </c>
      <c r="C4855" s="122" t="s">
        <v>2232</v>
      </c>
      <c r="D4855" s="122" t="s">
        <v>2118</v>
      </c>
      <c r="E4855" s="122">
        <v>88</v>
      </c>
      <c r="F4855" s="122">
        <v>0</v>
      </c>
      <c r="G4855" s="122">
        <v>0</v>
      </c>
      <c r="H4855" s="122">
        <v>0</v>
      </c>
      <c r="I4855" s="122">
        <v>0</v>
      </c>
      <c r="J4855" s="122">
        <v>0</v>
      </c>
      <c r="K4855" s="122">
        <v>0</v>
      </c>
      <c r="L4855" s="122">
        <v>0</v>
      </c>
      <c r="M4855" s="122">
        <v>0</v>
      </c>
      <c r="N4855" s="122">
        <v>0</v>
      </c>
      <c r="O4855" s="122">
        <v>0</v>
      </c>
      <c r="P4855" s="122">
        <v>0</v>
      </c>
      <c r="Q4855" s="122">
        <v>0</v>
      </c>
      <c r="R4855" s="122">
        <v>0</v>
      </c>
      <c r="S4855" s="122">
        <v>0</v>
      </c>
      <c r="T4855" s="122">
        <v>0</v>
      </c>
      <c r="U4855" s="122">
        <v>0</v>
      </c>
      <c r="V4855" s="122">
        <v>0</v>
      </c>
      <c r="W4855" s="122">
        <v>0</v>
      </c>
      <c r="X4855" s="122">
        <v>0</v>
      </c>
      <c r="Y4855" s="122">
        <v>0</v>
      </c>
      <c r="Z4855" s="122">
        <v>0</v>
      </c>
      <c r="AA4855" s="122">
        <v>0</v>
      </c>
      <c r="AB4855" s="122">
        <v>0</v>
      </c>
      <c r="AC4855" s="122">
        <v>0</v>
      </c>
      <c r="AD4855" s="122">
        <v>0</v>
      </c>
      <c r="AE4855" s="122">
        <v>0</v>
      </c>
      <c r="AF4855" s="122">
        <v>1.08246002E-5</v>
      </c>
      <c r="AG4855" s="122">
        <v>2.43294968E-5</v>
      </c>
      <c r="AH4855" s="122">
        <v>4.1210467399999997E-5</v>
      </c>
      <c r="AI4855" s="122">
        <v>6.1940745999999994E-5</v>
      </c>
      <c r="AJ4855" s="122">
        <v>8.5204756599999997E-5</v>
      </c>
      <c r="AK4855" s="122">
        <v>9.91890202E-5</v>
      </c>
      <c r="AL4855" s="122">
        <v>0</v>
      </c>
    </row>
    <row r="4856" spans="1:38" hidden="1" x14ac:dyDescent="0.25">
      <c r="A4856" s="122" t="s">
        <v>2027</v>
      </c>
      <c r="B4856" s="122">
        <v>1</v>
      </c>
      <c r="C4856" s="122" t="s">
        <v>2232</v>
      </c>
      <c r="D4856" s="122" t="s">
        <v>2119</v>
      </c>
      <c r="E4856" s="122">
        <v>88</v>
      </c>
      <c r="F4856" s="122">
        <v>0</v>
      </c>
      <c r="G4856" s="122">
        <v>0</v>
      </c>
      <c r="H4856" s="122">
        <v>0</v>
      </c>
      <c r="I4856" s="122">
        <v>0</v>
      </c>
      <c r="J4856" s="122">
        <v>0</v>
      </c>
      <c r="K4856" s="122">
        <v>0</v>
      </c>
      <c r="L4856" s="122">
        <v>0</v>
      </c>
      <c r="M4856" s="122">
        <v>0</v>
      </c>
      <c r="N4856" s="122">
        <v>0</v>
      </c>
      <c r="O4856" s="122">
        <v>0</v>
      </c>
      <c r="P4856" s="122">
        <v>0</v>
      </c>
      <c r="Q4856" s="122">
        <v>0</v>
      </c>
      <c r="R4856" s="122">
        <v>0</v>
      </c>
      <c r="S4856" s="122">
        <v>0</v>
      </c>
      <c r="T4856" s="122">
        <v>0</v>
      </c>
      <c r="U4856" s="122">
        <v>0</v>
      </c>
      <c r="V4856" s="122">
        <v>0</v>
      </c>
      <c r="W4856" s="122">
        <v>0</v>
      </c>
      <c r="X4856" s="122">
        <v>0</v>
      </c>
      <c r="Y4856" s="122">
        <v>0</v>
      </c>
      <c r="Z4856" s="122">
        <v>0</v>
      </c>
      <c r="AA4856" s="122">
        <v>0</v>
      </c>
      <c r="AB4856" s="122">
        <v>0</v>
      </c>
      <c r="AC4856" s="122">
        <v>0</v>
      </c>
      <c r="AD4856" s="122">
        <v>0</v>
      </c>
      <c r="AE4856" s="122">
        <v>0</v>
      </c>
      <c r="AF4856" s="122">
        <v>1.8837544E-6</v>
      </c>
      <c r="AG4856" s="122">
        <v>4.2285714000000001E-6</v>
      </c>
      <c r="AH4856" s="122">
        <v>7.1174447999999997E-6</v>
      </c>
      <c r="AI4856" s="122">
        <v>1.06538354E-5</v>
      </c>
      <c r="AJ4856" s="122">
        <v>1.4731835200000001E-5</v>
      </c>
      <c r="AK4856" s="122">
        <v>1.7109711999999999E-5</v>
      </c>
      <c r="AL4856" s="122">
        <v>0</v>
      </c>
    </row>
    <row r="4857" spans="1:38" hidden="1" x14ac:dyDescent="0.25">
      <c r="A4857" s="122" t="s">
        <v>2027</v>
      </c>
      <c r="B4857" s="122">
        <v>1</v>
      </c>
      <c r="C4857" s="122" t="s">
        <v>2232</v>
      </c>
      <c r="D4857" s="122" t="s">
        <v>2120</v>
      </c>
      <c r="E4857" s="122">
        <v>88</v>
      </c>
      <c r="F4857" s="122">
        <v>0</v>
      </c>
      <c r="G4857" s="122">
        <v>0</v>
      </c>
      <c r="H4857" s="122">
        <v>0</v>
      </c>
      <c r="I4857" s="122">
        <v>0</v>
      </c>
      <c r="J4857" s="122">
        <v>0</v>
      </c>
      <c r="K4857" s="122">
        <v>0</v>
      </c>
      <c r="L4857" s="122">
        <v>0</v>
      </c>
      <c r="M4857" s="122">
        <v>0</v>
      </c>
      <c r="N4857" s="122">
        <v>0</v>
      </c>
      <c r="O4857" s="122">
        <v>0</v>
      </c>
      <c r="P4857" s="122">
        <v>0</v>
      </c>
      <c r="Q4857" s="122">
        <v>0</v>
      </c>
      <c r="R4857" s="122">
        <v>0</v>
      </c>
      <c r="S4857" s="122">
        <v>0</v>
      </c>
      <c r="T4857" s="122">
        <v>0</v>
      </c>
      <c r="U4857" s="122">
        <v>0</v>
      </c>
      <c r="V4857" s="122">
        <v>0</v>
      </c>
      <c r="W4857" s="122">
        <v>0</v>
      </c>
      <c r="X4857" s="122">
        <v>0</v>
      </c>
      <c r="Y4857" s="122">
        <v>0</v>
      </c>
      <c r="Z4857" s="122">
        <v>0</v>
      </c>
      <c r="AA4857" s="122">
        <v>0</v>
      </c>
      <c r="AB4857" s="122">
        <v>0</v>
      </c>
      <c r="AC4857" s="122">
        <v>0</v>
      </c>
      <c r="AD4857" s="122">
        <v>0</v>
      </c>
      <c r="AE4857" s="122">
        <v>0</v>
      </c>
      <c r="AF4857" s="122">
        <v>1.4506742800000001E-5</v>
      </c>
      <c r="AG4857" s="122">
        <v>3.24971404E-5</v>
      </c>
      <c r="AH4857" s="122">
        <v>5.4860234600000003E-5</v>
      </c>
      <c r="AI4857" s="122">
        <v>8.2027892599999995E-5</v>
      </c>
      <c r="AJ4857" s="122">
        <v>1.149207168E-4</v>
      </c>
      <c r="AK4857" s="122">
        <v>1.3328922360000001E-4</v>
      </c>
      <c r="AL4857" s="122">
        <v>0</v>
      </c>
    </row>
    <row r="4858" spans="1:38" hidden="1" x14ac:dyDescent="0.25">
      <c r="A4858" s="122" t="s">
        <v>2027</v>
      </c>
      <c r="B4858" s="122">
        <v>1</v>
      </c>
      <c r="C4858" s="122" t="s">
        <v>2232</v>
      </c>
      <c r="D4858" s="122" t="s">
        <v>2121</v>
      </c>
      <c r="E4858" s="122">
        <v>88</v>
      </c>
      <c r="F4858" s="122">
        <v>0</v>
      </c>
      <c r="G4858" s="122">
        <v>0</v>
      </c>
      <c r="H4858" s="122">
        <v>0</v>
      </c>
      <c r="I4858" s="122">
        <v>0</v>
      </c>
      <c r="J4858" s="122">
        <v>0</v>
      </c>
      <c r="K4858" s="122">
        <v>0</v>
      </c>
      <c r="L4858" s="122">
        <v>0</v>
      </c>
      <c r="M4858" s="122">
        <v>0</v>
      </c>
      <c r="N4858" s="122">
        <v>0</v>
      </c>
      <c r="O4858" s="122">
        <v>0</v>
      </c>
      <c r="P4858" s="122">
        <v>0</v>
      </c>
      <c r="Q4858" s="122">
        <v>0</v>
      </c>
      <c r="R4858" s="122">
        <v>0</v>
      </c>
      <c r="S4858" s="122">
        <v>0</v>
      </c>
      <c r="T4858" s="122">
        <v>0</v>
      </c>
      <c r="U4858" s="122">
        <v>0</v>
      </c>
      <c r="V4858" s="122">
        <v>0</v>
      </c>
      <c r="W4858" s="122">
        <v>0</v>
      </c>
      <c r="X4858" s="122">
        <v>0</v>
      </c>
      <c r="Y4858" s="122">
        <v>0</v>
      </c>
      <c r="Z4858" s="122">
        <v>0</v>
      </c>
      <c r="AA4858" s="122">
        <v>0</v>
      </c>
      <c r="AB4858" s="122">
        <v>0</v>
      </c>
      <c r="AC4858" s="122">
        <v>0</v>
      </c>
      <c r="AD4858" s="122">
        <v>0</v>
      </c>
      <c r="AE4858" s="122">
        <v>0</v>
      </c>
      <c r="AF4858" s="122">
        <v>6.0881865199999998E-5</v>
      </c>
      <c r="AG4858" s="122">
        <v>1.3691911819999999E-4</v>
      </c>
      <c r="AH4858" s="122">
        <v>2.3167727800000001E-4</v>
      </c>
      <c r="AI4858" s="122">
        <v>3.4811310219999997E-4</v>
      </c>
      <c r="AJ4858" s="122">
        <v>4.8521038879999998E-4</v>
      </c>
      <c r="AK4858" s="122">
        <v>5.6424850520000005E-4</v>
      </c>
      <c r="AL4858" s="122">
        <v>0</v>
      </c>
    </row>
    <row r="4859" spans="1:38" hidden="1" x14ac:dyDescent="0.25">
      <c r="A4859" s="122" t="s">
        <v>2027</v>
      </c>
      <c r="B4859" s="122">
        <v>1</v>
      </c>
      <c r="C4859" s="122" t="s">
        <v>2232</v>
      </c>
      <c r="D4859" s="122" t="s">
        <v>2122</v>
      </c>
      <c r="E4859" s="122">
        <v>88</v>
      </c>
      <c r="F4859" s="122">
        <v>0</v>
      </c>
      <c r="G4859" s="122">
        <v>0</v>
      </c>
      <c r="H4859" s="122">
        <v>0</v>
      </c>
      <c r="I4859" s="122">
        <v>0</v>
      </c>
      <c r="J4859" s="122">
        <v>0</v>
      </c>
      <c r="K4859" s="122">
        <v>0</v>
      </c>
      <c r="L4859" s="122">
        <v>0</v>
      </c>
      <c r="M4859" s="122">
        <v>0</v>
      </c>
      <c r="N4859" s="122">
        <v>0</v>
      </c>
      <c r="O4859" s="122">
        <v>0</v>
      </c>
      <c r="P4859" s="122">
        <v>0</v>
      </c>
      <c r="Q4859" s="122">
        <v>0</v>
      </c>
      <c r="R4859" s="122">
        <v>0</v>
      </c>
      <c r="S4859" s="122">
        <v>0</v>
      </c>
      <c r="T4859" s="122">
        <v>0</v>
      </c>
      <c r="U4859" s="122">
        <v>0</v>
      </c>
      <c r="V4859" s="122">
        <v>0</v>
      </c>
      <c r="W4859" s="122">
        <v>0</v>
      </c>
      <c r="X4859" s="122">
        <v>0</v>
      </c>
      <c r="Y4859" s="122">
        <v>0</v>
      </c>
      <c r="Z4859" s="122">
        <v>0</v>
      </c>
      <c r="AA4859" s="122">
        <v>0</v>
      </c>
      <c r="AB4859" s="122">
        <v>0</v>
      </c>
      <c r="AC4859" s="122">
        <v>0</v>
      </c>
      <c r="AD4859" s="122">
        <v>0</v>
      </c>
      <c r="AE4859" s="122">
        <v>0</v>
      </c>
      <c r="AF4859" s="122">
        <v>6.6396304000000001E-6</v>
      </c>
      <c r="AG4859" s="122">
        <v>1.50200982E-5</v>
      </c>
      <c r="AH4859" s="122">
        <v>2.5536712600000001E-5</v>
      </c>
      <c r="AI4859" s="122">
        <v>3.8470607999999999E-5</v>
      </c>
      <c r="AJ4859" s="122">
        <v>5.4498120199999997E-5</v>
      </c>
      <c r="AK4859" s="122">
        <v>6.3785260399999998E-5</v>
      </c>
      <c r="AL4859" s="122">
        <v>0</v>
      </c>
    </row>
    <row r="4860" spans="1:38" hidden="1" x14ac:dyDescent="0.25">
      <c r="A4860" s="122" t="s">
        <v>2027</v>
      </c>
      <c r="B4860" s="122">
        <v>1</v>
      </c>
      <c r="C4860" s="122" t="s">
        <v>2232</v>
      </c>
      <c r="D4860" s="122" t="s">
        <v>2123</v>
      </c>
      <c r="E4860" s="122">
        <v>88</v>
      </c>
      <c r="F4860" s="122">
        <v>0</v>
      </c>
      <c r="G4860" s="122">
        <v>0</v>
      </c>
      <c r="H4860" s="122">
        <v>0</v>
      </c>
      <c r="I4860" s="122">
        <v>0</v>
      </c>
      <c r="J4860" s="122">
        <v>0</v>
      </c>
      <c r="K4860" s="122">
        <v>0</v>
      </c>
      <c r="L4860" s="122">
        <v>0</v>
      </c>
      <c r="M4860" s="122">
        <v>0</v>
      </c>
      <c r="N4860" s="122">
        <v>0</v>
      </c>
      <c r="O4860" s="122">
        <v>0</v>
      </c>
      <c r="P4860" s="122">
        <v>0</v>
      </c>
      <c r="Q4860" s="122">
        <v>0</v>
      </c>
      <c r="R4860" s="122">
        <v>0</v>
      </c>
      <c r="S4860" s="122">
        <v>0</v>
      </c>
      <c r="T4860" s="122">
        <v>0</v>
      </c>
      <c r="U4860" s="122">
        <v>0</v>
      </c>
      <c r="V4860" s="122">
        <v>0</v>
      </c>
      <c r="W4860" s="122">
        <v>0</v>
      </c>
      <c r="X4860" s="122">
        <v>0</v>
      </c>
      <c r="Y4860" s="122">
        <v>0</v>
      </c>
      <c r="Z4860" s="122">
        <v>0</v>
      </c>
      <c r="AA4860" s="122">
        <v>0</v>
      </c>
      <c r="AB4860" s="122">
        <v>0</v>
      </c>
      <c r="AC4860" s="122">
        <v>0</v>
      </c>
      <c r="AD4860" s="122">
        <v>0</v>
      </c>
      <c r="AE4860" s="122">
        <v>0</v>
      </c>
      <c r="AF4860" s="122">
        <v>1.83592862E-5</v>
      </c>
      <c r="AG4860" s="122">
        <v>4.0996867400000003E-5</v>
      </c>
      <c r="AH4860" s="122">
        <v>6.8884430199999999E-5</v>
      </c>
      <c r="AI4860" s="122">
        <v>1.027598702E-4</v>
      </c>
      <c r="AJ4860" s="122">
        <v>1.43350235E-4</v>
      </c>
      <c r="AK4860" s="122">
        <v>1.651449448E-4</v>
      </c>
      <c r="AL4860" s="122">
        <v>0</v>
      </c>
    </row>
    <row r="4861" spans="1:38" hidden="1" x14ac:dyDescent="0.25">
      <c r="A4861" s="122" t="s">
        <v>2027</v>
      </c>
      <c r="B4861" s="122">
        <v>1</v>
      </c>
      <c r="C4861" s="122" t="s">
        <v>2232</v>
      </c>
      <c r="D4861" s="122" t="s">
        <v>2140</v>
      </c>
      <c r="E4861" s="122">
        <v>88</v>
      </c>
      <c r="F4861" s="122">
        <v>0</v>
      </c>
      <c r="G4861" s="122">
        <v>0</v>
      </c>
      <c r="H4861" s="122">
        <v>0</v>
      </c>
      <c r="I4861" s="122">
        <v>0</v>
      </c>
      <c r="J4861" s="122">
        <v>0</v>
      </c>
      <c r="K4861" s="122">
        <v>0</v>
      </c>
      <c r="L4861" s="122">
        <v>0</v>
      </c>
      <c r="M4861" s="122">
        <v>0</v>
      </c>
      <c r="N4861" s="122">
        <v>0</v>
      </c>
      <c r="O4861" s="122">
        <v>0</v>
      </c>
      <c r="P4861" s="122">
        <v>0</v>
      </c>
      <c r="Q4861" s="122">
        <v>0</v>
      </c>
      <c r="R4861" s="122">
        <v>0</v>
      </c>
      <c r="S4861" s="122">
        <v>0</v>
      </c>
      <c r="T4861" s="122">
        <v>0</v>
      </c>
      <c r="U4861" s="122">
        <v>0</v>
      </c>
      <c r="V4861" s="122">
        <v>0</v>
      </c>
      <c r="W4861" s="122">
        <v>0</v>
      </c>
      <c r="X4861" s="122">
        <v>0</v>
      </c>
      <c r="Y4861" s="122">
        <v>0</v>
      </c>
      <c r="Z4861" s="122">
        <v>0</v>
      </c>
      <c r="AA4861" s="122">
        <v>0</v>
      </c>
      <c r="AB4861" s="122">
        <v>0</v>
      </c>
      <c r="AC4861" s="122">
        <v>0</v>
      </c>
      <c r="AD4861" s="122">
        <v>0</v>
      </c>
      <c r="AE4861" s="122">
        <v>0</v>
      </c>
      <c r="AF4861" s="122">
        <v>2.3449740000000001E-7</v>
      </c>
      <c r="AG4861" s="122">
        <v>5.1920440000000002E-7</v>
      </c>
      <c r="AH4861" s="122">
        <v>8.6602900000000001E-7</v>
      </c>
      <c r="AI4861" s="122">
        <v>1.2810274E-6</v>
      </c>
      <c r="AJ4861" s="122">
        <v>1.7651318E-6</v>
      </c>
      <c r="AK4861" s="122">
        <v>2.0230666000000001E-6</v>
      </c>
      <c r="AL4861" s="122">
        <v>0</v>
      </c>
    </row>
    <row r="4862" spans="1:38" hidden="1" x14ac:dyDescent="0.25">
      <c r="A4862" s="122" t="s">
        <v>2027</v>
      </c>
      <c r="B4862" s="122">
        <v>1</v>
      </c>
      <c r="C4862" s="122" t="s">
        <v>2232</v>
      </c>
      <c r="D4862" s="122" t="s">
        <v>2124</v>
      </c>
      <c r="E4862" s="122">
        <v>88</v>
      </c>
      <c r="F4862" s="122">
        <v>0</v>
      </c>
      <c r="G4862" s="122">
        <v>0</v>
      </c>
      <c r="H4862" s="122">
        <v>0</v>
      </c>
      <c r="I4862" s="122">
        <v>0</v>
      </c>
      <c r="J4862" s="122">
        <v>0</v>
      </c>
      <c r="K4862" s="122">
        <v>0</v>
      </c>
      <c r="L4862" s="122">
        <v>0</v>
      </c>
      <c r="M4862" s="122">
        <v>0</v>
      </c>
      <c r="N4862" s="122">
        <v>0</v>
      </c>
      <c r="O4862" s="122">
        <v>0</v>
      </c>
      <c r="P4862" s="122">
        <v>0</v>
      </c>
      <c r="Q4862" s="122">
        <v>0</v>
      </c>
      <c r="R4862" s="122">
        <v>0</v>
      </c>
      <c r="S4862" s="122">
        <v>0</v>
      </c>
      <c r="T4862" s="122">
        <v>0</v>
      </c>
      <c r="U4862" s="122">
        <v>0</v>
      </c>
      <c r="V4862" s="122">
        <v>0</v>
      </c>
      <c r="W4862" s="122">
        <v>0</v>
      </c>
      <c r="X4862" s="122">
        <v>0</v>
      </c>
      <c r="Y4862" s="122">
        <v>0</v>
      </c>
      <c r="Z4862" s="122">
        <v>0</v>
      </c>
      <c r="AA4862" s="122">
        <v>0</v>
      </c>
      <c r="AB4862" s="122">
        <v>0</v>
      </c>
      <c r="AC4862" s="122">
        <v>0</v>
      </c>
      <c r="AD4862" s="122">
        <v>0</v>
      </c>
      <c r="AE4862" s="122">
        <v>0</v>
      </c>
      <c r="AF4862" s="122">
        <v>1.3617712E-6</v>
      </c>
      <c r="AG4862" s="122">
        <v>3.0254302000000001E-6</v>
      </c>
      <c r="AH4862" s="122">
        <v>5.0569304E-6</v>
      </c>
      <c r="AI4862" s="122">
        <v>7.4943985999999998E-6</v>
      </c>
      <c r="AJ4862" s="122">
        <v>1.06697566E-5</v>
      </c>
      <c r="AK4862" s="122">
        <v>1.2336176999999999E-5</v>
      </c>
      <c r="AL4862" s="122">
        <v>0</v>
      </c>
    </row>
    <row r="4863" spans="1:38" hidden="1" x14ac:dyDescent="0.25">
      <c r="A4863" s="122" t="s">
        <v>2027</v>
      </c>
      <c r="B4863" s="122">
        <v>1</v>
      </c>
      <c r="C4863" s="122" t="s">
        <v>2232</v>
      </c>
      <c r="D4863" s="122" t="s">
        <v>2125</v>
      </c>
      <c r="E4863" s="122">
        <v>88</v>
      </c>
      <c r="F4863" s="122">
        <v>0</v>
      </c>
      <c r="G4863" s="122">
        <v>0</v>
      </c>
      <c r="H4863" s="122">
        <v>0</v>
      </c>
      <c r="I4863" s="122">
        <v>0</v>
      </c>
      <c r="J4863" s="122">
        <v>0</v>
      </c>
      <c r="K4863" s="122">
        <v>0</v>
      </c>
      <c r="L4863" s="122">
        <v>0</v>
      </c>
      <c r="M4863" s="122">
        <v>0</v>
      </c>
      <c r="N4863" s="122">
        <v>0</v>
      </c>
      <c r="O4863" s="122">
        <v>0</v>
      </c>
      <c r="P4863" s="122">
        <v>0</v>
      </c>
      <c r="Q4863" s="122">
        <v>0</v>
      </c>
      <c r="R4863" s="122">
        <v>0</v>
      </c>
      <c r="S4863" s="122">
        <v>0</v>
      </c>
      <c r="T4863" s="122">
        <v>0</v>
      </c>
      <c r="U4863" s="122">
        <v>0</v>
      </c>
      <c r="V4863" s="122">
        <v>0</v>
      </c>
      <c r="W4863" s="122">
        <v>0</v>
      </c>
      <c r="X4863" s="122">
        <v>0</v>
      </c>
      <c r="Y4863" s="122">
        <v>0</v>
      </c>
      <c r="Z4863" s="122">
        <v>0</v>
      </c>
      <c r="AA4863" s="122">
        <v>0</v>
      </c>
      <c r="AB4863" s="122">
        <v>0</v>
      </c>
      <c r="AC4863" s="122">
        <v>0</v>
      </c>
      <c r="AD4863" s="122">
        <v>0</v>
      </c>
      <c r="AE4863" s="122">
        <v>0</v>
      </c>
      <c r="AF4863" s="122">
        <v>1.5921552599999998E-5</v>
      </c>
      <c r="AG4863" s="122">
        <v>3.5948804800000001E-5</v>
      </c>
      <c r="AH4863" s="122">
        <v>6.0919248199999999E-5</v>
      </c>
      <c r="AI4863" s="122">
        <v>9.1439622999999994E-5</v>
      </c>
      <c r="AJ4863" s="122">
        <v>1.281839672E-4</v>
      </c>
      <c r="AK4863" s="122">
        <v>1.4787842460000001E-4</v>
      </c>
      <c r="AL4863" s="122">
        <v>0</v>
      </c>
    </row>
    <row r="4864" spans="1:38" hidden="1" x14ac:dyDescent="0.25">
      <c r="A4864" s="122" t="s">
        <v>2027</v>
      </c>
      <c r="B4864" s="122">
        <v>1</v>
      </c>
      <c r="C4864" s="122" t="s">
        <v>2232</v>
      </c>
      <c r="D4864" s="122" t="s">
        <v>2126</v>
      </c>
      <c r="E4864" s="122">
        <v>88</v>
      </c>
      <c r="F4864" s="122">
        <v>0</v>
      </c>
      <c r="G4864" s="122">
        <v>0</v>
      </c>
      <c r="H4864" s="122">
        <v>0</v>
      </c>
      <c r="I4864" s="122">
        <v>0</v>
      </c>
      <c r="J4864" s="122">
        <v>0</v>
      </c>
      <c r="K4864" s="122">
        <v>0</v>
      </c>
      <c r="L4864" s="122">
        <v>0</v>
      </c>
      <c r="M4864" s="122">
        <v>0</v>
      </c>
      <c r="N4864" s="122">
        <v>0</v>
      </c>
      <c r="O4864" s="122">
        <v>0</v>
      </c>
      <c r="P4864" s="122">
        <v>0</v>
      </c>
      <c r="Q4864" s="122">
        <v>0</v>
      </c>
      <c r="R4864" s="122">
        <v>0</v>
      </c>
      <c r="S4864" s="122">
        <v>0</v>
      </c>
      <c r="T4864" s="122">
        <v>0</v>
      </c>
      <c r="U4864" s="122">
        <v>0</v>
      </c>
      <c r="V4864" s="122">
        <v>0</v>
      </c>
      <c r="W4864" s="122">
        <v>0</v>
      </c>
      <c r="X4864" s="122">
        <v>0</v>
      </c>
      <c r="Y4864" s="122">
        <v>0</v>
      </c>
      <c r="Z4864" s="122">
        <v>0</v>
      </c>
      <c r="AA4864" s="122">
        <v>0</v>
      </c>
      <c r="AB4864" s="122">
        <v>0</v>
      </c>
      <c r="AC4864" s="122">
        <v>0</v>
      </c>
      <c r="AD4864" s="122">
        <v>0</v>
      </c>
      <c r="AE4864" s="122">
        <v>0</v>
      </c>
      <c r="AF4864" s="122">
        <v>1.2595913E-5</v>
      </c>
      <c r="AG4864" s="122">
        <v>2.80368988E-5</v>
      </c>
      <c r="AH4864" s="122">
        <v>4.7018609999999998E-5</v>
      </c>
      <c r="AI4864" s="122">
        <v>6.9949541799999997E-5</v>
      </c>
      <c r="AJ4864" s="122">
        <v>9.7852361000000005E-5</v>
      </c>
      <c r="AK4864" s="122">
        <v>1.126647224E-4</v>
      </c>
      <c r="AL4864" s="122">
        <v>0</v>
      </c>
    </row>
    <row r="4865" spans="1:38" hidden="1" x14ac:dyDescent="0.25">
      <c r="A4865" s="122" t="s">
        <v>2027</v>
      </c>
      <c r="B4865" s="122">
        <v>1</v>
      </c>
      <c r="C4865" s="122" t="s">
        <v>2232</v>
      </c>
      <c r="D4865" s="122" t="s">
        <v>2127</v>
      </c>
      <c r="E4865" s="122">
        <v>88</v>
      </c>
      <c r="F4865" s="122">
        <v>0</v>
      </c>
      <c r="G4865" s="122">
        <v>0</v>
      </c>
      <c r="H4865" s="122">
        <v>0</v>
      </c>
      <c r="I4865" s="122">
        <v>0</v>
      </c>
      <c r="J4865" s="122">
        <v>0</v>
      </c>
      <c r="K4865" s="122">
        <v>0</v>
      </c>
      <c r="L4865" s="122">
        <v>0</v>
      </c>
      <c r="M4865" s="122">
        <v>0</v>
      </c>
      <c r="N4865" s="122">
        <v>0</v>
      </c>
      <c r="O4865" s="122">
        <v>0</v>
      </c>
      <c r="P4865" s="122">
        <v>0</v>
      </c>
      <c r="Q4865" s="122">
        <v>0</v>
      </c>
      <c r="R4865" s="122">
        <v>0</v>
      </c>
      <c r="S4865" s="122">
        <v>0</v>
      </c>
      <c r="T4865" s="122">
        <v>0</v>
      </c>
      <c r="U4865" s="122">
        <v>0</v>
      </c>
      <c r="V4865" s="122">
        <v>0</v>
      </c>
      <c r="W4865" s="122">
        <v>0</v>
      </c>
      <c r="X4865" s="122">
        <v>0</v>
      </c>
      <c r="Y4865" s="122">
        <v>0</v>
      </c>
      <c r="Z4865" s="122">
        <v>0</v>
      </c>
      <c r="AA4865" s="122">
        <v>0</v>
      </c>
      <c r="AB4865" s="122">
        <v>0</v>
      </c>
      <c r="AC4865" s="122">
        <v>0</v>
      </c>
      <c r="AD4865" s="122">
        <v>0</v>
      </c>
      <c r="AE4865" s="122">
        <v>0</v>
      </c>
      <c r="AF4865" s="122">
        <v>3.9966255999999997E-6</v>
      </c>
      <c r="AG4865" s="122">
        <v>8.8018189999999996E-6</v>
      </c>
      <c r="AH4865" s="122">
        <v>1.46167562E-5</v>
      </c>
      <c r="AI4865" s="122">
        <v>2.1559975600000002E-5</v>
      </c>
      <c r="AJ4865" s="122">
        <v>2.9722735800000001E-5</v>
      </c>
      <c r="AK4865" s="122">
        <v>3.4070508E-5</v>
      </c>
      <c r="AL4865" s="122">
        <v>0</v>
      </c>
    </row>
    <row r="4866" spans="1:38" hidden="1" x14ac:dyDescent="0.25">
      <c r="A4866" s="122" t="s">
        <v>2027</v>
      </c>
      <c r="B4866" s="122">
        <v>1</v>
      </c>
      <c r="C4866" s="122" t="s">
        <v>2232</v>
      </c>
      <c r="D4866" s="122" t="s">
        <v>2128</v>
      </c>
      <c r="E4866" s="122">
        <v>88</v>
      </c>
      <c r="F4866" s="122">
        <v>0</v>
      </c>
      <c r="G4866" s="122">
        <v>0</v>
      </c>
      <c r="H4866" s="122">
        <v>0</v>
      </c>
      <c r="I4866" s="122">
        <v>0</v>
      </c>
      <c r="J4866" s="122">
        <v>0</v>
      </c>
      <c r="K4866" s="122">
        <v>0</v>
      </c>
      <c r="L4866" s="122">
        <v>0</v>
      </c>
      <c r="M4866" s="122">
        <v>0</v>
      </c>
      <c r="N4866" s="122">
        <v>0</v>
      </c>
      <c r="O4866" s="122">
        <v>0</v>
      </c>
      <c r="P4866" s="122">
        <v>0</v>
      </c>
      <c r="Q4866" s="122">
        <v>0</v>
      </c>
      <c r="R4866" s="122">
        <v>0</v>
      </c>
      <c r="S4866" s="122">
        <v>0</v>
      </c>
      <c r="T4866" s="122">
        <v>0</v>
      </c>
      <c r="U4866" s="122">
        <v>0</v>
      </c>
      <c r="V4866" s="122">
        <v>0</v>
      </c>
      <c r="W4866" s="122">
        <v>0</v>
      </c>
      <c r="X4866" s="122">
        <v>0</v>
      </c>
      <c r="Y4866" s="122">
        <v>0</v>
      </c>
      <c r="Z4866" s="122">
        <v>0</v>
      </c>
      <c r="AA4866" s="122">
        <v>0</v>
      </c>
      <c r="AB4866" s="122">
        <v>0</v>
      </c>
      <c r="AC4866" s="122">
        <v>0</v>
      </c>
      <c r="AD4866" s="122">
        <v>0</v>
      </c>
      <c r="AE4866" s="122">
        <v>0</v>
      </c>
      <c r="AF4866" s="122">
        <v>1.2764420000000001E-6</v>
      </c>
      <c r="AG4866" s="122">
        <v>2.8069776E-6</v>
      </c>
      <c r="AH4866" s="122">
        <v>4.6866617999999999E-6</v>
      </c>
      <c r="AI4866" s="122">
        <v>6.9668269999999996E-6</v>
      </c>
      <c r="AJ4866" s="122">
        <v>9.5865312000000001E-6</v>
      </c>
      <c r="AK4866" s="122">
        <v>1.1060328599999999E-5</v>
      </c>
      <c r="AL4866" s="122">
        <v>0</v>
      </c>
    </row>
    <row r="4867" spans="1:38" hidden="1" x14ac:dyDescent="0.25">
      <c r="A4867" s="122" t="s">
        <v>2027</v>
      </c>
      <c r="B4867" s="122">
        <v>1</v>
      </c>
      <c r="C4867" s="122" t="s">
        <v>2233</v>
      </c>
      <c r="D4867" s="122" t="s">
        <v>2080</v>
      </c>
      <c r="E4867" s="122">
        <v>89</v>
      </c>
      <c r="F4867" s="122">
        <v>0</v>
      </c>
      <c r="G4867" s="122">
        <v>0</v>
      </c>
      <c r="H4867" s="122">
        <v>0</v>
      </c>
      <c r="I4867" s="122">
        <v>0</v>
      </c>
      <c r="J4867" s="122">
        <v>0</v>
      </c>
      <c r="K4867" s="122">
        <v>0</v>
      </c>
      <c r="L4867" s="122">
        <v>0</v>
      </c>
      <c r="M4867" s="122">
        <v>0</v>
      </c>
      <c r="N4867" s="122">
        <v>0</v>
      </c>
      <c r="O4867" s="122">
        <v>0</v>
      </c>
      <c r="P4867" s="122">
        <v>0</v>
      </c>
      <c r="Q4867" s="122">
        <v>0</v>
      </c>
      <c r="R4867" s="122">
        <v>0</v>
      </c>
      <c r="S4867" s="122">
        <v>0</v>
      </c>
      <c r="T4867" s="122">
        <v>0</v>
      </c>
      <c r="U4867" s="122">
        <v>0</v>
      </c>
      <c r="V4867" s="122">
        <v>0</v>
      </c>
      <c r="W4867" s="122">
        <v>0</v>
      </c>
      <c r="X4867" s="122">
        <v>0</v>
      </c>
      <c r="Y4867" s="122">
        <v>0</v>
      </c>
      <c r="Z4867" s="122">
        <v>0</v>
      </c>
      <c r="AA4867" s="122">
        <v>0</v>
      </c>
      <c r="AB4867" s="122">
        <v>0</v>
      </c>
      <c r="AC4867" s="122">
        <v>0</v>
      </c>
      <c r="AD4867" s="122">
        <v>0</v>
      </c>
      <c r="AE4867" s="122">
        <v>0</v>
      </c>
      <c r="AF4867" s="122">
        <v>0</v>
      </c>
      <c r="AG4867" s="122">
        <v>0</v>
      </c>
      <c r="AH4867" s="122">
        <v>0</v>
      </c>
      <c r="AI4867" s="122">
        <v>0</v>
      </c>
      <c r="AJ4867" s="122">
        <v>0</v>
      </c>
      <c r="AK4867" s="122">
        <v>0</v>
      </c>
      <c r="AL4867" s="122">
        <v>0</v>
      </c>
    </row>
    <row r="4868" spans="1:38" hidden="1" x14ac:dyDescent="0.25">
      <c r="A4868" s="122" t="s">
        <v>2027</v>
      </c>
      <c r="B4868" s="122">
        <v>1</v>
      </c>
      <c r="C4868" s="122" t="s">
        <v>2233</v>
      </c>
      <c r="D4868" s="122" t="s">
        <v>2081</v>
      </c>
      <c r="E4868" s="122">
        <v>89</v>
      </c>
      <c r="F4868" s="122">
        <v>0</v>
      </c>
      <c r="G4868" s="122">
        <v>0</v>
      </c>
      <c r="H4868" s="122">
        <v>0</v>
      </c>
      <c r="I4868" s="122">
        <v>0</v>
      </c>
      <c r="J4868" s="122">
        <v>0</v>
      </c>
      <c r="K4868" s="122">
        <v>0</v>
      </c>
      <c r="L4868" s="122">
        <v>0</v>
      </c>
      <c r="M4868" s="122">
        <v>0</v>
      </c>
      <c r="N4868" s="122">
        <v>0</v>
      </c>
      <c r="O4868" s="122">
        <v>0</v>
      </c>
      <c r="P4868" s="122">
        <v>0</v>
      </c>
      <c r="Q4868" s="122">
        <v>0</v>
      </c>
      <c r="R4868" s="122">
        <v>0</v>
      </c>
      <c r="S4868" s="122">
        <v>0</v>
      </c>
      <c r="T4868" s="122">
        <v>0</v>
      </c>
      <c r="U4868" s="122">
        <v>0</v>
      </c>
      <c r="V4868" s="122">
        <v>0</v>
      </c>
      <c r="W4868" s="122">
        <v>0</v>
      </c>
      <c r="X4868" s="122">
        <v>0</v>
      </c>
      <c r="Y4868" s="122">
        <v>0</v>
      </c>
      <c r="Z4868" s="122">
        <v>0</v>
      </c>
      <c r="AA4868" s="122">
        <v>0</v>
      </c>
      <c r="AB4868" s="122">
        <v>0</v>
      </c>
      <c r="AC4868" s="122">
        <v>0</v>
      </c>
      <c r="AD4868" s="122">
        <v>0</v>
      </c>
      <c r="AE4868" s="122">
        <v>0</v>
      </c>
      <c r="AF4868" s="122">
        <v>0</v>
      </c>
      <c r="AG4868" s="122">
        <v>0</v>
      </c>
      <c r="AH4868" s="122">
        <v>0</v>
      </c>
      <c r="AI4868" s="122">
        <v>0</v>
      </c>
      <c r="AJ4868" s="122">
        <v>0</v>
      </c>
      <c r="AK4868" s="122">
        <v>0</v>
      </c>
      <c r="AL4868" s="122">
        <v>0</v>
      </c>
    </row>
    <row r="4869" spans="1:38" hidden="1" x14ac:dyDescent="0.25">
      <c r="A4869" s="122" t="s">
        <v>2027</v>
      </c>
      <c r="B4869" s="122">
        <v>1</v>
      </c>
      <c r="C4869" s="122" t="s">
        <v>2233</v>
      </c>
      <c r="D4869" s="122" t="s">
        <v>2082</v>
      </c>
      <c r="E4869" s="122">
        <v>89</v>
      </c>
      <c r="F4869" s="122">
        <v>0</v>
      </c>
      <c r="G4869" s="122">
        <v>0</v>
      </c>
      <c r="H4869" s="122">
        <v>0</v>
      </c>
      <c r="I4869" s="122">
        <v>0</v>
      </c>
      <c r="J4869" s="122">
        <v>0</v>
      </c>
      <c r="K4869" s="122">
        <v>0</v>
      </c>
      <c r="L4869" s="122">
        <v>0</v>
      </c>
      <c r="M4869" s="122">
        <v>0</v>
      </c>
      <c r="N4869" s="122">
        <v>0</v>
      </c>
      <c r="O4869" s="122">
        <v>0</v>
      </c>
      <c r="P4869" s="122">
        <v>0</v>
      </c>
      <c r="Q4869" s="122">
        <v>0</v>
      </c>
      <c r="R4869" s="122">
        <v>0</v>
      </c>
      <c r="S4869" s="122">
        <v>0</v>
      </c>
      <c r="T4869" s="122">
        <v>0</v>
      </c>
      <c r="U4869" s="122">
        <v>0</v>
      </c>
      <c r="V4869" s="122">
        <v>0</v>
      </c>
      <c r="W4869" s="122">
        <v>0</v>
      </c>
      <c r="X4869" s="122">
        <v>0</v>
      </c>
      <c r="Y4869" s="122">
        <v>0</v>
      </c>
      <c r="Z4869" s="122">
        <v>0</v>
      </c>
      <c r="AA4869" s="122">
        <v>0</v>
      </c>
      <c r="AB4869" s="122">
        <v>0</v>
      </c>
      <c r="AC4869" s="122">
        <v>0</v>
      </c>
      <c r="AD4869" s="122">
        <v>0</v>
      </c>
      <c r="AE4869" s="122">
        <v>0</v>
      </c>
      <c r="AF4869" s="122">
        <v>0</v>
      </c>
      <c r="AG4869" s="122">
        <v>0</v>
      </c>
      <c r="AH4869" s="122">
        <v>0</v>
      </c>
      <c r="AI4869" s="122">
        <v>0</v>
      </c>
      <c r="AJ4869" s="122">
        <v>0</v>
      </c>
      <c r="AK4869" s="122">
        <v>0</v>
      </c>
      <c r="AL4869" s="122">
        <v>0</v>
      </c>
    </row>
    <row r="4870" spans="1:38" hidden="1" x14ac:dyDescent="0.25">
      <c r="A4870" s="122" t="s">
        <v>2027</v>
      </c>
      <c r="B4870" s="122">
        <v>1</v>
      </c>
      <c r="C4870" s="122" t="s">
        <v>2233</v>
      </c>
      <c r="D4870" s="122" t="s">
        <v>2135</v>
      </c>
      <c r="E4870" s="122">
        <v>89</v>
      </c>
      <c r="F4870" s="122">
        <v>0</v>
      </c>
      <c r="G4870" s="122">
        <v>0</v>
      </c>
      <c r="H4870" s="122">
        <v>0</v>
      </c>
      <c r="I4870" s="122">
        <v>0</v>
      </c>
      <c r="J4870" s="122">
        <v>0</v>
      </c>
      <c r="K4870" s="122">
        <v>0</v>
      </c>
      <c r="L4870" s="122">
        <v>0</v>
      </c>
      <c r="M4870" s="122">
        <v>0</v>
      </c>
      <c r="N4870" s="122">
        <v>0</v>
      </c>
      <c r="O4870" s="122">
        <v>0</v>
      </c>
      <c r="P4870" s="122">
        <v>0</v>
      </c>
      <c r="Q4870" s="122">
        <v>0</v>
      </c>
      <c r="R4870" s="122">
        <v>0</v>
      </c>
      <c r="S4870" s="122">
        <v>0</v>
      </c>
      <c r="T4870" s="122">
        <v>0</v>
      </c>
      <c r="U4870" s="122">
        <v>0</v>
      </c>
      <c r="V4870" s="122">
        <v>0</v>
      </c>
      <c r="W4870" s="122">
        <v>0</v>
      </c>
      <c r="X4870" s="122">
        <v>0</v>
      </c>
      <c r="Y4870" s="122">
        <v>0</v>
      </c>
      <c r="Z4870" s="122">
        <v>0</v>
      </c>
      <c r="AA4870" s="122">
        <v>0</v>
      </c>
      <c r="AB4870" s="122">
        <v>0</v>
      </c>
      <c r="AC4870" s="122">
        <v>0</v>
      </c>
      <c r="AD4870" s="122">
        <v>0</v>
      </c>
      <c r="AE4870" s="122">
        <v>0</v>
      </c>
      <c r="AF4870" s="122">
        <v>0</v>
      </c>
      <c r="AG4870" s="122">
        <v>0</v>
      </c>
      <c r="AH4870" s="122">
        <v>0</v>
      </c>
      <c r="AI4870" s="122">
        <v>0</v>
      </c>
      <c r="AJ4870" s="122">
        <v>0</v>
      </c>
      <c r="AK4870" s="122">
        <v>0</v>
      </c>
      <c r="AL4870" s="122">
        <v>0</v>
      </c>
    </row>
    <row r="4871" spans="1:38" hidden="1" x14ac:dyDescent="0.25">
      <c r="A4871" s="122" t="s">
        <v>2027</v>
      </c>
      <c r="B4871" s="122">
        <v>1</v>
      </c>
      <c r="C4871" s="122" t="s">
        <v>2233</v>
      </c>
      <c r="D4871" s="122" t="s">
        <v>2083</v>
      </c>
      <c r="E4871" s="122">
        <v>89</v>
      </c>
      <c r="F4871" s="122">
        <v>0</v>
      </c>
      <c r="G4871" s="122">
        <v>0</v>
      </c>
      <c r="H4871" s="122">
        <v>0</v>
      </c>
      <c r="I4871" s="122">
        <v>0</v>
      </c>
      <c r="J4871" s="122">
        <v>0</v>
      </c>
      <c r="K4871" s="122">
        <v>0</v>
      </c>
      <c r="L4871" s="122">
        <v>0</v>
      </c>
      <c r="M4871" s="122">
        <v>0</v>
      </c>
      <c r="N4871" s="122">
        <v>0</v>
      </c>
      <c r="O4871" s="122">
        <v>0</v>
      </c>
      <c r="P4871" s="122">
        <v>0</v>
      </c>
      <c r="Q4871" s="122">
        <v>0</v>
      </c>
      <c r="R4871" s="122">
        <v>0</v>
      </c>
      <c r="S4871" s="122">
        <v>0</v>
      </c>
      <c r="T4871" s="122">
        <v>0</v>
      </c>
      <c r="U4871" s="122">
        <v>0</v>
      </c>
      <c r="V4871" s="122">
        <v>0</v>
      </c>
      <c r="W4871" s="122">
        <v>0</v>
      </c>
      <c r="X4871" s="122">
        <v>0</v>
      </c>
      <c r="Y4871" s="122">
        <v>0</v>
      </c>
      <c r="Z4871" s="122">
        <v>0</v>
      </c>
      <c r="AA4871" s="122">
        <v>0</v>
      </c>
      <c r="AB4871" s="122">
        <v>0</v>
      </c>
      <c r="AC4871" s="122">
        <v>0</v>
      </c>
      <c r="AD4871" s="122">
        <v>0</v>
      </c>
      <c r="AE4871" s="122">
        <v>0</v>
      </c>
      <c r="AF4871" s="122">
        <v>0</v>
      </c>
      <c r="AG4871" s="122">
        <v>0</v>
      </c>
      <c r="AH4871" s="122">
        <v>0</v>
      </c>
      <c r="AI4871" s="122">
        <v>0</v>
      </c>
      <c r="AJ4871" s="122">
        <v>0</v>
      </c>
      <c r="AK4871" s="122">
        <v>0</v>
      </c>
      <c r="AL4871" s="122">
        <v>0</v>
      </c>
    </row>
    <row r="4872" spans="1:38" x14ac:dyDescent="0.25">
      <c r="A4872" s="122" t="s">
        <v>2027</v>
      </c>
      <c r="B4872" s="122">
        <v>1</v>
      </c>
      <c r="C4872" s="122" t="s">
        <v>2233</v>
      </c>
      <c r="D4872" s="122" t="s">
        <v>2084</v>
      </c>
      <c r="E4872" s="122">
        <v>89</v>
      </c>
      <c r="F4872" s="122">
        <v>0</v>
      </c>
      <c r="G4872" s="122">
        <v>0</v>
      </c>
      <c r="H4872" s="122">
        <v>0</v>
      </c>
      <c r="I4872" s="122">
        <v>0</v>
      </c>
      <c r="J4872" s="122">
        <v>0</v>
      </c>
      <c r="K4872" s="122">
        <v>0</v>
      </c>
      <c r="L4872" s="122">
        <v>0</v>
      </c>
      <c r="M4872" s="122">
        <v>0</v>
      </c>
      <c r="N4872" s="122">
        <v>0</v>
      </c>
      <c r="O4872" s="122">
        <v>0</v>
      </c>
      <c r="P4872" s="122">
        <v>0</v>
      </c>
      <c r="Q4872" s="122">
        <v>0</v>
      </c>
      <c r="R4872" s="122">
        <v>0</v>
      </c>
      <c r="S4872" s="122">
        <v>0</v>
      </c>
      <c r="T4872" s="122">
        <v>0</v>
      </c>
      <c r="U4872" s="122">
        <v>0</v>
      </c>
      <c r="V4872" s="122">
        <v>0</v>
      </c>
      <c r="W4872" s="122">
        <v>0</v>
      </c>
      <c r="X4872" s="122">
        <v>0</v>
      </c>
      <c r="Y4872" s="122">
        <v>0</v>
      </c>
      <c r="Z4872" s="122">
        <v>0</v>
      </c>
      <c r="AA4872" s="122">
        <v>0</v>
      </c>
      <c r="AB4872" s="122">
        <v>0</v>
      </c>
      <c r="AC4872" s="122">
        <v>0</v>
      </c>
      <c r="AD4872" s="122">
        <v>0</v>
      </c>
      <c r="AE4872" s="122">
        <v>0</v>
      </c>
      <c r="AF4872" s="122">
        <v>0</v>
      </c>
      <c r="AG4872" s="122">
        <v>0</v>
      </c>
      <c r="AH4872" s="122">
        <v>0</v>
      </c>
      <c r="AI4872" s="122">
        <v>0</v>
      </c>
      <c r="AJ4872" s="122">
        <v>0</v>
      </c>
      <c r="AK4872" s="122">
        <v>0</v>
      </c>
      <c r="AL4872" s="122">
        <v>0</v>
      </c>
    </row>
    <row r="4873" spans="1:38" hidden="1" x14ac:dyDescent="0.25">
      <c r="A4873" s="122" t="s">
        <v>2027</v>
      </c>
      <c r="B4873" s="122">
        <v>1</v>
      </c>
      <c r="C4873" s="122" t="s">
        <v>2233</v>
      </c>
      <c r="D4873" s="122" t="s">
        <v>474</v>
      </c>
      <c r="E4873" s="122">
        <v>89</v>
      </c>
      <c r="F4873" s="122">
        <v>0</v>
      </c>
      <c r="G4873" s="122">
        <v>0</v>
      </c>
      <c r="H4873" s="122">
        <v>0</v>
      </c>
      <c r="I4873" s="122">
        <v>0</v>
      </c>
      <c r="J4873" s="122">
        <v>0</v>
      </c>
      <c r="K4873" s="122">
        <v>0</v>
      </c>
      <c r="L4873" s="122">
        <v>0</v>
      </c>
      <c r="M4873" s="122">
        <v>0</v>
      </c>
      <c r="N4873" s="122">
        <v>0</v>
      </c>
      <c r="O4873" s="122">
        <v>0</v>
      </c>
      <c r="P4873" s="122">
        <v>0</v>
      </c>
      <c r="Q4873" s="122">
        <v>0</v>
      </c>
      <c r="R4873" s="122">
        <v>0</v>
      </c>
      <c r="S4873" s="122">
        <v>0</v>
      </c>
      <c r="T4873" s="122">
        <v>0</v>
      </c>
      <c r="U4873" s="122">
        <v>0</v>
      </c>
      <c r="V4873" s="122">
        <v>0</v>
      </c>
      <c r="W4873" s="122">
        <v>0</v>
      </c>
      <c r="X4873" s="122">
        <v>0</v>
      </c>
      <c r="Y4873" s="122">
        <v>0</v>
      </c>
      <c r="Z4873" s="122">
        <v>0</v>
      </c>
      <c r="AA4873" s="122">
        <v>0</v>
      </c>
      <c r="AB4873" s="122">
        <v>0</v>
      </c>
      <c r="AC4873" s="122">
        <v>0</v>
      </c>
      <c r="AD4873" s="122">
        <v>0</v>
      </c>
      <c r="AE4873" s="122">
        <v>0</v>
      </c>
      <c r="AF4873" s="122">
        <v>0</v>
      </c>
      <c r="AG4873" s="122">
        <v>0</v>
      </c>
      <c r="AH4873" s="122">
        <v>0</v>
      </c>
      <c r="AI4873" s="122">
        <v>0</v>
      </c>
      <c r="AJ4873" s="122">
        <v>0</v>
      </c>
      <c r="AK4873" s="122">
        <v>0</v>
      </c>
      <c r="AL4873" s="122">
        <v>0</v>
      </c>
    </row>
    <row r="4874" spans="1:38" hidden="1" x14ac:dyDescent="0.25">
      <c r="A4874" s="122" t="s">
        <v>2027</v>
      </c>
      <c r="B4874" s="122">
        <v>1</v>
      </c>
      <c r="C4874" s="122" t="s">
        <v>2233</v>
      </c>
      <c r="D4874" s="122" t="s">
        <v>2085</v>
      </c>
      <c r="E4874" s="122">
        <v>89</v>
      </c>
      <c r="F4874" s="122">
        <v>0</v>
      </c>
      <c r="G4874" s="122">
        <v>0</v>
      </c>
      <c r="H4874" s="122">
        <v>0</v>
      </c>
      <c r="I4874" s="122">
        <v>0</v>
      </c>
      <c r="J4874" s="122">
        <v>0</v>
      </c>
      <c r="K4874" s="122">
        <v>0</v>
      </c>
      <c r="L4874" s="122">
        <v>0</v>
      </c>
      <c r="M4874" s="122">
        <v>0</v>
      </c>
      <c r="N4874" s="122">
        <v>0</v>
      </c>
      <c r="O4874" s="122">
        <v>0</v>
      </c>
      <c r="P4874" s="122">
        <v>0</v>
      </c>
      <c r="Q4874" s="122">
        <v>0</v>
      </c>
      <c r="R4874" s="122">
        <v>0</v>
      </c>
      <c r="S4874" s="122">
        <v>0</v>
      </c>
      <c r="T4874" s="122">
        <v>0</v>
      </c>
      <c r="U4874" s="122">
        <v>0</v>
      </c>
      <c r="V4874" s="122">
        <v>0</v>
      </c>
      <c r="W4874" s="122">
        <v>0</v>
      </c>
      <c r="X4874" s="122">
        <v>0</v>
      </c>
      <c r="Y4874" s="122">
        <v>0</v>
      </c>
      <c r="Z4874" s="122">
        <v>0</v>
      </c>
      <c r="AA4874" s="122">
        <v>0</v>
      </c>
      <c r="AB4874" s="122">
        <v>0</v>
      </c>
      <c r="AC4874" s="122">
        <v>0</v>
      </c>
      <c r="AD4874" s="122">
        <v>0</v>
      </c>
      <c r="AE4874" s="122">
        <v>0</v>
      </c>
      <c r="AF4874" s="122">
        <v>0</v>
      </c>
      <c r="AG4874" s="122">
        <v>0</v>
      </c>
      <c r="AH4874" s="122">
        <v>0</v>
      </c>
      <c r="AI4874" s="122">
        <v>0</v>
      </c>
      <c r="AJ4874" s="122">
        <v>0</v>
      </c>
      <c r="AK4874" s="122">
        <v>0</v>
      </c>
      <c r="AL4874" s="122">
        <v>0</v>
      </c>
    </row>
    <row r="4875" spans="1:38" hidden="1" x14ac:dyDescent="0.25">
      <c r="A4875" s="122" t="s">
        <v>2027</v>
      </c>
      <c r="B4875" s="122">
        <v>1</v>
      </c>
      <c r="C4875" s="122" t="s">
        <v>2233</v>
      </c>
      <c r="D4875" s="122" t="s">
        <v>2086</v>
      </c>
      <c r="E4875" s="122">
        <v>89</v>
      </c>
      <c r="F4875" s="122">
        <v>0</v>
      </c>
      <c r="G4875" s="122">
        <v>0</v>
      </c>
      <c r="H4875" s="122">
        <v>0</v>
      </c>
      <c r="I4875" s="122">
        <v>0</v>
      </c>
      <c r="J4875" s="122">
        <v>0</v>
      </c>
      <c r="K4875" s="122">
        <v>0</v>
      </c>
      <c r="L4875" s="122">
        <v>0</v>
      </c>
      <c r="M4875" s="122">
        <v>0</v>
      </c>
      <c r="N4875" s="122">
        <v>0</v>
      </c>
      <c r="O4875" s="122">
        <v>0</v>
      </c>
      <c r="P4875" s="122">
        <v>0</v>
      </c>
      <c r="Q4875" s="122">
        <v>0</v>
      </c>
      <c r="R4875" s="122">
        <v>0</v>
      </c>
      <c r="S4875" s="122">
        <v>0</v>
      </c>
      <c r="T4875" s="122">
        <v>0</v>
      </c>
      <c r="U4875" s="122">
        <v>0</v>
      </c>
      <c r="V4875" s="122">
        <v>0</v>
      </c>
      <c r="W4875" s="122">
        <v>0</v>
      </c>
      <c r="X4875" s="122">
        <v>0</v>
      </c>
      <c r="Y4875" s="122">
        <v>0</v>
      </c>
      <c r="Z4875" s="122">
        <v>0</v>
      </c>
      <c r="AA4875" s="122">
        <v>0</v>
      </c>
      <c r="AB4875" s="122">
        <v>0</v>
      </c>
      <c r="AC4875" s="122">
        <v>0</v>
      </c>
      <c r="AD4875" s="122">
        <v>0</v>
      </c>
      <c r="AE4875" s="122">
        <v>0</v>
      </c>
      <c r="AF4875" s="122">
        <v>0</v>
      </c>
      <c r="AG4875" s="122">
        <v>0</v>
      </c>
      <c r="AH4875" s="122">
        <v>0</v>
      </c>
      <c r="AI4875" s="122">
        <v>0</v>
      </c>
      <c r="AJ4875" s="122">
        <v>0</v>
      </c>
      <c r="AK4875" s="122">
        <v>0</v>
      </c>
      <c r="AL4875" s="122">
        <v>0</v>
      </c>
    </row>
    <row r="4876" spans="1:38" hidden="1" x14ac:dyDescent="0.25">
      <c r="A4876" s="122" t="s">
        <v>2027</v>
      </c>
      <c r="B4876" s="122">
        <v>1</v>
      </c>
      <c r="C4876" s="122" t="s">
        <v>2233</v>
      </c>
      <c r="D4876" s="122" t="s">
        <v>2087</v>
      </c>
      <c r="E4876" s="122">
        <v>89</v>
      </c>
      <c r="F4876" s="122">
        <v>0</v>
      </c>
      <c r="G4876" s="122">
        <v>0</v>
      </c>
      <c r="H4876" s="122">
        <v>0</v>
      </c>
      <c r="I4876" s="122">
        <v>0</v>
      </c>
      <c r="J4876" s="122">
        <v>0</v>
      </c>
      <c r="K4876" s="122">
        <v>0</v>
      </c>
      <c r="L4876" s="122">
        <v>0</v>
      </c>
      <c r="M4876" s="122">
        <v>0</v>
      </c>
      <c r="N4876" s="122">
        <v>0</v>
      </c>
      <c r="O4876" s="122">
        <v>0</v>
      </c>
      <c r="P4876" s="122">
        <v>0</v>
      </c>
      <c r="Q4876" s="122">
        <v>0</v>
      </c>
      <c r="R4876" s="122">
        <v>0</v>
      </c>
      <c r="S4876" s="122">
        <v>0</v>
      </c>
      <c r="T4876" s="122">
        <v>0</v>
      </c>
      <c r="U4876" s="122">
        <v>0</v>
      </c>
      <c r="V4876" s="122">
        <v>0</v>
      </c>
      <c r="W4876" s="122">
        <v>0</v>
      </c>
      <c r="X4876" s="122">
        <v>0</v>
      </c>
      <c r="Y4876" s="122">
        <v>0</v>
      </c>
      <c r="Z4876" s="122">
        <v>0</v>
      </c>
      <c r="AA4876" s="122">
        <v>0</v>
      </c>
      <c r="AB4876" s="122">
        <v>0</v>
      </c>
      <c r="AC4876" s="122">
        <v>0</v>
      </c>
      <c r="AD4876" s="122">
        <v>0</v>
      </c>
      <c r="AE4876" s="122">
        <v>0</v>
      </c>
      <c r="AF4876" s="122">
        <v>0</v>
      </c>
      <c r="AG4876" s="122">
        <v>0</v>
      </c>
      <c r="AH4876" s="122">
        <v>0</v>
      </c>
      <c r="AI4876" s="122">
        <v>0</v>
      </c>
      <c r="AJ4876" s="122">
        <v>0</v>
      </c>
      <c r="AK4876" s="122">
        <v>0</v>
      </c>
      <c r="AL4876" s="122">
        <v>0</v>
      </c>
    </row>
    <row r="4877" spans="1:38" hidden="1" x14ac:dyDescent="0.25">
      <c r="A4877" s="122" t="s">
        <v>2027</v>
      </c>
      <c r="B4877" s="122">
        <v>1</v>
      </c>
      <c r="C4877" s="122" t="s">
        <v>2233</v>
      </c>
      <c r="D4877" s="122" t="s">
        <v>2088</v>
      </c>
      <c r="E4877" s="122">
        <v>89</v>
      </c>
      <c r="F4877" s="122">
        <v>0</v>
      </c>
      <c r="G4877" s="122">
        <v>0</v>
      </c>
      <c r="H4877" s="122">
        <v>0</v>
      </c>
      <c r="I4877" s="122">
        <v>0</v>
      </c>
      <c r="J4877" s="122">
        <v>0</v>
      </c>
      <c r="K4877" s="122">
        <v>0</v>
      </c>
      <c r="L4877" s="122">
        <v>0</v>
      </c>
      <c r="M4877" s="122">
        <v>0</v>
      </c>
      <c r="N4877" s="122">
        <v>0</v>
      </c>
      <c r="O4877" s="122">
        <v>0</v>
      </c>
      <c r="P4877" s="122">
        <v>0</v>
      </c>
      <c r="Q4877" s="122">
        <v>0</v>
      </c>
      <c r="R4877" s="122">
        <v>0</v>
      </c>
      <c r="S4877" s="122">
        <v>0</v>
      </c>
      <c r="T4877" s="122">
        <v>0</v>
      </c>
      <c r="U4877" s="122">
        <v>0</v>
      </c>
      <c r="V4877" s="122">
        <v>0</v>
      </c>
      <c r="W4877" s="122">
        <v>0</v>
      </c>
      <c r="X4877" s="122">
        <v>0</v>
      </c>
      <c r="Y4877" s="122">
        <v>0</v>
      </c>
      <c r="Z4877" s="122">
        <v>0</v>
      </c>
      <c r="AA4877" s="122">
        <v>0</v>
      </c>
      <c r="AB4877" s="122">
        <v>0</v>
      </c>
      <c r="AC4877" s="122">
        <v>0</v>
      </c>
      <c r="AD4877" s="122">
        <v>0</v>
      </c>
      <c r="AE4877" s="122">
        <v>0</v>
      </c>
      <c r="AF4877" s="122">
        <v>0</v>
      </c>
      <c r="AG4877" s="122">
        <v>0</v>
      </c>
      <c r="AH4877" s="122">
        <v>0</v>
      </c>
      <c r="AI4877" s="122">
        <v>0</v>
      </c>
      <c r="AJ4877" s="122">
        <v>0</v>
      </c>
      <c r="AK4877" s="122">
        <v>0</v>
      </c>
      <c r="AL4877" s="122">
        <v>0</v>
      </c>
    </row>
    <row r="4878" spans="1:38" hidden="1" x14ac:dyDescent="0.25">
      <c r="A4878" s="122" t="s">
        <v>2027</v>
      </c>
      <c r="B4878" s="122">
        <v>1</v>
      </c>
      <c r="C4878" s="122" t="s">
        <v>2233</v>
      </c>
      <c r="D4878" s="122" t="s">
        <v>2089</v>
      </c>
      <c r="E4878" s="122">
        <v>89</v>
      </c>
      <c r="F4878" s="122">
        <v>0</v>
      </c>
      <c r="G4878" s="122">
        <v>0</v>
      </c>
      <c r="H4878" s="122">
        <v>0</v>
      </c>
      <c r="I4878" s="122">
        <v>0</v>
      </c>
      <c r="J4878" s="122">
        <v>0</v>
      </c>
      <c r="K4878" s="122">
        <v>0</v>
      </c>
      <c r="L4878" s="122">
        <v>0</v>
      </c>
      <c r="M4878" s="122">
        <v>0</v>
      </c>
      <c r="N4878" s="122">
        <v>0</v>
      </c>
      <c r="O4878" s="122">
        <v>0</v>
      </c>
      <c r="P4878" s="122">
        <v>0</v>
      </c>
      <c r="Q4878" s="122">
        <v>0</v>
      </c>
      <c r="R4878" s="122">
        <v>0</v>
      </c>
      <c r="S4878" s="122">
        <v>0</v>
      </c>
      <c r="T4878" s="122">
        <v>0</v>
      </c>
      <c r="U4878" s="122">
        <v>0</v>
      </c>
      <c r="V4878" s="122">
        <v>0</v>
      </c>
      <c r="W4878" s="122">
        <v>0</v>
      </c>
      <c r="X4878" s="122">
        <v>0</v>
      </c>
      <c r="Y4878" s="122">
        <v>0</v>
      </c>
      <c r="Z4878" s="122">
        <v>0</v>
      </c>
      <c r="AA4878" s="122">
        <v>0</v>
      </c>
      <c r="AB4878" s="122">
        <v>0</v>
      </c>
      <c r="AC4878" s="122">
        <v>0</v>
      </c>
      <c r="AD4878" s="122">
        <v>0</v>
      </c>
      <c r="AE4878" s="122">
        <v>0</v>
      </c>
      <c r="AF4878" s="122">
        <v>0</v>
      </c>
      <c r="AG4878" s="122">
        <v>0</v>
      </c>
      <c r="AH4878" s="122">
        <v>0</v>
      </c>
      <c r="AI4878" s="122">
        <v>0</v>
      </c>
      <c r="AJ4878" s="122">
        <v>0</v>
      </c>
      <c r="AK4878" s="122">
        <v>0</v>
      </c>
      <c r="AL4878" s="122">
        <v>0</v>
      </c>
    </row>
    <row r="4879" spans="1:38" hidden="1" x14ac:dyDescent="0.25">
      <c r="A4879" s="122" t="s">
        <v>2027</v>
      </c>
      <c r="B4879" s="122">
        <v>1</v>
      </c>
      <c r="C4879" s="122" t="s">
        <v>2233</v>
      </c>
      <c r="D4879" s="122" t="s">
        <v>2136</v>
      </c>
      <c r="E4879" s="122">
        <v>89</v>
      </c>
      <c r="F4879" s="122">
        <v>0</v>
      </c>
      <c r="G4879" s="122">
        <v>0</v>
      </c>
      <c r="H4879" s="122">
        <v>0</v>
      </c>
      <c r="I4879" s="122">
        <v>0</v>
      </c>
      <c r="J4879" s="122">
        <v>0</v>
      </c>
      <c r="K4879" s="122">
        <v>0</v>
      </c>
      <c r="L4879" s="122">
        <v>0</v>
      </c>
      <c r="M4879" s="122">
        <v>0</v>
      </c>
      <c r="N4879" s="122">
        <v>0</v>
      </c>
      <c r="O4879" s="122">
        <v>0</v>
      </c>
      <c r="P4879" s="122">
        <v>0</v>
      </c>
      <c r="Q4879" s="122">
        <v>0</v>
      </c>
      <c r="R4879" s="122">
        <v>0</v>
      </c>
      <c r="S4879" s="122">
        <v>0</v>
      </c>
      <c r="T4879" s="122">
        <v>0</v>
      </c>
      <c r="U4879" s="122">
        <v>0</v>
      </c>
      <c r="V4879" s="122">
        <v>0</v>
      </c>
      <c r="W4879" s="122">
        <v>0</v>
      </c>
      <c r="X4879" s="122">
        <v>0</v>
      </c>
      <c r="Y4879" s="122">
        <v>0</v>
      </c>
      <c r="Z4879" s="122">
        <v>0</v>
      </c>
      <c r="AA4879" s="122">
        <v>0</v>
      </c>
      <c r="AB4879" s="122">
        <v>0</v>
      </c>
      <c r="AC4879" s="122">
        <v>0</v>
      </c>
      <c r="AD4879" s="122">
        <v>0</v>
      </c>
      <c r="AE4879" s="122">
        <v>0</v>
      </c>
      <c r="AF4879" s="122">
        <v>0</v>
      </c>
      <c r="AG4879" s="122">
        <v>0</v>
      </c>
      <c r="AH4879" s="122">
        <v>0</v>
      </c>
      <c r="AI4879" s="122">
        <v>0</v>
      </c>
      <c r="AJ4879" s="122">
        <v>0</v>
      </c>
      <c r="AK4879" s="122">
        <v>0</v>
      </c>
      <c r="AL4879" s="122">
        <v>0</v>
      </c>
    </row>
    <row r="4880" spans="1:38" hidden="1" x14ac:dyDescent="0.25">
      <c r="A4880" s="122" t="s">
        <v>2027</v>
      </c>
      <c r="B4880" s="122">
        <v>1</v>
      </c>
      <c r="C4880" s="122" t="s">
        <v>2233</v>
      </c>
      <c r="D4880" s="122" t="s">
        <v>2090</v>
      </c>
      <c r="E4880" s="122">
        <v>89</v>
      </c>
      <c r="F4880" s="122">
        <v>0</v>
      </c>
      <c r="G4880" s="122">
        <v>0</v>
      </c>
      <c r="H4880" s="122">
        <v>0</v>
      </c>
      <c r="I4880" s="122">
        <v>0</v>
      </c>
      <c r="J4880" s="122">
        <v>0</v>
      </c>
      <c r="K4880" s="122">
        <v>0</v>
      </c>
      <c r="L4880" s="122">
        <v>0</v>
      </c>
      <c r="M4880" s="122">
        <v>0</v>
      </c>
      <c r="N4880" s="122">
        <v>0</v>
      </c>
      <c r="O4880" s="122">
        <v>0</v>
      </c>
      <c r="P4880" s="122">
        <v>0</v>
      </c>
      <c r="Q4880" s="122">
        <v>0</v>
      </c>
      <c r="R4880" s="122">
        <v>0</v>
      </c>
      <c r="S4880" s="122">
        <v>0</v>
      </c>
      <c r="T4880" s="122">
        <v>0</v>
      </c>
      <c r="U4880" s="122">
        <v>0</v>
      </c>
      <c r="V4880" s="122">
        <v>0</v>
      </c>
      <c r="W4880" s="122">
        <v>0</v>
      </c>
      <c r="X4880" s="122">
        <v>0</v>
      </c>
      <c r="Y4880" s="122">
        <v>0</v>
      </c>
      <c r="Z4880" s="122">
        <v>0</v>
      </c>
      <c r="AA4880" s="122">
        <v>0</v>
      </c>
      <c r="AB4880" s="122">
        <v>0</v>
      </c>
      <c r="AC4880" s="122">
        <v>0</v>
      </c>
      <c r="AD4880" s="122">
        <v>0</v>
      </c>
      <c r="AE4880" s="122">
        <v>0</v>
      </c>
      <c r="AF4880" s="122">
        <v>0</v>
      </c>
      <c r="AG4880" s="122">
        <v>0</v>
      </c>
      <c r="AH4880" s="122">
        <v>0</v>
      </c>
      <c r="AI4880" s="122">
        <v>0</v>
      </c>
      <c r="AJ4880" s="122">
        <v>0</v>
      </c>
      <c r="AK4880" s="122">
        <v>0</v>
      </c>
      <c r="AL4880" s="122">
        <v>0</v>
      </c>
    </row>
    <row r="4881" spans="1:38" hidden="1" x14ac:dyDescent="0.25">
      <c r="A4881" s="122" t="s">
        <v>2027</v>
      </c>
      <c r="B4881" s="122">
        <v>1</v>
      </c>
      <c r="C4881" s="122" t="s">
        <v>2233</v>
      </c>
      <c r="D4881" s="122" t="s">
        <v>2091</v>
      </c>
      <c r="E4881" s="122">
        <v>89</v>
      </c>
      <c r="F4881" s="122">
        <v>0</v>
      </c>
      <c r="G4881" s="122">
        <v>0</v>
      </c>
      <c r="H4881" s="122">
        <v>0</v>
      </c>
      <c r="I4881" s="122">
        <v>0</v>
      </c>
      <c r="J4881" s="122">
        <v>0</v>
      </c>
      <c r="K4881" s="122">
        <v>0</v>
      </c>
      <c r="L4881" s="122">
        <v>0</v>
      </c>
      <c r="M4881" s="122">
        <v>0</v>
      </c>
      <c r="N4881" s="122">
        <v>0</v>
      </c>
      <c r="O4881" s="122">
        <v>0</v>
      </c>
      <c r="P4881" s="122">
        <v>0</v>
      </c>
      <c r="Q4881" s="122">
        <v>0</v>
      </c>
      <c r="R4881" s="122">
        <v>0</v>
      </c>
      <c r="S4881" s="122">
        <v>0</v>
      </c>
      <c r="T4881" s="122">
        <v>0</v>
      </c>
      <c r="U4881" s="122">
        <v>0</v>
      </c>
      <c r="V4881" s="122">
        <v>0</v>
      </c>
      <c r="W4881" s="122">
        <v>0</v>
      </c>
      <c r="X4881" s="122">
        <v>0</v>
      </c>
      <c r="Y4881" s="122">
        <v>0</v>
      </c>
      <c r="Z4881" s="122">
        <v>0</v>
      </c>
      <c r="AA4881" s="122">
        <v>0</v>
      </c>
      <c r="AB4881" s="122">
        <v>0</v>
      </c>
      <c r="AC4881" s="122">
        <v>0</v>
      </c>
      <c r="AD4881" s="122">
        <v>0</v>
      </c>
      <c r="AE4881" s="122">
        <v>0</v>
      </c>
      <c r="AF4881" s="122">
        <v>0</v>
      </c>
      <c r="AG4881" s="122">
        <v>0</v>
      </c>
      <c r="AH4881" s="122">
        <v>0</v>
      </c>
      <c r="AI4881" s="122">
        <v>0</v>
      </c>
      <c r="AJ4881" s="122">
        <v>0</v>
      </c>
      <c r="AK4881" s="122">
        <v>0</v>
      </c>
      <c r="AL4881" s="122">
        <v>0</v>
      </c>
    </row>
    <row r="4882" spans="1:38" hidden="1" x14ac:dyDescent="0.25">
      <c r="A4882" s="122" t="s">
        <v>2027</v>
      </c>
      <c r="B4882" s="122">
        <v>1</v>
      </c>
      <c r="C4882" s="122" t="s">
        <v>2233</v>
      </c>
      <c r="D4882" s="122" t="s">
        <v>2092</v>
      </c>
      <c r="E4882" s="122">
        <v>89</v>
      </c>
      <c r="F4882" s="122">
        <v>0</v>
      </c>
      <c r="G4882" s="122">
        <v>0</v>
      </c>
      <c r="H4882" s="122">
        <v>0</v>
      </c>
      <c r="I4882" s="122">
        <v>0</v>
      </c>
      <c r="J4882" s="122">
        <v>0</v>
      </c>
      <c r="K4882" s="122">
        <v>0</v>
      </c>
      <c r="L4882" s="122">
        <v>0</v>
      </c>
      <c r="M4882" s="122">
        <v>0</v>
      </c>
      <c r="N4882" s="122">
        <v>0</v>
      </c>
      <c r="O4882" s="122">
        <v>0</v>
      </c>
      <c r="P4882" s="122">
        <v>0</v>
      </c>
      <c r="Q4882" s="122">
        <v>0</v>
      </c>
      <c r="R4882" s="122">
        <v>0</v>
      </c>
      <c r="S4882" s="122">
        <v>0</v>
      </c>
      <c r="T4882" s="122">
        <v>0</v>
      </c>
      <c r="U4882" s="122">
        <v>0</v>
      </c>
      <c r="V4882" s="122">
        <v>0</v>
      </c>
      <c r="W4882" s="122">
        <v>0</v>
      </c>
      <c r="X4882" s="122">
        <v>0</v>
      </c>
      <c r="Y4882" s="122">
        <v>0</v>
      </c>
      <c r="Z4882" s="122">
        <v>0</v>
      </c>
      <c r="AA4882" s="122">
        <v>0</v>
      </c>
      <c r="AB4882" s="122">
        <v>0</v>
      </c>
      <c r="AC4882" s="122">
        <v>0</v>
      </c>
      <c r="AD4882" s="122">
        <v>0</v>
      </c>
      <c r="AE4882" s="122">
        <v>0</v>
      </c>
      <c r="AF4882" s="122">
        <v>0</v>
      </c>
      <c r="AG4882" s="122">
        <v>0</v>
      </c>
      <c r="AH4882" s="122">
        <v>0</v>
      </c>
      <c r="AI4882" s="122">
        <v>0</v>
      </c>
      <c r="AJ4882" s="122">
        <v>0</v>
      </c>
      <c r="AK4882" s="122">
        <v>0</v>
      </c>
      <c r="AL4882" s="122">
        <v>0</v>
      </c>
    </row>
    <row r="4883" spans="1:38" hidden="1" x14ac:dyDescent="0.25">
      <c r="A4883" s="122" t="s">
        <v>2027</v>
      </c>
      <c r="B4883" s="122">
        <v>1</v>
      </c>
      <c r="C4883" s="122" t="s">
        <v>2233</v>
      </c>
      <c r="D4883" s="122" t="s">
        <v>2093</v>
      </c>
      <c r="E4883" s="122">
        <v>89</v>
      </c>
      <c r="F4883" s="122">
        <v>0</v>
      </c>
      <c r="G4883" s="122">
        <v>0</v>
      </c>
      <c r="H4883" s="122">
        <v>0</v>
      </c>
      <c r="I4883" s="122">
        <v>0</v>
      </c>
      <c r="J4883" s="122">
        <v>0</v>
      </c>
      <c r="K4883" s="122">
        <v>0</v>
      </c>
      <c r="L4883" s="122">
        <v>0</v>
      </c>
      <c r="M4883" s="122">
        <v>0</v>
      </c>
      <c r="N4883" s="122">
        <v>0</v>
      </c>
      <c r="O4883" s="122">
        <v>0</v>
      </c>
      <c r="P4883" s="122">
        <v>0</v>
      </c>
      <c r="Q4883" s="122">
        <v>0</v>
      </c>
      <c r="R4883" s="122">
        <v>0</v>
      </c>
      <c r="S4883" s="122">
        <v>0</v>
      </c>
      <c r="T4883" s="122">
        <v>0</v>
      </c>
      <c r="U4883" s="122">
        <v>0</v>
      </c>
      <c r="V4883" s="122">
        <v>0</v>
      </c>
      <c r="W4883" s="122">
        <v>0</v>
      </c>
      <c r="X4883" s="122">
        <v>0</v>
      </c>
      <c r="Y4883" s="122">
        <v>0</v>
      </c>
      <c r="Z4883" s="122">
        <v>0</v>
      </c>
      <c r="AA4883" s="122">
        <v>0</v>
      </c>
      <c r="AB4883" s="122">
        <v>0</v>
      </c>
      <c r="AC4883" s="122">
        <v>0</v>
      </c>
      <c r="AD4883" s="122">
        <v>0</v>
      </c>
      <c r="AE4883" s="122">
        <v>0</v>
      </c>
      <c r="AF4883" s="122">
        <v>0</v>
      </c>
      <c r="AG4883" s="122">
        <v>0</v>
      </c>
      <c r="AH4883" s="122">
        <v>0</v>
      </c>
      <c r="AI4883" s="122">
        <v>0</v>
      </c>
      <c r="AJ4883" s="122">
        <v>0</v>
      </c>
      <c r="AK4883" s="122">
        <v>0</v>
      </c>
      <c r="AL4883" s="122">
        <v>0</v>
      </c>
    </row>
    <row r="4884" spans="1:38" hidden="1" x14ac:dyDescent="0.25">
      <c r="A4884" s="122" t="s">
        <v>2027</v>
      </c>
      <c r="B4884" s="122">
        <v>1</v>
      </c>
      <c r="C4884" s="122" t="s">
        <v>2233</v>
      </c>
      <c r="D4884" s="122" t="s">
        <v>2094</v>
      </c>
      <c r="E4884" s="122">
        <v>89</v>
      </c>
      <c r="F4884" s="122">
        <v>0</v>
      </c>
      <c r="G4884" s="122">
        <v>0</v>
      </c>
      <c r="H4884" s="122">
        <v>0</v>
      </c>
      <c r="I4884" s="122">
        <v>0</v>
      </c>
      <c r="J4884" s="122">
        <v>0</v>
      </c>
      <c r="K4884" s="122">
        <v>0</v>
      </c>
      <c r="L4884" s="122">
        <v>0</v>
      </c>
      <c r="M4884" s="122">
        <v>0</v>
      </c>
      <c r="N4884" s="122">
        <v>0</v>
      </c>
      <c r="O4884" s="122">
        <v>0</v>
      </c>
      <c r="P4884" s="122">
        <v>0</v>
      </c>
      <c r="Q4884" s="122">
        <v>0</v>
      </c>
      <c r="R4884" s="122">
        <v>0</v>
      </c>
      <c r="S4884" s="122">
        <v>0</v>
      </c>
      <c r="T4884" s="122">
        <v>0</v>
      </c>
      <c r="U4884" s="122">
        <v>0</v>
      </c>
      <c r="V4884" s="122">
        <v>0</v>
      </c>
      <c r="W4884" s="122">
        <v>0</v>
      </c>
      <c r="X4884" s="122">
        <v>0</v>
      </c>
      <c r="Y4884" s="122">
        <v>0</v>
      </c>
      <c r="Z4884" s="122">
        <v>0</v>
      </c>
      <c r="AA4884" s="122">
        <v>0</v>
      </c>
      <c r="AB4884" s="122">
        <v>0</v>
      </c>
      <c r="AC4884" s="122">
        <v>0</v>
      </c>
      <c r="AD4884" s="122">
        <v>0</v>
      </c>
      <c r="AE4884" s="122">
        <v>0</v>
      </c>
      <c r="AF4884" s="122">
        <v>0</v>
      </c>
      <c r="AG4884" s="122">
        <v>0</v>
      </c>
      <c r="AH4884" s="122">
        <v>0</v>
      </c>
      <c r="AI4884" s="122">
        <v>0</v>
      </c>
      <c r="AJ4884" s="122">
        <v>0</v>
      </c>
      <c r="AK4884" s="122">
        <v>0</v>
      </c>
      <c r="AL4884" s="122">
        <v>0</v>
      </c>
    </row>
    <row r="4885" spans="1:38" hidden="1" x14ac:dyDescent="0.25">
      <c r="A4885" s="122" t="s">
        <v>2027</v>
      </c>
      <c r="B4885" s="122">
        <v>1</v>
      </c>
      <c r="C4885" s="122" t="s">
        <v>2233</v>
      </c>
      <c r="D4885" s="122" t="s">
        <v>2095</v>
      </c>
      <c r="E4885" s="122">
        <v>89</v>
      </c>
      <c r="F4885" s="122">
        <v>0</v>
      </c>
      <c r="G4885" s="122">
        <v>0</v>
      </c>
      <c r="H4885" s="122">
        <v>0</v>
      </c>
      <c r="I4885" s="122">
        <v>0</v>
      </c>
      <c r="J4885" s="122">
        <v>0</v>
      </c>
      <c r="K4885" s="122">
        <v>0</v>
      </c>
      <c r="L4885" s="122">
        <v>0</v>
      </c>
      <c r="M4885" s="122">
        <v>0</v>
      </c>
      <c r="N4885" s="122">
        <v>0</v>
      </c>
      <c r="O4885" s="122">
        <v>0</v>
      </c>
      <c r="P4885" s="122">
        <v>0</v>
      </c>
      <c r="Q4885" s="122">
        <v>0</v>
      </c>
      <c r="R4885" s="122">
        <v>0</v>
      </c>
      <c r="S4885" s="122">
        <v>0</v>
      </c>
      <c r="T4885" s="122">
        <v>0</v>
      </c>
      <c r="U4885" s="122">
        <v>0</v>
      </c>
      <c r="V4885" s="122">
        <v>0</v>
      </c>
      <c r="W4885" s="122">
        <v>0</v>
      </c>
      <c r="X4885" s="122">
        <v>0</v>
      </c>
      <c r="Y4885" s="122">
        <v>0</v>
      </c>
      <c r="Z4885" s="122">
        <v>0</v>
      </c>
      <c r="AA4885" s="122">
        <v>0</v>
      </c>
      <c r="AB4885" s="122">
        <v>0</v>
      </c>
      <c r="AC4885" s="122">
        <v>0</v>
      </c>
      <c r="AD4885" s="122">
        <v>0</v>
      </c>
      <c r="AE4885" s="122">
        <v>0</v>
      </c>
      <c r="AF4885" s="122">
        <v>0</v>
      </c>
      <c r="AG4885" s="122">
        <v>0</v>
      </c>
      <c r="AH4885" s="122">
        <v>0</v>
      </c>
      <c r="AI4885" s="122">
        <v>0</v>
      </c>
      <c r="AJ4885" s="122">
        <v>0</v>
      </c>
      <c r="AK4885" s="122">
        <v>0</v>
      </c>
      <c r="AL4885" s="122">
        <v>0</v>
      </c>
    </row>
    <row r="4886" spans="1:38" hidden="1" x14ac:dyDescent="0.25">
      <c r="A4886" s="122" t="s">
        <v>2027</v>
      </c>
      <c r="B4886" s="122">
        <v>1</v>
      </c>
      <c r="C4886" s="122" t="s">
        <v>2233</v>
      </c>
      <c r="D4886" s="122" t="s">
        <v>2096</v>
      </c>
      <c r="E4886" s="122">
        <v>89</v>
      </c>
      <c r="F4886" s="122">
        <v>0</v>
      </c>
      <c r="G4886" s="122">
        <v>0</v>
      </c>
      <c r="H4886" s="122">
        <v>0</v>
      </c>
      <c r="I4886" s="122">
        <v>0</v>
      </c>
      <c r="J4886" s="122">
        <v>0</v>
      </c>
      <c r="K4886" s="122">
        <v>0</v>
      </c>
      <c r="L4886" s="122">
        <v>0</v>
      </c>
      <c r="M4886" s="122">
        <v>0</v>
      </c>
      <c r="N4886" s="122">
        <v>0</v>
      </c>
      <c r="O4886" s="122">
        <v>0</v>
      </c>
      <c r="P4886" s="122">
        <v>0</v>
      </c>
      <c r="Q4886" s="122">
        <v>0</v>
      </c>
      <c r="R4886" s="122">
        <v>0</v>
      </c>
      <c r="S4886" s="122">
        <v>0</v>
      </c>
      <c r="T4886" s="122">
        <v>0</v>
      </c>
      <c r="U4886" s="122">
        <v>0</v>
      </c>
      <c r="V4886" s="122">
        <v>0</v>
      </c>
      <c r="W4886" s="122">
        <v>0</v>
      </c>
      <c r="X4886" s="122">
        <v>0</v>
      </c>
      <c r="Y4886" s="122">
        <v>0</v>
      </c>
      <c r="Z4886" s="122">
        <v>0</v>
      </c>
      <c r="AA4886" s="122">
        <v>0</v>
      </c>
      <c r="AB4886" s="122">
        <v>0</v>
      </c>
      <c r="AC4886" s="122">
        <v>0</v>
      </c>
      <c r="AD4886" s="122">
        <v>0</v>
      </c>
      <c r="AE4886" s="122">
        <v>0</v>
      </c>
      <c r="AF4886" s="122">
        <v>0</v>
      </c>
      <c r="AG4886" s="122">
        <v>0</v>
      </c>
      <c r="AH4886" s="122">
        <v>0</v>
      </c>
      <c r="AI4886" s="122">
        <v>0</v>
      </c>
      <c r="AJ4886" s="122">
        <v>0</v>
      </c>
      <c r="AK4886" s="122">
        <v>0</v>
      </c>
      <c r="AL4886" s="122">
        <v>0</v>
      </c>
    </row>
    <row r="4887" spans="1:38" hidden="1" x14ac:dyDescent="0.25">
      <c r="A4887" s="122" t="s">
        <v>2027</v>
      </c>
      <c r="B4887" s="122">
        <v>1</v>
      </c>
      <c r="C4887" s="122" t="s">
        <v>2233</v>
      </c>
      <c r="D4887" s="122" t="s">
        <v>2097</v>
      </c>
      <c r="E4887" s="122">
        <v>89</v>
      </c>
      <c r="F4887" s="122">
        <v>0</v>
      </c>
      <c r="G4887" s="122">
        <v>0</v>
      </c>
      <c r="H4887" s="122">
        <v>0</v>
      </c>
      <c r="I4887" s="122">
        <v>0</v>
      </c>
      <c r="J4887" s="122">
        <v>0</v>
      </c>
      <c r="K4887" s="122">
        <v>0</v>
      </c>
      <c r="L4887" s="122">
        <v>0</v>
      </c>
      <c r="M4887" s="122">
        <v>0</v>
      </c>
      <c r="N4887" s="122">
        <v>0</v>
      </c>
      <c r="O4887" s="122">
        <v>0</v>
      </c>
      <c r="P4887" s="122">
        <v>0</v>
      </c>
      <c r="Q4887" s="122">
        <v>0</v>
      </c>
      <c r="R4887" s="122">
        <v>0</v>
      </c>
      <c r="S4887" s="122">
        <v>0</v>
      </c>
      <c r="T4887" s="122">
        <v>0</v>
      </c>
      <c r="U4887" s="122">
        <v>0</v>
      </c>
      <c r="V4887" s="122">
        <v>0</v>
      </c>
      <c r="W4887" s="122">
        <v>0</v>
      </c>
      <c r="X4887" s="122">
        <v>0</v>
      </c>
      <c r="Y4887" s="122">
        <v>0</v>
      </c>
      <c r="Z4887" s="122">
        <v>0</v>
      </c>
      <c r="AA4887" s="122">
        <v>0</v>
      </c>
      <c r="AB4887" s="122">
        <v>0</v>
      </c>
      <c r="AC4887" s="122">
        <v>0</v>
      </c>
      <c r="AD4887" s="122">
        <v>0</v>
      </c>
      <c r="AE4887" s="122">
        <v>0</v>
      </c>
      <c r="AF4887" s="122">
        <v>0</v>
      </c>
      <c r="AG4887" s="122">
        <v>0</v>
      </c>
      <c r="AH4887" s="122">
        <v>0</v>
      </c>
      <c r="AI4887" s="122">
        <v>0</v>
      </c>
      <c r="AJ4887" s="122">
        <v>0</v>
      </c>
      <c r="AK4887" s="122">
        <v>0</v>
      </c>
      <c r="AL4887" s="122">
        <v>0</v>
      </c>
    </row>
    <row r="4888" spans="1:38" hidden="1" x14ac:dyDescent="0.25">
      <c r="A4888" s="122" t="s">
        <v>2027</v>
      </c>
      <c r="B4888" s="122">
        <v>1</v>
      </c>
      <c r="C4888" s="122" t="s">
        <v>2233</v>
      </c>
      <c r="D4888" s="122" t="s">
        <v>2098</v>
      </c>
      <c r="E4888" s="122">
        <v>89</v>
      </c>
      <c r="F4888" s="122">
        <v>0</v>
      </c>
      <c r="G4888" s="122">
        <v>0</v>
      </c>
      <c r="H4888" s="122">
        <v>0</v>
      </c>
      <c r="I4888" s="122">
        <v>0</v>
      </c>
      <c r="J4888" s="122">
        <v>0</v>
      </c>
      <c r="K4888" s="122">
        <v>0</v>
      </c>
      <c r="L4888" s="122">
        <v>0</v>
      </c>
      <c r="M4888" s="122">
        <v>0</v>
      </c>
      <c r="N4888" s="122">
        <v>0</v>
      </c>
      <c r="O4888" s="122">
        <v>0</v>
      </c>
      <c r="P4888" s="122">
        <v>0</v>
      </c>
      <c r="Q4888" s="122">
        <v>0</v>
      </c>
      <c r="R4888" s="122">
        <v>0</v>
      </c>
      <c r="S4888" s="122">
        <v>0</v>
      </c>
      <c r="T4888" s="122">
        <v>0</v>
      </c>
      <c r="U4888" s="122">
        <v>0</v>
      </c>
      <c r="V4888" s="122">
        <v>0</v>
      </c>
      <c r="W4888" s="122">
        <v>0</v>
      </c>
      <c r="X4888" s="122">
        <v>0</v>
      </c>
      <c r="Y4888" s="122">
        <v>0</v>
      </c>
      <c r="Z4888" s="122">
        <v>0</v>
      </c>
      <c r="AA4888" s="122">
        <v>0</v>
      </c>
      <c r="AB4888" s="122">
        <v>0</v>
      </c>
      <c r="AC4888" s="122">
        <v>0</v>
      </c>
      <c r="AD4888" s="122">
        <v>0</v>
      </c>
      <c r="AE4888" s="122">
        <v>0</v>
      </c>
      <c r="AF4888" s="122">
        <v>0</v>
      </c>
      <c r="AG4888" s="122">
        <v>0</v>
      </c>
      <c r="AH4888" s="122">
        <v>0</v>
      </c>
      <c r="AI4888" s="122">
        <v>0</v>
      </c>
      <c r="AJ4888" s="122">
        <v>0</v>
      </c>
      <c r="AK4888" s="122">
        <v>0</v>
      </c>
      <c r="AL4888" s="122">
        <v>0</v>
      </c>
    </row>
    <row r="4889" spans="1:38" hidden="1" x14ac:dyDescent="0.25">
      <c r="A4889" s="122" t="s">
        <v>2027</v>
      </c>
      <c r="B4889" s="122">
        <v>1</v>
      </c>
      <c r="C4889" s="122" t="s">
        <v>2233</v>
      </c>
      <c r="D4889" s="122" t="s">
        <v>2099</v>
      </c>
      <c r="E4889" s="122">
        <v>89</v>
      </c>
      <c r="F4889" s="122">
        <v>0</v>
      </c>
      <c r="G4889" s="122">
        <v>0</v>
      </c>
      <c r="H4889" s="122">
        <v>0</v>
      </c>
      <c r="I4889" s="122">
        <v>0</v>
      </c>
      <c r="J4889" s="122">
        <v>0</v>
      </c>
      <c r="K4889" s="122">
        <v>0</v>
      </c>
      <c r="L4889" s="122">
        <v>0</v>
      </c>
      <c r="M4889" s="122">
        <v>0</v>
      </c>
      <c r="N4889" s="122">
        <v>0</v>
      </c>
      <c r="O4889" s="122">
        <v>0</v>
      </c>
      <c r="P4889" s="122">
        <v>0</v>
      </c>
      <c r="Q4889" s="122">
        <v>0</v>
      </c>
      <c r="R4889" s="122">
        <v>0</v>
      </c>
      <c r="S4889" s="122">
        <v>0</v>
      </c>
      <c r="T4889" s="122">
        <v>0</v>
      </c>
      <c r="U4889" s="122">
        <v>0</v>
      </c>
      <c r="V4889" s="122">
        <v>0</v>
      </c>
      <c r="W4889" s="122">
        <v>0</v>
      </c>
      <c r="X4889" s="122">
        <v>0</v>
      </c>
      <c r="Y4889" s="122">
        <v>0</v>
      </c>
      <c r="Z4889" s="122">
        <v>0</v>
      </c>
      <c r="AA4889" s="122">
        <v>0</v>
      </c>
      <c r="AB4889" s="122">
        <v>0</v>
      </c>
      <c r="AC4889" s="122">
        <v>0</v>
      </c>
      <c r="AD4889" s="122">
        <v>0</v>
      </c>
      <c r="AE4889" s="122">
        <v>0</v>
      </c>
      <c r="AF4889" s="122">
        <v>0</v>
      </c>
      <c r="AG4889" s="122">
        <v>0</v>
      </c>
      <c r="AH4889" s="122">
        <v>0</v>
      </c>
      <c r="AI4889" s="122">
        <v>0</v>
      </c>
      <c r="AJ4889" s="122">
        <v>0</v>
      </c>
      <c r="AK4889" s="122">
        <v>0</v>
      </c>
      <c r="AL4889" s="122">
        <v>0</v>
      </c>
    </row>
    <row r="4890" spans="1:38" hidden="1" x14ac:dyDescent="0.25">
      <c r="A4890" s="122" t="s">
        <v>2027</v>
      </c>
      <c r="B4890" s="122">
        <v>1</v>
      </c>
      <c r="C4890" s="122" t="s">
        <v>2233</v>
      </c>
      <c r="D4890" s="122" t="s">
        <v>2100</v>
      </c>
      <c r="E4890" s="122">
        <v>89</v>
      </c>
      <c r="F4890" s="122">
        <v>0</v>
      </c>
      <c r="G4890" s="122">
        <v>0</v>
      </c>
      <c r="H4890" s="122">
        <v>0</v>
      </c>
      <c r="I4890" s="122">
        <v>0</v>
      </c>
      <c r="J4890" s="122">
        <v>0</v>
      </c>
      <c r="K4890" s="122">
        <v>0</v>
      </c>
      <c r="L4890" s="122">
        <v>0</v>
      </c>
      <c r="M4890" s="122">
        <v>0</v>
      </c>
      <c r="N4890" s="122">
        <v>0</v>
      </c>
      <c r="O4890" s="122">
        <v>0</v>
      </c>
      <c r="P4890" s="122">
        <v>0</v>
      </c>
      <c r="Q4890" s="122">
        <v>0</v>
      </c>
      <c r="R4890" s="122">
        <v>0</v>
      </c>
      <c r="S4890" s="122">
        <v>0</v>
      </c>
      <c r="T4890" s="122">
        <v>0</v>
      </c>
      <c r="U4890" s="122">
        <v>0</v>
      </c>
      <c r="V4890" s="122">
        <v>0</v>
      </c>
      <c r="W4890" s="122">
        <v>0</v>
      </c>
      <c r="X4890" s="122">
        <v>0</v>
      </c>
      <c r="Y4890" s="122">
        <v>0</v>
      </c>
      <c r="Z4890" s="122">
        <v>0</v>
      </c>
      <c r="AA4890" s="122">
        <v>0</v>
      </c>
      <c r="AB4890" s="122">
        <v>0</v>
      </c>
      <c r="AC4890" s="122">
        <v>0</v>
      </c>
      <c r="AD4890" s="122">
        <v>0</v>
      </c>
      <c r="AE4890" s="122">
        <v>0</v>
      </c>
      <c r="AF4890" s="122">
        <v>0</v>
      </c>
      <c r="AG4890" s="122">
        <v>0</v>
      </c>
      <c r="AH4890" s="122">
        <v>0</v>
      </c>
      <c r="AI4890" s="122">
        <v>0</v>
      </c>
      <c r="AJ4890" s="122">
        <v>0</v>
      </c>
      <c r="AK4890" s="122">
        <v>0</v>
      </c>
      <c r="AL4890" s="122">
        <v>0</v>
      </c>
    </row>
    <row r="4891" spans="1:38" hidden="1" x14ac:dyDescent="0.25">
      <c r="A4891" s="122" t="s">
        <v>2027</v>
      </c>
      <c r="B4891" s="122">
        <v>1</v>
      </c>
      <c r="C4891" s="122" t="s">
        <v>2233</v>
      </c>
      <c r="D4891" s="122" t="s">
        <v>2101</v>
      </c>
      <c r="E4891" s="122">
        <v>89</v>
      </c>
      <c r="F4891" s="122">
        <v>0</v>
      </c>
      <c r="G4891" s="122">
        <v>0</v>
      </c>
      <c r="H4891" s="122">
        <v>0</v>
      </c>
      <c r="I4891" s="122">
        <v>0</v>
      </c>
      <c r="J4891" s="122">
        <v>0</v>
      </c>
      <c r="K4891" s="122">
        <v>0</v>
      </c>
      <c r="L4891" s="122">
        <v>0</v>
      </c>
      <c r="M4891" s="122">
        <v>0</v>
      </c>
      <c r="N4891" s="122">
        <v>0</v>
      </c>
      <c r="O4891" s="122">
        <v>0</v>
      </c>
      <c r="P4891" s="122">
        <v>0</v>
      </c>
      <c r="Q4891" s="122">
        <v>0</v>
      </c>
      <c r="R4891" s="122">
        <v>0</v>
      </c>
      <c r="S4891" s="122">
        <v>0</v>
      </c>
      <c r="T4891" s="122">
        <v>0</v>
      </c>
      <c r="U4891" s="122">
        <v>0</v>
      </c>
      <c r="V4891" s="122">
        <v>0</v>
      </c>
      <c r="W4891" s="122">
        <v>0</v>
      </c>
      <c r="X4891" s="122">
        <v>0</v>
      </c>
      <c r="Y4891" s="122">
        <v>0</v>
      </c>
      <c r="Z4891" s="122">
        <v>0</v>
      </c>
      <c r="AA4891" s="122">
        <v>0</v>
      </c>
      <c r="AB4891" s="122">
        <v>0</v>
      </c>
      <c r="AC4891" s="122">
        <v>0</v>
      </c>
      <c r="AD4891" s="122">
        <v>0</v>
      </c>
      <c r="AE4891" s="122">
        <v>0</v>
      </c>
      <c r="AF4891" s="122">
        <v>0</v>
      </c>
      <c r="AG4891" s="122">
        <v>0</v>
      </c>
      <c r="AH4891" s="122">
        <v>0</v>
      </c>
      <c r="AI4891" s="122">
        <v>0</v>
      </c>
      <c r="AJ4891" s="122">
        <v>0</v>
      </c>
      <c r="AK4891" s="122">
        <v>0</v>
      </c>
      <c r="AL4891" s="122">
        <v>0</v>
      </c>
    </row>
    <row r="4892" spans="1:38" hidden="1" x14ac:dyDescent="0.25">
      <c r="A4892" s="122" t="s">
        <v>2027</v>
      </c>
      <c r="B4892" s="122">
        <v>1</v>
      </c>
      <c r="C4892" s="122" t="s">
        <v>2233</v>
      </c>
      <c r="D4892" s="122" t="s">
        <v>2102</v>
      </c>
      <c r="E4892" s="122">
        <v>89</v>
      </c>
      <c r="F4892" s="122">
        <v>0</v>
      </c>
      <c r="G4892" s="122">
        <v>0</v>
      </c>
      <c r="H4892" s="122">
        <v>0</v>
      </c>
      <c r="I4892" s="122">
        <v>0</v>
      </c>
      <c r="J4892" s="122">
        <v>0</v>
      </c>
      <c r="K4892" s="122">
        <v>0</v>
      </c>
      <c r="L4892" s="122">
        <v>0</v>
      </c>
      <c r="M4892" s="122">
        <v>0</v>
      </c>
      <c r="N4892" s="122">
        <v>0</v>
      </c>
      <c r="O4892" s="122">
        <v>0</v>
      </c>
      <c r="P4892" s="122">
        <v>0</v>
      </c>
      <c r="Q4892" s="122">
        <v>0</v>
      </c>
      <c r="R4892" s="122">
        <v>0</v>
      </c>
      <c r="S4892" s="122">
        <v>0</v>
      </c>
      <c r="T4892" s="122">
        <v>0</v>
      </c>
      <c r="U4892" s="122">
        <v>0</v>
      </c>
      <c r="V4892" s="122">
        <v>0</v>
      </c>
      <c r="W4892" s="122">
        <v>0</v>
      </c>
      <c r="X4892" s="122">
        <v>0</v>
      </c>
      <c r="Y4892" s="122">
        <v>0</v>
      </c>
      <c r="Z4892" s="122">
        <v>0</v>
      </c>
      <c r="AA4892" s="122">
        <v>0</v>
      </c>
      <c r="AB4892" s="122">
        <v>0</v>
      </c>
      <c r="AC4892" s="122">
        <v>0</v>
      </c>
      <c r="AD4892" s="122">
        <v>0</v>
      </c>
      <c r="AE4892" s="122">
        <v>0</v>
      </c>
      <c r="AF4892" s="122">
        <v>0</v>
      </c>
      <c r="AG4892" s="122">
        <v>0</v>
      </c>
      <c r="AH4892" s="122">
        <v>0</v>
      </c>
      <c r="AI4892" s="122">
        <v>0</v>
      </c>
      <c r="AJ4892" s="122">
        <v>0</v>
      </c>
      <c r="AK4892" s="122">
        <v>0</v>
      </c>
      <c r="AL4892" s="122">
        <v>0</v>
      </c>
    </row>
    <row r="4893" spans="1:38" hidden="1" x14ac:dyDescent="0.25">
      <c r="A4893" s="122" t="s">
        <v>2027</v>
      </c>
      <c r="B4893" s="122">
        <v>1</v>
      </c>
      <c r="C4893" s="122" t="s">
        <v>2233</v>
      </c>
      <c r="D4893" s="122" t="s">
        <v>2103</v>
      </c>
      <c r="E4893" s="122">
        <v>89</v>
      </c>
      <c r="F4893" s="122">
        <v>0</v>
      </c>
      <c r="G4893" s="122">
        <v>0</v>
      </c>
      <c r="H4893" s="122">
        <v>0</v>
      </c>
      <c r="I4893" s="122">
        <v>0</v>
      </c>
      <c r="J4893" s="122">
        <v>0</v>
      </c>
      <c r="K4893" s="122">
        <v>0</v>
      </c>
      <c r="L4893" s="122">
        <v>0</v>
      </c>
      <c r="M4893" s="122">
        <v>0</v>
      </c>
      <c r="N4893" s="122">
        <v>0</v>
      </c>
      <c r="O4893" s="122">
        <v>0</v>
      </c>
      <c r="P4893" s="122">
        <v>0</v>
      </c>
      <c r="Q4893" s="122">
        <v>0</v>
      </c>
      <c r="R4893" s="122">
        <v>0</v>
      </c>
      <c r="S4893" s="122">
        <v>0</v>
      </c>
      <c r="T4893" s="122">
        <v>0</v>
      </c>
      <c r="U4893" s="122">
        <v>0</v>
      </c>
      <c r="V4893" s="122">
        <v>0</v>
      </c>
      <c r="W4893" s="122">
        <v>0</v>
      </c>
      <c r="X4893" s="122">
        <v>0</v>
      </c>
      <c r="Y4893" s="122">
        <v>0</v>
      </c>
      <c r="Z4893" s="122">
        <v>0</v>
      </c>
      <c r="AA4893" s="122">
        <v>0</v>
      </c>
      <c r="AB4893" s="122">
        <v>0</v>
      </c>
      <c r="AC4893" s="122">
        <v>0</v>
      </c>
      <c r="AD4893" s="122">
        <v>0</v>
      </c>
      <c r="AE4893" s="122">
        <v>0</v>
      </c>
      <c r="AF4893" s="122">
        <v>0</v>
      </c>
      <c r="AG4893" s="122">
        <v>0</v>
      </c>
      <c r="AH4893" s="122">
        <v>0</v>
      </c>
      <c r="AI4893" s="122">
        <v>0</v>
      </c>
      <c r="AJ4893" s="122">
        <v>0</v>
      </c>
      <c r="AK4893" s="122">
        <v>0</v>
      </c>
      <c r="AL4893" s="122">
        <v>0</v>
      </c>
    </row>
    <row r="4894" spans="1:38" hidden="1" x14ac:dyDescent="0.25">
      <c r="A4894" s="122" t="s">
        <v>2027</v>
      </c>
      <c r="B4894" s="122">
        <v>1</v>
      </c>
      <c r="C4894" s="122" t="s">
        <v>2233</v>
      </c>
      <c r="D4894" s="122" t="s">
        <v>2137</v>
      </c>
      <c r="E4894" s="122">
        <v>89</v>
      </c>
      <c r="F4894" s="122">
        <v>0</v>
      </c>
      <c r="G4894" s="122">
        <v>0</v>
      </c>
      <c r="H4894" s="122">
        <v>0</v>
      </c>
      <c r="I4894" s="122">
        <v>0</v>
      </c>
      <c r="J4894" s="122">
        <v>0</v>
      </c>
      <c r="K4894" s="122">
        <v>0</v>
      </c>
      <c r="L4894" s="122">
        <v>0</v>
      </c>
      <c r="M4894" s="122">
        <v>0</v>
      </c>
      <c r="N4894" s="122">
        <v>0</v>
      </c>
      <c r="O4894" s="122">
        <v>0</v>
      </c>
      <c r="P4894" s="122">
        <v>0</v>
      </c>
      <c r="Q4894" s="122">
        <v>0</v>
      </c>
      <c r="R4894" s="122">
        <v>0</v>
      </c>
      <c r="S4894" s="122">
        <v>0</v>
      </c>
      <c r="T4894" s="122">
        <v>0</v>
      </c>
      <c r="U4894" s="122">
        <v>0</v>
      </c>
      <c r="V4894" s="122">
        <v>0</v>
      </c>
      <c r="W4894" s="122">
        <v>0</v>
      </c>
      <c r="X4894" s="122">
        <v>0</v>
      </c>
      <c r="Y4894" s="122">
        <v>0</v>
      </c>
      <c r="Z4894" s="122">
        <v>0</v>
      </c>
      <c r="AA4894" s="122">
        <v>0</v>
      </c>
      <c r="AB4894" s="122">
        <v>0</v>
      </c>
      <c r="AC4894" s="122">
        <v>0</v>
      </c>
      <c r="AD4894" s="122">
        <v>0</v>
      </c>
      <c r="AE4894" s="122">
        <v>0</v>
      </c>
      <c r="AF4894" s="122">
        <v>0</v>
      </c>
      <c r="AG4894" s="122">
        <v>0</v>
      </c>
      <c r="AH4894" s="122">
        <v>0</v>
      </c>
      <c r="AI4894" s="122">
        <v>0</v>
      </c>
      <c r="AJ4894" s="122">
        <v>0</v>
      </c>
      <c r="AK4894" s="122">
        <v>0</v>
      </c>
      <c r="AL4894" s="122">
        <v>0</v>
      </c>
    </row>
    <row r="4895" spans="1:38" hidden="1" x14ac:dyDescent="0.25">
      <c r="A4895" s="122" t="s">
        <v>2027</v>
      </c>
      <c r="B4895" s="122">
        <v>1</v>
      </c>
      <c r="C4895" s="122" t="s">
        <v>2233</v>
      </c>
      <c r="D4895" s="122" t="s">
        <v>2104</v>
      </c>
      <c r="E4895" s="122">
        <v>89</v>
      </c>
      <c r="F4895" s="122">
        <v>0</v>
      </c>
      <c r="G4895" s="122">
        <v>0</v>
      </c>
      <c r="H4895" s="122">
        <v>0</v>
      </c>
      <c r="I4895" s="122">
        <v>0</v>
      </c>
      <c r="J4895" s="122">
        <v>0</v>
      </c>
      <c r="K4895" s="122">
        <v>0</v>
      </c>
      <c r="L4895" s="122">
        <v>0</v>
      </c>
      <c r="M4895" s="122">
        <v>0</v>
      </c>
      <c r="N4895" s="122">
        <v>0</v>
      </c>
      <c r="O4895" s="122">
        <v>0</v>
      </c>
      <c r="P4895" s="122">
        <v>0</v>
      </c>
      <c r="Q4895" s="122">
        <v>0</v>
      </c>
      <c r="R4895" s="122">
        <v>0</v>
      </c>
      <c r="S4895" s="122">
        <v>0</v>
      </c>
      <c r="T4895" s="122">
        <v>0</v>
      </c>
      <c r="U4895" s="122">
        <v>0</v>
      </c>
      <c r="V4895" s="122">
        <v>0</v>
      </c>
      <c r="W4895" s="122">
        <v>0</v>
      </c>
      <c r="X4895" s="122">
        <v>0</v>
      </c>
      <c r="Y4895" s="122">
        <v>0</v>
      </c>
      <c r="Z4895" s="122">
        <v>0</v>
      </c>
      <c r="AA4895" s="122">
        <v>0</v>
      </c>
      <c r="AB4895" s="122">
        <v>0</v>
      </c>
      <c r="AC4895" s="122">
        <v>0</v>
      </c>
      <c r="AD4895" s="122">
        <v>0</v>
      </c>
      <c r="AE4895" s="122">
        <v>0</v>
      </c>
      <c r="AF4895" s="122">
        <v>0</v>
      </c>
      <c r="AG4895" s="122">
        <v>0</v>
      </c>
      <c r="AH4895" s="122">
        <v>0</v>
      </c>
      <c r="AI4895" s="122">
        <v>0</v>
      </c>
      <c r="AJ4895" s="122">
        <v>0</v>
      </c>
      <c r="AK4895" s="122">
        <v>0</v>
      </c>
      <c r="AL4895" s="122">
        <v>0</v>
      </c>
    </row>
    <row r="4896" spans="1:38" hidden="1" x14ac:dyDescent="0.25">
      <c r="A4896" s="122" t="s">
        <v>2027</v>
      </c>
      <c r="B4896" s="122">
        <v>1</v>
      </c>
      <c r="C4896" s="122" t="s">
        <v>2233</v>
      </c>
      <c r="D4896" s="122" t="s">
        <v>2105</v>
      </c>
      <c r="E4896" s="122">
        <v>89</v>
      </c>
      <c r="F4896" s="122">
        <v>0</v>
      </c>
      <c r="G4896" s="122">
        <v>0</v>
      </c>
      <c r="H4896" s="122">
        <v>0</v>
      </c>
      <c r="I4896" s="122">
        <v>0</v>
      </c>
      <c r="J4896" s="122">
        <v>0</v>
      </c>
      <c r="K4896" s="122">
        <v>0</v>
      </c>
      <c r="L4896" s="122">
        <v>0</v>
      </c>
      <c r="M4896" s="122">
        <v>0</v>
      </c>
      <c r="N4896" s="122">
        <v>0</v>
      </c>
      <c r="O4896" s="122">
        <v>0</v>
      </c>
      <c r="P4896" s="122">
        <v>0</v>
      </c>
      <c r="Q4896" s="122">
        <v>0</v>
      </c>
      <c r="R4896" s="122">
        <v>0</v>
      </c>
      <c r="S4896" s="122">
        <v>0</v>
      </c>
      <c r="T4896" s="122">
        <v>0</v>
      </c>
      <c r="U4896" s="122">
        <v>0</v>
      </c>
      <c r="V4896" s="122">
        <v>0</v>
      </c>
      <c r="W4896" s="122">
        <v>0</v>
      </c>
      <c r="X4896" s="122">
        <v>0</v>
      </c>
      <c r="Y4896" s="122">
        <v>0</v>
      </c>
      <c r="Z4896" s="122">
        <v>0</v>
      </c>
      <c r="AA4896" s="122">
        <v>0</v>
      </c>
      <c r="AB4896" s="122">
        <v>0</v>
      </c>
      <c r="AC4896" s="122">
        <v>0</v>
      </c>
      <c r="AD4896" s="122">
        <v>0</v>
      </c>
      <c r="AE4896" s="122">
        <v>0</v>
      </c>
      <c r="AF4896" s="122">
        <v>0</v>
      </c>
      <c r="AG4896" s="122">
        <v>0</v>
      </c>
      <c r="AH4896" s="122">
        <v>0</v>
      </c>
      <c r="AI4896" s="122">
        <v>0</v>
      </c>
      <c r="AJ4896" s="122">
        <v>0</v>
      </c>
      <c r="AK4896" s="122">
        <v>0</v>
      </c>
      <c r="AL4896" s="122">
        <v>0</v>
      </c>
    </row>
    <row r="4897" spans="1:38" hidden="1" x14ac:dyDescent="0.25">
      <c r="A4897" s="122" t="s">
        <v>2027</v>
      </c>
      <c r="B4897" s="122">
        <v>1</v>
      </c>
      <c r="C4897" s="122" t="s">
        <v>2233</v>
      </c>
      <c r="D4897" s="122" t="s">
        <v>2106</v>
      </c>
      <c r="E4897" s="122">
        <v>89</v>
      </c>
      <c r="F4897" s="122">
        <v>0</v>
      </c>
      <c r="G4897" s="122">
        <v>0</v>
      </c>
      <c r="H4897" s="122">
        <v>0</v>
      </c>
      <c r="I4897" s="122">
        <v>0</v>
      </c>
      <c r="J4897" s="122">
        <v>0</v>
      </c>
      <c r="K4897" s="122">
        <v>0</v>
      </c>
      <c r="L4897" s="122">
        <v>0</v>
      </c>
      <c r="M4897" s="122">
        <v>0</v>
      </c>
      <c r="N4897" s="122">
        <v>0</v>
      </c>
      <c r="O4897" s="122">
        <v>0</v>
      </c>
      <c r="P4897" s="122">
        <v>0</v>
      </c>
      <c r="Q4897" s="122">
        <v>0</v>
      </c>
      <c r="R4897" s="122">
        <v>0</v>
      </c>
      <c r="S4897" s="122">
        <v>0</v>
      </c>
      <c r="T4897" s="122">
        <v>0</v>
      </c>
      <c r="U4897" s="122">
        <v>0</v>
      </c>
      <c r="V4897" s="122">
        <v>0</v>
      </c>
      <c r="W4897" s="122">
        <v>0</v>
      </c>
      <c r="X4897" s="122">
        <v>0</v>
      </c>
      <c r="Y4897" s="122">
        <v>0</v>
      </c>
      <c r="Z4897" s="122">
        <v>0</v>
      </c>
      <c r="AA4897" s="122">
        <v>0</v>
      </c>
      <c r="AB4897" s="122">
        <v>0</v>
      </c>
      <c r="AC4897" s="122">
        <v>0</v>
      </c>
      <c r="AD4897" s="122">
        <v>0</v>
      </c>
      <c r="AE4897" s="122">
        <v>0</v>
      </c>
      <c r="AF4897" s="122">
        <v>0</v>
      </c>
      <c r="AG4897" s="122">
        <v>0</v>
      </c>
      <c r="AH4897" s="122">
        <v>0</v>
      </c>
      <c r="AI4897" s="122">
        <v>0</v>
      </c>
      <c r="AJ4897" s="122">
        <v>0</v>
      </c>
      <c r="AK4897" s="122">
        <v>0</v>
      </c>
      <c r="AL4897" s="122">
        <v>0</v>
      </c>
    </row>
    <row r="4898" spans="1:38" hidden="1" x14ac:dyDescent="0.25">
      <c r="A4898" s="122" t="s">
        <v>2027</v>
      </c>
      <c r="B4898" s="122">
        <v>1</v>
      </c>
      <c r="C4898" s="122" t="s">
        <v>2233</v>
      </c>
      <c r="D4898" s="122" t="s">
        <v>2107</v>
      </c>
      <c r="E4898" s="122">
        <v>89</v>
      </c>
      <c r="F4898" s="122">
        <v>0</v>
      </c>
      <c r="G4898" s="122">
        <v>0</v>
      </c>
      <c r="H4898" s="122">
        <v>0</v>
      </c>
      <c r="I4898" s="122">
        <v>0</v>
      </c>
      <c r="J4898" s="122">
        <v>0</v>
      </c>
      <c r="K4898" s="122">
        <v>0</v>
      </c>
      <c r="L4898" s="122">
        <v>0</v>
      </c>
      <c r="M4898" s="122">
        <v>0</v>
      </c>
      <c r="N4898" s="122">
        <v>0</v>
      </c>
      <c r="O4898" s="122">
        <v>0</v>
      </c>
      <c r="P4898" s="122">
        <v>0</v>
      </c>
      <c r="Q4898" s="122">
        <v>0</v>
      </c>
      <c r="R4898" s="122">
        <v>0</v>
      </c>
      <c r="S4898" s="122">
        <v>0</v>
      </c>
      <c r="T4898" s="122">
        <v>0</v>
      </c>
      <c r="U4898" s="122">
        <v>0</v>
      </c>
      <c r="V4898" s="122">
        <v>0</v>
      </c>
      <c r="W4898" s="122">
        <v>0</v>
      </c>
      <c r="X4898" s="122">
        <v>0</v>
      </c>
      <c r="Y4898" s="122">
        <v>0</v>
      </c>
      <c r="Z4898" s="122">
        <v>0</v>
      </c>
      <c r="AA4898" s="122">
        <v>0</v>
      </c>
      <c r="AB4898" s="122">
        <v>0</v>
      </c>
      <c r="AC4898" s="122">
        <v>0</v>
      </c>
      <c r="AD4898" s="122">
        <v>0</v>
      </c>
      <c r="AE4898" s="122">
        <v>0</v>
      </c>
      <c r="AF4898" s="122">
        <v>0</v>
      </c>
      <c r="AG4898" s="122">
        <v>0</v>
      </c>
      <c r="AH4898" s="122">
        <v>0</v>
      </c>
      <c r="AI4898" s="122">
        <v>0</v>
      </c>
      <c r="AJ4898" s="122">
        <v>0</v>
      </c>
      <c r="AK4898" s="122">
        <v>0</v>
      </c>
      <c r="AL4898" s="122">
        <v>0</v>
      </c>
    </row>
    <row r="4899" spans="1:38" hidden="1" x14ac:dyDescent="0.25">
      <c r="A4899" s="122" t="s">
        <v>2027</v>
      </c>
      <c r="B4899" s="122">
        <v>1</v>
      </c>
      <c r="C4899" s="122" t="s">
        <v>2233</v>
      </c>
      <c r="D4899" s="122" t="s">
        <v>475</v>
      </c>
      <c r="E4899" s="122">
        <v>89</v>
      </c>
      <c r="F4899" s="122">
        <v>0</v>
      </c>
      <c r="G4899" s="122">
        <v>0</v>
      </c>
      <c r="H4899" s="122">
        <v>0</v>
      </c>
      <c r="I4899" s="122">
        <v>0</v>
      </c>
      <c r="J4899" s="122">
        <v>0</v>
      </c>
      <c r="K4899" s="122">
        <v>0</v>
      </c>
      <c r="L4899" s="122">
        <v>0</v>
      </c>
      <c r="M4899" s="122">
        <v>0</v>
      </c>
      <c r="N4899" s="122">
        <v>0</v>
      </c>
      <c r="O4899" s="122">
        <v>0</v>
      </c>
      <c r="P4899" s="122">
        <v>0</v>
      </c>
      <c r="Q4899" s="122">
        <v>0</v>
      </c>
      <c r="R4899" s="122">
        <v>0</v>
      </c>
      <c r="S4899" s="122">
        <v>0</v>
      </c>
      <c r="T4899" s="122">
        <v>0</v>
      </c>
      <c r="U4899" s="122">
        <v>0</v>
      </c>
      <c r="V4899" s="122">
        <v>0</v>
      </c>
      <c r="W4899" s="122">
        <v>0</v>
      </c>
      <c r="X4899" s="122">
        <v>0</v>
      </c>
      <c r="Y4899" s="122">
        <v>0</v>
      </c>
      <c r="Z4899" s="122">
        <v>0</v>
      </c>
      <c r="AA4899" s="122">
        <v>0</v>
      </c>
      <c r="AB4899" s="122">
        <v>0</v>
      </c>
      <c r="AC4899" s="122">
        <v>0</v>
      </c>
      <c r="AD4899" s="122">
        <v>0</v>
      </c>
      <c r="AE4899" s="122">
        <v>0</v>
      </c>
      <c r="AF4899" s="122">
        <v>0</v>
      </c>
      <c r="AG4899" s="122">
        <v>0</v>
      </c>
      <c r="AH4899" s="122">
        <v>0</v>
      </c>
      <c r="AI4899" s="122">
        <v>0</v>
      </c>
      <c r="AJ4899" s="122">
        <v>0</v>
      </c>
      <c r="AK4899" s="122">
        <v>0</v>
      </c>
      <c r="AL4899" s="122">
        <v>0</v>
      </c>
    </row>
    <row r="4900" spans="1:38" hidden="1" x14ac:dyDescent="0.25">
      <c r="A4900" s="122" t="s">
        <v>2027</v>
      </c>
      <c r="B4900" s="122">
        <v>1</v>
      </c>
      <c r="C4900" s="122" t="s">
        <v>2233</v>
      </c>
      <c r="D4900" s="122" t="s">
        <v>2108</v>
      </c>
      <c r="E4900" s="122">
        <v>89</v>
      </c>
      <c r="F4900" s="122">
        <v>0</v>
      </c>
      <c r="G4900" s="122">
        <v>0</v>
      </c>
      <c r="H4900" s="122">
        <v>0</v>
      </c>
      <c r="I4900" s="122">
        <v>0</v>
      </c>
      <c r="J4900" s="122">
        <v>0</v>
      </c>
      <c r="K4900" s="122">
        <v>0</v>
      </c>
      <c r="L4900" s="122">
        <v>0</v>
      </c>
      <c r="M4900" s="122">
        <v>0</v>
      </c>
      <c r="N4900" s="122">
        <v>0</v>
      </c>
      <c r="O4900" s="122">
        <v>0</v>
      </c>
      <c r="P4900" s="122">
        <v>0</v>
      </c>
      <c r="Q4900" s="122">
        <v>0</v>
      </c>
      <c r="R4900" s="122">
        <v>0</v>
      </c>
      <c r="S4900" s="122">
        <v>0</v>
      </c>
      <c r="T4900" s="122">
        <v>0</v>
      </c>
      <c r="U4900" s="122">
        <v>0</v>
      </c>
      <c r="V4900" s="122">
        <v>0</v>
      </c>
      <c r="W4900" s="122">
        <v>0</v>
      </c>
      <c r="X4900" s="122">
        <v>0</v>
      </c>
      <c r="Y4900" s="122">
        <v>0</v>
      </c>
      <c r="Z4900" s="122">
        <v>0</v>
      </c>
      <c r="AA4900" s="122">
        <v>0</v>
      </c>
      <c r="AB4900" s="122">
        <v>0</v>
      </c>
      <c r="AC4900" s="122">
        <v>0</v>
      </c>
      <c r="AD4900" s="122">
        <v>0</v>
      </c>
      <c r="AE4900" s="122">
        <v>0</v>
      </c>
      <c r="AF4900" s="122">
        <v>0</v>
      </c>
      <c r="AG4900" s="122">
        <v>0</v>
      </c>
      <c r="AH4900" s="122">
        <v>0</v>
      </c>
      <c r="AI4900" s="122">
        <v>0</v>
      </c>
      <c r="AJ4900" s="122">
        <v>0</v>
      </c>
      <c r="AK4900" s="122">
        <v>0</v>
      </c>
      <c r="AL4900" s="122">
        <v>0</v>
      </c>
    </row>
    <row r="4901" spans="1:38" hidden="1" x14ac:dyDescent="0.25">
      <c r="A4901" s="122" t="s">
        <v>2027</v>
      </c>
      <c r="B4901" s="122">
        <v>1</v>
      </c>
      <c r="C4901" s="122" t="s">
        <v>2233</v>
      </c>
      <c r="D4901" s="122" t="s">
        <v>2109</v>
      </c>
      <c r="E4901" s="122">
        <v>89</v>
      </c>
      <c r="F4901" s="122">
        <v>0</v>
      </c>
      <c r="G4901" s="122">
        <v>0</v>
      </c>
      <c r="H4901" s="122">
        <v>0</v>
      </c>
      <c r="I4901" s="122">
        <v>0</v>
      </c>
      <c r="J4901" s="122">
        <v>0</v>
      </c>
      <c r="K4901" s="122">
        <v>0</v>
      </c>
      <c r="L4901" s="122">
        <v>0</v>
      </c>
      <c r="M4901" s="122">
        <v>0</v>
      </c>
      <c r="N4901" s="122">
        <v>0</v>
      </c>
      <c r="O4901" s="122">
        <v>0</v>
      </c>
      <c r="P4901" s="122">
        <v>0</v>
      </c>
      <c r="Q4901" s="122">
        <v>0</v>
      </c>
      <c r="R4901" s="122">
        <v>0</v>
      </c>
      <c r="S4901" s="122">
        <v>0</v>
      </c>
      <c r="T4901" s="122">
        <v>0</v>
      </c>
      <c r="U4901" s="122">
        <v>0</v>
      </c>
      <c r="V4901" s="122">
        <v>0</v>
      </c>
      <c r="W4901" s="122">
        <v>0</v>
      </c>
      <c r="X4901" s="122">
        <v>0</v>
      </c>
      <c r="Y4901" s="122">
        <v>0</v>
      </c>
      <c r="Z4901" s="122">
        <v>0</v>
      </c>
      <c r="AA4901" s="122">
        <v>0</v>
      </c>
      <c r="AB4901" s="122">
        <v>0</v>
      </c>
      <c r="AC4901" s="122">
        <v>0</v>
      </c>
      <c r="AD4901" s="122">
        <v>0</v>
      </c>
      <c r="AE4901" s="122">
        <v>0</v>
      </c>
      <c r="AF4901" s="122">
        <v>0</v>
      </c>
      <c r="AG4901" s="122">
        <v>0</v>
      </c>
      <c r="AH4901" s="122">
        <v>0</v>
      </c>
      <c r="AI4901" s="122">
        <v>0</v>
      </c>
      <c r="AJ4901" s="122">
        <v>0</v>
      </c>
      <c r="AK4901" s="122">
        <v>0</v>
      </c>
      <c r="AL4901" s="122">
        <v>0</v>
      </c>
    </row>
    <row r="4902" spans="1:38" hidden="1" x14ac:dyDescent="0.25">
      <c r="A4902" s="122" t="s">
        <v>2027</v>
      </c>
      <c r="B4902" s="122">
        <v>1</v>
      </c>
      <c r="C4902" s="122" t="s">
        <v>2233</v>
      </c>
      <c r="D4902" s="122" t="s">
        <v>2110</v>
      </c>
      <c r="E4902" s="122">
        <v>89</v>
      </c>
      <c r="F4902" s="122">
        <v>0</v>
      </c>
      <c r="G4902" s="122">
        <v>0</v>
      </c>
      <c r="H4902" s="122">
        <v>0</v>
      </c>
      <c r="I4902" s="122">
        <v>0</v>
      </c>
      <c r="J4902" s="122">
        <v>0</v>
      </c>
      <c r="K4902" s="122">
        <v>0</v>
      </c>
      <c r="L4902" s="122">
        <v>0</v>
      </c>
      <c r="M4902" s="122">
        <v>0</v>
      </c>
      <c r="N4902" s="122">
        <v>0</v>
      </c>
      <c r="O4902" s="122">
        <v>0</v>
      </c>
      <c r="P4902" s="122">
        <v>0</v>
      </c>
      <c r="Q4902" s="122">
        <v>0</v>
      </c>
      <c r="R4902" s="122">
        <v>0</v>
      </c>
      <c r="S4902" s="122">
        <v>0</v>
      </c>
      <c r="T4902" s="122">
        <v>0</v>
      </c>
      <c r="U4902" s="122">
        <v>0</v>
      </c>
      <c r="V4902" s="122">
        <v>0</v>
      </c>
      <c r="W4902" s="122">
        <v>0</v>
      </c>
      <c r="X4902" s="122">
        <v>0</v>
      </c>
      <c r="Y4902" s="122">
        <v>0</v>
      </c>
      <c r="Z4902" s="122">
        <v>0</v>
      </c>
      <c r="AA4902" s="122">
        <v>0</v>
      </c>
      <c r="AB4902" s="122">
        <v>0</v>
      </c>
      <c r="AC4902" s="122">
        <v>0</v>
      </c>
      <c r="AD4902" s="122">
        <v>0</v>
      </c>
      <c r="AE4902" s="122">
        <v>0</v>
      </c>
      <c r="AF4902" s="122">
        <v>0</v>
      </c>
      <c r="AG4902" s="122">
        <v>0</v>
      </c>
      <c r="AH4902" s="122">
        <v>0</v>
      </c>
      <c r="AI4902" s="122">
        <v>0</v>
      </c>
      <c r="AJ4902" s="122">
        <v>0</v>
      </c>
      <c r="AK4902" s="122">
        <v>0</v>
      </c>
      <c r="AL4902" s="122">
        <v>0</v>
      </c>
    </row>
    <row r="4903" spans="1:38" hidden="1" x14ac:dyDescent="0.25">
      <c r="A4903" s="122" t="s">
        <v>2027</v>
      </c>
      <c r="B4903" s="122">
        <v>1</v>
      </c>
      <c r="C4903" s="122" t="s">
        <v>2233</v>
      </c>
      <c r="D4903" s="122" t="s">
        <v>2111</v>
      </c>
      <c r="E4903" s="122">
        <v>89</v>
      </c>
      <c r="F4903" s="122">
        <v>0</v>
      </c>
      <c r="G4903" s="122">
        <v>0</v>
      </c>
      <c r="H4903" s="122">
        <v>0</v>
      </c>
      <c r="I4903" s="122">
        <v>0</v>
      </c>
      <c r="J4903" s="122">
        <v>0</v>
      </c>
      <c r="K4903" s="122">
        <v>0</v>
      </c>
      <c r="L4903" s="122">
        <v>0</v>
      </c>
      <c r="M4903" s="122">
        <v>0</v>
      </c>
      <c r="N4903" s="122">
        <v>0</v>
      </c>
      <c r="O4903" s="122">
        <v>0</v>
      </c>
      <c r="P4903" s="122">
        <v>0</v>
      </c>
      <c r="Q4903" s="122">
        <v>0</v>
      </c>
      <c r="R4903" s="122">
        <v>0</v>
      </c>
      <c r="S4903" s="122">
        <v>0</v>
      </c>
      <c r="T4903" s="122">
        <v>0</v>
      </c>
      <c r="U4903" s="122">
        <v>0</v>
      </c>
      <c r="V4903" s="122">
        <v>0</v>
      </c>
      <c r="W4903" s="122">
        <v>0</v>
      </c>
      <c r="X4903" s="122">
        <v>0</v>
      </c>
      <c r="Y4903" s="122">
        <v>0</v>
      </c>
      <c r="Z4903" s="122">
        <v>0</v>
      </c>
      <c r="AA4903" s="122">
        <v>0</v>
      </c>
      <c r="AB4903" s="122">
        <v>0</v>
      </c>
      <c r="AC4903" s="122">
        <v>0</v>
      </c>
      <c r="AD4903" s="122">
        <v>0</v>
      </c>
      <c r="AE4903" s="122">
        <v>0</v>
      </c>
      <c r="AF4903" s="122">
        <v>0</v>
      </c>
      <c r="AG4903" s="122">
        <v>0</v>
      </c>
      <c r="AH4903" s="122">
        <v>0</v>
      </c>
      <c r="AI4903" s="122">
        <v>0</v>
      </c>
      <c r="AJ4903" s="122">
        <v>0</v>
      </c>
      <c r="AK4903" s="122">
        <v>0</v>
      </c>
      <c r="AL4903" s="122">
        <v>0</v>
      </c>
    </row>
    <row r="4904" spans="1:38" hidden="1" x14ac:dyDescent="0.25">
      <c r="A4904" s="122" t="s">
        <v>2027</v>
      </c>
      <c r="B4904" s="122">
        <v>1</v>
      </c>
      <c r="C4904" s="122" t="s">
        <v>2233</v>
      </c>
      <c r="D4904" s="122" t="s">
        <v>2112</v>
      </c>
      <c r="E4904" s="122">
        <v>89</v>
      </c>
      <c r="F4904" s="122">
        <v>0</v>
      </c>
      <c r="G4904" s="122">
        <v>0</v>
      </c>
      <c r="H4904" s="122">
        <v>0</v>
      </c>
      <c r="I4904" s="122">
        <v>0</v>
      </c>
      <c r="J4904" s="122">
        <v>0</v>
      </c>
      <c r="K4904" s="122">
        <v>0</v>
      </c>
      <c r="L4904" s="122">
        <v>0</v>
      </c>
      <c r="M4904" s="122">
        <v>0</v>
      </c>
      <c r="N4904" s="122">
        <v>0</v>
      </c>
      <c r="O4904" s="122">
        <v>0</v>
      </c>
      <c r="P4904" s="122">
        <v>0</v>
      </c>
      <c r="Q4904" s="122">
        <v>0</v>
      </c>
      <c r="R4904" s="122">
        <v>0</v>
      </c>
      <c r="S4904" s="122">
        <v>0</v>
      </c>
      <c r="T4904" s="122">
        <v>0</v>
      </c>
      <c r="U4904" s="122">
        <v>0</v>
      </c>
      <c r="V4904" s="122">
        <v>0</v>
      </c>
      <c r="W4904" s="122">
        <v>0</v>
      </c>
      <c r="X4904" s="122">
        <v>0</v>
      </c>
      <c r="Y4904" s="122">
        <v>0</v>
      </c>
      <c r="Z4904" s="122">
        <v>0</v>
      </c>
      <c r="AA4904" s="122">
        <v>0</v>
      </c>
      <c r="AB4904" s="122">
        <v>0</v>
      </c>
      <c r="AC4904" s="122">
        <v>0</v>
      </c>
      <c r="AD4904" s="122">
        <v>0</v>
      </c>
      <c r="AE4904" s="122">
        <v>0</v>
      </c>
      <c r="AF4904" s="122">
        <v>0</v>
      </c>
      <c r="AG4904" s="122">
        <v>0</v>
      </c>
      <c r="AH4904" s="122">
        <v>0</v>
      </c>
      <c r="AI4904" s="122">
        <v>0</v>
      </c>
      <c r="AJ4904" s="122">
        <v>0</v>
      </c>
      <c r="AK4904" s="122">
        <v>0</v>
      </c>
      <c r="AL4904" s="122">
        <v>0</v>
      </c>
    </row>
    <row r="4905" spans="1:38" hidden="1" x14ac:dyDescent="0.25">
      <c r="A4905" s="122" t="s">
        <v>2027</v>
      </c>
      <c r="B4905" s="122">
        <v>1</v>
      </c>
      <c r="C4905" s="122" t="s">
        <v>2233</v>
      </c>
      <c r="D4905" s="122" t="s">
        <v>2113</v>
      </c>
      <c r="E4905" s="122">
        <v>89</v>
      </c>
      <c r="F4905" s="122">
        <v>0</v>
      </c>
      <c r="G4905" s="122">
        <v>0</v>
      </c>
      <c r="H4905" s="122">
        <v>0</v>
      </c>
      <c r="I4905" s="122">
        <v>0</v>
      </c>
      <c r="J4905" s="122">
        <v>0</v>
      </c>
      <c r="K4905" s="122">
        <v>0</v>
      </c>
      <c r="L4905" s="122">
        <v>0</v>
      </c>
      <c r="M4905" s="122">
        <v>0</v>
      </c>
      <c r="N4905" s="122">
        <v>0</v>
      </c>
      <c r="O4905" s="122">
        <v>0</v>
      </c>
      <c r="P4905" s="122">
        <v>0</v>
      </c>
      <c r="Q4905" s="122">
        <v>0</v>
      </c>
      <c r="R4905" s="122">
        <v>0</v>
      </c>
      <c r="S4905" s="122">
        <v>0</v>
      </c>
      <c r="T4905" s="122">
        <v>0</v>
      </c>
      <c r="U4905" s="122">
        <v>0</v>
      </c>
      <c r="V4905" s="122">
        <v>0</v>
      </c>
      <c r="W4905" s="122">
        <v>0</v>
      </c>
      <c r="X4905" s="122">
        <v>0</v>
      </c>
      <c r="Y4905" s="122">
        <v>0</v>
      </c>
      <c r="Z4905" s="122">
        <v>0</v>
      </c>
      <c r="AA4905" s="122">
        <v>0</v>
      </c>
      <c r="AB4905" s="122">
        <v>0</v>
      </c>
      <c r="AC4905" s="122">
        <v>0</v>
      </c>
      <c r="AD4905" s="122">
        <v>0</v>
      </c>
      <c r="AE4905" s="122">
        <v>0</v>
      </c>
      <c r="AF4905" s="122">
        <v>0</v>
      </c>
      <c r="AG4905" s="122">
        <v>0</v>
      </c>
      <c r="AH4905" s="122">
        <v>0</v>
      </c>
      <c r="AI4905" s="122">
        <v>0</v>
      </c>
      <c r="AJ4905" s="122">
        <v>0</v>
      </c>
      <c r="AK4905" s="122">
        <v>0</v>
      </c>
      <c r="AL4905" s="122">
        <v>0</v>
      </c>
    </row>
    <row r="4906" spans="1:38" hidden="1" x14ac:dyDescent="0.25">
      <c r="A4906" s="122" t="s">
        <v>2027</v>
      </c>
      <c r="B4906" s="122">
        <v>1</v>
      </c>
      <c r="C4906" s="122" t="s">
        <v>2233</v>
      </c>
      <c r="D4906" s="122" t="s">
        <v>2114</v>
      </c>
      <c r="E4906" s="122">
        <v>89</v>
      </c>
      <c r="F4906" s="122">
        <v>0</v>
      </c>
      <c r="G4906" s="122">
        <v>0</v>
      </c>
      <c r="H4906" s="122">
        <v>0</v>
      </c>
      <c r="I4906" s="122">
        <v>0</v>
      </c>
      <c r="J4906" s="122">
        <v>0</v>
      </c>
      <c r="K4906" s="122">
        <v>0</v>
      </c>
      <c r="L4906" s="122">
        <v>0</v>
      </c>
      <c r="M4906" s="122">
        <v>0</v>
      </c>
      <c r="N4906" s="122">
        <v>0</v>
      </c>
      <c r="O4906" s="122">
        <v>0</v>
      </c>
      <c r="P4906" s="122">
        <v>0</v>
      </c>
      <c r="Q4906" s="122">
        <v>0</v>
      </c>
      <c r="R4906" s="122">
        <v>0</v>
      </c>
      <c r="S4906" s="122">
        <v>0</v>
      </c>
      <c r="T4906" s="122">
        <v>0</v>
      </c>
      <c r="U4906" s="122">
        <v>0</v>
      </c>
      <c r="V4906" s="122">
        <v>0</v>
      </c>
      <c r="W4906" s="122">
        <v>0</v>
      </c>
      <c r="X4906" s="122">
        <v>0</v>
      </c>
      <c r="Y4906" s="122">
        <v>0</v>
      </c>
      <c r="Z4906" s="122">
        <v>0</v>
      </c>
      <c r="AA4906" s="122">
        <v>0</v>
      </c>
      <c r="AB4906" s="122">
        <v>0</v>
      </c>
      <c r="AC4906" s="122">
        <v>0</v>
      </c>
      <c r="AD4906" s="122">
        <v>0</v>
      </c>
      <c r="AE4906" s="122">
        <v>0</v>
      </c>
      <c r="AF4906" s="122">
        <v>0</v>
      </c>
      <c r="AG4906" s="122">
        <v>0</v>
      </c>
      <c r="AH4906" s="122">
        <v>0</v>
      </c>
      <c r="AI4906" s="122">
        <v>0</v>
      </c>
      <c r="AJ4906" s="122">
        <v>0</v>
      </c>
      <c r="AK4906" s="122">
        <v>0</v>
      </c>
      <c r="AL4906" s="122">
        <v>0</v>
      </c>
    </row>
    <row r="4907" spans="1:38" hidden="1" x14ac:dyDescent="0.25">
      <c r="A4907" s="122" t="s">
        <v>2027</v>
      </c>
      <c r="B4907" s="122">
        <v>1</v>
      </c>
      <c r="C4907" s="122" t="s">
        <v>2233</v>
      </c>
      <c r="D4907" s="122" t="s">
        <v>2115</v>
      </c>
      <c r="E4907" s="122">
        <v>89</v>
      </c>
      <c r="F4907" s="122">
        <v>0</v>
      </c>
      <c r="G4907" s="122">
        <v>0</v>
      </c>
      <c r="H4907" s="122">
        <v>0</v>
      </c>
      <c r="I4907" s="122">
        <v>0</v>
      </c>
      <c r="J4907" s="122">
        <v>0</v>
      </c>
      <c r="K4907" s="122">
        <v>0</v>
      </c>
      <c r="L4907" s="122">
        <v>0</v>
      </c>
      <c r="M4907" s="122">
        <v>0</v>
      </c>
      <c r="N4907" s="122">
        <v>0</v>
      </c>
      <c r="O4907" s="122">
        <v>0</v>
      </c>
      <c r="P4907" s="122">
        <v>0</v>
      </c>
      <c r="Q4907" s="122">
        <v>0</v>
      </c>
      <c r="R4907" s="122">
        <v>0</v>
      </c>
      <c r="S4907" s="122">
        <v>0</v>
      </c>
      <c r="T4907" s="122">
        <v>0</v>
      </c>
      <c r="U4907" s="122">
        <v>0</v>
      </c>
      <c r="V4907" s="122">
        <v>0</v>
      </c>
      <c r="W4907" s="122">
        <v>0</v>
      </c>
      <c r="X4907" s="122">
        <v>0</v>
      </c>
      <c r="Y4907" s="122">
        <v>0</v>
      </c>
      <c r="Z4907" s="122">
        <v>0</v>
      </c>
      <c r="AA4907" s="122">
        <v>0</v>
      </c>
      <c r="AB4907" s="122">
        <v>0</v>
      </c>
      <c r="AC4907" s="122">
        <v>0</v>
      </c>
      <c r="AD4907" s="122">
        <v>0</v>
      </c>
      <c r="AE4907" s="122">
        <v>0</v>
      </c>
      <c r="AF4907" s="122">
        <v>0</v>
      </c>
      <c r="AG4907" s="122">
        <v>0</v>
      </c>
      <c r="AH4907" s="122">
        <v>0</v>
      </c>
      <c r="AI4907" s="122">
        <v>0</v>
      </c>
      <c r="AJ4907" s="122">
        <v>0</v>
      </c>
      <c r="AK4907" s="122">
        <v>0</v>
      </c>
      <c r="AL4907" s="122">
        <v>0</v>
      </c>
    </row>
    <row r="4908" spans="1:38" hidden="1" x14ac:dyDescent="0.25">
      <c r="A4908" s="122" t="s">
        <v>2027</v>
      </c>
      <c r="B4908" s="122">
        <v>1</v>
      </c>
      <c r="C4908" s="122" t="s">
        <v>2233</v>
      </c>
      <c r="D4908" s="122" t="s">
        <v>2116</v>
      </c>
      <c r="E4908" s="122">
        <v>89</v>
      </c>
      <c r="F4908" s="122">
        <v>0</v>
      </c>
      <c r="G4908" s="122">
        <v>0</v>
      </c>
      <c r="H4908" s="122">
        <v>0</v>
      </c>
      <c r="I4908" s="122">
        <v>0</v>
      </c>
      <c r="J4908" s="122">
        <v>0</v>
      </c>
      <c r="K4908" s="122">
        <v>0</v>
      </c>
      <c r="L4908" s="122">
        <v>0</v>
      </c>
      <c r="M4908" s="122">
        <v>0</v>
      </c>
      <c r="N4908" s="122">
        <v>0</v>
      </c>
      <c r="O4908" s="122">
        <v>0</v>
      </c>
      <c r="P4908" s="122">
        <v>0</v>
      </c>
      <c r="Q4908" s="122">
        <v>0</v>
      </c>
      <c r="R4908" s="122">
        <v>0</v>
      </c>
      <c r="S4908" s="122">
        <v>0</v>
      </c>
      <c r="T4908" s="122">
        <v>0</v>
      </c>
      <c r="U4908" s="122">
        <v>0</v>
      </c>
      <c r="V4908" s="122">
        <v>0</v>
      </c>
      <c r="W4908" s="122">
        <v>0</v>
      </c>
      <c r="X4908" s="122">
        <v>0</v>
      </c>
      <c r="Y4908" s="122">
        <v>0</v>
      </c>
      <c r="Z4908" s="122">
        <v>0</v>
      </c>
      <c r="AA4908" s="122">
        <v>0</v>
      </c>
      <c r="AB4908" s="122">
        <v>0</v>
      </c>
      <c r="AC4908" s="122">
        <v>0</v>
      </c>
      <c r="AD4908" s="122">
        <v>0</v>
      </c>
      <c r="AE4908" s="122">
        <v>0</v>
      </c>
      <c r="AF4908" s="122">
        <v>0</v>
      </c>
      <c r="AG4908" s="122">
        <v>0</v>
      </c>
      <c r="AH4908" s="122">
        <v>0</v>
      </c>
      <c r="AI4908" s="122">
        <v>0</v>
      </c>
      <c r="AJ4908" s="122">
        <v>0</v>
      </c>
      <c r="AK4908" s="122">
        <v>0</v>
      </c>
      <c r="AL4908" s="122">
        <v>0</v>
      </c>
    </row>
    <row r="4909" spans="1:38" hidden="1" x14ac:dyDescent="0.25">
      <c r="A4909" s="122" t="s">
        <v>2027</v>
      </c>
      <c r="B4909" s="122">
        <v>1</v>
      </c>
      <c r="C4909" s="122" t="s">
        <v>2233</v>
      </c>
      <c r="D4909" s="122" t="s">
        <v>2138</v>
      </c>
      <c r="E4909" s="122">
        <v>89</v>
      </c>
      <c r="F4909" s="122">
        <v>0</v>
      </c>
      <c r="G4909" s="122">
        <v>0</v>
      </c>
      <c r="H4909" s="122">
        <v>0</v>
      </c>
      <c r="I4909" s="122">
        <v>0</v>
      </c>
      <c r="J4909" s="122">
        <v>0</v>
      </c>
      <c r="K4909" s="122">
        <v>0</v>
      </c>
      <c r="L4909" s="122">
        <v>0</v>
      </c>
      <c r="M4909" s="122">
        <v>0</v>
      </c>
      <c r="N4909" s="122">
        <v>0</v>
      </c>
      <c r="O4909" s="122">
        <v>0</v>
      </c>
      <c r="P4909" s="122">
        <v>0</v>
      </c>
      <c r="Q4909" s="122">
        <v>0</v>
      </c>
      <c r="R4909" s="122">
        <v>0</v>
      </c>
      <c r="S4909" s="122">
        <v>0</v>
      </c>
      <c r="T4909" s="122">
        <v>0</v>
      </c>
      <c r="U4909" s="122">
        <v>0</v>
      </c>
      <c r="V4909" s="122">
        <v>0</v>
      </c>
      <c r="W4909" s="122">
        <v>0</v>
      </c>
      <c r="X4909" s="122">
        <v>0</v>
      </c>
      <c r="Y4909" s="122">
        <v>0</v>
      </c>
      <c r="Z4909" s="122">
        <v>0</v>
      </c>
      <c r="AA4909" s="122">
        <v>0</v>
      </c>
      <c r="AB4909" s="122">
        <v>0</v>
      </c>
      <c r="AC4909" s="122">
        <v>0</v>
      </c>
      <c r="AD4909" s="122">
        <v>0</v>
      </c>
      <c r="AE4909" s="122">
        <v>0</v>
      </c>
      <c r="AF4909" s="122">
        <v>0</v>
      </c>
      <c r="AG4909" s="122">
        <v>0</v>
      </c>
      <c r="AH4909" s="122">
        <v>0</v>
      </c>
      <c r="AI4909" s="122">
        <v>0</v>
      </c>
      <c r="AJ4909" s="122">
        <v>0</v>
      </c>
      <c r="AK4909" s="122">
        <v>0</v>
      </c>
      <c r="AL4909" s="122">
        <v>0</v>
      </c>
    </row>
    <row r="4910" spans="1:38" hidden="1" x14ac:dyDescent="0.25">
      <c r="A4910" s="122" t="s">
        <v>2027</v>
      </c>
      <c r="B4910" s="122">
        <v>1</v>
      </c>
      <c r="C4910" s="122" t="s">
        <v>2233</v>
      </c>
      <c r="D4910" s="122" t="s">
        <v>2117</v>
      </c>
      <c r="E4910" s="122">
        <v>89</v>
      </c>
      <c r="F4910" s="122">
        <v>0</v>
      </c>
      <c r="G4910" s="122">
        <v>0</v>
      </c>
      <c r="H4910" s="122">
        <v>0</v>
      </c>
      <c r="I4910" s="122">
        <v>0</v>
      </c>
      <c r="J4910" s="122">
        <v>0</v>
      </c>
      <c r="K4910" s="122">
        <v>0</v>
      </c>
      <c r="L4910" s="122">
        <v>0</v>
      </c>
      <c r="M4910" s="122">
        <v>0</v>
      </c>
      <c r="N4910" s="122">
        <v>0</v>
      </c>
      <c r="O4910" s="122">
        <v>0</v>
      </c>
      <c r="P4910" s="122">
        <v>0</v>
      </c>
      <c r="Q4910" s="122">
        <v>0</v>
      </c>
      <c r="R4910" s="122">
        <v>0</v>
      </c>
      <c r="S4910" s="122">
        <v>0</v>
      </c>
      <c r="T4910" s="122">
        <v>0</v>
      </c>
      <c r="U4910" s="122">
        <v>0</v>
      </c>
      <c r="V4910" s="122">
        <v>0</v>
      </c>
      <c r="W4910" s="122">
        <v>0</v>
      </c>
      <c r="X4910" s="122">
        <v>0</v>
      </c>
      <c r="Y4910" s="122">
        <v>0</v>
      </c>
      <c r="Z4910" s="122">
        <v>0</v>
      </c>
      <c r="AA4910" s="122">
        <v>0</v>
      </c>
      <c r="AB4910" s="122">
        <v>0</v>
      </c>
      <c r="AC4910" s="122">
        <v>0</v>
      </c>
      <c r="AD4910" s="122">
        <v>0</v>
      </c>
      <c r="AE4910" s="122">
        <v>0</v>
      </c>
      <c r="AF4910" s="122">
        <v>0</v>
      </c>
      <c r="AG4910" s="122">
        <v>0</v>
      </c>
      <c r="AH4910" s="122">
        <v>0</v>
      </c>
      <c r="AI4910" s="122">
        <v>0</v>
      </c>
      <c r="AJ4910" s="122">
        <v>0</v>
      </c>
      <c r="AK4910" s="122">
        <v>0</v>
      </c>
      <c r="AL4910" s="122">
        <v>0</v>
      </c>
    </row>
    <row r="4911" spans="1:38" hidden="1" x14ac:dyDescent="0.25">
      <c r="A4911" s="122" t="s">
        <v>2027</v>
      </c>
      <c r="B4911" s="122">
        <v>1</v>
      </c>
      <c r="C4911" s="122" t="s">
        <v>2233</v>
      </c>
      <c r="D4911" s="122" t="s">
        <v>2118</v>
      </c>
      <c r="E4911" s="122">
        <v>89</v>
      </c>
      <c r="F4911" s="122">
        <v>0</v>
      </c>
      <c r="G4911" s="122">
        <v>0</v>
      </c>
      <c r="H4911" s="122">
        <v>0</v>
      </c>
      <c r="I4911" s="122">
        <v>0</v>
      </c>
      <c r="J4911" s="122">
        <v>0</v>
      </c>
      <c r="K4911" s="122">
        <v>0</v>
      </c>
      <c r="L4911" s="122">
        <v>0</v>
      </c>
      <c r="M4911" s="122">
        <v>0</v>
      </c>
      <c r="N4911" s="122">
        <v>0</v>
      </c>
      <c r="O4911" s="122">
        <v>0</v>
      </c>
      <c r="P4911" s="122">
        <v>0</v>
      </c>
      <c r="Q4911" s="122">
        <v>0</v>
      </c>
      <c r="R4911" s="122">
        <v>0</v>
      </c>
      <c r="S4911" s="122">
        <v>0</v>
      </c>
      <c r="T4911" s="122">
        <v>0</v>
      </c>
      <c r="U4911" s="122">
        <v>0</v>
      </c>
      <c r="V4911" s="122">
        <v>0</v>
      </c>
      <c r="W4911" s="122">
        <v>0</v>
      </c>
      <c r="X4911" s="122">
        <v>0</v>
      </c>
      <c r="Y4911" s="122">
        <v>0</v>
      </c>
      <c r="Z4911" s="122">
        <v>0</v>
      </c>
      <c r="AA4911" s="122">
        <v>0</v>
      </c>
      <c r="AB4911" s="122">
        <v>0</v>
      </c>
      <c r="AC4911" s="122">
        <v>0</v>
      </c>
      <c r="AD4911" s="122">
        <v>0</v>
      </c>
      <c r="AE4911" s="122">
        <v>0</v>
      </c>
      <c r="AF4911" s="122">
        <v>0</v>
      </c>
      <c r="AG4911" s="122">
        <v>0</v>
      </c>
      <c r="AH4911" s="122">
        <v>0</v>
      </c>
      <c r="AI4911" s="122">
        <v>0</v>
      </c>
      <c r="AJ4911" s="122">
        <v>0</v>
      </c>
      <c r="AK4911" s="122">
        <v>0</v>
      </c>
      <c r="AL4911" s="122">
        <v>0</v>
      </c>
    </row>
    <row r="4912" spans="1:38" hidden="1" x14ac:dyDescent="0.25">
      <c r="A4912" s="122" t="s">
        <v>2027</v>
      </c>
      <c r="B4912" s="122">
        <v>1</v>
      </c>
      <c r="C4912" s="122" t="s">
        <v>2233</v>
      </c>
      <c r="D4912" s="122" t="s">
        <v>2119</v>
      </c>
      <c r="E4912" s="122">
        <v>89</v>
      </c>
      <c r="F4912" s="122">
        <v>0</v>
      </c>
      <c r="G4912" s="122">
        <v>0</v>
      </c>
      <c r="H4912" s="122">
        <v>0</v>
      </c>
      <c r="I4912" s="122">
        <v>0</v>
      </c>
      <c r="J4912" s="122">
        <v>0</v>
      </c>
      <c r="K4912" s="122">
        <v>0</v>
      </c>
      <c r="L4912" s="122">
        <v>0</v>
      </c>
      <c r="M4912" s="122">
        <v>0</v>
      </c>
      <c r="N4912" s="122">
        <v>0</v>
      </c>
      <c r="O4912" s="122">
        <v>0</v>
      </c>
      <c r="P4912" s="122">
        <v>0</v>
      </c>
      <c r="Q4912" s="122">
        <v>0</v>
      </c>
      <c r="R4912" s="122">
        <v>0</v>
      </c>
      <c r="S4912" s="122">
        <v>0</v>
      </c>
      <c r="T4912" s="122">
        <v>0</v>
      </c>
      <c r="U4912" s="122">
        <v>0</v>
      </c>
      <c r="V4912" s="122">
        <v>0</v>
      </c>
      <c r="W4912" s="122">
        <v>0</v>
      </c>
      <c r="X4912" s="122">
        <v>0</v>
      </c>
      <c r="Y4912" s="122">
        <v>0</v>
      </c>
      <c r="Z4912" s="122">
        <v>0</v>
      </c>
      <c r="AA4912" s="122">
        <v>0</v>
      </c>
      <c r="AB4912" s="122">
        <v>0</v>
      </c>
      <c r="AC4912" s="122">
        <v>0</v>
      </c>
      <c r="AD4912" s="122">
        <v>0</v>
      </c>
      <c r="AE4912" s="122">
        <v>0</v>
      </c>
      <c r="AF4912" s="122">
        <v>0</v>
      </c>
      <c r="AG4912" s="122">
        <v>0</v>
      </c>
      <c r="AH4912" s="122">
        <v>0</v>
      </c>
      <c r="AI4912" s="122">
        <v>0</v>
      </c>
      <c r="AJ4912" s="122">
        <v>0</v>
      </c>
      <c r="AK4912" s="122">
        <v>0</v>
      </c>
      <c r="AL4912" s="122">
        <v>0</v>
      </c>
    </row>
    <row r="4913" spans="1:38" hidden="1" x14ac:dyDescent="0.25">
      <c r="A4913" s="122" t="s">
        <v>2027</v>
      </c>
      <c r="B4913" s="122">
        <v>1</v>
      </c>
      <c r="C4913" s="122" t="s">
        <v>2233</v>
      </c>
      <c r="D4913" s="122" t="s">
        <v>2120</v>
      </c>
      <c r="E4913" s="122">
        <v>89</v>
      </c>
      <c r="F4913" s="122">
        <v>0</v>
      </c>
      <c r="G4913" s="122">
        <v>0</v>
      </c>
      <c r="H4913" s="122">
        <v>0</v>
      </c>
      <c r="I4913" s="122">
        <v>0</v>
      </c>
      <c r="J4913" s="122">
        <v>0</v>
      </c>
      <c r="K4913" s="122">
        <v>0</v>
      </c>
      <c r="L4913" s="122">
        <v>0</v>
      </c>
      <c r="M4913" s="122">
        <v>0</v>
      </c>
      <c r="N4913" s="122">
        <v>0</v>
      </c>
      <c r="O4913" s="122">
        <v>0</v>
      </c>
      <c r="P4913" s="122">
        <v>0</v>
      </c>
      <c r="Q4913" s="122">
        <v>0</v>
      </c>
      <c r="R4913" s="122">
        <v>0</v>
      </c>
      <c r="S4913" s="122">
        <v>0</v>
      </c>
      <c r="T4913" s="122">
        <v>0</v>
      </c>
      <c r="U4913" s="122">
        <v>0</v>
      </c>
      <c r="V4913" s="122">
        <v>0</v>
      </c>
      <c r="W4913" s="122">
        <v>0</v>
      </c>
      <c r="X4913" s="122">
        <v>0</v>
      </c>
      <c r="Y4913" s="122">
        <v>0</v>
      </c>
      <c r="Z4913" s="122">
        <v>0</v>
      </c>
      <c r="AA4913" s="122">
        <v>0</v>
      </c>
      <c r="AB4913" s="122">
        <v>0</v>
      </c>
      <c r="AC4913" s="122">
        <v>0</v>
      </c>
      <c r="AD4913" s="122">
        <v>0</v>
      </c>
      <c r="AE4913" s="122">
        <v>0</v>
      </c>
      <c r="AF4913" s="122">
        <v>0</v>
      </c>
      <c r="AG4913" s="122">
        <v>0</v>
      </c>
      <c r="AH4913" s="122">
        <v>0</v>
      </c>
      <c r="AI4913" s="122">
        <v>0</v>
      </c>
      <c r="AJ4913" s="122">
        <v>0</v>
      </c>
      <c r="AK4913" s="122">
        <v>0</v>
      </c>
      <c r="AL4913" s="122">
        <v>0</v>
      </c>
    </row>
    <row r="4914" spans="1:38" hidden="1" x14ac:dyDescent="0.25">
      <c r="A4914" s="122" t="s">
        <v>2027</v>
      </c>
      <c r="B4914" s="122">
        <v>1</v>
      </c>
      <c r="C4914" s="122" t="s">
        <v>2233</v>
      </c>
      <c r="D4914" s="122" t="s">
        <v>2121</v>
      </c>
      <c r="E4914" s="122">
        <v>89</v>
      </c>
      <c r="F4914" s="122">
        <v>0</v>
      </c>
      <c r="G4914" s="122">
        <v>0</v>
      </c>
      <c r="H4914" s="122">
        <v>0</v>
      </c>
      <c r="I4914" s="122">
        <v>0</v>
      </c>
      <c r="J4914" s="122">
        <v>0</v>
      </c>
      <c r="K4914" s="122">
        <v>0</v>
      </c>
      <c r="L4914" s="122">
        <v>0</v>
      </c>
      <c r="M4914" s="122">
        <v>0</v>
      </c>
      <c r="N4914" s="122">
        <v>0</v>
      </c>
      <c r="O4914" s="122">
        <v>0</v>
      </c>
      <c r="P4914" s="122">
        <v>0</v>
      </c>
      <c r="Q4914" s="122">
        <v>0</v>
      </c>
      <c r="R4914" s="122">
        <v>0</v>
      </c>
      <c r="S4914" s="122">
        <v>0</v>
      </c>
      <c r="T4914" s="122">
        <v>0</v>
      </c>
      <c r="U4914" s="122">
        <v>0</v>
      </c>
      <c r="V4914" s="122">
        <v>0</v>
      </c>
      <c r="W4914" s="122">
        <v>0</v>
      </c>
      <c r="X4914" s="122">
        <v>0</v>
      </c>
      <c r="Y4914" s="122">
        <v>0</v>
      </c>
      <c r="Z4914" s="122">
        <v>0</v>
      </c>
      <c r="AA4914" s="122">
        <v>0</v>
      </c>
      <c r="AB4914" s="122">
        <v>0</v>
      </c>
      <c r="AC4914" s="122">
        <v>0</v>
      </c>
      <c r="AD4914" s="122">
        <v>0</v>
      </c>
      <c r="AE4914" s="122">
        <v>0</v>
      </c>
      <c r="AF4914" s="122">
        <v>0</v>
      </c>
      <c r="AG4914" s="122">
        <v>0</v>
      </c>
      <c r="AH4914" s="122">
        <v>0</v>
      </c>
      <c r="AI4914" s="122">
        <v>0</v>
      </c>
      <c r="AJ4914" s="122">
        <v>0</v>
      </c>
      <c r="AK4914" s="122">
        <v>0</v>
      </c>
      <c r="AL4914" s="122">
        <v>0</v>
      </c>
    </row>
    <row r="4915" spans="1:38" hidden="1" x14ac:dyDescent="0.25">
      <c r="A4915" s="122" t="s">
        <v>2027</v>
      </c>
      <c r="B4915" s="122">
        <v>1</v>
      </c>
      <c r="C4915" s="122" t="s">
        <v>2233</v>
      </c>
      <c r="D4915" s="122" t="s">
        <v>2122</v>
      </c>
      <c r="E4915" s="122">
        <v>89</v>
      </c>
      <c r="F4915" s="122">
        <v>0</v>
      </c>
      <c r="G4915" s="122">
        <v>0</v>
      </c>
      <c r="H4915" s="122">
        <v>0</v>
      </c>
      <c r="I4915" s="122">
        <v>0</v>
      </c>
      <c r="J4915" s="122">
        <v>0</v>
      </c>
      <c r="K4915" s="122">
        <v>0</v>
      </c>
      <c r="L4915" s="122">
        <v>0</v>
      </c>
      <c r="M4915" s="122">
        <v>0</v>
      </c>
      <c r="N4915" s="122">
        <v>0</v>
      </c>
      <c r="O4915" s="122">
        <v>0</v>
      </c>
      <c r="P4915" s="122">
        <v>0</v>
      </c>
      <c r="Q4915" s="122">
        <v>0</v>
      </c>
      <c r="R4915" s="122">
        <v>0</v>
      </c>
      <c r="S4915" s="122">
        <v>0</v>
      </c>
      <c r="T4915" s="122">
        <v>0</v>
      </c>
      <c r="U4915" s="122">
        <v>0</v>
      </c>
      <c r="V4915" s="122">
        <v>0</v>
      </c>
      <c r="W4915" s="122">
        <v>0</v>
      </c>
      <c r="X4915" s="122">
        <v>0</v>
      </c>
      <c r="Y4915" s="122">
        <v>0</v>
      </c>
      <c r="Z4915" s="122">
        <v>0</v>
      </c>
      <c r="AA4915" s="122">
        <v>0</v>
      </c>
      <c r="AB4915" s="122">
        <v>0</v>
      </c>
      <c r="AC4915" s="122">
        <v>0</v>
      </c>
      <c r="AD4915" s="122">
        <v>0</v>
      </c>
      <c r="AE4915" s="122">
        <v>0</v>
      </c>
      <c r="AF4915" s="122">
        <v>0</v>
      </c>
      <c r="AG4915" s="122">
        <v>0</v>
      </c>
      <c r="AH4915" s="122">
        <v>0</v>
      </c>
      <c r="AI4915" s="122">
        <v>0</v>
      </c>
      <c r="AJ4915" s="122">
        <v>0</v>
      </c>
      <c r="AK4915" s="122">
        <v>0</v>
      </c>
      <c r="AL4915" s="122">
        <v>0</v>
      </c>
    </row>
    <row r="4916" spans="1:38" hidden="1" x14ac:dyDescent="0.25">
      <c r="A4916" s="122" t="s">
        <v>2027</v>
      </c>
      <c r="B4916" s="122">
        <v>1</v>
      </c>
      <c r="C4916" s="122" t="s">
        <v>2233</v>
      </c>
      <c r="D4916" s="122" t="s">
        <v>2123</v>
      </c>
      <c r="E4916" s="122">
        <v>89</v>
      </c>
      <c r="F4916" s="122">
        <v>0</v>
      </c>
      <c r="G4916" s="122">
        <v>0</v>
      </c>
      <c r="H4916" s="122">
        <v>0</v>
      </c>
      <c r="I4916" s="122">
        <v>0</v>
      </c>
      <c r="J4916" s="122">
        <v>0</v>
      </c>
      <c r="K4916" s="122">
        <v>0</v>
      </c>
      <c r="L4916" s="122">
        <v>0</v>
      </c>
      <c r="M4916" s="122">
        <v>0</v>
      </c>
      <c r="N4916" s="122">
        <v>0</v>
      </c>
      <c r="O4916" s="122">
        <v>0</v>
      </c>
      <c r="P4916" s="122">
        <v>0</v>
      </c>
      <c r="Q4916" s="122">
        <v>0</v>
      </c>
      <c r="R4916" s="122">
        <v>0</v>
      </c>
      <c r="S4916" s="122">
        <v>0</v>
      </c>
      <c r="T4916" s="122">
        <v>0</v>
      </c>
      <c r="U4916" s="122">
        <v>0</v>
      </c>
      <c r="V4916" s="122">
        <v>0</v>
      </c>
      <c r="W4916" s="122">
        <v>0</v>
      </c>
      <c r="X4916" s="122">
        <v>0</v>
      </c>
      <c r="Y4916" s="122">
        <v>0</v>
      </c>
      <c r="Z4916" s="122">
        <v>0</v>
      </c>
      <c r="AA4916" s="122">
        <v>0</v>
      </c>
      <c r="AB4916" s="122">
        <v>0</v>
      </c>
      <c r="AC4916" s="122">
        <v>0</v>
      </c>
      <c r="AD4916" s="122">
        <v>0</v>
      </c>
      <c r="AE4916" s="122">
        <v>0</v>
      </c>
      <c r="AF4916" s="122">
        <v>0</v>
      </c>
      <c r="AG4916" s="122">
        <v>0</v>
      </c>
      <c r="AH4916" s="122">
        <v>0</v>
      </c>
      <c r="AI4916" s="122">
        <v>0</v>
      </c>
      <c r="AJ4916" s="122">
        <v>0</v>
      </c>
      <c r="AK4916" s="122">
        <v>0</v>
      </c>
      <c r="AL4916" s="122">
        <v>0</v>
      </c>
    </row>
    <row r="4917" spans="1:38" hidden="1" x14ac:dyDescent="0.25">
      <c r="A4917" s="122" t="s">
        <v>2027</v>
      </c>
      <c r="B4917" s="122">
        <v>1</v>
      </c>
      <c r="C4917" s="122" t="s">
        <v>2233</v>
      </c>
      <c r="D4917" s="122" t="s">
        <v>2140</v>
      </c>
      <c r="E4917" s="122">
        <v>89</v>
      </c>
      <c r="F4917" s="122">
        <v>0</v>
      </c>
      <c r="G4917" s="122">
        <v>0</v>
      </c>
      <c r="H4917" s="122">
        <v>0</v>
      </c>
      <c r="I4917" s="122">
        <v>0</v>
      </c>
      <c r="J4917" s="122">
        <v>0</v>
      </c>
      <c r="K4917" s="122">
        <v>0</v>
      </c>
      <c r="L4917" s="122">
        <v>0</v>
      </c>
      <c r="M4917" s="122">
        <v>0</v>
      </c>
      <c r="N4917" s="122">
        <v>0</v>
      </c>
      <c r="O4917" s="122">
        <v>0</v>
      </c>
      <c r="P4917" s="122">
        <v>0</v>
      </c>
      <c r="Q4917" s="122">
        <v>0</v>
      </c>
      <c r="R4917" s="122">
        <v>0</v>
      </c>
      <c r="S4917" s="122">
        <v>0</v>
      </c>
      <c r="T4917" s="122">
        <v>0</v>
      </c>
      <c r="U4917" s="122">
        <v>0</v>
      </c>
      <c r="V4917" s="122">
        <v>0</v>
      </c>
      <c r="W4917" s="122">
        <v>0</v>
      </c>
      <c r="X4917" s="122">
        <v>0</v>
      </c>
      <c r="Y4917" s="122">
        <v>0</v>
      </c>
      <c r="Z4917" s="122">
        <v>0</v>
      </c>
      <c r="AA4917" s="122">
        <v>0</v>
      </c>
      <c r="AB4917" s="122">
        <v>0</v>
      </c>
      <c r="AC4917" s="122">
        <v>0</v>
      </c>
      <c r="AD4917" s="122">
        <v>0</v>
      </c>
      <c r="AE4917" s="122">
        <v>0</v>
      </c>
      <c r="AF4917" s="122">
        <v>0</v>
      </c>
      <c r="AG4917" s="122">
        <v>0</v>
      </c>
      <c r="AH4917" s="122">
        <v>0</v>
      </c>
      <c r="AI4917" s="122">
        <v>0</v>
      </c>
      <c r="AJ4917" s="122">
        <v>0</v>
      </c>
      <c r="AK4917" s="122">
        <v>0</v>
      </c>
      <c r="AL4917" s="122">
        <v>0</v>
      </c>
    </row>
    <row r="4918" spans="1:38" hidden="1" x14ac:dyDescent="0.25">
      <c r="A4918" s="122" t="s">
        <v>2027</v>
      </c>
      <c r="B4918" s="122">
        <v>1</v>
      </c>
      <c r="C4918" s="122" t="s">
        <v>2233</v>
      </c>
      <c r="D4918" s="122" t="s">
        <v>2124</v>
      </c>
      <c r="E4918" s="122">
        <v>89</v>
      </c>
      <c r="F4918" s="122">
        <v>0</v>
      </c>
      <c r="G4918" s="122">
        <v>0</v>
      </c>
      <c r="H4918" s="122">
        <v>0</v>
      </c>
      <c r="I4918" s="122">
        <v>0</v>
      </c>
      <c r="J4918" s="122">
        <v>0</v>
      </c>
      <c r="K4918" s="122">
        <v>0</v>
      </c>
      <c r="L4918" s="122">
        <v>0</v>
      </c>
      <c r="M4918" s="122">
        <v>0</v>
      </c>
      <c r="N4918" s="122">
        <v>0</v>
      </c>
      <c r="O4918" s="122">
        <v>0</v>
      </c>
      <c r="P4918" s="122">
        <v>0</v>
      </c>
      <c r="Q4918" s="122">
        <v>0</v>
      </c>
      <c r="R4918" s="122">
        <v>0</v>
      </c>
      <c r="S4918" s="122">
        <v>0</v>
      </c>
      <c r="T4918" s="122">
        <v>0</v>
      </c>
      <c r="U4918" s="122">
        <v>0</v>
      </c>
      <c r="V4918" s="122">
        <v>0</v>
      </c>
      <c r="W4918" s="122">
        <v>0</v>
      </c>
      <c r="X4918" s="122">
        <v>0</v>
      </c>
      <c r="Y4918" s="122">
        <v>0</v>
      </c>
      <c r="Z4918" s="122">
        <v>0</v>
      </c>
      <c r="AA4918" s="122">
        <v>0</v>
      </c>
      <c r="AB4918" s="122">
        <v>0</v>
      </c>
      <c r="AC4918" s="122">
        <v>0</v>
      </c>
      <c r="AD4918" s="122">
        <v>0</v>
      </c>
      <c r="AE4918" s="122">
        <v>0</v>
      </c>
      <c r="AF4918" s="122">
        <v>0</v>
      </c>
      <c r="AG4918" s="122">
        <v>0</v>
      </c>
      <c r="AH4918" s="122">
        <v>0</v>
      </c>
      <c r="AI4918" s="122">
        <v>0</v>
      </c>
      <c r="AJ4918" s="122">
        <v>0</v>
      </c>
      <c r="AK4918" s="122">
        <v>0</v>
      </c>
      <c r="AL4918" s="122">
        <v>0</v>
      </c>
    </row>
    <row r="4919" spans="1:38" hidden="1" x14ac:dyDescent="0.25">
      <c r="A4919" s="122" t="s">
        <v>2027</v>
      </c>
      <c r="B4919" s="122">
        <v>1</v>
      </c>
      <c r="C4919" s="122" t="s">
        <v>2233</v>
      </c>
      <c r="D4919" s="122" t="s">
        <v>2125</v>
      </c>
      <c r="E4919" s="122">
        <v>89</v>
      </c>
      <c r="F4919" s="122">
        <v>0</v>
      </c>
      <c r="G4919" s="122">
        <v>0</v>
      </c>
      <c r="H4919" s="122">
        <v>0</v>
      </c>
      <c r="I4919" s="122">
        <v>0</v>
      </c>
      <c r="J4919" s="122">
        <v>0</v>
      </c>
      <c r="K4919" s="122">
        <v>0</v>
      </c>
      <c r="L4919" s="122">
        <v>0</v>
      </c>
      <c r="M4919" s="122">
        <v>0</v>
      </c>
      <c r="N4919" s="122">
        <v>0</v>
      </c>
      <c r="O4919" s="122">
        <v>0</v>
      </c>
      <c r="P4919" s="122">
        <v>0</v>
      </c>
      <c r="Q4919" s="122">
        <v>0</v>
      </c>
      <c r="R4919" s="122">
        <v>0</v>
      </c>
      <c r="S4919" s="122">
        <v>0</v>
      </c>
      <c r="T4919" s="122">
        <v>0</v>
      </c>
      <c r="U4919" s="122">
        <v>0</v>
      </c>
      <c r="V4919" s="122">
        <v>0</v>
      </c>
      <c r="W4919" s="122">
        <v>0</v>
      </c>
      <c r="X4919" s="122">
        <v>0</v>
      </c>
      <c r="Y4919" s="122">
        <v>0</v>
      </c>
      <c r="Z4919" s="122">
        <v>0</v>
      </c>
      <c r="AA4919" s="122">
        <v>0</v>
      </c>
      <c r="AB4919" s="122">
        <v>0</v>
      </c>
      <c r="AC4919" s="122">
        <v>0</v>
      </c>
      <c r="AD4919" s="122">
        <v>0</v>
      </c>
      <c r="AE4919" s="122">
        <v>0</v>
      </c>
      <c r="AF4919" s="122">
        <v>0</v>
      </c>
      <c r="AG4919" s="122">
        <v>0</v>
      </c>
      <c r="AH4919" s="122">
        <v>0</v>
      </c>
      <c r="AI4919" s="122">
        <v>0</v>
      </c>
      <c r="AJ4919" s="122">
        <v>0</v>
      </c>
      <c r="AK4919" s="122">
        <v>0</v>
      </c>
      <c r="AL4919" s="122">
        <v>0</v>
      </c>
    </row>
    <row r="4920" spans="1:38" hidden="1" x14ac:dyDescent="0.25">
      <c r="A4920" s="122" t="s">
        <v>2027</v>
      </c>
      <c r="B4920" s="122">
        <v>1</v>
      </c>
      <c r="C4920" s="122" t="s">
        <v>2233</v>
      </c>
      <c r="D4920" s="122" t="s">
        <v>2126</v>
      </c>
      <c r="E4920" s="122">
        <v>89</v>
      </c>
      <c r="F4920" s="122">
        <v>0</v>
      </c>
      <c r="G4920" s="122">
        <v>0</v>
      </c>
      <c r="H4920" s="122">
        <v>0</v>
      </c>
      <c r="I4920" s="122">
        <v>0</v>
      </c>
      <c r="J4920" s="122">
        <v>0</v>
      </c>
      <c r="K4920" s="122">
        <v>0</v>
      </c>
      <c r="L4920" s="122">
        <v>0</v>
      </c>
      <c r="M4920" s="122">
        <v>0</v>
      </c>
      <c r="N4920" s="122">
        <v>0</v>
      </c>
      <c r="O4920" s="122">
        <v>0</v>
      </c>
      <c r="P4920" s="122">
        <v>0</v>
      </c>
      <c r="Q4920" s="122">
        <v>0</v>
      </c>
      <c r="R4920" s="122">
        <v>0</v>
      </c>
      <c r="S4920" s="122">
        <v>0</v>
      </c>
      <c r="T4920" s="122">
        <v>0</v>
      </c>
      <c r="U4920" s="122">
        <v>0</v>
      </c>
      <c r="V4920" s="122">
        <v>0</v>
      </c>
      <c r="W4920" s="122">
        <v>0</v>
      </c>
      <c r="X4920" s="122">
        <v>0</v>
      </c>
      <c r="Y4920" s="122">
        <v>0</v>
      </c>
      <c r="Z4920" s="122">
        <v>0</v>
      </c>
      <c r="AA4920" s="122">
        <v>0</v>
      </c>
      <c r="AB4920" s="122">
        <v>0</v>
      </c>
      <c r="AC4920" s="122">
        <v>0</v>
      </c>
      <c r="AD4920" s="122">
        <v>0</v>
      </c>
      <c r="AE4920" s="122">
        <v>0</v>
      </c>
      <c r="AF4920" s="122">
        <v>0</v>
      </c>
      <c r="AG4920" s="122">
        <v>0</v>
      </c>
      <c r="AH4920" s="122">
        <v>0</v>
      </c>
      <c r="AI4920" s="122">
        <v>0</v>
      </c>
      <c r="AJ4920" s="122">
        <v>0</v>
      </c>
      <c r="AK4920" s="122">
        <v>0</v>
      </c>
      <c r="AL4920" s="122">
        <v>0</v>
      </c>
    </row>
    <row r="4921" spans="1:38" hidden="1" x14ac:dyDescent="0.25">
      <c r="A4921" s="122" t="s">
        <v>2027</v>
      </c>
      <c r="B4921" s="122">
        <v>1</v>
      </c>
      <c r="C4921" s="122" t="s">
        <v>2233</v>
      </c>
      <c r="D4921" s="122" t="s">
        <v>2127</v>
      </c>
      <c r="E4921" s="122">
        <v>89</v>
      </c>
      <c r="F4921" s="122">
        <v>0</v>
      </c>
      <c r="G4921" s="122">
        <v>0</v>
      </c>
      <c r="H4921" s="122">
        <v>0</v>
      </c>
      <c r="I4921" s="122">
        <v>0</v>
      </c>
      <c r="J4921" s="122">
        <v>0</v>
      </c>
      <c r="K4921" s="122">
        <v>0</v>
      </c>
      <c r="L4921" s="122">
        <v>0</v>
      </c>
      <c r="M4921" s="122">
        <v>0</v>
      </c>
      <c r="N4921" s="122">
        <v>0</v>
      </c>
      <c r="O4921" s="122">
        <v>0</v>
      </c>
      <c r="P4921" s="122">
        <v>0</v>
      </c>
      <c r="Q4921" s="122">
        <v>0</v>
      </c>
      <c r="R4921" s="122">
        <v>0</v>
      </c>
      <c r="S4921" s="122">
        <v>0</v>
      </c>
      <c r="T4921" s="122">
        <v>0</v>
      </c>
      <c r="U4921" s="122">
        <v>0</v>
      </c>
      <c r="V4921" s="122">
        <v>0</v>
      </c>
      <c r="W4921" s="122">
        <v>0</v>
      </c>
      <c r="X4921" s="122">
        <v>0</v>
      </c>
      <c r="Y4921" s="122">
        <v>0</v>
      </c>
      <c r="Z4921" s="122">
        <v>0</v>
      </c>
      <c r="AA4921" s="122">
        <v>0</v>
      </c>
      <c r="AB4921" s="122">
        <v>0</v>
      </c>
      <c r="AC4921" s="122">
        <v>0</v>
      </c>
      <c r="AD4921" s="122">
        <v>0</v>
      </c>
      <c r="AE4921" s="122">
        <v>0</v>
      </c>
      <c r="AF4921" s="122">
        <v>0</v>
      </c>
      <c r="AG4921" s="122">
        <v>0</v>
      </c>
      <c r="AH4921" s="122">
        <v>0</v>
      </c>
      <c r="AI4921" s="122">
        <v>0</v>
      </c>
      <c r="AJ4921" s="122">
        <v>0</v>
      </c>
      <c r="AK4921" s="122">
        <v>0</v>
      </c>
      <c r="AL4921" s="122">
        <v>0</v>
      </c>
    </row>
    <row r="4922" spans="1:38" hidden="1" x14ac:dyDescent="0.25">
      <c r="A4922" s="122" t="s">
        <v>2027</v>
      </c>
      <c r="B4922" s="122">
        <v>1</v>
      </c>
      <c r="C4922" s="122" t="s">
        <v>2233</v>
      </c>
      <c r="D4922" s="122" t="s">
        <v>2128</v>
      </c>
      <c r="E4922" s="122">
        <v>89</v>
      </c>
      <c r="F4922" s="122">
        <v>0</v>
      </c>
      <c r="G4922" s="122">
        <v>0</v>
      </c>
      <c r="H4922" s="122">
        <v>0</v>
      </c>
      <c r="I4922" s="122">
        <v>0</v>
      </c>
      <c r="J4922" s="122">
        <v>0</v>
      </c>
      <c r="K4922" s="122">
        <v>0</v>
      </c>
      <c r="L4922" s="122">
        <v>0</v>
      </c>
      <c r="M4922" s="122">
        <v>0</v>
      </c>
      <c r="N4922" s="122">
        <v>0</v>
      </c>
      <c r="O4922" s="122">
        <v>0</v>
      </c>
      <c r="P4922" s="122">
        <v>0</v>
      </c>
      <c r="Q4922" s="122">
        <v>0</v>
      </c>
      <c r="R4922" s="122">
        <v>0</v>
      </c>
      <c r="S4922" s="122">
        <v>0</v>
      </c>
      <c r="T4922" s="122">
        <v>0</v>
      </c>
      <c r="U4922" s="122">
        <v>0</v>
      </c>
      <c r="V4922" s="122">
        <v>0</v>
      </c>
      <c r="W4922" s="122">
        <v>0</v>
      </c>
      <c r="X4922" s="122">
        <v>0</v>
      </c>
      <c r="Y4922" s="122">
        <v>0</v>
      </c>
      <c r="Z4922" s="122">
        <v>0</v>
      </c>
      <c r="AA4922" s="122">
        <v>0</v>
      </c>
      <c r="AB4922" s="122">
        <v>0</v>
      </c>
      <c r="AC4922" s="122">
        <v>0</v>
      </c>
      <c r="AD4922" s="122">
        <v>0</v>
      </c>
      <c r="AE4922" s="122">
        <v>0</v>
      </c>
      <c r="AF4922" s="122">
        <v>0</v>
      </c>
      <c r="AG4922" s="122">
        <v>0</v>
      </c>
      <c r="AH4922" s="122">
        <v>0</v>
      </c>
      <c r="AI4922" s="122">
        <v>0</v>
      </c>
      <c r="AJ4922" s="122">
        <v>0</v>
      </c>
      <c r="AK4922" s="122">
        <v>0</v>
      </c>
      <c r="AL4922" s="122">
        <v>0</v>
      </c>
    </row>
    <row r="4923" spans="1:38" hidden="1" x14ac:dyDescent="0.25">
      <c r="A4923" s="122" t="s">
        <v>2027</v>
      </c>
      <c r="B4923" s="122">
        <v>1</v>
      </c>
      <c r="C4923" s="122" t="s">
        <v>2234</v>
      </c>
      <c r="D4923" s="122" t="s">
        <v>2080</v>
      </c>
      <c r="E4923" s="122">
        <v>90</v>
      </c>
      <c r="F4923" s="122">
        <v>0</v>
      </c>
      <c r="G4923" s="122">
        <v>0</v>
      </c>
      <c r="H4923" s="122">
        <v>0</v>
      </c>
      <c r="I4923" s="122">
        <v>0</v>
      </c>
      <c r="J4923" s="122">
        <v>2.0792E-7</v>
      </c>
      <c r="K4923" s="122">
        <v>2.2632000000000002E-6</v>
      </c>
      <c r="L4923" s="122">
        <v>5.5282800000000004E-6</v>
      </c>
      <c r="M4923" s="122">
        <v>1.039232E-5</v>
      </c>
      <c r="N4923" s="122">
        <v>1.6907760000000002E-5</v>
      </c>
      <c r="O4923" s="122">
        <v>2.557324E-5</v>
      </c>
      <c r="P4923" s="122">
        <v>3.3489840000000002E-5</v>
      </c>
      <c r="Q4923" s="122">
        <v>4.1330079999999998E-5</v>
      </c>
      <c r="R4923" s="122">
        <v>4.880048E-5</v>
      </c>
      <c r="S4923" s="122">
        <v>4.8845560000000003E-5</v>
      </c>
      <c r="T4923" s="122">
        <v>4.9213560000000003E-5</v>
      </c>
      <c r="U4923" s="122">
        <v>4.9335919999999998E-5</v>
      </c>
      <c r="V4923" s="122">
        <v>4.9484039999999999E-5</v>
      </c>
      <c r="W4923" s="122">
        <v>4.9389279999999997E-5</v>
      </c>
      <c r="X4923" s="122">
        <v>4.9449079999999999E-5</v>
      </c>
      <c r="Y4923" s="122">
        <v>4.9842839999999999E-5</v>
      </c>
      <c r="Z4923" s="122">
        <v>5.0507080000000002E-5</v>
      </c>
      <c r="AA4923" s="122">
        <v>5.0740759999999998E-5</v>
      </c>
      <c r="AB4923" s="122">
        <v>5.0971679999999997E-5</v>
      </c>
      <c r="AC4923" s="122">
        <v>5.1103239999999998E-5</v>
      </c>
      <c r="AD4923" s="122">
        <v>5.0705799999999998E-5</v>
      </c>
      <c r="AE4923" s="122">
        <v>5.0439919999999999E-5</v>
      </c>
      <c r="AF4923" s="122">
        <v>5.0371840000000001E-5</v>
      </c>
      <c r="AG4923" s="122">
        <v>4.9963360000000001E-5</v>
      </c>
      <c r="AH4923" s="122">
        <v>4.943068E-5</v>
      </c>
      <c r="AI4923" s="122">
        <v>4.900748E-5</v>
      </c>
      <c r="AJ4923" s="122">
        <v>4.8453640000000003E-5</v>
      </c>
      <c r="AK4923" s="122">
        <v>4.8415000000000003E-5</v>
      </c>
      <c r="AL4923" s="122">
        <v>0</v>
      </c>
    </row>
    <row r="4924" spans="1:38" hidden="1" x14ac:dyDescent="0.25">
      <c r="A4924" s="122" t="s">
        <v>2027</v>
      </c>
      <c r="B4924" s="122">
        <v>1</v>
      </c>
      <c r="C4924" s="122" t="s">
        <v>2234</v>
      </c>
      <c r="D4924" s="122" t="s">
        <v>2081</v>
      </c>
      <c r="E4924" s="122">
        <v>90</v>
      </c>
      <c r="F4924" s="122">
        <v>0</v>
      </c>
      <c r="G4924" s="122">
        <v>0</v>
      </c>
      <c r="H4924" s="122">
        <v>0</v>
      </c>
      <c r="I4924" s="122">
        <v>0</v>
      </c>
      <c r="J4924" s="122">
        <v>1.4673999999999999E-6</v>
      </c>
      <c r="K4924" s="122">
        <v>1.6087119999999999E-5</v>
      </c>
      <c r="L4924" s="122">
        <v>3.9343800000000001E-5</v>
      </c>
      <c r="M4924" s="122">
        <v>7.4057240000000002E-5</v>
      </c>
      <c r="N4924" s="122">
        <v>1.2012992E-4</v>
      </c>
      <c r="O4924" s="122">
        <v>1.8133016000000001E-4</v>
      </c>
      <c r="P4924" s="122">
        <v>2.3743728E-4</v>
      </c>
      <c r="Q4924" s="122">
        <v>2.9137412000000001E-4</v>
      </c>
      <c r="R4924" s="122">
        <v>3.4036503999999997E-4</v>
      </c>
      <c r="S4924" s="122">
        <v>3.3925368000000002E-4</v>
      </c>
      <c r="T4924" s="122">
        <v>3.3820488E-4</v>
      </c>
      <c r="U4924" s="122">
        <v>3.3804203999999999E-4</v>
      </c>
      <c r="V4924" s="122">
        <v>3.3919848000000001E-4</v>
      </c>
      <c r="W4924" s="122">
        <v>3.3924264000000001E-4</v>
      </c>
      <c r="X4924" s="122">
        <v>3.3938247999999998E-4</v>
      </c>
      <c r="Y4924" s="122">
        <v>3.3931808000000003E-4</v>
      </c>
      <c r="Z4924" s="122">
        <v>3.3852596000000002E-4</v>
      </c>
      <c r="AA4924" s="122">
        <v>3.3714596000000002E-4</v>
      </c>
      <c r="AB4924" s="122">
        <v>3.3594444E-4</v>
      </c>
      <c r="AC4924" s="122">
        <v>3.3473371999999998E-4</v>
      </c>
      <c r="AD4924" s="122">
        <v>3.3321388000000002E-4</v>
      </c>
      <c r="AE4924" s="122">
        <v>3.3161859999999998E-4</v>
      </c>
      <c r="AF4924" s="122">
        <v>3.3013555999999999E-4</v>
      </c>
      <c r="AG4924" s="122">
        <v>3.2891288000000001E-4</v>
      </c>
      <c r="AH4924" s="122">
        <v>3.2825231999999998E-4</v>
      </c>
      <c r="AI4924" s="122">
        <v>3.2786959999999999E-4</v>
      </c>
      <c r="AJ4924" s="122">
        <v>3.3241164E-4</v>
      </c>
      <c r="AK4924" s="122">
        <v>3.3303815999999998E-4</v>
      </c>
      <c r="AL4924" s="122">
        <v>0</v>
      </c>
    </row>
    <row r="4925" spans="1:38" hidden="1" x14ac:dyDescent="0.25">
      <c r="A4925" s="122" t="s">
        <v>2027</v>
      </c>
      <c r="B4925" s="122">
        <v>1</v>
      </c>
      <c r="C4925" s="122" t="s">
        <v>2234</v>
      </c>
      <c r="D4925" s="122" t="s">
        <v>2082</v>
      </c>
      <c r="E4925" s="122">
        <v>90</v>
      </c>
      <c r="F4925" s="122">
        <v>0</v>
      </c>
      <c r="G4925" s="122">
        <v>0</v>
      </c>
      <c r="H4925" s="122">
        <v>0</v>
      </c>
      <c r="I4925" s="122">
        <v>0</v>
      </c>
      <c r="J4925" s="122">
        <v>8.5927999999999995E-7</v>
      </c>
      <c r="K4925" s="122">
        <v>9.4925600000000001E-6</v>
      </c>
      <c r="L4925" s="122">
        <v>2.3365240000000001E-5</v>
      </c>
      <c r="M4925" s="122">
        <v>4.4101119999999998E-5</v>
      </c>
      <c r="N4925" s="122">
        <v>7.1627520000000006E-5</v>
      </c>
      <c r="O4925" s="122">
        <v>1.0854344E-4</v>
      </c>
      <c r="P4925" s="122">
        <v>1.4285116E-4</v>
      </c>
      <c r="Q4925" s="122">
        <v>1.7554151999999999E-4</v>
      </c>
      <c r="R4925" s="122">
        <v>2.0557676000000001E-4</v>
      </c>
      <c r="S4925" s="122">
        <v>2.0526396E-4</v>
      </c>
      <c r="T4925" s="122">
        <v>2.0525567999999999E-4</v>
      </c>
      <c r="U4925" s="122">
        <v>2.057258E-4</v>
      </c>
      <c r="V4925" s="122">
        <v>2.0677092000000001E-4</v>
      </c>
      <c r="W4925" s="122">
        <v>2.0680863999999999E-4</v>
      </c>
      <c r="X4925" s="122">
        <v>2.0676816000000001E-4</v>
      </c>
      <c r="Y4925" s="122">
        <v>2.0659152000000001E-4</v>
      </c>
      <c r="Z4925" s="122">
        <v>2.06701E-4</v>
      </c>
      <c r="AA4925" s="122">
        <v>2.0658967999999999E-4</v>
      </c>
      <c r="AB4925" s="122">
        <v>2.0595396E-4</v>
      </c>
      <c r="AC4925" s="122">
        <v>2.0510112E-4</v>
      </c>
      <c r="AD4925" s="122">
        <v>2.0422896E-4</v>
      </c>
      <c r="AE4925" s="122">
        <v>2.0353803999999999E-4</v>
      </c>
      <c r="AF4925" s="122">
        <v>2.0294648E-4</v>
      </c>
      <c r="AG4925" s="122">
        <v>2.0254352E-4</v>
      </c>
      <c r="AH4925" s="122">
        <v>2.0213043999999999E-4</v>
      </c>
      <c r="AI4925" s="122">
        <v>2.0181212000000001E-4</v>
      </c>
      <c r="AJ4925" s="122">
        <v>1.9927200000000001E-4</v>
      </c>
      <c r="AK4925" s="122">
        <v>1.9995279999999999E-4</v>
      </c>
      <c r="AL4925" s="122">
        <v>0</v>
      </c>
    </row>
    <row r="4926" spans="1:38" hidden="1" x14ac:dyDescent="0.25">
      <c r="A4926" s="122" t="s">
        <v>2027</v>
      </c>
      <c r="B4926" s="122">
        <v>1</v>
      </c>
      <c r="C4926" s="122" t="s">
        <v>2234</v>
      </c>
      <c r="D4926" s="122" t="s">
        <v>2135</v>
      </c>
      <c r="E4926" s="122">
        <v>90</v>
      </c>
      <c r="F4926" s="122">
        <v>0</v>
      </c>
      <c r="G4926" s="122">
        <v>0</v>
      </c>
      <c r="H4926" s="122">
        <v>0</v>
      </c>
      <c r="I4926" s="122">
        <v>0</v>
      </c>
      <c r="J4926" s="122">
        <v>1.8399999999999999E-8</v>
      </c>
      <c r="K4926" s="122">
        <v>2.0148E-7</v>
      </c>
      <c r="L4926" s="122">
        <v>4.9864000000000002E-7</v>
      </c>
      <c r="M4926" s="122">
        <v>9.4852000000000003E-7</v>
      </c>
      <c r="N4926" s="122">
        <v>1.55112E-6</v>
      </c>
      <c r="O4926" s="122">
        <v>2.3653200000000002E-6</v>
      </c>
      <c r="P4926" s="122">
        <v>3.0774E-6</v>
      </c>
      <c r="Q4926" s="122">
        <v>3.7618799999999998E-6</v>
      </c>
      <c r="R4926" s="122">
        <v>4.3727599999999996E-6</v>
      </c>
      <c r="S4926" s="122">
        <v>4.3258400000000004E-6</v>
      </c>
      <c r="T4926" s="122">
        <v>4.2798400000000003E-6</v>
      </c>
      <c r="U4926" s="122">
        <v>4.2384400000000002E-6</v>
      </c>
      <c r="V4926" s="122">
        <v>4.1860000000000002E-6</v>
      </c>
      <c r="W4926" s="122">
        <v>4.1206799999999997E-6</v>
      </c>
      <c r="X4926" s="122">
        <v>4.0544399999999999E-6</v>
      </c>
      <c r="Y4926" s="122">
        <v>3.9909600000000002E-6</v>
      </c>
      <c r="Z4926" s="122">
        <v>3.9284000000000004E-6</v>
      </c>
      <c r="AA4926" s="122">
        <v>3.8676799999999997E-6</v>
      </c>
      <c r="AB4926" s="122">
        <v>3.7996E-6</v>
      </c>
      <c r="AC4926" s="122">
        <v>3.72784E-6</v>
      </c>
      <c r="AD4926" s="122">
        <v>3.65148E-6</v>
      </c>
      <c r="AE4926" s="122">
        <v>3.5705200000000001E-6</v>
      </c>
      <c r="AF4926" s="122">
        <v>3.4867999999999998E-6</v>
      </c>
      <c r="AG4926" s="122">
        <v>3.40308E-6</v>
      </c>
      <c r="AH4926" s="122">
        <v>3.3202800000000001E-6</v>
      </c>
      <c r="AI4926" s="122">
        <v>3.2374799999999998E-6</v>
      </c>
      <c r="AJ4926" s="122">
        <v>3.1353599999999998E-6</v>
      </c>
      <c r="AK4926" s="122">
        <v>3.0636000000000002E-6</v>
      </c>
      <c r="AL4926" s="122">
        <v>0</v>
      </c>
    </row>
    <row r="4927" spans="1:38" hidden="1" x14ac:dyDescent="0.25">
      <c r="A4927" s="122" t="s">
        <v>2027</v>
      </c>
      <c r="B4927" s="122">
        <v>1</v>
      </c>
      <c r="C4927" s="122" t="s">
        <v>2234</v>
      </c>
      <c r="D4927" s="122" t="s">
        <v>2083</v>
      </c>
      <c r="E4927" s="122">
        <v>90</v>
      </c>
      <c r="F4927" s="122">
        <v>0</v>
      </c>
      <c r="G4927" s="122">
        <v>0</v>
      </c>
      <c r="H4927" s="122">
        <v>0</v>
      </c>
      <c r="I4927" s="122">
        <v>0</v>
      </c>
      <c r="J4927" s="122">
        <v>1.46188E-6</v>
      </c>
      <c r="K4927" s="122">
        <v>1.659588E-5</v>
      </c>
      <c r="L4927" s="122">
        <v>4.1667720000000002E-5</v>
      </c>
      <c r="M4927" s="122">
        <v>8.0315079999999998E-5</v>
      </c>
      <c r="N4927" s="122">
        <v>1.3318379999999999E-4</v>
      </c>
      <c r="O4927" s="122">
        <v>2.0563012E-4</v>
      </c>
      <c r="P4927" s="122">
        <v>2.7521708000000002E-4</v>
      </c>
      <c r="Q4927" s="122">
        <v>3.4393096000000001E-4</v>
      </c>
      <c r="R4927" s="122">
        <v>4.0996856000000001E-4</v>
      </c>
      <c r="S4927" s="122">
        <v>4.1510308000000001E-4</v>
      </c>
      <c r="T4927" s="122">
        <v>4.2193408000000001E-4</v>
      </c>
      <c r="U4927" s="122">
        <v>4.3193356E-4</v>
      </c>
      <c r="V4927" s="122">
        <v>4.4179872000000002E-4</v>
      </c>
      <c r="W4927" s="122">
        <v>4.4776675999999999E-4</v>
      </c>
      <c r="X4927" s="122">
        <v>4.5174852000000001E-4</v>
      </c>
      <c r="Y4927" s="122">
        <v>4.5236951999999997E-4</v>
      </c>
      <c r="Z4927" s="122">
        <v>4.5325272000000001E-4</v>
      </c>
      <c r="AA4927" s="122">
        <v>4.5471828000000003E-4</v>
      </c>
      <c r="AB4927" s="122">
        <v>4.5728415999999998E-4</v>
      </c>
      <c r="AC4927" s="122">
        <v>4.5965315999999998E-4</v>
      </c>
      <c r="AD4927" s="122">
        <v>4.6317308E-4</v>
      </c>
      <c r="AE4927" s="122">
        <v>4.6673164E-4</v>
      </c>
      <c r="AF4927" s="122">
        <v>4.7109152000000002E-4</v>
      </c>
      <c r="AG4927" s="122">
        <v>4.7523796E-4</v>
      </c>
      <c r="AH4927" s="122">
        <v>4.8075519999999999E-4</v>
      </c>
      <c r="AI4927" s="122">
        <v>4.8712068000000001E-4</v>
      </c>
      <c r="AJ4927" s="122">
        <v>4.7485339999999999E-4</v>
      </c>
      <c r="AK4927" s="122">
        <v>4.8082236000000002E-4</v>
      </c>
      <c r="AL4927" s="122">
        <v>0</v>
      </c>
    </row>
    <row r="4928" spans="1:38" x14ac:dyDescent="0.25">
      <c r="A4928" s="122" t="s">
        <v>2027</v>
      </c>
      <c r="B4928" s="122">
        <v>1</v>
      </c>
      <c r="C4928" s="122" t="s">
        <v>2234</v>
      </c>
      <c r="D4928" s="122" t="s">
        <v>2084</v>
      </c>
      <c r="E4928" s="122">
        <v>90</v>
      </c>
      <c r="F4928" s="122">
        <v>0</v>
      </c>
      <c r="G4928" s="122">
        <v>0</v>
      </c>
      <c r="H4928" s="122">
        <v>0</v>
      </c>
      <c r="I4928" s="122">
        <v>0</v>
      </c>
      <c r="J4928" s="122">
        <v>1.0844039999999999E-5</v>
      </c>
      <c r="K4928" s="122">
        <v>1.1867264E-4</v>
      </c>
      <c r="L4928" s="122">
        <v>2.9085983999999998E-4</v>
      </c>
      <c r="M4928" s="122">
        <v>5.5079295999999999E-4</v>
      </c>
      <c r="N4928" s="122">
        <v>8.9967811999999996E-4</v>
      </c>
      <c r="O4928" s="122">
        <v>1.3711541999999999E-3</v>
      </c>
      <c r="P4928" s="122">
        <v>1.8126005600000001E-3</v>
      </c>
      <c r="Q4928" s="122">
        <v>2.2487136800000002E-3</v>
      </c>
      <c r="R4928" s="122">
        <v>2.6493111200000001E-3</v>
      </c>
      <c r="S4928" s="122">
        <v>2.6556655600000001E-3</v>
      </c>
      <c r="T4928" s="122">
        <v>2.6555321600000002E-3</v>
      </c>
      <c r="U4928" s="122">
        <v>2.6503001199999999E-3</v>
      </c>
      <c r="V4928" s="122">
        <v>2.63953244E-3</v>
      </c>
      <c r="W4928" s="122">
        <v>2.6317326799999998E-3</v>
      </c>
      <c r="X4928" s="122">
        <v>2.6329636399999999E-3</v>
      </c>
      <c r="Y4928" s="122">
        <v>2.63593432E-3</v>
      </c>
      <c r="Z4928" s="122">
        <v>2.6399722E-3</v>
      </c>
      <c r="AA4928" s="122">
        <v>2.6437212E-3</v>
      </c>
      <c r="AB4928" s="122">
        <v>2.6465097200000002E-3</v>
      </c>
      <c r="AC4928" s="122">
        <v>2.6502311199999998E-3</v>
      </c>
      <c r="AD4928" s="122">
        <v>2.6544879600000001E-3</v>
      </c>
      <c r="AE4928" s="122">
        <v>2.6574512800000001E-3</v>
      </c>
      <c r="AF4928" s="122">
        <v>2.6556444000000001E-3</v>
      </c>
      <c r="AG4928" s="122">
        <v>2.6524667200000002E-3</v>
      </c>
      <c r="AH4928" s="122">
        <v>2.6464471599999999E-3</v>
      </c>
      <c r="AI4928" s="122">
        <v>2.6345699599999999E-3</v>
      </c>
      <c r="AJ4928" s="122">
        <v>2.6130713999999999E-3</v>
      </c>
      <c r="AK4928" s="122">
        <v>2.5928571599999999E-3</v>
      </c>
      <c r="AL4928" s="122">
        <v>0</v>
      </c>
    </row>
    <row r="4929" spans="1:38" hidden="1" x14ac:dyDescent="0.25">
      <c r="A4929" s="122" t="s">
        <v>2027</v>
      </c>
      <c r="B4929" s="122">
        <v>1</v>
      </c>
      <c r="C4929" s="122" t="s">
        <v>2234</v>
      </c>
      <c r="D4929" s="122" t="s">
        <v>474</v>
      </c>
      <c r="E4929" s="122">
        <v>90</v>
      </c>
      <c r="F4929" s="122">
        <v>0</v>
      </c>
      <c r="G4929" s="122">
        <v>0</v>
      </c>
      <c r="H4929" s="122">
        <v>0</v>
      </c>
      <c r="I4929" s="122">
        <v>0</v>
      </c>
      <c r="J4929" s="122">
        <v>1.2824800000000001E-6</v>
      </c>
      <c r="K4929" s="122">
        <v>1.432716E-5</v>
      </c>
      <c r="L4929" s="122">
        <v>3.560952E-5</v>
      </c>
      <c r="M4929" s="122">
        <v>6.8129680000000005E-5</v>
      </c>
      <c r="N4929" s="122">
        <v>1.1227404000000001E-4</v>
      </c>
      <c r="O4929" s="122">
        <v>1.7297472E-4</v>
      </c>
      <c r="P4929" s="122">
        <v>2.3075716000000001E-4</v>
      </c>
      <c r="Q4929" s="122">
        <v>2.8863895999999998E-4</v>
      </c>
      <c r="R4929" s="122">
        <v>3.4114888E-4</v>
      </c>
      <c r="S4929" s="122">
        <v>3.4115532000000002E-4</v>
      </c>
      <c r="T4929" s="122">
        <v>3.4151043999999998E-4</v>
      </c>
      <c r="U4929" s="122">
        <v>3.4263468000000002E-4</v>
      </c>
      <c r="V4929" s="122">
        <v>3.4589883999999998E-4</v>
      </c>
      <c r="W4929" s="122">
        <v>3.4875543999999999E-4</v>
      </c>
      <c r="X4929" s="122">
        <v>3.5172060000000002E-4</v>
      </c>
      <c r="Y4929" s="122">
        <v>3.5459835999999999E-4</v>
      </c>
      <c r="Z4929" s="122">
        <v>3.570612E-4</v>
      </c>
      <c r="AA4929" s="122">
        <v>3.5978255999999999E-4</v>
      </c>
      <c r="AB4929" s="122">
        <v>3.622408E-4</v>
      </c>
      <c r="AC4929" s="122">
        <v>3.6516088000000001E-4</v>
      </c>
      <c r="AD4929" s="122">
        <v>3.6822264000000002E-4</v>
      </c>
      <c r="AE4929" s="122">
        <v>3.7257056E-4</v>
      </c>
      <c r="AF4929" s="122">
        <v>3.7606104000000002E-4</v>
      </c>
      <c r="AG4929" s="122">
        <v>3.7877135999999999E-4</v>
      </c>
      <c r="AH4929" s="122">
        <v>3.8230692000000002E-4</v>
      </c>
      <c r="AI4929" s="122">
        <v>3.8468695999999998E-4</v>
      </c>
      <c r="AJ4929" s="122">
        <v>3.8265560000000002E-4</v>
      </c>
      <c r="AK4929" s="122">
        <v>3.8406412E-4</v>
      </c>
      <c r="AL4929" s="122">
        <v>0</v>
      </c>
    </row>
    <row r="4930" spans="1:38" hidden="1" x14ac:dyDescent="0.25">
      <c r="A4930" s="122" t="s">
        <v>2027</v>
      </c>
      <c r="B4930" s="122">
        <v>1</v>
      </c>
      <c r="C4930" s="122" t="s">
        <v>2234</v>
      </c>
      <c r="D4930" s="122" t="s">
        <v>2085</v>
      </c>
      <c r="E4930" s="122">
        <v>90</v>
      </c>
      <c r="F4930" s="122">
        <v>0</v>
      </c>
      <c r="G4930" s="122">
        <v>0</v>
      </c>
      <c r="H4930" s="122">
        <v>0</v>
      </c>
      <c r="I4930" s="122">
        <v>0</v>
      </c>
      <c r="J4930" s="122">
        <v>1.1417199999999999E-6</v>
      </c>
      <c r="K4930" s="122">
        <v>1.2445759999999999E-5</v>
      </c>
      <c r="L4930" s="122">
        <v>3.0310320000000002E-5</v>
      </c>
      <c r="M4930" s="122">
        <v>5.6786999999999997E-5</v>
      </c>
      <c r="N4930" s="122">
        <v>9.17838E-5</v>
      </c>
      <c r="O4930" s="122">
        <v>1.3860903999999999E-4</v>
      </c>
      <c r="P4930" s="122">
        <v>1.8195207999999999E-4</v>
      </c>
      <c r="Q4930" s="122">
        <v>2.2388568E-4</v>
      </c>
      <c r="R4930" s="122">
        <v>2.6277039999999998E-4</v>
      </c>
      <c r="S4930" s="122">
        <v>2.6247968000000003E-4</v>
      </c>
      <c r="T4930" s="122">
        <v>2.6097271999999999E-4</v>
      </c>
      <c r="U4930" s="122">
        <v>2.5941975999999999E-4</v>
      </c>
      <c r="V4930" s="122">
        <v>2.5774996E-4</v>
      </c>
      <c r="W4930" s="122">
        <v>2.5607556000000002E-4</v>
      </c>
      <c r="X4930" s="122">
        <v>2.5503503999999998E-4</v>
      </c>
      <c r="Y4930" s="122">
        <v>2.5401476E-4</v>
      </c>
      <c r="Z4930" s="122">
        <v>2.5318952E-4</v>
      </c>
      <c r="AA4930" s="122">
        <v>2.5207908E-4</v>
      </c>
      <c r="AB4930" s="122">
        <v>2.5075428000000002E-4</v>
      </c>
      <c r="AC4930" s="122">
        <v>2.4911760000000002E-4</v>
      </c>
      <c r="AD4930" s="122">
        <v>2.4735856000000002E-4</v>
      </c>
      <c r="AE4930" s="122">
        <v>2.4512572E-4</v>
      </c>
      <c r="AF4930" s="122">
        <v>2.4283400000000001E-4</v>
      </c>
      <c r="AG4930" s="122">
        <v>2.4107680000000001E-4</v>
      </c>
      <c r="AH4930" s="122">
        <v>2.3987068000000001E-4</v>
      </c>
      <c r="AI4930" s="122">
        <v>2.3822296E-4</v>
      </c>
      <c r="AJ4930" s="122">
        <v>2.3817236000000001E-4</v>
      </c>
      <c r="AK4930" s="122">
        <v>2.3825976E-4</v>
      </c>
      <c r="AL4930" s="122">
        <v>0</v>
      </c>
    </row>
    <row r="4931" spans="1:38" hidden="1" x14ac:dyDescent="0.25">
      <c r="A4931" s="122" t="s">
        <v>2027</v>
      </c>
      <c r="B4931" s="122">
        <v>1</v>
      </c>
      <c r="C4931" s="122" t="s">
        <v>2234</v>
      </c>
      <c r="D4931" s="122" t="s">
        <v>2086</v>
      </c>
      <c r="E4931" s="122">
        <v>90</v>
      </c>
      <c r="F4931" s="122">
        <v>0</v>
      </c>
      <c r="G4931" s="122">
        <v>0</v>
      </c>
      <c r="H4931" s="122">
        <v>0</v>
      </c>
      <c r="I4931" s="122">
        <v>0</v>
      </c>
      <c r="J4931" s="122">
        <v>2.0332E-7</v>
      </c>
      <c r="K4931" s="122">
        <v>2.17304E-6</v>
      </c>
      <c r="L4931" s="122">
        <v>5.19984E-6</v>
      </c>
      <c r="M4931" s="122">
        <v>9.6259599999999996E-6</v>
      </c>
      <c r="N4931" s="122">
        <v>1.541552E-5</v>
      </c>
      <c r="O4931" s="122">
        <v>2.3339480000000001E-5</v>
      </c>
      <c r="P4931" s="122">
        <v>3.0507200000000002E-5</v>
      </c>
      <c r="Q4931" s="122">
        <v>3.7468839999999999E-5</v>
      </c>
      <c r="R4931" s="122">
        <v>4.3544519999999998E-5</v>
      </c>
      <c r="S4931" s="122">
        <v>4.2826E-5</v>
      </c>
      <c r="T4931" s="122">
        <v>4.238072E-5</v>
      </c>
      <c r="U4931" s="122">
        <v>4.1952919999999997E-5</v>
      </c>
      <c r="V4931" s="122">
        <v>4.1817680000000003E-5</v>
      </c>
      <c r="W4931" s="122">
        <v>4.1700840000000002E-5</v>
      </c>
      <c r="X4931" s="122">
        <v>4.1736719999999998E-5</v>
      </c>
      <c r="Y4931" s="122">
        <v>4.2235360000000003E-5</v>
      </c>
      <c r="Z4931" s="122">
        <v>4.2817720000000003E-5</v>
      </c>
      <c r="AA4931" s="122">
        <v>4.3571200000000001E-5</v>
      </c>
      <c r="AB4931" s="122">
        <v>4.4340320000000001E-5</v>
      </c>
      <c r="AC4931" s="122">
        <v>4.5139799999999998E-5</v>
      </c>
      <c r="AD4931" s="122">
        <v>4.5651320000000003E-5</v>
      </c>
      <c r="AE4931" s="122">
        <v>4.6244720000000003E-5</v>
      </c>
      <c r="AF4931" s="122">
        <v>4.6641239999999999E-5</v>
      </c>
      <c r="AG4931" s="122">
        <v>4.7002800000000003E-5</v>
      </c>
      <c r="AH4931" s="122">
        <v>4.7252120000000003E-5</v>
      </c>
      <c r="AI4931" s="122">
        <v>4.7313759999999998E-5</v>
      </c>
      <c r="AJ4931" s="122">
        <v>4.5652239999999999E-5</v>
      </c>
      <c r="AK4931" s="122">
        <v>4.4276839999999999E-5</v>
      </c>
      <c r="AL4931" s="122">
        <v>0</v>
      </c>
    </row>
    <row r="4932" spans="1:38" hidden="1" x14ac:dyDescent="0.25">
      <c r="A4932" s="122" t="s">
        <v>2027</v>
      </c>
      <c r="B4932" s="122">
        <v>1</v>
      </c>
      <c r="C4932" s="122" t="s">
        <v>2234</v>
      </c>
      <c r="D4932" s="122" t="s">
        <v>2087</v>
      </c>
      <c r="E4932" s="122">
        <v>90</v>
      </c>
      <c r="F4932" s="122">
        <v>0</v>
      </c>
      <c r="G4932" s="122">
        <v>0</v>
      </c>
      <c r="H4932" s="122">
        <v>0</v>
      </c>
      <c r="I4932" s="122">
        <v>0</v>
      </c>
      <c r="J4932" s="122">
        <v>2.4747999999999999E-7</v>
      </c>
      <c r="K4932" s="122">
        <v>2.7323999999999999E-6</v>
      </c>
      <c r="L4932" s="122">
        <v>6.7307200000000003E-6</v>
      </c>
      <c r="M4932" s="122">
        <v>1.2741079999999999E-5</v>
      </c>
      <c r="N4932" s="122">
        <v>2.081868E-5</v>
      </c>
      <c r="O4932" s="122">
        <v>3.1720680000000001E-5</v>
      </c>
      <c r="P4932" s="122">
        <v>4.1938199999999998E-5</v>
      </c>
      <c r="Q4932" s="122">
        <v>5.1894439999999998E-5</v>
      </c>
      <c r="R4932" s="122">
        <v>6.1247160000000003E-5</v>
      </c>
      <c r="S4932" s="122">
        <v>6.16216E-5</v>
      </c>
      <c r="T4932" s="122">
        <v>6.20172E-5</v>
      </c>
      <c r="U4932" s="122">
        <v>6.2518600000000001E-5</v>
      </c>
      <c r="V4932" s="122">
        <v>6.2964800000000004E-5</v>
      </c>
      <c r="W4932" s="122">
        <v>6.3287720000000002E-5</v>
      </c>
      <c r="X4932" s="122">
        <v>6.357752E-5</v>
      </c>
      <c r="Y4932" s="122">
        <v>6.3595000000000004E-5</v>
      </c>
      <c r="Z4932" s="122">
        <v>6.3640999999999996E-5</v>
      </c>
      <c r="AA4932" s="122">
        <v>6.3752320000000004E-5</v>
      </c>
      <c r="AB4932" s="122">
        <v>6.3854440000000006E-5</v>
      </c>
      <c r="AC4932" s="122">
        <v>6.4019120000000007E-5</v>
      </c>
      <c r="AD4932" s="122">
        <v>6.4193E-5</v>
      </c>
      <c r="AE4932" s="122">
        <v>6.4350320000000001E-5</v>
      </c>
      <c r="AF4932" s="122">
        <v>6.4441400000000003E-5</v>
      </c>
      <c r="AG4932" s="122">
        <v>6.459228E-5</v>
      </c>
      <c r="AH4932" s="122">
        <v>6.4889439999999999E-5</v>
      </c>
      <c r="AI4932" s="122">
        <v>6.5244559999999999E-5</v>
      </c>
      <c r="AJ4932" s="122">
        <v>6.5617160000000003E-5</v>
      </c>
      <c r="AK4932" s="122">
        <v>6.6304399999999995E-5</v>
      </c>
      <c r="AL4932" s="122">
        <v>0</v>
      </c>
    </row>
    <row r="4933" spans="1:38" hidden="1" x14ac:dyDescent="0.25">
      <c r="A4933" s="122" t="s">
        <v>2027</v>
      </c>
      <c r="B4933" s="122">
        <v>1</v>
      </c>
      <c r="C4933" s="122" t="s">
        <v>2234</v>
      </c>
      <c r="D4933" s="122" t="s">
        <v>2088</v>
      </c>
      <c r="E4933" s="122">
        <v>90</v>
      </c>
      <c r="F4933" s="122">
        <v>0</v>
      </c>
      <c r="G4933" s="122">
        <v>0</v>
      </c>
      <c r="H4933" s="122">
        <v>0</v>
      </c>
      <c r="I4933" s="122">
        <v>0</v>
      </c>
      <c r="J4933" s="122">
        <v>4.9045199999999999E-6</v>
      </c>
      <c r="K4933" s="122">
        <v>5.4429960000000003E-5</v>
      </c>
      <c r="L4933" s="122">
        <v>1.3492811999999999E-4</v>
      </c>
      <c r="M4933" s="122">
        <v>2.5748040000000001E-4</v>
      </c>
      <c r="N4933" s="122">
        <v>4.2236740000000002E-4</v>
      </c>
      <c r="O4933" s="122">
        <v>6.4504788E-4</v>
      </c>
      <c r="P4933" s="122">
        <v>8.5582447999999996E-4</v>
      </c>
      <c r="Q4933" s="122">
        <v>1.0667841600000001E-3</v>
      </c>
      <c r="R4933" s="122">
        <v>1.2679375599999999E-3</v>
      </c>
      <c r="S4933" s="122">
        <v>1.28093992E-3</v>
      </c>
      <c r="T4933" s="122">
        <v>1.29999956E-3</v>
      </c>
      <c r="U4933" s="122">
        <v>1.3198292399999999E-3</v>
      </c>
      <c r="V4933" s="122">
        <v>1.3312262000000001E-3</v>
      </c>
      <c r="W4933" s="122">
        <v>1.3334848000000001E-3</v>
      </c>
      <c r="X4933" s="122">
        <v>1.33267612E-3</v>
      </c>
      <c r="Y4933" s="122">
        <v>1.33023536E-3</v>
      </c>
      <c r="Z4933" s="122">
        <v>1.3331692400000001E-3</v>
      </c>
      <c r="AA4933" s="122">
        <v>1.3385401999999999E-3</v>
      </c>
      <c r="AB4933" s="122">
        <v>1.34625348E-3</v>
      </c>
      <c r="AC4933" s="122">
        <v>1.3545454399999999E-3</v>
      </c>
      <c r="AD4933" s="122">
        <v>1.3658043999999999E-3</v>
      </c>
      <c r="AE4933" s="122">
        <v>1.3811150400000001E-3</v>
      </c>
      <c r="AF4933" s="122">
        <v>1.39922708E-3</v>
      </c>
      <c r="AG4933" s="122">
        <v>1.41444296E-3</v>
      </c>
      <c r="AH4933" s="122">
        <v>1.4263100399999999E-3</v>
      </c>
      <c r="AI4933" s="122">
        <v>1.4357446399999999E-3</v>
      </c>
      <c r="AJ4933" s="122">
        <v>1.4269402399999999E-3</v>
      </c>
      <c r="AK4933" s="122">
        <v>1.43930872E-3</v>
      </c>
      <c r="AL4933" s="122">
        <v>0</v>
      </c>
    </row>
    <row r="4934" spans="1:38" hidden="1" x14ac:dyDescent="0.25">
      <c r="A4934" s="122" t="s">
        <v>2027</v>
      </c>
      <c r="B4934" s="122">
        <v>1</v>
      </c>
      <c r="C4934" s="122" t="s">
        <v>2234</v>
      </c>
      <c r="D4934" s="122" t="s">
        <v>2089</v>
      </c>
      <c r="E4934" s="122">
        <v>90</v>
      </c>
      <c r="F4934" s="122">
        <v>0</v>
      </c>
      <c r="G4934" s="122">
        <v>0</v>
      </c>
      <c r="H4934" s="122">
        <v>0</v>
      </c>
      <c r="I4934" s="122">
        <v>0</v>
      </c>
      <c r="J4934" s="122">
        <v>2.4646800000000002E-6</v>
      </c>
      <c r="K4934" s="122">
        <v>2.7438079999999999E-5</v>
      </c>
      <c r="L4934" s="122">
        <v>6.8139799999999994E-5</v>
      </c>
      <c r="M4934" s="122">
        <v>1.302996E-4</v>
      </c>
      <c r="N4934" s="122">
        <v>2.1446304E-4</v>
      </c>
      <c r="O4934" s="122">
        <v>3.2932871999999998E-4</v>
      </c>
      <c r="P4934" s="122">
        <v>4.3876731999999998E-4</v>
      </c>
      <c r="Q4934" s="122">
        <v>5.4634108E-4</v>
      </c>
      <c r="R4934" s="122">
        <v>6.4639568000000001E-4</v>
      </c>
      <c r="S4934" s="122">
        <v>6.4956599999999997E-4</v>
      </c>
      <c r="T4934" s="122">
        <v>6.5459747999999996E-4</v>
      </c>
      <c r="U4934" s="122">
        <v>6.6027755999999995E-4</v>
      </c>
      <c r="V4934" s="122">
        <v>6.7091183999999995E-4</v>
      </c>
      <c r="W4934" s="122">
        <v>6.78799E-4</v>
      </c>
      <c r="X4934" s="122">
        <v>6.8368696000000004E-4</v>
      </c>
      <c r="Y4934" s="122">
        <v>6.8612220000000002E-4</v>
      </c>
      <c r="Z4934" s="122">
        <v>6.8703852000000004E-4</v>
      </c>
      <c r="AA4934" s="122">
        <v>6.8864483999999998E-4</v>
      </c>
      <c r="AB4934" s="122">
        <v>6.9074244000000003E-4</v>
      </c>
      <c r="AC4934" s="122">
        <v>6.9111135999999997E-4</v>
      </c>
      <c r="AD4934" s="122">
        <v>6.9282624000000003E-4</v>
      </c>
      <c r="AE4934" s="122">
        <v>6.9559820000000003E-4</v>
      </c>
      <c r="AF4934" s="122">
        <v>6.9926256000000001E-4</v>
      </c>
      <c r="AG4934" s="122">
        <v>7.0239884000000002E-4</v>
      </c>
      <c r="AH4934" s="122">
        <v>7.0590219999999996E-4</v>
      </c>
      <c r="AI4934" s="122">
        <v>7.0998884000000005E-4</v>
      </c>
      <c r="AJ4934" s="122">
        <v>7.0955644000000005E-4</v>
      </c>
      <c r="AK4934" s="122">
        <v>7.1364124000000001E-4</v>
      </c>
      <c r="AL4934" s="122">
        <v>0</v>
      </c>
    </row>
    <row r="4935" spans="1:38" hidden="1" x14ac:dyDescent="0.25">
      <c r="A4935" s="122" t="s">
        <v>2027</v>
      </c>
      <c r="B4935" s="122">
        <v>1</v>
      </c>
      <c r="C4935" s="122" t="s">
        <v>2234</v>
      </c>
      <c r="D4935" s="122" t="s">
        <v>2136</v>
      </c>
      <c r="E4935" s="122">
        <v>90</v>
      </c>
      <c r="F4935" s="122">
        <v>0</v>
      </c>
      <c r="G4935" s="122">
        <v>0</v>
      </c>
      <c r="H4935" s="122">
        <v>0</v>
      </c>
      <c r="I4935" s="122">
        <v>0</v>
      </c>
      <c r="J4935" s="122">
        <v>4.9679999999999999E-8</v>
      </c>
      <c r="K4935" s="122">
        <v>5.4003999999999996E-7</v>
      </c>
      <c r="L4935" s="122">
        <v>1.3202000000000001E-6</v>
      </c>
      <c r="M4935" s="122">
        <v>2.4886000000000002E-6</v>
      </c>
      <c r="N4935" s="122">
        <v>4.0838800000000003E-6</v>
      </c>
      <c r="O4935" s="122">
        <v>6.2458800000000001E-6</v>
      </c>
      <c r="P4935" s="122">
        <v>8.2836800000000003E-6</v>
      </c>
      <c r="Q4935" s="122">
        <v>1.020556E-5</v>
      </c>
      <c r="R4935" s="122">
        <v>1.1954480000000001E-5</v>
      </c>
      <c r="S4935" s="122">
        <v>1.190664E-5</v>
      </c>
      <c r="T4935" s="122">
        <v>1.1856960000000001E-5</v>
      </c>
      <c r="U4935" s="122">
        <v>1.180452E-5</v>
      </c>
      <c r="V4935" s="122">
        <v>1.1746559999999999E-5</v>
      </c>
      <c r="W4935" s="122">
        <v>1.169688E-5</v>
      </c>
      <c r="X4935" s="122">
        <v>1.1647199999999999E-5</v>
      </c>
      <c r="Y4935" s="122">
        <v>1.160028E-5</v>
      </c>
      <c r="Z4935" s="122">
        <v>1.1554280000000001E-5</v>
      </c>
      <c r="AA4935" s="122">
        <v>1.151656E-5</v>
      </c>
      <c r="AB4935" s="122">
        <v>1.148344E-5</v>
      </c>
      <c r="AC4935" s="122">
        <v>1.1453080000000001E-5</v>
      </c>
      <c r="AD4935" s="122">
        <v>1.140984E-5</v>
      </c>
      <c r="AE4935" s="122">
        <v>1.1366600000000001E-5</v>
      </c>
      <c r="AF4935" s="122">
        <v>1.132152E-5</v>
      </c>
      <c r="AG4935" s="122">
        <v>1.128472E-5</v>
      </c>
      <c r="AH4935" s="122">
        <v>1.1258040000000001E-5</v>
      </c>
      <c r="AI4935" s="122">
        <v>1.1233199999999999E-5</v>
      </c>
      <c r="AJ4935" s="122">
        <v>1.1145799999999999E-5</v>
      </c>
      <c r="AK4935" s="122">
        <v>1.1154080000000001E-5</v>
      </c>
      <c r="AL4935" s="122">
        <v>0</v>
      </c>
    </row>
    <row r="4936" spans="1:38" hidden="1" x14ac:dyDescent="0.25">
      <c r="A4936" s="122" t="s">
        <v>2027</v>
      </c>
      <c r="B4936" s="122">
        <v>1</v>
      </c>
      <c r="C4936" s="122" t="s">
        <v>2234</v>
      </c>
      <c r="D4936" s="122" t="s">
        <v>2090</v>
      </c>
      <c r="E4936" s="122">
        <v>90</v>
      </c>
      <c r="F4936" s="122">
        <v>0</v>
      </c>
      <c r="G4936" s="122">
        <v>0</v>
      </c>
      <c r="H4936" s="122">
        <v>0</v>
      </c>
      <c r="I4936" s="122">
        <v>0</v>
      </c>
      <c r="J4936" s="122">
        <v>4.094E-7</v>
      </c>
      <c r="K4936" s="122">
        <v>4.4813200000000003E-6</v>
      </c>
      <c r="L4936" s="122">
        <v>1.0935119999999999E-5</v>
      </c>
      <c r="M4936" s="122">
        <v>2.0542680000000001E-5</v>
      </c>
      <c r="N4936" s="122">
        <v>3.3142999999999998E-5</v>
      </c>
      <c r="O4936" s="122">
        <v>4.9538320000000001E-5</v>
      </c>
      <c r="P4936" s="122">
        <v>6.4717399999999998E-5</v>
      </c>
      <c r="Q4936" s="122">
        <v>7.9955360000000001E-5</v>
      </c>
      <c r="R4936" s="122">
        <v>9.4176719999999997E-5</v>
      </c>
      <c r="S4936" s="122">
        <v>9.4251240000000006E-5</v>
      </c>
      <c r="T4936" s="122">
        <v>9.5068200000000006E-5</v>
      </c>
      <c r="U4936" s="122">
        <v>9.562664E-5</v>
      </c>
      <c r="V4936" s="122">
        <v>9.5973480000000004E-5</v>
      </c>
      <c r="W4936" s="122">
        <v>9.5516240000000001E-5</v>
      </c>
      <c r="X4936" s="122">
        <v>9.5826280000000006E-5</v>
      </c>
      <c r="Y4936" s="122">
        <v>9.6042480000000006E-5</v>
      </c>
      <c r="Z4936" s="122">
        <v>9.6489600000000005E-5</v>
      </c>
      <c r="AA4936" s="122">
        <v>9.6905439999999998E-5</v>
      </c>
      <c r="AB4936" s="122">
        <v>9.7310240000000005E-5</v>
      </c>
      <c r="AC4936" s="122">
        <v>9.7603720000000003E-5</v>
      </c>
      <c r="AD4936" s="122">
        <v>9.7364519999999994E-5</v>
      </c>
      <c r="AE4936" s="122">
        <v>9.720168E-5</v>
      </c>
      <c r="AF4936" s="122">
        <v>9.6926600000000001E-5</v>
      </c>
      <c r="AG4936" s="122">
        <v>9.6136319999999998E-5</v>
      </c>
      <c r="AH4936" s="122">
        <v>9.5496920000000005E-5</v>
      </c>
      <c r="AI4936" s="122">
        <v>9.4567720000000001E-5</v>
      </c>
      <c r="AJ4936" s="122">
        <v>9.6049840000000006E-5</v>
      </c>
      <c r="AK4936" s="122">
        <v>9.5258640000000006E-5</v>
      </c>
      <c r="AL4936" s="122">
        <v>0</v>
      </c>
    </row>
    <row r="4937" spans="1:38" hidden="1" x14ac:dyDescent="0.25">
      <c r="A4937" s="122" t="s">
        <v>2027</v>
      </c>
      <c r="B4937" s="122">
        <v>1</v>
      </c>
      <c r="C4937" s="122" t="s">
        <v>2234</v>
      </c>
      <c r="D4937" s="122" t="s">
        <v>2091</v>
      </c>
      <c r="E4937" s="122">
        <v>90</v>
      </c>
      <c r="F4937" s="122">
        <v>0</v>
      </c>
      <c r="G4937" s="122">
        <v>0</v>
      </c>
      <c r="H4937" s="122">
        <v>0</v>
      </c>
      <c r="I4937" s="122">
        <v>0</v>
      </c>
      <c r="J4937" s="122">
        <v>9.816400000000001E-7</v>
      </c>
      <c r="K4937" s="122">
        <v>1.0735479999999999E-5</v>
      </c>
      <c r="L4937" s="122">
        <v>2.6162040000000001E-5</v>
      </c>
      <c r="M4937" s="122">
        <v>4.901852E-5</v>
      </c>
      <c r="N4937" s="122">
        <v>7.9170600000000004E-5</v>
      </c>
      <c r="O4937" s="122">
        <v>1.1942152E-4</v>
      </c>
      <c r="P4937" s="122">
        <v>1.5620864000000001E-4</v>
      </c>
      <c r="Q4937" s="122">
        <v>1.9122200000000001E-4</v>
      </c>
      <c r="R4937" s="122">
        <v>2.2292152000000001E-4</v>
      </c>
      <c r="S4937" s="122">
        <v>2.2162432000000001E-4</v>
      </c>
      <c r="T4937" s="122">
        <v>2.2047983999999999E-4</v>
      </c>
      <c r="U4937" s="122">
        <v>2.1928936000000001E-4</v>
      </c>
      <c r="V4937" s="122">
        <v>2.1855980000000001E-4</v>
      </c>
      <c r="W4937" s="122">
        <v>2.1773916000000001E-4</v>
      </c>
      <c r="X4937" s="122">
        <v>2.1699488000000001E-4</v>
      </c>
      <c r="Y4937" s="122">
        <v>2.1629291999999999E-4</v>
      </c>
      <c r="Z4937" s="122">
        <v>2.1581359999999999E-4</v>
      </c>
      <c r="AA4937" s="122">
        <v>2.1542168E-4</v>
      </c>
      <c r="AB4937" s="122">
        <v>2.1460011999999999E-4</v>
      </c>
      <c r="AC4937" s="122">
        <v>2.1434895999999999E-4</v>
      </c>
      <c r="AD4937" s="122">
        <v>2.1399015999999999E-4</v>
      </c>
      <c r="AE4937" s="122">
        <v>2.1329279999999999E-4</v>
      </c>
      <c r="AF4937" s="122">
        <v>2.1253839999999999E-4</v>
      </c>
      <c r="AG4937" s="122">
        <v>2.1197535999999999E-4</v>
      </c>
      <c r="AH4937" s="122">
        <v>2.1137367999999999E-4</v>
      </c>
      <c r="AI4937" s="122">
        <v>2.1107192E-4</v>
      </c>
      <c r="AJ4937" s="122">
        <v>2.1094403999999999E-4</v>
      </c>
      <c r="AK4937" s="122">
        <v>2.1100015999999999E-4</v>
      </c>
      <c r="AL4937" s="122">
        <v>0</v>
      </c>
    </row>
    <row r="4938" spans="1:38" hidden="1" x14ac:dyDescent="0.25">
      <c r="A4938" s="122" t="s">
        <v>2027</v>
      </c>
      <c r="B4938" s="122">
        <v>1</v>
      </c>
      <c r="C4938" s="122" t="s">
        <v>2234</v>
      </c>
      <c r="D4938" s="122" t="s">
        <v>2092</v>
      </c>
      <c r="E4938" s="122">
        <v>90</v>
      </c>
      <c r="F4938" s="122">
        <v>0</v>
      </c>
      <c r="G4938" s="122">
        <v>0</v>
      </c>
      <c r="H4938" s="122">
        <v>0</v>
      </c>
      <c r="I4938" s="122">
        <v>0</v>
      </c>
      <c r="J4938" s="122">
        <v>3.9467999999999998E-7</v>
      </c>
      <c r="K4938" s="122">
        <v>4.4077199999999999E-6</v>
      </c>
      <c r="L4938" s="122">
        <v>1.092868E-5</v>
      </c>
      <c r="M4938" s="122">
        <v>2.082972E-5</v>
      </c>
      <c r="N4938" s="122">
        <v>3.4155000000000001E-5</v>
      </c>
      <c r="O4938" s="122">
        <v>5.22146E-5</v>
      </c>
      <c r="P4938" s="122">
        <v>6.9299000000000002E-5</v>
      </c>
      <c r="Q4938" s="122">
        <v>8.6086240000000005E-5</v>
      </c>
      <c r="R4938" s="122">
        <v>1.0183204E-4</v>
      </c>
      <c r="S4938" s="122">
        <v>1.0270511999999999E-4</v>
      </c>
      <c r="T4938" s="122">
        <v>1.0389376E-4</v>
      </c>
      <c r="U4938" s="122">
        <v>1.0565096000000001E-4</v>
      </c>
      <c r="V4938" s="122">
        <v>1.0761976E-4</v>
      </c>
      <c r="W4938" s="122">
        <v>1.0926932E-4</v>
      </c>
      <c r="X4938" s="122">
        <v>1.1036412E-4</v>
      </c>
      <c r="Y4938" s="122">
        <v>1.1085632000000001E-4</v>
      </c>
      <c r="Z4938" s="122">
        <v>1.1111943999999999E-4</v>
      </c>
      <c r="AA4938" s="122">
        <v>1.1128504000000001E-4</v>
      </c>
      <c r="AB4938" s="122">
        <v>1.1130987999999999E-4</v>
      </c>
      <c r="AC4938" s="122">
        <v>1.116834E-4</v>
      </c>
      <c r="AD4938" s="122">
        <v>1.1228692E-4</v>
      </c>
      <c r="AE4938" s="122">
        <v>1.1287756E-4</v>
      </c>
      <c r="AF4938" s="122">
        <v>1.1423456E-4</v>
      </c>
      <c r="AG4938" s="122">
        <v>1.1595863999999999E-4</v>
      </c>
      <c r="AH4938" s="122">
        <v>1.1757232E-4</v>
      </c>
      <c r="AI4938" s="122">
        <v>1.1951535999999999E-4</v>
      </c>
      <c r="AJ4938" s="122">
        <v>1.2223763999999999E-4</v>
      </c>
      <c r="AK4938" s="122">
        <v>1.2561404E-4</v>
      </c>
      <c r="AL4938" s="122">
        <v>0</v>
      </c>
    </row>
    <row r="4939" spans="1:38" hidden="1" x14ac:dyDescent="0.25">
      <c r="A4939" s="122" t="s">
        <v>2027</v>
      </c>
      <c r="B4939" s="122">
        <v>1</v>
      </c>
      <c r="C4939" s="122" t="s">
        <v>2234</v>
      </c>
      <c r="D4939" s="122" t="s">
        <v>2093</v>
      </c>
      <c r="E4939" s="122">
        <v>90</v>
      </c>
      <c r="F4939" s="122">
        <v>0</v>
      </c>
      <c r="G4939" s="122">
        <v>0</v>
      </c>
      <c r="H4939" s="122">
        <v>0</v>
      </c>
      <c r="I4939" s="122">
        <v>0</v>
      </c>
      <c r="J4939" s="122">
        <v>4.1031999999999999E-6</v>
      </c>
      <c r="K4939" s="122">
        <v>4.4960399999999997E-5</v>
      </c>
      <c r="L4939" s="122">
        <v>1.0993448E-4</v>
      </c>
      <c r="M4939" s="122">
        <v>2.0660624000000001E-4</v>
      </c>
      <c r="N4939" s="122">
        <v>3.3469232000000001E-4</v>
      </c>
      <c r="O4939" s="122">
        <v>5.0586659999999999E-4</v>
      </c>
      <c r="P4939" s="122">
        <v>6.631222E-4</v>
      </c>
      <c r="Q4939" s="122">
        <v>8.1448336000000004E-4</v>
      </c>
      <c r="R4939" s="122">
        <v>9.5160107999999995E-4</v>
      </c>
      <c r="S4939" s="122">
        <v>9.4586028000000005E-4</v>
      </c>
      <c r="T4939" s="122">
        <v>9.3978735999999995E-4</v>
      </c>
      <c r="U4939" s="122">
        <v>9.3279259999999998E-4</v>
      </c>
      <c r="V4939" s="122">
        <v>9.265136E-4</v>
      </c>
      <c r="W4939" s="122">
        <v>9.2170567999999998E-4</v>
      </c>
      <c r="X4939" s="122">
        <v>9.1689959999999998E-4</v>
      </c>
      <c r="Y4939" s="122">
        <v>9.1261792000000002E-4</v>
      </c>
      <c r="Z4939" s="122">
        <v>9.0833532000000005E-4</v>
      </c>
      <c r="AA4939" s="122">
        <v>9.0388344000000005E-4</v>
      </c>
      <c r="AB4939" s="122">
        <v>8.9854927999999997E-4</v>
      </c>
      <c r="AC4939" s="122">
        <v>8.9342304000000002E-4</v>
      </c>
      <c r="AD4939" s="122">
        <v>8.8640159999999997E-4</v>
      </c>
      <c r="AE4939" s="122">
        <v>8.7840496000000001E-4</v>
      </c>
      <c r="AF4939" s="122">
        <v>8.6974776000000003E-4</v>
      </c>
      <c r="AG4939" s="122">
        <v>8.6172259999999997E-4</v>
      </c>
      <c r="AH4939" s="122">
        <v>8.5388879999999997E-4</v>
      </c>
      <c r="AI4939" s="122">
        <v>8.4620127999999995E-4</v>
      </c>
      <c r="AJ4939" s="122">
        <v>8.4579648000000004E-4</v>
      </c>
      <c r="AK4939" s="122">
        <v>8.3733707999999996E-4</v>
      </c>
      <c r="AL4939" s="122">
        <v>0</v>
      </c>
    </row>
    <row r="4940" spans="1:38" hidden="1" x14ac:dyDescent="0.25">
      <c r="A4940" s="122" t="s">
        <v>2027</v>
      </c>
      <c r="B4940" s="122">
        <v>1</v>
      </c>
      <c r="C4940" s="122" t="s">
        <v>2234</v>
      </c>
      <c r="D4940" s="122" t="s">
        <v>2094</v>
      </c>
      <c r="E4940" s="122">
        <v>90</v>
      </c>
      <c r="F4940" s="122">
        <v>0</v>
      </c>
      <c r="G4940" s="122">
        <v>0</v>
      </c>
      <c r="H4940" s="122">
        <v>0</v>
      </c>
      <c r="I4940" s="122">
        <v>0</v>
      </c>
      <c r="J4940" s="122">
        <v>1.9954800000000001E-6</v>
      </c>
      <c r="K4940" s="122">
        <v>2.1907960000000002E-5</v>
      </c>
      <c r="L4940" s="122">
        <v>5.3650719999999999E-5</v>
      </c>
      <c r="M4940" s="122">
        <v>1.0097E-4</v>
      </c>
      <c r="N4940" s="122">
        <v>1.636082E-4</v>
      </c>
      <c r="O4940" s="122">
        <v>2.4742664000000002E-4</v>
      </c>
      <c r="P4940" s="122">
        <v>3.2488328000000001E-4</v>
      </c>
      <c r="Q4940" s="122">
        <v>3.9964615999999999E-4</v>
      </c>
      <c r="R4940" s="122">
        <v>4.6768568000000001E-4</v>
      </c>
      <c r="S4940" s="122">
        <v>4.6680064000000001E-4</v>
      </c>
      <c r="T4940" s="122">
        <v>4.6527435999999998E-4</v>
      </c>
      <c r="U4940" s="122">
        <v>4.6444820000000002E-4</v>
      </c>
      <c r="V4940" s="122">
        <v>4.6403972000000002E-4</v>
      </c>
      <c r="W4940" s="122">
        <v>4.6315191999999998E-4</v>
      </c>
      <c r="X4940" s="122">
        <v>4.6213899999999997E-4</v>
      </c>
      <c r="Y4940" s="122">
        <v>4.6065412000000002E-4</v>
      </c>
      <c r="Z4940" s="122">
        <v>4.5913980000000001E-4</v>
      </c>
      <c r="AA4940" s="122">
        <v>4.5779752E-4</v>
      </c>
      <c r="AB4940" s="122">
        <v>4.5607344000000001E-4</v>
      </c>
      <c r="AC4940" s="122">
        <v>4.5521139999999999E-4</v>
      </c>
      <c r="AD4940" s="122">
        <v>4.5375872000000001E-4</v>
      </c>
      <c r="AE4940" s="122">
        <v>4.5161052E-4</v>
      </c>
      <c r="AF4940" s="122">
        <v>4.5027468000000001E-4</v>
      </c>
      <c r="AG4940" s="122">
        <v>4.4920932000000002E-4</v>
      </c>
      <c r="AH4940" s="122">
        <v>4.4950095999999999E-4</v>
      </c>
      <c r="AI4940" s="122">
        <v>4.496546E-4</v>
      </c>
      <c r="AJ4940" s="122">
        <v>4.4889836000000001E-4</v>
      </c>
      <c r="AK4940" s="122">
        <v>4.4974292E-4</v>
      </c>
      <c r="AL4940" s="122">
        <v>0</v>
      </c>
    </row>
    <row r="4941" spans="1:38" hidden="1" x14ac:dyDescent="0.25">
      <c r="A4941" s="122" t="s">
        <v>2027</v>
      </c>
      <c r="B4941" s="122">
        <v>1</v>
      </c>
      <c r="C4941" s="122" t="s">
        <v>2234</v>
      </c>
      <c r="D4941" s="122" t="s">
        <v>2095</v>
      </c>
      <c r="E4941" s="122">
        <v>90</v>
      </c>
      <c r="F4941" s="122">
        <v>0</v>
      </c>
      <c r="G4941" s="122">
        <v>0</v>
      </c>
      <c r="H4941" s="122">
        <v>0</v>
      </c>
      <c r="I4941" s="122">
        <v>0</v>
      </c>
      <c r="J4941" s="122">
        <v>8.8871999999999998E-7</v>
      </c>
      <c r="K4941" s="122">
        <v>9.7381999999999994E-6</v>
      </c>
      <c r="L4941" s="122">
        <v>2.3750720000000001E-5</v>
      </c>
      <c r="M4941" s="122">
        <v>4.4680720000000002E-5</v>
      </c>
      <c r="N4941" s="122">
        <v>7.2563160000000001E-5</v>
      </c>
      <c r="O4941" s="122">
        <v>1.096272E-4</v>
      </c>
      <c r="P4941" s="122">
        <v>1.4365615999999999E-4</v>
      </c>
      <c r="Q4941" s="122">
        <v>1.7623243999999999E-4</v>
      </c>
      <c r="R4941" s="122">
        <v>2.0615451999999999E-4</v>
      </c>
      <c r="S4941" s="122">
        <v>2.0512779999999999E-4</v>
      </c>
      <c r="T4941" s="122">
        <v>2.0411212000000001E-4</v>
      </c>
      <c r="U4941" s="122">
        <v>2.0307804000000001E-4</v>
      </c>
      <c r="V4941" s="122">
        <v>2.024598E-4</v>
      </c>
      <c r="W4941" s="122">
        <v>2.0210008000000001E-4</v>
      </c>
      <c r="X4941" s="122">
        <v>2.01986E-4</v>
      </c>
      <c r="Y4941" s="122">
        <v>2.0201727999999999E-4</v>
      </c>
      <c r="Z4941" s="122">
        <v>2.0219300000000001E-4</v>
      </c>
      <c r="AA4941" s="122">
        <v>2.0157751999999999E-4</v>
      </c>
      <c r="AB4941" s="122">
        <v>2.0129048E-4</v>
      </c>
      <c r="AC4941" s="122">
        <v>2.0051859999999999E-4</v>
      </c>
      <c r="AD4941" s="122">
        <v>1.9962712E-4</v>
      </c>
      <c r="AE4941" s="122">
        <v>1.9882396E-4</v>
      </c>
      <c r="AF4941" s="122">
        <v>1.9759852000000001E-4</v>
      </c>
      <c r="AG4941" s="122">
        <v>1.9627556E-4</v>
      </c>
      <c r="AH4941" s="122">
        <v>1.9545952E-4</v>
      </c>
      <c r="AI4941" s="122">
        <v>1.9457447999999999E-4</v>
      </c>
      <c r="AJ4941" s="122">
        <v>1.9422028000000001E-4</v>
      </c>
      <c r="AK4941" s="122">
        <v>1.9391851999999999E-4</v>
      </c>
      <c r="AL4941" s="122">
        <v>0</v>
      </c>
    </row>
    <row r="4942" spans="1:38" hidden="1" x14ac:dyDescent="0.25">
      <c r="A4942" s="122" t="s">
        <v>2027</v>
      </c>
      <c r="B4942" s="122">
        <v>1</v>
      </c>
      <c r="C4942" s="122" t="s">
        <v>2234</v>
      </c>
      <c r="D4942" s="122" t="s">
        <v>2096</v>
      </c>
      <c r="E4942" s="122">
        <v>90</v>
      </c>
      <c r="F4942" s="122">
        <v>0</v>
      </c>
      <c r="G4942" s="122">
        <v>0</v>
      </c>
      <c r="H4942" s="122">
        <v>0</v>
      </c>
      <c r="I4942" s="122">
        <v>0</v>
      </c>
      <c r="J4942" s="122">
        <v>1.32572E-6</v>
      </c>
      <c r="K4942" s="122">
        <v>1.4554400000000001E-5</v>
      </c>
      <c r="L4942" s="122">
        <v>3.5604920000000003E-5</v>
      </c>
      <c r="M4942" s="122">
        <v>6.7018319999999996E-5</v>
      </c>
      <c r="N4942" s="122">
        <v>1.0869432E-4</v>
      </c>
      <c r="O4942" s="122">
        <v>1.6446287999999999E-4</v>
      </c>
      <c r="P4942" s="122">
        <v>2.1593687999999999E-4</v>
      </c>
      <c r="Q4942" s="122">
        <v>2.6531880000000001E-4</v>
      </c>
      <c r="R4942" s="122">
        <v>3.1071895999999999E-4</v>
      </c>
      <c r="S4942" s="122">
        <v>3.1015132000000001E-4</v>
      </c>
      <c r="T4942" s="122">
        <v>3.0949352000000002E-4</v>
      </c>
      <c r="U4942" s="122">
        <v>3.0940980000000002E-4</v>
      </c>
      <c r="V4942" s="122">
        <v>3.0917428000000002E-4</v>
      </c>
      <c r="W4942" s="122">
        <v>3.0902984E-4</v>
      </c>
      <c r="X4942" s="122">
        <v>3.085726E-4</v>
      </c>
      <c r="Y4942" s="122">
        <v>3.0787708000000003E-4</v>
      </c>
      <c r="Z4942" s="122">
        <v>3.0760843999999999E-4</v>
      </c>
      <c r="AA4942" s="122">
        <v>3.0702331999999999E-4</v>
      </c>
      <c r="AB4942" s="122">
        <v>3.0603983999999998E-4</v>
      </c>
      <c r="AC4942" s="122">
        <v>3.0531120000000002E-4</v>
      </c>
      <c r="AD4942" s="122">
        <v>3.0385759999999998E-4</v>
      </c>
      <c r="AE4942" s="122">
        <v>3.0254199999999999E-4</v>
      </c>
      <c r="AF4942" s="122">
        <v>3.0120340000000002E-4</v>
      </c>
      <c r="AG4942" s="122">
        <v>3.0043152000000002E-4</v>
      </c>
      <c r="AH4942" s="122">
        <v>2.99575E-4</v>
      </c>
      <c r="AI4942" s="122">
        <v>2.9876815999999999E-4</v>
      </c>
      <c r="AJ4942" s="122">
        <v>2.9795579999999998E-4</v>
      </c>
      <c r="AK4942" s="122">
        <v>2.9798340000000001E-4</v>
      </c>
      <c r="AL4942" s="122">
        <v>0</v>
      </c>
    </row>
    <row r="4943" spans="1:38" hidden="1" x14ac:dyDescent="0.25">
      <c r="A4943" s="122" t="s">
        <v>2027</v>
      </c>
      <c r="B4943" s="122">
        <v>1</v>
      </c>
      <c r="C4943" s="122" t="s">
        <v>2234</v>
      </c>
      <c r="D4943" s="122" t="s">
        <v>2097</v>
      </c>
      <c r="E4943" s="122">
        <v>90</v>
      </c>
      <c r="F4943" s="122">
        <v>0</v>
      </c>
      <c r="G4943" s="122">
        <v>0</v>
      </c>
      <c r="H4943" s="122">
        <v>0</v>
      </c>
      <c r="I4943" s="122">
        <v>0</v>
      </c>
      <c r="J4943" s="122">
        <v>1.49776E-6</v>
      </c>
      <c r="K4943" s="122">
        <v>1.63944E-5</v>
      </c>
      <c r="L4943" s="122">
        <v>3.9959280000000001E-5</v>
      </c>
      <c r="M4943" s="122">
        <v>7.4957920000000004E-5</v>
      </c>
      <c r="N4943" s="122">
        <v>1.2110236000000001E-4</v>
      </c>
      <c r="O4943" s="122">
        <v>1.8258504E-4</v>
      </c>
      <c r="P4943" s="122">
        <v>2.3848884E-4</v>
      </c>
      <c r="Q4943" s="122">
        <v>2.9204204000000001E-4</v>
      </c>
      <c r="R4943" s="122">
        <v>3.416696E-4</v>
      </c>
      <c r="S4943" s="122">
        <v>3.4057572000000002E-4</v>
      </c>
      <c r="T4943" s="122">
        <v>3.3981027999999998E-4</v>
      </c>
      <c r="U4943" s="122">
        <v>3.3854711999999998E-4</v>
      </c>
      <c r="V4943" s="122">
        <v>3.1528676000000002E-4</v>
      </c>
      <c r="W4943" s="122">
        <v>3.1766219999999998E-4</v>
      </c>
      <c r="X4943" s="122">
        <v>3.1905323999999999E-4</v>
      </c>
      <c r="Y4943" s="122">
        <v>3.2032744E-4</v>
      </c>
      <c r="Z4943" s="122">
        <v>3.2148571999999999E-4</v>
      </c>
      <c r="AA4943" s="122">
        <v>3.2145352000000001E-4</v>
      </c>
      <c r="AB4943" s="122">
        <v>3.2097971999999999E-4</v>
      </c>
      <c r="AC4943" s="122">
        <v>3.2049303999999999E-4</v>
      </c>
      <c r="AD4943" s="122">
        <v>3.1960708000000002E-4</v>
      </c>
      <c r="AE4943" s="122">
        <v>3.1879012000000001E-4</v>
      </c>
      <c r="AF4943" s="122">
        <v>3.1755455999999999E-4</v>
      </c>
      <c r="AG4943" s="122">
        <v>3.1513587999999998E-4</v>
      </c>
      <c r="AH4943" s="122">
        <v>3.1300791999999998E-4</v>
      </c>
      <c r="AI4943" s="122">
        <v>3.1118999999999998E-4</v>
      </c>
      <c r="AJ4943" s="122">
        <v>3.0769675999999999E-4</v>
      </c>
      <c r="AK4943" s="122">
        <v>3.0555959999999999E-4</v>
      </c>
      <c r="AL4943" s="122">
        <v>0</v>
      </c>
    </row>
    <row r="4944" spans="1:38" hidden="1" x14ac:dyDescent="0.25">
      <c r="A4944" s="122" t="s">
        <v>2027</v>
      </c>
      <c r="B4944" s="122">
        <v>1</v>
      </c>
      <c r="C4944" s="122" t="s">
        <v>2234</v>
      </c>
      <c r="D4944" s="122" t="s">
        <v>2098</v>
      </c>
      <c r="E4944" s="122">
        <v>90</v>
      </c>
      <c r="F4944" s="122">
        <v>0</v>
      </c>
      <c r="G4944" s="122">
        <v>0</v>
      </c>
      <c r="H4944" s="122">
        <v>0</v>
      </c>
      <c r="I4944" s="122">
        <v>0</v>
      </c>
      <c r="J4944" s="122">
        <v>2.09944E-6</v>
      </c>
      <c r="K4944" s="122">
        <v>2.299356E-5</v>
      </c>
      <c r="L4944" s="122">
        <v>5.6137480000000001E-5</v>
      </c>
      <c r="M4944" s="122">
        <v>1.0556172E-4</v>
      </c>
      <c r="N4944" s="122">
        <v>1.7105283999999999E-4</v>
      </c>
      <c r="O4944" s="122">
        <v>2.585752E-4</v>
      </c>
      <c r="P4944" s="122">
        <v>3.3924172E-4</v>
      </c>
      <c r="Q4944" s="122">
        <v>4.1724668000000002E-4</v>
      </c>
      <c r="R4944" s="122">
        <v>4.8753284E-4</v>
      </c>
      <c r="S4944" s="122">
        <v>4.8381972000000002E-4</v>
      </c>
      <c r="T4944" s="122">
        <v>4.7865667999999999E-4</v>
      </c>
      <c r="U4944" s="122">
        <v>4.7367028E-4</v>
      </c>
      <c r="V4944" s="122">
        <v>4.6971243999999998E-4</v>
      </c>
      <c r="W4944" s="122">
        <v>4.6692392000000001E-4</v>
      </c>
      <c r="X4944" s="122">
        <v>4.6531483999999999E-4</v>
      </c>
      <c r="Y4944" s="122">
        <v>4.6481160000000002E-4</v>
      </c>
      <c r="Z4944" s="122">
        <v>4.6450799999999998E-4</v>
      </c>
      <c r="AA4944" s="122">
        <v>4.6460828E-4</v>
      </c>
      <c r="AB4944" s="122">
        <v>4.6481160000000002E-4</v>
      </c>
      <c r="AC4944" s="122">
        <v>4.6522744E-4</v>
      </c>
      <c r="AD4944" s="122">
        <v>4.6537371999999999E-4</v>
      </c>
      <c r="AE4944" s="122">
        <v>4.6431848E-4</v>
      </c>
      <c r="AF4944" s="122">
        <v>4.6312156000000003E-4</v>
      </c>
      <c r="AG4944" s="122">
        <v>4.6279588000000001E-4</v>
      </c>
      <c r="AH4944" s="122">
        <v>4.6206539999999998E-4</v>
      </c>
      <c r="AI4944" s="122">
        <v>4.6060259999999999E-4</v>
      </c>
      <c r="AJ4944" s="122">
        <v>4.6454847999999999E-4</v>
      </c>
      <c r="AK4944" s="122">
        <v>4.6155388000000002E-4</v>
      </c>
      <c r="AL4944" s="122">
        <v>0</v>
      </c>
    </row>
    <row r="4945" spans="1:38" hidden="1" x14ac:dyDescent="0.25">
      <c r="A4945" s="122" t="s">
        <v>2027</v>
      </c>
      <c r="B4945" s="122">
        <v>1</v>
      </c>
      <c r="C4945" s="122" t="s">
        <v>2234</v>
      </c>
      <c r="D4945" s="122" t="s">
        <v>2099</v>
      </c>
      <c r="E4945" s="122">
        <v>90</v>
      </c>
      <c r="F4945" s="122">
        <v>0</v>
      </c>
      <c r="G4945" s="122">
        <v>0</v>
      </c>
      <c r="H4945" s="122">
        <v>0</v>
      </c>
      <c r="I4945" s="122">
        <v>0</v>
      </c>
      <c r="J4945" s="122">
        <v>1.7305199999999999E-6</v>
      </c>
      <c r="K4945" s="122">
        <v>1.898236E-5</v>
      </c>
      <c r="L4945" s="122">
        <v>4.6437000000000003E-5</v>
      </c>
      <c r="M4945" s="122">
        <v>8.7441400000000006E-5</v>
      </c>
      <c r="N4945" s="122">
        <v>1.419422E-4</v>
      </c>
      <c r="O4945" s="122">
        <v>2.1507208E-4</v>
      </c>
      <c r="P4945" s="122">
        <v>2.8324132000000002E-4</v>
      </c>
      <c r="Q4945" s="122">
        <v>3.5053196000000002E-4</v>
      </c>
      <c r="R4945" s="122">
        <v>4.1332195999999998E-4</v>
      </c>
      <c r="S4945" s="122">
        <v>4.140414E-4</v>
      </c>
      <c r="T4945" s="122">
        <v>4.1406164000000001E-4</v>
      </c>
      <c r="U4945" s="122">
        <v>4.1368535999999998E-4</v>
      </c>
      <c r="V4945" s="122">
        <v>4.1235780000000002E-4</v>
      </c>
      <c r="W4945" s="122">
        <v>4.1043132000000002E-4</v>
      </c>
      <c r="X4945" s="122">
        <v>4.0892160000000001E-4</v>
      </c>
      <c r="Y4945" s="122">
        <v>4.0866952E-4</v>
      </c>
      <c r="Z4945" s="122">
        <v>4.0949660000000001E-4</v>
      </c>
      <c r="AA4945" s="122">
        <v>4.1024087999999998E-4</v>
      </c>
      <c r="AB4945" s="122">
        <v>4.1069536000000001E-4</v>
      </c>
      <c r="AC4945" s="122">
        <v>4.1049940000000002E-4</v>
      </c>
      <c r="AD4945" s="122">
        <v>4.1000995999999998E-4</v>
      </c>
      <c r="AE4945" s="122">
        <v>4.0906052000000003E-4</v>
      </c>
      <c r="AF4945" s="122">
        <v>4.0747995999999999E-4</v>
      </c>
      <c r="AG4945" s="122">
        <v>4.0646796E-4</v>
      </c>
      <c r="AH4945" s="122">
        <v>4.0545780000000002E-4</v>
      </c>
      <c r="AI4945" s="122">
        <v>4.0449179999999999E-4</v>
      </c>
      <c r="AJ4945" s="122">
        <v>4.0834843999999998E-4</v>
      </c>
      <c r="AK4945" s="122">
        <v>4.0739531999999998E-4</v>
      </c>
      <c r="AL4945" s="122">
        <v>0</v>
      </c>
    </row>
    <row r="4946" spans="1:38" hidden="1" x14ac:dyDescent="0.25">
      <c r="A4946" s="122" t="s">
        <v>2027</v>
      </c>
      <c r="B4946" s="122">
        <v>1</v>
      </c>
      <c r="C4946" s="122" t="s">
        <v>2234</v>
      </c>
      <c r="D4946" s="122" t="s">
        <v>2100</v>
      </c>
      <c r="E4946" s="122">
        <v>90</v>
      </c>
      <c r="F4946" s="122">
        <v>0</v>
      </c>
      <c r="G4946" s="122">
        <v>0</v>
      </c>
      <c r="H4946" s="122">
        <v>0</v>
      </c>
      <c r="I4946" s="122">
        <v>0</v>
      </c>
      <c r="J4946" s="122">
        <v>4.2780000000000001E-7</v>
      </c>
      <c r="K4946" s="122">
        <v>4.6551999999999999E-6</v>
      </c>
      <c r="L4946" s="122">
        <v>1.1346359999999999E-5</v>
      </c>
      <c r="M4946" s="122">
        <v>2.1274079999999999E-5</v>
      </c>
      <c r="N4946" s="122">
        <v>3.4339920000000001E-5</v>
      </c>
      <c r="O4946" s="122">
        <v>5.1852119999999999E-5</v>
      </c>
      <c r="P4946" s="122">
        <v>6.8106679999999995E-5</v>
      </c>
      <c r="Q4946" s="122">
        <v>8.3851560000000006E-5</v>
      </c>
      <c r="R4946" s="122">
        <v>9.8457480000000002E-5</v>
      </c>
      <c r="S4946" s="122">
        <v>9.84216E-5</v>
      </c>
      <c r="T4946" s="122">
        <v>9.8062799999999999E-5</v>
      </c>
      <c r="U4946" s="122">
        <v>9.7554959999999994E-5</v>
      </c>
      <c r="V4946" s="122">
        <v>9.6990999999999993E-5</v>
      </c>
      <c r="W4946" s="122">
        <v>9.6341479999999998E-5</v>
      </c>
      <c r="X4946" s="122">
        <v>9.5703919999999998E-5</v>
      </c>
      <c r="Y4946" s="122">
        <v>9.4821639999999996E-5</v>
      </c>
      <c r="Z4946" s="122">
        <v>9.3917279999999995E-5</v>
      </c>
      <c r="AA4946" s="122">
        <v>9.3317440000000005E-5</v>
      </c>
      <c r="AB4946" s="122">
        <v>9.26302E-5</v>
      </c>
      <c r="AC4946" s="122">
        <v>9.2041399999999996E-5</v>
      </c>
      <c r="AD4946" s="122">
        <v>9.1577720000000004E-5</v>
      </c>
      <c r="AE4946" s="122">
        <v>9.078744E-5</v>
      </c>
      <c r="AF4946" s="122">
        <v>9.0378039999999997E-5</v>
      </c>
      <c r="AG4946" s="122">
        <v>9.0066159999999999E-5</v>
      </c>
      <c r="AH4946" s="122">
        <v>8.9929080000000005E-5</v>
      </c>
      <c r="AI4946" s="122">
        <v>8.9902399999999995E-5</v>
      </c>
      <c r="AJ4946" s="122">
        <v>9.0120440000000001E-5</v>
      </c>
      <c r="AK4946" s="122">
        <v>9.0678879999999995E-5</v>
      </c>
      <c r="AL4946" s="122">
        <v>0</v>
      </c>
    </row>
    <row r="4947" spans="1:38" hidden="1" x14ac:dyDescent="0.25">
      <c r="A4947" s="122" t="s">
        <v>2027</v>
      </c>
      <c r="B4947" s="122">
        <v>1</v>
      </c>
      <c r="C4947" s="122" t="s">
        <v>2234</v>
      </c>
      <c r="D4947" s="122" t="s">
        <v>2101</v>
      </c>
      <c r="E4947" s="122">
        <v>90</v>
      </c>
      <c r="F4947" s="122">
        <v>0</v>
      </c>
      <c r="G4947" s="122">
        <v>0</v>
      </c>
      <c r="H4947" s="122">
        <v>0</v>
      </c>
      <c r="I4947" s="122">
        <v>0</v>
      </c>
      <c r="J4947" s="122">
        <v>3.3055599999999999E-6</v>
      </c>
      <c r="K4947" s="122">
        <v>3.6227760000000003E-5</v>
      </c>
      <c r="L4947" s="122">
        <v>8.8647520000000003E-5</v>
      </c>
      <c r="M4947" s="122">
        <v>1.6631023999999999E-4</v>
      </c>
      <c r="N4947" s="122">
        <v>2.6858479999999999E-4</v>
      </c>
      <c r="O4947" s="122">
        <v>4.0509808000000001E-4</v>
      </c>
      <c r="P4947" s="122">
        <v>5.3077099999999998E-4</v>
      </c>
      <c r="Q4947" s="122">
        <v>6.5161023999999997E-4</v>
      </c>
      <c r="R4947" s="122">
        <v>7.6092095999999996E-4</v>
      </c>
      <c r="S4947" s="122">
        <v>7.5641295999999999E-4</v>
      </c>
      <c r="T4947" s="122">
        <v>7.5059856000000004E-4</v>
      </c>
      <c r="U4947" s="122">
        <v>7.4351272000000004E-4</v>
      </c>
      <c r="V4947" s="122">
        <v>7.3541579999999995E-4</v>
      </c>
      <c r="W4947" s="122">
        <v>7.2608239999999999E-4</v>
      </c>
      <c r="X4947" s="122">
        <v>7.1548399999999996E-4</v>
      </c>
      <c r="Y4947" s="122">
        <v>7.0614416000000003E-4</v>
      </c>
      <c r="Z4947" s="122">
        <v>6.9873815999999997E-4</v>
      </c>
      <c r="AA4947" s="122">
        <v>6.9422463999999995E-4</v>
      </c>
      <c r="AB4947" s="122">
        <v>6.9037351999999997E-4</v>
      </c>
      <c r="AC4947" s="122">
        <v>6.8689960000000003E-4</v>
      </c>
      <c r="AD4947" s="122">
        <v>6.8325272000000002E-4</v>
      </c>
      <c r="AE4947" s="122">
        <v>6.7859843999999996E-4</v>
      </c>
      <c r="AF4947" s="122">
        <v>6.7522755999999996E-4</v>
      </c>
      <c r="AG4947" s="122">
        <v>6.7271227999999997E-4</v>
      </c>
      <c r="AH4947" s="122">
        <v>6.7019607999999997E-4</v>
      </c>
      <c r="AI4947" s="122">
        <v>6.6701931999999995E-4</v>
      </c>
      <c r="AJ4947" s="122">
        <v>6.6601743999999995E-4</v>
      </c>
      <c r="AK4947" s="122">
        <v>6.6416271999999998E-4</v>
      </c>
      <c r="AL4947" s="122">
        <v>0</v>
      </c>
    </row>
    <row r="4948" spans="1:38" hidden="1" x14ac:dyDescent="0.25">
      <c r="A4948" s="122" t="s">
        <v>2027</v>
      </c>
      <c r="B4948" s="122">
        <v>1</v>
      </c>
      <c r="C4948" s="122" t="s">
        <v>2234</v>
      </c>
      <c r="D4948" s="122" t="s">
        <v>2102</v>
      </c>
      <c r="E4948" s="122">
        <v>90</v>
      </c>
      <c r="F4948" s="122">
        <v>0</v>
      </c>
      <c r="G4948" s="122">
        <v>0</v>
      </c>
      <c r="H4948" s="122">
        <v>0</v>
      </c>
      <c r="I4948" s="122">
        <v>0</v>
      </c>
      <c r="J4948" s="122">
        <v>1.58792E-6</v>
      </c>
      <c r="K4948" s="122">
        <v>1.7447799999999999E-5</v>
      </c>
      <c r="L4948" s="122">
        <v>4.281128E-5</v>
      </c>
      <c r="M4948" s="122">
        <v>8.0762199999999997E-5</v>
      </c>
      <c r="N4948" s="122">
        <v>1.3127664000000001E-4</v>
      </c>
      <c r="O4948" s="122">
        <v>1.9947623999999999E-4</v>
      </c>
      <c r="P4948" s="122">
        <v>2.6311724000000001E-4</v>
      </c>
      <c r="Q4948" s="122">
        <v>3.2497252000000001E-4</v>
      </c>
      <c r="R4948" s="122">
        <v>3.8130228E-4</v>
      </c>
      <c r="S4948" s="122">
        <v>3.8069231999999999E-4</v>
      </c>
      <c r="T4948" s="122">
        <v>3.7978243999999998E-4</v>
      </c>
      <c r="U4948" s="122">
        <v>3.7871155999999998E-4</v>
      </c>
      <c r="V4948" s="122">
        <v>3.7837116000000002E-4</v>
      </c>
      <c r="W4948" s="122">
        <v>3.7803720000000003E-4</v>
      </c>
      <c r="X4948" s="122">
        <v>3.7741987999999999E-4</v>
      </c>
      <c r="Y4948" s="122">
        <v>3.7663512000000001E-4</v>
      </c>
      <c r="Z4948" s="122">
        <v>3.7569395999999998E-4</v>
      </c>
      <c r="AA4948" s="122">
        <v>3.7556792E-4</v>
      </c>
      <c r="AB4948" s="122">
        <v>3.7506284000000001E-4</v>
      </c>
      <c r="AC4948" s="122">
        <v>3.7513367999999998E-4</v>
      </c>
      <c r="AD4948" s="122">
        <v>3.7510423999999998E-4</v>
      </c>
      <c r="AE4948" s="122">
        <v>3.7459823999999998E-4</v>
      </c>
      <c r="AF4948" s="122">
        <v>3.7480708000000001E-4</v>
      </c>
      <c r="AG4948" s="122">
        <v>3.7552560000000002E-4</v>
      </c>
      <c r="AH4948" s="122">
        <v>3.7637568000000002E-4</v>
      </c>
      <c r="AI4948" s="122">
        <v>3.7677495999999998E-4</v>
      </c>
      <c r="AJ4948" s="122">
        <v>3.7755235999999999E-4</v>
      </c>
      <c r="AK4948" s="122">
        <v>3.7714756000000002E-4</v>
      </c>
      <c r="AL4948" s="122">
        <v>0</v>
      </c>
    </row>
    <row r="4949" spans="1:38" hidden="1" x14ac:dyDescent="0.25">
      <c r="A4949" s="122" t="s">
        <v>2027</v>
      </c>
      <c r="B4949" s="122">
        <v>1</v>
      </c>
      <c r="C4949" s="122" t="s">
        <v>2234</v>
      </c>
      <c r="D4949" s="122" t="s">
        <v>2103</v>
      </c>
      <c r="E4949" s="122">
        <v>90</v>
      </c>
      <c r="F4949" s="122">
        <v>0</v>
      </c>
      <c r="G4949" s="122">
        <v>0</v>
      </c>
      <c r="H4949" s="122">
        <v>0</v>
      </c>
      <c r="I4949" s="122">
        <v>0</v>
      </c>
      <c r="J4949" s="122">
        <v>1.8335600000000001E-6</v>
      </c>
      <c r="K4949" s="122">
        <v>2.0136040000000001E-5</v>
      </c>
      <c r="L4949" s="122">
        <v>4.9340520000000001E-5</v>
      </c>
      <c r="M4949" s="122">
        <v>9.2931959999999994E-5</v>
      </c>
      <c r="N4949" s="122">
        <v>1.5059572E-4</v>
      </c>
      <c r="O4949" s="122">
        <v>2.2765584000000001E-4</v>
      </c>
      <c r="P4949" s="122">
        <v>2.9904048000000002E-4</v>
      </c>
      <c r="Q4949" s="122">
        <v>3.6790892000000003E-4</v>
      </c>
      <c r="R4949" s="122">
        <v>4.3113223999999999E-4</v>
      </c>
      <c r="S4949" s="122">
        <v>4.3009632000000001E-4</v>
      </c>
      <c r="T4949" s="122">
        <v>4.2905120000000002E-4</v>
      </c>
      <c r="U4949" s="122">
        <v>4.2832623999999999E-4</v>
      </c>
      <c r="V4949" s="122">
        <v>4.2813672000000002E-4</v>
      </c>
      <c r="W4949" s="122">
        <v>4.2743384000000002E-4</v>
      </c>
      <c r="X4949" s="122">
        <v>4.2610996E-4</v>
      </c>
      <c r="Y4949" s="122">
        <v>4.2512187999999999E-4</v>
      </c>
      <c r="Z4949" s="122">
        <v>4.2416140000000002E-4</v>
      </c>
      <c r="AA4949" s="122">
        <v>4.2224872000000001E-4</v>
      </c>
      <c r="AB4949" s="122">
        <v>4.2029555999999999E-4</v>
      </c>
      <c r="AC4949" s="122">
        <v>4.1865979999999999E-4</v>
      </c>
      <c r="AD4949" s="122">
        <v>4.1682440000000002E-4</v>
      </c>
      <c r="AE4949" s="122">
        <v>4.1499544000000001E-4</v>
      </c>
      <c r="AF4949" s="122">
        <v>4.1320236000000002E-4</v>
      </c>
      <c r="AG4949" s="122">
        <v>4.1207811999999998E-4</v>
      </c>
      <c r="AH4949" s="122">
        <v>4.1108360000000001E-4</v>
      </c>
      <c r="AI4949" s="122">
        <v>4.1020500000000002E-4</v>
      </c>
      <c r="AJ4949" s="122">
        <v>4.0714415999999997E-4</v>
      </c>
      <c r="AK4949" s="122">
        <v>4.0759679999999998E-4</v>
      </c>
      <c r="AL4949" s="122">
        <v>0</v>
      </c>
    </row>
    <row r="4950" spans="1:38" hidden="1" x14ac:dyDescent="0.25">
      <c r="A4950" s="122" t="s">
        <v>2027</v>
      </c>
      <c r="B4950" s="122">
        <v>1</v>
      </c>
      <c r="C4950" s="122" t="s">
        <v>2234</v>
      </c>
      <c r="D4950" s="122" t="s">
        <v>2137</v>
      </c>
      <c r="E4950" s="122">
        <v>90</v>
      </c>
      <c r="F4950" s="122">
        <v>0</v>
      </c>
      <c r="G4950" s="122">
        <v>0</v>
      </c>
      <c r="H4950" s="122">
        <v>0</v>
      </c>
      <c r="I4950" s="122">
        <v>0</v>
      </c>
      <c r="J4950" s="122">
        <v>1.8399999999999999E-8</v>
      </c>
      <c r="K4950" s="122">
        <v>2.1436E-7</v>
      </c>
      <c r="L4950" s="122">
        <v>5.4372E-7</v>
      </c>
      <c r="M4950" s="122">
        <v>1.0580000000000001E-6</v>
      </c>
      <c r="N4950" s="122">
        <v>1.7700800000000001E-6</v>
      </c>
      <c r="O4950" s="122">
        <v>2.7553999999999999E-6</v>
      </c>
      <c r="P4950" s="122">
        <v>3.7186400000000001E-6</v>
      </c>
      <c r="Q4950" s="122">
        <v>4.5273200000000004E-6</v>
      </c>
      <c r="R4950" s="122">
        <v>5.2449200000000001E-6</v>
      </c>
      <c r="S4950" s="122">
        <v>5.1667199999999997E-6</v>
      </c>
      <c r="T4950" s="122">
        <v>5.0885200000000002E-6</v>
      </c>
      <c r="U4950" s="122">
        <v>5.0103199999999998E-6</v>
      </c>
      <c r="V4950" s="122">
        <v>4.853E-6</v>
      </c>
      <c r="W4950" s="122">
        <v>4.6211599999999996E-6</v>
      </c>
      <c r="X4950" s="122">
        <v>4.3856400000000002E-6</v>
      </c>
      <c r="Y4950" s="122">
        <v>4.1446000000000001E-6</v>
      </c>
      <c r="Z4950" s="122">
        <v>3.89896E-6</v>
      </c>
      <c r="AA4950" s="122">
        <v>3.7609599999999998E-6</v>
      </c>
      <c r="AB4950" s="122">
        <v>3.72508E-6</v>
      </c>
      <c r="AC4950" s="122">
        <v>3.6901200000000002E-6</v>
      </c>
      <c r="AD4950" s="122">
        <v>3.65056E-6</v>
      </c>
      <c r="AE4950" s="122">
        <v>3.6109999999999998E-6</v>
      </c>
      <c r="AF4950" s="122">
        <v>3.5714400000000001E-6</v>
      </c>
      <c r="AG4950" s="122">
        <v>3.5364799999999998E-6</v>
      </c>
      <c r="AH4950" s="122">
        <v>3.5061199999999999E-6</v>
      </c>
      <c r="AI4950" s="122">
        <v>3.47668E-6</v>
      </c>
      <c r="AJ4950" s="122">
        <v>3.4297599999999999E-6</v>
      </c>
      <c r="AK4950" s="122">
        <v>3.4132000000000002E-6</v>
      </c>
      <c r="AL4950" s="122">
        <v>0</v>
      </c>
    </row>
    <row r="4951" spans="1:38" hidden="1" x14ac:dyDescent="0.25">
      <c r="A4951" s="122" t="s">
        <v>2027</v>
      </c>
      <c r="B4951" s="122">
        <v>1</v>
      </c>
      <c r="C4951" s="122" t="s">
        <v>2234</v>
      </c>
      <c r="D4951" s="122" t="s">
        <v>2104</v>
      </c>
      <c r="E4951" s="122">
        <v>90</v>
      </c>
      <c r="F4951" s="122">
        <v>0</v>
      </c>
      <c r="G4951" s="122">
        <v>0</v>
      </c>
      <c r="H4951" s="122">
        <v>0</v>
      </c>
      <c r="I4951" s="122">
        <v>0</v>
      </c>
      <c r="J4951" s="122">
        <v>9.2643999999999998E-7</v>
      </c>
      <c r="K4951" s="122">
        <v>1.01936E-5</v>
      </c>
      <c r="L4951" s="122">
        <v>2.4963280000000001E-5</v>
      </c>
      <c r="M4951" s="122">
        <v>4.7083760000000002E-5</v>
      </c>
      <c r="N4951" s="122">
        <v>7.6497080000000002E-5</v>
      </c>
      <c r="O4951" s="122">
        <v>1.1576912E-4</v>
      </c>
      <c r="P4951" s="122">
        <v>1.5190487999999999E-4</v>
      </c>
      <c r="Q4951" s="122">
        <v>1.8606908E-4</v>
      </c>
      <c r="R4951" s="122">
        <v>2.1718164000000001E-4</v>
      </c>
      <c r="S4951" s="122">
        <v>2.1607395999999999E-4</v>
      </c>
      <c r="T4951" s="122">
        <v>2.1565536000000001E-4</v>
      </c>
      <c r="U4951" s="122">
        <v>2.1496168E-4</v>
      </c>
      <c r="V4951" s="122">
        <v>2.1286868E-4</v>
      </c>
      <c r="W4951" s="122">
        <v>2.1259544E-4</v>
      </c>
      <c r="X4951" s="122">
        <v>2.1203699999999999E-4</v>
      </c>
      <c r="Y4951" s="122">
        <v>2.1100844E-4</v>
      </c>
      <c r="Z4951" s="122">
        <v>2.1013995999999999E-4</v>
      </c>
      <c r="AA4951" s="122">
        <v>2.0926688000000001E-4</v>
      </c>
      <c r="AB4951" s="122">
        <v>2.0816656000000001E-4</v>
      </c>
      <c r="AC4951" s="122">
        <v>2.0713708000000001E-4</v>
      </c>
      <c r="AD4951" s="122">
        <v>2.0582055999999999E-4</v>
      </c>
      <c r="AE4951" s="122">
        <v>2.0425472000000001E-4</v>
      </c>
      <c r="AF4951" s="122">
        <v>2.0286368000000001E-4</v>
      </c>
      <c r="AG4951" s="122">
        <v>2.0165480000000001E-4</v>
      </c>
      <c r="AH4951" s="122">
        <v>2.0016624000000001E-4</v>
      </c>
      <c r="AI4951" s="122">
        <v>1.9895551999999999E-4</v>
      </c>
      <c r="AJ4951" s="122">
        <v>1.9560948E-4</v>
      </c>
      <c r="AK4951" s="122">
        <v>1.9493512000000001E-4</v>
      </c>
      <c r="AL4951" s="122">
        <v>0</v>
      </c>
    </row>
    <row r="4952" spans="1:38" hidden="1" x14ac:dyDescent="0.25">
      <c r="A4952" s="122" t="s">
        <v>2027</v>
      </c>
      <c r="B4952" s="122">
        <v>1</v>
      </c>
      <c r="C4952" s="122" t="s">
        <v>2234</v>
      </c>
      <c r="D4952" s="122" t="s">
        <v>2105</v>
      </c>
      <c r="E4952" s="122">
        <v>90</v>
      </c>
      <c r="F4952" s="122">
        <v>0</v>
      </c>
      <c r="G4952" s="122">
        <v>0</v>
      </c>
      <c r="H4952" s="122">
        <v>0</v>
      </c>
      <c r="I4952" s="122">
        <v>0</v>
      </c>
      <c r="J4952" s="122">
        <v>2.9624000000000001E-7</v>
      </c>
      <c r="K4952" s="122">
        <v>3.2816399999999999E-6</v>
      </c>
      <c r="L4952" s="122">
        <v>8.0509200000000008E-6</v>
      </c>
      <c r="M4952" s="122">
        <v>1.508708E-5</v>
      </c>
      <c r="N4952" s="122">
        <v>2.4339520000000001E-5</v>
      </c>
      <c r="O4952" s="122">
        <v>3.6735600000000001E-5</v>
      </c>
      <c r="P4952" s="122">
        <v>4.8198799999999997E-5</v>
      </c>
      <c r="Q4952" s="122">
        <v>5.9151399999999997E-5</v>
      </c>
      <c r="R4952" s="122">
        <v>6.9262200000000002E-5</v>
      </c>
      <c r="S4952" s="122">
        <v>6.9276920000000002E-5</v>
      </c>
      <c r="T4952" s="122">
        <v>6.9422280000000006E-5</v>
      </c>
      <c r="U4952" s="122">
        <v>6.9541879999999998E-5</v>
      </c>
      <c r="V4952" s="122">
        <v>6.9810520000000007E-5</v>
      </c>
      <c r="W4952" s="122">
        <v>7.0036839999999996E-5</v>
      </c>
      <c r="X4952" s="122">
        <v>7.0233719999999999E-5</v>
      </c>
      <c r="Y4952" s="122">
        <v>7.0173920000000004E-5</v>
      </c>
      <c r="Z4952" s="122">
        <v>7.0083759999999999E-5</v>
      </c>
      <c r="AA4952" s="122">
        <v>7.0069959999999995E-5</v>
      </c>
      <c r="AB4952" s="122">
        <v>7.0037760000000006E-5</v>
      </c>
      <c r="AC4952" s="122">
        <v>7.0261320000000006E-5</v>
      </c>
      <c r="AD4952" s="122">
        <v>7.0351479999999997E-5</v>
      </c>
      <c r="AE4952" s="122">
        <v>7.0459120000000006E-5</v>
      </c>
      <c r="AF4952" s="122">
        <v>7.0691879999999998E-5</v>
      </c>
      <c r="AG4952" s="122">
        <v>7.1059880000000006E-5</v>
      </c>
      <c r="AH4952" s="122">
        <v>7.1253079999999996E-5</v>
      </c>
      <c r="AI4952" s="122">
        <v>7.1487679999999995E-5</v>
      </c>
      <c r="AJ4952" s="122">
        <v>7.1856599999999999E-5</v>
      </c>
      <c r="AK4952" s="122">
        <v>7.2970719999999997E-5</v>
      </c>
      <c r="AL4952" s="122">
        <v>0</v>
      </c>
    </row>
    <row r="4953" spans="1:38" hidden="1" x14ac:dyDescent="0.25">
      <c r="A4953" s="122" t="s">
        <v>2027</v>
      </c>
      <c r="B4953" s="122">
        <v>1</v>
      </c>
      <c r="C4953" s="122" t="s">
        <v>2234</v>
      </c>
      <c r="D4953" s="122" t="s">
        <v>2106</v>
      </c>
      <c r="E4953" s="122">
        <v>90</v>
      </c>
      <c r="F4953" s="122">
        <v>0</v>
      </c>
      <c r="G4953" s="122">
        <v>0</v>
      </c>
      <c r="H4953" s="122">
        <v>0</v>
      </c>
      <c r="I4953" s="122">
        <v>0</v>
      </c>
      <c r="J4953" s="122">
        <v>2.47572E-6</v>
      </c>
      <c r="K4953" s="122">
        <v>2.7498799999999998E-5</v>
      </c>
      <c r="L4953" s="122">
        <v>6.8136119999999994E-5</v>
      </c>
      <c r="M4953" s="122">
        <v>1.2981936000000001E-4</v>
      </c>
      <c r="N4953" s="122">
        <v>2.1297908E-4</v>
      </c>
      <c r="O4953" s="122">
        <v>3.2537456E-4</v>
      </c>
      <c r="P4953" s="122">
        <v>4.3099791999999998E-4</v>
      </c>
      <c r="Q4953" s="122">
        <v>5.3545564000000005E-4</v>
      </c>
      <c r="R4953" s="122">
        <v>6.3256439999999998E-4</v>
      </c>
      <c r="S4953" s="122">
        <v>6.3447799999999995E-4</v>
      </c>
      <c r="T4953" s="122">
        <v>6.3846620000000004E-4</v>
      </c>
      <c r="U4953" s="122">
        <v>6.4396503999999998E-4</v>
      </c>
      <c r="V4953" s="122">
        <v>6.5343276000000001E-4</v>
      </c>
      <c r="W4953" s="122">
        <v>6.6195931999999996E-4</v>
      </c>
      <c r="X4953" s="122">
        <v>6.6963212000000004E-4</v>
      </c>
      <c r="Y4953" s="122">
        <v>6.7390736000000004E-4</v>
      </c>
      <c r="Z4953" s="122">
        <v>6.7730307999999998E-4</v>
      </c>
      <c r="AA4953" s="122">
        <v>6.7847975999999995E-4</v>
      </c>
      <c r="AB4953" s="122">
        <v>6.8015692000000002E-4</v>
      </c>
      <c r="AC4953" s="122">
        <v>6.8218276000000003E-4</v>
      </c>
      <c r="AD4953" s="122">
        <v>6.8361428E-4</v>
      </c>
      <c r="AE4953" s="122">
        <v>6.8561619999999996E-4</v>
      </c>
      <c r="AF4953" s="122">
        <v>6.8931552000000001E-4</v>
      </c>
      <c r="AG4953" s="122">
        <v>6.9287316E-4</v>
      </c>
      <c r="AH4953" s="122">
        <v>6.9731123999999995E-4</v>
      </c>
      <c r="AI4953" s="122">
        <v>7.0152943999999997E-4</v>
      </c>
      <c r="AJ4953" s="122">
        <v>6.9178572000000004E-4</v>
      </c>
      <c r="AK4953" s="122">
        <v>6.972266E-4</v>
      </c>
      <c r="AL4953" s="122">
        <v>0</v>
      </c>
    </row>
    <row r="4954" spans="1:38" hidden="1" x14ac:dyDescent="0.25">
      <c r="A4954" s="122" t="s">
        <v>2027</v>
      </c>
      <c r="B4954" s="122">
        <v>1</v>
      </c>
      <c r="C4954" s="122" t="s">
        <v>2234</v>
      </c>
      <c r="D4954" s="122" t="s">
        <v>2107</v>
      </c>
      <c r="E4954" s="122">
        <v>90</v>
      </c>
      <c r="F4954" s="122">
        <v>0</v>
      </c>
      <c r="G4954" s="122">
        <v>0</v>
      </c>
      <c r="H4954" s="122">
        <v>0</v>
      </c>
      <c r="I4954" s="122">
        <v>0</v>
      </c>
      <c r="J4954" s="122">
        <v>2.2172E-7</v>
      </c>
      <c r="K4954" s="122">
        <v>2.42512E-6</v>
      </c>
      <c r="L4954" s="122">
        <v>5.9082399999999999E-6</v>
      </c>
      <c r="M4954" s="122">
        <v>1.101608E-5</v>
      </c>
      <c r="N4954" s="122">
        <v>1.7660319999999999E-5</v>
      </c>
      <c r="O4954" s="122">
        <v>2.6369960000000001E-5</v>
      </c>
      <c r="P4954" s="122">
        <v>3.4239639999999999E-5</v>
      </c>
      <c r="Q4954" s="122">
        <v>4.1678760000000002E-5</v>
      </c>
      <c r="R4954" s="122">
        <v>4.8483080000000002E-5</v>
      </c>
      <c r="S4954" s="122">
        <v>4.8123359999999998E-5</v>
      </c>
      <c r="T4954" s="122">
        <v>4.8125199999999998E-5</v>
      </c>
      <c r="U4954" s="122">
        <v>4.779308E-5</v>
      </c>
      <c r="V4954" s="122">
        <v>4.758792E-5</v>
      </c>
      <c r="W4954" s="122">
        <v>4.73938E-5</v>
      </c>
      <c r="X4954" s="122">
        <v>4.7299039999999998E-5</v>
      </c>
      <c r="Y4954" s="122">
        <v>4.742324E-5</v>
      </c>
      <c r="Z4954" s="122">
        <v>4.7731439999999998E-5</v>
      </c>
      <c r="AA4954" s="122">
        <v>4.8153720000000001E-5</v>
      </c>
      <c r="AB4954" s="122">
        <v>4.897804E-5</v>
      </c>
      <c r="AC4954" s="122">
        <v>5.0099519999999998E-5</v>
      </c>
      <c r="AD4954" s="122">
        <v>5.0819880000000003E-5</v>
      </c>
      <c r="AE4954" s="122">
        <v>5.160832E-5</v>
      </c>
      <c r="AF4954" s="122">
        <v>5.1289999999999999E-5</v>
      </c>
      <c r="AG4954" s="122">
        <v>5.1026880000000003E-5</v>
      </c>
      <c r="AH4954" s="122">
        <v>5.100388E-5</v>
      </c>
      <c r="AI4954" s="122">
        <v>5.1019520000000003E-5</v>
      </c>
      <c r="AJ4954" s="122">
        <v>5.1531959999999998E-5</v>
      </c>
      <c r="AK4954" s="122">
        <v>5.120904E-5</v>
      </c>
      <c r="AL4954" s="122">
        <v>0</v>
      </c>
    </row>
    <row r="4955" spans="1:38" hidden="1" x14ac:dyDescent="0.25">
      <c r="A4955" s="122" t="s">
        <v>2027</v>
      </c>
      <c r="B4955" s="122">
        <v>1</v>
      </c>
      <c r="C4955" s="122" t="s">
        <v>2234</v>
      </c>
      <c r="D4955" s="122" t="s">
        <v>475</v>
      </c>
      <c r="E4955" s="122">
        <v>90</v>
      </c>
      <c r="F4955" s="122">
        <v>0</v>
      </c>
      <c r="G4955" s="122">
        <v>0</v>
      </c>
      <c r="H4955" s="122">
        <v>0</v>
      </c>
      <c r="I4955" s="122">
        <v>0</v>
      </c>
      <c r="J4955" s="122">
        <v>5.6487999999999996E-7</v>
      </c>
      <c r="K4955" s="122">
        <v>6.2035599999999999E-6</v>
      </c>
      <c r="L4955" s="122">
        <v>1.520392E-5</v>
      </c>
      <c r="M4955" s="122">
        <v>2.859268E-5</v>
      </c>
      <c r="N4955" s="122">
        <v>4.6250240000000003E-5</v>
      </c>
      <c r="O4955" s="122">
        <v>6.9777399999999994E-5</v>
      </c>
      <c r="P4955" s="122">
        <v>9.139924E-5</v>
      </c>
      <c r="Q4955" s="122">
        <v>1.1216548E-4</v>
      </c>
      <c r="R4955" s="122">
        <v>1.3130332000000001E-4</v>
      </c>
      <c r="S4955" s="122">
        <v>1.3097396000000001E-4</v>
      </c>
      <c r="T4955" s="122">
        <v>1.305848E-4</v>
      </c>
      <c r="U4955" s="122">
        <v>1.3030328000000001E-4</v>
      </c>
      <c r="V4955" s="122">
        <v>1.2989756000000001E-4</v>
      </c>
      <c r="W4955" s="122">
        <v>1.2947619999999999E-4</v>
      </c>
      <c r="X4955" s="122">
        <v>1.29214E-4</v>
      </c>
      <c r="Y4955" s="122">
        <v>1.2927380000000001E-4</v>
      </c>
      <c r="Z4955" s="122">
        <v>1.2942467999999999E-4</v>
      </c>
      <c r="AA4955" s="122">
        <v>1.2931336000000001E-4</v>
      </c>
      <c r="AB4955" s="122">
        <v>1.2928852000000001E-4</v>
      </c>
      <c r="AC4955" s="122">
        <v>1.2926368000000001E-4</v>
      </c>
      <c r="AD4955" s="122">
        <v>1.2932716E-4</v>
      </c>
      <c r="AE4955" s="122">
        <v>1.2924160000000001E-4</v>
      </c>
      <c r="AF4955" s="122">
        <v>1.293244E-4</v>
      </c>
      <c r="AG4955" s="122">
        <v>1.2925908000000001E-4</v>
      </c>
      <c r="AH4955" s="122">
        <v>1.2921124E-4</v>
      </c>
      <c r="AI4955" s="122">
        <v>1.2910267999999999E-4</v>
      </c>
      <c r="AJ4955" s="122">
        <v>1.2975863999999999E-4</v>
      </c>
      <c r="AK4955" s="122">
        <v>1.2976139999999999E-4</v>
      </c>
      <c r="AL4955" s="122">
        <v>0</v>
      </c>
    </row>
    <row r="4956" spans="1:38" hidden="1" x14ac:dyDescent="0.25">
      <c r="A4956" s="122" t="s">
        <v>2027</v>
      </c>
      <c r="B4956" s="122">
        <v>1</v>
      </c>
      <c r="C4956" s="122" t="s">
        <v>2234</v>
      </c>
      <c r="D4956" s="122" t="s">
        <v>2108</v>
      </c>
      <c r="E4956" s="122">
        <v>90</v>
      </c>
      <c r="F4956" s="122">
        <v>0</v>
      </c>
      <c r="G4956" s="122">
        <v>0</v>
      </c>
      <c r="H4956" s="122">
        <v>0</v>
      </c>
      <c r="I4956" s="122">
        <v>0</v>
      </c>
      <c r="J4956" s="122">
        <v>3.9376E-7</v>
      </c>
      <c r="K4956" s="122">
        <v>4.3341200000000003E-6</v>
      </c>
      <c r="L4956" s="122">
        <v>1.067108E-5</v>
      </c>
      <c r="M4956" s="122">
        <v>2.0166400000000001E-5</v>
      </c>
      <c r="N4956" s="122">
        <v>3.2889999999999999E-5</v>
      </c>
      <c r="O4956" s="122">
        <v>5.001856E-5</v>
      </c>
      <c r="P4956" s="122">
        <v>6.6124079999999998E-5</v>
      </c>
      <c r="Q4956" s="122">
        <v>8.1883679999999995E-5</v>
      </c>
      <c r="R4956" s="122">
        <v>9.6416000000000007E-5</v>
      </c>
      <c r="S4956" s="122">
        <v>9.6412320000000007E-5</v>
      </c>
      <c r="T4956" s="122">
        <v>9.6303760000000002E-5</v>
      </c>
      <c r="U4956" s="122">
        <v>9.6053520000000006E-5</v>
      </c>
      <c r="V4956" s="122">
        <v>9.5875040000000002E-5</v>
      </c>
      <c r="W4956" s="122">
        <v>9.5289000000000002E-5</v>
      </c>
      <c r="X4956" s="122">
        <v>9.4653279999999996E-5</v>
      </c>
      <c r="Y4956" s="122">
        <v>9.3859320000000006E-5</v>
      </c>
      <c r="Z4956" s="122">
        <v>9.3150919999999998E-5</v>
      </c>
      <c r="AA4956" s="122">
        <v>9.2753480000000004E-5</v>
      </c>
      <c r="AB4956" s="122">
        <v>9.239192E-5</v>
      </c>
      <c r="AC4956" s="122">
        <v>9.1953999999999994E-5</v>
      </c>
      <c r="AD4956" s="122">
        <v>9.178748E-5</v>
      </c>
      <c r="AE4956" s="122">
        <v>9.1359679999999997E-5</v>
      </c>
      <c r="AF4956" s="122">
        <v>9.1148079999999994E-5</v>
      </c>
      <c r="AG4956" s="122">
        <v>9.1054240000000003E-5</v>
      </c>
      <c r="AH4956" s="122">
        <v>9.0931879999999994E-5</v>
      </c>
      <c r="AI4956" s="122">
        <v>9.0905199999999998E-5</v>
      </c>
      <c r="AJ4956" s="122">
        <v>9.1149920000000001E-5</v>
      </c>
      <c r="AK4956" s="122">
        <v>9.1785639999999994E-5</v>
      </c>
      <c r="AL4956" s="122">
        <v>0</v>
      </c>
    </row>
    <row r="4957" spans="1:38" hidden="1" x14ac:dyDescent="0.25">
      <c r="A4957" s="122" t="s">
        <v>2027</v>
      </c>
      <c r="B4957" s="122">
        <v>1</v>
      </c>
      <c r="C4957" s="122" t="s">
        <v>2234</v>
      </c>
      <c r="D4957" s="122" t="s">
        <v>2109</v>
      </c>
      <c r="E4957" s="122">
        <v>90</v>
      </c>
      <c r="F4957" s="122">
        <v>0</v>
      </c>
      <c r="G4957" s="122">
        <v>0</v>
      </c>
      <c r="H4957" s="122">
        <v>0</v>
      </c>
      <c r="I4957" s="122">
        <v>0</v>
      </c>
      <c r="J4957" s="122">
        <v>2.7599999999999998E-6</v>
      </c>
      <c r="K4957" s="122">
        <v>3.0264319999999999E-5</v>
      </c>
      <c r="L4957" s="122">
        <v>7.4031480000000003E-5</v>
      </c>
      <c r="M4957" s="122">
        <v>1.3934780000000001E-4</v>
      </c>
      <c r="N4957" s="122">
        <v>2.2602376E-4</v>
      </c>
      <c r="O4957" s="122">
        <v>3.421664E-4</v>
      </c>
      <c r="P4957" s="122">
        <v>4.4961044E-4</v>
      </c>
      <c r="Q4957" s="122">
        <v>5.5388324000000004E-4</v>
      </c>
      <c r="R4957" s="122">
        <v>6.4976840000000003E-4</v>
      </c>
      <c r="S4957" s="122">
        <v>6.4795415999999997E-4</v>
      </c>
      <c r="T4957" s="122">
        <v>6.4454371999999997E-4</v>
      </c>
      <c r="U4957" s="122">
        <v>6.4001271999999997E-4</v>
      </c>
      <c r="V4957" s="122">
        <v>6.3470340000000005E-4</v>
      </c>
      <c r="W4957" s="122">
        <v>6.3000496000000005E-4</v>
      </c>
      <c r="X4957" s="122">
        <v>6.2659176000000002E-4</v>
      </c>
      <c r="Y4957" s="122">
        <v>6.2441595999999998E-4</v>
      </c>
      <c r="Z4957" s="122">
        <v>6.2247015999999998E-4</v>
      </c>
      <c r="AA4957" s="122">
        <v>6.2015175999999999E-4</v>
      </c>
      <c r="AB4957" s="122">
        <v>6.1695659999999998E-4</v>
      </c>
      <c r="AC4957" s="122">
        <v>6.1367219999999996E-4</v>
      </c>
      <c r="AD4957" s="122">
        <v>6.1000507999999995E-4</v>
      </c>
      <c r="AE4957" s="122">
        <v>6.0590831999999997E-4</v>
      </c>
      <c r="AF4957" s="122">
        <v>6.0193023999999999E-4</v>
      </c>
      <c r="AG4957" s="122">
        <v>5.9931008000000004E-4</v>
      </c>
      <c r="AH4957" s="122">
        <v>5.9667887999999996E-4</v>
      </c>
      <c r="AI4957" s="122">
        <v>5.9396671999999997E-4</v>
      </c>
      <c r="AJ4957" s="122">
        <v>6.1389300000000001E-4</v>
      </c>
      <c r="AK4957" s="122">
        <v>6.1237683999999998E-4</v>
      </c>
      <c r="AL4957" s="122">
        <v>0</v>
      </c>
    </row>
    <row r="4958" spans="1:38" hidden="1" x14ac:dyDescent="0.25">
      <c r="A4958" s="122" t="s">
        <v>2027</v>
      </c>
      <c r="B4958" s="122">
        <v>1</v>
      </c>
      <c r="C4958" s="122" t="s">
        <v>2234</v>
      </c>
      <c r="D4958" s="122" t="s">
        <v>2110</v>
      </c>
      <c r="E4958" s="122">
        <v>90</v>
      </c>
      <c r="F4958" s="122">
        <v>0</v>
      </c>
      <c r="G4958" s="122">
        <v>0</v>
      </c>
      <c r="H4958" s="122">
        <v>0</v>
      </c>
      <c r="I4958" s="122">
        <v>0</v>
      </c>
      <c r="J4958" s="122">
        <v>5.7960000000000003E-7</v>
      </c>
      <c r="K4958" s="122">
        <v>6.4409200000000002E-6</v>
      </c>
      <c r="L4958" s="122">
        <v>1.5917840000000001E-5</v>
      </c>
      <c r="M4958" s="122">
        <v>3.0092279999999998E-5</v>
      </c>
      <c r="N4958" s="122">
        <v>4.8913640000000002E-5</v>
      </c>
      <c r="O4958" s="122">
        <v>7.400664E-5</v>
      </c>
      <c r="P4958" s="122">
        <v>9.7126239999999995E-5</v>
      </c>
      <c r="Q4958" s="122">
        <v>1.1946108000000001E-4</v>
      </c>
      <c r="R4958" s="122">
        <v>1.4095319999999999E-4</v>
      </c>
      <c r="S4958" s="122">
        <v>1.4143987999999999E-4</v>
      </c>
      <c r="T4958" s="122">
        <v>1.4211331999999999E-4</v>
      </c>
      <c r="U4958" s="122">
        <v>1.4293579999999999E-4</v>
      </c>
      <c r="V4958" s="122">
        <v>1.4377944E-4</v>
      </c>
      <c r="W4958" s="122">
        <v>1.4447679999999999E-4</v>
      </c>
      <c r="X4958" s="122">
        <v>1.4462768E-4</v>
      </c>
      <c r="Y4958" s="122">
        <v>1.4525696000000001E-4</v>
      </c>
      <c r="Z4958" s="122">
        <v>1.4605E-4</v>
      </c>
      <c r="AA4958" s="122">
        <v>1.4615672000000001E-4</v>
      </c>
      <c r="AB4958" s="122">
        <v>1.4561116000000001E-4</v>
      </c>
      <c r="AC4958" s="122">
        <v>1.4499200000000001E-4</v>
      </c>
      <c r="AD4958" s="122">
        <v>1.4379323999999999E-4</v>
      </c>
      <c r="AE4958" s="122">
        <v>1.4276744E-4</v>
      </c>
      <c r="AF4958" s="122">
        <v>1.4194587999999999E-4</v>
      </c>
      <c r="AG4958" s="122">
        <v>1.4111604E-4</v>
      </c>
      <c r="AH4958" s="122">
        <v>1.4050148E-4</v>
      </c>
      <c r="AI4958" s="122">
        <v>1.402632E-4</v>
      </c>
      <c r="AJ4958" s="122">
        <v>1.4008563999999999E-4</v>
      </c>
      <c r="AK4958" s="122">
        <v>1.3981791999999999E-4</v>
      </c>
      <c r="AL4958" s="122">
        <v>0</v>
      </c>
    </row>
    <row r="4959" spans="1:38" hidden="1" x14ac:dyDescent="0.25">
      <c r="A4959" s="122" t="s">
        <v>2027</v>
      </c>
      <c r="B4959" s="122">
        <v>1</v>
      </c>
      <c r="C4959" s="122" t="s">
        <v>2234</v>
      </c>
      <c r="D4959" s="122" t="s">
        <v>2111</v>
      </c>
      <c r="E4959" s="122">
        <v>90</v>
      </c>
      <c r="F4959" s="122">
        <v>0</v>
      </c>
      <c r="G4959" s="122">
        <v>0</v>
      </c>
      <c r="H4959" s="122">
        <v>0</v>
      </c>
      <c r="I4959" s="122">
        <v>0</v>
      </c>
      <c r="J4959" s="122">
        <v>5.1612000000000004E-7</v>
      </c>
      <c r="K4959" s="122">
        <v>5.9211199999999996E-6</v>
      </c>
      <c r="L4959" s="122">
        <v>1.5136759999999999E-5</v>
      </c>
      <c r="M4959" s="122">
        <v>2.9910120000000002E-5</v>
      </c>
      <c r="N4959" s="122">
        <v>5.0542040000000001E-5</v>
      </c>
      <c r="O4959" s="122">
        <v>7.918992E-5</v>
      </c>
      <c r="P4959" s="122">
        <v>1.0766116E-4</v>
      </c>
      <c r="Q4959" s="122">
        <v>1.3685552E-4</v>
      </c>
      <c r="R4959" s="122">
        <v>1.651492E-4</v>
      </c>
      <c r="S4959" s="122">
        <v>1.6940879999999999E-4</v>
      </c>
      <c r="T4959" s="122">
        <v>1.7513855999999999E-4</v>
      </c>
      <c r="U4959" s="122">
        <v>1.7991244000000001E-4</v>
      </c>
      <c r="V4959" s="122">
        <v>1.8485284E-4</v>
      </c>
      <c r="W4959" s="122">
        <v>1.8883459999999999E-4</v>
      </c>
      <c r="X4959" s="122">
        <v>1.90877E-4</v>
      </c>
      <c r="Y4959" s="122">
        <v>1.9146028000000001E-4</v>
      </c>
      <c r="Z4959" s="122">
        <v>1.9117232E-4</v>
      </c>
      <c r="AA4959" s="122">
        <v>1.9057984E-4</v>
      </c>
      <c r="AB4959" s="122">
        <v>1.9143175999999999E-4</v>
      </c>
      <c r="AC4959" s="122">
        <v>1.9238856E-4</v>
      </c>
      <c r="AD4959" s="122">
        <v>1.939222E-4</v>
      </c>
      <c r="AE4959" s="122">
        <v>1.959416E-4</v>
      </c>
      <c r="AF4959" s="122">
        <v>1.9804472E-4</v>
      </c>
      <c r="AG4959" s="122">
        <v>2.0040267999999999E-4</v>
      </c>
      <c r="AH4959" s="122">
        <v>2.0337611999999999E-4</v>
      </c>
      <c r="AI4959" s="122">
        <v>2.0647468E-4</v>
      </c>
      <c r="AJ4959" s="122">
        <v>2.0600824E-4</v>
      </c>
      <c r="AK4959" s="122">
        <v>2.0775624000000001E-4</v>
      </c>
      <c r="AL4959" s="122">
        <v>0</v>
      </c>
    </row>
    <row r="4960" spans="1:38" hidden="1" x14ac:dyDescent="0.25">
      <c r="A4960" s="122" t="s">
        <v>2027</v>
      </c>
      <c r="B4960" s="122">
        <v>1</v>
      </c>
      <c r="C4960" s="122" t="s">
        <v>2234</v>
      </c>
      <c r="D4960" s="122" t="s">
        <v>2112</v>
      </c>
      <c r="E4960" s="122">
        <v>90</v>
      </c>
      <c r="F4960" s="122">
        <v>0</v>
      </c>
      <c r="G4960" s="122">
        <v>0</v>
      </c>
      <c r="H4960" s="122">
        <v>0</v>
      </c>
      <c r="I4960" s="122">
        <v>0</v>
      </c>
      <c r="J4960" s="122">
        <v>6.3581199999999999E-6</v>
      </c>
      <c r="K4960" s="122">
        <v>6.9355119999999997E-5</v>
      </c>
      <c r="L4960" s="122">
        <v>1.6885772000000001E-4</v>
      </c>
      <c r="M4960" s="122">
        <v>3.1631808000000001E-4</v>
      </c>
      <c r="N4960" s="122">
        <v>5.1153288000000004E-4</v>
      </c>
      <c r="O4960" s="122">
        <v>7.7288832000000003E-4</v>
      </c>
      <c r="P4960" s="122">
        <v>1.0133772399999999E-3</v>
      </c>
      <c r="Q4960" s="122">
        <v>1.2445621999999999E-3</v>
      </c>
      <c r="R4960" s="122">
        <v>1.45395236E-3</v>
      </c>
      <c r="S4960" s="122">
        <v>1.4445481200000001E-3</v>
      </c>
      <c r="T4960" s="122">
        <v>1.4310986400000001E-3</v>
      </c>
      <c r="U4960" s="122">
        <v>1.4152967200000001E-3</v>
      </c>
      <c r="V4960" s="122">
        <v>1.39993364E-3</v>
      </c>
      <c r="W4960" s="122">
        <v>1.38898656E-3</v>
      </c>
      <c r="X4960" s="122">
        <v>1.3819577600000001E-3</v>
      </c>
      <c r="Y4960" s="122">
        <v>1.3769069600000001E-3</v>
      </c>
      <c r="Z4960" s="122">
        <v>1.3723465200000001E-3</v>
      </c>
      <c r="AA4960" s="122">
        <v>1.3697502800000001E-3</v>
      </c>
      <c r="AB4960" s="122">
        <v>1.3652487200000001E-3</v>
      </c>
      <c r="AC4960" s="122">
        <v>1.3597278000000001E-3</v>
      </c>
      <c r="AD4960" s="122">
        <v>1.35201452E-3</v>
      </c>
      <c r="AE4960" s="122">
        <v>1.34274092E-3</v>
      </c>
      <c r="AF4960" s="122">
        <v>1.3320146399999999E-3</v>
      </c>
      <c r="AG4960" s="122">
        <v>1.32117336E-3</v>
      </c>
      <c r="AH4960" s="122">
        <v>1.31150508E-3</v>
      </c>
      <c r="AI4960" s="122">
        <v>1.3002047200000001E-3</v>
      </c>
      <c r="AJ4960" s="122">
        <v>1.3333320799999999E-3</v>
      </c>
      <c r="AK4960" s="122">
        <v>1.3107672399999999E-3</v>
      </c>
      <c r="AL4960" s="122">
        <v>0</v>
      </c>
    </row>
    <row r="4961" spans="1:38" hidden="1" x14ac:dyDescent="0.25">
      <c r="A4961" s="122" t="s">
        <v>2027</v>
      </c>
      <c r="B4961" s="122">
        <v>1</v>
      </c>
      <c r="C4961" s="122" t="s">
        <v>2234</v>
      </c>
      <c r="D4961" s="122" t="s">
        <v>2113</v>
      </c>
      <c r="E4961" s="122">
        <v>90</v>
      </c>
      <c r="F4961" s="122">
        <v>0</v>
      </c>
      <c r="G4961" s="122">
        <v>0</v>
      </c>
      <c r="H4961" s="122">
        <v>0</v>
      </c>
      <c r="I4961" s="122">
        <v>0</v>
      </c>
      <c r="J4961" s="122">
        <v>3.8410000000000002E-6</v>
      </c>
      <c r="K4961" s="122">
        <v>4.1943719999999998E-5</v>
      </c>
      <c r="L4961" s="122">
        <v>1.0213011999999999E-4</v>
      </c>
      <c r="M4961" s="122">
        <v>1.9120543999999999E-4</v>
      </c>
      <c r="N4961" s="122">
        <v>3.0850084000000002E-4</v>
      </c>
      <c r="O4961" s="122">
        <v>4.6397072000000001E-4</v>
      </c>
      <c r="P4961" s="122">
        <v>6.0602515999999996E-4</v>
      </c>
      <c r="Q4961" s="122">
        <v>7.4267460000000001E-4</v>
      </c>
      <c r="R4961" s="122">
        <v>8.6668876000000001E-4</v>
      </c>
      <c r="S4961" s="122">
        <v>8.6139691999999996E-4</v>
      </c>
      <c r="T4961" s="122">
        <v>8.5487504000000001E-4</v>
      </c>
      <c r="U4961" s="122">
        <v>8.4797596000000001E-4</v>
      </c>
      <c r="V4961" s="122">
        <v>8.4131055999999999E-4</v>
      </c>
      <c r="W4961" s="122">
        <v>8.3492115999999998E-4</v>
      </c>
      <c r="X4961" s="122">
        <v>8.2830635999999998E-4</v>
      </c>
      <c r="Y4961" s="122">
        <v>8.2219756000000003E-4</v>
      </c>
      <c r="Z4961" s="122">
        <v>8.1629667999999999E-4</v>
      </c>
      <c r="AA4961" s="122">
        <v>8.1101771999999997E-4</v>
      </c>
      <c r="AB4961" s="122">
        <v>8.0564307999999999E-4</v>
      </c>
      <c r="AC4961" s="122">
        <v>8.0224368E-4</v>
      </c>
      <c r="AD4961" s="122">
        <v>7.9844867999999999E-4</v>
      </c>
      <c r="AE4961" s="122">
        <v>7.9389008000000001E-4</v>
      </c>
      <c r="AF4961" s="122">
        <v>7.8959183999999997E-4</v>
      </c>
      <c r="AG4961" s="122">
        <v>7.8659447999999998E-4</v>
      </c>
      <c r="AH4961" s="122">
        <v>7.8384552000000001E-4</v>
      </c>
      <c r="AI4961" s="122">
        <v>7.8136703999999999E-4</v>
      </c>
      <c r="AJ4961" s="122">
        <v>7.7999624000000005E-4</v>
      </c>
      <c r="AK4961" s="122">
        <v>7.7842948E-4</v>
      </c>
      <c r="AL4961" s="122">
        <v>0</v>
      </c>
    </row>
    <row r="4962" spans="1:38" hidden="1" x14ac:dyDescent="0.25">
      <c r="A4962" s="122" t="s">
        <v>2027</v>
      </c>
      <c r="B4962" s="122">
        <v>1</v>
      </c>
      <c r="C4962" s="122" t="s">
        <v>2234</v>
      </c>
      <c r="D4962" s="122" t="s">
        <v>2114</v>
      </c>
      <c r="E4962" s="122">
        <v>90</v>
      </c>
      <c r="F4962" s="122">
        <v>0</v>
      </c>
      <c r="G4962" s="122">
        <v>0</v>
      </c>
      <c r="H4962" s="122">
        <v>0</v>
      </c>
      <c r="I4962" s="122">
        <v>0</v>
      </c>
      <c r="J4962" s="122">
        <v>1.1297599999999999E-6</v>
      </c>
      <c r="K4962" s="122">
        <v>1.238596E-5</v>
      </c>
      <c r="L4962" s="122">
        <v>3.0341600000000001E-5</v>
      </c>
      <c r="M4962" s="122">
        <v>5.71872E-5</v>
      </c>
      <c r="N4962" s="122">
        <v>9.2870320000000006E-5</v>
      </c>
      <c r="O4962" s="122">
        <v>1.4068547999999999E-4</v>
      </c>
      <c r="P4962" s="122">
        <v>1.8422356E-4</v>
      </c>
      <c r="Q4962" s="122">
        <v>2.2612036000000001E-4</v>
      </c>
      <c r="R4962" s="122">
        <v>2.6507499999999998E-4</v>
      </c>
      <c r="S4962" s="122">
        <v>2.6402803999999998E-4</v>
      </c>
      <c r="T4962" s="122">
        <v>2.6314760000000002E-4</v>
      </c>
      <c r="U4962" s="122">
        <v>2.6249991999999998E-4</v>
      </c>
      <c r="V4962" s="122">
        <v>2.6336471999999998E-4</v>
      </c>
      <c r="W4962" s="122">
        <v>2.6384956000000001E-4</v>
      </c>
      <c r="X4962" s="122">
        <v>2.6391119999999999E-4</v>
      </c>
      <c r="Y4962" s="122">
        <v>2.6512284000000002E-4</v>
      </c>
      <c r="Z4962" s="122">
        <v>2.6598212000000001E-4</v>
      </c>
      <c r="AA4962" s="122">
        <v>2.6614219999999999E-4</v>
      </c>
      <c r="AB4962" s="122">
        <v>2.6638508000000001E-4</v>
      </c>
      <c r="AC4962" s="122">
        <v>2.6699872E-4</v>
      </c>
      <c r="AD4962" s="122">
        <v>2.6685979999999999E-4</v>
      </c>
      <c r="AE4962" s="122">
        <v>2.6711740000000001E-4</v>
      </c>
      <c r="AF4962" s="122">
        <v>2.6646143999999999E-4</v>
      </c>
      <c r="AG4962" s="122">
        <v>2.6523508000000001E-4</v>
      </c>
      <c r="AH4962" s="122">
        <v>2.6462696000000002E-4</v>
      </c>
      <c r="AI4962" s="122">
        <v>2.6458740000000002E-4</v>
      </c>
      <c r="AJ4962" s="122">
        <v>2.6210432000000001E-4</v>
      </c>
      <c r="AK4962" s="122">
        <v>2.6343923999999999E-4</v>
      </c>
      <c r="AL4962" s="122">
        <v>0</v>
      </c>
    </row>
    <row r="4963" spans="1:38" hidden="1" x14ac:dyDescent="0.25">
      <c r="A4963" s="122" t="s">
        <v>2027</v>
      </c>
      <c r="B4963" s="122">
        <v>1</v>
      </c>
      <c r="C4963" s="122" t="s">
        <v>2234</v>
      </c>
      <c r="D4963" s="122" t="s">
        <v>2115</v>
      </c>
      <c r="E4963" s="122">
        <v>90</v>
      </c>
      <c r="F4963" s="122">
        <v>0</v>
      </c>
      <c r="G4963" s="122">
        <v>0</v>
      </c>
      <c r="H4963" s="122">
        <v>0</v>
      </c>
      <c r="I4963" s="122">
        <v>0</v>
      </c>
      <c r="J4963" s="122">
        <v>1.07548E-6</v>
      </c>
      <c r="K4963" s="122">
        <v>1.192228E-5</v>
      </c>
      <c r="L4963" s="122">
        <v>2.9497039999999998E-5</v>
      </c>
      <c r="M4963" s="122">
        <v>5.6023400000000003E-5</v>
      </c>
      <c r="N4963" s="122">
        <v>9.1431440000000003E-5</v>
      </c>
      <c r="O4963" s="122">
        <v>1.3891724E-4</v>
      </c>
      <c r="P4963" s="122">
        <v>1.8290888E-4</v>
      </c>
      <c r="Q4963" s="122">
        <v>2.2617555999999999E-4</v>
      </c>
      <c r="R4963" s="122">
        <v>2.6692419999999999E-4</v>
      </c>
      <c r="S4963" s="122">
        <v>2.6722871999999999E-4</v>
      </c>
      <c r="T4963" s="122">
        <v>2.6644948000000002E-4</v>
      </c>
      <c r="U4963" s="122">
        <v>2.6727932000000001E-4</v>
      </c>
      <c r="V4963" s="122">
        <v>2.6899235999999999E-4</v>
      </c>
      <c r="W4963" s="122">
        <v>2.7024356000000002E-4</v>
      </c>
      <c r="X4963" s="122">
        <v>2.710872E-4</v>
      </c>
      <c r="Y4963" s="122">
        <v>2.7161528000000003E-4</v>
      </c>
      <c r="Z4963" s="122">
        <v>2.7147176000000002E-4</v>
      </c>
      <c r="AA4963" s="122">
        <v>2.7203204000000002E-4</v>
      </c>
      <c r="AB4963" s="122">
        <v>2.7201915999999998E-4</v>
      </c>
      <c r="AC4963" s="122">
        <v>2.7186368E-4</v>
      </c>
      <c r="AD4963" s="122">
        <v>2.7279471999999997E-4</v>
      </c>
      <c r="AE4963" s="122">
        <v>2.7449579999999998E-4</v>
      </c>
      <c r="AF4963" s="122">
        <v>2.7766244E-4</v>
      </c>
      <c r="AG4963" s="122">
        <v>2.7964320000000001E-4</v>
      </c>
      <c r="AH4963" s="122">
        <v>2.8073615999999997E-4</v>
      </c>
      <c r="AI4963" s="122">
        <v>2.8165155999999999E-4</v>
      </c>
      <c r="AJ4963" s="122">
        <v>2.8059539999999999E-4</v>
      </c>
      <c r="AK4963" s="122">
        <v>2.8058804000000002E-4</v>
      </c>
      <c r="AL4963" s="122">
        <v>0</v>
      </c>
    </row>
    <row r="4964" spans="1:38" hidden="1" x14ac:dyDescent="0.25">
      <c r="A4964" s="122" t="s">
        <v>2027</v>
      </c>
      <c r="B4964" s="122">
        <v>1</v>
      </c>
      <c r="C4964" s="122" t="s">
        <v>2234</v>
      </c>
      <c r="D4964" s="122" t="s">
        <v>2116</v>
      </c>
      <c r="E4964" s="122">
        <v>90</v>
      </c>
      <c r="F4964" s="122">
        <v>0</v>
      </c>
      <c r="G4964" s="122">
        <v>0</v>
      </c>
      <c r="H4964" s="122">
        <v>0</v>
      </c>
      <c r="I4964" s="122">
        <v>0</v>
      </c>
      <c r="J4964" s="122">
        <v>4.1906000000000002E-6</v>
      </c>
      <c r="K4964" s="122">
        <v>4.5671560000000002E-5</v>
      </c>
      <c r="L4964" s="122">
        <v>1.1101088E-4</v>
      </c>
      <c r="M4964" s="122">
        <v>2.0732016E-4</v>
      </c>
      <c r="N4964" s="122">
        <v>3.3397839999999999E-4</v>
      </c>
      <c r="O4964" s="122">
        <v>5.0196948000000004E-4</v>
      </c>
      <c r="P4964" s="122">
        <v>6.5512280000000001E-4</v>
      </c>
      <c r="Q4964" s="122">
        <v>8.0212592000000001E-4</v>
      </c>
      <c r="R4964" s="122">
        <v>9.3682311999999999E-4</v>
      </c>
      <c r="S4964" s="122">
        <v>9.3219920000000005E-4</v>
      </c>
      <c r="T4964" s="122">
        <v>9.2642251999999997E-4</v>
      </c>
      <c r="U4964" s="122">
        <v>9.2096324000000003E-4</v>
      </c>
      <c r="V4964" s="122">
        <v>9.1675700000000003E-4</v>
      </c>
      <c r="W4964" s="122">
        <v>9.1212848000000004E-4</v>
      </c>
      <c r="X4964" s="122">
        <v>9.0720647999999995E-4</v>
      </c>
      <c r="Y4964" s="122">
        <v>9.0335260000000005E-4</v>
      </c>
      <c r="Z4964" s="122">
        <v>8.9920064E-4</v>
      </c>
      <c r="AA4964" s="122">
        <v>8.9540287999999996E-4</v>
      </c>
      <c r="AB4964" s="122">
        <v>8.9060508000000005E-4</v>
      </c>
      <c r="AC4964" s="122">
        <v>8.8536935999999997E-4</v>
      </c>
      <c r="AD4964" s="122">
        <v>8.8002508E-4</v>
      </c>
      <c r="AE4964" s="122">
        <v>8.7364028000000004E-4</v>
      </c>
      <c r="AF4964" s="122">
        <v>8.6749283999999999E-4</v>
      </c>
      <c r="AG4964" s="122">
        <v>8.6271896000000002E-4</v>
      </c>
      <c r="AH4964" s="122">
        <v>8.5955416000000002E-4</v>
      </c>
      <c r="AI4964" s="122">
        <v>8.5501027999999998E-4</v>
      </c>
      <c r="AJ4964" s="122">
        <v>8.5931772000000001E-4</v>
      </c>
      <c r="AK4964" s="122">
        <v>8.5667179999999999E-4</v>
      </c>
      <c r="AL4964" s="122">
        <v>0</v>
      </c>
    </row>
    <row r="4965" spans="1:38" hidden="1" x14ac:dyDescent="0.25">
      <c r="A4965" s="122" t="s">
        <v>2027</v>
      </c>
      <c r="B4965" s="122">
        <v>1</v>
      </c>
      <c r="C4965" s="122" t="s">
        <v>2234</v>
      </c>
      <c r="D4965" s="122" t="s">
        <v>2138</v>
      </c>
      <c r="E4965" s="122">
        <v>90</v>
      </c>
      <c r="F4965" s="122">
        <v>0</v>
      </c>
      <c r="G4965" s="122">
        <v>0</v>
      </c>
      <c r="H4965" s="122">
        <v>0</v>
      </c>
      <c r="I4965" s="122">
        <v>0</v>
      </c>
      <c r="J4965" s="122">
        <v>1.24936E-6</v>
      </c>
      <c r="K4965" s="122">
        <v>1.3685E-5</v>
      </c>
      <c r="L4965" s="122">
        <v>3.3472359999999999E-5</v>
      </c>
      <c r="M4965" s="122">
        <v>6.2999759999999997E-5</v>
      </c>
      <c r="N4965" s="122">
        <v>1.0222396E-4</v>
      </c>
      <c r="O4965" s="122">
        <v>1.5480655999999999E-4</v>
      </c>
      <c r="P4965" s="122">
        <v>2.0322248000000001E-4</v>
      </c>
      <c r="Q4965" s="122">
        <v>2.4905595999999999E-4</v>
      </c>
      <c r="R4965" s="122">
        <v>2.9049735999999999E-4</v>
      </c>
      <c r="S4965" s="122">
        <v>2.8822496000000002E-4</v>
      </c>
      <c r="T4965" s="122">
        <v>2.8566460000000002E-4</v>
      </c>
      <c r="U4965" s="122">
        <v>2.8267735999999998E-4</v>
      </c>
      <c r="V4965" s="122">
        <v>2.7883543999999999E-4</v>
      </c>
      <c r="W4965" s="122">
        <v>2.7464116000000001E-4</v>
      </c>
      <c r="X4965" s="122">
        <v>2.7052047999999998E-4</v>
      </c>
      <c r="Y4965" s="122">
        <v>2.6675215999999999E-4</v>
      </c>
      <c r="Z4965" s="122">
        <v>2.6325892E-4</v>
      </c>
      <c r="AA4965" s="122">
        <v>2.5840868E-4</v>
      </c>
      <c r="AB4965" s="122">
        <v>2.5349404E-4</v>
      </c>
      <c r="AC4965" s="122">
        <v>2.48929E-4</v>
      </c>
      <c r="AD4965" s="122">
        <v>2.4317347999999999E-4</v>
      </c>
      <c r="AE4965" s="122">
        <v>2.3724776E-4</v>
      </c>
      <c r="AF4965" s="122">
        <v>2.3108836000000001E-4</v>
      </c>
      <c r="AG4965" s="122">
        <v>2.2421687999999999E-4</v>
      </c>
      <c r="AH4965" s="122">
        <v>2.1428916000000001E-4</v>
      </c>
      <c r="AI4965" s="122">
        <v>2.1334064E-4</v>
      </c>
      <c r="AJ4965" s="122">
        <v>2.1708688E-4</v>
      </c>
      <c r="AK4965" s="122">
        <v>2.1565903999999999E-4</v>
      </c>
      <c r="AL4965" s="122">
        <v>0</v>
      </c>
    </row>
    <row r="4966" spans="1:38" hidden="1" x14ac:dyDescent="0.25">
      <c r="A4966" s="122" t="s">
        <v>2027</v>
      </c>
      <c r="B4966" s="122">
        <v>1</v>
      </c>
      <c r="C4966" s="122" t="s">
        <v>2234</v>
      </c>
      <c r="D4966" s="122" t="s">
        <v>2117</v>
      </c>
      <c r="E4966" s="122">
        <v>90</v>
      </c>
      <c r="F4966" s="122">
        <v>0</v>
      </c>
      <c r="G4966" s="122">
        <v>0</v>
      </c>
      <c r="H4966" s="122">
        <v>0</v>
      </c>
      <c r="I4966" s="122">
        <v>0</v>
      </c>
      <c r="J4966" s="122">
        <v>3.4960000000000001E-7</v>
      </c>
      <c r="K4966" s="122">
        <v>3.8078799999999999E-6</v>
      </c>
      <c r="L4966" s="122">
        <v>9.2736000000000005E-6</v>
      </c>
      <c r="M4966" s="122">
        <v>1.738432E-5</v>
      </c>
      <c r="N4966" s="122">
        <v>2.8122560000000001E-5</v>
      </c>
      <c r="O4966" s="122">
        <v>4.2584959999999997E-5</v>
      </c>
      <c r="P4966" s="122">
        <v>5.601144E-5</v>
      </c>
      <c r="Q4966" s="122">
        <v>6.8945719999999994E-5</v>
      </c>
      <c r="R4966" s="122">
        <v>8.0986679999999994E-5</v>
      </c>
      <c r="S4966" s="122">
        <v>8.0705160000000005E-5</v>
      </c>
      <c r="T4966" s="122">
        <v>8.0213880000000007E-5</v>
      </c>
      <c r="U4966" s="122">
        <v>7.8996719999999997E-5</v>
      </c>
      <c r="V4966" s="122">
        <v>7.7900999999999998E-5</v>
      </c>
      <c r="W4966" s="122">
        <v>7.6760200000000004E-5</v>
      </c>
      <c r="X4966" s="122">
        <v>7.5887119999999995E-5</v>
      </c>
      <c r="Y4966" s="122">
        <v>7.5141920000000001E-5</v>
      </c>
      <c r="Z4966" s="122">
        <v>7.4559560000000001E-5</v>
      </c>
      <c r="AA4966" s="122">
        <v>7.402504E-5</v>
      </c>
      <c r="AB4966" s="122">
        <v>7.3575159999999997E-5</v>
      </c>
      <c r="AC4966" s="122">
        <v>7.3129880000000005E-5</v>
      </c>
      <c r="AD4966" s="122">
        <v>7.2680000000000002E-5</v>
      </c>
      <c r="AE4966" s="122">
        <v>7.219332E-5</v>
      </c>
      <c r="AF4966" s="122">
        <v>7.1755399999999994E-5</v>
      </c>
      <c r="AG4966" s="122">
        <v>7.1241119999999999E-5</v>
      </c>
      <c r="AH4966" s="122">
        <v>7.1086560000000002E-5</v>
      </c>
      <c r="AI4966" s="122">
        <v>7.0688199999999999E-5</v>
      </c>
      <c r="AJ4966" s="122">
        <v>7.2519919999999998E-5</v>
      </c>
      <c r="AK4966" s="122">
        <v>7.239848E-5</v>
      </c>
      <c r="AL4966" s="122">
        <v>0</v>
      </c>
    </row>
    <row r="4967" spans="1:38" hidden="1" x14ac:dyDescent="0.25">
      <c r="A4967" s="122" t="s">
        <v>2027</v>
      </c>
      <c r="B4967" s="122">
        <v>1</v>
      </c>
      <c r="C4967" s="122" t="s">
        <v>2234</v>
      </c>
      <c r="D4967" s="122" t="s">
        <v>2118</v>
      </c>
      <c r="E4967" s="122">
        <v>90</v>
      </c>
      <c r="F4967" s="122">
        <v>0</v>
      </c>
      <c r="G4967" s="122">
        <v>0</v>
      </c>
      <c r="H4967" s="122">
        <v>0</v>
      </c>
      <c r="I4967" s="122">
        <v>0</v>
      </c>
      <c r="J4967" s="122">
        <v>1.27604E-6</v>
      </c>
      <c r="K4967" s="122">
        <v>1.4034599999999999E-5</v>
      </c>
      <c r="L4967" s="122">
        <v>3.4484360000000002E-5</v>
      </c>
      <c r="M4967" s="122">
        <v>6.5440520000000006E-5</v>
      </c>
      <c r="N4967" s="122">
        <v>1.068902E-4</v>
      </c>
      <c r="O4967" s="122">
        <v>1.6268728E-4</v>
      </c>
      <c r="P4967" s="122">
        <v>2.1461483999999999E-4</v>
      </c>
      <c r="Q4967" s="122">
        <v>2.6511455999999998E-4</v>
      </c>
      <c r="R4967" s="122">
        <v>3.1208055999999999E-4</v>
      </c>
      <c r="S4967" s="122">
        <v>3.1264728000000001E-4</v>
      </c>
      <c r="T4967" s="122">
        <v>3.1433272000000001E-4</v>
      </c>
      <c r="U4967" s="122">
        <v>3.1587556000000001E-4</v>
      </c>
      <c r="V4967" s="122">
        <v>3.1933108000000001E-4</v>
      </c>
      <c r="W4967" s="122">
        <v>3.2263756000000001E-4</v>
      </c>
      <c r="X4967" s="122">
        <v>3.25772E-4</v>
      </c>
      <c r="Y4967" s="122">
        <v>3.2733232000000003E-4</v>
      </c>
      <c r="Z4967" s="122">
        <v>3.2793767999999998E-4</v>
      </c>
      <c r="AA4967" s="122">
        <v>3.2822564000000001E-4</v>
      </c>
      <c r="AB4967" s="122">
        <v>3.2913643999999998E-4</v>
      </c>
      <c r="AC4967" s="122">
        <v>3.3022204000000003E-4</v>
      </c>
      <c r="AD4967" s="122">
        <v>3.3205284E-4</v>
      </c>
      <c r="AE4967" s="122">
        <v>3.3443379999999998E-4</v>
      </c>
      <c r="AF4967" s="122">
        <v>3.3666204E-4</v>
      </c>
      <c r="AG4967" s="122">
        <v>3.3896756000000001E-4</v>
      </c>
      <c r="AH4967" s="122">
        <v>3.4167787999999998E-4</v>
      </c>
      <c r="AI4967" s="122">
        <v>3.4455287999999998E-4</v>
      </c>
      <c r="AJ4967" s="122">
        <v>3.3941928E-4</v>
      </c>
      <c r="AK4967" s="122">
        <v>3.4300451999999998E-4</v>
      </c>
      <c r="AL4967" s="122">
        <v>0</v>
      </c>
    </row>
    <row r="4968" spans="1:38" hidden="1" x14ac:dyDescent="0.25">
      <c r="A4968" s="122" t="s">
        <v>2027</v>
      </c>
      <c r="B4968" s="122">
        <v>1</v>
      </c>
      <c r="C4968" s="122" t="s">
        <v>2234</v>
      </c>
      <c r="D4968" s="122" t="s">
        <v>2119</v>
      </c>
      <c r="E4968" s="122">
        <v>90</v>
      </c>
      <c r="F4968" s="122">
        <v>0</v>
      </c>
      <c r="G4968" s="122">
        <v>0</v>
      </c>
      <c r="H4968" s="122">
        <v>0</v>
      </c>
      <c r="I4968" s="122">
        <v>0</v>
      </c>
      <c r="J4968" s="122">
        <v>2.5208000000000002E-7</v>
      </c>
      <c r="K4968" s="122">
        <v>2.7627600000000002E-6</v>
      </c>
      <c r="L4968" s="122">
        <v>6.7426800000000001E-6</v>
      </c>
      <c r="M4968" s="122">
        <v>1.26178E-5</v>
      </c>
      <c r="N4968" s="122">
        <v>2.0347640000000001E-5</v>
      </c>
      <c r="O4968" s="122">
        <v>3.0715120000000001E-5</v>
      </c>
      <c r="P4968" s="122">
        <v>4.0309799999999998E-5</v>
      </c>
      <c r="Q4968" s="122">
        <v>4.9434359999999999E-5</v>
      </c>
      <c r="R4968" s="122">
        <v>5.7741039999999998E-5</v>
      </c>
      <c r="S4968" s="122">
        <v>5.7533120000000001E-5</v>
      </c>
      <c r="T4968" s="122">
        <v>5.7507360000000002E-5</v>
      </c>
      <c r="U4968" s="122">
        <v>5.7365679999999997E-5</v>
      </c>
      <c r="V4968" s="122">
        <v>5.7378559999999997E-5</v>
      </c>
      <c r="W4968" s="122">
        <v>5.7470560000000002E-5</v>
      </c>
      <c r="X4968" s="122">
        <v>5.7481600000000002E-5</v>
      </c>
      <c r="Y4968" s="122">
        <v>5.7557040000000001E-5</v>
      </c>
      <c r="Z4968" s="122">
        <v>5.7737359999999998E-5</v>
      </c>
      <c r="AA4968" s="122">
        <v>5.7862480000000002E-5</v>
      </c>
      <c r="AB4968" s="122">
        <v>5.8158719999999997E-5</v>
      </c>
      <c r="AC4968" s="122">
        <v>5.8385959999999997E-5</v>
      </c>
      <c r="AD4968" s="122">
        <v>5.8451279999999999E-5</v>
      </c>
      <c r="AE4968" s="122">
        <v>5.837952E-5</v>
      </c>
      <c r="AF4968" s="122">
        <v>5.8587439999999997E-5</v>
      </c>
      <c r="AG4968" s="122">
        <v>5.8914040000000002E-5</v>
      </c>
      <c r="AH4968" s="122">
        <v>5.901156E-5</v>
      </c>
      <c r="AI4968" s="122">
        <v>5.9262719999999999E-5</v>
      </c>
      <c r="AJ4968" s="122">
        <v>5.8684960000000002E-5</v>
      </c>
      <c r="AK4968" s="122">
        <v>5.9167040000000001E-5</v>
      </c>
      <c r="AL4968" s="122">
        <v>0</v>
      </c>
    </row>
    <row r="4969" spans="1:38" hidden="1" x14ac:dyDescent="0.25">
      <c r="A4969" s="122" t="s">
        <v>2027</v>
      </c>
      <c r="B4969" s="122">
        <v>1</v>
      </c>
      <c r="C4969" s="122" t="s">
        <v>2234</v>
      </c>
      <c r="D4969" s="122" t="s">
        <v>2120</v>
      </c>
      <c r="E4969" s="122">
        <v>90</v>
      </c>
      <c r="F4969" s="122">
        <v>0</v>
      </c>
      <c r="G4969" s="122">
        <v>0</v>
      </c>
      <c r="H4969" s="122">
        <v>0</v>
      </c>
      <c r="I4969" s="122">
        <v>0</v>
      </c>
      <c r="J4969" s="122">
        <v>1.80228E-6</v>
      </c>
      <c r="K4969" s="122">
        <v>1.9944680000000001E-5</v>
      </c>
      <c r="L4969" s="122">
        <v>4.920528E-5</v>
      </c>
      <c r="M4969" s="122">
        <v>9.3238319999999999E-5</v>
      </c>
      <c r="N4969" s="122">
        <v>1.5191223999999999E-4</v>
      </c>
      <c r="O4969" s="122">
        <v>2.3079764E-4</v>
      </c>
      <c r="P4969" s="122">
        <v>3.0418327999999999E-4</v>
      </c>
      <c r="Q4969" s="122">
        <v>3.7506007999999998E-4</v>
      </c>
      <c r="R4969" s="122">
        <v>4.4033224E-4</v>
      </c>
      <c r="S4969" s="122">
        <v>4.405236E-4</v>
      </c>
      <c r="T4969" s="122">
        <v>4.4122372000000002E-4</v>
      </c>
      <c r="U4969" s="122">
        <v>4.4317595999999998E-4</v>
      </c>
      <c r="V4969" s="122">
        <v>4.4616779999999997E-4</v>
      </c>
      <c r="W4969" s="122">
        <v>4.4835095999999999E-4</v>
      </c>
      <c r="X4969" s="122">
        <v>4.4937859999999999E-4</v>
      </c>
      <c r="Y4969" s="122">
        <v>4.4972175999999998E-4</v>
      </c>
      <c r="Z4969" s="122">
        <v>4.4958744000000002E-4</v>
      </c>
      <c r="AA4969" s="122">
        <v>4.4958192000000001E-4</v>
      </c>
      <c r="AB4969" s="122">
        <v>4.5026824E-4</v>
      </c>
      <c r="AC4969" s="122">
        <v>4.5010999999999998E-4</v>
      </c>
      <c r="AD4969" s="122">
        <v>4.5022223999999998E-4</v>
      </c>
      <c r="AE4969" s="122">
        <v>4.5051112000000002E-4</v>
      </c>
      <c r="AF4969" s="122">
        <v>4.5118272E-4</v>
      </c>
      <c r="AG4969" s="122">
        <v>4.5276144000000001E-4</v>
      </c>
      <c r="AH4969" s="122">
        <v>4.5484892E-4</v>
      </c>
      <c r="AI4969" s="122">
        <v>4.5628964000000001E-4</v>
      </c>
      <c r="AJ4969" s="122">
        <v>4.5779475999999997E-4</v>
      </c>
      <c r="AK4969" s="122">
        <v>4.6092643999999999E-4</v>
      </c>
      <c r="AL4969" s="122">
        <v>0</v>
      </c>
    </row>
    <row r="4970" spans="1:38" hidden="1" x14ac:dyDescent="0.25">
      <c r="A4970" s="122" t="s">
        <v>2027</v>
      </c>
      <c r="B4970" s="122">
        <v>1</v>
      </c>
      <c r="C4970" s="122" t="s">
        <v>2234</v>
      </c>
      <c r="D4970" s="122" t="s">
        <v>2121</v>
      </c>
      <c r="E4970" s="122">
        <v>90</v>
      </c>
      <c r="F4970" s="122">
        <v>0</v>
      </c>
      <c r="G4970" s="122">
        <v>0</v>
      </c>
      <c r="H4970" s="122">
        <v>0</v>
      </c>
      <c r="I4970" s="122">
        <v>0</v>
      </c>
      <c r="J4970" s="122">
        <v>6.3940000000000001E-6</v>
      </c>
      <c r="K4970" s="122">
        <v>7.0982599999999994E-5</v>
      </c>
      <c r="L4970" s="122">
        <v>1.756878E-4</v>
      </c>
      <c r="M4970" s="122">
        <v>3.3469232000000001E-4</v>
      </c>
      <c r="N4970" s="122">
        <v>5.4975979999999998E-4</v>
      </c>
      <c r="O4970" s="122">
        <v>8.4146787999999999E-4</v>
      </c>
      <c r="P4970" s="122">
        <v>1.1169839600000001E-3</v>
      </c>
      <c r="Q4970" s="122">
        <v>1.39044292E-3</v>
      </c>
      <c r="R4970" s="122">
        <v>1.6478745600000001E-3</v>
      </c>
      <c r="S4970" s="122">
        <v>1.6596183599999999E-3</v>
      </c>
      <c r="T4970" s="122">
        <v>1.6716445999999999E-3</v>
      </c>
      <c r="U4970" s="122">
        <v>1.6849662E-3</v>
      </c>
      <c r="V4970" s="122">
        <v>1.7117244000000001E-3</v>
      </c>
      <c r="W4970" s="122">
        <v>1.73017592E-3</v>
      </c>
      <c r="X4970" s="122">
        <v>1.7485584400000001E-3</v>
      </c>
      <c r="Y4970" s="122">
        <v>1.7687671600000001E-3</v>
      </c>
      <c r="Z4970" s="122">
        <v>1.78560316E-3</v>
      </c>
      <c r="AA4970" s="122">
        <v>1.8014400399999999E-3</v>
      </c>
      <c r="AB4970" s="122">
        <v>1.8192834400000001E-3</v>
      </c>
      <c r="AC4970" s="122">
        <v>1.8345168000000001E-3</v>
      </c>
      <c r="AD4970" s="122">
        <v>1.8548671999999999E-3</v>
      </c>
      <c r="AE4970" s="122">
        <v>1.87630412E-3</v>
      </c>
      <c r="AF4970" s="122">
        <v>1.89352192E-3</v>
      </c>
      <c r="AG4970" s="122">
        <v>1.9076061999999999E-3</v>
      </c>
      <c r="AH4970" s="122">
        <v>1.9208486800000001E-3</v>
      </c>
      <c r="AI4970" s="122">
        <v>1.9364187600000001E-3</v>
      </c>
      <c r="AJ4970" s="122">
        <v>1.9328684799999999E-3</v>
      </c>
      <c r="AK4970" s="122">
        <v>1.9512215600000001E-3</v>
      </c>
      <c r="AL4970" s="122">
        <v>0</v>
      </c>
    </row>
    <row r="4971" spans="1:38" hidden="1" x14ac:dyDescent="0.25">
      <c r="A4971" s="122" t="s">
        <v>2027</v>
      </c>
      <c r="B4971" s="122">
        <v>1</v>
      </c>
      <c r="C4971" s="122" t="s">
        <v>2234</v>
      </c>
      <c r="D4971" s="122" t="s">
        <v>2122</v>
      </c>
      <c r="E4971" s="122">
        <v>90</v>
      </c>
      <c r="F4971" s="122">
        <v>0</v>
      </c>
      <c r="G4971" s="122">
        <v>0</v>
      </c>
      <c r="H4971" s="122">
        <v>0</v>
      </c>
      <c r="I4971" s="122">
        <v>0</v>
      </c>
      <c r="J4971" s="122">
        <v>6.7528E-7</v>
      </c>
      <c r="K4971" s="122">
        <v>7.5412400000000002E-6</v>
      </c>
      <c r="L4971" s="122">
        <v>1.878548E-5</v>
      </c>
      <c r="M4971" s="122">
        <v>3.5940720000000001E-5</v>
      </c>
      <c r="N4971" s="122">
        <v>5.9072279999999999E-5</v>
      </c>
      <c r="O4971" s="122">
        <v>9.019036E-5</v>
      </c>
      <c r="P4971" s="122">
        <v>1.197012E-4</v>
      </c>
      <c r="Q4971" s="122">
        <v>1.4894155999999999E-4</v>
      </c>
      <c r="R4971" s="122">
        <v>1.7662252000000001E-4</v>
      </c>
      <c r="S4971" s="122">
        <v>1.7779184000000001E-4</v>
      </c>
      <c r="T4971" s="122">
        <v>1.7927028E-4</v>
      </c>
      <c r="U4971" s="122">
        <v>1.8180487999999999E-4</v>
      </c>
      <c r="V4971" s="122">
        <v>1.8506168E-4</v>
      </c>
      <c r="W4971" s="122">
        <v>1.8859355999999999E-4</v>
      </c>
      <c r="X4971" s="122">
        <v>1.9155227999999999E-4</v>
      </c>
      <c r="Y4971" s="122">
        <v>1.9422396E-4</v>
      </c>
      <c r="Z4971" s="122">
        <v>1.9633167999999999E-4</v>
      </c>
      <c r="AA4971" s="122">
        <v>1.9772272E-4</v>
      </c>
      <c r="AB4971" s="122">
        <v>1.9906776000000001E-4</v>
      </c>
      <c r="AC4971" s="122">
        <v>2.0082771999999999E-4</v>
      </c>
      <c r="AD4971" s="122">
        <v>2.0213596E-4</v>
      </c>
      <c r="AE4971" s="122">
        <v>2.0380392E-4</v>
      </c>
      <c r="AF4971" s="122">
        <v>2.0650320000000001E-4</v>
      </c>
      <c r="AG4971" s="122">
        <v>2.0926504000000001E-4</v>
      </c>
      <c r="AH4971" s="122">
        <v>2.1172604E-4</v>
      </c>
      <c r="AI4971" s="122">
        <v>2.1399751999999999E-4</v>
      </c>
      <c r="AJ4971" s="122">
        <v>2.17097E-4</v>
      </c>
      <c r="AK4971" s="122">
        <v>2.2057551999999999E-4</v>
      </c>
      <c r="AL4971" s="122">
        <v>0</v>
      </c>
    </row>
    <row r="4972" spans="1:38" hidden="1" x14ac:dyDescent="0.25">
      <c r="A4972" s="122" t="s">
        <v>2027</v>
      </c>
      <c r="B4972" s="122">
        <v>1</v>
      </c>
      <c r="C4972" s="122" t="s">
        <v>2234</v>
      </c>
      <c r="D4972" s="122" t="s">
        <v>2123</v>
      </c>
      <c r="E4972" s="122">
        <v>90</v>
      </c>
      <c r="F4972" s="122">
        <v>0</v>
      </c>
      <c r="G4972" s="122">
        <v>0</v>
      </c>
      <c r="H4972" s="122">
        <v>0</v>
      </c>
      <c r="I4972" s="122">
        <v>0</v>
      </c>
      <c r="J4972" s="122">
        <v>2.2705600000000001E-6</v>
      </c>
      <c r="K4972" s="122">
        <v>2.497524E-5</v>
      </c>
      <c r="L4972" s="122">
        <v>6.1325359999999998E-5</v>
      </c>
      <c r="M4972" s="122">
        <v>1.1578752E-4</v>
      </c>
      <c r="N4972" s="122">
        <v>1.8820992000000001E-4</v>
      </c>
      <c r="O4972" s="122">
        <v>2.8652388000000002E-4</v>
      </c>
      <c r="P4972" s="122">
        <v>3.7895811999999999E-4</v>
      </c>
      <c r="Q4972" s="122">
        <v>4.6946956000000001E-4</v>
      </c>
      <c r="R4972" s="122">
        <v>5.5360448E-4</v>
      </c>
      <c r="S4972" s="122">
        <v>5.5496424000000004E-4</v>
      </c>
      <c r="T4972" s="122">
        <v>5.5802876000000002E-4</v>
      </c>
      <c r="U4972" s="122">
        <v>5.6050079999999996E-4</v>
      </c>
      <c r="V4972" s="122">
        <v>5.6230859999999996E-4</v>
      </c>
      <c r="W4972" s="122">
        <v>5.6271431999999999E-4</v>
      </c>
      <c r="X4972" s="122">
        <v>5.6346596000000004E-4</v>
      </c>
      <c r="Y4972" s="122">
        <v>5.6524799999999997E-4</v>
      </c>
      <c r="Z4972" s="122">
        <v>5.6761515999999995E-4</v>
      </c>
      <c r="AA4972" s="122">
        <v>5.6914696000000004E-4</v>
      </c>
      <c r="AB4972" s="122">
        <v>5.7104859999999999E-4</v>
      </c>
      <c r="AC4972" s="122">
        <v>5.7196860000000005E-4</v>
      </c>
      <c r="AD4972" s="122">
        <v>5.720422E-4</v>
      </c>
      <c r="AE4972" s="122">
        <v>5.7154907999999998E-4</v>
      </c>
      <c r="AF4972" s="122">
        <v>5.7100260000000002E-4</v>
      </c>
      <c r="AG4972" s="122">
        <v>5.7118291999999995E-4</v>
      </c>
      <c r="AH4972" s="122">
        <v>5.7112403999999995E-4</v>
      </c>
      <c r="AI4972" s="122">
        <v>5.7161348000000004E-4</v>
      </c>
      <c r="AJ4972" s="122">
        <v>5.7104583999999996E-4</v>
      </c>
      <c r="AK4972" s="122">
        <v>5.7108631999999997E-4</v>
      </c>
      <c r="AL4972" s="122">
        <v>0</v>
      </c>
    </row>
    <row r="4973" spans="1:38" hidden="1" x14ac:dyDescent="0.25">
      <c r="A4973" s="122" t="s">
        <v>2027</v>
      </c>
      <c r="B4973" s="122">
        <v>1</v>
      </c>
      <c r="C4973" s="122" t="s">
        <v>2234</v>
      </c>
      <c r="D4973" s="122" t="s">
        <v>2140</v>
      </c>
      <c r="E4973" s="122">
        <v>90</v>
      </c>
      <c r="F4973" s="122">
        <v>0</v>
      </c>
      <c r="G4973" s="122">
        <v>0</v>
      </c>
      <c r="H4973" s="122">
        <v>0</v>
      </c>
      <c r="I4973" s="122">
        <v>0</v>
      </c>
      <c r="J4973" s="122">
        <v>3.6799999999999999E-8</v>
      </c>
      <c r="K4973" s="122">
        <v>4.0387999999999999E-7</v>
      </c>
      <c r="L4973" s="122">
        <v>9.816400000000001E-7</v>
      </c>
      <c r="M4973" s="122">
        <v>1.83724E-6</v>
      </c>
      <c r="N4973" s="122">
        <v>2.9605599999999998E-6</v>
      </c>
      <c r="O4973" s="122">
        <v>4.4454400000000001E-6</v>
      </c>
      <c r="P4973" s="122">
        <v>5.7941600000000001E-6</v>
      </c>
      <c r="Q4973" s="122">
        <v>7.0794000000000004E-6</v>
      </c>
      <c r="R4973" s="122">
        <v>8.2441199999999993E-6</v>
      </c>
      <c r="S4973" s="122">
        <v>8.1742000000000004E-6</v>
      </c>
      <c r="T4973" s="122">
        <v>8.0969200000000001E-6</v>
      </c>
      <c r="U4973" s="122">
        <v>8.0223999999999996E-6</v>
      </c>
      <c r="V4973" s="122">
        <v>7.9405199999999993E-6</v>
      </c>
      <c r="W4973" s="122">
        <v>7.8650800000000006E-6</v>
      </c>
      <c r="X4973" s="122">
        <v>7.7970000000000001E-6</v>
      </c>
      <c r="Y4973" s="122">
        <v>7.7307599999999995E-6</v>
      </c>
      <c r="Z4973" s="122">
        <v>7.6654400000000006E-6</v>
      </c>
      <c r="AA4973" s="122">
        <v>7.6065599999999999E-6</v>
      </c>
      <c r="AB4973" s="122">
        <v>7.5458400000000001E-6</v>
      </c>
      <c r="AC4973" s="122">
        <v>7.4851200000000003E-6</v>
      </c>
      <c r="AD4973" s="122">
        <v>7.4216399999999996E-6</v>
      </c>
      <c r="AE4973" s="122">
        <v>7.3572399999999999E-6</v>
      </c>
      <c r="AF4973" s="122">
        <v>7.2928400000000001E-6</v>
      </c>
      <c r="AG4973" s="122">
        <v>7.2339600000000003E-6</v>
      </c>
      <c r="AH4973" s="122">
        <v>7.1806000000000003E-6</v>
      </c>
      <c r="AI4973" s="122">
        <v>7.1263200000000004E-6</v>
      </c>
      <c r="AJ4973" s="122">
        <v>7.0315600000000003E-6</v>
      </c>
      <c r="AK4973" s="122">
        <v>6.9956800000000001E-6</v>
      </c>
      <c r="AL4973" s="122">
        <v>0</v>
      </c>
    </row>
    <row r="4974" spans="1:38" hidden="1" x14ac:dyDescent="0.25">
      <c r="A4974" s="122" t="s">
        <v>2027</v>
      </c>
      <c r="B4974" s="122">
        <v>1</v>
      </c>
      <c r="C4974" s="122" t="s">
        <v>2234</v>
      </c>
      <c r="D4974" s="122" t="s">
        <v>2124</v>
      </c>
      <c r="E4974" s="122">
        <v>90</v>
      </c>
      <c r="F4974" s="122">
        <v>0</v>
      </c>
      <c r="G4974" s="122">
        <v>0</v>
      </c>
      <c r="H4974" s="122">
        <v>0</v>
      </c>
      <c r="I4974" s="122">
        <v>0</v>
      </c>
      <c r="J4974" s="122">
        <v>2.0148E-7</v>
      </c>
      <c r="K4974" s="122">
        <v>2.2052399999999999E-6</v>
      </c>
      <c r="L4974" s="122">
        <v>5.3930400000000001E-6</v>
      </c>
      <c r="M4974" s="122">
        <v>1.012644E-5</v>
      </c>
      <c r="N4974" s="122">
        <v>1.637508E-5</v>
      </c>
      <c r="O4974" s="122">
        <v>2.4749840000000001E-5</v>
      </c>
      <c r="P4974" s="122">
        <v>3.2510959999999998E-5</v>
      </c>
      <c r="Q4974" s="122">
        <v>3.9928919999999998E-5</v>
      </c>
      <c r="R4974" s="122">
        <v>4.6757159999999997E-5</v>
      </c>
      <c r="S4974" s="122">
        <v>4.6543720000000001E-5</v>
      </c>
      <c r="T4974" s="122">
        <v>4.6275079999999999E-5</v>
      </c>
      <c r="U4974" s="122">
        <v>4.5953079999999997E-5</v>
      </c>
      <c r="V4974" s="122">
        <v>4.5643960000000003E-5</v>
      </c>
      <c r="W4974" s="122">
        <v>4.5263999999999999E-5</v>
      </c>
      <c r="X4974" s="122">
        <v>4.4895080000000002E-5</v>
      </c>
      <c r="Y4974" s="122">
        <v>4.4559279999999997E-5</v>
      </c>
      <c r="Z4974" s="122">
        <v>4.4274999999999999E-5</v>
      </c>
      <c r="AA4974" s="122">
        <v>4.4056959999999999E-5</v>
      </c>
      <c r="AB4974" s="122">
        <v>4.3686200000000002E-5</v>
      </c>
      <c r="AC4974" s="122">
        <v>4.3411120000000003E-5</v>
      </c>
      <c r="AD4974" s="122">
        <v>4.3043120000000003E-5</v>
      </c>
      <c r="AE4974" s="122">
        <v>4.2747799999999998E-5</v>
      </c>
      <c r="AF4974" s="122">
        <v>4.2353120000000001E-5</v>
      </c>
      <c r="AG4974" s="122">
        <v>4.2151640000000001E-5</v>
      </c>
      <c r="AH4974" s="122">
        <v>4.1927159999999998E-5</v>
      </c>
      <c r="AI4974" s="122">
        <v>4.1688879999999999E-5</v>
      </c>
      <c r="AJ4974" s="122">
        <v>4.2503999999999998E-5</v>
      </c>
      <c r="AK4974" s="122">
        <v>4.2659479999999999E-5</v>
      </c>
      <c r="AL4974" s="122">
        <v>0</v>
      </c>
    </row>
    <row r="4975" spans="1:38" hidden="1" x14ac:dyDescent="0.25">
      <c r="A4975" s="122" t="s">
        <v>2027</v>
      </c>
      <c r="B4975" s="122">
        <v>1</v>
      </c>
      <c r="C4975" s="122" t="s">
        <v>2234</v>
      </c>
      <c r="D4975" s="122" t="s">
        <v>2125</v>
      </c>
      <c r="E4975" s="122">
        <v>90</v>
      </c>
      <c r="F4975" s="122">
        <v>0</v>
      </c>
      <c r="G4975" s="122">
        <v>0</v>
      </c>
      <c r="H4975" s="122">
        <v>0</v>
      </c>
      <c r="I4975" s="122">
        <v>0</v>
      </c>
      <c r="J4975" s="122">
        <v>1.85104E-6</v>
      </c>
      <c r="K4975" s="122">
        <v>2.0521520000000001E-5</v>
      </c>
      <c r="L4975" s="122">
        <v>5.05954E-5</v>
      </c>
      <c r="M4975" s="122">
        <v>9.6214520000000007E-5</v>
      </c>
      <c r="N4975" s="122">
        <v>1.5735403999999999E-4</v>
      </c>
      <c r="O4975" s="122">
        <v>2.3914204E-4</v>
      </c>
      <c r="P4975" s="122">
        <v>3.1521132E-4</v>
      </c>
      <c r="Q4975" s="122">
        <v>3.9038267999999998E-4</v>
      </c>
      <c r="R4975" s="122">
        <v>4.5981416000000002E-4</v>
      </c>
      <c r="S4975" s="122">
        <v>4.5983071999999999E-4</v>
      </c>
      <c r="T4975" s="122">
        <v>4.6121716E-4</v>
      </c>
      <c r="U4975" s="122">
        <v>4.6287131999999998E-4</v>
      </c>
      <c r="V4975" s="122">
        <v>4.6683100000000002E-4</v>
      </c>
      <c r="W4975" s="122">
        <v>4.6910432E-4</v>
      </c>
      <c r="X4975" s="122">
        <v>4.7202348E-4</v>
      </c>
      <c r="Y4975" s="122">
        <v>4.7549556000000003E-4</v>
      </c>
      <c r="Z4975" s="122">
        <v>4.7699792000000001E-4</v>
      </c>
      <c r="AA4975" s="122">
        <v>4.7958864000000002E-4</v>
      </c>
      <c r="AB4975" s="122">
        <v>4.8115540000000001E-4</v>
      </c>
      <c r="AC4975" s="122">
        <v>4.8262372E-4</v>
      </c>
      <c r="AD4975" s="122">
        <v>4.8550699999999999E-4</v>
      </c>
      <c r="AE4975" s="122">
        <v>4.8957891999999996E-4</v>
      </c>
      <c r="AF4975" s="122">
        <v>4.9518540000000001E-4</v>
      </c>
      <c r="AG4975" s="122">
        <v>5.0085167999999996E-4</v>
      </c>
      <c r="AH4975" s="122">
        <v>5.0508460000000003E-4</v>
      </c>
      <c r="AI4975" s="122">
        <v>5.0864316000000004E-4</v>
      </c>
      <c r="AJ4975" s="122">
        <v>5.1062944000000005E-4</v>
      </c>
      <c r="AK4975" s="122">
        <v>5.1137648000000005E-4</v>
      </c>
      <c r="AL4975" s="122">
        <v>0</v>
      </c>
    </row>
    <row r="4976" spans="1:38" hidden="1" x14ac:dyDescent="0.25">
      <c r="A4976" s="122" t="s">
        <v>2027</v>
      </c>
      <c r="B4976" s="122">
        <v>1</v>
      </c>
      <c r="C4976" s="122" t="s">
        <v>2234</v>
      </c>
      <c r="D4976" s="122" t="s">
        <v>2126</v>
      </c>
      <c r="E4976" s="122">
        <v>90</v>
      </c>
      <c r="F4976" s="122">
        <v>0</v>
      </c>
      <c r="G4976" s="122">
        <v>0</v>
      </c>
      <c r="H4976" s="122">
        <v>0</v>
      </c>
      <c r="I4976" s="122">
        <v>0</v>
      </c>
      <c r="J4976" s="122">
        <v>1.7682399999999999E-6</v>
      </c>
      <c r="K4976" s="122">
        <v>1.9412E-5</v>
      </c>
      <c r="L4976" s="122">
        <v>4.7509719999999998E-5</v>
      </c>
      <c r="M4976" s="122">
        <v>8.9287840000000005E-5</v>
      </c>
      <c r="N4976" s="122">
        <v>1.4448415999999999E-4</v>
      </c>
      <c r="O4976" s="122">
        <v>2.1827091999999999E-4</v>
      </c>
      <c r="P4976" s="122">
        <v>2.8659931999999998E-4</v>
      </c>
      <c r="Q4976" s="122">
        <v>3.5262771999999999E-4</v>
      </c>
      <c r="R4976" s="122">
        <v>4.1368444000000002E-4</v>
      </c>
      <c r="S4976" s="122">
        <v>4.1275524000000002E-4</v>
      </c>
      <c r="T4976" s="122">
        <v>4.1160524000000002E-4</v>
      </c>
      <c r="U4976" s="122">
        <v>4.1026664E-4</v>
      </c>
      <c r="V4976" s="122">
        <v>4.0871460000000001E-4</v>
      </c>
      <c r="W4976" s="122">
        <v>4.0733643999999998E-4</v>
      </c>
      <c r="X4976" s="122">
        <v>4.0575863999999998E-4</v>
      </c>
      <c r="Y4976" s="122">
        <v>4.0431056E-4</v>
      </c>
      <c r="Z4976" s="122">
        <v>4.0254692E-4</v>
      </c>
      <c r="AA4976" s="122">
        <v>4.0080075999999998E-4</v>
      </c>
      <c r="AB4976" s="122">
        <v>3.990086E-4</v>
      </c>
      <c r="AC4976" s="122">
        <v>3.9753108000000002E-4</v>
      </c>
      <c r="AD4976" s="122">
        <v>3.9577847999999998E-4</v>
      </c>
      <c r="AE4976" s="122">
        <v>3.9365051999999998E-4</v>
      </c>
      <c r="AF4976" s="122">
        <v>3.9175256000000002E-4</v>
      </c>
      <c r="AG4976" s="122">
        <v>3.9062004E-4</v>
      </c>
      <c r="AH4976" s="122">
        <v>3.8983344E-4</v>
      </c>
      <c r="AI4976" s="122">
        <v>3.8910204000000001E-4</v>
      </c>
      <c r="AJ4976" s="122">
        <v>3.8980124000000002E-4</v>
      </c>
      <c r="AK4976" s="122">
        <v>3.8960436000000002E-4</v>
      </c>
      <c r="AL4976" s="122">
        <v>0</v>
      </c>
    </row>
    <row r="4977" spans="1:38" hidden="1" x14ac:dyDescent="0.25">
      <c r="A4977" s="122" t="s">
        <v>2027</v>
      </c>
      <c r="B4977" s="122">
        <v>1</v>
      </c>
      <c r="C4977" s="122" t="s">
        <v>2234</v>
      </c>
      <c r="D4977" s="122" t="s">
        <v>2127</v>
      </c>
      <c r="E4977" s="122">
        <v>90</v>
      </c>
      <c r="F4977" s="122">
        <v>0</v>
      </c>
      <c r="G4977" s="122">
        <v>0</v>
      </c>
      <c r="H4977" s="122">
        <v>0</v>
      </c>
      <c r="I4977" s="122">
        <v>0</v>
      </c>
      <c r="J4977" s="122">
        <v>6.2743999999999996E-7</v>
      </c>
      <c r="K4977" s="122">
        <v>6.8282400000000004E-6</v>
      </c>
      <c r="L4977" s="122">
        <v>1.6558160000000001E-5</v>
      </c>
      <c r="M4977" s="122">
        <v>3.0843000000000003E-5</v>
      </c>
      <c r="N4977" s="122">
        <v>4.9517159999999998E-5</v>
      </c>
      <c r="O4977" s="122">
        <v>7.4158439999999994E-5</v>
      </c>
      <c r="P4977" s="122">
        <v>9.6370000000000001E-5</v>
      </c>
      <c r="Q4977" s="122">
        <v>1.1749044000000001E-4</v>
      </c>
      <c r="R4977" s="122">
        <v>1.3716187999999999E-4</v>
      </c>
      <c r="S4977" s="122">
        <v>1.3652248000000001E-4</v>
      </c>
      <c r="T4977" s="122">
        <v>1.3559143999999999E-4</v>
      </c>
      <c r="U4977" s="122">
        <v>1.3466684000000001E-4</v>
      </c>
      <c r="V4977" s="122">
        <v>1.3394464000000001E-4</v>
      </c>
      <c r="W4977" s="122">
        <v>1.3314975999999999E-4</v>
      </c>
      <c r="X4977" s="122">
        <v>1.323742E-4</v>
      </c>
      <c r="Y4977" s="122">
        <v>1.3177619999999999E-4</v>
      </c>
      <c r="Z4977" s="122">
        <v>1.3116992E-4</v>
      </c>
      <c r="AA4977" s="122">
        <v>1.3041552E-4</v>
      </c>
      <c r="AB4977" s="122">
        <v>1.2955072E-4</v>
      </c>
      <c r="AC4977" s="122">
        <v>1.2849916E-4</v>
      </c>
      <c r="AD4977" s="122">
        <v>1.2730592000000001E-4</v>
      </c>
      <c r="AE4977" s="122">
        <v>1.2591303999999999E-4</v>
      </c>
      <c r="AF4977" s="122">
        <v>1.2430119999999999E-4</v>
      </c>
      <c r="AG4977" s="122">
        <v>1.2263047999999999E-4</v>
      </c>
      <c r="AH4977" s="122">
        <v>1.2118792E-4</v>
      </c>
      <c r="AI4977" s="122">
        <v>1.1993028E-4</v>
      </c>
      <c r="AJ4977" s="122">
        <v>1.1840215999999999E-4</v>
      </c>
      <c r="AK4977" s="122">
        <v>1.1781888E-4</v>
      </c>
      <c r="AL4977" s="122">
        <v>0</v>
      </c>
    </row>
    <row r="4978" spans="1:38" hidden="1" x14ac:dyDescent="0.25">
      <c r="A4978" s="122" t="s">
        <v>2027</v>
      </c>
      <c r="B4978" s="122">
        <v>1</v>
      </c>
      <c r="C4978" s="122" t="s">
        <v>2234</v>
      </c>
      <c r="D4978" s="122" t="s">
        <v>2128</v>
      </c>
      <c r="E4978" s="122">
        <v>90</v>
      </c>
      <c r="F4978" s="122">
        <v>0</v>
      </c>
      <c r="G4978" s="122">
        <v>0</v>
      </c>
      <c r="H4978" s="122">
        <v>0</v>
      </c>
      <c r="I4978" s="122">
        <v>0</v>
      </c>
      <c r="J4978" s="122">
        <v>1.656E-7</v>
      </c>
      <c r="K4978" s="122">
        <v>1.8160799999999999E-6</v>
      </c>
      <c r="L4978" s="122">
        <v>4.4344000000000003E-6</v>
      </c>
      <c r="M4978" s="122">
        <v>8.2984E-6</v>
      </c>
      <c r="N4978" s="122">
        <v>1.338508E-5</v>
      </c>
      <c r="O4978" s="122">
        <v>2.0128680000000001E-5</v>
      </c>
      <c r="P4978" s="122">
        <v>2.6361680000000001E-5</v>
      </c>
      <c r="Q4978" s="122">
        <v>3.2260720000000002E-5</v>
      </c>
      <c r="R4978" s="122">
        <v>3.7987719999999997E-5</v>
      </c>
      <c r="S4978" s="122">
        <v>3.7926080000000001E-5</v>
      </c>
      <c r="T4978" s="122">
        <v>3.800336E-5</v>
      </c>
      <c r="U4978" s="122">
        <v>3.8033720000000003E-5</v>
      </c>
      <c r="V4978" s="122">
        <v>3.8299600000000002E-5</v>
      </c>
      <c r="W4978" s="122">
        <v>3.8831359999999999E-5</v>
      </c>
      <c r="X4978" s="122">
        <v>3.9276639999999999E-5</v>
      </c>
      <c r="Y4978" s="122">
        <v>3.9926160000000001E-5</v>
      </c>
      <c r="Z4978" s="122">
        <v>3.9934439999999998E-5</v>
      </c>
      <c r="AA4978" s="122">
        <v>3.9862679999999999E-5</v>
      </c>
      <c r="AB4978" s="122">
        <v>4.021964E-5</v>
      </c>
      <c r="AC4978" s="122">
        <v>4.0364080000000001E-5</v>
      </c>
      <c r="AD4978" s="122">
        <v>4.0117519999999998E-5</v>
      </c>
      <c r="AE4978" s="122">
        <v>4.0054959999999999E-5</v>
      </c>
      <c r="AF4978" s="122">
        <v>3.9698920000000002E-5</v>
      </c>
      <c r="AG4978" s="122">
        <v>3.9107360000000002E-5</v>
      </c>
      <c r="AH4978" s="122">
        <v>3.8857119999999999E-5</v>
      </c>
      <c r="AI4978" s="122">
        <v>3.8754080000000001E-5</v>
      </c>
      <c r="AJ4978" s="122">
        <v>3.818828E-5</v>
      </c>
      <c r="AK4978" s="122">
        <v>3.8247159999999999E-5</v>
      </c>
      <c r="AL4978" s="122">
        <v>0</v>
      </c>
    </row>
    <row r="4979" spans="1:38" hidden="1" x14ac:dyDescent="0.25">
      <c r="A4979" s="122" t="s">
        <v>2027</v>
      </c>
      <c r="B4979" s="122">
        <v>1</v>
      </c>
      <c r="C4979" s="122" t="s">
        <v>2235</v>
      </c>
      <c r="D4979" s="122" t="s">
        <v>2080</v>
      </c>
      <c r="E4979" s="122">
        <v>91</v>
      </c>
      <c r="F4979" s="122">
        <v>0</v>
      </c>
      <c r="G4979" s="122">
        <v>0</v>
      </c>
      <c r="H4979" s="122">
        <v>0</v>
      </c>
      <c r="I4979" s="122">
        <v>0</v>
      </c>
      <c r="J4979" s="122">
        <v>0</v>
      </c>
      <c r="K4979" s="122">
        <v>1.006954865E-3</v>
      </c>
      <c r="L4979" s="122">
        <v>2.4168617409999998E-3</v>
      </c>
      <c r="M4979" s="122">
        <v>2.8316755879999999E-3</v>
      </c>
      <c r="N4979" s="122">
        <v>2.8872132800000002E-3</v>
      </c>
      <c r="O4979" s="122">
        <v>2.9342247829999999E-3</v>
      </c>
      <c r="P4979" s="122">
        <v>2.3055886070000001E-3</v>
      </c>
      <c r="Q4979" s="122">
        <v>1.6678891529999999E-3</v>
      </c>
      <c r="R4979" s="122">
        <v>1.0097652880000001E-3</v>
      </c>
      <c r="S4979" s="122">
        <v>3.1715461399999998E-4</v>
      </c>
      <c r="T4979" s="122">
        <v>3.2603912600000001E-4</v>
      </c>
      <c r="U4979" s="122">
        <v>2.6665401000000003E-4</v>
      </c>
      <c r="V4979" s="122">
        <v>2.04430786E-4</v>
      </c>
      <c r="W4979" s="122">
        <v>1.3884423E-4</v>
      </c>
      <c r="X4979" s="122">
        <v>7.0917895999999996E-5</v>
      </c>
      <c r="Y4979" s="122">
        <v>0</v>
      </c>
      <c r="Z4979" s="122">
        <v>0</v>
      </c>
      <c r="AA4979" s="122">
        <v>0</v>
      </c>
      <c r="AB4979" s="122">
        <v>0</v>
      </c>
      <c r="AC4979" s="122">
        <v>0</v>
      </c>
      <c r="AD4979" s="122">
        <v>0</v>
      </c>
      <c r="AE4979" s="122">
        <v>0</v>
      </c>
      <c r="AF4979" s="122">
        <v>0</v>
      </c>
      <c r="AG4979" s="122">
        <v>0</v>
      </c>
      <c r="AH4979" s="122">
        <v>0</v>
      </c>
      <c r="AI4979" s="122">
        <v>0</v>
      </c>
      <c r="AJ4979" s="122">
        <v>0</v>
      </c>
      <c r="AK4979" s="122">
        <v>0</v>
      </c>
      <c r="AL4979" s="122">
        <v>0</v>
      </c>
    </row>
    <row r="4980" spans="1:38" hidden="1" x14ac:dyDescent="0.25">
      <c r="A4980" s="122" t="s">
        <v>2027</v>
      </c>
      <c r="B4980" s="122">
        <v>1</v>
      </c>
      <c r="C4980" s="122" t="s">
        <v>2235</v>
      </c>
      <c r="D4980" s="122" t="s">
        <v>2081</v>
      </c>
      <c r="E4980" s="122">
        <v>91</v>
      </c>
      <c r="F4980" s="122">
        <v>0</v>
      </c>
      <c r="G4980" s="122">
        <v>0</v>
      </c>
      <c r="H4980" s="122">
        <v>0</v>
      </c>
      <c r="I4980" s="122">
        <v>0</v>
      </c>
      <c r="J4980" s="122">
        <v>0</v>
      </c>
      <c r="K4980" s="122">
        <v>7.1585001669999997E-3</v>
      </c>
      <c r="L4980" s="122">
        <v>1.7200470602000001E-2</v>
      </c>
      <c r="M4980" s="122">
        <v>2.0178175864E-2</v>
      </c>
      <c r="N4980" s="122">
        <v>2.0514044746999999E-2</v>
      </c>
      <c r="O4980" s="122">
        <v>2.0805801932999999E-2</v>
      </c>
      <c r="P4980" s="122">
        <v>1.6346313207000002E-2</v>
      </c>
      <c r="Q4980" s="122">
        <v>1.1758485522E-2</v>
      </c>
      <c r="R4980" s="122">
        <v>7.042783195E-3</v>
      </c>
      <c r="S4980" s="122">
        <v>2.202762562E-3</v>
      </c>
      <c r="T4980" s="122">
        <v>2.2405953009999998E-3</v>
      </c>
      <c r="U4980" s="122">
        <v>1.827069202E-3</v>
      </c>
      <c r="V4980" s="122">
        <v>1.4013102879999999E-3</v>
      </c>
      <c r="W4980" s="122">
        <v>9.5369367099999995E-4</v>
      </c>
      <c r="X4980" s="122">
        <v>4.8672840299999998E-4</v>
      </c>
      <c r="Y4980" s="122">
        <v>0</v>
      </c>
      <c r="Z4980" s="122">
        <v>0</v>
      </c>
      <c r="AA4980" s="122">
        <v>0</v>
      </c>
      <c r="AB4980" s="122">
        <v>0</v>
      </c>
      <c r="AC4980" s="122">
        <v>0</v>
      </c>
      <c r="AD4980" s="122">
        <v>0</v>
      </c>
      <c r="AE4980" s="122">
        <v>0</v>
      </c>
      <c r="AF4980" s="122">
        <v>0</v>
      </c>
      <c r="AG4980" s="122">
        <v>0</v>
      </c>
      <c r="AH4980" s="122">
        <v>0</v>
      </c>
      <c r="AI4980" s="122">
        <v>0</v>
      </c>
      <c r="AJ4980" s="122">
        <v>0</v>
      </c>
      <c r="AK4980" s="122">
        <v>0</v>
      </c>
      <c r="AL4980" s="122">
        <v>0</v>
      </c>
    </row>
    <row r="4981" spans="1:38" hidden="1" x14ac:dyDescent="0.25">
      <c r="A4981" s="122" t="s">
        <v>2027</v>
      </c>
      <c r="B4981" s="122">
        <v>1</v>
      </c>
      <c r="C4981" s="122" t="s">
        <v>2235</v>
      </c>
      <c r="D4981" s="122" t="s">
        <v>2082</v>
      </c>
      <c r="E4981" s="122">
        <v>91</v>
      </c>
      <c r="F4981" s="122">
        <v>0</v>
      </c>
      <c r="G4981" s="122">
        <v>0</v>
      </c>
      <c r="H4981" s="122">
        <v>0</v>
      </c>
      <c r="I4981" s="122">
        <v>0</v>
      </c>
      <c r="J4981" s="122">
        <v>0</v>
      </c>
      <c r="K4981" s="122">
        <v>4.223993788E-3</v>
      </c>
      <c r="L4981" s="122">
        <v>1.0214833202E-2</v>
      </c>
      <c r="M4981" s="122">
        <v>1.2016032749E-2</v>
      </c>
      <c r="N4981" s="122">
        <v>1.2231433914000001E-2</v>
      </c>
      <c r="O4981" s="122">
        <v>1.2454248330999999E-2</v>
      </c>
      <c r="P4981" s="122">
        <v>9.8345322670000002E-3</v>
      </c>
      <c r="Q4981" s="122">
        <v>7.0840180250000004E-3</v>
      </c>
      <c r="R4981" s="122">
        <v>4.2537670280000002E-3</v>
      </c>
      <c r="S4981" s="122">
        <v>1.332770929E-3</v>
      </c>
      <c r="T4981" s="122">
        <v>1.359810473E-3</v>
      </c>
      <c r="U4981" s="122">
        <v>1.111919774E-3</v>
      </c>
      <c r="V4981" s="122">
        <v>8.5421909299999998E-4</v>
      </c>
      <c r="W4981" s="122">
        <v>5.8138895500000004E-4</v>
      </c>
      <c r="X4981" s="122">
        <v>2.9653798999999998E-4</v>
      </c>
      <c r="Y4981" s="122">
        <v>0</v>
      </c>
      <c r="Z4981" s="122">
        <v>0</v>
      </c>
      <c r="AA4981" s="122">
        <v>0</v>
      </c>
      <c r="AB4981" s="122">
        <v>0</v>
      </c>
      <c r="AC4981" s="122">
        <v>0</v>
      </c>
      <c r="AD4981" s="122">
        <v>0</v>
      </c>
      <c r="AE4981" s="122">
        <v>0</v>
      </c>
      <c r="AF4981" s="122">
        <v>0</v>
      </c>
      <c r="AG4981" s="122">
        <v>0</v>
      </c>
      <c r="AH4981" s="122">
        <v>0</v>
      </c>
      <c r="AI4981" s="122">
        <v>0</v>
      </c>
      <c r="AJ4981" s="122">
        <v>0</v>
      </c>
      <c r="AK4981" s="122">
        <v>0</v>
      </c>
      <c r="AL4981" s="122">
        <v>0</v>
      </c>
    </row>
    <row r="4982" spans="1:38" hidden="1" x14ac:dyDescent="0.25">
      <c r="A4982" s="122" t="s">
        <v>2027</v>
      </c>
      <c r="B4982" s="122">
        <v>1</v>
      </c>
      <c r="C4982" s="122" t="s">
        <v>2235</v>
      </c>
      <c r="D4982" s="122" t="s">
        <v>2135</v>
      </c>
      <c r="E4982" s="122">
        <v>91</v>
      </c>
      <c r="F4982" s="122">
        <v>0</v>
      </c>
      <c r="G4982" s="122">
        <v>0</v>
      </c>
      <c r="H4982" s="122">
        <v>0</v>
      </c>
      <c r="I4982" s="122">
        <v>0</v>
      </c>
      <c r="J4982" s="122">
        <v>0</v>
      </c>
      <c r="K4982" s="122">
        <v>8.9750814999999996E-5</v>
      </c>
      <c r="L4982" s="122">
        <v>2.1810084799999999E-4</v>
      </c>
      <c r="M4982" s="122">
        <v>2.5831924300000002E-4</v>
      </c>
      <c r="N4982" s="122">
        <v>2.6487505099999999E-4</v>
      </c>
      <c r="O4982" s="122">
        <v>2.7136837000000001E-4</v>
      </c>
      <c r="P4982" s="122">
        <v>2.11844038E-4</v>
      </c>
      <c r="Q4982" s="122">
        <v>1.51799228E-4</v>
      </c>
      <c r="R4982" s="122">
        <v>9.0479325999999997E-5</v>
      </c>
      <c r="S4982" s="122">
        <v>2.8087619000000001E-5</v>
      </c>
      <c r="T4982" s="122">
        <v>2.8355768E-5</v>
      </c>
      <c r="U4982" s="122">
        <v>2.2908151000000001E-5</v>
      </c>
      <c r="V4982" s="122">
        <v>1.7295215000000001E-5</v>
      </c>
      <c r="W4982" s="122">
        <v>1.1584986E-5</v>
      </c>
      <c r="X4982" s="122">
        <v>5.8138500000000002E-6</v>
      </c>
      <c r="Y4982" s="122">
        <v>0</v>
      </c>
      <c r="Z4982" s="122">
        <v>0</v>
      </c>
      <c r="AA4982" s="122">
        <v>0</v>
      </c>
      <c r="AB4982" s="122">
        <v>0</v>
      </c>
      <c r="AC4982" s="122">
        <v>0</v>
      </c>
      <c r="AD4982" s="122">
        <v>0</v>
      </c>
      <c r="AE4982" s="122">
        <v>0</v>
      </c>
      <c r="AF4982" s="122">
        <v>0</v>
      </c>
      <c r="AG4982" s="122">
        <v>0</v>
      </c>
      <c r="AH4982" s="122">
        <v>0</v>
      </c>
      <c r="AI4982" s="122">
        <v>0</v>
      </c>
      <c r="AJ4982" s="122">
        <v>0</v>
      </c>
      <c r="AK4982" s="122">
        <v>0</v>
      </c>
      <c r="AL4982" s="122">
        <v>0</v>
      </c>
    </row>
    <row r="4983" spans="1:38" hidden="1" x14ac:dyDescent="0.25">
      <c r="A4983" s="122" t="s">
        <v>2027</v>
      </c>
      <c r="B4983" s="122">
        <v>1</v>
      </c>
      <c r="C4983" s="122" t="s">
        <v>2235</v>
      </c>
      <c r="D4983" s="122" t="s">
        <v>2083</v>
      </c>
      <c r="E4983" s="122">
        <v>91</v>
      </c>
      <c r="F4983" s="122">
        <v>0</v>
      </c>
      <c r="G4983" s="122">
        <v>0</v>
      </c>
      <c r="H4983" s="122">
        <v>0</v>
      </c>
      <c r="I4983" s="122">
        <v>0</v>
      </c>
      <c r="J4983" s="122">
        <v>0</v>
      </c>
      <c r="K4983" s="122">
        <v>7.3845758770000004E-3</v>
      </c>
      <c r="L4983" s="122">
        <v>1.8216501401E-2</v>
      </c>
      <c r="M4983" s="122">
        <v>2.1883067206000001E-2</v>
      </c>
      <c r="N4983" s="122">
        <v>2.2743222753999998E-2</v>
      </c>
      <c r="O4983" s="122">
        <v>2.3593982013E-2</v>
      </c>
      <c r="P4983" s="122">
        <v>1.8947277033999999E-2</v>
      </c>
      <c r="Q4983" s="122">
        <v>1.3879404896E-2</v>
      </c>
      <c r="R4983" s="122">
        <v>8.4830130560000008E-3</v>
      </c>
      <c r="S4983" s="122">
        <v>2.6952470720000002E-3</v>
      </c>
      <c r="T4983" s="122">
        <v>2.7953006620000001E-3</v>
      </c>
      <c r="U4983" s="122">
        <v>2.3345415800000002E-3</v>
      </c>
      <c r="V4983" s="122">
        <v>1.8251739660000001E-3</v>
      </c>
      <c r="W4983" s="122">
        <v>1.2587799979999999E-3</v>
      </c>
      <c r="X4983" s="122">
        <v>6.4788041499999995E-4</v>
      </c>
      <c r="Y4983" s="122">
        <v>0</v>
      </c>
      <c r="Z4983" s="122">
        <v>0</v>
      </c>
      <c r="AA4983" s="122">
        <v>0</v>
      </c>
      <c r="AB4983" s="122">
        <v>0</v>
      </c>
      <c r="AC4983" s="122">
        <v>0</v>
      </c>
      <c r="AD4983" s="122">
        <v>0</v>
      </c>
      <c r="AE4983" s="122">
        <v>0</v>
      </c>
      <c r="AF4983" s="122">
        <v>0</v>
      </c>
      <c r="AG4983" s="122">
        <v>0</v>
      </c>
      <c r="AH4983" s="122">
        <v>0</v>
      </c>
      <c r="AI4983" s="122">
        <v>0</v>
      </c>
      <c r="AJ4983" s="122">
        <v>0</v>
      </c>
      <c r="AK4983" s="122">
        <v>0</v>
      </c>
      <c r="AL4983" s="122">
        <v>0</v>
      </c>
    </row>
    <row r="4984" spans="1:38" x14ac:dyDescent="0.25">
      <c r="A4984" s="122" t="s">
        <v>2027</v>
      </c>
      <c r="B4984" s="122">
        <v>1</v>
      </c>
      <c r="C4984" s="122" t="s">
        <v>2235</v>
      </c>
      <c r="D4984" s="122" t="s">
        <v>2084</v>
      </c>
      <c r="E4984" s="122">
        <v>91</v>
      </c>
      <c r="F4984" s="122">
        <v>0</v>
      </c>
      <c r="G4984" s="122">
        <v>0</v>
      </c>
      <c r="H4984" s="122">
        <v>0</v>
      </c>
      <c r="I4984" s="122">
        <v>0</v>
      </c>
      <c r="J4984" s="122">
        <v>0</v>
      </c>
      <c r="K4984" s="122">
        <v>5.2806739188000003E-2</v>
      </c>
      <c r="L4984" s="122">
        <v>0.127159096281</v>
      </c>
      <c r="M4984" s="122">
        <v>0.15007284044200001</v>
      </c>
      <c r="N4984" s="122">
        <v>0.15363373102</v>
      </c>
      <c r="O4984" s="122">
        <v>0.15732632705300001</v>
      </c>
      <c r="P4984" s="122">
        <v>0.12478807773599999</v>
      </c>
      <c r="Q4984" s="122">
        <v>9.0747408555999998E-2</v>
      </c>
      <c r="R4984" s="122">
        <v>5.4819183195000003E-2</v>
      </c>
      <c r="S4984" s="122">
        <v>1.7243141096999998E-2</v>
      </c>
      <c r="T4984" s="122">
        <v>1.7592806602000001E-2</v>
      </c>
      <c r="U4984" s="122">
        <v>1.4324494268000001E-2</v>
      </c>
      <c r="V4984" s="122">
        <v>1.0904533787000001E-2</v>
      </c>
      <c r="W4984" s="122">
        <v>7.3984310329999999E-3</v>
      </c>
      <c r="X4984" s="122">
        <v>3.7760924110000001E-3</v>
      </c>
      <c r="Y4984" s="122">
        <v>0</v>
      </c>
      <c r="Z4984" s="122">
        <v>0</v>
      </c>
      <c r="AA4984" s="122">
        <v>0</v>
      </c>
      <c r="AB4984" s="122">
        <v>0</v>
      </c>
      <c r="AC4984" s="122">
        <v>0</v>
      </c>
      <c r="AD4984" s="122">
        <v>0</v>
      </c>
      <c r="AE4984" s="122">
        <v>0</v>
      </c>
      <c r="AF4984" s="122">
        <v>0</v>
      </c>
      <c r="AG4984" s="122">
        <v>0</v>
      </c>
      <c r="AH4984" s="122">
        <v>0</v>
      </c>
      <c r="AI4984" s="122">
        <v>0</v>
      </c>
      <c r="AJ4984" s="122">
        <v>0</v>
      </c>
      <c r="AK4984" s="122">
        <v>0</v>
      </c>
      <c r="AL4984" s="122">
        <v>0</v>
      </c>
    </row>
    <row r="4985" spans="1:38" hidden="1" x14ac:dyDescent="0.25">
      <c r="A4985" s="122" t="s">
        <v>2027</v>
      </c>
      <c r="B4985" s="122">
        <v>1</v>
      </c>
      <c r="C4985" s="122" t="s">
        <v>2235</v>
      </c>
      <c r="D4985" s="122" t="s">
        <v>474</v>
      </c>
      <c r="E4985" s="122">
        <v>91</v>
      </c>
      <c r="F4985" s="122">
        <v>0</v>
      </c>
      <c r="G4985" s="122">
        <v>0</v>
      </c>
      <c r="H4985" s="122">
        <v>0</v>
      </c>
      <c r="I4985" s="122">
        <v>0</v>
      </c>
      <c r="J4985" s="122">
        <v>0</v>
      </c>
      <c r="K4985" s="122">
        <v>6.3752321919999999E-3</v>
      </c>
      <c r="L4985" s="122">
        <v>1.5567715296E-2</v>
      </c>
      <c r="M4985" s="122">
        <v>1.8562964147E-2</v>
      </c>
      <c r="N4985" s="122">
        <v>1.9172451795E-2</v>
      </c>
      <c r="O4985" s="122">
        <v>1.984715502E-2</v>
      </c>
      <c r="P4985" s="122">
        <v>1.5886445581999999E-2</v>
      </c>
      <c r="Q4985" s="122">
        <v>1.164808407E-2</v>
      </c>
      <c r="R4985" s="122">
        <v>7.0590010680000002E-3</v>
      </c>
      <c r="S4985" s="122">
        <v>2.2151084900000001E-3</v>
      </c>
      <c r="T4985" s="122">
        <v>2.262495718E-3</v>
      </c>
      <c r="U4985" s="122">
        <v>1.851890782E-3</v>
      </c>
      <c r="V4985" s="122">
        <v>1.428992124E-3</v>
      </c>
      <c r="W4985" s="122">
        <v>9.8043500799999996E-4</v>
      </c>
      <c r="X4985" s="122">
        <v>5.0442307299999997E-4</v>
      </c>
      <c r="Y4985" s="122">
        <v>0</v>
      </c>
      <c r="Z4985" s="122">
        <v>0</v>
      </c>
      <c r="AA4985" s="122">
        <v>0</v>
      </c>
      <c r="AB4985" s="122">
        <v>0</v>
      </c>
      <c r="AC4985" s="122">
        <v>0</v>
      </c>
      <c r="AD4985" s="122">
        <v>0</v>
      </c>
      <c r="AE4985" s="122">
        <v>0</v>
      </c>
      <c r="AF4985" s="122">
        <v>0</v>
      </c>
      <c r="AG4985" s="122">
        <v>0</v>
      </c>
      <c r="AH4985" s="122">
        <v>0</v>
      </c>
      <c r="AI4985" s="122">
        <v>0</v>
      </c>
      <c r="AJ4985" s="122">
        <v>0</v>
      </c>
      <c r="AK4985" s="122">
        <v>0</v>
      </c>
      <c r="AL4985" s="122">
        <v>0</v>
      </c>
    </row>
    <row r="4986" spans="1:38" hidden="1" x14ac:dyDescent="0.25">
      <c r="A4986" s="122" t="s">
        <v>2027</v>
      </c>
      <c r="B4986" s="122">
        <v>1</v>
      </c>
      <c r="C4986" s="122" t="s">
        <v>2235</v>
      </c>
      <c r="D4986" s="122" t="s">
        <v>2085</v>
      </c>
      <c r="E4986" s="122">
        <v>91</v>
      </c>
      <c r="F4986" s="122">
        <v>0</v>
      </c>
      <c r="G4986" s="122">
        <v>0</v>
      </c>
      <c r="H4986" s="122">
        <v>0</v>
      </c>
      <c r="I4986" s="122">
        <v>0</v>
      </c>
      <c r="J4986" s="122">
        <v>0</v>
      </c>
      <c r="K4986" s="122">
        <v>5.5380480750000004E-3</v>
      </c>
      <c r="L4986" s="122">
        <v>1.3251258348999999E-2</v>
      </c>
      <c r="M4986" s="122">
        <v>1.5472696421E-2</v>
      </c>
      <c r="N4986" s="122">
        <v>1.5673477533E-2</v>
      </c>
      <c r="O4986" s="122">
        <v>1.5903960695E-2</v>
      </c>
      <c r="P4986" s="122">
        <v>1.2526461885E-2</v>
      </c>
      <c r="Q4986" s="122">
        <v>9.0349704829999992E-3</v>
      </c>
      <c r="R4986" s="122">
        <v>5.4372177230000004E-3</v>
      </c>
      <c r="S4986" s="122">
        <v>1.7042696159999999E-3</v>
      </c>
      <c r="T4986" s="122">
        <v>1.728934578E-3</v>
      </c>
      <c r="U4986" s="122">
        <v>1.402128182E-3</v>
      </c>
      <c r="V4986" s="122">
        <v>1.0648244250000001E-3</v>
      </c>
      <c r="W4986" s="122">
        <v>7.1989068200000003E-4</v>
      </c>
      <c r="X4986" s="122">
        <v>3.6576077300000002E-4</v>
      </c>
      <c r="Y4986" s="122">
        <v>0</v>
      </c>
      <c r="Z4986" s="122">
        <v>0</v>
      </c>
      <c r="AA4986" s="122">
        <v>0</v>
      </c>
      <c r="AB4986" s="122">
        <v>0</v>
      </c>
      <c r="AC4986" s="122">
        <v>0</v>
      </c>
      <c r="AD4986" s="122">
        <v>0</v>
      </c>
      <c r="AE4986" s="122">
        <v>0</v>
      </c>
      <c r="AF4986" s="122">
        <v>0</v>
      </c>
      <c r="AG4986" s="122">
        <v>0</v>
      </c>
      <c r="AH4986" s="122">
        <v>0</v>
      </c>
      <c r="AI4986" s="122">
        <v>0</v>
      </c>
      <c r="AJ4986" s="122">
        <v>0</v>
      </c>
      <c r="AK4986" s="122">
        <v>0</v>
      </c>
      <c r="AL4986" s="122">
        <v>0</v>
      </c>
    </row>
    <row r="4987" spans="1:38" hidden="1" x14ac:dyDescent="0.25">
      <c r="A4987" s="122" t="s">
        <v>2027</v>
      </c>
      <c r="B4987" s="122">
        <v>1</v>
      </c>
      <c r="C4987" s="122" t="s">
        <v>2235</v>
      </c>
      <c r="D4987" s="122" t="s">
        <v>2086</v>
      </c>
      <c r="E4987" s="122">
        <v>91</v>
      </c>
      <c r="F4987" s="122">
        <v>0</v>
      </c>
      <c r="G4987" s="122">
        <v>0</v>
      </c>
      <c r="H4987" s="122">
        <v>0</v>
      </c>
      <c r="I4987" s="122">
        <v>0</v>
      </c>
      <c r="J4987" s="122">
        <v>0</v>
      </c>
      <c r="K4987" s="122">
        <v>9.6714541700000005E-4</v>
      </c>
      <c r="L4987" s="122">
        <v>2.2731291309999999E-3</v>
      </c>
      <c r="M4987" s="122">
        <v>2.6227210729999999E-3</v>
      </c>
      <c r="N4987" s="122">
        <v>2.6324495820000001E-3</v>
      </c>
      <c r="O4987" s="122">
        <v>2.6779597670000001E-3</v>
      </c>
      <c r="P4987" s="122">
        <v>2.1002877209999999E-3</v>
      </c>
      <c r="Q4987" s="122">
        <v>1.512052661E-3</v>
      </c>
      <c r="R4987" s="122">
        <v>9.01014653E-4</v>
      </c>
      <c r="S4987" s="122">
        <v>2.7806734900000002E-4</v>
      </c>
      <c r="T4987" s="122">
        <v>2.8077335999999997E-4</v>
      </c>
      <c r="U4987" s="122">
        <v>2.2674885099999999E-4</v>
      </c>
      <c r="V4987" s="122">
        <v>1.72759937E-4</v>
      </c>
      <c r="W4987" s="122">
        <v>1.17231737E-4</v>
      </c>
      <c r="X4987" s="122">
        <v>5.9857342999999998E-5</v>
      </c>
      <c r="Y4987" s="122">
        <v>0</v>
      </c>
      <c r="Z4987" s="122">
        <v>0</v>
      </c>
      <c r="AA4987" s="122">
        <v>0</v>
      </c>
      <c r="AB4987" s="122">
        <v>0</v>
      </c>
      <c r="AC4987" s="122">
        <v>0</v>
      </c>
      <c r="AD4987" s="122">
        <v>0</v>
      </c>
      <c r="AE4987" s="122">
        <v>0</v>
      </c>
      <c r="AF4987" s="122">
        <v>0</v>
      </c>
      <c r="AG4987" s="122">
        <v>0</v>
      </c>
      <c r="AH4987" s="122">
        <v>0</v>
      </c>
      <c r="AI4987" s="122">
        <v>0</v>
      </c>
      <c r="AJ4987" s="122">
        <v>0</v>
      </c>
      <c r="AK4987" s="122">
        <v>0</v>
      </c>
      <c r="AL4987" s="122">
        <v>0</v>
      </c>
    </row>
    <row r="4988" spans="1:38" hidden="1" x14ac:dyDescent="0.25">
      <c r="A4988" s="122" t="s">
        <v>2027</v>
      </c>
      <c r="B4988" s="122">
        <v>1</v>
      </c>
      <c r="C4988" s="122" t="s">
        <v>2235</v>
      </c>
      <c r="D4988" s="122" t="s">
        <v>2087</v>
      </c>
      <c r="E4988" s="122">
        <v>91</v>
      </c>
      <c r="F4988" s="122">
        <v>0</v>
      </c>
      <c r="G4988" s="122">
        <v>0</v>
      </c>
      <c r="H4988" s="122">
        <v>0</v>
      </c>
      <c r="I4988" s="122">
        <v>0</v>
      </c>
      <c r="J4988" s="122">
        <v>0</v>
      </c>
      <c r="K4988" s="122">
        <v>1.2157424789999999E-3</v>
      </c>
      <c r="L4988" s="122">
        <v>2.9427043030000001E-3</v>
      </c>
      <c r="M4988" s="122">
        <v>3.4715803500000001E-3</v>
      </c>
      <c r="N4988" s="122">
        <v>3.5550854289999999E-3</v>
      </c>
      <c r="O4988" s="122">
        <v>3.6396781329999998E-3</v>
      </c>
      <c r="P4988" s="122">
        <v>2.8871966689999998E-3</v>
      </c>
      <c r="Q4988" s="122">
        <v>2.0942215419999998E-3</v>
      </c>
      <c r="R4988" s="122">
        <v>1.2673125149999999E-3</v>
      </c>
      <c r="S4988" s="122">
        <v>4.0010441100000001E-4</v>
      </c>
      <c r="T4988" s="122">
        <v>4.1085963800000002E-4</v>
      </c>
      <c r="U4988" s="122">
        <v>3.37902544E-4</v>
      </c>
      <c r="V4988" s="122">
        <v>2.60121932E-4</v>
      </c>
      <c r="W4988" s="122">
        <v>1.77918048E-4</v>
      </c>
      <c r="X4988" s="122">
        <v>9.1180151999999993E-5</v>
      </c>
      <c r="Y4988" s="122">
        <v>0</v>
      </c>
      <c r="Z4988" s="122">
        <v>0</v>
      </c>
      <c r="AA4988" s="122">
        <v>0</v>
      </c>
      <c r="AB4988" s="122">
        <v>0</v>
      </c>
      <c r="AC4988" s="122">
        <v>0</v>
      </c>
      <c r="AD4988" s="122">
        <v>0</v>
      </c>
      <c r="AE4988" s="122">
        <v>0</v>
      </c>
      <c r="AF4988" s="122">
        <v>0</v>
      </c>
      <c r="AG4988" s="122">
        <v>0</v>
      </c>
      <c r="AH4988" s="122">
        <v>0</v>
      </c>
      <c r="AI4988" s="122">
        <v>0</v>
      </c>
      <c r="AJ4988" s="122">
        <v>0</v>
      </c>
      <c r="AK4988" s="122">
        <v>0</v>
      </c>
      <c r="AL4988" s="122">
        <v>0</v>
      </c>
    </row>
    <row r="4989" spans="1:38" hidden="1" x14ac:dyDescent="0.25">
      <c r="A4989" s="122" t="s">
        <v>2027</v>
      </c>
      <c r="B4989" s="122">
        <v>1</v>
      </c>
      <c r="C4989" s="122" t="s">
        <v>2235</v>
      </c>
      <c r="D4989" s="122" t="s">
        <v>2088</v>
      </c>
      <c r="E4989" s="122">
        <v>91</v>
      </c>
      <c r="F4989" s="122">
        <v>0</v>
      </c>
      <c r="G4989" s="122">
        <v>0</v>
      </c>
      <c r="H4989" s="122">
        <v>0</v>
      </c>
      <c r="I4989" s="122">
        <v>0</v>
      </c>
      <c r="J4989" s="122">
        <v>0</v>
      </c>
      <c r="K4989" s="122">
        <v>2.4220207221E-2</v>
      </c>
      <c r="L4989" s="122">
        <v>5.8988401815000001E-2</v>
      </c>
      <c r="M4989" s="122">
        <v>7.0154868923999997E-2</v>
      </c>
      <c r="N4989" s="122">
        <v>7.2125660453000007E-2</v>
      </c>
      <c r="O4989" s="122">
        <v>7.4012857520000003E-2</v>
      </c>
      <c r="P4989" s="122">
        <v>5.8919027159999998E-2</v>
      </c>
      <c r="Q4989" s="122">
        <v>4.3050336363999998E-2</v>
      </c>
      <c r="R4989" s="122">
        <v>2.6235998739999999E-2</v>
      </c>
      <c r="S4989" s="122">
        <v>8.3170936869999997E-3</v>
      </c>
      <c r="T4989" s="122">
        <v>8.6124515050000003E-3</v>
      </c>
      <c r="U4989" s="122">
        <v>7.1334871649999998E-3</v>
      </c>
      <c r="V4989" s="122">
        <v>5.4996102209999998E-3</v>
      </c>
      <c r="W4989" s="122">
        <v>3.748745959E-3</v>
      </c>
      <c r="X4989" s="122">
        <v>1.911271152E-3</v>
      </c>
      <c r="Y4989" s="122">
        <v>0</v>
      </c>
      <c r="Z4989" s="122">
        <v>0</v>
      </c>
      <c r="AA4989" s="122">
        <v>0</v>
      </c>
      <c r="AB4989" s="122">
        <v>0</v>
      </c>
      <c r="AC4989" s="122">
        <v>0</v>
      </c>
      <c r="AD4989" s="122">
        <v>0</v>
      </c>
      <c r="AE4989" s="122">
        <v>0</v>
      </c>
      <c r="AF4989" s="122">
        <v>0</v>
      </c>
      <c r="AG4989" s="122">
        <v>0</v>
      </c>
      <c r="AH4989" s="122">
        <v>0</v>
      </c>
      <c r="AI4989" s="122">
        <v>0</v>
      </c>
      <c r="AJ4989" s="122">
        <v>0</v>
      </c>
      <c r="AK4989" s="122">
        <v>0</v>
      </c>
      <c r="AL4989" s="122">
        <v>0</v>
      </c>
    </row>
    <row r="4990" spans="1:38" hidden="1" x14ac:dyDescent="0.25">
      <c r="A4990" s="122" t="s">
        <v>2027</v>
      </c>
      <c r="B4990" s="122">
        <v>1</v>
      </c>
      <c r="C4990" s="122" t="s">
        <v>2235</v>
      </c>
      <c r="D4990" s="122" t="s">
        <v>2089</v>
      </c>
      <c r="E4990" s="122">
        <v>91</v>
      </c>
      <c r="F4990" s="122">
        <v>0</v>
      </c>
      <c r="G4990" s="122">
        <v>0</v>
      </c>
      <c r="H4990" s="122">
        <v>0</v>
      </c>
      <c r="I4990" s="122">
        <v>0</v>
      </c>
      <c r="J4990" s="122">
        <v>0</v>
      </c>
      <c r="K4990" s="122">
        <v>1.2209190203E-2</v>
      </c>
      <c r="L4990" s="122">
        <v>2.9789627938E-2</v>
      </c>
      <c r="M4990" s="122">
        <v>3.5502194342999997E-2</v>
      </c>
      <c r="N4990" s="122">
        <v>3.6622901335999998E-2</v>
      </c>
      <c r="O4990" s="122">
        <v>3.7787229605999999E-2</v>
      </c>
      <c r="P4990" s="122">
        <v>3.0206838515000001E-2</v>
      </c>
      <c r="Q4990" s="122">
        <v>2.2047750242000001E-2</v>
      </c>
      <c r="R4990" s="122">
        <v>1.3375136068000001E-2</v>
      </c>
      <c r="S4990" s="122">
        <v>4.2176088360000004E-3</v>
      </c>
      <c r="T4990" s="122">
        <v>4.3366859760000003E-3</v>
      </c>
      <c r="U4990" s="122">
        <v>3.5687040759999999E-3</v>
      </c>
      <c r="V4990" s="122">
        <v>2.771697222E-3</v>
      </c>
      <c r="W4990" s="122">
        <v>1.9082661429999999E-3</v>
      </c>
      <c r="X4990" s="122">
        <v>9.805164810000001E-4</v>
      </c>
      <c r="Y4990" s="122">
        <v>0</v>
      </c>
      <c r="Z4990" s="122">
        <v>0</v>
      </c>
      <c r="AA4990" s="122">
        <v>0</v>
      </c>
      <c r="AB4990" s="122">
        <v>0</v>
      </c>
      <c r="AC4990" s="122">
        <v>0</v>
      </c>
      <c r="AD4990" s="122">
        <v>0</v>
      </c>
      <c r="AE4990" s="122">
        <v>0</v>
      </c>
      <c r="AF4990" s="122">
        <v>0</v>
      </c>
      <c r="AG4990" s="122">
        <v>0</v>
      </c>
      <c r="AH4990" s="122">
        <v>0</v>
      </c>
      <c r="AI4990" s="122">
        <v>0</v>
      </c>
      <c r="AJ4990" s="122">
        <v>0</v>
      </c>
      <c r="AK4990" s="122">
        <v>0</v>
      </c>
      <c r="AL4990" s="122">
        <v>0</v>
      </c>
    </row>
    <row r="4991" spans="1:38" hidden="1" x14ac:dyDescent="0.25">
      <c r="A4991" s="122" t="s">
        <v>2027</v>
      </c>
      <c r="B4991" s="122">
        <v>1</v>
      </c>
      <c r="C4991" s="122" t="s">
        <v>2235</v>
      </c>
      <c r="D4991" s="122" t="s">
        <v>2136</v>
      </c>
      <c r="E4991" s="122">
        <v>91</v>
      </c>
      <c r="F4991" s="122">
        <v>0</v>
      </c>
      <c r="G4991" s="122">
        <v>0</v>
      </c>
      <c r="H4991" s="122">
        <v>0</v>
      </c>
      <c r="I4991" s="122">
        <v>0</v>
      </c>
      <c r="J4991" s="122">
        <v>0</v>
      </c>
      <c r="K4991" s="122">
        <v>2.40221954E-4</v>
      </c>
      <c r="L4991" s="122">
        <v>5.7713733000000001E-4</v>
      </c>
      <c r="M4991" s="122">
        <v>6.78155149E-4</v>
      </c>
      <c r="N4991" s="122">
        <v>6.9731079599999999E-4</v>
      </c>
      <c r="O4991" s="122">
        <v>7.16627016E-4</v>
      </c>
      <c r="P4991" s="122">
        <v>5.7027777800000004E-4</v>
      </c>
      <c r="Q4991" s="122">
        <v>4.1183573199999999E-4</v>
      </c>
      <c r="R4991" s="122">
        <v>2.4735993799999999E-4</v>
      </c>
      <c r="S4991" s="122">
        <v>7.7311548999999994E-5</v>
      </c>
      <c r="T4991" s="122">
        <v>7.8553418999999998E-5</v>
      </c>
      <c r="U4991" s="122">
        <v>6.3802060000000001E-5</v>
      </c>
      <c r="V4991" s="122">
        <v>4.8526268000000002E-5</v>
      </c>
      <c r="W4991" s="122">
        <v>3.2881869999999999E-5</v>
      </c>
      <c r="X4991" s="122">
        <v>1.6703546999999999E-5</v>
      </c>
      <c r="Y4991" s="122">
        <v>0</v>
      </c>
      <c r="Z4991" s="122">
        <v>0</v>
      </c>
      <c r="AA4991" s="122">
        <v>0</v>
      </c>
      <c r="AB4991" s="122">
        <v>0</v>
      </c>
      <c r="AC4991" s="122">
        <v>0</v>
      </c>
      <c r="AD4991" s="122">
        <v>0</v>
      </c>
      <c r="AE4991" s="122">
        <v>0</v>
      </c>
      <c r="AF4991" s="122">
        <v>0</v>
      </c>
      <c r="AG4991" s="122">
        <v>0</v>
      </c>
      <c r="AH4991" s="122">
        <v>0</v>
      </c>
      <c r="AI4991" s="122">
        <v>0</v>
      </c>
      <c r="AJ4991" s="122">
        <v>0</v>
      </c>
      <c r="AK4991" s="122">
        <v>0</v>
      </c>
      <c r="AL4991" s="122">
        <v>0</v>
      </c>
    </row>
    <row r="4992" spans="1:38" hidden="1" x14ac:dyDescent="0.25">
      <c r="A4992" s="122" t="s">
        <v>2027</v>
      </c>
      <c r="B4992" s="122">
        <v>1</v>
      </c>
      <c r="C4992" s="122" t="s">
        <v>2235</v>
      </c>
      <c r="D4992" s="122" t="s">
        <v>2090</v>
      </c>
      <c r="E4992" s="122">
        <v>91</v>
      </c>
      <c r="F4992" s="122">
        <v>0</v>
      </c>
      <c r="G4992" s="122">
        <v>0</v>
      </c>
      <c r="H4992" s="122">
        <v>0</v>
      </c>
      <c r="I4992" s="122">
        <v>0</v>
      </c>
      <c r="J4992" s="122">
        <v>0</v>
      </c>
      <c r="K4992" s="122">
        <v>1.9939678289999999E-3</v>
      </c>
      <c r="L4992" s="122">
        <v>4.7805738190000004E-3</v>
      </c>
      <c r="M4992" s="122">
        <v>5.5973097949999998E-3</v>
      </c>
      <c r="N4992" s="122">
        <v>5.6597133670000001E-3</v>
      </c>
      <c r="O4992" s="122">
        <v>5.6840769580000002E-3</v>
      </c>
      <c r="P4992" s="122">
        <v>4.455478356E-3</v>
      </c>
      <c r="Q4992" s="122">
        <v>3.2266052770000002E-3</v>
      </c>
      <c r="R4992" s="122">
        <v>1.9486949440000001E-3</v>
      </c>
      <c r="S4992" s="122">
        <v>6.1196822400000003E-4</v>
      </c>
      <c r="T4992" s="122">
        <v>6.2982188499999996E-4</v>
      </c>
      <c r="U4992" s="122">
        <v>5.1685047399999996E-4</v>
      </c>
      <c r="V4992" s="122">
        <v>3.9648875E-4</v>
      </c>
      <c r="W4992" s="122">
        <v>2.6851997899999999E-4</v>
      </c>
      <c r="X4992" s="122">
        <v>1.3743071299999999E-4</v>
      </c>
      <c r="Y4992" s="122">
        <v>0</v>
      </c>
      <c r="Z4992" s="122">
        <v>0</v>
      </c>
      <c r="AA4992" s="122">
        <v>0</v>
      </c>
      <c r="AB4992" s="122">
        <v>0</v>
      </c>
      <c r="AC4992" s="122">
        <v>0</v>
      </c>
      <c r="AD4992" s="122">
        <v>0</v>
      </c>
      <c r="AE4992" s="122">
        <v>0</v>
      </c>
      <c r="AF4992" s="122">
        <v>0</v>
      </c>
      <c r="AG4992" s="122">
        <v>0</v>
      </c>
      <c r="AH4992" s="122">
        <v>0</v>
      </c>
      <c r="AI4992" s="122">
        <v>0</v>
      </c>
      <c r="AJ4992" s="122">
        <v>0</v>
      </c>
      <c r="AK4992" s="122">
        <v>0</v>
      </c>
      <c r="AL4992" s="122">
        <v>0</v>
      </c>
    </row>
    <row r="4993" spans="1:38" hidden="1" x14ac:dyDescent="0.25">
      <c r="A4993" s="122" t="s">
        <v>2027</v>
      </c>
      <c r="B4993" s="122">
        <v>1</v>
      </c>
      <c r="C4993" s="122" t="s">
        <v>2235</v>
      </c>
      <c r="D4993" s="122" t="s">
        <v>2091</v>
      </c>
      <c r="E4993" s="122">
        <v>91</v>
      </c>
      <c r="F4993" s="122">
        <v>0</v>
      </c>
      <c r="G4993" s="122">
        <v>0</v>
      </c>
      <c r="H4993" s="122">
        <v>0</v>
      </c>
      <c r="I4993" s="122">
        <v>0</v>
      </c>
      <c r="J4993" s="122">
        <v>0</v>
      </c>
      <c r="K4993" s="122">
        <v>4.7770641520000004E-3</v>
      </c>
      <c r="L4993" s="122">
        <v>1.1437587105000001E-2</v>
      </c>
      <c r="M4993" s="122">
        <v>1.3355854651999999E-2</v>
      </c>
      <c r="N4993" s="122">
        <v>1.3519566340000001E-2</v>
      </c>
      <c r="O4993" s="122">
        <v>1.3702434466E-2</v>
      </c>
      <c r="P4993" s="122">
        <v>1.075417497E-2</v>
      </c>
      <c r="Q4993" s="122">
        <v>7.7168014139999998E-3</v>
      </c>
      <c r="R4993" s="122">
        <v>4.6126698310000004E-3</v>
      </c>
      <c r="S4993" s="122">
        <v>1.4389998560000001E-3</v>
      </c>
      <c r="T4993" s="122">
        <v>1.4606700919999999E-3</v>
      </c>
      <c r="U4993" s="122">
        <v>1.185228863E-3</v>
      </c>
      <c r="V4993" s="122">
        <v>9.02922545E-4</v>
      </c>
      <c r="W4993" s="122">
        <v>6.1211772299999995E-4</v>
      </c>
      <c r="X4993" s="122">
        <v>3.11205503E-4</v>
      </c>
      <c r="Y4993" s="122">
        <v>0</v>
      </c>
      <c r="Z4993" s="122">
        <v>0</v>
      </c>
      <c r="AA4993" s="122">
        <v>0</v>
      </c>
      <c r="AB4993" s="122">
        <v>0</v>
      </c>
      <c r="AC4993" s="122">
        <v>0</v>
      </c>
      <c r="AD4993" s="122">
        <v>0</v>
      </c>
      <c r="AE4993" s="122">
        <v>0</v>
      </c>
      <c r="AF4993" s="122">
        <v>0</v>
      </c>
      <c r="AG4993" s="122">
        <v>0</v>
      </c>
      <c r="AH4993" s="122">
        <v>0</v>
      </c>
      <c r="AI4993" s="122">
        <v>0</v>
      </c>
      <c r="AJ4993" s="122">
        <v>0</v>
      </c>
      <c r="AK4993" s="122">
        <v>0</v>
      </c>
      <c r="AL4993" s="122">
        <v>0</v>
      </c>
    </row>
    <row r="4994" spans="1:38" hidden="1" x14ac:dyDescent="0.25">
      <c r="A4994" s="122" t="s">
        <v>2027</v>
      </c>
      <c r="B4994" s="122">
        <v>1</v>
      </c>
      <c r="C4994" s="122" t="s">
        <v>2235</v>
      </c>
      <c r="D4994" s="122" t="s">
        <v>2092</v>
      </c>
      <c r="E4994" s="122">
        <v>91</v>
      </c>
      <c r="F4994" s="122">
        <v>0</v>
      </c>
      <c r="G4994" s="122">
        <v>0</v>
      </c>
      <c r="H4994" s="122">
        <v>0</v>
      </c>
      <c r="I4994" s="122">
        <v>0</v>
      </c>
      <c r="J4994" s="122">
        <v>0</v>
      </c>
      <c r="K4994" s="122">
        <v>1.96142688E-3</v>
      </c>
      <c r="L4994" s="122">
        <v>4.7779049850000003E-3</v>
      </c>
      <c r="M4994" s="122">
        <v>5.6752889480000002E-3</v>
      </c>
      <c r="N4994" s="122">
        <v>5.8324851689999999E-3</v>
      </c>
      <c r="O4994" s="122">
        <v>5.991100444E-3</v>
      </c>
      <c r="P4994" s="122">
        <v>4.770903844E-3</v>
      </c>
      <c r="Q4994" s="122">
        <v>3.4740435240000001E-3</v>
      </c>
      <c r="R4994" s="122">
        <v>2.10708953E-3</v>
      </c>
      <c r="S4994" s="122">
        <v>6.6686125100000001E-4</v>
      </c>
      <c r="T4994" s="122">
        <v>6.8829181399999995E-4</v>
      </c>
      <c r="U4994" s="122">
        <v>5.7103001899999996E-4</v>
      </c>
      <c r="V4994" s="122">
        <v>4.4460369799999999E-4</v>
      </c>
      <c r="W4994" s="122">
        <v>3.07180895E-4</v>
      </c>
      <c r="X4994" s="122">
        <v>1.5827989100000001E-4</v>
      </c>
      <c r="Y4994" s="122">
        <v>0</v>
      </c>
      <c r="Z4994" s="122">
        <v>0</v>
      </c>
      <c r="AA4994" s="122">
        <v>0</v>
      </c>
      <c r="AB4994" s="122">
        <v>0</v>
      </c>
      <c r="AC4994" s="122">
        <v>0</v>
      </c>
      <c r="AD4994" s="122">
        <v>0</v>
      </c>
      <c r="AE4994" s="122">
        <v>0</v>
      </c>
      <c r="AF4994" s="122">
        <v>0</v>
      </c>
      <c r="AG4994" s="122">
        <v>0</v>
      </c>
      <c r="AH4994" s="122">
        <v>0</v>
      </c>
      <c r="AI4994" s="122">
        <v>0</v>
      </c>
      <c r="AJ4994" s="122">
        <v>0</v>
      </c>
      <c r="AK4994" s="122">
        <v>0</v>
      </c>
      <c r="AL4994" s="122">
        <v>0</v>
      </c>
    </row>
    <row r="4995" spans="1:38" hidden="1" x14ac:dyDescent="0.25">
      <c r="A4995" s="122" t="s">
        <v>2027</v>
      </c>
      <c r="B4995" s="122">
        <v>1</v>
      </c>
      <c r="C4995" s="122" t="s">
        <v>2235</v>
      </c>
      <c r="D4995" s="122" t="s">
        <v>2093</v>
      </c>
      <c r="E4995" s="122">
        <v>91</v>
      </c>
      <c r="F4995" s="122">
        <v>0</v>
      </c>
      <c r="G4995" s="122">
        <v>0</v>
      </c>
      <c r="H4995" s="122">
        <v>0</v>
      </c>
      <c r="I4995" s="122">
        <v>0</v>
      </c>
      <c r="J4995" s="122">
        <v>0</v>
      </c>
      <c r="K4995" s="122">
        <v>2.0006144438000001E-2</v>
      </c>
      <c r="L4995" s="122">
        <v>4.8061681268999998E-2</v>
      </c>
      <c r="M4995" s="122">
        <v>5.6293305033E-2</v>
      </c>
      <c r="N4995" s="122">
        <v>5.7153759578999999E-2</v>
      </c>
      <c r="O4995" s="122">
        <v>5.8043147322999998E-2</v>
      </c>
      <c r="P4995" s="122">
        <v>4.5652468497999997E-2</v>
      </c>
      <c r="Q4995" s="122">
        <v>3.2868672956000003E-2</v>
      </c>
      <c r="R4995" s="122">
        <v>1.9690405713999999E-2</v>
      </c>
      <c r="S4995" s="122">
        <v>6.1414347399999999E-3</v>
      </c>
      <c r="T4995" s="122">
        <v>6.2260598750000003E-3</v>
      </c>
      <c r="U4995" s="122">
        <v>5.0416093560000002E-3</v>
      </c>
      <c r="V4995" s="122">
        <v>3.8276466270000002E-3</v>
      </c>
      <c r="W4995" s="122">
        <v>2.591135652E-3</v>
      </c>
      <c r="X4995" s="122">
        <v>1.3149805480000001E-3</v>
      </c>
      <c r="Y4995" s="122">
        <v>0</v>
      </c>
      <c r="Z4995" s="122">
        <v>0</v>
      </c>
      <c r="AA4995" s="122">
        <v>0</v>
      </c>
      <c r="AB4995" s="122">
        <v>0</v>
      </c>
      <c r="AC4995" s="122">
        <v>0</v>
      </c>
      <c r="AD4995" s="122">
        <v>0</v>
      </c>
      <c r="AE4995" s="122">
        <v>0</v>
      </c>
      <c r="AF4995" s="122">
        <v>0</v>
      </c>
      <c r="AG4995" s="122">
        <v>0</v>
      </c>
      <c r="AH4995" s="122">
        <v>0</v>
      </c>
      <c r="AI4995" s="122">
        <v>0</v>
      </c>
      <c r="AJ4995" s="122">
        <v>0</v>
      </c>
      <c r="AK4995" s="122">
        <v>0</v>
      </c>
      <c r="AL4995" s="122">
        <v>0</v>
      </c>
    </row>
    <row r="4996" spans="1:38" hidden="1" x14ac:dyDescent="0.25">
      <c r="A4996" s="122" t="s">
        <v>2027</v>
      </c>
      <c r="B4996" s="122">
        <v>1</v>
      </c>
      <c r="C4996" s="122" t="s">
        <v>2235</v>
      </c>
      <c r="D4996" s="122" t="s">
        <v>2094</v>
      </c>
      <c r="E4996" s="122">
        <v>91</v>
      </c>
      <c r="F4996" s="122">
        <v>0</v>
      </c>
      <c r="G4996" s="122">
        <v>0</v>
      </c>
      <c r="H4996" s="122">
        <v>0</v>
      </c>
      <c r="I4996" s="122">
        <v>0</v>
      </c>
      <c r="J4996" s="122">
        <v>0</v>
      </c>
      <c r="K4996" s="122">
        <v>9.7485735060000005E-3</v>
      </c>
      <c r="L4996" s="122">
        <v>2.3455047608999999E-2</v>
      </c>
      <c r="M4996" s="122">
        <v>2.7511036951999999E-2</v>
      </c>
      <c r="N4996" s="122">
        <v>2.793862624E-2</v>
      </c>
      <c r="O4996" s="122">
        <v>2.8389712183000002E-2</v>
      </c>
      <c r="P4996" s="122">
        <v>2.2366505049E-2</v>
      </c>
      <c r="Q4996" s="122">
        <v>1.6127815277E-2</v>
      </c>
      <c r="R4996" s="122">
        <v>9.6772941230000003E-3</v>
      </c>
      <c r="S4996" s="122">
        <v>3.0309197869999999E-3</v>
      </c>
      <c r="T4996" s="122">
        <v>3.0824281249999998E-3</v>
      </c>
      <c r="U4996" s="122">
        <v>2.5102748860000002E-3</v>
      </c>
      <c r="V4996" s="122">
        <v>1.9170596900000001E-3</v>
      </c>
      <c r="W4996" s="122">
        <v>1.302031087E-3</v>
      </c>
      <c r="X4996" s="122">
        <v>6.6278127299999998E-4</v>
      </c>
      <c r="Y4996" s="122">
        <v>0</v>
      </c>
      <c r="Z4996" s="122">
        <v>0</v>
      </c>
      <c r="AA4996" s="122">
        <v>0</v>
      </c>
      <c r="AB4996" s="122">
        <v>0</v>
      </c>
      <c r="AC4996" s="122">
        <v>0</v>
      </c>
      <c r="AD4996" s="122">
        <v>0</v>
      </c>
      <c r="AE4996" s="122">
        <v>0</v>
      </c>
      <c r="AF4996" s="122">
        <v>0</v>
      </c>
      <c r="AG4996" s="122">
        <v>0</v>
      </c>
      <c r="AH4996" s="122">
        <v>0</v>
      </c>
      <c r="AI4996" s="122">
        <v>0</v>
      </c>
      <c r="AJ4996" s="122">
        <v>0</v>
      </c>
      <c r="AK4996" s="122">
        <v>0</v>
      </c>
      <c r="AL4996" s="122">
        <v>0</v>
      </c>
    </row>
    <row r="4997" spans="1:38" hidden="1" x14ac:dyDescent="0.25">
      <c r="A4997" s="122" t="s">
        <v>2027</v>
      </c>
      <c r="B4997" s="122">
        <v>1</v>
      </c>
      <c r="C4997" s="122" t="s">
        <v>2235</v>
      </c>
      <c r="D4997" s="122" t="s">
        <v>2095</v>
      </c>
      <c r="E4997" s="122">
        <v>91</v>
      </c>
      <c r="F4997" s="122">
        <v>0</v>
      </c>
      <c r="G4997" s="122">
        <v>0</v>
      </c>
      <c r="H4997" s="122">
        <v>0</v>
      </c>
      <c r="I4997" s="122">
        <v>0</v>
      </c>
      <c r="J4997" s="122">
        <v>0</v>
      </c>
      <c r="K4997" s="122">
        <v>4.3332965410000004E-3</v>
      </c>
      <c r="L4997" s="122">
        <v>1.0383398465999999E-2</v>
      </c>
      <c r="M4997" s="122">
        <v>1.2174032626E-2</v>
      </c>
      <c r="N4997" s="122">
        <v>1.2391221451E-2</v>
      </c>
      <c r="O4997" s="122">
        <v>1.2578599859000001E-2</v>
      </c>
      <c r="P4997" s="122">
        <v>9.8899465629999992E-3</v>
      </c>
      <c r="Q4997" s="122">
        <v>7.1118928650000003E-3</v>
      </c>
      <c r="R4997" s="122">
        <v>4.2657269479999997E-3</v>
      </c>
      <c r="S4997" s="122">
        <v>1.3318850090000001E-3</v>
      </c>
      <c r="T4997" s="122">
        <v>1.3522382299999999E-3</v>
      </c>
      <c r="U4997" s="122">
        <v>1.0976074200000001E-3</v>
      </c>
      <c r="V4997" s="122">
        <v>8.36409728E-4</v>
      </c>
      <c r="W4997" s="122">
        <v>5.6815077900000004E-4</v>
      </c>
      <c r="X4997" s="122">
        <v>2.8968001999999998E-4</v>
      </c>
      <c r="Y4997" s="122">
        <v>0</v>
      </c>
      <c r="Z4997" s="122">
        <v>0</v>
      </c>
      <c r="AA4997" s="122">
        <v>0</v>
      </c>
      <c r="AB4997" s="122">
        <v>0</v>
      </c>
      <c r="AC4997" s="122">
        <v>0</v>
      </c>
      <c r="AD4997" s="122">
        <v>0</v>
      </c>
      <c r="AE4997" s="122">
        <v>0</v>
      </c>
      <c r="AF4997" s="122">
        <v>0</v>
      </c>
      <c r="AG4997" s="122">
        <v>0</v>
      </c>
      <c r="AH4997" s="122">
        <v>0</v>
      </c>
      <c r="AI4997" s="122">
        <v>0</v>
      </c>
      <c r="AJ4997" s="122">
        <v>0</v>
      </c>
      <c r="AK4997" s="122">
        <v>0</v>
      </c>
      <c r="AL4997" s="122">
        <v>0</v>
      </c>
    </row>
    <row r="4998" spans="1:38" hidden="1" x14ac:dyDescent="0.25">
      <c r="A4998" s="122" t="s">
        <v>2027</v>
      </c>
      <c r="B4998" s="122">
        <v>1</v>
      </c>
      <c r="C4998" s="122" t="s">
        <v>2235</v>
      </c>
      <c r="D4998" s="122" t="s">
        <v>2096</v>
      </c>
      <c r="E4998" s="122">
        <v>91</v>
      </c>
      <c r="F4998" s="122">
        <v>0</v>
      </c>
      <c r="G4998" s="122">
        <v>0</v>
      </c>
      <c r="H4998" s="122">
        <v>0</v>
      </c>
      <c r="I4998" s="122">
        <v>0</v>
      </c>
      <c r="J4998" s="122">
        <v>0</v>
      </c>
      <c r="K4998" s="122">
        <v>6.4764817739999996E-3</v>
      </c>
      <c r="L4998" s="122">
        <v>1.5565979842E-2</v>
      </c>
      <c r="M4998" s="122">
        <v>1.8260166974E-2</v>
      </c>
      <c r="N4998" s="122">
        <v>1.8561185187999998E-2</v>
      </c>
      <c r="O4998" s="122">
        <v>1.8870463814999999E-2</v>
      </c>
      <c r="P4998" s="122">
        <v>1.4866125981000001E-2</v>
      </c>
      <c r="Q4998" s="122">
        <v>1.0707025833000001E-2</v>
      </c>
      <c r="R4998" s="122">
        <v>6.429359531E-3</v>
      </c>
      <c r="S4998" s="122">
        <v>2.0138037359999999E-3</v>
      </c>
      <c r="T4998" s="122">
        <v>2.0503843220000002E-3</v>
      </c>
      <c r="U4998" s="122">
        <v>1.6723163800000001E-3</v>
      </c>
      <c r="V4998" s="122">
        <v>1.277271205E-3</v>
      </c>
      <c r="W4998" s="122">
        <v>8.6875688199999999E-4</v>
      </c>
      <c r="X4998" s="122">
        <v>4.4254235199999998E-4</v>
      </c>
      <c r="Y4998" s="122">
        <v>0</v>
      </c>
      <c r="Z4998" s="122">
        <v>0</v>
      </c>
      <c r="AA4998" s="122">
        <v>0</v>
      </c>
      <c r="AB4998" s="122">
        <v>0</v>
      </c>
      <c r="AC4998" s="122">
        <v>0</v>
      </c>
      <c r="AD4998" s="122">
        <v>0</v>
      </c>
      <c r="AE4998" s="122">
        <v>0</v>
      </c>
      <c r="AF4998" s="122">
        <v>0</v>
      </c>
      <c r="AG4998" s="122">
        <v>0</v>
      </c>
      <c r="AH4998" s="122">
        <v>0</v>
      </c>
      <c r="AI4998" s="122">
        <v>0</v>
      </c>
      <c r="AJ4998" s="122">
        <v>0</v>
      </c>
      <c r="AK4998" s="122">
        <v>0</v>
      </c>
      <c r="AL4998" s="122">
        <v>0</v>
      </c>
    </row>
    <row r="4999" spans="1:38" hidden="1" x14ac:dyDescent="0.25">
      <c r="A4999" s="122" t="s">
        <v>2027</v>
      </c>
      <c r="B4999" s="122">
        <v>1</v>
      </c>
      <c r="C4999" s="122" t="s">
        <v>2235</v>
      </c>
      <c r="D4999" s="122" t="s">
        <v>2097</v>
      </c>
      <c r="E4999" s="122">
        <v>91</v>
      </c>
      <c r="F4999" s="122">
        <v>0</v>
      </c>
      <c r="G4999" s="122">
        <v>0</v>
      </c>
      <c r="H4999" s="122">
        <v>0</v>
      </c>
      <c r="I4999" s="122">
        <v>0</v>
      </c>
      <c r="J4999" s="122">
        <v>0</v>
      </c>
      <c r="K4999" s="122">
        <v>7.2950781820000001E-3</v>
      </c>
      <c r="L4999" s="122">
        <v>1.7469631291000001E-2</v>
      </c>
      <c r="M4999" s="122">
        <v>2.042364373E-2</v>
      </c>
      <c r="N4999" s="122">
        <v>2.0680045588999999E-2</v>
      </c>
      <c r="O4999" s="122">
        <v>2.0949841451000002E-2</v>
      </c>
      <c r="P4999" s="122">
        <v>1.6418686543000001E-2</v>
      </c>
      <c r="Q4999" s="122">
        <v>1.1785438847E-2</v>
      </c>
      <c r="R4999" s="122">
        <v>7.0697871440000004E-3</v>
      </c>
      <c r="S4999" s="122">
        <v>2.211347285E-3</v>
      </c>
      <c r="T4999" s="122">
        <v>2.2512326690000001E-3</v>
      </c>
      <c r="U4999" s="122">
        <v>1.8297973610000001E-3</v>
      </c>
      <c r="V4999" s="122">
        <v>1.3025262530000001E-3</v>
      </c>
      <c r="W4999" s="122">
        <v>8.9302476199999996E-4</v>
      </c>
      <c r="X4999" s="122">
        <v>4.5757372499999999E-4</v>
      </c>
      <c r="Y4999" s="122">
        <v>0</v>
      </c>
      <c r="Z4999" s="122">
        <v>0</v>
      </c>
      <c r="AA4999" s="122">
        <v>0</v>
      </c>
      <c r="AB4999" s="122">
        <v>0</v>
      </c>
      <c r="AC4999" s="122">
        <v>0</v>
      </c>
      <c r="AD4999" s="122">
        <v>0</v>
      </c>
      <c r="AE4999" s="122">
        <v>0</v>
      </c>
      <c r="AF4999" s="122">
        <v>0</v>
      </c>
      <c r="AG4999" s="122">
        <v>0</v>
      </c>
      <c r="AH4999" s="122">
        <v>0</v>
      </c>
      <c r="AI4999" s="122">
        <v>0</v>
      </c>
      <c r="AJ4999" s="122">
        <v>0</v>
      </c>
      <c r="AK4999" s="122">
        <v>0</v>
      </c>
      <c r="AL4999" s="122">
        <v>0</v>
      </c>
    </row>
    <row r="5000" spans="1:38" hidden="1" x14ac:dyDescent="0.25">
      <c r="A5000" s="122" t="s">
        <v>2027</v>
      </c>
      <c r="B5000" s="122">
        <v>1</v>
      </c>
      <c r="C5000" s="122" t="s">
        <v>2235</v>
      </c>
      <c r="D5000" s="122" t="s">
        <v>2098</v>
      </c>
      <c r="E5000" s="122">
        <v>91</v>
      </c>
      <c r="F5000" s="122">
        <v>0</v>
      </c>
      <c r="G5000" s="122">
        <v>0</v>
      </c>
      <c r="H5000" s="122">
        <v>0</v>
      </c>
      <c r="I5000" s="122">
        <v>0</v>
      </c>
      <c r="J5000" s="122">
        <v>0</v>
      </c>
      <c r="K5000" s="122">
        <v>1.0231692576E-2</v>
      </c>
      <c r="L5000" s="122">
        <v>2.4542186144E-2</v>
      </c>
      <c r="M5000" s="122">
        <v>2.8761987632E-2</v>
      </c>
      <c r="N5000" s="122">
        <v>2.9209875561999998E-2</v>
      </c>
      <c r="O5000" s="122">
        <v>2.9668904727000001E-2</v>
      </c>
      <c r="P5000" s="122">
        <v>2.3355021704000001E-2</v>
      </c>
      <c r="Q5000" s="122">
        <v>1.683810401E-2</v>
      </c>
      <c r="R5000" s="122">
        <v>1.0087966294E-2</v>
      </c>
      <c r="S5000" s="122">
        <v>3.1414264420000001E-3</v>
      </c>
      <c r="T5000" s="122">
        <v>3.1710849870000002E-3</v>
      </c>
      <c r="U5000" s="122">
        <v>2.5601213329999998E-3</v>
      </c>
      <c r="V5000" s="122">
        <v>1.940495438E-3</v>
      </c>
      <c r="W5000" s="122">
        <v>1.3126352330000001E-3</v>
      </c>
      <c r="X5000" s="122">
        <v>6.6733664199999996E-4</v>
      </c>
      <c r="Y5000" s="122">
        <v>0</v>
      </c>
      <c r="Z5000" s="122">
        <v>0</v>
      </c>
      <c r="AA5000" s="122">
        <v>0</v>
      </c>
      <c r="AB5000" s="122">
        <v>0</v>
      </c>
      <c r="AC5000" s="122">
        <v>0</v>
      </c>
      <c r="AD5000" s="122">
        <v>0</v>
      </c>
      <c r="AE5000" s="122">
        <v>0</v>
      </c>
      <c r="AF5000" s="122">
        <v>0</v>
      </c>
      <c r="AG5000" s="122">
        <v>0</v>
      </c>
      <c r="AH5000" s="122">
        <v>0</v>
      </c>
      <c r="AI5000" s="122">
        <v>0</v>
      </c>
      <c r="AJ5000" s="122">
        <v>0</v>
      </c>
      <c r="AK5000" s="122">
        <v>0</v>
      </c>
      <c r="AL5000" s="122">
        <v>0</v>
      </c>
    </row>
    <row r="5001" spans="1:38" hidden="1" x14ac:dyDescent="0.25">
      <c r="A5001" s="122" t="s">
        <v>2027</v>
      </c>
      <c r="B5001" s="122">
        <v>1</v>
      </c>
      <c r="C5001" s="122" t="s">
        <v>2235</v>
      </c>
      <c r="D5001" s="122" t="s">
        <v>2099</v>
      </c>
      <c r="E5001" s="122">
        <v>91</v>
      </c>
      <c r="F5001" s="122">
        <v>0</v>
      </c>
      <c r="G5001" s="122">
        <v>0</v>
      </c>
      <c r="H5001" s="122">
        <v>0</v>
      </c>
      <c r="I5001" s="122">
        <v>0</v>
      </c>
      <c r="J5001" s="122">
        <v>0</v>
      </c>
      <c r="K5001" s="122">
        <v>8.4467124840000001E-3</v>
      </c>
      <c r="L5001" s="122">
        <v>2.0301661246999999E-2</v>
      </c>
      <c r="M5001" s="122">
        <v>2.3824867002999999E-2</v>
      </c>
      <c r="N5001" s="122">
        <v>2.4238787019999999E-2</v>
      </c>
      <c r="O5001" s="122">
        <v>2.4677380700000001E-2</v>
      </c>
      <c r="P5001" s="122">
        <v>1.9499652108999999E-2</v>
      </c>
      <c r="Q5001" s="122">
        <v>1.4145793130000001E-2</v>
      </c>
      <c r="R5001" s="122">
        <v>8.5523924569999993E-3</v>
      </c>
      <c r="S5001" s="122">
        <v>2.6883535069999998E-3</v>
      </c>
      <c r="T5001" s="122">
        <v>2.7431429129999999E-3</v>
      </c>
      <c r="U5001" s="122">
        <v>2.2359086260000001E-3</v>
      </c>
      <c r="V5001" s="122">
        <v>1.7035474329999999E-3</v>
      </c>
      <c r="W5001" s="122">
        <v>1.1538206259999999E-3</v>
      </c>
      <c r="X5001" s="122">
        <v>5.8645926500000003E-4</v>
      </c>
      <c r="Y5001" s="122">
        <v>0</v>
      </c>
      <c r="Z5001" s="122">
        <v>0</v>
      </c>
      <c r="AA5001" s="122">
        <v>0</v>
      </c>
      <c r="AB5001" s="122">
        <v>0</v>
      </c>
      <c r="AC5001" s="122">
        <v>0</v>
      </c>
      <c r="AD5001" s="122">
        <v>0</v>
      </c>
      <c r="AE5001" s="122">
        <v>0</v>
      </c>
      <c r="AF5001" s="122">
        <v>0</v>
      </c>
      <c r="AG5001" s="122">
        <v>0</v>
      </c>
      <c r="AH5001" s="122">
        <v>0</v>
      </c>
      <c r="AI5001" s="122">
        <v>0</v>
      </c>
      <c r="AJ5001" s="122">
        <v>0</v>
      </c>
      <c r="AK5001" s="122">
        <v>0</v>
      </c>
      <c r="AL5001" s="122">
        <v>0</v>
      </c>
    </row>
    <row r="5002" spans="1:38" hidden="1" x14ac:dyDescent="0.25">
      <c r="A5002" s="122" t="s">
        <v>2027</v>
      </c>
      <c r="B5002" s="122">
        <v>1</v>
      </c>
      <c r="C5002" s="122" t="s">
        <v>2235</v>
      </c>
      <c r="D5002" s="122" t="s">
        <v>2100</v>
      </c>
      <c r="E5002" s="122">
        <v>91</v>
      </c>
      <c r="F5002" s="122">
        <v>0</v>
      </c>
      <c r="G5002" s="122">
        <v>0</v>
      </c>
      <c r="H5002" s="122">
        <v>0</v>
      </c>
      <c r="I5002" s="122">
        <v>0</v>
      </c>
      <c r="J5002" s="122">
        <v>0</v>
      </c>
      <c r="K5002" s="122">
        <v>2.0716471929999999E-3</v>
      </c>
      <c r="L5002" s="122">
        <v>4.9604970520000001E-3</v>
      </c>
      <c r="M5002" s="122">
        <v>5.7965721870000004E-3</v>
      </c>
      <c r="N5002" s="122">
        <v>5.8641409890000003E-3</v>
      </c>
      <c r="O5002" s="122">
        <v>5.949462204E-3</v>
      </c>
      <c r="P5002" s="122">
        <v>4.6888154459999998E-3</v>
      </c>
      <c r="Q5002" s="122">
        <v>3.383847376E-3</v>
      </c>
      <c r="R5002" s="122">
        <v>2.0372734969999998E-3</v>
      </c>
      <c r="S5002" s="122">
        <v>6.3904573599999996E-4</v>
      </c>
      <c r="T5002" s="122">
        <v>6.4966253799999998E-4</v>
      </c>
      <c r="U5002" s="122">
        <v>5.27268735E-4</v>
      </c>
      <c r="V5002" s="122">
        <v>4.0069291499999999E-4</v>
      </c>
      <c r="W5002" s="122">
        <v>2.7083919099999998E-4</v>
      </c>
      <c r="X5002" s="122">
        <v>1.3725511099999999E-4</v>
      </c>
      <c r="Y5002" s="122">
        <v>0</v>
      </c>
      <c r="Z5002" s="122">
        <v>0</v>
      </c>
      <c r="AA5002" s="122">
        <v>0</v>
      </c>
      <c r="AB5002" s="122">
        <v>0</v>
      </c>
      <c r="AC5002" s="122">
        <v>0</v>
      </c>
      <c r="AD5002" s="122">
        <v>0</v>
      </c>
      <c r="AE5002" s="122">
        <v>0</v>
      </c>
      <c r="AF5002" s="122">
        <v>0</v>
      </c>
      <c r="AG5002" s="122">
        <v>0</v>
      </c>
      <c r="AH5002" s="122">
        <v>0</v>
      </c>
      <c r="AI5002" s="122">
        <v>0</v>
      </c>
      <c r="AJ5002" s="122">
        <v>0</v>
      </c>
      <c r="AK5002" s="122">
        <v>0</v>
      </c>
      <c r="AL5002" s="122">
        <v>0</v>
      </c>
    </row>
    <row r="5003" spans="1:38" hidden="1" x14ac:dyDescent="0.25">
      <c r="A5003" s="122" t="s">
        <v>2027</v>
      </c>
      <c r="B5003" s="122">
        <v>1</v>
      </c>
      <c r="C5003" s="122" t="s">
        <v>2235</v>
      </c>
      <c r="D5003" s="122" t="s">
        <v>2101</v>
      </c>
      <c r="E5003" s="122">
        <v>91</v>
      </c>
      <c r="F5003" s="122">
        <v>0</v>
      </c>
      <c r="G5003" s="122">
        <v>0</v>
      </c>
      <c r="H5003" s="122">
        <v>0</v>
      </c>
      <c r="I5003" s="122">
        <v>0</v>
      </c>
      <c r="J5003" s="122">
        <v>0</v>
      </c>
      <c r="K5003" s="122">
        <v>1.6120638534E-2</v>
      </c>
      <c r="L5003" s="122">
        <v>3.8755329759999999E-2</v>
      </c>
      <c r="M5003" s="122">
        <v>4.5314033610999997E-2</v>
      </c>
      <c r="N5003" s="122">
        <v>4.5864889966000001E-2</v>
      </c>
      <c r="O5003" s="122">
        <v>4.6481012522000001E-2</v>
      </c>
      <c r="P5003" s="122">
        <v>3.6540777343E-2</v>
      </c>
      <c r="Q5003" s="122">
        <v>2.6295896424000001E-2</v>
      </c>
      <c r="R5003" s="122">
        <v>1.5744881894000001E-2</v>
      </c>
      <c r="S5003" s="122">
        <v>4.9113617140000001E-3</v>
      </c>
      <c r="T5003" s="122">
        <v>4.9726863619999999E-3</v>
      </c>
      <c r="U5003" s="122">
        <v>4.0185797890000003E-3</v>
      </c>
      <c r="V5003" s="122">
        <v>3.038177212E-3</v>
      </c>
      <c r="W5003" s="122">
        <v>2.0411913199999999E-3</v>
      </c>
      <c r="X5003" s="122">
        <v>1.026118422E-3</v>
      </c>
      <c r="Y5003" s="122">
        <v>0</v>
      </c>
      <c r="Z5003" s="122">
        <v>0</v>
      </c>
      <c r="AA5003" s="122">
        <v>0</v>
      </c>
      <c r="AB5003" s="122">
        <v>0</v>
      </c>
      <c r="AC5003" s="122">
        <v>0</v>
      </c>
      <c r="AD5003" s="122">
        <v>0</v>
      </c>
      <c r="AE5003" s="122">
        <v>0</v>
      </c>
      <c r="AF5003" s="122">
        <v>0</v>
      </c>
      <c r="AG5003" s="122">
        <v>0</v>
      </c>
      <c r="AH5003" s="122">
        <v>0</v>
      </c>
      <c r="AI5003" s="122">
        <v>0</v>
      </c>
      <c r="AJ5003" s="122">
        <v>0</v>
      </c>
      <c r="AK5003" s="122">
        <v>0</v>
      </c>
      <c r="AL5003" s="122">
        <v>0</v>
      </c>
    </row>
    <row r="5004" spans="1:38" hidden="1" x14ac:dyDescent="0.25">
      <c r="A5004" s="122" t="s">
        <v>2027</v>
      </c>
      <c r="B5004" s="122">
        <v>1</v>
      </c>
      <c r="C5004" s="122" t="s">
        <v>2235</v>
      </c>
      <c r="D5004" s="122" t="s">
        <v>2102</v>
      </c>
      <c r="E5004" s="122">
        <v>91</v>
      </c>
      <c r="F5004" s="122">
        <v>0</v>
      </c>
      <c r="G5004" s="122">
        <v>0</v>
      </c>
      <c r="H5004" s="122">
        <v>0</v>
      </c>
      <c r="I5004" s="122">
        <v>0</v>
      </c>
      <c r="J5004" s="122">
        <v>0</v>
      </c>
      <c r="K5004" s="122">
        <v>7.7638943899999997E-3</v>
      </c>
      <c r="L5004" s="122">
        <v>1.8716447414000002E-2</v>
      </c>
      <c r="M5004" s="122">
        <v>2.2005025168E-2</v>
      </c>
      <c r="N5004" s="122">
        <v>2.2417537995999999E-2</v>
      </c>
      <c r="O5004" s="122">
        <v>2.2887913265E-2</v>
      </c>
      <c r="P5004" s="122">
        <v>1.8114227473999999E-2</v>
      </c>
      <c r="Q5004" s="122">
        <v>1.3114354442000001E-2</v>
      </c>
      <c r="R5004" s="122">
        <v>7.8898587669999996E-3</v>
      </c>
      <c r="S5004" s="122">
        <v>2.4718196300000002E-3</v>
      </c>
      <c r="T5004" s="122">
        <v>2.5160428580000001E-3</v>
      </c>
      <c r="U5004" s="122">
        <v>2.046884147E-3</v>
      </c>
      <c r="V5004" s="122">
        <v>1.563139396E-3</v>
      </c>
      <c r="W5004" s="122">
        <v>1.062752796E-3</v>
      </c>
      <c r="X5004" s="122">
        <v>5.4128050900000002E-4</v>
      </c>
      <c r="Y5004" s="122">
        <v>0</v>
      </c>
      <c r="Z5004" s="122">
        <v>0</v>
      </c>
      <c r="AA5004" s="122">
        <v>0</v>
      </c>
      <c r="AB5004" s="122">
        <v>0</v>
      </c>
      <c r="AC5004" s="122">
        <v>0</v>
      </c>
      <c r="AD5004" s="122">
        <v>0</v>
      </c>
      <c r="AE5004" s="122">
        <v>0</v>
      </c>
      <c r="AF5004" s="122">
        <v>0</v>
      </c>
      <c r="AG5004" s="122">
        <v>0</v>
      </c>
      <c r="AH5004" s="122">
        <v>0</v>
      </c>
      <c r="AI5004" s="122">
        <v>0</v>
      </c>
      <c r="AJ5004" s="122">
        <v>0</v>
      </c>
      <c r="AK5004" s="122">
        <v>0</v>
      </c>
      <c r="AL5004" s="122">
        <v>0</v>
      </c>
    </row>
    <row r="5005" spans="1:38" hidden="1" x14ac:dyDescent="0.25">
      <c r="A5005" s="122" t="s">
        <v>2027</v>
      </c>
      <c r="B5005" s="122">
        <v>1</v>
      </c>
      <c r="C5005" s="122" t="s">
        <v>2235</v>
      </c>
      <c r="D5005" s="122" t="s">
        <v>2103</v>
      </c>
      <c r="E5005" s="122">
        <v>91</v>
      </c>
      <c r="F5005" s="122">
        <v>0</v>
      </c>
      <c r="G5005" s="122">
        <v>0</v>
      </c>
      <c r="H5005" s="122">
        <v>0</v>
      </c>
      <c r="I5005" s="122">
        <v>0</v>
      </c>
      <c r="J5005" s="122">
        <v>0</v>
      </c>
      <c r="K5005" s="122">
        <v>8.9601988350000005E-3</v>
      </c>
      <c r="L5005" s="122">
        <v>2.1570784361E-2</v>
      </c>
      <c r="M5005" s="122">
        <v>2.5320998415999999E-2</v>
      </c>
      <c r="N5005" s="122">
        <v>2.5716555368000001E-2</v>
      </c>
      <c r="O5005" s="122">
        <v>2.6121242833000002E-2</v>
      </c>
      <c r="P5005" s="122">
        <v>2.0587348299E-2</v>
      </c>
      <c r="Q5005" s="122">
        <v>1.4847072373E-2</v>
      </c>
      <c r="R5005" s="122">
        <v>8.9209296400000002E-3</v>
      </c>
      <c r="S5005" s="122">
        <v>2.79260177E-3</v>
      </c>
      <c r="T5005" s="122">
        <v>2.842448217E-3</v>
      </c>
      <c r="U5005" s="122">
        <v>2.3150402659999998E-3</v>
      </c>
      <c r="V5005" s="122">
        <v>1.768735325E-3</v>
      </c>
      <c r="W5005" s="122">
        <v>1.201619965E-3</v>
      </c>
      <c r="X5005" s="122">
        <v>6.1110919799999995E-4</v>
      </c>
      <c r="Y5005" s="122">
        <v>0</v>
      </c>
      <c r="Z5005" s="122">
        <v>0</v>
      </c>
      <c r="AA5005" s="122">
        <v>0</v>
      </c>
      <c r="AB5005" s="122">
        <v>0</v>
      </c>
      <c r="AC5005" s="122">
        <v>0</v>
      </c>
      <c r="AD5005" s="122">
        <v>0</v>
      </c>
      <c r="AE5005" s="122">
        <v>0</v>
      </c>
      <c r="AF5005" s="122">
        <v>0</v>
      </c>
      <c r="AG5005" s="122">
        <v>0</v>
      </c>
      <c r="AH5005" s="122">
        <v>0</v>
      </c>
      <c r="AI5005" s="122">
        <v>0</v>
      </c>
      <c r="AJ5005" s="122">
        <v>0</v>
      </c>
      <c r="AK5005" s="122">
        <v>0</v>
      </c>
      <c r="AL5005" s="122">
        <v>0</v>
      </c>
    </row>
    <row r="5006" spans="1:38" hidden="1" x14ac:dyDescent="0.25">
      <c r="A5006" s="122" t="s">
        <v>2027</v>
      </c>
      <c r="B5006" s="122">
        <v>1</v>
      </c>
      <c r="C5006" s="122" t="s">
        <v>2235</v>
      </c>
      <c r="D5006" s="122" t="s">
        <v>2137</v>
      </c>
      <c r="E5006" s="122">
        <v>91</v>
      </c>
      <c r="F5006" s="122">
        <v>0</v>
      </c>
      <c r="G5006" s="122">
        <v>0</v>
      </c>
      <c r="H5006" s="122">
        <v>0</v>
      </c>
      <c r="I5006" s="122">
        <v>0</v>
      </c>
      <c r="J5006" s="122">
        <v>0</v>
      </c>
      <c r="K5006" s="122">
        <v>9.5357423000000006E-5</v>
      </c>
      <c r="L5006" s="122">
        <v>2.37615609E-4</v>
      </c>
      <c r="M5006" s="122">
        <v>2.8826887600000002E-4</v>
      </c>
      <c r="N5006" s="122">
        <v>3.02277486E-4</v>
      </c>
      <c r="O5006" s="122">
        <v>3.16157954E-4</v>
      </c>
      <c r="P5006" s="122">
        <v>2.5600161299999999E-4</v>
      </c>
      <c r="Q5006" s="122">
        <v>1.82718627E-4</v>
      </c>
      <c r="R5006" s="122">
        <v>1.08524409E-4</v>
      </c>
      <c r="S5006" s="122">
        <v>3.3548683E-5</v>
      </c>
      <c r="T5006" s="122">
        <v>3.3714002000000002E-5</v>
      </c>
      <c r="U5006" s="122">
        <v>2.7082258000000002E-5</v>
      </c>
      <c r="V5006" s="122">
        <v>2.0050267999999999E-5</v>
      </c>
      <c r="W5006" s="122">
        <v>1.2990593E-5</v>
      </c>
      <c r="X5006" s="122">
        <v>6.290032E-6</v>
      </c>
      <c r="Y5006" s="122">
        <v>0</v>
      </c>
      <c r="Z5006" s="122">
        <v>0</v>
      </c>
      <c r="AA5006" s="122">
        <v>0</v>
      </c>
      <c r="AB5006" s="122">
        <v>0</v>
      </c>
      <c r="AC5006" s="122">
        <v>0</v>
      </c>
      <c r="AD5006" s="122">
        <v>0</v>
      </c>
      <c r="AE5006" s="122">
        <v>0</v>
      </c>
      <c r="AF5006" s="122">
        <v>0</v>
      </c>
      <c r="AG5006" s="122">
        <v>0</v>
      </c>
      <c r="AH5006" s="122">
        <v>0</v>
      </c>
      <c r="AI5006" s="122">
        <v>0</v>
      </c>
      <c r="AJ5006" s="122">
        <v>0</v>
      </c>
      <c r="AK5006" s="122">
        <v>0</v>
      </c>
      <c r="AL5006" s="122">
        <v>0</v>
      </c>
    </row>
    <row r="5007" spans="1:38" hidden="1" x14ac:dyDescent="0.25">
      <c r="A5007" s="122" t="s">
        <v>2027</v>
      </c>
      <c r="B5007" s="122">
        <v>1</v>
      </c>
      <c r="C5007" s="122" t="s">
        <v>2235</v>
      </c>
      <c r="D5007" s="122" t="s">
        <v>2104</v>
      </c>
      <c r="E5007" s="122">
        <v>91</v>
      </c>
      <c r="F5007" s="122">
        <v>0</v>
      </c>
      <c r="G5007" s="122">
        <v>0</v>
      </c>
      <c r="H5007" s="122">
        <v>0</v>
      </c>
      <c r="I5007" s="122">
        <v>0</v>
      </c>
      <c r="J5007" s="122">
        <v>0</v>
      </c>
      <c r="K5007" s="122">
        <v>4.5359697250000001E-3</v>
      </c>
      <c r="L5007" s="122">
        <v>1.0913701477E-2</v>
      </c>
      <c r="M5007" s="122">
        <v>1.2828687956E-2</v>
      </c>
      <c r="N5007" s="122">
        <v>1.3062973455E-2</v>
      </c>
      <c r="O5007" s="122">
        <v>1.3283391142000001E-2</v>
      </c>
      <c r="P5007" s="122">
        <v>1.0457829984E-2</v>
      </c>
      <c r="Q5007" s="122">
        <v>7.5088712440000002E-3</v>
      </c>
      <c r="R5007" s="122">
        <v>4.4938995989999998E-3</v>
      </c>
      <c r="S5007" s="122">
        <v>1.402957941E-3</v>
      </c>
      <c r="T5007" s="122">
        <v>1.4287113190000001E-3</v>
      </c>
      <c r="U5007" s="122">
        <v>1.161835038E-3</v>
      </c>
      <c r="V5007" s="122">
        <v>8.7941086099999999E-4</v>
      </c>
      <c r="W5007" s="122">
        <v>5.9765507900000001E-4</v>
      </c>
      <c r="X5007" s="122">
        <v>3.0409441300000001E-4</v>
      </c>
      <c r="Y5007" s="122">
        <v>0</v>
      </c>
      <c r="Z5007" s="122">
        <v>0</v>
      </c>
      <c r="AA5007" s="122">
        <v>0</v>
      </c>
      <c r="AB5007" s="122">
        <v>0</v>
      </c>
      <c r="AC5007" s="122">
        <v>0</v>
      </c>
      <c r="AD5007" s="122">
        <v>0</v>
      </c>
      <c r="AE5007" s="122">
        <v>0</v>
      </c>
      <c r="AF5007" s="122">
        <v>0</v>
      </c>
      <c r="AG5007" s="122">
        <v>0</v>
      </c>
      <c r="AH5007" s="122">
        <v>0</v>
      </c>
      <c r="AI5007" s="122">
        <v>0</v>
      </c>
      <c r="AJ5007" s="122">
        <v>0</v>
      </c>
      <c r="AK5007" s="122">
        <v>0</v>
      </c>
      <c r="AL5007" s="122">
        <v>0</v>
      </c>
    </row>
    <row r="5008" spans="1:38" hidden="1" x14ac:dyDescent="0.25">
      <c r="A5008" s="122" t="s">
        <v>2027</v>
      </c>
      <c r="B5008" s="122">
        <v>1</v>
      </c>
      <c r="C5008" s="122" t="s">
        <v>2235</v>
      </c>
      <c r="D5008" s="122" t="s">
        <v>2105</v>
      </c>
      <c r="E5008" s="122">
        <v>91</v>
      </c>
      <c r="F5008" s="122">
        <v>0</v>
      </c>
      <c r="G5008" s="122">
        <v>0</v>
      </c>
      <c r="H5008" s="122">
        <v>0</v>
      </c>
      <c r="I5008" s="122">
        <v>0</v>
      </c>
      <c r="J5008" s="122">
        <v>0</v>
      </c>
      <c r="K5008" s="122">
        <v>1.4603434089999999E-3</v>
      </c>
      <c r="L5008" s="122">
        <v>3.5196549570000002E-3</v>
      </c>
      <c r="M5008" s="122">
        <v>4.1108333279999999E-3</v>
      </c>
      <c r="N5008" s="122">
        <v>4.1563253200000002E-3</v>
      </c>
      <c r="O5008" s="122">
        <v>4.2150697259999998E-3</v>
      </c>
      <c r="P5008" s="122">
        <v>3.3182347169999999E-3</v>
      </c>
      <c r="Q5008" s="122">
        <v>2.3870552790000001E-3</v>
      </c>
      <c r="R5008" s="122">
        <v>1.4331575300000001E-3</v>
      </c>
      <c r="S5008" s="122">
        <v>4.4981243300000001E-4</v>
      </c>
      <c r="T5008" s="122">
        <v>4.5992062200000001E-4</v>
      </c>
      <c r="U5008" s="122">
        <v>3.7586579799999998E-4</v>
      </c>
      <c r="V5008" s="122">
        <v>2.8840413700000002E-4</v>
      </c>
      <c r="W5008" s="122">
        <v>1.9688939200000001E-4</v>
      </c>
      <c r="X5008" s="122">
        <v>1.00726731E-4</v>
      </c>
      <c r="Y5008" s="122">
        <v>0</v>
      </c>
      <c r="Z5008" s="122">
        <v>0</v>
      </c>
      <c r="AA5008" s="122">
        <v>0</v>
      </c>
      <c r="AB5008" s="122">
        <v>0</v>
      </c>
      <c r="AC5008" s="122">
        <v>0</v>
      </c>
      <c r="AD5008" s="122">
        <v>0</v>
      </c>
      <c r="AE5008" s="122">
        <v>0</v>
      </c>
      <c r="AF5008" s="122">
        <v>0</v>
      </c>
      <c r="AG5008" s="122">
        <v>0</v>
      </c>
      <c r="AH5008" s="122">
        <v>0</v>
      </c>
      <c r="AI5008" s="122">
        <v>0</v>
      </c>
      <c r="AJ5008" s="122">
        <v>0</v>
      </c>
      <c r="AK5008" s="122">
        <v>0</v>
      </c>
      <c r="AL5008" s="122">
        <v>0</v>
      </c>
    </row>
    <row r="5009" spans="1:38" hidden="1" x14ac:dyDescent="0.25">
      <c r="A5009" s="122" t="s">
        <v>2027</v>
      </c>
      <c r="B5009" s="122">
        <v>1</v>
      </c>
      <c r="C5009" s="122" t="s">
        <v>2235</v>
      </c>
      <c r="D5009" s="122" t="s">
        <v>2106</v>
      </c>
      <c r="E5009" s="122">
        <v>91</v>
      </c>
      <c r="F5009" s="122">
        <v>0</v>
      </c>
      <c r="G5009" s="122">
        <v>0</v>
      </c>
      <c r="H5009" s="122">
        <v>0</v>
      </c>
      <c r="I5009" s="122">
        <v>0</v>
      </c>
      <c r="J5009" s="122">
        <v>0</v>
      </c>
      <c r="K5009" s="122">
        <v>1.2236281162E-2</v>
      </c>
      <c r="L5009" s="122">
        <v>2.9788043564999998E-2</v>
      </c>
      <c r="M5009" s="122">
        <v>3.5371578886000003E-2</v>
      </c>
      <c r="N5009" s="122">
        <v>3.6369474428000002E-2</v>
      </c>
      <c r="O5009" s="122">
        <v>3.7333537318000001E-2</v>
      </c>
      <c r="P5009" s="122">
        <v>2.9671935839000001E-2</v>
      </c>
      <c r="Q5009" s="122">
        <v>2.1608439916000002E-2</v>
      </c>
      <c r="R5009" s="122">
        <v>1.3088941985E-2</v>
      </c>
      <c r="S5009" s="122">
        <v>4.1196411130000003E-3</v>
      </c>
      <c r="T5009" s="122">
        <v>4.2298171299999998E-3</v>
      </c>
      <c r="U5009" s="122">
        <v>3.4805392159999999E-3</v>
      </c>
      <c r="V5009" s="122">
        <v>2.6994844590000002E-3</v>
      </c>
      <c r="W5009" s="122">
        <v>1.860926375E-3</v>
      </c>
      <c r="X5009" s="122">
        <v>9.6036021900000005E-4</v>
      </c>
      <c r="Y5009" s="122">
        <v>0</v>
      </c>
      <c r="Z5009" s="122">
        <v>0</v>
      </c>
      <c r="AA5009" s="122">
        <v>0</v>
      </c>
      <c r="AB5009" s="122">
        <v>0</v>
      </c>
      <c r="AC5009" s="122">
        <v>0</v>
      </c>
      <c r="AD5009" s="122">
        <v>0</v>
      </c>
      <c r="AE5009" s="122">
        <v>0</v>
      </c>
      <c r="AF5009" s="122">
        <v>0</v>
      </c>
      <c r="AG5009" s="122">
        <v>0</v>
      </c>
      <c r="AH5009" s="122">
        <v>0</v>
      </c>
      <c r="AI5009" s="122">
        <v>0</v>
      </c>
      <c r="AJ5009" s="122">
        <v>0</v>
      </c>
      <c r="AK5009" s="122">
        <v>0</v>
      </c>
      <c r="AL5009" s="122">
        <v>0</v>
      </c>
    </row>
    <row r="5010" spans="1:38" hidden="1" x14ac:dyDescent="0.25">
      <c r="A5010" s="122" t="s">
        <v>2027</v>
      </c>
      <c r="B5010" s="122">
        <v>1</v>
      </c>
      <c r="C5010" s="122" t="s">
        <v>2235</v>
      </c>
      <c r="D5010" s="122" t="s">
        <v>2107</v>
      </c>
      <c r="E5010" s="122">
        <v>91</v>
      </c>
      <c r="F5010" s="122">
        <v>0</v>
      </c>
      <c r="G5010" s="122">
        <v>0</v>
      </c>
      <c r="H5010" s="122">
        <v>0</v>
      </c>
      <c r="I5010" s="122">
        <v>0</v>
      </c>
      <c r="J5010" s="122">
        <v>0</v>
      </c>
      <c r="K5010" s="122">
        <v>1.0792926060000001E-3</v>
      </c>
      <c r="L5010" s="122">
        <v>2.5829171619999999E-3</v>
      </c>
      <c r="M5010" s="122">
        <v>3.0014376350000001E-3</v>
      </c>
      <c r="N5010" s="122">
        <v>3.0157555259999998E-3</v>
      </c>
      <c r="O5010" s="122">
        <v>3.0257110520000002E-3</v>
      </c>
      <c r="P5010" s="122">
        <v>2.3572108489999999E-3</v>
      </c>
      <c r="Q5010" s="122">
        <v>1.681964207E-3</v>
      </c>
      <c r="R5010" s="122">
        <v>1.003211853E-3</v>
      </c>
      <c r="S5010" s="122">
        <v>3.1246002900000002E-4</v>
      </c>
      <c r="T5010" s="122">
        <v>3.1882836999999999E-4</v>
      </c>
      <c r="U5010" s="122">
        <v>2.58315288E-4</v>
      </c>
      <c r="V5010" s="122">
        <v>1.9659672199999999E-4</v>
      </c>
      <c r="W5010" s="122">
        <v>1.3323604000000001E-4</v>
      </c>
      <c r="X5010" s="122">
        <v>6.7834577999999996E-5</v>
      </c>
      <c r="Y5010" s="122">
        <v>0</v>
      </c>
      <c r="Z5010" s="122">
        <v>0</v>
      </c>
      <c r="AA5010" s="122">
        <v>0</v>
      </c>
      <c r="AB5010" s="122">
        <v>0</v>
      </c>
      <c r="AC5010" s="122">
        <v>0</v>
      </c>
      <c r="AD5010" s="122">
        <v>0</v>
      </c>
      <c r="AE5010" s="122">
        <v>0</v>
      </c>
      <c r="AF5010" s="122">
        <v>0</v>
      </c>
      <c r="AG5010" s="122">
        <v>0</v>
      </c>
      <c r="AH5010" s="122">
        <v>0</v>
      </c>
      <c r="AI5010" s="122">
        <v>0</v>
      </c>
      <c r="AJ5010" s="122">
        <v>0</v>
      </c>
      <c r="AK5010" s="122">
        <v>0</v>
      </c>
      <c r="AL5010" s="122">
        <v>0</v>
      </c>
    </row>
    <row r="5011" spans="1:38" hidden="1" x14ac:dyDescent="0.25">
      <c r="A5011" s="122" t="s">
        <v>2027</v>
      </c>
      <c r="B5011" s="122">
        <v>1</v>
      </c>
      <c r="C5011" s="122" t="s">
        <v>2235</v>
      </c>
      <c r="D5011" s="122" t="s">
        <v>475</v>
      </c>
      <c r="E5011" s="122">
        <v>91</v>
      </c>
      <c r="F5011" s="122">
        <v>0</v>
      </c>
      <c r="G5011" s="122">
        <v>0</v>
      </c>
      <c r="H5011" s="122">
        <v>0</v>
      </c>
      <c r="I5011" s="122">
        <v>0</v>
      </c>
      <c r="J5011" s="122">
        <v>0</v>
      </c>
      <c r="K5011" s="122">
        <v>2.7605607330000001E-3</v>
      </c>
      <c r="L5011" s="122">
        <v>6.6470648789999998E-3</v>
      </c>
      <c r="M5011" s="122">
        <v>7.7906009230000002E-3</v>
      </c>
      <c r="N5011" s="122">
        <v>7.8979356680000008E-3</v>
      </c>
      <c r="O5011" s="122">
        <v>8.0062876389999996E-3</v>
      </c>
      <c r="P5011" s="122">
        <v>6.2923520029999997E-3</v>
      </c>
      <c r="Q5011" s="122">
        <v>4.5264824710000004E-3</v>
      </c>
      <c r="R5011" s="122">
        <v>2.7169070250000001E-3</v>
      </c>
      <c r="S5011" s="122">
        <v>8.5041042800000004E-4</v>
      </c>
      <c r="T5011" s="122">
        <v>8.6512144600000001E-4</v>
      </c>
      <c r="U5011" s="122">
        <v>7.0427001399999995E-4</v>
      </c>
      <c r="V5011" s="122">
        <v>5.3663892099999999E-4</v>
      </c>
      <c r="W5011" s="122">
        <v>3.6398735099999998E-4</v>
      </c>
      <c r="X5011" s="122">
        <v>1.8531389800000001E-4</v>
      </c>
      <c r="Y5011" s="122">
        <v>0</v>
      </c>
      <c r="Z5011" s="122">
        <v>0</v>
      </c>
      <c r="AA5011" s="122">
        <v>0</v>
      </c>
      <c r="AB5011" s="122">
        <v>0</v>
      </c>
      <c r="AC5011" s="122">
        <v>0</v>
      </c>
      <c r="AD5011" s="122">
        <v>0</v>
      </c>
      <c r="AE5011" s="122">
        <v>0</v>
      </c>
      <c r="AF5011" s="122">
        <v>0</v>
      </c>
      <c r="AG5011" s="122">
        <v>0</v>
      </c>
      <c r="AH5011" s="122">
        <v>0</v>
      </c>
      <c r="AI5011" s="122">
        <v>0</v>
      </c>
      <c r="AJ5011" s="122">
        <v>0</v>
      </c>
      <c r="AK5011" s="122">
        <v>0</v>
      </c>
      <c r="AL5011" s="122">
        <v>0</v>
      </c>
    </row>
    <row r="5012" spans="1:38" hidden="1" x14ac:dyDescent="0.25">
      <c r="A5012" s="122" t="s">
        <v>2027</v>
      </c>
      <c r="B5012" s="122">
        <v>1</v>
      </c>
      <c r="C5012" s="122" t="s">
        <v>2235</v>
      </c>
      <c r="D5012" s="122" t="s">
        <v>2108</v>
      </c>
      <c r="E5012" s="122">
        <v>91</v>
      </c>
      <c r="F5012" s="122">
        <v>0</v>
      </c>
      <c r="G5012" s="122">
        <v>0</v>
      </c>
      <c r="H5012" s="122">
        <v>0</v>
      </c>
      <c r="I5012" s="122">
        <v>0</v>
      </c>
      <c r="J5012" s="122">
        <v>0</v>
      </c>
      <c r="K5012" s="122">
        <v>1.92850546E-3</v>
      </c>
      <c r="L5012" s="122">
        <v>4.6652610480000002E-3</v>
      </c>
      <c r="M5012" s="122">
        <v>5.4946846639999996E-3</v>
      </c>
      <c r="N5012" s="122">
        <v>5.6164330110000001E-3</v>
      </c>
      <c r="O5012" s="122">
        <v>5.739091008E-3</v>
      </c>
      <c r="P5012" s="122">
        <v>4.5522714440000001E-3</v>
      </c>
      <c r="Q5012" s="122">
        <v>3.3044286030000001E-3</v>
      </c>
      <c r="R5012" s="122">
        <v>1.9950317240000001E-3</v>
      </c>
      <c r="S5012" s="122">
        <v>6.2599977299999997E-4</v>
      </c>
      <c r="T5012" s="122">
        <v>6.3800794400000003E-4</v>
      </c>
      <c r="U5012" s="122">
        <v>5.1915465699999995E-4</v>
      </c>
      <c r="V5012" s="122">
        <v>3.9608296700000001E-4</v>
      </c>
      <c r="W5012" s="122">
        <v>2.6788005999999999E-4</v>
      </c>
      <c r="X5012" s="122">
        <v>1.35748256E-4</v>
      </c>
      <c r="Y5012" s="122">
        <v>0</v>
      </c>
      <c r="Z5012" s="122">
        <v>0</v>
      </c>
      <c r="AA5012" s="122">
        <v>0</v>
      </c>
      <c r="AB5012" s="122">
        <v>0</v>
      </c>
      <c r="AC5012" s="122">
        <v>0</v>
      </c>
      <c r="AD5012" s="122">
        <v>0</v>
      </c>
      <c r="AE5012" s="122">
        <v>0</v>
      </c>
      <c r="AF5012" s="122">
        <v>0</v>
      </c>
      <c r="AG5012" s="122">
        <v>0</v>
      </c>
      <c r="AH5012" s="122">
        <v>0</v>
      </c>
      <c r="AI5012" s="122">
        <v>0</v>
      </c>
      <c r="AJ5012" s="122">
        <v>0</v>
      </c>
      <c r="AK5012" s="122">
        <v>0</v>
      </c>
      <c r="AL5012" s="122">
        <v>0</v>
      </c>
    </row>
    <row r="5013" spans="1:38" hidden="1" x14ac:dyDescent="0.25">
      <c r="A5013" s="122" t="s">
        <v>2027</v>
      </c>
      <c r="B5013" s="122">
        <v>1</v>
      </c>
      <c r="C5013" s="122" t="s">
        <v>2235</v>
      </c>
      <c r="D5013" s="122" t="s">
        <v>2109</v>
      </c>
      <c r="E5013" s="122">
        <v>91</v>
      </c>
      <c r="F5013" s="122">
        <v>0</v>
      </c>
      <c r="G5013" s="122">
        <v>0</v>
      </c>
      <c r="H5013" s="122">
        <v>0</v>
      </c>
      <c r="I5013" s="122">
        <v>0</v>
      </c>
      <c r="J5013" s="122">
        <v>0</v>
      </c>
      <c r="K5013" s="122">
        <v>1.3466740987E-2</v>
      </c>
      <c r="L5013" s="122">
        <v>3.2365177725999998E-2</v>
      </c>
      <c r="M5013" s="122">
        <v>3.7967723941000002E-2</v>
      </c>
      <c r="N5013" s="122">
        <v>3.8597049868999998E-2</v>
      </c>
      <c r="O5013" s="122">
        <v>3.9260153870000002E-2</v>
      </c>
      <c r="P5013" s="122">
        <v>3.0953327363000001E-2</v>
      </c>
      <c r="Q5013" s="122">
        <v>2.2352088283000001E-2</v>
      </c>
      <c r="R5013" s="122">
        <v>1.3444913342000001E-2</v>
      </c>
      <c r="S5013" s="122">
        <v>4.2071462790000003E-3</v>
      </c>
      <c r="T5013" s="122">
        <v>4.2700766569999998E-3</v>
      </c>
      <c r="U5013" s="122">
        <v>3.459175888E-3</v>
      </c>
      <c r="V5013" s="122">
        <v>2.622110421E-3</v>
      </c>
      <c r="W5013" s="122">
        <v>1.7710948779999999E-3</v>
      </c>
      <c r="X5013" s="122">
        <v>8.9863374299999999E-4</v>
      </c>
      <c r="Y5013" s="122">
        <v>0</v>
      </c>
      <c r="Z5013" s="122">
        <v>0</v>
      </c>
      <c r="AA5013" s="122">
        <v>0</v>
      </c>
      <c r="AB5013" s="122">
        <v>0</v>
      </c>
      <c r="AC5013" s="122">
        <v>0</v>
      </c>
      <c r="AD5013" s="122">
        <v>0</v>
      </c>
      <c r="AE5013" s="122">
        <v>0</v>
      </c>
      <c r="AF5013" s="122">
        <v>0</v>
      </c>
      <c r="AG5013" s="122">
        <v>0</v>
      </c>
      <c r="AH5013" s="122">
        <v>0</v>
      </c>
      <c r="AI5013" s="122">
        <v>0</v>
      </c>
      <c r="AJ5013" s="122">
        <v>0</v>
      </c>
      <c r="AK5013" s="122">
        <v>0</v>
      </c>
      <c r="AL5013" s="122">
        <v>0</v>
      </c>
    </row>
    <row r="5014" spans="1:38" hidden="1" x14ac:dyDescent="0.25">
      <c r="A5014" s="122" t="s">
        <v>2027</v>
      </c>
      <c r="B5014" s="122">
        <v>1</v>
      </c>
      <c r="C5014" s="122" t="s">
        <v>2235</v>
      </c>
      <c r="D5014" s="122" t="s">
        <v>2110</v>
      </c>
      <c r="E5014" s="122">
        <v>91</v>
      </c>
      <c r="F5014" s="122">
        <v>0</v>
      </c>
      <c r="G5014" s="122">
        <v>0</v>
      </c>
      <c r="H5014" s="122">
        <v>0</v>
      </c>
      <c r="I5014" s="122">
        <v>0</v>
      </c>
      <c r="J5014" s="122">
        <v>0</v>
      </c>
      <c r="K5014" s="122">
        <v>2.866189291E-3</v>
      </c>
      <c r="L5014" s="122">
        <v>6.9591602570000001E-3</v>
      </c>
      <c r="M5014" s="122">
        <v>8.1990717409999997E-3</v>
      </c>
      <c r="N5014" s="122">
        <v>8.3528057549999996E-3</v>
      </c>
      <c r="O5014" s="122">
        <v>8.4915123509999996E-3</v>
      </c>
      <c r="P5014" s="122">
        <v>6.6866156699999998E-3</v>
      </c>
      <c r="Q5014" s="122">
        <v>4.8208736870000001E-3</v>
      </c>
      <c r="R5014" s="122">
        <v>2.916579946E-3</v>
      </c>
      <c r="S5014" s="122">
        <v>9.18365238E-4</v>
      </c>
      <c r="T5014" s="122">
        <v>9.4149645100000004E-4</v>
      </c>
      <c r="U5014" s="122">
        <v>7.7254913399999999E-4</v>
      </c>
      <c r="V5014" s="122">
        <v>5.9398879400000002E-4</v>
      </c>
      <c r="W5014" s="122">
        <v>4.0615951600000001E-4</v>
      </c>
      <c r="X5014" s="122">
        <v>2.07419184E-4</v>
      </c>
      <c r="Y5014" s="122">
        <v>0</v>
      </c>
      <c r="Z5014" s="122">
        <v>0</v>
      </c>
      <c r="AA5014" s="122">
        <v>0</v>
      </c>
      <c r="AB5014" s="122">
        <v>0</v>
      </c>
      <c r="AC5014" s="122">
        <v>0</v>
      </c>
      <c r="AD5014" s="122">
        <v>0</v>
      </c>
      <c r="AE5014" s="122">
        <v>0</v>
      </c>
      <c r="AF5014" s="122">
        <v>0</v>
      </c>
      <c r="AG5014" s="122">
        <v>0</v>
      </c>
      <c r="AH5014" s="122">
        <v>0</v>
      </c>
      <c r="AI5014" s="122">
        <v>0</v>
      </c>
      <c r="AJ5014" s="122">
        <v>0</v>
      </c>
      <c r="AK5014" s="122">
        <v>0</v>
      </c>
      <c r="AL5014" s="122">
        <v>0</v>
      </c>
    </row>
    <row r="5015" spans="1:38" hidden="1" x14ac:dyDescent="0.25">
      <c r="A5015" s="122" t="s">
        <v>2027</v>
      </c>
      <c r="B5015" s="122">
        <v>1</v>
      </c>
      <c r="C5015" s="122" t="s">
        <v>2235</v>
      </c>
      <c r="D5015" s="122" t="s">
        <v>2111</v>
      </c>
      <c r="E5015" s="122">
        <v>91</v>
      </c>
      <c r="F5015" s="122">
        <v>0</v>
      </c>
      <c r="G5015" s="122">
        <v>0</v>
      </c>
      <c r="H5015" s="122">
        <v>0</v>
      </c>
      <c r="I5015" s="122">
        <v>0</v>
      </c>
      <c r="J5015" s="122">
        <v>0</v>
      </c>
      <c r="K5015" s="122">
        <v>2.6349206660000002E-3</v>
      </c>
      <c r="L5015" s="122">
        <v>6.6175969649999999E-3</v>
      </c>
      <c r="M5015" s="122">
        <v>8.1494799960000006E-3</v>
      </c>
      <c r="N5015" s="122">
        <v>8.6308794319999993E-3</v>
      </c>
      <c r="O5015" s="122">
        <v>9.0862478489999992E-3</v>
      </c>
      <c r="P5015" s="122">
        <v>7.4118804060000001E-3</v>
      </c>
      <c r="Q5015" s="122">
        <v>5.5228323989999998E-3</v>
      </c>
      <c r="R5015" s="122">
        <v>3.4172394409999998E-3</v>
      </c>
      <c r="S5015" s="122">
        <v>1.0999645999999999E-3</v>
      </c>
      <c r="T5015" s="122">
        <v>1.160284678E-3</v>
      </c>
      <c r="U5015" s="122">
        <v>9.7240319400000003E-4</v>
      </c>
      <c r="V5015" s="122">
        <v>7.63672532E-4</v>
      </c>
      <c r="W5015" s="122">
        <v>5.3086066600000002E-4</v>
      </c>
      <c r="X5015" s="122">
        <v>2.73747698E-4</v>
      </c>
      <c r="Y5015" s="122">
        <v>0</v>
      </c>
      <c r="Z5015" s="122">
        <v>0</v>
      </c>
      <c r="AA5015" s="122">
        <v>0</v>
      </c>
      <c r="AB5015" s="122">
        <v>0</v>
      </c>
      <c r="AC5015" s="122">
        <v>0</v>
      </c>
      <c r="AD5015" s="122">
        <v>0</v>
      </c>
      <c r="AE5015" s="122">
        <v>0</v>
      </c>
      <c r="AF5015" s="122">
        <v>0</v>
      </c>
      <c r="AG5015" s="122">
        <v>0</v>
      </c>
      <c r="AH5015" s="122">
        <v>0</v>
      </c>
      <c r="AI5015" s="122">
        <v>0</v>
      </c>
      <c r="AJ5015" s="122">
        <v>0</v>
      </c>
      <c r="AK5015" s="122">
        <v>0</v>
      </c>
      <c r="AL5015" s="122">
        <v>0</v>
      </c>
    </row>
    <row r="5016" spans="1:38" hidden="1" x14ac:dyDescent="0.25">
      <c r="A5016" s="122" t="s">
        <v>2027</v>
      </c>
      <c r="B5016" s="122">
        <v>1</v>
      </c>
      <c r="C5016" s="122" t="s">
        <v>2235</v>
      </c>
      <c r="D5016" s="122" t="s">
        <v>2112</v>
      </c>
      <c r="E5016" s="122">
        <v>91</v>
      </c>
      <c r="F5016" s="122">
        <v>0</v>
      </c>
      <c r="G5016" s="122">
        <v>0</v>
      </c>
      <c r="H5016" s="122">
        <v>0</v>
      </c>
      <c r="I5016" s="122">
        <v>0</v>
      </c>
      <c r="J5016" s="122">
        <v>0</v>
      </c>
      <c r="K5016" s="122">
        <v>3.0861293721999999E-2</v>
      </c>
      <c r="L5016" s="122">
        <v>7.3821918821000004E-2</v>
      </c>
      <c r="M5016" s="122">
        <v>8.6186049313000002E-2</v>
      </c>
      <c r="N5016" s="122">
        <v>8.7352013371000001E-2</v>
      </c>
      <c r="O5016" s="122">
        <v>8.8681205025000001E-2</v>
      </c>
      <c r="P5016" s="122">
        <v>6.9765717490000004E-2</v>
      </c>
      <c r="Q5016" s="122">
        <v>5.0224632009999999E-2</v>
      </c>
      <c r="R5016" s="122">
        <v>3.0084976263999998E-2</v>
      </c>
      <c r="S5016" s="122">
        <v>9.3793987769999997E-3</v>
      </c>
      <c r="T5016" s="122">
        <v>9.4809750419999998E-3</v>
      </c>
      <c r="U5016" s="122">
        <v>7.6494746579999998E-3</v>
      </c>
      <c r="V5016" s="122">
        <v>5.7834574070000002E-3</v>
      </c>
      <c r="W5016" s="122">
        <v>3.9047738729999998E-3</v>
      </c>
      <c r="X5016" s="122">
        <v>1.981949375E-3</v>
      </c>
      <c r="Y5016" s="122">
        <v>0</v>
      </c>
      <c r="Z5016" s="122">
        <v>0</v>
      </c>
      <c r="AA5016" s="122">
        <v>0</v>
      </c>
      <c r="AB5016" s="122">
        <v>0</v>
      </c>
      <c r="AC5016" s="122">
        <v>0</v>
      </c>
      <c r="AD5016" s="122">
        <v>0</v>
      </c>
      <c r="AE5016" s="122">
        <v>0</v>
      </c>
      <c r="AF5016" s="122">
        <v>0</v>
      </c>
      <c r="AG5016" s="122">
        <v>0</v>
      </c>
      <c r="AH5016" s="122">
        <v>0</v>
      </c>
      <c r="AI5016" s="122">
        <v>0</v>
      </c>
      <c r="AJ5016" s="122">
        <v>0</v>
      </c>
      <c r="AK5016" s="122">
        <v>0</v>
      </c>
      <c r="AL5016" s="122">
        <v>0</v>
      </c>
    </row>
    <row r="5017" spans="1:38" hidden="1" x14ac:dyDescent="0.25">
      <c r="A5017" s="122" t="s">
        <v>2027</v>
      </c>
      <c r="B5017" s="122">
        <v>1</v>
      </c>
      <c r="C5017" s="122" t="s">
        <v>2235</v>
      </c>
      <c r="D5017" s="122" t="s">
        <v>2113</v>
      </c>
      <c r="E5017" s="122">
        <v>91</v>
      </c>
      <c r="F5017" s="122">
        <v>0</v>
      </c>
      <c r="G5017" s="122">
        <v>0</v>
      </c>
      <c r="H5017" s="122">
        <v>0</v>
      </c>
      <c r="I5017" s="122">
        <v>0</v>
      </c>
      <c r="J5017" s="122">
        <v>0</v>
      </c>
      <c r="K5017" s="122">
        <v>1.8663865689000001E-2</v>
      </c>
      <c r="L5017" s="122">
        <v>4.4649587283000003E-2</v>
      </c>
      <c r="M5017" s="122">
        <v>5.2097041332000001E-2</v>
      </c>
      <c r="N5017" s="122">
        <v>5.2681296080000002E-2</v>
      </c>
      <c r="O5017" s="122">
        <v>5.3236051274000003E-2</v>
      </c>
      <c r="P5017" s="122">
        <v>4.1721655695999997E-2</v>
      </c>
      <c r="Q5017" s="122">
        <v>2.9970813607000001E-2</v>
      </c>
      <c r="R5017" s="122">
        <v>1.7933412784E-2</v>
      </c>
      <c r="S5017" s="122">
        <v>5.5930209929999997E-3</v>
      </c>
      <c r="T5017" s="122">
        <v>5.6635172859999996E-3</v>
      </c>
      <c r="U5017" s="122">
        <v>4.5831892609999999E-3</v>
      </c>
      <c r="V5017" s="122">
        <v>3.4756547910000002E-3</v>
      </c>
      <c r="W5017" s="122">
        <v>2.3471635670000001E-3</v>
      </c>
      <c r="X5017" s="122">
        <v>1.1879245909999999E-3</v>
      </c>
      <c r="Y5017" s="122">
        <v>0</v>
      </c>
      <c r="Z5017" s="122">
        <v>0</v>
      </c>
      <c r="AA5017" s="122">
        <v>0</v>
      </c>
      <c r="AB5017" s="122">
        <v>0</v>
      </c>
      <c r="AC5017" s="122">
        <v>0</v>
      </c>
      <c r="AD5017" s="122">
        <v>0</v>
      </c>
      <c r="AE5017" s="122">
        <v>0</v>
      </c>
      <c r="AF5017" s="122">
        <v>0</v>
      </c>
      <c r="AG5017" s="122">
        <v>0</v>
      </c>
      <c r="AH5017" s="122">
        <v>0</v>
      </c>
      <c r="AI5017" s="122">
        <v>0</v>
      </c>
      <c r="AJ5017" s="122">
        <v>0</v>
      </c>
      <c r="AK5017" s="122">
        <v>0</v>
      </c>
      <c r="AL5017" s="122">
        <v>0</v>
      </c>
    </row>
    <row r="5018" spans="1:38" hidden="1" x14ac:dyDescent="0.25">
      <c r="A5018" s="122" t="s">
        <v>2027</v>
      </c>
      <c r="B5018" s="122">
        <v>1</v>
      </c>
      <c r="C5018" s="122" t="s">
        <v>2235</v>
      </c>
      <c r="D5018" s="122" t="s">
        <v>2114</v>
      </c>
      <c r="E5018" s="122">
        <v>91</v>
      </c>
      <c r="F5018" s="122">
        <v>0</v>
      </c>
      <c r="G5018" s="122">
        <v>0</v>
      </c>
      <c r="H5018" s="122">
        <v>0</v>
      </c>
      <c r="I5018" s="122">
        <v>0</v>
      </c>
      <c r="J5018" s="122">
        <v>0</v>
      </c>
      <c r="K5018" s="122">
        <v>5.5114989510000002E-3</v>
      </c>
      <c r="L5018" s="122">
        <v>1.3264936321000001E-2</v>
      </c>
      <c r="M5018" s="122">
        <v>1.5581575989E-2</v>
      </c>
      <c r="N5018" s="122">
        <v>1.5859034268000002E-2</v>
      </c>
      <c r="O5018" s="122">
        <v>1.6142285831000001E-2</v>
      </c>
      <c r="P5018" s="122">
        <v>1.2682825183000001E-2</v>
      </c>
      <c r="Q5018" s="122">
        <v>9.1251531839999997E-3</v>
      </c>
      <c r="R5018" s="122">
        <v>5.4848984120000003E-3</v>
      </c>
      <c r="S5018" s="122">
        <v>1.7143240170000001E-3</v>
      </c>
      <c r="T5018" s="122">
        <v>1.7433442249999999E-3</v>
      </c>
      <c r="U5018" s="122">
        <v>1.41877715E-3</v>
      </c>
      <c r="V5018" s="122">
        <v>1.088022082E-3</v>
      </c>
      <c r="W5018" s="122">
        <v>7.4174443000000004E-4</v>
      </c>
      <c r="X5018" s="122">
        <v>3.78490336E-4</v>
      </c>
      <c r="Y5018" s="122">
        <v>0</v>
      </c>
      <c r="Z5018" s="122">
        <v>0</v>
      </c>
      <c r="AA5018" s="122">
        <v>0</v>
      </c>
      <c r="AB5018" s="122">
        <v>0</v>
      </c>
      <c r="AC5018" s="122">
        <v>0</v>
      </c>
      <c r="AD5018" s="122">
        <v>0</v>
      </c>
      <c r="AE5018" s="122">
        <v>0</v>
      </c>
      <c r="AF5018" s="122">
        <v>0</v>
      </c>
      <c r="AG5018" s="122">
        <v>0</v>
      </c>
      <c r="AH5018" s="122">
        <v>0</v>
      </c>
      <c r="AI5018" s="122">
        <v>0</v>
      </c>
      <c r="AJ5018" s="122">
        <v>0</v>
      </c>
      <c r="AK5018" s="122">
        <v>0</v>
      </c>
      <c r="AL5018" s="122">
        <v>0</v>
      </c>
    </row>
    <row r="5019" spans="1:38" hidden="1" x14ac:dyDescent="0.25">
      <c r="A5019" s="122" t="s">
        <v>2027</v>
      </c>
      <c r="B5019" s="122">
        <v>1</v>
      </c>
      <c r="C5019" s="122" t="s">
        <v>2235</v>
      </c>
      <c r="D5019" s="122" t="s">
        <v>2115</v>
      </c>
      <c r="E5019" s="122">
        <v>91</v>
      </c>
      <c r="F5019" s="122">
        <v>0</v>
      </c>
      <c r="G5019" s="122">
        <v>0</v>
      </c>
      <c r="H5019" s="122">
        <v>0</v>
      </c>
      <c r="I5019" s="122">
        <v>0</v>
      </c>
      <c r="J5019" s="122">
        <v>0</v>
      </c>
      <c r="K5019" s="122">
        <v>5.3051824209999999E-3</v>
      </c>
      <c r="L5019" s="122">
        <v>1.2895525874000001E-2</v>
      </c>
      <c r="M5019" s="122">
        <v>1.5264638109000001E-2</v>
      </c>
      <c r="N5019" s="122">
        <v>1.5613384472000001E-2</v>
      </c>
      <c r="O5019" s="122">
        <v>1.5939372183000001E-2</v>
      </c>
      <c r="P5019" s="122">
        <v>1.2592296023999999E-2</v>
      </c>
      <c r="Q5019" s="122">
        <v>9.1273561190000005E-3</v>
      </c>
      <c r="R5019" s="122">
        <v>5.5231677829999997E-3</v>
      </c>
      <c r="S5019" s="122">
        <v>1.7351043779999999E-3</v>
      </c>
      <c r="T5019" s="122">
        <v>1.765217748E-3</v>
      </c>
      <c r="U5019" s="122">
        <v>1.4446064640000001E-3</v>
      </c>
      <c r="V5019" s="122">
        <v>1.1112695719999999E-3</v>
      </c>
      <c r="W5019" s="122">
        <v>7.5971911400000004E-4</v>
      </c>
      <c r="X5019" s="122">
        <v>3.88782828E-4</v>
      </c>
      <c r="Y5019" s="122">
        <v>0</v>
      </c>
      <c r="Z5019" s="122">
        <v>0</v>
      </c>
      <c r="AA5019" s="122">
        <v>0</v>
      </c>
      <c r="AB5019" s="122">
        <v>0</v>
      </c>
      <c r="AC5019" s="122">
        <v>0</v>
      </c>
      <c r="AD5019" s="122">
        <v>0</v>
      </c>
      <c r="AE5019" s="122">
        <v>0</v>
      </c>
      <c r="AF5019" s="122">
        <v>0</v>
      </c>
      <c r="AG5019" s="122">
        <v>0</v>
      </c>
      <c r="AH5019" s="122">
        <v>0</v>
      </c>
      <c r="AI5019" s="122">
        <v>0</v>
      </c>
      <c r="AJ5019" s="122">
        <v>0</v>
      </c>
      <c r="AK5019" s="122">
        <v>0</v>
      </c>
      <c r="AL5019" s="122">
        <v>0</v>
      </c>
    </row>
    <row r="5020" spans="1:38" hidden="1" x14ac:dyDescent="0.25">
      <c r="A5020" s="122" t="s">
        <v>2027</v>
      </c>
      <c r="B5020" s="122">
        <v>1</v>
      </c>
      <c r="C5020" s="122" t="s">
        <v>2235</v>
      </c>
      <c r="D5020" s="122" t="s">
        <v>2116</v>
      </c>
      <c r="E5020" s="122">
        <v>91</v>
      </c>
      <c r="F5020" s="122">
        <v>0</v>
      </c>
      <c r="G5020" s="122">
        <v>0</v>
      </c>
      <c r="H5020" s="122">
        <v>0</v>
      </c>
      <c r="I5020" s="122">
        <v>0</v>
      </c>
      <c r="J5020" s="122">
        <v>0</v>
      </c>
      <c r="K5020" s="122">
        <v>2.0322629075000001E-2</v>
      </c>
      <c r="L5020" s="122">
        <v>4.8532159367999997E-2</v>
      </c>
      <c r="M5020" s="122">
        <v>5.6487785829999998E-2</v>
      </c>
      <c r="N5020" s="122">
        <v>5.7031854613999997E-2</v>
      </c>
      <c r="O5020" s="122">
        <v>5.7595977621000001E-2</v>
      </c>
      <c r="P5020" s="122">
        <v>4.5101782207999999E-2</v>
      </c>
      <c r="Q5020" s="122">
        <v>3.2369988587999998E-2</v>
      </c>
      <c r="R5020" s="122">
        <v>1.9384609069000001E-2</v>
      </c>
      <c r="S5020" s="122">
        <v>6.0527335819999997E-3</v>
      </c>
      <c r="T5020" s="122">
        <v>6.137512962E-3</v>
      </c>
      <c r="U5020" s="122">
        <v>4.9776736169999999E-3</v>
      </c>
      <c r="V5020" s="122">
        <v>3.7873404310000002E-3</v>
      </c>
      <c r="W5020" s="122">
        <v>2.5642100119999999E-3</v>
      </c>
      <c r="X5020" s="122">
        <v>1.301079514E-3</v>
      </c>
      <c r="Y5020" s="122">
        <v>0</v>
      </c>
      <c r="Z5020" s="122">
        <v>0</v>
      </c>
      <c r="AA5020" s="122">
        <v>0</v>
      </c>
      <c r="AB5020" s="122">
        <v>0</v>
      </c>
      <c r="AC5020" s="122">
        <v>0</v>
      </c>
      <c r="AD5020" s="122">
        <v>0</v>
      </c>
      <c r="AE5020" s="122">
        <v>0</v>
      </c>
      <c r="AF5020" s="122">
        <v>0</v>
      </c>
      <c r="AG5020" s="122">
        <v>0</v>
      </c>
      <c r="AH5020" s="122">
        <v>0</v>
      </c>
      <c r="AI5020" s="122">
        <v>0</v>
      </c>
      <c r="AJ5020" s="122">
        <v>0</v>
      </c>
      <c r="AK5020" s="122">
        <v>0</v>
      </c>
      <c r="AL5020" s="122">
        <v>0</v>
      </c>
    </row>
    <row r="5021" spans="1:38" hidden="1" x14ac:dyDescent="0.25">
      <c r="A5021" s="122" t="s">
        <v>2027</v>
      </c>
      <c r="B5021" s="122">
        <v>1</v>
      </c>
      <c r="C5021" s="122" t="s">
        <v>2235</v>
      </c>
      <c r="D5021" s="122" t="s">
        <v>2138</v>
      </c>
      <c r="E5021" s="122">
        <v>91</v>
      </c>
      <c r="F5021" s="122">
        <v>0</v>
      </c>
      <c r="G5021" s="122">
        <v>0</v>
      </c>
      <c r="H5021" s="122">
        <v>0</v>
      </c>
      <c r="I5021" s="122">
        <v>0</v>
      </c>
      <c r="J5021" s="122">
        <v>0</v>
      </c>
      <c r="K5021" s="122">
        <v>6.089579944E-3</v>
      </c>
      <c r="L5021" s="122">
        <v>1.4633515029E-2</v>
      </c>
      <c r="M5021" s="122">
        <v>1.7165221269000001E-2</v>
      </c>
      <c r="N5021" s="122">
        <v>1.7456285538999999E-2</v>
      </c>
      <c r="O5021" s="122">
        <v>1.7762531472E-2</v>
      </c>
      <c r="P5021" s="122">
        <v>1.3990772950000001E-2</v>
      </c>
      <c r="Q5021" s="122">
        <v>1.0050733133000001E-2</v>
      </c>
      <c r="R5021" s="122">
        <v>6.010928441E-3</v>
      </c>
      <c r="S5021" s="122">
        <v>1.8714324369999999E-3</v>
      </c>
      <c r="T5021" s="122">
        <v>1.8925181240000001E-3</v>
      </c>
      <c r="U5021" s="122">
        <v>1.52783232E-3</v>
      </c>
      <c r="V5021" s="122">
        <v>1.151934882E-3</v>
      </c>
      <c r="W5021" s="122">
        <v>7.7208244399999996E-4</v>
      </c>
      <c r="X5021" s="122">
        <v>3.8796967999999999E-4</v>
      </c>
      <c r="Y5021" s="122">
        <v>0</v>
      </c>
      <c r="Z5021" s="122">
        <v>0</v>
      </c>
      <c r="AA5021" s="122">
        <v>0</v>
      </c>
      <c r="AB5021" s="122">
        <v>0</v>
      </c>
      <c r="AC5021" s="122">
        <v>0</v>
      </c>
      <c r="AD5021" s="122">
        <v>0</v>
      </c>
      <c r="AE5021" s="122">
        <v>0</v>
      </c>
      <c r="AF5021" s="122">
        <v>0</v>
      </c>
      <c r="AG5021" s="122">
        <v>0</v>
      </c>
      <c r="AH5021" s="122">
        <v>0</v>
      </c>
      <c r="AI5021" s="122">
        <v>0</v>
      </c>
      <c r="AJ5021" s="122">
        <v>0</v>
      </c>
      <c r="AK5021" s="122">
        <v>0</v>
      </c>
      <c r="AL5021" s="122">
        <v>0</v>
      </c>
    </row>
    <row r="5022" spans="1:38" hidden="1" x14ac:dyDescent="0.25">
      <c r="A5022" s="122" t="s">
        <v>2027</v>
      </c>
      <c r="B5022" s="122">
        <v>1</v>
      </c>
      <c r="C5022" s="122" t="s">
        <v>2235</v>
      </c>
      <c r="D5022" s="122" t="s">
        <v>2117</v>
      </c>
      <c r="E5022" s="122">
        <v>91</v>
      </c>
      <c r="F5022" s="122">
        <v>0</v>
      </c>
      <c r="G5022" s="122">
        <v>0</v>
      </c>
      <c r="H5022" s="122">
        <v>0</v>
      </c>
      <c r="I5022" s="122">
        <v>0</v>
      </c>
      <c r="J5022" s="122">
        <v>0</v>
      </c>
      <c r="K5022" s="122">
        <v>1.694333074E-3</v>
      </c>
      <c r="L5022" s="122">
        <v>4.0543583010000002E-3</v>
      </c>
      <c r="M5022" s="122">
        <v>4.736735808E-3</v>
      </c>
      <c r="N5022" s="122">
        <v>4.8024054189999997E-3</v>
      </c>
      <c r="O5022" s="122">
        <v>4.8861644089999998E-3</v>
      </c>
      <c r="P5022" s="122">
        <v>3.8560965239999999E-3</v>
      </c>
      <c r="Q5022" s="122">
        <v>2.7823203519999999E-3</v>
      </c>
      <c r="R5022" s="122">
        <v>1.675763558E-3</v>
      </c>
      <c r="S5022" s="122">
        <v>5.2401851600000001E-4</v>
      </c>
      <c r="T5022" s="122">
        <v>5.3141515699999995E-4</v>
      </c>
      <c r="U5022" s="122">
        <v>4.2696756200000002E-4</v>
      </c>
      <c r="V5022" s="122">
        <v>3.2182625999999998E-4</v>
      </c>
      <c r="W5022" s="122">
        <v>2.15790337E-4</v>
      </c>
      <c r="X5022" s="122">
        <v>1.0883369E-4</v>
      </c>
      <c r="Y5022" s="122">
        <v>0</v>
      </c>
      <c r="Z5022" s="122">
        <v>0</v>
      </c>
      <c r="AA5022" s="122">
        <v>0</v>
      </c>
      <c r="AB5022" s="122">
        <v>0</v>
      </c>
      <c r="AC5022" s="122">
        <v>0</v>
      </c>
      <c r="AD5022" s="122">
        <v>0</v>
      </c>
      <c r="AE5022" s="122">
        <v>0</v>
      </c>
      <c r="AF5022" s="122">
        <v>0</v>
      </c>
      <c r="AG5022" s="122">
        <v>0</v>
      </c>
      <c r="AH5022" s="122">
        <v>0</v>
      </c>
      <c r="AI5022" s="122">
        <v>0</v>
      </c>
      <c r="AJ5022" s="122">
        <v>0</v>
      </c>
      <c r="AK5022" s="122">
        <v>0</v>
      </c>
      <c r="AL5022" s="122">
        <v>0</v>
      </c>
    </row>
    <row r="5023" spans="1:38" hidden="1" x14ac:dyDescent="0.25">
      <c r="A5023" s="122" t="s">
        <v>2027</v>
      </c>
      <c r="B5023" s="122">
        <v>1</v>
      </c>
      <c r="C5023" s="122" t="s">
        <v>2235</v>
      </c>
      <c r="D5023" s="122" t="s">
        <v>2118</v>
      </c>
      <c r="E5023" s="122">
        <v>91</v>
      </c>
      <c r="F5023" s="122">
        <v>0</v>
      </c>
      <c r="G5023" s="122">
        <v>0</v>
      </c>
      <c r="H5023" s="122">
        <v>0</v>
      </c>
      <c r="I5023" s="122">
        <v>0</v>
      </c>
      <c r="J5023" s="122">
        <v>0</v>
      </c>
      <c r="K5023" s="122">
        <v>6.245164898E-3</v>
      </c>
      <c r="L5023" s="122">
        <v>1.5076168912000001E-2</v>
      </c>
      <c r="M5023" s="122">
        <v>1.7830307516E-2</v>
      </c>
      <c r="N5023" s="122">
        <v>1.8253080405E-2</v>
      </c>
      <c r="O5023" s="122">
        <v>1.8666775778000001E-2</v>
      </c>
      <c r="P5023" s="122">
        <v>1.4775079508E-2</v>
      </c>
      <c r="Q5023" s="122">
        <v>1.0698769375E-2</v>
      </c>
      <c r="R5023" s="122">
        <v>6.4575294140000001E-3</v>
      </c>
      <c r="S5023" s="122">
        <v>2.0300065799999998E-3</v>
      </c>
      <c r="T5023" s="122">
        <v>2.0824395969999999E-3</v>
      </c>
      <c r="U5023" s="122">
        <v>1.7072635510000001E-3</v>
      </c>
      <c r="V5023" s="122">
        <v>1.3192313819999999E-3</v>
      </c>
      <c r="W5023" s="122">
        <v>9.0701122399999997E-4</v>
      </c>
      <c r="X5023" s="122">
        <v>4.6720968700000002E-4</v>
      </c>
      <c r="Y5023" s="122">
        <v>0</v>
      </c>
      <c r="Z5023" s="122">
        <v>0</v>
      </c>
      <c r="AA5023" s="122">
        <v>0</v>
      </c>
      <c r="AB5023" s="122">
        <v>0</v>
      </c>
      <c r="AC5023" s="122">
        <v>0</v>
      </c>
      <c r="AD5023" s="122">
        <v>0</v>
      </c>
      <c r="AE5023" s="122">
        <v>0</v>
      </c>
      <c r="AF5023" s="122">
        <v>0</v>
      </c>
      <c r="AG5023" s="122">
        <v>0</v>
      </c>
      <c r="AH5023" s="122">
        <v>0</v>
      </c>
      <c r="AI5023" s="122">
        <v>0</v>
      </c>
      <c r="AJ5023" s="122">
        <v>0</v>
      </c>
      <c r="AK5023" s="122">
        <v>0</v>
      </c>
      <c r="AL5023" s="122">
        <v>0</v>
      </c>
    </row>
    <row r="5024" spans="1:38" hidden="1" x14ac:dyDescent="0.25">
      <c r="A5024" s="122" t="s">
        <v>2027</v>
      </c>
      <c r="B5024" s="122">
        <v>1</v>
      </c>
      <c r="C5024" s="122" t="s">
        <v>2235</v>
      </c>
      <c r="D5024" s="122" t="s">
        <v>2119</v>
      </c>
      <c r="E5024" s="122">
        <v>91</v>
      </c>
      <c r="F5024" s="122">
        <v>0</v>
      </c>
      <c r="G5024" s="122">
        <v>0</v>
      </c>
      <c r="H5024" s="122">
        <v>0</v>
      </c>
      <c r="I5024" s="122">
        <v>0</v>
      </c>
      <c r="J5024" s="122">
        <v>0</v>
      </c>
      <c r="K5024" s="122">
        <v>1.2293888110000001E-3</v>
      </c>
      <c r="L5024" s="122">
        <v>2.9476132489999998E-3</v>
      </c>
      <c r="M5024" s="122">
        <v>3.4380229659999998E-3</v>
      </c>
      <c r="N5024" s="122">
        <v>3.474620954E-3</v>
      </c>
      <c r="O5024" s="122">
        <v>3.5242498760000001E-3</v>
      </c>
      <c r="P5024" s="122">
        <v>2.775108014E-3</v>
      </c>
      <c r="Q5024" s="122">
        <v>1.9949265209999998E-3</v>
      </c>
      <c r="R5024" s="122">
        <v>1.194765159E-3</v>
      </c>
      <c r="S5024" s="122">
        <v>3.7355766000000002E-4</v>
      </c>
      <c r="T5024" s="122">
        <v>3.8098673199999999E-4</v>
      </c>
      <c r="U5024" s="122">
        <v>3.1005222499999997E-4</v>
      </c>
      <c r="V5024" s="122">
        <v>2.37043716E-4</v>
      </c>
      <c r="W5024" s="122">
        <v>1.6156491400000001E-4</v>
      </c>
      <c r="X5024" s="122">
        <v>8.2437229000000003E-5</v>
      </c>
      <c r="Y5024" s="122">
        <v>0</v>
      </c>
      <c r="Z5024" s="122">
        <v>0</v>
      </c>
      <c r="AA5024" s="122">
        <v>0</v>
      </c>
      <c r="AB5024" s="122">
        <v>0</v>
      </c>
      <c r="AC5024" s="122">
        <v>0</v>
      </c>
      <c r="AD5024" s="122">
        <v>0</v>
      </c>
      <c r="AE5024" s="122">
        <v>0</v>
      </c>
      <c r="AF5024" s="122">
        <v>0</v>
      </c>
      <c r="AG5024" s="122">
        <v>0</v>
      </c>
      <c r="AH5024" s="122">
        <v>0</v>
      </c>
      <c r="AI5024" s="122">
        <v>0</v>
      </c>
      <c r="AJ5024" s="122">
        <v>0</v>
      </c>
      <c r="AK5024" s="122">
        <v>0</v>
      </c>
      <c r="AL5024" s="122">
        <v>0</v>
      </c>
    </row>
    <row r="5025" spans="1:38" hidden="1" x14ac:dyDescent="0.25">
      <c r="A5025" s="122" t="s">
        <v>2027</v>
      </c>
      <c r="B5025" s="122">
        <v>1</v>
      </c>
      <c r="C5025" s="122" t="s">
        <v>2235</v>
      </c>
      <c r="D5025" s="122" t="s">
        <v>2120</v>
      </c>
      <c r="E5025" s="122">
        <v>91</v>
      </c>
      <c r="F5025" s="122">
        <v>0</v>
      </c>
      <c r="G5025" s="122">
        <v>0</v>
      </c>
      <c r="H5025" s="122">
        <v>0</v>
      </c>
      <c r="I5025" s="122">
        <v>0</v>
      </c>
      <c r="J5025" s="122">
        <v>0</v>
      </c>
      <c r="K5025" s="122">
        <v>8.8747146740000005E-3</v>
      </c>
      <c r="L5025" s="122">
        <v>2.1511570891999999E-2</v>
      </c>
      <c r="M5025" s="122">
        <v>2.5404335803E-2</v>
      </c>
      <c r="N5025" s="122">
        <v>2.5941409774000002E-2</v>
      </c>
      <c r="O5025" s="122">
        <v>2.6481730799999999E-2</v>
      </c>
      <c r="P5025" s="122">
        <v>2.0941409391000001E-2</v>
      </c>
      <c r="Q5025" s="122">
        <v>1.5135655276E-2</v>
      </c>
      <c r="R5025" s="122">
        <v>9.1112901179999997E-3</v>
      </c>
      <c r="S5025" s="122">
        <v>2.8603010870000001E-3</v>
      </c>
      <c r="T5025" s="122">
        <v>2.9230906670000001E-3</v>
      </c>
      <c r="U5025" s="122">
        <v>2.395305409E-3</v>
      </c>
      <c r="V5025" s="122">
        <v>1.8432245859999999E-3</v>
      </c>
      <c r="W5025" s="122">
        <v>1.260422114E-3</v>
      </c>
      <c r="X5025" s="122">
        <v>6.4448069700000004E-4</v>
      </c>
      <c r="Y5025" s="122">
        <v>0</v>
      </c>
      <c r="Z5025" s="122">
        <v>0</v>
      </c>
      <c r="AA5025" s="122">
        <v>0</v>
      </c>
      <c r="AB5025" s="122">
        <v>0</v>
      </c>
      <c r="AC5025" s="122">
        <v>0</v>
      </c>
      <c r="AD5025" s="122">
        <v>0</v>
      </c>
      <c r="AE5025" s="122">
        <v>0</v>
      </c>
      <c r="AF5025" s="122">
        <v>0</v>
      </c>
      <c r="AG5025" s="122">
        <v>0</v>
      </c>
      <c r="AH5025" s="122">
        <v>0</v>
      </c>
      <c r="AI5025" s="122">
        <v>0</v>
      </c>
      <c r="AJ5025" s="122">
        <v>0</v>
      </c>
      <c r="AK5025" s="122">
        <v>0</v>
      </c>
      <c r="AL5025" s="122">
        <v>0</v>
      </c>
    </row>
    <row r="5026" spans="1:38" hidden="1" x14ac:dyDescent="0.25">
      <c r="A5026" s="122" t="s">
        <v>2027</v>
      </c>
      <c r="B5026" s="122">
        <v>1</v>
      </c>
      <c r="C5026" s="122" t="s">
        <v>2235</v>
      </c>
      <c r="D5026" s="122" t="s">
        <v>2121</v>
      </c>
      <c r="E5026" s="122">
        <v>91</v>
      </c>
      <c r="F5026" s="122">
        <v>0</v>
      </c>
      <c r="G5026" s="122">
        <v>0</v>
      </c>
      <c r="H5026" s="122">
        <v>0</v>
      </c>
      <c r="I5026" s="122">
        <v>0</v>
      </c>
      <c r="J5026" s="122">
        <v>0</v>
      </c>
      <c r="K5026" s="122">
        <v>3.1585418626999998E-2</v>
      </c>
      <c r="L5026" s="122">
        <v>7.6807931955999997E-2</v>
      </c>
      <c r="M5026" s="122">
        <v>9.1192652964000004E-2</v>
      </c>
      <c r="N5026" s="122">
        <v>9.3879811270000002E-2</v>
      </c>
      <c r="O5026" s="122">
        <v>9.6550032684000003E-2</v>
      </c>
      <c r="P5026" s="122">
        <v>7.6898480098999994E-2</v>
      </c>
      <c r="Q5026" s="122">
        <v>5.6111683523E-2</v>
      </c>
      <c r="R5026" s="122">
        <v>3.4097592704E-2</v>
      </c>
      <c r="S5026" s="122">
        <v>1.0775841251E-2</v>
      </c>
      <c r="T5026" s="122">
        <v>1.1074586131E-2</v>
      </c>
      <c r="U5026" s="122">
        <v>9.1070005250000006E-3</v>
      </c>
      <c r="V5026" s="122">
        <v>7.0715392090000004E-3</v>
      </c>
      <c r="W5026" s="122">
        <v>4.8639381000000004E-3</v>
      </c>
      <c r="X5026" s="122">
        <v>2.5077128370000002E-3</v>
      </c>
      <c r="Y5026" s="122">
        <v>0</v>
      </c>
      <c r="Z5026" s="122">
        <v>0</v>
      </c>
      <c r="AA5026" s="122">
        <v>0</v>
      </c>
      <c r="AB5026" s="122">
        <v>0</v>
      </c>
      <c r="AC5026" s="122">
        <v>0</v>
      </c>
      <c r="AD5026" s="122">
        <v>0</v>
      </c>
      <c r="AE5026" s="122">
        <v>0</v>
      </c>
      <c r="AF5026" s="122">
        <v>0</v>
      </c>
      <c r="AG5026" s="122">
        <v>0</v>
      </c>
      <c r="AH5026" s="122">
        <v>0</v>
      </c>
      <c r="AI5026" s="122">
        <v>0</v>
      </c>
      <c r="AJ5026" s="122">
        <v>0</v>
      </c>
      <c r="AK5026" s="122">
        <v>0</v>
      </c>
      <c r="AL5026" s="122">
        <v>0</v>
      </c>
    </row>
    <row r="5027" spans="1:38" hidden="1" x14ac:dyDescent="0.25">
      <c r="A5027" s="122" t="s">
        <v>2027</v>
      </c>
      <c r="B5027" s="122">
        <v>1</v>
      </c>
      <c r="C5027" s="122" t="s">
        <v>2235</v>
      </c>
      <c r="D5027" s="122" t="s">
        <v>2122</v>
      </c>
      <c r="E5027" s="122">
        <v>91</v>
      </c>
      <c r="F5027" s="122">
        <v>0</v>
      </c>
      <c r="G5027" s="122">
        <v>0</v>
      </c>
      <c r="H5027" s="122">
        <v>0</v>
      </c>
      <c r="I5027" s="122">
        <v>0</v>
      </c>
      <c r="J5027" s="122">
        <v>0</v>
      </c>
      <c r="K5027" s="122">
        <v>3.3556339880000002E-3</v>
      </c>
      <c r="L5027" s="122">
        <v>8.2127275649999994E-3</v>
      </c>
      <c r="M5027" s="122">
        <v>9.7925847459999996E-3</v>
      </c>
      <c r="N5027" s="122">
        <v>1.0087540736E-2</v>
      </c>
      <c r="O5027" s="122">
        <v>1.0348476606999999E-2</v>
      </c>
      <c r="P5027" s="122">
        <v>8.2407693059999999E-3</v>
      </c>
      <c r="Q5027" s="122">
        <v>6.0105709090000001E-3</v>
      </c>
      <c r="R5027" s="122">
        <v>3.6546525539999999E-3</v>
      </c>
      <c r="S5027" s="122">
        <v>1.154398056E-3</v>
      </c>
      <c r="T5027" s="122">
        <v>1.1876611879999999E-3</v>
      </c>
      <c r="U5027" s="122">
        <v>9.8262924199999995E-4</v>
      </c>
      <c r="V5027" s="122">
        <v>7.6453551300000001E-4</v>
      </c>
      <c r="W5027" s="122">
        <v>5.3018119699999998E-4</v>
      </c>
      <c r="X5027" s="122">
        <v>2.7471746399999999E-4</v>
      </c>
      <c r="Y5027" s="122">
        <v>0</v>
      </c>
      <c r="Z5027" s="122">
        <v>0</v>
      </c>
      <c r="AA5027" s="122">
        <v>0</v>
      </c>
      <c r="AB5027" s="122">
        <v>0</v>
      </c>
      <c r="AC5027" s="122">
        <v>0</v>
      </c>
      <c r="AD5027" s="122">
        <v>0</v>
      </c>
      <c r="AE5027" s="122">
        <v>0</v>
      </c>
      <c r="AF5027" s="122">
        <v>0</v>
      </c>
      <c r="AG5027" s="122">
        <v>0</v>
      </c>
      <c r="AH5027" s="122">
        <v>0</v>
      </c>
      <c r="AI5027" s="122">
        <v>0</v>
      </c>
      <c r="AJ5027" s="122">
        <v>0</v>
      </c>
      <c r="AK5027" s="122">
        <v>0</v>
      </c>
      <c r="AL5027" s="122">
        <v>0</v>
      </c>
    </row>
    <row r="5028" spans="1:38" hidden="1" x14ac:dyDescent="0.25">
      <c r="A5028" s="122" t="s">
        <v>2027</v>
      </c>
      <c r="B5028" s="122">
        <v>1</v>
      </c>
      <c r="C5028" s="122" t="s">
        <v>2235</v>
      </c>
      <c r="D5028" s="122" t="s">
        <v>2123</v>
      </c>
      <c r="E5028" s="122">
        <v>91</v>
      </c>
      <c r="F5028" s="122">
        <v>0</v>
      </c>
      <c r="G5028" s="122">
        <v>0</v>
      </c>
      <c r="H5028" s="122">
        <v>0</v>
      </c>
      <c r="I5028" s="122">
        <v>0</v>
      </c>
      <c r="J5028" s="122">
        <v>0</v>
      </c>
      <c r="K5028" s="122">
        <v>1.1113423440000001E-2</v>
      </c>
      <c r="L5028" s="122">
        <v>2.6810354913999999E-2</v>
      </c>
      <c r="M5028" s="122">
        <v>3.1548192585000003E-2</v>
      </c>
      <c r="N5028" s="122">
        <v>3.2139693683999999E-2</v>
      </c>
      <c r="O5028" s="122">
        <v>3.2875756361E-2</v>
      </c>
      <c r="P5028" s="122">
        <v>2.6089261911999999E-2</v>
      </c>
      <c r="Q5028" s="122">
        <v>1.8945561355000001E-2</v>
      </c>
      <c r="R5028" s="122">
        <v>1.1455099054E-2</v>
      </c>
      <c r="S5028" s="122">
        <v>3.6033601590000001E-3</v>
      </c>
      <c r="T5028" s="122">
        <v>3.6969196389999999E-3</v>
      </c>
      <c r="U5028" s="122">
        <v>3.0294287519999998E-3</v>
      </c>
      <c r="V5028" s="122">
        <v>2.3230317389999998E-3</v>
      </c>
      <c r="W5028" s="122">
        <v>1.5819240639999999E-3</v>
      </c>
      <c r="X5028" s="122">
        <v>8.0810142000000004E-4</v>
      </c>
      <c r="Y5028" s="122">
        <v>0</v>
      </c>
      <c r="Z5028" s="122">
        <v>0</v>
      </c>
      <c r="AA5028" s="122">
        <v>0</v>
      </c>
      <c r="AB5028" s="122">
        <v>0</v>
      </c>
      <c r="AC5028" s="122">
        <v>0</v>
      </c>
      <c r="AD5028" s="122">
        <v>0</v>
      </c>
      <c r="AE5028" s="122">
        <v>0</v>
      </c>
      <c r="AF5028" s="122">
        <v>0</v>
      </c>
      <c r="AG5028" s="122">
        <v>0</v>
      </c>
      <c r="AH5028" s="122">
        <v>0</v>
      </c>
      <c r="AI5028" s="122">
        <v>0</v>
      </c>
      <c r="AJ5028" s="122">
        <v>0</v>
      </c>
      <c r="AK5028" s="122">
        <v>0</v>
      </c>
      <c r="AL5028" s="122">
        <v>0</v>
      </c>
    </row>
    <row r="5029" spans="1:38" hidden="1" x14ac:dyDescent="0.25">
      <c r="A5029" s="122" t="s">
        <v>2027</v>
      </c>
      <c r="B5029" s="122">
        <v>1</v>
      </c>
      <c r="C5029" s="122" t="s">
        <v>2235</v>
      </c>
      <c r="D5029" s="122" t="s">
        <v>2140</v>
      </c>
      <c r="E5029" s="122">
        <v>91</v>
      </c>
      <c r="F5029" s="122">
        <v>0</v>
      </c>
      <c r="G5029" s="122">
        <v>0</v>
      </c>
      <c r="H5029" s="122">
        <v>0</v>
      </c>
      <c r="I5029" s="122">
        <v>0</v>
      </c>
      <c r="J5029" s="122">
        <v>0</v>
      </c>
      <c r="K5029" s="122">
        <v>1.79625817E-4</v>
      </c>
      <c r="L5029" s="122">
        <v>4.2928677400000002E-4</v>
      </c>
      <c r="M5029" s="122">
        <v>5.0056773900000002E-4</v>
      </c>
      <c r="N5029" s="122">
        <v>5.0549013199999995E-4</v>
      </c>
      <c r="O5029" s="122">
        <v>5.1002651700000001E-4</v>
      </c>
      <c r="P5029" s="122">
        <v>3.98883107E-4</v>
      </c>
      <c r="Q5029" s="122">
        <v>2.8569338E-4</v>
      </c>
      <c r="R5029" s="122">
        <v>1.7057835900000001E-4</v>
      </c>
      <c r="S5029" s="122">
        <v>5.3072144999999999E-5</v>
      </c>
      <c r="T5029" s="122">
        <v>5.3640083000000002E-5</v>
      </c>
      <c r="U5029" s="122">
        <v>4.3361037999999998E-5</v>
      </c>
      <c r="V5029" s="122">
        <v>3.2805933999999997E-5</v>
      </c>
      <c r="W5029" s="122">
        <v>2.2110823000000001E-5</v>
      </c>
      <c r="X5029" s="122">
        <v>1.1182367E-5</v>
      </c>
      <c r="Y5029" s="122">
        <v>0</v>
      </c>
      <c r="Z5029" s="122">
        <v>0</v>
      </c>
      <c r="AA5029" s="122">
        <v>0</v>
      </c>
      <c r="AB5029" s="122">
        <v>0</v>
      </c>
      <c r="AC5029" s="122">
        <v>0</v>
      </c>
      <c r="AD5029" s="122">
        <v>0</v>
      </c>
      <c r="AE5029" s="122">
        <v>0</v>
      </c>
      <c r="AF5029" s="122">
        <v>0</v>
      </c>
      <c r="AG5029" s="122">
        <v>0</v>
      </c>
      <c r="AH5029" s="122">
        <v>0</v>
      </c>
      <c r="AI5029" s="122">
        <v>0</v>
      </c>
      <c r="AJ5029" s="122">
        <v>0</v>
      </c>
      <c r="AK5029" s="122">
        <v>0</v>
      </c>
      <c r="AL5029" s="122">
        <v>0</v>
      </c>
    </row>
    <row r="5030" spans="1:38" hidden="1" x14ac:dyDescent="0.25">
      <c r="A5030" s="122" t="s">
        <v>2027</v>
      </c>
      <c r="B5030" s="122">
        <v>1</v>
      </c>
      <c r="C5030" s="122" t="s">
        <v>2235</v>
      </c>
      <c r="D5030" s="122" t="s">
        <v>2124</v>
      </c>
      <c r="E5030" s="122">
        <v>91</v>
      </c>
      <c r="F5030" s="122">
        <v>0</v>
      </c>
      <c r="G5030" s="122">
        <v>0</v>
      </c>
      <c r="H5030" s="122">
        <v>0</v>
      </c>
      <c r="I5030" s="122">
        <v>0</v>
      </c>
      <c r="J5030" s="122">
        <v>0</v>
      </c>
      <c r="K5030" s="122">
        <v>9.8128137800000009E-4</v>
      </c>
      <c r="L5030" s="122">
        <v>2.3578151729999998E-3</v>
      </c>
      <c r="M5030" s="122">
        <v>2.7590135369999999E-3</v>
      </c>
      <c r="N5030" s="122">
        <v>2.7963218430000002E-3</v>
      </c>
      <c r="O5030" s="122">
        <v>2.839845036E-3</v>
      </c>
      <c r="P5030" s="122">
        <v>2.2382341660000002E-3</v>
      </c>
      <c r="Q5030" s="122">
        <v>1.6113263249999999E-3</v>
      </c>
      <c r="R5030" s="122">
        <v>9.6748633799999999E-4</v>
      </c>
      <c r="S5030" s="122">
        <v>3.0220866899999997E-4</v>
      </c>
      <c r="T5030" s="122">
        <v>3.0657103399999998E-4</v>
      </c>
      <c r="U5030" s="122">
        <v>2.4837004500000002E-4</v>
      </c>
      <c r="V5030" s="122">
        <v>1.8856490800000001E-4</v>
      </c>
      <c r="W5030" s="122">
        <v>1.2724817E-4</v>
      </c>
      <c r="X5030" s="122">
        <v>6.4387400000000006E-5</v>
      </c>
      <c r="Y5030" s="122">
        <v>0</v>
      </c>
      <c r="Z5030" s="122">
        <v>0</v>
      </c>
      <c r="AA5030" s="122">
        <v>0</v>
      </c>
      <c r="AB5030" s="122">
        <v>0</v>
      </c>
      <c r="AC5030" s="122">
        <v>0</v>
      </c>
      <c r="AD5030" s="122">
        <v>0</v>
      </c>
      <c r="AE5030" s="122">
        <v>0</v>
      </c>
      <c r="AF5030" s="122">
        <v>0</v>
      </c>
      <c r="AG5030" s="122">
        <v>0</v>
      </c>
      <c r="AH5030" s="122">
        <v>0</v>
      </c>
      <c r="AI5030" s="122">
        <v>0</v>
      </c>
      <c r="AJ5030" s="122">
        <v>0</v>
      </c>
      <c r="AK5030" s="122">
        <v>0</v>
      </c>
      <c r="AL5030" s="122">
        <v>0</v>
      </c>
    </row>
    <row r="5031" spans="1:38" hidden="1" x14ac:dyDescent="0.25">
      <c r="A5031" s="122" t="s">
        <v>2027</v>
      </c>
      <c r="B5031" s="122">
        <v>1</v>
      </c>
      <c r="C5031" s="122" t="s">
        <v>2235</v>
      </c>
      <c r="D5031" s="122" t="s">
        <v>2125</v>
      </c>
      <c r="E5031" s="122">
        <v>91</v>
      </c>
      <c r="F5031" s="122">
        <v>0</v>
      </c>
      <c r="G5031" s="122">
        <v>0</v>
      </c>
      <c r="H5031" s="122">
        <v>0</v>
      </c>
      <c r="I5031" s="122">
        <v>0</v>
      </c>
      <c r="J5031" s="122">
        <v>0</v>
      </c>
      <c r="K5031" s="122">
        <v>9.1314313510000005E-3</v>
      </c>
      <c r="L5031" s="122">
        <v>2.2119629993999999E-2</v>
      </c>
      <c r="M5031" s="122">
        <v>2.6215143234E-2</v>
      </c>
      <c r="N5031" s="122">
        <v>2.6870621995E-2</v>
      </c>
      <c r="O5031" s="122">
        <v>2.7439133470000002E-2</v>
      </c>
      <c r="P5031" s="122">
        <v>2.1700657068999998E-2</v>
      </c>
      <c r="Q5031" s="122">
        <v>1.5753981558000001E-2</v>
      </c>
      <c r="R5031" s="122">
        <v>9.5144050749999994E-3</v>
      </c>
      <c r="S5031" s="122">
        <v>2.9856650949999998E-3</v>
      </c>
      <c r="T5031" s="122">
        <v>3.055544408E-3</v>
      </c>
      <c r="U5031" s="122">
        <v>2.5017550249999999E-3</v>
      </c>
      <c r="V5031" s="122">
        <v>1.9285893059999999E-3</v>
      </c>
      <c r="W5031" s="122">
        <v>1.318763901E-3</v>
      </c>
      <c r="X5031" s="122">
        <v>6.7695757500000004E-4</v>
      </c>
      <c r="Y5031" s="122">
        <v>0</v>
      </c>
      <c r="Z5031" s="122">
        <v>0</v>
      </c>
      <c r="AA5031" s="122">
        <v>0</v>
      </c>
      <c r="AB5031" s="122">
        <v>0</v>
      </c>
      <c r="AC5031" s="122">
        <v>0</v>
      </c>
      <c r="AD5031" s="122">
        <v>0</v>
      </c>
      <c r="AE5031" s="122">
        <v>0</v>
      </c>
      <c r="AF5031" s="122">
        <v>0</v>
      </c>
      <c r="AG5031" s="122">
        <v>0</v>
      </c>
      <c r="AH5031" s="122">
        <v>0</v>
      </c>
      <c r="AI5031" s="122">
        <v>0</v>
      </c>
      <c r="AJ5031" s="122">
        <v>0</v>
      </c>
      <c r="AK5031" s="122">
        <v>0</v>
      </c>
      <c r="AL5031" s="122">
        <v>0</v>
      </c>
    </row>
    <row r="5032" spans="1:38" hidden="1" x14ac:dyDescent="0.25">
      <c r="A5032" s="122" t="s">
        <v>2027</v>
      </c>
      <c r="B5032" s="122">
        <v>1</v>
      </c>
      <c r="C5032" s="122" t="s">
        <v>2235</v>
      </c>
      <c r="D5032" s="122" t="s">
        <v>2126</v>
      </c>
      <c r="E5032" s="122">
        <v>91</v>
      </c>
      <c r="F5032" s="122">
        <v>0</v>
      </c>
      <c r="G5032" s="122">
        <v>0</v>
      </c>
      <c r="H5032" s="122">
        <v>0</v>
      </c>
      <c r="I5032" s="122">
        <v>0</v>
      </c>
      <c r="J5032" s="122">
        <v>0</v>
      </c>
      <c r="K5032" s="122">
        <v>8.6379747019999994E-3</v>
      </c>
      <c r="L5032" s="122">
        <v>2.0770284451000001E-2</v>
      </c>
      <c r="M5032" s="122">
        <v>2.4327873395000001E-2</v>
      </c>
      <c r="N5032" s="122">
        <v>2.4672885447000002E-2</v>
      </c>
      <c r="O5032" s="122">
        <v>2.5044438713000002E-2</v>
      </c>
      <c r="P5032" s="122">
        <v>1.9730830559999999E-2</v>
      </c>
      <c r="Q5032" s="122">
        <v>1.4230393744E-2</v>
      </c>
      <c r="R5032" s="122">
        <v>8.5598958829999992E-3</v>
      </c>
      <c r="S5032" s="122">
        <v>2.6800060840000001E-3</v>
      </c>
      <c r="T5032" s="122">
        <v>2.7268688789999999E-3</v>
      </c>
      <c r="U5032" s="122">
        <v>2.2174316570000002E-3</v>
      </c>
      <c r="V5032" s="122">
        <v>1.688497867E-3</v>
      </c>
      <c r="W5032" s="122">
        <v>1.1451196260000001E-3</v>
      </c>
      <c r="X5032" s="122">
        <v>5.8192367099999995E-4</v>
      </c>
      <c r="Y5032" s="122">
        <v>0</v>
      </c>
      <c r="Z5032" s="122">
        <v>0</v>
      </c>
      <c r="AA5032" s="122">
        <v>0</v>
      </c>
      <c r="AB5032" s="122">
        <v>0</v>
      </c>
      <c r="AC5032" s="122">
        <v>0</v>
      </c>
      <c r="AD5032" s="122">
        <v>0</v>
      </c>
      <c r="AE5032" s="122">
        <v>0</v>
      </c>
      <c r="AF5032" s="122">
        <v>0</v>
      </c>
      <c r="AG5032" s="122">
        <v>0</v>
      </c>
      <c r="AH5032" s="122">
        <v>0</v>
      </c>
      <c r="AI5032" s="122">
        <v>0</v>
      </c>
      <c r="AJ5032" s="122">
        <v>0</v>
      </c>
      <c r="AK5032" s="122">
        <v>0</v>
      </c>
      <c r="AL5032" s="122">
        <v>0</v>
      </c>
    </row>
    <row r="5033" spans="1:38" hidden="1" x14ac:dyDescent="0.25">
      <c r="A5033" s="122" t="s">
        <v>2027</v>
      </c>
      <c r="B5033" s="122">
        <v>1</v>
      </c>
      <c r="C5033" s="122" t="s">
        <v>2235</v>
      </c>
      <c r="D5033" s="122" t="s">
        <v>2127</v>
      </c>
      <c r="E5033" s="122">
        <v>91</v>
      </c>
      <c r="F5033" s="122">
        <v>0</v>
      </c>
      <c r="G5033" s="122">
        <v>0</v>
      </c>
      <c r="H5033" s="122">
        <v>0</v>
      </c>
      <c r="I5033" s="122">
        <v>0</v>
      </c>
      <c r="J5033" s="122">
        <v>0</v>
      </c>
      <c r="K5033" s="122">
        <v>3.0382974440000001E-3</v>
      </c>
      <c r="L5033" s="122">
        <v>7.2390714270000002E-3</v>
      </c>
      <c r="M5033" s="122">
        <v>8.4036006109999995E-3</v>
      </c>
      <c r="N5033" s="122">
        <v>8.4558485340000007E-3</v>
      </c>
      <c r="O5033" s="122">
        <v>8.5089689299999993E-3</v>
      </c>
      <c r="P5033" s="122">
        <v>6.6345425579999997E-3</v>
      </c>
      <c r="Q5033" s="122">
        <v>4.7413663219999999E-3</v>
      </c>
      <c r="R5033" s="122">
        <v>2.8381443860000001E-3</v>
      </c>
      <c r="S5033" s="122">
        <v>8.8643573199999998E-4</v>
      </c>
      <c r="T5033" s="122">
        <v>8.9828886700000002E-4</v>
      </c>
      <c r="U5033" s="122">
        <v>7.2785684300000003E-4</v>
      </c>
      <c r="V5033" s="122">
        <v>5.53355124E-4</v>
      </c>
      <c r="W5033" s="122">
        <v>3.7431702000000002E-4</v>
      </c>
      <c r="X5033" s="122">
        <v>1.89845537E-4</v>
      </c>
      <c r="Y5033" s="122">
        <v>0</v>
      </c>
      <c r="Z5033" s="122">
        <v>0</v>
      </c>
      <c r="AA5033" s="122">
        <v>0</v>
      </c>
      <c r="AB5033" s="122">
        <v>0</v>
      </c>
      <c r="AC5033" s="122">
        <v>0</v>
      </c>
      <c r="AD5033" s="122">
        <v>0</v>
      </c>
      <c r="AE5033" s="122">
        <v>0</v>
      </c>
      <c r="AF5033" s="122">
        <v>0</v>
      </c>
      <c r="AG5033" s="122">
        <v>0</v>
      </c>
      <c r="AH5033" s="122">
        <v>0</v>
      </c>
      <c r="AI5033" s="122">
        <v>0</v>
      </c>
      <c r="AJ5033" s="122">
        <v>0</v>
      </c>
      <c r="AK5033" s="122">
        <v>0</v>
      </c>
      <c r="AL5033" s="122">
        <v>0</v>
      </c>
    </row>
    <row r="5034" spans="1:38" hidden="1" x14ac:dyDescent="0.25">
      <c r="A5034" s="122" t="s">
        <v>2027</v>
      </c>
      <c r="B5034" s="122">
        <v>1</v>
      </c>
      <c r="C5034" s="122" t="s">
        <v>2235</v>
      </c>
      <c r="D5034" s="122" t="s">
        <v>2128</v>
      </c>
      <c r="E5034" s="122">
        <v>91</v>
      </c>
      <c r="F5034" s="122">
        <v>0</v>
      </c>
      <c r="G5034" s="122">
        <v>0</v>
      </c>
      <c r="H5034" s="122">
        <v>0</v>
      </c>
      <c r="I5034" s="122">
        <v>0</v>
      </c>
      <c r="J5034" s="122">
        <v>0</v>
      </c>
      <c r="K5034" s="122">
        <v>8.08280186E-4</v>
      </c>
      <c r="L5034" s="122">
        <v>1.938699077E-3</v>
      </c>
      <c r="M5034" s="122">
        <v>2.2610750820000001E-3</v>
      </c>
      <c r="N5034" s="122">
        <v>2.2857455809999999E-3</v>
      </c>
      <c r="O5034" s="122">
        <v>2.3096053049999998E-3</v>
      </c>
      <c r="P5034" s="122">
        <v>1.814840342E-3</v>
      </c>
      <c r="Q5034" s="122">
        <v>1.3019013629999999E-3</v>
      </c>
      <c r="R5034" s="122">
        <v>7.8603568400000001E-4</v>
      </c>
      <c r="S5034" s="122">
        <v>2.4625095600000002E-4</v>
      </c>
      <c r="T5034" s="122">
        <v>2.5176976299999998E-4</v>
      </c>
      <c r="U5034" s="122">
        <v>2.05566662E-4</v>
      </c>
      <c r="V5034" s="122">
        <v>1.58224521E-4</v>
      </c>
      <c r="W5034" s="122">
        <v>1.09164328E-4</v>
      </c>
      <c r="X5034" s="122">
        <v>5.6329482999999997E-5</v>
      </c>
      <c r="Y5034" s="122">
        <v>0</v>
      </c>
      <c r="Z5034" s="122">
        <v>0</v>
      </c>
      <c r="AA5034" s="122">
        <v>0</v>
      </c>
      <c r="AB5034" s="122">
        <v>0</v>
      </c>
      <c r="AC5034" s="122">
        <v>0</v>
      </c>
      <c r="AD5034" s="122">
        <v>0</v>
      </c>
      <c r="AE5034" s="122">
        <v>0</v>
      </c>
      <c r="AF5034" s="122">
        <v>0</v>
      </c>
      <c r="AG5034" s="122">
        <v>0</v>
      </c>
      <c r="AH5034" s="122">
        <v>0</v>
      </c>
      <c r="AI5034" s="122">
        <v>0</v>
      </c>
      <c r="AJ5034" s="122">
        <v>0</v>
      </c>
      <c r="AK5034" s="122">
        <v>0</v>
      </c>
      <c r="AL5034" s="122">
        <v>0</v>
      </c>
    </row>
    <row r="5035" spans="1:38" hidden="1" x14ac:dyDescent="0.25">
      <c r="A5035" s="122" t="s">
        <v>2027</v>
      </c>
      <c r="B5035" s="122">
        <v>1</v>
      </c>
      <c r="C5035" s="122" t="s">
        <v>2236</v>
      </c>
      <c r="D5035" s="122" t="s">
        <v>2080</v>
      </c>
      <c r="E5035" s="122">
        <v>92</v>
      </c>
      <c r="F5035" s="122">
        <v>0</v>
      </c>
      <c r="G5035" s="122">
        <v>0</v>
      </c>
      <c r="H5035" s="122">
        <v>0</v>
      </c>
      <c r="I5035" s="122">
        <v>0</v>
      </c>
      <c r="J5035" s="122">
        <v>0</v>
      </c>
      <c r="K5035" s="122">
        <v>0</v>
      </c>
      <c r="L5035" s="122">
        <v>0</v>
      </c>
      <c r="M5035" s="122">
        <v>0</v>
      </c>
      <c r="N5035" s="122">
        <v>0</v>
      </c>
      <c r="O5035" s="122">
        <v>0</v>
      </c>
      <c r="P5035" s="122">
        <v>0</v>
      </c>
      <c r="Q5035" s="122">
        <v>0</v>
      </c>
      <c r="R5035" s="122">
        <v>3.2384259719999998E-4</v>
      </c>
      <c r="S5035" s="122">
        <v>7.0365959400000005E-4</v>
      </c>
      <c r="T5035" s="122">
        <v>7.9782825479999999E-4</v>
      </c>
      <c r="U5035" s="122">
        <v>8.9245101480000004E-4</v>
      </c>
      <c r="V5035" s="122">
        <v>9.917659992E-4</v>
      </c>
      <c r="W5035" s="122">
        <v>1.0901543736E-3</v>
      </c>
      <c r="X5035" s="122">
        <v>1.1959184832E-3</v>
      </c>
      <c r="Y5035" s="122">
        <v>1.3148952071999999E-3</v>
      </c>
      <c r="Z5035" s="122">
        <v>1.4477651315999999E-3</v>
      </c>
      <c r="AA5035" s="122">
        <v>1.5749875188000001E-3</v>
      </c>
      <c r="AB5035" s="122">
        <v>1.7080524935999999E-3</v>
      </c>
      <c r="AC5035" s="122">
        <v>1.8437001576000001E-3</v>
      </c>
      <c r="AD5035" s="122">
        <v>1.9648031400000001E-3</v>
      </c>
      <c r="AE5035" s="122">
        <v>2.094622206E-3</v>
      </c>
      <c r="AF5035" s="122">
        <v>2.0172984707999999E-3</v>
      </c>
      <c r="AG5035" s="122">
        <v>1.889801598E-3</v>
      </c>
      <c r="AH5035" s="122">
        <v>1.73376168E-3</v>
      </c>
      <c r="AI5035" s="122">
        <v>1.5273215748E-3</v>
      </c>
      <c r="AJ5035" s="122">
        <v>1.2580406688E-3</v>
      </c>
      <c r="AK5035" s="122">
        <v>1.257038724E-3</v>
      </c>
      <c r="AL5035" s="122">
        <v>0</v>
      </c>
    </row>
    <row r="5036" spans="1:38" hidden="1" x14ac:dyDescent="0.25">
      <c r="A5036" s="122" t="s">
        <v>2027</v>
      </c>
      <c r="B5036" s="122">
        <v>1</v>
      </c>
      <c r="C5036" s="122" t="s">
        <v>2236</v>
      </c>
      <c r="D5036" s="122" t="s">
        <v>2081</v>
      </c>
      <c r="E5036" s="122">
        <v>92</v>
      </c>
      <c r="F5036" s="122">
        <v>0</v>
      </c>
      <c r="G5036" s="122">
        <v>0</v>
      </c>
      <c r="H5036" s="122">
        <v>0</v>
      </c>
      <c r="I5036" s="122">
        <v>0</v>
      </c>
      <c r="J5036" s="122">
        <v>0</v>
      </c>
      <c r="K5036" s="122">
        <v>0</v>
      </c>
      <c r="L5036" s="122">
        <v>0</v>
      </c>
      <c r="M5036" s="122">
        <v>0</v>
      </c>
      <c r="N5036" s="122">
        <v>0</v>
      </c>
      <c r="O5036" s="122">
        <v>0</v>
      </c>
      <c r="P5036" s="122">
        <v>0</v>
      </c>
      <c r="Q5036" s="122">
        <v>0</v>
      </c>
      <c r="R5036" s="122">
        <v>2.2586952899999999E-3</v>
      </c>
      <c r="S5036" s="122">
        <v>4.8871932743999999E-3</v>
      </c>
      <c r="T5036" s="122">
        <v>5.4828157704000001E-3</v>
      </c>
      <c r="U5036" s="122">
        <v>6.1149284496E-3</v>
      </c>
      <c r="V5036" s="122">
        <v>6.7982413763999997E-3</v>
      </c>
      <c r="W5036" s="122">
        <v>7.4880449147999998E-3</v>
      </c>
      <c r="X5036" s="122">
        <v>8.2079404044E-3</v>
      </c>
      <c r="Y5036" s="122">
        <v>8.9515448087999997E-3</v>
      </c>
      <c r="Z5036" s="122">
        <v>9.7037465459999996E-3</v>
      </c>
      <c r="AA5036" s="122">
        <v>1.0464991594800001E-2</v>
      </c>
      <c r="AB5036" s="122">
        <v>1.1257454516399999E-2</v>
      </c>
      <c r="AC5036" s="122">
        <v>1.2076575344400001E-2</v>
      </c>
      <c r="AD5036" s="122">
        <v>1.29118334976E-2</v>
      </c>
      <c r="AE5036" s="122">
        <v>1.3771079553599999E-2</v>
      </c>
      <c r="AF5036" s="122">
        <v>1.32213401316E-2</v>
      </c>
      <c r="AG5036" s="122">
        <v>1.24408136352E-2</v>
      </c>
      <c r="AH5036" s="122">
        <v>1.15132242024E-2</v>
      </c>
      <c r="AI5036" s="122">
        <v>1.02181161588E-2</v>
      </c>
      <c r="AJ5036" s="122">
        <v>8.6306016767999996E-3</v>
      </c>
      <c r="AK5036" s="122">
        <v>8.646859602E-3</v>
      </c>
      <c r="AL5036" s="122">
        <v>0</v>
      </c>
    </row>
    <row r="5037" spans="1:38" hidden="1" x14ac:dyDescent="0.25">
      <c r="A5037" s="122" t="s">
        <v>2027</v>
      </c>
      <c r="B5037" s="122">
        <v>1</v>
      </c>
      <c r="C5037" s="122" t="s">
        <v>2236</v>
      </c>
      <c r="D5037" s="122" t="s">
        <v>2082</v>
      </c>
      <c r="E5037" s="122">
        <v>92</v>
      </c>
      <c r="F5037" s="122">
        <v>0</v>
      </c>
      <c r="G5037" s="122">
        <v>0</v>
      </c>
      <c r="H5037" s="122">
        <v>0</v>
      </c>
      <c r="I5037" s="122">
        <v>0</v>
      </c>
      <c r="J5037" s="122">
        <v>0</v>
      </c>
      <c r="K5037" s="122">
        <v>0</v>
      </c>
      <c r="L5037" s="122">
        <v>0</v>
      </c>
      <c r="M5037" s="122">
        <v>0</v>
      </c>
      <c r="N5037" s="122">
        <v>0</v>
      </c>
      <c r="O5037" s="122">
        <v>0</v>
      </c>
      <c r="P5037" s="122">
        <v>0</v>
      </c>
      <c r="Q5037" s="122">
        <v>0</v>
      </c>
      <c r="R5037" s="122">
        <v>1.3642283256E-3</v>
      </c>
      <c r="S5037" s="122">
        <v>2.9569732295999999E-3</v>
      </c>
      <c r="T5037" s="122">
        <v>3.3275045892000002E-3</v>
      </c>
      <c r="U5037" s="122">
        <v>3.7214299368E-3</v>
      </c>
      <c r="V5037" s="122">
        <v>4.1441113091999996E-3</v>
      </c>
      <c r="W5037" s="122">
        <v>4.5648511823999996E-3</v>
      </c>
      <c r="X5037" s="122">
        <v>5.0006650103999999E-3</v>
      </c>
      <c r="Y5037" s="122">
        <v>5.4500961864000002E-3</v>
      </c>
      <c r="Z5037" s="122">
        <v>5.9250328955999998E-3</v>
      </c>
      <c r="AA5037" s="122">
        <v>6.4125486671999998E-3</v>
      </c>
      <c r="AB5037" s="122">
        <v>6.9014753784000004E-3</v>
      </c>
      <c r="AC5037" s="122">
        <v>7.3996833048000001E-3</v>
      </c>
      <c r="AD5037" s="122">
        <v>7.9137496487999993E-3</v>
      </c>
      <c r="AE5037" s="122">
        <v>8.4522742356000005E-3</v>
      </c>
      <c r="AF5037" s="122">
        <v>8.1276421104000008E-3</v>
      </c>
      <c r="AG5037" s="122">
        <v>7.6610259167999998E-3</v>
      </c>
      <c r="AH5037" s="122">
        <v>7.0895998008000003E-3</v>
      </c>
      <c r="AI5037" s="122">
        <v>6.2895264564000004E-3</v>
      </c>
      <c r="AJ5037" s="122">
        <v>5.1738097068000002E-3</v>
      </c>
      <c r="AK5037" s="122">
        <v>5.1914867724000002E-3</v>
      </c>
      <c r="AL5037" s="122">
        <v>0</v>
      </c>
    </row>
    <row r="5038" spans="1:38" hidden="1" x14ac:dyDescent="0.25">
      <c r="A5038" s="122" t="s">
        <v>2027</v>
      </c>
      <c r="B5038" s="122">
        <v>1</v>
      </c>
      <c r="C5038" s="122" t="s">
        <v>2236</v>
      </c>
      <c r="D5038" s="122" t="s">
        <v>2135</v>
      </c>
      <c r="E5038" s="122">
        <v>92</v>
      </c>
      <c r="F5038" s="122">
        <v>0</v>
      </c>
      <c r="G5038" s="122">
        <v>0</v>
      </c>
      <c r="H5038" s="122">
        <v>0</v>
      </c>
      <c r="I5038" s="122">
        <v>0</v>
      </c>
      <c r="J5038" s="122">
        <v>0</v>
      </c>
      <c r="K5038" s="122">
        <v>0</v>
      </c>
      <c r="L5038" s="122">
        <v>0</v>
      </c>
      <c r="M5038" s="122">
        <v>0</v>
      </c>
      <c r="N5038" s="122">
        <v>0</v>
      </c>
      <c r="O5038" s="122">
        <v>0</v>
      </c>
      <c r="P5038" s="122">
        <v>0</v>
      </c>
      <c r="Q5038" s="122">
        <v>0</v>
      </c>
      <c r="R5038" s="122">
        <v>2.90176464E-5</v>
      </c>
      <c r="S5038" s="122">
        <v>6.2316592799999997E-5</v>
      </c>
      <c r="T5038" s="122">
        <v>6.9386968799999997E-5</v>
      </c>
      <c r="U5038" s="122">
        <v>7.6670002800000001E-5</v>
      </c>
      <c r="V5038" s="122">
        <v>8.3904073200000005E-5</v>
      </c>
      <c r="W5038" s="122">
        <v>9.0963675600000006E-5</v>
      </c>
      <c r="X5038" s="122">
        <v>9.8047398E-5</v>
      </c>
      <c r="Y5038" s="122">
        <v>1.052845236E-4</v>
      </c>
      <c r="Z5038" s="122">
        <v>1.125980292E-4</v>
      </c>
      <c r="AA5038" s="122">
        <v>1.200402552E-4</v>
      </c>
      <c r="AB5038" s="122">
        <v>1.2732152040000001E-4</v>
      </c>
      <c r="AC5038" s="122">
        <v>1.3449336119999999E-4</v>
      </c>
      <c r="AD5038" s="122">
        <v>1.4148872400000001E-4</v>
      </c>
      <c r="AE5038" s="122">
        <v>1.48262826E-4</v>
      </c>
      <c r="AF5038" s="122">
        <v>1.396264188E-4</v>
      </c>
      <c r="AG5038" s="122">
        <v>1.2871348559999999E-4</v>
      </c>
      <c r="AH5038" s="122">
        <v>1.1647081680000001E-4</v>
      </c>
      <c r="AI5038" s="122">
        <v>1.0088278440000001E-4</v>
      </c>
      <c r="AJ5038" s="122">
        <v>8.1400497599999996E-5</v>
      </c>
      <c r="AK5038" s="122">
        <v>7.9549609199999996E-5</v>
      </c>
      <c r="AL5038" s="122">
        <v>0</v>
      </c>
    </row>
    <row r="5039" spans="1:38" hidden="1" x14ac:dyDescent="0.25">
      <c r="A5039" s="122" t="s">
        <v>2027</v>
      </c>
      <c r="B5039" s="122">
        <v>1</v>
      </c>
      <c r="C5039" s="122" t="s">
        <v>2236</v>
      </c>
      <c r="D5039" s="122" t="s">
        <v>2083</v>
      </c>
      <c r="E5039" s="122">
        <v>92</v>
      </c>
      <c r="F5039" s="122">
        <v>0</v>
      </c>
      <c r="G5039" s="122">
        <v>0</v>
      </c>
      <c r="H5039" s="122">
        <v>0</v>
      </c>
      <c r="I5039" s="122">
        <v>0</v>
      </c>
      <c r="J5039" s="122">
        <v>0</v>
      </c>
      <c r="K5039" s="122">
        <v>0</v>
      </c>
      <c r="L5039" s="122">
        <v>0</v>
      </c>
      <c r="M5039" s="122">
        <v>0</v>
      </c>
      <c r="N5039" s="122">
        <v>0</v>
      </c>
      <c r="O5039" s="122">
        <v>0</v>
      </c>
      <c r="P5039" s="122">
        <v>0</v>
      </c>
      <c r="Q5039" s="122">
        <v>0</v>
      </c>
      <c r="R5039" s="122">
        <v>2.7205922448000001E-3</v>
      </c>
      <c r="S5039" s="122">
        <v>5.9798529119999997E-3</v>
      </c>
      <c r="T5039" s="122">
        <v>6.8401994027999999E-3</v>
      </c>
      <c r="U5039" s="122">
        <v>7.8133614048000004E-3</v>
      </c>
      <c r="V5039" s="122">
        <v>8.8545526607999997E-3</v>
      </c>
      <c r="W5039" s="122">
        <v>9.8834696507999996E-3</v>
      </c>
      <c r="X5039" s="122">
        <v>1.09255163628E-2</v>
      </c>
      <c r="Y5039" s="122">
        <v>1.1933956920000001E-2</v>
      </c>
      <c r="Z5039" s="122">
        <v>1.29923813532E-2</v>
      </c>
      <c r="AA5039" s="122">
        <v>1.41144369192E-2</v>
      </c>
      <c r="AB5039" s="122">
        <v>1.5323517364799999E-2</v>
      </c>
      <c r="AC5039" s="122">
        <v>1.6583443494E-2</v>
      </c>
      <c r="AD5039" s="122">
        <v>1.7947658071199999E-2</v>
      </c>
      <c r="AE5039" s="122">
        <v>1.9381871943599999E-2</v>
      </c>
      <c r="AF5039" s="122">
        <v>1.8866333877599999E-2</v>
      </c>
      <c r="AG5039" s="122">
        <v>1.7975429839199999E-2</v>
      </c>
      <c r="AH5039" s="122">
        <v>1.68621496116E-2</v>
      </c>
      <c r="AI5039" s="122">
        <v>1.51812205404E-2</v>
      </c>
      <c r="AJ5039" s="122">
        <v>1.23289087344E-2</v>
      </c>
      <c r="AK5039" s="122">
        <v>1.2483892518E-2</v>
      </c>
      <c r="AL5039" s="122">
        <v>0</v>
      </c>
    </row>
    <row r="5040" spans="1:38" x14ac:dyDescent="0.25">
      <c r="A5040" s="122" t="s">
        <v>2027</v>
      </c>
      <c r="B5040" s="122">
        <v>1</v>
      </c>
      <c r="C5040" s="122" t="s">
        <v>2236</v>
      </c>
      <c r="D5040" s="122" t="s">
        <v>2084</v>
      </c>
      <c r="E5040" s="122">
        <v>92</v>
      </c>
      <c r="F5040" s="122">
        <v>0</v>
      </c>
      <c r="G5040" s="122">
        <v>0</v>
      </c>
      <c r="H5040" s="122">
        <v>0</v>
      </c>
      <c r="I5040" s="122">
        <v>0</v>
      </c>
      <c r="J5040" s="122">
        <v>0</v>
      </c>
      <c r="K5040" s="122">
        <v>0</v>
      </c>
      <c r="L5040" s="122">
        <v>0</v>
      </c>
      <c r="M5040" s="122">
        <v>0</v>
      </c>
      <c r="N5040" s="122">
        <v>0</v>
      </c>
      <c r="O5040" s="122">
        <v>0</v>
      </c>
      <c r="P5040" s="122">
        <v>0</v>
      </c>
      <c r="Q5040" s="122">
        <v>0</v>
      </c>
      <c r="R5040" s="122">
        <v>1.7581094129999999E-2</v>
      </c>
      <c r="S5040" s="122">
        <v>3.8256766009199999E-2</v>
      </c>
      <c r="T5040" s="122">
        <v>4.3050212320800002E-2</v>
      </c>
      <c r="U5040" s="122">
        <v>4.7941938145200001E-2</v>
      </c>
      <c r="V5040" s="122">
        <v>5.2901670148799998E-2</v>
      </c>
      <c r="W5040" s="122">
        <v>5.8089717972E-2</v>
      </c>
      <c r="X5040" s="122">
        <v>6.3678062280000003E-2</v>
      </c>
      <c r="Y5040" s="122">
        <v>6.9538547482800001E-2</v>
      </c>
      <c r="Z5040" s="122">
        <v>7.5674097647999997E-2</v>
      </c>
      <c r="AA5040" s="122">
        <v>8.2061053628399994E-2</v>
      </c>
      <c r="AB5040" s="122">
        <v>8.8684179382800002E-2</v>
      </c>
      <c r="AC5040" s="122">
        <v>9.5615499884400004E-2</v>
      </c>
      <c r="AD5040" s="122">
        <v>0.1028596564644</v>
      </c>
      <c r="AE5040" s="122">
        <v>0.1103554881192</v>
      </c>
      <c r="AF5040" s="122">
        <v>0.106353692448</v>
      </c>
      <c r="AG5040" s="122">
        <v>0.1003270100736</v>
      </c>
      <c r="AH5040" s="122">
        <v>9.2822339242800006E-2</v>
      </c>
      <c r="AI5040" s="122">
        <v>8.21069589732E-2</v>
      </c>
      <c r="AJ5040" s="122">
        <v>6.7844749989599995E-2</v>
      </c>
      <c r="AK5040" s="122">
        <v>6.73199086788E-2</v>
      </c>
      <c r="AL5040" s="122">
        <v>0</v>
      </c>
    </row>
    <row r="5041" spans="1:38" hidden="1" x14ac:dyDescent="0.25">
      <c r="A5041" s="122" t="s">
        <v>2027</v>
      </c>
      <c r="B5041" s="122">
        <v>1</v>
      </c>
      <c r="C5041" s="122" t="s">
        <v>2236</v>
      </c>
      <c r="D5041" s="122" t="s">
        <v>474</v>
      </c>
      <c r="E5041" s="122">
        <v>92</v>
      </c>
      <c r="F5041" s="122">
        <v>0</v>
      </c>
      <c r="G5041" s="122">
        <v>0</v>
      </c>
      <c r="H5041" s="122">
        <v>0</v>
      </c>
      <c r="I5041" s="122">
        <v>0</v>
      </c>
      <c r="J5041" s="122">
        <v>0</v>
      </c>
      <c r="K5041" s="122">
        <v>0</v>
      </c>
      <c r="L5041" s="122">
        <v>0</v>
      </c>
      <c r="M5041" s="122">
        <v>0</v>
      </c>
      <c r="N5041" s="122">
        <v>0</v>
      </c>
      <c r="O5041" s="122">
        <v>0</v>
      </c>
      <c r="P5041" s="122">
        <v>0</v>
      </c>
      <c r="Q5041" s="122">
        <v>0</v>
      </c>
      <c r="R5041" s="122">
        <v>2.2638966876E-3</v>
      </c>
      <c r="S5041" s="122">
        <v>4.9145848307999996E-3</v>
      </c>
      <c r="T5041" s="122">
        <v>5.5364055864000001E-3</v>
      </c>
      <c r="U5041" s="122">
        <v>6.1980027144000003E-3</v>
      </c>
      <c r="V5041" s="122">
        <v>6.9325355064000001E-3</v>
      </c>
      <c r="W5041" s="122">
        <v>7.6980122484E-3</v>
      </c>
      <c r="X5041" s="122">
        <v>8.5063289243999998E-3</v>
      </c>
      <c r="Y5041" s="122">
        <v>9.3546461280000007E-3</v>
      </c>
      <c r="Z5041" s="122">
        <v>1.02350633532E-2</v>
      </c>
      <c r="AA5041" s="122">
        <v>1.11676330836E-2</v>
      </c>
      <c r="AB5041" s="122">
        <v>1.2138646074E-2</v>
      </c>
      <c r="AC5041" s="122">
        <v>1.3174328080799999E-2</v>
      </c>
      <c r="AD5041" s="122">
        <v>1.42683960048E-2</v>
      </c>
      <c r="AE5041" s="122">
        <v>1.54716853992E-2</v>
      </c>
      <c r="AF5041" s="122">
        <v>1.50605501904E-2</v>
      </c>
      <c r="AG5041" s="122">
        <v>1.43266595532E-2</v>
      </c>
      <c r="AH5041" s="122">
        <v>1.3409160079200001E-2</v>
      </c>
      <c r="AI5041" s="122">
        <v>1.1988854602799999E-2</v>
      </c>
      <c r="AJ5041" s="122">
        <v>9.9351274547999999E-3</v>
      </c>
      <c r="AK5041" s="122">
        <v>9.9717006108000009E-3</v>
      </c>
      <c r="AL5041" s="122">
        <v>0</v>
      </c>
    </row>
    <row r="5042" spans="1:38" hidden="1" x14ac:dyDescent="0.25">
      <c r="A5042" s="122" t="s">
        <v>2027</v>
      </c>
      <c r="B5042" s="122">
        <v>1</v>
      </c>
      <c r="C5042" s="122" t="s">
        <v>2236</v>
      </c>
      <c r="D5042" s="122" t="s">
        <v>2085</v>
      </c>
      <c r="E5042" s="122">
        <v>92</v>
      </c>
      <c r="F5042" s="122">
        <v>0</v>
      </c>
      <c r="G5042" s="122">
        <v>0</v>
      </c>
      <c r="H5042" s="122">
        <v>0</v>
      </c>
      <c r="I5042" s="122">
        <v>0</v>
      </c>
      <c r="J5042" s="122">
        <v>0</v>
      </c>
      <c r="K5042" s="122">
        <v>0</v>
      </c>
      <c r="L5042" s="122">
        <v>0</v>
      </c>
      <c r="M5042" s="122">
        <v>0</v>
      </c>
      <c r="N5042" s="122">
        <v>0</v>
      </c>
      <c r="O5042" s="122">
        <v>0</v>
      </c>
      <c r="P5042" s="122">
        <v>0</v>
      </c>
      <c r="Q5042" s="122">
        <v>0</v>
      </c>
      <c r="R5042" s="122">
        <v>1.7437734096000001E-3</v>
      </c>
      <c r="S5042" s="122">
        <v>3.7812051659999999E-3</v>
      </c>
      <c r="T5042" s="122">
        <v>4.2307627308000003E-3</v>
      </c>
      <c r="U5042" s="122">
        <v>4.6927133928000003E-3</v>
      </c>
      <c r="V5042" s="122">
        <v>5.1658328208000004E-3</v>
      </c>
      <c r="W5042" s="122">
        <v>5.6523134424000003E-3</v>
      </c>
      <c r="X5042" s="122">
        <v>6.1680013739999996E-3</v>
      </c>
      <c r="Y5042" s="122">
        <v>6.7011539543999996E-3</v>
      </c>
      <c r="Z5042" s="122">
        <v>7.2576086256000002E-3</v>
      </c>
      <c r="AA5042" s="122">
        <v>7.8245427131999994E-3</v>
      </c>
      <c r="AB5042" s="122">
        <v>8.4027437352000005E-3</v>
      </c>
      <c r="AC5042" s="122">
        <v>8.9877015732000003E-3</v>
      </c>
      <c r="AD5042" s="122">
        <v>9.5849632644000003E-3</v>
      </c>
      <c r="AE5042" s="122">
        <v>1.0179271702800001E-2</v>
      </c>
      <c r="AF5042" s="122">
        <v>9.7250588975999995E-3</v>
      </c>
      <c r="AG5042" s="122">
        <v>9.1184993484000002E-3</v>
      </c>
      <c r="AH5042" s="122">
        <v>8.4132976020000003E-3</v>
      </c>
      <c r="AI5042" s="122">
        <v>7.4242638359999997E-3</v>
      </c>
      <c r="AJ5042" s="122">
        <v>6.1838065668000002E-3</v>
      </c>
      <c r="AK5042" s="122">
        <v>6.1860817260000001E-3</v>
      </c>
      <c r="AL5042" s="122">
        <v>0</v>
      </c>
    </row>
    <row r="5043" spans="1:38" hidden="1" x14ac:dyDescent="0.25">
      <c r="A5043" s="122" t="s">
        <v>2027</v>
      </c>
      <c r="B5043" s="122">
        <v>1</v>
      </c>
      <c r="C5043" s="122" t="s">
        <v>2236</v>
      </c>
      <c r="D5043" s="122" t="s">
        <v>2086</v>
      </c>
      <c r="E5043" s="122">
        <v>92</v>
      </c>
      <c r="F5043" s="122">
        <v>0</v>
      </c>
      <c r="G5043" s="122">
        <v>0</v>
      </c>
      <c r="H5043" s="122">
        <v>0</v>
      </c>
      <c r="I5043" s="122">
        <v>0</v>
      </c>
      <c r="J5043" s="122">
        <v>0</v>
      </c>
      <c r="K5043" s="122">
        <v>0</v>
      </c>
      <c r="L5043" s="122">
        <v>0</v>
      </c>
      <c r="M5043" s="122">
        <v>0</v>
      </c>
      <c r="N5043" s="122">
        <v>0</v>
      </c>
      <c r="O5043" s="122">
        <v>0</v>
      </c>
      <c r="P5043" s="122">
        <v>0</v>
      </c>
      <c r="Q5043" s="122">
        <v>0</v>
      </c>
      <c r="R5043" s="122">
        <v>2.889650772E-4</v>
      </c>
      <c r="S5043" s="122">
        <v>6.1693894800000004E-4</v>
      </c>
      <c r="T5043" s="122">
        <v>6.8706173760000005E-4</v>
      </c>
      <c r="U5043" s="122">
        <v>7.5889367040000001E-4</v>
      </c>
      <c r="V5043" s="122">
        <v>8.3811693600000002E-4</v>
      </c>
      <c r="W5043" s="122">
        <v>9.2046012360000003E-4</v>
      </c>
      <c r="X5043" s="122">
        <v>1.0093969152000001E-3</v>
      </c>
      <c r="Y5043" s="122">
        <v>1.1142127871999999E-3</v>
      </c>
      <c r="Z5043" s="122">
        <v>1.2273505416E-3</v>
      </c>
      <c r="AA5043" s="122">
        <v>1.3524612227999999E-3</v>
      </c>
      <c r="AB5043" s="122">
        <v>1.485847476E-3</v>
      </c>
      <c r="AC5043" s="122">
        <v>1.6285752444E-3</v>
      </c>
      <c r="AD5043" s="122">
        <v>1.7689505892E-3</v>
      </c>
      <c r="AE5043" s="122">
        <v>1.92041028E-3</v>
      </c>
      <c r="AF5043" s="122">
        <v>1.8678867288E-3</v>
      </c>
      <c r="AG5043" s="122">
        <v>1.77782892E-3</v>
      </c>
      <c r="AH5043" s="122">
        <v>1.6573219428E-3</v>
      </c>
      <c r="AI5043" s="122">
        <v>1.4745442008E-3</v>
      </c>
      <c r="AJ5043" s="122">
        <v>1.1853037536000001E-3</v>
      </c>
      <c r="AK5043" s="122">
        <v>1.1495971487999999E-3</v>
      </c>
      <c r="AL5043" s="122">
        <v>0</v>
      </c>
    </row>
    <row r="5044" spans="1:38" hidden="1" x14ac:dyDescent="0.25">
      <c r="A5044" s="122" t="s">
        <v>2027</v>
      </c>
      <c r="B5044" s="122">
        <v>1</v>
      </c>
      <c r="C5044" s="122" t="s">
        <v>2236</v>
      </c>
      <c r="D5044" s="122" t="s">
        <v>2087</v>
      </c>
      <c r="E5044" s="122">
        <v>92</v>
      </c>
      <c r="F5044" s="122">
        <v>0</v>
      </c>
      <c r="G5044" s="122">
        <v>0</v>
      </c>
      <c r="H5044" s="122">
        <v>0</v>
      </c>
      <c r="I5044" s="122">
        <v>0</v>
      </c>
      <c r="J5044" s="122">
        <v>0</v>
      </c>
      <c r="K5044" s="122">
        <v>0</v>
      </c>
      <c r="L5044" s="122">
        <v>0</v>
      </c>
      <c r="M5044" s="122">
        <v>0</v>
      </c>
      <c r="N5044" s="122">
        <v>0</v>
      </c>
      <c r="O5044" s="122">
        <v>0</v>
      </c>
      <c r="P5044" s="122">
        <v>0</v>
      </c>
      <c r="Q5044" s="122">
        <v>0</v>
      </c>
      <c r="R5044" s="122">
        <v>4.064405724E-4</v>
      </c>
      <c r="S5044" s="122">
        <v>8.8769776680000002E-4</v>
      </c>
      <c r="T5044" s="122">
        <v>1.0053878495999999E-3</v>
      </c>
      <c r="U5044" s="122">
        <v>1.1309085708000001E-3</v>
      </c>
      <c r="V5044" s="122">
        <v>1.2619432043999999E-3</v>
      </c>
      <c r="W5044" s="122">
        <v>1.3969439699999999E-3</v>
      </c>
      <c r="X5044" s="122">
        <v>1.5376151867999999E-3</v>
      </c>
      <c r="Y5044" s="122">
        <v>1.6776933732E-3</v>
      </c>
      <c r="Z5044" s="122">
        <v>1.8242442419999999E-3</v>
      </c>
      <c r="AA5044" s="122">
        <v>1.9788812604000002E-3</v>
      </c>
      <c r="AB5044" s="122">
        <v>2.1397528968000001E-3</v>
      </c>
      <c r="AC5044" s="122">
        <v>2.3096979948000001E-3</v>
      </c>
      <c r="AD5044" s="122">
        <v>2.4874249283999999E-3</v>
      </c>
      <c r="AE5044" s="122">
        <v>2.6722509408000001E-3</v>
      </c>
      <c r="AF5044" s="122">
        <v>2.5807647455999999E-3</v>
      </c>
      <c r="AG5044" s="122">
        <v>2.4431333723999998E-3</v>
      </c>
      <c r="AH5044" s="122">
        <v>2.2759529088E-3</v>
      </c>
      <c r="AI5044" s="122">
        <v>2.0333696268000001E-3</v>
      </c>
      <c r="AJ5044" s="122">
        <v>1.7036633772E-3</v>
      </c>
      <c r="AK5044" s="122">
        <v>1.7214944892E-3</v>
      </c>
      <c r="AL5044" s="122">
        <v>0</v>
      </c>
    </row>
    <row r="5045" spans="1:38" hidden="1" x14ac:dyDescent="0.25">
      <c r="A5045" s="122" t="s">
        <v>2027</v>
      </c>
      <c r="B5045" s="122">
        <v>1</v>
      </c>
      <c r="C5045" s="122" t="s">
        <v>2236</v>
      </c>
      <c r="D5045" s="122" t="s">
        <v>2088</v>
      </c>
      <c r="E5045" s="122">
        <v>92</v>
      </c>
      <c r="F5045" s="122">
        <v>0</v>
      </c>
      <c r="G5045" s="122">
        <v>0</v>
      </c>
      <c r="H5045" s="122">
        <v>0</v>
      </c>
      <c r="I5045" s="122">
        <v>0</v>
      </c>
      <c r="J5045" s="122">
        <v>0</v>
      </c>
      <c r="K5045" s="122">
        <v>0</v>
      </c>
      <c r="L5045" s="122">
        <v>0</v>
      </c>
      <c r="M5045" s="122">
        <v>0</v>
      </c>
      <c r="N5045" s="122">
        <v>0</v>
      </c>
      <c r="O5045" s="122">
        <v>0</v>
      </c>
      <c r="P5045" s="122">
        <v>0</v>
      </c>
      <c r="Q5045" s="122">
        <v>0</v>
      </c>
      <c r="R5045" s="122">
        <v>8.4141633491999993E-3</v>
      </c>
      <c r="S5045" s="122">
        <v>1.84528513104E-2</v>
      </c>
      <c r="T5045" s="122">
        <v>2.1074970439200001E-2</v>
      </c>
      <c r="U5045" s="122">
        <v>2.3874713750400001E-2</v>
      </c>
      <c r="V5045" s="122">
        <v>2.6680511985600001E-2</v>
      </c>
      <c r="W5045" s="122">
        <v>2.9433754670399999E-2</v>
      </c>
      <c r="X5045" s="122">
        <v>3.2230685670000002E-2</v>
      </c>
      <c r="Y5045" s="122">
        <v>3.5092928644800001E-2</v>
      </c>
      <c r="Z5045" s="122">
        <v>3.8214953426400002E-2</v>
      </c>
      <c r="AA5045" s="122">
        <v>4.1548258795200001E-2</v>
      </c>
      <c r="AB5045" s="122">
        <v>4.5112760715599998E-2</v>
      </c>
      <c r="AC5045" s="122">
        <v>4.8869524844399999E-2</v>
      </c>
      <c r="AD5045" s="122">
        <v>5.2924011620400002E-2</v>
      </c>
      <c r="AE5045" s="122">
        <v>5.7353302694399998E-2</v>
      </c>
      <c r="AF5045" s="122">
        <v>5.6036486168399999E-2</v>
      </c>
      <c r="AG5045" s="122">
        <v>5.3499926789999999E-2</v>
      </c>
      <c r="AH5045" s="122">
        <v>5.0026847629199997E-2</v>
      </c>
      <c r="AI5045" s="122">
        <v>4.4745291631200002E-2</v>
      </c>
      <c r="AJ5045" s="122">
        <v>3.7048515211199999E-2</v>
      </c>
      <c r="AK5045" s="122">
        <v>3.7369633454400003E-2</v>
      </c>
      <c r="AL5045" s="122">
        <v>0</v>
      </c>
    </row>
    <row r="5046" spans="1:38" hidden="1" x14ac:dyDescent="0.25">
      <c r="A5046" s="122" t="s">
        <v>2027</v>
      </c>
      <c r="B5046" s="122">
        <v>1</v>
      </c>
      <c r="C5046" s="122" t="s">
        <v>2236</v>
      </c>
      <c r="D5046" s="122" t="s">
        <v>2089</v>
      </c>
      <c r="E5046" s="122">
        <v>92</v>
      </c>
      <c r="F5046" s="122">
        <v>0</v>
      </c>
      <c r="G5046" s="122">
        <v>0</v>
      </c>
      <c r="H5046" s="122">
        <v>0</v>
      </c>
      <c r="I5046" s="122">
        <v>0</v>
      </c>
      <c r="J5046" s="122">
        <v>0</v>
      </c>
      <c r="K5046" s="122">
        <v>0</v>
      </c>
      <c r="L5046" s="122">
        <v>0</v>
      </c>
      <c r="M5046" s="122">
        <v>0</v>
      </c>
      <c r="N5046" s="122">
        <v>0</v>
      </c>
      <c r="O5046" s="122">
        <v>0</v>
      </c>
      <c r="P5046" s="122">
        <v>0</v>
      </c>
      <c r="Q5046" s="122">
        <v>0</v>
      </c>
      <c r="R5046" s="122">
        <v>4.2895481555999997E-3</v>
      </c>
      <c r="S5046" s="122">
        <v>9.3574642283999997E-3</v>
      </c>
      <c r="T5046" s="122">
        <v>1.06120214064E-2</v>
      </c>
      <c r="U5046" s="122">
        <v>1.1943917676000001E-2</v>
      </c>
      <c r="V5046" s="122">
        <v>1.3446464071200001E-2</v>
      </c>
      <c r="W5046" s="122">
        <v>1.49829932952E-2</v>
      </c>
      <c r="X5046" s="122">
        <v>1.6534925470799999E-2</v>
      </c>
      <c r="Y5046" s="122">
        <v>1.8100579273199999E-2</v>
      </c>
      <c r="Z5046" s="122">
        <v>1.9693770477600001E-2</v>
      </c>
      <c r="AA5046" s="122">
        <v>2.13755329752E-2</v>
      </c>
      <c r="AB5046" s="122">
        <v>2.3146692795599999E-2</v>
      </c>
      <c r="AC5046" s="122">
        <v>2.4934046140800002E-2</v>
      </c>
      <c r="AD5046" s="122">
        <v>2.68465669296E-2</v>
      </c>
      <c r="AE5046" s="122">
        <v>2.8885984485600001E-2</v>
      </c>
      <c r="AF5046" s="122">
        <v>2.8004180440800001E-2</v>
      </c>
      <c r="AG5046" s="122">
        <v>2.65675755528E-2</v>
      </c>
      <c r="AH5046" s="122">
        <v>2.4759054495600001E-2</v>
      </c>
      <c r="AI5046" s="122">
        <v>2.2126959575999999E-2</v>
      </c>
      <c r="AJ5046" s="122">
        <v>1.8422634096E-2</v>
      </c>
      <c r="AK5046" s="122">
        <v>1.8528692469600001E-2</v>
      </c>
      <c r="AL5046" s="122">
        <v>0</v>
      </c>
    </row>
    <row r="5047" spans="1:38" hidden="1" x14ac:dyDescent="0.25">
      <c r="A5047" s="122" t="s">
        <v>2027</v>
      </c>
      <c r="B5047" s="122">
        <v>1</v>
      </c>
      <c r="C5047" s="122" t="s">
        <v>2236</v>
      </c>
      <c r="D5047" s="122" t="s">
        <v>2136</v>
      </c>
      <c r="E5047" s="122">
        <v>92</v>
      </c>
      <c r="F5047" s="122">
        <v>0</v>
      </c>
      <c r="G5047" s="122">
        <v>0</v>
      </c>
      <c r="H5047" s="122">
        <v>0</v>
      </c>
      <c r="I5047" s="122">
        <v>0</v>
      </c>
      <c r="J5047" s="122">
        <v>0</v>
      </c>
      <c r="K5047" s="122">
        <v>0</v>
      </c>
      <c r="L5047" s="122">
        <v>0</v>
      </c>
      <c r="M5047" s="122">
        <v>0</v>
      </c>
      <c r="N5047" s="122">
        <v>0</v>
      </c>
      <c r="O5047" s="122">
        <v>0</v>
      </c>
      <c r="P5047" s="122">
        <v>0</v>
      </c>
      <c r="Q5047" s="122">
        <v>0</v>
      </c>
      <c r="R5047" s="122">
        <v>7.9331082000000001E-5</v>
      </c>
      <c r="S5047" s="122">
        <v>1.715290584E-4</v>
      </c>
      <c r="T5047" s="122">
        <v>1.9222224959999999E-4</v>
      </c>
      <c r="U5047" s="122">
        <v>2.1353653079999999E-4</v>
      </c>
      <c r="V5047" s="122">
        <v>2.3541779279999999E-4</v>
      </c>
      <c r="W5047" s="122">
        <v>2.5817734440000001E-4</v>
      </c>
      <c r="X5047" s="122">
        <v>2.8167593280000001E-4</v>
      </c>
      <c r="Y5047" s="122">
        <v>3.0602531400000002E-4</v>
      </c>
      <c r="Z5047" s="122">
        <v>3.3119783039999999E-4</v>
      </c>
      <c r="AA5047" s="122">
        <v>3.5747150519999999E-4</v>
      </c>
      <c r="AB5047" s="122">
        <v>3.848043696E-4</v>
      </c>
      <c r="AC5047" s="122">
        <v>4.132007652E-4</v>
      </c>
      <c r="AD5047" s="122">
        <v>4.421397E-4</v>
      </c>
      <c r="AE5047" s="122">
        <v>4.7201971680000001E-4</v>
      </c>
      <c r="AF5047" s="122">
        <v>4.5339674520000002E-4</v>
      </c>
      <c r="AG5047" s="122">
        <v>4.2682695719999998E-4</v>
      </c>
      <c r="AH5047" s="122">
        <v>3.9488041919999998E-4</v>
      </c>
      <c r="AI5047" s="122">
        <v>3.5007703680000002E-4</v>
      </c>
      <c r="AJ5047" s="122">
        <v>2.8939674479999997E-4</v>
      </c>
      <c r="AK5047" s="122">
        <v>2.8960996559999999E-4</v>
      </c>
      <c r="AL5047" s="122">
        <v>0</v>
      </c>
    </row>
    <row r="5048" spans="1:38" hidden="1" x14ac:dyDescent="0.25">
      <c r="A5048" s="122" t="s">
        <v>2027</v>
      </c>
      <c r="B5048" s="122">
        <v>1</v>
      </c>
      <c r="C5048" s="122" t="s">
        <v>2236</v>
      </c>
      <c r="D5048" s="122" t="s">
        <v>2090</v>
      </c>
      <c r="E5048" s="122">
        <v>92</v>
      </c>
      <c r="F5048" s="122">
        <v>0</v>
      </c>
      <c r="G5048" s="122">
        <v>0</v>
      </c>
      <c r="H5048" s="122">
        <v>0</v>
      </c>
      <c r="I5048" s="122">
        <v>0</v>
      </c>
      <c r="J5048" s="122">
        <v>0</v>
      </c>
      <c r="K5048" s="122">
        <v>0</v>
      </c>
      <c r="L5048" s="122">
        <v>0</v>
      </c>
      <c r="M5048" s="122">
        <v>0</v>
      </c>
      <c r="N5048" s="122">
        <v>0</v>
      </c>
      <c r="O5048" s="122">
        <v>0</v>
      </c>
      <c r="P5048" s="122">
        <v>0</v>
      </c>
      <c r="Q5048" s="122">
        <v>0</v>
      </c>
      <c r="R5048" s="122">
        <v>6.2496704879999999E-4</v>
      </c>
      <c r="S5048" s="122">
        <v>1.3577536332E-3</v>
      </c>
      <c r="T5048" s="122">
        <v>1.5411966047999999E-3</v>
      </c>
      <c r="U5048" s="122">
        <v>1.7298211956E-3</v>
      </c>
      <c r="V5048" s="122">
        <v>1.9235048759999999E-3</v>
      </c>
      <c r="W5048" s="122">
        <v>2.1083181852E-3</v>
      </c>
      <c r="X5048" s="122">
        <v>2.3175598283999999E-3</v>
      </c>
      <c r="Y5048" s="122">
        <v>2.5337021232000002E-3</v>
      </c>
      <c r="Z5048" s="122">
        <v>2.7658364604000001E-3</v>
      </c>
      <c r="AA5048" s="122">
        <v>3.0079544676000001E-3</v>
      </c>
      <c r="AB5048" s="122">
        <v>3.2608655316000001E-3</v>
      </c>
      <c r="AC5048" s="122">
        <v>3.5213582352000001E-3</v>
      </c>
      <c r="AD5048" s="122">
        <v>3.7728245916E-3</v>
      </c>
      <c r="AE5048" s="122">
        <v>4.0364629452000001E-3</v>
      </c>
      <c r="AF5048" s="122">
        <v>3.8817460091999999E-3</v>
      </c>
      <c r="AG5048" s="122">
        <v>3.6362631816000001E-3</v>
      </c>
      <c r="AH5048" s="122">
        <v>3.3494968032E-3</v>
      </c>
      <c r="AI5048" s="122">
        <v>2.9472334128E-3</v>
      </c>
      <c r="AJ5048" s="122">
        <v>2.4938023368E-3</v>
      </c>
      <c r="AK5048" s="122">
        <v>2.4732560363999998E-3</v>
      </c>
      <c r="AL5048" s="122">
        <v>0</v>
      </c>
    </row>
    <row r="5049" spans="1:38" hidden="1" x14ac:dyDescent="0.25">
      <c r="A5049" s="122" t="s">
        <v>2027</v>
      </c>
      <c r="B5049" s="122">
        <v>1</v>
      </c>
      <c r="C5049" s="122" t="s">
        <v>2236</v>
      </c>
      <c r="D5049" s="122" t="s">
        <v>2091</v>
      </c>
      <c r="E5049" s="122">
        <v>92</v>
      </c>
      <c r="F5049" s="122">
        <v>0</v>
      </c>
      <c r="G5049" s="122">
        <v>0</v>
      </c>
      <c r="H5049" s="122">
        <v>0</v>
      </c>
      <c r="I5049" s="122">
        <v>0</v>
      </c>
      <c r="J5049" s="122">
        <v>0</v>
      </c>
      <c r="K5049" s="122">
        <v>0</v>
      </c>
      <c r="L5049" s="122">
        <v>0</v>
      </c>
      <c r="M5049" s="122">
        <v>0</v>
      </c>
      <c r="N5049" s="122">
        <v>0</v>
      </c>
      <c r="O5049" s="122">
        <v>0</v>
      </c>
      <c r="P5049" s="122">
        <v>0</v>
      </c>
      <c r="Q5049" s="122">
        <v>0</v>
      </c>
      <c r="R5049" s="122">
        <v>1.4793323423999999E-3</v>
      </c>
      <c r="S5049" s="122">
        <v>3.1926604428000002E-3</v>
      </c>
      <c r="T5049" s="122">
        <v>3.5743114440000001E-3</v>
      </c>
      <c r="U5049" s="122">
        <v>3.9667828380000004E-3</v>
      </c>
      <c r="V5049" s="122">
        <v>4.3803882564E-3</v>
      </c>
      <c r="W5049" s="122">
        <v>4.8061209695999998E-3</v>
      </c>
      <c r="X5049" s="122">
        <v>5.248005882E-3</v>
      </c>
      <c r="Y5049" s="122">
        <v>5.7060163007999999E-3</v>
      </c>
      <c r="Z5049" s="122">
        <v>6.1862475912000002E-3</v>
      </c>
      <c r="AA5049" s="122">
        <v>6.6866952203999998E-3</v>
      </c>
      <c r="AB5049" s="122">
        <v>7.1912139839999997E-3</v>
      </c>
      <c r="AC5049" s="122">
        <v>7.7333072856000003E-3</v>
      </c>
      <c r="AD5049" s="122">
        <v>8.2919664444000007E-3</v>
      </c>
      <c r="AE5049" s="122">
        <v>8.8573646508000002E-3</v>
      </c>
      <c r="AF5049" s="122">
        <v>8.5117593816000005E-3</v>
      </c>
      <c r="AG5049" s="122">
        <v>8.0177730179999997E-3</v>
      </c>
      <c r="AH5049" s="122">
        <v>7.4137904496000004E-3</v>
      </c>
      <c r="AI5049" s="122">
        <v>6.5781069804000001E-3</v>
      </c>
      <c r="AJ5049" s="122">
        <v>5.4768578892E-3</v>
      </c>
      <c r="AK5049" s="122">
        <v>5.4783292895999999E-3</v>
      </c>
      <c r="AL5049" s="122">
        <v>0</v>
      </c>
    </row>
    <row r="5050" spans="1:38" hidden="1" x14ac:dyDescent="0.25">
      <c r="A5050" s="122" t="s">
        <v>2027</v>
      </c>
      <c r="B5050" s="122">
        <v>1</v>
      </c>
      <c r="C5050" s="122" t="s">
        <v>2236</v>
      </c>
      <c r="D5050" s="122" t="s">
        <v>2092</v>
      </c>
      <c r="E5050" s="122">
        <v>92</v>
      </c>
      <c r="F5050" s="122">
        <v>0</v>
      </c>
      <c r="G5050" s="122">
        <v>0</v>
      </c>
      <c r="H5050" s="122">
        <v>0</v>
      </c>
      <c r="I5050" s="122">
        <v>0</v>
      </c>
      <c r="J5050" s="122">
        <v>0</v>
      </c>
      <c r="K5050" s="122">
        <v>0</v>
      </c>
      <c r="L5050" s="122">
        <v>0</v>
      </c>
      <c r="M5050" s="122">
        <v>0</v>
      </c>
      <c r="N5050" s="122">
        <v>0</v>
      </c>
      <c r="O5050" s="122">
        <v>0</v>
      </c>
      <c r="P5050" s="122">
        <v>0</v>
      </c>
      <c r="Q5050" s="122">
        <v>0</v>
      </c>
      <c r="R5050" s="122">
        <v>6.7576601999999998E-4</v>
      </c>
      <c r="S5050" s="122">
        <v>1.4795414627999999E-3</v>
      </c>
      <c r="T5050" s="122">
        <v>1.684275078E-3</v>
      </c>
      <c r="U5050" s="122">
        <v>1.9111518984E-3</v>
      </c>
      <c r="V5050" s="122">
        <v>2.1569252915999999E-3</v>
      </c>
      <c r="W5050" s="122">
        <v>2.4118724052000001E-3</v>
      </c>
      <c r="X5050" s="122">
        <v>2.6691516012000002E-3</v>
      </c>
      <c r="Y5050" s="122">
        <v>2.9245085135999999E-3</v>
      </c>
      <c r="Z5050" s="122">
        <v>3.1852021368E-3</v>
      </c>
      <c r="AA5050" s="122">
        <v>3.4542978815999999E-3</v>
      </c>
      <c r="AB5050" s="122">
        <v>3.7299681756E-3</v>
      </c>
      <c r="AC5050" s="122">
        <v>4.0293351636000001E-3</v>
      </c>
      <c r="AD5050" s="122">
        <v>4.3510443468000003E-3</v>
      </c>
      <c r="AE5050" s="122">
        <v>4.6874487204000004E-3</v>
      </c>
      <c r="AF5050" s="122">
        <v>4.5748957955999998E-3</v>
      </c>
      <c r="AG5050" s="122">
        <v>4.3860342660000003E-3</v>
      </c>
      <c r="AH5050" s="122">
        <v>4.1237847419999998E-3</v>
      </c>
      <c r="AI5050" s="122">
        <v>3.7247256131999998E-3</v>
      </c>
      <c r="AJ5050" s="122">
        <v>3.1737331572000002E-3</v>
      </c>
      <c r="AK5050" s="122">
        <v>3.2613919908E-3</v>
      </c>
      <c r="AL5050" s="122">
        <v>0</v>
      </c>
    </row>
    <row r="5051" spans="1:38" hidden="1" x14ac:dyDescent="0.25">
      <c r="A5051" s="122" t="s">
        <v>2027</v>
      </c>
      <c r="B5051" s="122">
        <v>1</v>
      </c>
      <c r="C5051" s="122" t="s">
        <v>2236</v>
      </c>
      <c r="D5051" s="122" t="s">
        <v>2093</v>
      </c>
      <c r="E5051" s="122">
        <v>92</v>
      </c>
      <c r="F5051" s="122">
        <v>0</v>
      </c>
      <c r="G5051" s="122">
        <v>0</v>
      </c>
      <c r="H5051" s="122">
        <v>0</v>
      </c>
      <c r="I5051" s="122">
        <v>0</v>
      </c>
      <c r="J5051" s="122">
        <v>0</v>
      </c>
      <c r="K5051" s="122">
        <v>0</v>
      </c>
      <c r="L5051" s="122">
        <v>0</v>
      </c>
      <c r="M5051" s="122">
        <v>0</v>
      </c>
      <c r="N5051" s="122">
        <v>0</v>
      </c>
      <c r="O5051" s="122">
        <v>0</v>
      </c>
      <c r="P5051" s="122">
        <v>0</v>
      </c>
      <c r="Q5051" s="122">
        <v>0</v>
      </c>
      <c r="R5051" s="122">
        <v>6.3149223240000002E-3</v>
      </c>
      <c r="S5051" s="122">
        <v>1.3625791206E-2</v>
      </c>
      <c r="T5051" s="122">
        <v>1.52353861008E-2</v>
      </c>
      <c r="U5051" s="122">
        <v>1.6873511016000001E-2</v>
      </c>
      <c r="V5051" s="122">
        <v>1.8569239797600001E-2</v>
      </c>
      <c r="W5051" s="122">
        <v>2.0344633080000001E-2</v>
      </c>
      <c r="X5051" s="122">
        <v>2.2175150451600002E-2</v>
      </c>
      <c r="Y5051" s="122">
        <v>2.4075751216800001E-2</v>
      </c>
      <c r="Z5051" s="122">
        <v>2.6037201837599999E-2</v>
      </c>
      <c r="AA5051" s="122">
        <v>2.8056517866E-2</v>
      </c>
      <c r="AB5051" s="122">
        <v>3.0110274681600002E-2</v>
      </c>
      <c r="AC5051" s="122">
        <v>3.2233066796399999E-2</v>
      </c>
      <c r="AD5051" s="122">
        <v>3.4347480668400002E-2</v>
      </c>
      <c r="AE5051" s="122">
        <v>3.6477354093599999E-2</v>
      </c>
      <c r="AF5051" s="122">
        <v>3.4831786711199998E-2</v>
      </c>
      <c r="AG5051" s="122">
        <v>3.2593814119200003E-2</v>
      </c>
      <c r="AH5051" s="122">
        <v>2.9949569232000001E-2</v>
      </c>
      <c r="AI5051" s="122">
        <v>2.6372040421200001E-2</v>
      </c>
      <c r="AJ5051" s="122">
        <v>2.1959936857200001E-2</v>
      </c>
      <c r="AK5051" s="122">
        <v>2.1740295152399999E-2</v>
      </c>
      <c r="AL5051" s="122">
        <v>0</v>
      </c>
    </row>
    <row r="5052" spans="1:38" hidden="1" x14ac:dyDescent="0.25">
      <c r="A5052" s="122" t="s">
        <v>2027</v>
      </c>
      <c r="B5052" s="122">
        <v>1</v>
      </c>
      <c r="C5052" s="122" t="s">
        <v>2236</v>
      </c>
      <c r="D5052" s="122" t="s">
        <v>2094</v>
      </c>
      <c r="E5052" s="122">
        <v>92</v>
      </c>
      <c r="F5052" s="122">
        <v>0</v>
      </c>
      <c r="G5052" s="122">
        <v>0</v>
      </c>
      <c r="H5052" s="122">
        <v>0</v>
      </c>
      <c r="I5052" s="122">
        <v>0</v>
      </c>
      <c r="J5052" s="122">
        <v>0</v>
      </c>
      <c r="K5052" s="122">
        <v>0</v>
      </c>
      <c r="L5052" s="122">
        <v>0</v>
      </c>
      <c r="M5052" s="122">
        <v>0</v>
      </c>
      <c r="N5052" s="122">
        <v>0</v>
      </c>
      <c r="O5052" s="122">
        <v>0</v>
      </c>
      <c r="P5052" s="122">
        <v>0</v>
      </c>
      <c r="Q5052" s="122">
        <v>0</v>
      </c>
      <c r="R5052" s="122">
        <v>3.1036110107999998E-3</v>
      </c>
      <c r="S5052" s="122">
        <v>6.7245981923999996E-3</v>
      </c>
      <c r="T5052" s="122">
        <v>7.5428101787999996E-3</v>
      </c>
      <c r="U5052" s="122">
        <v>8.4015155448000003E-3</v>
      </c>
      <c r="V5052" s="122">
        <v>9.3003216971999994E-3</v>
      </c>
      <c r="W5052" s="122">
        <v>1.02230600352E-2</v>
      </c>
      <c r="X5052" s="122">
        <v>1.1176795708799999E-2</v>
      </c>
      <c r="Y5052" s="122">
        <v>1.21525201392E-2</v>
      </c>
      <c r="Z5052" s="122">
        <v>1.31611150644E-2</v>
      </c>
      <c r="AA5052" s="122">
        <v>1.4210011213199999E-2</v>
      </c>
      <c r="AB5052" s="122">
        <v>1.5282955243199999E-2</v>
      </c>
      <c r="AC5052" s="122">
        <v>1.6423187721600001E-2</v>
      </c>
      <c r="AD5052" s="122">
        <v>1.7582849583599999E-2</v>
      </c>
      <c r="AE5052" s="122">
        <v>1.8753941994E-2</v>
      </c>
      <c r="AF5052" s="122">
        <v>1.8032685573600001E-2</v>
      </c>
      <c r="AG5052" s="122">
        <v>1.6990925246400002E-2</v>
      </c>
      <c r="AH5052" s="122">
        <v>1.5765939992399999E-2</v>
      </c>
      <c r="AI5052" s="122">
        <v>1.40135967468E-2</v>
      </c>
      <c r="AJ5052" s="122">
        <v>1.1655022144799999E-2</v>
      </c>
      <c r="AK5052" s="122">
        <v>1.16769510036E-2</v>
      </c>
      <c r="AL5052" s="122">
        <v>0</v>
      </c>
    </row>
    <row r="5053" spans="1:38" hidden="1" x14ac:dyDescent="0.25">
      <c r="A5053" s="122" t="s">
        <v>2027</v>
      </c>
      <c r="B5053" s="122">
        <v>1</v>
      </c>
      <c r="C5053" s="122" t="s">
        <v>2236</v>
      </c>
      <c r="D5053" s="122" t="s">
        <v>2095</v>
      </c>
      <c r="E5053" s="122">
        <v>92</v>
      </c>
      <c r="F5053" s="122">
        <v>0</v>
      </c>
      <c r="G5053" s="122">
        <v>0</v>
      </c>
      <c r="H5053" s="122">
        <v>0</v>
      </c>
      <c r="I5053" s="122">
        <v>0</v>
      </c>
      <c r="J5053" s="122">
        <v>0</v>
      </c>
      <c r="K5053" s="122">
        <v>0</v>
      </c>
      <c r="L5053" s="122">
        <v>0</v>
      </c>
      <c r="M5053" s="122">
        <v>0</v>
      </c>
      <c r="N5053" s="122">
        <v>0</v>
      </c>
      <c r="O5053" s="122">
        <v>0</v>
      </c>
      <c r="P5053" s="122">
        <v>0</v>
      </c>
      <c r="Q5053" s="122">
        <v>0</v>
      </c>
      <c r="R5053" s="122">
        <v>1.3680640488000001E-3</v>
      </c>
      <c r="S5053" s="122">
        <v>2.9550068867999998E-3</v>
      </c>
      <c r="T5053" s="122">
        <v>3.3089737559999998E-3</v>
      </c>
      <c r="U5053" s="122">
        <v>3.6735280991999999E-3</v>
      </c>
      <c r="V5053" s="122">
        <v>4.0577120219999997E-3</v>
      </c>
      <c r="W5053" s="122">
        <v>4.4609075700000004E-3</v>
      </c>
      <c r="X5053" s="122">
        <v>4.8850178111999997E-3</v>
      </c>
      <c r="Y5053" s="122">
        <v>5.3294256756E-3</v>
      </c>
      <c r="Z5053" s="122">
        <v>5.7958013927999997E-3</v>
      </c>
      <c r="AA5053" s="122">
        <v>6.2569553712000002E-3</v>
      </c>
      <c r="AB5053" s="122">
        <v>6.7452285912000002E-3</v>
      </c>
      <c r="AC5053" s="122">
        <v>7.2343334687999996E-3</v>
      </c>
      <c r="AD5053" s="122">
        <v>7.7354212427999999E-3</v>
      </c>
      <c r="AE5053" s="122">
        <v>8.2565070696000008E-3</v>
      </c>
      <c r="AF5053" s="122">
        <v>7.9134687311999997E-3</v>
      </c>
      <c r="AG5053" s="122">
        <v>7.4239333115999999E-3</v>
      </c>
      <c r="AH5053" s="122">
        <v>6.8556155400000002E-3</v>
      </c>
      <c r="AI5053" s="122">
        <v>6.0639476135999999E-3</v>
      </c>
      <c r="AJ5053" s="122">
        <v>5.0426674980000004E-3</v>
      </c>
      <c r="AK5053" s="122">
        <v>5.0348288999999997E-3</v>
      </c>
      <c r="AL5053" s="122">
        <v>0</v>
      </c>
    </row>
    <row r="5054" spans="1:38" hidden="1" x14ac:dyDescent="0.25">
      <c r="A5054" s="122" t="s">
        <v>2027</v>
      </c>
      <c r="B5054" s="122">
        <v>1</v>
      </c>
      <c r="C5054" s="122" t="s">
        <v>2236</v>
      </c>
      <c r="D5054" s="122" t="s">
        <v>2096</v>
      </c>
      <c r="E5054" s="122">
        <v>92</v>
      </c>
      <c r="F5054" s="122">
        <v>0</v>
      </c>
      <c r="G5054" s="122">
        <v>0</v>
      </c>
      <c r="H5054" s="122">
        <v>0</v>
      </c>
      <c r="I5054" s="122">
        <v>0</v>
      </c>
      <c r="J5054" s="122">
        <v>0</v>
      </c>
      <c r="K5054" s="122">
        <v>0</v>
      </c>
      <c r="L5054" s="122">
        <v>0</v>
      </c>
      <c r="M5054" s="122">
        <v>0</v>
      </c>
      <c r="N5054" s="122">
        <v>0</v>
      </c>
      <c r="O5054" s="122">
        <v>0</v>
      </c>
      <c r="P5054" s="122">
        <v>0</v>
      </c>
      <c r="Q5054" s="122">
        <v>0</v>
      </c>
      <c r="R5054" s="122">
        <v>2.0619638064000002E-3</v>
      </c>
      <c r="S5054" s="122">
        <v>4.4679572831999997E-3</v>
      </c>
      <c r="T5054" s="122">
        <v>5.0173620804000001E-3</v>
      </c>
      <c r="U5054" s="122">
        <v>5.5969933380000001E-3</v>
      </c>
      <c r="V5054" s="122">
        <v>6.1964836367999999E-3</v>
      </c>
      <c r="W5054" s="122">
        <v>6.8211518388000001E-3</v>
      </c>
      <c r="X5054" s="122">
        <v>7.4628074352000003E-3</v>
      </c>
      <c r="Y5054" s="122">
        <v>8.1221069723999995E-3</v>
      </c>
      <c r="Z5054" s="122">
        <v>8.8175256468000004E-3</v>
      </c>
      <c r="AA5054" s="122">
        <v>9.5299948295999998E-3</v>
      </c>
      <c r="AB5054" s="122">
        <v>1.02553383036E-2</v>
      </c>
      <c r="AC5054" s="122">
        <v>1.10150853396E-2</v>
      </c>
      <c r="AD5054" s="122">
        <v>1.17742695756E-2</v>
      </c>
      <c r="AE5054" s="122">
        <v>1.25636089572E-2</v>
      </c>
      <c r="AF5054" s="122">
        <v>1.20626502252E-2</v>
      </c>
      <c r="AG5054" s="122">
        <v>1.13635280052E-2</v>
      </c>
      <c r="AH5054" s="122">
        <v>1.0507376303999999E-2</v>
      </c>
      <c r="AI5054" s="122">
        <v>9.3111790739999999E-3</v>
      </c>
      <c r="AJ5054" s="122">
        <v>7.7359982736000003E-3</v>
      </c>
      <c r="AK5054" s="122">
        <v>7.7367159239999997E-3</v>
      </c>
      <c r="AL5054" s="122">
        <v>0</v>
      </c>
    </row>
    <row r="5055" spans="1:38" hidden="1" x14ac:dyDescent="0.25">
      <c r="A5055" s="122" t="s">
        <v>2027</v>
      </c>
      <c r="B5055" s="122">
        <v>1</v>
      </c>
      <c r="C5055" s="122" t="s">
        <v>2236</v>
      </c>
      <c r="D5055" s="122" t="s">
        <v>2097</v>
      </c>
      <c r="E5055" s="122">
        <v>92</v>
      </c>
      <c r="F5055" s="122">
        <v>0</v>
      </c>
      <c r="G5055" s="122">
        <v>0</v>
      </c>
      <c r="H5055" s="122">
        <v>0</v>
      </c>
      <c r="I5055" s="122">
        <v>0</v>
      </c>
      <c r="J5055" s="122">
        <v>0</v>
      </c>
      <c r="K5055" s="122">
        <v>0</v>
      </c>
      <c r="L5055" s="122">
        <v>0</v>
      </c>
      <c r="M5055" s="122">
        <v>0</v>
      </c>
      <c r="N5055" s="122">
        <v>0</v>
      </c>
      <c r="O5055" s="122">
        <v>0</v>
      </c>
      <c r="P5055" s="122">
        <v>0</v>
      </c>
      <c r="Q5055" s="122">
        <v>0</v>
      </c>
      <c r="R5055" s="122">
        <v>2.2673557367999999E-3</v>
      </c>
      <c r="S5055" s="122">
        <v>4.9062396324000002E-3</v>
      </c>
      <c r="T5055" s="122">
        <v>5.5088446272E-3</v>
      </c>
      <c r="U5055" s="122">
        <v>6.1240584324000003E-3</v>
      </c>
      <c r="V5055" s="122">
        <v>6.3190052771999999E-3</v>
      </c>
      <c r="W5055" s="122">
        <v>7.0116988740000002E-3</v>
      </c>
      <c r="X5055" s="122">
        <v>7.7162856407999997E-3</v>
      </c>
      <c r="Y5055" s="122">
        <v>8.4505490123999993E-3</v>
      </c>
      <c r="Z5055" s="122">
        <v>9.2153081039999998E-3</v>
      </c>
      <c r="AA5055" s="122">
        <v>9.9779015412000006E-3</v>
      </c>
      <c r="AB5055" s="122">
        <v>1.07559722196E-2</v>
      </c>
      <c r="AC5055" s="122">
        <v>1.1562811947599999E-2</v>
      </c>
      <c r="AD5055" s="122">
        <v>1.23845654736E-2</v>
      </c>
      <c r="AE5055" s="122">
        <v>1.3238353977600001E-2</v>
      </c>
      <c r="AF5055" s="122">
        <v>1.2717465774E-2</v>
      </c>
      <c r="AG5055" s="122">
        <v>1.1919726522000001E-2</v>
      </c>
      <c r="AH5055" s="122">
        <v>1.09785246456E-2</v>
      </c>
      <c r="AI5055" s="122">
        <v>9.6982959887999994E-3</v>
      </c>
      <c r="AJ5055" s="122">
        <v>7.9889062823999997E-3</v>
      </c>
      <c r="AK5055" s="122">
        <v>7.9334248151999992E-3</v>
      </c>
      <c r="AL5055" s="122">
        <v>0</v>
      </c>
    </row>
    <row r="5056" spans="1:38" hidden="1" x14ac:dyDescent="0.25">
      <c r="A5056" s="122" t="s">
        <v>2027</v>
      </c>
      <c r="B5056" s="122">
        <v>1</v>
      </c>
      <c r="C5056" s="122" t="s">
        <v>2236</v>
      </c>
      <c r="D5056" s="122" t="s">
        <v>2098</v>
      </c>
      <c r="E5056" s="122">
        <v>92</v>
      </c>
      <c r="F5056" s="122">
        <v>0</v>
      </c>
      <c r="G5056" s="122">
        <v>0</v>
      </c>
      <c r="H5056" s="122">
        <v>0</v>
      </c>
      <c r="I5056" s="122">
        <v>0</v>
      </c>
      <c r="J5056" s="122">
        <v>0</v>
      </c>
      <c r="K5056" s="122">
        <v>0</v>
      </c>
      <c r="L5056" s="122">
        <v>0</v>
      </c>
      <c r="M5056" s="122">
        <v>0</v>
      </c>
      <c r="N5056" s="122">
        <v>0</v>
      </c>
      <c r="O5056" s="122">
        <v>0</v>
      </c>
      <c r="P5056" s="122">
        <v>0</v>
      </c>
      <c r="Q5056" s="122">
        <v>0</v>
      </c>
      <c r="R5056" s="122">
        <v>3.2353180296E-3</v>
      </c>
      <c r="S5056" s="122">
        <v>6.9697744548000004E-3</v>
      </c>
      <c r="T5056" s="122">
        <v>7.7597567952000001E-3</v>
      </c>
      <c r="U5056" s="122">
        <v>8.5683437759999995E-3</v>
      </c>
      <c r="V5056" s="122">
        <v>9.4140153372000001E-3</v>
      </c>
      <c r="W5056" s="122">
        <v>1.0306323963599999E-2</v>
      </c>
      <c r="X5056" s="122">
        <v>1.1253619597200001E-2</v>
      </c>
      <c r="Y5056" s="122">
        <v>1.2262182684000001E-2</v>
      </c>
      <c r="Z5056" s="122">
        <v>1.33149896496E-2</v>
      </c>
      <c r="AA5056" s="122">
        <v>1.4421437244E-2</v>
      </c>
      <c r="AB5056" s="122">
        <v>1.55757602244E-2</v>
      </c>
      <c r="AC5056" s="122">
        <v>1.6784573742E-2</v>
      </c>
      <c r="AD5056" s="122">
        <v>1.8032935698000001E-2</v>
      </c>
      <c r="AE5056" s="122">
        <v>1.9281666609599998E-2</v>
      </c>
      <c r="AF5056" s="122">
        <v>1.8547165656000002E-2</v>
      </c>
      <c r="AG5056" s="122">
        <v>1.75048100472E-2</v>
      </c>
      <c r="AH5056" s="122">
        <v>1.6206636753599998E-2</v>
      </c>
      <c r="AI5056" s="122">
        <v>1.4354771413200001E-2</v>
      </c>
      <c r="AJ5056" s="122">
        <v>1.2061365111599999E-2</v>
      </c>
      <c r="AK5056" s="122">
        <v>1.19836097892E-2</v>
      </c>
      <c r="AL5056" s="122">
        <v>0</v>
      </c>
    </row>
    <row r="5057" spans="1:38" hidden="1" x14ac:dyDescent="0.25">
      <c r="A5057" s="122" t="s">
        <v>2027</v>
      </c>
      <c r="B5057" s="122">
        <v>1</v>
      </c>
      <c r="C5057" s="122" t="s">
        <v>2236</v>
      </c>
      <c r="D5057" s="122" t="s">
        <v>2099</v>
      </c>
      <c r="E5057" s="122">
        <v>92</v>
      </c>
      <c r="F5057" s="122">
        <v>0</v>
      </c>
      <c r="G5057" s="122">
        <v>0</v>
      </c>
      <c r="H5057" s="122">
        <v>0</v>
      </c>
      <c r="I5057" s="122">
        <v>0</v>
      </c>
      <c r="J5057" s="122">
        <v>0</v>
      </c>
      <c r="K5057" s="122">
        <v>0</v>
      </c>
      <c r="L5057" s="122">
        <v>0</v>
      </c>
      <c r="M5057" s="122">
        <v>0</v>
      </c>
      <c r="N5057" s="122">
        <v>0</v>
      </c>
      <c r="O5057" s="122">
        <v>0</v>
      </c>
      <c r="P5057" s="122">
        <v>0</v>
      </c>
      <c r="Q5057" s="122">
        <v>0</v>
      </c>
      <c r="R5057" s="122">
        <v>2.7428430252000001E-3</v>
      </c>
      <c r="S5057" s="122">
        <v>5.9645570531999996E-3</v>
      </c>
      <c r="T5057" s="122">
        <v>6.7125671363999998E-3</v>
      </c>
      <c r="U5057" s="122">
        <v>7.4832509040000002E-3</v>
      </c>
      <c r="V5057" s="122">
        <v>8.2644968999999995E-3</v>
      </c>
      <c r="W5057" s="122">
        <v>9.0593671584000002E-3</v>
      </c>
      <c r="X5057" s="122">
        <v>9.8897448708000005E-3</v>
      </c>
      <c r="Y5057" s="122">
        <v>1.0781104134E-2</v>
      </c>
      <c r="Z5057" s="122">
        <v>1.17381106404E-2</v>
      </c>
      <c r="AA5057" s="122">
        <v>1.27338816852E-2</v>
      </c>
      <c r="AB5057" s="122">
        <v>1.37623371792E-2</v>
      </c>
      <c r="AC5057" s="122">
        <v>1.4810061899999999E-2</v>
      </c>
      <c r="AD5057" s="122">
        <v>1.5887599584E-2</v>
      </c>
      <c r="AE5057" s="122">
        <v>1.6986991113600001E-2</v>
      </c>
      <c r="AF5057" s="122">
        <v>1.6318809788400002E-2</v>
      </c>
      <c r="AG5057" s="122">
        <v>1.5374273804400001E-2</v>
      </c>
      <c r="AH5057" s="122">
        <v>1.4221167758400001E-2</v>
      </c>
      <c r="AI5057" s="122">
        <v>1.2606084920399999E-2</v>
      </c>
      <c r="AJ5057" s="122">
        <v>1.06021934712E-2</v>
      </c>
      <c r="AK5057" s="122">
        <v>1.0577441688000001E-2</v>
      </c>
      <c r="AL5057" s="122">
        <v>0</v>
      </c>
    </row>
    <row r="5058" spans="1:38" hidden="1" x14ac:dyDescent="0.25">
      <c r="A5058" s="122" t="s">
        <v>2027</v>
      </c>
      <c r="B5058" s="122">
        <v>1</v>
      </c>
      <c r="C5058" s="122" t="s">
        <v>2236</v>
      </c>
      <c r="D5058" s="122" t="s">
        <v>2100</v>
      </c>
      <c r="E5058" s="122">
        <v>92</v>
      </c>
      <c r="F5058" s="122">
        <v>0</v>
      </c>
      <c r="G5058" s="122">
        <v>0</v>
      </c>
      <c r="H5058" s="122">
        <v>0</v>
      </c>
      <c r="I5058" s="122">
        <v>0</v>
      </c>
      <c r="J5058" s="122">
        <v>0</v>
      </c>
      <c r="K5058" s="122">
        <v>0</v>
      </c>
      <c r="L5058" s="122">
        <v>0</v>
      </c>
      <c r="M5058" s="122">
        <v>0</v>
      </c>
      <c r="N5058" s="122">
        <v>0</v>
      </c>
      <c r="O5058" s="122">
        <v>0</v>
      </c>
      <c r="P5058" s="122">
        <v>0</v>
      </c>
      <c r="Q5058" s="122">
        <v>0</v>
      </c>
      <c r="R5058" s="122">
        <v>6.5337510240000003E-4</v>
      </c>
      <c r="S5058" s="122">
        <v>1.4178293172E-3</v>
      </c>
      <c r="T5058" s="122">
        <v>1.5897462252000001E-3</v>
      </c>
      <c r="U5058" s="122">
        <v>1.7646897912000001E-3</v>
      </c>
      <c r="V5058" s="122">
        <v>1.9439011500000001E-3</v>
      </c>
      <c r="W5058" s="122">
        <v>2.126530152E-3</v>
      </c>
      <c r="X5058" s="122">
        <v>2.3145955608000002E-3</v>
      </c>
      <c r="Y5058" s="122">
        <v>2.5014794915999999E-3</v>
      </c>
      <c r="Z5058" s="122">
        <v>2.6921222831999998E-3</v>
      </c>
      <c r="AA5058" s="122">
        <v>2.8965616344000002E-3</v>
      </c>
      <c r="AB5058" s="122">
        <v>3.1040274024000001E-3</v>
      </c>
      <c r="AC5058" s="122">
        <v>3.3207004175999999E-3</v>
      </c>
      <c r="AD5058" s="122">
        <v>3.5485932528000002E-3</v>
      </c>
      <c r="AE5058" s="122">
        <v>3.7701044183999998E-3</v>
      </c>
      <c r="AF5058" s="122">
        <v>3.6194910983999998E-3</v>
      </c>
      <c r="AG5058" s="122">
        <v>3.4066763183999999E-3</v>
      </c>
      <c r="AH5058" s="122">
        <v>3.1541925803999999E-3</v>
      </c>
      <c r="AI5058" s="122">
        <v>2.8018199628E-3</v>
      </c>
      <c r="AJ5058" s="122">
        <v>2.3398520952000001E-3</v>
      </c>
      <c r="AK5058" s="122">
        <v>2.3543485367999999E-3</v>
      </c>
      <c r="AL5058" s="122">
        <v>0</v>
      </c>
    </row>
    <row r="5059" spans="1:38" hidden="1" x14ac:dyDescent="0.25">
      <c r="A5059" s="122" t="s">
        <v>2027</v>
      </c>
      <c r="B5059" s="122">
        <v>1</v>
      </c>
      <c r="C5059" s="122" t="s">
        <v>2236</v>
      </c>
      <c r="D5059" s="122" t="s">
        <v>2101</v>
      </c>
      <c r="E5059" s="122">
        <v>92</v>
      </c>
      <c r="F5059" s="122">
        <v>0</v>
      </c>
      <c r="G5059" s="122">
        <v>0</v>
      </c>
      <c r="H5059" s="122">
        <v>0</v>
      </c>
      <c r="I5059" s="122">
        <v>0</v>
      </c>
      <c r="J5059" s="122">
        <v>0</v>
      </c>
      <c r="K5059" s="122">
        <v>0</v>
      </c>
      <c r="L5059" s="122">
        <v>0</v>
      </c>
      <c r="M5059" s="122">
        <v>0</v>
      </c>
      <c r="N5059" s="122">
        <v>0</v>
      </c>
      <c r="O5059" s="122">
        <v>0</v>
      </c>
      <c r="P5059" s="122">
        <v>0</v>
      </c>
      <c r="Q5059" s="122">
        <v>0</v>
      </c>
      <c r="R5059" s="122">
        <v>5.0495507028000004E-3</v>
      </c>
      <c r="S5059" s="122">
        <v>1.0896668923200001E-2</v>
      </c>
      <c r="T5059" s="122">
        <v>1.2168337472400001E-2</v>
      </c>
      <c r="U5059" s="122">
        <v>1.34495856816E-2</v>
      </c>
      <c r="V5059" s="122">
        <v>1.47392484744E-2</v>
      </c>
      <c r="W5059" s="122">
        <v>1.6026669875999999E-2</v>
      </c>
      <c r="X5059" s="122">
        <v>1.7303922687600001E-2</v>
      </c>
      <c r="Y5059" s="122">
        <v>1.86287706108E-2</v>
      </c>
      <c r="Z5059" s="122">
        <v>2.00291332692E-2</v>
      </c>
      <c r="AA5059" s="122">
        <v>2.1548704444800001E-2</v>
      </c>
      <c r="AB5059" s="122">
        <v>2.3134326632400001E-2</v>
      </c>
      <c r="AC5059" s="122">
        <v>2.4782101155599999E-2</v>
      </c>
      <c r="AD5059" s="122">
        <v>2.6475582114000001E-2</v>
      </c>
      <c r="AE5059" s="122">
        <v>2.8180042657200002E-2</v>
      </c>
      <c r="AF5059" s="122">
        <v>2.7041612023200001E-2</v>
      </c>
      <c r="AG5059" s="122">
        <v>2.5444688811599999E-2</v>
      </c>
      <c r="AH5059" s="122">
        <v>2.3506665464400001E-2</v>
      </c>
      <c r="AI5059" s="122">
        <v>2.0787800131200001E-2</v>
      </c>
      <c r="AJ5059" s="122">
        <v>1.7292219663599999E-2</v>
      </c>
      <c r="AK5059" s="122">
        <v>1.7244062073599999E-2</v>
      </c>
      <c r="AL5059" s="122">
        <v>0</v>
      </c>
    </row>
    <row r="5060" spans="1:38" hidden="1" x14ac:dyDescent="0.25">
      <c r="A5060" s="122" t="s">
        <v>2027</v>
      </c>
      <c r="B5060" s="122">
        <v>1</v>
      </c>
      <c r="C5060" s="122" t="s">
        <v>2236</v>
      </c>
      <c r="D5060" s="122" t="s">
        <v>2102</v>
      </c>
      <c r="E5060" s="122">
        <v>92</v>
      </c>
      <c r="F5060" s="122">
        <v>0</v>
      </c>
      <c r="G5060" s="122">
        <v>0</v>
      </c>
      <c r="H5060" s="122">
        <v>0</v>
      </c>
      <c r="I5060" s="122">
        <v>0</v>
      </c>
      <c r="J5060" s="122">
        <v>0</v>
      </c>
      <c r="K5060" s="122">
        <v>0</v>
      </c>
      <c r="L5060" s="122">
        <v>0</v>
      </c>
      <c r="M5060" s="122">
        <v>0</v>
      </c>
      <c r="N5060" s="122">
        <v>0</v>
      </c>
      <c r="O5060" s="122">
        <v>0</v>
      </c>
      <c r="P5060" s="122">
        <v>0</v>
      </c>
      <c r="Q5060" s="122">
        <v>0</v>
      </c>
      <c r="R5060" s="122">
        <v>2.5303615032E-3</v>
      </c>
      <c r="S5060" s="122">
        <v>5.4841417272000004E-3</v>
      </c>
      <c r="T5060" s="122">
        <v>6.1568442659999997E-3</v>
      </c>
      <c r="U5060" s="122">
        <v>6.8506152227999998E-3</v>
      </c>
      <c r="V5060" s="122">
        <v>7.5833305728000002E-3</v>
      </c>
      <c r="W5060" s="122">
        <v>8.3443409339999993E-3</v>
      </c>
      <c r="X5060" s="122">
        <v>9.1278784103999994E-3</v>
      </c>
      <c r="Y5060" s="122">
        <v>9.9360112115999995E-3</v>
      </c>
      <c r="Z5060" s="122">
        <v>1.07691582216E-2</v>
      </c>
      <c r="AA5060" s="122">
        <v>1.1657605638E-2</v>
      </c>
      <c r="AB5060" s="122">
        <v>1.2568317743999999E-2</v>
      </c>
      <c r="AC5060" s="122">
        <v>1.3534126924799999E-2</v>
      </c>
      <c r="AD5060" s="122">
        <v>1.45350382632E-2</v>
      </c>
      <c r="AE5060" s="122">
        <v>1.555585833E-2</v>
      </c>
      <c r="AF5060" s="122">
        <v>1.50103360488E-2</v>
      </c>
      <c r="AG5060" s="122">
        <v>1.4203888511999999E-2</v>
      </c>
      <c r="AH5060" s="122">
        <v>1.3201113099600001E-2</v>
      </c>
      <c r="AI5060" s="122">
        <v>1.1742283561200001E-2</v>
      </c>
      <c r="AJ5060" s="122">
        <v>9.8026266468000008E-3</v>
      </c>
      <c r="AK5060" s="122">
        <v>9.7921040555999997E-3</v>
      </c>
      <c r="AL5060" s="122">
        <v>0</v>
      </c>
    </row>
    <row r="5061" spans="1:38" hidden="1" x14ac:dyDescent="0.25">
      <c r="A5061" s="122" t="s">
        <v>2027</v>
      </c>
      <c r="B5061" s="122">
        <v>1</v>
      </c>
      <c r="C5061" s="122" t="s">
        <v>2236</v>
      </c>
      <c r="D5061" s="122" t="s">
        <v>2103</v>
      </c>
      <c r="E5061" s="122">
        <v>92</v>
      </c>
      <c r="F5061" s="122">
        <v>0</v>
      </c>
      <c r="G5061" s="122">
        <v>0</v>
      </c>
      <c r="H5061" s="122">
        <v>0</v>
      </c>
      <c r="I5061" s="122">
        <v>0</v>
      </c>
      <c r="J5061" s="122">
        <v>0</v>
      </c>
      <c r="K5061" s="122">
        <v>0</v>
      </c>
      <c r="L5061" s="122">
        <v>0</v>
      </c>
      <c r="M5061" s="122">
        <v>0</v>
      </c>
      <c r="N5061" s="122">
        <v>0</v>
      </c>
      <c r="O5061" s="122">
        <v>0</v>
      </c>
      <c r="P5061" s="122">
        <v>0</v>
      </c>
      <c r="Q5061" s="122">
        <v>0</v>
      </c>
      <c r="R5061" s="122">
        <v>2.8610369747999998E-3</v>
      </c>
      <c r="S5061" s="122">
        <v>6.1958502455999997E-3</v>
      </c>
      <c r="T5061" s="122">
        <v>6.9555705084000004E-3</v>
      </c>
      <c r="U5061" s="122">
        <v>7.7480922024000002E-3</v>
      </c>
      <c r="V5061" s="122">
        <v>8.5807464407999991E-3</v>
      </c>
      <c r="W5061" s="122">
        <v>9.4346699364000006E-3</v>
      </c>
      <c r="X5061" s="122">
        <v>1.0305431604E-2</v>
      </c>
      <c r="Y5061" s="122">
        <v>1.1215141202399999E-2</v>
      </c>
      <c r="Z5061" s="122">
        <v>1.21584699E-2</v>
      </c>
      <c r="AA5061" s="122">
        <v>1.3106596146E-2</v>
      </c>
      <c r="AB5061" s="122">
        <v>1.4084058020399999E-2</v>
      </c>
      <c r="AC5061" s="122">
        <v>1.51044836448E-2</v>
      </c>
      <c r="AD5061" s="122">
        <v>1.6151677484399999E-2</v>
      </c>
      <c r="AE5061" s="122">
        <v>1.72334424396E-2</v>
      </c>
      <c r="AF5061" s="122">
        <v>1.65480115356E-2</v>
      </c>
      <c r="AG5061" s="122">
        <v>1.55864567208E-2</v>
      </c>
      <c r="AH5061" s="122">
        <v>1.44184819812E-2</v>
      </c>
      <c r="AI5061" s="122">
        <v>1.27841349816E-2</v>
      </c>
      <c r="AJ5061" s="122">
        <v>1.05709366044E-2</v>
      </c>
      <c r="AK5061" s="122">
        <v>1.0582688270400001E-2</v>
      </c>
      <c r="AL5061" s="122">
        <v>0</v>
      </c>
    </row>
    <row r="5062" spans="1:38" hidden="1" x14ac:dyDescent="0.25">
      <c r="A5062" s="122" t="s">
        <v>2027</v>
      </c>
      <c r="B5062" s="122">
        <v>1</v>
      </c>
      <c r="C5062" s="122" t="s">
        <v>2236</v>
      </c>
      <c r="D5062" s="122" t="s">
        <v>2137</v>
      </c>
      <c r="E5062" s="122">
        <v>92</v>
      </c>
      <c r="F5062" s="122">
        <v>0</v>
      </c>
      <c r="G5062" s="122">
        <v>0</v>
      </c>
      <c r="H5062" s="122">
        <v>0</v>
      </c>
      <c r="I5062" s="122">
        <v>0</v>
      </c>
      <c r="J5062" s="122">
        <v>0</v>
      </c>
      <c r="K5062" s="122">
        <v>0</v>
      </c>
      <c r="L5062" s="122">
        <v>0</v>
      </c>
      <c r="M5062" s="122">
        <v>0</v>
      </c>
      <c r="N5062" s="122">
        <v>0</v>
      </c>
      <c r="O5062" s="122">
        <v>0</v>
      </c>
      <c r="P5062" s="122">
        <v>0</v>
      </c>
      <c r="Q5062" s="122">
        <v>0</v>
      </c>
      <c r="R5062" s="122">
        <v>3.4804918799999998E-5</v>
      </c>
      <c r="S5062" s="122">
        <v>7.4433918000000002E-5</v>
      </c>
      <c r="T5062" s="122">
        <v>8.2500047999999997E-5</v>
      </c>
      <c r="U5062" s="122">
        <v>9.0639985200000002E-5</v>
      </c>
      <c r="V5062" s="122">
        <v>9.7271538000000003E-5</v>
      </c>
      <c r="W5062" s="122">
        <v>1.01996646E-4</v>
      </c>
      <c r="X5062" s="122">
        <v>1.0606705680000001E-4</v>
      </c>
      <c r="Y5062" s="122">
        <v>1.093370856E-4</v>
      </c>
      <c r="Z5062" s="122">
        <v>1.117707132E-4</v>
      </c>
      <c r="AA5062" s="122">
        <v>1.167260868E-4</v>
      </c>
      <c r="AB5062" s="122">
        <v>1.2481842719999999E-4</v>
      </c>
      <c r="AC5062" s="122">
        <v>1.331236668E-4</v>
      </c>
      <c r="AD5062" s="122">
        <v>1.414647648E-4</v>
      </c>
      <c r="AE5062" s="122">
        <v>1.499505828E-4</v>
      </c>
      <c r="AF5062" s="122">
        <v>1.4303851440000001E-4</v>
      </c>
      <c r="AG5062" s="122">
        <v>1.3376324880000001E-4</v>
      </c>
      <c r="AH5062" s="122">
        <v>1.2297163919999999E-4</v>
      </c>
      <c r="AI5062" s="122">
        <v>1.0836111E-4</v>
      </c>
      <c r="AJ5062" s="122">
        <v>8.9059240800000005E-5</v>
      </c>
      <c r="AK5062" s="122">
        <v>8.8630789199999998E-5</v>
      </c>
      <c r="AL5062" s="122">
        <v>0</v>
      </c>
    </row>
    <row r="5063" spans="1:38" hidden="1" x14ac:dyDescent="0.25">
      <c r="A5063" s="122" t="s">
        <v>2027</v>
      </c>
      <c r="B5063" s="122">
        <v>1</v>
      </c>
      <c r="C5063" s="122" t="s">
        <v>2236</v>
      </c>
      <c r="D5063" s="122" t="s">
        <v>2104</v>
      </c>
      <c r="E5063" s="122">
        <v>92</v>
      </c>
      <c r="F5063" s="122">
        <v>0</v>
      </c>
      <c r="G5063" s="122">
        <v>0</v>
      </c>
      <c r="H5063" s="122">
        <v>0</v>
      </c>
      <c r="I5063" s="122">
        <v>0</v>
      </c>
      <c r="J5063" s="122">
        <v>0</v>
      </c>
      <c r="K5063" s="122">
        <v>0</v>
      </c>
      <c r="L5063" s="122">
        <v>0</v>
      </c>
      <c r="M5063" s="122">
        <v>0</v>
      </c>
      <c r="N5063" s="122">
        <v>0</v>
      </c>
      <c r="O5063" s="122">
        <v>0</v>
      </c>
      <c r="P5063" s="122">
        <v>0</v>
      </c>
      <c r="Q5063" s="122">
        <v>0</v>
      </c>
      <c r="R5063" s="122">
        <v>1.4412413148000001E-3</v>
      </c>
      <c r="S5063" s="122">
        <v>3.1126952459999998E-3</v>
      </c>
      <c r="T5063" s="122">
        <v>3.4961061227999999E-3</v>
      </c>
      <c r="U5063" s="122">
        <v>3.8884883531999999E-3</v>
      </c>
      <c r="V5063" s="122">
        <v>4.2663259020000004E-3</v>
      </c>
      <c r="W5063" s="122">
        <v>4.6925673060000004E-3</v>
      </c>
      <c r="X5063" s="122">
        <v>5.1280965180000001E-3</v>
      </c>
      <c r="Y5063" s="122">
        <v>5.5666126703999997E-3</v>
      </c>
      <c r="Z5063" s="122">
        <v>6.0236151948000003E-3</v>
      </c>
      <c r="AA5063" s="122">
        <v>6.4956403787999996E-3</v>
      </c>
      <c r="AB5063" s="122">
        <v>6.9756184895999997E-3</v>
      </c>
      <c r="AC5063" s="122">
        <v>7.4731187351999998E-3</v>
      </c>
      <c r="AD5063" s="122">
        <v>7.9754147604E-3</v>
      </c>
      <c r="AE5063" s="122">
        <v>8.4820556015999995E-3</v>
      </c>
      <c r="AF5063" s="122">
        <v>8.1243277811999994E-3</v>
      </c>
      <c r="AG5063" s="122">
        <v>7.6274091492000004E-3</v>
      </c>
      <c r="AH5063" s="122">
        <v>7.0206799559999998E-3</v>
      </c>
      <c r="AI5063" s="122">
        <v>6.2005066116000004E-3</v>
      </c>
      <c r="AJ5063" s="122">
        <v>5.0787199031999998E-3</v>
      </c>
      <c r="AK5063" s="122">
        <v>5.0612214060000004E-3</v>
      </c>
      <c r="AL5063" s="122">
        <v>0</v>
      </c>
    </row>
    <row r="5064" spans="1:38" hidden="1" x14ac:dyDescent="0.25">
      <c r="A5064" s="122" t="s">
        <v>2027</v>
      </c>
      <c r="B5064" s="122">
        <v>1</v>
      </c>
      <c r="C5064" s="122" t="s">
        <v>2236</v>
      </c>
      <c r="D5064" s="122" t="s">
        <v>2105</v>
      </c>
      <c r="E5064" s="122">
        <v>92</v>
      </c>
      <c r="F5064" s="122">
        <v>0</v>
      </c>
      <c r="G5064" s="122">
        <v>0</v>
      </c>
      <c r="H5064" s="122">
        <v>0</v>
      </c>
      <c r="I5064" s="122">
        <v>0</v>
      </c>
      <c r="J5064" s="122">
        <v>0</v>
      </c>
      <c r="K5064" s="122">
        <v>0</v>
      </c>
      <c r="L5064" s="122">
        <v>0</v>
      </c>
      <c r="M5064" s="122">
        <v>0</v>
      </c>
      <c r="N5064" s="122">
        <v>0</v>
      </c>
      <c r="O5064" s="122">
        <v>0</v>
      </c>
      <c r="P5064" s="122">
        <v>0</v>
      </c>
      <c r="Q5064" s="122">
        <v>0</v>
      </c>
      <c r="R5064" s="122">
        <v>4.5962879040000002E-4</v>
      </c>
      <c r="S5064" s="122">
        <v>9.9798349200000002E-4</v>
      </c>
      <c r="T5064" s="122">
        <v>1.1254409688E-3</v>
      </c>
      <c r="U5064" s="122">
        <v>1.2579654144E-3</v>
      </c>
      <c r="V5064" s="122">
        <v>1.3991481359999999E-3</v>
      </c>
      <c r="W5064" s="122">
        <v>1.5459039444E-3</v>
      </c>
      <c r="X5064" s="122">
        <v>1.6986024383999999E-3</v>
      </c>
      <c r="Y5064" s="122">
        <v>1.8512555064000001E-3</v>
      </c>
      <c r="Z5064" s="122">
        <v>2.0089363079999999E-3</v>
      </c>
      <c r="AA5064" s="122">
        <v>2.1749575644000002E-3</v>
      </c>
      <c r="AB5064" s="122">
        <v>2.3469461088000002E-3</v>
      </c>
      <c r="AC5064" s="122">
        <v>2.53489341E-3</v>
      </c>
      <c r="AD5064" s="122">
        <v>2.7260722283999998E-3</v>
      </c>
      <c r="AE5064" s="122">
        <v>2.9259270911999999E-3</v>
      </c>
      <c r="AF5064" s="122">
        <v>2.8310963363999998E-3</v>
      </c>
      <c r="AG5064" s="122">
        <v>2.6877675780000001E-3</v>
      </c>
      <c r="AH5064" s="122">
        <v>2.4991574592000002E-3</v>
      </c>
      <c r="AI5064" s="122">
        <v>2.2279378680000001E-3</v>
      </c>
      <c r="AJ5064" s="122">
        <v>1.8656450963999999E-3</v>
      </c>
      <c r="AK5064" s="122">
        <v>1.8945851567999999E-3</v>
      </c>
      <c r="AL5064" s="122">
        <v>0</v>
      </c>
    </row>
    <row r="5065" spans="1:38" hidden="1" x14ac:dyDescent="0.25">
      <c r="A5065" s="122" t="s">
        <v>2027</v>
      </c>
      <c r="B5065" s="122">
        <v>1</v>
      </c>
      <c r="C5065" s="122" t="s">
        <v>2236</v>
      </c>
      <c r="D5065" s="122" t="s">
        <v>2106</v>
      </c>
      <c r="E5065" s="122">
        <v>92</v>
      </c>
      <c r="F5065" s="122">
        <v>0</v>
      </c>
      <c r="G5065" s="122">
        <v>0</v>
      </c>
      <c r="H5065" s="122">
        <v>0</v>
      </c>
      <c r="I5065" s="122">
        <v>0</v>
      </c>
      <c r="J5065" s="122">
        <v>0</v>
      </c>
      <c r="K5065" s="122">
        <v>0</v>
      </c>
      <c r="L5065" s="122">
        <v>0</v>
      </c>
      <c r="M5065" s="122">
        <v>0</v>
      </c>
      <c r="N5065" s="122">
        <v>0</v>
      </c>
      <c r="O5065" s="122">
        <v>0</v>
      </c>
      <c r="P5065" s="122">
        <v>0</v>
      </c>
      <c r="Q5065" s="122">
        <v>0</v>
      </c>
      <c r="R5065" s="122">
        <v>4.1977627116000001E-3</v>
      </c>
      <c r="S5065" s="122">
        <v>9.1401071699999999E-3</v>
      </c>
      <c r="T5065" s="122">
        <v>1.0350510115200001E-2</v>
      </c>
      <c r="U5065" s="122">
        <v>1.1648843002800001E-2</v>
      </c>
      <c r="V5065" s="122">
        <v>1.3096133693999999E-2</v>
      </c>
      <c r="W5065" s="122">
        <v>1.4611300798800001E-2</v>
      </c>
      <c r="X5065" s="122">
        <v>1.6195011878400001E-2</v>
      </c>
      <c r="Y5065" s="122">
        <v>1.7778334545599999E-2</v>
      </c>
      <c r="Z5065" s="122">
        <v>1.9414707705599998E-2</v>
      </c>
      <c r="AA5065" s="122">
        <v>2.1059996502000002E-2</v>
      </c>
      <c r="AB5065" s="122">
        <v>2.2791975231599999E-2</v>
      </c>
      <c r="AC5065" s="122">
        <v>2.4611922334800002E-2</v>
      </c>
      <c r="AD5065" s="122">
        <v>2.6489608858800001E-2</v>
      </c>
      <c r="AE5065" s="122">
        <v>2.8471459612799999E-2</v>
      </c>
      <c r="AF5065" s="122">
        <v>2.7605814440400001E-2</v>
      </c>
      <c r="AG5065" s="122">
        <v>2.6207273163600001E-2</v>
      </c>
      <c r="AH5065" s="122">
        <v>2.4457713124799999E-2</v>
      </c>
      <c r="AI5065" s="122">
        <v>2.1863310287999999E-2</v>
      </c>
      <c r="AJ5065" s="122">
        <v>1.79612471988E-2</v>
      </c>
      <c r="AK5065" s="122">
        <v>1.8102508551600002E-2</v>
      </c>
      <c r="AL5065" s="122">
        <v>0</v>
      </c>
    </row>
    <row r="5066" spans="1:38" hidden="1" x14ac:dyDescent="0.25">
      <c r="A5066" s="122" t="s">
        <v>2027</v>
      </c>
      <c r="B5066" s="122">
        <v>1</v>
      </c>
      <c r="C5066" s="122" t="s">
        <v>2236</v>
      </c>
      <c r="D5066" s="122" t="s">
        <v>2107</v>
      </c>
      <c r="E5066" s="122">
        <v>92</v>
      </c>
      <c r="F5066" s="122">
        <v>0</v>
      </c>
      <c r="G5066" s="122">
        <v>0</v>
      </c>
      <c r="H5066" s="122">
        <v>0</v>
      </c>
      <c r="I5066" s="122">
        <v>0</v>
      </c>
      <c r="J5066" s="122">
        <v>0</v>
      </c>
      <c r="K5066" s="122">
        <v>0</v>
      </c>
      <c r="L5066" s="122">
        <v>0</v>
      </c>
      <c r="M5066" s="122">
        <v>0</v>
      </c>
      <c r="N5066" s="122">
        <v>0</v>
      </c>
      <c r="O5066" s="122">
        <v>0</v>
      </c>
      <c r="P5066" s="122">
        <v>0</v>
      </c>
      <c r="Q5066" s="122">
        <v>0</v>
      </c>
      <c r="R5066" s="122">
        <v>3.2174070000000001E-4</v>
      </c>
      <c r="S5066" s="122">
        <v>6.9324489960000005E-4</v>
      </c>
      <c r="T5066" s="122">
        <v>7.8018318839999997E-4</v>
      </c>
      <c r="U5066" s="122">
        <v>8.645419236E-4</v>
      </c>
      <c r="V5066" s="122">
        <v>9.537579444E-4</v>
      </c>
      <c r="W5066" s="122">
        <v>1.0461219468000001E-3</v>
      </c>
      <c r="X5066" s="122">
        <v>1.1439278232E-3</v>
      </c>
      <c r="Y5066" s="122">
        <v>1.2510652452000001E-3</v>
      </c>
      <c r="Z5066" s="122">
        <v>1.3682171304E-3</v>
      </c>
      <c r="AA5066" s="122">
        <v>1.4946997571999999E-3</v>
      </c>
      <c r="AB5066" s="122">
        <v>1.6412482139999999E-3</v>
      </c>
      <c r="AC5066" s="122">
        <v>1.8075148512000001E-3</v>
      </c>
      <c r="AD5066" s="122">
        <v>1.9692308484000002E-3</v>
      </c>
      <c r="AE5066" s="122">
        <v>2.1431477867999999E-3</v>
      </c>
      <c r="AF5066" s="122">
        <v>2.0540788979999999E-3</v>
      </c>
      <c r="AG5066" s="122">
        <v>1.9300264416000001E-3</v>
      </c>
      <c r="AH5066" s="122">
        <v>1.7889267732E-3</v>
      </c>
      <c r="AI5066" s="122">
        <v>1.590031806E-3</v>
      </c>
      <c r="AJ5066" s="122">
        <v>1.3379451636E-3</v>
      </c>
      <c r="AK5066" s="122">
        <v>1.3295694935999999E-3</v>
      </c>
      <c r="AL5066" s="122">
        <v>0</v>
      </c>
    </row>
    <row r="5067" spans="1:38" hidden="1" x14ac:dyDescent="0.25">
      <c r="A5067" s="122" t="s">
        <v>2027</v>
      </c>
      <c r="B5067" s="122">
        <v>1</v>
      </c>
      <c r="C5067" s="122" t="s">
        <v>2236</v>
      </c>
      <c r="D5067" s="122" t="s">
        <v>475</v>
      </c>
      <c r="E5067" s="122">
        <v>92</v>
      </c>
      <c r="F5067" s="122">
        <v>0</v>
      </c>
      <c r="G5067" s="122">
        <v>0</v>
      </c>
      <c r="H5067" s="122">
        <v>0</v>
      </c>
      <c r="I5067" s="122">
        <v>0</v>
      </c>
      <c r="J5067" s="122">
        <v>0</v>
      </c>
      <c r="K5067" s="122">
        <v>0</v>
      </c>
      <c r="L5067" s="122">
        <v>0</v>
      </c>
      <c r="M5067" s="122">
        <v>0</v>
      </c>
      <c r="N5067" s="122">
        <v>0</v>
      </c>
      <c r="O5067" s="122">
        <v>0</v>
      </c>
      <c r="P5067" s="122">
        <v>0</v>
      </c>
      <c r="Q5067" s="122">
        <v>0</v>
      </c>
      <c r="R5067" s="122">
        <v>8.7134094960000005E-4</v>
      </c>
      <c r="S5067" s="122">
        <v>1.8867772715999999E-3</v>
      </c>
      <c r="T5067" s="122">
        <v>2.1169823303999998E-3</v>
      </c>
      <c r="U5067" s="122">
        <v>2.3570870411999999E-3</v>
      </c>
      <c r="V5067" s="122">
        <v>2.6034228323999998E-3</v>
      </c>
      <c r="W5067" s="122">
        <v>2.8578934956000001E-3</v>
      </c>
      <c r="X5067" s="122">
        <v>3.1250360028000001E-3</v>
      </c>
      <c r="Y5067" s="122">
        <v>3.4103666784E-3</v>
      </c>
      <c r="Z5067" s="122">
        <v>3.7099227672000002E-3</v>
      </c>
      <c r="AA5067" s="122">
        <v>4.0138722336000004E-3</v>
      </c>
      <c r="AB5067" s="122">
        <v>4.3324551432000003E-3</v>
      </c>
      <c r="AC5067" s="122">
        <v>4.663609638E-3</v>
      </c>
      <c r="AD5067" s="122">
        <v>5.0113509744000003E-3</v>
      </c>
      <c r="AE5067" s="122">
        <v>5.3669932992000003E-3</v>
      </c>
      <c r="AF5067" s="122">
        <v>5.1792010895999998E-3</v>
      </c>
      <c r="AG5067" s="122">
        <v>4.88910792E-3</v>
      </c>
      <c r="AH5067" s="122">
        <v>4.5319986167999997E-3</v>
      </c>
      <c r="AI5067" s="122">
        <v>4.0235076912E-3</v>
      </c>
      <c r="AJ5067" s="122">
        <v>3.3689950895999998E-3</v>
      </c>
      <c r="AK5067" s="122">
        <v>3.369084012E-3</v>
      </c>
      <c r="AL5067" s="122">
        <v>0</v>
      </c>
    </row>
    <row r="5068" spans="1:38" hidden="1" x14ac:dyDescent="0.25">
      <c r="A5068" s="122" t="s">
        <v>2027</v>
      </c>
      <c r="B5068" s="122">
        <v>1</v>
      </c>
      <c r="C5068" s="122" t="s">
        <v>2236</v>
      </c>
      <c r="D5068" s="122" t="s">
        <v>2108</v>
      </c>
      <c r="E5068" s="122">
        <v>92</v>
      </c>
      <c r="F5068" s="122">
        <v>0</v>
      </c>
      <c r="G5068" s="122">
        <v>0</v>
      </c>
      <c r="H5068" s="122">
        <v>0</v>
      </c>
      <c r="I5068" s="122">
        <v>0</v>
      </c>
      <c r="J5068" s="122">
        <v>0</v>
      </c>
      <c r="K5068" s="122">
        <v>0</v>
      </c>
      <c r="L5068" s="122">
        <v>0</v>
      </c>
      <c r="M5068" s="122">
        <v>0</v>
      </c>
      <c r="N5068" s="122">
        <v>0</v>
      </c>
      <c r="O5068" s="122">
        <v>0</v>
      </c>
      <c r="P5068" s="122">
        <v>0</v>
      </c>
      <c r="Q5068" s="122">
        <v>0</v>
      </c>
      <c r="R5068" s="122">
        <v>6.3982778279999999E-4</v>
      </c>
      <c r="S5068" s="122">
        <v>1.3888837092E-3</v>
      </c>
      <c r="T5068" s="122">
        <v>1.5612268176E-3</v>
      </c>
      <c r="U5068" s="122">
        <v>1.7375326812E-3</v>
      </c>
      <c r="V5068" s="122">
        <v>1.9215339504E-3</v>
      </c>
      <c r="W5068" s="122">
        <v>2.1032944715999998E-3</v>
      </c>
      <c r="X5068" s="122">
        <v>2.2891916532E-3</v>
      </c>
      <c r="Y5068" s="122">
        <v>2.4761033219999999E-3</v>
      </c>
      <c r="Z5068" s="122">
        <v>2.6701335263999999E-3</v>
      </c>
      <c r="AA5068" s="122">
        <v>2.8790554188E-3</v>
      </c>
      <c r="AB5068" s="122">
        <v>3.09604119E-3</v>
      </c>
      <c r="AC5068" s="122">
        <v>3.3175235724E-3</v>
      </c>
      <c r="AD5068" s="122">
        <v>3.5566968492000001E-3</v>
      </c>
      <c r="AE5068" s="122">
        <v>3.7938807084E-3</v>
      </c>
      <c r="AF5068" s="122">
        <v>3.6503138856000001E-3</v>
      </c>
      <c r="AG5068" s="122">
        <v>3.4440447911999999E-3</v>
      </c>
      <c r="AH5068" s="122">
        <v>3.1893585756000002E-3</v>
      </c>
      <c r="AI5068" s="122">
        <v>2.8330761863999999E-3</v>
      </c>
      <c r="AJ5068" s="122">
        <v>2.3665916880000002E-3</v>
      </c>
      <c r="AK5068" s="122">
        <v>2.3830777884000002E-3</v>
      </c>
      <c r="AL5068" s="122">
        <v>0</v>
      </c>
    </row>
    <row r="5069" spans="1:38" hidden="1" x14ac:dyDescent="0.25">
      <c r="A5069" s="122" t="s">
        <v>2027</v>
      </c>
      <c r="B5069" s="122">
        <v>1</v>
      </c>
      <c r="C5069" s="122" t="s">
        <v>2236</v>
      </c>
      <c r="D5069" s="122" t="s">
        <v>2109</v>
      </c>
      <c r="E5069" s="122">
        <v>92</v>
      </c>
      <c r="F5069" s="122">
        <v>0</v>
      </c>
      <c r="G5069" s="122">
        <v>0</v>
      </c>
      <c r="H5069" s="122">
        <v>0</v>
      </c>
      <c r="I5069" s="122">
        <v>0</v>
      </c>
      <c r="J5069" s="122">
        <v>0</v>
      </c>
      <c r="K5069" s="122">
        <v>0</v>
      </c>
      <c r="L5069" s="122">
        <v>0</v>
      </c>
      <c r="M5069" s="122">
        <v>0</v>
      </c>
      <c r="N5069" s="122">
        <v>0</v>
      </c>
      <c r="O5069" s="122">
        <v>0</v>
      </c>
      <c r="P5069" s="122">
        <v>0</v>
      </c>
      <c r="Q5069" s="122">
        <v>0</v>
      </c>
      <c r="R5069" s="122">
        <v>4.3119264504000001E-3</v>
      </c>
      <c r="S5069" s="122">
        <v>9.3342506580000005E-3</v>
      </c>
      <c r="T5069" s="122">
        <v>1.0449026405999999E-2</v>
      </c>
      <c r="U5069" s="122">
        <v>1.1577343443600001E-2</v>
      </c>
      <c r="V5069" s="122">
        <v>1.2720766113600001E-2</v>
      </c>
      <c r="W5069" s="122">
        <v>1.3905974271599999E-2</v>
      </c>
      <c r="X5069" s="122">
        <v>1.5154087630799999E-2</v>
      </c>
      <c r="Y5069" s="122">
        <v>1.64727164532E-2</v>
      </c>
      <c r="Z5069" s="122">
        <v>1.7842940608800002E-2</v>
      </c>
      <c r="AA5069" s="122">
        <v>1.9249502911199999E-2</v>
      </c>
      <c r="AB5069" s="122">
        <v>2.0674142992800001E-2</v>
      </c>
      <c r="AC5069" s="122">
        <v>2.2140171466800002E-2</v>
      </c>
      <c r="AD5069" s="122">
        <v>2.3637287565600001E-2</v>
      </c>
      <c r="AE5069" s="122">
        <v>2.5161427149599999E-2</v>
      </c>
      <c r="AF5069" s="122">
        <v>2.4106208103600001E-2</v>
      </c>
      <c r="AG5069" s="122">
        <v>2.2668312715199999E-2</v>
      </c>
      <c r="AH5069" s="122">
        <v>2.09281002216E-2</v>
      </c>
      <c r="AI5069" s="122">
        <v>1.8511115582400001E-2</v>
      </c>
      <c r="AJ5069" s="122">
        <v>1.5938886583200002E-2</v>
      </c>
      <c r="AK5069" s="122">
        <v>1.5899509477200001E-2</v>
      </c>
      <c r="AL5069" s="122">
        <v>0</v>
      </c>
    </row>
    <row r="5070" spans="1:38" hidden="1" x14ac:dyDescent="0.25">
      <c r="A5070" s="122" t="s">
        <v>2027</v>
      </c>
      <c r="B5070" s="122">
        <v>1</v>
      </c>
      <c r="C5070" s="122" t="s">
        <v>2236</v>
      </c>
      <c r="D5070" s="122" t="s">
        <v>2110</v>
      </c>
      <c r="E5070" s="122">
        <v>92</v>
      </c>
      <c r="F5070" s="122">
        <v>0</v>
      </c>
      <c r="G5070" s="122">
        <v>0</v>
      </c>
      <c r="H5070" s="122">
        <v>0</v>
      </c>
      <c r="I5070" s="122">
        <v>0</v>
      </c>
      <c r="J5070" s="122">
        <v>0</v>
      </c>
      <c r="K5070" s="122">
        <v>0</v>
      </c>
      <c r="L5070" s="122">
        <v>0</v>
      </c>
      <c r="M5070" s="122">
        <v>0</v>
      </c>
      <c r="N5070" s="122">
        <v>0</v>
      </c>
      <c r="O5070" s="122">
        <v>0</v>
      </c>
      <c r="P5070" s="122">
        <v>0</v>
      </c>
      <c r="Q5070" s="122">
        <v>0</v>
      </c>
      <c r="R5070" s="122">
        <v>9.3537818280000002E-4</v>
      </c>
      <c r="S5070" s="122">
        <v>2.0375453615999999E-3</v>
      </c>
      <c r="T5070" s="122">
        <v>2.3038739796000002E-3</v>
      </c>
      <c r="U5070" s="122">
        <v>2.5856064335999999E-3</v>
      </c>
      <c r="V5070" s="122">
        <v>2.8816451831999998E-3</v>
      </c>
      <c r="W5070" s="122">
        <v>3.1890100415999999E-3</v>
      </c>
      <c r="X5070" s="122">
        <v>3.4978111655999998E-3</v>
      </c>
      <c r="Y5070" s="122">
        <v>3.8320223076000002E-3</v>
      </c>
      <c r="Z5070" s="122">
        <v>4.1864867724000004E-3</v>
      </c>
      <c r="AA5070" s="122">
        <v>4.5367094939999996E-3</v>
      </c>
      <c r="AB5070" s="122">
        <v>4.8794171472000001E-3</v>
      </c>
      <c r="AC5070" s="122">
        <v>5.2310474315999996E-3</v>
      </c>
      <c r="AD5070" s="122">
        <v>5.5718919755999999E-3</v>
      </c>
      <c r="AE5070" s="122">
        <v>5.9286718799999999E-3</v>
      </c>
      <c r="AF5070" s="122">
        <v>5.6846890751999996E-3</v>
      </c>
      <c r="AG5070" s="122">
        <v>5.3375852304E-3</v>
      </c>
      <c r="AH5070" s="122">
        <v>4.9279829279999998E-3</v>
      </c>
      <c r="AI5070" s="122">
        <v>4.3713237995999998E-3</v>
      </c>
      <c r="AJ5070" s="122">
        <v>3.6371313407999998E-3</v>
      </c>
      <c r="AK5070" s="122">
        <v>3.6301860672E-3</v>
      </c>
      <c r="AL5070" s="122">
        <v>0</v>
      </c>
    </row>
    <row r="5071" spans="1:38" hidden="1" x14ac:dyDescent="0.25">
      <c r="A5071" s="122" t="s">
        <v>2027</v>
      </c>
      <c r="B5071" s="122">
        <v>1</v>
      </c>
      <c r="C5071" s="122" t="s">
        <v>2236</v>
      </c>
      <c r="D5071" s="122" t="s">
        <v>2111</v>
      </c>
      <c r="E5071" s="122">
        <v>92</v>
      </c>
      <c r="F5071" s="122">
        <v>0</v>
      </c>
      <c r="G5071" s="122">
        <v>0</v>
      </c>
      <c r="H5071" s="122">
        <v>0</v>
      </c>
      <c r="I5071" s="122">
        <v>0</v>
      </c>
      <c r="J5071" s="122">
        <v>0</v>
      </c>
      <c r="K5071" s="122">
        <v>0</v>
      </c>
      <c r="L5071" s="122">
        <v>0</v>
      </c>
      <c r="M5071" s="122">
        <v>0</v>
      </c>
      <c r="N5071" s="122">
        <v>0</v>
      </c>
      <c r="O5071" s="122">
        <v>0</v>
      </c>
      <c r="P5071" s="122">
        <v>0</v>
      </c>
      <c r="Q5071" s="122">
        <v>0</v>
      </c>
      <c r="R5071" s="122">
        <v>1.0959450228E-3</v>
      </c>
      <c r="S5071" s="122">
        <v>2.4404544444000002E-3</v>
      </c>
      <c r="T5071" s="122">
        <v>2.8392567756000001E-3</v>
      </c>
      <c r="U5071" s="122">
        <v>3.2544890879999998E-3</v>
      </c>
      <c r="V5071" s="122">
        <v>3.7048408440000001E-3</v>
      </c>
      <c r="W5071" s="122">
        <v>4.1681170608000003E-3</v>
      </c>
      <c r="X5071" s="122">
        <v>4.6163386992000002E-3</v>
      </c>
      <c r="Y5071" s="122">
        <v>5.0509063271999997E-3</v>
      </c>
      <c r="Z5071" s="122">
        <v>5.4799150187999999E-3</v>
      </c>
      <c r="AA5071" s="122">
        <v>5.9155902372000002E-3</v>
      </c>
      <c r="AB5071" s="122">
        <v>6.4148553432000002E-3</v>
      </c>
      <c r="AC5071" s="122">
        <v>6.9410165003999996E-3</v>
      </c>
      <c r="AD5071" s="122">
        <v>7.5143673923999997E-3</v>
      </c>
      <c r="AE5071" s="122">
        <v>8.1368427647999994E-3</v>
      </c>
      <c r="AF5071" s="122">
        <v>7.9313386763999998E-3</v>
      </c>
      <c r="AG5071" s="122">
        <v>7.5800303939999999E-3</v>
      </c>
      <c r="AH5071" s="122">
        <v>7.1332931003999997E-3</v>
      </c>
      <c r="AI5071" s="122">
        <v>6.4348171355999998E-3</v>
      </c>
      <c r="AJ5071" s="122">
        <v>5.3487283487999998E-3</v>
      </c>
      <c r="AK5071" s="122">
        <v>5.3941095659999997E-3</v>
      </c>
      <c r="AL5071" s="122">
        <v>0</v>
      </c>
    </row>
    <row r="5072" spans="1:38" hidden="1" x14ac:dyDescent="0.25">
      <c r="A5072" s="122" t="s">
        <v>2027</v>
      </c>
      <c r="B5072" s="122">
        <v>1</v>
      </c>
      <c r="C5072" s="122" t="s">
        <v>2236</v>
      </c>
      <c r="D5072" s="122" t="s">
        <v>2112</v>
      </c>
      <c r="E5072" s="122">
        <v>92</v>
      </c>
      <c r="F5072" s="122">
        <v>0</v>
      </c>
      <c r="G5072" s="122">
        <v>0</v>
      </c>
      <c r="H5072" s="122">
        <v>0</v>
      </c>
      <c r="I5072" s="122">
        <v>0</v>
      </c>
      <c r="J5072" s="122">
        <v>0</v>
      </c>
      <c r="K5072" s="122">
        <v>0</v>
      </c>
      <c r="L5072" s="122">
        <v>0</v>
      </c>
      <c r="M5072" s="122">
        <v>0</v>
      </c>
      <c r="N5072" s="122">
        <v>0</v>
      </c>
      <c r="O5072" s="122">
        <v>0</v>
      </c>
      <c r="P5072" s="122">
        <v>0</v>
      </c>
      <c r="Q5072" s="122">
        <v>0</v>
      </c>
      <c r="R5072" s="122">
        <v>9.6485713224000007E-3</v>
      </c>
      <c r="S5072" s="122">
        <v>2.0809749572400001E-2</v>
      </c>
      <c r="T5072" s="122">
        <v>2.3200277385600002E-2</v>
      </c>
      <c r="U5072" s="122">
        <v>2.5601648586E-2</v>
      </c>
      <c r="V5072" s="122">
        <v>2.80575559104E-2</v>
      </c>
      <c r="W5072" s="122">
        <v>3.0658825067999999E-2</v>
      </c>
      <c r="X5072" s="122">
        <v>3.3422561239199997E-2</v>
      </c>
      <c r="Y5072" s="122">
        <v>3.6324152697599997E-2</v>
      </c>
      <c r="Z5072" s="122">
        <v>3.9337938577199999E-2</v>
      </c>
      <c r="AA5072" s="122">
        <v>4.25170273392E-2</v>
      </c>
      <c r="AB5072" s="122">
        <v>4.5749289043199998E-2</v>
      </c>
      <c r="AC5072" s="122">
        <v>4.9056512812799997E-2</v>
      </c>
      <c r="AD5072" s="122">
        <v>5.2389679491599998E-2</v>
      </c>
      <c r="AE5072" s="122">
        <v>5.5759735459200002E-2</v>
      </c>
      <c r="AF5072" s="122">
        <v>5.3344728257999997E-2</v>
      </c>
      <c r="AG5072" s="122">
        <v>4.9972114203600003E-2</v>
      </c>
      <c r="AH5072" s="122">
        <v>4.60001419476E-2</v>
      </c>
      <c r="AI5072" s="122">
        <v>4.0521180151200001E-2</v>
      </c>
      <c r="AJ5072" s="122">
        <v>3.4618112937599997E-2</v>
      </c>
      <c r="AK5072" s="122">
        <v>3.4032250197599999E-2</v>
      </c>
      <c r="AL5072" s="122">
        <v>0</v>
      </c>
    </row>
    <row r="5073" spans="1:38" hidden="1" x14ac:dyDescent="0.25">
      <c r="A5073" s="122" t="s">
        <v>2027</v>
      </c>
      <c r="B5073" s="122">
        <v>1</v>
      </c>
      <c r="C5073" s="122" t="s">
        <v>2236</v>
      </c>
      <c r="D5073" s="122" t="s">
        <v>2113</v>
      </c>
      <c r="E5073" s="122">
        <v>92</v>
      </c>
      <c r="F5073" s="122">
        <v>0</v>
      </c>
      <c r="G5073" s="122">
        <v>0</v>
      </c>
      <c r="H5073" s="122">
        <v>0</v>
      </c>
      <c r="I5073" s="122">
        <v>0</v>
      </c>
      <c r="J5073" s="122">
        <v>0</v>
      </c>
      <c r="K5073" s="122">
        <v>0</v>
      </c>
      <c r="L5073" s="122">
        <v>0</v>
      </c>
      <c r="M5073" s="122">
        <v>0</v>
      </c>
      <c r="N5073" s="122">
        <v>0</v>
      </c>
      <c r="O5073" s="122">
        <v>0</v>
      </c>
      <c r="P5073" s="122">
        <v>0</v>
      </c>
      <c r="Q5073" s="122">
        <v>0</v>
      </c>
      <c r="R5073" s="122">
        <v>5.7514359491999999E-3</v>
      </c>
      <c r="S5073" s="122">
        <v>1.24090442184E-2</v>
      </c>
      <c r="T5073" s="122">
        <v>1.385882538E-2</v>
      </c>
      <c r="U5073" s="122">
        <v>1.53392501172E-2</v>
      </c>
      <c r="V5073" s="122">
        <v>1.68616067508E-2</v>
      </c>
      <c r="W5073" s="122">
        <v>1.8429054116400001E-2</v>
      </c>
      <c r="X5073" s="122">
        <v>2.0032538369999998E-2</v>
      </c>
      <c r="Y5073" s="122">
        <v>2.1690368601600001E-2</v>
      </c>
      <c r="Z5073" s="122">
        <v>2.3398926087600001E-2</v>
      </c>
      <c r="AA5073" s="122">
        <v>2.51739651276E-2</v>
      </c>
      <c r="AB5073" s="122">
        <v>2.6996982626400001E-2</v>
      </c>
      <c r="AC5073" s="122">
        <v>2.8943502725999999E-2</v>
      </c>
      <c r="AD5073" s="122">
        <v>3.0939363179999999E-2</v>
      </c>
      <c r="AE5073" s="122">
        <v>3.2967727906799998E-2</v>
      </c>
      <c r="AF5073" s="122">
        <v>3.1621688392800003E-2</v>
      </c>
      <c r="AG5073" s="122">
        <v>2.9752193824799999E-2</v>
      </c>
      <c r="AH5073" s="122">
        <v>2.74928364408E-2</v>
      </c>
      <c r="AI5073" s="122">
        <v>2.4351491378400002E-2</v>
      </c>
      <c r="AJ5073" s="122">
        <v>2.0251512272400001E-2</v>
      </c>
      <c r="AK5073" s="122">
        <v>2.0210841128399999E-2</v>
      </c>
      <c r="AL5073" s="122">
        <v>0</v>
      </c>
    </row>
    <row r="5074" spans="1:38" hidden="1" x14ac:dyDescent="0.25">
      <c r="A5074" s="122" t="s">
        <v>2027</v>
      </c>
      <c r="B5074" s="122">
        <v>1</v>
      </c>
      <c r="C5074" s="122" t="s">
        <v>2236</v>
      </c>
      <c r="D5074" s="122" t="s">
        <v>2114</v>
      </c>
      <c r="E5074" s="122">
        <v>92</v>
      </c>
      <c r="F5074" s="122">
        <v>0</v>
      </c>
      <c r="G5074" s="122">
        <v>0</v>
      </c>
      <c r="H5074" s="122">
        <v>0</v>
      </c>
      <c r="I5074" s="122">
        <v>0</v>
      </c>
      <c r="J5074" s="122">
        <v>0</v>
      </c>
      <c r="K5074" s="122">
        <v>0</v>
      </c>
      <c r="L5074" s="122">
        <v>0</v>
      </c>
      <c r="M5074" s="122">
        <v>0</v>
      </c>
      <c r="N5074" s="122">
        <v>0</v>
      </c>
      <c r="O5074" s="122">
        <v>0</v>
      </c>
      <c r="P5074" s="122">
        <v>0</v>
      </c>
      <c r="Q5074" s="122">
        <v>0</v>
      </c>
      <c r="R5074" s="122">
        <v>1.759065168E-3</v>
      </c>
      <c r="S5074" s="122">
        <v>3.8035125480000002E-3</v>
      </c>
      <c r="T5074" s="122">
        <v>4.2660249647999996E-3</v>
      </c>
      <c r="U5074" s="122">
        <v>4.7484338891999999E-3</v>
      </c>
      <c r="V5074" s="122">
        <v>5.2783736855999998E-3</v>
      </c>
      <c r="W5074" s="122">
        <v>5.8239033636E-3</v>
      </c>
      <c r="X5074" s="122">
        <v>6.3826666403999999E-3</v>
      </c>
      <c r="Y5074" s="122">
        <v>6.9942088992000001E-3</v>
      </c>
      <c r="Z5074" s="122">
        <v>7.6243059503999996E-3</v>
      </c>
      <c r="AA5074" s="122">
        <v>8.2610351976000005E-3</v>
      </c>
      <c r="AB5074" s="122">
        <v>8.9265322883999992E-3</v>
      </c>
      <c r="AC5074" s="122">
        <v>9.6328213643999995E-3</v>
      </c>
      <c r="AD5074" s="122">
        <v>1.0340655728400001E-2</v>
      </c>
      <c r="AE5074" s="122">
        <v>1.1092531363200001E-2</v>
      </c>
      <c r="AF5074" s="122">
        <v>1.0671295020000001E-2</v>
      </c>
      <c r="AG5074" s="122">
        <v>1.0032250895999999E-2</v>
      </c>
      <c r="AH5074" s="122">
        <v>9.2816259636000001E-3</v>
      </c>
      <c r="AI5074" s="122">
        <v>8.2459120380000001E-3</v>
      </c>
      <c r="AJ5074" s="122">
        <v>6.8051844791999997E-3</v>
      </c>
      <c r="AK5074" s="122">
        <v>6.8398311708000002E-3</v>
      </c>
      <c r="AL5074" s="122">
        <v>0</v>
      </c>
    </row>
    <row r="5075" spans="1:38" hidden="1" x14ac:dyDescent="0.25">
      <c r="A5075" s="122" t="s">
        <v>2027</v>
      </c>
      <c r="B5075" s="122">
        <v>1</v>
      </c>
      <c r="C5075" s="122" t="s">
        <v>2236</v>
      </c>
      <c r="D5075" s="122" t="s">
        <v>2115</v>
      </c>
      <c r="E5075" s="122">
        <v>92</v>
      </c>
      <c r="F5075" s="122">
        <v>0</v>
      </c>
      <c r="G5075" s="122">
        <v>0</v>
      </c>
      <c r="H5075" s="122">
        <v>0</v>
      </c>
      <c r="I5075" s="122">
        <v>0</v>
      </c>
      <c r="J5075" s="122">
        <v>0</v>
      </c>
      <c r="K5075" s="122">
        <v>0</v>
      </c>
      <c r="L5075" s="122">
        <v>0</v>
      </c>
      <c r="M5075" s="122">
        <v>0</v>
      </c>
      <c r="N5075" s="122">
        <v>0</v>
      </c>
      <c r="O5075" s="122">
        <v>0</v>
      </c>
      <c r="P5075" s="122">
        <v>0</v>
      </c>
      <c r="Q5075" s="122">
        <v>0</v>
      </c>
      <c r="R5075" s="122">
        <v>1.7713384691999999E-3</v>
      </c>
      <c r="S5075" s="122">
        <v>3.8496162396000001E-3</v>
      </c>
      <c r="T5075" s="122">
        <v>4.3195494156000004E-3</v>
      </c>
      <c r="U5075" s="122">
        <v>4.8348828636000001E-3</v>
      </c>
      <c r="V5075" s="122">
        <v>5.3911538208000001E-3</v>
      </c>
      <c r="W5075" s="122">
        <v>5.9650289208000003E-3</v>
      </c>
      <c r="X5075" s="122">
        <v>6.5562331955999996E-3</v>
      </c>
      <c r="Y5075" s="122">
        <v>7.1654682156E-3</v>
      </c>
      <c r="Z5075" s="122">
        <v>7.7816580767999998E-3</v>
      </c>
      <c r="AA5075" s="122">
        <v>8.4438547475999999E-3</v>
      </c>
      <c r="AB5075" s="122">
        <v>9.1153363320000003E-3</v>
      </c>
      <c r="AC5075" s="122">
        <v>9.8083341623999998E-3</v>
      </c>
      <c r="AD5075" s="122">
        <v>1.05705969144E-2</v>
      </c>
      <c r="AE5075" s="122">
        <v>1.13989510392E-2</v>
      </c>
      <c r="AF5075" s="122">
        <v>1.1119886016000001E-2</v>
      </c>
      <c r="AG5075" s="122">
        <v>1.05772504968E-2</v>
      </c>
      <c r="AH5075" s="122">
        <v>9.8466218483999994E-3</v>
      </c>
      <c r="AI5075" s="122">
        <v>8.7777241895999995E-3</v>
      </c>
      <c r="AJ5075" s="122">
        <v>7.2852759539999996E-3</v>
      </c>
      <c r="AK5075" s="122">
        <v>7.2850797780000002E-3</v>
      </c>
      <c r="AL5075" s="122">
        <v>0</v>
      </c>
    </row>
    <row r="5076" spans="1:38" hidden="1" x14ac:dyDescent="0.25">
      <c r="A5076" s="122" t="s">
        <v>2027</v>
      </c>
      <c r="B5076" s="122">
        <v>1</v>
      </c>
      <c r="C5076" s="122" t="s">
        <v>2236</v>
      </c>
      <c r="D5076" s="122" t="s">
        <v>2116</v>
      </c>
      <c r="E5076" s="122">
        <v>92</v>
      </c>
      <c r="F5076" s="122">
        <v>0</v>
      </c>
      <c r="G5076" s="122">
        <v>0</v>
      </c>
      <c r="H5076" s="122">
        <v>0</v>
      </c>
      <c r="I5076" s="122">
        <v>0</v>
      </c>
      <c r="J5076" s="122">
        <v>0</v>
      </c>
      <c r="K5076" s="122">
        <v>0</v>
      </c>
      <c r="L5076" s="122">
        <v>0</v>
      </c>
      <c r="M5076" s="122">
        <v>0</v>
      </c>
      <c r="N5076" s="122">
        <v>0</v>
      </c>
      <c r="O5076" s="122">
        <v>0</v>
      </c>
      <c r="P5076" s="122">
        <v>0</v>
      </c>
      <c r="Q5076" s="122">
        <v>0</v>
      </c>
      <c r="R5076" s="122">
        <v>6.2168500020000003E-3</v>
      </c>
      <c r="S5076" s="122">
        <v>1.34289921864E-2</v>
      </c>
      <c r="T5076" s="122">
        <v>1.5018709387199999E-2</v>
      </c>
      <c r="U5076" s="122">
        <v>1.6659528828000002E-2</v>
      </c>
      <c r="V5076" s="122">
        <v>1.8373698153600002E-2</v>
      </c>
      <c r="W5076" s="122">
        <v>2.0133221923199999E-2</v>
      </c>
      <c r="X5076" s="122">
        <v>2.1940729860000001E-2</v>
      </c>
      <c r="Y5076" s="122">
        <v>2.3831320825200002E-2</v>
      </c>
      <c r="Z5076" s="122">
        <v>2.57753424144E-2</v>
      </c>
      <c r="AA5076" s="122">
        <v>2.7793279663199999E-2</v>
      </c>
      <c r="AB5076" s="122">
        <v>2.9844053076E-2</v>
      </c>
      <c r="AC5076" s="122">
        <v>3.19425242712E-2</v>
      </c>
      <c r="AD5076" s="122">
        <v>3.4100372474400002E-2</v>
      </c>
      <c r="AE5076" s="122">
        <v>3.6279510517199999E-2</v>
      </c>
      <c r="AF5076" s="122">
        <v>3.4741483360799998E-2</v>
      </c>
      <c r="AG5076" s="122">
        <v>3.2631524372400002E-2</v>
      </c>
      <c r="AH5076" s="122">
        <v>3.0148269791999999E-2</v>
      </c>
      <c r="AI5076" s="122">
        <v>2.6646578281200001E-2</v>
      </c>
      <c r="AJ5076" s="122">
        <v>2.23109799E-2</v>
      </c>
      <c r="AK5076" s="122">
        <v>2.2242283325999999E-2</v>
      </c>
      <c r="AL5076" s="122">
        <v>0</v>
      </c>
    </row>
    <row r="5077" spans="1:38" hidden="1" x14ac:dyDescent="0.25">
      <c r="A5077" s="122" t="s">
        <v>2027</v>
      </c>
      <c r="B5077" s="122">
        <v>1</v>
      </c>
      <c r="C5077" s="122" t="s">
        <v>2236</v>
      </c>
      <c r="D5077" s="122" t="s">
        <v>2138</v>
      </c>
      <c r="E5077" s="122">
        <v>92</v>
      </c>
      <c r="F5077" s="122">
        <v>0</v>
      </c>
      <c r="G5077" s="122">
        <v>0</v>
      </c>
      <c r="H5077" s="122">
        <v>0</v>
      </c>
      <c r="I5077" s="122">
        <v>0</v>
      </c>
      <c r="J5077" s="122">
        <v>0</v>
      </c>
      <c r="K5077" s="122">
        <v>0</v>
      </c>
      <c r="L5077" s="122">
        <v>0</v>
      </c>
      <c r="M5077" s="122">
        <v>0</v>
      </c>
      <c r="N5077" s="122">
        <v>0</v>
      </c>
      <c r="O5077" s="122">
        <v>0</v>
      </c>
      <c r="P5077" s="122">
        <v>0</v>
      </c>
      <c r="Q5077" s="122">
        <v>0</v>
      </c>
      <c r="R5077" s="122">
        <v>1.9277687291999999E-3</v>
      </c>
      <c r="S5077" s="122">
        <v>4.1520824064000001E-3</v>
      </c>
      <c r="T5077" s="122">
        <v>4.6310576075999999E-3</v>
      </c>
      <c r="U5077" s="122">
        <v>5.1134250455999999E-3</v>
      </c>
      <c r="V5077" s="122">
        <v>5.5884358031999997E-3</v>
      </c>
      <c r="W5077" s="122">
        <v>6.0621028356000004E-3</v>
      </c>
      <c r="X5077" s="122">
        <v>6.5425214579999998E-3</v>
      </c>
      <c r="Y5077" s="122">
        <v>7.0371761063999999E-3</v>
      </c>
      <c r="Z5077" s="122">
        <v>7.5462605448000002E-3</v>
      </c>
      <c r="AA5077" s="122">
        <v>8.0209940027999999E-3</v>
      </c>
      <c r="AB5077" s="122">
        <v>8.4945421236000008E-3</v>
      </c>
      <c r="AC5077" s="122">
        <v>8.9809154112000002E-3</v>
      </c>
      <c r="AD5077" s="122">
        <v>9.4228287851999999E-3</v>
      </c>
      <c r="AE5077" s="122">
        <v>9.8521307759999992E-3</v>
      </c>
      <c r="AF5077" s="122">
        <v>9.2546533716000006E-3</v>
      </c>
      <c r="AG5077" s="122">
        <v>8.4807978240000002E-3</v>
      </c>
      <c r="AH5077" s="122">
        <v>7.5160428479999998E-3</v>
      </c>
      <c r="AI5077" s="122">
        <v>6.6488036652000001E-3</v>
      </c>
      <c r="AJ5077" s="122">
        <v>5.6363696399999996E-3</v>
      </c>
      <c r="AK5077" s="122">
        <v>5.5992939036000004E-3</v>
      </c>
      <c r="AL5077" s="122">
        <v>0</v>
      </c>
    </row>
    <row r="5078" spans="1:38" hidden="1" x14ac:dyDescent="0.25">
      <c r="A5078" s="122" t="s">
        <v>2027</v>
      </c>
      <c r="B5078" s="122">
        <v>1</v>
      </c>
      <c r="C5078" s="122" t="s">
        <v>2236</v>
      </c>
      <c r="D5078" s="122" t="s">
        <v>2117</v>
      </c>
      <c r="E5078" s="122">
        <v>92</v>
      </c>
      <c r="F5078" s="122">
        <v>0</v>
      </c>
      <c r="G5078" s="122">
        <v>0</v>
      </c>
      <c r="H5078" s="122">
        <v>0</v>
      </c>
      <c r="I5078" s="122">
        <v>0</v>
      </c>
      <c r="J5078" s="122">
        <v>0</v>
      </c>
      <c r="K5078" s="122">
        <v>0</v>
      </c>
      <c r="L5078" s="122">
        <v>0</v>
      </c>
      <c r="M5078" s="122">
        <v>0</v>
      </c>
      <c r="N5078" s="122">
        <v>0</v>
      </c>
      <c r="O5078" s="122">
        <v>0</v>
      </c>
      <c r="P5078" s="122">
        <v>0</v>
      </c>
      <c r="Q5078" s="122">
        <v>0</v>
      </c>
      <c r="R5078" s="122">
        <v>5.3743524720000001E-4</v>
      </c>
      <c r="S5078" s="122">
        <v>1.1626214664E-3</v>
      </c>
      <c r="T5078" s="122">
        <v>1.3003908864000001E-3</v>
      </c>
      <c r="U5078" s="122">
        <v>1.4289953496E-3</v>
      </c>
      <c r="V5078" s="122">
        <v>1.5612903336E-3</v>
      </c>
      <c r="W5078" s="122">
        <v>1.6943062644E-3</v>
      </c>
      <c r="X5078" s="122">
        <v>1.8353166083999999E-3</v>
      </c>
      <c r="Y5078" s="122">
        <v>1.9823207724E-3</v>
      </c>
      <c r="Z5078" s="122">
        <v>2.1372188495999999E-3</v>
      </c>
      <c r="AA5078" s="122">
        <v>2.2977363239999999E-3</v>
      </c>
      <c r="AB5078" s="122">
        <v>2.4655008132000002E-3</v>
      </c>
      <c r="AC5078" s="122">
        <v>2.6383779384E-3</v>
      </c>
      <c r="AD5078" s="122">
        <v>2.8163160024E-3</v>
      </c>
      <c r="AE5078" s="122">
        <v>2.9979509388000001E-3</v>
      </c>
      <c r="AF5078" s="122">
        <v>2.8736903268000002E-3</v>
      </c>
      <c r="AG5078" s="122">
        <v>2.6946332556E-3</v>
      </c>
      <c r="AH5078" s="122">
        <v>2.4933204192000001E-3</v>
      </c>
      <c r="AI5078" s="122">
        <v>2.2030273752000002E-3</v>
      </c>
      <c r="AJ5078" s="122">
        <v>1.8828829368E-3</v>
      </c>
      <c r="AK5078" s="122">
        <v>1.8797256288E-3</v>
      </c>
      <c r="AL5078" s="122">
        <v>0</v>
      </c>
    </row>
    <row r="5079" spans="1:38" hidden="1" x14ac:dyDescent="0.25">
      <c r="A5079" s="122" t="s">
        <v>2027</v>
      </c>
      <c r="B5079" s="122">
        <v>1</v>
      </c>
      <c r="C5079" s="122" t="s">
        <v>2236</v>
      </c>
      <c r="D5079" s="122" t="s">
        <v>2118</v>
      </c>
      <c r="E5079" s="122">
        <v>92</v>
      </c>
      <c r="F5079" s="122">
        <v>0</v>
      </c>
      <c r="G5079" s="122">
        <v>0</v>
      </c>
      <c r="H5079" s="122">
        <v>0</v>
      </c>
      <c r="I5079" s="122">
        <v>0</v>
      </c>
      <c r="J5079" s="122">
        <v>0</v>
      </c>
      <c r="K5079" s="122">
        <v>0</v>
      </c>
      <c r="L5079" s="122">
        <v>0</v>
      </c>
      <c r="M5079" s="122">
        <v>0</v>
      </c>
      <c r="N5079" s="122">
        <v>0</v>
      </c>
      <c r="O5079" s="122">
        <v>0</v>
      </c>
      <c r="P5079" s="122">
        <v>0</v>
      </c>
      <c r="Q5079" s="122">
        <v>0</v>
      </c>
      <c r="R5079" s="122">
        <v>2.0709983543999999E-3</v>
      </c>
      <c r="S5079" s="122">
        <v>4.5039067764000001E-3</v>
      </c>
      <c r="T5079" s="122">
        <v>5.0958033756000002E-3</v>
      </c>
      <c r="U5079" s="122">
        <v>5.7139553987999997E-3</v>
      </c>
      <c r="V5079" s="122">
        <v>6.4000469495999997E-3</v>
      </c>
      <c r="W5079" s="122">
        <v>7.1215139375999997E-3</v>
      </c>
      <c r="X5079" s="122">
        <v>7.8787846536000003E-3</v>
      </c>
      <c r="Y5079" s="122">
        <v>8.6353468044000001E-3</v>
      </c>
      <c r="Z5079" s="122">
        <v>9.4002597012000002E-3</v>
      </c>
      <c r="AA5079" s="122">
        <v>1.01881130496E-2</v>
      </c>
      <c r="AB5079" s="122">
        <v>1.10293316568E-2</v>
      </c>
      <c r="AC5079" s="122">
        <v>1.19138150316E-2</v>
      </c>
      <c r="AD5079" s="122">
        <v>1.28668395672E-2</v>
      </c>
      <c r="AE5079" s="122">
        <v>1.3887955505999999E-2</v>
      </c>
      <c r="AF5079" s="122">
        <v>1.3482698502E-2</v>
      </c>
      <c r="AG5079" s="122">
        <v>1.28211111024E-2</v>
      </c>
      <c r="AH5079" s="122">
        <v>1.19841302184E-2</v>
      </c>
      <c r="AI5079" s="122">
        <v>1.0738054999200001E-2</v>
      </c>
      <c r="AJ5079" s="122">
        <v>8.8125401231999995E-3</v>
      </c>
      <c r="AK5079" s="122">
        <v>8.9056335143999996E-3</v>
      </c>
      <c r="AL5079" s="122">
        <v>0</v>
      </c>
    </row>
    <row r="5080" spans="1:38" hidden="1" x14ac:dyDescent="0.25">
      <c r="A5080" s="122" t="s">
        <v>2027</v>
      </c>
      <c r="B5080" s="122">
        <v>1</v>
      </c>
      <c r="C5080" s="122" t="s">
        <v>2236</v>
      </c>
      <c r="D5080" s="122" t="s">
        <v>2119</v>
      </c>
      <c r="E5080" s="122">
        <v>92</v>
      </c>
      <c r="F5080" s="122">
        <v>0</v>
      </c>
      <c r="G5080" s="122">
        <v>0</v>
      </c>
      <c r="H5080" s="122">
        <v>0</v>
      </c>
      <c r="I5080" s="122">
        <v>0</v>
      </c>
      <c r="J5080" s="122">
        <v>0</v>
      </c>
      <c r="K5080" s="122">
        <v>0</v>
      </c>
      <c r="L5080" s="122">
        <v>0</v>
      </c>
      <c r="M5080" s="122">
        <v>0</v>
      </c>
      <c r="N5080" s="122">
        <v>0</v>
      </c>
      <c r="O5080" s="122">
        <v>0</v>
      </c>
      <c r="P5080" s="122">
        <v>0</v>
      </c>
      <c r="Q5080" s="122">
        <v>0</v>
      </c>
      <c r="R5080" s="122">
        <v>3.8317401840000002E-4</v>
      </c>
      <c r="S5080" s="122">
        <v>8.2879954080000001E-4</v>
      </c>
      <c r="T5080" s="122">
        <v>9.3228688319999995E-4</v>
      </c>
      <c r="U5080" s="122">
        <v>1.037699484E-3</v>
      </c>
      <c r="V5080" s="122">
        <v>1.1499825060000001E-3</v>
      </c>
      <c r="W5080" s="122">
        <v>1.26854517E-3</v>
      </c>
      <c r="X5080" s="122">
        <v>1.3901813651999999E-3</v>
      </c>
      <c r="Y5080" s="122">
        <v>1.518409074E-3</v>
      </c>
      <c r="Z5080" s="122">
        <v>1.6550217792000001E-3</v>
      </c>
      <c r="AA5080" s="122">
        <v>1.7960573688000001E-3</v>
      </c>
      <c r="AB5080" s="122">
        <v>1.9488990552E-3</v>
      </c>
      <c r="AC5080" s="122">
        <v>2.1064607039999999E-3</v>
      </c>
      <c r="AD5080" s="122">
        <v>2.2649449428E-3</v>
      </c>
      <c r="AE5080" s="122">
        <v>2.4243274104E-3</v>
      </c>
      <c r="AF5080" s="122">
        <v>2.3463308076000001E-3</v>
      </c>
      <c r="AG5080" s="122">
        <v>2.2283643900000002E-3</v>
      </c>
      <c r="AH5080" s="122">
        <v>2.0697747467999998E-3</v>
      </c>
      <c r="AI5080" s="122">
        <v>1.8469501668E-3</v>
      </c>
      <c r="AJ5080" s="122">
        <v>1.5236812236000001E-3</v>
      </c>
      <c r="AK5080" s="122">
        <v>1.5361863984E-3</v>
      </c>
      <c r="AL5080" s="122">
        <v>0</v>
      </c>
    </row>
    <row r="5081" spans="1:38" hidden="1" x14ac:dyDescent="0.25">
      <c r="A5081" s="122" t="s">
        <v>2027</v>
      </c>
      <c r="B5081" s="122">
        <v>1</v>
      </c>
      <c r="C5081" s="122" t="s">
        <v>2236</v>
      </c>
      <c r="D5081" s="122" t="s">
        <v>2120</v>
      </c>
      <c r="E5081" s="122">
        <v>92</v>
      </c>
      <c r="F5081" s="122">
        <v>0</v>
      </c>
      <c r="G5081" s="122">
        <v>0</v>
      </c>
      <c r="H5081" s="122">
        <v>0</v>
      </c>
      <c r="I5081" s="122">
        <v>0</v>
      </c>
      <c r="J5081" s="122">
        <v>0</v>
      </c>
      <c r="K5081" s="122">
        <v>0</v>
      </c>
      <c r="L5081" s="122">
        <v>0</v>
      </c>
      <c r="M5081" s="122">
        <v>0</v>
      </c>
      <c r="N5081" s="122">
        <v>0</v>
      </c>
      <c r="O5081" s="122">
        <v>0</v>
      </c>
      <c r="P5081" s="122">
        <v>0</v>
      </c>
      <c r="Q5081" s="122">
        <v>0</v>
      </c>
      <c r="R5081" s="122">
        <v>2.9220875891999998E-3</v>
      </c>
      <c r="S5081" s="122">
        <v>6.3460518372000004E-3</v>
      </c>
      <c r="T5081" s="122">
        <v>7.1529055548000004E-3</v>
      </c>
      <c r="U5081" s="122">
        <v>8.0167283004000008E-3</v>
      </c>
      <c r="V5081" s="122">
        <v>8.9421194363999996E-3</v>
      </c>
      <c r="W5081" s="122">
        <v>9.8963630771999999E-3</v>
      </c>
      <c r="X5081" s="122">
        <v>1.0868193735599999E-2</v>
      </c>
      <c r="Y5081" s="122">
        <v>1.18640914908E-2</v>
      </c>
      <c r="Z5081" s="122">
        <v>1.28872960608E-2</v>
      </c>
      <c r="AA5081" s="122">
        <v>1.3955012724E-2</v>
      </c>
      <c r="AB5081" s="122">
        <v>1.50884132928E-2</v>
      </c>
      <c r="AC5081" s="122">
        <v>1.6239144162000001E-2</v>
      </c>
      <c r="AD5081" s="122">
        <v>1.7445828526799999E-2</v>
      </c>
      <c r="AE5081" s="122">
        <v>1.8708306954000001E-2</v>
      </c>
      <c r="AF5081" s="122">
        <v>1.80690313584E-2</v>
      </c>
      <c r="AG5081" s="122">
        <v>1.7125280158800001E-2</v>
      </c>
      <c r="AH5081" s="122">
        <v>1.59535242876E-2</v>
      </c>
      <c r="AI5081" s="122">
        <v>1.42203651252E-2</v>
      </c>
      <c r="AJ5081" s="122">
        <v>1.18859963904E-2</v>
      </c>
      <c r="AK5081" s="122">
        <v>1.1967302176800001E-2</v>
      </c>
      <c r="AL5081" s="122">
        <v>0</v>
      </c>
    </row>
    <row r="5082" spans="1:38" hidden="1" x14ac:dyDescent="0.25">
      <c r="A5082" s="122" t="s">
        <v>2027</v>
      </c>
      <c r="B5082" s="122">
        <v>1</v>
      </c>
      <c r="C5082" s="122" t="s">
        <v>2236</v>
      </c>
      <c r="D5082" s="122" t="s">
        <v>2121</v>
      </c>
      <c r="E5082" s="122">
        <v>92</v>
      </c>
      <c r="F5082" s="122">
        <v>0</v>
      </c>
      <c r="G5082" s="122">
        <v>0</v>
      </c>
      <c r="H5082" s="122">
        <v>0</v>
      </c>
      <c r="I5082" s="122">
        <v>0</v>
      </c>
      <c r="J5082" s="122">
        <v>0</v>
      </c>
      <c r="K5082" s="122">
        <v>0</v>
      </c>
      <c r="L5082" s="122">
        <v>0</v>
      </c>
      <c r="M5082" s="122">
        <v>0</v>
      </c>
      <c r="N5082" s="122">
        <v>0</v>
      </c>
      <c r="O5082" s="122">
        <v>0</v>
      </c>
      <c r="P5082" s="122">
        <v>0</v>
      </c>
      <c r="Q5082" s="122">
        <v>0</v>
      </c>
      <c r="R5082" s="122">
        <v>1.0935459993600001E-2</v>
      </c>
      <c r="S5082" s="122">
        <v>2.3907990024E-2</v>
      </c>
      <c r="T5082" s="122">
        <v>2.7099899771999999E-2</v>
      </c>
      <c r="U5082" s="122">
        <v>3.0479767273199999E-2</v>
      </c>
      <c r="V5082" s="122">
        <v>3.4306484145600002E-2</v>
      </c>
      <c r="W5082" s="122">
        <v>3.8189828747999997E-2</v>
      </c>
      <c r="X5082" s="122">
        <v>4.2288773025600003E-2</v>
      </c>
      <c r="Y5082" s="122">
        <v>4.6661825987999998E-2</v>
      </c>
      <c r="Z5082" s="122">
        <v>5.1183837397199998E-2</v>
      </c>
      <c r="AA5082" s="122">
        <v>5.5916667254399997E-2</v>
      </c>
      <c r="AB5082" s="122">
        <v>6.0963925431600001E-2</v>
      </c>
      <c r="AC5082" s="122">
        <v>6.6186018313200007E-2</v>
      </c>
      <c r="AD5082" s="122">
        <v>7.1874867525600003E-2</v>
      </c>
      <c r="AE5082" s="122">
        <v>7.7916925837200002E-2</v>
      </c>
      <c r="AF5082" s="122">
        <v>7.5832069095600002E-2</v>
      </c>
      <c r="AG5082" s="122">
        <v>7.2153372401999996E-2</v>
      </c>
      <c r="AH5082" s="122">
        <v>6.7372462379999998E-2</v>
      </c>
      <c r="AI5082" s="122">
        <v>6.03489284652E-2</v>
      </c>
      <c r="AJ5082" s="122">
        <v>5.0184240839999998E-2</v>
      </c>
      <c r="AK5082" s="122">
        <v>5.0660752343999998E-2</v>
      </c>
      <c r="AL5082" s="122">
        <v>0</v>
      </c>
    </row>
    <row r="5083" spans="1:38" hidden="1" x14ac:dyDescent="0.25">
      <c r="A5083" s="122" t="s">
        <v>2027</v>
      </c>
      <c r="B5083" s="122">
        <v>1</v>
      </c>
      <c r="C5083" s="122" t="s">
        <v>2236</v>
      </c>
      <c r="D5083" s="122" t="s">
        <v>2122</v>
      </c>
      <c r="E5083" s="122">
        <v>92</v>
      </c>
      <c r="F5083" s="122">
        <v>0</v>
      </c>
      <c r="G5083" s="122">
        <v>0</v>
      </c>
      <c r="H5083" s="122">
        <v>0</v>
      </c>
      <c r="I5083" s="122">
        <v>0</v>
      </c>
      <c r="J5083" s="122">
        <v>0</v>
      </c>
      <c r="K5083" s="122">
        <v>0</v>
      </c>
      <c r="L5083" s="122">
        <v>0</v>
      </c>
      <c r="M5083" s="122">
        <v>0</v>
      </c>
      <c r="N5083" s="122">
        <v>0</v>
      </c>
      <c r="O5083" s="122">
        <v>0</v>
      </c>
      <c r="P5083" s="122">
        <v>0</v>
      </c>
      <c r="Q5083" s="122">
        <v>0</v>
      </c>
      <c r="R5083" s="122">
        <v>1.1720857524E-3</v>
      </c>
      <c r="S5083" s="122">
        <v>2.5612232040000001E-3</v>
      </c>
      <c r="T5083" s="122">
        <v>2.9062476635999999E-3</v>
      </c>
      <c r="U5083" s="122">
        <v>3.2887127148000001E-3</v>
      </c>
      <c r="V5083" s="122">
        <v>3.7090250208000001E-3</v>
      </c>
      <c r="W5083" s="122">
        <v>4.1627872644000004E-3</v>
      </c>
      <c r="X5083" s="122">
        <v>4.6326894863999999E-3</v>
      </c>
      <c r="Y5083" s="122">
        <v>5.1238214891999997E-3</v>
      </c>
      <c r="Z5083" s="122">
        <v>5.6277976331999997E-3</v>
      </c>
      <c r="AA5083" s="122">
        <v>6.1372966943999997E-3</v>
      </c>
      <c r="AB5083" s="122">
        <v>6.6707231975999997E-3</v>
      </c>
      <c r="AC5083" s="122">
        <v>7.2454987776000004E-3</v>
      </c>
      <c r="AD5083" s="122">
        <v>7.8326278175999998E-3</v>
      </c>
      <c r="AE5083" s="122">
        <v>8.4633199092000004E-3</v>
      </c>
      <c r="AF5083" s="122">
        <v>8.2700639567999997E-3</v>
      </c>
      <c r="AG5083" s="122">
        <v>7.9152623747999994E-3</v>
      </c>
      <c r="AH5083" s="122">
        <v>7.4261542007999998E-3</v>
      </c>
      <c r="AI5083" s="122">
        <v>6.6692691636000001E-3</v>
      </c>
      <c r="AJ5083" s="122">
        <v>5.6366204075999999E-3</v>
      </c>
      <c r="AK5083" s="122">
        <v>5.7269256876000003E-3</v>
      </c>
      <c r="AL5083" s="122">
        <v>0</v>
      </c>
    </row>
    <row r="5084" spans="1:38" hidden="1" x14ac:dyDescent="0.25">
      <c r="A5084" s="122" t="s">
        <v>2027</v>
      </c>
      <c r="B5084" s="122">
        <v>1</v>
      </c>
      <c r="C5084" s="122" t="s">
        <v>2236</v>
      </c>
      <c r="D5084" s="122" t="s">
        <v>2123</v>
      </c>
      <c r="E5084" s="122">
        <v>92</v>
      </c>
      <c r="F5084" s="122">
        <v>0</v>
      </c>
      <c r="G5084" s="122">
        <v>0</v>
      </c>
      <c r="H5084" s="122">
        <v>0</v>
      </c>
      <c r="I5084" s="122">
        <v>0</v>
      </c>
      <c r="J5084" s="122">
        <v>0</v>
      </c>
      <c r="K5084" s="122">
        <v>0</v>
      </c>
      <c r="L5084" s="122">
        <v>0</v>
      </c>
      <c r="M5084" s="122">
        <v>0</v>
      </c>
      <c r="N5084" s="122">
        <v>0</v>
      </c>
      <c r="O5084" s="122">
        <v>0</v>
      </c>
      <c r="P5084" s="122">
        <v>0</v>
      </c>
      <c r="Q5084" s="122">
        <v>0</v>
      </c>
      <c r="R5084" s="122">
        <v>3.6737719524000002E-3</v>
      </c>
      <c r="S5084" s="122">
        <v>7.9946513447999995E-3</v>
      </c>
      <c r="T5084" s="122">
        <v>9.0464912592000003E-3</v>
      </c>
      <c r="U5084" s="122">
        <v>1.0139044206E-2</v>
      </c>
      <c r="V5084" s="122">
        <v>1.1269831292399999E-2</v>
      </c>
      <c r="W5084" s="122">
        <v>1.2420676972800001E-2</v>
      </c>
      <c r="X5084" s="122">
        <v>1.36273973568E-2</v>
      </c>
      <c r="Y5084" s="122">
        <v>1.49117916984E-2</v>
      </c>
      <c r="Z5084" s="122">
        <v>1.6270540844400001E-2</v>
      </c>
      <c r="AA5084" s="122">
        <v>1.7666304140400001E-2</v>
      </c>
      <c r="AB5084" s="122">
        <v>1.91357599056E-2</v>
      </c>
      <c r="AC5084" s="122">
        <v>2.0635569163200002E-2</v>
      </c>
      <c r="AD5084" s="122">
        <v>2.2166242292399999E-2</v>
      </c>
      <c r="AE5084" s="122">
        <v>2.3734597534799999E-2</v>
      </c>
      <c r="AF5084" s="122">
        <v>2.2867608717600001E-2</v>
      </c>
      <c r="AG5084" s="122">
        <v>2.1604449945599999E-2</v>
      </c>
      <c r="AH5084" s="122">
        <v>2.0031803353200001E-2</v>
      </c>
      <c r="AI5084" s="122">
        <v>1.7814463250399998E-2</v>
      </c>
      <c r="AJ5084" s="122">
        <v>1.4826398778000001E-2</v>
      </c>
      <c r="AK5084" s="122">
        <v>1.4827451133599999E-2</v>
      </c>
      <c r="AL5084" s="122">
        <v>0</v>
      </c>
    </row>
    <row r="5085" spans="1:38" hidden="1" x14ac:dyDescent="0.25">
      <c r="A5085" s="122" t="s">
        <v>2027</v>
      </c>
      <c r="B5085" s="122">
        <v>1</v>
      </c>
      <c r="C5085" s="122" t="s">
        <v>2236</v>
      </c>
      <c r="D5085" s="122" t="s">
        <v>2140</v>
      </c>
      <c r="E5085" s="122">
        <v>92</v>
      </c>
      <c r="F5085" s="122">
        <v>0</v>
      </c>
      <c r="G5085" s="122">
        <v>0</v>
      </c>
      <c r="H5085" s="122">
        <v>0</v>
      </c>
      <c r="I5085" s="122">
        <v>0</v>
      </c>
      <c r="J5085" s="122">
        <v>0</v>
      </c>
      <c r="K5085" s="122">
        <v>0</v>
      </c>
      <c r="L5085" s="122">
        <v>0</v>
      </c>
      <c r="M5085" s="122">
        <v>0</v>
      </c>
      <c r="N5085" s="122">
        <v>0</v>
      </c>
      <c r="O5085" s="122">
        <v>0</v>
      </c>
      <c r="P5085" s="122">
        <v>0</v>
      </c>
      <c r="Q5085" s="122">
        <v>0</v>
      </c>
      <c r="R5085" s="122">
        <v>5.4706250399999998E-5</v>
      </c>
      <c r="S5085" s="122">
        <v>1.177497396E-4</v>
      </c>
      <c r="T5085" s="122">
        <v>1.3125902999999999E-4</v>
      </c>
      <c r="U5085" s="122">
        <v>1.4512264320000001E-4</v>
      </c>
      <c r="V5085" s="122">
        <v>1.5915348840000001E-4</v>
      </c>
      <c r="W5085" s="122">
        <v>1.7360587079999999E-4</v>
      </c>
      <c r="X5085" s="122">
        <v>1.8857088359999999E-4</v>
      </c>
      <c r="Y5085" s="122">
        <v>2.039503584E-4</v>
      </c>
      <c r="Z5085" s="122">
        <v>2.1971913E-4</v>
      </c>
      <c r="AA5085" s="122">
        <v>2.3611220760000001E-4</v>
      </c>
      <c r="AB5085" s="122">
        <v>2.5285751760000002E-4</v>
      </c>
      <c r="AC5085" s="122">
        <v>2.7004904760000002E-4</v>
      </c>
      <c r="AD5085" s="122">
        <v>2.8757849879999998E-4</v>
      </c>
      <c r="AE5085" s="122">
        <v>3.055346328E-4</v>
      </c>
      <c r="AF5085" s="122">
        <v>2.9208073799999999E-4</v>
      </c>
      <c r="AG5085" s="122">
        <v>2.7360923999999998E-4</v>
      </c>
      <c r="AH5085" s="122">
        <v>2.5184383440000002E-4</v>
      </c>
      <c r="AI5085" s="122">
        <v>2.220790308E-4</v>
      </c>
      <c r="AJ5085" s="122">
        <v>1.825637172E-4</v>
      </c>
      <c r="AK5085" s="122">
        <v>1.816399212E-4</v>
      </c>
      <c r="AL5085" s="122">
        <v>0</v>
      </c>
    </row>
    <row r="5086" spans="1:38" hidden="1" x14ac:dyDescent="0.25">
      <c r="A5086" s="122" t="s">
        <v>2027</v>
      </c>
      <c r="B5086" s="122">
        <v>1</v>
      </c>
      <c r="C5086" s="122" t="s">
        <v>2236</v>
      </c>
      <c r="D5086" s="122" t="s">
        <v>2124</v>
      </c>
      <c r="E5086" s="122">
        <v>92</v>
      </c>
      <c r="F5086" s="122">
        <v>0</v>
      </c>
      <c r="G5086" s="122">
        <v>0</v>
      </c>
      <c r="H5086" s="122">
        <v>0</v>
      </c>
      <c r="I5086" s="122">
        <v>0</v>
      </c>
      <c r="J5086" s="122">
        <v>0</v>
      </c>
      <c r="K5086" s="122">
        <v>0</v>
      </c>
      <c r="L5086" s="122">
        <v>0</v>
      </c>
      <c r="M5086" s="122">
        <v>0</v>
      </c>
      <c r="N5086" s="122">
        <v>0</v>
      </c>
      <c r="O5086" s="122">
        <v>0</v>
      </c>
      <c r="P5086" s="122">
        <v>0</v>
      </c>
      <c r="Q5086" s="122">
        <v>0</v>
      </c>
      <c r="R5086" s="122">
        <v>3.1028313720000002E-4</v>
      </c>
      <c r="S5086" s="122">
        <v>6.7050014160000004E-4</v>
      </c>
      <c r="T5086" s="122">
        <v>7.5018988799999999E-4</v>
      </c>
      <c r="U5086" s="122">
        <v>8.3125761000000002E-4</v>
      </c>
      <c r="V5086" s="122">
        <v>9.1479530040000005E-4</v>
      </c>
      <c r="W5086" s="122">
        <v>9.9910410719999997E-4</v>
      </c>
      <c r="X5086" s="122">
        <v>1.0857928344E-3</v>
      </c>
      <c r="Y5086" s="122">
        <v>1.1755255056E-3</v>
      </c>
      <c r="Z5086" s="122">
        <v>1.2691299192000001E-3</v>
      </c>
      <c r="AA5086" s="122">
        <v>1.3675210272000001E-3</v>
      </c>
      <c r="AB5086" s="122">
        <v>1.4639338128E-3</v>
      </c>
      <c r="AC5086" s="122">
        <v>1.5661975475999999E-3</v>
      </c>
      <c r="AD5086" s="122">
        <v>1.667894784E-3</v>
      </c>
      <c r="AE5086" s="122">
        <v>1.7751655896000001E-3</v>
      </c>
      <c r="AF5086" s="122">
        <v>1.6961688107999999E-3</v>
      </c>
      <c r="AG5086" s="122">
        <v>1.5943354572E-3</v>
      </c>
      <c r="AH5086" s="122">
        <v>1.4705708328E-3</v>
      </c>
      <c r="AI5086" s="122">
        <v>1.29922983E-3</v>
      </c>
      <c r="AJ5086" s="122">
        <v>1.1035494156000001E-3</v>
      </c>
      <c r="AK5086" s="122">
        <v>1.1075970732E-3</v>
      </c>
      <c r="AL5086" s="122">
        <v>0</v>
      </c>
    </row>
    <row r="5087" spans="1:38" hidden="1" x14ac:dyDescent="0.25">
      <c r="A5087" s="122" t="s">
        <v>2027</v>
      </c>
      <c r="B5087" s="122">
        <v>1</v>
      </c>
      <c r="C5087" s="122" t="s">
        <v>2236</v>
      </c>
      <c r="D5087" s="122" t="s">
        <v>2125</v>
      </c>
      <c r="E5087" s="122">
        <v>92</v>
      </c>
      <c r="F5087" s="122">
        <v>0</v>
      </c>
      <c r="G5087" s="122">
        <v>0</v>
      </c>
      <c r="H5087" s="122">
        <v>0</v>
      </c>
      <c r="I5087" s="122">
        <v>0</v>
      </c>
      <c r="J5087" s="122">
        <v>0</v>
      </c>
      <c r="K5087" s="122">
        <v>0</v>
      </c>
      <c r="L5087" s="122">
        <v>0</v>
      </c>
      <c r="M5087" s="122">
        <v>0</v>
      </c>
      <c r="N5087" s="122">
        <v>0</v>
      </c>
      <c r="O5087" s="122">
        <v>0</v>
      </c>
      <c r="P5087" s="122">
        <v>0</v>
      </c>
      <c r="Q5087" s="122">
        <v>0</v>
      </c>
      <c r="R5087" s="122">
        <v>3.0513706283999999E-3</v>
      </c>
      <c r="S5087" s="122">
        <v>6.6241921800000002E-3</v>
      </c>
      <c r="T5087" s="122">
        <v>7.4770245672000002E-3</v>
      </c>
      <c r="U5087" s="122">
        <v>8.3729989512000003E-3</v>
      </c>
      <c r="V5087" s="122">
        <v>9.3562528416000004E-3</v>
      </c>
      <c r="W5087" s="122">
        <v>1.0354442639999999E-2</v>
      </c>
      <c r="X5087" s="122">
        <v>1.1415864546E-2</v>
      </c>
      <c r="Y5087" s="122">
        <v>1.2544039597199999E-2</v>
      </c>
      <c r="Z5087" s="122">
        <v>1.36730245176E-2</v>
      </c>
      <c r="AA5087" s="122">
        <v>1.4886425016E-2</v>
      </c>
      <c r="AB5087" s="122">
        <v>1.61234373864E-2</v>
      </c>
      <c r="AC5087" s="122">
        <v>1.7412184503599999E-2</v>
      </c>
      <c r="AD5087" s="122">
        <v>1.8813091067999999E-2</v>
      </c>
      <c r="AE5087" s="122">
        <v>2.0330645650799999E-2</v>
      </c>
      <c r="AF5087" s="122">
        <v>1.9831263080400001E-2</v>
      </c>
      <c r="AG5087" s="122">
        <v>1.89442317492E-2</v>
      </c>
      <c r="AH5087" s="122">
        <v>1.7715504036000002E-2</v>
      </c>
      <c r="AI5087" s="122">
        <v>1.5851983831200001E-2</v>
      </c>
      <c r="AJ5087" s="122">
        <v>1.325778513E-2</v>
      </c>
      <c r="AK5087" s="122">
        <v>1.32771858108E-2</v>
      </c>
      <c r="AL5087" s="122">
        <v>0</v>
      </c>
    </row>
    <row r="5088" spans="1:38" hidden="1" x14ac:dyDescent="0.25">
      <c r="A5088" s="122" t="s">
        <v>2027</v>
      </c>
      <c r="B5088" s="122">
        <v>1</v>
      </c>
      <c r="C5088" s="122" t="s">
        <v>2236</v>
      </c>
      <c r="D5088" s="122" t="s">
        <v>2126</v>
      </c>
      <c r="E5088" s="122">
        <v>92</v>
      </c>
      <c r="F5088" s="122">
        <v>0</v>
      </c>
      <c r="G5088" s="122">
        <v>0</v>
      </c>
      <c r="H5088" s="122">
        <v>0</v>
      </c>
      <c r="I5088" s="122">
        <v>0</v>
      </c>
      <c r="J5088" s="122">
        <v>0</v>
      </c>
      <c r="K5088" s="122">
        <v>0</v>
      </c>
      <c r="L5088" s="122">
        <v>0</v>
      </c>
      <c r="M5088" s="122">
        <v>0</v>
      </c>
      <c r="N5088" s="122">
        <v>0</v>
      </c>
      <c r="O5088" s="122">
        <v>0</v>
      </c>
      <c r="P5088" s="122">
        <v>0</v>
      </c>
      <c r="Q5088" s="122">
        <v>0</v>
      </c>
      <c r="R5088" s="122">
        <v>2.7452493971999998E-3</v>
      </c>
      <c r="S5088" s="122">
        <v>5.9460369936E-3</v>
      </c>
      <c r="T5088" s="122">
        <v>6.6727426044000003E-3</v>
      </c>
      <c r="U5088" s="122">
        <v>7.4214126107999996E-3</v>
      </c>
      <c r="V5088" s="122">
        <v>8.1914885544000001E-3</v>
      </c>
      <c r="W5088" s="122">
        <v>8.9910494291999994E-3</v>
      </c>
      <c r="X5088" s="122">
        <v>9.8132550443999992E-3</v>
      </c>
      <c r="Y5088" s="122">
        <v>1.0666105923600001E-2</v>
      </c>
      <c r="Z5088" s="122">
        <v>1.1538893912400001E-2</v>
      </c>
      <c r="AA5088" s="122">
        <v>1.24408378356E-2</v>
      </c>
      <c r="AB5088" s="122">
        <v>1.3370738527200001E-2</v>
      </c>
      <c r="AC5088" s="122">
        <v>1.43421920292E-2</v>
      </c>
      <c r="AD5088" s="122">
        <v>1.5336164526E-2</v>
      </c>
      <c r="AE5088" s="122">
        <v>1.6347053826000001E-2</v>
      </c>
      <c r="AF5088" s="122">
        <v>1.5688976368800001E-2</v>
      </c>
      <c r="AG5088" s="122">
        <v>1.47748307808E-2</v>
      </c>
      <c r="AH5088" s="122">
        <v>1.36731558912E-2</v>
      </c>
      <c r="AI5088" s="122">
        <v>1.21264608108E-2</v>
      </c>
      <c r="AJ5088" s="122">
        <v>1.0120653992399999E-2</v>
      </c>
      <c r="AK5088" s="122">
        <v>1.01155422408E-2</v>
      </c>
      <c r="AL5088" s="122">
        <v>0</v>
      </c>
    </row>
    <row r="5089" spans="1:38" hidden="1" x14ac:dyDescent="0.25">
      <c r="A5089" s="122" t="s">
        <v>2027</v>
      </c>
      <c r="B5089" s="122">
        <v>1</v>
      </c>
      <c r="C5089" s="122" t="s">
        <v>2236</v>
      </c>
      <c r="D5089" s="122" t="s">
        <v>2127</v>
      </c>
      <c r="E5089" s="122">
        <v>92</v>
      </c>
      <c r="F5089" s="122">
        <v>0</v>
      </c>
      <c r="G5089" s="122">
        <v>0</v>
      </c>
      <c r="H5089" s="122">
        <v>0</v>
      </c>
      <c r="I5089" s="122">
        <v>0</v>
      </c>
      <c r="J5089" s="122">
        <v>0</v>
      </c>
      <c r="K5089" s="122">
        <v>0</v>
      </c>
      <c r="L5089" s="122">
        <v>0</v>
      </c>
      <c r="M5089" s="122">
        <v>0</v>
      </c>
      <c r="N5089" s="122">
        <v>0</v>
      </c>
      <c r="O5089" s="122">
        <v>0</v>
      </c>
      <c r="P5089" s="122">
        <v>0</v>
      </c>
      <c r="Q5089" s="122">
        <v>0</v>
      </c>
      <c r="R5089" s="122">
        <v>9.1022303279999996E-4</v>
      </c>
      <c r="S5089" s="122">
        <v>1.9667045195999999E-3</v>
      </c>
      <c r="T5089" s="122">
        <v>2.1981440399999998E-3</v>
      </c>
      <c r="U5089" s="122">
        <v>2.436029148E-3</v>
      </c>
      <c r="V5089" s="122">
        <v>2.6845189356000001E-3</v>
      </c>
      <c r="W5089" s="122">
        <v>2.9389972367999998E-3</v>
      </c>
      <c r="X5089" s="122">
        <v>3.2014615091999999E-3</v>
      </c>
      <c r="Y5089" s="122">
        <v>3.4763884247999998E-3</v>
      </c>
      <c r="Z5089" s="122">
        <v>3.759955044E-3</v>
      </c>
      <c r="AA5089" s="122">
        <v>4.0480865339999998E-3</v>
      </c>
      <c r="AB5089" s="122">
        <v>4.3412313660000004E-3</v>
      </c>
      <c r="AC5089" s="122">
        <v>4.6360026096E-3</v>
      </c>
      <c r="AD5089" s="122">
        <v>4.9330174151999999E-3</v>
      </c>
      <c r="AE5089" s="122">
        <v>5.2287747647999996E-3</v>
      </c>
      <c r="AF5089" s="122">
        <v>4.9780403699999998E-3</v>
      </c>
      <c r="AG5089" s="122">
        <v>4.6383655656000002E-3</v>
      </c>
      <c r="AH5089" s="122">
        <v>4.2505974912E-3</v>
      </c>
      <c r="AI5089" s="122">
        <v>3.7376399435999999E-3</v>
      </c>
      <c r="AJ5089" s="122">
        <v>3.0741570336000001E-3</v>
      </c>
      <c r="AK5089" s="122">
        <v>3.0590024376E-3</v>
      </c>
      <c r="AL5089" s="122">
        <v>0</v>
      </c>
    </row>
    <row r="5090" spans="1:38" hidden="1" x14ac:dyDescent="0.25">
      <c r="A5090" s="122" t="s">
        <v>2027</v>
      </c>
      <c r="B5090" s="122">
        <v>1</v>
      </c>
      <c r="C5090" s="122" t="s">
        <v>2236</v>
      </c>
      <c r="D5090" s="122" t="s">
        <v>2128</v>
      </c>
      <c r="E5090" s="122">
        <v>92</v>
      </c>
      <c r="F5090" s="122">
        <v>0</v>
      </c>
      <c r="G5090" s="122">
        <v>0</v>
      </c>
      <c r="H5090" s="122">
        <v>0</v>
      </c>
      <c r="I5090" s="122">
        <v>0</v>
      </c>
      <c r="J5090" s="122">
        <v>0</v>
      </c>
      <c r="K5090" s="122">
        <v>0</v>
      </c>
      <c r="L5090" s="122">
        <v>0</v>
      </c>
      <c r="M5090" s="122">
        <v>0</v>
      </c>
      <c r="N5090" s="122">
        <v>0</v>
      </c>
      <c r="O5090" s="122">
        <v>0</v>
      </c>
      <c r="P5090" s="122">
        <v>0</v>
      </c>
      <c r="Q5090" s="122">
        <v>0</v>
      </c>
      <c r="R5090" s="122">
        <v>2.5209009960000002E-4</v>
      </c>
      <c r="S5090" s="122">
        <v>5.4634774800000003E-4</v>
      </c>
      <c r="T5090" s="122">
        <v>6.1608944159999995E-4</v>
      </c>
      <c r="U5090" s="122">
        <v>6.8800161359999995E-4</v>
      </c>
      <c r="V5090" s="122">
        <v>7.6760227679999995E-4</v>
      </c>
      <c r="W5090" s="122">
        <v>8.5711802879999996E-4</v>
      </c>
      <c r="X5090" s="122">
        <v>9.499136988E-4</v>
      </c>
      <c r="Y5090" s="122">
        <v>1.0532990136E-3</v>
      </c>
      <c r="Z5090" s="122">
        <v>1.1447183963999999E-3</v>
      </c>
      <c r="AA5090" s="122">
        <v>1.2373399200000001E-3</v>
      </c>
      <c r="AB5090" s="122">
        <v>1.3477630487999999E-3</v>
      </c>
      <c r="AC5090" s="122">
        <v>1.4562618036000001E-3</v>
      </c>
      <c r="AD5090" s="122">
        <v>1.5545129352E-3</v>
      </c>
      <c r="AE5090" s="122">
        <v>1.6633444655999999E-3</v>
      </c>
      <c r="AF5090" s="122">
        <v>1.5898862819999999E-3</v>
      </c>
      <c r="AG5090" s="122">
        <v>1.4792156015999999E-3</v>
      </c>
      <c r="AH5090" s="122">
        <v>1.3628956151999999E-3</v>
      </c>
      <c r="AI5090" s="122">
        <v>1.2077699256000001E-3</v>
      </c>
      <c r="AJ5090" s="122">
        <v>9.915137844000001E-4</v>
      </c>
      <c r="AK5090" s="122">
        <v>9.9304572600000004E-4</v>
      </c>
      <c r="AL5090" s="122">
        <v>0</v>
      </c>
    </row>
    <row r="5091" spans="1:38" hidden="1" x14ac:dyDescent="0.25">
      <c r="A5091" s="122" t="s">
        <v>2237</v>
      </c>
      <c r="B5091" s="122">
        <v>1</v>
      </c>
      <c r="C5091" s="122" t="s">
        <v>2238</v>
      </c>
      <c r="D5091" s="122" t="s">
        <v>2080</v>
      </c>
      <c r="E5091" s="122">
        <v>93</v>
      </c>
      <c r="F5091" s="122">
        <v>0</v>
      </c>
      <c r="G5091" s="122">
        <v>0</v>
      </c>
      <c r="H5091" s="122">
        <v>0</v>
      </c>
      <c r="I5091" s="122">
        <v>0</v>
      </c>
      <c r="J5091" s="122">
        <v>0</v>
      </c>
      <c r="K5091" s="122">
        <v>0</v>
      </c>
      <c r="L5091" s="122">
        <v>0</v>
      </c>
      <c r="M5091" s="122">
        <v>0</v>
      </c>
      <c r="N5091" s="122">
        <v>0</v>
      </c>
      <c r="O5091" s="122">
        <v>0</v>
      </c>
      <c r="P5091" s="122">
        <v>0</v>
      </c>
      <c r="Q5091" s="122">
        <v>0</v>
      </c>
      <c r="R5091" s="122">
        <v>0</v>
      </c>
      <c r="S5091" s="122">
        <v>0</v>
      </c>
      <c r="T5091" s="122">
        <v>0</v>
      </c>
      <c r="U5091" s="122">
        <v>0</v>
      </c>
      <c r="V5091" s="122">
        <v>0</v>
      </c>
      <c r="W5091" s="122">
        <v>0</v>
      </c>
      <c r="X5091" s="122">
        <v>0</v>
      </c>
      <c r="Y5091" s="122">
        <v>0</v>
      </c>
      <c r="Z5091" s="122">
        <v>0</v>
      </c>
      <c r="AA5091" s="122">
        <v>0</v>
      </c>
      <c r="AB5091" s="122">
        <v>0</v>
      </c>
      <c r="AC5091" s="122">
        <v>0</v>
      </c>
      <c r="AD5091" s="122">
        <v>0</v>
      </c>
      <c r="AE5091" s="122">
        <v>0</v>
      </c>
      <c r="AF5091" s="122">
        <v>0</v>
      </c>
      <c r="AG5091" s="122">
        <v>0</v>
      </c>
      <c r="AH5091" s="122">
        <v>0</v>
      </c>
      <c r="AI5091" s="122">
        <v>0</v>
      </c>
      <c r="AJ5091" s="122">
        <v>0</v>
      </c>
      <c r="AK5091" s="122">
        <v>0</v>
      </c>
      <c r="AL5091" s="122">
        <v>0</v>
      </c>
    </row>
    <row r="5092" spans="1:38" hidden="1" x14ac:dyDescent="0.25">
      <c r="A5092" s="122" t="s">
        <v>2237</v>
      </c>
      <c r="B5092" s="122">
        <v>1</v>
      </c>
      <c r="C5092" s="122" t="s">
        <v>2238</v>
      </c>
      <c r="D5092" s="122" t="s">
        <v>2081</v>
      </c>
      <c r="E5092" s="122">
        <v>93</v>
      </c>
      <c r="F5092" s="122">
        <v>0</v>
      </c>
      <c r="G5092" s="122">
        <v>0</v>
      </c>
      <c r="H5092" s="122">
        <v>0</v>
      </c>
      <c r="I5092" s="122">
        <v>2.7739134800000001E-3</v>
      </c>
      <c r="J5092" s="122">
        <v>4.1608708399999998E-3</v>
      </c>
      <c r="K5092" s="122">
        <v>4.1608708399999998E-3</v>
      </c>
      <c r="L5092" s="122">
        <v>5.5478269600000001E-3</v>
      </c>
      <c r="M5092" s="122">
        <v>5.5478269600000001E-3</v>
      </c>
      <c r="N5092" s="122">
        <v>5.5478269600000001E-3</v>
      </c>
      <c r="O5092" s="122">
        <v>5.5478269600000001E-3</v>
      </c>
      <c r="P5092" s="122">
        <v>5.5478269600000001E-3</v>
      </c>
      <c r="Q5092" s="122">
        <v>5.5478269600000001E-3</v>
      </c>
      <c r="R5092" s="122">
        <v>5.5478269600000001E-3</v>
      </c>
      <c r="S5092" s="122">
        <v>5.5478269600000001E-3</v>
      </c>
      <c r="T5092" s="122">
        <v>5.5478269600000001E-3</v>
      </c>
      <c r="U5092" s="122">
        <v>5.5478269600000001E-3</v>
      </c>
      <c r="V5092" s="122">
        <v>5.5478269600000001E-3</v>
      </c>
      <c r="W5092" s="122">
        <v>5.5478269600000001E-3</v>
      </c>
      <c r="X5092" s="122">
        <v>5.5478269600000001E-3</v>
      </c>
      <c r="Y5092" s="122">
        <v>5.5478269600000001E-3</v>
      </c>
      <c r="Z5092" s="122">
        <v>5.6420000000000003E-3</v>
      </c>
      <c r="AA5092" s="122">
        <v>5.0965673999999999E-3</v>
      </c>
      <c r="AB5092" s="122">
        <v>5.6168651999999996E-3</v>
      </c>
      <c r="AC5092" s="122">
        <v>5.6168651999999996E-3</v>
      </c>
      <c r="AD5092" s="122">
        <v>5.7668382399999997E-3</v>
      </c>
      <c r="AE5092" s="122">
        <v>4.5008651999999998E-3</v>
      </c>
      <c r="AF5092" s="122">
        <v>3.36308088E-3</v>
      </c>
      <c r="AG5092" s="122">
        <v>3.1460808799999998E-3</v>
      </c>
      <c r="AH5092" s="122">
        <v>3.4820539199999999E-3</v>
      </c>
      <c r="AI5092" s="122">
        <v>4.4380269599999999E-3</v>
      </c>
      <c r="AJ5092" s="122">
        <v>4.1255134799999997E-3</v>
      </c>
      <c r="AK5092" s="122">
        <v>3.1837843199999999E-3</v>
      </c>
      <c r="AL5092" s="122">
        <v>0</v>
      </c>
    </row>
    <row r="5093" spans="1:38" hidden="1" x14ac:dyDescent="0.25">
      <c r="A5093" s="122" t="s">
        <v>2237</v>
      </c>
      <c r="B5093" s="122">
        <v>1</v>
      </c>
      <c r="C5093" s="122" t="s">
        <v>2238</v>
      </c>
      <c r="D5093" s="122" t="s">
        <v>2082</v>
      </c>
      <c r="E5093" s="122">
        <v>93</v>
      </c>
      <c r="F5093" s="122">
        <v>0</v>
      </c>
      <c r="G5093" s="122">
        <v>0</v>
      </c>
      <c r="H5093" s="122">
        <v>0</v>
      </c>
      <c r="I5093" s="122">
        <v>0</v>
      </c>
      <c r="J5093" s="122">
        <v>0</v>
      </c>
      <c r="K5093" s="122">
        <v>0</v>
      </c>
      <c r="L5093" s="122">
        <v>0</v>
      </c>
      <c r="M5093" s="122">
        <v>0</v>
      </c>
      <c r="N5093" s="122">
        <v>0</v>
      </c>
      <c r="O5093" s="122">
        <v>0</v>
      </c>
      <c r="P5093" s="122">
        <v>0</v>
      </c>
      <c r="Q5093" s="122">
        <v>0</v>
      </c>
      <c r="R5093" s="122">
        <v>0</v>
      </c>
      <c r="S5093" s="122">
        <v>0</v>
      </c>
      <c r="T5093" s="122">
        <v>0</v>
      </c>
      <c r="U5093" s="122">
        <v>0</v>
      </c>
      <c r="V5093" s="122">
        <v>0</v>
      </c>
      <c r="W5093" s="122">
        <v>0</v>
      </c>
      <c r="X5093" s="122">
        <v>0</v>
      </c>
      <c r="Y5093" s="122">
        <v>0</v>
      </c>
      <c r="Z5093" s="122">
        <v>0</v>
      </c>
      <c r="AA5093" s="122">
        <v>0</v>
      </c>
      <c r="AB5093" s="122">
        <v>0</v>
      </c>
      <c r="AC5093" s="122">
        <v>0</v>
      </c>
      <c r="AD5093" s="122">
        <v>0</v>
      </c>
      <c r="AE5093" s="122">
        <v>0</v>
      </c>
      <c r="AF5093" s="122">
        <v>0</v>
      </c>
      <c r="AG5093" s="122">
        <v>0</v>
      </c>
      <c r="AH5093" s="122">
        <v>0</v>
      </c>
      <c r="AI5093" s="122">
        <v>0</v>
      </c>
      <c r="AJ5093" s="122">
        <v>0</v>
      </c>
      <c r="AK5093" s="122">
        <v>0</v>
      </c>
      <c r="AL5093" s="122">
        <v>0</v>
      </c>
    </row>
    <row r="5094" spans="1:38" hidden="1" x14ac:dyDescent="0.25">
      <c r="A5094" s="122" t="s">
        <v>2237</v>
      </c>
      <c r="B5094" s="122">
        <v>1</v>
      </c>
      <c r="C5094" s="122" t="s">
        <v>2238</v>
      </c>
      <c r="D5094" s="122" t="s">
        <v>2135</v>
      </c>
      <c r="E5094" s="122">
        <v>93</v>
      </c>
      <c r="F5094" s="122">
        <v>0</v>
      </c>
      <c r="G5094" s="122">
        <v>0</v>
      </c>
      <c r="H5094" s="122">
        <v>0</v>
      </c>
      <c r="I5094" s="122">
        <v>0</v>
      </c>
      <c r="J5094" s="122">
        <v>0</v>
      </c>
      <c r="K5094" s="122">
        <v>0</v>
      </c>
      <c r="L5094" s="122">
        <v>0</v>
      </c>
      <c r="M5094" s="122">
        <v>0</v>
      </c>
      <c r="N5094" s="122">
        <v>0</v>
      </c>
      <c r="O5094" s="122">
        <v>0</v>
      </c>
      <c r="P5094" s="122">
        <v>0</v>
      </c>
      <c r="Q5094" s="122">
        <v>0</v>
      </c>
      <c r="R5094" s="122">
        <v>0</v>
      </c>
      <c r="S5094" s="122">
        <v>0</v>
      </c>
      <c r="T5094" s="122">
        <v>0</v>
      </c>
      <c r="U5094" s="122">
        <v>0</v>
      </c>
      <c r="V5094" s="122">
        <v>0</v>
      </c>
      <c r="W5094" s="122">
        <v>0</v>
      </c>
      <c r="X5094" s="122">
        <v>0</v>
      </c>
      <c r="Y5094" s="122">
        <v>0</v>
      </c>
      <c r="Z5094" s="122">
        <v>0</v>
      </c>
      <c r="AA5094" s="122">
        <v>0</v>
      </c>
      <c r="AB5094" s="122">
        <v>0</v>
      </c>
      <c r="AC5094" s="122">
        <v>0</v>
      </c>
      <c r="AD5094" s="122">
        <v>0</v>
      </c>
      <c r="AE5094" s="122">
        <v>0</v>
      </c>
      <c r="AF5094" s="122">
        <v>0</v>
      </c>
      <c r="AG5094" s="122">
        <v>0</v>
      </c>
      <c r="AH5094" s="122">
        <v>0</v>
      </c>
      <c r="AI5094" s="122">
        <v>0</v>
      </c>
      <c r="AJ5094" s="122">
        <v>0</v>
      </c>
      <c r="AK5094" s="122">
        <v>0</v>
      </c>
      <c r="AL5094" s="122">
        <v>0</v>
      </c>
    </row>
    <row r="5095" spans="1:38" hidden="1" x14ac:dyDescent="0.25">
      <c r="A5095" s="122" t="s">
        <v>2237</v>
      </c>
      <c r="B5095" s="122">
        <v>1</v>
      </c>
      <c r="C5095" s="122" t="s">
        <v>2238</v>
      </c>
      <c r="D5095" s="122" t="s">
        <v>2083</v>
      </c>
      <c r="E5095" s="122">
        <v>93</v>
      </c>
      <c r="F5095" s="122">
        <v>0</v>
      </c>
      <c r="G5095" s="122">
        <v>0</v>
      </c>
      <c r="H5095" s="122">
        <v>0</v>
      </c>
      <c r="I5095" s="122">
        <v>0</v>
      </c>
      <c r="J5095" s="122">
        <v>0</v>
      </c>
      <c r="K5095" s="122">
        <v>0</v>
      </c>
      <c r="L5095" s="122">
        <v>0</v>
      </c>
      <c r="M5095" s="122">
        <v>0</v>
      </c>
      <c r="N5095" s="122">
        <v>0</v>
      </c>
      <c r="O5095" s="122">
        <v>0</v>
      </c>
      <c r="P5095" s="122">
        <v>0</v>
      </c>
      <c r="Q5095" s="122">
        <v>0</v>
      </c>
      <c r="R5095" s="122">
        <v>0</v>
      </c>
      <c r="S5095" s="122">
        <v>0</v>
      </c>
      <c r="T5095" s="122">
        <v>0</v>
      </c>
      <c r="U5095" s="122">
        <v>0</v>
      </c>
      <c r="V5095" s="122">
        <v>0</v>
      </c>
      <c r="W5095" s="122">
        <v>0</v>
      </c>
      <c r="X5095" s="122">
        <v>0</v>
      </c>
      <c r="Y5095" s="122">
        <v>0</v>
      </c>
      <c r="Z5095" s="122">
        <v>0</v>
      </c>
      <c r="AA5095" s="122">
        <v>0</v>
      </c>
      <c r="AB5095" s="122">
        <v>0</v>
      </c>
      <c r="AC5095" s="122">
        <v>0</v>
      </c>
      <c r="AD5095" s="122">
        <v>0</v>
      </c>
      <c r="AE5095" s="122">
        <v>0</v>
      </c>
      <c r="AF5095" s="122">
        <v>0</v>
      </c>
      <c r="AG5095" s="122">
        <v>0</v>
      </c>
      <c r="AH5095" s="122">
        <v>0</v>
      </c>
      <c r="AI5095" s="122">
        <v>0</v>
      </c>
      <c r="AJ5095" s="122">
        <v>0</v>
      </c>
      <c r="AK5095" s="122">
        <v>0</v>
      </c>
      <c r="AL5095" s="122">
        <v>0</v>
      </c>
    </row>
    <row r="5096" spans="1:38" x14ac:dyDescent="0.25">
      <c r="A5096" s="122" t="s">
        <v>2237</v>
      </c>
      <c r="B5096" s="122">
        <v>1</v>
      </c>
      <c r="C5096" s="122" t="s">
        <v>2238</v>
      </c>
      <c r="D5096" s="122" t="s">
        <v>2084</v>
      </c>
      <c r="E5096" s="122">
        <v>93</v>
      </c>
      <c r="F5096" s="122">
        <v>0.94011254099999997</v>
      </c>
      <c r="G5096" s="122">
        <v>0.84480663948000001</v>
      </c>
      <c r="H5096" s="122">
        <v>0.96241627839999999</v>
      </c>
      <c r="I5096" s="122">
        <v>0</v>
      </c>
      <c r="J5096" s="122">
        <v>0</v>
      </c>
      <c r="K5096" s="122">
        <v>0</v>
      </c>
      <c r="L5096" s="122">
        <v>0</v>
      </c>
      <c r="M5096" s="122">
        <v>0</v>
      </c>
      <c r="N5096" s="122">
        <v>0</v>
      </c>
      <c r="O5096" s="122">
        <v>0</v>
      </c>
      <c r="P5096" s="122">
        <v>0</v>
      </c>
      <c r="Q5096" s="122">
        <v>0</v>
      </c>
      <c r="R5096" s="122">
        <v>0</v>
      </c>
      <c r="S5096" s="122">
        <v>0</v>
      </c>
      <c r="T5096" s="122">
        <v>0</v>
      </c>
      <c r="U5096" s="122">
        <v>0</v>
      </c>
      <c r="V5096" s="122">
        <v>0</v>
      </c>
      <c r="W5096" s="122">
        <v>0</v>
      </c>
      <c r="X5096" s="122">
        <v>0</v>
      </c>
      <c r="Y5096" s="122">
        <v>0</v>
      </c>
      <c r="Z5096" s="122">
        <v>0</v>
      </c>
      <c r="AA5096" s="122">
        <v>0</v>
      </c>
      <c r="AB5096" s="122">
        <v>0</v>
      </c>
      <c r="AC5096" s="122">
        <v>0</v>
      </c>
      <c r="AD5096" s="122">
        <v>0</v>
      </c>
      <c r="AE5096" s="122">
        <v>0</v>
      </c>
      <c r="AF5096" s="122">
        <v>0</v>
      </c>
      <c r="AG5096" s="122">
        <v>0</v>
      </c>
      <c r="AH5096" s="122">
        <v>0</v>
      </c>
      <c r="AI5096" s="122">
        <v>0</v>
      </c>
      <c r="AJ5096" s="122">
        <v>0</v>
      </c>
      <c r="AK5096" s="122">
        <v>0</v>
      </c>
      <c r="AL5096" s="122">
        <v>0</v>
      </c>
    </row>
    <row r="5097" spans="1:38" hidden="1" x14ac:dyDescent="0.25">
      <c r="A5097" s="122" t="s">
        <v>2237</v>
      </c>
      <c r="B5097" s="122">
        <v>1</v>
      </c>
      <c r="C5097" s="122" t="s">
        <v>2238</v>
      </c>
      <c r="D5097" s="122" t="s">
        <v>474</v>
      </c>
      <c r="E5097" s="122">
        <v>93</v>
      </c>
      <c r="F5097" s="122">
        <v>0</v>
      </c>
      <c r="G5097" s="122">
        <v>0</v>
      </c>
      <c r="H5097" s="122">
        <v>0</v>
      </c>
      <c r="I5097" s="122">
        <v>0</v>
      </c>
      <c r="J5097" s="122">
        <v>0</v>
      </c>
      <c r="K5097" s="122">
        <v>0</v>
      </c>
      <c r="L5097" s="122">
        <v>0</v>
      </c>
      <c r="M5097" s="122">
        <v>0</v>
      </c>
      <c r="N5097" s="122">
        <v>0</v>
      </c>
      <c r="O5097" s="122">
        <v>0</v>
      </c>
      <c r="P5097" s="122">
        <v>0</v>
      </c>
      <c r="Q5097" s="122">
        <v>0</v>
      </c>
      <c r="R5097" s="122">
        <v>0</v>
      </c>
      <c r="S5097" s="122">
        <v>0</v>
      </c>
      <c r="T5097" s="122">
        <v>0</v>
      </c>
      <c r="U5097" s="122">
        <v>0</v>
      </c>
      <c r="V5097" s="122">
        <v>0</v>
      </c>
      <c r="W5097" s="122">
        <v>0</v>
      </c>
      <c r="X5097" s="122">
        <v>0</v>
      </c>
      <c r="Y5097" s="122">
        <v>0</v>
      </c>
      <c r="Z5097" s="122">
        <v>0</v>
      </c>
      <c r="AA5097" s="122">
        <v>0</v>
      </c>
      <c r="AB5097" s="122">
        <v>0</v>
      </c>
      <c r="AC5097" s="122">
        <v>0</v>
      </c>
      <c r="AD5097" s="122">
        <v>0</v>
      </c>
      <c r="AE5097" s="122">
        <v>0</v>
      </c>
      <c r="AF5097" s="122">
        <v>0</v>
      </c>
      <c r="AG5097" s="122">
        <v>0</v>
      </c>
      <c r="AH5097" s="122">
        <v>0</v>
      </c>
      <c r="AI5097" s="122">
        <v>0</v>
      </c>
      <c r="AJ5097" s="122">
        <v>0</v>
      </c>
      <c r="AK5097" s="122">
        <v>0</v>
      </c>
      <c r="AL5097" s="122">
        <v>0</v>
      </c>
    </row>
    <row r="5098" spans="1:38" hidden="1" x14ac:dyDescent="0.25">
      <c r="A5098" s="122" t="s">
        <v>2237</v>
      </c>
      <c r="B5098" s="122">
        <v>1</v>
      </c>
      <c r="C5098" s="122" t="s">
        <v>2238</v>
      </c>
      <c r="D5098" s="122" t="s">
        <v>2085</v>
      </c>
      <c r="E5098" s="122">
        <v>93</v>
      </c>
      <c r="F5098" s="122">
        <v>0</v>
      </c>
      <c r="G5098" s="122">
        <v>0</v>
      </c>
      <c r="H5098" s="122">
        <v>0</v>
      </c>
      <c r="I5098" s="122">
        <v>0</v>
      </c>
      <c r="J5098" s="122">
        <v>0</v>
      </c>
      <c r="K5098" s="122">
        <v>0</v>
      </c>
      <c r="L5098" s="122">
        <v>0</v>
      </c>
      <c r="M5098" s="122">
        <v>0</v>
      </c>
      <c r="N5098" s="122">
        <v>0</v>
      </c>
      <c r="O5098" s="122">
        <v>0</v>
      </c>
      <c r="P5098" s="122">
        <v>0</v>
      </c>
      <c r="Q5098" s="122">
        <v>0</v>
      </c>
      <c r="R5098" s="122">
        <v>0</v>
      </c>
      <c r="S5098" s="122">
        <v>0</v>
      </c>
      <c r="T5098" s="122">
        <v>0</v>
      </c>
      <c r="U5098" s="122">
        <v>0</v>
      </c>
      <c r="V5098" s="122">
        <v>0</v>
      </c>
      <c r="W5098" s="122">
        <v>0</v>
      </c>
      <c r="X5098" s="122">
        <v>0</v>
      </c>
      <c r="Y5098" s="122">
        <v>0</v>
      </c>
      <c r="Z5098" s="122">
        <v>0</v>
      </c>
      <c r="AA5098" s="122">
        <v>0</v>
      </c>
      <c r="AB5098" s="122">
        <v>0</v>
      </c>
      <c r="AC5098" s="122">
        <v>0</v>
      </c>
      <c r="AD5098" s="122">
        <v>0</v>
      </c>
      <c r="AE5098" s="122">
        <v>0</v>
      </c>
      <c r="AF5098" s="122">
        <v>0</v>
      </c>
      <c r="AG5098" s="122">
        <v>0</v>
      </c>
      <c r="AH5098" s="122">
        <v>0</v>
      </c>
      <c r="AI5098" s="122">
        <v>0</v>
      </c>
      <c r="AJ5098" s="122">
        <v>0</v>
      </c>
      <c r="AK5098" s="122">
        <v>0</v>
      </c>
      <c r="AL5098" s="122">
        <v>0</v>
      </c>
    </row>
    <row r="5099" spans="1:38" hidden="1" x14ac:dyDescent="0.25">
      <c r="A5099" s="122" t="s">
        <v>2237</v>
      </c>
      <c r="B5099" s="122">
        <v>1</v>
      </c>
      <c r="C5099" s="122" t="s">
        <v>2238</v>
      </c>
      <c r="D5099" s="122" t="s">
        <v>2086</v>
      </c>
      <c r="E5099" s="122">
        <v>93</v>
      </c>
      <c r="F5099" s="122">
        <v>0</v>
      </c>
      <c r="G5099" s="122">
        <v>0</v>
      </c>
      <c r="H5099" s="122">
        <v>0</v>
      </c>
      <c r="I5099" s="122">
        <v>0</v>
      </c>
      <c r="J5099" s="122">
        <v>0</v>
      </c>
      <c r="K5099" s="122">
        <v>0</v>
      </c>
      <c r="L5099" s="122">
        <v>0</v>
      </c>
      <c r="M5099" s="122">
        <v>0</v>
      </c>
      <c r="N5099" s="122">
        <v>0</v>
      </c>
      <c r="O5099" s="122">
        <v>0</v>
      </c>
      <c r="P5099" s="122">
        <v>0</v>
      </c>
      <c r="Q5099" s="122">
        <v>0</v>
      </c>
      <c r="R5099" s="122">
        <v>0</v>
      </c>
      <c r="S5099" s="122">
        <v>0</v>
      </c>
      <c r="T5099" s="122">
        <v>0</v>
      </c>
      <c r="U5099" s="122">
        <v>0</v>
      </c>
      <c r="V5099" s="122">
        <v>0</v>
      </c>
      <c r="W5099" s="122">
        <v>0</v>
      </c>
      <c r="X5099" s="122">
        <v>0</v>
      </c>
      <c r="Y5099" s="122">
        <v>0</v>
      </c>
      <c r="Z5099" s="122">
        <v>0</v>
      </c>
      <c r="AA5099" s="122">
        <v>0</v>
      </c>
      <c r="AB5099" s="122">
        <v>0</v>
      </c>
      <c r="AC5099" s="122">
        <v>0</v>
      </c>
      <c r="AD5099" s="122">
        <v>0</v>
      </c>
      <c r="AE5099" s="122">
        <v>0</v>
      </c>
      <c r="AF5099" s="122">
        <v>0</v>
      </c>
      <c r="AG5099" s="122">
        <v>0</v>
      </c>
      <c r="AH5099" s="122">
        <v>0</v>
      </c>
      <c r="AI5099" s="122">
        <v>0</v>
      </c>
      <c r="AJ5099" s="122">
        <v>0</v>
      </c>
      <c r="AK5099" s="122">
        <v>0</v>
      </c>
      <c r="AL5099" s="122">
        <v>0</v>
      </c>
    </row>
    <row r="5100" spans="1:38" hidden="1" x14ac:dyDescent="0.25">
      <c r="A5100" s="122" t="s">
        <v>2237</v>
      </c>
      <c r="B5100" s="122">
        <v>1</v>
      </c>
      <c r="C5100" s="122" t="s">
        <v>2238</v>
      </c>
      <c r="D5100" s="122" t="s">
        <v>2087</v>
      </c>
      <c r="E5100" s="122">
        <v>93</v>
      </c>
      <c r="F5100" s="122">
        <v>0</v>
      </c>
      <c r="G5100" s="122">
        <v>0</v>
      </c>
      <c r="H5100" s="122">
        <v>0</v>
      </c>
      <c r="I5100" s="122">
        <v>0</v>
      </c>
      <c r="J5100" s="122">
        <v>0</v>
      </c>
      <c r="K5100" s="122">
        <v>0</v>
      </c>
      <c r="L5100" s="122">
        <v>0</v>
      </c>
      <c r="M5100" s="122">
        <v>0</v>
      </c>
      <c r="N5100" s="122">
        <v>0</v>
      </c>
      <c r="O5100" s="122">
        <v>0</v>
      </c>
      <c r="P5100" s="122">
        <v>0</v>
      </c>
      <c r="Q5100" s="122">
        <v>0</v>
      </c>
      <c r="R5100" s="122">
        <v>0</v>
      </c>
      <c r="S5100" s="122">
        <v>0</v>
      </c>
      <c r="T5100" s="122">
        <v>0</v>
      </c>
      <c r="U5100" s="122">
        <v>0</v>
      </c>
      <c r="V5100" s="122">
        <v>0</v>
      </c>
      <c r="W5100" s="122">
        <v>0</v>
      </c>
      <c r="X5100" s="122">
        <v>0</v>
      </c>
      <c r="Y5100" s="122">
        <v>0</v>
      </c>
      <c r="Z5100" s="122">
        <v>0</v>
      </c>
      <c r="AA5100" s="122">
        <v>0</v>
      </c>
      <c r="AB5100" s="122">
        <v>0</v>
      </c>
      <c r="AC5100" s="122">
        <v>0</v>
      </c>
      <c r="AD5100" s="122">
        <v>0</v>
      </c>
      <c r="AE5100" s="122">
        <v>0</v>
      </c>
      <c r="AF5100" s="122">
        <v>0</v>
      </c>
      <c r="AG5100" s="122">
        <v>0</v>
      </c>
      <c r="AH5100" s="122">
        <v>0</v>
      </c>
      <c r="AI5100" s="122">
        <v>0</v>
      </c>
      <c r="AJ5100" s="122">
        <v>0</v>
      </c>
      <c r="AK5100" s="122">
        <v>0</v>
      </c>
      <c r="AL5100" s="122">
        <v>0</v>
      </c>
    </row>
    <row r="5101" spans="1:38" hidden="1" x14ac:dyDescent="0.25">
      <c r="A5101" s="122" t="s">
        <v>2237</v>
      </c>
      <c r="B5101" s="122">
        <v>1</v>
      </c>
      <c r="C5101" s="122" t="s">
        <v>2238</v>
      </c>
      <c r="D5101" s="122" t="s">
        <v>2088</v>
      </c>
      <c r="E5101" s="122">
        <v>93</v>
      </c>
      <c r="F5101" s="122">
        <v>0</v>
      </c>
      <c r="G5101" s="122">
        <v>0</v>
      </c>
      <c r="H5101" s="122">
        <v>0</v>
      </c>
      <c r="I5101" s="122">
        <v>0</v>
      </c>
      <c r="J5101" s="122">
        <v>0</v>
      </c>
      <c r="K5101" s="122">
        <v>0</v>
      </c>
      <c r="L5101" s="122">
        <v>0</v>
      </c>
      <c r="M5101" s="122">
        <v>0</v>
      </c>
      <c r="N5101" s="122">
        <v>0</v>
      </c>
      <c r="O5101" s="122">
        <v>0</v>
      </c>
      <c r="P5101" s="122">
        <v>0</v>
      </c>
      <c r="Q5101" s="122">
        <v>0</v>
      </c>
      <c r="R5101" s="122">
        <v>0</v>
      </c>
      <c r="S5101" s="122">
        <v>0</v>
      </c>
      <c r="T5101" s="122">
        <v>0</v>
      </c>
      <c r="U5101" s="122">
        <v>0</v>
      </c>
      <c r="V5101" s="122">
        <v>0</v>
      </c>
      <c r="W5101" s="122">
        <v>0</v>
      </c>
      <c r="X5101" s="122">
        <v>0</v>
      </c>
      <c r="Y5101" s="122">
        <v>0</v>
      </c>
      <c r="Z5101" s="122">
        <v>0</v>
      </c>
      <c r="AA5101" s="122">
        <v>0</v>
      </c>
      <c r="AB5101" s="122">
        <v>0</v>
      </c>
      <c r="AC5101" s="122">
        <v>0</v>
      </c>
      <c r="AD5101" s="122">
        <v>0</v>
      </c>
      <c r="AE5101" s="122">
        <v>0</v>
      </c>
      <c r="AF5101" s="122">
        <v>0</v>
      </c>
      <c r="AG5101" s="122">
        <v>0</v>
      </c>
      <c r="AH5101" s="122">
        <v>0</v>
      </c>
      <c r="AI5101" s="122">
        <v>0</v>
      </c>
      <c r="AJ5101" s="122">
        <v>0</v>
      </c>
      <c r="AK5101" s="122">
        <v>0</v>
      </c>
      <c r="AL5101" s="122">
        <v>0</v>
      </c>
    </row>
    <row r="5102" spans="1:38" hidden="1" x14ac:dyDescent="0.25">
      <c r="A5102" s="122" t="s">
        <v>2237</v>
      </c>
      <c r="B5102" s="122">
        <v>1</v>
      </c>
      <c r="C5102" s="122" t="s">
        <v>2238</v>
      </c>
      <c r="D5102" s="122" t="s">
        <v>2089</v>
      </c>
      <c r="E5102" s="122">
        <v>93</v>
      </c>
      <c r="F5102" s="122">
        <v>0</v>
      </c>
      <c r="G5102" s="122">
        <v>0</v>
      </c>
      <c r="H5102" s="122">
        <v>0</v>
      </c>
      <c r="I5102" s="122">
        <v>0</v>
      </c>
      <c r="J5102" s="122">
        <v>0</v>
      </c>
      <c r="K5102" s="122">
        <v>0</v>
      </c>
      <c r="L5102" s="122">
        <v>0</v>
      </c>
      <c r="M5102" s="122">
        <v>0</v>
      </c>
      <c r="N5102" s="122">
        <v>0</v>
      </c>
      <c r="O5102" s="122">
        <v>0</v>
      </c>
      <c r="P5102" s="122">
        <v>0</v>
      </c>
      <c r="Q5102" s="122">
        <v>0</v>
      </c>
      <c r="R5102" s="122">
        <v>0</v>
      </c>
      <c r="S5102" s="122">
        <v>0</v>
      </c>
      <c r="T5102" s="122">
        <v>0</v>
      </c>
      <c r="U5102" s="122">
        <v>0</v>
      </c>
      <c r="V5102" s="122">
        <v>0</v>
      </c>
      <c r="W5102" s="122">
        <v>0</v>
      </c>
      <c r="X5102" s="122">
        <v>0</v>
      </c>
      <c r="Y5102" s="122">
        <v>0</v>
      </c>
      <c r="Z5102" s="122">
        <v>0</v>
      </c>
      <c r="AA5102" s="122">
        <v>0</v>
      </c>
      <c r="AB5102" s="122">
        <v>0</v>
      </c>
      <c r="AC5102" s="122">
        <v>0</v>
      </c>
      <c r="AD5102" s="122">
        <v>0</v>
      </c>
      <c r="AE5102" s="122">
        <v>0</v>
      </c>
      <c r="AF5102" s="122">
        <v>0</v>
      </c>
      <c r="AG5102" s="122">
        <v>0</v>
      </c>
      <c r="AH5102" s="122">
        <v>0</v>
      </c>
      <c r="AI5102" s="122">
        <v>0</v>
      </c>
      <c r="AJ5102" s="122">
        <v>0</v>
      </c>
      <c r="AK5102" s="122">
        <v>0</v>
      </c>
      <c r="AL5102" s="122">
        <v>0</v>
      </c>
    </row>
    <row r="5103" spans="1:38" hidden="1" x14ac:dyDescent="0.25">
      <c r="A5103" s="122" t="s">
        <v>2237</v>
      </c>
      <c r="B5103" s="122">
        <v>1</v>
      </c>
      <c r="C5103" s="122" t="s">
        <v>2238</v>
      </c>
      <c r="D5103" s="122" t="s">
        <v>2136</v>
      </c>
      <c r="E5103" s="122">
        <v>93</v>
      </c>
      <c r="F5103" s="122">
        <v>0</v>
      </c>
      <c r="G5103" s="122">
        <v>0</v>
      </c>
      <c r="H5103" s="122">
        <v>0</v>
      </c>
      <c r="I5103" s="122">
        <v>0</v>
      </c>
      <c r="J5103" s="122">
        <v>0</v>
      </c>
      <c r="K5103" s="122">
        <v>0</v>
      </c>
      <c r="L5103" s="122">
        <v>0</v>
      </c>
      <c r="M5103" s="122">
        <v>0</v>
      </c>
      <c r="N5103" s="122">
        <v>0</v>
      </c>
      <c r="O5103" s="122">
        <v>0</v>
      </c>
      <c r="P5103" s="122">
        <v>0</v>
      </c>
      <c r="Q5103" s="122">
        <v>0</v>
      </c>
      <c r="R5103" s="122">
        <v>0</v>
      </c>
      <c r="S5103" s="122">
        <v>0</v>
      </c>
      <c r="T5103" s="122">
        <v>0</v>
      </c>
      <c r="U5103" s="122">
        <v>0</v>
      </c>
      <c r="V5103" s="122">
        <v>0</v>
      </c>
      <c r="W5103" s="122">
        <v>0</v>
      </c>
      <c r="X5103" s="122">
        <v>0</v>
      </c>
      <c r="Y5103" s="122">
        <v>0</v>
      </c>
      <c r="Z5103" s="122">
        <v>0</v>
      </c>
      <c r="AA5103" s="122">
        <v>0</v>
      </c>
      <c r="AB5103" s="122">
        <v>0</v>
      </c>
      <c r="AC5103" s="122">
        <v>0</v>
      </c>
      <c r="AD5103" s="122">
        <v>0</v>
      </c>
      <c r="AE5103" s="122">
        <v>0</v>
      </c>
      <c r="AF5103" s="122">
        <v>0</v>
      </c>
      <c r="AG5103" s="122">
        <v>0</v>
      </c>
      <c r="AH5103" s="122">
        <v>0</v>
      </c>
      <c r="AI5103" s="122">
        <v>0</v>
      </c>
      <c r="AJ5103" s="122">
        <v>0</v>
      </c>
      <c r="AK5103" s="122">
        <v>0</v>
      </c>
      <c r="AL5103" s="122">
        <v>0</v>
      </c>
    </row>
    <row r="5104" spans="1:38" hidden="1" x14ac:dyDescent="0.25">
      <c r="A5104" s="122" t="s">
        <v>2237</v>
      </c>
      <c r="B5104" s="122">
        <v>1</v>
      </c>
      <c r="C5104" s="122" t="s">
        <v>2238</v>
      </c>
      <c r="D5104" s="122" t="s">
        <v>2090</v>
      </c>
      <c r="E5104" s="122">
        <v>93</v>
      </c>
      <c r="F5104" s="122">
        <v>0</v>
      </c>
      <c r="G5104" s="122">
        <v>0</v>
      </c>
      <c r="H5104" s="122">
        <v>0</v>
      </c>
      <c r="I5104" s="122">
        <v>0</v>
      </c>
      <c r="J5104" s="122">
        <v>0</v>
      </c>
      <c r="K5104" s="122">
        <v>0</v>
      </c>
      <c r="L5104" s="122">
        <v>0</v>
      </c>
      <c r="M5104" s="122">
        <v>0</v>
      </c>
      <c r="N5104" s="122">
        <v>0</v>
      </c>
      <c r="O5104" s="122">
        <v>0</v>
      </c>
      <c r="P5104" s="122">
        <v>0</v>
      </c>
      <c r="Q5104" s="122">
        <v>0</v>
      </c>
      <c r="R5104" s="122">
        <v>0</v>
      </c>
      <c r="S5104" s="122">
        <v>0</v>
      </c>
      <c r="T5104" s="122">
        <v>0</v>
      </c>
      <c r="U5104" s="122">
        <v>0</v>
      </c>
      <c r="V5104" s="122">
        <v>0</v>
      </c>
      <c r="W5104" s="122">
        <v>0</v>
      </c>
      <c r="X5104" s="122">
        <v>0</v>
      </c>
      <c r="Y5104" s="122">
        <v>0</v>
      </c>
      <c r="Z5104" s="122">
        <v>0</v>
      </c>
      <c r="AA5104" s="122">
        <v>0</v>
      </c>
      <c r="AB5104" s="122">
        <v>0</v>
      </c>
      <c r="AC5104" s="122">
        <v>0</v>
      </c>
      <c r="AD5104" s="122">
        <v>0</v>
      </c>
      <c r="AE5104" s="122">
        <v>0</v>
      </c>
      <c r="AF5104" s="122">
        <v>0</v>
      </c>
      <c r="AG5104" s="122">
        <v>0</v>
      </c>
      <c r="AH5104" s="122">
        <v>0</v>
      </c>
      <c r="AI5104" s="122">
        <v>0</v>
      </c>
      <c r="AJ5104" s="122">
        <v>0</v>
      </c>
      <c r="AK5104" s="122">
        <v>0</v>
      </c>
      <c r="AL5104" s="122">
        <v>0</v>
      </c>
    </row>
    <row r="5105" spans="1:38" hidden="1" x14ac:dyDescent="0.25">
      <c r="A5105" s="122" t="s">
        <v>2237</v>
      </c>
      <c r="B5105" s="122">
        <v>1</v>
      </c>
      <c r="C5105" s="122" t="s">
        <v>2238</v>
      </c>
      <c r="D5105" s="122" t="s">
        <v>2091</v>
      </c>
      <c r="E5105" s="122">
        <v>93</v>
      </c>
      <c r="F5105" s="122">
        <v>0</v>
      </c>
      <c r="G5105" s="122">
        <v>0</v>
      </c>
      <c r="H5105" s="122">
        <v>0</v>
      </c>
      <c r="I5105" s="122">
        <v>0</v>
      </c>
      <c r="J5105" s="122">
        <v>0</v>
      </c>
      <c r="K5105" s="122">
        <v>0</v>
      </c>
      <c r="L5105" s="122">
        <v>0</v>
      </c>
      <c r="M5105" s="122">
        <v>0</v>
      </c>
      <c r="N5105" s="122">
        <v>0</v>
      </c>
      <c r="O5105" s="122">
        <v>0</v>
      </c>
      <c r="P5105" s="122">
        <v>0</v>
      </c>
      <c r="Q5105" s="122">
        <v>0</v>
      </c>
      <c r="R5105" s="122">
        <v>0</v>
      </c>
      <c r="S5105" s="122">
        <v>0</v>
      </c>
      <c r="T5105" s="122">
        <v>0</v>
      </c>
      <c r="U5105" s="122">
        <v>0</v>
      </c>
      <c r="V5105" s="122">
        <v>0</v>
      </c>
      <c r="W5105" s="122">
        <v>0</v>
      </c>
      <c r="X5105" s="122">
        <v>0</v>
      </c>
      <c r="Y5105" s="122">
        <v>0</v>
      </c>
      <c r="Z5105" s="122">
        <v>0</v>
      </c>
      <c r="AA5105" s="122">
        <v>0</v>
      </c>
      <c r="AB5105" s="122">
        <v>0</v>
      </c>
      <c r="AC5105" s="122">
        <v>0</v>
      </c>
      <c r="AD5105" s="122">
        <v>0</v>
      </c>
      <c r="AE5105" s="122">
        <v>0</v>
      </c>
      <c r="AF5105" s="122">
        <v>0</v>
      </c>
      <c r="AG5105" s="122">
        <v>0</v>
      </c>
      <c r="AH5105" s="122">
        <v>0</v>
      </c>
      <c r="AI5105" s="122">
        <v>0</v>
      </c>
      <c r="AJ5105" s="122">
        <v>0</v>
      </c>
      <c r="AK5105" s="122">
        <v>0</v>
      </c>
      <c r="AL5105" s="122">
        <v>0</v>
      </c>
    </row>
    <row r="5106" spans="1:38" hidden="1" x14ac:dyDescent="0.25">
      <c r="A5106" s="122" t="s">
        <v>2237</v>
      </c>
      <c r="B5106" s="122">
        <v>1</v>
      </c>
      <c r="C5106" s="122" t="s">
        <v>2238</v>
      </c>
      <c r="D5106" s="122" t="s">
        <v>2092</v>
      </c>
      <c r="E5106" s="122">
        <v>93</v>
      </c>
      <c r="F5106" s="122">
        <v>0</v>
      </c>
      <c r="G5106" s="122">
        <v>0</v>
      </c>
      <c r="H5106" s="122">
        <v>0</v>
      </c>
      <c r="I5106" s="122">
        <v>0</v>
      </c>
      <c r="J5106" s="122">
        <v>0</v>
      </c>
      <c r="K5106" s="122">
        <v>0</v>
      </c>
      <c r="L5106" s="122">
        <v>0</v>
      </c>
      <c r="M5106" s="122">
        <v>0</v>
      </c>
      <c r="N5106" s="122">
        <v>0</v>
      </c>
      <c r="O5106" s="122">
        <v>0</v>
      </c>
      <c r="P5106" s="122">
        <v>0</v>
      </c>
      <c r="Q5106" s="122">
        <v>0</v>
      </c>
      <c r="R5106" s="122">
        <v>0</v>
      </c>
      <c r="S5106" s="122">
        <v>0</v>
      </c>
      <c r="T5106" s="122">
        <v>0</v>
      </c>
      <c r="U5106" s="122">
        <v>0</v>
      </c>
      <c r="V5106" s="122">
        <v>0</v>
      </c>
      <c r="W5106" s="122">
        <v>0</v>
      </c>
      <c r="X5106" s="122">
        <v>0</v>
      </c>
      <c r="Y5106" s="122">
        <v>0</v>
      </c>
      <c r="Z5106" s="122">
        <v>0</v>
      </c>
      <c r="AA5106" s="122">
        <v>0</v>
      </c>
      <c r="AB5106" s="122">
        <v>0</v>
      </c>
      <c r="AC5106" s="122">
        <v>0</v>
      </c>
      <c r="AD5106" s="122">
        <v>0</v>
      </c>
      <c r="AE5106" s="122">
        <v>0</v>
      </c>
      <c r="AF5106" s="122">
        <v>0</v>
      </c>
      <c r="AG5106" s="122">
        <v>0</v>
      </c>
      <c r="AH5106" s="122">
        <v>0</v>
      </c>
      <c r="AI5106" s="122">
        <v>0</v>
      </c>
      <c r="AJ5106" s="122">
        <v>0</v>
      </c>
      <c r="AK5106" s="122">
        <v>0</v>
      </c>
      <c r="AL5106" s="122">
        <v>0</v>
      </c>
    </row>
    <row r="5107" spans="1:38" hidden="1" x14ac:dyDescent="0.25">
      <c r="A5107" s="122" t="s">
        <v>2237</v>
      </c>
      <c r="B5107" s="122">
        <v>1</v>
      </c>
      <c r="C5107" s="122" t="s">
        <v>2238</v>
      </c>
      <c r="D5107" s="122" t="s">
        <v>2093</v>
      </c>
      <c r="E5107" s="122">
        <v>93</v>
      </c>
      <c r="F5107" s="122">
        <v>0</v>
      </c>
      <c r="G5107" s="122">
        <v>0</v>
      </c>
      <c r="H5107" s="122">
        <v>0</v>
      </c>
      <c r="I5107" s="122">
        <v>0</v>
      </c>
      <c r="J5107" s="122">
        <v>0</v>
      </c>
      <c r="K5107" s="122">
        <v>0</v>
      </c>
      <c r="L5107" s="122">
        <v>0</v>
      </c>
      <c r="M5107" s="122">
        <v>0</v>
      </c>
      <c r="N5107" s="122">
        <v>0</v>
      </c>
      <c r="O5107" s="122">
        <v>0</v>
      </c>
      <c r="P5107" s="122">
        <v>0</v>
      </c>
      <c r="Q5107" s="122">
        <v>0</v>
      </c>
      <c r="R5107" s="122">
        <v>0</v>
      </c>
      <c r="S5107" s="122">
        <v>0</v>
      </c>
      <c r="T5107" s="122">
        <v>0</v>
      </c>
      <c r="U5107" s="122">
        <v>0</v>
      </c>
      <c r="V5107" s="122">
        <v>0</v>
      </c>
      <c r="W5107" s="122">
        <v>0</v>
      </c>
      <c r="X5107" s="122">
        <v>0</v>
      </c>
      <c r="Y5107" s="122">
        <v>0</v>
      </c>
      <c r="Z5107" s="122">
        <v>0</v>
      </c>
      <c r="AA5107" s="122">
        <v>0</v>
      </c>
      <c r="AB5107" s="122">
        <v>0</v>
      </c>
      <c r="AC5107" s="122">
        <v>0</v>
      </c>
      <c r="AD5107" s="122">
        <v>0</v>
      </c>
      <c r="AE5107" s="122">
        <v>0</v>
      </c>
      <c r="AF5107" s="122">
        <v>0</v>
      </c>
      <c r="AG5107" s="122">
        <v>0</v>
      </c>
      <c r="AH5107" s="122">
        <v>0</v>
      </c>
      <c r="AI5107" s="122">
        <v>0</v>
      </c>
      <c r="AJ5107" s="122">
        <v>0</v>
      </c>
      <c r="AK5107" s="122">
        <v>0</v>
      </c>
      <c r="AL5107" s="122">
        <v>0</v>
      </c>
    </row>
    <row r="5108" spans="1:38" hidden="1" x14ac:dyDescent="0.25">
      <c r="A5108" s="122" t="s">
        <v>2237</v>
      </c>
      <c r="B5108" s="122">
        <v>1</v>
      </c>
      <c r="C5108" s="122" t="s">
        <v>2238</v>
      </c>
      <c r="D5108" s="122" t="s">
        <v>2094</v>
      </c>
      <c r="E5108" s="122">
        <v>93</v>
      </c>
      <c r="F5108" s="122">
        <v>0</v>
      </c>
      <c r="G5108" s="122">
        <v>0</v>
      </c>
      <c r="H5108" s="122">
        <v>0</v>
      </c>
      <c r="I5108" s="122">
        <v>0</v>
      </c>
      <c r="J5108" s="122">
        <v>0</v>
      </c>
      <c r="K5108" s="122">
        <v>0</v>
      </c>
      <c r="L5108" s="122">
        <v>0</v>
      </c>
      <c r="M5108" s="122">
        <v>0</v>
      </c>
      <c r="N5108" s="122">
        <v>0</v>
      </c>
      <c r="O5108" s="122">
        <v>0</v>
      </c>
      <c r="P5108" s="122">
        <v>0</v>
      </c>
      <c r="Q5108" s="122">
        <v>0</v>
      </c>
      <c r="R5108" s="122">
        <v>0</v>
      </c>
      <c r="S5108" s="122">
        <v>0</v>
      </c>
      <c r="T5108" s="122">
        <v>0</v>
      </c>
      <c r="U5108" s="122">
        <v>0</v>
      </c>
      <c r="V5108" s="122">
        <v>0</v>
      </c>
      <c r="W5108" s="122">
        <v>0</v>
      </c>
      <c r="X5108" s="122">
        <v>0</v>
      </c>
      <c r="Y5108" s="122">
        <v>0</v>
      </c>
      <c r="Z5108" s="122">
        <v>0</v>
      </c>
      <c r="AA5108" s="122">
        <v>0</v>
      </c>
      <c r="AB5108" s="122">
        <v>0</v>
      </c>
      <c r="AC5108" s="122">
        <v>0</v>
      </c>
      <c r="AD5108" s="122">
        <v>0</v>
      </c>
      <c r="AE5108" s="122">
        <v>0</v>
      </c>
      <c r="AF5108" s="122">
        <v>0</v>
      </c>
      <c r="AG5108" s="122">
        <v>0</v>
      </c>
      <c r="AH5108" s="122">
        <v>0</v>
      </c>
      <c r="AI5108" s="122">
        <v>0</v>
      </c>
      <c r="AJ5108" s="122">
        <v>0</v>
      </c>
      <c r="AK5108" s="122">
        <v>0</v>
      </c>
      <c r="AL5108" s="122">
        <v>0</v>
      </c>
    </row>
    <row r="5109" spans="1:38" hidden="1" x14ac:dyDescent="0.25">
      <c r="A5109" s="122" t="s">
        <v>2237</v>
      </c>
      <c r="B5109" s="122">
        <v>1</v>
      </c>
      <c r="C5109" s="122" t="s">
        <v>2238</v>
      </c>
      <c r="D5109" s="122" t="s">
        <v>2095</v>
      </c>
      <c r="E5109" s="122">
        <v>93</v>
      </c>
      <c r="F5109" s="122">
        <v>3.7396741958800002</v>
      </c>
      <c r="G5109" s="122">
        <v>3.36055679552</v>
      </c>
      <c r="H5109" s="122">
        <v>3.8283962442399999</v>
      </c>
      <c r="I5109" s="122">
        <v>3.5717336513600002</v>
      </c>
      <c r="J5109" s="122">
        <v>3.4935575227600002</v>
      </c>
      <c r="K5109" s="122">
        <v>3.6521026071199998</v>
      </c>
      <c r="L5109" s="122">
        <v>3.5432657388000002</v>
      </c>
      <c r="M5109" s="122">
        <v>3.4217856109999998</v>
      </c>
      <c r="N5109" s="122">
        <v>4.4907219913200001</v>
      </c>
      <c r="O5109" s="122">
        <v>3.4588804342000001</v>
      </c>
      <c r="P5109" s="122">
        <v>3.3885070452799999</v>
      </c>
      <c r="Q5109" s="122">
        <v>1.9896744942</v>
      </c>
      <c r="R5109" s="122">
        <v>1.1436419894800001</v>
      </c>
      <c r="S5109" s="122">
        <v>0</v>
      </c>
      <c r="T5109" s="122">
        <v>0</v>
      </c>
      <c r="U5109" s="122">
        <v>0</v>
      </c>
      <c r="V5109" s="122">
        <v>0</v>
      </c>
      <c r="W5109" s="122">
        <v>0</v>
      </c>
      <c r="X5109" s="122">
        <v>0</v>
      </c>
      <c r="Y5109" s="122">
        <v>0</v>
      </c>
      <c r="Z5109" s="122">
        <v>0</v>
      </c>
      <c r="AA5109" s="122">
        <v>0</v>
      </c>
      <c r="AB5109" s="122">
        <v>0</v>
      </c>
      <c r="AC5109" s="122">
        <v>0</v>
      </c>
      <c r="AD5109" s="122">
        <v>0</v>
      </c>
      <c r="AE5109" s="122">
        <v>0</v>
      </c>
      <c r="AF5109" s="122">
        <v>0</v>
      </c>
      <c r="AG5109" s="122">
        <v>0</v>
      </c>
      <c r="AH5109" s="122">
        <v>0</v>
      </c>
      <c r="AI5109" s="122">
        <v>0</v>
      </c>
      <c r="AJ5109" s="122">
        <v>0</v>
      </c>
      <c r="AK5109" s="122">
        <v>0</v>
      </c>
      <c r="AL5109" s="122">
        <v>0</v>
      </c>
    </row>
    <row r="5110" spans="1:38" hidden="1" x14ac:dyDescent="0.25">
      <c r="A5110" s="122" t="s">
        <v>2237</v>
      </c>
      <c r="B5110" s="122">
        <v>1</v>
      </c>
      <c r="C5110" s="122" t="s">
        <v>2238</v>
      </c>
      <c r="D5110" s="122" t="s">
        <v>2096</v>
      </c>
      <c r="E5110" s="122">
        <v>93</v>
      </c>
      <c r="F5110" s="122">
        <v>21.67452835896</v>
      </c>
      <c r="G5110" s="122">
        <v>19.47722709668</v>
      </c>
      <c r="H5110" s="122">
        <v>21.22633028952</v>
      </c>
      <c r="I5110" s="122">
        <v>19.803278797480001</v>
      </c>
      <c r="J5110" s="122">
        <v>19.369835598400002</v>
      </c>
      <c r="K5110" s="122">
        <v>20.24888000808</v>
      </c>
      <c r="L5110" s="122">
        <v>19.645440044400001</v>
      </c>
      <c r="M5110" s="122">
        <v>18.971900223399999</v>
      </c>
      <c r="N5110" s="122">
        <v>24.898558596360001</v>
      </c>
      <c r="O5110" s="122">
        <v>19.177570410360001</v>
      </c>
      <c r="P5110" s="122">
        <v>17.548742043000001</v>
      </c>
      <c r="Q5110" s="122">
        <v>12.018436816199999</v>
      </c>
      <c r="R5110" s="122">
        <v>13.08974145144</v>
      </c>
      <c r="S5110" s="122">
        <v>7.7712555269600001</v>
      </c>
      <c r="T5110" s="122">
        <v>10.48588570808</v>
      </c>
      <c r="U5110" s="122">
        <v>9.2205421404399992</v>
      </c>
      <c r="V5110" s="122">
        <v>7.6474418555600003</v>
      </c>
      <c r="W5110" s="122">
        <v>8.8151853592399991</v>
      </c>
      <c r="X5110" s="122">
        <v>6.5385582515199996</v>
      </c>
      <c r="Y5110" s="122">
        <v>2.3447223252399998</v>
      </c>
      <c r="Z5110" s="122">
        <v>3.4604881078399998</v>
      </c>
      <c r="AA5110" s="122">
        <v>4.9925374325999998</v>
      </c>
      <c r="AB5110" s="122">
        <v>2.7776000000000001</v>
      </c>
      <c r="AC5110" s="122">
        <v>3.4247065673999999</v>
      </c>
      <c r="AD5110" s="122">
        <v>4.2083371347999998</v>
      </c>
      <c r="AE5110" s="122">
        <v>3.5681125674</v>
      </c>
      <c r="AF5110" s="122">
        <v>2.3397065673999999</v>
      </c>
      <c r="AG5110" s="122">
        <v>4.3200611348000004</v>
      </c>
      <c r="AH5110" s="122">
        <v>2.7450005674</v>
      </c>
      <c r="AI5110" s="122">
        <v>3.1065100000000001</v>
      </c>
      <c r="AJ5110" s="122">
        <v>1.7562245674000001</v>
      </c>
      <c r="AK5110" s="122">
        <v>2.2320745674000002</v>
      </c>
      <c r="AL5110" s="122">
        <v>0</v>
      </c>
    </row>
    <row r="5111" spans="1:38" hidden="1" x14ac:dyDescent="0.25">
      <c r="A5111" s="122" t="s">
        <v>2237</v>
      </c>
      <c r="B5111" s="122">
        <v>1</v>
      </c>
      <c r="C5111" s="122" t="s">
        <v>2238</v>
      </c>
      <c r="D5111" s="122" t="s">
        <v>2097</v>
      </c>
      <c r="E5111" s="122">
        <v>93</v>
      </c>
      <c r="F5111" s="122">
        <v>11.307320449360001</v>
      </c>
      <c r="G5111" s="122">
        <v>10.161016868080001</v>
      </c>
      <c r="H5111" s="122">
        <v>11.575581423159999</v>
      </c>
      <c r="I5111" s="122">
        <v>10.79953355248</v>
      </c>
      <c r="J5111" s="122">
        <v>9.6849177992000008</v>
      </c>
      <c r="K5111" s="122">
        <v>10.12444000404</v>
      </c>
      <c r="L5111" s="122">
        <v>9.8227200222000004</v>
      </c>
      <c r="M5111" s="122">
        <v>9.4859501123199994</v>
      </c>
      <c r="N5111" s="122">
        <v>12.44927929756</v>
      </c>
      <c r="O5111" s="122">
        <v>9.5887852045600006</v>
      </c>
      <c r="P5111" s="122">
        <v>9.3852438669599998</v>
      </c>
      <c r="Q5111" s="122">
        <v>6.9085554977600001</v>
      </c>
      <c r="R5111" s="122">
        <v>8.1329610754800008</v>
      </c>
      <c r="S5111" s="122">
        <v>5.2533656604000001</v>
      </c>
      <c r="T5111" s="122">
        <v>7.7724265916400004</v>
      </c>
      <c r="U5111" s="122">
        <v>7.5644172872800004</v>
      </c>
      <c r="V5111" s="122">
        <v>7.0239993179600004</v>
      </c>
      <c r="W5111" s="122">
        <v>9.1960718142799998</v>
      </c>
      <c r="X5111" s="122">
        <v>7.8929553232399998</v>
      </c>
      <c r="Y5111" s="122">
        <v>3.3581088495200002</v>
      </c>
      <c r="Z5111" s="122">
        <v>3.2656640000000001</v>
      </c>
      <c r="AA5111" s="122">
        <v>2.3454600000000001</v>
      </c>
      <c r="AB5111" s="122">
        <v>1.8044480000000001</v>
      </c>
      <c r="AC5111" s="122">
        <v>0</v>
      </c>
      <c r="AD5111" s="122">
        <v>0</v>
      </c>
      <c r="AE5111" s="122">
        <v>0</v>
      </c>
      <c r="AF5111" s="122">
        <v>0</v>
      </c>
      <c r="AG5111" s="122">
        <v>0</v>
      </c>
      <c r="AH5111" s="122">
        <v>0</v>
      </c>
      <c r="AI5111" s="122">
        <v>0</v>
      </c>
      <c r="AJ5111" s="122">
        <v>0</v>
      </c>
      <c r="AK5111" s="122">
        <v>0</v>
      </c>
      <c r="AL5111" s="122">
        <v>0</v>
      </c>
    </row>
    <row r="5112" spans="1:38" hidden="1" x14ac:dyDescent="0.25">
      <c r="A5112" s="122" t="s">
        <v>2237</v>
      </c>
      <c r="B5112" s="122">
        <v>1</v>
      </c>
      <c r="C5112" s="122" t="s">
        <v>2238</v>
      </c>
      <c r="D5112" s="122" t="s">
        <v>2098</v>
      </c>
      <c r="E5112" s="122">
        <v>93</v>
      </c>
      <c r="F5112" s="122">
        <v>0</v>
      </c>
      <c r="G5112" s="122">
        <v>0</v>
      </c>
      <c r="H5112" s="122">
        <v>0</v>
      </c>
      <c r="I5112" s="122">
        <v>0</v>
      </c>
      <c r="J5112" s="122">
        <v>0</v>
      </c>
      <c r="K5112" s="122">
        <v>0</v>
      </c>
      <c r="L5112" s="122">
        <v>0</v>
      </c>
      <c r="M5112" s="122">
        <v>0</v>
      </c>
      <c r="N5112" s="122">
        <v>0</v>
      </c>
      <c r="O5112" s="122">
        <v>0</v>
      </c>
      <c r="P5112" s="122">
        <v>0</v>
      </c>
      <c r="Q5112" s="122">
        <v>0</v>
      </c>
      <c r="R5112" s="122">
        <v>0</v>
      </c>
      <c r="S5112" s="122">
        <v>0</v>
      </c>
      <c r="T5112" s="122">
        <v>0</v>
      </c>
      <c r="U5112" s="122">
        <v>0</v>
      </c>
      <c r="V5112" s="122">
        <v>0</v>
      </c>
      <c r="W5112" s="122">
        <v>0</v>
      </c>
      <c r="X5112" s="122">
        <v>0</v>
      </c>
      <c r="Y5112" s="122">
        <v>0</v>
      </c>
      <c r="Z5112" s="122">
        <v>0</v>
      </c>
      <c r="AA5112" s="122">
        <v>0</v>
      </c>
      <c r="AB5112" s="122">
        <v>0</v>
      </c>
      <c r="AC5112" s="122">
        <v>0</v>
      </c>
      <c r="AD5112" s="122">
        <v>0</v>
      </c>
      <c r="AE5112" s="122">
        <v>0</v>
      </c>
      <c r="AF5112" s="122">
        <v>0</v>
      </c>
      <c r="AG5112" s="122">
        <v>0</v>
      </c>
      <c r="AH5112" s="122">
        <v>0</v>
      </c>
      <c r="AI5112" s="122">
        <v>0</v>
      </c>
      <c r="AJ5112" s="122">
        <v>0</v>
      </c>
      <c r="AK5112" s="122">
        <v>0</v>
      </c>
      <c r="AL5112" s="122">
        <v>0</v>
      </c>
    </row>
    <row r="5113" spans="1:38" hidden="1" x14ac:dyDescent="0.25">
      <c r="A5113" s="122" t="s">
        <v>2237</v>
      </c>
      <c r="B5113" s="122">
        <v>1</v>
      </c>
      <c r="C5113" s="122" t="s">
        <v>2238</v>
      </c>
      <c r="D5113" s="122" t="s">
        <v>2099</v>
      </c>
      <c r="E5113" s="122">
        <v>93</v>
      </c>
      <c r="F5113" s="122">
        <v>0</v>
      </c>
      <c r="G5113" s="122">
        <v>0</v>
      </c>
      <c r="H5113" s="122">
        <v>0</v>
      </c>
      <c r="I5113" s="122">
        <v>0</v>
      </c>
      <c r="J5113" s="122">
        <v>0</v>
      </c>
      <c r="K5113" s="122">
        <v>0</v>
      </c>
      <c r="L5113" s="122">
        <v>0</v>
      </c>
      <c r="M5113" s="122">
        <v>0</v>
      </c>
      <c r="N5113" s="122">
        <v>0</v>
      </c>
      <c r="O5113" s="122">
        <v>0</v>
      </c>
      <c r="P5113" s="122">
        <v>0</v>
      </c>
      <c r="Q5113" s="122">
        <v>0</v>
      </c>
      <c r="R5113" s="122">
        <v>0</v>
      </c>
      <c r="S5113" s="122">
        <v>0</v>
      </c>
      <c r="T5113" s="122">
        <v>0</v>
      </c>
      <c r="U5113" s="122">
        <v>0</v>
      </c>
      <c r="V5113" s="122">
        <v>0</v>
      </c>
      <c r="W5113" s="122">
        <v>0</v>
      </c>
      <c r="X5113" s="122">
        <v>0</v>
      </c>
      <c r="Y5113" s="122">
        <v>0</v>
      </c>
      <c r="Z5113" s="122">
        <v>0</v>
      </c>
      <c r="AA5113" s="122">
        <v>0</v>
      </c>
      <c r="AB5113" s="122">
        <v>0</v>
      </c>
      <c r="AC5113" s="122">
        <v>0</v>
      </c>
      <c r="AD5113" s="122">
        <v>0</v>
      </c>
      <c r="AE5113" s="122">
        <v>0</v>
      </c>
      <c r="AF5113" s="122">
        <v>0</v>
      </c>
      <c r="AG5113" s="122">
        <v>0</v>
      </c>
      <c r="AH5113" s="122">
        <v>0</v>
      </c>
      <c r="AI5113" s="122">
        <v>0</v>
      </c>
      <c r="AJ5113" s="122">
        <v>0</v>
      </c>
      <c r="AK5113" s="122">
        <v>0</v>
      </c>
      <c r="AL5113" s="122">
        <v>0</v>
      </c>
    </row>
    <row r="5114" spans="1:38" hidden="1" x14ac:dyDescent="0.25">
      <c r="A5114" s="122" t="s">
        <v>2237</v>
      </c>
      <c r="B5114" s="122">
        <v>1</v>
      </c>
      <c r="C5114" s="122" t="s">
        <v>2238</v>
      </c>
      <c r="D5114" s="122" t="s">
        <v>2100</v>
      </c>
      <c r="E5114" s="122">
        <v>93</v>
      </c>
      <c r="F5114" s="122">
        <v>0</v>
      </c>
      <c r="G5114" s="122">
        <v>0</v>
      </c>
      <c r="H5114" s="122">
        <v>0</v>
      </c>
      <c r="I5114" s="122">
        <v>0</v>
      </c>
      <c r="J5114" s="122">
        <v>0</v>
      </c>
      <c r="K5114" s="122">
        <v>0</v>
      </c>
      <c r="L5114" s="122">
        <v>0</v>
      </c>
      <c r="M5114" s="122">
        <v>0</v>
      </c>
      <c r="N5114" s="122">
        <v>0</v>
      </c>
      <c r="O5114" s="122">
        <v>0</v>
      </c>
      <c r="P5114" s="122">
        <v>0</v>
      </c>
      <c r="Q5114" s="122">
        <v>0</v>
      </c>
      <c r="R5114" s="122">
        <v>0</v>
      </c>
      <c r="S5114" s="122">
        <v>0</v>
      </c>
      <c r="T5114" s="122">
        <v>0</v>
      </c>
      <c r="U5114" s="122">
        <v>0</v>
      </c>
      <c r="V5114" s="122">
        <v>0</v>
      </c>
      <c r="W5114" s="122">
        <v>0</v>
      </c>
      <c r="X5114" s="122">
        <v>0</v>
      </c>
      <c r="Y5114" s="122">
        <v>0</v>
      </c>
      <c r="Z5114" s="122">
        <v>0</v>
      </c>
      <c r="AA5114" s="122">
        <v>0</v>
      </c>
      <c r="AB5114" s="122">
        <v>0</v>
      </c>
      <c r="AC5114" s="122">
        <v>0</v>
      </c>
      <c r="AD5114" s="122">
        <v>0</v>
      </c>
      <c r="AE5114" s="122">
        <v>0</v>
      </c>
      <c r="AF5114" s="122">
        <v>0</v>
      </c>
      <c r="AG5114" s="122">
        <v>0</v>
      </c>
      <c r="AH5114" s="122">
        <v>0</v>
      </c>
      <c r="AI5114" s="122">
        <v>0</v>
      </c>
      <c r="AJ5114" s="122">
        <v>0</v>
      </c>
      <c r="AK5114" s="122">
        <v>0</v>
      </c>
      <c r="AL5114" s="122">
        <v>0</v>
      </c>
    </row>
    <row r="5115" spans="1:38" hidden="1" x14ac:dyDescent="0.25">
      <c r="A5115" s="122" t="s">
        <v>2237</v>
      </c>
      <c r="B5115" s="122">
        <v>1</v>
      </c>
      <c r="C5115" s="122" t="s">
        <v>2238</v>
      </c>
      <c r="D5115" s="122" t="s">
        <v>2101</v>
      </c>
      <c r="E5115" s="122">
        <v>93</v>
      </c>
      <c r="F5115" s="122">
        <v>0.94011254099999997</v>
      </c>
      <c r="G5115" s="122">
        <v>0.84480663948000001</v>
      </c>
      <c r="H5115" s="122">
        <v>0.96241627839999999</v>
      </c>
      <c r="I5115" s="122">
        <v>0.89789415435999997</v>
      </c>
      <c r="J5115" s="122">
        <v>0.87824154440000002</v>
      </c>
      <c r="K5115" s="122">
        <v>0.91809801623999998</v>
      </c>
      <c r="L5115" s="122">
        <v>0</v>
      </c>
      <c r="M5115" s="122">
        <v>0</v>
      </c>
      <c r="N5115" s="122">
        <v>0</v>
      </c>
      <c r="O5115" s="122">
        <v>0</v>
      </c>
      <c r="P5115" s="122">
        <v>0</v>
      </c>
      <c r="Q5115" s="122">
        <v>0</v>
      </c>
      <c r="R5115" s="122">
        <v>0</v>
      </c>
      <c r="S5115" s="122">
        <v>0</v>
      </c>
      <c r="T5115" s="122">
        <v>0</v>
      </c>
      <c r="U5115" s="122">
        <v>0</v>
      </c>
      <c r="V5115" s="122">
        <v>0</v>
      </c>
      <c r="W5115" s="122">
        <v>0</v>
      </c>
      <c r="X5115" s="122">
        <v>0</v>
      </c>
      <c r="Y5115" s="122">
        <v>0</v>
      </c>
      <c r="Z5115" s="122">
        <v>0</v>
      </c>
      <c r="AA5115" s="122">
        <v>0</v>
      </c>
      <c r="AB5115" s="122">
        <v>0</v>
      </c>
      <c r="AC5115" s="122">
        <v>0</v>
      </c>
      <c r="AD5115" s="122">
        <v>0</v>
      </c>
      <c r="AE5115" s="122">
        <v>0</v>
      </c>
      <c r="AF5115" s="122">
        <v>0</v>
      </c>
      <c r="AG5115" s="122">
        <v>0</v>
      </c>
      <c r="AH5115" s="122">
        <v>0</v>
      </c>
      <c r="AI5115" s="122">
        <v>0</v>
      </c>
      <c r="AJ5115" s="122">
        <v>0</v>
      </c>
      <c r="AK5115" s="122">
        <v>0</v>
      </c>
      <c r="AL5115" s="122">
        <v>0</v>
      </c>
    </row>
    <row r="5116" spans="1:38" hidden="1" x14ac:dyDescent="0.25">
      <c r="A5116" s="122" t="s">
        <v>2237</v>
      </c>
      <c r="B5116" s="122">
        <v>1</v>
      </c>
      <c r="C5116" s="122" t="s">
        <v>2238</v>
      </c>
      <c r="D5116" s="122" t="s">
        <v>2102</v>
      </c>
      <c r="E5116" s="122">
        <v>93</v>
      </c>
      <c r="F5116" s="122">
        <v>0</v>
      </c>
      <c r="G5116" s="122">
        <v>0</v>
      </c>
      <c r="H5116" s="122">
        <v>0</v>
      </c>
      <c r="I5116" s="122">
        <v>0</v>
      </c>
      <c r="J5116" s="122">
        <v>0</v>
      </c>
      <c r="K5116" s="122">
        <v>0</v>
      </c>
      <c r="L5116" s="122">
        <v>0</v>
      </c>
      <c r="M5116" s="122">
        <v>0</v>
      </c>
      <c r="N5116" s="122">
        <v>0</v>
      </c>
      <c r="O5116" s="122">
        <v>0</v>
      </c>
      <c r="P5116" s="122">
        <v>0</v>
      </c>
      <c r="Q5116" s="122">
        <v>0</v>
      </c>
      <c r="R5116" s="122">
        <v>0</v>
      </c>
      <c r="S5116" s="122">
        <v>0</v>
      </c>
      <c r="T5116" s="122">
        <v>0</v>
      </c>
      <c r="U5116" s="122">
        <v>0</v>
      </c>
      <c r="V5116" s="122">
        <v>0</v>
      </c>
      <c r="W5116" s="122">
        <v>0</v>
      </c>
      <c r="X5116" s="122">
        <v>0</v>
      </c>
      <c r="Y5116" s="122">
        <v>0</v>
      </c>
      <c r="Z5116" s="122">
        <v>0</v>
      </c>
      <c r="AA5116" s="122">
        <v>0</v>
      </c>
      <c r="AB5116" s="122">
        <v>0</v>
      </c>
      <c r="AC5116" s="122">
        <v>0</v>
      </c>
      <c r="AD5116" s="122">
        <v>0</v>
      </c>
      <c r="AE5116" s="122">
        <v>0</v>
      </c>
      <c r="AF5116" s="122">
        <v>0</v>
      </c>
      <c r="AG5116" s="122">
        <v>0</v>
      </c>
      <c r="AH5116" s="122">
        <v>0</v>
      </c>
      <c r="AI5116" s="122">
        <v>0</v>
      </c>
      <c r="AJ5116" s="122">
        <v>0</v>
      </c>
      <c r="AK5116" s="122">
        <v>0</v>
      </c>
      <c r="AL5116" s="122">
        <v>0</v>
      </c>
    </row>
    <row r="5117" spans="1:38" hidden="1" x14ac:dyDescent="0.25">
      <c r="A5117" s="122" t="s">
        <v>2237</v>
      </c>
      <c r="B5117" s="122">
        <v>1</v>
      </c>
      <c r="C5117" s="122" t="s">
        <v>2238</v>
      </c>
      <c r="D5117" s="122" t="s">
        <v>2103</v>
      </c>
      <c r="E5117" s="122">
        <v>93</v>
      </c>
      <c r="F5117" s="122">
        <v>0</v>
      </c>
      <c r="G5117" s="122">
        <v>0</v>
      </c>
      <c r="H5117" s="122">
        <v>0</v>
      </c>
      <c r="I5117" s="122">
        <v>0</v>
      </c>
      <c r="J5117" s="122">
        <v>0</v>
      </c>
      <c r="K5117" s="122">
        <v>0</v>
      </c>
      <c r="L5117" s="122">
        <v>0</v>
      </c>
      <c r="M5117" s="122">
        <v>0</v>
      </c>
      <c r="N5117" s="122">
        <v>0</v>
      </c>
      <c r="O5117" s="122">
        <v>0</v>
      </c>
      <c r="P5117" s="122">
        <v>0</v>
      </c>
      <c r="Q5117" s="122">
        <v>0</v>
      </c>
      <c r="R5117" s="122">
        <v>0</v>
      </c>
      <c r="S5117" s="122">
        <v>0</v>
      </c>
      <c r="T5117" s="122">
        <v>0</v>
      </c>
      <c r="U5117" s="122">
        <v>0</v>
      </c>
      <c r="V5117" s="122">
        <v>0</v>
      </c>
      <c r="W5117" s="122">
        <v>0</v>
      </c>
      <c r="X5117" s="122">
        <v>0</v>
      </c>
      <c r="Y5117" s="122">
        <v>0</v>
      </c>
      <c r="Z5117" s="122">
        <v>0</v>
      </c>
      <c r="AA5117" s="122">
        <v>0</v>
      </c>
      <c r="AB5117" s="122">
        <v>0</v>
      </c>
      <c r="AC5117" s="122">
        <v>0</v>
      </c>
      <c r="AD5117" s="122">
        <v>0</v>
      </c>
      <c r="AE5117" s="122">
        <v>0</v>
      </c>
      <c r="AF5117" s="122">
        <v>0</v>
      </c>
      <c r="AG5117" s="122">
        <v>0</v>
      </c>
      <c r="AH5117" s="122">
        <v>0</v>
      </c>
      <c r="AI5117" s="122">
        <v>0</v>
      </c>
      <c r="AJ5117" s="122">
        <v>0</v>
      </c>
      <c r="AK5117" s="122">
        <v>0</v>
      </c>
      <c r="AL5117" s="122">
        <v>0</v>
      </c>
    </row>
    <row r="5118" spans="1:38" hidden="1" x14ac:dyDescent="0.25">
      <c r="A5118" s="122" t="s">
        <v>2237</v>
      </c>
      <c r="B5118" s="122">
        <v>1</v>
      </c>
      <c r="C5118" s="122" t="s">
        <v>2238</v>
      </c>
      <c r="D5118" s="122" t="s">
        <v>2137</v>
      </c>
      <c r="E5118" s="122">
        <v>93</v>
      </c>
      <c r="F5118" s="122">
        <v>0</v>
      </c>
      <c r="G5118" s="122">
        <v>0</v>
      </c>
      <c r="H5118" s="122">
        <v>0</v>
      </c>
      <c r="I5118" s="122">
        <v>0</v>
      </c>
      <c r="J5118" s="122">
        <v>0</v>
      </c>
      <c r="K5118" s="122">
        <v>0</v>
      </c>
      <c r="L5118" s="122">
        <v>0</v>
      </c>
      <c r="M5118" s="122">
        <v>0</v>
      </c>
      <c r="N5118" s="122">
        <v>0</v>
      </c>
      <c r="O5118" s="122">
        <v>0</v>
      </c>
      <c r="P5118" s="122">
        <v>0</v>
      </c>
      <c r="Q5118" s="122">
        <v>0</v>
      </c>
      <c r="R5118" s="122">
        <v>0</v>
      </c>
      <c r="S5118" s="122">
        <v>0</v>
      </c>
      <c r="T5118" s="122">
        <v>0</v>
      </c>
      <c r="U5118" s="122">
        <v>0</v>
      </c>
      <c r="V5118" s="122">
        <v>0</v>
      </c>
      <c r="W5118" s="122">
        <v>0</v>
      </c>
      <c r="X5118" s="122">
        <v>0</v>
      </c>
      <c r="Y5118" s="122">
        <v>0</v>
      </c>
      <c r="Z5118" s="122">
        <v>0</v>
      </c>
      <c r="AA5118" s="122">
        <v>0</v>
      </c>
      <c r="AB5118" s="122">
        <v>0</v>
      </c>
      <c r="AC5118" s="122">
        <v>0</v>
      </c>
      <c r="AD5118" s="122">
        <v>0</v>
      </c>
      <c r="AE5118" s="122">
        <v>0</v>
      </c>
      <c r="AF5118" s="122">
        <v>0</v>
      </c>
      <c r="AG5118" s="122">
        <v>0</v>
      </c>
      <c r="AH5118" s="122">
        <v>0</v>
      </c>
      <c r="AI5118" s="122">
        <v>0</v>
      </c>
      <c r="AJ5118" s="122">
        <v>0</v>
      </c>
      <c r="AK5118" s="122">
        <v>0</v>
      </c>
      <c r="AL5118" s="122">
        <v>0</v>
      </c>
    </row>
    <row r="5119" spans="1:38" hidden="1" x14ac:dyDescent="0.25">
      <c r="A5119" s="122" t="s">
        <v>2237</v>
      </c>
      <c r="B5119" s="122">
        <v>1</v>
      </c>
      <c r="C5119" s="122" t="s">
        <v>2238</v>
      </c>
      <c r="D5119" s="122" t="s">
        <v>2104</v>
      </c>
      <c r="E5119" s="122">
        <v>93</v>
      </c>
      <c r="F5119" s="122">
        <v>0</v>
      </c>
      <c r="G5119" s="122">
        <v>0</v>
      </c>
      <c r="H5119" s="122">
        <v>0</v>
      </c>
      <c r="I5119" s="122">
        <v>0</v>
      </c>
      <c r="J5119" s="122">
        <v>0</v>
      </c>
      <c r="K5119" s="122">
        <v>0</v>
      </c>
      <c r="L5119" s="122">
        <v>0</v>
      </c>
      <c r="M5119" s="122">
        <v>0</v>
      </c>
      <c r="N5119" s="122">
        <v>0</v>
      </c>
      <c r="O5119" s="122">
        <v>0</v>
      </c>
      <c r="P5119" s="122">
        <v>0</v>
      </c>
      <c r="Q5119" s="122">
        <v>0</v>
      </c>
      <c r="R5119" s="122">
        <v>0</v>
      </c>
      <c r="S5119" s="122">
        <v>0</v>
      </c>
      <c r="T5119" s="122">
        <v>0</v>
      </c>
      <c r="U5119" s="122">
        <v>0</v>
      </c>
      <c r="V5119" s="122">
        <v>0</v>
      </c>
      <c r="W5119" s="122">
        <v>0</v>
      </c>
      <c r="X5119" s="122">
        <v>0</v>
      </c>
      <c r="Y5119" s="122">
        <v>0</v>
      </c>
      <c r="Z5119" s="122">
        <v>0</v>
      </c>
      <c r="AA5119" s="122">
        <v>0</v>
      </c>
      <c r="AB5119" s="122">
        <v>0</v>
      </c>
      <c r="AC5119" s="122">
        <v>0</v>
      </c>
      <c r="AD5119" s="122">
        <v>0</v>
      </c>
      <c r="AE5119" s="122">
        <v>0</v>
      </c>
      <c r="AF5119" s="122">
        <v>0</v>
      </c>
      <c r="AG5119" s="122">
        <v>0</v>
      </c>
      <c r="AH5119" s="122">
        <v>0</v>
      </c>
      <c r="AI5119" s="122">
        <v>0</v>
      </c>
      <c r="AJ5119" s="122">
        <v>0</v>
      </c>
      <c r="AK5119" s="122">
        <v>0</v>
      </c>
      <c r="AL5119" s="122">
        <v>0</v>
      </c>
    </row>
    <row r="5120" spans="1:38" hidden="1" x14ac:dyDescent="0.25">
      <c r="A5120" s="122" t="s">
        <v>2237</v>
      </c>
      <c r="B5120" s="122">
        <v>1</v>
      </c>
      <c r="C5120" s="122" t="s">
        <v>2238</v>
      </c>
      <c r="D5120" s="122" t="s">
        <v>2105</v>
      </c>
      <c r="E5120" s="122">
        <v>93</v>
      </c>
      <c r="F5120" s="122">
        <v>0</v>
      </c>
      <c r="G5120" s="122">
        <v>0</v>
      </c>
      <c r="H5120" s="122">
        <v>0</v>
      </c>
      <c r="I5120" s="122">
        <v>0</v>
      </c>
      <c r="J5120" s="122">
        <v>0</v>
      </c>
      <c r="K5120" s="122">
        <v>0</v>
      </c>
      <c r="L5120" s="122">
        <v>0</v>
      </c>
      <c r="M5120" s="122">
        <v>0</v>
      </c>
      <c r="N5120" s="122">
        <v>0</v>
      </c>
      <c r="O5120" s="122">
        <v>0</v>
      </c>
      <c r="P5120" s="122">
        <v>0</v>
      </c>
      <c r="Q5120" s="122">
        <v>0</v>
      </c>
      <c r="R5120" s="122">
        <v>0</v>
      </c>
      <c r="S5120" s="122">
        <v>0</v>
      </c>
      <c r="T5120" s="122">
        <v>0</v>
      </c>
      <c r="U5120" s="122">
        <v>0</v>
      </c>
      <c r="V5120" s="122">
        <v>0</v>
      </c>
      <c r="W5120" s="122">
        <v>0</v>
      </c>
      <c r="X5120" s="122">
        <v>0</v>
      </c>
      <c r="Y5120" s="122">
        <v>0</v>
      </c>
      <c r="Z5120" s="122">
        <v>0</v>
      </c>
      <c r="AA5120" s="122">
        <v>0</v>
      </c>
      <c r="AB5120" s="122">
        <v>0</v>
      </c>
      <c r="AC5120" s="122">
        <v>0</v>
      </c>
      <c r="AD5120" s="122">
        <v>0</v>
      </c>
      <c r="AE5120" s="122">
        <v>0</v>
      </c>
      <c r="AF5120" s="122">
        <v>0</v>
      </c>
      <c r="AG5120" s="122">
        <v>0</v>
      </c>
      <c r="AH5120" s="122">
        <v>0</v>
      </c>
      <c r="AI5120" s="122">
        <v>0</v>
      </c>
      <c r="AJ5120" s="122">
        <v>0</v>
      </c>
      <c r="AK5120" s="122">
        <v>0</v>
      </c>
      <c r="AL5120" s="122">
        <v>0</v>
      </c>
    </row>
    <row r="5121" spans="1:38" hidden="1" x14ac:dyDescent="0.25">
      <c r="A5121" s="122" t="s">
        <v>2237</v>
      </c>
      <c r="B5121" s="122">
        <v>1</v>
      </c>
      <c r="C5121" s="122" t="s">
        <v>2238</v>
      </c>
      <c r="D5121" s="122" t="s">
        <v>2106</v>
      </c>
      <c r="E5121" s="122">
        <v>93</v>
      </c>
      <c r="F5121" s="122">
        <v>0</v>
      </c>
      <c r="G5121" s="122">
        <v>0</v>
      </c>
      <c r="H5121" s="122">
        <v>0</v>
      </c>
      <c r="I5121" s="122">
        <v>0</v>
      </c>
      <c r="J5121" s="122">
        <v>0</v>
      </c>
      <c r="K5121" s="122">
        <v>0</v>
      </c>
      <c r="L5121" s="122">
        <v>0</v>
      </c>
      <c r="M5121" s="122">
        <v>0</v>
      </c>
      <c r="N5121" s="122">
        <v>0</v>
      </c>
      <c r="O5121" s="122">
        <v>0</v>
      </c>
      <c r="P5121" s="122">
        <v>0</v>
      </c>
      <c r="Q5121" s="122">
        <v>0</v>
      </c>
      <c r="R5121" s="122">
        <v>0</v>
      </c>
      <c r="S5121" s="122">
        <v>0</v>
      </c>
      <c r="T5121" s="122">
        <v>0</v>
      </c>
      <c r="U5121" s="122">
        <v>0</v>
      </c>
      <c r="V5121" s="122">
        <v>0</v>
      </c>
      <c r="W5121" s="122">
        <v>0</v>
      </c>
      <c r="X5121" s="122">
        <v>0</v>
      </c>
      <c r="Y5121" s="122">
        <v>0</v>
      </c>
      <c r="Z5121" s="122">
        <v>0</v>
      </c>
      <c r="AA5121" s="122">
        <v>0</v>
      </c>
      <c r="AB5121" s="122">
        <v>0</v>
      </c>
      <c r="AC5121" s="122">
        <v>0</v>
      </c>
      <c r="AD5121" s="122">
        <v>0</v>
      </c>
      <c r="AE5121" s="122">
        <v>0</v>
      </c>
      <c r="AF5121" s="122">
        <v>0</v>
      </c>
      <c r="AG5121" s="122">
        <v>0</v>
      </c>
      <c r="AH5121" s="122">
        <v>0</v>
      </c>
      <c r="AI5121" s="122">
        <v>0</v>
      </c>
      <c r="AJ5121" s="122">
        <v>0</v>
      </c>
      <c r="AK5121" s="122">
        <v>0</v>
      </c>
      <c r="AL5121" s="122">
        <v>0</v>
      </c>
    </row>
    <row r="5122" spans="1:38" hidden="1" x14ac:dyDescent="0.25">
      <c r="A5122" s="122" t="s">
        <v>2237</v>
      </c>
      <c r="B5122" s="122">
        <v>1</v>
      </c>
      <c r="C5122" s="122" t="s">
        <v>2238</v>
      </c>
      <c r="D5122" s="122" t="s">
        <v>2107</v>
      </c>
      <c r="E5122" s="122">
        <v>93</v>
      </c>
      <c r="F5122" s="122">
        <v>0</v>
      </c>
      <c r="G5122" s="122">
        <v>0</v>
      </c>
      <c r="H5122" s="122">
        <v>0</v>
      </c>
      <c r="I5122" s="122">
        <v>0</v>
      </c>
      <c r="J5122" s="122">
        <v>0</v>
      </c>
      <c r="K5122" s="122">
        <v>0</v>
      </c>
      <c r="L5122" s="122">
        <v>0</v>
      </c>
      <c r="M5122" s="122">
        <v>0</v>
      </c>
      <c r="N5122" s="122">
        <v>0</v>
      </c>
      <c r="O5122" s="122">
        <v>0</v>
      </c>
      <c r="P5122" s="122">
        <v>0</v>
      </c>
      <c r="Q5122" s="122">
        <v>0</v>
      </c>
      <c r="R5122" s="122">
        <v>0</v>
      </c>
      <c r="S5122" s="122">
        <v>0</v>
      </c>
      <c r="T5122" s="122">
        <v>0</v>
      </c>
      <c r="U5122" s="122">
        <v>0</v>
      </c>
      <c r="V5122" s="122">
        <v>0</v>
      </c>
      <c r="W5122" s="122">
        <v>0</v>
      </c>
      <c r="X5122" s="122">
        <v>0</v>
      </c>
      <c r="Y5122" s="122">
        <v>0</v>
      </c>
      <c r="Z5122" s="122">
        <v>0</v>
      </c>
      <c r="AA5122" s="122">
        <v>0</v>
      </c>
      <c r="AB5122" s="122">
        <v>0</v>
      </c>
      <c r="AC5122" s="122">
        <v>0</v>
      </c>
      <c r="AD5122" s="122">
        <v>0</v>
      </c>
      <c r="AE5122" s="122">
        <v>0</v>
      </c>
      <c r="AF5122" s="122">
        <v>0</v>
      </c>
      <c r="AG5122" s="122">
        <v>0</v>
      </c>
      <c r="AH5122" s="122">
        <v>0</v>
      </c>
      <c r="AI5122" s="122">
        <v>0</v>
      </c>
      <c r="AJ5122" s="122">
        <v>0</v>
      </c>
      <c r="AK5122" s="122">
        <v>0</v>
      </c>
      <c r="AL5122" s="122">
        <v>0</v>
      </c>
    </row>
    <row r="5123" spans="1:38" hidden="1" x14ac:dyDescent="0.25">
      <c r="A5123" s="122" t="s">
        <v>2237</v>
      </c>
      <c r="B5123" s="122">
        <v>1</v>
      </c>
      <c r="C5123" s="122" t="s">
        <v>2238</v>
      </c>
      <c r="D5123" s="122" t="s">
        <v>475</v>
      </c>
      <c r="E5123" s="122">
        <v>93</v>
      </c>
      <c r="F5123" s="122">
        <v>0</v>
      </c>
      <c r="G5123" s="122">
        <v>0</v>
      </c>
      <c r="H5123" s="122">
        <v>0</v>
      </c>
      <c r="I5123" s="122">
        <v>0</v>
      </c>
      <c r="J5123" s="122">
        <v>0</v>
      </c>
      <c r="K5123" s="122">
        <v>0</v>
      </c>
      <c r="L5123" s="122">
        <v>0</v>
      </c>
      <c r="M5123" s="122">
        <v>0</v>
      </c>
      <c r="N5123" s="122">
        <v>0</v>
      </c>
      <c r="O5123" s="122">
        <v>0</v>
      </c>
      <c r="P5123" s="122">
        <v>0</v>
      </c>
      <c r="Q5123" s="122">
        <v>0</v>
      </c>
      <c r="R5123" s="122">
        <v>0</v>
      </c>
      <c r="S5123" s="122">
        <v>0</v>
      </c>
      <c r="T5123" s="122">
        <v>0</v>
      </c>
      <c r="U5123" s="122">
        <v>0</v>
      </c>
      <c r="V5123" s="122">
        <v>0</v>
      </c>
      <c r="W5123" s="122">
        <v>0</v>
      </c>
      <c r="X5123" s="122">
        <v>0</v>
      </c>
      <c r="Y5123" s="122">
        <v>0</v>
      </c>
      <c r="Z5123" s="122">
        <v>0</v>
      </c>
      <c r="AA5123" s="122">
        <v>0</v>
      </c>
      <c r="AB5123" s="122">
        <v>0</v>
      </c>
      <c r="AC5123" s="122">
        <v>0</v>
      </c>
      <c r="AD5123" s="122">
        <v>0</v>
      </c>
      <c r="AE5123" s="122">
        <v>0</v>
      </c>
      <c r="AF5123" s="122">
        <v>0</v>
      </c>
      <c r="AG5123" s="122">
        <v>0</v>
      </c>
      <c r="AH5123" s="122">
        <v>0</v>
      </c>
      <c r="AI5123" s="122">
        <v>0</v>
      </c>
      <c r="AJ5123" s="122">
        <v>0</v>
      </c>
      <c r="AK5123" s="122">
        <v>0</v>
      </c>
      <c r="AL5123" s="122">
        <v>0</v>
      </c>
    </row>
    <row r="5124" spans="1:38" hidden="1" x14ac:dyDescent="0.25">
      <c r="A5124" s="122" t="s">
        <v>2237</v>
      </c>
      <c r="B5124" s="122">
        <v>1</v>
      </c>
      <c r="C5124" s="122" t="s">
        <v>2238</v>
      </c>
      <c r="D5124" s="122" t="s">
        <v>2108</v>
      </c>
      <c r="E5124" s="122">
        <v>93</v>
      </c>
      <c r="F5124" s="122">
        <v>0</v>
      </c>
      <c r="G5124" s="122">
        <v>0</v>
      </c>
      <c r="H5124" s="122">
        <v>0</v>
      </c>
      <c r="I5124" s="122">
        <v>0</v>
      </c>
      <c r="J5124" s="122">
        <v>0</v>
      </c>
      <c r="K5124" s="122">
        <v>0</v>
      </c>
      <c r="L5124" s="122">
        <v>0</v>
      </c>
      <c r="M5124" s="122">
        <v>0</v>
      </c>
      <c r="N5124" s="122">
        <v>0</v>
      </c>
      <c r="O5124" s="122">
        <v>0</v>
      </c>
      <c r="P5124" s="122">
        <v>0</v>
      </c>
      <c r="Q5124" s="122">
        <v>0</v>
      </c>
      <c r="R5124" s="122">
        <v>0</v>
      </c>
      <c r="S5124" s="122">
        <v>0</v>
      </c>
      <c r="T5124" s="122">
        <v>0</v>
      </c>
      <c r="U5124" s="122">
        <v>0</v>
      </c>
      <c r="V5124" s="122">
        <v>0</v>
      </c>
      <c r="W5124" s="122">
        <v>0</v>
      </c>
      <c r="X5124" s="122">
        <v>0</v>
      </c>
      <c r="Y5124" s="122">
        <v>0</v>
      </c>
      <c r="Z5124" s="122">
        <v>0</v>
      </c>
      <c r="AA5124" s="122">
        <v>0</v>
      </c>
      <c r="AB5124" s="122">
        <v>0</v>
      </c>
      <c r="AC5124" s="122">
        <v>0</v>
      </c>
      <c r="AD5124" s="122">
        <v>0</v>
      </c>
      <c r="AE5124" s="122">
        <v>0</v>
      </c>
      <c r="AF5124" s="122">
        <v>0</v>
      </c>
      <c r="AG5124" s="122">
        <v>0</v>
      </c>
      <c r="AH5124" s="122">
        <v>0</v>
      </c>
      <c r="AI5124" s="122">
        <v>0</v>
      </c>
      <c r="AJ5124" s="122">
        <v>0</v>
      </c>
      <c r="AK5124" s="122">
        <v>0</v>
      </c>
      <c r="AL5124" s="122">
        <v>0</v>
      </c>
    </row>
    <row r="5125" spans="1:38" hidden="1" x14ac:dyDescent="0.25">
      <c r="A5125" s="122" t="s">
        <v>2237</v>
      </c>
      <c r="B5125" s="122">
        <v>1</v>
      </c>
      <c r="C5125" s="122" t="s">
        <v>2238</v>
      </c>
      <c r="D5125" s="122" t="s">
        <v>2109</v>
      </c>
      <c r="E5125" s="122">
        <v>93</v>
      </c>
      <c r="F5125" s="122">
        <v>0</v>
      </c>
      <c r="G5125" s="122">
        <v>0</v>
      </c>
      <c r="H5125" s="122">
        <v>0</v>
      </c>
      <c r="I5125" s="122">
        <v>0</v>
      </c>
      <c r="J5125" s="122">
        <v>0</v>
      </c>
      <c r="K5125" s="122">
        <v>0</v>
      </c>
      <c r="L5125" s="122">
        <v>0</v>
      </c>
      <c r="M5125" s="122">
        <v>0</v>
      </c>
      <c r="N5125" s="122">
        <v>0</v>
      </c>
      <c r="O5125" s="122">
        <v>0</v>
      </c>
      <c r="P5125" s="122">
        <v>0</v>
      </c>
      <c r="Q5125" s="122">
        <v>0</v>
      </c>
      <c r="R5125" s="122">
        <v>0</v>
      </c>
      <c r="S5125" s="122">
        <v>0</v>
      </c>
      <c r="T5125" s="122">
        <v>0</v>
      </c>
      <c r="U5125" s="122">
        <v>0</v>
      </c>
      <c r="V5125" s="122">
        <v>0</v>
      </c>
      <c r="W5125" s="122">
        <v>0</v>
      </c>
      <c r="X5125" s="122">
        <v>0</v>
      </c>
      <c r="Y5125" s="122">
        <v>0</v>
      </c>
      <c r="Z5125" s="122">
        <v>0</v>
      </c>
      <c r="AA5125" s="122">
        <v>0</v>
      </c>
      <c r="AB5125" s="122">
        <v>0</v>
      </c>
      <c r="AC5125" s="122">
        <v>0</v>
      </c>
      <c r="AD5125" s="122">
        <v>0</v>
      </c>
      <c r="AE5125" s="122">
        <v>0</v>
      </c>
      <c r="AF5125" s="122">
        <v>0</v>
      </c>
      <c r="AG5125" s="122">
        <v>0</v>
      </c>
      <c r="AH5125" s="122">
        <v>0</v>
      </c>
      <c r="AI5125" s="122">
        <v>0</v>
      </c>
      <c r="AJ5125" s="122">
        <v>0</v>
      </c>
      <c r="AK5125" s="122">
        <v>0</v>
      </c>
      <c r="AL5125" s="122">
        <v>0</v>
      </c>
    </row>
    <row r="5126" spans="1:38" hidden="1" x14ac:dyDescent="0.25">
      <c r="A5126" s="122" t="s">
        <v>2237</v>
      </c>
      <c r="B5126" s="122">
        <v>1</v>
      </c>
      <c r="C5126" s="122" t="s">
        <v>2238</v>
      </c>
      <c r="D5126" s="122" t="s">
        <v>2110</v>
      </c>
      <c r="E5126" s="122">
        <v>93</v>
      </c>
      <c r="F5126" s="122">
        <v>0</v>
      </c>
      <c r="G5126" s="122">
        <v>0</v>
      </c>
      <c r="H5126" s="122">
        <v>0</v>
      </c>
      <c r="I5126" s="122">
        <v>0</v>
      </c>
      <c r="J5126" s="122">
        <v>0</v>
      </c>
      <c r="K5126" s="122">
        <v>0</v>
      </c>
      <c r="L5126" s="122">
        <v>0</v>
      </c>
      <c r="M5126" s="122">
        <v>0</v>
      </c>
      <c r="N5126" s="122">
        <v>0</v>
      </c>
      <c r="O5126" s="122">
        <v>0</v>
      </c>
      <c r="P5126" s="122">
        <v>0</v>
      </c>
      <c r="Q5126" s="122">
        <v>0</v>
      </c>
      <c r="R5126" s="122">
        <v>0</v>
      </c>
      <c r="S5126" s="122">
        <v>0</v>
      </c>
      <c r="T5126" s="122">
        <v>0</v>
      </c>
      <c r="U5126" s="122">
        <v>0</v>
      </c>
      <c r="V5126" s="122">
        <v>0</v>
      </c>
      <c r="W5126" s="122">
        <v>0</v>
      </c>
      <c r="X5126" s="122">
        <v>0</v>
      </c>
      <c r="Y5126" s="122">
        <v>0</v>
      </c>
      <c r="Z5126" s="122">
        <v>0</v>
      </c>
      <c r="AA5126" s="122">
        <v>0</v>
      </c>
      <c r="AB5126" s="122">
        <v>0</v>
      </c>
      <c r="AC5126" s="122">
        <v>0</v>
      </c>
      <c r="AD5126" s="122">
        <v>0</v>
      </c>
      <c r="AE5126" s="122">
        <v>0</v>
      </c>
      <c r="AF5126" s="122">
        <v>0</v>
      </c>
      <c r="AG5126" s="122">
        <v>0</v>
      </c>
      <c r="AH5126" s="122">
        <v>0</v>
      </c>
      <c r="AI5126" s="122">
        <v>0</v>
      </c>
      <c r="AJ5126" s="122">
        <v>0</v>
      </c>
      <c r="AK5126" s="122">
        <v>0</v>
      </c>
      <c r="AL5126" s="122">
        <v>0</v>
      </c>
    </row>
    <row r="5127" spans="1:38" hidden="1" x14ac:dyDescent="0.25">
      <c r="A5127" s="122" t="s">
        <v>2237</v>
      </c>
      <c r="B5127" s="122">
        <v>1</v>
      </c>
      <c r="C5127" s="122" t="s">
        <v>2238</v>
      </c>
      <c r="D5127" s="122" t="s">
        <v>2111</v>
      </c>
      <c r="E5127" s="122">
        <v>93</v>
      </c>
      <c r="F5127" s="122">
        <v>0</v>
      </c>
      <c r="G5127" s="122">
        <v>0</v>
      </c>
      <c r="H5127" s="122">
        <v>0</v>
      </c>
      <c r="I5127" s="122">
        <v>0</v>
      </c>
      <c r="J5127" s="122">
        <v>0</v>
      </c>
      <c r="K5127" s="122">
        <v>0</v>
      </c>
      <c r="L5127" s="122">
        <v>0</v>
      </c>
      <c r="M5127" s="122">
        <v>0</v>
      </c>
      <c r="N5127" s="122">
        <v>0</v>
      </c>
      <c r="O5127" s="122">
        <v>0</v>
      </c>
      <c r="P5127" s="122">
        <v>0</v>
      </c>
      <c r="Q5127" s="122">
        <v>0</v>
      </c>
      <c r="R5127" s="122">
        <v>0</v>
      </c>
      <c r="S5127" s="122">
        <v>0</v>
      </c>
      <c r="T5127" s="122">
        <v>0</v>
      </c>
      <c r="U5127" s="122">
        <v>0</v>
      </c>
      <c r="V5127" s="122">
        <v>0</v>
      </c>
      <c r="W5127" s="122">
        <v>0</v>
      </c>
      <c r="X5127" s="122">
        <v>0</v>
      </c>
      <c r="Y5127" s="122">
        <v>0</v>
      </c>
      <c r="Z5127" s="122">
        <v>0</v>
      </c>
      <c r="AA5127" s="122">
        <v>0</v>
      </c>
      <c r="AB5127" s="122">
        <v>0</v>
      </c>
      <c r="AC5127" s="122">
        <v>0</v>
      </c>
      <c r="AD5127" s="122">
        <v>0</v>
      </c>
      <c r="AE5127" s="122">
        <v>0</v>
      </c>
      <c r="AF5127" s="122">
        <v>0</v>
      </c>
      <c r="AG5127" s="122">
        <v>0</v>
      </c>
      <c r="AH5127" s="122">
        <v>0</v>
      </c>
      <c r="AI5127" s="122">
        <v>0</v>
      </c>
      <c r="AJ5127" s="122">
        <v>0</v>
      </c>
      <c r="AK5127" s="122">
        <v>0</v>
      </c>
      <c r="AL5127" s="122">
        <v>0</v>
      </c>
    </row>
    <row r="5128" spans="1:38" hidden="1" x14ac:dyDescent="0.25">
      <c r="A5128" s="122" t="s">
        <v>2237</v>
      </c>
      <c r="B5128" s="122">
        <v>1</v>
      </c>
      <c r="C5128" s="122" t="s">
        <v>2238</v>
      </c>
      <c r="D5128" s="122" t="s">
        <v>2112</v>
      </c>
      <c r="E5128" s="122">
        <v>93</v>
      </c>
      <c r="F5128" s="122">
        <v>0</v>
      </c>
      <c r="G5128" s="122">
        <v>0</v>
      </c>
      <c r="H5128" s="122">
        <v>0</v>
      </c>
      <c r="I5128" s="122">
        <v>0</v>
      </c>
      <c r="J5128" s="122">
        <v>0</v>
      </c>
      <c r="K5128" s="122">
        <v>0</v>
      </c>
      <c r="L5128" s="122">
        <v>0</v>
      </c>
      <c r="M5128" s="122">
        <v>0</v>
      </c>
      <c r="N5128" s="122">
        <v>0</v>
      </c>
      <c r="O5128" s="122">
        <v>0</v>
      </c>
      <c r="P5128" s="122">
        <v>0</v>
      </c>
      <c r="Q5128" s="122">
        <v>0</v>
      </c>
      <c r="R5128" s="122">
        <v>0</v>
      </c>
      <c r="S5128" s="122">
        <v>0</v>
      </c>
      <c r="T5128" s="122">
        <v>0</v>
      </c>
      <c r="U5128" s="122">
        <v>0</v>
      </c>
      <c r="V5128" s="122">
        <v>0</v>
      </c>
      <c r="W5128" s="122">
        <v>0</v>
      </c>
      <c r="X5128" s="122">
        <v>0</v>
      </c>
      <c r="Y5128" s="122">
        <v>0</v>
      </c>
      <c r="Z5128" s="122">
        <v>0</v>
      </c>
      <c r="AA5128" s="122">
        <v>0</v>
      </c>
      <c r="AB5128" s="122">
        <v>0</v>
      </c>
      <c r="AC5128" s="122">
        <v>0</v>
      </c>
      <c r="AD5128" s="122">
        <v>0</v>
      </c>
      <c r="AE5128" s="122">
        <v>0</v>
      </c>
      <c r="AF5128" s="122">
        <v>0</v>
      </c>
      <c r="AG5128" s="122">
        <v>0</v>
      </c>
      <c r="AH5128" s="122">
        <v>0</v>
      </c>
      <c r="AI5128" s="122">
        <v>0</v>
      </c>
      <c r="AJ5128" s="122">
        <v>0</v>
      </c>
      <c r="AK5128" s="122">
        <v>0</v>
      </c>
      <c r="AL5128" s="122">
        <v>0</v>
      </c>
    </row>
    <row r="5129" spans="1:38" hidden="1" x14ac:dyDescent="0.25">
      <c r="A5129" s="122" t="s">
        <v>2237</v>
      </c>
      <c r="B5129" s="122">
        <v>1</v>
      </c>
      <c r="C5129" s="122" t="s">
        <v>2238</v>
      </c>
      <c r="D5129" s="122" t="s">
        <v>2113</v>
      </c>
      <c r="E5129" s="122">
        <v>93</v>
      </c>
      <c r="F5129" s="122">
        <v>0</v>
      </c>
      <c r="G5129" s="122">
        <v>0</v>
      </c>
      <c r="H5129" s="122">
        <v>0</v>
      </c>
      <c r="I5129" s="122">
        <v>0</v>
      </c>
      <c r="J5129" s="122">
        <v>0</v>
      </c>
      <c r="K5129" s="122">
        <v>0</v>
      </c>
      <c r="L5129" s="122">
        <v>0</v>
      </c>
      <c r="M5129" s="122">
        <v>0</v>
      </c>
      <c r="N5129" s="122">
        <v>0</v>
      </c>
      <c r="O5129" s="122">
        <v>0</v>
      </c>
      <c r="P5129" s="122">
        <v>0</v>
      </c>
      <c r="Q5129" s="122">
        <v>0</v>
      </c>
      <c r="R5129" s="122">
        <v>0</v>
      </c>
      <c r="S5129" s="122">
        <v>0</v>
      </c>
      <c r="T5129" s="122">
        <v>0</v>
      </c>
      <c r="U5129" s="122">
        <v>0</v>
      </c>
      <c r="V5129" s="122">
        <v>0</v>
      </c>
      <c r="W5129" s="122">
        <v>0</v>
      </c>
      <c r="X5129" s="122">
        <v>0</v>
      </c>
      <c r="Y5129" s="122">
        <v>0</v>
      </c>
      <c r="Z5129" s="122">
        <v>0</v>
      </c>
      <c r="AA5129" s="122">
        <v>0</v>
      </c>
      <c r="AB5129" s="122">
        <v>0</v>
      </c>
      <c r="AC5129" s="122">
        <v>0</v>
      </c>
      <c r="AD5129" s="122">
        <v>0</v>
      </c>
      <c r="AE5129" s="122">
        <v>0</v>
      </c>
      <c r="AF5129" s="122">
        <v>0</v>
      </c>
      <c r="AG5129" s="122">
        <v>0</v>
      </c>
      <c r="AH5129" s="122">
        <v>0</v>
      </c>
      <c r="AI5129" s="122">
        <v>0</v>
      </c>
      <c r="AJ5129" s="122">
        <v>0</v>
      </c>
      <c r="AK5129" s="122">
        <v>0</v>
      </c>
      <c r="AL5129" s="122">
        <v>0</v>
      </c>
    </row>
    <row r="5130" spans="1:38" hidden="1" x14ac:dyDescent="0.25">
      <c r="A5130" s="122" t="s">
        <v>2237</v>
      </c>
      <c r="B5130" s="122">
        <v>1</v>
      </c>
      <c r="C5130" s="122" t="s">
        <v>2238</v>
      </c>
      <c r="D5130" s="122" t="s">
        <v>2114</v>
      </c>
      <c r="E5130" s="122">
        <v>93</v>
      </c>
      <c r="F5130" s="122">
        <v>0</v>
      </c>
      <c r="G5130" s="122">
        <v>0</v>
      </c>
      <c r="H5130" s="122">
        <v>0</v>
      </c>
      <c r="I5130" s="122">
        <v>0</v>
      </c>
      <c r="J5130" s="122">
        <v>0</v>
      </c>
      <c r="K5130" s="122">
        <v>0</v>
      </c>
      <c r="L5130" s="122">
        <v>0</v>
      </c>
      <c r="M5130" s="122">
        <v>0</v>
      </c>
      <c r="N5130" s="122">
        <v>0</v>
      </c>
      <c r="O5130" s="122">
        <v>0</v>
      </c>
      <c r="P5130" s="122">
        <v>0</v>
      </c>
      <c r="Q5130" s="122">
        <v>0</v>
      </c>
      <c r="R5130" s="122">
        <v>0</v>
      </c>
      <c r="S5130" s="122">
        <v>0</v>
      </c>
      <c r="T5130" s="122">
        <v>0</v>
      </c>
      <c r="U5130" s="122">
        <v>0</v>
      </c>
      <c r="V5130" s="122">
        <v>0</v>
      </c>
      <c r="W5130" s="122">
        <v>0</v>
      </c>
      <c r="X5130" s="122">
        <v>0</v>
      </c>
      <c r="Y5130" s="122">
        <v>0</v>
      </c>
      <c r="Z5130" s="122">
        <v>0</v>
      </c>
      <c r="AA5130" s="122">
        <v>0</v>
      </c>
      <c r="AB5130" s="122">
        <v>0</v>
      </c>
      <c r="AC5130" s="122">
        <v>0</v>
      </c>
      <c r="AD5130" s="122">
        <v>0</v>
      </c>
      <c r="AE5130" s="122">
        <v>0</v>
      </c>
      <c r="AF5130" s="122">
        <v>0</v>
      </c>
      <c r="AG5130" s="122">
        <v>0</v>
      </c>
      <c r="AH5130" s="122">
        <v>0</v>
      </c>
      <c r="AI5130" s="122">
        <v>0</v>
      </c>
      <c r="AJ5130" s="122">
        <v>0</v>
      </c>
      <c r="AK5130" s="122">
        <v>0</v>
      </c>
      <c r="AL5130" s="122">
        <v>0</v>
      </c>
    </row>
    <row r="5131" spans="1:38" hidden="1" x14ac:dyDescent="0.25">
      <c r="A5131" s="122" t="s">
        <v>2237</v>
      </c>
      <c r="B5131" s="122">
        <v>1</v>
      </c>
      <c r="C5131" s="122" t="s">
        <v>2238</v>
      </c>
      <c r="D5131" s="122" t="s">
        <v>2115</v>
      </c>
      <c r="E5131" s="122">
        <v>93</v>
      </c>
      <c r="F5131" s="122">
        <v>0</v>
      </c>
      <c r="G5131" s="122">
        <v>0</v>
      </c>
      <c r="H5131" s="122">
        <v>0</v>
      </c>
      <c r="I5131" s="122">
        <v>0</v>
      </c>
      <c r="J5131" s="122">
        <v>0</v>
      </c>
      <c r="K5131" s="122">
        <v>0</v>
      </c>
      <c r="L5131" s="122">
        <v>0</v>
      </c>
      <c r="M5131" s="122">
        <v>0</v>
      </c>
      <c r="N5131" s="122">
        <v>0</v>
      </c>
      <c r="O5131" s="122">
        <v>0</v>
      </c>
      <c r="P5131" s="122">
        <v>0</v>
      </c>
      <c r="Q5131" s="122">
        <v>0</v>
      </c>
      <c r="R5131" s="122">
        <v>0</v>
      </c>
      <c r="S5131" s="122">
        <v>0</v>
      </c>
      <c r="T5131" s="122">
        <v>0</v>
      </c>
      <c r="U5131" s="122">
        <v>0</v>
      </c>
      <c r="V5131" s="122">
        <v>0</v>
      </c>
      <c r="W5131" s="122">
        <v>0</v>
      </c>
      <c r="X5131" s="122">
        <v>0</v>
      </c>
      <c r="Y5131" s="122">
        <v>0</v>
      </c>
      <c r="Z5131" s="122">
        <v>0</v>
      </c>
      <c r="AA5131" s="122">
        <v>0</v>
      </c>
      <c r="AB5131" s="122">
        <v>0</v>
      </c>
      <c r="AC5131" s="122">
        <v>0</v>
      </c>
      <c r="AD5131" s="122">
        <v>0</v>
      </c>
      <c r="AE5131" s="122">
        <v>0</v>
      </c>
      <c r="AF5131" s="122">
        <v>0</v>
      </c>
      <c r="AG5131" s="122">
        <v>0</v>
      </c>
      <c r="AH5131" s="122">
        <v>0</v>
      </c>
      <c r="AI5131" s="122">
        <v>0</v>
      </c>
      <c r="AJ5131" s="122">
        <v>0</v>
      </c>
      <c r="AK5131" s="122">
        <v>0</v>
      </c>
      <c r="AL5131" s="122">
        <v>0</v>
      </c>
    </row>
    <row r="5132" spans="1:38" hidden="1" x14ac:dyDescent="0.25">
      <c r="A5132" s="122" t="s">
        <v>2237</v>
      </c>
      <c r="B5132" s="122">
        <v>1</v>
      </c>
      <c r="C5132" s="122" t="s">
        <v>2238</v>
      </c>
      <c r="D5132" s="122" t="s">
        <v>2116</v>
      </c>
      <c r="E5132" s="122">
        <v>93</v>
      </c>
      <c r="F5132" s="122">
        <v>0</v>
      </c>
      <c r="G5132" s="122">
        <v>0</v>
      </c>
      <c r="H5132" s="122">
        <v>0</v>
      </c>
      <c r="I5132" s="122">
        <v>0</v>
      </c>
      <c r="J5132" s="122">
        <v>0</v>
      </c>
      <c r="K5132" s="122">
        <v>0</v>
      </c>
      <c r="L5132" s="122">
        <v>0</v>
      </c>
      <c r="M5132" s="122">
        <v>0</v>
      </c>
      <c r="N5132" s="122">
        <v>0</v>
      </c>
      <c r="O5132" s="122">
        <v>0</v>
      </c>
      <c r="P5132" s="122">
        <v>0</v>
      </c>
      <c r="Q5132" s="122">
        <v>0</v>
      </c>
      <c r="R5132" s="122">
        <v>0</v>
      </c>
      <c r="S5132" s="122">
        <v>0</v>
      </c>
      <c r="T5132" s="122">
        <v>0</v>
      </c>
      <c r="U5132" s="122">
        <v>0</v>
      </c>
      <c r="V5132" s="122">
        <v>0</v>
      </c>
      <c r="W5132" s="122">
        <v>0</v>
      </c>
      <c r="X5132" s="122">
        <v>0</v>
      </c>
      <c r="Y5132" s="122">
        <v>0</v>
      </c>
      <c r="Z5132" s="122">
        <v>0</v>
      </c>
      <c r="AA5132" s="122">
        <v>0</v>
      </c>
      <c r="AB5132" s="122">
        <v>0</v>
      </c>
      <c r="AC5132" s="122">
        <v>0</v>
      </c>
      <c r="AD5132" s="122">
        <v>0</v>
      </c>
      <c r="AE5132" s="122">
        <v>0</v>
      </c>
      <c r="AF5132" s="122">
        <v>0</v>
      </c>
      <c r="AG5132" s="122">
        <v>0</v>
      </c>
      <c r="AH5132" s="122">
        <v>0</v>
      </c>
      <c r="AI5132" s="122">
        <v>0</v>
      </c>
      <c r="AJ5132" s="122">
        <v>0</v>
      </c>
      <c r="AK5132" s="122">
        <v>0</v>
      </c>
      <c r="AL5132" s="122">
        <v>0</v>
      </c>
    </row>
    <row r="5133" spans="1:38" hidden="1" x14ac:dyDescent="0.25">
      <c r="A5133" s="122" t="s">
        <v>2237</v>
      </c>
      <c r="B5133" s="122">
        <v>1</v>
      </c>
      <c r="C5133" s="122" t="s">
        <v>2238</v>
      </c>
      <c r="D5133" s="122" t="s">
        <v>2138</v>
      </c>
      <c r="E5133" s="122">
        <v>93</v>
      </c>
      <c r="F5133" s="122">
        <v>0</v>
      </c>
      <c r="G5133" s="122">
        <v>0</v>
      </c>
      <c r="H5133" s="122">
        <v>0</v>
      </c>
      <c r="I5133" s="122">
        <v>0</v>
      </c>
      <c r="J5133" s="122">
        <v>0</v>
      </c>
      <c r="K5133" s="122">
        <v>0</v>
      </c>
      <c r="L5133" s="122">
        <v>0</v>
      </c>
      <c r="M5133" s="122">
        <v>0</v>
      </c>
      <c r="N5133" s="122">
        <v>0</v>
      </c>
      <c r="O5133" s="122">
        <v>0</v>
      </c>
      <c r="P5133" s="122">
        <v>0</v>
      </c>
      <c r="Q5133" s="122">
        <v>0</v>
      </c>
      <c r="R5133" s="122">
        <v>0</v>
      </c>
      <c r="S5133" s="122">
        <v>0</v>
      </c>
      <c r="T5133" s="122">
        <v>0</v>
      </c>
      <c r="U5133" s="122">
        <v>0</v>
      </c>
      <c r="V5133" s="122">
        <v>0</v>
      </c>
      <c r="W5133" s="122">
        <v>0</v>
      </c>
      <c r="X5133" s="122">
        <v>0</v>
      </c>
      <c r="Y5133" s="122">
        <v>0</v>
      </c>
      <c r="Z5133" s="122">
        <v>0</v>
      </c>
      <c r="AA5133" s="122">
        <v>0</v>
      </c>
      <c r="AB5133" s="122">
        <v>0</v>
      </c>
      <c r="AC5133" s="122">
        <v>0</v>
      </c>
      <c r="AD5133" s="122">
        <v>0</v>
      </c>
      <c r="AE5133" s="122">
        <v>0</v>
      </c>
      <c r="AF5133" s="122">
        <v>0</v>
      </c>
      <c r="AG5133" s="122">
        <v>0</v>
      </c>
      <c r="AH5133" s="122">
        <v>0</v>
      </c>
      <c r="AI5133" s="122">
        <v>0</v>
      </c>
      <c r="AJ5133" s="122">
        <v>0</v>
      </c>
      <c r="AK5133" s="122">
        <v>0</v>
      </c>
      <c r="AL5133" s="122">
        <v>0</v>
      </c>
    </row>
    <row r="5134" spans="1:38" hidden="1" x14ac:dyDescent="0.25">
      <c r="A5134" s="122" t="s">
        <v>2237</v>
      </c>
      <c r="B5134" s="122">
        <v>1</v>
      </c>
      <c r="C5134" s="122" t="s">
        <v>2238</v>
      </c>
      <c r="D5134" s="122" t="s">
        <v>2117</v>
      </c>
      <c r="E5134" s="122">
        <v>93</v>
      </c>
      <c r="F5134" s="122">
        <v>0</v>
      </c>
      <c r="G5134" s="122">
        <v>0</v>
      </c>
      <c r="H5134" s="122">
        <v>0</v>
      </c>
      <c r="I5134" s="122">
        <v>0</v>
      </c>
      <c r="J5134" s="122">
        <v>0</v>
      </c>
      <c r="K5134" s="122">
        <v>0</v>
      </c>
      <c r="L5134" s="122">
        <v>0</v>
      </c>
      <c r="M5134" s="122">
        <v>0</v>
      </c>
      <c r="N5134" s="122">
        <v>0</v>
      </c>
      <c r="O5134" s="122">
        <v>0</v>
      </c>
      <c r="P5134" s="122">
        <v>0</v>
      </c>
      <c r="Q5134" s="122">
        <v>0</v>
      </c>
      <c r="R5134" s="122">
        <v>0</v>
      </c>
      <c r="S5134" s="122">
        <v>0</v>
      </c>
      <c r="T5134" s="122">
        <v>0</v>
      </c>
      <c r="U5134" s="122">
        <v>0</v>
      </c>
      <c r="V5134" s="122">
        <v>0</v>
      </c>
      <c r="W5134" s="122">
        <v>0</v>
      </c>
      <c r="X5134" s="122">
        <v>0</v>
      </c>
      <c r="Y5134" s="122">
        <v>0</v>
      </c>
      <c r="Z5134" s="122">
        <v>0</v>
      </c>
      <c r="AA5134" s="122">
        <v>0</v>
      </c>
      <c r="AB5134" s="122">
        <v>0</v>
      </c>
      <c r="AC5134" s="122">
        <v>0</v>
      </c>
      <c r="AD5134" s="122">
        <v>0</v>
      </c>
      <c r="AE5134" s="122">
        <v>0</v>
      </c>
      <c r="AF5134" s="122">
        <v>0</v>
      </c>
      <c r="AG5134" s="122">
        <v>0</v>
      </c>
      <c r="AH5134" s="122">
        <v>0</v>
      </c>
      <c r="AI5134" s="122">
        <v>0</v>
      </c>
      <c r="AJ5134" s="122">
        <v>0</v>
      </c>
      <c r="AK5134" s="122">
        <v>0</v>
      </c>
      <c r="AL5134" s="122">
        <v>0</v>
      </c>
    </row>
    <row r="5135" spans="1:38" hidden="1" x14ac:dyDescent="0.25">
      <c r="A5135" s="122" t="s">
        <v>2237</v>
      </c>
      <c r="B5135" s="122">
        <v>1</v>
      </c>
      <c r="C5135" s="122" t="s">
        <v>2238</v>
      </c>
      <c r="D5135" s="122" t="s">
        <v>2118</v>
      </c>
      <c r="E5135" s="122">
        <v>93</v>
      </c>
      <c r="F5135" s="122">
        <v>0</v>
      </c>
      <c r="G5135" s="122">
        <v>0</v>
      </c>
      <c r="H5135" s="122">
        <v>0</v>
      </c>
      <c r="I5135" s="122">
        <v>0</v>
      </c>
      <c r="J5135" s="122">
        <v>0</v>
      </c>
      <c r="K5135" s="122">
        <v>0</v>
      </c>
      <c r="L5135" s="122">
        <v>0</v>
      </c>
      <c r="M5135" s="122">
        <v>0</v>
      </c>
      <c r="N5135" s="122">
        <v>0</v>
      </c>
      <c r="O5135" s="122">
        <v>0</v>
      </c>
      <c r="P5135" s="122">
        <v>0</v>
      </c>
      <c r="Q5135" s="122">
        <v>0</v>
      </c>
      <c r="R5135" s="122">
        <v>0</v>
      </c>
      <c r="S5135" s="122">
        <v>0</v>
      </c>
      <c r="T5135" s="122">
        <v>0</v>
      </c>
      <c r="U5135" s="122">
        <v>0</v>
      </c>
      <c r="V5135" s="122">
        <v>0</v>
      </c>
      <c r="W5135" s="122">
        <v>0</v>
      </c>
      <c r="X5135" s="122">
        <v>0</v>
      </c>
      <c r="Y5135" s="122">
        <v>0</v>
      </c>
      <c r="Z5135" s="122">
        <v>0</v>
      </c>
      <c r="AA5135" s="122">
        <v>0</v>
      </c>
      <c r="AB5135" s="122">
        <v>0</v>
      </c>
      <c r="AC5135" s="122">
        <v>0</v>
      </c>
      <c r="AD5135" s="122">
        <v>0</v>
      </c>
      <c r="AE5135" s="122">
        <v>0</v>
      </c>
      <c r="AF5135" s="122">
        <v>0</v>
      </c>
      <c r="AG5135" s="122">
        <v>0</v>
      </c>
      <c r="AH5135" s="122">
        <v>0</v>
      </c>
      <c r="AI5135" s="122">
        <v>0</v>
      </c>
      <c r="AJ5135" s="122">
        <v>0</v>
      </c>
      <c r="AK5135" s="122">
        <v>0</v>
      </c>
      <c r="AL5135" s="122">
        <v>0</v>
      </c>
    </row>
    <row r="5136" spans="1:38" hidden="1" x14ac:dyDescent="0.25">
      <c r="A5136" s="122" t="s">
        <v>2237</v>
      </c>
      <c r="B5136" s="122">
        <v>1</v>
      </c>
      <c r="C5136" s="122" t="s">
        <v>2238</v>
      </c>
      <c r="D5136" s="122" t="s">
        <v>2119</v>
      </c>
      <c r="E5136" s="122">
        <v>93</v>
      </c>
      <c r="F5136" s="122">
        <v>0</v>
      </c>
      <c r="G5136" s="122">
        <v>0</v>
      </c>
      <c r="H5136" s="122">
        <v>0</v>
      </c>
      <c r="I5136" s="122">
        <v>0</v>
      </c>
      <c r="J5136" s="122">
        <v>0</v>
      </c>
      <c r="K5136" s="122">
        <v>0</v>
      </c>
      <c r="L5136" s="122">
        <v>0</v>
      </c>
      <c r="M5136" s="122">
        <v>0</v>
      </c>
      <c r="N5136" s="122">
        <v>0</v>
      </c>
      <c r="O5136" s="122">
        <v>0</v>
      </c>
      <c r="P5136" s="122">
        <v>0</v>
      </c>
      <c r="Q5136" s="122">
        <v>0</v>
      </c>
      <c r="R5136" s="122">
        <v>0</v>
      </c>
      <c r="S5136" s="122">
        <v>0</v>
      </c>
      <c r="T5136" s="122">
        <v>0</v>
      </c>
      <c r="U5136" s="122">
        <v>0</v>
      </c>
      <c r="V5136" s="122">
        <v>0</v>
      </c>
      <c r="W5136" s="122">
        <v>0</v>
      </c>
      <c r="X5136" s="122">
        <v>0</v>
      </c>
      <c r="Y5136" s="122">
        <v>0</v>
      </c>
      <c r="Z5136" s="122">
        <v>0</v>
      </c>
      <c r="AA5136" s="122">
        <v>0</v>
      </c>
      <c r="AB5136" s="122">
        <v>0</v>
      </c>
      <c r="AC5136" s="122">
        <v>0</v>
      </c>
      <c r="AD5136" s="122">
        <v>0</v>
      </c>
      <c r="AE5136" s="122">
        <v>0</v>
      </c>
      <c r="AF5136" s="122">
        <v>0</v>
      </c>
      <c r="AG5136" s="122">
        <v>0</v>
      </c>
      <c r="AH5136" s="122">
        <v>0</v>
      </c>
      <c r="AI5136" s="122">
        <v>0</v>
      </c>
      <c r="AJ5136" s="122">
        <v>0</v>
      </c>
      <c r="AK5136" s="122">
        <v>0</v>
      </c>
      <c r="AL5136" s="122">
        <v>0</v>
      </c>
    </row>
    <row r="5137" spans="1:38" hidden="1" x14ac:dyDescent="0.25">
      <c r="A5137" s="122" t="s">
        <v>2237</v>
      </c>
      <c r="B5137" s="122">
        <v>1</v>
      </c>
      <c r="C5137" s="122" t="s">
        <v>2238</v>
      </c>
      <c r="D5137" s="122" t="s">
        <v>2120</v>
      </c>
      <c r="E5137" s="122">
        <v>93</v>
      </c>
      <c r="F5137" s="122">
        <v>0</v>
      </c>
      <c r="G5137" s="122">
        <v>0</v>
      </c>
      <c r="H5137" s="122">
        <v>0</v>
      </c>
      <c r="I5137" s="122">
        <v>0</v>
      </c>
      <c r="J5137" s="122">
        <v>0</v>
      </c>
      <c r="K5137" s="122">
        <v>0</v>
      </c>
      <c r="L5137" s="122">
        <v>0</v>
      </c>
      <c r="M5137" s="122">
        <v>0</v>
      </c>
      <c r="N5137" s="122">
        <v>0</v>
      </c>
      <c r="O5137" s="122">
        <v>0</v>
      </c>
      <c r="P5137" s="122">
        <v>0</v>
      </c>
      <c r="Q5137" s="122">
        <v>0</v>
      </c>
      <c r="R5137" s="122">
        <v>0</v>
      </c>
      <c r="S5137" s="122">
        <v>0</v>
      </c>
      <c r="T5137" s="122">
        <v>0</v>
      </c>
      <c r="U5137" s="122">
        <v>0</v>
      </c>
      <c r="V5137" s="122">
        <v>0</v>
      </c>
      <c r="W5137" s="122">
        <v>0</v>
      </c>
      <c r="X5137" s="122">
        <v>0</v>
      </c>
      <c r="Y5137" s="122">
        <v>0</v>
      </c>
      <c r="Z5137" s="122">
        <v>0</v>
      </c>
      <c r="AA5137" s="122">
        <v>0</v>
      </c>
      <c r="AB5137" s="122">
        <v>0</v>
      </c>
      <c r="AC5137" s="122">
        <v>0</v>
      </c>
      <c r="AD5137" s="122">
        <v>0</v>
      </c>
      <c r="AE5137" s="122">
        <v>0</v>
      </c>
      <c r="AF5137" s="122">
        <v>0</v>
      </c>
      <c r="AG5137" s="122">
        <v>0</v>
      </c>
      <c r="AH5137" s="122">
        <v>0</v>
      </c>
      <c r="AI5137" s="122">
        <v>0</v>
      </c>
      <c r="AJ5137" s="122">
        <v>0</v>
      </c>
      <c r="AK5137" s="122">
        <v>0</v>
      </c>
      <c r="AL5137" s="122">
        <v>0</v>
      </c>
    </row>
    <row r="5138" spans="1:38" hidden="1" x14ac:dyDescent="0.25">
      <c r="A5138" s="122" t="s">
        <v>2237</v>
      </c>
      <c r="B5138" s="122">
        <v>1</v>
      </c>
      <c r="C5138" s="122" t="s">
        <v>2238</v>
      </c>
      <c r="D5138" s="122" t="s">
        <v>2121</v>
      </c>
      <c r="E5138" s="122">
        <v>93</v>
      </c>
      <c r="F5138" s="122">
        <v>0</v>
      </c>
      <c r="G5138" s="122">
        <v>0</v>
      </c>
      <c r="H5138" s="122">
        <v>0</v>
      </c>
      <c r="I5138" s="122">
        <v>0</v>
      </c>
      <c r="J5138" s="122">
        <v>0</v>
      </c>
      <c r="K5138" s="122">
        <v>0</v>
      </c>
      <c r="L5138" s="122">
        <v>0</v>
      </c>
      <c r="M5138" s="122">
        <v>0</v>
      </c>
      <c r="N5138" s="122">
        <v>0</v>
      </c>
      <c r="O5138" s="122">
        <v>0</v>
      </c>
      <c r="P5138" s="122">
        <v>0</v>
      </c>
      <c r="Q5138" s="122">
        <v>0</v>
      </c>
      <c r="R5138" s="122">
        <v>0</v>
      </c>
      <c r="S5138" s="122">
        <v>0</v>
      </c>
      <c r="T5138" s="122">
        <v>0</v>
      </c>
      <c r="U5138" s="122">
        <v>0</v>
      </c>
      <c r="V5138" s="122">
        <v>0</v>
      </c>
      <c r="W5138" s="122">
        <v>0</v>
      </c>
      <c r="X5138" s="122">
        <v>0</v>
      </c>
      <c r="Y5138" s="122">
        <v>0</v>
      </c>
      <c r="Z5138" s="122">
        <v>0</v>
      </c>
      <c r="AA5138" s="122">
        <v>0</v>
      </c>
      <c r="AB5138" s="122">
        <v>0</v>
      </c>
      <c r="AC5138" s="122">
        <v>0</v>
      </c>
      <c r="AD5138" s="122">
        <v>0</v>
      </c>
      <c r="AE5138" s="122">
        <v>0</v>
      </c>
      <c r="AF5138" s="122">
        <v>0</v>
      </c>
      <c r="AG5138" s="122">
        <v>0</v>
      </c>
      <c r="AH5138" s="122">
        <v>0</v>
      </c>
      <c r="AI5138" s="122">
        <v>0</v>
      </c>
      <c r="AJ5138" s="122">
        <v>0</v>
      </c>
      <c r="AK5138" s="122">
        <v>0</v>
      </c>
      <c r="AL5138" s="122">
        <v>0</v>
      </c>
    </row>
    <row r="5139" spans="1:38" hidden="1" x14ac:dyDescent="0.25">
      <c r="A5139" s="122" t="s">
        <v>2237</v>
      </c>
      <c r="B5139" s="122">
        <v>1</v>
      </c>
      <c r="C5139" s="122" t="s">
        <v>2238</v>
      </c>
      <c r="D5139" s="122" t="s">
        <v>2139</v>
      </c>
      <c r="E5139" s="122">
        <v>93</v>
      </c>
      <c r="F5139" s="122">
        <v>0</v>
      </c>
      <c r="G5139" s="122">
        <v>0</v>
      </c>
      <c r="H5139" s="122">
        <v>0</v>
      </c>
      <c r="I5139" s="122">
        <v>0</v>
      </c>
      <c r="J5139" s="122">
        <v>0</v>
      </c>
      <c r="K5139" s="122">
        <v>0</v>
      </c>
      <c r="L5139" s="122">
        <v>0</v>
      </c>
      <c r="M5139" s="122">
        <v>0</v>
      </c>
      <c r="N5139" s="122">
        <v>0</v>
      </c>
      <c r="O5139" s="122">
        <v>0</v>
      </c>
      <c r="P5139" s="122">
        <v>0</v>
      </c>
      <c r="Q5139" s="122">
        <v>0</v>
      </c>
      <c r="R5139" s="122">
        <v>0</v>
      </c>
      <c r="S5139" s="122">
        <v>0</v>
      </c>
      <c r="T5139" s="122">
        <v>0</v>
      </c>
      <c r="U5139" s="122">
        <v>0</v>
      </c>
      <c r="V5139" s="122">
        <v>0</v>
      </c>
      <c r="W5139" s="122">
        <v>0</v>
      </c>
      <c r="X5139" s="122">
        <v>0</v>
      </c>
      <c r="Y5139" s="122">
        <v>0</v>
      </c>
      <c r="Z5139" s="122">
        <v>0</v>
      </c>
      <c r="AA5139" s="122">
        <v>0</v>
      </c>
      <c r="AB5139" s="122">
        <v>0</v>
      </c>
      <c r="AC5139" s="122">
        <v>0</v>
      </c>
      <c r="AD5139" s="122">
        <v>0</v>
      </c>
      <c r="AE5139" s="122">
        <v>0</v>
      </c>
      <c r="AF5139" s="122">
        <v>0</v>
      </c>
      <c r="AG5139" s="122">
        <v>0</v>
      </c>
      <c r="AH5139" s="122">
        <v>0</v>
      </c>
      <c r="AI5139" s="122">
        <v>0</v>
      </c>
      <c r="AJ5139" s="122">
        <v>0</v>
      </c>
      <c r="AK5139" s="122">
        <v>0</v>
      </c>
      <c r="AL5139" s="122">
        <v>0</v>
      </c>
    </row>
    <row r="5140" spans="1:38" hidden="1" x14ac:dyDescent="0.25">
      <c r="A5140" s="122" t="s">
        <v>2237</v>
      </c>
      <c r="B5140" s="122">
        <v>1</v>
      </c>
      <c r="C5140" s="122" t="s">
        <v>2238</v>
      </c>
      <c r="D5140" s="122" t="s">
        <v>2122</v>
      </c>
      <c r="E5140" s="122">
        <v>93</v>
      </c>
      <c r="F5140" s="122">
        <v>0</v>
      </c>
      <c r="G5140" s="122">
        <v>0</v>
      </c>
      <c r="H5140" s="122">
        <v>0</v>
      </c>
      <c r="I5140" s="122">
        <v>0</v>
      </c>
      <c r="J5140" s="122">
        <v>0</v>
      </c>
      <c r="K5140" s="122">
        <v>0</v>
      </c>
      <c r="L5140" s="122">
        <v>0</v>
      </c>
      <c r="M5140" s="122">
        <v>0</v>
      </c>
      <c r="N5140" s="122">
        <v>0</v>
      </c>
      <c r="O5140" s="122">
        <v>0</v>
      </c>
      <c r="P5140" s="122">
        <v>0</v>
      </c>
      <c r="Q5140" s="122">
        <v>0</v>
      </c>
      <c r="R5140" s="122">
        <v>0</v>
      </c>
      <c r="S5140" s="122">
        <v>0</v>
      </c>
      <c r="T5140" s="122">
        <v>0</v>
      </c>
      <c r="U5140" s="122">
        <v>0</v>
      </c>
      <c r="V5140" s="122">
        <v>0</v>
      </c>
      <c r="W5140" s="122">
        <v>0</v>
      </c>
      <c r="X5140" s="122">
        <v>0</v>
      </c>
      <c r="Y5140" s="122">
        <v>0</v>
      </c>
      <c r="Z5140" s="122">
        <v>0</v>
      </c>
      <c r="AA5140" s="122">
        <v>0</v>
      </c>
      <c r="AB5140" s="122">
        <v>0</v>
      </c>
      <c r="AC5140" s="122">
        <v>0</v>
      </c>
      <c r="AD5140" s="122">
        <v>0</v>
      </c>
      <c r="AE5140" s="122">
        <v>0</v>
      </c>
      <c r="AF5140" s="122">
        <v>0</v>
      </c>
      <c r="AG5140" s="122">
        <v>0</v>
      </c>
      <c r="AH5140" s="122">
        <v>0</v>
      </c>
      <c r="AI5140" s="122">
        <v>0</v>
      </c>
      <c r="AJ5140" s="122">
        <v>0</v>
      </c>
      <c r="AK5140" s="122">
        <v>0</v>
      </c>
      <c r="AL5140" s="122">
        <v>0</v>
      </c>
    </row>
    <row r="5141" spans="1:38" hidden="1" x14ac:dyDescent="0.25">
      <c r="A5141" s="122" t="s">
        <v>2237</v>
      </c>
      <c r="B5141" s="122">
        <v>1</v>
      </c>
      <c r="C5141" s="122" t="s">
        <v>2238</v>
      </c>
      <c r="D5141" s="122" t="s">
        <v>2123</v>
      </c>
      <c r="E5141" s="122">
        <v>93</v>
      </c>
      <c r="F5141" s="122">
        <v>0</v>
      </c>
      <c r="G5141" s="122">
        <v>0</v>
      </c>
      <c r="H5141" s="122">
        <v>0</v>
      </c>
      <c r="I5141" s="122">
        <v>0</v>
      </c>
      <c r="J5141" s="122">
        <v>0</v>
      </c>
      <c r="K5141" s="122">
        <v>0</v>
      </c>
      <c r="L5141" s="122">
        <v>0</v>
      </c>
      <c r="M5141" s="122">
        <v>0</v>
      </c>
      <c r="N5141" s="122">
        <v>0</v>
      </c>
      <c r="O5141" s="122">
        <v>0</v>
      </c>
      <c r="P5141" s="122">
        <v>0</v>
      </c>
      <c r="Q5141" s="122">
        <v>0</v>
      </c>
      <c r="R5141" s="122">
        <v>0</v>
      </c>
      <c r="S5141" s="122">
        <v>0</v>
      </c>
      <c r="T5141" s="122">
        <v>0</v>
      </c>
      <c r="U5141" s="122">
        <v>0</v>
      </c>
      <c r="V5141" s="122">
        <v>0</v>
      </c>
      <c r="W5141" s="122">
        <v>0</v>
      </c>
      <c r="X5141" s="122">
        <v>0</v>
      </c>
      <c r="Y5141" s="122">
        <v>0</v>
      </c>
      <c r="Z5141" s="122">
        <v>0</v>
      </c>
      <c r="AA5141" s="122">
        <v>0</v>
      </c>
      <c r="AB5141" s="122">
        <v>0</v>
      </c>
      <c r="AC5141" s="122">
        <v>0</v>
      </c>
      <c r="AD5141" s="122">
        <v>0</v>
      </c>
      <c r="AE5141" s="122">
        <v>0</v>
      </c>
      <c r="AF5141" s="122">
        <v>0</v>
      </c>
      <c r="AG5141" s="122">
        <v>0</v>
      </c>
      <c r="AH5141" s="122">
        <v>0</v>
      </c>
      <c r="AI5141" s="122">
        <v>0</v>
      </c>
      <c r="AJ5141" s="122">
        <v>0</v>
      </c>
      <c r="AK5141" s="122">
        <v>0</v>
      </c>
      <c r="AL5141" s="122">
        <v>0</v>
      </c>
    </row>
    <row r="5142" spans="1:38" hidden="1" x14ac:dyDescent="0.25">
      <c r="A5142" s="122" t="s">
        <v>2237</v>
      </c>
      <c r="B5142" s="122">
        <v>1</v>
      </c>
      <c r="C5142" s="122" t="s">
        <v>2238</v>
      </c>
      <c r="D5142" s="122" t="s">
        <v>2140</v>
      </c>
      <c r="E5142" s="122">
        <v>93</v>
      </c>
      <c r="F5142" s="122">
        <v>0</v>
      </c>
      <c r="G5142" s="122">
        <v>0</v>
      </c>
      <c r="H5142" s="122">
        <v>0</v>
      </c>
      <c r="I5142" s="122">
        <v>0</v>
      </c>
      <c r="J5142" s="122">
        <v>0</v>
      </c>
      <c r="K5142" s="122">
        <v>0</v>
      </c>
      <c r="L5142" s="122">
        <v>0</v>
      </c>
      <c r="M5142" s="122">
        <v>0</v>
      </c>
      <c r="N5142" s="122">
        <v>0</v>
      </c>
      <c r="O5142" s="122">
        <v>0</v>
      </c>
      <c r="P5142" s="122">
        <v>0</v>
      </c>
      <c r="Q5142" s="122">
        <v>0</v>
      </c>
      <c r="R5142" s="122">
        <v>0</v>
      </c>
      <c r="S5142" s="122">
        <v>0</v>
      </c>
      <c r="T5142" s="122">
        <v>0</v>
      </c>
      <c r="U5142" s="122">
        <v>0</v>
      </c>
      <c r="V5142" s="122">
        <v>0</v>
      </c>
      <c r="W5142" s="122">
        <v>0</v>
      </c>
      <c r="X5142" s="122">
        <v>0</v>
      </c>
      <c r="Y5142" s="122">
        <v>0</v>
      </c>
      <c r="Z5142" s="122">
        <v>0</v>
      </c>
      <c r="AA5142" s="122">
        <v>0</v>
      </c>
      <c r="AB5142" s="122">
        <v>0</v>
      </c>
      <c r="AC5142" s="122">
        <v>0</v>
      </c>
      <c r="AD5142" s="122">
        <v>0</v>
      </c>
      <c r="AE5142" s="122">
        <v>0</v>
      </c>
      <c r="AF5142" s="122">
        <v>0</v>
      </c>
      <c r="AG5142" s="122">
        <v>0</v>
      </c>
      <c r="AH5142" s="122">
        <v>0</v>
      </c>
      <c r="AI5142" s="122">
        <v>0</v>
      </c>
      <c r="AJ5142" s="122">
        <v>0</v>
      </c>
      <c r="AK5142" s="122">
        <v>0</v>
      </c>
      <c r="AL5142" s="122">
        <v>0</v>
      </c>
    </row>
    <row r="5143" spans="1:38" hidden="1" x14ac:dyDescent="0.25">
      <c r="A5143" s="122" t="s">
        <v>2237</v>
      </c>
      <c r="B5143" s="122">
        <v>1</v>
      </c>
      <c r="C5143" s="122" t="s">
        <v>2238</v>
      </c>
      <c r="D5143" s="122" t="s">
        <v>2124</v>
      </c>
      <c r="E5143" s="122">
        <v>93</v>
      </c>
      <c r="F5143" s="122">
        <v>0</v>
      </c>
      <c r="G5143" s="122">
        <v>0</v>
      </c>
      <c r="H5143" s="122">
        <v>0</v>
      </c>
      <c r="I5143" s="122">
        <v>0</v>
      </c>
      <c r="J5143" s="122">
        <v>0</v>
      </c>
      <c r="K5143" s="122">
        <v>0</v>
      </c>
      <c r="L5143" s="122">
        <v>0</v>
      </c>
      <c r="M5143" s="122">
        <v>0</v>
      </c>
      <c r="N5143" s="122">
        <v>0</v>
      </c>
      <c r="O5143" s="122">
        <v>0</v>
      </c>
      <c r="P5143" s="122">
        <v>0</v>
      </c>
      <c r="Q5143" s="122">
        <v>0</v>
      </c>
      <c r="R5143" s="122">
        <v>0</v>
      </c>
      <c r="S5143" s="122">
        <v>0</v>
      </c>
      <c r="T5143" s="122">
        <v>0</v>
      </c>
      <c r="U5143" s="122">
        <v>0</v>
      </c>
      <c r="V5143" s="122">
        <v>0</v>
      </c>
      <c r="W5143" s="122">
        <v>0</v>
      </c>
      <c r="X5143" s="122">
        <v>0</v>
      </c>
      <c r="Y5143" s="122">
        <v>0</v>
      </c>
      <c r="Z5143" s="122">
        <v>0</v>
      </c>
      <c r="AA5143" s="122">
        <v>0</v>
      </c>
      <c r="AB5143" s="122">
        <v>0</v>
      </c>
      <c r="AC5143" s="122">
        <v>0</v>
      </c>
      <c r="AD5143" s="122">
        <v>0</v>
      </c>
      <c r="AE5143" s="122">
        <v>0</v>
      </c>
      <c r="AF5143" s="122">
        <v>0</v>
      </c>
      <c r="AG5143" s="122">
        <v>0</v>
      </c>
      <c r="AH5143" s="122">
        <v>0</v>
      </c>
      <c r="AI5143" s="122">
        <v>0</v>
      </c>
      <c r="AJ5143" s="122">
        <v>0</v>
      </c>
      <c r="AK5143" s="122">
        <v>0</v>
      </c>
      <c r="AL5143" s="122">
        <v>0</v>
      </c>
    </row>
    <row r="5144" spans="1:38" hidden="1" x14ac:dyDescent="0.25">
      <c r="A5144" s="122" t="s">
        <v>2237</v>
      </c>
      <c r="B5144" s="122">
        <v>1</v>
      </c>
      <c r="C5144" s="122" t="s">
        <v>2238</v>
      </c>
      <c r="D5144" s="122" t="s">
        <v>2125</v>
      </c>
      <c r="E5144" s="122">
        <v>93</v>
      </c>
      <c r="F5144" s="122">
        <v>0</v>
      </c>
      <c r="G5144" s="122">
        <v>0</v>
      </c>
      <c r="H5144" s="122">
        <v>0</v>
      </c>
      <c r="I5144" s="122">
        <v>0</v>
      </c>
      <c r="J5144" s="122">
        <v>0</v>
      </c>
      <c r="K5144" s="122">
        <v>0</v>
      </c>
      <c r="L5144" s="122">
        <v>0</v>
      </c>
      <c r="M5144" s="122">
        <v>0</v>
      </c>
      <c r="N5144" s="122">
        <v>0</v>
      </c>
      <c r="O5144" s="122">
        <v>0</v>
      </c>
      <c r="P5144" s="122">
        <v>0</v>
      </c>
      <c r="Q5144" s="122">
        <v>0</v>
      </c>
      <c r="R5144" s="122">
        <v>0</v>
      </c>
      <c r="S5144" s="122">
        <v>0</v>
      </c>
      <c r="T5144" s="122">
        <v>0</v>
      </c>
      <c r="U5144" s="122">
        <v>0</v>
      </c>
      <c r="V5144" s="122">
        <v>0</v>
      </c>
      <c r="W5144" s="122">
        <v>0</v>
      </c>
      <c r="X5144" s="122">
        <v>0</v>
      </c>
      <c r="Y5144" s="122">
        <v>0</v>
      </c>
      <c r="Z5144" s="122">
        <v>0</v>
      </c>
      <c r="AA5144" s="122">
        <v>0</v>
      </c>
      <c r="AB5144" s="122">
        <v>0</v>
      </c>
      <c r="AC5144" s="122">
        <v>0</v>
      </c>
      <c r="AD5144" s="122">
        <v>0</v>
      </c>
      <c r="AE5144" s="122">
        <v>0</v>
      </c>
      <c r="AF5144" s="122">
        <v>0</v>
      </c>
      <c r="AG5144" s="122">
        <v>0</v>
      </c>
      <c r="AH5144" s="122">
        <v>0</v>
      </c>
      <c r="AI5144" s="122">
        <v>0</v>
      </c>
      <c r="AJ5144" s="122">
        <v>0</v>
      </c>
      <c r="AK5144" s="122">
        <v>0</v>
      </c>
      <c r="AL5144" s="122">
        <v>0</v>
      </c>
    </row>
    <row r="5145" spans="1:38" hidden="1" x14ac:dyDescent="0.25">
      <c r="A5145" s="122" t="s">
        <v>2237</v>
      </c>
      <c r="B5145" s="122">
        <v>1</v>
      </c>
      <c r="C5145" s="122" t="s">
        <v>2238</v>
      </c>
      <c r="D5145" s="122" t="s">
        <v>2126</v>
      </c>
      <c r="E5145" s="122">
        <v>93</v>
      </c>
      <c r="F5145" s="122">
        <v>0</v>
      </c>
      <c r="G5145" s="122">
        <v>0</v>
      </c>
      <c r="H5145" s="122">
        <v>0</v>
      </c>
      <c r="I5145" s="122">
        <v>0</v>
      </c>
      <c r="J5145" s="122">
        <v>0</v>
      </c>
      <c r="K5145" s="122">
        <v>0</v>
      </c>
      <c r="L5145" s="122">
        <v>0</v>
      </c>
      <c r="M5145" s="122">
        <v>0</v>
      </c>
      <c r="N5145" s="122">
        <v>0</v>
      </c>
      <c r="O5145" s="122">
        <v>0</v>
      </c>
      <c r="P5145" s="122">
        <v>0</v>
      </c>
      <c r="Q5145" s="122">
        <v>0</v>
      </c>
      <c r="R5145" s="122">
        <v>0</v>
      </c>
      <c r="S5145" s="122">
        <v>0</v>
      </c>
      <c r="T5145" s="122">
        <v>0</v>
      </c>
      <c r="U5145" s="122">
        <v>0</v>
      </c>
      <c r="V5145" s="122">
        <v>0</v>
      </c>
      <c r="W5145" s="122">
        <v>0</v>
      </c>
      <c r="X5145" s="122">
        <v>0</v>
      </c>
      <c r="Y5145" s="122">
        <v>0</v>
      </c>
      <c r="Z5145" s="122">
        <v>0</v>
      </c>
      <c r="AA5145" s="122">
        <v>0</v>
      </c>
      <c r="AB5145" s="122">
        <v>0</v>
      </c>
      <c r="AC5145" s="122">
        <v>0</v>
      </c>
      <c r="AD5145" s="122">
        <v>0</v>
      </c>
      <c r="AE5145" s="122">
        <v>0</v>
      </c>
      <c r="AF5145" s="122">
        <v>0</v>
      </c>
      <c r="AG5145" s="122">
        <v>0</v>
      </c>
      <c r="AH5145" s="122">
        <v>0</v>
      </c>
      <c r="AI5145" s="122">
        <v>0</v>
      </c>
      <c r="AJ5145" s="122">
        <v>0</v>
      </c>
      <c r="AK5145" s="122">
        <v>0</v>
      </c>
      <c r="AL5145" s="122">
        <v>0</v>
      </c>
    </row>
    <row r="5146" spans="1:38" hidden="1" x14ac:dyDescent="0.25">
      <c r="A5146" s="122" t="s">
        <v>2237</v>
      </c>
      <c r="B5146" s="122">
        <v>1</v>
      </c>
      <c r="C5146" s="122" t="s">
        <v>2238</v>
      </c>
      <c r="D5146" s="122" t="s">
        <v>2127</v>
      </c>
      <c r="E5146" s="122">
        <v>93</v>
      </c>
      <c r="F5146" s="122">
        <v>0</v>
      </c>
      <c r="G5146" s="122">
        <v>0</v>
      </c>
      <c r="H5146" s="122">
        <v>0</v>
      </c>
      <c r="I5146" s="122">
        <v>0</v>
      </c>
      <c r="J5146" s="122">
        <v>0</v>
      </c>
      <c r="K5146" s="122">
        <v>0</v>
      </c>
      <c r="L5146" s="122">
        <v>0</v>
      </c>
      <c r="M5146" s="122">
        <v>0</v>
      </c>
      <c r="N5146" s="122">
        <v>0</v>
      </c>
      <c r="O5146" s="122">
        <v>0</v>
      </c>
      <c r="P5146" s="122">
        <v>3.5398280000000002E-5</v>
      </c>
      <c r="Q5146" s="122">
        <v>3.5398280000000002E-5</v>
      </c>
      <c r="R5146" s="122">
        <v>3.5398280000000002E-5</v>
      </c>
      <c r="S5146" s="122">
        <v>3.5398280000000002E-5</v>
      </c>
      <c r="T5146" s="122">
        <v>3.5398280000000002E-5</v>
      </c>
      <c r="U5146" s="122">
        <v>3.5398280000000002E-5</v>
      </c>
      <c r="V5146" s="122">
        <v>3.5398280000000002E-5</v>
      </c>
      <c r="W5146" s="122">
        <v>3.5398280000000002E-5</v>
      </c>
      <c r="X5146" s="122">
        <v>3.5398280000000002E-5</v>
      </c>
      <c r="Y5146" s="122">
        <v>3.5398280000000002E-5</v>
      </c>
      <c r="Z5146" s="122">
        <v>1.7594359999999999E-5</v>
      </c>
      <c r="AA5146" s="122">
        <v>6.9540440000000005E-5</v>
      </c>
      <c r="AB5146" s="122">
        <v>4.1053919999999998E-5</v>
      </c>
      <c r="AC5146" s="122">
        <v>1.340564E-5</v>
      </c>
      <c r="AD5146" s="122">
        <v>8.3824000000000002E-7</v>
      </c>
      <c r="AE5146" s="122">
        <v>0</v>
      </c>
      <c r="AF5146" s="122">
        <v>0</v>
      </c>
      <c r="AG5146" s="122">
        <v>0</v>
      </c>
      <c r="AH5146" s="122">
        <v>1.7594359999999999E-5</v>
      </c>
      <c r="AI5146" s="122">
        <v>8.3824000000000002E-7</v>
      </c>
      <c r="AJ5146" s="122">
        <v>0</v>
      </c>
      <c r="AK5146" s="122">
        <v>0</v>
      </c>
      <c r="AL5146" s="122">
        <v>0</v>
      </c>
    </row>
    <row r="5147" spans="1:38" hidden="1" x14ac:dyDescent="0.25">
      <c r="A5147" s="122" t="s">
        <v>2237</v>
      </c>
      <c r="B5147" s="122">
        <v>1</v>
      </c>
      <c r="C5147" s="122" t="s">
        <v>2238</v>
      </c>
      <c r="D5147" s="122" t="s">
        <v>2128</v>
      </c>
      <c r="E5147" s="122">
        <v>93</v>
      </c>
      <c r="F5147" s="122">
        <v>0</v>
      </c>
      <c r="G5147" s="122">
        <v>0</v>
      </c>
      <c r="H5147" s="122">
        <v>0</v>
      </c>
      <c r="I5147" s="122">
        <v>0</v>
      </c>
      <c r="J5147" s="122">
        <v>0</v>
      </c>
      <c r="K5147" s="122">
        <v>0</v>
      </c>
      <c r="L5147" s="122">
        <v>0</v>
      </c>
      <c r="M5147" s="122">
        <v>0</v>
      </c>
      <c r="N5147" s="122">
        <v>0</v>
      </c>
      <c r="O5147" s="122">
        <v>0</v>
      </c>
      <c r="P5147" s="122">
        <v>0</v>
      </c>
      <c r="Q5147" s="122">
        <v>0</v>
      </c>
      <c r="R5147" s="122">
        <v>0</v>
      </c>
      <c r="S5147" s="122">
        <v>0</v>
      </c>
      <c r="T5147" s="122">
        <v>0</v>
      </c>
      <c r="U5147" s="122">
        <v>0</v>
      </c>
      <c r="V5147" s="122">
        <v>0</v>
      </c>
      <c r="W5147" s="122">
        <v>0</v>
      </c>
      <c r="X5147" s="122">
        <v>0</v>
      </c>
      <c r="Y5147" s="122">
        <v>0</v>
      </c>
      <c r="Z5147" s="122">
        <v>0</v>
      </c>
      <c r="AA5147" s="122">
        <v>0</v>
      </c>
      <c r="AB5147" s="122">
        <v>0</v>
      </c>
      <c r="AC5147" s="122">
        <v>0</v>
      </c>
      <c r="AD5147" s="122">
        <v>0</v>
      </c>
      <c r="AE5147" s="122">
        <v>0</v>
      </c>
      <c r="AF5147" s="122">
        <v>0</v>
      </c>
      <c r="AG5147" s="122">
        <v>0</v>
      </c>
      <c r="AH5147" s="122">
        <v>0</v>
      </c>
      <c r="AI5147" s="122">
        <v>0</v>
      </c>
      <c r="AJ5147" s="122">
        <v>0</v>
      </c>
      <c r="AK5147" s="122">
        <v>0</v>
      </c>
      <c r="AL5147" s="122">
        <v>0</v>
      </c>
    </row>
    <row r="5148" spans="1:38" hidden="1" x14ac:dyDescent="0.25">
      <c r="A5148" s="122" t="s">
        <v>2029</v>
      </c>
      <c r="B5148" s="122">
        <v>1</v>
      </c>
      <c r="C5148" s="122" t="s">
        <v>2239</v>
      </c>
      <c r="D5148" s="122" t="s">
        <v>2080</v>
      </c>
      <c r="E5148" s="122">
        <v>94</v>
      </c>
      <c r="F5148" s="122">
        <v>0</v>
      </c>
      <c r="G5148" s="122">
        <v>0</v>
      </c>
      <c r="H5148" s="122">
        <v>0</v>
      </c>
      <c r="I5148" s="122">
        <v>0</v>
      </c>
      <c r="J5148" s="122">
        <v>0</v>
      </c>
      <c r="K5148" s="122">
        <v>0</v>
      </c>
      <c r="L5148" s="122">
        <v>0</v>
      </c>
      <c r="M5148" s="122">
        <v>0</v>
      </c>
      <c r="N5148" s="122">
        <v>0</v>
      </c>
      <c r="O5148" s="122">
        <v>0</v>
      </c>
      <c r="P5148" s="122">
        <v>0</v>
      </c>
      <c r="Q5148" s="122">
        <v>0</v>
      </c>
      <c r="R5148" s="122">
        <v>0</v>
      </c>
      <c r="S5148" s="122">
        <v>0</v>
      </c>
      <c r="T5148" s="122">
        <v>0</v>
      </c>
      <c r="U5148" s="122">
        <v>0</v>
      </c>
      <c r="V5148" s="122">
        <v>0</v>
      </c>
      <c r="W5148" s="122">
        <v>0</v>
      </c>
      <c r="X5148" s="122">
        <v>0</v>
      </c>
      <c r="Y5148" s="122">
        <v>0</v>
      </c>
      <c r="Z5148" s="122">
        <v>0</v>
      </c>
      <c r="AA5148" s="122">
        <v>0</v>
      </c>
      <c r="AB5148" s="122">
        <v>0</v>
      </c>
      <c r="AC5148" s="122">
        <v>0</v>
      </c>
      <c r="AD5148" s="122">
        <v>0</v>
      </c>
      <c r="AE5148" s="122">
        <v>0</v>
      </c>
      <c r="AF5148" s="122">
        <v>0</v>
      </c>
      <c r="AG5148" s="122">
        <v>0</v>
      </c>
      <c r="AH5148" s="122">
        <v>0</v>
      </c>
      <c r="AI5148" s="122">
        <v>0</v>
      </c>
      <c r="AJ5148" s="122">
        <v>0</v>
      </c>
      <c r="AK5148" s="122">
        <v>0</v>
      </c>
      <c r="AL5148" s="122">
        <v>0</v>
      </c>
    </row>
    <row r="5149" spans="1:38" hidden="1" x14ac:dyDescent="0.25">
      <c r="A5149" s="122" t="s">
        <v>2029</v>
      </c>
      <c r="B5149" s="122">
        <v>1</v>
      </c>
      <c r="C5149" s="122" t="s">
        <v>2239</v>
      </c>
      <c r="D5149" s="122" t="s">
        <v>2081</v>
      </c>
      <c r="E5149" s="122">
        <v>94</v>
      </c>
      <c r="F5149" s="122">
        <v>0</v>
      </c>
      <c r="G5149" s="122">
        <v>0</v>
      </c>
      <c r="H5149" s="122">
        <v>0</v>
      </c>
      <c r="I5149" s="122">
        <v>0</v>
      </c>
      <c r="J5149" s="122">
        <v>0</v>
      </c>
      <c r="K5149" s="122">
        <v>0</v>
      </c>
      <c r="L5149" s="122">
        <v>0</v>
      </c>
      <c r="M5149" s="122">
        <v>0</v>
      </c>
      <c r="N5149" s="122">
        <v>0</v>
      </c>
      <c r="O5149" s="122">
        <v>0</v>
      </c>
      <c r="P5149" s="122">
        <v>0</v>
      </c>
      <c r="Q5149" s="122">
        <v>0</v>
      </c>
      <c r="R5149" s="122">
        <v>0</v>
      </c>
      <c r="S5149" s="122">
        <v>0</v>
      </c>
      <c r="T5149" s="122">
        <v>0</v>
      </c>
      <c r="U5149" s="122">
        <v>0</v>
      </c>
      <c r="V5149" s="122">
        <v>0</v>
      </c>
      <c r="W5149" s="122">
        <v>0</v>
      </c>
      <c r="X5149" s="122">
        <v>0</v>
      </c>
      <c r="Y5149" s="122">
        <v>0</v>
      </c>
      <c r="Z5149" s="122">
        <v>0</v>
      </c>
      <c r="AA5149" s="122">
        <v>0</v>
      </c>
      <c r="AB5149" s="122">
        <v>0</v>
      </c>
      <c r="AC5149" s="122">
        <v>0</v>
      </c>
      <c r="AD5149" s="122">
        <v>0</v>
      </c>
      <c r="AE5149" s="122">
        <v>0</v>
      </c>
      <c r="AF5149" s="122">
        <v>0</v>
      </c>
      <c r="AG5149" s="122">
        <v>0</v>
      </c>
      <c r="AH5149" s="122">
        <v>0</v>
      </c>
      <c r="AI5149" s="122">
        <v>0</v>
      </c>
      <c r="AJ5149" s="122">
        <v>0</v>
      </c>
      <c r="AK5149" s="122">
        <v>0</v>
      </c>
      <c r="AL5149" s="122">
        <v>0</v>
      </c>
    </row>
    <row r="5150" spans="1:38" hidden="1" x14ac:dyDescent="0.25">
      <c r="A5150" s="122" t="s">
        <v>2029</v>
      </c>
      <c r="B5150" s="122">
        <v>1</v>
      </c>
      <c r="C5150" s="122" t="s">
        <v>2239</v>
      </c>
      <c r="D5150" s="122" t="s">
        <v>2082</v>
      </c>
      <c r="E5150" s="122">
        <v>94</v>
      </c>
      <c r="F5150" s="122">
        <v>0</v>
      </c>
      <c r="G5150" s="122">
        <v>0</v>
      </c>
      <c r="H5150" s="122">
        <v>0</v>
      </c>
      <c r="I5150" s="122">
        <v>0</v>
      </c>
      <c r="J5150" s="122">
        <v>0</v>
      </c>
      <c r="K5150" s="122">
        <v>0</v>
      </c>
      <c r="L5150" s="122">
        <v>0</v>
      </c>
      <c r="M5150" s="122">
        <v>0</v>
      </c>
      <c r="N5150" s="122">
        <v>0</v>
      </c>
      <c r="O5150" s="122">
        <v>0</v>
      </c>
      <c r="P5150" s="122">
        <v>0</v>
      </c>
      <c r="Q5150" s="122">
        <v>0</v>
      </c>
      <c r="R5150" s="122">
        <v>0</v>
      </c>
      <c r="S5150" s="122">
        <v>0</v>
      </c>
      <c r="T5150" s="122">
        <v>0</v>
      </c>
      <c r="U5150" s="122">
        <v>0</v>
      </c>
      <c r="V5150" s="122">
        <v>0</v>
      </c>
      <c r="W5150" s="122">
        <v>0</v>
      </c>
      <c r="X5150" s="122">
        <v>0</v>
      </c>
      <c r="Y5150" s="122">
        <v>0</v>
      </c>
      <c r="Z5150" s="122">
        <v>0</v>
      </c>
      <c r="AA5150" s="122">
        <v>0</v>
      </c>
      <c r="AB5150" s="122">
        <v>0</v>
      </c>
      <c r="AC5150" s="122">
        <v>0</v>
      </c>
      <c r="AD5150" s="122">
        <v>0</v>
      </c>
      <c r="AE5150" s="122">
        <v>0</v>
      </c>
      <c r="AF5150" s="122">
        <v>0</v>
      </c>
      <c r="AG5150" s="122">
        <v>0</v>
      </c>
      <c r="AH5150" s="122">
        <v>0</v>
      </c>
      <c r="AI5150" s="122">
        <v>0</v>
      </c>
      <c r="AJ5150" s="122">
        <v>0</v>
      </c>
      <c r="AK5150" s="122">
        <v>0</v>
      </c>
      <c r="AL5150" s="122">
        <v>0</v>
      </c>
    </row>
    <row r="5151" spans="1:38" hidden="1" x14ac:dyDescent="0.25">
      <c r="A5151" s="122" t="s">
        <v>2029</v>
      </c>
      <c r="B5151" s="122">
        <v>1</v>
      </c>
      <c r="C5151" s="122" t="s">
        <v>2239</v>
      </c>
      <c r="D5151" s="122" t="s">
        <v>2135</v>
      </c>
      <c r="E5151" s="122">
        <v>94</v>
      </c>
      <c r="F5151" s="122">
        <v>0</v>
      </c>
      <c r="G5151" s="122">
        <v>0</v>
      </c>
      <c r="H5151" s="122">
        <v>0</v>
      </c>
      <c r="I5151" s="122">
        <v>0</v>
      </c>
      <c r="J5151" s="122">
        <v>0</v>
      </c>
      <c r="K5151" s="122">
        <v>0</v>
      </c>
      <c r="L5151" s="122">
        <v>0</v>
      </c>
      <c r="M5151" s="122">
        <v>0</v>
      </c>
      <c r="N5151" s="122">
        <v>0</v>
      </c>
      <c r="O5151" s="122">
        <v>0</v>
      </c>
      <c r="P5151" s="122">
        <v>0</v>
      </c>
      <c r="Q5151" s="122">
        <v>0</v>
      </c>
      <c r="R5151" s="122">
        <v>0</v>
      </c>
      <c r="S5151" s="122">
        <v>0</v>
      </c>
      <c r="T5151" s="122">
        <v>0</v>
      </c>
      <c r="U5151" s="122">
        <v>0</v>
      </c>
      <c r="V5151" s="122">
        <v>0</v>
      </c>
      <c r="W5151" s="122">
        <v>0</v>
      </c>
      <c r="X5151" s="122">
        <v>0</v>
      </c>
      <c r="Y5151" s="122">
        <v>0</v>
      </c>
      <c r="Z5151" s="122">
        <v>0</v>
      </c>
      <c r="AA5151" s="122">
        <v>0</v>
      </c>
      <c r="AB5151" s="122">
        <v>0</v>
      </c>
      <c r="AC5151" s="122">
        <v>0</v>
      </c>
      <c r="AD5151" s="122">
        <v>0</v>
      </c>
      <c r="AE5151" s="122">
        <v>0</v>
      </c>
      <c r="AF5151" s="122">
        <v>0</v>
      </c>
      <c r="AG5151" s="122">
        <v>0</v>
      </c>
      <c r="AH5151" s="122">
        <v>0</v>
      </c>
      <c r="AI5151" s="122">
        <v>0</v>
      </c>
      <c r="AJ5151" s="122">
        <v>0</v>
      </c>
      <c r="AK5151" s="122">
        <v>0</v>
      </c>
      <c r="AL5151" s="122">
        <v>0</v>
      </c>
    </row>
    <row r="5152" spans="1:38" hidden="1" x14ac:dyDescent="0.25">
      <c r="A5152" s="122" t="s">
        <v>2029</v>
      </c>
      <c r="B5152" s="122">
        <v>1</v>
      </c>
      <c r="C5152" s="122" t="s">
        <v>2239</v>
      </c>
      <c r="D5152" s="122" t="s">
        <v>2083</v>
      </c>
      <c r="E5152" s="122">
        <v>94</v>
      </c>
      <c r="F5152" s="122">
        <v>2.4917389694600001E-2</v>
      </c>
      <c r="G5152" s="122">
        <v>2.4917389694600001E-2</v>
      </c>
      <c r="H5152" s="122">
        <v>2.4917389694600001E-2</v>
      </c>
      <c r="I5152" s="122">
        <v>3.11467369956E-2</v>
      </c>
      <c r="J5152" s="122">
        <v>3.42614113845E-2</v>
      </c>
      <c r="K5152" s="122">
        <v>4.3054973349700001E-2</v>
      </c>
      <c r="L5152" s="122">
        <v>4.7810947772100001E-2</v>
      </c>
      <c r="M5152" s="122">
        <v>5.0526612216099998E-2</v>
      </c>
      <c r="N5152" s="122">
        <v>6.1954520943499999E-2</v>
      </c>
      <c r="O5152" s="122">
        <v>6.2868937550800003E-2</v>
      </c>
      <c r="P5152" s="122">
        <v>3.8286288315E-2</v>
      </c>
      <c r="Q5152" s="122">
        <v>2.54416277535E-2</v>
      </c>
      <c r="R5152" s="122">
        <v>2.43225204391E-2</v>
      </c>
      <c r="S5152" s="122">
        <v>2.54334909141E-2</v>
      </c>
      <c r="T5152" s="122">
        <v>2.5322926587799999E-2</v>
      </c>
      <c r="U5152" s="122">
        <v>2.43088356494E-2</v>
      </c>
      <c r="V5152" s="122">
        <v>2.8941692592099999E-2</v>
      </c>
      <c r="W5152" s="122">
        <v>2.81635633104E-2</v>
      </c>
      <c r="X5152" s="122">
        <v>2.6619042930499999E-2</v>
      </c>
      <c r="Y5152" s="122">
        <v>2.9672192515300001E-2</v>
      </c>
      <c r="Z5152" s="122">
        <v>4.31782474542E-2</v>
      </c>
      <c r="AA5152" s="122">
        <v>4.2267300428000002E-3</v>
      </c>
      <c r="AB5152" s="122">
        <v>4.6438483359000004E-3</v>
      </c>
      <c r="AC5152" s="122">
        <v>1.5287576232600001E-2</v>
      </c>
      <c r="AD5152" s="122">
        <v>2.8292917113299999E-2</v>
      </c>
      <c r="AE5152" s="122">
        <v>3.4820876195000003E-2</v>
      </c>
      <c r="AF5152" s="122">
        <v>3.6200064325200003E-2</v>
      </c>
      <c r="AG5152" s="122">
        <v>3.8378051022000002E-2</v>
      </c>
      <c r="AH5152" s="122">
        <v>4.9738649986799999E-2</v>
      </c>
      <c r="AI5152" s="122">
        <v>5.00504046162E-2</v>
      </c>
      <c r="AJ5152" s="122">
        <v>5.47143668853E-2</v>
      </c>
      <c r="AK5152" s="122">
        <v>6.6763968378799998E-2</v>
      </c>
      <c r="AL5152" s="122">
        <v>0</v>
      </c>
    </row>
    <row r="5153" spans="1:38" x14ac:dyDescent="0.25">
      <c r="A5153" s="122" t="s">
        <v>2029</v>
      </c>
      <c r="B5153" s="122">
        <v>1</v>
      </c>
      <c r="C5153" s="122" t="s">
        <v>2239</v>
      </c>
      <c r="D5153" s="122" t="s">
        <v>2084</v>
      </c>
      <c r="E5153" s="122">
        <v>94</v>
      </c>
      <c r="F5153" s="122">
        <v>9.5480642725000002E-3</v>
      </c>
      <c r="G5153" s="122">
        <v>9.5480642725000002E-3</v>
      </c>
      <c r="H5153" s="122">
        <v>9.5480642725000002E-3</v>
      </c>
      <c r="I5153" s="122">
        <v>1.1935080140599999E-2</v>
      </c>
      <c r="J5153" s="122">
        <v>1.31285885424E-2</v>
      </c>
      <c r="K5153" s="122">
        <v>1.64981823004E-2</v>
      </c>
      <c r="L5153" s="122">
        <v>1.8320619056699999E-2</v>
      </c>
      <c r="M5153" s="122">
        <v>1.93612306091E-2</v>
      </c>
      <c r="N5153" s="122">
        <v>2.3746897653000001E-2</v>
      </c>
      <c r="O5153" s="122">
        <v>2.41039117597E-2</v>
      </c>
      <c r="P5153" s="122">
        <v>1.4690736857700001E-2</v>
      </c>
      <c r="Q5153" s="122">
        <v>9.7688075302999992E-3</v>
      </c>
      <c r="R5153" s="122">
        <v>9.3399774007000003E-3</v>
      </c>
      <c r="S5153" s="122">
        <v>9.8073945302000008E-3</v>
      </c>
      <c r="T5153" s="122">
        <v>9.7650287450999993E-3</v>
      </c>
      <c r="U5153" s="122">
        <v>9.3764400581000003E-3</v>
      </c>
      <c r="V5153" s="122">
        <v>1.11516992398E-2</v>
      </c>
      <c r="W5153" s="122">
        <v>1.0853528684799999E-2</v>
      </c>
      <c r="X5153" s="122">
        <v>1.0219979112499999E-2</v>
      </c>
      <c r="Y5153" s="122">
        <v>7.0700846311000003E-3</v>
      </c>
      <c r="Z5153" s="122">
        <v>6.2451035178E-3</v>
      </c>
      <c r="AA5153" s="122">
        <v>8.0483102073799995E-2</v>
      </c>
      <c r="AB5153" s="122">
        <v>8.7556342353500002E-2</v>
      </c>
      <c r="AC5153" s="122">
        <v>2.5262675871E-2</v>
      </c>
      <c r="AD5153" s="122">
        <v>1.8052316247800002E-2</v>
      </c>
      <c r="AE5153" s="122">
        <v>1.64611190287E-2</v>
      </c>
      <c r="AF5153" s="122">
        <v>1.51481103701E-2</v>
      </c>
      <c r="AG5153" s="122">
        <v>1.32685158372E-2</v>
      </c>
      <c r="AH5153" s="122">
        <v>1.3341334586499999E-2</v>
      </c>
      <c r="AI5153" s="122">
        <v>7.9030185197999994E-3</v>
      </c>
      <c r="AJ5153" s="122">
        <v>7.9623342446999996E-3</v>
      </c>
      <c r="AK5153" s="122">
        <v>8.3078528208000001E-3</v>
      </c>
      <c r="AL5153" s="122">
        <v>0</v>
      </c>
    </row>
    <row r="5154" spans="1:38" hidden="1" x14ac:dyDescent="0.25">
      <c r="A5154" s="122" t="s">
        <v>2029</v>
      </c>
      <c r="B5154" s="122">
        <v>1</v>
      </c>
      <c r="C5154" s="122" t="s">
        <v>2239</v>
      </c>
      <c r="D5154" s="122" t="s">
        <v>474</v>
      </c>
      <c r="E5154" s="122">
        <v>94</v>
      </c>
      <c r="F5154" s="122">
        <v>1.7222755336E-3</v>
      </c>
      <c r="G5154" s="122">
        <v>1.7222755336E-3</v>
      </c>
      <c r="H5154" s="122">
        <v>1.7222755336E-3</v>
      </c>
      <c r="I5154" s="122">
        <v>2.1528446533000001E-3</v>
      </c>
      <c r="J5154" s="122">
        <v>2.3681286269999998E-3</v>
      </c>
      <c r="K5154" s="122">
        <v>2.9759339869000001E-3</v>
      </c>
      <c r="L5154" s="122">
        <v>3.3046647431999999E-3</v>
      </c>
      <c r="M5154" s="122">
        <v>3.4923696805999999E-3</v>
      </c>
      <c r="N5154" s="122">
        <v>4.2822597918999996E-3</v>
      </c>
      <c r="O5154" s="122">
        <v>4.3454643134999997E-3</v>
      </c>
      <c r="P5154" s="122">
        <v>2.6463257747999999E-3</v>
      </c>
      <c r="Q5154" s="122">
        <v>1.7585100911E-3</v>
      </c>
      <c r="R5154" s="122">
        <v>1.6811587657E-3</v>
      </c>
      <c r="S5154" s="122">
        <v>1.7579476280999999E-3</v>
      </c>
      <c r="T5154" s="122">
        <v>1.7503057339E-3</v>
      </c>
      <c r="U5154" s="122">
        <v>1.6802121792999999E-3</v>
      </c>
      <c r="V5154" s="122">
        <v>2.0004325801000001E-3</v>
      </c>
      <c r="W5154" s="122">
        <v>1.9466491717000001E-3</v>
      </c>
      <c r="X5154" s="122">
        <v>1.8398931706999999E-3</v>
      </c>
      <c r="Y5154" s="122">
        <v>1.4120474237999999E-3</v>
      </c>
      <c r="Z5154" s="122">
        <v>1.8864671272999999E-3</v>
      </c>
      <c r="AA5154" s="122">
        <v>0</v>
      </c>
      <c r="AB5154" s="122">
        <v>0</v>
      </c>
      <c r="AC5154" s="122">
        <v>1.0528200160000001E-2</v>
      </c>
      <c r="AD5154" s="122">
        <v>1.1895319999999999E-2</v>
      </c>
      <c r="AE5154" s="122">
        <v>1.028637E-2</v>
      </c>
      <c r="AF5154" s="122">
        <v>9.1460527600000004E-3</v>
      </c>
      <c r="AG5154" s="122">
        <v>1.1130703E-2</v>
      </c>
      <c r="AH5154" s="122">
        <v>1.1115139E-2</v>
      </c>
      <c r="AI5154" s="122">
        <v>7.4672799999999998E-3</v>
      </c>
      <c r="AJ5154" s="122">
        <v>4.4905398000000003E-3</v>
      </c>
      <c r="AK5154" s="122">
        <v>6.4328720000000001E-3</v>
      </c>
      <c r="AL5154" s="122">
        <v>0</v>
      </c>
    </row>
    <row r="5155" spans="1:38" hidden="1" x14ac:dyDescent="0.25">
      <c r="A5155" s="122" t="s">
        <v>2029</v>
      </c>
      <c r="B5155" s="122">
        <v>1</v>
      </c>
      <c r="C5155" s="122" t="s">
        <v>2239</v>
      </c>
      <c r="D5155" s="122" t="s">
        <v>2085</v>
      </c>
      <c r="E5155" s="122">
        <v>94</v>
      </c>
      <c r="F5155" s="122">
        <v>0</v>
      </c>
      <c r="G5155" s="122">
        <v>0</v>
      </c>
      <c r="H5155" s="122">
        <v>0</v>
      </c>
      <c r="I5155" s="122">
        <v>0</v>
      </c>
      <c r="J5155" s="122">
        <v>0</v>
      </c>
      <c r="K5155" s="122">
        <v>0</v>
      </c>
      <c r="L5155" s="122">
        <v>0</v>
      </c>
      <c r="M5155" s="122">
        <v>0</v>
      </c>
      <c r="N5155" s="122">
        <v>0</v>
      </c>
      <c r="O5155" s="122">
        <v>0</v>
      </c>
      <c r="P5155" s="122">
        <v>0</v>
      </c>
      <c r="Q5155" s="122">
        <v>0</v>
      </c>
      <c r="R5155" s="122">
        <v>0</v>
      </c>
      <c r="S5155" s="122">
        <v>0</v>
      </c>
      <c r="T5155" s="122">
        <v>0</v>
      </c>
      <c r="U5155" s="122">
        <v>0</v>
      </c>
      <c r="V5155" s="122">
        <v>0</v>
      </c>
      <c r="W5155" s="122">
        <v>0</v>
      </c>
      <c r="X5155" s="122">
        <v>0</v>
      </c>
      <c r="Y5155" s="122">
        <v>0</v>
      </c>
      <c r="Z5155" s="122">
        <v>0</v>
      </c>
      <c r="AA5155" s="122">
        <v>0</v>
      </c>
      <c r="AB5155" s="122">
        <v>0</v>
      </c>
      <c r="AC5155" s="122">
        <v>0</v>
      </c>
      <c r="AD5155" s="122">
        <v>0</v>
      </c>
      <c r="AE5155" s="122">
        <v>0</v>
      </c>
      <c r="AF5155" s="122">
        <v>0</v>
      </c>
      <c r="AG5155" s="122">
        <v>0</v>
      </c>
      <c r="AH5155" s="122">
        <v>0</v>
      </c>
      <c r="AI5155" s="122">
        <v>0</v>
      </c>
      <c r="AJ5155" s="122">
        <v>0</v>
      </c>
      <c r="AK5155" s="122">
        <v>0</v>
      </c>
      <c r="AL5155" s="122">
        <v>0</v>
      </c>
    </row>
    <row r="5156" spans="1:38" hidden="1" x14ac:dyDescent="0.25">
      <c r="A5156" s="122" t="s">
        <v>2029</v>
      </c>
      <c r="B5156" s="122">
        <v>1</v>
      </c>
      <c r="C5156" s="122" t="s">
        <v>2239</v>
      </c>
      <c r="D5156" s="122" t="s">
        <v>2086</v>
      </c>
      <c r="E5156" s="122">
        <v>94</v>
      </c>
      <c r="F5156" s="122">
        <v>0</v>
      </c>
      <c r="G5156" s="122">
        <v>0</v>
      </c>
      <c r="H5156" s="122">
        <v>0</v>
      </c>
      <c r="I5156" s="122">
        <v>0</v>
      </c>
      <c r="J5156" s="122">
        <v>0</v>
      </c>
      <c r="K5156" s="122">
        <v>0</v>
      </c>
      <c r="L5156" s="122">
        <v>0</v>
      </c>
      <c r="M5156" s="122">
        <v>0</v>
      </c>
      <c r="N5156" s="122">
        <v>0</v>
      </c>
      <c r="O5156" s="122">
        <v>0</v>
      </c>
      <c r="P5156" s="122">
        <v>0</v>
      </c>
      <c r="Q5156" s="122">
        <v>0</v>
      </c>
      <c r="R5156" s="122">
        <v>0</v>
      </c>
      <c r="S5156" s="122">
        <v>0</v>
      </c>
      <c r="T5156" s="122">
        <v>0</v>
      </c>
      <c r="U5156" s="122">
        <v>0</v>
      </c>
      <c r="V5156" s="122">
        <v>0</v>
      </c>
      <c r="W5156" s="122">
        <v>0</v>
      </c>
      <c r="X5156" s="122">
        <v>0</v>
      </c>
      <c r="Y5156" s="122">
        <v>0</v>
      </c>
      <c r="Z5156" s="122">
        <v>0</v>
      </c>
      <c r="AA5156" s="122">
        <v>0</v>
      </c>
      <c r="AB5156" s="122">
        <v>0</v>
      </c>
      <c r="AC5156" s="122">
        <v>0</v>
      </c>
      <c r="AD5156" s="122">
        <v>0</v>
      </c>
      <c r="AE5156" s="122">
        <v>0</v>
      </c>
      <c r="AF5156" s="122">
        <v>0</v>
      </c>
      <c r="AG5156" s="122">
        <v>0</v>
      </c>
      <c r="AH5156" s="122">
        <v>0</v>
      </c>
      <c r="AI5156" s="122">
        <v>0</v>
      </c>
      <c r="AJ5156" s="122">
        <v>0</v>
      </c>
      <c r="AK5156" s="122">
        <v>0</v>
      </c>
      <c r="AL5156" s="122">
        <v>0</v>
      </c>
    </row>
    <row r="5157" spans="1:38" hidden="1" x14ac:dyDescent="0.25">
      <c r="A5157" s="122" t="s">
        <v>2029</v>
      </c>
      <c r="B5157" s="122">
        <v>1</v>
      </c>
      <c r="C5157" s="122" t="s">
        <v>2239</v>
      </c>
      <c r="D5157" s="122" t="s">
        <v>2087</v>
      </c>
      <c r="E5157" s="122">
        <v>94</v>
      </c>
      <c r="F5157" s="122">
        <v>0</v>
      </c>
      <c r="G5157" s="122">
        <v>0</v>
      </c>
      <c r="H5157" s="122">
        <v>0</v>
      </c>
      <c r="I5157" s="122">
        <v>0</v>
      </c>
      <c r="J5157" s="122">
        <v>0</v>
      </c>
      <c r="K5157" s="122">
        <v>0</v>
      </c>
      <c r="L5157" s="122">
        <v>0</v>
      </c>
      <c r="M5157" s="122">
        <v>0</v>
      </c>
      <c r="N5157" s="122">
        <v>0</v>
      </c>
      <c r="O5157" s="122">
        <v>0</v>
      </c>
      <c r="P5157" s="122">
        <v>0</v>
      </c>
      <c r="Q5157" s="122">
        <v>0</v>
      </c>
      <c r="R5157" s="122">
        <v>0</v>
      </c>
      <c r="S5157" s="122">
        <v>0</v>
      </c>
      <c r="T5157" s="122">
        <v>0</v>
      </c>
      <c r="U5157" s="122">
        <v>0</v>
      </c>
      <c r="V5157" s="122">
        <v>0</v>
      </c>
      <c r="W5157" s="122">
        <v>0</v>
      </c>
      <c r="X5157" s="122">
        <v>0</v>
      </c>
      <c r="Y5157" s="122">
        <v>0</v>
      </c>
      <c r="Z5157" s="122">
        <v>0</v>
      </c>
      <c r="AA5157" s="122">
        <v>0</v>
      </c>
      <c r="AB5157" s="122">
        <v>0</v>
      </c>
      <c r="AC5157" s="122">
        <v>0</v>
      </c>
      <c r="AD5157" s="122">
        <v>0</v>
      </c>
      <c r="AE5157" s="122">
        <v>0</v>
      </c>
      <c r="AF5157" s="122">
        <v>0</v>
      </c>
      <c r="AG5157" s="122">
        <v>0</v>
      </c>
      <c r="AH5157" s="122">
        <v>0</v>
      </c>
      <c r="AI5157" s="122">
        <v>0</v>
      </c>
      <c r="AJ5157" s="122">
        <v>0</v>
      </c>
      <c r="AK5157" s="122">
        <v>0</v>
      </c>
      <c r="AL5157" s="122">
        <v>0</v>
      </c>
    </row>
    <row r="5158" spans="1:38" hidden="1" x14ac:dyDescent="0.25">
      <c r="A5158" s="122" t="s">
        <v>2029</v>
      </c>
      <c r="B5158" s="122">
        <v>1</v>
      </c>
      <c r="C5158" s="122" t="s">
        <v>2239</v>
      </c>
      <c r="D5158" s="122" t="s">
        <v>2088</v>
      </c>
      <c r="E5158" s="122">
        <v>94</v>
      </c>
      <c r="F5158" s="122">
        <v>8.9756750949999996E-4</v>
      </c>
      <c r="G5158" s="122">
        <v>8.9756750949999996E-4</v>
      </c>
      <c r="H5158" s="122">
        <v>8.9756750949999996E-4</v>
      </c>
      <c r="I5158" s="122">
        <v>1.1219590967000001E-3</v>
      </c>
      <c r="J5158" s="122">
        <v>1.2341543352999999E-3</v>
      </c>
      <c r="K5158" s="122">
        <v>1.5509133990999999E-3</v>
      </c>
      <c r="L5158" s="122">
        <v>1.7222320194999999E-3</v>
      </c>
      <c r="M5158" s="122">
        <v>1.8200553151E-3</v>
      </c>
      <c r="N5158" s="122">
        <v>2.2317076027999999E-3</v>
      </c>
      <c r="O5158" s="122">
        <v>2.2646467560999998E-3</v>
      </c>
      <c r="P5158" s="122">
        <v>1.3791381291999999E-3</v>
      </c>
      <c r="Q5158" s="122">
        <v>9.1645147569999999E-4</v>
      </c>
      <c r="R5158" s="122">
        <v>8.7613825790000001E-4</v>
      </c>
      <c r="S5158" s="122">
        <v>9.161583978E-4</v>
      </c>
      <c r="T5158" s="122">
        <v>9.1217535399999998E-4</v>
      </c>
      <c r="U5158" s="122">
        <v>8.7564641899999995E-4</v>
      </c>
      <c r="V5158" s="122">
        <v>1.0425286875000001E-3</v>
      </c>
      <c r="W5158" s="122">
        <v>1.0144993561999999E-3</v>
      </c>
      <c r="X5158" s="122">
        <v>9.5886299869999997E-4</v>
      </c>
      <c r="Y5158" s="122">
        <v>7.7164027470000003E-4</v>
      </c>
      <c r="Z5158" s="122">
        <v>1.0176538157999999E-3</v>
      </c>
      <c r="AA5158" s="122">
        <v>3.7807211679200002E-2</v>
      </c>
      <c r="AB5158" s="122">
        <v>4.1138313490200001E-2</v>
      </c>
      <c r="AC5158" s="122">
        <v>2.6561246743000001E-3</v>
      </c>
      <c r="AD5158" s="122">
        <v>1.4825552421E-3</v>
      </c>
      <c r="AE5158" s="122">
        <v>1.5644644534999999E-3</v>
      </c>
      <c r="AF5158" s="122">
        <v>1.6426873611E-3</v>
      </c>
      <c r="AG5158" s="122">
        <v>1.5914608786000001E-3</v>
      </c>
      <c r="AH5158" s="122">
        <v>1.3561083909999999E-3</v>
      </c>
      <c r="AI5158" s="122">
        <v>3.7173077030000002E-4</v>
      </c>
      <c r="AJ5158" s="122">
        <v>3.5318038870000001E-4</v>
      </c>
      <c r="AK5158" s="122">
        <v>3.6943970170000002E-4</v>
      </c>
      <c r="AL5158" s="122">
        <v>0</v>
      </c>
    </row>
    <row r="5159" spans="1:38" hidden="1" x14ac:dyDescent="0.25">
      <c r="A5159" s="122" t="s">
        <v>2029</v>
      </c>
      <c r="B5159" s="122">
        <v>1</v>
      </c>
      <c r="C5159" s="122" t="s">
        <v>2239</v>
      </c>
      <c r="D5159" s="122" t="s">
        <v>2170</v>
      </c>
      <c r="E5159" s="122">
        <v>94</v>
      </c>
      <c r="F5159" s="122">
        <v>0</v>
      </c>
      <c r="G5159" s="122">
        <v>0</v>
      </c>
      <c r="H5159" s="122">
        <v>0</v>
      </c>
      <c r="I5159" s="122">
        <v>0</v>
      </c>
      <c r="J5159" s="122">
        <v>0</v>
      </c>
      <c r="K5159" s="122">
        <v>0</v>
      </c>
      <c r="L5159" s="122">
        <v>0</v>
      </c>
      <c r="M5159" s="122">
        <v>0</v>
      </c>
      <c r="N5159" s="122">
        <v>0</v>
      </c>
      <c r="O5159" s="122">
        <v>0</v>
      </c>
      <c r="P5159" s="122">
        <v>0</v>
      </c>
      <c r="Q5159" s="122">
        <v>0</v>
      </c>
      <c r="R5159" s="122">
        <v>0</v>
      </c>
      <c r="S5159" s="122">
        <v>0</v>
      </c>
      <c r="T5159" s="122">
        <v>0</v>
      </c>
      <c r="U5159" s="122">
        <v>0</v>
      </c>
      <c r="V5159" s="122">
        <v>0</v>
      </c>
      <c r="W5159" s="122">
        <v>0</v>
      </c>
      <c r="X5159" s="122">
        <v>0</v>
      </c>
      <c r="Y5159" s="122">
        <v>0</v>
      </c>
      <c r="Z5159" s="122">
        <v>0</v>
      </c>
      <c r="AA5159" s="122">
        <v>0</v>
      </c>
      <c r="AB5159" s="122">
        <v>0</v>
      </c>
      <c r="AC5159" s="122">
        <v>0</v>
      </c>
      <c r="AD5159" s="122">
        <v>0</v>
      </c>
      <c r="AE5159" s="122">
        <v>0</v>
      </c>
      <c r="AF5159" s="122">
        <v>0</v>
      </c>
      <c r="AG5159" s="122">
        <v>0</v>
      </c>
      <c r="AH5159" s="122">
        <v>0</v>
      </c>
      <c r="AI5159" s="122">
        <v>0</v>
      </c>
      <c r="AJ5159" s="122">
        <v>0</v>
      </c>
      <c r="AK5159" s="122">
        <v>0</v>
      </c>
      <c r="AL5159" s="122">
        <v>0</v>
      </c>
    </row>
    <row r="5160" spans="1:38" hidden="1" x14ac:dyDescent="0.25">
      <c r="A5160" s="122" t="s">
        <v>2029</v>
      </c>
      <c r="B5160" s="122">
        <v>1</v>
      </c>
      <c r="C5160" s="122" t="s">
        <v>2239</v>
      </c>
      <c r="D5160" s="122" t="s">
        <v>2089</v>
      </c>
      <c r="E5160" s="122">
        <v>94</v>
      </c>
      <c r="F5160" s="122">
        <v>0</v>
      </c>
      <c r="G5160" s="122">
        <v>0</v>
      </c>
      <c r="H5160" s="122">
        <v>0</v>
      </c>
      <c r="I5160" s="122">
        <v>0</v>
      </c>
      <c r="J5160" s="122">
        <v>0</v>
      </c>
      <c r="K5160" s="122">
        <v>0</v>
      </c>
      <c r="L5160" s="122">
        <v>0</v>
      </c>
      <c r="M5160" s="122">
        <v>0</v>
      </c>
      <c r="N5160" s="122">
        <v>0</v>
      </c>
      <c r="O5160" s="122">
        <v>0</v>
      </c>
      <c r="P5160" s="122">
        <v>0</v>
      </c>
      <c r="Q5160" s="122">
        <v>0</v>
      </c>
      <c r="R5160" s="122">
        <v>0</v>
      </c>
      <c r="S5160" s="122">
        <v>0</v>
      </c>
      <c r="T5160" s="122">
        <v>0</v>
      </c>
      <c r="U5160" s="122">
        <v>0</v>
      </c>
      <c r="V5160" s="122">
        <v>0</v>
      </c>
      <c r="W5160" s="122">
        <v>0</v>
      </c>
      <c r="X5160" s="122">
        <v>2.4824799999999998E-6</v>
      </c>
      <c r="Y5160" s="122">
        <v>3.4755960000000001E-5</v>
      </c>
      <c r="Z5160" s="122">
        <v>3.3558120000000001E-5</v>
      </c>
      <c r="AA5160" s="122">
        <v>5.3251043E-5</v>
      </c>
      <c r="AB5160" s="122">
        <v>5.4002047600000001E-5</v>
      </c>
      <c r="AC5160" s="122">
        <v>3.2052961700000001E-5</v>
      </c>
      <c r="AD5160" s="122">
        <v>3.2342782400000002E-5</v>
      </c>
      <c r="AE5160" s="122">
        <v>2.3023182499999999E-5</v>
      </c>
      <c r="AF5160" s="122">
        <v>2.3041794099999999E-5</v>
      </c>
      <c r="AG5160" s="122">
        <v>3.1731702500000003E-5</v>
      </c>
      <c r="AH5160" s="122">
        <v>3.1685834099999999E-5</v>
      </c>
      <c r="AI5160" s="122">
        <v>3.1648622499999999E-5</v>
      </c>
      <c r="AJ5160" s="122">
        <v>6.4814915999999997E-6</v>
      </c>
      <c r="AK5160" s="122">
        <v>6.5051308999999996E-6</v>
      </c>
      <c r="AL5160" s="122">
        <v>0</v>
      </c>
    </row>
    <row r="5161" spans="1:38" hidden="1" x14ac:dyDescent="0.25">
      <c r="A5161" s="122" t="s">
        <v>2029</v>
      </c>
      <c r="B5161" s="122">
        <v>1</v>
      </c>
      <c r="C5161" s="122" t="s">
        <v>2239</v>
      </c>
      <c r="D5161" s="122" t="s">
        <v>2136</v>
      </c>
      <c r="E5161" s="122">
        <v>94</v>
      </c>
      <c r="F5161" s="122">
        <v>0</v>
      </c>
      <c r="G5161" s="122">
        <v>0</v>
      </c>
      <c r="H5161" s="122">
        <v>0</v>
      </c>
      <c r="I5161" s="122">
        <v>0</v>
      </c>
      <c r="J5161" s="122">
        <v>0</v>
      </c>
      <c r="K5161" s="122">
        <v>0</v>
      </c>
      <c r="L5161" s="122">
        <v>0</v>
      </c>
      <c r="M5161" s="122">
        <v>0</v>
      </c>
      <c r="N5161" s="122">
        <v>0</v>
      </c>
      <c r="O5161" s="122">
        <v>0</v>
      </c>
      <c r="P5161" s="122">
        <v>0</v>
      </c>
      <c r="Q5161" s="122">
        <v>0</v>
      </c>
      <c r="R5161" s="122">
        <v>0</v>
      </c>
      <c r="S5161" s="122">
        <v>0</v>
      </c>
      <c r="T5161" s="122">
        <v>0</v>
      </c>
      <c r="U5161" s="122">
        <v>0</v>
      </c>
      <c r="V5161" s="122">
        <v>0</v>
      </c>
      <c r="W5161" s="122">
        <v>0</v>
      </c>
      <c r="X5161" s="122">
        <v>0</v>
      </c>
      <c r="Y5161" s="122">
        <v>0</v>
      </c>
      <c r="Z5161" s="122">
        <v>0</v>
      </c>
      <c r="AA5161" s="122">
        <v>0</v>
      </c>
      <c r="AB5161" s="122">
        <v>0</v>
      </c>
      <c r="AC5161" s="122">
        <v>0</v>
      </c>
      <c r="AD5161" s="122">
        <v>0</v>
      </c>
      <c r="AE5161" s="122">
        <v>0</v>
      </c>
      <c r="AF5161" s="122">
        <v>0</v>
      </c>
      <c r="AG5161" s="122">
        <v>0</v>
      </c>
      <c r="AH5161" s="122">
        <v>0</v>
      </c>
      <c r="AI5161" s="122">
        <v>0</v>
      </c>
      <c r="AJ5161" s="122">
        <v>0</v>
      </c>
      <c r="AK5161" s="122">
        <v>0</v>
      </c>
      <c r="AL5161" s="122">
        <v>0</v>
      </c>
    </row>
    <row r="5162" spans="1:38" hidden="1" x14ac:dyDescent="0.25">
      <c r="A5162" s="122" t="s">
        <v>2029</v>
      </c>
      <c r="B5162" s="122">
        <v>1</v>
      </c>
      <c r="C5162" s="122" t="s">
        <v>2239</v>
      </c>
      <c r="D5162" s="122" t="s">
        <v>2090</v>
      </c>
      <c r="E5162" s="122">
        <v>94</v>
      </c>
      <c r="F5162" s="122">
        <v>1.7875529320000001E-4</v>
      </c>
      <c r="G5162" s="122">
        <v>1.7875529320000001E-4</v>
      </c>
      <c r="H5162" s="122">
        <v>1.7875529320000001E-4</v>
      </c>
      <c r="I5162" s="122">
        <v>2.2344466859999999E-4</v>
      </c>
      <c r="J5162" s="122">
        <v>2.4578824630000002E-4</v>
      </c>
      <c r="K5162" s="122">
        <v>3.088732734E-4</v>
      </c>
      <c r="L5162" s="122">
        <v>3.4299196409999998E-4</v>
      </c>
      <c r="M5162" s="122">
        <v>3.6247368280000001E-4</v>
      </c>
      <c r="N5162" s="122">
        <v>4.444569926E-4</v>
      </c>
      <c r="O5162" s="122">
        <v>4.5101644790000001E-4</v>
      </c>
      <c r="P5162" s="122">
        <v>2.7466221650000001E-4</v>
      </c>
      <c r="Q5162" s="122">
        <v>1.825163217E-4</v>
      </c>
      <c r="R5162" s="122">
        <v>1.744875479E-4</v>
      </c>
      <c r="S5162" s="122">
        <v>1.8245815409999999E-4</v>
      </c>
      <c r="T5162" s="122">
        <v>1.816640976E-4</v>
      </c>
      <c r="U5162" s="122">
        <v>1.743889767E-4</v>
      </c>
      <c r="V5162" s="122">
        <v>2.076251885E-4</v>
      </c>
      <c r="W5162" s="122">
        <v>2.0204322329999999E-4</v>
      </c>
      <c r="X5162" s="122">
        <v>1.9096280870000001E-4</v>
      </c>
      <c r="Y5162" s="122">
        <v>1.4655674840000001E-4</v>
      </c>
      <c r="Z5162" s="122">
        <v>1.95796837E-4</v>
      </c>
      <c r="AA5162" s="122">
        <v>3.5362912030999999E-3</v>
      </c>
      <c r="AB5162" s="122">
        <v>3.8482458774E-3</v>
      </c>
      <c r="AC5162" s="122">
        <v>1.4233451500000001E-4</v>
      </c>
      <c r="AD5162" s="122">
        <v>2.758600879E-4</v>
      </c>
      <c r="AE5162" s="122">
        <v>3.8492166299999999E-4</v>
      </c>
      <c r="AF5162" s="122">
        <v>3.9061313100000001E-4</v>
      </c>
      <c r="AG5162" s="122">
        <v>3.8653211659999998E-4</v>
      </c>
      <c r="AH5162" s="122">
        <v>3.4577655180000001E-4</v>
      </c>
      <c r="AI5162" s="122">
        <v>2.901692838E-4</v>
      </c>
      <c r="AJ5162" s="122">
        <v>2.9739385759999998E-4</v>
      </c>
      <c r="AK5162" s="122">
        <v>3.1128843039999999E-4</v>
      </c>
      <c r="AL5162" s="122">
        <v>0</v>
      </c>
    </row>
    <row r="5163" spans="1:38" hidden="1" x14ac:dyDescent="0.25">
      <c r="A5163" s="122" t="s">
        <v>2029</v>
      </c>
      <c r="B5163" s="122">
        <v>1</v>
      </c>
      <c r="C5163" s="122" t="s">
        <v>2239</v>
      </c>
      <c r="D5163" s="122" t="s">
        <v>2091</v>
      </c>
      <c r="E5163" s="122">
        <v>94</v>
      </c>
      <c r="F5163" s="122">
        <v>0</v>
      </c>
      <c r="G5163" s="122">
        <v>0</v>
      </c>
      <c r="H5163" s="122">
        <v>0</v>
      </c>
      <c r="I5163" s="122">
        <v>0</v>
      </c>
      <c r="J5163" s="122">
        <v>0</v>
      </c>
      <c r="K5163" s="122">
        <v>0</v>
      </c>
      <c r="L5163" s="122">
        <v>0</v>
      </c>
      <c r="M5163" s="122">
        <v>0</v>
      </c>
      <c r="N5163" s="122">
        <v>0</v>
      </c>
      <c r="O5163" s="122">
        <v>0</v>
      </c>
      <c r="P5163" s="122">
        <v>0</v>
      </c>
      <c r="Q5163" s="122">
        <v>0</v>
      </c>
      <c r="R5163" s="122">
        <v>0</v>
      </c>
      <c r="S5163" s="122">
        <v>0</v>
      </c>
      <c r="T5163" s="122">
        <v>0</v>
      </c>
      <c r="U5163" s="122">
        <v>0</v>
      </c>
      <c r="V5163" s="122">
        <v>0</v>
      </c>
      <c r="W5163" s="122">
        <v>0</v>
      </c>
      <c r="X5163" s="122">
        <v>0</v>
      </c>
      <c r="Y5163" s="122">
        <v>0</v>
      </c>
      <c r="Z5163" s="122">
        <v>0</v>
      </c>
      <c r="AA5163" s="122">
        <v>0</v>
      </c>
      <c r="AB5163" s="122">
        <v>0</v>
      </c>
      <c r="AC5163" s="122">
        <v>0</v>
      </c>
      <c r="AD5163" s="122">
        <v>0</v>
      </c>
      <c r="AE5163" s="122">
        <v>0</v>
      </c>
      <c r="AF5163" s="122">
        <v>0</v>
      </c>
      <c r="AG5163" s="122">
        <v>0</v>
      </c>
      <c r="AH5163" s="122">
        <v>0</v>
      </c>
      <c r="AI5163" s="122">
        <v>0</v>
      </c>
      <c r="AJ5163" s="122">
        <v>0</v>
      </c>
      <c r="AK5163" s="122">
        <v>0</v>
      </c>
      <c r="AL5163" s="122">
        <v>0</v>
      </c>
    </row>
    <row r="5164" spans="1:38" hidden="1" x14ac:dyDescent="0.25">
      <c r="A5164" s="122" t="s">
        <v>2029</v>
      </c>
      <c r="B5164" s="122">
        <v>1</v>
      </c>
      <c r="C5164" s="122" t="s">
        <v>2239</v>
      </c>
      <c r="D5164" s="122" t="s">
        <v>2092</v>
      </c>
      <c r="E5164" s="122">
        <v>94</v>
      </c>
      <c r="F5164" s="122">
        <v>7.3514707530999996E-3</v>
      </c>
      <c r="G5164" s="122">
        <v>7.3514707530999996E-3</v>
      </c>
      <c r="H5164" s="122">
        <v>7.3514707530999996E-3</v>
      </c>
      <c r="I5164" s="122">
        <v>9.1893380862000003E-3</v>
      </c>
      <c r="J5164" s="122">
        <v>1.01082724039E-2</v>
      </c>
      <c r="K5164" s="122">
        <v>1.2702670256E-2</v>
      </c>
      <c r="L5164" s="122">
        <v>1.4105842587099999E-2</v>
      </c>
      <c r="M5164" s="122">
        <v>1.49070562138E-2</v>
      </c>
      <c r="N5164" s="122">
        <v>1.8278674345099999E-2</v>
      </c>
      <c r="O5164" s="122">
        <v>1.8548458288900001E-2</v>
      </c>
      <c r="P5164" s="122">
        <v>1.12957472418E-2</v>
      </c>
      <c r="Q5164" s="122">
        <v>7.5061381927999998E-3</v>
      </c>
      <c r="R5164" s="122">
        <v>7.1759643343E-3</v>
      </c>
      <c r="S5164" s="122">
        <v>7.5037373543999997E-3</v>
      </c>
      <c r="T5164" s="122">
        <v>7.4711184575000002E-3</v>
      </c>
      <c r="U5164" s="122">
        <v>7.1719273053000004E-3</v>
      </c>
      <c r="V5164" s="122">
        <v>8.5387753374000005E-3</v>
      </c>
      <c r="W5164" s="122">
        <v>8.3092015410000004E-3</v>
      </c>
      <c r="X5164" s="122">
        <v>7.8535162983000006E-3</v>
      </c>
      <c r="Y5164" s="122">
        <v>4.7710752796999998E-3</v>
      </c>
      <c r="Z5164" s="122">
        <v>6.1815840549999995E-4</v>
      </c>
      <c r="AA5164" s="122">
        <v>6.7492605289999998E-4</v>
      </c>
      <c r="AB5164" s="122">
        <v>1.6347297573E-3</v>
      </c>
      <c r="AC5164" s="122">
        <v>1.2735262883999999E-3</v>
      </c>
      <c r="AD5164" s="122">
        <v>1.5124818688999999E-3</v>
      </c>
      <c r="AE5164" s="122">
        <v>1.6900038577E-3</v>
      </c>
      <c r="AF5164" s="122">
        <v>2.4177446997000001E-3</v>
      </c>
      <c r="AG5164" s="122">
        <v>3.439236221E-3</v>
      </c>
      <c r="AH5164" s="122">
        <v>4.1649079265999997E-3</v>
      </c>
      <c r="AI5164" s="122">
        <v>2.3615271818999998E-3</v>
      </c>
      <c r="AJ5164" s="122">
        <v>2.8707190473000002E-3</v>
      </c>
      <c r="AK5164" s="122">
        <v>2.9504809725999998E-3</v>
      </c>
      <c r="AL5164" s="122">
        <v>0</v>
      </c>
    </row>
    <row r="5165" spans="1:38" hidden="1" x14ac:dyDescent="0.25">
      <c r="A5165" s="122" t="s">
        <v>2029</v>
      </c>
      <c r="B5165" s="122">
        <v>1</v>
      </c>
      <c r="C5165" s="122" t="s">
        <v>2239</v>
      </c>
      <c r="D5165" s="122" t="s">
        <v>2093</v>
      </c>
      <c r="E5165" s="122">
        <v>94</v>
      </c>
      <c r="F5165" s="122">
        <v>0</v>
      </c>
      <c r="G5165" s="122">
        <v>0</v>
      </c>
      <c r="H5165" s="122">
        <v>0</v>
      </c>
      <c r="I5165" s="122">
        <v>0</v>
      </c>
      <c r="J5165" s="122">
        <v>0</v>
      </c>
      <c r="K5165" s="122">
        <v>0</v>
      </c>
      <c r="L5165" s="122">
        <v>0</v>
      </c>
      <c r="M5165" s="122">
        <v>0</v>
      </c>
      <c r="N5165" s="122">
        <v>0</v>
      </c>
      <c r="O5165" s="122">
        <v>0</v>
      </c>
      <c r="P5165" s="122">
        <v>0</v>
      </c>
      <c r="Q5165" s="122">
        <v>0</v>
      </c>
      <c r="R5165" s="122">
        <v>0</v>
      </c>
      <c r="S5165" s="122">
        <v>0</v>
      </c>
      <c r="T5165" s="122">
        <v>0</v>
      </c>
      <c r="U5165" s="122">
        <v>0</v>
      </c>
      <c r="V5165" s="122">
        <v>0</v>
      </c>
      <c r="W5165" s="122">
        <v>0</v>
      </c>
      <c r="X5165" s="122">
        <v>0</v>
      </c>
      <c r="Y5165" s="122">
        <v>0</v>
      </c>
      <c r="Z5165" s="122">
        <v>0</v>
      </c>
      <c r="AA5165" s="122">
        <v>0</v>
      </c>
      <c r="AB5165" s="122">
        <v>0</v>
      </c>
      <c r="AC5165" s="122">
        <v>0</v>
      </c>
      <c r="AD5165" s="122">
        <v>0</v>
      </c>
      <c r="AE5165" s="122">
        <v>0</v>
      </c>
      <c r="AF5165" s="122">
        <v>0</v>
      </c>
      <c r="AG5165" s="122">
        <v>0</v>
      </c>
      <c r="AH5165" s="122">
        <v>0</v>
      </c>
      <c r="AI5165" s="122">
        <v>0</v>
      </c>
      <c r="AJ5165" s="122">
        <v>0</v>
      </c>
      <c r="AK5165" s="122">
        <v>0</v>
      </c>
      <c r="AL5165" s="122">
        <v>0</v>
      </c>
    </row>
    <row r="5166" spans="1:38" hidden="1" x14ac:dyDescent="0.25">
      <c r="A5166" s="122" t="s">
        <v>2029</v>
      </c>
      <c r="B5166" s="122">
        <v>1</v>
      </c>
      <c r="C5166" s="122" t="s">
        <v>2239</v>
      </c>
      <c r="D5166" s="122" t="s">
        <v>2094</v>
      </c>
      <c r="E5166" s="122">
        <v>94</v>
      </c>
      <c r="F5166" s="122">
        <v>4.1863852899999999E-4</v>
      </c>
      <c r="G5166" s="122">
        <v>4.1863852899999999E-4</v>
      </c>
      <c r="H5166" s="122">
        <v>4.1863852899999999E-4</v>
      </c>
      <c r="I5166" s="122">
        <v>5.2329878280000001E-4</v>
      </c>
      <c r="J5166" s="122">
        <v>5.7562759890000001E-4</v>
      </c>
      <c r="K5166" s="122">
        <v>7.2336854850000003E-4</v>
      </c>
      <c r="L5166" s="122">
        <v>8.0327405090000002E-4</v>
      </c>
      <c r="M5166" s="122">
        <v>8.4890035720000003E-4</v>
      </c>
      <c r="N5166" s="122">
        <v>1.0409014161999999E-3</v>
      </c>
      <c r="O5166" s="122">
        <v>1.0562648903000001E-3</v>
      </c>
      <c r="P5166" s="122">
        <v>6.4325029960000002E-4</v>
      </c>
      <c r="Q5166" s="122">
        <v>4.2744586880000003E-4</v>
      </c>
      <c r="R5166" s="122">
        <v>4.0864460369999998E-4</v>
      </c>
      <c r="S5166" s="122">
        <v>4.273095114E-4</v>
      </c>
      <c r="T5166" s="122">
        <v>4.2545138550000001E-4</v>
      </c>
      <c r="U5166" s="122">
        <v>4.0841369989999998E-4</v>
      </c>
      <c r="V5166" s="122">
        <v>4.8625147000000001E-4</v>
      </c>
      <c r="W5166" s="122">
        <v>4.7317711810000002E-4</v>
      </c>
      <c r="X5166" s="122">
        <v>4.4722857700000001E-4</v>
      </c>
      <c r="Y5166" s="122">
        <v>3.4323037590000002E-4</v>
      </c>
      <c r="Z5166" s="122">
        <v>4.585487869E-4</v>
      </c>
      <c r="AA5166" s="122">
        <v>1.07481107E-5</v>
      </c>
      <c r="AB5166" s="122">
        <v>1.1682672200000001E-5</v>
      </c>
      <c r="AC5166" s="122">
        <v>3.6732180060000002E-4</v>
      </c>
      <c r="AD5166" s="122">
        <v>2.274966134E-4</v>
      </c>
      <c r="AE5166" s="122">
        <v>6.8346525000000002E-5</v>
      </c>
      <c r="AF5166" s="122">
        <v>2.1985884397999998E-3</v>
      </c>
      <c r="AG5166" s="122">
        <v>8.8758346890000005E-4</v>
      </c>
      <c r="AH5166" s="122">
        <v>1.2352237E-6</v>
      </c>
      <c r="AI5166" s="122">
        <v>1.0368566000000001E-6</v>
      </c>
      <c r="AJ5166" s="122">
        <v>1.0627147999999999E-6</v>
      </c>
      <c r="AK5166" s="122">
        <v>1.1113127E-6</v>
      </c>
      <c r="AL5166" s="122">
        <v>0</v>
      </c>
    </row>
    <row r="5167" spans="1:38" hidden="1" x14ac:dyDescent="0.25">
      <c r="A5167" s="122" t="s">
        <v>2029</v>
      </c>
      <c r="B5167" s="122">
        <v>1</v>
      </c>
      <c r="C5167" s="122" t="s">
        <v>2239</v>
      </c>
      <c r="D5167" s="122" t="s">
        <v>2095</v>
      </c>
      <c r="E5167" s="122">
        <v>94</v>
      </c>
      <c r="F5167" s="122">
        <v>0</v>
      </c>
      <c r="G5167" s="122">
        <v>0</v>
      </c>
      <c r="H5167" s="122">
        <v>0</v>
      </c>
      <c r="I5167" s="122">
        <v>0</v>
      </c>
      <c r="J5167" s="122">
        <v>0</v>
      </c>
      <c r="K5167" s="122">
        <v>0</v>
      </c>
      <c r="L5167" s="122">
        <v>0</v>
      </c>
      <c r="M5167" s="122">
        <v>0</v>
      </c>
      <c r="N5167" s="122">
        <v>0</v>
      </c>
      <c r="O5167" s="122">
        <v>0</v>
      </c>
      <c r="P5167" s="122">
        <v>0</v>
      </c>
      <c r="Q5167" s="122">
        <v>0</v>
      </c>
      <c r="R5167" s="122">
        <v>0</v>
      </c>
      <c r="S5167" s="122">
        <v>0</v>
      </c>
      <c r="T5167" s="122">
        <v>0</v>
      </c>
      <c r="U5167" s="122">
        <v>0</v>
      </c>
      <c r="V5167" s="122">
        <v>0</v>
      </c>
      <c r="W5167" s="122">
        <v>0</v>
      </c>
      <c r="X5167" s="122">
        <v>0</v>
      </c>
      <c r="Y5167" s="122">
        <v>0</v>
      </c>
      <c r="Z5167" s="122">
        <v>0</v>
      </c>
      <c r="AA5167" s="122">
        <v>0</v>
      </c>
      <c r="AB5167" s="122">
        <v>0</v>
      </c>
      <c r="AC5167" s="122">
        <v>0</v>
      </c>
      <c r="AD5167" s="122">
        <v>0</v>
      </c>
      <c r="AE5167" s="122">
        <v>0</v>
      </c>
      <c r="AF5167" s="122">
        <v>0</v>
      </c>
      <c r="AG5167" s="122">
        <v>0</v>
      </c>
      <c r="AH5167" s="122">
        <v>0</v>
      </c>
      <c r="AI5167" s="122">
        <v>0</v>
      </c>
      <c r="AJ5167" s="122">
        <v>0</v>
      </c>
      <c r="AK5167" s="122">
        <v>0</v>
      </c>
      <c r="AL5167" s="122">
        <v>0</v>
      </c>
    </row>
    <row r="5168" spans="1:38" hidden="1" x14ac:dyDescent="0.25">
      <c r="A5168" s="122" t="s">
        <v>2029</v>
      </c>
      <c r="B5168" s="122">
        <v>1</v>
      </c>
      <c r="C5168" s="122" t="s">
        <v>2239</v>
      </c>
      <c r="D5168" s="122" t="s">
        <v>2096</v>
      </c>
      <c r="E5168" s="122">
        <v>94</v>
      </c>
      <c r="F5168" s="122">
        <v>0</v>
      </c>
      <c r="G5168" s="122">
        <v>0</v>
      </c>
      <c r="H5168" s="122">
        <v>0</v>
      </c>
      <c r="I5168" s="122">
        <v>0</v>
      </c>
      <c r="J5168" s="122">
        <v>0</v>
      </c>
      <c r="K5168" s="122">
        <v>0</v>
      </c>
      <c r="L5168" s="122">
        <v>0</v>
      </c>
      <c r="M5168" s="122">
        <v>0</v>
      </c>
      <c r="N5168" s="122">
        <v>0</v>
      </c>
      <c r="O5168" s="122">
        <v>0</v>
      </c>
      <c r="P5168" s="122">
        <v>0</v>
      </c>
      <c r="Q5168" s="122">
        <v>0</v>
      </c>
      <c r="R5168" s="122">
        <v>0</v>
      </c>
      <c r="S5168" s="122">
        <v>0</v>
      </c>
      <c r="T5168" s="122">
        <v>0</v>
      </c>
      <c r="U5168" s="122">
        <v>0</v>
      </c>
      <c r="V5168" s="122">
        <v>0</v>
      </c>
      <c r="W5168" s="122">
        <v>0</v>
      </c>
      <c r="X5168" s="122">
        <v>0</v>
      </c>
      <c r="Y5168" s="122">
        <v>0</v>
      </c>
      <c r="Z5168" s="122">
        <v>0</v>
      </c>
      <c r="AA5168" s="122">
        <v>0</v>
      </c>
      <c r="AB5168" s="122">
        <v>0</v>
      </c>
      <c r="AC5168" s="122">
        <v>0</v>
      </c>
      <c r="AD5168" s="122">
        <v>0</v>
      </c>
      <c r="AE5168" s="122">
        <v>0</v>
      </c>
      <c r="AF5168" s="122">
        <v>0</v>
      </c>
      <c r="AG5168" s="122">
        <v>0</v>
      </c>
      <c r="AH5168" s="122">
        <v>0</v>
      </c>
      <c r="AI5168" s="122">
        <v>0</v>
      </c>
      <c r="AJ5168" s="122">
        <v>0</v>
      </c>
      <c r="AK5168" s="122">
        <v>0</v>
      </c>
      <c r="AL5168" s="122">
        <v>0</v>
      </c>
    </row>
    <row r="5169" spans="1:38" hidden="1" x14ac:dyDescent="0.25">
      <c r="A5169" s="122" t="s">
        <v>2029</v>
      </c>
      <c r="B5169" s="122">
        <v>1</v>
      </c>
      <c r="C5169" s="122" t="s">
        <v>2239</v>
      </c>
      <c r="D5169" s="122" t="s">
        <v>2097</v>
      </c>
      <c r="E5169" s="122">
        <v>94</v>
      </c>
      <c r="F5169" s="122">
        <v>0</v>
      </c>
      <c r="G5169" s="122">
        <v>0</v>
      </c>
      <c r="H5169" s="122">
        <v>0</v>
      </c>
      <c r="I5169" s="122">
        <v>0</v>
      </c>
      <c r="J5169" s="122">
        <v>0</v>
      </c>
      <c r="K5169" s="122">
        <v>0</v>
      </c>
      <c r="L5169" s="122">
        <v>0</v>
      </c>
      <c r="M5169" s="122">
        <v>0</v>
      </c>
      <c r="N5169" s="122">
        <v>0</v>
      </c>
      <c r="O5169" s="122">
        <v>0</v>
      </c>
      <c r="P5169" s="122">
        <v>0</v>
      </c>
      <c r="Q5169" s="122">
        <v>0</v>
      </c>
      <c r="R5169" s="122">
        <v>0</v>
      </c>
      <c r="S5169" s="122">
        <v>0</v>
      </c>
      <c r="T5169" s="122">
        <v>0</v>
      </c>
      <c r="U5169" s="122">
        <v>0</v>
      </c>
      <c r="V5169" s="122">
        <v>0</v>
      </c>
      <c r="W5169" s="122">
        <v>0</v>
      </c>
      <c r="X5169" s="122">
        <v>0</v>
      </c>
      <c r="Y5169" s="122">
        <v>0</v>
      </c>
      <c r="Z5169" s="122">
        <v>0</v>
      </c>
      <c r="AA5169" s="122">
        <v>0</v>
      </c>
      <c r="AB5169" s="122">
        <v>0</v>
      </c>
      <c r="AC5169" s="122">
        <v>0</v>
      </c>
      <c r="AD5169" s="122">
        <v>0</v>
      </c>
      <c r="AE5169" s="122">
        <v>0</v>
      </c>
      <c r="AF5169" s="122">
        <v>0</v>
      </c>
      <c r="AG5169" s="122">
        <v>0</v>
      </c>
      <c r="AH5169" s="122">
        <v>0</v>
      </c>
      <c r="AI5169" s="122">
        <v>0</v>
      </c>
      <c r="AJ5169" s="122">
        <v>0</v>
      </c>
      <c r="AK5169" s="122">
        <v>0</v>
      </c>
      <c r="AL5169" s="122">
        <v>0</v>
      </c>
    </row>
    <row r="5170" spans="1:38" hidden="1" x14ac:dyDescent="0.25">
      <c r="A5170" s="122" t="s">
        <v>2029</v>
      </c>
      <c r="B5170" s="122">
        <v>1</v>
      </c>
      <c r="C5170" s="122" t="s">
        <v>2239</v>
      </c>
      <c r="D5170" s="122" t="s">
        <v>2098</v>
      </c>
      <c r="E5170" s="122">
        <v>94</v>
      </c>
      <c r="F5170" s="122">
        <v>3.7983501225E-3</v>
      </c>
      <c r="G5170" s="122">
        <v>3.8033634424999999E-3</v>
      </c>
      <c r="H5170" s="122">
        <v>3.8083767624999998E-3</v>
      </c>
      <c r="I5170" s="122">
        <v>4.7629767042999998E-3</v>
      </c>
      <c r="J5170" s="122">
        <v>5.2427833324999997E-3</v>
      </c>
      <c r="K5170" s="122">
        <v>6.5882671607000003E-3</v>
      </c>
      <c r="L5170" s="122">
        <v>7.3182703181000003E-3</v>
      </c>
      <c r="M5170" s="122">
        <v>7.7372525012999998E-3</v>
      </c>
      <c r="N5170" s="122">
        <v>9.4843106435000008E-3</v>
      </c>
      <c r="O5170" s="122">
        <v>9.6287150342E-3</v>
      </c>
      <c r="P5170" s="122">
        <v>5.8864057922E-3</v>
      </c>
      <c r="Q5170" s="122">
        <v>3.9334078779999998E-3</v>
      </c>
      <c r="R5170" s="122">
        <v>3.7678268105000002E-3</v>
      </c>
      <c r="S5170" s="122">
        <v>3.9421933119999997E-3</v>
      </c>
      <c r="T5170" s="122">
        <v>3.9303530438000002E-3</v>
      </c>
      <c r="U5170" s="122">
        <v>3.7807806674999998E-3</v>
      </c>
      <c r="V5170" s="122">
        <v>4.4979744852E-3</v>
      </c>
      <c r="W5170" s="122">
        <v>4.3952945371E-3</v>
      </c>
      <c r="X5170" s="122">
        <v>4.1971367107000003E-3</v>
      </c>
      <c r="Y5170" s="122">
        <v>3.3534047765000001E-3</v>
      </c>
      <c r="Z5170" s="122">
        <v>4.3822724310999999E-3</v>
      </c>
      <c r="AA5170" s="122">
        <v>3.4460260362000001E-3</v>
      </c>
      <c r="AB5170" s="122">
        <v>3.6782426500999998E-3</v>
      </c>
      <c r="AC5170" s="122">
        <v>2.4575312044000002E-3</v>
      </c>
      <c r="AD5170" s="122">
        <v>2.3211491567E-3</v>
      </c>
      <c r="AE5170" s="122">
        <v>1.2750409942E-3</v>
      </c>
      <c r="AF5170" s="122">
        <v>1.2656275262000001E-3</v>
      </c>
      <c r="AG5170" s="122">
        <v>3.925316838E-3</v>
      </c>
      <c r="AH5170" s="122">
        <v>3.5196877195999999E-3</v>
      </c>
      <c r="AI5170" s="122">
        <v>3.5164877646999999E-3</v>
      </c>
      <c r="AJ5170" s="122">
        <v>2.6288615471999999E-3</v>
      </c>
      <c r="AK5170" s="122">
        <v>2.2073759880000001E-3</v>
      </c>
      <c r="AL5170" s="122">
        <v>0</v>
      </c>
    </row>
    <row r="5171" spans="1:38" hidden="1" x14ac:dyDescent="0.25">
      <c r="A5171" s="122" t="s">
        <v>2029</v>
      </c>
      <c r="B5171" s="122">
        <v>1</v>
      </c>
      <c r="C5171" s="122" t="s">
        <v>2239</v>
      </c>
      <c r="D5171" s="122" t="s">
        <v>2099</v>
      </c>
      <c r="E5171" s="122">
        <v>94</v>
      </c>
      <c r="F5171" s="122">
        <v>0</v>
      </c>
      <c r="G5171" s="122">
        <v>0</v>
      </c>
      <c r="H5171" s="122">
        <v>0</v>
      </c>
      <c r="I5171" s="122">
        <v>0</v>
      </c>
      <c r="J5171" s="122">
        <v>0</v>
      </c>
      <c r="K5171" s="122">
        <v>0</v>
      </c>
      <c r="L5171" s="122">
        <v>0</v>
      </c>
      <c r="M5171" s="122">
        <v>0</v>
      </c>
      <c r="N5171" s="122">
        <v>0</v>
      </c>
      <c r="O5171" s="122">
        <v>0</v>
      </c>
      <c r="P5171" s="122">
        <v>0</v>
      </c>
      <c r="Q5171" s="122">
        <v>0</v>
      </c>
      <c r="R5171" s="122">
        <v>9.9299199999999993E-6</v>
      </c>
      <c r="S5171" s="122">
        <v>1.9861080000000001E-5</v>
      </c>
      <c r="T5171" s="122">
        <v>1.9861080000000001E-5</v>
      </c>
      <c r="U5171" s="122">
        <v>2.4826039999999999E-5</v>
      </c>
      <c r="V5171" s="122">
        <v>3.9720920000000003E-5</v>
      </c>
      <c r="W5171" s="122">
        <v>4.2700639999999998E-5</v>
      </c>
      <c r="X5171" s="122">
        <v>4.2700639999999998E-5</v>
      </c>
      <c r="Y5171" s="122">
        <v>4.2700639999999998E-5</v>
      </c>
      <c r="Z5171" s="122">
        <v>4.1228759999999998E-5</v>
      </c>
      <c r="AA5171" s="122">
        <v>3.6503365313000002E-3</v>
      </c>
      <c r="AB5171" s="122">
        <v>3.9675047106E-3</v>
      </c>
      <c r="AC5171" s="122">
        <v>1.8367054740000001E-4</v>
      </c>
      <c r="AD5171" s="122">
        <v>1.191830952E-4</v>
      </c>
      <c r="AE5171" s="122">
        <v>2.1195985890000001E-4</v>
      </c>
      <c r="AF5171" s="122">
        <v>2.1508868539999999E-4</v>
      </c>
      <c r="AG5171" s="122">
        <v>2.2304293600000001E-4</v>
      </c>
      <c r="AH5171" s="122">
        <v>2.039590047E-4</v>
      </c>
      <c r="AI5171" s="122">
        <v>1.7852143369999999E-4</v>
      </c>
      <c r="AJ5171" s="122">
        <v>1.4903074139999999E-4</v>
      </c>
      <c r="AK5171" s="122">
        <v>1.557341746E-4</v>
      </c>
      <c r="AL5171" s="122">
        <v>0</v>
      </c>
    </row>
    <row r="5172" spans="1:38" hidden="1" x14ac:dyDescent="0.25">
      <c r="A5172" s="122" t="s">
        <v>2029</v>
      </c>
      <c r="B5172" s="122">
        <v>1</v>
      </c>
      <c r="C5172" s="122" t="s">
        <v>2239</v>
      </c>
      <c r="D5172" s="122" t="s">
        <v>2100</v>
      </c>
      <c r="E5172" s="122">
        <v>94</v>
      </c>
      <c r="F5172" s="122">
        <v>4.1369077405000003E-3</v>
      </c>
      <c r="G5172" s="122">
        <v>4.1369077405000003E-3</v>
      </c>
      <c r="H5172" s="122">
        <v>4.1369077405000003E-3</v>
      </c>
      <c r="I5172" s="122">
        <v>5.1711352461999999E-3</v>
      </c>
      <c r="J5172" s="122">
        <v>5.6882490979E-3</v>
      </c>
      <c r="K5172" s="122">
        <v>7.1481995621000003E-3</v>
      </c>
      <c r="L5172" s="122">
        <v>7.9378098205000001E-3</v>
      </c>
      <c r="M5172" s="122">
        <v>8.3886781745999995E-3</v>
      </c>
      <c r="N5172" s="122">
        <v>1.02859950019E-2</v>
      </c>
      <c r="O5172" s="122">
        <v>1.04378119727E-2</v>
      </c>
      <c r="P5172" s="122">
        <v>6.3564783218000003E-3</v>
      </c>
      <c r="Q5172" s="122">
        <v>4.2239450836E-3</v>
      </c>
      <c r="R5172" s="122">
        <v>4.0381451244999996E-3</v>
      </c>
      <c r="S5172" s="122">
        <v>4.2225937333999998E-3</v>
      </c>
      <c r="T5172" s="122">
        <v>4.2042379777000004E-3</v>
      </c>
      <c r="U5172" s="122">
        <v>4.0358728230999999E-3</v>
      </c>
      <c r="V5172" s="122">
        <v>4.8050426273999998E-3</v>
      </c>
      <c r="W5172" s="122">
        <v>4.6758541982999998E-3</v>
      </c>
      <c r="X5172" s="122">
        <v>4.4194243582999998E-3</v>
      </c>
      <c r="Y5172" s="122">
        <v>3.3917415784999998E-3</v>
      </c>
      <c r="Z5172" s="122">
        <v>4.8949212544000002E-3</v>
      </c>
      <c r="AA5172" s="122">
        <v>7.3810800000000001E-8</v>
      </c>
      <c r="AB5172" s="122">
        <v>8.8508000000000001E-8</v>
      </c>
      <c r="AC5172" s="122">
        <v>5.2670859999999998E-3</v>
      </c>
      <c r="AD5172" s="122">
        <v>6.0314875999999996E-3</v>
      </c>
      <c r="AE5172" s="122">
        <v>6.4431211999999996E-3</v>
      </c>
      <c r="AF5172" s="122">
        <v>5.0865728000000004E-3</v>
      </c>
      <c r="AG5172" s="122">
        <v>6.2621507999999996E-3</v>
      </c>
      <c r="AH5172" s="122">
        <v>3.6977612E-3</v>
      </c>
      <c r="AI5172" s="122">
        <v>3.6159095999999998E-3</v>
      </c>
      <c r="AJ5172" s="122">
        <v>2.9289612E-3</v>
      </c>
      <c r="AK5172" s="122">
        <v>4.6475780000000003E-3</v>
      </c>
      <c r="AL5172" s="122">
        <v>0</v>
      </c>
    </row>
    <row r="5173" spans="1:38" hidden="1" x14ac:dyDescent="0.25">
      <c r="A5173" s="122" t="s">
        <v>2029</v>
      </c>
      <c r="B5173" s="122">
        <v>1</v>
      </c>
      <c r="C5173" s="122" t="s">
        <v>2239</v>
      </c>
      <c r="D5173" s="122" t="s">
        <v>2171</v>
      </c>
      <c r="E5173" s="122">
        <v>94</v>
      </c>
      <c r="F5173" s="122">
        <v>0</v>
      </c>
      <c r="G5173" s="122">
        <v>0</v>
      </c>
      <c r="H5173" s="122">
        <v>0</v>
      </c>
      <c r="I5173" s="122">
        <v>0</v>
      </c>
      <c r="J5173" s="122">
        <v>0</v>
      </c>
      <c r="K5173" s="122">
        <v>0</v>
      </c>
      <c r="L5173" s="122">
        <v>0</v>
      </c>
      <c r="M5173" s="122">
        <v>0</v>
      </c>
      <c r="N5173" s="122">
        <v>0</v>
      </c>
      <c r="O5173" s="122">
        <v>0</v>
      </c>
      <c r="P5173" s="122">
        <v>0</v>
      </c>
      <c r="Q5173" s="122">
        <v>0</v>
      </c>
      <c r="R5173" s="122">
        <v>0</v>
      </c>
      <c r="S5173" s="122">
        <v>0</v>
      </c>
      <c r="T5173" s="122">
        <v>0</v>
      </c>
      <c r="U5173" s="122">
        <v>0</v>
      </c>
      <c r="V5173" s="122">
        <v>0</v>
      </c>
      <c r="W5173" s="122">
        <v>0</v>
      </c>
      <c r="X5173" s="122">
        <v>0</v>
      </c>
      <c r="Y5173" s="122">
        <v>0</v>
      </c>
      <c r="Z5173" s="122">
        <v>0</v>
      </c>
      <c r="AA5173" s="122">
        <v>0</v>
      </c>
      <c r="AB5173" s="122">
        <v>0</v>
      </c>
      <c r="AC5173" s="122">
        <v>0</v>
      </c>
      <c r="AD5173" s="122">
        <v>0</v>
      </c>
      <c r="AE5173" s="122">
        <v>0</v>
      </c>
      <c r="AF5173" s="122">
        <v>0</v>
      </c>
      <c r="AG5173" s="122">
        <v>0</v>
      </c>
      <c r="AH5173" s="122">
        <v>0</v>
      </c>
      <c r="AI5173" s="122">
        <v>0</v>
      </c>
      <c r="AJ5173" s="122">
        <v>0</v>
      </c>
      <c r="AK5173" s="122">
        <v>0</v>
      </c>
      <c r="AL5173" s="122">
        <v>0</v>
      </c>
    </row>
    <row r="5174" spans="1:38" hidden="1" x14ac:dyDescent="0.25">
      <c r="A5174" s="122" t="s">
        <v>2029</v>
      </c>
      <c r="B5174" s="122">
        <v>1</v>
      </c>
      <c r="C5174" s="122" t="s">
        <v>2239</v>
      </c>
      <c r="D5174" s="122" t="s">
        <v>2101</v>
      </c>
      <c r="E5174" s="122">
        <v>94</v>
      </c>
      <c r="F5174" s="122">
        <v>0</v>
      </c>
      <c r="G5174" s="122">
        <v>0</v>
      </c>
      <c r="H5174" s="122">
        <v>0</v>
      </c>
      <c r="I5174" s="122">
        <v>0</v>
      </c>
      <c r="J5174" s="122">
        <v>0</v>
      </c>
      <c r="K5174" s="122">
        <v>0</v>
      </c>
      <c r="L5174" s="122">
        <v>0</v>
      </c>
      <c r="M5174" s="122">
        <v>0</v>
      </c>
      <c r="N5174" s="122">
        <v>0</v>
      </c>
      <c r="O5174" s="122">
        <v>0</v>
      </c>
      <c r="P5174" s="122">
        <v>0</v>
      </c>
      <c r="Q5174" s="122">
        <v>0</v>
      </c>
      <c r="R5174" s="122">
        <v>0</v>
      </c>
      <c r="S5174" s="122">
        <v>0</v>
      </c>
      <c r="T5174" s="122">
        <v>0</v>
      </c>
      <c r="U5174" s="122">
        <v>0</v>
      </c>
      <c r="V5174" s="122">
        <v>0</v>
      </c>
      <c r="W5174" s="122">
        <v>0</v>
      </c>
      <c r="X5174" s="122">
        <v>0</v>
      </c>
      <c r="Y5174" s="122">
        <v>0</v>
      </c>
      <c r="Z5174" s="122">
        <v>0</v>
      </c>
      <c r="AA5174" s="122">
        <v>0</v>
      </c>
      <c r="AB5174" s="122">
        <v>0</v>
      </c>
      <c r="AC5174" s="122">
        <v>0</v>
      </c>
      <c r="AD5174" s="122">
        <v>0</v>
      </c>
      <c r="AE5174" s="122">
        <v>0</v>
      </c>
      <c r="AF5174" s="122">
        <v>0</v>
      </c>
      <c r="AG5174" s="122">
        <v>0</v>
      </c>
      <c r="AH5174" s="122">
        <v>0</v>
      </c>
      <c r="AI5174" s="122">
        <v>0</v>
      </c>
      <c r="AJ5174" s="122">
        <v>0</v>
      </c>
      <c r="AK5174" s="122">
        <v>0</v>
      </c>
      <c r="AL5174" s="122">
        <v>0</v>
      </c>
    </row>
    <row r="5175" spans="1:38" hidden="1" x14ac:dyDescent="0.25">
      <c r="A5175" s="122" t="s">
        <v>2029</v>
      </c>
      <c r="B5175" s="122">
        <v>1</v>
      </c>
      <c r="C5175" s="122" t="s">
        <v>2239</v>
      </c>
      <c r="D5175" s="122" t="s">
        <v>2102</v>
      </c>
      <c r="E5175" s="122">
        <v>94</v>
      </c>
      <c r="F5175" s="122">
        <v>2.1770085171000002E-3</v>
      </c>
      <c r="G5175" s="122">
        <v>2.1770085171000002E-3</v>
      </c>
      <c r="H5175" s="122">
        <v>2.1770085171000002E-3</v>
      </c>
      <c r="I5175" s="122">
        <v>2.7212597275000001E-3</v>
      </c>
      <c r="J5175" s="122">
        <v>2.9933865076999999E-3</v>
      </c>
      <c r="K5175" s="122">
        <v>3.7616709243000002E-3</v>
      </c>
      <c r="L5175" s="122">
        <v>4.1771964707E-3</v>
      </c>
      <c r="M5175" s="122">
        <v>4.4144605511000001E-3</v>
      </c>
      <c r="N5175" s="122">
        <v>5.4129059331E-3</v>
      </c>
      <c r="O5175" s="122">
        <v>5.4927977162000001E-3</v>
      </c>
      <c r="P5175" s="122">
        <v>3.3450354364999999E-3</v>
      </c>
      <c r="Q5175" s="122">
        <v>2.2228104173000001E-3</v>
      </c>
      <c r="R5175" s="122">
        <v>2.1250342612E-3</v>
      </c>
      <c r="S5175" s="122">
        <v>2.2220986054000001E-3</v>
      </c>
      <c r="T5175" s="122">
        <v>2.2124393905999999E-3</v>
      </c>
      <c r="U5175" s="122">
        <v>2.1238392888000002E-3</v>
      </c>
      <c r="V5175" s="122">
        <v>2.5286070457000002E-3</v>
      </c>
      <c r="W5175" s="122">
        <v>2.4606234328000002E-3</v>
      </c>
      <c r="X5175" s="122">
        <v>2.325680032E-3</v>
      </c>
      <c r="Y5175" s="122">
        <v>1.7848713641000001E-3</v>
      </c>
      <c r="Z5175" s="122">
        <v>2.3845523405999999E-3</v>
      </c>
      <c r="AA5175" s="122">
        <v>3.0997519330000002E-4</v>
      </c>
      <c r="AB5175" s="122">
        <v>3.367218442E-4</v>
      </c>
      <c r="AC5175" s="122">
        <v>1.31394457019E-2</v>
      </c>
      <c r="AD5175" s="122">
        <v>1.33226617961E-2</v>
      </c>
      <c r="AE5175" s="122">
        <v>1.1926544967399999E-2</v>
      </c>
      <c r="AF5175" s="122">
        <v>1.17355429566E-2</v>
      </c>
      <c r="AG5175" s="122">
        <v>1.3035948170899999E-2</v>
      </c>
      <c r="AH5175" s="122">
        <v>1.13893885927E-2</v>
      </c>
      <c r="AI5175" s="122">
        <v>8.0050772457999995E-3</v>
      </c>
      <c r="AJ5175" s="122">
        <v>8.9716271564999998E-3</v>
      </c>
      <c r="AK5175" s="122">
        <v>1.2439340433999999E-2</v>
      </c>
      <c r="AL5175" s="122">
        <v>0</v>
      </c>
    </row>
    <row r="5176" spans="1:38" hidden="1" x14ac:dyDescent="0.25">
      <c r="A5176" s="122" t="s">
        <v>2029</v>
      </c>
      <c r="B5176" s="122">
        <v>1</v>
      </c>
      <c r="C5176" s="122" t="s">
        <v>2239</v>
      </c>
      <c r="D5176" s="122" t="s">
        <v>2103</v>
      </c>
      <c r="E5176" s="122">
        <v>94</v>
      </c>
      <c r="F5176" s="122">
        <v>3.2798425560000001E-4</v>
      </c>
      <c r="G5176" s="122">
        <v>3.2798425560000001E-4</v>
      </c>
      <c r="H5176" s="122">
        <v>3.2798425560000001E-4</v>
      </c>
      <c r="I5176" s="122">
        <v>4.0997997699999999E-4</v>
      </c>
      <c r="J5176" s="122">
        <v>4.509778377E-4</v>
      </c>
      <c r="K5176" s="122">
        <v>5.667264965E-4</v>
      </c>
      <c r="L5176" s="122">
        <v>6.2932881189999999E-4</v>
      </c>
      <c r="M5176" s="122">
        <v>6.6507495239999999E-4</v>
      </c>
      <c r="N5176" s="122">
        <v>8.1549836699999995E-4</v>
      </c>
      <c r="O5176" s="122">
        <v>8.2753480060000003E-4</v>
      </c>
      <c r="P5176" s="122">
        <v>5.0395641579999997E-4</v>
      </c>
      <c r="Q5176" s="122">
        <v>3.3488481950000001E-4</v>
      </c>
      <c r="R5176" s="122">
        <v>3.201534595E-4</v>
      </c>
      <c r="S5176" s="122">
        <v>3.347778453E-4</v>
      </c>
      <c r="T5176" s="122">
        <v>3.3332203080000002E-4</v>
      </c>
      <c r="U5176" s="122">
        <v>3.1997413629999998E-4</v>
      </c>
      <c r="V5176" s="122">
        <v>3.8095567999999998E-4</v>
      </c>
      <c r="W5176" s="122">
        <v>3.7071316479999998E-4</v>
      </c>
      <c r="X5176" s="122">
        <v>3.5038224590000001E-4</v>
      </c>
      <c r="Y5176" s="122">
        <v>2.6890548929999999E-4</v>
      </c>
      <c r="Z5176" s="122">
        <v>3.5925175289999999E-4</v>
      </c>
      <c r="AA5176" s="122">
        <v>9.0933427686000004E-3</v>
      </c>
      <c r="AB5176" s="122">
        <v>9.8954879899000002E-3</v>
      </c>
      <c r="AC5176" s="122">
        <v>3.660021838E-4</v>
      </c>
      <c r="AD5176" s="122">
        <v>4.4334183300000002E-5</v>
      </c>
      <c r="AE5176" s="122">
        <v>6.1861777200000005E-5</v>
      </c>
      <c r="AF5176" s="122">
        <v>1.8057655959999999E-4</v>
      </c>
      <c r="AG5176" s="122">
        <v>2.3821609041999999E-3</v>
      </c>
      <c r="AH5176" s="122">
        <v>5.5571072500000002E-5</v>
      </c>
      <c r="AI5176" s="122">
        <v>4.6633847599999999E-5</v>
      </c>
      <c r="AJ5176" s="122">
        <v>4.7795857000000003E-5</v>
      </c>
      <c r="AK5176" s="122">
        <v>5.0028828400000001E-5</v>
      </c>
      <c r="AL5176" s="122">
        <v>0</v>
      </c>
    </row>
    <row r="5177" spans="1:38" hidden="1" x14ac:dyDescent="0.25">
      <c r="A5177" s="122" t="s">
        <v>2029</v>
      </c>
      <c r="B5177" s="122">
        <v>1</v>
      </c>
      <c r="C5177" s="122" t="s">
        <v>2239</v>
      </c>
      <c r="D5177" s="122" t="s">
        <v>2137</v>
      </c>
      <c r="E5177" s="122">
        <v>94</v>
      </c>
      <c r="F5177" s="122">
        <v>0</v>
      </c>
      <c r="G5177" s="122">
        <v>0</v>
      </c>
      <c r="H5177" s="122">
        <v>0</v>
      </c>
      <c r="I5177" s="122">
        <v>0</v>
      </c>
      <c r="J5177" s="122">
        <v>0</v>
      </c>
      <c r="K5177" s="122">
        <v>0</v>
      </c>
      <c r="L5177" s="122">
        <v>0</v>
      </c>
      <c r="M5177" s="122">
        <v>0</v>
      </c>
      <c r="N5177" s="122">
        <v>0</v>
      </c>
      <c r="O5177" s="122">
        <v>0</v>
      </c>
      <c r="P5177" s="122">
        <v>0</v>
      </c>
      <c r="Q5177" s="122">
        <v>0</v>
      </c>
      <c r="R5177" s="122">
        <v>0</v>
      </c>
      <c r="S5177" s="122">
        <v>0</v>
      </c>
      <c r="T5177" s="122">
        <v>0</v>
      </c>
      <c r="U5177" s="122">
        <v>0</v>
      </c>
      <c r="V5177" s="122">
        <v>0</v>
      </c>
      <c r="W5177" s="122">
        <v>0</v>
      </c>
      <c r="X5177" s="122">
        <v>0</v>
      </c>
      <c r="Y5177" s="122">
        <v>0</v>
      </c>
      <c r="Z5177" s="122">
        <v>0</v>
      </c>
      <c r="AA5177" s="122">
        <v>0</v>
      </c>
      <c r="AB5177" s="122">
        <v>0</v>
      </c>
      <c r="AC5177" s="122">
        <v>0</v>
      </c>
      <c r="AD5177" s="122">
        <v>0</v>
      </c>
      <c r="AE5177" s="122">
        <v>0</v>
      </c>
      <c r="AF5177" s="122">
        <v>0</v>
      </c>
      <c r="AG5177" s="122">
        <v>0</v>
      </c>
      <c r="AH5177" s="122">
        <v>0</v>
      </c>
      <c r="AI5177" s="122">
        <v>0</v>
      </c>
      <c r="AJ5177" s="122">
        <v>0</v>
      </c>
      <c r="AK5177" s="122">
        <v>0</v>
      </c>
      <c r="AL5177" s="122">
        <v>0</v>
      </c>
    </row>
    <row r="5178" spans="1:38" hidden="1" x14ac:dyDescent="0.25">
      <c r="A5178" s="122" t="s">
        <v>2029</v>
      </c>
      <c r="B5178" s="122">
        <v>1</v>
      </c>
      <c r="C5178" s="122" t="s">
        <v>2239</v>
      </c>
      <c r="D5178" s="122" t="s">
        <v>2104</v>
      </c>
      <c r="E5178" s="122">
        <v>94</v>
      </c>
      <c r="F5178" s="122">
        <v>1.5960641E-5</v>
      </c>
      <c r="G5178" s="122">
        <v>1.5960641E-5</v>
      </c>
      <c r="H5178" s="122">
        <v>1.5960641E-5</v>
      </c>
      <c r="I5178" s="122">
        <v>1.9950897200000001E-5</v>
      </c>
      <c r="J5178" s="122">
        <v>2.1945340299999999E-5</v>
      </c>
      <c r="K5178" s="122">
        <v>2.7577926300000002E-5</v>
      </c>
      <c r="L5178" s="122">
        <v>3.0623755499999998E-5</v>
      </c>
      <c r="M5178" s="122">
        <v>3.2364397299999998E-5</v>
      </c>
      <c r="N5178" s="122">
        <v>3.9683925599999999E-5</v>
      </c>
      <c r="O5178" s="122">
        <v>4.0268810900000002E-5</v>
      </c>
      <c r="P5178" s="122">
        <v>2.4523013699999999E-5</v>
      </c>
      <c r="Q5178" s="122">
        <v>1.6296231500000001E-5</v>
      </c>
      <c r="R5178" s="122">
        <v>1.55796206E-5</v>
      </c>
      <c r="S5178" s="122">
        <v>1.6291182600000001E-5</v>
      </c>
      <c r="T5178" s="122">
        <v>1.62204528E-5</v>
      </c>
      <c r="U5178" s="122">
        <v>1.55699547E-5</v>
      </c>
      <c r="V5178" s="122">
        <v>1.85385474E-5</v>
      </c>
      <c r="W5178" s="122">
        <v>1.8039898400000001E-5</v>
      </c>
      <c r="X5178" s="122">
        <v>1.70499203E-5</v>
      </c>
      <c r="Y5178" s="122">
        <v>1.30849287E-5</v>
      </c>
      <c r="Z5178" s="122">
        <v>1.74822919E-5</v>
      </c>
      <c r="AA5178" s="122">
        <v>5.0518462340000002E-4</v>
      </c>
      <c r="AB5178" s="122">
        <v>5.4974907279999995E-4</v>
      </c>
      <c r="AC5178" s="122">
        <v>2.03329417E-5</v>
      </c>
      <c r="AD5178" s="122">
        <v>5.2954834699999997E-5</v>
      </c>
      <c r="AE5178" s="122">
        <v>8.2483560600000004E-5</v>
      </c>
      <c r="AF5178" s="122">
        <v>8.3702879699999998E-5</v>
      </c>
      <c r="AG5178" s="122">
        <v>8.2827880000000006E-5</v>
      </c>
      <c r="AH5178" s="122">
        <v>7.4094804600000001E-5</v>
      </c>
      <c r="AI5178" s="122">
        <v>6.2179312699999997E-5</v>
      </c>
      <c r="AJ5178" s="122">
        <v>6.3726997500000005E-5</v>
      </c>
      <c r="AK5178" s="122">
        <v>6.67046725E-5</v>
      </c>
      <c r="AL5178" s="122">
        <v>0</v>
      </c>
    </row>
    <row r="5179" spans="1:38" hidden="1" x14ac:dyDescent="0.25">
      <c r="A5179" s="122" t="s">
        <v>2029</v>
      </c>
      <c r="B5179" s="122">
        <v>1</v>
      </c>
      <c r="C5179" s="122" t="s">
        <v>2239</v>
      </c>
      <c r="D5179" s="122" t="s">
        <v>2105</v>
      </c>
      <c r="E5179" s="122">
        <v>94</v>
      </c>
      <c r="F5179" s="122">
        <v>0</v>
      </c>
      <c r="G5179" s="122">
        <v>0</v>
      </c>
      <c r="H5179" s="122">
        <v>0</v>
      </c>
      <c r="I5179" s="122">
        <v>0</v>
      </c>
      <c r="J5179" s="122">
        <v>0</v>
      </c>
      <c r="K5179" s="122">
        <v>0</v>
      </c>
      <c r="L5179" s="122">
        <v>0</v>
      </c>
      <c r="M5179" s="122">
        <v>0</v>
      </c>
      <c r="N5179" s="122">
        <v>0</v>
      </c>
      <c r="O5179" s="122">
        <v>0</v>
      </c>
      <c r="P5179" s="122">
        <v>0</v>
      </c>
      <c r="Q5179" s="122">
        <v>0</v>
      </c>
      <c r="R5179" s="122">
        <v>0</v>
      </c>
      <c r="S5179" s="122">
        <v>0</v>
      </c>
      <c r="T5179" s="122">
        <v>0</v>
      </c>
      <c r="U5179" s="122">
        <v>0</v>
      </c>
      <c r="V5179" s="122">
        <v>0</v>
      </c>
      <c r="W5179" s="122">
        <v>0</v>
      </c>
      <c r="X5179" s="122">
        <v>0</v>
      </c>
      <c r="Y5179" s="122">
        <v>0</v>
      </c>
      <c r="Z5179" s="122">
        <v>0</v>
      </c>
      <c r="AA5179" s="122">
        <v>0</v>
      </c>
      <c r="AB5179" s="122">
        <v>0</v>
      </c>
      <c r="AC5179" s="122">
        <v>0</v>
      </c>
      <c r="AD5179" s="122">
        <v>0</v>
      </c>
      <c r="AE5179" s="122">
        <v>0</v>
      </c>
      <c r="AF5179" s="122">
        <v>0</v>
      </c>
      <c r="AG5179" s="122">
        <v>0</v>
      </c>
      <c r="AH5179" s="122">
        <v>0</v>
      </c>
      <c r="AI5179" s="122">
        <v>0</v>
      </c>
      <c r="AJ5179" s="122">
        <v>0</v>
      </c>
      <c r="AK5179" s="122">
        <v>0</v>
      </c>
      <c r="AL5179" s="122">
        <v>0</v>
      </c>
    </row>
    <row r="5180" spans="1:38" hidden="1" x14ac:dyDescent="0.25">
      <c r="A5180" s="122" t="s">
        <v>2029</v>
      </c>
      <c r="B5180" s="122">
        <v>1</v>
      </c>
      <c r="C5180" s="122" t="s">
        <v>2239</v>
      </c>
      <c r="D5180" s="122" t="s">
        <v>2106</v>
      </c>
      <c r="E5180" s="122">
        <v>94</v>
      </c>
      <c r="F5180" s="122">
        <v>1.3538343129999999E-4</v>
      </c>
      <c r="G5180" s="122">
        <v>1.3538343129999999E-4</v>
      </c>
      <c r="H5180" s="122">
        <v>1.3538343129999999E-4</v>
      </c>
      <c r="I5180" s="122">
        <v>1.69228413E-4</v>
      </c>
      <c r="J5180" s="122">
        <v>1.8615217189999999E-4</v>
      </c>
      <c r="K5180" s="122">
        <v>2.3392963900000001E-4</v>
      </c>
      <c r="L5180" s="122">
        <v>2.5977064350000002E-4</v>
      </c>
      <c r="M5180" s="122">
        <v>2.7452567229999998E-4</v>
      </c>
      <c r="N5180" s="122">
        <v>3.3661667669999999E-4</v>
      </c>
      <c r="O5180" s="122">
        <v>3.4158475629999998E-4</v>
      </c>
      <c r="P5180" s="122">
        <v>2.0802028510000001E-4</v>
      </c>
      <c r="Q5180" s="122">
        <v>1.3823127500000001E-4</v>
      </c>
      <c r="R5180" s="122">
        <v>1.321515689E-4</v>
      </c>
      <c r="S5180" s="122">
        <v>1.381874592E-4</v>
      </c>
      <c r="T5180" s="122">
        <v>1.3758680600000001E-4</v>
      </c>
      <c r="U5180" s="122">
        <v>1.3207692849999999E-4</v>
      </c>
      <c r="V5180" s="122">
        <v>1.5724871000000001E-4</v>
      </c>
      <c r="W5180" s="122">
        <v>1.5302061749999999E-4</v>
      </c>
      <c r="X5180" s="122">
        <v>1.4462814860000001E-4</v>
      </c>
      <c r="Y5180" s="122">
        <v>1.109971381E-4</v>
      </c>
      <c r="Z5180" s="122">
        <v>1.4829012929999999E-4</v>
      </c>
      <c r="AA5180" s="122">
        <v>1.4819050357E-3</v>
      </c>
      <c r="AB5180" s="122">
        <v>1.6127407916000001E-3</v>
      </c>
      <c r="AC5180" s="122">
        <v>5.5867213365999998E-3</v>
      </c>
      <c r="AD5180" s="122">
        <v>3.9555213070000001E-3</v>
      </c>
      <c r="AE5180" s="122">
        <v>8.6915210519000006E-3</v>
      </c>
      <c r="AF5180" s="122">
        <v>1.90089535329E-2</v>
      </c>
      <c r="AG5180" s="122">
        <v>1.2138312635899999E-2</v>
      </c>
      <c r="AH5180" s="122">
        <v>1.20312061495E-2</v>
      </c>
      <c r="AI5180" s="122">
        <v>9.9176639245999992E-3</v>
      </c>
      <c r="AJ5180" s="122">
        <v>1.1880648237699999E-2</v>
      </c>
      <c r="AK5180" s="122">
        <v>1.29127310081E-2</v>
      </c>
      <c r="AL5180" s="122">
        <v>0</v>
      </c>
    </row>
    <row r="5181" spans="1:38" hidden="1" x14ac:dyDescent="0.25">
      <c r="A5181" s="122" t="s">
        <v>2029</v>
      </c>
      <c r="B5181" s="122">
        <v>1</v>
      </c>
      <c r="C5181" s="122" t="s">
        <v>2239</v>
      </c>
      <c r="D5181" s="122" t="s">
        <v>2107</v>
      </c>
      <c r="E5181" s="122">
        <v>94</v>
      </c>
      <c r="F5181" s="122">
        <v>0</v>
      </c>
      <c r="G5181" s="122">
        <v>0</v>
      </c>
      <c r="H5181" s="122">
        <v>0</v>
      </c>
      <c r="I5181" s="122">
        <v>0</v>
      </c>
      <c r="J5181" s="122">
        <v>0</v>
      </c>
      <c r="K5181" s="122">
        <v>0</v>
      </c>
      <c r="L5181" s="122">
        <v>0</v>
      </c>
      <c r="M5181" s="122">
        <v>0</v>
      </c>
      <c r="N5181" s="122">
        <v>0</v>
      </c>
      <c r="O5181" s="122">
        <v>0</v>
      </c>
      <c r="P5181" s="122">
        <v>0</v>
      </c>
      <c r="Q5181" s="122">
        <v>0</v>
      </c>
      <c r="R5181" s="122">
        <v>0</v>
      </c>
      <c r="S5181" s="122">
        <v>0</v>
      </c>
      <c r="T5181" s="122">
        <v>0</v>
      </c>
      <c r="U5181" s="122">
        <v>0</v>
      </c>
      <c r="V5181" s="122">
        <v>0</v>
      </c>
      <c r="W5181" s="122">
        <v>0</v>
      </c>
      <c r="X5181" s="122">
        <v>0</v>
      </c>
      <c r="Y5181" s="122">
        <v>0</v>
      </c>
      <c r="Z5181" s="122">
        <v>0</v>
      </c>
      <c r="AA5181" s="122">
        <v>0</v>
      </c>
      <c r="AB5181" s="122">
        <v>0</v>
      </c>
      <c r="AC5181" s="122">
        <v>0</v>
      </c>
      <c r="AD5181" s="122">
        <v>0</v>
      </c>
      <c r="AE5181" s="122">
        <v>0</v>
      </c>
      <c r="AF5181" s="122">
        <v>0</v>
      </c>
      <c r="AG5181" s="122">
        <v>0</v>
      </c>
      <c r="AH5181" s="122">
        <v>0</v>
      </c>
      <c r="AI5181" s="122">
        <v>0</v>
      </c>
      <c r="AJ5181" s="122">
        <v>0</v>
      </c>
      <c r="AK5181" s="122">
        <v>0</v>
      </c>
      <c r="AL5181" s="122">
        <v>0</v>
      </c>
    </row>
    <row r="5182" spans="1:38" hidden="1" x14ac:dyDescent="0.25">
      <c r="A5182" s="122" t="s">
        <v>2029</v>
      </c>
      <c r="B5182" s="122">
        <v>1</v>
      </c>
      <c r="C5182" s="122" t="s">
        <v>2239</v>
      </c>
      <c r="D5182" s="122" t="s">
        <v>475</v>
      </c>
      <c r="E5182" s="122">
        <v>94</v>
      </c>
      <c r="F5182" s="122">
        <v>0</v>
      </c>
      <c r="G5182" s="122">
        <v>0</v>
      </c>
      <c r="H5182" s="122">
        <v>0</v>
      </c>
      <c r="I5182" s="122">
        <v>0</v>
      </c>
      <c r="J5182" s="122">
        <v>0</v>
      </c>
      <c r="K5182" s="122">
        <v>0</v>
      </c>
      <c r="L5182" s="122">
        <v>0</v>
      </c>
      <c r="M5182" s="122">
        <v>0</v>
      </c>
      <c r="N5182" s="122">
        <v>0</v>
      </c>
      <c r="O5182" s="122">
        <v>0</v>
      </c>
      <c r="P5182" s="122">
        <v>0</v>
      </c>
      <c r="Q5182" s="122">
        <v>0</v>
      </c>
      <c r="R5182" s="122">
        <v>0</v>
      </c>
      <c r="S5182" s="122">
        <v>0</v>
      </c>
      <c r="T5182" s="122">
        <v>0</v>
      </c>
      <c r="U5182" s="122">
        <v>0</v>
      </c>
      <c r="V5182" s="122">
        <v>0</v>
      </c>
      <c r="W5182" s="122">
        <v>0</v>
      </c>
      <c r="X5182" s="122">
        <v>0</v>
      </c>
      <c r="Y5182" s="122">
        <v>0</v>
      </c>
      <c r="Z5182" s="122">
        <v>0</v>
      </c>
      <c r="AA5182" s="122">
        <v>0</v>
      </c>
      <c r="AB5182" s="122">
        <v>0</v>
      </c>
      <c r="AC5182" s="122">
        <v>0</v>
      </c>
      <c r="AD5182" s="122">
        <v>0</v>
      </c>
      <c r="AE5182" s="122">
        <v>0</v>
      </c>
      <c r="AF5182" s="122">
        <v>0</v>
      </c>
      <c r="AG5182" s="122">
        <v>0</v>
      </c>
      <c r="AH5182" s="122">
        <v>0</v>
      </c>
      <c r="AI5182" s="122">
        <v>0</v>
      </c>
      <c r="AJ5182" s="122">
        <v>0</v>
      </c>
      <c r="AK5182" s="122">
        <v>0</v>
      </c>
      <c r="AL5182" s="122">
        <v>0</v>
      </c>
    </row>
    <row r="5183" spans="1:38" hidden="1" x14ac:dyDescent="0.25">
      <c r="A5183" s="122" t="s">
        <v>2029</v>
      </c>
      <c r="B5183" s="122">
        <v>1</v>
      </c>
      <c r="C5183" s="122" t="s">
        <v>2239</v>
      </c>
      <c r="D5183" s="122" t="s">
        <v>2108</v>
      </c>
      <c r="E5183" s="122">
        <v>94</v>
      </c>
      <c r="F5183" s="122">
        <v>0</v>
      </c>
      <c r="G5183" s="122">
        <v>0</v>
      </c>
      <c r="H5183" s="122">
        <v>0</v>
      </c>
      <c r="I5183" s="122">
        <v>0</v>
      </c>
      <c r="J5183" s="122">
        <v>0</v>
      </c>
      <c r="K5183" s="122">
        <v>0</v>
      </c>
      <c r="L5183" s="122">
        <v>0</v>
      </c>
      <c r="M5183" s="122">
        <v>0</v>
      </c>
      <c r="N5183" s="122">
        <v>0</v>
      </c>
      <c r="O5183" s="122">
        <v>0</v>
      </c>
      <c r="P5183" s="122">
        <v>0</v>
      </c>
      <c r="Q5183" s="122">
        <v>0</v>
      </c>
      <c r="R5183" s="122">
        <v>0</v>
      </c>
      <c r="S5183" s="122">
        <v>0</v>
      </c>
      <c r="T5183" s="122">
        <v>0</v>
      </c>
      <c r="U5183" s="122">
        <v>0</v>
      </c>
      <c r="V5183" s="122">
        <v>0</v>
      </c>
      <c r="W5183" s="122">
        <v>0</v>
      </c>
      <c r="X5183" s="122">
        <v>0</v>
      </c>
      <c r="Y5183" s="122">
        <v>0</v>
      </c>
      <c r="Z5183" s="122">
        <v>0</v>
      </c>
      <c r="AA5183" s="122">
        <v>0</v>
      </c>
      <c r="AB5183" s="122">
        <v>0</v>
      </c>
      <c r="AC5183" s="122">
        <v>0</v>
      </c>
      <c r="AD5183" s="122">
        <v>0</v>
      </c>
      <c r="AE5183" s="122">
        <v>0</v>
      </c>
      <c r="AF5183" s="122">
        <v>0</v>
      </c>
      <c r="AG5183" s="122">
        <v>0</v>
      </c>
      <c r="AH5183" s="122">
        <v>0</v>
      </c>
      <c r="AI5183" s="122">
        <v>0</v>
      </c>
      <c r="AJ5183" s="122">
        <v>5.3112294E-6</v>
      </c>
      <c r="AK5183" s="122">
        <v>5.5590318999999997E-6</v>
      </c>
      <c r="AL5183" s="122">
        <v>0</v>
      </c>
    </row>
    <row r="5184" spans="1:38" hidden="1" x14ac:dyDescent="0.25">
      <c r="A5184" s="122" t="s">
        <v>2029</v>
      </c>
      <c r="B5184" s="122">
        <v>1</v>
      </c>
      <c r="C5184" s="122" t="s">
        <v>2239</v>
      </c>
      <c r="D5184" s="122" t="s">
        <v>2109</v>
      </c>
      <c r="E5184" s="122">
        <v>94</v>
      </c>
      <c r="F5184" s="122">
        <v>7.6609615099999998E-5</v>
      </c>
      <c r="G5184" s="122">
        <v>7.6609615099999998E-5</v>
      </c>
      <c r="H5184" s="122">
        <v>7.6609615099999998E-5</v>
      </c>
      <c r="I5184" s="122">
        <v>9.5761687499999997E-5</v>
      </c>
      <c r="J5184" s="122">
        <v>1.053382818E-4</v>
      </c>
      <c r="K5184" s="122">
        <v>1.3237367619999999E-4</v>
      </c>
      <c r="L5184" s="122">
        <v>1.4699692890000001E-4</v>
      </c>
      <c r="M5184" s="122">
        <v>1.553455001E-4</v>
      </c>
      <c r="N5184" s="122">
        <v>1.904818644E-4</v>
      </c>
      <c r="O5184" s="122">
        <v>1.932925832E-4</v>
      </c>
      <c r="P5184" s="122">
        <v>1.177124383E-4</v>
      </c>
      <c r="Q5184" s="122">
        <v>7.8221647799999998E-5</v>
      </c>
      <c r="R5184" s="122">
        <v>7.4780763499999997E-5</v>
      </c>
      <c r="S5184" s="122">
        <v>7.81956085E-5</v>
      </c>
      <c r="T5184" s="122">
        <v>7.7855635000000003E-5</v>
      </c>
      <c r="U5184" s="122">
        <v>7.4738438699999994E-5</v>
      </c>
      <c r="V5184" s="122">
        <v>8.8982394299999995E-5</v>
      </c>
      <c r="W5184" s="122">
        <v>8.6590130899999996E-5</v>
      </c>
      <c r="X5184" s="122">
        <v>8.18415378E-5</v>
      </c>
      <c r="Y5184" s="122">
        <v>6.2810563399999996E-5</v>
      </c>
      <c r="Z5184" s="122">
        <v>8.3912345499999994E-5</v>
      </c>
      <c r="AA5184" s="122">
        <v>2.9363769020999998E-3</v>
      </c>
      <c r="AB5184" s="122">
        <v>3.1954179543999999E-3</v>
      </c>
      <c r="AC5184" s="122">
        <v>1.18187718E-4</v>
      </c>
      <c r="AD5184" s="122">
        <v>2.1690363939999999E-4</v>
      </c>
      <c r="AE5184" s="122">
        <v>3.0553604400000001E-4</v>
      </c>
      <c r="AF5184" s="122">
        <v>3.1020675339999998E-4</v>
      </c>
      <c r="AG5184" s="122">
        <v>3.0666325370000001E-4</v>
      </c>
      <c r="AH5184" s="122">
        <v>2.7447840549999999E-4</v>
      </c>
      <c r="AI5184" s="122">
        <v>2.3079045E-4</v>
      </c>
      <c r="AJ5184" s="122">
        <v>2.536517675E-4</v>
      </c>
      <c r="AK5184" s="122">
        <v>2.4677537170000001E-4</v>
      </c>
      <c r="AL5184" s="122">
        <v>0</v>
      </c>
    </row>
    <row r="5185" spans="1:38" hidden="1" x14ac:dyDescent="0.25">
      <c r="A5185" s="122" t="s">
        <v>2029</v>
      </c>
      <c r="B5185" s="122">
        <v>1</v>
      </c>
      <c r="C5185" s="122" t="s">
        <v>2239</v>
      </c>
      <c r="D5185" s="122" t="s">
        <v>2110</v>
      </c>
      <c r="E5185" s="122">
        <v>94</v>
      </c>
      <c r="F5185" s="122">
        <v>1.6432718312100001E-2</v>
      </c>
      <c r="G5185" s="122">
        <v>1.6432718312100001E-2</v>
      </c>
      <c r="H5185" s="122">
        <v>1.6432718312100001E-2</v>
      </c>
      <c r="I5185" s="122">
        <v>2.0540897329799999E-2</v>
      </c>
      <c r="J5185" s="122">
        <v>2.2594988035900002E-2</v>
      </c>
      <c r="K5185" s="122">
        <v>2.8394235384099999E-2</v>
      </c>
      <c r="L5185" s="122">
        <v>3.1530744259699997E-2</v>
      </c>
      <c r="M5185" s="122">
        <v>3.3321692596199999E-2</v>
      </c>
      <c r="N5185" s="122">
        <v>4.0858260415100003E-2</v>
      </c>
      <c r="O5185" s="122">
        <v>4.1461306556500002E-2</v>
      </c>
      <c r="P5185" s="122">
        <v>2.5249345549400001E-2</v>
      </c>
      <c r="Q5185" s="122">
        <v>1.6778446594100001E-2</v>
      </c>
      <c r="R5185" s="122">
        <v>1.6040408631200001E-2</v>
      </c>
      <c r="S5185" s="122">
        <v>1.6773080388299999E-2</v>
      </c>
      <c r="T5185" s="122">
        <v>1.6700164354499999E-2</v>
      </c>
      <c r="U5185" s="122">
        <v>1.60313845021E-2</v>
      </c>
      <c r="V5185" s="122">
        <v>1.9086697065700001E-2</v>
      </c>
      <c r="W5185" s="122">
        <v>1.8592150805800001E-2</v>
      </c>
      <c r="X5185" s="122">
        <v>1.75797642135E-2</v>
      </c>
      <c r="Y5185" s="122">
        <v>1.5331541857300001E-2</v>
      </c>
      <c r="Z5185" s="122">
        <v>2.3542696528299999E-2</v>
      </c>
      <c r="AA5185" s="122">
        <v>4.5649802900000001E-5</v>
      </c>
      <c r="AB5185" s="122">
        <v>5.7758345800000002E-5</v>
      </c>
      <c r="AC5185" s="122">
        <v>5.56354272E-3</v>
      </c>
      <c r="AD5185" s="122">
        <v>1.0242066039999999E-2</v>
      </c>
      <c r="AE5185" s="122">
        <v>9.1834199199999998E-3</v>
      </c>
      <c r="AF5185" s="122">
        <v>4.4186425999999997E-3</v>
      </c>
      <c r="AG5185" s="122">
        <v>3.31773936E-3</v>
      </c>
      <c r="AH5185" s="122">
        <v>3.2820093600000001E-3</v>
      </c>
      <c r="AI5185" s="122">
        <v>2.9966933599999998E-3</v>
      </c>
      <c r="AJ5185" s="122">
        <v>1.7591101200000001E-3</v>
      </c>
      <c r="AK5185" s="122">
        <v>1.39294512E-3</v>
      </c>
      <c r="AL5185" s="122">
        <v>0</v>
      </c>
    </row>
    <row r="5186" spans="1:38" hidden="1" x14ac:dyDescent="0.25">
      <c r="A5186" s="122" t="s">
        <v>2029</v>
      </c>
      <c r="B5186" s="122">
        <v>1</v>
      </c>
      <c r="C5186" s="122" t="s">
        <v>2239</v>
      </c>
      <c r="D5186" s="122" t="s">
        <v>2111</v>
      </c>
      <c r="E5186" s="122">
        <v>94</v>
      </c>
      <c r="F5186" s="122">
        <v>0</v>
      </c>
      <c r="G5186" s="122">
        <v>0</v>
      </c>
      <c r="H5186" s="122">
        <v>0</v>
      </c>
      <c r="I5186" s="122">
        <v>0</v>
      </c>
      <c r="J5186" s="122">
        <v>0</v>
      </c>
      <c r="K5186" s="122">
        <v>0</v>
      </c>
      <c r="L5186" s="122">
        <v>0</v>
      </c>
      <c r="M5186" s="122">
        <v>0</v>
      </c>
      <c r="N5186" s="122">
        <v>0</v>
      </c>
      <c r="O5186" s="122">
        <v>0</v>
      </c>
      <c r="P5186" s="122">
        <v>0</v>
      </c>
      <c r="Q5186" s="122">
        <v>0</v>
      </c>
      <c r="R5186" s="122">
        <v>0</v>
      </c>
      <c r="S5186" s="122">
        <v>0</v>
      </c>
      <c r="T5186" s="122">
        <v>0</v>
      </c>
      <c r="U5186" s="122">
        <v>0</v>
      </c>
      <c r="V5186" s="122">
        <v>0</v>
      </c>
      <c r="W5186" s="122">
        <v>0</v>
      </c>
      <c r="X5186" s="122">
        <v>0</v>
      </c>
      <c r="Y5186" s="122">
        <v>0</v>
      </c>
      <c r="Z5186" s="122">
        <v>0</v>
      </c>
      <c r="AA5186" s="122">
        <v>0</v>
      </c>
      <c r="AB5186" s="122">
        <v>0</v>
      </c>
      <c r="AC5186" s="122">
        <v>0</v>
      </c>
      <c r="AD5186" s="122">
        <v>0</v>
      </c>
      <c r="AE5186" s="122">
        <v>0</v>
      </c>
      <c r="AF5186" s="122">
        <v>0</v>
      </c>
      <c r="AG5186" s="122">
        <v>0</v>
      </c>
      <c r="AH5186" s="122">
        <v>0</v>
      </c>
      <c r="AI5186" s="122">
        <v>0</v>
      </c>
      <c r="AJ5186" s="122">
        <v>0</v>
      </c>
      <c r="AK5186" s="122">
        <v>0</v>
      </c>
      <c r="AL5186" s="122">
        <v>0</v>
      </c>
    </row>
    <row r="5187" spans="1:38" hidden="1" x14ac:dyDescent="0.25">
      <c r="A5187" s="122" t="s">
        <v>2029</v>
      </c>
      <c r="B5187" s="122">
        <v>1</v>
      </c>
      <c r="C5187" s="122" t="s">
        <v>2239</v>
      </c>
      <c r="D5187" s="122" t="s">
        <v>2112</v>
      </c>
      <c r="E5187" s="122">
        <v>94</v>
      </c>
      <c r="F5187" s="122">
        <v>8.0152890038000003E-3</v>
      </c>
      <c r="G5187" s="122">
        <v>8.0154898838000008E-3</v>
      </c>
      <c r="H5187" s="122">
        <v>8.0156907637999996E-3</v>
      </c>
      <c r="I5187" s="122">
        <v>1.00197138903E-2</v>
      </c>
      <c r="J5187" s="122">
        <v>1.10218265505E-2</v>
      </c>
      <c r="K5187" s="122">
        <v>1.38506920756E-2</v>
      </c>
      <c r="L5187" s="122">
        <v>1.53807679528E-2</v>
      </c>
      <c r="M5187" s="122">
        <v>1.62545281655E-2</v>
      </c>
      <c r="N5187" s="122">
        <v>1.9930795956399999E-2</v>
      </c>
      <c r="O5187" s="122">
        <v>2.0225141279600001E-2</v>
      </c>
      <c r="P5187" s="122">
        <v>1.2317730828100001E-2</v>
      </c>
      <c r="Q5187" s="122">
        <v>8.1861321720999997E-3</v>
      </c>
      <c r="R5187" s="122">
        <v>7.8263441469999997E-3</v>
      </c>
      <c r="S5187" s="122">
        <v>8.1839162651000004E-3</v>
      </c>
      <c r="T5187" s="122">
        <v>8.1485517797999993E-3</v>
      </c>
      <c r="U5187" s="122">
        <v>7.8225447922000008E-3</v>
      </c>
      <c r="V5187" s="122">
        <v>9.3130166049000002E-3</v>
      </c>
      <c r="W5187" s="122">
        <v>9.0629129313E-3</v>
      </c>
      <c r="X5187" s="122">
        <v>8.5662808741999996E-3</v>
      </c>
      <c r="Y5187" s="122">
        <v>6.1262216987999999E-3</v>
      </c>
      <c r="Z5187" s="122">
        <v>6.6575895806999996E-3</v>
      </c>
      <c r="AA5187" s="122">
        <v>1.0356235182699999E-2</v>
      </c>
      <c r="AB5187" s="122">
        <v>1.12690619721E-2</v>
      </c>
      <c r="AC5187" s="122">
        <v>5.2837644860000003E-4</v>
      </c>
      <c r="AD5187" s="122">
        <v>9.7488737029999999E-4</v>
      </c>
      <c r="AE5187" s="122">
        <v>7.7763724399999997E-4</v>
      </c>
      <c r="AF5187" s="122">
        <v>8.0077062210000001E-4</v>
      </c>
      <c r="AG5187" s="122">
        <v>1.0983048418E-3</v>
      </c>
      <c r="AH5187" s="122">
        <v>1.5942260048999999E-3</v>
      </c>
      <c r="AI5187" s="122">
        <v>1.5578757663999999E-3</v>
      </c>
      <c r="AJ5187" s="122">
        <v>1.5158215942999999E-3</v>
      </c>
      <c r="AK5187" s="122">
        <v>1.8224587484000001E-3</v>
      </c>
      <c r="AL5187" s="122">
        <v>0</v>
      </c>
    </row>
    <row r="5188" spans="1:38" hidden="1" x14ac:dyDescent="0.25">
      <c r="A5188" s="122" t="s">
        <v>2029</v>
      </c>
      <c r="B5188" s="122">
        <v>1</v>
      </c>
      <c r="C5188" s="122" t="s">
        <v>2239</v>
      </c>
      <c r="D5188" s="122" t="s">
        <v>2113</v>
      </c>
      <c r="E5188" s="122">
        <v>94</v>
      </c>
      <c r="F5188" s="122">
        <v>0</v>
      </c>
      <c r="G5188" s="122">
        <v>0</v>
      </c>
      <c r="H5188" s="122">
        <v>0</v>
      </c>
      <c r="I5188" s="122">
        <v>0</v>
      </c>
      <c r="J5188" s="122">
        <v>0</v>
      </c>
      <c r="K5188" s="122">
        <v>0</v>
      </c>
      <c r="L5188" s="122">
        <v>0</v>
      </c>
      <c r="M5188" s="122">
        <v>0</v>
      </c>
      <c r="N5188" s="122">
        <v>0</v>
      </c>
      <c r="O5188" s="122">
        <v>0</v>
      </c>
      <c r="P5188" s="122">
        <v>0</v>
      </c>
      <c r="Q5188" s="122">
        <v>0</v>
      </c>
      <c r="R5188" s="122">
        <v>0</v>
      </c>
      <c r="S5188" s="122">
        <v>0</v>
      </c>
      <c r="T5188" s="122">
        <v>0</v>
      </c>
      <c r="U5188" s="122">
        <v>0</v>
      </c>
      <c r="V5188" s="122">
        <v>0</v>
      </c>
      <c r="W5188" s="122">
        <v>0</v>
      </c>
      <c r="X5188" s="122">
        <v>0</v>
      </c>
      <c r="Y5188" s="122">
        <v>0</v>
      </c>
      <c r="Z5188" s="122">
        <v>0</v>
      </c>
      <c r="AA5188" s="122">
        <v>0</v>
      </c>
      <c r="AB5188" s="122">
        <v>0</v>
      </c>
      <c r="AC5188" s="122">
        <v>0</v>
      </c>
      <c r="AD5188" s="122">
        <v>0</v>
      </c>
      <c r="AE5188" s="122">
        <v>0</v>
      </c>
      <c r="AF5188" s="122">
        <v>0</v>
      </c>
      <c r="AG5188" s="122">
        <v>0</v>
      </c>
      <c r="AH5188" s="122">
        <v>0</v>
      </c>
      <c r="AI5188" s="122">
        <v>0</v>
      </c>
      <c r="AJ5188" s="122">
        <v>0</v>
      </c>
      <c r="AK5188" s="122">
        <v>0</v>
      </c>
      <c r="AL5188" s="122">
        <v>0</v>
      </c>
    </row>
    <row r="5189" spans="1:38" hidden="1" x14ac:dyDescent="0.25">
      <c r="A5189" s="122" t="s">
        <v>2029</v>
      </c>
      <c r="B5189" s="122">
        <v>1</v>
      </c>
      <c r="C5189" s="122" t="s">
        <v>2239</v>
      </c>
      <c r="D5189" s="122" t="s">
        <v>2114</v>
      </c>
      <c r="E5189" s="122">
        <v>94</v>
      </c>
      <c r="F5189" s="122">
        <v>0</v>
      </c>
      <c r="G5189" s="122">
        <v>0</v>
      </c>
      <c r="H5189" s="122">
        <v>0</v>
      </c>
      <c r="I5189" s="122">
        <v>0</v>
      </c>
      <c r="J5189" s="122">
        <v>0</v>
      </c>
      <c r="K5189" s="122">
        <v>0</v>
      </c>
      <c r="L5189" s="122">
        <v>0</v>
      </c>
      <c r="M5189" s="122">
        <v>0</v>
      </c>
      <c r="N5189" s="122">
        <v>0</v>
      </c>
      <c r="O5189" s="122">
        <v>0</v>
      </c>
      <c r="P5189" s="122">
        <v>0</v>
      </c>
      <c r="Q5189" s="122">
        <v>0</v>
      </c>
      <c r="R5189" s="122">
        <v>0</v>
      </c>
      <c r="S5189" s="122">
        <v>0</v>
      </c>
      <c r="T5189" s="122">
        <v>0</v>
      </c>
      <c r="U5189" s="122">
        <v>0</v>
      </c>
      <c r="V5189" s="122">
        <v>0</v>
      </c>
      <c r="W5189" s="122">
        <v>0</v>
      </c>
      <c r="X5189" s="122">
        <v>0</v>
      </c>
      <c r="Y5189" s="122">
        <v>0</v>
      </c>
      <c r="Z5189" s="122">
        <v>0</v>
      </c>
      <c r="AA5189" s="122">
        <v>0</v>
      </c>
      <c r="AB5189" s="122">
        <v>0</v>
      </c>
      <c r="AC5189" s="122">
        <v>0</v>
      </c>
      <c r="AD5189" s="122">
        <v>0</v>
      </c>
      <c r="AE5189" s="122">
        <v>0</v>
      </c>
      <c r="AF5189" s="122">
        <v>0</v>
      </c>
      <c r="AG5189" s="122">
        <v>0</v>
      </c>
      <c r="AH5189" s="122">
        <v>0</v>
      </c>
      <c r="AI5189" s="122">
        <v>0</v>
      </c>
      <c r="AJ5189" s="122">
        <v>0</v>
      </c>
      <c r="AK5189" s="122">
        <v>0</v>
      </c>
      <c r="AL5189" s="122">
        <v>0</v>
      </c>
    </row>
    <row r="5190" spans="1:38" hidden="1" x14ac:dyDescent="0.25">
      <c r="A5190" s="122" t="s">
        <v>2029</v>
      </c>
      <c r="B5190" s="122">
        <v>1</v>
      </c>
      <c r="C5190" s="122" t="s">
        <v>2239</v>
      </c>
      <c r="D5190" s="122" t="s">
        <v>2115</v>
      </c>
      <c r="E5190" s="122">
        <v>94</v>
      </c>
      <c r="F5190" s="122">
        <v>2.3452055417999999E-2</v>
      </c>
      <c r="G5190" s="122">
        <v>2.3452055417999999E-2</v>
      </c>
      <c r="H5190" s="122">
        <v>2.3452055417999999E-2</v>
      </c>
      <c r="I5190" s="122">
        <v>2.9315069620600001E-2</v>
      </c>
      <c r="J5190" s="122">
        <v>3.2246576713399998E-2</v>
      </c>
      <c r="K5190" s="122">
        <v>4.0523008695299997E-2</v>
      </c>
      <c r="L5190" s="122">
        <v>4.4999296331799998E-2</v>
      </c>
      <c r="M5190" s="122">
        <v>4.7555258133000003E-2</v>
      </c>
      <c r="N5190" s="122">
        <v>5.8311118213699997E-2</v>
      </c>
      <c r="O5190" s="122">
        <v>5.9171760045299997E-2</v>
      </c>
      <c r="P5190" s="122">
        <v>3.6034760304100001E-2</v>
      </c>
      <c r="Q5190" s="122">
        <v>2.3945464280200002E-2</v>
      </c>
      <c r="R5190" s="122">
        <v>2.2892169020099998E-2</v>
      </c>
      <c r="S5190" s="122">
        <v>2.3937804473999999E-2</v>
      </c>
      <c r="T5190" s="122">
        <v>2.3833743429E-2</v>
      </c>
      <c r="U5190" s="122">
        <v>2.2879289308400001E-2</v>
      </c>
      <c r="V5190" s="122">
        <v>2.72396983078E-2</v>
      </c>
      <c r="W5190" s="122">
        <v>2.65073284814E-2</v>
      </c>
      <c r="X5190" s="122">
        <v>2.5098323569500001E-2</v>
      </c>
      <c r="Y5190" s="122">
        <v>1.50904706417E-2</v>
      </c>
      <c r="Z5190" s="122">
        <v>2.1829497522099998E-2</v>
      </c>
      <c r="AA5190" s="122">
        <v>9.9314960094999995E-3</v>
      </c>
      <c r="AB5190" s="122">
        <v>1.07905192197E-2</v>
      </c>
      <c r="AC5190" s="122">
        <v>1.15415907859E-2</v>
      </c>
      <c r="AD5190" s="122">
        <v>2.5725122923700001E-2</v>
      </c>
      <c r="AE5190" s="122">
        <v>2.6490543018399999E-2</v>
      </c>
      <c r="AF5190" s="122">
        <v>3.09554137372E-2</v>
      </c>
      <c r="AG5190" s="122">
        <v>3.3731507906199998E-2</v>
      </c>
      <c r="AH5190" s="122">
        <v>3.7196387323700002E-2</v>
      </c>
      <c r="AI5190" s="122">
        <v>4.3364158893599999E-2</v>
      </c>
      <c r="AJ5190" s="122">
        <v>5.1349367962799999E-2</v>
      </c>
      <c r="AK5190" s="122">
        <v>7.3672408968099998E-2</v>
      </c>
      <c r="AL5190" s="122">
        <v>0</v>
      </c>
    </row>
    <row r="5191" spans="1:38" hidden="1" x14ac:dyDescent="0.25">
      <c r="A5191" s="122" t="s">
        <v>2029</v>
      </c>
      <c r="B5191" s="122">
        <v>1</v>
      </c>
      <c r="C5191" s="122" t="s">
        <v>2239</v>
      </c>
      <c r="D5191" s="122" t="s">
        <v>2116</v>
      </c>
      <c r="E5191" s="122">
        <v>94</v>
      </c>
      <c r="F5191" s="122">
        <v>3.1920109699999999E-5</v>
      </c>
      <c r="G5191" s="122">
        <v>3.1920109699999999E-5</v>
      </c>
      <c r="H5191" s="122">
        <v>3.1920109699999999E-5</v>
      </c>
      <c r="I5191" s="122">
        <v>3.99004244E-5</v>
      </c>
      <c r="J5191" s="122">
        <v>4.3890680599999998E-5</v>
      </c>
      <c r="K5191" s="122">
        <v>5.5155734200000001E-5</v>
      </c>
      <c r="L5191" s="122">
        <v>6.1248609400000006E-5</v>
      </c>
      <c r="M5191" s="122">
        <v>6.4727356899999997E-5</v>
      </c>
      <c r="N5191" s="122">
        <v>7.93668205E-5</v>
      </c>
      <c r="O5191" s="122">
        <v>8.05387202E-5</v>
      </c>
      <c r="P5191" s="122">
        <v>4.9047069700000003E-5</v>
      </c>
      <c r="Q5191" s="122">
        <v>3.2592592999999998E-5</v>
      </c>
      <c r="R5191" s="122">
        <v>3.1157945200000002E-5</v>
      </c>
      <c r="S5191" s="122">
        <v>3.2582285899999998E-5</v>
      </c>
      <c r="T5191" s="122">
        <v>3.2439597900000003E-5</v>
      </c>
      <c r="U5191" s="122">
        <v>3.1141279299999997E-5</v>
      </c>
      <c r="V5191" s="122">
        <v>3.70757364E-5</v>
      </c>
      <c r="W5191" s="122">
        <v>4.84911545E-5</v>
      </c>
      <c r="X5191" s="122">
        <v>8.3750810599999995E-5</v>
      </c>
      <c r="Y5191" s="122">
        <v>9.2207365199999995E-5</v>
      </c>
      <c r="Z5191" s="122">
        <v>9.87240138E-5</v>
      </c>
      <c r="AA5191" s="122">
        <v>9.6205093979999997E-4</v>
      </c>
      <c r="AB5191" s="122">
        <v>1.0394127751E-3</v>
      </c>
      <c r="AC5191" s="122">
        <v>1.0000884946E-3</v>
      </c>
      <c r="AD5191" s="122">
        <v>6.8591770309999996E-4</v>
      </c>
      <c r="AE5191" s="122">
        <v>7.2618763879999998E-4</v>
      </c>
      <c r="AF5191" s="122">
        <v>8.6247728730000004E-4</v>
      </c>
      <c r="AG5191" s="122">
        <v>1.0639532351000001E-3</v>
      </c>
      <c r="AH5191" s="122">
        <v>9.5702446499999999E-4</v>
      </c>
      <c r="AI5191" s="122">
        <v>1.2443135388E-3</v>
      </c>
      <c r="AJ5191" s="122">
        <v>9.6161189329999996E-4</v>
      </c>
      <c r="AK5191" s="122">
        <v>1.0883229395E-3</v>
      </c>
      <c r="AL5191" s="122">
        <v>0</v>
      </c>
    </row>
    <row r="5192" spans="1:38" hidden="1" x14ac:dyDescent="0.25">
      <c r="A5192" s="122" t="s">
        <v>2029</v>
      </c>
      <c r="B5192" s="122">
        <v>1</v>
      </c>
      <c r="C5192" s="122" t="s">
        <v>2239</v>
      </c>
      <c r="D5192" s="122" t="s">
        <v>2138</v>
      </c>
      <c r="E5192" s="122">
        <v>94</v>
      </c>
      <c r="F5192" s="122">
        <v>0</v>
      </c>
      <c r="G5192" s="122">
        <v>0</v>
      </c>
      <c r="H5192" s="122">
        <v>0</v>
      </c>
      <c r="I5192" s="122">
        <v>0</v>
      </c>
      <c r="J5192" s="122">
        <v>0</v>
      </c>
      <c r="K5192" s="122">
        <v>0</v>
      </c>
      <c r="L5192" s="122">
        <v>0</v>
      </c>
      <c r="M5192" s="122">
        <v>0</v>
      </c>
      <c r="N5192" s="122">
        <v>0</v>
      </c>
      <c r="O5192" s="122">
        <v>0</v>
      </c>
      <c r="P5192" s="122">
        <v>0</v>
      </c>
      <c r="Q5192" s="122">
        <v>0</v>
      </c>
      <c r="R5192" s="122">
        <v>0</v>
      </c>
      <c r="S5192" s="122">
        <v>0</v>
      </c>
      <c r="T5192" s="122">
        <v>0</v>
      </c>
      <c r="U5192" s="122">
        <v>0</v>
      </c>
      <c r="V5192" s="122">
        <v>0</v>
      </c>
      <c r="W5192" s="122">
        <v>0</v>
      </c>
      <c r="X5192" s="122">
        <v>0</v>
      </c>
      <c r="Y5192" s="122">
        <v>0</v>
      </c>
      <c r="Z5192" s="122">
        <v>0</v>
      </c>
      <c r="AA5192" s="122">
        <v>0</v>
      </c>
      <c r="AB5192" s="122">
        <v>0</v>
      </c>
      <c r="AC5192" s="122">
        <v>0</v>
      </c>
      <c r="AD5192" s="122">
        <v>0</v>
      </c>
      <c r="AE5192" s="122">
        <v>0</v>
      </c>
      <c r="AF5192" s="122">
        <v>0</v>
      </c>
      <c r="AG5192" s="122">
        <v>0</v>
      </c>
      <c r="AH5192" s="122">
        <v>0</v>
      </c>
      <c r="AI5192" s="122">
        <v>0</v>
      </c>
      <c r="AJ5192" s="122">
        <v>0</v>
      </c>
      <c r="AK5192" s="122">
        <v>0</v>
      </c>
      <c r="AL5192" s="122">
        <v>0</v>
      </c>
    </row>
    <row r="5193" spans="1:38" hidden="1" x14ac:dyDescent="0.25">
      <c r="A5193" s="122" t="s">
        <v>2029</v>
      </c>
      <c r="B5193" s="122">
        <v>1</v>
      </c>
      <c r="C5193" s="122" t="s">
        <v>2239</v>
      </c>
      <c r="D5193" s="122" t="s">
        <v>2172</v>
      </c>
      <c r="E5193" s="122">
        <v>94</v>
      </c>
      <c r="F5193" s="122">
        <v>0</v>
      </c>
      <c r="G5193" s="122">
        <v>0</v>
      </c>
      <c r="H5193" s="122">
        <v>0</v>
      </c>
      <c r="I5193" s="122">
        <v>0</v>
      </c>
      <c r="J5193" s="122">
        <v>0</v>
      </c>
      <c r="K5193" s="122">
        <v>0</v>
      </c>
      <c r="L5193" s="122">
        <v>0</v>
      </c>
      <c r="M5193" s="122">
        <v>0</v>
      </c>
      <c r="N5193" s="122">
        <v>0</v>
      </c>
      <c r="O5193" s="122">
        <v>0</v>
      </c>
      <c r="P5193" s="122">
        <v>0</v>
      </c>
      <c r="Q5193" s="122">
        <v>0</v>
      </c>
      <c r="R5193" s="122">
        <v>0</v>
      </c>
      <c r="S5193" s="122">
        <v>0</v>
      </c>
      <c r="T5193" s="122">
        <v>0</v>
      </c>
      <c r="U5193" s="122">
        <v>0</v>
      </c>
      <c r="V5193" s="122">
        <v>0</v>
      </c>
      <c r="W5193" s="122">
        <v>0</v>
      </c>
      <c r="X5193" s="122">
        <v>0</v>
      </c>
      <c r="Y5193" s="122">
        <v>0</v>
      </c>
      <c r="Z5193" s="122">
        <v>0</v>
      </c>
      <c r="AA5193" s="122">
        <v>0</v>
      </c>
      <c r="AB5193" s="122">
        <v>0</v>
      </c>
      <c r="AC5193" s="122">
        <v>0</v>
      </c>
      <c r="AD5193" s="122">
        <v>0</v>
      </c>
      <c r="AE5193" s="122">
        <v>0</v>
      </c>
      <c r="AF5193" s="122">
        <v>0</v>
      </c>
      <c r="AG5193" s="122">
        <v>0</v>
      </c>
      <c r="AH5193" s="122">
        <v>0</v>
      </c>
      <c r="AI5193" s="122">
        <v>0</v>
      </c>
      <c r="AJ5193" s="122">
        <v>0</v>
      </c>
      <c r="AK5193" s="122">
        <v>0</v>
      </c>
      <c r="AL5193" s="122">
        <v>0</v>
      </c>
    </row>
    <row r="5194" spans="1:38" hidden="1" x14ac:dyDescent="0.25">
      <c r="A5194" s="122" t="s">
        <v>2029</v>
      </c>
      <c r="B5194" s="122">
        <v>1</v>
      </c>
      <c r="C5194" s="122" t="s">
        <v>2239</v>
      </c>
      <c r="D5194" s="122" t="s">
        <v>2117</v>
      </c>
      <c r="E5194" s="122">
        <v>94</v>
      </c>
      <c r="F5194" s="122">
        <v>0</v>
      </c>
      <c r="G5194" s="122">
        <v>0</v>
      </c>
      <c r="H5194" s="122">
        <v>0</v>
      </c>
      <c r="I5194" s="122">
        <v>0</v>
      </c>
      <c r="J5194" s="122">
        <v>0</v>
      </c>
      <c r="K5194" s="122">
        <v>0</v>
      </c>
      <c r="L5194" s="122">
        <v>0</v>
      </c>
      <c r="M5194" s="122">
        <v>0</v>
      </c>
      <c r="N5194" s="122">
        <v>0</v>
      </c>
      <c r="O5194" s="122">
        <v>0</v>
      </c>
      <c r="P5194" s="122">
        <v>0</v>
      </c>
      <c r="Q5194" s="122">
        <v>0</v>
      </c>
      <c r="R5194" s="122">
        <v>0</v>
      </c>
      <c r="S5194" s="122">
        <v>0</v>
      </c>
      <c r="T5194" s="122">
        <v>0</v>
      </c>
      <c r="U5194" s="122">
        <v>0</v>
      </c>
      <c r="V5194" s="122">
        <v>0</v>
      </c>
      <c r="W5194" s="122">
        <v>0</v>
      </c>
      <c r="X5194" s="122">
        <v>0</v>
      </c>
      <c r="Y5194" s="122">
        <v>0</v>
      </c>
      <c r="Z5194" s="122">
        <v>0</v>
      </c>
      <c r="AA5194" s="122">
        <v>0</v>
      </c>
      <c r="AB5194" s="122">
        <v>0</v>
      </c>
      <c r="AC5194" s="122">
        <v>0</v>
      </c>
      <c r="AD5194" s="122">
        <v>0</v>
      </c>
      <c r="AE5194" s="122">
        <v>0</v>
      </c>
      <c r="AF5194" s="122">
        <v>0</v>
      </c>
      <c r="AG5194" s="122">
        <v>0</v>
      </c>
      <c r="AH5194" s="122">
        <v>0</v>
      </c>
      <c r="AI5194" s="122">
        <v>0</v>
      </c>
      <c r="AJ5194" s="122">
        <v>0</v>
      </c>
      <c r="AK5194" s="122">
        <v>0</v>
      </c>
      <c r="AL5194" s="122">
        <v>0</v>
      </c>
    </row>
    <row r="5195" spans="1:38" hidden="1" x14ac:dyDescent="0.25">
      <c r="A5195" s="122" t="s">
        <v>2029</v>
      </c>
      <c r="B5195" s="122">
        <v>1</v>
      </c>
      <c r="C5195" s="122" t="s">
        <v>2239</v>
      </c>
      <c r="D5195" s="122" t="s">
        <v>2118</v>
      </c>
      <c r="E5195" s="122">
        <v>94</v>
      </c>
      <c r="F5195" s="122">
        <v>0</v>
      </c>
      <c r="G5195" s="122">
        <v>0</v>
      </c>
      <c r="H5195" s="122">
        <v>0</v>
      </c>
      <c r="I5195" s="122">
        <v>0</v>
      </c>
      <c r="J5195" s="122">
        <v>0</v>
      </c>
      <c r="K5195" s="122">
        <v>0</v>
      </c>
      <c r="L5195" s="122">
        <v>0</v>
      </c>
      <c r="M5195" s="122">
        <v>0</v>
      </c>
      <c r="N5195" s="122">
        <v>0</v>
      </c>
      <c r="O5195" s="122">
        <v>0</v>
      </c>
      <c r="P5195" s="122">
        <v>0</v>
      </c>
      <c r="Q5195" s="122">
        <v>0</v>
      </c>
      <c r="R5195" s="122">
        <v>0</v>
      </c>
      <c r="S5195" s="122">
        <v>0</v>
      </c>
      <c r="T5195" s="122">
        <v>0</v>
      </c>
      <c r="U5195" s="122">
        <v>0</v>
      </c>
      <c r="V5195" s="122">
        <v>0</v>
      </c>
      <c r="W5195" s="122">
        <v>0</v>
      </c>
      <c r="X5195" s="122">
        <v>0</v>
      </c>
      <c r="Y5195" s="122">
        <v>0</v>
      </c>
      <c r="Z5195" s="122">
        <v>0</v>
      </c>
      <c r="AA5195" s="122">
        <v>3.157408759E-4</v>
      </c>
      <c r="AB5195" s="122">
        <v>3.4359379630000001E-4</v>
      </c>
      <c r="AC5195" s="122">
        <v>1.27077672E-5</v>
      </c>
      <c r="AD5195" s="122">
        <v>2.4630232899999999E-5</v>
      </c>
      <c r="AE5195" s="122">
        <v>0</v>
      </c>
      <c r="AF5195" s="122">
        <v>0</v>
      </c>
      <c r="AG5195" s="122">
        <v>0</v>
      </c>
      <c r="AH5195" s="122">
        <v>0</v>
      </c>
      <c r="AI5195" s="122">
        <v>0</v>
      </c>
      <c r="AJ5195" s="122">
        <v>0</v>
      </c>
      <c r="AK5195" s="122">
        <v>0</v>
      </c>
      <c r="AL5195" s="122">
        <v>0</v>
      </c>
    </row>
    <row r="5196" spans="1:38" hidden="1" x14ac:dyDescent="0.25">
      <c r="A5196" s="122" t="s">
        <v>2029</v>
      </c>
      <c r="B5196" s="122">
        <v>1</v>
      </c>
      <c r="C5196" s="122" t="s">
        <v>2239</v>
      </c>
      <c r="D5196" s="122" t="s">
        <v>2119</v>
      </c>
      <c r="E5196" s="122">
        <v>94</v>
      </c>
      <c r="F5196" s="122">
        <v>0</v>
      </c>
      <c r="G5196" s="122">
        <v>0</v>
      </c>
      <c r="H5196" s="122">
        <v>0</v>
      </c>
      <c r="I5196" s="122">
        <v>0</v>
      </c>
      <c r="J5196" s="122">
        <v>0</v>
      </c>
      <c r="K5196" s="122">
        <v>0</v>
      </c>
      <c r="L5196" s="122">
        <v>0</v>
      </c>
      <c r="M5196" s="122">
        <v>0</v>
      </c>
      <c r="N5196" s="122">
        <v>0</v>
      </c>
      <c r="O5196" s="122">
        <v>0</v>
      </c>
      <c r="P5196" s="122">
        <v>0</v>
      </c>
      <c r="Q5196" s="122">
        <v>0</v>
      </c>
      <c r="R5196" s="122">
        <v>0</v>
      </c>
      <c r="S5196" s="122">
        <v>0</v>
      </c>
      <c r="T5196" s="122">
        <v>0</v>
      </c>
      <c r="U5196" s="122">
        <v>0</v>
      </c>
      <c r="V5196" s="122">
        <v>0</v>
      </c>
      <c r="W5196" s="122">
        <v>0</v>
      </c>
      <c r="X5196" s="122">
        <v>0</v>
      </c>
      <c r="Y5196" s="122">
        <v>0</v>
      </c>
      <c r="Z5196" s="122">
        <v>0</v>
      </c>
      <c r="AA5196" s="122">
        <v>0</v>
      </c>
      <c r="AB5196" s="122">
        <v>0</v>
      </c>
      <c r="AC5196" s="122">
        <v>0</v>
      </c>
      <c r="AD5196" s="122">
        <v>0</v>
      </c>
      <c r="AE5196" s="122">
        <v>0</v>
      </c>
      <c r="AF5196" s="122">
        <v>0</v>
      </c>
      <c r="AG5196" s="122">
        <v>0</v>
      </c>
      <c r="AH5196" s="122">
        <v>0</v>
      </c>
      <c r="AI5196" s="122">
        <v>0</v>
      </c>
      <c r="AJ5196" s="122">
        <v>0</v>
      </c>
      <c r="AK5196" s="122">
        <v>0</v>
      </c>
      <c r="AL5196" s="122">
        <v>0</v>
      </c>
    </row>
    <row r="5197" spans="1:38" hidden="1" x14ac:dyDescent="0.25">
      <c r="A5197" s="122" t="s">
        <v>2029</v>
      </c>
      <c r="B5197" s="122">
        <v>1</v>
      </c>
      <c r="C5197" s="122" t="s">
        <v>2239</v>
      </c>
      <c r="D5197" s="122" t="s">
        <v>2120</v>
      </c>
      <c r="E5197" s="122">
        <v>94</v>
      </c>
      <c r="F5197" s="122">
        <v>0</v>
      </c>
      <c r="G5197" s="122">
        <v>0</v>
      </c>
      <c r="H5197" s="122">
        <v>0</v>
      </c>
      <c r="I5197" s="122">
        <v>0</v>
      </c>
      <c r="J5197" s="122">
        <v>0</v>
      </c>
      <c r="K5197" s="122">
        <v>0</v>
      </c>
      <c r="L5197" s="122">
        <v>0</v>
      </c>
      <c r="M5197" s="122">
        <v>0</v>
      </c>
      <c r="N5197" s="122">
        <v>0</v>
      </c>
      <c r="O5197" s="122">
        <v>0</v>
      </c>
      <c r="P5197" s="122">
        <v>0</v>
      </c>
      <c r="Q5197" s="122">
        <v>0</v>
      </c>
      <c r="R5197" s="122">
        <v>0</v>
      </c>
      <c r="S5197" s="122">
        <v>0</v>
      </c>
      <c r="T5197" s="122">
        <v>0</v>
      </c>
      <c r="U5197" s="122">
        <v>0</v>
      </c>
      <c r="V5197" s="122">
        <v>0</v>
      </c>
      <c r="W5197" s="122">
        <v>0</v>
      </c>
      <c r="X5197" s="122">
        <v>0</v>
      </c>
      <c r="Y5197" s="122">
        <v>0</v>
      </c>
      <c r="Z5197" s="122">
        <v>0</v>
      </c>
      <c r="AA5197" s="122">
        <v>0</v>
      </c>
      <c r="AB5197" s="122">
        <v>0</v>
      </c>
      <c r="AC5197" s="122">
        <v>0</v>
      </c>
      <c r="AD5197" s="122">
        <v>0</v>
      </c>
      <c r="AE5197" s="122">
        <v>0</v>
      </c>
      <c r="AF5197" s="122">
        <v>0</v>
      </c>
      <c r="AG5197" s="122">
        <v>0</v>
      </c>
      <c r="AH5197" s="122">
        <v>0</v>
      </c>
      <c r="AI5197" s="122">
        <v>0</v>
      </c>
      <c r="AJ5197" s="122">
        <v>0</v>
      </c>
      <c r="AK5197" s="122">
        <v>0</v>
      </c>
      <c r="AL5197" s="122">
        <v>0</v>
      </c>
    </row>
    <row r="5198" spans="1:38" hidden="1" x14ac:dyDescent="0.25">
      <c r="A5198" s="122" t="s">
        <v>2029</v>
      </c>
      <c r="B5198" s="122">
        <v>1</v>
      </c>
      <c r="C5198" s="122" t="s">
        <v>2239</v>
      </c>
      <c r="D5198" s="122" t="s">
        <v>2121</v>
      </c>
      <c r="E5198" s="122">
        <v>94</v>
      </c>
      <c r="F5198" s="122">
        <v>4.0849623033999999E-2</v>
      </c>
      <c r="G5198" s="122">
        <v>4.0849623033999999E-2</v>
      </c>
      <c r="H5198" s="122">
        <v>4.0849623033999999E-2</v>
      </c>
      <c r="I5198" s="122">
        <v>5.10620294775E-2</v>
      </c>
      <c r="J5198" s="122">
        <v>5.6168232118899999E-2</v>
      </c>
      <c r="K5198" s="122">
        <v>7.0584416140600001E-2</v>
      </c>
      <c r="L5198" s="122">
        <v>7.8381372929199999E-2</v>
      </c>
      <c r="M5198" s="122">
        <v>8.2833439480099996E-2</v>
      </c>
      <c r="N5198" s="122">
        <v>0.1015683771633</v>
      </c>
      <c r="O5198" s="122">
        <v>0.1030674730689</v>
      </c>
      <c r="P5198" s="122">
        <v>6.2766624271300003E-2</v>
      </c>
      <c r="Q5198" s="122">
        <v>4.1709060448199997E-2</v>
      </c>
      <c r="R5198" s="122">
        <v>3.9874392566900001E-2</v>
      </c>
      <c r="S5198" s="122">
        <v>4.1695719515500003E-2</v>
      </c>
      <c r="T5198" s="122">
        <v>4.1514461641900001E-2</v>
      </c>
      <c r="U5198" s="122">
        <v>3.98519586218E-2</v>
      </c>
      <c r="V5198" s="122">
        <v>4.7447073856300002E-2</v>
      </c>
      <c r="W5198" s="122">
        <v>4.6171408129600001E-2</v>
      </c>
      <c r="X5198" s="122">
        <v>4.3639316918100003E-2</v>
      </c>
      <c r="Y5198" s="122">
        <v>3.6053487428500001E-2</v>
      </c>
      <c r="Z5198" s="122">
        <v>4.6839805604699997E-2</v>
      </c>
      <c r="AA5198" s="122">
        <v>6.2841722510000003E-2</v>
      </c>
      <c r="AB5198" s="122">
        <v>6.8383250857700001E-2</v>
      </c>
      <c r="AC5198" s="122">
        <v>7.6287027526299997E-2</v>
      </c>
      <c r="AD5198" s="122">
        <v>8.3985984982700004E-2</v>
      </c>
      <c r="AE5198" s="122">
        <v>9.0328259310700001E-2</v>
      </c>
      <c r="AF5198" s="122">
        <v>9.8836308652700003E-2</v>
      </c>
      <c r="AG5198" s="122">
        <v>0.11901246439469999</v>
      </c>
      <c r="AH5198" s="122">
        <v>0.12802001718700001</v>
      </c>
      <c r="AI5198" s="122">
        <v>0.1244310764388</v>
      </c>
      <c r="AJ5198" s="122">
        <v>0.13014950078849999</v>
      </c>
      <c r="AK5198" s="122">
        <v>0.13599445613989999</v>
      </c>
      <c r="AL5198" s="122">
        <v>0</v>
      </c>
    </row>
    <row r="5199" spans="1:38" hidden="1" x14ac:dyDescent="0.25">
      <c r="A5199" s="122" t="s">
        <v>2029</v>
      </c>
      <c r="B5199" s="122">
        <v>1</v>
      </c>
      <c r="C5199" s="122" t="s">
        <v>2239</v>
      </c>
      <c r="D5199" s="122" t="s">
        <v>2122</v>
      </c>
      <c r="E5199" s="122">
        <v>94</v>
      </c>
      <c r="F5199" s="122">
        <v>8.7478373468999997E-3</v>
      </c>
      <c r="G5199" s="122">
        <v>8.7478373468999997E-3</v>
      </c>
      <c r="H5199" s="122">
        <v>8.7478373468999997E-3</v>
      </c>
      <c r="I5199" s="122">
        <v>1.0934795730899999E-2</v>
      </c>
      <c r="J5199" s="122">
        <v>1.20282761745E-2</v>
      </c>
      <c r="K5199" s="122">
        <v>1.5115462269100001E-2</v>
      </c>
      <c r="L5199" s="122">
        <v>1.6785160015300001E-2</v>
      </c>
      <c r="M5199" s="122">
        <v>1.7738557697000001E-2</v>
      </c>
      <c r="N5199" s="122">
        <v>2.1750594217499999E-2</v>
      </c>
      <c r="O5199" s="122">
        <v>2.2071622161999999E-2</v>
      </c>
      <c r="P5199" s="122">
        <v>1.3441303625299999E-2</v>
      </c>
      <c r="Q5199" s="122">
        <v>8.9318825540000008E-3</v>
      </c>
      <c r="R5199" s="122">
        <v>8.5389936154999999E-3</v>
      </c>
      <c r="S5199" s="122">
        <v>8.9290260973999992E-3</v>
      </c>
      <c r="T5199" s="122">
        <v>8.8902103435000001E-3</v>
      </c>
      <c r="U5199" s="122">
        <v>8.5341894529999997E-3</v>
      </c>
      <c r="V5199" s="122">
        <v>1.01606626228E-2</v>
      </c>
      <c r="W5199" s="122">
        <v>9.8874830151000001E-3</v>
      </c>
      <c r="X5199" s="122">
        <v>9.3452420822000004E-3</v>
      </c>
      <c r="Y5199" s="122">
        <v>7.3193309895999998E-3</v>
      </c>
      <c r="Z5199" s="122">
        <v>9.7784776181000007E-3</v>
      </c>
      <c r="AA5199" s="122">
        <v>1.3125747649999999E-4</v>
      </c>
      <c r="AB5199" s="122">
        <v>1.3960883649999999E-4</v>
      </c>
      <c r="AC5199" s="122">
        <v>1.6882019679999999E-2</v>
      </c>
      <c r="AD5199" s="122">
        <v>1.72359482E-2</v>
      </c>
      <c r="AE5199" s="122">
        <v>1.6149976999999999E-2</v>
      </c>
      <c r="AF5199" s="122">
        <v>1.6385102039599999E-2</v>
      </c>
      <c r="AG5199" s="122">
        <v>1.76333784E-2</v>
      </c>
      <c r="AH5199" s="122">
        <v>1.04106302704E-2</v>
      </c>
      <c r="AI5199" s="122">
        <v>1.43440484596E-2</v>
      </c>
      <c r="AJ5199" s="122">
        <v>7.1073336418999997E-3</v>
      </c>
      <c r="AK5199" s="122">
        <v>4.2610171564000003E-3</v>
      </c>
      <c r="AL5199" s="122">
        <v>0</v>
      </c>
    </row>
    <row r="5200" spans="1:38" hidden="1" x14ac:dyDescent="0.25">
      <c r="A5200" s="122" t="s">
        <v>2029</v>
      </c>
      <c r="B5200" s="122">
        <v>1</v>
      </c>
      <c r="C5200" s="122" t="s">
        <v>2239</v>
      </c>
      <c r="D5200" s="122" t="s">
        <v>2123</v>
      </c>
      <c r="E5200" s="122">
        <v>94</v>
      </c>
      <c r="F5200" s="122">
        <v>1.6392219492399999E-2</v>
      </c>
      <c r="G5200" s="122">
        <v>1.6392219492399999E-2</v>
      </c>
      <c r="H5200" s="122">
        <v>1.6392219492399999E-2</v>
      </c>
      <c r="I5200" s="122">
        <v>2.04902742653E-2</v>
      </c>
      <c r="J5200" s="122">
        <v>2.2539301059799999E-2</v>
      </c>
      <c r="K5200" s="122">
        <v>2.83242560977E-2</v>
      </c>
      <c r="L5200" s="122">
        <v>3.1453034869899997E-2</v>
      </c>
      <c r="M5200" s="122">
        <v>3.3239568637999997E-2</v>
      </c>
      <c r="N5200" s="122">
        <v>4.0757562990499999E-2</v>
      </c>
      <c r="O5200" s="122">
        <v>4.1359123575899999E-2</v>
      </c>
      <c r="P5200" s="122">
        <v>2.5187117494099999E-2</v>
      </c>
      <c r="Q5200" s="122">
        <v>1.6737095625899999E-2</v>
      </c>
      <c r="R5200" s="122">
        <v>1.6000876243499999E-2</v>
      </c>
      <c r="S5200" s="122">
        <v>1.6731742366500001E-2</v>
      </c>
      <c r="T5200" s="122">
        <v>1.6659007060600001E-2</v>
      </c>
      <c r="U5200" s="122">
        <v>1.5991874597200001E-2</v>
      </c>
      <c r="V5200" s="122">
        <v>1.90396577006E-2</v>
      </c>
      <c r="W5200" s="122">
        <v>1.85277556194E-2</v>
      </c>
      <c r="X5200" s="122">
        <v>1.75116725147E-2</v>
      </c>
      <c r="Y5200" s="122">
        <v>8.5030711905000004E-3</v>
      </c>
      <c r="Z5200" s="122">
        <v>8.8993586548000003E-3</v>
      </c>
      <c r="AA5200" s="122">
        <v>1.31476982453E-2</v>
      </c>
      <c r="AB5200" s="122">
        <v>1.42868440492E-2</v>
      </c>
      <c r="AC5200" s="122">
        <v>1.67436093031E-2</v>
      </c>
      <c r="AD5200" s="122">
        <v>1.4187308079699999E-2</v>
      </c>
      <c r="AE5200" s="122">
        <v>1.391523672E-2</v>
      </c>
      <c r="AF5200" s="122">
        <v>1.46623997716E-2</v>
      </c>
      <c r="AG5200" s="122">
        <v>1.4313574631600001E-2</v>
      </c>
      <c r="AH5200" s="122">
        <v>1.4112691646900001E-2</v>
      </c>
      <c r="AI5200" s="122">
        <v>1.3217540472700001E-2</v>
      </c>
      <c r="AJ5200" s="122">
        <v>1.2768439852400001E-2</v>
      </c>
      <c r="AK5200" s="122">
        <v>1.49749234645E-2</v>
      </c>
      <c r="AL5200" s="122">
        <v>0</v>
      </c>
    </row>
    <row r="5201" spans="1:38" hidden="1" x14ac:dyDescent="0.25">
      <c r="A5201" s="122" t="s">
        <v>2029</v>
      </c>
      <c r="B5201" s="122">
        <v>1</v>
      </c>
      <c r="C5201" s="122" t="s">
        <v>2239</v>
      </c>
      <c r="D5201" s="122" t="s">
        <v>2140</v>
      </c>
      <c r="E5201" s="122">
        <v>94</v>
      </c>
      <c r="F5201" s="122">
        <v>0</v>
      </c>
      <c r="G5201" s="122">
        <v>0</v>
      </c>
      <c r="H5201" s="122">
        <v>0</v>
      </c>
      <c r="I5201" s="122">
        <v>0</v>
      </c>
      <c r="J5201" s="122">
        <v>0</v>
      </c>
      <c r="K5201" s="122">
        <v>0</v>
      </c>
      <c r="L5201" s="122">
        <v>0</v>
      </c>
      <c r="M5201" s="122">
        <v>0</v>
      </c>
      <c r="N5201" s="122">
        <v>0</v>
      </c>
      <c r="O5201" s="122">
        <v>0</v>
      </c>
      <c r="P5201" s="122">
        <v>0</v>
      </c>
      <c r="Q5201" s="122">
        <v>0</v>
      </c>
      <c r="R5201" s="122">
        <v>0</v>
      </c>
      <c r="S5201" s="122">
        <v>0</v>
      </c>
      <c r="T5201" s="122">
        <v>0</v>
      </c>
      <c r="U5201" s="122">
        <v>0</v>
      </c>
      <c r="V5201" s="122">
        <v>0</v>
      </c>
      <c r="W5201" s="122">
        <v>0</v>
      </c>
      <c r="X5201" s="122">
        <v>0</v>
      </c>
      <c r="Y5201" s="122">
        <v>0</v>
      </c>
      <c r="Z5201" s="122">
        <v>0</v>
      </c>
      <c r="AA5201" s="122">
        <v>0</v>
      </c>
      <c r="AB5201" s="122">
        <v>0</v>
      </c>
      <c r="AC5201" s="122">
        <v>0</v>
      </c>
      <c r="AD5201" s="122">
        <v>0</v>
      </c>
      <c r="AE5201" s="122">
        <v>0</v>
      </c>
      <c r="AF5201" s="122">
        <v>0</v>
      </c>
      <c r="AG5201" s="122">
        <v>0</v>
      </c>
      <c r="AH5201" s="122">
        <v>0</v>
      </c>
      <c r="AI5201" s="122">
        <v>0</v>
      </c>
      <c r="AJ5201" s="122">
        <v>0</v>
      </c>
      <c r="AK5201" s="122">
        <v>0</v>
      </c>
      <c r="AL5201" s="122">
        <v>0</v>
      </c>
    </row>
    <row r="5202" spans="1:38" hidden="1" x14ac:dyDescent="0.25">
      <c r="A5202" s="122" t="s">
        <v>2029</v>
      </c>
      <c r="B5202" s="122">
        <v>1</v>
      </c>
      <c r="C5202" s="122" t="s">
        <v>2239</v>
      </c>
      <c r="D5202" s="122" t="s">
        <v>2124</v>
      </c>
      <c r="E5202" s="122">
        <v>94</v>
      </c>
      <c r="F5202" s="122">
        <v>7.9226901367999997E-3</v>
      </c>
      <c r="G5202" s="122">
        <v>7.9226901367999997E-3</v>
      </c>
      <c r="H5202" s="122">
        <v>7.9226901367999997E-3</v>
      </c>
      <c r="I5202" s="122">
        <v>9.9033627330999997E-3</v>
      </c>
      <c r="J5202" s="122">
        <v>1.08936983182E-2</v>
      </c>
      <c r="K5202" s="122">
        <v>1.3689683811300001E-2</v>
      </c>
      <c r="L5202" s="122">
        <v>1.52018861366E-2</v>
      </c>
      <c r="M5202" s="122">
        <v>1.6065353634699998E-2</v>
      </c>
      <c r="N5202" s="122">
        <v>1.9698950803699999E-2</v>
      </c>
      <c r="O5202" s="122">
        <v>1.9989697304399999E-2</v>
      </c>
      <c r="P5202" s="122">
        <v>1.2173441940399999E-2</v>
      </c>
      <c r="Q5202" s="122">
        <v>8.0893758678999995E-3</v>
      </c>
      <c r="R5202" s="122">
        <v>7.7335457466000002E-3</v>
      </c>
      <c r="S5202" s="122">
        <v>8.0867879449000001E-3</v>
      </c>
      <c r="T5202" s="122">
        <v>8.0516332513000007E-3</v>
      </c>
      <c r="U5202" s="122">
        <v>7.7291955259000001E-3</v>
      </c>
      <c r="V5202" s="122">
        <v>9.2022502767999999E-3</v>
      </c>
      <c r="W5202" s="122">
        <v>8.9548377599000008E-3</v>
      </c>
      <c r="X5202" s="122">
        <v>8.4637444644999997E-3</v>
      </c>
      <c r="Y5202" s="122">
        <v>6.4956037311999998E-3</v>
      </c>
      <c r="Z5202" s="122">
        <v>8.6779950135000006E-3</v>
      </c>
      <c r="AA5202" s="122">
        <v>1.2615812634999999E-3</v>
      </c>
      <c r="AB5202" s="122">
        <v>5.944611616E-4</v>
      </c>
      <c r="AC5202" s="122">
        <v>1.20365205769E-2</v>
      </c>
      <c r="AD5202" s="122">
        <v>1.313133566E-2</v>
      </c>
      <c r="AE5202" s="122">
        <v>1.4547097956700001E-2</v>
      </c>
      <c r="AF5202" s="122">
        <v>1.20966652E-2</v>
      </c>
      <c r="AG5202" s="122">
        <v>1.70596212E-2</v>
      </c>
      <c r="AH5202" s="122">
        <v>1.56611653835E-2</v>
      </c>
      <c r="AI5202" s="122">
        <v>1.6011800832699999E-2</v>
      </c>
      <c r="AJ5202" s="122">
        <v>1.6110334519999998E-2</v>
      </c>
      <c r="AK5202" s="122">
        <v>1.6420460238699999E-2</v>
      </c>
      <c r="AL5202" s="122">
        <v>0</v>
      </c>
    </row>
    <row r="5203" spans="1:38" hidden="1" x14ac:dyDescent="0.25">
      <c r="A5203" s="122" t="s">
        <v>2029</v>
      </c>
      <c r="B5203" s="122">
        <v>1</v>
      </c>
      <c r="C5203" s="122" t="s">
        <v>2239</v>
      </c>
      <c r="D5203" s="122" t="s">
        <v>2125</v>
      </c>
      <c r="E5203" s="122">
        <v>94</v>
      </c>
      <c r="F5203" s="122">
        <v>3.7066981063999999E-3</v>
      </c>
      <c r="G5203" s="122">
        <v>3.7066981063999999E-3</v>
      </c>
      <c r="H5203" s="122">
        <v>3.7066981063999999E-3</v>
      </c>
      <c r="I5203" s="122">
        <v>4.6333726061000002E-3</v>
      </c>
      <c r="J5203" s="122">
        <v>5.0967105721000001E-3</v>
      </c>
      <c r="K5203" s="122">
        <v>6.4048367322999998E-3</v>
      </c>
      <c r="L5203" s="122">
        <v>7.1123328964000001E-3</v>
      </c>
      <c r="M5203" s="122">
        <v>7.5163132825000001E-3</v>
      </c>
      <c r="N5203" s="122">
        <v>9.2163238287999993E-3</v>
      </c>
      <c r="O5203" s="122">
        <v>9.3523516379000003E-3</v>
      </c>
      <c r="P5203" s="122">
        <v>5.6954488107999997E-3</v>
      </c>
      <c r="Q5203" s="122">
        <v>3.7846832094999999E-3</v>
      </c>
      <c r="R5203" s="122">
        <v>3.6182061403999999E-3</v>
      </c>
      <c r="S5203" s="122">
        <v>3.7834734798999998E-3</v>
      </c>
      <c r="T5203" s="122">
        <v>3.7670261789E-3</v>
      </c>
      <c r="U5203" s="122">
        <v>3.6161705451E-3</v>
      </c>
      <c r="V5203" s="122">
        <v>4.3053514491999999E-3</v>
      </c>
      <c r="W5203" s="122">
        <v>4.1895976930999999E-3</v>
      </c>
      <c r="X5203" s="122">
        <v>3.9598353923999997E-3</v>
      </c>
      <c r="Y5203" s="122">
        <v>3.1008520836999999E-3</v>
      </c>
      <c r="Z5203" s="122">
        <v>4.1867304128000004E-3</v>
      </c>
      <c r="AA5203" s="122">
        <v>2.673443593E-4</v>
      </c>
      <c r="AB5203" s="122">
        <v>2.9161663460000001E-4</v>
      </c>
      <c r="AC5203" s="122">
        <v>9.1839333269000002E-3</v>
      </c>
      <c r="AD5203" s="122">
        <v>8.7351996546E-3</v>
      </c>
      <c r="AE5203" s="122">
        <v>8.9277497366000002E-3</v>
      </c>
      <c r="AF5203" s="122">
        <v>9.6445268892000006E-3</v>
      </c>
      <c r="AG5203" s="122">
        <v>9.4188125482999995E-3</v>
      </c>
      <c r="AH5203" s="122">
        <v>1.0998654033899999E-2</v>
      </c>
      <c r="AI5203" s="122">
        <v>9.4879045248000005E-3</v>
      </c>
      <c r="AJ5203" s="122">
        <v>1.23663384501E-2</v>
      </c>
      <c r="AK5203" s="122">
        <v>1.1662518961E-2</v>
      </c>
      <c r="AL5203" s="122">
        <v>0</v>
      </c>
    </row>
    <row r="5204" spans="1:38" hidden="1" x14ac:dyDescent="0.25">
      <c r="A5204" s="122" t="s">
        <v>2029</v>
      </c>
      <c r="B5204" s="122">
        <v>1</v>
      </c>
      <c r="C5204" s="122" t="s">
        <v>2239</v>
      </c>
      <c r="D5204" s="122" t="s">
        <v>2126</v>
      </c>
      <c r="E5204" s="122">
        <v>94</v>
      </c>
      <c r="F5204" s="122">
        <v>0</v>
      </c>
      <c r="G5204" s="122">
        <v>0</v>
      </c>
      <c r="H5204" s="122">
        <v>0</v>
      </c>
      <c r="I5204" s="122">
        <v>0</v>
      </c>
      <c r="J5204" s="122">
        <v>0</v>
      </c>
      <c r="K5204" s="122">
        <v>0</v>
      </c>
      <c r="L5204" s="122">
        <v>0</v>
      </c>
      <c r="M5204" s="122">
        <v>0</v>
      </c>
      <c r="N5204" s="122">
        <v>0</v>
      </c>
      <c r="O5204" s="122">
        <v>0</v>
      </c>
      <c r="P5204" s="122">
        <v>0</v>
      </c>
      <c r="Q5204" s="122">
        <v>0</v>
      </c>
      <c r="R5204" s="122">
        <v>0</v>
      </c>
      <c r="S5204" s="122">
        <v>0</v>
      </c>
      <c r="T5204" s="122">
        <v>0</v>
      </c>
      <c r="U5204" s="122">
        <v>0</v>
      </c>
      <c r="V5204" s="122">
        <v>0</v>
      </c>
      <c r="W5204" s="122">
        <v>0</v>
      </c>
      <c r="X5204" s="122">
        <v>0</v>
      </c>
      <c r="Y5204" s="122">
        <v>0</v>
      </c>
      <c r="Z5204" s="122">
        <v>0</v>
      </c>
      <c r="AA5204" s="122">
        <v>0</v>
      </c>
      <c r="AB5204" s="122">
        <v>0</v>
      </c>
      <c r="AC5204" s="122">
        <v>0</v>
      </c>
      <c r="AD5204" s="122">
        <v>0</v>
      </c>
      <c r="AE5204" s="122">
        <v>0</v>
      </c>
      <c r="AF5204" s="122">
        <v>0</v>
      </c>
      <c r="AG5204" s="122">
        <v>0</v>
      </c>
      <c r="AH5204" s="122">
        <v>0</v>
      </c>
      <c r="AI5204" s="122">
        <v>0</v>
      </c>
      <c r="AJ5204" s="122">
        <v>0</v>
      </c>
      <c r="AK5204" s="122">
        <v>0</v>
      </c>
      <c r="AL5204" s="122">
        <v>0</v>
      </c>
    </row>
    <row r="5205" spans="1:38" hidden="1" x14ac:dyDescent="0.25">
      <c r="A5205" s="122" t="s">
        <v>2029</v>
      </c>
      <c r="B5205" s="122">
        <v>1</v>
      </c>
      <c r="C5205" s="122" t="s">
        <v>2239</v>
      </c>
      <c r="D5205" s="122" t="s">
        <v>2127</v>
      </c>
      <c r="E5205" s="122">
        <v>94</v>
      </c>
      <c r="F5205" s="122">
        <v>0</v>
      </c>
      <c r="G5205" s="122">
        <v>0</v>
      </c>
      <c r="H5205" s="122">
        <v>0</v>
      </c>
      <c r="I5205" s="122">
        <v>0</v>
      </c>
      <c r="J5205" s="122">
        <v>0</v>
      </c>
      <c r="K5205" s="122">
        <v>0</v>
      </c>
      <c r="L5205" s="122">
        <v>0</v>
      </c>
      <c r="M5205" s="122">
        <v>0</v>
      </c>
      <c r="N5205" s="122">
        <v>0</v>
      </c>
      <c r="O5205" s="122">
        <v>0</v>
      </c>
      <c r="P5205" s="122">
        <v>0</v>
      </c>
      <c r="Q5205" s="122">
        <v>0</v>
      </c>
      <c r="R5205" s="122">
        <v>0</v>
      </c>
      <c r="S5205" s="122">
        <v>0</v>
      </c>
      <c r="T5205" s="122">
        <v>0</v>
      </c>
      <c r="U5205" s="122">
        <v>0</v>
      </c>
      <c r="V5205" s="122">
        <v>0</v>
      </c>
      <c r="W5205" s="122">
        <v>0</v>
      </c>
      <c r="X5205" s="122">
        <v>0</v>
      </c>
      <c r="Y5205" s="122">
        <v>0</v>
      </c>
      <c r="Z5205" s="122">
        <v>0</v>
      </c>
      <c r="AA5205" s="122">
        <v>0</v>
      </c>
      <c r="AB5205" s="122">
        <v>0</v>
      </c>
      <c r="AC5205" s="122">
        <v>0</v>
      </c>
      <c r="AD5205" s="122">
        <v>0</v>
      </c>
      <c r="AE5205" s="122">
        <v>0</v>
      </c>
      <c r="AF5205" s="122">
        <v>0</v>
      </c>
      <c r="AG5205" s="122">
        <v>0</v>
      </c>
      <c r="AH5205" s="122">
        <v>0</v>
      </c>
      <c r="AI5205" s="122">
        <v>0</v>
      </c>
      <c r="AJ5205" s="122">
        <v>0</v>
      </c>
      <c r="AK5205" s="122">
        <v>0</v>
      </c>
      <c r="AL5205" s="122">
        <v>0</v>
      </c>
    </row>
    <row r="5206" spans="1:38" hidden="1" x14ac:dyDescent="0.25">
      <c r="A5206" s="122" t="s">
        <v>2029</v>
      </c>
      <c r="B5206" s="122">
        <v>1</v>
      </c>
      <c r="C5206" s="122" t="s">
        <v>2239</v>
      </c>
      <c r="D5206" s="122" t="s">
        <v>2128</v>
      </c>
      <c r="E5206" s="122">
        <v>94</v>
      </c>
      <c r="F5206" s="122">
        <v>0</v>
      </c>
      <c r="G5206" s="122">
        <v>0</v>
      </c>
      <c r="H5206" s="122">
        <v>0</v>
      </c>
      <c r="I5206" s="122">
        <v>0</v>
      </c>
      <c r="J5206" s="122">
        <v>0</v>
      </c>
      <c r="K5206" s="122">
        <v>0</v>
      </c>
      <c r="L5206" s="122">
        <v>0</v>
      </c>
      <c r="M5206" s="122">
        <v>0</v>
      </c>
      <c r="N5206" s="122">
        <v>0</v>
      </c>
      <c r="O5206" s="122">
        <v>0</v>
      </c>
      <c r="P5206" s="122">
        <v>0</v>
      </c>
      <c r="Q5206" s="122">
        <v>0</v>
      </c>
      <c r="R5206" s="122">
        <v>0</v>
      </c>
      <c r="S5206" s="122">
        <v>0</v>
      </c>
      <c r="T5206" s="122">
        <v>0</v>
      </c>
      <c r="U5206" s="122">
        <v>0</v>
      </c>
      <c r="V5206" s="122">
        <v>0</v>
      </c>
      <c r="W5206" s="122">
        <v>0</v>
      </c>
      <c r="X5206" s="122">
        <v>0</v>
      </c>
      <c r="Y5206" s="122">
        <v>0</v>
      </c>
      <c r="Z5206" s="122">
        <v>0</v>
      </c>
      <c r="AA5206" s="122">
        <v>0</v>
      </c>
      <c r="AB5206" s="122">
        <v>0</v>
      </c>
      <c r="AC5206" s="122">
        <v>0</v>
      </c>
      <c r="AD5206" s="122">
        <v>0</v>
      </c>
      <c r="AE5206" s="122">
        <v>0</v>
      </c>
      <c r="AF5206" s="122">
        <v>0</v>
      </c>
      <c r="AG5206" s="122">
        <v>0</v>
      </c>
      <c r="AH5206" s="122">
        <v>0</v>
      </c>
      <c r="AI5206" s="122">
        <v>0</v>
      </c>
      <c r="AJ5206" s="122">
        <v>0</v>
      </c>
      <c r="AK5206" s="122">
        <v>0</v>
      </c>
      <c r="AL5206" s="122">
        <v>0</v>
      </c>
    </row>
    <row r="5207" spans="1:38" hidden="1" x14ac:dyDescent="0.25">
      <c r="A5207" s="122" t="s">
        <v>2240</v>
      </c>
      <c r="B5207" s="122">
        <v>1</v>
      </c>
      <c r="C5207" s="122" t="s">
        <v>2241</v>
      </c>
      <c r="D5207" s="122" t="s">
        <v>2080</v>
      </c>
      <c r="E5207" s="122">
        <v>95</v>
      </c>
      <c r="F5207" s="122">
        <v>0</v>
      </c>
      <c r="G5207" s="122">
        <v>0</v>
      </c>
      <c r="H5207" s="122">
        <v>0</v>
      </c>
      <c r="I5207" s="122">
        <v>0</v>
      </c>
      <c r="J5207" s="122">
        <v>0</v>
      </c>
      <c r="K5207" s="122">
        <v>0</v>
      </c>
      <c r="L5207" s="122">
        <v>0</v>
      </c>
      <c r="M5207" s="122">
        <v>0</v>
      </c>
      <c r="N5207" s="122">
        <v>0</v>
      </c>
      <c r="O5207" s="122">
        <v>0</v>
      </c>
      <c r="P5207" s="122">
        <v>0</v>
      </c>
      <c r="Q5207" s="122">
        <v>0</v>
      </c>
      <c r="R5207" s="122">
        <v>0</v>
      </c>
      <c r="S5207" s="122">
        <v>0</v>
      </c>
      <c r="T5207" s="122">
        <v>0</v>
      </c>
      <c r="U5207" s="122">
        <v>0</v>
      </c>
      <c r="V5207" s="122">
        <v>0</v>
      </c>
      <c r="W5207" s="122">
        <v>0</v>
      </c>
      <c r="X5207" s="122">
        <v>0</v>
      </c>
      <c r="Y5207" s="122">
        <v>0</v>
      </c>
      <c r="Z5207" s="122">
        <v>0</v>
      </c>
      <c r="AA5207" s="122">
        <v>0</v>
      </c>
      <c r="AB5207" s="122">
        <v>0</v>
      </c>
      <c r="AC5207" s="122">
        <v>0</v>
      </c>
      <c r="AD5207" s="122">
        <v>0</v>
      </c>
      <c r="AE5207" s="122">
        <v>0</v>
      </c>
      <c r="AF5207" s="122">
        <v>0</v>
      </c>
      <c r="AG5207" s="122">
        <v>0</v>
      </c>
      <c r="AH5207" s="122">
        <v>0</v>
      </c>
      <c r="AI5207" s="122">
        <v>0</v>
      </c>
      <c r="AJ5207" s="122">
        <v>0</v>
      </c>
      <c r="AK5207" s="122">
        <v>0</v>
      </c>
      <c r="AL5207" s="122">
        <v>0</v>
      </c>
    </row>
    <row r="5208" spans="1:38" hidden="1" x14ac:dyDescent="0.25">
      <c r="A5208" s="122" t="s">
        <v>2240</v>
      </c>
      <c r="B5208" s="122">
        <v>1</v>
      </c>
      <c r="C5208" s="122" t="s">
        <v>2241</v>
      </c>
      <c r="D5208" s="122" t="s">
        <v>2081</v>
      </c>
      <c r="E5208" s="122">
        <v>95</v>
      </c>
      <c r="F5208" s="122">
        <v>0</v>
      </c>
      <c r="G5208" s="122">
        <v>0</v>
      </c>
      <c r="H5208" s="122">
        <v>0</v>
      </c>
      <c r="I5208" s="122">
        <v>0</v>
      </c>
      <c r="J5208" s="122">
        <v>0</v>
      </c>
      <c r="K5208" s="122">
        <v>0</v>
      </c>
      <c r="L5208" s="122">
        <v>0</v>
      </c>
      <c r="M5208" s="122">
        <v>0</v>
      </c>
      <c r="N5208" s="122">
        <v>0</v>
      </c>
      <c r="O5208" s="122">
        <v>0</v>
      </c>
      <c r="P5208" s="122">
        <v>0</v>
      </c>
      <c r="Q5208" s="122">
        <v>0</v>
      </c>
      <c r="R5208" s="122">
        <v>0</v>
      </c>
      <c r="S5208" s="122">
        <v>0</v>
      </c>
      <c r="T5208" s="122">
        <v>0</v>
      </c>
      <c r="U5208" s="122">
        <v>0</v>
      </c>
      <c r="V5208" s="122">
        <v>0</v>
      </c>
      <c r="W5208" s="122">
        <v>0</v>
      </c>
      <c r="X5208" s="122">
        <v>0</v>
      </c>
      <c r="Y5208" s="122">
        <v>0</v>
      </c>
      <c r="Z5208" s="122">
        <v>0</v>
      </c>
      <c r="AA5208" s="122">
        <v>0</v>
      </c>
      <c r="AB5208" s="122">
        <v>0</v>
      </c>
      <c r="AC5208" s="122">
        <v>0</v>
      </c>
      <c r="AD5208" s="122">
        <v>0</v>
      </c>
      <c r="AE5208" s="122">
        <v>0</v>
      </c>
      <c r="AF5208" s="122">
        <v>0</v>
      </c>
      <c r="AG5208" s="122">
        <v>0</v>
      </c>
      <c r="AH5208" s="122">
        <v>0</v>
      </c>
      <c r="AI5208" s="122">
        <v>0</v>
      </c>
      <c r="AJ5208" s="122">
        <v>0</v>
      </c>
      <c r="AK5208" s="122">
        <v>0</v>
      </c>
      <c r="AL5208" s="122">
        <v>0</v>
      </c>
    </row>
    <row r="5209" spans="1:38" hidden="1" x14ac:dyDescent="0.25">
      <c r="A5209" s="122" t="s">
        <v>2240</v>
      </c>
      <c r="B5209" s="122">
        <v>1</v>
      </c>
      <c r="C5209" s="122" t="s">
        <v>2241</v>
      </c>
      <c r="D5209" s="122" t="s">
        <v>2082</v>
      </c>
      <c r="E5209" s="122">
        <v>95</v>
      </c>
      <c r="F5209" s="122">
        <v>0</v>
      </c>
      <c r="G5209" s="122">
        <v>0</v>
      </c>
      <c r="H5209" s="122">
        <v>0</v>
      </c>
      <c r="I5209" s="122">
        <v>0</v>
      </c>
      <c r="J5209" s="122">
        <v>0</v>
      </c>
      <c r="K5209" s="122">
        <v>0</v>
      </c>
      <c r="L5209" s="122">
        <v>0</v>
      </c>
      <c r="M5209" s="122">
        <v>0</v>
      </c>
      <c r="N5209" s="122">
        <v>0</v>
      </c>
      <c r="O5209" s="122">
        <v>0</v>
      </c>
      <c r="P5209" s="122">
        <v>0</v>
      </c>
      <c r="Q5209" s="122">
        <v>0</v>
      </c>
      <c r="R5209" s="122">
        <v>0</v>
      </c>
      <c r="S5209" s="122">
        <v>0</v>
      </c>
      <c r="T5209" s="122">
        <v>0</v>
      </c>
      <c r="U5209" s="122">
        <v>0</v>
      </c>
      <c r="V5209" s="122">
        <v>0</v>
      </c>
      <c r="W5209" s="122">
        <v>0</v>
      </c>
      <c r="X5209" s="122">
        <v>0</v>
      </c>
      <c r="Y5209" s="122">
        <v>0</v>
      </c>
      <c r="Z5209" s="122">
        <v>0</v>
      </c>
      <c r="AA5209" s="122">
        <v>0</v>
      </c>
      <c r="AB5209" s="122">
        <v>0</v>
      </c>
      <c r="AC5209" s="122">
        <v>0</v>
      </c>
      <c r="AD5209" s="122">
        <v>0</v>
      </c>
      <c r="AE5209" s="122">
        <v>0</v>
      </c>
      <c r="AF5209" s="122">
        <v>0</v>
      </c>
      <c r="AG5209" s="122">
        <v>0</v>
      </c>
      <c r="AH5209" s="122">
        <v>0</v>
      </c>
      <c r="AI5209" s="122">
        <v>0</v>
      </c>
      <c r="AJ5209" s="122">
        <v>0</v>
      </c>
      <c r="AK5209" s="122">
        <v>0</v>
      </c>
      <c r="AL5209" s="122">
        <v>0</v>
      </c>
    </row>
    <row r="5210" spans="1:38" hidden="1" x14ac:dyDescent="0.25">
      <c r="A5210" s="122" t="s">
        <v>2240</v>
      </c>
      <c r="B5210" s="122">
        <v>1</v>
      </c>
      <c r="C5210" s="122" t="s">
        <v>2241</v>
      </c>
      <c r="D5210" s="122" t="s">
        <v>2135</v>
      </c>
      <c r="E5210" s="122">
        <v>95</v>
      </c>
      <c r="F5210" s="122">
        <v>0</v>
      </c>
      <c r="G5210" s="122">
        <v>0</v>
      </c>
      <c r="H5210" s="122">
        <v>0</v>
      </c>
      <c r="I5210" s="122">
        <v>0</v>
      </c>
      <c r="J5210" s="122">
        <v>0</v>
      </c>
      <c r="K5210" s="122">
        <v>0</v>
      </c>
      <c r="L5210" s="122">
        <v>0</v>
      </c>
      <c r="M5210" s="122">
        <v>0</v>
      </c>
      <c r="N5210" s="122">
        <v>0</v>
      </c>
      <c r="O5210" s="122">
        <v>0</v>
      </c>
      <c r="P5210" s="122">
        <v>0</v>
      </c>
      <c r="Q5210" s="122">
        <v>0</v>
      </c>
      <c r="R5210" s="122">
        <v>0</v>
      </c>
      <c r="S5210" s="122">
        <v>0</v>
      </c>
      <c r="T5210" s="122">
        <v>0</v>
      </c>
      <c r="U5210" s="122">
        <v>0</v>
      </c>
      <c r="V5210" s="122">
        <v>0</v>
      </c>
      <c r="W5210" s="122">
        <v>0</v>
      </c>
      <c r="X5210" s="122">
        <v>0</v>
      </c>
      <c r="Y5210" s="122">
        <v>0</v>
      </c>
      <c r="Z5210" s="122">
        <v>0</v>
      </c>
      <c r="AA5210" s="122">
        <v>0</v>
      </c>
      <c r="AB5210" s="122">
        <v>0</v>
      </c>
      <c r="AC5210" s="122">
        <v>0</v>
      </c>
      <c r="AD5210" s="122">
        <v>0</v>
      </c>
      <c r="AE5210" s="122">
        <v>0</v>
      </c>
      <c r="AF5210" s="122">
        <v>0</v>
      </c>
      <c r="AG5210" s="122">
        <v>0</v>
      </c>
      <c r="AH5210" s="122">
        <v>0</v>
      </c>
      <c r="AI5210" s="122">
        <v>0</v>
      </c>
      <c r="AJ5210" s="122">
        <v>0</v>
      </c>
      <c r="AK5210" s="122">
        <v>0</v>
      </c>
      <c r="AL5210" s="122">
        <v>0</v>
      </c>
    </row>
    <row r="5211" spans="1:38" hidden="1" x14ac:dyDescent="0.25">
      <c r="A5211" s="122" t="s">
        <v>2240</v>
      </c>
      <c r="B5211" s="122">
        <v>1</v>
      </c>
      <c r="C5211" s="122" t="s">
        <v>2241</v>
      </c>
      <c r="D5211" s="122" t="s">
        <v>2083</v>
      </c>
      <c r="E5211" s="122">
        <v>95</v>
      </c>
      <c r="F5211" s="122">
        <v>0</v>
      </c>
      <c r="G5211" s="122">
        <v>0</v>
      </c>
      <c r="H5211" s="122">
        <v>0</v>
      </c>
      <c r="I5211" s="122">
        <v>0</v>
      </c>
      <c r="J5211" s="122">
        <v>0</v>
      </c>
      <c r="K5211" s="122">
        <v>0</v>
      </c>
      <c r="L5211" s="122">
        <v>0</v>
      </c>
      <c r="M5211" s="122">
        <v>0</v>
      </c>
      <c r="N5211" s="122">
        <v>0</v>
      </c>
      <c r="O5211" s="122">
        <v>0</v>
      </c>
      <c r="P5211" s="122">
        <v>0</v>
      </c>
      <c r="Q5211" s="122">
        <v>0</v>
      </c>
      <c r="R5211" s="122">
        <v>0</v>
      </c>
      <c r="S5211" s="122">
        <v>0</v>
      </c>
      <c r="T5211" s="122">
        <v>0</v>
      </c>
      <c r="U5211" s="122">
        <v>0</v>
      </c>
      <c r="V5211" s="122">
        <v>0</v>
      </c>
      <c r="W5211" s="122">
        <v>0</v>
      </c>
      <c r="X5211" s="122">
        <v>0</v>
      </c>
      <c r="Y5211" s="122">
        <v>0</v>
      </c>
      <c r="Z5211" s="122">
        <v>0</v>
      </c>
      <c r="AA5211" s="122">
        <v>0</v>
      </c>
      <c r="AB5211" s="122">
        <v>0</v>
      </c>
      <c r="AC5211" s="122">
        <v>0</v>
      </c>
      <c r="AD5211" s="122">
        <v>0</v>
      </c>
      <c r="AE5211" s="122">
        <v>0</v>
      </c>
      <c r="AF5211" s="122">
        <v>0</v>
      </c>
      <c r="AG5211" s="122">
        <v>0</v>
      </c>
      <c r="AH5211" s="122">
        <v>0</v>
      </c>
      <c r="AI5211" s="122">
        <v>0</v>
      </c>
      <c r="AJ5211" s="122">
        <v>0</v>
      </c>
      <c r="AK5211" s="122">
        <v>0</v>
      </c>
      <c r="AL5211" s="122">
        <v>0</v>
      </c>
    </row>
    <row r="5212" spans="1:38" x14ac:dyDescent="0.25">
      <c r="A5212" s="122" t="s">
        <v>2240</v>
      </c>
      <c r="B5212" s="122">
        <v>1</v>
      </c>
      <c r="C5212" s="122" t="s">
        <v>2241</v>
      </c>
      <c r="D5212" s="122" t="s">
        <v>2084</v>
      </c>
      <c r="E5212" s="122">
        <v>95</v>
      </c>
      <c r="F5212" s="122">
        <v>0</v>
      </c>
      <c r="G5212" s="122">
        <v>0</v>
      </c>
      <c r="H5212" s="122">
        <v>0</v>
      </c>
      <c r="I5212" s="122">
        <v>0</v>
      </c>
      <c r="J5212" s="122">
        <v>0</v>
      </c>
      <c r="K5212" s="122">
        <v>0</v>
      </c>
      <c r="L5212" s="122">
        <v>0</v>
      </c>
      <c r="M5212" s="122">
        <v>0</v>
      </c>
      <c r="N5212" s="122">
        <v>0</v>
      </c>
      <c r="O5212" s="122">
        <v>0</v>
      </c>
      <c r="P5212" s="122">
        <v>0</v>
      </c>
      <c r="Q5212" s="122">
        <v>0</v>
      </c>
      <c r="R5212" s="122">
        <v>0</v>
      </c>
      <c r="S5212" s="122">
        <v>0</v>
      </c>
      <c r="T5212" s="122">
        <v>0</v>
      </c>
      <c r="U5212" s="122">
        <v>0</v>
      </c>
      <c r="V5212" s="122">
        <v>0</v>
      </c>
      <c r="W5212" s="122">
        <v>0</v>
      </c>
      <c r="X5212" s="122">
        <v>0</v>
      </c>
      <c r="Y5212" s="122">
        <v>0</v>
      </c>
      <c r="Z5212" s="122">
        <v>0</v>
      </c>
      <c r="AA5212" s="122">
        <v>0</v>
      </c>
      <c r="AB5212" s="122">
        <v>0</v>
      </c>
      <c r="AC5212" s="122">
        <v>0</v>
      </c>
      <c r="AD5212" s="122">
        <v>0</v>
      </c>
      <c r="AE5212" s="122">
        <v>0</v>
      </c>
      <c r="AF5212" s="122">
        <v>0</v>
      </c>
      <c r="AG5212" s="122">
        <v>0</v>
      </c>
      <c r="AH5212" s="122">
        <v>0</v>
      </c>
      <c r="AI5212" s="122">
        <v>0</v>
      </c>
      <c r="AJ5212" s="122">
        <v>0</v>
      </c>
      <c r="AK5212" s="122">
        <v>0</v>
      </c>
      <c r="AL5212" s="122">
        <v>0</v>
      </c>
    </row>
    <row r="5213" spans="1:38" hidden="1" x14ac:dyDescent="0.25">
      <c r="A5213" s="122" t="s">
        <v>2240</v>
      </c>
      <c r="B5213" s="122">
        <v>1</v>
      </c>
      <c r="C5213" s="122" t="s">
        <v>2241</v>
      </c>
      <c r="D5213" s="122" t="s">
        <v>474</v>
      </c>
      <c r="E5213" s="122">
        <v>95</v>
      </c>
      <c r="F5213" s="122">
        <v>0</v>
      </c>
      <c r="G5213" s="122">
        <v>0</v>
      </c>
      <c r="H5213" s="122">
        <v>0</v>
      </c>
      <c r="I5213" s="122">
        <v>0</v>
      </c>
      <c r="J5213" s="122">
        <v>0</v>
      </c>
      <c r="K5213" s="122">
        <v>0</v>
      </c>
      <c r="L5213" s="122">
        <v>0</v>
      </c>
      <c r="M5213" s="122">
        <v>0</v>
      </c>
      <c r="N5213" s="122">
        <v>0</v>
      </c>
      <c r="O5213" s="122">
        <v>0</v>
      </c>
      <c r="P5213" s="122">
        <v>0</v>
      </c>
      <c r="Q5213" s="122">
        <v>0</v>
      </c>
      <c r="R5213" s="122">
        <v>0</v>
      </c>
      <c r="S5213" s="122">
        <v>0</v>
      </c>
      <c r="T5213" s="122">
        <v>0</v>
      </c>
      <c r="U5213" s="122">
        <v>0</v>
      </c>
      <c r="V5213" s="122">
        <v>0</v>
      </c>
      <c r="W5213" s="122">
        <v>0</v>
      </c>
      <c r="X5213" s="122">
        <v>0</v>
      </c>
      <c r="Y5213" s="122">
        <v>0</v>
      </c>
      <c r="Z5213" s="122">
        <v>0</v>
      </c>
      <c r="AA5213" s="122">
        <v>0</v>
      </c>
      <c r="AB5213" s="122">
        <v>0</v>
      </c>
      <c r="AC5213" s="122">
        <v>0</v>
      </c>
      <c r="AD5213" s="122">
        <v>0</v>
      </c>
      <c r="AE5213" s="122">
        <v>0</v>
      </c>
      <c r="AF5213" s="122">
        <v>0</v>
      </c>
      <c r="AG5213" s="122">
        <v>0</v>
      </c>
      <c r="AH5213" s="122">
        <v>0</v>
      </c>
      <c r="AI5213" s="122">
        <v>0</v>
      </c>
      <c r="AJ5213" s="122">
        <v>0</v>
      </c>
      <c r="AK5213" s="122">
        <v>0</v>
      </c>
      <c r="AL5213" s="122">
        <v>0</v>
      </c>
    </row>
    <row r="5214" spans="1:38" hidden="1" x14ac:dyDescent="0.25">
      <c r="A5214" s="122" t="s">
        <v>2240</v>
      </c>
      <c r="B5214" s="122">
        <v>1</v>
      </c>
      <c r="C5214" s="122" t="s">
        <v>2241</v>
      </c>
      <c r="D5214" s="122" t="s">
        <v>2085</v>
      </c>
      <c r="E5214" s="122">
        <v>95</v>
      </c>
      <c r="F5214" s="122">
        <v>0</v>
      </c>
      <c r="G5214" s="122">
        <v>0</v>
      </c>
      <c r="H5214" s="122">
        <v>0</v>
      </c>
      <c r="I5214" s="122">
        <v>0</v>
      </c>
      <c r="J5214" s="122">
        <v>0</v>
      </c>
      <c r="K5214" s="122">
        <v>0</v>
      </c>
      <c r="L5214" s="122">
        <v>0</v>
      </c>
      <c r="M5214" s="122">
        <v>0</v>
      </c>
      <c r="N5214" s="122">
        <v>0</v>
      </c>
      <c r="O5214" s="122">
        <v>0</v>
      </c>
      <c r="P5214" s="122">
        <v>0</v>
      </c>
      <c r="Q5214" s="122">
        <v>0</v>
      </c>
      <c r="R5214" s="122">
        <v>0</v>
      </c>
      <c r="S5214" s="122">
        <v>0</v>
      </c>
      <c r="T5214" s="122">
        <v>0</v>
      </c>
      <c r="U5214" s="122">
        <v>0</v>
      </c>
      <c r="V5214" s="122">
        <v>0</v>
      </c>
      <c r="W5214" s="122">
        <v>0</v>
      </c>
      <c r="X5214" s="122">
        <v>0</v>
      </c>
      <c r="Y5214" s="122">
        <v>0</v>
      </c>
      <c r="Z5214" s="122">
        <v>0</v>
      </c>
      <c r="AA5214" s="122">
        <v>0</v>
      </c>
      <c r="AB5214" s="122">
        <v>0</v>
      </c>
      <c r="AC5214" s="122">
        <v>0</v>
      </c>
      <c r="AD5214" s="122">
        <v>0</v>
      </c>
      <c r="AE5214" s="122">
        <v>0</v>
      </c>
      <c r="AF5214" s="122">
        <v>0</v>
      </c>
      <c r="AG5214" s="122">
        <v>0</v>
      </c>
      <c r="AH5214" s="122">
        <v>0</v>
      </c>
      <c r="AI5214" s="122">
        <v>0</v>
      </c>
      <c r="AJ5214" s="122">
        <v>0</v>
      </c>
      <c r="AK5214" s="122">
        <v>0</v>
      </c>
      <c r="AL5214" s="122">
        <v>0</v>
      </c>
    </row>
    <row r="5215" spans="1:38" hidden="1" x14ac:dyDescent="0.25">
      <c r="A5215" s="122" t="s">
        <v>2240</v>
      </c>
      <c r="B5215" s="122">
        <v>1</v>
      </c>
      <c r="C5215" s="122" t="s">
        <v>2241</v>
      </c>
      <c r="D5215" s="122" t="s">
        <v>2086</v>
      </c>
      <c r="E5215" s="122">
        <v>95</v>
      </c>
      <c r="F5215" s="122">
        <v>0</v>
      </c>
      <c r="G5215" s="122">
        <v>0</v>
      </c>
      <c r="H5215" s="122">
        <v>0</v>
      </c>
      <c r="I5215" s="122">
        <v>0</v>
      </c>
      <c r="J5215" s="122">
        <v>0</v>
      </c>
      <c r="K5215" s="122">
        <v>0</v>
      </c>
      <c r="L5215" s="122">
        <v>0</v>
      </c>
      <c r="M5215" s="122">
        <v>0</v>
      </c>
      <c r="N5215" s="122">
        <v>0</v>
      </c>
      <c r="O5215" s="122">
        <v>0</v>
      </c>
      <c r="P5215" s="122">
        <v>0</v>
      </c>
      <c r="Q5215" s="122">
        <v>0</v>
      </c>
      <c r="R5215" s="122">
        <v>0</v>
      </c>
      <c r="S5215" s="122">
        <v>0</v>
      </c>
      <c r="T5215" s="122">
        <v>0</v>
      </c>
      <c r="U5215" s="122">
        <v>0</v>
      </c>
      <c r="V5215" s="122">
        <v>0</v>
      </c>
      <c r="W5215" s="122">
        <v>0</v>
      </c>
      <c r="X5215" s="122">
        <v>0</v>
      </c>
      <c r="Y5215" s="122">
        <v>0</v>
      </c>
      <c r="Z5215" s="122">
        <v>0</v>
      </c>
      <c r="AA5215" s="122">
        <v>0</v>
      </c>
      <c r="AB5215" s="122">
        <v>0</v>
      </c>
      <c r="AC5215" s="122">
        <v>0</v>
      </c>
      <c r="AD5215" s="122">
        <v>0</v>
      </c>
      <c r="AE5215" s="122">
        <v>0</v>
      </c>
      <c r="AF5215" s="122">
        <v>0</v>
      </c>
      <c r="AG5215" s="122">
        <v>0</v>
      </c>
      <c r="AH5215" s="122">
        <v>0</v>
      </c>
      <c r="AI5215" s="122">
        <v>0</v>
      </c>
      <c r="AJ5215" s="122">
        <v>0</v>
      </c>
      <c r="AK5215" s="122">
        <v>0</v>
      </c>
      <c r="AL5215" s="122">
        <v>0</v>
      </c>
    </row>
    <row r="5216" spans="1:38" hidden="1" x14ac:dyDescent="0.25">
      <c r="A5216" s="122" t="s">
        <v>2240</v>
      </c>
      <c r="B5216" s="122">
        <v>1</v>
      </c>
      <c r="C5216" s="122" t="s">
        <v>2241</v>
      </c>
      <c r="D5216" s="122" t="s">
        <v>2087</v>
      </c>
      <c r="E5216" s="122">
        <v>95</v>
      </c>
      <c r="F5216" s="122">
        <v>0</v>
      </c>
      <c r="G5216" s="122">
        <v>0</v>
      </c>
      <c r="H5216" s="122">
        <v>0</v>
      </c>
      <c r="I5216" s="122">
        <v>0</v>
      </c>
      <c r="J5216" s="122">
        <v>0</v>
      </c>
      <c r="K5216" s="122">
        <v>0</v>
      </c>
      <c r="L5216" s="122">
        <v>0</v>
      </c>
      <c r="M5216" s="122">
        <v>0</v>
      </c>
      <c r="N5216" s="122">
        <v>0</v>
      </c>
      <c r="O5216" s="122">
        <v>0</v>
      </c>
      <c r="P5216" s="122">
        <v>0</v>
      </c>
      <c r="Q5216" s="122">
        <v>0</v>
      </c>
      <c r="R5216" s="122">
        <v>0</v>
      </c>
      <c r="S5216" s="122">
        <v>0</v>
      </c>
      <c r="T5216" s="122">
        <v>0</v>
      </c>
      <c r="U5216" s="122">
        <v>0</v>
      </c>
      <c r="V5216" s="122">
        <v>0</v>
      </c>
      <c r="W5216" s="122">
        <v>0</v>
      </c>
      <c r="X5216" s="122">
        <v>0</v>
      </c>
      <c r="Y5216" s="122">
        <v>0</v>
      </c>
      <c r="Z5216" s="122">
        <v>0</v>
      </c>
      <c r="AA5216" s="122">
        <v>0</v>
      </c>
      <c r="AB5216" s="122">
        <v>0</v>
      </c>
      <c r="AC5216" s="122">
        <v>0</v>
      </c>
      <c r="AD5216" s="122">
        <v>0</v>
      </c>
      <c r="AE5216" s="122">
        <v>0</v>
      </c>
      <c r="AF5216" s="122">
        <v>0</v>
      </c>
      <c r="AG5216" s="122">
        <v>0</v>
      </c>
      <c r="AH5216" s="122">
        <v>0</v>
      </c>
      <c r="AI5216" s="122">
        <v>0</v>
      </c>
      <c r="AJ5216" s="122">
        <v>0</v>
      </c>
      <c r="AK5216" s="122">
        <v>0</v>
      </c>
      <c r="AL5216" s="122">
        <v>0</v>
      </c>
    </row>
    <row r="5217" spans="1:38" hidden="1" x14ac:dyDescent="0.25">
      <c r="A5217" s="122" t="s">
        <v>2240</v>
      </c>
      <c r="B5217" s="122">
        <v>1</v>
      </c>
      <c r="C5217" s="122" t="s">
        <v>2241</v>
      </c>
      <c r="D5217" s="122" t="s">
        <v>2088</v>
      </c>
      <c r="E5217" s="122">
        <v>95</v>
      </c>
      <c r="F5217" s="122">
        <v>0</v>
      </c>
      <c r="G5217" s="122">
        <v>0</v>
      </c>
      <c r="H5217" s="122">
        <v>0</v>
      </c>
      <c r="I5217" s="122">
        <v>0</v>
      </c>
      <c r="J5217" s="122">
        <v>0</v>
      </c>
      <c r="K5217" s="122">
        <v>0</v>
      </c>
      <c r="L5217" s="122">
        <v>0</v>
      </c>
      <c r="M5217" s="122">
        <v>0</v>
      </c>
      <c r="N5217" s="122">
        <v>0</v>
      </c>
      <c r="O5217" s="122">
        <v>0</v>
      </c>
      <c r="P5217" s="122">
        <v>0</v>
      </c>
      <c r="Q5217" s="122">
        <v>0</v>
      </c>
      <c r="R5217" s="122">
        <v>0</v>
      </c>
      <c r="S5217" s="122">
        <v>0</v>
      </c>
      <c r="T5217" s="122">
        <v>0</v>
      </c>
      <c r="U5217" s="122">
        <v>0</v>
      </c>
      <c r="V5217" s="122">
        <v>0</v>
      </c>
      <c r="W5217" s="122">
        <v>0</v>
      </c>
      <c r="X5217" s="122">
        <v>0</v>
      </c>
      <c r="Y5217" s="122">
        <v>0</v>
      </c>
      <c r="Z5217" s="122">
        <v>0</v>
      </c>
      <c r="AA5217" s="122">
        <v>0</v>
      </c>
      <c r="AB5217" s="122">
        <v>0</v>
      </c>
      <c r="AC5217" s="122">
        <v>0</v>
      </c>
      <c r="AD5217" s="122">
        <v>0</v>
      </c>
      <c r="AE5217" s="122">
        <v>0</v>
      </c>
      <c r="AF5217" s="122">
        <v>0</v>
      </c>
      <c r="AG5217" s="122">
        <v>0</v>
      </c>
      <c r="AH5217" s="122">
        <v>0</v>
      </c>
      <c r="AI5217" s="122">
        <v>0</v>
      </c>
      <c r="AJ5217" s="122">
        <v>0</v>
      </c>
      <c r="AK5217" s="122">
        <v>0</v>
      </c>
      <c r="AL5217" s="122">
        <v>0</v>
      </c>
    </row>
    <row r="5218" spans="1:38" hidden="1" x14ac:dyDescent="0.25">
      <c r="A5218" s="122" t="s">
        <v>2240</v>
      </c>
      <c r="B5218" s="122">
        <v>1</v>
      </c>
      <c r="C5218" s="122" t="s">
        <v>2241</v>
      </c>
      <c r="D5218" s="122" t="s">
        <v>2170</v>
      </c>
      <c r="E5218" s="122">
        <v>95</v>
      </c>
      <c r="F5218" s="122">
        <v>0</v>
      </c>
      <c r="G5218" s="122">
        <v>0</v>
      </c>
      <c r="H5218" s="122">
        <v>0</v>
      </c>
      <c r="I5218" s="122">
        <v>0</v>
      </c>
      <c r="J5218" s="122">
        <v>0</v>
      </c>
      <c r="K5218" s="122">
        <v>0</v>
      </c>
      <c r="L5218" s="122">
        <v>0</v>
      </c>
      <c r="M5218" s="122">
        <v>0</v>
      </c>
      <c r="N5218" s="122">
        <v>0</v>
      </c>
      <c r="O5218" s="122">
        <v>0</v>
      </c>
      <c r="P5218" s="122">
        <v>0</v>
      </c>
      <c r="Q5218" s="122">
        <v>0</v>
      </c>
      <c r="R5218" s="122">
        <v>0</v>
      </c>
      <c r="S5218" s="122">
        <v>0</v>
      </c>
      <c r="T5218" s="122">
        <v>0</v>
      </c>
      <c r="U5218" s="122">
        <v>0</v>
      </c>
      <c r="V5218" s="122">
        <v>0</v>
      </c>
      <c r="W5218" s="122">
        <v>0</v>
      </c>
      <c r="X5218" s="122">
        <v>0</v>
      </c>
      <c r="Y5218" s="122">
        <v>0</v>
      </c>
      <c r="Z5218" s="122">
        <v>0</v>
      </c>
      <c r="AA5218" s="122">
        <v>0</v>
      </c>
      <c r="AB5218" s="122">
        <v>0</v>
      </c>
      <c r="AC5218" s="122">
        <v>0</v>
      </c>
      <c r="AD5218" s="122">
        <v>0</v>
      </c>
      <c r="AE5218" s="122">
        <v>0</v>
      </c>
      <c r="AF5218" s="122">
        <v>0</v>
      </c>
      <c r="AG5218" s="122">
        <v>0</v>
      </c>
      <c r="AH5218" s="122">
        <v>0</v>
      </c>
      <c r="AI5218" s="122">
        <v>0</v>
      </c>
      <c r="AJ5218" s="122">
        <v>0</v>
      </c>
      <c r="AK5218" s="122">
        <v>0</v>
      </c>
      <c r="AL5218" s="122">
        <v>0</v>
      </c>
    </row>
    <row r="5219" spans="1:38" hidden="1" x14ac:dyDescent="0.25">
      <c r="A5219" s="122" t="s">
        <v>2240</v>
      </c>
      <c r="B5219" s="122">
        <v>1</v>
      </c>
      <c r="C5219" s="122" t="s">
        <v>2241</v>
      </c>
      <c r="D5219" s="122" t="s">
        <v>2089</v>
      </c>
      <c r="E5219" s="122">
        <v>95</v>
      </c>
      <c r="F5219" s="122">
        <v>0</v>
      </c>
      <c r="G5219" s="122">
        <v>0</v>
      </c>
      <c r="H5219" s="122">
        <v>0</v>
      </c>
      <c r="I5219" s="122">
        <v>0</v>
      </c>
      <c r="J5219" s="122">
        <v>0</v>
      </c>
      <c r="K5219" s="122">
        <v>0</v>
      </c>
      <c r="L5219" s="122">
        <v>0</v>
      </c>
      <c r="M5219" s="122">
        <v>0</v>
      </c>
      <c r="N5219" s="122">
        <v>0</v>
      </c>
      <c r="O5219" s="122">
        <v>0</v>
      </c>
      <c r="P5219" s="122">
        <v>0</v>
      </c>
      <c r="Q5219" s="122">
        <v>0</v>
      </c>
      <c r="R5219" s="122">
        <v>0</v>
      </c>
      <c r="S5219" s="122">
        <v>0</v>
      </c>
      <c r="T5219" s="122">
        <v>0</v>
      </c>
      <c r="U5219" s="122">
        <v>0</v>
      </c>
      <c r="V5219" s="122">
        <v>0</v>
      </c>
      <c r="W5219" s="122">
        <v>0</v>
      </c>
      <c r="X5219" s="122">
        <v>0</v>
      </c>
      <c r="Y5219" s="122">
        <v>0</v>
      </c>
      <c r="Z5219" s="122">
        <v>0</v>
      </c>
      <c r="AA5219" s="122">
        <v>0</v>
      </c>
      <c r="AB5219" s="122">
        <v>0</v>
      </c>
      <c r="AC5219" s="122">
        <v>0</v>
      </c>
      <c r="AD5219" s="122">
        <v>0</v>
      </c>
      <c r="AE5219" s="122">
        <v>0</v>
      </c>
      <c r="AF5219" s="122">
        <v>0</v>
      </c>
      <c r="AG5219" s="122">
        <v>0</v>
      </c>
      <c r="AH5219" s="122">
        <v>0</v>
      </c>
      <c r="AI5219" s="122">
        <v>0</v>
      </c>
      <c r="AJ5219" s="122">
        <v>0</v>
      </c>
      <c r="AK5219" s="122">
        <v>0</v>
      </c>
      <c r="AL5219" s="122">
        <v>0</v>
      </c>
    </row>
    <row r="5220" spans="1:38" hidden="1" x14ac:dyDescent="0.25">
      <c r="A5220" s="122" t="s">
        <v>2240</v>
      </c>
      <c r="B5220" s="122">
        <v>1</v>
      </c>
      <c r="C5220" s="122" t="s">
        <v>2241</v>
      </c>
      <c r="D5220" s="122" t="s">
        <v>2136</v>
      </c>
      <c r="E5220" s="122">
        <v>95</v>
      </c>
      <c r="F5220" s="122">
        <v>0</v>
      </c>
      <c r="G5220" s="122">
        <v>0</v>
      </c>
      <c r="H5220" s="122">
        <v>0</v>
      </c>
      <c r="I5220" s="122">
        <v>0</v>
      </c>
      <c r="J5220" s="122">
        <v>0</v>
      </c>
      <c r="K5220" s="122">
        <v>0</v>
      </c>
      <c r="L5220" s="122">
        <v>0</v>
      </c>
      <c r="M5220" s="122">
        <v>0</v>
      </c>
      <c r="N5220" s="122">
        <v>0</v>
      </c>
      <c r="O5220" s="122">
        <v>0</v>
      </c>
      <c r="P5220" s="122">
        <v>0</v>
      </c>
      <c r="Q5220" s="122">
        <v>0</v>
      </c>
      <c r="R5220" s="122">
        <v>0</v>
      </c>
      <c r="S5220" s="122">
        <v>0</v>
      </c>
      <c r="T5220" s="122">
        <v>0</v>
      </c>
      <c r="U5220" s="122">
        <v>0</v>
      </c>
      <c r="V5220" s="122">
        <v>0</v>
      </c>
      <c r="W5220" s="122">
        <v>0</v>
      </c>
      <c r="X5220" s="122">
        <v>0</v>
      </c>
      <c r="Y5220" s="122">
        <v>0</v>
      </c>
      <c r="Z5220" s="122">
        <v>0</v>
      </c>
      <c r="AA5220" s="122">
        <v>0</v>
      </c>
      <c r="AB5220" s="122">
        <v>0</v>
      </c>
      <c r="AC5220" s="122">
        <v>0</v>
      </c>
      <c r="AD5220" s="122">
        <v>0</v>
      </c>
      <c r="AE5220" s="122">
        <v>0</v>
      </c>
      <c r="AF5220" s="122">
        <v>0</v>
      </c>
      <c r="AG5220" s="122">
        <v>0</v>
      </c>
      <c r="AH5220" s="122">
        <v>0</v>
      </c>
      <c r="AI5220" s="122">
        <v>0</v>
      </c>
      <c r="AJ5220" s="122">
        <v>0</v>
      </c>
      <c r="AK5220" s="122">
        <v>0</v>
      </c>
      <c r="AL5220" s="122">
        <v>0</v>
      </c>
    </row>
    <row r="5221" spans="1:38" hidden="1" x14ac:dyDescent="0.25">
      <c r="A5221" s="122" t="s">
        <v>2240</v>
      </c>
      <c r="B5221" s="122">
        <v>1</v>
      </c>
      <c r="C5221" s="122" t="s">
        <v>2241</v>
      </c>
      <c r="D5221" s="122" t="s">
        <v>2090</v>
      </c>
      <c r="E5221" s="122">
        <v>95</v>
      </c>
      <c r="F5221" s="122">
        <v>0</v>
      </c>
      <c r="G5221" s="122">
        <v>0</v>
      </c>
      <c r="H5221" s="122">
        <v>0</v>
      </c>
      <c r="I5221" s="122">
        <v>0</v>
      </c>
      <c r="J5221" s="122">
        <v>0</v>
      </c>
      <c r="K5221" s="122">
        <v>0</v>
      </c>
      <c r="L5221" s="122">
        <v>0</v>
      </c>
      <c r="M5221" s="122">
        <v>0</v>
      </c>
      <c r="N5221" s="122">
        <v>0</v>
      </c>
      <c r="O5221" s="122">
        <v>0</v>
      </c>
      <c r="P5221" s="122">
        <v>0</v>
      </c>
      <c r="Q5221" s="122">
        <v>0</v>
      </c>
      <c r="R5221" s="122">
        <v>0</v>
      </c>
      <c r="S5221" s="122">
        <v>0</v>
      </c>
      <c r="T5221" s="122">
        <v>0</v>
      </c>
      <c r="U5221" s="122">
        <v>0</v>
      </c>
      <c r="V5221" s="122">
        <v>0</v>
      </c>
      <c r="W5221" s="122">
        <v>0</v>
      </c>
      <c r="X5221" s="122">
        <v>0</v>
      </c>
      <c r="Y5221" s="122">
        <v>0</v>
      </c>
      <c r="Z5221" s="122">
        <v>0</v>
      </c>
      <c r="AA5221" s="122">
        <v>0</v>
      </c>
      <c r="AB5221" s="122">
        <v>0</v>
      </c>
      <c r="AC5221" s="122">
        <v>0</v>
      </c>
      <c r="AD5221" s="122">
        <v>0</v>
      </c>
      <c r="AE5221" s="122">
        <v>0</v>
      </c>
      <c r="AF5221" s="122">
        <v>0</v>
      </c>
      <c r="AG5221" s="122">
        <v>0</v>
      </c>
      <c r="AH5221" s="122">
        <v>0</v>
      </c>
      <c r="AI5221" s="122">
        <v>0</v>
      </c>
      <c r="AJ5221" s="122">
        <v>0</v>
      </c>
      <c r="AK5221" s="122">
        <v>0</v>
      </c>
      <c r="AL5221" s="122">
        <v>0</v>
      </c>
    </row>
    <row r="5222" spans="1:38" hidden="1" x14ac:dyDescent="0.25">
      <c r="A5222" s="122" t="s">
        <v>2240</v>
      </c>
      <c r="B5222" s="122">
        <v>1</v>
      </c>
      <c r="C5222" s="122" t="s">
        <v>2241</v>
      </c>
      <c r="D5222" s="122" t="s">
        <v>2091</v>
      </c>
      <c r="E5222" s="122">
        <v>95</v>
      </c>
      <c r="F5222" s="122">
        <v>0</v>
      </c>
      <c r="G5222" s="122">
        <v>0</v>
      </c>
      <c r="H5222" s="122">
        <v>0</v>
      </c>
      <c r="I5222" s="122">
        <v>0</v>
      </c>
      <c r="J5222" s="122">
        <v>0</v>
      </c>
      <c r="K5222" s="122">
        <v>0</v>
      </c>
      <c r="L5222" s="122">
        <v>0</v>
      </c>
      <c r="M5222" s="122">
        <v>0</v>
      </c>
      <c r="N5222" s="122">
        <v>0</v>
      </c>
      <c r="O5222" s="122">
        <v>0</v>
      </c>
      <c r="P5222" s="122">
        <v>0</v>
      </c>
      <c r="Q5222" s="122">
        <v>0</v>
      </c>
      <c r="R5222" s="122">
        <v>0</v>
      </c>
      <c r="S5222" s="122">
        <v>0</v>
      </c>
      <c r="T5222" s="122">
        <v>0</v>
      </c>
      <c r="U5222" s="122">
        <v>0</v>
      </c>
      <c r="V5222" s="122">
        <v>0</v>
      </c>
      <c r="W5222" s="122">
        <v>0</v>
      </c>
      <c r="X5222" s="122">
        <v>0</v>
      </c>
      <c r="Y5222" s="122">
        <v>0</v>
      </c>
      <c r="Z5222" s="122">
        <v>0</v>
      </c>
      <c r="AA5222" s="122">
        <v>0</v>
      </c>
      <c r="AB5222" s="122">
        <v>0</v>
      </c>
      <c r="AC5222" s="122">
        <v>0</v>
      </c>
      <c r="AD5222" s="122">
        <v>0</v>
      </c>
      <c r="AE5222" s="122">
        <v>0</v>
      </c>
      <c r="AF5222" s="122">
        <v>0</v>
      </c>
      <c r="AG5222" s="122">
        <v>0</v>
      </c>
      <c r="AH5222" s="122">
        <v>0</v>
      </c>
      <c r="AI5222" s="122">
        <v>0</v>
      </c>
      <c r="AJ5222" s="122">
        <v>0</v>
      </c>
      <c r="AK5222" s="122">
        <v>0</v>
      </c>
      <c r="AL5222" s="122">
        <v>0</v>
      </c>
    </row>
    <row r="5223" spans="1:38" hidden="1" x14ac:dyDescent="0.25">
      <c r="A5223" s="122" t="s">
        <v>2240</v>
      </c>
      <c r="B5223" s="122">
        <v>1</v>
      </c>
      <c r="C5223" s="122" t="s">
        <v>2241</v>
      </c>
      <c r="D5223" s="122" t="s">
        <v>2092</v>
      </c>
      <c r="E5223" s="122">
        <v>95</v>
      </c>
      <c r="F5223" s="122">
        <v>0</v>
      </c>
      <c r="G5223" s="122">
        <v>0</v>
      </c>
      <c r="H5223" s="122">
        <v>0</v>
      </c>
      <c r="I5223" s="122">
        <v>0</v>
      </c>
      <c r="J5223" s="122">
        <v>0</v>
      </c>
      <c r="K5223" s="122">
        <v>0</v>
      </c>
      <c r="L5223" s="122">
        <v>0</v>
      </c>
      <c r="M5223" s="122">
        <v>0</v>
      </c>
      <c r="N5223" s="122">
        <v>0</v>
      </c>
      <c r="O5223" s="122">
        <v>0</v>
      </c>
      <c r="P5223" s="122">
        <v>0</v>
      </c>
      <c r="Q5223" s="122">
        <v>0</v>
      </c>
      <c r="R5223" s="122">
        <v>0</v>
      </c>
      <c r="S5223" s="122">
        <v>0</v>
      </c>
      <c r="T5223" s="122">
        <v>0</v>
      </c>
      <c r="U5223" s="122">
        <v>0</v>
      </c>
      <c r="V5223" s="122">
        <v>0</v>
      </c>
      <c r="W5223" s="122">
        <v>0</v>
      </c>
      <c r="X5223" s="122">
        <v>0</v>
      </c>
      <c r="Y5223" s="122">
        <v>0</v>
      </c>
      <c r="Z5223" s="122">
        <v>0</v>
      </c>
      <c r="AA5223" s="122">
        <v>0</v>
      </c>
      <c r="AB5223" s="122">
        <v>0</v>
      </c>
      <c r="AC5223" s="122">
        <v>0</v>
      </c>
      <c r="AD5223" s="122">
        <v>0</v>
      </c>
      <c r="AE5223" s="122">
        <v>0</v>
      </c>
      <c r="AF5223" s="122">
        <v>0</v>
      </c>
      <c r="AG5223" s="122">
        <v>0</v>
      </c>
      <c r="AH5223" s="122">
        <v>0</v>
      </c>
      <c r="AI5223" s="122">
        <v>0</v>
      </c>
      <c r="AJ5223" s="122">
        <v>0</v>
      </c>
      <c r="AK5223" s="122">
        <v>0</v>
      </c>
      <c r="AL5223" s="122">
        <v>0</v>
      </c>
    </row>
    <row r="5224" spans="1:38" hidden="1" x14ac:dyDescent="0.25">
      <c r="A5224" s="122" t="s">
        <v>2240</v>
      </c>
      <c r="B5224" s="122">
        <v>1</v>
      </c>
      <c r="C5224" s="122" t="s">
        <v>2241</v>
      </c>
      <c r="D5224" s="122" t="s">
        <v>2093</v>
      </c>
      <c r="E5224" s="122">
        <v>95</v>
      </c>
      <c r="F5224" s="122">
        <v>0</v>
      </c>
      <c r="G5224" s="122">
        <v>0</v>
      </c>
      <c r="H5224" s="122">
        <v>0</v>
      </c>
      <c r="I5224" s="122">
        <v>0</v>
      </c>
      <c r="J5224" s="122">
        <v>0</v>
      </c>
      <c r="K5224" s="122">
        <v>0</v>
      </c>
      <c r="L5224" s="122">
        <v>0</v>
      </c>
      <c r="M5224" s="122">
        <v>0</v>
      </c>
      <c r="N5224" s="122">
        <v>0</v>
      </c>
      <c r="O5224" s="122">
        <v>0</v>
      </c>
      <c r="P5224" s="122">
        <v>0</v>
      </c>
      <c r="Q5224" s="122">
        <v>0</v>
      </c>
      <c r="R5224" s="122">
        <v>0</v>
      </c>
      <c r="S5224" s="122">
        <v>0</v>
      </c>
      <c r="T5224" s="122">
        <v>0</v>
      </c>
      <c r="U5224" s="122">
        <v>0</v>
      </c>
      <c r="V5224" s="122">
        <v>0</v>
      </c>
      <c r="W5224" s="122">
        <v>0</v>
      </c>
      <c r="X5224" s="122">
        <v>0</v>
      </c>
      <c r="Y5224" s="122">
        <v>0</v>
      </c>
      <c r="Z5224" s="122">
        <v>0</v>
      </c>
      <c r="AA5224" s="122">
        <v>0</v>
      </c>
      <c r="AB5224" s="122">
        <v>0</v>
      </c>
      <c r="AC5224" s="122">
        <v>0</v>
      </c>
      <c r="AD5224" s="122">
        <v>0</v>
      </c>
      <c r="AE5224" s="122">
        <v>0</v>
      </c>
      <c r="AF5224" s="122">
        <v>0</v>
      </c>
      <c r="AG5224" s="122">
        <v>0</v>
      </c>
      <c r="AH5224" s="122">
        <v>0</v>
      </c>
      <c r="AI5224" s="122">
        <v>0</v>
      </c>
      <c r="AJ5224" s="122">
        <v>0</v>
      </c>
      <c r="AK5224" s="122">
        <v>0</v>
      </c>
      <c r="AL5224" s="122">
        <v>0</v>
      </c>
    </row>
    <row r="5225" spans="1:38" hidden="1" x14ac:dyDescent="0.25">
      <c r="A5225" s="122" t="s">
        <v>2240</v>
      </c>
      <c r="B5225" s="122">
        <v>1</v>
      </c>
      <c r="C5225" s="122" t="s">
        <v>2241</v>
      </c>
      <c r="D5225" s="122" t="s">
        <v>2094</v>
      </c>
      <c r="E5225" s="122">
        <v>95</v>
      </c>
      <c r="F5225" s="122">
        <v>0</v>
      </c>
      <c r="G5225" s="122">
        <v>0</v>
      </c>
      <c r="H5225" s="122">
        <v>0</v>
      </c>
      <c r="I5225" s="122">
        <v>0</v>
      </c>
      <c r="J5225" s="122">
        <v>0</v>
      </c>
      <c r="K5225" s="122">
        <v>0</v>
      </c>
      <c r="L5225" s="122">
        <v>0</v>
      </c>
      <c r="M5225" s="122">
        <v>0</v>
      </c>
      <c r="N5225" s="122">
        <v>0</v>
      </c>
      <c r="O5225" s="122">
        <v>0</v>
      </c>
      <c r="P5225" s="122">
        <v>0</v>
      </c>
      <c r="Q5225" s="122">
        <v>0</v>
      </c>
      <c r="R5225" s="122">
        <v>0</v>
      </c>
      <c r="S5225" s="122">
        <v>0</v>
      </c>
      <c r="T5225" s="122">
        <v>0</v>
      </c>
      <c r="U5225" s="122">
        <v>0</v>
      </c>
      <c r="V5225" s="122">
        <v>0</v>
      </c>
      <c r="W5225" s="122">
        <v>0</v>
      </c>
      <c r="X5225" s="122">
        <v>0</v>
      </c>
      <c r="Y5225" s="122">
        <v>0</v>
      </c>
      <c r="Z5225" s="122">
        <v>0</v>
      </c>
      <c r="AA5225" s="122">
        <v>0</v>
      </c>
      <c r="AB5225" s="122">
        <v>0</v>
      </c>
      <c r="AC5225" s="122">
        <v>0</v>
      </c>
      <c r="AD5225" s="122">
        <v>0</v>
      </c>
      <c r="AE5225" s="122">
        <v>0</v>
      </c>
      <c r="AF5225" s="122">
        <v>0</v>
      </c>
      <c r="AG5225" s="122">
        <v>0</v>
      </c>
      <c r="AH5225" s="122">
        <v>0</v>
      </c>
      <c r="AI5225" s="122">
        <v>0</v>
      </c>
      <c r="AJ5225" s="122">
        <v>0</v>
      </c>
      <c r="AK5225" s="122">
        <v>0</v>
      </c>
      <c r="AL5225" s="122">
        <v>0</v>
      </c>
    </row>
    <row r="5226" spans="1:38" hidden="1" x14ac:dyDescent="0.25">
      <c r="A5226" s="122" t="s">
        <v>2240</v>
      </c>
      <c r="B5226" s="122">
        <v>1</v>
      </c>
      <c r="C5226" s="122" t="s">
        <v>2241</v>
      </c>
      <c r="D5226" s="122" t="s">
        <v>2095</v>
      </c>
      <c r="E5226" s="122">
        <v>95</v>
      </c>
      <c r="F5226" s="122">
        <v>0</v>
      </c>
      <c r="G5226" s="122">
        <v>0</v>
      </c>
      <c r="H5226" s="122">
        <v>0</v>
      </c>
      <c r="I5226" s="122">
        <v>0</v>
      </c>
      <c r="J5226" s="122">
        <v>0</v>
      </c>
      <c r="K5226" s="122">
        <v>0</v>
      </c>
      <c r="L5226" s="122">
        <v>0</v>
      </c>
      <c r="M5226" s="122">
        <v>0</v>
      </c>
      <c r="N5226" s="122">
        <v>0</v>
      </c>
      <c r="O5226" s="122">
        <v>0</v>
      </c>
      <c r="P5226" s="122">
        <v>0</v>
      </c>
      <c r="Q5226" s="122">
        <v>0</v>
      </c>
      <c r="R5226" s="122">
        <v>0</v>
      </c>
      <c r="S5226" s="122">
        <v>0</v>
      </c>
      <c r="T5226" s="122">
        <v>0</v>
      </c>
      <c r="U5226" s="122">
        <v>0</v>
      </c>
      <c r="V5226" s="122">
        <v>0</v>
      </c>
      <c r="W5226" s="122">
        <v>0</v>
      </c>
      <c r="X5226" s="122">
        <v>0</v>
      </c>
      <c r="Y5226" s="122">
        <v>0</v>
      </c>
      <c r="Z5226" s="122">
        <v>0</v>
      </c>
      <c r="AA5226" s="122">
        <v>0</v>
      </c>
      <c r="AB5226" s="122">
        <v>0</v>
      </c>
      <c r="AC5226" s="122">
        <v>0</v>
      </c>
      <c r="AD5226" s="122">
        <v>0</v>
      </c>
      <c r="AE5226" s="122">
        <v>0</v>
      </c>
      <c r="AF5226" s="122">
        <v>0</v>
      </c>
      <c r="AG5226" s="122">
        <v>0</v>
      </c>
      <c r="AH5226" s="122">
        <v>0</v>
      </c>
      <c r="AI5226" s="122">
        <v>0</v>
      </c>
      <c r="AJ5226" s="122">
        <v>0</v>
      </c>
      <c r="AK5226" s="122">
        <v>0</v>
      </c>
      <c r="AL5226" s="122">
        <v>0</v>
      </c>
    </row>
    <row r="5227" spans="1:38" hidden="1" x14ac:dyDescent="0.25">
      <c r="A5227" s="122" t="s">
        <v>2240</v>
      </c>
      <c r="B5227" s="122">
        <v>1</v>
      </c>
      <c r="C5227" s="122" t="s">
        <v>2241</v>
      </c>
      <c r="D5227" s="122" t="s">
        <v>2096</v>
      </c>
      <c r="E5227" s="122">
        <v>95</v>
      </c>
      <c r="F5227" s="122">
        <v>0</v>
      </c>
      <c r="G5227" s="122">
        <v>0</v>
      </c>
      <c r="H5227" s="122">
        <v>0</v>
      </c>
      <c r="I5227" s="122">
        <v>0</v>
      </c>
      <c r="J5227" s="122">
        <v>0</v>
      </c>
      <c r="K5227" s="122">
        <v>0</v>
      </c>
      <c r="L5227" s="122">
        <v>0</v>
      </c>
      <c r="M5227" s="122">
        <v>0</v>
      </c>
      <c r="N5227" s="122">
        <v>0</v>
      </c>
      <c r="O5227" s="122">
        <v>0</v>
      </c>
      <c r="P5227" s="122">
        <v>0</v>
      </c>
      <c r="Q5227" s="122">
        <v>0</v>
      </c>
      <c r="R5227" s="122">
        <v>0</v>
      </c>
      <c r="S5227" s="122">
        <v>0</v>
      </c>
      <c r="T5227" s="122">
        <v>0</v>
      </c>
      <c r="U5227" s="122">
        <v>0</v>
      </c>
      <c r="V5227" s="122">
        <v>0</v>
      </c>
      <c r="W5227" s="122">
        <v>0</v>
      </c>
      <c r="X5227" s="122">
        <v>0</v>
      </c>
      <c r="Y5227" s="122">
        <v>0</v>
      </c>
      <c r="Z5227" s="122">
        <v>0</v>
      </c>
      <c r="AA5227" s="122">
        <v>0</v>
      </c>
      <c r="AB5227" s="122">
        <v>0</v>
      </c>
      <c r="AC5227" s="122">
        <v>0</v>
      </c>
      <c r="AD5227" s="122">
        <v>0</v>
      </c>
      <c r="AE5227" s="122">
        <v>0</v>
      </c>
      <c r="AF5227" s="122">
        <v>0</v>
      </c>
      <c r="AG5227" s="122">
        <v>0</v>
      </c>
      <c r="AH5227" s="122">
        <v>0</v>
      </c>
      <c r="AI5227" s="122">
        <v>0</v>
      </c>
      <c r="AJ5227" s="122">
        <v>0</v>
      </c>
      <c r="AK5227" s="122">
        <v>0</v>
      </c>
      <c r="AL5227" s="122">
        <v>0</v>
      </c>
    </row>
    <row r="5228" spans="1:38" hidden="1" x14ac:dyDescent="0.25">
      <c r="A5228" s="122" t="s">
        <v>2240</v>
      </c>
      <c r="B5228" s="122">
        <v>1</v>
      </c>
      <c r="C5228" s="122" t="s">
        <v>2241</v>
      </c>
      <c r="D5228" s="122" t="s">
        <v>2097</v>
      </c>
      <c r="E5228" s="122">
        <v>95</v>
      </c>
      <c r="F5228" s="122">
        <v>0</v>
      </c>
      <c r="G5228" s="122">
        <v>0</v>
      </c>
      <c r="H5228" s="122">
        <v>0</v>
      </c>
      <c r="I5228" s="122">
        <v>0</v>
      </c>
      <c r="J5228" s="122">
        <v>0</v>
      </c>
      <c r="K5228" s="122">
        <v>0</v>
      </c>
      <c r="L5228" s="122">
        <v>0</v>
      </c>
      <c r="M5228" s="122">
        <v>0</v>
      </c>
      <c r="N5228" s="122">
        <v>0</v>
      </c>
      <c r="O5228" s="122">
        <v>0</v>
      </c>
      <c r="P5228" s="122">
        <v>0</v>
      </c>
      <c r="Q5228" s="122">
        <v>0</v>
      </c>
      <c r="R5228" s="122">
        <v>0</v>
      </c>
      <c r="S5228" s="122">
        <v>0</v>
      </c>
      <c r="T5228" s="122">
        <v>0</v>
      </c>
      <c r="U5228" s="122">
        <v>0</v>
      </c>
      <c r="V5228" s="122">
        <v>0</v>
      </c>
      <c r="W5228" s="122">
        <v>0</v>
      </c>
      <c r="X5228" s="122">
        <v>0</v>
      </c>
      <c r="Y5228" s="122">
        <v>0</v>
      </c>
      <c r="Z5228" s="122">
        <v>0</v>
      </c>
      <c r="AA5228" s="122">
        <v>0</v>
      </c>
      <c r="AB5228" s="122">
        <v>0</v>
      </c>
      <c r="AC5228" s="122">
        <v>0</v>
      </c>
      <c r="AD5228" s="122">
        <v>0</v>
      </c>
      <c r="AE5228" s="122">
        <v>0</v>
      </c>
      <c r="AF5228" s="122">
        <v>0</v>
      </c>
      <c r="AG5228" s="122">
        <v>0</v>
      </c>
      <c r="AH5228" s="122">
        <v>0</v>
      </c>
      <c r="AI5228" s="122">
        <v>0</v>
      </c>
      <c r="AJ5228" s="122">
        <v>0</v>
      </c>
      <c r="AK5228" s="122">
        <v>0</v>
      </c>
      <c r="AL5228" s="122">
        <v>0</v>
      </c>
    </row>
    <row r="5229" spans="1:38" hidden="1" x14ac:dyDescent="0.25">
      <c r="A5229" s="122" t="s">
        <v>2240</v>
      </c>
      <c r="B5229" s="122">
        <v>1</v>
      </c>
      <c r="C5229" s="122" t="s">
        <v>2241</v>
      </c>
      <c r="D5229" s="122" t="s">
        <v>2098</v>
      </c>
      <c r="E5229" s="122">
        <v>95</v>
      </c>
      <c r="F5229" s="122">
        <v>0</v>
      </c>
      <c r="G5229" s="122">
        <v>0</v>
      </c>
      <c r="H5229" s="122">
        <v>0</v>
      </c>
      <c r="I5229" s="122">
        <v>0</v>
      </c>
      <c r="J5229" s="122">
        <v>0</v>
      </c>
      <c r="K5229" s="122">
        <v>0</v>
      </c>
      <c r="L5229" s="122">
        <v>0</v>
      </c>
      <c r="M5229" s="122">
        <v>0</v>
      </c>
      <c r="N5229" s="122">
        <v>0</v>
      </c>
      <c r="O5229" s="122">
        <v>0</v>
      </c>
      <c r="P5229" s="122">
        <v>0</v>
      </c>
      <c r="Q5229" s="122">
        <v>0</v>
      </c>
      <c r="R5229" s="122">
        <v>0</v>
      </c>
      <c r="S5229" s="122">
        <v>0</v>
      </c>
      <c r="T5229" s="122">
        <v>0</v>
      </c>
      <c r="U5229" s="122">
        <v>0</v>
      </c>
      <c r="V5229" s="122">
        <v>0</v>
      </c>
      <c r="W5229" s="122">
        <v>0</v>
      </c>
      <c r="X5229" s="122">
        <v>0</v>
      </c>
      <c r="Y5229" s="122">
        <v>0</v>
      </c>
      <c r="Z5229" s="122">
        <v>0</v>
      </c>
      <c r="AA5229" s="122">
        <v>0</v>
      </c>
      <c r="AB5229" s="122">
        <v>0</v>
      </c>
      <c r="AC5229" s="122">
        <v>0</v>
      </c>
      <c r="AD5229" s="122">
        <v>0</v>
      </c>
      <c r="AE5229" s="122">
        <v>0</v>
      </c>
      <c r="AF5229" s="122">
        <v>0</v>
      </c>
      <c r="AG5229" s="122">
        <v>0</v>
      </c>
      <c r="AH5229" s="122">
        <v>0</v>
      </c>
      <c r="AI5229" s="122">
        <v>0</v>
      </c>
      <c r="AJ5229" s="122">
        <v>0</v>
      </c>
      <c r="AK5229" s="122">
        <v>0</v>
      </c>
      <c r="AL5229" s="122">
        <v>0</v>
      </c>
    </row>
    <row r="5230" spans="1:38" hidden="1" x14ac:dyDescent="0.25">
      <c r="A5230" s="122" t="s">
        <v>2240</v>
      </c>
      <c r="B5230" s="122">
        <v>1</v>
      </c>
      <c r="C5230" s="122" t="s">
        <v>2241</v>
      </c>
      <c r="D5230" s="122" t="s">
        <v>2099</v>
      </c>
      <c r="E5230" s="122">
        <v>95</v>
      </c>
      <c r="F5230" s="122">
        <v>0</v>
      </c>
      <c r="G5230" s="122">
        <v>0</v>
      </c>
      <c r="H5230" s="122">
        <v>0</v>
      </c>
      <c r="I5230" s="122">
        <v>0</v>
      </c>
      <c r="J5230" s="122">
        <v>0</v>
      </c>
      <c r="K5230" s="122">
        <v>0</v>
      </c>
      <c r="L5230" s="122">
        <v>0</v>
      </c>
      <c r="M5230" s="122">
        <v>0</v>
      </c>
      <c r="N5230" s="122">
        <v>0</v>
      </c>
      <c r="O5230" s="122">
        <v>0</v>
      </c>
      <c r="P5230" s="122">
        <v>0</v>
      </c>
      <c r="Q5230" s="122">
        <v>0</v>
      </c>
      <c r="R5230" s="122">
        <v>0</v>
      </c>
      <c r="S5230" s="122">
        <v>0</v>
      </c>
      <c r="T5230" s="122">
        <v>0</v>
      </c>
      <c r="U5230" s="122">
        <v>0</v>
      </c>
      <c r="V5230" s="122">
        <v>0</v>
      </c>
      <c r="W5230" s="122">
        <v>0</v>
      </c>
      <c r="X5230" s="122">
        <v>0</v>
      </c>
      <c r="Y5230" s="122">
        <v>0</v>
      </c>
      <c r="Z5230" s="122">
        <v>0</v>
      </c>
      <c r="AA5230" s="122">
        <v>0</v>
      </c>
      <c r="AB5230" s="122">
        <v>0</v>
      </c>
      <c r="AC5230" s="122">
        <v>0</v>
      </c>
      <c r="AD5230" s="122">
        <v>0</v>
      </c>
      <c r="AE5230" s="122">
        <v>0</v>
      </c>
      <c r="AF5230" s="122">
        <v>0</v>
      </c>
      <c r="AG5230" s="122">
        <v>0</v>
      </c>
      <c r="AH5230" s="122">
        <v>0</v>
      </c>
      <c r="AI5230" s="122">
        <v>0</v>
      </c>
      <c r="AJ5230" s="122">
        <v>0</v>
      </c>
      <c r="AK5230" s="122">
        <v>0</v>
      </c>
      <c r="AL5230" s="122">
        <v>0</v>
      </c>
    </row>
    <row r="5231" spans="1:38" hidden="1" x14ac:dyDescent="0.25">
      <c r="A5231" s="122" t="s">
        <v>2240</v>
      </c>
      <c r="B5231" s="122">
        <v>1</v>
      </c>
      <c r="C5231" s="122" t="s">
        <v>2241</v>
      </c>
      <c r="D5231" s="122" t="s">
        <v>2100</v>
      </c>
      <c r="E5231" s="122">
        <v>95</v>
      </c>
      <c r="F5231" s="122">
        <v>0</v>
      </c>
      <c r="G5231" s="122">
        <v>0</v>
      </c>
      <c r="H5231" s="122">
        <v>0</v>
      </c>
      <c r="I5231" s="122">
        <v>0</v>
      </c>
      <c r="J5231" s="122">
        <v>0</v>
      </c>
      <c r="K5231" s="122">
        <v>0</v>
      </c>
      <c r="L5231" s="122">
        <v>0</v>
      </c>
      <c r="M5231" s="122">
        <v>0</v>
      </c>
      <c r="N5231" s="122">
        <v>0</v>
      </c>
      <c r="O5231" s="122">
        <v>0</v>
      </c>
      <c r="P5231" s="122">
        <v>0</v>
      </c>
      <c r="Q5231" s="122">
        <v>0</v>
      </c>
      <c r="R5231" s="122">
        <v>0</v>
      </c>
      <c r="S5231" s="122">
        <v>0</v>
      </c>
      <c r="T5231" s="122">
        <v>0</v>
      </c>
      <c r="U5231" s="122">
        <v>0</v>
      </c>
      <c r="V5231" s="122">
        <v>0</v>
      </c>
      <c r="W5231" s="122">
        <v>0</v>
      </c>
      <c r="X5231" s="122">
        <v>0</v>
      </c>
      <c r="Y5231" s="122">
        <v>0</v>
      </c>
      <c r="Z5231" s="122">
        <v>0</v>
      </c>
      <c r="AA5231" s="122">
        <v>0</v>
      </c>
      <c r="AB5231" s="122">
        <v>0</v>
      </c>
      <c r="AC5231" s="122">
        <v>0</v>
      </c>
      <c r="AD5231" s="122">
        <v>0</v>
      </c>
      <c r="AE5231" s="122">
        <v>0</v>
      </c>
      <c r="AF5231" s="122">
        <v>0</v>
      </c>
      <c r="AG5231" s="122">
        <v>0</v>
      </c>
      <c r="AH5231" s="122">
        <v>0</v>
      </c>
      <c r="AI5231" s="122">
        <v>0</v>
      </c>
      <c r="AJ5231" s="122">
        <v>0</v>
      </c>
      <c r="AK5231" s="122">
        <v>0</v>
      </c>
      <c r="AL5231" s="122">
        <v>0</v>
      </c>
    </row>
    <row r="5232" spans="1:38" hidden="1" x14ac:dyDescent="0.25">
      <c r="A5232" s="122" t="s">
        <v>2240</v>
      </c>
      <c r="B5232" s="122">
        <v>1</v>
      </c>
      <c r="C5232" s="122" t="s">
        <v>2241</v>
      </c>
      <c r="D5232" s="122" t="s">
        <v>2171</v>
      </c>
      <c r="E5232" s="122">
        <v>95</v>
      </c>
      <c r="F5232" s="122">
        <v>0</v>
      </c>
      <c r="G5232" s="122">
        <v>0</v>
      </c>
      <c r="H5232" s="122">
        <v>0</v>
      </c>
      <c r="I5232" s="122">
        <v>0</v>
      </c>
      <c r="J5232" s="122">
        <v>0</v>
      </c>
      <c r="K5232" s="122">
        <v>0</v>
      </c>
      <c r="L5232" s="122">
        <v>0</v>
      </c>
      <c r="M5232" s="122">
        <v>0</v>
      </c>
      <c r="N5232" s="122">
        <v>0</v>
      </c>
      <c r="O5232" s="122">
        <v>0</v>
      </c>
      <c r="P5232" s="122">
        <v>0</v>
      </c>
      <c r="Q5232" s="122">
        <v>0</v>
      </c>
      <c r="R5232" s="122">
        <v>0</v>
      </c>
      <c r="S5232" s="122">
        <v>0</v>
      </c>
      <c r="T5232" s="122">
        <v>0</v>
      </c>
      <c r="U5232" s="122">
        <v>0</v>
      </c>
      <c r="V5232" s="122">
        <v>0</v>
      </c>
      <c r="W5232" s="122">
        <v>0</v>
      </c>
      <c r="X5232" s="122">
        <v>0</v>
      </c>
      <c r="Y5232" s="122">
        <v>0</v>
      </c>
      <c r="Z5232" s="122">
        <v>0</v>
      </c>
      <c r="AA5232" s="122">
        <v>0</v>
      </c>
      <c r="AB5232" s="122">
        <v>0</v>
      </c>
      <c r="AC5232" s="122">
        <v>0</v>
      </c>
      <c r="AD5232" s="122">
        <v>0</v>
      </c>
      <c r="AE5232" s="122">
        <v>0</v>
      </c>
      <c r="AF5232" s="122">
        <v>0</v>
      </c>
      <c r="AG5232" s="122">
        <v>0</v>
      </c>
      <c r="AH5232" s="122">
        <v>0</v>
      </c>
      <c r="AI5232" s="122">
        <v>0</v>
      </c>
      <c r="AJ5232" s="122">
        <v>0</v>
      </c>
      <c r="AK5232" s="122">
        <v>0</v>
      </c>
      <c r="AL5232" s="122">
        <v>0</v>
      </c>
    </row>
    <row r="5233" spans="1:38" hidden="1" x14ac:dyDescent="0.25">
      <c r="A5233" s="122" t="s">
        <v>2240</v>
      </c>
      <c r="B5233" s="122">
        <v>1</v>
      </c>
      <c r="C5233" s="122" t="s">
        <v>2241</v>
      </c>
      <c r="D5233" s="122" t="s">
        <v>2101</v>
      </c>
      <c r="E5233" s="122">
        <v>95</v>
      </c>
      <c r="F5233" s="122">
        <v>0</v>
      </c>
      <c r="G5233" s="122">
        <v>0</v>
      </c>
      <c r="H5233" s="122">
        <v>0</v>
      </c>
      <c r="I5233" s="122">
        <v>0</v>
      </c>
      <c r="J5233" s="122">
        <v>0</v>
      </c>
      <c r="K5233" s="122">
        <v>0</v>
      </c>
      <c r="L5233" s="122">
        <v>0</v>
      </c>
      <c r="M5233" s="122">
        <v>0</v>
      </c>
      <c r="N5233" s="122">
        <v>0</v>
      </c>
      <c r="O5233" s="122">
        <v>0</v>
      </c>
      <c r="P5233" s="122">
        <v>0</v>
      </c>
      <c r="Q5233" s="122">
        <v>0</v>
      </c>
      <c r="R5233" s="122">
        <v>0</v>
      </c>
      <c r="S5233" s="122">
        <v>0</v>
      </c>
      <c r="T5233" s="122">
        <v>0</v>
      </c>
      <c r="U5233" s="122">
        <v>0</v>
      </c>
      <c r="V5233" s="122">
        <v>0</v>
      </c>
      <c r="W5233" s="122">
        <v>0</v>
      </c>
      <c r="X5233" s="122">
        <v>0</v>
      </c>
      <c r="Y5233" s="122">
        <v>0</v>
      </c>
      <c r="Z5233" s="122">
        <v>0</v>
      </c>
      <c r="AA5233" s="122">
        <v>0</v>
      </c>
      <c r="AB5233" s="122">
        <v>0</v>
      </c>
      <c r="AC5233" s="122">
        <v>0</v>
      </c>
      <c r="AD5233" s="122">
        <v>0</v>
      </c>
      <c r="AE5233" s="122">
        <v>0</v>
      </c>
      <c r="AF5233" s="122">
        <v>0</v>
      </c>
      <c r="AG5233" s="122">
        <v>0</v>
      </c>
      <c r="AH5233" s="122">
        <v>0</v>
      </c>
      <c r="AI5233" s="122">
        <v>0</v>
      </c>
      <c r="AJ5233" s="122">
        <v>0</v>
      </c>
      <c r="AK5233" s="122">
        <v>0</v>
      </c>
      <c r="AL5233" s="122">
        <v>0</v>
      </c>
    </row>
    <row r="5234" spans="1:38" hidden="1" x14ac:dyDescent="0.25">
      <c r="A5234" s="122" t="s">
        <v>2240</v>
      </c>
      <c r="B5234" s="122">
        <v>1</v>
      </c>
      <c r="C5234" s="122" t="s">
        <v>2241</v>
      </c>
      <c r="D5234" s="122" t="s">
        <v>2102</v>
      </c>
      <c r="E5234" s="122">
        <v>95</v>
      </c>
      <c r="F5234" s="122">
        <v>0</v>
      </c>
      <c r="G5234" s="122">
        <v>0</v>
      </c>
      <c r="H5234" s="122">
        <v>0</v>
      </c>
      <c r="I5234" s="122">
        <v>0</v>
      </c>
      <c r="J5234" s="122">
        <v>0</v>
      </c>
      <c r="K5234" s="122">
        <v>0</v>
      </c>
      <c r="L5234" s="122">
        <v>0</v>
      </c>
      <c r="M5234" s="122">
        <v>0</v>
      </c>
      <c r="N5234" s="122">
        <v>0</v>
      </c>
      <c r="O5234" s="122">
        <v>0</v>
      </c>
      <c r="P5234" s="122">
        <v>0</v>
      </c>
      <c r="Q5234" s="122">
        <v>0</v>
      </c>
      <c r="R5234" s="122">
        <v>0</v>
      </c>
      <c r="S5234" s="122">
        <v>0</v>
      </c>
      <c r="T5234" s="122">
        <v>0</v>
      </c>
      <c r="U5234" s="122">
        <v>0</v>
      </c>
      <c r="V5234" s="122">
        <v>0</v>
      </c>
      <c r="W5234" s="122">
        <v>0</v>
      </c>
      <c r="X5234" s="122">
        <v>0</v>
      </c>
      <c r="Y5234" s="122">
        <v>0</v>
      </c>
      <c r="Z5234" s="122">
        <v>0</v>
      </c>
      <c r="AA5234" s="122">
        <v>0</v>
      </c>
      <c r="AB5234" s="122">
        <v>0</v>
      </c>
      <c r="AC5234" s="122">
        <v>0</v>
      </c>
      <c r="AD5234" s="122">
        <v>0</v>
      </c>
      <c r="AE5234" s="122">
        <v>0</v>
      </c>
      <c r="AF5234" s="122">
        <v>0</v>
      </c>
      <c r="AG5234" s="122">
        <v>0</v>
      </c>
      <c r="AH5234" s="122">
        <v>0</v>
      </c>
      <c r="AI5234" s="122">
        <v>0</v>
      </c>
      <c r="AJ5234" s="122">
        <v>0</v>
      </c>
      <c r="AK5234" s="122">
        <v>0</v>
      </c>
      <c r="AL5234" s="122">
        <v>0</v>
      </c>
    </row>
    <row r="5235" spans="1:38" hidden="1" x14ac:dyDescent="0.25">
      <c r="A5235" s="122" t="s">
        <v>2240</v>
      </c>
      <c r="B5235" s="122">
        <v>1</v>
      </c>
      <c r="C5235" s="122" t="s">
        <v>2241</v>
      </c>
      <c r="D5235" s="122" t="s">
        <v>2103</v>
      </c>
      <c r="E5235" s="122">
        <v>95</v>
      </c>
      <c r="F5235" s="122">
        <v>0</v>
      </c>
      <c r="G5235" s="122">
        <v>0</v>
      </c>
      <c r="H5235" s="122">
        <v>0</v>
      </c>
      <c r="I5235" s="122">
        <v>0</v>
      </c>
      <c r="J5235" s="122">
        <v>0</v>
      </c>
      <c r="K5235" s="122">
        <v>0</v>
      </c>
      <c r="L5235" s="122">
        <v>0</v>
      </c>
      <c r="M5235" s="122">
        <v>0</v>
      </c>
      <c r="N5235" s="122">
        <v>0</v>
      </c>
      <c r="O5235" s="122">
        <v>0</v>
      </c>
      <c r="P5235" s="122">
        <v>0</v>
      </c>
      <c r="Q5235" s="122">
        <v>0</v>
      </c>
      <c r="R5235" s="122">
        <v>0</v>
      </c>
      <c r="S5235" s="122">
        <v>0</v>
      </c>
      <c r="T5235" s="122">
        <v>0</v>
      </c>
      <c r="U5235" s="122">
        <v>0</v>
      </c>
      <c r="V5235" s="122">
        <v>1.3377E-3</v>
      </c>
      <c r="W5235" s="122">
        <v>1.9292000000000001E-3</v>
      </c>
      <c r="X5235" s="122">
        <v>8.1769999999999998E-4</v>
      </c>
      <c r="Y5235" s="122">
        <v>5.421E-4</v>
      </c>
      <c r="Z5235" s="122">
        <v>7.0719999999999995E-4</v>
      </c>
      <c r="AA5235" s="122">
        <v>3.7959999999999999E-3</v>
      </c>
      <c r="AB5235" s="122">
        <v>5.4239900000000001E-3</v>
      </c>
      <c r="AC5235" s="122">
        <v>8.0210000000000004E-3</v>
      </c>
      <c r="AD5235" s="122">
        <v>8.8400000000000006E-3</v>
      </c>
      <c r="AE5235" s="122">
        <v>7.5269999999999998E-3</v>
      </c>
      <c r="AF5235" s="122">
        <v>1.0036E-2</v>
      </c>
      <c r="AG5235" s="122">
        <v>5.0179999999999999E-3</v>
      </c>
      <c r="AH5235" s="122">
        <v>0</v>
      </c>
      <c r="AI5235" s="122">
        <v>0</v>
      </c>
      <c r="AJ5235" s="122">
        <v>0</v>
      </c>
      <c r="AK5235" s="122">
        <v>0</v>
      </c>
      <c r="AL5235" s="122">
        <v>0</v>
      </c>
    </row>
    <row r="5236" spans="1:38" hidden="1" x14ac:dyDescent="0.25">
      <c r="A5236" s="122" t="s">
        <v>2240</v>
      </c>
      <c r="B5236" s="122">
        <v>1</v>
      </c>
      <c r="C5236" s="122" t="s">
        <v>2241</v>
      </c>
      <c r="D5236" s="122" t="s">
        <v>2137</v>
      </c>
      <c r="E5236" s="122">
        <v>95</v>
      </c>
      <c r="F5236" s="122">
        <v>0</v>
      </c>
      <c r="G5236" s="122">
        <v>0</v>
      </c>
      <c r="H5236" s="122">
        <v>0</v>
      </c>
      <c r="I5236" s="122">
        <v>0</v>
      </c>
      <c r="J5236" s="122">
        <v>0</v>
      </c>
      <c r="K5236" s="122">
        <v>0</v>
      </c>
      <c r="L5236" s="122">
        <v>0</v>
      </c>
      <c r="M5236" s="122">
        <v>0</v>
      </c>
      <c r="N5236" s="122">
        <v>0</v>
      </c>
      <c r="O5236" s="122">
        <v>0</v>
      </c>
      <c r="P5236" s="122">
        <v>0</v>
      </c>
      <c r="Q5236" s="122">
        <v>0</v>
      </c>
      <c r="R5236" s="122">
        <v>0</v>
      </c>
      <c r="S5236" s="122">
        <v>0</v>
      </c>
      <c r="T5236" s="122">
        <v>0</v>
      </c>
      <c r="U5236" s="122">
        <v>0</v>
      </c>
      <c r="V5236" s="122">
        <v>0</v>
      </c>
      <c r="W5236" s="122">
        <v>0</v>
      </c>
      <c r="X5236" s="122">
        <v>0</v>
      </c>
      <c r="Y5236" s="122">
        <v>0</v>
      </c>
      <c r="Z5236" s="122">
        <v>0</v>
      </c>
      <c r="AA5236" s="122">
        <v>0</v>
      </c>
      <c r="AB5236" s="122">
        <v>0</v>
      </c>
      <c r="AC5236" s="122">
        <v>0</v>
      </c>
      <c r="AD5236" s="122">
        <v>0</v>
      </c>
      <c r="AE5236" s="122">
        <v>0</v>
      </c>
      <c r="AF5236" s="122">
        <v>0</v>
      </c>
      <c r="AG5236" s="122">
        <v>0</v>
      </c>
      <c r="AH5236" s="122">
        <v>0</v>
      </c>
      <c r="AI5236" s="122">
        <v>0</v>
      </c>
      <c r="AJ5236" s="122">
        <v>0</v>
      </c>
      <c r="AK5236" s="122">
        <v>0</v>
      </c>
      <c r="AL5236" s="122">
        <v>0</v>
      </c>
    </row>
    <row r="5237" spans="1:38" hidden="1" x14ac:dyDescent="0.25">
      <c r="A5237" s="122" t="s">
        <v>2240</v>
      </c>
      <c r="B5237" s="122">
        <v>1</v>
      </c>
      <c r="C5237" s="122" t="s">
        <v>2241</v>
      </c>
      <c r="D5237" s="122" t="s">
        <v>2104</v>
      </c>
      <c r="E5237" s="122">
        <v>95</v>
      </c>
      <c r="F5237" s="122">
        <v>0</v>
      </c>
      <c r="G5237" s="122">
        <v>0</v>
      </c>
      <c r="H5237" s="122">
        <v>0</v>
      </c>
      <c r="I5237" s="122">
        <v>0</v>
      </c>
      <c r="J5237" s="122">
        <v>0</v>
      </c>
      <c r="K5237" s="122">
        <v>0</v>
      </c>
      <c r="L5237" s="122">
        <v>0</v>
      </c>
      <c r="M5237" s="122">
        <v>0</v>
      </c>
      <c r="N5237" s="122">
        <v>0</v>
      </c>
      <c r="O5237" s="122">
        <v>0</v>
      </c>
      <c r="P5237" s="122">
        <v>0</v>
      </c>
      <c r="Q5237" s="122">
        <v>0</v>
      </c>
      <c r="R5237" s="122">
        <v>0</v>
      </c>
      <c r="S5237" s="122">
        <v>0</v>
      </c>
      <c r="T5237" s="122">
        <v>0</v>
      </c>
      <c r="U5237" s="122">
        <v>0</v>
      </c>
      <c r="V5237" s="122">
        <v>0</v>
      </c>
      <c r="W5237" s="122">
        <v>0</v>
      </c>
      <c r="X5237" s="122">
        <v>0</v>
      </c>
      <c r="Y5237" s="122">
        <v>0</v>
      </c>
      <c r="Z5237" s="122">
        <v>0</v>
      </c>
      <c r="AA5237" s="122">
        <v>0</v>
      </c>
      <c r="AB5237" s="122">
        <v>0</v>
      </c>
      <c r="AC5237" s="122">
        <v>0</v>
      </c>
      <c r="AD5237" s="122">
        <v>0</v>
      </c>
      <c r="AE5237" s="122">
        <v>0</v>
      </c>
      <c r="AF5237" s="122">
        <v>0</v>
      </c>
      <c r="AG5237" s="122">
        <v>0</v>
      </c>
      <c r="AH5237" s="122">
        <v>0</v>
      </c>
      <c r="AI5237" s="122">
        <v>0</v>
      </c>
      <c r="AJ5237" s="122">
        <v>0</v>
      </c>
      <c r="AK5237" s="122">
        <v>0</v>
      </c>
      <c r="AL5237" s="122">
        <v>0</v>
      </c>
    </row>
    <row r="5238" spans="1:38" hidden="1" x14ac:dyDescent="0.25">
      <c r="A5238" s="122" t="s">
        <v>2240</v>
      </c>
      <c r="B5238" s="122">
        <v>1</v>
      </c>
      <c r="C5238" s="122" t="s">
        <v>2241</v>
      </c>
      <c r="D5238" s="122" t="s">
        <v>2105</v>
      </c>
      <c r="E5238" s="122">
        <v>95</v>
      </c>
      <c r="F5238" s="122">
        <v>0</v>
      </c>
      <c r="G5238" s="122">
        <v>0</v>
      </c>
      <c r="H5238" s="122">
        <v>0</v>
      </c>
      <c r="I5238" s="122">
        <v>0</v>
      </c>
      <c r="J5238" s="122">
        <v>0</v>
      </c>
      <c r="K5238" s="122">
        <v>0</v>
      </c>
      <c r="L5238" s="122">
        <v>0</v>
      </c>
      <c r="M5238" s="122">
        <v>0</v>
      </c>
      <c r="N5238" s="122">
        <v>0</v>
      </c>
      <c r="O5238" s="122">
        <v>0</v>
      </c>
      <c r="P5238" s="122">
        <v>0</v>
      </c>
      <c r="Q5238" s="122">
        <v>0</v>
      </c>
      <c r="R5238" s="122">
        <v>0</v>
      </c>
      <c r="S5238" s="122">
        <v>0</v>
      </c>
      <c r="T5238" s="122">
        <v>0</v>
      </c>
      <c r="U5238" s="122">
        <v>0</v>
      </c>
      <c r="V5238" s="122">
        <v>0</v>
      </c>
      <c r="W5238" s="122">
        <v>0</v>
      </c>
      <c r="X5238" s="122">
        <v>0</v>
      </c>
      <c r="Y5238" s="122">
        <v>0</v>
      </c>
      <c r="Z5238" s="122">
        <v>0</v>
      </c>
      <c r="AA5238" s="122">
        <v>0</v>
      </c>
      <c r="AB5238" s="122">
        <v>0</v>
      </c>
      <c r="AC5238" s="122">
        <v>0</v>
      </c>
      <c r="AD5238" s="122">
        <v>0</v>
      </c>
      <c r="AE5238" s="122">
        <v>0</v>
      </c>
      <c r="AF5238" s="122">
        <v>0</v>
      </c>
      <c r="AG5238" s="122">
        <v>0</v>
      </c>
      <c r="AH5238" s="122">
        <v>0</v>
      </c>
      <c r="AI5238" s="122">
        <v>0</v>
      </c>
      <c r="AJ5238" s="122">
        <v>0</v>
      </c>
      <c r="AK5238" s="122">
        <v>0</v>
      </c>
      <c r="AL5238" s="122">
        <v>0</v>
      </c>
    </row>
    <row r="5239" spans="1:38" hidden="1" x14ac:dyDescent="0.25">
      <c r="A5239" s="122" t="s">
        <v>2240</v>
      </c>
      <c r="B5239" s="122">
        <v>1</v>
      </c>
      <c r="C5239" s="122" t="s">
        <v>2241</v>
      </c>
      <c r="D5239" s="122" t="s">
        <v>2106</v>
      </c>
      <c r="E5239" s="122">
        <v>95</v>
      </c>
      <c r="F5239" s="122">
        <v>0</v>
      </c>
      <c r="G5239" s="122">
        <v>0</v>
      </c>
      <c r="H5239" s="122">
        <v>0</v>
      </c>
      <c r="I5239" s="122">
        <v>0</v>
      </c>
      <c r="J5239" s="122">
        <v>0</v>
      </c>
      <c r="K5239" s="122">
        <v>0</v>
      </c>
      <c r="L5239" s="122">
        <v>0</v>
      </c>
      <c r="M5239" s="122">
        <v>0</v>
      </c>
      <c r="N5239" s="122">
        <v>0</v>
      </c>
      <c r="O5239" s="122">
        <v>0</v>
      </c>
      <c r="P5239" s="122">
        <v>0</v>
      </c>
      <c r="Q5239" s="122">
        <v>0</v>
      </c>
      <c r="R5239" s="122">
        <v>0</v>
      </c>
      <c r="S5239" s="122">
        <v>0</v>
      </c>
      <c r="T5239" s="122">
        <v>0</v>
      </c>
      <c r="U5239" s="122">
        <v>0</v>
      </c>
      <c r="V5239" s="122">
        <v>0</v>
      </c>
      <c r="W5239" s="122">
        <v>0</v>
      </c>
      <c r="X5239" s="122">
        <v>0</v>
      </c>
      <c r="Y5239" s="122">
        <v>0</v>
      </c>
      <c r="Z5239" s="122">
        <v>0</v>
      </c>
      <c r="AA5239" s="122">
        <v>0</v>
      </c>
      <c r="AB5239" s="122">
        <v>0</v>
      </c>
      <c r="AC5239" s="122">
        <v>0</v>
      </c>
      <c r="AD5239" s="122">
        <v>0</v>
      </c>
      <c r="AE5239" s="122">
        <v>0</v>
      </c>
      <c r="AF5239" s="122">
        <v>0</v>
      </c>
      <c r="AG5239" s="122">
        <v>0</v>
      </c>
      <c r="AH5239" s="122">
        <v>0</v>
      </c>
      <c r="AI5239" s="122">
        <v>0</v>
      </c>
      <c r="AJ5239" s="122">
        <v>0</v>
      </c>
      <c r="AK5239" s="122">
        <v>0</v>
      </c>
      <c r="AL5239" s="122">
        <v>0</v>
      </c>
    </row>
    <row r="5240" spans="1:38" hidden="1" x14ac:dyDescent="0.25">
      <c r="A5240" s="122" t="s">
        <v>2240</v>
      </c>
      <c r="B5240" s="122">
        <v>1</v>
      </c>
      <c r="C5240" s="122" t="s">
        <v>2241</v>
      </c>
      <c r="D5240" s="122" t="s">
        <v>2107</v>
      </c>
      <c r="E5240" s="122">
        <v>95</v>
      </c>
      <c r="F5240" s="122">
        <v>0</v>
      </c>
      <c r="G5240" s="122">
        <v>0</v>
      </c>
      <c r="H5240" s="122">
        <v>0</v>
      </c>
      <c r="I5240" s="122">
        <v>0</v>
      </c>
      <c r="J5240" s="122">
        <v>0</v>
      </c>
      <c r="K5240" s="122">
        <v>0</v>
      </c>
      <c r="L5240" s="122">
        <v>0</v>
      </c>
      <c r="M5240" s="122">
        <v>0</v>
      </c>
      <c r="N5240" s="122">
        <v>0</v>
      </c>
      <c r="O5240" s="122">
        <v>0</v>
      </c>
      <c r="P5240" s="122">
        <v>0</v>
      </c>
      <c r="Q5240" s="122">
        <v>0</v>
      </c>
      <c r="R5240" s="122">
        <v>0</v>
      </c>
      <c r="S5240" s="122">
        <v>0</v>
      </c>
      <c r="T5240" s="122">
        <v>0</v>
      </c>
      <c r="U5240" s="122">
        <v>0</v>
      </c>
      <c r="V5240" s="122">
        <v>0</v>
      </c>
      <c r="W5240" s="122">
        <v>0</v>
      </c>
      <c r="X5240" s="122">
        <v>0</v>
      </c>
      <c r="Y5240" s="122">
        <v>0</v>
      </c>
      <c r="Z5240" s="122">
        <v>0</v>
      </c>
      <c r="AA5240" s="122">
        <v>0</v>
      </c>
      <c r="AB5240" s="122">
        <v>0</v>
      </c>
      <c r="AC5240" s="122">
        <v>0</v>
      </c>
      <c r="AD5240" s="122">
        <v>0</v>
      </c>
      <c r="AE5240" s="122">
        <v>0</v>
      </c>
      <c r="AF5240" s="122">
        <v>0</v>
      </c>
      <c r="AG5240" s="122">
        <v>0</v>
      </c>
      <c r="AH5240" s="122">
        <v>0</v>
      </c>
      <c r="AI5240" s="122">
        <v>0</v>
      </c>
      <c r="AJ5240" s="122">
        <v>0</v>
      </c>
      <c r="AK5240" s="122">
        <v>0</v>
      </c>
      <c r="AL5240" s="122">
        <v>0</v>
      </c>
    </row>
    <row r="5241" spans="1:38" hidden="1" x14ac:dyDescent="0.25">
      <c r="A5241" s="122" t="s">
        <v>2240</v>
      </c>
      <c r="B5241" s="122">
        <v>1</v>
      </c>
      <c r="C5241" s="122" t="s">
        <v>2241</v>
      </c>
      <c r="D5241" s="122" t="s">
        <v>475</v>
      </c>
      <c r="E5241" s="122">
        <v>95</v>
      </c>
      <c r="F5241" s="122">
        <v>0</v>
      </c>
      <c r="G5241" s="122">
        <v>0</v>
      </c>
      <c r="H5241" s="122">
        <v>0</v>
      </c>
      <c r="I5241" s="122">
        <v>0</v>
      </c>
      <c r="J5241" s="122">
        <v>0</v>
      </c>
      <c r="K5241" s="122">
        <v>0</v>
      </c>
      <c r="L5241" s="122">
        <v>0</v>
      </c>
      <c r="M5241" s="122">
        <v>0</v>
      </c>
      <c r="N5241" s="122">
        <v>0</v>
      </c>
      <c r="O5241" s="122">
        <v>0</v>
      </c>
      <c r="P5241" s="122">
        <v>0</v>
      </c>
      <c r="Q5241" s="122">
        <v>0</v>
      </c>
      <c r="R5241" s="122">
        <v>0</v>
      </c>
      <c r="S5241" s="122">
        <v>0</v>
      </c>
      <c r="T5241" s="122">
        <v>0</v>
      </c>
      <c r="U5241" s="122">
        <v>0</v>
      </c>
      <c r="V5241" s="122">
        <v>0</v>
      </c>
      <c r="W5241" s="122">
        <v>0</v>
      </c>
      <c r="X5241" s="122">
        <v>0</v>
      </c>
      <c r="Y5241" s="122">
        <v>0</v>
      </c>
      <c r="Z5241" s="122">
        <v>0</v>
      </c>
      <c r="AA5241" s="122">
        <v>0</v>
      </c>
      <c r="AB5241" s="122">
        <v>0</v>
      </c>
      <c r="AC5241" s="122">
        <v>0</v>
      </c>
      <c r="AD5241" s="122">
        <v>0</v>
      </c>
      <c r="AE5241" s="122">
        <v>0</v>
      </c>
      <c r="AF5241" s="122">
        <v>0</v>
      </c>
      <c r="AG5241" s="122">
        <v>0</v>
      </c>
      <c r="AH5241" s="122">
        <v>0</v>
      </c>
      <c r="AI5241" s="122">
        <v>0</v>
      </c>
      <c r="AJ5241" s="122">
        <v>0</v>
      </c>
      <c r="AK5241" s="122">
        <v>0</v>
      </c>
      <c r="AL5241" s="122">
        <v>0</v>
      </c>
    </row>
    <row r="5242" spans="1:38" hidden="1" x14ac:dyDescent="0.25">
      <c r="A5242" s="122" t="s">
        <v>2240</v>
      </c>
      <c r="B5242" s="122">
        <v>1</v>
      </c>
      <c r="C5242" s="122" t="s">
        <v>2241</v>
      </c>
      <c r="D5242" s="122" t="s">
        <v>2108</v>
      </c>
      <c r="E5242" s="122">
        <v>95</v>
      </c>
      <c r="F5242" s="122">
        <v>0</v>
      </c>
      <c r="G5242" s="122">
        <v>0</v>
      </c>
      <c r="H5242" s="122">
        <v>0</v>
      </c>
      <c r="I5242" s="122">
        <v>0</v>
      </c>
      <c r="J5242" s="122">
        <v>0</v>
      </c>
      <c r="K5242" s="122">
        <v>0</v>
      </c>
      <c r="L5242" s="122">
        <v>0</v>
      </c>
      <c r="M5242" s="122">
        <v>0</v>
      </c>
      <c r="N5242" s="122">
        <v>0</v>
      </c>
      <c r="O5242" s="122">
        <v>0</v>
      </c>
      <c r="P5242" s="122">
        <v>0</v>
      </c>
      <c r="Q5242" s="122">
        <v>0</v>
      </c>
      <c r="R5242" s="122">
        <v>0</v>
      </c>
      <c r="S5242" s="122">
        <v>0</v>
      </c>
      <c r="T5242" s="122">
        <v>0</v>
      </c>
      <c r="U5242" s="122">
        <v>0</v>
      </c>
      <c r="V5242" s="122">
        <v>0</v>
      </c>
      <c r="W5242" s="122">
        <v>0</v>
      </c>
      <c r="X5242" s="122">
        <v>0</v>
      </c>
      <c r="Y5242" s="122">
        <v>0</v>
      </c>
      <c r="Z5242" s="122">
        <v>0</v>
      </c>
      <c r="AA5242" s="122">
        <v>0</v>
      </c>
      <c r="AB5242" s="122">
        <v>0</v>
      </c>
      <c r="AC5242" s="122">
        <v>0</v>
      </c>
      <c r="AD5242" s="122">
        <v>0</v>
      </c>
      <c r="AE5242" s="122">
        <v>0</v>
      </c>
      <c r="AF5242" s="122">
        <v>0</v>
      </c>
      <c r="AG5242" s="122">
        <v>0</v>
      </c>
      <c r="AH5242" s="122">
        <v>0</v>
      </c>
      <c r="AI5242" s="122">
        <v>0</v>
      </c>
      <c r="AJ5242" s="122">
        <v>0</v>
      </c>
      <c r="AK5242" s="122">
        <v>0</v>
      </c>
      <c r="AL5242" s="122">
        <v>0</v>
      </c>
    </row>
    <row r="5243" spans="1:38" hidden="1" x14ac:dyDescent="0.25">
      <c r="A5243" s="122" t="s">
        <v>2240</v>
      </c>
      <c r="B5243" s="122">
        <v>1</v>
      </c>
      <c r="C5243" s="122" t="s">
        <v>2241</v>
      </c>
      <c r="D5243" s="122" t="s">
        <v>2109</v>
      </c>
      <c r="E5243" s="122">
        <v>95</v>
      </c>
      <c r="F5243" s="122">
        <v>0</v>
      </c>
      <c r="G5243" s="122">
        <v>0</v>
      </c>
      <c r="H5243" s="122">
        <v>0</v>
      </c>
      <c r="I5243" s="122">
        <v>0</v>
      </c>
      <c r="J5243" s="122">
        <v>0</v>
      </c>
      <c r="K5243" s="122">
        <v>0</v>
      </c>
      <c r="L5243" s="122">
        <v>0</v>
      </c>
      <c r="M5243" s="122">
        <v>0</v>
      </c>
      <c r="N5243" s="122">
        <v>0</v>
      </c>
      <c r="O5243" s="122">
        <v>0</v>
      </c>
      <c r="P5243" s="122">
        <v>0</v>
      </c>
      <c r="Q5243" s="122">
        <v>0</v>
      </c>
      <c r="R5243" s="122">
        <v>0</v>
      </c>
      <c r="S5243" s="122">
        <v>0</v>
      </c>
      <c r="T5243" s="122">
        <v>0</v>
      </c>
      <c r="U5243" s="122">
        <v>0</v>
      </c>
      <c r="V5243" s="122">
        <v>0</v>
      </c>
      <c r="W5243" s="122">
        <v>0</v>
      </c>
      <c r="X5243" s="122">
        <v>0</v>
      </c>
      <c r="Y5243" s="122">
        <v>0</v>
      </c>
      <c r="Z5243" s="122">
        <v>0</v>
      </c>
      <c r="AA5243" s="122">
        <v>0</v>
      </c>
      <c r="AB5243" s="122">
        <v>0</v>
      </c>
      <c r="AC5243" s="122">
        <v>0</v>
      </c>
      <c r="AD5243" s="122">
        <v>0</v>
      </c>
      <c r="AE5243" s="122">
        <v>0</v>
      </c>
      <c r="AF5243" s="122">
        <v>0</v>
      </c>
      <c r="AG5243" s="122">
        <v>0</v>
      </c>
      <c r="AH5243" s="122">
        <v>0</v>
      </c>
      <c r="AI5243" s="122">
        <v>0</v>
      </c>
      <c r="AJ5243" s="122">
        <v>0</v>
      </c>
      <c r="AK5243" s="122">
        <v>0</v>
      </c>
      <c r="AL5243" s="122">
        <v>0</v>
      </c>
    </row>
    <row r="5244" spans="1:38" hidden="1" x14ac:dyDescent="0.25">
      <c r="A5244" s="122" t="s">
        <v>2240</v>
      </c>
      <c r="B5244" s="122">
        <v>1</v>
      </c>
      <c r="C5244" s="122" t="s">
        <v>2241</v>
      </c>
      <c r="D5244" s="122" t="s">
        <v>2110</v>
      </c>
      <c r="E5244" s="122">
        <v>95</v>
      </c>
      <c r="F5244" s="122">
        <v>0</v>
      </c>
      <c r="G5244" s="122">
        <v>0</v>
      </c>
      <c r="H5244" s="122">
        <v>0</v>
      </c>
      <c r="I5244" s="122">
        <v>0</v>
      </c>
      <c r="J5244" s="122">
        <v>0</v>
      </c>
      <c r="K5244" s="122">
        <v>0</v>
      </c>
      <c r="L5244" s="122">
        <v>0</v>
      </c>
      <c r="M5244" s="122">
        <v>0</v>
      </c>
      <c r="N5244" s="122">
        <v>0</v>
      </c>
      <c r="O5244" s="122">
        <v>0</v>
      </c>
      <c r="P5244" s="122">
        <v>0</v>
      </c>
      <c r="Q5244" s="122">
        <v>0</v>
      </c>
      <c r="R5244" s="122">
        <v>0</v>
      </c>
      <c r="S5244" s="122">
        <v>0</v>
      </c>
      <c r="T5244" s="122">
        <v>0</v>
      </c>
      <c r="U5244" s="122">
        <v>0</v>
      </c>
      <c r="V5244" s="122">
        <v>0</v>
      </c>
      <c r="W5244" s="122">
        <v>0</v>
      </c>
      <c r="X5244" s="122">
        <v>0</v>
      </c>
      <c r="Y5244" s="122">
        <v>0</v>
      </c>
      <c r="Z5244" s="122">
        <v>0</v>
      </c>
      <c r="AA5244" s="122">
        <v>0</v>
      </c>
      <c r="AB5244" s="122">
        <v>0</v>
      </c>
      <c r="AC5244" s="122">
        <v>0</v>
      </c>
      <c r="AD5244" s="122">
        <v>0</v>
      </c>
      <c r="AE5244" s="122">
        <v>0</v>
      </c>
      <c r="AF5244" s="122">
        <v>0</v>
      </c>
      <c r="AG5244" s="122">
        <v>0</v>
      </c>
      <c r="AH5244" s="122">
        <v>0</v>
      </c>
      <c r="AI5244" s="122">
        <v>0</v>
      </c>
      <c r="AJ5244" s="122">
        <v>0</v>
      </c>
      <c r="AK5244" s="122">
        <v>0</v>
      </c>
      <c r="AL5244" s="122">
        <v>0</v>
      </c>
    </row>
    <row r="5245" spans="1:38" hidden="1" x14ac:dyDescent="0.25">
      <c r="A5245" s="122" t="s">
        <v>2240</v>
      </c>
      <c r="B5245" s="122">
        <v>1</v>
      </c>
      <c r="C5245" s="122" t="s">
        <v>2241</v>
      </c>
      <c r="D5245" s="122" t="s">
        <v>2111</v>
      </c>
      <c r="E5245" s="122">
        <v>95</v>
      </c>
      <c r="F5245" s="122">
        <v>0</v>
      </c>
      <c r="G5245" s="122">
        <v>0</v>
      </c>
      <c r="H5245" s="122">
        <v>0</v>
      </c>
      <c r="I5245" s="122">
        <v>0</v>
      </c>
      <c r="J5245" s="122">
        <v>0</v>
      </c>
      <c r="K5245" s="122">
        <v>0</v>
      </c>
      <c r="L5245" s="122">
        <v>0</v>
      </c>
      <c r="M5245" s="122">
        <v>0</v>
      </c>
      <c r="N5245" s="122">
        <v>0</v>
      </c>
      <c r="O5245" s="122">
        <v>0</v>
      </c>
      <c r="P5245" s="122">
        <v>0</v>
      </c>
      <c r="Q5245" s="122">
        <v>0</v>
      </c>
      <c r="R5245" s="122">
        <v>0</v>
      </c>
      <c r="S5245" s="122">
        <v>0</v>
      </c>
      <c r="T5245" s="122">
        <v>0</v>
      </c>
      <c r="U5245" s="122">
        <v>0</v>
      </c>
      <c r="V5245" s="122">
        <v>0</v>
      </c>
      <c r="W5245" s="122">
        <v>0</v>
      </c>
      <c r="X5245" s="122">
        <v>0</v>
      </c>
      <c r="Y5245" s="122">
        <v>0</v>
      </c>
      <c r="Z5245" s="122">
        <v>0</v>
      </c>
      <c r="AA5245" s="122">
        <v>0</v>
      </c>
      <c r="AB5245" s="122">
        <v>0</v>
      </c>
      <c r="AC5245" s="122">
        <v>0</v>
      </c>
      <c r="AD5245" s="122">
        <v>0</v>
      </c>
      <c r="AE5245" s="122">
        <v>0</v>
      </c>
      <c r="AF5245" s="122">
        <v>0</v>
      </c>
      <c r="AG5245" s="122">
        <v>0</v>
      </c>
      <c r="AH5245" s="122">
        <v>0</v>
      </c>
      <c r="AI5245" s="122">
        <v>0</v>
      </c>
      <c r="AJ5245" s="122">
        <v>0</v>
      </c>
      <c r="AK5245" s="122">
        <v>0</v>
      </c>
      <c r="AL5245" s="122">
        <v>0</v>
      </c>
    </row>
    <row r="5246" spans="1:38" hidden="1" x14ac:dyDescent="0.25">
      <c r="A5246" s="122" t="s">
        <v>2240</v>
      </c>
      <c r="B5246" s="122">
        <v>1</v>
      </c>
      <c r="C5246" s="122" t="s">
        <v>2241</v>
      </c>
      <c r="D5246" s="122" t="s">
        <v>2112</v>
      </c>
      <c r="E5246" s="122">
        <v>95</v>
      </c>
      <c r="F5246" s="122">
        <v>0</v>
      </c>
      <c r="G5246" s="122">
        <v>0</v>
      </c>
      <c r="H5246" s="122">
        <v>0</v>
      </c>
      <c r="I5246" s="122">
        <v>0</v>
      </c>
      <c r="J5246" s="122">
        <v>0</v>
      </c>
      <c r="K5246" s="122">
        <v>0</v>
      </c>
      <c r="L5246" s="122">
        <v>0</v>
      </c>
      <c r="M5246" s="122">
        <v>0</v>
      </c>
      <c r="N5246" s="122">
        <v>0</v>
      </c>
      <c r="O5246" s="122">
        <v>0</v>
      </c>
      <c r="P5246" s="122">
        <v>0</v>
      </c>
      <c r="Q5246" s="122">
        <v>0</v>
      </c>
      <c r="R5246" s="122">
        <v>0</v>
      </c>
      <c r="S5246" s="122">
        <v>0</v>
      </c>
      <c r="T5246" s="122">
        <v>0</v>
      </c>
      <c r="U5246" s="122">
        <v>0</v>
      </c>
      <c r="V5246" s="122">
        <v>0</v>
      </c>
      <c r="W5246" s="122">
        <v>0</v>
      </c>
      <c r="X5246" s="122">
        <v>0</v>
      </c>
      <c r="Y5246" s="122">
        <v>0</v>
      </c>
      <c r="Z5246" s="122">
        <v>0</v>
      </c>
      <c r="AA5246" s="122">
        <v>0</v>
      </c>
      <c r="AB5246" s="122">
        <v>0</v>
      </c>
      <c r="AC5246" s="122">
        <v>0</v>
      </c>
      <c r="AD5246" s="122">
        <v>0</v>
      </c>
      <c r="AE5246" s="122">
        <v>0</v>
      </c>
      <c r="AF5246" s="122">
        <v>0</v>
      </c>
      <c r="AG5246" s="122">
        <v>0</v>
      </c>
      <c r="AH5246" s="122">
        <v>0</v>
      </c>
      <c r="AI5246" s="122">
        <v>0</v>
      </c>
      <c r="AJ5246" s="122">
        <v>0</v>
      </c>
      <c r="AK5246" s="122">
        <v>0</v>
      </c>
      <c r="AL5246" s="122">
        <v>0</v>
      </c>
    </row>
    <row r="5247" spans="1:38" hidden="1" x14ac:dyDescent="0.25">
      <c r="A5247" s="122" t="s">
        <v>2240</v>
      </c>
      <c r="B5247" s="122">
        <v>1</v>
      </c>
      <c r="C5247" s="122" t="s">
        <v>2241</v>
      </c>
      <c r="D5247" s="122" t="s">
        <v>2113</v>
      </c>
      <c r="E5247" s="122">
        <v>95</v>
      </c>
      <c r="F5247" s="122">
        <v>0</v>
      </c>
      <c r="G5247" s="122">
        <v>0</v>
      </c>
      <c r="H5247" s="122">
        <v>0</v>
      </c>
      <c r="I5247" s="122">
        <v>0</v>
      </c>
      <c r="J5247" s="122">
        <v>0</v>
      </c>
      <c r="K5247" s="122">
        <v>0</v>
      </c>
      <c r="L5247" s="122">
        <v>0</v>
      </c>
      <c r="M5247" s="122">
        <v>0</v>
      </c>
      <c r="N5247" s="122">
        <v>0</v>
      </c>
      <c r="O5247" s="122">
        <v>0</v>
      </c>
      <c r="P5247" s="122">
        <v>0</v>
      </c>
      <c r="Q5247" s="122">
        <v>0</v>
      </c>
      <c r="R5247" s="122">
        <v>0</v>
      </c>
      <c r="S5247" s="122">
        <v>0</v>
      </c>
      <c r="T5247" s="122">
        <v>0</v>
      </c>
      <c r="U5247" s="122">
        <v>0</v>
      </c>
      <c r="V5247" s="122">
        <v>0</v>
      </c>
      <c r="W5247" s="122">
        <v>0</v>
      </c>
      <c r="X5247" s="122">
        <v>0</v>
      </c>
      <c r="Y5247" s="122">
        <v>0</v>
      </c>
      <c r="Z5247" s="122">
        <v>3.5243000000000002E-3</v>
      </c>
      <c r="AA5247" s="122">
        <v>9.7297200000000007E-3</v>
      </c>
      <c r="AB5247" s="122">
        <v>6.7860000000000004E-3</v>
      </c>
      <c r="AC5247" s="122">
        <v>5.0911899999999998E-3</v>
      </c>
      <c r="AD5247" s="122">
        <v>2.9353999999999999E-3</v>
      </c>
      <c r="AE5247" s="122">
        <v>3.7128E-3</v>
      </c>
      <c r="AF5247" s="122">
        <v>1.6146000000000001E-3</v>
      </c>
      <c r="AG5247" s="122">
        <v>3.5503000000000002E-3</v>
      </c>
      <c r="AH5247" s="122">
        <v>1.504841E-2</v>
      </c>
      <c r="AI5247" s="122">
        <v>1.0374E-2</v>
      </c>
      <c r="AJ5247" s="122">
        <v>9.4249999999999994E-3</v>
      </c>
      <c r="AK5247" s="122">
        <v>5.1636E-3</v>
      </c>
      <c r="AL5247" s="122">
        <v>0</v>
      </c>
    </row>
    <row r="5248" spans="1:38" hidden="1" x14ac:dyDescent="0.25">
      <c r="A5248" s="122" t="s">
        <v>2240</v>
      </c>
      <c r="B5248" s="122">
        <v>1</v>
      </c>
      <c r="C5248" s="122" t="s">
        <v>2241</v>
      </c>
      <c r="D5248" s="122" t="s">
        <v>2114</v>
      </c>
      <c r="E5248" s="122">
        <v>95</v>
      </c>
      <c r="F5248" s="122">
        <v>0</v>
      </c>
      <c r="G5248" s="122">
        <v>0</v>
      </c>
      <c r="H5248" s="122">
        <v>0</v>
      </c>
      <c r="I5248" s="122">
        <v>0</v>
      </c>
      <c r="J5248" s="122">
        <v>0</v>
      </c>
      <c r="K5248" s="122">
        <v>0</v>
      </c>
      <c r="L5248" s="122">
        <v>0</v>
      </c>
      <c r="M5248" s="122">
        <v>0</v>
      </c>
      <c r="N5248" s="122">
        <v>0</v>
      </c>
      <c r="O5248" s="122">
        <v>0</v>
      </c>
      <c r="P5248" s="122">
        <v>0</v>
      </c>
      <c r="Q5248" s="122">
        <v>0</v>
      </c>
      <c r="R5248" s="122">
        <v>0</v>
      </c>
      <c r="S5248" s="122">
        <v>0</v>
      </c>
      <c r="T5248" s="122">
        <v>0</v>
      </c>
      <c r="U5248" s="122">
        <v>0</v>
      </c>
      <c r="V5248" s="122">
        <v>0</v>
      </c>
      <c r="W5248" s="122">
        <v>0</v>
      </c>
      <c r="X5248" s="122">
        <v>0</v>
      </c>
      <c r="Y5248" s="122">
        <v>0</v>
      </c>
      <c r="Z5248" s="122">
        <v>0</v>
      </c>
      <c r="AA5248" s="122">
        <v>0</v>
      </c>
      <c r="AB5248" s="122">
        <v>0</v>
      </c>
      <c r="AC5248" s="122">
        <v>0</v>
      </c>
      <c r="AD5248" s="122">
        <v>0</v>
      </c>
      <c r="AE5248" s="122">
        <v>0</v>
      </c>
      <c r="AF5248" s="122">
        <v>0</v>
      </c>
      <c r="AG5248" s="122">
        <v>0</v>
      </c>
      <c r="AH5248" s="122">
        <v>0</v>
      </c>
      <c r="AI5248" s="122">
        <v>0</v>
      </c>
      <c r="AJ5248" s="122">
        <v>0</v>
      </c>
      <c r="AK5248" s="122">
        <v>0</v>
      </c>
      <c r="AL5248" s="122">
        <v>0</v>
      </c>
    </row>
    <row r="5249" spans="1:38" hidden="1" x14ac:dyDescent="0.25">
      <c r="A5249" s="122" t="s">
        <v>2240</v>
      </c>
      <c r="B5249" s="122">
        <v>1</v>
      </c>
      <c r="C5249" s="122" t="s">
        <v>2241</v>
      </c>
      <c r="D5249" s="122" t="s">
        <v>2115</v>
      </c>
      <c r="E5249" s="122">
        <v>95</v>
      </c>
      <c r="F5249" s="122">
        <v>0</v>
      </c>
      <c r="G5249" s="122">
        <v>0</v>
      </c>
      <c r="H5249" s="122">
        <v>0</v>
      </c>
      <c r="I5249" s="122">
        <v>0</v>
      </c>
      <c r="J5249" s="122">
        <v>0</v>
      </c>
      <c r="K5249" s="122">
        <v>0</v>
      </c>
      <c r="L5249" s="122">
        <v>0</v>
      </c>
      <c r="M5249" s="122">
        <v>0</v>
      </c>
      <c r="N5249" s="122">
        <v>0</v>
      </c>
      <c r="O5249" s="122">
        <v>0</v>
      </c>
      <c r="P5249" s="122">
        <v>0</v>
      </c>
      <c r="Q5249" s="122">
        <v>0</v>
      </c>
      <c r="R5249" s="122">
        <v>0</v>
      </c>
      <c r="S5249" s="122">
        <v>0</v>
      </c>
      <c r="T5249" s="122">
        <v>0</v>
      </c>
      <c r="U5249" s="122">
        <v>0</v>
      </c>
      <c r="V5249" s="122">
        <v>0</v>
      </c>
      <c r="W5249" s="122">
        <v>0</v>
      </c>
      <c r="X5249" s="122">
        <v>0</v>
      </c>
      <c r="Y5249" s="122">
        <v>0</v>
      </c>
      <c r="Z5249" s="122">
        <v>0</v>
      </c>
      <c r="AA5249" s="122">
        <v>0</v>
      </c>
      <c r="AB5249" s="122">
        <v>0</v>
      </c>
      <c r="AC5249" s="122">
        <v>0</v>
      </c>
      <c r="AD5249" s="122">
        <v>0</v>
      </c>
      <c r="AE5249" s="122">
        <v>0</v>
      </c>
      <c r="AF5249" s="122">
        <v>0</v>
      </c>
      <c r="AG5249" s="122">
        <v>0</v>
      </c>
      <c r="AH5249" s="122">
        <v>0</v>
      </c>
      <c r="AI5249" s="122">
        <v>0</v>
      </c>
      <c r="AJ5249" s="122">
        <v>0</v>
      </c>
      <c r="AK5249" s="122">
        <v>0</v>
      </c>
      <c r="AL5249" s="122">
        <v>0</v>
      </c>
    </row>
    <row r="5250" spans="1:38" hidden="1" x14ac:dyDescent="0.25">
      <c r="A5250" s="122" t="s">
        <v>2240</v>
      </c>
      <c r="B5250" s="122">
        <v>1</v>
      </c>
      <c r="C5250" s="122" t="s">
        <v>2241</v>
      </c>
      <c r="D5250" s="122" t="s">
        <v>2116</v>
      </c>
      <c r="E5250" s="122">
        <v>95</v>
      </c>
      <c r="F5250" s="122">
        <v>0</v>
      </c>
      <c r="G5250" s="122">
        <v>0</v>
      </c>
      <c r="H5250" s="122">
        <v>0</v>
      </c>
      <c r="I5250" s="122">
        <v>0</v>
      </c>
      <c r="J5250" s="122">
        <v>0</v>
      </c>
      <c r="K5250" s="122">
        <v>0</v>
      </c>
      <c r="L5250" s="122">
        <v>0</v>
      </c>
      <c r="M5250" s="122">
        <v>0</v>
      </c>
      <c r="N5250" s="122">
        <v>0</v>
      </c>
      <c r="O5250" s="122">
        <v>0</v>
      </c>
      <c r="P5250" s="122">
        <v>0</v>
      </c>
      <c r="Q5250" s="122">
        <v>0</v>
      </c>
      <c r="R5250" s="122">
        <v>0</v>
      </c>
      <c r="S5250" s="122">
        <v>0</v>
      </c>
      <c r="T5250" s="122">
        <v>0</v>
      </c>
      <c r="U5250" s="122">
        <v>0</v>
      </c>
      <c r="V5250" s="122">
        <v>0</v>
      </c>
      <c r="W5250" s="122">
        <v>0</v>
      </c>
      <c r="X5250" s="122">
        <v>0</v>
      </c>
      <c r="Y5250" s="122">
        <v>0</v>
      </c>
      <c r="Z5250" s="122">
        <v>0</v>
      </c>
      <c r="AA5250" s="122">
        <v>0</v>
      </c>
      <c r="AB5250" s="122">
        <v>0</v>
      </c>
      <c r="AC5250" s="122">
        <v>0</v>
      </c>
      <c r="AD5250" s="122">
        <v>0</v>
      </c>
      <c r="AE5250" s="122">
        <v>0</v>
      </c>
      <c r="AF5250" s="122">
        <v>0</v>
      </c>
      <c r="AG5250" s="122">
        <v>0</v>
      </c>
      <c r="AH5250" s="122">
        <v>0</v>
      </c>
      <c r="AI5250" s="122">
        <v>0</v>
      </c>
      <c r="AJ5250" s="122">
        <v>0</v>
      </c>
      <c r="AK5250" s="122">
        <v>0</v>
      </c>
      <c r="AL5250" s="122">
        <v>0</v>
      </c>
    </row>
    <row r="5251" spans="1:38" hidden="1" x14ac:dyDescent="0.25">
      <c r="A5251" s="122" t="s">
        <v>2240</v>
      </c>
      <c r="B5251" s="122">
        <v>1</v>
      </c>
      <c r="C5251" s="122" t="s">
        <v>2241</v>
      </c>
      <c r="D5251" s="122" t="s">
        <v>2138</v>
      </c>
      <c r="E5251" s="122">
        <v>95</v>
      </c>
      <c r="F5251" s="122">
        <v>0</v>
      </c>
      <c r="G5251" s="122">
        <v>0</v>
      </c>
      <c r="H5251" s="122">
        <v>0</v>
      </c>
      <c r="I5251" s="122">
        <v>0</v>
      </c>
      <c r="J5251" s="122">
        <v>0</v>
      </c>
      <c r="K5251" s="122">
        <v>0</v>
      </c>
      <c r="L5251" s="122">
        <v>0</v>
      </c>
      <c r="M5251" s="122">
        <v>0</v>
      </c>
      <c r="N5251" s="122">
        <v>0</v>
      </c>
      <c r="O5251" s="122">
        <v>0</v>
      </c>
      <c r="P5251" s="122">
        <v>0</v>
      </c>
      <c r="Q5251" s="122">
        <v>0</v>
      </c>
      <c r="R5251" s="122">
        <v>0</v>
      </c>
      <c r="S5251" s="122">
        <v>0</v>
      </c>
      <c r="T5251" s="122">
        <v>0</v>
      </c>
      <c r="U5251" s="122">
        <v>0</v>
      </c>
      <c r="V5251" s="122">
        <v>0</v>
      </c>
      <c r="W5251" s="122">
        <v>0</v>
      </c>
      <c r="X5251" s="122">
        <v>0</v>
      </c>
      <c r="Y5251" s="122">
        <v>0</v>
      </c>
      <c r="Z5251" s="122">
        <v>0</v>
      </c>
      <c r="AA5251" s="122">
        <v>0</v>
      </c>
      <c r="AB5251" s="122">
        <v>0</v>
      </c>
      <c r="AC5251" s="122">
        <v>0</v>
      </c>
      <c r="AD5251" s="122">
        <v>0</v>
      </c>
      <c r="AE5251" s="122">
        <v>0</v>
      </c>
      <c r="AF5251" s="122">
        <v>0</v>
      </c>
      <c r="AG5251" s="122">
        <v>0</v>
      </c>
      <c r="AH5251" s="122">
        <v>0</v>
      </c>
      <c r="AI5251" s="122">
        <v>0</v>
      </c>
      <c r="AJ5251" s="122">
        <v>0</v>
      </c>
      <c r="AK5251" s="122">
        <v>0</v>
      </c>
      <c r="AL5251" s="122">
        <v>0</v>
      </c>
    </row>
    <row r="5252" spans="1:38" hidden="1" x14ac:dyDescent="0.25">
      <c r="A5252" s="122" t="s">
        <v>2240</v>
      </c>
      <c r="B5252" s="122">
        <v>1</v>
      </c>
      <c r="C5252" s="122" t="s">
        <v>2241</v>
      </c>
      <c r="D5252" s="122" t="s">
        <v>2172</v>
      </c>
      <c r="E5252" s="122">
        <v>95</v>
      </c>
      <c r="F5252" s="122">
        <v>0</v>
      </c>
      <c r="G5252" s="122">
        <v>0</v>
      </c>
      <c r="H5252" s="122">
        <v>0</v>
      </c>
      <c r="I5252" s="122">
        <v>0</v>
      </c>
      <c r="J5252" s="122">
        <v>0</v>
      </c>
      <c r="K5252" s="122">
        <v>0</v>
      </c>
      <c r="L5252" s="122">
        <v>0</v>
      </c>
      <c r="M5252" s="122">
        <v>0</v>
      </c>
      <c r="N5252" s="122">
        <v>0</v>
      </c>
      <c r="O5252" s="122">
        <v>0</v>
      </c>
      <c r="P5252" s="122">
        <v>0</v>
      </c>
      <c r="Q5252" s="122">
        <v>0</v>
      </c>
      <c r="R5252" s="122">
        <v>0</v>
      </c>
      <c r="S5252" s="122">
        <v>0</v>
      </c>
      <c r="T5252" s="122">
        <v>0</v>
      </c>
      <c r="U5252" s="122">
        <v>0</v>
      </c>
      <c r="V5252" s="122">
        <v>0</v>
      </c>
      <c r="W5252" s="122">
        <v>0</v>
      </c>
      <c r="X5252" s="122">
        <v>0</v>
      </c>
      <c r="Y5252" s="122">
        <v>0</v>
      </c>
      <c r="Z5252" s="122">
        <v>0</v>
      </c>
      <c r="AA5252" s="122">
        <v>0</v>
      </c>
      <c r="AB5252" s="122">
        <v>0</v>
      </c>
      <c r="AC5252" s="122">
        <v>0</v>
      </c>
      <c r="AD5252" s="122">
        <v>0</v>
      </c>
      <c r="AE5252" s="122">
        <v>0</v>
      </c>
      <c r="AF5252" s="122">
        <v>0</v>
      </c>
      <c r="AG5252" s="122">
        <v>0</v>
      </c>
      <c r="AH5252" s="122">
        <v>0</v>
      </c>
      <c r="AI5252" s="122">
        <v>0</v>
      </c>
      <c r="AJ5252" s="122">
        <v>0</v>
      </c>
      <c r="AK5252" s="122">
        <v>0</v>
      </c>
      <c r="AL5252" s="122">
        <v>0</v>
      </c>
    </row>
    <row r="5253" spans="1:38" hidden="1" x14ac:dyDescent="0.25">
      <c r="A5253" s="122" t="s">
        <v>2240</v>
      </c>
      <c r="B5253" s="122">
        <v>1</v>
      </c>
      <c r="C5253" s="122" t="s">
        <v>2241</v>
      </c>
      <c r="D5253" s="122" t="s">
        <v>2117</v>
      </c>
      <c r="E5253" s="122">
        <v>95</v>
      </c>
      <c r="F5253" s="122">
        <v>0</v>
      </c>
      <c r="G5253" s="122">
        <v>0</v>
      </c>
      <c r="H5253" s="122">
        <v>0</v>
      </c>
      <c r="I5253" s="122">
        <v>0</v>
      </c>
      <c r="J5253" s="122">
        <v>0</v>
      </c>
      <c r="K5253" s="122">
        <v>0</v>
      </c>
      <c r="L5253" s="122">
        <v>0</v>
      </c>
      <c r="M5253" s="122">
        <v>0</v>
      </c>
      <c r="N5253" s="122">
        <v>0</v>
      </c>
      <c r="O5253" s="122">
        <v>0</v>
      </c>
      <c r="P5253" s="122">
        <v>0</v>
      </c>
      <c r="Q5253" s="122">
        <v>0</v>
      </c>
      <c r="R5253" s="122">
        <v>0</v>
      </c>
      <c r="S5253" s="122">
        <v>0</v>
      </c>
      <c r="T5253" s="122">
        <v>0</v>
      </c>
      <c r="U5253" s="122">
        <v>0</v>
      </c>
      <c r="V5253" s="122">
        <v>0</v>
      </c>
      <c r="W5253" s="122">
        <v>0</v>
      </c>
      <c r="X5253" s="122">
        <v>0</v>
      </c>
      <c r="Y5253" s="122">
        <v>0</v>
      </c>
      <c r="Z5253" s="122">
        <v>0</v>
      </c>
      <c r="AA5253" s="122">
        <v>0</v>
      </c>
      <c r="AB5253" s="122">
        <v>0</v>
      </c>
      <c r="AC5253" s="122">
        <v>0</v>
      </c>
      <c r="AD5253" s="122">
        <v>0</v>
      </c>
      <c r="AE5253" s="122">
        <v>0</v>
      </c>
      <c r="AF5253" s="122">
        <v>0</v>
      </c>
      <c r="AG5253" s="122">
        <v>0</v>
      </c>
      <c r="AH5253" s="122">
        <v>0</v>
      </c>
      <c r="AI5253" s="122">
        <v>0</v>
      </c>
      <c r="AJ5253" s="122">
        <v>0</v>
      </c>
      <c r="AK5253" s="122">
        <v>0</v>
      </c>
      <c r="AL5253" s="122">
        <v>0</v>
      </c>
    </row>
    <row r="5254" spans="1:38" hidden="1" x14ac:dyDescent="0.25">
      <c r="A5254" s="122" t="s">
        <v>2240</v>
      </c>
      <c r="B5254" s="122">
        <v>1</v>
      </c>
      <c r="C5254" s="122" t="s">
        <v>2241</v>
      </c>
      <c r="D5254" s="122" t="s">
        <v>2118</v>
      </c>
      <c r="E5254" s="122">
        <v>95</v>
      </c>
      <c r="F5254" s="122">
        <v>0</v>
      </c>
      <c r="G5254" s="122">
        <v>0</v>
      </c>
      <c r="H5254" s="122">
        <v>0</v>
      </c>
      <c r="I5254" s="122">
        <v>0</v>
      </c>
      <c r="J5254" s="122">
        <v>0</v>
      </c>
      <c r="K5254" s="122">
        <v>0</v>
      </c>
      <c r="L5254" s="122">
        <v>0</v>
      </c>
      <c r="M5254" s="122">
        <v>0</v>
      </c>
      <c r="N5254" s="122">
        <v>0</v>
      </c>
      <c r="O5254" s="122">
        <v>0</v>
      </c>
      <c r="P5254" s="122">
        <v>0</v>
      </c>
      <c r="Q5254" s="122">
        <v>0</v>
      </c>
      <c r="R5254" s="122">
        <v>0</v>
      </c>
      <c r="S5254" s="122">
        <v>0</v>
      </c>
      <c r="T5254" s="122">
        <v>0</v>
      </c>
      <c r="U5254" s="122">
        <v>0</v>
      </c>
      <c r="V5254" s="122">
        <v>0</v>
      </c>
      <c r="W5254" s="122">
        <v>0</v>
      </c>
      <c r="X5254" s="122">
        <v>0</v>
      </c>
      <c r="Y5254" s="122">
        <v>0</v>
      </c>
      <c r="Z5254" s="122">
        <v>0</v>
      </c>
      <c r="AA5254" s="122">
        <v>0</v>
      </c>
      <c r="AB5254" s="122">
        <v>0</v>
      </c>
      <c r="AC5254" s="122">
        <v>0</v>
      </c>
      <c r="AD5254" s="122">
        <v>0</v>
      </c>
      <c r="AE5254" s="122">
        <v>0</v>
      </c>
      <c r="AF5254" s="122">
        <v>0</v>
      </c>
      <c r="AG5254" s="122">
        <v>0</v>
      </c>
      <c r="AH5254" s="122">
        <v>0</v>
      </c>
      <c r="AI5254" s="122">
        <v>0</v>
      </c>
      <c r="AJ5254" s="122">
        <v>0</v>
      </c>
      <c r="AK5254" s="122">
        <v>0</v>
      </c>
      <c r="AL5254" s="122">
        <v>0</v>
      </c>
    </row>
    <row r="5255" spans="1:38" hidden="1" x14ac:dyDescent="0.25">
      <c r="A5255" s="122" t="s">
        <v>2240</v>
      </c>
      <c r="B5255" s="122">
        <v>1</v>
      </c>
      <c r="C5255" s="122" t="s">
        <v>2241</v>
      </c>
      <c r="D5255" s="122" t="s">
        <v>2119</v>
      </c>
      <c r="E5255" s="122">
        <v>95</v>
      </c>
      <c r="F5255" s="122">
        <v>0</v>
      </c>
      <c r="G5255" s="122">
        <v>0</v>
      </c>
      <c r="H5255" s="122">
        <v>0</v>
      </c>
      <c r="I5255" s="122">
        <v>0</v>
      </c>
      <c r="J5255" s="122">
        <v>0</v>
      </c>
      <c r="K5255" s="122">
        <v>0</v>
      </c>
      <c r="L5255" s="122">
        <v>0</v>
      </c>
      <c r="M5255" s="122">
        <v>0</v>
      </c>
      <c r="N5255" s="122">
        <v>0</v>
      </c>
      <c r="O5255" s="122">
        <v>0</v>
      </c>
      <c r="P5255" s="122">
        <v>0</v>
      </c>
      <c r="Q5255" s="122">
        <v>0</v>
      </c>
      <c r="R5255" s="122">
        <v>0</v>
      </c>
      <c r="S5255" s="122">
        <v>0</v>
      </c>
      <c r="T5255" s="122">
        <v>0</v>
      </c>
      <c r="U5255" s="122">
        <v>0</v>
      </c>
      <c r="V5255" s="122">
        <v>0</v>
      </c>
      <c r="W5255" s="122">
        <v>0</v>
      </c>
      <c r="X5255" s="122">
        <v>0</v>
      </c>
      <c r="Y5255" s="122">
        <v>0</v>
      </c>
      <c r="Z5255" s="122">
        <v>0</v>
      </c>
      <c r="AA5255" s="122">
        <v>0</v>
      </c>
      <c r="AB5255" s="122">
        <v>0</v>
      </c>
      <c r="AC5255" s="122">
        <v>0</v>
      </c>
      <c r="AD5255" s="122">
        <v>0</v>
      </c>
      <c r="AE5255" s="122">
        <v>0</v>
      </c>
      <c r="AF5255" s="122">
        <v>0</v>
      </c>
      <c r="AG5255" s="122">
        <v>0</v>
      </c>
      <c r="AH5255" s="122">
        <v>0</v>
      </c>
      <c r="AI5255" s="122">
        <v>0</v>
      </c>
      <c r="AJ5255" s="122">
        <v>0</v>
      </c>
      <c r="AK5255" s="122">
        <v>0</v>
      </c>
      <c r="AL5255" s="122">
        <v>0</v>
      </c>
    </row>
    <row r="5256" spans="1:38" hidden="1" x14ac:dyDescent="0.25">
      <c r="A5256" s="122" t="s">
        <v>2240</v>
      </c>
      <c r="B5256" s="122">
        <v>1</v>
      </c>
      <c r="C5256" s="122" t="s">
        <v>2241</v>
      </c>
      <c r="D5256" s="122" t="s">
        <v>2120</v>
      </c>
      <c r="E5256" s="122">
        <v>95</v>
      </c>
      <c r="F5256" s="122">
        <v>0</v>
      </c>
      <c r="G5256" s="122">
        <v>0</v>
      </c>
      <c r="H5256" s="122">
        <v>0</v>
      </c>
      <c r="I5256" s="122">
        <v>0</v>
      </c>
      <c r="J5256" s="122">
        <v>0</v>
      </c>
      <c r="K5256" s="122">
        <v>0</v>
      </c>
      <c r="L5256" s="122">
        <v>0</v>
      </c>
      <c r="M5256" s="122">
        <v>0</v>
      </c>
      <c r="N5256" s="122">
        <v>0</v>
      </c>
      <c r="O5256" s="122">
        <v>0</v>
      </c>
      <c r="P5256" s="122">
        <v>0</v>
      </c>
      <c r="Q5256" s="122">
        <v>0</v>
      </c>
      <c r="R5256" s="122">
        <v>0</v>
      </c>
      <c r="S5256" s="122">
        <v>0</v>
      </c>
      <c r="T5256" s="122">
        <v>0</v>
      </c>
      <c r="U5256" s="122">
        <v>0</v>
      </c>
      <c r="V5256" s="122">
        <v>0</v>
      </c>
      <c r="W5256" s="122">
        <v>0</v>
      </c>
      <c r="X5256" s="122">
        <v>0</v>
      </c>
      <c r="Y5256" s="122">
        <v>0</v>
      </c>
      <c r="Z5256" s="122">
        <v>0</v>
      </c>
      <c r="AA5256" s="122">
        <v>0</v>
      </c>
      <c r="AB5256" s="122">
        <v>0</v>
      </c>
      <c r="AC5256" s="122">
        <v>0</v>
      </c>
      <c r="AD5256" s="122">
        <v>0</v>
      </c>
      <c r="AE5256" s="122">
        <v>0</v>
      </c>
      <c r="AF5256" s="122">
        <v>0</v>
      </c>
      <c r="AG5256" s="122">
        <v>0</v>
      </c>
      <c r="AH5256" s="122">
        <v>0</v>
      </c>
      <c r="AI5256" s="122">
        <v>0</v>
      </c>
      <c r="AJ5256" s="122">
        <v>0</v>
      </c>
      <c r="AK5256" s="122">
        <v>0</v>
      </c>
      <c r="AL5256" s="122">
        <v>0</v>
      </c>
    </row>
    <row r="5257" spans="1:38" hidden="1" x14ac:dyDescent="0.25">
      <c r="A5257" s="122" t="s">
        <v>2240</v>
      </c>
      <c r="B5257" s="122">
        <v>1</v>
      </c>
      <c r="C5257" s="122" t="s">
        <v>2241</v>
      </c>
      <c r="D5257" s="122" t="s">
        <v>2121</v>
      </c>
      <c r="E5257" s="122">
        <v>95</v>
      </c>
      <c r="F5257" s="122">
        <v>0</v>
      </c>
      <c r="G5257" s="122">
        <v>0</v>
      </c>
      <c r="H5257" s="122">
        <v>0</v>
      </c>
      <c r="I5257" s="122">
        <v>0</v>
      </c>
      <c r="J5257" s="122">
        <v>0</v>
      </c>
      <c r="K5257" s="122">
        <v>0</v>
      </c>
      <c r="L5257" s="122">
        <v>0</v>
      </c>
      <c r="M5257" s="122">
        <v>0</v>
      </c>
      <c r="N5257" s="122">
        <v>0</v>
      </c>
      <c r="O5257" s="122">
        <v>0</v>
      </c>
      <c r="P5257" s="122">
        <v>0</v>
      </c>
      <c r="Q5257" s="122">
        <v>0</v>
      </c>
      <c r="R5257" s="122">
        <v>0</v>
      </c>
      <c r="S5257" s="122">
        <v>0</v>
      </c>
      <c r="T5257" s="122">
        <v>0</v>
      </c>
      <c r="U5257" s="122">
        <v>0</v>
      </c>
      <c r="V5257" s="122">
        <v>0</v>
      </c>
      <c r="W5257" s="122">
        <v>0</v>
      </c>
      <c r="X5257" s="122">
        <v>0</v>
      </c>
      <c r="Y5257" s="122">
        <v>0</v>
      </c>
      <c r="Z5257" s="122">
        <v>0</v>
      </c>
      <c r="AA5257" s="122">
        <v>0</v>
      </c>
      <c r="AB5257" s="122">
        <v>0</v>
      </c>
      <c r="AC5257" s="122">
        <v>0</v>
      </c>
      <c r="AD5257" s="122">
        <v>0</v>
      </c>
      <c r="AE5257" s="122">
        <v>0</v>
      </c>
      <c r="AF5257" s="122">
        <v>0</v>
      </c>
      <c r="AG5257" s="122">
        <v>0</v>
      </c>
      <c r="AH5257" s="122">
        <v>0</v>
      </c>
      <c r="AI5257" s="122">
        <v>0</v>
      </c>
      <c r="AJ5257" s="122">
        <v>0</v>
      </c>
      <c r="AK5257" s="122">
        <v>0</v>
      </c>
      <c r="AL5257" s="122">
        <v>0</v>
      </c>
    </row>
    <row r="5258" spans="1:38" hidden="1" x14ac:dyDescent="0.25">
      <c r="A5258" s="122" t="s">
        <v>2240</v>
      </c>
      <c r="B5258" s="122">
        <v>1</v>
      </c>
      <c r="C5258" s="122" t="s">
        <v>2241</v>
      </c>
      <c r="D5258" s="122" t="s">
        <v>2122</v>
      </c>
      <c r="E5258" s="122">
        <v>95</v>
      </c>
      <c r="F5258" s="122">
        <v>0</v>
      </c>
      <c r="G5258" s="122">
        <v>0</v>
      </c>
      <c r="H5258" s="122">
        <v>0</v>
      </c>
      <c r="I5258" s="122">
        <v>0</v>
      </c>
      <c r="J5258" s="122">
        <v>0</v>
      </c>
      <c r="K5258" s="122">
        <v>0</v>
      </c>
      <c r="L5258" s="122">
        <v>0</v>
      </c>
      <c r="M5258" s="122">
        <v>0</v>
      </c>
      <c r="N5258" s="122">
        <v>0</v>
      </c>
      <c r="O5258" s="122">
        <v>0</v>
      </c>
      <c r="P5258" s="122">
        <v>0</v>
      </c>
      <c r="Q5258" s="122">
        <v>0</v>
      </c>
      <c r="R5258" s="122">
        <v>0</v>
      </c>
      <c r="S5258" s="122">
        <v>0</v>
      </c>
      <c r="T5258" s="122">
        <v>0</v>
      </c>
      <c r="U5258" s="122">
        <v>0</v>
      </c>
      <c r="V5258" s="122">
        <v>0</v>
      </c>
      <c r="W5258" s="122">
        <v>0</v>
      </c>
      <c r="X5258" s="122">
        <v>0</v>
      </c>
      <c r="Y5258" s="122">
        <v>0</v>
      </c>
      <c r="Z5258" s="122">
        <v>0</v>
      </c>
      <c r="AA5258" s="122">
        <v>0</v>
      </c>
      <c r="AB5258" s="122">
        <v>0</v>
      </c>
      <c r="AC5258" s="122">
        <v>6.0319999999999999E-2</v>
      </c>
      <c r="AD5258" s="122">
        <v>5.8500000000000003E-2</v>
      </c>
      <c r="AE5258" s="122">
        <v>7.2682999999999998E-2</v>
      </c>
      <c r="AF5258" s="122">
        <v>7.5920650000000006E-2</v>
      </c>
      <c r="AG5258" s="122">
        <v>8.3199999999999996E-2</v>
      </c>
      <c r="AH5258" s="122">
        <v>5.6607200000000003E-2</v>
      </c>
      <c r="AI5258" s="122">
        <v>5.0127999999999999E-2</v>
      </c>
      <c r="AJ5258" s="122">
        <v>4.3042999999999998E-2</v>
      </c>
      <c r="AK5258" s="122">
        <v>3.4790599999999998E-2</v>
      </c>
      <c r="AL5258" s="122">
        <v>0</v>
      </c>
    </row>
    <row r="5259" spans="1:38" hidden="1" x14ac:dyDescent="0.25">
      <c r="A5259" s="122" t="s">
        <v>2240</v>
      </c>
      <c r="B5259" s="122">
        <v>1</v>
      </c>
      <c r="C5259" s="122" t="s">
        <v>2241</v>
      </c>
      <c r="D5259" s="122" t="s">
        <v>2123</v>
      </c>
      <c r="E5259" s="122">
        <v>95</v>
      </c>
      <c r="F5259" s="122">
        <v>0</v>
      </c>
      <c r="G5259" s="122">
        <v>0</v>
      </c>
      <c r="H5259" s="122">
        <v>0</v>
      </c>
      <c r="I5259" s="122">
        <v>0</v>
      </c>
      <c r="J5259" s="122">
        <v>0</v>
      </c>
      <c r="K5259" s="122">
        <v>0</v>
      </c>
      <c r="L5259" s="122">
        <v>0</v>
      </c>
      <c r="M5259" s="122">
        <v>0</v>
      </c>
      <c r="N5259" s="122">
        <v>0</v>
      </c>
      <c r="O5259" s="122">
        <v>0</v>
      </c>
      <c r="P5259" s="122">
        <v>0</v>
      </c>
      <c r="Q5259" s="122">
        <v>0</v>
      </c>
      <c r="R5259" s="122">
        <v>0</v>
      </c>
      <c r="S5259" s="122">
        <v>0</v>
      </c>
      <c r="T5259" s="122">
        <v>0</v>
      </c>
      <c r="U5259" s="122">
        <v>0</v>
      </c>
      <c r="V5259" s="122">
        <v>0</v>
      </c>
      <c r="W5259" s="122">
        <v>0</v>
      </c>
      <c r="X5259" s="122">
        <v>0</v>
      </c>
      <c r="Y5259" s="122">
        <v>0</v>
      </c>
      <c r="Z5259" s="122">
        <v>0</v>
      </c>
      <c r="AA5259" s="122">
        <v>0</v>
      </c>
      <c r="AB5259" s="122">
        <v>0</v>
      </c>
      <c r="AC5259" s="122">
        <v>0</v>
      </c>
      <c r="AD5259" s="122">
        <v>0</v>
      </c>
      <c r="AE5259" s="122">
        <v>0</v>
      </c>
      <c r="AF5259" s="122">
        <v>0</v>
      </c>
      <c r="AG5259" s="122">
        <v>0</v>
      </c>
      <c r="AH5259" s="122">
        <v>0</v>
      </c>
      <c r="AI5259" s="122">
        <v>0</v>
      </c>
      <c r="AJ5259" s="122">
        <v>0</v>
      </c>
      <c r="AK5259" s="122">
        <v>0</v>
      </c>
      <c r="AL5259" s="122">
        <v>0</v>
      </c>
    </row>
    <row r="5260" spans="1:38" hidden="1" x14ac:dyDescent="0.25">
      <c r="A5260" s="122" t="s">
        <v>2240</v>
      </c>
      <c r="B5260" s="122">
        <v>1</v>
      </c>
      <c r="C5260" s="122" t="s">
        <v>2241</v>
      </c>
      <c r="D5260" s="122" t="s">
        <v>2140</v>
      </c>
      <c r="E5260" s="122">
        <v>95</v>
      </c>
      <c r="F5260" s="122">
        <v>0</v>
      </c>
      <c r="G5260" s="122">
        <v>0</v>
      </c>
      <c r="H5260" s="122">
        <v>0</v>
      </c>
      <c r="I5260" s="122">
        <v>0</v>
      </c>
      <c r="J5260" s="122">
        <v>0</v>
      </c>
      <c r="K5260" s="122">
        <v>0</v>
      </c>
      <c r="L5260" s="122">
        <v>0</v>
      </c>
      <c r="M5260" s="122">
        <v>0</v>
      </c>
      <c r="N5260" s="122">
        <v>0</v>
      </c>
      <c r="O5260" s="122">
        <v>0</v>
      </c>
      <c r="P5260" s="122">
        <v>0</v>
      </c>
      <c r="Q5260" s="122">
        <v>0</v>
      </c>
      <c r="R5260" s="122">
        <v>0</v>
      </c>
      <c r="S5260" s="122">
        <v>0</v>
      </c>
      <c r="T5260" s="122">
        <v>0</v>
      </c>
      <c r="U5260" s="122">
        <v>0</v>
      </c>
      <c r="V5260" s="122">
        <v>0</v>
      </c>
      <c r="W5260" s="122">
        <v>0</v>
      </c>
      <c r="X5260" s="122">
        <v>0</v>
      </c>
      <c r="Y5260" s="122">
        <v>0</v>
      </c>
      <c r="Z5260" s="122">
        <v>0</v>
      </c>
      <c r="AA5260" s="122">
        <v>0</v>
      </c>
      <c r="AB5260" s="122">
        <v>0</v>
      </c>
      <c r="AC5260" s="122">
        <v>0</v>
      </c>
      <c r="AD5260" s="122">
        <v>0</v>
      </c>
      <c r="AE5260" s="122">
        <v>0</v>
      </c>
      <c r="AF5260" s="122">
        <v>0</v>
      </c>
      <c r="AG5260" s="122">
        <v>0</v>
      </c>
      <c r="AH5260" s="122">
        <v>0</v>
      </c>
      <c r="AI5260" s="122">
        <v>0</v>
      </c>
      <c r="AJ5260" s="122">
        <v>0</v>
      </c>
      <c r="AK5260" s="122">
        <v>0</v>
      </c>
      <c r="AL5260" s="122">
        <v>0</v>
      </c>
    </row>
    <row r="5261" spans="1:38" hidden="1" x14ac:dyDescent="0.25">
      <c r="A5261" s="122" t="s">
        <v>2240</v>
      </c>
      <c r="B5261" s="122">
        <v>1</v>
      </c>
      <c r="C5261" s="122" t="s">
        <v>2241</v>
      </c>
      <c r="D5261" s="122" t="s">
        <v>2124</v>
      </c>
      <c r="E5261" s="122">
        <v>95</v>
      </c>
      <c r="F5261" s="122">
        <v>0</v>
      </c>
      <c r="G5261" s="122">
        <v>0</v>
      </c>
      <c r="H5261" s="122">
        <v>0</v>
      </c>
      <c r="I5261" s="122">
        <v>0</v>
      </c>
      <c r="J5261" s="122">
        <v>0</v>
      </c>
      <c r="K5261" s="122">
        <v>0</v>
      </c>
      <c r="L5261" s="122">
        <v>0</v>
      </c>
      <c r="M5261" s="122">
        <v>0</v>
      </c>
      <c r="N5261" s="122">
        <v>0</v>
      </c>
      <c r="O5261" s="122">
        <v>0</v>
      </c>
      <c r="P5261" s="122">
        <v>0</v>
      </c>
      <c r="Q5261" s="122">
        <v>0</v>
      </c>
      <c r="R5261" s="122">
        <v>0</v>
      </c>
      <c r="S5261" s="122">
        <v>0</v>
      </c>
      <c r="T5261" s="122">
        <v>0</v>
      </c>
      <c r="U5261" s="122">
        <v>0</v>
      </c>
      <c r="V5261" s="122">
        <v>0</v>
      </c>
      <c r="W5261" s="122">
        <v>0</v>
      </c>
      <c r="X5261" s="122">
        <v>0</v>
      </c>
      <c r="Y5261" s="122">
        <v>0</v>
      </c>
      <c r="Z5261" s="122">
        <v>0</v>
      </c>
      <c r="AA5261" s="122">
        <v>0</v>
      </c>
      <c r="AB5261" s="122">
        <v>0</v>
      </c>
      <c r="AC5261" s="122">
        <v>0</v>
      </c>
      <c r="AD5261" s="122">
        <v>0</v>
      </c>
      <c r="AE5261" s="122">
        <v>0</v>
      </c>
      <c r="AF5261" s="122">
        <v>0</v>
      </c>
      <c r="AG5261" s="122">
        <v>0</v>
      </c>
      <c r="AH5261" s="122">
        <v>0</v>
      </c>
      <c r="AI5261" s="122">
        <v>0</v>
      </c>
      <c r="AJ5261" s="122">
        <v>0</v>
      </c>
      <c r="AK5261" s="122">
        <v>0</v>
      </c>
      <c r="AL5261" s="122">
        <v>0</v>
      </c>
    </row>
    <row r="5262" spans="1:38" hidden="1" x14ac:dyDescent="0.25">
      <c r="A5262" s="122" t="s">
        <v>2240</v>
      </c>
      <c r="B5262" s="122">
        <v>1</v>
      </c>
      <c r="C5262" s="122" t="s">
        <v>2241</v>
      </c>
      <c r="D5262" s="122" t="s">
        <v>2125</v>
      </c>
      <c r="E5262" s="122">
        <v>95</v>
      </c>
      <c r="F5262" s="122">
        <v>0</v>
      </c>
      <c r="G5262" s="122">
        <v>0</v>
      </c>
      <c r="H5262" s="122">
        <v>0</v>
      </c>
      <c r="I5262" s="122">
        <v>0</v>
      </c>
      <c r="J5262" s="122">
        <v>0</v>
      </c>
      <c r="K5262" s="122">
        <v>0</v>
      </c>
      <c r="L5262" s="122">
        <v>0</v>
      </c>
      <c r="M5262" s="122">
        <v>0</v>
      </c>
      <c r="N5262" s="122">
        <v>0</v>
      </c>
      <c r="O5262" s="122">
        <v>0</v>
      </c>
      <c r="P5262" s="122">
        <v>0</v>
      </c>
      <c r="Q5262" s="122">
        <v>0</v>
      </c>
      <c r="R5262" s="122">
        <v>0</v>
      </c>
      <c r="S5262" s="122">
        <v>0</v>
      </c>
      <c r="T5262" s="122">
        <v>0</v>
      </c>
      <c r="U5262" s="122">
        <v>0</v>
      </c>
      <c r="V5262" s="122">
        <v>0</v>
      </c>
      <c r="W5262" s="122">
        <v>0</v>
      </c>
      <c r="X5262" s="122">
        <v>0</v>
      </c>
      <c r="Y5262" s="122">
        <v>0</v>
      </c>
      <c r="Z5262" s="122">
        <v>0</v>
      </c>
      <c r="AA5262" s="122">
        <v>0</v>
      </c>
      <c r="AB5262" s="122">
        <v>0</v>
      </c>
      <c r="AC5262" s="122">
        <v>0</v>
      </c>
      <c r="AD5262" s="122">
        <v>0</v>
      </c>
      <c r="AE5262" s="122">
        <v>0</v>
      </c>
      <c r="AF5262" s="122">
        <v>0</v>
      </c>
      <c r="AG5262" s="122">
        <v>0</v>
      </c>
      <c r="AH5262" s="122">
        <v>0</v>
      </c>
      <c r="AI5262" s="122">
        <v>0</v>
      </c>
      <c r="AJ5262" s="122">
        <v>0</v>
      </c>
      <c r="AK5262" s="122">
        <v>0</v>
      </c>
      <c r="AL5262" s="122">
        <v>0</v>
      </c>
    </row>
    <row r="5263" spans="1:38" hidden="1" x14ac:dyDescent="0.25">
      <c r="A5263" s="122" t="s">
        <v>2240</v>
      </c>
      <c r="B5263" s="122">
        <v>1</v>
      </c>
      <c r="C5263" s="122" t="s">
        <v>2241</v>
      </c>
      <c r="D5263" s="122" t="s">
        <v>2126</v>
      </c>
      <c r="E5263" s="122">
        <v>95</v>
      </c>
      <c r="F5263" s="122">
        <v>0</v>
      </c>
      <c r="G5263" s="122">
        <v>0</v>
      </c>
      <c r="H5263" s="122">
        <v>0</v>
      </c>
      <c r="I5263" s="122">
        <v>0</v>
      </c>
      <c r="J5263" s="122">
        <v>0</v>
      </c>
      <c r="K5263" s="122">
        <v>0</v>
      </c>
      <c r="L5263" s="122">
        <v>0</v>
      </c>
      <c r="M5263" s="122">
        <v>0</v>
      </c>
      <c r="N5263" s="122">
        <v>0</v>
      </c>
      <c r="O5263" s="122">
        <v>0</v>
      </c>
      <c r="P5263" s="122">
        <v>0</v>
      </c>
      <c r="Q5263" s="122">
        <v>0</v>
      </c>
      <c r="R5263" s="122">
        <v>0</v>
      </c>
      <c r="S5263" s="122">
        <v>0</v>
      </c>
      <c r="T5263" s="122">
        <v>0</v>
      </c>
      <c r="U5263" s="122">
        <v>0</v>
      </c>
      <c r="V5263" s="122">
        <v>0</v>
      </c>
      <c r="W5263" s="122">
        <v>0</v>
      </c>
      <c r="X5263" s="122">
        <v>0</v>
      </c>
      <c r="Y5263" s="122">
        <v>0</v>
      </c>
      <c r="Z5263" s="122">
        <v>0</v>
      </c>
      <c r="AA5263" s="122">
        <v>0</v>
      </c>
      <c r="AB5263" s="122">
        <v>0</v>
      </c>
      <c r="AC5263" s="122">
        <v>0</v>
      </c>
      <c r="AD5263" s="122">
        <v>0</v>
      </c>
      <c r="AE5263" s="122">
        <v>0</v>
      </c>
      <c r="AF5263" s="122">
        <v>0</v>
      </c>
      <c r="AG5263" s="122">
        <v>0</v>
      </c>
      <c r="AH5263" s="122">
        <v>0</v>
      </c>
      <c r="AI5263" s="122">
        <v>0</v>
      </c>
      <c r="AJ5263" s="122">
        <v>0</v>
      </c>
      <c r="AK5263" s="122">
        <v>0</v>
      </c>
      <c r="AL5263" s="122">
        <v>0</v>
      </c>
    </row>
    <row r="5264" spans="1:38" hidden="1" x14ac:dyDescent="0.25">
      <c r="A5264" s="122" t="s">
        <v>2240</v>
      </c>
      <c r="B5264" s="122">
        <v>1</v>
      </c>
      <c r="C5264" s="122" t="s">
        <v>2241</v>
      </c>
      <c r="D5264" s="122" t="s">
        <v>2127</v>
      </c>
      <c r="E5264" s="122">
        <v>95</v>
      </c>
      <c r="F5264" s="122">
        <v>0</v>
      </c>
      <c r="G5264" s="122">
        <v>0</v>
      </c>
      <c r="H5264" s="122">
        <v>0</v>
      </c>
      <c r="I5264" s="122">
        <v>0</v>
      </c>
      <c r="J5264" s="122">
        <v>0</v>
      </c>
      <c r="K5264" s="122">
        <v>0</v>
      </c>
      <c r="L5264" s="122">
        <v>0</v>
      </c>
      <c r="M5264" s="122">
        <v>0</v>
      </c>
      <c r="N5264" s="122">
        <v>0</v>
      </c>
      <c r="O5264" s="122">
        <v>0</v>
      </c>
      <c r="P5264" s="122">
        <v>0</v>
      </c>
      <c r="Q5264" s="122">
        <v>0</v>
      </c>
      <c r="R5264" s="122">
        <v>0</v>
      </c>
      <c r="S5264" s="122">
        <v>0</v>
      </c>
      <c r="T5264" s="122">
        <v>0</v>
      </c>
      <c r="U5264" s="122">
        <v>0</v>
      </c>
      <c r="V5264" s="122">
        <v>0</v>
      </c>
      <c r="W5264" s="122">
        <v>0</v>
      </c>
      <c r="X5264" s="122">
        <v>0</v>
      </c>
      <c r="Y5264" s="122">
        <v>0</v>
      </c>
      <c r="Z5264" s="122">
        <v>0</v>
      </c>
      <c r="AA5264" s="122">
        <v>0</v>
      </c>
      <c r="AB5264" s="122">
        <v>0</v>
      </c>
      <c r="AC5264" s="122">
        <v>0</v>
      </c>
      <c r="AD5264" s="122">
        <v>0</v>
      </c>
      <c r="AE5264" s="122">
        <v>0</v>
      </c>
      <c r="AF5264" s="122">
        <v>0</v>
      </c>
      <c r="AG5264" s="122">
        <v>0</v>
      </c>
      <c r="AH5264" s="122">
        <v>0</v>
      </c>
      <c r="AI5264" s="122">
        <v>0</v>
      </c>
      <c r="AJ5264" s="122">
        <v>0</v>
      </c>
      <c r="AK5264" s="122">
        <v>0</v>
      </c>
      <c r="AL5264" s="122">
        <v>0</v>
      </c>
    </row>
    <row r="5265" spans="1:38" hidden="1" x14ac:dyDescent="0.25">
      <c r="A5265" s="122" t="s">
        <v>2240</v>
      </c>
      <c r="B5265" s="122">
        <v>1</v>
      </c>
      <c r="C5265" s="122" t="s">
        <v>2241</v>
      </c>
      <c r="D5265" s="122" t="s">
        <v>2128</v>
      </c>
      <c r="E5265" s="122">
        <v>95</v>
      </c>
      <c r="F5265" s="122">
        <v>0</v>
      </c>
      <c r="G5265" s="122">
        <v>0</v>
      </c>
      <c r="H5265" s="122">
        <v>0</v>
      </c>
      <c r="I5265" s="122">
        <v>0</v>
      </c>
      <c r="J5265" s="122">
        <v>0</v>
      </c>
      <c r="K5265" s="122">
        <v>0</v>
      </c>
      <c r="L5265" s="122">
        <v>0</v>
      </c>
      <c r="M5265" s="122">
        <v>0</v>
      </c>
      <c r="N5265" s="122">
        <v>0</v>
      </c>
      <c r="O5265" s="122">
        <v>0</v>
      </c>
      <c r="P5265" s="122">
        <v>0</v>
      </c>
      <c r="Q5265" s="122">
        <v>0</v>
      </c>
      <c r="R5265" s="122">
        <v>0</v>
      </c>
      <c r="S5265" s="122">
        <v>0</v>
      </c>
      <c r="T5265" s="122">
        <v>0</v>
      </c>
      <c r="U5265" s="122">
        <v>0</v>
      </c>
      <c r="V5265" s="122">
        <v>0</v>
      </c>
      <c r="W5265" s="122">
        <v>0</v>
      </c>
      <c r="X5265" s="122">
        <v>0</v>
      </c>
      <c r="Y5265" s="122">
        <v>0</v>
      </c>
      <c r="Z5265" s="122">
        <v>0</v>
      </c>
      <c r="AA5265" s="122">
        <v>0</v>
      </c>
      <c r="AB5265" s="122">
        <v>0</v>
      </c>
      <c r="AC5265" s="122">
        <v>0</v>
      </c>
      <c r="AD5265" s="122">
        <v>0</v>
      </c>
      <c r="AE5265" s="122">
        <v>0</v>
      </c>
      <c r="AF5265" s="122">
        <v>0</v>
      </c>
      <c r="AG5265" s="122">
        <v>0</v>
      </c>
      <c r="AH5265" s="122">
        <v>0</v>
      </c>
      <c r="AI5265" s="122">
        <v>0</v>
      </c>
      <c r="AJ5265" s="122">
        <v>0</v>
      </c>
      <c r="AK5265" s="122">
        <v>0</v>
      </c>
      <c r="AL5265" s="122">
        <v>0</v>
      </c>
    </row>
    <row r="5266" spans="1:38" hidden="1" x14ac:dyDescent="0.25">
      <c r="A5266" s="122" t="s">
        <v>2033</v>
      </c>
      <c r="B5266" s="122">
        <v>1</v>
      </c>
      <c r="C5266" s="122" t="s">
        <v>2242</v>
      </c>
      <c r="D5266" s="122" t="s">
        <v>2080</v>
      </c>
      <c r="E5266" s="122">
        <v>96</v>
      </c>
      <c r="F5266" s="122">
        <v>0</v>
      </c>
      <c r="G5266" s="122">
        <v>0</v>
      </c>
      <c r="H5266" s="122">
        <v>0</v>
      </c>
      <c r="I5266" s="122">
        <v>0</v>
      </c>
      <c r="J5266" s="122">
        <v>0</v>
      </c>
      <c r="K5266" s="122">
        <v>0</v>
      </c>
      <c r="L5266" s="122">
        <v>0</v>
      </c>
      <c r="M5266" s="122">
        <v>0</v>
      </c>
      <c r="N5266" s="122">
        <v>0</v>
      </c>
      <c r="O5266" s="122">
        <v>0</v>
      </c>
      <c r="P5266" s="122">
        <v>0</v>
      </c>
      <c r="Q5266" s="122">
        <v>0</v>
      </c>
      <c r="R5266" s="122">
        <v>0</v>
      </c>
      <c r="S5266" s="122">
        <v>0</v>
      </c>
      <c r="T5266" s="122">
        <v>0</v>
      </c>
      <c r="U5266" s="122">
        <v>0</v>
      </c>
      <c r="V5266" s="122">
        <v>0</v>
      </c>
      <c r="W5266" s="122">
        <v>0</v>
      </c>
      <c r="X5266" s="122">
        <v>0</v>
      </c>
      <c r="Y5266" s="122">
        <v>0</v>
      </c>
      <c r="Z5266" s="122">
        <v>0</v>
      </c>
      <c r="AA5266" s="122">
        <v>0</v>
      </c>
      <c r="AB5266" s="122">
        <v>0</v>
      </c>
      <c r="AC5266" s="122">
        <v>0</v>
      </c>
      <c r="AD5266" s="122">
        <v>0</v>
      </c>
      <c r="AE5266" s="122">
        <v>0</v>
      </c>
      <c r="AF5266" s="122">
        <v>0</v>
      </c>
      <c r="AG5266" s="122">
        <v>0</v>
      </c>
      <c r="AH5266" s="122">
        <v>0</v>
      </c>
      <c r="AI5266" s="122">
        <v>0</v>
      </c>
      <c r="AJ5266" s="122">
        <v>0</v>
      </c>
      <c r="AK5266" s="122">
        <v>0</v>
      </c>
      <c r="AL5266" s="122">
        <v>0</v>
      </c>
    </row>
    <row r="5267" spans="1:38" hidden="1" x14ac:dyDescent="0.25">
      <c r="A5267" s="122" t="s">
        <v>2033</v>
      </c>
      <c r="B5267" s="122">
        <v>1</v>
      </c>
      <c r="C5267" s="122" t="s">
        <v>2242</v>
      </c>
      <c r="D5267" s="122" t="s">
        <v>2081</v>
      </c>
      <c r="E5267" s="122">
        <v>96</v>
      </c>
      <c r="F5267" s="122">
        <v>0</v>
      </c>
      <c r="G5267" s="122">
        <v>0</v>
      </c>
      <c r="H5267" s="122">
        <v>0</v>
      </c>
      <c r="I5267" s="122">
        <v>0</v>
      </c>
      <c r="J5267" s="122">
        <v>0</v>
      </c>
      <c r="K5267" s="122">
        <v>0</v>
      </c>
      <c r="L5267" s="122">
        <v>0</v>
      </c>
      <c r="M5267" s="122">
        <v>0</v>
      </c>
      <c r="N5267" s="122">
        <v>0</v>
      </c>
      <c r="O5267" s="122">
        <v>0</v>
      </c>
      <c r="P5267" s="122">
        <v>0</v>
      </c>
      <c r="Q5267" s="122">
        <v>0</v>
      </c>
      <c r="R5267" s="122">
        <v>0</v>
      </c>
      <c r="S5267" s="122">
        <v>0</v>
      </c>
      <c r="T5267" s="122">
        <v>0</v>
      </c>
      <c r="U5267" s="122">
        <v>0</v>
      </c>
      <c r="V5267" s="122">
        <v>0</v>
      </c>
      <c r="W5267" s="122">
        <v>0</v>
      </c>
      <c r="X5267" s="122">
        <v>0</v>
      </c>
      <c r="Y5267" s="122">
        <v>0</v>
      </c>
      <c r="Z5267" s="122">
        <v>0</v>
      </c>
      <c r="AA5267" s="122">
        <v>0</v>
      </c>
      <c r="AB5267" s="122">
        <v>0</v>
      </c>
      <c r="AC5267" s="122">
        <v>0</v>
      </c>
      <c r="AD5267" s="122">
        <v>0</v>
      </c>
      <c r="AE5267" s="122">
        <v>0</v>
      </c>
      <c r="AF5267" s="122">
        <v>0</v>
      </c>
      <c r="AG5267" s="122">
        <v>0</v>
      </c>
      <c r="AH5267" s="122">
        <v>0</v>
      </c>
      <c r="AI5267" s="122">
        <v>0</v>
      </c>
      <c r="AJ5267" s="122">
        <v>0</v>
      </c>
      <c r="AK5267" s="122">
        <v>0</v>
      </c>
      <c r="AL5267" s="122">
        <v>0</v>
      </c>
    </row>
    <row r="5268" spans="1:38" hidden="1" x14ac:dyDescent="0.25">
      <c r="A5268" s="122" t="s">
        <v>2033</v>
      </c>
      <c r="B5268" s="122">
        <v>1</v>
      </c>
      <c r="C5268" s="122" t="s">
        <v>2242</v>
      </c>
      <c r="D5268" s="122" t="s">
        <v>2082</v>
      </c>
      <c r="E5268" s="122">
        <v>96</v>
      </c>
      <c r="F5268" s="122">
        <v>0</v>
      </c>
      <c r="G5268" s="122">
        <v>0</v>
      </c>
      <c r="H5268" s="122">
        <v>0</v>
      </c>
      <c r="I5268" s="122">
        <v>0</v>
      </c>
      <c r="J5268" s="122">
        <v>0</v>
      </c>
      <c r="K5268" s="122">
        <v>0</v>
      </c>
      <c r="L5268" s="122">
        <v>0</v>
      </c>
      <c r="M5268" s="122">
        <v>0</v>
      </c>
      <c r="N5268" s="122">
        <v>0</v>
      </c>
      <c r="O5268" s="122">
        <v>0</v>
      </c>
      <c r="P5268" s="122">
        <v>0</v>
      </c>
      <c r="Q5268" s="122">
        <v>0</v>
      </c>
      <c r="R5268" s="122">
        <v>0</v>
      </c>
      <c r="S5268" s="122">
        <v>0</v>
      </c>
      <c r="T5268" s="122">
        <v>0</v>
      </c>
      <c r="U5268" s="122">
        <v>0</v>
      </c>
      <c r="V5268" s="122">
        <v>0</v>
      </c>
      <c r="W5268" s="122">
        <v>0</v>
      </c>
      <c r="X5268" s="122">
        <v>0</v>
      </c>
      <c r="Y5268" s="122">
        <v>0</v>
      </c>
      <c r="Z5268" s="122">
        <v>0</v>
      </c>
      <c r="AA5268" s="122">
        <v>0</v>
      </c>
      <c r="AB5268" s="122">
        <v>0</v>
      </c>
      <c r="AC5268" s="122">
        <v>0</v>
      </c>
      <c r="AD5268" s="122">
        <v>0</v>
      </c>
      <c r="AE5268" s="122">
        <v>0</v>
      </c>
      <c r="AF5268" s="122">
        <v>0</v>
      </c>
      <c r="AG5268" s="122">
        <v>0</v>
      </c>
      <c r="AH5268" s="122">
        <v>0</v>
      </c>
      <c r="AI5268" s="122">
        <v>0</v>
      </c>
      <c r="AJ5268" s="122">
        <v>0</v>
      </c>
      <c r="AK5268" s="122">
        <v>0</v>
      </c>
      <c r="AL5268" s="122">
        <v>0</v>
      </c>
    </row>
    <row r="5269" spans="1:38" hidden="1" x14ac:dyDescent="0.25">
      <c r="A5269" s="122" t="s">
        <v>2033</v>
      </c>
      <c r="B5269" s="122">
        <v>1</v>
      </c>
      <c r="C5269" s="122" t="s">
        <v>2242</v>
      </c>
      <c r="D5269" s="122" t="s">
        <v>2135</v>
      </c>
      <c r="E5269" s="122">
        <v>96</v>
      </c>
      <c r="F5269" s="122">
        <v>0</v>
      </c>
      <c r="G5269" s="122">
        <v>0</v>
      </c>
      <c r="H5269" s="122">
        <v>0</v>
      </c>
      <c r="I5269" s="122">
        <v>0</v>
      </c>
      <c r="J5269" s="122">
        <v>0</v>
      </c>
      <c r="K5269" s="122">
        <v>0</v>
      </c>
      <c r="L5269" s="122">
        <v>0</v>
      </c>
      <c r="M5269" s="122">
        <v>0</v>
      </c>
      <c r="N5269" s="122">
        <v>0</v>
      </c>
      <c r="O5269" s="122">
        <v>0</v>
      </c>
      <c r="P5269" s="122">
        <v>0</v>
      </c>
      <c r="Q5269" s="122">
        <v>0</v>
      </c>
      <c r="R5269" s="122">
        <v>0</v>
      </c>
      <c r="S5269" s="122">
        <v>0</v>
      </c>
      <c r="T5269" s="122">
        <v>0</v>
      </c>
      <c r="U5269" s="122">
        <v>0</v>
      </c>
      <c r="V5269" s="122">
        <v>0</v>
      </c>
      <c r="W5269" s="122">
        <v>0</v>
      </c>
      <c r="X5269" s="122">
        <v>0</v>
      </c>
      <c r="Y5269" s="122">
        <v>0</v>
      </c>
      <c r="Z5269" s="122">
        <v>0</v>
      </c>
      <c r="AA5269" s="122">
        <v>0</v>
      </c>
      <c r="AB5269" s="122">
        <v>0</v>
      </c>
      <c r="AC5269" s="122">
        <v>0</v>
      </c>
      <c r="AD5269" s="122">
        <v>0</v>
      </c>
      <c r="AE5269" s="122">
        <v>0</v>
      </c>
      <c r="AF5269" s="122">
        <v>0</v>
      </c>
      <c r="AG5269" s="122">
        <v>0</v>
      </c>
      <c r="AH5269" s="122">
        <v>0</v>
      </c>
      <c r="AI5269" s="122">
        <v>0</v>
      </c>
      <c r="AJ5269" s="122">
        <v>0</v>
      </c>
      <c r="AK5269" s="122">
        <v>0</v>
      </c>
      <c r="AL5269" s="122">
        <v>0</v>
      </c>
    </row>
    <row r="5270" spans="1:38" hidden="1" x14ac:dyDescent="0.25">
      <c r="A5270" s="122" t="s">
        <v>2033</v>
      </c>
      <c r="B5270" s="122">
        <v>1</v>
      </c>
      <c r="C5270" s="122" t="s">
        <v>2242</v>
      </c>
      <c r="D5270" s="122" t="s">
        <v>2083</v>
      </c>
      <c r="E5270" s="122">
        <v>96</v>
      </c>
      <c r="F5270" s="122">
        <v>0.34929551622083632</v>
      </c>
      <c r="G5270" s="122">
        <v>0.34929551622083632</v>
      </c>
      <c r="H5270" s="122">
        <v>0.34929551622083632</v>
      </c>
      <c r="I5270" s="122">
        <v>0.43661939560854529</v>
      </c>
      <c r="J5270" s="122">
        <v>0.48028133452940008</v>
      </c>
      <c r="K5270" s="122">
        <v>0.60355073421762695</v>
      </c>
      <c r="L5270" s="122">
        <v>0.67022067337877556</v>
      </c>
      <c r="M5270" s="122">
        <v>0.70828924586923669</v>
      </c>
      <c r="N5270" s="122">
        <v>0.8684872913419891</v>
      </c>
      <c r="O5270" s="122">
        <v>0.88130570984731516</v>
      </c>
      <c r="P5270" s="122">
        <v>0.75169331135886619</v>
      </c>
      <c r="Q5270" s="122">
        <v>0.52902233614955685</v>
      </c>
      <c r="R5270" s="122">
        <v>0.51823821821985627</v>
      </c>
      <c r="S5270" s="122">
        <v>0.4738134329310143</v>
      </c>
      <c r="T5270" s="122">
        <v>0.44009738703834722</v>
      </c>
      <c r="U5270" s="122">
        <v>0.40549086871203349</v>
      </c>
      <c r="V5270" s="122">
        <v>0.4332335385876902</v>
      </c>
      <c r="W5270" s="122">
        <v>0.41398306986977279</v>
      </c>
      <c r="X5270" s="122">
        <v>0.37621445917679508</v>
      </c>
      <c r="Y5270" s="122">
        <v>0.3748231869307439</v>
      </c>
      <c r="Z5270" s="122">
        <v>0.54875662883025655</v>
      </c>
      <c r="AA5270" s="122">
        <v>0.11635606697337141</v>
      </c>
      <c r="AB5270" s="122">
        <v>0.1058544725971434</v>
      </c>
      <c r="AC5270" s="122">
        <v>0.12895542916021441</v>
      </c>
      <c r="AD5270" s="122">
        <v>0.15776919030335279</v>
      </c>
      <c r="AE5270" s="122">
        <v>0.19819929595466429</v>
      </c>
      <c r="AF5270" s="122">
        <v>0.18956023015458731</v>
      </c>
      <c r="AG5270" s="122">
        <v>0.19297201421528101</v>
      </c>
      <c r="AH5270" s="122">
        <v>0.22910222777490349</v>
      </c>
      <c r="AI5270" s="122">
        <v>0.20378901228810001</v>
      </c>
      <c r="AJ5270" s="122">
        <v>0.2516818760727938</v>
      </c>
      <c r="AK5270" s="122">
        <v>0.29766098632309629</v>
      </c>
      <c r="AL5270" s="122">
        <v>0</v>
      </c>
    </row>
    <row r="5271" spans="1:38" x14ac:dyDescent="0.25">
      <c r="A5271" s="122" t="s">
        <v>2033</v>
      </c>
      <c r="B5271" s="122">
        <v>1</v>
      </c>
      <c r="C5271" s="122" t="s">
        <v>2242</v>
      </c>
      <c r="D5271" s="122" t="s">
        <v>2084</v>
      </c>
      <c r="E5271" s="122">
        <v>96</v>
      </c>
      <c r="F5271" s="122">
        <v>0.13384612005131249</v>
      </c>
      <c r="G5271" s="122">
        <v>0.13384612005131249</v>
      </c>
      <c r="H5271" s="122">
        <v>0.13384612005131249</v>
      </c>
      <c r="I5271" s="122">
        <v>0.1673076507271907</v>
      </c>
      <c r="J5271" s="122">
        <v>0.1840384164019295</v>
      </c>
      <c r="K5271" s="122">
        <v>0.23127386567151861</v>
      </c>
      <c r="L5271" s="122">
        <v>0.25682103826749758</v>
      </c>
      <c r="M5271" s="122">
        <v>0.2714084881310766</v>
      </c>
      <c r="N5271" s="122">
        <v>0.33304658973348589</v>
      </c>
      <c r="O5271" s="122">
        <v>0.33821047383711972</v>
      </c>
      <c r="P5271" s="122">
        <v>0.28879646642537049</v>
      </c>
      <c r="Q5271" s="122">
        <v>0.20347144959101249</v>
      </c>
      <c r="R5271" s="122">
        <v>0.19933909633971059</v>
      </c>
      <c r="S5271" s="122">
        <v>0.18390367737803751</v>
      </c>
      <c r="T5271" s="122">
        <v>0.17098406787609169</v>
      </c>
      <c r="U5271" s="122">
        <v>0.1577232386112265</v>
      </c>
      <c r="V5271" s="122">
        <v>0.16835391618786821</v>
      </c>
      <c r="W5271" s="122">
        <v>0.16097735398587701</v>
      </c>
      <c r="X5271" s="122">
        <v>0.14491718696792641</v>
      </c>
      <c r="Y5271" s="122">
        <v>8.9966960542895602E-2</v>
      </c>
      <c r="Z5271" s="122">
        <v>8.0001789988583705E-2</v>
      </c>
      <c r="AA5271" s="122">
        <v>0.29331321039288177</v>
      </c>
      <c r="AB5271" s="122">
        <v>0.23928228911482849</v>
      </c>
      <c r="AC5271" s="122">
        <v>0.2095444963104327</v>
      </c>
      <c r="AD5271" s="122">
        <v>0.21546395952739339</v>
      </c>
      <c r="AE5271" s="122">
        <v>0.2094478976626753</v>
      </c>
      <c r="AF5271" s="122">
        <v>0.1491903962600907</v>
      </c>
      <c r="AG5271" s="122">
        <v>0.1014208330404589</v>
      </c>
      <c r="AH5271" s="122">
        <v>9.1908194264926593E-2</v>
      </c>
      <c r="AI5271" s="122">
        <v>5.4009572097783801E-2</v>
      </c>
      <c r="AJ5271" s="122">
        <v>5.1052132420198799E-2</v>
      </c>
      <c r="AK5271" s="122">
        <v>5.8117378194092101E-2</v>
      </c>
      <c r="AL5271" s="122">
        <v>0</v>
      </c>
    </row>
    <row r="5272" spans="1:38" hidden="1" x14ac:dyDescent="0.25">
      <c r="A5272" s="122" t="s">
        <v>2033</v>
      </c>
      <c r="B5272" s="122">
        <v>1</v>
      </c>
      <c r="C5272" s="122" t="s">
        <v>2242</v>
      </c>
      <c r="D5272" s="122" t="s">
        <v>474</v>
      </c>
      <c r="E5272" s="122">
        <v>96</v>
      </c>
      <c r="F5272" s="122">
        <v>2.4143099205426101E-2</v>
      </c>
      <c r="G5272" s="122">
        <v>2.4143099205426101E-2</v>
      </c>
      <c r="H5272" s="122">
        <v>2.4143099205426101E-2</v>
      </c>
      <c r="I5272" s="122">
        <v>3.0178874560782401E-2</v>
      </c>
      <c r="J5272" s="122">
        <v>3.3196762572060702E-2</v>
      </c>
      <c r="K5272" s="122">
        <v>4.1717070270257298E-2</v>
      </c>
      <c r="L5272" s="122">
        <v>4.6325257609241499E-2</v>
      </c>
      <c r="M5272" s="122">
        <v>4.8956534416602401E-2</v>
      </c>
      <c r="N5272" s="122">
        <v>6.0029329339695098E-2</v>
      </c>
      <c r="O5272" s="122">
        <v>6.0915330408822903E-2</v>
      </c>
      <c r="P5272" s="122">
        <v>5.1956597643167401E-2</v>
      </c>
      <c r="Q5272" s="122">
        <v>3.6565711712991097E-2</v>
      </c>
      <c r="R5272" s="122">
        <v>3.58203208380206E-2</v>
      </c>
      <c r="S5272" s="122">
        <v>3.2749704702890702E-2</v>
      </c>
      <c r="T5272" s="122">
        <v>3.0419271711441001E-2</v>
      </c>
      <c r="U5272" s="122">
        <v>2.8027289944177702E-2</v>
      </c>
      <c r="V5272" s="122">
        <v>2.9944846118966299E-2</v>
      </c>
      <c r="W5272" s="122">
        <v>2.8614265279852402E-2</v>
      </c>
      <c r="X5272" s="122">
        <v>2.60037211667772E-2</v>
      </c>
      <c r="Y5272" s="122">
        <v>1.7837181908757702E-2</v>
      </c>
      <c r="Z5272" s="122">
        <v>2.3975302337498498E-2</v>
      </c>
      <c r="AA5272" s="122">
        <v>0.35516487103060002</v>
      </c>
      <c r="AB5272" s="122">
        <v>0.23483570219559999</v>
      </c>
      <c r="AC5272" s="122">
        <v>0.22061638764300001</v>
      </c>
      <c r="AD5272" s="122">
        <v>0.25639656804599997</v>
      </c>
      <c r="AE5272" s="122">
        <v>0.21783546894</v>
      </c>
      <c r="AF5272" s="122">
        <v>0.20407712840100001</v>
      </c>
      <c r="AG5272" s="122">
        <v>0.2161593684</v>
      </c>
      <c r="AH5272" s="122">
        <v>0.2205117818</v>
      </c>
      <c r="AI5272" s="122">
        <v>0.15343324189800001</v>
      </c>
      <c r="AJ5272" s="122">
        <v>0.10358159792</v>
      </c>
      <c r="AK5272" s="122">
        <v>0.10111952948</v>
      </c>
      <c r="AL5272" s="122">
        <v>0</v>
      </c>
    </row>
    <row r="5273" spans="1:38" hidden="1" x14ac:dyDescent="0.25">
      <c r="A5273" s="122" t="s">
        <v>2033</v>
      </c>
      <c r="B5273" s="122">
        <v>1</v>
      </c>
      <c r="C5273" s="122" t="s">
        <v>2242</v>
      </c>
      <c r="D5273" s="122" t="s">
        <v>2085</v>
      </c>
      <c r="E5273" s="122">
        <v>96</v>
      </c>
      <c r="F5273" s="122">
        <v>0</v>
      </c>
      <c r="G5273" s="122">
        <v>0</v>
      </c>
      <c r="H5273" s="122">
        <v>0</v>
      </c>
      <c r="I5273" s="122">
        <v>0</v>
      </c>
      <c r="J5273" s="122">
        <v>0</v>
      </c>
      <c r="K5273" s="122">
        <v>0</v>
      </c>
      <c r="L5273" s="122">
        <v>0</v>
      </c>
      <c r="M5273" s="122">
        <v>0</v>
      </c>
      <c r="N5273" s="122">
        <v>0</v>
      </c>
      <c r="O5273" s="122">
        <v>0</v>
      </c>
      <c r="P5273" s="122">
        <v>0</v>
      </c>
      <c r="Q5273" s="122">
        <v>0</v>
      </c>
      <c r="R5273" s="122">
        <v>0</v>
      </c>
      <c r="S5273" s="122">
        <v>0</v>
      </c>
      <c r="T5273" s="122">
        <v>0</v>
      </c>
      <c r="U5273" s="122">
        <v>0</v>
      </c>
      <c r="V5273" s="122">
        <v>0</v>
      </c>
      <c r="W5273" s="122">
        <v>0</v>
      </c>
      <c r="X5273" s="122">
        <v>0</v>
      </c>
      <c r="Y5273" s="122">
        <v>0</v>
      </c>
      <c r="Z5273" s="122">
        <v>0</v>
      </c>
      <c r="AA5273" s="122">
        <v>0</v>
      </c>
      <c r="AB5273" s="122">
        <v>0</v>
      </c>
      <c r="AC5273" s="122">
        <v>0</v>
      </c>
      <c r="AD5273" s="122">
        <v>0</v>
      </c>
      <c r="AE5273" s="122">
        <v>0</v>
      </c>
      <c r="AF5273" s="122">
        <v>0</v>
      </c>
      <c r="AG5273" s="122">
        <v>0</v>
      </c>
      <c r="AH5273" s="122">
        <v>0</v>
      </c>
      <c r="AI5273" s="122">
        <v>0</v>
      </c>
      <c r="AJ5273" s="122">
        <v>0</v>
      </c>
      <c r="AK5273" s="122">
        <v>0</v>
      </c>
      <c r="AL5273" s="122">
        <v>0</v>
      </c>
    </row>
    <row r="5274" spans="1:38" hidden="1" x14ac:dyDescent="0.25">
      <c r="A5274" s="122" t="s">
        <v>2033</v>
      </c>
      <c r="B5274" s="122">
        <v>1</v>
      </c>
      <c r="C5274" s="122" t="s">
        <v>2242</v>
      </c>
      <c r="D5274" s="122" t="s">
        <v>2086</v>
      </c>
      <c r="E5274" s="122">
        <v>96</v>
      </c>
      <c r="F5274" s="122">
        <v>0</v>
      </c>
      <c r="G5274" s="122">
        <v>0</v>
      </c>
      <c r="H5274" s="122">
        <v>0</v>
      </c>
      <c r="I5274" s="122">
        <v>0</v>
      </c>
      <c r="J5274" s="122">
        <v>0</v>
      </c>
      <c r="K5274" s="122">
        <v>0</v>
      </c>
      <c r="L5274" s="122">
        <v>0</v>
      </c>
      <c r="M5274" s="122">
        <v>0</v>
      </c>
      <c r="N5274" s="122">
        <v>0</v>
      </c>
      <c r="O5274" s="122">
        <v>0</v>
      </c>
      <c r="P5274" s="122">
        <v>0</v>
      </c>
      <c r="Q5274" s="122">
        <v>0</v>
      </c>
      <c r="R5274" s="122">
        <v>0</v>
      </c>
      <c r="S5274" s="122">
        <v>0</v>
      </c>
      <c r="T5274" s="122">
        <v>0</v>
      </c>
      <c r="U5274" s="122">
        <v>0</v>
      </c>
      <c r="V5274" s="122">
        <v>0</v>
      </c>
      <c r="W5274" s="122">
        <v>0</v>
      </c>
      <c r="X5274" s="122">
        <v>0</v>
      </c>
      <c r="Y5274" s="122">
        <v>0</v>
      </c>
      <c r="Z5274" s="122">
        <v>0</v>
      </c>
      <c r="AA5274" s="122">
        <v>0</v>
      </c>
      <c r="AB5274" s="122">
        <v>0</v>
      </c>
      <c r="AC5274" s="122">
        <v>0</v>
      </c>
      <c r="AD5274" s="122">
        <v>0</v>
      </c>
      <c r="AE5274" s="122">
        <v>0</v>
      </c>
      <c r="AF5274" s="122">
        <v>0</v>
      </c>
      <c r="AG5274" s="122">
        <v>0</v>
      </c>
      <c r="AH5274" s="122">
        <v>0</v>
      </c>
      <c r="AI5274" s="122">
        <v>0</v>
      </c>
      <c r="AJ5274" s="122">
        <v>0</v>
      </c>
      <c r="AK5274" s="122">
        <v>0</v>
      </c>
      <c r="AL5274" s="122">
        <v>0</v>
      </c>
    </row>
    <row r="5275" spans="1:38" hidden="1" x14ac:dyDescent="0.25">
      <c r="A5275" s="122" t="s">
        <v>2033</v>
      </c>
      <c r="B5275" s="122">
        <v>1</v>
      </c>
      <c r="C5275" s="122" t="s">
        <v>2242</v>
      </c>
      <c r="D5275" s="122" t="s">
        <v>2087</v>
      </c>
      <c r="E5275" s="122">
        <v>96</v>
      </c>
      <c r="F5275" s="122">
        <v>0</v>
      </c>
      <c r="G5275" s="122">
        <v>0</v>
      </c>
      <c r="H5275" s="122">
        <v>0</v>
      </c>
      <c r="I5275" s="122">
        <v>0</v>
      </c>
      <c r="J5275" s="122">
        <v>0</v>
      </c>
      <c r="K5275" s="122">
        <v>0</v>
      </c>
      <c r="L5275" s="122">
        <v>0</v>
      </c>
      <c r="M5275" s="122">
        <v>0</v>
      </c>
      <c r="N5275" s="122">
        <v>0</v>
      </c>
      <c r="O5275" s="122">
        <v>0</v>
      </c>
      <c r="P5275" s="122">
        <v>0</v>
      </c>
      <c r="Q5275" s="122">
        <v>0</v>
      </c>
      <c r="R5275" s="122">
        <v>0</v>
      </c>
      <c r="S5275" s="122">
        <v>0</v>
      </c>
      <c r="T5275" s="122">
        <v>0</v>
      </c>
      <c r="U5275" s="122">
        <v>0</v>
      </c>
      <c r="V5275" s="122">
        <v>0</v>
      </c>
      <c r="W5275" s="122">
        <v>0</v>
      </c>
      <c r="X5275" s="122">
        <v>0</v>
      </c>
      <c r="Y5275" s="122">
        <v>0</v>
      </c>
      <c r="Z5275" s="122">
        <v>0</v>
      </c>
      <c r="AA5275" s="122">
        <v>0</v>
      </c>
      <c r="AB5275" s="122">
        <v>0</v>
      </c>
      <c r="AC5275" s="122">
        <v>0</v>
      </c>
      <c r="AD5275" s="122">
        <v>0</v>
      </c>
      <c r="AE5275" s="122">
        <v>0</v>
      </c>
      <c r="AF5275" s="122">
        <v>0</v>
      </c>
      <c r="AG5275" s="122">
        <v>0</v>
      </c>
      <c r="AH5275" s="122">
        <v>0</v>
      </c>
      <c r="AI5275" s="122">
        <v>0</v>
      </c>
      <c r="AJ5275" s="122">
        <v>0</v>
      </c>
      <c r="AK5275" s="122">
        <v>0</v>
      </c>
      <c r="AL5275" s="122">
        <v>0</v>
      </c>
    </row>
    <row r="5276" spans="1:38" hidden="1" x14ac:dyDescent="0.25">
      <c r="A5276" s="122" t="s">
        <v>2033</v>
      </c>
      <c r="B5276" s="122">
        <v>1</v>
      </c>
      <c r="C5276" s="122" t="s">
        <v>2242</v>
      </c>
      <c r="D5276" s="122" t="s">
        <v>2088</v>
      </c>
      <c r="E5276" s="122">
        <v>96</v>
      </c>
      <c r="F5276" s="122">
        <v>1.2582222234332301E-2</v>
      </c>
      <c r="G5276" s="122">
        <v>1.2582222234332301E-2</v>
      </c>
      <c r="H5276" s="122">
        <v>1.2582222234332301E-2</v>
      </c>
      <c r="I5276" s="122">
        <v>1.5727776739715298E-2</v>
      </c>
      <c r="J5276" s="122">
        <v>1.7300555323807101E-2</v>
      </c>
      <c r="K5276" s="122">
        <v>2.17409300314533E-2</v>
      </c>
      <c r="L5276" s="122">
        <v>2.41424955162255E-2</v>
      </c>
      <c r="M5276" s="122">
        <v>2.55137896423514E-2</v>
      </c>
      <c r="N5276" s="122">
        <v>3.1284397833690199E-2</v>
      </c>
      <c r="O5276" s="122">
        <v>3.1746139236869399E-2</v>
      </c>
      <c r="P5276" s="122">
        <v>2.7077278750775601E-2</v>
      </c>
      <c r="Q5276" s="122">
        <v>1.9056288726277799E-2</v>
      </c>
      <c r="R5276" s="122">
        <v>1.86678270007101E-2</v>
      </c>
      <c r="S5276" s="122">
        <v>1.70675708076168E-2</v>
      </c>
      <c r="T5276" s="122">
        <v>1.58530595637573E-2</v>
      </c>
      <c r="U5276" s="122">
        <v>1.46064742248425E-2</v>
      </c>
      <c r="V5276" s="122">
        <v>1.56058134312875E-2</v>
      </c>
      <c r="W5276" s="122">
        <v>1.49123780460252E-2</v>
      </c>
      <c r="X5276" s="122">
        <v>1.35518887396956E-2</v>
      </c>
      <c r="Y5276" s="122">
        <v>1.0656731169189601E-2</v>
      </c>
      <c r="Z5276" s="122">
        <v>1.38087402035252E-2</v>
      </c>
      <c r="AA5276" s="122">
        <v>3.2417526807644703E-2</v>
      </c>
      <c r="AB5276" s="122">
        <v>3.17132314682287E-2</v>
      </c>
      <c r="AC5276" s="122">
        <v>2.2716226779237101E-2</v>
      </c>
      <c r="AD5276" s="122">
        <v>8.7061607770523002E-3</v>
      </c>
      <c r="AE5276" s="122">
        <v>1.2733612618178E-2</v>
      </c>
      <c r="AF5276" s="122">
        <v>1.3052481561359601E-2</v>
      </c>
      <c r="AG5276" s="122">
        <v>9.8646359589587007E-3</v>
      </c>
      <c r="AH5276" s="122">
        <v>1.17570591692028E-2</v>
      </c>
      <c r="AI5276" s="122">
        <v>5.1287107288000003E-3</v>
      </c>
      <c r="AJ5276" s="122">
        <v>3.2469203362474998E-3</v>
      </c>
      <c r="AK5276" s="122">
        <v>3.3279782393886999E-3</v>
      </c>
      <c r="AL5276" s="122">
        <v>0</v>
      </c>
    </row>
    <row r="5277" spans="1:38" hidden="1" x14ac:dyDescent="0.25">
      <c r="A5277" s="122" t="s">
        <v>2033</v>
      </c>
      <c r="B5277" s="122">
        <v>1</v>
      </c>
      <c r="C5277" s="122" t="s">
        <v>2242</v>
      </c>
      <c r="D5277" s="122" t="s">
        <v>2170</v>
      </c>
      <c r="E5277" s="122">
        <v>96</v>
      </c>
      <c r="F5277" s="122">
        <v>0</v>
      </c>
      <c r="G5277" s="122">
        <v>0</v>
      </c>
      <c r="H5277" s="122">
        <v>0</v>
      </c>
      <c r="I5277" s="122">
        <v>0</v>
      </c>
      <c r="J5277" s="122">
        <v>0</v>
      </c>
      <c r="K5277" s="122">
        <v>0</v>
      </c>
      <c r="L5277" s="122">
        <v>0</v>
      </c>
      <c r="M5277" s="122">
        <v>0</v>
      </c>
      <c r="N5277" s="122">
        <v>0</v>
      </c>
      <c r="O5277" s="122">
        <v>0</v>
      </c>
      <c r="P5277" s="122">
        <v>0</v>
      </c>
      <c r="Q5277" s="122">
        <v>0</v>
      </c>
      <c r="R5277" s="122">
        <v>0</v>
      </c>
      <c r="S5277" s="122">
        <v>0</v>
      </c>
      <c r="T5277" s="122">
        <v>0</v>
      </c>
      <c r="U5277" s="122">
        <v>0</v>
      </c>
      <c r="V5277" s="122">
        <v>0</v>
      </c>
      <c r="W5277" s="122">
        <v>0</v>
      </c>
      <c r="X5277" s="122">
        <v>0</v>
      </c>
      <c r="Y5277" s="122">
        <v>0</v>
      </c>
      <c r="Z5277" s="122">
        <v>0</v>
      </c>
      <c r="AA5277" s="122">
        <v>0</v>
      </c>
      <c r="AB5277" s="122">
        <v>0</v>
      </c>
      <c r="AC5277" s="122">
        <v>0</v>
      </c>
      <c r="AD5277" s="122">
        <v>0</v>
      </c>
      <c r="AE5277" s="122">
        <v>0</v>
      </c>
      <c r="AF5277" s="122">
        <v>0</v>
      </c>
      <c r="AG5277" s="122">
        <v>0</v>
      </c>
      <c r="AH5277" s="122">
        <v>0</v>
      </c>
      <c r="AI5277" s="122">
        <v>0</v>
      </c>
      <c r="AJ5277" s="122">
        <v>0</v>
      </c>
      <c r="AK5277" s="122">
        <v>0</v>
      </c>
      <c r="AL5277" s="122">
        <v>0</v>
      </c>
    </row>
    <row r="5278" spans="1:38" hidden="1" x14ac:dyDescent="0.25">
      <c r="A5278" s="122" t="s">
        <v>2033</v>
      </c>
      <c r="B5278" s="122">
        <v>1</v>
      </c>
      <c r="C5278" s="122" t="s">
        <v>2242</v>
      </c>
      <c r="D5278" s="122" t="s">
        <v>2089</v>
      </c>
      <c r="E5278" s="122">
        <v>96</v>
      </c>
      <c r="F5278" s="122">
        <v>0</v>
      </c>
      <c r="G5278" s="122">
        <v>0</v>
      </c>
      <c r="H5278" s="122">
        <v>0</v>
      </c>
      <c r="I5278" s="122">
        <v>0</v>
      </c>
      <c r="J5278" s="122">
        <v>0</v>
      </c>
      <c r="K5278" s="122">
        <v>0</v>
      </c>
      <c r="L5278" s="122">
        <v>0</v>
      </c>
      <c r="M5278" s="122">
        <v>0</v>
      </c>
      <c r="N5278" s="122">
        <v>0</v>
      </c>
      <c r="O5278" s="122">
        <v>0</v>
      </c>
      <c r="P5278" s="122">
        <v>0</v>
      </c>
      <c r="Q5278" s="122">
        <v>0</v>
      </c>
      <c r="R5278" s="122">
        <v>0</v>
      </c>
      <c r="S5278" s="122">
        <v>0</v>
      </c>
      <c r="T5278" s="122">
        <v>0</v>
      </c>
      <c r="U5278" s="122">
        <v>0</v>
      </c>
      <c r="V5278" s="122">
        <v>0</v>
      </c>
      <c r="W5278" s="122">
        <v>0</v>
      </c>
      <c r="X5278" s="122">
        <v>9.4504179000000005E-5</v>
      </c>
      <c r="Y5278" s="122">
        <v>1.323049914E-3</v>
      </c>
      <c r="Z5278" s="122">
        <v>1.277467488E-3</v>
      </c>
      <c r="AA5278" s="122">
        <v>1.2039799226158999E-3</v>
      </c>
      <c r="AB5278" s="122">
        <v>1.1580115690177E-3</v>
      </c>
      <c r="AC5278" s="122">
        <v>1.1959715400214001E-3</v>
      </c>
      <c r="AD5278" s="122">
        <v>1.2185453078042E-3</v>
      </c>
      <c r="AE5278" s="122">
        <v>8.6180018760060001E-4</v>
      </c>
      <c r="AF5278" s="122">
        <v>8.6110542240029999E-4</v>
      </c>
      <c r="AG5278" s="122">
        <v>1.1927864978003E-3</v>
      </c>
      <c r="AH5278" s="122">
        <v>1.1924690834002999E-3</v>
      </c>
      <c r="AI5278" s="122">
        <v>1.1919686083999999E-3</v>
      </c>
      <c r="AJ5278" s="122">
        <v>2.3444736480030001E-4</v>
      </c>
      <c r="AK5278" s="122">
        <v>2.3457357480029999E-4</v>
      </c>
      <c r="AL5278" s="122">
        <v>0</v>
      </c>
    </row>
    <row r="5279" spans="1:38" hidden="1" x14ac:dyDescent="0.25">
      <c r="A5279" s="122" t="s">
        <v>2033</v>
      </c>
      <c r="B5279" s="122">
        <v>1</v>
      </c>
      <c r="C5279" s="122" t="s">
        <v>2242</v>
      </c>
      <c r="D5279" s="122" t="s">
        <v>2136</v>
      </c>
      <c r="E5279" s="122">
        <v>96</v>
      </c>
      <c r="F5279" s="122">
        <v>0</v>
      </c>
      <c r="G5279" s="122">
        <v>0</v>
      </c>
      <c r="H5279" s="122">
        <v>0</v>
      </c>
      <c r="I5279" s="122">
        <v>0</v>
      </c>
      <c r="J5279" s="122">
        <v>0</v>
      </c>
      <c r="K5279" s="122">
        <v>0</v>
      </c>
      <c r="L5279" s="122">
        <v>0</v>
      </c>
      <c r="M5279" s="122">
        <v>0</v>
      </c>
      <c r="N5279" s="122">
        <v>0</v>
      </c>
      <c r="O5279" s="122">
        <v>0</v>
      </c>
      <c r="P5279" s="122">
        <v>0</v>
      </c>
      <c r="Q5279" s="122">
        <v>0</v>
      </c>
      <c r="R5279" s="122">
        <v>0</v>
      </c>
      <c r="S5279" s="122">
        <v>0</v>
      </c>
      <c r="T5279" s="122">
        <v>0</v>
      </c>
      <c r="U5279" s="122">
        <v>0</v>
      </c>
      <c r="V5279" s="122">
        <v>0</v>
      </c>
      <c r="W5279" s="122">
        <v>0</v>
      </c>
      <c r="X5279" s="122">
        <v>0</v>
      </c>
      <c r="Y5279" s="122">
        <v>0</v>
      </c>
      <c r="Z5279" s="122">
        <v>0</v>
      </c>
      <c r="AA5279" s="122">
        <v>0</v>
      </c>
      <c r="AB5279" s="122">
        <v>0</v>
      </c>
      <c r="AC5279" s="122">
        <v>0</v>
      </c>
      <c r="AD5279" s="122">
        <v>0</v>
      </c>
      <c r="AE5279" s="122">
        <v>0</v>
      </c>
      <c r="AF5279" s="122">
        <v>0</v>
      </c>
      <c r="AG5279" s="122">
        <v>0</v>
      </c>
      <c r="AH5279" s="122">
        <v>0</v>
      </c>
      <c r="AI5279" s="122">
        <v>0</v>
      </c>
      <c r="AJ5279" s="122">
        <v>0</v>
      </c>
      <c r="AK5279" s="122">
        <v>0</v>
      </c>
      <c r="AL5279" s="122">
        <v>0</v>
      </c>
    </row>
    <row r="5280" spans="1:38" hidden="1" x14ac:dyDescent="0.25">
      <c r="A5280" s="122" t="s">
        <v>2033</v>
      </c>
      <c r="B5280" s="122">
        <v>1</v>
      </c>
      <c r="C5280" s="122" t="s">
        <v>2242</v>
      </c>
      <c r="D5280" s="122" t="s">
        <v>2090</v>
      </c>
      <c r="E5280" s="122">
        <v>96</v>
      </c>
      <c r="F5280" s="122">
        <v>2.5058162280577E-3</v>
      </c>
      <c r="G5280" s="122">
        <v>2.5058162280577E-3</v>
      </c>
      <c r="H5280" s="122">
        <v>2.5058162280577E-3</v>
      </c>
      <c r="I5280" s="122">
        <v>3.1322711183721999E-3</v>
      </c>
      <c r="J5280" s="122">
        <v>3.4454986734293001E-3</v>
      </c>
      <c r="K5280" s="122">
        <v>4.3298223579555997E-3</v>
      </c>
      <c r="L5280" s="122">
        <v>4.8081068083483001E-3</v>
      </c>
      <c r="M5280" s="122">
        <v>5.0812088503726996E-3</v>
      </c>
      <c r="N5280" s="122">
        <v>6.2304551657164997E-3</v>
      </c>
      <c r="O5280" s="122">
        <v>6.3224146293918001E-3</v>
      </c>
      <c r="P5280" s="122">
        <v>5.3925860219767004E-3</v>
      </c>
      <c r="Q5280" s="122">
        <v>3.7951617548023001E-3</v>
      </c>
      <c r="R5280" s="122">
        <v>3.7177982767883999E-3</v>
      </c>
      <c r="S5280" s="122">
        <v>3.3990982649503999E-3</v>
      </c>
      <c r="T5280" s="122">
        <v>3.1572221338791E-3</v>
      </c>
      <c r="U5280" s="122">
        <v>2.9089576905170999E-3</v>
      </c>
      <c r="V5280" s="122">
        <v>3.1079813448649002E-3</v>
      </c>
      <c r="W5280" s="122">
        <v>2.9698803595937001E-3</v>
      </c>
      <c r="X5280" s="122">
        <v>2.6989306820884998E-3</v>
      </c>
      <c r="Y5280" s="122">
        <v>1.8513251444702999E-3</v>
      </c>
      <c r="Z5280" s="122">
        <v>2.4884012547351998E-3</v>
      </c>
      <c r="AA5280" s="122">
        <v>2.9205682387316999E-3</v>
      </c>
      <c r="AB5280" s="122">
        <v>2.8590247260484999E-3</v>
      </c>
      <c r="AC5280" s="122">
        <v>1.547077522027E-3</v>
      </c>
      <c r="AD5280" s="122">
        <v>2.9798036461742999E-3</v>
      </c>
      <c r="AE5280" s="122">
        <v>5.0983582990428E-3</v>
      </c>
      <c r="AF5280" s="122">
        <v>4.5194490433461002E-3</v>
      </c>
      <c r="AG5280" s="122">
        <v>4.3504336157358997E-3</v>
      </c>
      <c r="AH5280" s="122">
        <v>4.0168443981737001E-3</v>
      </c>
      <c r="AI5280" s="122">
        <v>3.3387720516000001E-3</v>
      </c>
      <c r="AJ5280" s="122">
        <v>2.5796905110121002E-3</v>
      </c>
      <c r="AK5280" s="122">
        <v>2.6488181521617002E-3</v>
      </c>
      <c r="AL5280" s="122">
        <v>0</v>
      </c>
    </row>
    <row r="5281" spans="1:38" hidden="1" x14ac:dyDescent="0.25">
      <c r="A5281" s="122" t="s">
        <v>2033</v>
      </c>
      <c r="B5281" s="122">
        <v>1</v>
      </c>
      <c r="C5281" s="122" t="s">
        <v>2242</v>
      </c>
      <c r="D5281" s="122" t="s">
        <v>2091</v>
      </c>
      <c r="E5281" s="122">
        <v>96</v>
      </c>
      <c r="F5281" s="122">
        <v>0</v>
      </c>
      <c r="G5281" s="122">
        <v>0</v>
      </c>
      <c r="H5281" s="122">
        <v>0</v>
      </c>
      <c r="I5281" s="122">
        <v>0</v>
      </c>
      <c r="J5281" s="122">
        <v>0</v>
      </c>
      <c r="K5281" s="122">
        <v>0</v>
      </c>
      <c r="L5281" s="122">
        <v>0</v>
      </c>
      <c r="M5281" s="122">
        <v>0</v>
      </c>
      <c r="N5281" s="122">
        <v>0</v>
      </c>
      <c r="O5281" s="122">
        <v>0</v>
      </c>
      <c r="P5281" s="122">
        <v>0</v>
      </c>
      <c r="Q5281" s="122">
        <v>0</v>
      </c>
      <c r="R5281" s="122">
        <v>0</v>
      </c>
      <c r="S5281" s="122">
        <v>0</v>
      </c>
      <c r="T5281" s="122">
        <v>0</v>
      </c>
      <c r="U5281" s="122">
        <v>0</v>
      </c>
      <c r="V5281" s="122">
        <v>0</v>
      </c>
      <c r="W5281" s="122">
        <v>0</v>
      </c>
      <c r="X5281" s="122">
        <v>0</v>
      </c>
      <c r="Y5281" s="122">
        <v>0</v>
      </c>
      <c r="Z5281" s="122">
        <v>0</v>
      </c>
      <c r="AA5281" s="122">
        <v>0</v>
      </c>
      <c r="AB5281" s="122">
        <v>0</v>
      </c>
      <c r="AC5281" s="122">
        <v>0</v>
      </c>
      <c r="AD5281" s="122">
        <v>0</v>
      </c>
      <c r="AE5281" s="122">
        <v>0</v>
      </c>
      <c r="AF5281" s="122">
        <v>0</v>
      </c>
      <c r="AG5281" s="122">
        <v>0</v>
      </c>
      <c r="AH5281" s="122">
        <v>0</v>
      </c>
      <c r="AI5281" s="122">
        <v>0</v>
      </c>
      <c r="AJ5281" s="122">
        <v>0</v>
      </c>
      <c r="AK5281" s="122">
        <v>0</v>
      </c>
      <c r="AL5281" s="122">
        <v>0</v>
      </c>
    </row>
    <row r="5282" spans="1:38" hidden="1" x14ac:dyDescent="0.25">
      <c r="A5282" s="122" t="s">
        <v>2033</v>
      </c>
      <c r="B5282" s="122">
        <v>1</v>
      </c>
      <c r="C5282" s="122" t="s">
        <v>2242</v>
      </c>
      <c r="D5282" s="122" t="s">
        <v>2092</v>
      </c>
      <c r="E5282" s="122">
        <v>96</v>
      </c>
      <c r="F5282" s="122">
        <v>0.1030539640272264</v>
      </c>
      <c r="G5282" s="122">
        <v>0.1030539640272264</v>
      </c>
      <c r="H5282" s="122">
        <v>0.1030539640272264</v>
      </c>
      <c r="I5282" s="122">
        <v>0.12881745414478299</v>
      </c>
      <c r="J5282" s="122">
        <v>0.1416992004269613</v>
      </c>
      <c r="K5282" s="122">
        <v>0.1780678322062266</v>
      </c>
      <c r="L5282" s="122">
        <v>0.1977377142595792</v>
      </c>
      <c r="M5282" s="122">
        <v>0.20896922767060239</v>
      </c>
      <c r="N5282" s="122">
        <v>0.2562330572288149</v>
      </c>
      <c r="O5282" s="122">
        <v>0.26001492341312049</v>
      </c>
      <c r="P5282" s="122">
        <v>0.2217748908937901</v>
      </c>
      <c r="Q5282" s="122">
        <v>0.1560794408700894</v>
      </c>
      <c r="R5282" s="122">
        <v>0.1528977618871297</v>
      </c>
      <c r="S5282" s="122">
        <v>0.1397909509589525</v>
      </c>
      <c r="T5282" s="122">
        <v>0.12984357910201089</v>
      </c>
      <c r="U5282" s="122">
        <v>0.1196334889413392</v>
      </c>
      <c r="V5282" s="122">
        <v>0.12781851283033471</v>
      </c>
      <c r="W5282" s="122">
        <v>0.12213897527407711</v>
      </c>
      <c r="X5282" s="122">
        <v>0.1109959605812456</v>
      </c>
      <c r="Y5282" s="122">
        <v>6.02688809470351E-2</v>
      </c>
      <c r="Z5282" s="122">
        <v>7.8562385070722E-3</v>
      </c>
      <c r="AA5282" s="122">
        <v>1.8798509290000001E-2</v>
      </c>
      <c r="AB5282" s="122">
        <v>3.4142027548300001E-2</v>
      </c>
      <c r="AC5282" s="122">
        <v>5.6673158110002999E-3</v>
      </c>
      <c r="AD5282" s="122">
        <v>6.9917075169E-3</v>
      </c>
      <c r="AE5282" s="122">
        <v>9.7482975810999992E-3</v>
      </c>
      <c r="AF5282" s="122">
        <v>1.0628332424100001E-2</v>
      </c>
      <c r="AG5282" s="122">
        <v>1.52214419200963E-2</v>
      </c>
      <c r="AH5282" s="122">
        <v>1.7203419267221701E-2</v>
      </c>
      <c r="AI5282" s="122">
        <v>1.5990785923500599E-2</v>
      </c>
      <c r="AJ5282" s="122">
        <v>1.8195584497726899E-2</v>
      </c>
      <c r="AK5282" s="122">
        <v>1.5978471293525E-2</v>
      </c>
      <c r="AL5282" s="122">
        <v>0</v>
      </c>
    </row>
    <row r="5283" spans="1:38" hidden="1" x14ac:dyDescent="0.25">
      <c r="A5283" s="122" t="s">
        <v>2033</v>
      </c>
      <c r="B5283" s="122">
        <v>1</v>
      </c>
      <c r="C5283" s="122" t="s">
        <v>2242</v>
      </c>
      <c r="D5283" s="122" t="s">
        <v>2093</v>
      </c>
      <c r="E5283" s="122">
        <v>96</v>
      </c>
      <c r="F5283" s="122">
        <v>0</v>
      </c>
      <c r="G5283" s="122">
        <v>0</v>
      </c>
      <c r="H5283" s="122">
        <v>0</v>
      </c>
      <c r="I5283" s="122">
        <v>0</v>
      </c>
      <c r="J5283" s="122">
        <v>0</v>
      </c>
      <c r="K5283" s="122">
        <v>0</v>
      </c>
      <c r="L5283" s="122">
        <v>0</v>
      </c>
      <c r="M5283" s="122">
        <v>0</v>
      </c>
      <c r="N5283" s="122">
        <v>0</v>
      </c>
      <c r="O5283" s="122">
        <v>0</v>
      </c>
      <c r="P5283" s="122">
        <v>0</v>
      </c>
      <c r="Q5283" s="122">
        <v>0</v>
      </c>
      <c r="R5283" s="122">
        <v>0</v>
      </c>
      <c r="S5283" s="122">
        <v>0</v>
      </c>
      <c r="T5283" s="122">
        <v>0</v>
      </c>
      <c r="U5283" s="122">
        <v>0</v>
      </c>
      <c r="V5283" s="122">
        <v>0</v>
      </c>
      <c r="W5283" s="122">
        <v>0</v>
      </c>
      <c r="X5283" s="122">
        <v>0</v>
      </c>
      <c r="Y5283" s="122">
        <v>0</v>
      </c>
      <c r="Z5283" s="122">
        <v>0</v>
      </c>
      <c r="AA5283" s="122">
        <v>0</v>
      </c>
      <c r="AB5283" s="122">
        <v>0</v>
      </c>
      <c r="AC5283" s="122">
        <v>0</v>
      </c>
      <c r="AD5283" s="122">
        <v>0</v>
      </c>
      <c r="AE5283" s="122">
        <v>0</v>
      </c>
      <c r="AF5283" s="122">
        <v>0</v>
      </c>
      <c r="AG5283" s="122">
        <v>0</v>
      </c>
      <c r="AH5283" s="122">
        <v>0</v>
      </c>
      <c r="AI5283" s="122">
        <v>0</v>
      </c>
      <c r="AJ5283" s="122">
        <v>0</v>
      </c>
      <c r="AK5283" s="122">
        <v>0</v>
      </c>
      <c r="AL5283" s="122">
        <v>0</v>
      </c>
    </row>
    <row r="5284" spans="1:38" hidden="1" x14ac:dyDescent="0.25">
      <c r="A5284" s="122" t="s">
        <v>2033</v>
      </c>
      <c r="B5284" s="122">
        <v>1</v>
      </c>
      <c r="C5284" s="122" t="s">
        <v>2242</v>
      </c>
      <c r="D5284" s="122" t="s">
        <v>2094</v>
      </c>
      <c r="E5284" s="122">
        <v>96</v>
      </c>
      <c r="F5284" s="122">
        <v>5.8685342682192002E-3</v>
      </c>
      <c r="G5284" s="122">
        <v>5.8729492812192004E-3</v>
      </c>
      <c r="H5284" s="122">
        <v>5.8773642942191997E-3</v>
      </c>
      <c r="I5284" s="122">
        <v>7.3489122076239996E-3</v>
      </c>
      <c r="J5284" s="122">
        <v>8.0868938942264008E-3</v>
      </c>
      <c r="K5284" s="122">
        <v>1.01623661973271E-2</v>
      </c>
      <c r="L5284" s="122">
        <v>1.12869060988469E-2</v>
      </c>
      <c r="M5284" s="122">
        <v>1.1930913730972201E-2</v>
      </c>
      <c r="N5284" s="122">
        <v>1.4626824865182299E-2</v>
      </c>
      <c r="O5284" s="122">
        <v>1.48466038733593E-2</v>
      </c>
      <c r="P5284" s="122">
        <v>1.26733927674498E-2</v>
      </c>
      <c r="Q5284" s="122">
        <v>8.9367021157657003E-3</v>
      </c>
      <c r="R5284" s="122">
        <v>8.7599341197673007E-3</v>
      </c>
      <c r="S5284" s="122">
        <v>8.0179648754442005E-3</v>
      </c>
      <c r="T5284" s="122">
        <v>7.4559139425430998E-3</v>
      </c>
      <c r="U5284" s="122">
        <v>6.8789032138629998E-3</v>
      </c>
      <c r="V5284" s="122">
        <v>7.3494241940438004E-3</v>
      </c>
      <c r="W5284" s="122">
        <v>7.0304112344084001E-3</v>
      </c>
      <c r="X5284" s="122">
        <v>6.4002735524281004E-3</v>
      </c>
      <c r="Y5284" s="122">
        <v>4.4196232172463001E-3</v>
      </c>
      <c r="Z5284" s="122">
        <v>5.9160496615686996E-3</v>
      </c>
      <c r="AA5284" s="122">
        <v>1.9898492618035401E-2</v>
      </c>
      <c r="AB5284" s="122">
        <v>1.4918255428208699E-2</v>
      </c>
      <c r="AC5284" s="122">
        <v>6.4734636667073998E-3</v>
      </c>
      <c r="AD5284" s="122">
        <v>4.5615541378093002E-3</v>
      </c>
      <c r="AE5284" s="122">
        <v>3.5609812396015001E-3</v>
      </c>
      <c r="AF5284" s="122">
        <v>6.7085595844006002E-3</v>
      </c>
      <c r="AG5284" s="122">
        <v>6.5190563136006E-3</v>
      </c>
      <c r="AH5284" s="122">
        <v>1.4346808200600001E-5</v>
      </c>
      <c r="AI5284" s="122">
        <v>1.1923434799999999E-5</v>
      </c>
      <c r="AJ5284" s="122">
        <v>9.2131630009000002E-6</v>
      </c>
      <c r="AK5284" s="122">
        <v>9.4601492005999992E-6</v>
      </c>
      <c r="AL5284" s="122">
        <v>0</v>
      </c>
    </row>
    <row r="5285" spans="1:38" hidden="1" x14ac:dyDescent="0.25">
      <c r="A5285" s="122" t="s">
        <v>2033</v>
      </c>
      <c r="B5285" s="122">
        <v>1</v>
      </c>
      <c r="C5285" s="122" t="s">
        <v>2242</v>
      </c>
      <c r="D5285" s="122" t="s">
        <v>2095</v>
      </c>
      <c r="E5285" s="122">
        <v>96</v>
      </c>
      <c r="F5285" s="122">
        <v>0</v>
      </c>
      <c r="G5285" s="122">
        <v>0</v>
      </c>
      <c r="H5285" s="122">
        <v>0</v>
      </c>
      <c r="I5285" s="122">
        <v>0</v>
      </c>
      <c r="J5285" s="122">
        <v>0</v>
      </c>
      <c r="K5285" s="122">
        <v>0</v>
      </c>
      <c r="L5285" s="122">
        <v>0</v>
      </c>
      <c r="M5285" s="122">
        <v>0</v>
      </c>
      <c r="N5285" s="122">
        <v>0</v>
      </c>
      <c r="O5285" s="122">
        <v>0</v>
      </c>
      <c r="P5285" s="122">
        <v>0</v>
      </c>
      <c r="Q5285" s="122">
        <v>0</v>
      </c>
      <c r="R5285" s="122">
        <v>0</v>
      </c>
      <c r="S5285" s="122">
        <v>0</v>
      </c>
      <c r="T5285" s="122">
        <v>0</v>
      </c>
      <c r="U5285" s="122">
        <v>0</v>
      </c>
      <c r="V5285" s="122">
        <v>0</v>
      </c>
      <c r="W5285" s="122">
        <v>0</v>
      </c>
      <c r="X5285" s="122">
        <v>0</v>
      </c>
      <c r="Y5285" s="122">
        <v>0</v>
      </c>
      <c r="Z5285" s="122">
        <v>0</v>
      </c>
      <c r="AA5285" s="122">
        <v>0</v>
      </c>
      <c r="AB5285" s="122">
        <v>0</v>
      </c>
      <c r="AC5285" s="122">
        <v>0</v>
      </c>
      <c r="AD5285" s="122">
        <v>0</v>
      </c>
      <c r="AE5285" s="122">
        <v>0</v>
      </c>
      <c r="AF5285" s="122">
        <v>0</v>
      </c>
      <c r="AG5285" s="122">
        <v>0</v>
      </c>
      <c r="AH5285" s="122">
        <v>0</v>
      </c>
      <c r="AI5285" s="122">
        <v>0</v>
      </c>
      <c r="AJ5285" s="122">
        <v>0</v>
      </c>
      <c r="AK5285" s="122">
        <v>0</v>
      </c>
      <c r="AL5285" s="122">
        <v>0</v>
      </c>
    </row>
    <row r="5286" spans="1:38" hidden="1" x14ac:dyDescent="0.25">
      <c r="A5286" s="122" t="s">
        <v>2033</v>
      </c>
      <c r="B5286" s="122">
        <v>1</v>
      </c>
      <c r="C5286" s="122" t="s">
        <v>2242</v>
      </c>
      <c r="D5286" s="122" t="s">
        <v>2096</v>
      </c>
      <c r="E5286" s="122">
        <v>96</v>
      </c>
      <c r="F5286" s="122">
        <v>0</v>
      </c>
      <c r="G5286" s="122">
        <v>0</v>
      </c>
      <c r="H5286" s="122">
        <v>0</v>
      </c>
      <c r="I5286" s="122">
        <v>0</v>
      </c>
      <c r="J5286" s="122">
        <v>0</v>
      </c>
      <c r="K5286" s="122">
        <v>0</v>
      </c>
      <c r="L5286" s="122">
        <v>0</v>
      </c>
      <c r="M5286" s="122">
        <v>0</v>
      </c>
      <c r="N5286" s="122">
        <v>0</v>
      </c>
      <c r="O5286" s="122">
        <v>0</v>
      </c>
      <c r="P5286" s="122">
        <v>0</v>
      </c>
      <c r="Q5286" s="122">
        <v>0</v>
      </c>
      <c r="R5286" s="122">
        <v>0</v>
      </c>
      <c r="S5286" s="122">
        <v>0</v>
      </c>
      <c r="T5286" s="122">
        <v>0</v>
      </c>
      <c r="U5286" s="122">
        <v>0</v>
      </c>
      <c r="V5286" s="122">
        <v>0</v>
      </c>
      <c r="W5286" s="122">
        <v>0</v>
      </c>
      <c r="X5286" s="122">
        <v>0</v>
      </c>
      <c r="Y5286" s="122">
        <v>0</v>
      </c>
      <c r="Z5286" s="122">
        <v>0</v>
      </c>
      <c r="AA5286" s="122">
        <v>0</v>
      </c>
      <c r="AB5286" s="122">
        <v>0</v>
      </c>
      <c r="AC5286" s="122">
        <v>0</v>
      </c>
      <c r="AD5286" s="122">
        <v>0</v>
      </c>
      <c r="AE5286" s="122">
        <v>0</v>
      </c>
      <c r="AF5286" s="122">
        <v>0</v>
      </c>
      <c r="AG5286" s="122">
        <v>0</v>
      </c>
      <c r="AH5286" s="122">
        <v>0</v>
      </c>
      <c r="AI5286" s="122">
        <v>0</v>
      </c>
      <c r="AJ5286" s="122">
        <v>0</v>
      </c>
      <c r="AK5286" s="122">
        <v>0</v>
      </c>
      <c r="AL5286" s="122">
        <v>0</v>
      </c>
    </row>
    <row r="5287" spans="1:38" hidden="1" x14ac:dyDescent="0.25">
      <c r="A5287" s="122" t="s">
        <v>2033</v>
      </c>
      <c r="B5287" s="122">
        <v>1</v>
      </c>
      <c r="C5287" s="122" t="s">
        <v>2242</v>
      </c>
      <c r="D5287" s="122" t="s">
        <v>2097</v>
      </c>
      <c r="E5287" s="122">
        <v>96</v>
      </c>
      <c r="F5287" s="122">
        <v>0</v>
      </c>
      <c r="G5287" s="122">
        <v>0</v>
      </c>
      <c r="H5287" s="122">
        <v>0</v>
      </c>
      <c r="I5287" s="122">
        <v>0</v>
      </c>
      <c r="J5287" s="122">
        <v>0</v>
      </c>
      <c r="K5287" s="122">
        <v>0</v>
      </c>
      <c r="L5287" s="122">
        <v>0</v>
      </c>
      <c r="M5287" s="122">
        <v>0</v>
      </c>
      <c r="N5287" s="122">
        <v>0</v>
      </c>
      <c r="O5287" s="122">
        <v>0</v>
      </c>
      <c r="P5287" s="122">
        <v>0</v>
      </c>
      <c r="Q5287" s="122">
        <v>0</v>
      </c>
      <c r="R5287" s="122">
        <v>0</v>
      </c>
      <c r="S5287" s="122">
        <v>0</v>
      </c>
      <c r="T5287" s="122">
        <v>0</v>
      </c>
      <c r="U5287" s="122">
        <v>0</v>
      </c>
      <c r="V5287" s="122">
        <v>0</v>
      </c>
      <c r="W5287" s="122">
        <v>0</v>
      </c>
      <c r="X5287" s="122">
        <v>0</v>
      </c>
      <c r="Y5287" s="122">
        <v>0</v>
      </c>
      <c r="Z5287" s="122">
        <v>0</v>
      </c>
      <c r="AA5287" s="122">
        <v>0</v>
      </c>
      <c r="AB5287" s="122">
        <v>0</v>
      </c>
      <c r="AC5287" s="122">
        <v>0</v>
      </c>
      <c r="AD5287" s="122">
        <v>0</v>
      </c>
      <c r="AE5287" s="122">
        <v>0</v>
      </c>
      <c r="AF5287" s="122">
        <v>0</v>
      </c>
      <c r="AG5287" s="122">
        <v>0</v>
      </c>
      <c r="AH5287" s="122">
        <v>0</v>
      </c>
      <c r="AI5287" s="122">
        <v>0</v>
      </c>
      <c r="AJ5287" s="122">
        <v>0</v>
      </c>
      <c r="AK5287" s="122">
        <v>0</v>
      </c>
      <c r="AL5287" s="122">
        <v>0</v>
      </c>
    </row>
    <row r="5288" spans="1:38" hidden="1" x14ac:dyDescent="0.25">
      <c r="A5288" s="122" t="s">
        <v>2033</v>
      </c>
      <c r="B5288" s="122">
        <v>1</v>
      </c>
      <c r="C5288" s="122" t="s">
        <v>2242</v>
      </c>
      <c r="D5288" s="122" t="s">
        <v>2098</v>
      </c>
      <c r="E5288" s="122">
        <v>96</v>
      </c>
      <c r="F5288" s="122">
        <v>5.3245807368324703E-2</v>
      </c>
      <c r="G5288" s="122">
        <v>5.3303933478324697E-2</v>
      </c>
      <c r="H5288" s="122">
        <v>5.3362061141324697E-2</v>
      </c>
      <c r="I5288" s="122">
        <v>6.6731639700655807E-2</v>
      </c>
      <c r="J5288" s="122">
        <v>7.3445492483921501E-2</v>
      </c>
      <c r="K5288" s="122">
        <v>9.2294522152752301E-2</v>
      </c>
      <c r="L5288" s="122">
        <v>0.102515660932698</v>
      </c>
      <c r="M5288" s="122">
        <v>0.1083768732032635</v>
      </c>
      <c r="N5288" s="122">
        <v>0.13285522286611701</v>
      </c>
      <c r="O5288" s="122">
        <v>0.13486736009212141</v>
      </c>
      <c r="P5288" s="122">
        <v>0.115167670004597</v>
      </c>
      <c r="Q5288" s="122">
        <v>8.1282343823722597E-2</v>
      </c>
      <c r="R5288" s="122">
        <v>7.9696564673251993E-2</v>
      </c>
      <c r="S5288" s="122">
        <v>7.29826788598186E-2</v>
      </c>
      <c r="T5288" s="122">
        <v>6.7901208582280506E-2</v>
      </c>
      <c r="U5288" s="122">
        <v>6.2683996916233206E-2</v>
      </c>
      <c r="V5288" s="122">
        <v>6.7197959601400903E-2</v>
      </c>
      <c r="W5288" s="122">
        <v>6.4737404137036103E-2</v>
      </c>
      <c r="X5288" s="122">
        <v>6.0266718717179799E-2</v>
      </c>
      <c r="Y5288" s="122">
        <v>4.5924184720519401E-2</v>
      </c>
      <c r="Z5288" s="122">
        <v>5.9108457221910299E-2</v>
      </c>
      <c r="AA5288" s="122">
        <v>7.1200654421036902E-2</v>
      </c>
      <c r="AB5288" s="122">
        <v>7.7859108529289303E-2</v>
      </c>
      <c r="AC5288" s="122">
        <v>6.30771793802445E-2</v>
      </c>
      <c r="AD5288" s="122">
        <v>5.9568586180786497E-2</v>
      </c>
      <c r="AE5288" s="122">
        <v>5.3658068100971401E-2</v>
      </c>
      <c r="AF5288" s="122">
        <v>4.8796716626922698E-2</v>
      </c>
      <c r="AG5288" s="122">
        <v>5.5913557339131399E-2</v>
      </c>
      <c r="AH5288" s="122">
        <v>5.2835026466768902E-2</v>
      </c>
      <c r="AI5288" s="122">
        <v>4.6238710973400002E-2</v>
      </c>
      <c r="AJ5288" s="122">
        <v>3.8102584992260102E-2</v>
      </c>
      <c r="AK5288" s="122">
        <v>4.57976241659983E-2</v>
      </c>
      <c r="AL5288" s="122">
        <v>0</v>
      </c>
    </row>
    <row r="5289" spans="1:38" hidden="1" x14ac:dyDescent="0.25">
      <c r="A5289" s="122" t="s">
        <v>2033</v>
      </c>
      <c r="B5289" s="122">
        <v>1</v>
      </c>
      <c r="C5289" s="122" t="s">
        <v>2242</v>
      </c>
      <c r="D5289" s="122" t="s">
        <v>2099</v>
      </c>
      <c r="E5289" s="122">
        <v>96</v>
      </c>
      <c r="F5289" s="122">
        <v>0</v>
      </c>
      <c r="G5289" s="122">
        <v>0</v>
      </c>
      <c r="H5289" s="122">
        <v>0</v>
      </c>
      <c r="I5289" s="122">
        <v>0</v>
      </c>
      <c r="J5289" s="122">
        <v>0</v>
      </c>
      <c r="K5289" s="122">
        <v>0</v>
      </c>
      <c r="L5289" s="122">
        <v>0</v>
      </c>
      <c r="M5289" s="122">
        <v>0</v>
      </c>
      <c r="N5289" s="122">
        <v>0</v>
      </c>
      <c r="O5289" s="122">
        <v>0</v>
      </c>
      <c r="P5289" s="122">
        <v>0</v>
      </c>
      <c r="Q5289" s="122">
        <v>0</v>
      </c>
      <c r="R5289" s="122">
        <v>3.7801348199999999E-4</v>
      </c>
      <c r="S5289" s="122">
        <v>7.5602858100000002E-4</v>
      </c>
      <c r="T5289" s="122">
        <v>7.5602858100000002E-4</v>
      </c>
      <c r="U5289" s="122">
        <v>9.4503643200000002E-4</v>
      </c>
      <c r="V5289" s="122">
        <v>1.5120566550000001E-3</v>
      </c>
      <c r="W5289" s="122">
        <v>1.6254617160000001E-3</v>
      </c>
      <c r="X5289" s="122">
        <v>1.6254617160000001E-3</v>
      </c>
      <c r="Y5289" s="122">
        <v>1.6254617160000001E-3</v>
      </c>
      <c r="Z5289" s="122">
        <v>1.5694595820000001E-3</v>
      </c>
      <c r="AA5289" s="122">
        <v>4.439897751586E-3</v>
      </c>
      <c r="AB5289" s="122">
        <v>4.3210358957097E-3</v>
      </c>
      <c r="AC5289" s="122">
        <v>3.0376865055863002E-3</v>
      </c>
      <c r="AD5289" s="122">
        <v>2.3552619595466999E-3</v>
      </c>
      <c r="AE5289" s="122">
        <v>3.4915773426121002E-3</v>
      </c>
      <c r="AF5289" s="122">
        <v>3.2189977484701998E-3</v>
      </c>
      <c r="AG5289" s="122">
        <v>3.5370108348650999E-3</v>
      </c>
      <c r="AH5289" s="122">
        <v>3.3821731420831001E-3</v>
      </c>
      <c r="AI5289" s="122">
        <v>3.0711468493999998E-3</v>
      </c>
      <c r="AJ5289" s="122">
        <v>1.5116982895011001E-3</v>
      </c>
      <c r="AK5289" s="122">
        <v>1.5453498894770999E-3</v>
      </c>
      <c r="AL5289" s="122">
        <v>0</v>
      </c>
    </row>
    <row r="5290" spans="1:38" hidden="1" x14ac:dyDescent="0.25">
      <c r="A5290" s="122" t="s">
        <v>2033</v>
      </c>
      <c r="B5290" s="122">
        <v>1</v>
      </c>
      <c r="C5290" s="122" t="s">
        <v>2242</v>
      </c>
      <c r="D5290" s="122" t="s">
        <v>2100</v>
      </c>
      <c r="E5290" s="122">
        <v>96</v>
      </c>
      <c r="F5290" s="122">
        <v>5.7991766516222003E-2</v>
      </c>
      <c r="G5290" s="122">
        <v>5.7991766516222003E-2</v>
      </c>
      <c r="H5290" s="122">
        <v>5.7991766516222003E-2</v>
      </c>
      <c r="I5290" s="122">
        <v>7.2489707811127499E-2</v>
      </c>
      <c r="J5290" s="122">
        <v>7.9738677572080099E-2</v>
      </c>
      <c r="K5290" s="122">
        <v>0.10020447326948639</v>
      </c>
      <c r="L5290" s="122">
        <v>0.1112733456521761</v>
      </c>
      <c r="M5290" s="122">
        <v>0.1175936776277661</v>
      </c>
      <c r="N5290" s="122">
        <v>0.1441905476126073</v>
      </c>
      <c r="O5290" s="122">
        <v>0.14631872595535481</v>
      </c>
      <c r="P5290" s="122">
        <v>0.1247998346344863</v>
      </c>
      <c r="Q5290" s="122">
        <v>8.7830900223798705E-2</v>
      </c>
      <c r="R5290" s="122">
        <v>8.6040468861790703E-2</v>
      </c>
      <c r="S5290" s="122">
        <v>7.8664845739596298E-2</v>
      </c>
      <c r="T5290" s="122">
        <v>7.3067141759233595E-2</v>
      </c>
      <c r="U5290" s="122">
        <v>6.73215963246791E-2</v>
      </c>
      <c r="V5290" s="122">
        <v>7.1927571959716594E-2</v>
      </c>
      <c r="W5290" s="122">
        <v>6.8731512974737896E-2</v>
      </c>
      <c r="X5290" s="122">
        <v>6.2460981972293099E-2</v>
      </c>
      <c r="Y5290" s="122">
        <v>4.2844939385072799E-2</v>
      </c>
      <c r="Z5290" s="122">
        <v>6.2210031557178198E-2</v>
      </c>
      <c r="AA5290" s="122">
        <v>9.5007549492000007E-2</v>
      </c>
      <c r="AB5290" s="122">
        <v>0.1029872625366</v>
      </c>
      <c r="AC5290" s="122">
        <v>0.100927373178</v>
      </c>
      <c r="AD5290" s="122">
        <v>9.1505747799999995E-2</v>
      </c>
      <c r="AE5290" s="122">
        <v>9.6453679599999995E-2</v>
      </c>
      <c r="AF5290" s="122">
        <v>8.3874704800000005E-2</v>
      </c>
      <c r="AG5290" s="122">
        <v>8.6147003999999999E-2</v>
      </c>
      <c r="AH5290" s="122">
        <v>8.0424893999999997E-2</v>
      </c>
      <c r="AI5290" s="122">
        <v>7.1992210400000006E-2</v>
      </c>
      <c r="AJ5290" s="122">
        <v>6.3436773500000002E-2</v>
      </c>
      <c r="AK5290" s="122">
        <v>6.6032950600000001E-2</v>
      </c>
      <c r="AL5290" s="122">
        <v>0</v>
      </c>
    </row>
    <row r="5291" spans="1:38" hidden="1" x14ac:dyDescent="0.25">
      <c r="A5291" s="122" t="s">
        <v>2033</v>
      </c>
      <c r="B5291" s="122">
        <v>1</v>
      </c>
      <c r="C5291" s="122" t="s">
        <v>2242</v>
      </c>
      <c r="D5291" s="122" t="s">
        <v>2171</v>
      </c>
      <c r="E5291" s="122">
        <v>96</v>
      </c>
      <c r="F5291" s="122">
        <v>0</v>
      </c>
      <c r="G5291" s="122">
        <v>0</v>
      </c>
      <c r="H5291" s="122">
        <v>0</v>
      </c>
      <c r="I5291" s="122">
        <v>0</v>
      </c>
      <c r="J5291" s="122">
        <v>0</v>
      </c>
      <c r="K5291" s="122">
        <v>0</v>
      </c>
      <c r="L5291" s="122">
        <v>0</v>
      </c>
      <c r="M5291" s="122">
        <v>0</v>
      </c>
      <c r="N5291" s="122">
        <v>0</v>
      </c>
      <c r="O5291" s="122">
        <v>0</v>
      </c>
      <c r="P5291" s="122">
        <v>0</v>
      </c>
      <c r="Q5291" s="122">
        <v>0</v>
      </c>
      <c r="R5291" s="122">
        <v>0</v>
      </c>
      <c r="S5291" s="122">
        <v>0</v>
      </c>
      <c r="T5291" s="122">
        <v>0</v>
      </c>
      <c r="U5291" s="122">
        <v>0</v>
      </c>
      <c r="V5291" s="122">
        <v>0</v>
      </c>
      <c r="W5291" s="122">
        <v>0</v>
      </c>
      <c r="X5291" s="122">
        <v>0</v>
      </c>
      <c r="Y5291" s="122">
        <v>0</v>
      </c>
      <c r="Z5291" s="122">
        <v>0</v>
      </c>
      <c r="AA5291" s="122">
        <v>0</v>
      </c>
      <c r="AB5291" s="122">
        <v>0</v>
      </c>
      <c r="AC5291" s="122">
        <v>0</v>
      </c>
      <c r="AD5291" s="122">
        <v>0</v>
      </c>
      <c r="AE5291" s="122">
        <v>0</v>
      </c>
      <c r="AF5291" s="122">
        <v>0</v>
      </c>
      <c r="AG5291" s="122">
        <v>0</v>
      </c>
      <c r="AH5291" s="122">
        <v>0</v>
      </c>
      <c r="AI5291" s="122">
        <v>0</v>
      </c>
      <c r="AJ5291" s="122">
        <v>0</v>
      </c>
      <c r="AK5291" s="122">
        <v>0</v>
      </c>
      <c r="AL5291" s="122">
        <v>0</v>
      </c>
    </row>
    <row r="5292" spans="1:38" hidden="1" x14ac:dyDescent="0.25">
      <c r="A5292" s="122" t="s">
        <v>2033</v>
      </c>
      <c r="B5292" s="122">
        <v>1</v>
      </c>
      <c r="C5292" s="122" t="s">
        <v>2242</v>
      </c>
      <c r="D5292" s="122" t="s">
        <v>2101</v>
      </c>
      <c r="E5292" s="122">
        <v>96</v>
      </c>
      <c r="F5292" s="122">
        <v>0</v>
      </c>
      <c r="G5292" s="122">
        <v>0</v>
      </c>
      <c r="H5292" s="122">
        <v>0</v>
      </c>
      <c r="I5292" s="122">
        <v>0</v>
      </c>
      <c r="J5292" s="122">
        <v>0</v>
      </c>
      <c r="K5292" s="122">
        <v>0</v>
      </c>
      <c r="L5292" s="122">
        <v>0</v>
      </c>
      <c r="M5292" s="122">
        <v>0</v>
      </c>
      <c r="N5292" s="122">
        <v>0</v>
      </c>
      <c r="O5292" s="122">
        <v>0</v>
      </c>
      <c r="P5292" s="122">
        <v>0</v>
      </c>
      <c r="Q5292" s="122">
        <v>0</v>
      </c>
      <c r="R5292" s="122">
        <v>0</v>
      </c>
      <c r="S5292" s="122">
        <v>0</v>
      </c>
      <c r="T5292" s="122">
        <v>0</v>
      </c>
      <c r="U5292" s="122">
        <v>0</v>
      </c>
      <c r="V5292" s="122">
        <v>0</v>
      </c>
      <c r="W5292" s="122">
        <v>0</v>
      </c>
      <c r="X5292" s="122">
        <v>0</v>
      </c>
      <c r="Y5292" s="122">
        <v>0</v>
      </c>
      <c r="Z5292" s="122">
        <v>0</v>
      </c>
      <c r="AA5292" s="122">
        <v>0</v>
      </c>
      <c r="AB5292" s="122">
        <v>0</v>
      </c>
      <c r="AC5292" s="122">
        <v>0</v>
      </c>
      <c r="AD5292" s="122">
        <v>0</v>
      </c>
      <c r="AE5292" s="122">
        <v>0</v>
      </c>
      <c r="AF5292" s="122">
        <v>0</v>
      </c>
      <c r="AG5292" s="122">
        <v>0</v>
      </c>
      <c r="AH5292" s="122">
        <v>0</v>
      </c>
      <c r="AI5292" s="122">
        <v>0</v>
      </c>
      <c r="AJ5292" s="122">
        <v>0</v>
      </c>
      <c r="AK5292" s="122">
        <v>0</v>
      </c>
      <c r="AL5292" s="122">
        <v>0</v>
      </c>
    </row>
    <row r="5293" spans="1:38" hidden="1" x14ac:dyDescent="0.25">
      <c r="A5293" s="122" t="s">
        <v>2033</v>
      </c>
      <c r="B5293" s="122">
        <v>1</v>
      </c>
      <c r="C5293" s="122" t="s">
        <v>2242</v>
      </c>
      <c r="D5293" s="122" t="s">
        <v>2102</v>
      </c>
      <c r="E5293" s="122">
        <v>96</v>
      </c>
      <c r="F5293" s="122">
        <v>3.0517608279460502E-2</v>
      </c>
      <c r="G5293" s="122">
        <v>3.0552856620460499E-2</v>
      </c>
      <c r="H5293" s="122">
        <v>3.0588103188460499E-2</v>
      </c>
      <c r="I5293" s="122">
        <v>3.8252753776925698E-2</v>
      </c>
      <c r="J5293" s="122">
        <v>4.2102701654658299E-2</v>
      </c>
      <c r="K5293" s="122">
        <v>5.2907875640502297E-2</v>
      </c>
      <c r="L5293" s="122">
        <v>5.8768010582285798E-2</v>
      </c>
      <c r="M5293" s="122">
        <v>6.2129273676616997E-2</v>
      </c>
      <c r="N5293" s="122">
        <v>7.6160867975310603E-2</v>
      </c>
      <c r="O5293" s="122">
        <v>7.7316048550630401E-2</v>
      </c>
      <c r="P5293" s="122">
        <v>6.6027188396301006E-2</v>
      </c>
      <c r="Q5293" s="122">
        <v>4.6607890451183201E-2</v>
      </c>
      <c r="R5293" s="122">
        <v>4.57009402097317E-2</v>
      </c>
      <c r="S5293" s="122">
        <v>4.1854838059750502E-2</v>
      </c>
      <c r="T5293" s="122">
        <v>3.8944347686765197E-2</v>
      </c>
      <c r="U5293" s="122">
        <v>3.5956058653989702E-2</v>
      </c>
      <c r="V5293" s="122">
        <v>3.84151557967089E-2</v>
      </c>
      <c r="W5293" s="122">
        <v>3.6768510364704701E-2</v>
      </c>
      <c r="X5293" s="122">
        <v>3.3503950676307799E-2</v>
      </c>
      <c r="Y5293" s="122">
        <v>2.3216448103161601E-2</v>
      </c>
      <c r="Z5293" s="122">
        <v>3.1010462406138799E-2</v>
      </c>
      <c r="AA5293" s="122">
        <v>0.18186625442234439</v>
      </c>
      <c r="AB5293" s="122">
        <v>0.18597251109805971</v>
      </c>
      <c r="AC5293" s="122">
        <v>0.18200204448259991</v>
      </c>
      <c r="AD5293" s="122">
        <v>0.17123903065056781</v>
      </c>
      <c r="AE5293" s="122">
        <v>0.1504675505290968</v>
      </c>
      <c r="AF5293" s="122">
        <v>0.1075984777025793</v>
      </c>
      <c r="AG5293" s="122">
        <v>0.1143503377512303</v>
      </c>
      <c r="AH5293" s="122">
        <v>0.11899693962556331</v>
      </c>
      <c r="AI5293" s="122">
        <v>9.5781300355369206E-2</v>
      </c>
      <c r="AJ5293" s="122">
        <v>8.3624145981784401E-2</v>
      </c>
      <c r="AK5293" s="122">
        <v>0.1005829433027835</v>
      </c>
      <c r="AL5293" s="122">
        <v>0</v>
      </c>
    </row>
    <row r="5294" spans="1:38" hidden="1" x14ac:dyDescent="0.25">
      <c r="A5294" s="122" t="s">
        <v>2033</v>
      </c>
      <c r="B5294" s="122">
        <v>1</v>
      </c>
      <c r="C5294" s="122" t="s">
        <v>2242</v>
      </c>
      <c r="D5294" s="122" t="s">
        <v>2103</v>
      </c>
      <c r="E5294" s="122">
        <v>96</v>
      </c>
      <c r="F5294" s="122">
        <v>4.5977266339754996E-3</v>
      </c>
      <c r="G5294" s="122">
        <v>4.5977266339754996E-3</v>
      </c>
      <c r="H5294" s="122">
        <v>4.5977266339754996E-3</v>
      </c>
      <c r="I5294" s="122">
        <v>5.7471587385196001E-3</v>
      </c>
      <c r="J5294" s="122">
        <v>6.3218745671915003E-3</v>
      </c>
      <c r="K5294" s="122">
        <v>7.9444510011238006E-3</v>
      </c>
      <c r="L5294" s="122">
        <v>8.8220190412444006E-3</v>
      </c>
      <c r="M5294" s="122">
        <v>9.3231102342560008E-3</v>
      </c>
      <c r="N5294" s="122">
        <v>1.14317738593876E-2</v>
      </c>
      <c r="O5294" s="122">
        <v>1.1600501223126201E-2</v>
      </c>
      <c r="P5294" s="122">
        <v>9.8944310150301008E-3</v>
      </c>
      <c r="Q5294" s="122">
        <v>6.9634447202925002E-3</v>
      </c>
      <c r="R5294" s="122">
        <v>6.8214952464502997E-3</v>
      </c>
      <c r="S5294" s="122">
        <v>6.2367377376970996E-3</v>
      </c>
      <c r="T5294" s="122">
        <v>5.7929394633829999E-3</v>
      </c>
      <c r="U5294" s="122">
        <v>5.3374184531850997E-3</v>
      </c>
      <c r="V5294" s="122">
        <v>5.7025909562402003E-3</v>
      </c>
      <c r="W5294" s="122">
        <v>5.4492001930421998E-3</v>
      </c>
      <c r="X5294" s="122">
        <v>4.952056754366E-3</v>
      </c>
      <c r="Y5294" s="122">
        <v>3.3968493429484001E-3</v>
      </c>
      <c r="Z5294" s="122">
        <v>4.5657718965845997E-3</v>
      </c>
      <c r="AA5294" s="122">
        <v>7.5100313538222002E-3</v>
      </c>
      <c r="AB5294" s="122">
        <v>7.3517788163248001E-3</v>
      </c>
      <c r="AC5294" s="122">
        <v>3.9781991334983001E-3</v>
      </c>
      <c r="AD5294" s="122">
        <v>6.3439989744136999E-3</v>
      </c>
      <c r="AE5294" s="122">
        <v>6.6844814092710996E-3</v>
      </c>
      <c r="AF5294" s="122">
        <v>5.2291023374234002E-3</v>
      </c>
      <c r="AG5294" s="122">
        <v>7.6385880942190002E-4</v>
      </c>
      <c r="AH5294" s="122">
        <v>6.4556345802790004E-4</v>
      </c>
      <c r="AI5294" s="122">
        <v>5.3658849419999999E-4</v>
      </c>
      <c r="AJ5294" s="122">
        <v>4.1459274803419999E-4</v>
      </c>
      <c r="AK5294" s="122">
        <v>4.2570205062610002E-4</v>
      </c>
      <c r="AL5294" s="122">
        <v>0</v>
      </c>
    </row>
    <row r="5295" spans="1:38" hidden="1" x14ac:dyDescent="0.25">
      <c r="A5295" s="122" t="s">
        <v>2033</v>
      </c>
      <c r="B5295" s="122">
        <v>1</v>
      </c>
      <c r="C5295" s="122" t="s">
        <v>2242</v>
      </c>
      <c r="D5295" s="122" t="s">
        <v>2137</v>
      </c>
      <c r="E5295" s="122">
        <v>96</v>
      </c>
      <c r="F5295" s="122">
        <v>0</v>
      </c>
      <c r="G5295" s="122">
        <v>0</v>
      </c>
      <c r="H5295" s="122">
        <v>0</v>
      </c>
      <c r="I5295" s="122">
        <v>0</v>
      </c>
      <c r="J5295" s="122">
        <v>0</v>
      </c>
      <c r="K5295" s="122">
        <v>0</v>
      </c>
      <c r="L5295" s="122">
        <v>0</v>
      </c>
      <c r="M5295" s="122">
        <v>0</v>
      </c>
      <c r="N5295" s="122">
        <v>0</v>
      </c>
      <c r="O5295" s="122">
        <v>0</v>
      </c>
      <c r="P5295" s="122">
        <v>0</v>
      </c>
      <c r="Q5295" s="122">
        <v>0</v>
      </c>
      <c r="R5295" s="122">
        <v>0</v>
      </c>
      <c r="S5295" s="122">
        <v>0</v>
      </c>
      <c r="T5295" s="122">
        <v>0</v>
      </c>
      <c r="U5295" s="122">
        <v>0</v>
      </c>
      <c r="V5295" s="122">
        <v>0</v>
      </c>
      <c r="W5295" s="122">
        <v>0</v>
      </c>
      <c r="X5295" s="122">
        <v>0</v>
      </c>
      <c r="Y5295" s="122">
        <v>0</v>
      </c>
      <c r="Z5295" s="122">
        <v>0</v>
      </c>
      <c r="AA5295" s="122">
        <v>0</v>
      </c>
      <c r="AB5295" s="122">
        <v>0</v>
      </c>
      <c r="AC5295" s="122">
        <v>0</v>
      </c>
      <c r="AD5295" s="122">
        <v>0</v>
      </c>
      <c r="AE5295" s="122">
        <v>0</v>
      </c>
      <c r="AF5295" s="122">
        <v>0</v>
      </c>
      <c r="AG5295" s="122">
        <v>0</v>
      </c>
      <c r="AH5295" s="122">
        <v>0</v>
      </c>
      <c r="AI5295" s="122">
        <v>0</v>
      </c>
      <c r="AJ5295" s="122">
        <v>0</v>
      </c>
      <c r="AK5295" s="122">
        <v>0</v>
      </c>
      <c r="AL5295" s="122">
        <v>0</v>
      </c>
    </row>
    <row r="5296" spans="1:38" hidden="1" x14ac:dyDescent="0.25">
      <c r="A5296" s="122" t="s">
        <v>2033</v>
      </c>
      <c r="B5296" s="122">
        <v>1</v>
      </c>
      <c r="C5296" s="122" t="s">
        <v>2242</v>
      </c>
      <c r="D5296" s="122" t="s">
        <v>2104</v>
      </c>
      <c r="E5296" s="122">
        <v>96</v>
      </c>
      <c r="F5296" s="122">
        <v>2.2373450738359999E-4</v>
      </c>
      <c r="G5296" s="122">
        <v>2.2373450738359999E-4</v>
      </c>
      <c r="H5296" s="122">
        <v>2.2373450738359999E-4</v>
      </c>
      <c r="I5296" s="122">
        <v>2.7966746842979999E-4</v>
      </c>
      <c r="J5296" s="122">
        <v>3.0763405905259998E-4</v>
      </c>
      <c r="K5296" s="122">
        <v>3.8659080671739999E-4</v>
      </c>
      <c r="L5296" s="122">
        <v>4.2929469595249999E-4</v>
      </c>
      <c r="M5296" s="122">
        <v>4.5367927817259999E-4</v>
      </c>
      <c r="N5296" s="122">
        <v>5.5629143785690003E-4</v>
      </c>
      <c r="O5296" s="122">
        <v>5.6450210386349998E-4</v>
      </c>
      <c r="P5296" s="122">
        <v>4.814802433909E-4</v>
      </c>
      <c r="Q5296" s="122">
        <v>3.388538348769E-4</v>
      </c>
      <c r="R5296" s="122">
        <v>3.3194628028469997E-4</v>
      </c>
      <c r="S5296" s="122">
        <v>3.0349092287239998E-4</v>
      </c>
      <c r="T5296" s="122">
        <v>2.8189476965710002E-4</v>
      </c>
      <c r="U5296" s="122">
        <v>2.597271255427E-4</v>
      </c>
      <c r="V5296" s="122">
        <v>2.774985784646E-4</v>
      </c>
      <c r="W5296" s="122">
        <v>2.6516775564060002E-4</v>
      </c>
      <c r="X5296" s="122">
        <v>2.4097596502229999E-4</v>
      </c>
      <c r="Y5296" s="122">
        <v>1.6529696495809999E-4</v>
      </c>
      <c r="Z5296" s="122">
        <v>2.2217881990849999E-4</v>
      </c>
      <c r="AA5296" s="122">
        <v>4.1722404876179999E-4</v>
      </c>
      <c r="AB5296" s="122">
        <v>4.0843206260679998E-4</v>
      </c>
      <c r="AC5296" s="122">
        <v>2.2101129186100001E-4</v>
      </c>
      <c r="AD5296" s="122">
        <v>5.7201455849409995E-4</v>
      </c>
      <c r="AE5296" s="122">
        <v>1.0925046496947999E-3</v>
      </c>
      <c r="AF5296" s="122">
        <v>9.6845319163120004E-4</v>
      </c>
      <c r="AG5296" s="122">
        <v>9.3223583762909999E-4</v>
      </c>
      <c r="AH5296" s="122">
        <v>8.6075296883720003E-4</v>
      </c>
      <c r="AI5296" s="122">
        <v>7.1545021320000004E-4</v>
      </c>
      <c r="AJ5296" s="122">
        <v>5.5278984224560001E-4</v>
      </c>
      <c r="AK5296" s="122">
        <v>5.6760408763450001E-4</v>
      </c>
      <c r="AL5296" s="122">
        <v>0</v>
      </c>
    </row>
    <row r="5297" spans="1:38" hidden="1" x14ac:dyDescent="0.25">
      <c r="A5297" s="122" t="s">
        <v>2033</v>
      </c>
      <c r="B5297" s="122">
        <v>1</v>
      </c>
      <c r="C5297" s="122" t="s">
        <v>2242</v>
      </c>
      <c r="D5297" s="122" t="s">
        <v>2105</v>
      </c>
      <c r="E5297" s="122">
        <v>96</v>
      </c>
      <c r="F5297" s="122">
        <v>0</v>
      </c>
      <c r="G5297" s="122">
        <v>0</v>
      </c>
      <c r="H5297" s="122">
        <v>0</v>
      </c>
      <c r="I5297" s="122">
        <v>0</v>
      </c>
      <c r="J5297" s="122">
        <v>0</v>
      </c>
      <c r="K5297" s="122">
        <v>0</v>
      </c>
      <c r="L5297" s="122">
        <v>0</v>
      </c>
      <c r="M5297" s="122">
        <v>0</v>
      </c>
      <c r="N5297" s="122">
        <v>0</v>
      </c>
      <c r="O5297" s="122">
        <v>0</v>
      </c>
      <c r="P5297" s="122">
        <v>0</v>
      </c>
      <c r="Q5297" s="122">
        <v>0</v>
      </c>
      <c r="R5297" s="122">
        <v>0</v>
      </c>
      <c r="S5297" s="122">
        <v>0</v>
      </c>
      <c r="T5297" s="122">
        <v>0</v>
      </c>
      <c r="U5297" s="122">
        <v>0</v>
      </c>
      <c r="V5297" s="122">
        <v>0</v>
      </c>
      <c r="W5297" s="122">
        <v>0</v>
      </c>
      <c r="X5297" s="122">
        <v>0</v>
      </c>
      <c r="Y5297" s="122">
        <v>0</v>
      </c>
      <c r="Z5297" s="122">
        <v>0</v>
      </c>
      <c r="AA5297" s="122">
        <v>0</v>
      </c>
      <c r="AB5297" s="122">
        <v>0</v>
      </c>
      <c r="AC5297" s="122">
        <v>0</v>
      </c>
      <c r="AD5297" s="122">
        <v>0</v>
      </c>
      <c r="AE5297" s="122">
        <v>0</v>
      </c>
      <c r="AF5297" s="122">
        <v>0</v>
      </c>
      <c r="AG5297" s="122">
        <v>0</v>
      </c>
      <c r="AH5297" s="122">
        <v>0</v>
      </c>
      <c r="AI5297" s="122">
        <v>0</v>
      </c>
      <c r="AJ5297" s="122">
        <v>0</v>
      </c>
      <c r="AK5297" s="122">
        <v>0</v>
      </c>
      <c r="AL5297" s="122">
        <v>0</v>
      </c>
    </row>
    <row r="5298" spans="1:38" hidden="1" x14ac:dyDescent="0.25">
      <c r="A5298" s="122" t="s">
        <v>2033</v>
      </c>
      <c r="B5298" s="122">
        <v>1</v>
      </c>
      <c r="C5298" s="122" t="s">
        <v>2242</v>
      </c>
      <c r="D5298" s="122" t="s">
        <v>2106</v>
      </c>
      <c r="E5298" s="122">
        <v>96</v>
      </c>
      <c r="F5298" s="122">
        <v>1.8978209837584999E-3</v>
      </c>
      <c r="G5298" s="122">
        <v>1.8978209837584999E-3</v>
      </c>
      <c r="H5298" s="122">
        <v>1.8978209837584999E-3</v>
      </c>
      <c r="I5298" s="122">
        <v>2.3722760097482001E-3</v>
      </c>
      <c r="J5298" s="122">
        <v>2.6095038561429001E-3</v>
      </c>
      <c r="K5298" s="122">
        <v>3.2792607786927999E-3</v>
      </c>
      <c r="L5298" s="122">
        <v>3.6414973753903998E-3</v>
      </c>
      <c r="M5298" s="122">
        <v>3.8483352253602002E-3</v>
      </c>
      <c r="N5298" s="122">
        <v>4.7187356956750999E-3</v>
      </c>
      <c r="O5298" s="122">
        <v>4.7883823659320996E-3</v>
      </c>
      <c r="P5298" s="122">
        <v>4.0841609713147004E-3</v>
      </c>
      <c r="Q5298" s="122">
        <v>2.8743266620496E-3</v>
      </c>
      <c r="R5298" s="122">
        <v>2.815733511515E-3</v>
      </c>
      <c r="S5298" s="122">
        <v>2.5743614131103001E-3</v>
      </c>
      <c r="T5298" s="122">
        <v>2.3911730643806999E-3</v>
      </c>
      <c r="U5298" s="122">
        <v>2.2031457767576999E-3</v>
      </c>
      <c r="V5298" s="122">
        <v>2.3538799272455001E-3</v>
      </c>
      <c r="W5298" s="122">
        <v>2.2492868011399999E-3</v>
      </c>
      <c r="X5298" s="122">
        <v>2.0440784709848999E-3</v>
      </c>
      <c r="Y5298" s="122">
        <v>1.402130136841E-3</v>
      </c>
      <c r="Z5298" s="122">
        <v>1.8846304462685E-3</v>
      </c>
      <c r="AA5298" s="122">
        <v>1.8325885272314199E-2</v>
      </c>
      <c r="AB5298" s="122">
        <v>3.72776186363937E-2</v>
      </c>
      <c r="AC5298" s="122">
        <v>2.7088747593047E-2</v>
      </c>
      <c r="AD5298" s="122">
        <v>2.55860722042285E-2</v>
      </c>
      <c r="AE5298" s="122">
        <v>1.9986799454619099E-2</v>
      </c>
      <c r="AF5298" s="122">
        <v>3.2753299193821001E-2</v>
      </c>
      <c r="AG5298" s="122">
        <v>4.6107362463419503E-2</v>
      </c>
      <c r="AH5298" s="122">
        <v>5.2986947808824902E-2</v>
      </c>
      <c r="AI5298" s="122">
        <v>4.8659723595200002E-2</v>
      </c>
      <c r="AJ5298" s="122">
        <v>6.9507916750498402E-2</v>
      </c>
      <c r="AK5298" s="122">
        <v>7.1655529421023101E-2</v>
      </c>
      <c r="AL5298" s="122">
        <v>0</v>
      </c>
    </row>
    <row r="5299" spans="1:38" hidden="1" x14ac:dyDescent="0.25">
      <c r="A5299" s="122" t="s">
        <v>2033</v>
      </c>
      <c r="B5299" s="122">
        <v>1</v>
      </c>
      <c r="C5299" s="122" t="s">
        <v>2242</v>
      </c>
      <c r="D5299" s="122" t="s">
        <v>2107</v>
      </c>
      <c r="E5299" s="122">
        <v>96</v>
      </c>
      <c r="F5299" s="122">
        <v>0</v>
      </c>
      <c r="G5299" s="122">
        <v>0</v>
      </c>
      <c r="H5299" s="122">
        <v>0</v>
      </c>
      <c r="I5299" s="122">
        <v>0</v>
      </c>
      <c r="J5299" s="122">
        <v>0</v>
      </c>
      <c r="K5299" s="122">
        <v>0</v>
      </c>
      <c r="L5299" s="122">
        <v>0</v>
      </c>
      <c r="M5299" s="122">
        <v>0</v>
      </c>
      <c r="N5299" s="122">
        <v>0</v>
      </c>
      <c r="O5299" s="122">
        <v>0</v>
      </c>
      <c r="P5299" s="122">
        <v>0</v>
      </c>
      <c r="Q5299" s="122">
        <v>0</v>
      </c>
      <c r="R5299" s="122">
        <v>0</v>
      </c>
      <c r="S5299" s="122">
        <v>0</v>
      </c>
      <c r="T5299" s="122">
        <v>0</v>
      </c>
      <c r="U5299" s="122">
        <v>0</v>
      </c>
      <c r="V5299" s="122">
        <v>0</v>
      </c>
      <c r="W5299" s="122">
        <v>0</v>
      </c>
      <c r="X5299" s="122">
        <v>0</v>
      </c>
      <c r="Y5299" s="122">
        <v>0</v>
      </c>
      <c r="Z5299" s="122">
        <v>0</v>
      </c>
      <c r="AA5299" s="122">
        <v>0</v>
      </c>
      <c r="AB5299" s="122">
        <v>0</v>
      </c>
      <c r="AC5299" s="122">
        <v>0</v>
      </c>
      <c r="AD5299" s="122">
        <v>0</v>
      </c>
      <c r="AE5299" s="122">
        <v>0</v>
      </c>
      <c r="AF5299" s="122">
        <v>0</v>
      </c>
      <c r="AG5299" s="122">
        <v>0</v>
      </c>
      <c r="AH5299" s="122">
        <v>0</v>
      </c>
      <c r="AI5299" s="122">
        <v>0</v>
      </c>
      <c r="AJ5299" s="122">
        <v>0</v>
      </c>
      <c r="AK5299" s="122">
        <v>0</v>
      </c>
      <c r="AL5299" s="122">
        <v>0</v>
      </c>
    </row>
    <row r="5300" spans="1:38" hidden="1" x14ac:dyDescent="0.25">
      <c r="A5300" s="122" t="s">
        <v>2033</v>
      </c>
      <c r="B5300" s="122">
        <v>1</v>
      </c>
      <c r="C5300" s="122" t="s">
        <v>2242</v>
      </c>
      <c r="D5300" s="122" t="s">
        <v>475</v>
      </c>
      <c r="E5300" s="122">
        <v>96</v>
      </c>
      <c r="F5300" s="122">
        <v>0</v>
      </c>
      <c r="G5300" s="122">
        <v>0</v>
      </c>
      <c r="H5300" s="122">
        <v>0</v>
      </c>
      <c r="I5300" s="122">
        <v>0</v>
      </c>
      <c r="J5300" s="122">
        <v>0</v>
      </c>
      <c r="K5300" s="122">
        <v>0</v>
      </c>
      <c r="L5300" s="122">
        <v>0</v>
      </c>
      <c r="M5300" s="122">
        <v>0</v>
      </c>
      <c r="N5300" s="122">
        <v>0</v>
      </c>
      <c r="O5300" s="122">
        <v>0</v>
      </c>
      <c r="P5300" s="122">
        <v>0</v>
      </c>
      <c r="Q5300" s="122">
        <v>0</v>
      </c>
      <c r="R5300" s="122">
        <v>0</v>
      </c>
      <c r="S5300" s="122">
        <v>0</v>
      </c>
      <c r="T5300" s="122">
        <v>0</v>
      </c>
      <c r="U5300" s="122">
        <v>0</v>
      </c>
      <c r="V5300" s="122">
        <v>0</v>
      </c>
      <c r="W5300" s="122">
        <v>0</v>
      </c>
      <c r="X5300" s="122">
        <v>0</v>
      </c>
      <c r="Y5300" s="122">
        <v>0</v>
      </c>
      <c r="Z5300" s="122">
        <v>0</v>
      </c>
      <c r="AA5300" s="122">
        <v>0</v>
      </c>
      <c r="AB5300" s="122">
        <v>0</v>
      </c>
      <c r="AC5300" s="122">
        <v>0</v>
      </c>
      <c r="AD5300" s="122">
        <v>0</v>
      </c>
      <c r="AE5300" s="122">
        <v>0</v>
      </c>
      <c r="AF5300" s="122">
        <v>0</v>
      </c>
      <c r="AG5300" s="122">
        <v>0</v>
      </c>
      <c r="AH5300" s="122">
        <v>0</v>
      </c>
      <c r="AI5300" s="122">
        <v>0</v>
      </c>
      <c r="AJ5300" s="122">
        <v>0</v>
      </c>
      <c r="AK5300" s="122">
        <v>0</v>
      </c>
      <c r="AL5300" s="122">
        <v>0</v>
      </c>
    </row>
    <row r="5301" spans="1:38" hidden="1" x14ac:dyDescent="0.25">
      <c r="A5301" s="122" t="s">
        <v>2033</v>
      </c>
      <c r="B5301" s="122">
        <v>1</v>
      </c>
      <c r="C5301" s="122" t="s">
        <v>2242</v>
      </c>
      <c r="D5301" s="122" t="s">
        <v>2108</v>
      </c>
      <c r="E5301" s="122">
        <v>96</v>
      </c>
      <c r="F5301" s="122">
        <v>0</v>
      </c>
      <c r="G5301" s="122">
        <v>0</v>
      </c>
      <c r="H5301" s="122">
        <v>0</v>
      </c>
      <c r="I5301" s="122">
        <v>0</v>
      </c>
      <c r="J5301" s="122">
        <v>0</v>
      </c>
      <c r="K5301" s="122">
        <v>0</v>
      </c>
      <c r="L5301" s="122">
        <v>0</v>
      </c>
      <c r="M5301" s="122">
        <v>0</v>
      </c>
      <c r="N5301" s="122">
        <v>0</v>
      </c>
      <c r="O5301" s="122">
        <v>0</v>
      </c>
      <c r="P5301" s="122">
        <v>0</v>
      </c>
      <c r="Q5301" s="122">
        <v>0</v>
      </c>
      <c r="R5301" s="122">
        <v>0</v>
      </c>
      <c r="S5301" s="122">
        <v>0</v>
      </c>
      <c r="T5301" s="122">
        <v>0</v>
      </c>
      <c r="U5301" s="122">
        <v>0</v>
      </c>
      <c r="V5301" s="122">
        <v>0</v>
      </c>
      <c r="W5301" s="122">
        <v>0</v>
      </c>
      <c r="X5301" s="122">
        <v>0</v>
      </c>
      <c r="Y5301" s="122">
        <v>0</v>
      </c>
      <c r="Z5301" s="122">
        <v>0</v>
      </c>
      <c r="AA5301" s="122">
        <v>0</v>
      </c>
      <c r="AB5301" s="122">
        <v>0</v>
      </c>
      <c r="AC5301" s="122">
        <v>0</v>
      </c>
      <c r="AD5301" s="122">
        <v>0</v>
      </c>
      <c r="AE5301" s="122">
        <v>0</v>
      </c>
      <c r="AF5301" s="122">
        <v>0</v>
      </c>
      <c r="AG5301" s="122">
        <v>0</v>
      </c>
      <c r="AH5301" s="122">
        <v>0</v>
      </c>
      <c r="AI5301" s="122">
        <v>0</v>
      </c>
      <c r="AJ5301" s="122">
        <v>4.6066113203899999E-5</v>
      </c>
      <c r="AK5301" s="122">
        <v>4.7299273603E-5</v>
      </c>
      <c r="AL5301" s="122">
        <v>0</v>
      </c>
    </row>
    <row r="5302" spans="1:38" hidden="1" x14ac:dyDescent="0.25">
      <c r="A5302" s="122" t="s">
        <v>2033</v>
      </c>
      <c r="B5302" s="122">
        <v>1</v>
      </c>
      <c r="C5302" s="122" t="s">
        <v>2242</v>
      </c>
      <c r="D5302" s="122" t="s">
        <v>2109</v>
      </c>
      <c r="E5302" s="122">
        <v>96</v>
      </c>
      <c r="F5302" s="122">
        <v>1.0739214620820001E-3</v>
      </c>
      <c r="G5302" s="122">
        <v>1.0739214620820001E-3</v>
      </c>
      <c r="H5302" s="122">
        <v>1.0739214620820001E-3</v>
      </c>
      <c r="I5302" s="122">
        <v>1.3424019383024999E-3</v>
      </c>
      <c r="J5302" s="122">
        <v>1.4766418448126E-3</v>
      </c>
      <c r="K5302" s="122">
        <v>1.8556385329236999E-3</v>
      </c>
      <c r="L5302" s="122">
        <v>2.060618092092E-3</v>
      </c>
      <c r="M5302" s="122">
        <v>2.1776600463883E-3</v>
      </c>
      <c r="N5302" s="122">
        <v>2.6701947219926999E-3</v>
      </c>
      <c r="O5302" s="122">
        <v>2.7096065858251001E-3</v>
      </c>
      <c r="P5302" s="122">
        <v>2.3111079694755998E-3</v>
      </c>
      <c r="Q5302" s="122">
        <v>1.6264983731296E-3</v>
      </c>
      <c r="R5302" s="122">
        <v>1.5933415278664999E-3</v>
      </c>
      <c r="S5302" s="122">
        <v>1.4567558679073999E-3</v>
      </c>
      <c r="T5302" s="122">
        <v>1.3530961074338999E-3</v>
      </c>
      <c r="U5302" s="122">
        <v>1.2466959590642999E-3</v>
      </c>
      <c r="V5302" s="122">
        <v>1.3319923139708E-3</v>
      </c>
      <c r="W5302" s="122">
        <v>1.2728056562543999E-3</v>
      </c>
      <c r="X5302" s="122">
        <v>1.1566853920665001E-3</v>
      </c>
      <c r="Y5302" s="122">
        <v>7.934248481587E-4</v>
      </c>
      <c r="Z5302" s="122">
        <v>1.0664586598008001E-3</v>
      </c>
      <c r="AA5302" s="122">
        <v>2.4251138924571E-3</v>
      </c>
      <c r="AB5302" s="122">
        <v>2.3740116571652E-3</v>
      </c>
      <c r="AC5302" s="122">
        <v>1.2846266962170999E-3</v>
      </c>
      <c r="AD5302" s="122">
        <v>2.3429577506240999E-3</v>
      </c>
      <c r="AE5302" s="122">
        <v>4.0468845213515996E-3</v>
      </c>
      <c r="AF5302" s="122">
        <v>3.5891455995161001E-3</v>
      </c>
      <c r="AG5302" s="122">
        <v>3.4515113671079998E-3</v>
      </c>
      <c r="AH5302" s="122">
        <v>3.1885828407377001E-3</v>
      </c>
      <c r="AI5302" s="122">
        <v>2.6555312702E-3</v>
      </c>
      <c r="AJ5302" s="122">
        <v>2.2002615207809E-3</v>
      </c>
      <c r="AK5302" s="122">
        <v>2.0998615007280998E-3</v>
      </c>
      <c r="AL5302" s="122">
        <v>0</v>
      </c>
    </row>
    <row r="5303" spans="1:38" hidden="1" x14ac:dyDescent="0.25">
      <c r="A5303" s="122" t="s">
        <v>2033</v>
      </c>
      <c r="B5303" s="122">
        <v>1</v>
      </c>
      <c r="C5303" s="122" t="s">
        <v>2242</v>
      </c>
      <c r="D5303" s="122" t="s">
        <v>2110</v>
      </c>
      <c r="E5303" s="122">
        <v>96</v>
      </c>
      <c r="F5303" s="122">
        <v>0.230356182540565</v>
      </c>
      <c r="G5303" s="122">
        <v>0.230356182540565</v>
      </c>
      <c r="H5303" s="122">
        <v>0.230356182540565</v>
      </c>
      <c r="I5303" s="122">
        <v>0.28794522756385638</v>
      </c>
      <c r="J5303" s="122">
        <v>0.31673975163050211</v>
      </c>
      <c r="K5303" s="122">
        <v>0.39803443483745993</v>
      </c>
      <c r="L5303" s="122">
        <v>0.44200245480376582</v>
      </c>
      <c r="M5303" s="122">
        <v>0.46710821855718238</v>
      </c>
      <c r="N5303" s="122">
        <v>0.57275689903593974</v>
      </c>
      <c r="O5303" s="122">
        <v>0.58121049249728141</v>
      </c>
      <c r="P5303" s="122">
        <v>0.49573267637993118</v>
      </c>
      <c r="Q5303" s="122">
        <v>0.34888385419170009</v>
      </c>
      <c r="R5303" s="122">
        <v>0.3417718579476135</v>
      </c>
      <c r="S5303" s="122">
        <v>0.31247424802002383</v>
      </c>
      <c r="T5303" s="122">
        <v>0.29023892272688367</v>
      </c>
      <c r="U5303" s="122">
        <v>0.26741633957107042</v>
      </c>
      <c r="V5303" s="122">
        <v>0.28571229534625991</v>
      </c>
      <c r="W5303" s="122">
        <v>0.2737256203731197</v>
      </c>
      <c r="X5303" s="122">
        <v>0.2490539372749731</v>
      </c>
      <c r="Y5303" s="122">
        <v>0.19421948341184611</v>
      </c>
      <c r="Z5303" s="122">
        <v>0.2997352729684285</v>
      </c>
      <c r="AA5303" s="122">
        <v>3.6110953884182097E-2</v>
      </c>
      <c r="AB5303" s="122">
        <v>4.3129050628064103E-2</v>
      </c>
      <c r="AC5303" s="122">
        <v>3.0974693933000001E-2</v>
      </c>
      <c r="AD5303" s="122">
        <v>3.7698734211599999E-2</v>
      </c>
      <c r="AE5303" s="122">
        <v>3.8463771565500002E-2</v>
      </c>
      <c r="AF5303" s="122">
        <v>2.2589230140499999E-2</v>
      </c>
      <c r="AG5303" s="122">
        <v>2.0028545213300001E-2</v>
      </c>
      <c r="AH5303" s="122">
        <v>1.9941946737000001E-2</v>
      </c>
      <c r="AI5303" s="122">
        <v>1.8599236689000001E-2</v>
      </c>
      <c r="AJ5303" s="122">
        <v>1.4154573705E-2</v>
      </c>
      <c r="AK5303" s="122">
        <v>2.2399194774E-2</v>
      </c>
      <c r="AL5303" s="122">
        <v>0</v>
      </c>
    </row>
    <row r="5304" spans="1:38" hidden="1" x14ac:dyDescent="0.25">
      <c r="A5304" s="122" t="s">
        <v>2033</v>
      </c>
      <c r="B5304" s="122">
        <v>1</v>
      </c>
      <c r="C5304" s="122" t="s">
        <v>2242</v>
      </c>
      <c r="D5304" s="122" t="s">
        <v>2111</v>
      </c>
      <c r="E5304" s="122">
        <v>96</v>
      </c>
      <c r="F5304" s="122">
        <v>0</v>
      </c>
      <c r="G5304" s="122">
        <v>0</v>
      </c>
      <c r="H5304" s="122">
        <v>0</v>
      </c>
      <c r="I5304" s="122">
        <v>0</v>
      </c>
      <c r="J5304" s="122">
        <v>0</v>
      </c>
      <c r="K5304" s="122">
        <v>0</v>
      </c>
      <c r="L5304" s="122">
        <v>0</v>
      </c>
      <c r="M5304" s="122">
        <v>0</v>
      </c>
      <c r="N5304" s="122">
        <v>0</v>
      </c>
      <c r="O5304" s="122">
        <v>0</v>
      </c>
      <c r="P5304" s="122">
        <v>0</v>
      </c>
      <c r="Q5304" s="122">
        <v>0</v>
      </c>
      <c r="R5304" s="122">
        <v>0</v>
      </c>
      <c r="S5304" s="122">
        <v>0</v>
      </c>
      <c r="T5304" s="122">
        <v>0</v>
      </c>
      <c r="U5304" s="122">
        <v>0</v>
      </c>
      <c r="V5304" s="122">
        <v>0</v>
      </c>
      <c r="W5304" s="122">
        <v>0</v>
      </c>
      <c r="X5304" s="122">
        <v>0</v>
      </c>
      <c r="Y5304" s="122">
        <v>0</v>
      </c>
      <c r="Z5304" s="122">
        <v>0</v>
      </c>
      <c r="AA5304" s="122">
        <v>0</v>
      </c>
      <c r="AB5304" s="122">
        <v>0</v>
      </c>
      <c r="AC5304" s="122">
        <v>0</v>
      </c>
      <c r="AD5304" s="122">
        <v>0</v>
      </c>
      <c r="AE5304" s="122">
        <v>0</v>
      </c>
      <c r="AF5304" s="122">
        <v>0</v>
      </c>
      <c r="AG5304" s="122">
        <v>0</v>
      </c>
      <c r="AH5304" s="122">
        <v>0</v>
      </c>
      <c r="AI5304" s="122">
        <v>0</v>
      </c>
      <c r="AJ5304" s="122">
        <v>0</v>
      </c>
      <c r="AK5304" s="122">
        <v>0</v>
      </c>
      <c r="AL5304" s="122">
        <v>0</v>
      </c>
    </row>
    <row r="5305" spans="1:38" hidden="1" x14ac:dyDescent="0.25">
      <c r="A5305" s="122" t="s">
        <v>2033</v>
      </c>
      <c r="B5305" s="122">
        <v>1</v>
      </c>
      <c r="C5305" s="122" t="s">
        <v>2242</v>
      </c>
      <c r="D5305" s="122" t="s">
        <v>2112</v>
      </c>
      <c r="E5305" s="122">
        <v>96</v>
      </c>
      <c r="F5305" s="122">
        <v>0.11235946661066799</v>
      </c>
      <c r="G5305" s="122">
        <v>0.11237645735066799</v>
      </c>
      <c r="H5305" s="122">
        <v>0.112393447136668</v>
      </c>
      <c r="I5305" s="122">
        <v>0.14050030452873499</v>
      </c>
      <c r="J5305" s="122">
        <v>0.1545622274206685</v>
      </c>
      <c r="K5305" s="122">
        <v>0.19423184290743051</v>
      </c>
      <c r="L5305" s="122">
        <v>0.2156948538136417</v>
      </c>
      <c r="M5305" s="122">
        <v>0.22795753366509769</v>
      </c>
      <c r="N5305" s="122">
        <v>0.27950615207781482</v>
      </c>
      <c r="O5305" s="122">
        <v>0.28364650222300092</v>
      </c>
      <c r="P5305" s="122">
        <v>0.24197048454004261</v>
      </c>
      <c r="Q5305" s="122">
        <v>0.17035989874251031</v>
      </c>
      <c r="R5305" s="122">
        <v>0.1669079117895704</v>
      </c>
      <c r="S5305" s="122">
        <v>0.15263458188238049</v>
      </c>
      <c r="T5305" s="122">
        <v>0.14180597835830319</v>
      </c>
      <c r="U5305" s="122">
        <v>0.1306909342653291</v>
      </c>
      <c r="V5305" s="122">
        <v>0.139632033615845</v>
      </c>
      <c r="W5305" s="122">
        <v>0.13345663972037999</v>
      </c>
      <c r="X5305" s="122">
        <v>0.1213244286359874</v>
      </c>
      <c r="Y5305" s="122">
        <v>7.7661899917459601E-2</v>
      </c>
      <c r="Z5305" s="122">
        <v>8.4900734022952395E-2</v>
      </c>
      <c r="AA5305" s="122">
        <v>3.4604916160478699E-2</v>
      </c>
      <c r="AB5305" s="122">
        <v>1.8706907971509E-2</v>
      </c>
      <c r="AC5305" s="122">
        <v>1.79890945130542E-2</v>
      </c>
      <c r="AD5305" s="122">
        <v>4.31460844726472E-2</v>
      </c>
      <c r="AE5305" s="122">
        <v>4.85915207446245E-2</v>
      </c>
      <c r="AF5305" s="122">
        <v>5.0310045297781401E-2</v>
      </c>
      <c r="AG5305" s="122">
        <v>6.5062188485964206E-2</v>
      </c>
      <c r="AH5305" s="122">
        <v>9.3724693570461495E-2</v>
      </c>
      <c r="AI5305" s="122">
        <v>0.1100265282746198</v>
      </c>
      <c r="AJ5305" s="122">
        <v>0.1185703603544707</v>
      </c>
      <c r="AK5305" s="122">
        <v>0.1082981054637443</v>
      </c>
      <c r="AL5305" s="122">
        <v>0</v>
      </c>
    </row>
    <row r="5306" spans="1:38" hidden="1" x14ac:dyDescent="0.25">
      <c r="A5306" s="122" t="s">
        <v>2033</v>
      </c>
      <c r="B5306" s="122">
        <v>1</v>
      </c>
      <c r="C5306" s="122" t="s">
        <v>2242</v>
      </c>
      <c r="D5306" s="122" t="s">
        <v>2113</v>
      </c>
      <c r="E5306" s="122">
        <v>96</v>
      </c>
      <c r="F5306" s="122">
        <v>0</v>
      </c>
      <c r="G5306" s="122">
        <v>0</v>
      </c>
      <c r="H5306" s="122">
        <v>0</v>
      </c>
      <c r="I5306" s="122">
        <v>0</v>
      </c>
      <c r="J5306" s="122">
        <v>0</v>
      </c>
      <c r="K5306" s="122">
        <v>0</v>
      </c>
      <c r="L5306" s="122">
        <v>0</v>
      </c>
      <c r="M5306" s="122">
        <v>0</v>
      </c>
      <c r="N5306" s="122">
        <v>0</v>
      </c>
      <c r="O5306" s="122">
        <v>0</v>
      </c>
      <c r="P5306" s="122">
        <v>0</v>
      </c>
      <c r="Q5306" s="122">
        <v>0</v>
      </c>
      <c r="R5306" s="122">
        <v>0</v>
      </c>
      <c r="S5306" s="122">
        <v>0</v>
      </c>
      <c r="T5306" s="122">
        <v>0</v>
      </c>
      <c r="U5306" s="122">
        <v>0</v>
      </c>
      <c r="V5306" s="122">
        <v>0</v>
      </c>
      <c r="W5306" s="122">
        <v>0</v>
      </c>
      <c r="X5306" s="122">
        <v>0</v>
      </c>
      <c r="Y5306" s="122">
        <v>0</v>
      </c>
      <c r="Z5306" s="122">
        <v>0</v>
      </c>
      <c r="AA5306" s="122">
        <v>0</v>
      </c>
      <c r="AB5306" s="122">
        <v>0</v>
      </c>
      <c r="AC5306" s="122">
        <v>0</v>
      </c>
      <c r="AD5306" s="122">
        <v>0</v>
      </c>
      <c r="AE5306" s="122">
        <v>0</v>
      </c>
      <c r="AF5306" s="122">
        <v>0</v>
      </c>
      <c r="AG5306" s="122">
        <v>0</v>
      </c>
      <c r="AH5306" s="122">
        <v>0</v>
      </c>
      <c r="AI5306" s="122">
        <v>0</v>
      </c>
      <c r="AJ5306" s="122">
        <v>0</v>
      </c>
      <c r="AK5306" s="122">
        <v>0</v>
      </c>
      <c r="AL5306" s="122">
        <v>0</v>
      </c>
    </row>
    <row r="5307" spans="1:38" hidden="1" x14ac:dyDescent="0.25">
      <c r="A5307" s="122" t="s">
        <v>2033</v>
      </c>
      <c r="B5307" s="122">
        <v>1</v>
      </c>
      <c r="C5307" s="122" t="s">
        <v>2242</v>
      </c>
      <c r="D5307" s="122" t="s">
        <v>2114</v>
      </c>
      <c r="E5307" s="122">
        <v>96</v>
      </c>
      <c r="F5307" s="122">
        <v>0</v>
      </c>
      <c r="G5307" s="122">
        <v>0</v>
      </c>
      <c r="H5307" s="122">
        <v>0</v>
      </c>
      <c r="I5307" s="122">
        <v>0</v>
      </c>
      <c r="J5307" s="122">
        <v>0</v>
      </c>
      <c r="K5307" s="122">
        <v>0</v>
      </c>
      <c r="L5307" s="122">
        <v>0</v>
      </c>
      <c r="M5307" s="122">
        <v>0</v>
      </c>
      <c r="N5307" s="122">
        <v>0</v>
      </c>
      <c r="O5307" s="122">
        <v>0</v>
      </c>
      <c r="P5307" s="122">
        <v>0</v>
      </c>
      <c r="Q5307" s="122">
        <v>0</v>
      </c>
      <c r="R5307" s="122">
        <v>0</v>
      </c>
      <c r="S5307" s="122">
        <v>0</v>
      </c>
      <c r="T5307" s="122">
        <v>0</v>
      </c>
      <c r="U5307" s="122">
        <v>0</v>
      </c>
      <c r="V5307" s="122">
        <v>0</v>
      </c>
      <c r="W5307" s="122">
        <v>0</v>
      </c>
      <c r="X5307" s="122">
        <v>0</v>
      </c>
      <c r="Y5307" s="122">
        <v>0</v>
      </c>
      <c r="Z5307" s="122">
        <v>0</v>
      </c>
      <c r="AA5307" s="122">
        <v>0</v>
      </c>
      <c r="AB5307" s="122">
        <v>0</v>
      </c>
      <c r="AC5307" s="122">
        <v>0</v>
      </c>
      <c r="AD5307" s="122">
        <v>0</v>
      </c>
      <c r="AE5307" s="122">
        <v>0</v>
      </c>
      <c r="AF5307" s="122">
        <v>0</v>
      </c>
      <c r="AG5307" s="122">
        <v>0</v>
      </c>
      <c r="AH5307" s="122">
        <v>0</v>
      </c>
      <c r="AI5307" s="122">
        <v>0</v>
      </c>
      <c r="AJ5307" s="122">
        <v>0</v>
      </c>
      <c r="AK5307" s="122">
        <v>0</v>
      </c>
      <c r="AL5307" s="122">
        <v>0</v>
      </c>
    </row>
    <row r="5308" spans="1:38" hidden="1" x14ac:dyDescent="0.25">
      <c r="A5308" s="122" t="s">
        <v>2033</v>
      </c>
      <c r="B5308" s="122">
        <v>1</v>
      </c>
      <c r="C5308" s="122" t="s">
        <v>2242</v>
      </c>
      <c r="D5308" s="122" t="s">
        <v>2115</v>
      </c>
      <c r="E5308" s="122">
        <v>96</v>
      </c>
      <c r="F5308" s="122">
        <v>0.32875424801876818</v>
      </c>
      <c r="G5308" s="122">
        <v>0.32875424801876818</v>
      </c>
      <c r="H5308" s="122">
        <v>0.32875424801876818</v>
      </c>
      <c r="I5308" s="122">
        <v>0.41094281152066009</v>
      </c>
      <c r="J5308" s="122">
        <v>0.45203709094020622</v>
      </c>
      <c r="K5308" s="122">
        <v>0.56805730138748023</v>
      </c>
      <c r="L5308" s="122">
        <v>0.63080653328900915</v>
      </c>
      <c r="M5308" s="122">
        <v>0.66663637997003189</v>
      </c>
      <c r="N5308" s="122">
        <v>0.81741354586784787</v>
      </c>
      <c r="O5308" s="122">
        <v>0.82947814450695545</v>
      </c>
      <c r="P5308" s="122">
        <v>0.70748795247398955</v>
      </c>
      <c r="Q5308" s="122">
        <v>0.497911747191225</v>
      </c>
      <c r="R5308" s="122">
        <v>0.48776181789581879</v>
      </c>
      <c r="S5308" s="122">
        <v>0.44594955299460842</v>
      </c>
      <c r="T5308" s="122">
        <v>0.41421627023334467</v>
      </c>
      <c r="U5308" s="122">
        <v>0.38164488261896118</v>
      </c>
      <c r="V5308" s="122">
        <v>0.40775606800528569</v>
      </c>
      <c r="W5308" s="122">
        <v>0.3896376756065919</v>
      </c>
      <c r="X5308" s="122">
        <v>0.35579121485559478</v>
      </c>
      <c r="Y5308" s="122">
        <v>0.19567635256769561</v>
      </c>
      <c r="Z5308" s="122">
        <v>0.28229592404945819</v>
      </c>
      <c r="AA5308" s="122">
        <v>0.28437079236314772</v>
      </c>
      <c r="AB5308" s="122">
        <v>0.29074825639680479</v>
      </c>
      <c r="AC5308" s="122">
        <v>0.2203339330306244</v>
      </c>
      <c r="AD5308" s="122">
        <v>0.27683946275261911</v>
      </c>
      <c r="AE5308" s="122">
        <v>0.2670767064713177</v>
      </c>
      <c r="AF5308" s="122">
        <v>0.30105925375068199</v>
      </c>
      <c r="AG5308" s="122">
        <v>0.2828005235627738</v>
      </c>
      <c r="AH5308" s="122">
        <v>0.29448142878421513</v>
      </c>
      <c r="AI5308" s="122">
        <v>0.30615868886773862</v>
      </c>
      <c r="AJ5308" s="122">
        <v>0.33729524814859202</v>
      </c>
      <c r="AK5308" s="122">
        <v>0.41220639957550798</v>
      </c>
      <c r="AL5308" s="122">
        <v>0</v>
      </c>
    </row>
    <row r="5309" spans="1:38" hidden="1" x14ac:dyDescent="0.25">
      <c r="A5309" s="122" t="s">
        <v>2033</v>
      </c>
      <c r="B5309" s="122">
        <v>1</v>
      </c>
      <c r="C5309" s="122" t="s">
        <v>2242</v>
      </c>
      <c r="D5309" s="122" t="s">
        <v>2116</v>
      </c>
      <c r="E5309" s="122">
        <v>96</v>
      </c>
      <c r="F5309" s="122">
        <v>4.474674617675E-4</v>
      </c>
      <c r="G5309" s="122">
        <v>4.474674617675E-4</v>
      </c>
      <c r="H5309" s="122">
        <v>4.474674617675E-4</v>
      </c>
      <c r="I5309" s="122">
        <v>5.5933404685929995E-4</v>
      </c>
      <c r="J5309" s="122">
        <v>6.1526789810519998E-4</v>
      </c>
      <c r="K5309" s="122">
        <v>7.7318338663480001E-4</v>
      </c>
      <c r="L5309" s="122">
        <v>8.5859050190499999E-4</v>
      </c>
      <c r="M5309" s="122">
        <v>9.0735855614520002E-4</v>
      </c>
      <c r="N5309" s="122">
        <v>1.1125808755135E-3</v>
      </c>
      <c r="O5309" s="122">
        <v>1.1290022077269999E-3</v>
      </c>
      <c r="P5309" s="122">
        <v>9.6296144098150004E-4</v>
      </c>
      <c r="Q5309" s="122">
        <v>6.7770715855410002E-4</v>
      </c>
      <c r="R5309" s="122">
        <v>6.6389183376939999E-4</v>
      </c>
      <c r="S5309" s="122">
        <v>6.0698168984480003E-4</v>
      </c>
      <c r="T5309" s="122">
        <v>5.637899863142E-4</v>
      </c>
      <c r="U5309" s="122">
        <v>5.1945720498510004E-4</v>
      </c>
      <c r="V5309" s="122">
        <v>5.549964936295E-4</v>
      </c>
      <c r="W5309" s="122">
        <v>1.0028531722809E-3</v>
      </c>
      <c r="X5309" s="122">
        <v>2.3720225739443002E-3</v>
      </c>
      <c r="Y5309" s="122">
        <v>2.8443871518162001E-3</v>
      </c>
      <c r="Z5309" s="122">
        <v>2.8715457506170001E-3</v>
      </c>
      <c r="AA5309" s="122">
        <v>2.36662355300939E-2</v>
      </c>
      <c r="AB5309" s="122">
        <v>2.2649751674327201E-2</v>
      </c>
      <c r="AC5309" s="122">
        <v>2.7528866806045001E-2</v>
      </c>
      <c r="AD5309" s="122">
        <v>2.7529809765112701E-2</v>
      </c>
      <c r="AE5309" s="122">
        <v>1.8405076964487298E-2</v>
      </c>
      <c r="AF5309" s="122">
        <v>8.4609542368284992E-3</v>
      </c>
      <c r="AG5309" s="122">
        <v>9.4895377376264002E-3</v>
      </c>
      <c r="AH5309" s="122">
        <v>7.0802504042336003E-3</v>
      </c>
      <c r="AI5309" s="122">
        <v>8.4940257550000006E-3</v>
      </c>
      <c r="AJ5309" s="122">
        <v>6.5497192080407997E-3</v>
      </c>
      <c r="AK5309" s="122">
        <v>6.3363716156312E-3</v>
      </c>
      <c r="AL5309" s="122">
        <v>0</v>
      </c>
    </row>
    <row r="5310" spans="1:38" hidden="1" x14ac:dyDescent="0.25">
      <c r="A5310" s="122" t="s">
        <v>2033</v>
      </c>
      <c r="B5310" s="122">
        <v>1</v>
      </c>
      <c r="C5310" s="122" t="s">
        <v>2242</v>
      </c>
      <c r="D5310" s="122" t="s">
        <v>2138</v>
      </c>
      <c r="E5310" s="122">
        <v>96</v>
      </c>
      <c r="F5310" s="122">
        <v>0</v>
      </c>
      <c r="G5310" s="122">
        <v>0</v>
      </c>
      <c r="H5310" s="122">
        <v>0</v>
      </c>
      <c r="I5310" s="122">
        <v>0</v>
      </c>
      <c r="J5310" s="122">
        <v>0</v>
      </c>
      <c r="K5310" s="122">
        <v>0</v>
      </c>
      <c r="L5310" s="122">
        <v>0</v>
      </c>
      <c r="M5310" s="122">
        <v>0</v>
      </c>
      <c r="N5310" s="122">
        <v>0</v>
      </c>
      <c r="O5310" s="122">
        <v>0</v>
      </c>
      <c r="P5310" s="122">
        <v>0</v>
      </c>
      <c r="Q5310" s="122">
        <v>0</v>
      </c>
      <c r="R5310" s="122">
        <v>0</v>
      </c>
      <c r="S5310" s="122">
        <v>0</v>
      </c>
      <c r="T5310" s="122">
        <v>0</v>
      </c>
      <c r="U5310" s="122">
        <v>0</v>
      </c>
      <c r="V5310" s="122">
        <v>0</v>
      </c>
      <c r="W5310" s="122">
        <v>0</v>
      </c>
      <c r="X5310" s="122">
        <v>0</v>
      </c>
      <c r="Y5310" s="122">
        <v>0</v>
      </c>
      <c r="Z5310" s="122">
        <v>0</v>
      </c>
      <c r="AA5310" s="122">
        <v>0</v>
      </c>
      <c r="AB5310" s="122">
        <v>0</v>
      </c>
      <c r="AC5310" s="122">
        <v>0</v>
      </c>
      <c r="AD5310" s="122">
        <v>0</v>
      </c>
      <c r="AE5310" s="122">
        <v>0</v>
      </c>
      <c r="AF5310" s="122">
        <v>0</v>
      </c>
      <c r="AG5310" s="122">
        <v>0</v>
      </c>
      <c r="AH5310" s="122">
        <v>0</v>
      </c>
      <c r="AI5310" s="122">
        <v>0</v>
      </c>
      <c r="AJ5310" s="122">
        <v>0</v>
      </c>
      <c r="AK5310" s="122">
        <v>0</v>
      </c>
      <c r="AL5310" s="122">
        <v>0</v>
      </c>
    </row>
    <row r="5311" spans="1:38" hidden="1" x14ac:dyDescent="0.25">
      <c r="A5311" s="122" t="s">
        <v>2033</v>
      </c>
      <c r="B5311" s="122">
        <v>1</v>
      </c>
      <c r="C5311" s="122" t="s">
        <v>2242</v>
      </c>
      <c r="D5311" s="122" t="s">
        <v>2172</v>
      </c>
      <c r="E5311" s="122">
        <v>96</v>
      </c>
      <c r="F5311" s="122">
        <v>0</v>
      </c>
      <c r="G5311" s="122">
        <v>0</v>
      </c>
      <c r="H5311" s="122">
        <v>0</v>
      </c>
      <c r="I5311" s="122">
        <v>0</v>
      </c>
      <c r="J5311" s="122">
        <v>0</v>
      </c>
      <c r="K5311" s="122">
        <v>0</v>
      </c>
      <c r="L5311" s="122">
        <v>0</v>
      </c>
      <c r="M5311" s="122">
        <v>0</v>
      </c>
      <c r="N5311" s="122">
        <v>0</v>
      </c>
      <c r="O5311" s="122">
        <v>0</v>
      </c>
      <c r="P5311" s="122">
        <v>0</v>
      </c>
      <c r="Q5311" s="122">
        <v>0</v>
      </c>
      <c r="R5311" s="122">
        <v>0</v>
      </c>
      <c r="S5311" s="122">
        <v>0</v>
      </c>
      <c r="T5311" s="122">
        <v>0</v>
      </c>
      <c r="U5311" s="122">
        <v>0</v>
      </c>
      <c r="V5311" s="122">
        <v>0</v>
      </c>
      <c r="W5311" s="122">
        <v>0</v>
      </c>
      <c r="X5311" s="122">
        <v>0</v>
      </c>
      <c r="Y5311" s="122">
        <v>0</v>
      </c>
      <c r="Z5311" s="122">
        <v>0</v>
      </c>
      <c r="AA5311" s="122">
        <v>0</v>
      </c>
      <c r="AB5311" s="122">
        <v>0</v>
      </c>
      <c r="AC5311" s="122">
        <v>0</v>
      </c>
      <c r="AD5311" s="122">
        <v>0</v>
      </c>
      <c r="AE5311" s="122">
        <v>0</v>
      </c>
      <c r="AF5311" s="122">
        <v>0</v>
      </c>
      <c r="AG5311" s="122">
        <v>0</v>
      </c>
      <c r="AH5311" s="122">
        <v>0</v>
      </c>
      <c r="AI5311" s="122">
        <v>0</v>
      </c>
      <c r="AJ5311" s="122">
        <v>0</v>
      </c>
      <c r="AK5311" s="122">
        <v>0</v>
      </c>
      <c r="AL5311" s="122">
        <v>0</v>
      </c>
    </row>
    <row r="5312" spans="1:38" hidden="1" x14ac:dyDescent="0.25">
      <c r="A5312" s="122" t="s">
        <v>2033</v>
      </c>
      <c r="B5312" s="122">
        <v>1</v>
      </c>
      <c r="C5312" s="122" t="s">
        <v>2242</v>
      </c>
      <c r="D5312" s="122" t="s">
        <v>2117</v>
      </c>
      <c r="E5312" s="122">
        <v>96</v>
      </c>
      <c r="F5312" s="122">
        <v>0</v>
      </c>
      <c r="G5312" s="122">
        <v>0</v>
      </c>
      <c r="H5312" s="122">
        <v>0</v>
      </c>
      <c r="I5312" s="122">
        <v>0</v>
      </c>
      <c r="J5312" s="122">
        <v>0</v>
      </c>
      <c r="K5312" s="122">
        <v>0</v>
      </c>
      <c r="L5312" s="122">
        <v>0</v>
      </c>
      <c r="M5312" s="122">
        <v>0</v>
      </c>
      <c r="N5312" s="122">
        <v>0</v>
      </c>
      <c r="O5312" s="122">
        <v>0</v>
      </c>
      <c r="P5312" s="122">
        <v>0</v>
      </c>
      <c r="Q5312" s="122">
        <v>0</v>
      </c>
      <c r="R5312" s="122">
        <v>0</v>
      </c>
      <c r="S5312" s="122">
        <v>0</v>
      </c>
      <c r="T5312" s="122">
        <v>0</v>
      </c>
      <c r="U5312" s="122">
        <v>0</v>
      </c>
      <c r="V5312" s="122">
        <v>0</v>
      </c>
      <c r="W5312" s="122">
        <v>0</v>
      </c>
      <c r="X5312" s="122">
        <v>0</v>
      </c>
      <c r="Y5312" s="122">
        <v>0</v>
      </c>
      <c r="Z5312" s="122">
        <v>0</v>
      </c>
      <c r="AA5312" s="122">
        <v>0</v>
      </c>
      <c r="AB5312" s="122">
        <v>0</v>
      </c>
      <c r="AC5312" s="122">
        <v>0</v>
      </c>
      <c r="AD5312" s="122">
        <v>0</v>
      </c>
      <c r="AE5312" s="122">
        <v>0</v>
      </c>
      <c r="AF5312" s="122">
        <v>0</v>
      </c>
      <c r="AG5312" s="122">
        <v>0</v>
      </c>
      <c r="AH5312" s="122">
        <v>0</v>
      </c>
      <c r="AI5312" s="122">
        <v>0</v>
      </c>
      <c r="AJ5312" s="122">
        <v>0</v>
      </c>
      <c r="AK5312" s="122">
        <v>0</v>
      </c>
      <c r="AL5312" s="122">
        <v>0</v>
      </c>
    </row>
    <row r="5313" spans="1:38" hidden="1" x14ac:dyDescent="0.25">
      <c r="A5313" s="122" t="s">
        <v>2033</v>
      </c>
      <c r="B5313" s="122">
        <v>1</v>
      </c>
      <c r="C5313" s="122" t="s">
        <v>2242</v>
      </c>
      <c r="D5313" s="122" t="s">
        <v>2118</v>
      </c>
      <c r="E5313" s="122">
        <v>96</v>
      </c>
      <c r="F5313" s="122">
        <v>0</v>
      </c>
      <c r="G5313" s="122">
        <v>0</v>
      </c>
      <c r="H5313" s="122">
        <v>0</v>
      </c>
      <c r="I5313" s="122">
        <v>0</v>
      </c>
      <c r="J5313" s="122">
        <v>0</v>
      </c>
      <c r="K5313" s="122">
        <v>0</v>
      </c>
      <c r="L5313" s="122">
        <v>0</v>
      </c>
      <c r="M5313" s="122">
        <v>0</v>
      </c>
      <c r="N5313" s="122">
        <v>0</v>
      </c>
      <c r="O5313" s="122">
        <v>0</v>
      </c>
      <c r="P5313" s="122">
        <v>0</v>
      </c>
      <c r="Q5313" s="122">
        <v>0</v>
      </c>
      <c r="R5313" s="122">
        <v>0</v>
      </c>
      <c r="S5313" s="122">
        <v>0</v>
      </c>
      <c r="T5313" s="122">
        <v>0</v>
      </c>
      <c r="U5313" s="122">
        <v>0</v>
      </c>
      <c r="V5313" s="122">
        <v>0</v>
      </c>
      <c r="W5313" s="122">
        <v>0</v>
      </c>
      <c r="X5313" s="122">
        <v>0</v>
      </c>
      <c r="Y5313" s="122">
        <v>0</v>
      </c>
      <c r="Z5313" s="122">
        <v>0</v>
      </c>
      <c r="AA5313" s="122">
        <v>2.6076514982619999E-4</v>
      </c>
      <c r="AB5313" s="122">
        <v>2.552702700544E-4</v>
      </c>
      <c r="AC5313" s="122">
        <v>1.381321641632E-4</v>
      </c>
      <c r="AD5313" s="122">
        <v>2.6605415362980001E-4</v>
      </c>
      <c r="AE5313" s="122">
        <v>0</v>
      </c>
      <c r="AF5313" s="122">
        <v>0</v>
      </c>
      <c r="AG5313" s="122">
        <v>0</v>
      </c>
      <c r="AH5313" s="122">
        <v>0</v>
      </c>
      <c r="AI5313" s="122">
        <v>0</v>
      </c>
      <c r="AJ5313" s="122">
        <v>0</v>
      </c>
      <c r="AK5313" s="122">
        <v>0</v>
      </c>
      <c r="AL5313" s="122">
        <v>0</v>
      </c>
    </row>
    <row r="5314" spans="1:38" hidden="1" x14ac:dyDescent="0.25">
      <c r="A5314" s="122" t="s">
        <v>2033</v>
      </c>
      <c r="B5314" s="122">
        <v>1</v>
      </c>
      <c r="C5314" s="122" t="s">
        <v>2242</v>
      </c>
      <c r="D5314" s="122" t="s">
        <v>2119</v>
      </c>
      <c r="E5314" s="122">
        <v>96</v>
      </c>
      <c r="F5314" s="122">
        <v>0</v>
      </c>
      <c r="G5314" s="122">
        <v>0</v>
      </c>
      <c r="H5314" s="122">
        <v>0</v>
      </c>
      <c r="I5314" s="122">
        <v>0</v>
      </c>
      <c r="J5314" s="122">
        <v>0</v>
      </c>
      <c r="K5314" s="122">
        <v>0</v>
      </c>
      <c r="L5314" s="122">
        <v>0</v>
      </c>
      <c r="M5314" s="122">
        <v>0</v>
      </c>
      <c r="N5314" s="122">
        <v>0</v>
      </c>
      <c r="O5314" s="122">
        <v>0</v>
      </c>
      <c r="P5314" s="122">
        <v>0</v>
      </c>
      <c r="Q5314" s="122">
        <v>0</v>
      </c>
      <c r="R5314" s="122">
        <v>0</v>
      </c>
      <c r="S5314" s="122">
        <v>0</v>
      </c>
      <c r="T5314" s="122">
        <v>0</v>
      </c>
      <c r="U5314" s="122">
        <v>0</v>
      </c>
      <c r="V5314" s="122">
        <v>0</v>
      </c>
      <c r="W5314" s="122">
        <v>0</v>
      </c>
      <c r="X5314" s="122">
        <v>0</v>
      </c>
      <c r="Y5314" s="122">
        <v>0</v>
      </c>
      <c r="Z5314" s="122">
        <v>0</v>
      </c>
      <c r="AA5314" s="122">
        <v>0</v>
      </c>
      <c r="AB5314" s="122">
        <v>0</v>
      </c>
      <c r="AC5314" s="122">
        <v>0</v>
      </c>
      <c r="AD5314" s="122">
        <v>0</v>
      </c>
      <c r="AE5314" s="122">
        <v>0</v>
      </c>
      <c r="AF5314" s="122">
        <v>0</v>
      </c>
      <c r="AG5314" s="122">
        <v>0</v>
      </c>
      <c r="AH5314" s="122">
        <v>0</v>
      </c>
      <c r="AI5314" s="122">
        <v>0</v>
      </c>
      <c r="AJ5314" s="122">
        <v>0</v>
      </c>
      <c r="AK5314" s="122">
        <v>0</v>
      </c>
      <c r="AL5314" s="122">
        <v>0</v>
      </c>
    </row>
    <row r="5315" spans="1:38" hidden="1" x14ac:dyDescent="0.25">
      <c r="A5315" s="122" t="s">
        <v>2033</v>
      </c>
      <c r="B5315" s="122">
        <v>1</v>
      </c>
      <c r="C5315" s="122" t="s">
        <v>2242</v>
      </c>
      <c r="D5315" s="122" t="s">
        <v>2120</v>
      </c>
      <c r="E5315" s="122">
        <v>96</v>
      </c>
      <c r="F5315" s="122">
        <v>0</v>
      </c>
      <c r="G5315" s="122">
        <v>0</v>
      </c>
      <c r="H5315" s="122">
        <v>0</v>
      </c>
      <c r="I5315" s="122">
        <v>0</v>
      </c>
      <c r="J5315" s="122">
        <v>0</v>
      </c>
      <c r="K5315" s="122">
        <v>0</v>
      </c>
      <c r="L5315" s="122">
        <v>0</v>
      </c>
      <c r="M5315" s="122">
        <v>0</v>
      </c>
      <c r="N5315" s="122">
        <v>0</v>
      </c>
      <c r="O5315" s="122">
        <v>0</v>
      </c>
      <c r="P5315" s="122">
        <v>0</v>
      </c>
      <c r="Q5315" s="122">
        <v>0</v>
      </c>
      <c r="R5315" s="122">
        <v>0</v>
      </c>
      <c r="S5315" s="122">
        <v>0</v>
      </c>
      <c r="T5315" s="122">
        <v>0</v>
      </c>
      <c r="U5315" s="122">
        <v>0</v>
      </c>
      <c r="V5315" s="122">
        <v>0</v>
      </c>
      <c r="W5315" s="122">
        <v>0</v>
      </c>
      <c r="X5315" s="122">
        <v>0</v>
      </c>
      <c r="Y5315" s="122">
        <v>0</v>
      </c>
      <c r="Z5315" s="122">
        <v>0</v>
      </c>
      <c r="AA5315" s="122">
        <v>0</v>
      </c>
      <c r="AB5315" s="122">
        <v>0</v>
      </c>
      <c r="AC5315" s="122">
        <v>0</v>
      </c>
      <c r="AD5315" s="122">
        <v>0</v>
      </c>
      <c r="AE5315" s="122">
        <v>0</v>
      </c>
      <c r="AF5315" s="122">
        <v>0</v>
      </c>
      <c r="AG5315" s="122">
        <v>0</v>
      </c>
      <c r="AH5315" s="122">
        <v>0</v>
      </c>
      <c r="AI5315" s="122">
        <v>0</v>
      </c>
      <c r="AJ5315" s="122">
        <v>0</v>
      </c>
      <c r="AK5315" s="122">
        <v>0</v>
      </c>
      <c r="AL5315" s="122">
        <v>0</v>
      </c>
    </row>
    <row r="5316" spans="1:38" hidden="1" x14ac:dyDescent="0.25">
      <c r="A5316" s="122" t="s">
        <v>2033</v>
      </c>
      <c r="B5316" s="122">
        <v>1</v>
      </c>
      <c r="C5316" s="122" t="s">
        <v>2242</v>
      </c>
      <c r="D5316" s="122" t="s">
        <v>2121</v>
      </c>
      <c r="E5316" s="122">
        <v>96</v>
      </c>
      <c r="F5316" s="122">
        <v>0.57263582989324013</v>
      </c>
      <c r="G5316" s="122">
        <v>0.57263582989324013</v>
      </c>
      <c r="H5316" s="122">
        <v>0.57263582989324013</v>
      </c>
      <c r="I5316" s="122">
        <v>0.71579478814580022</v>
      </c>
      <c r="J5316" s="122">
        <v>0.78737426660558008</v>
      </c>
      <c r="K5316" s="122">
        <v>0.98946238786293195</v>
      </c>
      <c r="L5316" s="122">
        <v>1.098761232421487</v>
      </c>
      <c r="M5316" s="122">
        <v>1.161170931157937</v>
      </c>
      <c r="N5316" s="122">
        <v>1.423799956706004</v>
      </c>
      <c r="O5316" s="122">
        <v>1.444814502264461</v>
      </c>
      <c r="P5316" s="122">
        <v>1.2323276513811441</v>
      </c>
      <c r="Q5316" s="122">
        <v>0.86728037278707049</v>
      </c>
      <c r="R5316" s="122">
        <v>0.84960086435614268</v>
      </c>
      <c r="S5316" s="122">
        <v>0.7767707749836974</v>
      </c>
      <c r="T5316" s="122">
        <v>0.72149661606186932</v>
      </c>
      <c r="U5316" s="122">
        <v>0.66476261467499675</v>
      </c>
      <c r="V5316" s="122">
        <v>0.71024400582594915</v>
      </c>
      <c r="W5316" s="122">
        <v>0.67868474649775079</v>
      </c>
      <c r="X5316" s="122">
        <v>0.61676680515980042</v>
      </c>
      <c r="Y5316" s="122">
        <v>0.45543256656613068</v>
      </c>
      <c r="Z5316" s="122">
        <v>0.59529172712602552</v>
      </c>
      <c r="AA5316" s="122">
        <v>1.12474965029451</v>
      </c>
      <c r="AB5316" s="122">
        <v>0.9716335339244081</v>
      </c>
      <c r="AC5316" s="122">
        <v>0.92409448980907261</v>
      </c>
      <c r="AD5316" s="122">
        <v>0.96931525488642245</v>
      </c>
      <c r="AE5316" s="122">
        <v>1.0198669196593231</v>
      </c>
      <c r="AF5316" s="122">
        <v>1.0408853894100221</v>
      </c>
      <c r="AG5316" s="122">
        <v>1.117649450637815</v>
      </c>
      <c r="AH5316" s="122">
        <v>1.114565093316203</v>
      </c>
      <c r="AI5316" s="122">
        <v>0.98628164620383141</v>
      </c>
      <c r="AJ5316" s="122">
        <v>0.9393727800366275</v>
      </c>
      <c r="AK5316" s="122">
        <v>0.9644114098926807</v>
      </c>
      <c r="AL5316" s="122">
        <v>0</v>
      </c>
    </row>
    <row r="5317" spans="1:38" hidden="1" x14ac:dyDescent="0.25">
      <c r="A5317" s="122" t="s">
        <v>2033</v>
      </c>
      <c r="B5317" s="122">
        <v>1</v>
      </c>
      <c r="C5317" s="122" t="s">
        <v>2242</v>
      </c>
      <c r="D5317" s="122" t="s">
        <v>2122</v>
      </c>
      <c r="E5317" s="122">
        <v>96</v>
      </c>
      <c r="F5317" s="122">
        <v>0.12262842255070069</v>
      </c>
      <c r="G5317" s="122">
        <v>0.12262842255070069</v>
      </c>
      <c r="H5317" s="122">
        <v>0.12262842255070069</v>
      </c>
      <c r="I5317" s="122">
        <v>0.1532855272466758</v>
      </c>
      <c r="J5317" s="122">
        <v>0.1686140807048635</v>
      </c>
      <c r="K5317" s="122">
        <v>0.2118907080264015</v>
      </c>
      <c r="L5317" s="122">
        <v>0.23529676141782219</v>
      </c>
      <c r="M5317" s="122">
        <v>0.2486616309763974</v>
      </c>
      <c r="N5317" s="122">
        <v>0.30490292909138178</v>
      </c>
      <c r="O5317" s="122">
        <v>0.3094031380206772</v>
      </c>
      <c r="P5317" s="122">
        <v>0.26389965041217811</v>
      </c>
      <c r="Q5317" s="122">
        <v>0.18572575902472399</v>
      </c>
      <c r="R5317" s="122">
        <v>0.1819397387929369</v>
      </c>
      <c r="S5317" s="122">
        <v>0.1663433713008815</v>
      </c>
      <c r="T5317" s="122">
        <v>0.15450655879360251</v>
      </c>
      <c r="U5317" s="122">
        <v>0.1423571244518633</v>
      </c>
      <c r="V5317" s="122">
        <v>0.15209684168209531</v>
      </c>
      <c r="W5317" s="122">
        <v>0.14533851225501851</v>
      </c>
      <c r="X5317" s="122">
        <v>0.13207895212188561</v>
      </c>
      <c r="Y5317" s="122">
        <v>9.2458786979318405E-2</v>
      </c>
      <c r="Z5317" s="122">
        <v>0.12427564721482109</v>
      </c>
      <c r="AA5317" s="122">
        <v>0.15375102029407769</v>
      </c>
      <c r="AB5317" s="122">
        <v>0.14735514751053849</v>
      </c>
      <c r="AC5317" s="122">
        <v>0.14982307022899999</v>
      </c>
      <c r="AD5317" s="122">
        <v>0.15678152568029999</v>
      </c>
      <c r="AE5317" s="122">
        <v>0.1433545784677</v>
      </c>
      <c r="AF5317" s="122">
        <v>0.13786370744767021</v>
      </c>
      <c r="AG5317" s="122">
        <v>0.13627719945450001</v>
      </c>
      <c r="AH5317" s="122">
        <v>0.12370302882338401</v>
      </c>
      <c r="AI5317" s="122">
        <v>0.15245771494719421</v>
      </c>
      <c r="AJ5317" s="122">
        <v>8.82187009260363E-2</v>
      </c>
      <c r="AK5317" s="122">
        <v>5.23831883893923E-2</v>
      </c>
      <c r="AL5317" s="122">
        <v>0</v>
      </c>
    </row>
    <row r="5318" spans="1:38" hidden="1" x14ac:dyDescent="0.25">
      <c r="A5318" s="122" t="s">
        <v>2033</v>
      </c>
      <c r="B5318" s="122">
        <v>1</v>
      </c>
      <c r="C5318" s="122" t="s">
        <v>2242</v>
      </c>
      <c r="D5318" s="122" t="s">
        <v>2123</v>
      </c>
      <c r="E5318" s="122">
        <v>96</v>
      </c>
      <c r="F5318" s="122">
        <v>0.22978845846729881</v>
      </c>
      <c r="G5318" s="122">
        <v>0.22978845846729881</v>
      </c>
      <c r="H5318" s="122">
        <v>0.22978845846729881</v>
      </c>
      <c r="I5318" s="122">
        <v>0.28723557303027353</v>
      </c>
      <c r="J5318" s="122">
        <v>0.31595913108826101</v>
      </c>
      <c r="K5318" s="122">
        <v>0.39705345829445438</v>
      </c>
      <c r="L5318" s="122">
        <v>0.44091311830487151</v>
      </c>
      <c r="M5318" s="122">
        <v>0.46595700775703708</v>
      </c>
      <c r="N5318" s="122">
        <v>0.57134531223158047</v>
      </c>
      <c r="O5318" s="122">
        <v>0.57977807052690511</v>
      </c>
      <c r="P5318" s="122">
        <v>0.49451092000953972</v>
      </c>
      <c r="Q5318" s="122">
        <v>0.34802401248969722</v>
      </c>
      <c r="R5318" s="122">
        <v>0.34092954445389112</v>
      </c>
      <c r="S5318" s="122">
        <v>0.31170414030913263</v>
      </c>
      <c r="T5318" s="122">
        <v>0.2895236139549312</v>
      </c>
      <c r="U5318" s="122">
        <v>0.2667572795470548</v>
      </c>
      <c r="V5318" s="122">
        <v>0.28500814381828821</v>
      </c>
      <c r="W5318" s="122">
        <v>0.27234398020890949</v>
      </c>
      <c r="X5318" s="122">
        <v>0.2474974250889091</v>
      </c>
      <c r="Y5318" s="122">
        <v>0.1074119523528182</v>
      </c>
      <c r="Z5318" s="122">
        <v>0.11310283604393639</v>
      </c>
      <c r="AA5318" s="122">
        <v>0.1064317608207722</v>
      </c>
      <c r="AB5318" s="122">
        <v>0.1087339353028268</v>
      </c>
      <c r="AC5318" s="122">
        <v>0.1024416481750955</v>
      </c>
      <c r="AD5318" s="122">
        <v>0.10510897106383831</v>
      </c>
      <c r="AE5318" s="122">
        <v>0.1024660022592</v>
      </c>
      <c r="AF5318" s="122">
        <v>0.10748205660097</v>
      </c>
      <c r="AG5318" s="122">
        <v>0.1055339210391</v>
      </c>
      <c r="AH5318" s="122">
        <v>0.10745548621036891</v>
      </c>
      <c r="AI5318" s="122">
        <v>8.7856541932161497E-2</v>
      </c>
      <c r="AJ5318" s="122">
        <v>9.0285608031599698E-2</v>
      </c>
      <c r="AK5318" s="122">
        <v>9.7251827621236894E-2</v>
      </c>
      <c r="AL5318" s="122">
        <v>0</v>
      </c>
    </row>
    <row r="5319" spans="1:38" hidden="1" x14ac:dyDescent="0.25">
      <c r="A5319" s="122" t="s">
        <v>2033</v>
      </c>
      <c r="B5319" s="122">
        <v>1</v>
      </c>
      <c r="C5319" s="122" t="s">
        <v>2242</v>
      </c>
      <c r="D5319" s="122" t="s">
        <v>2140</v>
      </c>
      <c r="E5319" s="122">
        <v>96</v>
      </c>
      <c r="F5319" s="122">
        <v>0</v>
      </c>
      <c r="G5319" s="122">
        <v>0</v>
      </c>
      <c r="H5319" s="122">
        <v>0</v>
      </c>
      <c r="I5319" s="122">
        <v>0</v>
      </c>
      <c r="J5319" s="122">
        <v>0</v>
      </c>
      <c r="K5319" s="122">
        <v>0</v>
      </c>
      <c r="L5319" s="122">
        <v>0</v>
      </c>
      <c r="M5319" s="122">
        <v>0</v>
      </c>
      <c r="N5319" s="122">
        <v>0</v>
      </c>
      <c r="O5319" s="122">
        <v>0</v>
      </c>
      <c r="P5319" s="122">
        <v>0</v>
      </c>
      <c r="Q5319" s="122">
        <v>0</v>
      </c>
      <c r="R5319" s="122">
        <v>0</v>
      </c>
      <c r="S5319" s="122">
        <v>0</v>
      </c>
      <c r="T5319" s="122">
        <v>0</v>
      </c>
      <c r="U5319" s="122">
        <v>0</v>
      </c>
      <c r="V5319" s="122">
        <v>0</v>
      </c>
      <c r="W5319" s="122">
        <v>0</v>
      </c>
      <c r="X5319" s="122">
        <v>0</v>
      </c>
      <c r="Y5319" s="122">
        <v>0</v>
      </c>
      <c r="Z5319" s="122">
        <v>0</v>
      </c>
      <c r="AA5319" s="122">
        <v>0</v>
      </c>
      <c r="AB5319" s="122">
        <v>0</v>
      </c>
      <c r="AC5319" s="122">
        <v>0</v>
      </c>
      <c r="AD5319" s="122">
        <v>0</v>
      </c>
      <c r="AE5319" s="122">
        <v>0</v>
      </c>
      <c r="AF5319" s="122">
        <v>0</v>
      </c>
      <c r="AG5319" s="122">
        <v>0</v>
      </c>
      <c r="AH5319" s="122">
        <v>0</v>
      </c>
      <c r="AI5319" s="122">
        <v>0</v>
      </c>
      <c r="AJ5319" s="122">
        <v>0</v>
      </c>
      <c r="AK5319" s="122">
        <v>0</v>
      </c>
      <c r="AL5319" s="122">
        <v>0</v>
      </c>
    </row>
    <row r="5320" spans="1:38" hidden="1" x14ac:dyDescent="0.25">
      <c r="A5320" s="122" t="s">
        <v>2033</v>
      </c>
      <c r="B5320" s="122">
        <v>1</v>
      </c>
      <c r="C5320" s="122" t="s">
        <v>2242</v>
      </c>
      <c r="D5320" s="122" t="s">
        <v>2124</v>
      </c>
      <c r="E5320" s="122">
        <v>96</v>
      </c>
      <c r="F5320" s="122">
        <v>0.11106139251420211</v>
      </c>
      <c r="G5320" s="122">
        <v>0.11106139251420211</v>
      </c>
      <c r="H5320" s="122">
        <v>0.11106139251420211</v>
      </c>
      <c r="I5320" s="122">
        <v>0.1388267395348024</v>
      </c>
      <c r="J5320" s="122">
        <v>0.15270941382140271</v>
      </c>
      <c r="K5320" s="122">
        <v>0.19190393637138881</v>
      </c>
      <c r="L5320" s="122">
        <v>0.2131021935651963</v>
      </c>
      <c r="M5320" s="122">
        <v>0.22520641002733621</v>
      </c>
      <c r="N5320" s="122">
        <v>0.27614270093756432</v>
      </c>
      <c r="O5320" s="122">
        <v>0.28021842273471143</v>
      </c>
      <c r="P5320" s="122">
        <v>0.2390070905827755</v>
      </c>
      <c r="Q5320" s="122">
        <v>0.16820701671610319</v>
      </c>
      <c r="R5320" s="122">
        <v>0.16477811784671861</v>
      </c>
      <c r="S5320" s="122">
        <v>0.1506528911670004</v>
      </c>
      <c r="T5320" s="122">
        <v>0.13993259643531161</v>
      </c>
      <c r="U5320" s="122">
        <v>0.12892916745612151</v>
      </c>
      <c r="V5320" s="122">
        <v>0.13775017922650901</v>
      </c>
      <c r="W5320" s="122">
        <v>0.13162933324768469</v>
      </c>
      <c r="X5320" s="122">
        <v>0.119620491729398</v>
      </c>
      <c r="Y5320" s="122">
        <v>8.20533516299677E-2</v>
      </c>
      <c r="Z5320" s="122">
        <v>0.1102894976858964</v>
      </c>
      <c r="AA5320" s="122">
        <v>0.25665125156079999</v>
      </c>
      <c r="AB5320" s="122">
        <v>0.22297488425760001</v>
      </c>
      <c r="AC5320" s="122">
        <v>0.174787839162</v>
      </c>
      <c r="AD5320" s="122">
        <v>0.1094721845938</v>
      </c>
      <c r="AE5320" s="122">
        <v>0.1052075952</v>
      </c>
      <c r="AF5320" s="122">
        <v>0.10615305379999999</v>
      </c>
      <c r="AG5320" s="122">
        <v>0.103019504</v>
      </c>
      <c r="AH5320" s="122">
        <v>9.6088544485700006E-2</v>
      </c>
      <c r="AI5320" s="122">
        <v>9.9848921600000001E-2</v>
      </c>
      <c r="AJ5320" s="122">
        <v>9.8341918200000003E-2</v>
      </c>
      <c r="AK5320" s="122">
        <v>0.1084531782</v>
      </c>
      <c r="AL5320" s="122">
        <v>0</v>
      </c>
    </row>
    <row r="5321" spans="1:38" hidden="1" x14ac:dyDescent="0.25">
      <c r="A5321" s="122" t="s">
        <v>2033</v>
      </c>
      <c r="B5321" s="122">
        <v>1</v>
      </c>
      <c r="C5321" s="122" t="s">
        <v>2242</v>
      </c>
      <c r="D5321" s="122" t="s">
        <v>2125</v>
      </c>
      <c r="E5321" s="122">
        <v>96</v>
      </c>
      <c r="F5321" s="122">
        <v>5.1961024860869599E-2</v>
      </c>
      <c r="G5321" s="122">
        <v>5.1961024860869599E-2</v>
      </c>
      <c r="H5321" s="122">
        <v>5.1961024860869599E-2</v>
      </c>
      <c r="I5321" s="122">
        <v>6.4951282075937006E-2</v>
      </c>
      <c r="J5321" s="122">
        <v>7.1446410020670703E-2</v>
      </c>
      <c r="K5321" s="122">
        <v>8.9783903667529197E-2</v>
      </c>
      <c r="L5321" s="122">
        <v>9.9701690503873605E-2</v>
      </c>
      <c r="M5321" s="122">
        <v>0.1053647514907239</v>
      </c>
      <c r="N5321" s="122">
        <v>0.12919573274749349</v>
      </c>
      <c r="O5321" s="122">
        <v>0.13110259422265949</v>
      </c>
      <c r="P5321" s="122">
        <v>0.11182151852495301</v>
      </c>
      <c r="Q5321" s="122">
        <v>7.8697097394431995E-2</v>
      </c>
      <c r="R5321" s="122">
        <v>7.7092857595317005E-2</v>
      </c>
      <c r="S5321" s="122">
        <v>7.0484248281354703E-2</v>
      </c>
      <c r="T5321" s="122">
        <v>6.5468665328804201E-2</v>
      </c>
      <c r="U5321" s="122">
        <v>6.0320618439240303E-2</v>
      </c>
      <c r="V5321" s="122">
        <v>6.4447602137280804E-2</v>
      </c>
      <c r="W5321" s="122">
        <v>6.1583913466055198E-2</v>
      </c>
      <c r="X5321" s="122">
        <v>5.5965474123703902E-2</v>
      </c>
      <c r="Y5321" s="122">
        <v>3.9170391930958601E-2</v>
      </c>
      <c r="Z5321" s="122">
        <v>5.32095718249323E-2</v>
      </c>
      <c r="AA5321" s="122">
        <v>0.1344777975385899</v>
      </c>
      <c r="AB5321" s="122">
        <v>9.3018173534413606E-2</v>
      </c>
      <c r="AC5321" s="122">
        <v>0.1055067433154571</v>
      </c>
      <c r="AD5321" s="122">
        <v>8.40908961284519E-2</v>
      </c>
      <c r="AE5321" s="122">
        <v>7.3105247456608097E-2</v>
      </c>
      <c r="AF5321" s="122">
        <v>5.5737793755602699E-2</v>
      </c>
      <c r="AG5321" s="122">
        <v>3.2562012887002403E-2</v>
      </c>
      <c r="AH5321" s="122">
        <v>3.6599459302203298E-2</v>
      </c>
      <c r="AI5321" s="122">
        <v>2.85661654742E-2</v>
      </c>
      <c r="AJ5321" s="122">
        <v>3.8094067207003597E-2</v>
      </c>
      <c r="AK5321" s="122">
        <v>3.6557760488802701E-2</v>
      </c>
      <c r="AL5321" s="122">
        <v>0</v>
      </c>
    </row>
    <row r="5322" spans="1:38" hidden="1" x14ac:dyDescent="0.25">
      <c r="A5322" s="122" t="s">
        <v>2033</v>
      </c>
      <c r="B5322" s="122">
        <v>1</v>
      </c>
      <c r="C5322" s="122" t="s">
        <v>2242</v>
      </c>
      <c r="D5322" s="122" t="s">
        <v>2126</v>
      </c>
      <c r="E5322" s="122">
        <v>96</v>
      </c>
      <c r="F5322" s="122">
        <v>0</v>
      </c>
      <c r="G5322" s="122">
        <v>0</v>
      </c>
      <c r="H5322" s="122">
        <v>0</v>
      </c>
      <c r="I5322" s="122">
        <v>0</v>
      </c>
      <c r="J5322" s="122">
        <v>0</v>
      </c>
      <c r="K5322" s="122">
        <v>0</v>
      </c>
      <c r="L5322" s="122">
        <v>0</v>
      </c>
      <c r="M5322" s="122">
        <v>0</v>
      </c>
      <c r="N5322" s="122">
        <v>0</v>
      </c>
      <c r="O5322" s="122">
        <v>0</v>
      </c>
      <c r="P5322" s="122">
        <v>0</v>
      </c>
      <c r="Q5322" s="122">
        <v>0</v>
      </c>
      <c r="R5322" s="122">
        <v>0</v>
      </c>
      <c r="S5322" s="122">
        <v>0</v>
      </c>
      <c r="T5322" s="122">
        <v>0</v>
      </c>
      <c r="U5322" s="122">
        <v>0</v>
      </c>
      <c r="V5322" s="122">
        <v>0</v>
      </c>
      <c r="W5322" s="122">
        <v>0</v>
      </c>
      <c r="X5322" s="122">
        <v>0</v>
      </c>
      <c r="Y5322" s="122">
        <v>0</v>
      </c>
      <c r="Z5322" s="122">
        <v>0</v>
      </c>
      <c r="AA5322" s="122">
        <v>0</v>
      </c>
      <c r="AB5322" s="122">
        <v>0</v>
      </c>
      <c r="AC5322" s="122">
        <v>0</v>
      </c>
      <c r="AD5322" s="122">
        <v>0</v>
      </c>
      <c r="AE5322" s="122">
        <v>0</v>
      </c>
      <c r="AF5322" s="122">
        <v>0</v>
      </c>
      <c r="AG5322" s="122">
        <v>0</v>
      </c>
      <c r="AH5322" s="122">
        <v>0</v>
      </c>
      <c r="AI5322" s="122">
        <v>0</v>
      </c>
      <c r="AJ5322" s="122">
        <v>0</v>
      </c>
      <c r="AK5322" s="122">
        <v>0</v>
      </c>
      <c r="AL5322" s="122">
        <v>0</v>
      </c>
    </row>
    <row r="5323" spans="1:38" hidden="1" x14ac:dyDescent="0.25">
      <c r="A5323" s="122" t="s">
        <v>2033</v>
      </c>
      <c r="B5323" s="122">
        <v>1</v>
      </c>
      <c r="C5323" s="122" t="s">
        <v>2242</v>
      </c>
      <c r="D5323" s="122" t="s">
        <v>2127</v>
      </c>
      <c r="E5323" s="122">
        <v>96</v>
      </c>
      <c r="F5323" s="122">
        <v>0</v>
      </c>
      <c r="G5323" s="122">
        <v>0</v>
      </c>
      <c r="H5323" s="122">
        <v>0</v>
      </c>
      <c r="I5323" s="122">
        <v>0</v>
      </c>
      <c r="J5323" s="122">
        <v>0</v>
      </c>
      <c r="K5323" s="122">
        <v>0</v>
      </c>
      <c r="L5323" s="122">
        <v>0</v>
      </c>
      <c r="M5323" s="122">
        <v>0</v>
      </c>
      <c r="N5323" s="122">
        <v>0</v>
      </c>
      <c r="O5323" s="122">
        <v>0</v>
      </c>
      <c r="P5323" s="122">
        <v>0</v>
      </c>
      <c r="Q5323" s="122">
        <v>0</v>
      </c>
      <c r="R5323" s="122">
        <v>0</v>
      </c>
      <c r="S5323" s="122">
        <v>0</v>
      </c>
      <c r="T5323" s="122">
        <v>0</v>
      </c>
      <c r="U5323" s="122">
        <v>0</v>
      </c>
      <c r="V5323" s="122">
        <v>0</v>
      </c>
      <c r="W5323" s="122">
        <v>0</v>
      </c>
      <c r="X5323" s="122">
        <v>0</v>
      </c>
      <c r="Y5323" s="122">
        <v>0</v>
      </c>
      <c r="Z5323" s="122">
        <v>0</v>
      </c>
      <c r="AA5323" s="122">
        <v>0</v>
      </c>
      <c r="AB5323" s="122">
        <v>0</v>
      </c>
      <c r="AC5323" s="122">
        <v>0</v>
      </c>
      <c r="AD5323" s="122">
        <v>0</v>
      </c>
      <c r="AE5323" s="122">
        <v>0</v>
      </c>
      <c r="AF5323" s="122">
        <v>0</v>
      </c>
      <c r="AG5323" s="122">
        <v>0</v>
      </c>
      <c r="AH5323" s="122">
        <v>0</v>
      </c>
      <c r="AI5323" s="122">
        <v>0</v>
      </c>
      <c r="AJ5323" s="122">
        <v>0</v>
      </c>
      <c r="AK5323" s="122">
        <v>0</v>
      </c>
      <c r="AL5323" s="122">
        <v>0</v>
      </c>
    </row>
    <row r="5324" spans="1:38" hidden="1" x14ac:dyDescent="0.25">
      <c r="A5324" s="122" t="s">
        <v>2033</v>
      </c>
      <c r="B5324" s="122">
        <v>1</v>
      </c>
      <c r="C5324" s="122" t="s">
        <v>2242</v>
      </c>
      <c r="D5324" s="122" t="s">
        <v>2128</v>
      </c>
      <c r="E5324" s="122">
        <v>96</v>
      </c>
      <c r="F5324" s="122">
        <v>0</v>
      </c>
      <c r="G5324" s="122">
        <v>0</v>
      </c>
      <c r="H5324" s="122">
        <v>0</v>
      </c>
      <c r="I5324" s="122">
        <v>0</v>
      </c>
      <c r="J5324" s="122">
        <v>0</v>
      </c>
      <c r="K5324" s="122">
        <v>0</v>
      </c>
      <c r="L5324" s="122">
        <v>0</v>
      </c>
      <c r="M5324" s="122">
        <v>0</v>
      </c>
      <c r="N5324" s="122">
        <v>0</v>
      </c>
      <c r="O5324" s="122">
        <v>0</v>
      </c>
      <c r="P5324" s="122">
        <v>0</v>
      </c>
      <c r="Q5324" s="122">
        <v>0</v>
      </c>
      <c r="R5324" s="122">
        <v>0</v>
      </c>
      <c r="S5324" s="122">
        <v>0</v>
      </c>
      <c r="T5324" s="122">
        <v>0</v>
      </c>
      <c r="U5324" s="122">
        <v>0</v>
      </c>
      <c r="V5324" s="122">
        <v>0</v>
      </c>
      <c r="W5324" s="122">
        <v>0</v>
      </c>
      <c r="X5324" s="122">
        <v>0</v>
      </c>
      <c r="Y5324" s="122">
        <v>0</v>
      </c>
      <c r="Z5324" s="122">
        <v>0</v>
      </c>
      <c r="AA5324" s="122">
        <v>0</v>
      </c>
      <c r="AB5324" s="122">
        <v>0</v>
      </c>
      <c r="AC5324" s="122">
        <v>0</v>
      </c>
      <c r="AD5324" s="122">
        <v>0</v>
      </c>
      <c r="AE5324" s="122">
        <v>0</v>
      </c>
      <c r="AF5324" s="122">
        <v>0</v>
      </c>
      <c r="AG5324" s="122">
        <v>0</v>
      </c>
      <c r="AH5324" s="122">
        <v>0</v>
      </c>
      <c r="AI5324" s="122">
        <v>0</v>
      </c>
      <c r="AJ5324" s="122">
        <v>0</v>
      </c>
      <c r="AK5324" s="122">
        <v>0</v>
      </c>
      <c r="AL5324" s="122">
        <v>0</v>
      </c>
    </row>
    <row r="5325" spans="1:38" hidden="1" x14ac:dyDescent="0.25">
      <c r="A5325" s="122" t="s">
        <v>2032</v>
      </c>
      <c r="B5325" s="122">
        <v>1</v>
      </c>
      <c r="C5325" s="122" t="s">
        <v>2243</v>
      </c>
      <c r="D5325" s="122" t="s">
        <v>2080</v>
      </c>
      <c r="E5325" s="122">
        <v>97</v>
      </c>
      <c r="F5325" s="122">
        <v>0</v>
      </c>
      <c r="G5325" s="122">
        <v>0</v>
      </c>
      <c r="H5325" s="122">
        <v>0</v>
      </c>
      <c r="I5325" s="122">
        <v>0</v>
      </c>
      <c r="J5325" s="122">
        <v>0</v>
      </c>
      <c r="K5325" s="122">
        <v>0</v>
      </c>
      <c r="L5325" s="122">
        <v>0</v>
      </c>
      <c r="M5325" s="122">
        <v>0</v>
      </c>
      <c r="N5325" s="122">
        <v>0</v>
      </c>
      <c r="O5325" s="122">
        <v>0</v>
      </c>
      <c r="P5325" s="122">
        <v>0</v>
      </c>
      <c r="Q5325" s="122">
        <v>0</v>
      </c>
      <c r="R5325" s="122">
        <v>0</v>
      </c>
      <c r="S5325" s="122">
        <v>0</v>
      </c>
      <c r="T5325" s="122">
        <v>0</v>
      </c>
      <c r="U5325" s="122">
        <v>0</v>
      </c>
      <c r="V5325" s="122">
        <v>0</v>
      </c>
      <c r="W5325" s="122">
        <v>0</v>
      </c>
      <c r="X5325" s="122">
        <v>0</v>
      </c>
      <c r="Y5325" s="122">
        <v>0</v>
      </c>
      <c r="Z5325" s="122">
        <v>0</v>
      </c>
      <c r="AA5325" s="122">
        <v>0</v>
      </c>
      <c r="AB5325" s="122">
        <v>0</v>
      </c>
      <c r="AC5325" s="122">
        <v>0</v>
      </c>
      <c r="AD5325" s="122">
        <v>0</v>
      </c>
      <c r="AE5325" s="122">
        <v>0</v>
      </c>
      <c r="AF5325" s="122">
        <v>0</v>
      </c>
      <c r="AG5325" s="122">
        <v>0</v>
      </c>
      <c r="AH5325" s="122">
        <v>0</v>
      </c>
      <c r="AI5325" s="122">
        <v>0</v>
      </c>
      <c r="AJ5325" s="122">
        <v>0</v>
      </c>
      <c r="AK5325" s="122">
        <v>0</v>
      </c>
      <c r="AL5325" s="122">
        <v>0</v>
      </c>
    </row>
    <row r="5326" spans="1:38" hidden="1" x14ac:dyDescent="0.25">
      <c r="A5326" s="122" t="s">
        <v>2032</v>
      </c>
      <c r="B5326" s="122">
        <v>1</v>
      </c>
      <c r="C5326" s="122" t="s">
        <v>2243</v>
      </c>
      <c r="D5326" s="122" t="s">
        <v>2081</v>
      </c>
      <c r="E5326" s="122">
        <v>97</v>
      </c>
      <c r="F5326" s="122">
        <v>0</v>
      </c>
      <c r="G5326" s="122">
        <v>0</v>
      </c>
      <c r="H5326" s="122">
        <v>0</v>
      </c>
      <c r="I5326" s="122">
        <v>0</v>
      </c>
      <c r="J5326" s="122">
        <v>0</v>
      </c>
      <c r="K5326" s="122">
        <v>0</v>
      </c>
      <c r="L5326" s="122">
        <v>0</v>
      </c>
      <c r="M5326" s="122">
        <v>0</v>
      </c>
      <c r="N5326" s="122">
        <v>0</v>
      </c>
      <c r="O5326" s="122">
        <v>0</v>
      </c>
      <c r="P5326" s="122">
        <v>0</v>
      </c>
      <c r="Q5326" s="122">
        <v>0</v>
      </c>
      <c r="R5326" s="122">
        <v>0</v>
      </c>
      <c r="S5326" s="122">
        <v>0</v>
      </c>
      <c r="T5326" s="122">
        <v>0</v>
      </c>
      <c r="U5326" s="122">
        <v>0</v>
      </c>
      <c r="V5326" s="122">
        <v>0</v>
      </c>
      <c r="W5326" s="122">
        <v>0</v>
      </c>
      <c r="X5326" s="122">
        <v>0</v>
      </c>
      <c r="Y5326" s="122">
        <v>0</v>
      </c>
      <c r="Z5326" s="122">
        <v>0</v>
      </c>
      <c r="AA5326" s="122">
        <v>0</v>
      </c>
      <c r="AB5326" s="122">
        <v>0</v>
      </c>
      <c r="AC5326" s="122">
        <v>0</v>
      </c>
      <c r="AD5326" s="122">
        <v>0</v>
      </c>
      <c r="AE5326" s="122">
        <v>0</v>
      </c>
      <c r="AF5326" s="122">
        <v>0</v>
      </c>
      <c r="AG5326" s="122">
        <v>0</v>
      </c>
      <c r="AH5326" s="122">
        <v>0</v>
      </c>
      <c r="AI5326" s="122">
        <v>0</v>
      </c>
      <c r="AJ5326" s="122">
        <v>0</v>
      </c>
      <c r="AK5326" s="122">
        <v>0</v>
      </c>
      <c r="AL5326" s="122">
        <v>0</v>
      </c>
    </row>
    <row r="5327" spans="1:38" hidden="1" x14ac:dyDescent="0.25">
      <c r="A5327" s="122" t="s">
        <v>2032</v>
      </c>
      <c r="B5327" s="122">
        <v>1</v>
      </c>
      <c r="C5327" s="122" t="s">
        <v>2243</v>
      </c>
      <c r="D5327" s="122" t="s">
        <v>2082</v>
      </c>
      <c r="E5327" s="122">
        <v>97</v>
      </c>
      <c r="F5327" s="122">
        <v>0</v>
      </c>
      <c r="G5327" s="122">
        <v>0</v>
      </c>
      <c r="H5327" s="122">
        <v>0</v>
      </c>
      <c r="I5327" s="122">
        <v>0</v>
      </c>
      <c r="J5327" s="122">
        <v>0</v>
      </c>
      <c r="K5327" s="122">
        <v>0</v>
      </c>
      <c r="L5327" s="122">
        <v>0</v>
      </c>
      <c r="M5327" s="122">
        <v>0</v>
      </c>
      <c r="N5327" s="122">
        <v>0</v>
      </c>
      <c r="O5327" s="122">
        <v>0</v>
      </c>
      <c r="P5327" s="122">
        <v>0</v>
      </c>
      <c r="Q5327" s="122">
        <v>0</v>
      </c>
      <c r="R5327" s="122">
        <v>0</v>
      </c>
      <c r="S5327" s="122">
        <v>0</v>
      </c>
      <c r="T5327" s="122">
        <v>0</v>
      </c>
      <c r="U5327" s="122">
        <v>0</v>
      </c>
      <c r="V5327" s="122">
        <v>0</v>
      </c>
      <c r="W5327" s="122">
        <v>0</v>
      </c>
      <c r="X5327" s="122">
        <v>0</v>
      </c>
      <c r="Y5327" s="122">
        <v>0</v>
      </c>
      <c r="Z5327" s="122">
        <v>0</v>
      </c>
      <c r="AA5327" s="122">
        <v>0</v>
      </c>
      <c r="AB5327" s="122">
        <v>0</v>
      </c>
      <c r="AC5327" s="122">
        <v>0</v>
      </c>
      <c r="AD5327" s="122">
        <v>0</v>
      </c>
      <c r="AE5327" s="122">
        <v>0</v>
      </c>
      <c r="AF5327" s="122">
        <v>0</v>
      </c>
      <c r="AG5327" s="122">
        <v>0</v>
      </c>
      <c r="AH5327" s="122">
        <v>0</v>
      </c>
      <c r="AI5327" s="122">
        <v>0</v>
      </c>
      <c r="AJ5327" s="122">
        <v>0</v>
      </c>
      <c r="AK5327" s="122">
        <v>0</v>
      </c>
      <c r="AL5327" s="122">
        <v>0</v>
      </c>
    </row>
    <row r="5328" spans="1:38" hidden="1" x14ac:dyDescent="0.25">
      <c r="A5328" s="122" t="s">
        <v>2032</v>
      </c>
      <c r="B5328" s="122">
        <v>1</v>
      </c>
      <c r="C5328" s="122" t="s">
        <v>2243</v>
      </c>
      <c r="D5328" s="122" t="s">
        <v>2135</v>
      </c>
      <c r="E5328" s="122">
        <v>97</v>
      </c>
      <c r="F5328" s="122">
        <v>0</v>
      </c>
      <c r="G5328" s="122">
        <v>0</v>
      </c>
      <c r="H5328" s="122">
        <v>0</v>
      </c>
      <c r="I5328" s="122">
        <v>0</v>
      </c>
      <c r="J5328" s="122">
        <v>0</v>
      </c>
      <c r="K5328" s="122">
        <v>0</v>
      </c>
      <c r="L5328" s="122">
        <v>0</v>
      </c>
      <c r="M5328" s="122">
        <v>0</v>
      </c>
      <c r="N5328" s="122">
        <v>0</v>
      </c>
      <c r="O5328" s="122">
        <v>0</v>
      </c>
      <c r="P5328" s="122">
        <v>0</v>
      </c>
      <c r="Q5328" s="122">
        <v>0</v>
      </c>
      <c r="R5328" s="122">
        <v>0</v>
      </c>
      <c r="S5328" s="122">
        <v>0</v>
      </c>
      <c r="T5328" s="122">
        <v>0</v>
      </c>
      <c r="U5328" s="122">
        <v>0</v>
      </c>
      <c r="V5328" s="122">
        <v>0</v>
      </c>
      <c r="W5328" s="122">
        <v>0</v>
      </c>
      <c r="X5328" s="122">
        <v>0</v>
      </c>
      <c r="Y5328" s="122">
        <v>0</v>
      </c>
      <c r="Z5328" s="122">
        <v>0</v>
      </c>
      <c r="AA5328" s="122">
        <v>0</v>
      </c>
      <c r="AB5328" s="122">
        <v>0</v>
      </c>
      <c r="AC5328" s="122">
        <v>0</v>
      </c>
      <c r="AD5328" s="122">
        <v>0</v>
      </c>
      <c r="AE5328" s="122">
        <v>0</v>
      </c>
      <c r="AF5328" s="122">
        <v>0</v>
      </c>
      <c r="AG5328" s="122">
        <v>0</v>
      </c>
      <c r="AH5328" s="122">
        <v>0</v>
      </c>
      <c r="AI5328" s="122">
        <v>0</v>
      </c>
      <c r="AJ5328" s="122">
        <v>0</v>
      </c>
      <c r="AK5328" s="122">
        <v>0</v>
      </c>
      <c r="AL5328" s="122">
        <v>0</v>
      </c>
    </row>
    <row r="5329" spans="1:38" hidden="1" x14ac:dyDescent="0.25">
      <c r="A5329" s="122" t="s">
        <v>2032</v>
      </c>
      <c r="B5329" s="122">
        <v>1</v>
      </c>
      <c r="C5329" s="122" t="s">
        <v>2243</v>
      </c>
      <c r="D5329" s="122" t="s">
        <v>2083</v>
      </c>
      <c r="E5329" s="122">
        <v>97</v>
      </c>
      <c r="F5329" s="122">
        <v>0</v>
      </c>
      <c r="G5329" s="122">
        <v>0</v>
      </c>
      <c r="H5329" s="122">
        <v>0</v>
      </c>
      <c r="I5329" s="122">
        <v>0</v>
      </c>
      <c r="J5329" s="122">
        <v>0</v>
      </c>
      <c r="K5329" s="122">
        <v>0</v>
      </c>
      <c r="L5329" s="122">
        <v>0</v>
      </c>
      <c r="M5329" s="122">
        <v>0</v>
      </c>
      <c r="N5329" s="122">
        <v>0</v>
      </c>
      <c r="O5329" s="122">
        <v>0</v>
      </c>
      <c r="P5329" s="122">
        <v>0</v>
      </c>
      <c r="Q5329" s="122">
        <v>0</v>
      </c>
      <c r="R5329" s="122">
        <v>0</v>
      </c>
      <c r="S5329" s="122">
        <v>0</v>
      </c>
      <c r="T5329" s="122">
        <v>0</v>
      </c>
      <c r="U5329" s="122">
        <v>0</v>
      </c>
      <c r="V5329" s="122">
        <v>0</v>
      </c>
      <c r="W5329" s="122">
        <v>0</v>
      </c>
      <c r="X5329" s="122">
        <v>0</v>
      </c>
      <c r="Y5329" s="122">
        <v>0</v>
      </c>
      <c r="Z5329" s="122">
        <v>0</v>
      </c>
      <c r="AA5329" s="122">
        <v>0</v>
      </c>
      <c r="AB5329" s="122">
        <v>0</v>
      </c>
      <c r="AC5329" s="122">
        <v>0</v>
      </c>
      <c r="AD5329" s="122">
        <v>0</v>
      </c>
      <c r="AE5329" s="122">
        <v>0</v>
      </c>
      <c r="AF5329" s="122">
        <v>0</v>
      </c>
      <c r="AG5329" s="122">
        <v>0</v>
      </c>
      <c r="AH5329" s="122">
        <v>0</v>
      </c>
      <c r="AI5329" s="122">
        <v>0</v>
      </c>
      <c r="AJ5329" s="122">
        <v>0</v>
      </c>
      <c r="AK5329" s="122">
        <v>0</v>
      </c>
      <c r="AL5329" s="122">
        <v>0</v>
      </c>
    </row>
    <row r="5330" spans="1:38" x14ac:dyDescent="0.25">
      <c r="A5330" s="122" t="s">
        <v>2032</v>
      </c>
      <c r="B5330" s="122">
        <v>1</v>
      </c>
      <c r="C5330" s="122" t="s">
        <v>2243</v>
      </c>
      <c r="D5330" s="122" t="s">
        <v>2084</v>
      </c>
      <c r="E5330" s="122">
        <v>97</v>
      </c>
      <c r="F5330" s="122">
        <v>0</v>
      </c>
      <c r="G5330" s="122">
        <v>0</v>
      </c>
      <c r="H5330" s="122">
        <v>0</v>
      </c>
      <c r="I5330" s="122">
        <v>0</v>
      </c>
      <c r="J5330" s="122">
        <v>0</v>
      </c>
      <c r="K5330" s="122">
        <v>0</v>
      </c>
      <c r="L5330" s="122">
        <v>0</v>
      </c>
      <c r="M5330" s="122">
        <v>0</v>
      </c>
      <c r="N5330" s="122">
        <v>0</v>
      </c>
      <c r="O5330" s="122">
        <v>0</v>
      </c>
      <c r="P5330" s="122">
        <v>0</v>
      </c>
      <c r="Q5330" s="122">
        <v>0</v>
      </c>
      <c r="R5330" s="122">
        <v>0</v>
      </c>
      <c r="S5330" s="122">
        <v>0</v>
      </c>
      <c r="T5330" s="122">
        <v>0</v>
      </c>
      <c r="U5330" s="122">
        <v>0</v>
      </c>
      <c r="V5330" s="122">
        <v>0</v>
      </c>
      <c r="W5330" s="122">
        <v>0</v>
      </c>
      <c r="X5330" s="122">
        <v>0</v>
      </c>
      <c r="Y5330" s="122">
        <v>0</v>
      </c>
      <c r="Z5330" s="122">
        <v>0</v>
      </c>
      <c r="AA5330" s="122">
        <v>0</v>
      </c>
      <c r="AB5330" s="122">
        <v>0</v>
      </c>
      <c r="AC5330" s="122">
        <v>0</v>
      </c>
      <c r="AD5330" s="122">
        <v>0</v>
      </c>
      <c r="AE5330" s="122">
        <v>0</v>
      </c>
      <c r="AF5330" s="122">
        <v>0</v>
      </c>
      <c r="AG5330" s="122">
        <v>0</v>
      </c>
      <c r="AH5330" s="122">
        <v>0</v>
      </c>
      <c r="AI5330" s="122">
        <v>0</v>
      </c>
      <c r="AJ5330" s="122">
        <v>0</v>
      </c>
      <c r="AK5330" s="122">
        <v>0</v>
      </c>
      <c r="AL5330" s="122">
        <v>0</v>
      </c>
    </row>
    <row r="5331" spans="1:38" hidden="1" x14ac:dyDescent="0.25">
      <c r="A5331" s="122" t="s">
        <v>2032</v>
      </c>
      <c r="B5331" s="122">
        <v>1</v>
      </c>
      <c r="C5331" s="122" t="s">
        <v>2243</v>
      </c>
      <c r="D5331" s="122" t="s">
        <v>474</v>
      </c>
      <c r="E5331" s="122">
        <v>97</v>
      </c>
      <c r="F5331" s="122">
        <v>0</v>
      </c>
      <c r="G5331" s="122">
        <v>0</v>
      </c>
      <c r="H5331" s="122">
        <v>0</v>
      </c>
      <c r="I5331" s="122">
        <v>0</v>
      </c>
      <c r="J5331" s="122">
        <v>0</v>
      </c>
      <c r="K5331" s="122">
        <v>0</v>
      </c>
      <c r="L5331" s="122">
        <v>0</v>
      </c>
      <c r="M5331" s="122">
        <v>0</v>
      </c>
      <c r="N5331" s="122">
        <v>0</v>
      </c>
      <c r="O5331" s="122">
        <v>0</v>
      </c>
      <c r="P5331" s="122">
        <v>0</v>
      </c>
      <c r="Q5331" s="122">
        <v>0</v>
      </c>
      <c r="R5331" s="122">
        <v>0</v>
      </c>
      <c r="S5331" s="122">
        <v>0</v>
      </c>
      <c r="T5331" s="122">
        <v>0</v>
      </c>
      <c r="U5331" s="122">
        <v>0</v>
      </c>
      <c r="V5331" s="122">
        <v>0</v>
      </c>
      <c r="W5331" s="122">
        <v>0</v>
      </c>
      <c r="X5331" s="122">
        <v>0</v>
      </c>
      <c r="Y5331" s="122">
        <v>0</v>
      </c>
      <c r="Z5331" s="122">
        <v>0</v>
      </c>
      <c r="AA5331" s="122">
        <v>0</v>
      </c>
      <c r="AB5331" s="122">
        <v>0</v>
      </c>
      <c r="AC5331" s="122">
        <v>0</v>
      </c>
      <c r="AD5331" s="122">
        <v>0</v>
      </c>
      <c r="AE5331" s="122">
        <v>0</v>
      </c>
      <c r="AF5331" s="122">
        <v>0</v>
      </c>
      <c r="AG5331" s="122">
        <v>0</v>
      </c>
      <c r="AH5331" s="122">
        <v>0</v>
      </c>
      <c r="AI5331" s="122">
        <v>0</v>
      </c>
      <c r="AJ5331" s="122">
        <v>0</v>
      </c>
      <c r="AK5331" s="122">
        <v>0</v>
      </c>
      <c r="AL5331" s="122">
        <v>0</v>
      </c>
    </row>
    <row r="5332" spans="1:38" hidden="1" x14ac:dyDescent="0.25">
      <c r="A5332" s="122" t="s">
        <v>2032</v>
      </c>
      <c r="B5332" s="122">
        <v>1</v>
      </c>
      <c r="C5332" s="122" t="s">
        <v>2243</v>
      </c>
      <c r="D5332" s="122" t="s">
        <v>2085</v>
      </c>
      <c r="E5332" s="122">
        <v>97</v>
      </c>
      <c r="F5332" s="122">
        <v>0</v>
      </c>
      <c r="G5332" s="122">
        <v>0</v>
      </c>
      <c r="H5332" s="122">
        <v>0</v>
      </c>
      <c r="I5332" s="122">
        <v>0</v>
      </c>
      <c r="J5332" s="122">
        <v>0</v>
      </c>
      <c r="K5332" s="122">
        <v>0</v>
      </c>
      <c r="L5332" s="122">
        <v>0</v>
      </c>
      <c r="M5332" s="122">
        <v>0</v>
      </c>
      <c r="N5332" s="122">
        <v>0</v>
      </c>
      <c r="O5332" s="122">
        <v>0</v>
      </c>
      <c r="P5332" s="122">
        <v>0</v>
      </c>
      <c r="Q5332" s="122">
        <v>0</v>
      </c>
      <c r="R5332" s="122">
        <v>0</v>
      </c>
      <c r="S5332" s="122">
        <v>0</v>
      </c>
      <c r="T5332" s="122">
        <v>0</v>
      </c>
      <c r="U5332" s="122">
        <v>0</v>
      </c>
      <c r="V5332" s="122">
        <v>0</v>
      </c>
      <c r="W5332" s="122">
        <v>0</v>
      </c>
      <c r="X5332" s="122">
        <v>0</v>
      </c>
      <c r="Y5332" s="122">
        <v>0</v>
      </c>
      <c r="Z5332" s="122">
        <v>0</v>
      </c>
      <c r="AA5332" s="122">
        <v>0</v>
      </c>
      <c r="AB5332" s="122">
        <v>0</v>
      </c>
      <c r="AC5332" s="122">
        <v>0</v>
      </c>
      <c r="AD5332" s="122">
        <v>0</v>
      </c>
      <c r="AE5332" s="122">
        <v>0</v>
      </c>
      <c r="AF5332" s="122">
        <v>0</v>
      </c>
      <c r="AG5332" s="122">
        <v>0</v>
      </c>
      <c r="AH5332" s="122">
        <v>0</v>
      </c>
      <c r="AI5332" s="122">
        <v>0</v>
      </c>
      <c r="AJ5332" s="122">
        <v>0</v>
      </c>
      <c r="AK5332" s="122">
        <v>0</v>
      </c>
      <c r="AL5332" s="122">
        <v>0</v>
      </c>
    </row>
    <row r="5333" spans="1:38" hidden="1" x14ac:dyDescent="0.25">
      <c r="A5333" s="122" t="s">
        <v>2032</v>
      </c>
      <c r="B5333" s="122">
        <v>1</v>
      </c>
      <c r="C5333" s="122" t="s">
        <v>2243</v>
      </c>
      <c r="D5333" s="122" t="s">
        <v>2086</v>
      </c>
      <c r="E5333" s="122">
        <v>97</v>
      </c>
      <c r="F5333" s="122">
        <v>0</v>
      </c>
      <c r="G5333" s="122">
        <v>0</v>
      </c>
      <c r="H5333" s="122">
        <v>0</v>
      </c>
      <c r="I5333" s="122">
        <v>0</v>
      </c>
      <c r="J5333" s="122">
        <v>0</v>
      </c>
      <c r="K5333" s="122">
        <v>0</v>
      </c>
      <c r="L5333" s="122">
        <v>0</v>
      </c>
      <c r="M5333" s="122">
        <v>0</v>
      </c>
      <c r="N5333" s="122">
        <v>0</v>
      </c>
      <c r="O5333" s="122">
        <v>0</v>
      </c>
      <c r="P5333" s="122">
        <v>0</v>
      </c>
      <c r="Q5333" s="122">
        <v>0</v>
      </c>
      <c r="R5333" s="122">
        <v>0</v>
      </c>
      <c r="S5333" s="122">
        <v>0</v>
      </c>
      <c r="T5333" s="122">
        <v>0</v>
      </c>
      <c r="U5333" s="122">
        <v>0</v>
      </c>
      <c r="V5333" s="122">
        <v>0</v>
      </c>
      <c r="W5333" s="122">
        <v>0</v>
      </c>
      <c r="X5333" s="122">
        <v>0</v>
      </c>
      <c r="Y5333" s="122">
        <v>0</v>
      </c>
      <c r="Z5333" s="122">
        <v>0</v>
      </c>
      <c r="AA5333" s="122">
        <v>0</v>
      </c>
      <c r="AB5333" s="122">
        <v>0</v>
      </c>
      <c r="AC5333" s="122">
        <v>0</v>
      </c>
      <c r="AD5333" s="122">
        <v>0</v>
      </c>
      <c r="AE5333" s="122">
        <v>0</v>
      </c>
      <c r="AF5333" s="122">
        <v>0</v>
      </c>
      <c r="AG5333" s="122">
        <v>0</v>
      </c>
      <c r="AH5333" s="122">
        <v>0</v>
      </c>
      <c r="AI5333" s="122">
        <v>0</v>
      </c>
      <c r="AJ5333" s="122">
        <v>0</v>
      </c>
      <c r="AK5333" s="122">
        <v>0</v>
      </c>
      <c r="AL5333" s="122">
        <v>0</v>
      </c>
    </row>
    <row r="5334" spans="1:38" hidden="1" x14ac:dyDescent="0.25">
      <c r="A5334" s="122" t="s">
        <v>2032</v>
      </c>
      <c r="B5334" s="122">
        <v>1</v>
      </c>
      <c r="C5334" s="122" t="s">
        <v>2243</v>
      </c>
      <c r="D5334" s="122" t="s">
        <v>2087</v>
      </c>
      <c r="E5334" s="122">
        <v>97</v>
      </c>
      <c r="F5334" s="122">
        <v>0</v>
      </c>
      <c r="G5334" s="122">
        <v>0</v>
      </c>
      <c r="H5334" s="122">
        <v>0</v>
      </c>
      <c r="I5334" s="122">
        <v>0</v>
      </c>
      <c r="J5334" s="122">
        <v>0</v>
      </c>
      <c r="K5334" s="122">
        <v>0</v>
      </c>
      <c r="L5334" s="122">
        <v>0</v>
      </c>
      <c r="M5334" s="122">
        <v>0</v>
      </c>
      <c r="N5334" s="122">
        <v>0</v>
      </c>
      <c r="O5334" s="122">
        <v>0</v>
      </c>
      <c r="P5334" s="122">
        <v>0</v>
      </c>
      <c r="Q5334" s="122">
        <v>0</v>
      </c>
      <c r="R5334" s="122">
        <v>0</v>
      </c>
      <c r="S5334" s="122">
        <v>0</v>
      </c>
      <c r="T5334" s="122">
        <v>0</v>
      </c>
      <c r="U5334" s="122">
        <v>0</v>
      </c>
      <c r="V5334" s="122">
        <v>0</v>
      </c>
      <c r="W5334" s="122">
        <v>0</v>
      </c>
      <c r="X5334" s="122">
        <v>0</v>
      </c>
      <c r="Y5334" s="122">
        <v>0</v>
      </c>
      <c r="Z5334" s="122">
        <v>0</v>
      </c>
      <c r="AA5334" s="122">
        <v>0</v>
      </c>
      <c r="AB5334" s="122">
        <v>0</v>
      </c>
      <c r="AC5334" s="122">
        <v>0</v>
      </c>
      <c r="AD5334" s="122">
        <v>0</v>
      </c>
      <c r="AE5334" s="122">
        <v>0</v>
      </c>
      <c r="AF5334" s="122">
        <v>0</v>
      </c>
      <c r="AG5334" s="122">
        <v>0</v>
      </c>
      <c r="AH5334" s="122">
        <v>0</v>
      </c>
      <c r="AI5334" s="122">
        <v>0</v>
      </c>
      <c r="AJ5334" s="122">
        <v>0</v>
      </c>
      <c r="AK5334" s="122">
        <v>0</v>
      </c>
      <c r="AL5334" s="122">
        <v>0</v>
      </c>
    </row>
    <row r="5335" spans="1:38" hidden="1" x14ac:dyDescent="0.25">
      <c r="A5335" s="122" t="s">
        <v>2032</v>
      </c>
      <c r="B5335" s="122">
        <v>1</v>
      </c>
      <c r="C5335" s="122" t="s">
        <v>2243</v>
      </c>
      <c r="D5335" s="122" t="s">
        <v>2088</v>
      </c>
      <c r="E5335" s="122">
        <v>97</v>
      </c>
      <c r="F5335" s="122">
        <v>0</v>
      </c>
      <c r="G5335" s="122">
        <v>0</v>
      </c>
      <c r="H5335" s="122">
        <v>0</v>
      </c>
      <c r="I5335" s="122">
        <v>0</v>
      </c>
      <c r="J5335" s="122">
        <v>0</v>
      </c>
      <c r="K5335" s="122">
        <v>0</v>
      </c>
      <c r="L5335" s="122">
        <v>0</v>
      </c>
      <c r="M5335" s="122">
        <v>0</v>
      </c>
      <c r="N5335" s="122">
        <v>0</v>
      </c>
      <c r="O5335" s="122">
        <v>0</v>
      </c>
      <c r="P5335" s="122">
        <v>0</v>
      </c>
      <c r="Q5335" s="122">
        <v>0</v>
      </c>
      <c r="R5335" s="122">
        <v>0</v>
      </c>
      <c r="S5335" s="122">
        <v>0</v>
      </c>
      <c r="T5335" s="122">
        <v>0</v>
      </c>
      <c r="U5335" s="122">
        <v>0</v>
      </c>
      <c r="V5335" s="122">
        <v>0</v>
      </c>
      <c r="W5335" s="122">
        <v>0</v>
      </c>
      <c r="X5335" s="122">
        <v>0</v>
      </c>
      <c r="Y5335" s="122">
        <v>0</v>
      </c>
      <c r="Z5335" s="122">
        <v>0</v>
      </c>
      <c r="AA5335" s="122">
        <v>0</v>
      </c>
      <c r="AB5335" s="122">
        <v>0</v>
      </c>
      <c r="AC5335" s="122">
        <v>0</v>
      </c>
      <c r="AD5335" s="122">
        <v>0</v>
      </c>
      <c r="AE5335" s="122">
        <v>0</v>
      </c>
      <c r="AF5335" s="122">
        <v>0</v>
      </c>
      <c r="AG5335" s="122">
        <v>0</v>
      </c>
      <c r="AH5335" s="122">
        <v>0</v>
      </c>
      <c r="AI5335" s="122">
        <v>0</v>
      </c>
      <c r="AJ5335" s="122">
        <v>0</v>
      </c>
      <c r="AK5335" s="122">
        <v>0</v>
      </c>
      <c r="AL5335" s="122">
        <v>0</v>
      </c>
    </row>
    <row r="5336" spans="1:38" hidden="1" x14ac:dyDescent="0.25">
      <c r="A5336" s="122" t="s">
        <v>2032</v>
      </c>
      <c r="B5336" s="122">
        <v>1</v>
      </c>
      <c r="C5336" s="122" t="s">
        <v>2243</v>
      </c>
      <c r="D5336" s="122" t="s">
        <v>2089</v>
      </c>
      <c r="E5336" s="122">
        <v>97</v>
      </c>
      <c r="F5336" s="122">
        <v>0</v>
      </c>
      <c r="G5336" s="122">
        <v>0</v>
      </c>
      <c r="H5336" s="122">
        <v>0</v>
      </c>
      <c r="I5336" s="122">
        <v>0</v>
      </c>
      <c r="J5336" s="122">
        <v>0</v>
      </c>
      <c r="K5336" s="122">
        <v>0</v>
      </c>
      <c r="L5336" s="122">
        <v>0</v>
      </c>
      <c r="M5336" s="122">
        <v>0</v>
      </c>
      <c r="N5336" s="122">
        <v>0</v>
      </c>
      <c r="O5336" s="122">
        <v>0</v>
      </c>
      <c r="P5336" s="122">
        <v>0</v>
      </c>
      <c r="Q5336" s="122">
        <v>0</v>
      </c>
      <c r="R5336" s="122">
        <v>0</v>
      </c>
      <c r="S5336" s="122">
        <v>0</v>
      </c>
      <c r="T5336" s="122">
        <v>0</v>
      </c>
      <c r="U5336" s="122">
        <v>0</v>
      </c>
      <c r="V5336" s="122">
        <v>0</v>
      </c>
      <c r="W5336" s="122">
        <v>0</v>
      </c>
      <c r="X5336" s="122">
        <v>0</v>
      </c>
      <c r="Y5336" s="122">
        <v>0</v>
      </c>
      <c r="Z5336" s="122">
        <v>0</v>
      </c>
      <c r="AA5336" s="122">
        <v>0</v>
      </c>
      <c r="AB5336" s="122">
        <v>0</v>
      </c>
      <c r="AC5336" s="122">
        <v>0</v>
      </c>
      <c r="AD5336" s="122">
        <v>0</v>
      </c>
      <c r="AE5336" s="122">
        <v>0</v>
      </c>
      <c r="AF5336" s="122">
        <v>0</v>
      </c>
      <c r="AG5336" s="122">
        <v>0</v>
      </c>
      <c r="AH5336" s="122">
        <v>0</v>
      </c>
      <c r="AI5336" s="122">
        <v>0</v>
      </c>
      <c r="AJ5336" s="122">
        <v>0</v>
      </c>
      <c r="AK5336" s="122">
        <v>0</v>
      </c>
      <c r="AL5336" s="122">
        <v>0</v>
      </c>
    </row>
    <row r="5337" spans="1:38" hidden="1" x14ac:dyDescent="0.25">
      <c r="A5337" s="122" t="s">
        <v>2032</v>
      </c>
      <c r="B5337" s="122">
        <v>1</v>
      </c>
      <c r="C5337" s="122" t="s">
        <v>2243</v>
      </c>
      <c r="D5337" s="122" t="s">
        <v>2136</v>
      </c>
      <c r="E5337" s="122">
        <v>97</v>
      </c>
      <c r="F5337" s="122">
        <v>0</v>
      </c>
      <c r="G5337" s="122">
        <v>0</v>
      </c>
      <c r="H5337" s="122">
        <v>0</v>
      </c>
      <c r="I5337" s="122">
        <v>0</v>
      </c>
      <c r="J5337" s="122">
        <v>0</v>
      </c>
      <c r="K5337" s="122">
        <v>0</v>
      </c>
      <c r="L5337" s="122">
        <v>0</v>
      </c>
      <c r="M5337" s="122">
        <v>0</v>
      </c>
      <c r="N5337" s="122">
        <v>0</v>
      </c>
      <c r="O5337" s="122">
        <v>0</v>
      </c>
      <c r="P5337" s="122">
        <v>0</v>
      </c>
      <c r="Q5337" s="122">
        <v>0</v>
      </c>
      <c r="R5337" s="122">
        <v>0</v>
      </c>
      <c r="S5337" s="122">
        <v>0</v>
      </c>
      <c r="T5337" s="122">
        <v>0</v>
      </c>
      <c r="U5337" s="122">
        <v>0</v>
      </c>
      <c r="V5337" s="122">
        <v>0</v>
      </c>
      <c r="W5337" s="122">
        <v>0</v>
      </c>
      <c r="X5337" s="122">
        <v>0</v>
      </c>
      <c r="Y5337" s="122">
        <v>0</v>
      </c>
      <c r="Z5337" s="122">
        <v>0</v>
      </c>
      <c r="AA5337" s="122">
        <v>0</v>
      </c>
      <c r="AB5337" s="122">
        <v>0</v>
      </c>
      <c r="AC5337" s="122">
        <v>0</v>
      </c>
      <c r="AD5337" s="122">
        <v>0</v>
      </c>
      <c r="AE5337" s="122">
        <v>0</v>
      </c>
      <c r="AF5337" s="122">
        <v>0</v>
      </c>
      <c r="AG5337" s="122">
        <v>0</v>
      </c>
      <c r="AH5337" s="122">
        <v>0</v>
      </c>
      <c r="AI5337" s="122">
        <v>0</v>
      </c>
      <c r="AJ5337" s="122">
        <v>0</v>
      </c>
      <c r="AK5337" s="122">
        <v>0</v>
      </c>
      <c r="AL5337" s="122">
        <v>0</v>
      </c>
    </row>
    <row r="5338" spans="1:38" hidden="1" x14ac:dyDescent="0.25">
      <c r="A5338" s="122" t="s">
        <v>2032</v>
      </c>
      <c r="B5338" s="122">
        <v>1</v>
      </c>
      <c r="C5338" s="122" t="s">
        <v>2243</v>
      </c>
      <c r="D5338" s="122" t="s">
        <v>2090</v>
      </c>
      <c r="E5338" s="122">
        <v>97</v>
      </c>
      <c r="F5338" s="122">
        <v>0</v>
      </c>
      <c r="G5338" s="122">
        <v>0</v>
      </c>
      <c r="H5338" s="122">
        <v>0</v>
      </c>
      <c r="I5338" s="122">
        <v>0</v>
      </c>
      <c r="J5338" s="122">
        <v>0</v>
      </c>
      <c r="K5338" s="122">
        <v>0</v>
      </c>
      <c r="L5338" s="122">
        <v>0</v>
      </c>
      <c r="M5338" s="122">
        <v>0</v>
      </c>
      <c r="N5338" s="122">
        <v>0</v>
      </c>
      <c r="O5338" s="122">
        <v>0</v>
      </c>
      <c r="P5338" s="122">
        <v>0</v>
      </c>
      <c r="Q5338" s="122">
        <v>0</v>
      </c>
      <c r="R5338" s="122">
        <v>0</v>
      </c>
      <c r="S5338" s="122">
        <v>0</v>
      </c>
      <c r="T5338" s="122">
        <v>0</v>
      </c>
      <c r="U5338" s="122">
        <v>0</v>
      </c>
      <c r="V5338" s="122">
        <v>0</v>
      </c>
      <c r="W5338" s="122">
        <v>0</v>
      </c>
      <c r="X5338" s="122">
        <v>0</v>
      </c>
      <c r="Y5338" s="122">
        <v>0</v>
      </c>
      <c r="Z5338" s="122">
        <v>0</v>
      </c>
      <c r="AA5338" s="122">
        <v>0</v>
      </c>
      <c r="AB5338" s="122">
        <v>0</v>
      </c>
      <c r="AC5338" s="122">
        <v>0</v>
      </c>
      <c r="AD5338" s="122">
        <v>0</v>
      </c>
      <c r="AE5338" s="122">
        <v>0</v>
      </c>
      <c r="AF5338" s="122">
        <v>0</v>
      </c>
      <c r="AG5338" s="122">
        <v>0</v>
      </c>
      <c r="AH5338" s="122">
        <v>0</v>
      </c>
      <c r="AI5338" s="122">
        <v>0</v>
      </c>
      <c r="AJ5338" s="122">
        <v>0</v>
      </c>
      <c r="AK5338" s="122">
        <v>0</v>
      </c>
      <c r="AL5338" s="122">
        <v>0</v>
      </c>
    </row>
    <row r="5339" spans="1:38" hidden="1" x14ac:dyDescent="0.25">
      <c r="A5339" s="122" t="s">
        <v>2032</v>
      </c>
      <c r="B5339" s="122">
        <v>1</v>
      </c>
      <c r="C5339" s="122" t="s">
        <v>2243</v>
      </c>
      <c r="D5339" s="122" t="s">
        <v>2091</v>
      </c>
      <c r="E5339" s="122">
        <v>97</v>
      </c>
      <c r="F5339" s="122">
        <v>0</v>
      </c>
      <c r="G5339" s="122">
        <v>0</v>
      </c>
      <c r="H5339" s="122">
        <v>0</v>
      </c>
      <c r="I5339" s="122">
        <v>0</v>
      </c>
      <c r="J5339" s="122">
        <v>0</v>
      </c>
      <c r="K5339" s="122">
        <v>0</v>
      </c>
      <c r="L5339" s="122">
        <v>0</v>
      </c>
      <c r="M5339" s="122">
        <v>0</v>
      </c>
      <c r="N5339" s="122">
        <v>0</v>
      </c>
      <c r="O5339" s="122">
        <v>0</v>
      </c>
      <c r="P5339" s="122">
        <v>0</v>
      </c>
      <c r="Q5339" s="122">
        <v>0</v>
      </c>
      <c r="R5339" s="122">
        <v>0</v>
      </c>
      <c r="S5339" s="122">
        <v>0</v>
      </c>
      <c r="T5339" s="122">
        <v>0</v>
      </c>
      <c r="U5339" s="122">
        <v>0</v>
      </c>
      <c r="V5339" s="122">
        <v>0</v>
      </c>
      <c r="W5339" s="122">
        <v>0</v>
      </c>
      <c r="X5339" s="122">
        <v>0</v>
      </c>
      <c r="Y5339" s="122">
        <v>0</v>
      </c>
      <c r="Z5339" s="122">
        <v>0</v>
      </c>
      <c r="AA5339" s="122">
        <v>0</v>
      </c>
      <c r="AB5339" s="122">
        <v>0</v>
      </c>
      <c r="AC5339" s="122">
        <v>0</v>
      </c>
      <c r="AD5339" s="122">
        <v>0</v>
      </c>
      <c r="AE5339" s="122">
        <v>0</v>
      </c>
      <c r="AF5339" s="122">
        <v>0</v>
      </c>
      <c r="AG5339" s="122">
        <v>0</v>
      </c>
      <c r="AH5339" s="122">
        <v>0</v>
      </c>
      <c r="AI5339" s="122">
        <v>0</v>
      </c>
      <c r="AJ5339" s="122">
        <v>0</v>
      </c>
      <c r="AK5339" s="122">
        <v>0</v>
      </c>
      <c r="AL5339" s="122">
        <v>0</v>
      </c>
    </row>
    <row r="5340" spans="1:38" hidden="1" x14ac:dyDescent="0.25">
      <c r="A5340" s="122" t="s">
        <v>2032</v>
      </c>
      <c r="B5340" s="122">
        <v>1</v>
      </c>
      <c r="C5340" s="122" t="s">
        <v>2243</v>
      </c>
      <c r="D5340" s="122" t="s">
        <v>2092</v>
      </c>
      <c r="E5340" s="122">
        <v>97</v>
      </c>
      <c r="F5340" s="122">
        <v>0</v>
      </c>
      <c r="G5340" s="122">
        <v>0</v>
      </c>
      <c r="H5340" s="122">
        <v>0</v>
      </c>
      <c r="I5340" s="122">
        <v>0</v>
      </c>
      <c r="J5340" s="122">
        <v>0</v>
      </c>
      <c r="K5340" s="122">
        <v>0</v>
      </c>
      <c r="L5340" s="122">
        <v>0</v>
      </c>
      <c r="M5340" s="122">
        <v>0</v>
      </c>
      <c r="N5340" s="122">
        <v>0</v>
      </c>
      <c r="O5340" s="122">
        <v>0</v>
      </c>
      <c r="P5340" s="122">
        <v>0</v>
      </c>
      <c r="Q5340" s="122">
        <v>0</v>
      </c>
      <c r="R5340" s="122">
        <v>0</v>
      </c>
      <c r="S5340" s="122">
        <v>0</v>
      </c>
      <c r="T5340" s="122">
        <v>0</v>
      </c>
      <c r="U5340" s="122">
        <v>0</v>
      </c>
      <c r="V5340" s="122">
        <v>0</v>
      </c>
      <c r="W5340" s="122">
        <v>0</v>
      </c>
      <c r="X5340" s="122">
        <v>0</v>
      </c>
      <c r="Y5340" s="122">
        <v>0</v>
      </c>
      <c r="Z5340" s="122">
        <v>0</v>
      </c>
      <c r="AA5340" s="122">
        <v>0</v>
      </c>
      <c r="AB5340" s="122">
        <v>0</v>
      </c>
      <c r="AC5340" s="122">
        <v>0</v>
      </c>
      <c r="AD5340" s="122">
        <v>0</v>
      </c>
      <c r="AE5340" s="122">
        <v>0</v>
      </c>
      <c r="AF5340" s="122">
        <v>0</v>
      </c>
      <c r="AG5340" s="122">
        <v>0</v>
      </c>
      <c r="AH5340" s="122">
        <v>0</v>
      </c>
      <c r="AI5340" s="122">
        <v>0</v>
      </c>
      <c r="AJ5340" s="122">
        <v>0</v>
      </c>
      <c r="AK5340" s="122">
        <v>0</v>
      </c>
      <c r="AL5340" s="122">
        <v>0</v>
      </c>
    </row>
    <row r="5341" spans="1:38" hidden="1" x14ac:dyDescent="0.25">
      <c r="A5341" s="122" t="s">
        <v>2032</v>
      </c>
      <c r="B5341" s="122">
        <v>1</v>
      </c>
      <c r="C5341" s="122" t="s">
        <v>2243</v>
      </c>
      <c r="D5341" s="122" t="s">
        <v>2093</v>
      </c>
      <c r="E5341" s="122">
        <v>97</v>
      </c>
      <c r="F5341" s="122">
        <v>0</v>
      </c>
      <c r="G5341" s="122">
        <v>0</v>
      </c>
      <c r="H5341" s="122">
        <v>0</v>
      </c>
      <c r="I5341" s="122">
        <v>0</v>
      </c>
      <c r="J5341" s="122">
        <v>0</v>
      </c>
      <c r="K5341" s="122">
        <v>0</v>
      </c>
      <c r="L5341" s="122">
        <v>0</v>
      </c>
      <c r="M5341" s="122">
        <v>0</v>
      </c>
      <c r="N5341" s="122">
        <v>0</v>
      </c>
      <c r="O5341" s="122">
        <v>0</v>
      </c>
      <c r="P5341" s="122">
        <v>0</v>
      </c>
      <c r="Q5341" s="122">
        <v>0</v>
      </c>
      <c r="R5341" s="122">
        <v>0</v>
      </c>
      <c r="S5341" s="122">
        <v>0</v>
      </c>
      <c r="T5341" s="122">
        <v>0</v>
      </c>
      <c r="U5341" s="122">
        <v>0</v>
      </c>
      <c r="V5341" s="122">
        <v>0</v>
      </c>
      <c r="W5341" s="122">
        <v>0</v>
      </c>
      <c r="X5341" s="122">
        <v>0</v>
      </c>
      <c r="Y5341" s="122">
        <v>0</v>
      </c>
      <c r="Z5341" s="122">
        <v>0</v>
      </c>
      <c r="AA5341" s="122">
        <v>0</v>
      </c>
      <c r="AB5341" s="122">
        <v>0</v>
      </c>
      <c r="AC5341" s="122">
        <v>0</v>
      </c>
      <c r="AD5341" s="122">
        <v>0</v>
      </c>
      <c r="AE5341" s="122">
        <v>0</v>
      </c>
      <c r="AF5341" s="122">
        <v>0</v>
      </c>
      <c r="AG5341" s="122">
        <v>0</v>
      </c>
      <c r="AH5341" s="122">
        <v>0</v>
      </c>
      <c r="AI5341" s="122">
        <v>0</v>
      </c>
      <c r="AJ5341" s="122">
        <v>0</v>
      </c>
      <c r="AK5341" s="122">
        <v>0</v>
      </c>
      <c r="AL5341" s="122">
        <v>0</v>
      </c>
    </row>
    <row r="5342" spans="1:38" hidden="1" x14ac:dyDescent="0.25">
      <c r="A5342" s="122" t="s">
        <v>2032</v>
      </c>
      <c r="B5342" s="122">
        <v>1</v>
      </c>
      <c r="C5342" s="122" t="s">
        <v>2243</v>
      </c>
      <c r="D5342" s="122" t="s">
        <v>2094</v>
      </c>
      <c r="E5342" s="122">
        <v>97</v>
      </c>
      <c r="F5342" s="122">
        <v>0.29323250944200002</v>
      </c>
      <c r="G5342" s="122">
        <v>0.26674518675600001</v>
      </c>
      <c r="H5342" s="122">
        <v>0.23220040958999999</v>
      </c>
      <c r="I5342" s="122">
        <v>0.183471752967</v>
      </c>
      <c r="J5342" s="122">
        <v>0.138129873042</v>
      </c>
      <c r="K5342" s="122">
        <v>0.122304214188</v>
      </c>
      <c r="L5342" s="122">
        <v>0.110842826178</v>
      </c>
      <c r="M5342" s="122">
        <v>9.8123992409999999E-2</v>
      </c>
      <c r="N5342" s="122">
        <v>9.4681154034000001E-2</v>
      </c>
      <c r="O5342" s="122">
        <v>8.6520230148000005E-2</v>
      </c>
      <c r="P5342" s="122">
        <v>6.5942753187000006E-2</v>
      </c>
      <c r="Q5342" s="122">
        <v>6.3492228939000001E-2</v>
      </c>
      <c r="R5342" s="122">
        <v>5.8731651039E-2</v>
      </c>
      <c r="S5342" s="122">
        <v>3.6684387749999998E-2</v>
      </c>
      <c r="T5342" s="122">
        <v>3.008808273E-2</v>
      </c>
      <c r="U5342" s="122">
        <v>3.4535680977000001E-2</v>
      </c>
      <c r="V5342" s="122">
        <v>6.6293450342999993E-2</v>
      </c>
      <c r="W5342" s="122">
        <v>0.115130936886</v>
      </c>
      <c r="X5342" s="122">
        <v>5.9551276367999999E-2</v>
      </c>
      <c r="Y5342" s="122">
        <v>3.5609285865E-2</v>
      </c>
      <c r="Z5342" s="122">
        <v>0.11031847860000001</v>
      </c>
      <c r="AA5342" s="122">
        <v>0.110387165871</v>
      </c>
      <c r="AB5342" s="122">
        <v>7.8914599752000006E-2</v>
      </c>
      <c r="AC5342" s="122">
        <v>7.1543760683999993E-2</v>
      </c>
      <c r="AD5342" s="122">
        <v>0.16248848649600001</v>
      </c>
      <c r="AE5342" s="122">
        <v>0.14354003202900001</v>
      </c>
      <c r="AF5342" s="122">
        <v>3.8318520002999998E-2</v>
      </c>
      <c r="AG5342" s="122">
        <v>1.4847289289999999E-2</v>
      </c>
      <c r="AH5342" s="122">
        <v>0.10075529204399999</v>
      </c>
      <c r="AI5342" s="122">
        <v>0.10618148786999999</v>
      </c>
      <c r="AJ5342" s="122">
        <v>0.11547553089</v>
      </c>
      <c r="AK5342" s="122">
        <v>0.118565655132</v>
      </c>
      <c r="AL5342" s="122">
        <v>0</v>
      </c>
    </row>
    <row r="5343" spans="1:38" hidden="1" x14ac:dyDescent="0.25">
      <c r="A5343" s="122" t="s">
        <v>2032</v>
      </c>
      <c r="B5343" s="122">
        <v>1</v>
      </c>
      <c r="C5343" s="122" t="s">
        <v>2243</v>
      </c>
      <c r="D5343" s="122" t="s">
        <v>2095</v>
      </c>
      <c r="E5343" s="122">
        <v>97</v>
      </c>
      <c r="F5343" s="122">
        <v>0</v>
      </c>
      <c r="G5343" s="122">
        <v>0</v>
      </c>
      <c r="H5343" s="122">
        <v>0</v>
      </c>
      <c r="I5343" s="122">
        <v>0</v>
      </c>
      <c r="J5343" s="122">
        <v>0</v>
      </c>
      <c r="K5343" s="122">
        <v>0</v>
      </c>
      <c r="L5343" s="122">
        <v>0</v>
      </c>
      <c r="M5343" s="122">
        <v>0</v>
      </c>
      <c r="N5343" s="122">
        <v>0</v>
      </c>
      <c r="O5343" s="122">
        <v>0</v>
      </c>
      <c r="P5343" s="122">
        <v>0</v>
      </c>
      <c r="Q5343" s="122">
        <v>0</v>
      </c>
      <c r="R5343" s="122">
        <v>0</v>
      </c>
      <c r="S5343" s="122">
        <v>0</v>
      </c>
      <c r="T5343" s="122">
        <v>0</v>
      </c>
      <c r="U5343" s="122">
        <v>0</v>
      </c>
      <c r="V5343" s="122">
        <v>0</v>
      </c>
      <c r="W5343" s="122">
        <v>0</v>
      </c>
      <c r="X5343" s="122">
        <v>0</v>
      </c>
      <c r="Y5343" s="122">
        <v>0</v>
      </c>
      <c r="Z5343" s="122">
        <v>0</v>
      </c>
      <c r="AA5343" s="122">
        <v>0</v>
      </c>
      <c r="AB5343" s="122">
        <v>0</v>
      </c>
      <c r="AC5343" s="122">
        <v>0</v>
      </c>
      <c r="AD5343" s="122">
        <v>0</v>
      </c>
      <c r="AE5343" s="122">
        <v>0</v>
      </c>
      <c r="AF5343" s="122">
        <v>0</v>
      </c>
      <c r="AG5343" s="122">
        <v>0</v>
      </c>
      <c r="AH5343" s="122">
        <v>0</v>
      </c>
      <c r="AI5343" s="122">
        <v>0</v>
      </c>
      <c r="AJ5343" s="122">
        <v>0</v>
      </c>
      <c r="AK5343" s="122">
        <v>0</v>
      </c>
      <c r="AL5343" s="122">
        <v>0</v>
      </c>
    </row>
    <row r="5344" spans="1:38" hidden="1" x14ac:dyDescent="0.25">
      <c r="A5344" s="122" t="s">
        <v>2032</v>
      </c>
      <c r="B5344" s="122">
        <v>1</v>
      </c>
      <c r="C5344" s="122" t="s">
        <v>2243</v>
      </c>
      <c r="D5344" s="122" t="s">
        <v>2096</v>
      </c>
      <c r="E5344" s="122">
        <v>97</v>
      </c>
      <c r="F5344" s="122">
        <v>0.88939451172299999</v>
      </c>
      <c r="G5344" s="122">
        <v>0.86126293833900003</v>
      </c>
      <c r="H5344" s="122">
        <v>0.85709121335399996</v>
      </c>
      <c r="I5344" s="122">
        <v>0.84418450340100004</v>
      </c>
      <c r="J5344" s="122">
        <v>0.58779206200199996</v>
      </c>
      <c r="K5344" s="122">
        <v>0.50732749231800001</v>
      </c>
      <c r="L5344" s="122">
        <v>0.46197366867599998</v>
      </c>
      <c r="M5344" s="122">
        <v>0.50712371339999995</v>
      </c>
      <c r="N5344" s="122">
        <v>0.37544837022900002</v>
      </c>
      <c r="O5344" s="122">
        <v>0.32212381581600003</v>
      </c>
      <c r="P5344" s="122">
        <v>0.48454553435699999</v>
      </c>
      <c r="Q5344" s="122">
        <v>0.45209098406100001</v>
      </c>
      <c r="R5344" s="122">
        <v>0.40615870328100001</v>
      </c>
      <c r="S5344" s="122">
        <v>0.51870776883900005</v>
      </c>
      <c r="T5344" s="122">
        <v>0.31397055080399999</v>
      </c>
      <c r="U5344" s="122">
        <v>0.39308842401900002</v>
      </c>
      <c r="V5344" s="122">
        <v>0.38425448941500001</v>
      </c>
      <c r="W5344" s="122">
        <v>0.48761782001699999</v>
      </c>
      <c r="X5344" s="122">
        <v>0.43625488022699999</v>
      </c>
      <c r="Y5344" s="122">
        <v>0.36153527095799998</v>
      </c>
      <c r="Z5344" s="122">
        <v>0.38448674126100002</v>
      </c>
      <c r="AA5344" s="122">
        <v>1.2667598914380001</v>
      </c>
      <c r="AB5344" s="122">
        <v>0.790946476377</v>
      </c>
      <c r="AC5344" s="122">
        <v>0.895114879089</v>
      </c>
      <c r="AD5344" s="122">
        <v>0.81881211747899996</v>
      </c>
      <c r="AE5344" s="122">
        <v>0.46474789860600002</v>
      </c>
      <c r="AF5344" s="122">
        <v>0.31702264536899999</v>
      </c>
      <c r="AG5344" s="122">
        <v>0.22014855438</v>
      </c>
      <c r="AH5344" s="122">
        <v>0.42776912956500002</v>
      </c>
      <c r="AI5344" s="122">
        <v>0.39237012905700003</v>
      </c>
      <c r="AJ5344" s="122">
        <v>0.73675012367399995</v>
      </c>
      <c r="AK5344" s="122">
        <v>0.58784967939900001</v>
      </c>
      <c r="AL5344" s="122">
        <v>0</v>
      </c>
    </row>
    <row r="5345" spans="1:38" hidden="1" x14ac:dyDescent="0.25">
      <c r="A5345" s="122" t="s">
        <v>2032</v>
      </c>
      <c r="B5345" s="122">
        <v>1</v>
      </c>
      <c r="C5345" s="122" t="s">
        <v>2243</v>
      </c>
      <c r="D5345" s="122" t="s">
        <v>2097</v>
      </c>
      <c r="E5345" s="122">
        <v>97</v>
      </c>
      <c r="F5345" s="122">
        <v>0</v>
      </c>
      <c r="G5345" s="122">
        <v>0</v>
      </c>
      <c r="H5345" s="122">
        <v>0</v>
      </c>
      <c r="I5345" s="122">
        <v>0</v>
      </c>
      <c r="J5345" s="122">
        <v>0</v>
      </c>
      <c r="K5345" s="122">
        <v>0</v>
      </c>
      <c r="L5345" s="122">
        <v>0</v>
      </c>
      <c r="M5345" s="122">
        <v>0</v>
      </c>
      <c r="N5345" s="122">
        <v>0</v>
      </c>
      <c r="O5345" s="122">
        <v>0</v>
      </c>
      <c r="P5345" s="122">
        <v>0</v>
      </c>
      <c r="Q5345" s="122">
        <v>0</v>
      </c>
      <c r="R5345" s="122">
        <v>0</v>
      </c>
      <c r="S5345" s="122">
        <v>0</v>
      </c>
      <c r="T5345" s="122">
        <v>0</v>
      </c>
      <c r="U5345" s="122">
        <v>0</v>
      </c>
      <c r="V5345" s="122">
        <v>0</v>
      </c>
      <c r="W5345" s="122">
        <v>0</v>
      </c>
      <c r="X5345" s="122">
        <v>0</v>
      </c>
      <c r="Y5345" s="122">
        <v>0</v>
      </c>
      <c r="Z5345" s="122">
        <v>0</v>
      </c>
      <c r="AA5345" s="122">
        <v>0</v>
      </c>
      <c r="AB5345" s="122">
        <v>0</v>
      </c>
      <c r="AC5345" s="122">
        <v>0</v>
      </c>
      <c r="AD5345" s="122">
        <v>0</v>
      </c>
      <c r="AE5345" s="122">
        <v>0</v>
      </c>
      <c r="AF5345" s="122">
        <v>0</v>
      </c>
      <c r="AG5345" s="122">
        <v>0</v>
      </c>
      <c r="AH5345" s="122">
        <v>0</v>
      </c>
      <c r="AI5345" s="122">
        <v>0</v>
      </c>
      <c r="AJ5345" s="122">
        <v>0</v>
      </c>
      <c r="AK5345" s="122">
        <v>0</v>
      </c>
      <c r="AL5345" s="122">
        <v>0</v>
      </c>
    </row>
    <row r="5346" spans="1:38" hidden="1" x14ac:dyDescent="0.25">
      <c r="A5346" s="122" t="s">
        <v>2032</v>
      </c>
      <c r="B5346" s="122">
        <v>1</v>
      </c>
      <c r="C5346" s="122" t="s">
        <v>2243</v>
      </c>
      <c r="D5346" s="122" t="s">
        <v>2098</v>
      </c>
      <c r="E5346" s="122">
        <v>97</v>
      </c>
      <c r="F5346" s="122">
        <v>0</v>
      </c>
      <c r="G5346" s="122">
        <v>0</v>
      </c>
      <c r="H5346" s="122">
        <v>0</v>
      </c>
      <c r="I5346" s="122">
        <v>0</v>
      </c>
      <c r="J5346" s="122">
        <v>0</v>
      </c>
      <c r="K5346" s="122">
        <v>0</v>
      </c>
      <c r="L5346" s="122">
        <v>0</v>
      </c>
      <c r="M5346" s="122">
        <v>0</v>
      </c>
      <c r="N5346" s="122">
        <v>0</v>
      </c>
      <c r="O5346" s="122">
        <v>0</v>
      </c>
      <c r="P5346" s="122">
        <v>0</v>
      </c>
      <c r="Q5346" s="122">
        <v>0</v>
      </c>
      <c r="R5346" s="122">
        <v>0</v>
      </c>
      <c r="S5346" s="122">
        <v>0</v>
      </c>
      <c r="T5346" s="122">
        <v>0</v>
      </c>
      <c r="U5346" s="122">
        <v>0</v>
      </c>
      <c r="V5346" s="122">
        <v>0</v>
      </c>
      <c r="W5346" s="122">
        <v>0</v>
      </c>
      <c r="X5346" s="122">
        <v>0</v>
      </c>
      <c r="Y5346" s="122">
        <v>0</v>
      </c>
      <c r="Z5346" s="122">
        <v>0</v>
      </c>
      <c r="AA5346" s="122">
        <v>0</v>
      </c>
      <c r="AB5346" s="122">
        <v>0</v>
      </c>
      <c r="AC5346" s="122">
        <v>0</v>
      </c>
      <c r="AD5346" s="122">
        <v>0</v>
      </c>
      <c r="AE5346" s="122">
        <v>0</v>
      </c>
      <c r="AF5346" s="122">
        <v>0</v>
      </c>
      <c r="AG5346" s="122">
        <v>0</v>
      </c>
      <c r="AH5346" s="122">
        <v>0</v>
      </c>
      <c r="AI5346" s="122">
        <v>0</v>
      </c>
      <c r="AJ5346" s="122">
        <v>0</v>
      </c>
      <c r="AK5346" s="122">
        <v>0</v>
      </c>
      <c r="AL5346" s="122">
        <v>0</v>
      </c>
    </row>
    <row r="5347" spans="1:38" hidden="1" x14ac:dyDescent="0.25">
      <c r="A5347" s="122" t="s">
        <v>2032</v>
      </c>
      <c r="B5347" s="122">
        <v>1</v>
      </c>
      <c r="C5347" s="122" t="s">
        <v>2243</v>
      </c>
      <c r="D5347" s="122" t="s">
        <v>2099</v>
      </c>
      <c r="E5347" s="122">
        <v>97</v>
      </c>
      <c r="F5347" s="122">
        <v>3.8111488502099999</v>
      </c>
      <c r="G5347" s="122">
        <v>3.322120934145</v>
      </c>
      <c r="H5347" s="122">
        <v>3.4180241462400001</v>
      </c>
      <c r="I5347" s="122">
        <v>3.3514929646499998</v>
      </c>
      <c r="J5347" s="122">
        <v>3.4141361326170001</v>
      </c>
      <c r="K5347" s="122">
        <v>3.1695926353589998</v>
      </c>
      <c r="L5347" s="122">
        <v>3.2592585693929998</v>
      </c>
      <c r="M5347" s="122">
        <v>1.9639422400319999</v>
      </c>
      <c r="N5347" s="122">
        <v>0.39563494818</v>
      </c>
      <c r="O5347" s="122">
        <v>0.16353203004</v>
      </c>
      <c r="P5347" s="122">
        <v>0.49179360339599998</v>
      </c>
      <c r="Q5347" s="122">
        <v>0.17700372040199999</v>
      </c>
      <c r="R5347" s="122">
        <v>0.42572055986399998</v>
      </c>
      <c r="S5347" s="122">
        <v>0.26593852956000003</v>
      </c>
      <c r="T5347" s="122">
        <v>0.215619168162</v>
      </c>
      <c r="U5347" s="122">
        <v>0.248487932094</v>
      </c>
      <c r="V5347" s="122">
        <v>0</v>
      </c>
      <c r="W5347" s="122">
        <v>0</v>
      </c>
      <c r="X5347" s="122">
        <v>0</v>
      </c>
      <c r="Y5347" s="122">
        <v>0</v>
      </c>
      <c r="Z5347" s="122">
        <v>0</v>
      </c>
      <c r="AA5347" s="122">
        <v>0</v>
      </c>
      <c r="AB5347" s="122">
        <v>0</v>
      </c>
      <c r="AC5347" s="122">
        <v>0</v>
      </c>
      <c r="AD5347" s="122">
        <v>0</v>
      </c>
      <c r="AE5347" s="122">
        <v>0</v>
      </c>
      <c r="AF5347" s="122">
        <v>0</v>
      </c>
      <c r="AG5347" s="122">
        <v>0</v>
      </c>
      <c r="AH5347" s="122">
        <v>0</v>
      </c>
      <c r="AI5347" s="122">
        <v>0</v>
      </c>
      <c r="AJ5347" s="122">
        <v>0</v>
      </c>
      <c r="AK5347" s="122">
        <v>0</v>
      </c>
      <c r="AL5347" s="122">
        <v>0</v>
      </c>
    </row>
    <row r="5348" spans="1:38" hidden="1" x14ac:dyDescent="0.25">
      <c r="A5348" s="122" t="s">
        <v>2032</v>
      </c>
      <c r="B5348" s="122">
        <v>1</v>
      </c>
      <c r="C5348" s="122" t="s">
        <v>2243</v>
      </c>
      <c r="D5348" s="122" t="s">
        <v>2100</v>
      </c>
      <c r="E5348" s="122">
        <v>97</v>
      </c>
      <c r="F5348" s="122">
        <v>0</v>
      </c>
      <c r="G5348" s="122">
        <v>0</v>
      </c>
      <c r="H5348" s="122">
        <v>0</v>
      </c>
      <c r="I5348" s="122">
        <v>0</v>
      </c>
      <c r="J5348" s="122">
        <v>0</v>
      </c>
      <c r="K5348" s="122">
        <v>0</v>
      </c>
      <c r="L5348" s="122">
        <v>0</v>
      </c>
      <c r="M5348" s="122">
        <v>0</v>
      </c>
      <c r="N5348" s="122">
        <v>0</v>
      </c>
      <c r="O5348" s="122">
        <v>0</v>
      </c>
      <c r="P5348" s="122">
        <v>0</v>
      </c>
      <c r="Q5348" s="122">
        <v>0</v>
      </c>
      <c r="R5348" s="122">
        <v>0</v>
      </c>
      <c r="S5348" s="122">
        <v>0</v>
      </c>
      <c r="T5348" s="122">
        <v>0</v>
      </c>
      <c r="U5348" s="122">
        <v>0</v>
      </c>
      <c r="V5348" s="122">
        <v>0</v>
      </c>
      <c r="W5348" s="122">
        <v>0</v>
      </c>
      <c r="X5348" s="122">
        <v>0</v>
      </c>
      <c r="Y5348" s="122">
        <v>0</v>
      </c>
      <c r="Z5348" s="122">
        <v>0</v>
      </c>
      <c r="AA5348" s="122">
        <v>0</v>
      </c>
      <c r="AB5348" s="122">
        <v>0</v>
      </c>
      <c r="AC5348" s="122">
        <v>0</v>
      </c>
      <c r="AD5348" s="122">
        <v>0</v>
      </c>
      <c r="AE5348" s="122">
        <v>0</v>
      </c>
      <c r="AF5348" s="122">
        <v>0</v>
      </c>
      <c r="AG5348" s="122">
        <v>0</v>
      </c>
      <c r="AH5348" s="122">
        <v>0</v>
      </c>
      <c r="AI5348" s="122">
        <v>0</v>
      </c>
      <c r="AJ5348" s="122">
        <v>0</v>
      </c>
      <c r="AK5348" s="122">
        <v>0</v>
      </c>
      <c r="AL5348" s="122">
        <v>0</v>
      </c>
    </row>
    <row r="5349" spans="1:38" hidden="1" x14ac:dyDescent="0.25">
      <c r="A5349" s="122" t="s">
        <v>2032</v>
      </c>
      <c r="B5349" s="122">
        <v>1</v>
      </c>
      <c r="C5349" s="122" t="s">
        <v>2243</v>
      </c>
      <c r="D5349" s="122" t="s">
        <v>2101</v>
      </c>
      <c r="E5349" s="122">
        <v>97</v>
      </c>
      <c r="F5349" s="122">
        <v>0</v>
      </c>
      <c r="G5349" s="122">
        <v>0</v>
      </c>
      <c r="H5349" s="122">
        <v>0</v>
      </c>
      <c r="I5349" s="122">
        <v>0</v>
      </c>
      <c r="J5349" s="122">
        <v>0</v>
      </c>
      <c r="K5349" s="122">
        <v>0</v>
      </c>
      <c r="L5349" s="122">
        <v>0</v>
      </c>
      <c r="M5349" s="122">
        <v>0</v>
      </c>
      <c r="N5349" s="122">
        <v>0</v>
      </c>
      <c r="O5349" s="122">
        <v>0</v>
      </c>
      <c r="P5349" s="122">
        <v>0</v>
      </c>
      <c r="Q5349" s="122">
        <v>0</v>
      </c>
      <c r="R5349" s="122">
        <v>0</v>
      </c>
      <c r="S5349" s="122">
        <v>0</v>
      </c>
      <c r="T5349" s="122">
        <v>0</v>
      </c>
      <c r="U5349" s="122">
        <v>0</v>
      </c>
      <c r="V5349" s="122">
        <v>0</v>
      </c>
      <c r="W5349" s="122">
        <v>0</v>
      </c>
      <c r="X5349" s="122">
        <v>0</v>
      </c>
      <c r="Y5349" s="122">
        <v>0</v>
      </c>
      <c r="Z5349" s="122">
        <v>0</v>
      </c>
      <c r="AA5349" s="122">
        <v>0</v>
      </c>
      <c r="AB5349" s="122">
        <v>0</v>
      </c>
      <c r="AC5349" s="122">
        <v>0</v>
      </c>
      <c r="AD5349" s="122">
        <v>0</v>
      </c>
      <c r="AE5349" s="122">
        <v>0</v>
      </c>
      <c r="AF5349" s="122">
        <v>0</v>
      </c>
      <c r="AG5349" s="122">
        <v>0</v>
      </c>
      <c r="AH5349" s="122">
        <v>0</v>
      </c>
      <c r="AI5349" s="122">
        <v>0</v>
      </c>
      <c r="AJ5349" s="122">
        <v>0</v>
      </c>
      <c r="AK5349" s="122">
        <v>0</v>
      </c>
      <c r="AL5349" s="122">
        <v>0</v>
      </c>
    </row>
    <row r="5350" spans="1:38" hidden="1" x14ac:dyDescent="0.25">
      <c r="A5350" s="122" t="s">
        <v>2032</v>
      </c>
      <c r="B5350" s="122">
        <v>1</v>
      </c>
      <c r="C5350" s="122" t="s">
        <v>2243</v>
      </c>
      <c r="D5350" s="122" t="s">
        <v>2102</v>
      </c>
      <c r="E5350" s="122">
        <v>97</v>
      </c>
      <c r="F5350" s="122">
        <v>0</v>
      </c>
      <c r="G5350" s="122">
        <v>0</v>
      </c>
      <c r="H5350" s="122">
        <v>0</v>
      </c>
      <c r="I5350" s="122">
        <v>0</v>
      </c>
      <c r="J5350" s="122">
        <v>0</v>
      </c>
      <c r="K5350" s="122">
        <v>0</v>
      </c>
      <c r="L5350" s="122">
        <v>0</v>
      </c>
      <c r="M5350" s="122">
        <v>0</v>
      </c>
      <c r="N5350" s="122">
        <v>0</v>
      </c>
      <c r="O5350" s="122">
        <v>0</v>
      </c>
      <c r="P5350" s="122">
        <v>0</v>
      </c>
      <c r="Q5350" s="122">
        <v>0</v>
      </c>
      <c r="R5350" s="122">
        <v>0</v>
      </c>
      <c r="S5350" s="122">
        <v>0</v>
      </c>
      <c r="T5350" s="122">
        <v>0</v>
      </c>
      <c r="U5350" s="122">
        <v>0</v>
      </c>
      <c r="V5350" s="122">
        <v>0</v>
      </c>
      <c r="W5350" s="122">
        <v>0</v>
      </c>
      <c r="X5350" s="122">
        <v>0</v>
      </c>
      <c r="Y5350" s="122">
        <v>0</v>
      </c>
      <c r="Z5350" s="122">
        <v>0</v>
      </c>
      <c r="AA5350" s="122">
        <v>0</v>
      </c>
      <c r="AB5350" s="122">
        <v>0</v>
      </c>
      <c r="AC5350" s="122">
        <v>0</v>
      </c>
      <c r="AD5350" s="122">
        <v>0</v>
      </c>
      <c r="AE5350" s="122">
        <v>0</v>
      </c>
      <c r="AF5350" s="122">
        <v>0</v>
      </c>
      <c r="AG5350" s="122">
        <v>0</v>
      </c>
      <c r="AH5350" s="122">
        <v>0</v>
      </c>
      <c r="AI5350" s="122">
        <v>0</v>
      </c>
      <c r="AJ5350" s="122">
        <v>0</v>
      </c>
      <c r="AK5350" s="122">
        <v>0</v>
      </c>
      <c r="AL5350" s="122">
        <v>0</v>
      </c>
    </row>
    <row r="5351" spans="1:38" hidden="1" x14ac:dyDescent="0.25">
      <c r="A5351" s="122" t="s">
        <v>2032</v>
      </c>
      <c r="B5351" s="122">
        <v>1</v>
      </c>
      <c r="C5351" s="122" t="s">
        <v>2243</v>
      </c>
      <c r="D5351" s="122" t="s">
        <v>2103</v>
      </c>
      <c r="E5351" s="122">
        <v>97</v>
      </c>
      <c r="F5351" s="122">
        <v>2.1817122580260002</v>
      </c>
      <c r="G5351" s="122">
        <v>0.62944418791500001</v>
      </c>
      <c r="H5351" s="122">
        <v>0.50743575147599995</v>
      </c>
      <c r="I5351" s="122">
        <v>0.55541147756099996</v>
      </c>
      <c r="J5351" s="122">
        <v>0.50077550831399997</v>
      </c>
      <c r="K5351" s="122">
        <v>0.51366670187999997</v>
      </c>
      <c r="L5351" s="122">
        <v>0.31463563649100001</v>
      </c>
      <c r="M5351" s="122">
        <v>0.33422158687499998</v>
      </c>
      <c r="N5351" s="122">
        <v>0.24129313983</v>
      </c>
      <c r="O5351" s="122">
        <v>0.27369629379900001</v>
      </c>
      <c r="P5351" s="122">
        <v>0.31540562641800002</v>
      </c>
      <c r="Q5351" s="122">
        <v>0.369271834041</v>
      </c>
      <c r="R5351" s="122">
        <v>0.32961160690500002</v>
      </c>
      <c r="S5351" s="122">
        <v>0.37056680220900001</v>
      </c>
      <c r="T5351" s="122">
        <v>0.27222416362200003</v>
      </c>
      <c r="U5351" s="122">
        <v>0.35337489737700001</v>
      </c>
      <c r="V5351" s="122">
        <v>0.21990244249800001</v>
      </c>
      <c r="W5351" s="122">
        <v>0.16265214737100001</v>
      </c>
      <c r="X5351" s="122">
        <v>0.123134356662</v>
      </c>
      <c r="Y5351" s="122">
        <v>0.31952419460999998</v>
      </c>
      <c r="Z5351" s="122">
        <v>0.18075553550099999</v>
      </c>
      <c r="AA5351" s="122">
        <v>0.131462082831</v>
      </c>
      <c r="AB5351" s="122">
        <v>0.233345220273</v>
      </c>
      <c r="AC5351" s="122">
        <v>0.23667692991</v>
      </c>
      <c r="AD5351" s="122">
        <v>0.25919142074399998</v>
      </c>
      <c r="AE5351" s="122">
        <v>0.36121850071200001</v>
      </c>
      <c r="AF5351" s="122">
        <v>3.1979441070000003E-2</v>
      </c>
      <c r="AG5351" s="122">
        <v>0</v>
      </c>
      <c r="AH5351" s="122">
        <v>8.4513488888999996E-2</v>
      </c>
      <c r="AI5351" s="122">
        <v>0.22377398399099999</v>
      </c>
      <c r="AJ5351" s="122">
        <v>0.108134765976</v>
      </c>
      <c r="AK5351" s="122">
        <v>0.113462804505</v>
      </c>
      <c r="AL5351" s="122">
        <v>0</v>
      </c>
    </row>
    <row r="5352" spans="1:38" hidden="1" x14ac:dyDescent="0.25">
      <c r="A5352" s="122" t="s">
        <v>2032</v>
      </c>
      <c r="B5352" s="122">
        <v>1</v>
      </c>
      <c r="C5352" s="122" t="s">
        <v>2243</v>
      </c>
      <c r="D5352" s="122" t="s">
        <v>2137</v>
      </c>
      <c r="E5352" s="122">
        <v>97</v>
      </c>
      <c r="F5352" s="122">
        <v>0</v>
      </c>
      <c r="G5352" s="122">
        <v>0</v>
      </c>
      <c r="H5352" s="122">
        <v>0</v>
      </c>
      <c r="I5352" s="122">
        <v>0</v>
      </c>
      <c r="J5352" s="122">
        <v>0</v>
      </c>
      <c r="K5352" s="122">
        <v>0</v>
      </c>
      <c r="L5352" s="122">
        <v>0</v>
      </c>
      <c r="M5352" s="122">
        <v>0</v>
      </c>
      <c r="N5352" s="122">
        <v>0</v>
      </c>
      <c r="O5352" s="122">
        <v>0</v>
      </c>
      <c r="P5352" s="122">
        <v>0</v>
      </c>
      <c r="Q5352" s="122">
        <v>0</v>
      </c>
      <c r="R5352" s="122">
        <v>0</v>
      </c>
      <c r="S5352" s="122">
        <v>0</v>
      </c>
      <c r="T5352" s="122">
        <v>0</v>
      </c>
      <c r="U5352" s="122">
        <v>0</v>
      </c>
      <c r="V5352" s="122">
        <v>0</v>
      </c>
      <c r="W5352" s="122">
        <v>0</v>
      </c>
      <c r="X5352" s="122">
        <v>0</v>
      </c>
      <c r="Y5352" s="122">
        <v>0</v>
      </c>
      <c r="Z5352" s="122">
        <v>0</v>
      </c>
      <c r="AA5352" s="122">
        <v>0</v>
      </c>
      <c r="AB5352" s="122">
        <v>0</v>
      </c>
      <c r="AC5352" s="122">
        <v>0</v>
      </c>
      <c r="AD5352" s="122">
        <v>0</v>
      </c>
      <c r="AE5352" s="122">
        <v>0</v>
      </c>
      <c r="AF5352" s="122">
        <v>0</v>
      </c>
      <c r="AG5352" s="122">
        <v>0</v>
      </c>
      <c r="AH5352" s="122">
        <v>0</v>
      </c>
      <c r="AI5352" s="122">
        <v>0</v>
      </c>
      <c r="AJ5352" s="122">
        <v>0</v>
      </c>
      <c r="AK5352" s="122">
        <v>0</v>
      </c>
      <c r="AL5352" s="122">
        <v>0</v>
      </c>
    </row>
    <row r="5353" spans="1:38" hidden="1" x14ac:dyDescent="0.25">
      <c r="A5353" s="122" t="s">
        <v>2032</v>
      </c>
      <c r="B5353" s="122">
        <v>1</v>
      </c>
      <c r="C5353" s="122" t="s">
        <v>2243</v>
      </c>
      <c r="D5353" s="122" t="s">
        <v>2104</v>
      </c>
      <c r="E5353" s="122">
        <v>97</v>
      </c>
      <c r="F5353" s="122">
        <v>0</v>
      </c>
      <c r="G5353" s="122">
        <v>0</v>
      </c>
      <c r="H5353" s="122">
        <v>0</v>
      </c>
      <c r="I5353" s="122">
        <v>0</v>
      </c>
      <c r="J5353" s="122">
        <v>0</v>
      </c>
      <c r="K5353" s="122">
        <v>0</v>
      </c>
      <c r="L5353" s="122">
        <v>0</v>
      </c>
      <c r="M5353" s="122">
        <v>0</v>
      </c>
      <c r="N5353" s="122">
        <v>0</v>
      </c>
      <c r="O5353" s="122">
        <v>0</v>
      </c>
      <c r="P5353" s="122">
        <v>0</v>
      </c>
      <c r="Q5353" s="122">
        <v>0</v>
      </c>
      <c r="R5353" s="122">
        <v>0</v>
      </c>
      <c r="S5353" s="122">
        <v>0</v>
      </c>
      <c r="T5353" s="122">
        <v>0</v>
      </c>
      <c r="U5353" s="122">
        <v>0</v>
      </c>
      <c r="V5353" s="122">
        <v>0</v>
      </c>
      <c r="W5353" s="122">
        <v>0</v>
      </c>
      <c r="X5353" s="122">
        <v>0</v>
      </c>
      <c r="Y5353" s="122">
        <v>0</v>
      </c>
      <c r="Z5353" s="122">
        <v>0</v>
      </c>
      <c r="AA5353" s="122">
        <v>0</v>
      </c>
      <c r="AB5353" s="122">
        <v>0</v>
      </c>
      <c r="AC5353" s="122">
        <v>0</v>
      </c>
      <c r="AD5353" s="122">
        <v>0</v>
      </c>
      <c r="AE5353" s="122">
        <v>0</v>
      </c>
      <c r="AF5353" s="122">
        <v>0</v>
      </c>
      <c r="AG5353" s="122">
        <v>0</v>
      </c>
      <c r="AH5353" s="122">
        <v>0</v>
      </c>
      <c r="AI5353" s="122">
        <v>0</v>
      </c>
      <c r="AJ5353" s="122">
        <v>0</v>
      </c>
      <c r="AK5353" s="122">
        <v>0</v>
      </c>
      <c r="AL5353" s="122">
        <v>0</v>
      </c>
    </row>
    <row r="5354" spans="1:38" hidden="1" x14ac:dyDescent="0.25">
      <c r="A5354" s="122" t="s">
        <v>2032</v>
      </c>
      <c r="B5354" s="122">
        <v>1</v>
      </c>
      <c r="C5354" s="122" t="s">
        <v>2243</v>
      </c>
      <c r="D5354" s="122" t="s">
        <v>2105</v>
      </c>
      <c r="E5354" s="122">
        <v>97</v>
      </c>
      <c r="F5354" s="122">
        <v>1.479535877217</v>
      </c>
      <c r="G5354" s="122">
        <v>1.271644125141</v>
      </c>
      <c r="H5354" s="122">
        <v>1.2073301872740001</v>
      </c>
      <c r="I5354" s="122">
        <v>1.084355006919</v>
      </c>
      <c r="J5354" s="122">
        <v>1.553716656732</v>
      </c>
      <c r="K5354" s="122">
        <v>1.4872045377959999</v>
      </c>
      <c r="L5354" s="122">
        <v>1.2179076187260001</v>
      </c>
      <c r="M5354" s="122">
        <v>1.1161312359360001</v>
      </c>
      <c r="N5354" s="122">
        <v>1.1009947168980001</v>
      </c>
      <c r="O5354" s="122">
        <v>1.1014876309079999</v>
      </c>
      <c r="P5354" s="122">
        <v>1.3598270667900001</v>
      </c>
      <c r="Q5354" s="122">
        <v>4.5799546397999998E-2</v>
      </c>
      <c r="R5354" s="122">
        <v>0.439181951535</v>
      </c>
      <c r="S5354" s="122">
        <v>0.212827091961</v>
      </c>
      <c r="T5354" s="122">
        <v>0.15225622911</v>
      </c>
      <c r="U5354" s="122">
        <v>9.2624395944000001E-2</v>
      </c>
      <c r="V5354" s="122">
        <v>6.6771648119999999E-2</v>
      </c>
      <c r="W5354" s="122">
        <v>0.25857685697999999</v>
      </c>
      <c r="X5354" s="122">
        <v>0.230864155983</v>
      </c>
      <c r="Y5354" s="122">
        <v>4.2077045480999997E-2</v>
      </c>
      <c r="Z5354" s="122">
        <v>0</v>
      </c>
      <c r="AA5354" s="122">
        <v>0</v>
      </c>
      <c r="AB5354" s="122">
        <v>0</v>
      </c>
      <c r="AC5354" s="122">
        <v>0</v>
      </c>
      <c r="AD5354" s="122">
        <v>0</v>
      </c>
      <c r="AE5354" s="122">
        <v>0</v>
      </c>
      <c r="AF5354" s="122">
        <v>0</v>
      </c>
      <c r="AG5354" s="122">
        <v>0</v>
      </c>
      <c r="AH5354" s="122">
        <v>0</v>
      </c>
      <c r="AI5354" s="122">
        <v>0</v>
      </c>
      <c r="AJ5354" s="122">
        <v>0</v>
      </c>
      <c r="AK5354" s="122">
        <v>0</v>
      </c>
      <c r="AL5354" s="122">
        <v>0</v>
      </c>
    </row>
    <row r="5355" spans="1:38" hidden="1" x14ac:dyDescent="0.25">
      <c r="A5355" s="122" t="s">
        <v>2032</v>
      </c>
      <c r="B5355" s="122">
        <v>1</v>
      </c>
      <c r="C5355" s="122" t="s">
        <v>2243</v>
      </c>
      <c r="D5355" s="122" t="s">
        <v>2106</v>
      </c>
      <c r="E5355" s="122">
        <v>97</v>
      </c>
      <c r="F5355" s="122">
        <v>0</v>
      </c>
      <c r="G5355" s="122">
        <v>0</v>
      </c>
      <c r="H5355" s="122">
        <v>0</v>
      </c>
      <c r="I5355" s="122">
        <v>0</v>
      </c>
      <c r="J5355" s="122">
        <v>0</v>
      </c>
      <c r="K5355" s="122">
        <v>0</v>
      </c>
      <c r="L5355" s="122">
        <v>0</v>
      </c>
      <c r="M5355" s="122">
        <v>0</v>
      </c>
      <c r="N5355" s="122">
        <v>0</v>
      </c>
      <c r="O5355" s="122">
        <v>0</v>
      </c>
      <c r="P5355" s="122">
        <v>0</v>
      </c>
      <c r="Q5355" s="122">
        <v>0</v>
      </c>
      <c r="R5355" s="122">
        <v>0</v>
      </c>
      <c r="S5355" s="122">
        <v>0</v>
      </c>
      <c r="T5355" s="122">
        <v>0</v>
      </c>
      <c r="U5355" s="122">
        <v>0</v>
      </c>
      <c r="V5355" s="122">
        <v>0</v>
      </c>
      <c r="W5355" s="122">
        <v>0</v>
      </c>
      <c r="X5355" s="122">
        <v>0</v>
      </c>
      <c r="Y5355" s="122">
        <v>0</v>
      </c>
      <c r="Z5355" s="122">
        <v>0</v>
      </c>
      <c r="AA5355" s="122">
        <v>0</v>
      </c>
      <c r="AB5355" s="122">
        <v>0</v>
      </c>
      <c r="AC5355" s="122">
        <v>0</v>
      </c>
      <c r="AD5355" s="122">
        <v>0</v>
      </c>
      <c r="AE5355" s="122">
        <v>0</v>
      </c>
      <c r="AF5355" s="122">
        <v>0</v>
      </c>
      <c r="AG5355" s="122">
        <v>0</v>
      </c>
      <c r="AH5355" s="122">
        <v>0</v>
      </c>
      <c r="AI5355" s="122">
        <v>0</v>
      </c>
      <c r="AJ5355" s="122">
        <v>0</v>
      </c>
      <c r="AK5355" s="122">
        <v>0</v>
      </c>
      <c r="AL5355" s="122">
        <v>0</v>
      </c>
    </row>
    <row r="5356" spans="1:38" hidden="1" x14ac:dyDescent="0.25">
      <c r="A5356" s="122" t="s">
        <v>2032</v>
      </c>
      <c r="B5356" s="122">
        <v>1</v>
      </c>
      <c r="C5356" s="122" t="s">
        <v>2243</v>
      </c>
      <c r="D5356" s="122" t="s">
        <v>2107</v>
      </c>
      <c r="E5356" s="122">
        <v>97</v>
      </c>
      <c r="F5356" s="122">
        <v>0</v>
      </c>
      <c r="G5356" s="122">
        <v>0</v>
      </c>
      <c r="H5356" s="122">
        <v>0</v>
      </c>
      <c r="I5356" s="122">
        <v>0</v>
      </c>
      <c r="J5356" s="122">
        <v>0</v>
      </c>
      <c r="K5356" s="122">
        <v>0</v>
      </c>
      <c r="L5356" s="122">
        <v>0</v>
      </c>
      <c r="M5356" s="122">
        <v>0</v>
      </c>
      <c r="N5356" s="122">
        <v>0</v>
      </c>
      <c r="O5356" s="122">
        <v>0</v>
      </c>
      <c r="P5356" s="122">
        <v>0</v>
      </c>
      <c r="Q5356" s="122">
        <v>0</v>
      </c>
      <c r="R5356" s="122">
        <v>0</v>
      </c>
      <c r="S5356" s="122">
        <v>0</v>
      </c>
      <c r="T5356" s="122">
        <v>0</v>
      </c>
      <c r="U5356" s="122">
        <v>0</v>
      </c>
      <c r="V5356" s="122">
        <v>0</v>
      </c>
      <c r="W5356" s="122">
        <v>0</v>
      </c>
      <c r="X5356" s="122">
        <v>0</v>
      </c>
      <c r="Y5356" s="122">
        <v>0</v>
      </c>
      <c r="Z5356" s="122">
        <v>0</v>
      </c>
      <c r="AA5356" s="122">
        <v>0</v>
      </c>
      <c r="AB5356" s="122">
        <v>0</v>
      </c>
      <c r="AC5356" s="122">
        <v>0</v>
      </c>
      <c r="AD5356" s="122">
        <v>0</v>
      </c>
      <c r="AE5356" s="122">
        <v>0</v>
      </c>
      <c r="AF5356" s="122">
        <v>0</v>
      </c>
      <c r="AG5356" s="122">
        <v>0</v>
      </c>
      <c r="AH5356" s="122">
        <v>0</v>
      </c>
      <c r="AI5356" s="122">
        <v>0</v>
      </c>
      <c r="AJ5356" s="122">
        <v>0</v>
      </c>
      <c r="AK5356" s="122">
        <v>0</v>
      </c>
      <c r="AL5356" s="122">
        <v>0</v>
      </c>
    </row>
    <row r="5357" spans="1:38" hidden="1" x14ac:dyDescent="0.25">
      <c r="A5357" s="122" t="s">
        <v>2032</v>
      </c>
      <c r="B5357" s="122">
        <v>1</v>
      </c>
      <c r="C5357" s="122" t="s">
        <v>2243</v>
      </c>
      <c r="D5357" s="122" t="s">
        <v>475</v>
      </c>
      <c r="E5357" s="122">
        <v>97</v>
      </c>
      <c r="F5357" s="122">
        <v>0</v>
      </c>
      <c r="G5357" s="122">
        <v>0</v>
      </c>
      <c r="H5357" s="122">
        <v>0</v>
      </c>
      <c r="I5357" s="122">
        <v>0</v>
      </c>
      <c r="J5357" s="122">
        <v>0</v>
      </c>
      <c r="K5357" s="122">
        <v>0</v>
      </c>
      <c r="L5357" s="122">
        <v>0</v>
      </c>
      <c r="M5357" s="122">
        <v>0</v>
      </c>
      <c r="N5357" s="122">
        <v>0</v>
      </c>
      <c r="O5357" s="122">
        <v>0</v>
      </c>
      <c r="P5357" s="122">
        <v>0</v>
      </c>
      <c r="Q5357" s="122">
        <v>0</v>
      </c>
      <c r="R5357" s="122">
        <v>0</v>
      </c>
      <c r="S5357" s="122">
        <v>0</v>
      </c>
      <c r="T5357" s="122">
        <v>0</v>
      </c>
      <c r="U5357" s="122">
        <v>0</v>
      </c>
      <c r="V5357" s="122">
        <v>0</v>
      </c>
      <c r="W5357" s="122">
        <v>0</v>
      </c>
      <c r="X5357" s="122">
        <v>0</v>
      </c>
      <c r="Y5357" s="122">
        <v>0</v>
      </c>
      <c r="Z5357" s="122">
        <v>0</v>
      </c>
      <c r="AA5357" s="122">
        <v>0</v>
      </c>
      <c r="AB5357" s="122">
        <v>0</v>
      </c>
      <c r="AC5357" s="122">
        <v>0</v>
      </c>
      <c r="AD5357" s="122">
        <v>0</v>
      </c>
      <c r="AE5357" s="122">
        <v>0</v>
      </c>
      <c r="AF5357" s="122">
        <v>0</v>
      </c>
      <c r="AG5357" s="122">
        <v>0</v>
      </c>
      <c r="AH5357" s="122">
        <v>0</v>
      </c>
      <c r="AI5357" s="122">
        <v>0</v>
      </c>
      <c r="AJ5357" s="122">
        <v>0</v>
      </c>
      <c r="AK5357" s="122">
        <v>0</v>
      </c>
      <c r="AL5357" s="122">
        <v>0</v>
      </c>
    </row>
    <row r="5358" spans="1:38" hidden="1" x14ac:dyDescent="0.25">
      <c r="A5358" s="122" t="s">
        <v>2032</v>
      </c>
      <c r="B5358" s="122">
        <v>1</v>
      </c>
      <c r="C5358" s="122" t="s">
        <v>2243</v>
      </c>
      <c r="D5358" s="122" t="s">
        <v>2108</v>
      </c>
      <c r="E5358" s="122">
        <v>97</v>
      </c>
      <c r="F5358" s="122">
        <v>0</v>
      </c>
      <c r="G5358" s="122">
        <v>0</v>
      </c>
      <c r="H5358" s="122">
        <v>0</v>
      </c>
      <c r="I5358" s="122">
        <v>0</v>
      </c>
      <c r="J5358" s="122">
        <v>0</v>
      </c>
      <c r="K5358" s="122">
        <v>0</v>
      </c>
      <c r="L5358" s="122">
        <v>0</v>
      </c>
      <c r="M5358" s="122">
        <v>0</v>
      </c>
      <c r="N5358" s="122">
        <v>0</v>
      </c>
      <c r="O5358" s="122">
        <v>0</v>
      </c>
      <c r="P5358" s="122">
        <v>0</v>
      </c>
      <c r="Q5358" s="122">
        <v>0</v>
      </c>
      <c r="R5358" s="122">
        <v>0</v>
      </c>
      <c r="S5358" s="122">
        <v>0</v>
      </c>
      <c r="T5358" s="122">
        <v>0</v>
      </c>
      <c r="U5358" s="122">
        <v>0</v>
      </c>
      <c r="V5358" s="122">
        <v>0</v>
      </c>
      <c r="W5358" s="122">
        <v>0</v>
      </c>
      <c r="X5358" s="122">
        <v>0</v>
      </c>
      <c r="Y5358" s="122">
        <v>0</v>
      </c>
      <c r="Z5358" s="122">
        <v>0</v>
      </c>
      <c r="AA5358" s="122">
        <v>0</v>
      </c>
      <c r="AB5358" s="122">
        <v>0</v>
      </c>
      <c r="AC5358" s="122">
        <v>0</v>
      </c>
      <c r="AD5358" s="122">
        <v>0</v>
      </c>
      <c r="AE5358" s="122">
        <v>0</v>
      </c>
      <c r="AF5358" s="122">
        <v>0</v>
      </c>
      <c r="AG5358" s="122">
        <v>0</v>
      </c>
      <c r="AH5358" s="122">
        <v>0</v>
      </c>
      <c r="AI5358" s="122">
        <v>0</v>
      </c>
      <c r="AJ5358" s="122">
        <v>0</v>
      </c>
      <c r="AK5358" s="122">
        <v>0</v>
      </c>
      <c r="AL5358" s="122">
        <v>0</v>
      </c>
    </row>
    <row r="5359" spans="1:38" hidden="1" x14ac:dyDescent="0.25">
      <c r="A5359" s="122" t="s">
        <v>2032</v>
      </c>
      <c r="B5359" s="122">
        <v>1</v>
      </c>
      <c r="C5359" s="122" t="s">
        <v>2243</v>
      </c>
      <c r="D5359" s="122" t="s">
        <v>2109</v>
      </c>
      <c r="E5359" s="122">
        <v>97</v>
      </c>
      <c r="F5359" s="122">
        <v>0</v>
      </c>
      <c r="G5359" s="122">
        <v>0</v>
      </c>
      <c r="H5359" s="122">
        <v>0</v>
      </c>
      <c r="I5359" s="122">
        <v>0</v>
      </c>
      <c r="J5359" s="122">
        <v>0</v>
      </c>
      <c r="K5359" s="122">
        <v>0</v>
      </c>
      <c r="L5359" s="122">
        <v>0</v>
      </c>
      <c r="M5359" s="122">
        <v>0</v>
      </c>
      <c r="N5359" s="122">
        <v>0</v>
      </c>
      <c r="O5359" s="122">
        <v>0</v>
      </c>
      <c r="P5359" s="122">
        <v>0</v>
      </c>
      <c r="Q5359" s="122">
        <v>0</v>
      </c>
      <c r="R5359" s="122">
        <v>0</v>
      </c>
      <c r="S5359" s="122">
        <v>0</v>
      </c>
      <c r="T5359" s="122">
        <v>0</v>
      </c>
      <c r="U5359" s="122">
        <v>0</v>
      </c>
      <c r="V5359" s="122">
        <v>0</v>
      </c>
      <c r="W5359" s="122">
        <v>0</v>
      </c>
      <c r="X5359" s="122">
        <v>0</v>
      </c>
      <c r="Y5359" s="122">
        <v>0</v>
      </c>
      <c r="Z5359" s="122">
        <v>0</v>
      </c>
      <c r="AA5359" s="122">
        <v>0</v>
      </c>
      <c r="AB5359" s="122">
        <v>0</v>
      </c>
      <c r="AC5359" s="122">
        <v>0</v>
      </c>
      <c r="AD5359" s="122">
        <v>0</v>
      </c>
      <c r="AE5359" s="122">
        <v>0</v>
      </c>
      <c r="AF5359" s="122">
        <v>0</v>
      </c>
      <c r="AG5359" s="122">
        <v>0</v>
      </c>
      <c r="AH5359" s="122">
        <v>0</v>
      </c>
      <c r="AI5359" s="122">
        <v>0</v>
      </c>
      <c r="AJ5359" s="122">
        <v>0</v>
      </c>
      <c r="AK5359" s="122">
        <v>0</v>
      </c>
      <c r="AL5359" s="122">
        <v>0</v>
      </c>
    </row>
    <row r="5360" spans="1:38" hidden="1" x14ac:dyDescent="0.25">
      <c r="A5360" s="122" t="s">
        <v>2032</v>
      </c>
      <c r="B5360" s="122">
        <v>1</v>
      </c>
      <c r="C5360" s="122" t="s">
        <v>2243</v>
      </c>
      <c r="D5360" s="122" t="s">
        <v>2110</v>
      </c>
      <c r="E5360" s="122">
        <v>97</v>
      </c>
      <c r="F5360" s="122">
        <v>0</v>
      </c>
      <c r="G5360" s="122">
        <v>0</v>
      </c>
      <c r="H5360" s="122">
        <v>0</v>
      </c>
      <c r="I5360" s="122">
        <v>0</v>
      </c>
      <c r="J5360" s="122">
        <v>0</v>
      </c>
      <c r="K5360" s="122">
        <v>0</v>
      </c>
      <c r="L5360" s="122">
        <v>0</v>
      </c>
      <c r="M5360" s="122">
        <v>0</v>
      </c>
      <c r="N5360" s="122">
        <v>0</v>
      </c>
      <c r="O5360" s="122">
        <v>0</v>
      </c>
      <c r="P5360" s="122">
        <v>0</v>
      </c>
      <c r="Q5360" s="122">
        <v>0</v>
      </c>
      <c r="R5360" s="122">
        <v>0</v>
      </c>
      <c r="S5360" s="122">
        <v>0</v>
      </c>
      <c r="T5360" s="122">
        <v>0</v>
      </c>
      <c r="U5360" s="122">
        <v>0</v>
      </c>
      <c r="V5360" s="122">
        <v>0</v>
      </c>
      <c r="W5360" s="122">
        <v>0</v>
      </c>
      <c r="X5360" s="122">
        <v>0</v>
      </c>
      <c r="Y5360" s="122">
        <v>0</v>
      </c>
      <c r="Z5360" s="122">
        <v>0</v>
      </c>
      <c r="AA5360" s="122">
        <v>0</v>
      </c>
      <c r="AB5360" s="122">
        <v>0</v>
      </c>
      <c r="AC5360" s="122">
        <v>0</v>
      </c>
      <c r="AD5360" s="122">
        <v>0</v>
      </c>
      <c r="AE5360" s="122">
        <v>0</v>
      </c>
      <c r="AF5360" s="122">
        <v>0</v>
      </c>
      <c r="AG5360" s="122">
        <v>0</v>
      </c>
      <c r="AH5360" s="122">
        <v>0</v>
      </c>
      <c r="AI5360" s="122">
        <v>0</v>
      </c>
      <c r="AJ5360" s="122">
        <v>0</v>
      </c>
      <c r="AK5360" s="122">
        <v>0</v>
      </c>
      <c r="AL5360" s="122">
        <v>0</v>
      </c>
    </row>
    <row r="5361" spans="1:38" hidden="1" x14ac:dyDescent="0.25">
      <c r="A5361" s="122" t="s">
        <v>2032</v>
      </c>
      <c r="B5361" s="122">
        <v>1</v>
      </c>
      <c r="C5361" s="122" t="s">
        <v>2243</v>
      </c>
      <c r="D5361" s="122" t="s">
        <v>2111</v>
      </c>
      <c r="E5361" s="122">
        <v>97</v>
      </c>
      <c r="F5361" s="122">
        <v>0</v>
      </c>
      <c r="G5361" s="122">
        <v>0</v>
      </c>
      <c r="H5361" s="122">
        <v>0</v>
      </c>
      <c r="I5361" s="122">
        <v>0</v>
      </c>
      <c r="J5361" s="122">
        <v>0</v>
      </c>
      <c r="K5361" s="122">
        <v>0</v>
      </c>
      <c r="L5361" s="122">
        <v>0</v>
      </c>
      <c r="M5361" s="122">
        <v>0</v>
      </c>
      <c r="N5361" s="122">
        <v>0</v>
      </c>
      <c r="O5361" s="122">
        <v>0</v>
      </c>
      <c r="P5361" s="122">
        <v>0</v>
      </c>
      <c r="Q5361" s="122">
        <v>0</v>
      </c>
      <c r="R5361" s="122">
        <v>0</v>
      </c>
      <c r="S5361" s="122">
        <v>0</v>
      </c>
      <c r="T5361" s="122">
        <v>0</v>
      </c>
      <c r="U5361" s="122">
        <v>0</v>
      </c>
      <c r="V5361" s="122">
        <v>0</v>
      </c>
      <c r="W5361" s="122">
        <v>0</v>
      </c>
      <c r="X5361" s="122">
        <v>0</v>
      </c>
      <c r="Y5361" s="122">
        <v>0</v>
      </c>
      <c r="Z5361" s="122">
        <v>0</v>
      </c>
      <c r="AA5361" s="122">
        <v>0</v>
      </c>
      <c r="AB5361" s="122">
        <v>0</v>
      </c>
      <c r="AC5361" s="122">
        <v>0</v>
      </c>
      <c r="AD5361" s="122">
        <v>0</v>
      </c>
      <c r="AE5361" s="122">
        <v>0</v>
      </c>
      <c r="AF5361" s="122">
        <v>0</v>
      </c>
      <c r="AG5361" s="122">
        <v>0</v>
      </c>
      <c r="AH5361" s="122">
        <v>0</v>
      </c>
      <c r="AI5361" s="122">
        <v>0</v>
      </c>
      <c r="AJ5361" s="122">
        <v>0</v>
      </c>
      <c r="AK5361" s="122">
        <v>0</v>
      </c>
      <c r="AL5361" s="122">
        <v>0</v>
      </c>
    </row>
    <row r="5362" spans="1:38" hidden="1" x14ac:dyDescent="0.25">
      <c r="A5362" s="122" t="s">
        <v>2032</v>
      </c>
      <c r="B5362" s="122">
        <v>1</v>
      </c>
      <c r="C5362" s="122" t="s">
        <v>2243</v>
      </c>
      <c r="D5362" s="122" t="s">
        <v>2112</v>
      </c>
      <c r="E5362" s="122">
        <v>97</v>
      </c>
      <c r="F5362" s="122">
        <v>1.7299629148290001</v>
      </c>
      <c r="G5362" s="122">
        <v>1.59656276148</v>
      </c>
      <c r="H5362" s="122">
        <v>1.418826541401</v>
      </c>
      <c r="I5362" s="122">
        <v>1.1495825600580001</v>
      </c>
      <c r="J5362" s="122">
        <v>0.89215611394200001</v>
      </c>
      <c r="K5362" s="122">
        <v>0.81929418399300002</v>
      </c>
      <c r="L5362" s="122">
        <v>0.77557992219600003</v>
      </c>
      <c r="M5362" s="122">
        <v>0.72296333486700004</v>
      </c>
      <c r="N5362" s="122">
        <v>0.74122465907099999</v>
      </c>
      <c r="O5362" s="122">
        <v>0.72688580832899996</v>
      </c>
      <c r="P5362" s="122">
        <v>0.66657437710199996</v>
      </c>
      <c r="Q5362" s="122">
        <v>0.74829315357600001</v>
      </c>
      <c r="R5362" s="122">
        <v>0.30060521458200001</v>
      </c>
      <c r="S5362" s="122">
        <v>0.18781011719099999</v>
      </c>
      <c r="T5362" s="122">
        <v>0.14983027022699999</v>
      </c>
      <c r="U5362" s="122">
        <v>0.17365498569900001</v>
      </c>
      <c r="V5362" s="122">
        <v>0.378000834216</v>
      </c>
      <c r="W5362" s="122">
        <v>0.58381184128800001</v>
      </c>
      <c r="X5362" s="122">
        <v>0.33040518650099998</v>
      </c>
      <c r="Y5362" s="122">
        <v>0.19647156973800001</v>
      </c>
      <c r="Z5362" s="122">
        <v>2.5771095720000001E-2</v>
      </c>
      <c r="AA5362" s="122">
        <v>0.45468473722199998</v>
      </c>
      <c r="AB5362" s="122">
        <v>0.59067527246399998</v>
      </c>
      <c r="AC5362" s="122">
        <v>0.563462309424</v>
      </c>
      <c r="AD5362" s="122">
        <v>0.15178359923699999</v>
      </c>
      <c r="AE5362" s="122">
        <v>1.9456364043E-2</v>
      </c>
      <c r="AF5362" s="122">
        <v>1.8016407585000001E-2</v>
      </c>
      <c r="AG5362" s="122">
        <v>2.4198656156999999E-2</v>
      </c>
      <c r="AH5362" s="122">
        <v>2.8302023369999998E-2</v>
      </c>
      <c r="AI5362" s="122">
        <v>2.6814183392999999E-2</v>
      </c>
      <c r="AJ5362" s="122">
        <v>2.6009274557999999E-2</v>
      </c>
      <c r="AK5362" s="122">
        <v>2.6806509198000001E-2</v>
      </c>
      <c r="AL5362" s="122">
        <v>0</v>
      </c>
    </row>
    <row r="5363" spans="1:38" hidden="1" x14ac:dyDescent="0.25">
      <c r="A5363" s="122" t="s">
        <v>2032</v>
      </c>
      <c r="B5363" s="122">
        <v>1</v>
      </c>
      <c r="C5363" s="122" t="s">
        <v>2243</v>
      </c>
      <c r="D5363" s="122" t="s">
        <v>2113</v>
      </c>
      <c r="E5363" s="122">
        <v>97</v>
      </c>
      <c r="F5363" s="122">
        <v>0.73404457879200002</v>
      </c>
      <c r="G5363" s="122">
        <v>0.63026369511900004</v>
      </c>
      <c r="H5363" s="122">
        <v>0.65521683216000004</v>
      </c>
      <c r="I5363" s="122">
        <v>0.48193118041799998</v>
      </c>
      <c r="J5363" s="122">
        <v>0.363406425624</v>
      </c>
      <c r="K5363" s="122">
        <v>0.29977389966899998</v>
      </c>
      <c r="L5363" s="122">
        <v>0.440569106544</v>
      </c>
      <c r="M5363" s="122">
        <v>0.33352437279000002</v>
      </c>
      <c r="N5363" s="122">
        <v>0.36605530707299999</v>
      </c>
      <c r="O5363" s="122">
        <v>0.37958667978900001</v>
      </c>
      <c r="P5363" s="122">
        <v>0.39477691689299999</v>
      </c>
      <c r="Q5363" s="122">
        <v>0.25327282888500002</v>
      </c>
      <c r="R5363" s="122">
        <v>0.45206491852199998</v>
      </c>
      <c r="S5363" s="122">
        <v>0.41816952496499998</v>
      </c>
      <c r="T5363" s="122">
        <v>0.23379293304900001</v>
      </c>
      <c r="U5363" s="122">
        <v>4.3180794599999997E-3</v>
      </c>
      <c r="V5363" s="122">
        <v>2.8031150729999998E-3</v>
      </c>
      <c r="W5363" s="122">
        <v>0.26082504522</v>
      </c>
      <c r="X5363" s="122">
        <v>0.430205190111</v>
      </c>
      <c r="Y5363" s="122">
        <v>0.28485113577299997</v>
      </c>
      <c r="Z5363" s="122">
        <v>0.340715879562</v>
      </c>
      <c r="AA5363" s="122">
        <v>0.49840838576099999</v>
      </c>
      <c r="AB5363" s="122">
        <v>0.31565347274400002</v>
      </c>
      <c r="AC5363" s="122">
        <v>0.18401663573400001</v>
      </c>
      <c r="AD5363" s="122">
        <v>0</v>
      </c>
      <c r="AE5363" s="122">
        <v>0</v>
      </c>
      <c r="AF5363" s="122">
        <v>0</v>
      </c>
      <c r="AG5363" s="122">
        <v>0</v>
      </c>
      <c r="AH5363" s="122">
        <v>0</v>
      </c>
      <c r="AI5363" s="122">
        <v>0</v>
      </c>
      <c r="AJ5363" s="122">
        <v>0</v>
      </c>
      <c r="AK5363" s="122">
        <v>0</v>
      </c>
      <c r="AL5363" s="122">
        <v>0</v>
      </c>
    </row>
    <row r="5364" spans="1:38" hidden="1" x14ac:dyDescent="0.25">
      <c r="A5364" s="122" t="s">
        <v>2032</v>
      </c>
      <c r="B5364" s="122">
        <v>1</v>
      </c>
      <c r="C5364" s="122" t="s">
        <v>2243</v>
      </c>
      <c r="D5364" s="122" t="s">
        <v>2114</v>
      </c>
      <c r="E5364" s="122">
        <v>97</v>
      </c>
      <c r="F5364" s="122">
        <v>0</v>
      </c>
      <c r="G5364" s="122">
        <v>0</v>
      </c>
      <c r="H5364" s="122">
        <v>0</v>
      </c>
      <c r="I5364" s="122">
        <v>0</v>
      </c>
      <c r="J5364" s="122">
        <v>0</v>
      </c>
      <c r="K5364" s="122">
        <v>0</v>
      </c>
      <c r="L5364" s="122">
        <v>0</v>
      </c>
      <c r="M5364" s="122">
        <v>0</v>
      </c>
      <c r="N5364" s="122">
        <v>0</v>
      </c>
      <c r="O5364" s="122">
        <v>0</v>
      </c>
      <c r="P5364" s="122">
        <v>0</v>
      </c>
      <c r="Q5364" s="122">
        <v>0</v>
      </c>
      <c r="R5364" s="122">
        <v>0</v>
      </c>
      <c r="S5364" s="122">
        <v>0</v>
      </c>
      <c r="T5364" s="122">
        <v>0</v>
      </c>
      <c r="U5364" s="122">
        <v>0</v>
      </c>
      <c r="V5364" s="122">
        <v>0</v>
      </c>
      <c r="W5364" s="122">
        <v>0</v>
      </c>
      <c r="X5364" s="122">
        <v>0</v>
      </c>
      <c r="Y5364" s="122">
        <v>0</v>
      </c>
      <c r="Z5364" s="122">
        <v>0</v>
      </c>
      <c r="AA5364" s="122">
        <v>0</v>
      </c>
      <c r="AB5364" s="122">
        <v>0</v>
      </c>
      <c r="AC5364" s="122">
        <v>0</v>
      </c>
      <c r="AD5364" s="122">
        <v>0</v>
      </c>
      <c r="AE5364" s="122">
        <v>0</v>
      </c>
      <c r="AF5364" s="122">
        <v>0</v>
      </c>
      <c r="AG5364" s="122">
        <v>0</v>
      </c>
      <c r="AH5364" s="122">
        <v>0</v>
      </c>
      <c r="AI5364" s="122">
        <v>0</v>
      </c>
      <c r="AJ5364" s="122">
        <v>0</v>
      </c>
      <c r="AK5364" s="122">
        <v>0</v>
      </c>
      <c r="AL5364" s="122">
        <v>0</v>
      </c>
    </row>
    <row r="5365" spans="1:38" hidden="1" x14ac:dyDescent="0.25">
      <c r="A5365" s="122" t="s">
        <v>2032</v>
      </c>
      <c r="B5365" s="122">
        <v>1</v>
      </c>
      <c r="C5365" s="122" t="s">
        <v>2243</v>
      </c>
      <c r="D5365" s="122" t="s">
        <v>2115</v>
      </c>
      <c r="E5365" s="122">
        <v>97</v>
      </c>
      <c r="F5365" s="122">
        <v>0.94347141349800001</v>
      </c>
      <c r="G5365" s="122">
        <v>0.79514226855299996</v>
      </c>
      <c r="H5365" s="122">
        <v>0.36118158364199998</v>
      </c>
      <c r="I5365" s="122">
        <v>0.31009704433200003</v>
      </c>
      <c r="J5365" s="122">
        <v>0.20505744815999999</v>
      </c>
      <c r="K5365" s="122">
        <v>0.242841209103</v>
      </c>
      <c r="L5365" s="122">
        <v>0.26961009127800001</v>
      </c>
      <c r="M5365" s="122">
        <v>0.30574637302199997</v>
      </c>
      <c r="N5365" s="122">
        <v>0.167130487065</v>
      </c>
      <c r="O5365" s="122">
        <v>0.16710060956100001</v>
      </c>
      <c r="P5365" s="122">
        <v>0.19822646252100001</v>
      </c>
      <c r="Q5365" s="122">
        <v>0</v>
      </c>
      <c r="R5365" s="122">
        <v>0</v>
      </c>
      <c r="S5365" s="122">
        <v>0</v>
      </c>
      <c r="T5365" s="122">
        <v>0</v>
      </c>
      <c r="U5365" s="122">
        <v>0</v>
      </c>
      <c r="V5365" s="122">
        <v>0</v>
      </c>
      <c r="W5365" s="122">
        <v>0</v>
      </c>
      <c r="X5365" s="122">
        <v>0</v>
      </c>
      <c r="Y5365" s="122">
        <v>0</v>
      </c>
      <c r="Z5365" s="122">
        <v>0</v>
      </c>
      <c r="AA5365" s="122">
        <v>0</v>
      </c>
      <c r="AB5365" s="122">
        <v>0</v>
      </c>
      <c r="AC5365" s="122">
        <v>0</v>
      </c>
      <c r="AD5365" s="122">
        <v>0</v>
      </c>
      <c r="AE5365" s="122">
        <v>0</v>
      </c>
      <c r="AF5365" s="122">
        <v>0</v>
      </c>
      <c r="AG5365" s="122">
        <v>0</v>
      </c>
      <c r="AH5365" s="122">
        <v>0</v>
      </c>
      <c r="AI5365" s="122">
        <v>0</v>
      </c>
      <c r="AJ5365" s="122">
        <v>0</v>
      </c>
      <c r="AK5365" s="122">
        <v>0</v>
      </c>
      <c r="AL5365" s="122">
        <v>0</v>
      </c>
    </row>
    <row r="5366" spans="1:38" hidden="1" x14ac:dyDescent="0.25">
      <c r="A5366" s="122" t="s">
        <v>2032</v>
      </c>
      <c r="B5366" s="122">
        <v>1</v>
      </c>
      <c r="C5366" s="122" t="s">
        <v>2243</v>
      </c>
      <c r="D5366" s="122" t="s">
        <v>2116</v>
      </c>
      <c r="E5366" s="122">
        <v>97</v>
      </c>
      <c r="F5366" s="122">
        <v>0</v>
      </c>
      <c r="G5366" s="122">
        <v>0</v>
      </c>
      <c r="H5366" s="122">
        <v>0</v>
      </c>
      <c r="I5366" s="122">
        <v>0</v>
      </c>
      <c r="J5366" s="122">
        <v>0</v>
      </c>
      <c r="K5366" s="122">
        <v>0</v>
      </c>
      <c r="L5366" s="122">
        <v>0</v>
      </c>
      <c r="M5366" s="122">
        <v>0</v>
      </c>
      <c r="N5366" s="122">
        <v>0</v>
      </c>
      <c r="O5366" s="122">
        <v>0</v>
      </c>
      <c r="P5366" s="122">
        <v>0</v>
      </c>
      <c r="Q5366" s="122">
        <v>0</v>
      </c>
      <c r="R5366" s="122">
        <v>0</v>
      </c>
      <c r="S5366" s="122">
        <v>0</v>
      </c>
      <c r="T5366" s="122">
        <v>0</v>
      </c>
      <c r="U5366" s="122">
        <v>0</v>
      </c>
      <c r="V5366" s="122">
        <v>0</v>
      </c>
      <c r="W5366" s="122">
        <v>0</v>
      </c>
      <c r="X5366" s="122">
        <v>0</v>
      </c>
      <c r="Y5366" s="122">
        <v>0</v>
      </c>
      <c r="Z5366" s="122">
        <v>0</v>
      </c>
      <c r="AA5366" s="122">
        <v>0</v>
      </c>
      <c r="AB5366" s="122">
        <v>0</v>
      </c>
      <c r="AC5366" s="122">
        <v>0</v>
      </c>
      <c r="AD5366" s="122">
        <v>0</v>
      </c>
      <c r="AE5366" s="122">
        <v>0</v>
      </c>
      <c r="AF5366" s="122">
        <v>0</v>
      </c>
      <c r="AG5366" s="122">
        <v>0</v>
      </c>
      <c r="AH5366" s="122">
        <v>0</v>
      </c>
      <c r="AI5366" s="122">
        <v>0</v>
      </c>
      <c r="AJ5366" s="122">
        <v>0</v>
      </c>
      <c r="AK5366" s="122">
        <v>0</v>
      </c>
      <c r="AL5366" s="122">
        <v>0</v>
      </c>
    </row>
    <row r="5367" spans="1:38" hidden="1" x14ac:dyDescent="0.25">
      <c r="A5367" s="122" t="s">
        <v>2032</v>
      </c>
      <c r="B5367" s="122">
        <v>1</v>
      </c>
      <c r="C5367" s="122" t="s">
        <v>2243</v>
      </c>
      <c r="D5367" s="122" t="s">
        <v>2138</v>
      </c>
      <c r="E5367" s="122">
        <v>97</v>
      </c>
      <c r="F5367" s="122">
        <v>0</v>
      </c>
      <c r="G5367" s="122">
        <v>0</v>
      </c>
      <c r="H5367" s="122">
        <v>0</v>
      </c>
      <c r="I5367" s="122">
        <v>0</v>
      </c>
      <c r="J5367" s="122">
        <v>0</v>
      </c>
      <c r="K5367" s="122">
        <v>0</v>
      </c>
      <c r="L5367" s="122">
        <v>0</v>
      </c>
      <c r="M5367" s="122">
        <v>0</v>
      </c>
      <c r="N5367" s="122">
        <v>0</v>
      </c>
      <c r="O5367" s="122">
        <v>0</v>
      </c>
      <c r="P5367" s="122">
        <v>0</v>
      </c>
      <c r="Q5367" s="122">
        <v>0</v>
      </c>
      <c r="R5367" s="122">
        <v>0</v>
      </c>
      <c r="S5367" s="122">
        <v>0</v>
      </c>
      <c r="T5367" s="122">
        <v>0</v>
      </c>
      <c r="U5367" s="122">
        <v>0</v>
      </c>
      <c r="V5367" s="122">
        <v>0</v>
      </c>
      <c r="W5367" s="122">
        <v>0</v>
      </c>
      <c r="X5367" s="122">
        <v>0</v>
      </c>
      <c r="Y5367" s="122">
        <v>0</v>
      </c>
      <c r="Z5367" s="122">
        <v>0</v>
      </c>
      <c r="AA5367" s="122">
        <v>0</v>
      </c>
      <c r="AB5367" s="122">
        <v>0</v>
      </c>
      <c r="AC5367" s="122">
        <v>0</v>
      </c>
      <c r="AD5367" s="122">
        <v>0</v>
      </c>
      <c r="AE5367" s="122">
        <v>0</v>
      </c>
      <c r="AF5367" s="122">
        <v>0</v>
      </c>
      <c r="AG5367" s="122">
        <v>0</v>
      </c>
      <c r="AH5367" s="122">
        <v>0</v>
      </c>
      <c r="AI5367" s="122">
        <v>0</v>
      </c>
      <c r="AJ5367" s="122">
        <v>0</v>
      </c>
      <c r="AK5367" s="122">
        <v>0</v>
      </c>
      <c r="AL5367" s="122">
        <v>0</v>
      </c>
    </row>
    <row r="5368" spans="1:38" hidden="1" x14ac:dyDescent="0.25">
      <c r="A5368" s="122" t="s">
        <v>2032</v>
      </c>
      <c r="B5368" s="122">
        <v>1</v>
      </c>
      <c r="C5368" s="122" t="s">
        <v>2243</v>
      </c>
      <c r="D5368" s="122" t="s">
        <v>2117</v>
      </c>
      <c r="E5368" s="122">
        <v>97</v>
      </c>
      <c r="F5368" s="122">
        <v>0</v>
      </c>
      <c r="G5368" s="122">
        <v>0</v>
      </c>
      <c r="H5368" s="122">
        <v>0</v>
      </c>
      <c r="I5368" s="122">
        <v>0</v>
      </c>
      <c r="J5368" s="122">
        <v>0</v>
      </c>
      <c r="K5368" s="122">
        <v>0</v>
      </c>
      <c r="L5368" s="122">
        <v>0</v>
      </c>
      <c r="M5368" s="122">
        <v>0</v>
      </c>
      <c r="N5368" s="122">
        <v>0</v>
      </c>
      <c r="O5368" s="122">
        <v>0</v>
      </c>
      <c r="P5368" s="122">
        <v>0</v>
      </c>
      <c r="Q5368" s="122">
        <v>0</v>
      </c>
      <c r="R5368" s="122">
        <v>0</v>
      </c>
      <c r="S5368" s="122">
        <v>0</v>
      </c>
      <c r="T5368" s="122">
        <v>0</v>
      </c>
      <c r="U5368" s="122">
        <v>0</v>
      </c>
      <c r="V5368" s="122">
        <v>0</v>
      </c>
      <c r="W5368" s="122">
        <v>0</v>
      </c>
      <c r="X5368" s="122">
        <v>0</v>
      </c>
      <c r="Y5368" s="122">
        <v>0</v>
      </c>
      <c r="Z5368" s="122">
        <v>0</v>
      </c>
      <c r="AA5368" s="122">
        <v>0</v>
      </c>
      <c r="AB5368" s="122">
        <v>0</v>
      </c>
      <c r="AC5368" s="122">
        <v>0</v>
      </c>
      <c r="AD5368" s="122">
        <v>0</v>
      </c>
      <c r="AE5368" s="122">
        <v>0</v>
      </c>
      <c r="AF5368" s="122">
        <v>0</v>
      </c>
      <c r="AG5368" s="122">
        <v>0</v>
      </c>
      <c r="AH5368" s="122">
        <v>0</v>
      </c>
      <c r="AI5368" s="122">
        <v>0</v>
      </c>
      <c r="AJ5368" s="122">
        <v>0</v>
      </c>
      <c r="AK5368" s="122">
        <v>0</v>
      </c>
      <c r="AL5368" s="122">
        <v>0</v>
      </c>
    </row>
    <row r="5369" spans="1:38" hidden="1" x14ac:dyDescent="0.25">
      <c r="A5369" s="122" t="s">
        <v>2032</v>
      </c>
      <c r="B5369" s="122">
        <v>1</v>
      </c>
      <c r="C5369" s="122" t="s">
        <v>2243</v>
      </c>
      <c r="D5369" s="122" t="s">
        <v>2118</v>
      </c>
      <c r="E5369" s="122">
        <v>97</v>
      </c>
      <c r="F5369" s="122">
        <v>0.20215721799299999</v>
      </c>
      <c r="G5369" s="122">
        <v>0.18756665753400001</v>
      </c>
      <c r="H5369" s="122">
        <v>0.16846902683699999</v>
      </c>
      <c r="I5369" s="122">
        <v>0.128010165195</v>
      </c>
      <c r="J5369" s="122">
        <v>7.4485483355999998E-2</v>
      </c>
      <c r="K5369" s="122">
        <v>8.4168959055000006E-2</v>
      </c>
      <c r="L5369" s="122">
        <v>5.6346503036999999E-2</v>
      </c>
      <c r="M5369" s="122">
        <v>6.8574474279E-2</v>
      </c>
      <c r="N5369" s="122">
        <v>7.5337661333999995E-2</v>
      </c>
      <c r="O5369" s="122">
        <v>5.1324714675000001E-2</v>
      </c>
      <c r="P5369" s="122">
        <v>5.2827087564000001E-2</v>
      </c>
      <c r="Q5369" s="122">
        <v>5.8174087731000003E-2</v>
      </c>
      <c r="R5369" s="122">
        <v>4.6353300053999999E-2</v>
      </c>
      <c r="S5369" s="122">
        <v>2.8954394769E-2</v>
      </c>
      <c r="T5369" s="122">
        <v>2.3606289345E-2</v>
      </c>
      <c r="U5369" s="122">
        <v>2.7152224581000001E-2</v>
      </c>
      <c r="V5369" s="122">
        <v>0.119754990726</v>
      </c>
      <c r="W5369" s="122">
        <v>6.8068190585999999E-2</v>
      </c>
      <c r="X5369" s="122">
        <v>3.2260373789999998E-2</v>
      </c>
      <c r="Y5369" s="122">
        <v>1.9195292316E-2</v>
      </c>
      <c r="Z5369" s="122">
        <v>4.1505125979000003E-2</v>
      </c>
      <c r="AA5369" s="122">
        <v>5.8481862365999997E-2</v>
      </c>
      <c r="AB5369" s="122">
        <v>6.1940693076000003E-2</v>
      </c>
      <c r="AC5369" s="122">
        <v>6.3431098404000005E-2</v>
      </c>
      <c r="AD5369" s="122">
        <v>7.8628877175E-2</v>
      </c>
      <c r="AE5369" s="122">
        <v>0.111023134839</v>
      </c>
      <c r="AF5369" s="122">
        <v>4.9146879801E-2</v>
      </c>
      <c r="AG5369" s="122">
        <v>4.3329552197999999E-2</v>
      </c>
      <c r="AH5369" s="122">
        <v>5.5699512297000001E-2</v>
      </c>
      <c r="AI5369" s="122">
        <v>4.1270871197999999E-2</v>
      </c>
      <c r="AJ5369" s="122">
        <v>5.5063595994E-2</v>
      </c>
      <c r="AK5369" s="122">
        <v>6.7249542428999998E-2</v>
      </c>
      <c r="AL5369" s="122">
        <v>0</v>
      </c>
    </row>
    <row r="5370" spans="1:38" hidden="1" x14ac:dyDescent="0.25">
      <c r="A5370" s="122" t="s">
        <v>2032</v>
      </c>
      <c r="B5370" s="122">
        <v>1</v>
      </c>
      <c r="C5370" s="122" t="s">
        <v>2243</v>
      </c>
      <c r="D5370" s="122" t="s">
        <v>2119</v>
      </c>
      <c r="E5370" s="122">
        <v>97</v>
      </c>
      <c r="F5370" s="122">
        <v>0</v>
      </c>
      <c r="G5370" s="122">
        <v>0</v>
      </c>
      <c r="H5370" s="122">
        <v>0</v>
      </c>
      <c r="I5370" s="122">
        <v>0</v>
      </c>
      <c r="J5370" s="122">
        <v>0</v>
      </c>
      <c r="K5370" s="122">
        <v>0</v>
      </c>
      <c r="L5370" s="122">
        <v>0</v>
      </c>
      <c r="M5370" s="122">
        <v>0</v>
      </c>
      <c r="N5370" s="122">
        <v>0</v>
      </c>
      <c r="O5370" s="122">
        <v>0</v>
      </c>
      <c r="P5370" s="122">
        <v>0</v>
      </c>
      <c r="Q5370" s="122">
        <v>0</v>
      </c>
      <c r="R5370" s="122">
        <v>0</v>
      </c>
      <c r="S5370" s="122">
        <v>0</v>
      </c>
      <c r="T5370" s="122">
        <v>0</v>
      </c>
      <c r="U5370" s="122">
        <v>0</v>
      </c>
      <c r="V5370" s="122">
        <v>0</v>
      </c>
      <c r="W5370" s="122">
        <v>0</v>
      </c>
      <c r="X5370" s="122">
        <v>0</v>
      </c>
      <c r="Y5370" s="122">
        <v>0</v>
      </c>
      <c r="Z5370" s="122">
        <v>0</v>
      </c>
      <c r="AA5370" s="122">
        <v>0</v>
      </c>
      <c r="AB5370" s="122">
        <v>0</v>
      </c>
      <c r="AC5370" s="122">
        <v>0</v>
      </c>
      <c r="AD5370" s="122">
        <v>0</v>
      </c>
      <c r="AE5370" s="122">
        <v>0</v>
      </c>
      <c r="AF5370" s="122">
        <v>0</v>
      </c>
      <c r="AG5370" s="122">
        <v>0</v>
      </c>
      <c r="AH5370" s="122">
        <v>0</v>
      </c>
      <c r="AI5370" s="122">
        <v>0</v>
      </c>
      <c r="AJ5370" s="122">
        <v>0</v>
      </c>
      <c r="AK5370" s="122">
        <v>0</v>
      </c>
      <c r="AL5370" s="122">
        <v>0</v>
      </c>
    </row>
    <row r="5371" spans="1:38" hidden="1" x14ac:dyDescent="0.25">
      <c r="A5371" s="122" t="s">
        <v>2032</v>
      </c>
      <c r="B5371" s="122">
        <v>1</v>
      </c>
      <c r="C5371" s="122" t="s">
        <v>2243</v>
      </c>
      <c r="D5371" s="122" t="s">
        <v>2120</v>
      </c>
      <c r="E5371" s="122">
        <v>97</v>
      </c>
      <c r="F5371" s="122">
        <v>0.50818219781999996</v>
      </c>
      <c r="G5371" s="122">
        <v>0.46227874043700001</v>
      </c>
      <c r="H5371" s="122">
        <v>0.40241143360800002</v>
      </c>
      <c r="I5371" s="122">
        <v>0.31796296624800002</v>
      </c>
      <c r="J5371" s="122">
        <v>0.23938390166099999</v>
      </c>
      <c r="K5371" s="122">
        <v>0.211957482675</v>
      </c>
      <c r="L5371" s="122">
        <v>0.19209449557200001</v>
      </c>
      <c r="M5371" s="122">
        <v>0.17005231187700001</v>
      </c>
      <c r="N5371" s="122">
        <v>0.16408575112500001</v>
      </c>
      <c r="O5371" s="122">
        <v>0.14994258548100001</v>
      </c>
      <c r="P5371" s="122">
        <v>0.11428109897700001</v>
      </c>
      <c r="Q5371" s="122">
        <v>0.11003425353</v>
      </c>
      <c r="R5371" s="122">
        <v>0.10677240840299999</v>
      </c>
      <c r="S5371" s="122">
        <v>6.6679315274999998E-2</v>
      </c>
      <c r="T5371" s="122">
        <v>5.5704127302000001E-2</v>
      </c>
      <c r="U5371" s="122">
        <v>6.3534077699999997E-2</v>
      </c>
      <c r="V5371" s="122">
        <v>0.11119341112800001</v>
      </c>
      <c r="W5371" s="122">
        <v>0.17884027305299999</v>
      </c>
      <c r="X5371" s="122">
        <v>0.10209081789299999</v>
      </c>
      <c r="Y5371" s="122">
        <v>6.1310777057999997E-2</v>
      </c>
      <c r="Z5371" s="122">
        <v>0</v>
      </c>
      <c r="AA5371" s="122">
        <v>0</v>
      </c>
      <c r="AB5371" s="122">
        <v>0</v>
      </c>
      <c r="AC5371" s="122">
        <v>0</v>
      </c>
      <c r="AD5371" s="122">
        <v>0</v>
      </c>
      <c r="AE5371" s="122">
        <v>0</v>
      </c>
      <c r="AF5371" s="122">
        <v>0</v>
      </c>
      <c r="AG5371" s="122">
        <v>0</v>
      </c>
      <c r="AH5371" s="122">
        <v>0</v>
      </c>
      <c r="AI5371" s="122">
        <v>0</v>
      </c>
      <c r="AJ5371" s="122">
        <v>0</v>
      </c>
      <c r="AK5371" s="122">
        <v>0</v>
      </c>
      <c r="AL5371" s="122">
        <v>0</v>
      </c>
    </row>
    <row r="5372" spans="1:38" hidden="1" x14ac:dyDescent="0.25">
      <c r="A5372" s="122" t="s">
        <v>2032</v>
      </c>
      <c r="B5372" s="122">
        <v>1</v>
      </c>
      <c r="C5372" s="122" t="s">
        <v>2243</v>
      </c>
      <c r="D5372" s="122" t="s">
        <v>2121</v>
      </c>
      <c r="E5372" s="122">
        <v>97</v>
      </c>
      <c r="F5372" s="122">
        <v>1.2054215102250001</v>
      </c>
      <c r="G5372" s="122">
        <v>1.0965373046069999</v>
      </c>
      <c r="H5372" s="122">
        <v>0.95453048004899999</v>
      </c>
      <c r="I5372" s="122">
        <v>0.75421649783099998</v>
      </c>
      <c r="J5372" s="122">
        <v>0.56782489813500003</v>
      </c>
      <c r="K5372" s="122">
        <v>0.50276871218399999</v>
      </c>
      <c r="L5372" s="122">
        <v>0.455653184037</v>
      </c>
      <c r="M5372" s="122">
        <v>0.40336854690899998</v>
      </c>
      <c r="N5372" s="122">
        <v>0.38921570914199999</v>
      </c>
      <c r="O5372" s="122">
        <v>0.35566774821899999</v>
      </c>
      <c r="P5372" s="122">
        <v>0.27107776689599999</v>
      </c>
      <c r="Q5372" s="122">
        <v>0.26100413589600002</v>
      </c>
      <c r="R5372" s="122">
        <v>0.24655886922600001</v>
      </c>
      <c r="S5372" s="122">
        <v>0.15399104052900001</v>
      </c>
      <c r="T5372" s="122">
        <v>0.127343813418</v>
      </c>
      <c r="U5372" s="122">
        <v>0.14575245941100001</v>
      </c>
      <c r="V5372" s="122">
        <v>0.26872310612400002</v>
      </c>
      <c r="W5372" s="122">
        <v>0.41731844351699998</v>
      </c>
      <c r="X5372" s="122">
        <v>0.24365963550600001</v>
      </c>
      <c r="Y5372" s="122">
        <v>0</v>
      </c>
      <c r="Z5372" s="122">
        <v>0</v>
      </c>
      <c r="AA5372" s="122">
        <v>0</v>
      </c>
      <c r="AB5372" s="122">
        <v>0</v>
      </c>
      <c r="AC5372" s="122">
        <v>0</v>
      </c>
      <c r="AD5372" s="122">
        <v>0</v>
      </c>
      <c r="AE5372" s="122">
        <v>0</v>
      </c>
      <c r="AF5372" s="122">
        <v>0</v>
      </c>
      <c r="AG5372" s="122">
        <v>0</v>
      </c>
      <c r="AH5372" s="122">
        <v>0</v>
      </c>
      <c r="AI5372" s="122">
        <v>0</v>
      </c>
      <c r="AJ5372" s="122">
        <v>0</v>
      </c>
      <c r="AK5372" s="122">
        <v>0</v>
      </c>
      <c r="AL5372" s="122">
        <v>0</v>
      </c>
    </row>
    <row r="5373" spans="1:38" hidden="1" x14ac:dyDescent="0.25">
      <c r="A5373" s="122" t="s">
        <v>2032</v>
      </c>
      <c r="B5373" s="122">
        <v>1</v>
      </c>
      <c r="C5373" s="122" t="s">
        <v>2243</v>
      </c>
      <c r="D5373" s="122" t="s">
        <v>2139</v>
      </c>
      <c r="E5373" s="122">
        <v>97</v>
      </c>
      <c r="F5373" s="122">
        <v>0</v>
      </c>
      <c r="G5373" s="122">
        <v>0</v>
      </c>
      <c r="H5373" s="122">
        <v>0</v>
      </c>
      <c r="I5373" s="122">
        <v>0</v>
      </c>
      <c r="J5373" s="122">
        <v>0</v>
      </c>
      <c r="K5373" s="122">
        <v>0</v>
      </c>
      <c r="L5373" s="122">
        <v>0</v>
      </c>
      <c r="M5373" s="122">
        <v>0</v>
      </c>
      <c r="N5373" s="122">
        <v>0</v>
      </c>
      <c r="O5373" s="122">
        <v>0</v>
      </c>
      <c r="P5373" s="122">
        <v>0</v>
      </c>
      <c r="Q5373" s="122">
        <v>0</v>
      </c>
      <c r="R5373" s="122">
        <v>0</v>
      </c>
      <c r="S5373" s="122">
        <v>0</v>
      </c>
      <c r="T5373" s="122">
        <v>0</v>
      </c>
      <c r="U5373" s="122">
        <v>0</v>
      </c>
      <c r="V5373" s="122">
        <v>0</v>
      </c>
      <c r="W5373" s="122">
        <v>0</v>
      </c>
      <c r="X5373" s="122">
        <v>0</v>
      </c>
      <c r="Y5373" s="122">
        <v>0</v>
      </c>
      <c r="Z5373" s="122">
        <v>0</v>
      </c>
      <c r="AA5373" s="122">
        <v>0</v>
      </c>
      <c r="AB5373" s="122">
        <v>0</v>
      </c>
      <c r="AC5373" s="122">
        <v>0</v>
      </c>
      <c r="AD5373" s="122">
        <v>0</v>
      </c>
      <c r="AE5373" s="122">
        <v>0</v>
      </c>
      <c r="AF5373" s="122">
        <v>0</v>
      </c>
      <c r="AG5373" s="122">
        <v>0</v>
      </c>
      <c r="AH5373" s="122">
        <v>0</v>
      </c>
      <c r="AI5373" s="122">
        <v>0</v>
      </c>
      <c r="AJ5373" s="122">
        <v>0</v>
      </c>
      <c r="AK5373" s="122">
        <v>0</v>
      </c>
      <c r="AL5373" s="122">
        <v>0</v>
      </c>
    </row>
    <row r="5374" spans="1:38" hidden="1" x14ac:dyDescent="0.25">
      <c r="A5374" s="122" t="s">
        <v>2032</v>
      </c>
      <c r="B5374" s="122">
        <v>1</v>
      </c>
      <c r="C5374" s="122" t="s">
        <v>2243</v>
      </c>
      <c r="D5374" s="122" t="s">
        <v>2122</v>
      </c>
      <c r="E5374" s="122">
        <v>97</v>
      </c>
      <c r="F5374" s="122">
        <v>0</v>
      </c>
      <c r="G5374" s="122">
        <v>0</v>
      </c>
      <c r="H5374" s="122">
        <v>0</v>
      </c>
      <c r="I5374" s="122">
        <v>0</v>
      </c>
      <c r="J5374" s="122">
        <v>0</v>
      </c>
      <c r="K5374" s="122">
        <v>0</v>
      </c>
      <c r="L5374" s="122">
        <v>0</v>
      </c>
      <c r="M5374" s="122">
        <v>0</v>
      </c>
      <c r="N5374" s="122">
        <v>0</v>
      </c>
      <c r="O5374" s="122">
        <v>0</v>
      </c>
      <c r="P5374" s="122">
        <v>0</v>
      </c>
      <c r="Q5374" s="122">
        <v>0</v>
      </c>
      <c r="R5374" s="122">
        <v>0</v>
      </c>
      <c r="S5374" s="122">
        <v>0</v>
      </c>
      <c r="T5374" s="122">
        <v>0</v>
      </c>
      <c r="U5374" s="122">
        <v>0</v>
      </c>
      <c r="V5374" s="122">
        <v>0</v>
      </c>
      <c r="W5374" s="122">
        <v>0</v>
      </c>
      <c r="X5374" s="122">
        <v>0</v>
      </c>
      <c r="Y5374" s="122">
        <v>0</v>
      </c>
      <c r="Z5374" s="122">
        <v>0</v>
      </c>
      <c r="AA5374" s="122">
        <v>0</v>
      </c>
      <c r="AB5374" s="122">
        <v>0</v>
      </c>
      <c r="AC5374" s="122">
        <v>0</v>
      </c>
      <c r="AD5374" s="122">
        <v>0</v>
      </c>
      <c r="AE5374" s="122">
        <v>0</v>
      </c>
      <c r="AF5374" s="122">
        <v>0</v>
      </c>
      <c r="AG5374" s="122">
        <v>0</v>
      </c>
      <c r="AH5374" s="122">
        <v>0</v>
      </c>
      <c r="AI5374" s="122">
        <v>0</v>
      </c>
      <c r="AJ5374" s="122">
        <v>0</v>
      </c>
      <c r="AK5374" s="122">
        <v>0</v>
      </c>
      <c r="AL5374" s="122">
        <v>0</v>
      </c>
    </row>
    <row r="5375" spans="1:38" hidden="1" x14ac:dyDescent="0.25">
      <c r="A5375" s="122" t="s">
        <v>2032</v>
      </c>
      <c r="B5375" s="122">
        <v>1</v>
      </c>
      <c r="C5375" s="122" t="s">
        <v>2243</v>
      </c>
      <c r="D5375" s="122" t="s">
        <v>2123</v>
      </c>
      <c r="E5375" s="122">
        <v>97</v>
      </c>
      <c r="F5375" s="122">
        <v>0</v>
      </c>
      <c r="G5375" s="122">
        <v>0</v>
      </c>
      <c r="H5375" s="122">
        <v>0</v>
      </c>
      <c r="I5375" s="122">
        <v>0</v>
      </c>
      <c r="J5375" s="122">
        <v>0</v>
      </c>
      <c r="K5375" s="122">
        <v>0</v>
      </c>
      <c r="L5375" s="122">
        <v>0</v>
      </c>
      <c r="M5375" s="122">
        <v>0</v>
      </c>
      <c r="N5375" s="122">
        <v>0</v>
      </c>
      <c r="O5375" s="122">
        <v>0</v>
      </c>
      <c r="P5375" s="122">
        <v>0</v>
      </c>
      <c r="Q5375" s="122">
        <v>0</v>
      </c>
      <c r="R5375" s="122">
        <v>0</v>
      </c>
      <c r="S5375" s="122">
        <v>0</v>
      </c>
      <c r="T5375" s="122">
        <v>0</v>
      </c>
      <c r="U5375" s="122">
        <v>0</v>
      </c>
      <c r="V5375" s="122">
        <v>0</v>
      </c>
      <c r="W5375" s="122">
        <v>0</v>
      </c>
      <c r="X5375" s="122">
        <v>0</v>
      </c>
      <c r="Y5375" s="122">
        <v>0</v>
      </c>
      <c r="Z5375" s="122">
        <v>0</v>
      </c>
      <c r="AA5375" s="122">
        <v>0</v>
      </c>
      <c r="AB5375" s="122">
        <v>0</v>
      </c>
      <c r="AC5375" s="122">
        <v>0</v>
      </c>
      <c r="AD5375" s="122">
        <v>0</v>
      </c>
      <c r="AE5375" s="122">
        <v>0</v>
      </c>
      <c r="AF5375" s="122">
        <v>0</v>
      </c>
      <c r="AG5375" s="122">
        <v>0</v>
      </c>
      <c r="AH5375" s="122">
        <v>0</v>
      </c>
      <c r="AI5375" s="122">
        <v>0</v>
      </c>
      <c r="AJ5375" s="122">
        <v>0</v>
      </c>
      <c r="AK5375" s="122">
        <v>0</v>
      </c>
      <c r="AL5375" s="122">
        <v>0</v>
      </c>
    </row>
    <row r="5376" spans="1:38" hidden="1" x14ac:dyDescent="0.25">
      <c r="A5376" s="122" t="s">
        <v>2032</v>
      </c>
      <c r="B5376" s="122">
        <v>1</v>
      </c>
      <c r="C5376" s="122" t="s">
        <v>2243</v>
      </c>
      <c r="D5376" s="122" t="s">
        <v>2140</v>
      </c>
      <c r="E5376" s="122">
        <v>97</v>
      </c>
      <c r="F5376" s="122">
        <v>0</v>
      </c>
      <c r="G5376" s="122">
        <v>0</v>
      </c>
      <c r="H5376" s="122">
        <v>0</v>
      </c>
      <c r="I5376" s="122">
        <v>0</v>
      </c>
      <c r="J5376" s="122">
        <v>0</v>
      </c>
      <c r="K5376" s="122">
        <v>0</v>
      </c>
      <c r="L5376" s="122">
        <v>0</v>
      </c>
      <c r="M5376" s="122">
        <v>0</v>
      </c>
      <c r="N5376" s="122">
        <v>0</v>
      </c>
      <c r="O5376" s="122">
        <v>0</v>
      </c>
      <c r="P5376" s="122">
        <v>0</v>
      </c>
      <c r="Q5376" s="122">
        <v>0</v>
      </c>
      <c r="R5376" s="122">
        <v>0</v>
      </c>
      <c r="S5376" s="122">
        <v>0</v>
      </c>
      <c r="T5376" s="122">
        <v>0</v>
      </c>
      <c r="U5376" s="122">
        <v>0</v>
      </c>
      <c r="V5376" s="122">
        <v>0</v>
      </c>
      <c r="W5376" s="122">
        <v>0</v>
      </c>
      <c r="X5376" s="122">
        <v>0</v>
      </c>
      <c r="Y5376" s="122">
        <v>0</v>
      </c>
      <c r="Z5376" s="122">
        <v>0</v>
      </c>
      <c r="AA5376" s="122">
        <v>0</v>
      </c>
      <c r="AB5376" s="122">
        <v>0</v>
      </c>
      <c r="AC5376" s="122">
        <v>0</v>
      </c>
      <c r="AD5376" s="122">
        <v>0</v>
      </c>
      <c r="AE5376" s="122">
        <v>0</v>
      </c>
      <c r="AF5376" s="122">
        <v>0</v>
      </c>
      <c r="AG5376" s="122">
        <v>0</v>
      </c>
      <c r="AH5376" s="122">
        <v>0</v>
      </c>
      <c r="AI5376" s="122">
        <v>0</v>
      </c>
      <c r="AJ5376" s="122">
        <v>0</v>
      </c>
      <c r="AK5376" s="122">
        <v>0</v>
      </c>
      <c r="AL5376" s="122">
        <v>0</v>
      </c>
    </row>
    <row r="5377" spans="1:38" hidden="1" x14ac:dyDescent="0.25">
      <c r="A5377" s="122" t="s">
        <v>2032</v>
      </c>
      <c r="B5377" s="122">
        <v>1</v>
      </c>
      <c r="C5377" s="122" t="s">
        <v>2243</v>
      </c>
      <c r="D5377" s="122" t="s">
        <v>2124</v>
      </c>
      <c r="E5377" s="122">
        <v>97</v>
      </c>
      <c r="F5377" s="122">
        <v>0</v>
      </c>
      <c r="G5377" s="122">
        <v>0</v>
      </c>
      <c r="H5377" s="122">
        <v>0</v>
      </c>
      <c r="I5377" s="122">
        <v>0</v>
      </c>
      <c r="J5377" s="122">
        <v>0</v>
      </c>
      <c r="K5377" s="122">
        <v>0</v>
      </c>
      <c r="L5377" s="122">
        <v>0</v>
      </c>
      <c r="M5377" s="122">
        <v>0</v>
      </c>
      <c r="N5377" s="122">
        <v>0</v>
      </c>
      <c r="O5377" s="122">
        <v>0</v>
      </c>
      <c r="P5377" s="122">
        <v>0</v>
      </c>
      <c r="Q5377" s="122">
        <v>0</v>
      </c>
      <c r="R5377" s="122">
        <v>0</v>
      </c>
      <c r="S5377" s="122">
        <v>0</v>
      </c>
      <c r="T5377" s="122">
        <v>0</v>
      </c>
      <c r="U5377" s="122">
        <v>0</v>
      </c>
      <c r="V5377" s="122">
        <v>0</v>
      </c>
      <c r="W5377" s="122">
        <v>0</v>
      </c>
      <c r="X5377" s="122">
        <v>0</v>
      </c>
      <c r="Y5377" s="122">
        <v>0</v>
      </c>
      <c r="Z5377" s="122">
        <v>0</v>
      </c>
      <c r="AA5377" s="122">
        <v>0</v>
      </c>
      <c r="AB5377" s="122">
        <v>0</v>
      </c>
      <c r="AC5377" s="122">
        <v>0</v>
      </c>
      <c r="AD5377" s="122">
        <v>0</v>
      </c>
      <c r="AE5377" s="122">
        <v>0</v>
      </c>
      <c r="AF5377" s="122">
        <v>0</v>
      </c>
      <c r="AG5377" s="122">
        <v>0</v>
      </c>
      <c r="AH5377" s="122">
        <v>0</v>
      </c>
      <c r="AI5377" s="122">
        <v>0</v>
      </c>
      <c r="AJ5377" s="122">
        <v>0</v>
      </c>
      <c r="AK5377" s="122">
        <v>0</v>
      </c>
      <c r="AL5377" s="122">
        <v>0</v>
      </c>
    </row>
    <row r="5378" spans="1:38" hidden="1" x14ac:dyDescent="0.25">
      <c r="A5378" s="122" t="s">
        <v>2032</v>
      </c>
      <c r="B5378" s="122">
        <v>1</v>
      </c>
      <c r="C5378" s="122" t="s">
        <v>2243</v>
      </c>
      <c r="D5378" s="122" t="s">
        <v>2125</v>
      </c>
      <c r="E5378" s="122">
        <v>97</v>
      </c>
      <c r="F5378" s="122">
        <v>5.1483700997639996</v>
      </c>
      <c r="G5378" s="122">
        <v>4.9708941865440002</v>
      </c>
      <c r="H5378" s="122">
        <v>4.634177636025</v>
      </c>
      <c r="I5378" s="122">
        <v>5.0145994548989998</v>
      </c>
      <c r="J5378" s="122">
        <v>3.9456359334840001</v>
      </c>
      <c r="K5378" s="122">
        <v>4.2319292851080004</v>
      </c>
      <c r="L5378" s="122">
        <v>5.2469614047209996</v>
      </c>
      <c r="M5378" s="122">
        <v>5.0236977453030001</v>
      </c>
      <c r="N5378" s="122">
        <v>4.5820519057739997</v>
      </c>
      <c r="O5378" s="122">
        <v>4.7032685994839998</v>
      </c>
      <c r="P5378" s="122">
        <v>4.2121277245590001</v>
      </c>
      <c r="Q5378" s="122">
        <v>0.784988511858</v>
      </c>
      <c r="R5378" s="122">
        <v>2.4748157251589999</v>
      </c>
      <c r="S5378" s="122">
        <v>1.545126898008</v>
      </c>
      <c r="T5378" s="122">
        <v>1.1973912968160001</v>
      </c>
      <c r="U5378" s="122">
        <v>1.3967481564540001</v>
      </c>
      <c r="V5378" s="122">
        <v>0.96568911426299997</v>
      </c>
      <c r="W5378" s="122">
        <v>1.51347835362</v>
      </c>
      <c r="X5378" s="122">
        <v>0.92578170463800002</v>
      </c>
      <c r="Y5378" s="122">
        <v>0.56057246835300001</v>
      </c>
      <c r="Z5378" s="122">
        <v>0.69527254960200002</v>
      </c>
      <c r="AA5378" s="122">
        <v>0.72626774644199998</v>
      </c>
      <c r="AB5378" s="122">
        <v>0.71329050003600003</v>
      </c>
      <c r="AC5378" s="122">
        <v>0.785199623904</v>
      </c>
      <c r="AD5378" s="122">
        <v>0.90560881505400004</v>
      </c>
      <c r="AE5378" s="122">
        <v>0.792645800781</v>
      </c>
      <c r="AF5378" s="122">
        <v>0.81703133895299995</v>
      </c>
      <c r="AG5378" s="122">
        <v>0.68561656066499999</v>
      </c>
      <c r="AH5378" s="122">
        <v>0.72716376871199995</v>
      </c>
      <c r="AI5378" s="122">
        <v>0.64147062045600001</v>
      </c>
      <c r="AJ5378" s="122">
        <v>0.39215381788199999</v>
      </c>
      <c r="AK5378" s="122">
        <v>0</v>
      </c>
      <c r="AL5378" s="122">
        <v>0</v>
      </c>
    </row>
    <row r="5379" spans="1:38" hidden="1" x14ac:dyDescent="0.25">
      <c r="A5379" s="122" t="s">
        <v>2032</v>
      </c>
      <c r="B5379" s="122">
        <v>1</v>
      </c>
      <c r="C5379" s="122" t="s">
        <v>2243</v>
      </c>
      <c r="D5379" s="122" t="s">
        <v>2126</v>
      </c>
      <c r="E5379" s="122">
        <v>97</v>
      </c>
      <c r="F5379" s="122">
        <v>0</v>
      </c>
      <c r="G5379" s="122">
        <v>0</v>
      </c>
      <c r="H5379" s="122">
        <v>0</v>
      </c>
      <c r="I5379" s="122">
        <v>0</v>
      </c>
      <c r="J5379" s="122">
        <v>0</v>
      </c>
      <c r="K5379" s="122">
        <v>0</v>
      </c>
      <c r="L5379" s="122">
        <v>0</v>
      </c>
      <c r="M5379" s="122">
        <v>0</v>
      </c>
      <c r="N5379" s="122">
        <v>0</v>
      </c>
      <c r="O5379" s="122">
        <v>0</v>
      </c>
      <c r="P5379" s="122">
        <v>0</v>
      </c>
      <c r="Q5379" s="122">
        <v>0</v>
      </c>
      <c r="R5379" s="122">
        <v>0</v>
      </c>
      <c r="S5379" s="122">
        <v>0</v>
      </c>
      <c r="T5379" s="122">
        <v>0</v>
      </c>
      <c r="U5379" s="122">
        <v>0</v>
      </c>
      <c r="V5379" s="122">
        <v>0</v>
      </c>
      <c r="W5379" s="122">
        <v>0</v>
      </c>
      <c r="X5379" s="122">
        <v>0</v>
      </c>
      <c r="Y5379" s="122">
        <v>0</v>
      </c>
      <c r="Z5379" s="122">
        <v>0</v>
      </c>
      <c r="AA5379" s="122">
        <v>0</v>
      </c>
      <c r="AB5379" s="122">
        <v>0</v>
      </c>
      <c r="AC5379" s="122">
        <v>0</v>
      </c>
      <c r="AD5379" s="122">
        <v>0</v>
      </c>
      <c r="AE5379" s="122">
        <v>0</v>
      </c>
      <c r="AF5379" s="122">
        <v>0</v>
      </c>
      <c r="AG5379" s="122">
        <v>0</v>
      </c>
      <c r="AH5379" s="122">
        <v>0</v>
      </c>
      <c r="AI5379" s="122">
        <v>0</v>
      </c>
      <c r="AJ5379" s="122">
        <v>0</v>
      </c>
      <c r="AK5379" s="122">
        <v>0</v>
      </c>
      <c r="AL5379" s="122">
        <v>0</v>
      </c>
    </row>
    <row r="5380" spans="1:38" hidden="1" x14ac:dyDescent="0.25">
      <c r="A5380" s="122" t="s">
        <v>2032</v>
      </c>
      <c r="B5380" s="122">
        <v>1</v>
      </c>
      <c r="C5380" s="122" t="s">
        <v>2243</v>
      </c>
      <c r="D5380" s="122" t="s">
        <v>2127</v>
      </c>
      <c r="E5380" s="122">
        <v>97</v>
      </c>
      <c r="F5380" s="122">
        <v>0.16365302387399999</v>
      </c>
      <c r="G5380" s="122">
        <v>0.19341489024</v>
      </c>
      <c r="H5380" s="122">
        <v>0.18037930320000001</v>
      </c>
      <c r="I5380" s="122">
        <v>0.1935695616</v>
      </c>
      <c r="J5380" s="122">
        <v>0.2058774528</v>
      </c>
      <c r="K5380" s="122">
        <v>0.18923382720000001</v>
      </c>
      <c r="L5380" s="122">
        <v>0.19931338128000001</v>
      </c>
      <c r="M5380" s="122">
        <v>0.23496883199999999</v>
      </c>
      <c r="N5380" s="122">
        <v>0.264339936</v>
      </c>
      <c r="O5380" s="122">
        <v>0.32039555184000001</v>
      </c>
      <c r="P5380" s="122">
        <v>0.26198007028199999</v>
      </c>
      <c r="Q5380" s="122">
        <v>0.27835760899200002</v>
      </c>
      <c r="R5380" s="122">
        <v>0.19184265816599999</v>
      </c>
      <c r="S5380" s="122">
        <v>0.13137549936599999</v>
      </c>
      <c r="T5380" s="122">
        <v>0.191416219833</v>
      </c>
      <c r="U5380" s="122">
        <v>0.16402669356899999</v>
      </c>
      <c r="V5380" s="122">
        <v>0.14672218701299999</v>
      </c>
      <c r="W5380" s="122">
        <v>0.13872648455700001</v>
      </c>
      <c r="X5380" s="122">
        <v>7.7145095109E-2</v>
      </c>
      <c r="Y5380" s="122">
        <v>4.9219632252000003E-2</v>
      </c>
      <c r="Z5380" s="122">
        <v>0</v>
      </c>
      <c r="AA5380" s="122">
        <v>0</v>
      </c>
      <c r="AB5380" s="122">
        <v>0</v>
      </c>
      <c r="AC5380" s="122">
        <v>0</v>
      </c>
      <c r="AD5380" s="122">
        <v>0</v>
      </c>
      <c r="AE5380" s="122">
        <v>0</v>
      </c>
      <c r="AF5380" s="122">
        <v>0</v>
      </c>
      <c r="AG5380" s="122">
        <v>0</v>
      </c>
      <c r="AH5380" s="122">
        <v>0</v>
      </c>
      <c r="AI5380" s="122">
        <v>0</v>
      </c>
      <c r="AJ5380" s="122">
        <v>0</v>
      </c>
      <c r="AK5380" s="122">
        <v>0</v>
      </c>
      <c r="AL5380" s="122">
        <v>0</v>
      </c>
    </row>
    <row r="5381" spans="1:38" hidden="1" x14ac:dyDescent="0.25">
      <c r="A5381" s="122" t="s">
        <v>2032</v>
      </c>
      <c r="B5381" s="122">
        <v>1</v>
      </c>
      <c r="C5381" s="122" t="s">
        <v>2243</v>
      </c>
      <c r="D5381" s="122" t="s">
        <v>2128</v>
      </c>
      <c r="E5381" s="122">
        <v>97</v>
      </c>
      <c r="F5381" s="122">
        <v>0</v>
      </c>
      <c r="G5381" s="122">
        <v>0</v>
      </c>
      <c r="H5381" s="122">
        <v>0</v>
      </c>
      <c r="I5381" s="122">
        <v>0</v>
      </c>
      <c r="J5381" s="122">
        <v>0</v>
      </c>
      <c r="K5381" s="122">
        <v>0</v>
      </c>
      <c r="L5381" s="122">
        <v>0</v>
      </c>
      <c r="M5381" s="122">
        <v>0</v>
      </c>
      <c r="N5381" s="122">
        <v>0</v>
      </c>
      <c r="O5381" s="122">
        <v>0</v>
      </c>
      <c r="P5381" s="122">
        <v>0</v>
      </c>
      <c r="Q5381" s="122">
        <v>0</v>
      </c>
      <c r="R5381" s="122">
        <v>0</v>
      </c>
      <c r="S5381" s="122">
        <v>0</v>
      </c>
      <c r="T5381" s="122">
        <v>0</v>
      </c>
      <c r="U5381" s="122">
        <v>0</v>
      </c>
      <c r="V5381" s="122">
        <v>0</v>
      </c>
      <c r="W5381" s="122">
        <v>0</v>
      </c>
      <c r="X5381" s="122">
        <v>0</v>
      </c>
      <c r="Y5381" s="122">
        <v>0</v>
      </c>
      <c r="Z5381" s="122">
        <v>0</v>
      </c>
      <c r="AA5381" s="122">
        <v>0</v>
      </c>
      <c r="AB5381" s="122">
        <v>0</v>
      </c>
      <c r="AC5381" s="122">
        <v>0</v>
      </c>
      <c r="AD5381" s="122">
        <v>0</v>
      </c>
      <c r="AE5381" s="122">
        <v>0</v>
      </c>
      <c r="AF5381" s="122">
        <v>0</v>
      </c>
      <c r="AG5381" s="122">
        <v>0</v>
      </c>
      <c r="AH5381" s="122">
        <v>0</v>
      </c>
      <c r="AI5381" s="122">
        <v>0</v>
      </c>
      <c r="AJ5381" s="122">
        <v>0</v>
      </c>
      <c r="AK5381" s="122">
        <v>0</v>
      </c>
      <c r="AL5381" s="122">
        <v>0</v>
      </c>
    </row>
    <row r="5382" spans="1:38" hidden="1" x14ac:dyDescent="0.25">
      <c r="A5382" s="122" t="s">
        <v>2244</v>
      </c>
      <c r="B5382" s="122">
        <v>1</v>
      </c>
      <c r="C5382" s="122" t="s">
        <v>2245</v>
      </c>
      <c r="D5382" s="122" t="s">
        <v>2080</v>
      </c>
      <c r="E5382" s="122">
        <v>98</v>
      </c>
      <c r="F5382" s="122">
        <v>0</v>
      </c>
      <c r="G5382" s="122">
        <v>0</v>
      </c>
      <c r="H5382" s="122">
        <v>0</v>
      </c>
      <c r="I5382" s="122">
        <v>0</v>
      </c>
      <c r="J5382" s="122">
        <v>0</v>
      </c>
      <c r="K5382" s="122">
        <v>0</v>
      </c>
      <c r="L5382" s="122">
        <v>0</v>
      </c>
      <c r="M5382" s="122">
        <v>0</v>
      </c>
      <c r="N5382" s="122">
        <v>0</v>
      </c>
      <c r="O5382" s="122">
        <v>0</v>
      </c>
      <c r="P5382" s="122">
        <v>0</v>
      </c>
      <c r="Q5382" s="122">
        <v>0</v>
      </c>
      <c r="R5382" s="122">
        <v>0</v>
      </c>
      <c r="S5382" s="122">
        <v>0</v>
      </c>
      <c r="T5382" s="122">
        <v>0</v>
      </c>
      <c r="U5382" s="122">
        <v>0</v>
      </c>
      <c r="V5382" s="122">
        <v>0</v>
      </c>
      <c r="W5382" s="122">
        <v>0</v>
      </c>
      <c r="X5382" s="122">
        <v>0</v>
      </c>
      <c r="Y5382" s="122">
        <v>0</v>
      </c>
      <c r="Z5382" s="122">
        <v>0</v>
      </c>
      <c r="AA5382" s="122">
        <v>0</v>
      </c>
      <c r="AB5382" s="122">
        <v>0</v>
      </c>
      <c r="AC5382" s="122">
        <v>0</v>
      </c>
      <c r="AD5382" s="122">
        <v>0</v>
      </c>
      <c r="AE5382" s="122">
        <v>0</v>
      </c>
      <c r="AF5382" s="122">
        <v>0</v>
      </c>
      <c r="AG5382" s="122">
        <v>0</v>
      </c>
      <c r="AH5382" s="122">
        <v>0</v>
      </c>
      <c r="AI5382" s="122">
        <v>0</v>
      </c>
      <c r="AJ5382" s="122">
        <v>0</v>
      </c>
      <c r="AK5382" s="122">
        <v>0</v>
      </c>
      <c r="AL5382" s="122">
        <v>0</v>
      </c>
    </row>
    <row r="5383" spans="1:38" hidden="1" x14ac:dyDescent="0.25">
      <c r="A5383" s="122" t="s">
        <v>2244</v>
      </c>
      <c r="B5383" s="122">
        <v>1</v>
      </c>
      <c r="C5383" s="122" t="s">
        <v>2245</v>
      </c>
      <c r="D5383" s="122" t="s">
        <v>2081</v>
      </c>
      <c r="E5383" s="122">
        <v>98</v>
      </c>
      <c r="F5383" s="122">
        <v>0</v>
      </c>
      <c r="G5383" s="122">
        <v>0</v>
      </c>
      <c r="H5383" s="122">
        <v>0</v>
      </c>
      <c r="I5383" s="122">
        <v>0</v>
      </c>
      <c r="J5383" s="122">
        <v>0</v>
      </c>
      <c r="K5383" s="122">
        <v>0</v>
      </c>
      <c r="L5383" s="122">
        <v>0</v>
      </c>
      <c r="M5383" s="122">
        <v>0</v>
      </c>
      <c r="N5383" s="122">
        <v>0</v>
      </c>
      <c r="O5383" s="122">
        <v>0</v>
      </c>
      <c r="P5383" s="122">
        <v>0</v>
      </c>
      <c r="Q5383" s="122">
        <v>0</v>
      </c>
      <c r="R5383" s="122">
        <v>0</v>
      </c>
      <c r="S5383" s="122">
        <v>0</v>
      </c>
      <c r="T5383" s="122">
        <v>0</v>
      </c>
      <c r="U5383" s="122">
        <v>0</v>
      </c>
      <c r="V5383" s="122">
        <v>0</v>
      </c>
      <c r="W5383" s="122">
        <v>0</v>
      </c>
      <c r="X5383" s="122">
        <v>0</v>
      </c>
      <c r="Y5383" s="122">
        <v>0</v>
      </c>
      <c r="Z5383" s="122">
        <v>0</v>
      </c>
      <c r="AA5383" s="122">
        <v>0</v>
      </c>
      <c r="AB5383" s="122">
        <v>0</v>
      </c>
      <c r="AC5383" s="122">
        <v>0</v>
      </c>
      <c r="AD5383" s="122">
        <v>0</v>
      </c>
      <c r="AE5383" s="122">
        <v>0</v>
      </c>
      <c r="AF5383" s="122">
        <v>0</v>
      </c>
      <c r="AG5383" s="122">
        <v>0</v>
      </c>
      <c r="AH5383" s="122">
        <v>0</v>
      </c>
      <c r="AI5383" s="122">
        <v>0</v>
      </c>
      <c r="AJ5383" s="122">
        <v>0</v>
      </c>
      <c r="AK5383" s="122">
        <v>0</v>
      </c>
      <c r="AL5383" s="122">
        <v>0</v>
      </c>
    </row>
    <row r="5384" spans="1:38" hidden="1" x14ac:dyDescent="0.25">
      <c r="A5384" s="122" t="s">
        <v>2244</v>
      </c>
      <c r="B5384" s="122">
        <v>1</v>
      </c>
      <c r="C5384" s="122" t="s">
        <v>2245</v>
      </c>
      <c r="D5384" s="122" t="s">
        <v>2082</v>
      </c>
      <c r="E5384" s="122">
        <v>98</v>
      </c>
      <c r="F5384" s="122">
        <v>0</v>
      </c>
      <c r="G5384" s="122">
        <v>0</v>
      </c>
      <c r="H5384" s="122">
        <v>0</v>
      </c>
      <c r="I5384" s="122">
        <v>0</v>
      </c>
      <c r="J5384" s="122">
        <v>0</v>
      </c>
      <c r="K5384" s="122">
        <v>0</v>
      </c>
      <c r="L5384" s="122">
        <v>0</v>
      </c>
      <c r="M5384" s="122">
        <v>0</v>
      </c>
      <c r="N5384" s="122">
        <v>0</v>
      </c>
      <c r="O5384" s="122">
        <v>0</v>
      </c>
      <c r="P5384" s="122">
        <v>0</v>
      </c>
      <c r="Q5384" s="122">
        <v>0</v>
      </c>
      <c r="R5384" s="122">
        <v>0</v>
      </c>
      <c r="S5384" s="122">
        <v>0</v>
      </c>
      <c r="T5384" s="122">
        <v>0</v>
      </c>
      <c r="U5384" s="122">
        <v>0</v>
      </c>
      <c r="V5384" s="122">
        <v>0</v>
      </c>
      <c r="W5384" s="122">
        <v>0</v>
      </c>
      <c r="X5384" s="122">
        <v>0</v>
      </c>
      <c r="Y5384" s="122">
        <v>0</v>
      </c>
      <c r="Z5384" s="122">
        <v>0</v>
      </c>
      <c r="AA5384" s="122">
        <v>0</v>
      </c>
      <c r="AB5384" s="122">
        <v>0</v>
      </c>
      <c r="AC5384" s="122">
        <v>0</v>
      </c>
      <c r="AD5384" s="122">
        <v>0</v>
      </c>
      <c r="AE5384" s="122">
        <v>0</v>
      </c>
      <c r="AF5384" s="122">
        <v>0</v>
      </c>
      <c r="AG5384" s="122">
        <v>0</v>
      </c>
      <c r="AH5384" s="122">
        <v>0</v>
      </c>
      <c r="AI5384" s="122">
        <v>0</v>
      </c>
      <c r="AJ5384" s="122">
        <v>0</v>
      </c>
      <c r="AK5384" s="122">
        <v>0</v>
      </c>
      <c r="AL5384" s="122">
        <v>0</v>
      </c>
    </row>
    <row r="5385" spans="1:38" hidden="1" x14ac:dyDescent="0.25">
      <c r="A5385" s="122" t="s">
        <v>2244</v>
      </c>
      <c r="B5385" s="122">
        <v>1</v>
      </c>
      <c r="C5385" s="122" t="s">
        <v>2245</v>
      </c>
      <c r="D5385" s="122" t="s">
        <v>2135</v>
      </c>
      <c r="E5385" s="122">
        <v>98</v>
      </c>
      <c r="F5385" s="122">
        <v>0</v>
      </c>
      <c r="G5385" s="122">
        <v>0</v>
      </c>
      <c r="H5385" s="122">
        <v>0</v>
      </c>
      <c r="I5385" s="122">
        <v>0</v>
      </c>
      <c r="J5385" s="122">
        <v>0</v>
      </c>
      <c r="K5385" s="122">
        <v>0</v>
      </c>
      <c r="L5385" s="122">
        <v>0</v>
      </c>
      <c r="M5385" s="122">
        <v>0</v>
      </c>
      <c r="N5385" s="122">
        <v>0</v>
      </c>
      <c r="O5385" s="122">
        <v>0</v>
      </c>
      <c r="P5385" s="122">
        <v>0</v>
      </c>
      <c r="Q5385" s="122">
        <v>0</v>
      </c>
      <c r="R5385" s="122">
        <v>0</v>
      </c>
      <c r="S5385" s="122">
        <v>0</v>
      </c>
      <c r="T5385" s="122">
        <v>0</v>
      </c>
      <c r="U5385" s="122">
        <v>0</v>
      </c>
      <c r="V5385" s="122">
        <v>0</v>
      </c>
      <c r="W5385" s="122">
        <v>0</v>
      </c>
      <c r="X5385" s="122">
        <v>0</v>
      </c>
      <c r="Y5385" s="122">
        <v>0</v>
      </c>
      <c r="Z5385" s="122">
        <v>0</v>
      </c>
      <c r="AA5385" s="122">
        <v>0</v>
      </c>
      <c r="AB5385" s="122">
        <v>0</v>
      </c>
      <c r="AC5385" s="122">
        <v>0</v>
      </c>
      <c r="AD5385" s="122">
        <v>0</v>
      </c>
      <c r="AE5385" s="122">
        <v>0</v>
      </c>
      <c r="AF5385" s="122">
        <v>0</v>
      </c>
      <c r="AG5385" s="122">
        <v>0</v>
      </c>
      <c r="AH5385" s="122">
        <v>0</v>
      </c>
      <c r="AI5385" s="122">
        <v>0</v>
      </c>
      <c r="AJ5385" s="122">
        <v>0</v>
      </c>
      <c r="AK5385" s="122">
        <v>0</v>
      </c>
      <c r="AL5385" s="122">
        <v>0</v>
      </c>
    </row>
    <row r="5386" spans="1:38" hidden="1" x14ac:dyDescent="0.25">
      <c r="A5386" s="122" t="s">
        <v>2244</v>
      </c>
      <c r="B5386" s="122">
        <v>1</v>
      </c>
      <c r="C5386" s="122" t="s">
        <v>2245</v>
      </c>
      <c r="D5386" s="122" t="s">
        <v>2083</v>
      </c>
      <c r="E5386" s="122">
        <v>98</v>
      </c>
      <c r="F5386" s="122">
        <v>0</v>
      </c>
      <c r="G5386" s="122">
        <v>0</v>
      </c>
      <c r="H5386" s="122">
        <v>0</v>
      </c>
      <c r="I5386" s="122">
        <v>0</v>
      </c>
      <c r="J5386" s="122">
        <v>0</v>
      </c>
      <c r="K5386" s="122">
        <v>0</v>
      </c>
      <c r="L5386" s="122">
        <v>0</v>
      </c>
      <c r="M5386" s="122">
        <v>0</v>
      </c>
      <c r="N5386" s="122">
        <v>0</v>
      </c>
      <c r="O5386" s="122">
        <v>0</v>
      </c>
      <c r="P5386" s="122">
        <v>0</v>
      </c>
      <c r="Q5386" s="122">
        <v>0</v>
      </c>
      <c r="R5386" s="122">
        <v>0</v>
      </c>
      <c r="S5386" s="122">
        <v>0</v>
      </c>
      <c r="T5386" s="122">
        <v>0</v>
      </c>
      <c r="U5386" s="122">
        <v>0</v>
      </c>
      <c r="V5386" s="122">
        <v>0</v>
      </c>
      <c r="W5386" s="122">
        <v>0</v>
      </c>
      <c r="X5386" s="122">
        <v>0</v>
      </c>
      <c r="Y5386" s="122">
        <v>0</v>
      </c>
      <c r="Z5386" s="122">
        <v>0</v>
      </c>
      <c r="AA5386" s="122">
        <v>0</v>
      </c>
      <c r="AB5386" s="122">
        <v>0</v>
      </c>
      <c r="AC5386" s="122">
        <v>0</v>
      </c>
      <c r="AD5386" s="122">
        <v>0</v>
      </c>
      <c r="AE5386" s="122">
        <v>0</v>
      </c>
      <c r="AF5386" s="122">
        <v>0</v>
      </c>
      <c r="AG5386" s="122">
        <v>0</v>
      </c>
      <c r="AH5386" s="122">
        <v>0</v>
      </c>
      <c r="AI5386" s="122">
        <v>0</v>
      </c>
      <c r="AJ5386" s="122">
        <v>0</v>
      </c>
      <c r="AK5386" s="122">
        <v>0</v>
      </c>
      <c r="AL5386" s="122">
        <v>0</v>
      </c>
    </row>
    <row r="5387" spans="1:38" x14ac:dyDescent="0.25">
      <c r="A5387" s="122" t="s">
        <v>2244</v>
      </c>
      <c r="B5387" s="122">
        <v>1</v>
      </c>
      <c r="C5387" s="122" t="s">
        <v>2245</v>
      </c>
      <c r="D5387" s="122" t="s">
        <v>2084</v>
      </c>
      <c r="E5387" s="122">
        <v>98</v>
      </c>
      <c r="F5387" s="122">
        <v>0</v>
      </c>
      <c r="G5387" s="122">
        <v>0</v>
      </c>
      <c r="H5387" s="122">
        <v>0</v>
      </c>
      <c r="I5387" s="122">
        <v>0</v>
      </c>
      <c r="J5387" s="122">
        <v>0</v>
      </c>
      <c r="K5387" s="122">
        <v>0</v>
      </c>
      <c r="L5387" s="122">
        <v>0</v>
      </c>
      <c r="M5387" s="122">
        <v>0</v>
      </c>
      <c r="N5387" s="122">
        <v>0</v>
      </c>
      <c r="O5387" s="122">
        <v>0</v>
      </c>
      <c r="P5387" s="122">
        <v>0</v>
      </c>
      <c r="Q5387" s="122">
        <v>0</v>
      </c>
      <c r="R5387" s="122">
        <v>0</v>
      </c>
      <c r="S5387" s="122">
        <v>0</v>
      </c>
      <c r="T5387" s="122">
        <v>0</v>
      </c>
      <c r="U5387" s="122">
        <v>0</v>
      </c>
      <c r="V5387" s="122">
        <v>0</v>
      </c>
      <c r="W5387" s="122">
        <v>0</v>
      </c>
      <c r="X5387" s="122">
        <v>0</v>
      </c>
      <c r="Y5387" s="122">
        <v>0</v>
      </c>
      <c r="Z5387" s="122">
        <v>0</v>
      </c>
      <c r="AA5387" s="122">
        <v>0</v>
      </c>
      <c r="AB5387" s="122">
        <v>0</v>
      </c>
      <c r="AC5387" s="122">
        <v>0</v>
      </c>
      <c r="AD5387" s="122">
        <v>0</v>
      </c>
      <c r="AE5387" s="122">
        <v>0</v>
      </c>
      <c r="AF5387" s="122">
        <v>0</v>
      </c>
      <c r="AG5387" s="122">
        <v>0</v>
      </c>
      <c r="AH5387" s="122">
        <v>0</v>
      </c>
      <c r="AI5387" s="122">
        <v>0</v>
      </c>
      <c r="AJ5387" s="122">
        <v>0</v>
      </c>
      <c r="AK5387" s="122">
        <v>0</v>
      </c>
      <c r="AL5387" s="122">
        <v>0</v>
      </c>
    </row>
    <row r="5388" spans="1:38" hidden="1" x14ac:dyDescent="0.25">
      <c r="A5388" s="122" t="s">
        <v>2244</v>
      </c>
      <c r="B5388" s="122">
        <v>1</v>
      </c>
      <c r="C5388" s="122" t="s">
        <v>2245</v>
      </c>
      <c r="D5388" s="122" t="s">
        <v>474</v>
      </c>
      <c r="E5388" s="122">
        <v>98</v>
      </c>
      <c r="F5388" s="122">
        <v>0</v>
      </c>
      <c r="G5388" s="122">
        <v>0</v>
      </c>
      <c r="H5388" s="122">
        <v>0</v>
      </c>
      <c r="I5388" s="122">
        <v>0</v>
      </c>
      <c r="J5388" s="122">
        <v>0</v>
      </c>
      <c r="K5388" s="122">
        <v>0</v>
      </c>
      <c r="L5388" s="122">
        <v>0</v>
      </c>
      <c r="M5388" s="122">
        <v>0</v>
      </c>
      <c r="N5388" s="122">
        <v>0</v>
      </c>
      <c r="O5388" s="122">
        <v>0</v>
      </c>
      <c r="P5388" s="122">
        <v>0</v>
      </c>
      <c r="Q5388" s="122">
        <v>0</v>
      </c>
      <c r="R5388" s="122">
        <v>0</v>
      </c>
      <c r="S5388" s="122">
        <v>0</v>
      </c>
      <c r="T5388" s="122">
        <v>0</v>
      </c>
      <c r="U5388" s="122">
        <v>0</v>
      </c>
      <c r="V5388" s="122">
        <v>0</v>
      </c>
      <c r="W5388" s="122">
        <v>0</v>
      </c>
      <c r="X5388" s="122">
        <v>0</v>
      </c>
      <c r="Y5388" s="122">
        <v>0</v>
      </c>
      <c r="Z5388" s="122">
        <v>0</v>
      </c>
      <c r="AA5388" s="122">
        <v>0</v>
      </c>
      <c r="AB5388" s="122">
        <v>0</v>
      </c>
      <c r="AC5388" s="122">
        <v>0</v>
      </c>
      <c r="AD5388" s="122">
        <v>0</v>
      </c>
      <c r="AE5388" s="122">
        <v>0</v>
      </c>
      <c r="AF5388" s="122">
        <v>0</v>
      </c>
      <c r="AG5388" s="122">
        <v>0</v>
      </c>
      <c r="AH5388" s="122">
        <v>0</v>
      </c>
      <c r="AI5388" s="122">
        <v>0</v>
      </c>
      <c r="AJ5388" s="122">
        <v>0</v>
      </c>
      <c r="AK5388" s="122">
        <v>0</v>
      </c>
      <c r="AL5388" s="122">
        <v>0</v>
      </c>
    </row>
    <row r="5389" spans="1:38" hidden="1" x14ac:dyDescent="0.25">
      <c r="A5389" s="122" t="s">
        <v>2244</v>
      </c>
      <c r="B5389" s="122">
        <v>1</v>
      </c>
      <c r="C5389" s="122" t="s">
        <v>2245</v>
      </c>
      <c r="D5389" s="122" t="s">
        <v>2085</v>
      </c>
      <c r="E5389" s="122">
        <v>98</v>
      </c>
      <c r="F5389" s="122">
        <v>0</v>
      </c>
      <c r="G5389" s="122">
        <v>0</v>
      </c>
      <c r="H5389" s="122">
        <v>0</v>
      </c>
      <c r="I5389" s="122">
        <v>0</v>
      </c>
      <c r="J5389" s="122">
        <v>0</v>
      </c>
      <c r="K5389" s="122">
        <v>0</v>
      </c>
      <c r="L5389" s="122">
        <v>0</v>
      </c>
      <c r="M5389" s="122">
        <v>0</v>
      </c>
      <c r="N5389" s="122">
        <v>0</v>
      </c>
      <c r="O5389" s="122">
        <v>0</v>
      </c>
      <c r="P5389" s="122">
        <v>0</v>
      </c>
      <c r="Q5389" s="122">
        <v>0</v>
      </c>
      <c r="R5389" s="122">
        <v>0</v>
      </c>
      <c r="S5389" s="122">
        <v>0</v>
      </c>
      <c r="T5389" s="122">
        <v>0</v>
      </c>
      <c r="U5389" s="122">
        <v>0</v>
      </c>
      <c r="V5389" s="122">
        <v>0</v>
      </c>
      <c r="W5389" s="122">
        <v>0</v>
      </c>
      <c r="X5389" s="122">
        <v>0</v>
      </c>
      <c r="Y5389" s="122">
        <v>0</v>
      </c>
      <c r="Z5389" s="122">
        <v>0</v>
      </c>
      <c r="AA5389" s="122">
        <v>0</v>
      </c>
      <c r="AB5389" s="122">
        <v>0</v>
      </c>
      <c r="AC5389" s="122">
        <v>0</v>
      </c>
      <c r="AD5389" s="122">
        <v>0</v>
      </c>
      <c r="AE5389" s="122">
        <v>0</v>
      </c>
      <c r="AF5389" s="122">
        <v>0</v>
      </c>
      <c r="AG5389" s="122">
        <v>0</v>
      </c>
      <c r="AH5389" s="122">
        <v>0</v>
      </c>
      <c r="AI5389" s="122">
        <v>0</v>
      </c>
      <c r="AJ5389" s="122">
        <v>0</v>
      </c>
      <c r="AK5389" s="122">
        <v>0</v>
      </c>
      <c r="AL5389" s="122">
        <v>0</v>
      </c>
    </row>
    <row r="5390" spans="1:38" hidden="1" x14ac:dyDescent="0.25">
      <c r="A5390" s="122" t="s">
        <v>2244</v>
      </c>
      <c r="B5390" s="122">
        <v>1</v>
      </c>
      <c r="C5390" s="122" t="s">
        <v>2245</v>
      </c>
      <c r="D5390" s="122" t="s">
        <v>2086</v>
      </c>
      <c r="E5390" s="122">
        <v>98</v>
      </c>
      <c r="F5390" s="122">
        <v>0</v>
      </c>
      <c r="G5390" s="122">
        <v>0</v>
      </c>
      <c r="H5390" s="122">
        <v>0</v>
      </c>
      <c r="I5390" s="122">
        <v>0</v>
      </c>
      <c r="J5390" s="122">
        <v>0</v>
      </c>
      <c r="K5390" s="122">
        <v>0</v>
      </c>
      <c r="L5390" s="122">
        <v>0</v>
      </c>
      <c r="M5390" s="122">
        <v>0</v>
      </c>
      <c r="N5390" s="122">
        <v>0</v>
      </c>
      <c r="O5390" s="122">
        <v>0</v>
      </c>
      <c r="P5390" s="122">
        <v>0</v>
      </c>
      <c r="Q5390" s="122">
        <v>0</v>
      </c>
      <c r="R5390" s="122">
        <v>0</v>
      </c>
      <c r="S5390" s="122">
        <v>0</v>
      </c>
      <c r="T5390" s="122">
        <v>0</v>
      </c>
      <c r="U5390" s="122">
        <v>0</v>
      </c>
      <c r="V5390" s="122">
        <v>0</v>
      </c>
      <c r="W5390" s="122">
        <v>0</v>
      </c>
      <c r="X5390" s="122">
        <v>0</v>
      </c>
      <c r="Y5390" s="122">
        <v>0</v>
      </c>
      <c r="Z5390" s="122">
        <v>0</v>
      </c>
      <c r="AA5390" s="122">
        <v>0</v>
      </c>
      <c r="AB5390" s="122">
        <v>0</v>
      </c>
      <c r="AC5390" s="122">
        <v>0</v>
      </c>
      <c r="AD5390" s="122">
        <v>0</v>
      </c>
      <c r="AE5390" s="122">
        <v>0</v>
      </c>
      <c r="AF5390" s="122">
        <v>0</v>
      </c>
      <c r="AG5390" s="122">
        <v>0</v>
      </c>
      <c r="AH5390" s="122">
        <v>0</v>
      </c>
      <c r="AI5390" s="122">
        <v>0</v>
      </c>
      <c r="AJ5390" s="122">
        <v>0</v>
      </c>
      <c r="AK5390" s="122">
        <v>0</v>
      </c>
      <c r="AL5390" s="122">
        <v>0</v>
      </c>
    </row>
    <row r="5391" spans="1:38" hidden="1" x14ac:dyDescent="0.25">
      <c r="A5391" s="122" t="s">
        <v>2244</v>
      </c>
      <c r="B5391" s="122">
        <v>1</v>
      </c>
      <c r="C5391" s="122" t="s">
        <v>2245</v>
      </c>
      <c r="D5391" s="122" t="s">
        <v>2087</v>
      </c>
      <c r="E5391" s="122">
        <v>98</v>
      </c>
      <c r="F5391" s="122">
        <v>0</v>
      </c>
      <c r="G5391" s="122">
        <v>0</v>
      </c>
      <c r="H5391" s="122">
        <v>0</v>
      </c>
      <c r="I5391" s="122">
        <v>0</v>
      </c>
      <c r="J5391" s="122">
        <v>0</v>
      </c>
      <c r="K5391" s="122">
        <v>0</v>
      </c>
      <c r="L5391" s="122">
        <v>0</v>
      </c>
      <c r="M5391" s="122">
        <v>0</v>
      </c>
      <c r="N5391" s="122">
        <v>0</v>
      </c>
      <c r="O5391" s="122">
        <v>0</v>
      </c>
      <c r="P5391" s="122">
        <v>0</v>
      </c>
      <c r="Q5391" s="122">
        <v>0</v>
      </c>
      <c r="R5391" s="122">
        <v>0</v>
      </c>
      <c r="S5391" s="122">
        <v>0</v>
      </c>
      <c r="T5391" s="122">
        <v>0</v>
      </c>
      <c r="U5391" s="122">
        <v>0</v>
      </c>
      <c r="V5391" s="122">
        <v>0</v>
      </c>
      <c r="W5391" s="122">
        <v>0</v>
      </c>
      <c r="X5391" s="122">
        <v>0</v>
      </c>
      <c r="Y5391" s="122">
        <v>0</v>
      </c>
      <c r="Z5391" s="122">
        <v>0</v>
      </c>
      <c r="AA5391" s="122">
        <v>0</v>
      </c>
      <c r="AB5391" s="122">
        <v>0</v>
      </c>
      <c r="AC5391" s="122">
        <v>0</v>
      </c>
      <c r="AD5391" s="122">
        <v>0</v>
      </c>
      <c r="AE5391" s="122">
        <v>0</v>
      </c>
      <c r="AF5391" s="122">
        <v>0</v>
      </c>
      <c r="AG5391" s="122">
        <v>0</v>
      </c>
      <c r="AH5391" s="122">
        <v>0</v>
      </c>
      <c r="AI5391" s="122">
        <v>0</v>
      </c>
      <c r="AJ5391" s="122">
        <v>0</v>
      </c>
      <c r="AK5391" s="122">
        <v>0</v>
      </c>
      <c r="AL5391" s="122">
        <v>0</v>
      </c>
    </row>
    <row r="5392" spans="1:38" hidden="1" x14ac:dyDescent="0.25">
      <c r="A5392" s="122" t="s">
        <v>2244</v>
      </c>
      <c r="B5392" s="122">
        <v>1</v>
      </c>
      <c r="C5392" s="122" t="s">
        <v>2245</v>
      </c>
      <c r="D5392" s="122" t="s">
        <v>2088</v>
      </c>
      <c r="E5392" s="122">
        <v>98</v>
      </c>
      <c r="F5392" s="122">
        <v>0</v>
      </c>
      <c r="G5392" s="122">
        <v>0</v>
      </c>
      <c r="H5392" s="122">
        <v>0</v>
      </c>
      <c r="I5392" s="122">
        <v>0</v>
      </c>
      <c r="J5392" s="122">
        <v>0</v>
      </c>
      <c r="K5392" s="122">
        <v>0</v>
      </c>
      <c r="L5392" s="122">
        <v>0</v>
      </c>
      <c r="M5392" s="122">
        <v>0</v>
      </c>
      <c r="N5392" s="122">
        <v>0</v>
      </c>
      <c r="O5392" s="122">
        <v>0</v>
      </c>
      <c r="P5392" s="122">
        <v>0</v>
      </c>
      <c r="Q5392" s="122">
        <v>0</v>
      </c>
      <c r="R5392" s="122">
        <v>0</v>
      </c>
      <c r="S5392" s="122">
        <v>0</v>
      </c>
      <c r="T5392" s="122">
        <v>0</v>
      </c>
      <c r="U5392" s="122">
        <v>0</v>
      </c>
      <c r="V5392" s="122">
        <v>0</v>
      </c>
      <c r="W5392" s="122">
        <v>0</v>
      </c>
      <c r="X5392" s="122">
        <v>0</v>
      </c>
      <c r="Y5392" s="122">
        <v>0</v>
      </c>
      <c r="Z5392" s="122">
        <v>0</v>
      </c>
      <c r="AA5392" s="122">
        <v>0</v>
      </c>
      <c r="AB5392" s="122">
        <v>0</v>
      </c>
      <c r="AC5392" s="122">
        <v>0</v>
      </c>
      <c r="AD5392" s="122">
        <v>0</v>
      </c>
      <c r="AE5392" s="122">
        <v>0</v>
      </c>
      <c r="AF5392" s="122">
        <v>0</v>
      </c>
      <c r="AG5392" s="122">
        <v>0</v>
      </c>
      <c r="AH5392" s="122">
        <v>0</v>
      </c>
      <c r="AI5392" s="122">
        <v>0</v>
      </c>
      <c r="AJ5392" s="122">
        <v>0</v>
      </c>
      <c r="AK5392" s="122">
        <v>0</v>
      </c>
      <c r="AL5392" s="122">
        <v>0</v>
      </c>
    </row>
    <row r="5393" spans="1:38" hidden="1" x14ac:dyDescent="0.25">
      <c r="A5393" s="122" t="s">
        <v>2244</v>
      </c>
      <c r="B5393" s="122">
        <v>1</v>
      </c>
      <c r="C5393" s="122" t="s">
        <v>2245</v>
      </c>
      <c r="D5393" s="122" t="s">
        <v>2170</v>
      </c>
      <c r="E5393" s="122">
        <v>98</v>
      </c>
      <c r="F5393" s="122">
        <v>0</v>
      </c>
      <c r="G5393" s="122">
        <v>0</v>
      </c>
      <c r="H5393" s="122">
        <v>0</v>
      </c>
      <c r="I5393" s="122">
        <v>0</v>
      </c>
      <c r="J5393" s="122">
        <v>0</v>
      </c>
      <c r="K5393" s="122">
        <v>0</v>
      </c>
      <c r="L5393" s="122">
        <v>0</v>
      </c>
      <c r="M5393" s="122">
        <v>0</v>
      </c>
      <c r="N5393" s="122">
        <v>0</v>
      </c>
      <c r="O5393" s="122">
        <v>0</v>
      </c>
      <c r="P5393" s="122">
        <v>0</v>
      </c>
      <c r="Q5393" s="122">
        <v>0</v>
      </c>
      <c r="R5393" s="122">
        <v>0</v>
      </c>
      <c r="S5393" s="122">
        <v>0</v>
      </c>
      <c r="T5393" s="122">
        <v>0</v>
      </c>
      <c r="U5393" s="122">
        <v>0</v>
      </c>
      <c r="V5393" s="122">
        <v>0</v>
      </c>
      <c r="W5393" s="122">
        <v>0</v>
      </c>
      <c r="X5393" s="122">
        <v>0</v>
      </c>
      <c r="Y5393" s="122">
        <v>0</v>
      </c>
      <c r="Z5393" s="122">
        <v>0</v>
      </c>
      <c r="AA5393" s="122">
        <v>0</v>
      </c>
      <c r="AB5393" s="122">
        <v>0</v>
      </c>
      <c r="AC5393" s="122">
        <v>0</v>
      </c>
      <c r="AD5393" s="122">
        <v>0</v>
      </c>
      <c r="AE5393" s="122">
        <v>0</v>
      </c>
      <c r="AF5393" s="122">
        <v>0</v>
      </c>
      <c r="AG5393" s="122">
        <v>0</v>
      </c>
      <c r="AH5393" s="122">
        <v>0</v>
      </c>
      <c r="AI5393" s="122">
        <v>0</v>
      </c>
      <c r="AJ5393" s="122">
        <v>0</v>
      </c>
      <c r="AK5393" s="122">
        <v>0</v>
      </c>
      <c r="AL5393" s="122">
        <v>0</v>
      </c>
    </row>
    <row r="5394" spans="1:38" hidden="1" x14ac:dyDescent="0.25">
      <c r="A5394" s="122" t="s">
        <v>2244</v>
      </c>
      <c r="B5394" s="122">
        <v>1</v>
      </c>
      <c r="C5394" s="122" t="s">
        <v>2245</v>
      </c>
      <c r="D5394" s="122" t="s">
        <v>2089</v>
      </c>
      <c r="E5394" s="122">
        <v>98</v>
      </c>
      <c r="F5394" s="122">
        <v>0</v>
      </c>
      <c r="G5394" s="122">
        <v>0</v>
      </c>
      <c r="H5394" s="122">
        <v>0</v>
      </c>
      <c r="I5394" s="122">
        <v>0</v>
      </c>
      <c r="J5394" s="122">
        <v>0</v>
      </c>
      <c r="K5394" s="122">
        <v>0</v>
      </c>
      <c r="L5394" s="122">
        <v>0</v>
      </c>
      <c r="M5394" s="122">
        <v>0</v>
      </c>
      <c r="N5394" s="122">
        <v>0</v>
      </c>
      <c r="O5394" s="122">
        <v>0</v>
      </c>
      <c r="P5394" s="122">
        <v>0</v>
      </c>
      <c r="Q5394" s="122">
        <v>0</v>
      </c>
      <c r="R5394" s="122">
        <v>0</v>
      </c>
      <c r="S5394" s="122">
        <v>0</v>
      </c>
      <c r="T5394" s="122">
        <v>0</v>
      </c>
      <c r="U5394" s="122">
        <v>0</v>
      </c>
      <c r="V5394" s="122">
        <v>0</v>
      </c>
      <c r="W5394" s="122">
        <v>0</v>
      </c>
      <c r="X5394" s="122">
        <v>0</v>
      </c>
      <c r="Y5394" s="122">
        <v>0</v>
      </c>
      <c r="Z5394" s="122">
        <v>0</v>
      </c>
      <c r="AA5394" s="122">
        <v>0</v>
      </c>
      <c r="AB5394" s="122">
        <v>0</v>
      </c>
      <c r="AC5394" s="122">
        <v>0</v>
      </c>
      <c r="AD5394" s="122">
        <v>0</v>
      </c>
      <c r="AE5394" s="122">
        <v>0</v>
      </c>
      <c r="AF5394" s="122">
        <v>0</v>
      </c>
      <c r="AG5394" s="122">
        <v>0</v>
      </c>
      <c r="AH5394" s="122">
        <v>0</v>
      </c>
      <c r="AI5394" s="122">
        <v>0</v>
      </c>
      <c r="AJ5394" s="122">
        <v>0</v>
      </c>
      <c r="AK5394" s="122">
        <v>0</v>
      </c>
      <c r="AL5394" s="122">
        <v>0</v>
      </c>
    </row>
    <row r="5395" spans="1:38" hidden="1" x14ac:dyDescent="0.25">
      <c r="A5395" s="122" t="s">
        <v>2244</v>
      </c>
      <c r="B5395" s="122">
        <v>1</v>
      </c>
      <c r="C5395" s="122" t="s">
        <v>2245</v>
      </c>
      <c r="D5395" s="122" t="s">
        <v>2136</v>
      </c>
      <c r="E5395" s="122">
        <v>98</v>
      </c>
      <c r="F5395" s="122">
        <v>0</v>
      </c>
      <c r="G5395" s="122">
        <v>0</v>
      </c>
      <c r="H5395" s="122">
        <v>0</v>
      </c>
      <c r="I5395" s="122">
        <v>0</v>
      </c>
      <c r="J5395" s="122">
        <v>0</v>
      </c>
      <c r="K5395" s="122">
        <v>0</v>
      </c>
      <c r="L5395" s="122">
        <v>0</v>
      </c>
      <c r="M5395" s="122">
        <v>0</v>
      </c>
      <c r="N5395" s="122">
        <v>0</v>
      </c>
      <c r="O5395" s="122">
        <v>0</v>
      </c>
      <c r="P5395" s="122">
        <v>0</v>
      </c>
      <c r="Q5395" s="122">
        <v>0</v>
      </c>
      <c r="R5395" s="122">
        <v>0</v>
      </c>
      <c r="S5395" s="122">
        <v>0</v>
      </c>
      <c r="T5395" s="122">
        <v>0</v>
      </c>
      <c r="U5395" s="122">
        <v>0</v>
      </c>
      <c r="V5395" s="122">
        <v>0</v>
      </c>
      <c r="W5395" s="122">
        <v>0</v>
      </c>
      <c r="X5395" s="122">
        <v>0</v>
      </c>
      <c r="Y5395" s="122">
        <v>0</v>
      </c>
      <c r="Z5395" s="122">
        <v>0</v>
      </c>
      <c r="AA5395" s="122">
        <v>0</v>
      </c>
      <c r="AB5395" s="122">
        <v>0</v>
      </c>
      <c r="AC5395" s="122">
        <v>0</v>
      </c>
      <c r="AD5395" s="122">
        <v>0</v>
      </c>
      <c r="AE5395" s="122">
        <v>0</v>
      </c>
      <c r="AF5395" s="122">
        <v>0</v>
      </c>
      <c r="AG5395" s="122">
        <v>0</v>
      </c>
      <c r="AH5395" s="122">
        <v>0</v>
      </c>
      <c r="AI5395" s="122">
        <v>0</v>
      </c>
      <c r="AJ5395" s="122">
        <v>0</v>
      </c>
      <c r="AK5395" s="122">
        <v>0</v>
      </c>
      <c r="AL5395" s="122">
        <v>0</v>
      </c>
    </row>
    <row r="5396" spans="1:38" hidden="1" x14ac:dyDescent="0.25">
      <c r="A5396" s="122" t="s">
        <v>2244</v>
      </c>
      <c r="B5396" s="122">
        <v>1</v>
      </c>
      <c r="C5396" s="122" t="s">
        <v>2245</v>
      </c>
      <c r="D5396" s="122" t="s">
        <v>2090</v>
      </c>
      <c r="E5396" s="122">
        <v>98</v>
      </c>
      <c r="F5396" s="122">
        <v>0</v>
      </c>
      <c r="G5396" s="122">
        <v>0</v>
      </c>
      <c r="H5396" s="122">
        <v>0</v>
      </c>
      <c r="I5396" s="122">
        <v>0</v>
      </c>
      <c r="J5396" s="122">
        <v>0</v>
      </c>
      <c r="K5396" s="122">
        <v>0</v>
      </c>
      <c r="L5396" s="122">
        <v>0</v>
      </c>
      <c r="M5396" s="122">
        <v>0</v>
      </c>
      <c r="N5396" s="122">
        <v>0</v>
      </c>
      <c r="O5396" s="122">
        <v>0</v>
      </c>
      <c r="P5396" s="122">
        <v>0</v>
      </c>
      <c r="Q5396" s="122">
        <v>0</v>
      </c>
      <c r="R5396" s="122">
        <v>0</v>
      </c>
      <c r="S5396" s="122">
        <v>0</v>
      </c>
      <c r="T5396" s="122">
        <v>0</v>
      </c>
      <c r="U5396" s="122">
        <v>0</v>
      </c>
      <c r="V5396" s="122">
        <v>0</v>
      </c>
      <c r="W5396" s="122">
        <v>0</v>
      </c>
      <c r="X5396" s="122">
        <v>0</v>
      </c>
      <c r="Y5396" s="122">
        <v>0</v>
      </c>
      <c r="Z5396" s="122">
        <v>0</v>
      </c>
      <c r="AA5396" s="122">
        <v>0</v>
      </c>
      <c r="AB5396" s="122">
        <v>0</v>
      </c>
      <c r="AC5396" s="122">
        <v>0</v>
      </c>
      <c r="AD5396" s="122">
        <v>0</v>
      </c>
      <c r="AE5396" s="122">
        <v>0</v>
      </c>
      <c r="AF5396" s="122">
        <v>0</v>
      </c>
      <c r="AG5396" s="122">
        <v>0</v>
      </c>
      <c r="AH5396" s="122">
        <v>0</v>
      </c>
      <c r="AI5396" s="122">
        <v>0</v>
      </c>
      <c r="AJ5396" s="122">
        <v>0</v>
      </c>
      <c r="AK5396" s="122">
        <v>0</v>
      </c>
      <c r="AL5396" s="122">
        <v>0</v>
      </c>
    </row>
    <row r="5397" spans="1:38" hidden="1" x14ac:dyDescent="0.25">
      <c r="A5397" s="122" t="s">
        <v>2244</v>
      </c>
      <c r="B5397" s="122">
        <v>1</v>
      </c>
      <c r="C5397" s="122" t="s">
        <v>2245</v>
      </c>
      <c r="D5397" s="122" t="s">
        <v>2091</v>
      </c>
      <c r="E5397" s="122">
        <v>98</v>
      </c>
      <c r="F5397" s="122">
        <v>0</v>
      </c>
      <c r="G5397" s="122">
        <v>0</v>
      </c>
      <c r="H5397" s="122">
        <v>0</v>
      </c>
      <c r="I5397" s="122">
        <v>0</v>
      </c>
      <c r="J5397" s="122">
        <v>0</v>
      </c>
      <c r="K5397" s="122">
        <v>0</v>
      </c>
      <c r="L5397" s="122">
        <v>0</v>
      </c>
      <c r="M5397" s="122">
        <v>0</v>
      </c>
      <c r="N5397" s="122">
        <v>0</v>
      </c>
      <c r="O5397" s="122">
        <v>0</v>
      </c>
      <c r="P5397" s="122">
        <v>0</v>
      </c>
      <c r="Q5397" s="122">
        <v>0</v>
      </c>
      <c r="R5397" s="122">
        <v>0</v>
      </c>
      <c r="S5397" s="122">
        <v>0</v>
      </c>
      <c r="T5397" s="122">
        <v>0</v>
      </c>
      <c r="U5397" s="122">
        <v>0</v>
      </c>
      <c r="V5397" s="122">
        <v>0</v>
      </c>
      <c r="W5397" s="122">
        <v>0</v>
      </c>
      <c r="X5397" s="122">
        <v>0</v>
      </c>
      <c r="Y5397" s="122">
        <v>0</v>
      </c>
      <c r="Z5397" s="122">
        <v>0</v>
      </c>
      <c r="AA5397" s="122">
        <v>0</v>
      </c>
      <c r="AB5397" s="122">
        <v>0</v>
      </c>
      <c r="AC5397" s="122">
        <v>0</v>
      </c>
      <c r="AD5397" s="122">
        <v>0</v>
      </c>
      <c r="AE5397" s="122">
        <v>0</v>
      </c>
      <c r="AF5397" s="122">
        <v>0</v>
      </c>
      <c r="AG5397" s="122">
        <v>0</v>
      </c>
      <c r="AH5397" s="122">
        <v>0</v>
      </c>
      <c r="AI5397" s="122">
        <v>0</v>
      </c>
      <c r="AJ5397" s="122">
        <v>0</v>
      </c>
      <c r="AK5397" s="122">
        <v>0</v>
      </c>
      <c r="AL5397" s="122">
        <v>0</v>
      </c>
    </row>
    <row r="5398" spans="1:38" hidden="1" x14ac:dyDescent="0.25">
      <c r="A5398" s="122" t="s">
        <v>2244</v>
      </c>
      <c r="B5398" s="122">
        <v>1</v>
      </c>
      <c r="C5398" s="122" t="s">
        <v>2245</v>
      </c>
      <c r="D5398" s="122" t="s">
        <v>2092</v>
      </c>
      <c r="E5398" s="122">
        <v>98</v>
      </c>
      <c r="F5398" s="122">
        <v>0</v>
      </c>
      <c r="G5398" s="122">
        <v>0</v>
      </c>
      <c r="H5398" s="122">
        <v>0</v>
      </c>
      <c r="I5398" s="122">
        <v>0</v>
      </c>
      <c r="J5398" s="122">
        <v>0</v>
      </c>
      <c r="K5398" s="122">
        <v>0</v>
      </c>
      <c r="L5398" s="122">
        <v>0</v>
      </c>
      <c r="M5398" s="122">
        <v>0</v>
      </c>
      <c r="N5398" s="122">
        <v>0</v>
      </c>
      <c r="O5398" s="122">
        <v>0</v>
      </c>
      <c r="P5398" s="122">
        <v>0</v>
      </c>
      <c r="Q5398" s="122">
        <v>0</v>
      </c>
      <c r="R5398" s="122">
        <v>0</v>
      </c>
      <c r="S5398" s="122">
        <v>0</v>
      </c>
      <c r="T5398" s="122">
        <v>0</v>
      </c>
      <c r="U5398" s="122">
        <v>0</v>
      </c>
      <c r="V5398" s="122">
        <v>0</v>
      </c>
      <c r="W5398" s="122">
        <v>0</v>
      </c>
      <c r="X5398" s="122">
        <v>0</v>
      </c>
      <c r="Y5398" s="122">
        <v>0</v>
      </c>
      <c r="Z5398" s="122">
        <v>0</v>
      </c>
      <c r="AA5398" s="122">
        <v>0</v>
      </c>
      <c r="AB5398" s="122">
        <v>0</v>
      </c>
      <c r="AC5398" s="122">
        <v>0</v>
      </c>
      <c r="AD5398" s="122">
        <v>0</v>
      </c>
      <c r="AE5398" s="122">
        <v>0</v>
      </c>
      <c r="AF5398" s="122">
        <v>0</v>
      </c>
      <c r="AG5398" s="122">
        <v>0</v>
      </c>
      <c r="AH5398" s="122">
        <v>0</v>
      </c>
      <c r="AI5398" s="122">
        <v>0</v>
      </c>
      <c r="AJ5398" s="122">
        <v>0</v>
      </c>
      <c r="AK5398" s="122">
        <v>0</v>
      </c>
      <c r="AL5398" s="122">
        <v>0</v>
      </c>
    </row>
    <row r="5399" spans="1:38" hidden="1" x14ac:dyDescent="0.25">
      <c r="A5399" s="122" t="s">
        <v>2244</v>
      </c>
      <c r="B5399" s="122">
        <v>1</v>
      </c>
      <c r="C5399" s="122" t="s">
        <v>2245</v>
      </c>
      <c r="D5399" s="122" t="s">
        <v>2093</v>
      </c>
      <c r="E5399" s="122">
        <v>98</v>
      </c>
      <c r="F5399" s="122">
        <v>0</v>
      </c>
      <c r="G5399" s="122">
        <v>0</v>
      </c>
      <c r="H5399" s="122">
        <v>0</v>
      </c>
      <c r="I5399" s="122">
        <v>0</v>
      </c>
      <c r="J5399" s="122">
        <v>0</v>
      </c>
      <c r="K5399" s="122">
        <v>0</v>
      </c>
      <c r="L5399" s="122">
        <v>0</v>
      </c>
      <c r="M5399" s="122">
        <v>0</v>
      </c>
      <c r="N5399" s="122">
        <v>0</v>
      </c>
      <c r="O5399" s="122">
        <v>0</v>
      </c>
      <c r="P5399" s="122">
        <v>0</v>
      </c>
      <c r="Q5399" s="122">
        <v>0</v>
      </c>
      <c r="R5399" s="122">
        <v>0</v>
      </c>
      <c r="S5399" s="122">
        <v>0</v>
      </c>
      <c r="T5399" s="122">
        <v>0</v>
      </c>
      <c r="U5399" s="122">
        <v>0</v>
      </c>
      <c r="V5399" s="122">
        <v>0</v>
      </c>
      <c r="W5399" s="122">
        <v>0</v>
      </c>
      <c r="X5399" s="122">
        <v>0</v>
      </c>
      <c r="Y5399" s="122">
        <v>0</v>
      </c>
      <c r="Z5399" s="122">
        <v>0</v>
      </c>
      <c r="AA5399" s="122">
        <v>0</v>
      </c>
      <c r="AB5399" s="122">
        <v>0</v>
      </c>
      <c r="AC5399" s="122">
        <v>0</v>
      </c>
      <c r="AD5399" s="122">
        <v>0</v>
      </c>
      <c r="AE5399" s="122">
        <v>0</v>
      </c>
      <c r="AF5399" s="122">
        <v>0</v>
      </c>
      <c r="AG5399" s="122">
        <v>0</v>
      </c>
      <c r="AH5399" s="122">
        <v>0</v>
      </c>
      <c r="AI5399" s="122">
        <v>0</v>
      </c>
      <c r="AJ5399" s="122">
        <v>0</v>
      </c>
      <c r="AK5399" s="122">
        <v>0</v>
      </c>
      <c r="AL5399" s="122">
        <v>0</v>
      </c>
    </row>
    <row r="5400" spans="1:38" hidden="1" x14ac:dyDescent="0.25">
      <c r="A5400" s="122" t="s">
        <v>2244</v>
      </c>
      <c r="B5400" s="122">
        <v>1</v>
      </c>
      <c r="C5400" s="122" t="s">
        <v>2245</v>
      </c>
      <c r="D5400" s="122" t="s">
        <v>2094</v>
      </c>
      <c r="E5400" s="122">
        <v>98</v>
      </c>
      <c r="F5400" s="122">
        <v>0</v>
      </c>
      <c r="G5400" s="122">
        <v>0</v>
      </c>
      <c r="H5400" s="122">
        <v>0</v>
      </c>
      <c r="I5400" s="122">
        <v>0</v>
      </c>
      <c r="J5400" s="122">
        <v>0</v>
      </c>
      <c r="K5400" s="122">
        <v>0</v>
      </c>
      <c r="L5400" s="122">
        <v>0</v>
      </c>
      <c r="M5400" s="122">
        <v>0</v>
      </c>
      <c r="N5400" s="122">
        <v>0</v>
      </c>
      <c r="O5400" s="122">
        <v>0</v>
      </c>
      <c r="P5400" s="122">
        <v>0</v>
      </c>
      <c r="Q5400" s="122">
        <v>0</v>
      </c>
      <c r="R5400" s="122">
        <v>0</v>
      </c>
      <c r="S5400" s="122">
        <v>0</v>
      </c>
      <c r="T5400" s="122">
        <v>0</v>
      </c>
      <c r="U5400" s="122">
        <v>0</v>
      </c>
      <c r="V5400" s="122">
        <v>0</v>
      </c>
      <c r="W5400" s="122">
        <v>0</v>
      </c>
      <c r="X5400" s="122">
        <v>0</v>
      </c>
      <c r="Y5400" s="122">
        <v>0</v>
      </c>
      <c r="Z5400" s="122">
        <v>0</v>
      </c>
      <c r="AA5400" s="122">
        <v>0</v>
      </c>
      <c r="AB5400" s="122">
        <v>0</v>
      </c>
      <c r="AC5400" s="122">
        <v>0</v>
      </c>
      <c r="AD5400" s="122">
        <v>0</v>
      </c>
      <c r="AE5400" s="122">
        <v>0</v>
      </c>
      <c r="AF5400" s="122">
        <v>0</v>
      </c>
      <c r="AG5400" s="122">
        <v>0</v>
      </c>
      <c r="AH5400" s="122">
        <v>0</v>
      </c>
      <c r="AI5400" s="122">
        <v>0</v>
      </c>
      <c r="AJ5400" s="122">
        <v>0</v>
      </c>
      <c r="AK5400" s="122">
        <v>0</v>
      </c>
      <c r="AL5400" s="122">
        <v>0</v>
      </c>
    </row>
    <row r="5401" spans="1:38" hidden="1" x14ac:dyDescent="0.25">
      <c r="A5401" s="122" t="s">
        <v>2244</v>
      </c>
      <c r="B5401" s="122">
        <v>1</v>
      </c>
      <c r="C5401" s="122" t="s">
        <v>2245</v>
      </c>
      <c r="D5401" s="122" t="s">
        <v>2095</v>
      </c>
      <c r="E5401" s="122">
        <v>98</v>
      </c>
      <c r="F5401" s="122">
        <v>0</v>
      </c>
      <c r="G5401" s="122">
        <v>0</v>
      </c>
      <c r="H5401" s="122">
        <v>0</v>
      </c>
      <c r="I5401" s="122">
        <v>0</v>
      </c>
      <c r="J5401" s="122">
        <v>0</v>
      </c>
      <c r="K5401" s="122">
        <v>0</v>
      </c>
      <c r="L5401" s="122">
        <v>0</v>
      </c>
      <c r="M5401" s="122">
        <v>0</v>
      </c>
      <c r="N5401" s="122">
        <v>0</v>
      </c>
      <c r="O5401" s="122">
        <v>0</v>
      </c>
      <c r="P5401" s="122">
        <v>0</v>
      </c>
      <c r="Q5401" s="122">
        <v>0</v>
      </c>
      <c r="R5401" s="122">
        <v>0</v>
      </c>
      <c r="S5401" s="122">
        <v>0</v>
      </c>
      <c r="T5401" s="122">
        <v>0</v>
      </c>
      <c r="U5401" s="122">
        <v>0</v>
      </c>
      <c r="V5401" s="122">
        <v>0</v>
      </c>
      <c r="W5401" s="122">
        <v>0</v>
      </c>
      <c r="X5401" s="122">
        <v>0</v>
      </c>
      <c r="Y5401" s="122">
        <v>0</v>
      </c>
      <c r="Z5401" s="122">
        <v>0</v>
      </c>
      <c r="AA5401" s="122">
        <v>0</v>
      </c>
      <c r="AB5401" s="122">
        <v>0</v>
      </c>
      <c r="AC5401" s="122">
        <v>0</v>
      </c>
      <c r="AD5401" s="122">
        <v>0</v>
      </c>
      <c r="AE5401" s="122">
        <v>0</v>
      </c>
      <c r="AF5401" s="122">
        <v>0</v>
      </c>
      <c r="AG5401" s="122">
        <v>0</v>
      </c>
      <c r="AH5401" s="122">
        <v>0</v>
      </c>
      <c r="AI5401" s="122">
        <v>0</v>
      </c>
      <c r="AJ5401" s="122">
        <v>0</v>
      </c>
      <c r="AK5401" s="122">
        <v>0</v>
      </c>
      <c r="AL5401" s="122">
        <v>0</v>
      </c>
    </row>
    <row r="5402" spans="1:38" hidden="1" x14ac:dyDescent="0.25">
      <c r="A5402" s="122" t="s">
        <v>2244</v>
      </c>
      <c r="B5402" s="122">
        <v>1</v>
      </c>
      <c r="C5402" s="122" t="s">
        <v>2245</v>
      </c>
      <c r="D5402" s="122" t="s">
        <v>2096</v>
      </c>
      <c r="E5402" s="122">
        <v>98</v>
      </c>
      <c r="F5402" s="122">
        <v>0</v>
      </c>
      <c r="G5402" s="122">
        <v>0</v>
      </c>
      <c r="H5402" s="122">
        <v>0</v>
      </c>
      <c r="I5402" s="122">
        <v>0</v>
      </c>
      <c r="J5402" s="122">
        <v>0</v>
      </c>
      <c r="K5402" s="122">
        <v>0</v>
      </c>
      <c r="L5402" s="122">
        <v>0</v>
      </c>
      <c r="M5402" s="122">
        <v>0</v>
      </c>
      <c r="N5402" s="122">
        <v>0</v>
      </c>
      <c r="O5402" s="122">
        <v>0</v>
      </c>
      <c r="P5402" s="122">
        <v>0</v>
      </c>
      <c r="Q5402" s="122">
        <v>0</v>
      </c>
      <c r="R5402" s="122">
        <v>0</v>
      </c>
      <c r="S5402" s="122">
        <v>0</v>
      </c>
      <c r="T5402" s="122">
        <v>0</v>
      </c>
      <c r="U5402" s="122">
        <v>0</v>
      </c>
      <c r="V5402" s="122">
        <v>0</v>
      </c>
      <c r="W5402" s="122">
        <v>0</v>
      </c>
      <c r="X5402" s="122">
        <v>0</v>
      </c>
      <c r="Y5402" s="122">
        <v>0</v>
      </c>
      <c r="Z5402" s="122">
        <v>0</v>
      </c>
      <c r="AA5402" s="122">
        <v>0</v>
      </c>
      <c r="AB5402" s="122">
        <v>0</v>
      </c>
      <c r="AC5402" s="122">
        <v>0</v>
      </c>
      <c r="AD5402" s="122">
        <v>0</v>
      </c>
      <c r="AE5402" s="122">
        <v>0</v>
      </c>
      <c r="AF5402" s="122">
        <v>0</v>
      </c>
      <c r="AG5402" s="122">
        <v>0</v>
      </c>
      <c r="AH5402" s="122">
        <v>0</v>
      </c>
      <c r="AI5402" s="122">
        <v>0</v>
      </c>
      <c r="AJ5402" s="122">
        <v>0</v>
      </c>
      <c r="AK5402" s="122">
        <v>0</v>
      </c>
      <c r="AL5402" s="122">
        <v>0</v>
      </c>
    </row>
    <row r="5403" spans="1:38" hidden="1" x14ac:dyDescent="0.25">
      <c r="A5403" s="122" t="s">
        <v>2244</v>
      </c>
      <c r="B5403" s="122">
        <v>1</v>
      </c>
      <c r="C5403" s="122" t="s">
        <v>2245</v>
      </c>
      <c r="D5403" s="122" t="s">
        <v>2097</v>
      </c>
      <c r="E5403" s="122">
        <v>98</v>
      </c>
      <c r="F5403" s="122">
        <v>0</v>
      </c>
      <c r="G5403" s="122">
        <v>0</v>
      </c>
      <c r="H5403" s="122">
        <v>0</v>
      </c>
      <c r="I5403" s="122">
        <v>0</v>
      </c>
      <c r="J5403" s="122">
        <v>0</v>
      </c>
      <c r="K5403" s="122">
        <v>0</v>
      </c>
      <c r="L5403" s="122">
        <v>0</v>
      </c>
      <c r="M5403" s="122">
        <v>0</v>
      </c>
      <c r="N5403" s="122">
        <v>0</v>
      </c>
      <c r="O5403" s="122">
        <v>0</v>
      </c>
      <c r="P5403" s="122">
        <v>0</v>
      </c>
      <c r="Q5403" s="122">
        <v>0</v>
      </c>
      <c r="R5403" s="122">
        <v>0</v>
      </c>
      <c r="S5403" s="122">
        <v>0</v>
      </c>
      <c r="T5403" s="122">
        <v>0</v>
      </c>
      <c r="U5403" s="122">
        <v>0</v>
      </c>
      <c r="V5403" s="122">
        <v>0</v>
      </c>
      <c r="W5403" s="122">
        <v>0</v>
      </c>
      <c r="X5403" s="122">
        <v>0</v>
      </c>
      <c r="Y5403" s="122">
        <v>0</v>
      </c>
      <c r="Z5403" s="122">
        <v>0</v>
      </c>
      <c r="AA5403" s="122">
        <v>0</v>
      </c>
      <c r="AB5403" s="122">
        <v>0</v>
      </c>
      <c r="AC5403" s="122">
        <v>0</v>
      </c>
      <c r="AD5403" s="122">
        <v>0</v>
      </c>
      <c r="AE5403" s="122">
        <v>0</v>
      </c>
      <c r="AF5403" s="122">
        <v>0</v>
      </c>
      <c r="AG5403" s="122">
        <v>0</v>
      </c>
      <c r="AH5403" s="122">
        <v>0</v>
      </c>
      <c r="AI5403" s="122">
        <v>0</v>
      </c>
      <c r="AJ5403" s="122">
        <v>0</v>
      </c>
      <c r="AK5403" s="122">
        <v>0</v>
      </c>
      <c r="AL5403" s="122">
        <v>0</v>
      </c>
    </row>
    <row r="5404" spans="1:38" hidden="1" x14ac:dyDescent="0.25">
      <c r="A5404" s="122" t="s">
        <v>2244</v>
      </c>
      <c r="B5404" s="122">
        <v>1</v>
      </c>
      <c r="C5404" s="122" t="s">
        <v>2245</v>
      </c>
      <c r="D5404" s="122" t="s">
        <v>2098</v>
      </c>
      <c r="E5404" s="122">
        <v>98</v>
      </c>
      <c r="F5404" s="122">
        <v>0</v>
      </c>
      <c r="G5404" s="122">
        <v>0</v>
      </c>
      <c r="H5404" s="122">
        <v>0</v>
      </c>
      <c r="I5404" s="122">
        <v>0</v>
      </c>
      <c r="J5404" s="122">
        <v>0</v>
      </c>
      <c r="K5404" s="122">
        <v>0</v>
      </c>
      <c r="L5404" s="122">
        <v>0</v>
      </c>
      <c r="M5404" s="122">
        <v>0</v>
      </c>
      <c r="N5404" s="122">
        <v>0</v>
      </c>
      <c r="O5404" s="122">
        <v>0</v>
      </c>
      <c r="P5404" s="122">
        <v>0</v>
      </c>
      <c r="Q5404" s="122">
        <v>0</v>
      </c>
      <c r="R5404" s="122">
        <v>0</v>
      </c>
      <c r="S5404" s="122">
        <v>0</v>
      </c>
      <c r="T5404" s="122">
        <v>0</v>
      </c>
      <c r="U5404" s="122">
        <v>0</v>
      </c>
      <c r="V5404" s="122">
        <v>0</v>
      </c>
      <c r="W5404" s="122">
        <v>0</v>
      </c>
      <c r="X5404" s="122">
        <v>0</v>
      </c>
      <c r="Y5404" s="122">
        <v>0</v>
      </c>
      <c r="Z5404" s="122">
        <v>0</v>
      </c>
      <c r="AA5404" s="122">
        <v>0</v>
      </c>
      <c r="AB5404" s="122">
        <v>0</v>
      </c>
      <c r="AC5404" s="122">
        <v>0</v>
      </c>
      <c r="AD5404" s="122">
        <v>0</v>
      </c>
      <c r="AE5404" s="122">
        <v>0</v>
      </c>
      <c r="AF5404" s="122">
        <v>0</v>
      </c>
      <c r="AG5404" s="122">
        <v>0</v>
      </c>
      <c r="AH5404" s="122">
        <v>0</v>
      </c>
      <c r="AI5404" s="122">
        <v>0</v>
      </c>
      <c r="AJ5404" s="122">
        <v>0</v>
      </c>
      <c r="AK5404" s="122">
        <v>0</v>
      </c>
      <c r="AL5404" s="122">
        <v>0</v>
      </c>
    </row>
    <row r="5405" spans="1:38" hidden="1" x14ac:dyDescent="0.25">
      <c r="A5405" s="122" t="s">
        <v>2244</v>
      </c>
      <c r="B5405" s="122">
        <v>1</v>
      </c>
      <c r="C5405" s="122" t="s">
        <v>2245</v>
      </c>
      <c r="D5405" s="122" t="s">
        <v>2099</v>
      </c>
      <c r="E5405" s="122">
        <v>98</v>
      </c>
      <c r="F5405" s="122">
        <v>0</v>
      </c>
      <c r="G5405" s="122">
        <v>0</v>
      </c>
      <c r="H5405" s="122">
        <v>0</v>
      </c>
      <c r="I5405" s="122">
        <v>0</v>
      </c>
      <c r="J5405" s="122">
        <v>0</v>
      </c>
      <c r="K5405" s="122">
        <v>0</v>
      </c>
      <c r="L5405" s="122">
        <v>0</v>
      </c>
      <c r="M5405" s="122">
        <v>0</v>
      </c>
      <c r="N5405" s="122">
        <v>0</v>
      </c>
      <c r="O5405" s="122">
        <v>0</v>
      </c>
      <c r="P5405" s="122">
        <v>0</v>
      </c>
      <c r="Q5405" s="122">
        <v>0</v>
      </c>
      <c r="R5405" s="122">
        <v>0</v>
      </c>
      <c r="S5405" s="122">
        <v>0</v>
      </c>
      <c r="T5405" s="122">
        <v>0</v>
      </c>
      <c r="U5405" s="122">
        <v>0</v>
      </c>
      <c r="V5405" s="122">
        <v>0</v>
      </c>
      <c r="W5405" s="122">
        <v>0</v>
      </c>
      <c r="X5405" s="122">
        <v>0</v>
      </c>
      <c r="Y5405" s="122">
        <v>0</v>
      </c>
      <c r="Z5405" s="122">
        <v>0</v>
      </c>
      <c r="AA5405" s="122">
        <v>0</v>
      </c>
      <c r="AB5405" s="122">
        <v>0</v>
      </c>
      <c r="AC5405" s="122">
        <v>0</v>
      </c>
      <c r="AD5405" s="122">
        <v>0</v>
      </c>
      <c r="AE5405" s="122">
        <v>0</v>
      </c>
      <c r="AF5405" s="122">
        <v>0</v>
      </c>
      <c r="AG5405" s="122">
        <v>0</v>
      </c>
      <c r="AH5405" s="122">
        <v>0</v>
      </c>
      <c r="AI5405" s="122">
        <v>0</v>
      </c>
      <c r="AJ5405" s="122">
        <v>0</v>
      </c>
      <c r="AK5405" s="122">
        <v>0</v>
      </c>
      <c r="AL5405" s="122">
        <v>0</v>
      </c>
    </row>
    <row r="5406" spans="1:38" hidden="1" x14ac:dyDescent="0.25">
      <c r="A5406" s="122" t="s">
        <v>2244</v>
      </c>
      <c r="B5406" s="122">
        <v>1</v>
      </c>
      <c r="C5406" s="122" t="s">
        <v>2245</v>
      </c>
      <c r="D5406" s="122" t="s">
        <v>2100</v>
      </c>
      <c r="E5406" s="122">
        <v>98</v>
      </c>
      <c r="F5406" s="122">
        <v>0</v>
      </c>
      <c r="G5406" s="122">
        <v>0</v>
      </c>
      <c r="H5406" s="122">
        <v>0</v>
      </c>
      <c r="I5406" s="122">
        <v>0</v>
      </c>
      <c r="J5406" s="122">
        <v>0</v>
      </c>
      <c r="K5406" s="122">
        <v>0</v>
      </c>
      <c r="L5406" s="122">
        <v>0</v>
      </c>
      <c r="M5406" s="122">
        <v>0</v>
      </c>
      <c r="N5406" s="122">
        <v>0</v>
      </c>
      <c r="O5406" s="122">
        <v>0</v>
      </c>
      <c r="P5406" s="122">
        <v>0</v>
      </c>
      <c r="Q5406" s="122">
        <v>0</v>
      </c>
      <c r="R5406" s="122">
        <v>0</v>
      </c>
      <c r="S5406" s="122">
        <v>0</v>
      </c>
      <c r="T5406" s="122">
        <v>0</v>
      </c>
      <c r="U5406" s="122">
        <v>0</v>
      </c>
      <c r="V5406" s="122">
        <v>0</v>
      </c>
      <c r="W5406" s="122">
        <v>0</v>
      </c>
      <c r="X5406" s="122">
        <v>0</v>
      </c>
      <c r="Y5406" s="122">
        <v>0</v>
      </c>
      <c r="Z5406" s="122">
        <v>0</v>
      </c>
      <c r="AA5406" s="122">
        <v>0</v>
      </c>
      <c r="AB5406" s="122">
        <v>0</v>
      </c>
      <c r="AC5406" s="122">
        <v>0</v>
      </c>
      <c r="AD5406" s="122">
        <v>0</v>
      </c>
      <c r="AE5406" s="122">
        <v>0</v>
      </c>
      <c r="AF5406" s="122">
        <v>0</v>
      </c>
      <c r="AG5406" s="122">
        <v>0</v>
      </c>
      <c r="AH5406" s="122">
        <v>0</v>
      </c>
      <c r="AI5406" s="122">
        <v>0</v>
      </c>
      <c r="AJ5406" s="122">
        <v>0</v>
      </c>
      <c r="AK5406" s="122">
        <v>0</v>
      </c>
      <c r="AL5406" s="122">
        <v>0</v>
      </c>
    </row>
    <row r="5407" spans="1:38" hidden="1" x14ac:dyDescent="0.25">
      <c r="A5407" s="122" t="s">
        <v>2244</v>
      </c>
      <c r="B5407" s="122">
        <v>1</v>
      </c>
      <c r="C5407" s="122" t="s">
        <v>2245</v>
      </c>
      <c r="D5407" s="122" t="s">
        <v>2171</v>
      </c>
      <c r="E5407" s="122">
        <v>98</v>
      </c>
      <c r="F5407" s="122">
        <v>0</v>
      </c>
      <c r="G5407" s="122">
        <v>0</v>
      </c>
      <c r="H5407" s="122">
        <v>0</v>
      </c>
      <c r="I5407" s="122">
        <v>0</v>
      </c>
      <c r="J5407" s="122">
        <v>0</v>
      </c>
      <c r="K5407" s="122">
        <v>0</v>
      </c>
      <c r="L5407" s="122">
        <v>0</v>
      </c>
      <c r="M5407" s="122">
        <v>0</v>
      </c>
      <c r="N5407" s="122">
        <v>0</v>
      </c>
      <c r="O5407" s="122">
        <v>0</v>
      </c>
      <c r="P5407" s="122">
        <v>0</v>
      </c>
      <c r="Q5407" s="122">
        <v>0</v>
      </c>
      <c r="R5407" s="122">
        <v>0</v>
      </c>
      <c r="S5407" s="122">
        <v>0</v>
      </c>
      <c r="T5407" s="122">
        <v>0</v>
      </c>
      <c r="U5407" s="122">
        <v>0</v>
      </c>
      <c r="V5407" s="122">
        <v>0</v>
      </c>
      <c r="W5407" s="122">
        <v>0</v>
      </c>
      <c r="X5407" s="122">
        <v>0</v>
      </c>
      <c r="Y5407" s="122">
        <v>0</v>
      </c>
      <c r="Z5407" s="122">
        <v>0</v>
      </c>
      <c r="AA5407" s="122">
        <v>0</v>
      </c>
      <c r="AB5407" s="122">
        <v>0</v>
      </c>
      <c r="AC5407" s="122">
        <v>0</v>
      </c>
      <c r="AD5407" s="122">
        <v>0</v>
      </c>
      <c r="AE5407" s="122">
        <v>0</v>
      </c>
      <c r="AF5407" s="122">
        <v>0</v>
      </c>
      <c r="AG5407" s="122">
        <v>0</v>
      </c>
      <c r="AH5407" s="122">
        <v>0</v>
      </c>
      <c r="AI5407" s="122">
        <v>0</v>
      </c>
      <c r="AJ5407" s="122">
        <v>0</v>
      </c>
      <c r="AK5407" s="122">
        <v>0</v>
      </c>
      <c r="AL5407" s="122">
        <v>0</v>
      </c>
    </row>
    <row r="5408" spans="1:38" hidden="1" x14ac:dyDescent="0.25">
      <c r="A5408" s="122" t="s">
        <v>2244</v>
      </c>
      <c r="B5408" s="122">
        <v>1</v>
      </c>
      <c r="C5408" s="122" t="s">
        <v>2245</v>
      </c>
      <c r="D5408" s="122" t="s">
        <v>2101</v>
      </c>
      <c r="E5408" s="122">
        <v>98</v>
      </c>
      <c r="F5408" s="122">
        <v>0</v>
      </c>
      <c r="G5408" s="122">
        <v>0</v>
      </c>
      <c r="H5408" s="122">
        <v>0</v>
      </c>
      <c r="I5408" s="122">
        <v>0</v>
      </c>
      <c r="J5408" s="122">
        <v>0</v>
      </c>
      <c r="K5408" s="122">
        <v>0</v>
      </c>
      <c r="L5408" s="122">
        <v>0</v>
      </c>
      <c r="M5408" s="122">
        <v>0</v>
      </c>
      <c r="N5408" s="122">
        <v>0</v>
      </c>
      <c r="O5408" s="122">
        <v>0</v>
      </c>
      <c r="P5408" s="122">
        <v>0</v>
      </c>
      <c r="Q5408" s="122">
        <v>0</v>
      </c>
      <c r="R5408" s="122">
        <v>0</v>
      </c>
      <c r="S5408" s="122">
        <v>0</v>
      </c>
      <c r="T5408" s="122">
        <v>0</v>
      </c>
      <c r="U5408" s="122">
        <v>0</v>
      </c>
      <c r="V5408" s="122">
        <v>0</v>
      </c>
      <c r="W5408" s="122">
        <v>0</v>
      </c>
      <c r="X5408" s="122">
        <v>0</v>
      </c>
      <c r="Y5408" s="122">
        <v>0</v>
      </c>
      <c r="Z5408" s="122">
        <v>0</v>
      </c>
      <c r="AA5408" s="122">
        <v>0</v>
      </c>
      <c r="AB5408" s="122">
        <v>0</v>
      </c>
      <c r="AC5408" s="122">
        <v>0</v>
      </c>
      <c r="AD5408" s="122">
        <v>0</v>
      </c>
      <c r="AE5408" s="122">
        <v>0</v>
      </c>
      <c r="AF5408" s="122">
        <v>0</v>
      </c>
      <c r="AG5408" s="122">
        <v>0</v>
      </c>
      <c r="AH5408" s="122">
        <v>0</v>
      </c>
      <c r="AI5408" s="122">
        <v>0</v>
      </c>
      <c r="AJ5408" s="122">
        <v>0</v>
      </c>
      <c r="AK5408" s="122">
        <v>0</v>
      </c>
      <c r="AL5408" s="122">
        <v>0</v>
      </c>
    </row>
    <row r="5409" spans="1:38" hidden="1" x14ac:dyDescent="0.25">
      <c r="A5409" s="122" t="s">
        <v>2244</v>
      </c>
      <c r="B5409" s="122">
        <v>1</v>
      </c>
      <c r="C5409" s="122" t="s">
        <v>2245</v>
      </c>
      <c r="D5409" s="122" t="s">
        <v>2102</v>
      </c>
      <c r="E5409" s="122">
        <v>98</v>
      </c>
      <c r="F5409" s="122">
        <v>0</v>
      </c>
      <c r="G5409" s="122">
        <v>0</v>
      </c>
      <c r="H5409" s="122">
        <v>0</v>
      </c>
      <c r="I5409" s="122">
        <v>0</v>
      </c>
      <c r="J5409" s="122">
        <v>0</v>
      </c>
      <c r="K5409" s="122">
        <v>0</v>
      </c>
      <c r="L5409" s="122">
        <v>0</v>
      </c>
      <c r="M5409" s="122">
        <v>0</v>
      </c>
      <c r="N5409" s="122">
        <v>0</v>
      </c>
      <c r="O5409" s="122">
        <v>0</v>
      </c>
      <c r="P5409" s="122">
        <v>0</v>
      </c>
      <c r="Q5409" s="122">
        <v>0</v>
      </c>
      <c r="R5409" s="122">
        <v>0</v>
      </c>
      <c r="S5409" s="122">
        <v>0</v>
      </c>
      <c r="T5409" s="122">
        <v>0</v>
      </c>
      <c r="U5409" s="122">
        <v>0</v>
      </c>
      <c r="V5409" s="122">
        <v>0</v>
      </c>
      <c r="W5409" s="122">
        <v>0</v>
      </c>
      <c r="X5409" s="122">
        <v>0</v>
      </c>
      <c r="Y5409" s="122">
        <v>0</v>
      </c>
      <c r="Z5409" s="122">
        <v>0</v>
      </c>
      <c r="AA5409" s="122">
        <v>0</v>
      </c>
      <c r="AB5409" s="122">
        <v>0</v>
      </c>
      <c r="AC5409" s="122">
        <v>0</v>
      </c>
      <c r="AD5409" s="122">
        <v>0</v>
      </c>
      <c r="AE5409" s="122">
        <v>0</v>
      </c>
      <c r="AF5409" s="122">
        <v>0</v>
      </c>
      <c r="AG5409" s="122">
        <v>0</v>
      </c>
      <c r="AH5409" s="122">
        <v>0</v>
      </c>
      <c r="AI5409" s="122">
        <v>0</v>
      </c>
      <c r="AJ5409" s="122">
        <v>0</v>
      </c>
      <c r="AK5409" s="122">
        <v>0</v>
      </c>
      <c r="AL5409" s="122">
        <v>0</v>
      </c>
    </row>
    <row r="5410" spans="1:38" hidden="1" x14ac:dyDescent="0.25">
      <c r="A5410" s="122" t="s">
        <v>2244</v>
      </c>
      <c r="B5410" s="122">
        <v>1</v>
      </c>
      <c r="C5410" s="122" t="s">
        <v>2245</v>
      </c>
      <c r="D5410" s="122" t="s">
        <v>2103</v>
      </c>
      <c r="E5410" s="122">
        <v>98</v>
      </c>
      <c r="F5410" s="122">
        <v>0</v>
      </c>
      <c r="G5410" s="122">
        <v>0</v>
      </c>
      <c r="H5410" s="122">
        <v>0</v>
      </c>
      <c r="I5410" s="122">
        <v>0</v>
      </c>
      <c r="J5410" s="122">
        <v>0</v>
      </c>
      <c r="K5410" s="122">
        <v>0</v>
      </c>
      <c r="L5410" s="122">
        <v>0</v>
      </c>
      <c r="M5410" s="122">
        <v>0</v>
      </c>
      <c r="N5410" s="122">
        <v>0</v>
      </c>
      <c r="O5410" s="122">
        <v>0</v>
      </c>
      <c r="P5410" s="122">
        <v>0</v>
      </c>
      <c r="Q5410" s="122">
        <v>0</v>
      </c>
      <c r="R5410" s="122">
        <v>0</v>
      </c>
      <c r="S5410" s="122">
        <v>0</v>
      </c>
      <c r="T5410" s="122">
        <v>0</v>
      </c>
      <c r="U5410" s="122">
        <v>0</v>
      </c>
      <c r="V5410" s="122">
        <v>0</v>
      </c>
      <c r="W5410" s="122">
        <v>0</v>
      </c>
      <c r="X5410" s="122">
        <v>0</v>
      </c>
      <c r="Y5410" s="122">
        <v>0</v>
      </c>
      <c r="Z5410" s="122">
        <v>0</v>
      </c>
      <c r="AA5410" s="122">
        <v>0</v>
      </c>
      <c r="AB5410" s="122">
        <v>0</v>
      </c>
      <c r="AC5410" s="122">
        <v>0</v>
      </c>
      <c r="AD5410" s="122">
        <v>0</v>
      </c>
      <c r="AE5410" s="122">
        <v>0</v>
      </c>
      <c r="AF5410" s="122">
        <v>0</v>
      </c>
      <c r="AG5410" s="122">
        <v>0</v>
      </c>
      <c r="AH5410" s="122">
        <v>0</v>
      </c>
      <c r="AI5410" s="122">
        <v>0</v>
      </c>
      <c r="AJ5410" s="122">
        <v>0</v>
      </c>
      <c r="AK5410" s="122">
        <v>0</v>
      </c>
      <c r="AL5410" s="122">
        <v>0</v>
      </c>
    </row>
    <row r="5411" spans="1:38" hidden="1" x14ac:dyDescent="0.25">
      <c r="A5411" s="122" t="s">
        <v>2244</v>
      </c>
      <c r="B5411" s="122">
        <v>1</v>
      </c>
      <c r="C5411" s="122" t="s">
        <v>2245</v>
      </c>
      <c r="D5411" s="122" t="s">
        <v>2137</v>
      </c>
      <c r="E5411" s="122">
        <v>98</v>
      </c>
      <c r="F5411" s="122">
        <v>0</v>
      </c>
      <c r="G5411" s="122">
        <v>0</v>
      </c>
      <c r="H5411" s="122">
        <v>0</v>
      </c>
      <c r="I5411" s="122">
        <v>0</v>
      </c>
      <c r="J5411" s="122">
        <v>0</v>
      </c>
      <c r="K5411" s="122">
        <v>0</v>
      </c>
      <c r="L5411" s="122">
        <v>0</v>
      </c>
      <c r="M5411" s="122">
        <v>0</v>
      </c>
      <c r="N5411" s="122">
        <v>0</v>
      </c>
      <c r="O5411" s="122">
        <v>0</v>
      </c>
      <c r="P5411" s="122">
        <v>0</v>
      </c>
      <c r="Q5411" s="122">
        <v>0</v>
      </c>
      <c r="R5411" s="122">
        <v>0</v>
      </c>
      <c r="S5411" s="122">
        <v>0</v>
      </c>
      <c r="T5411" s="122">
        <v>0</v>
      </c>
      <c r="U5411" s="122">
        <v>0</v>
      </c>
      <c r="V5411" s="122">
        <v>0</v>
      </c>
      <c r="W5411" s="122">
        <v>0</v>
      </c>
      <c r="X5411" s="122">
        <v>0</v>
      </c>
      <c r="Y5411" s="122">
        <v>0</v>
      </c>
      <c r="Z5411" s="122">
        <v>0</v>
      </c>
      <c r="AA5411" s="122">
        <v>0</v>
      </c>
      <c r="AB5411" s="122">
        <v>0</v>
      </c>
      <c r="AC5411" s="122">
        <v>0</v>
      </c>
      <c r="AD5411" s="122">
        <v>0</v>
      </c>
      <c r="AE5411" s="122">
        <v>0</v>
      </c>
      <c r="AF5411" s="122">
        <v>0</v>
      </c>
      <c r="AG5411" s="122">
        <v>0</v>
      </c>
      <c r="AH5411" s="122">
        <v>0</v>
      </c>
      <c r="AI5411" s="122">
        <v>0</v>
      </c>
      <c r="AJ5411" s="122">
        <v>0</v>
      </c>
      <c r="AK5411" s="122">
        <v>0</v>
      </c>
      <c r="AL5411" s="122">
        <v>0</v>
      </c>
    </row>
    <row r="5412" spans="1:38" hidden="1" x14ac:dyDescent="0.25">
      <c r="A5412" s="122" t="s">
        <v>2244</v>
      </c>
      <c r="B5412" s="122">
        <v>1</v>
      </c>
      <c r="C5412" s="122" t="s">
        <v>2245</v>
      </c>
      <c r="D5412" s="122" t="s">
        <v>2104</v>
      </c>
      <c r="E5412" s="122">
        <v>98</v>
      </c>
      <c r="F5412" s="122">
        <v>0</v>
      </c>
      <c r="G5412" s="122">
        <v>0</v>
      </c>
      <c r="H5412" s="122">
        <v>0</v>
      </c>
      <c r="I5412" s="122">
        <v>0</v>
      </c>
      <c r="J5412" s="122">
        <v>0</v>
      </c>
      <c r="K5412" s="122">
        <v>0</v>
      </c>
      <c r="L5412" s="122">
        <v>0</v>
      </c>
      <c r="M5412" s="122">
        <v>0</v>
      </c>
      <c r="N5412" s="122">
        <v>0</v>
      </c>
      <c r="O5412" s="122">
        <v>0</v>
      </c>
      <c r="P5412" s="122">
        <v>0</v>
      </c>
      <c r="Q5412" s="122">
        <v>0</v>
      </c>
      <c r="R5412" s="122">
        <v>0</v>
      </c>
      <c r="S5412" s="122">
        <v>0</v>
      </c>
      <c r="T5412" s="122">
        <v>0</v>
      </c>
      <c r="U5412" s="122">
        <v>0</v>
      </c>
      <c r="V5412" s="122">
        <v>0</v>
      </c>
      <c r="W5412" s="122">
        <v>0</v>
      </c>
      <c r="X5412" s="122">
        <v>0</v>
      </c>
      <c r="Y5412" s="122">
        <v>0</v>
      </c>
      <c r="Z5412" s="122">
        <v>0</v>
      </c>
      <c r="AA5412" s="122">
        <v>0</v>
      </c>
      <c r="AB5412" s="122">
        <v>0</v>
      </c>
      <c r="AC5412" s="122">
        <v>0</v>
      </c>
      <c r="AD5412" s="122">
        <v>0</v>
      </c>
      <c r="AE5412" s="122">
        <v>0</v>
      </c>
      <c r="AF5412" s="122">
        <v>0</v>
      </c>
      <c r="AG5412" s="122">
        <v>0</v>
      </c>
      <c r="AH5412" s="122">
        <v>0</v>
      </c>
      <c r="AI5412" s="122">
        <v>0</v>
      </c>
      <c r="AJ5412" s="122">
        <v>0</v>
      </c>
      <c r="AK5412" s="122">
        <v>0</v>
      </c>
      <c r="AL5412" s="122">
        <v>0</v>
      </c>
    </row>
    <row r="5413" spans="1:38" hidden="1" x14ac:dyDescent="0.25">
      <c r="A5413" s="122" t="s">
        <v>2244</v>
      </c>
      <c r="B5413" s="122">
        <v>1</v>
      </c>
      <c r="C5413" s="122" t="s">
        <v>2245</v>
      </c>
      <c r="D5413" s="122" t="s">
        <v>2105</v>
      </c>
      <c r="E5413" s="122">
        <v>98</v>
      </c>
      <c r="F5413" s="122">
        <v>0</v>
      </c>
      <c r="G5413" s="122">
        <v>0</v>
      </c>
      <c r="H5413" s="122">
        <v>0</v>
      </c>
      <c r="I5413" s="122">
        <v>0</v>
      </c>
      <c r="J5413" s="122">
        <v>0</v>
      </c>
      <c r="K5413" s="122">
        <v>0</v>
      </c>
      <c r="L5413" s="122">
        <v>0</v>
      </c>
      <c r="M5413" s="122">
        <v>0</v>
      </c>
      <c r="N5413" s="122">
        <v>0</v>
      </c>
      <c r="O5413" s="122">
        <v>0</v>
      </c>
      <c r="P5413" s="122">
        <v>0</v>
      </c>
      <c r="Q5413" s="122">
        <v>0</v>
      </c>
      <c r="R5413" s="122">
        <v>0</v>
      </c>
      <c r="S5413" s="122">
        <v>0</v>
      </c>
      <c r="T5413" s="122">
        <v>0</v>
      </c>
      <c r="U5413" s="122">
        <v>0</v>
      </c>
      <c r="V5413" s="122">
        <v>0</v>
      </c>
      <c r="W5413" s="122">
        <v>0</v>
      </c>
      <c r="X5413" s="122">
        <v>0</v>
      </c>
      <c r="Y5413" s="122">
        <v>0</v>
      </c>
      <c r="Z5413" s="122">
        <v>0</v>
      </c>
      <c r="AA5413" s="122">
        <v>0</v>
      </c>
      <c r="AB5413" s="122">
        <v>0</v>
      </c>
      <c r="AC5413" s="122">
        <v>0</v>
      </c>
      <c r="AD5413" s="122">
        <v>0</v>
      </c>
      <c r="AE5413" s="122">
        <v>0</v>
      </c>
      <c r="AF5413" s="122">
        <v>0</v>
      </c>
      <c r="AG5413" s="122">
        <v>0</v>
      </c>
      <c r="AH5413" s="122">
        <v>0</v>
      </c>
      <c r="AI5413" s="122">
        <v>0</v>
      </c>
      <c r="AJ5413" s="122">
        <v>0</v>
      </c>
      <c r="AK5413" s="122">
        <v>0</v>
      </c>
      <c r="AL5413" s="122">
        <v>0</v>
      </c>
    </row>
    <row r="5414" spans="1:38" hidden="1" x14ac:dyDescent="0.25">
      <c r="A5414" s="122" t="s">
        <v>2244</v>
      </c>
      <c r="B5414" s="122">
        <v>1</v>
      </c>
      <c r="C5414" s="122" t="s">
        <v>2245</v>
      </c>
      <c r="D5414" s="122" t="s">
        <v>2106</v>
      </c>
      <c r="E5414" s="122">
        <v>98</v>
      </c>
      <c r="F5414" s="122">
        <v>0</v>
      </c>
      <c r="G5414" s="122">
        <v>0</v>
      </c>
      <c r="H5414" s="122">
        <v>0</v>
      </c>
      <c r="I5414" s="122">
        <v>0</v>
      </c>
      <c r="J5414" s="122">
        <v>0</v>
      </c>
      <c r="K5414" s="122">
        <v>0</v>
      </c>
      <c r="L5414" s="122">
        <v>0</v>
      </c>
      <c r="M5414" s="122">
        <v>0</v>
      </c>
      <c r="N5414" s="122">
        <v>0</v>
      </c>
      <c r="O5414" s="122">
        <v>0</v>
      </c>
      <c r="P5414" s="122">
        <v>0</v>
      </c>
      <c r="Q5414" s="122">
        <v>0</v>
      </c>
      <c r="R5414" s="122">
        <v>0</v>
      </c>
      <c r="S5414" s="122">
        <v>0</v>
      </c>
      <c r="T5414" s="122">
        <v>0</v>
      </c>
      <c r="U5414" s="122">
        <v>0</v>
      </c>
      <c r="V5414" s="122">
        <v>0</v>
      </c>
      <c r="W5414" s="122">
        <v>0</v>
      </c>
      <c r="X5414" s="122">
        <v>0</v>
      </c>
      <c r="Y5414" s="122">
        <v>0</v>
      </c>
      <c r="Z5414" s="122">
        <v>0</v>
      </c>
      <c r="AA5414" s="122">
        <v>0</v>
      </c>
      <c r="AB5414" s="122">
        <v>0</v>
      </c>
      <c r="AC5414" s="122">
        <v>0</v>
      </c>
      <c r="AD5414" s="122">
        <v>0</v>
      </c>
      <c r="AE5414" s="122">
        <v>0</v>
      </c>
      <c r="AF5414" s="122">
        <v>0</v>
      </c>
      <c r="AG5414" s="122">
        <v>0</v>
      </c>
      <c r="AH5414" s="122">
        <v>0</v>
      </c>
      <c r="AI5414" s="122">
        <v>0</v>
      </c>
      <c r="AJ5414" s="122">
        <v>0</v>
      </c>
      <c r="AK5414" s="122">
        <v>0</v>
      </c>
      <c r="AL5414" s="122">
        <v>0</v>
      </c>
    </row>
    <row r="5415" spans="1:38" hidden="1" x14ac:dyDescent="0.25">
      <c r="A5415" s="122" t="s">
        <v>2244</v>
      </c>
      <c r="B5415" s="122">
        <v>1</v>
      </c>
      <c r="C5415" s="122" t="s">
        <v>2245</v>
      </c>
      <c r="D5415" s="122" t="s">
        <v>2107</v>
      </c>
      <c r="E5415" s="122">
        <v>98</v>
      </c>
      <c r="F5415" s="122">
        <v>0</v>
      </c>
      <c r="G5415" s="122">
        <v>0</v>
      </c>
      <c r="H5415" s="122">
        <v>0</v>
      </c>
      <c r="I5415" s="122">
        <v>0</v>
      </c>
      <c r="J5415" s="122">
        <v>0</v>
      </c>
      <c r="K5415" s="122">
        <v>0</v>
      </c>
      <c r="L5415" s="122">
        <v>0</v>
      </c>
      <c r="M5415" s="122">
        <v>0</v>
      </c>
      <c r="N5415" s="122">
        <v>0</v>
      </c>
      <c r="O5415" s="122">
        <v>0</v>
      </c>
      <c r="P5415" s="122">
        <v>0</v>
      </c>
      <c r="Q5415" s="122">
        <v>0</v>
      </c>
      <c r="R5415" s="122">
        <v>0</v>
      </c>
      <c r="S5415" s="122">
        <v>0</v>
      </c>
      <c r="T5415" s="122">
        <v>0</v>
      </c>
      <c r="U5415" s="122">
        <v>0</v>
      </c>
      <c r="V5415" s="122">
        <v>0</v>
      </c>
      <c r="W5415" s="122">
        <v>0</v>
      </c>
      <c r="X5415" s="122">
        <v>0</v>
      </c>
      <c r="Y5415" s="122">
        <v>0</v>
      </c>
      <c r="Z5415" s="122">
        <v>0</v>
      </c>
      <c r="AA5415" s="122">
        <v>0</v>
      </c>
      <c r="AB5415" s="122">
        <v>0</v>
      </c>
      <c r="AC5415" s="122">
        <v>0</v>
      </c>
      <c r="AD5415" s="122">
        <v>0</v>
      </c>
      <c r="AE5415" s="122">
        <v>0</v>
      </c>
      <c r="AF5415" s="122">
        <v>0</v>
      </c>
      <c r="AG5415" s="122">
        <v>0</v>
      </c>
      <c r="AH5415" s="122">
        <v>0</v>
      </c>
      <c r="AI5415" s="122">
        <v>0</v>
      </c>
      <c r="AJ5415" s="122">
        <v>0</v>
      </c>
      <c r="AK5415" s="122">
        <v>0</v>
      </c>
      <c r="AL5415" s="122">
        <v>0</v>
      </c>
    </row>
    <row r="5416" spans="1:38" hidden="1" x14ac:dyDescent="0.25">
      <c r="A5416" s="122" t="s">
        <v>2244</v>
      </c>
      <c r="B5416" s="122">
        <v>1</v>
      </c>
      <c r="C5416" s="122" t="s">
        <v>2245</v>
      </c>
      <c r="D5416" s="122" t="s">
        <v>475</v>
      </c>
      <c r="E5416" s="122">
        <v>98</v>
      </c>
      <c r="F5416" s="122">
        <v>0</v>
      </c>
      <c r="G5416" s="122">
        <v>0</v>
      </c>
      <c r="H5416" s="122">
        <v>0</v>
      </c>
      <c r="I5416" s="122">
        <v>0</v>
      </c>
      <c r="J5416" s="122">
        <v>0</v>
      </c>
      <c r="K5416" s="122">
        <v>0</v>
      </c>
      <c r="L5416" s="122">
        <v>0</v>
      </c>
      <c r="M5416" s="122">
        <v>0</v>
      </c>
      <c r="N5416" s="122">
        <v>0</v>
      </c>
      <c r="O5416" s="122">
        <v>0</v>
      </c>
      <c r="P5416" s="122">
        <v>0</v>
      </c>
      <c r="Q5416" s="122">
        <v>0</v>
      </c>
      <c r="R5416" s="122">
        <v>0</v>
      </c>
      <c r="S5416" s="122">
        <v>0</v>
      </c>
      <c r="T5416" s="122">
        <v>0</v>
      </c>
      <c r="U5416" s="122">
        <v>0</v>
      </c>
      <c r="V5416" s="122">
        <v>0</v>
      </c>
      <c r="W5416" s="122">
        <v>0</v>
      </c>
      <c r="X5416" s="122">
        <v>0</v>
      </c>
      <c r="Y5416" s="122">
        <v>0</v>
      </c>
      <c r="Z5416" s="122">
        <v>0</v>
      </c>
      <c r="AA5416" s="122">
        <v>0</v>
      </c>
      <c r="AB5416" s="122">
        <v>0</v>
      </c>
      <c r="AC5416" s="122">
        <v>0</v>
      </c>
      <c r="AD5416" s="122">
        <v>0</v>
      </c>
      <c r="AE5416" s="122">
        <v>0</v>
      </c>
      <c r="AF5416" s="122">
        <v>0</v>
      </c>
      <c r="AG5416" s="122">
        <v>0</v>
      </c>
      <c r="AH5416" s="122">
        <v>0</v>
      </c>
      <c r="AI5416" s="122">
        <v>0</v>
      </c>
      <c r="AJ5416" s="122">
        <v>0</v>
      </c>
      <c r="AK5416" s="122">
        <v>0</v>
      </c>
      <c r="AL5416" s="122">
        <v>0</v>
      </c>
    </row>
    <row r="5417" spans="1:38" hidden="1" x14ac:dyDescent="0.25">
      <c r="A5417" s="122" t="s">
        <v>2244</v>
      </c>
      <c r="B5417" s="122">
        <v>1</v>
      </c>
      <c r="C5417" s="122" t="s">
        <v>2245</v>
      </c>
      <c r="D5417" s="122" t="s">
        <v>2108</v>
      </c>
      <c r="E5417" s="122">
        <v>98</v>
      </c>
      <c r="F5417" s="122">
        <v>0</v>
      </c>
      <c r="G5417" s="122">
        <v>0</v>
      </c>
      <c r="H5417" s="122">
        <v>0</v>
      </c>
      <c r="I5417" s="122">
        <v>0</v>
      </c>
      <c r="J5417" s="122">
        <v>0</v>
      </c>
      <c r="K5417" s="122">
        <v>0</v>
      </c>
      <c r="L5417" s="122">
        <v>0</v>
      </c>
      <c r="M5417" s="122">
        <v>0</v>
      </c>
      <c r="N5417" s="122">
        <v>0</v>
      </c>
      <c r="O5417" s="122">
        <v>0</v>
      </c>
      <c r="P5417" s="122">
        <v>0</v>
      </c>
      <c r="Q5417" s="122">
        <v>0</v>
      </c>
      <c r="R5417" s="122">
        <v>0</v>
      </c>
      <c r="S5417" s="122">
        <v>0</v>
      </c>
      <c r="T5417" s="122">
        <v>0</v>
      </c>
      <c r="U5417" s="122">
        <v>0</v>
      </c>
      <c r="V5417" s="122">
        <v>0</v>
      </c>
      <c r="W5417" s="122">
        <v>0</v>
      </c>
      <c r="X5417" s="122">
        <v>0</v>
      </c>
      <c r="Y5417" s="122">
        <v>0</v>
      </c>
      <c r="Z5417" s="122">
        <v>0</v>
      </c>
      <c r="AA5417" s="122">
        <v>0</v>
      </c>
      <c r="AB5417" s="122">
        <v>0</v>
      </c>
      <c r="AC5417" s="122">
        <v>0</v>
      </c>
      <c r="AD5417" s="122">
        <v>0</v>
      </c>
      <c r="AE5417" s="122">
        <v>0</v>
      </c>
      <c r="AF5417" s="122">
        <v>0</v>
      </c>
      <c r="AG5417" s="122">
        <v>0</v>
      </c>
      <c r="AH5417" s="122">
        <v>0</v>
      </c>
      <c r="AI5417" s="122">
        <v>0</v>
      </c>
      <c r="AJ5417" s="122">
        <v>0</v>
      </c>
      <c r="AK5417" s="122">
        <v>0</v>
      </c>
      <c r="AL5417" s="122">
        <v>0</v>
      </c>
    </row>
    <row r="5418" spans="1:38" hidden="1" x14ac:dyDescent="0.25">
      <c r="A5418" s="122" t="s">
        <v>2244</v>
      </c>
      <c r="B5418" s="122">
        <v>1</v>
      </c>
      <c r="C5418" s="122" t="s">
        <v>2245</v>
      </c>
      <c r="D5418" s="122" t="s">
        <v>2109</v>
      </c>
      <c r="E5418" s="122">
        <v>98</v>
      </c>
      <c r="F5418" s="122">
        <v>0</v>
      </c>
      <c r="G5418" s="122">
        <v>0</v>
      </c>
      <c r="H5418" s="122">
        <v>0</v>
      </c>
      <c r="I5418" s="122">
        <v>0</v>
      </c>
      <c r="J5418" s="122">
        <v>0</v>
      </c>
      <c r="K5418" s="122">
        <v>0</v>
      </c>
      <c r="L5418" s="122">
        <v>0</v>
      </c>
      <c r="M5418" s="122">
        <v>0</v>
      </c>
      <c r="N5418" s="122">
        <v>0</v>
      </c>
      <c r="O5418" s="122">
        <v>0</v>
      </c>
      <c r="P5418" s="122">
        <v>0</v>
      </c>
      <c r="Q5418" s="122">
        <v>0</v>
      </c>
      <c r="R5418" s="122">
        <v>0</v>
      </c>
      <c r="S5418" s="122">
        <v>0</v>
      </c>
      <c r="T5418" s="122">
        <v>0</v>
      </c>
      <c r="U5418" s="122">
        <v>0</v>
      </c>
      <c r="V5418" s="122">
        <v>0</v>
      </c>
      <c r="W5418" s="122">
        <v>0</v>
      </c>
      <c r="X5418" s="122">
        <v>0</v>
      </c>
      <c r="Y5418" s="122">
        <v>0</v>
      </c>
      <c r="Z5418" s="122">
        <v>0</v>
      </c>
      <c r="AA5418" s="122">
        <v>0</v>
      </c>
      <c r="AB5418" s="122">
        <v>0</v>
      </c>
      <c r="AC5418" s="122">
        <v>0</v>
      </c>
      <c r="AD5418" s="122">
        <v>0</v>
      </c>
      <c r="AE5418" s="122">
        <v>0</v>
      </c>
      <c r="AF5418" s="122">
        <v>0</v>
      </c>
      <c r="AG5418" s="122">
        <v>0</v>
      </c>
      <c r="AH5418" s="122">
        <v>0</v>
      </c>
      <c r="AI5418" s="122">
        <v>0</v>
      </c>
      <c r="AJ5418" s="122">
        <v>0</v>
      </c>
      <c r="AK5418" s="122">
        <v>0</v>
      </c>
      <c r="AL5418" s="122">
        <v>0</v>
      </c>
    </row>
    <row r="5419" spans="1:38" hidden="1" x14ac:dyDescent="0.25">
      <c r="A5419" s="122" t="s">
        <v>2244</v>
      </c>
      <c r="B5419" s="122">
        <v>1</v>
      </c>
      <c r="C5419" s="122" t="s">
        <v>2245</v>
      </c>
      <c r="D5419" s="122" t="s">
        <v>2110</v>
      </c>
      <c r="E5419" s="122">
        <v>98</v>
      </c>
      <c r="F5419" s="122">
        <v>0</v>
      </c>
      <c r="G5419" s="122">
        <v>0</v>
      </c>
      <c r="H5419" s="122">
        <v>0</v>
      </c>
      <c r="I5419" s="122">
        <v>0</v>
      </c>
      <c r="J5419" s="122">
        <v>0</v>
      </c>
      <c r="K5419" s="122">
        <v>0</v>
      </c>
      <c r="L5419" s="122">
        <v>0</v>
      </c>
      <c r="M5419" s="122">
        <v>0</v>
      </c>
      <c r="N5419" s="122">
        <v>0</v>
      </c>
      <c r="O5419" s="122">
        <v>0</v>
      </c>
      <c r="P5419" s="122">
        <v>0</v>
      </c>
      <c r="Q5419" s="122">
        <v>0</v>
      </c>
      <c r="R5419" s="122">
        <v>0</v>
      </c>
      <c r="S5419" s="122">
        <v>0</v>
      </c>
      <c r="T5419" s="122">
        <v>0</v>
      </c>
      <c r="U5419" s="122">
        <v>0</v>
      </c>
      <c r="V5419" s="122">
        <v>0</v>
      </c>
      <c r="W5419" s="122">
        <v>0</v>
      </c>
      <c r="X5419" s="122">
        <v>0</v>
      </c>
      <c r="Y5419" s="122">
        <v>0</v>
      </c>
      <c r="Z5419" s="122">
        <v>0</v>
      </c>
      <c r="AA5419" s="122">
        <v>0</v>
      </c>
      <c r="AB5419" s="122">
        <v>0</v>
      </c>
      <c r="AC5419" s="122">
        <v>0</v>
      </c>
      <c r="AD5419" s="122">
        <v>0</v>
      </c>
      <c r="AE5419" s="122">
        <v>0</v>
      </c>
      <c r="AF5419" s="122">
        <v>0</v>
      </c>
      <c r="AG5419" s="122">
        <v>0</v>
      </c>
      <c r="AH5419" s="122">
        <v>0</v>
      </c>
      <c r="AI5419" s="122">
        <v>0</v>
      </c>
      <c r="AJ5419" s="122">
        <v>0</v>
      </c>
      <c r="AK5419" s="122">
        <v>0</v>
      </c>
      <c r="AL5419" s="122">
        <v>0</v>
      </c>
    </row>
    <row r="5420" spans="1:38" hidden="1" x14ac:dyDescent="0.25">
      <c r="A5420" s="122" t="s">
        <v>2244</v>
      </c>
      <c r="B5420" s="122">
        <v>1</v>
      </c>
      <c r="C5420" s="122" t="s">
        <v>2245</v>
      </c>
      <c r="D5420" s="122" t="s">
        <v>2111</v>
      </c>
      <c r="E5420" s="122">
        <v>98</v>
      </c>
      <c r="F5420" s="122">
        <v>0</v>
      </c>
      <c r="G5420" s="122">
        <v>0</v>
      </c>
      <c r="H5420" s="122">
        <v>0</v>
      </c>
      <c r="I5420" s="122">
        <v>0</v>
      </c>
      <c r="J5420" s="122">
        <v>0</v>
      </c>
      <c r="K5420" s="122">
        <v>0</v>
      </c>
      <c r="L5420" s="122">
        <v>0</v>
      </c>
      <c r="M5420" s="122">
        <v>0</v>
      </c>
      <c r="N5420" s="122">
        <v>0</v>
      </c>
      <c r="O5420" s="122">
        <v>0</v>
      </c>
      <c r="P5420" s="122">
        <v>0</v>
      </c>
      <c r="Q5420" s="122">
        <v>0</v>
      </c>
      <c r="R5420" s="122">
        <v>0</v>
      </c>
      <c r="S5420" s="122">
        <v>0</v>
      </c>
      <c r="T5420" s="122">
        <v>0</v>
      </c>
      <c r="U5420" s="122">
        <v>0</v>
      </c>
      <c r="V5420" s="122">
        <v>0</v>
      </c>
      <c r="W5420" s="122">
        <v>0</v>
      </c>
      <c r="X5420" s="122">
        <v>0</v>
      </c>
      <c r="Y5420" s="122">
        <v>0</v>
      </c>
      <c r="Z5420" s="122">
        <v>0</v>
      </c>
      <c r="AA5420" s="122">
        <v>0</v>
      </c>
      <c r="AB5420" s="122">
        <v>0</v>
      </c>
      <c r="AC5420" s="122">
        <v>0</v>
      </c>
      <c r="AD5420" s="122">
        <v>0</v>
      </c>
      <c r="AE5420" s="122">
        <v>0</v>
      </c>
      <c r="AF5420" s="122">
        <v>0</v>
      </c>
      <c r="AG5420" s="122">
        <v>0</v>
      </c>
      <c r="AH5420" s="122">
        <v>0</v>
      </c>
      <c r="AI5420" s="122">
        <v>0</v>
      </c>
      <c r="AJ5420" s="122">
        <v>0</v>
      </c>
      <c r="AK5420" s="122">
        <v>0</v>
      </c>
      <c r="AL5420" s="122">
        <v>0</v>
      </c>
    </row>
    <row r="5421" spans="1:38" hidden="1" x14ac:dyDescent="0.25">
      <c r="A5421" s="122" t="s">
        <v>2244</v>
      </c>
      <c r="B5421" s="122">
        <v>1</v>
      </c>
      <c r="C5421" s="122" t="s">
        <v>2245</v>
      </c>
      <c r="D5421" s="122" t="s">
        <v>2112</v>
      </c>
      <c r="E5421" s="122">
        <v>98</v>
      </c>
      <c r="F5421" s="122">
        <v>0</v>
      </c>
      <c r="G5421" s="122">
        <v>0</v>
      </c>
      <c r="H5421" s="122">
        <v>0</v>
      </c>
      <c r="I5421" s="122">
        <v>0</v>
      </c>
      <c r="J5421" s="122">
        <v>0</v>
      </c>
      <c r="K5421" s="122">
        <v>0</v>
      </c>
      <c r="L5421" s="122">
        <v>0</v>
      </c>
      <c r="M5421" s="122">
        <v>0</v>
      </c>
      <c r="N5421" s="122">
        <v>0</v>
      </c>
      <c r="O5421" s="122">
        <v>0</v>
      </c>
      <c r="P5421" s="122">
        <v>0</v>
      </c>
      <c r="Q5421" s="122">
        <v>0</v>
      </c>
      <c r="R5421" s="122">
        <v>0</v>
      </c>
      <c r="S5421" s="122">
        <v>0</v>
      </c>
      <c r="T5421" s="122">
        <v>0</v>
      </c>
      <c r="U5421" s="122">
        <v>0</v>
      </c>
      <c r="V5421" s="122">
        <v>0</v>
      </c>
      <c r="W5421" s="122">
        <v>0</v>
      </c>
      <c r="X5421" s="122">
        <v>0</v>
      </c>
      <c r="Y5421" s="122">
        <v>0</v>
      </c>
      <c r="Z5421" s="122">
        <v>0</v>
      </c>
      <c r="AA5421" s="122">
        <v>0</v>
      </c>
      <c r="AB5421" s="122">
        <v>0</v>
      </c>
      <c r="AC5421" s="122">
        <v>0</v>
      </c>
      <c r="AD5421" s="122">
        <v>0</v>
      </c>
      <c r="AE5421" s="122">
        <v>0</v>
      </c>
      <c r="AF5421" s="122">
        <v>0</v>
      </c>
      <c r="AG5421" s="122">
        <v>0</v>
      </c>
      <c r="AH5421" s="122">
        <v>0</v>
      </c>
      <c r="AI5421" s="122">
        <v>0</v>
      </c>
      <c r="AJ5421" s="122">
        <v>0</v>
      </c>
      <c r="AK5421" s="122">
        <v>0</v>
      </c>
      <c r="AL5421" s="122">
        <v>0</v>
      </c>
    </row>
    <row r="5422" spans="1:38" hidden="1" x14ac:dyDescent="0.25">
      <c r="A5422" s="122" t="s">
        <v>2244</v>
      </c>
      <c r="B5422" s="122">
        <v>1</v>
      </c>
      <c r="C5422" s="122" t="s">
        <v>2245</v>
      </c>
      <c r="D5422" s="122" t="s">
        <v>2113</v>
      </c>
      <c r="E5422" s="122">
        <v>98</v>
      </c>
      <c r="F5422" s="122">
        <v>0</v>
      </c>
      <c r="G5422" s="122">
        <v>0</v>
      </c>
      <c r="H5422" s="122">
        <v>0</v>
      </c>
      <c r="I5422" s="122">
        <v>0</v>
      </c>
      <c r="J5422" s="122">
        <v>0</v>
      </c>
      <c r="K5422" s="122">
        <v>0</v>
      </c>
      <c r="L5422" s="122">
        <v>0</v>
      </c>
      <c r="M5422" s="122">
        <v>0</v>
      </c>
      <c r="N5422" s="122">
        <v>0</v>
      </c>
      <c r="O5422" s="122">
        <v>0</v>
      </c>
      <c r="P5422" s="122">
        <v>0</v>
      </c>
      <c r="Q5422" s="122">
        <v>0</v>
      </c>
      <c r="R5422" s="122">
        <v>0</v>
      </c>
      <c r="S5422" s="122">
        <v>0</v>
      </c>
      <c r="T5422" s="122">
        <v>0</v>
      </c>
      <c r="U5422" s="122">
        <v>0</v>
      </c>
      <c r="V5422" s="122">
        <v>0</v>
      </c>
      <c r="W5422" s="122">
        <v>0</v>
      </c>
      <c r="X5422" s="122">
        <v>0</v>
      </c>
      <c r="Y5422" s="122">
        <v>0</v>
      </c>
      <c r="Z5422" s="122">
        <v>0</v>
      </c>
      <c r="AA5422" s="122">
        <v>0</v>
      </c>
      <c r="AB5422" s="122">
        <v>0</v>
      </c>
      <c r="AC5422" s="122">
        <v>0</v>
      </c>
      <c r="AD5422" s="122">
        <v>0</v>
      </c>
      <c r="AE5422" s="122">
        <v>0</v>
      </c>
      <c r="AF5422" s="122">
        <v>0</v>
      </c>
      <c r="AG5422" s="122">
        <v>0</v>
      </c>
      <c r="AH5422" s="122">
        <v>0</v>
      </c>
      <c r="AI5422" s="122">
        <v>0</v>
      </c>
      <c r="AJ5422" s="122">
        <v>0</v>
      </c>
      <c r="AK5422" s="122">
        <v>0</v>
      </c>
      <c r="AL5422" s="122">
        <v>0</v>
      </c>
    </row>
    <row r="5423" spans="1:38" hidden="1" x14ac:dyDescent="0.25">
      <c r="A5423" s="122" t="s">
        <v>2244</v>
      </c>
      <c r="B5423" s="122">
        <v>1</v>
      </c>
      <c r="C5423" s="122" t="s">
        <v>2245</v>
      </c>
      <c r="D5423" s="122" t="s">
        <v>2114</v>
      </c>
      <c r="E5423" s="122">
        <v>98</v>
      </c>
      <c r="F5423" s="122">
        <v>0</v>
      </c>
      <c r="G5423" s="122">
        <v>0</v>
      </c>
      <c r="H5423" s="122">
        <v>0</v>
      </c>
      <c r="I5423" s="122">
        <v>0</v>
      </c>
      <c r="J5423" s="122">
        <v>0</v>
      </c>
      <c r="K5423" s="122">
        <v>0</v>
      </c>
      <c r="L5423" s="122">
        <v>0</v>
      </c>
      <c r="M5423" s="122">
        <v>0</v>
      </c>
      <c r="N5423" s="122">
        <v>0</v>
      </c>
      <c r="O5423" s="122">
        <v>0</v>
      </c>
      <c r="P5423" s="122">
        <v>0</v>
      </c>
      <c r="Q5423" s="122">
        <v>0</v>
      </c>
      <c r="R5423" s="122">
        <v>0</v>
      </c>
      <c r="S5423" s="122">
        <v>0</v>
      </c>
      <c r="T5423" s="122">
        <v>0</v>
      </c>
      <c r="U5423" s="122">
        <v>0</v>
      </c>
      <c r="V5423" s="122">
        <v>0</v>
      </c>
      <c r="W5423" s="122">
        <v>0</v>
      </c>
      <c r="X5423" s="122">
        <v>0</v>
      </c>
      <c r="Y5423" s="122">
        <v>0</v>
      </c>
      <c r="Z5423" s="122">
        <v>0</v>
      </c>
      <c r="AA5423" s="122">
        <v>0</v>
      </c>
      <c r="AB5423" s="122">
        <v>0</v>
      </c>
      <c r="AC5423" s="122">
        <v>0</v>
      </c>
      <c r="AD5423" s="122">
        <v>0</v>
      </c>
      <c r="AE5423" s="122">
        <v>0</v>
      </c>
      <c r="AF5423" s="122">
        <v>0</v>
      </c>
      <c r="AG5423" s="122">
        <v>0</v>
      </c>
      <c r="AH5423" s="122">
        <v>0</v>
      </c>
      <c r="AI5423" s="122">
        <v>0</v>
      </c>
      <c r="AJ5423" s="122">
        <v>0</v>
      </c>
      <c r="AK5423" s="122">
        <v>0</v>
      </c>
      <c r="AL5423" s="122">
        <v>0</v>
      </c>
    </row>
    <row r="5424" spans="1:38" hidden="1" x14ac:dyDescent="0.25">
      <c r="A5424" s="122" t="s">
        <v>2244</v>
      </c>
      <c r="B5424" s="122">
        <v>1</v>
      </c>
      <c r="C5424" s="122" t="s">
        <v>2245</v>
      </c>
      <c r="D5424" s="122" t="s">
        <v>2115</v>
      </c>
      <c r="E5424" s="122">
        <v>98</v>
      </c>
      <c r="F5424" s="122">
        <v>0</v>
      </c>
      <c r="G5424" s="122">
        <v>0</v>
      </c>
      <c r="H5424" s="122">
        <v>0</v>
      </c>
      <c r="I5424" s="122">
        <v>0</v>
      </c>
      <c r="J5424" s="122">
        <v>0</v>
      </c>
      <c r="K5424" s="122">
        <v>0</v>
      </c>
      <c r="L5424" s="122">
        <v>0</v>
      </c>
      <c r="M5424" s="122">
        <v>0</v>
      </c>
      <c r="N5424" s="122">
        <v>0</v>
      </c>
      <c r="O5424" s="122">
        <v>0</v>
      </c>
      <c r="P5424" s="122">
        <v>0</v>
      </c>
      <c r="Q5424" s="122">
        <v>0</v>
      </c>
      <c r="R5424" s="122">
        <v>0</v>
      </c>
      <c r="S5424" s="122">
        <v>0</v>
      </c>
      <c r="T5424" s="122">
        <v>0</v>
      </c>
      <c r="U5424" s="122">
        <v>0</v>
      </c>
      <c r="V5424" s="122">
        <v>0</v>
      </c>
      <c r="W5424" s="122">
        <v>0</v>
      </c>
      <c r="X5424" s="122">
        <v>0</v>
      </c>
      <c r="Y5424" s="122">
        <v>0</v>
      </c>
      <c r="Z5424" s="122">
        <v>0</v>
      </c>
      <c r="AA5424" s="122">
        <v>0</v>
      </c>
      <c r="AB5424" s="122">
        <v>0</v>
      </c>
      <c r="AC5424" s="122">
        <v>0</v>
      </c>
      <c r="AD5424" s="122">
        <v>0</v>
      </c>
      <c r="AE5424" s="122">
        <v>0</v>
      </c>
      <c r="AF5424" s="122">
        <v>0</v>
      </c>
      <c r="AG5424" s="122">
        <v>0</v>
      </c>
      <c r="AH5424" s="122">
        <v>0</v>
      </c>
      <c r="AI5424" s="122">
        <v>0</v>
      </c>
      <c r="AJ5424" s="122">
        <v>0</v>
      </c>
      <c r="AK5424" s="122">
        <v>0</v>
      </c>
      <c r="AL5424" s="122">
        <v>0</v>
      </c>
    </row>
    <row r="5425" spans="1:38" hidden="1" x14ac:dyDescent="0.25">
      <c r="A5425" s="122" t="s">
        <v>2244</v>
      </c>
      <c r="B5425" s="122">
        <v>1</v>
      </c>
      <c r="C5425" s="122" t="s">
        <v>2245</v>
      </c>
      <c r="D5425" s="122" t="s">
        <v>2116</v>
      </c>
      <c r="E5425" s="122">
        <v>98</v>
      </c>
      <c r="F5425" s="122">
        <v>0</v>
      </c>
      <c r="G5425" s="122">
        <v>9.3284298899999998E-4</v>
      </c>
      <c r="H5425" s="122">
        <v>1.3534528410000001E-3</v>
      </c>
      <c r="I5425" s="122">
        <v>1.3275660060000001E-3</v>
      </c>
      <c r="J5425" s="122">
        <v>1.3494688739999999E-3</v>
      </c>
      <c r="K5425" s="122">
        <v>1.566564246E-3</v>
      </c>
      <c r="L5425" s="122">
        <v>1.2861483959999999E-3</v>
      </c>
      <c r="M5425" s="122">
        <v>9.4872913199999995E-4</v>
      </c>
      <c r="N5425" s="122">
        <v>1.053689988E-3</v>
      </c>
      <c r="O5425" s="122">
        <v>1.78436505E-3</v>
      </c>
      <c r="P5425" s="122">
        <v>1.9817461169999999E-3</v>
      </c>
      <c r="Q5425" s="122">
        <v>1.7139517980000001E-3</v>
      </c>
      <c r="R5425" s="122">
        <v>2.3102427269999998E-3</v>
      </c>
      <c r="S5425" s="122">
        <v>1.764029514E-3</v>
      </c>
      <c r="T5425" s="122">
        <v>1.713367032E-3</v>
      </c>
      <c r="U5425" s="122">
        <v>2.0195775600000002E-3</v>
      </c>
      <c r="V5425" s="122">
        <v>1.991323152E-3</v>
      </c>
      <c r="W5425" s="122">
        <v>1.5487640219999999E-3</v>
      </c>
      <c r="X5425" s="122">
        <v>2.5127149710000001E-3</v>
      </c>
      <c r="Y5425" s="122">
        <v>1.264541889E-3</v>
      </c>
      <c r="Z5425" s="122">
        <v>1.625247702E-3</v>
      </c>
      <c r="AA5425" s="122">
        <v>4.7202815400000002E-4</v>
      </c>
      <c r="AB5425" s="122">
        <v>1.639016886E-3</v>
      </c>
      <c r="AC5425" s="122">
        <v>2.2644765000000001E-5</v>
      </c>
      <c r="AD5425" s="122">
        <v>7.8436811699999999E-4</v>
      </c>
      <c r="AE5425" s="122">
        <v>0</v>
      </c>
      <c r="AF5425" s="122">
        <v>2.8413130200000001E-4</v>
      </c>
      <c r="AG5425" s="122">
        <v>7.8160406999999997E-5</v>
      </c>
      <c r="AH5425" s="122">
        <v>0</v>
      </c>
      <c r="AI5425" s="122">
        <v>4.2574544999999999E-4</v>
      </c>
      <c r="AJ5425" s="122">
        <v>1.17074529E-4</v>
      </c>
      <c r="AK5425" s="122">
        <v>1.0645897080000001E-3</v>
      </c>
      <c r="AL5425" s="122">
        <v>0</v>
      </c>
    </row>
    <row r="5426" spans="1:38" hidden="1" x14ac:dyDescent="0.25">
      <c r="A5426" s="122" t="s">
        <v>2244</v>
      </c>
      <c r="B5426" s="122">
        <v>1</v>
      </c>
      <c r="C5426" s="122" t="s">
        <v>2245</v>
      </c>
      <c r="D5426" s="122" t="s">
        <v>2138</v>
      </c>
      <c r="E5426" s="122">
        <v>98</v>
      </c>
      <c r="F5426" s="122">
        <v>0</v>
      </c>
      <c r="G5426" s="122">
        <v>0</v>
      </c>
      <c r="H5426" s="122">
        <v>0</v>
      </c>
      <c r="I5426" s="122">
        <v>0</v>
      </c>
      <c r="J5426" s="122">
        <v>0</v>
      </c>
      <c r="K5426" s="122">
        <v>0</v>
      </c>
      <c r="L5426" s="122">
        <v>0</v>
      </c>
      <c r="M5426" s="122">
        <v>0</v>
      </c>
      <c r="N5426" s="122">
        <v>0</v>
      </c>
      <c r="O5426" s="122">
        <v>0</v>
      </c>
      <c r="P5426" s="122">
        <v>0</v>
      </c>
      <c r="Q5426" s="122">
        <v>0</v>
      </c>
      <c r="R5426" s="122">
        <v>0</v>
      </c>
      <c r="S5426" s="122">
        <v>0</v>
      </c>
      <c r="T5426" s="122">
        <v>0</v>
      </c>
      <c r="U5426" s="122">
        <v>0</v>
      </c>
      <c r="V5426" s="122">
        <v>0</v>
      </c>
      <c r="W5426" s="122">
        <v>0</v>
      </c>
      <c r="X5426" s="122">
        <v>0</v>
      </c>
      <c r="Y5426" s="122">
        <v>0</v>
      </c>
      <c r="Z5426" s="122">
        <v>0</v>
      </c>
      <c r="AA5426" s="122">
        <v>0</v>
      </c>
      <c r="AB5426" s="122">
        <v>0</v>
      </c>
      <c r="AC5426" s="122">
        <v>0</v>
      </c>
      <c r="AD5426" s="122">
        <v>0</v>
      </c>
      <c r="AE5426" s="122">
        <v>0</v>
      </c>
      <c r="AF5426" s="122">
        <v>0</v>
      </c>
      <c r="AG5426" s="122">
        <v>0</v>
      </c>
      <c r="AH5426" s="122">
        <v>0</v>
      </c>
      <c r="AI5426" s="122">
        <v>0</v>
      </c>
      <c r="AJ5426" s="122">
        <v>0</v>
      </c>
      <c r="AK5426" s="122">
        <v>0</v>
      </c>
      <c r="AL5426" s="122">
        <v>0</v>
      </c>
    </row>
    <row r="5427" spans="1:38" hidden="1" x14ac:dyDescent="0.25">
      <c r="A5427" s="122" t="s">
        <v>2244</v>
      </c>
      <c r="B5427" s="122">
        <v>1</v>
      </c>
      <c r="C5427" s="122" t="s">
        <v>2245</v>
      </c>
      <c r="D5427" s="122" t="s">
        <v>2172</v>
      </c>
      <c r="E5427" s="122">
        <v>98</v>
      </c>
      <c r="F5427" s="122">
        <v>0</v>
      </c>
      <c r="G5427" s="122">
        <v>0</v>
      </c>
      <c r="H5427" s="122">
        <v>0</v>
      </c>
      <c r="I5427" s="122">
        <v>0</v>
      </c>
      <c r="J5427" s="122">
        <v>0</v>
      </c>
      <c r="K5427" s="122">
        <v>0</v>
      </c>
      <c r="L5427" s="122">
        <v>0</v>
      </c>
      <c r="M5427" s="122">
        <v>0</v>
      </c>
      <c r="N5427" s="122">
        <v>0</v>
      </c>
      <c r="O5427" s="122">
        <v>0</v>
      </c>
      <c r="P5427" s="122">
        <v>0</v>
      </c>
      <c r="Q5427" s="122">
        <v>0</v>
      </c>
      <c r="R5427" s="122">
        <v>0</v>
      </c>
      <c r="S5427" s="122">
        <v>0</v>
      </c>
      <c r="T5427" s="122">
        <v>0</v>
      </c>
      <c r="U5427" s="122">
        <v>0</v>
      </c>
      <c r="V5427" s="122">
        <v>0</v>
      </c>
      <c r="W5427" s="122">
        <v>0</v>
      </c>
      <c r="X5427" s="122">
        <v>0</v>
      </c>
      <c r="Y5427" s="122">
        <v>0</v>
      </c>
      <c r="Z5427" s="122">
        <v>0</v>
      </c>
      <c r="AA5427" s="122">
        <v>0</v>
      </c>
      <c r="AB5427" s="122">
        <v>0</v>
      </c>
      <c r="AC5427" s="122">
        <v>0</v>
      </c>
      <c r="AD5427" s="122">
        <v>0</v>
      </c>
      <c r="AE5427" s="122">
        <v>0</v>
      </c>
      <c r="AF5427" s="122">
        <v>0</v>
      </c>
      <c r="AG5427" s="122">
        <v>0</v>
      </c>
      <c r="AH5427" s="122">
        <v>0</v>
      </c>
      <c r="AI5427" s="122">
        <v>0</v>
      </c>
      <c r="AJ5427" s="122">
        <v>0</v>
      </c>
      <c r="AK5427" s="122">
        <v>0</v>
      </c>
      <c r="AL5427" s="122">
        <v>0</v>
      </c>
    </row>
    <row r="5428" spans="1:38" hidden="1" x14ac:dyDescent="0.25">
      <c r="A5428" s="122" t="s">
        <v>2244</v>
      </c>
      <c r="B5428" s="122">
        <v>1</v>
      </c>
      <c r="C5428" s="122" t="s">
        <v>2245</v>
      </c>
      <c r="D5428" s="122" t="s">
        <v>2117</v>
      </c>
      <c r="E5428" s="122">
        <v>98</v>
      </c>
      <c r="F5428" s="122">
        <v>0</v>
      </c>
      <c r="G5428" s="122">
        <v>0</v>
      </c>
      <c r="H5428" s="122">
        <v>0</v>
      </c>
      <c r="I5428" s="122">
        <v>0</v>
      </c>
      <c r="J5428" s="122">
        <v>0</v>
      </c>
      <c r="K5428" s="122">
        <v>0</v>
      </c>
      <c r="L5428" s="122">
        <v>0</v>
      </c>
      <c r="M5428" s="122">
        <v>0</v>
      </c>
      <c r="N5428" s="122">
        <v>0</v>
      </c>
      <c r="O5428" s="122">
        <v>0</v>
      </c>
      <c r="P5428" s="122">
        <v>0</v>
      </c>
      <c r="Q5428" s="122">
        <v>0</v>
      </c>
      <c r="R5428" s="122">
        <v>0</v>
      </c>
      <c r="S5428" s="122">
        <v>0</v>
      </c>
      <c r="T5428" s="122">
        <v>0</v>
      </c>
      <c r="U5428" s="122">
        <v>0</v>
      </c>
      <c r="V5428" s="122">
        <v>0</v>
      </c>
      <c r="W5428" s="122">
        <v>0</v>
      </c>
      <c r="X5428" s="122">
        <v>0</v>
      </c>
      <c r="Y5428" s="122">
        <v>0</v>
      </c>
      <c r="Z5428" s="122">
        <v>0</v>
      </c>
      <c r="AA5428" s="122">
        <v>0</v>
      </c>
      <c r="AB5428" s="122">
        <v>0</v>
      </c>
      <c r="AC5428" s="122">
        <v>0</v>
      </c>
      <c r="AD5428" s="122">
        <v>0</v>
      </c>
      <c r="AE5428" s="122">
        <v>0</v>
      </c>
      <c r="AF5428" s="122">
        <v>0</v>
      </c>
      <c r="AG5428" s="122">
        <v>0</v>
      </c>
      <c r="AH5428" s="122">
        <v>0</v>
      </c>
      <c r="AI5428" s="122">
        <v>0</v>
      </c>
      <c r="AJ5428" s="122">
        <v>0</v>
      </c>
      <c r="AK5428" s="122">
        <v>0</v>
      </c>
      <c r="AL5428" s="122">
        <v>0</v>
      </c>
    </row>
    <row r="5429" spans="1:38" hidden="1" x14ac:dyDescent="0.25">
      <c r="A5429" s="122" t="s">
        <v>2244</v>
      </c>
      <c r="B5429" s="122">
        <v>1</v>
      </c>
      <c r="C5429" s="122" t="s">
        <v>2245</v>
      </c>
      <c r="D5429" s="122" t="s">
        <v>2118</v>
      </c>
      <c r="E5429" s="122">
        <v>98</v>
      </c>
      <c r="F5429" s="122">
        <v>0</v>
      </c>
      <c r="G5429" s="122">
        <v>0</v>
      </c>
      <c r="H5429" s="122">
        <v>0</v>
      </c>
      <c r="I5429" s="122">
        <v>0</v>
      </c>
      <c r="J5429" s="122">
        <v>0</v>
      </c>
      <c r="K5429" s="122">
        <v>0</v>
      </c>
      <c r="L5429" s="122">
        <v>0</v>
      </c>
      <c r="M5429" s="122">
        <v>0</v>
      </c>
      <c r="N5429" s="122">
        <v>0</v>
      </c>
      <c r="O5429" s="122">
        <v>0</v>
      </c>
      <c r="P5429" s="122">
        <v>0</v>
      </c>
      <c r="Q5429" s="122">
        <v>0</v>
      </c>
      <c r="R5429" s="122">
        <v>0</v>
      </c>
      <c r="S5429" s="122">
        <v>0</v>
      </c>
      <c r="T5429" s="122">
        <v>0</v>
      </c>
      <c r="U5429" s="122">
        <v>0</v>
      </c>
      <c r="V5429" s="122">
        <v>0</v>
      </c>
      <c r="W5429" s="122">
        <v>0</v>
      </c>
      <c r="X5429" s="122">
        <v>0</v>
      </c>
      <c r="Y5429" s="122">
        <v>0</v>
      </c>
      <c r="Z5429" s="122">
        <v>0</v>
      </c>
      <c r="AA5429" s="122">
        <v>0</v>
      </c>
      <c r="AB5429" s="122">
        <v>0</v>
      </c>
      <c r="AC5429" s="122">
        <v>0</v>
      </c>
      <c r="AD5429" s="122">
        <v>0</v>
      </c>
      <c r="AE5429" s="122">
        <v>0</v>
      </c>
      <c r="AF5429" s="122">
        <v>0</v>
      </c>
      <c r="AG5429" s="122">
        <v>0</v>
      </c>
      <c r="AH5429" s="122">
        <v>0</v>
      </c>
      <c r="AI5429" s="122">
        <v>0</v>
      </c>
      <c r="AJ5429" s="122">
        <v>0</v>
      </c>
      <c r="AK5429" s="122">
        <v>0</v>
      </c>
      <c r="AL5429" s="122">
        <v>0</v>
      </c>
    </row>
    <row r="5430" spans="1:38" hidden="1" x14ac:dyDescent="0.25">
      <c r="A5430" s="122" t="s">
        <v>2244</v>
      </c>
      <c r="B5430" s="122">
        <v>1</v>
      </c>
      <c r="C5430" s="122" t="s">
        <v>2245</v>
      </c>
      <c r="D5430" s="122" t="s">
        <v>2119</v>
      </c>
      <c r="E5430" s="122">
        <v>98</v>
      </c>
      <c r="F5430" s="122">
        <v>0</v>
      </c>
      <c r="G5430" s="122">
        <v>0</v>
      </c>
      <c r="H5430" s="122">
        <v>0</v>
      </c>
      <c r="I5430" s="122">
        <v>0</v>
      </c>
      <c r="J5430" s="122">
        <v>0</v>
      </c>
      <c r="K5430" s="122">
        <v>0</v>
      </c>
      <c r="L5430" s="122">
        <v>0</v>
      </c>
      <c r="M5430" s="122">
        <v>0</v>
      </c>
      <c r="N5430" s="122">
        <v>0</v>
      </c>
      <c r="O5430" s="122">
        <v>0</v>
      </c>
      <c r="P5430" s="122">
        <v>0</v>
      </c>
      <c r="Q5430" s="122">
        <v>0</v>
      </c>
      <c r="R5430" s="122">
        <v>0</v>
      </c>
      <c r="S5430" s="122">
        <v>0</v>
      </c>
      <c r="T5430" s="122">
        <v>0</v>
      </c>
      <c r="U5430" s="122">
        <v>0</v>
      </c>
      <c r="V5430" s="122">
        <v>0</v>
      </c>
      <c r="W5430" s="122">
        <v>0</v>
      </c>
      <c r="X5430" s="122">
        <v>0</v>
      </c>
      <c r="Y5430" s="122">
        <v>0</v>
      </c>
      <c r="Z5430" s="122">
        <v>0</v>
      </c>
      <c r="AA5430" s="122">
        <v>0</v>
      </c>
      <c r="AB5430" s="122">
        <v>0</v>
      </c>
      <c r="AC5430" s="122">
        <v>0</v>
      </c>
      <c r="AD5430" s="122">
        <v>0</v>
      </c>
      <c r="AE5430" s="122">
        <v>0</v>
      </c>
      <c r="AF5430" s="122">
        <v>0</v>
      </c>
      <c r="AG5430" s="122">
        <v>0</v>
      </c>
      <c r="AH5430" s="122">
        <v>0</v>
      </c>
      <c r="AI5430" s="122">
        <v>0</v>
      </c>
      <c r="AJ5430" s="122">
        <v>0</v>
      </c>
      <c r="AK5430" s="122">
        <v>0</v>
      </c>
      <c r="AL5430" s="122">
        <v>0</v>
      </c>
    </row>
    <row r="5431" spans="1:38" hidden="1" x14ac:dyDescent="0.25">
      <c r="A5431" s="122" t="s">
        <v>2244</v>
      </c>
      <c r="B5431" s="122">
        <v>1</v>
      </c>
      <c r="C5431" s="122" t="s">
        <v>2245</v>
      </c>
      <c r="D5431" s="122" t="s">
        <v>2120</v>
      </c>
      <c r="E5431" s="122">
        <v>98</v>
      </c>
      <c r="F5431" s="122">
        <v>0</v>
      </c>
      <c r="G5431" s="122">
        <v>0</v>
      </c>
      <c r="H5431" s="122">
        <v>0</v>
      </c>
      <c r="I5431" s="122">
        <v>0</v>
      </c>
      <c r="J5431" s="122">
        <v>0</v>
      </c>
      <c r="K5431" s="122">
        <v>0</v>
      </c>
      <c r="L5431" s="122">
        <v>0</v>
      </c>
      <c r="M5431" s="122">
        <v>0</v>
      </c>
      <c r="N5431" s="122">
        <v>0</v>
      </c>
      <c r="O5431" s="122">
        <v>0</v>
      </c>
      <c r="P5431" s="122">
        <v>0</v>
      </c>
      <c r="Q5431" s="122">
        <v>0</v>
      </c>
      <c r="R5431" s="122">
        <v>0</v>
      </c>
      <c r="S5431" s="122">
        <v>0</v>
      </c>
      <c r="T5431" s="122">
        <v>0</v>
      </c>
      <c r="U5431" s="122">
        <v>0</v>
      </c>
      <c r="V5431" s="122">
        <v>0</v>
      </c>
      <c r="W5431" s="122">
        <v>0</v>
      </c>
      <c r="X5431" s="122">
        <v>0</v>
      </c>
      <c r="Y5431" s="122">
        <v>0</v>
      </c>
      <c r="Z5431" s="122">
        <v>0</v>
      </c>
      <c r="AA5431" s="122">
        <v>0</v>
      </c>
      <c r="AB5431" s="122">
        <v>0</v>
      </c>
      <c r="AC5431" s="122">
        <v>0</v>
      </c>
      <c r="AD5431" s="122">
        <v>0</v>
      </c>
      <c r="AE5431" s="122">
        <v>0</v>
      </c>
      <c r="AF5431" s="122">
        <v>0</v>
      </c>
      <c r="AG5431" s="122">
        <v>0</v>
      </c>
      <c r="AH5431" s="122">
        <v>0</v>
      </c>
      <c r="AI5431" s="122">
        <v>0</v>
      </c>
      <c r="AJ5431" s="122">
        <v>0</v>
      </c>
      <c r="AK5431" s="122">
        <v>0</v>
      </c>
      <c r="AL5431" s="122">
        <v>0</v>
      </c>
    </row>
    <row r="5432" spans="1:38" hidden="1" x14ac:dyDescent="0.25">
      <c r="A5432" s="122" t="s">
        <v>2244</v>
      </c>
      <c r="B5432" s="122">
        <v>1</v>
      </c>
      <c r="C5432" s="122" t="s">
        <v>2245</v>
      </c>
      <c r="D5432" s="122" t="s">
        <v>2121</v>
      </c>
      <c r="E5432" s="122">
        <v>98</v>
      </c>
      <c r="F5432" s="122">
        <v>0</v>
      </c>
      <c r="G5432" s="122">
        <v>0</v>
      </c>
      <c r="H5432" s="122">
        <v>0</v>
      </c>
      <c r="I5432" s="122">
        <v>0</v>
      </c>
      <c r="J5432" s="122">
        <v>0</v>
      </c>
      <c r="K5432" s="122">
        <v>0</v>
      </c>
      <c r="L5432" s="122">
        <v>0</v>
      </c>
      <c r="M5432" s="122">
        <v>0</v>
      </c>
      <c r="N5432" s="122">
        <v>0</v>
      </c>
      <c r="O5432" s="122">
        <v>0</v>
      </c>
      <c r="P5432" s="122">
        <v>0</v>
      </c>
      <c r="Q5432" s="122">
        <v>0</v>
      </c>
      <c r="R5432" s="122">
        <v>0</v>
      </c>
      <c r="S5432" s="122">
        <v>0</v>
      </c>
      <c r="T5432" s="122">
        <v>0</v>
      </c>
      <c r="U5432" s="122">
        <v>0</v>
      </c>
      <c r="V5432" s="122">
        <v>0</v>
      </c>
      <c r="W5432" s="122">
        <v>0</v>
      </c>
      <c r="X5432" s="122">
        <v>0</v>
      </c>
      <c r="Y5432" s="122">
        <v>0</v>
      </c>
      <c r="Z5432" s="122">
        <v>0</v>
      </c>
      <c r="AA5432" s="122">
        <v>0</v>
      </c>
      <c r="AB5432" s="122">
        <v>0</v>
      </c>
      <c r="AC5432" s="122">
        <v>0</v>
      </c>
      <c r="AD5432" s="122">
        <v>0</v>
      </c>
      <c r="AE5432" s="122">
        <v>0</v>
      </c>
      <c r="AF5432" s="122">
        <v>0</v>
      </c>
      <c r="AG5432" s="122">
        <v>0</v>
      </c>
      <c r="AH5432" s="122">
        <v>0</v>
      </c>
      <c r="AI5432" s="122">
        <v>0</v>
      </c>
      <c r="AJ5432" s="122">
        <v>0</v>
      </c>
      <c r="AK5432" s="122">
        <v>0</v>
      </c>
      <c r="AL5432" s="122">
        <v>0</v>
      </c>
    </row>
    <row r="5433" spans="1:38" hidden="1" x14ac:dyDescent="0.25">
      <c r="A5433" s="122" t="s">
        <v>2244</v>
      </c>
      <c r="B5433" s="122">
        <v>1</v>
      </c>
      <c r="C5433" s="122" t="s">
        <v>2245</v>
      </c>
      <c r="D5433" s="122" t="s">
        <v>2122</v>
      </c>
      <c r="E5433" s="122">
        <v>98</v>
      </c>
      <c r="F5433" s="122">
        <v>0</v>
      </c>
      <c r="G5433" s="122">
        <v>0</v>
      </c>
      <c r="H5433" s="122">
        <v>0</v>
      </c>
      <c r="I5433" s="122">
        <v>0</v>
      </c>
      <c r="J5433" s="122">
        <v>0</v>
      </c>
      <c r="K5433" s="122">
        <v>0</v>
      </c>
      <c r="L5433" s="122">
        <v>0</v>
      </c>
      <c r="M5433" s="122">
        <v>0</v>
      </c>
      <c r="N5433" s="122">
        <v>0</v>
      </c>
      <c r="O5433" s="122">
        <v>0</v>
      </c>
      <c r="P5433" s="122">
        <v>0</v>
      </c>
      <c r="Q5433" s="122">
        <v>0</v>
      </c>
      <c r="R5433" s="122">
        <v>0</v>
      </c>
      <c r="S5433" s="122">
        <v>0</v>
      </c>
      <c r="T5433" s="122">
        <v>0</v>
      </c>
      <c r="U5433" s="122">
        <v>0</v>
      </c>
      <c r="V5433" s="122">
        <v>0</v>
      </c>
      <c r="W5433" s="122">
        <v>0</v>
      </c>
      <c r="X5433" s="122">
        <v>0</v>
      </c>
      <c r="Y5433" s="122">
        <v>0</v>
      </c>
      <c r="Z5433" s="122">
        <v>0</v>
      </c>
      <c r="AA5433" s="122">
        <v>0</v>
      </c>
      <c r="AB5433" s="122">
        <v>0</v>
      </c>
      <c r="AC5433" s="122">
        <v>0</v>
      </c>
      <c r="AD5433" s="122">
        <v>0</v>
      </c>
      <c r="AE5433" s="122">
        <v>0</v>
      </c>
      <c r="AF5433" s="122">
        <v>0</v>
      </c>
      <c r="AG5433" s="122">
        <v>0</v>
      </c>
      <c r="AH5433" s="122">
        <v>0</v>
      </c>
      <c r="AI5433" s="122">
        <v>0</v>
      </c>
      <c r="AJ5433" s="122">
        <v>0</v>
      </c>
      <c r="AK5433" s="122">
        <v>0</v>
      </c>
      <c r="AL5433" s="122">
        <v>0</v>
      </c>
    </row>
    <row r="5434" spans="1:38" hidden="1" x14ac:dyDescent="0.25">
      <c r="A5434" s="122" t="s">
        <v>2244</v>
      </c>
      <c r="B5434" s="122">
        <v>1</v>
      </c>
      <c r="C5434" s="122" t="s">
        <v>2245</v>
      </c>
      <c r="D5434" s="122" t="s">
        <v>2123</v>
      </c>
      <c r="E5434" s="122">
        <v>98</v>
      </c>
      <c r="F5434" s="122">
        <v>0</v>
      </c>
      <c r="G5434" s="122">
        <v>0</v>
      </c>
      <c r="H5434" s="122">
        <v>0</v>
      </c>
      <c r="I5434" s="122">
        <v>0</v>
      </c>
      <c r="J5434" s="122">
        <v>0</v>
      </c>
      <c r="K5434" s="122">
        <v>0</v>
      </c>
      <c r="L5434" s="122">
        <v>0</v>
      </c>
      <c r="M5434" s="122">
        <v>0</v>
      </c>
      <c r="N5434" s="122">
        <v>0</v>
      </c>
      <c r="O5434" s="122">
        <v>0</v>
      </c>
      <c r="P5434" s="122">
        <v>0</v>
      </c>
      <c r="Q5434" s="122">
        <v>0</v>
      </c>
      <c r="R5434" s="122">
        <v>0</v>
      </c>
      <c r="S5434" s="122">
        <v>0</v>
      </c>
      <c r="T5434" s="122">
        <v>0</v>
      </c>
      <c r="U5434" s="122">
        <v>0</v>
      </c>
      <c r="V5434" s="122">
        <v>0</v>
      </c>
      <c r="W5434" s="122">
        <v>0</v>
      </c>
      <c r="X5434" s="122">
        <v>0</v>
      </c>
      <c r="Y5434" s="122">
        <v>0</v>
      </c>
      <c r="Z5434" s="122">
        <v>0</v>
      </c>
      <c r="AA5434" s="122">
        <v>0</v>
      </c>
      <c r="AB5434" s="122">
        <v>0</v>
      </c>
      <c r="AC5434" s="122">
        <v>0</v>
      </c>
      <c r="AD5434" s="122">
        <v>0</v>
      </c>
      <c r="AE5434" s="122">
        <v>0</v>
      </c>
      <c r="AF5434" s="122">
        <v>0</v>
      </c>
      <c r="AG5434" s="122">
        <v>0</v>
      </c>
      <c r="AH5434" s="122">
        <v>0</v>
      </c>
      <c r="AI5434" s="122">
        <v>0</v>
      </c>
      <c r="AJ5434" s="122">
        <v>0</v>
      </c>
      <c r="AK5434" s="122">
        <v>0</v>
      </c>
      <c r="AL5434" s="122">
        <v>0</v>
      </c>
    </row>
    <row r="5435" spans="1:38" hidden="1" x14ac:dyDescent="0.25">
      <c r="A5435" s="122" t="s">
        <v>2244</v>
      </c>
      <c r="B5435" s="122">
        <v>1</v>
      </c>
      <c r="C5435" s="122" t="s">
        <v>2245</v>
      </c>
      <c r="D5435" s="122" t="s">
        <v>2140</v>
      </c>
      <c r="E5435" s="122">
        <v>98</v>
      </c>
      <c r="F5435" s="122">
        <v>0</v>
      </c>
      <c r="G5435" s="122">
        <v>0</v>
      </c>
      <c r="H5435" s="122">
        <v>0</v>
      </c>
      <c r="I5435" s="122">
        <v>0</v>
      </c>
      <c r="J5435" s="122">
        <v>0</v>
      </c>
      <c r="K5435" s="122">
        <v>0</v>
      </c>
      <c r="L5435" s="122">
        <v>0</v>
      </c>
      <c r="M5435" s="122">
        <v>0</v>
      </c>
      <c r="N5435" s="122">
        <v>0</v>
      </c>
      <c r="O5435" s="122">
        <v>0</v>
      </c>
      <c r="P5435" s="122">
        <v>0</v>
      </c>
      <c r="Q5435" s="122">
        <v>0</v>
      </c>
      <c r="R5435" s="122">
        <v>0</v>
      </c>
      <c r="S5435" s="122">
        <v>0</v>
      </c>
      <c r="T5435" s="122">
        <v>0</v>
      </c>
      <c r="U5435" s="122">
        <v>0</v>
      </c>
      <c r="V5435" s="122">
        <v>0</v>
      </c>
      <c r="W5435" s="122">
        <v>0</v>
      </c>
      <c r="X5435" s="122">
        <v>0</v>
      </c>
      <c r="Y5435" s="122">
        <v>0</v>
      </c>
      <c r="Z5435" s="122">
        <v>0</v>
      </c>
      <c r="AA5435" s="122">
        <v>0</v>
      </c>
      <c r="AB5435" s="122">
        <v>0</v>
      </c>
      <c r="AC5435" s="122">
        <v>0</v>
      </c>
      <c r="AD5435" s="122">
        <v>0</v>
      </c>
      <c r="AE5435" s="122">
        <v>0</v>
      </c>
      <c r="AF5435" s="122">
        <v>0</v>
      </c>
      <c r="AG5435" s="122">
        <v>0</v>
      </c>
      <c r="AH5435" s="122">
        <v>0</v>
      </c>
      <c r="AI5435" s="122">
        <v>0</v>
      </c>
      <c r="AJ5435" s="122">
        <v>0</v>
      </c>
      <c r="AK5435" s="122">
        <v>0</v>
      </c>
      <c r="AL5435" s="122">
        <v>0</v>
      </c>
    </row>
    <row r="5436" spans="1:38" hidden="1" x14ac:dyDescent="0.25">
      <c r="A5436" s="122" t="s">
        <v>2244</v>
      </c>
      <c r="B5436" s="122">
        <v>1</v>
      </c>
      <c r="C5436" s="122" t="s">
        <v>2245</v>
      </c>
      <c r="D5436" s="122" t="s">
        <v>2124</v>
      </c>
      <c r="E5436" s="122">
        <v>98</v>
      </c>
      <c r="F5436" s="122">
        <v>0</v>
      </c>
      <c r="G5436" s="122">
        <v>0</v>
      </c>
      <c r="H5436" s="122">
        <v>0</v>
      </c>
      <c r="I5436" s="122">
        <v>0</v>
      </c>
      <c r="J5436" s="122">
        <v>0</v>
      </c>
      <c r="K5436" s="122">
        <v>0</v>
      </c>
      <c r="L5436" s="122">
        <v>0</v>
      </c>
      <c r="M5436" s="122">
        <v>0</v>
      </c>
      <c r="N5436" s="122">
        <v>0</v>
      </c>
      <c r="O5436" s="122">
        <v>0</v>
      </c>
      <c r="P5436" s="122">
        <v>0</v>
      </c>
      <c r="Q5436" s="122">
        <v>0</v>
      </c>
      <c r="R5436" s="122">
        <v>0</v>
      </c>
      <c r="S5436" s="122">
        <v>0</v>
      </c>
      <c r="T5436" s="122">
        <v>0</v>
      </c>
      <c r="U5436" s="122">
        <v>0</v>
      </c>
      <c r="V5436" s="122">
        <v>0</v>
      </c>
      <c r="W5436" s="122">
        <v>0</v>
      </c>
      <c r="X5436" s="122">
        <v>0</v>
      </c>
      <c r="Y5436" s="122">
        <v>0</v>
      </c>
      <c r="Z5436" s="122">
        <v>0</v>
      </c>
      <c r="AA5436" s="122">
        <v>0</v>
      </c>
      <c r="AB5436" s="122">
        <v>0</v>
      </c>
      <c r="AC5436" s="122">
        <v>0</v>
      </c>
      <c r="AD5436" s="122">
        <v>0</v>
      </c>
      <c r="AE5436" s="122">
        <v>0</v>
      </c>
      <c r="AF5436" s="122">
        <v>0</v>
      </c>
      <c r="AG5436" s="122">
        <v>0</v>
      </c>
      <c r="AH5436" s="122">
        <v>0</v>
      </c>
      <c r="AI5436" s="122">
        <v>0</v>
      </c>
      <c r="AJ5436" s="122">
        <v>0</v>
      </c>
      <c r="AK5436" s="122">
        <v>0</v>
      </c>
      <c r="AL5436" s="122">
        <v>0</v>
      </c>
    </row>
    <row r="5437" spans="1:38" hidden="1" x14ac:dyDescent="0.25">
      <c r="A5437" s="122" t="s">
        <v>2244</v>
      </c>
      <c r="B5437" s="122">
        <v>1</v>
      </c>
      <c r="C5437" s="122" t="s">
        <v>2245</v>
      </c>
      <c r="D5437" s="122" t="s">
        <v>2125</v>
      </c>
      <c r="E5437" s="122">
        <v>98</v>
      </c>
      <c r="F5437" s="122">
        <v>0</v>
      </c>
      <c r="G5437" s="122">
        <v>0</v>
      </c>
      <c r="H5437" s="122">
        <v>0</v>
      </c>
      <c r="I5437" s="122">
        <v>0</v>
      </c>
      <c r="J5437" s="122">
        <v>0</v>
      </c>
      <c r="K5437" s="122">
        <v>0</v>
      </c>
      <c r="L5437" s="122">
        <v>0</v>
      </c>
      <c r="M5437" s="122">
        <v>0</v>
      </c>
      <c r="N5437" s="122">
        <v>0</v>
      </c>
      <c r="O5437" s="122">
        <v>0</v>
      </c>
      <c r="P5437" s="122">
        <v>0</v>
      </c>
      <c r="Q5437" s="122">
        <v>0</v>
      </c>
      <c r="R5437" s="122">
        <v>0</v>
      </c>
      <c r="S5437" s="122">
        <v>0</v>
      </c>
      <c r="T5437" s="122">
        <v>0</v>
      </c>
      <c r="U5437" s="122">
        <v>0</v>
      </c>
      <c r="V5437" s="122">
        <v>0</v>
      </c>
      <c r="W5437" s="122">
        <v>0</v>
      </c>
      <c r="X5437" s="122">
        <v>0</v>
      </c>
      <c r="Y5437" s="122">
        <v>0</v>
      </c>
      <c r="Z5437" s="122">
        <v>0</v>
      </c>
      <c r="AA5437" s="122">
        <v>0</v>
      </c>
      <c r="AB5437" s="122">
        <v>0</v>
      </c>
      <c r="AC5437" s="122">
        <v>0</v>
      </c>
      <c r="AD5437" s="122">
        <v>0</v>
      </c>
      <c r="AE5437" s="122">
        <v>0</v>
      </c>
      <c r="AF5437" s="122">
        <v>0</v>
      </c>
      <c r="AG5437" s="122">
        <v>0</v>
      </c>
      <c r="AH5437" s="122">
        <v>0</v>
      </c>
      <c r="AI5437" s="122">
        <v>0</v>
      </c>
      <c r="AJ5437" s="122">
        <v>0</v>
      </c>
      <c r="AK5437" s="122">
        <v>0</v>
      </c>
      <c r="AL5437" s="122">
        <v>0</v>
      </c>
    </row>
    <row r="5438" spans="1:38" hidden="1" x14ac:dyDescent="0.25">
      <c r="A5438" s="122" t="s">
        <v>2244</v>
      </c>
      <c r="B5438" s="122">
        <v>1</v>
      </c>
      <c r="C5438" s="122" t="s">
        <v>2245</v>
      </c>
      <c r="D5438" s="122" t="s">
        <v>2126</v>
      </c>
      <c r="E5438" s="122">
        <v>98</v>
      </c>
      <c r="F5438" s="122">
        <v>0</v>
      </c>
      <c r="G5438" s="122">
        <v>0</v>
      </c>
      <c r="H5438" s="122">
        <v>0</v>
      </c>
      <c r="I5438" s="122">
        <v>0</v>
      </c>
      <c r="J5438" s="122">
        <v>0</v>
      </c>
      <c r="K5438" s="122">
        <v>0</v>
      </c>
      <c r="L5438" s="122">
        <v>0</v>
      </c>
      <c r="M5438" s="122">
        <v>0</v>
      </c>
      <c r="N5438" s="122">
        <v>0</v>
      </c>
      <c r="O5438" s="122">
        <v>0</v>
      </c>
      <c r="P5438" s="122">
        <v>0</v>
      </c>
      <c r="Q5438" s="122">
        <v>0</v>
      </c>
      <c r="R5438" s="122">
        <v>0</v>
      </c>
      <c r="S5438" s="122">
        <v>0</v>
      </c>
      <c r="T5438" s="122">
        <v>0</v>
      </c>
      <c r="U5438" s="122">
        <v>0</v>
      </c>
      <c r="V5438" s="122">
        <v>0</v>
      </c>
      <c r="W5438" s="122">
        <v>0</v>
      </c>
      <c r="X5438" s="122">
        <v>0</v>
      </c>
      <c r="Y5438" s="122">
        <v>0</v>
      </c>
      <c r="Z5438" s="122">
        <v>0</v>
      </c>
      <c r="AA5438" s="122">
        <v>0</v>
      </c>
      <c r="AB5438" s="122">
        <v>0</v>
      </c>
      <c r="AC5438" s="122">
        <v>0</v>
      </c>
      <c r="AD5438" s="122">
        <v>0</v>
      </c>
      <c r="AE5438" s="122">
        <v>0</v>
      </c>
      <c r="AF5438" s="122">
        <v>0</v>
      </c>
      <c r="AG5438" s="122">
        <v>0</v>
      </c>
      <c r="AH5438" s="122">
        <v>0</v>
      </c>
      <c r="AI5438" s="122">
        <v>0</v>
      </c>
      <c r="AJ5438" s="122">
        <v>0</v>
      </c>
      <c r="AK5438" s="122">
        <v>0</v>
      </c>
      <c r="AL5438" s="122">
        <v>0</v>
      </c>
    </row>
    <row r="5439" spans="1:38" hidden="1" x14ac:dyDescent="0.25">
      <c r="A5439" s="122" t="s">
        <v>2244</v>
      </c>
      <c r="B5439" s="122">
        <v>1</v>
      </c>
      <c r="C5439" s="122" t="s">
        <v>2245</v>
      </c>
      <c r="D5439" s="122" t="s">
        <v>2127</v>
      </c>
      <c r="E5439" s="122">
        <v>98</v>
      </c>
      <c r="F5439" s="122">
        <v>0</v>
      </c>
      <c r="G5439" s="122">
        <v>0</v>
      </c>
      <c r="H5439" s="122">
        <v>0</v>
      </c>
      <c r="I5439" s="122">
        <v>0</v>
      </c>
      <c r="J5439" s="122">
        <v>0</v>
      </c>
      <c r="K5439" s="122">
        <v>0</v>
      </c>
      <c r="L5439" s="122">
        <v>0</v>
      </c>
      <c r="M5439" s="122">
        <v>0</v>
      </c>
      <c r="N5439" s="122">
        <v>0</v>
      </c>
      <c r="O5439" s="122">
        <v>0</v>
      </c>
      <c r="P5439" s="122">
        <v>0</v>
      </c>
      <c r="Q5439" s="122">
        <v>0</v>
      </c>
      <c r="R5439" s="122">
        <v>0</v>
      </c>
      <c r="S5439" s="122">
        <v>0</v>
      </c>
      <c r="T5439" s="122">
        <v>0</v>
      </c>
      <c r="U5439" s="122">
        <v>0</v>
      </c>
      <c r="V5439" s="122">
        <v>0</v>
      </c>
      <c r="W5439" s="122">
        <v>0</v>
      </c>
      <c r="X5439" s="122">
        <v>0</v>
      </c>
      <c r="Y5439" s="122">
        <v>0</v>
      </c>
      <c r="Z5439" s="122">
        <v>0</v>
      </c>
      <c r="AA5439" s="122">
        <v>0</v>
      </c>
      <c r="AB5439" s="122">
        <v>0</v>
      </c>
      <c r="AC5439" s="122">
        <v>0</v>
      </c>
      <c r="AD5439" s="122">
        <v>0</v>
      </c>
      <c r="AE5439" s="122">
        <v>0</v>
      </c>
      <c r="AF5439" s="122">
        <v>0</v>
      </c>
      <c r="AG5439" s="122">
        <v>0</v>
      </c>
      <c r="AH5439" s="122">
        <v>0</v>
      </c>
      <c r="AI5439" s="122">
        <v>0</v>
      </c>
      <c r="AJ5439" s="122">
        <v>0</v>
      </c>
      <c r="AK5439" s="122">
        <v>0</v>
      </c>
      <c r="AL5439" s="122">
        <v>0</v>
      </c>
    </row>
    <row r="5440" spans="1:38" hidden="1" x14ac:dyDescent="0.25">
      <c r="A5440" s="122" t="s">
        <v>2244</v>
      </c>
      <c r="B5440" s="122">
        <v>1</v>
      </c>
      <c r="C5440" s="122" t="s">
        <v>2245</v>
      </c>
      <c r="D5440" s="122" t="s">
        <v>2128</v>
      </c>
      <c r="E5440" s="122">
        <v>98</v>
      </c>
      <c r="F5440" s="122">
        <v>0</v>
      </c>
      <c r="G5440" s="122">
        <v>0</v>
      </c>
      <c r="H5440" s="122">
        <v>0</v>
      </c>
      <c r="I5440" s="122">
        <v>0</v>
      </c>
      <c r="J5440" s="122">
        <v>0</v>
      </c>
      <c r="K5440" s="122">
        <v>0</v>
      </c>
      <c r="L5440" s="122">
        <v>0</v>
      </c>
      <c r="M5440" s="122">
        <v>0</v>
      </c>
      <c r="N5440" s="122">
        <v>0</v>
      </c>
      <c r="O5440" s="122">
        <v>0</v>
      </c>
      <c r="P5440" s="122">
        <v>0</v>
      </c>
      <c r="Q5440" s="122">
        <v>0</v>
      </c>
      <c r="R5440" s="122">
        <v>0</v>
      </c>
      <c r="S5440" s="122">
        <v>0</v>
      </c>
      <c r="T5440" s="122">
        <v>0</v>
      </c>
      <c r="U5440" s="122">
        <v>0</v>
      </c>
      <c r="V5440" s="122">
        <v>0</v>
      </c>
      <c r="W5440" s="122">
        <v>0</v>
      </c>
      <c r="X5440" s="122">
        <v>0</v>
      </c>
      <c r="Y5440" s="122">
        <v>0</v>
      </c>
      <c r="Z5440" s="122">
        <v>0</v>
      </c>
      <c r="AA5440" s="122">
        <v>0</v>
      </c>
      <c r="AB5440" s="122">
        <v>0</v>
      </c>
      <c r="AC5440" s="122">
        <v>0</v>
      </c>
      <c r="AD5440" s="122">
        <v>0</v>
      </c>
      <c r="AE5440" s="122">
        <v>0</v>
      </c>
      <c r="AF5440" s="122">
        <v>0</v>
      </c>
      <c r="AG5440" s="122">
        <v>0</v>
      </c>
      <c r="AH5440" s="122">
        <v>0</v>
      </c>
      <c r="AI5440" s="122">
        <v>0</v>
      </c>
      <c r="AJ5440" s="122">
        <v>0</v>
      </c>
      <c r="AK5440" s="122">
        <v>0</v>
      </c>
      <c r="AL5440" s="122">
        <v>0</v>
      </c>
    </row>
    <row r="5441" spans="1:38" hidden="1" x14ac:dyDescent="0.25">
      <c r="A5441" s="122" t="s">
        <v>2246</v>
      </c>
      <c r="B5441" s="122">
        <v>1</v>
      </c>
      <c r="C5441" s="122" t="s">
        <v>2247</v>
      </c>
      <c r="D5441" s="122" t="s">
        <v>2080</v>
      </c>
      <c r="E5441" s="122">
        <v>99</v>
      </c>
      <c r="F5441" s="122">
        <v>0</v>
      </c>
      <c r="G5441" s="122">
        <v>0</v>
      </c>
      <c r="H5441" s="122">
        <v>0</v>
      </c>
      <c r="I5441" s="122">
        <v>0</v>
      </c>
      <c r="J5441" s="122">
        <v>2.9835000000000002E-8</v>
      </c>
      <c r="K5441" s="122">
        <v>8.8841999999999996E-8</v>
      </c>
      <c r="L5441" s="122">
        <v>7.9692600000000003E-7</v>
      </c>
      <c r="M5441" s="122">
        <v>2.1852479999999999E-6</v>
      </c>
      <c r="N5441" s="122">
        <v>4.2982289999999999E-6</v>
      </c>
      <c r="O5441" s="122">
        <v>7.1610630000000004E-6</v>
      </c>
      <c r="P5441" s="122">
        <v>1.0776401999999999E-5</v>
      </c>
      <c r="Q5441" s="122">
        <v>1.4540916E-5</v>
      </c>
      <c r="R5441" s="122">
        <v>1.8503004E-5</v>
      </c>
      <c r="S5441" s="122">
        <v>2.2545978E-5</v>
      </c>
      <c r="T5441" s="122">
        <v>2.6883324E-5</v>
      </c>
      <c r="U5441" s="122">
        <v>3.1263765000000001E-5</v>
      </c>
      <c r="V5441" s="122">
        <v>3.5808629999999997E-5</v>
      </c>
      <c r="W5441" s="122">
        <v>4.0312389E-5</v>
      </c>
      <c r="X5441" s="122">
        <v>4.5081348000000003E-5</v>
      </c>
      <c r="Y5441" s="122">
        <v>5.0340263999999998E-5</v>
      </c>
      <c r="Z5441" s="122">
        <v>5.6122287000000001E-5</v>
      </c>
      <c r="AA5441" s="122">
        <v>6.1674249000000001E-5</v>
      </c>
      <c r="AB5441" s="122">
        <v>6.7429751999999998E-5</v>
      </c>
      <c r="AC5441" s="122">
        <v>7.3257521999999995E-5</v>
      </c>
      <c r="AD5441" s="122">
        <v>7.8467375999999995E-5</v>
      </c>
      <c r="AE5441" s="122">
        <v>8.3975579999999995E-5</v>
      </c>
      <c r="AF5441" s="122">
        <v>8.9953188000000005E-5</v>
      </c>
      <c r="AG5441" s="122">
        <v>9.5444153999999998E-5</v>
      </c>
      <c r="AH5441" s="122">
        <v>1.00736883E-4</v>
      </c>
      <c r="AI5441" s="122">
        <v>1.06291497E-4</v>
      </c>
      <c r="AJ5441" s="122">
        <v>1.0739274E-4</v>
      </c>
      <c r="AK5441" s="122">
        <v>1.09015101E-4</v>
      </c>
      <c r="AL5441" s="122">
        <v>0</v>
      </c>
    </row>
    <row r="5442" spans="1:38" hidden="1" x14ac:dyDescent="0.25">
      <c r="A5442" s="122" t="s">
        <v>2246</v>
      </c>
      <c r="B5442" s="122">
        <v>1</v>
      </c>
      <c r="C5442" s="122" t="s">
        <v>2247</v>
      </c>
      <c r="D5442" s="122" t="s">
        <v>2081</v>
      </c>
      <c r="E5442" s="122">
        <v>99</v>
      </c>
      <c r="F5442" s="122">
        <v>0</v>
      </c>
      <c r="G5442" s="122">
        <v>0</v>
      </c>
      <c r="H5442" s="122">
        <v>0</v>
      </c>
      <c r="I5442" s="122">
        <v>0</v>
      </c>
      <c r="J5442" s="122">
        <v>2.11497E-7</v>
      </c>
      <c r="K5442" s="122">
        <v>6.3250200000000003E-7</v>
      </c>
      <c r="L5442" s="122">
        <v>5.6706390000000004E-6</v>
      </c>
      <c r="M5442" s="122">
        <v>1.5571218E-5</v>
      </c>
      <c r="N5442" s="122">
        <v>3.0540431999999997E-5</v>
      </c>
      <c r="O5442" s="122">
        <v>5.0777181E-5</v>
      </c>
      <c r="P5442" s="122">
        <v>7.6401468000000003E-5</v>
      </c>
      <c r="Q5442" s="122">
        <v>1.02511071E-4</v>
      </c>
      <c r="R5442" s="122">
        <v>1.2905427600000001E-4</v>
      </c>
      <c r="S5442" s="122">
        <v>1.5659131800000001E-4</v>
      </c>
      <c r="T5442" s="122">
        <v>1.8474826500000001E-4</v>
      </c>
      <c r="U5442" s="122">
        <v>2.14215963E-4</v>
      </c>
      <c r="V5442" s="122">
        <v>2.4545851200000001E-4</v>
      </c>
      <c r="W5442" s="122">
        <v>2.7689730899999997E-4</v>
      </c>
      <c r="X5442" s="122">
        <v>3.0940486200000002E-4</v>
      </c>
      <c r="Y5442" s="122">
        <v>3.4270801499999999E-4</v>
      </c>
      <c r="Z5442" s="122">
        <v>3.7616299500000002E-4</v>
      </c>
      <c r="AA5442" s="122">
        <v>4.0979367000000002E-4</v>
      </c>
      <c r="AB5442" s="122">
        <v>4.44417519E-4</v>
      </c>
      <c r="AC5442" s="122">
        <v>4.7985022799999999E-4</v>
      </c>
      <c r="AD5442" s="122">
        <v>5.1565554299999995E-4</v>
      </c>
      <c r="AE5442" s="122">
        <v>5.5209800099999999E-4</v>
      </c>
      <c r="AF5442" s="122">
        <v>5.8955087099999998E-4</v>
      </c>
      <c r="AG5442" s="122">
        <v>6.2832112199999999E-4</v>
      </c>
      <c r="AH5442" s="122">
        <v>6.6895175100000002E-4</v>
      </c>
      <c r="AI5442" s="122">
        <v>7.1111324699999997E-4</v>
      </c>
      <c r="AJ5442" s="122">
        <v>7.3675013100000001E-4</v>
      </c>
      <c r="AK5442" s="122">
        <v>7.4988880200000003E-4</v>
      </c>
      <c r="AL5442" s="122">
        <v>0</v>
      </c>
    </row>
    <row r="5443" spans="1:38" hidden="1" x14ac:dyDescent="0.25">
      <c r="A5443" s="122" t="s">
        <v>2246</v>
      </c>
      <c r="B5443" s="122">
        <v>1</v>
      </c>
      <c r="C5443" s="122" t="s">
        <v>2247</v>
      </c>
      <c r="D5443" s="122" t="s">
        <v>2082</v>
      </c>
      <c r="E5443" s="122">
        <v>99</v>
      </c>
      <c r="F5443" s="122">
        <v>0</v>
      </c>
      <c r="G5443" s="122">
        <v>0</v>
      </c>
      <c r="H5443" s="122">
        <v>0</v>
      </c>
      <c r="I5443" s="122">
        <v>0</v>
      </c>
      <c r="J5443" s="122">
        <v>1.23981E-7</v>
      </c>
      <c r="K5443" s="122">
        <v>3.7326899999999998E-7</v>
      </c>
      <c r="L5443" s="122">
        <v>3.3673770000000002E-6</v>
      </c>
      <c r="M5443" s="122">
        <v>9.2727179999999994E-6</v>
      </c>
      <c r="N5443" s="122">
        <v>1.8209295000000002E-5</v>
      </c>
      <c r="O5443" s="122">
        <v>3.0394571999999999E-5</v>
      </c>
      <c r="P5443" s="122">
        <v>4.5965789999999999E-5</v>
      </c>
      <c r="Q5443" s="122">
        <v>6.1758450000000005E-5</v>
      </c>
      <c r="R5443" s="122">
        <v>7.7947584000000002E-5</v>
      </c>
      <c r="S5443" s="122">
        <v>9.4744688999999998E-5</v>
      </c>
      <c r="T5443" s="122">
        <v>1.1212324499999999E-4</v>
      </c>
      <c r="U5443" s="122">
        <v>1.3036767899999999E-4</v>
      </c>
      <c r="V5443" s="122">
        <v>1.4962782899999999E-4</v>
      </c>
      <c r="W5443" s="122">
        <v>1.6880178899999999E-4</v>
      </c>
      <c r="X5443" s="122">
        <v>1.8850415999999999E-4</v>
      </c>
      <c r="Y5443" s="122">
        <v>2.0865538199999999E-4</v>
      </c>
      <c r="Z5443" s="122">
        <v>2.2968242699999999E-4</v>
      </c>
      <c r="AA5443" s="122">
        <v>2.5110594600000002E-4</v>
      </c>
      <c r="AB5443" s="122">
        <v>2.7245388300000002E-4</v>
      </c>
      <c r="AC5443" s="122">
        <v>2.9401862100000002E-4</v>
      </c>
      <c r="AD5443" s="122">
        <v>3.1604878499999999E-4</v>
      </c>
      <c r="AE5443" s="122">
        <v>3.3886128900000002E-4</v>
      </c>
      <c r="AF5443" s="122">
        <v>3.6241834199999997E-4</v>
      </c>
      <c r="AG5443" s="122">
        <v>3.8691884400000003E-4</v>
      </c>
      <c r="AH5443" s="122">
        <v>4.1192654100000002E-4</v>
      </c>
      <c r="AI5443" s="122">
        <v>4.3770928499999999E-4</v>
      </c>
      <c r="AJ5443" s="122">
        <v>4.4166142800000001E-4</v>
      </c>
      <c r="AK5443" s="122">
        <v>4.5022606199999999E-4</v>
      </c>
      <c r="AL5443" s="122">
        <v>0</v>
      </c>
    </row>
    <row r="5444" spans="1:38" hidden="1" x14ac:dyDescent="0.25">
      <c r="A5444" s="122" t="s">
        <v>2246</v>
      </c>
      <c r="B5444" s="122">
        <v>1</v>
      </c>
      <c r="C5444" s="122" t="s">
        <v>2247</v>
      </c>
      <c r="D5444" s="122" t="s">
        <v>2135</v>
      </c>
      <c r="E5444" s="122">
        <v>99</v>
      </c>
      <c r="F5444" s="122">
        <v>0</v>
      </c>
      <c r="G5444" s="122">
        <v>0</v>
      </c>
      <c r="H5444" s="122">
        <v>0</v>
      </c>
      <c r="I5444" s="122">
        <v>0</v>
      </c>
      <c r="J5444" s="122">
        <v>2.6519999999999999E-9</v>
      </c>
      <c r="K5444" s="122">
        <v>7.9560000000000002E-9</v>
      </c>
      <c r="L5444" s="122">
        <v>7.1603999999999997E-8</v>
      </c>
      <c r="M5444" s="122">
        <v>1.99563E-7</v>
      </c>
      <c r="N5444" s="122">
        <v>3.94485E-7</v>
      </c>
      <c r="O5444" s="122">
        <v>6.6233699999999996E-7</v>
      </c>
      <c r="P5444" s="122">
        <v>9.8985899999999997E-7</v>
      </c>
      <c r="Q5444" s="122">
        <v>1.3233479999999999E-6</v>
      </c>
      <c r="R5444" s="122">
        <v>1.6581630000000001E-6</v>
      </c>
      <c r="S5444" s="122">
        <v>1.9969560000000002E-6</v>
      </c>
      <c r="T5444" s="122">
        <v>2.3377379999999999E-6</v>
      </c>
      <c r="U5444" s="122">
        <v>2.6858129999999999E-6</v>
      </c>
      <c r="V5444" s="122">
        <v>3.029247E-6</v>
      </c>
      <c r="W5444" s="122">
        <v>3.363399E-6</v>
      </c>
      <c r="X5444" s="122">
        <v>3.6962249999999999E-6</v>
      </c>
      <c r="Y5444" s="122">
        <v>4.0310400000000003E-6</v>
      </c>
      <c r="Z5444" s="122">
        <v>4.3645289999999996E-6</v>
      </c>
      <c r="AA5444" s="122">
        <v>4.7006700000000002E-6</v>
      </c>
      <c r="AB5444" s="122">
        <v>5.0262030000000001E-6</v>
      </c>
      <c r="AC5444" s="122">
        <v>5.3437799999999999E-6</v>
      </c>
      <c r="AD5444" s="122">
        <v>5.6507489999999998E-6</v>
      </c>
      <c r="AE5444" s="122">
        <v>5.9437950000000002E-6</v>
      </c>
      <c r="AF5444" s="122">
        <v>6.2262330000000001E-6</v>
      </c>
      <c r="AG5444" s="122">
        <v>6.5007149999999996E-6</v>
      </c>
      <c r="AH5444" s="122">
        <v>6.7672409999999998E-6</v>
      </c>
      <c r="AI5444" s="122">
        <v>7.0205069999999999E-6</v>
      </c>
      <c r="AJ5444" s="122">
        <v>6.9489030000000004E-6</v>
      </c>
      <c r="AK5444" s="122">
        <v>6.8991779999999998E-6</v>
      </c>
      <c r="AL5444" s="122">
        <v>0</v>
      </c>
    </row>
    <row r="5445" spans="1:38" hidden="1" x14ac:dyDescent="0.25">
      <c r="A5445" s="122" t="s">
        <v>2246</v>
      </c>
      <c r="B5445" s="122">
        <v>1</v>
      </c>
      <c r="C5445" s="122" t="s">
        <v>2247</v>
      </c>
      <c r="D5445" s="122" t="s">
        <v>2083</v>
      </c>
      <c r="E5445" s="122">
        <v>99</v>
      </c>
      <c r="F5445" s="122">
        <v>0</v>
      </c>
      <c r="G5445" s="122">
        <v>0</v>
      </c>
      <c r="H5445" s="122">
        <v>0</v>
      </c>
      <c r="I5445" s="122">
        <v>0</v>
      </c>
      <c r="J5445" s="122">
        <v>2.1083399999999999E-7</v>
      </c>
      <c r="K5445" s="122">
        <v>6.5239199999999998E-7</v>
      </c>
      <c r="L5445" s="122">
        <v>6.0054540000000004E-6</v>
      </c>
      <c r="M5445" s="122">
        <v>1.6887273E-5</v>
      </c>
      <c r="N5445" s="122">
        <v>3.3858746999999997E-5</v>
      </c>
      <c r="O5445" s="122">
        <v>5.7581550000000001E-5</v>
      </c>
      <c r="P5445" s="122">
        <v>8.8558235999999994E-5</v>
      </c>
      <c r="Q5445" s="122">
        <v>1.21001478E-4</v>
      </c>
      <c r="R5445" s="122">
        <v>1.55445654E-4</v>
      </c>
      <c r="S5445" s="122">
        <v>1.9160169599999999E-4</v>
      </c>
      <c r="T5445" s="122">
        <v>2.30485983E-4</v>
      </c>
      <c r="U5445" s="122">
        <v>2.7371490899999999E-4</v>
      </c>
      <c r="V5445" s="122">
        <v>3.1970390399999998E-4</v>
      </c>
      <c r="W5445" s="122">
        <v>3.6547676099999999E-4</v>
      </c>
      <c r="X5445" s="122">
        <v>4.1184565500000002E-4</v>
      </c>
      <c r="Y5445" s="122">
        <v>4.56888549E-4</v>
      </c>
      <c r="Z5445" s="122">
        <v>5.03645961E-4</v>
      </c>
      <c r="AA5445" s="122">
        <v>5.5270066799999998E-4</v>
      </c>
      <c r="AB5445" s="122">
        <v>6.0493644899999998E-4</v>
      </c>
      <c r="AC5445" s="122">
        <v>6.5892652799999995E-4</v>
      </c>
      <c r="AD5445" s="122">
        <v>7.1676930000000002E-4</v>
      </c>
      <c r="AE5445" s="122">
        <v>7.7704064100000004E-4</v>
      </c>
      <c r="AF5445" s="122">
        <v>8.41266114E-4</v>
      </c>
      <c r="AG5445" s="122">
        <v>9.0784589999999999E-4</v>
      </c>
      <c r="AH5445" s="122">
        <v>9.797402939999999E-4</v>
      </c>
      <c r="AI5445" s="122">
        <v>1.0565130420000001E-3</v>
      </c>
      <c r="AJ5445" s="122">
        <v>1.0524554819999999E-3</v>
      </c>
      <c r="AK5445" s="122">
        <v>1.082651154E-3</v>
      </c>
      <c r="AL5445" s="122">
        <v>0</v>
      </c>
    </row>
    <row r="5446" spans="1:38" x14ac:dyDescent="0.25">
      <c r="A5446" s="122" t="s">
        <v>2246</v>
      </c>
      <c r="B5446" s="122">
        <v>1</v>
      </c>
      <c r="C5446" s="122" t="s">
        <v>2247</v>
      </c>
      <c r="D5446" s="122" t="s">
        <v>2084</v>
      </c>
      <c r="E5446" s="122">
        <v>99</v>
      </c>
      <c r="F5446" s="122">
        <v>0</v>
      </c>
      <c r="G5446" s="122">
        <v>0</v>
      </c>
      <c r="H5446" s="122">
        <v>0</v>
      </c>
      <c r="I5446" s="122">
        <v>0</v>
      </c>
      <c r="J5446" s="122">
        <v>1.5626910000000001E-6</v>
      </c>
      <c r="K5446" s="122">
        <v>4.664868E-6</v>
      </c>
      <c r="L5446" s="122">
        <v>4.1921490000000001E-5</v>
      </c>
      <c r="M5446" s="122">
        <v>1.15810188E-4</v>
      </c>
      <c r="N5446" s="122">
        <v>2.28721077E-4</v>
      </c>
      <c r="O5446" s="122">
        <v>3.8395722300000001E-4</v>
      </c>
      <c r="P5446" s="122">
        <v>5.8325038199999999E-4</v>
      </c>
      <c r="Q5446" s="122">
        <v>7.9113999899999997E-4</v>
      </c>
      <c r="R5446" s="122">
        <v>1.004525223E-3</v>
      </c>
      <c r="S5446" s="122">
        <v>1.225792191E-3</v>
      </c>
      <c r="T5446" s="122">
        <v>1.4506121759999999E-3</v>
      </c>
      <c r="U5446" s="122">
        <v>1.6794830909999999E-3</v>
      </c>
      <c r="V5446" s="122">
        <v>1.9100771429999999E-3</v>
      </c>
      <c r="W5446" s="122">
        <v>2.1480749160000001E-3</v>
      </c>
      <c r="X5446" s="122">
        <v>2.400394152E-3</v>
      </c>
      <c r="Y5446" s="122">
        <v>2.6622665549999999E-3</v>
      </c>
      <c r="Z5446" s="122">
        <v>2.9334839429999999E-3</v>
      </c>
      <c r="AA5446" s="122">
        <v>3.2133906090000002E-3</v>
      </c>
      <c r="AB5446" s="122">
        <v>3.5010417779999998E-3</v>
      </c>
      <c r="AC5446" s="122">
        <v>3.7991849219999999E-3</v>
      </c>
      <c r="AD5446" s="122">
        <v>4.1078691030000001E-3</v>
      </c>
      <c r="AE5446" s="122">
        <v>4.4242739189999996E-3</v>
      </c>
      <c r="AF5446" s="122">
        <v>4.7424025349999998E-3</v>
      </c>
      <c r="AG5446" s="122">
        <v>5.0669980529999999E-3</v>
      </c>
      <c r="AH5446" s="122">
        <v>5.3932490819999998E-3</v>
      </c>
      <c r="AI5446" s="122">
        <v>5.7141026279999996E-3</v>
      </c>
      <c r="AJ5446" s="122">
        <v>5.7915569400000004E-3</v>
      </c>
      <c r="AK5446" s="122">
        <v>5.838242748E-3</v>
      </c>
      <c r="AL5446" s="122">
        <v>0</v>
      </c>
    </row>
    <row r="5447" spans="1:38" hidden="1" x14ac:dyDescent="0.25">
      <c r="A5447" s="122" t="s">
        <v>2246</v>
      </c>
      <c r="B5447" s="122">
        <v>1</v>
      </c>
      <c r="C5447" s="122" t="s">
        <v>2247</v>
      </c>
      <c r="D5447" s="122" t="s">
        <v>474</v>
      </c>
      <c r="E5447" s="122">
        <v>99</v>
      </c>
      <c r="F5447" s="122">
        <v>0</v>
      </c>
      <c r="G5447" s="122">
        <v>0</v>
      </c>
      <c r="H5447" s="122">
        <v>0</v>
      </c>
      <c r="I5447" s="122">
        <v>0</v>
      </c>
      <c r="J5447" s="122">
        <v>1.84977E-7</v>
      </c>
      <c r="K5447" s="122">
        <v>5.62887E-7</v>
      </c>
      <c r="L5447" s="122">
        <v>5.1322830000000001E-6</v>
      </c>
      <c r="M5447" s="122">
        <v>1.4324778E-5</v>
      </c>
      <c r="N5447" s="122">
        <v>2.8542812999999999E-5</v>
      </c>
      <c r="O5447" s="122">
        <v>4.8437453999999999E-5</v>
      </c>
      <c r="P5447" s="122">
        <v>7.4252022E-5</v>
      </c>
      <c r="Q5447" s="122">
        <v>1.01548395E-4</v>
      </c>
      <c r="R5447" s="122">
        <v>1.2935130000000001E-4</v>
      </c>
      <c r="S5447" s="122">
        <v>1.5746913E-4</v>
      </c>
      <c r="T5447" s="122">
        <v>1.8655361399999999E-4</v>
      </c>
      <c r="U5447" s="122">
        <v>2.1712587E-4</v>
      </c>
      <c r="V5447" s="122">
        <v>2.5030769400000001E-4</v>
      </c>
      <c r="W5447" s="122">
        <v>2.8466170199999998E-4</v>
      </c>
      <c r="X5447" s="122">
        <v>3.2065265700000002E-4</v>
      </c>
      <c r="Y5447" s="122">
        <v>3.5814066600000001E-4</v>
      </c>
      <c r="Z5447" s="122">
        <v>3.9675909000000002E-4</v>
      </c>
      <c r="AA5447" s="122">
        <v>4.3730816999999999E-4</v>
      </c>
      <c r="AB5447" s="122">
        <v>4.7920512899999999E-4</v>
      </c>
      <c r="AC5447" s="122">
        <v>5.2346833499999999E-4</v>
      </c>
      <c r="AD5447" s="122">
        <v>5.6983192500000002E-4</v>
      </c>
      <c r="AE5447" s="122">
        <v>6.2027694300000004E-4</v>
      </c>
      <c r="AF5447" s="122">
        <v>6.7156264500000003E-4</v>
      </c>
      <c r="AG5447" s="122">
        <v>7.2356571299999999E-4</v>
      </c>
      <c r="AH5447" s="122">
        <v>7.7911118999999997E-4</v>
      </c>
      <c r="AI5447" s="122">
        <v>8.34345057E-4</v>
      </c>
      <c r="AJ5447" s="122">
        <v>8.48110926E-4</v>
      </c>
      <c r="AK5447" s="122">
        <v>8.6478471300000003E-4</v>
      </c>
      <c r="AL5447" s="122">
        <v>0</v>
      </c>
    </row>
    <row r="5448" spans="1:38" hidden="1" x14ac:dyDescent="0.25">
      <c r="A5448" s="122" t="s">
        <v>2246</v>
      </c>
      <c r="B5448" s="122">
        <v>1</v>
      </c>
      <c r="C5448" s="122" t="s">
        <v>2247</v>
      </c>
      <c r="D5448" s="122" t="s">
        <v>2085</v>
      </c>
      <c r="E5448" s="122">
        <v>99</v>
      </c>
      <c r="F5448" s="122">
        <v>0</v>
      </c>
      <c r="G5448" s="122">
        <v>0</v>
      </c>
      <c r="H5448" s="122">
        <v>0</v>
      </c>
      <c r="I5448" s="122">
        <v>0</v>
      </c>
      <c r="J5448" s="122">
        <v>1.6442399999999999E-7</v>
      </c>
      <c r="K5448" s="122">
        <v>4.8929399999999996E-7</v>
      </c>
      <c r="L5448" s="122">
        <v>4.3685069999999997E-6</v>
      </c>
      <c r="M5448" s="122">
        <v>1.1939967000000001E-5</v>
      </c>
      <c r="N5448" s="122">
        <v>2.3333622E-5</v>
      </c>
      <c r="O5448" s="122">
        <v>3.8814009000000003E-5</v>
      </c>
      <c r="P5448" s="122">
        <v>5.8547541E-5</v>
      </c>
      <c r="Q5448" s="122">
        <v>7.8767051999999995E-5</v>
      </c>
      <c r="R5448" s="122">
        <v>9.9633651E-5</v>
      </c>
      <c r="S5448" s="122">
        <v>1.21153968E-4</v>
      </c>
      <c r="T5448" s="122">
        <v>1.4255892300000001E-4</v>
      </c>
      <c r="U5448" s="122">
        <v>1.6439350200000001E-4</v>
      </c>
      <c r="V5448" s="122">
        <v>1.8651847499999999E-4</v>
      </c>
      <c r="W5448" s="122">
        <v>2.0901472800000001E-4</v>
      </c>
      <c r="X5448" s="122">
        <v>2.3250747000000001E-4</v>
      </c>
      <c r="Y5448" s="122">
        <v>2.5655182799999999E-4</v>
      </c>
      <c r="Z5448" s="122">
        <v>2.8133874600000001E-4</v>
      </c>
      <c r="AA5448" s="122">
        <v>3.0639749400000001E-4</v>
      </c>
      <c r="AB5448" s="122">
        <v>3.3172077900000001E-4</v>
      </c>
      <c r="AC5448" s="122">
        <v>3.5711699400000003E-4</v>
      </c>
      <c r="AD5448" s="122">
        <v>3.8279100599999998E-4</v>
      </c>
      <c r="AE5448" s="122">
        <v>4.0809837900000003E-4</v>
      </c>
      <c r="AF5448" s="122">
        <v>4.3364841000000001E-4</v>
      </c>
      <c r="AG5448" s="122">
        <v>4.6052841899999999E-4</v>
      </c>
      <c r="AH5448" s="122">
        <v>4.8883719299999998E-4</v>
      </c>
      <c r="AI5448" s="122">
        <v>5.1667987799999999E-4</v>
      </c>
      <c r="AJ5448" s="122">
        <v>5.2787993700000003E-4</v>
      </c>
      <c r="AK5448" s="122">
        <v>5.3648103599999997E-4</v>
      </c>
      <c r="AL5448" s="122">
        <v>0</v>
      </c>
    </row>
    <row r="5449" spans="1:38" hidden="1" x14ac:dyDescent="0.25">
      <c r="A5449" s="122" t="s">
        <v>2246</v>
      </c>
      <c r="B5449" s="122">
        <v>1</v>
      </c>
      <c r="C5449" s="122" t="s">
        <v>2247</v>
      </c>
      <c r="D5449" s="122" t="s">
        <v>2086</v>
      </c>
      <c r="E5449" s="122">
        <v>99</v>
      </c>
      <c r="F5449" s="122">
        <v>0</v>
      </c>
      <c r="G5449" s="122">
        <v>0</v>
      </c>
      <c r="H5449" s="122">
        <v>0</v>
      </c>
      <c r="I5449" s="122">
        <v>0</v>
      </c>
      <c r="J5449" s="122">
        <v>2.9172000000000001E-8</v>
      </c>
      <c r="K5449" s="122">
        <v>8.5526999999999996E-8</v>
      </c>
      <c r="L5449" s="122">
        <v>7.4919E-7</v>
      </c>
      <c r="M5449" s="122">
        <v>2.0241389999999998E-6</v>
      </c>
      <c r="N5449" s="122">
        <v>3.9189930000000001E-6</v>
      </c>
      <c r="O5449" s="122">
        <v>6.5358540000000004E-6</v>
      </c>
      <c r="P5449" s="122">
        <v>9.8163779999999995E-6</v>
      </c>
      <c r="Q5449" s="122">
        <v>1.3182429E-5</v>
      </c>
      <c r="R5449" s="122">
        <v>1.6510689000000001E-5</v>
      </c>
      <c r="S5449" s="122">
        <v>1.9767344999999999E-5</v>
      </c>
      <c r="T5449" s="122">
        <v>2.3151297000000002E-5</v>
      </c>
      <c r="U5449" s="122">
        <v>2.6584973999999999E-5</v>
      </c>
      <c r="V5449" s="122">
        <v>3.0261308999999999E-5</v>
      </c>
      <c r="W5449" s="122">
        <v>3.4037093999999997E-5</v>
      </c>
      <c r="X5449" s="122">
        <v>3.8050233000000001E-5</v>
      </c>
      <c r="Y5449" s="122">
        <v>4.2657419999999997E-5</v>
      </c>
      <c r="Z5449" s="122">
        <v>4.7577543000000001E-5</v>
      </c>
      <c r="AA5449" s="122">
        <v>5.2960439999999998E-5</v>
      </c>
      <c r="AB5449" s="122">
        <v>5.8657599000000003E-5</v>
      </c>
      <c r="AC5449" s="122">
        <v>6.4709463E-5</v>
      </c>
      <c r="AD5449" s="122">
        <v>7.0645965000000005E-5</v>
      </c>
      <c r="AE5449" s="122">
        <v>7.6991538E-5</v>
      </c>
      <c r="AF5449" s="122">
        <v>8.3290701000000001E-5</v>
      </c>
      <c r="AG5449" s="122">
        <v>8.9788763999999998E-5</v>
      </c>
      <c r="AH5449" s="122">
        <v>9.6295446000000006E-5</v>
      </c>
      <c r="AI5449" s="122">
        <v>1.02618477E-4</v>
      </c>
      <c r="AJ5449" s="122">
        <v>1.0118308199999999E-4</v>
      </c>
      <c r="AK5449" s="122">
        <v>9.9697299000000002E-5</v>
      </c>
      <c r="AL5449" s="122">
        <v>0</v>
      </c>
    </row>
    <row r="5450" spans="1:38" hidden="1" x14ac:dyDescent="0.25">
      <c r="A5450" s="122" t="s">
        <v>2246</v>
      </c>
      <c r="B5450" s="122">
        <v>1</v>
      </c>
      <c r="C5450" s="122" t="s">
        <v>2247</v>
      </c>
      <c r="D5450" s="122" t="s">
        <v>2087</v>
      </c>
      <c r="E5450" s="122">
        <v>99</v>
      </c>
      <c r="F5450" s="122">
        <v>0</v>
      </c>
      <c r="G5450" s="122">
        <v>0</v>
      </c>
      <c r="H5450" s="122">
        <v>0</v>
      </c>
      <c r="I5450" s="122">
        <v>0</v>
      </c>
      <c r="J5450" s="122">
        <v>3.5801999999999999E-8</v>
      </c>
      <c r="K5450" s="122">
        <v>1.07406E-7</v>
      </c>
      <c r="L5450" s="122">
        <v>9.6996900000000002E-7</v>
      </c>
      <c r="M5450" s="122">
        <v>2.6791829999999999E-6</v>
      </c>
      <c r="N5450" s="122">
        <v>5.2927290000000003E-6</v>
      </c>
      <c r="O5450" s="122">
        <v>8.8828739999999998E-6</v>
      </c>
      <c r="P5450" s="122">
        <v>1.3494702E-5</v>
      </c>
      <c r="Q5450" s="122">
        <v>1.8257694E-5</v>
      </c>
      <c r="R5450" s="122">
        <v>2.3222901E-5</v>
      </c>
      <c r="S5450" s="122">
        <v>2.8442700000000001E-5</v>
      </c>
      <c r="T5450" s="122">
        <v>3.3877310999999998E-5</v>
      </c>
      <c r="U5450" s="122">
        <v>3.9617565000000003E-5</v>
      </c>
      <c r="V5450" s="122">
        <v>4.5564011999999999E-5</v>
      </c>
      <c r="W5450" s="122">
        <v>5.1656982000000001E-5</v>
      </c>
      <c r="X5450" s="122">
        <v>5.7961448999999998E-5</v>
      </c>
      <c r="Y5450" s="122">
        <v>6.4230114000000005E-5</v>
      </c>
      <c r="Z5450" s="122">
        <v>7.0716242999999997E-5</v>
      </c>
      <c r="AA5450" s="122">
        <v>7.7490113999999997E-5</v>
      </c>
      <c r="AB5450" s="122">
        <v>8.4472166999999997E-5</v>
      </c>
      <c r="AC5450" s="122">
        <v>9.1773785999999994E-5</v>
      </c>
      <c r="AD5450" s="122">
        <v>9.9339279000000002E-5</v>
      </c>
      <c r="AE5450" s="122">
        <v>1.07133507E-4</v>
      </c>
      <c r="AF5450" s="122">
        <v>1.15078236E-4</v>
      </c>
      <c r="AG5450" s="122">
        <v>1.2339026700000001E-4</v>
      </c>
      <c r="AH5450" s="122">
        <v>1.32239328E-4</v>
      </c>
      <c r="AI5450" s="122">
        <v>1.41509394E-4</v>
      </c>
      <c r="AJ5450" s="122">
        <v>1.4543302800000001E-4</v>
      </c>
      <c r="AK5450" s="122">
        <v>1.4929434000000001E-4</v>
      </c>
      <c r="AL5450" s="122">
        <v>0</v>
      </c>
    </row>
    <row r="5451" spans="1:38" hidden="1" x14ac:dyDescent="0.25">
      <c r="A5451" s="122" t="s">
        <v>2246</v>
      </c>
      <c r="B5451" s="122">
        <v>1</v>
      </c>
      <c r="C5451" s="122" t="s">
        <v>2247</v>
      </c>
      <c r="D5451" s="122" t="s">
        <v>2088</v>
      </c>
      <c r="E5451" s="122">
        <v>99</v>
      </c>
      <c r="F5451" s="122">
        <v>0</v>
      </c>
      <c r="G5451" s="122">
        <v>0</v>
      </c>
      <c r="H5451" s="122">
        <v>0</v>
      </c>
      <c r="I5451" s="122">
        <v>0</v>
      </c>
      <c r="J5451" s="122">
        <v>7.0675799999999996E-7</v>
      </c>
      <c r="K5451" s="122">
        <v>2.1395009999999998E-6</v>
      </c>
      <c r="L5451" s="122">
        <v>1.9447115999999999E-5</v>
      </c>
      <c r="M5451" s="122">
        <v>5.4137927999999999E-5</v>
      </c>
      <c r="N5451" s="122">
        <v>1.07376165E-4</v>
      </c>
      <c r="O5451" s="122">
        <v>1.8062970900000001E-4</v>
      </c>
      <c r="P5451" s="122">
        <v>2.7538368000000002E-4</v>
      </c>
      <c r="Q5451" s="122">
        <v>3.7531435500000001E-4</v>
      </c>
      <c r="R5451" s="122">
        <v>4.8075721200000003E-4</v>
      </c>
      <c r="S5451" s="122">
        <v>5.9125146599999998E-4</v>
      </c>
      <c r="T5451" s="122">
        <v>7.1013863699999997E-4</v>
      </c>
      <c r="U5451" s="122">
        <v>8.3636985900000004E-4</v>
      </c>
      <c r="V5451" s="122">
        <v>9.6333170699999999E-4</v>
      </c>
      <c r="W5451" s="122">
        <v>1.0884185910000001E-3</v>
      </c>
      <c r="X5451" s="122">
        <v>1.21496076E-3</v>
      </c>
      <c r="Y5451" s="122">
        <v>1.3435244160000001E-3</v>
      </c>
      <c r="Z5451" s="122">
        <v>1.481391288E-3</v>
      </c>
      <c r="AA5451" s="122">
        <v>1.62696885E-3</v>
      </c>
      <c r="AB5451" s="122">
        <v>1.780945296E-3</v>
      </c>
      <c r="AC5451" s="122">
        <v>1.9417811399999999E-3</v>
      </c>
      <c r="AD5451" s="122">
        <v>2.1136068720000001E-3</v>
      </c>
      <c r="AE5451" s="122">
        <v>2.2993575929999999E-3</v>
      </c>
      <c r="AF5451" s="122">
        <v>2.4987150630000001E-3</v>
      </c>
      <c r="AG5451" s="122">
        <v>2.7020047859999999E-3</v>
      </c>
      <c r="AH5451" s="122">
        <v>2.9067060360000001E-3</v>
      </c>
      <c r="AI5451" s="122">
        <v>3.1139770740000001E-3</v>
      </c>
      <c r="AJ5451" s="122">
        <v>3.1626406110000001E-3</v>
      </c>
      <c r="AK5451" s="122">
        <v>3.240839472E-3</v>
      </c>
      <c r="AL5451" s="122">
        <v>0</v>
      </c>
    </row>
    <row r="5452" spans="1:38" hidden="1" x14ac:dyDescent="0.25">
      <c r="A5452" s="122" t="s">
        <v>2246</v>
      </c>
      <c r="B5452" s="122">
        <v>1</v>
      </c>
      <c r="C5452" s="122" t="s">
        <v>2247</v>
      </c>
      <c r="D5452" s="122" t="s">
        <v>2089</v>
      </c>
      <c r="E5452" s="122">
        <v>99</v>
      </c>
      <c r="F5452" s="122">
        <v>0</v>
      </c>
      <c r="G5452" s="122">
        <v>0</v>
      </c>
      <c r="H5452" s="122">
        <v>0</v>
      </c>
      <c r="I5452" s="122">
        <v>0</v>
      </c>
      <c r="J5452" s="122">
        <v>3.5536799999999998E-7</v>
      </c>
      <c r="K5452" s="122">
        <v>1.078701E-6</v>
      </c>
      <c r="L5452" s="122">
        <v>9.821019E-6</v>
      </c>
      <c r="M5452" s="122">
        <v>2.7396485999999999E-5</v>
      </c>
      <c r="N5452" s="122">
        <v>5.4521804999999997E-5</v>
      </c>
      <c r="O5452" s="122">
        <v>9.2220647999999994E-5</v>
      </c>
      <c r="P5452" s="122">
        <v>1.41184524E-4</v>
      </c>
      <c r="Q5452" s="122">
        <v>1.9221298199999999E-4</v>
      </c>
      <c r="R5452" s="122">
        <v>2.4509054699999998E-4</v>
      </c>
      <c r="S5452" s="122">
        <v>2.9982451199999998E-4</v>
      </c>
      <c r="T5452" s="122">
        <v>3.5758043099999999E-4</v>
      </c>
      <c r="U5452" s="122">
        <v>4.1841465900000001E-4</v>
      </c>
      <c r="V5452" s="122">
        <v>4.8550031399999998E-4</v>
      </c>
      <c r="W5452" s="122">
        <v>5.5404987300000002E-4</v>
      </c>
      <c r="X5452" s="122">
        <v>6.2329690800000002E-4</v>
      </c>
      <c r="Y5452" s="122">
        <v>6.9297621899999998E-4</v>
      </c>
      <c r="Z5452" s="122">
        <v>7.63423284E-4</v>
      </c>
      <c r="AA5452" s="122">
        <v>8.3703484800000004E-4</v>
      </c>
      <c r="AB5452" s="122">
        <v>9.1377643500000004E-4</v>
      </c>
      <c r="AC5452" s="122">
        <v>9.9072885600000001E-4</v>
      </c>
      <c r="AD5452" s="122">
        <v>1.072161831E-3</v>
      </c>
      <c r="AE5452" s="122">
        <v>1.1580713820000001E-3</v>
      </c>
      <c r="AF5452" s="122">
        <v>1.2487306649999999E-3</v>
      </c>
      <c r="AG5452" s="122">
        <v>1.341790671E-3</v>
      </c>
      <c r="AH5452" s="122">
        <v>1.4385734219999999E-3</v>
      </c>
      <c r="AI5452" s="122">
        <v>1.5398904299999999E-3</v>
      </c>
      <c r="AJ5452" s="122">
        <v>1.5726452820000001E-3</v>
      </c>
      <c r="AK5452" s="122">
        <v>1.60687995E-3</v>
      </c>
      <c r="AL5452" s="122">
        <v>0</v>
      </c>
    </row>
    <row r="5453" spans="1:38" hidden="1" x14ac:dyDescent="0.25">
      <c r="A5453" s="122" t="s">
        <v>2246</v>
      </c>
      <c r="B5453" s="122">
        <v>1</v>
      </c>
      <c r="C5453" s="122" t="s">
        <v>2247</v>
      </c>
      <c r="D5453" s="122" t="s">
        <v>2136</v>
      </c>
      <c r="E5453" s="122">
        <v>99</v>
      </c>
      <c r="F5453" s="122">
        <v>0</v>
      </c>
      <c r="G5453" s="122">
        <v>0</v>
      </c>
      <c r="H5453" s="122">
        <v>0</v>
      </c>
      <c r="I5453" s="122">
        <v>0</v>
      </c>
      <c r="J5453" s="122">
        <v>7.2930000000000004E-9</v>
      </c>
      <c r="K5453" s="122">
        <v>2.1216E-8</v>
      </c>
      <c r="L5453" s="122">
        <v>1.9028100000000001E-7</v>
      </c>
      <c r="M5453" s="122">
        <v>5.23107E-7</v>
      </c>
      <c r="N5453" s="122">
        <v>1.038258E-6</v>
      </c>
      <c r="O5453" s="122">
        <v>1.7489939999999999E-6</v>
      </c>
      <c r="P5453" s="122">
        <v>2.6652599999999999E-6</v>
      </c>
      <c r="Q5453" s="122">
        <v>3.5901449999999999E-6</v>
      </c>
      <c r="R5453" s="122">
        <v>4.5329310000000001E-6</v>
      </c>
      <c r="S5453" s="122">
        <v>5.4962699999999998E-6</v>
      </c>
      <c r="T5453" s="122">
        <v>6.4768469999999998E-6</v>
      </c>
      <c r="U5453" s="122">
        <v>7.4806290000000002E-6</v>
      </c>
      <c r="V5453" s="122">
        <v>8.5003230000000002E-6</v>
      </c>
      <c r="W5453" s="122">
        <v>9.5472000000000007E-6</v>
      </c>
      <c r="X5453" s="122">
        <v>1.0617945E-5</v>
      </c>
      <c r="Y5453" s="122">
        <v>1.1715873E-5</v>
      </c>
      <c r="Z5453" s="122">
        <v>1.2838995E-5</v>
      </c>
      <c r="AA5453" s="122">
        <v>1.3997919000000001E-5</v>
      </c>
      <c r="AB5453" s="122">
        <v>1.5191319E-5</v>
      </c>
      <c r="AC5453" s="122">
        <v>1.6417868999999999E-5</v>
      </c>
      <c r="AD5453" s="122">
        <v>1.7657679000000001E-5</v>
      </c>
      <c r="AE5453" s="122">
        <v>1.8924008999999998E-5</v>
      </c>
      <c r="AF5453" s="122">
        <v>2.0217522000000001E-5</v>
      </c>
      <c r="AG5453" s="122">
        <v>2.1556782000000001E-5</v>
      </c>
      <c r="AH5453" s="122">
        <v>2.2943777999999999E-5</v>
      </c>
      <c r="AI5453" s="122">
        <v>2.4363261000000001E-5</v>
      </c>
      <c r="AJ5453" s="122">
        <v>2.4704043E-5</v>
      </c>
      <c r="AK5453" s="122">
        <v>2.5115766000000001E-5</v>
      </c>
      <c r="AL5453" s="122">
        <v>0</v>
      </c>
    </row>
    <row r="5454" spans="1:38" hidden="1" x14ac:dyDescent="0.25">
      <c r="A5454" s="122" t="s">
        <v>2246</v>
      </c>
      <c r="B5454" s="122">
        <v>1</v>
      </c>
      <c r="C5454" s="122" t="s">
        <v>2247</v>
      </c>
      <c r="D5454" s="122" t="s">
        <v>2090</v>
      </c>
      <c r="E5454" s="122">
        <v>99</v>
      </c>
      <c r="F5454" s="122">
        <v>0</v>
      </c>
      <c r="G5454" s="122">
        <v>0</v>
      </c>
      <c r="H5454" s="122">
        <v>0</v>
      </c>
      <c r="I5454" s="122">
        <v>0</v>
      </c>
      <c r="J5454" s="122">
        <v>5.9007E-8</v>
      </c>
      <c r="K5454" s="122">
        <v>1.76358E-7</v>
      </c>
      <c r="L5454" s="122">
        <v>1.5759509999999999E-6</v>
      </c>
      <c r="M5454" s="122">
        <v>4.3194450000000003E-6</v>
      </c>
      <c r="N5454" s="122">
        <v>8.4260670000000002E-6</v>
      </c>
      <c r="O5454" s="122">
        <v>1.3871949000000001E-5</v>
      </c>
      <c r="P5454" s="122">
        <v>2.082483E-5</v>
      </c>
      <c r="Q5454" s="122">
        <v>2.8129764000000001E-5</v>
      </c>
      <c r="R5454" s="122">
        <v>3.5708516999999999E-5</v>
      </c>
      <c r="S5454" s="122">
        <v>4.3504071000000003E-5</v>
      </c>
      <c r="T5454" s="122">
        <v>5.1932126999999998E-5</v>
      </c>
      <c r="U5454" s="122">
        <v>6.0598199999999999E-5</v>
      </c>
      <c r="V5454" s="122">
        <v>6.9450575999999996E-5</v>
      </c>
      <c r="W5454" s="122">
        <v>7.7962833000000002E-5</v>
      </c>
      <c r="X5454" s="122">
        <v>8.7362184000000005E-5</v>
      </c>
      <c r="Y5454" s="122">
        <v>9.7002204000000002E-5</v>
      </c>
      <c r="Z5454" s="122">
        <v>1.07217045E-4</v>
      </c>
      <c r="AA5454" s="122">
        <v>1.17787254E-4</v>
      </c>
      <c r="AB5454" s="122">
        <v>1.2873139500000001E-4</v>
      </c>
      <c r="AC5454" s="122">
        <v>1.39917531E-4</v>
      </c>
      <c r="AD5454" s="122">
        <v>1.5067404299999999E-4</v>
      </c>
      <c r="AE5454" s="122">
        <v>1.6182636600000001E-4</v>
      </c>
      <c r="AF5454" s="122">
        <v>1.7309007299999999E-4</v>
      </c>
      <c r="AG5454" s="122">
        <v>1.8364901100000001E-4</v>
      </c>
      <c r="AH5454" s="122">
        <v>1.94615694E-4</v>
      </c>
      <c r="AI5454" s="122">
        <v>2.0510833199999999E-4</v>
      </c>
      <c r="AJ5454" s="122">
        <v>2.12883333E-4</v>
      </c>
      <c r="AK5454" s="122">
        <v>2.14490445E-4</v>
      </c>
      <c r="AL5454" s="122">
        <v>0</v>
      </c>
    </row>
    <row r="5455" spans="1:38" hidden="1" x14ac:dyDescent="0.25">
      <c r="A5455" s="122" t="s">
        <v>2246</v>
      </c>
      <c r="B5455" s="122">
        <v>1</v>
      </c>
      <c r="C5455" s="122" t="s">
        <v>2247</v>
      </c>
      <c r="D5455" s="122" t="s">
        <v>2091</v>
      </c>
      <c r="E5455" s="122">
        <v>99</v>
      </c>
      <c r="F5455" s="122">
        <v>0</v>
      </c>
      <c r="G5455" s="122">
        <v>0</v>
      </c>
      <c r="H5455" s="122">
        <v>0</v>
      </c>
      <c r="I5455" s="122">
        <v>0</v>
      </c>
      <c r="J5455" s="122">
        <v>1.4121899999999999E-7</v>
      </c>
      <c r="K5455" s="122">
        <v>4.2166799999999999E-7</v>
      </c>
      <c r="L5455" s="122">
        <v>3.7704809999999998E-6</v>
      </c>
      <c r="M5455" s="122">
        <v>1.0306335000000001E-5</v>
      </c>
      <c r="N5455" s="122">
        <v>2.0127354000000001E-5</v>
      </c>
      <c r="O5455" s="122">
        <v>3.3441057000000003E-5</v>
      </c>
      <c r="P5455" s="122">
        <v>5.0264018999999997E-5</v>
      </c>
      <c r="Q5455" s="122">
        <v>6.7275273000000002E-5</v>
      </c>
      <c r="R5455" s="122">
        <v>8.4523880999999994E-5</v>
      </c>
      <c r="S5455" s="122">
        <v>1.02296922E-4</v>
      </c>
      <c r="T5455" s="122">
        <v>1.20439254E-4</v>
      </c>
      <c r="U5455" s="122">
        <v>1.38962811E-4</v>
      </c>
      <c r="V5455" s="122">
        <v>1.58159313E-4</v>
      </c>
      <c r="W5455" s="122">
        <v>1.7772377999999999E-4</v>
      </c>
      <c r="X5455" s="122">
        <v>1.97827929E-4</v>
      </c>
      <c r="Y5455" s="122">
        <v>2.1845319599999999E-4</v>
      </c>
      <c r="Z5455" s="122">
        <v>2.3980776299999999E-4</v>
      </c>
      <c r="AA5455" s="122">
        <v>2.6184124200000002E-4</v>
      </c>
      <c r="AB5455" s="122">
        <v>2.83891959E-4</v>
      </c>
      <c r="AC5455" s="122">
        <v>3.07275306E-4</v>
      </c>
      <c r="AD5455" s="122">
        <v>3.3115325100000002E-4</v>
      </c>
      <c r="AE5455" s="122">
        <v>3.5510147399999998E-4</v>
      </c>
      <c r="AF5455" s="122">
        <v>3.7954694699999998E-4</v>
      </c>
      <c r="AG5455" s="122">
        <v>4.0493653199999999E-4</v>
      </c>
      <c r="AH5455" s="122">
        <v>4.30763034E-4</v>
      </c>
      <c r="AI5455" s="122">
        <v>4.57792881E-4</v>
      </c>
      <c r="AJ5455" s="122">
        <v>4.6753102499999999E-4</v>
      </c>
      <c r="AK5455" s="122">
        <v>4.7510182199999999E-4</v>
      </c>
      <c r="AL5455" s="122">
        <v>0</v>
      </c>
    </row>
    <row r="5456" spans="1:38" hidden="1" x14ac:dyDescent="0.25">
      <c r="A5456" s="122" t="s">
        <v>2246</v>
      </c>
      <c r="B5456" s="122">
        <v>1</v>
      </c>
      <c r="C5456" s="122" t="s">
        <v>2247</v>
      </c>
      <c r="D5456" s="122" t="s">
        <v>2092</v>
      </c>
      <c r="E5456" s="122">
        <v>99</v>
      </c>
      <c r="F5456" s="122">
        <v>0</v>
      </c>
      <c r="G5456" s="122">
        <v>0</v>
      </c>
      <c r="H5456" s="122">
        <v>0</v>
      </c>
      <c r="I5456" s="122">
        <v>0</v>
      </c>
      <c r="J5456" s="122">
        <v>5.7018000000000001E-8</v>
      </c>
      <c r="K5456" s="122">
        <v>1.73043E-7</v>
      </c>
      <c r="L5456" s="122">
        <v>1.5752880000000001E-6</v>
      </c>
      <c r="M5456" s="122">
        <v>4.3797779999999998E-6</v>
      </c>
      <c r="N5456" s="122">
        <v>8.6833110000000005E-6</v>
      </c>
      <c r="O5456" s="122">
        <v>1.4621139E-5</v>
      </c>
      <c r="P5456" s="122">
        <v>2.2298679E-5</v>
      </c>
      <c r="Q5456" s="122">
        <v>3.0287166000000001E-5</v>
      </c>
      <c r="R5456" s="122">
        <v>3.8611130999999998E-5</v>
      </c>
      <c r="S5456" s="122">
        <v>4.7406488999999997E-5</v>
      </c>
      <c r="T5456" s="122">
        <v>5.6752800000000003E-5</v>
      </c>
      <c r="U5456" s="122">
        <v>6.6950403000000003E-5</v>
      </c>
      <c r="V5456" s="122">
        <v>7.7878631999999998E-5</v>
      </c>
      <c r="W5456" s="122">
        <v>8.9187423000000002E-5</v>
      </c>
      <c r="X5456" s="122">
        <v>1.0061555399999999E-4</v>
      </c>
      <c r="Y5456" s="122">
        <v>1.11964125E-4</v>
      </c>
      <c r="Z5456" s="122">
        <v>1.23473142E-4</v>
      </c>
      <c r="AA5456" s="122">
        <v>1.3526525999999999E-4</v>
      </c>
      <c r="AB5456" s="122">
        <v>1.4725031100000001E-4</v>
      </c>
      <c r="AC5456" s="122">
        <v>1.6010123999999999E-4</v>
      </c>
      <c r="AD5456" s="122">
        <v>1.73766333E-4</v>
      </c>
      <c r="AE5456" s="122">
        <v>1.8792469799999999E-4</v>
      </c>
      <c r="AF5456" s="122">
        <v>2.0399847000000001E-4</v>
      </c>
      <c r="AG5456" s="122">
        <v>2.21515593E-4</v>
      </c>
      <c r="AH5456" s="122">
        <v>2.3960422200000001E-4</v>
      </c>
      <c r="AI5456" s="122">
        <v>2.5921642499999998E-4</v>
      </c>
      <c r="AJ5456" s="122">
        <v>2.7092500500000002E-4</v>
      </c>
      <c r="AK5456" s="122">
        <v>2.82840441E-4</v>
      </c>
      <c r="AL5456" s="122">
        <v>0</v>
      </c>
    </row>
    <row r="5457" spans="1:38" hidden="1" x14ac:dyDescent="0.25">
      <c r="A5457" s="122" t="s">
        <v>2246</v>
      </c>
      <c r="B5457" s="122">
        <v>1</v>
      </c>
      <c r="C5457" s="122" t="s">
        <v>2247</v>
      </c>
      <c r="D5457" s="122" t="s">
        <v>2093</v>
      </c>
      <c r="E5457" s="122">
        <v>99</v>
      </c>
      <c r="F5457" s="122">
        <v>0</v>
      </c>
      <c r="G5457" s="122">
        <v>0</v>
      </c>
      <c r="H5457" s="122">
        <v>0</v>
      </c>
      <c r="I5457" s="122">
        <v>0</v>
      </c>
      <c r="J5457" s="122">
        <v>5.9139599999999996E-7</v>
      </c>
      <c r="K5457" s="122">
        <v>1.7675579999999999E-6</v>
      </c>
      <c r="L5457" s="122">
        <v>1.5845036999999999E-5</v>
      </c>
      <c r="M5457" s="122">
        <v>4.3441086000000002E-5</v>
      </c>
      <c r="N5457" s="122">
        <v>8.5087431000000006E-5</v>
      </c>
      <c r="O5457" s="122">
        <v>1.4165525400000001E-4</v>
      </c>
      <c r="P5457" s="122">
        <v>2.1337660500000001E-4</v>
      </c>
      <c r="Q5457" s="122">
        <v>2.8655058899999998E-4</v>
      </c>
      <c r="R5457" s="122">
        <v>3.6081388199999998E-4</v>
      </c>
      <c r="S5457" s="122">
        <v>4.3658616299999998E-4</v>
      </c>
      <c r="T5457" s="122">
        <v>5.1336885599999999E-4</v>
      </c>
      <c r="U5457" s="122">
        <v>5.91106269E-4</v>
      </c>
      <c r="V5457" s="122">
        <v>6.7046405399999996E-4</v>
      </c>
      <c r="W5457" s="122">
        <v>7.5231538200000003E-4</v>
      </c>
      <c r="X5457" s="122">
        <v>8.3590973700000001E-4</v>
      </c>
      <c r="Y5457" s="122">
        <v>9.2173442400000005E-4</v>
      </c>
      <c r="Z5457" s="122">
        <v>1.009324017E-3</v>
      </c>
      <c r="AA5457" s="122">
        <v>1.0986519960000001E-3</v>
      </c>
      <c r="AB5457" s="122">
        <v>1.188682755E-3</v>
      </c>
      <c r="AC5457" s="122">
        <v>1.280748261E-3</v>
      </c>
      <c r="AD5457" s="122">
        <v>1.3717231319999999E-3</v>
      </c>
      <c r="AE5457" s="122">
        <v>1.4624175540000001E-3</v>
      </c>
      <c r="AF5457" s="122">
        <v>1.553179602E-3</v>
      </c>
      <c r="AG5457" s="122">
        <v>1.6461447990000001E-3</v>
      </c>
      <c r="AH5457" s="122">
        <v>1.740157536E-3</v>
      </c>
      <c r="AI5457" s="122">
        <v>1.835319915E-3</v>
      </c>
      <c r="AJ5457" s="122">
        <v>1.874606643E-3</v>
      </c>
      <c r="AK5457" s="122">
        <v>1.885402272E-3</v>
      </c>
      <c r="AL5457" s="122">
        <v>0</v>
      </c>
    </row>
    <row r="5458" spans="1:38" hidden="1" x14ac:dyDescent="0.25">
      <c r="A5458" s="122" t="s">
        <v>2246</v>
      </c>
      <c r="B5458" s="122">
        <v>1</v>
      </c>
      <c r="C5458" s="122" t="s">
        <v>2247</v>
      </c>
      <c r="D5458" s="122" t="s">
        <v>2094</v>
      </c>
      <c r="E5458" s="122">
        <v>99</v>
      </c>
      <c r="F5458" s="122">
        <v>0</v>
      </c>
      <c r="G5458" s="122">
        <v>0</v>
      </c>
      <c r="H5458" s="122">
        <v>0</v>
      </c>
      <c r="I5458" s="122">
        <v>0</v>
      </c>
      <c r="J5458" s="122">
        <v>2.8774200000000001E-7</v>
      </c>
      <c r="K5458" s="122">
        <v>8.6123699999999997E-7</v>
      </c>
      <c r="L5458" s="122">
        <v>7.7325689999999997E-6</v>
      </c>
      <c r="M5458" s="122">
        <v>2.1229923000000001E-5</v>
      </c>
      <c r="N5458" s="122">
        <v>4.1593305000000001E-5</v>
      </c>
      <c r="O5458" s="122">
        <v>6.9285488999999996E-5</v>
      </c>
      <c r="P5458" s="122">
        <v>1.04539188E-4</v>
      </c>
      <c r="Q5458" s="122">
        <v>1.40603073E-4</v>
      </c>
      <c r="R5458" s="122">
        <v>1.7732995799999999E-4</v>
      </c>
      <c r="S5458" s="122">
        <v>2.1546439199999999E-4</v>
      </c>
      <c r="T5458" s="122">
        <v>2.5416105E-4</v>
      </c>
      <c r="U5458" s="122">
        <v>2.9431829700000002E-4</v>
      </c>
      <c r="V5458" s="122">
        <v>3.3579889200000001E-4</v>
      </c>
      <c r="W5458" s="122">
        <v>3.7803398099999999E-4</v>
      </c>
      <c r="X5458" s="122">
        <v>4.2131793599999999E-4</v>
      </c>
      <c r="Y5458" s="122">
        <v>4.6525627199999999E-4</v>
      </c>
      <c r="Z5458" s="122">
        <v>5.1018645599999995E-4</v>
      </c>
      <c r="AA5458" s="122">
        <v>5.5644330299999998E-4</v>
      </c>
      <c r="AB5458" s="122">
        <v>6.0333464100000001E-4</v>
      </c>
      <c r="AC5458" s="122">
        <v>6.52558413E-4</v>
      </c>
      <c r="AD5458" s="122">
        <v>7.02199875E-4</v>
      </c>
      <c r="AE5458" s="122">
        <v>7.5186653099999995E-4</v>
      </c>
      <c r="AF5458" s="122">
        <v>8.0409302999999996E-4</v>
      </c>
      <c r="AG5458" s="122">
        <v>8.5812355199999999E-4</v>
      </c>
      <c r="AH5458" s="122">
        <v>9.1604721000000005E-4</v>
      </c>
      <c r="AI5458" s="122">
        <v>9.7525377299999998E-4</v>
      </c>
      <c r="AJ5458" s="122">
        <v>9.9492896100000002E-4</v>
      </c>
      <c r="AK5458" s="122">
        <v>1.012670178E-3</v>
      </c>
      <c r="AL5458" s="122">
        <v>0</v>
      </c>
    </row>
    <row r="5459" spans="1:38" hidden="1" x14ac:dyDescent="0.25">
      <c r="A5459" s="122" t="s">
        <v>2246</v>
      </c>
      <c r="B5459" s="122">
        <v>1</v>
      </c>
      <c r="C5459" s="122" t="s">
        <v>2247</v>
      </c>
      <c r="D5459" s="122" t="s">
        <v>2095</v>
      </c>
      <c r="E5459" s="122">
        <v>99</v>
      </c>
      <c r="F5459" s="122">
        <v>0</v>
      </c>
      <c r="G5459" s="122">
        <v>0</v>
      </c>
      <c r="H5459" s="122">
        <v>0</v>
      </c>
      <c r="I5459" s="122">
        <v>0</v>
      </c>
      <c r="J5459" s="122">
        <v>1.2795899999999999E-7</v>
      </c>
      <c r="K5459" s="122">
        <v>3.8255100000000002E-7</v>
      </c>
      <c r="L5459" s="122">
        <v>3.4230690000000001E-6</v>
      </c>
      <c r="M5459" s="122">
        <v>9.3947100000000007E-6</v>
      </c>
      <c r="N5459" s="122">
        <v>1.8447312000000002E-5</v>
      </c>
      <c r="O5459" s="122">
        <v>3.0698226000000001E-5</v>
      </c>
      <c r="P5459" s="122">
        <v>4.6225023000000002E-5</v>
      </c>
      <c r="Q5459" s="122">
        <v>6.2001771000000001E-5</v>
      </c>
      <c r="R5459" s="122">
        <v>7.8166374000000007E-5</v>
      </c>
      <c r="S5459" s="122">
        <v>9.4681704000000003E-5</v>
      </c>
      <c r="T5459" s="122">
        <v>1.1149869899999999E-4</v>
      </c>
      <c r="U5459" s="122">
        <v>1.2868962599999999E-4</v>
      </c>
      <c r="V5459" s="122">
        <v>1.46508414E-4</v>
      </c>
      <c r="W5459" s="122">
        <v>1.6495771499999999E-4</v>
      </c>
      <c r="X5459" s="122">
        <v>1.8414427199999999E-4</v>
      </c>
      <c r="Y5459" s="122">
        <v>2.04035598E-4</v>
      </c>
      <c r="Z5459" s="122">
        <v>2.2467279900000001E-4</v>
      </c>
      <c r="AA5459" s="122">
        <v>2.4501297600000002E-4</v>
      </c>
      <c r="AB5459" s="122">
        <v>2.6628599399999999E-4</v>
      </c>
      <c r="AC5459" s="122">
        <v>2.8744895400000003E-4</v>
      </c>
      <c r="AD5459" s="122">
        <v>3.0892683900000001E-4</v>
      </c>
      <c r="AE5459" s="122">
        <v>3.3101269499999998E-4</v>
      </c>
      <c r="AF5459" s="122">
        <v>3.5286848999999999E-4</v>
      </c>
      <c r="AG5459" s="122">
        <v>3.7494440100000002E-4</v>
      </c>
      <c r="AH5459" s="122">
        <v>3.98331063E-4</v>
      </c>
      <c r="AI5459" s="122">
        <v>4.2201077100000002E-4</v>
      </c>
      <c r="AJ5459" s="122">
        <v>4.3046667299999998E-4</v>
      </c>
      <c r="AK5459" s="122">
        <v>4.3663986600000001E-4</v>
      </c>
      <c r="AL5459" s="122">
        <v>0</v>
      </c>
    </row>
    <row r="5460" spans="1:38" hidden="1" x14ac:dyDescent="0.25">
      <c r="A5460" s="122" t="s">
        <v>2246</v>
      </c>
      <c r="B5460" s="122">
        <v>1</v>
      </c>
      <c r="C5460" s="122" t="s">
        <v>2247</v>
      </c>
      <c r="D5460" s="122" t="s">
        <v>2096</v>
      </c>
      <c r="E5460" s="122">
        <v>99</v>
      </c>
      <c r="F5460" s="122">
        <v>0</v>
      </c>
      <c r="G5460" s="122">
        <v>0</v>
      </c>
      <c r="H5460" s="122">
        <v>0</v>
      </c>
      <c r="I5460" s="122">
        <v>0</v>
      </c>
      <c r="J5460" s="122">
        <v>1.9094399999999999E-7</v>
      </c>
      <c r="K5460" s="122">
        <v>5.7216899999999999E-7</v>
      </c>
      <c r="L5460" s="122">
        <v>5.1316199999999998E-6</v>
      </c>
      <c r="M5460" s="122">
        <v>1.4091402000000001E-5</v>
      </c>
      <c r="N5460" s="122">
        <v>2.7632513999999998E-5</v>
      </c>
      <c r="O5460" s="122">
        <v>4.6053968999999998E-5</v>
      </c>
      <c r="P5460" s="122">
        <v>6.9483063000000004E-5</v>
      </c>
      <c r="Q5460" s="122">
        <v>9.3344432999999997E-5</v>
      </c>
      <c r="R5460" s="122">
        <v>1.17813774E-4</v>
      </c>
      <c r="S5460" s="122">
        <v>1.4315893799999999E-4</v>
      </c>
      <c r="T5460" s="122">
        <v>1.69064337E-4</v>
      </c>
      <c r="U5460" s="122">
        <v>1.9607164200000001E-4</v>
      </c>
      <c r="V5460" s="122">
        <v>2.2373133899999999E-4</v>
      </c>
      <c r="W5460" s="122">
        <v>2.52236361E-4</v>
      </c>
      <c r="X5460" s="122">
        <v>2.8131620399999999E-4</v>
      </c>
      <c r="Y5460" s="122">
        <v>3.1095296700000001E-4</v>
      </c>
      <c r="Z5460" s="122">
        <v>3.4180898699999999E-4</v>
      </c>
      <c r="AA5460" s="122">
        <v>3.73180821E-4</v>
      </c>
      <c r="AB5460" s="122">
        <v>4.04856309E-4</v>
      </c>
      <c r="AC5460" s="122">
        <v>4.3767348299999999E-4</v>
      </c>
      <c r="AD5460" s="122">
        <v>4.7022479400000001E-4</v>
      </c>
      <c r="AE5460" s="122">
        <v>5.0368905599999997E-4</v>
      </c>
      <c r="AF5460" s="122">
        <v>5.3788394399999998E-4</v>
      </c>
      <c r="AG5460" s="122">
        <v>5.7391269000000005E-4</v>
      </c>
      <c r="AH5460" s="122">
        <v>6.10508964E-4</v>
      </c>
      <c r="AI5460" s="122">
        <v>6.4799697299999998E-4</v>
      </c>
      <c r="AJ5460" s="122">
        <v>6.6038247599999999E-4</v>
      </c>
      <c r="AK5460" s="122">
        <v>6.7095798899999997E-4</v>
      </c>
      <c r="AL5460" s="122">
        <v>0</v>
      </c>
    </row>
    <row r="5461" spans="1:38" hidden="1" x14ac:dyDescent="0.25">
      <c r="A5461" s="122" t="s">
        <v>2246</v>
      </c>
      <c r="B5461" s="122">
        <v>1</v>
      </c>
      <c r="C5461" s="122" t="s">
        <v>2247</v>
      </c>
      <c r="D5461" s="122" t="s">
        <v>2097</v>
      </c>
      <c r="E5461" s="122">
        <v>99</v>
      </c>
      <c r="F5461" s="122">
        <v>0</v>
      </c>
      <c r="G5461" s="122">
        <v>0</v>
      </c>
      <c r="H5461" s="122">
        <v>0</v>
      </c>
      <c r="I5461" s="122">
        <v>0</v>
      </c>
      <c r="J5461" s="122">
        <v>2.16138E-7</v>
      </c>
      <c r="K5461" s="122">
        <v>6.4443599999999996E-7</v>
      </c>
      <c r="L5461" s="122">
        <v>5.7594810000000002E-6</v>
      </c>
      <c r="M5461" s="122">
        <v>1.5760835999999998E-5</v>
      </c>
      <c r="N5461" s="122">
        <v>3.0787068000000001E-5</v>
      </c>
      <c r="O5461" s="122">
        <v>5.1128570999999998E-5</v>
      </c>
      <c r="P5461" s="122">
        <v>7.6739597999999994E-5</v>
      </c>
      <c r="Q5461" s="122">
        <v>1.0274577299999999E-4</v>
      </c>
      <c r="R5461" s="122">
        <v>1.29548874E-4</v>
      </c>
      <c r="S5461" s="122">
        <v>1.57201941E-4</v>
      </c>
      <c r="T5461" s="122">
        <v>1.8562475099999999E-4</v>
      </c>
      <c r="U5461" s="122">
        <v>2.1453552899999999E-4</v>
      </c>
      <c r="V5461" s="122">
        <v>2.28154875E-4</v>
      </c>
      <c r="W5461" s="122">
        <v>2.5928272499999998E-4</v>
      </c>
      <c r="X5461" s="122">
        <v>2.9087136000000003E-4</v>
      </c>
      <c r="Y5461" s="122">
        <v>3.2352742499999998E-4</v>
      </c>
      <c r="Z5461" s="122">
        <v>3.5722837800000002E-4</v>
      </c>
      <c r="AA5461" s="122">
        <v>3.90719823E-4</v>
      </c>
      <c r="AB5461" s="122">
        <v>4.2462033900000001E-4</v>
      </c>
      <c r="AC5461" s="122">
        <v>4.5943645799999998E-4</v>
      </c>
      <c r="AD5461" s="122">
        <v>4.9459799999999996E-4</v>
      </c>
      <c r="AE5461" s="122">
        <v>5.3074011899999999E-4</v>
      </c>
      <c r="AF5461" s="122">
        <v>5.6708246399999999E-4</v>
      </c>
      <c r="AG5461" s="122">
        <v>6.0200399999999995E-4</v>
      </c>
      <c r="AH5461" s="122">
        <v>6.3788423399999995E-4</v>
      </c>
      <c r="AI5461" s="122">
        <v>6.7493731499999995E-4</v>
      </c>
      <c r="AJ5461" s="122">
        <v>6.8197174500000003E-4</v>
      </c>
      <c r="AK5461" s="122">
        <v>6.8801697900000005E-4</v>
      </c>
      <c r="AL5461" s="122">
        <v>0</v>
      </c>
    </row>
    <row r="5462" spans="1:38" hidden="1" x14ac:dyDescent="0.25">
      <c r="A5462" s="122" t="s">
        <v>2246</v>
      </c>
      <c r="B5462" s="122">
        <v>1</v>
      </c>
      <c r="C5462" s="122" t="s">
        <v>2247</v>
      </c>
      <c r="D5462" s="122" t="s">
        <v>2098</v>
      </c>
      <c r="E5462" s="122">
        <v>99</v>
      </c>
      <c r="F5462" s="122">
        <v>0</v>
      </c>
      <c r="G5462" s="122">
        <v>0</v>
      </c>
      <c r="H5462" s="122">
        <v>0</v>
      </c>
      <c r="I5462" s="122">
        <v>0</v>
      </c>
      <c r="J5462" s="122">
        <v>3.0232799999999998E-7</v>
      </c>
      <c r="K5462" s="122">
        <v>9.0366900000000002E-7</v>
      </c>
      <c r="L5462" s="122">
        <v>8.0912520000000003E-6</v>
      </c>
      <c r="M5462" s="122">
        <v>2.2195251E-5</v>
      </c>
      <c r="N5462" s="122">
        <v>4.3486170000000002E-5</v>
      </c>
      <c r="O5462" s="122">
        <v>7.2407556000000001E-5</v>
      </c>
      <c r="P5462" s="122">
        <v>1.09159635E-4</v>
      </c>
      <c r="Q5462" s="122">
        <v>1.46795493E-4</v>
      </c>
      <c r="R5462" s="122">
        <v>1.8485500800000001E-4</v>
      </c>
      <c r="S5462" s="122">
        <v>2.2331961600000001E-4</v>
      </c>
      <c r="T5462" s="122">
        <v>2.6147128799999998E-4</v>
      </c>
      <c r="U5462" s="122">
        <v>3.0016264200000001E-4</v>
      </c>
      <c r="V5462" s="122">
        <v>3.3990418799999998E-4</v>
      </c>
      <c r="W5462" s="122">
        <v>3.8111295300000001E-4</v>
      </c>
      <c r="X5462" s="122">
        <v>4.2421392000000001E-4</v>
      </c>
      <c r="Y5462" s="122">
        <v>4.6945438799999998E-4</v>
      </c>
      <c r="Z5462" s="122">
        <v>5.1615146700000004E-4</v>
      </c>
      <c r="AA5462" s="122">
        <v>5.6472218399999995E-4</v>
      </c>
      <c r="AB5462" s="122">
        <v>6.1489404599999998E-4</v>
      </c>
      <c r="AC5462" s="122">
        <v>6.6691766699999999E-4</v>
      </c>
      <c r="AD5462" s="122">
        <v>7.20175131E-4</v>
      </c>
      <c r="AE5462" s="122">
        <v>7.7302352400000004E-4</v>
      </c>
      <c r="AF5462" s="122">
        <v>8.2703415599999996E-4</v>
      </c>
      <c r="AG5462" s="122">
        <v>8.8407735000000005E-4</v>
      </c>
      <c r="AH5462" s="122">
        <v>9.4165293300000003E-4</v>
      </c>
      <c r="AI5462" s="122">
        <v>9.9899712900000008E-4</v>
      </c>
      <c r="AJ5462" s="122">
        <v>1.029616458E-3</v>
      </c>
      <c r="AK5462" s="122">
        <v>1.039265097E-3</v>
      </c>
      <c r="AL5462" s="122">
        <v>0</v>
      </c>
    </row>
    <row r="5463" spans="1:38" hidden="1" x14ac:dyDescent="0.25">
      <c r="A5463" s="122" t="s">
        <v>2246</v>
      </c>
      <c r="B5463" s="122">
        <v>1</v>
      </c>
      <c r="C5463" s="122" t="s">
        <v>2247</v>
      </c>
      <c r="D5463" s="122" t="s">
        <v>2099</v>
      </c>
      <c r="E5463" s="122">
        <v>99</v>
      </c>
      <c r="F5463" s="122">
        <v>0</v>
      </c>
      <c r="G5463" s="122">
        <v>0</v>
      </c>
      <c r="H5463" s="122">
        <v>0</v>
      </c>
      <c r="I5463" s="122">
        <v>0</v>
      </c>
      <c r="J5463" s="122">
        <v>2.4928799999999998E-7</v>
      </c>
      <c r="K5463" s="122">
        <v>7.4587499999999997E-7</v>
      </c>
      <c r="L5463" s="122">
        <v>6.6929849999999999E-6</v>
      </c>
      <c r="M5463" s="122">
        <v>1.8385653000000001E-5</v>
      </c>
      <c r="N5463" s="122">
        <v>3.6085101000000001E-5</v>
      </c>
      <c r="O5463" s="122">
        <v>6.0225593999999998E-5</v>
      </c>
      <c r="P5463" s="122">
        <v>9.1139958000000003E-5</v>
      </c>
      <c r="Q5463" s="122">
        <v>1.23323304E-4</v>
      </c>
      <c r="R5463" s="122">
        <v>1.5671662499999999E-4</v>
      </c>
      <c r="S5463" s="122">
        <v>1.91111739E-4</v>
      </c>
      <c r="T5463" s="122">
        <v>2.26185102E-4</v>
      </c>
      <c r="U5463" s="122">
        <v>2.6215020000000002E-4</v>
      </c>
      <c r="V5463" s="122">
        <v>2.98399725E-4</v>
      </c>
      <c r="W5463" s="122">
        <v>3.3500262900000002E-4</v>
      </c>
      <c r="X5463" s="122">
        <v>3.7280158500000002E-4</v>
      </c>
      <c r="Y5463" s="122">
        <v>4.12751976E-4</v>
      </c>
      <c r="Z5463" s="122">
        <v>4.5502419299999999E-4</v>
      </c>
      <c r="AA5463" s="122">
        <v>4.9864031100000001E-4</v>
      </c>
      <c r="AB5463" s="122">
        <v>5.4330463199999996E-4</v>
      </c>
      <c r="AC5463" s="122">
        <v>5.8846288800000002E-4</v>
      </c>
      <c r="AD5463" s="122">
        <v>6.3449763000000001E-4</v>
      </c>
      <c r="AE5463" s="122">
        <v>6.8102763300000003E-4</v>
      </c>
      <c r="AF5463" s="122">
        <v>7.27669683E-4</v>
      </c>
      <c r="AG5463" s="122">
        <v>7.7647510200000002E-4</v>
      </c>
      <c r="AH5463" s="122">
        <v>8.2629159600000005E-4</v>
      </c>
      <c r="AI5463" s="122">
        <v>8.7730016400000002E-4</v>
      </c>
      <c r="AJ5463" s="122">
        <v>9.0505467E-4</v>
      </c>
      <c r="AK5463" s="122">
        <v>9.17316855E-4</v>
      </c>
      <c r="AL5463" s="122">
        <v>0</v>
      </c>
    </row>
    <row r="5464" spans="1:38" hidden="1" x14ac:dyDescent="0.25">
      <c r="A5464" s="122" t="s">
        <v>2246</v>
      </c>
      <c r="B5464" s="122">
        <v>1</v>
      </c>
      <c r="C5464" s="122" t="s">
        <v>2247</v>
      </c>
      <c r="D5464" s="122" t="s">
        <v>2100</v>
      </c>
      <c r="E5464" s="122">
        <v>99</v>
      </c>
      <c r="F5464" s="122">
        <v>0</v>
      </c>
      <c r="G5464" s="122">
        <v>0</v>
      </c>
      <c r="H5464" s="122">
        <v>0</v>
      </c>
      <c r="I5464" s="122">
        <v>0</v>
      </c>
      <c r="J5464" s="122">
        <v>6.1658999999999996E-8</v>
      </c>
      <c r="K5464" s="122">
        <v>1.82988E-7</v>
      </c>
      <c r="L5464" s="122">
        <v>1.635621E-6</v>
      </c>
      <c r="M5464" s="122">
        <v>4.473261E-6</v>
      </c>
      <c r="N5464" s="122">
        <v>8.7303839999999999E-6</v>
      </c>
      <c r="O5464" s="122">
        <v>1.4519699999999999E-5</v>
      </c>
      <c r="P5464" s="122">
        <v>2.1915465000000001E-5</v>
      </c>
      <c r="Q5464" s="122">
        <v>2.9500847999999998E-5</v>
      </c>
      <c r="R5464" s="122">
        <v>3.7331540999999999E-5</v>
      </c>
      <c r="S5464" s="122">
        <v>4.5428759999999998E-5</v>
      </c>
      <c r="T5464" s="122">
        <v>5.3567747999999997E-5</v>
      </c>
      <c r="U5464" s="122">
        <v>6.1820108999999999E-5</v>
      </c>
      <c r="V5464" s="122">
        <v>7.0187169E-5</v>
      </c>
      <c r="W5464" s="122">
        <v>7.8635778000000003E-5</v>
      </c>
      <c r="X5464" s="122">
        <v>8.7250799999999995E-5</v>
      </c>
      <c r="Y5464" s="122">
        <v>9.5768361000000003E-5</v>
      </c>
      <c r="Z5464" s="122">
        <v>1.04359515E-4</v>
      </c>
      <c r="AA5464" s="122">
        <v>1.13425377E-4</v>
      </c>
      <c r="AB5464" s="122">
        <v>1.2253963800000001E-4</v>
      </c>
      <c r="AC5464" s="122">
        <v>1.31944956E-4</v>
      </c>
      <c r="AD5464" s="122">
        <v>1.4171890199999999E-4</v>
      </c>
      <c r="AE5464" s="122">
        <v>1.51147425E-4</v>
      </c>
      <c r="AF5464" s="122">
        <v>1.6139607899999999E-4</v>
      </c>
      <c r="AG5464" s="122">
        <v>1.7205380399999999E-4</v>
      </c>
      <c r="AH5464" s="122">
        <v>1.8326778600000001E-4</v>
      </c>
      <c r="AI5464" s="122">
        <v>1.9498829999999999E-4</v>
      </c>
      <c r="AJ5464" s="122">
        <v>1.9974134699999999E-4</v>
      </c>
      <c r="AK5464" s="122">
        <v>2.0417814300000001E-4</v>
      </c>
      <c r="AL5464" s="122">
        <v>0</v>
      </c>
    </row>
    <row r="5465" spans="1:38" hidden="1" x14ac:dyDescent="0.25">
      <c r="A5465" s="122" t="s">
        <v>2246</v>
      </c>
      <c r="B5465" s="122">
        <v>1</v>
      </c>
      <c r="C5465" s="122" t="s">
        <v>2247</v>
      </c>
      <c r="D5465" s="122" t="s">
        <v>2101</v>
      </c>
      <c r="E5465" s="122">
        <v>99</v>
      </c>
      <c r="F5465" s="122">
        <v>0</v>
      </c>
      <c r="G5465" s="122">
        <v>0</v>
      </c>
      <c r="H5465" s="122">
        <v>0</v>
      </c>
      <c r="I5465" s="122">
        <v>0</v>
      </c>
      <c r="J5465" s="122">
        <v>4.76697E-7</v>
      </c>
      <c r="K5465" s="122">
        <v>1.4241240000000001E-6</v>
      </c>
      <c r="L5465" s="122">
        <v>1.2776673E-5</v>
      </c>
      <c r="M5465" s="122">
        <v>3.4968609000000001E-5</v>
      </c>
      <c r="N5465" s="122">
        <v>6.8281044000000006E-5</v>
      </c>
      <c r="O5465" s="122">
        <v>1.13437311E-4</v>
      </c>
      <c r="P5465" s="122">
        <v>1.7078880000000001E-4</v>
      </c>
      <c r="Q5465" s="122">
        <v>2.2924882499999999E-4</v>
      </c>
      <c r="R5465" s="122">
        <v>2.8851439500000002E-4</v>
      </c>
      <c r="S5465" s="122">
        <v>3.4914243E-4</v>
      </c>
      <c r="T5465" s="122">
        <v>4.1002174200000001E-4</v>
      </c>
      <c r="U5465" s="122">
        <v>4.7116028699999997E-4</v>
      </c>
      <c r="V5465" s="122">
        <v>5.32178166E-4</v>
      </c>
      <c r="W5465" s="122">
        <v>5.9264376599999999E-4</v>
      </c>
      <c r="X5465" s="122">
        <v>6.5228459399999995E-4</v>
      </c>
      <c r="Y5465" s="122">
        <v>7.13197719E-4</v>
      </c>
      <c r="Z5465" s="122">
        <v>7.7642338800000001E-4</v>
      </c>
      <c r="AA5465" s="122">
        <v>8.4381601200000001E-4</v>
      </c>
      <c r="AB5465" s="122">
        <v>9.1328846700000003E-4</v>
      </c>
      <c r="AC5465" s="122">
        <v>9.8469157800000007E-4</v>
      </c>
      <c r="AD5465" s="122">
        <v>1.0573457700000001E-3</v>
      </c>
      <c r="AE5465" s="122">
        <v>1.129769238E-3</v>
      </c>
      <c r="AF5465" s="122">
        <v>1.205808708E-3</v>
      </c>
      <c r="AG5465" s="122">
        <v>1.28507964E-3</v>
      </c>
      <c r="AH5465" s="122">
        <v>1.3658058569999999E-3</v>
      </c>
      <c r="AI5465" s="122">
        <v>1.4466938460000001E-3</v>
      </c>
      <c r="AJ5465" s="122">
        <v>1.476147621E-3</v>
      </c>
      <c r="AK5465" s="122">
        <v>1.495472082E-3</v>
      </c>
      <c r="AL5465" s="122">
        <v>0</v>
      </c>
    </row>
    <row r="5466" spans="1:38" hidden="1" x14ac:dyDescent="0.25">
      <c r="A5466" s="122" t="s">
        <v>2246</v>
      </c>
      <c r="B5466" s="122">
        <v>1</v>
      </c>
      <c r="C5466" s="122" t="s">
        <v>2247</v>
      </c>
      <c r="D5466" s="122" t="s">
        <v>2102</v>
      </c>
      <c r="E5466" s="122">
        <v>99</v>
      </c>
      <c r="F5466" s="122">
        <v>0</v>
      </c>
      <c r="G5466" s="122">
        <v>0</v>
      </c>
      <c r="H5466" s="122">
        <v>0</v>
      </c>
      <c r="I5466" s="122">
        <v>0</v>
      </c>
      <c r="J5466" s="122">
        <v>2.2873499999999999E-7</v>
      </c>
      <c r="K5466" s="122">
        <v>6.8554200000000004E-7</v>
      </c>
      <c r="L5466" s="122">
        <v>6.1705410000000001E-6</v>
      </c>
      <c r="M5466" s="122">
        <v>1.6981418999999998E-5</v>
      </c>
      <c r="N5466" s="122">
        <v>3.3374094E-5</v>
      </c>
      <c r="O5466" s="122">
        <v>5.5858413000000003E-5</v>
      </c>
      <c r="P5466" s="122">
        <v>8.4664437000000003E-5</v>
      </c>
      <c r="Q5466" s="122">
        <v>1.14331698E-4</v>
      </c>
      <c r="R5466" s="122">
        <v>1.44576432E-4</v>
      </c>
      <c r="S5466" s="122">
        <v>1.7571820499999999E-4</v>
      </c>
      <c r="T5466" s="122">
        <v>2.07459993E-4</v>
      </c>
      <c r="U5466" s="122">
        <v>2.3998809899999999E-4</v>
      </c>
      <c r="V5466" s="122">
        <v>2.7380507699999998E-4</v>
      </c>
      <c r="W5466" s="122">
        <v>3.0856152600000001E-4</v>
      </c>
      <c r="X5466" s="122">
        <v>3.4408241399999998E-4</v>
      </c>
      <c r="Y5466" s="122">
        <v>3.8039757600000001E-4</v>
      </c>
      <c r="Z5466" s="122">
        <v>4.1746325399999999E-4</v>
      </c>
      <c r="AA5466" s="122">
        <v>4.5649472700000002E-4</v>
      </c>
      <c r="AB5466" s="122">
        <v>4.9616732099999996E-4</v>
      </c>
      <c r="AC5466" s="122">
        <v>5.3776460400000001E-4</v>
      </c>
      <c r="AD5466" s="122">
        <v>5.8048036800000002E-4</v>
      </c>
      <c r="AE5466" s="122">
        <v>6.2365161299999996E-4</v>
      </c>
      <c r="AF5466" s="122">
        <v>6.6932369400000003E-4</v>
      </c>
      <c r="AG5466" s="122">
        <v>7.1736467399999997E-4</v>
      </c>
      <c r="AH5466" s="122">
        <v>7.6702337399999995E-4</v>
      </c>
      <c r="AI5466" s="122">
        <v>8.1718529100000003E-4</v>
      </c>
      <c r="AJ5466" s="122">
        <v>8.3679948299999996E-4</v>
      </c>
      <c r="AK5466" s="122">
        <v>8.4920885400000001E-4</v>
      </c>
      <c r="AL5466" s="122">
        <v>0</v>
      </c>
    </row>
    <row r="5467" spans="1:38" hidden="1" x14ac:dyDescent="0.25">
      <c r="A5467" s="122" t="s">
        <v>2246</v>
      </c>
      <c r="B5467" s="122">
        <v>1</v>
      </c>
      <c r="C5467" s="122" t="s">
        <v>2247</v>
      </c>
      <c r="D5467" s="122" t="s">
        <v>2103</v>
      </c>
      <c r="E5467" s="122">
        <v>99</v>
      </c>
      <c r="F5467" s="122">
        <v>0</v>
      </c>
      <c r="G5467" s="122">
        <v>0</v>
      </c>
      <c r="H5467" s="122">
        <v>0</v>
      </c>
      <c r="I5467" s="122">
        <v>0</v>
      </c>
      <c r="J5467" s="122">
        <v>2.6453699999999998E-7</v>
      </c>
      <c r="K5467" s="122">
        <v>7.9162200000000005E-7</v>
      </c>
      <c r="L5467" s="122">
        <v>7.1113379999999998E-6</v>
      </c>
      <c r="M5467" s="122">
        <v>1.9539936000000001E-5</v>
      </c>
      <c r="N5467" s="122">
        <v>3.8285597999999999E-5</v>
      </c>
      <c r="O5467" s="122">
        <v>6.3749438999999997E-5</v>
      </c>
      <c r="P5467" s="122">
        <v>9.6223842E-5</v>
      </c>
      <c r="Q5467" s="122">
        <v>1.2943749000000001E-4</v>
      </c>
      <c r="R5467" s="122">
        <v>1.6346994299999999E-4</v>
      </c>
      <c r="S5467" s="122">
        <v>1.9852208999999999E-4</v>
      </c>
      <c r="T5467" s="122">
        <v>2.3437381500000001E-4</v>
      </c>
      <c r="U5467" s="122">
        <v>2.7142822200000002E-4</v>
      </c>
      <c r="V5467" s="122">
        <v>3.0981791099999998E-4</v>
      </c>
      <c r="W5467" s="122">
        <v>3.4888054500000002E-4</v>
      </c>
      <c r="X5467" s="122">
        <v>3.8847092700000001E-4</v>
      </c>
      <c r="Y5467" s="122">
        <v>4.2936874500000002E-4</v>
      </c>
      <c r="Z5467" s="122">
        <v>4.7131940699999999E-4</v>
      </c>
      <c r="AA5467" s="122">
        <v>5.1323492999999997E-4</v>
      </c>
      <c r="AB5467" s="122">
        <v>5.5600506000000002E-4</v>
      </c>
      <c r="AC5467" s="122">
        <v>6.0016152299999996E-4</v>
      </c>
      <c r="AD5467" s="122">
        <v>6.4504397100000001E-4</v>
      </c>
      <c r="AE5467" s="122">
        <v>6.9090765900000001E-4</v>
      </c>
      <c r="AF5467" s="122">
        <v>7.3788982799999998E-4</v>
      </c>
      <c r="AG5467" s="122">
        <v>7.8719117099999999E-4</v>
      </c>
      <c r="AH5467" s="122">
        <v>8.3775619200000004E-4</v>
      </c>
      <c r="AI5467" s="122">
        <v>8.8969163400000003E-4</v>
      </c>
      <c r="AJ5467" s="122">
        <v>9.0238609499999998E-4</v>
      </c>
      <c r="AK5467" s="122">
        <v>9.1777167299999997E-4</v>
      </c>
      <c r="AL5467" s="122">
        <v>0</v>
      </c>
    </row>
    <row r="5468" spans="1:38" hidden="1" x14ac:dyDescent="0.25">
      <c r="A5468" s="122" t="s">
        <v>2246</v>
      </c>
      <c r="B5468" s="122">
        <v>1</v>
      </c>
      <c r="C5468" s="122" t="s">
        <v>2247</v>
      </c>
      <c r="D5468" s="122" t="s">
        <v>2137</v>
      </c>
      <c r="E5468" s="122">
        <v>99</v>
      </c>
      <c r="F5468" s="122">
        <v>0</v>
      </c>
      <c r="G5468" s="122">
        <v>0</v>
      </c>
      <c r="H5468" s="122">
        <v>0</v>
      </c>
      <c r="I5468" s="122">
        <v>0</v>
      </c>
      <c r="J5468" s="122">
        <v>2.6519999999999999E-9</v>
      </c>
      <c r="K5468" s="122">
        <v>8.6189999999999993E-9</v>
      </c>
      <c r="L5468" s="122">
        <v>7.8233999999999998E-8</v>
      </c>
      <c r="M5468" s="122">
        <v>2.22768E-7</v>
      </c>
      <c r="N5468" s="122">
        <v>4.50177E-7</v>
      </c>
      <c r="O5468" s="122">
        <v>7.7173199999999999E-7</v>
      </c>
      <c r="P5468" s="122">
        <v>1.1967149999999999E-6</v>
      </c>
      <c r="Q5468" s="122">
        <v>1.593189E-6</v>
      </c>
      <c r="R5468" s="122">
        <v>1.9883370000000001E-6</v>
      </c>
      <c r="S5468" s="122">
        <v>2.3848110000000001E-6</v>
      </c>
      <c r="T5468" s="122">
        <v>2.779959E-6</v>
      </c>
      <c r="U5468" s="122">
        <v>3.1751069999999999E-6</v>
      </c>
      <c r="V5468" s="122">
        <v>3.5119109999999999E-6</v>
      </c>
      <c r="W5468" s="122">
        <v>3.771807E-6</v>
      </c>
      <c r="X5468" s="122">
        <v>3.9985529999999999E-6</v>
      </c>
      <c r="Y5468" s="122">
        <v>4.1861819999999998E-6</v>
      </c>
      <c r="Z5468" s="122">
        <v>4.3327050000000004E-6</v>
      </c>
      <c r="AA5468" s="122">
        <v>4.5707220000000003E-6</v>
      </c>
      <c r="AB5468" s="122">
        <v>4.9274160000000001E-6</v>
      </c>
      <c r="AC5468" s="122">
        <v>5.2894139999999997E-6</v>
      </c>
      <c r="AD5468" s="122">
        <v>5.6494230000000001E-6</v>
      </c>
      <c r="AE5468" s="122">
        <v>6.0114209999999997E-6</v>
      </c>
      <c r="AF5468" s="122">
        <v>6.3780599999999997E-6</v>
      </c>
      <c r="AG5468" s="122">
        <v>6.7559699999999998E-6</v>
      </c>
      <c r="AH5468" s="122">
        <v>7.1451509999999999E-6</v>
      </c>
      <c r="AI5468" s="122">
        <v>7.5409619999999997E-6</v>
      </c>
      <c r="AJ5468" s="122">
        <v>7.6026209999999998E-6</v>
      </c>
      <c r="AK5468" s="122">
        <v>7.6861590000000006E-6</v>
      </c>
      <c r="AL5468" s="122">
        <v>0</v>
      </c>
    </row>
    <row r="5469" spans="1:38" hidden="1" x14ac:dyDescent="0.25">
      <c r="A5469" s="122" t="s">
        <v>2246</v>
      </c>
      <c r="B5469" s="122">
        <v>1</v>
      </c>
      <c r="C5469" s="122" t="s">
        <v>2247</v>
      </c>
      <c r="D5469" s="122" t="s">
        <v>2104</v>
      </c>
      <c r="E5469" s="122">
        <v>99</v>
      </c>
      <c r="F5469" s="122">
        <v>0</v>
      </c>
      <c r="G5469" s="122">
        <v>0</v>
      </c>
      <c r="H5469" s="122">
        <v>0</v>
      </c>
      <c r="I5469" s="122">
        <v>0</v>
      </c>
      <c r="J5469" s="122">
        <v>1.3326299999999999E-7</v>
      </c>
      <c r="K5469" s="122">
        <v>4.0045200000000002E-7</v>
      </c>
      <c r="L5469" s="122">
        <v>3.5981010000000001E-6</v>
      </c>
      <c r="M5469" s="122">
        <v>9.8999160000000003E-6</v>
      </c>
      <c r="N5469" s="122">
        <v>1.9447115999999999E-5</v>
      </c>
      <c r="O5469" s="122">
        <v>3.2418047999999998E-5</v>
      </c>
      <c r="P5469" s="122">
        <v>4.8879011999999997E-5</v>
      </c>
      <c r="Q5469" s="122">
        <v>6.5462631000000004E-5</v>
      </c>
      <c r="R5469" s="122">
        <v>8.2347915000000006E-5</v>
      </c>
      <c r="S5469" s="122">
        <v>9.9734427000000006E-5</v>
      </c>
      <c r="T5469" s="122">
        <v>1.17803829E-4</v>
      </c>
      <c r="U5469" s="122">
        <v>1.3621997999999999E-4</v>
      </c>
      <c r="V5469" s="122">
        <v>1.5404075699999999E-4</v>
      </c>
      <c r="W5469" s="122">
        <v>1.7352433799999999E-4</v>
      </c>
      <c r="X5469" s="122">
        <v>1.9330759499999999E-4</v>
      </c>
      <c r="Y5469" s="122">
        <v>2.13116709E-4</v>
      </c>
      <c r="Z5469" s="122">
        <v>2.3350395899999999E-4</v>
      </c>
      <c r="AA5469" s="122">
        <v>2.5435995000000001E-4</v>
      </c>
      <c r="AB5469" s="122">
        <v>2.7538102799999999E-4</v>
      </c>
      <c r="AC5469" s="122">
        <v>2.9693648399999999E-4</v>
      </c>
      <c r="AD5469" s="122">
        <v>3.1851116699999998E-4</v>
      </c>
      <c r="AE5469" s="122">
        <v>3.4005468900000002E-4</v>
      </c>
      <c r="AF5469" s="122">
        <v>3.6227049300000002E-4</v>
      </c>
      <c r="AG5469" s="122">
        <v>3.8522090100000001E-4</v>
      </c>
      <c r="AH5469" s="122">
        <v>4.0792202099999999E-4</v>
      </c>
      <c r="AI5469" s="122">
        <v>4.3151421299999999E-4</v>
      </c>
      <c r="AJ5469" s="122">
        <v>4.3354431899999998E-4</v>
      </c>
      <c r="AK5469" s="122">
        <v>4.38928542E-4</v>
      </c>
      <c r="AL5469" s="122">
        <v>0</v>
      </c>
    </row>
    <row r="5470" spans="1:38" hidden="1" x14ac:dyDescent="0.25">
      <c r="A5470" s="122" t="s">
        <v>2246</v>
      </c>
      <c r="B5470" s="122">
        <v>1</v>
      </c>
      <c r="C5470" s="122" t="s">
        <v>2247</v>
      </c>
      <c r="D5470" s="122" t="s">
        <v>2105</v>
      </c>
      <c r="E5470" s="122">
        <v>99</v>
      </c>
      <c r="F5470" s="122">
        <v>0</v>
      </c>
      <c r="G5470" s="122">
        <v>0</v>
      </c>
      <c r="H5470" s="122">
        <v>0</v>
      </c>
      <c r="I5470" s="122">
        <v>0</v>
      </c>
      <c r="J5470" s="122">
        <v>4.2431999999999999E-8</v>
      </c>
      <c r="K5470" s="122">
        <v>1.2928500000000001E-7</v>
      </c>
      <c r="L5470" s="122">
        <v>1.16025E-6</v>
      </c>
      <c r="M5470" s="122">
        <v>3.1724549999999999E-6</v>
      </c>
      <c r="N5470" s="122">
        <v>6.1877790000000003E-6</v>
      </c>
      <c r="O5470" s="122">
        <v>1.0287108E-5</v>
      </c>
      <c r="P5470" s="122">
        <v>1.5508895999999999E-5</v>
      </c>
      <c r="Q5470" s="122">
        <v>2.0810244E-5</v>
      </c>
      <c r="R5470" s="122">
        <v>2.6261430000000001E-5</v>
      </c>
      <c r="S5470" s="122">
        <v>3.1976490000000001E-5</v>
      </c>
      <c r="T5470" s="122">
        <v>3.7922936999999997E-5</v>
      </c>
      <c r="U5470" s="122">
        <v>4.4068284000000002E-5</v>
      </c>
      <c r="V5470" s="122">
        <v>5.0517947999999998E-5</v>
      </c>
      <c r="W5470" s="122">
        <v>5.7165186000000001E-5</v>
      </c>
      <c r="X5470" s="122">
        <v>6.4029887999999995E-5</v>
      </c>
      <c r="Y5470" s="122">
        <v>7.0874699999999994E-5</v>
      </c>
      <c r="Z5470" s="122">
        <v>7.7875979999999996E-5</v>
      </c>
      <c r="AA5470" s="122">
        <v>8.5168317000000002E-5</v>
      </c>
      <c r="AB5470" s="122">
        <v>9.2651598E-5</v>
      </c>
      <c r="AC5470" s="122">
        <v>1.00721634E-4</v>
      </c>
      <c r="AD5470" s="122">
        <v>1.08869904E-4</v>
      </c>
      <c r="AE5470" s="122">
        <v>1.1730392699999999E-4</v>
      </c>
      <c r="AF5470" s="122">
        <v>1.2624116700000001E-4</v>
      </c>
      <c r="AG5470" s="122">
        <v>1.3574527199999999E-4</v>
      </c>
      <c r="AH5470" s="122">
        <v>1.45208271E-4</v>
      </c>
      <c r="AI5470" s="122">
        <v>1.5504984300000001E-4</v>
      </c>
      <c r="AJ5470" s="122">
        <v>1.5926055599999999E-4</v>
      </c>
      <c r="AK5470" s="122">
        <v>1.64305986E-4</v>
      </c>
      <c r="AL5470" s="122">
        <v>0</v>
      </c>
    </row>
    <row r="5471" spans="1:38" hidden="1" x14ac:dyDescent="0.25">
      <c r="A5471" s="122" t="s">
        <v>2246</v>
      </c>
      <c r="B5471" s="122">
        <v>1</v>
      </c>
      <c r="C5471" s="122" t="s">
        <v>2247</v>
      </c>
      <c r="D5471" s="122" t="s">
        <v>2106</v>
      </c>
      <c r="E5471" s="122">
        <v>99</v>
      </c>
      <c r="F5471" s="122">
        <v>0</v>
      </c>
      <c r="G5471" s="122">
        <v>0</v>
      </c>
      <c r="H5471" s="122">
        <v>0</v>
      </c>
      <c r="I5471" s="122">
        <v>0</v>
      </c>
      <c r="J5471" s="122">
        <v>3.56694E-7</v>
      </c>
      <c r="K5471" s="122">
        <v>1.08069E-6</v>
      </c>
      <c r="L5471" s="122">
        <v>9.8203559999999997E-6</v>
      </c>
      <c r="M5471" s="122">
        <v>2.7295710000000001E-5</v>
      </c>
      <c r="N5471" s="122">
        <v>5.4144558000000002E-5</v>
      </c>
      <c r="O5471" s="122">
        <v>9.1112774999999998E-5</v>
      </c>
      <c r="P5471" s="122">
        <v>1.3868435100000001E-4</v>
      </c>
      <c r="Q5471" s="122">
        <v>1.8838349400000001E-4</v>
      </c>
      <c r="R5471" s="122">
        <v>2.3984621699999999E-4</v>
      </c>
      <c r="S5471" s="122">
        <v>2.92859697E-4</v>
      </c>
      <c r="T5471" s="122">
        <v>3.4876916099999997E-4</v>
      </c>
      <c r="U5471" s="122">
        <v>4.0807782600000002E-4</v>
      </c>
      <c r="V5471" s="122">
        <v>4.7285159999999998E-4</v>
      </c>
      <c r="W5471" s="122">
        <v>5.4030522000000003E-4</v>
      </c>
      <c r="X5471" s="122">
        <v>6.1048376999999995E-4</v>
      </c>
      <c r="Y5471" s="122">
        <v>6.80639115E-4</v>
      </c>
      <c r="Z5471" s="122">
        <v>7.5260511300000003E-4</v>
      </c>
      <c r="AA5471" s="122">
        <v>8.2467851700000002E-4</v>
      </c>
      <c r="AB5471" s="122">
        <v>8.99773212E-4</v>
      </c>
      <c r="AC5471" s="122">
        <v>9.7792964100000004E-4</v>
      </c>
      <c r="AD5471" s="122">
        <v>1.0579060049999999E-3</v>
      </c>
      <c r="AE5471" s="122">
        <v>1.1414526239999999E-3</v>
      </c>
      <c r="AF5471" s="122">
        <v>1.2309669060000001E-3</v>
      </c>
      <c r="AG5471" s="122">
        <v>1.3235939730000001E-3</v>
      </c>
      <c r="AH5471" s="122">
        <v>1.4210649179999999E-3</v>
      </c>
      <c r="AI5471" s="122">
        <v>1.521541905E-3</v>
      </c>
      <c r="AJ5471" s="122">
        <v>1.5332591039999999E-3</v>
      </c>
      <c r="AK5471" s="122">
        <v>1.569919689E-3</v>
      </c>
      <c r="AL5471" s="122">
        <v>0</v>
      </c>
    </row>
    <row r="5472" spans="1:38" hidden="1" x14ac:dyDescent="0.25">
      <c r="A5472" s="122" t="s">
        <v>2246</v>
      </c>
      <c r="B5472" s="122">
        <v>1</v>
      </c>
      <c r="C5472" s="122" t="s">
        <v>2247</v>
      </c>
      <c r="D5472" s="122" t="s">
        <v>2107</v>
      </c>
      <c r="E5472" s="122">
        <v>99</v>
      </c>
      <c r="F5472" s="122">
        <v>0</v>
      </c>
      <c r="G5472" s="122">
        <v>0</v>
      </c>
      <c r="H5472" s="122">
        <v>0</v>
      </c>
      <c r="I5472" s="122">
        <v>0</v>
      </c>
      <c r="J5472" s="122">
        <v>3.1824000000000001E-8</v>
      </c>
      <c r="K5472" s="122">
        <v>9.5471999999999996E-8</v>
      </c>
      <c r="L5472" s="122">
        <v>8.51292E-7</v>
      </c>
      <c r="M5472" s="122">
        <v>2.3158590000000001E-6</v>
      </c>
      <c r="N5472" s="122">
        <v>4.4898359999999999E-6</v>
      </c>
      <c r="O5472" s="122">
        <v>7.3844939999999996E-6</v>
      </c>
      <c r="P5472" s="122">
        <v>1.1017733999999999E-5</v>
      </c>
      <c r="Q5472" s="122">
        <v>1.4663571E-5</v>
      </c>
      <c r="R5472" s="122">
        <v>1.8383000999999999E-5</v>
      </c>
      <c r="S5472" s="122">
        <v>2.2212489000000001E-5</v>
      </c>
      <c r="T5472" s="122">
        <v>2.6288613E-5</v>
      </c>
      <c r="U5472" s="122">
        <v>3.0286503E-5</v>
      </c>
      <c r="V5472" s="122">
        <v>3.4436883000000002E-5</v>
      </c>
      <c r="W5472" s="122">
        <v>3.8684060999999998E-5</v>
      </c>
      <c r="X5472" s="122">
        <v>4.3121519999999998E-5</v>
      </c>
      <c r="Y5472" s="122">
        <v>4.7896445999999997E-5</v>
      </c>
      <c r="Z5472" s="122">
        <v>5.3038674E-5</v>
      </c>
      <c r="AA5472" s="122">
        <v>5.8530302999999999E-5</v>
      </c>
      <c r="AB5472" s="122">
        <v>6.4792338000000004E-5</v>
      </c>
      <c r="AC5472" s="122">
        <v>7.1819474999999997E-5</v>
      </c>
      <c r="AD5472" s="122">
        <v>7.8644397000000001E-5</v>
      </c>
      <c r="AE5472" s="122">
        <v>8.5921485000000006E-5</v>
      </c>
      <c r="AF5472" s="122">
        <v>9.1593450000000006E-5</v>
      </c>
      <c r="AG5472" s="122">
        <v>9.7475586000000001E-5</v>
      </c>
      <c r="AH5472" s="122">
        <v>1.03941825E-4</v>
      </c>
      <c r="AI5472" s="122">
        <v>1.10656026E-4</v>
      </c>
      <c r="AJ5472" s="122">
        <v>1.14213684E-4</v>
      </c>
      <c r="AK5472" s="122">
        <v>1.1530564500000001E-4</v>
      </c>
      <c r="AL5472" s="122">
        <v>0</v>
      </c>
    </row>
    <row r="5473" spans="1:38" hidden="1" x14ac:dyDescent="0.25">
      <c r="A5473" s="122" t="s">
        <v>2246</v>
      </c>
      <c r="B5473" s="122">
        <v>1</v>
      </c>
      <c r="C5473" s="122" t="s">
        <v>2247</v>
      </c>
      <c r="D5473" s="122" t="s">
        <v>475</v>
      </c>
      <c r="E5473" s="122">
        <v>99</v>
      </c>
      <c r="F5473" s="122">
        <v>0</v>
      </c>
      <c r="G5473" s="122">
        <v>0</v>
      </c>
      <c r="H5473" s="122">
        <v>0</v>
      </c>
      <c r="I5473" s="122">
        <v>0</v>
      </c>
      <c r="J5473" s="122">
        <v>8.1548999999999998E-8</v>
      </c>
      <c r="K5473" s="122">
        <v>2.43984E-7</v>
      </c>
      <c r="L5473" s="122">
        <v>2.1912150000000001E-6</v>
      </c>
      <c r="M5473" s="122">
        <v>6.012084E-6</v>
      </c>
      <c r="N5473" s="122">
        <v>1.1758304999999999E-5</v>
      </c>
      <c r="O5473" s="122">
        <v>1.9539273000000001E-5</v>
      </c>
      <c r="P5473" s="122">
        <v>2.9410017000000001E-5</v>
      </c>
      <c r="Q5473" s="122">
        <v>3.9461759999999999E-5</v>
      </c>
      <c r="R5473" s="122">
        <v>4.9785333000000003E-5</v>
      </c>
      <c r="S5473" s="122">
        <v>6.0454329000000001E-5</v>
      </c>
      <c r="T5473" s="122">
        <v>7.1333496E-5</v>
      </c>
      <c r="U5473" s="122">
        <v>8.2572672000000007E-5</v>
      </c>
      <c r="V5473" s="122">
        <v>9.3999476999999997E-5</v>
      </c>
      <c r="W5473" s="122">
        <v>1.05680874E-4</v>
      </c>
      <c r="X5473" s="122">
        <v>1.17800514E-4</v>
      </c>
      <c r="Y5473" s="122">
        <v>1.3056525300000001E-4</v>
      </c>
      <c r="Z5473" s="122">
        <v>1.4381398199999999E-4</v>
      </c>
      <c r="AA5473" s="122">
        <v>1.5717741E-4</v>
      </c>
      <c r="AB5473" s="122">
        <v>1.71034773E-4</v>
      </c>
      <c r="AC5473" s="122">
        <v>1.8530385900000001E-4</v>
      </c>
      <c r="AD5473" s="122">
        <v>2.0013649500000001E-4</v>
      </c>
      <c r="AE5473" s="122">
        <v>2.15168694E-4</v>
      </c>
      <c r="AF5473" s="122">
        <v>2.3094477899999999E-4</v>
      </c>
      <c r="AG5473" s="122">
        <v>2.4692374199999998E-4</v>
      </c>
      <c r="AH5473" s="122">
        <v>2.6332238400000001E-4</v>
      </c>
      <c r="AI5473" s="122">
        <v>2.8000943100000002E-4</v>
      </c>
      <c r="AJ5473" s="122">
        <v>2.87593488E-4</v>
      </c>
      <c r="AK5473" s="122">
        <v>2.9218012200000001E-4</v>
      </c>
      <c r="AL5473" s="122">
        <v>0</v>
      </c>
    </row>
    <row r="5474" spans="1:38" hidden="1" x14ac:dyDescent="0.25">
      <c r="A5474" s="122" t="s">
        <v>2246</v>
      </c>
      <c r="B5474" s="122">
        <v>1</v>
      </c>
      <c r="C5474" s="122" t="s">
        <v>2247</v>
      </c>
      <c r="D5474" s="122" t="s">
        <v>2108</v>
      </c>
      <c r="E5474" s="122">
        <v>99</v>
      </c>
      <c r="F5474" s="122">
        <v>0</v>
      </c>
      <c r="G5474" s="122">
        <v>0</v>
      </c>
      <c r="H5474" s="122">
        <v>0</v>
      </c>
      <c r="I5474" s="122">
        <v>0</v>
      </c>
      <c r="J5474" s="122">
        <v>5.7018000000000001E-8</v>
      </c>
      <c r="K5474" s="122">
        <v>1.7039100000000001E-7</v>
      </c>
      <c r="L5474" s="122">
        <v>1.5381599999999999E-6</v>
      </c>
      <c r="M5474" s="122">
        <v>4.2398849999999996E-6</v>
      </c>
      <c r="N5474" s="122">
        <v>8.3610929999999995E-6</v>
      </c>
      <c r="O5474" s="122">
        <v>1.4006537999999999E-5</v>
      </c>
      <c r="P5474" s="122">
        <v>2.1276995999999999E-5</v>
      </c>
      <c r="Q5474" s="122">
        <v>2.8808013000000002E-5</v>
      </c>
      <c r="R5474" s="122">
        <v>3.6557819999999999E-5</v>
      </c>
      <c r="S5474" s="122">
        <v>4.4501223000000003E-5</v>
      </c>
      <c r="T5474" s="122">
        <v>5.2607061E-5</v>
      </c>
      <c r="U5474" s="122">
        <v>6.0868704E-5</v>
      </c>
      <c r="V5474" s="122">
        <v>6.9378972000000004E-5</v>
      </c>
      <c r="W5474" s="122">
        <v>7.7776530000000005E-5</v>
      </c>
      <c r="X5474" s="122">
        <v>8.6292764999999999E-5</v>
      </c>
      <c r="Y5474" s="122">
        <v>9.4797066000000001E-5</v>
      </c>
      <c r="Z5474" s="122">
        <v>1.03506897E-4</v>
      </c>
      <c r="AA5474" s="122">
        <v>1.12739835E-4</v>
      </c>
      <c r="AB5474" s="122">
        <v>1.2222471300000001E-4</v>
      </c>
      <c r="AC5474" s="122">
        <v>1.31818323E-4</v>
      </c>
      <c r="AD5474" s="122">
        <v>1.42042446E-4</v>
      </c>
      <c r="AE5474" s="122">
        <v>1.5210081899999999E-4</v>
      </c>
      <c r="AF5474" s="122">
        <v>1.62770478E-4</v>
      </c>
      <c r="AG5474" s="122">
        <v>1.7394070199999999E-4</v>
      </c>
      <c r="AH5474" s="122">
        <v>1.85311152E-4</v>
      </c>
      <c r="AI5474" s="122">
        <v>1.9716360300000001E-4</v>
      </c>
      <c r="AJ5474" s="122">
        <v>2.02024056E-4</v>
      </c>
      <c r="AK5474" s="122">
        <v>2.0666969699999999E-4</v>
      </c>
      <c r="AL5474" s="122">
        <v>0</v>
      </c>
    </row>
    <row r="5475" spans="1:38" hidden="1" x14ac:dyDescent="0.25">
      <c r="A5475" s="122" t="s">
        <v>2246</v>
      </c>
      <c r="B5475" s="122">
        <v>1</v>
      </c>
      <c r="C5475" s="122" t="s">
        <v>2247</v>
      </c>
      <c r="D5475" s="122" t="s">
        <v>2109</v>
      </c>
      <c r="E5475" s="122">
        <v>99</v>
      </c>
      <c r="F5475" s="122">
        <v>0</v>
      </c>
      <c r="G5475" s="122">
        <v>0</v>
      </c>
      <c r="H5475" s="122">
        <v>0</v>
      </c>
      <c r="I5475" s="122">
        <v>0</v>
      </c>
      <c r="J5475" s="122">
        <v>3.9779999999999998E-7</v>
      </c>
      <c r="K5475" s="122">
        <v>1.189422E-6</v>
      </c>
      <c r="L5475" s="122">
        <v>1.0670322E-5</v>
      </c>
      <c r="M5475" s="122">
        <v>2.9299296000000002E-5</v>
      </c>
      <c r="N5475" s="122">
        <v>5.7460884E-5</v>
      </c>
      <c r="O5475" s="122">
        <v>9.5814770999999997E-5</v>
      </c>
      <c r="P5475" s="122">
        <v>1.4467389300000001E-4</v>
      </c>
      <c r="Q5475" s="122">
        <v>1.9486630799999999E-4</v>
      </c>
      <c r="R5475" s="122">
        <v>2.4636881100000002E-4</v>
      </c>
      <c r="S5475" s="122">
        <v>2.9908062600000001E-4</v>
      </c>
      <c r="T5475" s="122">
        <v>3.5208813900000001E-4</v>
      </c>
      <c r="U5475" s="122">
        <v>4.0557301200000001E-4</v>
      </c>
      <c r="V5475" s="122">
        <v>4.5929855399999997E-4</v>
      </c>
      <c r="W5475" s="122">
        <v>5.1422346299999995E-4</v>
      </c>
      <c r="X5475" s="122">
        <v>5.7124477799999998E-4</v>
      </c>
      <c r="Y5475" s="122">
        <v>6.3065421900000002E-4</v>
      </c>
      <c r="Z5475" s="122">
        <v>6.9167607600000003E-4</v>
      </c>
      <c r="AA5475" s="122">
        <v>7.5378260100000003E-4</v>
      </c>
      <c r="AB5475" s="122">
        <v>8.1616626000000005E-4</v>
      </c>
      <c r="AC5475" s="122">
        <v>8.7971746200000002E-4</v>
      </c>
      <c r="AD5475" s="122">
        <v>9.4399398600000003E-4</v>
      </c>
      <c r="AE5475" s="122">
        <v>1.0087491960000001E-3</v>
      </c>
      <c r="AF5475" s="122">
        <v>1.074916596E-3</v>
      </c>
      <c r="AG5475" s="122">
        <v>1.144859118E-3</v>
      </c>
      <c r="AH5475" s="122">
        <v>1.2159837690000001E-3</v>
      </c>
      <c r="AI5475" s="122">
        <v>1.288251432E-3</v>
      </c>
      <c r="AJ5475" s="122">
        <v>1.3606205339999999E-3</v>
      </c>
      <c r="AK5475" s="122">
        <v>1.3788669569999999E-3</v>
      </c>
      <c r="AL5475" s="122">
        <v>0</v>
      </c>
    </row>
    <row r="5476" spans="1:38" hidden="1" x14ac:dyDescent="0.25">
      <c r="A5476" s="122" t="s">
        <v>2246</v>
      </c>
      <c r="B5476" s="122">
        <v>1</v>
      </c>
      <c r="C5476" s="122" t="s">
        <v>2247</v>
      </c>
      <c r="D5476" s="122" t="s">
        <v>2110</v>
      </c>
      <c r="E5476" s="122">
        <v>99</v>
      </c>
      <c r="F5476" s="122">
        <v>0</v>
      </c>
      <c r="G5476" s="122">
        <v>0</v>
      </c>
      <c r="H5476" s="122">
        <v>0</v>
      </c>
      <c r="I5476" s="122">
        <v>0</v>
      </c>
      <c r="J5476" s="122">
        <v>8.3538000000000003E-8</v>
      </c>
      <c r="K5476" s="122">
        <v>2.5326599999999999E-7</v>
      </c>
      <c r="L5476" s="122">
        <v>2.2939799999999998E-6</v>
      </c>
      <c r="M5476" s="122">
        <v>6.3270090000000002E-6</v>
      </c>
      <c r="N5476" s="122">
        <v>1.2435228000000001E-5</v>
      </c>
      <c r="O5476" s="122">
        <v>2.0723391000000001E-5</v>
      </c>
      <c r="P5476" s="122">
        <v>3.1252494000000003E-5</v>
      </c>
      <c r="Q5476" s="122">
        <v>4.2028896000000002E-5</v>
      </c>
      <c r="R5476" s="122">
        <v>5.3444430000000002E-5</v>
      </c>
      <c r="S5476" s="122">
        <v>6.5285609999999998E-5</v>
      </c>
      <c r="T5476" s="122">
        <v>7.7630670000000007E-5</v>
      </c>
      <c r="U5476" s="122">
        <v>9.0577734000000005E-5</v>
      </c>
      <c r="V5476" s="122">
        <v>1.04045253E-4</v>
      </c>
      <c r="W5476" s="122">
        <v>1.17925158E-4</v>
      </c>
      <c r="X5476" s="122">
        <v>1.3185279899999999E-4</v>
      </c>
      <c r="Y5476" s="122">
        <v>1.4670797699999999E-4</v>
      </c>
      <c r="Z5476" s="122">
        <v>1.62287814E-4</v>
      </c>
      <c r="AA5476" s="122">
        <v>1.7765085E-4</v>
      </c>
      <c r="AB5476" s="122">
        <v>1.9262802E-4</v>
      </c>
      <c r="AC5476" s="122">
        <v>2.0785049999999999E-4</v>
      </c>
      <c r="AD5476" s="122">
        <v>2.2252268999999999E-4</v>
      </c>
      <c r="AE5476" s="122">
        <v>2.3768682600000001E-4</v>
      </c>
      <c r="AF5476" s="122">
        <v>2.53485453E-4</v>
      </c>
      <c r="AG5476" s="122">
        <v>2.6957381100000001E-4</v>
      </c>
      <c r="AH5476" s="122">
        <v>2.8633047300000001E-4</v>
      </c>
      <c r="AI5476" s="122">
        <v>3.0421556100000002E-4</v>
      </c>
      <c r="AJ5476" s="122">
        <v>3.1048289999999998E-4</v>
      </c>
      <c r="AK5476" s="122">
        <v>3.1482356100000003E-4</v>
      </c>
      <c r="AL5476" s="122">
        <v>0</v>
      </c>
    </row>
    <row r="5477" spans="1:38" hidden="1" x14ac:dyDescent="0.25">
      <c r="A5477" s="122" t="s">
        <v>2246</v>
      </c>
      <c r="B5477" s="122">
        <v>1</v>
      </c>
      <c r="C5477" s="122" t="s">
        <v>2247</v>
      </c>
      <c r="D5477" s="122" t="s">
        <v>2111</v>
      </c>
      <c r="E5477" s="122">
        <v>99</v>
      </c>
      <c r="F5477" s="122">
        <v>0</v>
      </c>
      <c r="G5477" s="122">
        <v>0</v>
      </c>
      <c r="H5477" s="122">
        <v>0</v>
      </c>
      <c r="I5477" s="122">
        <v>0</v>
      </c>
      <c r="J5477" s="122">
        <v>7.4256E-8</v>
      </c>
      <c r="K5477" s="122">
        <v>2.32713E-7</v>
      </c>
      <c r="L5477" s="122">
        <v>2.1819330000000001E-6</v>
      </c>
      <c r="M5477" s="122">
        <v>6.2892179999999999E-6</v>
      </c>
      <c r="N5477" s="122">
        <v>1.2848939999999999E-5</v>
      </c>
      <c r="O5477" s="122">
        <v>2.2175361000000001E-5</v>
      </c>
      <c r="P5477" s="122">
        <v>3.4642413000000001E-5</v>
      </c>
      <c r="Q5477" s="122">
        <v>4.8148386000000003E-5</v>
      </c>
      <c r="R5477" s="122">
        <v>6.2618360999999997E-5</v>
      </c>
      <c r="S5477" s="122">
        <v>7.8194882999999999E-5</v>
      </c>
      <c r="T5477" s="122">
        <v>9.5670900000000006E-5</v>
      </c>
      <c r="U5477" s="122">
        <v>1.14010143E-4</v>
      </c>
      <c r="V5477" s="122">
        <v>1.3376754299999999E-4</v>
      </c>
      <c r="W5477" s="122">
        <v>1.5413092500000001E-4</v>
      </c>
      <c r="X5477" s="122">
        <v>1.7401628400000001E-4</v>
      </c>
      <c r="Y5477" s="122">
        <v>1.9337256900000001E-4</v>
      </c>
      <c r="Z5477" s="122">
        <v>2.1242718900000001E-4</v>
      </c>
      <c r="AA5477" s="122">
        <v>2.3164556999999999E-4</v>
      </c>
      <c r="AB5477" s="122">
        <v>2.5324345800000001E-4</v>
      </c>
      <c r="AC5477" s="122">
        <v>2.7579407700000001E-4</v>
      </c>
      <c r="AD5477" s="122">
        <v>3.0009833099999998E-4</v>
      </c>
      <c r="AE5477" s="122">
        <v>3.2621522699999999E-4</v>
      </c>
      <c r="AF5477" s="122">
        <v>3.5366541599999999E-4</v>
      </c>
      <c r="AG5477" s="122">
        <v>3.8282813399999999E-4</v>
      </c>
      <c r="AH5477" s="122">
        <v>4.1446516800000002E-4</v>
      </c>
      <c r="AI5477" s="122">
        <v>4.4782069800000001E-4</v>
      </c>
      <c r="AJ5477" s="122">
        <v>4.5659351399999999E-4</v>
      </c>
      <c r="AK5477" s="122">
        <v>4.6779821400000002E-4</v>
      </c>
      <c r="AL5477" s="122">
        <v>0</v>
      </c>
    </row>
    <row r="5478" spans="1:38" hidden="1" x14ac:dyDescent="0.25">
      <c r="A5478" s="122" t="s">
        <v>2246</v>
      </c>
      <c r="B5478" s="122">
        <v>1</v>
      </c>
      <c r="C5478" s="122" t="s">
        <v>2247</v>
      </c>
      <c r="D5478" s="122" t="s">
        <v>2112</v>
      </c>
      <c r="E5478" s="122">
        <v>99</v>
      </c>
      <c r="F5478" s="122">
        <v>0</v>
      </c>
      <c r="G5478" s="122">
        <v>0</v>
      </c>
      <c r="H5478" s="122">
        <v>0</v>
      </c>
      <c r="I5478" s="122">
        <v>0</v>
      </c>
      <c r="J5478" s="122">
        <v>9.1626600000000003E-7</v>
      </c>
      <c r="K5478" s="122">
        <v>2.7262560000000001E-6</v>
      </c>
      <c r="L5478" s="122">
        <v>2.4337403999999999E-5</v>
      </c>
      <c r="M5478" s="122">
        <v>6.6509507999999999E-5</v>
      </c>
      <c r="N5478" s="122">
        <v>1.3004479800000001E-4</v>
      </c>
      <c r="O5478" s="122">
        <v>2.16427731E-4</v>
      </c>
      <c r="P5478" s="122">
        <v>3.2607997500000001E-4</v>
      </c>
      <c r="Q5478" s="122">
        <v>4.3786044899999998E-4</v>
      </c>
      <c r="R5478" s="122">
        <v>5.5128715199999996E-4</v>
      </c>
      <c r="S5478" s="122">
        <v>6.6676915500000003E-4</v>
      </c>
      <c r="T5478" s="122">
        <v>7.8175258199999998E-4</v>
      </c>
      <c r="U5478" s="122">
        <v>8.9686661999999998E-4</v>
      </c>
      <c r="V5478" s="122">
        <v>1.013051403E-3</v>
      </c>
      <c r="W5478" s="122">
        <v>1.133719392E-3</v>
      </c>
      <c r="X5478" s="122">
        <v>1.2598896180000001E-3</v>
      </c>
      <c r="Y5478" s="122">
        <v>1.390661064E-3</v>
      </c>
      <c r="Z5478" s="122">
        <v>1.5249232049999999E-3</v>
      </c>
      <c r="AA5478" s="122">
        <v>1.664904384E-3</v>
      </c>
      <c r="AB5478" s="122">
        <v>1.806073659E-3</v>
      </c>
      <c r="AC5478" s="122">
        <v>1.949210718E-3</v>
      </c>
      <c r="AD5478" s="122">
        <v>2.092267554E-3</v>
      </c>
      <c r="AE5478" s="122">
        <v>2.2354695870000002E-3</v>
      </c>
      <c r="AF5478" s="122">
        <v>2.378687532E-3</v>
      </c>
      <c r="AG5478" s="122">
        <v>2.5238328179999999E-3</v>
      </c>
      <c r="AH5478" s="122">
        <v>2.6727426179999998E-3</v>
      </c>
      <c r="AI5478" s="122">
        <v>2.820006852E-3</v>
      </c>
      <c r="AJ5478" s="122">
        <v>2.95517001E-3</v>
      </c>
      <c r="AK5478" s="122">
        <v>2.9514081479999998E-3</v>
      </c>
      <c r="AL5478" s="122">
        <v>0</v>
      </c>
    </row>
    <row r="5479" spans="1:38" hidden="1" x14ac:dyDescent="0.25">
      <c r="A5479" s="122" t="s">
        <v>2246</v>
      </c>
      <c r="B5479" s="122">
        <v>1</v>
      </c>
      <c r="C5479" s="122" t="s">
        <v>2247</v>
      </c>
      <c r="D5479" s="122" t="s">
        <v>2113</v>
      </c>
      <c r="E5479" s="122">
        <v>99</v>
      </c>
      <c r="F5479" s="122">
        <v>0</v>
      </c>
      <c r="G5479" s="122">
        <v>0</v>
      </c>
      <c r="H5479" s="122">
        <v>0</v>
      </c>
      <c r="I5479" s="122">
        <v>0</v>
      </c>
      <c r="J5479" s="122">
        <v>5.5360500000000001E-7</v>
      </c>
      <c r="K5479" s="122">
        <v>1.6488809999999999E-6</v>
      </c>
      <c r="L5479" s="122">
        <v>1.4719926000000001E-5</v>
      </c>
      <c r="M5479" s="122">
        <v>4.0202993999999998E-5</v>
      </c>
      <c r="N5479" s="122">
        <v>7.8428922000000004E-5</v>
      </c>
      <c r="O5479" s="122">
        <v>1.2992346899999999E-4</v>
      </c>
      <c r="P5479" s="122">
        <v>1.95004212E-4</v>
      </c>
      <c r="Q5479" s="122">
        <v>2.6128697400000002E-4</v>
      </c>
      <c r="R5479" s="122">
        <v>3.28617939E-4</v>
      </c>
      <c r="S5479" s="122">
        <v>3.97600437E-4</v>
      </c>
      <c r="T5479" s="122">
        <v>4.6698471300000001E-4</v>
      </c>
      <c r="U5479" s="122">
        <v>5.3735884800000001E-4</v>
      </c>
      <c r="V5479" s="122">
        <v>6.0880836900000001E-4</v>
      </c>
      <c r="W5479" s="122">
        <v>6.8148046200000004E-4</v>
      </c>
      <c r="X5479" s="122">
        <v>7.5514175100000001E-4</v>
      </c>
      <c r="Y5479" s="122">
        <v>8.3041081499999995E-4</v>
      </c>
      <c r="Z5479" s="122">
        <v>9.0705228900000003E-4</v>
      </c>
      <c r="AA5479" s="122">
        <v>9.8577558299999999E-4</v>
      </c>
      <c r="AB5479" s="122">
        <v>1.065777141E-3</v>
      </c>
      <c r="AC5479" s="122">
        <v>1.1500404630000001E-3</v>
      </c>
      <c r="AD5479" s="122">
        <v>1.235613873E-3</v>
      </c>
      <c r="AE5479" s="122">
        <v>1.321713042E-3</v>
      </c>
      <c r="AF5479" s="122">
        <v>1.4100385650000001E-3</v>
      </c>
      <c r="AG5479" s="122">
        <v>1.5026291670000001E-3</v>
      </c>
      <c r="AH5479" s="122">
        <v>1.597414299E-3</v>
      </c>
      <c r="AI5479" s="122">
        <v>1.694702919E-3</v>
      </c>
      <c r="AJ5479" s="122">
        <v>1.7287671960000001E-3</v>
      </c>
      <c r="AK5479" s="122">
        <v>1.7527624919999999E-3</v>
      </c>
      <c r="AL5479" s="122">
        <v>0</v>
      </c>
    </row>
    <row r="5480" spans="1:38" hidden="1" x14ac:dyDescent="0.25">
      <c r="A5480" s="122" t="s">
        <v>2246</v>
      </c>
      <c r="B5480" s="122">
        <v>1</v>
      </c>
      <c r="C5480" s="122" t="s">
        <v>2247</v>
      </c>
      <c r="D5480" s="122" t="s">
        <v>2114</v>
      </c>
      <c r="E5480" s="122">
        <v>99</v>
      </c>
      <c r="F5480" s="122">
        <v>0</v>
      </c>
      <c r="G5480" s="122">
        <v>0</v>
      </c>
      <c r="H5480" s="122">
        <v>0</v>
      </c>
      <c r="I5480" s="122">
        <v>0</v>
      </c>
      <c r="J5480" s="122">
        <v>1.63098E-7</v>
      </c>
      <c r="K5480" s="122">
        <v>4.8664200000000002E-7</v>
      </c>
      <c r="L5480" s="122">
        <v>4.3731480000000002E-6</v>
      </c>
      <c r="M5480" s="122">
        <v>1.2024168E-5</v>
      </c>
      <c r="N5480" s="122">
        <v>2.3610093E-5</v>
      </c>
      <c r="O5480" s="122">
        <v>3.9395460000000003E-5</v>
      </c>
      <c r="P5480" s="122">
        <v>5.9278830000000001E-5</v>
      </c>
      <c r="Q5480" s="122">
        <v>7.9553370000000001E-5</v>
      </c>
      <c r="R5480" s="122">
        <v>1.00506822E-4</v>
      </c>
      <c r="S5480" s="122">
        <v>1.21869345E-4</v>
      </c>
      <c r="T5480" s="122">
        <v>1.4374701900000001E-4</v>
      </c>
      <c r="U5480" s="122">
        <v>1.66345374E-4</v>
      </c>
      <c r="V5480" s="122">
        <v>1.90582002E-4</v>
      </c>
      <c r="W5480" s="122">
        <v>2.1535963800000001E-4</v>
      </c>
      <c r="X5480" s="122">
        <v>2.4059938500000001E-4</v>
      </c>
      <c r="Y5480" s="122">
        <v>2.6777177700000002E-4</v>
      </c>
      <c r="Z5480" s="122">
        <v>2.9555412899999998E-4</v>
      </c>
      <c r="AA5480" s="122">
        <v>3.2349029700000001E-4</v>
      </c>
      <c r="AB5480" s="122">
        <v>3.5239842300000001E-4</v>
      </c>
      <c r="AC5480" s="122">
        <v>3.8275056299999998E-4</v>
      </c>
      <c r="AD5480" s="122">
        <v>4.12970766E-4</v>
      </c>
      <c r="AE5480" s="122">
        <v>4.44711891E-4</v>
      </c>
      <c r="AF5480" s="122">
        <v>4.7584239299999998E-4</v>
      </c>
      <c r="AG5480" s="122">
        <v>5.0667719700000005E-4</v>
      </c>
      <c r="AH5480" s="122">
        <v>5.3928950400000003E-4</v>
      </c>
      <c r="AI5480" s="122">
        <v>5.7386097600000004E-4</v>
      </c>
      <c r="AJ5480" s="122">
        <v>5.8092325199999998E-4</v>
      </c>
      <c r="AK5480" s="122">
        <v>5.9317681800000004E-4</v>
      </c>
      <c r="AL5480" s="122">
        <v>0</v>
      </c>
    </row>
    <row r="5481" spans="1:38" hidden="1" x14ac:dyDescent="0.25">
      <c r="A5481" s="122" t="s">
        <v>2246</v>
      </c>
      <c r="B5481" s="122">
        <v>1</v>
      </c>
      <c r="C5481" s="122" t="s">
        <v>2247</v>
      </c>
      <c r="D5481" s="122" t="s">
        <v>2115</v>
      </c>
      <c r="E5481" s="122">
        <v>99</v>
      </c>
      <c r="F5481" s="122">
        <v>0</v>
      </c>
      <c r="G5481" s="122">
        <v>0</v>
      </c>
      <c r="H5481" s="122">
        <v>0</v>
      </c>
      <c r="I5481" s="122">
        <v>0</v>
      </c>
      <c r="J5481" s="122">
        <v>1.55142E-7</v>
      </c>
      <c r="K5481" s="122">
        <v>4.6874099999999998E-7</v>
      </c>
      <c r="L5481" s="122">
        <v>4.2511559999999997E-6</v>
      </c>
      <c r="M5481" s="122">
        <v>1.1779521E-5</v>
      </c>
      <c r="N5481" s="122">
        <v>2.3244117E-5</v>
      </c>
      <c r="O5481" s="122">
        <v>3.8900199000000001E-5</v>
      </c>
      <c r="P5481" s="122">
        <v>5.8855172999999998E-5</v>
      </c>
      <c r="Q5481" s="122">
        <v>7.9572597000000003E-5</v>
      </c>
      <c r="R5481" s="122">
        <v>1.0120827600000001E-4</v>
      </c>
      <c r="S5481" s="122">
        <v>1.2334650900000001E-4</v>
      </c>
      <c r="T5481" s="122">
        <v>1.45551042E-4</v>
      </c>
      <c r="U5481" s="122">
        <v>1.69373958E-4</v>
      </c>
      <c r="V5481" s="122">
        <v>1.94654148E-4</v>
      </c>
      <c r="W5481" s="122">
        <v>2.2057811099999999E-4</v>
      </c>
      <c r="X5481" s="122">
        <v>2.4714253199999999E-4</v>
      </c>
      <c r="Y5481" s="122">
        <v>2.7432818399999998E-4</v>
      </c>
      <c r="Z5481" s="122">
        <v>3.0165372899999999E-4</v>
      </c>
      <c r="AA5481" s="122">
        <v>3.30648708E-4</v>
      </c>
      <c r="AB5481" s="122">
        <v>3.59851869E-4</v>
      </c>
      <c r="AC5481" s="122">
        <v>3.89723997E-4</v>
      </c>
      <c r="AD5481" s="122">
        <v>4.2215397900000003E-4</v>
      </c>
      <c r="AE5481" s="122">
        <v>4.5699661800000001E-4</v>
      </c>
      <c r="AF5481" s="122">
        <v>4.9584510299999999E-4</v>
      </c>
      <c r="AG5481" s="122">
        <v>5.3420230499999998E-4</v>
      </c>
      <c r="AH5481" s="122">
        <v>5.7211728599999997E-4</v>
      </c>
      <c r="AI5481" s="122">
        <v>6.1087162500000002E-4</v>
      </c>
      <c r="AJ5481" s="122">
        <v>6.2190659699999998E-4</v>
      </c>
      <c r="AK5481" s="122">
        <v>6.31790601E-4</v>
      </c>
      <c r="AL5481" s="122">
        <v>0</v>
      </c>
    </row>
    <row r="5482" spans="1:38" hidden="1" x14ac:dyDescent="0.25">
      <c r="A5482" s="122" t="s">
        <v>2246</v>
      </c>
      <c r="B5482" s="122">
        <v>1</v>
      </c>
      <c r="C5482" s="122" t="s">
        <v>2247</v>
      </c>
      <c r="D5482" s="122" t="s">
        <v>2116</v>
      </c>
      <c r="E5482" s="122">
        <v>99</v>
      </c>
      <c r="F5482" s="122">
        <v>0</v>
      </c>
      <c r="G5482" s="122">
        <v>0</v>
      </c>
      <c r="H5482" s="122">
        <v>0</v>
      </c>
      <c r="I5482" s="122">
        <v>0</v>
      </c>
      <c r="J5482" s="122">
        <v>6.0399299999999997E-7</v>
      </c>
      <c r="K5482" s="122">
        <v>1.7954039999999999E-6</v>
      </c>
      <c r="L5482" s="122">
        <v>1.6000178999999999E-5</v>
      </c>
      <c r="M5482" s="122">
        <v>4.3591587000000002E-5</v>
      </c>
      <c r="N5482" s="122">
        <v>8.4905769000000005E-5</v>
      </c>
      <c r="O5482" s="122">
        <v>1.4056395599999999E-4</v>
      </c>
      <c r="P5482" s="122">
        <v>2.1080283899999999E-4</v>
      </c>
      <c r="Q5482" s="122">
        <v>2.8220263500000002E-4</v>
      </c>
      <c r="R5482" s="122">
        <v>3.55210206E-4</v>
      </c>
      <c r="S5482" s="122">
        <v>4.30281033E-4</v>
      </c>
      <c r="T5482" s="122">
        <v>5.060679E-4</v>
      </c>
      <c r="U5482" s="122">
        <v>5.8361039099999999E-4</v>
      </c>
      <c r="V5482" s="122">
        <v>6.6340443000000005E-4</v>
      </c>
      <c r="W5482" s="122">
        <v>7.44497949E-4</v>
      </c>
      <c r="X5482" s="122">
        <v>8.2707261000000004E-4</v>
      </c>
      <c r="Y5482" s="122">
        <v>9.1237617900000005E-4</v>
      </c>
      <c r="Z5482" s="122">
        <v>9.9917348699999991E-4</v>
      </c>
      <c r="AA5482" s="122">
        <v>1.0883443349999999E-3</v>
      </c>
      <c r="AB5482" s="122">
        <v>1.1781728790000001E-3</v>
      </c>
      <c r="AC5482" s="122">
        <v>1.269203442E-3</v>
      </c>
      <c r="AD5482" s="122">
        <v>1.361854377E-3</v>
      </c>
      <c r="AE5482" s="122">
        <v>1.4544860849999999E-3</v>
      </c>
      <c r="AF5482" s="122">
        <v>1.54915254E-3</v>
      </c>
      <c r="AG5482" s="122">
        <v>1.648049598E-3</v>
      </c>
      <c r="AH5482" s="122">
        <v>1.751702355E-3</v>
      </c>
      <c r="AI5482" s="122">
        <v>1.854426249E-3</v>
      </c>
      <c r="AJ5482" s="122">
        <v>1.90457358E-3</v>
      </c>
      <c r="AK5482" s="122">
        <v>1.9289368409999999E-3</v>
      </c>
      <c r="AL5482" s="122">
        <v>0</v>
      </c>
    </row>
    <row r="5483" spans="1:38" hidden="1" x14ac:dyDescent="0.25">
      <c r="A5483" s="122" t="s">
        <v>2246</v>
      </c>
      <c r="B5483" s="122">
        <v>1</v>
      </c>
      <c r="C5483" s="122" t="s">
        <v>2247</v>
      </c>
      <c r="D5483" s="122" t="s">
        <v>2138</v>
      </c>
      <c r="E5483" s="122">
        <v>99</v>
      </c>
      <c r="F5483" s="122">
        <v>0</v>
      </c>
      <c r="G5483" s="122">
        <v>0</v>
      </c>
      <c r="H5483" s="122">
        <v>0</v>
      </c>
      <c r="I5483" s="122">
        <v>0</v>
      </c>
      <c r="J5483" s="122">
        <v>1.8033600000000001E-7</v>
      </c>
      <c r="K5483" s="122">
        <v>5.3769299999999997E-7</v>
      </c>
      <c r="L5483" s="122">
        <v>4.8246509999999999E-6</v>
      </c>
      <c r="M5483" s="122">
        <v>1.3246077000000001E-5</v>
      </c>
      <c r="N5483" s="122">
        <v>2.5987610999999998E-5</v>
      </c>
      <c r="O5483" s="122">
        <v>4.3349592000000001E-5</v>
      </c>
      <c r="P5483" s="122">
        <v>6.5391690000000005E-5</v>
      </c>
      <c r="Q5483" s="122">
        <v>8.7622742999999995E-5</v>
      </c>
      <c r="R5483" s="122">
        <v>1.10146179E-4</v>
      </c>
      <c r="S5483" s="122">
        <v>1.3303758000000001E-4</v>
      </c>
      <c r="T5483" s="122">
        <v>1.56046995E-4</v>
      </c>
      <c r="U5483" s="122">
        <v>1.79131329E-4</v>
      </c>
      <c r="V5483" s="122">
        <v>2.0177675700000001E-4</v>
      </c>
      <c r="W5483" s="122">
        <v>2.2416825599999999E-4</v>
      </c>
      <c r="X5483" s="122">
        <v>2.46625392E-4</v>
      </c>
      <c r="Y5483" s="122">
        <v>2.6941668000000002E-4</v>
      </c>
      <c r="Z5483" s="122">
        <v>2.9252819699999999E-4</v>
      </c>
      <c r="AA5483" s="122">
        <v>3.14090283E-4</v>
      </c>
      <c r="AB5483" s="122">
        <v>3.3534473699999999E-4</v>
      </c>
      <c r="AC5483" s="122">
        <v>3.5684781600000003E-4</v>
      </c>
      <c r="AD5483" s="122">
        <v>3.7631614800000003E-4</v>
      </c>
      <c r="AE5483" s="122">
        <v>3.9498291299999998E-4</v>
      </c>
      <c r="AF5483" s="122">
        <v>4.1267307900000002E-4</v>
      </c>
      <c r="AG5483" s="122">
        <v>4.28321205E-4</v>
      </c>
      <c r="AH5483" s="122">
        <v>4.36704177E-4</v>
      </c>
      <c r="AI5483" s="122">
        <v>4.62713004E-4</v>
      </c>
      <c r="AJ5483" s="122">
        <v>4.8114771900000002E-4</v>
      </c>
      <c r="AK5483" s="122">
        <v>4.8559247099999998E-4</v>
      </c>
      <c r="AL5483" s="122">
        <v>0</v>
      </c>
    </row>
    <row r="5484" spans="1:38" hidden="1" x14ac:dyDescent="0.25">
      <c r="A5484" s="122" t="s">
        <v>2246</v>
      </c>
      <c r="B5484" s="122">
        <v>1</v>
      </c>
      <c r="C5484" s="122" t="s">
        <v>2247</v>
      </c>
      <c r="D5484" s="122" t="s">
        <v>2117</v>
      </c>
      <c r="E5484" s="122">
        <v>99</v>
      </c>
      <c r="F5484" s="122">
        <v>0</v>
      </c>
      <c r="G5484" s="122">
        <v>0</v>
      </c>
      <c r="H5484" s="122">
        <v>0</v>
      </c>
      <c r="I5484" s="122">
        <v>0</v>
      </c>
      <c r="J5484" s="122">
        <v>5.0388000000000001E-8</v>
      </c>
      <c r="K5484" s="122">
        <v>1.4983799999999999E-7</v>
      </c>
      <c r="L5484" s="122">
        <v>1.3366080000000001E-6</v>
      </c>
      <c r="M5484" s="122">
        <v>3.6551189999999998E-6</v>
      </c>
      <c r="N5484" s="122">
        <v>7.1497920000000003E-6</v>
      </c>
      <c r="O5484" s="122">
        <v>1.1924718E-5</v>
      </c>
      <c r="P5484" s="122">
        <v>1.8022992000000002E-5</v>
      </c>
      <c r="Q5484" s="122">
        <v>2.4256518E-5</v>
      </c>
      <c r="R5484" s="122">
        <v>3.0707507999999999E-5</v>
      </c>
      <c r="S5484" s="122">
        <v>3.7251981000000003E-5</v>
      </c>
      <c r="T5484" s="122">
        <v>4.3817669999999997E-5</v>
      </c>
      <c r="U5484" s="122">
        <v>5.0059814999999999E-5</v>
      </c>
      <c r="V5484" s="122">
        <v>5.6372237999999999E-5</v>
      </c>
      <c r="W5484" s="122">
        <v>6.2652836999999999E-5</v>
      </c>
      <c r="X5484" s="122">
        <v>6.9183387000000004E-5</v>
      </c>
      <c r="Y5484" s="122">
        <v>7.5892946999999995E-5</v>
      </c>
      <c r="Z5484" s="122">
        <v>8.2848479999999997E-5</v>
      </c>
      <c r="AA5484" s="122">
        <v>8.9975730000000002E-5</v>
      </c>
      <c r="AB5484" s="122">
        <v>9.7332378000000003E-5</v>
      </c>
      <c r="AC5484" s="122">
        <v>1.0483356E-4</v>
      </c>
      <c r="AD5484" s="122">
        <v>1.12473972E-4</v>
      </c>
      <c r="AE5484" s="122">
        <v>1.20191292E-4</v>
      </c>
      <c r="AF5484" s="122">
        <v>1.2813999900000001E-4</v>
      </c>
      <c r="AG5484" s="122">
        <v>1.3609202100000001E-4</v>
      </c>
      <c r="AH5484" s="122">
        <v>1.4486947800000001E-4</v>
      </c>
      <c r="AI5484" s="122">
        <v>1.5331609800000001E-4</v>
      </c>
      <c r="AJ5484" s="122">
        <v>1.60731753E-4</v>
      </c>
      <c r="AK5484" s="122">
        <v>1.6301711400000001E-4</v>
      </c>
      <c r="AL5484" s="122">
        <v>0</v>
      </c>
    </row>
    <row r="5485" spans="1:38" hidden="1" x14ac:dyDescent="0.25">
      <c r="A5485" s="122" t="s">
        <v>2246</v>
      </c>
      <c r="B5485" s="122">
        <v>1</v>
      </c>
      <c r="C5485" s="122" t="s">
        <v>2247</v>
      </c>
      <c r="D5485" s="122" t="s">
        <v>2118</v>
      </c>
      <c r="E5485" s="122">
        <v>99</v>
      </c>
      <c r="F5485" s="122">
        <v>0</v>
      </c>
      <c r="G5485" s="122">
        <v>0</v>
      </c>
      <c r="H5485" s="122">
        <v>0</v>
      </c>
      <c r="I5485" s="122">
        <v>0</v>
      </c>
      <c r="J5485" s="122">
        <v>1.8365100000000001E-7</v>
      </c>
      <c r="K5485" s="122">
        <v>5.5161599999999995E-7</v>
      </c>
      <c r="L5485" s="122">
        <v>4.9705110000000002E-6</v>
      </c>
      <c r="M5485" s="122">
        <v>1.3759239E-5</v>
      </c>
      <c r="N5485" s="122">
        <v>2.7174381E-5</v>
      </c>
      <c r="O5485" s="122">
        <v>4.5556719000000002E-5</v>
      </c>
      <c r="P5485" s="122">
        <v>6.9057417E-5</v>
      </c>
      <c r="Q5485" s="122">
        <v>9.3272165999999998E-5</v>
      </c>
      <c r="R5485" s="122">
        <v>1.18330251E-4</v>
      </c>
      <c r="S5485" s="122">
        <v>1.4431056900000001E-4</v>
      </c>
      <c r="T5485" s="122">
        <v>1.71707055E-4</v>
      </c>
      <c r="U5485" s="122">
        <v>2.00168982E-4</v>
      </c>
      <c r="V5485" s="122">
        <v>2.3108135699999999E-4</v>
      </c>
      <c r="W5485" s="122">
        <v>2.6334360000000002E-4</v>
      </c>
      <c r="X5485" s="122">
        <v>2.9699681699999999E-4</v>
      </c>
      <c r="Y5485" s="122">
        <v>3.3060229799999999E-4</v>
      </c>
      <c r="Z5485" s="122">
        <v>3.6439806000000002E-4</v>
      </c>
      <c r="AA5485" s="122">
        <v>3.9895163100000001E-4</v>
      </c>
      <c r="AB5485" s="122">
        <v>4.3541199000000002E-4</v>
      </c>
      <c r="AC5485" s="122">
        <v>4.7338332600000002E-4</v>
      </c>
      <c r="AD5485" s="122">
        <v>5.1385815000000001E-4</v>
      </c>
      <c r="AE5485" s="122">
        <v>5.5678342199999998E-4</v>
      </c>
      <c r="AF5485" s="122">
        <v>6.0120508500000004E-4</v>
      </c>
      <c r="AG5485" s="122">
        <v>6.4752823200000002E-4</v>
      </c>
      <c r="AH5485" s="122">
        <v>6.9631309799999999E-4</v>
      </c>
      <c r="AI5485" s="122">
        <v>7.4729779800000002E-4</v>
      </c>
      <c r="AJ5485" s="122">
        <v>7.5228090599999999E-4</v>
      </c>
      <c r="AK5485" s="122">
        <v>7.7233068899999996E-4</v>
      </c>
      <c r="AL5485" s="122">
        <v>0</v>
      </c>
    </row>
    <row r="5486" spans="1:38" hidden="1" x14ac:dyDescent="0.25">
      <c r="A5486" s="122" t="s">
        <v>2246</v>
      </c>
      <c r="B5486" s="122">
        <v>1</v>
      </c>
      <c r="C5486" s="122" t="s">
        <v>2247</v>
      </c>
      <c r="D5486" s="122" t="s">
        <v>2119</v>
      </c>
      <c r="E5486" s="122">
        <v>99</v>
      </c>
      <c r="F5486" s="122">
        <v>0</v>
      </c>
      <c r="G5486" s="122">
        <v>0</v>
      </c>
      <c r="H5486" s="122">
        <v>0</v>
      </c>
      <c r="I5486" s="122">
        <v>0</v>
      </c>
      <c r="J5486" s="122">
        <v>3.6465000000000003E-8</v>
      </c>
      <c r="K5486" s="122">
        <v>1.08732E-7</v>
      </c>
      <c r="L5486" s="122">
        <v>9.7195800000000008E-7</v>
      </c>
      <c r="M5486" s="122">
        <v>2.6533259999999999E-6</v>
      </c>
      <c r="N5486" s="122">
        <v>5.1727259999999999E-6</v>
      </c>
      <c r="O5486" s="122">
        <v>8.6010990000000003E-6</v>
      </c>
      <c r="P5486" s="122">
        <v>1.2970932000000001E-5</v>
      </c>
      <c r="Q5486" s="122">
        <v>1.7391815999999999E-5</v>
      </c>
      <c r="R5486" s="122">
        <v>2.1893586000000002E-5</v>
      </c>
      <c r="S5486" s="122">
        <v>2.6555802E-5</v>
      </c>
      <c r="T5486" s="122">
        <v>3.1414266000000002E-5</v>
      </c>
      <c r="U5486" s="122">
        <v>3.635229E-5</v>
      </c>
      <c r="V5486" s="122">
        <v>4.1521701000000002E-5</v>
      </c>
      <c r="W5486" s="122">
        <v>4.6909239000000001E-5</v>
      </c>
      <c r="X5486" s="122">
        <v>5.2404183000000002E-5</v>
      </c>
      <c r="Y5486" s="122">
        <v>5.8131840000000001E-5</v>
      </c>
      <c r="Z5486" s="122">
        <v>6.4156521000000006E-5</v>
      </c>
      <c r="AA5486" s="122">
        <v>7.0331040000000004E-5</v>
      </c>
      <c r="AB5486" s="122">
        <v>7.6937834999999996E-5</v>
      </c>
      <c r="AC5486" s="122">
        <v>8.3697782999999997E-5</v>
      </c>
      <c r="AD5486" s="122">
        <v>9.0454416000000003E-5</v>
      </c>
      <c r="AE5486" s="122">
        <v>9.7193811000000001E-5</v>
      </c>
      <c r="AF5486" s="122">
        <v>1.04624715E-4</v>
      </c>
      <c r="AG5486" s="122">
        <v>1.12542924E-4</v>
      </c>
      <c r="AH5486" s="122">
        <v>1.20260244E-4</v>
      </c>
      <c r="AI5486" s="122">
        <v>1.2853581E-4</v>
      </c>
      <c r="AJ5486" s="122">
        <v>1.30068666E-4</v>
      </c>
      <c r="AK5486" s="122">
        <v>1.3322388299999999E-4</v>
      </c>
      <c r="AL5486" s="122">
        <v>0</v>
      </c>
    </row>
    <row r="5487" spans="1:38" hidden="1" x14ac:dyDescent="0.25">
      <c r="A5487" s="122" t="s">
        <v>2246</v>
      </c>
      <c r="B5487" s="122">
        <v>1</v>
      </c>
      <c r="C5487" s="122" t="s">
        <v>2247</v>
      </c>
      <c r="D5487" s="122" t="s">
        <v>2120</v>
      </c>
      <c r="E5487" s="122">
        <v>99</v>
      </c>
      <c r="F5487" s="122">
        <v>0</v>
      </c>
      <c r="G5487" s="122">
        <v>0</v>
      </c>
      <c r="H5487" s="122">
        <v>0</v>
      </c>
      <c r="I5487" s="122">
        <v>0</v>
      </c>
      <c r="J5487" s="122">
        <v>2.5989599999999999E-7</v>
      </c>
      <c r="K5487" s="122">
        <v>7.8366600000000002E-7</v>
      </c>
      <c r="L5487" s="122">
        <v>7.0921110000000003E-6</v>
      </c>
      <c r="M5487" s="122">
        <v>1.9604247E-5</v>
      </c>
      <c r="N5487" s="122">
        <v>3.8619750000000002E-5</v>
      </c>
      <c r="O5487" s="122">
        <v>6.4629239999999997E-5</v>
      </c>
      <c r="P5487" s="122">
        <v>9.7878689999999994E-5</v>
      </c>
      <c r="Q5487" s="122">
        <v>1.3195357500000001E-4</v>
      </c>
      <c r="R5487" s="122">
        <v>1.6695864899999999E-4</v>
      </c>
      <c r="S5487" s="122">
        <v>2.03334807E-4</v>
      </c>
      <c r="T5487" s="122">
        <v>2.4102304200000001E-4</v>
      </c>
      <c r="U5487" s="122">
        <v>2.8083884399999999E-4</v>
      </c>
      <c r="V5487" s="122">
        <v>3.2286575100000001E-4</v>
      </c>
      <c r="W5487" s="122">
        <v>3.6595345799999998E-4</v>
      </c>
      <c r="X5487" s="122">
        <v>4.09684938E-4</v>
      </c>
      <c r="Y5487" s="122">
        <v>4.5421400700000001E-4</v>
      </c>
      <c r="Z5487" s="122">
        <v>4.9957248899999999E-4</v>
      </c>
      <c r="AA5487" s="122">
        <v>5.4645786000000001E-4</v>
      </c>
      <c r="AB5487" s="122">
        <v>5.9565511200000004E-4</v>
      </c>
      <c r="AC5487" s="122">
        <v>6.4524618600000005E-4</v>
      </c>
      <c r="AD5487" s="122">
        <v>6.9672747300000002E-4</v>
      </c>
      <c r="AE5487" s="122">
        <v>7.5003665100000004E-4</v>
      </c>
      <c r="AF5487" s="122">
        <v>8.0571340200000002E-4</v>
      </c>
      <c r="AG5487" s="122">
        <v>8.6490935699999995E-4</v>
      </c>
      <c r="AH5487" s="122">
        <v>9.2694626700000002E-4</v>
      </c>
      <c r="AI5487" s="122">
        <v>9.8964352499999997E-4</v>
      </c>
      <c r="AJ5487" s="122">
        <v>1.014646581E-3</v>
      </c>
      <c r="AK5487" s="122">
        <v>1.0378509179999999E-3</v>
      </c>
      <c r="AL5487" s="122">
        <v>0</v>
      </c>
    </row>
    <row r="5488" spans="1:38" hidden="1" x14ac:dyDescent="0.25">
      <c r="A5488" s="122" t="s">
        <v>2246</v>
      </c>
      <c r="B5488" s="122">
        <v>1</v>
      </c>
      <c r="C5488" s="122" t="s">
        <v>2247</v>
      </c>
      <c r="D5488" s="122" t="s">
        <v>2121</v>
      </c>
      <c r="E5488" s="122">
        <v>99</v>
      </c>
      <c r="F5488" s="122">
        <v>0</v>
      </c>
      <c r="G5488" s="122">
        <v>0</v>
      </c>
      <c r="H5488" s="122">
        <v>0</v>
      </c>
      <c r="I5488" s="122">
        <v>0</v>
      </c>
      <c r="J5488" s="122">
        <v>9.2157000000000001E-7</v>
      </c>
      <c r="K5488" s="122">
        <v>2.7899039999999999E-6</v>
      </c>
      <c r="L5488" s="122">
        <v>2.5321959E-5</v>
      </c>
      <c r="M5488" s="122">
        <v>7.0372809000000003E-5</v>
      </c>
      <c r="N5488" s="122">
        <v>1.3976305200000001E-4</v>
      </c>
      <c r="O5488" s="122">
        <v>2.35632189E-4</v>
      </c>
      <c r="P5488" s="122">
        <v>3.5941826699999998E-4</v>
      </c>
      <c r="Q5488" s="122">
        <v>4.8918394200000005E-4</v>
      </c>
      <c r="R5488" s="122">
        <v>6.2481584100000003E-4</v>
      </c>
      <c r="S5488" s="122">
        <v>7.6604014500000002E-4</v>
      </c>
      <c r="T5488" s="122">
        <v>9.13153215E-4</v>
      </c>
      <c r="U5488" s="122">
        <v>1.0677555329999999E-3</v>
      </c>
      <c r="V5488" s="122">
        <v>1.23867627E-3</v>
      </c>
      <c r="W5488" s="122">
        <v>1.412205249E-3</v>
      </c>
      <c r="X5488" s="122">
        <v>1.594107918E-3</v>
      </c>
      <c r="Y5488" s="122">
        <v>1.786436925E-3</v>
      </c>
      <c r="Z5488" s="122">
        <v>1.9841262869999998E-3</v>
      </c>
      <c r="AA5488" s="122">
        <v>2.189614518E-3</v>
      </c>
      <c r="AB5488" s="122">
        <v>2.4067118790000001E-3</v>
      </c>
      <c r="AC5488" s="122">
        <v>2.629833921E-3</v>
      </c>
      <c r="AD5488" s="122">
        <v>2.8704405989999999E-3</v>
      </c>
      <c r="AE5488" s="122">
        <v>3.123776214E-3</v>
      </c>
      <c r="AF5488" s="122">
        <v>3.3814173510000002E-3</v>
      </c>
      <c r="AG5488" s="122">
        <v>3.6440933099999998E-3</v>
      </c>
      <c r="AH5488" s="122">
        <v>3.9145369769999997E-3</v>
      </c>
      <c r="AI5488" s="122">
        <v>4.1998875359999998E-3</v>
      </c>
      <c r="AJ5488" s="122">
        <v>4.2839698589999999E-3</v>
      </c>
      <c r="AK5488" s="122">
        <v>4.3934961330000001E-3</v>
      </c>
      <c r="AL5488" s="122">
        <v>0</v>
      </c>
    </row>
    <row r="5489" spans="1:38" hidden="1" x14ac:dyDescent="0.25">
      <c r="A5489" s="122" t="s">
        <v>2246</v>
      </c>
      <c r="B5489" s="122">
        <v>1</v>
      </c>
      <c r="C5489" s="122" t="s">
        <v>2247</v>
      </c>
      <c r="D5489" s="122" t="s">
        <v>2122</v>
      </c>
      <c r="E5489" s="122">
        <v>99</v>
      </c>
      <c r="F5489" s="122">
        <v>0</v>
      </c>
      <c r="G5489" s="122">
        <v>0</v>
      </c>
      <c r="H5489" s="122">
        <v>0</v>
      </c>
      <c r="I5489" s="122">
        <v>0</v>
      </c>
      <c r="J5489" s="122">
        <v>9.7461000000000002E-8</v>
      </c>
      <c r="K5489" s="122">
        <v>2.9636100000000002E-7</v>
      </c>
      <c r="L5489" s="122">
        <v>2.7076920000000001E-6</v>
      </c>
      <c r="M5489" s="122">
        <v>7.5568740000000001E-6</v>
      </c>
      <c r="N5489" s="122">
        <v>1.5017613000000001E-5</v>
      </c>
      <c r="O5489" s="122">
        <v>2.5255659000000001E-5</v>
      </c>
      <c r="P5489" s="122">
        <v>3.8516985000000003E-5</v>
      </c>
      <c r="Q5489" s="122">
        <v>5.2400205000000001E-5</v>
      </c>
      <c r="R5489" s="122">
        <v>6.6968966999999998E-5</v>
      </c>
      <c r="S5489" s="122">
        <v>8.2064814000000006E-5</v>
      </c>
      <c r="T5489" s="122">
        <v>9.7928414999999997E-5</v>
      </c>
      <c r="U5489" s="122">
        <v>1.15208847E-4</v>
      </c>
      <c r="V5489" s="122">
        <v>1.3391870700000001E-4</v>
      </c>
      <c r="W5489" s="122">
        <v>1.5393401399999999E-4</v>
      </c>
      <c r="X5489" s="122">
        <v>1.7463287400000001E-4</v>
      </c>
      <c r="Y5489" s="122">
        <v>1.96164462E-4</v>
      </c>
      <c r="Z5489" s="122">
        <v>2.1816015000000001E-4</v>
      </c>
      <c r="AA5489" s="122">
        <v>2.4032755500000001E-4</v>
      </c>
      <c r="AB5489" s="122">
        <v>2.6334426300000002E-4</v>
      </c>
      <c r="AC5489" s="122">
        <v>2.8789250099999999E-4</v>
      </c>
      <c r="AD5489" s="122">
        <v>3.1280870399999998E-4</v>
      </c>
      <c r="AE5489" s="122">
        <v>3.3930417299999998E-4</v>
      </c>
      <c r="AF5489" s="122">
        <v>3.6876921900000001E-4</v>
      </c>
      <c r="AG5489" s="122">
        <v>3.9975916500000001E-4</v>
      </c>
      <c r="AH5489" s="122">
        <v>4.3148106300000002E-4</v>
      </c>
      <c r="AI5489" s="122">
        <v>4.6413712800000002E-4</v>
      </c>
      <c r="AJ5489" s="122">
        <v>4.8116893499999998E-4</v>
      </c>
      <c r="AK5489" s="122">
        <v>4.9666125599999997E-4</v>
      </c>
      <c r="AL5489" s="122">
        <v>0</v>
      </c>
    </row>
    <row r="5490" spans="1:38" hidden="1" x14ac:dyDescent="0.25">
      <c r="A5490" s="122" t="s">
        <v>2246</v>
      </c>
      <c r="B5490" s="122">
        <v>1</v>
      </c>
      <c r="C5490" s="122" t="s">
        <v>2247</v>
      </c>
      <c r="D5490" s="122" t="s">
        <v>2123</v>
      </c>
      <c r="E5490" s="122">
        <v>99</v>
      </c>
      <c r="F5490" s="122">
        <v>0</v>
      </c>
      <c r="G5490" s="122">
        <v>0</v>
      </c>
      <c r="H5490" s="122">
        <v>0</v>
      </c>
      <c r="I5490" s="122">
        <v>0</v>
      </c>
      <c r="J5490" s="122">
        <v>3.2752200000000001E-7</v>
      </c>
      <c r="K5490" s="122">
        <v>9.8190299999999995E-7</v>
      </c>
      <c r="L5490" s="122">
        <v>8.8391160000000002E-6</v>
      </c>
      <c r="M5490" s="122">
        <v>2.434536E-5</v>
      </c>
      <c r="N5490" s="122">
        <v>4.7847384000000002E-5</v>
      </c>
      <c r="O5490" s="122">
        <v>8.0233607999999999E-5</v>
      </c>
      <c r="P5490" s="122">
        <v>1.21939623E-4</v>
      </c>
      <c r="Q5490" s="122">
        <v>1.6516788600000001E-4</v>
      </c>
      <c r="R5490" s="122">
        <v>2.0990712599999999E-4</v>
      </c>
      <c r="S5490" s="122">
        <v>2.5615800600000001E-4</v>
      </c>
      <c r="T5490" s="122">
        <v>3.0482883600000001E-4</v>
      </c>
      <c r="U5490" s="122">
        <v>3.5518700100000002E-4</v>
      </c>
      <c r="V5490" s="122">
        <v>4.0691028300000003E-4</v>
      </c>
      <c r="W5490" s="122">
        <v>4.5929921699999998E-4</v>
      </c>
      <c r="X5490" s="122">
        <v>5.13695052E-4</v>
      </c>
      <c r="Y5490" s="122">
        <v>5.7089405099999997E-4</v>
      </c>
      <c r="Z5490" s="122">
        <v>6.3072250800000004E-4</v>
      </c>
      <c r="AA5490" s="122">
        <v>6.9178679699999997E-4</v>
      </c>
      <c r="AB5490" s="122">
        <v>7.5543479699999999E-4</v>
      </c>
      <c r="AC5490" s="122">
        <v>8.1993342600000004E-4</v>
      </c>
      <c r="AD5490" s="122">
        <v>8.8524555600000005E-4</v>
      </c>
      <c r="AE5490" s="122">
        <v>9.5154621900000005E-4</v>
      </c>
      <c r="AF5490" s="122">
        <v>1.0196860439999999E-3</v>
      </c>
      <c r="AG5490" s="122">
        <v>1.091128935E-3</v>
      </c>
      <c r="AH5490" s="122">
        <v>1.1639064450000001E-3</v>
      </c>
      <c r="AI5490" s="122">
        <v>1.2397688939999999E-3</v>
      </c>
      <c r="AJ5490" s="122">
        <v>1.265653077E-3</v>
      </c>
      <c r="AK5490" s="122">
        <v>1.285893804E-3</v>
      </c>
      <c r="AL5490" s="122">
        <v>0</v>
      </c>
    </row>
    <row r="5491" spans="1:38" hidden="1" x14ac:dyDescent="0.25">
      <c r="A5491" s="122" t="s">
        <v>2246</v>
      </c>
      <c r="B5491" s="122">
        <v>1</v>
      </c>
      <c r="C5491" s="122" t="s">
        <v>2247</v>
      </c>
      <c r="D5491" s="122" t="s">
        <v>2140</v>
      </c>
      <c r="E5491" s="122">
        <v>99</v>
      </c>
      <c r="F5491" s="122">
        <v>0</v>
      </c>
      <c r="G5491" s="122">
        <v>0</v>
      </c>
      <c r="H5491" s="122">
        <v>0</v>
      </c>
      <c r="I5491" s="122">
        <v>0</v>
      </c>
      <c r="J5491" s="122">
        <v>5.3039999999999999E-9</v>
      </c>
      <c r="K5491" s="122">
        <v>1.5912E-8</v>
      </c>
      <c r="L5491" s="122">
        <v>1.4121899999999999E-7</v>
      </c>
      <c r="M5491" s="122">
        <v>3.8652899999999998E-7</v>
      </c>
      <c r="N5491" s="122">
        <v>7.5250500000000003E-7</v>
      </c>
      <c r="O5491" s="122">
        <v>1.244451E-6</v>
      </c>
      <c r="P5491" s="122">
        <v>1.8643559999999999E-6</v>
      </c>
      <c r="Q5491" s="122">
        <v>2.4908910000000001E-6</v>
      </c>
      <c r="R5491" s="122">
        <v>3.126045E-6</v>
      </c>
      <c r="S5491" s="122">
        <v>3.7731330000000002E-6</v>
      </c>
      <c r="T5491" s="122">
        <v>4.4228729999999999E-6</v>
      </c>
      <c r="U5491" s="122">
        <v>5.0838840000000001E-6</v>
      </c>
      <c r="V5491" s="122">
        <v>5.7462210000000001E-6</v>
      </c>
      <c r="W5491" s="122">
        <v>6.4198290000000001E-6</v>
      </c>
      <c r="X5491" s="122">
        <v>7.108023E-6</v>
      </c>
      <c r="Y5491" s="122">
        <v>7.8081510000000002E-6</v>
      </c>
      <c r="Z5491" s="122">
        <v>8.5175609999999995E-6</v>
      </c>
      <c r="AA5491" s="122">
        <v>9.2455350000000006E-6</v>
      </c>
      <c r="AB5491" s="122">
        <v>9.9821280000000005E-6</v>
      </c>
      <c r="AC5491" s="122">
        <v>1.0729992E-5</v>
      </c>
      <c r="AD5491" s="122">
        <v>1.1485149E-5</v>
      </c>
      <c r="AE5491" s="122">
        <v>1.2248925000000001E-5</v>
      </c>
      <c r="AF5491" s="122">
        <v>1.3023971999999999E-5</v>
      </c>
      <c r="AG5491" s="122">
        <v>1.3818909E-5</v>
      </c>
      <c r="AH5491" s="122">
        <v>1.4633073E-5</v>
      </c>
      <c r="AI5491" s="122">
        <v>1.5455193000000002E-5</v>
      </c>
      <c r="AJ5491" s="122">
        <v>1.5584477999999999E-5</v>
      </c>
      <c r="AK5491" s="122">
        <v>1.5752217000000001E-5</v>
      </c>
      <c r="AL5491" s="122">
        <v>0</v>
      </c>
    </row>
    <row r="5492" spans="1:38" hidden="1" x14ac:dyDescent="0.25">
      <c r="A5492" s="122" t="s">
        <v>2246</v>
      </c>
      <c r="B5492" s="122">
        <v>1</v>
      </c>
      <c r="C5492" s="122" t="s">
        <v>2247</v>
      </c>
      <c r="D5492" s="122" t="s">
        <v>2124</v>
      </c>
      <c r="E5492" s="122">
        <v>99</v>
      </c>
      <c r="F5492" s="122">
        <v>0</v>
      </c>
      <c r="G5492" s="122">
        <v>0</v>
      </c>
      <c r="H5492" s="122">
        <v>0</v>
      </c>
      <c r="I5492" s="122">
        <v>0</v>
      </c>
      <c r="J5492" s="122">
        <v>2.9172000000000001E-8</v>
      </c>
      <c r="K5492" s="122">
        <v>8.6853000000000004E-8</v>
      </c>
      <c r="L5492" s="122">
        <v>7.7703599999999997E-7</v>
      </c>
      <c r="M5492" s="122">
        <v>2.1288930000000001E-6</v>
      </c>
      <c r="N5492" s="122">
        <v>4.1629770000000002E-6</v>
      </c>
      <c r="O5492" s="122">
        <v>6.9310019999999998E-6</v>
      </c>
      <c r="P5492" s="122">
        <v>1.0461477E-5</v>
      </c>
      <c r="Q5492" s="122">
        <v>1.4047643999999999E-5</v>
      </c>
      <c r="R5492" s="122">
        <v>1.772862E-5</v>
      </c>
      <c r="S5492" s="122">
        <v>2.1483852000000001E-5</v>
      </c>
      <c r="T5492" s="122">
        <v>2.5278201000000001E-5</v>
      </c>
      <c r="U5492" s="122">
        <v>2.9120286000000001E-5</v>
      </c>
      <c r="V5492" s="122">
        <v>3.3029996999999999E-5</v>
      </c>
      <c r="W5492" s="122">
        <v>3.6945674999999999E-5</v>
      </c>
      <c r="X5492" s="122">
        <v>4.0929641999999997E-5</v>
      </c>
      <c r="Y5492" s="122">
        <v>4.5004440000000002E-5</v>
      </c>
      <c r="Z5492" s="122">
        <v>4.9197251999999999E-5</v>
      </c>
      <c r="AA5492" s="122">
        <v>5.3549847000000002E-5</v>
      </c>
      <c r="AB5492" s="122">
        <v>5.7792384000000002E-5</v>
      </c>
      <c r="AC5492" s="122">
        <v>6.2231168999999997E-5</v>
      </c>
      <c r="AD5492" s="122">
        <v>6.6610284000000005E-5</v>
      </c>
      <c r="AE5492" s="122">
        <v>7.1168408999999999E-5</v>
      </c>
      <c r="AF5492" s="122">
        <v>7.5633714000000006E-5</v>
      </c>
      <c r="AG5492" s="122">
        <v>8.0521349999999994E-5</v>
      </c>
      <c r="AH5492" s="122">
        <v>8.5444787999999999E-5</v>
      </c>
      <c r="AI5492" s="122">
        <v>9.0417951000000007E-5</v>
      </c>
      <c r="AJ5492" s="122">
        <v>9.4204344000000002E-5</v>
      </c>
      <c r="AK5492" s="122">
        <v>9.6054776999999998E-5</v>
      </c>
      <c r="AL5492" s="122">
        <v>0</v>
      </c>
    </row>
    <row r="5493" spans="1:38" hidden="1" x14ac:dyDescent="0.25">
      <c r="A5493" s="122" t="s">
        <v>2246</v>
      </c>
      <c r="B5493" s="122">
        <v>1</v>
      </c>
      <c r="C5493" s="122" t="s">
        <v>2247</v>
      </c>
      <c r="D5493" s="122" t="s">
        <v>2125</v>
      </c>
      <c r="E5493" s="122">
        <v>99</v>
      </c>
      <c r="F5493" s="122">
        <v>0</v>
      </c>
      <c r="G5493" s="122">
        <v>0</v>
      </c>
      <c r="H5493" s="122">
        <v>0</v>
      </c>
      <c r="I5493" s="122">
        <v>0</v>
      </c>
      <c r="J5493" s="122">
        <v>2.6652599999999999E-7</v>
      </c>
      <c r="K5493" s="122">
        <v>8.06871E-7</v>
      </c>
      <c r="L5493" s="122">
        <v>7.292337E-6</v>
      </c>
      <c r="M5493" s="122">
        <v>2.0230119E-5</v>
      </c>
      <c r="N5493" s="122">
        <v>4.0003431000000002E-5</v>
      </c>
      <c r="O5493" s="122">
        <v>6.6965652000000004E-5</v>
      </c>
      <c r="P5493" s="122">
        <v>1.01427066E-4</v>
      </c>
      <c r="Q5493" s="122">
        <v>1.3734376500000001E-4</v>
      </c>
      <c r="R5493" s="122">
        <v>1.74345132E-4</v>
      </c>
      <c r="S5493" s="122">
        <v>2.1224685300000001E-4</v>
      </c>
      <c r="T5493" s="122">
        <v>2.5194464100000003E-4</v>
      </c>
      <c r="U5493" s="122">
        <v>2.9331981899999998E-4</v>
      </c>
      <c r="V5493" s="122">
        <v>3.3781839E-4</v>
      </c>
      <c r="W5493" s="122">
        <v>3.8289244499999998E-4</v>
      </c>
      <c r="X5493" s="122">
        <v>4.3033009499999998E-4</v>
      </c>
      <c r="Y5493" s="122">
        <v>4.8024537599999998E-4</v>
      </c>
      <c r="Z5493" s="122">
        <v>5.3003070900000001E-4</v>
      </c>
      <c r="AA5493" s="122">
        <v>5.8293081600000005E-4</v>
      </c>
      <c r="AB5493" s="122">
        <v>6.3651513900000003E-4</v>
      </c>
      <c r="AC5493" s="122">
        <v>6.9185574900000005E-4</v>
      </c>
      <c r="AD5493" s="122">
        <v>7.5133149000000004E-4</v>
      </c>
      <c r="AE5493" s="122">
        <v>8.1507827699999998E-4</v>
      </c>
      <c r="AF5493" s="122">
        <v>8.8429282500000002E-4</v>
      </c>
      <c r="AG5493" s="122">
        <v>9.5677529999999998E-4</v>
      </c>
      <c r="AH5493" s="122">
        <v>1.0293227490000001E-3</v>
      </c>
      <c r="AI5493" s="122">
        <v>1.1031935459999999E-3</v>
      </c>
      <c r="AJ5493" s="122">
        <v>1.131748956E-3</v>
      </c>
      <c r="AK5493" s="122">
        <v>1.1514486749999999E-3</v>
      </c>
      <c r="AL5493" s="122">
        <v>0</v>
      </c>
    </row>
    <row r="5494" spans="1:38" hidden="1" x14ac:dyDescent="0.25">
      <c r="A5494" s="122" t="s">
        <v>2246</v>
      </c>
      <c r="B5494" s="122">
        <v>1</v>
      </c>
      <c r="C5494" s="122" t="s">
        <v>2247</v>
      </c>
      <c r="D5494" s="122" t="s">
        <v>2126</v>
      </c>
      <c r="E5494" s="122">
        <v>99</v>
      </c>
      <c r="F5494" s="122">
        <v>0</v>
      </c>
      <c r="G5494" s="122">
        <v>0</v>
      </c>
      <c r="H5494" s="122">
        <v>0</v>
      </c>
      <c r="I5494" s="122">
        <v>0</v>
      </c>
      <c r="J5494" s="122">
        <v>2.5459200000000001E-7</v>
      </c>
      <c r="K5494" s="122">
        <v>7.6311299999999999E-7</v>
      </c>
      <c r="L5494" s="122">
        <v>6.8474639999999999E-6</v>
      </c>
      <c r="M5494" s="122">
        <v>1.8773508000000001E-5</v>
      </c>
      <c r="N5494" s="122">
        <v>3.6731525999999997E-5</v>
      </c>
      <c r="O5494" s="122">
        <v>6.1121307000000006E-5</v>
      </c>
      <c r="P5494" s="122">
        <v>9.2220647999999994E-5</v>
      </c>
      <c r="Q5494" s="122">
        <v>1.2406122299999999E-4</v>
      </c>
      <c r="R5494" s="122">
        <v>1.56854529E-4</v>
      </c>
      <c r="S5494" s="122">
        <v>1.90518354E-4</v>
      </c>
      <c r="T5494" s="122">
        <v>2.2484318999999999E-4</v>
      </c>
      <c r="U5494" s="122">
        <v>2.5998417899999999E-4</v>
      </c>
      <c r="V5494" s="122">
        <v>2.95763637E-4</v>
      </c>
      <c r="W5494" s="122">
        <v>3.3247593599999999E-4</v>
      </c>
      <c r="X5494" s="122">
        <v>3.6991819800000003E-4</v>
      </c>
      <c r="Y5494" s="122">
        <v>4.0834899299999999E-4</v>
      </c>
      <c r="Z5494" s="122">
        <v>4.47301569E-4</v>
      </c>
      <c r="AA5494" s="122">
        <v>4.8716510700000002E-4</v>
      </c>
      <c r="AB5494" s="122">
        <v>5.2784546099999999E-4</v>
      </c>
      <c r="AC5494" s="122">
        <v>5.6987236799999996E-4</v>
      </c>
      <c r="AD5494" s="122">
        <v>6.1247475900000001E-4</v>
      </c>
      <c r="AE5494" s="122">
        <v>6.5537152200000005E-4</v>
      </c>
      <c r="AF5494" s="122">
        <v>6.9958500299999995E-4</v>
      </c>
      <c r="AG5494" s="122">
        <v>7.4620053299999996E-4</v>
      </c>
      <c r="AH5494" s="122">
        <v>7.9445035800000002E-4</v>
      </c>
      <c r="AI5494" s="122">
        <v>8.4392142899999999E-4</v>
      </c>
      <c r="AJ5494" s="122">
        <v>8.6394800699999999E-4</v>
      </c>
      <c r="AK5494" s="122">
        <v>8.7725905800000001E-4</v>
      </c>
      <c r="AL5494" s="122">
        <v>0</v>
      </c>
    </row>
    <row r="5495" spans="1:38" hidden="1" x14ac:dyDescent="0.25">
      <c r="A5495" s="122" t="s">
        <v>2246</v>
      </c>
      <c r="B5495" s="122">
        <v>1</v>
      </c>
      <c r="C5495" s="122" t="s">
        <v>2247</v>
      </c>
      <c r="D5495" s="122" t="s">
        <v>2127</v>
      </c>
      <c r="E5495" s="122">
        <v>99</v>
      </c>
      <c r="F5495" s="122">
        <v>0</v>
      </c>
      <c r="G5495" s="122">
        <v>0</v>
      </c>
      <c r="H5495" s="122">
        <v>0</v>
      </c>
      <c r="I5495" s="122">
        <v>0</v>
      </c>
      <c r="J5495" s="122">
        <v>9.0168000000000004E-8</v>
      </c>
      <c r="K5495" s="122">
        <v>2.6851499999999999E-7</v>
      </c>
      <c r="L5495" s="122">
        <v>2.3868000000000002E-6</v>
      </c>
      <c r="M5495" s="122">
        <v>6.484803E-6</v>
      </c>
      <c r="N5495" s="122">
        <v>1.2588380999999999E-5</v>
      </c>
      <c r="O5495" s="122">
        <v>2.0766486E-5</v>
      </c>
      <c r="P5495" s="122">
        <v>3.1009173000000001E-5</v>
      </c>
      <c r="Q5495" s="122">
        <v>4.1335397999999999E-5</v>
      </c>
      <c r="R5495" s="122">
        <v>5.2007045999999998E-5</v>
      </c>
      <c r="S5495" s="122">
        <v>6.3015497999999994E-5</v>
      </c>
      <c r="T5495" s="122">
        <v>7.4068371000000005E-5</v>
      </c>
      <c r="U5495" s="122">
        <v>8.5338044999999998E-5</v>
      </c>
      <c r="V5495" s="122">
        <v>9.6927947999999995E-5</v>
      </c>
      <c r="W5495" s="122">
        <v>1.08679623E-4</v>
      </c>
      <c r="X5495" s="122">
        <v>1.20681249E-4</v>
      </c>
      <c r="Y5495" s="122">
        <v>1.33092609E-4</v>
      </c>
      <c r="Z5495" s="122">
        <v>1.4575325699999999E-4</v>
      </c>
      <c r="AA5495" s="122">
        <v>1.58517333E-4</v>
      </c>
      <c r="AB5495" s="122">
        <v>1.7138152199999999E-4</v>
      </c>
      <c r="AC5495" s="122">
        <v>1.84206594E-4</v>
      </c>
      <c r="AD5495" s="122">
        <v>1.9700846100000001E-4</v>
      </c>
      <c r="AE5495" s="122">
        <v>2.0962733999999999E-4</v>
      </c>
      <c r="AF5495" s="122">
        <v>2.21975052E-4</v>
      </c>
      <c r="AG5495" s="122">
        <v>2.3425977900000001E-4</v>
      </c>
      <c r="AH5495" s="122">
        <v>2.4697214100000001E-4</v>
      </c>
      <c r="AI5495" s="122">
        <v>2.6011479000000002E-4</v>
      </c>
      <c r="AJ5495" s="122">
        <v>2.6242468200000002E-4</v>
      </c>
      <c r="AK5495" s="122">
        <v>2.6528884200000002E-4</v>
      </c>
      <c r="AL5495" s="122">
        <v>0</v>
      </c>
    </row>
    <row r="5496" spans="1:38" hidden="1" x14ac:dyDescent="0.25">
      <c r="A5496" s="122" t="s">
        <v>2246</v>
      </c>
      <c r="B5496" s="122">
        <v>1</v>
      </c>
      <c r="C5496" s="122" t="s">
        <v>2247</v>
      </c>
      <c r="D5496" s="122" t="s">
        <v>2128</v>
      </c>
      <c r="E5496" s="122">
        <v>99</v>
      </c>
      <c r="F5496" s="122">
        <v>0</v>
      </c>
      <c r="G5496" s="122">
        <v>0</v>
      </c>
      <c r="H5496" s="122">
        <v>0</v>
      </c>
      <c r="I5496" s="122">
        <v>0</v>
      </c>
      <c r="J5496" s="122">
        <v>2.3867999999999999E-8</v>
      </c>
      <c r="K5496" s="122">
        <v>7.1603999999999997E-8</v>
      </c>
      <c r="L5496" s="122">
        <v>6.3913199999999998E-7</v>
      </c>
      <c r="M5496" s="122">
        <v>1.745016E-6</v>
      </c>
      <c r="N5496" s="122">
        <v>3.4031789999999999E-6</v>
      </c>
      <c r="O5496" s="122">
        <v>5.6368260000000003E-6</v>
      </c>
      <c r="P5496" s="122">
        <v>8.4824220000000005E-6</v>
      </c>
      <c r="Q5496" s="122">
        <v>1.1349897E-5</v>
      </c>
      <c r="R5496" s="122">
        <v>1.4403675000000001E-5</v>
      </c>
      <c r="S5496" s="122">
        <v>1.7505852E-5</v>
      </c>
      <c r="T5496" s="122">
        <v>2.0759856000000001E-5</v>
      </c>
      <c r="U5496" s="122">
        <v>2.4102039000000001E-5</v>
      </c>
      <c r="V5496" s="122">
        <v>2.7715388999999999E-5</v>
      </c>
      <c r="W5496" s="122">
        <v>3.1694715000000001E-5</v>
      </c>
      <c r="X5496" s="122">
        <v>3.5807967000000003E-5</v>
      </c>
      <c r="Y5496" s="122">
        <v>4.0324985999999999E-5</v>
      </c>
      <c r="Z5496" s="122">
        <v>4.437459E-5</v>
      </c>
      <c r="AA5496" s="122">
        <v>4.8452702999999999E-5</v>
      </c>
      <c r="AB5496" s="122">
        <v>5.3206413000000002E-5</v>
      </c>
      <c r="AC5496" s="122">
        <v>5.7863325000000001E-5</v>
      </c>
      <c r="AD5496" s="122">
        <v>6.2081994000000003E-5</v>
      </c>
      <c r="AE5496" s="122">
        <v>6.6685203000000005E-5</v>
      </c>
      <c r="AF5496" s="122">
        <v>7.0894590000000003E-5</v>
      </c>
      <c r="AG5496" s="122">
        <v>7.4707502999999997E-5</v>
      </c>
      <c r="AH5496" s="122">
        <v>7.9188057000000004E-5</v>
      </c>
      <c r="AI5496" s="122">
        <v>8.4053150999999996E-5</v>
      </c>
      <c r="AJ5496" s="122">
        <v>8.4640569000000006E-5</v>
      </c>
      <c r="AK5496" s="122">
        <v>8.6121047999999996E-5</v>
      </c>
      <c r="AL5496" s="122">
        <v>0</v>
      </c>
    </row>
    <row r="5497" spans="1:38" hidden="1" x14ac:dyDescent="0.25">
      <c r="A5497" s="122" t="s">
        <v>2248</v>
      </c>
      <c r="B5497" s="122">
        <v>1</v>
      </c>
      <c r="C5497" s="122" t="s">
        <v>2249</v>
      </c>
      <c r="D5497" s="122" t="s">
        <v>2080</v>
      </c>
      <c r="E5497" s="122">
        <v>100</v>
      </c>
      <c r="F5497" s="122">
        <v>0.12048709674999999</v>
      </c>
      <c r="G5497" s="122">
        <v>0.1154371371</v>
      </c>
      <c r="H5497" s="122">
        <v>0.11436216955</v>
      </c>
      <c r="I5497" s="122">
        <v>0.1108390284</v>
      </c>
      <c r="J5497" s="122">
        <v>0.10423592555</v>
      </c>
      <c r="K5497" s="122">
        <v>9.5553187849999999E-2</v>
      </c>
      <c r="L5497" s="122">
        <v>8.7625963400000006E-2</v>
      </c>
      <c r="M5497" s="122">
        <v>8.0715915299999996E-2</v>
      </c>
      <c r="N5497" s="122">
        <v>6.8235084099999996E-2</v>
      </c>
      <c r="O5497" s="122">
        <v>6.8625548349999996E-2</v>
      </c>
      <c r="P5497" s="122">
        <v>6.5927182000000001E-2</v>
      </c>
      <c r="Q5497" s="122">
        <v>6.5000612250000006E-2</v>
      </c>
      <c r="R5497" s="122">
        <v>6.0312792300000001E-2</v>
      </c>
      <c r="S5497" s="122">
        <v>5.888247185E-2</v>
      </c>
      <c r="T5497" s="122">
        <v>5.7300449500000003E-2</v>
      </c>
      <c r="U5497" s="122">
        <v>5.524138655E-2</v>
      </c>
      <c r="V5497" s="122">
        <v>5.0960795750000003E-2</v>
      </c>
      <c r="W5497" s="122">
        <v>4.7944932650000001E-2</v>
      </c>
      <c r="X5497" s="122">
        <v>4.6066377899999997E-2</v>
      </c>
      <c r="Y5497" s="122">
        <v>4.2410121000000002E-2</v>
      </c>
      <c r="Z5497" s="122">
        <v>3.5696246199999997E-2</v>
      </c>
      <c r="AA5497" s="122">
        <v>3.7054696599999999E-2</v>
      </c>
      <c r="AB5497" s="122">
        <v>3.1315101249999998E-2</v>
      </c>
      <c r="AC5497" s="122">
        <v>2.9113936149999999E-2</v>
      </c>
      <c r="AD5497" s="122">
        <v>3.00861805E-2</v>
      </c>
      <c r="AE5497" s="122">
        <v>2.8395877199999999E-2</v>
      </c>
      <c r="AF5497" s="122">
        <v>2.9308730000000002E-2</v>
      </c>
      <c r="AG5497" s="122">
        <v>2.7630049800000001E-2</v>
      </c>
      <c r="AH5497" s="122">
        <v>2.8580326350000001E-2</v>
      </c>
      <c r="AI5497" s="122">
        <v>3.1014249550000001E-2</v>
      </c>
      <c r="AJ5497" s="122">
        <v>3.2043493149999998E-2</v>
      </c>
      <c r="AK5497" s="122">
        <v>3.1200522299999998E-2</v>
      </c>
      <c r="AL5497" s="122">
        <v>0</v>
      </c>
    </row>
    <row r="5498" spans="1:38" hidden="1" x14ac:dyDescent="0.25">
      <c r="A5498" s="122" t="s">
        <v>2248</v>
      </c>
      <c r="B5498" s="122">
        <v>1</v>
      </c>
      <c r="C5498" s="122" t="s">
        <v>2249</v>
      </c>
      <c r="D5498" s="122" t="s">
        <v>2081</v>
      </c>
      <c r="E5498" s="122">
        <v>100</v>
      </c>
      <c r="F5498" s="122">
        <v>0.55390319445000002</v>
      </c>
      <c r="G5498" s="122">
        <v>0.53068751859999996</v>
      </c>
      <c r="H5498" s="122">
        <v>0.52574568715000003</v>
      </c>
      <c r="I5498" s="122">
        <v>0.50954910409999998</v>
      </c>
      <c r="J5498" s="122">
        <v>0.47919331985000002</v>
      </c>
      <c r="K5498" s="122">
        <v>0.43927704470000001</v>
      </c>
      <c r="L5498" s="122">
        <v>0.40283401079999998</v>
      </c>
      <c r="M5498" s="122">
        <v>0.37106714554999998</v>
      </c>
      <c r="N5498" s="122">
        <v>0.31369027405</v>
      </c>
      <c r="O5498" s="122">
        <v>0.3154853192</v>
      </c>
      <c r="P5498" s="122">
        <v>0.30308039534999998</v>
      </c>
      <c r="Q5498" s="122">
        <v>0.29882076185000001</v>
      </c>
      <c r="R5498" s="122">
        <v>0.2772699247</v>
      </c>
      <c r="S5498" s="122">
        <v>0.27069445785000001</v>
      </c>
      <c r="T5498" s="122">
        <v>0.26342158384999997</v>
      </c>
      <c r="U5498" s="122">
        <v>0.25395566400000003</v>
      </c>
      <c r="V5498" s="122">
        <v>0.23427693320000001</v>
      </c>
      <c r="W5498" s="122">
        <v>0.22041241495</v>
      </c>
      <c r="X5498" s="122">
        <v>0.21177631769999999</v>
      </c>
      <c r="Y5498" s="122">
        <v>0.1949677735</v>
      </c>
      <c r="Z5498" s="122">
        <v>0.16410275834999999</v>
      </c>
      <c r="AA5498" s="122">
        <v>4.5275833199999997E-2</v>
      </c>
      <c r="AB5498" s="122">
        <v>3.9605870699999997E-2</v>
      </c>
      <c r="AC5498" s="122">
        <v>3.805530545E-2</v>
      </c>
      <c r="AD5498" s="122">
        <v>3.9252715049999998E-2</v>
      </c>
      <c r="AE5498" s="122">
        <v>3.7154294300000001E-2</v>
      </c>
      <c r="AF5498" s="122">
        <v>3.9076556700000001E-2</v>
      </c>
      <c r="AG5498" s="122">
        <v>3.69859497E-2</v>
      </c>
      <c r="AH5498" s="122">
        <v>3.8348190650000002E-2</v>
      </c>
      <c r="AI5498" s="122">
        <v>4.1317974950000003E-2</v>
      </c>
      <c r="AJ5498" s="122">
        <v>4.9897658099999999E-2</v>
      </c>
      <c r="AK5498" s="122">
        <v>5.0807928250000002E-2</v>
      </c>
      <c r="AL5498" s="122">
        <v>0</v>
      </c>
    </row>
    <row r="5499" spans="1:38" hidden="1" x14ac:dyDescent="0.25">
      <c r="A5499" s="122" t="s">
        <v>2248</v>
      </c>
      <c r="B5499" s="122">
        <v>1</v>
      </c>
      <c r="C5499" s="122" t="s">
        <v>2249</v>
      </c>
      <c r="D5499" s="122" t="s">
        <v>2082</v>
      </c>
      <c r="E5499" s="122">
        <v>100</v>
      </c>
      <c r="F5499" s="122">
        <v>0.35140938849999998</v>
      </c>
      <c r="G5499" s="122">
        <v>0.33668081049999998</v>
      </c>
      <c r="H5499" s="122">
        <v>0.33354559560000002</v>
      </c>
      <c r="I5499" s="122">
        <v>0.32327009839999998</v>
      </c>
      <c r="J5499" s="122">
        <v>0.30401166275000002</v>
      </c>
      <c r="K5499" s="122">
        <v>0.27868782775000001</v>
      </c>
      <c r="L5499" s="122">
        <v>0.25556749844999999</v>
      </c>
      <c r="M5499" s="122">
        <v>0.23541384204999999</v>
      </c>
      <c r="N5499" s="122">
        <v>0.19901258645</v>
      </c>
      <c r="O5499" s="122">
        <v>0.20015140584999999</v>
      </c>
      <c r="P5499" s="122">
        <v>0.19228142740000001</v>
      </c>
      <c r="Q5499" s="122">
        <v>0.18957901434999999</v>
      </c>
      <c r="R5499" s="122">
        <v>0.17590664854999999</v>
      </c>
      <c r="S5499" s="122">
        <v>0.17173501785</v>
      </c>
      <c r="T5499" s="122">
        <v>0.16712093149999999</v>
      </c>
      <c r="U5499" s="122">
        <v>0.16111552765000001</v>
      </c>
      <c r="V5499" s="122">
        <v>0.14863087065</v>
      </c>
      <c r="W5499" s="122">
        <v>0.1398348888</v>
      </c>
      <c r="X5499" s="122">
        <v>0.13435594370000001</v>
      </c>
      <c r="Y5499" s="122">
        <v>0.123692203</v>
      </c>
      <c r="Z5499" s="122">
        <v>0.10411070109999999</v>
      </c>
      <c r="AA5499" s="122">
        <v>3.1963083199999999E-2</v>
      </c>
      <c r="AB5499" s="122">
        <v>2.68509026E-2</v>
      </c>
      <c r="AC5499" s="122">
        <v>2.71636876E-2</v>
      </c>
      <c r="AD5499" s="122">
        <v>2.925232295E-2</v>
      </c>
      <c r="AE5499" s="122">
        <v>2.7752122899999999E-2</v>
      </c>
      <c r="AF5499" s="122">
        <v>2.824277E-2</v>
      </c>
      <c r="AG5499" s="122">
        <v>2.6709211699999999E-2</v>
      </c>
      <c r="AH5499" s="122">
        <v>2.7462955399999999E-2</v>
      </c>
      <c r="AI5499" s="122">
        <v>2.9997623099999999E-2</v>
      </c>
      <c r="AJ5499" s="122">
        <v>3.110422635E-2</v>
      </c>
      <c r="AK5499" s="122">
        <v>3.1321815199999999E-2</v>
      </c>
      <c r="AL5499" s="122">
        <v>0</v>
      </c>
    </row>
    <row r="5500" spans="1:38" hidden="1" x14ac:dyDescent="0.25">
      <c r="A5500" s="122" t="s">
        <v>2248</v>
      </c>
      <c r="B5500" s="122">
        <v>1</v>
      </c>
      <c r="C5500" s="122" t="s">
        <v>2249</v>
      </c>
      <c r="D5500" s="122" t="s">
        <v>2135</v>
      </c>
      <c r="E5500" s="122">
        <v>100</v>
      </c>
      <c r="F5500" s="122">
        <v>0</v>
      </c>
      <c r="G5500" s="122">
        <v>0</v>
      </c>
      <c r="H5500" s="122">
        <v>0</v>
      </c>
      <c r="I5500" s="122">
        <v>0</v>
      </c>
      <c r="J5500" s="122">
        <v>0</v>
      </c>
      <c r="K5500" s="122">
        <v>0</v>
      </c>
      <c r="L5500" s="122">
        <v>0</v>
      </c>
      <c r="M5500" s="122">
        <v>0</v>
      </c>
      <c r="N5500" s="122">
        <v>0</v>
      </c>
      <c r="O5500" s="122">
        <v>0</v>
      </c>
      <c r="P5500" s="122">
        <v>0</v>
      </c>
      <c r="Q5500" s="122">
        <v>0</v>
      </c>
      <c r="R5500" s="122">
        <v>0</v>
      </c>
      <c r="S5500" s="122">
        <v>0</v>
      </c>
      <c r="T5500" s="122">
        <v>0</v>
      </c>
      <c r="U5500" s="122">
        <v>0</v>
      </c>
      <c r="V5500" s="122">
        <v>0</v>
      </c>
      <c r="W5500" s="122">
        <v>0</v>
      </c>
      <c r="X5500" s="122">
        <v>0</v>
      </c>
      <c r="Y5500" s="122">
        <v>0</v>
      </c>
      <c r="Z5500" s="122">
        <v>0</v>
      </c>
      <c r="AA5500" s="122">
        <v>0</v>
      </c>
      <c r="AB5500" s="122">
        <v>0</v>
      </c>
      <c r="AC5500" s="122">
        <v>0</v>
      </c>
      <c r="AD5500" s="122">
        <v>0</v>
      </c>
      <c r="AE5500" s="122">
        <v>0</v>
      </c>
      <c r="AF5500" s="122">
        <v>0</v>
      </c>
      <c r="AG5500" s="122">
        <v>0</v>
      </c>
      <c r="AH5500" s="122">
        <v>0</v>
      </c>
      <c r="AI5500" s="122">
        <v>0</v>
      </c>
      <c r="AJ5500" s="122">
        <v>0</v>
      </c>
      <c r="AK5500" s="122">
        <v>0</v>
      </c>
      <c r="AL5500" s="122">
        <v>0</v>
      </c>
    </row>
    <row r="5501" spans="1:38" hidden="1" x14ac:dyDescent="0.25">
      <c r="A5501" s="122" t="s">
        <v>2248</v>
      </c>
      <c r="B5501" s="122">
        <v>1</v>
      </c>
      <c r="C5501" s="122" t="s">
        <v>2249</v>
      </c>
      <c r="D5501" s="122" t="s">
        <v>2083</v>
      </c>
      <c r="E5501" s="122">
        <v>100</v>
      </c>
      <c r="F5501" s="122">
        <v>0.46905327899999999</v>
      </c>
      <c r="G5501" s="122">
        <v>0.44939390750000002</v>
      </c>
      <c r="H5501" s="122">
        <v>0.44520909330000003</v>
      </c>
      <c r="I5501" s="122">
        <v>0.4314935909</v>
      </c>
      <c r="J5501" s="122">
        <v>0.40578786914999998</v>
      </c>
      <c r="K5501" s="122">
        <v>0.37198618825000002</v>
      </c>
      <c r="L5501" s="122">
        <v>0.34112569684999999</v>
      </c>
      <c r="M5501" s="122">
        <v>0.31422505415000002</v>
      </c>
      <c r="N5501" s="122">
        <v>0.26563748580000002</v>
      </c>
      <c r="O5501" s="122">
        <v>0.2671575551</v>
      </c>
      <c r="P5501" s="122">
        <v>0.25665288590000002</v>
      </c>
      <c r="Q5501" s="122">
        <v>0.25304576750000002</v>
      </c>
      <c r="R5501" s="122">
        <v>0.23479620330000001</v>
      </c>
      <c r="S5501" s="122">
        <v>0.22922800285</v>
      </c>
      <c r="T5501" s="122">
        <v>0.2230692286</v>
      </c>
      <c r="U5501" s="122">
        <v>0.21505335040000001</v>
      </c>
      <c r="V5501" s="122">
        <v>0.19838911265</v>
      </c>
      <c r="W5501" s="122">
        <v>0.18664843745000001</v>
      </c>
      <c r="X5501" s="122">
        <v>0.17933526564999999</v>
      </c>
      <c r="Y5501" s="122">
        <v>0.16510154595000001</v>
      </c>
      <c r="Z5501" s="122">
        <v>0.13896460155000001</v>
      </c>
      <c r="AA5501" s="122">
        <v>9.3541117849999994E-2</v>
      </c>
      <c r="AB5501" s="122">
        <v>8.0252523500000006E-2</v>
      </c>
      <c r="AC5501" s="122">
        <v>7.5002799750000002E-2</v>
      </c>
      <c r="AD5501" s="122">
        <v>7.7778974599999995E-2</v>
      </c>
      <c r="AE5501" s="122">
        <v>7.4078443699999996E-2</v>
      </c>
      <c r="AF5501" s="122">
        <v>6.6504351399999995E-2</v>
      </c>
      <c r="AG5501" s="122">
        <v>6.2035154299999999E-2</v>
      </c>
      <c r="AH5501" s="122">
        <v>6.4166261200000005E-2</v>
      </c>
      <c r="AI5501" s="122">
        <v>6.9896787899999993E-2</v>
      </c>
      <c r="AJ5501" s="122">
        <v>7.1934724350000007E-2</v>
      </c>
      <c r="AK5501" s="122">
        <v>7.2441786199999997E-2</v>
      </c>
      <c r="AL5501" s="122">
        <v>0</v>
      </c>
    </row>
    <row r="5502" spans="1:38" x14ac:dyDescent="0.25">
      <c r="A5502" s="122" t="s">
        <v>2248</v>
      </c>
      <c r="B5502" s="122">
        <v>1</v>
      </c>
      <c r="C5502" s="122" t="s">
        <v>2249</v>
      </c>
      <c r="D5502" s="122" t="s">
        <v>2084</v>
      </c>
      <c r="E5502" s="122">
        <v>100</v>
      </c>
      <c r="F5502" s="122">
        <v>1.58453827645</v>
      </c>
      <c r="G5502" s="122">
        <v>1.5181257207500001</v>
      </c>
      <c r="H5502" s="122">
        <v>1.50398873645</v>
      </c>
      <c r="I5502" s="122">
        <v>1.4576555395499999</v>
      </c>
      <c r="J5502" s="122">
        <v>1.37081743245</v>
      </c>
      <c r="K5502" s="122">
        <v>1.25662985615</v>
      </c>
      <c r="L5502" s="122">
        <v>1.1523780986500001</v>
      </c>
      <c r="M5502" s="122">
        <v>1.0615033471999999</v>
      </c>
      <c r="N5502" s="122">
        <v>0.89736663605</v>
      </c>
      <c r="O5502" s="122">
        <v>0.90250167979999996</v>
      </c>
      <c r="P5502" s="122">
        <v>0.86701519459999998</v>
      </c>
      <c r="Q5502" s="122">
        <v>0.85482976310000003</v>
      </c>
      <c r="R5502" s="122">
        <v>0.79317976675000001</v>
      </c>
      <c r="S5502" s="122">
        <v>0.77436948314999998</v>
      </c>
      <c r="T5502" s="122">
        <v>0.75356413649999998</v>
      </c>
      <c r="U5502" s="122">
        <v>0.72648519695000002</v>
      </c>
      <c r="V5502" s="122">
        <v>0.67019069315000002</v>
      </c>
      <c r="W5502" s="122">
        <v>0.63052878435000004</v>
      </c>
      <c r="X5502" s="122">
        <v>0.60582369965000005</v>
      </c>
      <c r="Y5502" s="122">
        <v>0.55773987965000005</v>
      </c>
      <c r="Z5502" s="122">
        <v>0.46944503339999999</v>
      </c>
      <c r="AA5502" s="122">
        <v>0.24491209789999999</v>
      </c>
      <c r="AB5502" s="122">
        <v>0.2356651816</v>
      </c>
      <c r="AC5502" s="122">
        <v>0.29414311505000001</v>
      </c>
      <c r="AD5502" s="122">
        <v>0.17240451170000001</v>
      </c>
      <c r="AE5502" s="122">
        <v>0.13766241485</v>
      </c>
      <c r="AF5502" s="122">
        <v>0.1035092609</v>
      </c>
      <c r="AG5502" s="122">
        <v>0.1835112321</v>
      </c>
      <c r="AH5502" s="122">
        <v>0.13766241485</v>
      </c>
      <c r="AI5502" s="122">
        <v>0.17146869940000001</v>
      </c>
      <c r="AJ5502" s="122">
        <v>0.2384404</v>
      </c>
      <c r="AK5502" s="122">
        <v>0.2384404</v>
      </c>
      <c r="AL5502" s="122">
        <v>0</v>
      </c>
    </row>
    <row r="5503" spans="1:38" hidden="1" x14ac:dyDescent="0.25">
      <c r="A5503" s="122" t="s">
        <v>2248</v>
      </c>
      <c r="B5503" s="122">
        <v>1</v>
      </c>
      <c r="C5503" s="122" t="s">
        <v>2249</v>
      </c>
      <c r="D5503" s="122" t="s">
        <v>474</v>
      </c>
      <c r="E5503" s="122">
        <v>100</v>
      </c>
      <c r="F5503" s="122">
        <v>0.56760219749999996</v>
      </c>
      <c r="G5503" s="122">
        <v>0.54381235790000004</v>
      </c>
      <c r="H5503" s="122">
        <v>0.53874830529999995</v>
      </c>
      <c r="I5503" s="122">
        <v>0.52215115300000003</v>
      </c>
      <c r="J5503" s="122">
        <v>0.49104461425000001</v>
      </c>
      <c r="K5503" s="122">
        <v>0.45014114170000002</v>
      </c>
      <c r="L5503" s="122">
        <v>0.41279680759999998</v>
      </c>
      <c r="M5503" s="122">
        <v>0.38024429035000001</v>
      </c>
      <c r="N5503" s="122">
        <v>0.32144838780000001</v>
      </c>
      <c r="O5503" s="122">
        <v>0.32328782680000001</v>
      </c>
      <c r="P5503" s="122">
        <v>0.31057610810000003</v>
      </c>
      <c r="Q5503" s="122">
        <v>0.30621112644999998</v>
      </c>
      <c r="R5503" s="122">
        <v>0.28412729754999999</v>
      </c>
      <c r="S5503" s="122">
        <v>0.2773892107</v>
      </c>
      <c r="T5503" s="122">
        <v>0.26993646534999999</v>
      </c>
      <c r="U5503" s="122">
        <v>0.26023643614999997</v>
      </c>
      <c r="V5503" s="122">
        <v>0.2400710133</v>
      </c>
      <c r="W5503" s="122">
        <v>0.22586360185000001</v>
      </c>
      <c r="X5503" s="122">
        <v>0.21701392015000001</v>
      </c>
      <c r="Y5503" s="122">
        <v>0.1997896727</v>
      </c>
      <c r="Z5503" s="122">
        <v>0.16816130939999999</v>
      </c>
      <c r="AA5503" s="122">
        <v>0.15039917750000001</v>
      </c>
      <c r="AB5503" s="122">
        <v>0.13210002125</v>
      </c>
      <c r="AC5503" s="122">
        <v>0.12806209615</v>
      </c>
      <c r="AD5503" s="122">
        <v>0.12166255970000001</v>
      </c>
      <c r="AE5503" s="122">
        <v>0.11699686030000001</v>
      </c>
      <c r="AF5503" s="122">
        <v>0.12626564805000001</v>
      </c>
      <c r="AG5503" s="122">
        <v>0.13828974969999999</v>
      </c>
      <c r="AH5503" s="122">
        <v>0.12737740719999999</v>
      </c>
      <c r="AI5503" s="122">
        <v>0.13507686260000001</v>
      </c>
      <c r="AJ5503" s="122">
        <v>0.1189804107</v>
      </c>
      <c r="AK5503" s="122">
        <v>0.14246715904999999</v>
      </c>
      <c r="AL5503" s="122">
        <v>0</v>
      </c>
    </row>
    <row r="5504" spans="1:38" hidden="1" x14ac:dyDescent="0.25">
      <c r="A5504" s="122" t="s">
        <v>2248</v>
      </c>
      <c r="B5504" s="122">
        <v>1</v>
      </c>
      <c r="C5504" s="122" t="s">
        <v>2249</v>
      </c>
      <c r="D5504" s="122" t="s">
        <v>2085</v>
      </c>
      <c r="E5504" s="122">
        <v>100</v>
      </c>
      <c r="F5504" s="122">
        <v>9.3620808700000002E-2</v>
      </c>
      <c r="G5504" s="122">
        <v>8.9979415549999997E-2</v>
      </c>
      <c r="H5504" s="122">
        <v>9.5212752750000004E-2</v>
      </c>
      <c r="I5504" s="122">
        <v>9.2503115799999994E-2</v>
      </c>
      <c r="J5504" s="122">
        <v>8.8420590049999997E-2</v>
      </c>
      <c r="K5504" s="122">
        <v>8.5715204249999996E-2</v>
      </c>
      <c r="L5504" s="122">
        <v>7.647642365E-2</v>
      </c>
      <c r="M5504" s="122">
        <v>6.7108101650000002E-2</v>
      </c>
      <c r="N5504" s="122">
        <v>6.0290439100000003E-2</v>
      </c>
      <c r="O5504" s="122">
        <v>7.0883569349999995E-2</v>
      </c>
      <c r="P5504" s="122">
        <v>7.1880079799999996E-2</v>
      </c>
      <c r="Q5504" s="122">
        <v>6.7476518200000002E-2</v>
      </c>
      <c r="R5504" s="122">
        <v>7.2791163049999996E-2</v>
      </c>
      <c r="S5504" s="122">
        <v>6.4115047650000007E-2</v>
      </c>
      <c r="T5504" s="122">
        <v>6.2346228500000003E-2</v>
      </c>
      <c r="U5504" s="122">
        <v>6.5307085149999999E-2</v>
      </c>
      <c r="V5504" s="122">
        <v>6.2060123049999999E-2</v>
      </c>
      <c r="W5504" s="122">
        <v>5.3795234150000003E-2</v>
      </c>
      <c r="X5504" s="122">
        <v>6.6178105599999995E-2</v>
      </c>
      <c r="Y5504" s="122">
        <v>4.6094011550000001E-2</v>
      </c>
      <c r="Z5504" s="122">
        <v>4.6729258849999997E-2</v>
      </c>
      <c r="AA5504" s="122">
        <v>5.5672096900000002E-2</v>
      </c>
      <c r="AB5504" s="122">
        <v>4.9834713349999997E-2</v>
      </c>
      <c r="AC5504" s="122">
        <v>4.16517478E-2</v>
      </c>
      <c r="AD5504" s="122">
        <v>3.7664824749999999E-2</v>
      </c>
      <c r="AE5504" s="122">
        <v>4.3405122749999997E-2</v>
      </c>
      <c r="AF5504" s="122">
        <v>2.685068405E-2</v>
      </c>
      <c r="AG5504" s="122">
        <v>2.5734053350000001E-2</v>
      </c>
      <c r="AH5504" s="122">
        <v>2.7510272650000001E-2</v>
      </c>
      <c r="AI5504" s="122">
        <v>2.5658808700000001E-2</v>
      </c>
      <c r="AJ5504" s="122">
        <v>2.5789605E-2</v>
      </c>
      <c r="AK5504" s="122">
        <v>2.4780343449999999E-2</v>
      </c>
      <c r="AL5504" s="122">
        <v>0</v>
      </c>
    </row>
    <row r="5505" spans="1:38" hidden="1" x14ac:dyDescent="0.25">
      <c r="A5505" s="122" t="s">
        <v>2248</v>
      </c>
      <c r="B5505" s="122">
        <v>1</v>
      </c>
      <c r="C5505" s="122" t="s">
        <v>2249</v>
      </c>
      <c r="D5505" s="122" t="s">
        <v>2086</v>
      </c>
      <c r="E5505" s="122">
        <v>100</v>
      </c>
      <c r="F5505" s="122">
        <v>3.3116740499999999E-3</v>
      </c>
      <c r="G5505" s="122">
        <v>3.1728736500000001E-3</v>
      </c>
      <c r="H5505" s="122">
        <v>3.1433271E-3</v>
      </c>
      <c r="I5505" s="122">
        <v>3.0464906499999998E-3</v>
      </c>
      <c r="J5505" s="122">
        <v>2.8650001500000002E-3</v>
      </c>
      <c r="K5505" s="122">
        <v>2.62634825E-3</v>
      </c>
      <c r="L5505" s="122">
        <v>2.4084633000000001E-3</v>
      </c>
      <c r="M5505" s="122">
        <v>2.2185362999999998E-3</v>
      </c>
      <c r="N5505" s="122">
        <v>1.87549035E-3</v>
      </c>
      <c r="O5505" s="122">
        <v>1.8862228E-3</v>
      </c>
      <c r="P5505" s="122">
        <v>1.8120568000000001E-3</v>
      </c>
      <c r="Q5505" s="122">
        <v>1.78658985E-3</v>
      </c>
      <c r="R5505" s="122">
        <v>1.6577416999999999E-3</v>
      </c>
      <c r="S5505" s="122">
        <v>1.6184261999999999E-3</v>
      </c>
      <c r="T5505" s="122">
        <v>1.57494415E-3</v>
      </c>
      <c r="U5505" s="122">
        <v>1.5183491E-3</v>
      </c>
      <c r="V5505" s="122">
        <v>1.4006940000000001E-3</v>
      </c>
      <c r="W5505" s="122">
        <v>1.3178001000000001E-3</v>
      </c>
      <c r="X5505" s="122">
        <v>1.2661682499999999E-3</v>
      </c>
      <c r="Y5505" s="122">
        <v>1.16567285E-3</v>
      </c>
      <c r="Z5505" s="122">
        <v>9.811367499999999E-4</v>
      </c>
      <c r="AA5505" s="122">
        <v>1.0184758999999999E-3</v>
      </c>
      <c r="AB5505" s="122">
        <v>8.6071805000000003E-4</v>
      </c>
      <c r="AC5505" s="122">
        <v>8.0021729999999998E-4</v>
      </c>
      <c r="AD5505" s="122">
        <v>8.2694150000000004E-4</v>
      </c>
      <c r="AE5505" s="122">
        <v>7.8048199999999999E-4</v>
      </c>
      <c r="AF5505" s="122">
        <v>8.0557060000000002E-4</v>
      </c>
      <c r="AG5505" s="122">
        <v>7.5943305000000002E-4</v>
      </c>
      <c r="AH5505" s="122">
        <v>7.8555094999999998E-4</v>
      </c>
      <c r="AI5505" s="122">
        <v>8.5244840000000004E-4</v>
      </c>
      <c r="AJ5505" s="122">
        <v>8.7165025000000005E-4</v>
      </c>
      <c r="AK5505" s="122">
        <v>8.4870954999999998E-4</v>
      </c>
      <c r="AL5505" s="122">
        <v>0</v>
      </c>
    </row>
    <row r="5506" spans="1:38" hidden="1" x14ac:dyDescent="0.25">
      <c r="A5506" s="122" t="s">
        <v>2248</v>
      </c>
      <c r="B5506" s="122">
        <v>1</v>
      </c>
      <c r="C5506" s="122" t="s">
        <v>2249</v>
      </c>
      <c r="D5506" s="122" t="s">
        <v>2087</v>
      </c>
      <c r="E5506" s="122">
        <v>100</v>
      </c>
      <c r="F5506" s="122">
        <v>3.9397865150000003E-2</v>
      </c>
      <c r="G5506" s="122">
        <v>3.7746588300000002E-2</v>
      </c>
      <c r="H5506" s="122">
        <v>3.7395087049999998E-2</v>
      </c>
      <c r="I5506" s="122">
        <v>3.6243060649999999E-2</v>
      </c>
      <c r="J5506" s="122">
        <v>3.4083922949999998E-2</v>
      </c>
      <c r="K5506" s="122">
        <v>3.1244770450000001E-2</v>
      </c>
      <c r="L5506" s="122">
        <v>2.8652661699999998E-2</v>
      </c>
      <c r="M5506" s="122">
        <v>2.6393155500000001E-2</v>
      </c>
      <c r="N5506" s="122">
        <v>2.23120703E-2</v>
      </c>
      <c r="O5506" s="122">
        <v>2.2439748150000001E-2</v>
      </c>
      <c r="P5506" s="122">
        <v>2.1557414800000001E-2</v>
      </c>
      <c r="Q5506" s="122">
        <v>2.1254436349999999E-2</v>
      </c>
      <c r="R5506" s="122">
        <v>1.9721576000000001E-2</v>
      </c>
      <c r="S5506" s="122">
        <v>1.9253876650000001E-2</v>
      </c>
      <c r="T5506" s="122">
        <v>1.8736573499999999E-2</v>
      </c>
      <c r="U5506" s="122">
        <v>1.8063284400000001E-2</v>
      </c>
      <c r="V5506" s="122">
        <v>1.6663582100000001E-2</v>
      </c>
      <c r="W5506" s="122">
        <v>1.5677430450000002E-2</v>
      </c>
      <c r="X5506" s="122">
        <v>1.506316395E-2</v>
      </c>
      <c r="Y5506" s="122">
        <v>1.386761085E-2</v>
      </c>
      <c r="Z5506" s="122">
        <v>1.16722526E-2</v>
      </c>
      <c r="AA5506" s="122">
        <v>3.3925427199999997E-2</v>
      </c>
      <c r="AB5506" s="122">
        <v>2.6192249300000001E-2</v>
      </c>
      <c r="AC5506" s="122">
        <v>3.056615625E-2</v>
      </c>
      <c r="AD5506" s="122">
        <v>1.9089609300000001E-2</v>
      </c>
      <c r="AE5506" s="122">
        <v>6.0333592149999997E-2</v>
      </c>
      <c r="AF5506" s="122">
        <v>1.6241230700000001E-2</v>
      </c>
      <c r="AG5506" s="122">
        <v>3.6097001099999998E-2</v>
      </c>
      <c r="AH5506" s="122">
        <v>1.369937905E-2</v>
      </c>
      <c r="AI5506" s="122">
        <v>2.0657094550000001E-2</v>
      </c>
      <c r="AJ5506" s="122">
        <v>2.8771668050000001E-2</v>
      </c>
      <c r="AK5506" s="122">
        <v>2.4247751200000001E-2</v>
      </c>
      <c r="AL5506" s="122">
        <v>0</v>
      </c>
    </row>
    <row r="5507" spans="1:38" hidden="1" x14ac:dyDescent="0.25">
      <c r="A5507" s="122" t="s">
        <v>2248</v>
      </c>
      <c r="B5507" s="122">
        <v>1</v>
      </c>
      <c r="C5507" s="122" t="s">
        <v>2249</v>
      </c>
      <c r="D5507" s="122" t="s">
        <v>2088</v>
      </c>
      <c r="E5507" s="122">
        <v>100</v>
      </c>
      <c r="F5507" s="122">
        <v>0.68428288645000002</v>
      </c>
      <c r="G5507" s="122">
        <v>0.65560262400000002</v>
      </c>
      <c r="H5507" s="122">
        <v>0.64949756604999997</v>
      </c>
      <c r="I5507" s="122">
        <v>0.62948857565000005</v>
      </c>
      <c r="J5507" s="122">
        <v>0.59198753650000002</v>
      </c>
      <c r="K5507" s="122">
        <v>0.54267562764999999</v>
      </c>
      <c r="L5507" s="122">
        <v>0.49765450389999999</v>
      </c>
      <c r="M5507" s="122">
        <v>0.45841024180000001</v>
      </c>
      <c r="N5507" s="122">
        <v>0.38752780045000002</v>
      </c>
      <c r="O5507" s="122">
        <v>0.38974536855000003</v>
      </c>
      <c r="P5507" s="122">
        <v>0.37442052975000001</v>
      </c>
      <c r="Q5507" s="122">
        <v>0.36915824995000002</v>
      </c>
      <c r="R5507" s="122">
        <v>0.34253469809999998</v>
      </c>
      <c r="S5507" s="122">
        <v>0.33441147659999998</v>
      </c>
      <c r="T5507" s="122">
        <v>0.32542668870000002</v>
      </c>
      <c r="U5507" s="122">
        <v>0.31373264690000002</v>
      </c>
      <c r="V5507" s="122">
        <v>0.28942186399999997</v>
      </c>
      <c r="W5507" s="122">
        <v>0.27229386784999998</v>
      </c>
      <c r="X5507" s="122">
        <v>0.26162497829999998</v>
      </c>
      <c r="Y5507" s="122">
        <v>0.24085997880000001</v>
      </c>
      <c r="Z5507" s="122">
        <v>0.20272984699999999</v>
      </c>
      <c r="AA5507" s="122">
        <v>0.11319997705</v>
      </c>
      <c r="AB5507" s="122">
        <v>0.10550606764999999</v>
      </c>
      <c r="AC5507" s="122">
        <v>0.10249039255</v>
      </c>
      <c r="AD5507" s="122">
        <v>0.16673845255</v>
      </c>
      <c r="AE5507" s="122">
        <v>9.9643181900000002E-2</v>
      </c>
      <c r="AF5507" s="122">
        <v>0.14073412569999999</v>
      </c>
      <c r="AG5507" s="122">
        <v>0.14543281205</v>
      </c>
      <c r="AH5507" s="122">
        <v>0.10865949975</v>
      </c>
      <c r="AI5507" s="122">
        <v>0.12661296159999999</v>
      </c>
      <c r="AJ5507" s="122">
        <v>6.1526181899999997E-2</v>
      </c>
      <c r="AK5507" s="122">
        <v>9.7053752150000006E-2</v>
      </c>
      <c r="AL5507" s="122">
        <v>0</v>
      </c>
    </row>
    <row r="5508" spans="1:38" hidden="1" x14ac:dyDescent="0.25">
      <c r="A5508" s="122" t="s">
        <v>2248</v>
      </c>
      <c r="B5508" s="122">
        <v>1</v>
      </c>
      <c r="C5508" s="122" t="s">
        <v>2249</v>
      </c>
      <c r="D5508" s="122" t="s">
        <v>2170</v>
      </c>
      <c r="E5508" s="122">
        <v>100</v>
      </c>
      <c r="F5508" s="122">
        <v>0</v>
      </c>
      <c r="G5508" s="122">
        <v>0</v>
      </c>
      <c r="H5508" s="122">
        <v>0</v>
      </c>
      <c r="I5508" s="122">
        <v>0</v>
      </c>
      <c r="J5508" s="122">
        <v>0</v>
      </c>
      <c r="K5508" s="122">
        <v>0</v>
      </c>
      <c r="L5508" s="122">
        <v>0</v>
      </c>
      <c r="M5508" s="122">
        <v>0</v>
      </c>
      <c r="N5508" s="122">
        <v>0</v>
      </c>
      <c r="O5508" s="122">
        <v>0</v>
      </c>
      <c r="P5508" s="122">
        <v>0</v>
      </c>
      <c r="Q5508" s="122">
        <v>0</v>
      </c>
      <c r="R5508" s="122">
        <v>0</v>
      </c>
      <c r="S5508" s="122">
        <v>0</v>
      </c>
      <c r="T5508" s="122">
        <v>0</v>
      </c>
      <c r="U5508" s="122">
        <v>0</v>
      </c>
      <c r="V5508" s="122">
        <v>0</v>
      </c>
      <c r="W5508" s="122">
        <v>0</v>
      </c>
      <c r="X5508" s="122">
        <v>0</v>
      </c>
      <c r="Y5508" s="122">
        <v>0</v>
      </c>
      <c r="Z5508" s="122">
        <v>0</v>
      </c>
      <c r="AA5508" s="122">
        <v>0</v>
      </c>
      <c r="AB5508" s="122">
        <v>0</v>
      </c>
      <c r="AC5508" s="122">
        <v>0</v>
      </c>
      <c r="AD5508" s="122">
        <v>0</v>
      </c>
      <c r="AE5508" s="122">
        <v>0</v>
      </c>
      <c r="AF5508" s="122">
        <v>0</v>
      </c>
      <c r="AG5508" s="122">
        <v>0</v>
      </c>
      <c r="AH5508" s="122">
        <v>0</v>
      </c>
      <c r="AI5508" s="122">
        <v>0</v>
      </c>
      <c r="AJ5508" s="122">
        <v>0</v>
      </c>
      <c r="AK5508" s="122">
        <v>0</v>
      </c>
      <c r="AL5508" s="122">
        <v>0</v>
      </c>
    </row>
    <row r="5509" spans="1:38" hidden="1" x14ac:dyDescent="0.25">
      <c r="A5509" s="122" t="s">
        <v>2248</v>
      </c>
      <c r="B5509" s="122">
        <v>1</v>
      </c>
      <c r="C5509" s="122" t="s">
        <v>2249</v>
      </c>
      <c r="D5509" s="122" t="s">
        <v>2089</v>
      </c>
      <c r="E5509" s="122">
        <v>100</v>
      </c>
      <c r="F5509" s="122">
        <v>0.63513424620000003</v>
      </c>
      <c r="G5509" s="122">
        <v>0.60851394439999995</v>
      </c>
      <c r="H5509" s="122">
        <v>0.60284738469999999</v>
      </c>
      <c r="I5509" s="122">
        <v>0.58427553914999997</v>
      </c>
      <c r="J5509" s="122">
        <v>0.54946801359999997</v>
      </c>
      <c r="K5509" s="122">
        <v>0.50369793544999997</v>
      </c>
      <c r="L5509" s="122">
        <v>0.46191045400000003</v>
      </c>
      <c r="M5509" s="122">
        <v>0.42548491114999998</v>
      </c>
      <c r="N5509" s="122">
        <v>0.35969360379999998</v>
      </c>
      <c r="O5509" s="122">
        <v>0.36175189595000001</v>
      </c>
      <c r="P5509" s="122">
        <v>0.34752776424999998</v>
      </c>
      <c r="Q5509" s="122">
        <v>0.34264344670000002</v>
      </c>
      <c r="R5509" s="122">
        <v>0.31793213214999999</v>
      </c>
      <c r="S5509" s="122">
        <v>0.3103923616</v>
      </c>
      <c r="T5509" s="122">
        <v>0.3020529072</v>
      </c>
      <c r="U5509" s="122">
        <v>0.29119879064999998</v>
      </c>
      <c r="V5509" s="122">
        <v>0.26863413060000002</v>
      </c>
      <c r="W5509" s="122">
        <v>0.25273635239999998</v>
      </c>
      <c r="X5509" s="122">
        <v>0.24283375555</v>
      </c>
      <c r="Y5509" s="122">
        <v>0.22356020234999999</v>
      </c>
      <c r="Z5509" s="122">
        <v>0.18816876995000001</v>
      </c>
      <c r="AA5509" s="122">
        <v>0.13098076794999999</v>
      </c>
      <c r="AB5509" s="122">
        <v>0.1228277978</v>
      </c>
      <c r="AC5509" s="122">
        <v>0.12776949530000001</v>
      </c>
      <c r="AD5509" s="122">
        <v>6.4595535699999998E-2</v>
      </c>
      <c r="AE5509" s="122">
        <v>8.9922397500000001E-2</v>
      </c>
      <c r="AF5509" s="122">
        <v>0.1224317664</v>
      </c>
      <c r="AG5509" s="122">
        <v>6.0957145849999998E-2</v>
      </c>
      <c r="AH5509" s="122">
        <v>9.0382609749999995E-2</v>
      </c>
      <c r="AI5509" s="122">
        <v>8.6872830700000001E-2</v>
      </c>
      <c r="AJ5509" s="122">
        <v>0.11285618615</v>
      </c>
      <c r="AK5509" s="122">
        <v>6.8034638499999994E-2</v>
      </c>
      <c r="AL5509" s="122">
        <v>0</v>
      </c>
    </row>
    <row r="5510" spans="1:38" hidden="1" x14ac:dyDescent="0.25">
      <c r="A5510" s="122" t="s">
        <v>2248</v>
      </c>
      <c r="B5510" s="122">
        <v>1</v>
      </c>
      <c r="C5510" s="122" t="s">
        <v>2249</v>
      </c>
      <c r="D5510" s="122" t="s">
        <v>2136</v>
      </c>
      <c r="E5510" s="122">
        <v>100</v>
      </c>
      <c r="F5510" s="122">
        <v>0</v>
      </c>
      <c r="G5510" s="122">
        <v>0</v>
      </c>
      <c r="H5510" s="122">
        <v>0</v>
      </c>
      <c r="I5510" s="122">
        <v>0</v>
      </c>
      <c r="J5510" s="122">
        <v>0</v>
      </c>
      <c r="K5510" s="122">
        <v>0</v>
      </c>
      <c r="L5510" s="122">
        <v>0</v>
      </c>
      <c r="M5510" s="122">
        <v>0</v>
      </c>
      <c r="N5510" s="122">
        <v>0</v>
      </c>
      <c r="O5510" s="122">
        <v>0</v>
      </c>
      <c r="P5510" s="122">
        <v>0</v>
      </c>
      <c r="Q5510" s="122">
        <v>0</v>
      </c>
      <c r="R5510" s="122">
        <v>0</v>
      </c>
      <c r="S5510" s="122">
        <v>0</v>
      </c>
      <c r="T5510" s="122">
        <v>0</v>
      </c>
      <c r="U5510" s="122">
        <v>0</v>
      </c>
      <c r="V5510" s="122">
        <v>0</v>
      </c>
      <c r="W5510" s="122">
        <v>0</v>
      </c>
      <c r="X5510" s="122">
        <v>0</v>
      </c>
      <c r="Y5510" s="122">
        <v>0</v>
      </c>
      <c r="Z5510" s="122">
        <v>0</v>
      </c>
      <c r="AA5510" s="122">
        <v>0</v>
      </c>
      <c r="AB5510" s="122">
        <v>0</v>
      </c>
      <c r="AC5510" s="122">
        <v>0</v>
      </c>
      <c r="AD5510" s="122">
        <v>0</v>
      </c>
      <c r="AE5510" s="122">
        <v>0</v>
      </c>
      <c r="AF5510" s="122">
        <v>0</v>
      </c>
      <c r="AG5510" s="122">
        <v>0</v>
      </c>
      <c r="AH5510" s="122">
        <v>0</v>
      </c>
      <c r="AI5510" s="122">
        <v>0</v>
      </c>
      <c r="AJ5510" s="122">
        <v>2.363771E-4</v>
      </c>
      <c r="AK5510" s="122">
        <v>2.3015430000000001E-4</v>
      </c>
      <c r="AL5510" s="122">
        <v>0</v>
      </c>
    </row>
    <row r="5511" spans="1:38" hidden="1" x14ac:dyDescent="0.25">
      <c r="A5511" s="122" t="s">
        <v>2248</v>
      </c>
      <c r="B5511" s="122">
        <v>1</v>
      </c>
      <c r="C5511" s="122" t="s">
        <v>2249</v>
      </c>
      <c r="D5511" s="122" t="s">
        <v>2090</v>
      </c>
      <c r="E5511" s="122">
        <v>100</v>
      </c>
      <c r="F5511" s="122">
        <v>2.6381379650000002E-2</v>
      </c>
      <c r="G5511" s="122">
        <v>2.5275659999999998E-2</v>
      </c>
      <c r="H5511" s="122">
        <v>2.50402887E-2</v>
      </c>
      <c r="I5511" s="122">
        <v>2.42688777E-2</v>
      </c>
      <c r="J5511" s="122">
        <v>2.2823087200000002E-2</v>
      </c>
      <c r="K5511" s="122">
        <v>2.0921948950000002E-2</v>
      </c>
      <c r="L5511" s="122">
        <v>1.918623425E-2</v>
      </c>
      <c r="M5511" s="122">
        <v>1.767323845E-2</v>
      </c>
      <c r="N5511" s="122">
        <v>1.4940484550000001E-2</v>
      </c>
      <c r="O5511" s="122">
        <v>1.50259799E-2</v>
      </c>
      <c r="P5511" s="122">
        <v>1.443515465E-2</v>
      </c>
      <c r="Q5511" s="122">
        <v>1.4232276800000001E-2</v>
      </c>
      <c r="R5511" s="122">
        <v>1.3205850850000001E-2</v>
      </c>
      <c r="S5511" s="122">
        <v>1.28926734E-2</v>
      </c>
      <c r="T5511" s="122">
        <v>1.254628105E-2</v>
      </c>
      <c r="U5511" s="122">
        <v>1.20954359E-2</v>
      </c>
      <c r="V5511" s="122">
        <v>1.115817365E-2</v>
      </c>
      <c r="W5511" s="122">
        <v>1.049783305E-2</v>
      </c>
      <c r="X5511" s="122">
        <v>1.0086512549999999E-2</v>
      </c>
      <c r="Y5511" s="122">
        <v>9.2859521500000004E-3</v>
      </c>
      <c r="Z5511" s="122">
        <v>7.8159096499999994E-3</v>
      </c>
      <c r="AA5511" s="122">
        <v>1.2647396849999999E-2</v>
      </c>
      <c r="AB5511" s="122">
        <v>3.7428480549999997E-2</v>
      </c>
      <c r="AC5511" s="122">
        <v>3.03726502E-2</v>
      </c>
      <c r="AD5511" s="122">
        <v>4.0179891099999997E-2</v>
      </c>
      <c r="AE5511" s="122">
        <v>2.249962145E-2</v>
      </c>
      <c r="AF5511" s="122">
        <v>2.2842836599999999E-2</v>
      </c>
      <c r="AG5511" s="122">
        <v>4.9539417049999999E-2</v>
      </c>
      <c r="AH5511" s="122">
        <v>5.6133911850000003E-2</v>
      </c>
      <c r="AI5511" s="122">
        <v>1.3125020249999999E-2</v>
      </c>
      <c r="AJ5511" s="122">
        <v>3.6709404049999998E-2</v>
      </c>
      <c r="AK5511" s="122">
        <v>3.9309044549999998E-2</v>
      </c>
      <c r="AL5511" s="122">
        <v>0</v>
      </c>
    </row>
    <row r="5512" spans="1:38" hidden="1" x14ac:dyDescent="0.25">
      <c r="A5512" s="122" t="s">
        <v>2248</v>
      </c>
      <c r="B5512" s="122">
        <v>1</v>
      </c>
      <c r="C5512" s="122" t="s">
        <v>2249</v>
      </c>
      <c r="D5512" s="122" t="s">
        <v>2091</v>
      </c>
      <c r="E5512" s="122">
        <v>100</v>
      </c>
      <c r="F5512" s="122">
        <v>0.40632009715</v>
      </c>
      <c r="G5512" s="122">
        <v>0.38929005370000003</v>
      </c>
      <c r="H5512" s="122">
        <v>0.38566493429999998</v>
      </c>
      <c r="I5512" s="122">
        <v>0.37378380194999999</v>
      </c>
      <c r="J5512" s="122">
        <v>0.3515160738</v>
      </c>
      <c r="K5512" s="122">
        <v>0.3222351725</v>
      </c>
      <c r="L5512" s="122">
        <v>0.29550209654999998</v>
      </c>
      <c r="M5512" s="122">
        <v>0.27219925919999999</v>
      </c>
      <c r="N5512" s="122">
        <v>0.23010999779999999</v>
      </c>
      <c r="O5512" s="122">
        <v>0.23142676625</v>
      </c>
      <c r="P5512" s="122">
        <v>0.22232703749999999</v>
      </c>
      <c r="Q5512" s="122">
        <v>0.21920234825000001</v>
      </c>
      <c r="R5512" s="122">
        <v>0.20339355984999999</v>
      </c>
      <c r="S5512" s="122">
        <v>0.19857007439999999</v>
      </c>
      <c r="T5512" s="122">
        <v>0.19323500099999999</v>
      </c>
      <c r="U5512" s="122">
        <v>0.18629119985000001</v>
      </c>
      <c r="V5512" s="122">
        <v>0.17185570915000001</v>
      </c>
      <c r="W5512" s="122">
        <v>0.16168528045</v>
      </c>
      <c r="X5512" s="122">
        <v>0.15535020450000001</v>
      </c>
      <c r="Y5512" s="122">
        <v>0.14302016340000001</v>
      </c>
      <c r="Z5512" s="122">
        <v>0.1203788863</v>
      </c>
      <c r="AA5512" s="122">
        <v>0.12094507885</v>
      </c>
      <c r="AB5512" s="122">
        <v>0.10228862155</v>
      </c>
      <c r="AC5512" s="122">
        <v>9.4493474150000006E-2</v>
      </c>
      <c r="AD5512" s="122">
        <v>0.10056996785</v>
      </c>
      <c r="AE5512" s="122">
        <v>9.8486897300000001E-2</v>
      </c>
      <c r="AF5512" s="122">
        <v>9.8320902700000004E-2</v>
      </c>
      <c r="AG5512" s="122">
        <v>9.3146712650000005E-2</v>
      </c>
      <c r="AH5512" s="122">
        <v>9.6414209050000005E-2</v>
      </c>
      <c r="AI5512" s="122">
        <v>0.10794441589999999</v>
      </c>
      <c r="AJ5512" s="122">
        <v>0.10672598085</v>
      </c>
      <c r="AK5512" s="122">
        <v>0.1093413499</v>
      </c>
      <c r="AL5512" s="122">
        <v>0</v>
      </c>
    </row>
    <row r="5513" spans="1:38" hidden="1" x14ac:dyDescent="0.25">
      <c r="A5513" s="122" t="s">
        <v>2248</v>
      </c>
      <c r="B5513" s="122">
        <v>1</v>
      </c>
      <c r="C5513" s="122" t="s">
        <v>2249</v>
      </c>
      <c r="D5513" s="122" t="s">
        <v>2092</v>
      </c>
      <c r="E5513" s="122">
        <v>100</v>
      </c>
      <c r="F5513" s="122">
        <v>0.41033361515</v>
      </c>
      <c r="G5513" s="122">
        <v>0.39313535399999999</v>
      </c>
      <c r="H5513" s="122">
        <v>0.38947442765000001</v>
      </c>
      <c r="I5513" s="122">
        <v>0.37747593629999998</v>
      </c>
      <c r="J5513" s="122">
        <v>0.35498825285000002</v>
      </c>
      <c r="K5513" s="122">
        <v>0.32541812295</v>
      </c>
      <c r="L5513" s="122">
        <v>0.29842098454999999</v>
      </c>
      <c r="M5513" s="122">
        <v>0.27488796705000001</v>
      </c>
      <c r="N5513" s="122">
        <v>0.23238296010000001</v>
      </c>
      <c r="O5513" s="122">
        <v>0.23371273814999999</v>
      </c>
      <c r="P5513" s="122">
        <v>0.22452312190000001</v>
      </c>
      <c r="Q5513" s="122">
        <v>0.22136757009999999</v>
      </c>
      <c r="R5513" s="122">
        <v>0.20540262419999999</v>
      </c>
      <c r="S5513" s="122">
        <v>0.20053149484999999</v>
      </c>
      <c r="T5513" s="122">
        <v>0.19514372269999999</v>
      </c>
      <c r="U5513" s="122">
        <v>0.18813133209999999</v>
      </c>
      <c r="V5513" s="122">
        <v>0.1735532528</v>
      </c>
      <c r="W5513" s="122">
        <v>0.16328236395000001</v>
      </c>
      <c r="X5513" s="122">
        <v>0.15688470985</v>
      </c>
      <c r="Y5513" s="122">
        <v>0.14443287765000001</v>
      </c>
      <c r="Z5513" s="122">
        <v>0.12156795575</v>
      </c>
      <c r="AA5513" s="122">
        <v>0.1184327479</v>
      </c>
      <c r="AB5513" s="122">
        <v>0.10036475645</v>
      </c>
      <c r="AC5513" s="122">
        <v>9.3698060250000006E-2</v>
      </c>
      <c r="AD5513" s="122">
        <v>9.6857893749999993E-2</v>
      </c>
      <c r="AE5513" s="122">
        <v>9.1349865050000006E-2</v>
      </c>
      <c r="AF5513" s="122">
        <v>9.4092723949999998E-2</v>
      </c>
      <c r="AG5513" s="122">
        <v>8.858083185E-2</v>
      </c>
      <c r="AH5513" s="122">
        <v>9.1719997100000006E-2</v>
      </c>
      <c r="AI5513" s="122">
        <v>9.9260291700000003E-2</v>
      </c>
      <c r="AJ5513" s="122">
        <v>0.10133690445</v>
      </c>
      <c r="AK5513" s="122">
        <v>9.8048678700000003E-2</v>
      </c>
      <c r="AL5513" s="122">
        <v>0</v>
      </c>
    </row>
    <row r="5514" spans="1:38" hidden="1" x14ac:dyDescent="0.25">
      <c r="A5514" s="122" t="s">
        <v>2248</v>
      </c>
      <c r="B5514" s="122">
        <v>1</v>
      </c>
      <c r="C5514" s="122" t="s">
        <v>2249</v>
      </c>
      <c r="D5514" s="122" t="s">
        <v>2093</v>
      </c>
      <c r="E5514" s="122">
        <v>100</v>
      </c>
      <c r="F5514" s="122">
        <v>0.78698891029999996</v>
      </c>
      <c r="G5514" s="122">
        <v>0.75796721869999995</v>
      </c>
      <c r="H5514" s="122">
        <v>0.83607676779999995</v>
      </c>
      <c r="I5514" s="122">
        <v>0.81345612604999995</v>
      </c>
      <c r="J5514" s="122">
        <v>0.78503089265000003</v>
      </c>
      <c r="K5514" s="122">
        <v>0.78500889664999995</v>
      </c>
      <c r="L5514" s="122">
        <v>0.69003550785000001</v>
      </c>
      <c r="M5514" s="122">
        <v>0.58880148639999996</v>
      </c>
      <c r="N5514" s="122">
        <v>0.54768360220000001</v>
      </c>
      <c r="O5514" s="122">
        <v>0.69457928219999998</v>
      </c>
      <c r="P5514" s="122">
        <v>0.72034588070000005</v>
      </c>
      <c r="Q5514" s="122">
        <v>0.66261991904999995</v>
      </c>
      <c r="R5514" s="122">
        <v>0.757652361</v>
      </c>
      <c r="S5514" s="122">
        <v>0.64219118809999998</v>
      </c>
      <c r="T5514" s="122">
        <v>0.624288921</v>
      </c>
      <c r="U5514" s="122">
        <v>0.67481882780000002</v>
      </c>
      <c r="V5514" s="122">
        <v>0.6479693634</v>
      </c>
      <c r="W5514" s="122">
        <v>0.54520314665000003</v>
      </c>
      <c r="X5514" s="122">
        <v>0.72711739630000005</v>
      </c>
      <c r="Y5514" s="122">
        <v>0.46134783579999999</v>
      </c>
      <c r="Z5514" s="122">
        <v>0.49958780660000002</v>
      </c>
      <c r="AA5514" s="122">
        <v>0.74173351269999999</v>
      </c>
      <c r="AB5514" s="122">
        <v>0.42573305</v>
      </c>
      <c r="AC5514" s="122">
        <v>0.37833280740000003</v>
      </c>
      <c r="AD5514" s="122">
        <v>0.46323054769999999</v>
      </c>
      <c r="AE5514" s="122">
        <v>0.36509073835</v>
      </c>
      <c r="AF5514" s="122">
        <v>0.29942090015</v>
      </c>
      <c r="AG5514" s="122">
        <v>0.44532217060000001</v>
      </c>
      <c r="AH5514" s="122">
        <v>0.48236572350000001</v>
      </c>
      <c r="AI5514" s="122">
        <v>0.55707388025000004</v>
      </c>
      <c r="AJ5514" s="122">
        <v>0.68183161555000005</v>
      </c>
      <c r="AK5514" s="122">
        <v>0.44222169574999998</v>
      </c>
      <c r="AL5514" s="122">
        <v>0</v>
      </c>
    </row>
    <row r="5515" spans="1:38" hidden="1" x14ac:dyDescent="0.25">
      <c r="A5515" s="122" t="s">
        <v>2248</v>
      </c>
      <c r="B5515" s="122">
        <v>1</v>
      </c>
      <c r="C5515" s="122" t="s">
        <v>2249</v>
      </c>
      <c r="D5515" s="122" t="s">
        <v>2094</v>
      </c>
      <c r="E5515" s="122">
        <v>100</v>
      </c>
      <c r="F5515" s="122">
        <v>0.60486424164999997</v>
      </c>
      <c r="G5515" s="122">
        <v>0.57951264140000003</v>
      </c>
      <c r="H5515" s="122">
        <v>0.57411614369999997</v>
      </c>
      <c r="I5515" s="122">
        <v>0.55642941859999995</v>
      </c>
      <c r="J5515" s="122">
        <v>0.52328079329999999</v>
      </c>
      <c r="K5515" s="122">
        <v>0.47969208149999998</v>
      </c>
      <c r="L5515" s="122">
        <v>0.43989615924999997</v>
      </c>
      <c r="M5515" s="122">
        <v>0.4052066319</v>
      </c>
      <c r="N5515" s="122">
        <v>0.34255088490000002</v>
      </c>
      <c r="O5515" s="122">
        <v>0.344511081</v>
      </c>
      <c r="P5515" s="122">
        <v>0.33096486084999999</v>
      </c>
      <c r="Q5515" s="122">
        <v>0.32631332725000001</v>
      </c>
      <c r="R5515" s="122">
        <v>0.30277973400000002</v>
      </c>
      <c r="S5515" s="122">
        <v>0.29559930429999998</v>
      </c>
      <c r="T5515" s="122">
        <v>0.28765729834999998</v>
      </c>
      <c r="U5515" s="122">
        <v>0.27732048025</v>
      </c>
      <c r="V5515" s="122">
        <v>0.25583123660000001</v>
      </c>
      <c r="W5515" s="122">
        <v>0.24069113365</v>
      </c>
      <c r="X5515" s="122">
        <v>0.23126048730000001</v>
      </c>
      <c r="Y5515" s="122">
        <v>0.2129054974</v>
      </c>
      <c r="Z5515" s="122">
        <v>0.17920079159999999</v>
      </c>
      <c r="AA5515" s="122">
        <v>0.1030309983</v>
      </c>
      <c r="AB5515" s="122">
        <v>9.6556301799999994E-2</v>
      </c>
      <c r="AC5515" s="122">
        <v>9.647489075E-2</v>
      </c>
      <c r="AD5515" s="122">
        <v>8.8097389849999999E-2</v>
      </c>
      <c r="AE5515" s="122">
        <v>8.3051582649999997E-2</v>
      </c>
      <c r="AF5515" s="122">
        <v>9.2737885500000006E-2</v>
      </c>
      <c r="AG5515" s="122">
        <v>0.10740222155</v>
      </c>
      <c r="AH5515" s="122">
        <v>9.3738318099999995E-2</v>
      </c>
      <c r="AI5515" s="122">
        <v>7.3095626699999999E-2</v>
      </c>
      <c r="AJ5515" s="122">
        <v>8.9830042499999999E-2</v>
      </c>
      <c r="AK5515" s="122">
        <v>0.11276769925000001</v>
      </c>
      <c r="AL5515" s="122">
        <v>0</v>
      </c>
    </row>
    <row r="5516" spans="1:38" hidden="1" x14ac:dyDescent="0.25">
      <c r="A5516" s="122" t="s">
        <v>2248</v>
      </c>
      <c r="B5516" s="122">
        <v>1</v>
      </c>
      <c r="C5516" s="122" t="s">
        <v>2249</v>
      </c>
      <c r="D5516" s="122" t="s">
        <v>2095</v>
      </c>
      <c r="E5516" s="122">
        <v>100</v>
      </c>
      <c r="F5516" s="122">
        <v>0.44177471870000001</v>
      </c>
      <c r="G5516" s="122">
        <v>0.42325867155000002</v>
      </c>
      <c r="H5516" s="122">
        <v>0.41931723040000002</v>
      </c>
      <c r="I5516" s="122">
        <v>0.40639937674999999</v>
      </c>
      <c r="J5516" s="122">
        <v>0.3821886122</v>
      </c>
      <c r="K5516" s="122">
        <v>0.35035272509999998</v>
      </c>
      <c r="L5516" s="122">
        <v>0.32128697569999998</v>
      </c>
      <c r="M5516" s="122">
        <v>0.29595078205000003</v>
      </c>
      <c r="N5516" s="122">
        <v>0.25018890305000002</v>
      </c>
      <c r="O5516" s="122">
        <v>0.25162057240000002</v>
      </c>
      <c r="P5516" s="122">
        <v>0.2417268186</v>
      </c>
      <c r="Q5516" s="122">
        <v>0.23832947765000001</v>
      </c>
      <c r="R5516" s="122">
        <v>0.22114124630000001</v>
      </c>
      <c r="S5516" s="122">
        <v>0.2158968735</v>
      </c>
      <c r="T5516" s="122">
        <v>0.21009627215000001</v>
      </c>
      <c r="U5516" s="122">
        <v>0.20254657049999999</v>
      </c>
      <c r="V5516" s="122">
        <v>0.1868514704</v>
      </c>
      <c r="W5516" s="122">
        <v>0.1757935924</v>
      </c>
      <c r="X5516" s="122">
        <v>0.16890573065</v>
      </c>
      <c r="Y5516" s="122">
        <v>0.1554997961</v>
      </c>
      <c r="Z5516" s="122">
        <v>0.13088288810000001</v>
      </c>
      <c r="AA5516" s="122">
        <v>0.13586374835000001</v>
      </c>
      <c r="AB5516" s="122">
        <v>0.1148191012</v>
      </c>
      <c r="AC5516" s="122">
        <v>0.10674836460000001</v>
      </c>
      <c r="AD5516" s="122">
        <v>0.11031317594999999</v>
      </c>
      <c r="AE5516" s="122">
        <v>0.10411555385</v>
      </c>
      <c r="AF5516" s="122">
        <v>0.10746259775</v>
      </c>
      <c r="AG5516" s="122">
        <v>0.10130759289999999</v>
      </c>
      <c r="AH5516" s="122">
        <v>0.10479185095</v>
      </c>
      <c r="AI5516" s="122">
        <v>0.11371600649999999</v>
      </c>
      <c r="AJ5516" s="122">
        <v>0.11623787375</v>
      </c>
      <c r="AK5516" s="122">
        <v>0.11900488125</v>
      </c>
      <c r="AL5516" s="122">
        <v>0</v>
      </c>
    </row>
    <row r="5517" spans="1:38" hidden="1" x14ac:dyDescent="0.25">
      <c r="A5517" s="122" t="s">
        <v>2248</v>
      </c>
      <c r="B5517" s="122">
        <v>1</v>
      </c>
      <c r="C5517" s="122" t="s">
        <v>2249</v>
      </c>
      <c r="D5517" s="122" t="s">
        <v>2096</v>
      </c>
      <c r="E5517" s="122">
        <v>100</v>
      </c>
      <c r="F5517" s="122">
        <v>0.55555347254999998</v>
      </c>
      <c r="G5517" s="122">
        <v>0.53226862914999995</v>
      </c>
      <c r="H5517" s="122">
        <v>0.52731207494999999</v>
      </c>
      <c r="I5517" s="122">
        <v>0.51106723700000001</v>
      </c>
      <c r="J5517" s="122">
        <v>0.48062100829999999</v>
      </c>
      <c r="K5517" s="122">
        <v>0.44058580905</v>
      </c>
      <c r="L5517" s="122">
        <v>0.40403420044999999</v>
      </c>
      <c r="M5517" s="122">
        <v>0.37217268895</v>
      </c>
      <c r="N5517" s="122">
        <v>0.31462487140000001</v>
      </c>
      <c r="O5517" s="122">
        <v>0.31642526515000002</v>
      </c>
      <c r="P5517" s="122">
        <v>0.30398338050000001</v>
      </c>
      <c r="Q5517" s="122">
        <v>0.299711057</v>
      </c>
      <c r="R5517" s="122">
        <v>0.27809601080000002</v>
      </c>
      <c r="S5517" s="122">
        <v>0.27150095434999999</v>
      </c>
      <c r="T5517" s="122">
        <v>0.26420641335</v>
      </c>
      <c r="U5517" s="122">
        <v>0.25471229114999999</v>
      </c>
      <c r="V5517" s="122">
        <v>0.23497492784999999</v>
      </c>
      <c r="W5517" s="122">
        <v>0.22106910364999999</v>
      </c>
      <c r="X5517" s="122">
        <v>0.21240727625</v>
      </c>
      <c r="Y5517" s="122">
        <v>0.19554865355000001</v>
      </c>
      <c r="Z5517" s="122">
        <v>0.16459168055000001</v>
      </c>
      <c r="AA5517" s="122">
        <v>6.1443656950000002E-2</v>
      </c>
      <c r="AB5517" s="122">
        <v>5.3307094499999999E-2</v>
      </c>
      <c r="AC5517" s="122">
        <v>4.9900019849999998E-2</v>
      </c>
      <c r="AD5517" s="122">
        <v>5.022976715E-2</v>
      </c>
      <c r="AE5517" s="122">
        <v>5.1167621599999998E-2</v>
      </c>
      <c r="AF5517" s="122">
        <v>5.165941315E-2</v>
      </c>
      <c r="AG5517" s="122">
        <v>4.8319562599999998E-2</v>
      </c>
      <c r="AH5517" s="122">
        <v>5.2920190499999999E-2</v>
      </c>
      <c r="AI5517" s="122">
        <v>5.6463957600000003E-2</v>
      </c>
      <c r="AJ5517" s="122">
        <v>5.59781045E-2</v>
      </c>
      <c r="AK5517" s="122">
        <v>5.9477059450000001E-2</v>
      </c>
      <c r="AL5517" s="122">
        <v>0</v>
      </c>
    </row>
    <row r="5518" spans="1:38" hidden="1" x14ac:dyDescent="0.25">
      <c r="A5518" s="122" t="s">
        <v>2248</v>
      </c>
      <c r="B5518" s="122">
        <v>1</v>
      </c>
      <c r="C5518" s="122" t="s">
        <v>2249</v>
      </c>
      <c r="D5518" s="122" t="s">
        <v>2097</v>
      </c>
      <c r="E5518" s="122">
        <v>100</v>
      </c>
      <c r="F5518" s="122">
        <v>0.34555560665000001</v>
      </c>
      <c r="G5518" s="122">
        <v>0.33107237805</v>
      </c>
      <c r="H5518" s="122">
        <v>0.32798938955000001</v>
      </c>
      <c r="I5518" s="122">
        <v>0.31788505929999999</v>
      </c>
      <c r="J5518" s="122">
        <v>0.2989474339</v>
      </c>
      <c r="K5518" s="122">
        <v>0.27404544269999997</v>
      </c>
      <c r="L5518" s="122">
        <v>0.25131025255</v>
      </c>
      <c r="M5518" s="122">
        <v>0.23149231479999999</v>
      </c>
      <c r="N5518" s="122">
        <v>0.19569743205000001</v>
      </c>
      <c r="O5518" s="122">
        <v>0.19681728225</v>
      </c>
      <c r="P5518" s="122">
        <v>0.1890784009</v>
      </c>
      <c r="Q5518" s="122">
        <v>0.18642100445000001</v>
      </c>
      <c r="R5518" s="122">
        <v>0.1729763936</v>
      </c>
      <c r="S5518" s="122">
        <v>0.16887425240000001</v>
      </c>
      <c r="T5518" s="122">
        <v>0.16433702985000001</v>
      </c>
      <c r="U5518" s="122">
        <v>0.15843166315000001</v>
      </c>
      <c r="V5518" s="122">
        <v>0.1461549741</v>
      </c>
      <c r="W5518" s="122">
        <v>0.13750551945</v>
      </c>
      <c r="X5518" s="122">
        <v>0.13211784130000001</v>
      </c>
      <c r="Y5518" s="122">
        <v>0.1216317371</v>
      </c>
      <c r="Z5518" s="122">
        <v>0.1023764246</v>
      </c>
      <c r="AA5518" s="122">
        <v>5.8654897849999998E-2</v>
      </c>
      <c r="AB5518" s="122">
        <v>0.13379021175</v>
      </c>
      <c r="AC5518" s="122">
        <v>6.7782100449999994E-2</v>
      </c>
      <c r="AD5518" s="122">
        <v>6.1953468300000002E-2</v>
      </c>
      <c r="AE5518" s="122">
        <v>4.9703811299999998E-2</v>
      </c>
      <c r="AF5518" s="122">
        <v>6.3805007450000006E-2</v>
      </c>
      <c r="AG5518" s="122">
        <v>4.7822415399999998E-2</v>
      </c>
      <c r="AH5518" s="122">
        <v>6.9909962000000006E-2</v>
      </c>
      <c r="AI5518" s="122">
        <v>5.1372656750000002E-2</v>
      </c>
      <c r="AJ5518" s="122">
        <v>5.1190957099999997E-2</v>
      </c>
      <c r="AK5518" s="122">
        <v>5.3476268649999999E-2</v>
      </c>
      <c r="AL5518" s="122">
        <v>0</v>
      </c>
    </row>
    <row r="5519" spans="1:38" hidden="1" x14ac:dyDescent="0.25">
      <c r="A5519" s="122" t="s">
        <v>2248</v>
      </c>
      <c r="B5519" s="122">
        <v>1</v>
      </c>
      <c r="C5519" s="122" t="s">
        <v>2249</v>
      </c>
      <c r="D5519" s="122" t="s">
        <v>2098</v>
      </c>
      <c r="E5519" s="122">
        <v>100</v>
      </c>
      <c r="F5519" s="122">
        <v>0.15708490635</v>
      </c>
      <c r="G5519" s="122">
        <v>0.1505010265</v>
      </c>
      <c r="H5519" s="122">
        <v>0.14909954289999999</v>
      </c>
      <c r="I5519" s="122">
        <v>0.1445062517</v>
      </c>
      <c r="J5519" s="122">
        <v>0.13589746145000001</v>
      </c>
      <c r="K5519" s="122">
        <v>0.124577354</v>
      </c>
      <c r="L5519" s="122">
        <v>0.11424224199999999</v>
      </c>
      <c r="M5519" s="122">
        <v>0.1052332773</v>
      </c>
      <c r="N5519" s="122">
        <v>8.8961407300000003E-2</v>
      </c>
      <c r="O5519" s="122">
        <v>8.9470476049999997E-2</v>
      </c>
      <c r="P5519" s="122">
        <v>8.5952483750000003E-2</v>
      </c>
      <c r="Q5519" s="122">
        <v>8.4744468599999997E-2</v>
      </c>
      <c r="R5519" s="122">
        <v>7.8632729600000006E-2</v>
      </c>
      <c r="S5519" s="122">
        <v>7.6767952900000005E-2</v>
      </c>
      <c r="T5519" s="122">
        <v>7.4705390799999993E-2</v>
      </c>
      <c r="U5519" s="122">
        <v>7.20208918E-2</v>
      </c>
      <c r="V5519" s="122">
        <v>6.6440076550000005E-2</v>
      </c>
      <c r="W5519" s="122">
        <v>6.2508150550000002E-2</v>
      </c>
      <c r="X5519" s="122">
        <v>6.0058985250000002E-2</v>
      </c>
      <c r="Y5519" s="122">
        <v>5.5292144199999997E-2</v>
      </c>
      <c r="Z5519" s="122">
        <v>4.65389394E-2</v>
      </c>
      <c r="AA5519" s="122">
        <v>4.8310016900000002E-2</v>
      </c>
      <c r="AB5519" s="122">
        <v>4.0827024699999999E-2</v>
      </c>
      <c r="AC5519" s="122">
        <v>3.795725875E-2</v>
      </c>
      <c r="AD5519" s="122">
        <v>3.9224822899999998E-2</v>
      </c>
      <c r="AE5519" s="122">
        <v>3.70210916E-2</v>
      </c>
      <c r="AF5519" s="122">
        <v>3.8211223250000002E-2</v>
      </c>
      <c r="AG5519" s="122">
        <v>3.6022644749999999E-2</v>
      </c>
      <c r="AH5519" s="122">
        <v>3.7261567099999997E-2</v>
      </c>
      <c r="AI5519" s="122">
        <v>4.0434790900000003E-2</v>
      </c>
      <c r="AJ5519" s="122">
        <v>4.1330061000000001E-2</v>
      </c>
      <c r="AK5519" s="122">
        <v>4.1440102100000001E-2</v>
      </c>
      <c r="AL5519" s="122">
        <v>0</v>
      </c>
    </row>
    <row r="5520" spans="1:38" hidden="1" x14ac:dyDescent="0.25">
      <c r="A5520" s="122" t="s">
        <v>2248</v>
      </c>
      <c r="B5520" s="122">
        <v>1</v>
      </c>
      <c r="C5520" s="122" t="s">
        <v>2249</v>
      </c>
      <c r="D5520" s="122" t="s">
        <v>2099</v>
      </c>
      <c r="E5520" s="122">
        <v>100</v>
      </c>
      <c r="F5520" s="122">
        <v>0.17099786750000001</v>
      </c>
      <c r="G5520" s="122">
        <v>0.16383085629999999</v>
      </c>
      <c r="H5520" s="122">
        <v>0.16230524099999999</v>
      </c>
      <c r="I5520" s="122">
        <v>0.15730512250000001</v>
      </c>
      <c r="J5520" s="122">
        <v>0.14793385595</v>
      </c>
      <c r="K5520" s="122">
        <v>0.1356111304</v>
      </c>
      <c r="L5520" s="122">
        <v>0.1243606417</v>
      </c>
      <c r="M5520" s="122">
        <v>0.11455375330000001</v>
      </c>
      <c r="N5520" s="122">
        <v>9.6840691749999999E-2</v>
      </c>
      <c r="O5520" s="122">
        <v>9.7394847600000001E-2</v>
      </c>
      <c r="P5520" s="122">
        <v>9.3565268800000004E-2</v>
      </c>
      <c r="Q5520" s="122">
        <v>9.225025815E-2</v>
      </c>
      <c r="R5520" s="122">
        <v>8.5597206049999999E-2</v>
      </c>
      <c r="S5520" s="122">
        <v>8.3567264299999999E-2</v>
      </c>
      <c r="T5520" s="122">
        <v>8.1322024950000002E-2</v>
      </c>
      <c r="U5520" s="122">
        <v>7.8399759999999999E-2</v>
      </c>
      <c r="V5520" s="122">
        <v>7.23246528E-2</v>
      </c>
      <c r="W5520" s="122">
        <v>6.8044475600000001E-2</v>
      </c>
      <c r="X5520" s="122">
        <v>6.5378388849999997E-2</v>
      </c>
      <c r="Y5520" s="122">
        <v>6.0189351500000002E-2</v>
      </c>
      <c r="Z5520" s="122">
        <v>5.0660877E-2</v>
      </c>
      <c r="AA5520" s="122">
        <v>0.18794819660000001</v>
      </c>
      <c r="AB5520" s="122">
        <v>0.13056853800000001</v>
      </c>
      <c r="AC5520" s="122">
        <v>0.11442642560000001</v>
      </c>
      <c r="AD5520" s="122">
        <v>0.13072350169999999</v>
      </c>
      <c r="AE5520" s="122">
        <v>9.0595884000000002E-2</v>
      </c>
      <c r="AF5520" s="122">
        <v>0.1480286338</v>
      </c>
      <c r="AG5520" s="122">
        <v>6.2060155950000001E-2</v>
      </c>
      <c r="AH5520" s="122">
        <v>8.0643876049999993E-2</v>
      </c>
      <c r="AI5520" s="122">
        <v>0.12768538409999999</v>
      </c>
      <c r="AJ5520" s="122">
        <v>8.9292078149999995E-2</v>
      </c>
      <c r="AK5520" s="122">
        <v>0.10956547175</v>
      </c>
      <c r="AL5520" s="122">
        <v>0</v>
      </c>
    </row>
    <row r="5521" spans="1:38" hidden="1" x14ac:dyDescent="0.25">
      <c r="A5521" s="122" t="s">
        <v>2248</v>
      </c>
      <c r="B5521" s="122">
        <v>1</v>
      </c>
      <c r="C5521" s="122" t="s">
        <v>2249</v>
      </c>
      <c r="D5521" s="122" t="s">
        <v>2100</v>
      </c>
      <c r="E5521" s="122">
        <v>100</v>
      </c>
      <c r="F5521" s="122">
        <v>0.13608103639999999</v>
      </c>
      <c r="G5521" s="122">
        <v>0.13037749004999999</v>
      </c>
      <c r="H5521" s="122">
        <v>0.1291633978</v>
      </c>
      <c r="I5521" s="122">
        <v>0.12518427674999999</v>
      </c>
      <c r="J5521" s="122">
        <v>0.11772657055000001</v>
      </c>
      <c r="K5521" s="122">
        <v>0.10792007695</v>
      </c>
      <c r="L5521" s="122">
        <v>9.8966877750000001E-2</v>
      </c>
      <c r="M5521" s="122">
        <v>9.1162504249999998E-2</v>
      </c>
      <c r="N5521" s="122">
        <v>7.7066351199999994E-2</v>
      </c>
      <c r="O5521" s="122">
        <v>7.7507352200000004E-2</v>
      </c>
      <c r="P5521" s="122">
        <v>7.4459752350000005E-2</v>
      </c>
      <c r="Q5521" s="122">
        <v>7.3413259750000001E-2</v>
      </c>
      <c r="R5521" s="122">
        <v>6.8118723849999993E-2</v>
      </c>
      <c r="S5521" s="122">
        <v>6.6503286849999996E-2</v>
      </c>
      <c r="T5521" s="122">
        <v>6.4716511350000006E-2</v>
      </c>
      <c r="U5521" s="122">
        <v>6.2390956050000002E-2</v>
      </c>
      <c r="V5521" s="122">
        <v>5.7556352749999998E-2</v>
      </c>
      <c r="W5521" s="122">
        <v>5.4150166399999998E-2</v>
      </c>
      <c r="X5521" s="122">
        <v>5.202848065E-2</v>
      </c>
      <c r="Y5521" s="122">
        <v>4.7899013650000002E-2</v>
      </c>
      <c r="Z5521" s="122">
        <v>4.0316202850000003E-2</v>
      </c>
      <c r="AA5521" s="122">
        <v>4.1850470850000002E-2</v>
      </c>
      <c r="AB5521" s="122">
        <v>3.5368031100000002E-2</v>
      </c>
      <c r="AC5521" s="122">
        <v>3.2881982550000001E-2</v>
      </c>
      <c r="AD5521" s="122">
        <v>3.3980059999999999E-2</v>
      </c>
      <c r="AE5521" s="122">
        <v>3.20709905E-2</v>
      </c>
      <c r="AF5521" s="122">
        <v>3.3101987200000002E-2</v>
      </c>
      <c r="AG5521" s="122">
        <v>3.1206044799999999E-2</v>
      </c>
      <c r="AH5521" s="122">
        <v>3.2279310950000001E-2</v>
      </c>
      <c r="AI5521" s="122">
        <v>3.5028242250000001E-2</v>
      </c>
      <c r="AJ5521" s="122">
        <v>3.5818326349999999E-2</v>
      </c>
      <c r="AK5521" s="122">
        <v>3.5948130949999997E-2</v>
      </c>
      <c r="AL5521" s="122">
        <v>0</v>
      </c>
    </row>
    <row r="5522" spans="1:38" hidden="1" x14ac:dyDescent="0.25">
      <c r="A5522" s="122" t="s">
        <v>2248</v>
      </c>
      <c r="B5522" s="122">
        <v>1</v>
      </c>
      <c r="C5522" s="122" t="s">
        <v>2249</v>
      </c>
      <c r="D5522" s="122" t="s">
        <v>2171</v>
      </c>
      <c r="E5522" s="122">
        <v>100</v>
      </c>
      <c r="F5522" s="122">
        <v>0</v>
      </c>
      <c r="G5522" s="122">
        <v>0</v>
      </c>
      <c r="H5522" s="122">
        <v>0</v>
      </c>
      <c r="I5522" s="122">
        <v>0</v>
      </c>
      <c r="J5522" s="122">
        <v>0</v>
      </c>
      <c r="K5522" s="122">
        <v>0</v>
      </c>
      <c r="L5522" s="122">
        <v>0</v>
      </c>
      <c r="M5522" s="122">
        <v>0</v>
      </c>
      <c r="N5522" s="122">
        <v>0</v>
      </c>
      <c r="O5522" s="122">
        <v>0</v>
      </c>
      <c r="P5522" s="122">
        <v>0</v>
      </c>
      <c r="Q5522" s="122">
        <v>0</v>
      </c>
      <c r="R5522" s="122">
        <v>0</v>
      </c>
      <c r="S5522" s="122">
        <v>0</v>
      </c>
      <c r="T5522" s="122">
        <v>0</v>
      </c>
      <c r="U5522" s="122">
        <v>0</v>
      </c>
      <c r="V5522" s="122">
        <v>0</v>
      </c>
      <c r="W5522" s="122">
        <v>0</v>
      </c>
      <c r="X5522" s="122">
        <v>0</v>
      </c>
      <c r="Y5522" s="122">
        <v>0</v>
      </c>
      <c r="Z5522" s="122">
        <v>0</v>
      </c>
      <c r="AA5522" s="122">
        <v>0</v>
      </c>
      <c r="AB5522" s="122">
        <v>0</v>
      </c>
      <c r="AC5522" s="122">
        <v>0</v>
      </c>
      <c r="AD5522" s="122">
        <v>0</v>
      </c>
      <c r="AE5522" s="122">
        <v>0</v>
      </c>
      <c r="AF5522" s="122">
        <v>0</v>
      </c>
      <c r="AG5522" s="122">
        <v>0</v>
      </c>
      <c r="AH5522" s="122">
        <v>0</v>
      </c>
      <c r="AI5522" s="122">
        <v>0</v>
      </c>
      <c r="AJ5522" s="122">
        <v>0</v>
      </c>
      <c r="AK5522" s="122">
        <v>0</v>
      </c>
      <c r="AL5522" s="122">
        <v>0</v>
      </c>
    </row>
    <row r="5523" spans="1:38" hidden="1" x14ac:dyDescent="0.25">
      <c r="A5523" s="122" t="s">
        <v>2248</v>
      </c>
      <c r="B5523" s="122">
        <v>1</v>
      </c>
      <c r="C5523" s="122" t="s">
        <v>2249</v>
      </c>
      <c r="D5523" s="122" t="s">
        <v>2101</v>
      </c>
      <c r="E5523" s="122">
        <v>100</v>
      </c>
      <c r="F5523" s="122">
        <v>0.62970143160000003</v>
      </c>
      <c r="G5523" s="122">
        <v>0.60330883540000002</v>
      </c>
      <c r="H5523" s="122">
        <v>0.59769074445000003</v>
      </c>
      <c r="I5523" s="122">
        <v>0.57927775889999999</v>
      </c>
      <c r="J5523" s="122">
        <v>0.54476797129999999</v>
      </c>
      <c r="K5523" s="122">
        <v>0.49938940079999999</v>
      </c>
      <c r="L5523" s="122">
        <v>0.45795936375000001</v>
      </c>
      <c r="M5523" s="122">
        <v>0.42184539799999998</v>
      </c>
      <c r="N5523" s="122">
        <v>0.35661685454999997</v>
      </c>
      <c r="O5523" s="122">
        <v>0.35865754049999998</v>
      </c>
      <c r="P5523" s="122">
        <v>0.34455508005000002</v>
      </c>
      <c r="Q5523" s="122">
        <v>0.33971254314999999</v>
      </c>
      <c r="R5523" s="122">
        <v>0.31521260405000001</v>
      </c>
      <c r="S5523" s="122">
        <v>0.3077373269</v>
      </c>
      <c r="T5523" s="122">
        <v>0.29946920440000002</v>
      </c>
      <c r="U5523" s="122">
        <v>0.28870793165000003</v>
      </c>
      <c r="V5523" s="122">
        <v>0.26633628650000002</v>
      </c>
      <c r="W5523" s="122">
        <v>0.25057449575000001</v>
      </c>
      <c r="X5523" s="122">
        <v>0.24075660230000001</v>
      </c>
      <c r="Y5523" s="122">
        <v>0.22164791335</v>
      </c>
      <c r="Z5523" s="122">
        <v>0.1865592103</v>
      </c>
      <c r="AA5523" s="122">
        <v>9.6238722799999996E-2</v>
      </c>
      <c r="AB5523" s="122">
        <v>8.3289064250000003E-2</v>
      </c>
      <c r="AC5523" s="122">
        <v>7.9730635499999994E-2</v>
      </c>
      <c r="AD5523" s="122">
        <v>7.6410249999999999E-2</v>
      </c>
      <c r="AE5523" s="122">
        <v>7.2279551600000005E-2</v>
      </c>
      <c r="AF5523" s="122">
        <v>3.4069609100000002E-2</v>
      </c>
      <c r="AG5523" s="122">
        <v>3.2238174199999997E-2</v>
      </c>
      <c r="AH5523" s="122">
        <v>3.4270703299999997E-2</v>
      </c>
      <c r="AI5523" s="122">
        <v>3.8087566250000003E-2</v>
      </c>
      <c r="AJ5523" s="122">
        <v>4.3099531099999998E-2</v>
      </c>
      <c r="AK5523" s="122">
        <v>4.342537975E-2</v>
      </c>
      <c r="AL5523" s="122">
        <v>0</v>
      </c>
    </row>
    <row r="5524" spans="1:38" hidden="1" x14ac:dyDescent="0.25">
      <c r="A5524" s="122" t="s">
        <v>2248</v>
      </c>
      <c r="B5524" s="122">
        <v>1</v>
      </c>
      <c r="C5524" s="122" t="s">
        <v>2249</v>
      </c>
      <c r="D5524" s="122" t="s">
        <v>2102</v>
      </c>
      <c r="E5524" s="122">
        <v>100</v>
      </c>
      <c r="F5524" s="122">
        <v>0.74611973835000001</v>
      </c>
      <c r="G5524" s="122">
        <v>0.71484771494999999</v>
      </c>
      <c r="H5524" s="122">
        <v>0.70819095924999997</v>
      </c>
      <c r="I5524" s="122">
        <v>0.68637380834999995</v>
      </c>
      <c r="J5524" s="122">
        <v>0.64548389765000003</v>
      </c>
      <c r="K5524" s="122">
        <v>0.59171580364999998</v>
      </c>
      <c r="L5524" s="122">
        <v>0.54262623769999996</v>
      </c>
      <c r="M5524" s="122">
        <v>0.49983557415000002</v>
      </c>
      <c r="N5524" s="122">
        <v>0.42254767199999999</v>
      </c>
      <c r="O5524" s="122">
        <v>0.42496563635000001</v>
      </c>
      <c r="P5524" s="122">
        <v>0.4082559308</v>
      </c>
      <c r="Q5524" s="122">
        <v>0.40251811440000002</v>
      </c>
      <c r="R5524" s="122">
        <v>0.37348866074999998</v>
      </c>
      <c r="S5524" s="122">
        <v>0.36463136504999999</v>
      </c>
      <c r="T5524" s="122">
        <v>0.35483464510000001</v>
      </c>
      <c r="U5524" s="122">
        <v>0.34208384354999999</v>
      </c>
      <c r="V5524" s="122">
        <v>0.31557616080000001</v>
      </c>
      <c r="W5524" s="122">
        <v>0.29690035125000003</v>
      </c>
      <c r="X5524" s="122">
        <v>0.28526734129999998</v>
      </c>
      <c r="Y5524" s="122">
        <v>0.26262586445000002</v>
      </c>
      <c r="Z5524" s="122">
        <v>0.22105001225000001</v>
      </c>
      <c r="AA5524" s="122">
        <v>0.2902092691</v>
      </c>
      <c r="AB5524" s="122">
        <v>0.27642288835000001</v>
      </c>
      <c r="AC5524" s="122">
        <v>0.21763672889999999</v>
      </c>
      <c r="AD5524" s="122">
        <v>0.32038867175000002</v>
      </c>
      <c r="AE5524" s="122">
        <v>0.25448759355</v>
      </c>
      <c r="AF5524" s="122">
        <v>0.26498319879999999</v>
      </c>
      <c r="AG5524" s="122">
        <v>0.27620391065</v>
      </c>
      <c r="AH5524" s="122">
        <v>0.21319411029999999</v>
      </c>
      <c r="AI5524" s="122">
        <v>0.24153793265000001</v>
      </c>
      <c r="AJ5524" s="122">
        <v>0.25254756984999999</v>
      </c>
      <c r="AK5524" s="122">
        <v>0.22789661035</v>
      </c>
      <c r="AL5524" s="122">
        <v>0</v>
      </c>
    </row>
    <row r="5525" spans="1:38" hidden="1" x14ac:dyDescent="0.25">
      <c r="A5525" s="122" t="s">
        <v>2248</v>
      </c>
      <c r="B5525" s="122">
        <v>1</v>
      </c>
      <c r="C5525" s="122" t="s">
        <v>2249</v>
      </c>
      <c r="D5525" s="122" t="s">
        <v>2103</v>
      </c>
      <c r="E5525" s="122">
        <v>100</v>
      </c>
      <c r="F5525" s="122">
        <v>0.60370097990000005</v>
      </c>
      <c r="G5525" s="122">
        <v>0.57839813510000004</v>
      </c>
      <c r="H5525" s="122">
        <v>0.57301201734999996</v>
      </c>
      <c r="I5525" s="122">
        <v>0.55535930614999995</v>
      </c>
      <c r="J5525" s="122">
        <v>0.52227443164999998</v>
      </c>
      <c r="K5525" s="122">
        <v>0.47876954669999999</v>
      </c>
      <c r="L5525" s="122">
        <v>0.43905016159999999</v>
      </c>
      <c r="M5525" s="122">
        <v>0.40442734605000003</v>
      </c>
      <c r="N5525" s="122">
        <v>0.34189209765</v>
      </c>
      <c r="O5525" s="122">
        <v>0.34384852435000002</v>
      </c>
      <c r="P5525" s="122">
        <v>0.33032835630000001</v>
      </c>
      <c r="Q5525" s="122">
        <v>0.3256857668</v>
      </c>
      <c r="R5525" s="122">
        <v>0.30219743454999998</v>
      </c>
      <c r="S5525" s="122">
        <v>0.29503081344999998</v>
      </c>
      <c r="T5525" s="122">
        <v>0.28710408250000002</v>
      </c>
      <c r="U5525" s="122">
        <v>0.27678714305000002</v>
      </c>
      <c r="V5525" s="122">
        <v>0.25533922650000002</v>
      </c>
      <c r="W5525" s="122">
        <v>0.24022824240000001</v>
      </c>
      <c r="X5525" s="122">
        <v>0.230815731</v>
      </c>
      <c r="Y5525" s="122">
        <v>0.21249604280000001</v>
      </c>
      <c r="Z5525" s="122">
        <v>0.17885615704999999</v>
      </c>
      <c r="AA5525" s="122">
        <v>0.1374678748</v>
      </c>
      <c r="AB5525" s="122">
        <v>0.11478319554999999</v>
      </c>
      <c r="AC5525" s="122">
        <v>0.1084326566</v>
      </c>
      <c r="AD5525" s="122">
        <v>0.1138023643</v>
      </c>
      <c r="AE5525" s="122">
        <v>0.106361423</v>
      </c>
      <c r="AF5525" s="122">
        <v>0.10852448285000001</v>
      </c>
      <c r="AG5525" s="122">
        <v>0.10189027069999999</v>
      </c>
      <c r="AH5525" s="122">
        <v>0.10611750239999999</v>
      </c>
      <c r="AI5525" s="122">
        <v>0.11416872694999999</v>
      </c>
      <c r="AJ5525" s="122">
        <v>0.12800388195000001</v>
      </c>
      <c r="AK5525" s="122">
        <v>0.12776440989999999</v>
      </c>
      <c r="AL5525" s="122">
        <v>0</v>
      </c>
    </row>
    <row r="5526" spans="1:38" hidden="1" x14ac:dyDescent="0.25">
      <c r="A5526" s="122" t="s">
        <v>2248</v>
      </c>
      <c r="B5526" s="122">
        <v>1</v>
      </c>
      <c r="C5526" s="122" t="s">
        <v>2249</v>
      </c>
      <c r="D5526" s="122" t="s">
        <v>2137</v>
      </c>
      <c r="E5526" s="122">
        <v>100</v>
      </c>
      <c r="F5526" s="122">
        <v>0</v>
      </c>
      <c r="G5526" s="122">
        <v>0</v>
      </c>
      <c r="H5526" s="122">
        <v>0</v>
      </c>
      <c r="I5526" s="122">
        <v>0</v>
      </c>
      <c r="J5526" s="122">
        <v>0</v>
      </c>
      <c r="K5526" s="122">
        <v>0</v>
      </c>
      <c r="L5526" s="122">
        <v>0</v>
      </c>
      <c r="M5526" s="122">
        <v>0</v>
      </c>
      <c r="N5526" s="122">
        <v>0</v>
      </c>
      <c r="O5526" s="122">
        <v>0</v>
      </c>
      <c r="P5526" s="122">
        <v>0</v>
      </c>
      <c r="Q5526" s="122">
        <v>0</v>
      </c>
      <c r="R5526" s="122">
        <v>0</v>
      </c>
      <c r="S5526" s="122">
        <v>0</v>
      </c>
      <c r="T5526" s="122">
        <v>0</v>
      </c>
      <c r="U5526" s="122">
        <v>0</v>
      </c>
      <c r="V5526" s="122">
        <v>0</v>
      </c>
      <c r="W5526" s="122">
        <v>0</v>
      </c>
      <c r="X5526" s="122">
        <v>0</v>
      </c>
      <c r="Y5526" s="122">
        <v>0</v>
      </c>
      <c r="Z5526" s="122">
        <v>0</v>
      </c>
      <c r="AA5526" s="122">
        <v>0</v>
      </c>
      <c r="AB5526" s="122">
        <v>0</v>
      </c>
      <c r="AC5526" s="122">
        <v>0</v>
      </c>
      <c r="AD5526" s="122">
        <v>0</v>
      </c>
      <c r="AE5526" s="122">
        <v>0</v>
      </c>
      <c r="AF5526" s="122">
        <v>0</v>
      </c>
      <c r="AG5526" s="122">
        <v>0</v>
      </c>
      <c r="AH5526" s="122">
        <v>0</v>
      </c>
      <c r="AI5526" s="122">
        <v>0</v>
      </c>
      <c r="AJ5526" s="122">
        <v>0</v>
      </c>
      <c r="AK5526" s="122">
        <v>0</v>
      </c>
      <c r="AL5526" s="122">
        <v>0</v>
      </c>
    </row>
    <row r="5527" spans="1:38" hidden="1" x14ac:dyDescent="0.25">
      <c r="A5527" s="122" t="s">
        <v>2248</v>
      </c>
      <c r="B5527" s="122">
        <v>1</v>
      </c>
      <c r="C5527" s="122" t="s">
        <v>2249</v>
      </c>
      <c r="D5527" s="122" t="s">
        <v>2104</v>
      </c>
      <c r="E5527" s="122">
        <v>100</v>
      </c>
      <c r="F5527" s="122">
        <v>0.36789063174999997</v>
      </c>
      <c r="G5527" s="122">
        <v>0.35250421119999997</v>
      </c>
      <c r="H5527" s="122">
        <v>0.34992938904999998</v>
      </c>
      <c r="I5527" s="122">
        <v>0.339175218</v>
      </c>
      <c r="J5527" s="122">
        <v>0.31913574810000001</v>
      </c>
      <c r="K5527" s="122">
        <v>0.29309531584999998</v>
      </c>
      <c r="L5527" s="122">
        <v>0.26853168705000002</v>
      </c>
      <c r="M5527" s="122">
        <v>0.24696663005</v>
      </c>
      <c r="N5527" s="122">
        <v>0.20919389564999999</v>
      </c>
      <c r="O5527" s="122">
        <v>0.21158562929999999</v>
      </c>
      <c r="P5527" s="122">
        <v>0.20370712504999999</v>
      </c>
      <c r="Q5527" s="122">
        <v>0.200448561</v>
      </c>
      <c r="R5527" s="122">
        <v>0.18717911679999999</v>
      </c>
      <c r="S5527" s="122">
        <v>0.18192999465000001</v>
      </c>
      <c r="T5527" s="122">
        <v>0.17703660844999999</v>
      </c>
      <c r="U5527" s="122">
        <v>0.17128121169999999</v>
      </c>
      <c r="V5527" s="122">
        <v>0.15822024539999999</v>
      </c>
      <c r="W5527" s="122">
        <v>0.14832144380000001</v>
      </c>
      <c r="X5527" s="122">
        <v>0.14419919835</v>
      </c>
      <c r="Y5527" s="122">
        <v>0.13102524404999999</v>
      </c>
      <c r="Z5527" s="122">
        <v>0.1112075554</v>
      </c>
      <c r="AA5527" s="122">
        <v>8.3099315849999994E-2</v>
      </c>
      <c r="AB5527" s="122">
        <v>6.2748026799999995E-2</v>
      </c>
      <c r="AC5527" s="122">
        <v>6.2293217200000001E-2</v>
      </c>
      <c r="AD5527" s="122">
        <v>0.11621681305000001</v>
      </c>
      <c r="AE5527" s="122">
        <v>6.1902348750000002E-2</v>
      </c>
      <c r="AF5527" s="122">
        <v>9.6140511600000006E-2</v>
      </c>
      <c r="AG5527" s="122">
        <v>0.10032206635</v>
      </c>
      <c r="AH5527" s="122">
        <v>6.9107671999999995E-2</v>
      </c>
      <c r="AI5527" s="122">
        <v>9.1842798700000006E-2</v>
      </c>
      <c r="AJ5527" s="122">
        <v>3.86052125E-2</v>
      </c>
      <c r="AK5527" s="122">
        <v>7.0408996249999994E-2</v>
      </c>
      <c r="AL5527" s="122">
        <v>0</v>
      </c>
    </row>
    <row r="5528" spans="1:38" hidden="1" x14ac:dyDescent="0.25">
      <c r="A5528" s="122" t="s">
        <v>2248</v>
      </c>
      <c r="B5528" s="122">
        <v>1</v>
      </c>
      <c r="C5528" s="122" t="s">
        <v>2249</v>
      </c>
      <c r="D5528" s="122" t="s">
        <v>2105</v>
      </c>
      <c r="E5528" s="122">
        <v>100</v>
      </c>
      <c r="F5528" s="122">
        <v>0.64382606899999995</v>
      </c>
      <c r="G5528" s="122">
        <v>0.61684146785000005</v>
      </c>
      <c r="H5528" s="122">
        <v>0.61109736049999996</v>
      </c>
      <c r="I5528" s="122">
        <v>0.59227135774999995</v>
      </c>
      <c r="J5528" s="122">
        <v>0.55698749189999996</v>
      </c>
      <c r="K5528" s="122">
        <v>0.51059104945</v>
      </c>
      <c r="L5528" s="122">
        <v>0.46823170725000002</v>
      </c>
      <c r="M5528" s="122">
        <v>0.43130768004999998</v>
      </c>
      <c r="N5528" s="122">
        <v>0.36461601719999998</v>
      </c>
      <c r="O5528" s="122">
        <v>0.36670247644999998</v>
      </c>
      <c r="P5528" s="122">
        <v>0.35228368719999997</v>
      </c>
      <c r="Q5528" s="122">
        <v>0.34733252860000002</v>
      </c>
      <c r="R5528" s="122">
        <v>0.32228303964999999</v>
      </c>
      <c r="S5528" s="122">
        <v>0.31464008765000001</v>
      </c>
      <c r="T5528" s="122">
        <v>0.30618650549999998</v>
      </c>
      <c r="U5528" s="122">
        <v>0.29518385014999998</v>
      </c>
      <c r="V5528" s="122">
        <v>0.27231039304999999</v>
      </c>
      <c r="W5528" s="122">
        <v>0.25619505419999999</v>
      </c>
      <c r="X5528" s="122">
        <v>0.24615693990000001</v>
      </c>
      <c r="Y5528" s="122">
        <v>0.2266196274</v>
      </c>
      <c r="Z5528" s="122">
        <v>0.19074386234999999</v>
      </c>
      <c r="AA5528" s="122">
        <v>0.21165223065</v>
      </c>
      <c r="AB5528" s="122">
        <v>0.17833260525</v>
      </c>
      <c r="AC5528" s="122">
        <v>0.16718533325000001</v>
      </c>
      <c r="AD5528" s="122">
        <v>0.17277764000000001</v>
      </c>
      <c r="AE5528" s="122">
        <v>0.15873471210000001</v>
      </c>
      <c r="AF5528" s="122">
        <v>0.15696409284999999</v>
      </c>
      <c r="AG5528" s="122">
        <v>0.17010533985000001</v>
      </c>
      <c r="AH5528" s="122">
        <v>0.1601434196</v>
      </c>
      <c r="AI5528" s="122">
        <v>0.18194783819999999</v>
      </c>
      <c r="AJ5528" s="122">
        <v>0.18364552049999999</v>
      </c>
      <c r="AK5528" s="122">
        <v>0.17206285695000001</v>
      </c>
      <c r="AL5528" s="122">
        <v>0</v>
      </c>
    </row>
    <row r="5529" spans="1:38" hidden="1" x14ac:dyDescent="0.25">
      <c r="A5529" s="122" t="s">
        <v>2248</v>
      </c>
      <c r="B5529" s="122">
        <v>1</v>
      </c>
      <c r="C5529" s="122" t="s">
        <v>2249</v>
      </c>
      <c r="D5529" s="122" t="s">
        <v>2106</v>
      </c>
      <c r="E5529" s="122">
        <v>100</v>
      </c>
      <c r="F5529" s="122">
        <v>0.66405039695000001</v>
      </c>
      <c r="G5529" s="122">
        <v>0.63621813670000005</v>
      </c>
      <c r="H5529" s="122">
        <v>0.63029358930000001</v>
      </c>
      <c r="I5529" s="122">
        <v>0.61087621375000001</v>
      </c>
      <c r="J5529" s="122">
        <v>0.57448398450000004</v>
      </c>
      <c r="K5529" s="122">
        <v>0.52663010259999998</v>
      </c>
      <c r="L5529" s="122">
        <v>0.48294013870000002</v>
      </c>
      <c r="M5529" s="122">
        <v>0.44485622670000002</v>
      </c>
      <c r="N5529" s="122">
        <v>0.37606959760000003</v>
      </c>
      <c r="O5529" s="122">
        <v>0.37822159835000002</v>
      </c>
      <c r="P5529" s="122">
        <v>0.36334987479999997</v>
      </c>
      <c r="Q5529" s="122">
        <v>0.35824318849999998</v>
      </c>
      <c r="R5529" s="122">
        <v>0.33240682555000001</v>
      </c>
      <c r="S5529" s="122">
        <v>0.32452378814999999</v>
      </c>
      <c r="T5529" s="122">
        <v>0.31580465600000002</v>
      </c>
      <c r="U5529" s="122">
        <v>0.30445637674999998</v>
      </c>
      <c r="V5529" s="122">
        <v>0.28086440244999999</v>
      </c>
      <c r="W5529" s="122">
        <v>0.26424283599999998</v>
      </c>
      <c r="X5529" s="122">
        <v>0.25388939869999999</v>
      </c>
      <c r="Y5529" s="122">
        <v>0.23373836725</v>
      </c>
      <c r="Z5529" s="122">
        <v>0.19673564560000001</v>
      </c>
      <c r="AA5529" s="122">
        <v>0.12377110895</v>
      </c>
      <c r="AB5529" s="122">
        <v>7.4051468049999999E-2</v>
      </c>
      <c r="AC5529" s="122">
        <v>7.7949410699999999E-2</v>
      </c>
      <c r="AD5529" s="122">
        <v>8.1962045100000006E-2</v>
      </c>
      <c r="AE5529" s="122">
        <v>7.7049830700000002E-2</v>
      </c>
      <c r="AF5529" s="122">
        <v>7.4376379049999997E-2</v>
      </c>
      <c r="AG5529" s="122">
        <v>7.7447156949999998E-2</v>
      </c>
      <c r="AH5529" s="122">
        <v>9.0124274249999997E-2</v>
      </c>
      <c r="AI5529" s="122">
        <v>8.7364798499999993E-2</v>
      </c>
      <c r="AJ5529" s="122">
        <v>8.9290973649999994E-2</v>
      </c>
      <c r="AK5529" s="122">
        <v>8.8112782350000002E-2</v>
      </c>
      <c r="AL5529" s="122">
        <v>0</v>
      </c>
    </row>
    <row r="5530" spans="1:38" hidden="1" x14ac:dyDescent="0.25">
      <c r="A5530" s="122" t="s">
        <v>2248</v>
      </c>
      <c r="B5530" s="122">
        <v>1</v>
      </c>
      <c r="C5530" s="122" t="s">
        <v>2249</v>
      </c>
      <c r="D5530" s="122" t="s">
        <v>2107</v>
      </c>
      <c r="E5530" s="122">
        <v>100</v>
      </c>
      <c r="F5530" s="122">
        <v>0.64202530160000004</v>
      </c>
      <c r="G5530" s="122">
        <v>0.61511617539999996</v>
      </c>
      <c r="H5530" s="122">
        <v>0.60938813265000003</v>
      </c>
      <c r="I5530" s="122">
        <v>0.59061478634999998</v>
      </c>
      <c r="J5530" s="122">
        <v>0.55542960875000003</v>
      </c>
      <c r="K5530" s="122">
        <v>0.50916293565000004</v>
      </c>
      <c r="L5530" s="122">
        <v>0.46692207105</v>
      </c>
      <c r="M5530" s="122">
        <v>0.43010132164999998</v>
      </c>
      <c r="N5530" s="122">
        <v>0.36359619240000002</v>
      </c>
      <c r="O5530" s="122">
        <v>0.36567681660000001</v>
      </c>
      <c r="P5530" s="122">
        <v>0.35129835570000001</v>
      </c>
      <c r="Q5530" s="122">
        <v>0.34636104564999998</v>
      </c>
      <c r="R5530" s="122">
        <v>0.3213816196</v>
      </c>
      <c r="S5530" s="122">
        <v>0.31376004554999998</v>
      </c>
      <c r="T5530" s="122">
        <v>0.30533010675</v>
      </c>
      <c r="U5530" s="122">
        <v>0.29435822699999997</v>
      </c>
      <c r="V5530" s="122">
        <v>0.27154874629999998</v>
      </c>
      <c r="W5530" s="122">
        <v>0.25547848044999999</v>
      </c>
      <c r="X5530" s="122">
        <v>0.24546844395</v>
      </c>
      <c r="Y5530" s="122">
        <v>0.22598577835</v>
      </c>
      <c r="Z5530" s="122">
        <v>0.19021035594999999</v>
      </c>
      <c r="AA5530" s="122">
        <v>0.17547118884999999</v>
      </c>
      <c r="AB5530" s="122">
        <v>0.2259074458</v>
      </c>
      <c r="AC5530" s="122">
        <v>0.20256366440000001</v>
      </c>
      <c r="AD5530" s="122">
        <v>0.15648947745</v>
      </c>
      <c r="AE5530" s="122">
        <v>0.20188168500000001</v>
      </c>
      <c r="AF5530" s="122">
        <v>0.2043151852</v>
      </c>
      <c r="AG5530" s="122">
        <v>0.16625043745000001</v>
      </c>
      <c r="AH5530" s="122">
        <v>0.16088005764999999</v>
      </c>
      <c r="AI5530" s="122">
        <v>0.1670347147</v>
      </c>
      <c r="AJ5530" s="122">
        <v>0.17048109075000001</v>
      </c>
      <c r="AK5530" s="122">
        <v>0.17470055805000001</v>
      </c>
      <c r="AL5530" s="122">
        <v>0</v>
      </c>
    </row>
    <row r="5531" spans="1:38" hidden="1" x14ac:dyDescent="0.25">
      <c r="A5531" s="122" t="s">
        <v>2248</v>
      </c>
      <c r="B5531" s="122">
        <v>1</v>
      </c>
      <c r="C5531" s="122" t="s">
        <v>2249</v>
      </c>
      <c r="D5531" s="122" t="s">
        <v>475</v>
      </c>
      <c r="E5531" s="122">
        <v>100</v>
      </c>
      <c r="F5531" s="122">
        <v>0.45794165180000002</v>
      </c>
      <c r="G5531" s="122">
        <v>0.43874800094999999</v>
      </c>
      <c r="H5531" s="122">
        <v>0.4346623215</v>
      </c>
      <c r="I5531" s="122">
        <v>0.42127173244999999</v>
      </c>
      <c r="J5531" s="122">
        <v>0.39617496619999998</v>
      </c>
      <c r="K5531" s="122">
        <v>0.36317403134999998</v>
      </c>
      <c r="L5531" s="122">
        <v>0.33304460850000001</v>
      </c>
      <c r="M5531" s="122">
        <v>0.30678122704999999</v>
      </c>
      <c r="N5531" s="122">
        <v>0.25934467225000002</v>
      </c>
      <c r="O5531" s="122">
        <v>0.26082873249999999</v>
      </c>
      <c r="P5531" s="122">
        <v>0.25057291185000002</v>
      </c>
      <c r="Q5531" s="122">
        <v>0.24705124414999999</v>
      </c>
      <c r="R5531" s="122">
        <v>0.2292340024</v>
      </c>
      <c r="S5531" s="122">
        <v>0.22379771214999999</v>
      </c>
      <c r="T5531" s="122">
        <v>0.21778483530000001</v>
      </c>
      <c r="U5531" s="122">
        <v>0.20995884884999999</v>
      </c>
      <c r="V5531" s="122">
        <v>0.19368937820000001</v>
      </c>
      <c r="W5531" s="122">
        <v>0.1822268349</v>
      </c>
      <c r="X5531" s="122">
        <v>0.17508690745</v>
      </c>
      <c r="Y5531" s="122">
        <v>0.16119037750000001</v>
      </c>
      <c r="Z5531" s="122">
        <v>0.13567260405000001</v>
      </c>
      <c r="AA5531" s="122">
        <v>0.1328147667</v>
      </c>
      <c r="AB5531" s="122">
        <v>0.11315798724999999</v>
      </c>
      <c r="AC5531" s="122">
        <v>0.10587129995</v>
      </c>
      <c r="AD5531" s="122">
        <v>0.1081531664</v>
      </c>
      <c r="AE5531" s="122">
        <v>0.10274379305</v>
      </c>
      <c r="AF5531" s="122">
        <v>0.10563254699999999</v>
      </c>
      <c r="AG5531" s="122">
        <v>9.9279345500000005E-2</v>
      </c>
      <c r="AH5531" s="122">
        <v>0.10258037170000001</v>
      </c>
      <c r="AI5531" s="122">
        <v>0.11128818155</v>
      </c>
      <c r="AJ5531" s="122">
        <v>0.114964397</v>
      </c>
      <c r="AK5531" s="122">
        <v>0.116165905</v>
      </c>
      <c r="AL5531" s="122">
        <v>0</v>
      </c>
    </row>
    <row r="5532" spans="1:38" hidden="1" x14ac:dyDescent="0.25">
      <c r="A5532" s="122" t="s">
        <v>2248</v>
      </c>
      <c r="B5532" s="122">
        <v>1</v>
      </c>
      <c r="C5532" s="122" t="s">
        <v>2249</v>
      </c>
      <c r="D5532" s="122" t="s">
        <v>2108</v>
      </c>
      <c r="E5532" s="122">
        <v>100</v>
      </c>
      <c r="F5532" s="122">
        <v>7.3834957849999994E-2</v>
      </c>
      <c r="G5532" s="122">
        <v>7.0740322750000001E-2</v>
      </c>
      <c r="H5532" s="122">
        <v>7.0081580150000003E-2</v>
      </c>
      <c r="I5532" s="122">
        <v>6.7922585800000004E-2</v>
      </c>
      <c r="J5532" s="122">
        <v>6.3876177199999995E-2</v>
      </c>
      <c r="K5532" s="122">
        <v>5.85553636E-2</v>
      </c>
      <c r="L5532" s="122">
        <v>5.3697528199999997E-2</v>
      </c>
      <c r="M5532" s="122">
        <v>4.9463025600000002E-2</v>
      </c>
      <c r="N5532" s="122">
        <v>4.1814722649999997E-2</v>
      </c>
      <c r="O5532" s="122">
        <v>4.2054002E-2</v>
      </c>
      <c r="P5532" s="122">
        <v>4.0400431549999997E-2</v>
      </c>
      <c r="Q5532" s="122">
        <v>3.9832626900000001E-2</v>
      </c>
      <c r="R5532" s="122">
        <v>3.69599117E-2</v>
      </c>
      <c r="S5532" s="122">
        <v>3.608340635E-2</v>
      </c>
      <c r="T5532" s="122">
        <v>3.5113937349999999E-2</v>
      </c>
      <c r="U5532" s="122">
        <v>3.3852135399999997E-2</v>
      </c>
      <c r="V5532" s="122">
        <v>3.12289714E-2</v>
      </c>
      <c r="W5532" s="122">
        <v>2.9380839749999998E-2</v>
      </c>
      <c r="X5532" s="122">
        <v>2.8229654650000002E-2</v>
      </c>
      <c r="Y5532" s="122">
        <v>2.5989084749999999E-2</v>
      </c>
      <c r="Z5532" s="122">
        <v>2.187479875E-2</v>
      </c>
      <c r="AA5532" s="122">
        <v>2.2707262749999998E-2</v>
      </c>
      <c r="AB5532" s="122">
        <v>1.91900154E-2</v>
      </c>
      <c r="AC5532" s="122">
        <v>1.7841131850000001E-2</v>
      </c>
      <c r="AD5532" s="122">
        <v>1.843692735E-2</v>
      </c>
      <c r="AE5532" s="122">
        <v>1.7401103750000001E-2</v>
      </c>
      <c r="AF5532" s="122">
        <v>1.7960502449999999E-2</v>
      </c>
      <c r="AG5532" s="122">
        <v>1.6931801699999999E-2</v>
      </c>
      <c r="AH5532" s="122">
        <v>1.7514134050000001E-2</v>
      </c>
      <c r="AI5532" s="122">
        <v>1.90056532E-2</v>
      </c>
      <c r="AJ5532" s="122">
        <v>1.9421450449999999E-2</v>
      </c>
      <c r="AK5532" s="122">
        <v>1.96149753E-2</v>
      </c>
      <c r="AL5532" s="122">
        <v>0</v>
      </c>
    </row>
    <row r="5533" spans="1:38" hidden="1" x14ac:dyDescent="0.25">
      <c r="A5533" s="122" t="s">
        <v>2248</v>
      </c>
      <c r="B5533" s="122">
        <v>1</v>
      </c>
      <c r="C5533" s="122" t="s">
        <v>2249</v>
      </c>
      <c r="D5533" s="122" t="s">
        <v>2109</v>
      </c>
      <c r="E5533" s="122">
        <v>100</v>
      </c>
      <c r="F5533" s="122">
        <v>0.13276215490000001</v>
      </c>
      <c r="G5533" s="122">
        <v>0.1271977121</v>
      </c>
      <c r="H5533" s="122">
        <v>0.12601322984999999</v>
      </c>
      <c r="I5533" s="122">
        <v>0.12213115675</v>
      </c>
      <c r="J5533" s="122">
        <v>0.11485533585</v>
      </c>
      <c r="K5533" s="122">
        <v>0.1052880135</v>
      </c>
      <c r="L5533" s="122">
        <v>9.6553173950000001E-2</v>
      </c>
      <c r="M5533" s="122">
        <v>8.8939141050000003E-2</v>
      </c>
      <c r="N5533" s="122">
        <v>7.5186778900000001E-2</v>
      </c>
      <c r="O5533" s="122">
        <v>7.5617023950000001E-2</v>
      </c>
      <c r="P5533" s="122">
        <v>7.2643752249999999E-2</v>
      </c>
      <c r="Q5533" s="122">
        <v>7.1622782999999995E-2</v>
      </c>
      <c r="R5533" s="122">
        <v>6.6457374900000005E-2</v>
      </c>
      <c r="S5533" s="122">
        <v>6.4881337999999997E-2</v>
      </c>
      <c r="T5533" s="122">
        <v>6.31381409E-2</v>
      </c>
      <c r="U5533" s="122">
        <v>6.0869302850000001E-2</v>
      </c>
      <c r="V5533" s="122">
        <v>5.6152610800000002E-2</v>
      </c>
      <c r="W5533" s="122">
        <v>5.2829496949999999E-2</v>
      </c>
      <c r="X5533" s="122">
        <v>5.0759555849999999E-2</v>
      </c>
      <c r="Y5533" s="122">
        <v>4.6730805149999999E-2</v>
      </c>
      <c r="Z5533" s="122">
        <v>3.9332929949999998E-2</v>
      </c>
      <c r="AA5533" s="122">
        <v>7.350620695E-2</v>
      </c>
      <c r="AB5533" s="122">
        <v>3.2782563450000003E-2</v>
      </c>
      <c r="AC5533" s="122">
        <v>3.1363748599999998E-2</v>
      </c>
      <c r="AD5533" s="122">
        <v>5.6072398250000002E-2</v>
      </c>
      <c r="AE5533" s="122">
        <v>2.292100465E-2</v>
      </c>
      <c r="AF5533" s="122">
        <v>2.2605709849999999E-2</v>
      </c>
      <c r="AG5533" s="122">
        <v>3.70163352E-2</v>
      </c>
      <c r="AH5533" s="122">
        <v>3.1309614E-2</v>
      </c>
      <c r="AI5533" s="122">
        <v>2.8480665200000001E-2</v>
      </c>
      <c r="AJ5533" s="122">
        <v>2.269015945E-2</v>
      </c>
      <c r="AK5533" s="122">
        <v>2.3278644099999999E-2</v>
      </c>
      <c r="AL5533" s="122">
        <v>0</v>
      </c>
    </row>
    <row r="5534" spans="1:38" hidden="1" x14ac:dyDescent="0.25">
      <c r="A5534" s="122" t="s">
        <v>2248</v>
      </c>
      <c r="B5534" s="122">
        <v>1</v>
      </c>
      <c r="C5534" s="122" t="s">
        <v>2249</v>
      </c>
      <c r="D5534" s="122" t="s">
        <v>2110</v>
      </c>
      <c r="E5534" s="122">
        <v>100</v>
      </c>
      <c r="F5534" s="122">
        <v>0.34084413395000002</v>
      </c>
      <c r="G5534" s="122">
        <v>0.32655837585000003</v>
      </c>
      <c r="H5534" s="122">
        <v>0.32351742179999998</v>
      </c>
      <c r="I5534" s="122">
        <v>0.31355086030000001</v>
      </c>
      <c r="J5534" s="122">
        <v>0.2948714388</v>
      </c>
      <c r="K5534" s="122">
        <v>0.27030897324999997</v>
      </c>
      <c r="L5534" s="122">
        <v>0.24788376455</v>
      </c>
      <c r="M5534" s="122">
        <v>0.22833603685000001</v>
      </c>
      <c r="N5534" s="122">
        <v>0.19302919974999999</v>
      </c>
      <c r="O5534" s="122">
        <v>0.19413377965</v>
      </c>
      <c r="P5534" s="122">
        <v>0.1865004133</v>
      </c>
      <c r="Q5534" s="122">
        <v>0.18387924915000001</v>
      </c>
      <c r="R5534" s="122">
        <v>0.17061794769999999</v>
      </c>
      <c r="S5534" s="122">
        <v>0.16657173885000001</v>
      </c>
      <c r="T5534" s="122">
        <v>0.16209637769999999</v>
      </c>
      <c r="U5534" s="122">
        <v>0.1562715267</v>
      </c>
      <c r="V5534" s="122">
        <v>0.14416222579999999</v>
      </c>
      <c r="W5534" s="122">
        <v>0.13563070120000001</v>
      </c>
      <c r="X5534" s="122">
        <v>0.13031648169999999</v>
      </c>
      <c r="Y5534" s="122">
        <v>0.11997335150000001</v>
      </c>
      <c r="Z5534" s="122">
        <v>0.10098057395</v>
      </c>
      <c r="AA5534" s="122">
        <v>6.8769779599999997E-2</v>
      </c>
      <c r="AB5534" s="122">
        <v>6.3137642699999996E-2</v>
      </c>
      <c r="AC5534" s="122">
        <v>6.0414779949999997E-2</v>
      </c>
      <c r="AD5534" s="122">
        <v>5.501317335E-2</v>
      </c>
      <c r="AE5534" s="122">
        <v>5.267957635E-2</v>
      </c>
      <c r="AF5534" s="122">
        <v>5.4438546650000003E-2</v>
      </c>
      <c r="AG5534" s="122">
        <v>5.0743719200000002E-2</v>
      </c>
      <c r="AH5534" s="122">
        <v>5.2930253199999999E-2</v>
      </c>
      <c r="AI5534" s="122">
        <v>5.7256687799999997E-2</v>
      </c>
      <c r="AJ5534" s="122">
        <v>6.3808008400000005E-2</v>
      </c>
      <c r="AK5534" s="122">
        <v>6.020834655E-2</v>
      </c>
      <c r="AL5534" s="122">
        <v>0</v>
      </c>
    </row>
    <row r="5535" spans="1:38" hidden="1" x14ac:dyDescent="0.25">
      <c r="A5535" s="122" t="s">
        <v>2248</v>
      </c>
      <c r="B5535" s="122">
        <v>1</v>
      </c>
      <c r="C5535" s="122" t="s">
        <v>2249</v>
      </c>
      <c r="D5535" s="122" t="s">
        <v>2111</v>
      </c>
      <c r="E5535" s="122">
        <v>100</v>
      </c>
      <c r="F5535" s="122">
        <v>0.26873374475</v>
      </c>
      <c r="G5535" s="122">
        <v>0.25747034045</v>
      </c>
      <c r="H5535" s="122">
        <v>0.25507274354999998</v>
      </c>
      <c r="I5535" s="122">
        <v>0.24721474774999999</v>
      </c>
      <c r="J5535" s="122">
        <v>0.23248722020000001</v>
      </c>
      <c r="K5535" s="122">
        <v>0.21312129320000001</v>
      </c>
      <c r="L5535" s="122">
        <v>0.19544045485</v>
      </c>
      <c r="M5535" s="122">
        <v>0.18002832295000001</v>
      </c>
      <c r="N5535" s="122">
        <v>0.15219114650000001</v>
      </c>
      <c r="O5535" s="122">
        <v>0.15306203534999999</v>
      </c>
      <c r="P5535" s="122">
        <v>0.1470436172</v>
      </c>
      <c r="Q5535" s="122">
        <v>0.14497699665</v>
      </c>
      <c r="R5535" s="122">
        <v>0.13452131319999999</v>
      </c>
      <c r="S5535" s="122">
        <v>0.13133113415</v>
      </c>
      <c r="T5535" s="122">
        <v>0.12780259975</v>
      </c>
      <c r="U5535" s="122">
        <v>0.12321007935</v>
      </c>
      <c r="V5535" s="122">
        <v>0.1136626709</v>
      </c>
      <c r="W5535" s="122">
        <v>0.1069361108</v>
      </c>
      <c r="X5535" s="122">
        <v>0.10274619005000001</v>
      </c>
      <c r="Y5535" s="122">
        <v>9.4591292899999999E-2</v>
      </c>
      <c r="Z5535" s="122">
        <v>7.9616707499999995E-2</v>
      </c>
      <c r="AA5535" s="122">
        <v>0.1105675047</v>
      </c>
      <c r="AB5535" s="122">
        <v>0.10316674369999999</v>
      </c>
      <c r="AC5535" s="122">
        <v>8.9805217100000001E-2</v>
      </c>
      <c r="AD5535" s="122">
        <v>0.1186833989</v>
      </c>
      <c r="AE5535" s="122">
        <v>8.3522313500000001E-2</v>
      </c>
      <c r="AF5535" s="122">
        <v>0.1091621906</v>
      </c>
      <c r="AG5535" s="122">
        <v>0.1174345713</v>
      </c>
      <c r="AH5535" s="122">
        <v>9.3601038149999996E-2</v>
      </c>
      <c r="AI5535" s="122">
        <v>0.12025367595</v>
      </c>
      <c r="AJ5535" s="122">
        <v>6.2644229649999994E-2</v>
      </c>
      <c r="AK5535" s="122">
        <v>8.7695215549999997E-2</v>
      </c>
      <c r="AL5535" s="122">
        <v>0</v>
      </c>
    </row>
    <row r="5536" spans="1:38" hidden="1" x14ac:dyDescent="0.25">
      <c r="A5536" s="122" t="s">
        <v>2248</v>
      </c>
      <c r="B5536" s="122">
        <v>1</v>
      </c>
      <c r="C5536" s="122" t="s">
        <v>2249</v>
      </c>
      <c r="D5536" s="122" t="s">
        <v>2112</v>
      </c>
      <c r="E5536" s="122">
        <v>100</v>
      </c>
      <c r="F5536" s="122">
        <v>0.64797622539999999</v>
      </c>
      <c r="G5536" s="122">
        <v>0.62081767960000001</v>
      </c>
      <c r="H5536" s="122">
        <v>0.61503654330000002</v>
      </c>
      <c r="I5536" s="122">
        <v>0.59608918889999996</v>
      </c>
      <c r="J5536" s="122">
        <v>0.56057787830000005</v>
      </c>
      <c r="K5536" s="122">
        <v>0.51388236075000004</v>
      </c>
      <c r="L5536" s="122">
        <v>0.47124996735000002</v>
      </c>
      <c r="M5536" s="122">
        <v>0.43408792509999999</v>
      </c>
      <c r="N5536" s="122">
        <v>0.36696636030000002</v>
      </c>
      <c r="O5536" s="122">
        <v>0.36906627095</v>
      </c>
      <c r="P5536" s="122">
        <v>0.35455453684999999</v>
      </c>
      <c r="Q5536" s="122">
        <v>0.34957146290000002</v>
      </c>
      <c r="R5536" s="122">
        <v>0.32436050309999997</v>
      </c>
      <c r="S5536" s="122">
        <v>0.31666828335000002</v>
      </c>
      <c r="T5536" s="122">
        <v>0.3081602094</v>
      </c>
      <c r="U5536" s="122">
        <v>0.29708662870000002</v>
      </c>
      <c r="V5536" s="122">
        <v>0.2740657279</v>
      </c>
      <c r="W5536" s="122">
        <v>0.25784650730000003</v>
      </c>
      <c r="X5536" s="122">
        <v>0.24774368575</v>
      </c>
      <c r="Y5536" s="122">
        <v>0.22808043675</v>
      </c>
      <c r="Z5536" s="122">
        <v>0.1919734129</v>
      </c>
      <c r="AA5536" s="122">
        <v>0.14524847569999999</v>
      </c>
      <c r="AB5536" s="122">
        <v>0.12559512254999999</v>
      </c>
      <c r="AC5536" s="122">
        <v>0.11415359999999999</v>
      </c>
      <c r="AD5536" s="122">
        <v>0.11422924180000001</v>
      </c>
      <c r="AE5536" s="122">
        <v>0.10957135849999999</v>
      </c>
      <c r="AF5536" s="122">
        <v>0.1108093808</v>
      </c>
      <c r="AG5536" s="122">
        <v>0.10688587015000001</v>
      </c>
      <c r="AH5536" s="122">
        <v>0.11369699264999999</v>
      </c>
      <c r="AI5536" s="122">
        <v>0.12642581465</v>
      </c>
      <c r="AJ5536" s="122">
        <v>0.13283892235</v>
      </c>
      <c r="AK5536" s="122">
        <v>0.12738391904999999</v>
      </c>
      <c r="AL5536" s="122">
        <v>0</v>
      </c>
    </row>
    <row r="5537" spans="1:38" hidden="1" x14ac:dyDescent="0.25">
      <c r="A5537" s="122" t="s">
        <v>2248</v>
      </c>
      <c r="B5537" s="122">
        <v>1</v>
      </c>
      <c r="C5537" s="122" t="s">
        <v>2249</v>
      </c>
      <c r="D5537" s="122" t="s">
        <v>2113</v>
      </c>
      <c r="E5537" s="122">
        <v>100</v>
      </c>
      <c r="F5537" s="122">
        <v>0.69733500265000004</v>
      </c>
      <c r="G5537" s="122">
        <v>0.66810768605000004</v>
      </c>
      <c r="H5537" s="122">
        <v>0.66188618089999995</v>
      </c>
      <c r="I5537" s="122">
        <v>0.64149553405000004</v>
      </c>
      <c r="J5537" s="122">
        <v>0.60327919485000003</v>
      </c>
      <c r="K5537" s="122">
        <v>0.55302670555</v>
      </c>
      <c r="L5537" s="122">
        <v>0.50714684244999997</v>
      </c>
      <c r="M5537" s="122">
        <v>0.46715402779999998</v>
      </c>
      <c r="N5537" s="122">
        <v>0.3949195633</v>
      </c>
      <c r="O5537" s="122">
        <v>0.3971794314</v>
      </c>
      <c r="P5537" s="122">
        <v>0.38156228315000001</v>
      </c>
      <c r="Q5537" s="122">
        <v>0.37619963015000002</v>
      </c>
      <c r="R5537" s="122">
        <v>0.34906825740000003</v>
      </c>
      <c r="S5537" s="122">
        <v>0.34079009334999999</v>
      </c>
      <c r="T5537" s="122">
        <v>0.331633927</v>
      </c>
      <c r="U5537" s="122">
        <v>0.31971683024999997</v>
      </c>
      <c r="V5537" s="122">
        <v>0.29494234065000002</v>
      </c>
      <c r="W5537" s="122">
        <v>0.27748764279999999</v>
      </c>
      <c r="X5537" s="122">
        <v>0.26661525265000002</v>
      </c>
      <c r="Y5537" s="122">
        <v>0.2454541771</v>
      </c>
      <c r="Z5537" s="122">
        <v>0.20659674615000001</v>
      </c>
      <c r="AA5537" s="122">
        <v>0.1112717104</v>
      </c>
      <c r="AB5537" s="122">
        <v>9.6548530349999995E-2</v>
      </c>
      <c r="AC5537" s="122">
        <v>9.7406548250000002E-2</v>
      </c>
      <c r="AD5537" s="122">
        <v>0.11911264755000001</v>
      </c>
      <c r="AE5537" s="122">
        <v>9.7718214649999996E-2</v>
      </c>
      <c r="AF5537" s="122">
        <v>0.11217673535</v>
      </c>
      <c r="AG5537" s="122">
        <v>0.11103052519999999</v>
      </c>
      <c r="AH5537" s="122">
        <v>0.1156231772</v>
      </c>
      <c r="AI5537" s="122">
        <v>9.1720356650000001E-2</v>
      </c>
      <c r="AJ5537" s="122">
        <v>0.12443074455</v>
      </c>
      <c r="AK5537" s="122">
        <v>0.119867531</v>
      </c>
      <c r="AL5537" s="122">
        <v>0</v>
      </c>
    </row>
    <row r="5538" spans="1:38" hidden="1" x14ac:dyDescent="0.25">
      <c r="A5538" s="122" t="s">
        <v>2248</v>
      </c>
      <c r="B5538" s="122">
        <v>1</v>
      </c>
      <c r="C5538" s="122" t="s">
        <v>2249</v>
      </c>
      <c r="D5538" s="122" t="s">
        <v>2114</v>
      </c>
      <c r="E5538" s="122">
        <v>100</v>
      </c>
      <c r="F5538" s="122">
        <v>0.6841853967</v>
      </c>
      <c r="G5538" s="122">
        <v>0.65550921854999999</v>
      </c>
      <c r="H5538" s="122">
        <v>0.64940503245000003</v>
      </c>
      <c r="I5538" s="122">
        <v>0.62939889024999995</v>
      </c>
      <c r="J5538" s="122">
        <v>0.59190319499999999</v>
      </c>
      <c r="K5538" s="122">
        <v>0.54259831265000003</v>
      </c>
      <c r="L5538" s="122">
        <v>0.49758360439999999</v>
      </c>
      <c r="M5538" s="122">
        <v>0.45834493059999998</v>
      </c>
      <c r="N5538" s="122">
        <v>0.38747258955000002</v>
      </c>
      <c r="O5538" s="122">
        <v>0.38968984039999999</v>
      </c>
      <c r="P5538" s="122">
        <v>0.37436718475000003</v>
      </c>
      <c r="Q5538" s="122">
        <v>0.36910565695000003</v>
      </c>
      <c r="R5538" s="122">
        <v>0.34248589800000001</v>
      </c>
      <c r="S5538" s="122">
        <v>0.33436383269999997</v>
      </c>
      <c r="T5538" s="122">
        <v>0.32538032319999999</v>
      </c>
      <c r="U5538" s="122">
        <v>0.31368794989999998</v>
      </c>
      <c r="V5538" s="122">
        <v>0.28938063089999999</v>
      </c>
      <c r="W5538" s="122">
        <v>0.27225507404999999</v>
      </c>
      <c r="X5538" s="122">
        <v>0.26158770260000003</v>
      </c>
      <c r="Y5538" s="122">
        <v>0.2408256641</v>
      </c>
      <c r="Z5538" s="122">
        <v>0.20270096315</v>
      </c>
      <c r="AA5538" s="122">
        <v>0.31266447320000001</v>
      </c>
      <c r="AB5538" s="122">
        <v>0.28535182380000002</v>
      </c>
      <c r="AC5538" s="122">
        <v>0.28131343575000001</v>
      </c>
      <c r="AD5538" s="122">
        <v>0.27737677449999998</v>
      </c>
      <c r="AE5538" s="122">
        <v>0.2588051851</v>
      </c>
      <c r="AF5538" s="122">
        <v>0.22149968005000001</v>
      </c>
      <c r="AG5538" s="122">
        <v>0.18289652614999999</v>
      </c>
      <c r="AH5538" s="122">
        <v>0.17716332279999999</v>
      </c>
      <c r="AI5538" s="122">
        <v>0.20851329569999999</v>
      </c>
      <c r="AJ5538" s="122">
        <v>0.17623291315</v>
      </c>
      <c r="AK5538" s="122">
        <v>0.18839494805000001</v>
      </c>
      <c r="AL5538" s="122">
        <v>0</v>
      </c>
    </row>
    <row r="5539" spans="1:38" hidden="1" x14ac:dyDescent="0.25">
      <c r="A5539" s="122" t="s">
        <v>2248</v>
      </c>
      <c r="B5539" s="122">
        <v>1</v>
      </c>
      <c r="C5539" s="122" t="s">
        <v>2249</v>
      </c>
      <c r="D5539" s="122" t="s">
        <v>2115</v>
      </c>
      <c r="E5539" s="122">
        <v>100</v>
      </c>
      <c r="F5539" s="122">
        <v>0.57809470780000005</v>
      </c>
      <c r="G5539" s="122">
        <v>0.55386509859999999</v>
      </c>
      <c r="H5539" s="122">
        <v>0.54870743374999997</v>
      </c>
      <c r="I5539" s="122">
        <v>0.53180347014999996</v>
      </c>
      <c r="J5539" s="122">
        <v>0.50012190754999997</v>
      </c>
      <c r="K5539" s="122">
        <v>0.45846230370000002</v>
      </c>
      <c r="L5539" s="122">
        <v>0.42042763594999999</v>
      </c>
      <c r="M5539" s="122">
        <v>0.38727336359999998</v>
      </c>
      <c r="N5539" s="122">
        <v>0.32739057900000001</v>
      </c>
      <c r="O5539" s="122">
        <v>0.32926402249999998</v>
      </c>
      <c r="P5539" s="122">
        <v>0.31631731790000001</v>
      </c>
      <c r="Q5539" s="122">
        <v>0.31187164665</v>
      </c>
      <c r="R5539" s="122">
        <v>0.28937958279999998</v>
      </c>
      <c r="S5539" s="122">
        <v>0.28251693654999999</v>
      </c>
      <c r="T5539" s="122">
        <v>0.27492642244999999</v>
      </c>
      <c r="U5539" s="122">
        <v>0.26504708355000001</v>
      </c>
      <c r="V5539" s="122">
        <v>0.2445088896</v>
      </c>
      <c r="W5539" s="122">
        <v>0.23003884450000001</v>
      </c>
      <c r="X5539" s="122">
        <v>0.2210255699</v>
      </c>
      <c r="Y5539" s="122">
        <v>0.20348291860000001</v>
      </c>
      <c r="Z5539" s="122">
        <v>0.17126988470000001</v>
      </c>
      <c r="AA5539" s="122">
        <v>0.33521200644999999</v>
      </c>
      <c r="AB5539" s="122">
        <v>0.26356738489999998</v>
      </c>
      <c r="AC5539" s="122">
        <v>0.22865740405000001</v>
      </c>
      <c r="AD5539" s="122">
        <v>0.30951243699999997</v>
      </c>
      <c r="AE5539" s="122">
        <v>0.2324805603</v>
      </c>
      <c r="AF5539" s="122">
        <v>0.35977841999999999</v>
      </c>
      <c r="AG5539" s="122">
        <v>0.30731747120000003</v>
      </c>
      <c r="AH5539" s="122">
        <v>0.27438423514999999</v>
      </c>
      <c r="AI5539" s="122">
        <v>0.33213419970000002</v>
      </c>
      <c r="AJ5539" s="122">
        <v>0.27675796544999998</v>
      </c>
      <c r="AK5539" s="122">
        <v>0.30719109054999999</v>
      </c>
      <c r="AL5539" s="122">
        <v>0</v>
      </c>
    </row>
    <row r="5540" spans="1:38" hidden="1" x14ac:dyDescent="0.25">
      <c r="A5540" s="122" t="s">
        <v>2248</v>
      </c>
      <c r="B5540" s="122">
        <v>1</v>
      </c>
      <c r="C5540" s="122" t="s">
        <v>2249</v>
      </c>
      <c r="D5540" s="122" t="s">
        <v>2116</v>
      </c>
      <c r="E5540" s="122">
        <v>100</v>
      </c>
      <c r="F5540" s="122">
        <v>0.66227272535000004</v>
      </c>
      <c r="G5540" s="122">
        <v>0.63703708115000002</v>
      </c>
      <c r="H5540" s="122">
        <v>0.68530319299999998</v>
      </c>
      <c r="I5540" s="122">
        <v>0.66618697464999999</v>
      </c>
      <c r="J5540" s="122">
        <v>0.63924963904999998</v>
      </c>
      <c r="K5540" s="122">
        <v>0.62760051279999995</v>
      </c>
      <c r="L5540" s="122">
        <v>0.55653954665000005</v>
      </c>
      <c r="M5540" s="122">
        <v>0.48285754795000002</v>
      </c>
      <c r="N5540" s="122">
        <v>0.43996665689999997</v>
      </c>
      <c r="O5540" s="122">
        <v>0.53396993984999996</v>
      </c>
      <c r="P5540" s="122">
        <v>0.54675114805000002</v>
      </c>
      <c r="Q5540" s="122">
        <v>0.50877442660000005</v>
      </c>
      <c r="R5540" s="122">
        <v>0.56296843460000001</v>
      </c>
      <c r="S5540" s="122">
        <v>0.48757569699999997</v>
      </c>
      <c r="T5540" s="122">
        <v>0.4740632675</v>
      </c>
      <c r="U5540" s="122">
        <v>0.50345979585</v>
      </c>
      <c r="V5540" s="122">
        <v>0.48063747239999999</v>
      </c>
      <c r="W5540" s="122">
        <v>0.41119875589999999</v>
      </c>
      <c r="X5540" s="122">
        <v>0.52444626405000005</v>
      </c>
      <c r="Y5540" s="122">
        <v>0.35041890814999999</v>
      </c>
      <c r="Z5540" s="122">
        <v>0.36575689755000002</v>
      </c>
      <c r="AA5540" s="122">
        <v>0.21081577870000001</v>
      </c>
      <c r="AB5540" s="122">
        <v>0.20098113679999999</v>
      </c>
      <c r="AC5540" s="122">
        <v>0.34597466334999999</v>
      </c>
      <c r="AD5540" s="122">
        <v>0.19372435090000001</v>
      </c>
      <c r="AE5540" s="122">
        <v>0.18153273889999999</v>
      </c>
      <c r="AF5540" s="122">
        <v>0.1758907696</v>
      </c>
      <c r="AG5540" s="122">
        <v>0.1961011832</v>
      </c>
      <c r="AH5540" s="122">
        <v>0.19337871995</v>
      </c>
      <c r="AI5540" s="122">
        <v>0.23972091030000001</v>
      </c>
      <c r="AJ5540" s="122">
        <v>0.20464653990000001</v>
      </c>
      <c r="AK5540" s="122">
        <v>0.19676109845</v>
      </c>
      <c r="AL5540" s="122">
        <v>0</v>
      </c>
    </row>
    <row r="5541" spans="1:38" hidden="1" x14ac:dyDescent="0.25">
      <c r="A5541" s="122" t="s">
        <v>2248</v>
      </c>
      <c r="B5541" s="122">
        <v>1</v>
      </c>
      <c r="C5541" s="122" t="s">
        <v>2249</v>
      </c>
      <c r="D5541" s="122" t="s">
        <v>2138</v>
      </c>
      <c r="E5541" s="122">
        <v>100</v>
      </c>
      <c r="F5541" s="122">
        <v>8.6631713649999997E-2</v>
      </c>
      <c r="G5541" s="122">
        <v>8.3000728649999994E-2</v>
      </c>
      <c r="H5541" s="122">
        <v>8.2227813649999995E-2</v>
      </c>
      <c r="I5541" s="122">
        <v>7.9694633500000001E-2</v>
      </c>
      <c r="J5541" s="122">
        <v>7.4946919099999995E-2</v>
      </c>
      <c r="K5541" s="122">
        <v>6.8703923200000003E-2</v>
      </c>
      <c r="L5541" s="122">
        <v>6.3004150950000004E-2</v>
      </c>
      <c r="M5541" s="122">
        <v>5.8035741000000002E-2</v>
      </c>
      <c r="N5541" s="122">
        <v>4.9061868850000002E-2</v>
      </c>
      <c r="O5541" s="122">
        <v>4.9342618650000003E-2</v>
      </c>
      <c r="P5541" s="122">
        <v>4.740245865E-2</v>
      </c>
      <c r="Q5541" s="122">
        <v>4.6736243050000001E-2</v>
      </c>
      <c r="R5541" s="122">
        <v>4.3365642750000002E-2</v>
      </c>
      <c r="S5541" s="122">
        <v>4.233722635E-2</v>
      </c>
      <c r="T5541" s="122">
        <v>4.1199732349999997E-2</v>
      </c>
      <c r="U5541" s="122">
        <v>3.9719239400000002E-2</v>
      </c>
      <c r="V5541" s="122">
        <v>3.664144205E-2</v>
      </c>
      <c r="W5541" s="122">
        <v>3.4473000699999999E-2</v>
      </c>
      <c r="X5541" s="122">
        <v>3.3122295900000001E-2</v>
      </c>
      <c r="Y5541" s="122">
        <v>3.049340025E-2</v>
      </c>
      <c r="Z5541" s="122">
        <v>2.5666042E-2</v>
      </c>
      <c r="AA5541" s="122">
        <v>2.61368786E-2</v>
      </c>
      <c r="AB5541" s="122">
        <v>3.3779675500000002E-2</v>
      </c>
      <c r="AC5541" s="122">
        <v>6.0001830899999997E-2</v>
      </c>
      <c r="AD5541" s="122">
        <v>3.5361213750000002E-2</v>
      </c>
      <c r="AE5541" s="122">
        <v>3.1349331350000002E-2</v>
      </c>
      <c r="AF5541" s="122">
        <v>1.57865903E-2</v>
      </c>
      <c r="AG5541" s="122">
        <v>3.0846205750000001E-2</v>
      </c>
      <c r="AH5541" s="122">
        <v>3.8344035849999999E-2</v>
      </c>
      <c r="AI5541" s="122">
        <v>1.582496345E-2</v>
      </c>
      <c r="AJ5541" s="122">
        <v>1.0041166949999999E-2</v>
      </c>
      <c r="AK5541" s="122">
        <v>3.6988158700000003E-2</v>
      </c>
      <c r="AL5541" s="122">
        <v>0</v>
      </c>
    </row>
    <row r="5542" spans="1:38" hidden="1" x14ac:dyDescent="0.25">
      <c r="A5542" s="122" t="s">
        <v>2248</v>
      </c>
      <c r="B5542" s="122">
        <v>1</v>
      </c>
      <c r="C5542" s="122" t="s">
        <v>2249</v>
      </c>
      <c r="D5542" s="122" t="s">
        <v>2172</v>
      </c>
      <c r="E5542" s="122">
        <v>100</v>
      </c>
      <c r="F5542" s="122">
        <v>0</v>
      </c>
      <c r="G5542" s="122">
        <v>0</v>
      </c>
      <c r="H5542" s="122">
        <v>0</v>
      </c>
      <c r="I5542" s="122">
        <v>0</v>
      </c>
      <c r="J5542" s="122">
        <v>0</v>
      </c>
      <c r="K5542" s="122">
        <v>0</v>
      </c>
      <c r="L5542" s="122">
        <v>0</v>
      </c>
      <c r="M5542" s="122">
        <v>0</v>
      </c>
      <c r="N5542" s="122">
        <v>0</v>
      </c>
      <c r="O5542" s="122">
        <v>0</v>
      </c>
      <c r="P5542" s="122">
        <v>0</v>
      </c>
      <c r="Q5542" s="122">
        <v>0</v>
      </c>
      <c r="R5542" s="122">
        <v>0</v>
      </c>
      <c r="S5542" s="122">
        <v>0</v>
      </c>
      <c r="T5542" s="122">
        <v>0</v>
      </c>
      <c r="U5542" s="122">
        <v>0</v>
      </c>
      <c r="V5542" s="122">
        <v>0</v>
      </c>
      <c r="W5542" s="122">
        <v>0</v>
      </c>
      <c r="X5542" s="122">
        <v>0</v>
      </c>
      <c r="Y5542" s="122">
        <v>0</v>
      </c>
      <c r="Z5542" s="122">
        <v>0</v>
      </c>
      <c r="AA5542" s="122">
        <v>0</v>
      </c>
      <c r="AB5542" s="122">
        <v>0</v>
      </c>
      <c r="AC5542" s="122">
        <v>0</v>
      </c>
      <c r="AD5542" s="122">
        <v>0</v>
      </c>
      <c r="AE5542" s="122">
        <v>0</v>
      </c>
      <c r="AF5542" s="122">
        <v>0</v>
      </c>
      <c r="AG5542" s="122">
        <v>0</v>
      </c>
      <c r="AH5542" s="122">
        <v>0</v>
      </c>
      <c r="AI5542" s="122">
        <v>0</v>
      </c>
      <c r="AJ5542" s="122">
        <v>0</v>
      </c>
      <c r="AK5542" s="122">
        <v>0</v>
      </c>
      <c r="AL5542" s="122">
        <v>0</v>
      </c>
    </row>
    <row r="5543" spans="1:38" hidden="1" x14ac:dyDescent="0.25">
      <c r="A5543" s="122" t="s">
        <v>2248</v>
      </c>
      <c r="B5543" s="122">
        <v>1</v>
      </c>
      <c r="C5543" s="122" t="s">
        <v>2249</v>
      </c>
      <c r="D5543" s="122" t="s">
        <v>2117</v>
      </c>
      <c r="E5543" s="122">
        <v>100</v>
      </c>
      <c r="F5543" s="122">
        <v>1.6734603800000001E-2</v>
      </c>
      <c r="G5543" s="122">
        <v>1.6033208699999999E-2</v>
      </c>
      <c r="H5543" s="122">
        <v>1.5883903800000002E-2</v>
      </c>
      <c r="I5543" s="122">
        <v>1.5394570349999999E-2</v>
      </c>
      <c r="J5543" s="122">
        <v>1.4477456999999999E-2</v>
      </c>
      <c r="K5543" s="122">
        <v>1.32715028E-2</v>
      </c>
      <c r="L5543" s="122">
        <v>1.2170478449999999E-2</v>
      </c>
      <c r="M5543" s="122">
        <v>1.121073375E-2</v>
      </c>
      <c r="N5543" s="122">
        <v>9.4772562499999997E-3</v>
      </c>
      <c r="O5543" s="122">
        <v>9.5314871999999991E-3</v>
      </c>
      <c r="P5543" s="122">
        <v>9.1567091999999999E-3</v>
      </c>
      <c r="Q5543" s="122">
        <v>9.0280161500000001E-3</v>
      </c>
      <c r="R5543" s="122">
        <v>8.3769181000000002E-3</v>
      </c>
      <c r="S5543" s="122">
        <v>8.1782608500000006E-3</v>
      </c>
      <c r="T5543" s="122">
        <v>7.9585311499999999E-3</v>
      </c>
      <c r="U5543" s="122">
        <v>7.6725455499999998E-3</v>
      </c>
      <c r="V5543" s="122">
        <v>7.0780096499999997E-3</v>
      </c>
      <c r="W5543" s="122">
        <v>6.65913155E-3</v>
      </c>
      <c r="X5543" s="122">
        <v>6.3982157500000001E-3</v>
      </c>
      <c r="Y5543" s="122">
        <v>5.8903948500000003E-3</v>
      </c>
      <c r="Z5543" s="122">
        <v>4.9578960499999996E-3</v>
      </c>
      <c r="AA5543" s="122">
        <v>5.1465728500000004E-3</v>
      </c>
      <c r="AB5543" s="122">
        <v>4.3493941E-3</v>
      </c>
      <c r="AC5543" s="122">
        <v>4.0436708500000001E-3</v>
      </c>
      <c r="AD5543" s="122">
        <v>4.1787065500000003E-3</v>
      </c>
      <c r="AE5543" s="122">
        <v>3.9439391999999997E-3</v>
      </c>
      <c r="AF5543" s="122">
        <v>4.0707264000000003E-3</v>
      </c>
      <c r="AG5543" s="122">
        <v>3.83757115E-3</v>
      </c>
      <c r="AH5543" s="122">
        <v>3.9695565500000004E-3</v>
      </c>
      <c r="AI5543" s="122">
        <v>4.3076087499999997E-3</v>
      </c>
      <c r="AJ5543" s="122">
        <v>4.4024171499999999E-3</v>
      </c>
      <c r="AK5543" s="122">
        <v>4.77802E-3</v>
      </c>
      <c r="AL5543" s="122">
        <v>0</v>
      </c>
    </row>
    <row r="5544" spans="1:38" hidden="1" x14ac:dyDescent="0.25">
      <c r="A5544" s="122" t="s">
        <v>2248</v>
      </c>
      <c r="B5544" s="122">
        <v>1</v>
      </c>
      <c r="C5544" s="122" t="s">
        <v>2249</v>
      </c>
      <c r="D5544" s="122" t="s">
        <v>2118</v>
      </c>
      <c r="E5544" s="122">
        <v>100</v>
      </c>
      <c r="F5544" s="122">
        <v>0.55614517669999997</v>
      </c>
      <c r="G5544" s="122">
        <v>0.53283553375000003</v>
      </c>
      <c r="H5544" s="122">
        <v>0.52787369910000004</v>
      </c>
      <c r="I5544" s="122">
        <v>0.51161155810000003</v>
      </c>
      <c r="J5544" s="122">
        <v>0.48113290409999998</v>
      </c>
      <c r="K5544" s="122">
        <v>0.4410550641</v>
      </c>
      <c r="L5544" s="122">
        <v>0.40446452305000002</v>
      </c>
      <c r="M5544" s="122">
        <v>0.37256907755000002</v>
      </c>
      <c r="N5544" s="122">
        <v>0.31495996965</v>
      </c>
      <c r="O5544" s="122">
        <v>0.31676227865000001</v>
      </c>
      <c r="P5544" s="122">
        <v>0.30430714469999998</v>
      </c>
      <c r="Q5544" s="122">
        <v>0.30003027160000001</v>
      </c>
      <c r="R5544" s="122">
        <v>0.27839220245000001</v>
      </c>
      <c r="S5544" s="122">
        <v>0.27179012185000001</v>
      </c>
      <c r="T5544" s="122">
        <v>0.26448781175000002</v>
      </c>
      <c r="U5544" s="122">
        <v>0.2549835775</v>
      </c>
      <c r="V5544" s="122">
        <v>0.23522519345000001</v>
      </c>
      <c r="W5544" s="122">
        <v>0.2213045572</v>
      </c>
      <c r="X5544" s="122">
        <v>0.21263350605</v>
      </c>
      <c r="Y5544" s="122">
        <v>0.195756927</v>
      </c>
      <c r="Z5544" s="122">
        <v>0.16476698349999999</v>
      </c>
      <c r="AA5544" s="122">
        <v>0.17457958709999999</v>
      </c>
      <c r="AB5544" s="122">
        <v>0.14721498625000001</v>
      </c>
      <c r="AC5544" s="122">
        <v>0.12794144245</v>
      </c>
      <c r="AD5544" s="122">
        <v>0.17610298164999999</v>
      </c>
      <c r="AE5544" s="122">
        <v>0.12545781675000001</v>
      </c>
      <c r="AF5544" s="122">
        <v>0.12461415735</v>
      </c>
      <c r="AG5544" s="122">
        <v>0.1122880008</v>
      </c>
      <c r="AH5544" s="122">
        <v>0.10132249190000001</v>
      </c>
      <c r="AI5544" s="122">
        <v>0.195488416</v>
      </c>
      <c r="AJ5544" s="122">
        <v>0.20791555910000001</v>
      </c>
      <c r="AK5544" s="122">
        <v>0.21877032895000001</v>
      </c>
      <c r="AL5544" s="122">
        <v>0</v>
      </c>
    </row>
    <row r="5545" spans="1:38" hidden="1" x14ac:dyDescent="0.25">
      <c r="A5545" s="122" t="s">
        <v>2248</v>
      </c>
      <c r="B5545" s="122">
        <v>1</v>
      </c>
      <c r="C5545" s="122" t="s">
        <v>2249</v>
      </c>
      <c r="D5545" s="122" t="s">
        <v>2119</v>
      </c>
      <c r="E5545" s="122">
        <v>100</v>
      </c>
      <c r="F5545" s="122">
        <v>0.43703037890000002</v>
      </c>
      <c r="G5545" s="122">
        <v>0.41871317935000002</v>
      </c>
      <c r="H5545" s="122">
        <v>0.41481406640000001</v>
      </c>
      <c r="I5545" s="122">
        <v>0.40203494029999998</v>
      </c>
      <c r="J5545" s="122">
        <v>0.37808418445000003</v>
      </c>
      <c r="K5545" s="122">
        <v>0.34659018944999997</v>
      </c>
      <c r="L5545" s="122">
        <v>0.31783658585000002</v>
      </c>
      <c r="M5545" s="122">
        <v>0.29277248459999999</v>
      </c>
      <c r="N5545" s="122">
        <v>0.2475020564</v>
      </c>
      <c r="O5545" s="122">
        <v>0.24891834970000001</v>
      </c>
      <c r="P5545" s="122">
        <v>0.23913084644999999</v>
      </c>
      <c r="Q5545" s="122">
        <v>0.23576999160000001</v>
      </c>
      <c r="R5545" s="122">
        <v>0.2187663504</v>
      </c>
      <c r="S5545" s="122">
        <v>0.2135782977</v>
      </c>
      <c r="T5545" s="122">
        <v>0.20783999014999999</v>
      </c>
      <c r="U5545" s="122">
        <v>0.20037136820000001</v>
      </c>
      <c r="V5545" s="122">
        <v>0.18484481950000001</v>
      </c>
      <c r="W5545" s="122">
        <v>0.1739056964</v>
      </c>
      <c r="X5545" s="122">
        <v>0.1670918056</v>
      </c>
      <c r="Y5545" s="122">
        <v>0.15382984145</v>
      </c>
      <c r="Z5545" s="122">
        <v>0.12947730139999999</v>
      </c>
      <c r="AA5545" s="122">
        <v>9.8924709350000001E-2</v>
      </c>
      <c r="AB5545" s="122">
        <v>9.0025332200000002E-2</v>
      </c>
      <c r="AC5545" s="122">
        <v>8.4291726999999997E-2</v>
      </c>
      <c r="AD5545" s="122">
        <v>0.10875108864999999</v>
      </c>
      <c r="AE5545" s="122">
        <v>8.6960112049999996E-2</v>
      </c>
      <c r="AF5545" s="122">
        <v>8.0529924550000007E-2</v>
      </c>
      <c r="AG5545" s="122">
        <v>7.743204645E-2</v>
      </c>
      <c r="AH5545" s="122">
        <v>8.3070408499999998E-2</v>
      </c>
      <c r="AI5545" s="122">
        <v>9.9262183449999999E-2</v>
      </c>
      <c r="AJ5545" s="122">
        <v>9.1973106200000002E-2</v>
      </c>
      <c r="AK5545" s="122">
        <v>0.10885916750000001</v>
      </c>
      <c r="AL5545" s="122">
        <v>0</v>
      </c>
    </row>
    <row r="5546" spans="1:38" hidden="1" x14ac:dyDescent="0.25">
      <c r="A5546" s="122" t="s">
        <v>2248</v>
      </c>
      <c r="B5546" s="122">
        <v>1</v>
      </c>
      <c r="C5546" s="122" t="s">
        <v>2249</v>
      </c>
      <c r="D5546" s="122" t="s">
        <v>2120</v>
      </c>
      <c r="E5546" s="122">
        <v>100</v>
      </c>
      <c r="F5546" s="122">
        <v>0.53182871855000002</v>
      </c>
      <c r="G5546" s="122">
        <v>0.50953824709999995</v>
      </c>
      <c r="H5546" s="122">
        <v>0.50479336210000003</v>
      </c>
      <c r="I5546" s="122">
        <v>0.48924225355000001</v>
      </c>
      <c r="J5546" s="122">
        <v>0.46009622345000001</v>
      </c>
      <c r="K5546" s="122">
        <v>0.42177071734999999</v>
      </c>
      <c r="L5546" s="122">
        <v>0.38678003280000001</v>
      </c>
      <c r="M5546" s="122">
        <v>0.35627915955</v>
      </c>
      <c r="N5546" s="122">
        <v>0.30118890385000002</v>
      </c>
      <c r="O5546" s="122">
        <v>0.30291241265000002</v>
      </c>
      <c r="P5546" s="122">
        <v>0.29100185595</v>
      </c>
      <c r="Q5546" s="122">
        <v>0.28691198174999999</v>
      </c>
      <c r="R5546" s="122">
        <v>0.26621999909999999</v>
      </c>
      <c r="S5546" s="122">
        <v>0.25990658309999998</v>
      </c>
      <c r="T5546" s="122">
        <v>0.25292355104999997</v>
      </c>
      <c r="U5546" s="122">
        <v>0.24383487435000001</v>
      </c>
      <c r="V5546" s="122">
        <v>0.22494039025000001</v>
      </c>
      <c r="W5546" s="122">
        <v>0.21162840869999999</v>
      </c>
      <c r="X5546" s="122">
        <v>0.20333648304999999</v>
      </c>
      <c r="Y5546" s="122">
        <v>0.187197804</v>
      </c>
      <c r="Z5546" s="122">
        <v>0.15756283995000001</v>
      </c>
      <c r="AA5546" s="122">
        <v>0.13960744875</v>
      </c>
      <c r="AB5546" s="122">
        <v>0.1026563284</v>
      </c>
      <c r="AC5546" s="122">
        <v>0.14286313170000001</v>
      </c>
      <c r="AD5546" s="122">
        <v>0.13570122940000001</v>
      </c>
      <c r="AE5546" s="122">
        <v>0.12183194535</v>
      </c>
      <c r="AF5546" s="122">
        <v>9.9606129449999997E-2</v>
      </c>
      <c r="AG5546" s="122">
        <v>7.3908120399999999E-2</v>
      </c>
      <c r="AH5546" s="122">
        <v>9.1956700850000003E-2</v>
      </c>
      <c r="AI5546" s="122">
        <v>7.4992306999999994E-2</v>
      </c>
      <c r="AJ5546" s="122">
        <v>5.9430484800000002E-2</v>
      </c>
      <c r="AK5546" s="122">
        <v>6.5267229149999995E-2</v>
      </c>
      <c r="AL5546" s="122">
        <v>0</v>
      </c>
    </row>
    <row r="5547" spans="1:38" hidden="1" x14ac:dyDescent="0.25">
      <c r="A5547" s="122" t="s">
        <v>2248</v>
      </c>
      <c r="B5547" s="122">
        <v>1</v>
      </c>
      <c r="C5547" s="122" t="s">
        <v>2249</v>
      </c>
      <c r="D5547" s="122" t="s">
        <v>2121</v>
      </c>
      <c r="E5547" s="122">
        <v>100</v>
      </c>
      <c r="F5547" s="122">
        <v>2.1651602047999998</v>
      </c>
      <c r="G5547" s="122">
        <v>2.074412116</v>
      </c>
      <c r="H5547" s="122">
        <v>2.0550949209499998</v>
      </c>
      <c r="I5547" s="122">
        <v>1.9917838623499999</v>
      </c>
      <c r="J5547" s="122">
        <v>1.8731256907</v>
      </c>
      <c r="K5547" s="122">
        <v>1.71709639025</v>
      </c>
      <c r="L5547" s="122">
        <v>1.5746436907500001</v>
      </c>
      <c r="M5547" s="122">
        <v>1.4504697283500001</v>
      </c>
      <c r="N5547" s="122">
        <v>1.2261884473</v>
      </c>
      <c r="O5547" s="122">
        <v>1.2332051243</v>
      </c>
      <c r="P5547" s="122">
        <v>1.1847153371000001</v>
      </c>
      <c r="Q5547" s="122">
        <v>1.16806479985</v>
      </c>
      <c r="R5547" s="122">
        <v>1.0838244132999999</v>
      </c>
      <c r="S5547" s="122">
        <v>1.0581214833499999</v>
      </c>
      <c r="T5547" s="122">
        <v>1.0296924382499999</v>
      </c>
      <c r="U5547" s="122">
        <v>0.99269096914999999</v>
      </c>
      <c r="V5547" s="122">
        <v>0.91576848730000004</v>
      </c>
      <c r="W5547" s="122">
        <v>0.86157327375000003</v>
      </c>
      <c r="X5547" s="122">
        <v>0.82781551435</v>
      </c>
      <c r="Y5547" s="122">
        <v>0.76211235315000003</v>
      </c>
      <c r="Z5547" s="122">
        <v>0.64146364924999999</v>
      </c>
      <c r="AA5547" s="122">
        <v>0.30917510155</v>
      </c>
      <c r="AB5547" s="122">
        <v>0.27465667770000002</v>
      </c>
      <c r="AC5547" s="122">
        <v>0.28541639005000002</v>
      </c>
      <c r="AD5547" s="122">
        <v>0.2693714337</v>
      </c>
      <c r="AE5547" s="122">
        <v>0.25306627594999997</v>
      </c>
      <c r="AF5547" s="122">
        <v>0.24287616835</v>
      </c>
      <c r="AG5547" s="122">
        <v>0.24353281474999999</v>
      </c>
      <c r="AH5547" s="122">
        <v>0.25477241355000002</v>
      </c>
      <c r="AI5547" s="122">
        <v>0.23930649955</v>
      </c>
      <c r="AJ5547" s="122">
        <v>0.24236236435</v>
      </c>
      <c r="AK5547" s="122">
        <v>0.2849693566</v>
      </c>
      <c r="AL5547" s="122">
        <v>0</v>
      </c>
    </row>
    <row r="5548" spans="1:38" hidden="1" x14ac:dyDescent="0.25">
      <c r="A5548" s="122" t="s">
        <v>2248</v>
      </c>
      <c r="B5548" s="122">
        <v>1</v>
      </c>
      <c r="C5548" s="122" t="s">
        <v>2249</v>
      </c>
      <c r="D5548" s="122" t="s">
        <v>2122</v>
      </c>
      <c r="E5548" s="122">
        <v>100</v>
      </c>
      <c r="F5548" s="122">
        <v>0.40775422929999999</v>
      </c>
      <c r="G5548" s="122">
        <v>0.39066407754999999</v>
      </c>
      <c r="H5548" s="122">
        <v>0.38702616239999998</v>
      </c>
      <c r="I5548" s="122">
        <v>0.3751030943</v>
      </c>
      <c r="J5548" s="122">
        <v>0.35275677039999997</v>
      </c>
      <c r="K5548" s="122">
        <v>0.32337252080000001</v>
      </c>
      <c r="L5548" s="122">
        <v>0.29654508764999998</v>
      </c>
      <c r="M5548" s="122">
        <v>0.27316000265000001</v>
      </c>
      <c r="N5548" s="122">
        <v>0.230922186</v>
      </c>
      <c r="O5548" s="122">
        <v>0.23224360275</v>
      </c>
      <c r="P5548" s="122">
        <v>0.22311175420000001</v>
      </c>
      <c r="Q5548" s="122">
        <v>0.21997603639999999</v>
      </c>
      <c r="R5548" s="122">
        <v>0.20411144959999999</v>
      </c>
      <c r="S5548" s="122">
        <v>0.19927094074999999</v>
      </c>
      <c r="T5548" s="122">
        <v>0.19391703445</v>
      </c>
      <c r="U5548" s="122">
        <v>0.18694872514999999</v>
      </c>
      <c r="V5548" s="122">
        <v>0.1724622841</v>
      </c>
      <c r="W5548" s="122">
        <v>0.16225595914999999</v>
      </c>
      <c r="X5548" s="122">
        <v>0.15589852295000001</v>
      </c>
      <c r="Y5548" s="122">
        <v>0.14352496219999999</v>
      </c>
      <c r="Z5548" s="122">
        <v>0.120803771</v>
      </c>
      <c r="AA5548" s="122">
        <v>0.25629026445000003</v>
      </c>
      <c r="AB5548" s="122">
        <v>0.2047955957</v>
      </c>
      <c r="AC5548" s="122">
        <v>0.17712889295000001</v>
      </c>
      <c r="AD5548" s="122">
        <v>0.23912554720000001</v>
      </c>
      <c r="AE5548" s="122">
        <v>0.17889347505</v>
      </c>
      <c r="AF5548" s="122">
        <v>0.28274579599999999</v>
      </c>
      <c r="AG5548" s="122">
        <v>0.2407087939</v>
      </c>
      <c r="AH5548" s="122">
        <v>0.21390278099999999</v>
      </c>
      <c r="AI5548" s="122">
        <v>0.26001857704999998</v>
      </c>
      <c r="AJ5548" s="122">
        <v>0.21656569055</v>
      </c>
      <c r="AK5548" s="122">
        <v>0.2423009518</v>
      </c>
      <c r="AL5548" s="122">
        <v>0</v>
      </c>
    </row>
    <row r="5549" spans="1:38" hidden="1" x14ac:dyDescent="0.25">
      <c r="A5549" s="122" t="s">
        <v>2248</v>
      </c>
      <c r="B5549" s="122">
        <v>1</v>
      </c>
      <c r="C5549" s="122" t="s">
        <v>2249</v>
      </c>
      <c r="D5549" s="122" t="s">
        <v>2123</v>
      </c>
      <c r="E5549" s="122">
        <v>100</v>
      </c>
      <c r="F5549" s="122">
        <v>0.41726051980000001</v>
      </c>
      <c r="G5549" s="122">
        <v>0.39977193259999999</v>
      </c>
      <c r="H5549" s="122">
        <v>0.39604920360000001</v>
      </c>
      <c r="I5549" s="122">
        <v>0.38384816575000003</v>
      </c>
      <c r="J5549" s="122">
        <v>0.36098086330000001</v>
      </c>
      <c r="K5549" s="122">
        <v>0.33091155579999998</v>
      </c>
      <c r="L5549" s="122">
        <v>0.30345867485</v>
      </c>
      <c r="M5549" s="122">
        <v>0.27952839455</v>
      </c>
      <c r="N5549" s="122">
        <v>0.23630585270000001</v>
      </c>
      <c r="O5549" s="122">
        <v>0.23765807794999999</v>
      </c>
      <c r="P5549" s="122">
        <v>0.22831333114999999</v>
      </c>
      <c r="Q5549" s="122">
        <v>0.22510450955</v>
      </c>
      <c r="R5549" s="122">
        <v>0.20887005859999999</v>
      </c>
      <c r="S5549" s="122">
        <v>0.20391669805000001</v>
      </c>
      <c r="T5549" s="122">
        <v>0.19843797385</v>
      </c>
      <c r="U5549" s="122">
        <v>0.19130720670000001</v>
      </c>
      <c r="V5549" s="122">
        <v>0.17648303069999999</v>
      </c>
      <c r="W5549" s="122">
        <v>0.16603875885</v>
      </c>
      <c r="X5549" s="122">
        <v>0.15953310579999999</v>
      </c>
      <c r="Y5549" s="122">
        <v>0.1468710708</v>
      </c>
      <c r="Z5549" s="122">
        <v>0.1236201614</v>
      </c>
      <c r="AA5549" s="122">
        <v>0.18766982500000001</v>
      </c>
      <c r="AB5549" s="122">
        <v>0.18408073110000001</v>
      </c>
      <c r="AC5549" s="122">
        <v>0.10827594685</v>
      </c>
      <c r="AD5549" s="122">
        <v>9.2517081850000002E-2</v>
      </c>
      <c r="AE5549" s="122">
        <v>0.10224645785</v>
      </c>
      <c r="AF5549" s="122">
        <v>0.11489323429999999</v>
      </c>
      <c r="AG5549" s="122">
        <v>0.14563789890000001</v>
      </c>
      <c r="AH5549" s="122">
        <v>0.11491947205</v>
      </c>
      <c r="AI5549" s="122">
        <v>0.2764984244</v>
      </c>
      <c r="AJ5549" s="122">
        <v>5.695923655E-2</v>
      </c>
      <c r="AK5549" s="122">
        <v>8.9455146999999999E-2</v>
      </c>
      <c r="AL5549" s="122">
        <v>0</v>
      </c>
    </row>
    <row r="5550" spans="1:38" hidden="1" x14ac:dyDescent="0.25">
      <c r="A5550" s="122" t="s">
        <v>2248</v>
      </c>
      <c r="B5550" s="122">
        <v>1</v>
      </c>
      <c r="C5550" s="122" t="s">
        <v>2249</v>
      </c>
      <c r="D5550" s="122" t="s">
        <v>2140</v>
      </c>
      <c r="E5550" s="122">
        <v>100</v>
      </c>
      <c r="F5550" s="122">
        <v>1.1747462E-3</v>
      </c>
      <c r="G5550" s="122">
        <v>1.125509E-3</v>
      </c>
      <c r="H5550" s="122">
        <v>1.1150279999999999E-3</v>
      </c>
      <c r="I5550" s="122">
        <v>1.0806780500000001E-3</v>
      </c>
      <c r="J5550" s="122">
        <v>1.0162974499999999E-3</v>
      </c>
      <c r="K5550" s="122">
        <v>9.3164105E-4</v>
      </c>
      <c r="L5550" s="122">
        <v>8.5435190000000003E-4</v>
      </c>
      <c r="M5550" s="122">
        <v>7.8697740000000004E-4</v>
      </c>
      <c r="N5550" s="122">
        <v>6.6528970000000003E-4</v>
      </c>
      <c r="O5550" s="122">
        <v>6.6909670000000001E-4</v>
      </c>
      <c r="P5550" s="122">
        <v>6.4278844999999998E-4</v>
      </c>
      <c r="Q5550" s="122">
        <v>6.3375504999999997E-4</v>
      </c>
      <c r="R5550" s="122">
        <v>5.8804755000000004E-4</v>
      </c>
      <c r="S5550" s="122">
        <v>5.7410264999999995E-4</v>
      </c>
      <c r="T5550" s="122">
        <v>5.5867725000000002E-4</v>
      </c>
      <c r="U5550" s="122">
        <v>5.3860119999999995E-4</v>
      </c>
      <c r="V5550" s="122">
        <v>4.9686754999999998E-4</v>
      </c>
      <c r="W5550" s="122">
        <v>4.6746199999999998E-4</v>
      </c>
      <c r="X5550" s="122">
        <v>4.4914610000000002E-4</v>
      </c>
      <c r="Y5550" s="122">
        <v>4.134966E-4</v>
      </c>
      <c r="Z5550" s="122">
        <v>3.4803735E-4</v>
      </c>
      <c r="AA5550" s="122">
        <v>3.6128195000000002E-4</v>
      </c>
      <c r="AB5550" s="122">
        <v>3.0532139999999997E-4</v>
      </c>
      <c r="AC5550" s="122">
        <v>2.8386120000000001E-4</v>
      </c>
      <c r="AD5550" s="122">
        <v>2.9333875000000001E-4</v>
      </c>
      <c r="AE5550" s="122">
        <v>2.7685820000000001E-4</v>
      </c>
      <c r="AF5550" s="122">
        <v>2.8575999999999997E-4</v>
      </c>
      <c r="AG5550" s="122">
        <v>2.6939225E-4</v>
      </c>
      <c r="AH5550" s="122">
        <v>2.7865829999999998E-4</v>
      </c>
      <c r="AI5550" s="122">
        <v>3.0238859999999999E-4</v>
      </c>
      <c r="AJ5550" s="122">
        <v>3.102E-4</v>
      </c>
      <c r="AK5550" s="122">
        <v>3.0312414999999999E-4</v>
      </c>
      <c r="AL5550" s="122">
        <v>0</v>
      </c>
    </row>
    <row r="5551" spans="1:38" hidden="1" x14ac:dyDescent="0.25">
      <c r="A5551" s="122" t="s">
        <v>2248</v>
      </c>
      <c r="B5551" s="122">
        <v>1</v>
      </c>
      <c r="C5551" s="122" t="s">
        <v>2249</v>
      </c>
      <c r="D5551" s="122" t="s">
        <v>2124</v>
      </c>
      <c r="E5551" s="122">
        <v>100</v>
      </c>
      <c r="F5551" s="122">
        <v>5.9513782899999999E-2</v>
      </c>
      <c r="G5551" s="122">
        <v>5.7019389500000003E-2</v>
      </c>
      <c r="H5551" s="122">
        <v>5.6488416399999998E-2</v>
      </c>
      <c r="I5551" s="122">
        <v>5.4748184999999998E-2</v>
      </c>
      <c r="J5551" s="122">
        <v>5.1486627049999997E-2</v>
      </c>
      <c r="K5551" s="122">
        <v>4.7197848850000002E-2</v>
      </c>
      <c r="L5551" s="122">
        <v>4.3282248299999999E-2</v>
      </c>
      <c r="M5551" s="122">
        <v>3.9869077750000002E-2</v>
      </c>
      <c r="N5551" s="122">
        <v>3.3704256949999997E-2</v>
      </c>
      <c r="O5551" s="122">
        <v>3.3897123799999998E-2</v>
      </c>
      <c r="P5551" s="122">
        <v>3.2564283700000002E-2</v>
      </c>
      <c r="Q5551" s="122">
        <v>3.2106609449999997E-2</v>
      </c>
      <c r="R5551" s="122">
        <v>2.9791093349999999E-2</v>
      </c>
      <c r="S5551" s="122">
        <v>2.9084596399999999E-2</v>
      </c>
      <c r="T5551" s="122">
        <v>2.8303167349999998E-2</v>
      </c>
      <c r="U5551" s="122">
        <v>2.72861085E-2</v>
      </c>
      <c r="V5551" s="122">
        <v>2.51717383E-2</v>
      </c>
      <c r="W5551" s="122">
        <v>2.3682073299999998E-2</v>
      </c>
      <c r="X5551" s="122">
        <v>2.2754173450000002E-2</v>
      </c>
      <c r="Y5551" s="122">
        <v>2.09481914E-2</v>
      </c>
      <c r="Z5551" s="122">
        <v>1.7631918399999998E-2</v>
      </c>
      <c r="AA5551" s="122">
        <v>1.409559845E-2</v>
      </c>
      <c r="AB5551" s="122">
        <v>2.0260111399999999E-2</v>
      </c>
      <c r="AC5551" s="122">
        <v>2.6959832150000002E-2</v>
      </c>
      <c r="AD5551" s="122">
        <v>1.1048057349999999E-2</v>
      </c>
      <c r="AE5551" s="122">
        <v>1.6689902100000001E-2</v>
      </c>
      <c r="AF5551" s="122">
        <v>1.166640815E-2</v>
      </c>
      <c r="AG5551" s="122">
        <v>9.9770495500000004E-3</v>
      </c>
      <c r="AH5551" s="122">
        <v>9.8519942999999999E-3</v>
      </c>
      <c r="AI5551" s="122">
        <v>1.0372665E-2</v>
      </c>
      <c r="AJ5551" s="122">
        <v>2.322780185E-2</v>
      </c>
      <c r="AK5551" s="122">
        <v>1.41292528E-2</v>
      </c>
      <c r="AL5551" s="122">
        <v>0</v>
      </c>
    </row>
    <row r="5552" spans="1:38" hidden="1" x14ac:dyDescent="0.25">
      <c r="A5552" s="122" t="s">
        <v>2248</v>
      </c>
      <c r="B5552" s="122">
        <v>1</v>
      </c>
      <c r="C5552" s="122" t="s">
        <v>2249</v>
      </c>
      <c r="D5552" s="122" t="s">
        <v>2125</v>
      </c>
      <c r="E5552" s="122">
        <v>100</v>
      </c>
      <c r="F5552" s="122">
        <v>0.78290057064999996</v>
      </c>
      <c r="G5552" s="122">
        <v>0.75008695665000003</v>
      </c>
      <c r="H5552" s="122">
        <v>0.74310204930000001</v>
      </c>
      <c r="I5552" s="122">
        <v>0.72020939505000003</v>
      </c>
      <c r="J5552" s="122">
        <v>0.67730377185000001</v>
      </c>
      <c r="K5552" s="122">
        <v>0.6208851152</v>
      </c>
      <c r="L5552" s="122">
        <v>0.56937562500000005</v>
      </c>
      <c r="M5552" s="122">
        <v>0.52447554505000005</v>
      </c>
      <c r="N5552" s="122">
        <v>0.44337764665000001</v>
      </c>
      <c r="O5552" s="122">
        <v>0.44591480770000003</v>
      </c>
      <c r="P5552" s="122">
        <v>0.42838137780000002</v>
      </c>
      <c r="Q5552" s="122">
        <v>0.42236070835</v>
      </c>
      <c r="R5552" s="122">
        <v>0.39190021515000001</v>
      </c>
      <c r="S5552" s="122">
        <v>0.38260628945000003</v>
      </c>
      <c r="T5552" s="122">
        <v>0.37232662805</v>
      </c>
      <c r="U5552" s="122">
        <v>0.35894726025000001</v>
      </c>
      <c r="V5552" s="122">
        <v>0.33113285059999997</v>
      </c>
      <c r="W5552" s="122">
        <v>0.31153639565000002</v>
      </c>
      <c r="X5552" s="122">
        <v>0.29932992224999999</v>
      </c>
      <c r="Y5552" s="122">
        <v>0.2755723082</v>
      </c>
      <c r="Z5552" s="122">
        <v>0.231946927</v>
      </c>
      <c r="AA5552" s="122">
        <v>0.37929768450000001</v>
      </c>
      <c r="AB5552" s="122">
        <v>0.30837559865000003</v>
      </c>
      <c r="AC5552" s="122">
        <v>0.31122188104999998</v>
      </c>
      <c r="AD5552" s="122">
        <v>0.37105378579999998</v>
      </c>
      <c r="AE5552" s="122">
        <v>0.31149550329999998</v>
      </c>
      <c r="AF5552" s="122">
        <v>0.3400434208</v>
      </c>
      <c r="AG5552" s="122">
        <v>0.28296097845000001</v>
      </c>
      <c r="AH5552" s="122">
        <v>0.20274867990000001</v>
      </c>
      <c r="AI5552" s="122">
        <v>0.35821368190000002</v>
      </c>
      <c r="AJ5552" s="122">
        <v>0.36976657094999998</v>
      </c>
      <c r="AK5552" s="122">
        <v>0.47876770429999999</v>
      </c>
      <c r="AL5552" s="122">
        <v>0</v>
      </c>
    </row>
    <row r="5553" spans="1:38" hidden="1" x14ac:dyDescent="0.25">
      <c r="A5553" s="122" t="s">
        <v>2248</v>
      </c>
      <c r="B5553" s="122">
        <v>1</v>
      </c>
      <c r="C5553" s="122" t="s">
        <v>2249</v>
      </c>
      <c r="D5553" s="122" t="s">
        <v>2126</v>
      </c>
      <c r="E5553" s="122">
        <v>100</v>
      </c>
      <c r="F5553" s="122">
        <v>0.57513639149999995</v>
      </c>
      <c r="G5553" s="122">
        <v>0.55103077064999995</v>
      </c>
      <c r="H5553" s="122">
        <v>0.54589950099999995</v>
      </c>
      <c r="I5553" s="122">
        <v>0.52908204324999997</v>
      </c>
      <c r="J5553" s="122">
        <v>0.49756260479999997</v>
      </c>
      <c r="K5553" s="122">
        <v>0.45611618825</v>
      </c>
      <c r="L5553" s="122">
        <v>0.41827615689999997</v>
      </c>
      <c r="M5553" s="122">
        <v>0.3852915475</v>
      </c>
      <c r="N5553" s="122">
        <v>0.32571520524999997</v>
      </c>
      <c r="O5553" s="122">
        <v>0.32757906074999998</v>
      </c>
      <c r="P5553" s="122">
        <v>0.31469860970000002</v>
      </c>
      <c r="Q5553" s="122">
        <v>0.3102756888</v>
      </c>
      <c r="R5553" s="122">
        <v>0.28789872560000002</v>
      </c>
      <c r="S5553" s="122">
        <v>0.28107119775</v>
      </c>
      <c r="T5553" s="122">
        <v>0.27351952680000002</v>
      </c>
      <c r="U5553" s="122">
        <v>0.26369074110000001</v>
      </c>
      <c r="V5553" s="122">
        <v>0.24325765090000001</v>
      </c>
      <c r="W5553" s="122">
        <v>0.22886165429999999</v>
      </c>
      <c r="X5553" s="122">
        <v>0.21989450315</v>
      </c>
      <c r="Y5553" s="122">
        <v>0.2024416242</v>
      </c>
      <c r="Z5553" s="122">
        <v>0.17039343574999999</v>
      </c>
      <c r="AA5553" s="122">
        <v>0.17687790119999999</v>
      </c>
      <c r="AB5553" s="122">
        <v>0.14948035805000001</v>
      </c>
      <c r="AC5553" s="122">
        <v>0.13897325190000001</v>
      </c>
      <c r="AD5553" s="122">
        <v>0.14361419875000001</v>
      </c>
      <c r="AE5553" s="122">
        <v>0.13554565469999999</v>
      </c>
      <c r="AF5553" s="122">
        <v>0.13990309284999999</v>
      </c>
      <c r="AG5553" s="122">
        <v>0.13189003464999999</v>
      </c>
      <c r="AH5553" s="122">
        <v>0.13642611274999999</v>
      </c>
      <c r="AI5553" s="122">
        <v>0.14804426365000001</v>
      </c>
      <c r="AJ5553" s="122">
        <v>0.15132549344999999</v>
      </c>
      <c r="AK5553" s="122">
        <v>0.14981241775000001</v>
      </c>
      <c r="AL5553" s="122">
        <v>0</v>
      </c>
    </row>
    <row r="5554" spans="1:38" hidden="1" x14ac:dyDescent="0.25">
      <c r="A5554" s="122" t="s">
        <v>2248</v>
      </c>
      <c r="B5554" s="122">
        <v>1</v>
      </c>
      <c r="C5554" s="122" t="s">
        <v>2249</v>
      </c>
      <c r="D5554" s="122" t="s">
        <v>2127</v>
      </c>
      <c r="E5554" s="122">
        <v>100</v>
      </c>
      <c r="F5554" s="122">
        <v>0.24844713239999999</v>
      </c>
      <c r="G5554" s="122">
        <v>0.23803399805</v>
      </c>
      <c r="H5554" s="122">
        <v>0.2358173958</v>
      </c>
      <c r="I5554" s="122">
        <v>0.22855259875</v>
      </c>
      <c r="J5554" s="122">
        <v>0.2149368468</v>
      </c>
      <c r="K5554" s="122">
        <v>0.19703284539999999</v>
      </c>
      <c r="L5554" s="122">
        <v>0.18068672715</v>
      </c>
      <c r="M5554" s="122">
        <v>0.16643805205000001</v>
      </c>
      <c r="N5554" s="122">
        <v>0.1407022926</v>
      </c>
      <c r="O5554" s="122">
        <v>0.1415074402</v>
      </c>
      <c r="P5554" s="122">
        <v>0.13594334755000001</v>
      </c>
      <c r="Q5554" s="122">
        <v>0.1340327388</v>
      </c>
      <c r="R5554" s="122">
        <v>0.1243663475</v>
      </c>
      <c r="S5554" s="122">
        <v>0.12141699644999999</v>
      </c>
      <c r="T5554" s="122">
        <v>0.11815482985</v>
      </c>
      <c r="U5554" s="122">
        <v>0.11390899555</v>
      </c>
      <c r="V5554" s="122">
        <v>0.10508231799999999</v>
      </c>
      <c r="W5554" s="122">
        <v>9.8863543550000002E-2</v>
      </c>
      <c r="X5554" s="122">
        <v>9.4989918699999995E-2</v>
      </c>
      <c r="Y5554" s="122">
        <v>8.7450632249999993E-2</v>
      </c>
      <c r="Z5554" s="122">
        <v>7.3606472049999996E-2</v>
      </c>
      <c r="AA5554" s="122">
        <v>4.0604214149999998E-2</v>
      </c>
      <c r="AB5554" s="122">
        <v>3.4436404150000002E-2</v>
      </c>
      <c r="AC5554" s="122">
        <v>3.3716791849999997E-2</v>
      </c>
      <c r="AD5554" s="122">
        <v>3.3853230499999998E-2</v>
      </c>
      <c r="AE5554" s="122">
        <v>3.2232802099999999E-2</v>
      </c>
      <c r="AF5554" s="122">
        <v>3.2659876999999997E-2</v>
      </c>
      <c r="AG5554" s="122">
        <v>3.0806815049999998E-2</v>
      </c>
      <c r="AH5554" s="122">
        <v>3.1927257450000003E-2</v>
      </c>
      <c r="AI5554" s="122">
        <v>3.4857810849999997E-2</v>
      </c>
      <c r="AJ5554" s="122">
        <v>3.8525493450000003E-2</v>
      </c>
      <c r="AK5554" s="122">
        <v>3.7073158199999998E-2</v>
      </c>
      <c r="AL5554" s="122">
        <v>0</v>
      </c>
    </row>
    <row r="5555" spans="1:38" hidden="1" x14ac:dyDescent="0.25">
      <c r="A5555" s="122" t="s">
        <v>2248</v>
      </c>
      <c r="B5555" s="122">
        <v>1</v>
      </c>
      <c r="C5555" s="122" t="s">
        <v>2249</v>
      </c>
      <c r="D5555" s="122" t="s">
        <v>2128</v>
      </c>
      <c r="E5555" s="122">
        <v>100</v>
      </c>
      <c r="F5555" s="122">
        <v>0.38319374244999999</v>
      </c>
      <c r="G5555" s="122">
        <v>0.36713299175000003</v>
      </c>
      <c r="H5555" s="122">
        <v>0.36371419999999999</v>
      </c>
      <c r="I5555" s="122">
        <v>0.35250930130000002</v>
      </c>
      <c r="J5555" s="122">
        <v>0.33150897750000002</v>
      </c>
      <c r="K5555" s="122">
        <v>0.30389464449999998</v>
      </c>
      <c r="L5555" s="122">
        <v>0.27868312304999998</v>
      </c>
      <c r="M5555" s="122">
        <v>0.25670660454999999</v>
      </c>
      <c r="N5555" s="122">
        <v>0.2170129214</v>
      </c>
      <c r="O5555" s="122">
        <v>0.21825474365</v>
      </c>
      <c r="P5555" s="122">
        <v>0.20967293845000001</v>
      </c>
      <c r="Q5555" s="122">
        <v>0.20672609954999999</v>
      </c>
      <c r="R5555" s="122">
        <v>0.19181709089999999</v>
      </c>
      <c r="S5555" s="122">
        <v>0.18726814419999999</v>
      </c>
      <c r="T5555" s="122">
        <v>0.18223672369999999</v>
      </c>
      <c r="U5555" s="122">
        <v>0.17568813850000001</v>
      </c>
      <c r="V5555" s="122">
        <v>0.16207426655000001</v>
      </c>
      <c r="W5555" s="122">
        <v>0.15248270629999999</v>
      </c>
      <c r="X5555" s="122">
        <v>0.14650820025</v>
      </c>
      <c r="Y5555" s="122">
        <v>0.134879942</v>
      </c>
      <c r="Z5555" s="122">
        <v>0.1135273297</v>
      </c>
      <c r="AA5555" s="122">
        <v>0.11784770835</v>
      </c>
      <c r="AB5555" s="122">
        <v>9.9593660350000002E-2</v>
      </c>
      <c r="AC5555" s="122">
        <v>9.2593132549999999E-2</v>
      </c>
      <c r="AD5555" s="122">
        <v>9.5685236699999995E-2</v>
      </c>
      <c r="AE5555" s="122">
        <v>9.0309442500000003E-2</v>
      </c>
      <c r="AF5555" s="122">
        <v>9.3212656000000005E-2</v>
      </c>
      <c r="AG5555" s="122">
        <v>8.7873827299999999E-2</v>
      </c>
      <c r="AH5555" s="122">
        <v>9.0896061249999993E-2</v>
      </c>
      <c r="AI5555" s="122">
        <v>9.8636839049999994E-2</v>
      </c>
      <c r="AJ5555" s="122">
        <v>0.10079345989999999</v>
      </c>
      <c r="AK5555" s="122">
        <v>9.8416376149999998E-2</v>
      </c>
      <c r="AL5555" s="122">
        <v>0</v>
      </c>
    </row>
    <row r="5556" spans="1:38" hidden="1" x14ac:dyDescent="0.25">
      <c r="A5556" s="122" t="s">
        <v>2250</v>
      </c>
      <c r="B5556" s="122">
        <v>1</v>
      </c>
      <c r="C5556" s="122" t="s">
        <v>2251</v>
      </c>
      <c r="D5556" s="122" t="s">
        <v>2080</v>
      </c>
      <c r="E5556" s="122">
        <v>101</v>
      </c>
      <c r="F5556" s="122">
        <v>0</v>
      </c>
      <c r="G5556" s="122">
        <v>0</v>
      </c>
      <c r="H5556" s="122">
        <v>0</v>
      </c>
      <c r="I5556" s="122">
        <v>0</v>
      </c>
      <c r="J5556" s="122">
        <v>0</v>
      </c>
      <c r="K5556" s="122">
        <v>0</v>
      </c>
      <c r="L5556" s="122">
        <v>0</v>
      </c>
      <c r="M5556" s="122">
        <v>0</v>
      </c>
      <c r="N5556" s="122">
        <v>0</v>
      </c>
      <c r="O5556" s="122">
        <v>0</v>
      </c>
      <c r="P5556" s="122">
        <v>0</v>
      </c>
      <c r="Q5556" s="122">
        <v>0</v>
      </c>
      <c r="R5556" s="122">
        <v>0</v>
      </c>
      <c r="S5556" s="122">
        <v>0</v>
      </c>
      <c r="T5556" s="122">
        <v>0</v>
      </c>
      <c r="U5556" s="122">
        <v>0</v>
      </c>
      <c r="V5556" s="122">
        <v>0</v>
      </c>
      <c r="W5556" s="122">
        <v>0</v>
      </c>
      <c r="X5556" s="122">
        <v>0</v>
      </c>
      <c r="Y5556" s="122">
        <v>0</v>
      </c>
      <c r="Z5556" s="122">
        <v>0</v>
      </c>
      <c r="AA5556" s="122">
        <v>0</v>
      </c>
      <c r="AB5556" s="122">
        <v>0</v>
      </c>
      <c r="AC5556" s="122">
        <v>0</v>
      </c>
      <c r="AD5556" s="122">
        <v>0</v>
      </c>
      <c r="AE5556" s="122">
        <v>0</v>
      </c>
      <c r="AF5556" s="122">
        <v>0</v>
      </c>
      <c r="AG5556" s="122">
        <v>0</v>
      </c>
      <c r="AH5556" s="122">
        <v>0</v>
      </c>
      <c r="AI5556" s="122">
        <v>0</v>
      </c>
      <c r="AJ5556" s="122">
        <v>0</v>
      </c>
      <c r="AK5556" s="122">
        <v>0</v>
      </c>
      <c r="AL5556" s="122">
        <v>0</v>
      </c>
    </row>
    <row r="5557" spans="1:38" hidden="1" x14ac:dyDescent="0.25">
      <c r="A5557" s="122" t="s">
        <v>2250</v>
      </c>
      <c r="B5557" s="122">
        <v>1</v>
      </c>
      <c r="C5557" s="122" t="s">
        <v>2251</v>
      </c>
      <c r="D5557" s="122" t="s">
        <v>2081</v>
      </c>
      <c r="E5557" s="122">
        <v>101</v>
      </c>
      <c r="F5557" s="122">
        <v>0</v>
      </c>
      <c r="G5557" s="122">
        <v>0</v>
      </c>
      <c r="H5557" s="122">
        <v>0</v>
      </c>
      <c r="I5557" s="122">
        <v>0</v>
      </c>
      <c r="J5557" s="122">
        <v>0</v>
      </c>
      <c r="K5557" s="122">
        <v>0</v>
      </c>
      <c r="L5557" s="122">
        <v>0</v>
      </c>
      <c r="M5557" s="122">
        <v>0</v>
      </c>
      <c r="N5557" s="122">
        <v>0</v>
      </c>
      <c r="O5557" s="122">
        <v>0</v>
      </c>
      <c r="P5557" s="122">
        <v>0</v>
      </c>
      <c r="Q5557" s="122">
        <v>0</v>
      </c>
      <c r="R5557" s="122">
        <v>0</v>
      </c>
      <c r="S5557" s="122">
        <v>0</v>
      </c>
      <c r="T5557" s="122">
        <v>0</v>
      </c>
      <c r="U5557" s="122">
        <v>0</v>
      </c>
      <c r="V5557" s="122">
        <v>0</v>
      </c>
      <c r="W5557" s="122">
        <v>0</v>
      </c>
      <c r="X5557" s="122">
        <v>0</v>
      </c>
      <c r="Y5557" s="122">
        <v>0</v>
      </c>
      <c r="Z5557" s="122">
        <v>0</v>
      </c>
      <c r="AA5557" s="122">
        <v>0</v>
      </c>
      <c r="AB5557" s="122">
        <v>0</v>
      </c>
      <c r="AC5557" s="122">
        <v>0</v>
      </c>
      <c r="AD5557" s="122">
        <v>0</v>
      </c>
      <c r="AE5557" s="122">
        <v>0</v>
      </c>
      <c r="AF5557" s="122">
        <v>0</v>
      </c>
      <c r="AG5557" s="122">
        <v>0</v>
      </c>
      <c r="AH5557" s="122">
        <v>0</v>
      </c>
      <c r="AI5557" s="122">
        <v>0</v>
      </c>
      <c r="AJ5557" s="122">
        <v>0</v>
      </c>
      <c r="AK5557" s="122">
        <v>0</v>
      </c>
      <c r="AL5557" s="122">
        <v>0</v>
      </c>
    </row>
    <row r="5558" spans="1:38" hidden="1" x14ac:dyDescent="0.25">
      <c r="A5558" s="122" t="s">
        <v>2250</v>
      </c>
      <c r="B5558" s="122">
        <v>1</v>
      </c>
      <c r="C5558" s="122" t="s">
        <v>2251</v>
      </c>
      <c r="D5558" s="122" t="s">
        <v>2082</v>
      </c>
      <c r="E5558" s="122">
        <v>101</v>
      </c>
      <c r="F5558" s="122">
        <v>0</v>
      </c>
      <c r="G5558" s="122">
        <v>0</v>
      </c>
      <c r="H5558" s="122">
        <v>0</v>
      </c>
      <c r="I5558" s="122">
        <v>0</v>
      </c>
      <c r="J5558" s="122">
        <v>0</v>
      </c>
      <c r="K5558" s="122">
        <v>0</v>
      </c>
      <c r="L5558" s="122">
        <v>0</v>
      </c>
      <c r="M5558" s="122">
        <v>0</v>
      </c>
      <c r="N5558" s="122">
        <v>0</v>
      </c>
      <c r="O5558" s="122">
        <v>0</v>
      </c>
      <c r="P5558" s="122">
        <v>0</v>
      </c>
      <c r="Q5558" s="122">
        <v>0</v>
      </c>
      <c r="R5558" s="122">
        <v>0</v>
      </c>
      <c r="S5558" s="122">
        <v>0</v>
      </c>
      <c r="T5558" s="122">
        <v>0</v>
      </c>
      <c r="U5558" s="122">
        <v>0</v>
      </c>
      <c r="V5558" s="122">
        <v>0</v>
      </c>
      <c r="W5558" s="122">
        <v>0</v>
      </c>
      <c r="X5558" s="122">
        <v>0</v>
      </c>
      <c r="Y5558" s="122">
        <v>0</v>
      </c>
      <c r="Z5558" s="122">
        <v>0</v>
      </c>
      <c r="AA5558" s="122">
        <v>0</v>
      </c>
      <c r="AB5558" s="122">
        <v>0</v>
      </c>
      <c r="AC5558" s="122">
        <v>0</v>
      </c>
      <c r="AD5558" s="122">
        <v>0</v>
      </c>
      <c r="AE5558" s="122">
        <v>0</v>
      </c>
      <c r="AF5558" s="122">
        <v>0</v>
      </c>
      <c r="AG5558" s="122">
        <v>0</v>
      </c>
      <c r="AH5558" s="122">
        <v>0</v>
      </c>
      <c r="AI5558" s="122">
        <v>0</v>
      </c>
      <c r="AJ5558" s="122">
        <v>0</v>
      </c>
      <c r="AK5558" s="122">
        <v>0</v>
      </c>
      <c r="AL5558" s="122">
        <v>0</v>
      </c>
    </row>
    <row r="5559" spans="1:38" hidden="1" x14ac:dyDescent="0.25">
      <c r="A5559" s="122" t="s">
        <v>2250</v>
      </c>
      <c r="B5559" s="122">
        <v>1</v>
      </c>
      <c r="C5559" s="122" t="s">
        <v>2251</v>
      </c>
      <c r="D5559" s="122" t="s">
        <v>2135</v>
      </c>
      <c r="E5559" s="122">
        <v>101</v>
      </c>
      <c r="F5559" s="122">
        <v>0</v>
      </c>
      <c r="G5559" s="122">
        <v>0</v>
      </c>
      <c r="H5559" s="122">
        <v>0</v>
      </c>
      <c r="I5559" s="122">
        <v>0</v>
      </c>
      <c r="J5559" s="122">
        <v>0</v>
      </c>
      <c r="K5559" s="122">
        <v>0</v>
      </c>
      <c r="L5559" s="122">
        <v>0</v>
      </c>
      <c r="M5559" s="122">
        <v>0</v>
      </c>
      <c r="N5559" s="122">
        <v>0</v>
      </c>
      <c r="O5559" s="122">
        <v>0</v>
      </c>
      <c r="P5559" s="122">
        <v>0</v>
      </c>
      <c r="Q5559" s="122">
        <v>0</v>
      </c>
      <c r="R5559" s="122">
        <v>0</v>
      </c>
      <c r="S5559" s="122">
        <v>0</v>
      </c>
      <c r="T5559" s="122">
        <v>0</v>
      </c>
      <c r="U5559" s="122">
        <v>0</v>
      </c>
      <c r="V5559" s="122">
        <v>0</v>
      </c>
      <c r="W5559" s="122">
        <v>0</v>
      </c>
      <c r="X5559" s="122">
        <v>0</v>
      </c>
      <c r="Y5559" s="122">
        <v>0</v>
      </c>
      <c r="Z5559" s="122">
        <v>0</v>
      </c>
      <c r="AA5559" s="122">
        <v>0</v>
      </c>
      <c r="AB5559" s="122">
        <v>0</v>
      </c>
      <c r="AC5559" s="122">
        <v>0</v>
      </c>
      <c r="AD5559" s="122">
        <v>0</v>
      </c>
      <c r="AE5559" s="122">
        <v>0</v>
      </c>
      <c r="AF5559" s="122">
        <v>0</v>
      </c>
      <c r="AG5559" s="122">
        <v>0</v>
      </c>
      <c r="AH5559" s="122">
        <v>0</v>
      </c>
      <c r="AI5559" s="122">
        <v>0</v>
      </c>
      <c r="AJ5559" s="122">
        <v>0</v>
      </c>
      <c r="AK5559" s="122">
        <v>0</v>
      </c>
      <c r="AL5559" s="122">
        <v>0</v>
      </c>
    </row>
    <row r="5560" spans="1:38" hidden="1" x14ac:dyDescent="0.25">
      <c r="A5560" s="122" t="s">
        <v>2250</v>
      </c>
      <c r="B5560" s="122">
        <v>1</v>
      </c>
      <c r="C5560" s="122" t="s">
        <v>2251</v>
      </c>
      <c r="D5560" s="122" t="s">
        <v>2083</v>
      </c>
      <c r="E5560" s="122">
        <v>101</v>
      </c>
      <c r="F5560" s="122">
        <v>0</v>
      </c>
      <c r="G5560" s="122">
        <v>0</v>
      </c>
      <c r="H5560" s="122">
        <v>0</v>
      </c>
      <c r="I5560" s="122">
        <v>0</v>
      </c>
      <c r="J5560" s="122">
        <v>0</v>
      </c>
      <c r="K5560" s="122">
        <v>0</v>
      </c>
      <c r="L5560" s="122">
        <v>0</v>
      </c>
      <c r="M5560" s="122">
        <v>0</v>
      </c>
      <c r="N5560" s="122">
        <v>0</v>
      </c>
      <c r="O5560" s="122">
        <v>0</v>
      </c>
      <c r="P5560" s="122">
        <v>0</v>
      </c>
      <c r="Q5560" s="122">
        <v>0</v>
      </c>
      <c r="R5560" s="122">
        <v>0</v>
      </c>
      <c r="S5560" s="122">
        <v>0</v>
      </c>
      <c r="T5560" s="122">
        <v>0</v>
      </c>
      <c r="U5560" s="122">
        <v>0</v>
      </c>
      <c r="V5560" s="122">
        <v>0</v>
      </c>
      <c r="W5560" s="122">
        <v>0</v>
      </c>
      <c r="X5560" s="122">
        <v>0</v>
      </c>
      <c r="Y5560" s="122">
        <v>0</v>
      </c>
      <c r="Z5560" s="122">
        <v>0</v>
      </c>
      <c r="AA5560" s="122">
        <v>0</v>
      </c>
      <c r="AB5560" s="122">
        <v>0</v>
      </c>
      <c r="AC5560" s="122">
        <v>0</v>
      </c>
      <c r="AD5560" s="122">
        <v>0</v>
      </c>
      <c r="AE5560" s="122">
        <v>0</v>
      </c>
      <c r="AF5560" s="122">
        <v>0</v>
      </c>
      <c r="AG5560" s="122">
        <v>0</v>
      </c>
      <c r="AH5560" s="122">
        <v>0</v>
      </c>
      <c r="AI5560" s="122">
        <v>0</v>
      </c>
      <c r="AJ5560" s="122">
        <v>0</v>
      </c>
      <c r="AK5560" s="122">
        <v>0</v>
      </c>
      <c r="AL5560" s="122">
        <v>0</v>
      </c>
    </row>
    <row r="5561" spans="1:38" x14ac:dyDescent="0.25">
      <c r="A5561" s="122" t="s">
        <v>2250</v>
      </c>
      <c r="B5561" s="122">
        <v>1</v>
      </c>
      <c r="C5561" s="122" t="s">
        <v>2251</v>
      </c>
      <c r="D5561" s="122" t="s">
        <v>2084</v>
      </c>
      <c r="E5561" s="122">
        <v>101</v>
      </c>
      <c r="F5561" s="122">
        <v>6.4591944900000003E-2</v>
      </c>
      <c r="G5561" s="122">
        <v>6.1380667549999997E-2</v>
      </c>
      <c r="H5561" s="122">
        <v>6.4738129000000005E-2</v>
      </c>
      <c r="I5561" s="122">
        <v>6.5990234849999996E-2</v>
      </c>
      <c r="J5561" s="122">
        <v>6.4456147800000002E-2</v>
      </c>
      <c r="K5561" s="122">
        <v>6.6816593549999997E-2</v>
      </c>
      <c r="L5561" s="122">
        <v>7.8367139650000001E-2</v>
      </c>
      <c r="M5561" s="122">
        <v>7.5176194500000001E-2</v>
      </c>
      <c r="N5561" s="122">
        <v>6.7278187599999997E-2</v>
      </c>
      <c r="O5561" s="122">
        <v>5.9854824299999998E-2</v>
      </c>
      <c r="P5561" s="122">
        <v>1.3475917550000001E-2</v>
      </c>
      <c r="Q5561" s="122">
        <v>1.790257495E-2</v>
      </c>
      <c r="R5561" s="122">
        <v>4.3730980799999999E-2</v>
      </c>
      <c r="S5561" s="122">
        <v>4.9112029600000003E-2</v>
      </c>
      <c r="T5561" s="122">
        <v>4.9381609850000001E-2</v>
      </c>
      <c r="U5561" s="122">
        <v>3.9051153200000001E-2</v>
      </c>
      <c r="V5561" s="122">
        <v>5.6731002199999998E-2</v>
      </c>
      <c r="W5561" s="122">
        <v>2.9157777749999999E-2</v>
      </c>
      <c r="X5561" s="122">
        <v>2.9611687300000002E-2</v>
      </c>
      <c r="Y5561" s="122">
        <v>2.4926447649999999E-2</v>
      </c>
      <c r="Z5561" s="122">
        <v>2.5341229699999999E-2</v>
      </c>
      <c r="AA5561" s="122">
        <v>2.4620717350000001E-2</v>
      </c>
      <c r="AB5561" s="122">
        <v>2.4362095149999999E-2</v>
      </c>
      <c r="AC5561" s="122">
        <v>2.6405161650000002E-2</v>
      </c>
      <c r="AD5561" s="122">
        <v>2.6097541950000001E-2</v>
      </c>
      <c r="AE5561" s="122">
        <v>0</v>
      </c>
      <c r="AF5561" s="122">
        <v>0</v>
      </c>
      <c r="AG5561" s="122">
        <v>0</v>
      </c>
      <c r="AH5561" s="122">
        <v>0</v>
      </c>
      <c r="AI5561" s="122">
        <v>0</v>
      </c>
      <c r="AJ5561" s="122">
        <v>0</v>
      </c>
      <c r="AK5561" s="122">
        <v>0</v>
      </c>
      <c r="AL5561" s="122">
        <v>0</v>
      </c>
    </row>
    <row r="5562" spans="1:38" hidden="1" x14ac:dyDescent="0.25">
      <c r="A5562" s="122" t="s">
        <v>2250</v>
      </c>
      <c r="B5562" s="122">
        <v>1</v>
      </c>
      <c r="C5562" s="122" t="s">
        <v>2251</v>
      </c>
      <c r="D5562" s="122" t="s">
        <v>474</v>
      </c>
      <c r="E5562" s="122">
        <v>101</v>
      </c>
      <c r="F5562" s="122">
        <v>0</v>
      </c>
      <c r="G5562" s="122">
        <v>0</v>
      </c>
      <c r="H5562" s="122">
        <v>0</v>
      </c>
      <c r="I5562" s="122">
        <v>0</v>
      </c>
      <c r="J5562" s="122">
        <v>0</v>
      </c>
      <c r="K5562" s="122">
        <v>0</v>
      </c>
      <c r="L5562" s="122">
        <v>0</v>
      </c>
      <c r="M5562" s="122">
        <v>0</v>
      </c>
      <c r="N5562" s="122">
        <v>0</v>
      </c>
      <c r="O5562" s="122">
        <v>0</v>
      </c>
      <c r="P5562" s="122">
        <v>0</v>
      </c>
      <c r="Q5562" s="122">
        <v>0</v>
      </c>
      <c r="R5562" s="122">
        <v>0</v>
      </c>
      <c r="S5562" s="122">
        <v>0</v>
      </c>
      <c r="T5562" s="122">
        <v>0</v>
      </c>
      <c r="U5562" s="122">
        <v>0</v>
      </c>
      <c r="V5562" s="122">
        <v>0</v>
      </c>
      <c r="W5562" s="122">
        <v>0</v>
      </c>
      <c r="X5562" s="122">
        <v>0</v>
      </c>
      <c r="Y5562" s="122">
        <v>0</v>
      </c>
      <c r="Z5562" s="122">
        <v>0</v>
      </c>
      <c r="AA5562" s="122">
        <v>0</v>
      </c>
      <c r="AB5562" s="122">
        <v>0</v>
      </c>
      <c r="AC5562" s="122">
        <v>0</v>
      </c>
      <c r="AD5562" s="122">
        <v>0</v>
      </c>
      <c r="AE5562" s="122">
        <v>0</v>
      </c>
      <c r="AF5562" s="122">
        <v>0</v>
      </c>
      <c r="AG5562" s="122">
        <v>0</v>
      </c>
      <c r="AH5562" s="122">
        <v>0</v>
      </c>
      <c r="AI5562" s="122">
        <v>0</v>
      </c>
      <c r="AJ5562" s="122">
        <v>0</v>
      </c>
      <c r="AK5562" s="122">
        <v>0</v>
      </c>
      <c r="AL5562" s="122">
        <v>0</v>
      </c>
    </row>
    <row r="5563" spans="1:38" hidden="1" x14ac:dyDescent="0.25">
      <c r="A5563" s="122" t="s">
        <v>2250</v>
      </c>
      <c r="B5563" s="122">
        <v>1</v>
      </c>
      <c r="C5563" s="122" t="s">
        <v>2251</v>
      </c>
      <c r="D5563" s="122" t="s">
        <v>2085</v>
      </c>
      <c r="E5563" s="122">
        <v>101</v>
      </c>
      <c r="F5563" s="122">
        <v>0</v>
      </c>
      <c r="G5563" s="122">
        <v>0</v>
      </c>
      <c r="H5563" s="122">
        <v>0</v>
      </c>
      <c r="I5563" s="122">
        <v>0</v>
      </c>
      <c r="J5563" s="122">
        <v>0</v>
      </c>
      <c r="K5563" s="122">
        <v>0</v>
      </c>
      <c r="L5563" s="122">
        <v>0</v>
      </c>
      <c r="M5563" s="122">
        <v>0</v>
      </c>
      <c r="N5563" s="122">
        <v>0</v>
      </c>
      <c r="O5563" s="122">
        <v>0</v>
      </c>
      <c r="P5563" s="122">
        <v>0</v>
      </c>
      <c r="Q5563" s="122">
        <v>0</v>
      </c>
      <c r="R5563" s="122">
        <v>0</v>
      </c>
      <c r="S5563" s="122">
        <v>0</v>
      </c>
      <c r="T5563" s="122">
        <v>0</v>
      </c>
      <c r="U5563" s="122">
        <v>0</v>
      </c>
      <c r="V5563" s="122">
        <v>0</v>
      </c>
      <c r="W5563" s="122">
        <v>0</v>
      </c>
      <c r="X5563" s="122">
        <v>0</v>
      </c>
      <c r="Y5563" s="122">
        <v>0</v>
      </c>
      <c r="Z5563" s="122">
        <v>0</v>
      </c>
      <c r="AA5563" s="122">
        <v>0</v>
      </c>
      <c r="AB5563" s="122">
        <v>0</v>
      </c>
      <c r="AC5563" s="122">
        <v>0</v>
      </c>
      <c r="AD5563" s="122">
        <v>0</v>
      </c>
      <c r="AE5563" s="122">
        <v>0</v>
      </c>
      <c r="AF5563" s="122">
        <v>0</v>
      </c>
      <c r="AG5563" s="122">
        <v>0</v>
      </c>
      <c r="AH5563" s="122">
        <v>0</v>
      </c>
      <c r="AI5563" s="122">
        <v>0</v>
      </c>
      <c r="AJ5563" s="122">
        <v>0</v>
      </c>
      <c r="AK5563" s="122">
        <v>0</v>
      </c>
      <c r="AL5563" s="122">
        <v>0</v>
      </c>
    </row>
    <row r="5564" spans="1:38" hidden="1" x14ac:dyDescent="0.25">
      <c r="A5564" s="122" t="s">
        <v>2250</v>
      </c>
      <c r="B5564" s="122">
        <v>1</v>
      </c>
      <c r="C5564" s="122" t="s">
        <v>2251</v>
      </c>
      <c r="D5564" s="122" t="s">
        <v>2086</v>
      </c>
      <c r="E5564" s="122">
        <v>101</v>
      </c>
      <c r="F5564" s="122">
        <v>0</v>
      </c>
      <c r="G5564" s="122">
        <v>0</v>
      </c>
      <c r="H5564" s="122">
        <v>0</v>
      </c>
      <c r="I5564" s="122">
        <v>0</v>
      </c>
      <c r="J5564" s="122">
        <v>0</v>
      </c>
      <c r="K5564" s="122">
        <v>0</v>
      </c>
      <c r="L5564" s="122">
        <v>0</v>
      </c>
      <c r="M5564" s="122">
        <v>0</v>
      </c>
      <c r="N5564" s="122">
        <v>0</v>
      </c>
      <c r="O5564" s="122">
        <v>0</v>
      </c>
      <c r="P5564" s="122">
        <v>0</v>
      </c>
      <c r="Q5564" s="122">
        <v>0</v>
      </c>
      <c r="R5564" s="122">
        <v>0</v>
      </c>
      <c r="S5564" s="122">
        <v>0</v>
      </c>
      <c r="T5564" s="122">
        <v>0</v>
      </c>
      <c r="U5564" s="122">
        <v>0</v>
      </c>
      <c r="V5564" s="122">
        <v>0</v>
      </c>
      <c r="W5564" s="122">
        <v>0</v>
      </c>
      <c r="X5564" s="122">
        <v>0</v>
      </c>
      <c r="Y5564" s="122">
        <v>0</v>
      </c>
      <c r="Z5564" s="122">
        <v>0</v>
      </c>
      <c r="AA5564" s="122">
        <v>0</v>
      </c>
      <c r="AB5564" s="122">
        <v>0</v>
      </c>
      <c r="AC5564" s="122">
        <v>0</v>
      </c>
      <c r="AD5564" s="122">
        <v>0</v>
      </c>
      <c r="AE5564" s="122">
        <v>0</v>
      </c>
      <c r="AF5564" s="122">
        <v>0</v>
      </c>
      <c r="AG5564" s="122">
        <v>0</v>
      </c>
      <c r="AH5564" s="122">
        <v>0</v>
      </c>
      <c r="AI5564" s="122">
        <v>0</v>
      </c>
      <c r="AJ5564" s="122">
        <v>0</v>
      </c>
      <c r="AK5564" s="122">
        <v>0</v>
      </c>
      <c r="AL5564" s="122">
        <v>0</v>
      </c>
    </row>
    <row r="5565" spans="1:38" hidden="1" x14ac:dyDescent="0.25">
      <c r="A5565" s="122" t="s">
        <v>2250</v>
      </c>
      <c r="B5565" s="122">
        <v>1</v>
      </c>
      <c r="C5565" s="122" t="s">
        <v>2251</v>
      </c>
      <c r="D5565" s="122" t="s">
        <v>2087</v>
      </c>
      <c r="E5565" s="122">
        <v>101</v>
      </c>
      <c r="F5565" s="122">
        <v>0</v>
      </c>
      <c r="G5565" s="122">
        <v>0</v>
      </c>
      <c r="H5565" s="122">
        <v>0</v>
      </c>
      <c r="I5565" s="122">
        <v>0</v>
      </c>
      <c r="J5565" s="122">
        <v>0</v>
      </c>
      <c r="K5565" s="122">
        <v>0</v>
      </c>
      <c r="L5565" s="122">
        <v>0</v>
      </c>
      <c r="M5565" s="122">
        <v>0</v>
      </c>
      <c r="N5565" s="122">
        <v>0</v>
      </c>
      <c r="O5565" s="122">
        <v>0</v>
      </c>
      <c r="P5565" s="122">
        <v>0</v>
      </c>
      <c r="Q5565" s="122">
        <v>0</v>
      </c>
      <c r="R5565" s="122">
        <v>0</v>
      </c>
      <c r="S5565" s="122">
        <v>0</v>
      </c>
      <c r="T5565" s="122">
        <v>0</v>
      </c>
      <c r="U5565" s="122">
        <v>0</v>
      </c>
      <c r="V5565" s="122">
        <v>0</v>
      </c>
      <c r="W5565" s="122">
        <v>0</v>
      </c>
      <c r="X5565" s="122">
        <v>0</v>
      </c>
      <c r="Y5565" s="122">
        <v>0</v>
      </c>
      <c r="Z5565" s="122">
        <v>0</v>
      </c>
      <c r="AA5565" s="122">
        <v>0</v>
      </c>
      <c r="AB5565" s="122">
        <v>0</v>
      </c>
      <c r="AC5565" s="122">
        <v>0</v>
      </c>
      <c r="AD5565" s="122">
        <v>0</v>
      </c>
      <c r="AE5565" s="122">
        <v>0</v>
      </c>
      <c r="AF5565" s="122">
        <v>0</v>
      </c>
      <c r="AG5565" s="122">
        <v>0</v>
      </c>
      <c r="AH5565" s="122">
        <v>0</v>
      </c>
      <c r="AI5565" s="122">
        <v>0</v>
      </c>
      <c r="AJ5565" s="122">
        <v>0</v>
      </c>
      <c r="AK5565" s="122">
        <v>0</v>
      </c>
      <c r="AL5565" s="122">
        <v>0</v>
      </c>
    </row>
    <row r="5566" spans="1:38" hidden="1" x14ac:dyDescent="0.25">
      <c r="A5566" s="122" t="s">
        <v>2250</v>
      </c>
      <c r="B5566" s="122">
        <v>1</v>
      </c>
      <c r="C5566" s="122" t="s">
        <v>2251</v>
      </c>
      <c r="D5566" s="122" t="s">
        <v>2088</v>
      </c>
      <c r="E5566" s="122">
        <v>101</v>
      </c>
      <c r="F5566" s="122">
        <v>0</v>
      </c>
      <c r="G5566" s="122">
        <v>0</v>
      </c>
      <c r="H5566" s="122">
        <v>0</v>
      </c>
      <c r="I5566" s="122">
        <v>0</v>
      </c>
      <c r="J5566" s="122">
        <v>0</v>
      </c>
      <c r="K5566" s="122">
        <v>0</v>
      </c>
      <c r="L5566" s="122">
        <v>0</v>
      </c>
      <c r="M5566" s="122">
        <v>0</v>
      </c>
      <c r="N5566" s="122">
        <v>0</v>
      </c>
      <c r="O5566" s="122">
        <v>0</v>
      </c>
      <c r="P5566" s="122">
        <v>0</v>
      </c>
      <c r="Q5566" s="122">
        <v>0</v>
      </c>
      <c r="R5566" s="122">
        <v>0</v>
      </c>
      <c r="S5566" s="122">
        <v>0</v>
      </c>
      <c r="T5566" s="122">
        <v>0</v>
      </c>
      <c r="U5566" s="122">
        <v>0</v>
      </c>
      <c r="V5566" s="122">
        <v>0</v>
      </c>
      <c r="W5566" s="122">
        <v>0</v>
      </c>
      <c r="X5566" s="122">
        <v>0</v>
      </c>
      <c r="Y5566" s="122">
        <v>0</v>
      </c>
      <c r="Z5566" s="122">
        <v>0</v>
      </c>
      <c r="AA5566" s="122">
        <v>0</v>
      </c>
      <c r="AB5566" s="122">
        <v>0</v>
      </c>
      <c r="AC5566" s="122">
        <v>0</v>
      </c>
      <c r="AD5566" s="122">
        <v>0</v>
      </c>
      <c r="AE5566" s="122">
        <v>0</v>
      </c>
      <c r="AF5566" s="122">
        <v>0</v>
      </c>
      <c r="AG5566" s="122">
        <v>0</v>
      </c>
      <c r="AH5566" s="122">
        <v>0</v>
      </c>
      <c r="AI5566" s="122">
        <v>0</v>
      </c>
      <c r="AJ5566" s="122">
        <v>0</v>
      </c>
      <c r="AK5566" s="122">
        <v>0</v>
      </c>
      <c r="AL5566" s="122">
        <v>0</v>
      </c>
    </row>
    <row r="5567" spans="1:38" hidden="1" x14ac:dyDescent="0.25">
      <c r="A5567" s="122" t="s">
        <v>2250</v>
      </c>
      <c r="B5567" s="122">
        <v>1</v>
      </c>
      <c r="C5567" s="122" t="s">
        <v>2251</v>
      </c>
      <c r="D5567" s="122" t="s">
        <v>2170</v>
      </c>
      <c r="E5567" s="122">
        <v>101</v>
      </c>
      <c r="F5567" s="122">
        <v>0</v>
      </c>
      <c r="G5567" s="122">
        <v>0</v>
      </c>
      <c r="H5567" s="122">
        <v>0</v>
      </c>
      <c r="I5567" s="122">
        <v>0</v>
      </c>
      <c r="J5567" s="122">
        <v>0</v>
      </c>
      <c r="K5567" s="122">
        <v>0</v>
      </c>
      <c r="L5567" s="122">
        <v>0</v>
      </c>
      <c r="M5567" s="122">
        <v>0</v>
      </c>
      <c r="N5567" s="122">
        <v>0</v>
      </c>
      <c r="O5567" s="122">
        <v>0</v>
      </c>
      <c r="P5567" s="122">
        <v>0</v>
      </c>
      <c r="Q5567" s="122">
        <v>0</v>
      </c>
      <c r="R5567" s="122">
        <v>0</v>
      </c>
      <c r="S5567" s="122">
        <v>0</v>
      </c>
      <c r="T5567" s="122">
        <v>0</v>
      </c>
      <c r="U5567" s="122">
        <v>0</v>
      </c>
      <c r="V5567" s="122">
        <v>0</v>
      </c>
      <c r="W5567" s="122">
        <v>0</v>
      </c>
      <c r="X5567" s="122">
        <v>0</v>
      </c>
      <c r="Y5567" s="122">
        <v>0</v>
      </c>
      <c r="Z5567" s="122">
        <v>0</v>
      </c>
      <c r="AA5567" s="122">
        <v>0</v>
      </c>
      <c r="AB5567" s="122">
        <v>0</v>
      </c>
      <c r="AC5567" s="122">
        <v>0</v>
      </c>
      <c r="AD5567" s="122">
        <v>0</v>
      </c>
      <c r="AE5567" s="122">
        <v>0</v>
      </c>
      <c r="AF5567" s="122">
        <v>0</v>
      </c>
      <c r="AG5567" s="122">
        <v>0</v>
      </c>
      <c r="AH5567" s="122">
        <v>0</v>
      </c>
      <c r="AI5567" s="122">
        <v>0</v>
      </c>
      <c r="AJ5567" s="122">
        <v>0</v>
      </c>
      <c r="AK5567" s="122">
        <v>0</v>
      </c>
      <c r="AL5567" s="122">
        <v>0</v>
      </c>
    </row>
    <row r="5568" spans="1:38" hidden="1" x14ac:dyDescent="0.25">
      <c r="A5568" s="122" t="s">
        <v>2250</v>
      </c>
      <c r="B5568" s="122">
        <v>1</v>
      </c>
      <c r="C5568" s="122" t="s">
        <v>2251</v>
      </c>
      <c r="D5568" s="122" t="s">
        <v>2089</v>
      </c>
      <c r="E5568" s="122">
        <v>101</v>
      </c>
      <c r="F5568" s="122">
        <v>0</v>
      </c>
      <c r="G5568" s="122">
        <v>0</v>
      </c>
      <c r="H5568" s="122">
        <v>0</v>
      </c>
      <c r="I5568" s="122">
        <v>0</v>
      </c>
      <c r="J5568" s="122">
        <v>0</v>
      </c>
      <c r="K5568" s="122">
        <v>0</v>
      </c>
      <c r="L5568" s="122">
        <v>0</v>
      </c>
      <c r="M5568" s="122">
        <v>0</v>
      </c>
      <c r="N5568" s="122">
        <v>0</v>
      </c>
      <c r="O5568" s="122">
        <v>0</v>
      </c>
      <c r="P5568" s="122">
        <v>0</v>
      </c>
      <c r="Q5568" s="122">
        <v>0</v>
      </c>
      <c r="R5568" s="122">
        <v>0</v>
      </c>
      <c r="S5568" s="122">
        <v>0</v>
      </c>
      <c r="T5568" s="122">
        <v>0</v>
      </c>
      <c r="U5568" s="122">
        <v>0</v>
      </c>
      <c r="V5568" s="122">
        <v>0</v>
      </c>
      <c r="W5568" s="122">
        <v>0</v>
      </c>
      <c r="X5568" s="122">
        <v>0</v>
      </c>
      <c r="Y5568" s="122">
        <v>0</v>
      </c>
      <c r="Z5568" s="122">
        <v>0</v>
      </c>
      <c r="AA5568" s="122">
        <v>0</v>
      </c>
      <c r="AB5568" s="122">
        <v>0</v>
      </c>
      <c r="AC5568" s="122">
        <v>0</v>
      </c>
      <c r="AD5568" s="122">
        <v>0</v>
      </c>
      <c r="AE5568" s="122">
        <v>0</v>
      </c>
      <c r="AF5568" s="122">
        <v>0</v>
      </c>
      <c r="AG5568" s="122">
        <v>0</v>
      </c>
      <c r="AH5568" s="122">
        <v>0</v>
      </c>
      <c r="AI5568" s="122">
        <v>0</v>
      </c>
      <c r="AJ5568" s="122">
        <v>0</v>
      </c>
      <c r="AK5568" s="122">
        <v>0</v>
      </c>
      <c r="AL5568" s="122">
        <v>0</v>
      </c>
    </row>
    <row r="5569" spans="1:38" hidden="1" x14ac:dyDescent="0.25">
      <c r="A5569" s="122" t="s">
        <v>2250</v>
      </c>
      <c r="B5569" s="122">
        <v>1</v>
      </c>
      <c r="C5569" s="122" t="s">
        <v>2251</v>
      </c>
      <c r="D5569" s="122" t="s">
        <v>2136</v>
      </c>
      <c r="E5569" s="122">
        <v>101</v>
      </c>
      <c r="F5569" s="122">
        <v>0</v>
      </c>
      <c r="G5569" s="122">
        <v>0</v>
      </c>
      <c r="H5569" s="122">
        <v>0</v>
      </c>
      <c r="I5569" s="122">
        <v>0</v>
      </c>
      <c r="J5569" s="122">
        <v>0</v>
      </c>
      <c r="K5569" s="122">
        <v>0</v>
      </c>
      <c r="L5569" s="122">
        <v>0</v>
      </c>
      <c r="M5569" s="122">
        <v>0</v>
      </c>
      <c r="N5569" s="122">
        <v>0</v>
      </c>
      <c r="O5569" s="122">
        <v>0</v>
      </c>
      <c r="P5569" s="122">
        <v>0</v>
      </c>
      <c r="Q5569" s="122">
        <v>0</v>
      </c>
      <c r="R5569" s="122">
        <v>0</v>
      </c>
      <c r="S5569" s="122">
        <v>0</v>
      </c>
      <c r="T5569" s="122">
        <v>0</v>
      </c>
      <c r="U5569" s="122">
        <v>0</v>
      </c>
      <c r="V5569" s="122">
        <v>0</v>
      </c>
      <c r="W5569" s="122">
        <v>0</v>
      </c>
      <c r="X5569" s="122">
        <v>0</v>
      </c>
      <c r="Y5569" s="122">
        <v>0</v>
      </c>
      <c r="Z5569" s="122">
        <v>0</v>
      </c>
      <c r="AA5569" s="122">
        <v>0</v>
      </c>
      <c r="AB5569" s="122">
        <v>0</v>
      </c>
      <c r="AC5569" s="122">
        <v>0</v>
      </c>
      <c r="AD5569" s="122">
        <v>0</v>
      </c>
      <c r="AE5569" s="122">
        <v>0</v>
      </c>
      <c r="AF5569" s="122">
        <v>0</v>
      </c>
      <c r="AG5569" s="122">
        <v>0</v>
      </c>
      <c r="AH5569" s="122">
        <v>0</v>
      </c>
      <c r="AI5569" s="122">
        <v>0</v>
      </c>
      <c r="AJ5569" s="122">
        <v>0</v>
      </c>
      <c r="AK5569" s="122">
        <v>0</v>
      </c>
      <c r="AL5569" s="122">
        <v>0</v>
      </c>
    </row>
    <row r="5570" spans="1:38" hidden="1" x14ac:dyDescent="0.25">
      <c r="A5570" s="122" t="s">
        <v>2250</v>
      </c>
      <c r="B5570" s="122">
        <v>1</v>
      </c>
      <c r="C5570" s="122" t="s">
        <v>2251</v>
      </c>
      <c r="D5570" s="122" t="s">
        <v>2090</v>
      </c>
      <c r="E5570" s="122">
        <v>101</v>
      </c>
      <c r="F5570" s="122">
        <v>0</v>
      </c>
      <c r="G5570" s="122">
        <v>0</v>
      </c>
      <c r="H5570" s="122">
        <v>0</v>
      </c>
      <c r="I5570" s="122">
        <v>0</v>
      </c>
      <c r="J5570" s="122">
        <v>0</v>
      </c>
      <c r="K5570" s="122">
        <v>0</v>
      </c>
      <c r="L5570" s="122">
        <v>0</v>
      </c>
      <c r="M5570" s="122">
        <v>0</v>
      </c>
      <c r="N5570" s="122">
        <v>0</v>
      </c>
      <c r="O5570" s="122">
        <v>0</v>
      </c>
      <c r="P5570" s="122">
        <v>0</v>
      </c>
      <c r="Q5570" s="122">
        <v>0</v>
      </c>
      <c r="R5570" s="122">
        <v>0</v>
      </c>
      <c r="S5570" s="122">
        <v>0</v>
      </c>
      <c r="T5570" s="122">
        <v>0</v>
      </c>
      <c r="U5570" s="122">
        <v>0</v>
      </c>
      <c r="V5570" s="122">
        <v>0</v>
      </c>
      <c r="W5570" s="122">
        <v>0</v>
      </c>
      <c r="X5570" s="122">
        <v>0</v>
      </c>
      <c r="Y5570" s="122">
        <v>0</v>
      </c>
      <c r="Z5570" s="122">
        <v>0</v>
      </c>
      <c r="AA5570" s="122">
        <v>0</v>
      </c>
      <c r="AB5570" s="122">
        <v>0</v>
      </c>
      <c r="AC5570" s="122">
        <v>0</v>
      </c>
      <c r="AD5570" s="122">
        <v>0</v>
      </c>
      <c r="AE5570" s="122">
        <v>0</v>
      </c>
      <c r="AF5570" s="122">
        <v>0</v>
      </c>
      <c r="AG5570" s="122">
        <v>0</v>
      </c>
      <c r="AH5570" s="122">
        <v>0</v>
      </c>
      <c r="AI5570" s="122">
        <v>0</v>
      </c>
      <c r="AJ5570" s="122">
        <v>0</v>
      </c>
      <c r="AK5570" s="122">
        <v>0</v>
      </c>
      <c r="AL5570" s="122">
        <v>0</v>
      </c>
    </row>
    <row r="5571" spans="1:38" hidden="1" x14ac:dyDescent="0.25">
      <c r="A5571" s="122" t="s">
        <v>2250</v>
      </c>
      <c r="B5571" s="122">
        <v>1</v>
      </c>
      <c r="C5571" s="122" t="s">
        <v>2251</v>
      </c>
      <c r="D5571" s="122" t="s">
        <v>2091</v>
      </c>
      <c r="E5571" s="122">
        <v>101</v>
      </c>
      <c r="F5571" s="122">
        <v>0</v>
      </c>
      <c r="G5571" s="122">
        <v>0</v>
      </c>
      <c r="H5571" s="122">
        <v>0</v>
      </c>
      <c r="I5571" s="122">
        <v>0</v>
      </c>
      <c r="J5571" s="122">
        <v>0</v>
      </c>
      <c r="K5571" s="122">
        <v>0</v>
      </c>
      <c r="L5571" s="122">
        <v>0</v>
      </c>
      <c r="M5571" s="122">
        <v>0</v>
      </c>
      <c r="N5571" s="122">
        <v>0</v>
      </c>
      <c r="O5571" s="122">
        <v>0</v>
      </c>
      <c r="P5571" s="122">
        <v>0</v>
      </c>
      <c r="Q5571" s="122">
        <v>0</v>
      </c>
      <c r="R5571" s="122">
        <v>0</v>
      </c>
      <c r="S5571" s="122">
        <v>0</v>
      </c>
      <c r="T5571" s="122">
        <v>0</v>
      </c>
      <c r="U5571" s="122">
        <v>0</v>
      </c>
      <c r="V5571" s="122">
        <v>0</v>
      </c>
      <c r="W5571" s="122">
        <v>0</v>
      </c>
      <c r="X5571" s="122">
        <v>0</v>
      </c>
      <c r="Y5571" s="122">
        <v>0</v>
      </c>
      <c r="Z5571" s="122">
        <v>0</v>
      </c>
      <c r="AA5571" s="122">
        <v>0</v>
      </c>
      <c r="AB5571" s="122">
        <v>0</v>
      </c>
      <c r="AC5571" s="122">
        <v>0</v>
      </c>
      <c r="AD5571" s="122">
        <v>0</v>
      </c>
      <c r="AE5571" s="122">
        <v>0</v>
      </c>
      <c r="AF5571" s="122">
        <v>0</v>
      </c>
      <c r="AG5571" s="122">
        <v>0</v>
      </c>
      <c r="AH5571" s="122">
        <v>0</v>
      </c>
      <c r="AI5571" s="122">
        <v>0</v>
      </c>
      <c r="AJ5571" s="122">
        <v>0</v>
      </c>
      <c r="AK5571" s="122">
        <v>0</v>
      </c>
      <c r="AL5571" s="122">
        <v>0</v>
      </c>
    </row>
    <row r="5572" spans="1:38" hidden="1" x14ac:dyDescent="0.25">
      <c r="A5572" s="122" t="s">
        <v>2250</v>
      </c>
      <c r="B5572" s="122">
        <v>1</v>
      </c>
      <c r="C5572" s="122" t="s">
        <v>2251</v>
      </c>
      <c r="D5572" s="122" t="s">
        <v>2092</v>
      </c>
      <c r="E5572" s="122">
        <v>101</v>
      </c>
      <c r="F5572" s="122">
        <v>0</v>
      </c>
      <c r="G5572" s="122">
        <v>0</v>
      </c>
      <c r="H5572" s="122">
        <v>0</v>
      </c>
      <c r="I5572" s="122">
        <v>0</v>
      </c>
      <c r="J5572" s="122">
        <v>0</v>
      </c>
      <c r="K5572" s="122">
        <v>0</v>
      </c>
      <c r="L5572" s="122">
        <v>0</v>
      </c>
      <c r="M5572" s="122">
        <v>0</v>
      </c>
      <c r="N5572" s="122">
        <v>0</v>
      </c>
      <c r="O5572" s="122">
        <v>0</v>
      </c>
      <c r="P5572" s="122">
        <v>0</v>
      </c>
      <c r="Q5572" s="122">
        <v>0</v>
      </c>
      <c r="R5572" s="122">
        <v>0</v>
      </c>
      <c r="S5572" s="122">
        <v>0</v>
      </c>
      <c r="T5572" s="122">
        <v>0</v>
      </c>
      <c r="U5572" s="122">
        <v>0</v>
      </c>
      <c r="V5572" s="122">
        <v>0</v>
      </c>
      <c r="W5572" s="122">
        <v>0</v>
      </c>
      <c r="X5572" s="122">
        <v>0</v>
      </c>
      <c r="Y5572" s="122">
        <v>0</v>
      </c>
      <c r="Z5572" s="122">
        <v>0</v>
      </c>
      <c r="AA5572" s="122">
        <v>0</v>
      </c>
      <c r="AB5572" s="122">
        <v>0</v>
      </c>
      <c r="AC5572" s="122">
        <v>0</v>
      </c>
      <c r="AD5572" s="122">
        <v>0</v>
      </c>
      <c r="AE5572" s="122">
        <v>0</v>
      </c>
      <c r="AF5572" s="122">
        <v>0</v>
      </c>
      <c r="AG5572" s="122">
        <v>0</v>
      </c>
      <c r="AH5572" s="122">
        <v>0</v>
      </c>
      <c r="AI5572" s="122">
        <v>0</v>
      </c>
      <c r="AJ5572" s="122">
        <v>0</v>
      </c>
      <c r="AK5572" s="122">
        <v>0</v>
      </c>
      <c r="AL5572" s="122">
        <v>0</v>
      </c>
    </row>
    <row r="5573" spans="1:38" hidden="1" x14ac:dyDescent="0.25">
      <c r="A5573" s="122" t="s">
        <v>2250</v>
      </c>
      <c r="B5573" s="122">
        <v>1</v>
      </c>
      <c r="C5573" s="122" t="s">
        <v>2251</v>
      </c>
      <c r="D5573" s="122" t="s">
        <v>2093</v>
      </c>
      <c r="E5573" s="122">
        <v>101</v>
      </c>
      <c r="F5573" s="122">
        <v>1.08512903695</v>
      </c>
      <c r="G5573" s="122">
        <v>1.0311803525000001</v>
      </c>
      <c r="H5573" s="122">
        <v>1.0875849044499999</v>
      </c>
      <c r="I5573" s="122">
        <v>1.10861998945</v>
      </c>
      <c r="J5573" s="122">
        <v>1.0828476898499999</v>
      </c>
      <c r="K5573" s="122">
        <v>1.1225026120999999</v>
      </c>
      <c r="L5573" s="122">
        <v>1.3165490117</v>
      </c>
      <c r="M5573" s="122">
        <v>1.26294187625</v>
      </c>
      <c r="N5573" s="122">
        <v>1.13025728075</v>
      </c>
      <c r="O5573" s="122">
        <v>1.00554659245</v>
      </c>
      <c r="P5573" s="122">
        <v>0.46430037815000003</v>
      </c>
      <c r="Q5573" s="122">
        <v>0.34089607129999999</v>
      </c>
      <c r="R5573" s="122">
        <v>0.38379429669999998</v>
      </c>
      <c r="S5573" s="122">
        <v>0.35583950510000001</v>
      </c>
      <c r="T5573" s="122">
        <v>0.39641896199999999</v>
      </c>
      <c r="U5573" s="122">
        <v>0.40191540284999999</v>
      </c>
      <c r="V5573" s="122">
        <v>0.38038670035</v>
      </c>
      <c r="W5573" s="122">
        <v>0.23748649035</v>
      </c>
      <c r="X5573" s="122">
        <v>0.18484539994999999</v>
      </c>
      <c r="Y5573" s="122">
        <v>0.14510910190000001</v>
      </c>
      <c r="Z5573" s="122">
        <v>0.19103175380000001</v>
      </c>
      <c r="AA5573" s="122">
        <v>0.2386670763</v>
      </c>
      <c r="AB5573" s="122">
        <v>0.26131553499999999</v>
      </c>
      <c r="AC5573" s="122">
        <v>0.19858592985000001</v>
      </c>
      <c r="AD5573" s="122">
        <v>0.21055165749999999</v>
      </c>
      <c r="AE5573" s="122">
        <v>0.23170957465</v>
      </c>
      <c r="AF5573" s="122">
        <v>0.19941710604999999</v>
      </c>
      <c r="AG5573" s="122">
        <v>0.20023860025000001</v>
      </c>
      <c r="AH5573" s="122">
        <v>0.22198001065</v>
      </c>
      <c r="AI5573" s="122">
        <v>0.19348839209999999</v>
      </c>
      <c r="AJ5573" s="122">
        <v>0.17839140695</v>
      </c>
      <c r="AK5573" s="122">
        <v>0.24466624795</v>
      </c>
      <c r="AL5573" s="122">
        <v>0</v>
      </c>
    </row>
    <row r="5574" spans="1:38" hidden="1" x14ac:dyDescent="0.25">
      <c r="A5574" s="122" t="s">
        <v>2250</v>
      </c>
      <c r="B5574" s="122">
        <v>1</v>
      </c>
      <c r="C5574" s="122" t="s">
        <v>2251</v>
      </c>
      <c r="D5574" s="122" t="s">
        <v>2094</v>
      </c>
      <c r="E5574" s="122">
        <v>101</v>
      </c>
      <c r="F5574" s="122">
        <v>0</v>
      </c>
      <c r="G5574" s="122">
        <v>0</v>
      </c>
      <c r="H5574" s="122">
        <v>0</v>
      </c>
      <c r="I5574" s="122">
        <v>0</v>
      </c>
      <c r="J5574" s="122">
        <v>0</v>
      </c>
      <c r="K5574" s="122">
        <v>0</v>
      </c>
      <c r="L5574" s="122">
        <v>0</v>
      </c>
      <c r="M5574" s="122">
        <v>0</v>
      </c>
      <c r="N5574" s="122">
        <v>0</v>
      </c>
      <c r="O5574" s="122">
        <v>0</v>
      </c>
      <c r="P5574" s="122">
        <v>0</v>
      </c>
      <c r="Q5574" s="122">
        <v>0.57250599420000003</v>
      </c>
      <c r="R5574" s="122">
        <v>0.57614368375000002</v>
      </c>
      <c r="S5574" s="122">
        <v>0.56910749000000005</v>
      </c>
      <c r="T5574" s="122">
        <v>0.25524593620000002</v>
      </c>
      <c r="U5574" s="122">
        <v>0.1973334621</v>
      </c>
      <c r="V5574" s="122">
        <v>0.27710423560000003</v>
      </c>
      <c r="W5574" s="122">
        <v>0.26697911725000001</v>
      </c>
      <c r="X5574" s="122">
        <v>0.13255275345</v>
      </c>
      <c r="Y5574" s="122">
        <v>4.86776368E-2</v>
      </c>
      <c r="Z5574" s="122">
        <v>8.8055219099999998E-2</v>
      </c>
      <c r="AA5574" s="122">
        <v>0.13371317169999999</v>
      </c>
      <c r="AB5574" s="122">
        <v>0.11734943785</v>
      </c>
      <c r="AC5574" s="122">
        <v>0.15403011550000001</v>
      </c>
      <c r="AD5574" s="122">
        <v>0.15704310925000001</v>
      </c>
      <c r="AE5574" s="122">
        <v>0.18707954730000001</v>
      </c>
      <c r="AF5574" s="122">
        <v>0.27416267480000001</v>
      </c>
      <c r="AG5574" s="122">
        <v>0.22056638695</v>
      </c>
      <c r="AH5574" s="122">
        <v>0.24144630380000001</v>
      </c>
      <c r="AI5574" s="122">
        <v>0.35503364780000002</v>
      </c>
      <c r="AJ5574" s="122">
        <v>0.36427079044999999</v>
      </c>
      <c r="AK5574" s="122">
        <v>0.43620637255</v>
      </c>
      <c r="AL5574" s="122">
        <v>0</v>
      </c>
    </row>
    <row r="5575" spans="1:38" hidden="1" x14ac:dyDescent="0.25">
      <c r="A5575" s="122" t="s">
        <v>2250</v>
      </c>
      <c r="B5575" s="122">
        <v>1</v>
      </c>
      <c r="C5575" s="122" t="s">
        <v>2251</v>
      </c>
      <c r="D5575" s="122" t="s">
        <v>2095</v>
      </c>
      <c r="E5575" s="122">
        <v>101</v>
      </c>
      <c r="F5575" s="122">
        <v>0</v>
      </c>
      <c r="G5575" s="122">
        <v>0</v>
      </c>
      <c r="H5575" s="122">
        <v>0</v>
      </c>
      <c r="I5575" s="122">
        <v>0</v>
      </c>
      <c r="J5575" s="122">
        <v>0</v>
      </c>
      <c r="K5575" s="122">
        <v>0</v>
      </c>
      <c r="L5575" s="122">
        <v>0</v>
      </c>
      <c r="M5575" s="122">
        <v>0</v>
      </c>
      <c r="N5575" s="122">
        <v>0</v>
      </c>
      <c r="O5575" s="122">
        <v>0</v>
      </c>
      <c r="P5575" s="122">
        <v>0</v>
      </c>
      <c r="Q5575" s="122">
        <v>0</v>
      </c>
      <c r="R5575" s="122">
        <v>0</v>
      </c>
      <c r="S5575" s="122">
        <v>0</v>
      </c>
      <c r="T5575" s="122">
        <v>0</v>
      </c>
      <c r="U5575" s="122">
        <v>0</v>
      </c>
      <c r="V5575" s="122">
        <v>0</v>
      </c>
      <c r="W5575" s="122">
        <v>0</v>
      </c>
      <c r="X5575" s="122">
        <v>0</v>
      </c>
      <c r="Y5575" s="122">
        <v>0</v>
      </c>
      <c r="Z5575" s="122">
        <v>0</v>
      </c>
      <c r="AA5575" s="122">
        <v>0</v>
      </c>
      <c r="AB5575" s="122">
        <v>0</v>
      </c>
      <c r="AC5575" s="122">
        <v>0</v>
      </c>
      <c r="AD5575" s="122">
        <v>0</v>
      </c>
      <c r="AE5575" s="122">
        <v>0</v>
      </c>
      <c r="AF5575" s="122">
        <v>0</v>
      </c>
      <c r="AG5575" s="122">
        <v>0</v>
      </c>
      <c r="AH5575" s="122">
        <v>0</v>
      </c>
      <c r="AI5575" s="122">
        <v>0</v>
      </c>
      <c r="AJ5575" s="122">
        <v>0</v>
      </c>
      <c r="AK5575" s="122">
        <v>0</v>
      </c>
      <c r="AL5575" s="122">
        <v>0</v>
      </c>
    </row>
    <row r="5576" spans="1:38" hidden="1" x14ac:dyDescent="0.25">
      <c r="A5576" s="122" t="s">
        <v>2250</v>
      </c>
      <c r="B5576" s="122">
        <v>1</v>
      </c>
      <c r="C5576" s="122" t="s">
        <v>2251</v>
      </c>
      <c r="D5576" s="122" t="s">
        <v>2096</v>
      </c>
      <c r="E5576" s="122">
        <v>101</v>
      </c>
      <c r="F5576" s="122">
        <v>0</v>
      </c>
      <c r="G5576" s="122">
        <v>0</v>
      </c>
      <c r="H5576" s="122">
        <v>0</v>
      </c>
      <c r="I5576" s="122">
        <v>0</v>
      </c>
      <c r="J5576" s="122">
        <v>0</v>
      </c>
      <c r="K5576" s="122">
        <v>0</v>
      </c>
      <c r="L5576" s="122">
        <v>0</v>
      </c>
      <c r="M5576" s="122">
        <v>0</v>
      </c>
      <c r="N5576" s="122">
        <v>0</v>
      </c>
      <c r="O5576" s="122">
        <v>0</v>
      </c>
      <c r="P5576" s="122">
        <v>0</v>
      </c>
      <c r="Q5576" s="122">
        <v>0</v>
      </c>
      <c r="R5576" s="122">
        <v>0</v>
      </c>
      <c r="S5576" s="122">
        <v>0</v>
      </c>
      <c r="T5576" s="122">
        <v>0</v>
      </c>
      <c r="U5576" s="122">
        <v>0</v>
      </c>
      <c r="V5576" s="122">
        <v>0</v>
      </c>
      <c r="W5576" s="122">
        <v>0</v>
      </c>
      <c r="X5576" s="122">
        <v>0</v>
      </c>
      <c r="Y5576" s="122">
        <v>0</v>
      </c>
      <c r="Z5576" s="122">
        <v>0</v>
      </c>
      <c r="AA5576" s="122">
        <v>0</v>
      </c>
      <c r="AB5576" s="122">
        <v>0</v>
      </c>
      <c r="AC5576" s="122">
        <v>0</v>
      </c>
      <c r="AD5576" s="122">
        <v>0</v>
      </c>
      <c r="AE5576" s="122">
        <v>0</v>
      </c>
      <c r="AF5576" s="122">
        <v>0</v>
      </c>
      <c r="AG5576" s="122">
        <v>0</v>
      </c>
      <c r="AH5576" s="122">
        <v>0</v>
      </c>
      <c r="AI5576" s="122">
        <v>0</v>
      </c>
      <c r="AJ5576" s="122">
        <v>0</v>
      </c>
      <c r="AK5576" s="122">
        <v>0</v>
      </c>
      <c r="AL5576" s="122">
        <v>0</v>
      </c>
    </row>
    <row r="5577" spans="1:38" hidden="1" x14ac:dyDescent="0.25">
      <c r="A5577" s="122" t="s">
        <v>2250</v>
      </c>
      <c r="B5577" s="122">
        <v>1</v>
      </c>
      <c r="C5577" s="122" t="s">
        <v>2251</v>
      </c>
      <c r="D5577" s="122" t="s">
        <v>2097</v>
      </c>
      <c r="E5577" s="122">
        <v>101</v>
      </c>
      <c r="F5577" s="122">
        <v>0</v>
      </c>
      <c r="G5577" s="122">
        <v>0</v>
      </c>
      <c r="H5577" s="122">
        <v>0</v>
      </c>
      <c r="I5577" s="122">
        <v>0</v>
      </c>
      <c r="J5577" s="122">
        <v>0</v>
      </c>
      <c r="K5577" s="122">
        <v>0</v>
      </c>
      <c r="L5577" s="122">
        <v>0</v>
      </c>
      <c r="M5577" s="122">
        <v>0</v>
      </c>
      <c r="N5577" s="122">
        <v>0</v>
      </c>
      <c r="O5577" s="122">
        <v>0</v>
      </c>
      <c r="P5577" s="122">
        <v>0</v>
      </c>
      <c r="Q5577" s="122">
        <v>0</v>
      </c>
      <c r="R5577" s="122">
        <v>0</v>
      </c>
      <c r="S5577" s="122">
        <v>0</v>
      </c>
      <c r="T5577" s="122">
        <v>0</v>
      </c>
      <c r="U5577" s="122">
        <v>0</v>
      </c>
      <c r="V5577" s="122">
        <v>0</v>
      </c>
      <c r="W5577" s="122">
        <v>0</v>
      </c>
      <c r="X5577" s="122">
        <v>0</v>
      </c>
      <c r="Y5577" s="122">
        <v>0</v>
      </c>
      <c r="Z5577" s="122">
        <v>0</v>
      </c>
      <c r="AA5577" s="122">
        <v>0</v>
      </c>
      <c r="AB5577" s="122">
        <v>0</v>
      </c>
      <c r="AC5577" s="122">
        <v>0</v>
      </c>
      <c r="AD5577" s="122">
        <v>0</v>
      </c>
      <c r="AE5577" s="122">
        <v>0</v>
      </c>
      <c r="AF5577" s="122">
        <v>0</v>
      </c>
      <c r="AG5577" s="122">
        <v>0</v>
      </c>
      <c r="AH5577" s="122">
        <v>0</v>
      </c>
      <c r="AI5577" s="122">
        <v>0</v>
      </c>
      <c r="AJ5577" s="122">
        <v>0</v>
      </c>
      <c r="AK5577" s="122">
        <v>0</v>
      </c>
      <c r="AL5577" s="122">
        <v>0</v>
      </c>
    </row>
    <row r="5578" spans="1:38" hidden="1" x14ac:dyDescent="0.25">
      <c r="A5578" s="122" t="s">
        <v>2250</v>
      </c>
      <c r="B5578" s="122">
        <v>1</v>
      </c>
      <c r="C5578" s="122" t="s">
        <v>2251</v>
      </c>
      <c r="D5578" s="122" t="s">
        <v>2098</v>
      </c>
      <c r="E5578" s="122">
        <v>101</v>
      </c>
      <c r="F5578" s="122">
        <v>0</v>
      </c>
      <c r="G5578" s="122">
        <v>0</v>
      </c>
      <c r="H5578" s="122">
        <v>0</v>
      </c>
      <c r="I5578" s="122">
        <v>0</v>
      </c>
      <c r="J5578" s="122">
        <v>0</v>
      </c>
      <c r="K5578" s="122">
        <v>0</v>
      </c>
      <c r="L5578" s="122">
        <v>0</v>
      </c>
      <c r="M5578" s="122">
        <v>0</v>
      </c>
      <c r="N5578" s="122">
        <v>0</v>
      </c>
      <c r="O5578" s="122">
        <v>0</v>
      </c>
      <c r="P5578" s="122">
        <v>0</v>
      </c>
      <c r="Q5578" s="122">
        <v>0</v>
      </c>
      <c r="R5578" s="122">
        <v>0</v>
      </c>
      <c r="S5578" s="122">
        <v>0</v>
      </c>
      <c r="T5578" s="122">
        <v>0</v>
      </c>
      <c r="U5578" s="122">
        <v>0</v>
      </c>
      <c r="V5578" s="122">
        <v>0</v>
      </c>
      <c r="W5578" s="122">
        <v>0</v>
      </c>
      <c r="X5578" s="122">
        <v>0</v>
      </c>
      <c r="Y5578" s="122">
        <v>0</v>
      </c>
      <c r="Z5578" s="122">
        <v>0</v>
      </c>
      <c r="AA5578" s="122">
        <v>0</v>
      </c>
      <c r="AB5578" s="122">
        <v>0</v>
      </c>
      <c r="AC5578" s="122">
        <v>0</v>
      </c>
      <c r="AD5578" s="122">
        <v>0</v>
      </c>
      <c r="AE5578" s="122">
        <v>0</v>
      </c>
      <c r="AF5578" s="122">
        <v>0</v>
      </c>
      <c r="AG5578" s="122">
        <v>0</v>
      </c>
      <c r="AH5578" s="122">
        <v>0</v>
      </c>
      <c r="AI5578" s="122">
        <v>0</v>
      </c>
      <c r="AJ5578" s="122">
        <v>0</v>
      </c>
      <c r="AK5578" s="122">
        <v>0</v>
      </c>
      <c r="AL5578" s="122">
        <v>0</v>
      </c>
    </row>
    <row r="5579" spans="1:38" hidden="1" x14ac:dyDescent="0.25">
      <c r="A5579" s="122" t="s">
        <v>2250</v>
      </c>
      <c r="B5579" s="122">
        <v>1</v>
      </c>
      <c r="C5579" s="122" t="s">
        <v>2251</v>
      </c>
      <c r="D5579" s="122" t="s">
        <v>2099</v>
      </c>
      <c r="E5579" s="122">
        <v>101</v>
      </c>
      <c r="F5579" s="122">
        <v>0</v>
      </c>
      <c r="G5579" s="122">
        <v>0</v>
      </c>
      <c r="H5579" s="122">
        <v>0</v>
      </c>
      <c r="I5579" s="122">
        <v>0</v>
      </c>
      <c r="J5579" s="122">
        <v>0</v>
      </c>
      <c r="K5579" s="122">
        <v>0</v>
      </c>
      <c r="L5579" s="122">
        <v>0</v>
      </c>
      <c r="M5579" s="122">
        <v>0</v>
      </c>
      <c r="N5579" s="122">
        <v>0</v>
      </c>
      <c r="O5579" s="122">
        <v>0</v>
      </c>
      <c r="P5579" s="122">
        <v>0</v>
      </c>
      <c r="Q5579" s="122">
        <v>0</v>
      </c>
      <c r="R5579" s="122">
        <v>0</v>
      </c>
      <c r="S5579" s="122">
        <v>0</v>
      </c>
      <c r="T5579" s="122">
        <v>0</v>
      </c>
      <c r="U5579" s="122">
        <v>0</v>
      </c>
      <c r="V5579" s="122">
        <v>0</v>
      </c>
      <c r="W5579" s="122">
        <v>0</v>
      </c>
      <c r="X5579" s="122">
        <v>0</v>
      </c>
      <c r="Y5579" s="122">
        <v>0</v>
      </c>
      <c r="Z5579" s="122">
        <v>0</v>
      </c>
      <c r="AA5579" s="122">
        <v>0</v>
      </c>
      <c r="AB5579" s="122">
        <v>0</v>
      </c>
      <c r="AC5579" s="122">
        <v>0</v>
      </c>
      <c r="AD5579" s="122">
        <v>0</v>
      </c>
      <c r="AE5579" s="122">
        <v>0</v>
      </c>
      <c r="AF5579" s="122">
        <v>0</v>
      </c>
      <c r="AG5579" s="122">
        <v>0</v>
      </c>
      <c r="AH5579" s="122">
        <v>0</v>
      </c>
      <c r="AI5579" s="122">
        <v>0</v>
      </c>
      <c r="AJ5579" s="122">
        <v>0</v>
      </c>
      <c r="AK5579" s="122">
        <v>0</v>
      </c>
      <c r="AL5579" s="122">
        <v>0</v>
      </c>
    </row>
    <row r="5580" spans="1:38" hidden="1" x14ac:dyDescent="0.25">
      <c r="A5580" s="122" t="s">
        <v>2250</v>
      </c>
      <c r="B5580" s="122">
        <v>1</v>
      </c>
      <c r="C5580" s="122" t="s">
        <v>2251</v>
      </c>
      <c r="D5580" s="122" t="s">
        <v>2100</v>
      </c>
      <c r="E5580" s="122">
        <v>101</v>
      </c>
      <c r="F5580" s="122">
        <v>0</v>
      </c>
      <c r="G5580" s="122">
        <v>0</v>
      </c>
      <c r="H5580" s="122">
        <v>0</v>
      </c>
      <c r="I5580" s="122">
        <v>0</v>
      </c>
      <c r="J5580" s="122">
        <v>0</v>
      </c>
      <c r="K5580" s="122">
        <v>0</v>
      </c>
      <c r="L5580" s="122">
        <v>0</v>
      </c>
      <c r="M5580" s="122">
        <v>0</v>
      </c>
      <c r="N5580" s="122">
        <v>0</v>
      </c>
      <c r="O5580" s="122">
        <v>0</v>
      </c>
      <c r="P5580" s="122">
        <v>0</v>
      </c>
      <c r="Q5580" s="122">
        <v>0</v>
      </c>
      <c r="R5580" s="122">
        <v>0</v>
      </c>
      <c r="S5580" s="122">
        <v>0</v>
      </c>
      <c r="T5580" s="122">
        <v>0</v>
      </c>
      <c r="U5580" s="122">
        <v>0</v>
      </c>
      <c r="V5580" s="122">
        <v>0</v>
      </c>
      <c r="W5580" s="122">
        <v>0</v>
      </c>
      <c r="X5580" s="122">
        <v>0</v>
      </c>
      <c r="Y5580" s="122">
        <v>0</v>
      </c>
      <c r="Z5580" s="122">
        <v>0</v>
      </c>
      <c r="AA5580" s="122">
        <v>0</v>
      </c>
      <c r="AB5580" s="122">
        <v>0</v>
      </c>
      <c r="AC5580" s="122">
        <v>0</v>
      </c>
      <c r="AD5580" s="122">
        <v>0</v>
      </c>
      <c r="AE5580" s="122">
        <v>0</v>
      </c>
      <c r="AF5580" s="122">
        <v>0</v>
      </c>
      <c r="AG5580" s="122">
        <v>0</v>
      </c>
      <c r="AH5580" s="122">
        <v>0</v>
      </c>
      <c r="AI5580" s="122">
        <v>0</v>
      </c>
      <c r="AJ5580" s="122">
        <v>0</v>
      </c>
      <c r="AK5580" s="122">
        <v>0</v>
      </c>
      <c r="AL5580" s="122">
        <v>0</v>
      </c>
    </row>
    <row r="5581" spans="1:38" hidden="1" x14ac:dyDescent="0.25">
      <c r="A5581" s="122" t="s">
        <v>2250</v>
      </c>
      <c r="B5581" s="122">
        <v>1</v>
      </c>
      <c r="C5581" s="122" t="s">
        <v>2251</v>
      </c>
      <c r="D5581" s="122" t="s">
        <v>2171</v>
      </c>
      <c r="E5581" s="122">
        <v>101</v>
      </c>
      <c r="F5581" s="122">
        <v>0</v>
      </c>
      <c r="G5581" s="122">
        <v>0</v>
      </c>
      <c r="H5581" s="122">
        <v>0</v>
      </c>
      <c r="I5581" s="122">
        <v>0</v>
      </c>
      <c r="J5581" s="122">
        <v>0</v>
      </c>
      <c r="K5581" s="122">
        <v>0</v>
      </c>
      <c r="L5581" s="122">
        <v>0</v>
      </c>
      <c r="M5581" s="122">
        <v>0</v>
      </c>
      <c r="N5581" s="122">
        <v>0</v>
      </c>
      <c r="O5581" s="122">
        <v>0</v>
      </c>
      <c r="P5581" s="122">
        <v>0</v>
      </c>
      <c r="Q5581" s="122">
        <v>0</v>
      </c>
      <c r="R5581" s="122">
        <v>0</v>
      </c>
      <c r="S5581" s="122">
        <v>0</v>
      </c>
      <c r="T5581" s="122">
        <v>0</v>
      </c>
      <c r="U5581" s="122">
        <v>0</v>
      </c>
      <c r="V5581" s="122">
        <v>0</v>
      </c>
      <c r="W5581" s="122">
        <v>0</v>
      </c>
      <c r="X5581" s="122">
        <v>0</v>
      </c>
      <c r="Y5581" s="122">
        <v>0</v>
      </c>
      <c r="Z5581" s="122">
        <v>0</v>
      </c>
      <c r="AA5581" s="122">
        <v>0</v>
      </c>
      <c r="AB5581" s="122">
        <v>0</v>
      </c>
      <c r="AC5581" s="122">
        <v>0</v>
      </c>
      <c r="AD5581" s="122">
        <v>0</v>
      </c>
      <c r="AE5581" s="122">
        <v>0</v>
      </c>
      <c r="AF5581" s="122">
        <v>0</v>
      </c>
      <c r="AG5581" s="122">
        <v>0</v>
      </c>
      <c r="AH5581" s="122">
        <v>0</v>
      </c>
      <c r="AI5581" s="122">
        <v>0</v>
      </c>
      <c r="AJ5581" s="122">
        <v>0</v>
      </c>
      <c r="AK5581" s="122">
        <v>0</v>
      </c>
      <c r="AL5581" s="122">
        <v>0</v>
      </c>
    </row>
    <row r="5582" spans="1:38" hidden="1" x14ac:dyDescent="0.25">
      <c r="A5582" s="122" t="s">
        <v>2250</v>
      </c>
      <c r="B5582" s="122">
        <v>1</v>
      </c>
      <c r="C5582" s="122" t="s">
        <v>2251</v>
      </c>
      <c r="D5582" s="122" t="s">
        <v>2101</v>
      </c>
      <c r="E5582" s="122">
        <v>101</v>
      </c>
      <c r="F5582" s="122">
        <v>0.35831251115000001</v>
      </c>
      <c r="G5582" s="122">
        <v>0.34049851240000001</v>
      </c>
      <c r="H5582" s="122">
        <v>0.35912344445</v>
      </c>
      <c r="I5582" s="122">
        <v>0.36606928775000003</v>
      </c>
      <c r="J5582" s="122">
        <v>0.35755920455000001</v>
      </c>
      <c r="K5582" s="122">
        <v>0.37065336695000001</v>
      </c>
      <c r="L5582" s="122">
        <v>0.43472800634999997</v>
      </c>
      <c r="M5582" s="122">
        <v>0.41702678645000002</v>
      </c>
      <c r="N5582" s="122">
        <v>0.37321397865</v>
      </c>
      <c r="O5582" s="122">
        <v>0.33203417429999998</v>
      </c>
      <c r="P5582" s="122">
        <v>0.25656664559999998</v>
      </c>
      <c r="Q5582" s="122">
        <v>0.62470190530000003</v>
      </c>
      <c r="R5582" s="122">
        <v>0.70765057440000001</v>
      </c>
      <c r="S5582" s="122">
        <v>0.73739828910000005</v>
      </c>
      <c r="T5582" s="122">
        <v>0.57002301710000003</v>
      </c>
      <c r="U5582" s="122">
        <v>0.72752333999999996</v>
      </c>
      <c r="V5582" s="122">
        <v>0.67640500260000003</v>
      </c>
      <c r="W5582" s="122">
        <v>0.66354549240000005</v>
      </c>
      <c r="X5582" s="122">
        <v>0.39203875235000002</v>
      </c>
      <c r="Y5582" s="122">
        <v>0.13310504810000001</v>
      </c>
      <c r="Z5582" s="122">
        <v>0.1208987862</v>
      </c>
      <c r="AA5582" s="122">
        <v>0.23087321434999999</v>
      </c>
      <c r="AB5582" s="122">
        <v>8.4890685600000002E-2</v>
      </c>
      <c r="AC5582" s="122">
        <v>9.3082541199999994E-2</v>
      </c>
      <c r="AD5582" s="122">
        <v>9.3058343249999995E-2</v>
      </c>
      <c r="AE5582" s="122">
        <v>9.5407403249999995E-2</v>
      </c>
      <c r="AF5582" s="122">
        <v>0.11523971125</v>
      </c>
      <c r="AG5582" s="122">
        <v>0.1106983762</v>
      </c>
      <c r="AH5582" s="122">
        <v>4.19254617E-2</v>
      </c>
      <c r="AI5582" s="122">
        <v>8.4634483900000002E-2</v>
      </c>
      <c r="AJ5582" s="122">
        <v>0.12223834024999999</v>
      </c>
      <c r="AK5582" s="122">
        <v>0.11781263459999999</v>
      </c>
      <c r="AL5582" s="122">
        <v>0</v>
      </c>
    </row>
    <row r="5583" spans="1:38" hidden="1" x14ac:dyDescent="0.25">
      <c r="A5583" s="122" t="s">
        <v>2250</v>
      </c>
      <c r="B5583" s="122">
        <v>1</v>
      </c>
      <c r="C5583" s="122" t="s">
        <v>2251</v>
      </c>
      <c r="D5583" s="122" t="s">
        <v>2102</v>
      </c>
      <c r="E5583" s="122">
        <v>101</v>
      </c>
      <c r="F5583" s="122">
        <v>4.80452424E-2</v>
      </c>
      <c r="G5583" s="122">
        <v>4.565660605E-2</v>
      </c>
      <c r="H5583" s="122">
        <v>4.8153979249999999E-2</v>
      </c>
      <c r="I5583" s="122">
        <v>4.9085328900000003E-2</v>
      </c>
      <c r="J5583" s="122">
        <v>4.7944232349999998E-2</v>
      </c>
      <c r="K5583" s="122">
        <v>4.9699997250000003E-2</v>
      </c>
      <c r="L5583" s="122">
        <v>5.8291606650000001E-2</v>
      </c>
      <c r="M5583" s="122">
        <v>5.59180949E-2</v>
      </c>
      <c r="N5583" s="122">
        <v>5.0043343999999997E-2</v>
      </c>
      <c r="O5583" s="122">
        <v>4.452164535E-2</v>
      </c>
      <c r="P5583" s="122">
        <v>1.0793068249999999E-2</v>
      </c>
      <c r="Q5583" s="122">
        <v>1.1414760750000001E-2</v>
      </c>
      <c r="R5583" s="122">
        <v>1.2131508399999999E-2</v>
      </c>
      <c r="S5583" s="122">
        <v>1.475324125E-2</v>
      </c>
      <c r="T5583" s="122">
        <v>1.716488645E-2</v>
      </c>
      <c r="U5583" s="122">
        <v>3.0912193750000001E-2</v>
      </c>
      <c r="V5583" s="122">
        <v>3.1692553550000002E-2</v>
      </c>
      <c r="W5583" s="122">
        <v>3.3314563499999998E-2</v>
      </c>
      <c r="X5583" s="122">
        <v>1.944362975E-2</v>
      </c>
      <c r="Y5583" s="122">
        <v>1.9178606149999999E-2</v>
      </c>
      <c r="Z5583" s="122">
        <v>3.0623432799999999E-2</v>
      </c>
      <c r="AA5583" s="122">
        <v>0.2032316002</v>
      </c>
      <c r="AB5583" s="122">
        <v>4.8948580050000003E-2</v>
      </c>
      <c r="AC5583" s="122">
        <v>5.3044843899999999E-2</v>
      </c>
      <c r="AD5583" s="122">
        <v>6.4376800050000002E-2</v>
      </c>
      <c r="AE5583" s="122">
        <v>5.6997534500000002E-2</v>
      </c>
      <c r="AF5583" s="122">
        <v>5.0455385950000001E-2</v>
      </c>
      <c r="AG5583" s="122">
        <v>5.6786114399999997E-2</v>
      </c>
      <c r="AH5583" s="122">
        <v>5.9870113400000001E-2</v>
      </c>
      <c r="AI5583" s="122">
        <v>8.4130117500000004E-2</v>
      </c>
      <c r="AJ5583" s="122">
        <v>6.0805201900000001E-2</v>
      </c>
      <c r="AK5583" s="122">
        <v>6.1588771799999997E-2</v>
      </c>
      <c r="AL5583" s="122">
        <v>0</v>
      </c>
    </row>
    <row r="5584" spans="1:38" hidden="1" x14ac:dyDescent="0.25">
      <c r="A5584" s="122" t="s">
        <v>2250</v>
      </c>
      <c r="B5584" s="122">
        <v>1</v>
      </c>
      <c r="C5584" s="122" t="s">
        <v>2251</v>
      </c>
      <c r="D5584" s="122" t="s">
        <v>2103</v>
      </c>
      <c r="E5584" s="122">
        <v>101</v>
      </c>
      <c r="F5584" s="122">
        <v>0.91423085410000005</v>
      </c>
      <c r="G5584" s="122">
        <v>0.86877860875000001</v>
      </c>
      <c r="H5584" s="122">
        <v>0.91629994214999999</v>
      </c>
      <c r="I5584" s="122">
        <v>0.93402218984999996</v>
      </c>
      <c r="J5584" s="122">
        <v>0.91230879850000002</v>
      </c>
      <c r="K5584" s="122">
        <v>0.94571842419999996</v>
      </c>
      <c r="L5584" s="122">
        <v>1.1092042393999999</v>
      </c>
      <c r="M5584" s="122">
        <v>1.0640397492</v>
      </c>
      <c r="N5584" s="122">
        <v>0.9522518002</v>
      </c>
      <c r="O5584" s="122">
        <v>0.84718193720000001</v>
      </c>
      <c r="P5584" s="122">
        <v>0.29795035240000001</v>
      </c>
      <c r="Q5584" s="122">
        <v>0.26329114240000001</v>
      </c>
      <c r="R5584" s="122">
        <v>0.30025122799999998</v>
      </c>
      <c r="S5584" s="122">
        <v>0.31758495725000002</v>
      </c>
      <c r="T5584" s="122">
        <v>0.34465154284999999</v>
      </c>
      <c r="U5584" s="122">
        <v>0.32754573539999998</v>
      </c>
      <c r="V5584" s="122">
        <v>0.30930817734999999</v>
      </c>
      <c r="W5584" s="122">
        <v>0.18246792610000001</v>
      </c>
      <c r="X5584" s="122">
        <v>0.16364346260000001</v>
      </c>
      <c r="Y5584" s="122">
        <v>0.13534897614999999</v>
      </c>
      <c r="Z5584" s="122">
        <v>0.16569052409999999</v>
      </c>
      <c r="AA5584" s="122">
        <v>0.11088771335</v>
      </c>
      <c r="AB5584" s="122">
        <v>5.3350853849999998E-2</v>
      </c>
      <c r="AC5584" s="122">
        <v>5.0523035399999999E-2</v>
      </c>
      <c r="AD5584" s="122">
        <v>4.5441773749999997E-2</v>
      </c>
      <c r="AE5584" s="122">
        <v>4.7418809950000002E-2</v>
      </c>
      <c r="AF5584" s="122">
        <v>5.8456524949999998E-2</v>
      </c>
      <c r="AG5584" s="122">
        <v>2.7538362199999999E-2</v>
      </c>
      <c r="AH5584" s="122">
        <v>5.5856510800000002E-2</v>
      </c>
      <c r="AI5584" s="122">
        <v>5.1544159749999999E-2</v>
      </c>
      <c r="AJ5584" s="122">
        <v>2.9911392200000001E-2</v>
      </c>
      <c r="AK5584" s="122">
        <v>4.971768335E-2</v>
      </c>
      <c r="AL5584" s="122">
        <v>0</v>
      </c>
    </row>
    <row r="5585" spans="1:38" hidden="1" x14ac:dyDescent="0.25">
      <c r="A5585" s="122" t="s">
        <v>2250</v>
      </c>
      <c r="B5585" s="122">
        <v>1</v>
      </c>
      <c r="C5585" s="122" t="s">
        <v>2251</v>
      </c>
      <c r="D5585" s="122" t="s">
        <v>2137</v>
      </c>
      <c r="E5585" s="122">
        <v>101</v>
      </c>
      <c r="F5585" s="122">
        <v>0</v>
      </c>
      <c r="G5585" s="122">
        <v>0</v>
      </c>
      <c r="H5585" s="122">
        <v>0</v>
      </c>
      <c r="I5585" s="122">
        <v>0</v>
      </c>
      <c r="J5585" s="122">
        <v>0</v>
      </c>
      <c r="K5585" s="122">
        <v>0</v>
      </c>
      <c r="L5585" s="122">
        <v>0</v>
      </c>
      <c r="M5585" s="122">
        <v>0</v>
      </c>
      <c r="N5585" s="122">
        <v>0</v>
      </c>
      <c r="O5585" s="122">
        <v>0</v>
      </c>
      <c r="P5585" s="122">
        <v>0</v>
      </c>
      <c r="Q5585" s="122">
        <v>0</v>
      </c>
      <c r="R5585" s="122">
        <v>0</v>
      </c>
      <c r="S5585" s="122">
        <v>0</v>
      </c>
      <c r="T5585" s="122">
        <v>0</v>
      </c>
      <c r="U5585" s="122">
        <v>0</v>
      </c>
      <c r="V5585" s="122">
        <v>0</v>
      </c>
      <c r="W5585" s="122">
        <v>0</v>
      </c>
      <c r="X5585" s="122">
        <v>0</v>
      </c>
      <c r="Y5585" s="122">
        <v>0</v>
      </c>
      <c r="Z5585" s="122">
        <v>0</v>
      </c>
      <c r="AA5585" s="122">
        <v>0</v>
      </c>
      <c r="AB5585" s="122">
        <v>0</v>
      </c>
      <c r="AC5585" s="122">
        <v>0</v>
      </c>
      <c r="AD5585" s="122">
        <v>0</v>
      </c>
      <c r="AE5585" s="122">
        <v>0</v>
      </c>
      <c r="AF5585" s="122">
        <v>0</v>
      </c>
      <c r="AG5585" s="122">
        <v>0</v>
      </c>
      <c r="AH5585" s="122">
        <v>0</v>
      </c>
      <c r="AI5585" s="122">
        <v>0</v>
      </c>
      <c r="AJ5585" s="122">
        <v>0</v>
      </c>
      <c r="AK5585" s="122">
        <v>0</v>
      </c>
      <c r="AL5585" s="122">
        <v>0</v>
      </c>
    </row>
    <row r="5586" spans="1:38" hidden="1" x14ac:dyDescent="0.25">
      <c r="A5586" s="122" t="s">
        <v>2250</v>
      </c>
      <c r="B5586" s="122">
        <v>1</v>
      </c>
      <c r="C5586" s="122" t="s">
        <v>2251</v>
      </c>
      <c r="D5586" s="122" t="s">
        <v>2104</v>
      </c>
      <c r="E5586" s="122">
        <v>101</v>
      </c>
      <c r="F5586" s="122">
        <v>0</v>
      </c>
      <c r="G5586" s="122">
        <v>0</v>
      </c>
      <c r="H5586" s="122">
        <v>0</v>
      </c>
      <c r="I5586" s="122">
        <v>0</v>
      </c>
      <c r="J5586" s="122">
        <v>0</v>
      </c>
      <c r="K5586" s="122">
        <v>0</v>
      </c>
      <c r="L5586" s="122">
        <v>0</v>
      </c>
      <c r="M5586" s="122">
        <v>0</v>
      </c>
      <c r="N5586" s="122">
        <v>0</v>
      </c>
      <c r="O5586" s="122">
        <v>0</v>
      </c>
      <c r="P5586" s="122">
        <v>0</v>
      </c>
      <c r="Q5586" s="122">
        <v>0</v>
      </c>
      <c r="R5586" s="122">
        <v>0</v>
      </c>
      <c r="S5586" s="122">
        <v>0</v>
      </c>
      <c r="T5586" s="122">
        <v>0</v>
      </c>
      <c r="U5586" s="122">
        <v>0</v>
      </c>
      <c r="V5586" s="122">
        <v>0</v>
      </c>
      <c r="W5586" s="122">
        <v>0</v>
      </c>
      <c r="X5586" s="122">
        <v>0</v>
      </c>
      <c r="Y5586" s="122">
        <v>0</v>
      </c>
      <c r="Z5586" s="122">
        <v>0</v>
      </c>
      <c r="AA5586" s="122">
        <v>0</v>
      </c>
      <c r="AB5586" s="122">
        <v>0</v>
      </c>
      <c r="AC5586" s="122">
        <v>0</v>
      </c>
      <c r="AD5586" s="122">
        <v>0</v>
      </c>
      <c r="AE5586" s="122">
        <v>0</v>
      </c>
      <c r="AF5586" s="122">
        <v>0</v>
      </c>
      <c r="AG5586" s="122">
        <v>0</v>
      </c>
      <c r="AH5586" s="122">
        <v>0</v>
      </c>
      <c r="AI5586" s="122">
        <v>0</v>
      </c>
      <c r="AJ5586" s="122">
        <v>0</v>
      </c>
      <c r="AK5586" s="122">
        <v>0</v>
      </c>
      <c r="AL5586" s="122">
        <v>0</v>
      </c>
    </row>
    <row r="5587" spans="1:38" hidden="1" x14ac:dyDescent="0.25">
      <c r="A5587" s="122" t="s">
        <v>2250</v>
      </c>
      <c r="B5587" s="122">
        <v>1</v>
      </c>
      <c r="C5587" s="122" t="s">
        <v>2251</v>
      </c>
      <c r="D5587" s="122" t="s">
        <v>2105</v>
      </c>
      <c r="E5587" s="122">
        <v>101</v>
      </c>
      <c r="F5587" s="122">
        <v>0</v>
      </c>
      <c r="G5587" s="122">
        <v>0</v>
      </c>
      <c r="H5587" s="122">
        <v>0</v>
      </c>
      <c r="I5587" s="122">
        <v>0</v>
      </c>
      <c r="J5587" s="122">
        <v>0</v>
      </c>
      <c r="K5587" s="122">
        <v>0</v>
      </c>
      <c r="L5587" s="122">
        <v>0</v>
      </c>
      <c r="M5587" s="122">
        <v>0</v>
      </c>
      <c r="N5587" s="122">
        <v>0</v>
      </c>
      <c r="O5587" s="122">
        <v>0</v>
      </c>
      <c r="P5587" s="122">
        <v>0</v>
      </c>
      <c r="Q5587" s="122">
        <v>0</v>
      </c>
      <c r="R5587" s="122">
        <v>0</v>
      </c>
      <c r="S5587" s="122">
        <v>0</v>
      </c>
      <c r="T5587" s="122">
        <v>0</v>
      </c>
      <c r="U5587" s="122">
        <v>0</v>
      </c>
      <c r="V5587" s="122">
        <v>0</v>
      </c>
      <c r="W5587" s="122">
        <v>0</v>
      </c>
      <c r="X5587" s="122">
        <v>0</v>
      </c>
      <c r="Y5587" s="122">
        <v>0</v>
      </c>
      <c r="Z5587" s="122">
        <v>0</v>
      </c>
      <c r="AA5587" s="122">
        <v>0</v>
      </c>
      <c r="AB5587" s="122">
        <v>0</v>
      </c>
      <c r="AC5587" s="122">
        <v>0</v>
      </c>
      <c r="AD5587" s="122">
        <v>0</v>
      </c>
      <c r="AE5587" s="122">
        <v>0</v>
      </c>
      <c r="AF5587" s="122">
        <v>0</v>
      </c>
      <c r="AG5587" s="122">
        <v>0</v>
      </c>
      <c r="AH5587" s="122">
        <v>0</v>
      </c>
      <c r="AI5587" s="122">
        <v>0</v>
      </c>
      <c r="AJ5587" s="122">
        <v>0</v>
      </c>
      <c r="AK5587" s="122">
        <v>0</v>
      </c>
      <c r="AL5587" s="122">
        <v>0</v>
      </c>
    </row>
    <row r="5588" spans="1:38" hidden="1" x14ac:dyDescent="0.25">
      <c r="A5588" s="122" t="s">
        <v>2250</v>
      </c>
      <c r="B5588" s="122">
        <v>1</v>
      </c>
      <c r="C5588" s="122" t="s">
        <v>2251</v>
      </c>
      <c r="D5588" s="122" t="s">
        <v>2106</v>
      </c>
      <c r="E5588" s="122">
        <v>101</v>
      </c>
      <c r="F5588" s="122">
        <v>0</v>
      </c>
      <c r="G5588" s="122">
        <v>0</v>
      </c>
      <c r="H5588" s="122">
        <v>0</v>
      </c>
      <c r="I5588" s="122">
        <v>0</v>
      </c>
      <c r="J5588" s="122">
        <v>0</v>
      </c>
      <c r="K5588" s="122">
        <v>0</v>
      </c>
      <c r="L5588" s="122">
        <v>0</v>
      </c>
      <c r="M5588" s="122">
        <v>0</v>
      </c>
      <c r="N5588" s="122">
        <v>0</v>
      </c>
      <c r="O5588" s="122">
        <v>0</v>
      </c>
      <c r="P5588" s="122">
        <v>0</v>
      </c>
      <c r="Q5588" s="122">
        <v>0</v>
      </c>
      <c r="R5588" s="122">
        <v>0</v>
      </c>
      <c r="S5588" s="122">
        <v>0</v>
      </c>
      <c r="T5588" s="122">
        <v>0</v>
      </c>
      <c r="U5588" s="122">
        <v>0</v>
      </c>
      <c r="V5588" s="122">
        <v>0</v>
      </c>
      <c r="W5588" s="122">
        <v>0</v>
      </c>
      <c r="X5588" s="122">
        <v>0</v>
      </c>
      <c r="Y5588" s="122">
        <v>0</v>
      </c>
      <c r="Z5588" s="122">
        <v>0</v>
      </c>
      <c r="AA5588" s="122">
        <v>0</v>
      </c>
      <c r="AB5588" s="122">
        <v>0</v>
      </c>
      <c r="AC5588" s="122">
        <v>0</v>
      </c>
      <c r="AD5588" s="122">
        <v>0</v>
      </c>
      <c r="AE5588" s="122">
        <v>0</v>
      </c>
      <c r="AF5588" s="122">
        <v>0</v>
      </c>
      <c r="AG5588" s="122">
        <v>0</v>
      </c>
      <c r="AH5588" s="122">
        <v>0</v>
      </c>
      <c r="AI5588" s="122">
        <v>0</v>
      </c>
      <c r="AJ5588" s="122">
        <v>0</v>
      </c>
      <c r="AK5588" s="122">
        <v>0</v>
      </c>
      <c r="AL5588" s="122">
        <v>0</v>
      </c>
    </row>
    <row r="5589" spans="1:38" hidden="1" x14ac:dyDescent="0.25">
      <c r="A5589" s="122" t="s">
        <v>2250</v>
      </c>
      <c r="B5589" s="122">
        <v>1</v>
      </c>
      <c r="C5589" s="122" t="s">
        <v>2251</v>
      </c>
      <c r="D5589" s="122" t="s">
        <v>2107</v>
      </c>
      <c r="E5589" s="122">
        <v>101</v>
      </c>
      <c r="F5589" s="122">
        <v>0</v>
      </c>
      <c r="G5589" s="122">
        <v>0</v>
      </c>
      <c r="H5589" s="122">
        <v>0</v>
      </c>
      <c r="I5589" s="122">
        <v>0</v>
      </c>
      <c r="J5589" s="122">
        <v>0</v>
      </c>
      <c r="K5589" s="122">
        <v>0</v>
      </c>
      <c r="L5589" s="122">
        <v>0</v>
      </c>
      <c r="M5589" s="122">
        <v>0</v>
      </c>
      <c r="N5589" s="122">
        <v>0</v>
      </c>
      <c r="O5589" s="122">
        <v>0</v>
      </c>
      <c r="P5589" s="122">
        <v>0</v>
      </c>
      <c r="Q5589" s="122">
        <v>0</v>
      </c>
      <c r="R5589" s="122">
        <v>0</v>
      </c>
      <c r="S5589" s="122">
        <v>0</v>
      </c>
      <c r="T5589" s="122">
        <v>0</v>
      </c>
      <c r="U5589" s="122">
        <v>0</v>
      </c>
      <c r="V5589" s="122">
        <v>0</v>
      </c>
      <c r="W5589" s="122">
        <v>0</v>
      </c>
      <c r="X5589" s="122">
        <v>0</v>
      </c>
      <c r="Y5589" s="122">
        <v>0</v>
      </c>
      <c r="Z5589" s="122">
        <v>0</v>
      </c>
      <c r="AA5589" s="122">
        <v>0</v>
      </c>
      <c r="AB5589" s="122">
        <v>0</v>
      </c>
      <c r="AC5589" s="122">
        <v>0</v>
      </c>
      <c r="AD5589" s="122">
        <v>0</v>
      </c>
      <c r="AE5589" s="122">
        <v>0</v>
      </c>
      <c r="AF5589" s="122">
        <v>0</v>
      </c>
      <c r="AG5589" s="122">
        <v>0</v>
      </c>
      <c r="AH5589" s="122">
        <v>0</v>
      </c>
      <c r="AI5589" s="122">
        <v>0</v>
      </c>
      <c r="AJ5589" s="122">
        <v>0</v>
      </c>
      <c r="AK5589" s="122">
        <v>0</v>
      </c>
      <c r="AL5589" s="122">
        <v>0</v>
      </c>
    </row>
    <row r="5590" spans="1:38" hidden="1" x14ac:dyDescent="0.25">
      <c r="A5590" s="122" t="s">
        <v>2250</v>
      </c>
      <c r="B5590" s="122">
        <v>1</v>
      </c>
      <c r="C5590" s="122" t="s">
        <v>2251</v>
      </c>
      <c r="D5590" s="122" t="s">
        <v>475</v>
      </c>
      <c r="E5590" s="122">
        <v>101</v>
      </c>
      <c r="F5590" s="122">
        <v>0</v>
      </c>
      <c r="G5590" s="122">
        <v>0</v>
      </c>
      <c r="H5590" s="122">
        <v>0</v>
      </c>
      <c r="I5590" s="122">
        <v>0</v>
      </c>
      <c r="J5590" s="122">
        <v>0</v>
      </c>
      <c r="K5590" s="122">
        <v>0</v>
      </c>
      <c r="L5590" s="122">
        <v>0</v>
      </c>
      <c r="M5590" s="122">
        <v>0</v>
      </c>
      <c r="N5590" s="122">
        <v>0</v>
      </c>
      <c r="O5590" s="122">
        <v>0</v>
      </c>
      <c r="P5590" s="122">
        <v>0</v>
      </c>
      <c r="Q5590" s="122">
        <v>0</v>
      </c>
      <c r="R5590" s="122">
        <v>0</v>
      </c>
      <c r="S5590" s="122">
        <v>0</v>
      </c>
      <c r="T5590" s="122">
        <v>0</v>
      </c>
      <c r="U5590" s="122">
        <v>0</v>
      </c>
      <c r="V5590" s="122">
        <v>0</v>
      </c>
      <c r="W5590" s="122">
        <v>0</v>
      </c>
      <c r="X5590" s="122">
        <v>0</v>
      </c>
      <c r="Y5590" s="122">
        <v>0</v>
      </c>
      <c r="Z5590" s="122">
        <v>0</v>
      </c>
      <c r="AA5590" s="122">
        <v>0</v>
      </c>
      <c r="AB5590" s="122">
        <v>0</v>
      </c>
      <c r="AC5590" s="122">
        <v>0</v>
      </c>
      <c r="AD5590" s="122">
        <v>0</v>
      </c>
      <c r="AE5590" s="122">
        <v>0</v>
      </c>
      <c r="AF5590" s="122">
        <v>0</v>
      </c>
      <c r="AG5590" s="122">
        <v>0</v>
      </c>
      <c r="AH5590" s="122">
        <v>0</v>
      </c>
      <c r="AI5590" s="122">
        <v>0</v>
      </c>
      <c r="AJ5590" s="122">
        <v>0</v>
      </c>
      <c r="AK5590" s="122">
        <v>0</v>
      </c>
      <c r="AL5590" s="122">
        <v>0</v>
      </c>
    </row>
    <row r="5591" spans="1:38" hidden="1" x14ac:dyDescent="0.25">
      <c r="A5591" s="122" t="s">
        <v>2250</v>
      </c>
      <c r="B5591" s="122">
        <v>1</v>
      </c>
      <c r="C5591" s="122" t="s">
        <v>2251</v>
      </c>
      <c r="D5591" s="122" t="s">
        <v>2108</v>
      </c>
      <c r="E5591" s="122">
        <v>101</v>
      </c>
      <c r="F5591" s="122">
        <v>0</v>
      </c>
      <c r="G5591" s="122">
        <v>0</v>
      </c>
      <c r="H5591" s="122">
        <v>0</v>
      </c>
      <c r="I5591" s="122">
        <v>0</v>
      </c>
      <c r="J5591" s="122">
        <v>0</v>
      </c>
      <c r="K5591" s="122">
        <v>0</v>
      </c>
      <c r="L5591" s="122">
        <v>0</v>
      </c>
      <c r="M5591" s="122">
        <v>0</v>
      </c>
      <c r="N5591" s="122">
        <v>0</v>
      </c>
      <c r="O5591" s="122">
        <v>0</v>
      </c>
      <c r="P5591" s="122">
        <v>0</v>
      </c>
      <c r="Q5591" s="122">
        <v>0</v>
      </c>
      <c r="R5591" s="122">
        <v>0</v>
      </c>
      <c r="S5591" s="122">
        <v>0</v>
      </c>
      <c r="T5591" s="122">
        <v>0</v>
      </c>
      <c r="U5591" s="122">
        <v>0</v>
      </c>
      <c r="V5591" s="122">
        <v>0</v>
      </c>
      <c r="W5591" s="122">
        <v>0</v>
      </c>
      <c r="X5591" s="122">
        <v>0</v>
      </c>
      <c r="Y5591" s="122">
        <v>0</v>
      </c>
      <c r="Z5591" s="122">
        <v>0</v>
      </c>
      <c r="AA5591" s="122">
        <v>0</v>
      </c>
      <c r="AB5591" s="122">
        <v>0</v>
      </c>
      <c r="AC5591" s="122">
        <v>0</v>
      </c>
      <c r="AD5591" s="122">
        <v>0</v>
      </c>
      <c r="AE5591" s="122">
        <v>0</v>
      </c>
      <c r="AF5591" s="122">
        <v>0</v>
      </c>
      <c r="AG5591" s="122">
        <v>0</v>
      </c>
      <c r="AH5591" s="122">
        <v>0</v>
      </c>
      <c r="AI5591" s="122">
        <v>0</v>
      </c>
      <c r="AJ5591" s="122">
        <v>0</v>
      </c>
      <c r="AK5591" s="122">
        <v>0</v>
      </c>
      <c r="AL5591" s="122">
        <v>0</v>
      </c>
    </row>
    <row r="5592" spans="1:38" hidden="1" x14ac:dyDescent="0.25">
      <c r="A5592" s="122" t="s">
        <v>2250</v>
      </c>
      <c r="B5592" s="122">
        <v>1</v>
      </c>
      <c r="C5592" s="122" t="s">
        <v>2251</v>
      </c>
      <c r="D5592" s="122" t="s">
        <v>2109</v>
      </c>
      <c r="E5592" s="122">
        <v>101</v>
      </c>
      <c r="F5592" s="122">
        <v>0</v>
      </c>
      <c r="G5592" s="122">
        <v>0</v>
      </c>
      <c r="H5592" s="122">
        <v>0</v>
      </c>
      <c r="I5592" s="122">
        <v>0</v>
      </c>
      <c r="J5592" s="122">
        <v>0</v>
      </c>
      <c r="K5592" s="122">
        <v>0</v>
      </c>
      <c r="L5592" s="122">
        <v>0</v>
      </c>
      <c r="M5592" s="122">
        <v>0</v>
      </c>
      <c r="N5592" s="122">
        <v>0</v>
      </c>
      <c r="O5592" s="122">
        <v>0</v>
      </c>
      <c r="P5592" s="122">
        <v>0</v>
      </c>
      <c r="Q5592" s="122">
        <v>0</v>
      </c>
      <c r="R5592" s="122">
        <v>0</v>
      </c>
      <c r="S5592" s="122">
        <v>0</v>
      </c>
      <c r="T5592" s="122">
        <v>0</v>
      </c>
      <c r="U5592" s="122">
        <v>0</v>
      </c>
      <c r="V5592" s="122">
        <v>0</v>
      </c>
      <c r="W5592" s="122">
        <v>0</v>
      </c>
      <c r="X5592" s="122">
        <v>0</v>
      </c>
      <c r="Y5592" s="122">
        <v>0</v>
      </c>
      <c r="Z5592" s="122">
        <v>0</v>
      </c>
      <c r="AA5592" s="122">
        <v>0</v>
      </c>
      <c r="AB5592" s="122">
        <v>0</v>
      </c>
      <c r="AC5592" s="122">
        <v>0</v>
      </c>
      <c r="AD5592" s="122">
        <v>0</v>
      </c>
      <c r="AE5592" s="122">
        <v>0</v>
      </c>
      <c r="AF5592" s="122">
        <v>0</v>
      </c>
      <c r="AG5592" s="122">
        <v>0</v>
      </c>
      <c r="AH5592" s="122">
        <v>0</v>
      </c>
      <c r="AI5592" s="122">
        <v>0</v>
      </c>
      <c r="AJ5592" s="122">
        <v>0</v>
      </c>
      <c r="AK5592" s="122">
        <v>0</v>
      </c>
      <c r="AL5592" s="122">
        <v>0</v>
      </c>
    </row>
    <row r="5593" spans="1:38" hidden="1" x14ac:dyDescent="0.25">
      <c r="A5593" s="122" t="s">
        <v>2250</v>
      </c>
      <c r="B5593" s="122">
        <v>1</v>
      </c>
      <c r="C5593" s="122" t="s">
        <v>2251</v>
      </c>
      <c r="D5593" s="122" t="s">
        <v>2110</v>
      </c>
      <c r="E5593" s="122">
        <v>101</v>
      </c>
      <c r="F5593" s="122">
        <v>0</v>
      </c>
      <c r="G5593" s="122">
        <v>0</v>
      </c>
      <c r="H5593" s="122">
        <v>0</v>
      </c>
      <c r="I5593" s="122">
        <v>0</v>
      </c>
      <c r="J5593" s="122">
        <v>0</v>
      </c>
      <c r="K5593" s="122">
        <v>0</v>
      </c>
      <c r="L5593" s="122">
        <v>0</v>
      </c>
      <c r="M5593" s="122">
        <v>0</v>
      </c>
      <c r="N5593" s="122">
        <v>0</v>
      </c>
      <c r="O5593" s="122">
        <v>0</v>
      </c>
      <c r="P5593" s="122">
        <v>0</v>
      </c>
      <c r="Q5593" s="122">
        <v>0</v>
      </c>
      <c r="R5593" s="122">
        <v>0</v>
      </c>
      <c r="S5593" s="122">
        <v>0</v>
      </c>
      <c r="T5593" s="122">
        <v>0</v>
      </c>
      <c r="U5593" s="122">
        <v>0</v>
      </c>
      <c r="V5593" s="122">
        <v>0</v>
      </c>
      <c r="W5593" s="122">
        <v>0</v>
      </c>
      <c r="X5593" s="122">
        <v>0</v>
      </c>
      <c r="Y5593" s="122">
        <v>0</v>
      </c>
      <c r="Z5593" s="122">
        <v>0</v>
      </c>
      <c r="AA5593" s="122">
        <v>0</v>
      </c>
      <c r="AB5593" s="122">
        <v>0</v>
      </c>
      <c r="AC5593" s="122">
        <v>0</v>
      </c>
      <c r="AD5593" s="122">
        <v>0</v>
      </c>
      <c r="AE5593" s="122">
        <v>0</v>
      </c>
      <c r="AF5593" s="122">
        <v>0</v>
      </c>
      <c r="AG5593" s="122">
        <v>0</v>
      </c>
      <c r="AH5593" s="122">
        <v>0</v>
      </c>
      <c r="AI5593" s="122">
        <v>0</v>
      </c>
      <c r="AJ5593" s="122">
        <v>0</v>
      </c>
      <c r="AK5593" s="122">
        <v>0</v>
      </c>
      <c r="AL5593" s="122">
        <v>0</v>
      </c>
    </row>
    <row r="5594" spans="1:38" hidden="1" x14ac:dyDescent="0.25">
      <c r="A5594" s="122" t="s">
        <v>2250</v>
      </c>
      <c r="B5594" s="122">
        <v>1</v>
      </c>
      <c r="C5594" s="122" t="s">
        <v>2251</v>
      </c>
      <c r="D5594" s="122" t="s">
        <v>2111</v>
      </c>
      <c r="E5594" s="122">
        <v>101</v>
      </c>
      <c r="F5594" s="122">
        <v>0</v>
      </c>
      <c r="G5594" s="122">
        <v>0</v>
      </c>
      <c r="H5594" s="122">
        <v>0</v>
      </c>
      <c r="I5594" s="122">
        <v>0</v>
      </c>
      <c r="J5594" s="122">
        <v>0</v>
      </c>
      <c r="K5594" s="122">
        <v>0</v>
      </c>
      <c r="L5594" s="122">
        <v>0</v>
      </c>
      <c r="M5594" s="122">
        <v>0</v>
      </c>
      <c r="N5594" s="122">
        <v>0</v>
      </c>
      <c r="O5594" s="122">
        <v>0</v>
      </c>
      <c r="P5594" s="122">
        <v>0</v>
      </c>
      <c r="Q5594" s="122">
        <v>0</v>
      </c>
      <c r="R5594" s="122">
        <v>0</v>
      </c>
      <c r="S5594" s="122">
        <v>0</v>
      </c>
      <c r="T5594" s="122">
        <v>0</v>
      </c>
      <c r="U5594" s="122">
        <v>0</v>
      </c>
      <c r="V5594" s="122">
        <v>0</v>
      </c>
      <c r="W5594" s="122">
        <v>0</v>
      </c>
      <c r="X5594" s="122">
        <v>0</v>
      </c>
      <c r="Y5594" s="122">
        <v>0</v>
      </c>
      <c r="Z5594" s="122">
        <v>0</v>
      </c>
      <c r="AA5594" s="122">
        <v>0</v>
      </c>
      <c r="AB5594" s="122">
        <v>0</v>
      </c>
      <c r="AC5594" s="122">
        <v>0</v>
      </c>
      <c r="AD5594" s="122">
        <v>0</v>
      </c>
      <c r="AE5594" s="122">
        <v>0</v>
      </c>
      <c r="AF5594" s="122">
        <v>0</v>
      </c>
      <c r="AG5594" s="122">
        <v>0</v>
      </c>
      <c r="AH5594" s="122">
        <v>0</v>
      </c>
      <c r="AI5594" s="122">
        <v>0</v>
      </c>
      <c r="AJ5594" s="122">
        <v>0</v>
      </c>
      <c r="AK5594" s="122">
        <v>0</v>
      </c>
      <c r="AL5594" s="122">
        <v>0</v>
      </c>
    </row>
    <row r="5595" spans="1:38" hidden="1" x14ac:dyDescent="0.25">
      <c r="A5595" s="122" t="s">
        <v>2250</v>
      </c>
      <c r="B5595" s="122">
        <v>1</v>
      </c>
      <c r="C5595" s="122" t="s">
        <v>2251</v>
      </c>
      <c r="D5595" s="122" t="s">
        <v>2112</v>
      </c>
      <c r="E5595" s="122">
        <v>101</v>
      </c>
      <c r="F5595" s="122">
        <v>0</v>
      </c>
      <c r="G5595" s="122">
        <v>0</v>
      </c>
      <c r="H5595" s="122">
        <v>0</v>
      </c>
      <c r="I5595" s="122">
        <v>0</v>
      </c>
      <c r="J5595" s="122">
        <v>0</v>
      </c>
      <c r="K5595" s="122">
        <v>0</v>
      </c>
      <c r="L5595" s="122">
        <v>0</v>
      </c>
      <c r="M5595" s="122">
        <v>0</v>
      </c>
      <c r="N5595" s="122">
        <v>0</v>
      </c>
      <c r="O5595" s="122">
        <v>0</v>
      </c>
      <c r="P5595" s="122">
        <v>0</v>
      </c>
      <c r="Q5595" s="122">
        <v>0</v>
      </c>
      <c r="R5595" s="122">
        <v>0</v>
      </c>
      <c r="S5595" s="122">
        <v>0</v>
      </c>
      <c r="T5595" s="122">
        <v>0</v>
      </c>
      <c r="U5595" s="122">
        <v>0</v>
      </c>
      <c r="V5595" s="122">
        <v>0</v>
      </c>
      <c r="W5595" s="122">
        <v>0</v>
      </c>
      <c r="X5595" s="122">
        <v>0</v>
      </c>
      <c r="Y5595" s="122">
        <v>0</v>
      </c>
      <c r="Z5595" s="122">
        <v>0</v>
      </c>
      <c r="AA5595" s="122">
        <v>0</v>
      </c>
      <c r="AB5595" s="122">
        <v>0</v>
      </c>
      <c r="AC5595" s="122">
        <v>0</v>
      </c>
      <c r="AD5595" s="122">
        <v>0</v>
      </c>
      <c r="AE5595" s="122">
        <v>0</v>
      </c>
      <c r="AF5595" s="122">
        <v>0</v>
      </c>
      <c r="AG5595" s="122">
        <v>0</v>
      </c>
      <c r="AH5595" s="122">
        <v>0</v>
      </c>
      <c r="AI5595" s="122">
        <v>0</v>
      </c>
      <c r="AJ5595" s="122">
        <v>0</v>
      </c>
      <c r="AK5595" s="122">
        <v>0</v>
      </c>
      <c r="AL5595" s="122">
        <v>0</v>
      </c>
    </row>
    <row r="5596" spans="1:38" hidden="1" x14ac:dyDescent="0.25">
      <c r="A5596" s="122" t="s">
        <v>2250</v>
      </c>
      <c r="B5596" s="122">
        <v>1</v>
      </c>
      <c r="C5596" s="122" t="s">
        <v>2251</v>
      </c>
      <c r="D5596" s="122" t="s">
        <v>2113</v>
      </c>
      <c r="E5596" s="122">
        <v>101</v>
      </c>
      <c r="F5596" s="122">
        <v>0.97180307404999999</v>
      </c>
      <c r="G5596" s="122">
        <v>0.92348854515000001</v>
      </c>
      <c r="H5596" s="122">
        <v>0.97400246020000003</v>
      </c>
      <c r="I5596" s="122">
        <v>0.99284073699999997</v>
      </c>
      <c r="J5596" s="122">
        <v>0.96975997935000002</v>
      </c>
      <c r="K5596" s="122">
        <v>1.0052735201</v>
      </c>
      <c r="L5596" s="122">
        <v>1.1790545936500001</v>
      </c>
      <c r="M5596" s="122">
        <v>1.1310459431</v>
      </c>
      <c r="N5596" s="122">
        <v>1.01221832705</v>
      </c>
      <c r="O5596" s="122">
        <v>0.90053185810000003</v>
      </c>
      <c r="P5596" s="122">
        <v>0.47042358044999999</v>
      </c>
      <c r="Q5596" s="122">
        <v>0.37641593825000003</v>
      </c>
      <c r="R5596" s="122">
        <v>0.36634410615000002</v>
      </c>
      <c r="S5596" s="122">
        <v>0.36571450589999999</v>
      </c>
      <c r="T5596" s="122">
        <v>0.47981762319999999</v>
      </c>
      <c r="U5596" s="122">
        <v>0.50223336375000005</v>
      </c>
      <c r="V5596" s="122">
        <v>0.55146692360000005</v>
      </c>
      <c r="W5596" s="122">
        <v>0.46995021525000003</v>
      </c>
      <c r="X5596" s="122">
        <v>0.37421762604999997</v>
      </c>
      <c r="Y5596" s="122">
        <v>0.17959615325</v>
      </c>
      <c r="Z5596" s="122">
        <v>0.18666928429999999</v>
      </c>
      <c r="AA5596" s="122">
        <v>0.32529852440000001</v>
      </c>
      <c r="AB5596" s="122">
        <v>0.38597093249999997</v>
      </c>
      <c r="AC5596" s="122">
        <v>0.32170289515</v>
      </c>
      <c r="AD5596" s="122">
        <v>0.27041861955000002</v>
      </c>
      <c r="AE5596" s="122">
        <v>0.299675478</v>
      </c>
      <c r="AF5596" s="122">
        <v>0.39319969700000001</v>
      </c>
      <c r="AG5596" s="122">
        <v>0.39421051894999998</v>
      </c>
      <c r="AH5596" s="122">
        <v>0.42466384935000001</v>
      </c>
      <c r="AI5596" s="122">
        <v>0.1126547794</v>
      </c>
      <c r="AJ5596" s="122">
        <v>0.1121981039</v>
      </c>
      <c r="AK5596" s="122">
        <v>0.19249067375000001</v>
      </c>
      <c r="AL5596" s="122">
        <v>0</v>
      </c>
    </row>
    <row r="5597" spans="1:38" hidden="1" x14ac:dyDescent="0.25">
      <c r="A5597" s="122" t="s">
        <v>2250</v>
      </c>
      <c r="B5597" s="122">
        <v>1</v>
      </c>
      <c r="C5597" s="122" t="s">
        <v>2251</v>
      </c>
      <c r="D5597" s="122" t="s">
        <v>2114</v>
      </c>
      <c r="E5597" s="122">
        <v>101</v>
      </c>
      <c r="F5597" s="122">
        <v>0</v>
      </c>
      <c r="G5597" s="122">
        <v>0</v>
      </c>
      <c r="H5597" s="122">
        <v>0</v>
      </c>
      <c r="I5597" s="122">
        <v>0</v>
      </c>
      <c r="J5597" s="122">
        <v>0</v>
      </c>
      <c r="K5597" s="122">
        <v>0</v>
      </c>
      <c r="L5597" s="122">
        <v>0</v>
      </c>
      <c r="M5597" s="122">
        <v>0</v>
      </c>
      <c r="N5597" s="122">
        <v>0</v>
      </c>
      <c r="O5597" s="122">
        <v>0</v>
      </c>
      <c r="P5597" s="122">
        <v>0</v>
      </c>
      <c r="Q5597" s="122">
        <v>0</v>
      </c>
      <c r="R5597" s="122">
        <v>0</v>
      </c>
      <c r="S5597" s="122">
        <v>0</v>
      </c>
      <c r="T5597" s="122">
        <v>0</v>
      </c>
      <c r="U5597" s="122">
        <v>0</v>
      </c>
      <c r="V5597" s="122">
        <v>0</v>
      </c>
      <c r="W5597" s="122">
        <v>0</v>
      </c>
      <c r="X5597" s="122">
        <v>0</v>
      </c>
      <c r="Y5597" s="122">
        <v>0</v>
      </c>
      <c r="Z5597" s="122">
        <v>0</v>
      </c>
      <c r="AA5597" s="122">
        <v>0</v>
      </c>
      <c r="AB5597" s="122">
        <v>0</v>
      </c>
      <c r="AC5597" s="122">
        <v>0</v>
      </c>
      <c r="AD5597" s="122">
        <v>0</v>
      </c>
      <c r="AE5597" s="122">
        <v>0</v>
      </c>
      <c r="AF5597" s="122">
        <v>0</v>
      </c>
      <c r="AG5597" s="122">
        <v>0</v>
      </c>
      <c r="AH5597" s="122">
        <v>0</v>
      </c>
      <c r="AI5597" s="122">
        <v>0</v>
      </c>
      <c r="AJ5597" s="122">
        <v>0</v>
      </c>
      <c r="AK5597" s="122">
        <v>0</v>
      </c>
      <c r="AL5597" s="122">
        <v>0</v>
      </c>
    </row>
    <row r="5598" spans="1:38" hidden="1" x14ac:dyDescent="0.25">
      <c r="A5598" s="122" t="s">
        <v>2250</v>
      </c>
      <c r="B5598" s="122">
        <v>1</v>
      </c>
      <c r="C5598" s="122" t="s">
        <v>2251</v>
      </c>
      <c r="D5598" s="122" t="s">
        <v>2115</v>
      </c>
      <c r="E5598" s="122">
        <v>101</v>
      </c>
      <c r="F5598" s="122">
        <v>0</v>
      </c>
      <c r="G5598" s="122">
        <v>0</v>
      </c>
      <c r="H5598" s="122">
        <v>0</v>
      </c>
      <c r="I5598" s="122">
        <v>0</v>
      </c>
      <c r="J5598" s="122">
        <v>0</v>
      </c>
      <c r="K5598" s="122">
        <v>0</v>
      </c>
      <c r="L5598" s="122">
        <v>0</v>
      </c>
      <c r="M5598" s="122">
        <v>0</v>
      </c>
      <c r="N5598" s="122">
        <v>0</v>
      </c>
      <c r="O5598" s="122">
        <v>0</v>
      </c>
      <c r="P5598" s="122">
        <v>0</v>
      </c>
      <c r="Q5598" s="122">
        <v>0</v>
      </c>
      <c r="R5598" s="122">
        <v>0</v>
      </c>
      <c r="S5598" s="122">
        <v>0</v>
      </c>
      <c r="T5598" s="122">
        <v>0</v>
      </c>
      <c r="U5598" s="122">
        <v>0</v>
      </c>
      <c r="V5598" s="122">
        <v>0</v>
      </c>
      <c r="W5598" s="122">
        <v>0</v>
      </c>
      <c r="X5598" s="122">
        <v>0</v>
      </c>
      <c r="Y5598" s="122">
        <v>0</v>
      </c>
      <c r="Z5598" s="122">
        <v>0</v>
      </c>
      <c r="AA5598" s="122">
        <v>0</v>
      </c>
      <c r="AB5598" s="122">
        <v>0</v>
      </c>
      <c r="AC5598" s="122">
        <v>0</v>
      </c>
      <c r="AD5598" s="122">
        <v>0</v>
      </c>
      <c r="AE5598" s="122">
        <v>0</v>
      </c>
      <c r="AF5598" s="122">
        <v>0</v>
      </c>
      <c r="AG5598" s="122">
        <v>0</v>
      </c>
      <c r="AH5598" s="122">
        <v>0</v>
      </c>
      <c r="AI5598" s="122">
        <v>0</v>
      </c>
      <c r="AJ5598" s="122">
        <v>0</v>
      </c>
      <c r="AK5598" s="122">
        <v>0</v>
      </c>
      <c r="AL5598" s="122">
        <v>0</v>
      </c>
    </row>
    <row r="5599" spans="1:38" hidden="1" x14ac:dyDescent="0.25">
      <c r="A5599" s="122" t="s">
        <v>2250</v>
      </c>
      <c r="B5599" s="122">
        <v>1</v>
      </c>
      <c r="C5599" s="122" t="s">
        <v>2251</v>
      </c>
      <c r="D5599" s="122" t="s">
        <v>2116</v>
      </c>
      <c r="E5599" s="122">
        <v>101</v>
      </c>
      <c r="F5599" s="122">
        <v>0</v>
      </c>
      <c r="G5599" s="122">
        <v>0</v>
      </c>
      <c r="H5599" s="122">
        <v>0</v>
      </c>
      <c r="I5599" s="122">
        <v>0</v>
      </c>
      <c r="J5599" s="122">
        <v>0</v>
      </c>
      <c r="K5599" s="122">
        <v>0</v>
      </c>
      <c r="L5599" s="122">
        <v>0</v>
      </c>
      <c r="M5599" s="122">
        <v>0</v>
      </c>
      <c r="N5599" s="122">
        <v>0</v>
      </c>
      <c r="O5599" s="122">
        <v>0</v>
      </c>
      <c r="P5599" s="122">
        <v>0</v>
      </c>
      <c r="Q5599" s="122">
        <v>0</v>
      </c>
      <c r="R5599" s="122">
        <v>0</v>
      </c>
      <c r="S5599" s="122">
        <v>0</v>
      </c>
      <c r="T5599" s="122">
        <v>0</v>
      </c>
      <c r="U5599" s="122">
        <v>0</v>
      </c>
      <c r="V5599" s="122">
        <v>0</v>
      </c>
      <c r="W5599" s="122">
        <v>0</v>
      </c>
      <c r="X5599" s="122">
        <v>0</v>
      </c>
      <c r="Y5599" s="122">
        <v>0</v>
      </c>
      <c r="Z5599" s="122">
        <v>0</v>
      </c>
      <c r="AA5599" s="122">
        <v>0</v>
      </c>
      <c r="AB5599" s="122">
        <v>0</v>
      </c>
      <c r="AC5599" s="122">
        <v>0</v>
      </c>
      <c r="AD5599" s="122">
        <v>0</v>
      </c>
      <c r="AE5599" s="122">
        <v>0</v>
      </c>
      <c r="AF5599" s="122">
        <v>0</v>
      </c>
      <c r="AG5599" s="122">
        <v>0</v>
      </c>
      <c r="AH5599" s="122">
        <v>0</v>
      </c>
      <c r="AI5599" s="122">
        <v>0</v>
      </c>
      <c r="AJ5599" s="122">
        <v>0</v>
      </c>
      <c r="AK5599" s="122">
        <v>0</v>
      </c>
      <c r="AL5599" s="122">
        <v>0</v>
      </c>
    </row>
    <row r="5600" spans="1:38" hidden="1" x14ac:dyDescent="0.25">
      <c r="A5600" s="122" t="s">
        <v>2250</v>
      </c>
      <c r="B5600" s="122">
        <v>1</v>
      </c>
      <c r="C5600" s="122" t="s">
        <v>2251</v>
      </c>
      <c r="D5600" s="122" t="s">
        <v>2138</v>
      </c>
      <c r="E5600" s="122">
        <v>101</v>
      </c>
      <c r="F5600" s="122">
        <v>0</v>
      </c>
      <c r="G5600" s="122">
        <v>0</v>
      </c>
      <c r="H5600" s="122">
        <v>0</v>
      </c>
      <c r="I5600" s="122">
        <v>0</v>
      </c>
      <c r="J5600" s="122">
        <v>0</v>
      </c>
      <c r="K5600" s="122">
        <v>0</v>
      </c>
      <c r="L5600" s="122">
        <v>0</v>
      </c>
      <c r="M5600" s="122">
        <v>0</v>
      </c>
      <c r="N5600" s="122">
        <v>0</v>
      </c>
      <c r="O5600" s="122">
        <v>0</v>
      </c>
      <c r="P5600" s="122">
        <v>0</v>
      </c>
      <c r="Q5600" s="122">
        <v>0</v>
      </c>
      <c r="R5600" s="122">
        <v>0</v>
      </c>
      <c r="S5600" s="122">
        <v>0</v>
      </c>
      <c r="T5600" s="122">
        <v>0</v>
      </c>
      <c r="U5600" s="122">
        <v>0</v>
      </c>
      <c r="V5600" s="122">
        <v>0</v>
      </c>
      <c r="W5600" s="122">
        <v>0</v>
      </c>
      <c r="X5600" s="122">
        <v>0</v>
      </c>
      <c r="Y5600" s="122">
        <v>0</v>
      </c>
      <c r="Z5600" s="122">
        <v>0</v>
      </c>
      <c r="AA5600" s="122">
        <v>0</v>
      </c>
      <c r="AB5600" s="122">
        <v>0</v>
      </c>
      <c r="AC5600" s="122">
        <v>0</v>
      </c>
      <c r="AD5600" s="122">
        <v>0</v>
      </c>
      <c r="AE5600" s="122">
        <v>0</v>
      </c>
      <c r="AF5600" s="122">
        <v>0</v>
      </c>
      <c r="AG5600" s="122">
        <v>0</v>
      </c>
      <c r="AH5600" s="122">
        <v>0</v>
      </c>
      <c r="AI5600" s="122">
        <v>0</v>
      </c>
      <c r="AJ5600" s="122">
        <v>0</v>
      </c>
      <c r="AK5600" s="122">
        <v>0</v>
      </c>
      <c r="AL5600" s="122">
        <v>0</v>
      </c>
    </row>
    <row r="5601" spans="1:38" hidden="1" x14ac:dyDescent="0.25">
      <c r="A5601" s="122" t="s">
        <v>2250</v>
      </c>
      <c r="B5601" s="122">
        <v>1</v>
      </c>
      <c r="C5601" s="122" t="s">
        <v>2251</v>
      </c>
      <c r="D5601" s="122" t="s">
        <v>2172</v>
      </c>
      <c r="E5601" s="122">
        <v>101</v>
      </c>
      <c r="F5601" s="122">
        <v>0</v>
      </c>
      <c r="G5601" s="122">
        <v>0</v>
      </c>
      <c r="H5601" s="122">
        <v>0</v>
      </c>
      <c r="I5601" s="122">
        <v>0</v>
      </c>
      <c r="J5601" s="122">
        <v>0</v>
      </c>
      <c r="K5601" s="122">
        <v>0</v>
      </c>
      <c r="L5601" s="122">
        <v>0</v>
      </c>
      <c r="M5601" s="122">
        <v>0</v>
      </c>
      <c r="N5601" s="122">
        <v>0</v>
      </c>
      <c r="O5601" s="122">
        <v>0</v>
      </c>
      <c r="P5601" s="122">
        <v>0</v>
      </c>
      <c r="Q5601" s="122">
        <v>0</v>
      </c>
      <c r="R5601" s="122">
        <v>0</v>
      </c>
      <c r="S5601" s="122">
        <v>0</v>
      </c>
      <c r="T5601" s="122">
        <v>0</v>
      </c>
      <c r="U5601" s="122">
        <v>0</v>
      </c>
      <c r="V5601" s="122">
        <v>0</v>
      </c>
      <c r="W5601" s="122">
        <v>0</v>
      </c>
      <c r="X5601" s="122">
        <v>0</v>
      </c>
      <c r="Y5601" s="122">
        <v>0</v>
      </c>
      <c r="Z5601" s="122">
        <v>0</v>
      </c>
      <c r="AA5601" s="122">
        <v>0</v>
      </c>
      <c r="AB5601" s="122">
        <v>0</v>
      </c>
      <c r="AC5601" s="122">
        <v>0</v>
      </c>
      <c r="AD5601" s="122">
        <v>0</v>
      </c>
      <c r="AE5601" s="122">
        <v>0</v>
      </c>
      <c r="AF5601" s="122">
        <v>0</v>
      </c>
      <c r="AG5601" s="122">
        <v>0</v>
      </c>
      <c r="AH5601" s="122">
        <v>0</v>
      </c>
      <c r="AI5601" s="122">
        <v>0</v>
      </c>
      <c r="AJ5601" s="122">
        <v>0</v>
      </c>
      <c r="AK5601" s="122">
        <v>0</v>
      </c>
      <c r="AL5601" s="122">
        <v>0</v>
      </c>
    </row>
    <row r="5602" spans="1:38" hidden="1" x14ac:dyDescent="0.25">
      <c r="A5602" s="122" t="s">
        <v>2250</v>
      </c>
      <c r="B5602" s="122">
        <v>1</v>
      </c>
      <c r="C5602" s="122" t="s">
        <v>2251</v>
      </c>
      <c r="D5602" s="122" t="s">
        <v>2117</v>
      </c>
      <c r="E5602" s="122">
        <v>101</v>
      </c>
      <c r="F5602" s="122">
        <v>0</v>
      </c>
      <c r="G5602" s="122">
        <v>0</v>
      </c>
      <c r="H5602" s="122">
        <v>0</v>
      </c>
      <c r="I5602" s="122">
        <v>0</v>
      </c>
      <c r="J5602" s="122">
        <v>0</v>
      </c>
      <c r="K5602" s="122">
        <v>0</v>
      </c>
      <c r="L5602" s="122">
        <v>0</v>
      </c>
      <c r="M5602" s="122">
        <v>0</v>
      </c>
      <c r="N5602" s="122">
        <v>0</v>
      </c>
      <c r="O5602" s="122">
        <v>0</v>
      </c>
      <c r="P5602" s="122">
        <v>0</v>
      </c>
      <c r="Q5602" s="122">
        <v>0</v>
      </c>
      <c r="R5602" s="122">
        <v>0</v>
      </c>
      <c r="S5602" s="122">
        <v>0</v>
      </c>
      <c r="T5602" s="122">
        <v>0</v>
      </c>
      <c r="U5602" s="122">
        <v>0</v>
      </c>
      <c r="V5602" s="122">
        <v>0</v>
      </c>
      <c r="W5602" s="122">
        <v>0</v>
      </c>
      <c r="X5602" s="122">
        <v>0</v>
      </c>
      <c r="Y5602" s="122">
        <v>0</v>
      </c>
      <c r="Z5602" s="122">
        <v>0</v>
      </c>
      <c r="AA5602" s="122">
        <v>0</v>
      </c>
      <c r="AB5602" s="122">
        <v>0</v>
      </c>
      <c r="AC5602" s="122">
        <v>0</v>
      </c>
      <c r="AD5602" s="122">
        <v>0</v>
      </c>
      <c r="AE5602" s="122">
        <v>0</v>
      </c>
      <c r="AF5602" s="122">
        <v>0</v>
      </c>
      <c r="AG5602" s="122">
        <v>0</v>
      </c>
      <c r="AH5602" s="122">
        <v>0</v>
      </c>
      <c r="AI5602" s="122">
        <v>0</v>
      </c>
      <c r="AJ5602" s="122">
        <v>0</v>
      </c>
      <c r="AK5602" s="122">
        <v>0</v>
      </c>
      <c r="AL5602" s="122">
        <v>0</v>
      </c>
    </row>
    <row r="5603" spans="1:38" hidden="1" x14ac:dyDescent="0.25">
      <c r="A5603" s="122" t="s">
        <v>2250</v>
      </c>
      <c r="B5603" s="122">
        <v>1</v>
      </c>
      <c r="C5603" s="122" t="s">
        <v>2251</v>
      </c>
      <c r="D5603" s="122" t="s">
        <v>2118</v>
      </c>
      <c r="E5603" s="122">
        <v>101</v>
      </c>
      <c r="F5603" s="122">
        <v>0</v>
      </c>
      <c r="G5603" s="122">
        <v>0</v>
      </c>
      <c r="H5603" s="122">
        <v>0</v>
      </c>
      <c r="I5603" s="122">
        <v>0</v>
      </c>
      <c r="J5603" s="122">
        <v>0</v>
      </c>
      <c r="K5603" s="122">
        <v>0</v>
      </c>
      <c r="L5603" s="122">
        <v>0</v>
      </c>
      <c r="M5603" s="122">
        <v>0</v>
      </c>
      <c r="N5603" s="122">
        <v>0</v>
      </c>
      <c r="O5603" s="122">
        <v>0</v>
      </c>
      <c r="P5603" s="122">
        <v>0</v>
      </c>
      <c r="Q5603" s="122">
        <v>0</v>
      </c>
      <c r="R5603" s="122">
        <v>0</v>
      </c>
      <c r="S5603" s="122">
        <v>0</v>
      </c>
      <c r="T5603" s="122">
        <v>0</v>
      </c>
      <c r="U5603" s="122">
        <v>0</v>
      </c>
      <c r="V5603" s="122">
        <v>0</v>
      </c>
      <c r="W5603" s="122">
        <v>0</v>
      </c>
      <c r="X5603" s="122">
        <v>0</v>
      </c>
      <c r="Y5603" s="122">
        <v>0</v>
      </c>
      <c r="Z5603" s="122">
        <v>0</v>
      </c>
      <c r="AA5603" s="122">
        <v>0</v>
      </c>
      <c r="AB5603" s="122">
        <v>0</v>
      </c>
      <c r="AC5603" s="122">
        <v>0</v>
      </c>
      <c r="AD5603" s="122">
        <v>0</v>
      </c>
      <c r="AE5603" s="122">
        <v>0</v>
      </c>
      <c r="AF5603" s="122">
        <v>0</v>
      </c>
      <c r="AG5603" s="122">
        <v>0</v>
      </c>
      <c r="AH5603" s="122">
        <v>0</v>
      </c>
      <c r="AI5603" s="122">
        <v>0</v>
      </c>
      <c r="AJ5603" s="122">
        <v>0</v>
      </c>
      <c r="AK5603" s="122">
        <v>0</v>
      </c>
      <c r="AL5603" s="122">
        <v>0</v>
      </c>
    </row>
    <row r="5604" spans="1:38" hidden="1" x14ac:dyDescent="0.25">
      <c r="A5604" s="122" t="s">
        <v>2250</v>
      </c>
      <c r="B5604" s="122">
        <v>1</v>
      </c>
      <c r="C5604" s="122" t="s">
        <v>2251</v>
      </c>
      <c r="D5604" s="122" t="s">
        <v>2119</v>
      </c>
      <c r="E5604" s="122">
        <v>101</v>
      </c>
      <c r="F5604" s="122">
        <v>0</v>
      </c>
      <c r="G5604" s="122">
        <v>0</v>
      </c>
      <c r="H5604" s="122">
        <v>0</v>
      </c>
      <c r="I5604" s="122">
        <v>0</v>
      </c>
      <c r="J5604" s="122">
        <v>0</v>
      </c>
      <c r="K5604" s="122">
        <v>0</v>
      </c>
      <c r="L5604" s="122">
        <v>0</v>
      </c>
      <c r="M5604" s="122">
        <v>0</v>
      </c>
      <c r="N5604" s="122">
        <v>0</v>
      </c>
      <c r="O5604" s="122">
        <v>0</v>
      </c>
      <c r="P5604" s="122">
        <v>0</v>
      </c>
      <c r="Q5604" s="122">
        <v>0</v>
      </c>
      <c r="R5604" s="122">
        <v>0</v>
      </c>
      <c r="S5604" s="122">
        <v>0</v>
      </c>
      <c r="T5604" s="122">
        <v>0</v>
      </c>
      <c r="U5604" s="122">
        <v>0</v>
      </c>
      <c r="V5604" s="122">
        <v>0</v>
      </c>
      <c r="W5604" s="122">
        <v>0</v>
      </c>
      <c r="X5604" s="122">
        <v>0</v>
      </c>
      <c r="Y5604" s="122">
        <v>0</v>
      </c>
      <c r="Z5604" s="122">
        <v>0</v>
      </c>
      <c r="AA5604" s="122">
        <v>0</v>
      </c>
      <c r="AB5604" s="122">
        <v>0</v>
      </c>
      <c r="AC5604" s="122">
        <v>0</v>
      </c>
      <c r="AD5604" s="122">
        <v>0</v>
      </c>
      <c r="AE5604" s="122">
        <v>0</v>
      </c>
      <c r="AF5604" s="122">
        <v>0</v>
      </c>
      <c r="AG5604" s="122">
        <v>0</v>
      </c>
      <c r="AH5604" s="122">
        <v>0</v>
      </c>
      <c r="AI5604" s="122">
        <v>0</v>
      </c>
      <c r="AJ5604" s="122">
        <v>0</v>
      </c>
      <c r="AK5604" s="122">
        <v>0</v>
      </c>
      <c r="AL5604" s="122">
        <v>0</v>
      </c>
    </row>
    <row r="5605" spans="1:38" hidden="1" x14ac:dyDescent="0.25">
      <c r="A5605" s="122" t="s">
        <v>2250</v>
      </c>
      <c r="B5605" s="122">
        <v>1</v>
      </c>
      <c r="C5605" s="122" t="s">
        <v>2251</v>
      </c>
      <c r="D5605" s="122" t="s">
        <v>2120</v>
      </c>
      <c r="E5605" s="122">
        <v>101</v>
      </c>
      <c r="F5605" s="122">
        <v>0</v>
      </c>
      <c r="G5605" s="122">
        <v>0</v>
      </c>
      <c r="H5605" s="122">
        <v>0</v>
      </c>
      <c r="I5605" s="122">
        <v>0</v>
      </c>
      <c r="J5605" s="122">
        <v>0</v>
      </c>
      <c r="K5605" s="122">
        <v>0</v>
      </c>
      <c r="L5605" s="122">
        <v>0</v>
      </c>
      <c r="M5605" s="122">
        <v>0</v>
      </c>
      <c r="N5605" s="122">
        <v>0</v>
      </c>
      <c r="O5605" s="122">
        <v>0</v>
      </c>
      <c r="P5605" s="122">
        <v>0</v>
      </c>
      <c r="Q5605" s="122">
        <v>0</v>
      </c>
      <c r="R5605" s="122">
        <v>0</v>
      </c>
      <c r="S5605" s="122">
        <v>0.1457943196</v>
      </c>
      <c r="T5605" s="122">
        <v>4.6206346250000002E-2</v>
      </c>
      <c r="U5605" s="122">
        <v>0</v>
      </c>
      <c r="V5605" s="122">
        <v>4.631257565E-2</v>
      </c>
      <c r="W5605" s="122">
        <v>4.7059415049999997E-2</v>
      </c>
      <c r="X5605" s="122">
        <v>4.7531673400000002E-2</v>
      </c>
      <c r="Y5605" s="122">
        <v>0</v>
      </c>
      <c r="Z5605" s="122">
        <v>0</v>
      </c>
      <c r="AA5605" s="122">
        <v>0</v>
      </c>
      <c r="AB5605" s="122">
        <v>0</v>
      </c>
      <c r="AC5605" s="122">
        <v>0</v>
      </c>
      <c r="AD5605" s="122">
        <v>0</v>
      </c>
      <c r="AE5605" s="122">
        <v>0</v>
      </c>
      <c r="AF5605" s="122">
        <v>0</v>
      </c>
      <c r="AG5605" s="122">
        <v>1.52125934E-2</v>
      </c>
      <c r="AH5605" s="122">
        <v>1.31466003E-2</v>
      </c>
      <c r="AI5605" s="122">
        <v>1.37563172E-2</v>
      </c>
      <c r="AJ5605" s="122">
        <v>1.4088062E-2</v>
      </c>
      <c r="AK5605" s="122">
        <v>1.283701835E-2</v>
      </c>
      <c r="AL5605" s="122">
        <v>0</v>
      </c>
    </row>
    <row r="5606" spans="1:38" hidden="1" x14ac:dyDescent="0.25">
      <c r="A5606" s="122" t="s">
        <v>2250</v>
      </c>
      <c r="B5606" s="122">
        <v>1</v>
      </c>
      <c r="C5606" s="122" t="s">
        <v>2251</v>
      </c>
      <c r="D5606" s="122" t="s">
        <v>2121</v>
      </c>
      <c r="E5606" s="122">
        <v>101</v>
      </c>
      <c r="F5606" s="122">
        <v>0</v>
      </c>
      <c r="G5606" s="122">
        <v>0</v>
      </c>
      <c r="H5606" s="122">
        <v>0</v>
      </c>
      <c r="I5606" s="122">
        <v>0</v>
      </c>
      <c r="J5606" s="122">
        <v>0</v>
      </c>
      <c r="K5606" s="122">
        <v>0</v>
      </c>
      <c r="L5606" s="122">
        <v>0</v>
      </c>
      <c r="M5606" s="122">
        <v>0</v>
      </c>
      <c r="N5606" s="122">
        <v>0</v>
      </c>
      <c r="O5606" s="122">
        <v>0</v>
      </c>
      <c r="P5606" s="122">
        <v>0</v>
      </c>
      <c r="Q5606" s="122">
        <v>0</v>
      </c>
      <c r="R5606" s="122">
        <v>0</v>
      </c>
      <c r="S5606" s="122">
        <v>0</v>
      </c>
      <c r="T5606" s="122">
        <v>0</v>
      </c>
      <c r="U5606" s="122">
        <v>0</v>
      </c>
      <c r="V5606" s="122">
        <v>0</v>
      </c>
      <c r="W5606" s="122">
        <v>0</v>
      </c>
      <c r="X5606" s="122">
        <v>0</v>
      </c>
      <c r="Y5606" s="122">
        <v>0</v>
      </c>
      <c r="Z5606" s="122">
        <v>0</v>
      </c>
      <c r="AA5606" s="122">
        <v>0</v>
      </c>
      <c r="AB5606" s="122">
        <v>0</v>
      </c>
      <c r="AC5606" s="122">
        <v>0</v>
      </c>
      <c r="AD5606" s="122">
        <v>0</v>
      </c>
      <c r="AE5606" s="122">
        <v>0</v>
      </c>
      <c r="AF5606" s="122">
        <v>0</v>
      </c>
      <c r="AG5606" s="122">
        <v>0</v>
      </c>
      <c r="AH5606" s="122">
        <v>0</v>
      </c>
      <c r="AI5606" s="122">
        <v>0</v>
      </c>
      <c r="AJ5606" s="122">
        <v>0</v>
      </c>
      <c r="AK5606" s="122">
        <v>0</v>
      </c>
      <c r="AL5606" s="122">
        <v>0</v>
      </c>
    </row>
    <row r="5607" spans="1:38" hidden="1" x14ac:dyDescent="0.25">
      <c r="A5607" s="122" t="s">
        <v>2250</v>
      </c>
      <c r="B5607" s="122">
        <v>1</v>
      </c>
      <c r="C5607" s="122" t="s">
        <v>2251</v>
      </c>
      <c r="D5607" s="122" t="s">
        <v>2122</v>
      </c>
      <c r="E5607" s="122">
        <v>101</v>
      </c>
      <c r="F5607" s="122">
        <v>0.85216776299999997</v>
      </c>
      <c r="G5607" s="122">
        <v>0.80980107000000001</v>
      </c>
      <c r="H5607" s="122">
        <v>0.85409639154999994</v>
      </c>
      <c r="I5607" s="122">
        <v>0.87061555204999996</v>
      </c>
      <c r="J5607" s="122">
        <v>0.85037618645000002</v>
      </c>
      <c r="K5607" s="122">
        <v>0.88151778015000004</v>
      </c>
      <c r="L5607" s="122">
        <v>1.0339052667999999</v>
      </c>
      <c r="M5607" s="122">
        <v>0.99180679574999997</v>
      </c>
      <c r="N5607" s="122">
        <v>0.88760763595000003</v>
      </c>
      <c r="O5607" s="122">
        <v>0.78967050000000005</v>
      </c>
      <c r="P5607" s="122">
        <v>0.46334950000000003</v>
      </c>
      <c r="Q5607" s="122">
        <v>0.27809899999999999</v>
      </c>
      <c r="R5607" s="122">
        <v>0.50752949999999997</v>
      </c>
      <c r="S5607" s="122">
        <v>0.82739716500000005</v>
      </c>
      <c r="T5607" s="122">
        <v>0.67197686000000001</v>
      </c>
      <c r="U5607" s="122">
        <v>0.63273749999999995</v>
      </c>
      <c r="V5607" s="122">
        <v>0.57809999999999995</v>
      </c>
      <c r="W5607" s="122">
        <v>0.66006799999999999</v>
      </c>
      <c r="X5607" s="122">
        <v>0.56298950000000003</v>
      </c>
      <c r="Y5607" s="122">
        <v>0.37995509700000002</v>
      </c>
      <c r="Z5607" s="122">
        <v>0.46953</v>
      </c>
      <c r="AA5607" s="122">
        <v>0.52859959999999995</v>
      </c>
      <c r="AB5607" s="122">
        <v>0.52254365000000003</v>
      </c>
      <c r="AC5607" s="122">
        <v>0.43945000000000001</v>
      </c>
      <c r="AD5607" s="122">
        <v>0.10316500000000001</v>
      </c>
      <c r="AE5607" s="122">
        <v>8.8430499999999995E-2</v>
      </c>
      <c r="AF5607" s="122">
        <v>6.5301799999999993E-2</v>
      </c>
      <c r="AG5607" s="122">
        <v>0</v>
      </c>
      <c r="AH5607" s="122">
        <v>0</v>
      </c>
      <c r="AI5607" s="122">
        <v>0</v>
      </c>
      <c r="AJ5607" s="122">
        <v>0</v>
      </c>
      <c r="AK5607" s="122">
        <v>0</v>
      </c>
      <c r="AL5607" s="122">
        <v>0</v>
      </c>
    </row>
    <row r="5608" spans="1:38" hidden="1" x14ac:dyDescent="0.25">
      <c r="A5608" s="122" t="s">
        <v>2250</v>
      </c>
      <c r="B5608" s="122">
        <v>1</v>
      </c>
      <c r="C5608" s="122" t="s">
        <v>2251</v>
      </c>
      <c r="D5608" s="122" t="s">
        <v>2123</v>
      </c>
      <c r="E5608" s="122">
        <v>101</v>
      </c>
      <c r="F5608" s="122">
        <v>0</v>
      </c>
      <c r="G5608" s="122">
        <v>0</v>
      </c>
      <c r="H5608" s="122">
        <v>0</v>
      </c>
      <c r="I5608" s="122">
        <v>0</v>
      </c>
      <c r="J5608" s="122">
        <v>0</v>
      </c>
      <c r="K5608" s="122">
        <v>0</v>
      </c>
      <c r="L5608" s="122">
        <v>0</v>
      </c>
      <c r="M5608" s="122">
        <v>0</v>
      </c>
      <c r="N5608" s="122">
        <v>0</v>
      </c>
      <c r="O5608" s="122">
        <v>0</v>
      </c>
      <c r="P5608" s="122">
        <v>0</v>
      </c>
      <c r="Q5608" s="122">
        <v>0</v>
      </c>
      <c r="R5608" s="122">
        <v>0</v>
      </c>
      <c r="S5608" s="122">
        <v>0</v>
      </c>
      <c r="T5608" s="122">
        <v>0</v>
      </c>
      <c r="U5608" s="122">
        <v>0</v>
      </c>
      <c r="V5608" s="122">
        <v>0</v>
      </c>
      <c r="W5608" s="122">
        <v>0</v>
      </c>
      <c r="X5608" s="122">
        <v>0</v>
      </c>
      <c r="Y5608" s="122">
        <v>0</v>
      </c>
      <c r="Z5608" s="122">
        <v>0</v>
      </c>
      <c r="AA5608" s="122">
        <v>0</v>
      </c>
      <c r="AB5608" s="122">
        <v>0</v>
      </c>
      <c r="AC5608" s="122">
        <v>0</v>
      </c>
      <c r="AD5608" s="122">
        <v>0</v>
      </c>
      <c r="AE5608" s="122">
        <v>0</v>
      </c>
      <c r="AF5608" s="122">
        <v>0</v>
      </c>
      <c r="AG5608" s="122">
        <v>0</v>
      </c>
      <c r="AH5608" s="122">
        <v>0</v>
      </c>
      <c r="AI5608" s="122">
        <v>0</v>
      </c>
      <c r="AJ5608" s="122">
        <v>0</v>
      </c>
      <c r="AK5608" s="122">
        <v>0</v>
      </c>
      <c r="AL5608" s="122">
        <v>0</v>
      </c>
    </row>
    <row r="5609" spans="1:38" hidden="1" x14ac:dyDescent="0.25">
      <c r="A5609" s="122" t="s">
        <v>2250</v>
      </c>
      <c r="B5609" s="122">
        <v>1</v>
      </c>
      <c r="C5609" s="122" t="s">
        <v>2251</v>
      </c>
      <c r="D5609" s="122" t="s">
        <v>2140</v>
      </c>
      <c r="E5609" s="122">
        <v>101</v>
      </c>
      <c r="F5609" s="122">
        <v>0</v>
      </c>
      <c r="G5609" s="122">
        <v>0</v>
      </c>
      <c r="H5609" s="122">
        <v>0</v>
      </c>
      <c r="I5609" s="122">
        <v>0</v>
      </c>
      <c r="J5609" s="122">
        <v>0</v>
      </c>
      <c r="K5609" s="122">
        <v>0</v>
      </c>
      <c r="L5609" s="122">
        <v>0</v>
      </c>
      <c r="M5609" s="122">
        <v>0</v>
      </c>
      <c r="N5609" s="122">
        <v>0</v>
      </c>
      <c r="O5609" s="122">
        <v>0</v>
      </c>
      <c r="P5609" s="122">
        <v>0</v>
      </c>
      <c r="Q5609" s="122">
        <v>0</v>
      </c>
      <c r="R5609" s="122">
        <v>0</v>
      </c>
      <c r="S5609" s="122">
        <v>0</v>
      </c>
      <c r="T5609" s="122">
        <v>0</v>
      </c>
      <c r="U5609" s="122">
        <v>0</v>
      </c>
      <c r="V5609" s="122">
        <v>0</v>
      </c>
      <c r="W5609" s="122">
        <v>0</v>
      </c>
      <c r="X5609" s="122">
        <v>0</v>
      </c>
      <c r="Y5609" s="122">
        <v>0</v>
      </c>
      <c r="Z5609" s="122">
        <v>0</v>
      </c>
      <c r="AA5609" s="122">
        <v>0</v>
      </c>
      <c r="AB5609" s="122">
        <v>0</v>
      </c>
      <c r="AC5609" s="122">
        <v>0</v>
      </c>
      <c r="AD5609" s="122">
        <v>0</v>
      </c>
      <c r="AE5609" s="122">
        <v>0</v>
      </c>
      <c r="AF5609" s="122">
        <v>0</v>
      </c>
      <c r="AG5609" s="122">
        <v>0</v>
      </c>
      <c r="AH5609" s="122">
        <v>0</v>
      </c>
      <c r="AI5609" s="122">
        <v>0</v>
      </c>
      <c r="AJ5609" s="122">
        <v>0</v>
      </c>
      <c r="AK5609" s="122">
        <v>0</v>
      </c>
      <c r="AL5609" s="122">
        <v>0</v>
      </c>
    </row>
    <row r="5610" spans="1:38" hidden="1" x14ac:dyDescent="0.25">
      <c r="A5610" s="122" t="s">
        <v>2250</v>
      </c>
      <c r="B5610" s="122">
        <v>1</v>
      </c>
      <c r="C5610" s="122" t="s">
        <v>2251</v>
      </c>
      <c r="D5610" s="122" t="s">
        <v>2124</v>
      </c>
      <c r="E5610" s="122">
        <v>101</v>
      </c>
      <c r="F5610" s="122">
        <v>0</v>
      </c>
      <c r="G5610" s="122">
        <v>0</v>
      </c>
      <c r="H5610" s="122">
        <v>0</v>
      </c>
      <c r="I5610" s="122">
        <v>0</v>
      </c>
      <c r="J5610" s="122">
        <v>0</v>
      </c>
      <c r="K5610" s="122">
        <v>0</v>
      </c>
      <c r="L5610" s="122">
        <v>0</v>
      </c>
      <c r="M5610" s="122">
        <v>0</v>
      </c>
      <c r="N5610" s="122">
        <v>0</v>
      </c>
      <c r="O5610" s="122">
        <v>0</v>
      </c>
      <c r="P5610" s="122">
        <v>0</v>
      </c>
      <c r="Q5610" s="122">
        <v>0</v>
      </c>
      <c r="R5610" s="122">
        <v>0</v>
      </c>
      <c r="S5610" s="122">
        <v>0</v>
      </c>
      <c r="T5610" s="122">
        <v>0</v>
      </c>
      <c r="U5610" s="122">
        <v>0</v>
      </c>
      <c r="V5610" s="122">
        <v>0</v>
      </c>
      <c r="W5610" s="122">
        <v>0</v>
      </c>
      <c r="X5610" s="122">
        <v>0</v>
      </c>
      <c r="Y5610" s="122">
        <v>0</v>
      </c>
      <c r="Z5610" s="122">
        <v>0</v>
      </c>
      <c r="AA5610" s="122">
        <v>0</v>
      </c>
      <c r="AB5610" s="122">
        <v>0</v>
      </c>
      <c r="AC5610" s="122">
        <v>0</v>
      </c>
      <c r="AD5610" s="122">
        <v>0</v>
      </c>
      <c r="AE5610" s="122">
        <v>0</v>
      </c>
      <c r="AF5610" s="122">
        <v>0</v>
      </c>
      <c r="AG5610" s="122">
        <v>0</v>
      </c>
      <c r="AH5610" s="122">
        <v>0</v>
      </c>
      <c r="AI5610" s="122">
        <v>0</v>
      </c>
      <c r="AJ5610" s="122">
        <v>0</v>
      </c>
      <c r="AK5610" s="122">
        <v>0</v>
      </c>
      <c r="AL5610" s="122">
        <v>0</v>
      </c>
    </row>
    <row r="5611" spans="1:38" hidden="1" x14ac:dyDescent="0.25">
      <c r="A5611" s="122" t="s">
        <v>2250</v>
      </c>
      <c r="B5611" s="122">
        <v>1</v>
      </c>
      <c r="C5611" s="122" t="s">
        <v>2251</v>
      </c>
      <c r="D5611" s="122" t="s">
        <v>2125</v>
      </c>
      <c r="E5611" s="122">
        <v>101</v>
      </c>
      <c r="F5611" s="122">
        <v>1.0604737464</v>
      </c>
      <c r="G5611" s="122">
        <v>1.00775083605</v>
      </c>
      <c r="H5611" s="122">
        <v>1.06287381315</v>
      </c>
      <c r="I5611" s="122">
        <v>1.08343095985</v>
      </c>
      <c r="J5611" s="122">
        <v>1.0582442355999999</v>
      </c>
      <c r="K5611" s="122">
        <v>1.0969981561</v>
      </c>
      <c r="L5611" s="122">
        <v>1.2866356126</v>
      </c>
      <c r="M5611" s="122">
        <v>1.2342464892</v>
      </c>
      <c r="N5611" s="122">
        <v>1.1045766288000001</v>
      </c>
      <c r="O5611" s="122">
        <v>0.98269949999999995</v>
      </c>
      <c r="P5611" s="122">
        <v>0.98636550000000001</v>
      </c>
      <c r="Q5611" s="122">
        <v>0.37101800000000001</v>
      </c>
      <c r="R5611" s="122">
        <v>0</v>
      </c>
      <c r="S5611" s="122">
        <v>0</v>
      </c>
      <c r="T5611" s="122">
        <v>0</v>
      </c>
      <c r="U5611" s="122">
        <v>0</v>
      </c>
      <c r="V5611" s="122">
        <v>0</v>
      </c>
      <c r="W5611" s="122">
        <v>0</v>
      </c>
      <c r="X5611" s="122">
        <v>0</v>
      </c>
      <c r="Y5611" s="122">
        <v>0</v>
      </c>
      <c r="Z5611" s="122">
        <v>0</v>
      </c>
      <c r="AA5611" s="122">
        <v>0</v>
      </c>
      <c r="AB5611" s="122">
        <v>0</v>
      </c>
      <c r="AC5611" s="122">
        <v>0</v>
      </c>
      <c r="AD5611" s="122">
        <v>0</v>
      </c>
      <c r="AE5611" s="122">
        <v>0</v>
      </c>
      <c r="AF5611" s="122">
        <v>0</v>
      </c>
      <c r="AG5611" s="122">
        <v>0</v>
      </c>
      <c r="AH5611" s="122">
        <v>0</v>
      </c>
      <c r="AI5611" s="122">
        <v>0</v>
      </c>
      <c r="AJ5611" s="122">
        <v>0</v>
      </c>
      <c r="AK5611" s="122">
        <v>0</v>
      </c>
      <c r="AL5611" s="122">
        <v>0</v>
      </c>
    </row>
    <row r="5612" spans="1:38" hidden="1" x14ac:dyDescent="0.25">
      <c r="A5612" s="122" t="s">
        <v>2250</v>
      </c>
      <c r="B5612" s="122">
        <v>1</v>
      </c>
      <c r="C5612" s="122" t="s">
        <v>2251</v>
      </c>
      <c r="D5612" s="122" t="s">
        <v>2126</v>
      </c>
      <c r="E5612" s="122">
        <v>101</v>
      </c>
      <c r="F5612" s="122">
        <v>0</v>
      </c>
      <c r="G5612" s="122">
        <v>0</v>
      </c>
      <c r="H5612" s="122">
        <v>0</v>
      </c>
      <c r="I5612" s="122">
        <v>0</v>
      </c>
      <c r="J5612" s="122">
        <v>0</v>
      </c>
      <c r="K5612" s="122">
        <v>0</v>
      </c>
      <c r="L5612" s="122">
        <v>0</v>
      </c>
      <c r="M5612" s="122">
        <v>0</v>
      </c>
      <c r="N5612" s="122">
        <v>0</v>
      </c>
      <c r="O5612" s="122">
        <v>0</v>
      </c>
      <c r="P5612" s="122">
        <v>0</v>
      </c>
      <c r="Q5612" s="122">
        <v>0</v>
      </c>
      <c r="R5612" s="122">
        <v>0</v>
      </c>
      <c r="S5612" s="122">
        <v>0</v>
      </c>
      <c r="T5612" s="122">
        <v>0</v>
      </c>
      <c r="U5612" s="122">
        <v>0</v>
      </c>
      <c r="V5612" s="122">
        <v>0</v>
      </c>
      <c r="W5612" s="122">
        <v>0</v>
      </c>
      <c r="X5612" s="122">
        <v>0</v>
      </c>
      <c r="Y5612" s="122">
        <v>0</v>
      </c>
      <c r="Z5612" s="122">
        <v>0</v>
      </c>
      <c r="AA5612" s="122">
        <v>0</v>
      </c>
      <c r="AB5612" s="122">
        <v>0</v>
      </c>
      <c r="AC5612" s="122">
        <v>0</v>
      </c>
      <c r="AD5612" s="122">
        <v>0</v>
      </c>
      <c r="AE5612" s="122">
        <v>0</v>
      </c>
      <c r="AF5612" s="122">
        <v>0</v>
      </c>
      <c r="AG5612" s="122">
        <v>0</v>
      </c>
      <c r="AH5612" s="122">
        <v>0</v>
      </c>
      <c r="AI5612" s="122">
        <v>0</v>
      </c>
      <c r="AJ5612" s="122">
        <v>0</v>
      </c>
      <c r="AK5612" s="122">
        <v>0</v>
      </c>
      <c r="AL5612" s="122">
        <v>0</v>
      </c>
    </row>
    <row r="5613" spans="1:38" hidden="1" x14ac:dyDescent="0.25">
      <c r="A5613" s="122" t="s">
        <v>2250</v>
      </c>
      <c r="B5613" s="122">
        <v>1</v>
      </c>
      <c r="C5613" s="122" t="s">
        <v>2251</v>
      </c>
      <c r="D5613" s="122" t="s">
        <v>2127</v>
      </c>
      <c r="E5613" s="122">
        <v>101</v>
      </c>
      <c r="F5613" s="122">
        <v>0</v>
      </c>
      <c r="G5613" s="122">
        <v>0</v>
      </c>
      <c r="H5613" s="122">
        <v>0</v>
      </c>
      <c r="I5613" s="122">
        <v>0</v>
      </c>
      <c r="J5613" s="122">
        <v>0</v>
      </c>
      <c r="K5613" s="122">
        <v>0</v>
      </c>
      <c r="L5613" s="122">
        <v>0</v>
      </c>
      <c r="M5613" s="122">
        <v>0</v>
      </c>
      <c r="N5613" s="122">
        <v>0</v>
      </c>
      <c r="O5613" s="122">
        <v>0</v>
      </c>
      <c r="P5613" s="122">
        <v>0</v>
      </c>
      <c r="Q5613" s="122">
        <v>0</v>
      </c>
      <c r="R5613" s="122">
        <v>0</v>
      </c>
      <c r="S5613" s="122">
        <v>0</v>
      </c>
      <c r="T5613" s="122">
        <v>0</v>
      </c>
      <c r="U5613" s="122">
        <v>0</v>
      </c>
      <c r="V5613" s="122">
        <v>0</v>
      </c>
      <c r="W5613" s="122">
        <v>0</v>
      </c>
      <c r="X5613" s="122">
        <v>0</v>
      </c>
      <c r="Y5613" s="122">
        <v>0</v>
      </c>
      <c r="Z5613" s="122">
        <v>0</v>
      </c>
      <c r="AA5613" s="122">
        <v>0</v>
      </c>
      <c r="AB5613" s="122">
        <v>0</v>
      </c>
      <c r="AC5613" s="122">
        <v>0</v>
      </c>
      <c r="AD5613" s="122">
        <v>0</v>
      </c>
      <c r="AE5613" s="122">
        <v>0</v>
      </c>
      <c r="AF5613" s="122">
        <v>0</v>
      </c>
      <c r="AG5613" s="122">
        <v>0</v>
      </c>
      <c r="AH5613" s="122">
        <v>0</v>
      </c>
      <c r="AI5613" s="122">
        <v>0</v>
      </c>
      <c r="AJ5613" s="122">
        <v>0</v>
      </c>
      <c r="AK5613" s="122">
        <v>0</v>
      </c>
      <c r="AL5613" s="122">
        <v>0</v>
      </c>
    </row>
    <row r="5614" spans="1:38" hidden="1" x14ac:dyDescent="0.25">
      <c r="A5614" s="122" t="s">
        <v>2250</v>
      </c>
      <c r="B5614" s="122">
        <v>1</v>
      </c>
      <c r="C5614" s="122" t="s">
        <v>2251</v>
      </c>
      <c r="D5614" s="122" t="s">
        <v>2128</v>
      </c>
      <c r="E5614" s="122">
        <v>101</v>
      </c>
      <c r="F5614" s="122">
        <v>0</v>
      </c>
      <c r="G5614" s="122">
        <v>0</v>
      </c>
      <c r="H5614" s="122">
        <v>0</v>
      </c>
      <c r="I5614" s="122">
        <v>0</v>
      </c>
      <c r="J5614" s="122">
        <v>0</v>
      </c>
      <c r="K5614" s="122">
        <v>0</v>
      </c>
      <c r="L5614" s="122">
        <v>0</v>
      </c>
      <c r="M5614" s="122">
        <v>0</v>
      </c>
      <c r="N5614" s="122">
        <v>0</v>
      </c>
      <c r="O5614" s="122">
        <v>0</v>
      </c>
      <c r="P5614" s="122">
        <v>0</v>
      </c>
      <c r="Q5614" s="122">
        <v>0</v>
      </c>
      <c r="R5614" s="122">
        <v>0</v>
      </c>
      <c r="S5614" s="122">
        <v>0</v>
      </c>
      <c r="T5614" s="122">
        <v>0</v>
      </c>
      <c r="U5614" s="122">
        <v>0</v>
      </c>
      <c r="V5614" s="122">
        <v>0</v>
      </c>
      <c r="W5614" s="122">
        <v>0</v>
      </c>
      <c r="X5614" s="122">
        <v>0</v>
      </c>
      <c r="Y5614" s="122">
        <v>0</v>
      </c>
      <c r="Z5614" s="122">
        <v>0</v>
      </c>
      <c r="AA5614" s="122">
        <v>0</v>
      </c>
      <c r="AB5614" s="122">
        <v>0</v>
      </c>
      <c r="AC5614" s="122">
        <v>0</v>
      </c>
      <c r="AD5614" s="122">
        <v>0</v>
      </c>
      <c r="AE5614" s="122">
        <v>0</v>
      </c>
      <c r="AF5614" s="122">
        <v>0</v>
      </c>
      <c r="AG5614" s="122">
        <v>0</v>
      </c>
      <c r="AH5614" s="122">
        <v>0</v>
      </c>
      <c r="AI5614" s="122">
        <v>0</v>
      </c>
      <c r="AJ5614" s="122">
        <v>0</v>
      </c>
      <c r="AK5614" s="122">
        <v>0</v>
      </c>
      <c r="AL5614" s="122">
        <v>0</v>
      </c>
    </row>
    <row r="5615" spans="1:38" hidden="1" x14ac:dyDescent="0.25">
      <c r="A5615" s="122" t="s">
        <v>2037</v>
      </c>
      <c r="B5615" s="122">
        <v>1</v>
      </c>
      <c r="C5615" s="122" t="s">
        <v>2252</v>
      </c>
      <c r="D5615" s="122" t="s">
        <v>2080</v>
      </c>
      <c r="E5615" s="122">
        <v>102</v>
      </c>
      <c r="F5615" s="122">
        <v>0</v>
      </c>
      <c r="G5615" s="122">
        <v>0</v>
      </c>
      <c r="H5615" s="122">
        <v>0</v>
      </c>
      <c r="I5615" s="122">
        <v>0</v>
      </c>
      <c r="J5615" s="122">
        <v>0</v>
      </c>
      <c r="K5615" s="122">
        <v>0</v>
      </c>
      <c r="L5615" s="122">
        <v>0</v>
      </c>
      <c r="M5615" s="122">
        <v>0</v>
      </c>
      <c r="N5615" s="122">
        <v>0</v>
      </c>
      <c r="O5615" s="122">
        <v>0</v>
      </c>
      <c r="P5615" s="122">
        <v>0</v>
      </c>
      <c r="Q5615" s="122">
        <v>0</v>
      </c>
      <c r="R5615" s="122">
        <v>0</v>
      </c>
      <c r="S5615" s="122">
        <v>0</v>
      </c>
      <c r="T5615" s="122">
        <v>0</v>
      </c>
      <c r="U5615" s="122">
        <v>0</v>
      </c>
      <c r="V5615" s="122">
        <v>0</v>
      </c>
      <c r="W5615" s="122">
        <v>0</v>
      </c>
      <c r="X5615" s="122">
        <v>0</v>
      </c>
      <c r="Y5615" s="122">
        <v>0</v>
      </c>
      <c r="Z5615" s="122">
        <v>0</v>
      </c>
      <c r="AA5615" s="122">
        <v>0</v>
      </c>
      <c r="AB5615" s="122">
        <v>0</v>
      </c>
      <c r="AC5615" s="122">
        <v>0</v>
      </c>
      <c r="AD5615" s="122">
        <v>0</v>
      </c>
      <c r="AE5615" s="122">
        <v>0</v>
      </c>
      <c r="AF5615" s="122">
        <v>0</v>
      </c>
      <c r="AG5615" s="122">
        <v>0</v>
      </c>
      <c r="AH5615" s="122">
        <v>0</v>
      </c>
      <c r="AI5615" s="122">
        <v>0</v>
      </c>
      <c r="AJ5615" s="122">
        <v>0</v>
      </c>
      <c r="AK5615" s="122">
        <v>0</v>
      </c>
      <c r="AL5615" s="122">
        <v>0</v>
      </c>
    </row>
    <row r="5616" spans="1:38" hidden="1" x14ac:dyDescent="0.25">
      <c r="A5616" s="122" t="s">
        <v>2037</v>
      </c>
      <c r="B5616" s="122">
        <v>1</v>
      </c>
      <c r="C5616" s="122" t="s">
        <v>2252</v>
      </c>
      <c r="D5616" s="122" t="s">
        <v>2081</v>
      </c>
      <c r="E5616" s="122">
        <v>102</v>
      </c>
      <c r="F5616" s="122">
        <v>0</v>
      </c>
      <c r="G5616" s="122">
        <v>0</v>
      </c>
      <c r="H5616" s="122">
        <v>0</v>
      </c>
      <c r="I5616" s="122">
        <v>0</v>
      </c>
      <c r="J5616" s="122">
        <v>0</v>
      </c>
      <c r="K5616" s="122">
        <v>0</v>
      </c>
      <c r="L5616" s="122">
        <v>0</v>
      </c>
      <c r="M5616" s="122">
        <v>0</v>
      </c>
      <c r="N5616" s="122">
        <v>0</v>
      </c>
      <c r="O5616" s="122">
        <v>0</v>
      </c>
      <c r="P5616" s="122">
        <v>0</v>
      </c>
      <c r="Q5616" s="122">
        <v>0</v>
      </c>
      <c r="R5616" s="122">
        <v>0</v>
      </c>
      <c r="S5616" s="122">
        <v>0</v>
      </c>
      <c r="T5616" s="122">
        <v>0</v>
      </c>
      <c r="U5616" s="122">
        <v>0</v>
      </c>
      <c r="V5616" s="122">
        <v>0</v>
      </c>
      <c r="W5616" s="122">
        <v>0</v>
      </c>
      <c r="X5616" s="122">
        <v>0</v>
      </c>
      <c r="Y5616" s="122">
        <v>0</v>
      </c>
      <c r="Z5616" s="122">
        <v>0</v>
      </c>
      <c r="AA5616" s="122">
        <v>0</v>
      </c>
      <c r="AB5616" s="122">
        <v>0</v>
      </c>
      <c r="AC5616" s="122">
        <v>0</v>
      </c>
      <c r="AD5616" s="122">
        <v>0</v>
      </c>
      <c r="AE5616" s="122">
        <v>0</v>
      </c>
      <c r="AF5616" s="122">
        <v>0</v>
      </c>
      <c r="AG5616" s="122">
        <v>0</v>
      </c>
      <c r="AH5616" s="122">
        <v>0</v>
      </c>
      <c r="AI5616" s="122">
        <v>0</v>
      </c>
      <c r="AJ5616" s="122">
        <v>0</v>
      </c>
      <c r="AK5616" s="122">
        <v>0</v>
      </c>
      <c r="AL5616" s="122">
        <v>0</v>
      </c>
    </row>
    <row r="5617" spans="1:38" hidden="1" x14ac:dyDescent="0.25">
      <c r="A5617" s="122" t="s">
        <v>2037</v>
      </c>
      <c r="B5617" s="122">
        <v>1</v>
      </c>
      <c r="C5617" s="122" t="s">
        <v>2252</v>
      </c>
      <c r="D5617" s="122" t="s">
        <v>2082</v>
      </c>
      <c r="E5617" s="122">
        <v>102</v>
      </c>
      <c r="F5617" s="122">
        <v>0</v>
      </c>
      <c r="G5617" s="122">
        <v>0</v>
      </c>
      <c r="H5617" s="122">
        <v>0</v>
      </c>
      <c r="I5617" s="122">
        <v>0</v>
      </c>
      <c r="J5617" s="122">
        <v>0</v>
      </c>
      <c r="K5617" s="122">
        <v>0</v>
      </c>
      <c r="L5617" s="122">
        <v>0</v>
      </c>
      <c r="M5617" s="122">
        <v>0</v>
      </c>
      <c r="N5617" s="122">
        <v>0</v>
      </c>
      <c r="O5617" s="122">
        <v>0</v>
      </c>
      <c r="P5617" s="122">
        <v>0</v>
      </c>
      <c r="Q5617" s="122">
        <v>0</v>
      </c>
      <c r="R5617" s="122">
        <v>0</v>
      </c>
      <c r="S5617" s="122">
        <v>0</v>
      </c>
      <c r="T5617" s="122">
        <v>0</v>
      </c>
      <c r="U5617" s="122">
        <v>0</v>
      </c>
      <c r="V5617" s="122">
        <v>0</v>
      </c>
      <c r="W5617" s="122">
        <v>0</v>
      </c>
      <c r="X5617" s="122">
        <v>0</v>
      </c>
      <c r="Y5617" s="122">
        <v>0</v>
      </c>
      <c r="Z5617" s="122">
        <v>0</v>
      </c>
      <c r="AA5617" s="122">
        <v>0</v>
      </c>
      <c r="AB5617" s="122">
        <v>0</v>
      </c>
      <c r="AC5617" s="122">
        <v>0</v>
      </c>
      <c r="AD5617" s="122">
        <v>0</v>
      </c>
      <c r="AE5617" s="122">
        <v>0</v>
      </c>
      <c r="AF5617" s="122">
        <v>0</v>
      </c>
      <c r="AG5617" s="122">
        <v>0</v>
      </c>
      <c r="AH5617" s="122">
        <v>0</v>
      </c>
      <c r="AI5617" s="122">
        <v>0</v>
      </c>
      <c r="AJ5617" s="122">
        <v>0</v>
      </c>
      <c r="AK5617" s="122">
        <v>0</v>
      </c>
      <c r="AL5617" s="122">
        <v>0</v>
      </c>
    </row>
    <row r="5618" spans="1:38" hidden="1" x14ac:dyDescent="0.25">
      <c r="A5618" s="122" t="s">
        <v>2037</v>
      </c>
      <c r="B5618" s="122">
        <v>1</v>
      </c>
      <c r="C5618" s="122" t="s">
        <v>2252</v>
      </c>
      <c r="D5618" s="122" t="s">
        <v>2135</v>
      </c>
      <c r="E5618" s="122">
        <v>102</v>
      </c>
      <c r="F5618" s="122">
        <v>0</v>
      </c>
      <c r="G5618" s="122">
        <v>0</v>
      </c>
      <c r="H5618" s="122">
        <v>0</v>
      </c>
      <c r="I5618" s="122">
        <v>0</v>
      </c>
      <c r="J5618" s="122">
        <v>0</v>
      </c>
      <c r="K5618" s="122">
        <v>0</v>
      </c>
      <c r="L5618" s="122">
        <v>0</v>
      </c>
      <c r="M5618" s="122">
        <v>0</v>
      </c>
      <c r="N5618" s="122">
        <v>0</v>
      </c>
      <c r="O5618" s="122">
        <v>0</v>
      </c>
      <c r="P5618" s="122">
        <v>0</v>
      </c>
      <c r="Q5618" s="122">
        <v>0</v>
      </c>
      <c r="R5618" s="122">
        <v>0</v>
      </c>
      <c r="S5618" s="122">
        <v>0</v>
      </c>
      <c r="T5618" s="122">
        <v>0</v>
      </c>
      <c r="U5618" s="122">
        <v>0</v>
      </c>
      <c r="V5618" s="122">
        <v>0</v>
      </c>
      <c r="W5618" s="122">
        <v>0</v>
      </c>
      <c r="X5618" s="122">
        <v>0</v>
      </c>
      <c r="Y5618" s="122">
        <v>0</v>
      </c>
      <c r="Z5618" s="122">
        <v>0</v>
      </c>
      <c r="AA5618" s="122">
        <v>0</v>
      </c>
      <c r="AB5618" s="122">
        <v>0</v>
      </c>
      <c r="AC5618" s="122">
        <v>0</v>
      </c>
      <c r="AD5618" s="122">
        <v>0</v>
      </c>
      <c r="AE5618" s="122">
        <v>0</v>
      </c>
      <c r="AF5618" s="122">
        <v>0</v>
      </c>
      <c r="AG5618" s="122">
        <v>0</v>
      </c>
      <c r="AH5618" s="122">
        <v>0</v>
      </c>
      <c r="AI5618" s="122">
        <v>0</v>
      </c>
      <c r="AJ5618" s="122">
        <v>0</v>
      </c>
      <c r="AK5618" s="122">
        <v>0</v>
      </c>
      <c r="AL5618" s="122">
        <v>0</v>
      </c>
    </row>
    <row r="5619" spans="1:38" hidden="1" x14ac:dyDescent="0.25">
      <c r="A5619" s="122" t="s">
        <v>2037</v>
      </c>
      <c r="B5619" s="122">
        <v>1</v>
      </c>
      <c r="C5619" s="122" t="s">
        <v>2252</v>
      </c>
      <c r="D5619" s="122" t="s">
        <v>2083</v>
      </c>
      <c r="E5619" s="122">
        <v>102</v>
      </c>
      <c r="F5619" s="122">
        <v>7.0213629E-2</v>
      </c>
      <c r="G5619" s="122">
        <v>7.0213629E-2</v>
      </c>
      <c r="H5619" s="122">
        <v>7.0213629E-2</v>
      </c>
      <c r="I5619" s="122">
        <v>8.776703625E-2</v>
      </c>
      <c r="J5619" s="122">
        <v>9.6543738700000006E-2</v>
      </c>
      <c r="K5619" s="122">
        <v>0.12132273324999999</v>
      </c>
      <c r="L5619" s="122">
        <v>0.13472438845000001</v>
      </c>
      <c r="M5619" s="122">
        <v>0.14237674280000001</v>
      </c>
      <c r="N5619" s="122">
        <v>0.1745789479</v>
      </c>
      <c r="O5619" s="122">
        <v>0.177155643</v>
      </c>
      <c r="P5619" s="122">
        <v>0.14318624260000001</v>
      </c>
      <c r="Q5619" s="122">
        <v>9.7354462850000004E-2</v>
      </c>
      <c r="R5619" s="122">
        <v>8.6413196550000002E-2</v>
      </c>
      <c r="S5619" s="122">
        <v>0.1041028615</v>
      </c>
      <c r="T5619" s="122">
        <v>9.9931971049999999E-2</v>
      </c>
      <c r="U5619" s="122">
        <v>0.10866759315000001</v>
      </c>
      <c r="V5619" s="122">
        <v>0.10552761715</v>
      </c>
      <c r="W5619" s="122">
        <v>8.4904555300000004E-2</v>
      </c>
      <c r="X5619" s="122">
        <v>7.7966034599999998E-2</v>
      </c>
      <c r="Y5619" s="122">
        <v>8.6527876549999994E-2</v>
      </c>
      <c r="Z5619" s="122">
        <v>0.123220229</v>
      </c>
      <c r="AA5619" s="122">
        <v>2.46463206E-2</v>
      </c>
      <c r="AB5619" s="122">
        <v>2.5205230499999998E-2</v>
      </c>
      <c r="AC5619" s="122">
        <v>4.7427589550000003E-2</v>
      </c>
      <c r="AD5619" s="122">
        <v>7.0589307049999994E-2</v>
      </c>
      <c r="AE5619" s="122">
        <v>7.1229381250000001E-2</v>
      </c>
      <c r="AF5619" s="122">
        <v>6.7076113450000002E-2</v>
      </c>
      <c r="AG5619" s="122">
        <v>6.2023834350000001E-2</v>
      </c>
      <c r="AH5619" s="122">
        <v>9.5509393250000005E-2</v>
      </c>
      <c r="AI5619" s="122">
        <v>8.4958906099999995E-2</v>
      </c>
      <c r="AJ5619" s="122">
        <v>9.4058406900000002E-2</v>
      </c>
      <c r="AK5619" s="122">
        <v>0.10230576245</v>
      </c>
      <c r="AL5619" s="122">
        <v>0</v>
      </c>
    </row>
    <row r="5620" spans="1:38" x14ac:dyDescent="0.25">
      <c r="A5620" s="122" t="s">
        <v>2037</v>
      </c>
      <c r="B5620" s="122">
        <v>1</v>
      </c>
      <c r="C5620" s="122" t="s">
        <v>2252</v>
      </c>
      <c r="D5620" s="122" t="s">
        <v>2084</v>
      </c>
      <c r="E5620" s="122">
        <v>102</v>
      </c>
      <c r="F5620" s="122">
        <v>2.6905074800000001E-2</v>
      </c>
      <c r="G5620" s="122">
        <v>2.6905074800000001E-2</v>
      </c>
      <c r="H5620" s="122">
        <v>2.6905074800000001E-2</v>
      </c>
      <c r="I5620" s="122">
        <v>3.3631343500000001E-2</v>
      </c>
      <c r="J5620" s="122">
        <v>3.6994477849999999E-2</v>
      </c>
      <c r="K5620" s="122">
        <v>4.6489509499999998E-2</v>
      </c>
      <c r="L5620" s="122">
        <v>5.1624872850000003E-2</v>
      </c>
      <c r="M5620" s="122">
        <v>5.4557169949999998E-2</v>
      </c>
      <c r="N5620" s="122">
        <v>6.6896693300000004E-2</v>
      </c>
      <c r="O5620" s="122">
        <v>6.7884052850000001E-2</v>
      </c>
      <c r="P5620" s="122">
        <v>5.4867360550000001E-2</v>
      </c>
      <c r="Q5620" s="122">
        <v>3.7305138449999997E-2</v>
      </c>
      <c r="R5620" s="122">
        <v>3.3112569250000001E-2</v>
      </c>
      <c r="S5620" s="122">
        <v>3.9891047899999997E-2</v>
      </c>
      <c r="T5620" s="122">
        <v>3.829281055E-2</v>
      </c>
      <c r="U5620" s="122">
        <v>4.1640202250000001E-2</v>
      </c>
      <c r="V5620" s="122">
        <v>4.0436997549999999E-2</v>
      </c>
      <c r="W5620" s="122">
        <v>3.2534471600000003E-2</v>
      </c>
      <c r="X5620" s="122">
        <v>2.9875709800000001E-2</v>
      </c>
      <c r="Y5620" s="122">
        <v>2.0541972750000002E-2</v>
      </c>
      <c r="Z5620" s="122">
        <v>1.7750866000000001E-2</v>
      </c>
      <c r="AA5620" s="122">
        <v>6.9247877700000002E-2</v>
      </c>
      <c r="AB5620" s="122">
        <v>4.1924474699999999E-2</v>
      </c>
      <c r="AC5620" s="122">
        <v>4.2464871299999998E-2</v>
      </c>
      <c r="AD5620" s="122">
        <v>3.3106243049999998E-2</v>
      </c>
      <c r="AE5620" s="122">
        <v>3.1209428800000001E-2</v>
      </c>
      <c r="AF5620" s="122">
        <v>3.0373491499999999E-2</v>
      </c>
      <c r="AG5620" s="122">
        <v>2.9518615549999998E-2</v>
      </c>
      <c r="AH5620" s="122">
        <v>3.0688222300000002E-2</v>
      </c>
      <c r="AI5620" s="122">
        <v>1.8489609649999999E-2</v>
      </c>
      <c r="AJ5620" s="122">
        <v>2.15470325E-2</v>
      </c>
      <c r="AK5620" s="122">
        <v>2.6001058000000001E-2</v>
      </c>
      <c r="AL5620" s="122">
        <v>0</v>
      </c>
    </row>
    <row r="5621" spans="1:38" hidden="1" x14ac:dyDescent="0.25">
      <c r="A5621" s="122" t="s">
        <v>2037</v>
      </c>
      <c r="B5621" s="122">
        <v>1</v>
      </c>
      <c r="C5621" s="122" t="s">
        <v>2252</v>
      </c>
      <c r="D5621" s="122" t="s">
        <v>474</v>
      </c>
      <c r="E5621" s="122">
        <v>102</v>
      </c>
      <c r="F5621" s="122">
        <v>4.85312365E-3</v>
      </c>
      <c r="G5621" s="122">
        <v>4.85312365E-3</v>
      </c>
      <c r="H5621" s="122">
        <v>4.85312365E-3</v>
      </c>
      <c r="I5621" s="122">
        <v>6.0664051499999998E-3</v>
      </c>
      <c r="J5621" s="122">
        <v>6.6730458999999997E-3</v>
      </c>
      <c r="K5621" s="122">
        <v>8.3857564500000002E-3</v>
      </c>
      <c r="L5621" s="122">
        <v>9.3120700499999993E-3</v>
      </c>
      <c r="M5621" s="122">
        <v>9.8409963E-3</v>
      </c>
      <c r="N5621" s="122">
        <v>1.20667941E-2</v>
      </c>
      <c r="O5621" s="122">
        <v>1.224489355E-2</v>
      </c>
      <c r="P5621" s="122">
        <v>9.8969474500000005E-3</v>
      </c>
      <c r="Q5621" s="122">
        <v>6.7290839999999998E-3</v>
      </c>
      <c r="R5621" s="122">
        <v>5.9728304999999999E-3</v>
      </c>
      <c r="S5621" s="122">
        <v>7.1955284499999996E-3</v>
      </c>
      <c r="T5621" s="122">
        <v>6.90723985E-3</v>
      </c>
      <c r="U5621" s="122">
        <v>7.5110394499999997E-3</v>
      </c>
      <c r="V5621" s="122">
        <v>7.2940052000000002E-3</v>
      </c>
      <c r="W5621" s="122">
        <v>5.86855395E-3</v>
      </c>
      <c r="X5621" s="122">
        <v>5.3889659499999996E-3</v>
      </c>
      <c r="Y5621" s="122">
        <v>4.1177122999999996E-3</v>
      </c>
      <c r="Z5621" s="122">
        <v>5.3835186500000003E-3</v>
      </c>
      <c r="AA5621" s="122">
        <v>8.7710812499999999E-2</v>
      </c>
      <c r="AB5621" s="122">
        <v>0.1069960875</v>
      </c>
      <c r="AC5621" s="122">
        <v>0.145832775</v>
      </c>
      <c r="AD5621" s="122">
        <v>0.21017459999999999</v>
      </c>
      <c r="AE5621" s="122">
        <v>0.26324229999999998</v>
      </c>
      <c r="AF5621" s="122">
        <v>0.25978163830000001</v>
      </c>
      <c r="AG5621" s="122">
        <v>0.19885230000000001</v>
      </c>
      <c r="AH5621" s="122">
        <v>0.17452275</v>
      </c>
      <c r="AI5621" s="122">
        <v>0.16648104999999999</v>
      </c>
      <c r="AJ5621" s="122">
        <v>0.1144027</v>
      </c>
      <c r="AK5621" s="122">
        <v>0.11176670499999999</v>
      </c>
      <c r="AL5621" s="122">
        <v>0</v>
      </c>
    </row>
    <row r="5622" spans="1:38" hidden="1" x14ac:dyDescent="0.25">
      <c r="A5622" s="122" t="s">
        <v>2037</v>
      </c>
      <c r="B5622" s="122">
        <v>1</v>
      </c>
      <c r="C5622" s="122" t="s">
        <v>2252</v>
      </c>
      <c r="D5622" s="122" t="s">
        <v>2085</v>
      </c>
      <c r="E5622" s="122">
        <v>102</v>
      </c>
      <c r="F5622" s="122">
        <v>0</v>
      </c>
      <c r="G5622" s="122">
        <v>0</v>
      </c>
      <c r="H5622" s="122">
        <v>0</v>
      </c>
      <c r="I5622" s="122">
        <v>0</v>
      </c>
      <c r="J5622" s="122">
        <v>0</v>
      </c>
      <c r="K5622" s="122">
        <v>0</v>
      </c>
      <c r="L5622" s="122">
        <v>0</v>
      </c>
      <c r="M5622" s="122">
        <v>0</v>
      </c>
      <c r="N5622" s="122">
        <v>0</v>
      </c>
      <c r="O5622" s="122">
        <v>0</v>
      </c>
      <c r="P5622" s="122">
        <v>0</v>
      </c>
      <c r="Q5622" s="122">
        <v>0</v>
      </c>
      <c r="R5622" s="122">
        <v>0</v>
      </c>
      <c r="S5622" s="122">
        <v>0</v>
      </c>
      <c r="T5622" s="122">
        <v>0</v>
      </c>
      <c r="U5622" s="122">
        <v>0</v>
      </c>
      <c r="V5622" s="122">
        <v>0</v>
      </c>
      <c r="W5622" s="122">
        <v>0</v>
      </c>
      <c r="X5622" s="122">
        <v>0</v>
      </c>
      <c r="Y5622" s="122">
        <v>0</v>
      </c>
      <c r="Z5622" s="122">
        <v>0</v>
      </c>
      <c r="AA5622" s="122">
        <v>0</v>
      </c>
      <c r="AB5622" s="122">
        <v>0</v>
      </c>
      <c r="AC5622" s="122">
        <v>0</v>
      </c>
      <c r="AD5622" s="122">
        <v>0</v>
      </c>
      <c r="AE5622" s="122">
        <v>0</v>
      </c>
      <c r="AF5622" s="122">
        <v>0</v>
      </c>
      <c r="AG5622" s="122">
        <v>0</v>
      </c>
      <c r="AH5622" s="122">
        <v>0</v>
      </c>
      <c r="AI5622" s="122">
        <v>0</v>
      </c>
      <c r="AJ5622" s="122">
        <v>0</v>
      </c>
      <c r="AK5622" s="122">
        <v>0</v>
      </c>
      <c r="AL5622" s="122">
        <v>0</v>
      </c>
    </row>
    <row r="5623" spans="1:38" hidden="1" x14ac:dyDescent="0.25">
      <c r="A5623" s="122" t="s">
        <v>2037</v>
      </c>
      <c r="B5623" s="122">
        <v>1</v>
      </c>
      <c r="C5623" s="122" t="s">
        <v>2252</v>
      </c>
      <c r="D5623" s="122" t="s">
        <v>2086</v>
      </c>
      <c r="E5623" s="122">
        <v>102</v>
      </c>
      <c r="F5623" s="122">
        <v>0</v>
      </c>
      <c r="G5623" s="122">
        <v>0</v>
      </c>
      <c r="H5623" s="122">
        <v>0</v>
      </c>
      <c r="I5623" s="122">
        <v>0</v>
      </c>
      <c r="J5623" s="122">
        <v>0</v>
      </c>
      <c r="K5623" s="122">
        <v>0</v>
      </c>
      <c r="L5623" s="122">
        <v>0</v>
      </c>
      <c r="M5623" s="122">
        <v>0</v>
      </c>
      <c r="N5623" s="122">
        <v>0</v>
      </c>
      <c r="O5623" s="122">
        <v>0</v>
      </c>
      <c r="P5623" s="122">
        <v>0</v>
      </c>
      <c r="Q5623" s="122">
        <v>0</v>
      </c>
      <c r="R5623" s="122">
        <v>0</v>
      </c>
      <c r="S5623" s="122">
        <v>0</v>
      </c>
      <c r="T5623" s="122">
        <v>0</v>
      </c>
      <c r="U5623" s="122">
        <v>0</v>
      </c>
      <c r="V5623" s="122">
        <v>0</v>
      </c>
      <c r="W5623" s="122">
        <v>0</v>
      </c>
      <c r="X5623" s="122">
        <v>0</v>
      </c>
      <c r="Y5623" s="122">
        <v>0</v>
      </c>
      <c r="Z5623" s="122">
        <v>0</v>
      </c>
      <c r="AA5623" s="122">
        <v>0</v>
      </c>
      <c r="AB5623" s="122">
        <v>0</v>
      </c>
      <c r="AC5623" s="122">
        <v>0</v>
      </c>
      <c r="AD5623" s="122">
        <v>0</v>
      </c>
      <c r="AE5623" s="122">
        <v>0</v>
      </c>
      <c r="AF5623" s="122">
        <v>0</v>
      </c>
      <c r="AG5623" s="122">
        <v>0</v>
      </c>
      <c r="AH5623" s="122">
        <v>0</v>
      </c>
      <c r="AI5623" s="122">
        <v>0</v>
      </c>
      <c r="AJ5623" s="122">
        <v>0</v>
      </c>
      <c r="AK5623" s="122">
        <v>0</v>
      </c>
      <c r="AL5623" s="122">
        <v>0</v>
      </c>
    </row>
    <row r="5624" spans="1:38" hidden="1" x14ac:dyDescent="0.25">
      <c r="A5624" s="122" t="s">
        <v>2037</v>
      </c>
      <c r="B5624" s="122">
        <v>1</v>
      </c>
      <c r="C5624" s="122" t="s">
        <v>2252</v>
      </c>
      <c r="D5624" s="122" t="s">
        <v>2087</v>
      </c>
      <c r="E5624" s="122">
        <v>102</v>
      </c>
      <c r="F5624" s="122">
        <v>0</v>
      </c>
      <c r="G5624" s="122">
        <v>0</v>
      </c>
      <c r="H5624" s="122">
        <v>0</v>
      </c>
      <c r="I5624" s="122">
        <v>0</v>
      </c>
      <c r="J5624" s="122">
        <v>0</v>
      </c>
      <c r="K5624" s="122">
        <v>0</v>
      </c>
      <c r="L5624" s="122">
        <v>0</v>
      </c>
      <c r="M5624" s="122">
        <v>0</v>
      </c>
      <c r="N5624" s="122">
        <v>0</v>
      </c>
      <c r="O5624" s="122">
        <v>0</v>
      </c>
      <c r="P5624" s="122">
        <v>0</v>
      </c>
      <c r="Q5624" s="122">
        <v>0</v>
      </c>
      <c r="R5624" s="122">
        <v>0</v>
      </c>
      <c r="S5624" s="122">
        <v>0</v>
      </c>
      <c r="T5624" s="122">
        <v>0</v>
      </c>
      <c r="U5624" s="122">
        <v>0</v>
      </c>
      <c r="V5624" s="122">
        <v>0</v>
      </c>
      <c r="W5624" s="122">
        <v>0</v>
      </c>
      <c r="X5624" s="122">
        <v>0</v>
      </c>
      <c r="Y5624" s="122">
        <v>0</v>
      </c>
      <c r="Z5624" s="122">
        <v>0</v>
      </c>
      <c r="AA5624" s="122">
        <v>0</v>
      </c>
      <c r="AB5624" s="122">
        <v>0</v>
      </c>
      <c r="AC5624" s="122">
        <v>0</v>
      </c>
      <c r="AD5624" s="122">
        <v>0</v>
      </c>
      <c r="AE5624" s="122">
        <v>0</v>
      </c>
      <c r="AF5624" s="122">
        <v>0</v>
      </c>
      <c r="AG5624" s="122">
        <v>0</v>
      </c>
      <c r="AH5624" s="122">
        <v>0</v>
      </c>
      <c r="AI5624" s="122">
        <v>0</v>
      </c>
      <c r="AJ5624" s="122">
        <v>0</v>
      </c>
      <c r="AK5624" s="122">
        <v>0</v>
      </c>
      <c r="AL5624" s="122">
        <v>0</v>
      </c>
    </row>
    <row r="5625" spans="1:38" hidden="1" x14ac:dyDescent="0.25">
      <c r="A5625" s="122" t="s">
        <v>2037</v>
      </c>
      <c r="B5625" s="122">
        <v>1</v>
      </c>
      <c r="C5625" s="122" t="s">
        <v>2252</v>
      </c>
      <c r="D5625" s="122" t="s">
        <v>2088</v>
      </c>
      <c r="E5625" s="122">
        <v>102</v>
      </c>
      <c r="F5625" s="122">
        <v>2.5292156999999998E-3</v>
      </c>
      <c r="G5625" s="122">
        <v>2.5292156999999998E-3</v>
      </c>
      <c r="H5625" s="122">
        <v>2.5292156999999998E-3</v>
      </c>
      <c r="I5625" s="122">
        <v>3.1615184499999998E-3</v>
      </c>
      <c r="J5625" s="122">
        <v>3.4776709999999999E-3</v>
      </c>
      <c r="K5625" s="122">
        <v>4.3702526999999996E-3</v>
      </c>
      <c r="L5625" s="122">
        <v>4.8530038000000001E-3</v>
      </c>
      <c r="M5625" s="122">
        <v>5.1286541000000003E-3</v>
      </c>
      <c r="N5625" s="122">
        <v>6.2886328999999996E-3</v>
      </c>
      <c r="O5625" s="122">
        <v>6.3814485000000002E-3</v>
      </c>
      <c r="P5625" s="122">
        <v>5.1578129000000002E-3</v>
      </c>
      <c r="Q5625" s="122">
        <v>3.50687445E-3</v>
      </c>
      <c r="R5625" s="122">
        <v>3.1127512499999998E-3</v>
      </c>
      <c r="S5625" s="122">
        <v>3.7499631500000001E-3</v>
      </c>
      <c r="T5625" s="122">
        <v>3.5997206E-3</v>
      </c>
      <c r="U5625" s="122">
        <v>3.91439265E-3</v>
      </c>
      <c r="V5625" s="122">
        <v>3.8012871499999998E-3</v>
      </c>
      <c r="W5625" s="122">
        <v>3.0584075000000001E-3</v>
      </c>
      <c r="X5625" s="122">
        <v>2.8084708999999999E-3</v>
      </c>
      <c r="Y5625" s="122">
        <v>2.1459518500000002E-3</v>
      </c>
      <c r="Z5625" s="122">
        <v>2.8056321000000002E-3</v>
      </c>
      <c r="AA5625" s="122">
        <v>3.4906641499999999E-3</v>
      </c>
      <c r="AB5625" s="122">
        <v>3.6739641499999999E-3</v>
      </c>
      <c r="AC5625" s="122">
        <v>5.4754577000000002E-3</v>
      </c>
      <c r="AD5625" s="122">
        <v>1.4874654E-3</v>
      </c>
      <c r="AE5625" s="122">
        <v>2.1569569000000001E-3</v>
      </c>
      <c r="AF5625" s="122">
        <v>2.6866774500000001E-3</v>
      </c>
      <c r="AG5625" s="122">
        <v>2.6108030000000001E-3</v>
      </c>
      <c r="AH5625" s="122">
        <v>1.9844762999999999E-3</v>
      </c>
      <c r="AI5625" s="122">
        <v>1.3178752999999999E-3</v>
      </c>
      <c r="AJ5625" s="122">
        <v>1.5936055000000001E-3</v>
      </c>
      <c r="AK5625" s="122">
        <v>1.9395842499999999E-3</v>
      </c>
      <c r="AL5625" s="122">
        <v>0</v>
      </c>
    </row>
    <row r="5626" spans="1:38" hidden="1" x14ac:dyDescent="0.25">
      <c r="A5626" s="122" t="s">
        <v>2037</v>
      </c>
      <c r="B5626" s="122">
        <v>1</v>
      </c>
      <c r="C5626" s="122" t="s">
        <v>2252</v>
      </c>
      <c r="D5626" s="122" t="s">
        <v>2170</v>
      </c>
      <c r="E5626" s="122">
        <v>102</v>
      </c>
      <c r="F5626" s="122">
        <v>0</v>
      </c>
      <c r="G5626" s="122">
        <v>0</v>
      </c>
      <c r="H5626" s="122">
        <v>0</v>
      </c>
      <c r="I5626" s="122">
        <v>0</v>
      </c>
      <c r="J5626" s="122">
        <v>0</v>
      </c>
      <c r="K5626" s="122">
        <v>0</v>
      </c>
      <c r="L5626" s="122">
        <v>0</v>
      </c>
      <c r="M5626" s="122">
        <v>0</v>
      </c>
      <c r="N5626" s="122">
        <v>0</v>
      </c>
      <c r="O5626" s="122">
        <v>0</v>
      </c>
      <c r="P5626" s="122">
        <v>0</v>
      </c>
      <c r="Q5626" s="122">
        <v>0</v>
      </c>
      <c r="R5626" s="122">
        <v>0</v>
      </c>
      <c r="S5626" s="122">
        <v>0</v>
      </c>
      <c r="T5626" s="122">
        <v>0</v>
      </c>
      <c r="U5626" s="122">
        <v>0</v>
      </c>
      <c r="V5626" s="122">
        <v>0</v>
      </c>
      <c r="W5626" s="122">
        <v>0</v>
      </c>
      <c r="X5626" s="122">
        <v>0</v>
      </c>
      <c r="Y5626" s="122">
        <v>0</v>
      </c>
      <c r="Z5626" s="122">
        <v>0</v>
      </c>
      <c r="AA5626" s="122">
        <v>0</v>
      </c>
      <c r="AB5626" s="122">
        <v>0</v>
      </c>
      <c r="AC5626" s="122">
        <v>0</v>
      </c>
      <c r="AD5626" s="122">
        <v>0</v>
      </c>
      <c r="AE5626" s="122">
        <v>0</v>
      </c>
      <c r="AF5626" s="122">
        <v>0</v>
      </c>
      <c r="AG5626" s="122">
        <v>0</v>
      </c>
      <c r="AH5626" s="122">
        <v>0</v>
      </c>
      <c r="AI5626" s="122">
        <v>0</v>
      </c>
      <c r="AJ5626" s="122">
        <v>0</v>
      </c>
      <c r="AK5626" s="122">
        <v>0</v>
      </c>
      <c r="AL5626" s="122">
        <v>0</v>
      </c>
    </row>
    <row r="5627" spans="1:38" hidden="1" x14ac:dyDescent="0.25">
      <c r="A5627" s="122" t="s">
        <v>2037</v>
      </c>
      <c r="B5627" s="122">
        <v>1</v>
      </c>
      <c r="C5627" s="122" t="s">
        <v>2252</v>
      </c>
      <c r="D5627" s="122" t="s">
        <v>2089</v>
      </c>
      <c r="E5627" s="122">
        <v>102</v>
      </c>
      <c r="F5627" s="122">
        <v>0</v>
      </c>
      <c r="G5627" s="122">
        <v>0</v>
      </c>
      <c r="H5627" s="122">
        <v>0</v>
      </c>
      <c r="I5627" s="122">
        <v>0</v>
      </c>
      <c r="J5627" s="122">
        <v>0</v>
      </c>
      <c r="K5627" s="122">
        <v>0</v>
      </c>
      <c r="L5627" s="122">
        <v>0</v>
      </c>
      <c r="M5627" s="122">
        <v>0</v>
      </c>
      <c r="N5627" s="122">
        <v>0</v>
      </c>
      <c r="O5627" s="122">
        <v>0</v>
      </c>
      <c r="P5627" s="122">
        <v>0</v>
      </c>
      <c r="Q5627" s="122">
        <v>0</v>
      </c>
      <c r="R5627" s="122">
        <v>0</v>
      </c>
      <c r="S5627" s="122">
        <v>0</v>
      </c>
      <c r="T5627" s="122">
        <v>0</v>
      </c>
      <c r="U5627" s="122">
        <v>0</v>
      </c>
      <c r="V5627" s="122">
        <v>0</v>
      </c>
      <c r="W5627" s="122">
        <v>0</v>
      </c>
      <c r="X5627" s="122">
        <v>0</v>
      </c>
      <c r="Y5627" s="122">
        <v>0</v>
      </c>
      <c r="Z5627" s="122">
        <v>0</v>
      </c>
      <c r="AA5627" s="122">
        <v>2.04215E-6</v>
      </c>
      <c r="AB5627" s="122">
        <v>2.1502499999999999E-6</v>
      </c>
      <c r="AC5627" s="122">
        <v>2.4886499999999999E-6</v>
      </c>
      <c r="AD5627" s="122">
        <v>1.3347999999999999E-6</v>
      </c>
      <c r="AE5627" s="122">
        <v>1.6708500000000001E-6</v>
      </c>
      <c r="AF5627" s="122">
        <v>2.1032500000000001E-6</v>
      </c>
      <c r="AG5627" s="122">
        <v>1.7672E-6</v>
      </c>
      <c r="AH5627" s="122">
        <v>1.8000999999999999E-6</v>
      </c>
      <c r="AI5627" s="122">
        <v>1.9081999999999998E-6</v>
      </c>
      <c r="AJ5627" s="122">
        <v>1.9317000000000001E-6</v>
      </c>
      <c r="AK5627" s="122">
        <v>2.3688000000000001E-6</v>
      </c>
      <c r="AL5627" s="122">
        <v>0</v>
      </c>
    </row>
    <row r="5628" spans="1:38" hidden="1" x14ac:dyDescent="0.25">
      <c r="A5628" s="122" t="s">
        <v>2037</v>
      </c>
      <c r="B5628" s="122">
        <v>1</v>
      </c>
      <c r="C5628" s="122" t="s">
        <v>2252</v>
      </c>
      <c r="D5628" s="122" t="s">
        <v>2136</v>
      </c>
      <c r="E5628" s="122">
        <v>102</v>
      </c>
      <c r="F5628" s="122">
        <v>0</v>
      </c>
      <c r="G5628" s="122">
        <v>0</v>
      </c>
      <c r="H5628" s="122">
        <v>0</v>
      </c>
      <c r="I5628" s="122">
        <v>0</v>
      </c>
      <c r="J5628" s="122">
        <v>0</v>
      </c>
      <c r="K5628" s="122">
        <v>0</v>
      </c>
      <c r="L5628" s="122">
        <v>0</v>
      </c>
      <c r="M5628" s="122">
        <v>0</v>
      </c>
      <c r="N5628" s="122">
        <v>0</v>
      </c>
      <c r="O5628" s="122">
        <v>0</v>
      </c>
      <c r="P5628" s="122">
        <v>0</v>
      </c>
      <c r="Q5628" s="122">
        <v>0</v>
      </c>
      <c r="R5628" s="122">
        <v>0</v>
      </c>
      <c r="S5628" s="122">
        <v>0</v>
      </c>
      <c r="T5628" s="122">
        <v>0</v>
      </c>
      <c r="U5628" s="122">
        <v>0</v>
      </c>
      <c r="V5628" s="122">
        <v>0</v>
      </c>
      <c r="W5628" s="122">
        <v>0</v>
      </c>
      <c r="X5628" s="122">
        <v>0</v>
      </c>
      <c r="Y5628" s="122">
        <v>0</v>
      </c>
      <c r="Z5628" s="122">
        <v>0</v>
      </c>
      <c r="AA5628" s="122">
        <v>0</v>
      </c>
      <c r="AB5628" s="122">
        <v>0</v>
      </c>
      <c r="AC5628" s="122">
        <v>0</v>
      </c>
      <c r="AD5628" s="122">
        <v>0</v>
      </c>
      <c r="AE5628" s="122">
        <v>0</v>
      </c>
      <c r="AF5628" s="122">
        <v>0</v>
      </c>
      <c r="AG5628" s="122">
        <v>0</v>
      </c>
      <c r="AH5628" s="122">
        <v>0</v>
      </c>
      <c r="AI5628" s="122">
        <v>0</v>
      </c>
      <c r="AJ5628" s="122">
        <v>0</v>
      </c>
      <c r="AK5628" s="122">
        <v>0</v>
      </c>
      <c r="AL5628" s="122">
        <v>0</v>
      </c>
    </row>
    <row r="5629" spans="1:38" hidden="1" x14ac:dyDescent="0.25">
      <c r="A5629" s="122" t="s">
        <v>2037</v>
      </c>
      <c r="B5629" s="122">
        <v>1</v>
      </c>
      <c r="C5629" s="122" t="s">
        <v>2252</v>
      </c>
      <c r="D5629" s="122" t="s">
        <v>2090</v>
      </c>
      <c r="E5629" s="122">
        <v>102</v>
      </c>
      <c r="F5629" s="122">
        <v>5.0370605000000005E-4</v>
      </c>
      <c r="G5629" s="122">
        <v>5.0370605000000005E-4</v>
      </c>
      <c r="H5629" s="122">
        <v>5.0370605000000005E-4</v>
      </c>
      <c r="I5629" s="122">
        <v>6.2963315000000005E-4</v>
      </c>
      <c r="J5629" s="122">
        <v>6.9259669999999999E-4</v>
      </c>
      <c r="K5629" s="122">
        <v>8.7036009999999996E-4</v>
      </c>
      <c r="L5629" s="122">
        <v>9.6650095000000002E-4</v>
      </c>
      <c r="M5629" s="122">
        <v>1.0213993E-3</v>
      </c>
      <c r="N5629" s="122">
        <v>1.2524160499999999E-3</v>
      </c>
      <c r="O5629" s="122">
        <v>1.2708988E-3</v>
      </c>
      <c r="P5629" s="122">
        <v>1.02720615E-3</v>
      </c>
      <c r="Q5629" s="122">
        <v>6.9841295000000003E-4</v>
      </c>
      <c r="R5629" s="122">
        <v>6.1992060000000003E-4</v>
      </c>
      <c r="S5629" s="122">
        <v>7.468253E-4</v>
      </c>
      <c r="T5629" s="122">
        <v>7.1690510000000003E-4</v>
      </c>
      <c r="U5629" s="122">
        <v>7.7957255000000005E-4</v>
      </c>
      <c r="V5629" s="122">
        <v>7.5704780000000001E-4</v>
      </c>
      <c r="W5629" s="122">
        <v>6.0909650000000001E-4</v>
      </c>
      <c r="X5629" s="122">
        <v>5.5932115000000004E-4</v>
      </c>
      <c r="Y5629" s="122">
        <v>4.2737804999999998E-4</v>
      </c>
      <c r="Z5629" s="122">
        <v>5.5875714999999995E-4</v>
      </c>
      <c r="AA5629" s="122">
        <v>3.2677455000000002E-4</v>
      </c>
      <c r="AB5629" s="122">
        <v>3.4393424999999998E-4</v>
      </c>
      <c r="AC5629" s="122">
        <v>3.9799600000000002E-4</v>
      </c>
      <c r="AD5629" s="122">
        <v>7.9531519999999996E-4</v>
      </c>
      <c r="AE5629" s="122">
        <v>1.0929074500000001E-3</v>
      </c>
      <c r="AF5629" s="122">
        <v>1.3395328999999999E-3</v>
      </c>
      <c r="AG5629" s="122">
        <v>1.1875442999999999E-3</v>
      </c>
      <c r="AH5629" s="122">
        <v>1.1745817000000001E-3</v>
      </c>
      <c r="AI5629" s="122">
        <v>1.1257722E-3</v>
      </c>
      <c r="AJ5629" s="122">
        <v>1.3659986E-3</v>
      </c>
      <c r="AK5629" s="122">
        <v>1.66234065E-3</v>
      </c>
      <c r="AL5629" s="122">
        <v>0</v>
      </c>
    </row>
    <row r="5630" spans="1:38" hidden="1" x14ac:dyDescent="0.25">
      <c r="A5630" s="122" t="s">
        <v>2037</v>
      </c>
      <c r="B5630" s="122">
        <v>1</v>
      </c>
      <c r="C5630" s="122" t="s">
        <v>2252</v>
      </c>
      <c r="D5630" s="122" t="s">
        <v>2091</v>
      </c>
      <c r="E5630" s="122">
        <v>102</v>
      </c>
      <c r="F5630" s="122">
        <v>0</v>
      </c>
      <c r="G5630" s="122">
        <v>0</v>
      </c>
      <c r="H5630" s="122">
        <v>0</v>
      </c>
      <c r="I5630" s="122">
        <v>0</v>
      </c>
      <c r="J5630" s="122">
        <v>0</v>
      </c>
      <c r="K5630" s="122">
        <v>0</v>
      </c>
      <c r="L5630" s="122">
        <v>0</v>
      </c>
      <c r="M5630" s="122">
        <v>0</v>
      </c>
      <c r="N5630" s="122">
        <v>0</v>
      </c>
      <c r="O5630" s="122">
        <v>0</v>
      </c>
      <c r="P5630" s="122">
        <v>0</v>
      </c>
      <c r="Q5630" s="122">
        <v>0</v>
      </c>
      <c r="R5630" s="122">
        <v>0</v>
      </c>
      <c r="S5630" s="122">
        <v>0</v>
      </c>
      <c r="T5630" s="122">
        <v>0</v>
      </c>
      <c r="U5630" s="122">
        <v>0</v>
      </c>
      <c r="V5630" s="122">
        <v>0</v>
      </c>
      <c r="W5630" s="122">
        <v>0</v>
      </c>
      <c r="X5630" s="122">
        <v>0</v>
      </c>
      <c r="Y5630" s="122">
        <v>0</v>
      </c>
      <c r="Z5630" s="122">
        <v>0</v>
      </c>
      <c r="AA5630" s="122">
        <v>0</v>
      </c>
      <c r="AB5630" s="122">
        <v>0</v>
      </c>
      <c r="AC5630" s="122">
        <v>0</v>
      </c>
      <c r="AD5630" s="122">
        <v>0</v>
      </c>
      <c r="AE5630" s="122">
        <v>0</v>
      </c>
      <c r="AF5630" s="122">
        <v>0</v>
      </c>
      <c r="AG5630" s="122">
        <v>0</v>
      </c>
      <c r="AH5630" s="122">
        <v>0</v>
      </c>
      <c r="AI5630" s="122">
        <v>0</v>
      </c>
      <c r="AJ5630" s="122">
        <v>0</v>
      </c>
      <c r="AK5630" s="122">
        <v>0</v>
      </c>
      <c r="AL5630" s="122">
        <v>0</v>
      </c>
    </row>
    <row r="5631" spans="1:38" hidden="1" x14ac:dyDescent="0.25">
      <c r="A5631" s="122" t="s">
        <v>2037</v>
      </c>
      <c r="B5631" s="122">
        <v>1</v>
      </c>
      <c r="C5631" s="122" t="s">
        <v>2252</v>
      </c>
      <c r="D5631" s="122" t="s">
        <v>2092</v>
      </c>
      <c r="E5631" s="122">
        <v>102</v>
      </c>
      <c r="F5631" s="122">
        <v>2.071538865E-2</v>
      </c>
      <c r="G5631" s="122">
        <v>2.071538865E-2</v>
      </c>
      <c r="H5631" s="122">
        <v>2.071538865E-2</v>
      </c>
      <c r="I5631" s="122">
        <v>2.5894236399999999E-2</v>
      </c>
      <c r="J5631" s="122">
        <v>2.8483661449999999E-2</v>
      </c>
      <c r="K5631" s="122">
        <v>3.5794299949999997E-2</v>
      </c>
      <c r="L5631" s="122">
        <v>3.9748240749999997E-2</v>
      </c>
      <c r="M5631" s="122">
        <v>4.2005942150000003E-2</v>
      </c>
      <c r="N5631" s="122">
        <v>5.1506679600000001E-2</v>
      </c>
      <c r="O5631" s="122">
        <v>5.2266892850000003E-2</v>
      </c>
      <c r="P5631" s="122">
        <v>4.2244772649999998E-2</v>
      </c>
      <c r="Q5631" s="122">
        <v>2.87228515E-2</v>
      </c>
      <c r="R5631" s="122">
        <v>2.549480925E-2</v>
      </c>
      <c r="S5631" s="122">
        <v>3.0713856099999999E-2</v>
      </c>
      <c r="T5631" s="122">
        <v>2.9483304450000001E-2</v>
      </c>
      <c r="U5631" s="122">
        <v>3.206060585E-2</v>
      </c>
      <c r="V5631" s="122">
        <v>3.1134207649999999E-2</v>
      </c>
      <c r="W5631" s="122">
        <v>2.5049707500000001E-2</v>
      </c>
      <c r="X5631" s="122">
        <v>2.3002613099999999E-2</v>
      </c>
      <c r="Y5631" s="122">
        <v>1.39130622E-2</v>
      </c>
      <c r="Z5631" s="122">
        <v>1.7640745E-3</v>
      </c>
      <c r="AA5631" s="122">
        <v>5.82917735E-3</v>
      </c>
      <c r="AB5631" s="122">
        <v>8.7777905000000003E-3</v>
      </c>
      <c r="AC5631" s="122">
        <v>7.7064584000000004E-3</v>
      </c>
      <c r="AD5631" s="122">
        <v>9.3804526999999999E-3</v>
      </c>
      <c r="AE5631" s="122">
        <v>1.8459696500000001E-2</v>
      </c>
      <c r="AF5631" s="122">
        <v>2.410359515E-2</v>
      </c>
      <c r="AG5631" s="122">
        <v>1.0439865600000001E-2</v>
      </c>
      <c r="AH5631" s="122">
        <v>1.2844087150000001E-2</v>
      </c>
      <c r="AI5631" s="122">
        <v>8.7059533500000001E-3</v>
      </c>
      <c r="AJ5631" s="122">
        <v>1.5849520950000001E-2</v>
      </c>
      <c r="AK5631" s="122">
        <v>1.1973757599999999E-2</v>
      </c>
      <c r="AL5631" s="122">
        <v>0</v>
      </c>
    </row>
    <row r="5632" spans="1:38" hidden="1" x14ac:dyDescent="0.25">
      <c r="A5632" s="122" t="s">
        <v>2037</v>
      </c>
      <c r="B5632" s="122">
        <v>1</v>
      </c>
      <c r="C5632" s="122" t="s">
        <v>2252</v>
      </c>
      <c r="D5632" s="122" t="s">
        <v>2093</v>
      </c>
      <c r="E5632" s="122">
        <v>102</v>
      </c>
      <c r="F5632" s="122">
        <v>0</v>
      </c>
      <c r="G5632" s="122">
        <v>0</v>
      </c>
      <c r="H5632" s="122">
        <v>0</v>
      </c>
      <c r="I5632" s="122">
        <v>0</v>
      </c>
      <c r="J5632" s="122">
        <v>0</v>
      </c>
      <c r="K5632" s="122">
        <v>0</v>
      </c>
      <c r="L5632" s="122">
        <v>0</v>
      </c>
      <c r="M5632" s="122">
        <v>0</v>
      </c>
      <c r="N5632" s="122">
        <v>0</v>
      </c>
      <c r="O5632" s="122">
        <v>0</v>
      </c>
      <c r="P5632" s="122">
        <v>0</v>
      </c>
      <c r="Q5632" s="122">
        <v>0</v>
      </c>
      <c r="R5632" s="122">
        <v>0</v>
      </c>
      <c r="S5632" s="122">
        <v>0</v>
      </c>
      <c r="T5632" s="122">
        <v>0</v>
      </c>
      <c r="U5632" s="122">
        <v>0</v>
      </c>
      <c r="V5632" s="122">
        <v>0</v>
      </c>
      <c r="W5632" s="122">
        <v>0</v>
      </c>
      <c r="X5632" s="122">
        <v>0</v>
      </c>
      <c r="Y5632" s="122">
        <v>0</v>
      </c>
      <c r="Z5632" s="122">
        <v>0</v>
      </c>
      <c r="AA5632" s="122">
        <v>0</v>
      </c>
      <c r="AB5632" s="122">
        <v>0</v>
      </c>
      <c r="AC5632" s="122">
        <v>0</v>
      </c>
      <c r="AD5632" s="122">
        <v>0</v>
      </c>
      <c r="AE5632" s="122">
        <v>0</v>
      </c>
      <c r="AF5632" s="122">
        <v>0</v>
      </c>
      <c r="AG5632" s="122">
        <v>0</v>
      </c>
      <c r="AH5632" s="122">
        <v>0</v>
      </c>
      <c r="AI5632" s="122">
        <v>0</v>
      </c>
      <c r="AJ5632" s="122">
        <v>0</v>
      </c>
      <c r="AK5632" s="122">
        <v>0</v>
      </c>
      <c r="AL5632" s="122">
        <v>0</v>
      </c>
    </row>
    <row r="5633" spans="1:38" hidden="1" x14ac:dyDescent="0.25">
      <c r="A5633" s="122" t="s">
        <v>2037</v>
      </c>
      <c r="B5633" s="122">
        <v>1</v>
      </c>
      <c r="C5633" s="122" t="s">
        <v>2252</v>
      </c>
      <c r="D5633" s="122" t="s">
        <v>2094</v>
      </c>
      <c r="E5633" s="122">
        <v>102</v>
      </c>
      <c r="F5633" s="122">
        <v>1.1796624000000001E-3</v>
      </c>
      <c r="G5633" s="122">
        <v>1.1851449500000001E-3</v>
      </c>
      <c r="H5633" s="122">
        <v>1.19062985E-3</v>
      </c>
      <c r="I5633" s="122">
        <v>1.4910279999999999E-3</v>
      </c>
      <c r="J5633" s="122">
        <v>1.6439683499999999E-3</v>
      </c>
      <c r="K5633" s="122">
        <v>2.0657675000000002E-3</v>
      </c>
      <c r="L5633" s="122">
        <v>2.29641295E-3</v>
      </c>
      <c r="M5633" s="122">
        <v>2.4304616500000001E-3</v>
      </c>
      <c r="N5633" s="122">
        <v>2.97697765E-3</v>
      </c>
      <c r="O5633" s="122">
        <v>3.0257519E-3</v>
      </c>
      <c r="P5633" s="122">
        <v>2.46051345E-3</v>
      </c>
      <c r="Q5633" s="122">
        <v>1.6959761999999999E-3</v>
      </c>
      <c r="R5633" s="122">
        <v>1.51763235E-3</v>
      </c>
      <c r="S5633" s="122">
        <v>1.8203194000000001E-3</v>
      </c>
      <c r="T5633" s="122">
        <v>1.7557320000000001E-3</v>
      </c>
      <c r="U5633" s="122">
        <v>1.9079814499999999E-3</v>
      </c>
      <c r="V5633" s="122">
        <v>1.8607088500000001E-3</v>
      </c>
      <c r="W5633" s="122">
        <v>1.5197027E-3</v>
      </c>
      <c r="X5633" s="122">
        <v>1.4086134999999999E-3</v>
      </c>
      <c r="Y5633" s="122">
        <v>1.1050851500000001E-3</v>
      </c>
      <c r="Z5633" s="122">
        <v>1.41825555E-3</v>
      </c>
      <c r="AA5633" s="122">
        <v>4.8685420000000001E-4</v>
      </c>
      <c r="AB5633" s="122">
        <v>1.3857809E-3</v>
      </c>
      <c r="AC5633" s="122">
        <v>9.9702040000000007E-4</v>
      </c>
      <c r="AD5633" s="122">
        <v>2.8411499999999999E-6</v>
      </c>
      <c r="AE5633" s="122">
        <v>8.4149034999999998E-4</v>
      </c>
      <c r="AF5633" s="122">
        <v>4.5381225999999997E-3</v>
      </c>
      <c r="AG5633" s="122">
        <v>2.0995722499999999E-3</v>
      </c>
      <c r="AH5633" s="122">
        <v>4.1947499999999999E-6</v>
      </c>
      <c r="AI5633" s="122">
        <v>4.0208499999999998E-6</v>
      </c>
      <c r="AJ5633" s="122">
        <v>4.8786000000000002E-6</v>
      </c>
      <c r="AK5633" s="122">
        <v>5.9360999999999998E-6</v>
      </c>
      <c r="AL5633" s="122">
        <v>0</v>
      </c>
    </row>
    <row r="5634" spans="1:38" hidden="1" x14ac:dyDescent="0.25">
      <c r="A5634" s="122" t="s">
        <v>2037</v>
      </c>
      <c r="B5634" s="122">
        <v>1</v>
      </c>
      <c r="C5634" s="122" t="s">
        <v>2252</v>
      </c>
      <c r="D5634" s="122" t="s">
        <v>2095</v>
      </c>
      <c r="E5634" s="122">
        <v>102</v>
      </c>
      <c r="F5634" s="122">
        <v>0</v>
      </c>
      <c r="G5634" s="122">
        <v>0</v>
      </c>
      <c r="H5634" s="122">
        <v>0</v>
      </c>
      <c r="I5634" s="122">
        <v>0</v>
      </c>
      <c r="J5634" s="122">
        <v>0</v>
      </c>
      <c r="K5634" s="122">
        <v>0</v>
      </c>
      <c r="L5634" s="122">
        <v>0</v>
      </c>
      <c r="M5634" s="122">
        <v>0</v>
      </c>
      <c r="N5634" s="122">
        <v>0</v>
      </c>
      <c r="O5634" s="122">
        <v>0</v>
      </c>
      <c r="P5634" s="122">
        <v>0</v>
      </c>
      <c r="Q5634" s="122">
        <v>0</v>
      </c>
      <c r="R5634" s="122">
        <v>0</v>
      </c>
      <c r="S5634" s="122">
        <v>0</v>
      </c>
      <c r="T5634" s="122">
        <v>0</v>
      </c>
      <c r="U5634" s="122">
        <v>0</v>
      </c>
      <c r="V5634" s="122">
        <v>0</v>
      </c>
      <c r="W5634" s="122">
        <v>0</v>
      </c>
      <c r="X5634" s="122">
        <v>0</v>
      </c>
      <c r="Y5634" s="122">
        <v>0</v>
      </c>
      <c r="Z5634" s="122">
        <v>0</v>
      </c>
      <c r="AA5634" s="122">
        <v>0</v>
      </c>
      <c r="AB5634" s="122">
        <v>0</v>
      </c>
      <c r="AC5634" s="122">
        <v>0</v>
      </c>
      <c r="AD5634" s="122">
        <v>0</v>
      </c>
      <c r="AE5634" s="122">
        <v>0</v>
      </c>
      <c r="AF5634" s="122">
        <v>0</v>
      </c>
      <c r="AG5634" s="122">
        <v>0</v>
      </c>
      <c r="AH5634" s="122">
        <v>0</v>
      </c>
      <c r="AI5634" s="122">
        <v>0</v>
      </c>
      <c r="AJ5634" s="122">
        <v>0</v>
      </c>
      <c r="AK5634" s="122">
        <v>0</v>
      </c>
      <c r="AL5634" s="122">
        <v>0</v>
      </c>
    </row>
    <row r="5635" spans="1:38" hidden="1" x14ac:dyDescent="0.25">
      <c r="A5635" s="122" t="s">
        <v>2037</v>
      </c>
      <c r="B5635" s="122">
        <v>1</v>
      </c>
      <c r="C5635" s="122" t="s">
        <v>2252</v>
      </c>
      <c r="D5635" s="122" t="s">
        <v>2096</v>
      </c>
      <c r="E5635" s="122">
        <v>102</v>
      </c>
      <c r="F5635" s="122">
        <v>0</v>
      </c>
      <c r="G5635" s="122">
        <v>0</v>
      </c>
      <c r="H5635" s="122">
        <v>0</v>
      </c>
      <c r="I5635" s="122">
        <v>0</v>
      </c>
      <c r="J5635" s="122">
        <v>0</v>
      </c>
      <c r="K5635" s="122">
        <v>0</v>
      </c>
      <c r="L5635" s="122">
        <v>0</v>
      </c>
      <c r="M5635" s="122">
        <v>0</v>
      </c>
      <c r="N5635" s="122">
        <v>0</v>
      </c>
      <c r="O5635" s="122">
        <v>0</v>
      </c>
      <c r="P5635" s="122">
        <v>0</v>
      </c>
      <c r="Q5635" s="122">
        <v>0</v>
      </c>
      <c r="R5635" s="122">
        <v>0</v>
      </c>
      <c r="S5635" s="122">
        <v>0</v>
      </c>
      <c r="T5635" s="122">
        <v>0</v>
      </c>
      <c r="U5635" s="122">
        <v>0</v>
      </c>
      <c r="V5635" s="122">
        <v>0</v>
      </c>
      <c r="W5635" s="122">
        <v>0</v>
      </c>
      <c r="X5635" s="122">
        <v>0</v>
      </c>
      <c r="Y5635" s="122">
        <v>0</v>
      </c>
      <c r="Z5635" s="122">
        <v>0</v>
      </c>
      <c r="AA5635" s="122">
        <v>0</v>
      </c>
      <c r="AB5635" s="122">
        <v>0</v>
      </c>
      <c r="AC5635" s="122">
        <v>0</v>
      </c>
      <c r="AD5635" s="122">
        <v>0</v>
      </c>
      <c r="AE5635" s="122">
        <v>0</v>
      </c>
      <c r="AF5635" s="122">
        <v>0</v>
      </c>
      <c r="AG5635" s="122">
        <v>0</v>
      </c>
      <c r="AH5635" s="122">
        <v>0</v>
      </c>
      <c r="AI5635" s="122">
        <v>0</v>
      </c>
      <c r="AJ5635" s="122">
        <v>0</v>
      </c>
      <c r="AK5635" s="122">
        <v>0</v>
      </c>
      <c r="AL5635" s="122">
        <v>0</v>
      </c>
    </row>
    <row r="5636" spans="1:38" hidden="1" x14ac:dyDescent="0.25">
      <c r="A5636" s="122" t="s">
        <v>2037</v>
      </c>
      <c r="B5636" s="122">
        <v>1</v>
      </c>
      <c r="C5636" s="122" t="s">
        <v>2252</v>
      </c>
      <c r="D5636" s="122" t="s">
        <v>2097</v>
      </c>
      <c r="E5636" s="122">
        <v>102</v>
      </c>
      <c r="F5636" s="122">
        <v>0</v>
      </c>
      <c r="G5636" s="122">
        <v>0</v>
      </c>
      <c r="H5636" s="122">
        <v>0</v>
      </c>
      <c r="I5636" s="122">
        <v>0</v>
      </c>
      <c r="J5636" s="122">
        <v>0</v>
      </c>
      <c r="K5636" s="122">
        <v>0</v>
      </c>
      <c r="L5636" s="122">
        <v>0</v>
      </c>
      <c r="M5636" s="122">
        <v>0</v>
      </c>
      <c r="N5636" s="122">
        <v>0</v>
      </c>
      <c r="O5636" s="122">
        <v>0</v>
      </c>
      <c r="P5636" s="122">
        <v>0</v>
      </c>
      <c r="Q5636" s="122">
        <v>0</v>
      </c>
      <c r="R5636" s="122">
        <v>0</v>
      </c>
      <c r="S5636" s="122">
        <v>0</v>
      </c>
      <c r="T5636" s="122">
        <v>0</v>
      </c>
      <c r="U5636" s="122">
        <v>0</v>
      </c>
      <c r="V5636" s="122">
        <v>0</v>
      </c>
      <c r="W5636" s="122">
        <v>0</v>
      </c>
      <c r="X5636" s="122">
        <v>0</v>
      </c>
      <c r="Y5636" s="122">
        <v>0</v>
      </c>
      <c r="Z5636" s="122">
        <v>0</v>
      </c>
      <c r="AA5636" s="122">
        <v>0</v>
      </c>
      <c r="AB5636" s="122">
        <v>0</v>
      </c>
      <c r="AC5636" s="122">
        <v>0</v>
      </c>
      <c r="AD5636" s="122">
        <v>0</v>
      </c>
      <c r="AE5636" s="122">
        <v>0</v>
      </c>
      <c r="AF5636" s="122">
        <v>0</v>
      </c>
      <c r="AG5636" s="122">
        <v>0</v>
      </c>
      <c r="AH5636" s="122">
        <v>0</v>
      </c>
      <c r="AI5636" s="122">
        <v>0</v>
      </c>
      <c r="AJ5636" s="122">
        <v>0</v>
      </c>
      <c r="AK5636" s="122">
        <v>0</v>
      </c>
      <c r="AL5636" s="122">
        <v>0</v>
      </c>
    </row>
    <row r="5637" spans="1:38" hidden="1" x14ac:dyDescent="0.25">
      <c r="A5637" s="122" t="s">
        <v>2037</v>
      </c>
      <c r="B5637" s="122">
        <v>1</v>
      </c>
      <c r="C5637" s="122" t="s">
        <v>2252</v>
      </c>
      <c r="D5637" s="122" t="s">
        <v>2098</v>
      </c>
      <c r="E5637" s="122">
        <v>102</v>
      </c>
      <c r="F5637" s="122">
        <v>1.0703204250000001E-2</v>
      </c>
      <c r="G5637" s="122">
        <v>1.08037067E-2</v>
      </c>
      <c r="H5637" s="122">
        <v>1.09042068E-2</v>
      </c>
      <c r="I5637" s="122">
        <v>1.36805109E-2</v>
      </c>
      <c r="J5637" s="122">
        <v>1.5118912999999999E-2</v>
      </c>
      <c r="K5637" s="122">
        <v>1.8996666799999999E-2</v>
      </c>
      <c r="L5637" s="122">
        <v>2.1140087700000001E-2</v>
      </c>
      <c r="M5637" s="122">
        <v>2.2407097250000001E-2</v>
      </c>
      <c r="N5637" s="122">
        <v>2.741642775E-2</v>
      </c>
      <c r="O5637" s="122">
        <v>2.7909713900000001E-2</v>
      </c>
      <c r="P5637" s="122">
        <v>2.2832000750000001E-2</v>
      </c>
      <c r="Q5637" s="122">
        <v>1.5946009600000002E-2</v>
      </c>
      <c r="R5637" s="122">
        <v>1.4378651250000001E-2</v>
      </c>
      <c r="S5637" s="122">
        <v>1.7175724650000002E-2</v>
      </c>
      <c r="T5637" s="122">
        <v>1.6640422849999999E-2</v>
      </c>
      <c r="U5637" s="122">
        <v>1.807256455E-2</v>
      </c>
      <c r="V5637" s="122">
        <v>1.7694416649999999E-2</v>
      </c>
      <c r="W5637" s="122">
        <v>1.46511831E-2</v>
      </c>
      <c r="X5637" s="122">
        <v>1.369399285E-2</v>
      </c>
      <c r="Y5637" s="122">
        <v>1.0990837200000001E-2</v>
      </c>
      <c r="Z5637" s="122">
        <v>1.38330964E-2</v>
      </c>
      <c r="AA5637" s="122">
        <v>3.414286565E-2</v>
      </c>
      <c r="AB5637" s="122">
        <v>2.2084707799999999E-2</v>
      </c>
      <c r="AC5637" s="122">
        <v>2.1877635199999999E-2</v>
      </c>
      <c r="AD5637" s="122">
        <v>1.9013523349999999E-2</v>
      </c>
      <c r="AE5637" s="122">
        <v>1.019656775E-2</v>
      </c>
      <c r="AF5637" s="122">
        <v>1.1477482250000001E-2</v>
      </c>
      <c r="AG5637" s="122">
        <v>9.1268101499999994E-3</v>
      </c>
      <c r="AH5637" s="122">
        <v>9.3469017500000008E-3</v>
      </c>
      <c r="AI5637" s="122">
        <v>1.079954015E-2</v>
      </c>
      <c r="AJ5637" s="122">
        <v>1.112036215E-2</v>
      </c>
      <c r="AK5637" s="122">
        <v>1.7175151249999999E-2</v>
      </c>
      <c r="AL5637" s="122">
        <v>0</v>
      </c>
    </row>
    <row r="5638" spans="1:38" hidden="1" x14ac:dyDescent="0.25">
      <c r="A5638" s="122" t="s">
        <v>2037</v>
      </c>
      <c r="B5638" s="122">
        <v>1</v>
      </c>
      <c r="C5638" s="122" t="s">
        <v>2252</v>
      </c>
      <c r="D5638" s="122" t="s">
        <v>2099</v>
      </c>
      <c r="E5638" s="122">
        <v>102</v>
      </c>
      <c r="F5638" s="122">
        <v>0</v>
      </c>
      <c r="G5638" s="122">
        <v>0</v>
      </c>
      <c r="H5638" s="122">
        <v>0</v>
      </c>
      <c r="I5638" s="122">
        <v>0</v>
      </c>
      <c r="J5638" s="122">
        <v>0</v>
      </c>
      <c r="K5638" s="122">
        <v>0</v>
      </c>
      <c r="L5638" s="122">
        <v>0</v>
      </c>
      <c r="M5638" s="122">
        <v>0</v>
      </c>
      <c r="N5638" s="122">
        <v>0</v>
      </c>
      <c r="O5638" s="122">
        <v>0</v>
      </c>
      <c r="P5638" s="122">
        <v>0</v>
      </c>
      <c r="Q5638" s="122">
        <v>0</v>
      </c>
      <c r="R5638" s="122">
        <v>0</v>
      </c>
      <c r="S5638" s="122">
        <v>0</v>
      </c>
      <c r="T5638" s="122">
        <v>0</v>
      </c>
      <c r="U5638" s="122">
        <v>0</v>
      </c>
      <c r="V5638" s="122">
        <v>0</v>
      </c>
      <c r="W5638" s="122">
        <v>0</v>
      </c>
      <c r="X5638" s="122">
        <v>0</v>
      </c>
      <c r="Y5638" s="122">
        <v>0</v>
      </c>
      <c r="Z5638" s="122">
        <v>0</v>
      </c>
      <c r="AA5638" s="122">
        <v>3.3377755000000002E-4</v>
      </c>
      <c r="AB5638" s="122">
        <v>3.5130619999999997E-4</v>
      </c>
      <c r="AC5638" s="122">
        <v>4.065265E-4</v>
      </c>
      <c r="AD5638" s="122">
        <v>2.3069245E-4</v>
      </c>
      <c r="AE5638" s="122">
        <v>5.2355885E-4</v>
      </c>
      <c r="AF5638" s="122">
        <v>6.4311040000000004E-4</v>
      </c>
      <c r="AG5638" s="122">
        <v>5.6765660000000003E-4</v>
      </c>
      <c r="AH5638" s="122">
        <v>5.6281090000000005E-4</v>
      </c>
      <c r="AI5638" s="122">
        <v>5.4410254999999995E-4</v>
      </c>
      <c r="AJ5638" s="122">
        <v>6.5032960000000004E-4</v>
      </c>
      <c r="AK5638" s="122">
        <v>7.9187715000000002E-4</v>
      </c>
      <c r="AL5638" s="122">
        <v>0</v>
      </c>
    </row>
    <row r="5639" spans="1:38" hidden="1" x14ac:dyDescent="0.25">
      <c r="A5639" s="122" t="s">
        <v>2037</v>
      </c>
      <c r="B5639" s="122">
        <v>1</v>
      </c>
      <c r="C5639" s="122" t="s">
        <v>2252</v>
      </c>
      <c r="D5639" s="122" t="s">
        <v>2100</v>
      </c>
      <c r="E5639" s="122">
        <v>102</v>
      </c>
      <c r="F5639" s="122">
        <v>1.1657212599999999E-2</v>
      </c>
      <c r="G5639" s="122">
        <v>1.1657212599999999E-2</v>
      </c>
      <c r="H5639" s="122">
        <v>1.1657212599999999E-2</v>
      </c>
      <c r="I5639" s="122">
        <v>1.457151575E-2</v>
      </c>
      <c r="J5639" s="122">
        <v>1.6028668499999999E-2</v>
      </c>
      <c r="K5639" s="122">
        <v>2.0142599649999999E-2</v>
      </c>
      <c r="L5639" s="122">
        <v>2.2367607849999999E-2</v>
      </c>
      <c r="M5639" s="122">
        <v>2.3638090699999999E-2</v>
      </c>
      <c r="N5639" s="122">
        <v>2.89844582E-2</v>
      </c>
      <c r="O5639" s="122">
        <v>2.9412254549999999E-2</v>
      </c>
      <c r="P5639" s="122">
        <v>2.3772487200000001E-2</v>
      </c>
      <c r="Q5639" s="122">
        <v>1.61632671E-2</v>
      </c>
      <c r="R5639" s="122">
        <v>1.43467453E-2</v>
      </c>
      <c r="S5639" s="122">
        <v>1.7283669549999998E-2</v>
      </c>
      <c r="T5639" s="122">
        <v>1.65911974E-2</v>
      </c>
      <c r="U5639" s="122">
        <v>1.8041530449999999E-2</v>
      </c>
      <c r="V5639" s="122">
        <v>1.752021585E-2</v>
      </c>
      <c r="W5639" s="122">
        <v>1.40962729E-2</v>
      </c>
      <c r="X5639" s="122">
        <v>1.294430525E-2</v>
      </c>
      <c r="Y5639" s="122">
        <v>9.8907481499999998E-3</v>
      </c>
      <c r="Z5639" s="122">
        <v>1.3968914650000001E-2</v>
      </c>
      <c r="AA5639" s="122">
        <v>8.4106218000000003E-3</v>
      </c>
      <c r="AB5639" s="122">
        <v>7.1022875000000003E-3</v>
      </c>
      <c r="AC5639" s="122">
        <v>1.7112700000000002E-2</v>
      </c>
      <c r="AD5639" s="122">
        <v>8.4670500000000003E-3</v>
      </c>
      <c r="AE5639" s="122">
        <v>7.8936500000000003E-3</v>
      </c>
      <c r="AF5639" s="122">
        <v>8.7513999999999995E-3</v>
      </c>
      <c r="AG5639" s="122">
        <v>6.2721499999999998E-3</v>
      </c>
      <c r="AH5639" s="122">
        <v>5.8256499999999999E-3</v>
      </c>
      <c r="AI5639" s="122">
        <v>4.2770000000000004E-3</v>
      </c>
      <c r="AJ5639" s="122">
        <v>4.0631499999999997E-3</v>
      </c>
      <c r="AK5639" s="122">
        <v>8.7020499999999994E-3</v>
      </c>
      <c r="AL5639" s="122">
        <v>0</v>
      </c>
    </row>
    <row r="5640" spans="1:38" hidden="1" x14ac:dyDescent="0.25">
      <c r="A5640" s="122" t="s">
        <v>2037</v>
      </c>
      <c r="B5640" s="122">
        <v>1</v>
      </c>
      <c r="C5640" s="122" t="s">
        <v>2252</v>
      </c>
      <c r="D5640" s="122" t="s">
        <v>2171</v>
      </c>
      <c r="E5640" s="122">
        <v>102</v>
      </c>
      <c r="F5640" s="122">
        <v>0</v>
      </c>
      <c r="G5640" s="122">
        <v>0</v>
      </c>
      <c r="H5640" s="122">
        <v>0</v>
      </c>
      <c r="I5640" s="122">
        <v>0</v>
      </c>
      <c r="J5640" s="122">
        <v>0</v>
      </c>
      <c r="K5640" s="122">
        <v>0</v>
      </c>
      <c r="L5640" s="122">
        <v>0</v>
      </c>
      <c r="M5640" s="122">
        <v>0</v>
      </c>
      <c r="N5640" s="122">
        <v>0</v>
      </c>
      <c r="O5640" s="122">
        <v>0</v>
      </c>
      <c r="P5640" s="122">
        <v>0</v>
      </c>
      <c r="Q5640" s="122">
        <v>0</v>
      </c>
      <c r="R5640" s="122">
        <v>0</v>
      </c>
      <c r="S5640" s="122">
        <v>0</v>
      </c>
      <c r="T5640" s="122">
        <v>0</v>
      </c>
      <c r="U5640" s="122">
        <v>0</v>
      </c>
      <c r="V5640" s="122">
        <v>0</v>
      </c>
      <c r="W5640" s="122">
        <v>0</v>
      </c>
      <c r="X5640" s="122">
        <v>0</v>
      </c>
      <c r="Y5640" s="122">
        <v>0</v>
      </c>
      <c r="Z5640" s="122">
        <v>0</v>
      </c>
      <c r="AA5640" s="122">
        <v>0</v>
      </c>
      <c r="AB5640" s="122">
        <v>0</v>
      </c>
      <c r="AC5640" s="122">
        <v>0</v>
      </c>
      <c r="AD5640" s="122">
        <v>0</v>
      </c>
      <c r="AE5640" s="122">
        <v>0</v>
      </c>
      <c r="AF5640" s="122">
        <v>0</v>
      </c>
      <c r="AG5640" s="122">
        <v>0</v>
      </c>
      <c r="AH5640" s="122">
        <v>0</v>
      </c>
      <c r="AI5640" s="122">
        <v>0</v>
      </c>
      <c r="AJ5640" s="122">
        <v>0</v>
      </c>
      <c r="AK5640" s="122">
        <v>0</v>
      </c>
      <c r="AL5640" s="122">
        <v>0</v>
      </c>
    </row>
    <row r="5641" spans="1:38" hidden="1" x14ac:dyDescent="0.25">
      <c r="A5641" s="122" t="s">
        <v>2037</v>
      </c>
      <c r="B5641" s="122">
        <v>1</v>
      </c>
      <c r="C5641" s="122" t="s">
        <v>2252</v>
      </c>
      <c r="D5641" s="122" t="s">
        <v>2101</v>
      </c>
      <c r="E5641" s="122">
        <v>102</v>
      </c>
      <c r="F5641" s="122">
        <v>0</v>
      </c>
      <c r="G5641" s="122">
        <v>0</v>
      </c>
      <c r="H5641" s="122">
        <v>0</v>
      </c>
      <c r="I5641" s="122">
        <v>0</v>
      </c>
      <c r="J5641" s="122">
        <v>0</v>
      </c>
      <c r="K5641" s="122">
        <v>0</v>
      </c>
      <c r="L5641" s="122">
        <v>0</v>
      </c>
      <c r="M5641" s="122">
        <v>0</v>
      </c>
      <c r="N5641" s="122">
        <v>0</v>
      </c>
      <c r="O5641" s="122">
        <v>0</v>
      </c>
      <c r="P5641" s="122">
        <v>0</v>
      </c>
      <c r="Q5641" s="122">
        <v>0</v>
      </c>
      <c r="R5641" s="122">
        <v>0</v>
      </c>
      <c r="S5641" s="122">
        <v>0</v>
      </c>
      <c r="T5641" s="122">
        <v>0</v>
      </c>
      <c r="U5641" s="122">
        <v>0</v>
      </c>
      <c r="V5641" s="122">
        <v>0</v>
      </c>
      <c r="W5641" s="122">
        <v>0</v>
      </c>
      <c r="X5641" s="122">
        <v>0</v>
      </c>
      <c r="Y5641" s="122">
        <v>0</v>
      </c>
      <c r="Z5641" s="122">
        <v>0</v>
      </c>
      <c r="AA5641" s="122">
        <v>0</v>
      </c>
      <c r="AB5641" s="122">
        <v>0</v>
      </c>
      <c r="AC5641" s="122">
        <v>0</v>
      </c>
      <c r="AD5641" s="122">
        <v>0</v>
      </c>
      <c r="AE5641" s="122">
        <v>0</v>
      </c>
      <c r="AF5641" s="122">
        <v>0</v>
      </c>
      <c r="AG5641" s="122">
        <v>0</v>
      </c>
      <c r="AH5641" s="122">
        <v>0</v>
      </c>
      <c r="AI5641" s="122">
        <v>0</v>
      </c>
      <c r="AJ5641" s="122">
        <v>0</v>
      </c>
      <c r="AK5641" s="122">
        <v>0</v>
      </c>
      <c r="AL5641" s="122">
        <v>0</v>
      </c>
    </row>
    <row r="5642" spans="1:38" hidden="1" x14ac:dyDescent="0.25">
      <c r="A5642" s="122" t="s">
        <v>2037</v>
      </c>
      <c r="B5642" s="122">
        <v>1</v>
      </c>
      <c r="C5642" s="122" t="s">
        <v>2252</v>
      </c>
      <c r="D5642" s="122" t="s">
        <v>2102</v>
      </c>
      <c r="E5642" s="122">
        <v>102</v>
      </c>
      <c r="F5642" s="122">
        <v>6.1344963999999998E-3</v>
      </c>
      <c r="G5642" s="122">
        <v>6.1446789500000003E-3</v>
      </c>
      <c r="H5642" s="122">
        <v>6.1548638500000001E-3</v>
      </c>
      <c r="I5642" s="122">
        <v>7.6986705000000001E-3</v>
      </c>
      <c r="J5642" s="122">
        <v>8.4756650999999999E-3</v>
      </c>
      <c r="K5642" s="122">
        <v>1.065076635E-2</v>
      </c>
      <c r="L5642" s="122">
        <v>1.183183875E-2</v>
      </c>
      <c r="M5642" s="122">
        <v>1.251059865E-2</v>
      </c>
      <c r="N5642" s="122">
        <v>1.533425995E-2</v>
      </c>
      <c r="O5642" s="122">
        <v>1.556956545E-2</v>
      </c>
      <c r="P5642" s="122">
        <v>1.261187425E-2</v>
      </c>
      <c r="Q5642" s="122">
        <v>8.6177813499999992E-3</v>
      </c>
      <c r="R5642" s="122">
        <v>7.6720356E-3</v>
      </c>
      <c r="S5642" s="122">
        <v>9.2277473499999992E-3</v>
      </c>
      <c r="T5642" s="122">
        <v>8.8735271499999994E-3</v>
      </c>
      <c r="U5642" s="122">
        <v>9.6469309500000003E-3</v>
      </c>
      <c r="V5642" s="122">
        <v>9.3827768499999999E-3</v>
      </c>
      <c r="W5642" s="122">
        <v>7.5911462499999999E-3</v>
      </c>
      <c r="X5642" s="122">
        <v>6.9951157500000001E-3</v>
      </c>
      <c r="Y5642" s="122">
        <v>5.3983918000000001E-3</v>
      </c>
      <c r="Z5642" s="122">
        <v>7.00860005E-3</v>
      </c>
      <c r="AA5642" s="122">
        <v>4.10870475E-3</v>
      </c>
      <c r="AB5642" s="122">
        <v>5.1378402500000002E-3</v>
      </c>
      <c r="AC5642" s="122">
        <v>5.9338111000000002E-3</v>
      </c>
      <c r="AD5642" s="122">
        <v>7.7550422999999999E-3</v>
      </c>
      <c r="AE5642" s="122">
        <v>7.9893678499999999E-3</v>
      </c>
      <c r="AF5642" s="122">
        <v>8.9723845999999993E-3</v>
      </c>
      <c r="AG5642" s="122">
        <v>8.7162980499999997E-3</v>
      </c>
      <c r="AH5642" s="122">
        <v>7.2598949499999999E-3</v>
      </c>
      <c r="AI5642" s="122">
        <v>5.1041412500000003E-3</v>
      </c>
      <c r="AJ5642" s="122">
        <v>7.0105129499999997E-3</v>
      </c>
      <c r="AK5642" s="122">
        <v>7.5629627000000001E-3</v>
      </c>
      <c r="AL5642" s="122">
        <v>0</v>
      </c>
    </row>
    <row r="5643" spans="1:38" hidden="1" x14ac:dyDescent="0.25">
      <c r="A5643" s="122" t="s">
        <v>2037</v>
      </c>
      <c r="B5643" s="122">
        <v>1</v>
      </c>
      <c r="C5643" s="122" t="s">
        <v>2252</v>
      </c>
      <c r="D5643" s="122" t="s">
        <v>2103</v>
      </c>
      <c r="E5643" s="122">
        <v>102</v>
      </c>
      <c r="F5643" s="122">
        <v>9.2421270000000002E-4</v>
      </c>
      <c r="G5643" s="122">
        <v>9.2421270000000002E-4</v>
      </c>
      <c r="H5643" s="122">
        <v>9.2421270000000002E-4</v>
      </c>
      <c r="I5643" s="122">
        <v>1.1552647000000001E-3</v>
      </c>
      <c r="J5643" s="122">
        <v>1.2707907E-3</v>
      </c>
      <c r="K5643" s="122">
        <v>1.5969542499999999E-3</v>
      </c>
      <c r="L5643" s="122">
        <v>1.7733569999999999E-3</v>
      </c>
      <c r="M5643" s="122">
        <v>1.87408505E-3</v>
      </c>
      <c r="N5643" s="122">
        <v>2.2979569000000002E-3</v>
      </c>
      <c r="O5643" s="122">
        <v>2.3318744500000002E-3</v>
      </c>
      <c r="P5643" s="122">
        <v>1.88473995E-3</v>
      </c>
      <c r="Q5643" s="122">
        <v>1.2814644000000001E-3</v>
      </c>
      <c r="R5643" s="122">
        <v>1.13744465E-3</v>
      </c>
      <c r="S5643" s="122">
        <v>1.37029205E-3</v>
      </c>
      <c r="T5643" s="122">
        <v>1.3153889999999999E-3</v>
      </c>
      <c r="U5643" s="122">
        <v>1.43037685E-3</v>
      </c>
      <c r="V5643" s="122">
        <v>1.38904505E-3</v>
      </c>
      <c r="W5643" s="122">
        <v>1.11758715E-3</v>
      </c>
      <c r="X5643" s="122">
        <v>1.02625675E-3</v>
      </c>
      <c r="Y5643" s="122">
        <v>7.8416209999999996E-4</v>
      </c>
      <c r="Z5643" s="122">
        <v>1.0252180500000001E-3</v>
      </c>
      <c r="AA5643" s="122">
        <v>8.4028010000000003E-4</v>
      </c>
      <c r="AB5643" s="122">
        <v>8.8440369999999999E-4</v>
      </c>
      <c r="AC5643" s="122">
        <v>1.0234203E-3</v>
      </c>
      <c r="AD5643" s="122">
        <v>1.2781884999999999E-4</v>
      </c>
      <c r="AE5643" s="122">
        <v>1.7564605E-4</v>
      </c>
      <c r="AF5643" s="122">
        <v>2.1528115E-4</v>
      </c>
      <c r="AG5643" s="122">
        <v>1.9085525000000001E-4</v>
      </c>
      <c r="AH5643" s="122">
        <v>1.8877314999999999E-4</v>
      </c>
      <c r="AI5643" s="122">
        <v>1.8092885E-4</v>
      </c>
      <c r="AJ5643" s="122">
        <v>2.1953464999999999E-4</v>
      </c>
      <c r="AK5643" s="122">
        <v>2.6716210000000002E-4</v>
      </c>
      <c r="AL5643" s="122">
        <v>0</v>
      </c>
    </row>
    <row r="5644" spans="1:38" hidden="1" x14ac:dyDescent="0.25">
      <c r="A5644" s="122" t="s">
        <v>2037</v>
      </c>
      <c r="B5644" s="122">
        <v>1</v>
      </c>
      <c r="C5644" s="122" t="s">
        <v>2252</v>
      </c>
      <c r="D5644" s="122" t="s">
        <v>2137</v>
      </c>
      <c r="E5644" s="122">
        <v>102</v>
      </c>
      <c r="F5644" s="122">
        <v>0</v>
      </c>
      <c r="G5644" s="122">
        <v>0</v>
      </c>
      <c r="H5644" s="122">
        <v>0</v>
      </c>
      <c r="I5644" s="122">
        <v>0</v>
      </c>
      <c r="J5644" s="122">
        <v>0</v>
      </c>
      <c r="K5644" s="122">
        <v>0</v>
      </c>
      <c r="L5644" s="122">
        <v>0</v>
      </c>
      <c r="M5644" s="122">
        <v>0</v>
      </c>
      <c r="N5644" s="122">
        <v>0</v>
      </c>
      <c r="O5644" s="122">
        <v>0</v>
      </c>
      <c r="P5644" s="122">
        <v>0</v>
      </c>
      <c r="Q5644" s="122">
        <v>0</v>
      </c>
      <c r="R5644" s="122">
        <v>0</v>
      </c>
      <c r="S5644" s="122">
        <v>0</v>
      </c>
      <c r="T5644" s="122">
        <v>0</v>
      </c>
      <c r="U5644" s="122">
        <v>0</v>
      </c>
      <c r="V5644" s="122">
        <v>0</v>
      </c>
      <c r="W5644" s="122">
        <v>0</v>
      </c>
      <c r="X5644" s="122">
        <v>0</v>
      </c>
      <c r="Y5644" s="122">
        <v>0</v>
      </c>
      <c r="Z5644" s="122">
        <v>0</v>
      </c>
      <c r="AA5644" s="122">
        <v>0</v>
      </c>
      <c r="AB5644" s="122">
        <v>0</v>
      </c>
      <c r="AC5644" s="122">
        <v>0</v>
      </c>
      <c r="AD5644" s="122">
        <v>0</v>
      </c>
      <c r="AE5644" s="122">
        <v>0</v>
      </c>
      <c r="AF5644" s="122">
        <v>0</v>
      </c>
      <c r="AG5644" s="122">
        <v>0</v>
      </c>
      <c r="AH5644" s="122">
        <v>0</v>
      </c>
      <c r="AI5644" s="122">
        <v>0</v>
      </c>
      <c r="AJ5644" s="122">
        <v>0</v>
      </c>
      <c r="AK5644" s="122">
        <v>0</v>
      </c>
      <c r="AL5644" s="122">
        <v>0</v>
      </c>
    </row>
    <row r="5645" spans="1:38" hidden="1" x14ac:dyDescent="0.25">
      <c r="A5645" s="122" t="s">
        <v>2037</v>
      </c>
      <c r="B5645" s="122">
        <v>1</v>
      </c>
      <c r="C5645" s="122" t="s">
        <v>2252</v>
      </c>
      <c r="D5645" s="122" t="s">
        <v>2104</v>
      </c>
      <c r="E5645" s="122">
        <v>102</v>
      </c>
      <c r="F5645" s="122">
        <v>4.4974300000000001E-5</v>
      </c>
      <c r="G5645" s="122">
        <v>4.4974300000000001E-5</v>
      </c>
      <c r="H5645" s="122">
        <v>4.4974300000000001E-5</v>
      </c>
      <c r="I5645" s="122">
        <v>5.62167E-5</v>
      </c>
      <c r="J5645" s="122">
        <v>6.1837900000000006E-5</v>
      </c>
      <c r="K5645" s="122">
        <v>7.7709799999999999E-5</v>
      </c>
      <c r="L5645" s="122">
        <v>8.6294349999999995E-5</v>
      </c>
      <c r="M5645" s="122">
        <v>9.1196450000000003E-5</v>
      </c>
      <c r="N5645" s="122">
        <v>1.118224E-4</v>
      </c>
      <c r="O5645" s="122">
        <v>1.1347209999999999E-4</v>
      </c>
      <c r="P5645" s="122">
        <v>9.17158E-5</v>
      </c>
      <c r="Q5645" s="122">
        <v>6.2357250000000003E-5</v>
      </c>
      <c r="R5645" s="122">
        <v>5.5351900000000001E-5</v>
      </c>
      <c r="S5645" s="122">
        <v>6.6681249999999998E-5</v>
      </c>
      <c r="T5645" s="122">
        <v>6.4009299999999997E-5</v>
      </c>
      <c r="U5645" s="122">
        <v>6.9604649999999998E-5</v>
      </c>
      <c r="V5645" s="122">
        <v>6.7593050000000005E-5</v>
      </c>
      <c r="W5645" s="122">
        <v>5.4383699999999999E-5</v>
      </c>
      <c r="X5645" s="122">
        <v>4.9939850000000003E-5</v>
      </c>
      <c r="Y5645" s="122">
        <v>3.8159299999999999E-5</v>
      </c>
      <c r="Z5645" s="122">
        <v>4.9890499999999999E-5</v>
      </c>
      <c r="AA5645" s="122">
        <v>4.6682750000000003E-5</v>
      </c>
      <c r="AB5645" s="122">
        <v>4.91338E-5</v>
      </c>
      <c r="AC5645" s="122">
        <v>5.6855899999999999E-5</v>
      </c>
      <c r="AD5645" s="122">
        <v>1.5267245000000001E-4</v>
      </c>
      <c r="AE5645" s="122">
        <v>2.3419395E-4</v>
      </c>
      <c r="AF5645" s="122">
        <v>2.8704309999999999E-4</v>
      </c>
      <c r="AG5645" s="122">
        <v>2.5447445000000002E-4</v>
      </c>
      <c r="AH5645" s="122">
        <v>2.5169675000000002E-4</v>
      </c>
      <c r="AI5645" s="122">
        <v>2.4123689999999999E-4</v>
      </c>
      <c r="AJ5645" s="122">
        <v>2.9271365000000001E-4</v>
      </c>
      <c r="AK5645" s="122">
        <v>3.5621535000000001E-4</v>
      </c>
      <c r="AL5645" s="122">
        <v>0</v>
      </c>
    </row>
    <row r="5646" spans="1:38" hidden="1" x14ac:dyDescent="0.25">
      <c r="A5646" s="122" t="s">
        <v>2037</v>
      </c>
      <c r="B5646" s="122">
        <v>1</v>
      </c>
      <c r="C5646" s="122" t="s">
        <v>2252</v>
      </c>
      <c r="D5646" s="122" t="s">
        <v>2105</v>
      </c>
      <c r="E5646" s="122">
        <v>102</v>
      </c>
      <c r="F5646" s="122">
        <v>0</v>
      </c>
      <c r="G5646" s="122">
        <v>0</v>
      </c>
      <c r="H5646" s="122">
        <v>0</v>
      </c>
      <c r="I5646" s="122">
        <v>0</v>
      </c>
      <c r="J5646" s="122">
        <v>0</v>
      </c>
      <c r="K5646" s="122">
        <v>0</v>
      </c>
      <c r="L5646" s="122">
        <v>0</v>
      </c>
      <c r="M5646" s="122">
        <v>0</v>
      </c>
      <c r="N5646" s="122">
        <v>0</v>
      </c>
      <c r="O5646" s="122">
        <v>0</v>
      </c>
      <c r="P5646" s="122">
        <v>0</v>
      </c>
      <c r="Q5646" s="122">
        <v>0</v>
      </c>
      <c r="R5646" s="122">
        <v>0</v>
      </c>
      <c r="S5646" s="122">
        <v>0</v>
      </c>
      <c r="T5646" s="122">
        <v>0</v>
      </c>
      <c r="U5646" s="122">
        <v>0</v>
      </c>
      <c r="V5646" s="122">
        <v>0</v>
      </c>
      <c r="W5646" s="122">
        <v>0</v>
      </c>
      <c r="X5646" s="122">
        <v>0</v>
      </c>
      <c r="Y5646" s="122">
        <v>0</v>
      </c>
      <c r="Z5646" s="122">
        <v>0</v>
      </c>
      <c r="AA5646" s="122">
        <v>0</v>
      </c>
      <c r="AB5646" s="122">
        <v>0</v>
      </c>
      <c r="AC5646" s="122">
        <v>0</v>
      </c>
      <c r="AD5646" s="122">
        <v>0</v>
      </c>
      <c r="AE5646" s="122">
        <v>0</v>
      </c>
      <c r="AF5646" s="122">
        <v>0</v>
      </c>
      <c r="AG5646" s="122">
        <v>0</v>
      </c>
      <c r="AH5646" s="122">
        <v>0</v>
      </c>
      <c r="AI5646" s="122">
        <v>0</v>
      </c>
      <c r="AJ5646" s="122">
        <v>0</v>
      </c>
      <c r="AK5646" s="122">
        <v>0</v>
      </c>
      <c r="AL5646" s="122">
        <v>0</v>
      </c>
    </row>
    <row r="5647" spans="1:38" hidden="1" x14ac:dyDescent="0.25">
      <c r="A5647" s="122" t="s">
        <v>2037</v>
      </c>
      <c r="B5647" s="122">
        <v>1</v>
      </c>
      <c r="C5647" s="122" t="s">
        <v>2252</v>
      </c>
      <c r="D5647" s="122" t="s">
        <v>2106</v>
      </c>
      <c r="E5647" s="122">
        <v>102</v>
      </c>
      <c r="F5647" s="122">
        <v>3.8148959999999998E-4</v>
      </c>
      <c r="G5647" s="122">
        <v>3.8148959999999998E-4</v>
      </c>
      <c r="H5647" s="122">
        <v>3.8148959999999998E-4</v>
      </c>
      <c r="I5647" s="122">
        <v>4.7686199999999999E-4</v>
      </c>
      <c r="J5647" s="122">
        <v>5.2454819999999997E-4</v>
      </c>
      <c r="K5647" s="122">
        <v>6.5917969999999999E-4</v>
      </c>
      <c r="L5647" s="122">
        <v>7.3199444999999996E-4</v>
      </c>
      <c r="M5647" s="122">
        <v>7.7357299999999995E-4</v>
      </c>
      <c r="N5647" s="122">
        <v>9.4853755000000003E-4</v>
      </c>
      <c r="O5647" s="122">
        <v>9.6253650000000001E-4</v>
      </c>
      <c r="P5647" s="122">
        <v>7.779722E-4</v>
      </c>
      <c r="Q5647" s="122">
        <v>5.2895445000000004E-4</v>
      </c>
      <c r="R5647" s="122">
        <v>4.6950650000000002E-4</v>
      </c>
      <c r="S5647" s="122">
        <v>5.6561915E-4</v>
      </c>
      <c r="T5647" s="122">
        <v>5.4295809999999999E-4</v>
      </c>
      <c r="U5647" s="122">
        <v>5.904234E-4</v>
      </c>
      <c r="V5647" s="122">
        <v>5.7336004999999999E-4</v>
      </c>
      <c r="W5647" s="122">
        <v>4.6130969999999999E-4</v>
      </c>
      <c r="X5647" s="122">
        <v>4.2361335E-4</v>
      </c>
      <c r="Y5647" s="122">
        <v>3.2368194999999998E-4</v>
      </c>
      <c r="Z5647" s="122">
        <v>4.2318329999999998E-4</v>
      </c>
      <c r="AA5647" s="122">
        <v>8.1606863749999994E-2</v>
      </c>
      <c r="AB5647" s="122">
        <v>9.7925752549999995E-2</v>
      </c>
      <c r="AC5647" s="122">
        <v>8.12659986E-2</v>
      </c>
      <c r="AD5647" s="122">
        <v>8.0833220250000004E-2</v>
      </c>
      <c r="AE5647" s="122">
        <v>6.4559794549999994E-2</v>
      </c>
      <c r="AF5647" s="122">
        <v>0.12809951285000001</v>
      </c>
      <c r="AG5647" s="122">
        <v>0.15126632044999999</v>
      </c>
      <c r="AH5647" s="122">
        <v>0.16215695129999999</v>
      </c>
      <c r="AI5647" s="122">
        <v>0.15782361710000001</v>
      </c>
      <c r="AJ5647" s="122">
        <v>0.18262619390000001</v>
      </c>
      <c r="AK5647" s="122">
        <v>0.2676989669</v>
      </c>
      <c r="AL5647" s="122">
        <v>0</v>
      </c>
    </row>
    <row r="5648" spans="1:38" hidden="1" x14ac:dyDescent="0.25">
      <c r="A5648" s="122" t="s">
        <v>2037</v>
      </c>
      <c r="B5648" s="122">
        <v>1</v>
      </c>
      <c r="C5648" s="122" t="s">
        <v>2252</v>
      </c>
      <c r="D5648" s="122" t="s">
        <v>2107</v>
      </c>
      <c r="E5648" s="122">
        <v>102</v>
      </c>
      <c r="F5648" s="122">
        <v>0</v>
      </c>
      <c r="G5648" s="122">
        <v>0</v>
      </c>
      <c r="H5648" s="122">
        <v>0</v>
      </c>
      <c r="I5648" s="122">
        <v>0</v>
      </c>
      <c r="J5648" s="122">
        <v>0</v>
      </c>
      <c r="K5648" s="122">
        <v>0</v>
      </c>
      <c r="L5648" s="122">
        <v>0</v>
      </c>
      <c r="M5648" s="122">
        <v>0</v>
      </c>
      <c r="N5648" s="122">
        <v>0</v>
      </c>
      <c r="O5648" s="122">
        <v>0</v>
      </c>
      <c r="P5648" s="122">
        <v>0</v>
      </c>
      <c r="Q5648" s="122">
        <v>0</v>
      </c>
      <c r="R5648" s="122">
        <v>0</v>
      </c>
      <c r="S5648" s="122">
        <v>0</v>
      </c>
      <c r="T5648" s="122">
        <v>0</v>
      </c>
      <c r="U5648" s="122">
        <v>0</v>
      </c>
      <c r="V5648" s="122">
        <v>0</v>
      </c>
      <c r="W5648" s="122">
        <v>0</v>
      </c>
      <c r="X5648" s="122">
        <v>0</v>
      </c>
      <c r="Y5648" s="122">
        <v>0</v>
      </c>
      <c r="Z5648" s="122">
        <v>0</v>
      </c>
      <c r="AA5648" s="122">
        <v>0</v>
      </c>
      <c r="AB5648" s="122">
        <v>0</v>
      </c>
      <c r="AC5648" s="122">
        <v>0</v>
      </c>
      <c r="AD5648" s="122">
        <v>0</v>
      </c>
      <c r="AE5648" s="122">
        <v>0</v>
      </c>
      <c r="AF5648" s="122">
        <v>0</v>
      </c>
      <c r="AG5648" s="122">
        <v>0</v>
      </c>
      <c r="AH5648" s="122">
        <v>0</v>
      </c>
      <c r="AI5648" s="122">
        <v>0</v>
      </c>
      <c r="AJ5648" s="122">
        <v>0</v>
      </c>
      <c r="AK5648" s="122">
        <v>0</v>
      </c>
      <c r="AL5648" s="122">
        <v>0</v>
      </c>
    </row>
    <row r="5649" spans="1:38" hidden="1" x14ac:dyDescent="0.25">
      <c r="A5649" s="122" t="s">
        <v>2037</v>
      </c>
      <c r="B5649" s="122">
        <v>1</v>
      </c>
      <c r="C5649" s="122" t="s">
        <v>2252</v>
      </c>
      <c r="D5649" s="122" t="s">
        <v>475</v>
      </c>
      <c r="E5649" s="122">
        <v>102</v>
      </c>
      <c r="F5649" s="122">
        <v>0</v>
      </c>
      <c r="G5649" s="122">
        <v>0</v>
      </c>
      <c r="H5649" s="122">
        <v>0</v>
      </c>
      <c r="I5649" s="122">
        <v>0</v>
      </c>
      <c r="J5649" s="122">
        <v>0</v>
      </c>
      <c r="K5649" s="122">
        <v>0</v>
      </c>
      <c r="L5649" s="122">
        <v>0</v>
      </c>
      <c r="M5649" s="122">
        <v>0</v>
      </c>
      <c r="N5649" s="122">
        <v>0</v>
      </c>
      <c r="O5649" s="122">
        <v>0</v>
      </c>
      <c r="P5649" s="122">
        <v>0</v>
      </c>
      <c r="Q5649" s="122">
        <v>0</v>
      </c>
      <c r="R5649" s="122">
        <v>0</v>
      </c>
      <c r="S5649" s="122">
        <v>0</v>
      </c>
      <c r="T5649" s="122">
        <v>0</v>
      </c>
      <c r="U5649" s="122">
        <v>0</v>
      </c>
      <c r="V5649" s="122">
        <v>0</v>
      </c>
      <c r="W5649" s="122">
        <v>0</v>
      </c>
      <c r="X5649" s="122">
        <v>0</v>
      </c>
      <c r="Y5649" s="122">
        <v>0</v>
      </c>
      <c r="Z5649" s="122">
        <v>0</v>
      </c>
      <c r="AA5649" s="122">
        <v>0</v>
      </c>
      <c r="AB5649" s="122">
        <v>0</v>
      </c>
      <c r="AC5649" s="122">
        <v>0</v>
      </c>
      <c r="AD5649" s="122">
        <v>0</v>
      </c>
      <c r="AE5649" s="122">
        <v>0</v>
      </c>
      <c r="AF5649" s="122">
        <v>0</v>
      </c>
      <c r="AG5649" s="122">
        <v>0</v>
      </c>
      <c r="AH5649" s="122">
        <v>0</v>
      </c>
      <c r="AI5649" s="122">
        <v>0</v>
      </c>
      <c r="AJ5649" s="122">
        <v>0</v>
      </c>
      <c r="AK5649" s="122">
        <v>0</v>
      </c>
      <c r="AL5649" s="122">
        <v>0</v>
      </c>
    </row>
    <row r="5650" spans="1:38" hidden="1" x14ac:dyDescent="0.25">
      <c r="A5650" s="122" t="s">
        <v>2037</v>
      </c>
      <c r="B5650" s="122">
        <v>1</v>
      </c>
      <c r="C5650" s="122" t="s">
        <v>2252</v>
      </c>
      <c r="D5650" s="122" t="s">
        <v>2108</v>
      </c>
      <c r="E5650" s="122">
        <v>102</v>
      </c>
      <c r="F5650" s="122">
        <v>0</v>
      </c>
      <c r="G5650" s="122">
        <v>0</v>
      </c>
      <c r="H5650" s="122">
        <v>0</v>
      </c>
      <c r="I5650" s="122">
        <v>0</v>
      </c>
      <c r="J5650" s="122">
        <v>0</v>
      </c>
      <c r="K5650" s="122">
        <v>0</v>
      </c>
      <c r="L5650" s="122">
        <v>0</v>
      </c>
      <c r="M5650" s="122">
        <v>0</v>
      </c>
      <c r="N5650" s="122">
        <v>0</v>
      </c>
      <c r="O5650" s="122">
        <v>0</v>
      </c>
      <c r="P5650" s="122">
        <v>0</v>
      </c>
      <c r="Q5650" s="122">
        <v>0</v>
      </c>
      <c r="R5650" s="122">
        <v>0</v>
      </c>
      <c r="S5650" s="122">
        <v>0</v>
      </c>
      <c r="T5650" s="122">
        <v>0</v>
      </c>
      <c r="U5650" s="122">
        <v>0</v>
      </c>
      <c r="V5650" s="122">
        <v>0</v>
      </c>
      <c r="W5650" s="122">
        <v>0</v>
      </c>
      <c r="X5650" s="122">
        <v>0</v>
      </c>
      <c r="Y5650" s="122">
        <v>0</v>
      </c>
      <c r="Z5650" s="122">
        <v>0</v>
      </c>
      <c r="AA5650" s="122">
        <v>0</v>
      </c>
      <c r="AB5650" s="122">
        <v>0</v>
      </c>
      <c r="AC5650" s="122">
        <v>0</v>
      </c>
      <c r="AD5650" s="122">
        <v>0</v>
      </c>
      <c r="AE5650" s="122">
        <v>0</v>
      </c>
      <c r="AF5650" s="122">
        <v>0</v>
      </c>
      <c r="AG5650" s="122">
        <v>0</v>
      </c>
      <c r="AH5650" s="122">
        <v>0</v>
      </c>
      <c r="AI5650" s="122">
        <v>0</v>
      </c>
      <c r="AJ5650" s="122">
        <v>2.4392999999999998E-5</v>
      </c>
      <c r="AK5650" s="122">
        <v>2.9685200000000002E-5</v>
      </c>
      <c r="AL5650" s="122">
        <v>0</v>
      </c>
    </row>
    <row r="5651" spans="1:38" hidden="1" x14ac:dyDescent="0.25">
      <c r="A5651" s="122" t="s">
        <v>2037</v>
      </c>
      <c r="B5651" s="122">
        <v>1</v>
      </c>
      <c r="C5651" s="122" t="s">
        <v>2252</v>
      </c>
      <c r="D5651" s="122" t="s">
        <v>2109</v>
      </c>
      <c r="E5651" s="122">
        <v>102</v>
      </c>
      <c r="F5651" s="122">
        <v>2.1587335000000001E-4</v>
      </c>
      <c r="G5651" s="122">
        <v>2.1587335000000001E-4</v>
      </c>
      <c r="H5651" s="122">
        <v>2.1587335000000001E-4</v>
      </c>
      <c r="I5651" s="122">
        <v>2.6984345000000002E-4</v>
      </c>
      <c r="J5651" s="122">
        <v>2.9682614999999998E-4</v>
      </c>
      <c r="K5651" s="122">
        <v>3.7301080000000001E-4</v>
      </c>
      <c r="L5651" s="122">
        <v>4.1421570000000003E-4</v>
      </c>
      <c r="M5651" s="122">
        <v>4.3774154999999998E-4</v>
      </c>
      <c r="N5651" s="122">
        <v>5.3674940000000002E-4</v>
      </c>
      <c r="O5651" s="122">
        <v>5.4467125000000002E-4</v>
      </c>
      <c r="P5651" s="122">
        <v>4.4023020000000002E-4</v>
      </c>
      <c r="Q5651" s="122">
        <v>2.9931949999999999E-4</v>
      </c>
      <c r="R5651" s="122">
        <v>2.6568160000000002E-4</v>
      </c>
      <c r="S5651" s="122">
        <v>3.2006765E-4</v>
      </c>
      <c r="T5651" s="122">
        <v>3.0724369999999998E-4</v>
      </c>
      <c r="U5651" s="122">
        <v>3.3410420000000001E-4</v>
      </c>
      <c r="V5651" s="122">
        <v>3.2444804999999998E-4</v>
      </c>
      <c r="W5651" s="122">
        <v>2.6104269999999998E-4</v>
      </c>
      <c r="X5651" s="122">
        <v>2.3970940000000001E-4</v>
      </c>
      <c r="Y5651" s="122">
        <v>1.8316369999999999E-4</v>
      </c>
      <c r="Z5651" s="122">
        <v>2.3946500000000001E-4</v>
      </c>
      <c r="AA5651" s="122">
        <v>2.7134039999999999E-4</v>
      </c>
      <c r="AB5651" s="122">
        <v>2.8558845000000002E-4</v>
      </c>
      <c r="AC5651" s="122">
        <v>3.3048049999999997E-4</v>
      </c>
      <c r="AD5651" s="122">
        <v>6.2533969999999995E-4</v>
      </c>
      <c r="AE5651" s="122">
        <v>8.6750955E-4</v>
      </c>
      <c r="AF5651" s="122">
        <v>1.0637979999999999E-3</v>
      </c>
      <c r="AG5651" s="122">
        <v>9.4216435000000001E-4</v>
      </c>
      <c r="AH5651" s="122">
        <v>9.32386E-4</v>
      </c>
      <c r="AI5651" s="122">
        <v>8.9539700000000003E-4</v>
      </c>
      <c r="AJ5651" s="122">
        <v>1.1650853500000001E-3</v>
      </c>
      <c r="AK5651" s="122">
        <v>1.3178282999999999E-3</v>
      </c>
      <c r="AL5651" s="122">
        <v>0</v>
      </c>
    </row>
    <row r="5652" spans="1:38" hidden="1" x14ac:dyDescent="0.25">
      <c r="A5652" s="122" t="s">
        <v>2037</v>
      </c>
      <c r="B5652" s="122">
        <v>1</v>
      </c>
      <c r="C5652" s="122" t="s">
        <v>2252</v>
      </c>
      <c r="D5652" s="122" t="s">
        <v>2110</v>
      </c>
      <c r="E5652" s="122">
        <v>102</v>
      </c>
      <c r="F5652" s="122">
        <v>4.6305041550000002E-2</v>
      </c>
      <c r="G5652" s="122">
        <v>4.6305041550000002E-2</v>
      </c>
      <c r="H5652" s="122">
        <v>4.6305041550000002E-2</v>
      </c>
      <c r="I5652" s="122">
        <v>5.7881301349999997E-2</v>
      </c>
      <c r="J5652" s="122">
        <v>6.3669431250000005E-2</v>
      </c>
      <c r="K5652" s="122">
        <v>8.0010880049999997E-2</v>
      </c>
      <c r="L5652" s="122">
        <v>8.8849110199999998E-2</v>
      </c>
      <c r="M5652" s="122">
        <v>9.3895744599999997E-2</v>
      </c>
      <c r="N5652" s="122">
        <v>0.11513271105</v>
      </c>
      <c r="O5652" s="122">
        <v>0.11683201015</v>
      </c>
      <c r="P5652" s="122">
        <v>9.442960115E-2</v>
      </c>
      <c r="Q5652" s="122">
        <v>6.4204096200000005E-2</v>
      </c>
      <c r="R5652" s="122">
        <v>5.6988461150000003E-2</v>
      </c>
      <c r="S5652" s="122">
        <v>6.86545826E-2</v>
      </c>
      <c r="T5652" s="122">
        <v>6.5903928749999993E-2</v>
      </c>
      <c r="U5652" s="122">
        <v>7.1664967849999997E-2</v>
      </c>
      <c r="V5652" s="122">
        <v>6.9594192499999999E-2</v>
      </c>
      <c r="W5652" s="122">
        <v>5.5993529899999998E-2</v>
      </c>
      <c r="X5652" s="122">
        <v>5.1417659249999997E-2</v>
      </c>
      <c r="Y5652" s="122">
        <v>4.4645739449999999E-2</v>
      </c>
      <c r="Z5652" s="122">
        <v>6.7125620900000002E-2</v>
      </c>
      <c r="AA5652" s="122">
        <v>7.8003079999999997E-3</v>
      </c>
      <c r="AB5652" s="122">
        <v>8.17422355E-3</v>
      </c>
      <c r="AC5652" s="122">
        <v>5.0917003499999997E-3</v>
      </c>
      <c r="AD5652" s="122">
        <v>6.4859999999999996E-3</v>
      </c>
      <c r="AE5652" s="122">
        <v>6.9794999999999996E-3</v>
      </c>
      <c r="AF5652" s="122">
        <v>3.4074999999999999E-3</v>
      </c>
      <c r="AG5652" s="122">
        <v>2.7729999999999999E-3</v>
      </c>
      <c r="AH5652" s="122">
        <v>2.7260000000000001E-3</v>
      </c>
      <c r="AI5652" s="122">
        <v>2.6319999999999998E-3</v>
      </c>
      <c r="AJ5652" s="122">
        <v>1.3395E-3</v>
      </c>
      <c r="AK5652" s="122">
        <v>2.5849999999999999E-4</v>
      </c>
      <c r="AL5652" s="122">
        <v>0</v>
      </c>
    </row>
    <row r="5653" spans="1:38" hidden="1" x14ac:dyDescent="0.25">
      <c r="A5653" s="122" t="s">
        <v>2037</v>
      </c>
      <c r="B5653" s="122">
        <v>1</v>
      </c>
      <c r="C5653" s="122" t="s">
        <v>2252</v>
      </c>
      <c r="D5653" s="122" t="s">
        <v>2111</v>
      </c>
      <c r="E5653" s="122">
        <v>102</v>
      </c>
      <c r="F5653" s="122">
        <v>0</v>
      </c>
      <c r="G5653" s="122">
        <v>0</v>
      </c>
      <c r="H5653" s="122">
        <v>0</v>
      </c>
      <c r="I5653" s="122">
        <v>0</v>
      </c>
      <c r="J5653" s="122">
        <v>0</v>
      </c>
      <c r="K5653" s="122">
        <v>0</v>
      </c>
      <c r="L5653" s="122">
        <v>0</v>
      </c>
      <c r="M5653" s="122">
        <v>0</v>
      </c>
      <c r="N5653" s="122">
        <v>0</v>
      </c>
      <c r="O5653" s="122">
        <v>0</v>
      </c>
      <c r="P5653" s="122">
        <v>0</v>
      </c>
      <c r="Q5653" s="122">
        <v>0</v>
      </c>
      <c r="R5653" s="122">
        <v>0</v>
      </c>
      <c r="S5653" s="122">
        <v>0</v>
      </c>
      <c r="T5653" s="122">
        <v>0</v>
      </c>
      <c r="U5653" s="122">
        <v>0</v>
      </c>
      <c r="V5653" s="122">
        <v>0</v>
      </c>
      <c r="W5653" s="122">
        <v>0</v>
      </c>
      <c r="X5653" s="122">
        <v>0</v>
      </c>
      <c r="Y5653" s="122">
        <v>0</v>
      </c>
      <c r="Z5653" s="122">
        <v>0</v>
      </c>
      <c r="AA5653" s="122">
        <v>0</v>
      </c>
      <c r="AB5653" s="122">
        <v>0</v>
      </c>
      <c r="AC5653" s="122">
        <v>0</v>
      </c>
      <c r="AD5653" s="122">
        <v>0</v>
      </c>
      <c r="AE5653" s="122">
        <v>0</v>
      </c>
      <c r="AF5653" s="122">
        <v>0</v>
      </c>
      <c r="AG5653" s="122">
        <v>0</v>
      </c>
      <c r="AH5653" s="122">
        <v>0</v>
      </c>
      <c r="AI5653" s="122">
        <v>0</v>
      </c>
      <c r="AJ5653" s="122">
        <v>0</v>
      </c>
      <c r="AK5653" s="122">
        <v>0</v>
      </c>
      <c r="AL5653" s="122">
        <v>0</v>
      </c>
    </row>
    <row r="5654" spans="1:38" hidden="1" x14ac:dyDescent="0.25">
      <c r="A5654" s="122" t="s">
        <v>2037</v>
      </c>
      <c r="B5654" s="122">
        <v>1</v>
      </c>
      <c r="C5654" s="122" t="s">
        <v>2252</v>
      </c>
      <c r="D5654" s="122" t="s">
        <v>2112</v>
      </c>
      <c r="E5654" s="122">
        <v>102</v>
      </c>
      <c r="F5654" s="122">
        <v>2.25859346E-2</v>
      </c>
      <c r="G5654" s="122">
        <v>2.261144855E-2</v>
      </c>
      <c r="H5654" s="122">
        <v>2.26369625E-2</v>
      </c>
      <c r="I5654" s="122">
        <v>2.8308960099999999E-2</v>
      </c>
      <c r="J5654" s="122">
        <v>3.1157719399999999E-2</v>
      </c>
      <c r="K5654" s="122">
        <v>3.9154003299999997E-2</v>
      </c>
      <c r="L5654" s="122">
        <v>4.3490488850000002E-2</v>
      </c>
      <c r="M5654" s="122">
        <v>4.597756905E-2</v>
      </c>
      <c r="N5654" s="122">
        <v>5.6361713799999998E-2</v>
      </c>
      <c r="O5654" s="122">
        <v>5.72160845E-2</v>
      </c>
      <c r="P5654" s="122">
        <v>4.6314507349999999E-2</v>
      </c>
      <c r="Q5654" s="122">
        <v>3.1597108300000003E-2</v>
      </c>
      <c r="R5654" s="122">
        <v>2.81030954E-2</v>
      </c>
      <c r="S5654" s="122">
        <v>3.3818922850000002E-2</v>
      </c>
      <c r="T5654" s="122">
        <v>3.2502767750000001E-2</v>
      </c>
      <c r="U5654" s="122">
        <v>3.5338308300000003E-2</v>
      </c>
      <c r="V5654" s="122">
        <v>3.435377345E-2</v>
      </c>
      <c r="W5654" s="122">
        <v>2.7745373699999999E-2</v>
      </c>
      <c r="X5654" s="122">
        <v>2.5538944599999999E-2</v>
      </c>
      <c r="Y5654" s="122">
        <v>1.8338490549999999E-2</v>
      </c>
      <c r="Z5654" s="122">
        <v>1.9497971150000001E-2</v>
      </c>
      <c r="AA5654" s="122">
        <v>3.9702215999999997E-3</v>
      </c>
      <c r="AB5654" s="122">
        <v>2.8714391500000002E-3</v>
      </c>
      <c r="AC5654" s="122">
        <v>3.0063667499999999E-3</v>
      </c>
      <c r="AD5654" s="122">
        <v>6.7824149000000004E-3</v>
      </c>
      <c r="AE5654" s="122">
        <v>3.3635056500000001E-3</v>
      </c>
      <c r="AF5654" s="122">
        <v>1.7226816E-3</v>
      </c>
      <c r="AG5654" s="122">
        <v>1.0816979500000001E-3</v>
      </c>
      <c r="AH5654" s="122">
        <v>1.3692274999999999E-3</v>
      </c>
      <c r="AI5654" s="122">
        <v>1.5803562000000001E-3</v>
      </c>
      <c r="AJ5654" s="122">
        <v>1.6299223999999999E-3</v>
      </c>
      <c r="AK5654" s="122">
        <v>1.6148588999999999E-3</v>
      </c>
      <c r="AL5654" s="122">
        <v>0</v>
      </c>
    </row>
    <row r="5655" spans="1:38" hidden="1" x14ac:dyDescent="0.25">
      <c r="A5655" s="122" t="s">
        <v>2037</v>
      </c>
      <c r="B5655" s="122">
        <v>1</v>
      </c>
      <c r="C5655" s="122" t="s">
        <v>2252</v>
      </c>
      <c r="D5655" s="122" t="s">
        <v>2113</v>
      </c>
      <c r="E5655" s="122">
        <v>102</v>
      </c>
      <c r="F5655" s="122">
        <v>0</v>
      </c>
      <c r="G5655" s="122">
        <v>0</v>
      </c>
      <c r="H5655" s="122">
        <v>0</v>
      </c>
      <c r="I5655" s="122">
        <v>0</v>
      </c>
      <c r="J5655" s="122">
        <v>0</v>
      </c>
      <c r="K5655" s="122">
        <v>0</v>
      </c>
      <c r="L5655" s="122">
        <v>0</v>
      </c>
      <c r="M5655" s="122">
        <v>0</v>
      </c>
      <c r="N5655" s="122">
        <v>0</v>
      </c>
      <c r="O5655" s="122">
        <v>0</v>
      </c>
      <c r="P5655" s="122">
        <v>0</v>
      </c>
      <c r="Q5655" s="122">
        <v>0</v>
      </c>
      <c r="R5655" s="122">
        <v>0</v>
      </c>
      <c r="S5655" s="122">
        <v>0</v>
      </c>
      <c r="T5655" s="122">
        <v>0</v>
      </c>
      <c r="U5655" s="122">
        <v>0</v>
      </c>
      <c r="V5655" s="122">
        <v>0</v>
      </c>
      <c r="W5655" s="122">
        <v>0</v>
      </c>
      <c r="X5655" s="122">
        <v>0</v>
      </c>
      <c r="Y5655" s="122">
        <v>0</v>
      </c>
      <c r="Z5655" s="122">
        <v>0</v>
      </c>
      <c r="AA5655" s="122">
        <v>0</v>
      </c>
      <c r="AB5655" s="122">
        <v>0</v>
      </c>
      <c r="AC5655" s="122">
        <v>0</v>
      </c>
      <c r="AD5655" s="122">
        <v>0</v>
      </c>
      <c r="AE5655" s="122">
        <v>0</v>
      </c>
      <c r="AF5655" s="122">
        <v>0</v>
      </c>
      <c r="AG5655" s="122">
        <v>0</v>
      </c>
      <c r="AH5655" s="122">
        <v>0</v>
      </c>
      <c r="AI5655" s="122">
        <v>0</v>
      </c>
      <c r="AJ5655" s="122">
        <v>0</v>
      </c>
      <c r="AK5655" s="122">
        <v>0</v>
      </c>
      <c r="AL5655" s="122">
        <v>0</v>
      </c>
    </row>
    <row r="5656" spans="1:38" hidden="1" x14ac:dyDescent="0.25">
      <c r="A5656" s="122" t="s">
        <v>2037</v>
      </c>
      <c r="B5656" s="122">
        <v>1</v>
      </c>
      <c r="C5656" s="122" t="s">
        <v>2252</v>
      </c>
      <c r="D5656" s="122" t="s">
        <v>2114</v>
      </c>
      <c r="E5656" s="122">
        <v>102</v>
      </c>
      <c r="F5656" s="122">
        <v>0</v>
      </c>
      <c r="G5656" s="122">
        <v>0</v>
      </c>
      <c r="H5656" s="122">
        <v>0</v>
      </c>
      <c r="I5656" s="122">
        <v>0</v>
      </c>
      <c r="J5656" s="122">
        <v>0</v>
      </c>
      <c r="K5656" s="122">
        <v>0</v>
      </c>
      <c r="L5656" s="122">
        <v>0</v>
      </c>
      <c r="M5656" s="122">
        <v>0</v>
      </c>
      <c r="N5656" s="122">
        <v>0</v>
      </c>
      <c r="O5656" s="122">
        <v>0</v>
      </c>
      <c r="P5656" s="122">
        <v>0</v>
      </c>
      <c r="Q5656" s="122">
        <v>0</v>
      </c>
      <c r="R5656" s="122">
        <v>0</v>
      </c>
      <c r="S5656" s="122">
        <v>0</v>
      </c>
      <c r="T5656" s="122">
        <v>0</v>
      </c>
      <c r="U5656" s="122">
        <v>0</v>
      </c>
      <c r="V5656" s="122">
        <v>0</v>
      </c>
      <c r="W5656" s="122">
        <v>0</v>
      </c>
      <c r="X5656" s="122">
        <v>0</v>
      </c>
      <c r="Y5656" s="122">
        <v>0</v>
      </c>
      <c r="Z5656" s="122">
        <v>0</v>
      </c>
      <c r="AA5656" s="122">
        <v>0</v>
      </c>
      <c r="AB5656" s="122">
        <v>0</v>
      </c>
      <c r="AC5656" s="122">
        <v>0</v>
      </c>
      <c r="AD5656" s="122">
        <v>0</v>
      </c>
      <c r="AE5656" s="122">
        <v>0</v>
      </c>
      <c r="AF5656" s="122">
        <v>0</v>
      </c>
      <c r="AG5656" s="122">
        <v>0</v>
      </c>
      <c r="AH5656" s="122">
        <v>0</v>
      </c>
      <c r="AI5656" s="122">
        <v>0</v>
      </c>
      <c r="AJ5656" s="122">
        <v>0</v>
      </c>
      <c r="AK5656" s="122">
        <v>0</v>
      </c>
      <c r="AL5656" s="122">
        <v>0</v>
      </c>
    </row>
    <row r="5657" spans="1:38" hidden="1" x14ac:dyDescent="0.25">
      <c r="A5657" s="122" t="s">
        <v>2037</v>
      </c>
      <c r="B5657" s="122">
        <v>1</v>
      </c>
      <c r="C5657" s="122" t="s">
        <v>2252</v>
      </c>
      <c r="D5657" s="122" t="s">
        <v>2115</v>
      </c>
      <c r="E5657" s="122">
        <v>102</v>
      </c>
      <c r="F5657" s="122">
        <v>6.6084526249999997E-2</v>
      </c>
      <c r="G5657" s="122">
        <v>6.6084526249999997E-2</v>
      </c>
      <c r="H5657" s="122">
        <v>6.6084526249999997E-2</v>
      </c>
      <c r="I5657" s="122">
        <v>8.2605656050000004E-2</v>
      </c>
      <c r="J5657" s="122">
        <v>9.0866223300000007E-2</v>
      </c>
      <c r="K5657" s="122">
        <v>0.1141880228</v>
      </c>
      <c r="L5657" s="122">
        <v>0.12680155614999999</v>
      </c>
      <c r="M5657" s="122">
        <v>0.13400389255</v>
      </c>
      <c r="N5657" s="122">
        <v>0.16431235955000001</v>
      </c>
      <c r="O5657" s="122">
        <v>0.1667375243</v>
      </c>
      <c r="P5657" s="122">
        <v>0.1347657884</v>
      </c>
      <c r="Q5657" s="122">
        <v>9.1629270649999997E-2</v>
      </c>
      <c r="R5657" s="122">
        <v>8.1331434349999995E-2</v>
      </c>
      <c r="S5657" s="122">
        <v>9.7980810700000004E-2</v>
      </c>
      <c r="T5657" s="122">
        <v>9.4055201500000005E-2</v>
      </c>
      <c r="U5657" s="122">
        <v>0.1022770995</v>
      </c>
      <c r="V5657" s="122">
        <v>9.9321781799999995E-2</v>
      </c>
      <c r="W5657" s="122">
        <v>7.9911512650000002E-2</v>
      </c>
      <c r="X5657" s="122">
        <v>7.338103185E-2</v>
      </c>
      <c r="Y5657" s="122">
        <v>4.342656885E-2</v>
      </c>
      <c r="Z5657" s="122">
        <v>6.1748837350000002E-2</v>
      </c>
      <c r="AA5657" s="122">
        <v>7.5805317699999999E-2</v>
      </c>
      <c r="AB5657" s="122">
        <v>6.31807276E-2</v>
      </c>
      <c r="AC5657" s="122">
        <v>5.8736313599999999E-2</v>
      </c>
      <c r="AD5657" s="122">
        <v>8.3374914450000004E-2</v>
      </c>
      <c r="AE5657" s="122">
        <v>8.3450699599999997E-2</v>
      </c>
      <c r="AF5657" s="122">
        <v>8.8349514300000001E-2</v>
      </c>
      <c r="AG5657" s="122">
        <v>7.5509448000000007E-2</v>
      </c>
      <c r="AH5657" s="122">
        <v>0.1059822928</v>
      </c>
      <c r="AI5657" s="122">
        <v>0.11354343190000001</v>
      </c>
      <c r="AJ5657" s="122">
        <v>0.11721481575000001</v>
      </c>
      <c r="AK5657" s="122">
        <v>0.15575753470000001</v>
      </c>
      <c r="AL5657" s="122">
        <v>0</v>
      </c>
    </row>
    <row r="5658" spans="1:38" hidden="1" x14ac:dyDescent="0.25">
      <c r="A5658" s="122" t="s">
        <v>2037</v>
      </c>
      <c r="B5658" s="122">
        <v>1</v>
      </c>
      <c r="C5658" s="122" t="s">
        <v>2252</v>
      </c>
      <c r="D5658" s="122" t="s">
        <v>2116</v>
      </c>
      <c r="E5658" s="122">
        <v>102</v>
      </c>
      <c r="F5658" s="122">
        <v>8.9948600000000001E-5</v>
      </c>
      <c r="G5658" s="122">
        <v>8.9948600000000001E-5</v>
      </c>
      <c r="H5658" s="122">
        <v>8.9948600000000001E-5</v>
      </c>
      <c r="I5658" s="122">
        <v>1.124334E-4</v>
      </c>
      <c r="J5658" s="122">
        <v>1.2367815E-4</v>
      </c>
      <c r="K5658" s="122">
        <v>1.5542194999999999E-4</v>
      </c>
      <c r="L5658" s="122">
        <v>1.7258869999999999E-4</v>
      </c>
      <c r="M5658" s="122">
        <v>1.8239290000000001E-4</v>
      </c>
      <c r="N5658" s="122">
        <v>2.236448E-4</v>
      </c>
      <c r="O5658" s="122">
        <v>2.2694655E-4</v>
      </c>
      <c r="P5658" s="122">
        <v>1.8342925000000001E-4</v>
      </c>
      <c r="Q5658" s="122">
        <v>1.2471684999999999E-4</v>
      </c>
      <c r="R5658" s="122">
        <v>1.106991E-4</v>
      </c>
      <c r="S5658" s="122">
        <v>1.333625E-4</v>
      </c>
      <c r="T5658" s="122">
        <v>1.2801859999999999E-4</v>
      </c>
      <c r="U5658" s="122">
        <v>1.392093E-4</v>
      </c>
      <c r="V5658" s="122">
        <v>1.3518610000000001E-4</v>
      </c>
      <c r="W5658" s="122">
        <v>1.087674E-4</v>
      </c>
      <c r="X5658" s="122">
        <v>9.9877350000000004E-5</v>
      </c>
      <c r="Y5658" s="122">
        <v>7.6316249999999996E-5</v>
      </c>
      <c r="Z5658" s="122">
        <v>9.9778649999999997E-5</v>
      </c>
      <c r="AA5658" s="122">
        <v>4.8786046999999997E-3</v>
      </c>
      <c r="AB5658" s="122">
        <v>8.4244351000000006E-3</v>
      </c>
      <c r="AC5658" s="122">
        <v>7.4786399999999999E-4</v>
      </c>
      <c r="AD5658" s="122">
        <v>8.5009158500000005E-3</v>
      </c>
      <c r="AE5658" s="122">
        <v>9.1221806500000006E-3</v>
      </c>
      <c r="AF5658" s="122">
        <v>9.7541567499999995E-3</v>
      </c>
      <c r="AG5658" s="122">
        <v>1.03346749E-2</v>
      </c>
      <c r="AH5658" s="122">
        <v>1.0332691499999999E-2</v>
      </c>
      <c r="AI5658" s="122">
        <v>1.5659544599999999E-2</v>
      </c>
      <c r="AJ5658" s="122">
        <v>1.4527669450000001E-2</v>
      </c>
      <c r="AK5658" s="122">
        <v>1.3973941300000001E-2</v>
      </c>
      <c r="AL5658" s="122">
        <v>0</v>
      </c>
    </row>
    <row r="5659" spans="1:38" hidden="1" x14ac:dyDescent="0.25">
      <c r="A5659" s="122" t="s">
        <v>2037</v>
      </c>
      <c r="B5659" s="122">
        <v>1</v>
      </c>
      <c r="C5659" s="122" t="s">
        <v>2252</v>
      </c>
      <c r="D5659" s="122" t="s">
        <v>2138</v>
      </c>
      <c r="E5659" s="122">
        <v>102</v>
      </c>
      <c r="F5659" s="122">
        <v>0</v>
      </c>
      <c r="G5659" s="122">
        <v>0</v>
      </c>
      <c r="H5659" s="122">
        <v>0</v>
      </c>
      <c r="I5659" s="122">
        <v>0</v>
      </c>
      <c r="J5659" s="122">
        <v>0</v>
      </c>
      <c r="K5659" s="122">
        <v>0</v>
      </c>
      <c r="L5659" s="122">
        <v>0</v>
      </c>
      <c r="M5659" s="122">
        <v>0</v>
      </c>
      <c r="N5659" s="122">
        <v>0</v>
      </c>
      <c r="O5659" s="122">
        <v>0</v>
      </c>
      <c r="P5659" s="122">
        <v>0</v>
      </c>
      <c r="Q5659" s="122">
        <v>0</v>
      </c>
      <c r="R5659" s="122">
        <v>0</v>
      </c>
      <c r="S5659" s="122">
        <v>0</v>
      </c>
      <c r="T5659" s="122">
        <v>0</v>
      </c>
      <c r="U5659" s="122">
        <v>0</v>
      </c>
      <c r="V5659" s="122">
        <v>0</v>
      </c>
      <c r="W5659" s="122">
        <v>0</v>
      </c>
      <c r="X5659" s="122">
        <v>0</v>
      </c>
      <c r="Y5659" s="122">
        <v>0</v>
      </c>
      <c r="Z5659" s="122">
        <v>0</v>
      </c>
      <c r="AA5659" s="122">
        <v>0</v>
      </c>
      <c r="AB5659" s="122">
        <v>0</v>
      </c>
      <c r="AC5659" s="122">
        <v>0</v>
      </c>
      <c r="AD5659" s="122">
        <v>0</v>
      </c>
      <c r="AE5659" s="122">
        <v>0</v>
      </c>
      <c r="AF5659" s="122">
        <v>0</v>
      </c>
      <c r="AG5659" s="122">
        <v>0</v>
      </c>
      <c r="AH5659" s="122">
        <v>0</v>
      </c>
      <c r="AI5659" s="122">
        <v>0</v>
      </c>
      <c r="AJ5659" s="122">
        <v>0</v>
      </c>
      <c r="AK5659" s="122">
        <v>0</v>
      </c>
      <c r="AL5659" s="122">
        <v>0</v>
      </c>
    </row>
    <row r="5660" spans="1:38" hidden="1" x14ac:dyDescent="0.25">
      <c r="A5660" s="122" t="s">
        <v>2037</v>
      </c>
      <c r="B5660" s="122">
        <v>1</v>
      </c>
      <c r="C5660" s="122" t="s">
        <v>2252</v>
      </c>
      <c r="D5660" s="122" t="s">
        <v>2172</v>
      </c>
      <c r="E5660" s="122">
        <v>102</v>
      </c>
      <c r="F5660" s="122">
        <v>0</v>
      </c>
      <c r="G5660" s="122">
        <v>0</v>
      </c>
      <c r="H5660" s="122">
        <v>0</v>
      </c>
      <c r="I5660" s="122">
        <v>0</v>
      </c>
      <c r="J5660" s="122">
        <v>0</v>
      </c>
      <c r="K5660" s="122">
        <v>0</v>
      </c>
      <c r="L5660" s="122">
        <v>0</v>
      </c>
      <c r="M5660" s="122">
        <v>0</v>
      </c>
      <c r="N5660" s="122">
        <v>0</v>
      </c>
      <c r="O5660" s="122">
        <v>0</v>
      </c>
      <c r="P5660" s="122">
        <v>0</v>
      </c>
      <c r="Q5660" s="122">
        <v>0</v>
      </c>
      <c r="R5660" s="122">
        <v>0</v>
      </c>
      <c r="S5660" s="122">
        <v>0</v>
      </c>
      <c r="T5660" s="122">
        <v>0</v>
      </c>
      <c r="U5660" s="122">
        <v>0</v>
      </c>
      <c r="V5660" s="122">
        <v>0</v>
      </c>
      <c r="W5660" s="122">
        <v>0</v>
      </c>
      <c r="X5660" s="122">
        <v>0</v>
      </c>
      <c r="Y5660" s="122">
        <v>0</v>
      </c>
      <c r="Z5660" s="122">
        <v>0</v>
      </c>
      <c r="AA5660" s="122">
        <v>0</v>
      </c>
      <c r="AB5660" s="122">
        <v>0</v>
      </c>
      <c r="AC5660" s="122">
        <v>0</v>
      </c>
      <c r="AD5660" s="122">
        <v>0</v>
      </c>
      <c r="AE5660" s="122">
        <v>0</v>
      </c>
      <c r="AF5660" s="122">
        <v>0</v>
      </c>
      <c r="AG5660" s="122">
        <v>0</v>
      </c>
      <c r="AH5660" s="122">
        <v>0</v>
      </c>
      <c r="AI5660" s="122">
        <v>0</v>
      </c>
      <c r="AJ5660" s="122">
        <v>0</v>
      </c>
      <c r="AK5660" s="122">
        <v>0</v>
      </c>
      <c r="AL5660" s="122">
        <v>0</v>
      </c>
    </row>
    <row r="5661" spans="1:38" hidden="1" x14ac:dyDescent="0.25">
      <c r="A5661" s="122" t="s">
        <v>2037</v>
      </c>
      <c r="B5661" s="122">
        <v>1</v>
      </c>
      <c r="C5661" s="122" t="s">
        <v>2252</v>
      </c>
      <c r="D5661" s="122" t="s">
        <v>2117</v>
      </c>
      <c r="E5661" s="122">
        <v>102</v>
      </c>
      <c r="F5661" s="122">
        <v>0</v>
      </c>
      <c r="G5661" s="122">
        <v>0</v>
      </c>
      <c r="H5661" s="122">
        <v>0</v>
      </c>
      <c r="I5661" s="122">
        <v>0</v>
      </c>
      <c r="J5661" s="122">
        <v>0</v>
      </c>
      <c r="K5661" s="122">
        <v>0</v>
      </c>
      <c r="L5661" s="122">
        <v>0</v>
      </c>
      <c r="M5661" s="122">
        <v>0</v>
      </c>
      <c r="N5661" s="122">
        <v>0</v>
      </c>
      <c r="O5661" s="122">
        <v>0</v>
      </c>
      <c r="P5661" s="122">
        <v>0</v>
      </c>
      <c r="Q5661" s="122">
        <v>0</v>
      </c>
      <c r="R5661" s="122">
        <v>0</v>
      </c>
      <c r="S5661" s="122">
        <v>0</v>
      </c>
      <c r="T5661" s="122">
        <v>0</v>
      </c>
      <c r="U5661" s="122">
        <v>0</v>
      </c>
      <c r="V5661" s="122">
        <v>0</v>
      </c>
      <c r="W5661" s="122">
        <v>0</v>
      </c>
      <c r="X5661" s="122">
        <v>0</v>
      </c>
      <c r="Y5661" s="122">
        <v>0</v>
      </c>
      <c r="Z5661" s="122">
        <v>0</v>
      </c>
      <c r="AA5661" s="122">
        <v>0</v>
      </c>
      <c r="AB5661" s="122">
        <v>0</v>
      </c>
      <c r="AC5661" s="122">
        <v>0</v>
      </c>
      <c r="AD5661" s="122">
        <v>0</v>
      </c>
      <c r="AE5661" s="122">
        <v>0</v>
      </c>
      <c r="AF5661" s="122">
        <v>0</v>
      </c>
      <c r="AG5661" s="122">
        <v>0</v>
      </c>
      <c r="AH5661" s="122">
        <v>0</v>
      </c>
      <c r="AI5661" s="122">
        <v>0</v>
      </c>
      <c r="AJ5661" s="122">
        <v>0</v>
      </c>
      <c r="AK5661" s="122">
        <v>0</v>
      </c>
      <c r="AL5661" s="122">
        <v>0</v>
      </c>
    </row>
    <row r="5662" spans="1:38" hidden="1" x14ac:dyDescent="0.25">
      <c r="A5662" s="122" t="s">
        <v>2037</v>
      </c>
      <c r="B5662" s="122">
        <v>1</v>
      </c>
      <c r="C5662" s="122" t="s">
        <v>2252</v>
      </c>
      <c r="D5662" s="122" t="s">
        <v>2118</v>
      </c>
      <c r="E5662" s="122">
        <v>102</v>
      </c>
      <c r="F5662" s="122">
        <v>0</v>
      </c>
      <c r="G5662" s="122">
        <v>0</v>
      </c>
      <c r="H5662" s="122">
        <v>0</v>
      </c>
      <c r="I5662" s="122">
        <v>0</v>
      </c>
      <c r="J5662" s="122">
        <v>0</v>
      </c>
      <c r="K5662" s="122">
        <v>0</v>
      </c>
      <c r="L5662" s="122">
        <v>0</v>
      </c>
      <c r="M5662" s="122">
        <v>0</v>
      </c>
      <c r="N5662" s="122">
        <v>0</v>
      </c>
      <c r="O5662" s="122">
        <v>0</v>
      </c>
      <c r="P5662" s="122">
        <v>0</v>
      </c>
      <c r="Q5662" s="122">
        <v>0</v>
      </c>
      <c r="R5662" s="122">
        <v>0</v>
      </c>
      <c r="S5662" s="122">
        <v>0</v>
      </c>
      <c r="T5662" s="122">
        <v>0</v>
      </c>
      <c r="U5662" s="122">
        <v>0</v>
      </c>
      <c r="V5662" s="122">
        <v>0</v>
      </c>
      <c r="W5662" s="122">
        <v>0</v>
      </c>
      <c r="X5662" s="122">
        <v>0</v>
      </c>
      <c r="Y5662" s="122">
        <v>0</v>
      </c>
      <c r="Z5662" s="122">
        <v>0</v>
      </c>
      <c r="AA5662" s="122">
        <v>2.9175250000000002E-5</v>
      </c>
      <c r="AB5662" s="122">
        <v>3.070745E-5</v>
      </c>
      <c r="AC5662" s="122">
        <v>3.553435E-5</v>
      </c>
      <c r="AD5662" s="122">
        <v>7.1009949999999996E-5</v>
      </c>
      <c r="AE5662" s="122">
        <v>0</v>
      </c>
      <c r="AF5662" s="122">
        <v>0</v>
      </c>
      <c r="AG5662" s="122">
        <v>0</v>
      </c>
      <c r="AH5662" s="122">
        <v>0</v>
      </c>
      <c r="AI5662" s="122">
        <v>0</v>
      </c>
      <c r="AJ5662" s="122">
        <v>0</v>
      </c>
      <c r="AK5662" s="122">
        <v>0</v>
      </c>
      <c r="AL5662" s="122">
        <v>0</v>
      </c>
    </row>
    <row r="5663" spans="1:38" hidden="1" x14ac:dyDescent="0.25">
      <c r="A5663" s="122" t="s">
        <v>2037</v>
      </c>
      <c r="B5663" s="122">
        <v>1</v>
      </c>
      <c r="C5663" s="122" t="s">
        <v>2252</v>
      </c>
      <c r="D5663" s="122" t="s">
        <v>2119</v>
      </c>
      <c r="E5663" s="122">
        <v>102</v>
      </c>
      <c r="F5663" s="122">
        <v>0</v>
      </c>
      <c r="G5663" s="122">
        <v>0</v>
      </c>
      <c r="H5663" s="122">
        <v>0</v>
      </c>
      <c r="I5663" s="122">
        <v>0</v>
      </c>
      <c r="J5663" s="122">
        <v>0</v>
      </c>
      <c r="K5663" s="122">
        <v>0</v>
      </c>
      <c r="L5663" s="122">
        <v>0</v>
      </c>
      <c r="M5663" s="122">
        <v>0</v>
      </c>
      <c r="N5663" s="122">
        <v>0</v>
      </c>
      <c r="O5663" s="122">
        <v>0</v>
      </c>
      <c r="P5663" s="122">
        <v>0</v>
      </c>
      <c r="Q5663" s="122">
        <v>0</v>
      </c>
      <c r="R5663" s="122">
        <v>0</v>
      </c>
      <c r="S5663" s="122">
        <v>0</v>
      </c>
      <c r="T5663" s="122">
        <v>0</v>
      </c>
      <c r="U5663" s="122">
        <v>0</v>
      </c>
      <c r="V5663" s="122">
        <v>0</v>
      </c>
      <c r="W5663" s="122">
        <v>0</v>
      </c>
      <c r="X5663" s="122">
        <v>0</v>
      </c>
      <c r="Y5663" s="122">
        <v>0</v>
      </c>
      <c r="Z5663" s="122">
        <v>0</v>
      </c>
      <c r="AA5663" s="122">
        <v>0</v>
      </c>
      <c r="AB5663" s="122">
        <v>0</v>
      </c>
      <c r="AC5663" s="122">
        <v>0</v>
      </c>
      <c r="AD5663" s="122">
        <v>0</v>
      </c>
      <c r="AE5663" s="122">
        <v>0</v>
      </c>
      <c r="AF5663" s="122">
        <v>0</v>
      </c>
      <c r="AG5663" s="122">
        <v>0</v>
      </c>
      <c r="AH5663" s="122">
        <v>0</v>
      </c>
      <c r="AI5663" s="122">
        <v>0</v>
      </c>
      <c r="AJ5663" s="122">
        <v>0</v>
      </c>
      <c r="AK5663" s="122">
        <v>0</v>
      </c>
      <c r="AL5663" s="122">
        <v>0</v>
      </c>
    </row>
    <row r="5664" spans="1:38" hidden="1" x14ac:dyDescent="0.25">
      <c r="A5664" s="122" t="s">
        <v>2037</v>
      </c>
      <c r="B5664" s="122">
        <v>1</v>
      </c>
      <c r="C5664" s="122" t="s">
        <v>2252</v>
      </c>
      <c r="D5664" s="122" t="s">
        <v>2120</v>
      </c>
      <c r="E5664" s="122">
        <v>102</v>
      </c>
      <c r="F5664" s="122">
        <v>0</v>
      </c>
      <c r="G5664" s="122">
        <v>0</v>
      </c>
      <c r="H5664" s="122">
        <v>0</v>
      </c>
      <c r="I5664" s="122">
        <v>0</v>
      </c>
      <c r="J5664" s="122">
        <v>0</v>
      </c>
      <c r="K5664" s="122">
        <v>0</v>
      </c>
      <c r="L5664" s="122">
        <v>0</v>
      </c>
      <c r="M5664" s="122">
        <v>0</v>
      </c>
      <c r="N5664" s="122">
        <v>0</v>
      </c>
      <c r="O5664" s="122">
        <v>0</v>
      </c>
      <c r="P5664" s="122">
        <v>0</v>
      </c>
      <c r="Q5664" s="122">
        <v>0</v>
      </c>
      <c r="R5664" s="122">
        <v>0</v>
      </c>
      <c r="S5664" s="122">
        <v>0</v>
      </c>
      <c r="T5664" s="122">
        <v>0</v>
      </c>
      <c r="U5664" s="122">
        <v>0</v>
      </c>
      <c r="V5664" s="122">
        <v>0</v>
      </c>
      <c r="W5664" s="122">
        <v>0</v>
      </c>
      <c r="X5664" s="122">
        <v>0</v>
      </c>
      <c r="Y5664" s="122">
        <v>0</v>
      </c>
      <c r="Z5664" s="122">
        <v>0</v>
      </c>
      <c r="AA5664" s="122">
        <v>0</v>
      </c>
      <c r="AB5664" s="122">
        <v>0</v>
      </c>
      <c r="AC5664" s="122">
        <v>0</v>
      </c>
      <c r="AD5664" s="122">
        <v>0</v>
      </c>
      <c r="AE5664" s="122">
        <v>0</v>
      </c>
      <c r="AF5664" s="122">
        <v>0</v>
      </c>
      <c r="AG5664" s="122">
        <v>0</v>
      </c>
      <c r="AH5664" s="122">
        <v>0</v>
      </c>
      <c r="AI5664" s="122">
        <v>0</v>
      </c>
      <c r="AJ5664" s="122">
        <v>0</v>
      </c>
      <c r="AK5664" s="122">
        <v>0</v>
      </c>
      <c r="AL5664" s="122">
        <v>0</v>
      </c>
    </row>
    <row r="5665" spans="1:38" hidden="1" x14ac:dyDescent="0.25">
      <c r="A5665" s="122" t="s">
        <v>2037</v>
      </c>
      <c r="B5665" s="122">
        <v>1</v>
      </c>
      <c r="C5665" s="122" t="s">
        <v>2252</v>
      </c>
      <c r="D5665" s="122" t="s">
        <v>2121</v>
      </c>
      <c r="E5665" s="122">
        <v>102</v>
      </c>
      <c r="F5665" s="122">
        <v>0.11510837445</v>
      </c>
      <c r="G5665" s="122">
        <v>0.11510837445</v>
      </c>
      <c r="H5665" s="122">
        <v>0.11510837445</v>
      </c>
      <c r="I5665" s="122">
        <v>0.14388546864999999</v>
      </c>
      <c r="J5665" s="122">
        <v>0.15827401575</v>
      </c>
      <c r="K5665" s="122">
        <v>0.1988967526</v>
      </c>
      <c r="L5665" s="122">
        <v>0.22086745720000001</v>
      </c>
      <c r="M5665" s="122">
        <v>0.23341274184999999</v>
      </c>
      <c r="N5665" s="122">
        <v>0.28620510645000002</v>
      </c>
      <c r="O5665" s="122">
        <v>0.29042934425</v>
      </c>
      <c r="P5665" s="122">
        <v>0.2347398362</v>
      </c>
      <c r="Q5665" s="122">
        <v>0.15960311934999999</v>
      </c>
      <c r="R5665" s="122">
        <v>0.14166598294999999</v>
      </c>
      <c r="S5665" s="122">
        <v>0.17066645875</v>
      </c>
      <c r="T5665" s="122">
        <v>0.16382868959999999</v>
      </c>
      <c r="U5665" s="122">
        <v>0.17814988805000001</v>
      </c>
      <c r="V5665" s="122">
        <v>0.17300220834999999</v>
      </c>
      <c r="W5665" s="122">
        <v>0.139192709</v>
      </c>
      <c r="X5665" s="122">
        <v>0.12781768674999999</v>
      </c>
      <c r="Y5665" s="122">
        <v>0.10513654190000001</v>
      </c>
      <c r="Z5665" s="122">
        <v>0.13366942409999999</v>
      </c>
      <c r="AA5665" s="122">
        <v>0.17741698650000001</v>
      </c>
      <c r="AB5665" s="122">
        <v>0.16592227170000001</v>
      </c>
      <c r="AC5665" s="122">
        <v>0.14485140090000001</v>
      </c>
      <c r="AD5665" s="122">
        <v>0.117973196</v>
      </c>
      <c r="AE5665" s="122">
        <v>0.10038960769999999</v>
      </c>
      <c r="AF5665" s="122">
        <v>0.11961680715</v>
      </c>
      <c r="AG5665" s="122">
        <v>0.11273962144999999</v>
      </c>
      <c r="AH5665" s="122">
        <v>0.13040654544999999</v>
      </c>
      <c r="AI5665" s="122">
        <v>0.1214958366</v>
      </c>
      <c r="AJ5665" s="122">
        <v>0.1217426383</v>
      </c>
      <c r="AK5665" s="122">
        <v>0.12863570999999999</v>
      </c>
      <c r="AL5665" s="122">
        <v>0</v>
      </c>
    </row>
    <row r="5666" spans="1:38" hidden="1" x14ac:dyDescent="0.25">
      <c r="A5666" s="122" t="s">
        <v>2037</v>
      </c>
      <c r="B5666" s="122">
        <v>1</v>
      </c>
      <c r="C5666" s="122" t="s">
        <v>2252</v>
      </c>
      <c r="D5666" s="122" t="s">
        <v>2122</v>
      </c>
      <c r="E5666" s="122">
        <v>102</v>
      </c>
      <c r="F5666" s="122">
        <v>2.465014875E-2</v>
      </c>
      <c r="G5666" s="122">
        <v>2.465014875E-2</v>
      </c>
      <c r="H5666" s="122">
        <v>2.465014875E-2</v>
      </c>
      <c r="I5666" s="122">
        <v>3.0812685350000001E-2</v>
      </c>
      <c r="J5666" s="122">
        <v>3.3893953650000003E-2</v>
      </c>
      <c r="K5666" s="122">
        <v>4.2593204799999999E-2</v>
      </c>
      <c r="L5666" s="122">
        <v>4.7298172700000002E-2</v>
      </c>
      <c r="M5666" s="122">
        <v>4.9984711500000001E-2</v>
      </c>
      <c r="N5666" s="122">
        <v>6.1290053900000002E-2</v>
      </c>
      <c r="O5666" s="122">
        <v>6.2194662900000003E-2</v>
      </c>
      <c r="P5666" s="122">
        <v>5.026890405E-2</v>
      </c>
      <c r="Q5666" s="122">
        <v>3.4178578600000002E-2</v>
      </c>
      <c r="R5666" s="122">
        <v>3.0337388449999999E-2</v>
      </c>
      <c r="S5666" s="122">
        <v>3.6547764000000003E-2</v>
      </c>
      <c r="T5666" s="122">
        <v>3.508347195E-2</v>
      </c>
      <c r="U5666" s="122">
        <v>3.81503183E-2</v>
      </c>
      <c r="V5666" s="122">
        <v>3.7047956799999997E-2</v>
      </c>
      <c r="W5666" s="122">
        <v>2.9807745449999999E-2</v>
      </c>
      <c r="X5666" s="122">
        <v>2.7371815349999998E-2</v>
      </c>
      <c r="Y5666" s="122">
        <v>2.1344098249999999E-2</v>
      </c>
      <c r="Z5666" s="122">
        <v>2.7905399300000001E-2</v>
      </c>
      <c r="AA5666" s="122">
        <v>1.1478546799999999E-2</v>
      </c>
      <c r="AB5666" s="122">
        <v>1.33791798E-2</v>
      </c>
      <c r="AC5666" s="122">
        <v>1.45858625E-2</v>
      </c>
      <c r="AD5666" s="122">
        <v>1.309655E-2</v>
      </c>
      <c r="AE5666" s="122">
        <v>1.2036699999999999E-2</v>
      </c>
      <c r="AF5666" s="122">
        <v>7.1281139999999996E-4</v>
      </c>
      <c r="AG5666" s="122">
        <v>2.50745E-3</v>
      </c>
      <c r="AH5666" s="122">
        <v>3.939728E-3</v>
      </c>
      <c r="AI5666" s="122">
        <v>6.4465199999999999E-3</v>
      </c>
      <c r="AJ5666" s="122">
        <v>3.9395400000000001E-3</v>
      </c>
      <c r="AK5666" s="122">
        <v>2.14884E-3</v>
      </c>
      <c r="AL5666" s="122">
        <v>0</v>
      </c>
    </row>
    <row r="5667" spans="1:38" hidden="1" x14ac:dyDescent="0.25">
      <c r="A5667" s="122" t="s">
        <v>2037</v>
      </c>
      <c r="B5667" s="122">
        <v>1</v>
      </c>
      <c r="C5667" s="122" t="s">
        <v>2252</v>
      </c>
      <c r="D5667" s="122" t="s">
        <v>2123</v>
      </c>
      <c r="E5667" s="122">
        <v>102</v>
      </c>
      <c r="F5667" s="122">
        <v>4.6190920849999997E-2</v>
      </c>
      <c r="G5667" s="122">
        <v>4.6190920849999997E-2</v>
      </c>
      <c r="H5667" s="122">
        <v>4.6190920849999997E-2</v>
      </c>
      <c r="I5667" s="122">
        <v>5.77386493E-2</v>
      </c>
      <c r="J5667" s="122">
        <v>6.3512514699999995E-2</v>
      </c>
      <c r="K5667" s="122">
        <v>7.9813689199999996E-2</v>
      </c>
      <c r="L5667" s="122">
        <v>8.86301372E-2</v>
      </c>
      <c r="M5667" s="122">
        <v>9.3664335400000007E-2</v>
      </c>
      <c r="N5667" s="122">
        <v>0.1148489603</v>
      </c>
      <c r="O5667" s="122">
        <v>0.1165440717</v>
      </c>
      <c r="P5667" s="122">
        <v>9.4196873599999995E-2</v>
      </c>
      <c r="Q5667" s="122">
        <v>6.4045861300000007E-2</v>
      </c>
      <c r="R5667" s="122">
        <v>5.6848011050000001E-2</v>
      </c>
      <c r="S5667" s="122">
        <v>6.8485377900000005E-2</v>
      </c>
      <c r="T5667" s="122">
        <v>6.5741508500000004E-2</v>
      </c>
      <c r="U5667" s="122">
        <v>7.1488346549999998E-2</v>
      </c>
      <c r="V5667" s="122">
        <v>6.9422673049999994E-2</v>
      </c>
      <c r="W5667" s="122">
        <v>5.5855530850000001E-2</v>
      </c>
      <c r="X5667" s="122">
        <v>5.1290937850000003E-2</v>
      </c>
      <c r="Y5667" s="122">
        <v>2.479603205E-2</v>
      </c>
      <c r="Z5667" s="122">
        <v>2.5396609800000001E-2</v>
      </c>
      <c r="AA5667" s="122">
        <v>2.1926369500000001E-3</v>
      </c>
      <c r="AB5667" s="122">
        <v>3.1061030999999998E-3</v>
      </c>
      <c r="AC5667" s="122">
        <v>2.5175667500000002E-3</v>
      </c>
      <c r="AD5667" s="122">
        <v>4.14042035E-3</v>
      </c>
      <c r="AE5667" s="122">
        <v>4.4793937500000004E-3</v>
      </c>
      <c r="AF5667" s="122">
        <v>8.3569595499999993E-3</v>
      </c>
      <c r="AG5667" s="122">
        <v>2.6558172499999999E-3</v>
      </c>
      <c r="AH5667" s="122">
        <v>1.309854515E-2</v>
      </c>
      <c r="AI5667" s="122">
        <v>7.9496528500000007E-3</v>
      </c>
      <c r="AJ5667" s="122">
        <v>2.6279203999999999E-3</v>
      </c>
      <c r="AK5667" s="122">
        <v>3.3929511499999998E-3</v>
      </c>
      <c r="AL5667" s="122">
        <v>0</v>
      </c>
    </row>
    <row r="5668" spans="1:38" hidden="1" x14ac:dyDescent="0.25">
      <c r="A5668" s="122" t="s">
        <v>2037</v>
      </c>
      <c r="B5668" s="122">
        <v>1</v>
      </c>
      <c r="C5668" s="122" t="s">
        <v>2252</v>
      </c>
      <c r="D5668" s="122" t="s">
        <v>2140</v>
      </c>
      <c r="E5668" s="122">
        <v>102</v>
      </c>
      <c r="F5668" s="122">
        <v>0</v>
      </c>
      <c r="G5668" s="122">
        <v>0</v>
      </c>
      <c r="H5668" s="122">
        <v>0</v>
      </c>
      <c r="I5668" s="122">
        <v>0</v>
      </c>
      <c r="J5668" s="122">
        <v>0</v>
      </c>
      <c r="K5668" s="122">
        <v>0</v>
      </c>
      <c r="L5668" s="122">
        <v>0</v>
      </c>
      <c r="M5668" s="122">
        <v>0</v>
      </c>
      <c r="N5668" s="122">
        <v>0</v>
      </c>
      <c r="O5668" s="122">
        <v>0</v>
      </c>
      <c r="P5668" s="122">
        <v>0</v>
      </c>
      <c r="Q5668" s="122">
        <v>0</v>
      </c>
      <c r="R5668" s="122">
        <v>0</v>
      </c>
      <c r="S5668" s="122">
        <v>0</v>
      </c>
      <c r="T5668" s="122">
        <v>0</v>
      </c>
      <c r="U5668" s="122">
        <v>0</v>
      </c>
      <c r="V5668" s="122">
        <v>0</v>
      </c>
      <c r="W5668" s="122">
        <v>0</v>
      </c>
      <c r="X5668" s="122">
        <v>0</v>
      </c>
      <c r="Y5668" s="122">
        <v>0</v>
      </c>
      <c r="Z5668" s="122">
        <v>0</v>
      </c>
      <c r="AA5668" s="122">
        <v>0</v>
      </c>
      <c r="AB5668" s="122">
        <v>0</v>
      </c>
      <c r="AC5668" s="122">
        <v>0</v>
      </c>
      <c r="AD5668" s="122">
        <v>0</v>
      </c>
      <c r="AE5668" s="122">
        <v>0</v>
      </c>
      <c r="AF5668" s="122">
        <v>0</v>
      </c>
      <c r="AG5668" s="122">
        <v>0</v>
      </c>
      <c r="AH5668" s="122">
        <v>0</v>
      </c>
      <c r="AI5668" s="122">
        <v>0</v>
      </c>
      <c r="AJ5668" s="122">
        <v>0</v>
      </c>
      <c r="AK5668" s="122">
        <v>0</v>
      </c>
      <c r="AL5668" s="122">
        <v>0</v>
      </c>
    </row>
    <row r="5669" spans="1:38" hidden="1" x14ac:dyDescent="0.25">
      <c r="A5669" s="122" t="s">
        <v>2037</v>
      </c>
      <c r="B5669" s="122">
        <v>1</v>
      </c>
      <c r="C5669" s="122" t="s">
        <v>2252</v>
      </c>
      <c r="D5669" s="122" t="s">
        <v>2124</v>
      </c>
      <c r="E5669" s="122">
        <v>102</v>
      </c>
      <c r="F5669" s="122">
        <v>2.2325002350000001E-2</v>
      </c>
      <c r="G5669" s="122">
        <v>2.2325002350000001E-2</v>
      </c>
      <c r="H5669" s="122">
        <v>2.2325002350000001E-2</v>
      </c>
      <c r="I5669" s="122">
        <v>2.7906252350000001E-2</v>
      </c>
      <c r="J5669" s="122">
        <v>3.0696877349999999E-2</v>
      </c>
      <c r="K5669" s="122">
        <v>3.8575564899999998E-2</v>
      </c>
      <c r="L5669" s="122">
        <v>4.2836730599999998E-2</v>
      </c>
      <c r="M5669" s="122">
        <v>4.5269859500000002E-2</v>
      </c>
      <c r="N5669" s="122">
        <v>5.5508816549999999E-2</v>
      </c>
      <c r="O5669" s="122">
        <v>5.6328097049999998E-2</v>
      </c>
      <c r="P5669" s="122">
        <v>4.5527247950000002E-2</v>
      </c>
      <c r="Q5669" s="122">
        <v>3.0954653549999999E-2</v>
      </c>
      <c r="R5669" s="122">
        <v>2.7475791100000001E-2</v>
      </c>
      <c r="S5669" s="122">
        <v>3.3100365700000002E-2</v>
      </c>
      <c r="T5669" s="122">
        <v>3.1774194899999997E-2</v>
      </c>
      <c r="U5669" s="122">
        <v>3.4551758600000003E-2</v>
      </c>
      <c r="V5669" s="122">
        <v>3.3553377549999999E-2</v>
      </c>
      <c r="W5669" s="122">
        <v>2.6996104399999998E-2</v>
      </c>
      <c r="X5669" s="122">
        <v>2.4789943200000001E-2</v>
      </c>
      <c r="Y5669" s="122">
        <v>1.8942003450000001E-2</v>
      </c>
      <c r="Z5669" s="122">
        <v>2.4764889849999999E-2</v>
      </c>
      <c r="AA5669" s="122">
        <v>3.58251625E-2</v>
      </c>
      <c r="AB5669" s="122">
        <v>5.1590137500000001E-2</v>
      </c>
      <c r="AC5669" s="122">
        <v>4.8620912500000002E-2</v>
      </c>
      <c r="AD5669" s="122">
        <v>4.4241099999999998E-2</v>
      </c>
      <c r="AE5669" s="122">
        <v>3.6770450000000003E-2</v>
      </c>
      <c r="AF5669" s="122">
        <v>3.3355900000000001E-2</v>
      </c>
      <c r="AG5669" s="122">
        <v>1.243385E-2</v>
      </c>
      <c r="AH5669" s="122">
        <v>1.336445E-2</v>
      </c>
      <c r="AI5669" s="122">
        <v>2.5934599999999999E-2</v>
      </c>
      <c r="AJ5669" s="122">
        <v>3.1534649999999997E-2</v>
      </c>
      <c r="AK5669" s="122">
        <v>3.9430649999999998E-2</v>
      </c>
      <c r="AL5669" s="122">
        <v>0</v>
      </c>
    </row>
    <row r="5670" spans="1:38" hidden="1" x14ac:dyDescent="0.25">
      <c r="A5670" s="122" t="s">
        <v>2037</v>
      </c>
      <c r="B5670" s="122">
        <v>1</v>
      </c>
      <c r="C5670" s="122" t="s">
        <v>2252</v>
      </c>
      <c r="D5670" s="122" t="s">
        <v>2125</v>
      </c>
      <c r="E5670" s="122">
        <v>102</v>
      </c>
      <c r="F5670" s="122">
        <v>1.044494395E-2</v>
      </c>
      <c r="G5670" s="122">
        <v>1.044494395E-2</v>
      </c>
      <c r="H5670" s="122">
        <v>1.044494395E-2</v>
      </c>
      <c r="I5670" s="122">
        <v>1.3056179350000001E-2</v>
      </c>
      <c r="J5670" s="122">
        <v>1.436179705E-2</v>
      </c>
      <c r="K5670" s="122">
        <v>1.8047908349999999E-2</v>
      </c>
      <c r="L5670" s="122">
        <v>2.0041533199999999E-2</v>
      </c>
      <c r="M5670" s="122">
        <v>2.1179891999999999E-2</v>
      </c>
      <c r="N5670" s="122">
        <v>2.5970275349999999E-2</v>
      </c>
      <c r="O5670" s="122">
        <v>2.6353583850000001E-2</v>
      </c>
      <c r="P5670" s="122">
        <v>2.1300313049999998E-2</v>
      </c>
      <c r="Q5670" s="122">
        <v>1.4482401400000001E-2</v>
      </c>
      <c r="R5670" s="122">
        <v>1.2854784350000001E-2</v>
      </c>
      <c r="S5670" s="122">
        <v>1.5486288500000001E-2</v>
      </c>
      <c r="T5670" s="122">
        <v>1.486582975E-2</v>
      </c>
      <c r="U5670" s="122">
        <v>1.6165335100000001E-2</v>
      </c>
      <c r="V5670" s="122">
        <v>1.5698235000000001E-2</v>
      </c>
      <c r="W5670" s="122">
        <v>1.2630357E-2</v>
      </c>
      <c r="X5670" s="122">
        <v>1.1598187649999999E-2</v>
      </c>
      <c r="Y5670" s="122">
        <v>9.0424804000000004E-3</v>
      </c>
      <c r="Z5670" s="122">
        <v>1.19479123E-2</v>
      </c>
      <c r="AA5670" s="122">
        <v>4.5714383150000003E-2</v>
      </c>
      <c r="AB5670" s="122">
        <v>5.4412903450000001E-2</v>
      </c>
      <c r="AC5670" s="122">
        <v>5.33415972E-2</v>
      </c>
      <c r="AD5670" s="122">
        <v>4.5458444649999999E-2</v>
      </c>
      <c r="AE5670" s="122">
        <v>4.0416552549999998E-2</v>
      </c>
      <c r="AF5670" s="122">
        <v>4.04099843E-2</v>
      </c>
      <c r="AG5670" s="122">
        <v>2.3133463449999999E-2</v>
      </c>
      <c r="AH5670" s="122">
        <v>1.4353059749999999E-2</v>
      </c>
      <c r="AI5670" s="122">
        <v>1.6576827150000001E-2</v>
      </c>
      <c r="AJ5670" s="122">
        <v>1.9680921000000001E-2</v>
      </c>
      <c r="AK5670" s="122">
        <v>1.6177616200000002E-2</v>
      </c>
      <c r="AL5670" s="122">
        <v>0</v>
      </c>
    </row>
    <row r="5671" spans="1:38" hidden="1" x14ac:dyDescent="0.25">
      <c r="A5671" s="122" t="s">
        <v>2037</v>
      </c>
      <c r="B5671" s="122">
        <v>1</v>
      </c>
      <c r="C5671" s="122" t="s">
        <v>2252</v>
      </c>
      <c r="D5671" s="122" t="s">
        <v>2126</v>
      </c>
      <c r="E5671" s="122">
        <v>102</v>
      </c>
      <c r="F5671" s="122">
        <v>0</v>
      </c>
      <c r="G5671" s="122">
        <v>0</v>
      </c>
      <c r="H5671" s="122">
        <v>0</v>
      </c>
      <c r="I5671" s="122">
        <v>0</v>
      </c>
      <c r="J5671" s="122">
        <v>0</v>
      </c>
      <c r="K5671" s="122">
        <v>0</v>
      </c>
      <c r="L5671" s="122">
        <v>0</v>
      </c>
      <c r="M5671" s="122">
        <v>0</v>
      </c>
      <c r="N5671" s="122">
        <v>0</v>
      </c>
      <c r="O5671" s="122">
        <v>0</v>
      </c>
      <c r="P5671" s="122">
        <v>0</v>
      </c>
      <c r="Q5671" s="122">
        <v>0</v>
      </c>
      <c r="R5671" s="122">
        <v>0</v>
      </c>
      <c r="S5671" s="122">
        <v>0</v>
      </c>
      <c r="T5671" s="122">
        <v>0</v>
      </c>
      <c r="U5671" s="122">
        <v>0</v>
      </c>
      <c r="V5671" s="122">
        <v>0</v>
      </c>
      <c r="W5671" s="122">
        <v>0</v>
      </c>
      <c r="X5671" s="122">
        <v>0</v>
      </c>
      <c r="Y5671" s="122">
        <v>0</v>
      </c>
      <c r="Z5671" s="122">
        <v>0</v>
      </c>
      <c r="AA5671" s="122">
        <v>0</v>
      </c>
      <c r="AB5671" s="122">
        <v>0</v>
      </c>
      <c r="AC5671" s="122">
        <v>0</v>
      </c>
      <c r="AD5671" s="122">
        <v>0</v>
      </c>
      <c r="AE5671" s="122">
        <v>0</v>
      </c>
      <c r="AF5671" s="122">
        <v>0</v>
      </c>
      <c r="AG5671" s="122">
        <v>0</v>
      </c>
      <c r="AH5671" s="122">
        <v>0</v>
      </c>
      <c r="AI5671" s="122">
        <v>0</v>
      </c>
      <c r="AJ5671" s="122">
        <v>0</v>
      </c>
      <c r="AK5671" s="122">
        <v>0</v>
      </c>
      <c r="AL5671" s="122">
        <v>0</v>
      </c>
    </row>
    <row r="5672" spans="1:38" hidden="1" x14ac:dyDescent="0.25">
      <c r="A5672" s="122" t="s">
        <v>2037</v>
      </c>
      <c r="B5672" s="122">
        <v>1</v>
      </c>
      <c r="C5672" s="122" t="s">
        <v>2252</v>
      </c>
      <c r="D5672" s="122" t="s">
        <v>2127</v>
      </c>
      <c r="E5672" s="122">
        <v>102</v>
      </c>
      <c r="F5672" s="122">
        <v>0</v>
      </c>
      <c r="G5672" s="122">
        <v>0</v>
      </c>
      <c r="H5672" s="122">
        <v>0</v>
      </c>
      <c r="I5672" s="122">
        <v>0</v>
      </c>
      <c r="J5672" s="122">
        <v>0</v>
      </c>
      <c r="K5672" s="122">
        <v>0</v>
      </c>
      <c r="L5672" s="122">
        <v>0</v>
      </c>
      <c r="M5672" s="122">
        <v>0</v>
      </c>
      <c r="N5672" s="122">
        <v>0</v>
      </c>
      <c r="O5672" s="122">
        <v>0</v>
      </c>
      <c r="P5672" s="122">
        <v>0</v>
      </c>
      <c r="Q5672" s="122">
        <v>0</v>
      </c>
      <c r="R5672" s="122">
        <v>0</v>
      </c>
      <c r="S5672" s="122">
        <v>0</v>
      </c>
      <c r="T5672" s="122">
        <v>0</v>
      </c>
      <c r="U5672" s="122">
        <v>0</v>
      </c>
      <c r="V5672" s="122">
        <v>0</v>
      </c>
      <c r="W5672" s="122">
        <v>0</v>
      </c>
      <c r="X5672" s="122">
        <v>0</v>
      </c>
      <c r="Y5672" s="122">
        <v>0</v>
      </c>
      <c r="Z5672" s="122">
        <v>0</v>
      </c>
      <c r="AA5672" s="122">
        <v>0</v>
      </c>
      <c r="AB5672" s="122">
        <v>0</v>
      </c>
      <c r="AC5672" s="122">
        <v>0</v>
      </c>
      <c r="AD5672" s="122">
        <v>0</v>
      </c>
      <c r="AE5672" s="122">
        <v>0</v>
      </c>
      <c r="AF5672" s="122">
        <v>0</v>
      </c>
      <c r="AG5672" s="122">
        <v>0</v>
      </c>
      <c r="AH5672" s="122">
        <v>0</v>
      </c>
      <c r="AI5672" s="122">
        <v>0</v>
      </c>
      <c r="AJ5672" s="122">
        <v>0</v>
      </c>
      <c r="AK5672" s="122">
        <v>0</v>
      </c>
      <c r="AL5672" s="122">
        <v>0</v>
      </c>
    </row>
    <row r="5673" spans="1:38" hidden="1" x14ac:dyDescent="0.25">
      <c r="A5673" s="122" t="s">
        <v>2037</v>
      </c>
      <c r="B5673" s="122">
        <v>1</v>
      </c>
      <c r="C5673" s="122" t="s">
        <v>2252</v>
      </c>
      <c r="D5673" s="122" t="s">
        <v>2128</v>
      </c>
      <c r="E5673" s="122">
        <v>102</v>
      </c>
      <c r="F5673" s="122">
        <v>0</v>
      </c>
      <c r="G5673" s="122">
        <v>0</v>
      </c>
      <c r="H5673" s="122">
        <v>0</v>
      </c>
      <c r="I5673" s="122">
        <v>0</v>
      </c>
      <c r="J5673" s="122">
        <v>0</v>
      </c>
      <c r="K5673" s="122">
        <v>0</v>
      </c>
      <c r="L5673" s="122">
        <v>0</v>
      </c>
      <c r="M5673" s="122">
        <v>0</v>
      </c>
      <c r="N5673" s="122">
        <v>0</v>
      </c>
      <c r="O5673" s="122">
        <v>0</v>
      </c>
      <c r="P5673" s="122">
        <v>0</v>
      </c>
      <c r="Q5673" s="122">
        <v>0</v>
      </c>
      <c r="R5673" s="122">
        <v>0</v>
      </c>
      <c r="S5673" s="122">
        <v>0</v>
      </c>
      <c r="T5673" s="122">
        <v>0</v>
      </c>
      <c r="U5673" s="122">
        <v>0</v>
      </c>
      <c r="V5673" s="122">
        <v>0</v>
      </c>
      <c r="W5673" s="122">
        <v>0</v>
      </c>
      <c r="X5673" s="122">
        <v>0</v>
      </c>
      <c r="Y5673" s="122">
        <v>0</v>
      </c>
      <c r="Z5673" s="122">
        <v>0</v>
      </c>
      <c r="AA5673" s="122">
        <v>0</v>
      </c>
      <c r="AB5673" s="122">
        <v>0</v>
      </c>
      <c r="AC5673" s="122">
        <v>0</v>
      </c>
      <c r="AD5673" s="122">
        <v>0</v>
      </c>
      <c r="AE5673" s="122">
        <v>0</v>
      </c>
      <c r="AF5673" s="122">
        <v>0</v>
      </c>
      <c r="AG5673" s="122">
        <v>0</v>
      </c>
      <c r="AH5673" s="122">
        <v>0</v>
      </c>
      <c r="AI5673" s="122">
        <v>0</v>
      </c>
      <c r="AJ5673" s="122">
        <v>0</v>
      </c>
      <c r="AK5673" s="122">
        <v>0</v>
      </c>
      <c r="AL5673" s="122">
        <v>0</v>
      </c>
    </row>
    <row r="5674" spans="1:38" hidden="1" x14ac:dyDescent="0.25">
      <c r="A5674" s="122" t="s">
        <v>2040</v>
      </c>
      <c r="B5674" s="122">
        <v>1</v>
      </c>
      <c r="C5674" s="122" t="s">
        <v>2253</v>
      </c>
      <c r="D5674" s="122" t="s">
        <v>2080</v>
      </c>
      <c r="E5674" s="122">
        <v>103</v>
      </c>
      <c r="F5674" s="122">
        <v>0</v>
      </c>
      <c r="G5674" s="122">
        <v>0</v>
      </c>
      <c r="H5674" s="122">
        <v>0</v>
      </c>
      <c r="I5674" s="122">
        <v>0</v>
      </c>
      <c r="J5674" s="122">
        <v>0</v>
      </c>
      <c r="K5674" s="122">
        <v>0</v>
      </c>
      <c r="L5674" s="122">
        <v>0</v>
      </c>
      <c r="M5674" s="122">
        <v>0</v>
      </c>
      <c r="N5674" s="122">
        <v>0</v>
      </c>
      <c r="O5674" s="122">
        <v>0</v>
      </c>
      <c r="P5674" s="122">
        <v>0</v>
      </c>
      <c r="Q5674" s="122">
        <v>0</v>
      </c>
      <c r="R5674" s="122">
        <v>0</v>
      </c>
      <c r="S5674" s="122">
        <v>0</v>
      </c>
      <c r="T5674" s="122">
        <v>0</v>
      </c>
      <c r="U5674" s="122">
        <v>0</v>
      </c>
      <c r="V5674" s="122">
        <v>0</v>
      </c>
      <c r="W5674" s="122">
        <v>0</v>
      </c>
      <c r="X5674" s="122">
        <v>0</v>
      </c>
      <c r="Y5674" s="122">
        <v>0</v>
      </c>
      <c r="Z5674" s="122">
        <v>0</v>
      </c>
      <c r="AA5674" s="122">
        <v>0</v>
      </c>
      <c r="AB5674" s="122">
        <v>0</v>
      </c>
      <c r="AC5674" s="122">
        <v>0</v>
      </c>
      <c r="AD5674" s="122">
        <v>0</v>
      </c>
      <c r="AE5674" s="122">
        <v>0</v>
      </c>
      <c r="AF5674" s="122">
        <v>0</v>
      </c>
      <c r="AG5674" s="122">
        <v>0</v>
      </c>
      <c r="AH5674" s="122">
        <v>0</v>
      </c>
      <c r="AI5674" s="122">
        <v>0</v>
      </c>
      <c r="AJ5674" s="122">
        <v>0</v>
      </c>
      <c r="AK5674" s="122">
        <v>0</v>
      </c>
      <c r="AL5674" s="122">
        <v>0</v>
      </c>
    </row>
    <row r="5675" spans="1:38" hidden="1" x14ac:dyDescent="0.25">
      <c r="A5675" s="122" t="s">
        <v>2040</v>
      </c>
      <c r="B5675" s="122">
        <v>1</v>
      </c>
      <c r="C5675" s="122" t="s">
        <v>2253</v>
      </c>
      <c r="D5675" s="122" t="s">
        <v>2081</v>
      </c>
      <c r="E5675" s="122">
        <v>103</v>
      </c>
      <c r="F5675" s="122">
        <v>0</v>
      </c>
      <c r="G5675" s="122">
        <v>0</v>
      </c>
      <c r="H5675" s="122">
        <v>0</v>
      </c>
      <c r="I5675" s="122">
        <v>0</v>
      </c>
      <c r="J5675" s="122">
        <v>0</v>
      </c>
      <c r="K5675" s="122">
        <v>0</v>
      </c>
      <c r="L5675" s="122">
        <v>0</v>
      </c>
      <c r="M5675" s="122">
        <v>0</v>
      </c>
      <c r="N5675" s="122">
        <v>0</v>
      </c>
      <c r="O5675" s="122">
        <v>0</v>
      </c>
      <c r="P5675" s="122">
        <v>0</v>
      </c>
      <c r="Q5675" s="122">
        <v>0</v>
      </c>
      <c r="R5675" s="122">
        <v>0</v>
      </c>
      <c r="S5675" s="122">
        <v>0</v>
      </c>
      <c r="T5675" s="122">
        <v>0</v>
      </c>
      <c r="U5675" s="122">
        <v>0</v>
      </c>
      <c r="V5675" s="122">
        <v>0</v>
      </c>
      <c r="W5675" s="122">
        <v>0</v>
      </c>
      <c r="X5675" s="122">
        <v>0</v>
      </c>
      <c r="Y5675" s="122">
        <v>0</v>
      </c>
      <c r="Z5675" s="122">
        <v>0</v>
      </c>
      <c r="AA5675" s="122">
        <v>0</v>
      </c>
      <c r="AB5675" s="122">
        <v>0</v>
      </c>
      <c r="AC5675" s="122">
        <v>0</v>
      </c>
      <c r="AD5675" s="122">
        <v>0</v>
      </c>
      <c r="AE5675" s="122">
        <v>0</v>
      </c>
      <c r="AF5675" s="122">
        <v>0</v>
      </c>
      <c r="AG5675" s="122">
        <v>0</v>
      </c>
      <c r="AH5675" s="122">
        <v>0</v>
      </c>
      <c r="AI5675" s="122">
        <v>0</v>
      </c>
      <c r="AJ5675" s="122">
        <v>0</v>
      </c>
      <c r="AK5675" s="122">
        <v>0</v>
      </c>
      <c r="AL5675" s="122">
        <v>0</v>
      </c>
    </row>
    <row r="5676" spans="1:38" hidden="1" x14ac:dyDescent="0.25">
      <c r="A5676" s="122" t="s">
        <v>2040</v>
      </c>
      <c r="B5676" s="122">
        <v>1</v>
      </c>
      <c r="C5676" s="122" t="s">
        <v>2253</v>
      </c>
      <c r="D5676" s="122" t="s">
        <v>2082</v>
      </c>
      <c r="E5676" s="122">
        <v>103</v>
      </c>
      <c r="F5676" s="122">
        <v>0</v>
      </c>
      <c r="G5676" s="122">
        <v>0</v>
      </c>
      <c r="H5676" s="122">
        <v>0</v>
      </c>
      <c r="I5676" s="122">
        <v>0</v>
      </c>
      <c r="J5676" s="122">
        <v>0</v>
      </c>
      <c r="K5676" s="122">
        <v>0</v>
      </c>
      <c r="L5676" s="122">
        <v>0</v>
      </c>
      <c r="M5676" s="122">
        <v>0</v>
      </c>
      <c r="N5676" s="122">
        <v>0</v>
      </c>
      <c r="O5676" s="122">
        <v>0</v>
      </c>
      <c r="P5676" s="122">
        <v>0</v>
      </c>
      <c r="Q5676" s="122">
        <v>0</v>
      </c>
      <c r="R5676" s="122">
        <v>0</v>
      </c>
      <c r="S5676" s="122">
        <v>0</v>
      </c>
      <c r="T5676" s="122">
        <v>0</v>
      </c>
      <c r="U5676" s="122">
        <v>0</v>
      </c>
      <c r="V5676" s="122">
        <v>0</v>
      </c>
      <c r="W5676" s="122">
        <v>0</v>
      </c>
      <c r="X5676" s="122">
        <v>0</v>
      </c>
      <c r="Y5676" s="122">
        <v>0</v>
      </c>
      <c r="Z5676" s="122">
        <v>0</v>
      </c>
      <c r="AA5676" s="122">
        <v>0</v>
      </c>
      <c r="AB5676" s="122">
        <v>0</v>
      </c>
      <c r="AC5676" s="122">
        <v>0</v>
      </c>
      <c r="AD5676" s="122">
        <v>0</v>
      </c>
      <c r="AE5676" s="122">
        <v>0</v>
      </c>
      <c r="AF5676" s="122">
        <v>0</v>
      </c>
      <c r="AG5676" s="122">
        <v>0</v>
      </c>
      <c r="AH5676" s="122">
        <v>0</v>
      </c>
      <c r="AI5676" s="122">
        <v>0</v>
      </c>
      <c r="AJ5676" s="122">
        <v>0</v>
      </c>
      <c r="AK5676" s="122">
        <v>0</v>
      </c>
      <c r="AL5676" s="122">
        <v>0</v>
      </c>
    </row>
    <row r="5677" spans="1:38" hidden="1" x14ac:dyDescent="0.25">
      <c r="A5677" s="122" t="s">
        <v>2040</v>
      </c>
      <c r="B5677" s="122">
        <v>1</v>
      </c>
      <c r="C5677" s="122" t="s">
        <v>2253</v>
      </c>
      <c r="D5677" s="122" t="s">
        <v>2135</v>
      </c>
      <c r="E5677" s="122">
        <v>103</v>
      </c>
      <c r="F5677" s="122">
        <v>0</v>
      </c>
      <c r="G5677" s="122">
        <v>0</v>
      </c>
      <c r="H5677" s="122">
        <v>0</v>
      </c>
      <c r="I5677" s="122">
        <v>0</v>
      </c>
      <c r="J5677" s="122">
        <v>0</v>
      </c>
      <c r="K5677" s="122">
        <v>0</v>
      </c>
      <c r="L5677" s="122">
        <v>0</v>
      </c>
      <c r="M5677" s="122">
        <v>0</v>
      </c>
      <c r="N5677" s="122">
        <v>0</v>
      </c>
      <c r="O5677" s="122">
        <v>0</v>
      </c>
      <c r="P5677" s="122">
        <v>0</v>
      </c>
      <c r="Q5677" s="122">
        <v>0</v>
      </c>
      <c r="R5677" s="122">
        <v>0</v>
      </c>
      <c r="S5677" s="122">
        <v>0</v>
      </c>
      <c r="T5677" s="122">
        <v>0</v>
      </c>
      <c r="U5677" s="122">
        <v>0</v>
      </c>
      <c r="V5677" s="122">
        <v>0</v>
      </c>
      <c r="W5677" s="122">
        <v>0</v>
      </c>
      <c r="X5677" s="122">
        <v>0</v>
      </c>
      <c r="Y5677" s="122">
        <v>0</v>
      </c>
      <c r="Z5677" s="122">
        <v>0</v>
      </c>
      <c r="AA5677" s="122">
        <v>0</v>
      </c>
      <c r="AB5677" s="122">
        <v>0</v>
      </c>
      <c r="AC5677" s="122">
        <v>0</v>
      </c>
      <c r="AD5677" s="122">
        <v>0</v>
      </c>
      <c r="AE5677" s="122">
        <v>0</v>
      </c>
      <c r="AF5677" s="122">
        <v>0</v>
      </c>
      <c r="AG5677" s="122">
        <v>0</v>
      </c>
      <c r="AH5677" s="122">
        <v>0</v>
      </c>
      <c r="AI5677" s="122">
        <v>0</v>
      </c>
      <c r="AJ5677" s="122">
        <v>0</v>
      </c>
      <c r="AK5677" s="122">
        <v>0</v>
      </c>
      <c r="AL5677" s="122">
        <v>0</v>
      </c>
    </row>
    <row r="5678" spans="1:38" hidden="1" x14ac:dyDescent="0.25">
      <c r="A5678" s="122" t="s">
        <v>2040</v>
      </c>
      <c r="B5678" s="122">
        <v>1</v>
      </c>
      <c r="C5678" s="122" t="s">
        <v>2253</v>
      </c>
      <c r="D5678" s="122" t="s">
        <v>2083</v>
      </c>
      <c r="E5678" s="122">
        <v>103</v>
      </c>
      <c r="F5678" s="122">
        <v>6.1665865800000002E-3</v>
      </c>
      <c r="G5678" s="122">
        <v>6.1665865800000002E-3</v>
      </c>
      <c r="H5678" s="122">
        <v>6.1665865800000002E-3</v>
      </c>
      <c r="I5678" s="122">
        <v>7.7082340300000003E-3</v>
      </c>
      <c r="J5678" s="122">
        <v>8.4790569499999992E-3</v>
      </c>
      <c r="K5678" s="122">
        <v>1.0655298779999999E-2</v>
      </c>
      <c r="L5678" s="122">
        <v>1.183231343E-2</v>
      </c>
      <c r="M5678" s="122">
        <v>1.250439022E-2</v>
      </c>
      <c r="N5678" s="122">
        <v>1.533258384E-2</v>
      </c>
      <c r="O5678" s="122">
        <v>1.555888383E-2</v>
      </c>
      <c r="P5678" s="122">
        <v>2.519096643E-2</v>
      </c>
      <c r="Q5678" s="122">
        <v>2.7907411560000001E-2</v>
      </c>
      <c r="R5678" s="122">
        <v>6.9768585250000001E-2</v>
      </c>
      <c r="S5678" s="122">
        <v>6.5465886010000002E-2</v>
      </c>
      <c r="T5678" s="122">
        <v>6.6246525099999995E-2</v>
      </c>
      <c r="U5678" s="122">
        <v>5.7889776630000001E-2</v>
      </c>
      <c r="V5678" s="122">
        <v>8.3218306290000002E-2</v>
      </c>
      <c r="W5678" s="122">
        <v>6.4984032329999997E-2</v>
      </c>
      <c r="X5678" s="122">
        <v>6.6687032369999996E-2</v>
      </c>
      <c r="Y5678" s="122">
        <v>7.6276701129999999E-2</v>
      </c>
      <c r="Z5678" s="122">
        <v>9.7753701849999999E-2</v>
      </c>
      <c r="AA5678" s="122">
        <v>9.1361220999999996E-3</v>
      </c>
      <c r="AB5678" s="122">
        <v>9.1923014399999999E-3</v>
      </c>
      <c r="AC5678" s="122">
        <v>3.602663029E-2</v>
      </c>
      <c r="AD5678" s="122">
        <v>5.8598020459999997E-2</v>
      </c>
      <c r="AE5678" s="122">
        <v>6.4214399199999994E-2</v>
      </c>
      <c r="AF5678" s="122">
        <v>4.623840949E-2</v>
      </c>
      <c r="AG5678" s="122">
        <v>4.9135466029999998E-2</v>
      </c>
      <c r="AH5678" s="122">
        <v>5.5501135549999997E-2</v>
      </c>
      <c r="AI5678" s="122">
        <v>5.668362742E-2</v>
      </c>
      <c r="AJ5678" s="122">
        <v>7.8645510229999993E-2</v>
      </c>
      <c r="AK5678" s="122">
        <v>7.5366962580000002E-2</v>
      </c>
      <c r="AL5678" s="122">
        <v>0</v>
      </c>
    </row>
    <row r="5679" spans="1:38" x14ac:dyDescent="0.25">
      <c r="A5679" s="122" t="s">
        <v>2040</v>
      </c>
      <c r="B5679" s="122">
        <v>1</v>
      </c>
      <c r="C5679" s="122" t="s">
        <v>2253</v>
      </c>
      <c r="D5679" s="122" t="s">
        <v>2084</v>
      </c>
      <c r="E5679" s="122">
        <v>103</v>
      </c>
      <c r="F5679" s="122">
        <v>2.3629664099999999E-3</v>
      </c>
      <c r="G5679" s="122">
        <v>2.3629664099999999E-3</v>
      </c>
      <c r="H5679" s="122">
        <v>2.3629664099999999E-3</v>
      </c>
      <c r="I5679" s="122">
        <v>2.9537092200000001E-3</v>
      </c>
      <c r="J5679" s="122">
        <v>3.24907982E-3</v>
      </c>
      <c r="K5679" s="122">
        <v>4.0829905900000001E-3</v>
      </c>
      <c r="L5679" s="122">
        <v>4.5340095499999998E-3</v>
      </c>
      <c r="M5679" s="122">
        <v>4.7915419299999996E-3</v>
      </c>
      <c r="N5679" s="122">
        <v>5.8752731799999996E-3</v>
      </c>
      <c r="O5679" s="122">
        <v>5.9619893900000002E-3</v>
      </c>
      <c r="P5679" s="122">
        <v>9.6528950700000005E-3</v>
      </c>
      <c r="Q5679" s="122">
        <v>1.0693806760000001E-2</v>
      </c>
      <c r="R5679" s="122">
        <v>2.6734537829999998E-2</v>
      </c>
      <c r="S5679" s="122">
        <v>2.508579318E-2</v>
      </c>
      <c r="T5679" s="122">
        <v>2.5384924739999998E-2</v>
      </c>
      <c r="U5679" s="122">
        <v>2.2182712019999998E-2</v>
      </c>
      <c r="V5679" s="122">
        <v>3.1888320099999999E-2</v>
      </c>
      <c r="W5679" s="122">
        <v>2.4901151940000001E-2</v>
      </c>
      <c r="X5679" s="122">
        <v>2.5553721969999998E-2</v>
      </c>
      <c r="Y5679" s="122">
        <v>1.8108312389999999E-2</v>
      </c>
      <c r="Z5679" s="122">
        <v>1.408220793E-2</v>
      </c>
      <c r="AA5679" s="122">
        <v>0.17523050825</v>
      </c>
      <c r="AB5679" s="122">
        <v>0.17630801040999999</v>
      </c>
      <c r="AC5679" s="122">
        <v>1.319304196E-2</v>
      </c>
      <c r="AD5679" s="122">
        <v>1.269530724E-2</v>
      </c>
      <c r="AE5679" s="122">
        <v>1.8422127149999998E-2</v>
      </c>
      <c r="AF5679" s="122">
        <v>6.6473502900000004E-3</v>
      </c>
      <c r="AG5679" s="122">
        <v>5.5847808800000001E-3</v>
      </c>
      <c r="AH5679" s="122">
        <v>6.1519790499999999E-3</v>
      </c>
      <c r="AI5679" s="122">
        <v>4.9626913700000002E-3</v>
      </c>
      <c r="AJ5679" s="122">
        <v>5.0104455799999999E-3</v>
      </c>
      <c r="AK5679" s="122">
        <v>6.85855492E-3</v>
      </c>
      <c r="AL5679" s="122">
        <v>0</v>
      </c>
    </row>
    <row r="5680" spans="1:38" hidden="1" x14ac:dyDescent="0.25">
      <c r="A5680" s="122" t="s">
        <v>2040</v>
      </c>
      <c r="B5680" s="122">
        <v>1</v>
      </c>
      <c r="C5680" s="122" t="s">
        <v>2253</v>
      </c>
      <c r="D5680" s="122" t="s">
        <v>474</v>
      </c>
      <c r="E5680" s="122">
        <v>103</v>
      </c>
      <c r="F5680" s="122">
        <v>4.2623139999999998E-4</v>
      </c>
      <c r="G5680" s="122">
        <v>4.2623139999999998E-4</v>
      </c>
      <c r="H5680" s="122">
        <v>4.2623139999999998E-4</v>
      </c>
      <c r="I5680" s="122">
        <v>5.3278924999999996E-4</v>
      </c>
      <c r="J5680" s="122">
        <v>5.8606737000000005E-4</v>
      </c>
      <c r="K5680" s="122">
        <v>7.3648805999999996E-4</v>
      </c>
      <c r="L5680" s="122">
        <v>8.1784296999999997E-4</v>
      </c>
      <c r="M5680" s="122">
        <v>8.6429629999999996E-4</v>
      </c>
      <c r="N5680" s="122">
        <v>1.05977928E-3</v>
      </c>
      <c r="O5680" s="122">
        <v>1.0754204299999999E-3</v>
      </c>
      <c r="P5680" s="122">
        <v>1.7411844100000001E-3</v>
      </c>
      <c r="Q5680" s="122">
        <v>1.9289442199999999E-3</v>
      </c>
      <c r="R5680" s="122">
        <v>4.82236377E-3</v>
      </c>
      <c r="S5680" s="122">
        <v>4.5249629600000001E-3</v>
      </c>
      <c r="T5680" s="122">
        <v>4.5789204999999999E-3</v>
      </c>
      <c r="U5680" s="122">
        <v>4.0013072399999999E-3</v>
      </c>
      <c r="V5680" s="122">
        <v>5.7520003099999998E-3</v>
      </c>
      <c r="W5680" s="122">
        <v>4.4916584999999997E-3</v>
      </c>
      <c r="X5680" s="122">
        <v>4.6093688200000002E-3</v>
      </c>
      <c r="Y5680" s="122">
        <v>3.62987541E-3</v>
      </c>
      <c r="Z5680" s="122">
        <v>4.2708808099999997E-3</v>
      </c>
      <c r="AA5680" s="122">
        <v>0</v>
      </c>
      <c r="AB5680" s="122">
        <v>0</v>
      </c>
      <c r="AC5680" s="122">
        <v>4.9974399999999997E-3</v>
      </c>
      <c r="AD5680" s="122">
        <v>6.0922399999999996E-3</v>
      </c>
      <c r="AE5680" s="122">
        <v>3.6708000000000001E-3</v>
      </c>
      <c r="AF5680" s="122">
        <v>5.0647444400000003E-3</v>
      </c>
      <c r="AG5680" s="122">
        <v>5.51586E-3</v>
      </c>
      <c r="AH5680" s="122">
        <v>5.168583E-3</v>
      </c>
      <c r="AI5680" s="122">
        <v>3.7593499999999998E-3</v>
      </c>
      <c r="AJ5680" s="122">
        <v>1.9226619999999999E-3</v>
      </c>
      <c r="AK5680" s="122">
        <v>2.14935E-3</v>
      </c>
      <c r="AL5680" s="122">
        <v>0</v>
      </c>
    </row>
    <row r="5681" spans="1:38" hidden="1" x14ac:dyDescent="0.25">
      <c r="A5681" s="122" t="s">
        <v>2040</v>
      </c>
      <c r="B5681" s="122">
        <v>1</v>
      </c>
      <c r="C5681" s="122" t="s">
        <v>2253</v>
      </c>
      <c r="D5681" s="122" t="s">
        <v>2085</v>
      </c>
      <c r="E5681" s="122">
        <v>103</v>
      </c>
      <c r="F5681" s="122">
        <v>0</v>
      </c>
      <c r="G5681" s="122">
        <v>0</v>
      </c>
      <c r="H5681" s="122">
        <v>0</v>
      </c>
      <c r="I5681" s="122">
        <v>0</v>
      </c>
      <c r="J5681" s="122">
        <v>0</v>
      </c>
      <c r="K5681" s="122">
        <v>0</v>
      </c>
      <c r="L5681" s="122">
        <v>0</v>
      </c>
      <c r="M5681" s="122">
        <v>0</v>
      </c>
      <c r="N5681" s="122">
        <v>0</v>
      </c>
      <c r="O5681" s="122">
        <v>0</v>
      </c>
      <c r="P5681" s="122">
        <v>0</v>
      </c>
      <c r="Q5681" s="122">
        <v>0</v>
      </c>
      <c r="R5681" s="122">
        <v>0</v>
      </c>
      <c r="S5681" s="122">
        <v>0</v>
      </c>
      <c r="T5681" s="122">
        <v>0</v>
      </c>
      <c r="U5681" s="122">
        <v>0</v>
      </c>
      <c r="V5681" s="122">
        <v>0</v>
      </c>
      <c r="W5681" s="122">
        <v>0</v>
      </c>
      <c r="X5681" s="122">
        <v>0</v>
      </c>
      <c r="Y5681" s="122">
        <v>0</v>
      </c>
      <c r="Z5681" s="122">
        <v>0</v>
      </c>
      <c r="AA5681" s="122">
        <v>0</v>
      </c>
      <c r="AB5681" s="122">
        <v>0</v>
      </c>
      <c r="AC5681" s="122">
        <v>0</v>
      </c>
      <c r="AD5681" s="122">
        <v>0</v>
      </c>
      <c r="AE5681" s="122">
        <v>0</v>
      </c>
      <c r="AF5681" s="122">
        <v>0</v>
      </c>
      <c r="AG5681" s="122">
        <v>0</v>
      </c>
      <c r="AH5681" s="122">
        <v>0</v>
      </c>
      <c r="AI5681" s="122">
        <v>0</v>
      </c>
      <c r="AJ5681" s="122">
        <v>0</v>
      </c>
      <c r="AK5681" s="122">
        <v>0</v>
      </c>
      <c r="AL5681" s="122">
        <v>0</v>
      </c>
    </row>
    <row r="5682" spans="1:38" hidden="1" x14ac:dyDescent="0.25">
      <c r="A5682" s="122" t="s">
        <v>2040</v>
      </c>
      <c r="B5682" s="122">
        <v>1</v>
      </c>
      <c r="C5682" s="122" t="s">
        <v>2253</v>
      </c>
      <c r="D5682" s="122" t="s">
        <v>2086</v>
      </c>
      <c r="E5682" s="122">
        <v>103</v>
      </c>
      <c r="F5682" s="122">
        <v>0</v>
      </c>
      <c r="G5682" s="122">
        <v>0</v>
      </c>
      <c r="H5682" s="122">
        <v>0</v>
      </c>
      <c r="I5682" s="122">
        <v>0</v>
      </c>
      <c r="J5682" s="122">
        <v>0</v>
      </c>
      <c r="K5682" s="122">
        <v>0</v>
      </c>
      <c r="L5682" s="122">
        <v>0</v>
      </c>
      <c r="M5682" s="122">
        <v>0</v>
      </c>
      <c r="N5682" s="122">
        <v>0</v>
      </c>
      <c r="O5682" s="122">
        <v>0</v>
      </c>
      <c r="P5682" s="122">
        <v>0</v>
      </c>
      <c r="Q5682" s="122">
        <v>0</v>
      </c>
      <c r="R5682" s="122">
        <v>0</v>
      </c>
      <c r="S5682" s="122">
        <v>0</v>
      </c>
      <c r="T5682" s="122">
        <v>0</v>
      </c>
      <c r="U5682" s="122">
        <v>0</v>
      </c>
      <c r="V5682" s="122">
        <v>0</v>
      </c>
      <c r="W5682" s="122">
        <v>0</v>
      </c>
      <c r="X5682" s="122">
        <v>0</v>
      </c>
      <c r="Y5682" s="122">
        <v>0</v>
      </c>
      <c r="Z5682" s="122">
        <v>0</v>
      </c>
      <c r="AA5682" s="122">
        <v>0</v>
      </c>
      <c r="AB5682" s="122">
        <v>0</v>
      </c>
      <c r="AC5682" s="122">
        <v>0</v>
      </c>
      <c r="AD5682" s="122">
        <v>0</v>
      </c>
      <c r="AE5682" s="122">
        <v>0</v>
      </c>
      <c r="AF5682" s="122">
        <v>0</v>
      </c>
      <c r="AG5682" s="122">
        <v>0</v>
      </c>
      <c r="AH5682" s="122">
        <v>0</v>
      </c>
      <c r="AI5682" s="122">
        <v>0</v>
      </c>
      <c r="AJ5682" s="122">
        <v>0</v>
      </c>
      <c r="AK5682" s="122">
        <v>0</v>
      </c>
      <c r="AL5682" s="122">
        <v>0</v>
      </c>
    </row>
    <row r="5683" spans="1:38" hidden="1" x14ac:dyDescent="0.25">
      <c r="A5683" s="122" t="s">
        <v>2040</v>
      </c>
      <c r="B5683" s="122">
        <v>1</v>
      </c>
      <c r="C5683" s="122" t="s">
        <v>2253</v>
      </c>
      <c r="D5683" s="122" t="s">
        <v>2087</v>
      </c>
      <c r="E5683" s="122">
        <v>103</v>
      </c>
      <c r="F5683" s="122">
        <v>0</v>
      </c>
      <c r="G5683" s="122">
        <v>0</v>
      </c>
      <c r="H5683" s="122">
        <v>0</v>
      </c>
      <c r="I5683" s="122">
        <v>0</v>
      </c>
      <c r="J5683" s="122">
        <v>0</v>
      </c>
      <c r="K5683" s="122">
        <v>0</v>
      </c>
      <c r="L5683" s="122">
        <v>0</v>
      </c>
      <c r="M5683" s="122">
        <v>0</v>
      </c>
      <c r="N5683" s="122">
        <v>0</v>
      </c>
      <c r="O5683" s="122">
        <v>0</v>
      </c>
      <c r="P5683" s="122">
        <v>0</v>
      </c>
      <c r="Q5683" s="122">
        <v>0</v>
      </c>
      <c r="R5683" s="122">
        <v>0</v>
      </c>
      <c r="S5683" s="122">
        <v>0</v>
      </c>
      <c r="T5683" s="122">
        <v>0</v>
      </c>
      <c r="U5683" s="122">
        <v>0</v>
      </c>
      <c r="V5683" s="122">
        <v>0</v>
      </c>
      <c r="W5683" s="122">
        <v>0</v>
      </c>
      <c r="X5683" s="122">
        <v>0</v>
      </c>
      <c r="Y5683" s="122">
        <v>0</v>
      </c>
      <c r="Z5683" s="122">
        <v>0</v>
      </c>
      <c r="AA5683" s="122">
        <v>0</v>
      </c>
      <c r="AB5683" s="122">
        <v>0</v>
      </c>
      <c r="AC5683" s="122">
        <v>0</v>
      </c>
      <c r="AD5683" s="122">
        <v>0</v>
      </c>
      <c r="AE5683" s="122">
        <v>0</v>
      </c>
      <c r="AF5683" s="122">
        <v>0</v>
      </c>
      <c r="AG5683" s="122">
        <v>0</v>
      </c>
      <c r="AH5683" s="122">
        <v>0</v>
      </c>
      <c r="AI5683" s="122">
        <v>0</v>
      </c>
      <c r="AJ5683" s="122">
        <v>0</v>
      </c>
      <c r="AK5683" s="122">
        <v>0</v>
      </c>
      <c r="AL5683" s="122">
        <v>0</v>
      </c>
    </row>
    <row r="5684" spans="1:38" hidden="1" x14ac:dyDescent="0.25">
      <c r="A5684" s="122" t="s">
        <v>2040</v>
      </c>
      <c r="B5684" s="122">
        <v>1</v>
      </c>
      <c r="C5684" s="122" t="s">
        <v>2253</v>
      </c>
      <c r="D5684" s="122" t="s">
        <v>2088</v>
      </c>
      <c r="E5684" s="122">
        <v>103</v>
      </c>
      <c r="F5684" s="122">
        <v>2.221317E-4</v>
      </c>
      <c r="G5684" s="122">
        <v>2.221317E-4</v>
      </c>
      <c r="H5684" s="122">
        <v>2.221317E-4</v>
      </c>
      <c r="I5684" s="122">
        <v>2.7766382000000002E-4</v>
      </c>
      <c r="J5684" s="122">
        <v>3.0542988000000003E-4</v>
      </c>
      <c r="K5684" s="122">
        <v>3.8382238999999999E-4</v>
      </c>
      <c r="L5684" s="122">
        <v>4.2622013000000002E-4</v>
      </c>
      <c r="M5684" s="122">
        <v>4.5042969999999999E-4</v>
      </c>
      <c r="N5684" s="122">
        <v>5.5230567000000004E-4</v>
      </c>
      <c r="O5684" s="122">
        <v>5.6045710000000002E-4</v>
      </c>
      <c r="P5684" s="122">
        <v>9.0742176000000005E-4</v>
      </c>
      <c r="Q5684" s="122">
        <v>1.0052727300000001E-3</v>
      </c>
      <c r="R5684" s="122">
        <v>2.5131842399999998E-3</v>
      </c>
      <c r="S5684" s="122">
        <v>2.3581927599999998E-3</v>
      </c>
      <c r="T5684" s="122">
        <v>2.3863130200000001E-3</v>
      </c>
      <c r="U5684" s="122">
        <v>2.0852880999999998E-3</v>
      </c>
      <c r="V5684" s="122">
        <v>2.99766544E-3</v>
      </c>
      <c r="W5684" s="122">
        <v>2.3408353500000002E-3</v>
      </c>
      <c r="X5684" s="122">
        <v>2.4021811799999999E-3</v>
      </c>
      <c r="Y5684" s="122">
        <v>1.89171619E-3</v>
      </c>
      <c r="Z5684" s="122">
        <v>2.2257783099999999E-3</v>
      </c>
      <c r="AA5684" s="122">
        <v>8.2292168279999994E-2</v>
      </c>
      <c r="AB5684" s="122">
        <v>8.279818806E-2</v>
      </c>
      <c r="AC5684" s="122">
        <v>3.02651664E-3</v>
      </c>
      <c r="AD5684" s="122">
        <v>4.6851161000000002E-4</v>
      </c>
      <c r="AE5684" s="122">
        <v>7.7694736000000003E-4</v>
      </c>
      <c r="AF5684" s="122">
        <v>8.7268923000000001E-4</v>
      </c>
      <c r="AG5684" s="122">
        <v>8.0505957E-4</v>
      </c>
      <c r="AH5684" s="122">
        <v>7.6701204999999998E-4</v>
      </c>
      <c r="AI5684" s="122">
        <v>4.8084742999999998E-4</v>
      </c>
      <c r="AJ5684" s="122">
        <v>3.0680321E-4</v>
      </c>
      <c r="AK5684" s="122">
        <v>3.5507101E-4</v>
      </c>
      <c r="AL5684" s="122">
        <v>0</v>
      </c>
    </row>
    <row r="5685" spans="1:38" hidden="1" x14ac:dyDescent="0.25">
      <c r="A5685" s="122" t="s">
        <v>2040</v>
      </c>
      <c r="B5685" s="122">
        <v>1</v>
      </c>
      <c r="C5685" s="122" t="s">
        <v>2253</v>
      </c>
      <c r="D5685" s="122" t="s">
        <v>2170</v>
      </c>
      <c r="E5685" s="122">
        <v>103</v>
      </c>
      <c r="F5685" s="122">
        <v>0</v>
      </c>
      <c r="G5685" s="122">
        <v>0</v>
      </c>
      <c r="H5685" s="122">
        <v>0</v>
      </c>
      <c r="I5685" s="122">
        <v>0</v>
      </c>
      <c r="J5685" s="122">
        <v>0</v>
      </c>
      <c r="K5685" s="122">
        <v>0</v>
      </c>
      <c r="L5685" s="122">
        <v>0</v>
      </c>
      <c r="M5685" s="122">
        <v>0</v>
      </c>
      <c r="N5685" s="122">
        <v>0</v>
      </c>
      <c r="O5685" s="122">
        <v>0</v>
      </c>
      <c r="P5685" s="122">
        <v>0</v>
      </c>
      <c r="Q5685" s="122">
        <v>0</v>
      </c>
      <c r="R5685" s="122">
        <v>0</v>
      </c>
      <c r="S5685" s="122">
        <v>0</v>
      </c>
      <c r="T5685" s="122">
        <v>0</v>
      </c>
      <c r="U5685" s="122">
        <v>0</v>
      </c>
      <c r="V5685" s="122">
        <v>0</v>
      </c>
      <c r="W5685" s="122">
        <v>0</v>
      </c>
      <c r="X5685" s="122">
        <v>0</v>
      </c>
      <c r="Y5685" s="122">
        <v>0</v>
      </c>
      <c r="Z5685" s="122">
        <v>0</v>
      </c>
      <c r="AA5685" s="122">
        <v>0</v>
      </c>
      <c r="AB5685" s="122">
        <v>0</v>
      </c>
      <c r="AC5685" s="122">
        <v>0</v>
      </c>
      <c r="AD5685" s="122">
        <v>0</v>
      </c>
      <c r="AE5685" s="122">
        <v>0</v>
      </c>
      <c r="AF5685" s="122">
        <v>0</v>
      </c>
      <c r="AG5685" s="122">
        <v>0</v>
      </c>
      <c r="AH5685" s="122">
        <v>0</v>
      </c>
      <c r="AI5685" s="122">
        <v>0</v>
      </c>
      <c r="AJ5685" s="122">
        <v>0</v>
      </c>
      <c r="AK5685" s="122">
        <v>0</v>
      </c>
      <c r="AL5685" s="122">
        <v>0</v>
      </c>
    </row>
    <row r="5686" spans="1:38" hidden="1" x14ac:dyDescent="0.25">
      <c r="A5686" s="122" t="s">
        <v>2040</v>
      </c>
      <c r="B5686" s="122">
        <v>1</v>
      </c>
      <c r="C5686" s="122" t="s">
        <v>2253</v>
      </c>
      <c r="D5686" s="122" t="s">
        <v>2089</v>
      </c>
      <c r="E5686" s="122">
        <v>103</v>
      </c>
      <c r="F5686" s="122">
        <v>0</v>
      </c>
      <c r="G5686" s="122">
        <v>0</v>
      </c>
      <c r="H5686" s="122">
        <v>0</v>
      </c>
      <c r="I5686" s="122">
        <v>0</v>
      </c>
      <c r="J5686" s="122">
        <v>0</v>
      </c>
      <c r="K5686" s="122">
        <v>0</v>
      </c>
      <c r="L5686" s="122">
        <v>0</v>
      </c>
      <c r="M5686" s="122">
        <v>0</v>
      </c>
      <c r="N5686" s="122">
        <v>0</v>
      </c>
      <c r="O5686" s="122">
        <v>0</v>
      </c>
      <c r="P5686" s="122">
        <v>0</v>
      </c>
      <c r="Q5686" s="122">
        <v>0</v>
      </c>
      <c r="R5686" s="122">
        <v>0</v>
      </c>
      <c r="S5686" s="122">
        <v>0</v>
      </c>
      <c r="T5686" s="122">
        <v>0</v>
      </c>
      <c r="U5686" s="122">
        <v>0</v>
      </c>
      <c r="V5686" s="122">
        <v>0</v>
      </c>
      <c r="W5686" s="122">
        <v>0</v>
      </c>
      <c r="X5686" s="122">
        <v>0</v>
      </c>
      <c r="Y5686" s="122">
        <v>0</v>
      </c>
      <c r="Z5686" s="122">
        <v>0</v>
      </c>
      <c r="AA5686" s="122">
        <v>4.8148659999999999E-5</v>
      </c>
      <c r="AB5686" s="122">
        <v>4.8444900000000001E-5</v>
      </c>
      <c r="AC5686" s="122">
        <v>1.6695700000000001E-6</v>
      </c>
      <c r="AD5686" s="122">
        <v>8.6456999999999997E-7</v>
      </c>
      <c r="AE5686" s="122">
        <v>8.7423000000000001E-7</v>
      </c>
      <c r="AF5686" s="122">
        <v>7.8085000000000001E-7</v>
      </c>
      <c r="AG5686" s="122">
        <v>7.3094000000000001E-7</v>
      </c>
      <c r="AH5686" s="122">
        <v>7.0195999999999997E-7</v>
      </c>
      <c r="AI5686" s="122">
        <v>6.9551999999999997E-7</v>
      </c>
      <c r="AJ5686" s="122">
        <v>3.7191E-7</v>
      </c>
      <c r="AK5686" s="122">
        <v>4.3309000000000002E-7</v>
      </c>
      <c r="AL5686" s="122">
        <v>0</v>
      </c>
    </row>
    <row r="5687" spans="1:38" hidden="1" x14ac:dyDescent="0.25">
      <c r="A5687" s="122" t="s">
        <v>2040</v>
      </c>
      <c r="B5687" s="122">
        <v>1</v>
      </c>
      <c r="C5687" s="122" t="s">
        <v>2253</v>
      </c>
      <c r="D5687" s="122" t="s">
        <v>2136</v>
      </c>
      <c r="E5687" s="122">
        <v>103</v>
      </c>
      <c r="F5687" s="122">
        <v>0</v>
      </c>
      <c r="G5687" s="122">
        <v>0</v>
      </c>
      <c r="H5687" s="122">
        <v>0</v>
      </c>
      <c r="I5687" s="122">
        <v>0</v>
      </c>
      <c r="J5687" s="122">
        <v>0</v>
      </c>
      <c r="K5687" s="122">
        <v>0</v>
      </c>
      <c r="L5687" s="122">
        <v>0</v>
      </c>
      <c r="M5687" s="122">
        <v>0</v>
      </c>
      <c r="N5687" s="122">
        <v>0</v>
      </c>
      <c r="O5687" s="122">
        <v>0</v>
      </c>
      <c r="P5687" s="122">
        <v>0</v>
      </c>
      <c r="Q5687" s="122">
        <v>0</v>
      </c>
      <c r="R5687" s="122">
        <v>0</v>
      </c>
      <c r="S5687" s="122">
        <v>0</v>
      </c>
      <c r="T5687" s="122">
        <v>0</v>
      </c>
      <c r="U5687" s="122">
        <v>0</v>
      </c>
      <c r="V5687" s="122">
        <v>0</v>
      </c>
      <c r="W5687" s="122">
        <v>0</v>
      </c>
      <c r="X5687" s="122">
        <v>0</v>
      </c>
      <c r="Y5687" s="122">
        <v>0</v>
      </c>
      <c r="Z5687" s="122">
        <v>0</v>
      </c>
      <c r="AA5687" s="122">
        <v>0</v>
      </c>
      <c r="AB5687" s="122">
        <v>0</v>
      </c>
      <c r="AC5687" s="122">
        <v>0</v>
      </c>
      <c r="AD5687" s="122">
        <v>0</v>
      </c>
      <c r="AE5687" s="122">
        <v>0</v>
      </c>
      <c r="AF5687" s="122">
        <v>0</v>
      </c>
      <c r="AG5687" s="122">
        <v>0</v>
      </c>
      <c r="AH5687" s="122">
        <v>0</v>
      </c>
      <c r="AI5687" s="122">
        <v>0</v>
      </c>
      <c r="AJ5687" s="122">
        <v>0</v>
      </c>
      <c r="AK5687" s="122">
        <v>0</v>
      </c>
      <c r="AL5687" s="122">
        <v>0</v>
      </c>
    </row>
    <row r="5688" spans="1:38" hidden="1" x14ac:dyDescent="0.25">
      <c r="A5688" s="122" t="s">
        <v>2040</v>
      </c>
      <c r="B5688" s="122">
        <v>1</v>
      </c>
      <c r="C5688" s="122" t="s">
        <v>2253</v>
      </c>
      <c r="D5688" s="122" t="s">
        <v>2090</v>
      </c>
      <c r="E5688" s="122">
        <v>103</v>
      </c>
      <c r="F5688" s="122">
        <v>4.4237969999999997E-5</v>
      </c>
      <c r="G5688" s="122">
        <v>4.4237969999999997E-5</v>
      </c>
      <c r="H5688" s="122">
        <v>4.4237969999999997E-5</v>
      </c>
      <c r="I5688" s="122">
        <v>5.5298669999999998E-5</v>
      </c>
      <c r="J5688" s="122">
        <v>6.082741E-5</v>
      </c>
      <c r="K5688" s="122">
        <v>7.6439580000000004E-5</v>
      </c>
      <c r="L5688" s="122">
        <v>8.4884029999999998E-5</v>
      </c>
      <c r="M5688" s="122">
        <v>8.9705979999999997E-5</v>
      </c>
      <c r="N5688" s="122">
        <v>1.0999519999999999E-4</v>
      </c>
      <c r="O5688" s="122">
        <v>1.1161808000000001E-4</v>
      </c>
      <c r="P5688" s="122">
        <v>1.8071767E-4</v>
      </c>
      <c r="Q5688" s="122">
        <v>2.0020511000000001E-4</v>
      </c>
      <c r="R5688" s="122">
        <v>5.0051358000000002E-4</v>
      </c>
      <c r="S5688" s="122">
        <v>4.6964666000000001E-4</v>
      </c>
      <c r="T5688" s="122">
        <v>4.7524785E-4</v>
      </c>
      <c r="U5688" s="122">
        <v>4.1529628000000002E-4</v>
      </c>
      <c r="V5688" s="122">
        <v>5.9700088000000004E-4</v>
      </c>
      <c r="W5688" s="122">
        <v>4.6618998999999999E-4</v>
      </c>
      <c r="X5688" s="122">
        <v>4.7840666999999999E-4</v>
      </c>
      <c r="Y5688" s="122">
        <v>3.7674482999999997E-4</v>
      </c>
      <c r="Z5688" s="122">
        <v>4.4327485999999999E-4</v>
      </c>
      <c r="AA5688" s="122">
        <v>7.7037131500000003E-3</v>
      </c>
      <c r="AB5688" s="122">
        <v>7.7510841800000002E-3</v>
      </c>
      <c r="AC5688" s="122">
        <v>2.6704748E-4</v>
      </c>
      <c r="AD5688" s="122">
        <v>5.1490859000000004E-4</v>
      </c>
      <c r="AE5688" s="122">
        <v>5.7130205999999996E-4</v>
      </c>
      <c r="AF5688" s="122">
        <v>4.9787800999999995E-4</v>
      </c>
      <c r="AG5688" s="122">
        <v>4.9089865999999999E-4</v>
      </c>
      <c r="AH5688" s="122">
        <v>4.5806432000000002E-4</v>
      </c>
      <c r="AI5688" s="122">
        <v>4.1075607999999997E-4</v>
      </c>
      <c r="AJ5688" s="122">
        <v>2.6298384E-4</v>
      </c>
      <c r="AK5688" s="122">
        <v>3.0431737000000001E-4</v>
      </c>
      <c r="AL5688" s="122">
        <v>0</v>
      </c>
    </row>
    <row r="5689" spans="1:38" hidden="1" x14ac:dyDescent="0.25">
      <c r="A5689" s="122" t="s">
        <v>2040</v>
      </c>
      <c r="B5689" s="122">
        <v>1</v>
      </c>
      <c r="C5689" s="122" t="s">
        <v>2253</v>
      </c>
      <c r="D5689" s="122" t="s">
        <v>2091</v>
      </c>
      <c r="E5689" s="122">
        <v>103</v>
      </c>
      <c r="F5689" s="122">
        <v>0</v>
      </c>
      <c r="G5689" s="122">
        <v>0</v>
      </c>
      <c r="H5689" s="122">
        <v>0</v>
      </c>
      <c r="I5689" s="122">
        <v>0</v>
      </c>
      <c r="J5689" s="122">
        <v>0</v>
      </c>
      <c r="K5689" s="122">
        <v>0</v>
      </c>
      <c r="L5689" s="122">
        <v>0</v>
      </c>
      <c r="M5689" s="122">
        <v>0</v>
      </c>
      <c r="N5689" s="122">
        <v>0</v>
      </c>
      <c r="O5689" s="122">
        <v>0</v>
      </c>
      <c r="P5689" s="122">
        <v>0</v>
      </c>
      <c r="Q5689" s="122">
        <v>0</v>
      </c>
      <c r="R5689" s="122">
        <v>0</v>
      </c>
      <c r="S5689" s="122">
        <v>0</v>
      </c>
      <c r="T5689" s="122">
        <v>0</v>
      </c>
      <c r="U5689" s="122">
        <v>0</v>
      </c>
      <c r="V5689" s="122">
        <v>0</v>
      </c>
      <c r="W5689" s="122">
        <v>0</v>
      </c>
      <c r="X5689" s="122">
        <v>0</v>
      </c>
      <c r="Y5689" s="122">
        <v>0</v>
      </c>
      <c r="Z5689" s="122">
        <v>0</v>
      </c>
      <c r="AA5689" s="122">
        <v>0</v>
      </c>
      <c r="AB5689" s="122">
        <v>0</v>
      </c>
      <c r="AC5689" s="122">
        <v>0</v>
      </c>
      <c r="AD5689" s="122">
        <v>0</v>
      </c>
      <c r="AE5689" s="122">
        <v>0</v>
      </c>
      <c r="AF5689" s="122">
        <v>0</v>
      </c>
      <c r="AG5689" s="122">
        <v>0</v>
      </c>
      <c r="AH5689" s="122">
        <v>0</v>
      </c>
      <c r="AI5689" s="122">
        <v>0</v>
      </c>
      <c r="AJ5689" s="122">
        <v>0</v>
      </c>
      <c r="AK5689" s="122">
        <v>0</v>
      </c>
      <c r="AL5689" s="122">
        <v>0</v>
      </c>
    </row>
    <row r="5690" spans="1:38" hidden="1" x14ac:dyDescent="0.25">
      <c r="A5690" s="122" t="s">
        <v>2040</v>
      </c>
      <c r="B5690" s="122">
        <v>1</v>
      </c>
      <c r="C5690" s="122" t="s">
        <v>2253</v>
      </c>
      <c r="D5690" s="122" t="s">
        <v>2092</v>
      </c>
      <c r="E5690" s="122">
        <v>103</v>
      </c>
      <c r="F5690" s="122">
        <v>1.81935152E-3</v>
      </c>
      <c r="G5690" s="122">
        <v>1.81935152E-3</v>
      </c>
      <c r="H5690" s="122">
        <v>1.81935152E-3</v>
      </c>
      <c r="I5690" s="122">
        <v>2.2741893999999999E-3</v>
      </c>
      <c r="J5690" s="122">
        <v>2.5016083400000002E-3</v>
      </c>
      <c r="K5690" s="122">
        <v>3.14367312E-3</v>
      </c>
      <c r="L5690" s="122">
        <v>3.4909324100000001E-3</v>
      </c>
      <c r="M5690" s="122">
        <v>3.6892167899999998E-3</v>
      </c>
      <c r="N5690" s="122">
        <v>4.5236298800000003E-3</v>
      </c>
      <c r="O5690" s="122">
        <v>4.5903965800000003E-3</v>
      </c>
      <c r="P5690" s="122">
        <v>7.4321850399999998E-3</v>
      </c>
      <c r="Q5690" s="122">
        <v>8.2336285500000002E-3</v>
      </c>
      <c r="R5690" s="122">
        <v>2.0584086670000001E-2</v>
      </c>
      <c r="S5690" s="122">
        <v>1.931464514E-2</v>
      </c>
      <c r="T5690" s="122">
        <v>1.9544960470000001E-2</v>
      </c>
      <c r="U5690" s="122">
        <v>1.7079437060000001E-2</v>
      </c>
      <c r="V5690" s="122">
        <v>2.4552208589999999E-2</v>
      </c>
      <c r="W5690" s="122">
        <v>1.9172482139999999E-2</v>
      </c>
      <c r="X5690" s="122">
        <v>1.96749245E-2</v>
      </c>
      <c r="Y5690" s="122">
        <v>1.226474655E-2</v>
      </c>
      <c r="Z5690" s="122">
        <v>1.39948445E-3</v>
      </c>
      <c r="AA5690" s="122">
        <v>6.8102130599999996E-3</v>
      </c>
      <c r="AB5690" s="122">
        <v>5.0003460499999999E-3</v>
      </c>
      <c r="AC5690" s="122">
        <v>5.5657877099999998E-3</v>
      </c>
      <c r="AD5690" s="122">
        <v>3.2899577200000002E-3</v>
      </c>
      <c r="AE5690" s="122">
        <v>3.7691500699999999E-3</v>
      </c>
      <c r="AF5690" s="122">
        <v>3.9320949500000002E-3</v>
      </c>
      <c r="AG5690" s="122">
        <v>3.4815139100000001E-3</v>
      </c>
      <c r="AH5690" s="122">
        <v>4.24879644E-3</v>
      </c>
      <c r="AI5690" s="122">
        <v>4.8281774800000002E-3</v>
      </c>
      <c r="AJ5690" s="122">
        <v>3.4819647099999999E-3</v>
      </c>
      <c r="AK5690" s="122">
        <v>6.2479382700000004E-3</v>
      </c>
      <c r="AL5690" s="122">
        <v>0</v>
      </c>
    </row>
    <row r="5691" spans="1:38" hidden="1" x14ac:dyDescent="0.25">
      <c r="A5691" s="122" t="s">
        <v>2040</v>
      </c>
      <c r="B5691" s="122">
        <v>1</v>
      </c>
      <c r="C5691" s="122" t="s">
        <v>2253</v>
      </c>
      <c r="D5691" s="122" t="s">
        <v>2093</v>
      </c>
      <c r="E5691" s="122">
        <v>103</v>
      </c>
      <c r="F5691" s="122">
        <v>0</v>
      </c>
      <c r="G5691" s="122">
        <v>0</v>
      </c>
      <c r="H5691" s="122">
        <v>0</v>
      </c>
      <c r="I5691" s="122">
        <v>0</v>
      </c>
      <c r="J5691" s="122">
        <v>0</v>
      </c>
      <c r="K5691" s="122">
        <v>0</v>
      </c>
      <c r="L5691" s="122">
        <v>0</v>
      </c>
      <c r="M5691" s="122">
        <v>0</v>
      </c>
      <c r="N5691" s="122">
        <v>0</v>
      </c>
      <c r="O5691" s="122">
        <v>0</v>
      </c>
      <c r="P5691" s="122">
        <v>0</v>
      </c>
      <c r="Q5691" s="122">
        <v>0</v>
      </c>
      <c r="R5691" s="122">
        <v>0</v>
      </c>
      <c r="S5691" s="122">
        <v>0</v>
      </c>
      <c r="T5691" s="122">
        <v>0</v>
      </c>
      <c r="U5691" s="122">
        <v>0</v>
      </c>
      <c r="V5691" s="122">
        <v>0</v>
      </c>
      <c r="W5691" s="122">
        <v>0</v>
      </c>
      <c r="X5691" s="122">
        <v>0</v>
      </c>
      <c r="Y5691" s="122">
        <v>0</v>
      </c>
      <c r="Z5691" s="122">
        <v>0</v>
      </c>
      <c r="AA5691" s="122">
        <v>0</v>
      </c>
      <c r="AB5691" s="122">
        <v>0</v>
      </c>
      <c r="AC5691" s="122">
        <v>0</v>
      </c>
      <c r="AD5691" s="122">
        <v>0</v>
      </c>
      <c r="AE5691" s="122">
        <v>0</v>
      </c>
      <c r="AF5691" s="122">
        <v>0</v>
      </c>
      <c r="AG5691" s="122">
        <v>0</v>
      </c>
      <c r="AH5691" s="122">
        <v>0</v>
      </c>
      <c r="AI5691" s="122">
        <v>0</v>
      </c>
      <c r="AJ5691" s="122">
        <v>0</v>
      </c>
      <c r="AK5691" s="122">
        <v>0</v>
      </c>
      <c r="AL5691" s="122">
        <v>0</v>
      </c>
    </row>
    <row r="5692" spans="1:38" hidden="1" x14ac:dyDescent="0.25">
      <c r="A5692" s="122" t="s">
        <v>2040</v>
      </c>
      <c r="B5692" s="122">
        <v>1</v>
      </c>
      <c r="C5692" s="122" t="s">
        <v>2253</v>
      </c>
      <c r="D5692" s="122" t="s">
        <v>2094</v>
      </c>
      <c r="E5692" s="122">
        <v>103</v>
      </c>
      <c r="F5692" s="122">
        <v>1.0360511E-4</v>
      </c>
      <c r="G5692" s="122">
        <v>1.0360511E-4</v>
      </c>
      <c r="H5692" s="122">
        <v>1.0360511E-4</v>
      </c>
      <c r="I5692" s="122">
        <v>1.2950679E-4</v>
      </c>
      <c r="J5692" s="122">
        <v>1.4245763E-4</v>
      </c>
      <c r="K5692" s="122">
        <v>1.7902072999999999E-4</v>
      </c>
      <c r="L5692" s="122">
        <v>1.9879475000000001E-4</v>
      </c>
      <c r="M5692" s="122">
        <v>2.1008729E-4</v>
      </c>
      <c r="N5692" s="122">
        <v>2.5760322000000001E-4</v>
      </c>
      <c r="O5692" s="122">
        <v>2.6140604E-4</v>
      </c>
      <c r="P5692" s="122">
        <v>4.2323519E-4</v>
      </c>
      <c r="Q5692" s="122">
        <v>4.6887386E-4</v>
      </c>
      <c r="R5692" s="122">
        <v>1.17218626E-3</v>
      </c>
      <c r="S5692" s="122">
        <v>1.09989565E-3</v>
      </c>
      <c r="T5692" s="122">
        <v>1.1130123200000001E-3</v>
      </c>
      <c r="U5692" s="122">
        <v>9.7260904999999995E-4</v>
      </c>
      <c r="V5692" s="122">
        <v>1.3981562000000001E-3</v>
      </c>
      <c r="W5692" s="122">
        <v>1.0918005700000001E-3</v>
      </c>
      <c r="X5692" s="122">
        <v>1.1204118799999999E-3</v>
      </c>
      <c r="Y5692" s="122">
        <v>8.8232508E-4</v>
      </c>
      <c r="Z5692" s="122">
        <v>1.0381360500000001E-3</v>
      </c>
      <c r="AA5692" s="122">
        <v>2.3386859999999999E-5</v>
      </c>
      <c r="AB5692" s="122">
        <v>2.353015E-5</v>
      </c>
      <c r="AC5692" s="122">
        <v>1.1351143999999999E-4</v>
      </c>
      <c r="AD5692" s="122">
        <v>1.1988381999999999E-4</v>
      </c>
      <c r="AE5692" s="122">
        <v>2.0398700000000002E-6</v>
      </c>
      <c r="AF5692" s="122">
        <v>6.0751739999999999E-5</v>
      </c>
      <c r="AG5692" s="122">
        <v>1.7532899999999999E-6</v>
      </c>
      <c r="AH5692" s="122">
        <v>1.63576E-6</v>
      </c>
      <c r="AI5692" s="122">
        <v>1.4667099999999999E-6</v>
      </c>
      <c r="AJ5692" s="122">
        <v>9.3862999999999998E-7</v>
      </c>
      <c r="AK5692" s="122">
        <v>1.08675E-6</v>
      </c>
      <c r="AL5692" s="122">
        <v>0</v>
      </c>
    </row>
    <row r="5693" spans="1:38" hidden="1" x14ac:dyDescent="0.25">
      <c r="A5693" s="122" t="s">
        <v>2040</v>
      </c>
      <c r="B5693" s="122">
        <v>1</v>
      </c>
      <c r="C5693" s="122" t="s">
        <v>2253</v>
      </c>
      <c r="D5693" s="122" t="s">
        <v>2095</v>
      </c>
      <c r="E5693" s="122">
        <v>103</v>
      </c>
      <c r="F5693" s="122">
        <v>0</v>
      </c>
      <c r="G5693" s="122">
        <v>0</v>
      </c>
      <c r="H5693" s="122">
        <v>0</v>
      </c>
      <c r="I5693" s="122">
        <v>0</v>
      </c>
      <c r="J5693" s="122">
        <v>0</v>
      </c>
      <c r="K5693" s="122">
        <v>0</v>
      </c>
      <c r="L5693" s="122">
        <v>0</v>
      </c>
      <c r="M5693" s="122">
        <v>0</v>
      </c>
      <c r="N5693" s="122">
        <v>0</v>
      </c>
      <c r="O5693" s="122">
        <v>0</v>
      </c>
      <c r="P5693" s="122">
        <v>0</v>
      </c>
      <c r="Q5693" s="122">
        <v>0</v>
      </c>
      <c r="R5693" s="122">
        <v>0</v>
      </c>
      <c r="S5693" s="122">
        <v>0</v>
      </c>
      <c r="T5693" s="122">
        <v>0</v>
      </c>
      <c r="U5693" s="122">
        <v>0</v>
      </c>
      <c r="V5693" s="122">
        <v>0</v>
      </c>
      <c r="W5693" s="122">
        <v>0</v>
      </c>
      <c r="X5693" s="122">
        <v>0</v>
      </c>
      <c r="Y5693" s="122">
        <v>0</v>
      </c>
      <c r="Z5693" s="122">
        <v>0</v>
      </c>
      <c r="AA5693" s="122">
        <v>0</v>
      </c>
      <c r="AB5693" s="122">
        <v>0</v>
      </c>
      <c r="AC5693" s="122">
        <v>0</v>
      </c>
      <c r="AD5693" s="122">
        <v>0</v>
      </c>
      <c r="AE5693" s="122">
        <v>0</v>
      </c>
      <c r="AF5693" s="122">
        <v>0</v>
      </c>
      <c r="AG5693" s="122">
        <v>0</v>
      </c>
      <c r="AH5693" s="122">
        <v>0</v>
      </c>
      <c r="AI5693" s="122">
        <v>0</v>
      </c>
      <c r="AJ5693" s="122">
        <v>0</v>
      </c>
      <c r="AK5693" s="122">
        <v>0</v>
      </c>
      <c r="AL5693" s="122">
        <v>0</v>
      </c>
    </row>
    <row r="5694" spans="1:38" hidden="1" x14ac:dyDescent="0.25">
      <c r="A5694" s="122" t="s">
        <v>2040</v>
      </c>
      <c r="B5694" s="122">
        <v>1</v>
      </c>
      <c r="C5694" s="122" t="s">
        <v>2253</v>
      </c>
      <c r="D5694" s="122" t="s">
        <v>2096</v>
      </c>
      <c r="E5694" s="122">
        <v>103</v>
      </c>
      <c r="F5694" s="122">
        <v>0</v>
      </c>
      <c r="G5694" s="122">
        <v>0</v>
      </c>
      <c r="H5694" s="122">
        <v>0</v>
      </c>
      <c r="I5694" s="122">
        <v>0</v>
      </c>
      <c r="J5694" s="122">
        <v>0</v>
      </c>
      <c r="K5694" s="122">
        <v>0</v>
      </c>
      <c r="L5694" s="122">
        <v>0</v>
      </c>
      <c r="M5694" s="122">
        <v>0</v>
      </c>
      <c r="N5694" s="122">
        <v>0</v>
      </c>
      <c r="O5694" s="122">
        <v>0</v>
      </c>
      <c r="P5694" s="122">
        <v>0</v>
      </c>
      <c r="Q5694" s="122">
        <v>0</v>
      </c>
      <c r="R5694" s="122">
        <v>0</v>
      </c>
      <c r="S5694" s="122">
        <v>0</v>
      </c>
      <c r="T5694" s="122">
        <v>0</v>
      </c>
      <c r="U5694" s="122">
        <v>0</v>
      </c>
      <c r="V5694" s="122">
        <v>0</v>
      </c>
      <c r="W5694" s="122">
        <v>0</v>
      </c>
      <c r="X5694" s="122">
        <v>0</v>
      </c>
      <c r="Y5694" s="122">
        <v>0</v>
      </c>
      <c r="Z5694" s="122">
        <v>0</v>
      </c>
      <c r="AA5694" s="122">
        <v>0</v>
      </c>
      <c r="AB5694" s="122">
        <v>0</v>
      </c>
      <c r="AC5694" s="122">
        <v>0</v>
      </c>
      <c r="AD5694" s="122">
        <v>0</v>
      </c>
      <c r="AE5694" s="122">
        <v>0</v>
      </c>
      <c r="AF5694" s="122">
        <v>0</v>
      </c>
      <c r="AG5694" s="122">
        <v>0</v>
      </c>
      <c r="AH5694" s="122">
        <v>0</v>
      </c>
      <c r="AI5694" s="122">
        <v>0</v>
      </c>
      <c r="AJ5694" s="122">
        <v>0</v>
      </c>
      <c r="AK5694" s="122">
        <v>0</v>
      </c>
      <c r="AL5694" s="122">
        <v>0</v>
      </c>
    </row>
    <row r="5695" spans="1:38" hidden="1" x14ac:dyDescent="0.25">
      <c r="A5695" s="122" t="s">
        <v>2040</v>
      </c>
      <c r="B5695" s="122">
        <v>1</v>
      </c>
      <c r="C5695" s="122" t="s">
        <v>2253</v>
      </c>
      <c r="D5695" s="122" t="s">
        <v>2097</v>
      </c>
      <c r="E5695" s="122">
        <v>103</v>
      </c>
      <c r="F5695" s="122">
        <v>0</v>
      </c>
      <c r="G5695" s="122">
        <v>0</v>
      </c>
      <c r="H5695" s="122">
        <v>0</v>
      </c>
      <c r="I5695" s="122">
        <v>0</v>
      </c>
      <c r="J5695" s="122">
        <v>0</v>
      </c>
      <c r="K5695" s="122">
        <v>0</v>
      </c>
      <c r="L5695" s="122">
        <v>0</v>
      </c>
      <c r="M5695" s="122">
        <v>0</v>
      </c>
      <c r="N5695" s="122">
        <v>0</v>
      </c>
      <c r="O5695" s="122">
        <v>0</v>
      </c>
      <c r="P5695" s="122">
        <v>0</v>
      </c>
      <c r="Q5695" s="122">
        <v>0</v>
      </c>
      <c r="R5695" s="122">
        <v>0</v>
      </c>
      <c r="S5695" s="122">
        <v>0</v>
      </c>
      <c r="T5695" s="122">
        <v>0</v>
      </c>
      <c r="U5695" s="122">
        <v>0</v>
      </c>
      <c r="V5695" s="122">
        <v>0</v>
      </c>
      <c r="W5695" s="122">
        <v>0</v>
      </c>
      <c r="X5695" s="122">
        <v>0</v>
      </c>
      <c r="Y5695" s="122">
        <v>0</v>
      </c>
      <c r="Z5695" s="122">
        <v>0</v>
      </c>
      <c r="AA5695" s="122">
        <v>0</v>
      </c>
      <c r="AB5695" s="122">
        <v>0</v>
      </c>
      <c r="AC5695" s="122">
        <v>0</v>
      </c>
      <c r="AD5695" s="122">
        <v>0</v>
      </c>
      <c r="AE5695" s="122">
        <v>0</v>
      </c>
      <c r="AF5695" s="122">
        <v>0</v>
      </c>
      <c r="AG5695" s="122">
        <v>0</v>
      </c>
      <c r="AH5695" s="122">
        <v>0</v>
      </c>
      <c r="AI5695" s="122">
        <v>0</v>
      </c>
      <c r="AJ5695" s="122">
        <v>0</v>
      </c>
      <c r="AK5695" s="122">
        <v>0</v>
      </c>
      <c r="AL5695" s="122">
        <v>0</v>
      </c>
    </row>
    <row r="5696" spans="1:38" hidden="1" x14ac:dyDescent="0.25">
      <c r="A5696" s="122" t="s">
        <v>2040</v>
      </c>
      <c r="B5696" s="122">
        <v>1</v>
      </c>
      <c r="C5696" s="122" t="s">
        <v>2253</v>
      </c>
      <c r="D5696" s="122" t="s">
        <v>2098</v>
      </c>
      <c r="E5696" s="122">
        <v>103</v>
      </c>
      <c r="F5696" s="122">
        <v>9.4002104000000003E-4</v>
      </c>
      <c r="G5696" s="122">
        <v>9.4002104000000003E-4</v>
      </c>
      <c r="H5696" s="122">
        <v>9.4002104000000003E-4</v>
      </c>
      <c r="I5696" s="122">
        <v>1.1750246900000001E-3</v>
      </c>
      <c r="J5696" s="122">
        <v>1.2925273199999999E-3</v>
      </c>
      <c r="K5696" s="122">
        <v>1.62426943E-3</v>
      </c>
      <c r="L5696" s="122">
        <v>1.8036910500000001E-3</v>
      </c>
      <c r="M5696" s="122">
        <v>1.9061401799999999E-3</v>
      </c>
      <c r="N5696" s="122">
        <v>2.3372643700000002E-3</v>
      </c>
      <c r="O5696" s="122">
        <v>2.37176023E-3</v>
      </c>
      <c r="P5696" s="122">
        <v>3.8400528600000001E-3</v>
      </c>
      <c r="Q5696" s="122">
        <v>4.2541416400000004E-3</v>
      </c>
      <c r="R5696" s="122">
        <v>1.0635363760000001E-2</v>
      </c>
      <c r="S5696" s="122">
        <v>9.9794690799999992E-3</v>
      </c>
      <c r="T5696" s="122">
        <v>1.009846901E-2</v>
      </c>
      <c r="U5696" s="122">
        <v>8.8245838800000004E-3</v>
      </c>
      <c r="V5696" s="122">
        <v>1.2685606990000001E-2</v>
      </c>
      <c r="W5696" s="122">
        <v>9.9060160500000008E-3</v>
      </c>
      <c r="X5696" s="122">
        <v>1.016561889E-2</v>
      </c>
      <c r="Y5696" s="122">
        <v>8.0054190999999993E-3</v>
      </c>
      <c r="Z5696" s="122">
        <v>9.3795331700000008E-3</v>
      </c>
      <c r="AA5696" s="122">
        <v>6.96816372E-3</v>
      </c>
      <c r="AB5696" s="122">
        <v>7.0110106499999998E-3</v>
      </c>
      <c r="AC5696" s="122">
        <v>5.0740357499999998E-3</v>
      </c>
      <c r="AD5696" s="122">
        <v>1.0249169840000001E-2</v>
      </c>
      <c r="AE5696" s="122">
        <v>2.79744423E-3</v>
      </c>
      <c r="AF5696" s="122">
        <v>8.4345163000000003E-4</v>
      </c>
      <c r="AG5696" s="122">
        <v>8.5635417000000001E-4</v>
      </c>
      <c r="AH5696" s="122">
        <v>1.0124871399999999E-3</v>
      </c>
      <c r="AI5696" s="122">
        <v>8.5296994999999997E-4</v>
      </c>
      <c r="AJ5696" s="122">
        <v>7.3753778000000005E-4</v>
      </c>
      <c r="AK5696" s="122">
        <v>9.2868503000000005E-4</v>
      </c>
      <c r="AL5696" s="122">
        <v>0</v>
      </c>
    </row>
    <row r="5697" spans="1:38" hidden="1" x14ac:dyDescent="0.25">
      <c r="A5697" s="122" t="s">
        <v>2040</v>
      </c>
      <c r="B5697" s="122">
        <v>1</v>
      </c>
      <c r="C5697" s="122" t="s">
        <v>2253</v>
      </c>
      <c r="D5697" s="122" t="s">
        <v>2099</v>
      </c>
      <c r="E5697" s="122">
        <v>103</v>
      </c>
      <c r="F5697" s="122">
        <v>0</v>
      </c>
      <c r="G5697" s="122">
        <v>0</v>
      </c>
      <c r="H5697" s="122">
        <v>0</v>
      </c>
      <c r="I5697" s="122">
        <v>0</v>
      </c>
      <c r="J5697" s="122">
        <v>0</v>
      </c>
      <c r="K5697" s="122">
        <v>0</v>
      </c>
      <c r="L5697" s="122">
        <v>0</v>
      </c>
      <c r="M5697" s="122">
        <v>0</v>
      </c>
      <c r="N5697" s="122">
        <v>0</v>
      </c>
      <c r="O5697" s="122">
        <v>0</v>
      </c>
      <c r="P5697" s="122">
        <v>0</v>
      </c>
      <c r="Q5697" s="122">
        <v>0</v>
      </c>
      <c r="R5697" s="122">
        <v>0</v>
      </c>
      <c r="S5697" s="122">
        <v>0</v>
      </c>
      <c r="T5697" s="122">
        <v>0</v>
      </c>
      <c r="U5697" s="122">
        <v>0</v>
      </c>
      <c r="V5697" s="122">
        <v>0</v>
      </c>
      <c r="W5697" s="122">
        <v>0</v>
      </c>
      <c r="X5697" s="122">
        <v>0</v>
      </c>
      <c r="Y5697" s="122">
        <v>0</v>
      </c>
      <c r="Z5697" s="122">
        <v>0</v>
      </c>
      <c r="AA5697" s="122">
        <v>7.8687928900000002E-3</v>
      </c>
      <c r="AB5697" s="122">
        <v>7.9171782199999995E-3</v>
      </c>
      <c r="AC5697" s="122">
        <v>2.7276942000000002E-4</v>
      </c>
      <c r="AD5697" s="122">
        <v>1.4935809000000001E-4</v>
      </c>
      <c r="AE5697" s="122">
        <v>2.7368229000000001E-4</v>
      </c>
      <c r="AF5697" s="122">
        <v>2.3903026000000001E-4</v>
      </c>
      <c r="AG5697" s="122">
        <v>2.3465428000000001E-4</v>
      </c>
      <c r="AH5697" s="122">
        <v>2.1948485999999999E-4</v>
      </c>
      <c r="AI5697" s="122">
        <v>1.9852427E-4</v>
      </c>
      <c r="AJ5697" s="122">
        <v>1.2520165E-4</v>
      </c>
      <c r="AK5697" s="122">
        <v>1.4496600999999999E-4</v>
      </c>
      <c r="AL5697" s="122">
        <v>0</v>
      </c>
    </row>
    <row r="5698" spans="1:38" hidden="1" x14ac:dyDescent="0.25">
      <c r="A5698" s="122" t="s">
        <v>2040</v>
      </c>
      <c r="B5698" s="122">
        <v>1</v>
      </c>
      <c r="C5698" s="122" t="s">
        <v>2253</v>
      </c>
      <c r="D5698" s="122" t="s">
        <v>2100</v>
      </c>
      <c r="E5698" s="122">
        <v>103</v>
      </c>
      <c r="F5698" s="122">
        <v>1.0238070500000001E-3</v>
      </c>
      <c r="G5698" s="122">
        <v>1.0238070500000001E-3</v>
      </c>
      <c r="H5698" s="122">
        <v>1.0238070500000001E-3</v>
      </c>
      <c r="I5698" s="122">
        <v>1.2797584100000001E-3</v>
      </c>
      <c r="J5698" s="122">
        <v>1.4077357E-3</v>
      </c>
      <c r="K5698" s="122">
        <v>1.76904546E-3</v>
      </c>
      <c r="L5698" s="122">
        <v>1.96445921E-3</v>
      </c>
      <c r="M5698" s="122">
        <v>2.0760402600000002E-3</v>
      </c>
      <c r="N5698" s="122">
        <v>2.54559193E-3</v>
      </c>
      <c r="O5698" s="122">
        <v>2.5831628899999999E-3</v>
      </c>
      <c r="P5698" s="122">
        <v>4.1823292000000003E-3</v>
      </c>
      <c r="Q5698" s="122">
        <v>4.6333256199999999E-3</v>
      </c>
      <c r="R5698" s="122">
        <v>1.1583325320000001E-2</v>
      </c>
      <c r="S5698" s="122">
        <v>1.086896993E-2</v>
      </c>
      <c r="T5698" s="122">
        <v>1.0998574929999999E-2</v>
      </c>
      <c r="U5698" s="122">
        <v>9.6111461600000003E-3</v>
      </c>
      <c r="V5698" s="122">
        <v>1.381631482E-2</v>
      </c>
      <c r="W5698" s="122">
        <v>1.078896903E-2</v>
      </c>
      <c r="X5698" s="122">
        <v>1.107171079E-2</v>
      </c>
      <c r="Y5698" s="122">
        <v>8.7189662699999997E-3</v>
      </c>
      <c r="Z5698" s="122">
        <v>1.1081890820000001E-2</v>
      </c>
      <c r="AA5698" s="122">
        <v>0</v>
      </c>
      <c r="AB5698" s="122">
        <v>0</v>
      </c>
      <c r="AC5698" s="122">
        <v>1.3756967E-2</v>
      </c>
      <c r="AD5698" s="122">
        <v>1.128932E-2</v>
      </c>
      <c r="AE5698" s="122">
        <v>1.1247460000000001E-2</v>
      </c>
      <c r="AF5698" s="122">
        <v>9.8564199999999994E-3</v>
      </c>
      <c r="AG5698" s="122">
        <v>1.333724E-2</v>
      </c>
      <c r="AH5698" s="122">
        <v>1.1527600000000001E-2</v>
      </c>
      <c r="AI5698" s="122">
        <v>9.7404999999999992E-3</v>
      </c>
      <c r="AJ5698" s="122">
        <v>1.22682E-2</v>
      </c>
      <c r="AK5698" s="122">
        <v>1.482005E-2</v>
      </c>
      <c r="AL5698" s="122">
        <v>0</v>
      </c>
    </row>
    <row r="5699" spans="1:38" hidden="1" x14ac:dyDescent="0.25">
      <c r="A5699" s="122" t="s">
        <v>2040</v>
      </c>
      <c r="B5699" s="122">
        <v>1</v>
      </c>
      <c r="C5699" s="122" t="s">
        <v>2253</v>
      </c>
      <c r="D5699" s="122" t="s">
        <v>2171</v>
      </c>
      <c r="E5699" s="122">
        <v>103</v>
      </c>
      <c r="F5699" s="122">
        <v>0</v>
      </c>
      <c r="G5699" s="122">
        <v>0</v>
      </c>
      <c r="H5699" s="122">
        <v>0</v>
      </c>
      <c r="I5699" s="122">
        <v>0</v>
      </c>
      <c r="J5699" s="122">
        <v>0</v>
      </c>
      <c r="K5699" s="122">
        <v>0</v>
      </c>
      <c r="L5699" s="122">
        <v>0</v>
      </c>
      <c r="M5699" s="122">
        <v>0</v>
      </c>
      <c r="N5699" s="122">
        <v>0</v>
      </c>
      <c r="O5699" s="122">
        <v>0</v>
      </c>
      <c r="P5699" s="122">
        <v>0</v>
      </c>
      <c r="Q5699" s="122">
        <v>0</v>
      </c>
      <c r="R5699" s="122">
        <v>0</v>
      </c>
      <c r="S5699" s="122">
        <v>0</v>
      </c>
      <c r="T5699" s="122">
        <v>0</v>
      </c>
      <c r="U5699" s="122">
        <v>0</v>
      </c>
      <c r="V5699" s="122">
        <v>0</v>
      </c>
      <c r="W5699" s="122">
        <v>0</v>
      </c>
      <c r="X5699" s="122">
        <v>0</v>
      </c>
      <c r="Y5699" s="122">
        <v>0</v>
      </c>
      <c r="Z5699" s="122">
        <v>0</v>
      </c>
      <c r="AA5699" s="122">
        <v>0</v>
      </c>
      <c r="AB5699" s="122">
        <v>0</v>
      </c>
      <c r="AC5699" s="122">
        <v>0</v>
      </c>
      <c r="AD5699" s="122">
        <v>0</v>
      </c>
      <c r="AE5699" s="122">
        <v>0</v>
      </c>
      <c r="AF5699" s="122">
        <v>0</v>
      </c>
      <c r="AG5699" s="122">
        <v>0</v>
      </c>
      <c r="AH5699" s="122">
        <v>0</v>
      </c>
      <c r="AI5699" s="122">
        <v>0</v>
      </c>
      <c r="AJ5699" s="122">
        <v>0</v>
      </c>
      <c r="AK5699" s="122">
        <v>0</v>
      </c>
      <c r="AL5699" s="122">
        <v>0</v>
      </c>
    </row>
    <row r="5700" spans="1:38" hidden="1" x14ac:dyDescent="0.25">
      <c r="A5700" s="122" t="s">
        <v>2040</v>
      </c>
      <c r="B5700" s="122">
        <v>1</v>
      </c>
      <c r="C5700" s="122" t="s">
        <v>2253</v>
      </c>
      <c r="D5700" s="122" t="s">
        <v>2101</v>
      </c>
      <c r="E5700" s="122">
        <v>103</v>
      </c>
      <c r="F5700" s="122">
        <v>0</v>
      </c>
      <c r="G5700" s="122">
        <v>0</v>
      </c>
      <c r="H5700" s="122">
        <v>0</v>
      </c>
      <c r="I5700" s="122">
        <v>0</v>
      </c>
      <c r="J5700" s="122">
        <v>0</v>
      </c>
      <c r="K5700" s="122">
        <v>0</v>
      </c>
      <c r="L5700" s="122">
        <v>0</v>
      </c>
      <c r="M5700" s="122">
        <v>0</v>
      </c>
      <c r="N5700" s="122">
        <v>0</v>
      </c>
      <c r="O5700" s="122">
        <v>0</v>
      </c>
      <c r="P5700" s="122">
        <v>0</v>
      </c>
      <c r="Q5700" s="122">
        <v>0</v>
      </c>
      <c r="R5700" s="122">
        <v>0</v>
      </c>
      <c r="S5700" s="122">
        <v>0</v>
      </c>
      <c r="T5700" s="122">
        <v>0</v>
      </c>
      <c r="U5700" s="122">
        <v>0</v>
      </c>
      <c r="V5700" s="122">
        <v>0</v>
      </c>
      <c r="W5700" s="122">
        <v>0</v>
      </c>
      <c r="X5700" s="122">
        <v>0</v>
      </c>
      <c r="Y5700" s="122">
        <v>0</v>
      </c>
      <c r="Z5700" s="122">
        <v>0</v>
      </c>
      <c r="AA5700" s="122">
        <v>0</v>
      </c>
      <c r="AB5700" s="122">
        <v>0</v>
      </c>
      <c r="AC5700" s="122">
        <v>0</v>
      </c>
      <c r="AD5700" s="122">
        <v>0</v>
      </c>
      <c r="AE5700" s="122">
        <v>0</v>
      </c>
      <c r="AF5700" s="122">
        <v>0</v>
      </c>
      <c r="AG5700" s="122">
        <v>0</v>
      </c>
      <c r="AH5700" s="122">
        <v>0</v>
      </c>
      <c r="AI5700" s="122">
        <v>0</v>
      </c>
      <c r="AJ5700" s="122">
        <v>0</v>
      </c>
      <c r="AK5700" s="122">
        <v>0</v>
      </c>
      <c r="AL5700" s="122">
        <v>0</v>
      </c>
    </row>
    <row r="5701" spans="1:38" hidden="1" x14ac:dyDescent="0.25">
      <c r="A5701" s="122" t="s">
        <v>2040</v>
      </c>
      <c r="B5701" s="122">
        <v>1</v>
      </c>
      <c r="C5701" s="122" t="s">
        <v>2253</v>
      </c>
      <c r="D5701" s="122" t="s">
        <v>2102</v>
      </c>
      <c r="E5701" s="122">
        <v>103</v>
      </c>
      <c r="F5701" s="122">
        <v>5.3876879E-4</v>
      </c>
      <c r="G5701" s="122">
        <v>5.3876879E-4</v>
      </c>
      <c r="H5701" s="122">
        <v>5.3876879E-4</v>
      </c>
      <c r="I5701" s="122">
        <v>6.7346139000000005E-4</v>
      </c>
      <c r="J5701" s="122">
        <v>7.4080768999999996E-4</v>
      </c>
      <c r="K5701" s="122">
        <v>9.3094225000000001E-4</v>
      </c>
      <c r="L5701" s="122">
        <v>1.03377778E-3</v>
      </c>
      <c r="M5701" s="122">
        <v>1.0924960899999999E-3</v>
      </c>
      <c r="N5701" s="122">
        <v>1.3395924500000001E-3</v>
      </c>
      <c r="O5701" s="122">
        <v>1.3593648600000001E-3</v>
      </c>
      <c r="P5701" s="122">
        <v>2.2009102499999998E-3</v>
      </c>
      <c r="Q5701" s="122">
        <v>2.43824357E-3</v>
      </c>
      <c r="R5701" s="122">
        <v>6.0956129499999999E-3</v>
      </c>
      <c r="S5701" s="122">
        <v>5.7196908299999996E-3</v>
      </c>
      <c r="T5701" s="122">
        <v>5.7878936499999997E-3</v>
      </c>
      <c r="U5701" s="122">
        <v>5.0577731400000001E-3</v>
      </c>
      <c r="V5701" s="122">
        <v>7.2707020400000003E-3</v>
      </c>
      <c r="W5701" s="122">
        <v>5.6775909400000003E-3</v>
      </c>
      <c r="X5701" s="122">
        <v>5.8263806999999997E-3</v>
      </c>
      <c r="Y5701" s="122">
        <v>4.5882713799999999E-3</v>
      </c>
      <c r="Z5701" s="122">
        <v>5.3985231999999998E-3</v>
      </c>
      <c r="AA5701" s="122">
        <v>6.7407480000000004E-4</v>
      </c>
      <c r="AB5701" s="122">
        <v>6.7822054999999997E-4</v>
      </c>
      <c r="AC5701" s="122">
        <v>3.2816452899999998E-3</v>
      </c>
      <c r="AD5701" s="122">
        <v>4.1498152500000001E-3</v>
      </c>
      <c r="AE5701" s="122">
        <v>5.1412113899999999E-3</v>
      </c>
      <c r="AF5701" s="122">
        <v>6.2161520399999998E-3</v>
      </c>
      <c r="AG5701" s="122">
        <v>7.6550154800000001E-3</v>
      </c>
      <c r="AH5701" s="122">
        <v>7.6502369999999998E-3</v>
      </c>
      <c r="AI5701" s="122">
        <v>7.8611840299999992E-3</v>
      </c>
      <c r="AJ5701" s="122">
        <v>7.6756122100000001E-3</v>
      </c>
      <c r="AK5701" s="122">
        <v>5.4810534099999997E-3</v>
      </c>
      <c r="AL5701" s="122">
        <v>0</v>
      </c>
    </row>
    <row r="5702" spans="1:38" hidden="1" x14ac:dyDescent="0.25">
      <c r="A5702" s="122" t="s">
        <v>2040</v>
      </c>
      <c r="B5702" s="122">
        <v>1</v>
      </c>
      <c r="C5702" s="122" t="s">
        <v>2253</v>
      </c>
      <c r="D5702" s="122" t="s">
        <v>2103</v>
      </c>
      <c r="E5702" s="122">
        <v>103</v>
      </c>
      <c r="F5702" s="122">
        <v>8.1169759999999994E-5</v>
      </c>
      <c r="G5702" s="122">
        <v>8.1169759999999994E-5</v>
      </c>
      <c r="H5702" s="122">
        <v>8.1169759999999994E-5</v>
      </c>
      <c r="I5702" s="122">
        <v>1.014622E-4</v>
      </c>
      <c r="J5702" s="122">
        <v>1.1160841999999999E-4</v>
      </c>
      <c r="K5702" s="122">
        <v>1.4025354E-4</v>
      </c>
      <c r="L5702" s="122">
        <v>1.5574657000000001E-4</v>
      </c>
      <c r="M5702" s="122">
        <v>1.6459352E-4</v>
      </c>
      <c r="N5702" s="122">
        <v>2.0181994000000001E-4</v>
      </c>
      <c r="O5702" s="122">
        <v>2.0480005000000001E-4</v>
      </c>
      <c r="P5702" s="122">
        <v>3.3158432999999998E-4</v>
      </c>
      <c r="Q5702" s="122">
        <v>3.6734081999999999E-4</v>
      </c>
      <c r="R5702" s="122">
        <v>9.1835365999999997E-4</v>
      </c>
      <c r="S5702" s="122">
        <v>8.6171868999999999E-4</v>
      </c>
      <c r="T5702" s="122">
        <v>8.7199371000000003E-4</v>
      </c>
      <c r="U5702" s="122">
        <v>7.6199529000000005E-4</v>
      </c>
      <c r="V5702" s="122">
        <v>1.0953908699999999E-3</v>
      </c>
      <c r="W5702" s="122">
        <v>8.5537529000000005E-4</v>
      </c>
      <c r="X5702" s="122">
        <v>8.7779131999999997E-4</v>
      </c>
      <c r="Y5702" s="122">
        <v>6.9125993999999999E-4</v>
      </c>
      <c r="Z5702" s="122">
        <v>8.1333174999999997E-4</v>
      </c>
      <c r="AA5702" s="122">
        <v>1.9809549480000001E-2</v>
      </c>
      <c r="AB5702" s="122">
        <v>1.9931358860000001E-2</v>
      </c>
      <c r="AC5702" s="122">
        <v>6.8669236999999996E-4</v>
      </c>
      <c r="AD5702" s="122">
        <v>8.2754000000000001E-5</v>
      </c>
      <c r="AE5702" s="122">
        <v>9.1816689999999997E-5</v>
      </c>
      <c r="AF5702" s="122">
        <v>8.0015389999999999E-5</v>
      </c>
      <c r="AG5702" s="122">
        <v>7.8894829999999998E-5</v>
      </c>
      <c r="AH5702" s="122">
        <v>7.3617250000000001E-5</v>
      </c>
      <c r="AI5702" s="122">
        <v>6.6014829999999999E-5</v>
      </c>
      <c r="AJ5702" s="122">
        <v>4.2265719999999999E-5</v>
      </c>
      <c r="AK5702" s="122">
        <v>4.890858E-5</v>
      </c>
      <c r="AL5702" s="122">
        <v>0</v>
      </c>
    </row>
    <row r="5703" spans="1:38" hidden="1" x14ac:dyDescent="0.25">
      <c r="A5703" s="122" t="s">
        <v>2040</v>
      </c>
      <c r="B5703" s="122">
        <v>1</v>
      </c>
      <c r="C5703" s="122" t="s">
        <v>2253</v>
      </c>
      <c r="D5703" s="122" t="s">
        <v>2137</v>
      </c>
      <c r="E5703" s="122">
        <v>103</v>
      </c>
      <c r="F5703" s="122">
        <v>0</v>
      </c>
      <c r="G5703" s="122">
        <v>0</v>
      </c>
      <c r="H5703" s="122">
        <v>0</v>
      </c>
      <c r="I5703" s="122">
        <v>0</v>
      </c>
      <c r="J5703" s="122">
        <v>0</v>
      </c>
      <c r="K5703" s="122">
        <v>0</v>
      </c>
      <c r="L5703" s="122">
        <v>0</v>
      </c>
      <c r="M5703" s="122">
        <v>0</v>
      </c>
      <c r="N5703" s="122">
        <v>0</v>
      </c>
      <c r="O5703" s="122">
        <v>0</v>
      </c>
      <c r="P5703" s="122">
        <v>0</v>
      </c>
      <c r="Q5703" s="122">
        <v>0</v>
      </c>
      <c r="R5703" s="122">
        <v>0</v>
      </c>
      <c r="S5703" s="122">
        <v>0</v>
      </c>
      <c r="T5703" s="122">
        <v>0</v>
      </c>
      <c r="U5703" s="122">
        <v>0</v>
      </c>
      <c r="V5703" s="122">
        <v>0</v>
      </c>
      <c r="W5703" s="122">
        <v>0</v>
      </c>
      <c r="X5703" s="122">
        <v>0</v>
      </c>
      <c r="Y5703" s="122">
        <v>0</v>
      </c>
      <c r="Z5703" s="122">
        <v>0</v>
      </c>
      <c r="AA5703" s="122">
        <v>0</v>
      </c>
      <c r="AB5703" s="122">
        <v>0</v>
      </c>
      <c r="AC5703" s="122">
        <v>0</v>
      </c>
      <c r="AD5703" s="122">
        <v>0</v>
      </c>
      <c r="AE5703" s="122">
        <v>0</v>
      </c>
      <c r="AF5703" s="122">
        <v>0</v>
      </c>
      <c r="AG5703" s="122">
        <v>0</v>
      </c>
      <c r="AH5703" s="122">
        <v>0</v>
      </c>
      <c r="AI5703" s="122">
        <v>0</v>
      </c>
      <c r="AJ5703" s="122">
        <v>0</v>
      </c>
      <c r="AK5703" s="122">
        <v>0</v>
      </c>
      <c r="AL5703" s="122">
        <v>0</v>
      </c>
    </row>
    <row r="5704" spans="1:38" hidden="1" x14ac:dyDescent="0.25">
      <c r="A5704" s="122" t="s">
        <v>2040</v>
      </c>
      <c r="B5704" s="122">
        <v>1</v>
      </c>
      <c r="C5704" s="122" t="s">
        <v>2253</v>
      </c>
      <c r="D5704" s="122" t="s">
        <v>2104</v>
      </c>
      <c r="E5704" s="122">
        <v>103</v>
      </c>
      <c r="F5704" s="122">
        <v>3.94933E-6</v>
      </c>
      <c r="G5704" s="122">
        <v>3.94933E-6</v>
      </c>
      <c r="H5704" s="122">
        <v>3.94933E-6</v>
      </c>
      <c r="I5704" s="122">
        <v>4.9378700000000002E-6</v>
      </c>
      <c r="J5704" s="122">
        <v>5.4305300000000003E-6</v>
      </c>
      <c r="K5704" s="122">
        <v>6.8247899999999996E-6</v>
      </c>
      <c r="L5704" s="122">
        <v>7.5782700000000004E-6</v>
      </c>
      <c r="M5704" s="122">
        <v>8.0097500000000007E-6</v>
      </c>
      <c r="N5704" s="122">
        <v>9.8209999999999997E-6</v>
      </c>
      <c r="O5704" s="122">
        <v>9.9659000000000006E-6</v>
      </c>
      <c r="P5704" s="122">
        <v>1.6135419999999999E-5</v>
      </c>
      <c r="Q5704" s="122">
        <v>1.7875830000000001E-5</v>
      </c>
      <c r="R5704" s="122">
        <v>4.4688770000000003E-5</v>
      </c>
      <c r="S5704" s="122">
        <v>4.1932450000000002E-5</v>
      </c>
      <c r="T5704" s="122">
        <v>4.2433160000000003E-5</v>
      </c>
      <c r="U5704" s="122">
        <v>3.7079909999999998E-5</v>
      </c>
      <c r="V5704" s="122">
        <v>5.3303880000000002E-5</v>
      </c>
      <c r="W5704" s="122">
        <v>4.162333E-5</v>
      </c>
      <c r="X5704" s="122">
        <v>4.2714910000000001E-5</v>
      </c>
      <c r="Y5704" s="122">
        <v>3.363773E-5</v>
      </c>
      <c r="Z5704" s="122">
        <v>3.9578630000000003E-5</v>
      </c>
      <c r="AA5704" s="122">
        <v>1.10052999E-3</v>
      </c>
      <c r="AB5704" s="122">
        <v>1.1072984300000001E-3</v>
      </c>
      <c r="AC5704" s="122">
        <v>3.814895E-5</v>
      </c>
      <c r="AD5704" s="122">
        <v>9.8844340000000001E-5</v>
      </c>
      <c r="AE5704" s="122">
        <v>1.2242279E-4</v>
      </c>
      <c r="AF5704" s="122">
        <v>1.0668826E-4</v>
      </c>
      <c r="AG5704" s="122">
        <v>1.0519257E-4</v>
      </c>
      <c r="AH5704" s="122">
        <v>9.8156870000000007E-5</v>
      </c>
      <c r="AI5704" s="122">
        <v>8.8018700000000005E-5</v>
      </c>
      <c r="AJ5704" s="122">
        <v>5.6353220000000003E-5</v>
      </c>
      <c r="AK5704" s="122">
        <v>6.521144E-5</v>
      </c>
      <c r="AL5704" s="122">
        <v>0</v>
      </c>
    </row>
    <row r="5705" spans="1:38" hidden="1" x14ac:dyDescent="0.25">
      <c r="A5705" s="122" t="s">
        <v>2040</v>
      </c>
      <c r="B5705" s="122">
        <v>1</v>
      </c>
      <c r="C5705" s="122" t="s">
        <v>2253</v>
      </c>
      <c r="D5705" s="122" t="s">
        <v>2105</v>
      </c>
      <c r="E5705" s="122">
        <v>103</v>
      </c>
      <c r="F5705" s="122">
        <v>0</v>
      </c>
      <c r="G5705" s="122">
        <v>0</v>
      </c>
      <c r="H5705" s="122">
        <v>0</v>
      </c>
      <c r="I5705" s="122">
        <v>0</v>
      </c>
      <c r="J5705" s="122">
        <v>0</v>
      </c>
      <c r="K5705" s="122">
        <v>0</v>
      </c>
      <c r="L5705" s="122">
        <v>0</v>
      </c>
      <c r="M5705" s="122">
        <v>0</v>
      </c>
      <c r="N5705" s="122">
        <v>0</v>
      </c>
      <c r="O5705" s="122">
        <v>0</v>
      </c>
      <c r="P5705" s="122">
        <v>0</v>
      </c>
      <c r="Q5705" s="122">
        <v>0</v>
      </c>
      <c r="R5705" s="122">
        <v>0</v>
      </c>
      <c r="S5705" s="122">
        <v>0</v>
      </c>
      <c r="T5705" s="122">
        <v>0</v>
      </c>
      <c r="U5705" s="122">
        <v>0</v>
      </c>
      <c r="V5705" s="122">
        <v>0</v>
      </c>
      <c r="W5705" s="122">
        <v>0</v>
      </c>
      <c r="X5705" s="122">
        <v>0</v>
      </c>
      <c r="Y5705" s="122">
        <v>0</v>
      </c>
      <c r="Z5705" s="122">
        <v>0</v>
      </c>
      <c r="AA5705" s="122">
        <v>0</v>
      </c>
      <c r="AB5705" s="122">
        <v>0</v>
      </c>
      <c r="AC5705" s="122">
        <v>0</v>
      </c>
      <c r="AD5705" s="122">
        <v>0</v>
      </c>
      <c r="AE5705" s="122">
        <v>0</v>
      </c>
      <c r="AF5705" s="122">
        <v>0</v>
      </c>
      <c r="AG5705" s="122">
        <v>0</v>
      </c>
      <c r="AH5705" s="122">
        <v>0</v>
      </c>
      <c r="AI5705" s="122">
        <v>0</v>
      </c>
      <c r="AJ5705" s="122">
        <v>0</v>
      </c>
      <c r="AK5705" s="122">
        <v>0</v>
      </c>
      <c r="AL5705" s="122">
        <v>0</v>
      </c>
    </row>
    <row r="5706" spans="1:38" hidden="1" x14ac:dyDescent="0.25">
      <c r="A5706" s="122" t="s">
        <v>2040</v>
      </c>
      <c r="B5706" s="122">
        <v>1</v>
      </c>
      <c r="C5706" s="122" t="s">
        <v>2253</v>
      </c>
      <c r="D5706" s="122" t="s">
        <v>2106</v>
      </c>
      <c r="E5706" s="122">
        <v>103</v>
      </c>
      <c r="F5706" s="122">
        <v>3.3504100000000003E-5</v>
      </c>
      <c r="G5706" s="122">
        <v>3.3504100000000003E-5</v>
      </c>
      <c r="H5706" s="122">
        <v>3.3504100000000003E-5</v>
      </c>
      <c r="I5706" s="122">
        <v>4.1880930000000003E-5</v>
      </c>
      <c r="J5706" s="122">
        <v>4.6068539999999997E-5</v>
      </c>
      <c r="K5706" s="122">
        <v>5.7893989999999998E-5</v>
      </c>
      <c r="L5706" s="122">
        <v>6.4288910000000001E-5</v>
      </c>
      <c r="M5706" s="122">
        <v>6.7940390000000004E-5</v>
      </c>
      <c r="N5706" s="122">
        <v>8.3306229999999994E-5</v>
      </c>
      <c r="O5706" s="122">
        <v>8.4536269999999997E-5</v>
      </c>
      <c r="P5706" s="122">
        <v>1.3686931999999999E-4</v>
      </c>
      <c r="Q5706" s="122">
        <v>1.5162819000000001E-4</v>
      </c>
      <c r="R5706" s="122">
        <v>3.7907289000000001E-4</v>
      </c>
      <c r="S5706" s="122">
        <v>3.5569407999999999E-4</v>
      </c>
      <c r="T5706" s="122">
        <v>3.5993643000000001E-4</v>
      </c>
      <c r="U5706" s="122">
        <v>3.1453120999999998E-4</v>
      </c>
      <c r="V5706" s="122">
        <v>4.5214917999999998E-4</v>
      </c>
      <c r="W5706" s="122">
        <v>3.5307622000000001E-4</v>
      </c>
      <c r="X5706" s="122">
        <v>3.6232889E-4</v>
      </c>
      <c r="Y5706" s="122">
        <v>2.8533386000000001E-4</v>
      </c>
      <c r="Z5706" s="122">
        <v>3.3572202999999998E-4</v>
      </c>
      <c r="AA5706" s="122">
        <v>3.2285088499999998E-3</v>
      </c>
      <c r="AB5706" s="122">
        <v>3.24836176E-3</v>
      </c>
      <c r="AC5706" s="122">
        <v>2.1334319300000001E-3</v>
      </c>
      <c r="AD5706" s="122">
        <v>2.42690273E-3</v>
      </c>
      <c r="AE5706" s="122">
        <v>5.1692865699999998E-3</v>
      </c>
      <c r="AF5706" s="122">
        <v>4.6716999700000001E-3</v>
      </c>
      <c r="AG5706" s="122">
        <v>3.4780153799999999E-3</v>
      </c>
      <c r="AH5706" s="122">
        <v>4.0875404499999997E-3</v>
      </c>
      <c r="AI5706" s="122">
        <v>3.7662633400000001E-3</v>
      </c>
      <c r="AJ5706" s="122">
        <v>3.35499206E-3</v>
      </c>
      <c r="AK5706" s="122">
        <v>3.5853122200000002E-3</v>
      </c>
      <c r="AL5706" s="122">
        <v>0</v>
      </c>
    </row>
    <row r="5707" spans="1:38" hidden="1" x14ac:dyDescent="0.25">
      <c r="A5707" s="122" t="s">
        <v>2040</v>
      </c>
      <c r="B5707" s="122">
        <v>1</v>
      </c>
      <c r="C5707" s="122" t="s">
        <v>2253</v>
      </c>
      <c r="D5707" s="122" t="s">
        <v>2107</v>
      </c>
      <c r="E5707" s="122">
        <v>103</v>
      </c>
      <c r="F5707" s="122">
        <v>0</v>
      </c>
      <c r="G5707" s="122">
        <v>0</v>
      </c>
      <c r="H5707" s="122">
        <v>0</v>
      </c>
      <c r="I5707" s="122">
        <v>0</v>
      </c>
      <c r="J5707" s="122">
        <v>0</v>
      </c>
      <c r="K5707" s="122">
        <v>0</v>
      </c>
      <c r="L5707" s="122">
        <v>0</v>
      </c>
      <c r="M5707" s="122">
        <v>0</v>
      </c>
      <c r="N5707" s="122">
        <v>0</v>
      </c>
      <c r="O5707" s="122">
        <v>0</v>
      </c>
      <c r="P5707" s="122">
        <v>0</v>
      </c>
      <c r="Q5707" s="122">
        <v>0</v>
      </c>
      <c r="R5707" s="122">
        <v>0</v>
      </c>
      <c r="S5707" s="122">
        <v>0</v>
      </c>
      <c r="T5707" s="122">
        <v>0</v>
      </c>
      <c r="U5707" s="122">
        <v>0</v>
      </c>
      <c r="V5707" s="122">
        <v>0</v>
      </c>
      <c r="W5707" s="122">
        <v>0</v>
      </c>
      <c r="X5707" s="122">
        <v>0</v>
      </c>
      <c r="Y5707" s="122">
        <v>0</v>
      </c>
      <c r="Z5707" s="122">
        <v>0</v>
      </c>
      <c r="AA5707" s="122">
        <v>0</v>
      </c>
      <c r="AB5707" s="122">
        <v>0</v>
      </c>
      <c r="AC5707" s="122">
        <v>0</v>
      </c>
      <c r="AD5707" s="122">
        <v>0</v>
      </c>
      <c r="AE5707" s="122">
        <v>0</v>
      </c>
      <c r="AF5707" s="122">
        <v>0</v>
      </c>
      <c r="AG5707" s="122">
        <v>0</v>
      </c>
      <c r="AH5707" s="122">
        <v>0</v>
      </c>
      <c r="AI5707" s="122">
        <v>0</v>
      </c>
      <c r="AJ5707" s="122">
        <v>0</v>
      </c>
      <c r="AK5707" s="122">
        <v>0</v>
      </c>
      <c r="AL5707" s="122">
        <v>0</v>
      </c>
    </row>
    <row r="5708" spans="1:38" hidden="1" x14ac:dyDescent="0.25">
      <c r="A5708" s="122" t="s">
        <v>2040</v>
      </c>
      <c r="B5708" s="122">
        <v>1</v>
      </c>
      <c r="C5708" s="122" t="s">
        <v>2253</v>
      </c>
      <c r="D5708" s="122" t="s">
        <v>475</v>
      </c>
      <c r="E5708" s="122">
        <v>103</v>
      </c>
      <c r="F5708" s="122">
        <v>0</v>
      </c>
      <c r="G5708" s="122">
        <v>0</v>
      </c>
      <c r="H5708" s="122">
        <v>0</v>
      </c>
      <c r="I5708" s="122">
        <v>0</v>
      </c>
      <c r="J5708" s="122">
        <v>0</v>
      </c>
      <c r="K5708" s="122">
        <v>0</v>
      </c>
      <c r="L5708" s="122">
        <v>0</v>
      </c>
      <c r="M5708" s="122">
        <v>0</v>
      </c>
      <c r="N5708" s="122">
        <v>0</v>
      </c>
      <c r="O5708" s="122">
        <v>0</v>
      </c>
      <c r="P5708" s="122">
        <v>0</v>
      </c>
      <c r="Q5708" s="122">
        <v>0</v>
      </c>
      <c r="R5708" s="122">
        <v>0</v>
      </c>
      <c r="S5708" s="122">
        <v>0</v>
      </c>
      <c r="T5708" s="122">
        <v>0</v>
      </c>
      <c r="U5708" s="122">
        <v>0</v>
      </c>
      <c r="V5708" s="122">
        <v>0</v>
      </c>
      <c r="W5708" s="122">
        <v>0</v>
      </c>
      <c r="X5708" s="122">
        <v>0</v>
      </c>
      <c r="Y5708" s="122">
        <v>0</v>
      </c>
      <c r="Z5708" s="122">
        <v>0</v>
      </c>
      <c r="AA5708" s="122">
        <v>0</v>
      </c>
      <c r="AB5708" s="122">
        <v>0</v>
      </c>
      <c r="AC5708" s="122">
        <v>0</v>
      </c>
      <c r="AD5708" s="122">
        <v>0</v>
      </c>
      <c r="AE5708" s="122">
        <v>0</v>
      </c>
      <c r="AF5708" s="122">
        <v>0</v>
      </c>
      <c r="AG5708" s="122">
        <v>0</v>
      </c>
      <c r="AH5708" s="122">
        <v>0</v>
      </c>
      <c r="AI5708" s="122">
        <v>0</v>
      </c>
      <c r="AJ5708" s="122">
        <v>0</v>
      </c>
      <c r="AK5708" s="122">
        <v>0</v>
      </c>
      <c r="AL5708" s="122">
        <v>0</v>
      </c>
    </row>
    <row r="5709" spans="1:38" hidden="1" x14ac:dyDescent="0.25">
      <c r="A5709" s="122" t="s">
        <v>2040</v>
      </c>
      <c r="B5709" s="122">
        <v>1</v>
      </c>
      <c r="C5709" s="122" t="s">
        <v>2253</v>
      </c>
      <c r="D5709" s="122" t="s">
        <v>2108</v>
      </c>
      <c r="E5709" s="122">
        <v>103</v>
      </c>
      <c r="F5709" s="122">
        <v>0</v>
      </c>
      <c r="G5709" s="122">
        <v>0</v>
      </c>
      <c r="H5709" s="122">
        <v>0</v>
      </c>
      <c r="I5709" s="122">
        <v>0</v>
      </c>
      <c r="J5709" s="122">
        <v>0</v>
      </c>
      <c r="K5709" s="122">
        <v>0</v>
      </c>
      <c r="L5709" s="122">
        <v>0</v>
      </c>
      <c r="M5709" s="122">
        <v>0</v>
      </c>
      <c r="N5709" s="122">
        <v>0</v>
      </c>
      <c r="O5709" s="122">
        <v>0</v>
      </c>
      <c r="P5709" s="122">
        <v>0</v>
      </c>
      <c r="Q5709" s="122">
        <v>0</v>
      </c>
      <c r="R5709" s="122">
        <v>0</v>
      </c>
      <c r="S5709" s="122">
        <v>0</v>
      </c>
      <c r="T5709" s="122">
        <v>0</v>
      </c>
      <c r="U5709" s="122">
        <v>0</v>
      </c>
      <c r="V5709" s="122">
        <v>0</v>
      </c>
      <c r="W5709" s="122">
        <v>0</v>
      </c>
      <c r="X5709" s="122">
        <v>0</v>
      </c>
      <c r="Y5709" s="122">
        <v>0</v>
      </c>
      <c r="Z5709" s="122">
        <v>0</v>
      </c>
      <c r="AA5709" s="122">
        <v>0</v>
      </c>
      <c r="AB5709" s="122">
        <v>0</v>
      </c>
      <c r="AC5709" s="122">
        <v>0</v>
      </c>
      <c r="AD5709" s="122">
        <v>0</v>
      </c>
      <c r="AE5709" s="122">
        <v>0</v>
      </c>
      <c r="AF5709" s="122">
        <v>0</v>
      </c>
      <c r="AG5709" s="122">
        <v>0</v>
      </c>
      <c r="AH5709" s="122">
        <v>0</v>
      </c>
      <c r="AI5709" s="122">
        <v>0</v>
      </c>
      <c r="AJ5709" s="122">
        <v>4.6963700000000001E-6</v>
      </c>
      <c r="AK5709" s="122">
        <v>5.4337500000000003E-6</v>
      </c>
      <c r="AL5709" s="122">
        <v>0</v>
      </c>
    </row>
    <row r="5710" spans="1:38" hidden="1" x14ac:dyDescent="0.25">
      <c r="A5710" s="122" t="s">
        <v>2040</v>
      </c>
      <c r="B5710" s="122">
        <v>1</v>
      </c>
      <c r="C5710" s="122" t="s">
        <v>2253</v>
      </c>
      <c r="D5710" s="122" t="s">
        <v>2109</v>
      </c>
      <c r="E5710" s="122">
        <v>103</v>
      </c>
      <c r="F5710" s="122">
        <v>1.8959360000000001E-5</v>
      </c>
      <c r="G5710" s="122">
        <v>1.8959360000000001E-5</v>
      </c>
      <c r="H5710" s="122">
        <v>1.8959360000000001E-5</v>
      </c>
      <c r="I5710" s="122">
        <v>2.3699199999999998E-5</v>
      </c>
      <c r="J5710" s="122">
        <v>2.6069119999999999E-5</v>
      </c>
      <c r="K5710" s="122">
        <v>3.2760279999999997E-5</v>
      </c>
      <c r="L5710" s="122">
        <v>3.6379559999999997E-5</v>
      </c>
      <c r="M5710" s="122">
        <v>3.8445190000000002E-5</v>
      </c>
      <c r="N5710" s="122">
        <v>4.7140800000000001E-5</v>
      </c>
      <c r="O5710" s="122">
        <v>4.7836320000000003E-5</v>
      </c>
      <c r="P5710" s="122">
        <v>7.7450660000000004E-5</v>
      </c>
      <c r="Q5710" s="122">
        <v>8.5801729999999997E-5</v>
      </c>
      <c r="R5710" s="122">
        <v>2.1450673999999999E-4</v>
      </c>
      <c r="S5710" s="122">
        <v>2.0127736999999999E-4</v>
      </c>
      <c r="T5710" s="122">
        <v>2.0367787999999999E-4</v>
      </c>
      <c r="U5710" s="122">
        <v>1.7798388999999999E-4</v>
      </c>
      <c r="V5710" s="122">
        <v>2.5585798E-4</v>
      </c>
      <c r="W5710" s="122">
        <v>1.9979616999999999E-4</v>
      </c>
      <c r="X5710" s="122">
        <v>2.0503188999999999E-4</v>
      </c>
      <c r="Y5710" s="122">
        <v>1.6146207000000001E-4</v>
      </c>
      <c r="Z5710" s="122">
        <v>1.8997516999999999E-4</v>
      </c>
      <c r="AA5710" s="122">
        <v>6.3968342900000003E-3</v>
      </c>
      <c r="AB5710" s="122">
        <v>6.4361682E-3</v>
      </c>
      <c r="AC5710" s="122">
        <v>2.2174529999999999E-4</v>
      </c>
      <c r="AD5710" s="122">
        <v>4.0486187000000001E-4</v>
      </c>
      <c r="AE5710" s="122">
        <v>4.5347904000000002E-4</v>
      </c>
      <c r="AF5710" s="122">
        <v>3.9539185E-4</v>
      </c>
      <c r="AG5710" s="122">
        <v>3.8946544E-4</v>
      </c>
      <c r="AH5710" s="122">
        <v>3.6361206000000001E-4</v>
      </c>
      <c r="AI5710" s="122">
        <v>3.2669958999999998E-4</v>
      </c>
      <c r="AJ5710" s="122">
        <v>2.2430359E-4</v>
      </c>
      <c r="AK5710" s="122">
        <v>2.4124884000000001E-4</v>
      </c>
      <c r="AL5710" s="122">
        <v>0</v>
      </c>
    </row>
    <row r="5711" spans="1:38" hidden="1" x14ac:dyDescent="0.25">
      <c r="A5711" s="122" t="s">
        <v>2040</v>
      </c>
      <c r="B5711" s="122">
        <v>1</v>
      </c>
      <c r="C5711" s="122" t="s">
        <v>2253</v>
      </c>
      <c r="D5711" s="122" t="s">
        <v>2110</v>
      </c>
      <c r="E5711" s="122">
        <v>103</v>
      </c>
      <c r="F5711" s="122">
        <v>4.0667891599999997E-3</v>
      </c>
      <c r="G5711" s="122">
        <v>4.0667891599999997E-3</v>
      </c>
      <c r="H5711" s="122">
        <v>4.0667891599999997E-3</v>
      </c>
      <c r="I5711" s="122">
        <v>5.0834880600000003E-3</v>
      </c>
      <c r="J5711" s="122">
        <v>5.5918358999999997E-3</v>
      </c>
      <c r="K5711" s="122">
        <v>7.0270414200000004E-3</v>
      </c>
      <c r="L5711" s="122">
        <v>7.8032691100000003E-3</v>
      </c>
      <c r="M5711" s="122">
        <v>8.2464940599999998E-3</v>
      </c>
      <c r="N5711" s="122">
        <v>1.01116533E-2</v>
      </c>
      <c r="O5711" s="122">
        <v>1.0260897079999999E-2</v>
      </c>
      <c r="P5711" s="122">
        <v>1.6613139200000002E-2</v>
      </c>
      <c r="Q5711" s="122">
        <v>1.84046023E-2</v>
      </c>
      <c r="R5711" s="122">
        <v>4.6011541170000003E-2</v>
      </c>
      <c r="S5711" s="122">
        <v>4.3173962859999998E-2</v>
      </c>
      <c r="T5711" s="122">
        <v>4.3688784510000002E-2</v>
      </c>
      <c r="U5711" s="122">
        <v>3.8177609610000003E-2</v>
      </c>
      <c r="V5711" s="122">
        <v>5.4881469090000003E-2</v>
      </c>
      <c r="W5711" s="122">
        <v>4.2856185890000002E-2</v>
      </c>
      <c r="X5711" s="122">
        <v>4.3979292910000002E-2</v>
      </c>
      <c r="Y5711" s="122">
        <v>3.9356445169999997E-2</v>
      </c>
      <c r="Z5711" s="122">
        <v>5.3252442109999999E-2</v>
      </c>
      <c r="AA5711" s="122">
        <v>0</v>
      </c>
      <c r="AB5711" s="122">
        <v>0</v>
      </c>
      <c r="AC5711" s="122">
        <v>1.410695685E-2</v>
      </c>
      <c r="AD5711" s="122">
        <v>1.7613400000000001E-2</v>
      </c>
      <c r="AE5711" s="122">
        <v>1.21394E-2</v>
      </c>
      <c r="AF5711" s="122">
        <v>7.0679000000000002E-3</v>
      </c>
      <c r="AG5711" s="122">
        <v>8.7422999999999997E-3</v>
      </c>
      <c r="AH5711" s="122">
        <v>8.3236999999999998E-3</v>
      </c>
      <c r="AI5711" s="122">
        <v>7.8729000000000004E-3</v>
      </c>
      <c r="AJ5711" s="122">
        <v>6.2532400000000002E-3</v>
      </c>
      <c r="AK5711" s="122">
        <v>9.7727000000000005E-3</v>
      </c>
      <c r="AL5711" s="122">
        <v>0</v>
      </c>
    </row>
    <row r="5712" spans="1:38" hidden="1" x14ac:dyDescent="0.25">
      <c r="A5712" s="122" t="s">
        <v>2040</v>
      </c>
      <c r="B5712" s="122">
        <v>1</v>
      </c>
      <c r="C5712" s="122" t="s">
        <v>2253</v>
      </c>
      <c r="D5712" s="122" t="s">
        <v>2111</v>
      </c>
      <c r="E5712" s="122">
        <v>103</v>
      </c>
      <c r="F5712" s="122">
        <v>0</v>
      </c>
      <c r="G5712" s="122">
        <v>0</v>
      </c>
      <c r="H5712" s="122">
        <v>0</v>
      </c>
      <c r="I5712" s="122">
        <v>0</v>
      </c>
      <c r="J5712" s="122">
        <v>0</v>
      </c>
      <c r="K5712" s="122">
        <v>0</v>
      </c>
      <c r="L5712" s="122">
        <v>0</v>
      </c>
      <c r="M5712" s="122">
        <v>0</v>
      </c>
      <c r="N5712" s="122">
        <v>0</v>
      </c>
      <c r="O5712" s="122">
        <v>0</v>
      </c>
      <c r="P5712" s="122">
        <v>0</v>
      </c>
      <c r="Q5712" s="122">
        <v>0</v>
      </c>
      <c r="R5712" s="122">
        <v>0</v>
      </c>
      <c r="S5712" s="122">
        <v>0</v>
      </c>
      <c r="T5712" s="122">
        <v>0</v>
      </c>
      <c r="U5712" s="122">
        <v>0</v>
      </c>
      <c r="V5712" s="122">
        <v>0</v>
      </c>
      <c r="W5712" s="122">
        <v>0</v>
      </c>
      <c r="X5712" s="122">
        <v>0</v>
      </c>
      <c r="Y5712" s="122">
        <v>0</v>
      </c>
      <c r="Z5712" s="122">
        <v>0</v>
      </c>
      <c r="AA5712" s="122">
        <v>0</v>
      </c>
      <c r="AB5712" s="122">
        <v>0</v>
      </c>
      <c r="AC5712" s="122">
        <v>0</v>
      </c>
      <c r="AD5712" s="122">
        <v>0</v>
      </c>
      <c r="AE5712" s="122">
        <v>0</v>
      </c>
      <c r="AF5712" s="122">
        <v>0</v>
      </c>
      <c r="AG5712" s="122">
        <v>0</v>
      </c>
      <c r="AH5712" s="122">
        <v>0</v>
      </c>
      <c r="AI5712" s="122">
        <v>0</v>
      </c>
      <c r="AJ5712" s="122">
        <v>0</v>
      </c>
      <c r="AK5712" s="122">
        <v>0</v>
      </c>
      <c r="AL5712" s="122">
        <v>0</v>
      </c>
    </row>
    <row r="5713" spans="1:38" hidden="1" x14ac:dyDescent="0.25">
      <c r="A5713" s="122" t="s">
        <v>2040</v>
      </c>
      <c r="B5713" s="122">
        <v>1</v>
      </c>
      <c r="C5713" s="122" t="s">
        <v>2253</v>
      </c>
      <c r="D5713" s="122" t="s">
        <v>2112</v>
      </c>
      <c r="E5713" s="122">
        <v>103</v>
      </c>
      <c r="F5713" s="122">
        <v>1.9836343099999998E-3</v>
      </c>
      <c r="G5713" s="122">
        <v>1.9836343099999998E-3</v>
      </c>
      <c r="H5713" s="122">
        <v>1.9836343099999998E-3</v>
      </c>
      <c r="I5713" s="122">
        <v>2.4795416799999999E-3</v>
      </c>
      <c r="J5713" s="122">
        <v>2.72749617E-3</v>
      </c>
      <c r="K5713" s="122">
        <v>3.4275386599999999E-3</v>
      </c>
      <c r="L5713" s="122">
        <v>3.80615431E-3</v>
      </c>
      <c r="M5713" s="122">
        <v>4.0223435E-3</v>
      </c>
      <c r="N5713" s="122">
        <v>4.9321013699999998E-3</v>
      </c>
      <c r="O5713" s="122">
        <v>5.0048959100000004E-3</v>
      </c>
      <c r="P5713" s="122">
        <v>8.10329261E-3</v>
      </c>
      <c r="Q5713" s="122">
        <v>8.9771040100000005E-3</v>
      </c>
      <c r="R5713" s="122">
        <v>2.244277532E-2</v>
      </c>
      <c r="S5713" s="122">
        <v>2.1058706619999999E-2</v>
      </c>
      <c r="T5713" s="122">
        <v>2.1309819930000001E-2</v>
      </c>
      <c r="U5713" s="122">
        <v>1.862166572E-2</v>
      </c>
      <c r="V5713" s="122">
        <v>2.676920918E-2</v>
      </c>
      <c r="W5713" s="122">
        <v>2.0903707090000001E-2</v>
      </c>
      <c r="X5713" s="122">
        <v>2.1451519249999999E-2</v>
      </c>
      <c r="Y5713" s="122">
        <v>1.5738542120000001E-2</v>
      </c>
      <c r="Z5713" s="122">
        <v>1.5063406329999999E-2</v>
      </c>
      <c r="AA5713" s="122">
        <v>2.253989696E-2</v>
      </c>
      <c r="AB5713" s="122">
        <v>2.267849542E-2</v>
      </c>
      <c r="AC5713" s="122">
        <v>3.5525100800000002E-3</v>
      </c>
      <c r="AD5713" s="122">
        <v>1.070991642E-2</v>
      </c>
      <c r="AE5713" s="122">
        <v>7.8275736700000008E-3</v>
      </c>
      <c r="AF5713" s="122">
        <v>9.9013277299999994E-3</v>
      </c>
      <c r="AG5713" s="122">
        <v>1.074094112E-2</v>
      </c>
      <c r="AH5713" s="122">
        <v>1.1331059250000001E-2</v>
      </c>
      <c r="AI5713" s="122">
        <v>1.297682057E-2</v>
      </c>
      <c r="AJ5713" s="122">
        <v>1.424044195E-2</v>
      </c>
      <c r="AK5713" s="122">
        <v>1.8126695370000001E-2</v>
      </c>
      <c r="AL5713" s="122">
        <v>0</v>
      </c>
    </row>
    <row r="5714" spans="1:38" hidden="1" x14ac:dyDescent="0.25">
      <c r="A5714" s="122" t="s">
        <v>2040</v>
      </c>
      <c r="B5714" s="122">
        <v>1</v>
      </c>
      <c r="C5714" s="122" t="s">
        <v>2253</v>
      </c>
      <c r="D5714" s="122" t="s">
        <v>2113</v>
      </c>
      <c r="E5714" s="122">
        <v>103</v>
      </c>
      <c r="F5714" s="122">
        <v>0</v>
      </c>
      <c r="G5714" s="122">
        <v>0</v>
      </c>
      <c r="H5714" s="122">
        <v>0</v>
      </c>
      <c r="I5714" s="122">
        <v>0</v>
      </c>
      <c r="J5714" s="122">
        <v>0</v>
      </c>
      <c r="K5714" s="122">
        <v>0</v>
      </c>
      <c r="L5714" s="122">
        <v>0</v>
      </c>
      <c r="M5714" s="122">
        <v>0</v>
      </c>
      <c r="N5714" s="122">
        <v>0</v>
      </c>
      <c r="O5714" s="122">
        <v>0</v>
      </c>
      <c r="P5714" s="122">
        <v>0</v>
      </c>
      <c r="Q5714" s="122">
        <v>0</v>
      </c>
      <c r="R5714" s="122">
        <v>0</v>
      </c>
      <c r="S5714" s="122">
        <v>0</v>
      </c>
      <c r="T5714" s="122">
        <v>0</v>
      </c>
      <c r="U5714" s="122">
        <v>0</v>
      </c>
      <c r="V5714" s="122">
        <v>0</v>
      </c>
      <c r="W5714" s="122">
        <v>0</v>
      </c>
      <c r="X5714" s="122">
        <v>0</v>
      </c>
      <c r="Y5714" s="122">
        <v>0</v>
      </c>
      <c r="Z5714" s="122">
        <v>0</v>
      </c>
      <c r="AA5714" s="122">
        <v>0</v>
      </c>
      <c r="AB5714" s="122">
        <v>0</v>
      </c>
      <c r="AC5714" s="122">
        <v>0</v>
      </c>
      <c r="AD5714" s="122">
        <v>0</v>
      </c>
      <c r="AE5714" s="122">
        <v>0</v>
      </c>
      <c r="AF5714" s="122">
        <v>0</v>
      </c>
      <c r="AG5714" s="122">
        <v>0</v>
      </c>
      <c r="AH5714" s="122">
        <v>0</v>
      </c>
      <c r="AI5714" s="122">
        <v>0</v>
      </c>
      <c r="AJ5714" s="122">
        <v>0</v>
      </c>
      <c r="AK5714" s="122">
        <v>0</v>
      </c>
      <c r="AL5714" s="122">
        <v>0</v>
      </c>
    </row>
    <row r="5715" spans="1:38" hidden="1" x14ac:dyDescent="0.25">
      <c r="A5715" s="122" t="s">
        <v>2040</v>
      </c>
      <c r="B5715" s="122">
        <v>1</v>
      </c>
      <c r="C5715" s="122" t="s">
        <v>2253</v>
      </c>
      <c r="D5715" s="122" t="s">
        <v>2114</v>
      </c>
      <c r="E5715" s="122">
        <v>103</v>
      </c>
      <c r="F5715" s="122">
        <v>0</v>
      </c>
      <c r="G5715" s="122">
        <v>0</v>
      </c>
      <c r="H5715" s="122">
        <v>0</v>
      </c>
      <c r="I5715" s="122">
        <v>0</v>
      </c>
      <c r="J5715" s="122">
        <v>0</v>
      </c>
      <c r="K5715" s="122">
        <v>0</v>
      </c>
      <c r="L5715" s="122">
        <v>0</v>
      </c>
      <c r="M5715" s="122">
        <v>0</v>
      </c>
      <c r="N5715" s="122">
        <v>0</v>
      </c>
      <c r="O5715" s="122">
        <v>0</v>
      </c>
      <c r="P5715" s="122">
        <v>0</v>
      </c>
      <c r="Q5715" s="122">
        <v>0</v>
      </c>
      <c r="R5715" s="122">
        <v>0</v>
      </c>
      <c r="S5715" s="122">
        <v>0</v>
      </c>
      <c r="T5715" s="122">
        <v>0</v>
      </c>
      <c r="U5715" s="122">
        <v>0</v>
      </c>
      <c r="V5715" s="122">
        <v>0</v>
      </c>
      <c r="W5715" s="122">
        <v>0</v>
      </c>
      <c r="X5715" s="122">
        <v>0</v>
      </c>
      <c r="Y5715" s="122">
        <v>0</v>
      </c>
      <c r="Z5715" s="122">
        <v>0</v>
      </c>
      <c r="AA5715" s="122">
        <v>0</v>
      </c>
      <c r="AB5715" s="122">
        <v>0</v>
      </c>
      <c r="AC5715" s="122">
        <v>0</v>
      </c>
      <c r="AD5715" s="122">
        <v>0</v>
      </c>
      <c r="AE5715" s="122">
        <v>0</v>
      </c>
      <c r="AF5715" s="122">
        <v>0</v>
      </c>
      <c r="AG5715" s="122">
        <v>0</v>
      </c>
      <c r="AH5715" s="122">
        <v>0</v>
      </c>
      <c r="AI5715" s="122">
        <v>0</v>
      </c>
      <c r="AJ5715" s="122">
        <v>0</v>
      </c>
      <c r="AK5715" s="122">
        <v>0</v>
      </c>
      <c r="AL5715" s="122">
        <v>0</v>
      </c>
    </row>
    <row r="5716" spans="1:38" hidden="1" x14ac:dyDescent="0.25">
      <c r="A5716" s="122" t="s">
        <v>2040</v>
      </c>
      <c r="B5716" s="122">
        <v>1</v>
      </c>
      <c r="C5716" s="122" t="s">
        <v>2253</v>
      </c>
      <c r="D5716" s="122" t="s">
        <v>2115</v>
      </c>
      <c r="E5716" s="122">
        <v>103</v>
      </c>
      <c r="F5716" s="122">
        <v>5.8039437400000003E-3</v>
      </c>
      <c r="G5716" s="122">
        <v>5.8039437400000003E-3</v>
      </c>
      <c r="H5716" s="122">
        <v>5.8039437400000003E-3</v>
      </c>
      <c r="I5716" s="122">
        <v>7.2549304800000004E-3</v>
      </c>
      <c r="J5716" s="122">
        <v>7.9804238499999996E-3</v>
      </c>
      <c r="K5716" s="122">
        <v>1.0028685169999999E-2</v>
      </c>
      <c r="L5716" s="122">
        <v>1.11364827E-2</v>
      </c>
      <c r="M5716" s="122">
        <v>1.17690356E-2</v>
      </c>
      <c r="N5716" s="122">
        <v>1.4430909780000001E-2</v>
      </c>
      <c r="O5716" s="122">
        <v>1.464390151E-2</v>
      </c>
      <c r="P5716" s="122">
        <v>2.3709542640000001E-2</v>
      </c>
      <c r="Q5716" s="122">
        <v>2.6266241959999999E-2</v>
      </c>
      <c r="R5716" s="122">
        <v>6.5665654810000001E-2</v>
      </c>
      <c r="S5716" s="122">
        <v>6.1615987999999997E-2</v>
      </c>
      <c r="T5716" s="122">
        <v>6.2350719550000003E-2</v>
      </c>
      <c r="U5716" s="122">
        <v>5.44854107E-2</v>
      </c>
      <c r="V5716" s="122">
        <v>7.8324427929999996E-2</v>
      </c>
      <c r="W5716" s="122">
        <v>6.1162470320000002E-2</v>
      </c>
      <c r="X5716" s="122">
        <v>6.2765320309999997E-2</v>
      </c>
      <c r="Y5716" s="122">
        <v>3.8281712209999999E-2</v>
      </c>
      <c r="Z5716" s="122">
        <v>4.8986903280000001E-2</v>
      </c>
      <c r="AA5716" s="122">
        <v>2.1185212370000001E-2</v>
      </c>
      <c r="AB5716" s="122">
        <v>2.1315480689999999E-2</v>
      </c>
      <c r="AC5716" s="122">
        <v>2.7763965389999999E-2</v>
      </c>
      <c r="AD5716" s="122">
        <v>3.7519607439999998E-2</v>
      </c>
      <c r="AE5716" s="122">
        <v>4.8063053080000001E-2</v>
      </c>
      <c r="AF5716" s="122">
        <v>4.6906403319999998E-2</v>
      </c>
      <c r="AG5716" s="122">
        <v>3.5436892120000001E-2</v>
      </c>
      <c r="AH5716" s="122">
        <v>4.6170071430000001E-2</v>
      </c>
      <c r="AI5716" s="122">
        <v>3.8219049400000003E-2</v>
      </c>
      <c r="AJ5716" s="122">
        <v>6.6575119660000001E-2</v>
      </c>
      <c r="AK5716" s="122">
        <v>9.0129987989999993E-2</v>
      </c>
      <c r="AL5716" s="122">
        <v>0</v>
      </c>
    </row>
    <row r="5717" spans="1:38" hidden="1" x14ac:dyDescent="0.25">
      <c r="A5717" s="122" t="s">
        <v>2040</v>
      </c>
      <c r="B5717" s="122">
        <v>1</v>
      </c>
      <c r="C5717" s="122" t="s">
        <v>2253</v>
      </c>
      <c r="D5717" s="122" t="s">
        <v>2116</v>
      </c>
      <c r="E5717" s="122">
        <v>103</v>
      </c>
      <c r="F5717" s="122">
        <v>7.9002699999999992E-6</v>
      </c>
      <c r="G5717" s="122">
        <v>7.9002699999999992E-6</v>
      </c>
      <c r="H5717" s="122">
        <v>7.9002699999999992E-6</v>
      </c>
      <c r="I5717" s="122">
        <v>9.8741299999999996E-6</v>
      </c>
      <c r="J5717" s="122">
        <v>1.086267E-5</v>
      </c>
      <c r="K5717" s="122">
        <v>1.3649579999999999E-5</v>
      </c>
      <c r="L5717" s="122">
        <v>1.515815E-5</v>
      </c>
      <c r="M5717" s="122">
        <v>1.6019500000000001E-5</v>
      </c>
      <c r="N5717" s="122">
        <v>1.9641999999999999E-5</v>
      </c>
      <c r="O5717" s="122">
        <v>1.9931800000000001E-5</v>
      </c>
      <c r="P5717" s="122">
        <v>3.2270839999999999E-5</v>
      </c>
      <c r="Q5717" s="122">
        <v>3.5751660000000003E-5</v>
      </c>
      <c r="R5717" s="122">
        <v>8.9377540000000006E-5</v>
      </c>
      <c r="S5717" s="122">
        <v>8.3864900000000004E-5</v>
      </c>
      <c r="T5717" s="122">
        <v>8.4866320000000006E-5</v>
      </c>
      <c r="U5717" s="122">
        <v>7.4159819999999996E-5</v>
      </c>
      <c r="V5717" s="122">
        <v>1.0660776E-4</v>
      </c>
      <c r="W5717" s="122">
        <v>8.3248270000000005E-5</v>
      </c>
      <c r="X5717" s="122">
        <v>8.5429820000000001E-5</v>
      </c>
      <c r="Y5717" s="122">
        <v>6.727546E-5</v>
      </c>
      <c r="Z5717" s="122">
        <v>7.9155650000000002E-5</v>
      </c>
      <c r="AA5717" s="122">
        <v>1.96685489E-3</v>
      </c>
      <c r="AB5717" s="122">
        <v>1.9789492099999998E-3</v>
      </c>
      <c r="AC5717" s="122">
        <v>6.8180279999999994E-5</v>
      </c>
      <c r="AD5717" s="122">
        <v>2.1526343999999999E-4</v>
      </c>
      <c r="AE5717" s="122">
        <v>3.2204507999999998E-4</v>
      </c>
      <c r="AF5717" s="122">
        <v>4.6699498999999998E-4</v>
      </c>
      <c r="AG5717" s="122">
        <v>4.1694170000000001E-4</v>
      </c>
      <c r="AH5717" s="122">
        <v>1.76319472E-3</v>
      </c>
      <c r="AI5717" s="122">
        <v>4.1838587000000001E-4</v>
      </c>
      <c r="AJ5717" s="122">
        <v>4.6926508999999998E-4</v>
      </c>
      <c r="AK5717" s="122">
        <v>4.6116195999999998E-4</v>
      </c>
      <c r="AL5717" s="122">
        <v>0</v>
      </c>
    </row>
    <row r="5718" spans="1:38" hidden="1" x14ac:dyDescent="0.25">
      <c r="A5718" s="122" t="s">
        <v>2040</v>
      </c>
      <c r="B5718" s="122">
        <v>1</v>
      </c>
      <c r="C5718" s="122" t="s">
        <v>2253</v>
      </c>
      <c r="D5718" s="122" t="s">
        <v>2138</v>
      </c>
      <c r="E5718" s="122">
        <v>103</v>
      </c>
      <c r="F5718" s="122">
        <v>0</v>
      </c>
      <c r="G5718" s="122">
        <v>0</v>
      </c>
      <c r="H5718" s="122">
        <v>0</v>
      </c>
      <c r="I5718" s="122">
        <v>0</v>
      </c>
      <c r="J5718" s="122">
        <v>0</v>
      </c>
      <c r="K5718" s="122">
        <v>0</v>
      </c>
      <c r="L5718" s="122">
        <v>0</v>
      </c>
      <c r="M5718" s="122">
        <v>0</v>
      </c>
      <c r="N5718" s="122">
        <v>0</v>
      </c>
      <c r="O5718" s="122">
        <v>0</v>
      </c>
      <c r="P5718" s="122">
        <v>0</v>
      </c>
      <c r="Q5718" s="122">
        <v>0</v>
      </c>
      <c r="R5718" s="122">
        <v>0</v>
      </c>
      <c r="S5718" s="122">
        <v>0</v>
      </c>
      <c r="T5718" s="122">
        <v>0</v>
      </c>
      <c r="U5718" s="122">
        <v>0</v>
      </c>
      <c r="V5718" s="122">
        <v>0</v>
      </c>
      <c r="W5718" s="122">
        <v>0</v>
      </c>
      <c r="X5718" s="122">
        <v>0</v>
      </c>
      <c r="Y5718" s="122">
        <v>0</v>
      </c>
      <c r="Z5718" s="122">
        <v>0</v>
      </c>
      <c r="AA5718" s="122">
        <v>0</v>
      </c>
      <c r="AB5718" s="122">
        <v>0</v>
      </c>
      <c r="AC5718" s="122">
        <v>0</v>
      </c>
      <c r="AD5718" s="122">
        <v>0</v>
      </c>
      <c r="AE5718" s="122">
        <v>0</v>
      </c>
      <c r="AF5718" s="122">
        <v>0</v>
      </c>
      <c r="AG5718" s="122">
        <v>0</v>
      </c>
      <c r="AH5718" s="122">
        <v>0</v>
      </c>
      <c r="AI5718" s="122">
        <v>0</v>
      </c>
      <c r="AJ5718" s="122">
        <v>0</v>
      </c>
      <c r="AK5718" s="122">
        <v>0</v>
      </c>
      <c r="AL5718" s="122">
        <v>0</v>
      </c>
    </row>
    <row r="5719" spans="1:38" hidden="1" x14ac:dyDescent="0.25">
      <c r="A5719" s="122" t="s">
        <v>2040</v>
      </c>
      <c r="B5719" s="122">
        <v>1</v>
      </c>
      <c r="C5719" s="122" t="s">
        <v>2253</v>
      </c>
      <c r="D5719" s="122" t="s">
        <v>2172</v>
      </c>
      <c r="E5719" s="122">
        <v>103</v>
      </c>
      <c r="F5719" s="122">
        <v>0</v>
      </c>
      <c r="G5719" s="122">
        <v>0</v>
      </c>
      <c r="H5719" s="122">
        <v>0</v>
      </c>
      <c r="I5719" s="122">
        <v>0</v>
      </c>
      <c r="J5719" s="122">
        <v>0</v>
      </c>
      <c r="K5719" s="122">
        <v>0</v>
      </c>
      <c r="L5719" s="122">
        <v>0</v>
      </c>
      <c r="M5719" s="122">
        <v>0</v>
      </c>
      <c r="N5719" s="122">
        <v>0</v>
      </c>
      <c r="O5719" s="122">
        <v>0</v>
      </c>
      <c r="P5719" s="122">
        <v>0</v>
      </c>
      <c r="Q5719" s="122">
        <v>0</v>
      </c>
      <c r="R5719" s="122">
        <v>0</v>
      </c>
      <c r="S5719" s="122">
        <v>0</v>
      </c>
      <c r="T5719" s="122">
        <v>0</v>
      </c>
      <c r="U5719" s="122">
        <v>0</v>
      </c>
      <c r="V5719" s="122">
        <v>0</v>
      </c>
      <c r="W5719" s="122">
        <v>0</v>
      </c>
      <c r="X5719" s="122">
        <v>0</v>
      </c>
      <c r="Y5719" s="122">
        <v>0</v>
      </c>
      <c r="Z5719" s="122">
        <v>0</v>
      </c>
      <c r="AA5719" s="122">
        <v>0</v>
      </c>
      <c r="AB5719" s="122">
        <v>0</v>
      </c>
      <c r="AC5719" s="122">
        <v>0</v>
      </c>
      <c r="AD5719" s="122">
        <v>0</v>
      </c>
      <c r="AE5719" s="122">
        <v>0</v>
      </c>
      <c r="AF5719" s="122">
        <v>0</v>
      </c>
      <c r="AG5719" s="122">
        <v>0</v>
      </c>
      <c r="AH5719" s="122">
        <v>0</v>
      </c>
      <c r="AI5719" s="122">
        <v>0</v>
      </c>
      <c r="AJ5719" s="122">
        <v>0</v>
      </c>
      <c r="AK5719" s="122">
        <v>0</v>
      </c>
      <c r="AL5719" s="122">
        <v>0</v>
      </c>
    </row>
    <row r="5720" spans="1:38" hidden="1" x14ac:dyDescent="0.25">
      <c r="A5720" s="122" t="s">
        <v>2040</v>
      </c>
      <c r="B5720" s="122">
        <v>1</v>
      </c>
      <c r="C5720" s="122" t="s">
        <v>2253</v>
      </c>
      <c r="D5720" s="122" t="s">
        <v>2117</v>
      </c>
      <c r="E5720" s="122">
        <v>103</v>
      </c>
      <c r="F5720" s="122">
        <v>0</v>
      </c>
      <c r="G5720" s="122">
        <v>0</v>
      </c>
      <c r="H5720" s="122">
        <v>0</v>
      </c>
      <c r="I5720" s="122">
        <v>0</v>
      </c>
      <c r="J5720" s="122">
        <v>0</v>
      </c>
      <c r="K5720" s="122">
        <v>0</v>
      </c>
      <c r="L5720" s="122">
        <v>0</v>
      </c>
      <c r="M5720" s="122">
        <v>0</v>
      </c>
      <c r="N5720" s="122">
        <v>0</v>
      </c>
      <c r="O5720" s="122">
        <v>0</v>
      </c>
      <c r="P5720" s="122">
        <v>0</v>
      </c>
      <c r="Q5720" s="122">
        <v>0</v>
      </c>
      <c r="R5720" s="122">
        <v>0</v>
      </c>
      <c r="S5720" s="122">
        <v>0</v>
      </c>
      <c r="T5720" s="122">
        <v>0</v>
      </c>
      <c r="U5720" s="122">
        <v>0</v>
      </c>
      <c r="V5720" s="122">
        <v>0</v>
      </c>
      <c r="W5720" s="122">
        <v>0</v>
      </c>
      <c r="X5720" s="122">
        <v>0</v>
      </c>
      <c r="Y5720" s="122">
        <v>0</v>
      </c>
      <c r="Z5720" s="122">
        <v>0</v>
      </c>
      <c r="AA5720" s="122">
        <v>0</v>
      </c>
      <c r="AB5720" s="122">
        <v>0</v>
      </c>
      <c r="AC5720" s="122">
        <v>0</v>
      </c>
      <c r="AD5720" s="122">
        <v>0</v>
      </c>
      <c r="AE5720" s="122">
        <v>0</v>
      </c>
      <c r="AF5720" s="122">
        <v>0</v>
      </c>
      <c r="AG5720" s="122">
        <v>0</v>
      </c>
      <c r="AH5720" s="122">
        <v>0</v>
      </c>
      <c r="AI5720" s="122">
        <v>0</v>
      </c>
      <c r="AJ5720" s="122">
        <v>0</v>
      </c>
      <c r="AK5720" s="122">
        <v>0</v>
      </c>
      <c r="AL5720" s="122">
        <v>0</v>
      </c>
    </row>
    <row r="5721" spans="1:38" hidden="1" x14ac:dyDescent="0.25">
      <c r="A5721" s="122" t="s">
        <v>2040</v>
      </c>
      <c r="B5721" s="122">
        <v>1</v>
      </c>
      <c r="C5721" s="122" t="s">
        <v>2253</v>
      </c>
      <c r="D5721" s="122" t="s">
        <v>2118</v>
      </c>
      <c r="E5721" s="122">
        <v>103</v>
      </c>
      <c r="F5721" s="122">
        <v>0</v>
      </c>
      <c r="G5721" s="122">
        <v>0</v>
      </c>
      <c r="H5721" s="122">
        <v>0</v>
      </c>
      <c r="I5721" s="122">
        <v>0</v>
      </c>
      <c r="J5721" s="122">
        <v>0</v>
      </c>
      <c r="K5721" s="122">
        <v>0</v>
      </c>
      <c r="L5721" s="122">
        <v>0</v>
      </c>
      <c r="M5721" s="122">
        <v>0</v>
      </c>
      <c r="N5721" s="122">
        <v>0</v>
      </c>
      <c r="O5721" s="122">
        <v>0</v>
      </c>
      <c r="P5721" s="122">
        <v>0</v>
      </c>
      <c r="Q5721" s="122">
        <v>0</v>
      </c>
      <c r="R5721" s="122">
        <v>0</v>
      </c>
      <c r="S5721" s="122">
        <v>0</v>
      </c>
      <c r="T5721" s="122">
        <v>0</v>
      </c>
      <c r="U5721" s="122">
        <v>0</v>
      </c>
      <c r="V5721" s="122">
        <v>0</v>
      </c>
      <c r="W5721" s="122">
        <v>0</v>
      </c>
      <c r="X5721" s="122">
        <v>0</v>
      </c>
      <c r="Y5721" s="122">
        <v>0</v>
      </c>
      <c r="Z5721" s="122">
        <v>0</v>
      </c>
      <c r="AA5721" s="122">
        <v>6.8783224999999996E-4</v>
      </c>
      <c r="AB5721" s="122">
        <v>6.9206172000000005E-4</v>
      </c>
      <c r="AC5721" s="122">
        <v>2.3844100000000001E-5</v>
      </c>
      <c r="AD5721" s="122">
        <v>4.597355E-5</v>
      </c>
      <c r="AE5721" s="122">
        <v>0</v>
      </c>
      <c r="AF5721" s="122">
        <v>0</v>
      </c>
      <c r="AG5721" s="122">
        <v>0</v>
      </c>
      <c r="AH5721" s="122">
        <v>0</v>
      </c>
      <c r="AI5721" s="122">
        <v>0</v>
      </c>
      <c r="AJ5721" s="122">
        <v>0</v>
      </c>
      <c r="AK5721" s="122">
        <v>0</v>
      </c>
      <c r="AL5721" s="122">
        <v>0</v>
      </c>
    </row>
    <row r="5722" spans="1:38" hidden="1" x14ac:dyDescent="0.25">
      <c r="A5722" s="122" t="s">
        <v>2040</v>
      </c>
      <c r="B5722" s="122">
        <v>1</v>
      </c>
      <c r="C5722" s="122" t="s">
        <v>2253</v>
      </c>
      <c r="D5722" s="122" t="s">
        <v>2119</v>
      </c>
      <c r="E5722" s="122">
        <v>103</v>
      </c>
      <c r="F5722" s="122">
        <v>0</v>
      </c>
      <c r="G5722" s="122">
        <v>0</v>
      </c>
      <c r="H5722" s="122">
        <v>0</v>
      </c>
      <c r="I5722" s="122">
        <v>0</v>
      </c>
      <c r="J5722" s="122">
        <v>0</v>
      </c>
      <c r="K5722" s="122">
        <v>0</v>
      </c>
      <c r="L5722" s="122">
        <v>0</v>
      </c>
      <c r="M5722" s="122">
        <v>0</v>
      </c>
      <c r="N5722" s="122">
        <v>0</v>
      </c>
      <c r="O5722" s="122">
        <v>0</v>
      </c>
      <c r="P5722" s="122">
        <v>0</v>
      </c>
      <c r="Q5722" s="122">
        <v>0</v>
      </c>
      <c r="R5722" s="122">
        <v>0</v>
      </c>
      <c r="S5722" s="122">
        <v>0</v>
      </c>
      <c r="T5722" s="122">
        <v>0</v>
      </c>
      <c r="U5722" s="122">
        <v>0</v>
      </c>
      <c r="V5722" s="122">
        <v>0</v>
      </c>
      <c r="W5722" s="122">
        <v>0</v>
      </c>
      <c r="X5722" s="122">
        <v>0</v>
      </c>
      <c r="Y5722" s="122">
        <v>0</v>
      </c>
      <c r="Z5722" s="122">
        <v>0</v>
      </c>
      <c r="AA5722" s="122">
        <v>0</v>
      </c>
      <c r="AB5722" s="122">
        <v>0</v>
      </c>
      <c r="AC5722" s="122">
        <v>0</v>
      </c>
      <c r="AD5722" s="122">
        <v>0</v>
      </c>
      <c r="AE5722" s="122">
        <v>0</v>
      </c>
      <c r="AF5722" s="122">
        <v>0</v>
      </c>
      <c r="AG5722" s="122">
        <v>0</v>
      </c>
      <c r="AH5722" s="122">
        <v>0</v>
      </c>
      <c r="AI5722" s="122">
        <v>0</v>
      </c>
      <c r="AJ5722" s="122">
        <v>0</v>
      </c>
      <c r="AK5722" s="122">
        <v>0</v>
      </c>
      <c r="AL5722" s="122">
        <v>0</v>
      </c>
    </row>
    <row r="5723" spans="1:38" hidden="1" x14ac:dyDescent="0.25">
      <c r="A5723" s="122" t="s">
        <v>2040</v>
      </c>
      <c r="B5723" s="122">
        <v>1</v>
      </c>
      <c r="C5723" s="122" t="s">
        <v>2253</v>
      </c>
      <c r="D5723" s="122" t="s">
        <v>2120</v>
      </c>
      <c r="E5723" s="122">
        <v>103</v>
      </c>
      <c r="F5723" s="122">
        <v>0</v>
      </c>
      <c r="G5723" s="122">
        <v>0</v>
      </c>
      <c r="H5723" s="122">
        <v>0</v>
      </c>
      <c r="I5723" s="122">
        <v>0</v>
      </c>
      <c r="J5723" s="122">
        <v>0</v>
      </c>
      <c r="K5723" s="122">
        <v>0</v>
      </c>
      <c r="L5723" s="122">
        <v>0</v>
      </c>
      <c r="M5723" s="122">
        <v>0</v>
      </c>
      <c r="N5723" s="122">
        <v>0</v>
      </c>
      <c r="O5723" s="122">
        <v>0</v>
      </c>
      <c r="P5723" s="122">
        <v>0</v>
      </c>
      <c r="Q5723" s="122">
        <v>0</v>
      </c>
      <c r="R5723" s="122">
        <v>0</v>
      </c>
      <c r="S5723" s="122">
        <v>0</v>
      </c>
      <c r="T5723" s="122">
        <v>0</v>
      </c>
      <c r="U5723" s="122">
        <v>0</v>
      </c>
      <c r="V5723" s="122">
        <v>0</v>
      </c>
      <c r="W5723" s="122">
        <v>0</v>
      </c>
      <c r="X5723" s="122">
        <v>0</v>
      </c>
      <c r="Y5723" s="122">
        <v>0</v>
      </c>
      <c r="Z5723" s="122">
        <v>0</v>
      </c>
      <c r="AA5723" s="122">
        <v>0</v>
      </c>
      <c r="AB5723" s="122">
        <v>0</v>
      </c>
      <c r="AC5723" s="122">
        <v>0</v>
      </c>
      <c r="AD5723" s="122">
        <v>0</v>
      </c>
      <c r="AE5723" s="122">
        <v>0</v>
      </c>
      <c r="AF5723" s="122">
        <v>0</v>
      </c>
      <c r="AG5723" s="122">
        <v>0</v>
      </c>
      <c r="AH5723" s="122">
        <v>0</v>
      </c>
      <c r="AI5723" s="122">
        <v>0</v>
      </c>
      <c r="AJ5723" s="122">
        <v>0</v>
      </c>
      <c r="AK5723" s="122">
        <v>0</v>
      </c>
      <c r="AL5723" s="122">
        <v>0</v>
      </c>
    </row>
    <row r="5724" spans="1:38" hidden="1" x14ac:dyDescent="0.25">
      <c r="A5724" s="122" t="s">
        <v>2040</v>
      </c>
      <c r="B5724" s="122">
        <v>1</v>
      </c>
      <c r="C5724" s="122" t="s">
        <v>2253</v>
      </c>
      <c r="D5724" s="122" t="s">
        <v>2121</v>
      </c>
      <c r="E5724" s="122">
        <v>103</v>
      </c>
      <c r="F5724" s="122">
        <v>1.010951683E-2</v>
      </c>
      <c r="G5724" s="122">
        <v>1.010951683E-2</v>
      </c>
      <c r="H5724" s="122">
        <v>1.010951683E-2</v>
      </c>
      <c r="I5724" s="122">
        <v>1.263689483E-2</v>
      </c>
      <c r="J5724" s="122">
        <v>1.390058544E-2</v>
      </c>
      <c r="K5724" s="122">
        <v>1.746831968E-2</v>
      </c>
      <c r="L5724" s="122">
        <v>1.9397920780000001E-2</v>
      </c>
      <c r="M5724" s="122">
        <v>2.0499724279999999E-2</v>
      </c>
      <c r="N5724" s="122">
        <v>2.5136269900000001E-2</v>
      </c>
      <c r="O5724" s="122">
        <v>2.5507268640000001E-2</v>
      </c>
      <c r="P5724" s="122">
        <v>4.1298124489999997E-2</v>
      </c>
      <c r="Q5724" s="122">
        <v>4.5751473039999997E-2</v>
      </c>
      <c r="R5724" s="122">
        <v>0.11437876953999999</v>
      </c>
      <c r="S5724" s="122">
        <v>0.10732491517999999</v>
      </c>
      <c r="T5724" s="122">
        <v>0.10860469935</v>
      </c>
      <c r="U5724" s="122">
        <v>9.490462492E-2</v>
      </c>
      <c r="V5724" s="122">
        <v>0.13642827177</v>
      </c>
      <c r="W5724" s="122">
        <v>0.10653496385</v>
      </c>
      <c r="X5724" s="122">
        <v>0.10932686485</v>
      </c>
      <c r="Y5724" s="122">
        <v>9.2680749630000003E-2</v>
      </c>
      <c r="Z5724" s="122">
        <v>0.10604331171</v>
      </c>
      <c r="AA5724" s="122">
        <v>0.13655434121000001</v>
      </c>
      <c r="AB5724" s="122">
        <v>0.13739402221999999</v>
      </c>
      <c r="AC5724" s="122">
        <v>0.14598123414</v>
      </c>
      <c r="AD5724" s="122">
        <v>0.18491611047000001</v>
      </c>
      <c r="AE5724" s="122">
        <v>0.19081935256999999</v>
      </c>
      <c r="AF5724" s="122">
        <v>0.23715740818</v>
      </c>
      <c r="AG5724" s="122">
        <v>0.23552194764000001</v>
      </c>
      <c r="AH5724" s="122">
        <v>0.25086577089000001</v>
      </c>
      <c r="AI5724" s="122">
        <v>0.23744360661</v>
      </c>
      <c r="AJ5724" s="122">
        <v>0.26331952338999998</v>
      </c>
      <c r="AK5724" s="122">
        <v>0.29212933673000002</v>
      </c>
      <c r="AL5724" s="122">
        <v>0</v>
      </c>
    </row>
    <row r="5725" spans="1:38" hidden="1" x14ac:dyDescent="0.25">
      <c r="A5725" s="122" t="s">
        <v>2040</v>
      </c>
      <c r="B5725" s="122">
        <v>1</v>
      </c>
      <c r="C5725" s="122" t="s">
        <v>2253</v>
      </c>
      <c r="D5725" s="122" t="s">
        <v>2122</v>
      </c>
      <c r="E5725" s="122">
        <v>103</v>
      </c>
      <c r="F5725" s="122">
        <v>2.1649251400000001E-3</v>
      </c>
      <c r="G5725" s="122">
        <v>2.1649251400000001E-3</v>
      </c>
      <c r="H5725" s="122">
        <v>2.1649251400000001E-3</v>
      </c>
      <c r="I5725" s="122">
        <v>2.7061572300000002E-3</v>
      </c>
      <c r="J5725" s="122">
        <v>2.9767724700000002E-3</v>
      </c>
      <c r="K5725" s="122">
        <v>3.7407931399999999E-3</v>
      </c>
      <c r="L5725" s="122">
        <v>4.15401252E-3</v>
      </c>
      <c r="M5725" s="122">
        <v>4.3899612400000003E-3</v>
      </c>
      <c r="N5725" s="122">
        <v>5.3828643399999997E-3</v>
      </c>
      <c r="O5725" s="122">
        <v>5.4623130099999999E-3</v>
      </c>
      <c r="P5725" s="122">
        <v>8.8438829499999996E-3</v>
      </c>
      <c r="Q5725" s="122">
        <v>9.7975551800000005E-3</v>
      </c>
      <c r="R5725" s="122">
        <v>2.4493905659999999E-2</v>
      </c>
      <c r="S5725" s="122">
        <v>2.2983342479999998E-2</v>
      </c>
      <c r="T5725" s="122">
        <v>2.325740473E-2</v>
      </c>
      <c r="U5725" s="122">
        <v>2.0323569350000001E-2</v>
      </c>
      <c r="V5725" s="122">
        <v>2.9215747470000001E-2</v>
      </c>
      <c r="W5725" s="122">
        <v>2.2814174949999998E-2</v>
      </c>
      <c r="X5725" s="122">
        <v>2.3412053280000001E-2</v>
      </c>
      <c r="Y5725" s="122">
        <v>1.8815408289999998E-2</v>
      </c>
      <c r="Z5725" s="122">
        <v>2.2138055449999999E-2</v>
      </c>
      <c r="AA5725" s="122">
        <v>0</v>
      </c>
      <c r="AB5725" s="122">
        <v>0</v>
      </c>
      <c r="AC5725" s="122">
        <v>8.4157718749999999E-2</v>
      </c>
      <c r="AD5725" s="122">
        <v>4.5928469999999999E-2</v>
      </c>
      <c r="AE5725" s="122">
        <v>5.9573220000000003E-2</v>
      </c>
      <c r="AF5725" s="122">
        <v>4.887589539E-2</v>
      </c>
      <c r="AG5725" s="122">
        <v>5.1146480000000001E-2</v>
      </c>
      <c r="AH5725" s="122">
        <v>3.5781538379999998E-2</v>
      </c>
      <c r="AI5725" s="122">
        <v>4.9421439060000003E-2</v>
      </c>
      <c r="AJ5725" s="122">
        <v>2.595156102E-2</v>
      </c>
      <c r="AK5725" s="122">
        <v>1.9256606249999999E-2</v>
      </c>
      <c r="AL5725" s="122">
        <v>0</v>
      </c>
    </row>
    <row r="5726" spans="1:38" hidden="1" x14ac:dyDescent="0.25">
      <c r="A5726" s="122" t="s">
        <v>2040</v>
      </c>
      <c r="B5726" s="122">
        <v>1</v>
      </c>
      <c r="C5726" s="122" t="s">
        <v>2253</v>
      </c>
      <c r="D5726" s="122" t="s">
        <v>2123</v>
      </c>
      <c r="E5726" s="122">
        <v>103</v>
      </c>
      <c r="F5726" s="122">
        <v>4.0567669099999997E-3</v>
      </c>
      <c r="G5726" s="122">
        <v>4.0567669099999997E-3</v>
      </c>
      <c r="H5726" s="122">
        <v>4.0567669099999997E-3</v>
      </c>
      <c r="I5726" s="122">
        <v>5.0709590399999997E-3</v>
      </c>
      <c r="J5726" s="122">
        <v>5.5780543000000004E-3</v>
      </c>
      <c r="K5726" s="122">
        <v>7.0097226500000004E-3</v>
      </c>
      <c r="L5726" s="122">
        <v>7.7840360500000001E-3</v>
      </c>
      <c r="M5726" s="122">
        <v>8.2261710299999999E-3</v>
      </c>
      <c r="N5726" s="122">
        <v>1.0086733719999999E-2</v>
      </c>
      <c r="O5726" s="122">
        <v>1.02356072E-2</v>
      </c>
      <c r="P5726" s="122">
        <v>1.6572195290000001E-2</v>
      </c>
      <c r="Q5726" s="122">
        <v>1.8359242160000001E-2</v>
      </c>
      <c r="R5726" s="122">
        <v>4.5898142429999997E-2</v>
      </c>
      <c r="S5726" s="122">
        <v>4.3067557960000002E-2</v>
      </c>
      <c r="T5726" s="122">
        <v>4.3581112540000001E-2</v>
      </c>
      <c r="U5726" s="122">
        <v>3.8083517990000003E-2</v>
      </c>
      <c r="V5726" s="122">
        <v>5.474621138E-2</v>
      </c>
      <c r="W5726" s="122">
        <v>4.2750565060000002E-2</v>
      </c>
      <c r="X5726" s="122">
        <v>4.3870904490000001E-2</v>
      </c>
      <c r="Y5726" s="122">
        <v>2.185838557E-2</v>
      </c>
      <c r="Z5726" s="122">
        <v>2.0147767010000001E-2</v>
      </c>
      <c r="AA5726" s="122">
        <v>2.824614751E-2</v>
      </c>
      <c r="AB5726" s="122">
        <v>2.8419834309999999E-2</v>
      </c>
      <c r="AC5726" s="122">
        <v>7.5145756630000005E-2</v>
      </c>
      <c r="AD5726" s="122">
        <v>4.4237387179999997E-2</v>
      </c>
      <c r="AE5726" s="122">
        <v>4.9299962949999998E-2</v>
      </c>
      <c r="AF5726" s="122">
        <v>4.7057213629999997E-2</v>
      </c>
      <c r="AG5726" s="122">
        <v>4.3919322019999998E-2</v>
      </c>
      <c r="AH5726" s="122">
        <v>4.5585546439999999E-2</v>
      </c>
      <c r="AI5726" s="122">
        <v>4.5139830819999997E-2</v>
      </c>
      <c r="AJ5726" s="122">
        <v>3.7798976249999998E-2</v>
      </c>
      <c r="AK5726" s="122">
        <v>3.8076137750000003E-2</v>
      </c>
      <c r="AL5726" s="122">
        <v>0</v>
      </c>
    </row>
    <row r="5727" spans="1:38" hidden="1" x14ac:dyDescent="0.25">
      <c r="A5727" s="122" t="s">
        <v>2040</v>
      </c>
      <c r="B5727" s="122">
        <v>1</v>
      </c>
      <c r="C5727" s="122" t="s">
        <v>2253</v>
      </c>
      <c r="D5727" s="122" t="s">
        <v>2140</v>
      </c>
      <c r="E5727" s="122">
        <v>103</v>
      </c>
      <c r="F5727" s="122">
        <v>0</v>
      </c>
      <c r="G5727" s="122">
        <v>0</v>
      </c>
      <c r="H5727" s="122">
        <v>0</v>
      </c>
      <c r="I5727" s="122">
        <v>0</v>
      </c>
      <c r="J5727" s="122">
        <v>0</v>
      </c>
      <c r="K5727" s="122">
        <v>0</v>
      </c>
      <c r="L5727" s="122">
        <v>0</v>
      </c>
      <c r="M5727" s="122">
        <v>0</v>
      </c>
      <c r="N5727" s="122">
        <v>0</v>
      </c>
      <c r="O5727" s="122">
        <v>0</v>
      </c>
      <c r="P5727" s="122">
        <v>0</v>
      </c>
      <c r="Q5727" s="122">
        <v>0</v>
      </c>
      <c r="R5727" s="122">
        <v>0</v>
      </c>
      <c r="S5727" s="122">
        <v>0</v>
      </c>
      <c r="T5727" s="122">
        <v>0</v>
      </c>
      <c r="U5727" s="122">
        <v>0</v>
      </c>
      <c r="V5727" s="122">
        <v>0</v>
      </c>
      <c r="W5727" s="122">
        <v>0</v>
      </c>
      <c r="X5727" s="122">
        <v>0</v>
      </c>
      <c r="Y5727" s="122">
        <v>0</v>
      </c>
      <c r="Z5727" s="122">
        <v>0</v>
      </c>
      <c r="AA5727" s="122">
        <v>0</v>
      </c>
      <c r="AB5727" s="122">
        <v>0</v>
      </c>
      <c r="AC5727" s="122">
        <v>0</v>
      </c>
      <c r="AD5727" s="122">
        <v>0</v>
      </c>
      <c r="AE5727" s="122">
        <v>0</v>
      </c>
      <c r="AF5727" s="122">
        <v>0</v>
      </c>
      <c r="AG5727" s="122">
        <v>0</v>
      </c>
      <c r="AH5727" s="122">
        <v>0</v>
      </c>
      <c r="AI5727" s="122">
        <v>0</v>
      </c>
      <c r="AJ5727" s="122">
        <v>0</v>
      </c>
      <c r="AK5727" s="122">
        <v>0</v>
      </c>
      <c r="AL5727" s="122">
        <v>0</v>
      </c>
    </row>
    <row r="5728" spans="1:38" hidden="1" x14ac:dyDescent="0.25">
      <c r="A5728" s="122" t="s">
        <v>2040</v>
      </c>
      <c r="B5728" s="122">
        <v>1</v>
      </c>
      <c r="C5728" s="122" t="s">
        <v>2253</v>
      </c>
      <c r="D5728" s="122" t="s">
        <v>2124</v>
      </c>
      <c r="E5728" s="122">
        <v>103</v>
      </c>
      <c r="F5728" s="122">
        <v>1.9607175700000002E-3</v>
      </c>
      <c r="G5728" s="122">
        <v>1.9607175700000002E-3</v>
      </c>
      <c r="H5728" s="122">
        <v>1.9607175700000002E-3</v>
      </c>
      <c r="I5728" s="122">
        <v>2.4508965600000001E-3</v>
      </c>
      <c r="J5728" s="122">
        <v>2.6959868600000001E-3</v>
      </c>
      <c r="K5728" s="122">
        <v>3.3879407100000001E-3</v>
      </c>
      <c r="L5728" s="122">
        <v>3.7621819899999998E-3</v>
      </c>
      <c r="M5728" s="122">
        <v>3.9758740699999996E-3</v>
      </c>
      <c r="N5728" s="122">
        <v>4.8751218599999997E-3</v>
      </c>
      <c r="O5728" s="122">
        <v>4.94707598E-3</v>
      </c>
      <c r="P5728" s="122">
        <v>8.0096759400000005E-3</v>
      </c>
      <c r="Q5728" s="122">
        <v>8.87339264E-3</v>
      </c>
      <c r="R5728" s="122">
        <v>2.2183497699999999E-2</v>
      </c>
      <c r="S5728" s="122">
        <v>2.0815417910000002E-2</v>
      </c>
      <c r="T5728" s="122">
        <v>2.106363E-2</v>
      </c>
      <c r="U5728" s="122">
        <v>1.8406532690000001E-2</v>
      </c>
      <c r="V5728" s="122">
        <v>2.6459947500000001E-2</v>
      </c>
      <c r="W5728" s="122">
        <v>2.06622087E-2</v>
      </c>
      <c r="X5728" s="122">
        <v>2.1203691949999999E-2</v>
      </c>
      <c r="Y5728" s="122">
        <v>1.6697897650000001E-2</v>
      </c>
      <c r="Z5728" s="122">
        <v>1.964660943E-2</v>
      </c>
      <c r="AA5728" s="122">
        <v>0</v>
      </c>
      <c r="AB5728" s="122">
        <v>0</v>
      </c>
      <c r="AC5728" s="122">
        <v>2.068045E-2</v>
      </c>
      <c r="AD5728" s="122">
        <v>2.4911530000000001E-2</v>
      </c>
      <c r="AE5728" s="122">
        <v>3.8675420000000002E-2</v>
      </c>
      <c r="AF5728" s="122">
        <v>3.9979519999999998E-2</v>
      </c>
      <c r="AG5728" s="122">
        <v>4.4017399999999998E-2</v>
      </c>
      <c r="AH5728" s="122">
        <v>4.354889E-2</v>
      </c>
      <c r="AI5728" s="122">
        <v>4.245409E-2</v>
      </c>
      <c r="AJ5728" s="122">
        <v>4.5598420000000001E-2</v>
      </c>
      <c r="AK5728" s="122">
        <v>4.5722390000000002E-2</v>
      </c>
      <c r="AL5728" s="122">
        <v>0</v>
      </c>
    </row>
    <row r="5729" spans="1:38" hidden="1" x14ac:dyDescent="0.25">
      <c r="A5729" s="122" t="s">
        <v>2040</v>
      </c>
      <c r="B5729" s="122">
        <v>1</v>
      </c>
      <c r="C5729" s="122" t="s">
        <v>2253</v>
      </c>
      <c r="D5729" s="122" t="s">
        <v>2125</v>
      </c>
      <c r="E5729" s="122">
        <v>103</v>
      </c>
      <c r="F5729" s="122">
        <v>9.1733774999999999E-4</v>
      </c>
      <c r="G5729" s="122">
        <v>9.1733774999999999E-4</v>
      </c>
      <c r="H5729" s="122">
        <v>9.1733774999999999E-4</v>
      </c>
      <c r="I5729" s="122">
        <v>1.1466725900000001E-3</v>
      </c>
      <c r="J5729" s="122">
        <v>1.2613400100000001E-3</v>
      </c>
      <c r="K5729" s="122">
        <v>1.5850771999999999E-3</v>
      </c>
      <c r="L5729" s="122">
        <v>1.7601695300000001E-3</v>
      </c>
      <c r="M5729" s="122">
        <v>1.86014731E-3</v>
      </c>
      <c r="N5729" s="122">
        <v>2.2808676800000001E-3</v>
      </c>
      <c r="O5729" s="122">
        <v>2.3145311700000001E-3</v>
      </c>
      <c r="P5729" s="122">
        <v>3.7473957500000002E-3</v>
      </c>
      <c r="Q5729" s="122">
        <v>4.1514928699999997E-3</v>
      </c>
      <c r="R5729" s="122">
        <v>1.037873942E-2</v>
      </c>
      <c r="S5729" s="122">
        <v>9.7386726500000003E-3</v>
      </c>
      <c r="T5729" s="122">
        <v>9.8548003400000007E-3</v>
      </c>
      <c r="U5729" s="122">
        <v>8.6116533299999999E-3</v>
      </c>
      <c r="V5729" s="122">
        <v>1.2379513789999999E-2</v>
      </c>
      <c r="W5729" s="122">
        <v>9.6669922299999992E-3</v>
      </c>
      <c r="X5729" s="122">
        <v>9.9203289499999996E-3</v>
      </c>
      <c r="Y5729" s="122">
        <v>7.9711937200000003E-3</v>
      </c>
      <c r="Z5729" s="122">
        <v>9.4785787600000001E-3</v>
      </c>
      <c r="AA5729" s="122">
        <v>5.7777909000000002E-4</v>
      </c>
      <c r="AB5729" s="122">
        <v>5.8133074999999995E-4</v>
      </c>
      <c r="AC5729" s="122">
        <v>7.2793574000000003E-3</v>
      </c>
      <c r="AD5729" s="122">
        <v>6.7949148400000001E-3</v>
      </c>
      <c r="AE5729" s="122">
        <v>6.7724827099999996E-3</v>
      </c>
      <c r="AF5729" s="122">
        <v>1.1559519860000001E-2</v>
      </c>
      <c r="AG5729" s="122">
        <v>7.8494680599999998E-3</v>
      </c>
      <c r="AH5729" s="122">
        <v>6.4032034499999996E-3</v>
      </c>
      <c r="AI5729" s="122">
        <v>5.4763473799999997E-3</v>
      </c>
      <c r="AJ5729" s="122">
        <v>6.1147590699999997E-3</v>
      </c>
      <c r="AK5729" s="122">
        <v>6.1755784300000002E-3</v>
      </c>
      <c r="AL5729" s="122">
        <v>0</v>
      </c>
    </row>
    <row r="5730" spans="1:38" hidden="1" x14ac:dyDescent="0.25">
      <c r="A5730" s="122" t="s">
        <v>2040</v>
      </c>
      <c r="B5730" s="122">
        <v>1</v>
      </c>
      <c r="C5730" s="122" t="s">
        <v>2253</v>
      </c>
      <c r="D5730" s="122" t="s">
        <v>2126</v>
      </c>
      <c r="E5730" s="122">
        <v>103</v>
      </c>
      <c r="F5730" s="122">
        <v>0</v>
      </c>
      <c r="G5730" s="122">
        <v>0</v>
      </c>
      <c r="H5730" s="122">
        <v>0</v>
      </c>
      <c r="I5730" s="122">
        <v>0</v>
      </c>
      <c r="J5730" s="122">
        <v>0</v>
      </c>
      <c r="K5730" s="122">
        <v>0</v>
      </c>
      <c r="L5730" s="122">
        <v>0</v>
      </c>
      <c r="M5730" s="122">
        <v>0</v>
      </c>
      <c r="N5730" s="122">
        <v>0</v>
      </c>
      <c r="O5730" s="122">
        <v>0</v>
      </c>
      <c r="P5730" s="122">
        <v>0</v>
      </c>
      <c r="Q5730" s="122">
        <v>0</v>
      </c>
      <c r="R5730" s="122">
        <v>0</v>
      </c>
      <c r="S5730" s="122">
        <v>0</v>
      </c>
      <c r="T5730" s="122">
        <v>0</v>
      </c>
      <c r="U5730" s="122">
        <v>0</v>
      </c>
      <c r="V5730" s="122">
        <v>0</v>
      </c>
      <c r="W5730" s="122">
        <v>0</v>
      </c>
      <c r="X5730" s="122">
        <v>0</v>
      </c>
      <c r="Y5730" s="122">
        <v>0</v>
      </c>
      <c r="Z5730" s="122">
        <v>0</v>
      </c>
      <c r="AA5730" s="122">
        <v>0</v>
      </c>
      <c r="AB5730" s="122">
        <v>0</v>
      </c>
      <c r="AC5730" s="122">
        <v>0</v>
      </c>
      <c r="AD5730" s="122">
        <v>0</v>
      </c>
      <c r="AE5730" s="122">
        <v>0</v>
      </c>
      <c r="AF5730" s="122">
        <v>0</v>
      </c>
      <c r="AG5730" s="122">
        <v>0</v>
      </c>
      <c r="AH5730" s="122">
        <v>0</v>
      </c>
      <c r="AI5730" s="122">
        <v>0</v>
      </c>
      <c r="AJ5730" s="122">
        <v>0</v>
      </c>
      <c r="AK5730" s="122">
        <v>0</v>
      </c>
      <c r="AL5730" s="122">
        <v>0</v>
      </c>
    </row>
    <row r="5731" spans="1:38" hidden="1" x14ac:dyDescent="0.25">
      <c r="A5731" s="122" t="s">
        <v>2040</v>
      </c>
      <c r="B5731" s="122">
        <v>1</v>
      </c>
      <c r="C5731" s="122" t="s">
        <v>2253</v>
      </c>
      <c r="D5731" s="122" t="s">
        <v>2127</v>
      </c>
      <c r="E5731" s="122">
        <v>103</v>
      </c>
      <c r="F5731" s="122">
        <v>0</v>
      </c>
      <c r="G5731" s="122">
        <v>0</v>
      </c>
      <c r="H5731" s="122">
        <v>0</v>
      </c>
      <c r="I5731" s="122">
        <v>0</v>
      </c>
      <c r="J5731" s="122">
        <v>0</v>
      </c>
      <c r="K5731" s="122">
        <v>0</v>
      </c>
      <c r="L5731" s="122">
        <v>0</v>
      </c>
      <c r="M5731" s="122">
        <v>0</v>
      </c>
      <c r="N5731" s="122">
        <v>0</v>
      </c>
      <c r="O5731" s="122">
        <v>0</v>
      </c>
      <c r="P5731" s="122">
        <v>0</v>
      </c>
      <c r="Q5731" s="122">
        <v>0</v>
      </c>
      <c r="R5731" s="122">
        <v>0</v>
      </c>
      <c r="S5731" s="122">
        <v>0</v>
      </c>
      <c r="T5731" s="122">
        <v>0</v>
      </c>
      <c r="U5731" s="122">
        <v>0</v>
      </c>
      <c r="V5731" s="122">
        <v>0</v>
      </c>
      <c r="W5731" s="122">
        <v>0</v>
      </c>
      <c r="X5731" s="122">
        <v>0</v>
      </c>
      <c r="Y5731" s="122">
        <v>0</v>
      </c>
      <c r="Z5731" s="122">
        <v>0</v>
      </c>
      <c r="AA5731" s="122">
        <v>0</v>
      </c>
      <c r="AB5731" s="122">
        <v>0</v>
      </c>
      <c r="AC5731" s="122">
        <v>0</v>
      </c>
      <c r="AD5731" s="122">
        <v>0</v>
      </c>
      <c r="AE5731" s="122">
        <v>0</v>
      </c>
      <c r="AF5731" s="122">
        <v>0</v>
      </c>
      <c r="AG5731" s="122">
        <v>0</v>
      </c>
      <c r="AH5731" s="122">
        <v>0</v>
      </c>
      <c r="AI5731" s="122">
        <v>0</v>
      </c>
      <c r="AJ5731" s="122">
        <v>0</v>
      </c>
      <c r="AK5731" s="122">
        <v>0</v>
      </c>
      <c r="AL5731" s="122">
        <v>0</v>
      </c>
    </row>
    <row r="5732" spans="1:38" hidden="1" x14ac:dyDescent="0.25">
      <c r="A5732" s="122" t="s">
        <v>2040</v>
      </c>
      <c r="B5732" s="122">
        <v>1</v>
      </c>
      <c r="C5732" s="122" t="s">
        <v>2253</v>
      </c>
      <c r="D5732" s="122" t="s">
        <v>2128</v>
      </c>
      <c r="E5732" s="122">
        <v>103</v>
      </c>
      <c r="F5732" s="122">
        <v>0</v>
      </c>
      <c r="G5732" s="122">
        <v>0</v>
      </c>
      <c r="H5732" s="122">
        <v>0</v>
      </c>
      <c r="I5732" s="122">
        <v>0</v>
      </c>
      <c r="J5732" s="122">
        <v>0</v>
      </c>
      <c r="K5732" s="122">
        <v>0</v>
      </c>
      <c r="L5732" s="122">
        <v>0</v>
      </c>
      <c r="M5732" s="122">
        <v>0</v>
      </c>
      <c r="N5732" s="122">
        <v>0</v>
      </c>
      <c r="O5732" s="122">
        <v>0</v>
      </c>
      <c r="P5732" s="122">
        <v>0</v>
      </c>
      <c r="Q5732" s="122">
        <v>0</v>
      </c>
      <c r="R5732" s="122">
        <v>0</v>
      </c>
      <c r="S5732" s="122">
        <v>0</v>
      </c>
      <c r="T5732" s="122">
        <v>0</v>
      </c>
      <c r="U5732" s="122">
        <v>0</v>
      </c>
      <c r="V5732" s="122">
        <v>0</v>
      </c>
      <c r="W5732" s="122">
        <v>0</v>
      </c>
      <c r="X5732" s="122">
        <v>0</v>
      </c>
      <c r="Y5732" s="122">
        <v>0</v>
      </c>
      <c r="Z5732" s="122">
        <v>0</v>
      </c>
      <c r="AA5732" s="122">
        <v>0</v>
      </c>
      <c r="AB5732" s="122">
        <v>0</v>
      </c>
      <c r="AC5732" s="122">
        <v>0</v>
      </c>
      <c r="AD5732" s="122">
        <v>0</v>
      </c>
      <c r="AE5732" s="122">
        <v>0</v>
      </c>
      <c r="AF5732" s="122">
        <v>0</v>
      </c>
      <c r="AG5732" s="122">
        <v>0</v>
      </c>
      <c r="AH5732" s="122">
        <v>0</v>
      </c>
      <c r="AI5732" s="122">
        <v>0</v>
      </c>
      <c r="AJ5732" s="122">
        <v>0</v>
      </c>
      <c r="AK5732" s="122">
        <v>0</v>
      </c>
      <c r="AL5732" s="122">
        <v>0</v>
      </c>
    </row>
    <row r="5733" spans="1:38" hidden="1" x14ac:dyDescent="0.25">
      <c r="A5733" s="122" t="s">
        <v>2254</v>
      </c>
      <c r="B5733" s="122">
        <v>1</v>
      </c>
      <c r="C5733" s="122" t="s">
        <v>2255</v>
      </c>
      <c r="D5733" s="122" t="s">
        <v>2080</v>
      </c>
      <c r="E5733" s="122">
        <v>104</v>
      </c>
      <c r="F5733" s="122">
        <v>2.4033385941851999</v>
      </c>
      <c r="G5733" s="122">
        <v>1.3992949309528</v>
      </c>
      <c r="H5733" s="122">
        <v>0.1166269727868</v>
      </c>
      <c r="I5733" s="122">
        <v>0.68801811487359998</v>
      </c>
      <c r="J5733" s="122">
        <v>0.4922285088392</v>
      </c>
      <c r="K5733" s="122">
        <v>0.10150162716400001</v>
      </c>
      <c r="L5733" s="122">
        <v>0.28798419749679999</v>
      </c>
      <c r="M5733" s="122">
        <v>9.2031833165999999E-2</v>
      </c>
      <c r="N5733" s="122">
        <v>0.53864868821400003</v>
      </c>
      <c r="O5733" s="122">
        <v>1.0392065361384</v>
      </c>
      <c r="P5733" s="122">
        <v>1.6370068459864</v>
      </c>
      <c r="Q5733" s="122">
        <v>0.27256776144639999</v>
      </c>
      <c r="R5733" s="122">
        <v>4.0575861036339997</v>
      </c>
      <c r="S5733" s="122">
        <v>1.0755902936296</v>
      </c>
      <c r="T5733" s="122">
        <v>15.076200870057599</v>
      </c>
      <c r="U5733" s="122">
        <v>8.8646935556787998</v>
      </c>
      <c r="V5733" s="122">
        <v>0.46779697404999998</v>
      </c>
      <c r="W5733" s="122">
        <v>0.5795280297016</v>
      </c>
      <c r="X5733" s="122">
        <v>0.14722329977599999</v>
      </c>
      <c r="Y5733" s="122">
        <v>5.3000321851259997</v>
      </c>
      <c r="Z5733" s="122">
        <v>0.65819758397119998</v>
      </c>
      <c r="AA5733" s="122">
        <v>0.33929397062959998</v>
      </c>
      <c r="AB5733" s="122">
        <v>0.13246053989000001</v>
      </c>
      <c r="AC5733" s="122">
        <v>2.3979113808747998</v>
      </c>
      <c r="AD5733" s="122">
        <v>9.7425377548799999E-2</v>
      </c>
      <c r="AE5733" s="122">
        <v>9.5362296656367995</v>
      </c>
      <c r="AF5733" s="122">
        <v>0.31918280469319998</v>
      </c>
      <c r="AG5733" s="122">
        <v>0.32210458646520002</v>
      </c>
      <c r="AH5733" s="122">
        <v>0.51827309611000005</v>
      </c>
      <c r="AI5733" s="122">
        <v>5.0065002983743998</v>
      </c>
      <c r="AJ5733" s="122">
        <v>0.13907206351080001</v>
      </c>
      <c r="AK5733" s="122">
        <v>0.4115120635108</v>
      </c>
      <c r="AL5733" s="122">
        <v>0</v>
      </c>
    </row>
    <row r="5734" spans="1:38" hidden="1" x14ac:dyDescent="0.25">
      <c r="A5734" s="122" t="s">
        <v>2254</v>
      </c>
      <c r="B5734" s="122">
        <v>1</v>
      </c>
      <c r="C5734" s="122" t="s">
        <v>2255</v>
      </c>
      <c r="D5734" s="122" t="s">
        <v>2081</v>
      </c>
      <c r="E5734" s="122">
        <v>104</v>
      </c>
      <c r="F5734" s="122">
        <v>1.0927490837872</v>
      </c>
      <c r="G5734" s="122">
        <v>1.0897278351372</v>
      </c>
      <c r="H5734" s="122">
        <v>1.0894980316164</v>
      </c>
      <c r="I5734" s="122">
        <v>1.0935046025652</v>
      </c>
      <c r="J5734" s="122">
        <v>1.0929449357848</v>
      </c>
      <c r="K5734" s="122">
        <v>1.0910433371543999</v>
      </c>
      <c r="L5734" s="122">
        <v>1.0942406352556</v>
      </c>
      <c r="M5734" s="122">
        <v>1.0875898958736001</v>
      </c>
      <c r="N5734" s="122">
        <v>1.0925818785756001</v>
      </c>
      <c r="O5734" s="122">
        <v>1.0884405826000001</v>
      </c>
      <c r="P5734" s="122">
        <v>1.0948999477107999</v>
      </c>
      <c r="Q5734" s="122">
        <v>1.0973309119332</v>
      </c>
      <c r="R5734" s="122">
        <v>1.0935265081551999</v>
      </c>
      <c r="S5734" s="122">
        <v>1.0958821043856</v>
      </c>
      <c r="T5734" s="122">
        <v>1.1251177006076001</v>
      </c>
      <c r="U5734" s="122">
        <v>1.1627532968295999</v>
      </c>
      <c r="V5734" s="122">
        <v>1.1883736903024</v>
      </c>
      <c r="W5734" s="122">
        <v>1.1187913619092</v>
      </c>
      <c r="X5734" s="122">
        <v>1.1880462495244</v>
      </c>
      <c r="Y5734" s="122">
        <v>1.1313432816447999</v>
      </c>
      <c r="Z5734" s="122">
        <v>1.1218466292572</v>
      </c>
      <c r="AA5734" s="122">
        <v>1.1410212627352001</v>
      </c>
      <c r="AB5734" s="122">
        <v>1.0939506078787999</v>
      </c>
      <c r="AC5734" s="122">
        <v>1.1403999530168001</v>
      </c>
      <c r="AD5734" s="122">
        <v>1.1563006541576</v>
      </c>
      <c r="AE5734" s="122">
        <v>1.1630865442784</v>
      </c>
      <c r="AF5734" s="122">
        <v>1.1328099445376001</v>
      </c>
      <c r="AG5734" s="122">
        <v>1.1302633038228</v>
      </c>
      <c r="AH5734" s="122">
        <v>1.1285499384991999</v>
      </c>
      <c r="AI5734" s="122">
        <v>1.1223611138236</v>
      </c>
      <c r="AJ5734" s="122">
        <v>1.1312892231703999</v>
      </c>
      <c r="AK5734" s="122">
        <v>1.1336137181124</v>
      </c>
      <c r="AL5734" s="122">
        <v>4.3151110800000001E-5</v>
      </c>
    </row>
    <row r="5735" spans="1:38" hidden="1" x14ac:dyDescent="0.25">
      <c r="A5735" s="122" t="s">
        <v>2254</v>
      </c>
      <c r="B5735" s="122">
        <v>1</v>
      </c>
      <c r="C5735" s="122" t="s">
        <v>2255</v>
      </c>
      <c r="D5735" s="122" t="s">
        <v>2082</v>
      </c>
      <c r="E5735" s="122">
        <v>104</v>
      </c>
      <c r="F5735" s="122">
        <v>1.2279159352347999</v>
      </c>
      <c r="G5735" s="122">
        <v>1.2263396999308001</v>
      </c>
      <c r="H5735" s="122">
        <v>1.2259152319596001</v>
      </c>
      <c r="I5735" s="122">
        <v>1.2256953568328</v>
      </c>
      <c r="J5735" s="122">
        <v>1.2260821289976001</v>
      </c>
      <c r="K5735" s="122">
        <v>1.2262566499651999</v>
      </c>
      <c r="L5735" s="122">
        <v>1.2259955928668</v>
      </c>
      <c r="M5735" s="122">
        <v>1.2221286347564</v>
      </c>
      <c r="N5735" s="122">
        <v>1.2252974646051999</v>
      </c>
      <c r="O5735" s="122">
        <v>1.2123097243628</v>
      </c>
      <c r="P5735" s="122">
        <v>1.2376507944584001</v>
      </c>
      <c r="Q5735" s="122">
        <v>1.2239910610788001</v>
      </c>
      <c r="R5735" s="122">
        <v>1.2352353621551999</v>
      </c>
      <c r="S5735" s="122">
        <v>1.3531312101552</v>
      </c>
      <c r="T5735" s="122">
        <v>1.3072616381524</v>
      </c>
      <c r="U5735" s="122">
        <v>1.2842277181552</v>
      </c>
      <c r="V5735" s="122">
        <v>1.3502525461712001</v>
      </c>
      <c r="W5735" s="122">
        <v>1.3794220781712001</v>
      </c>
      <c r="X5735" s="122">
        <v>1.3231597181712</v>
      </c>
      <c r="Y5735" s="122">
        <v>1.242520979504</v>
      </c>
      <c r="Z5735" s="122">
        <v>1.325287383504</v>
      </c>
      <c r="AA5735" s="122">
        <v>1.265119023504</v>
      </c>
      <c r="AB5735" s="122">
        <v>1.2352716115039999</v>
      </c>
      <c r="AC5735" s="122">
        <v>1.329115963504</v>
      </c>
      <c r="AD5735" s="122">
        <v>1.2888552675039999</v>
      </c>
      <c r="AE5735" s="122">
        <v>1.2594614257008001</v>
      </c>
      <c r="AF5735" s="122">
        <v>1.3442891293243999</v>
      </c>
      <c r="AG5735" s="122">
        <v>1.3039774321783999</v>
      </c>
      <c r="AH5735" s="122">
        <v>1.2961318258615999</v>
      </c>
      <c r="AI5735" s="122">
        <v>1.2768156114028</v>
      </c>
      <c r="AJ5735" s="122">
        <v>1.2885730552996</v>
      </c>
      <c r="AK5735" s="122">
        <v>1.3389612109468001</v>
      </c>
      <c r="AL5735" s="122">
        <v>0</v>
      </c>
    </row>
    <row r="5736" spans="1:38" hidden="1" x14ac:dyDescent="0.25">
      <c r="A5736" s="122" t="s">
        <v>2254</v>
      </c>
      <c r="B5736" s="122">
        <v>1</v>
      </c>
      <c r="C5736" s="122" t="s">
        <v>2255</v>
      </c>
      <c r="D5736" s="122" t="s">
        <v>2135</v>
      </c>
      <c r="E5736" s="122">
        <v>104</v>
      </c>
      <c r="F5736" s="122">
        <v>0</v>
      </c>
      <c r="G5736" s="122">
        <v>0</v>
      </c>
      <c r="H5736" s="122">
        <v>0</v>
      </c>
      <c r="I5736" s="122">
        <v>0</v>
      </c>
      <c r="J5736" s="122">
        <v>0</v>
      </c>
      <c r="K5736" s="122">
        <v>0</v>
      </c>
      <c r="L5736" s="122">
        <v>0</v>
      </c>
      <c r="M5736" s="122">
        <v>0</v>
      </c>
      <c r="N5736" s="122">
        <v>0</v>
      </c>
      <c r="O5736" s="122">
        <v>0</v>
      </c>
      <c r="P5736" s="122">
        <v>0</v>
      </c>
      <c r="Q5736" s="122">
        <v>0</v>
      </c>
      <c r="R5736" s="122">
        <v>0</v>
      </c>
      <c r="S5736" s="122">
        <v>0</v>
      </c>
      <c r="T5736" s="122">
        <v>0</v>
      </c>
      <c r="U5736" s="122">
        <v>0</v>
      </c>
      <c r="V5736" s="122">
        <v>0</v>
      </c>
      <c r="W5736" s="122">
        <v>0</v>
      </c>
      <c r="X5736" s="122">
        <v>0</v>
      </c>
      <c r="Y5736" s="122">
        <v>0</v>
      </c>
      <c r="Z5736" s="122">
        <v>0</v>
      </c>
      <c r="AA5736" s="122">
        <v>0</v>
      </c>
      <c r="AB5736" s="122">
        <v>0</v>
      </c>
      <c r="AC5736" s="122">
        <v>0</v>
      </c>
      <c r="AD5736" s="122">
        <v>0</v>
      </c>
      <c r="AE5736" s="122">
        <v>0</v>
      </c>
      <c r="AF5736" s="122">
        <v>0</v>
      </c>
      <c r="AG5736" s="122">
        <v>0</v>
      </c>
      <c r="AH5736" s="122">
        <v>0</v>
      </c>
      <c r="AI5736" s="122">
        <v>0</v>
      </c>
      <c r="AJ5736" s="122">
        <v>0</v>
      </c>
      <c r="AK5736" s="122">
        <v>0</v>
      </c>
      <c r="AL5736" s="122">
        <v>0</v>
      </c>
    </row>
    <row r="5737" spans="1:38" hidden="1" x14ac:dyDescent="0.25">
      <c r="A5737" s="122" t="s">
        <v>2254</v>
      </c>
      <c r="B5737" s="122">
        <v>1</v>
      </c>
      <c r="C5737" s="122" t="s">
        <v>2255</v>
      </c>
      <c r="D5737" s="122" t="s">
        <v>2083</v>
      </c>
      <c r="E5737" s="122">
        <v>104</v>
      </c>
      <c r="F5737" s="122">
        <v>0.54600972824159999</v>
      </c>
      <c r="G5737" s="122">
        <v>0.52498536824160003</v>
      </c>
      <c r="H5737" s="122">
        <v>0.52665825624160001</v>
      </c>
      <c r="I5737" s="122">
        <v>0.58608632953640005</v>
      </c>
      <c r="J5737" s="122">
        <v>0.59982077753359997</v>
      </c>
      <c r="K5737" s="122">
        <v>0.6268795054088</v>
      </c>
      <c r="L5737" s="122">
        <v>0.65828292746999995</v>
      </c>
      <c r="M5737" s="122">
        <v>0.53521951147000002</v>
      </c>
      <c r="N5737" s="122">
        <v>0.59067939943879999</v>
      </c>
      <c r="O5737" s="122">
        <v>0.6280583146516</v>
      </c>
      <c r="P5737" s="122">
        <v>0.60515571465439999</v>
      </c>
      <c r="Q5737" s="122">
        <v>0.57691662249480002</v>
      </c>
      <c r="R5737" s="122">
        <v>1.1222242944948</v>
      </c>
      <c r="S5737" s="122">
        <v>0.69409774249480005</v>
      </c>
      <c r="T5737" s="122">
        <v>0.66982927449480001</v>
      </c>
      <c r="U5737" s="122">
        <v>0.66068366249480004</v>
      </c>
      <c r="V5737" s="122">
        <v>0.64021370249480003</v>
      </c>
      <c r="W5737" s="122">
        <v>0.57927696649479998</v>
      </c>
      <c r="X5737" s="122">
        <v>0.57808145049479998</v>
      </c>
      <c r="Y5737" s="122">
        <v>0.63637246649479995</v>
      </c>
      <c r="Z5737" s="122">
        <v>0.56098386649480003</v>
      </c>
      <c r="AA5737" s="122">
        <v>1.5229433264948</v>
      </c>
      <c r="AB5737" s="122">
        <v>0.57400148649479998</v>
      </c>
      <c r="AC5737" s="122">
        <v>0.56126229849480003</v>
      </c>
      <c r="AD5737" s="122">
        <v>0.64629546639000002</v>
      </c>
      <c r="AE5737" s="122">
        <v>0.59274089130200003</v>
      </c>
      <c r="AF5737" s="122">
        <v>0.63314097076160003</v>
      </c>
      <c r="AG5737" s="122">
        <v>0.6664140901908</v>
      </c>
      <c r="AH5737" s="122">
        <v>0.67586761772040005</v>
      </c>
      <c r="AI5737" s="122">
        <v>0.64558156554360002</v>
      </c>
      <c r="AJ5737" s="122">
        <v>0.67398359748159997</v>
      </c>
      <c r="AK5737" s="122">
        <v>0.61081026189679999</v>
      </c>
      <c r="AL5737" s="122">
        <v>0</v>
      </c>
    </row>
    <row r="5738" spans="1:38" x14ac:dyDescent="0.25">
      <c r="A5738" s="122" t="s">
        <v>2254</v>
      </c>
      <c r="B5738" s="122">
        <v>1</v>
      </c>
      <c r="C5738" s="122" t="s">
        <v>2255</v>
      </c>
      <c r="D5738" s="122" t="s">
        <v>2084</v>
      </c>
      <c r="E5738" s="122">
        <v>104</v>
      </c>
      <c r="F5738" s="122">
        <v>2.2729167383524</v>
      </c>
      <c r="G5738" s="122">
        <v>1.9447183330652</v>
      </c>
      <c r="H5738" s="122">
        <v>2.2444851259264</v>
      </c>
      <c r="I5738" s="122">
        <v>2.0036347652859998</v>
      </c>
      <c r="J5738" s="122">
        <v>2.3083284157135999</v>
      </c>
      <c r="K5738" s="122">
        <v>2.0119128200976002</v>
      </c>
      <c r="L5738" s="122">
        <v>2.4313761494344002</v>
      </c>
      <c r="M5738" s="122">
        <v>2.0634180197987999</v>
      </c>
      <c r="N5738" s="122">
        <v>1.9511437480248</v>
      </c>
      <c r="O5738" s="122">
        <v>3.4944907680704</v>
      </c>
      <c r="P5738" s="122">
        <v>2.1951174791476</v>
      </c>
      <c r="Q5738" s="122">
        <v>2.3371559423016</v>
      </c>
      <c r="R5738" s="122">
        <v>2.6073488683620001</v>
      </c>
      <c r="S5738" s="122">
        <v>2.6356703319547998</v>
      </c>
      <c r="T5738" s="122">
        <v>2.1345252002984001</v>
      </c>
      <c r="U5738" s="122">
        <v>1.9979038116687999</v>
      </c>
      <c r="V5738" s="122">
        <v>2.8287152158244</v>
      </c>
      <c r="W5738" s="122">
        <v>2.9009656762156002</v>
      </c>
      <c r="X5738" s="122">
        <v>4.5137786557500004</v>
      </c>
      <c r="Y5738" s="122">
        <v>2.408117292504</v>
      </c>
      <c r="Z5738" s="122">
        <v>1.9382853474432</v>
      </c>
      <c r="AA5738" s="122">
        <v>1.9869723258700001</v>
      </c>
      <c r="AB5738" s="122">
        <v>2.6710449583076001</v>
      </c>
      <c r="AC5738" s="122">
        <v>3.1618437009907998</v>
      </c>
      <c r="AD5738" s="122">
        <v>2.7387179071504</v>
      </c>
      <c r="AE5738" s="122">
        <v>3.2569446675667999</v>
      </c>
      <c r="AF5738" s="122">
        <v>2.4526202902235998</v>
      </c>
      <c r="AG5738" s="122">
        <v>3.4536482300964</v>
      </c>
      <c r="AH5738" s="122">
        <v>3.4456999910563999</v>
      </c>
      <c r="AI5738" s="122">
        <v>2.0766428772432</v>
      </c>
      <c r="AJ5738" s="122">
        <v>7.1736050931999999</v>
      </c>
      <c r="AK5738" s="122">
        <v>9.8808189252276009</v>
      </c>
      <c r="AL5738" s="122">
        <v>1.255482508E-4</v>
      </c>
    </row>
    <row r="5739" spans="1:38" hidden="1" x14ac:dyDescent="0.25">
      <c r="A5739" s="122" t="s">
        <v>2254</v>
      </c>
      <c r="B5739" s="122">
        <v>1</v>
      </c>
      <c r="C5739" s="122" t="s">
        <v>2255</v>
      </c>
      <c r="D5739" s="122" t="s">
        <v>474</v>
      </c>
      <c r="E5739" s="122">
        <v>104</v>
      </c>
      <c r="F5739" s="122">
        <v>0.43435008134280001</v>
      </c>
      <c r="G5739" s="122">
        <v>0.43368765568520001</v>
      </c>
      <c r="H5739" s="122">
        <v>0.4336558678704</v>
      </c>
      <c r="I5739" s="122">
        <v>0.4339950240164</v>
      </c>
      <c r="J5739" s="122">
        <v>0.4568093861268</v>
      </c>
      <c r="K5739" s="122">
        <v>0.4336383766652</v>
      </c>
      <c r="L5739" s="122">
        <v>0.4614415980496</v>
      </c>
      <c r="M5739" s="122">
        <v>0.43432514052479998</v>
      </c>
      <c r="N5739" s="122">
        <v>0.43638653425079998</v>
      </c>
      <c r="O5739" s="122">
        <v>0.43732175303600002</v>
      </c>
      <c r="P5739" s="122">
        <v>0.48951492450560002</v>
      </c>
      <c r="Q5739" s="122">
        <v>0.4508373007432</v>
      </c>
      <c r="R5739" s="122">
        <v>1.3094851094276001</v>
      </c>
      <c r="S5739" s="122">
        <v>0.47141832615079998</v>
      </c>
      <c r="T5739" s="122">
        <v>0.44374500008439999</v>
      </c>
      <c r="U5739" s="122">
        <v>0.46289187397319997</v>
      </c>
      <c r="V5739" s="122">
        <v>0.47512351259800001</v>
      </c>
      <c r="W5739" s="122">
        <v>0.43961844881919998</v>
      </c>
      <c r="X5739" s="122">
        <v>0.44686175110920001</v>
      </c>
      <c r="Y5739" s="122">
        <v>0.45031094778879999</v>
      </c>
      <c r="Z5739" s="122">
        <v>0.45329363082360002</v>
      </c>
      <c r="AA5739" s="122">
        <v>0.46653822085640001</v>
      </c>
      <c r="AB5739" s="122">
        <v>0.64394372885920004</v>
      </c>
      <c r="AC5739" s="122">
        <v>0.98757356893439996</v>
      </c>
      <c r="AD5739" s="122">
        <v>0.48231878691359997</v>
      </c>
      <c r="AE5739" s="122">
        <v>0.43695858227000001</v>
      </c>
      <c r="AF5739" s="122">
        <v>0.64494295918919997</v>
      </c>
      <c r="AG5739" s="122">
        <v>0.48838278919080003</v>
      </c>
      <c r="AH5739" s="122">
        <v>0.94967371329600003</v>
      </c>
      <c r="AI5739" s="122">
        <v>0.48946311051399999</v>
      </c>
      <c r="AJ5739" s="122">
        <v>1.5417249159088</v>
      </c>
      <c r="AK5739" s="122">
        <v>0.71605738527399998</v>
      </c>
      <c r="AL5739" s="122">
        <v>0</v>
      </c>
    </row>
    <row r="5740" spans="1:38" hidden="1" x14ac:dyDescent="0.25">
      <c r="A5740" s="122" t="s">
        <v>2254</v>
      </c>
      <c r="B5740" s="122">
        <v>1</v>
      </c>
      <c r="C5740" s="122" t="s">
        <v>2255</v>
      </c>
      <c r="D5740" s="122" t="s">
        <v>2085</v>
      </c>
      <c r="E5740" s="122">
        <v>104</v>
      </c>
      <c r="F5740" s="122">
        <v>0.1506813155316</v>
      </c>
      <c r="G5740" s="122">
        <v>0.15068678292920001</v>
      </c>
      <c r="H5740" s="122">
        <v>0.150887559172</v>
      </c>
      <c r="I5740" s="122">
        <v>0.15085083242319999</v>
      </c>
      <c r="J5740" s="122">
        <v>0.1508316021128</v>
      </c>
      <c r="K5740" s="122">
        <v>0.1508310163528</v>
      </c>
      <c r="L5740" s="122">
        <v>0.15083043059000001</v>
      </c>
      <c r="M5740" s="122">
        <v>0.15082984483</v>
      </c>
      <c r="N5740" s="122">
        <v>0.15082925906719999</v>
      </c>
      <c r="O5740" s="122">
        <v>0.1508286733044</v>
      </c>
      <c r="P5740" s="122">
        <v>0.1508280875444</v>
      </c>
      <c r="Q5740" s="122">
        <v>0.1508721172952</v>
      </c>
      <c r="R5740" s="122">
        <v>0.15092805754040001</v>
      </c>
      <c r="S5740" s="122">
        <v>0.15098399777999999</v>
      </c>
      <c r="T5740" s="122">
        <v>0.1510399380196</v>
      </c>
      <c r="U5740" s="122">
        <v>0.15109587825920001</v>
      </c>
      <c r="V5740" s="122">
        <v>0.15113785784719999</v>
      </c>
      <c r="W5740" s="122">
        <v>0.1512972637344</v>
      </c>
      <c r="X5740" s="122">
        <v>0.151343050768</v>
      </c>
      <c r="Y5740" s="122">
        <v>0.1513888378072</v>
      </c>
      <c r="Z5740" s="122">
        <v>0.15143462484360001</v>
      </c>
      <c r="AA5740" s="122">
        <v>0.1513800949444</v>
      </c>
      <c r="AB5740" s="122">
        <v>0.15139132204559999</v>
      </c>
      <c r="AC5740" s="122">
        <v>0.151402549144</v>
      </c>
      <c r="AD5740" s="122">
        <v>0.1514137762452</v>
      </c>
      <c r="AE5740" s="122">
        <v>0.15142500334360001</v>
      </c>
      <c r="AF5740" s="122">
        <v>0.151436230442</v>
      </c>
      <c r="AG5740" s="122">
        <v>0.15144745754040001</v>
      </c>
      <c r="AH5740" s="122">
        <v>0.1514586846388</v>
      </c>
      <c r="AI5740" s="122">
        <v>0.15146991173720001</v>
      </c>
      <c r="AJ5740" s="122">
        <v>0.15148113883559999</v>
      </c>
      <c r="AK5740" s="122">
        <v>0.14560282520000001</v>
      </c>
      <c r="AL5740" s="122">
        <v>-3.9734167200000003E-5</v>
      </c>
    </row>
    <row r="5741" spans="1:38" hidden="1" x14ac:dyDescent="0.25">
      <c r="A5741" s="122" t="s">
        <v>2254</v>
      </c>
      <c r="B5741" s="122">
        <v>1</v>
      </c>
      <c r="C5741" s="122" t="s">
        <v>2255</v>
      </c>
      <c r="D5741" s="122" t="s">
        <v>2086</v>
      </c>
      <c r="E5741" s="122">
        <v>104</v>
      </c>
      <c r="F5741" s="122">
        <v>4.2484574719999996E-3</v>
      </c>
      <c r="G5741" s="122">
        <v>4.2484574719999996E-3</v>
      </c>
      <c r="H5741" s="122">
        <v>4.2484574719999996E-3</v>
      </c>
      <c r="I5741" s="122">
        <v>4.2484574719999996E-3</v>
      </c>
      <c r="J5741" s="122">
        <v>4.2484574719999996E-3</v>
      </c>
      <c r="K5741" s="122">
        <v>4.2484574719999996E-3</v>
      </c>
      <c r="L5741" s="122">
        <v>4.2484574719999996E-3</v>
      </c>
      <c r="M5741" s="122">
        <v>4.2484574719999996E-3</v>
      </c>
      <c r="N5741" s="122">
        <v>4.2484574719999996E-3</v>
      </c>
      <c r="O5741" s="122">
        <v>4.2484574719999996E-3</v>
      </c>
      <c r="P5741" s="122">
        <v>4.2484574719999996E-3</v>
      </c>
      <c r="Q5741" s="122">
        <v>4.24982425E-3</v>
      </c>
      <c r="R5741" s="122">
        <v>4.2498242472000002E-3</v>
      </c>
      <c r="S5741" s="122">
        <v>4.24982425E-3</v>
      </c>
      <c r="T5741" s="122">
        <v>4.24982425E-3</v>
      </c>
      <c r="U5741" s="122">
        <v>4.24982425E-3</v>
      </c>
      <c r="V5741" s="122">
        <v>4.2488479796000001E-3</v>
      </c>
      <c r="W5741" s="122">
        <v>4.2496289948000003E-3</v>
      </c>
      <c r="X5741" s="122">
        <v>4.2504100100000004E-3</v>
      </c>
      <c r="Y5741" s="122">
        <v>4.2511910280000004E-3</v>
      </c>
      <c r="Z5741" s="122">
        <v>4.2519720431999997E-3</v>
      </c>
      <c r="AA5741" s="122">
        <v>4.2524601784000001E-3</v>
      </c>
      <c r="AB5741" s="122">
        <v>4.2523625480000004E-3</v>
      </c>
      <c r="AC5741" s="122">
        <v>4.2522649232000003E-3</v>
      </c>
      <c r="AD5741" s="122">
        <v>4.2521672955999996E-3</v>
      </c>
      <c r="AE5741" s="122">
        <v>4.2520696708000004E-3</v>
      </c>
      <c r="AF5741" s="122">
        <v>4.2519720431999997E-3</v>
      </c>
      <c r="AG5741" s="122">
        <v>4.2518744128E-3</v>
      </c>
      <c r="AH5741" s="122">
        <v>4.251776788E-3</v>
      </c>
      <c r="AI5741" s="122">
        <v>4.2516791604000001E-3</v>
      </c>
      <c r="AJ5741" s="122">
        <v>4.2515815356000001E-3</v>
      </c>
      <c r="AK5741" s="122">
        <v>4.150049512E-3</v>
      </c>
      <c r="AL5741" s="122">
        <v>-1.2691503999999999E-6</v>
      </c>
    </row>
    <row r="5742" spans="1:38" hidden="1" x14ac:dyDescent="0.25">
      <c r="A5742" s="122" t="s">
        <v>2254</v>
      </c>
      <c r="B5742" s="122">
        <v>1</v>
      </c>
      <c r="C5742" s="122" t="s">
        <v>2255</v>
      </c>
      <c r="D5742" s="122" t="s">
        <v>2087</v>
      </c>
      <c r="E5742" s="122">
        <v>104</v>
      </c>
      <c r="F5742" s="122">
        <v>0.12902935921399999</v>
      </c>
      <c r="G5742" s="122">
        <v>0.12902711379599999</v>
      </c>
      <c r="H5742" s="122">
        <v>0.1290248683752</v>
      </c>
      <c r="I5742" s="122">
        <v>0.12902262295440001</v>
      </c>
      <c r="J5742" s="122">
        <v>0.1290203775364</v>
      </c>
      <c r="K5742" s="122">
        <v>0.12901813211560001</v>
      </c>
      <c r="L5742" s="122">
        <v>0.1290158866976</v>
      </c>
      <c r="M5742" s="122">
        <v>0.12901364127680001</v>
      </c>
      <c r="N5742" s="122">
        <v>0.12901139585599999</v>
      </c>
      <c r="O5742" s="122">
        <v>0.12900915043799999</v>
      </c>
      <c r="P5742" s="122">
        <v>0.1290069050172</v>
      </c>
      <c r="Q5742" s="122">
        <v>0.12912474074079999</v>
      </c>
      <c r="R5742" s="122">
        <v>0.1290937929988</v>
      </c>
      <c r="S5742" s="122">
        <v>0.12906284525680001</v>
      </c>
      <c r="T5742" s="122">
        <v>0.1293118975176</v>
      </c>
      <c r="U5742" s="122">
        <v>0.12900094977279999</v>
      </c>
      <c r="V5742" s="122">
        <v>0.1288568268344</v>
      </c>
      <c r="W5742" s="122">
        <v>0.128680024438</v>
      </c>
      <c r="X5742" s="122">
        <v>0.12850322203879999</v>
      </c>
      <c r="Y5742" s="122">
        <v>0.12832641964239999</v>
      </c>
      <c r="Z5742" s="122">
        <v>0.12814961724320001</v>
      </c>
      <c r="AA5742" s="122">
        <v>0.12800434834880001</v>
      </c>
      <c r="AB5742" s="122">
        <v>0.1279890209192</v>
      </c>
      <c r="AC5742" s="122">
        <v>0.12797369348679999</v>
      </c>
      <c r="AD5742" s="122">
        <v>0.12795836605720001</v>
      </c>
      <c r="AE5742" s="122">
        <v>0.12794303862760001</v>
      </c>
      <c r="AF5742" s="122">
        <v>0.127927711198</v>
      </c>
      <c r="AG5742" s="122">
        <v>0.12791238376559999</v>
      </c>
      <c r="AH5742" s="122">
        <v>0.12789705633599999</v>
      </c>
      <c r="AI5742" s="122">
        <v>0.12788172890640001</v>
      </c>
      <c r="AJ5742" s="122">
        <v>0.127866401474</v>
      </c>
      <c r="AK5742" s="122">
        <v>0.11823189112</v>
      </c>
      <c r="AL5742" s="122">
        <v>-8.2006635199999994E-5</v>
      </c>
    </row>
    <row r="5743" spans="1:38" hidden="1" x14ac:dyDescent="0.25">
      <c r="A5743" s="122" t="s">
        <v>2254</v>
      </c>
      <c r="B5743" s="122">
        <v>1</v>
      </c>
      <c r="C5743" s="122" t="s">
        <v>2255</v>
      </c>
      <c r="D5743" s="122" t="s">
        <v>2088</v>
      </c>
      <c r="E5743" s="122">
        <v>104</v>
      </c>
      <c r="F5743" s="122">
        <v>6.0657396635863998</v>
      </c>
      <c r="G5743" s="122">
        <v>6.0766273896299996</v>
      </c>
      <c r="H5743" s="122">
        <v>6.1089659552600004</v>
      </c>
      <c r="I5743" s="122">
        <v>6.0559551280396002</v>
      </c>
      <c r="J5743" s="122">
        <v>6.078753773092</v>
      </c>
      <c r="K5743" s="122">
        <v>6.0053743035271996</v>
      </c>
      <c r="L5743" s="122">
        <v>6.0363030043960002</v>
      </c>
      <c r="M5743" s="122">
        <v>6.0166454285000004</v>
      </c>
      <c r="N5743" s="122">
        <v>6.1819597210839996</v>
      </c>
      <c r="O5743" s="122">
        <v>6.1584923201928001</v>
      </c>
      <c r="P5743" s="122">
        <v>6.0631992184483998</v>
      </c>
      <c r="Q5743" s="122">
        <v>6.0785618496316003</v>
      </c>
      <c r="R5743" s="122">
        <v>6.0222835514771997</v>
      </c>
      <c r="S5743" s="122">
        <v>6.0410482565803996</v>
      </c>
      <c r="T5743" s="122">
        <v>6.1571278236019999</v>
      </c>
      <c r="U5743" s="122">
        <v>6.1103576218748001</v>
      </c>
      <c r="V5743" s="122">
        <v>6.1808583289795997</v>
      </c>
      <c r="W5743" s="122">
        <v>6.2837200261695996</v>
      </c>
      <c r="X5743" s="122">
        <v>6.2934302833892</v>
      </c>
      <c r="Y5743" s="122">
        <v>6.2814866610187998</v>
      </c>
      <c r="Z5743" s="122">
        <v>6.2119576774415997</v>
      </c>
      <c r="AA5743" s="122">
        <v>6.3143521440467998</v>
      </c>
      <c r="AB5743" s="122">
        <v>6.1664152427107997</v>
      </c>
      <c r="AC5743" s="122">
        <v>6.0966093189652</v>
      </c>
      <c r="AD5743" s="122">
        <v>6.1021787293432004</v>
      </c>
      <c r="AE5743" s="122">
        <v>6.0855739514108</v>
      </c>
      <c r="AF5743" s="122">
        <v>6.0616249594739999</v>
      </c>
      <c r="AG5743" s="122">
        <v>6.1534125643620001</v>
      </c>
      <c r="AH5743" s="122">
        <v>6.1686714356848</v>
      </c>
      <c r="AI5743" s="122">
        <v>6.0953915667764003</v>
      </c>
      <c r="AJ5743" s="122">
        <v>6.1000890637231997</v>
      </c>
      <c r="AK5743" s="122">
        <v>5.8088326845275997</v>
      </c>
      <c r="AL5743" s="122">
        <v>-7.5778034919999997E-4</v>
      </c>
    </row>
    <row r="5744" spans="1:38" hidden="1" x14ac:dyDescent="0.25">
      <c r="A5744" s="122" t="s">
        <v>2254</v>
      </c>
      <c r="B5744" s="122">
        <v>1</v>
      </c>
      <c r="C5744" s="122" t="s">
        <v>2255</v>
      </c>
      <c r="D5744" s="122" t="s">
        <v>2089</v>
      </c>
      <c r="E5744" s="122">
        <v>104</v>
      </c>
      <c r="F5744" s="122">
        <v>1.9809275584168</v>
      </c>
      <c r="G5744" s="122">
        <v>1.9400574500159999</v>
      </c>
      <c r="H5744" s="122">
        <v>1.9428896507664</v>
      </c>
      <c r="I5744" s="122">
        <v>1.9545071527547999</v>
      </c>
      <c r="J5744" s="122">
        <v>1.9412301464891999</v>
      </c>
      <c r="K5744" s="122">
        <v>1.9422145718752</v>
      </c>
      <c r="L5744" s="122">
        <v>1.9429466895244001</v>
      </c>
      <c r="M5744" s="122">
        <v>1.9450323772292</v>
      </c>
      <c r="N5744" s="122">
        <v>1.9580589767508001</v>
      </c>
      <c r="O5744" s="122">
        <v>1.9758040606976</v>
      </c>
      <c r="P5744" s="122">
        <v>1.94814359033</v>
      </c>
      <c r="Q5744" s="122">
        <v>1.9603764303564</v>
      </c>
      <c r="R5744" s="122">
        <v>2.1154683933432001</v>
      </c>
      <c r="S5744" s="122">
        <v>1.96292229399</v>
      </c>
      <c r="T5744" s="122">
        <v>1.9935285896512001</v>
      </c>
      <c r="U5744" s="122">
        <v>1.9700949207912</v>
      </c>
      <c r="V5744" s="122">
        <v>1.9796872342128</v>
      </c>
      <c r="W5744" s="122">
        <v>2.6228901453048001</v>
      </c>
      <c r="X5744" s="122">
        <v>1.9907514795672001</v>
      </c>
      <c r="Y5744" s="122">
        <v>1.9661677145459999</v>
      </c>
      <c r="Z5744" s="122">
        <v>1.98629767371</v>
      </c>
      <c r="AA5744" s="122">
        <v>2.3739104018167998</v>
      </c>
      <c r="AB5744" s="122">
        <v>1.9592507624983999</v>
      </c>
      <c r="AC5744" s="122">
        <v>1.9993054243063999</v>
      </c>
      <c r="AD5744" s="122">
        <v>2.0006212181088001</v>
      </c>
      <c r="AE5744" s="122">
        <v>1.9848236786755999</v>
      </c>
      <c r="AF5744" s="122">
        <v>2.0483383713715999</v>
      </c>
      <c r="AG5744" s="122">
        <v>2.1351559258511998</v>
      </c>
      <c r="AH5744" s="122">
        <v>1.9747286344407999</v>
      </c>
      <c r="AI5744" s="122">
        <v>1.9754030218412</v>
      </c>
      <c r="AJ5744" s="122">
        <v>1.9521767931148</v>
      </c>
      <c r="AK5744" s="122">
        <v>1.8863236036652</v>
      </c>
      <c r="AL5744" s="122">
        <v>-5.6779831360000003E-4</v>
      </c>
    </row>
    <row r="5745" spans="1:38" hidden="1" x14ac:dyDescent="0.25">
      <c r="A5745" s="122" t="s">
        <v>2254</v>
      </c>
      <c r="B5745" s="122">
        <v>1</v>
      </c>
      <c r="C5745" s="122" t="s">
        <v>2255</v>
      </c>
      <c r="D5745" s="122" t="s">
        <v>2136</v>
      </c>
      <c r="E5745" s="122">
        <v>104</v>
      </c>
      <c r="F5745" s="122">
        <v>0</v>
      </c>
      <c r="G5745" s="122">
        <v>0</v>
      </c>
      <c r="H5745" s="122">
        <v>0</v>
      </c>
      <c r="I5745" s="122">
        <v>0</v>
      </c>
      <c r="J5745" s="122">
        <v>0</v>
      </c>
      <c r="K5745" s="122">
        <v>0</v>
      </c>
      <c r="L5745" s="122">
        <v>0</v>
      </c>
      <c r="M5745" s="122">
        <v>0</v>
      </c>
      <c r="N5745" s="122">
        <v>0</v>
      </c>
      <c r="O5745" s="122">
        <v>0</v>
      </c>
      <c r="P5745" s="122">
        <v>0</v>
      </c>
      <c r="Q5745" s="122">
        <v>0</v>
      </c>
      <c r="R5745" s="122">
        <v>0</v>
      </c>
      <c r="S5745" s="122">
        <v>0</v>
      </c>
      <c r="T5745" s="122">
        <v>0</v>
      </c>
      <c r="U5745" s="122">
        <v>0</v>
      </c>
      <c r="V5745" s="122">
        <v>0</v>
      </c>
      <c r="W5745" s="122">
        <v>0</v>
      </c>
      <c r="X5745" s="122">
        <v>0</v>
      </c>
      <c r="Y5745" s="122">
        <v>0</v>
      </c>
      <c r="Z5745" s="122">
        <v>0</v>
      </c>
      <c r="AA5745" s="122">
        <v>0</v>
      </c>
      <c r="AB5745" s="122">
        <v>0</v>
      </c>
      <c r="AC5745" s="122">
        <v>0</v>
      </c>
      <c r="AD5745" s="122">
        <v>0</v>
      </c>
      <c r="AE5745" s="122">
        <v>0</v>
      </c>
      <c r="AF5745" s="122">
        <v>0</v>
      </c>
      <c r="AG5745" s="122">
        <v>0</v>
      </c>
      <c r="AH5745" s="122">
        <v>0</v>
      </c>
      <c r="AI5745" s="122">
        <v>0</v>
      </c>
      <c r="AJ5745" s="122">
        <v>0</v>
      </c>
      <c r="AK5745" s="122">
        <v>0</v>
      </c>
      <c r="AL5745" s="122">
        <v>0</v>
      </c>
    </row>
    <row r="5746" spans="1:38" hidden="1" x14ac:dyDescent="0.25">
      <c r="A5746" s="122" t="s">
        <v>2254</v>
      </c>
      <c r="B5746" s="122">
        <v>1</v>
      </c>
      <c r="C5746" s="122" t="s">
        <v>2255</v>
      </c>
      <c r="D5746" s="122" t="s">
        <v>2090</v>
      </c>
      <c r="E5746" s="122">
        <v>104</v>
      </c>
      <c r="F5746" s="122">
        <v>5.4136695306400001E-2</v>
      </c>
      <c r="G5746" s="122">
        <v>5.4136695306400001E-2</v>
      </c>
      <c r="H5746" s="122">
        <v>5.4521415306399999E-2</v>
      </c>
      <c r="I5746" s="122">
        <v>5.4136695306400001E-2</v>
      </c>
      <c r="J5746" s="122">
        <v>5.4148214315999997E-2</v>
      </c>
      <c r="K5746" s="122">
        <v>5.4148214315999997E-2</v>
      </c>
      <c r="L5746" s="122">
        <v>5.4148214315999997E-2</v>
      </c>
      <c r="M5746" s="122">
        <v>5.4148214315999997E-2</v>
      </c>
      <c r="N5746" s="122">
        <v>5.4148214315999997E-2</v>
      </c>
      <c r="O5746" s="122">
        <v>5.4148214315999997E-2</v>
      </c>
      <c r="P5746" s="122">
        <v>5.41174341484E-2</v>
      </c>
      <c r="Q5746" s="122">
        <v>5.41174341484E-2</v>
      </c>
      <c r="R5746" s="122">
        <v>5.41174341484E-2</v>
      </c>
      <c r="S5746" s="122">
        <v>5.41174341484E-2</v>
      </c>
      <c r="T5746" s="122">
        <v>5.41174341484E-2</v>
      </c>
      <c r="U5746" s="122">
        <v>5.8391438148399998E-2</v>
      </c>
      <c r="V5746" s="122">
        <v>5.41174341484E-2</v>
      </c>
      <c r="W5746" s="122">
        <v>5.4960666140800002E-2</v>
      </c>
      <c r="X5746" s="122">
        <v>5.4073766140799999E-2</v>
      </c>
      <c r="Y5746" s="122">
        <v>5.4949858140800001E-2</v>
      </c>
      <c r="Z5746" s="122">
        <v>5.4073766140799999E-2</v>
      </c>
      <c r="AA5746" s="122">
        <v>5.4073766140799999E-2</v>
      </c>
      <c r="AB5746" s="122">
        <v>5.4073766140799999E-2</v>
      </c>
      <c r="AC5746" s="122">
        <v>5.4073766140799999E-2</v>
      </c>
      <c r="AD5746" s="122">
        <v>5.4073766140799999E-2</v>
      </c>
      <c r="AE5746" s="122">
        <v>5.4073766140799999E-2</v>
      </c>
      <c r="AF5746" s="122">
        <v>5.4073766140799999E-2</v>
      </c>
      <c r="AG5746" s="122">
        <v>5.4073766140799999E-2</v>
      </c>
      <c r="AH5746" s="122">
        <v>5.4073766140799999E-2</v>
      </c>
      <c r="AI5746" s="122">
        <v>5.4073766140799999E-2</v>
      </c>
      <c r="AJ5746" s="122">
        <v>5.4073766140799999E-2</v>
      </c>
      <c r="AK5746" s="122">
        <v>5.4073766140799999E-2</v>
      </c>
      <c r="AL5746" s="122">
        <v>0</v>
      </c>
    </row>
    <row r="5747" spans="1:38" hidden="1" x14ac:dyDescent="0.25">
      <c r="A5747" s="122" t="s">
        <v>2254</v>
      </c>
      <c r="B5747" s="122">
        <v>1</v>
      </c>
      <c r="C5747" s="122" t="s">
        <v>2255</v>
      </c>
      <c r="D5747" s="122" t="s">
        <v>2091</v>
      </c>
      <c r="E5747" s="122">
        <v>104</v>
      </c>
      <c r="F5747" s="122">
        <v>0.54698359191279999</v>
      </c>
      <c r="G5747" s="122">
        <v>0.54776420493480005</v>
      </c>
      <c r="H5747" s="122">
        <v>0.54117077192920005</v>
      </c>
      <c r="I5747" s="122">
        <v>0.54221565964160001</v>
      </c>
      <c r="J5747" s="122">
        <v>0.5436819674608</v>
      </c>
      <c r="K5747" s="122">
        <v>0.54422361357839999</v>
      </c>
      <c r="L5747" s="122">
        <v>0.54490215971239997</v>
      </c>
      <c r="M5747" s="122">
        <v>0.5464847031476</v>
      </c>
      <c r="N5747" s="122">
        <v>0.54706824282599997</v>
      </c>
      <c r="O5747" s="122">
        <v>0.54847308322239996</v>
      </c>
      <c r="P5747" s="122">
        <v>0.5493190591364</v>
      </c>
      <c r="Q5747" s="122">
        <v>0.54970719299719994</v>
      </c>
      <c r="R5747" s="122">
        <v>0.5503642885076</v>
      </c>
      <c r="S5747" s="122">
        <v>0.55052169213440005</v>
      </c>
      <c r="T5747" s="122">
        <v>0.55050424440199996</v>
      </c>
      <c r="U5747" s="122">
        <v>0.54979939791559995</v>
      </c>
      <c r="V5747" s="122">
        <v>0.54976302886119999</v>
      </c>
      <c r="W5747" s="122">
        <v>0.54939501292759996</v>
      </c>
      <c r="X5747" s="122">
        <v>0.5493834585456</v>
      </c>
      <c r="Y5747" s="122">
        <v>0.54988836615439995</v>
      </c>
      <c r="Z5747" s="122">
        <v>0.54988859215359998</v>
      </c>
      <c r="AA5747" s="122">
        <v>0.54968073871760004</v>
      </c>
      <c r="AB5747" s="122">
        <v>0.55212235437239998</v>
      </c>
      <c r="AC5747" s="122">
        <v>0.55026649768439995</v>
      </c>
      <c r="AD5747" s="122">
        <v>0.54907956115040002</v>
      </c>
      <c r="AE5747" s="122">
        <v>0.54933244623319999</v>
      </c>
      <c r="AF5747" s="122">
        <v>0.54827621925159997</v>
      </c>
      <c r="AG5747" s="122">
        <v>0.54799310357959996</v>
      </c>
      <c r="AH5747" s="122">
        <v>0.55218399414359998</v>
      </c>
      <c r="AI5747" s="122">
        <v>0.54798490138839995</v>
      </c>
      <c r="AJ5747" s="122">
        <v>0.54905749481239996</v>
      </c>
      <c r="AK5747" s="122">
        <v>0.54849753684879998</v>
      </c>
      <c r="AL5747" s="122">
        <v>0</v>
      </c>
    </row>
    <row r="5748" spans="1:38" hidden="1" x14ac:dyDescent="0.25">
      <c r="A5748" s="122" t="s">
        <v>2254</v>
      </c>
      <c r="B5748" s="122">
        <v>1</v>
      </c>
      <c r="C5748" s="122" t="s">
        <v>2255</v>
      </c>
      <c r="D5748" s="122" t="s">
        <v>2092</v>
      </c>
      <c r="E5748" s="122">
        <v>104</v>
      </c>
      <c r="F5748" s="122">
        <v>0.49990617033559998</v>
      </c>
      <c r="G5748" s="122">
        <v>0.53254633517119998</v>
      </c>
      <c r="H5748" s="122">
        <v>0.73602553162600004</v>
      </c>
      <c r="I5748" s="122">
        <v>0.45800232374400002</v>
      </c>
      <c r="J5748" s="122">
        <v>1.5370521646284001</v>
      </c>
      <c r="K5748" s="122">
        <v>0.48716853156720002</v>
      </c>
      <c r="L5748" s="122">
        <v>0.75541074143359999</v>
      </c>
      <c r="M5748" s="122">
        <v>0.46321779555800002</v>
      </c>
      <c r="N5748" s="122">
        <v>0.59209661555799997</v>
      </c>
      <c r="O5748" s="122">
        <v>0.55842324802599996</v>
      </c>
      <c r="P5748" s="122">
        <v>3.0446439122512001</v>
      </c>
      <c r="Q5748" s="122">
        <v>0.55322393225120003</v>
      </c>
      <c r="R5748" s="122">
        <v>0.51126664044680004</v>
      </c>
      <c r="S5748" s="122">
        <v>0.97603522350039995</v>
      </c>
      <c r="T5748" s="122">
        <v>0.47374835010439997</v>
      </c>
      <c r="U5748" s="122">
        <v>1.0787429501043999</v>
      </c>
      <c r="V5748" s="122">
        <v>1.3044154145847999</v>
      </c>
      <c r="W5748" s="122">
        <v>3.7354255480108001</v>
      </c>
      <c r="X5748" s="122">
        <v>0.60162369934519999</v>
      </c>
      <c r="Y5748" s="122">
        <v>0.49827903134520002</v>
      </c>
      <c r="Z5748" s="122">
        <v>0.54338994334519997</v>
      </c>
      <c r="AA5748" s="122">
        <v>0.73444458334520002</v>
      </c>
      <c r="AB5748" s="122">
        <v>2.6459255673983999</v>
      </c>
      <c r="AC5748" s="122">
        <v>1.3111272633983999</v>
      </c>
      <c r="AD5748" s="122">
        <v>0.60150884340120003</v>
      </c>
      <c r="AE5748" s="122">
        <v>1.7843296845668</v>
      </c>
      <c r="AF5748" s="122">
        <v>0.91468770778560005</v>
      </c>
      <c r="AG5748" s="122">
        <v>1.3207889261924</v>
      </c>
      <c r="AH5748" s="122">
        <v>0.83601900681319996</v>
      </c>
      <c r="AI5748" s="122">
        <v>0.54013410547319995</v>
      </c>
      <c r="AJ5748" s="122">
        <v>0.92740714170719996</v>
      </c>
      <c r="AK5748" s="122">
        <v>1.3294720260304</v>
      </c>
      <c r="AL5748" s="122">
        <v>0</v>
      </c>
    </row>
    <row r="5749" spans="1:38" hidden="1" x14ac:dyDescent="0.25">
      <c r="A5749" s="122" t="s">
        <v>2254</v>
      </c>
      <c r="B5749" s="122">
        <v>1</v>
      </c>
      <c r="C5749" s="122" t="s">
        <v>2255</v>
      </c>
      <c r="D5749" s="122" t="s">
        <v>2093</v>
      </c>
      <c r="E5749" s="122">
        <v>104</v>
      </c>
      <c r="F5749" s="122">
        <v>0.94835160080080005</v>
      </c>
      <c r="G5749" s="122">
        <v>0.94810117934280003</v>
      </c>
      <c r="H5749" s="122">
        <v>0.94668162777440001</v>
      </c>
      <c r="I5749" s="122">
        <v>0.94680413810359998</v>
      </c>
      <c r="J5749" s="122">
        <v>0.94558507242919998</v>
      </c>
      <c r="K5749" s="122">
        <v>0.94304365235080001</v>
      </c>
      <c r="L5749" s="122">
        <v>0.94285935207799998</v>
      </c>
      <c r="M5749" s="122">
        <v>0.94259490470600005</v>
      </c>
      <c r="N5749" s="122">
        <v>0.94192940397640001</v>
      </c>
      <c r="O5749" s="122">
        <v>0.94058673103080004</v>
      </c>
      <c r="P5749" s="122">
        <v>0.9415662059048</v>
      </c>
      <c r="Q5749" s="122">
        <v>0.97735747973359999</v>
      </c>
      <c r="R5749" s="122">
        <v>0.98115607093559998</v>
      </c>
      <c r="S5749" s="122">
        <v>0.97799476970160004</v>
      </c>
      <c r="T5749" s="122">
        <v>0.98119933022439998</v>
      </c>
      <c r="U5749" s="122">
        <v>0.97809721805880001</v>
      </c>
      <c r="V5749" s="122">
        <v>0.97747178723320005</v>
      </c>
      <c r="W5749" s="122">
        <v>0.97964906208960001</v>
      </c>
      <c r="X5749" s="122">
        <v>0.98019622282679997</v>
      </c>
      <c r="Y5749" s="122">
        <v>0.97928930426880001</v>
      </c>
      <c r="Z5749" s="122">
        <v>0.97727173736079997</v>
      </c>
      <c r="AA5749" s="122">
        <v>0.98376868411079998</v>
      </c>
      <c r="AB5749" s="122">
        <v>0.97593529764639997</v>
      </c>
      <c r="AC5749" s="122">
        <v>0.98097138308120002</v>
      </c>
      <c r="AD5749" s="122">
        <v>0.97962467146879995</v>
      </c>
      <c r="AE5749" s="122">
        <v>0.98179307995160003</v>
      </c>
      <c r="AF5749" s="122">
        <v>0.9785579157648</v>
      </c>
      <c r="AG5749" s="122">
        <v>0.977637084032</v>
      </c>
      <c r="AH5749" s="122">
        <v>0.97761917284639999</v>
      </c>
      <c r="AI5749" s="122">
        <v>0.98396561729760001</v>
      </c>
      <c r="AJ5749" s="122">
        <v>0.9651036899448</v>
      </c>
      <c r="AK5749" s="122">
        <v>0.96705969421039994</v>
      </c>
      <c r="AL5749" s="122">
        <v>0</v>
      </c>
    </row>
    <row r="5750" spans="1:38" hidden="1" x14ac:dyDescent="0.25">
      <c r="A5750" s="122" t="s">
        <v>2254</v>
      </c>
      <c r="B5750" s="122">
        <v>1</v>
      </c>
      <c r="C5750" s="122" t="s">
        <v>2255</v>
      </c>
      <c r="D5750" s="122" t="s">
        <v>2094</v>
      </c>
      <c r="E5750" s="122">
        <v>104</v>
      </c>
      <c r="F5750" s="122">
        <v>0.56939969312799998</v>
      </c>
      <c r="G5750" s="122">
        <v>0.56853607112119997</v>
      </c>
      <c r="H5750" s="122">
        <v>0.56816570381760001</v>
      </c>
      <c r="I5750" s="122">
        <v>0.56618638882119998</v>
      </c>
      <c r="J5750" s="122">
        <v>0.56278114939199997</v>
      </c>
      <c r="K5750" s="122">
        <v>0.56629741834400005</v>
      </c>
      <c r="L5750" s="122">
        <v>0.56243542580399997</v>
      </c>
      <c r="M5750" s="122">
        <v>0.56215331335240004</v>
      </c>
      <c r="N5750" s="122">
        <v>0.56615548304279995</v>
      </c>
      <c r="O5750" s="122">
        <v>0.56448734051359994</v>
      </c>
      <c r="P5750" s="122">
        <v>0.56169100596840005</v>
      </c>
      <c r="Q5750" s="122">
        <v>0.55759716822880001</v>
      </c>
      <c r="R5750" s="122">
        <v>0.56082507523559999</v>
      </c>
      <c r="S5750" s="122">
        <v>0.56178610575080001</v>
      </c>
      <c r="T5750" s="122">
        <v>0.56415194807159996</v>
      </c>
      <c r="U5750" s="122">
        <v>0.56339071656280004</v>
      </c>
      <c r="V5750" s="122">
        <v>0.55937823443320001</v>
      </c>
      <c r="W5750" s="122">
        <v>0.56330454212759995</v>
      </c>
      <c r="X5750" s="122">
        <v>0.56046760365399995</v>
      </c>
      <c r="Y5750" s="122">
        <v>0.5576676023296</v>
      </c>
      <c r="Z5750" s="122">
        <v>0.56521647423919996</v>
      </c>
      <c r="AA5750" s="122">
        <v>0.55870930578400002</v>
      </c>
      <c r="AB5750" s="122">
        <v>0.55875139181400002</v>
      </c>
      <c r="AC5750" s="122">
        <v>0.55706747725439998</v>
      </c>
      <c r="AD5750" s="122">
        <v>0.55678717364200003</v>
      </c>
      <c r="AE5750" s="122">
        <v>0.55673991211719998</v>
      </c>
      <c r="AF5750" s="122">
        <v>0.55811605921399998</v>
      </c>
      <c r="AG5750" s="122">
        <v>0.55725123518679998</v>
      </c>
      <c r="AH5750" s="122">
        <v>0.55835390190440004</v>
      </c>
      <c r="AI5750" s="122">
        <v>0.55891156372240003</v>
      </c>
      <c r="AJ5750" s="122">
        <v>0.55663114377639999</v>
      </c>
      <c r="AK5750" s="122">
        <v>0.55718697012719998</v>
      </c>
      <c r="AL5750" s="122">
        <v>0</v>
      </c>
    </row>
    <row r="5751" spans="1:38" hidden="1" x14ac:dyDescent="0.25">
      <c r="A5751" s="122" t="s">
        <v>2254</v>
      </c>
      <c r="B5751" s="122">
        <v>1</v>
      </c>
      <c r="C5751" s="122" t="s">
        <v>2255</v>
      </c>
      <c r="D5751" s="122" t="s">
        <v>2095</v>
      </c>
      <c r="E5751" s="122">
        <v>104</v>
      </c>
      <c r="F5751" s="122">
        <v>0.75119977649640002</v>
      </c>
      <c r="G5751" s="122">
        <v>0.76095527799759999</v>
      </c>
      <c r="H5751" s="122">
        <v>0.74472354356399995</v>
      </c>
      <c r="I5751" s="122">
        <v>0.75071744948200003</v>
      </c>
      <c r="J5751" s="122">
        <v>0.76239956886519999</v>
      </c>
      <c r="K5751" s="122">
        <v>0.74850050467920004</v>
      </c>
      <c r="L5751" s="122">
        <v>0.78034834333680003</v>
      </c>
      <c r="M5751" s="122">
        <v>0.74023510871800002</v>
      </c>
      <c r="N5751" s="122">
        <v>0.75210803617879995</v>
      </c>
      <c r="O5751" s="122">
        <v>0.7389922155084</v>
      </c>
      <c r="P5751" s="122">
        <v>0.73949144752280005</v>
      </c>
      <c r="Q5751" s="122">
        <v>0.73416564198040002</v>
      </c>
      <c r="R5751" s="122">
        <v>0.75024998854680003</v>
      </c>
      <c r="S5751" s="122">
        <v>0.7543284687456</v>
      </c>
      <c r="T5751" s="122">
        <v>0.73489544263240003</v>
      </c>
      <c r="U5751" s="122">
        <v>0.73626129652320005</v>
      </c>
      <c r="V5751" s="122">
        <v>0.93843331072680003</v>
      </c>
      <c r="W5751" s="122">
        <v>0.76956611502399996</v>
      </c>
      <c r="X5751" s="122">
        <v>0.76254153381839995</v>
      </c>
      <c r="Y5751" s="122">
        <v>0.92176854822639998</v>
      </c>
      <c r="Z5751" s="122">
        <v>0.73810251918199998</v>
      </c>
      <c r="AA5751" s="122">
        <v>0.94603879124440005</v>
      </c>
      <c r="AB5751" s="122">
        <v>0.75877481840439998</v>
      </c>
      <c r="AC5751" s="122">
        <v>0.74241144069959997</v>
      </c>
      <c r="AD5751" s="122">
        <v>1.0283445793207999</v>
      </c>
      <c r="AE5751" s="122">
        <v>0.83090093035599999</v>
      </c>
      <c r="AF5751" s="122">
        <v>0.85284532019960002</v>
      </c>
      <c r="AG5751" s="122">
        <v>0.83837556995079998</v>
      </c>
      <c r="AH5751" s="122">
        <v>0.81237153452279998</v>
      </c>
      <c r="AI5751" s="122">
        <v>0.80998123707199998</v>
      </c>
      <c r="AJ5751" s="122">
        <v>0.8210666485168</v>
      </c>
      <c r="AK5751" s="122">
        <v>0.82246027695440005</v>
      </c>
      <c r="AL5751" s="122">
        <v>0</v>
      </c>
    </row>
    <row r="5752" spans="1:38" hidden="1" x14ac:dyDescent="0.25">
      <c r="A5752" s="122" t="s">
        <v>2254</v>
      </c>
      <c r="B5752" s="122">
        <v>1</v>
      </c>
      <c r="C5752" s="122" t="s">
        <v>2255</v>
      </c>
      <c r="D5752" s="122" t="s">
        <v>2096</v>
      </c>
      <c r="E5752" s="122">
        <v>104</v>
      </c>
      <c r="F5752" s="122">
        <v>0.63548654736559995</v>
      </c>
      <c r="G5752" s="122">
        <v>0.87124155802600001</v>
      </c>
      <c r="H5752" s="122">
        <v>0.63503558973959995</v>
      </c>
      <c r="I5752" s="122">
        <v>0.63486857719879997</v>
      </c>
      <c r="J5752" s="122">
        <v>0.69799382881479999</v>
      </c>
      <c r="K5752" s="122">
        <v>0.67301651093040005</v>
      </c>
      <c r="L5752" s="122">
        <v>0.62999531498679995</v>
      </c>
      <c r="M5752" s="122">
        <v>0.62994813430920005</v>
      </c>
      <c r="N5752" s="122">
        <v>0.63134323016240002</v>
      </c>
      <c r="O5752" s="122">
        <v>0.87652594315999999</v>
      </c>
      <c r="P5752" s="122">
        <v>0.71873150597919999</v>
      </c>
      <c r="Q5752" s="122">
        <v>0.77979438197920004</v>
      </c>
      <c r="R5752" s="122">
        <v>0.63457801641639999</v>
      </c>
      <c r="S5752" s="122">
        <v>0.63261868138279997</v>
      </c>
      <c r="T5752" s="122">
        <v>0.64549868138279998</v>
      </c>
      <c r="U5752" s="122">
        <v>0.66305640675959998</v>
      </c>
      <c r="V5752" s="122">
        <v>0.64401754168640002</v>
      </c>
      <c r="W5752" s="122">
        <v>0.64485764820680003</v>
      </c>
      <c r="X5752" s="122">
        <v>0.64233803411120005</v>
      </c>
      <c r="Y5752" s="122">
        <v>0.6367380341112</v>
      </c>
      <c r="Z5752" s="122">
        <v>0.67424370116319998</v>
      </c>
      <c r="AA5752" s="122">
        <v>0.63169977316320003</v>
      </c>
      <c r="AB5752" s="122">
        <v>0.63559251448559995</v>
      </c>
      <c r="AC5752" s="122">
        <v>0.63948153053680001</v>
      </c>
      <c r="AD5752" s="122">
        <v>0.63164153053399996</v>
      </c>
      <c r="AE5752" s="122">
        <v>0.63416153053680002</v>
      </c>
      <c r="AF5752" s="122">
        <v>0.68344153053400003</v>
      </c>
      <c r="AG5752" s="122">
        <v>0.63304153053400003</v>
      </c>
      <c r="AH5752" s="122">
        <v>0.63332153053679996</v>
      </c>
      <c r="AI5752" s="122">
        <v>0.64340153053680005</v>
      </c>
      <c r="AJ5752" s="122">
        <v>0.63528153053680003</v>
      </c>
      <c r="AK5752" s="122">
        <v>0.64088153053679997</v>
      </c>
      <c r="AL5752" s="122">
        <v>0</v>
      </c>
    </row>
    <row r="5753" spans="1:38" hidden="1" x14ac:dyDescent="0.25">
      <c r="A5753" s="122" t="s">
        <v>2254</v>
      </c>
      <c r="B5753" s="122">
        <v>1</v>
      </c>
      <c r="C5753" s="122" t="s">
        <v>2255</v>
      </c>
      <c r="D5753" s="122" t="s">
        <v>2097</v>
      </c>
      <c r="E5753" s="122">
        <v>104</v>
      </c>
      <c r="F5753" s="122">
        <v>4.7675719468160001</v>
      </c>
      <c r="G5753" s="122">
        <v>4.7594133869883999</v>
      </c>
      <c r="H5753" s="122">
        <v>4.7581633595132002</v>
      </c>
      <c r="I5753" s="122">
        <v>4.7807356981664002</v>
      </c>
      <c r="J5753" s="122">
        <v>4.7768441330820002</v>
      </c>
      <c r="K5753" s="122">
        <v>4.7721481303831998</v>
      </c>
      <c r="L5753" s="122">
        <v>4.7741339096863999</v>
      </c>
      <c r="M5753" s="122">
        <v>4.7745294932636</v>
      </c>
      <c r="N5753" s="122">
        <v>4.7755142135624</v>
      </c>
      <c r="O5753" s="122">
        <v>4.7748788816568002</v>
      </c>
      <c r="P5753" s="122">
        <v>4.7893041751716003</v>
      </c>
      <c r="Q5753" s="122">
        <v>4.7778958825556002</v>
      </c>
      <c r="R5753" s="122">
        <v>4.7718933246711996</v>
      </c>
      <c r="S5753" s="122">
        <v>4.7898128291972002</v>
      </c>
      <c r="T5753" s="122">
        <v>4.7677131937287998</v>
      </c>
      <c r="U5753" s="122">
        <v>4.7775736143548002</v>
      </c>
      <c r="V5753" s="122">
        <v>4.7756628099740004</v>
      </c>
      <c r="W5753" s="122">
        <v>4.7782944894495998</v>
      </c>
      <c r="X5753" s="122">
        <v>4.7719120169223999</v>
      </c>
      <c r="Y5753" s="122">
        <v>4.7712676514719998</v>
      </c>
      <c r="Z5753" s="122">
        <v>4.8167213269448004</v>
      </c>
      <c r="AA5753" s="122">
        <v>4.7725911852304002</v>
      </c>
      <c r="AB5753" s="122">
        <v>4.7579410680171996</v>
      </c>
      <c r="AC5753" s="122">
        <v>4.7961154064768001</v>
      </c>
      <c r="AD5753" s="122">
        <v>4.7851715279564004</v>
      </c>
      <c r="AE5753" s="122">
        <v>4.7854891979216001</v>
      </c>
      <c r="AF5753" s="122">
        <v>4.7929306340636</v>
      </c>
      <c r="AG5753" s="122">
        <v>4.7909769265008002</v>
      </c>
      <c r="AH5753" s="122">
        <v>4.7875661887199996</v>
      </c>
      <c r="AI5753" s="122">
        <v>4.7981917853995997</v>
      </c>
      <c r="AJ5753" s="122">
        <v>4.7798649606232004</v>
      </c>
      <c r="AK5753" s="122">
        <v>2.3982630360892001</v>
      </c>
      <c r="AL5753" s="122">
        <v>1.1054299032E-3</v>
      </c>
    </row>
    <row r="5754" spans="1:38" hidden="1" x14ac:dyDescent="0.25">
      <c r="A5754" s="122" t="s">
        <v>2254</v>
      </c>
      <c r="B5754" s="122">
        <v>1</v>
      </c>
      <c r="C5754" s="122" t="s">
        <v>2255</v>
      </c>
      <c r="D5754" s="122" t="s">
        <v>2098</v>
      </c>
      <c r="E5754" s="122">
        <v>104</v>
      </c>
      <c r="F5754" s="122">
        <v>0.2530495921716</v>
      </c>
      <c r="G5754" s="122">
        <v>0.25275973437119997</v>
      </c>
      <c r="H5754" s="122">
        <v>0.252685421716</v>
      </c>
      <c r="I5754" s="122">
        <v>0.25258426043479998</v>
      </c>
      <c r="J5754" s="122">
        <v>0.25255719886040001</v>
      </c>
      <c r="K5754" s="122">
        <v>0.25253202972200001</v>
      </c>
      <c r="L5754" s="122">
        <v>0.25240037308640001</v>
      </c>
      <c r="M5754" s="122">
        <v>0.25247355809760003</v>
      </c>
      <c r="N5754" s="122">
        <v>0.25236200466120001</v>
      </c>
      <c r="O5754" s="122">
        <v>0.25251574389999998</v>
      </c>
      <c r="P5754" s="122">
        <v>0.25255910916879998</v>
      </c>
      <c r="Q5754" s="122">
        <v>0.25257646987999999</v>
      </c>
      <c r="R5754" s="122">
        <v>0.25254813246039998</v>
      </c>
      <c r="S5754" s="122">
        <v>0.25261513698119997</v>
      </c>
      <c r="T5754" s="122">
        <v>0.25276113125760002</v>
      </c>
      <c r="U5754" s="122">
        <v>0.25358938190320002</v>
      </c>
      <c r="V5754" s="122">
        <v>0.25275114952639999</v>
      </c>
      <c r="W5754" s="122">
        <v>0.252879345082</v>
      </c>
      <c r="X5754" s="122">
        <v>0.253582403018</v>
      </c>
      <c r="Y5754" s="122">
        <v>0.25294114247080002</v>
      </c>
      <c r="Z5754" s="122">
        <v>0.25348700604919999</v>
      </c>
      <c r="AA5754" s="122">
        <v>0.25352037624759999</v>
      </c>
      <c r="AB5754" s="122">
        <v>0.25350316281079999</v>
      </c>
      <c r="AC5754" s="122">
        <v>0.25463141436879999</v>
      </c>
      <c r="AD5754" s="122">
        <v>0.25517232275640001</v>
      </c>
      <c r="AE5754" s="122">
        <v>0.25522073183600003</v>
      </c>
      <c r="AF5754" s="122">
        <v>0.25525646330239998</v>
      </c>
      <c r="AG5754" s="122">
        <v>0.25529219476039999</v>
      </c>
      <c r="AH5754" s="122">
        <v>0.25528467780199998</v>
      </c>
      <c r="AI5754" s="122">
        <v>0.2553078006808</v>
      </c>
      <c r="AJ5754" s="122">
        <v>0.25532997952839998</v>
      </c>
      <c r="AK5754" s="122">
        <v>0.24319446208680001</v>
      </c>
      <c r="AL5754" s="122">
        <v>-1.29843812E-5</v>
      </c>
    </row>
    <row r="5755" spans="1:38" hidden="1" x14ac:dyDescent="0.25">
      <c r="A5755" s="122" t="s">
        <v>2254</v>
      </c>
      <c r="B5755" s="122">
        <v>1</v>
      </c>
      <c r="C5755" s="122" t="s">
        <v>2255</v>
      </c>
      <c r="D5755" s="122" t="s">
        <v>2099</v>
      </c>
      <c r="E5755" s="122">
        <v>104</v>
      </c>
      <c r="F5755" s="122">
        <v>0.50340360444639998</v>
      </c>
      <c r="G5755" s="122">
        <v>0.50331730440319999</v>
      </c>
      <c r="H5755" s="122">
        <v>0.5031814425344</v>
      </c>
      <c r="I5755" s="122">
        <v>0.50317606670799997</v>
      </c>
      <c r="J5755" s="122">
        <v>0.50296590230320004</v>
      </c>
      <c r="K5755" s="122">
        <v>0.50275922233320003</v>
      </c>
      <c r="L5755" s="122">
        <v>0.50272973899679996</v>
      </c>
      <c r="M5755" s="122">
        <v>0.5027002556604</v>
      </c>
      <c r="N5755" s="122">
        <v>0.5026725988088</v>
      </c>
      <c r="O5755" s="122">
        <v>0.50264353058080002</v>
      </c>
      <c r="P5755" s="122">
        <v>0.50264939021639998</v>
      </c>
      <c r="Q5755" s="122">
        <v>0.50300921354600003</v>
      </c>
      <c r="R5755" s="122">
        <v>0.50204243052039998</v>
      </c>
      <c r="S5755" s="122">
        <v>0.50113027554519995</v>
      </c>
      <c r="T5755" s="122">
        <v>0.50017939573280001</v>
      </c>
      <c r="U5755" s="122">
        <v>0.49940069903919998</v>
      </c>
      <c r="V5755" s="122">
        <v>0.49834145630920001</v>
      </c>
      <c r="W5755" s="122">
        <v>0.49787615496920001</v>
      </c>
      <c r="X5755" s="122">
        <v>0.49774779659079998</v>
      </c>
      <c r="Y5755" s="122">
        <v>0.49782672667279998</v>
      </c>
      <c r="Z5755" s="122">
        <v>0.49760954163479998</v>
      </c>
      <c r="AA5755" s="122">
        <v>0.49833152269039999</v>
      </c>
      <c r="AB5755" s="122">
        <v>0.49741097453599997</v>
      </c>
      <c r="AC5755" s="122">
        <v>0.49761042639000003</v>
      </c>
      <c r="AD5755" s="122">
        <v>0.49781172277480001</v>
      </c>
      <c r="AE5755" s="122">
        <v>0.49801117462319999</v>
      </c>
      <c r="AF5755" s="122">
        <v>0.49821241112440001</v>
      </c>
      <c r="AG5755" s="122">
        <v>0.49869453510799999</v>
      </c>
      <c r="AH5755" s="122">
        <v>0.49864366336119997</v>
      </c>
      <c r="AI5755" s="122">
        <v>0.4988242644168</v>
      </c>
      <c r="AJ5755" s="122">
        <v>0.49902371626800002</v>
      </c>
      <c r="AK5755" s="122">
        <v>0.47322208613119998</v>
      </c>
      <c r="AL5755" s="122">
        <v>-2.8038458559999997E-4</v>
      </c>
    </row>
    <row r="5756" spans="1:38" hidden="1" x14ac:dyDescent="0.25">
      <c r="A5756" s="122" t="s">
        <v>2254</v>
      </c>
      <c r="B5756" s="122">
        <v>1</v>
      </c>
      <c r="C5756" s="122" t="s">
        <v>2255</v>
      </c>
      <c r="D5756" s="122" t="s">
        <v>2100</v>
      </c>
      <c r="E5756" s="122">
        <v>104</v>
      </c>
      <c r="F5756" s="122">
        <v>0.59903749731559996</v>
      </c>
      <c r="G5756" s="122">
        <v>0.59892944399119996</v>
      </c>
      <c r="H5756" s="122">
        <v>0.59890715629360003</v>
      </c>
      <c r="I5756" s="122">
        <v>0.60021462033960005</v>
      </c>
      <c r="J5756" s="122">
        <v>0.59889569999000003</v>
      </c>
      <c r="K5756" s="122">
        <v>0.59865575867440002</v>
      </c>
      <c r="L5756" s="122">
        <v>0.59857588208599999</v>
      </c>
      <c r="M5756" s="122">
        <v>0.59864399256480005</v>
      </c>
      <c r="N5756" s="122">
        <v>0.59856891188920003</v>
      </c>
      <c r="O5756" s="122">
        <v>0.5985950266408</v>
      </c>
      <c r="P5756" s="122">
        <v>0.5985177276036</v>
      </c>
      <c r="Q5756" s="122">
        <v>0.59727750762679999</v>
      </c>
      <c r="R5756" s="122">
        <v>0.59671032656480005</v>
      </c>
      <c r="S5756" s="122">
        <v>0.59678457038199995</v>
      </c>
      <c r="T5756" s="122">
        <v>0.59440232241879998</v>
      </c>
      <c r="U5756" s="122">
        <v>0.59449280577120001</v>
      </c>
      <c r="V5756" s="122">
        <v>0.59624959018799994</v>
      </c>
      <c r="W5756" s="122">
        <v>0.59462537600760001</v>
      </c>
      <c r="X5756" s="122">
        <v>0.59253913328399999</v>
      </c>
      <c r="Y5756" s="122">
        <v>0.59481126613159996</v>
      </c>
      <c r="Z5756" s="122">
        <v>0.59234572385520001</v>
      </c>
      <c r="AA5756" s="122">
        <v>0.59223916725119996</v>
      </c>
      <c r="AB5756" s="122">
        <v>0.59087646961280005</v>
      </c>
      <c r="AC5756" s="122">
        <v>0.59063411335880001</v>
      </c>
      <c r="AD5756" s="122">
        <v>0.59066674012919995</v>
      </c>
      <c r="AE5756" s="122">
        <v>0.59069236019079996</v>
      </c>
      <c r="AF5756" s="122">
        <v>0.59073438475520001</v>
      </c>
      <c r="AG5756" s="122">
        <v>0.59071875670920004</v>
      </c>
      <c r="AH5756" s="122">
        <v>0.59100145590359998</v>
      </c>
      <c r="AI5756" s="122">
        <v>0.59070577880440001</v>
      </c>
      <c r="AJ5756" s="122">
        <v>0.59077975274920003</v>
      </c>
      <c r="AK5756" s="122">
        <v>0.56955711763719996</v>
      </c>
      <c r="AL5756" s="122">
        <v>-8.0737481999999995E-5</v>
      </c>
    </row>
    <row r="5757" spans="1:38" hidden="1" x14ac:dyDescent="0.25">
      <c r="A5757" s="122" t="s">
        <v>2254</v>
      </c>
      <c r="B5757" s="122">
        <v>1</v>
      </c>
      <c r="C5757" s="122" t="s">
        <v>2255</v>
      </c>
      <c r="D5757" s="122" t="s">
        <v>2101</v>
      </c>
      <c r="E5757" s="122">
        <v>104</v>
      </c>
      <c r="F5757" s="122">
        <v>0.77604304256080003</v>
      </c>
      <c r="G5757" s="122">
        <v>0.76738915573599997</v>
      </c>
      <c r="H5757" s="122">
        <v>0.76703368542640005</v>
      </c>
      <c r="I5757" s="122">
        <v>0.7665836798508</v>
      </c>
      <c r="J5757" s="122">
        <v>0.77203447100080003</v>
      </c>
      <c r="K5757" s="122">
        <v>0.76895731896480002</v>
      </c>
      <c r="L5757" s="122">
        <v>0.76612684349039994</v>
      </c>
      <c r="M5757" s="122">
        <v>0.76161958699120003</v>
      </c>
      <c r="N5757" s="122">
        <v>0.77106517384679996</v>
      </c>
      <c r="O5757" s="122">
        <v>0.78669993049200004</v>
      </c>
      <c r="P5757" s="122">
        <v>0.76631505796440003</v>
      </c>
      <c r="Q5757" s="122">
        <v>0.76102401263840003</v>
      </c>
      <c r="R5757" s="122">
        <v>0.76261640617399995</v>
      </c>
      <c r="S5757" s="122">
        <v>0.77292004422079996</v>
      </c>
      <c r="T5757" s="122">
        <v>0.76281162842359995</v>
      </c>
      <c r="U5757" s="122">
        <v>0.76245288381359999</v>
      </c>
      <c r="V5757" s="122">
        <v>0.77074980076919997</v>
      </c>
      <c r="W5757" s="122">
        <v>0.89320554528520002</v>
      </c>
      <c r="X5757" s="122">
        <v>0.75994991157960001</v>
      </c>
      <c r="Y5757" s="122">
        <v>0.76755310422559997</v>
      </c>
      <c r="Z5757" s="122">
        <v>0.76586375035239995</v>
      </c>
      <c r="AA5757" s="122">
        <v>0.76537986987560003</v>
      </c>
      <c r="AB5757" s="122">
        <v>0.83258371212799998</v>
      </c>
      <c r="AC5757" s="122">
        <v>0.75921979756559999</v>
      </c>
      <c r="AD5757" s="122">
        <v>0.7608994939532</v>
      </c>
      <c r="AE5757" s="122">
        <v>0.76138681493000004</v>
      </c>
      <c r="AF5757" s="122">
        <v>0.76306147494080001</v>
      </c>
      <c r="AG5757" s="122">
        <v>0.76280124586120002</v>
      </c>
      <c r="AH5757" s="122">
        <v>0.76250391257600003</v>
      </c>
      <c r="AI5757" s="122">
        <v>0.76389131833559998</v>
      </c>
      <c r="AJ5757" s="122">
        <v>0.75940548351079995</v>
      </c>
      <c r="AK5757" s="122">
        <v>0.75940130986160004</v>
      </c>
      <c r="AL5757" s="122">
        <v>0</v>
      </c>
    </row>
    <row r="5758" spans="1:38" hidden="1" x14ac:dyDescent="0.25">
      <c r="A5758" s="122" t="s">
        <v>2254</v>
      </c>
      <c r="B5758" s="122">
        <v>1</v>
      </c>
      <c r="C5758" s="122" t="s">
        <v>2255</v>
      </c>
      <c r="D5758" s="122" t="s">
        <v>2102</v>
      </c>
      <c r="E5758" s="122">
        <v>104</v>
      </c>
      <c r="F5758" s="122">
        <v>1.3045601889544001</v>
      </c>
      <c r="G5758" s="122">
        <v>1.1950007411384</v>
      </c>
      <c r="H5758" s="122">
        <v>1.1260719918476001</v>
      </c>
      <c r="I5758" s="122">
        <v>1.1100917049432</v>
      </c>
      <c r="J5758" s="122">
        <v>1.1159640797284001</v>
      </c>
      <c r="K5758" s="122">
        <v>1.1292743075656</v>
      </c>
      <c r="L5758" s="122">
        <v>1.130930555258</v>
      </c>
      <c r="M5758" s="122">
        <v>1.1100466213647999</v>
      </c>
      <c r="N5758" s="122">
        <v>1.151674339046</v>
      </c>
      <c r="O5758" s="122">
        <v>1.1131620486336</v>
      </c>
      <c r="P5758" s="122">
        <v>1.1558144528784</v>
      </c>
      <c r="Q5758" s="122">
        <v>1.1113946131764001</v>
      </c>
      <c r="R5758" s="122">
        <v>1.1189900012648</v>
      </c>
      <c r="S5758" s="122">
        <v>1.1807369350951999</v>
      </c>
      <c r="T5758" s="122">
        <v>1.1274120599476001</v>
      </c>
      <c r="U5758" s="122">
        <v>1.1600779197532001</v>
      </c>
      <c r="V5758" s="122">
        <v>1.2352687464964001</v>
      </c>
      <c r="W5758" s="122">
        <v>1.1860564079784</v>
      </c>
      <c r="X5758" s="122">
        <v>1.1129070979516</v>
      </c>
      <c r="Y5758" s="122">
        <v>1.1336574659704</v>
      </c>
      <c r="Z5758" s="122">
        <v>1.2030622989140001</v>
      </c>
      <c r="AA5758" s="122">
        <v>1.8445158829888</v>
      </c>
      <c r="AB5758" s="122">
        <v>1.356164368608</v>
      </c>
      <c r="AC5758" s="122">
        <v>1.1203383742824</v>
      </c>
      <c r="AD5758" s="122">
        <v>1.1149876999296</v>
      </c>
      <c r="AE5758" s="122">
        <v>1.1403105611436</v>
      </c>
      <c r="AF5758" s="122">
        <v>1.2541934762083999</v>
      </c>
      <c r="AG5758" s="122">
        <v>1.2433678876584</v>
      </c>
      <c r="AH5758" s="122">
        <v>1.3122977410312</v>
      </c>
      <c r="AI5758" s="122">
        <v>1.2511405383848</v>
      </c>
      <c r="AJ5758" s="122">
        <v>1.2602557484076</v>
      </c>
      <c r="AK5758" s="122">
        <v>1.4565271067115999</v>
      </c>
      <c r="AL5758" s="122">
        <v>0</v>
      </c>
    </row>
    <row r="5759" spans="1:38" hidden="1" x14ac:dyDescent="0.25">
      <c r="A5759" s="122" t="s">
        <v>2254</v>
      </c>
      <c r="B5759" s="122">
        <v>1</v>
      </c>
      <c r="C5759" s="122" t="s">
        <v>2255</v>
      </c>
      <c r="D5759" s="122" t="s">
        <v>2103</v>
      </c>
      <c r="E5759" s="122">
        <v>104</v>
      </c>
      <c r="F5759" s="122">
        <v>1.211365212092</v>
      </c>
      <c r="G5759" s="122">
        <v>1.2588577418760001</v>
      </c>
      <c r="H5759" s="122">
        <v>1.2220208094667999</v>
      </c>
      <c r="I5759" s="122">
        <v>1.2088373789744</v>
      </c>
      <c r="J5759" s="122">
        <v>1.2627866296107999</v>
      </c>
      <c r="K5759" s="122">
        <v>1.221410485624</v>
      </c>
      <c r="L5759" s="122">
        <v>1.2191494174888</v>
      </c>
      <c r="M5759" s="122">
        <v>1.2115899629483999</v>
      </c>
      <c r="N5759" s="122">
        <v>1.2096327692036</v>
      </c>
      <c r="O5759" s="122">
        <v>1.2222211933203999</v>
      </c>
      <c r="P5759" s="122">
        <v>1.2263917981868</v>
      </c>
      <c r="Q5759" s="122">
        <v>1.2485605899928001</v>
      </c>
      <c r="R5759" s="122">
        <v>1.2586405899927999</v>
      </c>
      <c r="S5759" s="122">
        <v>1.2709443779928</v>
      </c>
      <c r="T5759" s="122">
        <v>1.2760026352864</v>
      </c>
      <c r="U5759" s="122">
        <v>1.2863046076972</v>
      </c>
      <c r="V5759" s="122">
        <v>1.2809843717411999</v>
      </c>
      <c r="W5759" s="122">
        <v>1.2738968641924</v>
      </c>
      <c r="X5759" s="122">
        <v>1.2600515812668001</v>
      </c>
      <c r="Y5759" s="122">
        <v>1.2891797852639999</v>
      </c>
      <c r="Z5759" s="122">
        <v>1.3241875494008</v>
      </c>
      <c r="AA5759" s="122">
        <v>1.2965562921584</v>
      </c>
      <c r="AB5759" s="122">
        <v>1.2752601921583999</v>
      </c>
      <c r="AC5759" s="122">
        <v>1.2679171921584</v>
      </c>
      <c r="AD5759" s="122">
        <v>1.2698537001584</v>
      </c>
      <c r="AE5759" s="122">
        <v>1.2777990499372001</v>
      </c>
      <c r="AF5759" s="122">
        <v>1.2735898263256</v>
      </c>
      <c r="AG5759" s="122">
        <v>1.2749960543628001</v>
      </c>
      <c r="AH5759" s="122">
        <v>1.2721918490204001</v>
      </c>
      <c r="AI5759" s="122">
        <v>1.2954346885843999</v>
      </c>
      <c r="AJ5759" s="122">
        <v>1.254900525634</v>
      </c>
      <c r="AK5759" s="122">
        <v>1.314541820284</v>
      </c>
      <c r="AL5759" s="122">
        <v>0</v>
      </c>
    </row>
    <row r="5760" spans="1:38" hidden="1" x14ac:dyDescent="0.25">
      <c r="A5760" s="122" t="s">
        <v>2254</v>
      </c>
      <c r="B5760" s="122">
        <v>1</v>
      </c>
      <c r="C5760" s="122" t="s">
        <v>2255</v>
      </c>
      <c r="D5760" s="122" t="s">
        <v>2137</v>
      </c>
      <c r="E5760" s="122">
        <v>104</v>
      </c>
      <c r="F5760" s="122">
        <v>0</v>
      </c>
      <c r="G5760" s="122">
        <v>0</v>
      </c>
      <c r="H5760" s="122">
        <v>0</v>
      </c>
      <c r="I5760" s="122">
        <v>0</v>
      </c>
      <c r="J5760" s="122">
        <v>0</v>
      </c>
      <c r="K5760" s="122">
        <v>0</v>
      </c>
      <c r="L5760" s="122">
        <v>0</v>
      </c>
      <c r="M5760" s="122">
        <v>0</v>
      </c>
      <c r="N5760" s="122">
        <v>0</v>
      </c>
      <c r="O5760" s="122">
        <v>0</v>
      </c>
      <c r="P5760" s="122">
        <v>0</v>
      </c>
      <c r="Q5760" s="122">
        <v>0</v>
      </c>
      <c r="R5760" s="122">
        <v>0</v>
      </c>
      <c r="S5760" s="122">
        <v>0</v>
      </c>
      <c r="T5760" s="122">
        <v>0</v>
      </c>
      <c r="U5760" s="122">
        <v>0</v>
      </c>
      <c r="V5760" s="122">
        <v>0</v>
      </c>
      <c r="W5760" s="122">
        <v>0</v>
      </c>
      <c r="X5760" s="122">
        <v>0</v>
      </c>
      <c r="Y5760" s="122">
        <v>0</v>
      </c>
      <c r="Z5760" s="122">
        <v>0</v>
      </c>
      <c r="AA5760" s="122">
        <v>0</v>
      </c>
      <c r="AB5760" s="122">
        <v>0</v>
      </c>
      <c r="AC5760" s="122">
        <v>0</v>
      </c>
      <c r="AD5760" s="122">
        <v>0</v>
      </c>
      <c r="AE5760" s="122">
        <v>0</v>
      </c>
      <c r="AF5760" s="122">
        <v>0</v>
      </c>
      <c r="AG5760" s="122">
        <v>0</v>
      </c>
      <c r="AH5760" s="122">
        <v>0</v>
      </c>
      <c r="AI5760" s="122">
        <v>0</v>
      </c>
      <c r="AJ5760" s="122">
        <v>0</v>
      </c>
      <c r="AK5760" s="122">
        <v>0</v>
      </c>
      <c r="AL5760" s="122">
        <v>0</v>
      </c>
    </row>
    <row r="5761" spans="1:38" hidden="1" x14ac:dyDescent="0.25">
      <c r="A5761" s="122" t="s">
        <v>2254</v>
      </c>
      <c r="B5761" s="122">
        <v>1</v>
      </c>
      <c r="C5761" s="122" t="s">
        <v>2255</v>
      </c>
      <c r="D5761" s="122" t="s">
        <v>2104</v>
      </c>
      <c r="E5761" s="122">
        <v>104</v>
      </c>
      <c r="F5761" s="122">
        <v>1.0427165681688</v>
      </c>
      <c r="G5761" s="122">
        <v>1.0379659420844001</v>
      </c>
      <c r="H5761" s="122">
        <v>1.0378253480868</v>
      </c>
      <c r="I5761" s="122">
        <v>1.0332486175536</v>
      </c>
      <c r="J5761" s="122">
        <v>1.0395575958487999</v>
      </c>
      <c r="K5761" s="122">
        <v>1.0363218705727999</v>
      </c>
      <c r="L5761" s="122">
        <v>1.0420531323216</v>
      </c>
      <c r="M5761" s="122">
        <v>1.0361075042248</v>
      </c>
      <c r="N5761" s="122">
        <v>1.0326150232047999</v>
      </c>
      <c r="O5761" s="122">
        <v>1.0336836431431999</v>
      </c>
      <c r="P5761" s="122">
        <v>1.038980492746</v>
      </c>
      <c r="Q5761" s="122">
        <v>1.0383547118112</v>
      </c>
      <c r="R5761" s="122">
        <v>1.0380192760672</v>
      </c>
      <c r="S5761" s="122">
        <v>1.0366240800916</v>
      </c>
      <c r="T5761" s="122">
        <v>1.037718020584</v>
      </c>
      <c r="U5761" s="122">
        <v>1.0622284857436</v>
      </c>
      <c r="V5761" s="122">
        <v>1.0545574766804</v>
      </c>
      <c r="W5761" s="122">
        <v>1.0470952840656</v>
      </c>
      <c r="X5761" s="122">
        <v>1.0804280524072001</v>
      </c>
      <c r="Y5761" s="122">
        <v>1.0492201237979999</v>
      </c>
      <c r="Z5761" s="122">
        <v>1.0857088024048001</v>
      </c>
      <c r="AA5761" s="122">
        <v>1.0660704163200001</v>
      </c>
      <c r="AB5761" s="122">
        <v>1.0383787281364001</v>
      </c>
      <c r="AC5761" s="122">
        <v>1.0867167839444001</v>
      </c>
      <c r="AD5761" s="122">
        <v>1.0937605237635999</v>
      </c>
      <c r="AE5761" s="122">
        <v>1.063975651102</v>
      </c>
      <c r="AF5761" s="122">
        <v>1.0634166477116</v>
      </c>
      <c r="AG5761" s="122">
        <v>1.0505834035088</v>
      </c>
      <c r="AH5761" s="122">
        <v>1.0671192614348</v>
      </c>
      <c r="AI5761" s="122">
        <v>1.0506359824575999</v>
      </c>
      <c r="AJ5761" s="122">
        <v>1.0486986161372001</v>
      </c>
      <c r="AK5761" s="122">
        <v>1.0259235365679999</v>
      </c>
      <c r="AL5761" s="122">
        <v>2.1380301600000002E-5</v>
      </c>
    </row>
    <row r="5762" spans="1:38" hidden="1" x14ac:dyDescent="0.25">
      <c r="A5762" s="122" t="s">
        <v>2254</v>
      </c>
      <c r="B5762" s="122">
        <v>1</v>
      </c>
      <c r="C5762" s="122" t="s">
        <v>2255</v>
      </c>
      <c r="D5762" s="122" t="s">
        <v>2105</v>
      </c>
      <c r="E5762" s="122">
        <v>104</v>
      </c>
      <c r="F5762" s="122">
        <v>0.86816451749440005</v>
      </c>
      <c r="G5762" s="122">
        <v>0.91528579345280003</v>
      </c>
      <c r="H5762" s="122">
        <v>0.83214323676400004</v>
      </c>
      <c r="I5762" s="122">
        <v>0.81649559683999995</v>
      </c>
      <c r="J5762" s="122">
        <v>1.1043208770804001</v>
      </c>
      <c r="K5762" s="122">
        <v>0.81669179763080002</v>
      </c>
      <c r="L5762" s="122">
        <v>0.86688012574520001</v>
      </c>
      <c r="M5762" s="122">
        <v>0.81992561476000003</v>
      </c>
      <c r="N5762" s="122">
        <v>0.91886648434560003</v>
      </c>
      <c r="O5762" s="122">
        <v>0.87892735581000003</v>
      </c>
      <c r="P5762" s="122">
        <v>2.7363541973124001</v>
      </c>
      <c r="Q5762" s="122">
        <v>1.3258816205796</v>
      </c>
      <c r="R5762" s="122">
        <v>0.87174784027800001</v>
      </c>
      <c r="S5762" s="122">
        <v>2.6531623390916002</v>
      </c>
      <c r="T5762" s="122">
        <v>0.82902816066280005</v>
      </c>
      <c r="U5762" s="122">
        <v>0.97086143070840003</v>
      </c>
      <c r="V5762" s="122">
        <v>1.591647952762</v>
      </c>
      <c r="W5762" s="122">
        <v>2.6249113730112001</v>
      </c>
      <c r="X5762" s="122">
        <v>0.86306692721760003</v>
      </c>
      <c r="Y5762" s="122">
        <v>0.89414304887319995</v>
      </c>
      <c r="Z5762" s="122">
        <v>0.83675217685640002</v>
      </c>
      <c r="AA5762" s="122">
        <v>1.0354999288591999</v>
      </c>
      <c r="AB5762" s="122">
        <v>1.3529820168591999</v>
      </c>
      <c r="AC5762" s="122">
        <v>0.99233190885919997</v>
      </c>
      <c r="AD5762" s="122">
        <v>0.82890008085919997</v>
      </c>
      <c r="AE5762" s="122">
        <v>1.6482371845632</v>
      </c>
      <c r="AF5762" s="122">
        <v>0.94258584132720002</v>
      </c>
      <c r="AG5762" s="122">
        <v>2.9241281671588002</v>
      </c>
      <c r="AH5762" s="122">
        <v>1.0752111304087999</v>
      </c>
      <c r="AI5762" s="122">
        <v>0.87395033906319997</v>
      </c>
      <c r="AJ5762" s="122">
        <v>0.99309223220480003</v>
      </c>
      <c r="AK5762" s="122">
        <v>1.8414945495548001</v>
      </c>
      <c r="AL5762" s="122">
        <v>0</v>
      </c>
    </row>
    <row r="5763" spans="1:38" hidden="1" x14ac:dyDescent="0.25">
      <c r="A5763" s="122" t="s">
        <v>2254</v>
      </c>
      <c r="B5763" s="122">
        <v>1</v>
      </c>
      <c r="C5763" s="122" t="s">
        <v>2255</v>
      </c>
      <c r="D5763" s="122" t="s">
        <v>2106</v>
      </c>
      <c r="E5763" s="122">
        <v>104</v>
      </c>
      <c r="F5763" s="122">
        <v>1.8588946776652</v>
      </c>
      <c r="G5763" s="122">
        <v>1.8627024153164</v>
      </c>
      <c r="H5763" s="122">
        <v>1.8667148624795999</v>
      </c>
      <c r="I5763" s="122">
        <v>1.8724155327387999</v>
      </c>
      <c r="J5763" s="122">
        <v>1.8773037066139999</v>
      </c>
      <c r="K5763" s="122">
        <v>1.8804604029764</v>
      </c>
      <c r="L5763" s="122">
        <v>1.8837075332572</v>
      </c>
      <c r="M5763" s="122">
        <v>1.8877746993532001</v>
      </c>
      <c r="N5763" s="122">
        <v>1.8950093000999999</v>
      </c>
      <c r="O5763" s="122">
        <v>1.9063520357699999</v>
      </c>
      <c r="P5763" s="122">
        <v>1.9337933389768001</v>
      </c>
      <c r="Q5763" s="122">
        <v>1.9189385648299999</v>
      </c>
      <c r="R5763" s="122">
        <v>1.9175746826011999</v>
      </c>
      <c r="S5763" s="122">
        <v>1.9232146715767999</v>
      </c>
      <c r="T5763" s="122">
        <v>1.9249075866104</v>
      </c>
      <c r="U5763" s="122">
        <v>1.9301623256439999</v>
      </c>
      <c r="V5763" s="122">
        <v>1.9385084503064001</v>
      </c>
      <c r="W5763" s="122">
        <v>1.9541424931867999</v>
      </c>
      <c r="X5763" s="122">
        <v>1.9507768592843999</v>
      </c>
      <c r="Y5763" s="122">
        <v>1.9510214301619999</v>
      </c>
      <c r="Z5763" s="122">
        <v>1.9567831210424</v>
      </c>
      <c r="AA5763" s="122">
        <v>1.9635434792344</v>
      </c>
      <c r="AB5763" s="122">
        <v>1.9503158508959999</v>
      </c>
      <c r="AC5763" s="122">
        <v>1.9501065705492</v>
      </c>
      <c r="AD5763" s="122">
        <v>1.9430523822079999</v>
      </c>
      <c r="AE5763" s="122">
        <v>1.9459107474855999</v>
      </c>
      <c r="AF5763" s="122">
        <v>2.0386145877412001</v>
      </c>
      <c r="AG5763" s="122">
        <v>1.9465230841279999</v>
      </c>
      <c r="AH5763" s="122">
        <v>1.9291884365684</v>
      </c>
      <c r="AI5763" s="122">
        <v>1.9296989814900001</v>
      </c>
      <c r="AJ5763" s="122">
        <v>1.9260850233828</v>
      </c>
      <c r="AK5763" s="122">
        <v>1.5847304412772001</v>
      </c>
      <c r="AL5763" s="122">
        <v>-5.0399910540000004E-3</v>
      </c>
    </row>
    <row r="5764" spans="1:38" hidden="1" x14ac:dyDescent="0.25">
      <c r="A5764" s="122" t="s">
        <v>2254</v>
      </c>
      <c r="B5764" s="122">
        <v>1</v>
      </c>
      <c r="C5764" s="122" t="s">
        <v>2255</v>
      </c>
      <c r="D5764" s="122" t="s">
        <v>2107</v>
      </c>
      <c r="E5764" s="122">
        <v>104</v>
      </c>
      <c r="F5764" s="122">
        <v>0.80554579617400002</v>
      </c>
      <c r="G5764" s="122">
        <v>0.80556890914919999</v>
      </c>
      <c r="H5764" s="122">
        <v>0.8060557095948</v>
      </c>
      <c r="I5764" s="122">
        <v>0.80680031749799996</v>
      </c>
      <c r="J5764" s="122">
        <v>0.80724949464880003</v>
      </c>
      <c r="K5764" s="122">
        <v>0.80563614493879998</v>
      </c>
      <c r="L5764" s="122">
        <v>0.80563406903559998</v>
      </c>
      <c r="M5764" s="122">
        <v>0.80679027092440003</v>
      </c>
      <c r="N5764" s="122">
        <v>0.80724514548159998</v>
      </c>
      <c r="O5764" s="122">
        <v>0.82097351952840003</v>
      </c>
      <c r="P5764" s="122">
        <v>0.81055128637840002</v>
      </c>
      <c r="Q5764" s="122">
        <v>0.80720976637840003</v>
      </c>
      <c r="R5764" s="122">
        <v>0.81336693837840002</v>
      </c>
      <c r="S5764" s="122">
        <v>0.80988242414800005</v>
      </c>
      <c r="T5764" s="122">
        <v>0.81189358014799995</v>
      </c>
      <c r="U5764" s="122">
        <v>0.80963042414800002</v>
      </c>
      <c r="V5764" s="122">
        <v>0.81119444297359999</v>
      </c>
      <c r="W5764" s="122">
        <v>0.80871005570599996</v>
      </c>
      <c r="X5764" s="122">
        <v>0.80852185551480005</v>
      </c>
      <c r="Y5764" s="122">
        <v>0.81026241951480005</v>
      </c>
      <c r="Z5764" s="122">
        <v>0.80902201951480002</v>
      </c>
      <c r="AA5764" s="122">
        <v>0.80880938751480003</v>
      </c>
      <c r="AB5764" s="122">
        <v>0.81110222351479999</v>
      </c>
      <c r="AC5764" s="122">
        <v>0.82325008257520005</v>
      </c>
      <c r="AD5764" s="122">
        <v>0.82334484215759995</v>
      </c>
      <c r="AE5764" s="122">
        <v>0.82418931162679998</v>
      </c>
      <c r="AF5764" s="122">
        <v>0.82359367808759998</v>
      </c>
      <c r="AG5764" s="122">
        <v>0.82398307976600005</v>
      </c>
      <c r="AH5764" s="122">
        <v>0.82396683327840003</v>
      </c>
      <c r="AI5764" s="122">
        <v>0.82313780335919995</v>
      </c>
      <c r="AJ5764" s="122">
        <v>0.82537039605719997</v>
      </c>
      <c r="AK5764" s="122">
        <v>0.82537539767199997</v>
      </c>
      <c r="AL5764" s="122">
        <v>0</v>
      </c>
    </row>
    <row r="5765" spans="1:38" hidden="1" x14ac:dyDescent="0.25">
      <c r="A5765" s="122" t="s">
        <v>2254</v>
      </c>
      <c r="B5765" s="122">
        <v>1</v>
      </c>
      <c r="C5765" s="122" t="s">
        <v>2255</v>
      </c>
      <c r="D5765" s="122" t="s">
        <v>475</v>
      </c>
      <c r="E5765" s="122">
        <v>104</v>
      </c>
      <c r="F5765" s="122">
        <v>0.96262321928359995</v>
      </c>
      <c r="G5765" s="122">
        <v>0.95836064710119995</v>
      </c>
      <c r="H5765" s="122">
        <v>0.957360708108</v>
      </c>
      <c r="I5765" s="122">
        <v>0.95692800552440005</v>
      </c>
      <c r="J5765" s="122">
        <v>0.957242858852</v>
      </c>
      <c r="K5765" s="122">
        <v>0.96538251862080005</v>
      </c>
      <c r="L5765" s="122">
        <v>0.95857867778399997</v>
      </c>
      <c r="M5765" s="122">
        <v>0.95721468492439998</v>
      </c>
      <c r="N5765" s="122">
        <v>0.95742444430920004</v>
      </c>
      <c r="O5765" s="122">
        <v>0.95782939315000004</v>
      </c>
      <c r="P5765" s="122">
        <v>0.96039091884679995</v>
      </c>
      <c r="Q5765" s="122">
        <v>0.95686033947839999</v>
      </c>
      <c r="R5765" s="122">
        <v>0.96202028947920004</v>
      </c>
      <c r="S5765" s="122">
        <v>0.95601359568400002</v>
      </c>
      <c r="T5765" s="122">
        <v>0.95637326976519998</v>
      </c>
      <c r="U5765" s="122">
        <v>0.95454172705079998</v>
      </c>
      <c r="V5765" s="122">
        <v>1.007668542524</v>
      </c>
      <c r="W5765" s="122">
        <v>0.95590928653079998</v>
      </c>
      <c r="X5765" s="122">
        <v>0.95680559141160004</v>
      </c>
      <c r="Y5765" s="122">
        <v>0.9559386749248</v>
      </c>
      <c r="Z5765" s="122">
        <v>0.95434314329199998</v>
      </c>
      <c r="AA5765" s="122">
        <v>0.9584638024248</v>
      </c>
      <c r="AB5765" s="122">
        <v>1.0963330161867999</v>
      </c>
      <c r="AC5765" s="122">
        <v>0.95410416026239997</v>
      </c>
      <c r="AD5765" s="122">
        <v>0.95351983196400003</v>
      </c>
      <c r="AE5765" s="122">
        <v>0.96431499215799998</v>
      </c>
      <c r="AF5765" s="122">
        <v>0.96369145911919996</v>
      </c>
      <c r="AG5765" s="122">
        <v>0.96402170184879998</v>
      </c>
      <c r="AH5765" s="122">
        <v>0.96390333101159997</v>
      </c>
      <c r="AI5765" s="122">
        <v>0.96362779115959996</v>
      </c>
      <c r="AJ5765" s="122">
        <v>0.96420219798560003</v>
      </c>
      <c r="AK5765" s="122">
        <v>0.97161141940240003</v>
      </c>
      <c r="AL5765" s="122">
        <v>0</v>
      </c>
    </row>
    <row r="5766" spans="1:38" hidden="1" x14ac:dyDescent="0.25">
      <c r="A5766" s="122" t="s">
        <v>2254</v>
      </c>
      <c r="B5766" s="122">
        <v>1</v>
      </c>
      <c r="C5766" s="122" t="s">
        <v>2255</v>
      </c>
      <c r="D5766" s="122" t="s">
        <v>2108</v>
      </c>
      <c r="E5766" s="122">
        <v>104</v>
      </c>
      <c r="F5766" s="122">
        <v>0.14223095935720001</v>
      </c>
      <c r="G5766" s="122">
        <v>0.14223144749239999</v>
      </c>
      <c r="H5766" s="122">
        <v>0.14215068315279999</v>
      </c>
      <c r="I5766" s="122">
        <v>0.1421511712852</v>
      </c>
      <c r="J5766" s="122">
        <v>0.14215165942040001</v>
      </c>
      <c r="K5766" s="122">
        <v>0.14215214755559999</v>
      </c>
      <c r="L5766" s="122">
        <v>0.1421424558428</v>
      </c>
      <c r="M5766" s="122">
        <v>0.1421482980456</v>
      </c>
      <c r="N5766" s="122">
        <v>0.14214878618080001</v>
      </c>
      <c r="O5766" s="122">
        <v>0.142033098676</v>
      </c>
      <c r="P5766" s="122">
        <v>0.14200675165320001</v>
      </c>
      <c r="Q5766" s="122">
        <v>0.14201485468799999</v>
      </c>
      <c r="R5766" s="122">
        <v>0.14200916599800001</v>
      </c>
      <c r="S5766" s="122">
        <v>0.142007701598</v>
      </c>
      <c r="T5766" s="122">
        <v>0.14200623719239999</v>
      </c>
      <c r="U5766" s="122">
        <v>0.14200477278400001</v>
      </c>
      <c r="V5766" s="122">
        <v>0.14198523528000001</v>
      </c>
      <c r="W5766" s="122">
        <v>0.1419890427312</v>
      </c>
      <c r="X5766" s="122">
        <v>0.14199285017960001</v>
      </c>
      <c r="Y5766" s="122">
        <v>0.14199665762800001</v>
      </c>
      <c r="Z5766" s="122">
        <v>0.14200046508200001</v>
      </c>
      <c r="AA5766" s="122">
        <v>0.14198967552</v>
      </c>
      <c r="AB5766" s="122">
        <v>0.14199060910719999</v>
      </c>
      <c r="AC5766" s="122">
        <v>0.14199129249760001</v>
      </c>
      <c r="AD5766" s="122">
        <v>0.14199197588519999</v>
      </c>
      <c r="AE5766" s="122">
        <v>0.14199265927560001</v>
      </c>
      <c r="AF5766" s="122">
        <v>0.14199334266319999</v>
      </c>
      <c r="AG5766" s="122">
        <v>0.1419940260508</v>
      </c>
      <c r="AH5766" s="122">
        <v>0.1419949996332</v>
      </c>
      <c r="AI5766" s="122">
        <v>0.14199568302359999</v>
      </c>
      <c r="AJ5766" s="122">
        <v>0.14199636640839999</v>
      </c>
      <c r="AK5766" s="122">
        <v>0.1407754438272</v>
      </c>
      <c r="AL5766" s="122">
        <v>-6.5410043999999996E-6</v>
      </c>
    </row>
    <row r="5767" spans="1:38" hidden="1" x14ac:dyDescent="0.25">
      <c r="A5767" s="122" t="s">
        <v>2254</v>
      </c>
      <c r="B5767" s="122">
        <v>1</v>
      </c>
      <c r="C5767" s="122" t="s">
        <v>2255</v>
      </c>
      <c r="D5767" s="122" t="s">
        <v>2109</v>
      </c>
      <c r="E5767" s="122">
        <v>104</v>
      </c>
      <c r="F5767" s="122">
        <v>0.50831272091320001</v>
      </c>
      <c r="G5767" s="122">
        <v>0.51140238783479997</v>
      </c>
      <c r="H5767" s="122">
        <v>0.52264707447400005</v>
      </c>
      <c r="I5767" s="122">
        <v>0.50802407924799997</v>
      </c>
      <c r="J5767" s="122">
        <v>0.50610019080879998</v>
      </c>
      <c r="K5767" s="122">
        <v>0.52375881066039998</v>
      </c>
      <c r="L5767" s="122">
        <v>0.51143356304880006</v>
      </c>
      <c r="M5767" s="122">
        <v>0.51157676693480003</v>
      </c>
      <c r="N5767" s="122">
        <v>0.5095345382848</v>
      </c>
      <c r="O5767" s="122">
        <v>0.51745855444360001</v>
      </c>
      <c r="P5767" s="122">
        <v>0.50753936481359996</v>
      </c>
      <c r="Q5767" s="122">
        <v>0.51258279829120001</v>
      </c>
      <c r="R5767" s="122">
        <v>0.50913391107039996</v>
      </c>
      <c r="S5767" s="122">
        <v>0.50622609672600005</v>
      </c>
      <c r="T5767" s="122">
        <v>0.50784850866959996</v>
      </c>
      <c r="U5767" s="122">
        <v>0.50556710985760001</v>
      </c>
      <c r="V5767" s="122">
        <v>0.50561349068999994</v>
      </c>
      <c r="W5767" s="122">
        <v>0.51459565085600001</v>
      </c>
      <c r="X5767" s="122">
        <v>0.50525697029640004</v>
      </c>
      <c r="Y5767" s="122">
        <v>0.50178015957720001</v>
      </c>
      <c r="Z5767" s="122">
        <v>0.50347851200640004</v>
      </c>
      <c r="AA5767" s="122">
        <v>0.50108137980879996</v>
      </c>
      <c r="AB5767" s="122">
        <v>0.50235625948200002</v>
      </c>
      <c r="AC5767" s="122">
        <v>0.50076669631519999</v>
      </c>
      <c r="AD5767" s="122">
        <v>0.50203696946760001</v>
      </c>
      <c r="AE5767" s="122">
        <v>0.50216958370599996</v>
      </c>
      <c r="AF5767" s="122">
        <v>0.50120925466080002</v>
      </c>
      <c r="AG5767" s="122">
        <v>0.50187127300239998</v>
      </c>
      <c r="AH5767" s="122">
        <v>0.50115161859000001</v>
      </c>
      <c r="AI5767" s="122">
        <v>0.50601358787840001</v>
      </c>
      <c r="AJ5767" s="122">
        <v>0.50256520821640005</v>
      </c>
      <c r="AK5767" s="122">
        <v>0.47475308861120002</v>
      </c>
      <c r="AL5767" s="122">
        <v>-1.9691354759999999E-4</v>
      </c>
    </row>
    <row r="5768" spans="1:38" hidden="1" x14ac:dyDescent="0.25">
      <c r="A5768" s="122" t="s">
        <v>2254</v>
      </c>
      <c r="B5768" s="122">
        <v>1</v>
      </c>
      <c r="C5768" s="122" t="s">
        <v>2255</v>
      </c>
      <c r="D5768" s="122" t="s">
        <v>2110</v>
      </c>
      <c r="E5768" s="122">
        <v>104</v>
      </c>
      <c r="F5768" s="122">
        <v>0.27477223681879998</v>
      </c>
      <c r="G5768" s="122">
        <v>0.25901870881880001</v>
      </c>
      <c r="H5768" s="122">
        <v>0.2989636488188</v>
      </c>
      <c r="I5768" s="122">
        <v>0.41057432882200001</v>
      </c>
      <c r="J5768" s="122">
        <v>0.36335979698760001</v>
      </c>
      <c r="K5768" s="122">
        <v>0.39526079037759998</v>
      </c>
      <c r="L5768" s="122">
        <v>0.36840632637760001</v>
      </c>
      <c r="M5768" s="122">
        <v>0.30778459037759998</v>
      </c>
      <c r="N5768" s="122">
        <v>0.29078590237759999</v>
      </c>
      <c r="O5768" s="122">
        <v>0.3053073183776</v>
      </c>
      <c r="P5768" s="122">
        <v>0.51290917437759997</v>
      </c>
      <c r="Q5768" s="122">
        <v>0.28118638237479998</v>
      </c>
      <c r="R5768" s="122">
        <v>0.50259324637479996</v>
      </c>
      <c r="S5768" s="122">
        <v>0.50251348174440003</v>
      </c>
      <c r="T5768" s="122">
        <v>0.39595094174439999</v>
      </c>
      <c r="U5768" s="122">
        <v>0.36829606974439999</v>
      </c>
      <c r="V5768" s="122">
        <v>0.40472056974440002</v>
      </c>
      <c r="W5768" s="122">
        <v>0.28839672574440001</v>
      </c>
      <c r="X5768" s="122">
        <v>0.31627248974439998</v>
      </c>
      <c r="Y5768" s="122">
        <v>0.3718147177444</v>
      </c>
      <c r="Z5768" s="122">
        <v>0.3080169977444</v>
      </c>
      <c r="AA5768" s="122">
        <v>0.79279544574439997</v>
      </c>
      <c r="AB5768" s="122">
        <v>0.71596924174440002</v>
      </c>
      <c r="AC5768" s="122">
        <v>0.62563062974439998</v>
      </c>
      <c r="AD5768" s="122">
        <v>0.29188468574440002</v>
      </c>
      <c r="AE5768" s="122">
        <v>0.27798446181519998</v>
      </c>
      <c r="AF5768" s="122">
        <v>0.31923344279959998</v>
      </c>
      <c r="AG5768" s="122">
        <v>0.32384242413879999</v>
      </c>
      <c r="AH5768" s="122">
        <v>0.43211533235920002</v>
      </c>
      <c r="AI5768" s="122">
        <v>0.29525413914359999</v>
      </c>
      <c r="AJ5768" s="122">
        <v>0.39125443117320002</v>
      </c>
      <c r="AK5768" s="122">
        <v>0.3705612430968</v>
      </c>
      <c r="AL5768" s="122">
        <v>0</v>
      </c>
    </row>
    <row r="5769" spans="1:38" hidden="1" x14ac:dyDescent="0.25">
      <c r="A5769" s="122" t="s">
        <v>2254</v>
      </c>
      <c r="B5769" s="122">
        <v>1</v>
      </c>
      <c r="C5769" s="122" t="s">
        <v>2255</v>
      </c>
      <c r="D5769" s="122" t="s">
        <v>2111</v>
      </c>
      <c r="E5769" s="122">
        <v>104</v>
      </c>
      <c r="F5769" s="122">
        <v>0.56275450395920001</v>
      </c>
      <c r="G5769" s="122">
        <v>0.57386488940199998</v>
      </c>
      <c r="H5769" s="122">
        <v>0.57644802315520005</v>
      </c>
      <c r="I5769" s="122">
        <v>0.56562819868799996</v>
      </c>
      <c r="J5769" s="122">
        <v>0.59581559732519995</v>
      </c>
      <c r="K5769" s="122">
        <v>0.58334690615039997</v>
      </c>
      <c r="L5769" s="122">
        <v>0.67361151966080002</v>
      </c>
      <c r="M5769" s="122">
        <v>0.57402017831480001</v>
      </c>
      <c r="N5769" s="122">
        <v>0.58228580815719999</v>
      </c>
      <c r="O5769" s="122">
        <v>0.81656039419920001</v>
      </c>
      <c r="P5769" s="122">
        <v>0.67332559378839996</v>
      </c>
      <c r="Q5769" s="122">
        <v>0.68995975622560002</v>
      </c>
      <c r="R5769" s="122">
        <v>0.56609475622560002</v>
      </c>
      <c r="S5769" s="122">
        <v>0.56482981419760003</v>
      </c>
      <c r="T5769" s="122">
        <v>0.58391525006080003</v>
      </c>
      <c r="U5769" s="122">
        <v>0.63619304206079996</v>
      </c>
      <c r="V5769" s="122">
        <v>0.75592225777599997</v>
      </c>
      <c r="W5769" s="122">
        <v>0.68184931646159996</v>
      </c>
      <c r="X5769" s="122">
        <v>0.61766850963160003</v>
      </c>
      <c r="Y5769" s="122">
        <v>0.57024944562879998</v>
      </c>
      <c r="Z5769" s="122">
        <v>0.56642565664720002</v>
      </c>
      <c r="AA5769" s="122">
        <v>0.62811293344240005</v>
      </c>
      <c r="AB5769" s="122">
        <v>0.66790579385320004</v>
      </c>
      <c r="AC5769" s="122">
        <v>0.63913911547640001</v>
      </c>
      <c r="AD5769" s="122">
        <v>0.58529623547639997</v>
      </c>
      <c r="AE5769" s="122">
        <v>0.59488941001840001</v>
      </c>
      <c r="AF5769" s="122">
        <v>0.60559397006640003</v>
      </c>
      <c r="AG5769" s="122">
        <v>0.60266210210079996</v>
      </c>
      <c r="AH5769" s="122">
        <v>0.67645982583200004</v>
      </c>
      <c r="AI5769" s="122">
        <v>0.59385293206120005</v>
      </c>
      <c r="AJ5769" s="122">
        <v>0.60029039562520004</v>
      </c>
      <c r="AK5769" s="122">
        <v>0.60095023583280005</v>
      </c>
      <c r="AL5769" s="122">
        <v>0</v>
      </c>
    </row>
    <row r="5770" spans="1:38" hidden="1" x14ac:dyDescent="0.25">
      <c r="A5770" s="122" t="s">
        <v>2254</v>
      </c>
      <c r="B5770" s="122">
        <v>1</v>
      </c>
      <c r="C5770" s="122" t="s">
        <v>2255</v>
      </c>
      <c r="D5770" s="122" t="s">
        <v>2112</v>
      </c>
      <c r="E5770" s="122">
        <v>104</v>
      </c>
      <c r="F5770" s="122">
        <v>0.70927905963320004</v>
      </c>
      <c r="G5770" s="122">
        <v>0.70920866802240001</v>
      </c>
      <c r="H5770" s="122">
        <v>0.70951340280520003</v>
      </c>
      <c r="I5770" s="122">
        <v>0.70949680341400001</v>
      </c>
      <c r="J5770" s="122">
        <v>0.70924177040640002</v>
      </c>
      <c r="K5770" s="122">
        <v>0.70929575034640002</v>
      </c>
      <c r="L5770" s="122">
        <v>0.70921102212239995</v>
      </c>
      <c r="M5770" s="122">
        <v>0.70930481491800002</v>
      </c>
      <c r="N5770" s="122">
        <v>0.70929242146560001</v>
      </c>
      <c r="O5770" s="122">
        <v>0.70928888784319999</v>
      </c>
      <c r="P5770" s="122">
        <v>0.70906722094600005</v>
      </c>
      <c r="Q5770" s="122">
        <v>0.70917942555320002</v>
      </c>
      <c r="R5770" s="122">
        <v>0.70881484983120002</v>
      </c>
      <c r="S5770" s="122">
        <v>0.70905249404920001</v>
      </c>
      <c r="T5770" s="122">
        <v>0.70935250844919995</v>
      </c>
      <c r="U5770" s="122">
        <v>0.70958862121279997</v>
      </c>
      <c r="V5770" s="122">
        <v>0.7104255471348</v>
      </c>
      <c r="W5770" s="122">
        <v>0.70973065827159998</v>
      </c>
      <c r="X5770" s="122">
        <v>0.71202281723159999</v>
      </c>
      <c r="Y5770" s="122">
        <v>0.7088350665816</v>
      </c>
      <c r="Z5770" s="122">
        <v>0.70867518834840004</v>
      </c>
      <c r="AA5770" s="122">
        <v>0.70827539252960003</v>
      </c>
      <c r="AB5770" s="122">
        <v>0.70898670448199996</v>
      </c>
      <c r="AC5770" s="122">
        <v>0.70852533606400003</v>
      </c>
      <c r="AD5770" s="122">
        <v>0.70866672960440003</v>
      </c>
      <c r="AE5770" s="122">
        <v>0.71385819080519997</v>
      </c>
      <c r="AF5770" s="122">
        <v>0.71187149983880005</v>
      </c>
      <c r="AG5770" s="122">
        <v>0.70917289450279997</v>
      </c>
      <c r="AH5770" s="122">
        <v>0.70958143483360003</v>
      </c>
      <c r="AI5770" s="122">
        <v>0.70941159886240002</v>
      </c>
      <c r="AJ5770" s="122">
        <v>0.71045141394080003</v>
      </c>
      <c r="AK5770" s="122">
        <v>0.69724392736319996</v>
      </c>
      <c r="AL5770" s="122">
        <v>-3.6121968400000003E-5</v>
      </c>
    </row>
    <row r="5771" spans="1:38" hidden="1" x14ac:dyDescent="0.25">
      <c r="A5771" s="122" t="s">
        <v>2254</v>
      </c>
      <c r="B5771" s="122">
        <v>1</v>
      </c>
      <c r="C5771" s="122" t="s">
        <v>2255</v>
      </c>
      <c r="D5771" s="122" t="s">
        <v>2166</v>
      </c>
      <c r="E5771" s="122">
        <v>104</v>
      </c>
      <c r="F5771" s="122">
        <v>0</v>
      </c>
      <c r="G5771" s="122">
        <v>0</v>
      </c>
      <c r="H5771" s="122">
        <v>0</v>
      </c>
      <c r="I5771" s="122">
        <v>0</v>
      </c>
      <c r="J5771" s="122">
        <v>0</v>
      </c>
      <c r="K5771" s="122">
        <v>0</v>
      </c>
      <c r="L5771" s="122">
        <v>0</v>
      </c>
      <c r="M5771" s="122">
        <v>0</v>
      </c>
      <c r="N5771" s="122">
        <v>0</v>
      </c>
      <c r="O5771" s="122">
        <v>0</v>
      </c>
      <c r="P5771" s="122">
        <v>0</v>
      </c>
      <c r="Q5771" s="122">
        <v>0</v>
      </c>
      <c r="R5771" s="122">
        <v>0</v>
      </c>
      <c r="S5771" s="122">
        <v>0</v>
      </c>
      <c r="T5771" s="122">
        <v>0</v>
      </c>
      <c r="U5771" s="122">
        <v>0</v>
      </c>
      <c r="V5771" s="122">
        <v>0</v>
      </c>
      <c r="W5771" s="122">
        <v>0</v>
      </c>
      <c r="X5771" s="122">
        <v>0</v>
      </c>
      <c r="Y5771" s="122">
        <v>0</v>
      </c>
      <c r="Z5771" s="122">
        <v>0</v>
      </c>
      <c r="AA5771" s="122">
        <v>0</v>
      </c>
      <c r="AB5771" s="122">
        <v>0</v>
      </c>
      <c r="AC5771" s="122">
        <v>0</v>
      </c>
      <c r="AD5771" s="122">
        <v>0</v>
      </c>
      <c r="AE5771" s="122">
        <v>0</v>
      </c>
      <c r="AF5771" s="122">
        <v>0</v>
      </c>
      <c r="AG5771" s="122">
        <v>0</v>
      </c>
      <c r="AH5771" s="122">
        <v>0</v>
      </c>
      <c r="AI5771" s="122">
        <v>0</v>
      </c>
      <c r="AJ5771" s="122">
        <v>0</v>
      </c>
      <c r="AK5771" s="122">
        <v>4.3123705964779999</v>
      </c>
      <c r="AL5771" s="122">
        <v>0</v>
      </c>
    </row>
    <row r="5772" spans="1:38" hidden="1" x14ac:dyDescent="0.25">
      <c r="A5772" s="122" t="s">
        <v>2254</v>
      </c>
      <c r="B5772" s="122">
        <v>1</v>
      </c>
      <c r="C5772" s="122" t="s">
        <v>2255</v>
      </c>
      <c r="D5772" s="122" t="s">
        <v>2113</v>
      </c>
      <c r="E5772" s="122">
        <v>104</v>
      </c>
      <c r="F5772" s="122">
        <v>0.47672209831119999</v>
      </c>
      <c r="G5772" s="122">
        <v>0.47548426074799999</v>
      </c>
      <c r="H5772" s="122">
        <v>0.47543002611160001</v>
      </c>
      <c r="I5772" s="122">
        <v>0.47303292535239999</v>
      </c>
      <c r="J5772" s="122">
        <v>0.47101900333039998</v>
      </c>
      <c r="K5772" s="122">
        <v>0.4709804123836</v>
      </c>
      <c r="L5772" s="122">
        <v>0.46958992038000003</v>
      </c>
      <c r="M5772" s="122">
        <v>0.46959876212480001</v>
      </c>
      <c r="N5772" s="122">
        <v>0.46977602974679999</v>
      </c>
      <c r="O5772" s="122">
        <v>0.4699119039272</v>
      </c>
      <c r="P5772" s="122">
        <v>0.46994011845759998</v>
      </c>
      <c r="Q5772" s="122">
        <v>0.47011791118879998</v>
      </c>
      <c r="R5772" s="122">
        <v>0.4699519671588</v>
      </c>
      <c r="S5772" s="122">
        <v>0.47086533777079997</v>
      </c>
      <c r="T5772" s="122">
        <v>0.47028781428720001</v>
      </c>
      <c r="U5772" s="122">
        <v>0.47729377853639998</v>
      </c>
      <c r="V5772" s="122">
        <v>0.47040220007759997</v>
      </c>
      <c r="W5772" s="122">
        <v>0.47069775542719999</v>
      </c>
      <c r="X5772" s="122">
        <v>0.4706838049564</v>
      </c>
      <c r="Y5772" s="122">
        <v>0.47345258873919999</v>
      </c>
      <c r="Z5772" s="122">
        <v>0.47036799486600001</v>
      </c>
      <c r="AA5772" s="122">
        <v>0.47038368972279998</v>
      </c>
      <c r="AB5772" s="122">
        <v>0.47082449065679999</v>
      </c>
      <c r="AC5772" s="122">
        <v>0.47050817126880001</v>
      </c>
      <c r="AD5772" s="122">
        <v>0.47105050378680002</v>
      </c>
      <c r="AE5772" s="122">
        <v>0.47016557146999999</v>
      </c>
      <c r="AF5772" s="122">
        <v>0.4707202314808</v>
      </c>
      <c r="AG5772" s="122">
        <v>0.47015194262400001</v>
      </c>
      <c r="AH5772" s="122">
        <v>0.47012244403879999</v>
      </c>
      <c r="AI5772" s="122">
        <v>0.47096010585960002</v>
      </c>
      <c r="AJ5772" s="122">
        <v>0.4706466314228</v>
      </c>
      <c r="AK5772" s="122">
        <v>0.47032244456959998</v>
      </c>
      <c r="AL5772" s="122">
        <v>0</v>
      </c>
    </row>
    <row r="5773" spans="1:38" hidden="1" x14ac:dyDescent="0.25">
      <c r="A5773" s="122" t="s">
        <v>2254</v>
      </c>
      <c r="B5773" s="122">
        <v>1</v>
      </c>
      <c r="C5773" s="122" t="s">
        <v>2255</v>
      </c>
      <c r="D5773" s="122" t="s">
        <v>2114</v>
      </c>
      <c r="E5773" s="122">
        <v>104</v>
      </c>
      <c r="F5773" s="122">
        <v>1.3417681572568001</v>
      </c>
      <c r="G5773" s="122">
        <v>1.3693789403700001</v>
      </c>
      <c r="H5773" s="122">
        <v>1.3661782795584001</v>
      </c>
      <c r="I5773" s="122">
        <v>1.3514723954900001</v>
      </c>
      <c r="J5773" s="122">
        <v>1.36772023549</v>
      </c>
      <c r="K5773" s="122">
        <v>1.3784461797484</v>
      </c>
      <c r="L5773" s="122">
        <v>1.3998015569216</v>
      </c>
      <c r="M5773" s="122">
        <v>1.3474308091384</v>
      </c>
      <c r="N5773" s="122">
        <v>1.3423808521284</v>
      </c>
      <c r="O5773" s="122">
        <v>1.3447034801283999</v>
      </c>
      <c r="P5773" s="122">
        <v>1.3653764201812</v>
      </c>
      <c r="Q5773" s="122">
        <v>1.3481525310988001</v>
      </c>
      <c r="R5773" s="122">
        <v>1.3602847722688001</v>
      </c>
      <c r="S5773" s="122">
        <v>1.409923285274</v>
      </c>
      <c r="T5773" s="122">
        <v>1.4304425812768</v>
      </c>
      <c r="U5773" s="122">
        <v>1.4548252332767999</v>
      </c>
      <c r="V5773" s="122">
        <v>1.4429458750112001</v>
      </c>
      <c r="W5773" s="122">
        <v>1.4308528990111999</v>
      </c>
      <c r="X5773" s="122">
        <v>1.3939775990112</v>
      </c>
      <c r="Y5773" s="122">
        <v>1.6009300790112</v>
      </c>
      <c r="Z5773" s="122">
        <v>1.3734172830111999</v>
      </c>
      <c r="AA5773" s="122">
        <v>1.6256060030112001</v>
      </c>
      <c r="AB5773" s="122">
        <v>1.4002164190112001</v>
      </c>
      <c r="AC5773" s="122">
        <v>1.3743292150112001</v>
      </c>
      <c r="AD5773" s="122">
        <v>1.4646409190112</v>
      </c>
      <c r="AE5773" s="122">
        <v>1.4024816137556</v>
      </c>
      <c r="AF5773" s="122">
        <v>1.4648423760711999</v>
      </c>
      <c r="AG5773" s="122">
        <v>1.4668702621552001</v>
      </c>
      <c r="AH5773" s="122">
        <v>1.4708281685188</v>
      </c>
      <c r="AI5773" s="122">
        <v>1.3893297643932001</v>
      </c>
      <c r="AJ5773" s="122">
        <v>1.3886840638383999</v>
      </c>
      <c r="AK5773" s="122">
        <v>1.4852509949984001</v>
      </c>
      <c r="AL5773" s="122">
        <v>0</v>
      </c>
    </row>
    <row r="5774" spans="1:38" hidden="1" x14ac:dyDescent="0.25">
      <c r="A5774" s="122" t="s">
        <v>2254</v>
      </c>
      <c r="B5774" s="122">
        <v>1</v>
      </c>
      <c r="C5774" s="122" t="s">
        <v>2255</v>
      </c>
      <c r="D5774" s="122" t="s">
        <v>2115</v>
      </c>
      <c r="E5774" s="122">
        <v>104</v>
      </c>
      <c r="F5774" s="122">
        <v>0.92861798815240004</v>
      </c>
      <c r="G5774" s="122">
        <v>0.8840264116348</v>
      </c>
      <c r="H5774" s="122">
        <v>0.92863678711719999</v>
      </c>
      <c r="I5774" s="122">
        <v>0.82304821859959998</v>
      </c>
      <c r="J5774" s="122">
        <v>1.021811502082</v>
      </c>
      <c r="K5774" s="122">
        <v>0.83242321756439996</v>
      </c>
      <c r="L5774" s="122">
        <v>1.37640817307</v>
      </c>
      <c r="M5774" s="122">
        <v>0.83072456455239996</v>
      </c>
      <c r="N5774" s="122">
        <v>0.84101973603479996</v>
      </c>
      <c r="O5774" s="122">
        <v>0.87944347524319999</v>
      </c>
      <c r="P5774" s="122">
        <v>0.95777042752999997</v>
      </c>
      <c r="Q5774" s="122">
        <v>0.98929834973200004</v>
      </c>
      <c r="R5774" s="122">
        <v>4.1110908227928</v>
      </c>
      <c r="S5774" s="122">
        <v>1.4516587838507999</v>
      </c>
      <c r="T5774" s="122">
        <v>0.98319622491159997</v>
      </c>
      <c r="U5774" s="122">
        <v>0.98808310197240001</v>
      </c>
      <c r="V5774" s="122">
        <v>1.1716210234316</v>
      </c>
      <c r="W5774" s="122">
        <v>1.3680509705184001</v>
      </c>
      <c r="X5774" s="122">
        <v>1.1041343456079999</v>
      </c>
      <c r="Y5774" s="122">
        <v>1.159856620692</v>
      </c>
      <c r="Z5774" s="122">
        <v>0.93353156377879998</v>
      </c>
      <c r="AA5774" s="122">
        <v>1.0543697186904</v>
      </c>
      <c r="AB5774" s="122">
        <v>1.3437928603931999</v>
      </c>
      <c r="AC5774" s="122">
        <v>1.3243706540932001</v>
      </c>
      <c r="AD5774" s="122">
        <v>1.2971291117988</v>
      </c>
      <c r="AE5774" s="122">
        <v>1.8388758393488001</v>
      </c>
      <c r="AF5774" s="122">
        <v>1.0264148066592</v>
      </c>
      <c r="AG5774" s="122">
        <v>3.4475193938948001</v>
      </c>
      <c r="AH5774" s="122">
        <v>2.3726026642667999</v>
      </c>
      <c r="AI5774" s="122">
        <v>1.0563576236387999</v>
      </c>
      <c r="AJ5774" s="122">
        <v>7.0160879004048002</v>
      </c>
      <c r="AK5774" s="122">
        <v>2.8663551311668001</v>
      </c>
      <c r="AL5774" s="122">
        <v>-2.0208777679999999E-4</v>
      </c>
    </row>
    <row r="5775" spans="1:38" hidden="1" x14ac:dyDescent="0.25">
      <c r="A5775" s="122" t="s">
        <v>2254</v>
      </c>
      <c r="B5775" s="122">
        <v>1</v>
      </c>
      <c r="C5775" s="122" t="s">
        <v>2255</v>
      </c>
      <c r="D5775" s="122" t="s">
        <v>2116</v>
      </c>
      <c r="E5775" s="122">
        <v>104</v>
      </c>
      <c r="F5775" s="122">
        <v>0.30605926362199998</v>
      </c>
      <c r="G5775" s="122">
        <v>0.30508566647719998</v>
      </c>
      <c r="H5775" s="122">
        <v>0.30512723619280002</v>
      </c>
      <c r="I5775" s="122">
        <v>0.30497558293999999</v>
      </c>
      <c r="J5775" s="122">
        <v>0.30479405569200002</v>
      </c>
      <c r="K5775" s="122">
        <v>0.30482439180760001</v>
      </c>
      <c r="L5775" s="122">
        <v>0.30473881052719998</v>
      </c>
      <c r="M5775" s="122">
        <v>0.30445382278920002</v>
      </c>
      <c r="N5775" s="122">
        <v>0.30409307705560001</v>
      </c>
      <c r="O5775" s="122">
        <v>0.30406445448120001</v>
      </c>
      <c r="P5775" s="122">
        <v>0.30406771177160002</v>
      </c>
      <c r="Q5775" s="122">
        <v>0.30411375375639998</v>
      </c>
      <c r="R5775" s="122">
        <v>0.30400778732799999</v>
      </c>
      <c r="S5775" s="122">
        <v>0.30398511067959999</v>
      </c>
      <c r="T5775" s="122">
        <v>0.30649896355680001</v>
      </c>
      <c r="U5775" s="122">
        <v>0.30474843649319999</v>
      </c>
      <c r="V5775" s="122">
        <v>0.30662427897920003</v>
      </c>
      <c r="W5775" s="122">
        <v>0.3038567401408</v>
      </c>
      <c r="X5775" s="122">
        <v>0.30664821669440001</v>
      </c>
      <c r="Y5775" s="122">
        <v>0.30608891835759999</v>
      </c>
      <c r="Z5775" s="122">
        <v>0.30383123022559999</v>
      </c>
      <c r="AA5775" s="122">
        <v>0.3038691159252</v>
      </c>
      <c r="AB5775" s="122">
        <v>0.30473186523360002</v>
      </c>
      <c r="AC5775" s="122">
        <v>0.30386221500319999</v>
      </c>
      <c r="AD5775" s="122">
        <v>0.30529240109759997</v>
      </c>
      <c r="AE5775" s="122">
        <v>0.30559558048320001</v>
      </c>
      <c r="AF5775" s="122">
        <v>0.3115151643772</v>
      </c>
      <c r="AG5775" s="122">
        <v>0.30392459595120003</v>
      </c>
      <c r="AH5775" s="122">
        <v>0.30476485447520002</v>
      </c>
      <c r="AI5775" s="122">
        <v>0.30390673670000001</v>
      </c>
      <c r="AJ5775" s="122">
        <v>0.31265826997439999</v>
      </c>
      <c r="AK5775" s="122">
        <v>0.30260982555999999</v>
      </c>
      <c r="AL5775" s="122">
        <v>2.9288084000000002E-6</v>
      </c>
    </row>
    <row r="5776" spans="1:38" hidden="1" x14ac:dyDescent="0.25">
      <c r="A5776" s="122" t="s">
        <v>2254</v>
      </c>
      <c r="B5776" s="122">
        <v>1</v>
      </c>
      <c r="C5776" s="122" t="s">
        <v>2255</v>
      </c>
      <c r="D5776" s="122" t="s">
        <v>2138</v>
      </c>
      <c r="E5776" s="122">
        <v>104</v>
      </c>
      <c r="F5776" s="122">
        <v>1.9565434154E-2</v>
      </c>
      <c r="G5776" s="122">
        <v>1.9565434154E-2</v>
      </c>
      <c r="H5776" s="122">
        <v>1.9565434154E-2</v>
      </c>
      <c r="I5776" s="122">
        <v>1.9565434154E-2</v>
      </c>
      <c r="J5776" s="122">
        <v>1.9565434154E-2</v>
      </c>
      <c r="K5776" s="122">
        <v>1.9565434154E-2</v>
      </c>
      <c r="L5776" s="122">
        <v>1.9565434154E-2</v>
      </c>
      <c r="M5776" s="122">
        <v>1.9565434154E-2</v>
      </c>
      <c r="N5776" s="122">
        <v>1.9565434154E-2</v>
      </c>
      <c r="O5776" s="122">
        <v>1.9565434154E-2</v>
      </c>
      <c r="P5776" s="122">
        <v>1.9565434154E-2</v>
      </c>
      <c r="Q5776" s="122">
        <v>1.9565434154E-2</v>
      </c>
      <c r="R5776" s="122">
        <v>1.9565434154E-2</v>
      </c>
      <c r="S5776" s="122">
        <v>1.9565434154E-2</v>
      </c>
      <c r="T5776" s="122">
        <v>1.9565434154E-2</v>
      </c>
      <c r="U5776" s="122">
        <v>1.9565434154E-2</v>
      </c>
      <c r="V5776" s="122">
        <v>1.9565434154E-2</v>
      </c>
      <c r="W5776" s="122">
        <v>1.9565434154E-2</v>
      </c>
      <c r="X5776" s="122">
        <v>1.9565434154E-2</v>
      </c>
      <c r="Y5776" s="122">
        <v>1.9565434154E-2</v>
      </c>
      <c r="Z5776" s="122">
        <v>1.9565434154E-2</v>
      </c>
      <c r="AA5776" s="122">
        <v>1.9565434154E-2</v>
      </c>
      <c r="AB5776" s="122">
        <v>1.9565434154E-2</v>
      </c>
      <c r="AC5776" s="122">
        <v>1.9565434154E-2</v>
      </c>
      <c r="AD5776" s="122">
        <v>1.9565434154E-2</v>
      </c>
      <c r="AE5776" s="122">
        <v>1.9565434154E-2</v>
      </c>
      <c r="AF5776" s="122">
        <v>1.9565434154E-2</v>
      </c>
      <c r="AG5776" s="122">
        <v>1.9565434154E-2</v>
      </c>
      <c r="AH5776" s="122">
        <v>1.9565434154E-2</v>
      </c>
      <c r="AI5776" s="122">
        <v>1.9565434154E-2</v>
      </c>
      <c r="AJ5776" s="122">
        <v>1.9565434154E-2</v>
      </c>
      <c r="AK5776" s="122">
        <v>1.9565434154E-2</v>
      </c>
      <c r="AL5776" s="122">
        <v>0</v>
      </c>
    </row>
    <row r="5777" spans="1:38" hidden="1" x14ac:dyDescent="0.25">
      <c r="A5777" s="122" t="s">
        <v>2254</v>
      </c>
      <c r="B5777" s="122">
        <v>1</v>
      </c>
      <c r="C5777" s="122" t="s">
        <v>2255</v>
      </c>
      <c r="D5777" s="122" t="s">
        <v>2117</v>
      </c>
      <c r="E5777" s="122">
        <v>104</v>
      </c>
      <c r="F5777" s="122">
        <v>5.4933968678400003E-2</v>
      </c>
      <c r="G5777" s="122">
        <v>5.4732219586800003E-2</v>
      </c>
      <c r="H5777" s="122">
        <v>5.47314385688E-2</v>
      </c>
      <c r="I5777" s="122">
        <v>5.4730657553600001E-2</v>
      </c>
      <c r="J5777" s="122">
        <v>5.4763600978800002E-2</v>
      </c>
      <c r="K5777" s="122">
        <v>5.4762819963600003E-2</v>
      </c>
      <c r="L5777" s="122">
        <v>5.47620389456E-2</v>
      </c>
      <c r="M5777" s="122">
        <v>5.4761257930400001E-2</v>
      </c>
      <c r="N5777" s="122">
        <v>5.4760476915200001E-2</v>
      </c>
      <c r="O5777" s="122">
        <v>5.4759695900000002E-2</v>
      </c>
      <c r="P5777" s="122">
        <v>5.4758914884800003E-2</v>
      </c>
      <c r="Q5777" s="122">
        <v>5.47590125124E-2</v>
      </c>
      <c r="R5777" s="122">
        <v>5.4751495237599999E-2</v>
      </c>
      <c r="S5777" s="122">
        <v>5.4743977962799999E-2</v>
      </c>
      <c r="T5777" s="122">
        <v>5.4736460687999998E-2</v>
      </c>
      <c r="U5777" s="122">
        <v>5.4728943410400001E-2</v>
      </c>
      <c r="V5777" s="122">
        <v>5.4721035628E-2</v>
      </c>
      <c r="W5777" s="122">
        <v>5.4721523763199997E-2</v>
      </c>
      <c r="X5777" s="122">
        <v>5.4722011901199998E-2</v>
      </c>
      <c r="Y5777" s="122">
        <v>5.4722500036400001E-2</v>
      </c>
      <c r="Z5777" s="122">
        <v>5.4722988171599998E-2</v>
      </c>
      <c r="AA5777" s="122">
        <v>5.4723378679199998E-2</v>
      </c>
      <c r="AB5777" s="122">
        <v>5.47227929192E-2</v>
      </c>
      <c r="AC5777" s="122">
        <v>5.4722207153600003E-2</v>
      </c>
      <c r="AD5777" s="122">
        <v>5.4721621390800002E-2</v>
      </c>
      <c r="AE5777" s="122">
        <v>5.4721035630799997E-2</v>
      </c>
      <c r="AF5777" s="122">
        <v>5.4720449868000003E-2</v>
      </c>
      <c r="AG5777" s="122">
        <v>5.4719864105200001E-2</v>
      </c>
      <c r="AH5777" s="122">
        <v>5.4719278345199997E-2</v>
      </c>
      <c r="AI5777" s="122">
        <v>5.4718692582400003E-2</v>
      </c>
      <c r="AJ5777" s="122">
        <v>5.4718106822399998E-2</v>
      </c>
      <c r="AK5777" s="122">
        <v>5.328884834E-2</v>
      </c>
      <c r="AL5777" s="122">
        <v>-4.8813520000000003E-7</v>
      </c>
    </row>
    <row r="5778" spans="1:38" hidden="1" x14ac:dyDescent="0.25">
      <c r="A5778" s="122" t="s">
        <v>2254</v>
      </c>
      <c r="B5778" s="122">
        <v>1</v>
      </c>
      <c r="C5778" s="122" t="s">
        <v>2255</v>
      </c>
      <c r="D5778" s="122" t="s">
        <v>2118</v>
      </c>
      <c r="E5778" s="122">
        <v>104</v>
      </c>
      <c r="F5778" s="122">
        <v>1.8772287607611999</v>
      </c>
      <c r="G5778" s="122">
        <v>1.8828857555395999</v>
      </c>
      <c r="H5778" s="122">
        <v>1.8833843436127999</v>
      </c>
      <c r="I5778" s="122">
        <v>1.8811826926955999</v>
      </c>
      <c r="J5778" s="122">
        <v>1.8888491311536</v>
      </c>
      <c r="K5778" s="122">
        <v>1.8858014220220001</v>
      </c>
      <c r="L5778" s="122">
        <v>1.8890918748604</v>
      </c>
      <c r="M5778" s="122">
        <v>1.8909639421819999</v>
      </c>
      <c r="N5778" s="122">
        <v>1.8901901006744</v>
      </c>
      <c r="O5778" s="122">
        <v>1.8948884350340001</v>
      </c>
      <c r="P5778" s="122">
        <v>1.8948429184104001</v>
      </c>
      <c r="Q5778" s="122">
        <v>1.89963558022</v>
      </c>
      <c r="R5778" s="122">
        <v>1.9015629462396</v>
      </c>
      <c r="S5778" s="122">
        <v>1.8950422986572</v>
      </c>
      <c r="T5778" s="122">
        <v>1.91809712934</v>
      </c>
      <c r="U5778" s="122">
        <v>1.9004550651995999</v>
      </c>
      <c r="V5778" s="122">
        <v>1.8836892582452001</v>
      </c>
      <c r="W5778" s="122">
        <v>1.8850630415848</v>
      </c>
      <c r="X5778" s="122">
        <v>1.9104853596275999</v>
      </c>
      <c r="Y5778" s="122">
        <v>1.9177427456572</v>
      </c>
      <c r="Z5778" s="122">
        <v>1.9094939316376001</v>
      </c>
      <c r="AA5778" s="122">
        <v>1.8743716226760001</v>
      </c>
      <c r="AB5778" s="122">
        <v>1.8618552134168</v>
      </c>
      <c r="AC5778" s="122">
        <v>1.8808873419868</v>
      </c>
      <c r="AD5778" s="122">
        <v>1.8753088683392001</v>
      </c>
      <c r="AE5778" s="122">
        <v>1.8585751088128</v>
      </c>
      <c r="AF5778" s="122">
        <v>1.8751599938904</v>
      </c>
      <c r="AG5778" s="122">
        <v>1.8668262606307999</v>
      </c>
      <c r="AH5778" s="122">
        <v>1.8562458230232</v>
      </c>
      <c r="AI5778" s="122">
        <v>1.8445458148544001</v>
      </c>
      <c r="AJ5778" s="122">
        <v>1.8415255167204001</v>
      </c>
      <c r="AK5778" s="122">
        <v>1.6041843857592</v>
      </c>
      <c r="AL5778" s="122">
        <v>-1.9720642760000001E-4</v>
      </c>
    </row>
    <row r="5779" spans="1:38" hidden="1" x14ac:dyDescent="0.25">
      <c r="A5779" s="122" t="s">
        <v>2254</v>
      </c>
      <c r="B5779" s="122">
        <v>1</v>
      </c>
      <c r="C5779" s="122" t="s">
        <v>2255</v>
      </c>
      <c r="D5779" s="122" t="s">
        <v>2119</v>
      </c>
      <c r="E5779" s="122">
        <v>104</v>
      </c>
      <c r="F5779" s="122">
        <v>0.92620437792959998</v>
      </c>
      <c r="G5779" s="122">
        <v>0.92425937523919999</v>
      </c>
      <c r="H5779" s="122">
        <v>0.91864593014319995</v>
      </c>
      <c r="I5779" s="122">
        <v>0.91512061428479996</v>
      </c>
      <c r="J5779" s="122">
        <v>0.91596245084119998</v>
      </c>
      <c r="K5779" s="122">
        <v>0.92495497354400003</v>
      </c>
      <c r="L5779" s="122">
        <v>0.92264850466320003</v>
      </c>
      <c r="M5779" s="122">
        <v>0.9222124946468</v>
      </c>
      <c r="N5779" s="122">
        <v>0.92167393496079997</v>
      </c>
      <c r="O5779" s="122">
        <v>0.9270094009848</v>
      </c>
      <c r="P5779" s="122">
        <v>1.0596126870896001</v>
      </c>
      <c r="Q5779" s="122">
        <v>0.93865449292439995</v>
      </c>
      <c r="R5779" s="122">
        <v>0.9697887671248</v>
      </c>
      <c r="S5779" s="122">
        <v>0.94580659912480003</v>
      </c>
      <c r="T5779" s="122">
        <v>0.92657992582399995</v>
      </c>
      <c r="U5779" s="122">
        <v>0.93241293941879999</v>
      </c>
      <c r="V5779" s="122">
        <v>0.94356464940639995</v>
      </c>
      <c r="W5779" s="122">
        <v>0.94936179815120003</v>
      </c>
      <c r="X5779" s="122">
        <v>0.92624719508719999</v>
      </c>
      <c r="Y5779" s="122">
        <v>0.92527012357640004</v>
      </c>
      <c r="Z5779" s="122">
        <v>0.92578361608040005</v>
      </c>
      <c r="AA5779" s="122">
        <v>0.93208785089559998</v>
      </c>
      <c r="AB5779" s="122">
        <v>0.97171487561680003</v>
      </c>
      <c r="AC5779" s="122">
        <v>0.9251278596168</v>
      </c>
      <c r="AD5779" s="122">
        <v>0.92615298681080005</v>
      </c>
      <c r="AE5779" s="122">
        <v>0.93236073794079999</v>
      </c>
      <c r="AF5779" s="122">
        <v>0.93258626672959999</v>
      </c>
      <c r="AG5779" s="122">
        <v>0.94261378378159999</v>
      </c>
      <c r="AH5779" s="122">
        <v>0.92564425528680006</v>
      </c>
      <c r="AI5779" s="122">
        <v>0.92546432341719997</v>
      </c>
      <c r="AJ5779" s="122">
        <v>0.92577933435119997</v>
      </c>
      <c r="AK5779" s="122">
        <v>0.92526495866280001</v>
      </c>
      <c r="AL5779" s="122">
        <v>0</v>
      </c>
    </row>
    <row r="5780" spans="1:38" hidden="1" x14ac:dyDescent="0.25">
      <c r="A5780" s="122" t="s">
        <v>2254</v>
      </c>
      <c r="B5780" s="122">
        <v>1</v>
      </c>
      <c r="C5780" s="122" t="s">
        <v>2255</v>
      </c>
      <c r="D5780" s="122" t="s">
        <v>2120</v>
      </c>
      <c r="E5780" s="122">
        <v>104</v>
      </c>
      <c r="F5780" s="122">
        <v>0.80461668793800001</v>
      </c>
      <c r="G5780" s="122">
        <v>0.80763741446360005</v>
      </c>
      <c r="H5780" s="122">
        <v>0.80435753080759997</v>
      </c>
      <c r="I5780" s="122">
        <v>0.80400866637559998</v>
      </c>
      <c r="J5780" s="122">
        <v>0.80672411446759995</v>
      </c>
      <c r="K5780" s="122">
        <v>0.80377752810040004</v>
      </c>
      <c r="L5780" s="122">
        <v>0.80274737586680001</v>
      </c>
      <c r="M5780" s="122">
        <v>0.80228844049759995</v>
      </c>
      <c r="N5780" s="122">
        <v>0.80361415716679996</v>
      </c>
      <c r="O5780" s="122">
        <v>0.80768257776920005</v>
      </c>
      <c r="P5780" s="122">
        <v>0.88131169607600002</v>
      </c>
      <c r="Q5780" s="122">
        <v>0.86151416098160005</v>
      </c>
      <c r="R5780" s="122">
        <v>0.8028198197684</v>
      </c>
      <c r="S5780" s="122">
        <v>0.81326934070479995</v>
      </c>
      <c r="T5780" s="122">
        <v>0.80640013910399999</v>
      </c>
      <c r="U5780" s="122">
        <v>0.82236013910119998</v>
      </c>
      <c r="V5780" s="122">
        <v>0.81120719473360003</v>
      </c>
      <c r="W5780" s="122">
        <v>0.82589843302400001</v>
      </c>
      <c r="X5780" s="122">
        <v>0.80993843302400004</v>
      </c>
      <c r="Y5780" s="122">
        <v>0.81357843302400001</v>
      </c>
      <c r="Z5780" s="122">
        <v>0.81921444527440002</v>
      </c>
      <c r="AA5780" s="122">
        <v>0.80381640031559998</v>
      </c>
      <c r="AB5780" s="122">
        <v>0.80679186527799995</v>
      </c>
      <c r="AC5780" s="122">
        <v>0.81468337286280001</v>
      </c>
      <c r="AD5780" s="122">
        <v>0.81546490886</v>
      </c>
      <c r="AE5780" s="122">
        <v>0.80889526379200005</v>
      </c>
      <c r="AF5780" s="122">
        <v>0.86656775073680004</v>
      </c>
      <c r="AG5780" s="122">
        <v>0.80413282375999995</v>
      </c>
      <c r="AH5780" s="122">
        <v>0.80720939831280003</v>
      </c>
      <c r="AI5780" s="122">
        <v>0.80861171126959996</v>
      </c>
      <c r="AJ5780" s="122">
        <v>0.8038501494968</v>
      </c>
      <c r="AK5780" s="122">
        <v>0.80777120404960001</v>
      </c>
      <c r="AL5780" s="122">
        <v>0</v>
      </c>
    </row>
    <row r="5781" spans="1:38" hidden="1" x14ac:dyDescent="0.25">
      <c r="A5781" s="122" t="s">
        <v>2254</v>
      </c>
      <c r="B5781" s="122">
        <v>1</v>
      </c>
      <c r="C5781" s="122" t="s">
        <v>2255</v>
      </c>
      <c r="D5781" s="122" t="s">
        <v>2121</v>
      </c>
      <c r="E5781" s="122">
        <v>104</v>
      </c>
      <c r="F5781" s="122">
        <v>5.4570223310091999</v>
      </c>
      <c r="G5781" s="122">
        <v>5.4494340290879997</v>
      </c>
      <c r="H5781" s="122">
        <v>5.4460052859800001</v>
      </c>
      <c r="I5781" s="122">
        <v>5.4630332468739997</v>
      </c>
      <c r="J5781" s="122">
        <v>5.4713788908828001</v>
      </c>
      <c r="K5781" s="122">
        <v>5.4494931531487998</v>
      </c>
      <c r="L5781" s="122">
        <v>5.4806828962871998</v>
      </c>
      <c r="M5781" s="122">
        <v>5.4499057455555997</v>
      </c>
      <c r="N5781" s="122">
        <v>5.4362809088336004</v>
      </c>
      <c r="O5781" s="122">
        <v>5.4329258569599999</v>
      </c>
      <c r="P5781" s="122">
        <v>5.4471891173504003</v>
      </c>
      <c r="Q5781" s="122">
        <v>5.4352620972216004</v>
      </c>
      <c r="R5781" s="122">
        <v>5.4290101400359996</v>
      </c>
      <c r="S5781" s="122">
        <v>5.4345259078263997</v>
      </c>
      <c r="T5781" s="122">
        <v>5.4340051716944</v>
      </c>
      <c r="U5781" s="122">
        <v>5.4400622515680004</v>
      </c>
      <c r="V5781" s="122">
        <v>5.5332661103775997</v>
      </c>
      <c r="W5781" s="122">
        <v>5.4240239614007999</v>
      </c>
      <c r="X5781" s="122">
        <v>5.5064664804239998</v>
      </c>
      <c r="Y5781" s="122">
        <v>5.4623614485888004</v>
      </c>
      <c r="Z5781" s="122">
        <v>5.4565446076148003</v>
      </c>
      <c r="AA5781" s="122">
        <v>5.8089563094500001</v>
      </c>
      <c r="AB5781" s="122">
        <v>5.4211826996768</v>
      </c>
      <c r="AC5781" s="122">
        <v>5.4387039827035997</v>
      </c>
      <c r="AD5781" s="122">
        <v>5.4535707369248003</v>
      </c>
      <c r="AE5781" s="122">
        <v>5.4367315229136004</v>
      </c>
      <c r="AF5781" s="122">
        <v>5.4549718797280002</v>
      </c>
      <c r="AG5781" s="122">
        <v>5.4744027142111999</v>
      </c>
      <c r="AH5781" s="122">
        <v>5.4603678326792</v>
      </c>
      <c r="AI5781" s="122">
        <v>5.4600604064103999</v>
      </c>
      <c r="AJ5781" s="122">
        <v>5.4559188823831999</v>
      </c>
      <c r="AK5781" s="122">
        <v>5.1345119211680004</v>
      </c>
      <c r="AL5781" s="122">
        <v>-4.1393824639999999E-4</v>
      </c>
    </row>
    <row r="5782" spans="1:38" hidden="1" x14ac:dyDescent="0.25">
      <c r="A5782" s="122" t="s">
        <v>2254</v>
      </c>
      <c r="B5782" s="122">
        <v>1</v>
      </c>
      <c r="C5782" s="122" t="s">
        <v>2255</v>
      </c>
      <c r="D5782" s="122" t="s">
        <v>2256</v>
      </c>
      <c r="E5782" s="122">
        <v>104</v>
      </c>
      <c r="F5782" s="122">
        <v>0</v>
      </c>
      <c r="G5782" s="122">
        <v>0</v>
      </c>
      <c r="H5782" s="122">
        <v>0</v>
      </c>
      <c r="I5782" s="122">
        <v>0</v>
      </c>
      <c r="J5782" s="122">
        <v>0</v>
      </c>
      <c r="K5782" s="122">
        <v>0</v>
      </c>
      <c r="L5782" s="122">
        <v>0</v>
      </c>
      <c r="M5782" s="122">
        <v>0</v>
      </c>
      <c r="N5782" s="122">
        <v>0</v>
      </c>
      <c r="O5782" s="122">
        <v>0</v>
      </c>
      <c r="P5782" s="122">
        <v>0</v>
      </c>
      <c r="Q5782" s="122">
        <v>0</v>
      </c>
      <c r="R5782" s="122">
        <v>0</v>
      </c>
      <c r="S5782" s="122">
        <v>0</v>
      </c>
      <c r="T5782" s="122">
        <v>0</v>
      </c>
      <c r="U5782" s="122">
        <v>0</v>
      </c>
      <c r="V5782" s="122">
        <v>0</v>
      </c>
      <c r="W5782" s="122">
        <v>0</v>
      </c>
      <c r="X5782" s="122">
        <v>0</v>
      </c>
      <c r="Y5782" s="122">
        <v>0</v>
      </c>
      <c r="Z5782" s="122">
        <v>0</v>
      </c>
      <c r="AA5782" s="122">
        <v>0</v>
      </c>
      <c r="AB5782" s="122">
        <v>0</v>
      </c>
      <c r="AC5782" s="122">
        <v>0</v>
      </c>
      <c r="AD5782" s="122">
        <v>0</v>
      </c>
      <c r="AE5782" s="122">
        <v>0</v>
      </c>
      <c r="AF5782" s="122">
        <v>0</v>
      </c>
      <c r="AG5782" s="122">
        <v>0</v>
      </c>
      <c r="AH5782" s="122">
        <v>0</v>
      </c>
      <c r="AI5782" s="122">
        <v>0</v>
      </c>
      <c r="AJ5782" s="122">
        <v>0</v>
      </c>
      <c r="AK5782" s="122">
        <v>0</v>
      </c>
      <c r="AL5782" s="122">
        <v>0</v>
      </c>
    </row>
    <row r="5783" spans="1:38" hidden="1" x14ac:dyDescent="0.25">
      <c r="A5783" s="122" t="s">
        <v>2254</v>
      </c>
      <c r="B5783" s="122">
        <v>1</v>
      </c>
      <c r="C5783" s="122" t="s">
        <v>2255</v>
      </c>
      <c r="D5783" s="122" t="s">
        <v>2139</v>
      </c>
      <c r="E5783" s="122">
        <v>104</v>
      </c>
      <c r="F5783" s="122">
        <v>0</v>
      </c>
      <c r="G5783" s="122">
        <v>0</v>
      </c>
      <c r="H5783" s="122">
        <v>0</v>
      </c>
      <c r="I5783" s="122">
        <v>0</v>
      </c>
      <c r="J5783" s="122">
        <v>0</v>
      </c>
      <c r="K5783" s="122">
        <v>0</v>
      </c>
      <c r="L5783" s="122">
        <v>0</v>
      </c>
      <c r="M5783" s="122">
        <v>0</v>
      </c>
      <c r="N5783" s="122">
        <v>0</v>
      </c>
      <c r="O5783" s="122">
        <v>0</v>
      </c>
      <c r="P5783" s="122">
        <v>0</v>
      </c>
      <c r="Q5783" s="122">
        <v>0</v>
      </c>
      <c r="R5783" s="122">
        <v>0</v>
      </c>
      <c r="S5783" s="122">
        <v>0</v>
      </c>
      <c r="T5783" s="122">
        <v>0</v>
      </c>
      <c r="U5783" s="122">
        <v>0</v>
      </c>
      <c r="V5783" s="122">
        <v>0</v>
      </c>
      <c r="W5783" s="122">
        <v>0</v>
      </c>
      <c r="X5783" s="122">
        <v>0</v>
      </c>
      <c r="Y5783" s="122">
        <v>0</v>
      </c>
      <c r="Z5783" s="122">
        <v>0</v>
      </c>
      <c r="AA5783" s="122">
        <v>0</v>
      </c>
      <c r="AB5783" s="122">
        <v>0</v>
      </c>
      <c r="AC5783" s="122">
        <v>0</v>
      </c>
      <c r="AD5783" s="122">
        <v>0</v>
      </c>
      <c r="AE5783" s="122">
        <v>0</v>
      </c>
      <c r="AF5783" s="122">
        <v>0</v>
      </c>
      <c r="AG5783" s="122">
        <v>0</v>
      </c>
      <c r="AH5783" s="122">
        <v>0</v>
      </c>
      <c r="AI5783" s="122">
        <v>0</v>
      </c>
      <c r="AJ5783" s="122">
        <v>0</v>
      </c>
      <c r="AK5783" s="122">
        <v>0</v>
      </c>
      <c r="AL5783" s="122">
        <v>0</v>
      </c>
    </row>
    <row r="5784" spans="1:38" hidden="1" x14ac:dyDescent="0.25">
      <c r="A5784" s="122" t="s">
        <v>2254</v>
      </c>
      <c r="B5784" s="122">
        <v>1</v>
      </c>
      <c r="C5784" s="122" t="s">
        <v>2255</v>
      </c>
      <c r="D5784" s="122" t="s">
        <v>2257</v>
      </c>
      <c r="E5784" s="122">
        <v>104</v>
      </c>
      <c r="F5784" s="122">
        <v>0</v>
      </c>
      <c r="G5784" s="122">
        <v>0</v>
      </c>
      <c r="H5784" s="122">
        <v>0</v>
      </c>
      <c r="I5784" s="122">
        <v>0</v>
      </c>
      <c r="J5784" s="122">
        <v>0</v>
      </c>
      <c r="K5784" s="122">
        <v>0</v>
      </c>
      <c r="L5784" s="122">
        <v>0</v>
      </c>
      <c r="M5784" s="122">
        <v>0</v>
      </c>
      <c r="N5784" s="122">
        <v>0</v>
      </c>
      <c r="O5784" s="122">
        <v>0</v>
      </c>
      <c r="P5784" s="122">
        <v>0</v>
      </c>
      <c r="Q5784" s="122">
        <v>0</v>
      </c>
      <c r="R5784" s="122">
        <v>0</v>
      </c>
      <c r="S5784" s="122">
        <v>0</v>
      </c>
      <c r="T5784" s="122">
        <v>0</v>
      </c>
      <c r="U5784" s="122">
        <v>0</v>
      </c>
      <c r="V5784" s="122">
        <v>0</v>
      </c>
      <c r="W5784" s="122">
        <v>0</v>
      </c>
      <c r="X5784" s="122">
        <v>0</v>
      </c>
      <c r="Y5784" s="122">
        <v>0</v>
      </c>
      <c r="Z5784" s="122">
        <v>0</v>
      </c>
      <c r="AA5784" s="122">
        <v>0</v>
      </c>
      <c r="AB5784" s="122">
        <v>0</v>
      </c>
      <c r="AC5784" s="122">
        <v>0</v>
      </c>
      <c r="AD5784" s="122">
        <v>0</v>
      </c>
      <c r="AE5784" s="122">
        <v>0</v>
      </c>
      <c r="AF5784" s="122">
        <v>0</v>
      </c>
      <c r="AG5784" s="122">
        <v>0</v>
      </c>
      <c r="AH5784" s="122">
        <v>0</v>
      </c>
      <c r="AI5784" s="122">
        <v>0</v>
      </c>
      <c r="AJ5784" s="122">
        <v>0</v>
      </c>
      <c r="AK5784" s="122">
        <v>0</v>
      </c>
      <c r="AL5784" s="122">
        <v>0</v>
      </c>
    </row>
    <row r="5785" spans="1:38" hidden="1" x14ac:dyDescent="0.25">
      <c r="A5785" s="122" t="s">
        <v>2254</v>
      </c>
      <c r="B5785" s="122">
        <v>1</v>
      </c>
      <c r="C5785" s="122" t="s">
        <v>2255</v>
      </c>
      <c r="D5785" s="122" t="s">
        <v>2122</v>
      </c>
      <c r="E5785" s="122">
        <v>104</v>
      </c>
      <c r="F5785" s="122">
        <v>0.80609387449080006</v>
      </c>
      <c r="G5785" s="122">
        <v>0.79987239951919997</v>
      </c>
      <c r="H5785" s="122">
        <v>0.80402859657960002</v>
      </c>
      <c r="I5785" s="122">
        <v>0.80186598297120004</v>
      </c>
      <c r="J5785" s="122">
        <v>0.83503756796880002</v>
      </c>
      <c r="K5785" s="122">
        <v>0.81640583354679996</v>
      </c>
      <c r="L5785" s="122">
        <v>0.87221422954679995</v>
      </c>
      <c r="M5785" s="122">
        <v>0.80216863569359997</v>
      </c>
      <c r="N5785" s="122">
        <v>0.80899596611119995</v>
      </c>
      <c r="O5785" s="122">
        <v>0.8394904292516</v>
      </c>
      <c r="P5785" s="122">
        <v>0.8472229932516</v>
      </c>
      <c r="Q5785" s="122">
        <v>0.83636901053440005</v>
      </c>
      <c r="R5785" s="122">
        <v>1.0249087200603999</v>
      </c>
      <c r="S5785" s="122">
        <v>0.82481169265880006</v>
      </c>
      <c r="T5785" s="122">
        <v>0.82285294196000003</v>
      </c>
      <c r="U5785" s="122">
        <v>0.85628662380800002</v>
      </c>
      <c r="V5785" s="122">
        <v>0.85997985180519998</v>
      </c>
      <c r="W5785" s="122">
        <v>0.91164997423359995</v>
      </c>
      <c r="X5785" s="122">
        <v>0.80881431823359995</v>
      </c>
      <c r="Y5785" s="122">
        <v>0.8442208286456</v>
      </c>
      <c r="Z5785" s="122">
        <v>0.82323547361439997</v>
      </c>
      <c r="AA5785" s="122">
        <v>0.80538548442799995</v>
      </c>
      <c r="AB5785" s="122">
        <v>0.93264316405680003</v>
      </c>
      <c r="AC5785" s="122">
        <v>0.822899834582</v>
      </c>
      <c r="AD5785" s="122">
        <v>0.80534730658200004</v>
      </c>
      <c r="AE5785" s="122">
        <v>0.81482633165359997</v>
      </c>
      <c r="AF5785" s="122">
        <v>0.86174255181000003</v>
      </c>
      <c r="AG5785" s="122">
        <v>0.93762238646160001</v>
      </c>
      <c r="AH5785" s="122">
        <v>1.1266176715948</v>
      </c>
      <c r="AI5785" s="122">
        <v>0.86996057950759997</v>
      </c>
      <c r="AJ5785" s="122">
        <v>1.1093820294676</v>
      </c>
      <c r="AK5785" s="122">
        <v>0.89619660962720005</v>
      </c>
      <c r="AL5785" s="122">
        <v>0</v>
      </c>
    </row>
    <row r="5786" spans="1:38" hidden="1" x14ac:dyDescent="0.25">
      <c r="A5786" s="122" t="s">
        <v>2254</v>
      </c>
      <c r="B5786" s="122">
        <v>1</v>
      </c>
      <c r="C5786" s="122" t="s">
        <v>2255</v>
      </c>
      <c r="D5786" s="122" t="s">
        <v>2123</v>
      </c>
      <c r="E5786" s="122">
        <v>104</v>
      </c>
      <c r="F5786" s="122">
        <v>1.0839542134204001</v>
      </c>
      <c r="G5786" s="122">
        <v>1.0861808385288001</v>
      </c>
      <c r="H5786" s="122">
        <v>1.0839274636372001</v>
      </c>
      <c r="I5786" s="122">
        <v>1.0839140887484</v>
      </c>
      <c r="J5786" s="122">
        <v>1.0844607138568001</v>
      </c>
      <c r="K5786" s="122">
        <v>1.0934073389651999</v>
      </c>
      <c r="L5786" s="122">
        <v>1.0838739640735999</v>
      </c>
      <c r="M5786" s="122">
        <v>1.0838605891819999</v>
      </c>
      <c r="N5786" s="122">
        <v>1.0908472142904</v>
      </c>
      <c r="O5786" s="122">
        <v>1.0995138393988</v>
      </c>
      <c r="P5786" s="122">
        <v>1.1310117485072</v>
      </c>
      <c r="Q5786" s="122">
        <v>1.0953439528360001</v>
      </c>
      <c r="R5786" s="122">
        <v>1.1010602629432</v>
      </c>
      <c r="S5786" s="122">
        <v>1.1001227090504</v>
      </c>
      <c r="T5786" s="122">
        <v>1.1026520871604</v>
      </c>
      <c r="U5786" s="122">
        <v>1.0953814652648</v>
      </c>
      <c r="V5786" s="122">
        <v>1.1008572394512</v>
      </c>
      <c r="W5786" s="122">
        <v>1.0891409704027999</v>
      </c>
      <c r="X5786" s="122">
        <v>1.1136706453516001</v>
      </c>
      <c r="Y5786" s="122">
        <v>1.0864284323032001</v>
      </c>
      <c r="Z5786" s="122">
        <v>1.0964963312547999</v>
      </c>
      <c r="AA5786" s="122">
        <v>1.0975448517991999</v>
      </c>
      <c r="AB5786" s="122">
        <v>1.1250531265064001</v>
      </c>
      <c r="AC5786" s="122">
        <v>1.0928143292164001</v>
      </c>
      <c r="AD5786" s="122">
        <v>1.1086490679208001</v>
      </c>
      <c r="AE5786" s="122">
        <v>1.0965360881999999</v>
      </c>
      <c r="AF5786" s="122">
        <v>1.1109662495371999</v>
      </c>
      <c r="AG5786" s="122">
        <v>1.0943240790076001</v>
      </c>
      <c r="AH5786" s="122">
        <v>1.0958767307488</v>
      </c>
      <c r="AI5786" s="122">
        <v>1.0977128786371999</v>
      </c>
      <c r="AJ5786" s="122">
        <v>1.0914266658259999</v>
      </c>
      <c r="AK5786" s="122">
        <v>1.0492913472608001</v>
      </c>
      <c r="AL5786" s="122">
        <v>-2.5446463279999998E-3</v>
      </c>
    </row>
    <row r="5787" spans="1:38" hidden="1" x14ac:dyDescent="0.25">
      <c r="A5787" s="122" t="s">
        <v>2254</v>
      </c>
      <c r="B5787" s="122">
        <v>1</v>
      </c>
      <c r="C5787" s="122" t="s">
        <v>2255</v>
      </c>
      <c r="D5787" s="122" t="s">
        <v>2140</v>
      </c>
      <c r="E5787" s="122">
        <v>104</v>
      </c>
      <c r="F5787" s="122">
        <v>0</v>
      </c>
      <c r="G5787" s="122">
        <v>0</v>
      </c>
      <c r="H5787" s="122">
        <v>0</v>
      </c>
      <c r="I5787" s="122">
        <v>0</v>
      </c>
      <c r="J5787" s="122">
        <v>0</v>
      </c>
      <c r="K5787" s="122">
        <v>0</v>
      </c>
      <c r="L5787" s="122">
        <v>0</v>
      </c>
      <c r="M5787" s="122">
        <v>0</v>
      </c>
      <c r="N5787" s="122">
        <v>0</v>
      </c>
      <c r="O5787" s="122">
        <v>0</v>
      </c>
      <c r="P5787" s="122">
        <v>0</v>
      </c>
      <c r="Q5787" s="122">
        <v>0</v>
      </c>
      <c r="R5787" s="122">
        <v>0</v>
      </c>
      <c r="S5787" s="122">
        <v>0</v>
      </c>
      <c r="T5787" s="122">
        <v>0</v>
      </c>
      <c r="U5787" s="122">
        <v>0</v>
      </c>
      <c r="V5787" s="122">
        <v>0</v>
      </c>
      <c r="W5787" s="122">
        <v>0</v>
      </c>
      <c r="X5787" s="122">
        <v>0</v>
      </c>
      <c r="Y5787" s="122">
        <v>0</v>
      </c>
      <c r="Z5787" s="122">
        <v>0</v>
      </c>
      <c r="AA5787" s="122">
        <v>0</v>
      </c>
      <c r="AB5787" s="122">
        <v>0</v>
      </c>
      <c r="AC5787" s="122">
        <v>0</v>
      </c>
      <c r="AD5787" s="122">
        <v>0</v>
      </c>
      <c r="AE5787" s="122">
        <v>0</v>
      </c>
      <c r="AF5787" s="122">
        <v>0</v>
      </c>
      <c r="AG5787" s="122">
        <v>0</v>
      </c>
      <c r="AH5787" s="122">
        <v>0</v>
      </c>
      <c r="AI5787" s="122">
        <v>0</v>
      </c>
      <c r="AJ5787" s="122">
        <v>0</v>
      </c>
      <c r="AK5787" s="122">
        <v>0</v>
      </c>
      <c r="AL5787" s="122">
        <v>0</v>
      </c>
    </row>
    <row r="5788" spans="1:38" hidden="1" x14ac:dyDescent="0.25">
      <c r="A5788" s="122" t="s">
        <v>2254</v>
      </c>
      <c r="B5788" s="122">
        <v>1</v>
      </c>
      <c r="C5788" s="122" t="s">
        <v>2255</v>
      </c>
      <c r="D5788" s="122" t="s">
        <v>2124</v>
      </c>
      <c r="E5788" s="122">
        <v>104</v>
      </c>
      <c r="F5788" s="122">
        <v>9.5998918839600003E-2</v>
      </c>
      <c r="G5788" s="122">
        <v>9.5998918839600003E-2</v>
      </c>
      <c r="H5788" s="122">
        <v>9.5998918839600003E-2</v>
      </c>
      <c r="I5788" s="122">
        <v>9.5981080162800006E-2</v>
      </c>
      <c r="J5788" s="122">
        <v>9.5981080162800006E-2</v>
      </c>
      <c r="K5788" s="122">
        <v>9.5965208648399997E-2</v>
      </c>
      <c r="L5788" s="122">
        <v>9.5965208648399997E-2</v>
      </c>
      <c r="M5788" s="122">
        <v>9.5965208648399997E-2</v>
      </c>
      <c r="N5788" s="122">
        <v>9.5897518270399995E-2</v>
      </c>
      <c r="O5788" s="122">
        <v>9.5897518270399995E-2</v>
      </c>
      <c r="P5788" s="122">
        <v>9.5897518270399995E-2</v>
      </c>
      <c r="Q5788" s="122">
        <v>9.5897518270399995E-2</v>
      </c>
      <c r="R5788" s="122">
        <v>9.5897518270399995E-2</v>
      </c>
      <c r="S5788" s="122">
        <v>9.5897518270399995E-2</v>
      </c>
      <c r="T5788" s="122">
        <v>9.5897518270399995E-2</v>
      </c>
      <c r="U5788" s="122">
        <v>9.5897518270399995E-2</v>
      </c>
      <c r="V5788" s="122">
        <v>9.5897518270399995E-2</v>
      </c>
      <c r="W5788" s="122">
        <v>9.5897518267599999E-2</v>
      </c>
      <c r="X5788" s="122">
        <v>9.5897518267599999E-2</v>
      </c>
      <c r="Y5788" s="122">
        <v>9.5887307180000006E-2</v>
      </c>
      <c r="Z5788" s="122">
        <v>9.5887307180000006E-2</v>
      </c>
      <c r="AA5788" s="122">
        <v>9.5887307180000006E-2</v>
      </c>
      <c r="AB5788" s="122">
        <v>9.5887307180000006E-2</v>
      </c>
      <c r="AC5788" s="122">
        <v>9.5887307180000006E-2</v>
      </c>
      <c r="AD5788" s="122">
        <v>9.5887307180000006E-2</v>
      </c>
      <c r="AE5788" s="122">
        <v>9.5887307180000006E-2</v>
      </c>
      <c r="AF5788" s="122">
        <v>9.5887307180000006E-2</v>
      </c>
      <c r="AG5788" s="122">
        <v>9.5887307180000006E-2</v>
      </c>
      <c r="AH5788" s="122">
        <v>9.5887307180000006E-2</v>
      </c>
      <c r="AI5788" s="122">
        <v>9.5887307180000006E-2</v>
      </c>
      <c r="AJ5788" s="122">
        <v>9.5887307180000006E-2</v>
      </c>
      <c r="AK5788" s="122">
        <v>9.5887307180000006E-2</v>
      </c>
      <c r="AL5788" s="122">
        <v>0</v>
      </c>
    </row>
    <row r="5789" spans="1:38" hidden="1" x14ac:dyDescent="0.25">
      <c r="A5789" s="122" t="s">
        <v>2254</v>
      </c>
      <c r="B5789" s="122">
        <v>1</v>
      </c>
      <c r="C5789" s="122" t="s">
        <v>2255</v>
      </c>
      <c r="D5789" s="122" t="s">
        <v>2125</v>
      </c>
      <c r="E5789" s="122">
        <v>104</v>
      </c>
      <c r="F5789" s="122">
        <v>0.97408723338080005</v>
      </c>
      <c r="G5789" s="122">
        <v>0.97682123987559999</v>
      </c>
      <c r="H5789" s="122">
        <v>0.9696820387492</v>
      </c>
      <c r="I5789" s="122">
        <v>0.96061330829519997</v>
      </c>
      <c r="J5789" s="122">
        <v>1.2977033276956</v>
      </c>
      <c r="K5789" s="122">
        <v>0.95883953062240002</v>
      </c>
      <c r="L5789" s="122">
        <v>1.0014951454564001</v>
      </c>
      <c r="M5789" s="122">
        <v>0.96414627324400004</v>
      </c>
      <c r="N5789" s="122">
        <v>1.0029260805703999</v>
      </c>
      <c r="O5789" s="122">
        <v>0.96539538725560003</v>
      </c>
      <c r="P5789" s="122">
        <v>1.0615958678835999</v>
      </c>
      <c r="Q5789" s="122">
        <v>1.1880438183768001</v>
      </c>
      <c r="R5789" s="122">
        <v>1.0828359295515999</v>
      </c>
      <c r="S5789" s="122">
        <v>1.3193769628228</v>
      </c>
      <c r="T5789" s="122">
        <v>1.107825826702</v>
      </c>
      <c r="U5789" s="122">
        <v>1.0980893512092</v>
      </c>
      <c r="V5789" s="122">
        <v>1.9295267531567999</v>
      </c>
      <c r="W5789" s="122">
        <v>1.0511481729476</v>
      </c>
      <c r="X5789" s="122">
        <v>1.0547275150188</v>
      </c>
      <c r="Y5789" s="122">
        <v>1.0048002495048001</v>
      </c>
      <c r="Z5789" s="122">
        <v>1.00079236313</v>
      </c>
      <c r="AA5789" s="122">
        <v>0.984466318108</v>
      </c>
      <c r="AB5789" s="122">
        <v>1.3001404924536</v>
      </c>
      <c r="AC5789" s="122">
        <v>1.0735423554015999</v>
      </c>
      <c r="AD5789" s="122">
        <v>1.3018060068384001</v>
      </c>
      <c r="AE5789" s="122">
        <v>2.9682888158503999</v>
      </c>
      <c r="AF5789" s="122">
        <v>1.0495903477863999</v>
      </c>
      <c r="AG5789" s="122">
        <v>1.884934026654</v>
      </c>
      <c r="AH5789" s="122">
        <v>1.4298544079932001</v>
      </c>
      <c r="AI5789" s="122">
        <v>1.0861005611232</v>
      </c>
      <c r="AJ5789" s="122">
        <v>1.3028691950960001</v>
      </c>
      <c r="AK5789" s="122">
        <v>2.0882949850784001</v>
      </c>
      <c r="AL5789" s="122">
        <v>2.7433171639999998E-4</v>
      </c>
    </row>
    <row r="5790" spans="1:38" hidden="1" x14ac:dyDescent="0.25">
      <c r="A5790" s="122" t="s">
        <v>2254</v>
      </c>
      <c r="B5790" s="122">
        <v>1</v>
      </c>
      <c r="C5790" s="122" t="s">
        <v>2255</v>
      </c>
      <c r="D5790" s="122" t="s">
        <v>2126</v>
      </c>
      <c r="E5790" s="122">
        <v>104</v>
      </c>
      <c r="F5790" s="122">
        <v>0.43048119471559998</v>
      </c>
      <c r="G5790" s="122">
        <v>1.0813649629747999</v>
      </c>
      <c r="H5790" s="122">
        <v>0.42998247265959999</v>
      </c>
      <c r="I5790" s="122">
        <v>0.43105542900279997</v>
      </c>
      <c r="J5790" s="122">
        <v>0.48197304502760002</v>
      </c>
      <c r="K5790" s="122">
        <v>0.45539552543239997</v>
      </c>
      <c r="L5790" s="122">
        <v>0.43051344878640002</v>
      </c>
      <c r="M5790" s="122">
        <v>0.42993325428759999</v>
      </c>
      <c r="N5790" s="122">
        <v>0.43476324127600002</v>
      </c>
      <c r="O5790" s="122">
        <v>0.56415402616160004</v>
      </c>
      <c r="P5790" s="122">
        <v>0.4507120569336</v>
      </c>
      <c r="Q5790" s="122">
        <v>0.52544190293000004</v>
      </c>
      <c r="R5790" s="122">
        <v>0.42994443834719998</v>
      </c>
      <c r="S5790" s="122">
        <v>0.43024494666160001</v>
      </c>
      <c r="T5790" s="122">
        <v>0.43353586716159997</v>
      </c>
      <c r="U5790" s="122">
        <v>0.43710451194200001</v>
      </c>
      <c r="V5790" s="122">
        <v>0.43121481840640002</v>
      </c>
      <c r="W5790" s="122">
        <v>0.43257103897839999</v>
      </c>
      <c r="X5790" s="122">
        <v>0.43005102402360001</v>
      </c>
      <c r="Y5790" s="122">
        <v>0.43313408904360001</v>
      </c>
      <c r="Z5790" s="122">
        <v>0.45217408965119998</v>
      </c>
      <c r="AA5790" s="122">
        <v>0.42948530241119998</v>
      </c>
      <c r="AB5790" s="122">
        <v>0.43788738760200002</v>
      </c>
      <c r="AC5790" s="122">
        <v>0.43591337618920001</v>
      </c>
      <c r="AD5790" s="122">
        <v>0.43038233969919998</v>
      </c>
      <c r="AE5790" s="122">
        <v>0.44605845088000001</v>
      </c>
      <c r="AF5790" s="122">
        <v>0.43596871289720002</v>
      </c>
      <c r="AG5790" s="122">
        <v>0.43120871289719997</v>
      </c>
      <c r="AH5790" s="122">
        <v>0.43288871289719999</v>
      </c>
      <c r="AI5790" s="122">
        <v>0.43114558822999999</v>
      </c>
      <c r="AJ5790" s="122">
        <v>0.43030558822999998</v>
      </c>
      <c r="AK5790" s="122">
        <v>0.43002558822999998</v>
      </c>
      <c r="AL5790" s="122">
        <v>0</v>
      </c>
    </row>
    <row r="5791" spans="1:38" hidden="1" x14ac:dyDescent="0.25">
      <c r="A5791" s="122" t="s">
        <v>2254</v>
      </c>
      <c r="B5791" s="122">
        <v>1</v>
      </c>
      <c r="C5791" s="122" t="s">
        <v>2255</v>
      </c>
      <c r="D5791" s="122" t="s">
        <v>2127</v>
      </c>
      <c r="E5791" s="122">
        <v>104</v>
      </c>
      <c r="F5791" s="122">
        <v>0.1157582128612</v>
      </c>
      <c r="G5791" s="122">
        <v>0.76886276183919999</v>
      </c>
      <c r="H5791" s="122">
        <v>0.11578209091119999</v>
      </c>
      <c r="I5791" s="122">
        <v>0.11690136241559999</v>
      </c>
      <c r="J5791" s="122">
        <v>0.1681049207152</v>
      </c>
      <c r="K5791" s="122">
        <v>0.14091884730279999</v>
      </c>
      <c r="L5791" s="122">
        <v>0.1157616254172</v>
      </c>
      <c r="M5791" s="122">
        <v>0.11574336343079999</v>
      </c>
      <c r="N5791" s="122">
        <v>0.1207549455112</v>
      </c>
      <c r="O5791" s="122">
        <v>0.250377904406</v>
      </c>
      <c r="P5791" s="122">
        <v>0.13665321751199999</v>
      </c>
      <c r="Q5791" s="122">
        <v>0.21142283007439999</v>
      </c>
      <c r="R5791" s="122">
        <v>0.11563771891000001</v>
      </c>
      <c r="S5791" s="122">
        <v>0.1159176686192</v>
      </c>
      <c r="T5791" s="122">
        <v>0.1192776686192</v>
      </c>
      <c r="U5791" s="122">
        <v>0.1229338578636</v>
      </c>
      <c r="V5791" s="122">
        <v>0.1148427580804</v>
      </c>
      <c r="W5791" s="122">
        <v>0.1163234884896</v>
      </c>
      <c r="X5791" s="122">
        <v>0.1136469082896</v>
      </c>
      <c r="Y5791" s="122">
        <v>0.1167269082896</v>
      </c>
      <c r="Z5791" s="122">
        <v>0.13578830028960001</v>
      </c>
      <c r="AA5791" s="122">
        <v>0.1131021298708</v>
      </c>
      <c r="AB5791" s="122">
        <v>0.1215021298708</v>
      </c>
      <c r="AC5791" s="122">
        <v>0.1195421298708</v>
      </c>
      <c r="AD5791" s="122">
        <v>0.11422212987079999</v>
      </c>
      <c r="AE5791" s="122">
        <v>0.12990212987079999</v>
      </c>
      <c r="AF5791" s="122">
        <v>0.1198221298708</v>
      </c>
      <c r="AG5791" s="122">
        <v>0.1150621298708</v>
      </c>
      <c r="AH5791" s="122">
        <v>0.1167421298708</v>
      </c>
      <c r="AI5791" s="122">
        <v>0.1147821298708</v>
      </c>
      <c r="AJ5791" s="122">
        <v>0.1139421298708</v>
      </c>
      <c r="AK5791" s="122">
        <v>0.1136621298708</v>
      </c>
      <c r="AL5791" s="122">
        <v>0</v>
      </c>
    </row>
    <row r="5792" spans="1:38" hidden="1" x14ac:dyDescent="0.25">
      <c r="A5792" s="122" t="s">
        <v>2254</v>
      </c>
      <c r="B5792" s="122">
        <v>1</v>
      </c>
      <c r="C5792" s="122" t="s">
        <v>2255</v>
      </c>
      <c r="D5792" s="122" t="s">
        <v>2128</v>
      </c>
      <c r="E5792" s="122">
        <v>104</v>
      </c>
      <c r="F5792" s="122">
        <v>0.34304630846079998</v>
      </c>
      <c r="G5792" s="122">
        <v>0.35082632694479998</v>
      </c>
      <c r="H5792" s="122">
        <v>0.34563804828560002</v>
      </c>
      <c r="I5792" s="122">
        <v>0.34466854014319998</v>
      </c>
      <c r="J5792" s="122">
        <v>0.38453847799360003</v>
      </c>
      <c r="K5792" s="122">
        <v>0.34314756199360003</v>
      </c>
      <c r="L5792" s="122">
        <v>0.4060238019936</v>
      </c>
      <c r="M5792" s="122">
        <v>0.35132414878399998</v>
      </c>
      <c r="N5792" s="122">
        <v>0.34791024768079998</v>
      </c>
      <c r="O5792" s="122">
        <v>0.37842767168079999</v>
      </c>
      <c r="P5792" s="122">
        <v>0.60605683568080004</v>
      </c>
      <c r="Q5792" s="122">
        <v>0.41054182259159999</v>
      </c>
      <c r="R5792" s="122">
        <v>0.48557263859159999</v>
      </c>
      <c r="S5792" s="122">
        <v>0.55089719859440001</v>
      </c>
      <c r="T5792" s="122">
        <v>0.35008848784000002</v>
      </c>
      <c r="U5792" s="122">
        <v>0.3807496733404</v>
      </c>
      <c r="V5792" s="122">
        <v>0.57082634934359999</v>
      </c>
      <c r="W5792" s="122">
        <v>0.52042970934639998</v>
      </c>
      <c r="X5792" s="122">
        <v>0.58765675868480005</v>
      </c>
      <c r="Y5792" s="122">
        <v>0.38256252668480001</v>
      </c>
      <c r="Z5792" s="122">
        <v>0.38195936348359999</v>
      </c>
      <c r="AA5792" s="122">
        <v>0.48602943878720001</v>
      </c>
      <c r="AB5792" s="122">
        <v>0.80097539878720003</v>
      </c>
      <c r="AC5792" s="122">
        <v>0.47006817759719999</v>
      </c>
      <c r="AD5792" s="122">
        <v>0.35158129012720002</v>
      </c>
      <c r="AE5792" s="122">
        <v>0.36175408653160002</v>
      </c>
      <c r="AF5792" s="122">
        <v>0.68907246474359996</v>
      </c>
      <c r="AG5792" s="122">
        <v>0.38584075111959998</v>
      </c>
      <c r="AH5792" s="122">
        <v>0.63689903103120005</v>
      </c>
      <c r="AI5792" s="122">
        <v>0.40223813126000002</v>
      </c>
      <c r="AJ5792" s="122">
        <v>0.68738317959920003</v>
      </c>
      <c r="AK5792" s="122">
        <v>0.58838131181480002</v>
      </c>
      <c r="AL5792" s="122">
        <v>0</v>
      </c>
    </row>
    <row r="5793" spans="1:38" hidden="1" x14ac:dyDescent="0.25">
      <c r="A5793" s="122" t="s">
        <v>2258</v>
      </c>
      <c r="B5793" s="122">
        <v>1</v>
      </c>
      <c r="C5793" s="122" t="s">
        <v>2259</v>
      </c>
      <c r="D5793" s="122" t="s">
        <v>2080</v>
      </c>
      <c r="E5793" s="122">
        <v>105</v>
      </c>
      <c r="F5793" s="122">
        <v>1.7008955525480001</v>
      </c>
      <c r="G5793" s="122">
        <v>0.97205725476000004</v>
      </c>
      <c r="H5793" s="122">
        <v>6.5322873623500005E-2</v>
      </c>
      <c r="I5793" s="122">
        <v>0.46607547360649998</v>
      </c>
      <c r="J5793" s="122">
        <v>0.32312847750450002</v>
      </c>
      <c r="K5793" s="122">
        <v>6.0808832326999997E-2</v>
      </c>
      <c r="L5793" s="122">
        <v>0.2029197486855</v>
      </c>
      <c r="M5793" s="122">
        <v>6.1997340366999998E-2</v>
      </c>
      <c r="N5793" s="122">
        <v>0.36161396669599999</v>
      </c>
      <c r="O5793" s="122">
        <v>0.71136347431150004</v>
      </c>
      <c r="P5793" s="122">
        <v>1.1118118556195</v>
      </c>
      <c r="Q5793" s="122">
        <v>0.19248838466849999</v>
      </c>
      <c r="R5793" s="122">
        <v>2.7604602284620001</v>
      </c>
      <c r="S5793" s="122">
        <v>0.74981332487200003</v>
      </c>
      <c r="T5793" s="122">
        <v>10.3596610827175</v>
      </c>
      <c r="U5793" s="122">
        <v>6.0722592905830002</v>
      </c>
      <c r="V5793" s="122">
        <v>0.33501786688399998</v>
      </c>
      <c r="W5793" s="122">
        <v>0.39877031335449997</v>
      </c>
      <c r="X5793" s="122">
        <v>0.10480254497700001</v>
      </c>
      <c r="Y5793" s="122">
        <v>3.6108764126814998</v>
      </c>
      <c r="Z5793" s="122">
        <v>0.46512221982000002</v>
      </c>
      <c r="AA5793" s="122">
        <v>0.237760710155</v>
      </c>
      <c r="AB5793" s="122">
        <v>0.10274592542450001</v>
      </c>
      <c r="AC5793" s="122">
        <v>1.6291980243715001</v>
      </c>
      <c r="AD5793" s="122">
        <v>7.3873420889999999E-2</v>
      </c>
      <c r="AE5793" s="122">
        <v>6.4687086731730004</v>
      </c>
      <c r="AF5793" s="122">
        <v>0.23049347266449999</v>
      </c>
      <c r="AG5793" s="122">
        <v>0.2306118751415</v>
      </c>
      <c r="AH5793" s="122">
        <v>0.36590168686250002</v>
      </c>
      <c r="AI5793" s="122">
        <v>3.4586310631894999</v>
      </c>
      <c r="AJ5793" s="122">
        <v>0.101152885636</v>
      </c>
      <c r="AK5793" s="122">
        <v>0.29209261775099998</v>
      </c>
      <c r="AL5793" s="122">
        <v>0</v>
      </c>
    </row>
    <row r="5794" spans="1:38" hidden="1" x14ac:dyDescent="0.25">
      <c r="A5794" s="122" t="s">
        <v>2258</v>
      </c>
      <c r="B5794" s="122">
        <v>1</v>
      </c>
      <c r="C5794" s="122" t="s">
        <v>2259</v>
      </c>
      <c r="D5794" s="122" t="s">
        <v>2081</v>
      </c>
      <c r="E5794" s="122">
        <v>105</v>
      </c>
      <c r="F5794" s="122">
        <v>9.2383438750000008E-3</v>
      </c>
      <c r="G5794" s="122">
        <v>9.0593038064999999E-3</v>
      </c>
      <c r="H5794" s="122">
        <v>1.321726508E-2</v>
      </c>
      <c r="I5794" s="122">
        <v>2.4780502264500001E-2</v>
      </c>
      <c r="J5794" s="122">
        <v>2.4878148855000001E-2</v>
      </c>
      <c r="K5794" s="122">
        <v>3.2200659515500003E-2</v>
      </c>
      <c r="L5794" s="122">
        <v>4.7855714159000001E-2</v>
      </c>
      <c r="M5794" s="122">
        <v>4.6583948763499999E-2</v>
      </c>
      <c r="N5794" s="122">
        <v>5.70997699235E-2</v>
      </c>
      <c r="O5794" s="122">
        <v>7.4095563897499994E-2</v>
      </c>
      <c r="P5794" s="122">
        <v>6.9563927237000001E-2</v>
      </c>
      <c r="Q5794" s="122">
        <v>7.3009840082499999E-2</v>
      </c>
      <c r="R5794" s="122">
        <v>7.5464055724000001E-2</v>
      </c>
      <c r="S5794" s="122">
        <v>7.4432845827499997E-2</v>
      </c>
      <c r="T5794" s="122">
        <v>9.0138943181000006E-2</v>
      </c>
      <c r="U5794" s="122">
        <v>0.125302753859</v>
      </c>
      <c r="V5794" s="122">
        <v>0.14626788722100001</v>
      </c>
      <c r="W5794" s="122">
        <v>8.5575630434500005E-2</v>
      </c>
      <c r="X5794" s="122">
        <v>0.149452386232</v>
      </c>
      <c r="Y5794" s="122">
        <v>9.6720727298999998E-2</v>
      </c>
      <c r="Z5794" s="122">
        <v>8.9039666153000005E-2</v>
      </c>
      <c r="AA5794" s="122">
        <v>0.10777928692950001</v>
      </c>
      <c r="AB5794" s="122">
        <v>6.5590828611999996E-2</v>
      </c>
      <c r="AC5794" s="122">
        <v>0.1052338280515</v>
      </c>
      <c r="AD5794" s="122">
        <v>0.119246552615</v>
      </c>
      <c r="AE5794" s="122">
        <v>0.12721672179150001</v>
      </c>
      <c r="AF5794" s="122">
        <v>9.8310322458499994E-2</v>
      </c>
      <c r="AG5794" s="122">
        <v>9.8497991059499995E-2</v>
      </c>
      <c r="AH5794" s="122">
        <v>9.3419834802500004E-2</v>
      </c>
      <c r="AI5794" s="122">
        <v>9.1069064110500003E-2</v>
      </c>
      <c r="AJ5794" s="122">
        <v>9.6552815932000005E-2</v>
      </c>
      <c r="AK5794" s="122">
        <v>0.110056567795</v>
      </c>
      <c r="AL5794" s="122">
        <v>0</v>
      </c>
    </row>
    <row r="5795" spans="1:38" hidden="1" x14ac:dyDescent="0.25">
      <c r="A5795" s="122" t="s">
        <v>2258</v>
      </c>
      <c r="B5795" s="122">
        <v>1</v>
      </c>
      <c r="C5795" s="122" t="s">
        <v>2259</v>
      </c>
      <c r="D5795" s="122" t="s">
        <v>2082</v>
      </c>
      <c r="E5795" s="122">
        <v>105</v>
      </c>
      <c r="F5795" s="122">
        <v>0</v>
      </c>
      <c r="G5795" s="122">
        <v>0</v>
      </c>
      <c r="H5795" s="122">
        <v>0</v>
      </c>
      <c r="I5795" s="122">
        <v>0</v>
      </c>
      <c r="J5795" s="122">
        <v>0</v>
      </c>
      <c r="K5795" s="122">
        <v>2.7687200000000001E-3</v>
      </c>
      <c r="L5795" s="122">
        <v>2.65E-3</v>
      </c>
      <c r="M5795" s="122">
        <v>0</v>
      </c>
      <c r="N5795" s="122">
        <v>1.6053965E-2</v>
      </c>
      <c r="O5795" s="122">
        <v>5.3E-3</v>
      </c>
      <c r="P5795" s="122">
        <v>2.6662974999999998E-2</v>
      </c>
      <c r="Q5795" s="122">
        <v>1.5900000000000001E-2</v>
      </c>
      <c r="R5795" s="122">
        <v>2.6506624999999999E-2</v>
      </c>
      <c r="S5795" s="122">
        <v>0.13252040500000001</v>
      </c>
      <c r="T5795" s="122">
        <v>9.0163864999999996E-2</v>
      </c>
      <c r="U5795" s="122">
        <v>6.8900000000000003E-2</v>
      </c>
      <c r="V5795" s="122">
        <v>0.12473391</v>
      </c>
      <c r="W5795" s="122">
        <v>0.15465267499999999</v>
      </c>
      <c r="X5795" s="122">
        <v>0.10335</v>
      </c>
      <c r="Y5795" s="122">
        <v>3.1800000000000002E-2</v>
      </c>
      <c r="Z5795" s="122">
        <v>0.104461675</v>
      </c>
      <c r="AA5795" s="122">
        <v>5.0521190000000001E-2</v>
      </c>
      <c r="AB5795" s="122">
        <v>2.3876499999999998E-2</v>
      </c>
      <c r="AC5795" s="122">
        <v>0.108714925</v>
      </c>
      <c r="AD5795" s="122">
        <v>7.1908015000000006E-2</v>
      </c>
      <c r="AE5795" s="122">
        <v>4.5171511960500003E-2</v>
      </c>
      <c r="AF5795" s="122">
        <v>0.11936073131</v>
      </c>
      <c r="AG5795" s="122">
        <v>8.4918018571499998E-2</v>
      </c>
      <c r="AH5795" s="122">
        <v>7.6963092698500005E-2</v>
      </c>
      <c r="AI5795" s="122">
        <v>5.8416422370500001E-2</v>
      </c>
      <c r="AJ5795" s="122">
        <v>7.1664171646000002E-2</v>
      </c>
      <c r="AK5795" s="122">
        <v>0.1167156930375</v>
      </c>
      <c r="AL5795" s="122">
        <v>0</v>
      </c>
    </row>
    <row r="5796" spans="1:38" hidden="1" x14ac:dyDescent="0.25">
      <c r="A5796" s="122" t="s">
        <v>2258</v>
      </c>
      <c r="B5796" s="122">
        <v>1</v>
      </c>
      <c r="C5796" s="122" t="s">
        <v>2259</v>
      </c>
      <c r="D5796" s="122" t="s">
        <v>2135</v>
      </c>
      <c r="E5796" s="122">
        <v>105</v>
      </c>
      <c r="F5796" s="122">
        <v>0</v>
      </c>
      <c r="G5796" s="122">
        <v>0</v>
      </c>
      <c r="H5796" s="122">
        <v>0</v>
      </c>
      <c r="I5796" s="122">
        <v>0</v>
      </c>
      <c r="J5796" s="122">
        <v>0</v>
      </c>
      <c r="K5796" s="122">
        <v>0</v>
      </c>
      <c r="L5796" s="122">
        <v>0</v>
      </c>
      <c r="M5796" s="122">
        <v>0</v>
      </c>
      <c r="N5796" s="122">
        <v>0</v>
      </c>
      <c r="O5796" s="122">
        <v>0</v>
      </c>
      <c r="P5796" s="122">
        <v>0</v>
      </c>
      <c r="Q5796" s="122">
        <v>0</v>
      </c>
      <c r="R5796" s="122">
        <v>0</v>
      </c>
      <c r="S5796" s="122">
        <v>0</v>
      </c>
      <c r="T5796" s="122">
        <v>0</v>
      </c>
      <c r="U5796" s="122">
        <v>0</v>
      </c>
      <c r="V5796" s="122">
        <v>0</v>
      </c>
      <c r="W5796" s="122">
        <v>0</v>
      </c>
      <c r="X5796" s="122">
        <v>0</v>
      </c>
      <c r="Y5796" s="122">
        <v>0</v>
      </c>
      <c r="Z5796" s="122">
        <v>0</v>
      </c>
      <c r="AA5796" s="122">
        <v>0</v>
      </c>
      <c r="AB5796" s="122">
        <v>0</v>
      </c>
      <c r="AC5796" s="122">
        <v>0</v>
      </c>
      <c r="AD5796" s="122">
        <v>0</v>
      </c>
      <c r="AE5796" s="122">
        <v>0</v>
      </c>
      <c r="AF5796" s="122">
        <v>0</v>
      </c>
      <c r="AG5796" s="122">
        <v>0</v>
      </c>
      <c r="AH5796" s="122">
        <v>0</v>
      </c>
      <c r="AI5796" s="122">
        <v>0</v>
      </c>
      <c r="AJ5796" s="122">
        <v>0</v>
      </c>
      <c r="AK5796" s="122">
        <v>0</v>
      </c>
      <c r="AL5796" s="122">
        <v>0</v>
      </c>
    </row>
    <row r="5797" spans="1:38" hidden="1" x14ac:dyDescent="0.25">
      <c r="A5797" s="122" t="s">
        <v>2258</v>
      </c>
      <c r="B5797" s="122">
        <v>1</v>
      </c>
      <c r="C5797" s="122" t="s">
        <v>2259</v>
      </c>
      <c r="D5797" s="122" t="s">
        <v>2083</v>
      </c>
      <c r="E5797" s="122">
        <v>105</v>
      </c>
      <c r="F5797" s="122">
        <v>1.6895074999999999E-2</v>
      </c>
      <c r="G5797" s="122">
        <v>1.6997099999999999E-3</v>
      </c>
      <c r="H5797" s="122">
        <v>2.65E-3</v>
      </c>
      <c r="I5797" s="122">
        <v>4.7618115000000003E-2</v>
      </c>
      <c r="J5797" s="122">
        <v>6.1606670000000002E-2</v>
      </c>
      <c r="K5797" s="122">
        <v>7.9246924999999996E-2</v>
      </c>
      <c r="L5797" s="122">
        <v>9.7252085000000002E-2</v>
      </c>
      <c r="M5797" s="122">
        <v>7.9500000000000005E-3</v>
      </c>
      <c r="N5797" s="122">
        <v>4.973785E-2</v>
      </c>
      <c r="O5797" s="122">
        <v>7.4868594999999996E-2</v>
      </c>
      <c r="P5797" s="122">
        <v>5.7059535000000002E-2</v>
      </c>
      <c r="Q5797" s="122">
        <v>3.9530580000000003E-2</v>
      </c>
      <c r="R5797" s="122">
        <v>0.43718109999999999</v>
      </c>
      <c r="S5797" s="122">
        <v>0.12591580999999999</v>
      </c>
      <c r="T5797" s="122">
        <v>9.9932825000000003E-2</v>
      </c>
      <c r="U5797" s="122">
        <v>0.11384029</v>
      </c>
      <c r="V5797" s="122">
        <v>8.6738474999999995E-2</v>
      </c>
      <c r="W5797" s="122">
        <v>3.7422505000000002E-2</v>
      </c>
      <c r="X5797" s="122">
        <v>3.9534819999999998E-2</v>
      </c>
      <c r="Y5797" s="122">
        <v>8.2013525000000004E-2</v>
      </c>
      <c r="Z5797" s="122">
        <v>2.6499999999999999E-2</v>
      </c>
      <c r="AA5797" s="122">
        <v>0.70714640500000003</v>
      </c>
      <c r="AB5797" s="122">
        <v>3.8947049999999997E-2</v>
      </c>
      <c r="AC5797" s="122">
        <v>3.2098124999999998E-2</v>
      </c>
      <c r="AD5797" s="122">
        <v>8.9219405000000002E-2</v>
      </c>
      <c r="AE5797" s="122">
        <v>5.2556516219499999E-2</v>
      </c>
      <c r="AF5797" s="122">
        <v>7.8390530833500005E-2</v>
      </c>
      <c r="AG5797" s="122">
        <v>8.9440708010499997E-2</v>
      </c>
      <c r="AH5797" s="122">
        <v>0.10503640779499999</v>
      </c>
      <c r="AI5797" s="122">
        <v>8.6692101510499997E-2</v>
      </c>
      <c r="AJ5797" s="122">
        <v>0.105103061496</v>
      </c>
      <c r="AK5797" s="122">
        <v>6.5447046502000006E-2</v>
      </c>
      <c r="AL5797" s="122">
        <v>0</v>
      </c>
    </row>
    <row r="5798" spans="1:38" x14ac:dyDescent="0.25">
      <c r="A5798" s="122" t="s">
        <v>2258</v>
      </c>
      <c r="B5798" s="122">
        <v>1</v>
      </c>
      <c r="C5798" s="122" t="s">
        <v>2259</v>
      </c>
      <c r="D5798" s="122" t="s">
        <v>2084</v>
      </c>
      <c r="E5798" s="122">
        <v>105</v>
      </c>
      <c r="F5798" s="122">
        <v>0.25154727500000001</v>
      </c>
      <c r="G5798" s="122">
        <v>3.023756E-2</v>
      </c>
      <c r="H5798" s="122">
        <v>0.22172576499999999</v>
      </c>
      <c r="I5798" s="122">
        <v>7.7554104999999998E-2</v>
      </c>
      <c r="J5798" s="122">
        <v>0.25812272000000003</v>
      </c>
      <c r="K5798" s="122">
        <v>8.1532284999999996E-2</v>
      </c>
      <c r="L5798" s="122">
        <v>0.34579187500000003</v>
      </c>
      <c r="M5798" s="122">
        <v>0.118793405</v>
      </c>
      <c r="N5798" s="122">
        <v>4.5579469999999997E-2</v>
      </c>
      <c r="O5798" s="122">
        <v>0.94697644000000003</v>
      </c>
      <c r="P5798" s="122">
        <v>0.18596984499999999</v>
      </c>
      <c r="Q5798" s="122">
        <v>0.27174213000000003</v>
      </c>
      <c r="R5798" s="122">
        <v>0.42480957499999999</v>
      </c>
      <c r="S5798" s="122">
        <v>0.45374227499999997</v>
      </c>
      <c r="T5798" s="122">
        <v>0.16950778</v>
      </c>
      <c r="U5798" s="122">
        <v>8.4706190000000001E-2</v>
      </c>
      <c r="V5798" s="122">
        <v>0.56068169999999995</v>
      </c>
      <c r="W5798" s="122">
        <v>0.61738428000000001</v>
      </c>
      <c r="X5798" s="122">
        <v>1.475149</v>
      </c>
      <c r="Y5798" s="122">
        <v>0.33198855500000002</v>
      </c>
      <c r="Z5798" s="122">
        <v>5.3076054999999997E-2</v>
      </c>
      <c r="AA5798" s="122">
        <v>8.4329360000000006E-2</v>
      </c>
      <c r="AB5798" s="122">
        <v>0.46398001999999999</v>
      </c>
      <c r="AC5798" s="122">
        <v>0.72131277500000002</v>
      </c>
      <c r="AD5798" s="122">
        <v>0.49428966000000002</v>
      </c>
      <c r="AE5798" s="122">
        <v>0.84285393653899998</v>
      </c>
      <c r="AF5798" s="122">
        <v>0.32420939461699999</v>
      </c>
      <c r="AG5798" s="122">
        <v>0.92439002259299996</v>
      </c>
      <c r="AH5798" s="122">
        <v>0.92087437375199999</v>
      </c>
      <c r="AI5798" s="122">
        <v>0.12645951474</v>
      </c>
      <c r="AJ5798" s="122">
        <v>2.8688139848560001</v>
      </c>
      <c r="AK5798" s="122">
        <v>4.4723313458735001</v>
      </c>
      <c r="AL5798" s="122">
        <v>0</v>
      </c>
    </row>
    <row r="5799" spans="1:38" hidden="1" x14ac:dyDescent="0.25">
      <c r="A5799" s="122" t="s">
        <v>2258</v>
      </c>
      <c r="B5799" s="122">
        <v>1</v>
      </c>
      <c r="C5799" s="122" t="s">
        <v>2259</v>
      </c>
      <c r="D5799" s="122" t="s">
        <v>474</v>
      </c>
      <c r="E5799" s="122">
        <v>105</v>
      </c>
      <c r="F5799" s="122">
        <v>1.1501000000000001E-5</v>
      </c>
      <c r="G5799" s="122">
        <v>1.4692289E-5</v>
      </c>
      <c r="H5799" s="122">
        <v>1.1620832999999999E-5</v>
      </c>
      <c r="I5799" s="122">
        <v>3.7474232999999999E-4</v>
      </c>
      <c r="J5799" s="122">
        <v>1.7126692499499999E-2</v>
      </c>
      <c r="K5799" s="122">
        <v>1.55208115E-5</v>
      </c>
      <c r="L5799" s="122">
        <v>2.1692723589500001E-2</v>
      </c>
      <c r="M5799" s="122">
        <v>8.8431024700000001E-4</v>
      </c>
      <c r="N5799" s="122">
        <v>3.2750618600000002E-3</v>
      </c>
      <c r="O5799" s="122">
        <v>4.04602E-3</v>
      </c>
      <c r="P5799" s="122">
        <v>3.8316614999999998E-2</v>
      </c>
      <c r="Q5799" s="122">
        <v>1.1484305E-2</v>
      </c>
      <c r="R5799" s="122">
        <v>0.52340653500000001</v>
      </c>
      <c r="S5799" s="122">
        <v>2.2198784999999999E-2</v>
      </c>
      <c r="T5799" s="122">
        <v>8.3891050000000009E-3</v>
      </c>
      <c r="U5799" s="122">
        <v>1.869204E-2</v>
      </c>
      <c r="V5799" s="122">
        <v>2.8724409999999999E-2</v>
      </c>
      <c r="W5799" s="122">
        <v>3.5443750000000002E-3</v>
      </c>
      <c r="X5799" s="122">
        <v>1.2337605E-2</v>
      </c>
      <c r="Y5799" s="122">
        <v>1.4457869999999999E-2</v>
      </c>
      <c r="Z5799" s="122">
        <v>1.5183439999999999E-2</v>
      </c>
      <c r="AA5799" s="122">
        <v>2.707611E-2</v>
      </c>
      <c r="AB5799" s="122">
        <v>0.14285143</v>
      </c>
      <c r="AC5799" s="122">
        <v>0.27828604000000001</v>
      </c>
      <c r="AD5799" s="122">
        <v>2.5408995E-2</v>
      </c>
      <c r="AE5799" s="122">
        <v>3.2298825665E-3</v>
      </c>
      <c r="AF5799" s="122">
        <v>0.11689332426</v>
      </c>
      <c r="AG5799" s="122">
        <v>3.2287025241499998E-2</v>
      </c>
      <c r="AH5799" s="122">
        <v>0.32100609178900003</v>
      </c>
      <c r="AI5799" s="122">
        <v>3.22445970985E-2</v>
      </c>
      <c r="AJ5799" s="122">
        <v>0.61783477136099996</v>
      </c>
      <c r="AK5799" s="122">
        <v>0.14087521097049999</v>
      </c>
      <c r="AL5799" s="122">
        <v>0</v>
      </c>
    </row>
    <row r="5800" spans="1:38" hidden="1" x14ac:dyDescent="0.25">
      <c r="A5800" s="122" t="s">
        <v>2258</v>
      </c>
      <c r="B5800" s="122">
        <v>1</v>
      </c>
      <c r="C5800" s="122" t="s">
        <v>2259</v>
      </c>
      <c r="D5800" s="122" t="s">
        <v>2085</v>
      </c>
      <c r="E5800" s="122">
        <v>105</v>
      </c>
      <c r="F5800" s="122">
        <v>0</v>
      </c>
      <c r="G5800" s="122">
        <v>0</v>
      </c>
      <c r="H5800" s="122">
        <v>0</v>
      </c>
      <c r="I5800" s="122">
        <v>0</v>
      </c>
      <c r="J5800" s="122">
        <v>0</v>
      </c>
      <c r="K5800" s="122">
        <v>0</v>
      </c>
      <c r="L5800" s="122">
        <v>0</v>
      </c>
      <c r="M5800" s="122">
        <v>0</v>
      </c>
      <c r="N5800" s="122">
        <v>0</v>
      </c>
      <c r="O5800" s="122">
        <v>0</v>
      </c>
      <c r="P5800" s="122">
        <v>0</v>
      </c>
      <c r="Q5800" s="122">
        <v>0</v>
      </c>
      <c r="R5800" s="122">
        <v>0</v>
      </c>
      <c r="S5800" s="122">
        <v>0</v>
      </c>
      <c r="T5800" s="122">
        <v>0</v>
      </c>
      <c r="U5800" s="122">
        <v>0</v>
      </c>
      <c r="V5800" s="122">
        <v>0</v>
      </c>
      <c r="W5800" s="122">
        <v>0</v>
      </c>
      <c r="X5800" s="122">
        <v>0</v>
      </c>
      <c r="Y5800" s="122">
        <v>0</v>
      </c>
      <c r="Z5800" s="122">
        <v>0</v>
      </c>
      <c r="AA5800" s="122">
        <v>0</v>
      </c>
      <c r="AB5800" s="122">
        <v>0</v>
      </c>
      <c r="AC5800" s="122">
        <v>0</v>
      </c>
      <c r="AD5800" s="122">
        <v>0</v>
      </c>
      <c r="AE5800" s="122">
        <v>0</v>
      </c>
      <c r="AF5800" s="122">
        <v>0</v>
      </c>
      <c r="AG5800" s="122">
        <v>0</v>
      </c>
      <c r="AH5800" s="122">
        <v>0</v>
      </c>
      <c r="AI5800" s="122">
        <v>0</v>
      </c>
      <c r="AJ5800" s="122">
        <v>0</v>
      </c>
      <c r="AK5800" s="122">
        <v>0</v>
      </c>
      <c r="AL5800" s="122">
        <v>0</v>
      </c>
    </row>
    <row r="5801" spans="1:38" hidden="1" x14ac:dyDescent="0.25">
      <c r="A5801" s="122" t="s">
        <v>2258</v>
      </c>
      <c r="B5801" s="122">
        <v>1</v>
      </c>
      <c r="C5801" s="122" t="s">
        <v>2259</v>
      </c>
      <c r="D5801" s="122" t="s">
        <v>2086</v>
      </c>
      <c r="E5801" s="122">
        <v>105</v>
      </c>
      <c r="F5801" s="122">
        <v>0</v>
      </c>
      <c r="G5801" s="122">
        <v>0</v>
      </c>
      <c r="H5801" s="122">
        <v>0</v>
      </c>
      <c r="I5801" s="122">
        <v>0</v>
      </c>
      <c r="J5801" s="122">
        <v>0</v>
      </c>
      <c r="K5801" s="122">
        <v>0</v>
      </c>
      <c r="L5801" s="122">
        <v>0</v>
      </c>
      <c r="M5801" s="122">
        <v>0</v>
      </c>
      <c r="N5801" s="122">
        <v>0</v>
      </c>
      <c r="O5801" s="122">
        <v>0</v>
      </c>
      <c r="P5801" s="122">
        <v>0</v>
      </c>
      <c r="Q5801" s="122">
        <v>0</v>
      </c>
      <c r="R5801" s="122">
        <v>0</v>
      </c>
      <c r="S5801" s="122">
        <v>0</v>
      </c>
      <c r="T5801" s="122">
        <v>0</v>
      </c>
      <c r="U5801" s="122">
        <v>0</v>
      </c>
      <c r="V5801" s="122">
        <v>0</v>
      </c>
      <c r="W5801" s="122">
        <v>0</v>
      </c>
      <c r="X5801" s="122">
        <v>0</v>
      </c>
      <c r="Y5801" s="122">
        <v>0</v>
      </c>
      <c r="Z5801" s="122">
        <v>0</v>
      </c>
      <c r="AA5801" s="122">
        <v>0</v>
      </c>
      <c r="AB5801" s="122">
        <v>0</v>
      </c>
      <c r="AC5801" s="122">
        <v>0</v>
      </c>
      <c r="AD5801" s="122">
        <v>0</v>
      </c>
      <c r="AE5801" s="122">
        <v>0</v>
      </c>
      <c r="AF5801" s="122">
        <v>0</v>
      </c>
      <c r="AG5801" s="122">
        <v>0</v>
      </c>
      <c r="AH5801" s="122">
        <v>0</v>
      </c>
      <c r="AI5801" s="122">
        <v>0</v>
      </c>
      <c r="AJ5801" s="122">
        <v>0</v>
      </c>
      <c r="AK5801" s="122">
        <v>0</v>
      </c>
      <c r="AL5801" s="122">
        <v>0</v>
      </c>
    </row>
    <row r="5802" spans="1:38" hidden="1" x14ac:dyDescent="0.25">
      <c r="A5802" s="122" t="s">
        <v>2258</v>
      </c>
      <c r="B5802" s="122">
        <v>1</v>
      </c>
      <c r="C5802" s="122" t="s">
        <v>2259</v>
      </c>
      <c r="D5802" s="122" t="s">
        <v>2087</v>
      </c>
      <c r="E5802" s="122">
        <v>105</v>
      </c>
      <c r="F5802" s="122">
        <v>0</v>
      </c>
      <c r="G5802" s="122">
        <v>0</v>
      </c>
      <c r="H5802" s="122">
        <v>0</v>
      </c>
      <c r="I5802" s="122">
        <v>0</v>
      </c>
      <c r="J5802" s="122">
        <v>0</v>
      </c>
      <c r="K5802" s="122">
        <v>0</v>
      </c>
      <c r="L5802" s="122">
        <v>0</v>
      </c>
      <c r="M5802" s="122">
        <v>0</v>
      </c>
      <c r="N5802" s="122">
        <v>0</v>
      </c>
      <c r="O5802" s="122">
        <v>0</v>
      </c>
      <c r="P5802" s="122">
        <v>0</v>
      </c>
      <c r="Q5802" s="122">
        <v>0</v>
      </c>
      <c r="R5802" s="122">
        <v>0</v>
      </c>
      <c r="S5802" s="122">
        <v>0</v>
      </c>
      <c r="T5802" s="122">
        <v>0</v>
      </c>
      <c r="U5802" s="122">
        <v>0</v>
      </c>
      <c r="V5802" s="122">
        <v>0</v>
      </c>
      <c r="W5802" s="122">
        <v>0</v>
      </c>
      <c r="X5802" s="122">
        <v>0</v>
      </c>
      <c r="Y5802" s="122">
        <v>0</v>
      </c>
      <c r="Z5802" s="122">
        <v>0</v>
      </c>
      <c r="AA5802" s="122">
        <v>0</v>
      </c>
      <c r="AB5802" s="122">
        <v>0</v>
      </c>
      <c r="AC5802" s="122">
        <v>0</v>
      </c>
      <c r="AD5802" s="122">
        <v>0</v>
      </c>
      <c r="AE5802" s="122">
        <v>0</v>
      </c>
      <c r="AF5802" s="122">
        <v>0</v>
      </c>
      <c r="AG5802" s="122">
        <v>0</v>
      </c>
      <c r="AH5802" s="122">
        <v>0</v>
      </c>
      <c r="AI5802" s="122">
        <v>0</v>
      </c>
      <c r="AJ5802" s="122">
        <v>0</v>
      </c>
      <c r="AK5802" s="122">
        <v>0</v>
      </c>
      <c r="AL5802" s="122">
        <v>0</v>
      </c>
    </row>
    <row r="5803" spans="1:38" hidden="1" x14ac:dyDescent="0.25">
      <c r="A5803" s="122" t="s">
        <v>2258</v>
      </c>
      <c r="B5803" s="122">
        <v>1</v>
      </c>
      <c r="C5803" s="122" t="s">
        <v>2259</v>
      </c>
      <c r="D5803" s="122" t="s">
        <v>2088</v>
      </c>
      <c r="E5803" s="122">
        <v>105</v>
      </c>
      <c r="F5803" s="122">
        <v>3.6567312608499998E-2</v>
      </c>
      <c r="G5803" s="122">
        <v>4.7548053876000002E-2</v>
      </c>
      <c r="H5803" s="122">
        <v>7.4094672198999997E-2</v>
      </c>
      <c r="I5803" s="122">
        <v>3.3389762109500003E-2</v>
      </c>
      <c r="J5803" s="122">
        <v>5.3825169587499999E-2</v>
      </c>
      <c r="K5803" s="122">
        <v>2.4431865826500001E-2</v>
      </c>
      <c r="L5803" s="122">
        <v>4.9332308998999999E-2</v>
      </c>
      <c r="M5803" s="122">
        <v>3.66325231195E-2</v>
      </c>
      <c r="N5803" s="122">
        <v>0.1674236841875</v>
      </c>
      <c r="O5803" s="122">
        <v>0.15262699480700001</v>
      </c>
      <c r="P5803" s="122">
        <v>7.3850910147000001E-2</v>
      </c>
      <c r="Q5803" s="122">
        <v>8.0256865201499994E-2</v>
      </c>
      <c r="R5803" s="122">
        <v>3.9985358584E-2</v>
      </c>
      <c r="S5803" s="122">
        <v>5.3901232696499997E-2</v>
      </c>
      <c r="T5803" s="122">
        <v>0.148457391262</v>
      </c>
      <c r="U5803" s="122">
        <v>9.6927885643000006E-2</v>
      </c>
      <c r="V5803" s="122">
        <v>0.167178559744</v>
      </c>
      <c r="W5803" s="122">
        <v>0.25065706193100001</v>
      </c>
      <c r="X5803" s="122">
        <v>0.2455208310035</v>
      </c>
      <c r="Y5803" s="122">
        <v>0.23729520876999999</v>
      </c>
      <c r="Z5803" s="122">
        <v>0.19872283845399999</v>
      </c>
      <c r="AA5803" s="122">
        <v>0.27127117364300002</v>
      </c>
      <c r="AB5803" s="122">
        <v>0.1567520562245</v>
      </c>
      <c r="AC5803" s="122">
        <v>0.10284411844499999</v>
      </c>
      <c r="AD5803" s="122">
        <v>0.109558509835</v>
      </c>
      <c r="AE5803" s="122">
        <v>9.8325928626499998E-2</v>
      </c>
      <c r="AF5803" s="122">
        <v>7.6782882814000003E-2</v>
      </c>
      <c r="AG5803" s="122">
        <v>0.13553325137399999</v>
      </c>
      <c r="AH5803" s="122">
        <v>0.15665456903149999</v>
      </c>
      <c r="AI5803" s="122">
        <v>0.1013066268435</v>
      </c>
      <c r="AJ5803" s="122">
        <v>0.106618183149</v>
      </c>
      <c r="AK5803" s="122">
        <v>0.1464966457945</v>
      </c>
      <c r="AL5803" s="122">
        <v>0</v>
      </c>
    </row>
    <row r="5804" spans="1:38" hidden="1" x14ac:dyDescent="0.25">
      <c r="A5804" s="122" t="s">
        <v>2258</v>
      </c>
      <c r="B5804" s="122">
        <v>1</v>
      </c>
      <c r="C5804" s="122" t="s">
        <v>2259</v>
      </c>
      <c r="D5804" s="122" t="s">
        <v>2089</v>
      </c>
      <c r="E5804" s="122">
        <v>105</v>
      </c>
      <c r="F5804" s="122">
        <v>5.0490013889500002E-2</v>
      </c>
      <c r="G5804" s="122">
        <v>1.5634602632500001E-2</v>
      </c>
      <c r="H5804" s="122">
        <v>2.2739958035999999E-2</v>
      </c>
      <c r="I5804" s="122">
        <v>3.7117981522E-2</v>
      </c>
      <c r="J5804" s="122">
        <v>2.9097068926499998E-2</v>
      </c>
      <c r="K5804" s="122">
        <v>3.9316936125500003E-2</v>
      </c>
      <c r="L5804" s="122">
        <v>5.5020090495E-2</v>
      </c>
      <c r="M5804" s="122">
        <v>5.8092304262499998E-2</v>
      </c>
      <c r="N5804" s="122">
        <v>7.6229877316000005E-2</v>
      </c>
      <c r="O5804" s="122">
        <v>0.1087379875525</v>
      </c>
      <c r="P5804" s="122">
        <v>7.6755619454999993E-2</v>
      </c>
      <c r="Q5804" s="122">
        <v>8.6816065065500006E-2</v>
      </c>
      <c r="R5804" s="122">
        <v>0.2153565969275</v>
      </c>
      <c r="S5804" s="122">
        <v>8.9094852588500001E-2</v>
      </c>
      <c r="T5804" s="122">
        <v>0.10751213783249999</v>
      </c>
      <c r="U5804" s="122">
        <v>8.5464982307999995E-2</v>
      </c>
      <c r="V5804" s="122">
        <v>9.6240826370499993E-2</v>
      </c>
      <c r="W5804" s="122">
        <v>0.61203301280849998</v>
      </c>
      <c r="X5804" s="122">
        <v>0.10079311821750001</v>
      </c>
      <c r="Y5804" s="122">
        <v>7.8989686505500006E-2</v>
      </c>
      <c r="Z5804" s="122">
        <v>9.1431486404999998E-2</v>
      </c>
      <c r="AA5804" s="122">
        <v>0.41954489131150002</v>
      </c>
      <c r="AB5804" s="122">
        <v>6.6681947138000006E-2</v>
      </c>
      <c r="AC5804" s="122">
        <v>0.1006051630985</v>
      </c>
      <c r="AD5804" s="122">
        <v>0.10583217610950001</v>
      </c>
      <c r="AE5804" s="122">
        <v>8.9391426808499999E-2</v>
      </c>
      <c r="AF5804" s="122">
        <v>0.1446996960585</v>
      </c>
      <c r="AG5804" s="122">
        <v>0.21587290231049999</v>
      </c>
      <c r="AH5804" s="122">
        <v>8.3033317292000003E-2</v>
      </c>
      <c r="AI5804" s="122">
        <v>8.2478646825500004E-2</v>
      </c>
      <c r="AJ5804" s="122">
        <v>6.3861118810000006E-2</v>
      </c>
      <c r="AK5804" s="122">
        <v>0.111178899505</v>
      </c>
      <c r="AL5804" s="122">
        <v>0</v>
      </c>
    </row>
    <row r="5805" spans="1:38" hidden="1" x14ac:dyDescent="0.25">
      <c r="A5805" s="122" t="s">
        <v>2258</v>
      </c>
      <c r="B5805" s="122">
        <v>1</v>
      </c>
      <c r="C5805" s="122" t="s">
        <v>2259</v>
      </c>
      <c r="D5805" s="122" t="s">
        <v>2136</v>
      </c>
      <c r="E5805" s="122">
        <v>105</v>
      </c>
      <c r="F5805" s="122">
        <v>0</v>
      </c>
      <c r="G5805" s="122">
        <v>0</v>
      </c>
      <c r="H5805" s="122">
        <v>0</v>
      </c>
      <c r="I5805" s="122">
        <v>0</v>
      </c>
      <c r="J5805" s="122">
        <v>0</v>
      </c>
      <c r="K5805" s="122">
        <v>0</v>
      </c>
      <c r="L5805" s="122">
        <v>0</v>
      </c>
      <c r="M5805" s="122">
        <v>0</v>
      </c>
      <c r="N5805" s="122">
        <v>0</v>
      </c>
      <c r="O5805" s="122">
        <v>0</v>
      </c>
      <c r="P5805" s="122">
        <v>0</v>
      </c>
      <c r="Q5805" s="122">
        <v>0</v>
      </c>
      <c r="R5805" s="122">
        <v>0</v>
      </c>
      <c r="S5805" s="122">
        <v>0</v>
      </c>
      <c r="T5805" s="122">
        <v>0</v>
      </c>
      <c r="U5805" s="122">
        <v>0</v>
      </c>
      <c r="V5805" s="122">
        <v>0</v>
      </c>
      <c r="W5805" s="122">
        <v>0</v>
      </c>
      <c r="X5805" s="122">
        <v>0</v>
      </c>
      <c r="Y5805" s="122">
        <v>0</v>
      </c>
      <c r="Z5805" s="122">
        <v>0</v>
      </c>
      <c r="AA5805" s="122">
        <v>0</v>
      </c>
      <c r="AB5805" s="122">
        <v>0</v>
      </c>
      <c r="AC5805" s="122">
        <v>0</v>
      </c>
      <c r="AD5805" s="122">
        <v>0</v>
      </c>
      <c r="AE5805" s="122">
        <v>0</v>
      </c>
      <c r="AF5805" s="122">
        <v>0</v>
      </c>
      <c r="AG5805" s="122">
        <v>0</v>
      </c>
      <c r="AH5805" s="122">
        <v>0</v>
      </c>
      <c r="AI5805" s="122">
        <v>0</v>
      </c>
      <c r="AJ5805" s="122">
        <v>0</v>
      </c>
      <c r="AK5805" s="122">
        <v>0</v>
      </c>
      <c r="AL5805" s="122">
        <v>0</v>
      </c>
    </row>
    <row r="5806" spans="1:38" hidden="1" x14ac:dyDescent="0.25">
      <c r="A5806" s="122" t="s">
        <v>2258</v>
      </c>
      <c r="B5806" s="122">
        <v>1</v>
      </c>
      <c r="C5806" s="122" t="s">
        <v>2259</v>
      </c>
      <c r="D5806" s="122" t="s">
        <v>2090</v>
      </c>
      <c r="E5806" s="122">
        <v>105</v>
      </c>
      <c r="F5806" s="122">
        <v>0</v>
      </c>
      <c r="G5806" s="122">
        <v>0</v>
      </c>
      <c r="H5806" s="122">
        <v>3.3230999999999999E-4</v>
      </c>
      <c r="I5806" s="122">
        <v>0</v>
      </c>
      <c r="J5806" s="122">
        <v>0</v>
      </c>
      <c r="K5806" s="122">
        <v>0</v>
      </c>
      <c r="L5806" s="122">
        <v>0</v>
      </c>
      <c r="M5806" s="122">
        <v>0</v>
      </c>
      <c r="N5806" s="122">
        <v>0</v>
      </c>
      <c r="O5806" s="122">
        <v>0</v>
      </c>
      <c r="P5806" s="122">
        <v>0</v>
      </c>
      <c r="Q5806" s="122">
        <v>0</v>
      </c>
      <c r="R5806" s="122">
        <v>0</v>
      </c>
      <c r="S5806" s="122">
        <v>0</v>
      </c>
      <c r="T5806" s="122">
        <v>0</v>
      </c>
      <c r="U5806" s="122">
        <v>3.693305E-3</v>
      </c>
      <c r="V5806" s="122">
        <v>0</v>
      </c>
      <c r="W5806" s="122">
        <v>7.6637999999999999E-4</v>
      </c>
      <c r="X5806" s="122">
        <v>0</v>
      </c>
      <c r="Y5806" s="122">
        <v>7.57105E-4</v>
      </c>
      <c r="Z5806" s="122">
        <v>0</v>
      </c>
      <c r="AA5806" s="122">
        <v>0</v>
      </c>
      <c r="AB5806" s="122">
        <v>0</v>
      </c>
      <c r="AC5806" s="122">
        <v>0</v>
      </c>
      <c r="AD5806" s="122">
        <v>0</v>
      </c>
      <c r="AE5806" s="122">
        <v>0</v>
      </c>
      <c r="AF5806" s="122">
        <v>0</v>
      </c>
      <c r="AG5806" s="122">
        <v>0</v>
      </c>
      <c r="AH5806" s="122">
        <v>0</v>
      </c>
      <c r="AI5806" s="122">
        <v>0</v>
      </c>
      <c r="AJ5806" s="122">
        <v>0</v>
      </c>
      <c r="AK5806" s="122">
        <v>0</v>
      </c>
      <c r="AL5806" s="122">
        <v>0</v>
      </c>
    </row>
    <row r="5807" spans="1:38" hidden="1" x14ac:dyDescent="0.25">
      <c r="A5807" s="122" t="s">
        <v>2258</v>
      </c>
      <c r="B5807" s="122">
        <v>1</v>
      </c>
      <c r="C5807" s="122" t="s">
        <v>2259</v>
      </c>
      <c r="D5807" s="122" t="s">
        <v>2091</v>
      </c>
      <c r="E5807" s="122">
        <v>105</v>
      </c>
      <c r="F5807" s="122">
        <v>1.1501000000000001E-5</v>
      </c>
      <c r="G5807" s="122">
        <v>1.4692289E-5</v>
      </c>
      <c r="H5807" s="122">
        <v>1.1620832999999999E-5</v>
      </c>
      <c r="I5807" s="122">
        <v>1.089733E-5</v>
      </c>
      <c r="J5807" s="122">
        <v>2.1274994999999998E-6</v>
      </c>
      <c r="K5807" s="122">
        <v>2.5358115000000001E-6</v>
      </c>
      <c r="L5807" s="122">
        <v>2.4735894999999999E-6</v>
      </c>
      <c r="M5807" s="122">
        <v>1.595247E-6</v>
      </c>
      <c r="N5807" s="122">
        <v>1.51686E-6</v>
      </c>
      <c r="O5807" s="122">
        <v>2.5766480000000001E-6</v>
      </c>
      <c r="P5807" s="122">
        <v>6.0283524999999998E-6</v>
      </c>
      <c r="Q5807" s="122">
        <v>2.3180609999999999E-6</v>
      </c>
      <c r="R5807" s="122">
        <v>2.6275810000000002E-6</v>
      </c>
      <c r="S5807" s="122">
        <v>1.9988685000000001E-6</v>
      </c>
      <c r="T5807" s="122">
        <v>1.1668957E-5</v>
      </c>
      <c r="U5807" s="122">
        <v>2.4021455000000001E-6</v>
      </c>
      <c r="V5807" s="122">
        <v>2.394275E-6</v>
      </c>
      <c r="W5807" s="122">
        <v>1.143104E-6</v>
      </c>
      <c r="X5807" s="122">
        <v>1.134995E-6</v>
      </c>
      <c r="Y5807" s="122">
        <v>1.5299510000000001E-6</v>
      </c>
      <c r="Z5807" s="122">
        <v>1.480131E-6</v>
      </c>
      <c r="AA5807" s="122">
        <v>3.5934079499999999E-5</v>
      </c>
      <c r="AB5807" s="122">
        <v>2.6506333764999999E-3</v>
      </c>
      <c r="AC5807" s="122">
        <v>2.6506786384999999E-3</v>
      </c>
      <c r="AD5807" s="122">
        <v>5.0376500000000004E-7</v>
      </c>
      <c r="AE5807" s="122">
        <v>1.1755400000000001E-6</v>
      </c>
      <c r="AF5807" s="122">
        <v>1.7472775000000001E-6</v>
      </c>
      <c r="AG5807" s="122">
        <v>3.1332010000000002E-6</v>
      </c>
      <c r="AH5807" s="122">
        <v>5.3033893499999998E-3</v>
      </c>
      <c r="AI5807" s="122">
        <v>3.2744194999999999E-6</v>
      </c>
      <c r="AJ5807" s="122">
        <v>3.3257234999999999E-6</v>
      </c>
      <c r="AK5807" s="122">
        <v>2.9189219999999999E-6</v>
      </c>
      <c r="AL5807" s="122">
        <v>0</v>
      </c>
    </row>
    <row r="5808" spans="1:38" hidden="1" x14ac:dyDescent="0.25">
      <c r="A5808" s="122" t="s">
        <v>2258</v>
      </c>
      <c r="B5808" s="122">
        <v>1</v>
      </c>
      <c r="C5808" s="122" t="s">
        <v>2259</v>
      </c>
      <c r="D5808" s="122" t="s">
        <v>2092</v>
      </c>
      <c r="E5808" s="122">
        <v>105</v>
      </c>
      <c r="F5808" s="122">
        <v>2.3447200000000001E-2</v>
      </c>
      <c r="G5808" s="122">
        <v>4.0226735E-2</v>
      </c>
      <c r="H5808" s="122">
        <v>0.18080923500000001</v>
      </c>
      <c r="I5808" s="122">
        <v>1.1458600000000001E-3</v>
      </c>
      <c r="J5808" s="122">
        <v>0.57664450499999997</v>
      </c>
      <c r="K5808" s="122">
        <v>2.5269605000000001E-2</v>
      </c>
      <c r="L5808" s="122">
        <v>0.18659603999999999</v>
      </c>
      <c r="M5808" s="122">
        <v>6.5205899999999997E-3</v>
      </c>
      <c r="N5808" s="122">
        <v>7.2608144999999999E-2</v>
      </c>
      <c r="O5808" s="122">
        <v>7.6465485E-2</v>
      </c>
      <c r="P5808" s="122">
        <v>1.3952326850000001</v>
      </c>
      <c r="Q5808" s="122">
        <v>6.2991295000000003E-2</v>
      </c>
      <c r="R5808" s="122">
        <v>3.7229585000000003E-2</v>
      </c>
      <c r="S5808" s="122">
        <v>0.28950958500000001</v>
      </c>
      <c r="T5808" s="122">
        <v>1.4275815000000001E-2</v>
      </c>
      <c r="U5808" s="122">
        <v>0.34250243000000002</v>
      </c>
      <c r="V5808" s="122">
        <v>0.47233679499999998</v>
      </c>
      <c r="W5808" s="122">
        <v>1.7497462399999999</v>
      </c>
      <c r="X5808" s="122">
        <v>8.6526475000000005E-2</v>
      </c>
      <c r="Y5808" s="122">
        <v>3.0325009999999999E-2</v>
      </c>
      <c r="Z5808" s="122">
        <v>7.1760939999999995E-2</v>
      </c>
      <c r="AA5808" s="122">
        <v>0.15316310999999999</v>
      </c>
      <c r="AB5808" s="122">
        <v>1.14665182</v>
      </c>
      <c r="AC5808" s="122">
        <v>0.48807064</v>
      </c>
      <c r="AD5808" s="122">
        <v>9.1810575000000005E-2</v>
      </c>
      <c r="AE5808" s="122">
        <v>0.69819641032799995</v>
      </c>
      <c r="AF5808" s="122">
        <v>0.26549427966950001</v>
      </c>
      <c r="AG5808" s="122">
        <v>0.46124397211500001</v>
      </c>
      <c r="AH5808" s="122">
        <v>0.21853947996850001</v>
      </c>
      <c r="AI5808" s="122">
        <v>6.5890249090999997E-2</v>
      </c>
      <c r="AJ5808" s="122">
        <v>0.26922997483799999</v>
      </c>
      <c r="AK5808" s="122">
        <v>0.47376008935649999</v>
      </c>
      <c r="AL5808" s="122">
        <v>0</v>
      </c>
    </row>
    <row r="5809" spans="1:38" hidden="1" x14ac:dyDescent="0.25">
      <c r="A5809" s="122" t="s">
        <v>2258</v>
      </c>
      <c r="B5809" s="122">
        <v>1</v>
      </c>
      <c r="C5809" s="122" t="s">
        <v>2259</v>
      </c>
      <c r="D5809" s="122" t="s">
        <v>2093</v>
      </c>
      <c r="E5809" s="122">
        <v>105</v>
      </c>
      <c r="F5809" s="122">
        <v>2.4366670500000001E-5</v>
      </c>
      <c r="G5809" s="122">
        <v>1.4692289E-5</v>
      </c>
      <c r="H5809" s="122">
        <v>1.1620832999999999E-5</v>
      </c>
      <c r="I5809" s="122">
        <v>1.089733E-5</v>
      </c>
      <c r="J5809" s="122">
        <v>1.5158370999999999E-5</v>
      </c>
      <c r="K5809" s="122">
        <v>1.7750706999999998E-5</v>
      </c>
      <c r="L5809" s="122">
        <v>1.7589931499999999E-5</v>
      </c>
      <c r="M5809" s="122">
        <v>1.7016020999999998E-5</v>
      </c>
      <c r="N5809" s="122">
        <v>1.5879594999999999E-5</v>
      </c>
      <c r="O5809" s="122">
        <v>2.3189858499999999E-5</v>
      </c>
      <c r="P5809" s="122">
        <v>2.3209124E-5</v>
      </c>
      <c r="Q5809" s="122">
        <v>1.98690905E-5</v>
      </c>
      <c r="R5809" s="122">
        <v>2.6668916565E-3</v>
      </c>
      <c r="S5809" s="122">
        <v>2.0688178999999999E-5</v>
      </c>
      <c r="T5809" s="122">
        <v>5.3131649614999998E-3</v>
      </c>
      <c r="U5809" s="122">
        <v>2.6708185059999999E-3</v>
      </c>
      <c r="V5809" s="122">
        <v>1.4764740000000001E-5</v>
      </c>
      <c r="W5809" s="122">
        <v>2.6620025125E-3</v>
      </c>
      <c r="X5809" s="122">
        <v>2.6602150345000001E-3</v>
      </c>
      <c r="Y5809" s="122">
        <v>2.6603271294999998E-3</v>
      </c>
      <c r="Z5809" s="122">
        <v>2.6594358284999999E-3</v>
      </c>
      <c r="AA5809" s="122">
        <v>7.9593166844999994E-3</v>
      </c>
      <c r="AB5809" s="122">
        <v>9.1333309999999992E-6</v>
      </c>
      <c r="AC5809" s="122">
        <v>5.3093078600000001E-3</v>
      </c>
      <c r="AD5809" s="122">
        <v>2.7055427809999999E-3</v>
      </c>
      <c r="AE5809" s="122">
        <v>5.3227130439999996E-3</v>
      </c>
      <c r="AF5809" s="122">
        <v>2.6708489544999998E-3</v>
      </c>
      <c r="AG5809" s="122">
        <v>2.6740201034999998E-3</v>
      </c>
      <c r="AH5809" s="122">
        <v>2.6717451050000001E-3</v>
      </c>
      <c r="AI5809" s="122">
        <v>7.9721506875000004E-3</v>
      </c>
      <c r="AJ5809" s="122">
        <v>2.6719392704999999E-3</v>
      </c>
      <c r="AK5809" s="122">
        <v>5.3208536715000001E-3</v>
      </c>
      <c r="AL5809" s="122">
        <v>0</v>
      </c>
    </row>
    <row r="5810" spans="1:38" hidden="1" x14ac:dyDescent="0.25">
      <c r="A5810" s="122" t="s">
        <v>2258</v>
      </c>
      <c r="B5810" s="122">
        <v>1</v>
      </c>
      <c r="C5810" s="122" t="s">
        <v>2259</v>
      </c>
      <c r="D5810" s="122" t="s">
        <v>2094</v>
      </c>
      <c r="E5810" s="122">
        <v>105</v>
      </c>
      <c r="F5810" s="122">
        <v>2.9239994000000002E-5</v>
      </c>
      <c r="G5810" s="122">
        <v>2.2190675999999998E-5</v>
      </c>
      <c r="H5810" s="122">
        <v>1.1620832999999999E-5</v>
      </c>
      <c r="I5810" s="122">
        <v>2.5785268499999999E-5</v>
      </c>
      <c r="J5810" s="122">
        <v>1.5158370999999999E-5</v>
      </c>
      <c r="K5810" s="122">
        <v>2.6677507070000002E-3</v>
      </c>
      <c r="L5810" s="122">
        <v>1.7589931499999999E-5</v>
      </c>
      <c r="M5810" s="122">
        <v>1.7016020999999998E-5</v>
      </c>
      <c r="N5810" s="122">
        <v>7.9658795949999993E-3</v>
      </c>
      <c r="O5810" s="122">
        <v>5.3231898585000001E-3</v>
      </c>
      <c r="P5810" s="122">
        <v>5.3232091240000001E-3</v>
      </c>
      <c r="Q5810" s="122">
        <v>2.6698690904999999E-3</v>
      </c>
      <c r="R5810" s="122">
        <v>5.3168916565E-3</v>
      </c>
      <c r="S5810" s="122">
        <v>5.3206881790000002E-3</v>
      </c>
      <c r="T5810" s="122">
        <v>7.9631649614999994E-3</v>
      </c>
      <c r="U5810" s="122">
        <v>5.8285585059999999E-3</v>
      </c>
      <c r="V5810" s="122">
        <v>2.6647647400000001E-3</v>
      </c>
      <c r="W5810" s="122">
        <v>5.8157675125000002E-3</v>
      </c>
      <c r="X5810" s="122">
        <v>5.3102150345000002E-3</v>
      </c>
      <c r="Y5810" s="122">
        <v>2.6603271294999998E-3</v>
      </c>
      <c r="Z5810" s="122">
        <v>8.2151608285000004E-3</v>
      </c>
      <c r="AA5810" s="122">
        <v>3.1005416845000001E-3</v>
      </c>
      <c r="AB5810" s="122">
        <v>2.6591333310000001E-3</v>
      </c>
      <c r="AC5810" s="122">
        <v>9.30786E-6</v>
      </c>
      <c r="AD5810" s="122">
        <v>9.1677810000000002E-6</v>
      </c>
      <c r="AE5810" s="122">
        <v>1.01749665E-5</v>
      </c>
      <c r="AF5810" s="122">
        <v>2.6594232675000002E-3</v>
      </c>
      <c r="AG5810" s="122">
        <v>2.661842479E-3</v>
      </c>
      <c r="AH5810" s="122">
        <v>2.6600757504999998E-3</v>
      </c>
      <c r="AI5810" s="122">
        <v>2.6601377605000001E-3</v>
      </c>
      <c r="AJ5810" s="122">
        <v>1.0158589499999999E-5</v>
      </c>
      <c r="AK5810" s="122">
        <v>2.6589160045000001E-3</v>
      </c>
      <c r="AL5810" s="122">
        <v>0</v>
      </c>
    </row>
    <row r="5811" spans="1:38" hidden="1" x14ac:dyDescent="0.25">
      <c r="A5811" s="122" t="s">
        <v>2258</v>
      </c>
      <c r="B5811" s="122">
        <v>1</v>
      </c>
      <c r="C5811" s="122" t="s">
        <v>2259</v>
      </c>
      <c r="D5811" s="122" t="s">
        <v>2095</v>
      </c>
      <c r="E5811" s="122">
        <v>105</v>
      </c>
      <c r="F5811" s="122">
        <v>2.8275499999999999E-4</v>
      </c>
      <c r="G5811" s="122">
        <v>1.0039525000000001E-2</v>
      </c>
      <c r="H5811" s="122">
        <v>0</v>
      </c>
      <c r="I5811" s="122">
        <v>5.7242650000000001E-3</v>
      </c>
      <c r="J5811" s="122">
        <v>1.7327024999999999E-2</v>
      </c>
      <c r="K5811" s="122">
        <v>3.014905E-3</v>
      </c>
      <c r="L5811" s="122">
        <v>3.2980044999999999E-2</v>
      </c>
      <c r="M5811" s="122">
        <v>4.3751499999999997E-4</v>
      </c>
      <c r="N5811" s="122">
        <v>1.0438615E-2</v>
      </c>
      <c r="O5811" s="122">
        <v>0</v>
      </c>
      <c r="P5811" s="122">
        <v>3.9797699999999997E-3</v>
      </c>
      <c r="Q5811" s="122">
        <v>3.907425E-3</v>
      </c>
      <c r="R5811" s="122">
        <v>1.8293215000000002E-2</v>
      </c>
      <c r="S5811" s="122">
        <v>2.3673775000000001E-2</v>
      </c>
      <c r="T5811" s="122">
        <v>8.2128800000000005E-3</v>
      </c>
      <c r="U5811" s="122">
        <v>1.06E-2</v>
      </c>
      <c r="V5811" s="122">
        <v>0.18926883</v>
      </c>
      <c r="W5811" s="122">
        <v>4.0062170000000001E-2</v>
      </c>
      <c r="X5811" s="122">
        <v>3.4404684999999997E-2</v>
      </c>
      <c r="Y5811" s="122">
        <v>0.175264375</v>
      </c>
      <c r="Z5811" s="122">
        <v>1.3079075000000001E-2</v>
      </c>
      <c r="AA5811" s="122">
        <v>0.195100155</v>
      </c>
      <c r="AB5811" s="122">
        <v>2.9704379999999999E-2</v>
      </c>
      <c r="AC5811" s="122">
        <v>1.6278685000000001E-2</v>
      </c>
      <c r="AD5811" s="122">
        <v>0.26906033000000001</v>
      </c>
      <c r="AE5811" s="122">
        <v>9.5766993650499996E-2</v>
      </c>
      <c r="AF5811" s="122">
        <v>0.11706200115900001</v>
      </c>
      <c r="AG5811" s="122">
        <v>0.10468034982</v>
      </c>
      <c r="AH5811" s="122">
        <v>7.8452099051999999E-2</v>
      </c>
      <c r="AI5811" s="122">
        <v>7.4759693197000002E-2</v>
      </c>
      <c r="AJ5811" s="122">
        <v>8.6923029427000004E-2</v>
      </c>
      <c r="AK5811" s="122">
        <v>8.7657566894499994E-2</v>
      </c>
      <c r="AL5811" s="122">
        <v>0</v>
      </c>
    </row>
    <row r="5812" spans="1:38" hidden="1" x14ac:dyDescent="0.25">
      <c r="A5812" s="122" t="s">
        <v>2258</v>
      </c>
      <c r="B5812" s="122">
        <v>1</v>
      </c>
      <c r="C5812" s="122" t="s">
        <v>2259</v>
      </c>
      <c r="D5812" s="122" t="s">
        <v>2096</v>
      </c>
      <c r="E5812" s="122">
        <v>105</v>
      </c>
      <c r="F5812" s="122">
        <v>0</v>
      </c>
      <c r="G5812" s="122">
        <v>0.21884309499999999</v>
      </c>
      <c r="H5812" s="122">
        <v>0</v>
      </c>
      <c r="I5812" s="122">
        <v>0</v>
      </c>
      <c r="J5812" s="122">
        <v>6.0949999999999997E-2</v>
      </c>
      <c r="K5812" s="122">
        <v>3.9750000000000001E-2</v>
      </c>
      <c r="L5812" s="122">
        <v>0</v>
      </c>
      <c r="M5812" s="122">
        <v>0</v>
      </c>
      <c r="N5812" s="122">
        <v>0</v>
      </c>
      <c r="O5812" s="122">
        <v>0.22641467500000001</v>
      </c>
      <c r="P5812" s="122">
        <v>7.9851124999999995E-2</v>
      </c>
      <c r="Q5812" s="122">
        <v>0.13624683500000001</v>
      </c>
      <c r="R5812" s="122">
        <v>5.3E-3</v>
      </c>
      <c r="S5812" s="122">
        <v>2.65E-3</v>
      </c>
      <c r="T5812" s="122">
        <v>1.5900000000000001E-2</v>
      </c>
      <c r="U5812" s="122">
        <v>3.1800000000000002E-2</v>
      </c>
      <c r="V5812" s="122">
        <v>1.325E-2</v>
      </c>
      <c r="W5812" s="122">
        <v>1.5900000000000001E-2</v>
      </c>
      <c r="X5812" s="122">
        <v>1.325E-2</v>
      </c>
      <c r="Y5812" s="122">
        <v>7.9500000000000005E-3</v>
      </c>
      <c r="Z5812" s="122">
        <v>4.0220110000000003E-2</v>
      </c>
      <c r="AA5812" s="122">
        <v>2.65E-3</v>
      </c>
      <c r="AB5812" s="122">
        <v>5.3E-3</v>
      </c>
      <c r="AC5812" s="122">
        <v>1.06E-2</v>
      </c>
      <c r="AD5812" s="122">
        <v>2.65E-3</v>
      </c>
      <c r="AE5812" s="122">
        <v>5.3E-3</v>
      </c>
      <c r="AF5812" s="122">
        <v>4.7699999999999999E-2</v>
      </c>
      <c r="AG5812" s="122">
        <v>2.65E-3</v>
      </c>
      <c r="AH5812" s="122">
        <v>5.3E-3</v>
      </c>
      <c r="AI5812" s="122">
        <v>1.325E-2</v>
      </c>
      <c r="AJ5812" s="122">
        <v>5.3E-3</v>
      </c>
      <c r="AK5812" s="122">
        <v>1.06E-2</v>
      </c>
      <c r="AL5812" s="122">
        <v>0</v>
      </c>
    </row>
    <row r="5813" spans="1:38" hidden="1" x14ac:dyDescent="0.25">
      <c r="A5813" s="122" t="s">
        <v>2258</v>
      </c>
      <c r="B5813" s="122">
        <v>1</v>
      </c>
      <c r="C5813" s="122" t="s">
        <v>2259</v>
      </c>
      <c r="D5813" s="122" t="s">
        <v>2097</v>
      </c>
      <c r="E5813" s="122">
        <v>105</v>
      </c>
      <c r="F5813" s="122">
        <v>5.6158788075000004E-3</v>
      </c>
      <c r="G5813" s="122">
        <v>5.4797442265000001E-3</v>
      </c>
      <c r="H5813" s="122">
        <v>7.9688955864999998E-3</v>
      </c>
      <c r="I5813" s="122">
        <v>1.1608518502999999E-2</v>
      </c>
      <c r="J5813" s="122">
        <v>1.17315457335E-2</v>
      </c>
      <c r="K5813" s="122">
        <v>1.7758131266499999E-2</v>
      </c>
      <c r="L5813" s="122">
        <v>2.8088227759500001E-2</v>
      </c>
      <c r="M5813" s="122">
        <v>3.0375337342499999E-2</v>
      </c>
      <c r="N5813" s="122">
        <v>3.34420742225E-2</v>
      </c>
      <c r="O5813" s="122">
        <v>4.2278697469000003E-2</v>
      </c>
      <c r="P5813" s="122">
        <v>5.0042064673500003E-2</v>
      </c>
      <c r="Q5813" s="122">
        <v>4.2119540403500001E-2</v>
      </c>
      <c r="R5813" s="122">
        <v>4.3298503037499998E-2</v>
      </c>
      <c r="S5813" s="122">
        <v>6.0301588035999998E-2</v>
      </c>
      <c r="T5813" s="122">
        <v>4.0750605735500003E-2</v>
      </c>
      <c r="U5813" s="122">
        <v>5.3008170320999998E-2</v>
      </c>
      <c r="V5813" s="122">
        <v>5.1505036817500002E-2</v>
      </c>
      <c r="W5813" s="122">
        <v>5.1703704959000001E-2</v>
      </c>
      <c r="X5813" s="122">
        <v>4.6105757747499997E-2</v>
      </c>
      <c r="Y5813" s="122">
        <v>4.6170463751500003E-2</v>
      </c>
      <c r="Z5813" s="122">
        <v>7.9914916250499998E-2</v>
      </c>
      <c r="AA5813" s="122">
        <v>4.6554664117000003E-2</v>
      </c>
      <c r="AB5813" s="122">
        <v>4.3860850951499997E-2</v>
      </c>
      <c r="AC5813" s="122">
        <v>7.1689629613000003E-2</v>
      </c>
      <c r="AD5813" s="122">
        <v>6.2941047183999996E-2</v>
      </c>
      <c r="AE5813" s="122">
        <v>6.3049564816499995E-2</v>
      </c>
      <c r="AF5813" s="122">
        <v>6.5739475539000003E-2</v>
      </c>
      <c r="AG5813" s="122">
        <v>6.3176173840000002E-2</v>
      </c>
      <c r="AH5813" s="122">
        <v>5.7930788458499999E-2</v>
      </c>
      <c r="AI5813" s="122">
        <v>7.1315868445500002E-2</v>
      </c>
      <c r="AJ5813" s="122">
        <v>5.5462085505499997E-2</v>
      </c>
      <c r="AK5813" s="122">
        <v>6.3515154817500002E-2</v>
      </c>
      <c r="AL5813" s="122">
        <v>0</v>
      </c>
    </row>
    <row r="5814" spans="1:38" hidden="1" x14ac:dyDescent="0.25">
      <c r="A5814" s="122" t="s">
        <v>2258</v>
      </c>
      <c r="B5814" s="122">
        <v>1</v>
      </c>
      <c r="C5814" s="122" t="s">
        <v>2259</v>
      </c>
      <c r="D5814" s="122" t="s">
        <v>2098</v>
      </c>
      <c r="E5814" s="122">
        <v>105</v>
      </c>
      <c r="F5814" s="122">
        <v>1.1501000000000001E-5</v>
      </c>
      <c r="G5814" s="122">
        <v>1.4692289E-5</v>
      </c>
      <c r="H5814" s="122">
        <v>1.1620832999999999E-5</v>
      </c>
      <c r="I5814" s="122">
        <v>1.089733E-5</v>
      </c>
      <c r="J5814" s="122">
        <v>1.3403196499999999E-5</v>
      </c>
      <c r="K5814" s="122">
        <v>1.3524354499999999E-5</v>
      </c>
      <c r="L5814" s="122">
        <v>8.7949790000000006E-6</v>
      </c>
      <c r="M5814" s="122">
        <v>1.5739834000000001E-5</v>
      </c>
      <c r="N5814" s="122">
        <v>0</v>
      </c>
      <c r="O5814" s="122">
        <v>0</v>
      </c>
      <c r="P5814" s="122">
        <v>0</v>
      </c>
      <c r="Q5814" s="122">
        <v>0</v>
      </c>
      <c r="R5814" s="122">
        <v>0</v>
      </c>
      <c r="S5814" s="122">
        <v>0</v>
      </c>
      <c r="T5814" s="122">
        <v>0</v>
      </c>
      <c r="U5814" s="122">
        <v>0</v>
      </c>
      <c r="V5814" s="122">
        <v>0</v>
      </c>
      <c r="W5814" s="122">
        <v>0</v>
      </c>
      <c r="X5814" s="122">
        <v>0</v>
      </c>
      <c r="Y5814" s="122">
        <v>0</v>
      </c>
      <c r="Z5814" s="122">
        <v>0</v>
      </c>
      <c r="AA5814" s="122">
        <v>0</v>
      </c>
      <c r="AB5814" s="122">
        <v>0</v>
      </c>
      <c r="AC5814" s="122">
        <v>0</v>
      </c>
      <c r="AD5814" s="122">
        <v>0</v>
      </c>
      <c r="AE5814" s="122">
        <v>0</v>
      </c>
      <c r="AF5814" s="122">
        <v>0</v>
      </c>
      <c r="AG5814" s="122">
        <v>0</v>
      </c>
      <c r="AH5814" s="122">
        <v>0</v>
      </c>
      <c r="AI5814" s="122">
        <v>0</v>
      </c>
      <c r="AJ5814" s="122">
        <v>0</v>
      </c>
      <c r="AK5814" s="122">
        <v>0</v>
      </c>
      <c r="AL5814" s="122">
        <v>0</v>
      </c>
    </row>
    <row r="5815" spans="1:38" hidden="1" x14ac:dyDescent="0.25">
      <c r="A5815" s="122" t="s">
        <v>2258</v>
      </c>
      <c r="B5815" s="122">
        <v>1</v>
      </c>
      <c r="C5815" s="122" t="s">
        <v>2259</v>
      </c>
      <c r="D5815" s="122" t="s">
        <v>2099</v>
      </c>
      <c r="E5815" s="122">
        <v>105</v>
      </c>
      <c r="F5815" s="122">
        <v>1.0721343500000001E-5</v>
      </c>
      <c r="G5815" s="122">
        <v>0</v>
      </c>
      <c r="H5815" s="122">
        <v>0</v>
      </c>
      <c r="I5815" s="122">
        <v>0</v>
      </c>
      <c r="J5815" s="122">
        <v>0</v>
      </c>
      <c r="K5815" s="122">
        <v>0</v>
      </c>
      <c r="L5815" s="122">
        <v>0</v>
      </c>
      <c r="M5815" s="122">
        <v>0</v>
      </c>
      <c r="N5815" s="122">
        <v>0</v>
      </c>
      <c r="O5815" s="122">
        <v>0</v>
      </c>
      <c r="P5815" s="122">
        <v>0</v>
      </c>
      <c r="Q5815" s="122">
        <v>0</v>
      </c>
      <c r="R5815" s="122">
        <v>0</v>
      </c>
      <c r="S5815" s="122">
        <v>0</v>
      </c>
      <c r="T5815" s="122">
        <v>0</v>
      </c>
      <c r="U5815" s="122">
        <v>1.4654499999999999E-4</v>
      </c>
      <c r="V5815" s="122">
        <v>0</v>
      </c>
      <c r="W5815" s="122">
        <v>0</v>
      </c>
      <c r="X5815" s="122">
        <v>0</v>
      </c>
      <c r="Y5815" s="122">
        <v>0</v>
      </c>
      <c r="Z5815" s="122">
        <v>0</v>
      </c>
      <c r="AA5815" s="122">
        <v>0</v>
      </c>
      <c r="AB5815" s="122">
        <v>0</v>
      </c>
      <c r="AC5815" s="122">
        <v>0</v>
      </c>
      <c r="AD5815" s="122">
        <v>0</v>
      </c>
      <c r="AE5815" s="122">
        <v>0</v>
      </c>
      <c r="AF5815" s="122">
        <v>0</v>
      </c>
      <c r="AG5815" s="122">
        <v>0</v>
      </c>
      <c r="AH5815" s="122">
        <v>0</v>
      </c>
      <c r="AI5815" s="122">
        <v>0</v>
      </c>
      <c r="AJ5815" s="122">
        <v>0</v>
      </c>
      <c r="AK5815" s="122">
        <v>0</v>
      </c>
      <c r="AL5815" s="122">
        <v>0</v>
      </c>
    </row>
    <row r="5816" spans="1:38" hidden="1" x14ac:dyDescent="0.25">
      <c r="A5816" s="122" t="s">
        <v>2258</v>
      </c>
      <c r="B5816" s="122">
        <v>1</v>
      </c>
      <c r="C5816" s="122" t="s">
        <v>2259</v>
      </c>
      <c r="D5816" s="122" t="s">
        <v>2100</v>
      </c>
      <c r="E5816" s="122">
        <v>105</v>
      </c>
      <c r="F5816" s="122">
        <v>1.1501000000000001E-5</v>
      </c>
      <c r="G5816" s="122">
        <v>1.4692289E-5</v>
      </c>
      <c r="H5816" s="122">
        <v>1.1620832999999999E-5</v>
      </c>
      <c r="I5816" s="122">
        <v>1.089733E-5</v>
      </c>
      <c r="J5816" s="122">
        <v>1.3403196499999999E-5</v>
      </c>
      <c r="K5816" s="122">
        <v>1.3524354499999999E-5</v>
      </c>
      <c r="L5816" s="122">
        <v>8.7949790000000006E-6</v>
      </c>
      <c r="M5816" s="122">
        <v>1.5739834000000001E-5</v>
      </c>
      <c r="N5816" s="122">
        <v>1.09972085E-5</v>
      </c>
      <c r="O5816" s="122">
        <v>1.3117499999999999E-5</v>
      </c>
      <c r="P5816" s="122">
        <v>5.7872024999999996E-6</v>
      </c>
      <c r="Q5816" s="122">
        <v>1.45044305E-5</v>
      </c>
      <c r="R5816" s="122">
        <v>3.9413979999999996E-6</v>
      </c>
      <c r="S5816" s="122">
        <v>4.1976000000000003E-6</v>
      </c>
      <c r="T5816" s="122">
        <v>4.1888550000000001E-6</v>
      </c>
      <c r="U5816" s="122">
        <v>6.3055954999999996E-6</v>
      </c>
      <c r="V5816" s="122">
        <v>9.8764175000000004E-6</v>
      </c>
      <c r="W5816" s="122">
        <v>1.9432635500000001E-5</v>
      </c>
      <c r="X5816" s="122">
        <v>1.7781738500000002E-5</v>
      </c>
      <c r="Y5816" s="122">
        <v>2.660709604E-3</v>
      </c>
      <c r="Z5816" s="122">
        <v>1.66514605E-5</v>
      </c>
      <c r="AA5816" s="122">
        <v>7.0367835E-6</v>
      </c>
      <c r="AB5816" s="122">
        <v>9.1858274999999996E-6</v>
      </c>
      <c r="AC5816" s="122">
        <v>4.7804674999999996E-6</v>
      </c>
      <c r="AD5816" s="122">
        <v>6.9453055000000003E-6</v>
      </c>
      <c r="AE5816" s="122">
        <v>8.3174224999999992E-6</v>
      </c>
      <c r="AF5816" s="122">
        <v>1.1538683E-5</v>
      </c>
      <c r="AG5816" s="122">
        <v>7.7002639999999996E-6</v>
      </c>
      <c r="AH5816" s="122">
        <v>6.5179930000000001E-6</v>
      </c>
      <c r="AI5816" s="122">
        <v>3.0890785000000001E-6</v>
      </c>
      <c r="AJ5816" s="122">
        <v>1.1186551E-5</v>
      </c>
      <c r="AK5816" s="122">
        <v>9.8182234999999996E-6</v>
      </c>
      <c r="AL5816" s="122">
        <v>0</v>
      </c>
    </row>
    <row r="5817" spans="1:38" hidden="1" x14ac:dyDescent="0.25">
      <c r="A5817" s="122" t="s">
        <v>2258</v>
      </c>
      <c r="B5817" s="122">
        <v>1</v>
      </c>
      <c r="C5817" s="122" t="s">
        <v>2259</v>
      </c>
      <c r="D5817" s="122" t="s">
        <v>2101</v>
      </c>
      <c r="E5817" s="122">
        <v>105</v>
      </c>
      <c r="F5817" s="122">
        <v>1.9338117658499999E-2</v>
      </c>
      <c r="G5817" s="122">
        <v>1.4037619007999999E-2</v>
      </c>
      <c r="H5817" s="122">
        <v>1.4042866326000001E-2</v>
      </c>
      <c r="I5817" s="122">
        <v>1.4053065910999999E-2</v>
      </c>
      <c r="J5817" s="122">
        <v>1.9315951389E-2</v>
      </c>
      <c r="K5817" s="122">
        <v>1.6669061455500001E-2</v>
      </c>
      <c r="L5817" s="122">
        <v>1.40379995215E-2</v>
      </c>
      <c r="M5817" s="122">
        <v>1.40371833215E-2</v>
      </c>
      <c r="N5817" s="122">
        <v>1.9330133897500001E-2</v>
      </c>
      <c r="O5817" s="122">
        <v>2.9916786642499998E-2</v>
      </c>
      <c r="P5817" s="122">
        <v>1.6843683311500001E-2</v>
      </c>
      <c r="Q5817" s="122">
        <v>1.40049859805E-2</v>
      </c>
      <c r="R5817" s="122">
        <v>1.3997527581999999E-2</v>
      </c>
      <c r="S5817" s="122">
        <v>2.4600716300500002E-2</v>
      </c>
      <c r="T5817" s="122">
        <v>1.6646018539499999E-2</v>
      </c>
      <c r="U5817" s="122">
        <v>1.6640531926499998E-2</v>
      </c>
      <c r="V5817" s="122">
        <v>2.1838761989000002E-2</v>
      </c>
      <c r="W5817" s="122">
        <v>9.3362009523500003E-2</v>
      </c>
      <c r="X5817" s="122">
        <v>1.38602220455E-2</v>
      </c>
      <c r="Y5817" s="122">
        <v>1.9187894140500001E-2</v>
      </c>
      <c r="Z5817" s="122">
        <v>1.9183027839499999E-2</v>
      </c>
      <c r="AA5817" s="122">
        <v>1.91593236955E-2</v>
      </c>
      <c r="AB5817" s="122">
        <v>6.4209140341999996E-2</v>
      </c>
      <c r="AC5817" s="122">
        <v>1.3859314871000001E-2</v>
      </c>
      <c r="AD5817" s="122">
        <v>1.6509174791999998E-2</v>
      </c>
      <c r="AE5817" s="122">
        <v>1.65101819775E-2</v>
      </c>
      <c r="AF5817" s="122">
        <v>1.6509430278499999E-2</v>
      </c>
      <c r="AG5817" s="122">
        <v>1.6511849490000001E-2</v>
      </c>
      <c r="AH5817" s="122">
        <v>1.6510082761500001E-2</v>
      </c>
      <c r="AI5817" s="122">
        <v>1.91601447715E-2</v>
      </c>
      <c r="AJ5817" s="122">
        <v>1.3860165600499999E-2</v>
      </c>
      <c r="AK5817" s="122">
        <v>1.3858923015499999E-2</v>
      </c>
      <c r="AL5817" s="122">
        <v>0</v>
      </c>
    </row>
    <row r="5818" spans="1:38" hidden="1" x14ac:dyDescent="0.25">
      <c r="A5818" s="122" t="s">
        <v>2258</v>
      </c>
      <c r="B5818" s="122">
        <v>1</v>
      </c>
      <c r="C5818" s="122" t="s">
        <v>2259</v>
      </c>
      <c r="D5818" s="122" t="s">
        <v>2102</v>
      </c>
      <c r="E5818" s="122">
        <v>105</v>
      </c>
      <c r="F5818" s="122">
        <v>0.15464823497800001</v>
      </c>
      <c r="G5818" s="122">
        <v>8.6142897331500004E-2</v>
      </c>
      <c r="H5818" s="122">
        <v>3.5394596978499997E-2</v>
      </c>
      <c r="I5818" s="122">
        <v>2.4786606566E-2</v>
      </c>
      <c r="J5818" s="122">
        <v>2.7443733582000002E-2</v>
      </c>
      <c r="K5818" s="122">
        <v>3.9103281677499997E-2</v>
      </c>
      <c r="L5818" s="122">
        <v>4.0842743055500001E-2</v>
      </c>
      <c r="M5818" s="122">
        <v>2.4775645026499999E-2</v>
      </c>
      <c r="N5818" s="122">
        <v>4.8640400358999997E-2</v>
      </c>
      <c r="O5818" s="122">
        <v>2.48077819475E-2</v>
      </c>
      <c r="P5818" s="122">
        <v>5.3981537766499998E-2</v>
      </c>
      <c r="Q5818" s="122">
        <v>2.4812988826500001E-2</v>
      </c>
      <c r="R5818" s="122">
        <v>3.0107302217999999E-2</v>
      </c>
      <c r="S5818" s="122">
        <v>7.1177571676500004E-2</v>
      </c>
      <c r="T5818" s="122">
        <v>3.6730683995500002E-2</v>
      </c>
      <c r="U5818" s="122">
        <v>5.6611850890000003E-2</v>
      </c>
      <c r="V5818" s="122">
        <v>0.112341082074</v>
      </c>
      <c r="W5818" s="122">
        <v>7.6161224322499999E-2</v>
      </c>
      <c r="X5818" s="122">
        <v>2.4806585180999999E-2</v>
      </c>
      <c r="Y5818" s="122">
        <v>4.3561369893499999E-2</v>
      </c>
      <c r="Z5818" s="122">
        <v>8.3298437124999999E-2</v>
      </c>
      <c r="AA5818" s="122">
        <v>0.48857080211300002</v>
      </c>
      <c r="AB5818" s="122">
        <v>0.178557904445</v>
      </c>
      <c r="AC5818" s="122">
        <v>3.01363741225E-2</v>
      </c>
      <c r="AD5818" s="122">
        <v>2.7469827443E-2</v>
      </c>
      <c r="AE5818" s="122">
        <v>4.3388389420999998E-2</v>
      </c>
      <c r="AF5818" s="122">
        <v>3.0155255531499999E-2</v>
      </c>
      <c r="AG5818" s="122">
        <v>2.4849880298000001E-2</v>
      </c>
      <c r="AH5818" s="122">
        <v>6.9907723847500006E-2</v>
      </c>
      <c r="AI5818" s="122">
        <v>3.0115838053499999E-2</v>
      </c>
      <c r="AJ5818" s="122">
        <v>3.5419245847500003E-2</v>
      </c>
      <c r="AK5818" s="122">
        <v>0.16261194101650001</v>
      </c>
      <c r="AL5818" s="122">
        <v>0</v>
      </c>
    </row>
    <row r="5819" spans="1:38" hidden="1" x14ac:dyDescent="0.25">
      <c r="A5819" s="122" t="s">
        <v>2258</v>
      </c>
      <c r="B5819" s="122">
        <v>1</v>
      </c>
      <c r="C5819" s="122" t="s">
        <v>2259</v>
      </c>
      <c r="D5819" s="122" t="s">
        <v>2103</v>
      </c>
      <c r="E5819" s="122">
        <v>105</v>
      </c>
      <c r="F5819" s="122">
        <v>2.65E-3</v>
      </c>
      <c r="G5819" s="122">
        <v>4.3997685000000002E-2</v>
      </c>
      <c r="H5819" s="122">
        <v>1.18455E-2</v>
      </c>
      <c r="I5819" s="122">
        <v>0</v>
      </c>
      <c r="J5819" s="122">
        <v>4.8845859999999998E-2</v>
      </c>
      <c r="K5819" s="122">
        <v>1.06E-2</v>
      </c>
      <c r="L5819" s="122">
        <v>7.9500000000000005E-3</v>
      </c>
      <c r="M5819" s="122">
        <v>2.65E-3</v>
      </c>
      <c r="N5819" s="122">
        <v>0</v>
      </c>
      <c r="O5819" s="122">
        <v>1.06E-2</v>
      </c>
      <c r="P5819" s="122">
        <v>1.638707E-2</v>
      </c>
      <c r="Q5819" s="122">
        <v>2.65E-3</v>
      </c>
      <c r="R5819" s="122">
        <v>1.06E-2</v>
      </c>
      <c r="S5819" s="122">
        <v>2.14279E-2</v>
      </c>
      <c r="T5819" s="122">
        <v>2.6499999999999999E-2</v>
      </c>
      <c r="U5819" s="122">
        <v>3.4881420000000003E-2</v>
      </c>
      <c r="V5819" s="122">
        <v>2.958036E-2</v>
      </c>
      <c r="W5819" s="122">
        <v>2.4688195E-2</v>
      </c>
      <c r="X5819" s="122">
        <v>1.325E-2</v>
      </c>
      <c r="Y5819" s="122">
        <v>3.7591044999999997E-2</v>
      </c>
      <c r="Z5819" s="122">
        <v>6.6989615000000002E-2</v>
      </c>
      <c r="AA5819" s="122">
        <v>4.5380719999999999E-2</v>
      </c>
      <c r="AB5819" s="122">
        <v>2.6816675000000002E-2</v>
      </c>
      <c r="AC5819" s="122">
        <v>1.8570405000000002E-2</v>
      </c>
      <c r="AD5819" s="122">
        <v>2.12E-2</v>
      </c>
      <c r="AE5819" s="122">
        <v>2.9241133977000001E-2</v>
      </c>
      <c r="AF5819" s="122">
        <v>2.39330484825E-2</v>
      </c>
      <c r="AG5819" s="122">
        <v>2.6588513921999998E-2</v>
      </c>
      <c r="AH5819" s="122">
        <v>2.3934819530500001E-2</v>
      </c>
      <c r="AI5819" s="122">
        <v>4.5137316784500003E-2</v>
      </c>
      <c r="AJ5819" s="122">
        <v>1.86356287345E-2</v>
      </c>
      <c r="AK5819" s="122">
        <v>7.4286769771500005E-2</v>
      </c>
      <c r="AL5819" s="122">
        <v>0</v>
      </c>
    </row>
    <row r="5820" spans="1:38" hidden="1" x14ac:dyDescent="0.25">
      <c r="A5820" s="122" t="s">
        <v>2258</v>
      </c>
      <c r="B5820" s="122">
        <v>1</v>
      </c>
      <c r="C5820" s="122" t="s">
        <v>2259</v>
      </c>
      <c r="D5820" s="122" t="s">
        <v>2137</v>
      </c>
      <c r="E5820" s="122">
        <v>105</v>
      </c>
      <c r="F5820" s="122">
        <v>0</v>
      </c>
      <c r="G5820" s="122">
        <v>0</v>
      </c>
      <c r="H5820" s="122">
        <v>0</v>
      </c>
      <c r="I5820" s="122">
        <v>0</v>
      </c>
      <c r="J5820" s="122">
        <v>0</v>
      </c>
      <c r="K5820" s="122">
        <v>0</v>
      </c>
      <c r="L5820" s="122">
        <v>0</v>
      </c>
      <c r="M5820" s="122">
        <v>0</v>
      </c>
      <c r="N5820" s="122">
        <v>0</v>
      </c>
      <c r="O5820" s="122">
        <v>0</v>
      </c>
      <c r="P5820" s="122">
        <v>0</v>
      </c>
      <c r="Q5820" s="122">
        <v>0</v>
      </c>
      <c r="R5820" s="122">
        <v>0</v>
      </c>
      <c r="S5820" s="122">
        <v>0</v>
      </c>
      <c r="T5820" s="122">
        <v>0</v>
      </c>
      <c r="U5820" s="122">
        <v>0</v>
      </c>
      <c r="V5820" s="122">
        <v>0</v>
      </c>
      <c r="W5820" s="122">
        <v>0</v>
      </c>
      <c r="X5820" s="122">
        <v>0</v>
      </c>
      <c r="Y5820" s="122">
        <v>0</v>
      </c>
      <c r="Z5820" s="122">
        <v>0</v>
      </c>
      <c r="AA5820" s="122">
        <v>0</v>
      </c>
      <c r="AB5820" s="122">
        <v>0</v>
      </c>
      <c r="AC5820" s="122">
        <v>0</v>
      </c>
      <c r="AD5820" s="122">
        <v>0</v>
      </c>
      <c r="AE5820" s="122">
        <v>0</v>
      </c>
      <c r="AF5820" s="122">
        <v>0</v>
      </c>
      <c r="AG5820" s="122">
        <v>0</v>
      </c>
      <c r="AH5820" s="122">
        <v>0</v>
      </c>
      <c r="AI5820" s="122">
        <v>0</v>
      </c>
      <c r="AJ5820" s="122">
        <v>0</v>
      </c>
      <c r="AK5820" s="122">
        <v>0</v>
      </c>
      <c r="AL5820" s="122">
        <v>0</v>
      </c>
    </row>
    <row r="5821" spans="1:38" hidden="1" x14ac:dyDescent="0.25">
      <c r="A5821" s="122" t="s">
        <v>2258</v>
      </c>
      <c r="B5821" s="122">
        <v>1</v>
      </c>
      <c r="C5821" s="122" t="s">
        <v>2259</v>
      </c>
      <c r="D5821" s="122" t="s">
        <v>2104</v>
      </c>
      <c r="E5821" s="122">
        <v>105</v>
      </c>
      <c r="F5821" s="122">
        <v>1.49872430895E-2</v>
      </c>
      <c r="G5821" s="122">
        <v>1.2240920624499999E-2</v>
      </c>
      <c r="H5821" s="122">
        <v>1.54827895385E-2</v>
      </c>
      <c r="I5821" s="122">
        <v>1.495906397E-2</v>
      </c>
      <c r="J5821" s="122">
        <v>2.0540461958000002E-2</v>
      </c>
      <c r="K5821" s="122">
        <v>2.57655780725E-2</v>
      </c>
      <c r="L5821" s="122">
        <v>4.1675648337500003E-2</v>
      </c>
      <c r="M5821" s="122">
        <v>3.9424321810499999E-2</v>
      </c>
      <c r="N5821" s="122">
        <v>4.1068206804499997E-2</v>
      </c>
      <c r="O5821" s="122">
        <v>5.9528926635E-2</v>
      </c>
      <c r="P5821" s="122">
        <v>5.5172934650999997E-2</v>
      </c>
      <c r="Q5821" s="122">
        <v>5.5631737048E-2</v>
      </c>
      <c r="R5821" s="122">
        <v>5.9672057507500001E-2</v>
      </c>
      <c r="S5821" s="122">
        <v>5.9541250619000001E-2</v>
      </c>
      <c r="T5821" s="122">
        <v>5.3114495317E-2</v>
      </c>
      <c r="U5821" s="122">
        <v>7.4997604208000002E-2</v>
      </c>
      <c r="V5821" s="122">
        <v>6.9925103633999994E-2</v>
      </c>
      <c r="W5821" s="122">
        <v>6.2090641699500002E-2</v>
      </c>
      <c r="X5821" s="122">
        <v>9.2040528564499999E-2</v>
      </c>
      <c r="Y5821" s="122">
        <v>6.5413083465999999E-2</v>
      </c>
      <c r="Z5821" s="122">
        <v>9.8109347545000003E-2</v>
      </c>
      <c r="AA5821" s="122">
        <v>8.2020413277499996E-2</v>
      </c>
      <c r="AB5821" s="122">
        <v>5.5822318051999997E-2</v>
      </c>
      <c r="AC5821" s="122">
        <v>9.9007719645999998E-2</v>
      </c>
      <c r="AD5821" s="122">
        <v>0.1045161119095</v>
      </c>
      <c r="AE5821" s="122">
        <v>8.0818224957000001E-2</v>
      </c>
      <c r="AF5821" s="122">
        <v>7.8467748520999997E-2</v>
      </c>
      <c r="AG5821" s="122">
        <v>6.8150990405500003E-2</v>
      </c>
      <c r="AH5821" s="122">
        <v>8.1688679732000002E-2</v>
      </c>
      <c r="AI5821" s="122">
        <v>6.8804699189499996E-2</v>
      </c>
      <c r="AJ5821" s="122">
        <v>6.6411265246499998E-2</v>
      </c>
      <c r="AK5821" s="122">
        <v>6.4082044487000001E-2</v>
      </c>
      <c r="AL5821" s="122">
        <v>0</v>
      </c>
    </row>
    <row r="5822" spans="1:38" hidden="1" x14ac:dyDescent="0.25">
      <c r="A5822" s="122" t="s">
        <v>2258</v>
      </c>
      <c r="B5822" s="122">
        <v>1</v>
      </c>
      <c r="C5822" s="122" t="s">
        <v>2259</v>
      </c>
      <c r="D5822" s="122" t="s">
        <v>2105</v>
      </c>
      <c r="E5822" s="122">
        <v>105</v>
      </c>
      <c r="F5822" s="122">
        <v>2.5785136E-2</v>
      </c>
      <c r="G5822" s="122">
        <v>5.8577307289E-2</v>
      </c>
      <c r="H5822" s="122">
        <v>5.6693708329999997E-3</v>
      </c>
      <c r="I5822" s="122">
        <v>1.089733E-5</v>
      </c>
      <c r="J5822" s="122">
        <v>0.16470810749949999</v>
      </c>
      <c r="K5822" s="122">
        <v>3.2636581150000002E-4</v>
      </c>
      <c r="L5822" s="122">
        <v>3.25166485895E-2</v>
      </c>
      <c r="M5822" s="122">
        <v>3.5851902470000001E-3</v>
      </c>
      <c r="N5822" s="122">
        <v>5.4238801859999998E-2</v>
      </c>
      <c r="O5822" s="122">
        <v>3.7978931648000001E-2</v>
      </c>
      <c r="P5822" s="122">
        <v>1.0218383433525</v>
      </c>
      <c r="Q5822" s="122">
        <v>0.25389510806100002</v>
      </c>
      <c r="R5822" s="122">
        <v>4.2168632581000003E-2</v>
      </c>
      <c r="S5822" s="122">
        <v>0.94860076886849998</v>
      </c>
      <c r="T5822" s="122">
        <v>8.2529039570000007E-3</v>
      </c>
      <c r="U5822" s="122">
        <v>8.6286667145499998E-2</v>
      </c>
      <c r="V5822" s="122">
        <v>0.48124874499999998</v>
      </c>
      <c r="W5822" s="122">
        <v>0.93041658999999999</v>
      </c>
      <c r="X5822" s="122">
        <v>3.2166495000000003E-2</v>
      </c>
      <c r="Y5822" s="122">
        <v>4.2779215000000002E-2</v>
      </c>
      <c r="Z5822" s="122">
        <v>1.5140775E-2</v>
      </c>
      <c r="AA5822" s="122">
        <v>0.1276399</v>
      </c>
      <c r="AB5822" s="122">
        <v>0.39070619499999998</v>
      </c>
      <c r="AC5822" s="122">
        <v>9.3344394999999997E-2</v>
      </c>
      <c r="AD5822" s="122">
        <v>8.1365599999999993E-3</v>
      </c>
      <c r="AE5822" s="122">
        <v>0.42796820918950002</v>
      </c>
      <c r="AF5822" s="122">
        <v>7.6405482427999993E-2</v>
      </c>
      <c r="AG5822" s="122">
        <v>1.1402470090829999</v>
      </c>
      <c r="AH5822" s="122">
        <v>0.13774158885900001</v>
      </c>
      <c r="AI5822" s="122">
        <v>4.2886017923499997E-2</v>
      </c>
      <c r="AJ5822" s="122">
        <v>0.127318007521</v>
      </c>
      <c r="AK5822" s="122">
        <v>0.58336676654550002</v>
      </c>
      <c r="AL5822" s="122">
        <v>0</v>
      </c>
    </row>
    <row r="5823" spans="1:38" hidden="1" x14ac:dyDescent="0.25">
      <c r="A5823" s="122" t="s">
        <v>2258</v>
      </c>
      <c r="B5823" s="122">
        <v>1</v>
      </c>
      <c r="C5823" s="122" t="s">
        <v>2259</v>
      </c>
      <c r="D5823" s="122" t="s">
        <v>2106</v>
      </c>
      <c r="E5823" s="122">
        <v>105</v>
      </c>
      <c r="F5823" s="122">
        <v>8.6775529155000003E-3</v>
      </c>
      <c r="G5823" s="122">
        <v>5.9202964709999997E-3</v>
      </c>
      <c r="H5823" s="122">
        <v>8.1780352030000007E-3</v>
      </c>
      <c r="I5823" s="122">
        <v>1.4149151810499999E-2</v>
      </c>
      <c r="J5823" s="122">
        <v>1.44130297475E-2</v>
      </c>
      <c r="K5823" s="122">
        <v>1.7060246558500001E-2</v>
      </c>
      <c r="L5823" s="122">
        <v>2.41237669155E-2</v>
      </c>
      <c r="M5823" s="122">
        <v>2.6297722478999998E-2</v>
      </c>
      <c r="N5823" s="122">
        <v>3.1764575383000003E-2</v>
      </c>
      <c r="O5823" s="122">
        <v>4.7717032716000002E-2</v>
      </c>
      <c r="P5823" s="122">
        <v>6.1324664764499999E-2</v>
      </c>
      <c r="Q5823" s="122">
        <v>4.5473836177000002E-2</v>
      </c>
      <c r="R5823" s="122">
        <v>4.3079515226000002E-2</v>
      </c>
      <c r="S5823" s="122">
        <v>4.08209062075E-2</v>
      </c>
      <c r="T5823" s="122">
        <v>3.3773510199499999E-2</v>
      </c>
      <c r="U5823" s="122">
        <v>3.38034063335E-2</v>
      </c>
      <c r="V5823" s="122">
        <v>3.9261332182499997E-2</v>
      </c>
      <c r="W5823" s="122">
        <v>5.0035072012500001E-2</v>
      </c>
      <c r="X5823" s="122">
        <v>4.2576758100500003E-2</v>
      </c>
      <c r="Y5823" s="122">
        <v>3.9598746983500001E-2</v>
      </c>
      <c r="Z5823" s="122">
        <v>4.2420407225999997E-2</v>
      </c>
      <c r="AA5823" s="122">
        <v>4.7919441862500002E-2</v>
      </c>
      <c r="AB5823" s="122">
        <v>3.9986129866499999E-2</v>
      </c>
      <c r="AC5823" s="122">
        <v>4.2595944895499997E-2</v>
      </c>
      <c r="AD5823" s="122">
        <v>3.75096348005E-2</v>
      </c>
      <c r="AE5823" s="122">
        <v>4.291838823E-2</v>
      </c>
      <c r="AF5823" s="122">
        <v>0.12783526844099999</v>
      </c>
      <c r="AG5823" s="122">
        <v>4.8421722041000002E-2</v>
      </c>
      <c r="AH5823" s="122">
        <v>3.7927232797999998E-2</v>
      </c>
      <c r="AI5823" s="122">
        <v>4.0724278356499999E-2</v>
      </c>
      <c r="AJ5823" s="122">
        <v>4.0863778490499998E-2</v>
      </c>
      <c r="AK5823" s="122">
        <v>4.3654338333000003E-2</v>
      </c>
      <c r="AL5823" s="122">
        <v>0</v>
      </c>
    </row>
    <row r="5824" spans="1:38" hidden="1" x14ac:dyDescent="0.25">
      <c r="A5824" s="122" t="s">
        <v>2258</v>
      </c>
      <c r="B5824" s="122">
        <v>1</v>
      </c>
      <c r="C5824" s="122" t="s">
        <v>2259</v>
      </c>
      <c r="D5824" s="122" t="s">
        <v>2107</v>
      </c>
      <c r="E5824" s="122">
        <v>105</v>
      </c>
      <c r="F5824" s="122">
        <v>1.1501000000000001E-5</v>
      </c>
      <c r="G5824" s="122">
        <v>1.4692289E-5</v>
      </c>
      <c r="H5824" s="122">
        <v>4.5602583300000002E-4</v>
      </c>
      <c r="I5824" s="122">
        <v>6.5005938949999999E-4</v>
      </c>
      <c r="J5824" s="122">
        <v>9.8236249950000003E-4</v>
      </c>
      <c r="K5824" s="122">
        <v>2.5358115000000001E-6</v>
      </c>
      <c r="L5824" s="122">
        <v>2.4735894999999999E-6</v>
      </c>
      <c r="M5824" s="122">
        <v>1.000645247E-3</v>
      </c>
      <c r="N5824" s="122">
        <v>2.6121686000000002E-4</v>
      </c>
      <c r="O5824" s="122">
        <v>1.3060981648E-2</v>
      </c>
      <c r="P5824" s="122">
        <v>2.161605E-3</v>
      </c>
      <c r="Q5824" s="122">
        <v>0</v>
      </c>
      <c r="R5824" s="122">
        <v>6.27679E-3</v>
      </c>
      <c r="S5824" s="122">
        <v>1.12042E-3</v>
      </c>
      <c r="T5824" s="122">
        <v>4.540245E-3</v>
      </c>
      <c r="U5824" s="122">
        <v>1.1445349999999999E-3</v>
      </c>
      <c r="V5824" s="122">
        <v>4.1626199999999997E-3</v>
      </c>
      <c r="W5824" s="122">
        <v>5.5040500000000001E-4</v>
      </c>
      <c r="X5824" s="122">
        <v>4.1790499999999999E-4</v>
      </c>
      <c r="Y5824" s="122">
        <v>2.87843E-3</v>
      </c>
      <c r="Z5824" s="122">
        <v>1.2428499999999999E-4</v>
      </c>
      <c r="AA5824" s="122">
        <v>6.6647500000000003E-4</v>
      </c>
      <c r="AB5824" s="122">
        <v>3.8459449999999999E-3</v>
      </c>
      <c r="AC5824" s="122">
        <v>0</v>
      </c>
      <c r="AD5824" s="122">
        <v>1.06E-4</v>
      </c>
      <c r="AE5824" s="122">
        <v>3.5199780399999998E-4</v>
      </c>
      <c r="AF5824" s="122">
        <v>3.2076821649999998E-4</v>
      </c>
      <c r="AG5824" s="122">
        <v>2.9918780634999999E-3</v>
      </c>
      <c r="AH5824" s="122">
        <v>2.9776087145E-3</v>
      </c>
      <c r="AI5824" s="122">
        <v>3.3725418450000002E-4</v>
      </c>
      <c r="AJ5824" s="122">
        <v>2.9807342835E-3</v>
      </c>
      <c r="AK5824" s="122">
        <v>2.9851414454999999E-3</v>
      </c>
      <c r="AL5824" s="122">
        <v>0</v>
      </c>
    </row>
    <row r="5825" spans="1:38" hidden="1" x14ac:dyDescent="0.25">
      <c r="A5825" s="122" t="s">
        <v>2258</v>
      </c>
      <c r="B5825" s="122">
        <v>1</v>
      </c>
      <c r="C5825" s="122" t="s">
        <v>2259</v>
      </c>
      <c r="D5825" s="122" t="s">
        <v>475</v>
      </c>
      <c r="E5825" s="122">
        <v>105</v>
      </c>
      <c r="F5825" s="122">
        <v>4.6046400000000001E-3</v>
      </c>
      <c r="G5825" s="122">
        <v>8.6999500000000003E-4</v>
      </c>
      <c r="H5825" s="122">
        <v>0</v>
      </c>
      <c r="I5825" s="122">
        <v>0</v>
      </c>
      <c r="J5825" s="122">
        <v>4.6030499999999999E-4</v>
      </c>
      <c r="K5825" s="122">
        <v>7.4369600000000003E-3</v>
      </c>
      <c r="L5825" s="122">
        <v>2.22017E-3</v>
      </c>
      <c r="M5825" s="122">
        <v>1.1045199999999999E-3</v>
      </c>
      <c r="N5825" s="122">
        <v>1.2831299999999999E-3</v>
      </c>
      <c r="O5825" s="122">
        <v>1.516065E-3</v>
      </c>
      <c r="P5825" s="122">
        <v>4.9931300000000001E-3</v>
      </c>
      <c r="Q5825" s="122">
        <v>0</v>
      </c>
      <c r="R5825" s="122">
        <v>4.23311E-3</v>
      </c>
      <c r="S5825" s="122">
        <v>0</v>
      </c>
      <c r="T5825" s="122">
        <v>0</v>
      </c>
      <c r="U5825" s="122">
        <v>0</v>
      </c>
      <c r="V5825" s="122">
        <v>4.4708415000000001E-2</v>
      </c>
      <c r="W5825" s="122">
        <v>8.0718999999999995E-4</v>
      </c>
      <c r="X5825" s="122">
        <v>1.3215550000000001E-3</v>
      </c>
      <c r="Y5825" s="122">
        <v>2.65E-3</v>
      </c>
      <c r="Z5825" s="122">
        <v>0</v>
      </c>
      <c r="AA5825" s="122">
        <v>3.55259E-3</v>
      </c>
      <c r="AB5825" s="122">
        <v>0.118436185</v>
      </c>
      <c r="AC5825" s="122">
        <v>0</v>
      </c>
      <c r="AD5825" s="122">
        <v>0</v>
      </c>
      <c r="AE5825" s="122">
        <v>9.0939811764999996E-3</v>
      </c>
      <c r="AF5825" s="122">
        <v>8.2871543589999996E-3</v>
      </c>
      <c r="AG5825" s="122">
        <v>8.8325342170000008E-3</v>
      </c>
      <c r="AH5825" s="122">
        <v>8.4638811365E-3</v>
      </c>
      <c r="AI5825" s="122">
        <v>8.7130746019999997E-3</v>
      </c>
      <c r="AJ5825" s="122">
        <v>8.5446306644999994E-3</v>
      </c>
      <c r="AK5825" s="122">
        <v>1.6608491438999999E-2</v>
      </c>
      <c r="AL5825" s="122">
        <v>0</v>
      </c>
    </row>
    <row r="5826" spans="1:38" hidden="1" x14ac:dyDescent="0.25">
      <c r="A5826" s="122" t="s">
        <v>2258</v>
      </c>
      <c r="B5826" s="122">
        <v>1</v>
      </c>
      <c r="C5826" s="122" t="s">
        <v>2259</v>
      </c>
      <c r="D5826" s="122" t="s">
        <v>2108</v>
      </c>
      <c r="E5826" s="122">
        <v>105</v>
      </c>
      <c r="F5826" s="122">
        <v>0</v>
      </c>
      <c r="G5826" s="122">
        <v>0</v>
      </c>
      <c r="H5826" s="122">
        <v>0</v>
      </c>
      <c r="I5826" s="122">
        <v>0</v>
      </c>
      <c r="J5826" s="122">
        <v>0</v>
      </c>
      <c r="K5826" s="122">
        <v>0</v>
      </c>
      <c r="L5826" s="122">
        <v>0</v>
      </c>
      <c r="M5826" s="122">
        <v>0</v>
      </c>
      <c r="N5826" s="122">
        <v>0</v>
      </c>
      <c r="O5826" s="122">
        <v>0</v>
      </c>
      <c r="P5826" s="122">
        <v>0</v>
      </c>
      <c r="Q5826" s="122">
        <v>0</v>
      </c>
      <c r="R5826" s="122">
        <v>0</v>
      </c>
      <c r="S5826" s="122">
        <v>0</v>
      </c>
      <c r="T5826" s="122">
        <v>0</v>
      </c>
      <c r="U5826" s="122">
        <v>0</v>
      </c>
      <c r="V5826" s="122">
        <v>0</v>
      </c>
      <c r="W5826" s="122">
        <v>0</v>
      </c>
      <c r="X5826" s="122">
        <v>0</v>
      </c>
      <c r="Y5826" s="122">
        <v>0</v>
      </c>
      <c r="Z5826" s="122">
        <v>0</v>
      </c>
      <c r="AA5826" s="122">
        <v>0</v>
      </c>
      <c r="AB5826" s="122">
        <v>0</v>
      </c>
      <c r="AC5826" s="122">
        <v>0</v>
      </c>
      <c r="AD5826" s="122">
        <v>0</v>
      </c>
      <c r="AE5826" s="122">
        <v>0</v>
      </c>
      <c r="AF5826" s="122">
        <v>0</v>
      </c>
      <c r="AG5826" s="122">
        <v>0</v>
      </c>
      <c r="AH5826" s="122">
        <v>0</v>
      </c>
      <c r="AI5826" s="122">
        <v>0</v>
      </c>
      <c r="AJ5826" s="122">
        <v>0</v>
      </c>
      <c r="AK5826" s="122">
        <v>0</v>
      </c>
      <c r="AL5826" s="122">
        <v>0</v>
      </c>
    </row>
    <row r="5827" spans="1:38" hidden="1" x14ac:dyDescent="0.25">
      <c r="A5827" s="122" t="s">
        <v>2258</v>
      </c>
      <c r="B5827" s="122">
        <v>1</v>
      </c>
      <c r="C5827" s="122" t="s">
        <v>2259</v>
      </c>
      <c r="D5827" s="122" t="s">
        <v>2109</v>
      </c>
      <c r="E5827" s="122">
        <v>105</v>
      </c>
      <c r="F5827" s="122">
        <v>2.6636453270000001E-3</v>
      </c>
      <c r="G5827" s="122">
        <v>2.6646922889999999E-3</v>
      </c>
      <c r="H5827" s="122">
        <v>1.1160700833E-2</v>
      </c>
      <c r="I5827" s="122">
        <v>2.6608973300000002E-3</v>
      </c>
      <c r="J5827" s="122">
        <v>1.3403196499999999E-5</v>
      </c>
      <c r="K5827" s="122">
        <v>1.06135243545E-2</v>
      </c>
      <c r="L5827" s="122">
        <v>5.3087949790000004E-3</v>
      </c>
      <c r="M5827" s="122">
        <v>3.207664834E-3</v>
      </c>
      <c r="N5827" s="122">
        <v>2.6609972084999998E-3</v>
      </c>
      <c r="O5827" s="122">
        <v>5.3563125E-3</v>
      </c>
      <c r="P5827" s="122">
        <v>5.7872024999999996E-6</v>
      </c>
      <c r="Q5827" s="122">
        <v>5.3145044304999996E-3</v>
      </c>
      <c r="R5827" s="122">
        <v>2.697401398E-3</v>
      </c>
      <c r="S5827" s="122">
        <v>4.1976000000000003E-6</v>
      </c>
      <c r="T5827" s="122">
        <v>2.6541888550000001E-3</v>
      </c>
      <c r="U5827" s="122">
        <v>6.3055954999999996E-6</v>
      </c>
      <c r="V5827" s="122">
        <v>2.6598764175000001E-3</v>
      </c>
      <c r="W5827" s="122">
        <v>7.9694326355000001E-3</v>
      </c>
      <c r="X5827" s="122">
        <v>2.6677817385E-3</v>
      </c>
      <c r="Y5827" s="122">
        <v>1.0709603999999999E-5</v>
      </c>
      <c r="Z5827" s="122">
        <v>3.8116460500000002E-5</v>
      </c>
      <c r="AA5827" s="122">
        <v>7.0367835E-6</v>
      </c>
      <c r="AB5827" s="122">
        <v>9.1858274999999996E-6</v>
      </c>
      <c r="AC5827" s="122">
        <v>4.7804674999999996E-6</v>
      </c>
      <c r="AD5827" s="122">
        <v>6.9453055000000003E-6</v>
      </c>
      <c r="AE5827" s="122">
        <v>8.3174224999999992E-6</v>
      </c>
      <c r="AF5827" s="122">
        <v>1.1538683E-5</v>
      </c>
      <c r="AG5827" s="122">
        <v>7.7002639999999996E-6</v>
      </c>
      <c r="AH5827" s="122">
        <v>6.5179930000000001E-6</v>
      </c>
      <c r="AI5827" s="122">
        <v>5.3030890785000003E-3</v>
      </c>
      <c r="AJ5827" s="122">
        <v>2.6611865509999998E-3</v>
      </c>
      <c r="AK5827" s="122">
        <v>2.6598182235000002E-3</v>
      </c>
      <c r="AL5827" s="122">
        <v>0</v>
      </c>
    </row>
    <row r="5828" spans="1:38" hidden="1" x14ac:dyDescent="0.25">
      <c r="A5828" s="122" t="s">
        <v>2258</v>
      </c>
      <c r="B5828" s="122">
        <v>1</v>
      </c>
      <c r="C5828" s="122" t="s">
        <v>2259</v>
      </c>
      <c r="D5828" s="122" t="s">
        <v>2110</v>
      </c>
      <c r="E5828" s="122">
        <v>105</v>
      </c>
      <c r="F5828" s="122">
        <v>1.409376E-2</v>
      </c>
      <c r="G5828" s="122">
        <v>2.9004249999999999E-3</v>
      </c>
      <c r="H5828" s="122">
        <v>3.1023285000000001E-2</v>
      </c>
      <c r="I5828" s="122">
        <v>0.10520446999999999</v>
      </c>
      <c r="J5828" s="122">
        <v>7.9143574999999994E-2</v>
      </c>
      <c r="K5828" s="122">
        <v>8.9138314999999996E-2</v>
      </c>
      <c r="L5828" s="122">
        <v>7.8825309999999996E-2</v>
      </c>
      <c r="M5828" s="122">
        <v>3.5553990000000001E-2</v>
      </c>
      <c r="N5828" s="122">
        <v>2.2374214999999999E-2</v>
      </c>
      <c r="O5828" s="122">
        <v>3.7572759999999997E-2</v>
      </c>
      <c r="P5828" s="122">
        <v>0.17848518499999999</v>
      </c>
      <c r="Q5828" s="122">
        <v>1.8687800000000001E-2</v>
      </c>
      <c r="R5828" s="122">
        <v>0.16514640999999999</v>
      </c>
      <c r="S5828" s="122">
        <v>0.16205677499999999</v>
      </c>
      <c r="T5828" s="122">
        <v>8.4824380000000005E-2</v>
      </c>
      <c r="U5828" s="122">
        <v>7.7184164999999999E-2</v>
      </c>
      <c r="V5828" s="122">
        <v>0.10938564000000001</v>
      </c>
      <c r="W5828" s="122">
        <v>2.4363304999999998E-2</v>
      </c>
      <c r="X5828" s="122">
        <v>4.6746530000000001E-2</v>
      </c>
      <c r="Y5828" s="122">
        <v>8.9545885000000006E-2</v>
      </c>
      <c r="Z5828" s="122">
        <v>3.6190519999999997E-2</v>
      </c>
      <c r="AA5828" s="122">
        <v>0.36644252999999999</v>
      </c>
      <c r="AB5828" s="122">
        <v>0.29801555499999999</v>
      </c>
      <c r="AC5828" s="122">
        <v>0.21765828000000001</v>
      </c>
      <c r="AD5828" s="122">
        <v>2.395547E-2</v>
      </c>
      <c r="AE5828" s="122">
        <v>1.51369460945E-2</v>
      </c>
      <c r="AF5828" s="122">
        <v>4.6769534411500002E-2</v>
      </c>
      <c r="AG5828" s="122">
        <v>4.9532697441000001E-2</v>
      </c>
      <c r="AH5828" s="122">
        <v>0.12100620415750001</v>
      </c>
      <c r="AI5828" s="122">
        <v>2.8307910294999999E-2</v>
      </c>
      <c r="AJ5828" s="122">
        <v>9.1872959206500002E-2</v>
      </c>
      <c r="AK5828" s="122">
        <v>7.5996584618999996E-2</v>
      </c>
      <c r="AL5828" s="122">
        <v>0</v>
      </c>
    </row>
    <row r="5829" spans="1:38" hidden="1" x14ac:dyDescent="0.25">
      <c r="A5829" s="122" t="s">
        <v>2258</v>
      </c>
      <c r="B5829" s="122">
        <v>1</v>
      </c>
      <c r="C5829" s="122" t="s">
        <v>2259</v>
      </c>
      <c r="D5829" s="122" t="s">
        <v>2111</v>
      </c>
      <c r="E5829" s="122">
        <v>105</v>
      </c>
      <c r="F5829" s="122">
        <v>6.5136999999999997E-4</v>
      </c>
      <c r="G5829" s="122">
        <v>1.2164825000000001E-2</v>
      </c>
      <c r="H5829" s="122">
        <v>1.4286945000000001E-2</v>
      </c>
      <c r="I5829" s="122">
        <v>3.25261E-3</v>
      </c>
      <c r="J5829" s="122">
        <v>3.0237030000000002E-2</v>
      </c>
      <c r="K5829" s="122">
        <v>1.825744E-2</v>
      </c>
      <c r="L5829" s="122">
        <v>9.6191289999999999E-2</v>
      </c>
      <c r="M5829" s="122">
        <v>9.1371999999999998E-3</v>
      </c>
      <c r="N5829" s="122">
        <v>1.632188E-2</v>
      </c>
      <c r="O5829" s="122">
        <v>0.21522452</v>
      </c>
      <c r="P5829" s="122">
        <v>9.075561E-2</v>
      </c>
      <c r="Q5829" s="122">
        <v>0.103352385</v>
      </c>
      <c r="R5829" s="122">
        <v>2.7231400000000002E-3</v>
      </c>
      <c r="S5829" s="122">
        <v>6.6408999999999999E-4</v>
      </c>
      <c r="T5829" s="122">
        <v>1.4440115E-2</v>
      </c>
      <c r="U5829" s="122">
        <v>6.3013819999999998E-2</v>
      </c>
      <c r="V5829" s="122">
        <v>0.16769094000000001</v>
      </c>
      <c r="W5829" s="122">
        <v>0.104180245</v>
      </c>
      <c r="X5829" s="122">
        <v>3.524712E-2</v>
      </c>
      <c r="Y5829" s="122">
        <v>5.0437449999999997E-3</v>
      </c>
      <c r="Z5829" s="122">
        <v>2.2567400000000001E-3</v>
      </c>
      <c r="AA5829" s="122">
        <v>5.7462600000000003E-2</v>
      </c>
      <c r="AB5829" s="122">
        <v>9.3976950000000004E-2</v>
      </c>
      <c r="AC5829" s="122">
        <v>5.6244130000000003E-2</v>
      </c>
      <c r="AD5829" s="122">
        <v>1.490148E-2</v>
      </c>
      <c r="AE5829" s="122">
        <v>2.6731485768E-2</v>
      </c>
      <c r="AF5829" s="122">
        <v>3.2309842456999999E-2</v>
      </c>
      <c r="AG5829" s="122">
        <v>3.3912970239000001E-2</v>
      </c>
      <c r="AH5829" s="122">
        <v>9.1129325534499997E-2</v>
      </c>
      <c r="AI5829" s="122">
        <v>2.8261822263499999E-2</v>
      </c>
      <c r="AJ5829" s="122">
        <v>3.0416686326E-2</v>
      </c>
      <c r="AK5829" s="122">
        <v>3.07513766885E-2</v>
      </c>
      <c r="AL5829" s="122">
        <v>0</v>
      </c>
    </row>
    <row r="5830" spans="1:38" hidden="1" x14ac:dyDescent="0.25">
      <c r="A5830" s="122" t="s">
        <v>2258</v>
      </c>
      <c r="B5830" s="122">
        <v>1</v>
      </c>
      <c r="C5830" s="122" t="s">
        <v>2259</v>
      </c>
      <c r="D5830" s="122" t="s">
        <v>2112</v>
      </c>
      <c r="E5830" s="122">
        <v>105</v>
      </c>
      <c r="F5830" s="122">
        <v>1.1501000000000001E-5</v>
      </c>
      <c r="G5830" s="122">
        <v>1.0086695000000001E-6</v>
      </c>
      <c r="H5830" s="122">
        <v>1.1620832999999999E-5</v>
      </c>
      <c r="I5830" s="122">
        <v>1.089733E-5</v>
      </c>
      <c r="J5830" s="122">
        <v>1.3403196499999999E-5</v>
      </c>
      <c r="K5830" s="122">
        <v>1.3524354499999999E-5</v>
      </c>
      <c r="L5830" s="122">
        <v>8.7949790000000006E-6</v>
      </c>
      <c r="M5830" s="122">
        <v>1.5739834000000001E-5</v>
      </c>
      <c r="N5830" s="122">
        <v>1.09972085E-5</v>
      </c>
      <c r="O5830" s="122">
        <v>1.3117499999999999E-5</v>
      </c>
      <c r="P5830" s="122">
        <v>5.7872024999999996E-6</v>
      </c>
      <c r="Q5830" s="122">
        <v>1.45044305E-5</v>
      </c>
      <c r="R5830" s="122">
        <v>3.9413979999999996E-6</v>
      </c>
      <c r="S5830" s="122">
        <v>4.1976000000000003E-6</v>
      </c>
      <c r="T5830" s="122">
        <v>4.1888550000000001E-6</v>
      </c>
      <c r="U5830" s="122">
        <v>6.3055954999999996E-6</v>
      </c>
      <c r="V5830" s="122">
        <v>9.8764175000000004E-6</v>
      </c>
      <c r="W5830" s="122">
        <v>1.9432635500000001E-5</v>
      </c>
      <c r="X5830" s="122">
        <v>2.6677817385E-3</v>
      </c>
      <c r="Y5830" s="122">
        <v>1.0709603999999999E-5</v>
      </c>
      <c r="Z5830" s="122">
        <v>1.66514605E-5</v>
      </c>
      <c r="AA5830" s="122">
        <v>7.0367835E-6</v>
      </c>
      <c r="AB5830" s="122">
        <v>9.1858274999999996E-6</v>
      </c>
      <c r="AC5830" s="122">
        <v>4.7804674999999996E-6</v>
      </c>
      <c r="AD5830" s="122">
        <v>6.9453055000000003E-6</v>
      </c>
      <c r="AE5830" s="122">
        <v>2.6583174225000001E-3</v>
      </c>
      <c r="AF5830" s="122">
        <v>2.6615386830000001E-3</v>
      </c>
      <c r="AG5830" s="122">
        <v>7.7002639999999996E-6</v>
      </c>
      <c r="AH5830" s="122">
        <v>6.5179930000000001E-6</v>
      </c>
      <c r="AI5830" s="122">
        <v>3.0890785000000001E-6</v>
      </c>
      <c r="AJ5830" s="122">
        <v>1.1186551E-5</v>
      </c>
      <c r="AK5830" s="122">
        <v>9.8182234999999996E-6</v>
      </c>
      <c r="AL5830" s="122">
        <v>0</v>
      </c>
    </row>
    <row r="5831" spans="1:38" hidden="1" x14ac:dyDescent="0.25">
      <c r="A5831" s="122" t="s">
        <v>2258</v>
      </c>
      <c r="B5831" s="122">
        <v>1</v>
      </c>
      <c r="C5831" s="122" t="s">
        <v>2259</v>
      </c>
      <c r="D5831" s="122" t="s">
        <v>2166</v>
      </c>
      <c r="E5831" s="122">
        <v>105</v>
      </c>
      <c r="F5831" s="122">
        <v>1.9010360377844999</v>
      </c>
      <c r="G5831" s="122">
        <v>1.9104231717660001</v>
      </c>
      <c r="H5831" s="122">
        <v>2.1802653094564999</v>
      </c>
      <c r="I5831" s="122">
        <v>2.3183308413380002</v>
      </c>
      <c r="J5831" s="122">
        <v>2.2761690461545001</v>
      </c>
      <c r="K5831" s="122">
        <v>2.298797341008</v>
      </c>
      <c r="L5831" s="122">
        <v>2.3709295891764999</v>
      </c>
      <c r="M5831" s="122">
        <v>2.3092888330479999</v>
      </c>
      <c r="N5831" s="122">
        <v>1.9593107107275001</v>
      </c>
      <c r="O5831" s="122">
        <v>1.9959933481559999</v>
      </c>
      <c r="P5831" s="122">
        <v>2.4460370473855</v>
      </c>
      <c r="Q5831" s="122">
        <v>2.4170016803435002</v>
      </c>
      <c r="R5831" s="122">
        <v>2.1630109616339999</v>
      </c>
      <c r="S5831" s="122">
        <v>2.3057265936825</v>
      </c>
      <c r="T5831" s="122">
        <v>2.9694965084240001</v>
      </c>
      <c r="U5831" s="122">
        <v>2.9354892717754999</v>
      </c>
      <c r="V5831" s="122">
        <v>2.9862036843525002</v>
      </c>
      <c r="W5831" s="122">
        <v>3.0444187847655</v>
      </c>
      <c r="X5831" s="122">
        <v>2.9759359998644999</v>
      </c>
      <c r="Y5831" s="122">
        <v>2.8235952776675002</v>
      </c>
      <c r="Z5831" s="122">
        <v>2.062120710926</v>
      </c>
      <c r="AA5831" s="122">
        <v>2.230416123081</v>
      </c>
      <c r="AB5831" s="122">
        <v>2.0217966739944999</v>
      </c>
      <c r="AC5831" s="122">
        <v>2.1030031455225</v>
      </c>
      <c r="AD5831" s="122">
        <v>2.1062418552920001</v>
      </c>
      <c r="AE5831" s="122">
        <v>2.0540737234700002</v>
      </c>
      <c r="AF5831" s="122">
        <v>2.0402122419589999</v>
      </c>
      <c r="AG5831" s="122">
        <v>2.0649703192344999</v>
      </c>
      <c r="AH5831" s="122">
        <v>2.1011091329379998</v>
      </c>
      <c r="AI5831" s="122">
        <v>2.1369651917739998</v>
      </c>
      <c r="AJ5831" s="122">
        <v>2.164644121442</v>
      </c>
      <c r="AK5831" s="122">
        <v>2.1836325722100001</v>
      </c>
      <c r="AL5831" s="122">
        <v>0</v>
      </c>
    </row>
    <row r="5832" spans="1:38" hidden="1" x14ac:dyDescent="0.25">
      <c r="A5832" s="122" t="s">
        <v>2258</v>
      </c>
      <c r="B5832" s="122">
        <v>1</v>
      </c>
      <c r="C5832" s="122" t="s">
        <v>2259</v>
      </c>
      <c r="D5832" s="122" t="s">
        <v>2113</v>
      </c>
      <c r="E5832" s="122">
        <v>105</v>
      </c>
      <c r="F5832" s="122">
        <v>7.7973335000000007E-6</v>
      </c>
      <c r="G5832" s="122">
        <v>7.0606599999999998E-6</v>
      </c>
      <c r="H5832" s="122">
        <v>1.1620832999999999E-5</v>
      </c>
      <c r="I5832" s="122">
        <v>1.089733E-5</v>
      </c>
      <c r="J5832" s="122">
        <v>1.5158370999999999E-5</v>
      </c>
      <c r="K5832" s="122">
        <v>1.7750706999999998E-5</v>
      </c>
      <c r="L5832" s="122">
        <v>1.7589931499999999E-5</v>
      </c>
      <c r="M5832" s="122">
        <v>1.7016020999999998E-5</v>
      </c>
      <c r="N5832" s="122">
        <v>1.5879594999999999E-5</v>
      </c>
      <c r="O5832" s="122">
        <v>2.3189858499999999E-5</v>
      </c>
      <c r="P5832" s="122">
        <v>2.3209124E-5</v>
      </c>
      <c r="Q5832" s="122">
        <v>1.98690905E-5</v>
      </c>
      <c r="R5832" s="122">
        <v>1.6891656500000001E-5</v>
      </c>
      <c r="S5832" s="122">
        <v>2.0688178999999999E-5</v>
      </c>
      <c r="T5832" s="122">
        <v>1.31649615E-5</v>
      </c>
      <c r="U5832" s="122">
        <v>5.3208185060000003E-3</v>
      </c>
      <c r="V5832" s="122">
        <v>1.4764740000000001E-5</v>
      </c>
      <c r="W5832" s="122">
        <v>1.20025125E-5</v>
      </c>
      <c r="X5832" s="122">
        <v>1.0215034500000001E-5</v>
      </c>
      <c r="Y5832" s="122">
        <v>2.6603271294999998E-3</v>
      </c>
      <c r="Z5832" s="122">
        <v>9.4358285E-6</v>
      </c>
      <c r="AA5832" s="122">
        <v>9.3166844999999993E-6</v>
      </c>
      <c r="AB5832" s="122">
        <v>9.1333309999999992E-6</v>
      </c>
      <c r="AC5832" s="122">
        <v>9.30786E-6</v>
      </c>
      <c r="AD5832" s="122">
        <v>9.1677810000000002E-6</v>
      </c>
      <c r="AE5832" s="122">
        <v>1.01749665E-5</v>
      </c>
      <c r="AF5832" s="122">
        <v>9.4232674999999995E-6</v>
      </c>
      <c r="AG5832" s="122">
        <v>1.1842479E-5</v>
      </c>
      <c r="AH5832" s="122">
        <v>1.0075750500000001E-5</v>
      </c>
      <c r="AI5832" s="122">
        <v>1.01377605E-5</v>
      </c>
      <c r="AJ5832" s="122">
        <v>1.0158589499999999E-5</v>
      </c>
      <c r="AK5832" s="122">
        <v>8.9160044999999997E-6</v>
      </c>
      <c r="AL5832" s="122">
        <v>0</v>
      </c>
    </row>
    <row r="5833" spans="1:38" hidden="1" x14ac:dyDescent="0.25">
      <c r="A5833" s="122" t="s">
        <v>2258</v>
      </c>
      <c r="B5833" s="122">
        <v>1</v>
      </c>
      <c r="C5833" s="122" t="s">
        <v>2259</v>
      </c>
      <c r="D5833" s="122" t="s">
        <v>2114</v>
      </c>
      <c r="E5833" s="122">
        <v>105</v>
      </c>
      <c r="F5833" s="122">
        <v>0</v>
      </c>
      <c r="G5833" s="122">
        <v>2.5761974999999999E-2</v>
      </c>
      <c r="H5833" s="122">
        <v>2.1316600000000002E-2</v>
      </c>
      <c r="I5833" s="122">
        <v>5.3E-3</v>
      </c>
      <c r="J5833" s="122">
        <v>2.1932725E-2</v>
      </c>
      <c r="K5833" s="122">
        <v>3.2618849999999998E-2</v>
      </c>
      <c r="L5833" s="122">
        <v>5.2028774999999999E-2</v>
      </c>
      <c r="M5833" s="122">
        <v>3.5563000000000001E-3</v>
      </c>
      <c r="N5833" s="122">
        <v>3.0626049999999999E-3</v>
      </c>
      <c r="O5833" s="122">
        <v>2.65E-3</v>
      </c>
      <c r="P5833" s="122">
        <v>2.2170695000000001E-2</v>
      </c>
      <c r="Q5833" s="122">
        <v>7.3195650000000001E-3</v>
      </c>
      <c r="R5833" s="122">
        <v>1.9449675E-2</v>
      </c>
      <c r="S5833" s="122">
        <v>6.5193445000000003E-2</v>
      </c>
      <c r="T5833" s="122">
        <v>8.2141519999999996E-2</v>
      </c>
      <c r="U5833" s="122">
        <v>0.10628752499999999</v>
      </c>
      <c r="V5833" s="122">
        <v>9.0731759999999995E-2</v>
      </c>
      <c r="W5833" s="122">
        <v>8.3899794999999999E-2</v>
      </c>
      <c r="X5833" s="122">
        <v>5.0732659999999999E-2</v>
      </c>
      <c r="Y5833" s="122">
        <v>0.239901585</v>
      </c>
      <c r="Z5833" s="122">
        <v>2.9647670000000001E-2</v>
      </c>
      <c r="AA5833" s="122">
        <v>0.25336702999999999</v>
      </c>
      <c r="AB5833" s="122">
        <v>5.3692709999999998E-2</v>
      </c>
      <c r="AC5833" s="122">
        <v>3.2106339999999997E-2</v>
      </c>
      <c r="AD5833" s="122">
        <v>0.113626965</v>
      </c>
      <c r="AE5833" s="122">
        <v>5.7127858731E-2</v>
      </c>
      <c r="AF5833" s="122">
        <v>0.1138860782635</v>
      </c>
      <c r="AG5833" s="122">
        <v>0.1149282548405</v>
      </c>
      <c r="AH5833" s="122">
        <v>0.124823788778</v>
      </c>
      <c r="AI5833" s="122">
        <v>4.5799977215499998E-2</v>
      </c>
      <c r="AJ5833" s="122">
        <v>4.2828094541500002E-2</v>
      </c>
      <c r="AK5833" s="122">
        <v>0.133145673242</v>
      </c>
      <c r="AL5833" s="122">
        <v>0</v>
      </c>
    </row>
    <row r="5834" spans="1:38" hidden="1" x14ac:dyDescent="0.25">
      <c r="A5834" s="122" t="s">
        <v>2258</v>
      </c>
      <c r="B5834" s="122">
        <v>1</v>
      </c>
      <c r="C5834" s="122" t="s">
        <v>2259</v>
      </c>
      <c r="D5834" s="122" t="s">
        <v>2115</v>
      </c>
      <c r="E5834" s="122">
        <v>105</v>
      </c>
      <c r="F5834" s="122">
        <v>7.9333267617999997E-2</v>
      </c>
      <c r="G5834" s="122">
        <v>3.8511479888000001E-2</v>
      </c>
      <c r="H5834" s="122">
        <v>7.7455285016000006E-2</v>
      </c>
      <c r="I5834" s="122">
        <v>1.5161613990500001E-2</v>
      </c>
      <c r="J5834" s="122">
        <v>0.13683021654700001</v>
      </c>
      <c r="K5834" s="122">
        <v>2.8546148713499999E-2</v>
      </c>
      <c r="L5834" s="122">
        <v>0.35773661288899999</v>
      </c>
      <c r="M5834" s="122">
        <v>3.8559180524000002E-2</v>
      </c>
      <c r="N5834" s="122">
        <v>5.1938662730499997E-2</v>
      </c>
      <c r="O5834" s="122">
        <v>9.0858013101999993E-2</v>
      </c>
      <c r="P5834" s="122">
        <v>0.1355015433025</v>
      </c>
      <c r="Q5834" s="122">
        <v>0.1546820831895</v>
      </c>
      <c r="R5834" s="122">
        <v>1.8432244016204999</v>
      </c>
      <c r="S5834" s="122">
        <v>0.36278837604699998</v>
      </c>
      <c r="T5834" s="122">
        <v>0.12746295788350001</v>
      </c>
      <c r="U5834" s="122">
        <v>0.13194202546049999</v>
      </c>
      <c r="V5834" s="122">
        <v>0.24419603150249999</v>
      </c>
      <c r="W5834" s="122">
        <v>0.40556363496800002</v>
      </c>
      <c r="X5834" s="122">
        <v>0.18392181391199999</v>
      </c>
      <c r="Y5834" s="122">
        <v>0.20873114931600001</v>
      </c>
      <c r="Z5834" s="122">
        <v>9.6746445045500007E-2</v>
      </c>
      <c r="AA5834" s="122">
        <v>0.1688888867835</v>
      </c>
      <c r="AB5834" s="122">
        <v>0.37999730480400001</v>
      </c>
      <c r="AC5834" s="122">
        <v>0.31387885864800003</v>
      </c>
      <c r="AD5834" s="122">
        <v>0.33390570211100001</v>
      </c>
      <c r="AE5834" s="122">
        <v>0.62813371575249999</v>
      </c>
      <c r="AF5834" s="122">
        <v>0.15972954298600001</v>
      </c>
      <c r="AG5834" s="122">
        <v>1.4106715045460001</v>
      </c>
      <c r="AH5834" s="122">
        <v>0.88373829977899998</v>
      </c>
      <c r="AI5834" s="122">
        <v>0.17476489671949999</v>
      </c>
      <c r="AJ5834" s="122">
        <v>3.1151286241545</v>
      </c>
      <c r="AK5834" s="122">
        <v>1.2817938166289999</v>
      </c>
      <c r="AL5834" s="122">
        <v>0</v>
      </c>
    </row>
    <row r="5835" spans="1:38" hidden="1" x14ac:dyDescent="0.25">
      <c r="A5835" s="122" t="s">
        <v>2258</v>
      </c>
      <c r="B5835" s="122">
        <v>1</v>
      </c>
      <c r="C5835" s="122" t="s">
        <v>2259</v>
      </c>
      <c r="D5835" s="122" t="s">
        <v>2116</v>
      </c>
      <c r="E5835" s="122">
        <v>105</v>
      </c>
      <c r="F5835" s="122">
        <v>1.1695987000000001E-5</v>
      </c>
      <c r="G5835" s="122">
        <v>1.00866685E-5</v>
      </c>
      <c r="H5835" s="122">
        <v>1.6501338000000001E-5</v>
      </c>
      <c r="I5835" s="122">
        <v>9.6694790000000004E-6</v>
      </c>
      <c r="J5835" s="122">
        <v>1.17012075E-5</v>
      </c>
      <c r="K5835" s="122">
        <v>1.4651372999999999E-5</v>
      </c>
      <c r="L5835" s="122">
        <v>5.4968685000000003E-6</v>
      </c>
      <c r="M5835" s="122">
        <v>4.2540185E-6</v>
      </c>
      <c r="N5835" s="122">
        <v>9.4803749999999998E-6</v>
      </c>
      <c r="O5835" s="122">
        <v>6.5587499999999997E-6</v>
      </c>
      <c r="P5835" s="122">
        <v>8.4396669999999996E-6</v>
      </c>
      <c r="Q5835" s="122">
        <v>1.3908365999999999E-5</v>
      </c>
      <c r="R5835" s="122">
        <v>4.5044435000000003E-6</v>
      </c>
      <c r="S5835" s="122">
        <v>9.5945104999999998E-6</v>
      </c>
      <c r="T5835" s="122">
        <v>2.6631649614999998E-3</v>
      </c>
      <c r="U5835" s="122">
        <v>8.4074695000000003E-6</v>
      </c>
      <c r="V5835" s="122">
        <v>2.652394275E-3</v>
      </c>
      <c r="W5835" s="122">
        <v>2.2861815E-6</v>
      </c>
      <c r="X5835" s="122">
        <v>2.6522700165000001E-3</v>
      </c>
      <c r="Y5835" s="122">
        <v>2.6534423764999998E-3</v>
      </c>
      <c r="Z5835" s="122">
        <v>2.2201964999999999E-6</v>
      </c>
      <c r="AA5835" s="122">
        <v>7.0367835E-6</v>
      </c>
      <c r="AB5835" s="122">
        <v>9.1858274999999996E-6</v>
      </c>
      <c r="AC5835" s="122">
        <v>4.7804674999999996E-6</v>
      </c>
      <c r="AD5835" s="122">
        <v>6.9453055000000003E-6</v>
      </c>
      <c r="AE5835" s="122">
        <v>2.6583174225000001E-3</v>
      </c>
      <c r="AF5835" s="122">
        <v>5.3115386829999996E-3</v>
      </c>
      <c r="AG5835" s="122">
        <v>7.7002639999999996E-6</v>
      </c>
      <c r="AH5835" s="122">
        <v>6.5179930000000001E-6</v>
      </c>
      <c r="AI5835" s="122">
        <v>3.0890785000000001E-6</v>
      </c>
      <c r="AJ5835" s="122">
        <v>7.9611865509999994E-3</v>
      </c>
      <c r="AK5835" s="122">
        <v>9.8182234999999996E-6</v>
      </c>
      <c r="AL5835" s="122">
        <v>0</v>
      </c>
    </row>
    <row r="5836" spans="1:38" hidden="1" x14ac:dyDescent="0.25">
      <c r="A5836" s="122" t="s">
        <v>2258</v>
      </c>
      <c r="B5836" s="122">
        <v>1</v>
      </c>
      <c r="C5836" s="122" t="s">
        <v>2259</v>
      </c>
      <c r="D5836" s="122" t="s">
        <v>2138</v>
      </c>
      <c r="E5836" s="122">
        <v>105</v>
      </c>
      <c r="F5836" s="122">
        <v>0</v>
      </c>
      <c r="G5836" s="122">
        <v>0</v>
      </c>
      <c r="H5836" s="122">
        <v>0</v>
      </c>
      <c r="I5836" s="122">
        <v>0</v>
      </c>
      <c r="J5836" s="122">
        <v>0</v>
      </c>
      <c r="K5836" s="122">
        <v>0</v>
      </c>
      <c r="L5836" s="122">
        <v>0</v>
      </c>
      <c r="M5836" s="122">
        <v>0</v>
      </c>
      <c r="N5836" s="122">
        <v>0</v>
      </c>
      <c r="O5836" s="122">
        <v>0</v>
      </c>
      <c r="P5836" s="122">
        <v>0</v>
      </c>
      <c r="Q5836" s="122">
        <v>0</v>
      </c>
      <c r="R5836" s="122">
        <v>0</v>
      </c>
      <c r="S5836" s="122">
        <v>0</v>
      </c>
      <c r="T5836" s="122">
        <v>0</v>
      </c>
      <c r="U5836" s="122">
        <v>0</v>
      </c>
      <c r="V5836" s="122">
        <v>0</v>
      </c>
      <c r="W5836" s="122">
        <v>0</v>
      </c>
      <c r="X5836" s="122">
        <v>0</v>
      </c>
      <c r="Y5836" s="122">
        <v>0</v>
      </c>
      <c r="Z5836" s="122">
        <v>0</v>
      </c>
      <c r="AA5836" s="122">
        <v>0</v>
      </c>
      <c r="AB5836" s="122">
        <v>0</v>
      </c>
      <c r="AC5836" s="122">
        <v>0</v>
      </c>
      <c r="AD5836" s="122">
        <v>0</v>
      </c>
      <c r="AE5836" s="122">
        <v>0</v>
      </c>
      <c r="AF5836" s="122">
        <v>0</v>
      </c>
      <c r="AG5836" s="122">
        <v>0</v>
      </c>
      <c r="AH5836" s="122">
        <v>0</v>
      </c>
      <c r="AI5836" s="122">
        <v>0</v>
      </c>
      <c r="AJ5836" s="122">
        <v>0</v>
      </c>
      <c r="AK5836" s="122">
        <v>0</v>
      </c>
      <c r="AL5836" s="122">
        <v>0</v>
      </c>
    </row>
    <row r="5837" spans="1:38" hidden="1" x14ac:dyDescent="0.25">
      <c r="A5837" s="122" t="s">
        <v>2258</v>
      </c>
      <c r="B5837" s="122">
        <v>1</v>
      </c>
      <c r="C5837" s="122" t="s">
        <v>2259</v>
      </c>
      <c r="D5837" s="122" t="s">
        <v>2117</v>
      </c>
      <c r="E5837" s="122">
        <v>105</v>
      </c>
      <c r="F5837" s="122">
        <v>0</v>
      </c>
      <c r="G5837" s="122">
        <v>0</v>
      </c>
      <c r="H5837" s="122">
        <v>0</v>
      </c>
      <c r="I5837" s="122">
        <v>0</v>
      </c>
      <c r="J5837" s="122">
        <v>0</v>
      </c>
      <c r="K5837" s="122">
        <v>0</v>
      </c>
      <c r="L5837" s="122">
        <v>0</v>
      </c>
      <c r="M5837" s="122">
        <v>0</v>
      </c>
      <c r="N5837" s="122">
        <v>0</v>
      </c>
      <c r="O5837" s="122">
        <v>0</v>
      </c>
      <c r="P5837" s="122">
        <v>0</v>
      </c>
      <c r="Q5837" s="122">
        <v>0</v>
      </c>
      <c r="R5837" s="122">
        <v>0</v>
      </c>
      <c r="S5837" s="122">
        <v>0</v>
      </c>
      <c r="T5837" s="122">
        <v>0</v>
      </c>
      <c r="U5837" s="122">
        <v>0</v>
      </c>
      <c r="V5837" s="122">
        <v>0</v>
      </c>
      <c r="W5837" s="122">
        <v>0</v>
      </c>
      <c r="X5837" s="122">
        <v>0</v>
      </c>
      <c r="Y5837" s="122">
        <v>0</v>
      </c>
      <c r="Z5837" s="122">
        <v>0</v>
      </c>
      <c r="AA5837" s="122">
        <v>0</v>
      </c>
      <c r="AB5837" s="122">
        <v>0</v>
      </c>
      <c r="AC5837" s="122">
        <v>0</v>
      </c>
      <c r="AD5837" s="122">
        <v>0</v>
      </c>
      <c r="AE5837" s="122">
        <v>0</v>
      </c>
      <c r="AF5837" s="122">
        <v>0</v>
      </c>
      <c r="AG5837" s="122">
        <v>0</v>
      </c>
      <c r="AH5837" s="122">
        <v>0</v>
      </c>
      <c r="AI5837" s="122">
        <v>0</v>
      </c>
      <c r="AJ5837" s="122">
        <v>0</v>
      </c>
      <c r="AK5837" s="122">
        <v>0</v>
      </c>
      <c r="AL5837" s="122">
        <v>0</v>
      </c>
    </row>
    <row r="5838" spans="1:38" hidden="1" x14ac:dyDescent="0.25">
      <c r="A5838" s="122" t="s">
        <v>2258</v>
      </c>
      <c r="B5838" s="122">
        <v>1</v>
      </c>
      <c r="C5838" s="122" t="s">
        <v>2259</v>
      </c>
      <c r="D5838" s="122" t="s">
        <v>2118</v>
      </c>
      <c r="E5838" s="122">
        <v>105</v>
      </c>
      <c r="F5838" s="122">
        <v>9.9647072585000007E-3</v>
      </c>
      <c r="G5838" s="122">
        <v>9.7109566409999994E-3</v>
      </c>
      <c r="H5838" s="122">
        <v>1.2780061561E-2</v>
      </c>
      <c r="I5838" s="122">
        <v>1.7219399251500001E-2</v>
      </c>
      <c r="J5838" s="122">
        <v>2.24980530775E-2</v>
      </c>
      <c r="K5838" s="122">
        <v>2.4278606548000001E-2</v>
      </c>
      <c r="L5838" s="122">
        <v>3.3339288964E-2</v>
      </c>
      <c r="M5838" s="122">
        <v>3.8421376442999998E-2</v>
      </c>
      <c r="N5838" s="122">
        <v>3.8961004052000002E-2</v>
      </c>
      <c r="O5838" s="122">
        <v>5.2055411793000002E-2</v>
      </c>
      <c r="P5838" s="122">
        <v>4.4987269120500002E-2</v>
      </c>
      <c r="Q5838" s="122">
        <v>4.66564411565E-2</v>
      </c>
      <c r="R5838" s="122">
        <v>5.5491802287500003E-2</v>
      </c>
      <c r="S5838" s="122">
        <v>4.9864482847E-2</v>
      </c>
      <c r="T5838" s="122">
        <v>6.7950452529999997E-2</v>
      </c>
      <c r="U5838" s="122">
        <v>5.6983579798999998E-2</v>
      </c>
      <c r="V5838" s="122">
        <v>4.9072639871499998E-2</v>
      </c>
      <c r="W5838" s="122">
        <v>5.3856937177999997E-2</v>
      </c>
      <c r="X5838" s="122">
        <v>7.5191743631999999E-2</v>
      </c>
      <c r="Y5838" s="122">
        <v>8.2733298708000003E-2</v>
      </c>
      <c r="Z5838" s="122">
        <v>7.7347356849500004E-2</v>
      </c>
      <c r="AA5838" s="122">
        <v>4.7633338216500003E-2</v>
      </c>
      <c r="AB5838" s="122">
        <v>3.9465459747999997E-2</v>
      </c>
      <c r="AC5838" s="122">
        <v>6.1269886402500001E-2</v>
      </c>
      <c r="AD5838" s="122">
        <v>5.7549286429E-2</v>
      </c>
      <c r="AE5838" s="122">
        <v>4.67188883005E-2</v>
      </c>
      <c r="AF5838" s="122">
        <v>6.2429266013499997E-2</v>
      </c>
      <c r="AG5838" s="122">
        <v>5.6909915946999998E-2</v>
      </c>
      <c r="AH5838" s="122">
        <v>5.1418710814999997E-2</v>
      </c>
      <c r="AI5838" s="122">
        <v>4.3324115208000002E-2</v>
      </c>
      <c r="AJ5838" s="122">
        <v>4.2503392797499998E-2</v>
      </c>
      <c r="AK5838" s="122">
        <v>5.2744809610999997E-2</v>
      </c>
      <c r="AL5838" s="122">
        <v>0</v>
      </c>
    </row>
    <row r="5839" spans="1:38" hidden="1" x14ac:dyDescent="0.25">
      <c r="A5839" s="122" t="s">
        <v>2258</v>
      </c>
      <c r="B5839" s="122">
        <v>1</v>
      </c>
      <c r="C5839" s="122" t="s">
        <v>2259</v>
      </c>
      <c r="D5839" s="122" t="s">
        <v>2119</v>
      </c>
      <c r="E5839" s="122">
        <v>105</v>
      </c>
      <c r="F5839" s="122">
        <v>8.8088650000000008E-3</v>
      </c>
      <c r="G5839" s="122">
        <v>8.5997799999999996E-3</v>
      </c>
      <c r="H5839" s="122">
        <v>1.844135E-3</v>
      </c>
      <c r="I5839" s="122">
        <v>0</v>
      </c>
      <c r="J5839" s="122">
        <v>2.63145E-4</v>
      </c>
      <c r="K5839" s="122">
        <v>2.6211149999999998E-3</v>
      </c>
      <c r="L5839" s="122">
        <v>3.6994000000000003E-4</v>
      </c>
      <c r="M5839" s="122">
        <v>0</v>
      </c>
      <c r="N5839" s="122">
        <v>0</v>
      </c>
      <c r="O5839" s="122">
        <v>5.0246650000000002E-3</v>
      </c>
      <c r="P5839" s="122">
        <v>0.12463427000000001</v>
      </c>
      <c r="Q5839" s="122">
        <v>1.3221115E-2</v>
      </c>
      <c r="R5839" s="122">
        <v>4.0976949999999998E-2</v>
      </c>
      <c r="S5839" s="122">
        <v>1.8398154999999999E-2</v>
      </c>
      <c r="T5839" s="122">
        <v>2.04156E-3</v>
      </c>
      <c r="U5839" s="122">
        <v>7.5352750000000001E-3</v>
      </c>
      <c r="V5839" s="122">
        <v>1.8839379999999999E-2</v>
      </c>
      <c r="W5839" s="122">
        <v>2.0916714999999999E-2</v>
      </c>
      <c r="X5839" s="122">
        <v>2.65E-3</v>
      </c>
      <c r="Y5839" s="122">
        <v>8.2945E-5</v>
      </c>
      <c r="Z5839" s="122">
        <v>2.65E-3</v>
      </c>
      <c r="AA5839" s="122">
        <v>6.5704099999999996E-3</v>
      </c>
      <c r="AB5839" s="122">
        <v>4.0215340000000002E-2</v>
      </c>
      <c r="AC5839" s="122">
        <v>8.1063499999999998E-4</v>
      </c>
      <c r="AD5839" s="122">
        <v>5.3E-3</v>
      </c>
      <c r="AE5839" s="122">
        <v>1.1160824694E-2</v>
      </c>
      <c r="AF5839" s="122">
        <v>1.0875957219999999E-2</v>
      </c>
      <c r="AG5839" s="122">
        <v>1.9018515256500002E-2</v>
      </c>
      <c r="AH5839" s="122">
        <v>2.9883543850000001E-3</v>
      </c>
      <c r="AI5839" s="122">
        <v>3.0763374590000001E-3</v>
      </c>
      <c r="AJ5839" s="122">
        <v>3.0168647279999999E-3</v>
      </c>
      <c r="AK5839" s="122">
        <v>3.0570657050000001E-3</v>
      </c>
      <c r="AL5839" s="122">
        <v>0</v>
      </c>
    </row>
    <row r="5840" spans="1:38" hidden="1" x14ac:dyDescent="0.25">
      <c r="A5840" s="122" t="s">
        <v>2258</v>
      </c>
      <c r="B5840" s="122">
        <v>1</v>
      </c>
      <c r="C5840" s="122" t="s">
        <v>2259</v>
      </c>
      <c r="D5840" s="122" t="s">
        <v>2120</v>
      </c>
      <c r="E5840" s="122">
        <v>105</v>
      </c>
      <c r="F5840" s="122">
        <v>3.7610859050000002E-4</v>
      </c>
      <c r="G5840" s="122">
        <v>3.0399044639999998E-3</v>
      </c>
      <c r="H5840" s="122">
        <v>5.9843134749999998E-4</v>
      </c>
      <c r="I5840" s="122">
        <v>9.1605870449999998E-4</v>
      </c>
      <c r="J5840" s="122">
        <v>3.6191413845000002E-3</v>
      </c>
      <c r="K5840" s="122">
        <v>1.5217891855000001E-3</v>
      </c>
      <c r="L5840" s="122">
        <v>2.2734283485000002E-3</v>
      </c>
      <c r="M5840" s="122">
        <v>2.5751257339999998E-3</v>
      </c>
      <c r="N5840" s="122">
        <v>5.6063021314999998E-3</v>
      </c>
      <c r="O5840" s="122">
        <v>9.8936435865000002E-3</v>
      </c>
      <c r="P5840" s="122">
        <v>7.5405146992500005E-2</v>
      </c>
      <c r="Q5840" s="122">
        <v>5.9676635408999999E-2</v>
      </c>
      <c r="R5840" s="122">
        <v>6.9479756929999997E-3</v>
      </c>
      <c r="S5840" s="122">
        <v>1.50789160235E-2</v>
      </c>
      <c r="T5840" s="122">
        <v>8.6770055580000002E-3</v>
      </c>
      <c r="U5840" s="122">
        <v>2.5000983351000001E-2</v>
      </c>
      <c r="V5840" s="122">
        <v>1.4509951828E-2</v>
      </c>
      <c r="W5840" s="122">
        <v>2.7842766925000002E-2</v>
      </c>
      <c r="X5840" s="122">
        <v>1.203730223E-2</v>
      </c>
      <c r="Y5840" s="122">
        <v>1.7422582410000002E-2</v>
      </c>
      <c r="Z5840" s="122">
        <v>2.2818291002500001E-2</v>
      </c>
      <c r="AA5840" s="122">
        <v>6.8881984239999999E-3</v>
      </c>
      <c r="AB5840" s="122">
        <v>9.8164134969999997E-3</v>
      </c>
      <c r="AC5840" s="122">
        <v>1.7752901094E-2</v>
      </c>
      <c r="AD5840" s="122">
        <v>1.8037413679999999E-2</v>
      </c>
      <c r="AE5840" s="122">
        <v>1.2696428833E-2</v>
      </c>
      <c r="AF5840" s="122">
        <v>6.3120471422999994E-2</v>
      </c>
      <c r="AG5840" s="122">
        <v>7.7011319279999997E-3</v>
      </c>
      <c r="AH5840" s="122">
        <v>1.0272549490500001E-2</v>
      </c>
      <c r="AI5840" s="122">
        <v>1.30061298015E-2</v>
      </c>
      <c r="AJ5840" s="122">
        <v>7.7758429540000003E-3</v>
      </c>
      <c r="AK5840" s="122">
        <v>1.0502688608000001E-2</v>
      </c>
      <c r="AL5840" s="122">
        <v>0</v>
      </c>
    </row>
    <row r="5841" spans="1:38" hidden="1" x14ac:dyDescent="0.25">
      <c r="A5841" s="122" t="s">
        <v>2258</v>
      </c>
      <c r="B5841" s="122">
        <v>1</v>
      </c>
      <c r="C5841" s="122" t="s">
        <v>2259</v>
      </c>
      <c r="D5841" s="122" t="s">
        <v>2121</v>
      </c>
      <c r="E5841" s="122">
        <v>105</v>
      </c>
      <c r="F5841" s="122">
        <v>1.1157537157E-2</v>
      </c>
      <c r="G5841" s="122">
        <v>7.6270405515E-3</v>
      </c>
      <c r="H5841" s="122">
        <v>7.676186047E-3</v>
      </c>
      <c r="I5841" s="122">
        <v>2.5327466795999998E-2</v>
      </c>
      <c r="J5841" s="122">
        <v>3.3323348736999998E-2</v>
      </c>
      <c r="K5841" s="122">
        <v>2.1157719064500001E-2</v>
      </c>
      <c r="L5841" s="122">
        <v>5.36149043305E-2</v>
      </c>
      <c r="M5841" s="122">
        <v>2.9388559995999999E-2</v>
      </c>
      <c r="N5841" s="122">
        <v>4.1418955902000003E-2</v>
      </c>
      <c r="O5841" s="122">
        <v>4.9112120048499998E-2</v>
      </c>
      <c r="P5841" s="122">
        <v>5.5068447244500003E-2</v>
      </c>
      <c r="Q5841" s="122">
        <v>4.4115273078999998E-2</v>
      </c>
      <c r="R5841" s="122">
        <v>4.1440414462499998E-2</v>
      </c>
      <c r="S5841" s="122">
        <v>4.5462218577000002E-2</v>
      </c>
      <c r="T5841" s="122">
        <v>4.1534218605999998E-2</v>
      </c>
      <c r="U5841" s="122">
        <v>4.9885142273500001E-2</v>
      </c>
      <c r="V5841" s="122">
        <v>0.13060409298350001</v>
      </c>
      <c r="W5841" s="122">
        <v>4.0095732435499999E-2</v>
      </c>
      <c r="X5841" s="122">
        <v>0.1129902265245</v>
      </c>
      <c r="Y5841" s="122">
        <v>7.7952500965000004E-2</v>
      </c>
      <c r="Z5841" s="122">
        <v>6.9771275453499995E-2</v>
      </c>
      <c r="AA5841" s="122">
        <v>0.38051135591149998</v>
      </c>
      <c r="AB5841" s="122">
        <v>4.4315081223999998E-2</v>
      </c>
      <c r="AC5841" s="122">
        <v>5.2234764163999997E-2</v>
      </c>
      <c r="AD5841" s="122">
        <v>6.2235075709500001E-2</v>
      </c>
      <c r="AE5841" s="122">
        <v>4.6986349355500001E-2</v>
      </c>
      <c r="AF5841" s="122">
        <v>5.7381897933500001E-2</v>
      </c>
      <c r="AG5841" s="122">
        <v>7.3594251101500002E-2</v>
      </c>
      <c r="AH5841" s="122">
        <v>6.0305661589500001E-2</v>
      </c>
      <c r="AI5841" s="122">
        <v>5.5260979867499997E-2</v>
      </c>
      <c r="AJ5841" s="122">
        <v>4.9982654800500001E-2</v>
      </c>
      <c r="AK5841" s="122">
        <v>5.0158115779E-2</v>
      </c>
      <c r="AL5841" s="122">
        <v>0</v>
      </c>
    </row>
    <row r="5842" spans="1:38" hidden="1" x14ac:dyDescent="0.25">
      <c r="A5842" s="122" t="s">
        <v>2258</v>
      </c>
      <c r="B5842" s="122">
        <v>1</v>
      </c>
      <c r="C5842" s="122" t="s">
        <v>2259</v>
      </c>
      <c r="D5842" s="122" t="s">
        <v>2139</v>
      </c>
      <c r="E5842" s="122">
        <v>105</v>
      </c>
      <c r="F5842" s="122">
        <v>0</v>
      </c>
      <c r="G5842" s="122">
        <v>0</v>
      </c>
      <c r="H5842" s="122">
        <v>0</v>
      </c>
      <c r="I5842" s="122">
        <v>0</v>
      </c>
      <c r="J5842" s="122">
        <v>0</v>
      </c>
      <c r="K5842" s="122">
        <v>0</v>
      </c>
      <c r="L5842" s="122">
        <v>0</v>
      </c>
      <c r="M5842" s="122">
        <v>0</v>
      </c>
      <c r="N5842" s="122">
        <v>0</v>
      </c>
      <c r="O5842" s="122">
        <v>0</v>
      </c>
      <c r="P5842" s="122">
        <v>0</v>
      </c>
      <c r="Q5842" s="122">
        <v>0</v>
      </c>
      <c r="R5842" s="122">
        <v>0</v>
      </c>
      <c r="S5842" s="122">
        <v>0</v>
      </c>
      <c r="T5842" s="122">
        <v>0</v>
      </c>
      <c r="U5842" s="122">
        <v>0</v>
      </c>
      <c r="V5842" s="122">
        <v>0</v>
      </c>
      <c r="W5842" s="122">
        <v>0</v>
      </c>
      <c r="X5842" s="122">
        <v>0</v>
      </c>
      <c r="Y5842" s="122">
        <v>0</v>
      </c>
      <c r="Z5842" s="122">
        <v>0</v>
      </c>
      <c r="AA5842" s="122">
        <v>0</v>
      </c>
      <c r="AB5842" s="122">
        <v>0</v>
      </c>
      <c r="AC5842" s="122">
        <v>0</v>
      </c>
      <c r="AD5842" s="122">
        <v>0</v>
      </c>
      <c r="AE5842" s="122">
        <v>0</v>
      </c>
      <c r="AF5842" s="122">
        <v>0</v>
      </c>
      <c r="AG5842" s="122">
        <v>0</v>
      </c>
      <c r="AH5842" s="122">
        <v>0</v>
      </c>
      <c r="AI5842" s="122">
        <v>0</v>
      </c>
      <c r="AJ5842" s="122">
        <v>0</v>
      </c>
      <c r="AK5842" s="122">
        <v>0</v>
      </c>
      <c r="AL5842" s="122">
        <v>0</v>
      </c>
    </row>
    <row r="5843" spans="1:38" hidden="1" x14ac:dyDescent="0.25">
      <c r="A5843" s="122" t="s">
        <v>2258</v>
      </c>
      <c r="B5843" s="122">
        <v>1</v>
      </c>
      <c r="C5843" s="122" t="s">
        <v>2259</v>
      </c>
      <c r="D5843" s="122" t="s">
        <v>2257</v>
      </c>
      <c r="E5843" s="122">
        <v>105</v>
      </c>
      <c r="F5843" s="122">
        <v>0</v>
      </c>
      <c r="G5843" s="122">
        <v>0</v>
      </c>
      <c r="H5843" s="122">
        <v>0</v>
      </c>
      <c r="I5843" s="122">
        <v>0</v>
      </c>
      <c r="J5843" s="122">
        <v>0</v>
      </c>
      <c r="K5843" s="122">
        <v>0</v>
      </c>
      <c r="L5843" s="122">
        <v>0</v>
      </c>
      <c r="M5843" s="122">
        <v>0</v>
      </c>
      <c r="N5843" s="122">
        <v>0</v>
      </c>
      <c r="O5843" s="122">
        <v>0</v>
      </c>
      <c r="P5843" s="122">
        <v>0</v>
      </c>
      <c r="Q5843" s="122">
        <v>0</v>
      </c>
      <c r="R5843" s="122">
        <v>0</v>
      </c>
      <c r="S5843" s="122">
        <v>0</v>
      </c>
      <c r="T5843" s="122">
        <v>0</v>
      </c>
      <c r="U5843" s="122">
        <v>0</v>
      </c>
      <c r="V5843" s="122">
        <v>0</v>
      </c>
      <c r="W5843" s="122">
        <v>0</v>
      </c>
      <c r="X5843" s="122">
        <v>0</v>
      </c>
      <c r="Y5843" s="122">
        <v>0</v>
      </c>
      <c r="Z5843" s="122">
        <v>0</v>
      </c>
      <c r="AA5843" s="122">
        <v>0</v>
      </c>
      <c r="AB5843" s="122">
        <v>0</v>
      </c>
      <c r="AC5843" s="122">
        <v>0</v>
      </c>
      <c r="AD5843" s="122">
        <v>0</v>
      </c>
      <c r="AE5843" s="122">
        <v>0</v>
      </c>
      <c r="AF5843" s="122">
        <v>0</v>
      </c>
      <c r="AG5843" s="122">
        <v>0</v>
      </c>
      <c r="AH5843" s="122">
        <v>0</v>
      </c>
      <c r="AI5843" s="122">
        <v>0</v>
      </c>
      <c r="AJ5843" s="122">
        <v>0</v>
      </c>
      <c r="AK5843" s="122">
        <v>0</v>
      </c>
      <c r="AL5843" s="122">
        <v>0</v>
      </c>
    </row>
    <row r="5844" spans="1:38" hidden="1" x14ac:dyDescent="0.25">
      <c r="A5844" s="122" t="s">
        <v>2258</v>
      </c>
      <c r="B5844" s="122">
        <v>1</v>
      </c>
      <c r="C5844" s="122" t="s">
        <v>2259</v>
      </c>
      <c r="D5844" s="122" t="s">
        <v>2122</v>
      </c>
      <c r="E5844" s="122">
        <v>105</v>
      </c>
      <c r="F5844" s="122">
        <v>5.4401850000000002E-3</v>
      </c>
      <c r="G5844" s="122">
        <v>7.9871E-4</v>
      </c>
      <c r="H5844" s="122">
        <v>5.8395399999999998E-3</v>
      </c>
      <c r="I5844" s="122">
        <v>2.659275E-3</v>
      </c>
      <c r="J5844" s="122">
        <v>2.9504039999999999E-2</v>
      </c>
      <c r="K5844" s="122">
        <v>1.4525710000000001E-2</v>
      </c>
      <c r="L5844" s="122">
        <v>6.3915084999999996E-2</v>
      </c>
      <c r="M5844" s="122">
        <v>2.229445E-3</v>
      </c>
      <c r="N5844" s="122">
        <v>9.3703999999999992E-3</v>
      </c>
      <c r="O5844" s="122">
        <v>3.6433525000000001E-2</v>
      </c>
      <c r="P5844" s="122">
        <v>3.9946895000000003E-2</v>
      </c>
      <c r="Q5844" s="122">
        <v>2.7406034999999999E-2</v>
      </c>
      <c r="R5844" s="122">
        <v>0.155013605</v>
      </c>
      <c r="S5844" s="122">
        <v>2.0688020000000001E-2</v>
      </c>
      <c r="T5844" s="122">
        <v>1.7563140000000001E-2</v>
      </c>
      <c r="U5844" s="122">
        <v>4.189756E-2</v>
      </c>
      <c r="V5844" s="122">
        <v>5.0435065000000001E-2</v>
      </c>
      <c r="W5844" s="122">
        <v>8.8653099999999999E-2</v>
      </c>
      <c r="X5844" s="122">
        <v>8.1429199999999997E-3</v>
      </c>
      <c r="Y5844" s="122">
        <v>3.109775E-2</v>
      </c>
      <c r="Z5844" s="122">
        <v>1.7862059999999999E-2</v>
      </c>
      <c r="AA5844" s="122">
        <v>4.8826249999999998E-3</v>
      </c>
      <c r="AB5844" s="122">
        <v>0.10389298499999999</v>
      </c>
      <c r="AC5844" s="122">
        <v>1.5919875E-2</v>
      </c>
      <c r="AD5844" s="122">
        <v>5.1304000000000002E-3</v>
      </c>
      <c r="AE5844" s="122">
        <v>1.49361778545E-2</v>
      </c>
      <c r="AF5844" s="122">
        <v>4.2996136262000002E-2</v>
      </c>
      <c r="AG5844" s="122">
        <v>9.6732956996E-2</v>
      </c>
      <c r="AH5844" s="122">
        <v>0.21813489821449999</v>
      </c>
      <c r="AI5844" s="122">
        <v>5.4171564311000002E-2</v>
      </c>
      <c r="AJ5844" s="122">
        <v>0.167893992646</v>
      </c>
      <c r="AK5844" s="122">
        <v>7.7947821197500003E-2</v>
      </c>
      <c r="AL5844" s="122">
        <v>0</v>
      </c>
    </row>
    <row r="5845" spans="1:38" hidden="1" x14ac:dyDescent="0.25">
      <c r="A5845" s="122" t="s">
        <v>2258</v>
      </c>
      <c r="B5845" s="122">
        <v>1</v>
      </c>
      <c r="C5845" s="122" t="s">
        <v>2259</v>
      </c>
      <c r="D5845" s="122" t="s">
        <v>2123</v>
      </c>
      <c r="E5845" s="122">
        <v>105</v>
      </c>
      <c r="F5845" s="122">
        <v>4.3607602614999996E-3</v>
      </c>
      <c r="G5845" s="122">
        <v>6.9571036445000003E-3</v>
      </c>
      <c r="H5845" s="122">
        <v>5.5028486755E-3</v>
      </c>
      <c r="I5845" s="122">
        <v>7.2551171059999997E-3</v>
      </c>
      <c r="J5845" s="122">
        <v>7.3271868239999996E-3</v>
      </c>
      <c r="K5845" s="122">
        <v>1.8140078231000001E-2</v>
      </c>
      <c r="L5845" s="122">
        <v>1.3920601845E-2</v>
      </c>
      <c r="M5845" s="122">
        <v>1.5069550261E-2</v>
      </c>
      <c r="N5845" s="122">
        <v>2.1858127870999999E-2</v>
      </c>
      <c r="O5845" s="122">
        <v>3.5433137147500002E-2</v>
      </c>
      <c r="P5845" s="122">
        <v>6.2008532297500002E-2</v>
      </c>
      <c r="Q5845" s="122">
        <v>2.7040191370000001E-2</v>
      </c>
      <c r="R5845" s="122">
        <v>3.436701684E-2</v>
      </c>
      <c r="S5845" s="122">
        <v>3.3211413452499998E-2</v>
      </c>
      <c r="T5845" s="122">
        <v>3.3523258191499997E-2</v>
      </c>
      <c r="U5845" s="122">
        <v>2.5609349363000002E-2</v>
      </c>
      <c r="V5845" s="122">
        <v>3.3645255287500002E-2</v>
      </c>
      <c r="W5845" s="122">
        <v>2.34534874695E-2</v>
      </c>
      <c r="X5845" s="122">
        <v>4.4492665409000001E-2</v>
      </c>
      <c r="Y5845" s="122">
        <v>2.05806072585E-2</v>
      </c>
      <c r="Z5845" s="122">
        <v>2.8817310201999999E-2</v>
      </c>
      <c r="AA5845" s="122">
        <v>2.8671179344E-2</v>
      </c>
      <c r="AB5845" s="122">
        <v>5.5392365781E-2</v>
      </c>
      <c r="AC5845" s="122">
        <v>2.6551256830000002E-2</v>
      </c>
      <c r="AD5845" s="122">
        <v>3.9437843912499999E-2</v>
      </c>
      <c r="AE5845" s="122">
        <v>2.8928048110499999E-2</v>
      </c>
      <c r="AF5845" s="122">
        <v>4.22391029975E-2</v>
      </c>
      <c r="AG5845" s="122">
        <v>2.6388582710999999E-2</v>
      </c>
      <c r="AH5845" s="122">
        <v>2.9095028850499999E-2</v>
      </c>
      <c r="AI5845" s="122">
        <v>2.8778394951999998E-2</v>
      </c>
      <c r="AJ5845" s="122">
        <v>2.3921947526499999E-2</v>
      </c>
      <c r="AK5845" s="122">
        <v>3.1809209704000002E-2</v>
      </c>
      <c r="AL5845" s="122">
        <v>0</v>
      </c>
    </row>
    <row r="5846" spans="1:38" hidden="1" x14ac:dyDescent="0.25">
      <c r="A5846" s="122" t="s">
        <v>2258</v>
      </c>
      <c r="B5846" s="122">
        <v>1</v>
      </c>
      <c r="C5846" s="122" t="s">
        <v>2259</v>
      </c>
      <c r="D5846" s="122" t="s">
        <v>2140</v>
      </c>
      <c r="E5846" s="122">
        <v>105</v>
      </c>
      <c r="F5846" s="122">
        <v>0</v>
      </c>
      <c r="G5846" s="122">
        <v>0</v>
      </c>
      <c r="H5846" s="122">
        <v>0</v>
      </c>
      <c r="I5846" s="122">
        <v>0</v>
      </c>
      <c r="J5846" s="122">
        <v>0</v>
      </c>
      <c r="K5846" s="122">
        <v>0</v>
      </c>
      <c r="L5846" s="122">
        <v>0</v>
      </c>
      <c r="M5846" s="122">
        <v>0</v>
      </c>
      <c r="N5846" s="122">
        <v>0</v>
      </c>
      <c r="O5846" s="122">
        <v>0</v>
      </c>
      <c r="P5846" s="122">
        <v>0</v>
      </c>
      <c r="Q5846" s="122">
        <v>0</v>
      </c>
      <c r="R5846" s="122">
        <v>0</v>
      </c>
      <c r="S5846" s="122">
        <v>0</v>
      </c>
      <c r="T5846" s="122">
        <v>0</v>
      </c>
      <c r="U5846" s="122">
        <v>0</v>
      </c>
      <c r="V5846" s="122">
        <v>0</v>
      </c>
      <c r="W5846" s="122">
        <v>0</v>
      </c>
      <c r="X5846" s="122">
        <v>0</v>
      </c>
      <c r="Y5846" s="122">
        <v>0</v>
      </c>
      <c r="Z5846" s="122">
        <v>0</v>
      </c>
      <c r="AA5846" s="122">
        <v>0</v>
      </c>
      <c r="AB5846" s="122">
        <v>0</v>
      </c>
      <c r="AC5846" s="122">
        <v>0</v>
      </c>
      <c r="AD5846" s="122">
        <v>0</v>
      </c>
      <c r="AE5846" s="122">
        <v>0</v>
      </c>
      <c r="AF5846" s="122">
        <v>0</v>
      </c>
      <c r="AG5846" s="122">
        <v>0</v>
      </c>
      <c r="AH5846" s="122">
        <v>0</v>
      </c>
      <c r="AI5846" s="122">
        <v>0</v>
      </c>
      <c r="AJ5846" s="122">
        <v>0</v>
      </c>
      <c r="AK5846" s="122">
        <v>0</v>
      </c>
      <c r="AL5846" s="122">
        <v>0</v>
      </c>
    </row>
    <row r="5847" spans="1:38" hidden="1" x14ac:dyDescent="0.25">
      <c r="A5847" s="122" t="s">
        <v>2258</v>
      </c>
      <c r="B5847" s="122">
        <v>1</v>
      </c>
      <c r="C5847" s="122" t="s">
        <v>2259</v>
      </c>
      <c r="D5847" s="122" t="s">
        <v>2124</v>
      </c>
      <c r="E5847" s="122">
        <v>105</v>
      </c>
      <c r="F5847" s="122">
        <v>0</v>
      </c>
      <c r="G5847" s="122">
        <v>0</v>
      </c>
      <c r="H5847" s="122">
        <v>0</v>
      </c>
      <c r="I5847" s="122">
        <v>0</v>
      </c>
      <c r="J5847" s="122">
        <v>0</v>
      </c>
      <c r="K5847" s="122">
        <v>0</v>
      </c>
      <c r="L5847" s="122">
        <v>0</v>
      </c>
      <c r="M5847" s="122">
        <v>0</v>
      </c>
      <c r="N5847" s="122">
        <v>0</v>
      </c>
      <c r="O5847" s="122">
        <v>0</v>
      </c>
      <c r="P5847" s="122">
        <v>0</v>
      </c>
      <c r="Q5847" s="122">
        <v>0</v>
      </c>
      <c r="R5847" s="122">
        <v>0</v>
      </c>
      <c r="S5847" s="122">
        <v>0</v>
      </c>
      <c r="T5847" s="122">
        <v>0</v>
      </c>
      <c r="U5847" s="122">
        <v>0</v>
      </c>
      <c r="V5847" s="122">
        <v>0</v>
      </c>
      <c r="W5847" s="122">
        <v>0</v>
      </c>
      <c r="X5847" s="122">
        <v>0</v>
      </c>
      <c r="Y5847" s="122">
        <v>0</v>
      </c>
      <c r="Z5847" s="122">
        <v>0</v>
      </c>
      <c r="AA5847" s="122">
        <v>0</v>
      </c>
      <c r="AB5847" s="122">
        <v>0</v>
      </c>
      <c r="AC5847" s="122">
        <v>0</v>
      </c>
      <c r="AD5847" s="122">
        <v>0</v>
      </c>
      <c r="AE5847" s="122">
        <v>0</v>
      </c>
      <c r="AF5847" s="122">
        <v>0</v>
      </c>
      <c r="AG5847" s="122">
        <v>0</v>
      </c>
      <c r="AH5847" s="122">
        <v>0</v>
      </c>
      <c r="AI5847" s="122">
        <v>0</v>
      </c>
      <c r="AJ5847" s="122">
        <v>0</v>
      </c>
      <c r="AK5847" s="122">
        <v>0</v>
      </c>
      <c r="AL5847" s="122">
        <v>0</v>
      </c>
    </row>
    <row r="5848" spans="1:38" hidden="1" x14ac:dyDescent="0.25">
      <c r="A5848" s="122" t="s">
        <v>2258</v>
      </c>
      <c r="B5848" s="122">
        <v>1</v>
      </c>
      <c r="C5848" s="122" t="s">
        <v>2259</v>
      </c>
      <c r="D5848" s="122" t="s">
        <v>2125</v>
      </c>
      <c r="E5848" s="122">
        <v>105</v>
      </c>
      <c r="F5848" s="122">
        <v>1.7602767198999999E-2</v>
      </c>
      <c r="G5848" s="122">
        <v>1.92987608655E-2</v>
      </c>
      <c r="H5848" s="122">
        <v>1.9022349303000001E-2</v>
      </c>
      <c r="I5848" s="122">
        <v>1.7010193835499999E-2</v>
      </c>
      <c r="J5848" s="122">
        <v>0.2088241707555</v>
      </c>
      <c r="K5848" s="122">
        <v>2.2861306385500001E-2</v>
      </c>
      <c r="L5848" s="122">
        <v>5.9958787692999997E-2</v>
      </c>
      <c r="M5848" s="122">
        <v>3.7172244564999998E-2</v>
      </c>
      <c r="N5848" s="122">
        <v>6.3957063544000006E-2</v>
      </c>
      <c r="O5848" s="122">
        <v>5.3663252043499997E-2</v>
      </c>
      <c r="P5848" s="122">
        <v>0.108676904814</v>
      </c>
      <c r="Q5848" s="122">
        <v>0.174227640145</v>
      </c>
      <c r="R5848" s="122">
        <v>0.11274480382349999</v>
      </c>
      <c r="S5848" s="122">
        <v>0.22555577197250001</v>
      </c>
      <c r="T5848" s="122">
        <v>0.120668313549</v>
      </c>
      <c r="U5848" s="122">
        <v>0.116435210651</v>
      </c>
      <c r="V5848" s="122">
        <v>0.53283068950800005</v>
      </c>
      <c r="W5848" s="122">
        <v>9.0418674239499994E-2</v>
      </c>
      <c r="X5848" s="122">
        <v>8.9312867134499999E-2</v>
      </c>
      <c r="Y5848" s="122">
        <v>6.0574998658999998E-2</v>
      </c>
      <c r="Z5848" s="122">
        <v>5.7584551648500001E-2</v>
      </c>
      <c r="AA5848" s="122">
        <v>4.6629027277499999E-2</v>
      </c>
      <c r="AB5848" s="122">
        <v>0.22364135449399999</v>
      </c>
      <c r="AC5848" s="122">
        <v>0.10299388255899999</v>
      </c>
      <c r="AD5848" s="122">
        <v>0.23925600151349999</v>
      </c>
      <c r="AE5848" s="122">
        <v>1.136316632804</v>
      </c>
      <c r="AF5848" s="122">
        <v>8.2474292212999997E-2</v>
      </c>
      <c r="AG5848" s="122">
        <v>0.47794515456499997</v>
      </c>
      <c r="AH5848" s="122">
        <v>0.27554657605299998</v>
      </c>
      <c r="AI5848" s="122">
        <v>0.10610308624549999</v>
      </c>
      <c r="AJ5848" s="122">
        <v>0.21411169752350001</v>
      </c>
      <c r="AK5848" s="122">
        <v>0.70956747441500001</v>
      </c>
      <c r="AL5848" s="122">
        <v>0</v>
      </c>
    </row>
    <row r="5849" spans="1:38" hidden="1" x14ac:dyDescent="0.25">
      <c r="A5849" s="122" t="s">
        <v>2258</v>
      </c>
      <c r="B5849" s="122">
        <v>1</v>
      </c>
      <c r="C5849" s="122" t="s">
        <v>2259</v>
      </c>
      <c r="D5849" s="122" t="s">
        <v>2126</v>
      </c>
      <c r="E5849" s="122">
        <v>105</v>
      </c>
      <c r="F5849" s="122">
        <v>7.4521640039999998E-3</v>
      </c>
      <c r="G5849" s="122">
        <v>7.4568016630000003E-3</v>
      </c>
      <c r="H5849" s="122">
        <v>7.4522838370000002E-3</v>
      </c>
      <c r="I5849" s="122">
        <v>7.4515603339999998E-3</v>
      </c>
      <c r="J5849" s="122">
        <v>7.4558213750000003E-3</v>
      </c>
      <c r="K5849" s="122">
        <v>7.4584137109999999E-3</v>
      </c>
      <c r="L5849" s="122">
        <v>7.4582529354999998E-3</v>
      </c>
      <c r="M5849" s="122">
        <v>7.4576790250000004E-3</v>
      </c>
      <c r="N5849" s="122">
        <v>7.4565425989999998E-3</v>
      </c>
      <c r="O5849" s="122">
        <v>7.4638528625000002E-3</v>
      </c>
      <c r="P5849" s="122">
        <v>7.4638721280000002E-3</v>
      </c>
      <c r="Q5849" s="122">
        <v>7.4605320944999996E-3</v>
      </c>
      <c r="R5849" s="122">
        <v>7.4575546605000001E-3</v>
      </c>
      <c r="S5849" s="122">
        <v>3.6611351182999997E-2</v>
      </c>
      <c r="T5849" s="122">
        <v>1.0102331960999999E-2</v>
      </c>
      <c r="U5849" s="122">
        <v>1.0093065149499999E-2</v>
      </c>
      <c r="V5849" s="122">
        <v>1.0093057278999999E-2</v>
      </c>
      <c r="W5849" s="122">
        <v>1.0091806108E-2</v>
      </c>
      <c r="X5849" s="122">
        <v>7.4417979989999999E-3</v>
      </c>
      <c r="Y5849" s="122">
        <v>7.4421929550000003E-3</v>
      </c>
      <c r="Z5849" s="122">
        <v>7.4421431349999999E-3</v>
      </c>
      <c r="AA5849" s="122">
        <v>1.0091087083500001E-2</v>
      </c>
      <c r="AB5849" s="122">
        <v>1.27412963805E-2</v>
      </c>
      <c r="AC5849" s="122">
        <v>1.2741341642499999E-2</v>
      </c>
      <c r="AD5849" s="122">
        <v>7.4411667689999999E-3</v>
      </c>
      <c r="AE5849" s="122">
        <v>1.0091838544E-2</v>
      </c>
      <c r="AF5849" s="122">
        <v>1.0090663004E-2</v>
      </c>
      <c r="AG5849" s="122">
        <v>7.4406630040000001E-3</v>
      </c>
      <c r="AH5849" s="122">
        <v>1.5390663004000001E-2</v>
      </c>
      <c r="AI5849" s="122">
        <v>1.0090663004E-2</v>
      </c>
      <c r="AJ5849" s="122">
        <v>7.4406630040000001E-3</v>
      </c>
      <c r="AK5849" s="122">
        <v>1.0090663004E-2</v>
      </c>
      <c r="AL5849" s="122">
        <v>0</v>
      </c>
    </row>
    <row r="5850" spans="1:38" hidden="1" x14ac:dyDescent="0.25">
      <c r="A5850" s="122" t="s">
        <v>2258</v>
      </c>
      <c r="B5850" s="122">
        <v>1</v>
      </c>
      <c r="C5850" s="122" t="s">
        <v>2259</v>
      </c>
      <c r="D5850" s="122" t="s">
        <v>2127</v>
      </c>
      <c r="E5850" s="122">
        <v>105</v>
      </c>
      <c r="F5850" s="122">
        <v>1.1501000000000001E-5</v>
      </c>
      <c r="G5850" s="122">
        <v>0.60336324728900004</v>
      </c>
      <c r="H5850" s="122">
        <v>1.1620832999999999E-5</v>
      </c>
      <c r="I5850" s="122">
        <v>1.089733E-5</v>
      </c>
      <c r="J5850" s="122">
        <v>4.7904203196500003E-2</v>
      </c>
      <c r="K5850" s="122">
        <v>2.4027029354500001E-2</v>
      </c>
      <c r="L5850" s="122">
        <v>8.7949790000000006E-6</v>
      </c>
      <c r="M5850" s="122">
        <v>1.5739834000000001E-5</v>
      </c>
      <c r="N5850" s="122">
        <v>5.3109972084999998E-3</v>
      </c>
      <c r="O5850" s="122">
        <v>0.1247724675</v>
      </c>
      <c r="P5850" s="122">
        <v>1.85557872025E-2</v>
      </c>
      <c r="Q5850" s="122">
        <v>8.7657689430499994E-2</v>
      </c>
      <c r="R5850" s="122">
        <v>3.9413979999999996E-6</v>
      </c>
      <c r="S5850" s="122">
        <v>4.1976000000000003E-6</v>
      </c>
      <c r="T5850" s="122">
        <v>2.6541888550000001E-3</v>
      </c>
      <c r="U5850" s="122">
        <v>7.9563055955000003E-3</v>
      </c>
      <c r="V5850" s="122">
        <v>2.6598764175000001E-3</v>
      </c>
      <c r="W5850" s="122">
        <v>2.6694326355000001E-3</v>
      </c>
      <c r="X5850" s="122">
        <v>0</v>
      </c>
      <c r="Y5850" s="122">
        <v>2.65E-3</v>
      </c>
      <c r="Z5850" s="122">
        <v>2.1218549999999999E-2</v>
      </c>
      <c r="AA5850" s="122">
        <v>0</v>
      </c>
      <c r="AB5850" s="122">
        <v>7.9500000000000005E-3</v>
      </c>
      <c r="AC5850" s="122">
        <v>5.3E-3</v>
      </c>
      <c r="AD5850" s="122">
        <v>0</v>
      </c>
      <c r="AE5850" s="122">
        <v>1.5900000000000001E-2</v>
      </c>
      <c r="AF5850" s="122">
        <v>5.3E-3</v>
      </c>
      <c r="AG5850" s="122">
        <v>2.65E-3</v>
      </c>
      <c r="AH5850" s="122">
        <v>2.65E-3</v>
      </c>
      <c r="AI5850" s="122">
        <v>2.65E-3</v>
      </c>
      <c r="AJ5850" s="122">
        <v>0</v>
      </c>
      <c r="AK5850" s="122">
        <v>0</v>
      </c>
      <c r="AL5850" s="122">
        <v>0</v>
      </c>
    </row>
    <row r="5851" spans="1:38" hidden="1" x14ac:dyDescent="0.25">
      <c r="A5851" s="122" t="s">
        <v>2258</v>
      </c>
      <c r="B5851" s="122">
        <v>1</v>
      </c>
      <c r="C5851" s="122" t="s">
        <v>2259</v>
      </c>
      <c r="D5851" s="122" t="s">
        <v>2128</v>
      </c>
      <c r="E5851" s="122">
        <v>105</v>
      </c>
      <c r="F5851" s="122">
        <v>0</v>
      </c>
      <c r="G5851" s="122">
        <v>3.0422000000000001E-3</v>
      </c>
      <c r="H5851" s="122">
        <v>1.9485450000000001E-3</v>
      </c>
      <c r="I5851" s="122">
        <v>1.360775E-3</v>
      </c>
      <c r="J5851" s="122">
        <v>2.5052040000000001E-2</v>
      </c>
      <c r="K5851" s="122">
        <v>0</v>
      </c>
      <c r="L5851" s="122">
        <v>4.4793214999999997E-2</v>
      </c>
      <c r="M5851" s="122">
        <v>6.5780949999999999E-3</v>
      </c>
      <c r="N5851" s="122">
        <v>2.7051200000000001E-3</v>
      </c>
      <c r="O5851" s="122">
        <v>2.9053010000000001E-2</v>
      </c>
      <c r="P5851" s="122">
        <v>0.15994233999999999</v>
      </c>
      <c r="Q5851" s="122">
        <v>3.9519184999999998E-2</v>
      </c>
      <c r="R5851" s="122">
        <v>8.3351510000000004E-2</v>
      </c>
      <c r="S5851" s="122">
        <v>0.10388715499999999</v>
      </c>
      <c r="T5851" s="122">
        <v>5.9720399999999996E-3</v>
      </c>
      <c r="U5851" s="122">
        <v>2.3214795E-2</v>
      </c>
      <c r="V5851" s="122">
        <v>0.14091110000000001</v>
      </c>
      <c r="W5851" s="122">
        <v>9.287985E-2</v>
      </c>
      <c r="X5851" s="122">
        <v>0.12830319500000001</v>
      </c>
      <c r="Y5851" s="122">
        <v>2.120795E-2</v>
      </c>
      <c r="Z5851" s="122">
        <v>2.8004935000000002E-2</v>
      </c>
      <c r="AA5851" s="122">
        <v>7.4612075E-2</v>
      </c>
      <c r="AB5851" s="122">
        <v>0.27364959999999999</v>
      </c>
      <c r="AC5851" s="122">
        <v>6.1850204999999998E-2</v>
      </c>
      <c r="AD5851" s="122">
        <v>5.3E-3</v>
      </c>
      <c r="AE5851" s="122">
        <v>1.36136107135E-2</v>
      </c>
      <c r="AF5851" s="122">
        <v>0.18512601912099999</v>
      </c>
      <c r="AG5851" s="122">
        <v>2.6624598972000001E-2</v>
      </c>
      <c r="AH5851" s="122">
        <v>0.16673758066399999</v>
      </c>
      <c r="AI5851" s="122">
        <v>3.1815390404999998E-2</v>
      </c>
      <c r="AJ5851" s="122">
        <v>0.20656140091899999</v>
      </c>
      <c r="AK5851" s="122">
        <v>0.121865491117</v>
      </c>
      <c r="AL5851" s="122">
        <v>0</v>
      </c>
    </row>
    <row r="5852" spans="1:38" hidden="1" x14ac:dyDescent="0.25">
      <c r="A5852" s="122" t="s">
        <v>2260</v>
      </c>
      <c r="B5852" s="122">
        <v>1</v>
      </c>
      <c r="C5852" s="122" t="s">
        <v>2261</v>
      </c>
      <c r="D5852" s="122" t="s">
        <v>2080</v>
      </c>
      <c r="E5852" s="122">
        <v>106</v>
      </c>
      <c r="F5852" s="122">
        <v>-4.7134789316223999</v>
      </c>
      <c r="G5852" s="122">
        <v>-10.9180722947309</v>
      </c>
      <c r="H5852" s="122">
        <v>-20.1357668766925</v>
      </c>
      <c r="I5852" s="122">
        <v>-18.9256609945161</v>
      </c>
      <c r="J5852" s="122">
        <v>-18.707250581719698</v>
      </c>
      <c r="K5852" s="122">
        <v>-19.2467508824042</v>
      </c>
      <c r="L5852" s="122">
        <v>-17.797327667319401</v>
      </c>
      <c r="M5852" s="122">
        <v>-20.2818622049619</v>
      </c>
      <c r="N5852" s="122">
        <v>-13.939098948444</v>
      </c>
      <c r="O5852" s="122">
        <v>-11.298644036222001</v>
      </c>
      <c r="P5852" s="122">
        <v>-12.8576134248574</v>
      </c>
      <c r="Q5852" s="122">
        <v>-16.349956894746601</v>
      </c>
      <c r="R5852" s="122">
        <v>13.900558271621501</v>
      </c>
      <c r="S5852" s="122">
        <v>-12.1078206692263</v>
      </c>
      <c r="T5852" s="122">
        <v>82.087172366129195</v>
      </c>
      <c r="U5852" s="122">
        <v>19.080825180174202</v>
      </c>
      <c r="V5852" s="122">
        <v>-16.549110724817599</v>
      </c>
      <c r="W5852" s="122">
        <v>-14.4908951522871</v>
      </c>
      <c r="X5852" s="122">
        <v>-20.584113174207001</v>
      </c>
      <c r="Y5852" s="122">
        <v>14.217029466558399</v>
      </c>
      <c r="Z5852" s="122">
        <v>-9.9309439659554002</v>
      </c>
      <c r="AA5852" s="122">
        <v>-17.401377864422301</v>
      </c>
      <c r="AB5852" s="122">
        <v>-14.722777318559899</v>
      </c>
      <c r="AC5852" s="122">
        <v>4.1537825231927998</v>
      </c>
      <c r="AD5852" s="122">
        <v>-18.2300048053852</v>
      </c>
      <c r="AE5852" s="122">
        <v>82.245388648562297</v>
      </c>
      <c r="AF5852" s="122">
        <v>-19.996211802642101</v>
      </c>
      <c r="AG5852" s="122">
        <v>-8.1079909103497005</v>
      </c>
      <c r="AH5852" s="122">
        <v>5.7101733455599997E-2</v>
      </c>
      <c r="AI5852" s="122">
        <v>39.374546164761099</v>
      </c>
      <c r="AJ5852" s="122">
        <v>-22.6488091442463</v>
      </c>
      <c r="AK5852" s="122">
        <v>-15.3413836831271</v>
      </c>
      <c r="AL5852" s="122">
        <v>0</v>
      </c>
    </row>
    <row r="5853" spans="1:38" hidden="1" x14ac:dyDescent="0.25">
      <c r="A5853" s="122" t="s">
        <v>2260</v>
      </c>
      <c r="B5853" s="122">
        <v>1</v>
      </c>
      <c r="C5853" s="122" t="s">
        <v>2261</v>
      </c>
      <c r="D5853" s="122" t="s">
        <v>2081</v>
      </c>
      <c r="E5853" s="122">
        <v>106</v>
      </c>
      <c r="F5853" s="122">
        <v>-50.435858033730703</v>
      </c>
      <c r="G5853" s="122">
        <v>-49.963791368208902</v>
      </c>
      <c r="H5853" s="122">
        <v>-50.035219153925397</v>
      </c>
      <c r="I5853" s="122">
        <v>-50.4340785581131</v>
      </c>
      <c r="J5853" s="122">
        <v>-50.179184015735601</v>
      </c>
      <c r="K5853" s="122">
        <v>-50.178406382571097</v>
      </c>
      <c r="L5853" s="122">
        <v>-50.089914992446403</v>
      </c>
      <c r="M5853" s="122">
        <v>-49.599798998001198</v>
      </c>
      <c r="N5853" s="122">
        <v>-49.955310762261803</v>
      </c>
      <c r="O5853" s="122">
        <v>-49.562212054321002</v>
      </c>
      <c r="P5853" s="122">
        <v>-49.667024046418497</v>
      </c>
      <c r="Q5853" s="122">
        <v>-48.6802387292894</v>
      </c>
      <c r="R5853" s="122">
        <v>-48.918726505032701</v>
      </c>
      <c r="S5853" s="122">
        <v>-48.021522714280501</v>
      </c>
      <c r="T5853" s="122">
        <v>-49.429110262131402</v>
      </c>
      <c r="U5853" s="122">
        <v>-49.3687601324228</v>
      </c>
      <c r="V5853" s="122">
        <v>-50.326473090790898</v>
      </c>
      <c r="W5853" s="122">
        <v>-50.351504761968101</v>
      </c>
      <c r="X5853" s="122">
        <v>-50.391210954857002</v>
      </c>
      <c r="Y5853" s="122">
        <v>-50.686782313458998</v>
      </c>
      <c r="Z5853" s="122">
        <v>-51.795046451728901</v>
      </c>
      <c r="AA5853" s="122">
        <v>-52.443380110658801</v>
      </c>
      <c r="AB5853" s="122">
        <v>-52.922863015327799</v>
      </c>
      <c r="AC5853" s="122">
        <v>-54.019819840285201</v>
      </c>
      <c r="AD5853" s="122">
        <v>-55.063137851363599</v>
      </c>
      <c r="AE5853" s="122">
        <v>-55.906614583171198</v>
      </c>
      <c r="AF5853" s="122">
        <v>-56.854085714625299</v>
      </c>
      <c r="AG5853" s="122">
        <v>-56.2496589372494</v>
      </c>
      <c r="AH5853" s="122">
        <v>-55.524435789861997</v>
      </c>
      <c r="AI5853" s="122">
        <v>-54.861526380971704</v>
      </c>
      <c r="AJ5853" s="122">
        <v>-54.542129840126798</v>
      </c>
      <c r="AK5853" s="122">
        <v>-53.970678334249101</v>
      </c>
      <c r="AL5853" s="122">
        <v>0</v>
      </c>
    </row>
    <row r="5854" spans="1:38" hidden="1" x14ac:dyDescent="0.25">
      <c r="A5854" s="122" t="s">
        <v>2260</v>
      </c>
      <c r="B5854" s="122">
        <v>1</v>
      </c>
      <c r="C5854" s="122" t="s">
        <v>2261</v>
      </c>
      <c r="D5854" s="122" t="s">
        <v>2082</v>
      </c>
      <c r="E5854" s="122">
        <v>106</v>
      </c>
      <c r="F5854" s="122">
        <v>-54.167341793919803</v>
      </c>
      <c r="G5854" s="122">
        <v>-53.0770617714347</v>
      </c>
      <c r="H5854" s="122">
        <v>-52.209495590469103</v>
      </c>
      <c r="I5854" s="122">
        <v>-51.688637704057101</v>
      </c>
      <c r="J5854" s="122">
        <v>-50.694416853824499</v>
      </c>
      <c r="K5854" s="122">
        <v>-49.694328195275297</v>
      </c>
      <c r="L5854" s="122">
        <v>-49.329278040657201</v>
      </c>
      <c r="M5854" s="122">
        <v>-48.135911426607301</v>
      </c>
      <c r="N5854" s="122">
        <v>-47.574979659864901</v>
      </c>
      <c r="O5854" s="122">
        <v>-46.220986879882297</v>
      </c>
      <c r="P5854" s="122">
        <v>-45.328815832974001</v>
      </c>
      <c r="Q5854" s="122">
        <v>-45.103895303244798</v>
      </c>
      <c r="R5854" s="122">
        <v>-44.835741636440702</v>
      </c>
      <c r="S5854" s="122">
        <v>-43.797416450735497</v>
      </c>
      <c r="T5854" s="122">
        <v>-43.000224566050903</v>
      </c>
      <c r="U5854" s="122">
        <v>-42.162792971723</v>
      </c>
      <c r="V5854" s="122">
        <v>-39.877577699719602</v>
      </c>
      <c r="W5854" s="122">
        <v>-38.728575273446602</v>
      </c>
      <c r="X5854" s="122">
        <v>-37.1728323669888</v>
      </c>
      <c r="Y5854" s="122">
        <v>-36.765309444653901</v>
      </c>
      <c r="Z5854" s="122">
        <v>-37.200812599402099</v>
      </c>
      <c r="AA5854" s="122">
        <v>-36.299639567158003</v>
      </c>
      <c r="AB5854" s="122">
        <v>-35.6636520921992</v>
      </c>
      <c r="AC5854" s="122">
        <v>-35.141427501952002</v>
      </c>
      <c r="AD5854" s="122">
        <v>-35.753094044306501</v>
      </c>
      <c r="AE5854" s="122">
        <v>-36.345444966084202</v>
      </c>
      <c r="AF5854" s="122">
        <v>-36.561785416389199</v>
      </c>
      <c r="AG5854" s="122">
        <v>-36.980650589811397</v>
      </c>
      <c r="AH5854" s="122">
        <v>-37.247660083781803</v>
      </c>
      <c r="AI5854" s="122">
        <v>-36.605033709216002</v>
      </c>
      <c r="AJ5854" s="122">
        <v>-36.171557078393398</v>
      </c>
      <c r="AK5854" s="122">
        <v>-35.521687580324198</v>
      </c>
      <c r="AL5854" s="122">
        <v>0</v>
      </c>
    </row>
    <row r="5855" spans="1:38" hidden="1" x14ac:dyDescent="0.25">
      <c r="A5855" s="122" t="s">
        <v>2260</v>
      </c>
      <c r="B5855" s="122">
        <v>1</v>
      </c>
      <c r="C5855" s="122" t="s">
        <v>2261</v>
      </c>
      <c r="D5855" s="122" t="s">
        <v>2135</v>
      </c>
      <c r="E5855" s="122">
        <v>106</v>
      </c>
      <c r="F5855" s="122">
        <v>0</v>
      </c>
      <c r="G5855" s="122">
        <v>0</v>
      </c>
      <c r="H5855" s="122">
        <v>0</v>
      </c>
      <c r="I5855" s="122">
        <v>0</v>
      </c>
      <c r="J5855" s="122">
        <v>0</v>
      </c>
      <c r="K5855" s="122">
        <v>0</v>
      </c>
      <c r="L5855" s="122">
        <v>0</v>
      </c>
      <c r="M5855" s="122">
        <v>0</v>
      </c>
      <c r="N5855" s="122">
        <v>0</v>
      </c>
      <c r="O5855" s="122">
        <v>0</v>
      </c>
      <c r="P5855" s="122">
        <v>0</v>
      </c>
      <c r="Q5855" s="122">
        <v>0</v>
      </c>
      <c r="R5855" s="122">
        <v>0</v>
      </c>
      <c r="S5855" s="122">
        <v>0</v>
      </c>
      <c r="T5855" s="122">
        <v>0</v>
      </c>
      <c r="U5855" s="122">
        <v>0</v>
      </c>
      <c r="V5855" s="122">
        <v>0</v>
      </c>
      <c r="W5855" s="122">
        <v>0</v>
      </c>
      <c r="X5855" s="122">
        <v>0</v>
      </c>
      <c r="Y5855" s="122">
        <v>0</v>
      </c>
      <c r="Z5855" s="122">
        <v>0</v>
      </c>
      <c r="AA5855" s="122">
        <v>0</v>
      </c>
      <c r="AB5855" s="122">
        <v>0</v>
      </c>
      <c r="AC5855" s="122">
        <v>0</v>
      </c>
      <c r="AD5855" s="122">
        <v>0</v>
      </c>
      <c r="AE5855" s="122">
        <v>0</v>
      </c>
      <c r="AF5855" s="122">
        <v>0</v>
      </c>
      <c r="AG5855" s="122">
        <v>0</v>
      </c>
      <c r="AH5855" s="122">
        <v>0</v>
      </c>
      <c r="AI5855" s="122">
        <v>0</v>
      </c>
      <c r="AJ5855" s="122">
        <v>0</v>
      </c>
      <c r="AK5855" s="122">
        <v>0</v>
      </c>
      <c r="AL5855" s="122">
        <v>0</v>
      </c>
    </row>
    <row r="5856" spans="1:38" hidden="1" x14ac:dyDescent="0.25">
      <c r="A5856" s="122" t="s">
        <v>2260</v>
      </c>
      <c r="B5856" s="122">
        <v>1</v>
      </c>
      <c r="C5856" s="122" t="s">
        <v>2261</v>
      </c>
      <c r="D5856" s="122" t="s">
        <v>2083</v>
      </c>
      <c r="E5856" s="122">
        <v>106</v>
      </c>
      <c r="F5856" s="122">
        <v>4.4554385080575001</v>
      </c>
      <c r="G5856" s="122">
        <v>2.8960195998248</v>
      </c>
      <c r="H5856" s="122">
        <v>2.9430429283379</v>
      </c>
      <c r="I5856" s="122">
        <v>3.0425319095488002</v>
      </c>
      <c r="J5856" s="122">
        <v>2.4224800351586002</v>
      </c>
      <c r="K5856" s="122">
        <v>1.7313272309312</v>
      </c>
      <c r="L5856" s="122">
        <v>2.9937978548478998</v>
      </c>
      <c r="M5856" s="122">
        <v>2.6169986600735</v>
      </c>
      <c r="N5856" s="122">
        <v>2.9745383629623001</v>
      </c>
      <c r="O5856" s="122">
        <v>2.0597332970012001</v>
      </c>
      <c r="P5856" s="122">
        <v>1.8648319889041001</v>
      </c>
      <c r="Q5856" s="122">
        <v>1.6673004532175</v>
      </c>
      <c r="R5856" s="122">
        <v>1.5129175565727999</v>
      </c>
      <c r="S5856" s="122">
        <v>1.6562110201496001</v>
      </c>
      <c r="T5856" s="122">
        <v>1.8590711805644999</v>
      </c>
      <c r="U5856" s="122">
        <v>1.9239547898711999</v>
      </c>
      <c r="V5856" s="122">
        <v>1.9279022796156</v>
      </c>
      <c r="W5856" s="122">
        <v>2.3846354606847</v>
      </c>
      <c r="X5856" s="122">
        <v>2.3038248669681001</v>
      </c>
      <c r="Y5856" s="122">
        <v>1.7673076973265001</v>
      </c>
      <c r="Z5856" s="122">
        <v>2.0384315975886</v>
      </c>
      <c r="AA5856" s="122">
        <v>2.0974404922473</v>
      </c>
      <c r="AB5856" s="122">
        <v>3.3791780019315998</v>
      </c>
      <c r="AC5856" s="122">
        <v>2.6668755781572</v>
      </c>
      <c r="AD5856" s="122">
        <v>3.2753713434359999</v>
      </c>
      <c r="AE5856" s="122">
        <v>3.2984088676832002</v>
      </c>
      <c r="AF5856" s="122">
        <v>2.9294408394143998</v>
      </c>
      <c r="AG5856" s="122">
        <v>2.9483131460004</v>
      </c>
      <c r="AH5856" s="122">
        <v>3.0488289816809999</v>
      </c>
      <c r="AI5856" s="122">
        <v>3.4192738708152999</v>
      </c>
      <c r="AJ5856" s="122">
        <v>2.7321073743472999</v>
      </c>
      <c r="AK5856" s="122">
        <v>3.2053126538957</v>
      </c>
      <c r="AL5856" s="122">
        <v>0</v>
      </c>
    </row>
    <row r="5857" spans="1:38" x14ac:dyDescent="0.25">
      <c r="A5857" s="122" t="s">
        <v>2260</v>
      </c>
      <c r="B5857" s="122">
        <v>1</v>
      </c>
      <c r="C5857" s="122" t="s">
        <v>2261</v>
      </c>
      <c r="D5857" s="122" t="s">
        <v>2084</v>
      </c>
      <c r="E5857" s="122">
        <v>106</v>
      </c>
      <c r="F5857" s="122">
        <v>-36.682871121902103</v>
      </c>
      <c r="G5857" s="122">
        <v>-37.406084636967499</v>
      </c>
      <c r="H5857" s="122">
        <v>-37.019719537317002</v>
      </c>
      <c r="I5857" s="122">
        <v>-36.773005298986298</v>
      </c>
      <c r="J5857" s="122">
        <v>-37.181513051177902</v>
      </c>
      <c r="K5857" s="122">
        <v>-36.3644222403762</v>
      </c>
      <c r="L5857" s="122">
        <v>-37.072076198127299</v>
      </c>
      <c r="M5857" s="122">
        <v>-38.458675096898098</v>
      </c>
      <c r="N5857" s="122">
        <v>-38.723606101672999</v>
      </c>
      <c r="O5857" s="122">
        <v>-40.183851998827002</v>
      </c>
      <c r="P5857" s="122">
        <v>-39.7279286434947</v>
      </c>
      <c r="Q5857" s="122">
        <v>-39.574270529487897</v>
      </c>
      <c r="R5857" s="122">
        <v>-40.004089481306899</v>
      </c>
      <c r="S5857" s="122">
        <v>-38.925656450401803</v>
      </c>
      <c r="T5857" s="122">
        <v>-39.444372598792</v>
      </c>
      <c r="U5857" s="122">
        <v>-38.548284408293902</v>
      </c>
      <c r="V5857" s="122">
        <v>-39.047722086240498</v>
      </c>
      <c r="W5857" s="122">
        <v>-39.479502832432303</v>
      </c>
      <c r="X5857" s="122">
        <v>-39.047278998957601</v>
      </c>
      <c r="Y5857" s="122">
        <v>-39.019693751482301</v>
      </c>
      <c r="Z5857" s="122">
        <v>-37.955343938468197</v>
      </c>
      <c r="AA5857" s="122">
        <v>-36.713482820160003</v>
      </c>
      <c r="AB5857" s="122">
        <v>-37.4398236886788</v>
      </c>
      <c r="AC5857" s="122">
        <v>-37.065679060476498</v>
      </c>
      <c r="AD5857" s="122">
        <v>-36.698102743230898</v>
      </c>
      <c r="AE5857" s="122">
        <v>-34.753440665032301</v>
      </c>
      <c r="AF5857" s="122">
        <v>-34.114445607113197</v>
      </c>
      <c r="AG5857" s="122">
        <v>-33.624987640673297</v>
      </c>
      <c r="AH5857" s="122">
        <v>-33.1882962996375</v>
      </c>
      <c r="AI5857" s="122">
        <v>-32.639637736457502</v>
      </c>
      <c r="AJ5857" s="122">
        <v>-31.635902631380599</v>
      </c>
      <c r="AK5857" s="122">
        <v>-31.260430662367501</v>
      </c>
      <c r="AL5857" s="122">
        <v>0</v>
      </c>
    </row>
    <row r="5858" spans="1:38" hidden="1" x14ac:dyDescent="0.25">
      <c r="A5858" s="122" t="s">
        <v>2260</v>
      </c>
      <c r="B5858" s="122">
        <v>1</v>
      </c>
      <c r="C5858" s="122" t="s">
        <v>2261</v>
      </c>
      <c r="D5858" s="122" t="s">
        <v>474</v>
      </c>
      <c r="E5858" s="122">
        <v>106</v>
      </c>
      <c r="F5858" s="122">
        <v>9.9754010840552993</v>
      </c>
      <c r="G5858" s="122">
        <v>9.5980595816921994</v>
      </c>
      <c r="H5858" s="122">
        <v>9.9993295123720003</v>
      </c>
      <c r="I5858" s="122">
        <v>9.8380508261803996</v>
      </c>
      <c r="J5858" s="122">
        <v>8.8927306476022991</v>
      </c>
      <c r="K5858" s="122">
        <v>9.5184474696654995</v>
      </c>
      <c r="L5858" s="122">
        <v>9.2957377450094008</v>
      </c>
      <c r="M5858" s="122">
        <v>9.1214838648894006</v>
      </c>
      <c r="N5858" s="122">
        <v>9.0645937938390997</v>
      </c>
      <c r="O5858" s="122">
        <v>8.9920992363060996</v>
      </c>
      <c r="P5858" s="122">
        <v>7.6736713670023002</v>
      </c>
      <c r="Q5858" s="122">
        <v>7.6251625200376996</v>
      </c>
      <c r="R5858" s="122">
        <v>6.8505969942162999</v>
      </c>
      <c r="S5858" s="122">
        <v>8.0280698844872997</v>
      </c>
      <c r="T5858" s="122">
        <v>7.9537700570996002</v>
      </c>
      <c r="U5858" s="122">
        <v>8.2880796986707992</v>
      </c>
      <c r="V5858" s="122">
        <v>8.0829514192895004</v>
      </c>
      <c r="W5858" s="122">
        <v>7.9997949598071996</v>
      </c>
      <c r="X5858" s="122">
        <v>7.8373712959719999</v>
      </c>
      <c r="Y5858" s="122">
        <v>8.4481892738594002</v>
      </c>
      <c r="Z5858" s="122">
        <v>7.8434898923008003</v>
      </c>
      <c r="AA5858" s="122">
        <v>7.5318008244505998</v>
      </c>
      <c r="AB5858" s="122">
        <v>7.9266377472396004</v>
      </c>
      <c r="AC5858" s="122">
        <v>8.8284127551154992</v>
      </c>
      <c r="AD5858" s="122">
        <v>9.3658437922786</v>
      </c>
      <c r="AE5858" s="122">
        <v>9.6000155396379991</v>
      </c>
      <c r="AF5858" s="122">
        <v>9.9700988078273998</v>
      </c>
      <c r="AG5858" s="122">
        <v>10.068241639537501</v>
      </c>
      <c r="AH5858" s="122">
        <v>10.1999539144878</v>
      </c>
      <c r="AI5858" s="122">
        <v>10.539945220788301</v>
      </c>
      <c r="AJ5858" s="122">
        <v>9.9888273314456999</v>
      </c>
      <c r="AK5858" s="122">
        <v>10.4032525153475</v>
      </c>
      <c r="AL5858" s="122">
        <v>0</v>
      </c>
    </row>
    <row r="5859" spans="1:38" hidden="1" x14ac:dyDescent="0.25">
      <c r="A5859" s="122" t="s">
        <v>2260</v>
      </c>
      <c r="B5859" s="122">
        <v>1</v>
      </c>
      <c r="C5859" s="122" t="s">
        <v>2261</v>
      </c>
      <c r="D5859" s="122" t="s">
        <v>2085</v>
      </c>
      <c r="E5859" s="122">
        <v>106</v>
      </c>
      <c r="F5859" s="122">
        <v>-5.8108910752140002</v>
      </c>
      <c r="G5859" s="122">
        <v>-5.8618882213688996</v>
      </c>
      <c r="H5859" s="122">
        <v>-5.8327671415819999</v>
      </c>
      <c r="I5859" s="122">
        <v>-5.8796583519769996</v>
      </c>
      <c r="J5859" s="122">
        <v>-5.7640670207123996</v>
      </c>
      <c r="K5859" s="122">
        <v>-5.7457563068143997</v>
      </c>
      <c r="L5859" s="122">
        <v>-5.7642812851457004</v>
      </c>
      <c r="M5859" s="122">
        <v>-5.7835422759871999</v>
      </c>
      <c r="N5859" s="122">
        <v>-5.7747535410562003</v>
      </c>
      <c r="O5859" s="122">
        <v>-5.8403173532967996</v>
      </c>
      <c r="P5859" s="122">
        <v>-5.8408565702645996</v>
      </c>
      <c r="Q5859" s="122">
        <v>-5.8999618190373999</v>
      </c>
      <c r="R5859" s="122">
        <v>-5.9027973850287996</v>
      </c>
      <c r="S5859" s="122">
        <v>-5.9437800005580002</v>
      </c>
      <c r="T5859" s="122">
        <v>-5.9447277242801997</v>
      </c>
      <c r="U5859" s="122">
        <v>-6.0176570192785004</v>
      </c>
      <c r="V5859" s="122">
        <v>-5.9962131330866999</v>
      </c>
      <c r="W5859" s="122">
        <v>-6.0657279932665</v>
      </c>
      <c r="X5859" s="122">
        <v>-6.1957962440012997</v>
      </c>
      <c r="Y5859" s="122">
        <v>-6.2021830771750004</v>
      </c>
      <c r="Z5859" s="122">
        <v>-6.2058686503088998</v>
      </c>
      <c r="AA5859" s="122">
        <v>-6.2054027261235998</v>
      </c>
      <c r="AB5859" s="122">
        <v>-6.2058760832084996</v>
      </c>
      <c r="AC5859" s="122">
        <v>-6.2180602968301004</v>
      </c>
      <c r="AD5859" s="122">
        <v>-6.2328222139587002</v>
      </c>
      <c r="AE5859" s="122">
        <v>-6.2225607690664999</v>
      </c>
      <c r="AF5859" s="122">
        <v>-6.2113995791757004</v>
      </c>
      <c r="AG5859" s="122">
        <v>-6.2942166958339998</v>
      </c>
      <c r="AH5859" s="122">
        <v>-6.3000027726569998</v>
      </c>
      <c r="AI5859" s="122">
        <v>-6.328726162003</v>
      </c>
      <c r="AJ5859" s="122">
        <v>-6.4208111156546996</v>
      </c>
      <c r="AK5859" s="122">
        <v>-6.4445370158669002</v>
      </c>
      <c r="AL5859" s="122">
        <v>0</v>
      </c>
    </row>
    <row r="5860" spans="1:38" hidden="1" x14ac:dyDescent="0.25">
      <c r="A5860" s="122" t="s">
        <v>2260</v>
      </c>
      <c r="B5860" s="122">
        <v>1</v>
      </c>
      <c r="C5860" s="122" t="s">
        <v>2261</v>
      </c>
      <c r="D5860" s="122" t="s">
        <v>2086</v>
      </c>
      <c r="E5860" s="122">
        <v>106</v>
      </c>
      <c r="F5860" s="122">
        <v>-4.6742651117499999E-2</v>
      </c>
      <c r="G5860" s="122">
        <v>-4.6423856573400001E-2</v>
      </c>
      <c r="H5860" s="122">
        <v>-4.4405830890300001E-2</v>
      </c>
      <c r="I5860" s="122">
        <v>-4.2428386970699998E-2</v>
      </c>
      <c r="J5860" s="122">
        <v>-4.0340317395900001E-2</v>
      </c>
      <c r="K5860" s="122">
        <v>-3.8700661381E-2</v>
      </c>
      <c r="L5860" s="122">
        <v>-3.8592987879700003E-2</v>
      </c>
      <c r="M5860" s="122">
        <v>-3.7389784457000003E-2</v>
      </c>
      <c r="N5860" s="122">
        <v>-3.8121598121499997E-2</v>
      </c>
      <c r="O5860" s="122">
        <v>-3.8855785865599998E-2</v>
      </c>
      <c r="P5860" s="122">
        <v>-3.8901794199900003E-2</v>
      </c>
      <c r="Q5860" s="122">
        <v>-3.9102099929699999E-2</v>
      </c>
      <c r="R5860" s="122">
        <v>-3.8406489037000002E-2</v>
      </c>
      <c r="S5860" s="122">
        <v>-3.8105523425200002E-2</v>
      </c>
      <c r="T5860" s="122">
        <v>-3.8024101664900001E-2</v>
      </c>
      <c r="U5860" s="122">
        <v>-3.8047921462700002E-2</v>
      </c>
      <c r="V5860" s="122">
        <v>-3.8189687553300003E-2</v>
      </c>
      <c r="W5860" s="122">
        <v>-3.79488593254E-2</v>
      </c>
      <c r="X5860" s="122">
        <v>-3.8944927368899998E-2</v>
      </c>
      <c r="Y5860" s="122">
        <v>-3.9134066865800003E-2</v>
      </c>
      <c r="Z5860" s="122">
        <v>-3.8496697231599999E-2</v>
      </c>
      <c r="AA5860" s="122">
        <v>-3.8172332646900002E-2</v>
      </c>
      <c r="AB5860" s="122">
        <v>-3.7710555624399997E-2</v>
      </c>
      <c r="AC5860" s="122">
        <v>-3.7675500062099999E-2</v>
      </c>
      <c r="AD5860" s="122">
        <v>-3.7412047773299997E-2</v>
      </c>
      <c r="AE5860" s="122">
        <v>-3.6549082553600003E-2</v>
      </c>
      <c r="AF5860" s="122">
        <v>-3.5695315348800001E-2</v>
      </c>
      <c r="AG5860" s="122">
        <v>-3.7224039607999998E-2</v>
      </c>
      <c r="AH5860" s="122">
        <v>-3.6887205699899998E-2</v>
      </c>
      <c r="AI5860" s="122">
        <v>-3.6613821711100003E-2</v>
      </c>
      <c r="AJ5860" s="122">
        <v>-3.9125484385100003E-2</v>
      </c>
      <c r="AK5860" s="122">
        <v>-3.8967954945699997E-2</v>
      </c>
      <c r="AL5860" s="122">
        <v>0</v>
      </c>
    </row>
    <row r="5861" spans="1:38" hidden="1" x14ac:dyDescent="0.25">
      <c r="A5861" s="122" t="s">
        <v>2260</v>
      </c>
      <c r="B5861" s="122">
        <v>1</v>
      </c>
      <c r="C5861" s="122" t="s">
        <v>2261</v>
      </c>
      <c r="D5861" s="122" t="s">
        <v>2087</v>
      </c>
      <c r="E5861" s="122">
        <v>106</v>
      </c>
      <c r="F5861" s="122">
        <v>-0.79095109914619999</v>
      </c>
      <c r="G5861" s="122">
        <v>-0.8199546104455</v>
      </c>
      <c r="H5861" s="122">
        <v>-0.7952536145304</v>
      </c>
      <c r="I5861" s="122">
        <v>-0.79311973796320001</v>
      </c>
      <c r="J5861" s="122">
        <v>-0.80114116270150004</v>
      </c>
      <c r="K5861" s="122">
        <v>-0.78953422840330001</v>
      </c>
      <c r="L5861" s="122">
        <v>-0.81802148533139996</v>
      </c>
      <c r="M5861" s="122">
        <v>-0.79009495316010003</v>
      </c>
      <c r="N5861" s="122">
        <v>-0.78121799727840002</v>
      </c>
      <c r="O5861" s="122">
        <v>-0.76845052537839997</v>
      </c>
      <c r="P5861" s="122">
        <v>-0.79195218979089999</v>
      </c>
      <c r="Q5861" s="122">
        <v>-0.80151582029949997</v>
      </c>
      <c r="R5861" s="122">
        <v>-0.83723338800979996</v>
      </c>
      <c r="S5861" s="122">
        <v>-0.79859938544989995</v>
      </c>
      <c r="T5861" s="122">
        <v>-0.83672014000149997</v>
      </c>
      <c r="U5861" s="122">
        <v>-0.85028483809550004</v>
      </c>
      <c r="V5861" s="122">
        <v>-0.83887099803260001</v>
      </c>
      <c r="W5861" s="122">
        <v>-0.89718532853620003</v>
      </c>
      <c r="X5861" s="122">
        <v>-0.94270223655509999</v>
      </c>
      <c r="Y5861" s="122">
        <v>-0.8569888656154</v>
      </c>
      <c r="Z5861" s="122">
        <v>-0.95346678288219999</v>
      </c>
      <c r="AA5861" s="122">
        <v>-0.86660197957840002</v>
      </c>
      <c r="AB5861" s="122">
        <v>-0.88663308984279998</v>
      </c>
      <c r="AC5861" s="122">
        <v>-0.84762819474179996</v>
      </c>
      <c r="AD5861" s="122">
        <v>-0.89972508202949997</v>
      </c>
      <c r="AE5861" s="122">
        <v>-0.8242967155905</v>
      </c>
      <c r="AF5861" s="122">
        <v>-0.82386542176540001</v>
      </c>
      <c r="AG5861" s="122">
        <v>-0.78160412150479996</v>
      </c>
      <c r="AH5861" s="122">
        <v>-0.75327134141639995</v>
      </c>
      <c r="AI5861" s="122">
        <v>-0.70779638010739998</v>
      </c>
      <c r="AJ5861" s="122">
        <v>-0.68402349643350002</v>
      </c>
      <c r="AK5861" s="122">
        <v>-0.627341476743</v>
      </c>
      <c r="AL5861" s="122">
        <v>0</v>
      </c>
    </row>
    <row r="5862" spans="1:38" hidden="1" x14ac:dyDescent="0.25">
      <c r="A5862" s="122" t="s">
        <v>2260</v>
      </c>
      <c r="B5862" s="122">
        <v>1</v>
      </c>
      <c r="C5862" s="122" t="s">
        <v>2261</v>
      </c>
      <c r="D5862" s="122" t="s">
        <v>2088</v>
      </c>
      <c r="E5862" s="122">
        <v>106</v>
      </c>
      <c r="F5862" s="122">
        <v>-15.2379417263998</v>
      </c>
      <c r="G5862" s="122">
        <v>-15.0359740460115</v>
      </c>
      <c r="H5862" s="122">
        <v>-15.8345785414801</v>
      </c>
      <c r="I5862" s="122">
        <v>-15.3208140600211</v>
      </c>
      <c r="J5862" s="122">
        <v>-14.948655759663</v>
      </c>
      <c r="K5862" s="122">
        <v>-14.4627049900832</v>
      </c>
      <c r="L5862" s="122">
        <v>-14.863049223354301</v>
      </c>
      <c r="M5862" s="122">
        <v>-14.9842614627303</v>
      </c>
      <c r="N5862" s="122">
        <v>-14.4249145171151</v>
      </c>
      <c r="O5862" s="122">
        <v>-20.2366857506948</v>
      </c>
      <c r="P5862" s="122">
        <v>-20.0748806621326</v>
      </c>
      <c r="Q5862" s="122">
        <v>-13.567801412946</v>
      </c>
      <c r="R5862" s="122">
        <v>-12.875877961383299</v>
      </c>
      <c r="S5862" s="122">
        <v>-13.0903488426923</v>
      </c>
      <c r="T5862" s="122">
        <v>-13.0830181246787</v>
      </c>
      <c r="U5862" s="122">
        <v>-12.9103623957278</v>
      </c>
      <c r="V5862" s="122">
        <v>-13.0735068182536</v>
      </c>
      <c r="W5862" s="122">
        <v>-13.3682909958056</v>
      </c>
      <c r="X5862" s="122">
        <v>-13.5618351832837</v>
      </c>
      <c r="Y5862" s="122">
        <v>-13.9501853523092</v>
      </c>
      <c r="Z5862" s="122">
        <v>-13.562865627973</v>
      </c>
      <c r="AA5862" s="122">
        <v>-13.5928146691721</v>
      </c>
      <c r="AB5862" s="122">
        <v>-13.1611267388041</v>
      </c>
      <c r="AC5862" s="122">
        <v>-14.7335384143165</v>
      </c>
      <c r="AD5862" s="122">
        <v>-13.732237287746299</v>
      </c>
      <c r="AE5862" s="122">
        <v>-14.0048581000504</v>
      </c>
      <c r="AF5862" s="122">
        <v>-13.900656774229599</v>
      </c>
      <c r="AG5862" s="122">
        <v>-13.6524247728549</v>
      </c>
      <c r="AH5862" s="122">
        <v>-13.0297720075945</v>
      </c>
      <c r="AI5862" s="122">
        <v>-12.445920790847101</v>
      </c>
      <c r="AJ5862" s="122">
        <v>-12.2325916424026</v>
      </c>
      <c r="AK5862" s="122">
        <v>-11.875929441746701</v>
      </c>
      <c r="AL5862" s="122">
        <v>0</v>
      </c>
    </row>
    <row r="5863" spans="1:38" hidden="1" x14ac:dyDescent="0.25">
      <c r="A5863" s="122" t="s">
        <v>2260</v>
      </c>
      <c r="B5863" s="122">
        <v>1</v>
      </c>
      <c r="C5863" s="122" t="s">
        <v>2261</v>
      </c>
      <c r="D5863" s="122" t="s">
        <v>2089</v>
      </c>
      <c r="E5863" s="122">
        <v>106</v>
      </c>
      <c r="F5863" s="122">
        <v>-38.175620300295201</v>
      </c>
      <c r="G5863" s="122">
        <v>-37.685219697110398</v>
      </c>
      <c r="H5863" s="122">
        <v>-37.896840388411299</v>
      </c>
      <c r="I5863" s="122">
        <v>-37.941007659814503</v>
      </c>
      <c r="J5863" s="122">
        <v>-37.261736242972802</v>
      </c>
      <c r="K5863" s="122">
        <v>-37.4151499788397</v>
      </c>
      <c r="L5863" s="122">
        <v>-37.976421085567999</v>
      </c>
      <c r="M5863" s="122">
        <v>-38.442263317052401</v>
      </c>
      <c r="N5863" s="122">
        <v>-39.144214062891898</v>
      </c>
      <c r="O5863" s="122">
        <v>-39.511740599366497</v>
      </c>
      <c r="P5863" s="122">
        <v>-39.5945442959651</v>
      </c>
      <c r="Q5863" s="122">
        <v>-40.4426307572216</v>
      </c>
      <c r="R5863" s="122">
        <v>-40.009708707568599</v>
      </c>
      <c r="S5863" s="122">
        <v>-38.844595766343701</v>
      </c>
      <c r="T5863" s="122">
        <v>-38.477570412670303</v>
      </c>
      <c r="U5863" s="122">
        <v>-37.479845744753597</v>
      </c>
      <c r="V5863" s="122">
        <v>-37.330100694533499</v>
      </c>
      <c r="W5863" s="122">
        <v>-37.638273355841598</v>
      </c>
      <c r="X5863" s="122">
        <v>-37.7878659908299</v>
      </c>
      <c r="Y5863" s="122">
        <v>-38.077383802043002</v>
      </c>
      <c r="Z5863" s="122">
        <v>-38.384377741805103</v>
      </c>
      <c r="AA5863" s="122">
        <v>-38.957883912418097</v>
      </c>
      <c r="AB5863" s="122">
        <v>-38.208263923516</v>
      </c>
      <c r="AC5863" s="122">
        <v>-39.536662471701497</v>
      </c>
      <c r="AD5863" s="122">
        <v>-40.019377969899502</v>
      </c>
      <c r="AE5863" s="122">
        <v>-40.505979224169401</v>
      </c>
      <c r="AF5863" s="122">
        <v>-41.1685292432891</v>
      </c>
      <c r="AG5863" s="122">
        <v>-41.799175779190101</v>
      </c>
      <c r="AH5863" s="122">
        <v>-42.209093503661499</v>
      </c>
      <c r="AI5863" s="122">
        <v>-41.140844935423601</v>
      </c>
      <c r="AJ5863" s="122">
        <v>-41.1299688896597</v>
      </c>
      <c r="AK5863" s="122">
        <v>-40.318556339813597</v>
      </c>
      <c r="AL5863" s="122">
        <v>0</v>
      </c>
    </row>
    <row r="5864" spans="1:38" hidden="1" x14ac:dyDescent="0.25">
      <c r="A5864" s="122" t="s">
        <v>2260</v>
      </c>
      <c r="B5864" s="122">
        <v>1</v>
      </c>
      <c r="C5864" s="122" t="s">
        <v>2261</v>
      </c>
      <c r="D5864" s="122" t="s">
        <v>2136</v>
      </c>
      <c r="E5864" s="122">
        <v>106</v>
      </c>
      <c r="F5864" s="122">
        <v>0</v>
      </c>
      <c r="G5864" s="122">
        <v>0</v>
      </c>
      <c r="H5864" s="122">
        <v>0</v>
      </c>
      <c r="I5864" s="122">
        <v>0</v>
      </c>
      <c r="J5864" s="122">
        <v>0</v>
      </c>
      <c r="K5864" s="122">
        <v>0</v>
      </c>
      <c r="L5864" s="122">
        <v>0</v>
      </c>
      <c r="M5864" s="122">
        <v>0</v>
      </c>
      <c r="N5864" s="122">
        <v>0</v>
      </c>
      <c r="O5864" s="122">
        <v>0</v>
      </c>
      <c r="P5864" s="122">
        <v>0</v>
      </c>
      <c r="Q5864" s="122">
        <v>0</v>
      </c>
      <c r="R5864" s="122">
        <v>0</v>
      </c>
      <c r="S5864" s="122">
        <v>0</v>
      </c>
      <c r="T5864" s="122">
        <v>0</v>
      </c>
      <c r="U5864" s="122">
        <v>0</v>
      </c>
      <c r="V5864" s="122">
        <v>0</v>
      </c>
      <c r="W5864" s="122">
        <v>0</v>
      </c>
      <c r="X5864" s="122">
        <v>0</v>
      </c>
      <c r="Y5864" s="122">
        <v>0</v>
      </c>
      <c r="Z5864" s="122">
        <v>0</v>
      </c>
      <c r="AA5864" s="122">
        <v>0</v>
      </c>
      <c r="AB5864" s="122">
        <v>0</v>
      </c>
      <c r="AC5864" s="122">
        <v>0</v>
      </c>
      <c r="AD5864" s="122">
        <v>0</v>
      </c>
      <c r="AE5864" s="122">
        <v>0</v>
      </c>
      <c r="AF5864" s="122">
        <v>0</v>
      </c>
      <c r="AG5864" s="122">
        <v>0</v>
      </c>
      <c r="AH5864" s="122">
        <v>0</v>
      </c>
      <c r="AI5864" s="122">
        <v>0</v>
      </c>
      <c r="AJ5864" s="122">
        <v>0</v>
      </c>
      <c r="AK5864" s="122">
        <v>0</v>
      </c>
      <c r="AL5864" s="122">
        <v>0</v>
      </c>
    </row>
    <row r="5865" spans="1:38" hidden="1" x14ac:dyDescent="0.25">
      <c r="A5865" s="122" t="s">
        <v>2260</v>
      </c>
      <c r="B5865" s="122">
        <v>1</v>
      </c>
      <c r="C5865" s="122" t="s">
        <v>2261</v>
      </c>
      <c r="D5865" s="122" t="s">
        <v>2090</v>
      </c>
      <c r="E5865" s="122">
        <v>106</v>
      </c>
      <c r="F5865" s="122">
        <v>8.0974936283600002E-2</v>
      </c>
      <c r="G5865" s="122">
        <v>1.7890710472600001E-2</v>
      </c>
      <c r="H5865" s="122">
        <v>-3.3339767854800001E-2</v>
      </c>
      <c r="I5865" s="122">
        <v>-0.10433193126030001</v>
      </c>
      <c r="J5865" s="122">
        <v>-0.2556819564776</v>
      </c>
      <c r="K5865" s="122">
        <v>-0.27106157011990001</v>
      </c>
      <c r="L5865" s="122">
        <v>-0.2826424627836</v>
      </c>
      <c r="M5865" s="122">
        <v>-0.29545108680670001</v>
      </c>
      <c r="N5865" s="122">
        <v>-0.21313335056409999</v>
      </c>
      <c r="O5865" s="122">
        <v>-0.1545117581738</v>
      </c>
      <c r="P5865" s="122">
        <v>-8.6262564402100006E-2</v>
      </c>
      <c r="Q5865" s="122">
        <v>-3.83127985704E-2</v>
      </c>
      <c r="R5865" s="122">
        <v>-3.7232427074300002E-2</v>
      </c>
      <c r="S5865" s="122">
        <v>-1.97422801523E-2</v>
      </c>
      <c r="T5865" s="122">
        <v>-2.7905712781599999E-2</v>
      </c>
      <c r="U5865" s="122">
        <v>-2.9332962172200001E-2</v>
      </c>
      <c r="V5865" s="122">
        <v>-3.4656748409400001E-2</v>
      </c>
      <c r="W5865" s="122">
        <v>-4.5640023623299997E-2</v>
      </c>
      <c r="X5865" s="122">
        <v>-1.6742328340400001E-2</v>
      </c>
      <c r="Y5865" s="122">
        <v>-1.2608303594399999E-2</v>
      </c>
      <c r="Z5865" s="122">
        <v>-1.22776261179E-2</v>
      </c>
      <c r="AA5865" s="122">
        <v>1.6960117370299999E-2</v>
      </c>
      <c r="AB5865" s="122">
        <v>3.6695506565200001E-2</v>
      </c>
      <c r="AC5865" s="122">
        <v>2.8650088256E-2</v>
      </c>
      <c r="AD5865" s="122">
        <v>2.8342716640000001E-2</v>
      </c>
      <c r="AE5865" s="122">
        <v>1.4078989208300001E-2</v>
      </c>
      <c r="AF5865" s="122">
        <v>1.89924242745E-2</v>
      </c>
      <c r="AG5865" s="122">
        <v>9.8491133697999993E-3</v>
      </c>
      <c r="AH5865" s="122">
        <v>1.0725157696299999E-2</v>
      </c>
      <c r="AI5865" s="122">
        <v>1.25592195915E-2</v>
      </c>
      <c r="AJ5865" s="122">
        <v>-4.0857979747100003E-2</v>
      </c>
      <c r="AK5865" s="122">
        <v>-3.9450093072800001E-2</v>
      </c>
      <c r="AL5865" s="122">
        <v>0</v>
      </c>
    </row>
    <row r="5866" spans="1:38" hidden="1" x14ac:dyDescent="0.25">
      <c r="A5866" s="122" t="s">
        <v>2260</v>
      </c>
      <c r="B5866" s="122">
        <v>1</v>
      </c>
      <c r="C5866" s="122" t="s">
        <v>2261</v>
      </c>
      <c r="D5866" s="122" t="s">
        <v>2091</v>
      </c>
      <c r="E5866" s="122">
        <v>106</v>
      </c>
      <c r="F5866" s="122">
        <v>-10.4140491931781</v>
      </c>
      <c r="G5866" s="122">
        <v>-11.484391553793399</v>
      </c>
      <c r="H5866" s="122">
        <v>-11.159626560417699</v>
      </c>
      <c r="I5866" s="122">
        <v>-5.1691997948625996</v>
      </c>
      <c r="J5866" s="122">
        <v>-7.2697243814268004</v>
      </c>
      <c r="K5866" s="122">
        <v>-8.0593254658886</v>
      </c>
      <c r="L5866" s="122">
        <v>-10.0123893693829</v>
      </c>
      <c r="M5866" s="122">
        <v>-8.5631426914016995</v>
      </c>
      <c r="N5866" s="122">
        <v>-4.4302395623640001</v>
      </c>
      <c r="O5866" s="122">
        <v>-5.3592409389083002</v>
      </c>
      <c r="P5866" s="122">
        <v>-7.5250033880435003</v>
      </c>
      <c r="Q5866" s="122">
        <v>-8.9725948089477008</v>
      </c>
      <c r="R5866" s="122">
        <v>-8.9989918512971006</v>
      </c>
      <c r="S5866" s="122">
        <v>-11.382777665365101</v>
      </c>
      <c r="T5866" s="122">
        <v>-9.9099678179647004</v>
      </c>
      <c r="U5866" s="122">
        <v>-10.1374068215015</v>
      </c>
      <c r="V5866" s="122">
        <v>-12.753670201018799</v>
      </c>
      <c r="W5866" s="122">
        <v>-9.9576790136261994</v>
      </c>
      <c r="X5866" s="122">
        <v>-9.0608178027166009</v>
      </c>
      <c r="Y5866" s="122">
        <v>-7.4812936179141003</v>
      </c>
      <c r="Z5866" s="122">
        <v>-8.6568989652203001</v>
      </c>
      <c r="AA5866" s="122">
        <v>-11.174137723276999</v>
      </c>
      <c r="AB5866" s="122">
        <v>-13.0280211491575</v>
      </c>
      <c r="AC5866" s="122">
        <v>-10.116499498115299</v>
      </c>
      <c r="AD5866" s="122">
        <v>-7.7209697051860999</v>
      </c>
      <c r="AE5866" s="122">
        <v>-8.3442989408403996</v>
      </c>
      <c r="AF5866" s="122">
        <v>-9.5441973111880003</v>
      </c>
      <c r="AG5866" s="122">
        <v>-9.6934719690868008</v>
      </c>
      <c r="AH5866" s="122">
        <v>-8.9669044937462008</v>
      </c>
      <c r="AI5866" s="122">
        <v>-8.8246057872060994</v>
      </c>
      <c r="AJ5866" s="122">
        <v>-9.7392625438593008</v>
      </c>
      <c r="AK5866" s="122">
        <v>-9.3172307985895007</v>
      </c>
      <c r="AL5866" s="122">
        <v>0</v>
      </c>
    </row>
    <row r="5867" spans="1:38" hidden="1" x14ac:dyDescent="0.25">
      <c r="A5867" s="122" t="s">
        <v>2260</v>
      </c>
      <c r="B5867" s="122">
        <v>1</v>
      </c>
      <c r="C5867" s="122" t="s">
        <v>2261</v>
      </c>
      <c r="D5867" s="122" t="s">
        <v>2092</v>
      </c>
      <c r="E5867" s="122">
        <v>106</v>
      </c>
      <c r="F5867" s="122">
        <v>-7.5543592065100001E-2</v>
      </c>
      <c r="G5867" s="122">
        <v>9.1745809759799998E-2</v>
      </c>
      <c r="H5867" s="122">
        <v>0.28701512394630002</v>
      </c>
      <c r="I5867" s="122">
        <v>-0.2197953705482</v>
      </c>
      <c r="J5867" s="122">
        <v>-0.56374328222720005</v>
      </c>
      <c r="K5867" s="122">
        <v>-1.2283196720898999</v>
      </c>
      <c r="L5867" s="122">
        <v>-1.1420759606351001</v>
      </c>
      <c r="M5867" s="122">
        <v>-1.3065275260099001</v>
      </c>
      <c r="N5867" s="122">
        <v>-2.4901222859257999</v>
      </c>
      <c r="O5867" s="122">
        <v>-2.4489240585898</v>
      </c>
      <c r="P5867" s="122">
        <v>-3.6337345673219001</v>
      </c>
      <c r="Q5867" s="122">
        <v>-4.1402636778032003</v>
      </c>
      <c r="R5867" s="122">
        <v>-3.6814240422773001</v>
      </c>
      <c r="S5867" s="122">
        <v>-3.1939521428259998</v>
      </c>
      <c r="T5867" s="122">
        <v>-2.1956232234872002</v>
      </c>
      <c r="U5867" s="122">
        <v>-2.417859425114</v>
      </c>
      <c r="V5867" s="122">
        <v>-2.9350779674518002</v>
      </c>
      <c r="W5867" s="122">
        <v>-3.9466727779970001</v>
      </c>
      <c r="X5867" s="122">
        <v>-2.7358510523436999</v>
      </c>
      <c r="Y5867" s="122">
        <v>-2.9859460124571999</v>
      </c>
      <c r="Z5867" s="122">
        <v>-2.8868127468007998</v>
      </c>
      <c r="AA5867" s="122">
        <v>-2.7194620045722</v>
      </c>
      <c r="AB5867" s="122">
        <v>-3.332734420225</v>
      </c>
      <c r="AC5867" s="122">
        <v>-3.0561553266224002</v>
      </c>
      <c r="AD5867" s="122">
        <v>-1.3756491927439001</v>
      </c>
      <c r="AE5867" s="122">
        <v>-1.8144288628909999</v>
      </c>
      <c r="AF5867" s="122">
        <v>-0.28186082412840002</v>
      </c>
      <c r="AG5867" s="122">
        <v>7.3275353156499995E-2</v>
      </c>
      <c r="AH5867" s="122">
        <v>0.39194938956000003</v>
      </c>
      <c r="AI5867" s="122">
        <v>0.86478995272930004</v>
      </c>
      <c r="AJ5867" s="122">
        <v>0.36727135579789999</v>
      </c>
      <c r="AK5867" s="122">
        <v>0.91014859173090001</v>
      </c>
      <c r="AL5867" s="122">
        <v>0</v>
      </c>
    </row>
    <row r="5868" spans="1:38" hidden="1" x14ac:dyDescent="0.25">
      <c r="A5868" s="122" t="s">
        <v>2260</v>
      </c>
      <c r="B5868" s="122">
        <v>1</v>
      </c>
      <c r="C5868" s="122" t="s">
        <v>2261</v>
      </c>
      <c r="D5868" s="122" t="s">
        <v>2093</v>
      </c>
      <c r="E5868" s="122">
        <v>106</v>
      </c>
      <c r="F5868" s="122">
        <v>-12.8779948993411</v>
      </c>
      <c r="G5868" s="122">
        <v>-14.3744426510638</v>
      </c>
      <c r="H5868" s="122">
        <v>-12.1011044627452</v>
      </c>
      <c r="I5868" s="122">
        <v>-8.8876061602822993</v>
      </c>
      <c r="J5868" s="122">
        <v>-13.01261414693</v>
      </c>
      <c r="K5868" s="122">
        <v>-10.136789745716101</v>
      </c>
      <c r="L5868" s="122">
        <v>-13.1997568019352</v>
      </c>
      <c r="M5868" s="122">
        <v>-11.844376992774</v>
      </c>
      <c r="N5868" s="122">
        <v>-9.9778271222412993</v>
      </c>
      <c r="O5868" s="122">
        <v>-12.6909121205889</v>
      </c>
      <c r="P5868" s="122">
        <v>-13.5702768425664</v>
      </c>
      <c r="Q5868" s="122">
        <v>-16.1001213301866</v>
      </c>
      <c r="R5868" s="122">
        <v>-15.6211899073417</v>
      </c>
      <c r="S5868" s="122">
        <v>-13.8934876973815</v>
      </c>
      <c r="T5868" s="122">
        <v>-15.079748637843499</v>
      </c>
      <c r="U5868" s="122">
        <v>-17.102592448860602</v>
      </c>
      <c r="V5868" s="122">
        <v>-12.7794175462081</v>
      </c>
      <c r="W5868" s="122">
        <v>-15.714219173158501</v>
      </c>
      <c r="X5868" s="122">
        <v>-13.7899078537238</v>
      </c>
      <c r="Y5868" s="122">
        <v>-12.997513756197201</v>
      </c>
      <c r="Z5868" s="122">
        <v>-13.0986734758024</v>
      </c>
      <c r="AA5868" s="122">
        <v>-17.627641788976501</v>
      </c>
      <c r="AB5868" s="122">
        <v>-15.7686543376084</v>
      </c>
      <c r="AC5868" s="122">
        <v>-10.7888972960414</v>
      </c>
      <c r="AD5868" s="122">
        <v>-13.73535600344</v>
      </c>
      <c r="AE5868" s="122">
        <v>-14.5717792721818</v>
      </c>
      <c r="AF5868" s="122">
        <v>-14.292603440920301</v>
      </c>
      <c r="AG5868" s="122">
        <v>-14.4497540538288</v>
      </c>
      <c r="AH5868" s="122">
        <v>-13.5583344074078</v>
      </c>
      <c r="AI5868" s="122">
        <v>-13.1782379539569</v>
      </c>
      <c r="AJ5868" s="122">
        <v>-14.4717111021293</v>
      </c>
      <c r="AK5868" s="122">
        <v>-13.7482449539251</v>
      </c>
      <c r="AL5868" s="122">
        <v>0</v>
      </c>
    </row>
    <row r="5869" spans="1:38" hidden="1" x14ac:dyDescent="0.25">
      <c r="A5869" s="122" t="s">
        <v>2260</v>
      </c>
      <c r="B5869" s="122">
        <v>1</v>
      </c>
      <c r="C5869" s="122" t="s">
        <v>2261</v>
      </c>
      <c r="D5869" s="122" t="s">
        <v>2094</v>
      </c>
      <c r="E5869" s="122">
        <v>106</v>
      </c>
      <c r="F5869" s="122">
        <v>-6.9880742303485004</v>
      </c>
      <c r="G5869" s="122">
        <v>-7.6264005257456002</v>
      </c>
      <c r="H5869" s="122">
        <v>-5.7552161108849003</v>
      </c>
      <c r="I5869" s="122">
        <v>-4.7886345694873</v>
      </c>
      <c r="J5869" s="122">
        <v>-6.3468013178642</v>
      </c>
      <c r="K5869" s="122">
        <v>-4.8095872473618</v>
      </c>
      <c r="L5869" s="122">
        <v>-6.3146039733019004</v>
      </c>
      <c r="M5869" s="122">
        <v>-5.1457505753830999</v>
      </c>
      <c r="N5869" s="122">
        <v>-4.8847937739532998</v>
      </c>
      <c r="O5869" s="122">
        <v>-6.4047489517520999</v>
      </c>
      <c r="P5869" s="122">
        <v>-5.3486304331992001</v>
      </c>
      <c r="Q5869" s="122">
        <v>-7.1997769046390001</v>
      </c>
      <c r="R5869" s="122">
        <v>-8.3422584352751006</v>
      </c>
      <c r="S5869" s="122">
        <v>-5.8581101865685001</v>
      </c>
      <c r="T5869" s="122">
        <v>-6.7688082042867004</v>
      </c>
      <c r="U5869" s="122">
        <v>-8.0712261906778</v>
      </c>
      <c r="V5869" s="122">
        <v>-6.6755323150974002</v>
      </c>
      <c r="W5869" s="122">
        <v>-8.6157446610201003</v>
      </c>
      <c r="X5869" s="122">
        <v>-6.1718854486800003</v>
      </c>
      <c r="Y5869" s="122">
        <v>-6.7280505687177996</v>
      </c>
      <c r="Z5869" s="122">
        <v>-6.8534866682626996</v>
      </c>
      <c r="AA5869" s="122">
        <v>-9.0421633862000999</v>
      </c>
      <c r="AB5869" s="122">
        <v>-6.9917847886485998</v>
      </c>
      <c r="AC5869" s="122">
        <v>-4.4764548777183997</v>
      </c>
      <c r="AD5869" s="122">
        <v>-6.3979862813969</v>
      </c>
      <c r="AE5869" s="122">
        <v>-6.4815950088810004</v>
      </c>
      <c r="AF5869" s="122">
        <v>-6.2310324746959997</v>
      </c>
      <c r="AG5869" s="122">
        <v>-6.2776541631687</v>
      </c>
      <c r="AH5869" s="122">
        <v>-6.0225941430515002</v>
      </c>
      <c r="AI5869" s="122">
        <v>-5.9108419001156003</v>
      </c>
      <c r="AJ5869" s="122">
        <v>-6.3231706550783997</v>
      </c>
      <c r="AK5869" s="122">
        <v>-6.1058709854900002</v>
      </c>
      <c r="AL5869" s="122">
        <v>0</v>
      </c>
    </row>
    <row r="5870" spans="1:38" hidden="1" x14ac:dyDescent="0.25">
      <c r="A5870" s="122" t="s">
        <v>2260</v>
      </c>
      <c r="B5870" s="122">
        <v>1</v>
      </c>
      <c r="C5870" s="122" t="s">
        <v>2261</v>
      </c>
      <c r="D5870" s="122" t="s">
        <v>2095</v>
      </c>
      <c r="E5870" s="122">
        <v>106</v>
      </c>
      <c r="F5870" s="122">
        <v>-7.1102844190793997</v>
      </c>
      <c r="G5870" s="122">
        <v>-6.8583481558950004</v>
      </c>
      <c r="H5870" s="122">
        <v>-5.3841942960060001</v>
      </c>
      <c r="I5870" s="122">
        <v>-6.3550485475071996</v>
      </c>
      <c r="J5870" s="122">
        <v>-7.3433655555842003</v>
      </c>
      <c r="K5870" s="122">
        <v>-5.4896246609345001</v>
      </c>
      <c r="L5870" s="122">
        <v>-7.1011308156475996</v>
      </c>
      <c r="M5870" s="122">
        <v>-6.2418421439006</v>
      </c>
      <c r="N5870" s="122">
        <v>-6.1560081482313</v>
      </c>
      <c r="O5870" s="122">
        <v>-5.7042412124502002</v>
      </c>
      <c r="P5870" s="122">
        <v>-7.7505120841746997</v>
      </c>
      <c r="Q5870" s="122">
        <v>-6.3710144177955002</v>
      </c>
      <c r="R5870" s="122">
        <v>-7.3775136025590999</v>
      </c>
      <c r="S5870" s="122">
        <v>-6.0303776316256004</v>
      </c>
      <c r="T5870" s="122">
        <v>-6.1515514519046004</v>
      </c>
      <c r="U5870" s="122">
        <v>-6.2498695386302003</v>
      </c>
      <c r="V5870" s="122">
        <v>-6.6320313817303997</v>
      </c>
      <c r="W5870" s="122">
        <v>-5.5231204322933003</v>
      </c>
      <c r="X5870" s="122">
        <v>-6.0223883802214999</v>
      </c>
      <c r="Y5870" s="122">
        <v>-5.1865707862560004</v>
      </c>
      <c r="Z5870" s="122">
        <v>-5.7061926649685999</v>
      </c>
      <c r="AA5870" s="122">
        <v>-6.4938533278661996</v>
      </c>
      <c r="AB5870" s="122">
        <v>-5.3206795891976997</v>
      </c>
      <c r="AC5870" s="122">
        <v>-3.6532263811962999</v>
      </c>
      <c r="AD5870" s="122">
        <v>-3.6624533917006001</v>
      </c>
      <c r="AE5870" s="122">
        <v>-3.6920237590917999</v>
      </c>
      <c r="AF5870" s="122">
        <v>-3.8881418991910999</v>
      </c>
      <c r="AG5870" s="122">
        <v>-3.8610269600660998</v>
      </c>
      <c r="AH5870" s="122">
        <v>-3.6546434464008</v>
      </c>
      <c r="AI5870" s="122">
        <v>-3.6047715431073</v>
      </c>
      <c r="AJ5870" s="122">
        <v>-3.5876864172778</v>
      </c>
      <c r="AK5870" s="122">
        <v>-3.4740538919906001</v>
      </c>
      <c r="AL5870" s="122">
        <v>0</v>
      </c>
    </row>
    <row r="5871" spans="1:38" hidden="1" x14ac:dyDescent="0.25">
      <c r="A5871" s="122" t="s">
        <v>2260</v>
      </c>
      <c r="B5871" s="122">
        <v>1</v>
      </c>
      <c r="C5871" s="122" t="s">
        <v>2261</v>
      </c>
      <c r="D5871" s="122" t="s">
        <v>2096</v>
      </c>
      <c r="E5871" s="122">
        <v>106</v>
      </c>
      <c r="F5871" s="122">
        <v>-28.428727350040901</v>
      </c>
      <c r="G5871" s="122">
        <v>-28.237217300830402</v>
      </c>
      <c r="H5871" s="122">
        <v>-27.364620071195901</v>
      </c>
      <c r="I5871" s="122">
        <v>-27.981808130546501</v>
      </c>
      <c r="J5871" s="122">
        <v>-28.224111408461798</v>
      </c>
      <c r="K5871" s="122">
        <v>-27.479271245291098</v>
      </c>
      <c r="L5871" s="122">
        <v>-28.0908212976092</v>
      </c>
      <c r="M5871" s="122">
        <v>-27.322943729473</v>
      </c>
      <c r="N5871" s="122">
        <v>-27.2158534562857</v>
      </c>
      <c r="O5871" s="122">
        <v>-27.5088061889473</v>
      </c>
      <c r="P5871" s="122">
        <v>-26.3062254518373</v>
      </c>
      <c r="Q5871" s="122">
        <v>-26.485970725712299</v>
      </c>
      <c r="R5871" s="122">
        <v>-26.239357440584602</v>
      </c>
      <c r="S5871" s="122">
        <v>-25.083759639931898</v>
      </c>
      <c r="T5871" s="122">
        <v>-25.264297541683099</v>
      </c>
      <c r="U5871" s="122">
        <v>-25.036896355535699</v>
      </c>
      <c r="V5871" s="122">
        <v>-24.716387540763399</v>
      </c>
      <c r="W5871" s="122">
        <v>-25.463445006709499</v>
      </c>
      <c r="X5871" s="122">
        <v>-24.3798975208691</v>
      </c>
      <c r="Y5871" s="122">
        <v>-23.828675028632802</v>
      </c>
      <c r="Z5871" s="122">
        <v>-24.2392302220997</v>
      </c>
      <c r="AA5871" s="122">
        <v>-23.631973197524101</v>
      </c>
      <c r="AB5871" s="122">
        <v>-23.157722037436798</v>
      </c>
      <c r="AC5871" s="122">
        <v>-21.777270924994198</v>
      </c>
      <c r="AD5871" s="122">
        <v>-22.373757157555801</v>
      </c>
      <c r="AE5871" s="122">
        <v>-21.752001122475299</v>
      </c>
      <c r="AF5871" s="122">
        <v>-21.697488854095599</v>
      </c>
      <c r="AG5871" s="122">
        <v>-21.5698103191374</v>
      </c>
      <c r="AH5871" s="122">
        <v>-21.3107379714438</v>
      </c>
      <c r="AI5871" s="122">
        <v>-21.100793912564001</v>
      </c>
      <c r="AJ5871" s="122">
        <v>-21.156340370382001</v>
      </c>
      <c r="AK5871" s="122">
        <v>-20.9639756533523</v>
      </c>
      <c r="AL5871" s="122">
        <v>0</v>
      </c>
    </row>
    <row r="5872" spans="1:38" hidden="1" x14ac:dyDescent="0.25">
      <c r="A5872" s="122" t="s">
        <v>2260</v>
      </c>
      <c r="B5872" s="122">
        <v>1</v>
      </c>
      <c r="C5872" s="122" t="s">
        <v>2261</v>
      </c>
      <c r="D5872" s="122" t="s">
        <v>2097</v>
      </c>
      <c r="E5872" s="122">
        <v>106</v>
      </c>
      <c r="F5872" s="122">
        <v>-26.558487557636798</v>
      </c>
      <c r="G5872" s="122">
        <v>-26.143169184324901</v>
      </c>
      <c r="H5872" s="122">
        <v>-26.562532138144999</v>
      </c>
      <c r="I5872" s="122">
        <v>-26.539725940856499</v>
      </c>
      <c r="J5872" s="122">
        <v>-25.9777597396338</v>
      </c>
      <c r="K5872" s="122">
        <v>-26.230791335910201</v>
      </c>
      <c r="L5872" s="122">
        <v>-26.5912121066021</v>
      </c>
      <c r="M5872" s="122">
        <v>-26.3160878836728</v>
      </c>
      <c r="N5872" s="122">
        <v>-26.5783362426947</v>
      </c>
      <c r="O5872" s="122">
        <v>-26.404172670454098</v>
      </c>
      <c r="P5872" s="122">
        <v>-27.612430864356199</v>
      </c>
      <c r="Q5872" s="122">
        <v>-29.5879556060193</v>
      </c>
      <c r="R5872" s="122">
        <v>-30.226007664435102</v>
      </c>
      <c r="S5872" s="122">
        <v>-30.244583798680701</v>
      </c>
      <c r="T5872" s="122">
        <v>-31.010231453371901</v>
      </c>
      <c r="U5872" s="122">
        <v>-31.246784413896101</v>
      </c>
      <c r="V5872" s="122">
        <v>-21.6162965497039</v>
      </c>
      <c r="W5872" s="122">
        <v>-21.885354215198799</v>
      </c>
      <c r="X5872" s="122">
        <v>-22.632582277095501</v>
      </c>
      <c r="Y5872" s="122">
        <v>-23.114984202511799</v>
      </c>
      <c r="Z5872" s="122">
        <v>-24.286425015200699</v>
      </c>
      <c r="AA5872" s="122">
        <v>-34.199494430039401</v>
      </c>
      <c r="AB5872" s="122">
        <v>-34.350846757490302</v>
      </c>
      <c r="AC5872" s="122">
        <v>-35.3673219196709</v>
      </c>
      <c r="AD5872" s="122">
        <v>-36.085943524757603</v>
      </c>
      <c r="AE5872" s="122">
        <v>-36.7336603481886</v>
      </c>
      <c r="AF5872" s="122">
        <v>-36.812218923231598</v>
      </c>
      <c r="AG5872" s="122">
        <v>-37.027163124656703</v>
      </c>
      <c r="AH5872" s="122">
        <v>-36.986527809582199</v>
      </c>
      <c r="AI5872" s="122">
        <v>-37.023215903286797</v>
      </c>
      <c r="AJ5872" s="122">
        <v>-37.589356181033097</v>
      </c>
      <c r="AK5872" s="122">
        <v>-37.613436256372097</v>
      </c>
      <c r="AL5872" s="122">
        <v>0</v>
      </c>
    </row>
    <row r="5873" spans="1:38" hidden="1" x14ac:dyDescent="0.25">
      <c r="A5873" s="122" t="s">
        <v>2260</v>
      </c>
      <c r="B5873" s="122">
        <v>1</v>
      </c>
      <c r="C5873" s="122" t="s">
        <v>2261</v>
      </c>
      <c r="D5873" s="122" t="s">
        <v>2098</v>
      </c>
      <c r="E5873" s="122">
        <v>106</v>
      </c>
      <c r="F5873" s="122">
        <v>-6.4370388568932997</v>
      </c>
      <c r="G5873" s="122">
        <v>-6.4651222433814999</v>
      </c>
      <c r="H5873" s="122">
        <v>-6.4773888042263001</v>
      </c>
      <c r="I5873" s="122">
        <v>-6.4362699996158996</v>
      </c>
      <c r="J5873" s="122">
        <v>-6.4231136417750996</v>
      </c>
      <c r="K5873" s="122">
        <v>-6.4242510825321997</v>
      </c>
      <c r="L5873" s="122">
        <v>-6.4855946891747003</v>
      </c>
      <c r="M5873" s="122">
        <v>-6.5199587239466998</v>
      </c>
      <c r="N5873" s="122">
        <v>-6.5800906512062998</v>
      </c>
      <c r="O5873" s="122">
        <v>-6.6818799219015004</v>
      </c>
      <c r="P5873" s="122">
        <v>-6.6216892909659002</v>
      </c>
      <c r="Q5873" s="122">
        <v>-6.7161427515770002</v>
      </c>
      <c r="R5873" s="122">
        <v>-6.7126221291794002</v>
      </c>
      <c r="S5873" s="122">
        <v>-6.7907759106042</v>
      </c>
      <c r="T5873" s="122">
        <v>-6.8129407498037002</v>
      </c>
      <c r="U5873" s="122">
        <v>-6.9529929919897002</v>
      </c>
      <c r="V5873" s="122">
        <v>-7.0210960977901999</v>
      </c>
      <c r="W5873" s="122">
        <v>-7.0761851614319999</v>
      </c>
      <c r="X5873" s="122">
        <v>-7.1498638433609001</v>
      </c>
      <c r="Y5873" s="122">
        <v>-7.2252046793401998</v>
      </c>
      <c r="Z5873" s="122">
        <v>-7.3184070233933998</v>
      </c>
      <c r="AA5873" s="122">
        <v>-7.3890156937107996</v>
      </c>
      <c r="AB5873" s="122">
        <v>-7.4374378963775003</v>
      </c>
      <c r="AC5873" s="122">
        <v>-7.4854027682663</v>
      </c>
      <c r="AD5873" s="122">
        <v>-7.5625189508112998</v>
      </c>
      <c r="AE5873" s="122">
        <v>-7.6544866470077002</v>
      </c>
      <c r="AF5873" s="122">
        <v>-7.5882833856392997</v>
      </c>
      <c r="AG5873" s="122">
        <v>-7.6462990362005003</v>
      </c>
      <c r="AH5873" s="122">
        <v>-7.6346968994294002</v>
      </c>
      <c r="AI5873" s="122">
        <v>-7.6074579690295998</v>
      </c>
      <c r="AJ5873" s="122">
        <v>-7.8046015480545003</v>
      </c>
      <c r="AK5873" s="122">
        <v>-7.8158170802721996</v>
      </c>
      <c r="AL5873" s="122">
        <v>0</v>
      </c>
    </row>
    <row r="5874" spans="1:38" hidden="1" x14ac:dyDescent="0.25">
      <c r="A5874" s="122" t="s">
        <v>2260</v>
      </c>
      <c r="B5874" s="122">
        <v>1</v>
      </c>
      <c r="C5874" s="122" t="s">
        <v>2261</v>
      </c>
      <c r="D5874" s="122" t="s">
        <v>2099</v>
      </c>
      <c r="E5874" s="122">
        <v>106</v>
      </c>
      <c r="F5874" s="122">
        <v>-7.0977479669144001</v>
      </c>
      <c r="G5874" s="122">
        <v>-7.2636720139496003</v>
      </c>
      <c r="H5874" s="122">
        <v>-7.0529961350159001</v>
      </c>
      <c r="I5874" s="122">
        <v>-7.0790565114430999</v>
      </c>
      <c r="J5874" s="122">
        <v>-6.915503023137</v>
      </c>
      <c r="K5874" s="122">
        <v>-6.8720436646423</v>
      </c>
      <c r="L5874" s="122">
        <v>-6.7504954439776004</v>
      </c>
      <c r="M5874" s="122">
        <v>-6.7407169174948001</v>
      </c>
      <c r="N5874" s="122">
        <v>-6.7114195007835997</v>
      </c>
      <c r="O5874" s="122">
        <v>-6.7680631713402999</v>
      </c>
      <c r="P5874" s="122">
        <v>-6.4302881292932002</v>
      </c>
      <c r="Q5874" s="122">
        <v>-6.5209850366457003</v>
      </c>
      <c r="R5874" s="122">
        <v>-6.5651982079979998</v>
      </c>
      <c r="S5874" s="122">
        <v>-6.3515018684596001</v>
      </c>
      <c r="T5874" s="122">
        <v>-6.2828160411024001</v>
      </c>
      <c r="U5874" s="122">
        <v>-6.4215403697338997</v>
      </c>
      <c r="V5874" s="122">
        <v>-6.5547826608311004</v>
      </c>
      <c r="W5874" s="122">
        <v>-6.7294583409094004</v>
      </c>
      <c r="X5874" s="122">
        <v>-6.4972487603360998</v>
      </c>
      <c r="Y5874" s="122">
        <v>-6.5210733663143996</v>
      </c>
      <c r="Z5874" s="122">
        <v>-6.6168109762788996</v>
      </c>
      <c r="AA5874" s="122">
        <v>-6.5637432928059001</v>
      </c>
      <c r="AB5874" s="122">
        <v>-6.4793281877117996</v>
      </c>
      <c r="AC5874" s="122">
        <v>-6.4694282884899001</v>
      </c>
      <c r="AD5874" s="122">
        <v>-6.5974578608877996</v>
      </c>
      <c r="AE5874" s="122">
        <v>-6.4344507137929998</v>
      </c>
      <c r="AF5874" s="122">
        <v>-6.427839087103</v>
      </c>
      <c r="AG5874" s="122">
        <v>-6.4045586425672996</v>
      </c>
      <c r="AH5874" s="122">
        <v>-6.2923832510658002</v>
      </c>
      <c r="AI5874" s="122">
        <v>-6.1937233840986003</v>
      </c>
      <c r="AJ5874" s="122">
        <v>-6.2274628989699998</v>
      </c>
      <c r="AK5874" s="122">
        <v>-6.1354799154487001</v>
      </c>
      <c r="AL5874" s="122">
        <v>0</v>
      </c>
    </row>
    <row r="5875" spans="1:38" hidden="1" x14ac:dyDescent="0.25">
      <c r="A5875" s="122" t="s">
        <v>2260</v>
      </c>
      <c r="B5875" s="122">
        <v>1</v>
      </c>
      <c r="C5875" s="122" t="s">
        <v>2261</v>
      </c>
      <c r="D5875" s="122" t="s">
        <v>2100</v>
      </c>
      <c r="E5875" s="122">
        <v>106</v>
      </c>
      <c r="F5875" s="122">
        <v>-10.4062259421043</v>
      </c>
      <c r="G5875" s="122">
        <v>-10.2645629649746</v>
      </c>
      <c r="H5875" s="122">
        <v>-10.2379292140135</v>
      </c>
      <c r="I5875" s="122">
        <v>-10.14896861459</v>
      </c>
      <c r="J5875" s="122">
        <v>-10.2227577301949</v>
      </c>
      <c r="K5875" s="122">
        <v>-10.417099895604499</v>
      </c>
      <c r="L5875" s="122">
        <v>-10.5300953054124</v>
      </c>
      <c r="M5875" s="122">
        <v>-10.409407356726099</v>
      </c>
      <c r="N5875" s="122">
        <v>-10.5877988690712</v>
      </c>
      <c r="O5875" s="122">
        <v>-10.9035162401441</v>
      </c>
      <c r="P5875" s="122">
        <v>-10.9033872984401</v>
      </c>
      <c r="Q5875" s="122">
        <v>-11.1629524683784</v>
      </c>
      <c r="R5875" s="122">
        <v>-11.368586709311</v>
      </c>
      <c r="S5875" s="122">
        <v>-11.5737784663427</v>
      </c>
      <c r="T5875" s="122">
        <v>-11.8038887210264</v>
      </c>
      <c r="U5875" s="122">
        <v>-12.0628340370628</v>
      </c>
      <c r="V5875" s="122">
        <v>-12.3526306434846</v>
      </c>
      <c r="W5875" s="122">
        <v>-12.4320443861142</v>
      </c>
      <c r="X5875" s="122">
        <v>-12.5431523462284</v>
      </c>
      <c r="Y5875" s="122">
        <v>-12.9706759434789</v>
      </c>
      <c r="Z5875" s="122">
        <v>-13.152525369462399</v>
      </c>
      <c r="AA5875" s="122">
        <v>-13.3605807949059</v>
      </c>
      <c r="AB5875" s="122">
        <v>-13.555345702027401</v>
      </c>
      <c r="AC5875" s="122">
        <v>-13.977294253481899</v>
      </c>
      <c r="AD5875" s="122">
        <v>-13.9069644759974</v>
      </c>
      <c r="AE5875" s="122">
        <v>-13.925507274436701</v>
      </c>
      <c r="AF5875" s="122">
        <v>-14.0659824904529</v>
      </c>
      <c r="AG5875" s="122">
        <v>-14.130681030439099</v>
      </c>
      <c r="AH5875" s="122">
        <v>-14.166936226853901</v>
      </c>
      <c r="AI5875" s="122">
        <v>-13.9581723627416</v>
      </c>
      <c r="AJ5875" s="122">
        <v>-13.9158575709949</v>
      </c>
      <c r="AK5875" s="122">
        <v>-13.7432326175533</v>
      </c>
      <c r="AL5875" s="122">
        <v>0</v>
      </c>
    </row>
    <row r="5876" spans="1:38" hidden="1" x14ac:dyDescent="0.25">
      <c r="A5876" s="122" t="s">
        <v>2260</v>
      </c>
      <c r="B5876" s="122">
        <v>1</v>
      </c>
      <c r="C5876" s="122" t="s">
        <v>2261</v>
      </c>
      <c r="D5876" s="122" t="s">
        <v>2101</v>
      </c>
      <c r="E5876" s="122">
        <v>106</v>
      </c>
      <c r="F5876" s="122">
        <v>-15.543131136187601</v>
      </c>
      <c r="G5876" s="122">
        <v>-15.3313738150723</v>
      </c>
      <c r="H5876" s="122">
        <v>-15.1777896447232</v>
      </c>
      <c r="I5876" s="122">
        <v>-14.3882912266942</v>
      </c>
      <c r="J5876" s="122">
        <v>-15.0814890731821</v>
      </c>
      <c r="K5876" s="122">
        <v>-14.6018090041302</v>
      </c>
      <c r="L5876" s="122">
        <v>-15.0714018519704</v>
      </c>
      <c r="M5876" s="122">
        <v>-14.841788406836301</v>
      </c>
      <c r="N5876" s="122">
        <v>-14.757097017906901</v>
      </c>
      <c r="O5876" s="122">
        <v>-14.2923706889508</v>
      </c>
      <c r="P5876" s="122">
        <v>-14.440338346107501</v>
      </c>
      <c r="Q5876" s="122">
        <v>-15.6973701905379</v>
      </c>
      <c r="R5876" s="122">
        <v>-15.547032706739101</v>
      </c>
      <c r="S5876" s="122">
        <v>-15.7477980266468</v>
      </c>
      <c r="T5876" s="122">
        <v>-15.4320323836223</v>
      </c>
      <c r="U5876" s="122">
        <v>-16.5640327568236</v>
      </c>
      <c r="V5876" s="122">
        <v>-15.887149601128099</v>
      </c>
      <c r="W5876" s="122">
        <v>-16.764825211327601</v>
      </c>
      <c r="X5876" s="122">
        <v>-16.217099385013999</v>
      </c>
      <c r="Y5876" s="122">
        <v>-16.909344931295699</v>
      </c>
      <c r="Z5876" s="122">
        <v>-16.453005551770602</v>
      </c>
      <c r="AA5876" s="122">
        <v>-17.032259943741099</v>
      </c>
      <c r="AB5876" s="122">
        <v>-16.8661442950443</v>
      </c>
      <c r="AC5876" s="122">
        <v>-16.331857260333098</v>
      </c>
      <c r="AD5876" s="122">
        <v>-16.328791624543801</v>
      </c>
      <c r="AE5876" s="122">
        <v>-16.163802619561899</v>
      </c>
      <c r="AF5876" s="122">
        <v>-16.399580772476899</v>
      </c>
      <c r="AG5876" s="122">
        <v>-16.338951879832901</v>
      </c>
      <c r="AH5876" s="122">
        <v>-16.161547996207599</v>
      </c>
      <c r="AI5876" s="122">
        <v>-16.046022265095701</v>
      </c>
      <c r="AJ5876" s="122">
        <v>-16.173730541238001</v>
      </c>
      <c r="AK5876" s="122">
        <v>-16.0494093127963</v>
      </c>
      <c r="AL5876" s="122">
        <v>0</v>
      </c>
    </row>
    <row r="5877" spans="1:38" hidden="1" x14ac:dyDescent="0.25">
      <c r="A5877" s="122" t="s">
        <v>2260</v>
      </c>
      <c r="B5877" s="122">
        <v>1</v>
      </c>
      <c r="C5877" s="122" t="s">
        <v>2261</v>
      </c>
      <c r="D5877" s="122" t="s">
        <v>2102</v>
      </c>
      <c r="E5877" s="122">
        <v>106</v>
      </c>
      <c r="F5877" s="122">
        <v>-6.6843785619940999</v>
      </c>
      <c r="G5877" s="122">
        <v>-6.7433847933243998</v>
      </c>
      <c r="H5877" s="122">
        <v>-6.9989947444686997</v>
      </c>
      <c r="I5877" s="122">
        <v>-4.4925049978339997</v>
      </c>
      <c r="J5877" s="122">
        <v>-5.0000201764304002</v>
      </c>
      <c r="K5877" s="122">
        <v>-4.5875926302868999</v>
      </c>
      <c r="L5877" s="122">
        <v>-5.8842605228310996</v>
      </c>
      <c r="M5877" s="122">
        <v>-4.1924607950219999</v>
      </c>
      <c r="N5877" s="122">
        <v>-3.9748451040058002</v>
      </c>
      <c r="O5877" s="122">
        <v>-4.1574369616175</v>
      </c>
      <c r="P5877" s="122">
        <v>-5.6914816263918002</v>
      </c>
      <c r="Q5877" s="122">
        <v>-6.7899557681009002</v>
      </c>
      <c r="R5877" s="122">
        <v>-6.0969755963122001</v>
      </c>
      <c r="S5877" s="122">
        <v>-7.6786896821050998</v>
      </c>
      <c r="T5877" s="122">
        <v>-6.7734322118266004</v>
      </c>
      <c r="U5877" s="122">
        <v>-5.6767755923605998</v>
      </c>
      <c r="V5877" s="122">
        <v>-7.5709778086429997</v>
      </c>
      <c r="W5877" s="122">
        <v>-8.5455550510381002</v>
      </c>
      <c r="X5877" s="122">
        <v>-8.3717235061916995</v>
      </c>
      <c r="Y5877" s="122">
        <v>-7.9062399685390998</v>
      </c>
      <c r="Z5877" s="122">
        <v>-7.2050768606281004</v>
      </c>
      <c r="AA5877" s="122">
        <v>-9.1967519768281996</v>
      </c>
      <c r="AB5877" s="122">
        <v>-11.034090337695799</v>
      </c>
      <c r="AC5877" s="122">
        <v>-11.705013563526199</v>
      </c>
      <c r="AD5877" s="122">
        <v>-8.4174377172499995</v>
      </c>
      <c r="AE5877" s="122">
        <v>-8.0510842811633001</v>
      </c>
      <c r="AF5877" s="122">
        <v>-10.363085176704899</v>
      </c>
      <c r="AG5877" s="122">
        <v>-10.287093360232999</v>
      </c>
      <c r="AH5877" s="122">
        <v>-9.8440349827315003</v>
      </c>
      <c r="AI5877" s="122">
        <v>-9.7909962057703996</v>
      </c>
      <c r="AJ5877" s="122">
        <v>-10.378655373814301</v>
      </c>
      <c r="AK5877" s="122">
        <v>-10.164831660734199</v>
      </c>
      <c r="AL5877" s="122">
        <v>0</v>
      </c>
    </row>
    <row r="5878" spans="1:38" hidden="1" x14ac:dyDescent="0.25">
      <c r="A5878" s="122" t="s">
        <v>2260</v>
      </c>
      <c r="B5878" s="122">
        <v>1</v>
      </c>
      <c r="C5878" s="122" t="s">
        <v>2261</v>
      </c>
      <c r="D5878" s="122" t="s">
        <v>2103</v>
      </c>
      <c r="E5878" s="122">
        <v>106</v>
      </c>
      <c r="F5878" s="122">
        <v>-24.898933848314599</v>
      </c>
      <c r="G5878" s="122">
        <v>-25.170538353680101</v>
      </c>
      <c r="H5878" s="122">
        <v>-24.416994686900001</v>
      </c>
      <c r="I5878" s="122">
        <v>-22.718452842866899</v>
      </c>
      <c r="J5878" s="122">
        <v>-24.739044415287299</v>
      </c>
      <c r="K5878" s="122">
        <v>-22.870870919188</v>
      </c>
      <c r="L5878" s="122">
        <v>-24.3670108219574</v>
      </c>
      <c r="M5878" s="122">
        <v>-23.914569060569601</v>
      </c>
      <c r="N5878" s="122">
        <v>-22.100114606774699</v>
      </c>
      <c r="O5878" s="122">
        <v>-23.002629697392099</v>
      </c>
      <c r="P5878" s="122">
        <v>-22.520512524253199</v>
      </c>
      <c r="Q5878" s="122">
        <v>-22.375402477945599</v>
      </c>
      <c r="R5878" s="122">
        <v>-23.6987999711573</v>
      </c>
      <c r="S5878" s="122">
        <v>-23.207213242814099</v>
      </c>
      <c r="T5878" s="122">
        <v>-21.8111437419496</v>
      </c>
      <c r="U5878" s="122">
        <v>-21.772158749268399</v>
      </c>
      <c r="V5878" s="122">
        <v>-21.417795945083999</v>
      </c>
      <c r="W5878" s="122">
        <v>-21.897556423966499</v>
      </c>
      <c r="X5878" s="122">
        <v>-20.557383262039501</v>
      </c>
      <c r="Y5878" s="122">
        <v>-20.362191132503099</v>
      </c>
      <c r="Z5878" s="122">
        <v>-20.0463910073851</v>
      </c>
      <c r="AA5878" s="122">
        <v>-20.3111284812401</v>
      </c>
      <c r="AB5878" s="122">
        <v>-20.666712287900101</v>
      </c>
      <c r="AC5878" s="122">
        <v>-18.448082949943</v>
      </c>
      <c r="AD5878" s="122">
        <v>-18.367132490174502</v>
      </c>
      <c r="AE5878" s="122">
        <v>-19.043958992151701</v>
      </c>
      <c r="AF5878" s="122">
        <v>-18.437427592016</v>
      </c>
      <c r="AG5878" s="122">
        <v>-18.454340048737599</v>
      </c>
      <c r="AH5878" s="122">
        <v>-17.9953512904709</v>
      </c>
      <c r="AI5878" s="122">
        <v>-17.8615100567214</v>
      </c>
      <c r="AJ5878" s="122">
        <v>-18.063874294801501</v>
      </c>
      <c r="AK5878" s="122">
        <v>-17.822889601906098</v>
      </c>
      <c r="AL5878" s="122">
        <v>0</v>
      </c>
    </row>
    <row r="5879" spans="1:38" hidden="1" x14ac:dyDescent="0.25">
      <c r="A5879" s="122" t="s">
        <v>2260</v>
      </c>
      <c r="B5879" s="122">
        <v>1</v>
      </c>
      <c r="C5879" s="122" t="s">
        <v>2261</v>
      </c>
      <c r="D5879" s="122" t="s">
        <v>2137</v>
      </c>
      <c r="E5879" s="122">
        <v>106</v>
      </c>
      <c r="F5879" s="122">
        <v>0</v>
      </c>
      <c r="G5879" s="122">
        <v>0</v>
      </c>
      <c r="H5879" s="122">
        <v>0</v>
      </c>
      <c r="I5879" s="122">
        <v>0</v>
      </c>
      <c r="J5879" s="122">
        <v>0</v>
      </c>
      <c r="K5879" s="122">
        <v>0</v>
      </c>
      <c r="L5879" s="122">
        <v>0</v>
      </c>
      <c r="M5879" s="122">
        <v>0</v>
      </c>
      <c r="N5879" s="122">
        <v>0</v>
      </c>
      <c r="O5879" s="122">
        <v>0</v>
      </c>
      <c r="P5879" s="122">
        <v>0</v>
      </c>
      <c r="Q5879" s="122">
        <v>0</v>
      </c>
      <c r="R5879" s="122">
        <v>0</v>
      </c>
      <c r="S5879" s="122">
        <v>0</v>
      </c>
      <c r="T5879" s="122">
        <v>0</v>
      </c>
      <c r="U5879" s="122">
        <v>0</v>
      </c>
      <c r="V5879" s="122">
        <v>0</v>
      </c>
      <c r="W5879" s="122">
        <v>0</v>
      </c>
      <c r="X5879" s="122">
        <v>0</v>
      </c>
      <c r="Y5879" s="122">
        <v>0</v>
      </c>
      <c r="Z5879" s="122">
        <v>0</v>
      </c>
      <c r="AA5879" s="122">
        <v>0</v>
      </c>
      <c r="AB5879" s="122">
        <v>0</v>
      </c>
      <c r="AC5879" s="122">
        <v>0</v>
      </c>
      <c r="AD5879" s="122">
        <v>0</v>
      </c>
      <c r="AE5879" s="122">
        <v>0</v>
      </c>
      <c r="AF5879" s="122">
        <v>0</v>
      </c>
      <c r="AG5879" s="122">
        <v>0</v>
      </c>
      <c r="AH5879" s="122">
        <v>0</v>
      </c>
      <c r="AI5879" s="122">
        <v>0</v>
      </c>
      <c r="AJ5879" s="122">
        <v>0</v>
      </c>
      <c r="AK5879" s="122">
        <v>0</v>
      </c>
      <c r="AL5879" s="122">
        <v>0</v>
      </c>
    </row>
    <row r="5880" spans="1:38" hidden="1" x14ac:dyDescent="0.25">
      <c r="A5880" s="122" t="s">
        <v>2260</v>
      </c>
      <c r="B5880" s="122">
        <v>1</v>
      </c>
      <c r="C5880" s="122" t="s">
        <v>2261</v>
      </c>
      <c r="D5880" s="122" t="s">
        <v>2104</v>
      </c>
      <c r="E5880" s="122">
        <v>106</v>
      </c>
      <c r="F5880" s="122">
        <v>-70.096253513193503</v>
      </c>
      <c r="G5880" s="122">
        <v>-69.416762082437003</v>
      </c>
      <c r="H5880" s="122">
        <v>-69.954301322971006</v>
      </c>
      <c r="I5880" s="122">
        <v>-69.974441281663303</v>
      </c>
      <c r="J5880" s="122">
        <v>-70.042369170359507</v>
      </c>
      <c r="K5880" s="122">
        <v>-70.1908352701914</v>
      </c>
      <c r="L5880" s="122">
        <v>-70.682925608498607</v>
      </c>
      <c r="M5880" s="122">
        <v>-70.191843839956405</v>
      </c>
      <c r="N5880" s="122">
        <v>-70.975790007948802</v>
      </c>
      <c r="O5880" s="122">
        <v>-70.386811661968807</v>
      </c>
      <c r="P5880" s="122">
        <v>-70.310952880356098</v>
      </c>
      <c r="Q5880" s="122">
        <v>-70.252564328301801</v>
      </c>
      <c r="R5880" s="122">
        <v>-70.706295455145096</v>
      </c>
      <c r="S5880" s="122">
        <v>-70.1898776337881</v>
      </c>
      <c r="T5880" s="122">
        <v>-70.602694623050397</v>
      </c>
      <c r="U5880" s="122">
        <v>-70.263679420129094</v>
      </c>
      <c r="V5880" s="122">
        <v>-70.408983013416005</v>
      </c>
      <c r="W5880" s="122">
        <v>-69.772539602769598</v>
      </c>
      <c r="X5880" s="122">
        <v>-69.928908772891305</v>
      </c>
      <c r="Y5880" s="122">
        <v>-70.226369581303103</v>
      </c>
      <c r="Z5880" s="122">
        <v>-70.619124006603798</v>
      </c>
      <c r="AA5880" s="122">
        <v>-70.230953251434599</v>
      </c>
      <c r="AB5880" s="122">
        <v>-69.711329358880306</v>
      </c>
      <c r="AC5880" s="122">
        <v>-69.826555199341797</v>
      </c>
      <c r="AD5880" s="122">
        <v>-69.590399123464195</v>
      </c>
      <c r="AE5880" s="122">
        <v>-70.072102295705704</v>
      </c>
      <c r="AF5880" s="122">
        <v>-69.716243579967596</v>
      </c>
      <c r="AG5880" s="122">
        <v>-69.640967259033303</v>
      </c>
      <c r="AH5880" s="122">
        <v>-68.162157563192693</v>
      </c>
      <c r="AI5880" s="122">
        <v>-66.804828610018305</v>
      </c>
      <c r="AJ5880" s="122">
        <v>-65.813322570250506</v>
      </c>
      <c r="AK5880" s="122">
        <v>-64.462007614764403</v>
      </c>
      <c r="AL5880" s="122">
        <v>0</v>
      </c>
    </row>
    <row r="5881" spans="1:38" hidden="1" x14ac:dyDescent="0.25">
      <c r="A5881" s="122" t="s">
        <v>2260</v>
      </c>
      <c r="B5881" s="122">
        <v>1</v>
      </c>
      <c r="C5881" s="122" t="s">
        <v>2261</v>
      </c>
      <c r="D5881" s="122" t="s">
        <v>2105</v>
      </c>
      <c r="E5881" s="122">
        <v>106</v>
      </c>
      <c r="F5881" s="122">
        <v>11.742521674200299</v>
      </c>
      <c r="G5881" s="122">
        <v>9.3699215932190008</v>
      </c>
      <c r="H5881" s="122">
        <v>9.0464021418901996</v>
      </c>
      <c r="I5881" s="122">
        <v>13.5525877290191</v>
      </c>
      <c r="J5881" s="122">
        <v>6.4203187307952998</v>
      </c>
      <c r="K5881" s="122">
        <v>8.4602727492588006</v>
      </c>
      <c r="L5881" s="122">
        <v>7.1012310673999997</v>
      </c>
      <c r="M5881" s="122">
        <v>10.8066984144243</v>
      </c>
      <c r="N5881" s="122">
        <v>9.3071057624231006</v>
      </c>
      <c r="O5881" s="122">
        <v>8.9741375157763006</v>
      </c>
      <c r="P5881" s="122">
        <v>4.7578501822888999</v>
      </c>
      <c r="Q5881" s="122">
        <v>9.6612489297306006</v>
      </c>
      <c r="R5881" s="122">
        <v>9.9692919427383995</v>
      </c>
      <c r="S5881" s="122">
        <v>7.7473481185180004</v>
      </c>
      <c r="T5881" s="122">
        <v>8.5194064096701005</v>
      </c>
      <c r="U5881" s="122">
        <v>7.2871640905603998</v>
      </c>
      <c r="V5881" s="122">
        <v>6.1375616054976998</v>
      </c>
      <c r="W5881" s="122">
        <v>10.043038731863501</v>
      </c>
      <c r="X5881" s="122">
        <v>9.1824841708692002</v>
      </c>
      <c r="Y5881" s="122">
        <v>11.8435217468828</v>
      </c>
      <c r="Z5881" s="122">
        <v>16.6099034160193</v>
      </c>
      <c r="AA5881" s="122">
        <v>21.707520240658098</v>
      </c>
      <c r="AB5881" s="122">
        <v>3.3104863599576002</v>
      </c>
      <c r="AC5881" s="122">
        <v>13.1540108662763</v>
      </c>
      <c r="AD5881" s="122">
        <v>10.424645378781101</v>
      </c>
      <c r="AE5881" s="122">
        <v>8.8632935717600994</v>
      </c>
      <c r="AF5881" s="122">
        <v>7.9998298414065001</v>
      </c>
      <c r="AG5881" s="122">
        <v>8.0039645187095001</v>
      </c>
      <c r="AH5881" s="122">
        <v>8.3756548778865003</v>
      </c>
      <c r="AI5881" s="122">
        <v>9.8112029072325999</v>
      </c>
      <c r="AJ5881" s="122">
        <v>5.6289751273216</v>
      </c>
      <c r="AK5881" s="122">
        <v>7.7376908049045996</v>
      </c>
      <c r="AL5881" s="122">
        <v>0</v>
      </c>
    </row>
    <row r="5882" spans="1:38" hidden="1" x14ac:dyDescent="0.25">
      <c r="A5882" s="122" t="s">
        <v>2260</v>
      </c>
      <c r="B5882" s="122">
        <v>1</v>
      </c>
      <c r="C5882" s="122" t="s">
        <v>2261</v>
      </c>
      <c r="D5882" s="122" t="s">
        <v>2106</v>
      </c>
      <c r="E5882" s="122">
        <v>106</v>
      </c>
      <c r="F5882" s="122">
        <v>-42.089023858331402</v>
      </c>
      <c r="G5882" s="122">
        <v>-41.9939919992349</v>
      </c>
      <c r="H5882" s="122">
        <v>-42.014246660262401</v>
      </c>
      <c r="I5882" s="122">
        <v>-41.796272177285601</v>
      </c>
      <c r="J5882" s="122">
        <v>-41.398736254589402</v>
      </c>
      <c r="K5882" s="122">
        <v>-41.0815323713122</v>
      </c>
      <c r="L5882" s="122">
        <v>-41.009603680323401</v>
      </c>
      <c r="M5882" s="122">
        <v>-41.087504294206397</v>
      </c>
      <c r="N5882" s="122">
        <v>-40.6311816531353</v>
      </c>
      <c r="O5882" s="122">
        <v>-39.984780902908597</v>
      </c>
      <c r="P5882" s="122">
        <v>-38.958946600624699</v>
      </c>
      <c r="Q5882" s="122">
        <v>-38.827690300016201</v>
      </c>
      <c r="R5882" s="122">
        <v>-37.726300270213898</v>
      </c>
      <c r="S5882" s="122">
        <v>-36.413554482046003</v>
      </c>
      <c r="T5882" s="122">
        <v>-36.031275061079903</v>
      </c>
      <c r="U5882" s="122">
        <v>-35.934105262978399</v>
      </c>
      <c r="V5882" s="122">
        <v>-35.9736853968422</v>
      </c>
      <c r="W5882" s="122">
        <v>-36.808538829843499</v>
      </c>
      <c r="X5882" s="122">
        <v>-36.240830540770098</v>
      </c>
      <c r="Y5882" s="122">
        <v>-36.663587053512501</v>
      </c>
      <c r="Z5882" s="122">
        <v>-36.8890357544539</v>
      </c>
      <c r="AA5882" s="122">
        <v>-36.721467826868803</v>
      </c>
      <c r="AB5882" s="122">
        <v>-36.510273478800102</v>
      </c>
      <c r="AC5882" s="122">
        <v>-37.435387751741501</v>
      </c>
      <c r="AD5882" s="122">
        <v>-37.600325987548899</v>
      </c>
      <c r="AE5882" s="122">
        <v>-37.843292986439202</v>
      </c>
      <c r="AF5882" s="122">
        <v>-38.481267147642797</v>
      </c>
      <c r="AG5882" s="122">
        <v>-38.895236087324001</v>
      </c>
      <c r="AH5882" s="122">
        <v>-38.315971401814998</v>
      </c>
      <c r="AI5882" s="122">
        <v>-37.8083876644247</v>
      </c>
      <c r="AJ5882" s="122">
        <v>-38.254482154303197</v>
      </c>
      <c r="AK5882" s="122">
        <v>-37.907568263258597</v>
      </c>
      <c r="AL5882" s="122">
        <v>0</v>
      </c>
    </row>
    <row r="5883" spans="1:38" hidden="1" x14ac:dyDescent="0.25">
      <c r="A5883" s="122" t="s">
        <v>2260</v>
      </c>
      <c r="B5883" s="122">
        <v>1</v>
      </c>
      <c r="C5883" s="122" t="s">
        <v>2261</v>
      </c>
      <c r="D5883" s="122" t="s">
        <v>2107</v>
      </c>
      <c r="E5883" s="122">
        <v>106</v>
      </c>
      <c r="F5883" s="122">
        <v>-1.8408805233198</v>
      </c>
      <c r="G5883" s="122">
        <v>-2.7829341380594999</v>
      </c>
      <c r="H5883" s="122">
        <v>-2.5296435375483002</v>
      </c>
      <c r="I5883" s="122">
        <v>-2.1580518199760998</v>
      </c>
      <c r="J5883" s="122">
        <v>-4.0630432054570997</v>
      </c>
      <c r="K5883" s="122">
        <v>-1.3988886224343</v>
      </c>
      <c r="L5883" s="122">
        <v>-2.9466052335424</v>
      </c>
      <c r="M5883" s="122">
        <v>-1.8153751225346999</v>
      </c>
      <c r="N5883" s="122">
        <v>-2.2454557358014</v>
      </c>
      <c r="O5883" s="122">
        <v>-2.4461349671166999</v>
      </c>
      <c r="P5883" s="122">
        <v>-3.7055437672903002</v>
      </c>
      <c r="Q5883" s="122">
        <v>-3.3657338936465999</v>
      </c>
      <c r="R5883" s="122">
        <v>-4.2721765193444998</v>
      </c>
      <c r="S5883" s="122">
        <v>-3.6485564994926998</v>
      </c>
      <c r="T5883" s="122">
        <v>-4.9431803540325001</v>
      </c>
      <c r="U5883" s="122">
        <v>-3.9168973593554002</v>
      </c>
      <c r="V5883" s="122">
        <v>-4.5738722705396002</v>
      </c>
      <c r="W5883" s="122">
        <v>-2.9007797547777998</v>
      </c>
      <c r="X5883" s="122">
        <v>-4.9643826349743003</v>
      </c>
      <c r="Y5883" s="122">
        <v>-3.6134025162075001</v>
      </c>
      <c r="Z5883" s="122">
        <v>-3.4806948801708999</v>
      </c>
      <c r="AA5883" s="122">
        <v>-4.9859015282722003</v>
      </c>
      <c r="AB5883" s="122">
        <v>-7.3050429838142996</v>
      </c>
      <c r="AC5883" s="122">
        <v>-5.5137707121561998</v>
      </c>
      <c r="AD5883" s="122">
        <v>-4.3304229161672003</v>
      </c>
      <c r="AE5883" s="122">
        <v>-5.3164183819386004</v>
      </c>
      <c r="AF5883" s="122">
        <v>-5.9512786912650002</v>
      </c>
      <c r="AG5883" s="122">
        <v>-6.0677889765278996</v>
      </c>
      <c r="AH5883" s="122">
        <v>-5.6157575580678998</v>
      </c>
      <c r="AI5883" s="122">
        <v>-5.4144598038006997</v>
      </c>
      <c r="AJ5883" s="122">
        <v>-6.2902421401037003</v>
      </c>
      <c r="AK5883" s="122">
        <v>-5.8899574780727004</v>
      </c>
      <c r="AL5883" s="122">
        <v>0</v>
      </c>
    </row>
    <row r="5884" spans="1:38" hidden="1" x14ac:dyDescent="0.25">
      <c r="A5884" s="122" t="s">
        <v>2260</v>
      </c>
      <c r="B5884" s="122">
        <v>1</v>
      </c>
      <c r="C5884" s="122" t="s">
        <v>2261</v>
      </c>
      <c r="D5884" s="122" t="s">
        <v>475</v>
      </c>
      <c r="E5884" s="122">
        <v>106</v>
      </c>
      <c r="F5884" s="122">
        <v>-4.7187865112910004</v>
      </c>
      <c r="G5884" s="122">
        <v>-5.2070525170639996</v>
      </c>
      <c r="H5884" s="122">
        <v>-4.4733640462139999</v>
      </c>
      <c r="I5884" s="122">
        <v>-3.1900700599913998</v>
      </c>
      <c r="J5884" s="122">
        <v>-4.9146093849753996</v>
      </c>
      <c r="K5884" s="122">
        <v>-4.5182289076705997</v>
      </c>
      <c r="L5884" s="122">
        <v>-4.2246862469449002</v>
      </c>
      <c r="M5884" s="122">
        <v>-3.9595151347536</v>
      </c>
      <c r="N5884" s="122">
        <v>-3.7086967796754</v>
      </c>
      <c r="O5884" s="122">
        <v>-3.1767934260031998</v>
      </c>
      <c r="P5884" s="122">
        <v>-6.7490029769433004</v>
      </c>
      <c r="Q5884" s="122">
        <v>-3.4899511765533999</v>
      </c>
      <c r="R5884" s="122">
        <v>-4.7560699542979004</v>
      </c>
      <c r="S5884" s="122">
        <v>-3.8287249438979001</v>
      </c>
      <c r="T5884" s="122">
        <v>-3.4635558190943998</v>
      </c>
      <c r="U5884" s="122">
        <v>-3.5996149700302</v>
      </c>
      <c r="V5884" s="122">
        <v>-6.5767708175659996</v>
      </c>
      <c r="W5884" s="122">
        <v>-4.2822805073661998</v>
      </c>
      <c r="X5884" s="122">
        <v>-5.6260045952824003</v>
      </c>
      <c r="Y5884" s="122">
        <v>-4.2914081868069003</v>
      </c>
      <c r="Z5884" s="122">
        <v>-4.6212219620408002</v>
      </c>
      <c r="AA5884" s="122">
        <v>-5.1964231367198996</v>
      </c>
      <c r="AB5884" s="122">
        <v>-6.4158430407936997</v>
      </c>
      <c r="AC5884" s="122">
        <v>-6.7875471054199004</v>
      </c>
      <c r="AD5884" s="122">
        <v>-4.1565935077525999</v>
      </c>
      <c r="AE5884" s="122">
        <v>-4.4569842060392997</v>
      </c>
      <c r="AF5884" s="122">
        <v>-5.7175074354355999</v>
      </c>
      <c r="AG5884" s="122">
        <v>-5.8235239197234003</v>
      </c>
      <c r="AH5884" s="122">
        <v>-5.2895757442558002</v>
      </c>
      <c r="AI5884" s="122">
        <v>-5.2702372804211999</v>
      </c>
      <c r="AJ5884" s="122">
        <v>-5.6424793620348002</v>
      </c>
      <c r="AK5884" s="122">
        <v>-5.4621097518982999</v>
      </c>
      <c r="AL5884" s="122">
        <v>0</v>
      </c>
    </row>
    <row r="5885" spans="1:38" hidden="1" x14ac:dyDescent="0.25">
      <c r="A5885" s="122" t="s">
        <v>2260</v>
      </c>
      <c r="B5885" s="122">
        <v>1</v>
      </c>
      <c r="C5885" s="122" t="s">
        <v>2261</v>
      </c>
      <c r="D5885" s="122" t="s">
        <v>2108</v>
      </c>
      <c r="E5885" s="122">
        <v>106</v>
      </c>
      <c r="F5885" s="122">
        <v>-7.0642582162279002</v>
      </c>
      <c r="G5885" s="122">
        <v>-6.9886017681523001</v>
      </c>
      <c r="H5885" s="122">
        <v>-6.9151172415298996</v>
      </c>
      <c r="I5885" s="122">
        <v>-6.8646576589096</v>
      </c>
      <c r="J5885" s="122">
        <v>-6.7875938224091996</v>
      </c>
      <c r="K5885" s="122">
        <v>-6.7387330852328997</v>
      </c>
      <c r="L5885" s="122">
        <v>-6.6744346474256</v>
      </c>
      <c r="M5885" s="122">
        <v>-6.6174825736614</v>
      </c>
      <c r="N5885" s="122">
        <v>-6.5760016421914003</v>
      </c>
      <c r="O5885" s="122">
        <v>-6.5342344131549996</v>
      </c>
      <c r="P5885" s="122">
        <v>-6.5016349768976998</v>
      </c>
      <c r="Q5885" s="122">
        <v>-6.4948222868725001</v>
      </c>
      <c r="R5885" s="122">
        <v>-6.4376218043320002</v>
      </c>
      <c r="S5885" s="122">
        <v>-6.4030540226778996</v>
      </c>
      <c r="T5885" s="122">
        <v>-6.3739380898847999</v>
      </c>
      <c r="U5885" s="122">
        <v>-6.382297298178</v>
      </c>
      <c r="V5885" s="122">
        <v>-6.3894632470193997</v>
      </c>
      <c r="W5885" s="122">
        <v>-6.4273665967484002</v>
      </c>
      <c r="X5885" s="122">
        <v>-6.4226417024269997</v>
      </c>
      <c r="Y5885" s="122">
        <v>-6.4429010455615998</v>
      </c>
      <c r="Z5885" s="122">
        <v>-6.4169731075204002</v>
      </c>
      <c r="AA5885" s="122">
        <v>-6.3849590267111997</v>
      </c>
      <c r="AB5885" s="122">
        <v>-6.3730247259175998</v>
      </c>
      <c r="AC5885" s="122">
        <v>-6.3840337780373</v>
      </c>
      <c r="AD5885" s="122">
        <v>-6.3746045616696003</v>
      </c>
      <c r="AE5885" s="122">
        <v>-6.333724747102</v>
      </c>
      <c r="AF5885" s="122">
        <v>-6.3155892127633999</v>
      </c>
      <c r="AG5885" s="122">
        <v>-6.2768373989955997</v>
      </c>
      <c r="AH5885" s="122">
        <v>-6.1984947172206999</v>
      </c>
      <c r="AI5885" s="122">
        <v>-6.1445646472302</v>
      </c>
      <c r="AJ5885" s="122">
        <v>-6.1521455086517003</v>
      </c>
      <c r="AK5885" s="122">
        <v>-6.0779481942683997</v>
      </c>
      <c r="AL5885" s="122">
        <v>0</v>
      </c>
    </row>
    <row r="5886" spans="1:38" hidden="1" x14ac:dyDescent="0.25">
      <c r="A5886" s="122" t="s">
        <v>2260</v>
      </c>
      <c r="B5886" s="122">
        <v>1</v>
      </c>
      <c r="C5886" s="122" t="s">
        <v>2261</v>
      </c>
      <c r="D5886" s="122" t="s">
        <v>2109</v>
      </c>
      <c r="E5886" s="122">
        <v>106</v>
      </c>
      <c r="F5886" s="122">
        <v>-5.8761517504944001</v>
      </c>
      <c r="G5886" s="122">
        <v>-5.8436851108520003</v>
      </c>
      <c r="H5886" s="122">
        <v>-5.8155680367132003</v>
      </c>
      <c r="I5886" s="122">
        <v>-5.7657610479981001</v>
      </c>
      <c r="J5886" s="122">
        <v>-5.6400302091996997</v>
      </c>
      <c r="K5886" s="122">
        <v>-5.6465389818937002</v>
      </c>
      <c r="L5886" s="122">
        <v>-5.5587340553433</v>
      </c>
      <c r="M5886" s="122">
        <v>-5.5751152470424996</v>
      </c>
      <c r="N5886" s="122">
        <v>-5.6371017097746998</v>
      </c>
      <c r="O5886" s="122">
        <v>-5.6835894710554999</v>
      </c>
      <c r="P5886" s="122">
        <v>-5.6309452722798996</v>
      </c>
      <c r="Q5886" s="122">
        <v>-5.6360732423024</v>
      </c>
      <c r="R5886" s="122">
        <v>-5.6429665770374999</v>
      </c>
      <c r="S5886" s="122">
        <v>-5.6415445617222</v>
      </c>
      <c r="T5886" s="122">
        <v>-5.6408643139952996</v>
      </c>
      <c r="U5886" s="122">
        <v>-5.6310310747203998</v>
      </c>
      <c r="V5886" s="122">
        <v>-5.7065282374575999</v>
      </c>
      <c r="W5886" s="122">
        <v>-5.7221208474529002</v>
      </c>
      <c r="X5886" s="122">
        <v>-5.7509856006737001</v>
      </c>
      <c r="Y5886" s="122">
        <v>-5.6254778702298003</v>
      </c>
      <c r="Z5886" s="122">
        <v>-5.6574776954677999</v>
      </c>
      <c r="AA5886" s="122">
        <v>-5.4965354446691004</v>
      </c>
      <c r="AB5886" s="122">
        <v>-5.5042814975654997</v>
      </c>
      <c r="AC5886" s="122">
        <v>-5.4873801083735003</v>
      </c>
      <c r="AD5886" s="122">
        <v>-5.4972866296034999</v>
      </c>
      <c r="AE5886" s="122">
        <v>-5.4723909079304001</v>
      </c>
      <c r="AF5886" s="122">
        <v>-5.3723368891575003</v>
      </c>
      <c r="AG5886" s="122">
        <v>-5.4126607791876999</v>
      </c>
      <c r="AH5886" s="122">
        <v>-5.3469396070027004</v>
      </c>
      <c r="AI5886" s="122">
        <v>-5.2828759756609003</v>
      </c>
      <c r="AJ5886" s="122">
        <v>-5.3469923653537004</v>
      </c>
      <c r="AK5886" s="122">
        <v>-5.3227568178615998</v>
      </c>
      <c r="AL5886" s="122">
        <v>0</v>
      </c>
    </row>
    <row r="5887" spans="1:38" hidden="1" x14ac:dyDescent="0.25">
      <c r="A5887" s="122" t="s">
        <v>2260</v>
      </c>
      <c r="B5887" s="122">
        <v>1</v>
      </c>
      <c r="C5887" s="122" t="s">
        <v>2261</v>
      </c>
      <c r="D5887" s="122" t="s">
        <v>2110</v>
      </c>
      <c r="E5887" s="122">
        <v>106</v>
      </c>
      <c r="F5887" s="122">
        <v>7.9733210200929001</v>
      </c>
      <c r="G5887" s="122">
        <v>9.7918905729332</v>
      </c>
      <c r="H5887" s="122">
        <v>8.0552944417791998</v>
      </c>
      <c r="I5887" s="122">
        <v>7.1790213717349998</v>
      </c>
      <c r="J5887" s="122">
        <v>8.4229161375415007</v>
      </c>
      <c r="K5887" s="122">
        <v>7.7976297854121999</v>
      </c>
      <c r="L5887" s="122">
        <v>9.3211399682760998</v>
      </c>
      <c r="M5887" s="122">
        <v>8.0661838955073009</v>
      </c>
      <c r="N5887" s="122">
        <v>6.5916900293994001</v>
      </c>
      <c r="O5887" s="122">
        <v>7.4807541813905001</v>
      </c>
      <c r="P5887" s="122">
        <v>7.4515332925997004</v>
      </c>
      <c r="Q5887" s="122">
        <v>7.5057570044656003</v>
      </c>
      <c r="R5887" s="122">
        <v>9.5162610732127995</v>
      </c>
      <c r="S5887" s="122">
        <v>7.0706206583108999</v>
      </c>
      <c r="T5887" s="122">
        <v>9.2949427870575008</v>
      </c>
      <c r="U5887" s="122">
        <v>9.1205653217991003</v>
      </c>
      <c r="V5887" s="122">
        <v>9.1125345972966993</v>
      </c>
      <c r="W5887" s="122">
        <v>8.2535502269142995</v>
      </c>
      <c r="X5887" s="122">
        <v>8.3852635019635997</v>
      </c>
      <c r="Y5887" s="122">
        <v>7.8811351092282003</v>
      </c>
      <c r="Z5887" s="122">
        <v>10.5466607318667</v>
      </c>
      <c r="AA5887" s="122">
        <v>8.6265606468155998</v>
      </c>
      <c r="AB5887" s="122">
        <v>8.1362698435649996</v>
      </c>
      <c r="AC5887" s="122">
        <v>9.8860870255722002</v>
      </c>
      <c r="AD5887" s="122">
        <v>11.5413523319557</v>
      </c>
      <c r="AE5887" s="122">
        <v>10.5912000835659</v>
      </c>
      <c r="AF5887" s="122">
        <v>3.9037343099615001</v>
      </c>
      <c r="AG5887" s="122">
        <v>3.3125122782887</v>
      </c>
      <c r="AH5887" s="122">
        <v>3.2511238398201998</v>
      </c>
      <c r="AI5887" s="122">
        <v>3.9018752556249998</v>
      </c>
      <c r="AJ5887" s="122">
        <v>1.3986719686047</v>
      </c>
      <c r="AK5887" s="122">
        <v>2.5023696153433002</v>
      </c>
      <c r="AL5887" s="122">
        <v>0</v>
      </c>
    </row>
    <row r="5888" spans="1:38" hidden="1" x14ac:dyDescent="0.25">
      <c r="A5888" s="122" t="s">
        <v>2260</v>
      </c>
      <c r="B5888" s="122">
        <v>1</v>
      </c>
      <c r="C5888" s="122" t="s">
        <v>2261</v>
      </c>
      <c r="D5888" s="122" t="s">
        <v>2111</v>
      </c>
      <c r="E5888" s="122">
        <v>106</v>
      </c>
      <c r="F5888" s="122">
        <v>-0.56956883898999999</v>
      </c>
      <c r="G5888" s="122">
        <v>-0.59532299729049998</v>
      </c>
      <c r="H5888" s="122">
        <v>-0.56075688057340001</v>
      </c>
      <c r="I5888" s="122">
        <v>-0.49657087557059998</v>
      </c>
      <c r="J5888" s="122">
        <v>-1.7606893345953001</v>
      </c>
      <c r="K5888" s="122">
        <v>-1.2656988915511</v>
      </c>
      <c r="L5888" s="122">
        <v>-0.2310012065747</v>
      </c>
      <c r="M5888" s="122">
        <v>-0.2309799197522</v>
      </c>
      <c r="N5888" s="122">
        <v>-1.1600385879840001</v>
      </c>
      <c r="O5888" s="122">
        <v>-1.3371159063117</v>
      </c>
      <c r="P5888" s="122">
        <v>-1.4464470820927999</v>
      </c>
      <c r="Q5888" s="122">
        <v>-2.1821795254866001</v>
      </c>
      <c r="R5888" s="122">
        <v>-3.3509980835506998</v>
      </c>
      <c r="S5888" s="122">
        <v>-3.4355017559391001</v>
      </c>
      <c r="T5888" s="122">
        <v>-2.9253224049024</v>
      </c>
      <c r="U5888" s="122">
        <v>-3.044355512748</v>
      </c>
      <c r="V5888" s="122">
        <v>-2.9673820489571998</v>
      </c>
      <c r="W5888" s="122">
        <v>-2.7745840571576998</v>
      </c>
      <c r="X5888" s="122">
        <v>-2.7841133532592002</v>
      </c>
      <c r="Y5888" s="122">
        <v>-2.7008298599964</v>
      </c>
      <c r="Z5888" s="122">
        <v>-2.4488360788083998</v>
      </c>
      <c r="AA5888" s="122">
        <v>-2.6166894462449002</v>
      </c>
      <c r="AB5888" s="122">
        <v>-2.5646737186153001</v>
      </c>
      <c r="AC5888" s="122">
        <v>-1.9838707081202001</v>
      </c>
      <c r="AD5888" s="122">
        <v>-1.346933695907</v>
      </c>
      <c r="AE5888" s="122">
        <v>-1.3327353011092</v>
      </c>
      <c r="AF5888" s="122">
        <v>-2.0928785848164</v>
      </c>
      <c r="AG5888" s="122">
        <v>-2.2047634580232001</v>
      </c>
      <c r="AH5888" s="122">
        <v>-2.1843819223780998</v>
      </c>
      <c r="AI5888" s="122">
        <v>-2.1696556110278</v>
      </c>
      <c r="AJ5888" s="122">
        <v>-2.2100040844256998</v>
      </c>
      <c r="AK5888" s="122">
        <v>-2.1726123945832998</v>
      </c>
      <c r="AL5888" s="122">
        <v>0</v>
      </c>
    </row>
    <row r="5889" spans="1:38" hidden="1" x14ac:dyDescent="0.25">
      <c r="A5889" s="122" t="s">
        <v>2260</v>
      </c>
      <c r="B5889" s="122">
        <v>1</v>
      </c>
      <c r="C5889" s="122" t="s">
        <v>2261</v>
      </c>
      <c r="D5889" s="122" t="s">
        <v>2112</v>
      </c>
      <c r="E5889" s="122">
        <v>106</v>
      </c>
      <c r="F5889" s="122">
        <v>-33.2079594332779</v>
      </c>
      <c r="G5889" s="122">
        <v>-32.980773880699999</v>
      </c>
      <c r="H5889" s="122">
        <v>-32.418536218902503</v>
      </c>
      <c r="I5889" s="122">
        <v>-32.767653884943002</v>
      </c>
      <c r="J5889" s="122">
        <v>-32.248266846730097</v>
      </c>
      <c r="K5889" s="122">
        <v>-32.286563484893001</v>
      </c>
      <c r="L5889" s="122">
        <v>-31.861564123829499</v>
      </c>
      <c r="M5889" s="122">
        <v>-32.099577397636502</v>
      </c>
      <c r="N5889" s="122">
        <v>-32.478261939095297</v>
      </c>
      <c r="O5889" s="122">
        <v>-32.598465867111798</v>
      </c>
      <c r="P5889" s="122">
        <v>-31.8390837584423</v>
      </c>
      <c r="Q5889" s="122">
        <v>-32.319564868209604</v>
      </c>
      <c r="R5889" s="122">
        <v>-32.221328006145001</v>
      </c>
      <c r="S5889" s="122">
        <v>-31.941210211000701</v>
      </c>
      <c r="T5889" s="122">
        <v>-31.672679032021001</v>
      </c>
      <c r="U5889" s="122">
        <v>-31.6981037769085</v>
      </c>
      <c r="V5889" s="122">
        <v>-30.9371365201537</v>
      </c>
      <c r="W5889" s="122">
        <v>-31.339436304481801</v>
      </c>
      <c r="X5889" s="122">
        <v>-30.576956733546599</v>
      </c>
      <c r="Y5889" s="122">
        <v>-30.655755901441399</v>
      </c>
      <c r="Z5889" s="122">
        <v>-30.3031555141323</v>
      </c>
      <c r="AA5889" s="122">
        <v>-30.2021192472852</v>
      </c>
      <c r="AB5889" s="122">
        <v>-30.030555091194401</v>
      </c>
      <c r="AC5889" s="122">
        <v>-29.709003800170599</v>
      </c>
      <c r="AD5889" s="122">
        <v>-29.636544693050201</v>
      </c>
      <c r="AE5889" s="122">
        <v>-29.5854656607499</v>
      </c>
      <c r="AF5889" s="122">
        <v>-29.3015416175284</v>
      </c>
      <c r="AG5889" s="122">
        <v>-29.140782550389002</v>
      </c>
      <c r="AH5889" s="122">
        <v>-28.7807526235616</v>
      </c>
      <c r="AI5889" s="122">
        <v>-28.429892698721101</v>
      </c>
      <c r="AJ5889" s="122">
        <v>-28.500819465577798</v>
      </c>
      <c r="AK5889" s="122">
        <v>-28.157368772670601</v>
      </c>
      <c r="AL5889" s="122">
        <v>0</v>
      </c>
    </row>
    <row r="5890" spans="1:38" hidden="1" x14ac:dyDescent="0.25">
      <c r="A5890" s="122" t="s">
        <v>2260</v>
      </c>
      <c r="B5890" s="122">
        <v>1</v>
      </c>
      <c r="C5890" s="122" t="s">
        <v>2261</v>
      </c>
      <c r="D5890" s="122" t="s">
        <v>2166</v>
      </c>
      <c r="E5890" s="122">
        <v>106</v>
      </c>
      <c r="F5890" s="122">
        <v>-102.9024598799996</v>
      </c>
      <c r="G5890" s="122">
        <v>-101.64537320666651</v>
      </c>
      <c r="H5890" s="122">
        <v>-97.270875313333804</v>
      </c>
      <c r="I5890" s="122">
        <v>-97.541324503333698</v>
      </c>
      <c r="J5890" s="122">
        <v>-91.911620643332895</v>
      </c>
      <c r="K5890" s="122">
        <v>-84.012554339999994</v>
      </c>
      <c r="L5890" s="122">
        <v>-87.479695233332905</v>
      </c>
      <c r="M5890" s="122">
        <v>-82.448046633334201</v>
      </c>
      <c r="N5890" s="122">
        <v>-79.557449399999896</v>
      </c>
      <c r="O5890" s="122">
        <v>-78.097488699999801</v>
      </c>
      <c r="P5890" s="122">
        <v>-56.994210166667102</v>
      </c>
      <c r="Q5890" s="122">
        <v>-60.4491755999993</v>
      </c>
      <c r="R5890" s="122">
        <v>-55.172306933333701</v>
      </c>
      <c r="S5890" s="122">
        <v>-64.973740333333694</v>
      </c>
      <c r="T5890" s="122">
        <v>-66.034578133332701</v>
      </c>
      <c r="U5890" s="122">
        <v>-66.474980366667097</v>
      </c>
      <c r="V5890" s="122">
        <v>-60.668978700000203</v>
      </c>
      <c r="W5890" s="122">
        <v>-36.612417233333296</v>
      </c>
      <c r="X5890" s="122">
        <v>-15.146661566666801</v>
      </c>
      <c r="Y5890" s="122">
        <v>-21.765444800000498</v>
      </c>
      <c r="Z5890" s="122">
        <v>-30.528566566666701</v>
      </c>
      <c r="AA5890" s="122">
        <v>-32.946066266666399</v>
      </c>
      <c r="AB5890" s="122">
        <v>-39.048169233333198</v>
      </c>
      <c r="AC5890" s="122">
        <v>-45.882244833333502</v>
      </c>
      <c r="AD5890" s="122">
        <v>-49.902375233333103</v>
      </c>
      <c r="AE5890" s="122">
        <v>-56.302087233333197</v>
      </c>
      <c r="AF5890" s="122">
        <v>-60.489012142865398</v>
      </c>
      <c r="AG5890" s="122">
        <v>-65.682921718654896</v>
      </c>
      <c r="AH5890" s="122">
        <v>-59.4439091302877</v>
      </c>
      <c r="AI5890" s="122">
        <v>-55.095271906105602</v>
      </c>
      <c r="AJ5890" s="122">
        <v>-62.171791915279002</v>
      </c>
      <c r="AK5890" s="122">
        <v>-68.474848128322094</v>
      </c>
      <c r="AL5890" s="122">
        <v>0</v>
      </c>
    </row>
    <row r="5891" spans="1:38" hidden="1" x14ac:dyDescent="0.25">
      <c r="A5891" s="122" t="s">
        <v>2260</v>
      </c>
      <c r="B5891" s="122">
        <v>1</v>
      </c>
      <c r="C5891" s="122" t="s">
        <v>2261</v>
      </c>
      <c r="D5891" s="122" t="s">
        <v>2113</v>
      </c>
      <c r="E5891" s="122">
        <v>106</v>
      </c>
      <c r="F5891" s="122">
        <v>-14.735572858240101</v>
      </c>
      <c r="G5891" s="122">
        <v>-14.5539004703652</v>
      </c>
      <c r="H5891" s="122">
        <v>-13.730109609618999</v>
      </c>
      <c r="I5891" s="122">
        <v>-13.504124122216499</v>
      </c>
      <c r="J5891" s="122">
        <v>-13.6648870002998</v>
      </c>
      <c r="K5891" s="122">
        <v>-12.816149326992701</v>
      </c>
      <c r="L5891" s="122">
        <v>-13.719261853767801</v>
      </c>
      <c r="M5891" s="122">
        <v>-13.086433786441599</v>
      </c>
      <c r="N5891" s="122">
        <v>-12.5772037518808</v>
      </c>
      <c r="O5891" s="122">
        <v>-13.631836355503101</v>
      </c>
      <c r="P5891" s="122">
        <v>-12.1569784554452</v>
      </c>
      <c r="Q5891" s="122">
        <v>-13.2446375569232</v>
      </c>
      <c r="R5891" s="122">
        <v>-13.3679621347289</v>
      </c>
      <c r="S5891" s="122">
        <v>-12.211929417499</v>
      </c>
      <c r="T5891" s="122">
        <v>-12.6996168943306</v>
      </c>
      <c r="U5891" s="122">
        <v>-12.6249368406485</v>
      </c>
      <c r="V5891" s="122">
        <v>-11.8974764737833</v>
      </c>
      <c r="W5891" s="122">
        <v>-13.9630067043963</v>
      </c>
      <c r="X5891" s="122">
        <v>-12.3357046259549</v>
      </c>
      <c r="Y5891" s="122">
        <v>-13.087891324865801</v>
      </c>
      <c r="Z5891" s="122">
        <v>-12.462413018782</v>
      </c>
      <c r="AA5891" s="122">
        <v>-13.597229710750099</v>
      </c>
      <c r="AB5891" s="122">
        <v>-12.321058246659801</v>
      </c>
      <c r="AC5891" s="122">
        <v>-10.9089023475515</v>
      </c>
      <c r="AD5891" s="122">
        <v>-11.807468899039099</v>
      </c>
      <c r="AE5891" s="122">
        <v>-11.908569394796199</v>
      </c>
      <c r="AF5891" s="122">
        <v>-11.499050229628001</v>
      </c>
      <c r="AG5891" s="122">
        <v>-11.512699962242101</v>
      </c>
      <c r="AH5891" s="122">
        <v>-11.0929133277573</v>
      </c>
      <c r="AI5891" s="122">
        <v>-10.814084130413001</v>
      </c>
      <c r="AJ5891" s="122">
        <v>-11.095011342114001</v>
      </c>
      <c r="AK5891" s="122">
        <v>-10.758491722018601</v>
      </c>
      <c r="AL5891" s="122">
        <v>0</v>
      </c>
    </row>
    <row r="5892" spans="1:38" hidden="1" x14ac:dyDescent="0.25">
      <c r="A5892" s="122" t="s">
        <v>2260</v>
      </c>
      <c r="B5892" s="122">
        <v>1</v>
      </c>
      <c r="C5892" s="122" t="s">
        <v>2261</v>
      </c>
      <c r="D5892" s="122" t="s">
        <v>2114</v>
      </c>
      <c r="E5892" s="122">
        <v>106</v>
      </c>
      <c r="F5892" s="122">
        <v>-24.132019172767599</v>
      </c>
      <c r="G5892" s="122">
        <v>-22.705196202898701</v>
      </c>
      <c r="H5892" s="122">
        <v>-21.907859258802699</v>
      </c>
      <c r="I5892" s="122">
        <v>-22.390483697367099</v>
      </c>
      <c r="J5892" s="122">
        <v>-22.03363508456</v>
      </c>
      <c r="K5892" s="122">
        <v>-20.779342384004899</v>
      </c>
      <c r="L5892" s="122">
        <v>-20.720852020178999</v>
      </c>
      <c r="M5892" s="122">
        <v>-20.7411844676313</v>
      </c>
      <c r="N5892" s="122">
        <v>-21.237773174617999</v>
      </c>
      <c r="O5892" s="122">
        <v>-19.267788989193701</v>
      </c>
      <c r="P5892" s="122">
        <v>-19.986476713629798</v>
      </c>
      <c r="Q5892" s="122">
        <v>-18.954327308515499</v>
      </c>
      <c r="R5892" s="122">
        <v>-17.927185530533698</v>
      </c>
      <c r="S5892" s="122">
        <v>-18.4363872559735</v>
      </c>
      <c r="T5892" s="122">
        <v>-17.361233680635401</v>
      </c>
      <c r="U5892" s="122">
        <v>-16.3833657421123</v>
      </c>
      <c r="V5892" s="122">
        <v>-17.308194023132799</v>
      </c>
      <c r="W5892" s="122">
        <v>-14.003904363687999</v>
      </c>
      <c r="X5892" s="122">
        <v>-14.915414924297901</v>
      </c>
      <c r="Y5892" s="122">
        <v>-14.150798894957701</v>
      </c>
      <c r="Z5892" s="122">
        <v>-13.612548464386901</v>
      </c>
      <c r="AA5892" s="122">
        <v>-13.7839158238019</v>
      </c>
      <c r="AB5892" s="122">
        <v>-11.5753596957722</v>
      </c>
      <c r="AC5892" s="122">
        <v>-11.178235513035499</v>
      </c>
      <c r="AD5892" s="122">
        <v>-9.8361640376166992</v>
      </c>
      <c r="AE5892" s="122">
        <v>-8.9672002054076998</v>
      </c>
      <c r="AF5892" s="122">
        <v>-8.7846849012621995</v>
      </c>
      <c r="AG5892" s="122">
        <v>-8.2077450865835004</v>
      </c>
      <c r="AH5892" s="122">
        <v>-7.7073969251910004</v>
      </c>
      <c r="AI5892" s="122">
        <v>-7.3083800250438999</v>
      </c>
      <c r="AJ5892" s="122">
        <v>-6.7459886070698998</v>
      </c>
      <c r="AK5892" s="122">
        <v>-6.4331494100446003</v>
      </c>
      <c r="AL5892" s="122">
        <v>0</v>
      </c>
    </row>
    <row r="5893" spans="1:38" hidden="1" x14ac:dyDescent="0.25">
      <c r="A5893" s="122" t="s">
        <v>2260</v>
      </c>
      <c r="B5893" s="122">
        <v>1</v>
      </c>
      <c r="C5893" s="122" t="s">
        <v>2261</v>
      </c>
      <c r="D5893" s="122" t="s">
        <v>2115</v>
      </c>
      <c r="E5893" s="122">
        <v>106</v>
      </c>
      <c r="F5893" s="122">
        <v>-36.163575198405702</v>
      </c>
      <c r="G5893" s="122">
        <v>-37.152207872908903</v>
      </c>
      <c r="H5893" s="122">
        <v>-36.019049341131499</v>
      </c>
      <c r="I5893" s="122">
        <v>-35.982685379834003</v>
      </c>
      <c r="J5893" s="122">
        <v>-36.6387652916614</v>
      </c>
      <c r="K5893" s="122">
        <v>-36.828570119012497</v>
      </c>
      <c r="L5893" s="122">
        <v>-37.381302332116803</v>
      </c>
      <c r="M5893" s="122">
        <v>-37.810028610567301</v>
      </c>
      <c r="N5893" s="122">
        <v>-37.956219422173099</v>
      </c>
      <c r="O5893" s="122">
        <v>-38.629126926420803</v>
      </c>
      <c r="P5893" s="122">
        <v>-38.994261432854401</v>
      </c>
      <c r="Q5893" s="122">
        <v>-39.538362421580402</v>
      </c>
      <c r="R5893" s="122">
        <v>-39.555706076241798</v>
      </c>
      <c r="S5893" s="122">
        <v>-40.107025518441098</v>
      </c>
      <c r="T5893" s="122">
        <v>-40.157414489282402</v>
      </c>
      <c r="U5893" s="122">
        <v>-40.5769374092432</v>
      </c>
      <c r="V5893" s="122">
        <v>-41.195254659196898</v>
      </c>
      <c r="W5893" s="122">
        <v>-41.117102377931303</v>
      </c>
      <c r="X5893" s="122">
        <v>-41.531795643382097</v>
      </c>
      <c r="Y5893" s="122">
        <v>-41.964553440441797</v>
      </c>
      <c r="Z5893" s="122">
        <v>-42.080064663628796</v>
      </c>
      <c r="AA5893" s="122">
        <v>-41.625412440741698</v>
      </c>
      <c r="AB5893" s="122">
        <v>-42.314173910997297</v>
      </c>
      <c r="AC5893" s="122">
        <v>-42.4685250152084</v>
      </c>
      <c r="AD5893" s="122">
        <v>-42.141405939666498</v>
      </c>
      <c r="AE5893" s="122">
        <v>-42.079265464766202</v>
      </c>
      <c r="AF5893" s="122">
        <v>-40.493227962278297</v>
      </c>
      <c r="AG5893" s="122">
        <v>-40.035106280121902</v>
      </c>
      <c r="AH5893" s="122">
        <v>-39.611341157716701</v>
      </c>
      <c r="AI5893" s="122">
        <v>-39.143331757171701</v>
      </c>
      <c r="AJ5893" s="122">
        <v>-38.856272406470403</v>
      </c>
      <c r="AK5893" s="122">
        <v>-38.416499941027098</v>
      </c>
      <c r="AL5893" s="122">
        <v>0</v>
      </c>
    </row>
    <row r="5894" spans="1:38" hidden="1" x14ac:dyDescent="0.25">
      <c r="A5894" s="122" t="s">
        <v>2260</v>
      </c>
      <c r="B5894" s="122">
        <v>1</v>
      </c>
      <c r="C5894" s="122" t="s">
        <v>2261</v>
      </c>
      <c r="D5894" s="122" t="s">
        <v>2116</v>
      </c>
      <c r="E5894" s="122">
        <v>106</v>
      </c>
      <c r="F5894" s="122">
        <v>-32.226296077756302</v>
      </c>
      <c r="G5894" s="122">
        <v>-32.255900164092502</v>
      </c>
      <c r="H5894" s="122">
        <v>-31.337293153407298</v>
      </c>
      <c r="I5894" s="122">
        <v>-31.4394949455899</v>
      </c>
      <c r="J5894" s="122">
        <v>-31.081490855211101</v>
      </c>
      <c r="K5894" s="122">
        <v>-31.441544846460101</v>
      </c>
      <c r="L5894" s="122">
        <v>-31.232392371242899</v>
      </c>
      <c r="M5894" s="122">
        <v>-30.933421131229601</v>
      </c>
      <c r="N5894" s="122">
        <v>-30.544554136402201</v>
      </c>
      <c r="O5894" s="122">
        <v>-30.880242044837502</v>
      </c>
      <c r="P5894" s="122">
        <v>-30.328082008188701</v>
      </c>
      <c r="Q5894" s="122">
        <v>-31.055927584744801</v>
      </c>
      <c r="R5894" s="122">
        <v>-31.168805020087898</v>
      </c>
      <c r="S5894" s="122">
        <v>-30.0473215465001</v>
      </c>
      <c r="T5894" s="122">
        <v>-29.774035143415901</v>
      </c>
      <c r="U5894" s="122">
        <v>-30.087881519263401</v>
      </c>
      <c r="V5894" s="122">
        <v>-29.227983641899801</v>
      </c>
      <c r="W5894" s="122">
        <v>-29.638740170621201</v>
      </c>
      <c r="X5894" s="122">
        <v>-29.067177105819699</v>
      </c>
      <c r="Y5894" s="122">
        <v>-28.891376796292501</v>
      </c>
      <c r="Z5894" s="122">
        <v>-28.509021863661999</v>
      </c>
      <c r="AA5894" s="122">
        <v>-28.1583668232844</v>
      </c>
      <c r="AB5894" s="122">
        <v>-27.784395574598399</v>
      </c>
      <c r="AC5894" s="122">
        <v>-27.460911028840801</v>
      </c>
      <c r="AD5894" s="122">
        <v>-27.4668024014371</v>
      </c>
      <c r="AE5894" s="122">
        <v>-27.211293236026901</v>
      </c>
      <c r="AF5894" s="122">
        <v>-26.817397994494101</v>
      </c>
      <c r="AG5894" s="122">
        <v>-26.6606327048287</v>
      </c>
      <c r="AH5894" s="122">
        <v>-26.210954557684701</v>
      </c>
      <c r="AI5894" s="122">
        <v>-25.817517820123001</v>
      </c>
      <c r="AJ5894" s="122">
        <v>-25.897175151064801</v>
      </c>
      <c r="AK5894" s="122">
        <v>-25.504222926177299</v>
      </c>
      <c r="AL5894" s="122">
        <v>0</v>
      </c>
    </row>
    <row r="5895" spans="1:38" hidden="1" x14ac:dyDescent="0.25">
      <c r="A5895" s="122" t="s">
        <v>2260</v>
      </c>
      <c r="B5895" s="122">
        <v>1</v>
      </c>
      <c r="C5895" s="122" t="s">
        <v>2261</v>
      </c>
      <c r="D5895" s="122" t="s">
        <v>2138</v>
      </c>
      <c r="E5895" s="122">
        <v>106</v>
      </c>
      <c r="F5895" s="122">
        <v>0</v>
      </c>
      <c r="G5895" s="122">
        <v>0</v>
      </c>
      <c r="H5895" s="122">
        <v>0</v>
      </c>
      <c r="I5895" s="122">
        <v>0</v>
      </c>
      <c r="J5895" s="122">
        <v>0</v>
      </c>
      <c r="K5895" s="122">
        <v>0</v>
      </c>
      <c r="L5895" s="122">
        <v>0</v>
      </c>
      <c r="M5895" s="122">
        <v>0</v>
      </c>
      <c r="N5895" s="122">
        <v>0</v>
      </c>
      <c r="O5895" s="122">
        <v>0</v>
      </c>
      <c r="P5895" s="122">
        <v>0</v>
      </c>
      <c r="Q5895" s="122">
        <v>0</v>
      </c>
      <c r="R5895" s="122">
        <v>0</v>
      </c>
      <c r="S5895" s="122">
        <v>0</v>
      </c>
      <c r="T5895" s="122">
        <v>0</v>
      </c>
      <c r="U5895" s="122">
        <v>0</v>
      </c>
      <c r="V5895" s="122">
        <v>0</v>
      </c>
      <c r="W5895" s="122">
        <v>0</v>
      </c>
      <c r="X5895" s="122">
        <v>0</v>
      </c>
      <c r="Y5895" s="122">
        <v>0</v>
      </c>
      <c r="Z5895" s="122">
        <v>0</v>
      </c>
      <c r="AA5895" s="122">
        <v>0</v>
      </c>
      <c r="AB5895" s="122">
        <v>0</v>
      </c>
      <c r="AC5895" s="122">
        <v>0</v>
      </c>
      <c r="AD5895" s="122">
        <v>0</v>
      </c>
      <c r="AE5895" s="122">
        <v>0</v>
      </c>
      <c r="AF5895" s="122">
        <v>0</v>
      </c>
      <c r="AG5895" s="122">
        <v>0</v>
      </c>
      <c r="AH5895" s="122">
        <v>0</v>
      </c>
      <c r="AI5895" s="122">
        <v>0</v>
      </c>
      <c r="AJ5895" s="122">
        <v>0</v>
      </c>
      <c r="AK5895" s="122">
        <v>0</v>
      </c>
      <c r="AL5895" s="122">
        <v>0</v>
      </c>
    </row>
    <row r="5896" spans="1:38" hidden="1" x14ac:dyDescent="0.25">
      <c r="A5896" s="122" t="s">
        <v>2260</v>
      </c>
      <c r="B5896" s="122">
        <v>1</v>
      </c>
      <c r="C5896" s="122" t="s">
        <v>2261</v>
      </c>
      <c r="D5896" s="122" t="s">
        <v>2117</v>
      </c>
      <c r="E5896" s="122">
        <v>106</v>
      </c>
      <c r="F5896" s="122">
        <v>-0.67297605296929996</v>
      </c>
      <c r="G5896" s="122">
        <v>-0.65676776475660004</v>
      </c>
      <c r="H5896" s="122">
        <v>-0.65785950715370001</v>
      </c>
      <c r="I5896" s="122">
        <v>-0.6492532499757</v>
      </c>
      <c r="J5896" s="122">
        <v>-0.65486997472800001</v>
      </c>
      <c r="K5896" s="122">
        <v>-0.66200618182430004</v>
      </c>
      <c r="L5896" s="122">
        <v>-0.6501737542046</v>
      </c>
      <c r="M5896" s="122">
        <v>-0.65084385923129995</v>
      </c>
      <c r="N5896" s="122">
        <v>-0.63212896700090004</v>
      </c>
      <c r="O5896" s="122">
        <v>-0.646682904585</v>
      </c>
      <c r="P5896" s="122">
        <v>-0.64890401454019997</v>
      </c>
      <c r="Q5896" s="122">
        <v>-0.64499690183710001</v>
      </c>
      <c r="R5896" s="122">
        <v>-0.65352443063160004</v>
      </c>
      <c r="S5896" s="122">
        <v>-0.66306184379209998</v>
      </c>
      <c r="T5896" s="122">
        <v>-0.66014811400990003</v>
      </c>
      <c r="U5896" s="122">
        <v>-0.66908202385280002</v>
      </c>
      <c r="V5896" s="122">
        <v>-0.67358395412509997</v>
      </c>
      <c r="W5896" s="122">
        <v>-0.68644154822439996</v>
      </c>
      <c r="X5896" s="122">
        <v>-0.69159358429710005</v>
      </c>
      <c r="Y5896" s="122">
        <v>-0.68795706531849998</v>
      </c>
      <c r="Z5896" s="122">
        <v>-0.71650945719970005</v>
      </c>
      <c r="AA5896" s="122">
        <v>-0.6993401198543</v>
      </c>
      <c r="AB5896" s="122">
        <v>-0.70028827925860004</v>
      </c>
      <c r="AC5896" s="122">
        <v>-0.66463061015299996</v>
      </c>
      <c r="AD5896" s="122">
        <v>-0.6650558483547</v>
      </c>
      <c r="AE5896" s="122">
        <v>-0.65840958313319997</v>
      </c>
      <c r="AF5896" s="122">
        <v>-0.64679760782270002</v>
      </c>
      <c r="AG5896" s="122">
        <v>-0.6373239296662</v>
      </c>
      <c r="AH5896" s="122">
        <v>-0.62503636428080001</v>
      </c>
      <c r="AI5896" s="122">
        <v>-0.63236525569739999</v>
      </c>
      <c r="AJ5896" s="122">
        <v>-0.6434872393437</v>
      </c>
      <c r="AK5896" s="122">
        <v>-0.64497624453409996</v>
      </c>
      <c r="AL5896" s="122">
        <v>0</v>
      </c>
    </row>
    <row r="5897" spans="1:38" hidden="1" x14ac:dyDescent="0.25">
      <c r="A5897" s="122" t="s">
        <v>2260</v>
      </c>
      <c r="B5897" s="122">
        <v>1</v>
      </c>
      <c r="C5897" s="122" t="s">
        <v>2261</v>
      </c>
      <c r="D5897" s="122" t="s">
        <v>2118</v>
      </c>
      <c r="E5897" s="122">
        <v>106</v>
      </c>
      <c r="F5897" s="122">
        <v>-21.364024469105502</v>
      </c>
      <c r="G5897" s="122">
        <v>-20.983636119274902</v>
      </c>
      <c r="H5897" s="122">
        <v>-21.290620410805001</v>
      </c>
      <c r="I5897" s="122">
        <v>-21.4632215351293</v>
      </c>
      <c r="J5897" s="122">
        <v>-21.149641439607301</v>
      </c>
      <c r="K5897" s="122">
        <v>-21.455782375210699</v>
      </c>
      <c r="L5897" s="122">
        <v>-21.629323118804901</v>
      </c>
      <c r="M5897" s="122">
        <v>-21.845223242462701</v>
      </c>
      <c r="N5897" s="122">
        <v>-22.169666367718001</v>
      </c>
      <c r="O5897" s="122">
        <v>-22.4473145527989</v>
      </c>
      <c r="P5897" s="122">
        <v>-22.632599408333999</v>
      </c>
      <c r="Q5897" s="122">
        <v>-23.188941229296599</v>
      </c>
      <c r="R5897" s="122">
        <v>-23.360794107764502</v>
      </c>
      <c r="S5897" s="122">
        <v>-22.543966230095101</v>
      </c>
      <c r="T5897" s="122">
        <v>-22.215685202960199</v>
      </c>
      <c r="U5897" s="122">
        <v>-21.543189483384101</v>
      </c>
      <c r="V5897" s="122">
        <v>-21.373568941905098</v>
      </c>
      <c r="W5897" s="122">
        <v>-20.8343228153532</v>
      </c>
      <c r="X5897" s="122">
        <v>-20.8530782921199</v>
      </c>
      <c r="Y5897" s="122">
        <v>-20.754590678559399</v>
      </c>
      <c r="Z5897" s="122">
        <v>-20.998859399834501</v>
      </c>
      <c r="AA5897" s="122">
        <v>-21.0733842579859</v>
      </c>
      <c r="AB5897" s="122">
        <v>-20.810694937825701</v>
      </c>
      <c r="AC5897" s="122">
        <v>-21.116008708408099</v>
      </c>
      <c r="AD5897" s="122">
        <v>-21.3983984850166</v>
      </c>
      <c r="AE5897" s="122">
        <v>-21.3241503697833</v>
      </c>
      <c r="AF5897" s="122">
        <v>-21.679419475849301</v>
      </c>
      <c r="AG5897" s="122">
        <v>-21.899024489123601</v>
      </c>
      <c r="AH5897" s="122">
        <v>-21.329546206793399</v>
      </c>
      <c r="AI5897" s="122">
        <v>-20.7852859472878</v>
      </c>
      <c r="AJ5897" s="122">
        <v>-20.919399200597301</v>
      </c>
      <c r="AK5897" s="122">
        <v>-20.445995703950398</v>
      </c>
      <c r="AL5897" s="122">
        <v>0</v>
      </c>
    </row>
    <row r="5898" spans="1:38" hidden="1" x14ac:dyDescent="0.25">
      <c r="A5898" s="122" t="s">
        <v>2260</v>
      </c>
      <c r="B5898" s="122">
        <v>1</v>
      </c>
      <c r="C5898" s="122" t="s">
        <v>2261</v>
      </c>
      <c r="D5898" s="122" t="s">
        <v>2119</v>
      </c>
      <c r="E5898" s="122">
        <v>106</v>
      </c>
      <c r="F5898" s="122">
        <v>-1.9889826844978</v>
      </c>
      <c r="G5898" s="122">
        <v>-2.9634181918356002</v>
      </c>
      <c r="H5898" s="122">
        <v>-2.3437371068336001</v>
      </c>
      <c r="I5898" s="122">
        <v>-1.6477857730640999</v>
      </c>
      <c r="J5898" s="122">
        <v>-3.683219143284</v>
      </c>
      <c r="K5898" s="122">
        <v>-1.6450652087038</v>
      </c>
      <c r="L5898" s="122">
        <v>-3.2874479695986998</v>
      </c>
      <c r="M5898" s="122">
        <v>-1.2705622966476999</v>
      </c>
      <c r="N5898" s="122">
        <v>-2.4960047882426002</v>
      </c>
      <c r="O5898" s="122">
        <v>-1.6369633736139</v>
      </c>
      <c r="P5898" s="122">
        <v>-4.7953401303892003</v>
      </c>
      <c r="Q5898" s="122">
        <v>-2.6917869197352999</v>
      </c>
      <c r="R5898" s="122">
        <v>-3.2446749974663001</v>
      </c>
      <c r="S5898" s="122">
        <v>-1.6502063877490001</v>
      </c>
      <c r="T5898" s="122">
        <v>-2.0502370811909998</v>
      </c>
      <c r="U5898" s="122">
        <v>-1.3323998322738</v>
      </c>
      <c r="V5898" s="122">
        <v>-2.7806827398760001</v>
      </c>
      <c r="W5898" s="122">
        <v>-7.2271904367399997E-2</v>
      </c>
      <c r="X5898" s="122">
        <v>-2.0035816920004001</v>
      </c>
      <c r="Y5898" s="122">
        <v>-0.62496997764759998</v>
      </c>
      <c r="Z5898" s="122">
        <v>-0.53682600097059996</v>
      </c>
      <c r="AA5898" s="122">
        <v>-1.5396958765752</v>
      </c>
      <c r="AB5898" s="122">
        <v>-4.5584285344774997</v>
      </c>
      <c r="AC5898" s="122">
        <v>-2.8084157370879002</v>
      </c>
      <c r="AD5898" s="122">
        <v>-1.6964392291815</v>
      </c>
      <c r="AE5898" s="122">
        <v>-2.3584435795038998</v>
      </c>
      <c r="AF5898" s="122">
        <v>-3.2347318687377999</v>
      </c>
      <c r="AG5898" s="122">
        <v>-3.2739482797870001</v>
      </c>
      <c r="AH5898" s="122">
        <v>-2.8414704715179</v>
      </c>
      <c r="AI5898" s="122">
        <v>-2.6262914269165001</v>
      </c>
      <c r="AJ5898" s="122">
        <v>-3.3572572450273999</v>
      </c>
      <c r="AK5898" s="122">
        <v>-2.9459240104563</v>
      </c>
      <c r="AL5898" s="122">
        <v>0</v>
      </c>
    </row>
    <row r="5899" spans="1:38" hidden="1" x14ac:dyDescent="0.25">
      <c r="A5899" s="122" t="s">
        <v>2260</v>
      </c>
      <c r="B5899" s="122">
        <v>1</v>
      </c>
      <c r="C5899" s="122" t="s">
        <v>2261</v>
      </c>
      <c r="D5899" s="122" t="s">
        <v>2120</v>
      </c>
      <c r="E5899" s="122">
        <v>106</v>
      </c>
      <c r="F5899" s="122">
        <v>-41.892128384625998</v>
      </c>
      <c r="G5899" s="122">
        <v>-41.347285869214602</v>
      </c>
      <c r="H5899" s="122">
        <v>-40.924943348040898</v>
      </c>
      <c r="I5899" s="122">
        <v>-41.124682887893101</v>
      </c>
      <c r="J5899" s="122">
        <v>-40.5690302158213</v>
      </c>
      <c r="K5899" s="122">
        <v>-40.316920176629097</v>
      </c>
      <c r="L5899" s="122">
        <v>-40.307350109482201</v>
      </c>
      <c r="M5899" s="122">
        <v>-39.678684803538196</v>
      </c>
      <c r="N5899" s="122">
        <v>-39.389864397853302</v>
      </c>
      <c r="O5899" s="122">
        <v>-38.919748385341997</v>
      </c>
      <c r="P5899" s="122">
        <v>-37.991768647129803</v>
      </c>
      <c r="Q5899" s="122">
        <v>-37.653222076684003</v>
      </c>
      <c r="R5899" s="122">
        <v>-37.4870918057522</v>
      </c>
      <c r="S5899" s="122">
        <v>-36.9427877002164</v>
      </c>
      <c r="T5899" s="122">
        <v>-36.992606028283397</v>
      </c>
      <c r="U5899" s="122">
        <v>-36.738977586022003</v>
      </c>
      <c r="V5899" s="122">
        <v>-36.733944833214601</v>
      </c>
      <c r="W5899" s="122">
        <v>-36.692497602421199</v>
      </c>
      <c r="X5899" s="122">
        <v>-35.501760276197302</v>
      </c>
      <c r="Y5899" s="122">
        <v>-35.022338975234398</v>
      </c>
      <c r="Z5899" s="122">
        <v>-35.448707642111401</v>
      </c>
      <c r="AA5899" s="122">
        <v>-35.099681204052899</v>
      </c>
      <c r="AB5899" s="122">
        <v>-34.537345832508997</v>
      </c>
      <c r="AC5899" s="122">
        <v>-33.888267709611704</v>
      </c>
      <c r="AD5899" s="122">
        <v>-34.4296432187639</v>
      </c>
      <c r="AE5899" s="122">
        <v>-34.139056190150903</v>
      </c>
      <c r="AF5899" s="122">
        <v>-33.810889775693099</v>
      </c>
      <c r="AG5899" s="122">
        <v>-33.640999020971698</v>
      </c>
      <c r="AH5899" s="122">
        <v>-33.272720644987999</v>
      </c>
      <c r="AI5899" s="122">
        <v>-32.971211871748601</v>
      </c>
      <c r="AJ5899" s="122">
        <v>-33.008833801394402</v>
      </c>
      <c r="AK5899" s="122">
        <v>-32.715814615720198</v>
      </c>
      <c r="AL5899" s="122">
        <v>0</v>
      </c>
    </row>
    <row r="5900" spans="1:38" hidden="1" x14ac:dyDescent="0.25">
      <c r="A5900" s="122" t="s">
        <v>2260</v>
      </c>
      <c r="B5900" s="122">
        <v>1</v>
      </c>
      <c r="C5900" s="122" t="s">
        <v>2261</v>
      </c>
      <c r="D5900" s="122" t="s">
        <v>2121</v>
      </c>
      <c r="E5900" s="122">
        <v>106</v>
      </c>
      <c r="F5900" s="122">
        <v>-66.7673185891895</v>
      </c>
      <c r="G5900" s="122">
        <v>-63.869821206608499</v>
      </c>
      <c r="H5900" s="122">
        <v>-63.280294255329302</v>
      </c>
      <c r="I5900" s="122">
        <v>-66.147176012279203</v>
      </c>
      <c r="J5900" s="122">
        <v>-63.707692526687303</v>
      </c>
      <c r="K5900" s="122">
        <v>-60.5924276694873</v>
      </c>
      <c r="L5900" s="122">
        <v>-62.702353282184298</v>
      </c>
      <c r="M5900" s="122">
        <v>-58.975340795633301</v>
      </c>
      <c r="N5900" s="122">
        <v>-63.4857956365436</v>
      </c>
      <c r="O5900" s="122">
        <v>-57.658160884249497</v>
      </c>
      <c r="P5900" s="122">
        <v>-63.018956710240197</v>
      </c>
      <c r="Q5900" s="122">
        <v>-58.990428062926298</v>
      </c>
      <c r="R5900" s="122">
        <v>-57.349623759686096</v>
      </c>
      <c r="S5900" s="122">
        <v>-57.646947908962098</v>
      </c>
      <c r="T5900" s="122">
        <v>-56.234216694616798</v>
      </c>
      <c r="U5900" s="122">
        <v>-57.544556584797697</v>
      </c>
      <c r="V5900" s="122">
        <v>-59.154159844376501</v>
      </c>
      <c r="W5900" s="122">
        <v>-50.923649204756003</v>
      </c>
      <c r="X5900" s="122">
        <v>-56.5057790517751</v>
      </c>
      <c r="Y5900" s="122">
        <v>-52.348686122156799</v>
      </c>
      <c r="Z5900" s="122">
        <v>-49.061838234826801</v>
      </c>
      <c r="AA5900" s="122">
        <v>-54.723072757803102</v>
      </c>
      <c r="AB5900" s="122">
        <v>-43.954829646375998</v>
      </c>
      <c r="AC5900" s="122">
        <v>-47.063380847209402</v>
      </c>
      <c r="AD5900" s="122">
        <v>-44.292805359462498</v>
      </c>
      <c r="AE5900" s="122">
        <v>-43.036925622188797</v>
      </c>
      <c r="AF5900" s="122">
        <v>-44.832761400234801</v>
      </c>
      <c r="AG5900" s="122">
        <v>-44.233018229100502</v>
      </c>
      <c r="AH5900" s="122">
        <v>-43.592292185196797</v>
      </c>
      <c r="AI5900" s="122">
        <v>-42.076564992878602</v>
      </c>
      <c r="AJ5900" s="122">
        <v>-43.802652885756999</v>
      </c>
      <c r="AK5900" s="122">
        <v>-42.058977813512101</v>
      </c>
      <c r="AL5900" s="122">
        <v>0</v>
      </c>
    </row>
    <row r="5901" spans="1:38" hidden="1" x14ac:dyDescent="0.25">
      <c r="A5901" s="122" t="s">
        <v>2260</v>
      </c>
      <c r="B5901" s="122">
        <v>1</v>
      </c>
      <c r="C5901" s="122" t="s">
        <v>2261</v>
      </c>
      <c r="D5901" s="122" t="s">
        <v>2256</v>
      </c>
      <c r="E5901" s="122">
        <v>106</v>
      </c>
      <c r="F5901" s="122">
        <v>0</v>
      </c>
      <c r="G5901" s="122">
        <v>0</v>
      </c>
      <c r="H5901" s="122">
        <v>0</v>
      </c>
      <c r="I5901" s="122">
        <v>0</v>
      </c>
      <c r="J5901" s="122">
        <v>0</v>
      </c>
      <c r="K5901" s="122">
        <v>0</v>
      </c>
      <c r="L5901" s="122">
        <v>0</v>
      </c>
      <c r="M5901" s="122">
        <v>0</v>
      </c>
      <c r="N5901" s="122">
        <v>0</v>
      </c>
      <c r="O5901" s="122">
        <v>0</v>
      </c>
      <c r="P5901" s="122">
        <v>0</v>
      </c>
      <c r="Q5901" s="122">
        <v>0</v>
      </c>
      <c r="R5901" s="122">
        <v>0</v>
      </c>
      <c r="S5901" s="122">
        <v>0</v>
      </c>
      <c r="T5901" s="122">
        <v>0</v>
      </c>
      <c r="U5901" s="122">
        <v>0</v>
      </c>
      <c r="V5901" s="122">
        <v>0</v>
      </c>
      <c r="W5901" s="122">
        <v>0</v>
      </c>
      <c r="X5901" s="122">
        <v>0</v>
      </c>
      <c r="Y5901" s="122">
        <v>0</v>
      </c>
      <c r="Z5901" s="122">
        <v>0</v>
      </c>
      <c r="AA5901" s="122">
        <v>0</v>
      </c>
      <c r="AB5901" s="122">
        <v>0</v>
      </c>
      <c r="AC5901" s="122">
        <v>0</v>
      </c>
      <c r="AD5901" s="122">
        <v>0</v>
      </c>
      <c r="AE5901" s="122">
        <v>0</v>
      </c>
      <c r="AF5901" s="122">
        <v>0</v>
      </c>
      <c r="AG5901" s="122">
        <v>0</v>
      </c>
      <c r="AH5901" s="122">
        <v>0</v>
      </c>
      <c r="AI5901" s="122">
        <v>0</v>
      </c>
      <c r="AJ5901" s="122">
        <v>0</v>
      </c>
      <c r="AK5901" s="122">
        <v>0</v>
      </c>
      <c r="AL5901" s="122">
        <v>0</v>
      </c>
    </row>
    <row r="5902" spans="1:38" hidden="1" x14ac:dyDescent="0.25">
      <c r="A5902" s="122" t="s">
        <v>2260</v>
      </c>
      <c r="B5902" s="122">
        <v>1</v>
      </c>
      <c r="C5902" s="122" t="s">
        <v>2261</v>
      </c>
      <c r="D5902" s="122" t="s">
        <v>2139</v>
      </c>
      <c r="E5902" s="122">
        <v>106</v>
      </c>
      <c r="F5902" s="122">
        <v>0</v>
      </c>
      <c r="G5902" s="122">
        <v>0</v>
      </c>
      <c r="H5902" s="122">
        <v>0</v>
      </c>
      <c r="I5902" s="122">
        <v>0</v>
      </c>
      <c r="J5902" s="122">
        <v>0</v>
      </c>
      <c r="K5902" s="122">
        <v>0</v>
      </c>
      <c r="L5902" s="122">
        <v>0</v>
      </c>
      <c r="M5902" s="122">
        <v>0</v>
      </c>
      <c r="N5902" s="122">
        <v>0</v>
      </c>
      <c r="O5902" s="122">
        <v>0</v>
      </c>
      <c r="P5902" s="122">
        <v>0</v>
      </c>
      <c r="Q5902" s="122">
        <v>0</v>
      </c>
      <c r="R5902" s="122">
        <v>0</v>
      </c>
      <c r="S5902" s="122">
        <v>0</v>
      </c>
      <c r="T5902" s="122">
        <v>0</v>
      </c>
      <c r="U5902" s="122">
        <v>0</v>
      </c>
      <c r="V5902" s="122">
        <v>0</v>
      </c>
      <c r="W5902" s="122">
        <v>0</v>
      </c>
      <c r="X5902" s="122">
        <v>0</v>
      </c>
      <c r="Y5902" s="122">
        <v>0</v>
      </c>
      <c r="Z5902" s="122">
        <v>0</v>
      </c>
      <c r="AA5902" s="122">
        <v>0</v>
      </c>
      <c r="AB5902" s="122">
        <v>0</v>
      </c>
      <c r="AC5902" s="122">
        <v>0</v>
      </c>
      <c r="AD5902" s="122">
        <v>0</v>
      </c>
      <c r="AE5902" s="122">
        <v>0</v>
      </c>
      <c r="AF5902" s="122">
        <v>0</v>
      </c>
      <c r="AG5902" s="122">
        <v>0</v>
      </c>
      <c r="AH5902" s="122">
        <v>0</v>
      </c>
      <c r="AI5902" s="122">
        <v>0</v>
      </c>
      <c r="AJ5902" s="122">
        <v>0</v>
      </c>
      <c r="AK5902" s="122">
        <v>0</v>
      </c>
      <c r="AL5902" s="122">
        <v>0</v>
      </c>
    </row>
    <row r="5903" spans="1:38" hidden="1" x14ac:dyDescent="0.25">
      <c r="A5903" s="122" t="s">
        <v>2260</v>
      </c>
      <c r="B5903" s="122">
        <v>1</v>
      </c>
      <c r="C5903" s="122" t="s">
        <v>2261</v>
      </c>
      <c r="D5903" s="122" t="s">
        <v>2257</v>
      </c>
      <c r="E5903" s="122">
        <v>106</v>
      </c>
      <c r="F5903" s="122">
        <v>0</v>
      </c>
      <c r="G5903" s="122">
        <v>0</v>
      </c>
      <c r="H5903" s="122">
        <v>0</v>
      </c>
      <c r="I5903" s="122">
        <v>0</v>
      </c>
      <c r="J5903" s="122">
        <v>0</v>
      </c>
      <c r="K5903" s="122">
        <v>0</v>
      </c>
      <c r="L5903" s="122">
        <v>0</v>
      </c>
      <c r="M5903" s="122">
        <v>0</v>
      </c>
      <c r="N5903" s="122">
        <v>0</v>
      </c>
      <c r="O5903" s="122">
        <v>0</v>
      </c>
      <c r="P5903" s="122">
        <v>0</v>
      </c>
      <c r="Q5903" s="122">
        <v>0</v>
      </c>
      <c r="R5903" s="122">
        <v>0</v>
      </c>
      <c r="S5903" s="122">
        <v>0</v>
      </c>
      <c r="T5903" s="122">
        <v>0</v>
      </c>
      <c r="U5903" s="122">
        <v>0</v>
      </c>
      <c r="V5903" s="122">
        <v>0</v>
      </c>
      <c r="W5903" s="122">
        <v>0</v>
      </c>
      <c r="X5903" s="122">
        <v>0</v>
      </c>
      <c r="Y5903" s="122">
        <v>0</v>
      </c>
      <c r="Z5903" s="122">
        <v>0</v>
      </c>
      <c r="AA5903" s="122">
        <v>0</v>
      </c>
      <c r="AB5903" s="122">
        <v>0</v>
      </c>
      <c r="AC5903" s="122">
        <v>0</v>
      </c>
      <c r="AD5903" s="122">
        <v>0</v>
      </c>
      <c r="AE5903" s="122">
        <v>0</v>
      </c>
      <c r="AF5903" s="122">
        <v>0</v>
      </c>
      <c r="AG5903" s="122">
        <v>0</v>
      </c>
      <c r="AH5903" s="122">
        <v>0</v>
      </c>
      <c r="AI5903" s="122">
        <v>0</v>
      </c>
      <c r="AJ5903" s="122">
        <v>0</v>
      </c>
      <c r="AK5903" s="122">
        <v>0</v>
      </c>
      <c r="AL5903" s="122">
        <v>0</v>
      </c>
    </row>
    <row r="5904" spans="1:38" hidden="1" x14ac:dyDescent="0.25">
      <c r="A5904" s="122" t="s">
        <v>2260</v>
      </c>
      <c r="B5904" s="122">
        <v>1</v>
      </c>
      <c r="C5904" s="122" t="s">
        <v>2261</v>
      </c>
      <c r="D5904" s="122" t="s">
        <v>2122</v>
      </c>
      <c r="E5904" s="122">
        <v>106</v>
      </c>
      <c r="F5904" s="122">
        <v>3.2087754973478999</v>
      </c>
      <c r="G5904" s="122">
        <v>3.2887164732548002</v>
      </c>
      <c r="H5904" s="122">
        <v>3.1816013742022999</v>
      </c>
      <c r="I5904" s="122">
        <v>2.6681554616234999</v>
      </c>
      <c r="J5904" s="122">
        <v>2.1597020957018001</v>
      </c>
      <c r="K5904" s="122">
        <v>2.4341021452060998</v>
      </c>
      <c r="L5904" s="122">
        <v>2.4393639622279002</v>
      </c>
      <c r="M5904" s="122">
        <v>1.8101319993934999</v>
      </c>
      <c r="N5904" s="122">
        <v>0.38326236228010002</v>
      </c>
      <c r="O5904" s="122">
        <v>-0.48612729426759999</v>
      </c>
      <c r="P5904" s="122">
        <v>-1.2580999686625001</v>
      </c>
      <c r="Q5904" s="122">
        <v>-1.9079693809989</v>
      </c>
      <c r="R5904" s="122">
        <v>-2.1841603000259</v>
      </c>
      <c r="S5904" s="122">
        <v>-1.7979866283215999</v>
      </c>
      <c r="T5904" s="122">
        <v>-0.61011118953620003</v>
      </c>
      <c r="U5904" s="122">
        <v>0.53570639753159999</v>
      </c>
      <c r="V5904" s="122">
        <v>-1.2390441422906999</v>
      </c>
      <c r="W5904" s="122">
        <v>-2.0208249208853002</v>
      </c>
      <c r="X5904" s="122">
        <v>-1.1663565284705</v>
      </c>
      <c r="Y5904" s="122">
        <v>-1.6467959399662</v>
      </c>
      <c r="Z5904" s="122">
        <v>-1.5115847149367001</v>
      </c>
      <c r="AA5904" s="122">
        <v>-1.5651020876368</v>
      </c>
      <c r="AB5904" s="122">
        <v>-1.0376101101363</v>
      </c>
      <c r="AC5904" s="122">
        <v>-1.21691483441</v>
      </c>
      <c r="AD5904" s="122">
        <v>0.6328908884551</v>
      </c>
      <c r="AE5904" s="122">
        <v>0.53814715751459996</v>
      </c>
      <c r="AF5904" s="122">
        <v>0.93658063784250001</v>
      </c>
      <c r="AG5904" s="122">
        <v>1.0021154051106</v>
      </c>
      <c r="AH5904" s="122">
        <v>1.1257900938943</v>
      </c>
      <c r="AI5904" s="122">
        <v>1.3067154892652</v>
      </c>
      <c r="AJ5904" s="122">
        <v>1.0941563726379999</v>
      </c>
      <c r="AK5904" s="122">
        <v>1.316115968926</v>
      </c>
      <c r="AL5904" s="122">
        <v>0</v>
      </c>
    </row>
    <row r="5905" spans="1:38" hidden="1" x14ac:dyDescent="0.25">
      <c r="A5905" s="122" t="s">
        <v>2260</v>
      </c>
      <c r="B5905" s="122">
        <v>1</v>
      </c>
      <c r="C5905" s="122" t="s">
        <v>2261</v>
      </c>
      <c r="D5905" s="122" t="s">
        <v>2123</v>
      </c>
      <c r="E5905" s="122">
        <v>106</v>
      </c>
      <c r="F5905" s="122">
        <v>-46.738268128956904</v>
      </c>
      <c r="G5905" s="122">
        <v>-46.698667607961497</v>
      </c>
      <c r="H5905" s="122">
        <v>-46.426198847555099</v>
      </c>
      <c r="I5905" s="122">
        <v>-46.812684165543402</v>
      </c>
      <c r="J5905" s="122">
        <v>-46.470538011282201</v>
      </c>
      <c r="K5905" s="122">
        <v>-46.394570146512898</v>
      </c>
      <c r="L5905" s="122">
        <v>-46.602999467545501</v>
      </c>
      <c r="M5905" s="122">
        <v>-46.807508134514997</v>
      </c>
      <c r="N5905" s="122">
        <v>-46.814795061807303</v>
      </c>
      <c r="O5905" s="122">
        <v>-47.184717033942697</v>
      </c>
      <c r="P5905" s="122">
        <v>-46.395435117413498</v>
      </c>
      <c r="Q5905" s="122">
        <v>-46.439093958909403</v>
      </c>
      <c r="R5905" s="122">
        <v>-46.651735006822797</v>
      </c>
      <c r="S5905" s="122">
        <v>-45.976362410331497</v>
      </c>
      <c r="T5905" s="122">
        <v>-45.4143166349252</v>
      </c>
      <c r="U5905" s="122">
        <v>-45.165132506369503</v>
      </c>
      <c r="V5905" s="122">
        <v>-45.057294173403399</v>
      </c>
      <c r="W5905" s="122">
        <v>-44.802316764877901</v>
      </c>
      <c r="X5905" s="122">
        <v>-44.4194679512402</v>
      </c>
      <c r="Y5905" s="122">
        <v>-44.422604729199598</v>
      </c>
      <c r="Z5905" s="122">
        <v>-44.357847705422301</v>
      </c>
      <c r="AA5905" s="122">
        <v>-44.247994985964603</v>
      </c>
      <c r="AB5905" s="122">
        <v>-43.950206236452999</v>
      </c>
      <c r="AC5905" s="122">
        <v>-43.9944952345001</v>
      </c>
      <c r="AD5905" s="122">
        <v>-44.3727461717693</v>
      </c>
      <c r="AE5905" s="122">
        <v>-44.380469816356701</v>
      </c>
      <c r="AF5905" s="122">
        <v>-44.6154752016839</v>
      </c>
      <c r="AG5905" s="122">
        <v>-44.857573978661399</v>
      </c>
      <c r="AH5905" s="122">
        <v>-44.863464347231897</v>
      </c>
      <c r="AI5905" s="122">
        <v>-44.1103887427522</v>
      </c>
      <c r="AJ5905" s="122">
        <v>-43.827709411061797</v>
      </c>
      <c r="AK5905" s="122">
        <v>-43.094558222949999</v>
      </c>
      <c r="AL5905" s="122">
        <v>0</v>
      </c>
    </row>
    <row r="5906" spans="1:38" hidden="1" x14ac:dyDescent="0.25">
      <c r="A5906" s="122" t="s">
        <v>2260</v>
      </c>
      <c r="B5906" s="122">
        <v>1</v>
      </c>
      <c r="C5906" s="122" t="s">
        <v>2261</v>
      </c>
      <c r="D5906" s="122" t="s">
        <v>2140</v>
      </c>
      <c r="E5906" s="122">
        <v>106</v>
      </c>
      <c r="F5906" s="122">
        <v>0</v>
      </c>
      <c r="G5906" s="122">
        <v>0</v>
      </c>
      <c r="H5906" s="122">
        <v>0</v>
      </c>
      <c r="I5906" s="122">
        <v>0</v>
      </c>
      <c r="J5906" s="122">
        <v>0</v>
      </c>
      <c r="K5906" s="122">
        <v>0</v>
      </c>
      <c r="L5906" s="122">
        <v>0</v>
      </c>
      <c r="M5906" s="122">
        <v>0</v>
      </c>
      <c r="N5906" s="122">
        <v>0</v>
      </c>
      <c r="O5906" s="122">
        <v>0</v>
      </c>
      <c r="P5906" s="122">
        <v>0</v>
      </c>
      <c r="Q5906" s="122">
        <v>0</v>
      </c>
      <c r="R5906" s="122">
        <v>0</v>
      </c>
      <c r="S5906" s="122">
        <v>0</v>
      </c>
      <c r="T5906" s="122">
        <v>0</v>
      </c>
      <c r="U5906" s="122">
        <v>0</v>
      </c>
      <c r="V5906" s="122">
        <v>0</v>
      </c>
      <c r="W5906" s="122">
        <v>0</v>
      </c>
      <c r="X5906" s="122">
        <v>0</v>
      </c>
      <c r="Y5906" s="122">
        <v>0</v>
      </c>
      <c r="Z5906" s="122">
        <v>0</v>
      </c>
      <c r="AA5906" s="122">
        <v>0</v>
      </c>
      <c r="AB5906" s="122">
        <v>0</v>
      </c>
      <c r="AC5906" s="122">
        <v>0</v>
      </c>
      <c r="AD5906" s="122">
        <v>0</v>
      </c>
      <c r="AE5906" s="122">
        <v>0</v>
      </c>
      <c r="AF5906" s="122">
        <v>0</v>
      </c>
      <c r="AG5906" s="122">
        <v>0</v>
      </c>
      <c r="AH5906" s="122">
        <v>0</v>
      </c>
      <c r="AI5906" s="122">
        <v>0</v>
      </c>
      <c r="AJ5906" s="122">
        <v>0</v>
      </c>
      <c r="AK5906" s="122">
        <v>0</v>
      </c>
      <c r="AL5906" s="122">
        <v>0</v>
      </c>
    </row>
    <row r="5907" spans="1:38" hidden="1" x14ac:dyDescent="0.25">
      <c r="A5907" s="122" t="s">
        <v>2260</v>
      </c>
      <c r="B5907" s="122">
        <v>1</v>
      </c>
      <c r="C5907" s="122" t="s">
        <v>2261</v>
      </c>
      <c r="D5907" s="122" t="s">
        <v>2124</v>
      </c>
      <c r="E5907" s="122">
        <v>106</v>
      </c>
      <c r="F5907" s="122">
        <v>-8.2613117377623002</v>
      </c>
      <c r="G5907" s="122">
        <v>-8.1881022108810999</v>
      </c>
      <c r="H5907" s="122">
        <v>-8.0600897930772994</v>
      </c>
      <c r="I5907" s="122">
        <v>-8.1023290696476007</v>
      </c>
      <c r="J5907" s="122">
        <v>-7.9566280395798001</v>
      </c>
      <c r="K5907" s="122">
        <v>-7.9540651510893001</v>
      </c>
      <c r="L5907" s="122">
        <v>-7.7914113001481997</v>
      </c>
      <c r="M5907" s="122">
        <v>-7.8117284963865998</v>
      </c>
      <c r="N5907" s="122">
        <v>-7.7256749351706002</v>
      </c>
      <c r="O5907" s="122">
        <v>-7.7118115587562999</v>
      </c>
      <c r="P5907" s="122">
        <v>-7.5385670214800999</v>
      </c>
      <c r="Q5907" s="122">
        <v>-7.6300065154998</v>
      </c>
      <c r="R5907" s="122">
        <v>-7.3866894460464998</v>
      </c>
      <c r="S5907" s="122">
        <v>-7.4103543123878</v>
      </c>
      <c r="T5907" s="122">
        <v>-7.2664259965919999</v>
      </c>
      <c r="U5907" s="122">
        <v>-7.2573493281683001</v>
      </c>
      <c r="V5907" s="122">
        <v>-7.1989331770864</v>
      </c>
      <c r="W5907" s="122">
        <v>-7.2911570632961</v>
      </c>
      <c r="X5907" s="122">
        <v>-7.0414957607800996</v>
      </c>
      <c r="Y5907" s="122">
        <v>-7.0478478818695001</v>
      </c>
      <c r="Z5907" s="122">
        <v>-7.0415331980762002</v>
      </c>
      <c r="AA5907" s="122">
        <v>-6.8163510438496999</v>
      </c>
      <c r="AB5907" s="122">
        <v>-6.7961313800010004</v>
      </c>
      <c r="AC5907" s="122">
        <v>-6.6641953685631004</v>
      </c>
      <c r="AD5907" s="122">
        <v>-6.5698701607945003</v>
      </c>
      <c r="AE5907" s="122">
        <v>-6.4909198646112998</v>
      </c>
      <c r="AF5907" s="122">
        <v>-6.4249108678385998</v>
      </c>
      <c r="AG5907" s="122">
        <v>-6.3732769009458003</v>
      </c>
      <c r="AH5907" s="122">
        <v>-6.3019544514553001</v>
      </c>
      <c r="AI5907" s="122">
        <v>-6.2380778368999996</v>
      </c>
      <c r="AJ5907" s="122">
        <v>-6.2627046970005003</v>
      </c>
      <c r="AK5907" s="122">
        <v>-6.1801234679565997</v>
      </c>
      <c r="AL5907" s="122">
        <v>0</v>
      </c>
    </row>
    <row r="5908" spans="1:38" hidden="1" x14ac:dyDescent="0.25">
      <c r="A5908" s="122" t="s">
        <v>2260</v>
      </c>
      <c r="B5908" s="122">
        <v>1</v>
      </c>
      <c r="C5908" s="122" t="s">
        <v>2261</v>
      </c>
      <c r="D5908" s="122" t="s">
        <v>2125</v>
      </c>
      <c r="E5908" s="122">
        <v>106</v>
      </c>
      <c r="F5908" s="122">
        <v>-13.516043893646399</v>
      </c>
      <c r="G5908" s="122">
        <v>-13.2770023430361</v>
      </c>
      <c r="H5908" s="122">
        <v>-12.982891295855</v>
      </c>
      <c r="I5908" s="122">
        <v>-12.834870311771301</v>
      </c>
      <c r="J5908" s="122">
        <v>-12.9407729933663</v>
      </c>
      <c r="K5908" s="122">
        <v>-12.8261342143318</v>
      </c>
      <c r="L5908" s="122">
        <v>-13.4717374773559</v>
      </c>
      <c r="M5908" s="122">
        <v>-14.219038487645401</v>
      </c>
      <c r="N5908" s="122">
        <v>-14.956604977488899</v>
      </c>
      <c r="O5908" s="122">
        <v>-15.585823754230599</v>
      </c>
      <c r="P5908" s="122">
        <v>-15.897001712919201</v>
      </c>
      <c r="Q5908" s="122">
        <v>-16.3058808574688</v>
      </c>
      <c r="R5908" s="122">
        <v>-16.319600839584901</v>
      </c>
      <c r="S5908" s="122">
        <v>-17.316589788777399</v>
      </c>
      <c r="T5908" s="122">
        <v>-18.0363530337086</v>
      </c>
      <c r="U5908" s="122">
        <v>-18.2383889535637</v>
      </c>
      <c r="V5908" s="122">
        <v>-18.687155845595601</v>
      </c>
      <c r="W5908" s="122">
        <v>-19.523767853878599</v>
      </c>
      <c r="X5908" s="122">
        <v>-19.6546688057072</v>
      </c>
      <c r="Y5908" s="122">
        <v>-20.098341170125199</v>
      </c>
      <c r="Z5908" s="122">
        <v>-19.2374387523836</v>
      </c>
      <c r="AA5908" s="122">
        <v>-20.9785491573375</v>
      </c>
      <c r="AB5908" s="122">
        <v>-21.327345020798901</v>
      </c>
      <c r="AC5908" s="122">
        <v>-21.6302706569812</v>
      </c>
      <c r="AD5908" s="122">
        <v>-21.945283796040599</v>
      </c>
      <c r="AE5908" s="122">
        <v>-21.633046584180299</v>
      </c>
      <c r="AF5908" s="122">
        <v>-21.786919573398599</v>
      </c>
      <c r="AG5908" s="122">
        <v>-21.402406107010801</v>
      </c>
      <c r="AH5908" s="122">
        <v>-20.889971257330199</v>
      </c>
      <c r="AI5908" s="122">
        <v>-20.354234399142801</v>
      </c>
      <c r="AJ5908" s="122">
        <v>-20.254051132339299</v>
      </c>
      <c r="AK5908" s="122">
        <v>-19.7311162190056</v>
      </c>
      <c r="AL5908" s="122">
        <v>0</v>
      </c>
    </row>
    <row r="5909" spans="1:38" hidden="1" x14ac:dyDescent="0.25">
      <c r="A5909" s="122" t="s">
        <v>2260</v>
      </c>
      <c r="B5909" s="122">
        <v>1</v>
      </c>
      <c r="C5909" s="122" t="s">
        <v>2261</v>
      </c>
      <c r="D5909" s="122" t="s">
        <v>2126</v>
      </c>
      <c r="E5909" s="122">
        <v>106</v>
      </c>
      <c r="F5909" s="122">
        <v>-17.848102162838799</v>
      </c>
      <c r="G5909" s="122">
        <v>-18.106912054536501</v>
      </c>
      <c r="H5909" s="122">
        <v>-18.790451661897102</v>
      </c>
      <c r="I5909" s="122">
        <v>-16.309803297947401</v>
      </c>
      <c r="J5909" s="122">
        <v>-16.887211690531402</v>
      </c>
      <c r="K5909" s="122">
        <v>-17.038968286199701</v>
      </c>
      <c r="L5909" s="122">
        <v>-17.1899849806147</v>
      </c>
      <c r="M5909" s="122">
        <v>-16.935821399742501</v>
      </c>
      <c r="N5909" s="122">
        <v>-16.224718717491498</v>
      </c>
      <c r="O5909" s="122">
        <v>-16.059149708329102</v>
      </c>
      <c r="P5909" s="122">
        <v>-16.632146247629901</v>
      </c>
      <c r="Q5909" s="122">
        <v>-16.346523810578699</v>
      </c>
      <c r="R5909" s="122">
        <v>-16.696741815124099</v>
      </c>
      <c r="S5909" s="122">
        <v>-17.412897284361701</v>
      </c>
      <c r="T5909" s="122">
        <v>-17.0013020301257</v>
      </c>
      <c r="U5909" s="122">
        <v>-17.1272015437062</v>
      </c>
      <c r="V5909" s="122">
        <v>-17.344176941884701</v>
      </c>
      <c r="W5909" s="122">
        <v>-17.228697704349099</v>
      </c>
      <c r="X5909" s="122">
        <v>-17.126990252590101</v>
      </c>
      <c r="Y5909" s="122">
        <v>-17.397710409613602</v>
      </c>
      <c r="Z5909" s="122">
        <v>-15.633553741659</v>
      </c>
      <c r="AA5909" s="122">
        <v>-17.203705639081001</v>
      </c>
      <c r="AB5909" s="122">
        <v>-17.315673669685602</v>
      </c>
      <c r="AC5909" s="122">
        <v>-16.990799344789298</v>
      </c>
      <c r="AD5909" s="122">
        <v>-16.4523682474411</v>
      </c>
      <c r="AE5909" s="122">
        <v>-16.528761447420599</v>
      </c>
      <c r="AF5909" s="122">
        <v>-16.644538694988899</v>
      </c>
      <c r="AG5909" s="122">
        <v>-16.501624336679701</v>
      </c>
      <c r="AH5909" s="122">
        <v>-16.2924480673876</v>
      </c>
      <c r="AI5909" s="122">
        <v>-16.1917042652098</v>
      </c>
      <c r="AJ5909" s="122">
        <v>-16.008463417695999</v>
      </c>
      <c r="AK5909" s="122">
        <v>-15.9127287777423</v>
      </c>
      <c r="AL5909" s="122">
        <v>0</v>
      </c>
    </row>
    <row r="5910" spans="1:38" hidden="1" x14ac:dyDescent="0.25">
      <c r="A5910" s="122" t="s">
        <v>2260</v>
      </c>
      <c r="B5910" s="122">
        <v>1</v>
      </c>
      <c r="C5910" s="122" t="s">
        <v>2261</v>
      </c>
      <c r="D5910" s="122" t="s">
        <v>2127</v>
      </c>
      <c r="E5910" s="122">
        <v>106</v>
      </c>
      <c r="F5910" s="122">
        <v>-20.580038135808799</v>
      </c>
      <c r="G5910" s="122">
        <v>-20.444401813654501</v>
      </c>
      <c r="H5910" s="122">
        <v>-20.1556175793223</v>
      </c>
      <c r="I5910" s="122">
        <v>-19.987376737122698</v>
      </c>
      <c r="J5910" s="122">
        <v>-19.703276301839399</v>
      </c>
      <c r="K5910" s="122">
        <v>-19.468474750796901</v>
      </c>
      <c r="L5910" s="122">
        <v>-19.228779033186399</v>
      </c>
      <c r="M5910" s="122">
        <v>-18.9658176817513</v>
      </c>
      <c r="N5910" s="122">
        <v>-18.688526672723501</v>
      </c>
      <c r="O5910" s="122">
        <v>-18.684579982732899</v>
      </c>
      <c r="P5910" s="122">
        <v>-18.245464618872699</v>
      </c>
      <c r="Q5910" s="122">
        <v>-18.065737393708901</v>
      </c>
      <c r="R5910" s="122">
        <v>-17.861410506093399</v>
      </c>
      <c r="S5910" s="122">
        <v>-17.654458993921999</v>
      </c>
      <c r="T5910" s="122">
        <v>-17.219461950851802</v>
      </c>
      <c r="U5910" s="122">
        <v>-17.259012837950898</v>
      </c>
      <c r="V5910" s="122">
        <v>-17.098039914845099</v>
      </c>
      <c r="W5910" s="122">
        <v>-17.1637550673336</v>
      </c>
      <c r="X5910" s="122">
        <v>-16.836109109423699</v>
      </c>
      <c r="Y5910" s="122">
        <v>-16.803556113192499</v>
      </c>
      <c r="Z5910" s="122">
        <v>-16.622076695727401</v>
      </c>
      <c r="AA5910" s="122">
        <v>-16.340695383775799</v>
      </c>
      <c r="AB5910" s="122">
        <v>-16.2970049819954</v>
      </c>
      <c r="AC5910" s="122">
        <v>-16.108224302846999</v>
      </c>
      <c r="AD5910" s="122">
        <v>-16.132281182540801</v>
      </c>
      <c r="AE5910" s="122">
        <v>-15.940265986490299</v>
      </c>
      <c r="AF5910" s="122">
        <v>-15.8189377608168</v>
      </c>
      <c r="AG5910" s="122">
        <v>-15.6825580696601</v>
      </c>
      <c r="AH5910" s="122">
        <v>-15.4740179981537</v>
      </c>
      <c r="AI5910" s="122">
        <v>-15.311593804849499</v>
      </c>
      <c r="AJ5910" s="122">
        <v>-15.3674543554556</v>
      </c>
      <c r="AK5910" s="122">
        <v>-15.208583718025899</v>
      </c>
      <c r="AL5910" s="122">
        <v>0</v>
      </c>
    </row>
    <row r="5911" spans="1:38" hidden="1" x14ac:dyDescent="0.25">
      <c r="A5911" s="122" t="s">
        <v>2260</v>
      </c>
      <c r="B5911" s="122">
        <v>1</v>
      </c>
      <c r="C5911" s="122" t="s">
        <v>2261</v>
      </c>
      <c r="D5911" s="122" t="s">
        <v>2128</v>
      </c>
      <c r="E5911" s="122">
        <v>106</v>
      </c>
      <c r="F5911" s="122">
        <v>8.9120212133941994</v>
      </c>
      <c r="G5911" s="122">
        <v>8.4015631484442999</v>
      </c>
      <c r="H5911" s="122">
        <v>8.4171060393736994</v>
      </c>
      <c r="I5911" s="122">
        <v>8.5333849714844003</v>
      </c>
      <c r="J5911" s="122">
        <v>9.0552015157722003</v>
      </c>
      <c r="K5911" s="122">
        <v>8.3193840155637009</v>
      </c>
      <c r="L5911" s="122">
        <v>7.7742892393540002</v>
      </c>
      <c r="M5911" s="122">
        <v>8.2911701008869994</v>
      </c>
      <c r="N5911" s="122">
        <v>8.2528696331657994</v>
      </c>
      <c r="O5911" s="122">
        <v>8.0734229410796008</v>
      </c>
      <c r="P5911" s="122">
        <v>7.5692310220566998</v>
      </c>
      <c r="Q5911" s="122">
        <v>8.2115550578341008</v>
      </c>
      <c r="R5911" s="122">
        <v>6.9497387324951001</v>
      </c>
      <c r="S5911" s="122">
        <v>7.4380407195427001</v>
      </c>
      <c r="T5911" s="122">
        <v>6.3932889410745997</v>
      </c>
      <c r="U5911" s="122">
        <v>7.2120763355137001</v>
      </c>
      <c r="V5911" s="122">
        <v>5.6685596366929003</v>
      </c>
      <c r="W5911" s="122">
        <v>6.7937179640998</v>
      </c>
      <c r="X5911" s="122">
        <v>6.8936046684325998</v>
      </c>
      <c r="Y5911" s="122">
        <v>6.0326197825619996</v>
      </c>
      <c r="Z5911" s="122">
        <v>7.3204147931827999</v>
      </c>
      <c r="AA5911" s="122">
        <v>0.13816209598689999</v>
      </c>
      <c r="AB5911" s="122">
        <v>14.1009314601159</v>
      </c>
      <c r="AC5911" s="122">
        <v>12.671399974183499</v>
      </c>
      <c r="AD5911" s="122">
        <v>15.1308091937968</v>
      </c>
      <c r="AE5911" s="122">
        <v>-0.33392739994519999</v>
      </c>
      <c r="AF5911" s="122">
        <v>-3.4087070517857998</v>
      </c>
      <c r="AG5911" s="122">
        <v>20.203438800437599</v>
      </c>
      <c r="AH5911" s="122">
        <v>4.7208585586599998</v>
      </c>
      <c r="AI5911" s="122">
        <v>5.6251901855249997</v>
      </c>
      <c r="AJ5911" s="122">
        <v>4.0879217424496002</v>
      </c>
      <c r="AK5911" s="122">
        <v>4.7946459188911996</v>
      </c>
      <c r="AL5911" s="122">
        <v>0</v>
      </c>
    </row>
  </sheetData>
  <autoFilter ref="A1:AL5911" xr:uid="{2843F7A4-CB38-4FFB-A68F-8720518196A2}">
    <filterColumn colId="3">
      <filters>
        <filter val="CA"/>
      </filters>
    </filterColumn>
  </autoFilter>
  <pageMargins left="0.7" right="0.7" top="0.75" bottom="0.75" header="0.3" footer="0.3"/>
</worksheet>
</file>

<file path=xl/worksheets/sheet15.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4DD285A4-FC22-45DF-9706-9F0EC88200AF}">
  <dimension ref="A1:AI21"/>
  <sheetViews>
    <sheetView workbookViewId="0"/>
  </sheetViews>
  <sheetFormatPr defaultRowHeight="15" x14ac:dyDescent="0.25"/>
  <sheetData>
    <row r="1" spans="1:35" x14ac:dyDescent="0.25">
      <c r="A1" t="s">
        <v>1859</v>
      </c>
    </row>
    <row r="2" spans="1:35" x14ac:dyDescent="0.25">
      <c r="A2" t="s">
        <v>1860</v>
      </c>
      <c r="B2">
        <v>1990</v>
      </c>
      <c r="C2">
        <v>1991</v>
      </c>
      <c r="D2">
        <v>1992</v>
      </c>
      <c r="E2">
        <v>1993</v>
      </c>
      <c r="F2">
        <v>1994</v>
      </c>
      <c r="G2">
        <v>1995</v>
      </c>
      <c r="H2">
        <v>1996</v>
      </c>
      <c r="I2">
        <v>1997</v>
      </c>
      <c r="J2">
        <v>1998</v>
      </c>
      <c r="K2">
        <v>1999</v>
      </c>
      <c r="L2">
        <v>2000</v>
      </c>
      <c r="M2">
        <v>2001</v>
      </c>
      <c r="N2">
        <v>2002</v>
      </c>
      <c r="O2">
        <v>2003</v>
      </c>
      <c r="P2">
        <v>2004</v>
      </c>
      <c r="Q2">
        <v>2005</v>
      </c>
      <c r="R2">
        <v>2006</v>
      </c>
      <c r="S2">
        <v>2007</v>
      </c>
      <c r="T2">
        <v>2008</v>
      </c>
      <c r="U2">
        <v>2009</v>
      </c>
      <c r="V2">
        <v>2010</v>
      </c>
      <c r="W2">
        <v>2011</v>
      </c>
      <c r="X2">
        <v>2012</v>
      </c>
      <c r="Y2">
        <v>2013</v>
      </c>
      <c r="Z2">
        <v>2014</v>
      </c>
      <c r="AA2">
        <v>2015</v>
      </c>
      <c r="AB2">
        <v>2016</v>
      </c>
      <c r="AC2">
        <v>2017</v>
      </c>
      <c r="AD2">
        <v>2018</v>
      </c>
      <c r="AE2">
        <v>2019</v>
      </c>
      <c r="AF2">
        <v>2020</v>
      </c>
      <c r="AG2">
        <v>2021</v>
      </c>
      <c r="AH2">
        <v>2022</v>
      </c>
      <c r="AI2" t="s">
        <v>1870</v>
      </c>
    </row>
    <row r="3" spans="1:35" x14ac:dyDescent="0.25">
      <c r="A3" t="s">
        <v>479</v>
      </c>
      <c r="B3">
        <v>5131.6000000000004</v>
      </c>
      <c r="C3">
        <v>5076.3</v>
      </c>
      <c r="D3">
        <v>5178.7</v>
      </c>
      <c r="E3">
        <v>5279.5</v>
      </c>
      <c r="F3">
        <v>5361.8</v>
      </c>
      <c r="G3">
        <v>5425.8</v>
      </c>
      <c r="H3">
        <v>5601.1</v>
      </c>
      <c r="I3">
        <v>5673.1</v>
      </c>
      <c r="J3">
        <v>5736.3</v>
      </c>
      <c r="K3">
        <v>5800.2</v>
      </c>
      <c r="L3">
        <v>6023.1</v>
      </c>
      <c r="M3">
        <v>5903.5</v>
      </c>
      <c r="N3">
        <v>5947.8</v>
      </c>
      <c r="O3">
        <v>6006.4</v>
      </c>
      <c r="P3">
        <v>6111.5</v>
      </c>
      <c r="Q3">
        <v>6126.9</v>
      </c>
      <c r="R3">
        <v>6045.3</v>
      </c>
      <c r="S3">
        <v>6121.5</v>
      </c>
      <c r="T3">
        <v>5919.2</v>
      </c>
      <c r="U3">
        <v>5486.1</v>
      </c>
      <c r="V3">
        <v>5668.7</v>
      </c>
      <c r="W3">
        <v>5540.3</v>
      </c>
      <c r="X3">
        <v>5332.8</v>
      </c>
      <c r="Y3">
        <v>5473.7</v>
      </c>
      <c r="Z3">
        <v>5529.9</v>
      </c>
      <c r="AA3">
        <v>5368.3</v>
      </c>
      <c r="AB3">
        <v>5246.4</v>
      </c>
      <c r="AC3">
        <v>5196.5</v>
      </c>
      <c r="AD3">
        <v>5362.2</v>
      </c>
      <c r="AE3">
        <v>5234.5</v>
      </c>
      <c r="AF3">
        <v>4689</v>
      </c>
      <c r="AG3">
        <v>5017.2</v>
      </c>
      <c r="AH3">
        <v>5053</v>
      </c>
      <c r="AI3">
        <v>0</v>
      </c>
    </row>
    <row r="4" spans="1:35" x14ac:dyDescent="0.25">
      <c r="A4" t="s">
        <v>1871</v>
      </c>
      <c r="B4">
        <v>871.7</v>
      </c>
      <c r="C4">
        <v>879.6</v>
      </c>
      <c r="D4">
        <v>877.4</v>
      </c>
      <c r="E4">
        <v>864.9</v>
      </c>
      <c r="F4">
        <v>873.4</v>
      </c>
      <c r="G4">
        <v>866.6</v>
      </c>
      <c r="H4">
        <v>861.7</v>
      </c>
      <c r="I4">
        <v>847.9</v>
      </c>
      <c r="J4">
        <v>835.5</v>
      </c>
      <c r="K4">
        <v>815.8</v>
      </c>
      <c r="L4">
        <v>815.7</v>
      </c>
      <c r="M4">
        <v>807.1</v>
      </c>
      <c r="N4">
        <v>801.1</v>
      </c>
      <c r="O4">
        <v>801.1</v>
      </c>
      <c r="P4">
        <v>796.4</v>
      </c>
      <c r="Q4">
        <v>795.4</v>
      </c>
      <c r="R4">
        <v>806.6</v>
      </c>
      <c r="S4">
        <v>810.3</v>
      </c>
      <c r="T4">
        <v>821.6</v>
      </c>
      <c r="U4">
        <v>806.8</v>
      </c>
      <c r="V4">
        <v>807.6</v>
      </c>
      <c r="W4">
        <v>778.3</v>
      </c>
      <c r="X4">
        <v>764.1</v>
      </c>
      <c r="Y4">
        <v>766.2</v>
      </c>
      <c r="Z4">
        <v>762.4</v>
      </c>
      <c r="AA4">
        <v>764.4</v>
      </c>
      <c r="AB4">
        <v>744.6</v>
      </c>
      <c r="AC4">
        <v>759.5</v>
      </c>
      <c r="AD4">
        <v>771.5</v>
      </c>
      <c r="AE4">
        <v>754.3</v>
      </c>
      <c r="AF4">
        <v>735.3</v>
      </c>
      <c r="AG4">
        <v>720.5</v>
      </c>
      <c r="AH4">
        <v>702.4</v>
      </c>
      <c r="AI4">
        <v>-0.2</v>
      </c>
    </row>
    <row r="5" spans="1:35" x14ac:dyDescent="0.25">
      <c r="A5" t="s">
        <v>1872</v>
      </c>
      <c r="B5">
        <v>408.2</v>
      </c>
      <c r="C5">
        <v>398.5</v>
      </c>
      <c r="D5">
        <v>397.3</v>
      </c>
      <c r="E5">
        <v>418.5</v>
      </c>
      <c r="F5">
        <v>419.2</v>
      </c>
      <c r="G5">
        <v>423.5</v>
      </c>
      <c r="H5">
        <v>435.5</v>
      </c>
      <c r="I5">
        <v>419.6</v>
      </c>
      <c r="J5">
        <v>423.4</v>
      </c>
      <c r="K5">
        <v>418.7</v>
      </c>
      <c r="L5">
        <v>410.9</v>
      </c>
      <c r="M5">
        <v>421.7</v>
      </c>
      <c r="N5">
        <v>422.9</v>
      </c>
      <c r="O5">
        <v>423.4</v>
      </c>
      <c r="P5">
        <v>428.5</v>
      </c>
      <c r="Q5">
        <v>419.2</v>
      </c>
      <c r="R5">
        <v>420.6</v>
      </c>
      <c r="S5">
        <v>431.6</v>
      </c>
      <c r="T5">
        <v>416.5</v>
      </c>
      <c r="U5">
        <v>410.1</v>
      </c>
      <c r="V5">
        <v>418.3</v>
      </c>
      <c r="W5">
        <v>419.9</v>
      </c>
      <c r="X5">
        <v>392.8</v>
      </c>
      <c r="Y5">
        <v>434</v>
      </c>
      <c r="Z5">
        <v>439.6</v>
      </c>
      <c r="AA5">
        <v>427</v>
      </c>
      <c r="AB5">
        <v>413.4</v>
      </c>
      <c r="AC5">
        <v>417.8</v>
      </c>
      <c r="AD5">
        <v>439.5</v>
      </c>
      <c r="AE5">
        <v>416.4</v>
      </c>
      <c r="AF5">
        <v>391.2</v>
      </c>
      <c r="AG5">
        <v>398.2</v>
      </c>
      <c r="AH5">
        <v>389.7</v>
      </c>
      <c r="AI5">
        <v>0</v>
      </c>
    </row>
    <row r="6" spans="1:35" x14ac:dyDescent="0.25">
      <c r="A6" t="s">
        <v>1861</v>
      </c>
      <c r="B6">
        <v>47.7</v>
      </c>
      <c r="C6">
        <v>44.1</v>
      </c>
      <c r="D6">
        <v>49.2</v>
      </c>
      <c r="E6">
        <v>49.8</v>
      </c>
      <c r="F6">
        <v>56.3</v>
      </c>
      <c r="G6">
        <v>74.2</v>
      </c>
      <c r="H6">
        <v>84.4</v>
      </c>
      <c r="I6">
        <v>96.8</v>
      </c>
      <c r="J6">
        <v>115.3</v>
      </c>
      <c r="K6">
        <v>114.6</v>
      </c>
      <c r="L6">
        <v>114.1</v>
      </c>
      <c r="M6">
        <v>111.4</v>
      </c>
      <c r="N6">
        <v>118</v>
      </c>
      <c r="O6">
        <v>113.6</v>
      </c>
      <c r="P6">
        <v>122.9</v>
      </c>
      <c r="Q6">
        <v>121.7</v>
      </c>
      <c r="R6">
        <v>126.5</v>
      </c>
      <c r="S6">
        <v>137.80000000000001</v>
      </c>
      <c r="T6">
        <v>142.6</v>
      </c>
      <c r="U6">
        <v>143.4</v>
      </c>
      <c r="V6">
        <v>151.9</v>
      </c>
      <c r="W6">
        <v>153.1</v>
      </c>
      <c r="X6">
        <v>152.9</v>
      </c>
      <c r="Y6">
        <v>153.5</v>
      </c>
      <c r="Z6">
        <v>157.4</v>
      </c>
      <c r="AA6">
        <v>160.80000000000001</v>
      </c>
      <c r="AB6">
        <v>160.6</v>
      </c>
      <c r="AC6">
        <v>163</v>
      </c>
      <c r="AD6">
        <v>163.9</v>
      </c>
      <c r="AE6">
        <v>168.2</v>
      </c>
      <c r="AF6">
        <v>170.3</v>
      </c>
      <c r="AG6">
        <v>177</v>
      </c>
      <c r="AH6">
        <v>182.8</v>
      </c>
      <c r="AI6">
        <v>2.8</v>
      </c>
    </row>
    <row r="7" spans="1:35" x14ac:dyDescent="0.25">
      <c r="A7" t="s">
        <v>1862</v>
      </c>
      <c r="B7">
        <v>39.5</v>
      </c>
      <c r="C7">
        <v>36.9</v>
      </c>
      <c r="D7">
        <v>36</v>
      </c>
      <c r="E7">
        <v>36.299999999999997</v>
      </c>
      <c r="F7">
        <v>35.299999999999997</v>
      </c>
      <c r="G7">
        <v>36.299999999999997</v>
      </c>
      <c r="H7">
        <v>38.5</v>
      </c>
      <c r="I7">
        <v>38.200000000000003</v>
      </c>
      <c r="J7">
        <v>38.200000000000003</v>
      </c>
      <c r="K7">
        <v>39.200000000000003</v>
      </c>
      <c r="L7">
        <v>28.6</v>
      </c>
      <c r="M7">
        <v>18.5</v>
      </c>
      <c r="N7">
        <v>17.2</v>
      </c>
      <c r="O7">
        <v>20.399999999999999</v>
      </c>
      <c r="P7">
        <v>11.4</v>
      </c>
      <c r="Q7">
        <v>10.199999999999999</v>
      </c>
      <c r="R7">
        <v>9.5</v>
      </c>
      <c r="S7">
        <v>10</v>
      </c>
      <c r="T7">
        <v>8.5</v>
      </c>
      <c r="U7">
        <v>6</v>
      </c>
      <c r="V7">
        <v>6.8</v>
      </c>
      <c r="W7">
        <v>8.8000000000000007</v>
      </c>
      <c r="X7">
        <v>8</v>
      </c>
      <c r="Y7">
        <v>8.1</v>
      </c>
      <c r="Z7">
        <v>7.1</v>
      </c>
      <c r="AA7">
        <v>6.8</v>
      </c>
      <c r="AB7">
        <v>5.8</v>
      </c>
      <c r="AC7">
        <v>5.4</v>
      </c>
      <c r="AD7">
        <v>7.4</v>
      </c>
      <c r="AE7">
        <v>7.3</v>
      </c>
      <c r="AF7">
        <v>6.6</v>
      </c>
      <c r="AG7">
        <v>6.3</v>
      </c>
      <c r="AH7">
        <v>6.7</v>
      </c>
      <c r="AI7">
        <v>-0.8</v>
      </c>
    </row>
    <row r="8" spans="1:35" x14ac:dyDescent="0.25">
      <c r="A8" t="s">
        <v>476</v>
      </c>
      <c r="B8">
        <v>37.9</v>
      </c>
      <c r="C8">
        <v>36.9</v>
      </c>
      <c r="D8">
        <v>37.4</v>
      </c>
      <c r="E8">
        <v>37.200000000000003</v>
      </c>
      <c r="F8">
        <v>36.200000000000003</v>
      </c>
      <c r="G8">
        <v>35.299999999999997</v>
      </c>
      <c r="H8">
        <v>34.5</v>
      </c>
      <c r="I8">
        <v>32.700000000000003</v>
      </c>
      <c r="J8">
        <v>29.7</v>
      </c>
      <c r="K8">
        <v>29.3</v>
      </c>
      <c r="L8">
        <v>26.5</v>
      </c>
      <c r="M8">
        <v>24.2</v>
      </c>
      <c r="N8">
        <v>21.9</v>
      </c>
      <c r="O8">
        <v>21.1</v>
      </c>
      <c r="P8">
        <v>20.6</v>
      </c>
      <c r="Q8">
        <v>20.2</v>
      </c>
      <c r="R8">
        <v>19.399999999999999</v>
      </c>
      <c r="S8">
        <v>17.5</v>
      </c>
      <c r="T8">
        <v>16.8</v>
      </c>
      <c r="U8">
        <v>13.6</v>
      </c>
      <c r="V8">
        <v>11.6</v>
      </c>
      <c r="W8">
        <v>10.4</v>
      </c>
      <c r="X8">
        <v>9.3000000000000007</v>
      </c>
      <c r="Y8">
        <v>9.1</v>
      </c>
      <c r="Z8">
        <v>8.6999999999999993</v>
      </c>
      <c r="AA8">
        <v>8.1999999999999993</v>
      </c>
      <c r="AB8">
        <v>8.5</v>
      </c>
      <c r="AC8">
        <v>7.9</v>
      </c>
      <c r="AD8">
        <v>7.6</v>
      </c>
      <c r="AE8">
        <v>8.4</v>
      </c>
      <c r="AF8">
        <v>8.1</v>
      </c>
      <c r="AG8">
        <v>8.5</v>
      </c>
      <c r="AH8">
        <v>7.6</v>
      </c>
      <c r="AI8">
        <v>-0.8</v>
      </c>
    </row>
    <row r="9" spans="1:35" x14ac:dyDescent="0.25">
      <c r="A9" t="s">
        <v>477</v>
      </c>
      <c r="B9">
        <v>0.3</v>
      </c>
      <c r="C9">
        <v>0.4</v>
      </c>
      <c r="D9">
        <v>0.4</v>
      </c>
      <c r="E9">
        <v>0.4</v>
      </c>
      <c r="F9">
        <v>0.4</v>
      </c>
      <c r="G9">
        <v>0.5</v>
      </c>
      <c r="H9">
        <v>0.5</v>
      </c>
      <c r="I9">
        <v>0.6</v>
      </c>
      <c r="J9">
        <v>0.7</v>
      </c>
      <c r="K9">
        <v>0.7</v>
      </c>
      <c r="L9">
        <v>0.9</v>
      </c>
      <c r="M9">
        <v>0.8</v>
      </c>
      <c r="N9">
        <v>1</v>
      </c>
      <c r="O9">
        <v>0.8</v>
      </c>
      <c r="P9">
        <v>1</v>
      </c>
      <c r="Q9">
        <v>1</v>
      </c>
      <c r="R9">
        <v>1.3</v>
      </c>
      <c r="S9">
        <v>1.2</v>
      </c>
      <c r="T9">
        <v>1.1000000000000001</v>
      </c>
      <c r="U9">
        <v>1</v>
      </c>
      <c r="V9">
        <v>1.1000000000000001</v>
      </c>
      <c r="W9">
        <v>1</v>
      </c>
      <c r="X9">
        <v>1</v>
      </c>
      <c r="Y9">
        <v>0.8</v>
      </c>
      <c r="Z9">
        <v>0.7</v>
      </c>
      <c r="AA9">
        <v>0.8</v>
      </c>
      <c r="AB9">
        <v>0.7</v>
      </c>
      <c r="AC9">
        <v>0.9</v>
      </c>
      <c r="AD9">
        <v>0.7</v>
      </c>
      <c r="AE9">
        <v>1.1000000000000001</v>
      </c>
      <c r="AF9">
        <v>1.3</v>
      </c>
      <c r="AG9">
        <v>1.1000000000000001</v>
      </c>
      <c r="AH9">
        <v>1.1000000000000001</v>
      </c>
      <c r="AI9">
        <v>2.4</v>
      </c>
    </row>
    <row r="10" spans="1:35" x14ac:dyDescent="0.25">
      <c r="A10" t="s">
        <v>1873</v>
      </c>
      <c r="B10">
        <v>6536.9</v>
      </c>
      <c r="C10">
        <v>6472.7</v>
      </c>
      <c r="D10">
        <v>6576.4</v>
      </c>
      <c r="E10">
        <v>6686.5</v>
      </c>
      <c r="F10">
        <v>6782.6</v>
      </c>
      <c r="G10">
        <v>6862.1</v>
      </c>
      <c r="H10">
        <v>7056.3</v>
      </c>
      <c r="I10">
        <v>7109</v>
      </c>
      <c r="J10">
        <v>7179</v>
      </c>
      <c r="K10">
        <v>7218.6</v>
      </c>
      <c r="L10">
        <v>7419.9</v>
      </c>
      <c r="M10">
        <v>7287.3</v>
      </c>
      <c r="N10">
        <v>7329.9</v>
      </c>
      <c r="O10">
        <v>7386.9</v>
      </c>
      <c r="P10">
        <v>7492.3</v>
      </c>
      <c r="Q10">
        <v>7494.6</v>
      </c>
      <c r="R10">
        <v>7429.2</v>
      </c>
      <c r="S10">
        <v>7529.9</v>
      </c>
      <c r="T10">
        <v>7326.4</v>
      </c>
      <c r="U10">
        <v>6866.9</v>
      </c>
      <c r="V10">
        <v>7066</v>
      </c>
      <c r="W10">
        <v>6911.8</v>
      </c>
      <c r="X10">
        <v>6660.9</v>
      </c>
      <c r="Y10">
        <v>6845.4</v>
      </c>
      <c r="Z10">
        <v>6905.9</v>
      </c>
      <c r="AA10">
        <v>6736.2</v>
      </c>
      <c r="AB10">
        <v>6580</v>
      </c>
      <c r="AC10">
        <v>6551</v>
      </c>
      <c r="AD10">
        <v>6752.7</v>
      </c>
      <c r="AE10">
        <v>6590.1</v>
      </c>
      <c r="AF10">
        <v>6001.8</v>
      </c>
      <c r="AG10">
        <v>6328.8</v>
      </c>
      <c r="AH10">
        <v>6343.2</v>
      </c>
      <c r="AI10">
        <v>0</v>
      </c>
    </row>
    <row r="11" spans="1:35" x14ac:dyDescent="0.25">
      <c r="A11" t="s">
        <v>1874</v>
      </c>
      <c r="B11">
        <v>58</v>
      </c>
      <c r="C11">
        <v>56.6</v>
      </c>
      <c r="D11">
        <v>53.7</v>
      </c>
      <c r="E11">
        <v>54.4</v>
      </c>
      <c r="F11">
        <v>57.4</v>
      </c>
      <c r="G11">
        <v>53.5</v>
      </c>
      <c r="H11">
        <v>56.6</v>
      </c>
      <c r="I11">
        <v>53.1</v>
      </c>
      <c r="J11">
        <v>54.1</v>
      </c>
      <c r="K11">
        <v>57.9</v>
      </c>
      <c r="L11">
        <v>63.1</v>
      </c>
      <c r="M11">
        <v>56.4</v>
      </c>
      <c r="N11">
        <v>66.900000000000006</v>
      </c>
      <c r="O11">
        <v>61.9</v>
      </c>
      <c r="P11">
        <v>76.7</v>
      </c>
      <c r="Q11">
        <v>68.900000000000006</v>
      </c>
      <c r="R11">
        <v>61.9</v>
      </c>
      <c r="S11">
        <v>65.900000000000006</v>
      </c>
      <c r="T11">
        <v>60.3</v>
      </c>
      <c r="U11">
        <v>64.099999999999994</v>
      </c>
      <c r="V11">
        <v>55.2</v>
      </c>
      <c r="W11">
        <v>60.1</v>
      </c>
      <c r="X11">
        <v>62.1</v>
      </c>
      <c r="Y11">
        <v>62.7</v>
      </c>
      <c r="Z11">
        <v>56.7</v>
      </c>
      <c r="AA11">
        <v>76</v>
      </c>
      <c r="AB11">
        <v>57</v>
      </c>
      <c r="AC11">
        <v>65.900000000000006</v>
      </c>
      <c r="AD11">
        <v>62.8</v>
      </c>
      <c r="AE11">
        <v>58</v>
      </c>
      <c r="AF11">
        <v>68.400000000000006</v>
      </c>
      <c r="AG11">
        <v>72.900000000000006</v>
      </c>
      <c r="AH11">
        <v>67.599999999999994</v>
      </c>
      <c r="AI11">
        <v>0.2</v>
      </c>
    </row>
    <row r="12" spans="1:35" x14ac:dyDescent="0.25">
      <c r="A12" t="s">
        <v>1863</v>
      </c>
      <c r="B12">
        <v>53.1</v>
      </c>
      <c r="C12">
        <v>52.2</v>
      </c>
      <c r="D12">
        <v>50.5</v>
      </c>
      <c r="E12">
        <v>50.7</v>
      </c>
      <c r="F12">
        <v>52.6</v>
      </c>
      <c r="G12">
        <v>50.1</v>
      </c>
      <c r="H12">
        <v>51.9</v>
      </c>
      <c r="I12">
        <v>49.7</v>
      </c>
      <c r="J12">
        <v>50.5</v>
      </c>
      <c r="K12">
        <v>52.5</v>
      </c>
      <c r="L12">
        <v>55.7</v>
      </c>
      <c r="M12">
        <v>51.5</v>
      </c>
      <c r="N12">
        <v>58.1</v>
      </c>
      <c r="O12">
        <v>55.1</v>
      </c>
      <c r="P12">
        <v>63.1</v>
      </c>
      <c r="Q12">
        <v>58.5</v>
      </c>
      <c r="R12">
        <v>54.5</v>
      </c>
      <c r="S12">
        <v>57</v>
      </c>
      <c r="T12">
        <v>53.5</v>
      </c>
      <c r="U12">
        <v>55.7</v>
      </c>
      <c r="V12">
        <v>50.8</v>
      </c>
      <c r="W12">
        <v>53.6</v>
      </c>
      <c r="X12">
        <v>55.2</v>
      </c>
      <c r="Y12">
        <v>55.6</v>
      </c>
      <c r="Z12">
        <v>51.7</v>
      </c>
      <c r="AA12">
        <v>63.7</v>
      </c>
      <c r="AB12">
        <v>51.9</v>
      </c>
      <c r="AC12">
        <v>57.6</v>
      </c>
      <c r="AD12">
        <v>55.5</v>
      </c>
      <c r="AE12">
        <v>52.5</v>
      </c>
      <c r="AF12">
        <v>59.3</v>
      </c>
      <c r="AG12">
        <v>62.1</v>
      </c>
      <c r="AH12">
        <v>58.4</v>
      </c>
      <c r="AI12">
        <v>0.1</v>
      </c>
    </row>
    <row r="13" spans="1:35" x14ac:dyDescent="0.25">
      <c r="A13" t="s">
        <v>1864</v>
      </c>
      <c r="B13">
        <v>4.8</v>
      </c>
      <c r="C13">
        <v>4.4000000000000004</v>
      </c>
      <c r="D13">
        <v>3.3</v>
      </c>
      <c r="E13">
        <v>3.7</v>
      </c>
      <c r="F13">
        <v>4.8</v>
      </c>
      <c r="G13">
        <v>3.4</v>
      </c>
      <c r="H13">
        <v>4.8</v>
      </c>
      <c r="I13">
        <v>3.4</v>
      </c>
      <c r="J13">
        <v>3.6</v>
      </c>
      <c r="K13">
        <v>5.3</v>
      </c>
      <c r="L13">
        <v>7.3</v>
      </c>
      <c r="M13">
        <v>4.9000000000000004</v>
      </c>
      <c r="N13">
        <v>8.9</v>
      </c>
      <c r="O13">
        <v>6.8</v>
      </c>
      <c r="P13">
        <v>13.6</v>
      </c>
      <c r="Q13">
        <v>10.3</v>
      </c>
      <c r="R13">
        <v>7.4</v>
      </c>
      <c r="S13">
        <v>8.9</v>
      </c>
      <c r="T13">
        <v>6.7</v>
      </c>
      <c r="U13">
        <v>8.4</v>
      </c>
      <c r="V13">
        <v>4.4000000000000004</v>
      </c>
      <c r="W13">
        <v>6.5</v>
      </c>
      <c r="X13">
        <v>6.9</v>
      </c>
      <c r="Y13">
        <v>7.2</v>
      </c>
      <c r="Z13">
        <v>5</v>
      </c>
      <c r="AA13">
        <v>12.3</v>
      </c>
      <c r="AB13">
        <v>5</v>
      </c>
      <c r="AC13">
        <v>8.1999999999999993</v>
      </c>
      <c r="AD13">
        <v>7.3</v>
      </c>
      <c r="AE13">
        <v>5.5</v>
      </c>
      <c r="AF13">
        <v>9.1</v>
      </c>
      <c r="AG13">
        <v>10.7</v>
      </c>
      <c r="AH13">
        <v>9.1</v>
      </c>
      <c r="AI13">
        <v>0.9</v>
      </c>
    </row>
    <row r="14" spans="1:35" x14ac:dyDescent="0.25">
      <c r="A14" t="s">
        <v>1875</v>
      </c>
      <c r="B14">
        <v>-1034.7</v>
      </c>
      <c r="C14">
        <v>-1045.5999999999999</v>
      </c>
      <c r="D14">
        <v>-1061.0999999999999</v>
      </c>
      <c r="E14">
        <v>-1045.7</v>
      </c>
      <c r="F14">
        <v>-1062.7</v>
      </c>
      <c r="G14">
        <v>-1033.8</v>
      </c>
      <c r="H14">
        <v>-1067.8</v>
      </c>
      <c r="I14">
        <v>-1038.3</v>
      </c>
      <c r="J14">
        <v>-1050.5</v>
      </c>
      <c r="K14">
        <v>-1026.3</v>
      </c>
      <c r="L14">
        <v>-1046.8</v>
      </c>
      <c r="M14">
        <v>-1036.0999999999999</v>
      </c>
      <c r="N14">
        <v>-991.8</v>
      </c>
      <c r="O14">
        <v>-1019.8</v>
      </c>
      <c r="P14">
        <v>-936.9</v>
      </c>
      <c r="Q14">
        <v>-976.6</v>
      </c>
      <c r="R14">
        <v>-1013.9</v>
      </c>
      <c r="S14">
        <v>-966.3</v>
      </c>
      <c r="T14">
        <v>-973.1</v>
      </c>
      <c r="U14">
        <v>-915</v>
      </c>
      <c r="V14">
        <v>-941.6</v>
      </c>
      <c r="W14">
        <v>-1001.9</v>
      </c>
      <c r="X14">
        <v>-991.3</v>
      </c>
      <c r="Y14">
        <v>-949.4</v>
      </c>
      <c r="Z14">
        <v>-980.4</v>
      </c>
      <c r="AA14">
        <v>-896.2</v>
      </c>
      <c r="AB14">
        <v>-973.8</v>
      </c>
      <c r="AC14">
        <v>-991.9</v>
      </c>
      <c r="AD14">
        <v>-978.3</v>
      </c>
      <c r="AE14">
        <v>-921.6</v>
      </c>
      <c r="AF14">
        <v>-972.8</v>
      </c>
      <c r="AG14">
        <v>-983.4</v>
      </c>
      <c r="AH14">
        <v>-921.8</v>
      </c>
      <c r="AI14">
        <v>-0.1</v>
      </c>
    </row>
    <row r="15" spans="1:35" x14ac:dyDescent="0.25">
      <c r="A15" t="s">
        <v>1876</v>
      </c>
      <c r="B15">
        <v>-976.7</v>
      </c>
      <c r="C15">
        <v>-989</v>
      </c>
      <c r="D15">
        <v>-1007.4</v>
      </c>
      <c r="E15">
        <v>-991.3</v>
      </c>
      <c r="F15">
        <v>-1005.2</v>
      </c>
      <c r="G15">
        <v>-980.2</v>
      </c>
      <c r="H15">
        <v>-1011.2</v>
      </c>
      <c r="I15">
        <v>-985.2</v>
      </c>
      <c r="J15">
        <v>-996.3</v>
      </c>
      <c r="K15">
        <v>-968.5</v>
      </c>
      <c r="L15">
        <v>-983.7</v>
      </c>
      <c r="M15">
        <v>-979.8</v>
      </c>
      <c r="N15">
        <v>-924.8</v>
      </c>
      <c r="O15">
        <v>-957.9</v>
      </c>
      <c r="P15">
        <v>-860.2</v>
      </c>
      <c r="Q15">
        <v>-907.7</v>
      </c>
      <c r="R15">
        <v>-951.9</v>
      </c>
      <c r="S15">
        <v>-900.3</v>
      </c>
      <c r="T15">
        <v>-912.8</v>
      </c>
      <c r="U15">
        <v>-850.9</v>
      </c>
      <c r="V15">
        <v>-886.3</v>
      </c>
      <c r="W15">
        <v>-941.7</v>
      </c>
      <c r="X15">
        <v>-929.2</v>
      </c>
      <c r="Y15">
        <v>-886.6</v>
      </c>
      <c r="Z15">
        <v>-923.7</v>
      </c>
      <c r="AA15">
        <v>-820.2</v>
      </c>
      <c r="AB15">
        <v>-916.8</v>
      </c>
      <c r="AC15">
        <v>-926</v>
      </c>
      <c r="AD15">
        <v>-915.5</v>
      </c>
      <c r="AE15">
        <v>-863.6</v>
      </c>
      <c r="AF15">
        <v>-904.4</v>
      </c>
      <c r="AG15">
        <v>-910.6</v>
      </c>
      <c r="AH15">
        <v>-854.2</v>
      </c>
      <c r="AI15">
        <v>-0.1</v>
      </c>
    </row>
    <row r="16" spans="1:35" x14ac:dyDescent="0.25">
      <c r="A16" t="s">
        <v>1865</v>
      </c>
      <c r="B16">
        <v>5560.2</v>
      </c>
      <c r="C16">
        <v>5483.7</v>
      </c>
      <c r="D16">
        <v>5569</v>
      </c>
      <c r="E16">
        <v>5695.1</v>
      </c>
      <c r="F16">
        <v>5777.4</v>
      </c>
      <c r="G16">
        <v>5881.9</v>
      </c>
      <c r="H16">
        <v>6045.1</v>
      </c>
      <c r="I16">
        <v>6123.8</v>
      </c>
      <c r="J16">
        <v>6182.7</v>
      </c>
      <c r="K16">
        <v>6250.2</v>
      </c>
      <c r="L16">
        <v>6436.2</v>
      </c>
      <c r="M16">
        <v>6307.6</v>
      </c>
      <c r="N16">
        <v>6405.1</v>
      </c>
      <c r="O16">
        <v>6429</v>
      </c>
      <c r="P16">
        <v>6632.1</v>
      </c>
      <c r="Q16">
        <v>6586.9</v>
      </c>
      <c r="R16">
        <v>6477.2</v>
      </c>
      <c r="S16">
        <v>6629.6</v>
      </c>
      <c r="T16">
        <v>6413.5</v>
      </c>
      <c r="U16">
        <v>6016</v>
      </c>
      <c r="V16">
        <v>6179.7</v>
      </c>
      <c r="W16">
        <v>5970</v>
      </c>
      <c r="X16">
        <v>5731.7</v>
      </c>
      <c r="Y16">
        <v>5958.8</v>
      </c>
      <c r="Z16">
        <v>5982.2</v>
      </c>
      <c r="AA16">
        <v>5916</v>
      </c>
      <c r="AB16">
        <v>5663.2</v>
      </c>
      <c r="AC16">
        <v>5625</v>
      </c>
      <c r="AD16">
        <v>5837.3</v>
      </c>
      <c r="AE16">
        <v>5726.6</v>
      </c>
      <c r="AF16">
        <v>5097.3999999999996</v>
      </c>
      <c r="AG16">
        <v>5418.2</v>
      </c>
      <c r="AH16">
        <v>5489</v>
      </c>
      <c r="AI16">
        <v>0</v>
      </c>
    </row>
    <row r="17" spans="1:1" x14ac:dyDescent="0.25">
      <c r="A17" t="s">
        <v>1877</v>
      </c>
    </row>
    <row r="18" spans="1:1" x14ac:dyDescent="0.25">
      <c r="A18" t="s">
        <v>1878</v>
      </c>
    </row>
    <row r="19" spans="1:1" x14ac:dyDescent="0.25">
      <c r="A19" t="s">
        <v>1879</v>
      </c>
    </row>
    <row r="20" spans="1:1" x14ac:dyDescent="0.25">
      <c r="A20" t="s">
        <v>1880</v>
      </c>
    </row>
    <row r="21" spans="1:1" x14ac:dyDescent="0.25">
      <c r="A21" t="s">
        <v>1866</v>
      </c>
    </row>
  </sheetData>
  <pageMargins left="0.7" right="0.7" top="0.75" bottom="0.75" header="0.3" footer="0.3"/>
</worksheet>
</file>

<file path=xl/worksheets/sheet16.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87DE2871-ECC3-4415-93C8-946C22305858}">
  <sheetPr>
    <tabColor rgb="FFFFCCFF"/>
  </sheetPr>
  <dimension ref="A1:AH92"/>
  <sheetViews>
    <sheetView workbookViewId="0"/>
  </sheetViews>
  <sheetFormatPr defaultRowHeight="15" x14ac:dyDescent="0.25"/>
  <cols>
    <col min="1" max="1" width="4.28515625" bestFit="1" customWidth="1"/>
    <col min="2" max="2" width="52.7109375" bestFit="1" customWidth="1"/>
    <col min="3" max="34" width="4.7109375" bestFit="1" customWidth="1"/>
  </cols>
  <sheetData>
    <row r="1" spans="1:34" x14ac:dyDescent="0.25">
      <c r="A1" s="58" t="str">
        <f>About!$B$2</f>
        <v>GA</v>
      </c>
      <c r="C1" s="115">
        <f>SUM(C4:C87)</f>
        <v>141.34278943717348</v>
      </c>
      <c r="D1" s="115">
        <f t="shared" ref="D1:AG1" si="0">SUM(D4:D87)</f>
        <v>132.85220642947326</v>
      </c>
      <c r="E1" s="115">
        <f t="shared" si="0"/>
        <v>132.17540063751986</v>
      </c>
      <c r="F1" s="115">
        <f t="shared" si="0"/>
        <v>142.04527510274397</v>
      </c>
      <c r="G1" s="115">
        <f t="shared" si="0"/>
        <v>145.79593156247645</v>
      </c>
      <c r="H1" s="115">
        <f t="shared" si="0"/>
        <v>154.58045044460883</v>
      </c>
      <c r="I1" s="115">
        <f t="shared" si="0"/>
        <v>157.59213814689448</v>
      </c>
      <c r="J1" s="115">
        <f t="shared" si="0"/>
        <v>160.35265347162036</v>
      </c>
      <c r="K1" s="115">
        <f t="shared" si="0"/>
        <v>162.86129455224648</v>
      </c>
      <c r="L1" s="115">
        <f t="shared" si="0"/>
        <v>165.76880406873821</v>
      </c>
      <c r="M1" s="115">
        <f t="shared" si="0"/>
        <v>174.69911214902169</v>
      </c>
      <c r="N1" s="115">
        <f t="shared" si="0"/>
        <v>167.1079151249244</v>
      </c>
      <c r="O1" s="115">
        <f t="shared" si="0"/>
        <v>173.03311948684592</v>
      </c>
      <c r="P1" s="115">
        <f t="shared" si="0"/>
        <v>175.73524361490971</v>
      </c>
      <c r="Q1" s="115">
        <f t="shared" si="0"/>
        <v>178.9353569276301</v>
      </c>
      <c r="R1" s="115">
        <f t="shared" si="0"/>
        <v>189.86094603735469</v>
      </c>
      <c r="S1" s="115">
        <f t="shared" si="0"/>
        <v>186.03428213324992</v>
      </c>
      <c r="T1" s="115">
        <f t="shared" si="0"/>
        <v>189.31530414608369</v>
      </c>
      <c r="U1" s="115">
        <f t="shared" si="0"/>
        <v>177.45604632612421</v>
      </c>
      <c r="V1" s="115">
        <f t="shared" si="0"/>
        <v>166.2332578732825</v>
      </c>
      <c r="W1" s="115">
        <f t="shared" si="0"/>
        <v>175.98570558167523</v>
      </c>
      <c r="X1" s="115">
        <f t="shared" si="0"/>
        <v>159.20706865979469</v>
      </c>
      <c r="Y1" s="115">
        <f t="shared" si="0"/>
        <v>143.67463874145884</v>
      </c>
      <c r="Z1" s="115">
        <f t="shared" si="0"/>
        <v>145.00453520238796</v>
      </c>
      <c r="AA1" s="115">
        <f t="shared" si="0"/>
        <v>150.76120390240243</v>
      </c>
      <c r="AB1" s="115">
        <f t="shared" si="0"/>
        <v>150.21776981190763</v>
      </c>
      <c r="AC1" s="115">
        <f t="shared" si="0"/>
        <v>149.12923863180083</v>
      </c>
      <c r="AD1" s="115">
        <f t="shared" si="0"/>
        <v>146.67130176430655</v>
      </c>
      <c r="AE1" s="115">
        <f t="shared" si="0"/>
        <v>147.60053787379033</v>
      </c>
      <c r="AF1" s="115">
        <f t="shared" si="0"/>
        <v>142.67818420380809</v>
      </c>
      <c r="AG1" s="115">
        <f t="shared" si="0"/>
        <v>123.46960012528679</v>
      </c>
      <c r="AH1" s="115">
        <f>SUM(AH4:AH87)</f>
        <v>131.58006954991319</v>
      </c>
    </row>
    <row r="2" spans="1:34" x14ac:dyDescent="0.25">
      <c r="B2" s="116"/>
    </row>
    <row r="3" spans="1:34" s="117" customFormat="1" x14ac:dyDescent="0.25">
      <c r="B3" s="118" t="s">
        <v>1955</v>
      </c>
      <c r="C3" s="117">
        <v>1990</v>
      </c>
      <c r="D3" s="117">
        <v>1991</v>
      </c>
      <c r="E3" s="117">
        <v>1992</v>
      </c>
      <c r="F3" s="117">
        <v>1993</v>
      </c>
      <c r="G3" s="117">
        <v>1994</v>
      </c>
      <c r="H3" s="117">
        <v>1995</v>
      </c>
      <c r="I3" s="117">
        <v>1996</v>
      </c>
      <c r="J3" s="117">
        <v>1997</v>
      </c>
      <c r="K3" s="117">
        <v>1998</v>
      </c>
      <c r="L3" s="117">
        <v>1999</v>
      </c>
      <c r="M3" s="117">
        <v>2000</v>
      </c>
      <c r="N3" s="117">
        <v>2001</v>
      </c>
      <c r="O3" s="117">
        <v>2002</v>
      </c>
      <c r="P3" s="117">
        <v>2003</v>
      </c>
      <c r="Q3" s="117">
        <v>2004</v>
      </c>
      <c r="R3" s="117">
        <v>2005</v>
      </c>
      <c r="S3" s="117">
        <v>2006</v>
      </c>
      <c r="T3" s="117">
        <v>2007</v>
      </c>
      <c r="U3" s="117">
        <v>2008</v>
      </c>
      <c r="V3" s="117">
        <v>2009</v>
      </c>
      <c r="W3" s="117">
        <v>2010</v>
      </c>
      <c r="X3" s="117">
        <v>2011</v>
      </c>
      <c r="Y3" s="117">
        <v>2012</v>
      </c>
      <c r="Z3" s="117">
        <v>2013</v>
      </c>
      <c r="AA3" s="117">
        <v>2014</v>
      </c>
      <c r="AB3" s="117">
        <v>2015</v>
      </c>
      <c r="AC3" s="117">
        <v>2016</v>
      </c>
      <c r="AD3" s="117">
        <v>2017</v>
      </c>
      <c r="AE3" s="117">
        <v>2018</v>
      </c>
      <c r="AF3" s="117">
        <v>2019</v>
      </c>
      <c r="AG3" s="117">
        <v>2020</v>
      </c>
      <c r="AH3" s="117">
        <v>2021</v>
      </c>
    </row>
    <row r="4" spans="1:34" x14ac:dyDescent="0.25">
      <c r="A4" s="119" t="s">
        <v>479</v>
      </c>
      <c r="B4" s="120" t="s">
        <v>1956</v>
      </c>
      <c r="C4">
        <f>SUMIFS('EPA Export Aggregation'!F:F,'EPA Export Aggregation'!$A:$A,$B4,'EPA Export Aggregation'!$D:$D,$A$1)*IF($A4="CH4",About!$D$58,IF($A4="N2O",About!$D$59,1))</f>
        <v>62.785401514060901</v>
      </c>
      <c r="D4">
        <f>SUMIFS('EPA Export Aggregation'!G:G,'EPA Export Aggregation'!$A:$A,$B4,'EPA Export Aggregation'!$D:$D,$A$1)*IF($A4="CH4",About!$D$58,IF($A4="N2O",About!$D$59,1))</f>
        <v>56.352261179211403</v>
      </c>
      <c r="E4">
        <f>SUMIFS('EPA Export Aggregation'!H:H,'EPA Export Aggregation'!$A:$A,$B4,'EPA Export Aggregation'!$D:$D,$A$1)*IF($A4="CH4",About!$D$58,IF($A4="N2O",About!$D$59,1))</f>
        <v>54.224652284204801</v>
      </c>
      <c r="F4">
        <f>SUMIFS('EPA Export Aggregation'!I:I,'EPA Export Aggregation'!$A:$A,$B4,'EPA Export Aggregation'!$D:$D,$A$1)*IF($A4="CH4",About!$D$58,IF($A4="N2O",About!$D$59,1))</f>
        <v>58.410978194428502</v>
      </c>
      <c r="G4">
        <f>SUMIFS('EPA Export Aggregation'!J:J,'EPA Export Aggregation'!$A:$A,$B4,'EPA Export Aggregation'!$D:$D,$A$1)*IF($A4="CH4",About!$D$58,IF($A4="N2O",About!$D$59,1))</f>
        <v>60.639160384933</v>
      </c>
      <c r="H4">
        <f>SUMIFS('EPA Export Aggregation'!K:K,'EPA Export Aggregation'!$A:$A,$B4,'EPA Export Aggregation'!$D:$D,$A$1)*IF($A4="CH4",About!$D$58,IF($A4="N2O",About!$D$59,1))</f>
        <v>64.802301876693207</v>
      </c>
      <c r="I4">
        <f>SUMIFS('EPA Export Aggregation'!L:L,'EPA Export Aggregation'!$A:$A,$B4,'EPA Export Aggregation'!$D:$D,$A$1)*IF($A4="CH4",About!$D$58,IF($A4="N2O",About!$D$59,1))</f>
        <v>64.572490292795393</v>
      </c>
      <c r="J4">
        <f>SUMIFS('EPA Export Aggregation'!M:M,'EPA Export Aggregation'!$A:$A,$B4,'EPA Export Aggregation'!$D:$D,$A$1)*IF($A4="CH4",About!$D$58,IF($A4="N2O",About!$D$59,1))</f>
        <v>69.195702308926201</v>
      </c>
      <c r="K4">
        <f>SUMIFS('EPA Export Aggregation'!N:N,'EPA Export Aggregation'!$A:$A,$B4,'EPA Export Aggregation'!$D:$D,$A$1)*IF($A4="CH4",About!$D$58,IF($A4="N2O",About!$D$59,1))</f>
        <v>70.750319195014896</v>
      </c>
      <c r="L4">
        <f>SUMIFS('EPA Export Aggregation'!O:O,'EPA Export Aggregation'!$A:$A,$B4,'EPA Export Aggregation'!$D:$D,$A$1)*IF($A4="CH4",About!$D$58,IF($A4="N2O",About!$D$59,1))</f>
        <v>72.173681244752601</v>
      </c>
      <c r="M4">
        <f>SUMIFS('EPA Export Aggregation'!P:P,'EPA Export Aggregation'!$A:$A,$B4,'EPA Export Aggregation'!$D:$D,$A$1)*IF($A4="CH4",About!$D$58,IF($A4="N2O",About!$D$59,1))</f>
        <v>76.166435282878794</v>
      </c>
      <c r="N4">
        <f>SUMIFS('EPA Export Aggregation'!Q:Q,'EPA Export Aggregation'!$A:$A,$B4,'EPA Export Aggregation'!$D:$D,$A$1)*IF($A4="CH4",About!$D$58,IF($A4="N2O",About!$D$59,1))</f>
        <v>70.817862011372497</v>
      </c>
      <c r="O4">
        <f>SUMIFS('EPA Export Aggregation'!R:R,'EPA Export Aggregation'!$A:$A,$B4,'EPA Export Aggregation'!$D:$D,$A$1)*IF($A4="CH4",About!$D$58,IF($A4="N2O",About!$D$59,1))</f>
        <v>75.827974725021406</v>
      </c>
      <c r="P4">
        <f>SUMIFS('EPA Export Aggregation'!S:S,'EPA Export Aggregation'!$A:$A,$B4,'EPA Export Aggregation'!$D:$D,$A$1)*IF($A4="CH4",About!$D$58,IF($A4="N2O",About!$D$59,1))</f>
        <v>76.039519888835102</v>
      </c>
      <c r="Q4">
        <f>SUMIFS('EPA Export Aggregation'!T:T,'EPA Export Aggregation'!$A:$A,$B4,'EPA Export Aggregation'!$D:$D,$A$1)*IF($A4="CH4",About!$D$58,IF($A4="N2O",About!$D$59,1))</f>
        <v>78.156129757033199</v>
      </c>
      <c r="R4">
        <f>SUMIFS('EPA Export Aggregation'!U:U,'EPA Export Aggregation'!$A:$A,$B4,'EPA Export Aggregation'!$D:$D,$A$1)*IF($A4="CH4",About!$D$58,IF($A4="N2O",About!$D$59,1))</f>
        <v>86.089067525379093</v>
      </c>
      <c r="S4">
        <f>SUMIFS('EPA Export Aggregation'!V:V,'EPA Export Aggregation'!$A:$A,$B4,'EPA Export Aggregation'!$D:$D,$A$1)*IF($A4="CH4",About!$D$58,IF($A4="N2O",About!$D$59,1))</f>
        <v>86.649800288454401</v>
      </c>
      <c r="T4">
        <f>SUMIFS('EPA Export Aggregation'!W:W,'EPA Export Aggregation'!$A:$A,$B4,'EPA Export Aggregation'!$D:$D,$A$1)*IF($A4="CH4",About!$D$58,IF($A4="N2O",About!$D$59,1))</f>
        <v>92.306321021409502</v>
      </c>
      <c r="U4">
        <f>SUMIFS('EPA Export Aggregation'!X:X,'EPA Export Aggregation'!$A:$A,$B4,'EPA Export Aggregation'!$D:$D,$A$1)*IF($A4="CH4",About!$D$58,IF($A4="N2O",About!$D$59,1))</f>
        <v>86.423381827963794</v>
      </c>
      <c r="V4">
        <f>SUMIFS('EPA Export Aggregation'!Y:Y,'EPA Export Aggregation'!$A:$A,$B4,'EPA Export Aggregation'!$D:$D,$A$1)*IF($A4="CH4",About!$D$58,IF($A4="N2O",About!$D$59,1))</f>
        <v>74.411947026709001</v>
      </c>
      <c r="W4">
        <f>SUMIFS('EPA Export Aggregation'!Z:Z,'EPA Export Aggregation'!$A:$A,$B4,'EPA Export Aggregation'!$D:$D,$A$1)*IF($A4="CH4",About!$D$58,IF($A4="N2O",About!$D$59,1))</f>
        <v>79.8447916465216</v>
      </c>
      <c r="X4">
        <f>SUMIFS('EPA Export Aggregation'!AA:AA,'EPA Export Aggregation'!$A:$A,$B4,'EPA Export Aggregation'!$D:$D,$A$1)*IF($A4="CH4",About!$D$58,IF($A4="N2O",About!$D$59,1))</f>
        <v>68.454142768176993</v>
      </c>
      <c r="Y4">
        <f>SUMIFS('EPA Export Aggregation'!AB:AB,'EPA Export Aggregation'!$A:$A,$B4,'EPA Export Aggregation'!$D:$D,$A$1)*IF($A4="CH4",About!$D$58,IF($A4="N2O",About!$D$59,1))</f>
        <v>56.115904566406698</v>
      </c>
      <c r="Z4">
        <f>SUMIFS('EPA Export Aggregation'!AC:AC,'EPA Export Aggregation'!$A:$A,$B4,'EPA Export Aggregation'!$D:$D,$A$1)*IF($A4="CH4",About!$D$58,IF($A4="N2O",About!$D$59,1))</f>
        <v>53.992557168884602</v>
      </c>
      <c r="AA4">
        <f>SUMIFS('EPA Export Aggregation'!AD:AD,'EPA Export Aggregation'!$A:$A,$B4,'EPA Export Aggregation'!$D:$D,$A$1)*IF($A4="CH4",About!$D$58,IF($A4="N2O",About!$D$59,1))</f>
        <v>59.891476977531397</v>
      </c>
      <c r="AB4">
        <f>SUMIFS('EPA Export Aggregation'!AE:AE,'EPA Export Aggregation'!$A:$A,$B4,'EPA Export Aggregation'!$D:$D,$A$1)*IF($A4="CH4",About!$D$58,IF($A4="N2O",About!$D$59,1))</f>
        <v>56.015722152682599</v>
      </c>
      <c r="AC4">
        <f>SUMIFS('EPA Export Aggregation'!AF:AF,'EPA Export Aggregation'!$A:$A,$B4,'EPA Export Aggregation'!$D:$D,$A$1)*IF($A4="CH4",About!$D$58,IF($A4="N2O",About!$D$59,1))</f>
        <v>57.823795866067798</v>
      </c>
      <c r="AD4">
        <f>SUMIFS('EPA Export Aggregation'!AG:AG,'EPA Export Aggregation'!$A:$A,$B4,'EPA Export Aggregation'!$D:$D,$A$1)*IF($A4="CH4",About!$D$58,IF($A4="N2O",About!$D$59,1))</f>
        <v>52.362553923507399</v>
      </c>
      <c r="AE4">
        <f>SUMIFS('EPA Export Aggregation'!AH:AH,'EPA Export Aggregation'!$A:$A,$B4,'EPA Export Aggregation'!$D:$D,$A$1)*IF($A4="CH4",About!$D$58,IF($A4="N2O",About!$D$59,1))</f>
        <v>52.205659003300397</v>
      </c>
      <c r="AF4">
        <f>SUMIFS('EPA Export Aggregation'!AI:AI,'EPA Export Aggregation'!$A:$A,$B4,'EPA Export Aggregation'!$D:$D,$A$1)*IF($A4="CH4",About!$D$58,IF($A4="N2O",About!$D$59,1))</f>
        <v>48.549950861917303</v>
      </c>
      <c r="AG4">
        <f>SUMIFS('EPA Export Aggregation'!AJ:AJ,'EPA Export Aggregation'!$A:$A,$B4,'EPA Export Aggregation'!$D:$D,$A$1)*IF($A4="CH4",About!$D$58,IF($A4="N2O",About!$D$59,1))</f>
        <v>37.278479247854499</v>
      </c>
      <c r="AH4">
        <f>SUMIFS('EPA Export Aggregation'!AK:AK,'EPA Export Aggregation'!$A:$A,$B4,'EPA Export Aggregation'!$D:$D,$A$1)*IF($A4="CH4",About!$D$58,IF($A4="N2O",About!$D$59,1))</f>
        <v>40.825234811249302</v>
      </c>
    </row>
    <row r="5" spans="1:34" x14ac:dyDescent="0.25">
      <c r="A5" s="119" t="s">
        <v>479</v>
      </c>
      <c r="B5" s="120" t="s">
        <v>1957</v>
      </c>
      <c r="C5">
        <f>SUMIFS('EPA Export Aggregation'!F:F,'EPA Export Aggregation'!$A:$A,$B5,'EPA Export Aggregation'!$D:$D,$A$1)*IF($A5="CH4",About!$D$58,IF($A5="N2O",About!$D$59,1))</f>
        <v>48.192042969114098</v>
      </c>
      <c r="D5">
        <f>SUMIFS('EPA Export Aggregation'!G:G,'EPA Export Aggregation'!$A:$A,$B5,'EPA Export Aggregation'!$D:$D,$A$1)*IF($A5="CH4",About!$D$58,IF($A5="N2O",About!$D$59,1))</f>
        <v>46.481003611657201</v>
      </c>
      <c r="E5">
        <f>SUMIFS('EPA Export Aggregation'!H:H,'EPA Export Aggregation'!$A:$A,$B5,'EPA Export Aggregation'!$D:$D,$A$1)*IF($A5="CH4",About!$D$58,IF($A5="N2O",About!$D$59,1))</f>
        <v>47.026054480624801</v>
      </c>
      <c r="F5">
        <f>SUMIFS('EPA Export Aggregation'!I:I,'EPA Export Aggregation'!$A:$A,$B5,'EPA Export Aggregation'!$D:$D,$A$1)*IF($A5="CH4",About!$D$58,IF($A5="N2O",About!$D$59,1))</f>
        <v>52.208293198843201</v>
      </c>
      <c r="G5">
        <f>SUMIFS('EPA Export Aggregation'!J:J,'EPA Export Aggregation'!$A:$A,$B5,'EPA Export Aggregation'!$D:$D,$A$1)*IF($A5="CH4",About!$D$58,IF($A5="N2O",About!$D$59,1))</f>
        <v>53.402479303030802</v>
      </c>
      <c r="H5">
        <f>SUMIFS('EPA Export Aggregation'!K:K,'EPA Export Aggregation'!$A:$A,$B5,'EPA Export Aggregation'!$D:$D,$A$1)*IF($A5="CH4",About!$D$58,IF($A5="N2O",About!$D$59,1))</f>
        <v>55.779682603308402</v>
      </c>
      <c r="I5">
        <f>SUMIFS('EPA Export Aggregation'!L:L,'EPA Export Aggregation'!$A:$A,$B5,'EPA Export Aggregation'!$D:$D,$A$1)*IF($A5="CH4",About!$D$58,IF($A5="N2O",About!$D$59,1))</f>
        <v>57.8936968616634</v>
      </c>
      <c r="J5">
        <f>SUMIFS('EPA Export Aggregation'!M:M,'EPA Export Aggregation'!$A:$A,$B5,'EPA Export Aggregation'!$D:$D,$A$1)*IF($A5="CH4",About!$D$58,IF($A5="N2O",About!$D$59,1))</f>
        <v>56.751551515634397</v>
      </c>
      <c r="K5">
        <f>SUMIFS('EPA Export Aggregation'!N:N,'EPA Export Aggregation'!$A:$A,$B5,'EPA Export Aggregation'!$D:$D,$A$1)*IF($A5="CH4",About!$D$58,IF($A5="N2O",About!$D$59,1))</f>
        <v>59.412577467362397</v>
      </c>
      <c r="L5">
        <f>SUMIFS('EPA Export Aggregation'!O:O,'EPA Export Aggregation'!$A:$A,$B5,'EPA Export Aggregation'!$D:$D,$A$1)*IF($A5="CH4",About!$D$58,IF($A5="N2O",About!$D$59,1))</f>
        <v>61.914213850784499</v>
      </c>
      <c r="M5">
        <f>SUMIFS('EPA Export Aggregation'!P:P,'EPA Export Aggregation'!$A:$A,$B5,'EPA Export Aggregation'!$D:$D,$A$1)*IF($A5="CH4",About!$D$58,IF($A5="N2O",About!$D$59,1))</f>
        <v>62.020874263285599</v>
      </c>
      <c r="N5">
        <f>SUMIFS('EPA Export Aggregation'!Q:Q,'EPA Export Aggregation'!$A:$A,$B5,'EPA Export Aggregation'!$D:$D,$A$1)*IF($A5="CH4",About!$D$58,IF($A5="N2O",About!$D$59,1))</f>
        <v>61.5051902435439</v>
      </c>
      <c r="O5">
        <f>SUMIFS('EPA Export Aggregation'!R:R,'EPA Export Aggregation'!$A:$A,$B5,'EPA Export Aggregation'!$D:$D,$A$1)*IF($A5="CH4",About!$D$58,IF($A5="N2O",About!$D$59,1))</f>
        <v>62.3536521141449</v>
      </c>
      <c r="P5">
        <f>SUMIFS('EPA Export Aggregation'!S:S,'EPA Export Aggregation'!$A:$A,$B5,'EPA Export Aggregation'!$D:$D,$A$1)*IF($A5="CH4",About!$D$58,IF($A5="N2O",About!$D$59,1))</f>
        <v>63.390891883762102</v>
      </c>
      <c r="Q5">
        <f>SUMIFS('EPA Export Aggregation'!T:T,'EPA Export Aggregation'!$A:$A,$B5,'EPA Export Aggregation'!$D:$D,$A$1)*IF($A5="CH4",About!$D$58,IF($A5="N2O",About!$D$59,1))</f>
        <v>63.854931997714303</v>
      </c>
      <c r="R5">
        <f>SUMIFS('EPA Export Aggregation'!U:U,'EPA Export Aggregation'!$A:$A,$B5,'EPA Export Aggregation'!$D:$D,$A$1)*IF($A5="CH4",About!$D$58,IF($A5="N2O",About!$D$59,1))</f>
        <v>66.757133781430994</v>
      </c>
      <c r="S5">
        <f>SUMIFS('EPA Export Aggregation'!V:V,'EPA Export Aggregation'!$A:$A,$B5,'EPA Export Aggregation'!$D:$D,$A$1)*IF($A5="CH4",About!$D$58,IF($A5="N2O",About!$D$59,1))</f>
        <v>63.492255922895403</v>
      </c>
      <c r="T5">
        <f>SUMIFS('EPA Export Aggregation'!W:W,'EPA Export Aggregation'!$A:$A,$B5,'EPA Export Aggregation'!$D:$D,$A$1)*IF($A5="CH4",About!$D$58,IF($A5="N2O",About!$D$59,1))</f>
        <v>62.483142700594897</v>
      </c>
      <c r="U5">
        <f>SUMIFS('EPA Export Aggregation'!X:X,'EPA Export Aggregation'!$A:$A,$B5,'EPA Export Aggregation'!$D:$D,$A$1)*IF($A5="CH4",About!$D$58,IF($A5="N2O",About!$D$59,1))</f>
        <v>57.175992009313397</v>
      </c>
      <c r="V5">
        <f>SUMIFS('EPA Export Aggregation'!Y:Y,'EPA Export Aggregation'!$A:$A,$B5,'EPA Export Aggregation'!$D:$D,$A$1)*IF($A5="CH4",About!$D$58,IF($A5="N2O",About!$D$59,1))</f>
        <v>59.401678459076301</v>
      </c>
      <c r="W5">
        <f>SUMIFS('EPA Export Aggregation'!Z:Z,'EPA Export Aggregation'!$A:$A,$B5,'EPA Export Aggregation'!$D:$D,$A$1)*IF($A5="CH4",About!$D$58,IF($A5="N2O",About!$D$59,1))</f>
        <v>61.9933945661748</v>
      </c>
      <c r="X5">
        <f>SUMIFS('EPA Export Aggregation'!AA:AA,'EPA Export Aggregation'!$A:$A,$B5,'EPA Export Aggregation'!$D:$D,$A$1)*IF($A5="CH4",About!$D$58,IF($A5="N2O",About!$D$59,1))</f>
        <v>59.798877291240998</v>
      </c>
      <c r="Y5">
        <f>SUMIFS('EPA Export Aggregation'!AB:AB,'EPA Export Aggregation'!$A:$A,$B5,'EPA Export Aggregation'!$D:$D,$A$1)*IF($A5="CH4",About!$D$58,IF($A5="N2O",About!$D$59,1))</f>
        <v>57.608589137112901</v>
      </c>
      <c r="Z5">
        <f>SUMIFS('EPA Export Aggregation'!AC:AC,'EPA Export Aggregation'!$A:$A,$B5,'EPA Export Aggregation'!$D:$D,$A$1)*IF($A5="CH4",About!$D$58,IF($A5="N2O",About!$D$59,1))</f>
        <v>59.348944798163799</v>
      </c>
      <c r="AA5">
        <f>SUMIFS('EPA Export Aggregation'!AD:AD,'EPA Export Aggregation'!$A:$A,$B5,'EPA Export Aggregation'!$D:$D,$A$1)*IF($A5="CH4",About!$D$58,IF($A5="N2O",About!$D$59,1))</f>
        <v>58.150888219260203</v>
      </c>
      <c r="AB5">
        <f>SUMIFS('EPA Export Aggregation'!AE:AE,'EPA Export Aggregation'!$A:$A,$B5,'EPA Export Aggregation'!$D:$D,$A$1)*IF($A5="CH4",About!$D$58,IF($A5="N2O",About!$D$59,1))</f>
        <v>62.367193590639303</v>
      </c>
      <c r="AC5">
        <f>SUMIFS('EPA Export Aggregation'!AF:AF,'EPA Export Aggregation'!$A:$A,$B5,'EPA Export Aggregation'!$D:$D,$A$1)*IF($A5="CH4",About!$D$58,IF($A5="N2O",About!$D$59,1))</f>
        <v>59.379054553682103</v>
      </c>
      <c r="AD5">
        <f>SUMIFS('EPA Export Aggregation'!AG:AG,'EPA Export Aggregation'!$A:$A,$B5,'EPA Export Aggregation'!$D:$D,$A$1)*IF($A5="CH4",About!$D$58,IF($A5="N2O",About!$D$59,1))</f>
        <v>63.486403776832297</v>
      </c>
      <c r="AE5">
        <f>SUMIFS('EPA Export Aggregation'!AH:AH,'EPA Export Aggregation'!$A:$A,$B5,'EPA Export Aggregation'!$D:$D,$A$1)*IF($A5="CH4",About!$D$58,IF($A5="N2O",About!$D$59,1))</f>
        <v>62.123060622628998</v>
      </c>
      <c r="AF5">
        <f>SUMIFS('EPA Export Aggregation'!AI:AI,'EPA Export Aggregation'!$A:$A,$B5,'EPA Export Aggregation'!$D:$D,$A$1)*IF($A5="CH4",About!$D$58,IF($A5="N2O",About!$D$59,1))</f>
        <v>60.790727224685597</v>
      </c>
      <c r="AG5">
        <f>SUMIFS('EPA Export Aggregation'!AJ:AJ,'EPA Export Aggregation'!$A:$A,$B5,'EPA Export Aggregation'!$D:$D,$A$1)*IF($A5="CH4",About!$D$58,IF($A5="N2O",About!$D$59,1))</f>
        <v>55.009169351201798</v>
      </c>
      <c r="AH5">
        <f>SUMIFS('EPA Export Aggregation'!AK:AK,'EPA Export Aggregation'!$A:$A,$B5,'EPA Export Aggregation'!$D:$D,$A$1)*IF($A5="CH4",About!$D$58,IF($A5="N2O",About!$D$59,1))</f>
        <v>58.275495322952402</v>
      </c>
    </row>
    <row r="6" spans="1:34" x14ac:dyDescent="0.25">
      <c r="A6" s="119" t="s">
        <v>479</v>
      </c>
      <c r="B6" s="120" t="s">
        <v>1958</v>
      </c>
      <c r="C6">
        <f>SUMIFS('EPA Export Aggregation'!F:F,'EPA Export Aggregation'!$A:$A,$B6,'EPA Export Aggregation'!$D:$D,$A$1)*IF($A6="CH4",About!$D$58,IF($A6="N2O",About!$D$59,1))</f>
        <v>17.186075789510699</v>
      </c>
      <c r="D6">
        <f>SUMIFS('EPA Export Aggregation'!G:G,'EPA Export Aggregation'!$A:$A,$B6,'EPA Export Aggregation'!$D:$D,$A$1)*IF($A6="CH4",About!$D$58,IF($A6="N2O",About!$D$59,1))</f>
        <v>16.924859100401701</v>
      </c>
      <c r="E6">
        <f>SUMIFS('EPA Export Aggregation'!H:H,'EPA Export Aggregation'!$A:$A,$B6,'EPA Export Aggregation'!$D:$D,$A$1)*IF($A6="CH4",About!$D$58,IF($A6="N2O",About!$D$59,1))</f>
        <v>16.707906877946002</v>
      </c>
      <c r="F6">
        <f>SUMIFS('EPA Export Aggregation'!I:I,'EPA Export Aggregation'!$A:$A,$B6,'EPA Export Aggregation'!$D:$D,$A$1)*IF($A6="CH4",About!$D$58,IF($A6="N2O",About!$D$59,1))</f>
        <v>16.2820531243507</v>
      </c>
      <c r="G6">
        <f>SUMIFS('EPA Export Aggregation'!J:J,'EPA Export Aggregation'!$A:$A,$B6,'EPA Export Aggregation'!$D:$D,$A$1)*IF($A6="CH4",About!$D$58,IF($A6="N2O",About!$D$59,1))</f>
        <v>16.964174049393101</v>
      </c>
      <c r="H6">
        <f>SUMIFS('EPA Export Aggregation'!K:K,'EPA Export Aggregation'!$A:$A,$B6,'EPA Export Aggregation'!$D:$D,$A$1)*IF($A6="CH4",About!$D$58,IF($A6="N2O",About!$D$59,1))</f>
        <v>17.979745716917499</v>
      </c>
      <c r="I6">
        <f>SUMIFS('EPA Export Aggregation'!L:L,'EPA Export Aggregation'!$A:$A,$B6,'EPA Export Aggregation'!$D:$D,$A$1)*IF($A6="CH4",About!$D$58,IF($A6="N2O",About!$D$59,1))</f>
        <v>18.498362257322398</v>
      </c>
      <c r="J6">
        <f>SUMIFS('EPA Export Aggregation'!M:M,'EPA Export Aggregation'!$A:$A,$B6,'EPA Export Aggregation'!$D:$D,$A$1)*IF($A6="CH4",About!$D$58,IF($A6="N2O",About!$D$59,1))</f>
        <v>17.805744233805601</v>
      </c>
      <c r="K6">
        <f>SUMIFS('EPA Export Aggregation'!N:N,'EPA Export Aggregation'!$A:$A,$B6,'EPA Export Aggregation'!$D:$D,$A$1)*IF($A6="CH4",About!$D$58,IF($A6="N2O",About!$D$59,1))</f>
        <v>16.6809431917351</v>
      </c>
      <c r="L6">
        <f>SUMIFS('EPA Export Aggregation'!O:O,'EPA Export Aggregation'!$A:$A,$B6,'EPA Export Aggregation'!$D:$D,$A$1)*IF($A6="CH4",About!$D$58,IF($A6="N2O",About!$D$59,1))</f>
        <v>16.048376993579101</v>
      </c>
      <c r="M6">
        <f>SUMIFS('EPA Export Aggregation'!P:P,'EPA Export Aggregation'!$A:$A,$B6,'EPA Export Aggregation'!$D:$D,$A$1)*IF($A6="CH4",About!$D$58,IF($A6="N2O",About!$D$59,1))</f>
        <v>17.3148528118511</v>
      </c>
      <c r="N6">
        <f>SUMIFS('EPA Export Aggregation'!Q:Q,'EPA Export Aggregation'!$A:$A,$B6,'EPA Export Aggregation'!$D:$D,$A$1)*IF($A6="CH4",About!$D$58,IF($A6="N2O",About!$D$59,1))</f>
        <v>17.003858720209902</v>
      </c>
      <c r="O6">
        <f>SUMIFS('EPA Export Aggregation'!R:R,'EPA Export Aggregation'!$A:$A,$B6,'EPA Export Aggregation'!$D:$D,$A$1)*IF($A6="CH4",About!$D$58,IF($A6="N2O",About!$D$59,1))</f>
        <v>16.679087503402702</v>
      </c>
      <c r="P6">
        <f>SUMIFS('EPA Export Aggregation'!S:S,'EPA Export Aggregation'!$A:$A,$B6,'EPA Export Aggregation'!$D:$D,$A$1)*IF($A6="CH4",About!$D$58,IF($A6="N2O",About!$D$59,1))</f>
        <v>17.927666001643001</v>
      </c>
      <c r="Q6">
        <f>SUMIFS('EPA Export Aggregation'!T:T,'EPA Export Aggregation'!$A:$A,$B6,'EPA Export Aggregation'!$D:$D,$A$1)*IF($A6="CH4",About!$D$58,IF($A6="N2O",About!$D$59,1))</f>
        <v>18.2070760308901</v>
      </c>
      <c r="R6">
        <f>SUMIFS('EPA Export Aggregation'!U:U,'EPA Export Aggregation'!$A:$A,$B6,'EPA Export Aggregation'!$D:$D,$A$1)*IF($A6="CH4",About!$D$58,IF($A6="N2O",About!$D$59,1))</f>
        <v>18.593411539013498</v>
      </c>
      <c r="S6">
        <f>SUMIFS('EPA Export Aggregation'!V:V,'EPA Export Aggregation'!$A:$A,$B6,'EPA Export Aggregation'!$D:$D,$A$1)*IF($A6="CH4",About!$D$58,IF($A6="N2O",About!$D$59,1))</f>
        <v>18.338768701662801</v>
      </c>
      <c r="T6">
        <f>SUMIFS('EPA Export Aggregation'!W:W,'EPA Export Aggregation'!$A:$A,$B6,'EPA Export Aggregation'!$D:$D,$A$1)*IF($A6="CH4",About!$D$58,IF($A6="N2O",About!$D$59,1))</f>
        <v>16.4419041377</v>
      </c>
      <c r="U6">
        <f>SUMIFS('EPA Export Aggregation'!X:X,'EPA Export Aggregation'!$A:$A,$B6,'EPA Export Aggregation'!$D:$D,$A$1)*IF($A6="CH4",About!$D$58,IF($A6="N2O",About!$D$59,1))</f>
        <v>15.0526526745964</v>
      </c>
      <c r="V6">
        <f>SUMIFS('EPA Export Aggregation'!Y:Y,'EPA Export Aggregation'!$A:$A,$B6,'EPA Export Aggregation'!$D:$D,$A$1)*IF($A6="CH4",About!$D$58,IF($A6="N2O",About!$D$59,1))</f>
        <v>13.4790381316605</v>
      </c>
      <c r="W6">
        <f>SUMIFS('EPA Export Aggregation'!Z:Z,'EPA Export Aggregation'!$A:$A,$B6,'EPA Export Aggregation'!$D:$D,$A$1)*IF($A6="CH4",About!$D$58,IF($A6="N2O",About!$D$59,1))</f>
        <v>14.0737509929416</v>
      </c>
      <c r="X6">
        <f>SUMIFS('EPA Export Aggregation'!AA:AA,'EPA Export Aggregation'!$A:$A,$B6,'EPA Export Aggregation'!$D:$D,$A$1)*IF($A6="CH4",About!$D$58,IF($A6="N2O",About!$D$59,1))</f>
        <v>13.3713811751623</v>
      </c>
      <c r="Y6">
        <f>SUMIFS('EPA Export Aggregation'!AB:AB,'EPA Export Aggregation'!$A:$A,$B6,'EPA Export Aggregation'!$D:$D,$A$1)*IF($A6="CH4",About!$D$58,IF($A6="N2O",About!$D$59,1))</f>
        <v>12.4573814610102</v>
      </c>
      <c r="Z6">
        <f>SUMIFS('EPA Export Aggregation'!AC:AC,'EPA Export Aggregation'!$A:$A,$B6,'EPA Export Aggregation'!$D:$D,$A$1)*IF($A6="CH4",About!$D$58,IF($A6="N2O",About!$D$59,1))</f>
        <v>12.9397427758904</v>
      </c>
      <c r="AA6">
        <f>SUMIFS('EPA Export Aggregation'!AD:AD,'EPA Export Aggregation'!$A:$A,$B6,'EPA Export Aggregation'!$D:$D,$A$1)*IF($A6="CH4",About!$D$58,IF($A6="N2O",About!$D$59,1))</f>
        <v>12.5996615545506</v>
      </c>
      <c r="AB6">
        <f>SUMIFS('EPA Export Aggregation'!AE:AE,'EPA Export Aggregation'!$A:$A,$B6,'EPA Export Aggregation'!$D:$D,$A$1)*IF($A6="CH4",About!$D$58,IF($A6="N2O",About!$D$59,1))</f>
        <v>11.451257372136601</v>
      </c>
      <c r="AC6">
        <f>SUMIFS('EPA Export Aggregation'!AF:AF,'EPA Export Aggregation'!$A:$A,$B6,'EPA Export Aggregation'!$D:$D,$A$1)*IF($A6="CH4",About!$D$58,IF($A6="N2O",About!$D$59,1))</f>
        <v>11.2135885901448</v>
      </c>
      <c r="AD6">
        <f>SUMIFS('EPA Export Aggregation'!AG:AG,'EPA Export Aggregation'!$A:$A,$B6,'EPA Export Aggregation'!$D:$D,$A$1)*IF($A6="CH4",About!$D$58,IF($A6="N2O",About!$D$59,1))</f>
        <v>10.8356071324929</v>
      </c>
      <c r="AE6">
        <f>SUMIFS('EPA Export Aggregation'!AH:AH,'EPA Export Aggregation'!$A:$A,$B6,'EPA Export Aggregation'!$D:$D,$A$1)*IF($A6="CH4",About!$D$58,IF($A6="N2O",About!$D$59,1))</f>
        <v>11.1676494260107</v>
      </c>
      <c r="AF6">
        <f>SUMIFS('EPA Export Aggregation'!AI:AI,'EPA Export Aggregation'!$A:$A,$B6,'EPA Export Aggregation'!$D:$D,$A$1)*IF($A6="CH4",About!$D$58,IF($A6="N2O",About!$D$59,1))</f>
        <v>10.742891252636801</v>
      </c>
      <c r="AG6">
        <f>SUMIFS('EPA Export Aggregation'!AJ:AJ,'EPA Export Aggregation'!$A:$A,$B6,'EPA Export Aggregation'!$D:$D,$A$1)*IF($A6="CH4",About!$D$58,IF($A6="N2O",About!$D$59,1))</f>
        <v>10.2260402041851</v>
      </c>
      <c r="AH6">
        <f>SUMIFS('EPA Export Aggregation'!AK:AK,'EPA Export Aggregation'!$A:$A,$B6,'EPA Export Aggregation'!$D:$D,$A$1)*IF($A6="CH4",About!$D$58,IF($A6="N2O",About!$D$59,1))</f>
        <v>10.7536941134797</v>
      </c>
    </row>
    <row r="7" spans="1:34" x14ac:dyDescent="0.25">
      <c r="A7" s="119" t="s">
        <v>479</v>
      </c>
      <c r="B7" s="120" t="s">
        <v>1959</v>
      </c>
      <c r="C7">
        <f>SUMIFS('EPA Export Aggregation'!F:F,'EPA Export Aggregation'!$A:$A,$B7,'EPA Export Aggregation'!$D:$D,$A$1)*IF($A7="CH4",About!$D$58,IF($A7="N2O",About!$D$59,1))</f>
        <v>5.8383105339211001</v>
      </c>
      <c r="D7">
        <f>SUMIFS('EPA Export Aggregation'!G:G,'EPA Export Aggregation'!$A:$A,$B7,'EPA Export Aggregation'!$D:$D,$A$1)*IF($A7="CH4",About!$D$58,IF($A7="N2O",About!$D$59,1))</f>
        <v>6.2106832349354999</v>
      </c>
      <c r="E7">
        <f>SUMIFS('EPA Export Aggregation'!H:H,'EPA Export Aggregation'!$A:$A,$B7,'EPA Export Aggregation'!$D:$D,$A$1)*IF($A7="CH4",About!$D$58,IF($A7="N2O",About!$D$59,1))</f>
        <v>6.9199088447727997</v>
      </c>
      <c r="F7">
        <f>SUMIFS('EPA Export Aggregation'!I:I,'EPA Export Aggregation'!$A:$A,$B7,'EPA Export Aggregation'!$D:$D,$A$1)*IF($A7="CH4",About!$D$58,IF($A7="N2O",About!$D$59,1))</f>
        <v>7.3680649551629003</v>
      </c>
      <c r="G7">
        <f>SUMIFS('EPA Export Aggregation'!J:J,'EPA Export Aggregation'!$A:$A,$B7,'EPA Export Aggregation'!$D:$D,$A$1)*IF($A7="CH4",About!$D$58,IF($A7="N2O",About!$D$59,1))</f>
        <v>6.7766311335226002</v>
      </c>
      <c r="H7">
        <f>SUMIFS('EPA Export Aggregation'!K:K,'EPA Export Aggregation'!$A:$A,$B7,'EPA Export Aggregation'!$D:$D,$A$1)*IF($A7="CH4",About!$D$58,IF($A7="N2O",About!$D$59,1))</f>
        <v>7.2447829518021001</v>
      </c>
      <c r="I7">
        <f>SUMIFS('EPA Export Aggregation'!L:L,'EPA Export Aggregation'!$A:$A,$B7,'EPA Export Aggregation'!$D:$D,$A$1)*IF($A7="CH4",About!$D$58,IF($A7="N2O",About!$D$59,1))</f>
        <v>7.8940367072180004</v>
      </c>
      <c r="J7">
        <f>SUMIFS('EPA Export Aggregation'!M:M,'EPA Export Aggregation'!$A:$A,$B7,'EPA Export Aggregation'!$D:$D,$A$1)*IF($A7="CH4",About!$D$58,IF($A7="N2O",About!$D$59,1))</f>
        <v>7.2774516688114996</v>
      </c>
      <c r="K7">
        <f>SUMIFS('EPA Export Aggregation'!N:N,'EPA Export Aggregation'!$A:$A,$B7,'EPA Export Aggregation'!$D:$D,$A$1)*IF($A7="CH4",About!$D$58,IF($A7="N2O",About!$D$59,1))</f>
        <v>6.7755597677562998</v>
      </c>
      <c r="L7">
        <f>SUMIFS('EPA Export Aggregation'!O:O,'EPA Export Aggregation'!$A:$A,$B7,'EPA Export Aggregation'!$D:$D,$A$1)*IF($A7="CH4",About!$D$58,IF($A7="N2O",About!$D$59,1))</f>
        <v>6.4024742540765001</v>
      </c>
      <c r="M7">
        <f>SUMIFS('EPA Export Aggregation'!P:P,'EPA Export Aggregation'!$A:$A,$B7,'EPA Export Aggregation'!$D:$D,$A$1)*IF($A7="CH4",About!$D$58,IF($A7="N2O",About!$D$59,1))</f>
        <v>8.7734993478186993</v>
      </c>
      <c r="N7">
        <f>SUMIFS('EPA Export Aggregation'!Q:Q,'EPA Export Aggregation'!$A:$A,$B7,'EPA Export Aggregation'!$D:$D,$A$1)*IF($A7="CH4",About!$D$58,IF($A7="N2O",About!$D$59,1))</f>
        <v>7.4121241078531996</v>
      </c>
      <c r="O7">
        <f>SUMIFS('EPA Export Aggregation'!R:R,'EPA Export Aggregation'!$A:$A,$B7,'EPA Export Aggregation'!$D:$D,$A$1)*IF($A7="CH4",About!$D$58,IF($A7="N2O",About!$D$59,1))</f>
        <v>7.6742186671428003</v>
      </c>
      <c r="P7">
        <f>SUMIFS('EPA Export Aggregation'!S:S,'EPA Export Aggregation'!$A:$A,$B7,'EPA Export Aggregation'!$D:$D,$A$1)*IF($A7="CH4",About!$D$58,IF($A7="N2O",About!$D$59,1))</f>
        <v>7.9227525509848</v>
      </c>
      <c r="Q7">
        <f>SUMIFS('EPA Export Aggregation'!T:T,'EPA Export Aggregation'!$A:$A,$B7,'EPA Export Aggregation'!$D:$D,$A$1)*IF($A7="CH4",About!$D$58,IF($A7="N2O",About!$D$59,1))</f>
        <v>7.7886889126604997</v>
      </c>
      <c r="R7">
        <f>SUMIFS('EPA Export Aggregation'!U:U,'EPA Export Aggregation'!$A:$A,$B7,'EPA Export Aggregation'!$D:$D,$A$1)*IF($A7="CH4",About!$D$58,IF($A7="N2O",About!$D$59,1))</f>
        <v>7.5882584401697004</v>
      </c>
      <c r="S7">
        <f>SUMIFS('EPA Export Aggregation'!V:V,'EPA Export Aggregation'!$A:$A,$B7,'EPA Export Aggregation'!$D:$D,$A$1)*IF($A7="CH4",About!$D$58,IF($A7="N2O",About!$D$59,1))</f>
        <v>6.6935744247912004</v>
      </c>
      <c r="T7">
        <f>SUMIFS('EPA Export Aggregation'!W:W,'EPA Export Aggregation'!$A:$A,$B7,'EPA Export Aggregation'!$D:$D,$A$1)*IF($A7="CH4",About!$D$58,IF($A7="N2O",About!$D$59,1))</f>
        <v>6.7655690561083999</v>
      </c>
      <c r="U7">
        <f>SUMIFS('EPA Export Aggregation'!X:X,'EPA Export Aggregation'!$A:$A,$B7,'EPA Export Aggregation'!$D:$D,$A$1)*IF($A7="CH4",About!$D$58,IF($A7="N2O",About!$D$59,1))</f>
        <v>7.2100010340380001</v>
      </c>
      <c r="V7">
        <f>SUMIFS('EPA Export Aggregation'!Y:Y,'EPA Export Aggregation'!$A:$A,$B7,'EPA Export Aggregation'!$D:$D,$A$1)*IF($A7="CH4",About!$D$58,IF($A7="N2O",About!$D$59,1))</f>
        <v>7.1471935288091002</v>
      </c>
      <c r="W7">
        <f>SUMIFS('EPA Export Aggregation'!Z:Z,'EPA Export Aggregation'!$A:$A,$B7,'EPA Export Aggregation'!$D:$D,$A$1)*IF($A7="CH4",About!$D$58,IF($A7="N2O",About!$D$59,1))</f>
        <v>8.3419387596000991</v>
      </c>
      <c r="X7">
        <f>SUMIFS('EPA Export Aggregation'!AA:AA,'EPA Export Aggregation'!$A:$A,$B7,'EPA Export Aggregation'!$D:$D,$A$1)*IF($A7="CH4",About!$D$58,IF($A7="N2O",About!$D$59,1))</f>
        <v>6.7430678333617999</v>
      </c>
      <c r="Y7">
        <f>SUMIFS('EPA Export Aggregation'!AB:AB,'EPA Export Aggregation'!$A:$A,$B7,'EPA Export Aggregation'!$D:$D,$A$1)*IF($A7="CH4",About!$D$58,IF($A7="N2O",About!$D$59,1))</f>
        <v>5.9881503607438997</v>
      </c>
      <c r="Z7">
        <f>SUMIFS('EPA Export Aggregation'!AC:AC,'EPA Export Aggregation'!$A:$A,$B7,'EPA Export Aggregation'!$D:$D,$A$1)*IF($A7="CH4",About!$D$58,IF($A7="N2O",About!$D$59,1))</f>
        <v>7.052160288254</v>
      </c>
      <c r="AA7">
        <f>SUMIFS('EPA Export Aggregation'!AD:AD,'EPA Export Aggregation'!$A:$A,$B7,'EPA Export Aggregation'!$D:$D,$A$1)*IF($A7="CH4",About!$D$58,IF($A7="N2O",About!$D$59,1))</f>
        <v>7.8496952301235998</v>
      </c>
      <c r="AB7">
        <f>SUMIFS('EPA Export Aggregation'!AE:AE,'EPA Export Aggregation'!$A:$A,$B7,'EPA Export Aggregation'!$D:$D,$A$1)*IF($A7="CH4",About!$D$58,IF($A7="N2O",About!$D$59,1))</f>
        <v>6.9270712426758001</v>
      </c>
      <c r="AC7">
        <f>SUMIFS('EPA Export Aggregation'!AF:AF,'EPA Export Aggregation'!$A:$A,$B7,'EPA Export Aggregation'!$D:$D,$A$1)*IF($A7="CH4",About!$D$58,IF($A7="N2O",About!$D$59,1))</f>
        <v>6.8238435131320996</v>
      </c>
      <c r="AD7">
        <f>SUMIFS('EPA Export Aggregation'!AG:AG,'EPA Export Aggregation'!$A:$A,$B7,'EPA Export Aggregation'!$D:$D,$A$1)*IF($A7="CH4",About!$D$58,IF($A7="N2O",About!$D$59,1))</f>
        <v>6.4735233280672002</v>
      </c>
      <c r="AE7">
        <f>SUMIFS('EPA Export Aggregation'!AH:AH,'EPA Export Aggregation'!$A:$A,$B7,'EPA Export Aggregation'!$D:$D,$A$1)*IF($A7="CH4",About!$D$58,IF($A7="N2O",About!$D$59,1))</f>
        <v>7.7769900680862003</v>
      </c>
      <c r="AF7">
        <f>SUMIFS('EPA Export Aggregation'!AI:AI,'EPA Export Aggregation'!$A:$A,$B7,'EPA Export Aggregation'!$D:$D,$A$1)*IF($A7="CH4",About!$D$58,IF($A7="N2O",About!$D$59,1))</f>
        <v>7.2280107503875</v>
      </c>
      <c r="AG7">
        <f>SUMIFS('EPA Export Aggregation'!AJ:AJ,'EPA Export Aggregation'!$A:$A,$B7,'EPA Export Aggregation'!$D:$D,$A$1)*IF($A7="CH4",About!$D$58,IF($A7="N2O",About!$D$59,1))</f>
        <v>7.0254697207539003</v>
      </c>
      <c r="AH7">
        <f>SUMIFS('EPA Export Aggregation'!AK:AK,'EPA Export Aggregation'!$A:$A,$B7,'EPA Export Aggregation'!$D:$D,$A$1)*IF($A7="CH4",About!$D$58,IF($A7="N2O",About!$D$59,1))</f>
        <v>7.3588140874443999</v>
      </c>
    </row>
    <row r="8" spans="1:34" x14ac:dyDescent="0.25">
      <c r="A8" s="119" t="s">
        <v>479</v>
      </c>
      <c r="B8" s="120" t="s">
        <v>1960</v>
      </c>
      <c r="C8">
        <f>SUMIFS('EPA Export Aggregation'!F:F,'EPA Export Aggregation'!$A:$A,$B8,'EPA Export Aggregation'!$D:$D,$A$1)*IF($A8="CH4",About!$D$58,IF($A8="N2O",About!$D$59,1))</f>
        <v>3.9443814696409998</v>
      </c>
      <c r="D8">
        <f>SUMIFS('EPA Export Aggregation'!G:G,'EPA Export Aggregation'!$A:$A,$B8,'EPA Export Aggregation'!$D:$D,$A$1)*IF($A8="CH4",About!$D$58,IF($A8="N2O",About!$D$59,1))</f>
        <v>3.7553644730581999</v>
      </c>
      <c r="E8">
        <f>SUMIFS('EPA Export Aggregation'!H:H,'EPA Export Aggregation'!$A:$A,$B8,'EPA Export Aggregation'!$D:$D,$A$1)*IF($A8="CH4",About!$D$58,IF($A8="N2O",About!$D$59,1))</f>
        <v>4.0038204457099003</v>
      </c>
      <c r="F8">
        <f>SUMIFS('EPA Export Aggregation'!I:I,'EPA Export Aggregation'!$A:$A,$B8,'EPA Export Aggregation'!$D:$D,$A$1)*IF($A8="CH4",About!$D$58,IF($A8="N2O",About!$D$59,1))</f>
        <v>4.0034535503633002</v>
      </c>
      <c r="G8">
        <f>SUMIFS('EPA Export Aggregation'!J:J,'EPA Export Aggregation'!$A:$A,$B8,'EPA Export Aggregation'!$D:$D,$A$1)*IF($A8="CH4",About!$D$58,IF($A8="N2O",About!$D$59,1))</f>
        <v>3.8975607967179</v>
      </c>
      <c r="H8">
        <f>SUMIFS('EPA Export Aggregation'!K:K,'EPA Export Aggregation'!$A:$A,$B8,'EPA Export Aggregation'!$D:$D,$A$1)*IF($A8="CH4",About!$D$58,IF($A8="N2O",About!$D$59,1))</f>
        <v>4.0888801813858002</v>
      </c>
      <c r="I8">
        <f>SUMIFS('EPA Export Aggregation'!L:L,'EPA Export Aggregation'!$A:$A,$B8,'EPA Export Aggregation'!$D:$D,$A$1)*IF($A8="CH4",About!$D$58,IF($A8="N2O",About!$D$59,1))</f>
        <v>4.1223110472603004</v>
      </c>
      <c r="J8">
        <f>SUMIFS('EPA Export Aggregation'!M:M,'EPA Export Aggregation'!$A:$A,$B8,'EPA Export Aggregation'!$D:$D,$A$1)*IF($A8="CH4",About!$D$58,IF($A8="N2O",About!$D$59,1))</f>
        <v>4.1322762041210996</v>
      </c>
      <c r="K8">
        <f>SUMIFS('EPA Export Aggregation'!N:N,'EPA Export Aggregation'!$A:$A,$B8,'EPA Export Aggregation'!$D:$D,$A$1)*IF($A8="CH4",About!$D$58,IF($A8="N2O",About!$D$59,1))</f>
        <v>3.6714438028477998</v>
      </c>
      <c r="L8">
        <f>SUMIFS('EPA Export Aggregation'!O:O,'EPA Export Aggregation'!$A:$A,$B8,'EPA Export Aggregation'!$D:$D,$A$1)*IF($A8="CH4",About!$D$58,IF($A8="N2O",About!$D$59,1))</f>
        <v>3.2049189246404</v>
      </c>
      <c r="M8">
        <f>SUMIFS('EPA Export Aggregation'!P:P,'EPA Export Aggregation'!$A:$A,$B8,'EPA Export Aggregation'!$D:$D,$A$1)*IF($A8="CH4",About!$D$58,IF($A8="N2O",About!$D$59,1))</f>
        <v>4.1472321865471997</v>
      </c>
      <c r="N8">
        <f>SUMIFS('EPA Export Aggregation'!Q:Q,'EPA Export Aggregation'!$A:$A,$B8,'EPA Export Aggregation'!$D:$D,$A$1)*IF($A8="CH4",About!$D$58,IF($A8="N2O",About!$D$59,1))</f>
        <v>3.7473246576763</v>
      </c>
      <c r="O8">
        <f>SUMIFS('EPA Export Aggregation'!R:R,'EPA Export Aggregation'!$A:$A,$B8,'EPA Export Aggregation'!$D:$D,$A$1)*IF($A8="CH4",About!$D$58,IF($A8="N2O",About!$D$59,1))</f>
        <v>3.3391169848711999</v>
      </c>
      <c r="P8">
        <f>SUMIFS('EPA Export Aggregation'!S:S,'EPA Export Aggregation'!$A:$A,$B8,'EPA Export Aggregation'!$D:$D,$A$1)*IF($A8="CH4",About!$D$58,IF($A8="N2O",About!$D$59,1))</f>
        <v>3.4078562302430999</v>
      </c>
      <c r="Q8">
        <f>SUMIFS('EPA Export Aggregation'!T:T,'EPA Export Aggregation'!$A:$A,$B8,'EPA Export Aggregation'!$D:$D,$A$1)*IF($A8="CH4",About!$D$58,IF($A8="N2O",About!$D$59,1))</f>
        <v>3.79043910059</v>
      </c>
      <c r="R8">
        <f>SUMIFS('EPA Export Aggregation'!U:U,'EPA Export Aggregation'!$A:$A,$B8,'EPA Export Aggregation'!$D:$D,$A$1)*IF($A8="CH4",About!$D$58,IF($A8="N2O",About!$D$59,1))</f>
        <v>3.6110083118432001</v>
      </c>
      <c r="S8">
        <f>SUMIFS('EPA Export Aggregation'!V:V,'EPA Export Aggregation'!$A:$A,$B8,'EPA Export Aggregation'!$D:$D,$A$1)*IF($A8="CH4",About!$D$58,IF($A8="N2O",About!$D$59,1))</f>
        <v>3.2461302365323998</v>
      </c>
      <c r="T8">
        <f>SUMIFS('EPA Export Aggregation'!W:W,'EPA Export Aggregation'!$A:$A,$B8,'EPA Export Aggregation'!$D:$D,$A$1)*IF($A8="CH4",About!$D$58,IF($A8="N2O",About!$D$59,1))</f>
        <v>3.2809398544708999</v>
      </c>
      <c r="U8">
        <f>SUMIFS('EPA Export Aggregation'!X:X,'EPA Export Aggregation'!$A:$A,$B8,'EPA Export Aggregation'!$D:$D,$A$1)*IF($A8="CH4",About!$D$58,IF($A8="N2O",About!$D$59,1))</f>
        <v>3.4187255198883002</v>
      </c>
      <c r="V8">
        <f>SUMIFS('EPA Export Aggregation'!Y:Y,'EPA Export Aggregation'!$A:$A,$B8,'EPA Export Aggregation'!$D:$D,$A$1)*IF($A8="CH4",About!$D$58,IF($A8="N2O",About!$D$59,1))</f>
        <v>3.5696574107319998</v>
      </c>
      <c r="W8">
        <f>SUMIFS('EPA Export Aggregation'!Z:Z,'EPA Export Aggregation'!$A:$A,$B8,'EPA Export Aggregation'!$D:$D,$A$1)*IF($A8="CH4",About!$D$58,IF($A8="N2O",About!$D$59,1))</f>
        <v>4.0371857012341001</v>
      </c>
      <c r="X8">
        <f>SUMIFS('EPA Export Aggregation'!AA:AA,'EPA Export Aggregation'!$A:$A,$B8,'EPA Export Aggregation'!$D:$D,$A$1)*IF($A8="CH4",About!$D$58,IF($A8="N2O",About!$D$59,1))</f>
        <v>3.8002174966336</v>
      </c>
      <c r="Y8">
        <f>SUMIFS('EPA Export Aggregation'!AB:AB,'EPA Export Aggregation'!$A:$A,$B8,'EPA Export Aggregation'!$D:$D,$A$1)*IF($A8="CH4",About!$D$58,IF($A8="N2O",About!$D$59,1))</f>
        <v>3.5999460364683999</v>
      </c>
      <c r="Z8">
        <f>SUMIFS('EPA Export Aggregation'!AC:AC,'EPA Export Aggregation'!$A:$A,$B8,'EPA Export Aggregation'!$D:$D,$A$1)*IF($A8="CH4",About!$D$58,IF($A8="N2O",About!$D$59,1))</f>
        <v>3.9492431235523</v>
      </c>
      <c r="AA8">
        <f>SUMIFS('EPA Export Aggregation'!AD:AD,'EPA Export Aggregation'!$A:$A,$B8,'EPA Export Aggregation'!$D:$D,$A$1)*IF($A8="CH4",About!$D$58,IF($A8="N2O",About!$D$59,1))</f>
        <v>4.0703236793417004</v>
      </c>
      <c r="AB8">
        <f>SUMIFS('EPA Export Aggregation'!AE:AE,'EPA Export Aggregation'!$A:$A,$B8,'EPA Export Aggregation'!$D:$D,$A$1)*IF($A8="CH4",About!$D$58,IF($A8="N2O",About!$D$59,1))</f>
        <v>4.7734436761663996</v>
      </c>
      <c r="AC8">
        <f>SUMIFS('EPA Export Aggregation'!AF:AF,'EPA Export Aggregation'!$A:$A,$B8,'EPA Export Aggregation'!$D:$D,$A$1)*IF($A8="CH4",About!$D$58,IF($A8="N2O",About!$D$59,1))</f>
        <v>4.5428557494169999</v>
      </c>
      <c r="AD8">
        <f>SUMIFS('EPA Export Aggregation'!AG:AG,'EPA Export Aggregation'!$A:$A,$B8,'EPA Export Aggregation'!$D:$D,$A$1)*IF($A8="CH4",About!$D$58,IF($A8="N2O",About!$D$59,1))</f>
        <v>4.3623280199038996</v>
      </c>
      <c r="AE8">
        <f>SUMIFS('EPA Export Aggregation'!AH:AH,'EPA Export Aggregation'!$A:$A,$B8,'EPA Export Aggregation'!$D:$D,$A$1)*IF($A8="CH4",About!$D$58,IF($A8="N2O",About!$D$59,1))</f>
        <v>4.5100002873738001</v>
      </c>
      <c r="AF8">
        <f>SUMIFS('EPA Export Aggregation'!AI:AI,'EPA Export Aggregation'!$A:$A,$B8,'EPA Export Aggregation'!$D:$D,$A$1)*IF($A8="CH4",About!$D$58,IF($A8="N2O",About!$D$59,1))</f>
        <v>4.3488578973571004</v>
      </c>
      <c r="AG8">
        <f>SUMIFS('EPA Export Aggregation'!AJ:AJ,'EPA Export Aggregation'!$A:$A,$B8,'EPA Export Aggregation'!$D:$D,$A$1)*IF($A8="CH4",About!$D$58,IF($A8="N2O",About!$D$59,1))</f>
        <v>4.1829968558418997</v>
      </c>
      <c r="AH8">
        <f>SUMIFS('EPA Export Aggregation'!AK:AK,'EPA Export Aggregation'!$A:$A,$B8,'EPA Export Aggregation'!$D:$D,$A$1)*IF($A8="CH4",About!$D$58,IF($A8="N2O",About!$D$59,1))</f>
        <v>4.2710981298236996</v>
      </c>
    </row>
    <row r="9" spans="1:34" x14ac:dyDescent="0.25">
      <c r="A9" s="119" t="s">
        <v>479</v>
      </c>
      <c r="B9" s="120" t="s">
        <v>1961</v>
      </c>
      <c r="C9">
        <f>SUMIFS('EPA Export Aggregation'!F:F,'EPA Export Aggregation'!$A:$A,$B9,'EPA Export Aggregation'!$D:$D,$A$1)*IF($A9="CH4",About!$D$58,IF($A9="N2O",About!$D$59,1))</f>
        <v>0.87350858016029997</v>
      </c>
      <c r="D9">
        <f>SUMIFS('EPA Export Aggregation'!G:G,'EPA Export Aggregation'!$A:$A,$B9,'EPA Export Aggregation'!$D:$D,$A$1)*IF($A9="CH4",About!$D$58,IF($A9="N2O",About!$D$59,1))</f>
        <v>0.82505684279439995</v>
      </c>
      <c r="E9">
        <f>SUMIFS('EPA Export Aggregation'!H:H,'EPA Export Aggregation'!$A:$A,$B9,'EPA Export Aggregation'!$D:$D,$A$1)*IF($A9="CH4",About!$D$58,IF($A9="N2O",About!$D$59,1))</f>
        <v>0.88725296992839997</v>
      </c>
      <c r="F9">
        <f>SUMIFS('EPA Export Aggregation'!I:I,'EPA Export Aggregation'!$A:$A,$B9,'EPA Export Aggregation'!$D:$D,$A$1)*IF($A9="CH4",About!$D$58,IF($A9="N2O",About!$D$59,1))</f>
        <v>0.87211564932920005</v>
      </c>
      <c r="G9">
        <f>SUMIFS('EPA Export Aggregation'!J:J,'EPA Export Aggregation'!$A:$A,$B9,'EPA Export Aggregation'!$D:$D,$A$1)*IF($A9="CH4",About!$D$58,IF($A9="N2O",About!$D$59,1))</f>
        <v>0.87852623792329998</v>
      </c>
      <c r="H9">
        <f>SUMIFS('EPA Export Aggregation'!K:K,'EPA Export Aggregation'!$A:$A,$B9,'EPA Export Aggregation'!$D:$D,$A$1)*IF($A9="CH4",About!$D$58,IF($A9="N2O",About!$D$59,1))</f>
        <v>0.85074552205359999</v>
      </c>
      <c r="I9">
        <f>SUMIFS('EPA Export Aggregation'!L:L,'EPA Export Aggregation'!$A:$A,$B9,'EPA Export Aggregation'!$D:$D,$A$1)*IF($A9="CH4",About!$D$58,IF($A9="N2O",About!$D$59,1))</f>
        <v>0.85153170926400001</v>
      </c>
      <c r="J9">
        <f>SUMIFS('EPA Export Aggregation'!M:M,'EPA Export Aggregation'!$A:$A,$B9,'EPA Export Aggregation'!$D:$D,$A$1)*IF($A9="CH4",About!$D$58,IF($A9="N2O",About!$D$59,1))</f>
        <v>0.86402108857920001</v>
      </c>
      <c r="K9">
        <f>SUMIFS('EPA Export Aggregation'!N:N,'EPA Export Aggregation'!$A:$A,$B9,'EPA Export Aggregation'!$D:$D,$A$1)*IF($A9="CH4",About!$D$58,IF($A9="N2O",About!$D$59,1))</f>
        <v>0.90762880585149996</v>
      </c>
      <c r="L9">
        <f>SUMIFS('EPA Export Aggregation'!O:O,'EPA Export Aggregation'!$A:$A,$B9,'EPA Export Aggregation'!$D:$D,$A$1)*IF($A9="CH4",About!$D$58,IF($A9="N2O",About!$D$59,1))</f>
        <v>1.0370563092992999</v>
      </c>
      <c r="M9">
        <f>SUMIFS('EPA Export Aggregation'!P:P,'EPA Export Aggregation'!$A:$A,$B9,'EPA Export Aggregation'!$D:$D,$A$1)*IF($A9="CH4",About!$D$58,IF($A9="N2O",About!$D$59,1))</f>
        <v>0.93337937804530002</v>
      </c>
      <c r="N9">
        <f>SUMIFS('EPA Export Aggregation'!Q:Q,'EPA Export Aggregation'!$A:$A,$B9,'EPA Export Aggregation'!$D:$D,$A$1)*IF($A9="CH4",About!$D$58,IF($A9="N2O",About!$D$59,1))</f>
        <v>0.92250217820239999</v>
      </c>
      <c r="O9">
        <f>SUMIFS('EPA Export Aggregation'!R:R,'EPA Export Aggregation'!$A:$A,$B9,'EPA Export Aggregation'!$D:$D,$A$1)*IF($A9="CH4",About!$D$58,IF($A9="N2O",About!$D$59,1))</f>
        <v>0.9327635552329</v>
      </c>
      <c r="P9">
        <f>SUMIFS('EPA Export Aggregation'!S:S,'EPA Export Aggregation'!$A:$A,$B9,'EPA Export Aggregation'!$D:$D,$A$1)*IF($A9="CH4",About!$D$58,IF($A9="N2O",About!$D$59,1))</f>
        <v>0.78313377396549999</v>
      </c>
      <c r="Q9">
        <f>SUMIFS('EPA Export Aggregation'!T:T,'EPA Export Aggregation'!$A:$A,$B9,'EPA Export Aggregation'!$D:$D,$A$1)*IF($A9="CH4",About!$D$58,IF($A9="N2O",About!$D$59,1))</f>
        <v>0.79068547151599999</v>
      </c>
      <c r="R9">
        <f>SUMIFS('EPA Export Aggregation'!U:U,'EPA Export Aggregation'!$A:$A,$B9,'EPA Export Aggregation'!$D:$D,$A$1)*IF($A9="CH4",About!$D$58,IF($A9="N2O",About!$D$59,1))</f>
        <v>0.84713248317120005</v>
      </c>
      <c r="S9">
        <f>SUMIFS('EPA Export Aggregation'!V:V,'EPA Export Aggregation'!$A:$A,$B9,'EPA Export Aggregation'!$D:$D,$A$1)*IF($A9="CH4",About!$D$58,IF($A9="N2O",About!$D$59,1))</f>
        <v>0.85139085115099999</v>
      </c>
      <c r="T9">
        <f>SUMIFS('EPA Export Aggregation'!W:W,'EPA Export Aggregation'!$A:$A,$B9,'EPA Export Aggregation'!$D:$D,$A$1)*IF($A9="CH4",About!$D$58,IF($A9="N2O",About!$D$59,1))</f>
        <v>0.80844926452959998</v>
      </c>
      <c r="U9">
        <f>SUMIFS('EPA Export Aggregation'!X:X,'EPA Export Aggregation'!$A:$A,$B9,'EPA Export Aggregation'!$D:$D,$A$1)*IF($A9="CH4",About!$D$58,IF($A9="N2O",About!$D$59,1))</f>
        <v>0.76432970758959995</v>
      </c>
      <c r="V9">
        <f>SUMIFS('EPA Export Aggregation'!Y:Y,'EPA Export Aggregation'!$A:$A,$B9,'EPA Export Aggregation'!$D:$D,$A$1)*IF($A9="CH4",About!$D$58,IF($A9="N2O",About!$D$59,1))</f>
        <v>0.62915732296409999</v>
      </c>
      <c r="W9">
        <f>SUMIFS('EPA Export Aggregation'!Z:Z,'EPA Export Aggregation'!$A:$A,$B9,'EPA Export Aggregation'!$D:$D,$A$1)*IF($A9="CH4",About!$D$58,IF($A9="N2O",About!$D$59,1))</f>
        <v>0.75437664754400002</v>
      </c>
      <c r="X9">
        <f>SUMIFS('EPA Export Aggregation'!AA:AA,'EPA Export Aggregation'!$A:$A,$B9,'EPA Export Aggregation'!$D:$D,$A$1)*IF($A9="CH4",About!$D$58,IF($A9="N2O",About!$D$59,1))</f>
        <v>0.69432403606490001</v>
      </c>
      <c r="Y9">
        <f>SUMIFS('EPA Export Aggregation'!AB:AB,'EPA Export Aggregation'!$A:$A,$B9,'EPA Export Aggregation'!$D:$D,$A$1)*IF($A9="CH4",About!$D$58,IF($A9="N2O",About!$D$59,1))</f>
        <v>0.60752790687869995</v>
      </c>
      <c r="Z9">
        <f>SUMIFS('EPA Export Aggregation'!AC:AC,'EPA Export Aggregation'!$A:$A,$B9,'EPA Export Aggregation'!$D:$D,$A$1)*IF($A9="CH4",About!$D$58,IF($A9="N2O",About!$D$59,1))</f>
        <v>0.75608823361169997</v>
      </c>
      <c r="AA9">
        <f>SUMIFS('EPA Export Aggregation'!AD:AD,'EPA Export Aggregation'!$A:$A,$B9,'EPA Export Aggregation'!$D:$D,$A$1)*IF($A9="CH4",About!$D$58,IF($A9="N2O",About!$D$59,1))</f>
        <v>0.78710183238520004</v>
      </c>
      <c r="AB9">
        <f>SUMIFS('EPA Export Aggregation'!AE:AE,'EPA Export Aggregation'!$A:$A,$B9,'EPA Export Aggregation'!$D:$D,$A$1)*IF($A9="CH4",About!$D$58,IF($A9="N2O",About!$D$59,1))</f>
        <v>0.82086793351309995</v>
      </c>
      <c r="AC9">
        <f>SUMIFS('EPA Export Aggregation'!AF:AF,'EPA Export Aggregation'!$A:$A,$B9,'EPA Export Aggregation'!$D:$D,$A$1)*IF($A9="CH4",About!$D$58,IF($A9="N2O",About!$D$59,1))</f>
        <v>0.75277980121239996</v>
      </c>
      <c r="AD9">
        <f>SUMIFS('EPA Export Aggregation'!AG:AG,'EPA Export Aggregation'!$A:$A,$B9,'EPA Export Aggregation'!$D:$D,$A$1)*IF($A9="CH4",About!$D$58,IF($A9="N2O",About!$D$59,1))</f>
        <v>0.7450337547443</v>
      </c>
      <c r="AE9">
        <f>SUMIFS('EPA Export Aggregation'!AH:AH,'EPA Export Aggregation'!$A:$A,$B9,'EPA Export Aggregation'!$D:$D,$A$1)*IF($A9="CH4",About!$D$58,IF($A9="N2O",About!$D$59,1))</f>
        <v>0.74106506491629998</v>
      </c>
      <c r="AF9">
        <f>SUMIFS('EPA Export Aggregation'!AI:AI,'EPA Export Aggregation'!$A:$A,$B9,'EPA Export Aggregation'!$D:$D,$A$1)*IF($A9="CH4",About!$D$58,IF($A9="N2O",About!$D$59,1))</f>
        <v>0.70778889041460002</v>
      </c>
      <c r="AG9">
        <f>SUMIFS('EPA Export Aggregation'!AJ:AJ,'EPA Export Aggregation'!$A:$A,$B9,'EPA Export Aggregation'!$D:$D,$A$1)*IF($A9="CH4",About!$D$58,IF($A9="N2O",About!$D$59,1))</f>
        <v>0.64842376996030004</v>
      </c>
      <c r="AH9">
        <f>SUMIFS('EPA Export Aggregation'!AK:AK,'EPA Export Aggregation'!$A:$A,$B9,'EPA Export Aggregation'!$D:$D,$A$1)*IF($A9="CH4",About!$D$58,IF($A9="N2O",About!$D$59,1))</f>
        <v>0.69053970615100002</v>
      </c>
    </row>
    <row r="10" spans="1:34" x14ac:dyDescent="0.25">
      <c r="A10" s="119" t="s">
        <v>479</v>
      </c>
      <c r="B10" s="120" t="s">
        <v>1962</v>
      </c>
      <c r="C10">
        <f>SUMIFS('EPA Export Aggregation'!F:F,'EPA Export Aggregation'!$A:$A,$B10,'EPA Export Aggregation'!$D:$D,$A$1)*IF($A10="CH4",About!$D$58,IF($A10="N2O",About!$D$59,1))</f>
        <v>3.1912478676E-3</v>
      </c>
      <c r="D10">
        <f>SUMIFS('EPA Export Aggregation'!G:G,'EPA Export Aggregation'!$A:$A,$B10,'EPA Export Aggregation'!$D:$D,$A$1)*IF($A10="CH4",About!$D$58,IF($A10="N2O",About!$D$59,1))</f>
        <v>3.2058353797999998E-3</v>
      </c>
      <c r="E10">
        <f>SUMIFS('EPA Export Aggregation'!H:H,'EPA Export Aggregation'!$A:$A,$B10,'EPA Export Aggregation'!$D:$D,$A$1)*IF($A10="CH4",About!$D$58,IF($A10="N2O",About!$D$59,1))</f>
        <v>3.1850313084E-3</v>
      </c>
      <c r="F10">
        <f>SUMIFS('EPA Export Aggregation'!I:I,'EPA Export Aggregation'!$A:$A,$B10,'EPA Export Aggregation'!$D:$D,$A$1)*IF($A10="CH4",About!$D$58,IF($A10="N2O",About!$D$59,1))</f>
        <v>3.1606958868E-3</v>
      </c>
      <c r="G10">
        <f>SUMIFS('EPA Export Aggregation'!J:J,'EPA Export Aggregation'!$A:$A,$B10,'EPA Export Aggregation'!$D:$D,$A$1)*IF($A10="CH4",About!$D$58,IF($A10="N2O",About!$D$59,1))</f>
        <v>3.1609281889000002E-3</v>
      </c>
      <c r="H10">
        <f>SUMIFS('EPA Export Aggregation'!K:K,'EPA Export Aggregation'!$A:$A,$B10,'EPA Export Aggregation'!$D:$D,$A$1)*IF($A10="CH4",About!$D$58,IF($A10="N2O",About!$D$59,1))</f>
        <v>3.0691727396E-3</v>
      </c>
      <c r="I10">
        <f>SUMIFS('EPA Export Aggregation'!L:L,'EPA Export Aggregation'!$A:$A,$B10,'EPA Export Aggregation'!$D:$D,$A$1)*IF($A10="CH4",About!$D$58,IF($A10="N2O",About!$D$59,1))</f>
        <v>2.9869925605000001E-3</v>
      </c>
      <c r="J10">
        <f>SUMIFS('EPA Export Aggregation'!M:M,'EPA Export Aggregation'!$A:$A,$B10,'EPA Export Aggregation'!$D:$D,$A$1)*IF($A10="CH4",About!$D$58,IF($A10="N2O",About!$D$59,1))</f>
        <v>2.9514076082999999E-3</v>
      </c>
      <c r="K10">
        <f>SUMIFS('EPA Export Aggregation'!N:N,'EPA Export Aggregation'!$A:$A,$B10,'EPA Export Aggregation'!$D:$D,$A$1)*IF($A10="CH4",About!$D$58,IF($A10="N2O",About!$D$59,1))</f>
        <v>2.9079003201E-3</v>
      </c>
      <c r="L10">
        <f>SUMIFS('EPA Export Aggregation'!O:O,'EPA Export Aggregation'!$A:$A,$B10,'EPA Export Aggregation'!$D:$D,$A$1)*IF($A10="CH4",About!$D$58,IF($A10="N2O",About!$D$59,1))</f>
        <v>2.8366664821E-3</v>
      </c>
      <c r="M10">
        <f>SUMIFS('EPA Export Aggregation'!P:P,'EPA Export Aggregation'!$A:$A,$B10,'EPA Export Aggregation'!$D:$D,$A$1)*IF($A10="CH4",About!$D$58,IF($A10="N2O",About!$D$59,1))</f>
        <v>2.7696791576E-3</v>
      </c>
      <c r="N10">
        <f>SUMIFS('EPA Export Aggregation'!Q:Q,'EPA Export Aggregation'!$A:$A,$B10,'EPA Export Aggregation'!$D:$D,$A$1)*IF($A10="CH4",About!$D$58,IF($A10="N2O",About!$D$59,1))</f>
        <v>2.8015045162999999E-3</v>
      </c>
      <c r="O10">
        <f>SUMIFS('EPA Export Aggregation'!R:R,'EPA Export Aggregation'!$A:$A,$B10,'EPA Export Aggregation'!$D:$D,$A$1)*IF($A10="CH4",About!$D$58,IF($A10="N2O",About!$D$59,1))</f>
        <v>3.0925442702999999E-3</v>
      </c>
      <c r="P10">
        <f>SUMIFS('EPA Export Aggregation'!S:S,'EPA Export Aggregation'!$A:$A,$B10,'EPA Export Aggregation'!$D:$D,$A$1)*IF($A10="CH4",About!$D$58,IF($A10="N2O",About!$D$59,1))</f>
        <v>3.1904963361999998E-3</v>
      </c>
      <c r="Q10">
        <f>SUMIFS('EPA Export Aggregation'!T:T,'EPA Export Aggregation'!$A:$A,$B10,'EPA Export Aggregation'!$D:$D,$A$1)*IF($A10="CH4",About!$D$58,IF($A10="N2O",About!$D$59,1))</f>
        <v>3.159807268E-3</v>
      </c>
      <c r="R10">
        <f>SUMIFS('EPA Export Aggregation'!U:U,'EPA Export Aggregation'!$A:$A,$B10,'EPA Export Aggregation'!$D:$D,$A$1)*IF($A10="CH4",About!$D$58,IF($A10="N2O",About!$D$59,1))</f>
        <v>3.2232746951999999E-3</v>
      </c>
      <c r="S10">
        <f>SUMIFS('EPA Export Aggregation'!V:V,'EPA Export Aggregation'!$A:$A,$B10,'EPA Export Aggregation'!$D:$D,$A$1)*IF($A10="CH4",About!$D$58,IF($A10="N2O",About!$D$59,1))</f>
        <v>3.2042768614000002E-3</v>
      </c>
      <c r="T10">
        <f>SUMIFS('EPA Export Aggregation'!W:W,'EPA Export Aggregation'!$A:$A,$B10,'EPA Export Aggregation'!$D:$D,$A$1)*IF($A10="CH4",About!$D$58,IF($A10="N2O",About!$D$59,1))</f>
        <v>3.0795847200999998E-3</v>
      </c>
      <c r="U10">
        <f>SUMIFS('EPA Export Aggregation'!X:X,'EPA Export Aggregation'!$A:$A,$B10,'EPA Export Aggregation'!$D:$D,$A$1)*IF($A10="CH4",About!$D$58,IF($A10="N2O",About!$D$59,1))</f>
        <v>3.3559287890000001E-3</v>
      </c>
      <c r="V10">
        <f>SUMIFS('EPA Export Aggregation'!Y:Y,'EPA Export Aggregation'!$A:$A,$B10,'EPA Export Aggregation'!$D:$D,$A$1)*IF($A10="CH4",About!$D$58,IF($A10="N2O",About!$D$59,1))</f>
        <v>3.3770426306E-3</v>
      </c>
      <c r="W10">
        <f>SUMIFS('EPA Export Aggregation'!Z:Z,'EPA Export Aggregation'!$A:$A,$B10,'EPA Export Aggregation'!$D:$D,$A$1)*IF($A10="CH4",About!$D$58,IF($A10="N2O",About!$D$59,1))</f>
        <v>3.6513702713E-3</v>
      </c>
      <c r="X10">
        <f>SUMIFS('EPA Export Aggregation'!AA:AA,'EPA Export Aggregation'!$A:$A,$B10,'EPA Export Aggregation'!$D:$D,$A$1)*IF($A10="CH4",About!$D$58,IF($A10="N2O",About!$D$59,1))</f>
        <v>3.7475229251000002E-3</v>
      </c>
      <c r="Y10">
        <f>SUMIFS('EPA Export Aggregation'!AB:AB,'EPA Export Aggregation'!$A:$A,$B10,'EPA Export Aggregation'!$D:$D,$A$1)*IF($A10="CH4",About!$D$58,IF($A10="N2O",About!$D$59,1))</f>
        <v>3.9197493544999998E-3</v>
      </c>
      <c r="Z10">
        <f>SUMIFS('EPA Export Aggregation'!AC:AC,'EPA Export Aggregation'!$A:$A,$B10,'EPA Export Aggregation'!$D:$D,$A$1)*IF($A10="CH4",About!$D$58,IF($A10="N2O",About!$D$59,1))</f>
        <v>3.8604439050000001E-3</v>
      </c>
      <c r="AA10">
        <f>SUMIFS('EPA Export Aggregation'!AD:AD,'EPA Export Aggregation'!$A:$A,$B10,'EPA Export Aggregation'!$D:$D,$A$1)*IF($A10="CH4",About!$D$58,IF($A10="N2O",About!$D$59,1))</f>
        <v>3.9709596229000003E-3</v>
      </c>
      <c r="AB10">
        <f>SUMIFS('EPA Export Aggregation'!AE:AE,'EPA Export Aggregation'!$A:$A,$B10,'EPA Export Aggregation'!$D:$D,$A$1)*IF($A10="CH4",About!$D$58,IF($A10="N2O",About!$D$59,1))</f>
        <v>3.9663838916E-3</v>
      </c>
      <c r="AC10">
        <f>SUMIFS('EPA Export Aggregation'!AF:AF,'EPA Export Aggregation'!$A:$A,$B10,'EPA Export Aggregation'!$D:$D,$A$1)*IF($A10="CH4",About!$D$58,IF($A10="N2O",About!$D$59,1))</f>
        <v>5.7320307680000003E-3</v>
      </c>
      <c r="AD10">
        <f>SUMIFS('EPA Export Aggregation'!AG:AG,'EPA Export Aggregation'!$A:$A,$B10,'EPA Export Aggregation'!$D:$D,$A$1)*IF($A10="CH4",About!$D$58,IF($A10="N2O",About!$D$59,1))</f>
        <v>8.7055747758999994E-3</v>
      </c>
      <c r="AE10">
        <f>SUMIFS('EPA Export Aggregation'!AH:AH,'EPA Export Aggregation'!$A:$A,$B10,'EPA Export Aggregation'!$D:$D,$A$1)*IF($A10="CH4",About!$D$58,IF($A10="N2O",About!$D$59,1))</f>
        <v>9.3956785071000002E-3</v>
      </c>
      <c r="AF10">
        <f>SUMIFS('EPA Export Aggregation'!AI:AI,'EPA Export Aggregation'!$A:$A,$B10,'EPA Export Aggregation'!$D:$D,$A$1)*IF($A10="CH4",About!$D$58,IF($A10="N2O",About!$D$59,1))</f>
        <v>2.0762732045099999E-2</v>
      </c>
      <c r="AG10">
        <f>SUMIFS('EPA Export Aggregation'!AJ:AJ,'EPA Export Aggregation'!$A:$A,$B10,'EPA Export Aggregation'!$D:$D,$A$1)*IF($A10="CH4",About!$D$58,IF($A10="N2O",About!$D$59,1))</f>
        <v>3.3982403674400002E-2</v>
      </c>
      <c r="AH10">
        <f>SUMIFS('EPA Export Aggregation'!AK:AK,'EPA Export Aggregation'!$A:$A,$B10,'EPA Export Aggregation'!$D:$D,$A$1)*IF($A10="CH4",About!$D$58,IF($A10="N2O",About!$D$59,1))</f>
        <v>1.49421464653E-2</v>
      </c>
    </row>
    <row r="11" spans="1:34" x14ac:dyDescent="0.25">
      <c r="A11" s="119" t="s">
        <v>479</v>
      </c>
      <c r="B11" s="120" t="s">
        <v>1963</v>
      </c>
      <c r="C11">
        <f>SUMIFS('EPA Export Aggregation'!F:F,'EPA Export Aggregation'!$A:$A,$B11,'EPA Export Aggregation'!$D:$D,$A$1)*IF($A11="CH4",About!$D$58,IF($A11="N2O",About!$D$59,1))</f>
        <v>0.50624026532550004</v>
      </c>
      <c r="D11">
        <f>SUMIFS('EPA Export Aggregation'!G:G,'EPA Export Aggregation'!$A:$A,$B11,'EPA Export Aggregation'!$D:$D,$A$1)*IF($A11="CH4",About!$D$58,IF($A11="N2O",About!$D$59,1))</f>
        <v>0.43684809692999998</v>
      </c>
      <c r="E11">
        <f>SUMIFS('EPA Export Aggregation'!H:H,'EPA Export Aggregation'!$A:$A,$B11,'EPA Export Aggregation'!$D:$D,$A$1)*IF($A11="CH4",About!$D$58,IF($A11="N2O",About!$D$59,1))</f>
        <v>0.44699278228580003</v>
      </c>
      <c r="F11">
        <f>SUMIFS('EPA Export Aggregation'!I:I,'EPA Export Aggregation'!$A:$A,$B11,'EPA Export Aggregation'!$D:$D,$A$1)*IF($A11="CH4",About!$D$58,IF($A11="N2O",About!$D$59,1))</f>
        <v>0.81664100828050001</v>
      </c>
      <c r="G11">
        <f>SUMIFS('EPA Export Aggregation'!J:J,'EPA Export Aggregation'!$A:$A,$B11,'EPA Export Aggregation'!$D:$D,$A$1)*IF($A11="CH4",About!$D$58,IF($A11="N2O",About!$D$59,1))</f>
        <v>0.8304284615691</v>
      </c>
      <c r="H11">
        <f>SUMIFS('EPA Export Aggregation'!K:K,'EPA Export Aggregation'!$A:$A,$B11,'EPA Export Aggregation'!$D:$D,$A$1)*IF($A11="CH4",About!$D$58,IF($A11="N2O",About!$D$59,1))</f>
        <v>0.84548160390839999</v>
      </c>
      <c r="I11">
        <f>SUMIFS('EPA Export Aggregation'!L:L,'EPA Export Aggregation'!$A:$A,$B11,'EPA Export Aggregation'!$D:$D,$A$1)*IF($A11="CH4",About!$D$58,IF($A11="N2O",About!$D$59,1))</f>
        <v>0.43581431588750003</v>
      </c>
      <c r="J11">
        <f>SUMIFS('EPA Export Aggregation'!M:M,'EPA Export Aggregation'!$A:$A,$B11,'EPA Export Aggregation'!$D:$D,$A$1)*IF($A11="CH4",About!$D$58,IF($A11="N2O",About!$D$59,1))</f>
        <v>0.42474123199000002</v>
      </c>
      <c r="K11">
        <f>SUMIFS('EPA Export Aggregation'!N:N,'EPA Export Aggregation'!$A:$A,$B11,'EPA Export Aggregation'!$D:$D,$A$1)*IF($A11="CH4",About!$D$58,IF($A11="N2O",About!$D$59,1))</f>
        <v>0.45128266962980002</v>
      </c>
      <c r="L11">
        <f>SUMIFS('EPA Export Aggregation'!O:O,'EPA Export Aggregation'!$A:$A,$B11,'EPA Export Aggregation'!$D:$D,$A$1)*IF($A11="CH4",About!$D$58,IF($A11="N2O",About!$D$59,1))</f>
        <v>0.46565372432820001</v>
      </c>
      <c r="M11">
        <f>SUMIFS('EPA Export Aggregation'!P:P,'EPA Export Aggregation'!$A:$A,$B11,'EPA Export Aggregation'!$D:$D,$A$1)*IF($A11="CH4",About!$D$58,IF($A11="N2O",About!$D$59,1))</f>
        <v>0.50936450707820002</v>
      </c>
      <c r="N11">
        <f>SUMIFS('EPA Export Aggregation'!Q:Q,'EPA Export Aggregation'!$A:$A,$B11,'EPA Export Aggregation'!$D:$D,$A$1)*IF($A11="CH4",About!$D$58,IF($A11="N2O",About!$D$59,1))</f>
        <v>0.49757130370660002</v>
      </c>
      <c r="O11">
        <f>SUMIFS('EPA Export Aggregation'!R:R,'EPA Export Aggregation'!$A:$A,$B11,'EPA Export Aggregation'!$D:$D,$A$1)*IF($A11="CH4",About!$D$58,IF($A11="N2O",About!$D$59,1))</f>
        <v>0.45905914016350002</v>
      </c>
      <c r="P11">
        <f>SUMIFS('EPA Export Aggregation'!S:S,'EPA Export Aggregation'!$A:$A,$B11,'EPA Export Aggregation'!$D:$D,$A$1)*IF($A11="CH4",About!$D$58,IF($A11="N2O",About!$D$59,1))</f>
        <v>0.4200584989301</v>
      </c>
      <c r="Q11">
        <f>SUMIFS('EPA Export Aggregation'!T:T,'EPA Export Aggregation'!$A:$A,$B11,'EPA Export Aggregation'!$D:$D,$A$1)*IF($A11="CH4",About!$D$58,IF($A11="N2O",About!$D$59,1))</f>
        <v>0.41986713115629998</v>
      </c>
      <c r="R11">
        <f>SUMIFS('EPA Export Aggregation'!U:U,'EPA Export Aggregation'!$A:$A,$B11,'EPA Export Aggregation'!$D:$D,$A$1)*IF($A11="CH4",About!$D$58,IF($A11="N2O",About!$D$59,1))</f>
        <v>0.38936496778419999</v>
      </c>
      <c r="S11">
        <f>SUMIFS('EPA Export Aggregation'!V:V,'EPA Export Aggregation'!$A:$A,$B11,'EPA Export Aggregation'!$D:$D,$A$1)*IF($A11="CH4",About!$D$58,IF($A11="N2O",About!$D$59,1))</f>
        <v>0.42731027576539998</v>
      </c>
      <c r="T11">
        <f>SUMIFS('EPA Export Aggregation'!W:W,'EPA Export Aggregation'!$A:$A,$B11,'EPA Export Aggregation'!$D:$D,$A$1)*IF($A11="CH4",About!$D$58,IF($A11="N2O",About!$D$59,1))</f>
        <v>0.4050851067988</v>
      </c>
      <c r="U11">
        <f>SUMIFS('EPA Export Aggregation'!X:X,'EPA Export Aggregation'!$A:$A,$B11,'EPA Export Aggregation'!$D:$D,$A$1)*IF($A11="CH4",About!$D$58,IF($A11="N2O",About!$D$59,1))</f>
        <v>0.62859173339980001</v>
      </c>
      <c r="V11">
        <f>SUMIFS('EPA Export Aggregation'!Y:Y,'EPA Export Aggregation'!$A:$A,$B11,'EPA Export Aggregation'!$D:$D,$A$1)*IF($A11="CH4",About!$D$58,IF($A11="N2O",About!$D$59,1))</f>
        <v>0.48487384542950002</v>
      </c>
      <c r="W11">
        <f>SUMIFS('EPA Export Aggregation'!Z:Z,'EPA Export Aggregation'!$A:$A,$B11,'EPA Export Aggregation'!$D:$D,$A$1)*IF($A11="CH4",About!$D$58,IF($A11="N2O",About!$D$59,1))</f>
        <v>0.29060612851680001</v>
      </c>
      <c r="X11">
        <f>SUMIFS('EPA Export Aggregation'!AA:AA,'EPA Export Aggregation'!$A:$A,$B11,'EPA Export Aggregation'!$D:$D,$A$1)*IF($A11="CH4",About!$D$58,IF($A11="N2O",About!$D$59,1))</f>
        <v>0.1957515699555</v>
      </c>
      <c r="Y11">
        <f>SUMIFS('EPA Export Aggregation'!AB:AB,'EPA Export Aggregation'!$A:$A,$B11,'EPA Export Aggregation'!$D:$D,$A$1)*IF($A11="CH4",About!$D$58,IF($A11="N2O",About!$D$59,1))</f>
        <v>0.20904992754080001</v>
      </c>
      <c r="Z11">
        <f>SUMIFS('EPA Export Aggregation'!AC:AC,'EPA Export Aggregation'!$A:$A,$B11,'EPA Export Aggregation'!$D:$D,$A$1)*IF($A11="CH4",About!$D$58,IF($A11="N2O",About!$D$59,1))</f>
        <v>0.19344218733900001</v>
      </c>
      <c r="AA11">
        <f>SUMIFS('EPA Export Aggregation'!AD:AD,'EPA Export Aggregation'!$A:$A,$B11,'EPA Export Aggregation'!$D:$D,$A$1)*IF($A11="CH4",About!$D$58,IF($A11="N2O",About!$D$59,1))</f>
        <v>0.1841608111036</v>
      </c>
      <c r="AB11">
        <f>SUMIFS('EPA Export Aggregation'!AE:AE,'EPA Export Aggregation'!$A:$A,$B11,'EPA Export Aggregation'!$D:$D,$A$1)*IF($A11="CH4",About!$D$58,IF($A11="N2O",About!$D$59,1))</f>
        <v>0.24676810998490001</v>
      </c>
      <c r="AC11">
        <f>SUMIFS('EPA Export Aggregation'!AF:AF,'EPA Export Aggregation'!$A:$A,$B11,'EPA Export Aggregation'!$D:$D,$A$1)*IF($A11="CH4",About!$D$58,IF($A11="N2O",About!$D$59,1))</f>
        <v>0.28143729009239998</v>
      </c>
      <c r="AD11">
        <f>SUMIFS('EPA Export Aggregation'!AG:AG,'EPA Export Aggregation'!$A:$A,$B11,'EPA Export Aggregation'!$D:$D,$A$1)*IF($A11="CH4",About!$D$58,IF($A11="N2O",About!$D$59,1))</f>
        <v>0.25536890723650002</v>
      </c>
      <c r="AE11">
        <f>SUMIFS('EPA Export Aggregation'!AH:AH,'EPA Export Aggregation'!$A:$A,$B11,'EPA Export Aggregation'!$D:$D,$A$1)*IF($A11="CH4",About!$D$58,IF($A11="N2O",About!$D$59,1))</f>
        <v>0.2434866388154</v>
      </c>
      <c r="AF11">
        <f>SUMIFS('EPA Export Aggregation'!AI:AI,'EPA Export Aggregation'!$A:$A,$B11,'EPA Export Aggregation'!$D:$D,$A$1)*IF($A11="CH4",About!$D$58,IF($A11="N2O",About!$D$59,1))</f>
        <v>0.25212342814369998</v>
      </c>
      <c r="AG11">
        <f>SUMIFS('EPA Export Aggregation'!AJ:AJ,'EPA Export Aggregation'!$A:$A,$B11,'EPA Export Aggregation'!$D:$D,$A$1)*IF($A11="CH4",About!$D$58,IF($A11="N2O",About!$D$59,1))</f>
        <v>0.2589127447904</v>
      </c>
      <c r="AH11">
        <f>SUMIFS('EPA Export Aggregation'!AK:AK,'EPA Export Aggregation'!$A:$A,$B11,'EPA Export Aggregation'!$D:$D,$A$1)*IF($A11="CH4",About!$D$58,IF($A11="N2O",About!$D$59,1))</f>
        <v>0.21639797525310001</v>
      </c>
    </row>
    <row r="12" spans="1:34" x14ac:dyDescent="0.25">
      <c r="A12" s="119" t="s">
        <v>479</v>
      </c>
      <c r="B12" s="120" t="s">
        <v>1964</v>
      </c>
      <c r="C12">
        <f>SUMIFS('EPA Export Aggregation'!F:F,'EPA Export Aggregation'!$A:$A,$B12,'EPA Export Aggregation'!$D:$D,$A$1)*IF($A12="CH4",About!$D$58,IF($A12="N2O",About!$D$59,1))</f>
        <v>0</v>
      </c>
      <c r="D12">
        <f>SUMIFS('EPA Export Aggregation'!G:G,'EPA Export Aggregation'!$A:$A,$B12,'EPA Export Aggregation'!$D:$D,$A$1)*IF($A12="CH4",About!$D$58,IF($A12="N2O",About!$D$59,1))</f>
        <v>0</v>
      </c>
      <c r="E12">
        <f>SUMIFS('EPA Export Aggregation'!H:H,'EPA Export Aggregation'!$A:$A,$B12,'EPA Export Aggregation'!$D:$D,$A$1)*IF($A12="CH4",About!$D$58,IF($A12="N2O",About!$D$59,1))</f>
        <v>0</v>
      </c>
      <c r="F12">
        <f>SUMIFS('EPA Export Aggregation'!I:I,'EPA Export Aggregation'!$A:$A,$B12,'EPA Export Aggregation'!$D:$D,$A$1)*IF($A12="CH4",About!$D$58,IF($A12="N2O",About!$D$59,1))</f>
        <v>0</v>
      </c>
      <c r="G12">
        <f>SUMIFS('EPA Export Aggregation'!J:J,'EPA Export Aggregation'!$A:$A,$B12,'EPA Export Aggregation'!$D:$D,$A$1)*IF($A12="CH4",About!$D$58,IF($A12="N2O",About!$D$59,1))</f>
        <v>0</v>
      </c>
      <c r="H12">
        <f>SUMIFS('EPA Export Aggregation'!K:K,'EPA Export Aggregation'!$A:$A,$B12,'EPA Export Aggregation'!$D:$D,$A$1)*IF($A12="CH4",About!$D$58,IF($A12="N2O",About!$D$59,1))</f>
        <v>0</v>
      </c>
      <c r="I12">
        <f>SUMIFS('EPA Export Aggregation'!L:L,'EPA Export Aggregation'!$A:$A,$B12,'EPA Export Aggregation'!$D:$D,$A$1)*IF($A12="CH4",About!$D$58,IF($A12="N2O",About!$D$59,1))</f>
        <v>0</v>
      </c>
      <c r="J12">
        <f>SUMIFS('EPA Export Aggregation'!M:M,'EPA Export Aggregation'!$A:$A,$B12,'EPA Export Aggregation'!$D:$D,$A$1)*IF($A12="CH4",About!$D$58,IF($A12="N2O",About!$D$59,1))</f>
        <v>0.140916497734</v>
      </c>
      <c r="K12">
        <f>SUMIFS('EPA Export Aggregation'!N:N,'EPA Export Aggregation'!$A:$A,$B12,'EPA Export Aggregation'!$D:$D,$A$1)*IF($A12="CH4",About!$D$58,IF($A12="N2O",About!$D$59,1))</f>
        <v>0.14268518479629999</v>
      </c>
      <c r="L12">
        <f>SUMIFS('EPA Export Aggregation'!O:O,'EPA Export Aggregation'!$A:$A,$B12,'EPA Export Aggregation'!$D:$D,$A$1)*IF($A12="CH4",About!$D$58,IF($A12="N2O",About!$D$59,1))</f>
        <v>0.1383847050806</v>
      </c>
      <c r="M12">
        <f>SUMIFS('EPA Export Aggregation'!P:P,'EPA Export Aggregation'!$A:$A,$B12,'EPA Export Aggregation'!$D:$D,$A$1)*IF($A12="CH4",About!$D$58,IF($A12="N2O",About!$D$59,1))</f>
        <v>0.138597687415</v>
      </c>
      <c r="N12">
        <f>SUMIFS('EPA Export Aggregation'!Q:Q,'EPA Export Aggregation'!$A:$A,$B12,'EPA Export Aggregation'!$D:$D,$A$1)*IF($A12="CH4",About!$D$58,IF($A12="N2O",About!$D$59,1))</f>
        <v>0.13794711470679999</v>
      </c>
      <c r="O12">
        <f>SUMIFS('EPA Export Aggregation'!R:R,'EPA Export Aggregation'!$A:$A,$B12,'EPA Export Aggregation'!$D:$D,$A$1)*IF($A12="CH4",About!$D$58,IF($A12="N2O",About!$D$59,1))</f>
        <v>0.13748139797879999</v>
      </c>
      <c r="P12">
        <f>SUMIFS('EPA Export Aggregation'!S:S,'EPA Export Aggregation'!$A:$A,$B12,'EPA Export Aggregation'!$D:$D,$A$1)*IF($A12="CH4",About!$D$58,IF($A12="N2O",About!$D$59,1))</f>
        <v>0.15002289550629999</v>
      </c>
      <c r="Q12">
        <f>SUMIFS('EPA Export Aggregation'!T:T,'EPA Export Aggregation'!$A:$A,$B12,'EPA Export Aggregation'!$D:$D,$A$1)*IF($A12="CH4",About!$D$58,IF($A12="N2O",About!$D$59,1))</f>
        <v>0.16592525724070001</v>
      </c>
      <c r="R12">
        <f>SUMIFS('EPA Export Aggregation'!U:U,'EPA Export Aggregation'!$A:$A,$B12,'EPA Export Aggregation'!$D:$D,$A$1)*IF($A12="CH4",About!$D$58,IF($A12="N2O",About!$D$59,1))</f>
        <v>0.16035995844260001</v>
      </c>
      <c r="S12">
        <f>SUMIFS('EPA Export Aggregation'!V:V,'EPA Export Aggregation'!$A:$A,$B12,'EPA Export Aggregation'!$D:$D,$A$1)*IF($A12="CH4",About!$D$58,IF($A12="N2O",About!$D$59,1))</f>
        <v>0.17325369030330001</v>
      </c>
      <c r="T12">
        <f>SUMIFS('EPA Export Aggregation'!W:W,'EPA Export Aggregation'!$A:$A,$B12,'EPA Export Aggregation'!$D:$D,$A$1)*IF($A12="CH4",About!$D$58,IF($A12="N2O",About!$D$59,1))</f>
        <v>0.171024370318</v>
      </c>
      <c r="U12">
        <f>SUMIFS('EPA Export Aggregation'!X:X,'EPA Export Aggregation'!$A:$A,$B12,'EPA Export Aggregation'!$D:$D,$A$1)*IF($A12="CH4",About!$D$58,IF($A12="N2O",About!$D$59,1))</f>
        <v>0.16645052732999999</v>
      </c>
      <c r="V12">
        <f>SUMIFS('EPA Export Aggregation'!Y:Y,'EPA Export Aggregation'!$A:$A,$B12,'EPA Export Aggregation'!$D:$D,$A$1)*IF($A12="CH4",About!$D$58,IF($A12="N2O",About!$D$59,1))</f>
        <v>0.14656603039999999</v>
      </c>
      <c r="W12">
        <f>SUMIFS('EPA Export Aggregation'!Z:Z,'EPA Export Aggregation'!$A:$A,$B12,'EPA Export Aggregation'!$D:$D,$A$1)*IF($A12="CH4",About!$D$58,IF($A12="N2O",About!$D$59,1))</f>
        <v>0</v>
      </c>
      <c r="X12">
        <f>SUMIFS('EPA Export Aggregation'!AA:AA,'EPA Export Aggregation'!$A:$A,$B12,'EPA Export Aggregation'!$D:$D,$A$1)*IF($A12="CH4",About!$D$58,IF($A12="N2O",About!$D$59,1))</f>
        <v>0</v>
      </c>
      <c r="Y12">
        <f>SUMIFS('EPA Export Aggregation'!AB:AB,'EPA Export Aggregation'!$A:$A,$B12,'EPA Export Aggregation'!$D:$D,$A$1)*IF($A12="CH4",About!$D$58,IF($A12="N2O",About!$D$59,1))</f>
        <v>0</v>
      </c>
      <c r="Z12">
        <f>SUMIFS('EPA Export Aggregation'!AC:AC,'EPA Export Aggregation'!$A:$A,$B12,'EPA Export Aggregation'!$D:$D,$A$1)*IF($A12="CH4",About!$D$58,IF($A12="N2O",About!$D$59,1))</f>
        <v>0</v>
      </c>
      <c r="AA12">
        <f>SUMIFS('EPA Export Aggregation'!AD:AD,'EPA Export Aggregation'!$A:$A,$B12,'EPA Export Aggregation'!$D:$D,$A$1)*IF($A12="CH4",About!$D$58,IF($A12="N2O",About!$D$59,1))</f>
        <v>0</v>
      </c>
      <c r="AB12">
        <f>SUMIFS('EPA Export Aggregation'!AE:AE,'EPA Export Aggregation'!$A:$A,$B12,'EPA Export Aggregation'!$D:$D,$A$1)*IF($A12="CH4",About!$D$58,IF($A12="N2O",About!$D$59,1))</f>
        <v>0</v>
      </c>
      <c r="AC12">
        <f>SUMIFS('EPA Export Aggregation'!AF:AF,'EPA Export Aggregation'!$A:$A,$B12,'EPA Export Aggregation'!$D:$D,$A$1)*IF($A12="CH4",About!$D$58,IF($A12="N2O",About!$D$59,1))</f>
        <v>0</v>
      </c>
      <c r="AD12">
        <f>SUMIFS('EPA Export Aggregation'!AG:AG,'EPA Export Aggregation'!$A:$A,$B12,'EPA Export Aggregation'!$D:$D,$A$1)*IF($A12="CH4",About!$D$58,IF($A12="N2O",About!$D$59,1))</f>
        <v>0</v>
      </c>
      <c r="AE12">
        <f>SUMIFS('EPA Export Aggregation'!AH:AH,'EPA Export Aggregation'!$A:$A,$B12,'EPA Export Aggregation'!$D:$D,$A$1)*IF($A12="CH4",About!$D$58,IF($A12="N2O",About!$D$59,1))</f>
        <v>0</v>
      </c>
      <c r="AF12">
        <f>SUMIFS('EPA Export Aggregation'!AI:AI,'EPA Export Aggregation'!$A:$A,$B12,'EPA Export Aggregation'!$D:$D,$A$1)*IF($A12="CH4",About!$D$58,IF($A12="N2O",About!$D$59,1))</f>
        <v>0</v>
      </c>
      <c r="AG12">
        <f>SUMIFS('EPA Export Aggregation'!AJ:AJ,'EPA Export Aggregation'!$A:$A,$B12,'EPA Export Aggregation'!$D:$D,$A$1)*IF($A12="CH4",About!$D$58,IF($A12="N2O",About!$D$59,1))</f>
        <v>0</v>
      </c>
      <c r="AH12">
        <f>SUMIFS('EPA Export Aggregation'!AK:AK,'EPA Export Aggregation'!$A:$A,$B12,'EPA Export Aggregation'!$D:$D,$A$1)*IF($A12="CH4",About!$D$58,IF($A12="N2O",About!$D$59,1))</f>
        <v>0</v>
      </c>
    </row>
    <row r="13" spans="1:34" x14ac:dyDescent="0.25">
      <c r="A13" s="119" t="s">
        <v>479</v>
      </c>
      <c r="B13" s="120" t="s">
        <v>1965</v>
      </c>
      <c r="C13">
        <f>SUMIFS('EPA Export Aggregation'!F:F,'EPA Export Aggregation'!$A:$A,$B13,'EPA Export Aggregation'!$D:$D,$A$1)*IF($A13="CH4",About!$D$58,IF($A13="N2O",About!$D$59,1))</f>
        <v>0.16014568314649999</v>
      </c>
      <c r="D13">
        <f>SUMIFS('EPA Export Aggregation'!G:G,'EPA Export Aggregation'!$A:$A,$B13,'EPA Export Aggregation'!$D:$D,$A$1)*IF($A13="CH4",About!$D$58,IF($A13="N2O",About!$D$59,1))</f>
        <v>0.14531207687180001</v>
      </c>
      <c r="E13">
        <f>SUMIFS('EPA Export Aggregation'!H:H,'EPA Export Aggregation'!$A:$A,$B13,'EPA Export Aggregation'!$D:$D,$A$1)*IF($A13="CH4",About!$D$58,IF($A13="N2O",About!$D$59,1))</f>
        <v>0.14539164427019999</v>
      </c>
      <c r="F13">
        <f>SUMIFS('EPA Export Aggregation'!I:I,'EPA Export Aggregation'!$A:$A,$B13,'EPA Export Aggregation'!$D:$D,$A$1)*IF($A13="CH4",About!$D$58,IF($A13="N2O",About!$D$59,1))</f>
        <v>0.13671014657399999</v>
      </c>
      <c r="G13">
        <f>SUMIFS('EPA Export Aggregation'!J:J,'EPA Export Aggregation'!$A:$A,$B13,'EPA Export Aggregation'!$D:$D,$A$1)*IF($A13="CH4",About!$D$58,IF($A13="N2O",About!$D$59,1))</f>
        <v>0.14604864348179999</v>
      </c>
      <c r="H13">
        <f>SUMIFS('EPA Export Aggregation'!K:K,'EPA Export Aggregation'!$A:$A,$B13,'EPA Export Aggregation'!$D:$D,$A$1)*IF($A13="CH4",About!$D$58,IF($A13="N2O",About!$D$59,1))</f>
        <v>0.19922444498960001</v>
      </c>
      <c r="I13">
        <f>SUMIFS('EPA Export Aggregation'!L:L,'EPA Export Aggregation'!$A:$A,$B13,'EPA Export Aggregation'!$D:$D,$A$1)*IF($A13="CH4",About!$D$58,IF($A13="N2O",About!$D$59,1))</f>
        <v>0.21823282383029999</v>
      </c>
      <c r="J13">
        <f>SUMIFS('EPA Export Aggregation'!M:M,'EPA Export Aggregation'!$A:$A,$B13,'EPA Export Aggregation'!$D:$D,$A$1)*IF($A13="CH4",About!$D$58,IF($A13="N2O",About!$D$59,1))</f>
        <v>0.21359048455730001</v>
      </c>
      <c r="K13">
        <f>SUMIFS('EPA Export Aggregation'!N:N,'EPA Export Aggregation'!$A:$A,$B13,'EPA Export Aggregation'!$D:$D,$A$1)*IF($A13="CH4",About!$D$58,IF($A13="N2O",About!$D$59,1))</f>
        <v>0.22042565641930001</v>
      </c>
      <c r="L13">
        <f>SUMIFS('EPA Export Aggregation'!O:O,'EPA Export Aggregation'!$A:$A,$B13,'EPA Export Aggregation'!$D:$D,$A$1)*IF($A13="CH4",About!$D$58,IF($A13="N2O",About!$D$59,1))</f>
        <v>0.24534297742050001</v>
      </c>
      <c r="M13">
        <f>SUMIFS('EPA Export Aggregation'!P:P,'EPA Export Aggregation'!$A:$A,$B13,'EPA Export Aggregation'!$D:$D,$A$1)*IF($A13="CH4",About!$D$58,IF($A13="N2O",About!$D$59,1))</f>
        <v>0.16556108911840001</v>
      </c>
      <c r="N13">
        <f>SUMIFS('EPA Export Aggregation'!Q:Q,'EPA Export Aggregation'!$A:$A,$B13,'EPA Export Aggregation'!$D:$D,$A$1)*IF($A13="CH4",About!$D$58,IF($A13="N2O",About!$D$59,1))</f>
        <v>0.17320601827730001</v>
      </c>
      <c r="O13">
        <f>SUMIFS('EPA Export Aggregation'!R:R,'EPA Export Aggregation'!$A:$A,$B13,'EPA Export Aggregation'!$D:$D,$A$1)*IF($A13="CH4",About!$D$58,IF($A13="N2O",About!$D$59,1))</f>
        <v>0.18308506878059999</v>
      </c>
      <c r="P13">
        <f>SUMIFS('EPA Export Aggregation'!S:S,'EPA Export Aggregation'!$A:$A,$B13,'EPA Export Aggregation'!$D:$D,$A$1)*IF($A13="CH4",About!$D$58,IF($A13="N2O",About!$D$59,1))</f>
        <v>0.14260857892580001</v>
      </c>
      <c r="Q13">
        <f>SUMIFS('EPA Export Aggregation'!T:T,'EPA Export Aggregation'!$A:$A,$B13,'EPA Export Aggregation'!$D:$D,$A$1)*IF($A13="CH4",About!$D$58,IF($A13="N2O",About!$D$59,1))</f>
        <v>0.19755293695760001</v>
      </c>
      <c r="R13">
        <f>SUMIFS('EPA Export Aggregation'!U:U,'EPA Export Aggregation'!$A:$A,$B13,'EPA Export Aggregation'!$D:$D,$A$1)*IF($A13="CH4",About!$D$58,IF($A13="N2O",About!$D$59,1))</f>
        <v>0.22213445306410001</v>
      </c>
      <c r="S13">
        <f>SUMIFS('EPA Export Aggregation'!V:V,'EPA Export Aggregation'!$A:$A,$B13,'EPA Export Aggregation'!$D:$D,$A$1)*IF($A13="CH4",About!$D$58,IF($A13="N2O",About!$D$59,1))</f>
        <v>0.25901537959269999</v>
      </c>
      <c r="T13">
        <f>SUMIFS('EPA Export Aggregation'!W:W,'EPA Export Aggregation'!$A:$A,$B13,'EPA Export Aggregation'!$D:$D,$A$1)*IF($A13="CH4",About!$D$58,IF($A13="N2O",About!$D$59,1))</f>
        <v>0.24083989209100001</v>
      </c>
      <c r="U13">
        <f>SUMIFS('EPA Export Aggregation'!X:X,'EPA Export Aggregation'!$A:$A,$B13,'EPA Export Aggregation'!$D:$D,$A$1)*IF($A13="CH4",About!$D$58,IF($A13="N2O",About!$D$59,1))</f>
        <v>0.20663605435400001</v>
      </c>
      <c r="V13">
        <f>SUMIFS('EPA Export Aggregation'!Y:Y,'EPA Export Aggregation'!$A:$A,$B13,'EPA Export Aggregation'!$D:$D,$A$1)*IF($A13="CH4",About!$D$58,IF($A13="N2O",About!$D$59,1))</f>
        <v>0.26774499286539999</v>
      </c>
      <c r="W13">
        <f>SUMIFS('EPA Export Aggregation'!Z:Z,'EPA Export Aggregation'!$A:$A,$B13,'EPA Export Aggregation'!$D:$D,$A$1)*IF($A13="CH4",About!$D$58,IF($A13="N2O",About!$D$59,1))</f>
        <v>0.32891833544370003</v>
      </c>
      <c r="X13">
        <f>SUMIFS('EPA Export Aggregation'!AA:AA,'EPA Export Aggregation'!$A:$A,$B13,'EPA Export Aggregation'!$D:$D,$A$1)*IF($A13="CH4",About!$D$58,IF($A13="N2O",About!$D$59,1))</f>
        <v>0.30191243458479999</v>
      </c>
      <c r="Y13">
        <f>SUMIFS('EPA Export Aggregation'!AB:AB,'EPA Export Aggregation'!$A:$A,$B13,'EPA Export Aggregation'!$D:$D,$A$1)*IF($A13="CH4",About!$D$58,IF($A13="N2O",About!$D$59,1))</f>
        <v>0.27844693759869998</v>
      </c>
      <c r="Z13">
        <f>SUMIFS('EPA Export Aggregation'!AC:AC,'EPA Export Aggregation'!$A:$A,$B13,'EPA Export Aggregation'!$D:$D,$A$1)*IF($A13="CH4",About!$D$58,IF($A13="N2O",About!$D$59,1))</f>
        <v>0.33966180333349999</v>
      </c>
      <c r="AA13">
        <f>SUMIFS('EPA Export Aggregation'!AD:AD,'EPA Export Aggregation'!$A:$A,$B13,'EPA Export Aggregation'!$D:$D,$A$1)*IF($A13="CH4",About!$D$58,IF($A13="N2O",About!$D$59,1))</f>
        <v>0.39314419890989999</v>
      </c>
      <c r="AB13">
        <f>SUMIFS('EPA Export Aggregation'!AE:AE,'EPA Export Aggregation'!$A:$A,$B13,'EPA Export Aggregation'!$D:$D,$A$1)*IF($A13="CH4",About!$D$58,IF($A13="N2O",About!$D$59,1))</f>
        <v>0.38098237066610002</v>
      </c>
      <c r="AC13">
        <f>SUMIFS('EPA Export Aggregation'!AF:AF,'EPA Export Aggregation'!$A:$A,$B13,'EPA Export Aggregation'!$D:$D,$A$1)*IF($A13="CH4",About!$D$58,IF($A13="N2O",About!$D$59,1))</f>
        <v>0.34101637706069998</v>
      </c>
      <c r="AD13">
        <f>SUMIFS('EPA Export Aggregation'!AG:AG,'EPA Export Aggregation'!$A:$A,$B13,'EPA Export Aggregation'!$D:$D,$A$1)*IF($A13="CH4",About!$D$58,IF($A13="N2O",About!$D$59,1))</f>
        <v>0.31263934589780001</v>
      </c>
      <c r="AE13">
        <f>SUMIFS('EPA Export Aggregation'!AH:AH,'EPA Export Aggregation'!$A:$A,$B13,'EPA Export Aggregation'!$D:$D,$A$1)*IF($A13="CH4",About!$D$58,IF($A13="N2O",About!$D$59,1))</f>
        <v>0.234052675164</v>
      </c>
      <c r="AF13">
        <f>SUMIFS('EPA Export Aggregation'!AI:AI,'EPA Export Aggregation'!$A:$A,$B13,'EPA Export Aggregation'!$D:$D,$A$1)*IF($A13="CH4",About!$D$58,IF($A13="N2O",About!$D$59,1))</f>
        <v>0.2696778498506</v>
      </c>
      <c r="AG13">
        <f>SUMIFS('EPA Export Aggregation'!AJ:AJ,'EPA Export Aggregation'!$A:$A,$B13,'EPA Export Aggregation'!$D:$D,$A$1)*IF($A13="CH4",About!$D$58,IF($A13="N2O",About!$D$59,1))</f>
        <v>0.26879548345740001</v>
      </c>
      <c r="AH13">
        <f>SUMIFS('EPA Export Aggregation'!AK:AK,'EPA Export Aggregation'!$A:$A,$B13,'EPA Export Aggregation'!$D:$D,$A$1)*IF($A13="CH4",About!$D$58,IF($A13="N2O",About!$D$59,1))</f>
        <v>0.25592744202090001</v>
      </c>
    </row>
    <row r="14" spans="1:34" x14ac:dyDescent="0.25">
      <c r="A14" s="119" t="s">
        <v>479</v>
      </c>
      <c r="B14" s="120" t="s">
        <v>1966</v>
      </c>
      <c r="C14">
        <f>SUMIFS('EPA Export Aggregation'!F:F,'EPA Export Aggregation'!$A:$A,$B14,'EPA Export Aggregation'!$D:$D,$A$1)*IF($A14="CH4",About!$D$58,IF($A14="N2O",About!$D$59,1))</f>
        <v>0.14597651917480001</v>
      </c>
      <c r="D14">
        <f>SUMIFS('EPA Export Aggregation'!G:G,'EPA Export Aggregation'!$A:$A,$B14,'EPA Export Aggregation'!$D:$D,$A$1)*IF($A14="CH4",About!$D$58,IF($A14="N2O",About!$D$59,1))</f>
        <v>0.138620494777</v>
      </c>
      <c r="E14">
        <f>SUMIFS('EPA Export Aggregation'!H:H,'EPA Export Aggregation'!$A:$A,$B14,'EPA Export Aggregation'!$D:$D,$A$1)*IF($A14="CH4",About!$D$58,IF($A14="N2O",About!$D$59,1))</f>
        <v>0.14012401382719999</v>
      </c>
      <c r="F14">
        <f>SUMIFS('EPA Export Aggregation'!I:I,'EPA Export Aggregation'!$A:$A,$B14,'EPA Export Aggregation'!$D:$D,$A$1)*IF($A14="CH4",About!$D$58,IF($A14="N2O",About!$D$59,1))</f>
        <v>0.13990558746920001</v>
      </c>
      <c r="G14">
        <f>SUMIFS('EPA Export Aggregation'!J:J,'EPA Export Aggregation'!$A:$A,$B14,'EPA Export Aggregation'!$D:$D,$A$1)*IF($A14="CH4",About!$D$58,IF($A14="N2O",About!$D$59,1))</f>
        <v>0.14426996010849999</v>
      </c>
      <c r="H14">
        <f>SUMIFS('EPA Export Aggregation'!K:K,'EPA Export Aggregation'!$A:$A,$B14,'EPA Export Aggregation'!$D:$D,$A$1)*IF($A14="CH4",About!$D$58,IF($A14="N2O",About!$D$59,1))</f>
        <v>0.13725127338080001</v>
      </c>
      <c r="I14">
        <f>SUMIFS('EPA Export Aggregation'!L:L,'EPA Export Aggregation'!$A:$A,$B14,'EPA Export Aggregation'!$D:$D,$A$1)*IF($A14="CH4",About!$D$58,IF($A14="N2O",About!$D$59,1))</f>
        <v>0.13523382166030001</v>
      </c>
      <c r="J14">
        <f>SUMIFS('EPA Export Aggregation'!M:M,'EPA Export Aggregation'!$A:$A,$B14,'EPA Export Aggregation'!$D:$D,$A$1)*IF($A14="CH4",About!$D$58,IF($A14="N2O",About!$D$59,1))</f>
        <v>0.1410292023162</v>
      </c>
      <c r="K14">
        <f>SUMIFS('EPA Export Aggregation'!N:N,'EPA Export Aggregation'!$A:$A,$B14,'EPA Export Aggregation'!$D:$D,$A$1)*IF($A14="CH4",About!$D$58,IF($A14="N2O",About!$D$59,1))</f>
        <v>0.13855293604230001</v>
      </c>
      <c r="L14">
        <f>SUMIFS('EPA Export Aggregation'!O:O,'EPA Export Aggregation'!$A:$A,$B14,'EPA Export Aggregation'!$D:$D,$A$1)*IF($A14="CH4",About!$D$58,IF($A14="N2O",About!$D$59,1))</f>
        <v>0.1334445336782</v>
      </c>
      <c r="M14">
        <f>SUMIFS('EPA Export Aggregation'!P:P,'EPA Export Aggregation'!$A:$A,$B14,'EPA Export Aggregation'!$D:$D,$A$1)*IF($A14="CH4",About!$D$58,IF($A14="N2O",About!$D$59,1))</f>
        <v>0.11830966128379999</v>
      </c>
      <c r="N14">
        <f>SUMIFS('EPA Export Aggregation'!Q:Q,'EPA Export Aggregation'!$A:$A,$B14,'EPA Export Aggregation'!$D:$D,$A$1)*IF($A14="CH4",About!$D$58,IF($A14="N2O",About!$D$59,1))</f>
        <v>0.1112776320253</v>
      </c>
      <c r="O14">
        <f>SUMIFS('EPA Export Aggregation'!R:R,'EPA Export Aggregation'!$A:$A,$B14,'EPA Export Aggregation'!$D:$D,$A$1)*IF($A14="CH4",About!$D$58,IF($A14="N2O",About!$D$59,1))</f>
        <v>0.1080538063461</v>
      </c>
      <c r="P14">
        <f>SUMIFS('EPA Export Aggregation'!S:S,'EPA Export Aggregation'!$A:$A,$B14,'EPA Export Aggregation'!$D:$D,$A$1)*IF($A14="CH4",About!$D$58,IF($A14="N2O",About!$D$59,1))</f>
        <v>0.1037466856292</v>
      </c>
      <c r="Q14">
        <f>SUMIFS('EPA Export Aggregation'!T:T,'EPA Export Aggregation'!$A:$A,$B14,'EPA Export Aggregation'!$D:$D,$A$1)*IF($A14="CH4",About!$D$58,IF($A14="N2O",About!$D$59,1))</f>
        <v>0.1019674638931</v>
      </c>
      <c r="R14">
        <f>SUMIFS('EPA Export Aggregation'!U:U,'EPA Export Aggregation'!$A:$A,$B14,'EPA Export Aggregation'!$D:$D,$A$1)*IF($A14="CH4",About!$D$58,IF($A14="N2O",About!$D$59,1))</f>
        <v>9.8048420352200003E-2</v>
      </c>
      <c r="S14">
        <f>SUMIFS('EPA Export Aggregation'!V:V,'EPA Export Aggregation'!$A:$A,$B14,'EPA Export Aggregation'!$D:$D,$A$1)*IF($A14="CH4",About!$D$58,IF($A14="N2O",About!$D$59,1))</f>
        <v>9.5929741831500007E-2</v>
      </c>
      <c r="T14">
        <f>SUMIFS('EPA Export Aggregation'!W:W,'EPA Export Aggregation'!$A:$A,$B14,'EPA Export Aggregation'!$D:$D,$A$1)*IF($A14="CH4",About!$D$58,IF($A14="N2O",About!$D$59,1))</f>
        <v>9.2128772012700005E-2</v>
      </c>
      <c r="U14">
        <f>SUMIFS('EPA Export Aggregation'!X:X,'EPA Export Aggregation'!$A:$A,$B14,'EPA Export Aggregation'!$D:$D,$A$1)*IF($A14="CH4",About!$D$58,IF($A14="N2O",About!$D$59,1))</f>
        <v>8.5632346833500003E-2</v>
      </c>
      <c r="V14">
        <f>SUMIFS('EPA Export Aggregation'!Y:Y,'EPA Export Aggregation'!$A:$A,$B14,'EPA Export Aggregation'!$D:$D,$A$1)*IF($A14="CH4",About!$D$58,IF($A14="N2O",About!$D$59,1))</f>
        <v>7.3669193972800001E-2</v>
      </c>
      <c r="W14">
        <f>SUMIFS('EPA Export Aggregation'!Z:Z,'EPA Export Aggregation'!$A:$A,$B14,'EPA Export Aggregation'!$D:$D,$A$1)*IF($A14="CH4",About!$D$58,IF($A14="N2O",About!$D$59,1))</f>
        <v>5.5959268786900003E-2</v>
      </c>
      <c r="X14">
        <f>SUMIFS('EPA Export Aggregation'!AA:AA,'EPA Export Aggregation'!$A:$A,$B14,'EPA Export Aggregation'!$D:$D,$A$1)*IF($A14="CH4",About!$D$58,IF($A14="N2O",About!$D$59,1))</f>
        <v>5.8927186860200001E-2</v>
      </c>
      <c r="Y14">
        <f>SUMIFS('EPA Export Aggregation'!AB:AB,'EPA Export Aggregation'!$A:$A,$B14,'EPA Export Aggregation'!$D:$D,$A$1)*IF($A14="CH4",About!$D$58,IF($A14="N2O",About!$D$59,1))</f>
        <v>6.0285721073200002E-2</v>
      </c>
      <c r="Z14">
        <f>SUMIFS('EPA Export Aggregation'!AC:AC,'EPA Export Aggregation'!$A:$A,$B14,'EPA Export Aggregation'!$D:$D,$A$1)*IF($A14="CH4",About!$D$58,IF($A14="N2O",About!$D$59,1))</f>
        <v>5.8935572059599997E-2</v>
      </c>
      <c r="AA14">
        <f>SUMIFS('EPA Export Aggregation'!AD:AD,'EPA Export Aggregation'!$A:$A,$B14,'EPA Export Aggregation'!$D:$D,$A$1)*IF($A14="CH4",About!$D$58,IF($A14="N2O",About!$D$59,1))</f>
        <v>5.7016689745200001E-2</v>
      </c>
      <c r="AB14">
        <f>SUMIFS('EPA Export Aggregation'!AE:AE,'EPA Export Aggregation'!$A:$A,$B14,'EPA Export Aggregation'!$D:$D,$A$1)*IF($A14="CH4",About!$D$58,IF($A14="N2O",About!$D$59,1))</f>
        <v>5.39951057373E-2</v>
      </c>
      <c r="AC14">
        <f>SUMIFS('EPA Export Aggregation'!AF:AF,'EPA Export Aggregation'!$A:$A,$B14,'EPA Export Aggregation'!$D:$D,$A$1)*IF($A14="CH4",About!$D$58,IF($A14="N2O",About!$D$59,1))</f>
        <v>5.56257674969E-2</v>
      </c>
      <c r="AD14">
        <f>SUMIFS('EPA Export Aggregation'!AG:AG,'EPA Export Aggregation'!$A:$A,$B14,'EPA Export Aggregation'!$D:$D,$A$1)*IF($A14="CH4",About!$D$58,IF($A14="N2O",About!$D$59,1))</f>
        <v>5.0969504720699998E-2</v>
      </c>
      <c r="AE14">
        <f>SUMIFS('EPA Export Aggregation'!AH:AH,'EPA Export Aggregation'!$A:$A,$B14,'EPA Export Aggregation'!$D:$D,$A$1)*IF($A14="CH4",About!$D$58,IF($A14="N2O",About!$D$59,1))</f>
        <v>4.3717958404299997E-2</v>
      </c>
      <c r="AF14">
        <f>SUMIFS('EPA Export Aggregation'!AI:AI,'EPA Export Aggregation'!$A:$A,$B14,'EPA Export Aggregation'!$D:$D,$A$1)*IF($A14="CH4",About!$D$58,IF($A14="N2O",About!$D$59,1))</f>
        <v>1.16784104802E-2</v>
      </c>
      <c r="AG14">
        <f>SUMIFS('EPA Export Aggregation'!AJ:AJ,'EPA Export Aggregation'!$A:$A,$B14,'EPA Export Aggregation'!$D:$D,$A$1)*IF($A14="CH4",About!$D$58,IF($A14="N2O",About!$D$59,1))</f>
        <v>2.22005602828E-2</v>
      </c>
      <c r="AH14">
        <f>SUMIFS('EPA Export Aggregation'!AK:AK,'EPA Export Aggregation'!$A:$A,$B14,'EPA Export Aggregation'!$D:$D,$A$1)*IF($A14="CH4",About!$D$58,IF($A14="N2O",About!$D$59,1))</f>
        <v>1.9674486534400001E-2</v>
      </c>
    </row>
    <row r="15" spans="1:34" x14ac:dyDescent="0.25">
      <c r="A15" s="119" t="s">
        <v>479</v>
      </c>
      <c r="B15" s="120" t="s">
        <v>1967</v>
      </c>
      <c r="C15" s="121">
        <f>SUMIFS('EPA Export Aggregation'!F:F,'EPA Export Aggregation'!$A:$A,$B15,'EPA Export Aggregation'!$D:$D,$A$1)*IF($A15="CH4",About!$D$58,IF($A15="N2O",About!$D$59,1))</f>
        <v>0</v>
      </c>
      <c r="D15" s="121">
        <f>SUMIFS('EPA Export Aggregation'!G:G,'EPA Export Aggregation'!$A:$A,$B15,'EPA Export Aggregation'!$D:$D,$A$1)*IF($A15="CH4",About!$D$58,IF($A15="N2O",About!$D$59,1))</f>
        <v>0</v>
      </c>
      <c r="E15" s="121">
        <f>SUMIFS('EPA Export Aggregation'!H:H,'EPA Export Aggregation'!$A:$A,$B15,'EPA Export Aggregation'!$D:$D,$A$1)*IF($A15="CH4",About!$D$58,IF($A15="N2O",About!$D$59,1))</f>
        <v>0</v>
      </c>
      <c r="F15" s="121">
        <f>SUMIFS('EPA Export Aggregation'!I:I,'EPA Export Aggregation'!$A:$A,$B15,'EPA Export Aggregation'!$D:$D,$A$1)*IF($A15="CH4",About!$D$58,IF($A15="N2O",About!$D$59,1))</f>
        <v>0</v>
      </c>
      <c r="G15" s="121">
        <f>SUMIFS('EPA Export Aggregation'!J:J,'EPA Export Aggregation'!$A:$A,$B15,'EPA Export Aggregation'!$D:$D,$A$1)*IF($A15="CH4",About!$D$58,IF($A15="N2O",About!$D$59,1))</f>
        <v>0</v>
      </c>
      <c r="H15" s="121">
        <f>SUMIFS('EPA Export Aggregation'!K:K,'EPA Export Aggregation'!$A:$A,$B15,'EPA Export Aggregation'!$D:$D,$A$1)*IF($A15="CH4",About!$D$58,IF($A15="N2O",About!$D$59,1))</f>
        <v>0</v>
      </c>
      <c r="I15" s="121">
        <f>SUMIFS('EPA Export Aggregation'!L:L,'EPA Export Aggregation'!$A:$A,$B15,'EPA Export Aggregation'!$D:$D,$A$1)*IF($A15="CH4",About!$D$58,IF($A15="N2O",About!$D$59,1))</f>
        <v>0</v>
      </c>
      <c r="J15" s="121">
        <f>SUMIFS('EPA Export Aggregation'!M:M,'EPA Export Aggregation'!$A:$A,$B15,'EPA Export Aggregation'!$D:$D,$A$1)*IF($A15="CH4",About!$D$58,IF($A15="N2O",About!$D$59,1))</f>
        <v>0</v>
      </c>
      <c r="K15" s="121">
        <f>SUMIFS('EPA Export Aggregation'!N:N,'EPA Export Aggregation'!$A:$A,$B15,'EPA Export Aggregation'!$D:$D,$A$1)*IF($A15="CH4",About!$D$58,IF($A15="N2O",About!$D$59,1))</f>
        <v>0</v>
      </c>
      <c r="L15" s="121">
        <f>SUMIFS('EPA Export Aggregation'!O:O,'EPA Export Aggregation'!$A:$A,$B15,'EPA Export Aggregation'!$D:$D,$A$1)*IF($A15="CH4",About!$D$58,IF($A15="N2O",About!$D$59,1))</f>
        <v>0</v>
      </c>
      <c r="M15" s="121">
        <f>SUMIFS('EPA Export Aggregation'!P:P,'EPA Export Aggregation'!$A:$A,$B15,'EPA Export Aggregation'!$D:$D,$A$1)*IF($A15="CH4",About!$D$58,IF($A15="N2O",About!$D$59,1))</f>
        <v>0</v>
      </c>
      <c r="N15" s="121">
        <f>SUMIFS('EPA Export Aggregation'!Q:Q,'EPA Export Aggregation'!$A:$A,$B15,'EPA Export Aggregation'!$D:$D,$A$1)*IF($A15="CH4",About!$D$58,IF($A15="N2O",About!$D$59,1))</f>
        <v>0</v>
      </c>
      <c r="O15" s="121">
        <f>SUMIFS('EPA Export Aggregation'!R:R,'EPA Export Aggregation'!$A:$A,$B15,'EPA Export Aggregation'!$D:$D,$A$1)*IF($A15="CH4",About!$D$58,IF($A15="N2O",About!$D$59,1))</f>
        <v>0</v>
      </c>
      <c r="P15" s="121">
        <f>SUMIFS('EPA Export Aggregation'!S:S,'EPA Export Aggregation'!$A:$A,$B15,'EPA Export Aggregation'!$D:$D,$A$1)*IF($A15="CH4",About!$D$58,IF($A15="N2O",About!$D$59,1))</f>
        <v>0</v>
      </c>
      <c r="Q15" s="121">
        <f>SUMIFS('EPA Export Aggregation'!T:T,'EPA Export Aggregation'!$A:$A,$B15,'EPA Export Aggregation'!$D:$D,$A$1)*IF($A15="CH4",About!$D$58,IF($A15="N2O",About!$D$59,1))</f>
        <v>0</v>
      </c>
      <c r="R15" s="121">
        <f>SUMIFS('EPA Export Aggregation'!U:U,'EPA Export Aggregation'!$A:$A,$B15,'EPA Export Aggregation'!$D:$D,$A$1)*IF($A15="CH4",About!$D$58,IF($A15="N2O",About!$D$59,1))</f>
        <v>0</v>
      </c>
      <c r="S15" s="121">
        <f>SUMIFS('EPA Export Aggregation'!V:V,'EPA Export Aggregation'!$A:$A,$B15,'EPA Export Aggregation'!$D:$D,$A$1)*IF($A15="CH4",About!$D$58,IF($A15="N2O",About!$D$59,1))</f>
        <v>0</v>
      </c>
      <c r="T15" s="121">
        <f>SUMIFS('EPA Export Aggregation'!W:W,'EPA Export Aggregation'!$A:$A,$B15,'EPA Export Aggregation'!$D:$D,$A$1)*IF($A15="CH4",About!$D$58,IF($A15="N2O",About!$D$59,1))</f>
        <v>0</v>
      </c>
      <c r="U15" s="121">
        <f>SUMIFS('EPA Export Aggregation'!X:X,'EPA Export Aggregation'!$A:$A,$B15,'EPA Export Aggregation'!$D:$D,$A$1)*IF($A15="CH4",About!$D$58,IF($A15="N2O",About!$D$59,1))</f>
        <v>0</v>
      </c>
      <c r="V15" s="121">
        <f>SUMIFS('EPA Export Aggregation'!Y:Y,'EPA Export Aggregation'!$A:$A,$B15,'EPA Export Aggregation'!$D:$D,$A$1)*IF($A15="CH4",About!$D$58,IF($A15="N2O",About!$D$59,1))</f>
        <v>0</v>
      </c>
      <c r="W15" s="121">
        <f>SUMIFS('EPA Export Aggregation'!Z:Z,'EPA Export Aggregation'!$A:$A,$B15,'EPA Export Aggregation'!$D:$D,$A$1)*IF($A15="CH4",About!$D$58,IF($A15="N2O",About!$D$59,1))</f>
        <v>0</v>
      </c>
      <c r="X15" s="121">
        <f>SUMIFS('EPA Export Aggregation'!AA:AA,'EPA Export Aggregation'!$A:$A,$B15,'EPA Export Aggregation'!$D:$D,$A$1)*IF($A15="CH4",About!$D$58,IF($A15="N2O",About!$D$59,1))</f>
        <v>0</v>
      </c>
      <c r="Y15" s="121">
        <f>SUMIFS('EPA Export Aggregation'!AB:AB,'EPA Export Aggregation'!$A:$A,$B15,'EPA Export Aggregation'!$D:$D,$A$1)*IF($A15="CH4",About!$D$58,IF($A15="N2O",About!$D$59,1))</f>
        <v>0</v>
      </c>
      <c r="Z15" s="121">
        <f>SUMIFS('EPA Export Aggregation'!AC:AC,'EPA Export Aggregation'!$A:$A,$B15,'EPA Export Aggregation'!$D:$D,$A$1)*IF($A15="CH4",About!$D$58,IF($A15="N2O",About!$D$59,1))</f>
        <v>0</v>
      </c>
      <c r="AA15" s="121">
        <f>SUMIFS('EPA Export Aggregation'!AD:AD,'EPA Export Aggregation'!$A:$A,$B15,'EPA Export Aggregation'!$D:$D,$A$1)*IF($A15="CH4",About!$D$58,IF($A15="N2O",About!$D$59,1))</f>
        <v>0</v>
      </c>
      <c r="AB15" s="121">
        <f>SUMIFS('EPA Export Aggregation'!AE:AE,'EPA Export Aggregation'!$A:$A,$B15,'EPA Export Aggregation'!$D:$D,$A$1)*IF($A15="CH4",About!$D$58,IF($A15="N2O",About!$D$59,1))</f>
        <v>0</v>
      </c>
      <c r="AC15" s="121">
        <f>SUMIFS('EPA Export Aggregation'!AF:AF,'EPA Export Aggregation'!$A:$A,$B15,'EPA Export Aggregation'!$D:$D,$A$1)*IF($A15="CH4",About!$D$58,IF($A15="N2O",About!$D$59,1))</f>
        <v>0</v>
      </c>
      <c r="AD15" s="121">
        <f>SUMIFS('EPA Export Aggregation'!AG:AG,'EPA Export Aggregation'!$A:$A,$B15,'EPA Export Aggregation'!$D:$D,$A$1)*IF($A15="CH4",About!$D$58,IF($A15="N2O",About!$D$59,1))</f>
        <v>0</v>
      </c>
      <c r="AE15" s="121">
        <f>SUMIFS('EPA Export Aggregation'!AH:AH,'EPA Export Aggregation'!$A:$A,$B15,'EPA Export Aggregation'!$D:$D,$A$1)*IF($A15="CH4",About!$D$58,IF($A15="N2O",About!$D$59,1))</f>
        <v>0</v>
      </c>
      <c r="AF15" s="121">
        <f>SUMIFS('EPA Export Aggregation'!AI:AI,'EPA Export Aggregation'!$A:$A,$B15,'EPA Export Aggregation'!$D:$D,$A$1)*IF($A15="CH4",About!$D$58,IF($A15="N2O",About!$D$59,1))</f>
        <v>0</v>
      </c>
      <c r="AG15" s="121">
        <f>SUMIFS('EPA Export Aggregation'!AJ:AJ,'EPA Export Aggregation'!$A:$A,$B15,'EPA Export Aggregation'!$D:$D,$A$1)*IF($A15="CH4",About!$D$58,IF($A15="N2O",About!$D$59,1))</f>
        <v>0</v>
      </c>
      <c r="AH15" s="121">
        <f>SUMIFS('EPA Export Aggregation'!AK:AK,'EPA Export Aggregation'!$A:$A,$B15,'EPA Export Aggregation'!$D:$D,$A$1)*IF($A15="CH4",About!$D$58,IF($A15="N2O",About!$D$59,1))</f>
        <v>0</v>
      </c>
    </row>
    <row r="16" spans="1:34" x14ac:dyDescent="0.25">
      <c r="A16" s="119" t="s">
        <v>479</v>
      </c>
      <c r="B16" s="120" t="s">
        <v>1968</v>
      </c>
      <c r="C16">
        <f>SUMIFS('EPA Export Aggregation'!F:F,'EPA Export Aggregation'!$A:$A,$B16,'EPA Export Aggregation'!$D:$D,$A$1)*IF($A16="CH4",About!$D$58,IF($A16="N2O",About!$D$59,1))</f>
        <v>3.7815415351599997E-2</v>
      </c>
      <c r="D16">
        <f>SUMIFS('EPA Export Aggregation'!G:G,'EPA Export Aggregation'!$A:$A,$B16,'EPA Export Aggregation'!$D:$D,$A$1)*IF($A16="CH4",About!$D$58,IF($A16="N2O",About!$D$59,1))</f>
        <v>3.8056219540500001E-2</v>
      </c>
      <c r="E16">
        <f>SUMIFS('EPA Export Aggregation'!H:H,'EPA Export Aggregation'!$A:$A,$B16,'EPA Export Aggregation'!$D:$D,$A$1)*IF($A16="CH4",About!$D$58,IF($A16="N2O",About!$D$59,1))</f>
        <v>3.82905574143E-2</v>
      </c>
      <c r="F16">
        <f>SUMIFS('EPA Export Aggregation'!I:I,'EPA Export Aggregation'!$A:$A,$B16,'EPA Export Aggregation'!$D:$D,$A$1)*IF($A16="CH4",About!$D$58,IF($A16="N2O",About!$D$59,1))</f>
        <v>3.8872492653299999E-2</v>
      </c>
      <c r="G16">
        <f>SUMIFS('EPA Export Aggregation'!J:J,'EPA Export Aggregation'!$A:$A,$B16,'EPA Export Aggregation'!$D:$D,$A$1)*IF($A16="CH4",About!$D$58,IF($A16="N2O",About!$D$59,1))</f>
        <v>3.9560781314200003E-2</v>
      </c>
      <c r="H16">
        <f>SUMIFS('EPA Export Aggregation'!K:K,'EPA Export Aggregation'!$A:$A,$B16,'EPA Export Aggregation'!$D:$D,$A$1)*IF($A16="CH4",About!$D$58,IF($A16="N2O",About!$D$59,1))</f>
        <v>4.0055903462599997E-2</v>
      </c>
      <c r="I16">
        <f>SUMIFS('EPA Export Aggregation'!L:L,'EPA Export Aggregation'!$A:$A,$B16,'EPA Export Aggregation'!$D:$D,$A$1)*IF($A16="CH4",About!$D$58,IF($A16="N2O",About!$D$59,1))</f>
        <v>4.0758970186500001E-2</v>
      </c>
      <c r="J16">
        <f>SUMIFS('EPA Export Aggregation'!M:M,'EPA Export Aggregation'!$A:$A,$B16,'EPA Export Aggregation'!$D:$D,$A$1)*IF($A16="CH4",About!$D$58,IF($A16="N2O",About!$D$59,1))</f>
        <v>4.1214665425199998E-2</v>
      </c>
      <c r="K16">
        <f>SUMIFS('EPA Export Aggregation'!N:N,'EPA Export Aggregation'!$A:$A,$B16,'EPA Export Aggregation'!$D:$D,$A$1)*IF($A16="CH4",About!$D$58,IF($A16="N2O",About!$D$59,1))</f>
        <v>4.1601782598000001E-2</v>
      </c>
      <c r="L16">
        <f>SUMIFS('EPA Export Aggregation'!O:O,'EPA Export Aggregation'!$A:$A,$B16,'EPA Export Aggregation'!$D:$D,$A$1)*IF($A16="CH4",About!$D$58,IF($A16="N2O",About!$D$59,1))</f>
        <v>4.2023555054600002E-2</v>
      </c>
      <c r="M16">
        <f>SUMIFS('EPA Export Aggregation'!P:P,'EPA Export Aggregation'!$A:$A,$B16,'EPA Export Aggregation'!$D:$D,$A$1)*IF($A16="CH4",About!$D$58,IF($A16="N2O",About!$D$59,1))</f>
        <v>4.24603519281E-2</v>
      </c>
      <c r="N16">
        <f>SUMIFS('EPA Export Aggregation'!Q:Q,'EPA Export Aggregation'!$A:$A,$B16,'EPA Export Aggregation'!$D:$D,$A$1)*IF($A16="CH4",About!$D$58,IF($A16="N2O",About!$D$59,1))</f>
        <v>2.5883603714399999E-2</v>
      </c>
      <c r="O16">
        <f>SUMIFS('EPA Export Aggregation'!R:R,'EPA Export Aggregation'!$A:$A,$B16,'EPA Export Aggregation'!$D:$D,$A$1)*IF($A16="CH4",About!$D$58,IF($A16="N2O",About!$D$59,1))</f>
        <v>3.0530733627400001E-2</v>
      </c>
      <c r="P16">
        <f>SUMIFS('EPA Export Aggregation'!S:S,'EPA Export Aggregation'!$A:$A,$B16,'EPA Export Aggregation'!$D:$D,$A$1)*IF($A16="CH4",About!$D$58,IF($A16="N2O",About!$D$59,1))</f>
        <v>3.99817939526E-2</v>
      </c>
      <c r="Q16">
        <f>SUMIFS('EPA Export Aggregation'!T:T,'EPA Export Aggregation'!$A:$A,$B16,'EPA Export Aggregation'!$D:$D,$A$1)*IF($A16="CH4",About!$D$58,IF($A16="N2O",About!$D$59,1))</f>
        <v>3.7180848537899998E-2</v>
      </c>
      <c r="R16">
        <f>SUMIFS('EPA Export Aggregation'!U:U,'EPA Export Aggregation'!$A:$A,$B16,'EPA Export Aggregation'!$D:$D,$A$1)*IF($A16="CH4",About!$D$58,IF($A16="N2O",About!$D$59,1))</f>
        <v>4.0941725254100003E-2</v>
      </c>
      <c r="S16">
        <f>SUMIFS('EPA Export Aggregation'!V:V,'EPA Export Aggregation'!$A:$A,$B16,'EPA Export Aggregation'!$D:$D,$A$1)*IF($A16="CH4",About!$D$58,IF($A16="N2O",About!$D$59,1))</f>
        <v>5.3200070292400002E-2</v>
      </c>
      <c r="T16">
        <f>SUMIFS('EPA Export Aggregation'!W:W,'EPA Export Aggregation'!$A:$A,$B16,'EPA Export Aggregation'!$D:$D,$A$1)*IF($A16="CH4",About!$D$58,IF($A16="N2O",About!$D$59,1))</f>
        <v>5.8834550043999997E-2</v>
      </c>
      <c r="U16">
        <f>SUMIFS('EPA Export Aggregation'!X:X,'EPA Export Aggregation'!$A:$A,$B16,'EPA Export Aggregation'!$D:$D,$A$1)*IF($A16="CH4",About!$D$58,IF($A16="N2O",About!$D$59,1))</f>
        <v>5.65395024776E-2</v>
      </c>
      <c r="V16">
        <f>SUMIFS('EPA Export Aggregation'!Y:Y,'EPA Export Aggregation'!$A:$A,$B16,'EPA Export Aggregation'!$D:$D,$A$1)*IF($A16="CH4",About!$D$58,IF($A16="N2O",About!$D$59,1))</f>
        <v>5.5540154462400002E-2</v>
      </c>
      <c r="W16">
        <f>SUMIFS('EPA Export Aggregation'!Z:Z,'EPA Export Aggregation'!$A:$A,$B16,'EPA Export Aggregation'!$D:$D,$A$1)*IF($A16="CH4",About!$D$58,IF($A16="N2O",About!$D$59,1))</f>
        <v>0.1371207165219</v>
      </c>
      <c r="X16">
        <f>SUMIFS('EPA Export Aggregation'!AA:AA,'EPA Export Aggregation'!$A:$A,$B16,'EPA Export Aggregation'!$D:$D,$A$1)*IF($A16="CH4",About!$D$58,IF($A16="N2O",About!$D$59,1))</f>
        <v>0.1268126015014</v>
      </c>
      <c r="Y16">
        <f>SUMIFS('EPA Export Aggregation'!AB:AB,'EPA Export Aggregation'!$A:$A,$B16,'EPA Export Aggregation'!$D:$D,$A$1)*IF($A16="CH4",About!$D$58,IF($A16="N2O",About!$D$59,1))</f>
        <v>0.1252098574038</v>
      </c>
      <c r="Z16">
        <f>SUMIFS('EPA Export Aggregation'!AC:AC,'EPA Export Aggregation'!$A:$A,$B16,'EPA Export Aggregation'!$D:$D,$A$1)*IF($A16="CH4",About!$D$58,IF($A16="N2O",About!$D$59,1))</f>
        <v>0.13052642449990001</v>
      </c>
      <c r="AA16">
        <f>SUMIFS('EPA Export Aggregation'!AD:AD,'EPA Export Aggregation'!$A:$A,$B16,'EPA Export Aggregation'!$D:$D,$A$1)*IF($A16="CH4",About!$D$58,IF($A16="N2O",About!$D$59,1))</f>
        <v>0.13971590370049999</v>
      </c>
      <c r="AB16">
        <f>SUMIFS('EPA Export Aggregation'!AE:AE,'EPA Export Aggregation'!$A:$A,$B16,'EPA Export Aggregation'!$D:$D,$A$1)*IF($A16="CH4",About!$D$58,IF($A16="N2O",About!$D$59,1))</f>
        <v>0.1549817786495</v>
      </c>
      <c r="AC16">
        <f>SUMIFS('EPA Export Aggregation'!AF:AF,'EPA Export Aggregation'!$A:$A,$B16,'EPA Export Aggregation'!$D:$D,$A$1)*IF($A16="CH4",About!$D$58,IF($A16="N2O",About!$D$59,1))</f>
        <v>0.14633673740209999</v>
      </c>
      <c r="AD16">
        <f>SUMIFS('EPA Export Aggregation'!AG:AG,'EPA Export Aggregation'!$A:$A,$B16,'EPA Export Aggregation'!$D:$D,$A$1)*IF($A16="CH4",About!$D$58,IF($A16="N2O",About!$D$59,1))</f>
        <v>0.145092395387</v>
      </c>
      <c r="AE16">
        <f>SUMIFS('EPA Export Aggregation'!AH:AH,'EPA Export Aggregation'!$A:$A,$B16,'EPA Export Aggregation'!$D:$D,$A$1)*IF($A16="CH4",About!$D$58,IF($A16="N2O",About!$D$59,1))</f>
        <v>0.13148915924259999</v>
      </c>
      <c r="AF16">
        <f>SUMIFS('EPA Export Aggregation'!AI:AI,'EPA Export Aggregation'!$A:$A,$B16,'EPA Export Aggregation'!$D:$D,$A$1)*IF($A16="CH4",About!$D$58,IF($A16="N2O",About!$D$59,1))</f>
        <v>0.1559464904167</v>
      </c>
      <c r="AG16">
        <f>SUMIFS('EPA Export Aggregation'!AJ:AJ,'EPA Export Aggregation'!$A:$A,$B16,'EPA Export Aggregation'!$D:$D,$A$1)*IF($A16="CH4",About!$D$58,IF($A16="N2O",About!$D$59,1))</f>
        <v>0.15905167804520001</v>
      </c>
      <c r="AH16">
        <f>SUMIFS('EPA Export Aggregation'!AK:AK,'EPA Export Aggregation'!$A:$A,$B16,'EPA Export Aggregation'!$D:$D,$A$1)*IF($A16="CH4",About!$D$58,IF($A16="N2O",About!$D$59,1))</f>
        <v>0.16061106406199999</v>
      </c>
    </row>
    <row r="17" spans="1:34" x14ac:dyDescent="0.25">
      <c r="A17" s="119" t="s">
        <v>479</v>
      </c>
      <c r="B17" s="120" t="s">
        <v>1969</v>
      </c>
      <c r="C17">
        <f>SUMIFS('EPA Export Aggregation'!F:F,'EPA Export Aggregation'!$A:$A,$B17,'EPA Export Aggregation'!$D:$D,$A$1)*IF($A17="CH4",About!$D$58,IF($A17="N2O",About!$D$59,1))</f>
        <v>0.1041596676072</v>
      </c>
      <c r="D17">
        <f>SUMIFS('EPA Export Aggregation'!G:G,'EPA Export Aggregation'!$A:$A,$B17,'EPA Export Aggregation'!$D:$D,$A$1)*IF($A17="CH4",About!$D$58,IF($A17="N2O",About!$D$59,1))</f>
        <v>7.1333158418100007E-2</v>
      </c>
      <c r="E17">
        <f>SUMIFS('EPA Export Aggregation'!H:H,'EPA Export Aggregation'!$A:$A,$B17,'EPA Export Aggregation'!$D:$D,$A$1)*IF($A17="CH4",About!$D$58,IF($A17="N2O",About!$D$59,1))</f>
        <v>7.4162277863500006E-2</v>
      </c>
      <c r="F17">
        <f>SUMIFS('EPA Export Aggregation'!I:I,'EPA Export Aggregation'!$A:$A,$B17,'EPA Export Aggregation'!$D:$D,$A$1)*IF($A17="CH4",About!$D$58,IF($A17="N2O",About!$D$59,1))</f>
        <v>9.74018311203E-2</v>
      </c>
      <c r="G17">
        <f>SUMIFS('EPA Export Aggregation'!J:J,'EPA Export Aggregation'!$A:$A,$B17,'EPA Export Aggregation'!$D:$D,$A$1)*IF($A17="CH4",About!$D$58,IF($A17="N2O",About!$D$59,1))</f>
        <v>0.1131878424665</v>
      </c>
      <c r="H17">
        <f>SUMIFS('EPA Export Aggregation'!K:K,'EPA Export Aggregation'!$A:$A,$B17,'EPA Export Aggregation'!$D:$D,$A$1)*IF($A17="CH4",About!$D$58,IF($A17="N2O",About!$D$59,1))</f>
        <v>0.11733095836680001</v>
      </c>
      <c r="I17">
        <f>SUMIFS('EPA Export Aggregation'!L:L,'EPA Export Aggregation'!$A:$A,$B17,'EPA Export Aggregation'!$D:$D,$A$1)*IF($A17="CH4",About!$D$58,IF($A17="N2O",About!$D$59,1))</f>
        <v>4.7979773999199997E-2</v>
      </c>
      <c r="J17">
        <f>SUMIFS('EPA Export Aggregation'!M:M,'EPA Export Aggregation'!$A:$A,$B17,'EPA Export Aggregation'!$D:$D,$A$1)*IF($A17="CH4",About!$D$58,IF($A17="N2O",About!$D$59,1))</f>
        <v>7.4225727644100001E-2</v>
      </c>
      <c r="K17">
        <f>SUMIFS('EPA Export Aggregation'!N:N,'EPA Export Aggregation'!$A:$A,$B17,'EPA Export Aggregation'!$D:$D,$A$1)*IF($A17="CH4",About!$D$58,IF($A17="N2O",About!$D$59,1))</f>
        <v>4.9006808197100002E-2</v>
      </c>
      <c r="L17">
        <f>SUMIFS('EPA Export Aggregation'!O:O,'EPA Export Aggregation'!$A:$A,$B17,'EPA Export Aggregation'!$D:$D,$A$1)*IF($A17="CH4",About!$D$58,IF($A17="N2O",About!$D$59,1))</f>
        <v>5.2666987873399997E-2</v>
      </c>
      <c r="M17">
        <f>SUMIFS('EPA Export Aggregation'!P:P,'EPA Export Aggregation'!$A:$A,$B17,'EPA Export Aggregation'!$D:$D,$A$1)*IF($A17="CH4",About!$D$58,IF($A17="N2O",About!$D$59,1))</f>
        <v>4.8120615221899997E-2</v>
      </c>
      <c r="N17">
        <f>SUMIFS('EPA Export Aggregation'!Q:Q,'EPA Export Aggregation'!$A:$A,$B17,'EPA Export Aggregation'!$D:$D,$A$1)*IF($A17="CH4",About!$D$58,IF($A17="N2O",About!$D$59,1))</f>
        <v>3.62896283679E-2</v>
      </c>
      <c r="O17">
        <f>SUMIFS('EPA Export Aggregation'!R:R,'EPA Export Aggregation'!$A:$A,$B17,'EPA Export Aggregation'!$D:$D,$A$1)*IF($A17="CH4",About!$D$58,IF($A17="N2O",About!$D$59,1))</f>
        <v>2.4957652955399999E-2</v>
      </c>
      <c r="P17">
        <f>SUMIFS('EPA Export Aggregation'!S:S,'EPA Export Aggregation'!$A:$A,$B17,'EPA Export Aggregation'!$D:$D,$A$1)*IF($A17="CH4",About!$D$58,IF($A17="N2O",About!$D$59,1))</f>
        <v>3.8222312844000003E-2</v>
      </c>
      <c r="Q17">
        <f>SUMIFS('EPA Export Aggregation'!T:T,'EPA Export Aggregation'!$A:$A,$B17,'EPA Export Aggregation'!$D:$D,$A$1)*IF($A17="CH4",About!$D$58,IF($A17="N2O",About!$D$59,1))</f>
        <v>4.9779701309600001E-2</v>
      </c>
      <c r="R17">
        <f>SUMIFS('EPA Export Aggregation'!U:U,'EPA Export Aggregation'!$A:$A,$B17,'EPA Export Aggregation'!$D:$D,$A$1)*IF($A17="CH4",About!$D$58,IF($A17="N2O",About!$D$59,1))</f>
        <v>5.1544218311999998E-2</v>
      </c>
      <c r="S17">
        <f>SUMIFS('EPA Export Aggregation'!V:V,'EPA Export Aggregation'!$A:$A,$B17,'EPA Export Aggregation'!$D:$D,$A$1)*IF($A17="CH4",About!$D$58,IF($A17="N2O",About!$D$59,1))</f>
        <v>4.24826269615E-2</v>
      </c>
      <c r="T17">
        <f>SUMIFS('EPA Export Aggregation'!W:W,'EPA Export Aggregation'!$A:$A,$B17,'EPA Export Aggregation'!$D:$D,$A$1)*IF($A17="CH4",About!$D$58,IF($A17="N2O",About!$D$59,1))</f>
        <v>4.0636733405E-2</v>
      </c>
      <c r="U17">
        <f>SUMIFS('EPA Export Aggregation'!X:X,'EPA Export Aggregation'!$A:$A,$B17,'EPA Export Aggregation'!$D:$D,$A$1)*IF($A17="CH4",About!$D$58,IF($A17="N2O",About!$D$59,1))</f>
        <v>2.3406094983599999E-2</v>
      </c>
      <c r="V17">
        <f>SUMIFS('EPA Export Aggregation'!Y:Y,'EPA Export Aggregation'!$A:$A,$B17,'EPA Export Aggregation'!$D:$D,$A$1)*IF($A17="CH4",About!$D$58,IF($A17="N2O",About!$D$59,1))</f>
        <v>1.12462389284E-2</v>
      </c>
      <c r="W17">
        <f>SUMIFS('EPA Export Aggregation'!Z:Z,'EPA Export Aggregation'!$A:$A,$B17,'EPA Export Aggregation'!$D:$D,$A$1)*IF($A17="CH4",About!$D$58,IF($A17="N2O",About!$D$59,1))</f>
        <v>1.0474025764900001E-2</v>
      </c>
      <c r="X17">
        <f>SUMIFS('EPA Export Aggregation'!AA:AA,'EPA Export Aggregation'!$A:$A,$B17,'EPA Export Aggregation'!$D:$D,$A$1)*IF($A17="CH4",About!$D$58,IF($A17="N2O",About!$D$59,1))</f>
        <v>0</v>
      </c>
      <c r="Y17">
        <f>SUMIFS('EPA Export Aggregation'!AB:AB,'EPA Export Aggregation'!$A:$A,$B17,'EPA Export Aggregation'!$D:$D,$A$1)*IF($A17="CH4",About!$D$58,IF($A17="N2O",About!$D$59,1))</f>
        <v>0</v>
      </c>
      <c r="Z17">
        <f>SUMIFS('EPA Export Aggregation'!AC:AC,'EPA Export Aggregation'!$A:$A,$B17,'EPA Export Aggregation'!$D:$D,$A$1)*IF($A17="CH4",About!$D$58,IF($A17="N2O",About!$D$59,1))</f>
        <v>0</v>
      </c>
      <c r="AA17">
        <f>SUMIFS('EPA Export Aggregation'!AD:AD,'EPA Export Aggregation'!$A:$A,$B17,'EPA Export Aggregation'!$D:$D,$A$1)*IF($A17="CH4",About!$D$58,IF($A17="N2O",About!$D$59,1))</f>
        <v>0</v>
      </c>
      <c r="AB17">
        <f>SUMIFS('EPA Export Aggregation'!AE:AE,'EPA Export Aggregation'!$A:$A,$B17,'EPA Export Aggregation'!$D:$D,$A$1)*IF($A17="CH4",About!$D$58,IF($A17="N2O",About!$D$59,1))</f>
        <v>0</v>
      </c>
      <c r="AC17">
        <f>SUMIFS('EPA Export Aggregation'!AF:AF,'EPA Export Aggregation'!$A:$A,$B17,'EPA Export Aggregation'!$D:$D,$A$1)*IF($A17="CH4",About!$D$58,IF($A17="N2O",About!$D$59,1))</f>
        <v>0</v>
      </c>
      <c r="AD17">
        <f>SUMIFS('EPA Export Aggregation'!AG:AG,'EPA Export Aggregation'!$A:$A,$B17,'EPA Export Aggregation'!$D:$D,$A$1)*IF($A17="CH4",About!$D$58,IF($A17="N2O",About!$D$59,1))</f>
        <v>0</v>
      </c>
      <c r="AE17">
        <f>SUMIFS('EPA Export Aggregation'!AH:AH,'EPA Export Aggregation'!$A:$A,$B17,'EPA Export Aggregation'!$D:$D,$A$1)*IF($A17="CH4",About!$D$58,IF($A17="N2O",About!$D$59,1))</f>
        <v>0</v>
      </c>
      <c r="AF17">
        <f>SUMIFS('EPA Export Aggregation'!AI:AI,'EPA Export Aggregation'!$A:$A,$B17,'EPA Export Aggregation'!$D:$D,$A$1)*IF($A17="CH4",About!$D$58,IF($A17="N2O",About!$D$59,1))</f>
        <v>0</v>
      </c>
      <c r="AG17">
        <f>SUMIFS('EPA Export Aggregation'!AJ:AJ,'EPA Export Aggregation'!$A:$A,$B17,'EPA Export Aggregation'!$D:$D,$A$1)*IF($A17="CH4",About!$D$58,IF($A17="N2O",About!$D$59,1))</f>
        <v>0</v>
      </c>
      <c r="AH17">
        <f>SUMIFS('EPA Export Aggregation'!AK:AK,'EPA Export Aggregation'!$A:$A,$B17,'EPA Export Aggregation'!$D:$D,$A$1)*IF($A17="CH4",About!$D$58,IF($A17="N2O",About!$D$59,1))</f>
        <v>0</v>
      </c>
    </row>
    <row r="18" spans="1:34" x14ac:dyDescent="0.25">
      <c r="A18" s="119" t="s">
        <v>479</v>
      </c>
      <c r="B18" s="120" t="s">
        <v>1970</v>
      </c>
      <c r="C18" s="121">
        <f>SUMIFS('EPA Export Aggregation'!F:F,'EPA Export Aggregation'!$A:$A,$B18,'EPA Export Aggregation'!$D:$D,$A$1)*IF($A18="CH4",About!$D$58,IF($A18="N2O",About!$D$59,1))</f>
        <v>0.1122474408898</v>
      </c>
      <c r="D18" s="121">
        <f>SUMIFS('EPA Export Aggregation'!G:G,'EPA Export Aggregation'!$A:$A,$B18,'EPA Export Aggregation'!$D:$D,$A$1)*IF($A18="CH4",About!$D$58,IF($A18="N2O",About!$D$59,1))</f>
        <v>9.7103155751300005E-2</v>
      </c>
      <c r="E18" s="121">
        <f>SUMIFS('EPA Export Aggregation'!H:H,'EPA Export Aggregation'!$A:$A,$B18,'EPA Export Aggregation'!$D:$D,$A$1)*IF($A18="CH4",About!$D$58,IF($A18="N2O",About!$D$59,1))</f>
        <v>0.1058103703704</v>
      </c>
      <c r="F18" s="121">
        <f>SUMIFS('EPA Export Aggregation'!I:I,'EPA Export Aggregation'!$A:$A,$B18,'EPA Export Aggregation'!$D:$D,$A$1)*IF($A18="CH4",About!$D$58,IF($A18="N2O",About!$D$59,1))</f>
        <v>0.1046929578482</v>
      </c>
      <c r="G18" s="121">
        <f>SUMIFS('EPA Export Aggregation'!J:J,'EPA Export Aggregation'!$A:$A,$B18,'EPA Export Aggregation'!$D:$D,$A$1)*IF($A18="CH4",About!$D$58,IF($A18="N2O",About!$D$59,1))</f>
        <v>0.1128156873364</v>
      </c>
      <c r="H18" s="121">
        <f>SUMIFS('EPA Export Aggregation'!K:K,'EPA Export Aggregation'!$A:$A,$B18,'EPA Export Aggregation'!$D:$D,$A$1)*IF($A18="CH4",About!$D$58,IF($A18="N2O",About!$D$59,1))</f>
        <v>0.1128156873364</v>
      </c>
      <c r="I18" s="121">
        <f>SUMIFS('EPA Export Aggregation'!L:L,'EPA Export Aggregation'!$A:$A,$B18,'EPA Export Aggregation'!$D:$D,$A$1)*IF($A18="CH4",About!$D$58,IF($A18="N2O",About!$D$59,1))</f>
        <v>9.88818582709E-2</v>
      </c>
      <c r="J18" s="121">
        <f>SUMIFS('EPA Export Aggregation'!M:M,'EPA Export Aggregation'!$A:$A,$B18,'EPA Export Aggregation'!$D:$D,$A$1)*IF($A18="CH4",About!$D$58,IF($A18="N2O",About!$D$59,1))</f>
        <v>0.1095750661912</v>
      </c>
      <c r="K18" s="121">
        <f>SUMIFS('EPA Export Aggregation'!N:N,'EPA Export Aggregation'!$A:$A,$B18,'EPA Export Aggregation'!$D:$D,$A$1)*IF($A18="CH4",About!$D$58,IF($A18="N2O",About!$D$59,1))</f>
        <v>0.1114640549828</v>
      </c>
      <c r="L18" s="121">
        <f>SUMIFS('EPA Export Aggregation'!O:O,'EPA Export Aggregation'!$A:$A,$B18,'EPA Export Aggregation'!$D:$D,$A$1)*IF($A18="CH4",About!$D$58,IF($A18="N2O",About!$D$59,1))</f>
        <v>0.1080371494607</v>
      </c>
      <c r="M18" s="121">
        <f>SUMIFS('EPA Export Aggregation'!P:P,'EPA Export Aggregation'!$A:$A,$B18,'EPA Export Aggregation'!$D:$D,$A$1)*IF($A18="CH4",About!$D$58,IF($A18="N2O",About!$D$59,1))</f>
        <v>0.118944042317</v>
      </c>
      <c r="N18" s="121">
        <f>SUMIFS('EPA Export Aggregation'!Q:Q,'EPA Export Aggregation'!$A:$A,$B18,'EPA Export Aggregation'!$D:$D,$A$1)*IF($A18="CH4",About!$D$58,IF($A18="N2O",About!$D$59,1))</f>
        <v>0.1020546195269</v>
      </c>
      <c r="O18" s="121">
        <f>SUMIFS('EPA Export Aggregation'!R:R,'EPA Export Aggregation'!$A:$A,$B18,'EPA Export Aggregation'!$D:$D,$A$1)*IF($A18="CH4",About!$D$58,IF($A18="N2O",About!$D$59,1))</f>
        <v>0.10971514309909999</v>
      </c>
      <c r="P18" s="121">
        <f>SUMIFS('EPA Export Aggregation'!S:S,'EPA Export Aggregation'!$A:$A,$B18,'EPA Export Aggregation'!$D:$D,$A$1)*IF($A18="CH4",About!$D$58,IF($A18="N2O",About!$D$59,1))</f>
        <v>0.12976317420950001</v>
      </c>
      <c r="Q18" s="121">
        <f>SUMIFS('EPA Export Aggregation'!T:T,'EPA Export Aggregation'!$A:$A,$B18,'EPA Export Aggregation'!$D:$D,$A$1)*IF($A18="CH4",About!$D$58,IF($A18="N2O",About!$D$59,1))</f>
        <v>0.1437593413553</v>
      </c>
      <c r="R18" s="121">
        <f>SUMIFS('EPA Export Aggregation'!U:U,'EPA Export Aggregation'!$A:$A,$B18,'EPA Export Aggregation'!$D:$D,$A$1)*IF($A18="CH4",About!$D$58,IF($A18="N2O",About!$D$59,1))</f>
        <v>0.13002962962959999</v>
      </c>
      <c r="S18" s="121">
        <f>SUMIFS('EPA Export Aggregation'!V:V,'EPA Export Aggregation'!$A:$A,$B18,'EPA Export Aggregation'!$D:$D,$A$1)*IF($A18="CH4",About!$D$58,IF($A18="N2O",About!$D$59,1))</f>
        <v>0.1242695384615</v>
      </c>
      <c r="T18" s="121">
        <f>SUMIFS('EPA Export Aggregation'!W:W,'EPA Export Aggregation'!$A:$A,$B18,'EPA Export Aggregation'!$D:$D,$A$1)*IF($A18="CH4",About!$D$58,IF($A18="N2O",About!$D$59,1))</f>
        <v>0.13061907692310001</v>
      </c>
      <c r="U18" s="121">
        <f>SUMIFS('EPA Export Aggregation'!X:X,'EPA Export Aggregation'!$A:$A,$B18,'EPA Export Aggregation'!$D:$D,$A$1)*IF($A18="CH4",About!$D$58,IF($A18="N2O",About!$D$59,1))</f>
        <v>0.1224553846154</v>
      </c>
      <c r="V18" s="121">
        <f>SUMIFS('EPA Export Aggregation'!Y:Y,'EPA Export Aggregation'!$A:$A,$B18,'EPA Export Aggregation'!$D:$D,$A$1)*IF($A18="CH4",About!$D$58,IF($A18="N2O",About!$D$59,1))</f>
        <v>0</v>
      </c>
      <c r="W18" s="121">
        <f>SUMIFS('EPA Export Aggregation'!Z:Z,'EPA Export Aggregation'!$A:$A,$B18,'EPA Export Aggregation'!$D:$D,$A$1)*IF($A18="CH4",About!$D$58,IF($A18="N2O",About!$D$59,1))</f>
        <v>0</v>
      </c>
      <c r="X18" s="121">
        <f>SUMIFS('EPA Export Aggregation'!AA:AA,'EPA Export Aggregation'!$A:$A,$B18,'EPA Export Aggregation'!$D:$D,$A$1)*IF($A18="CH4",About!$D$58,IF($A18="N2O",About!$D$59,1))</f>
        <v>0</v>
      </c>
      <c r="Y18" s="121">
        <f>SUMIFS('EPA Export Aggregation'!AB:AB,'EPA Export Aggregation'!$A:$A,$B18,'EPA Export Aggregation'!$D:$D,$A$1)*IF($A18="CH4",About!$D$58,IF($A18="N2O",About!$D$59,1))</f>
        <v>0</v>
      </c>
      <c r="Z18" s="121">
        <f>SUMIFS('EPA Export Aggregation'!AC:AC,'EPA Export Aggregation'!$A:$A,$B18,'EPA Export Aggregation'!$D:$D,$A$1)*IF($A18="CH4",About!$D$58,IF($A18="N2O",About!$D$59,1))</f>
        <v>0</v>
      </c>
      <c r="AA18" s="121">
        <f>SUMIFS('EPA Export Aggregation'!AD:AD,'EPA Export Aggregation'!$A:$A,$B18,'EPA Export Aggregation'!$D:$D,$A$1)*IF($A18="CH4",About!$D$58,IF($A18="N2O",About!$D$59,1))</f>
        <v>0</v>
      </c>
      <c r="AB18" s="121">
        <f>SUMIFS('EPA Export Aggregation'!AE:AE,'EPA Export Aggregation'!$A:$A,$B18,'EPA Export Aggregation'!$D:$D,$A$1)*IF($A18="CH4",About!$D$58,IF($A18="N2O",About!$D$59,1))</f>
        <v>0</v>
      </c>
      <c r="AC18" s="121">
        <f>SUMIFS('EPA Export Aggregation'!AF:AF,'EPA Export Aggregation'!$A:$A,$B18,'EPA Export Aggregation'!$D:$D,$A$1)*IF($A18="CH4",About!$D$58,IF($A18="N2O",About!$D$59,1))</f>
        <v>0</v>
      </c>
      <c r="AD18" s="121">
        <f>SUMIFS('EPA Export Aggregation'!AG:AG,'EPA Export Aggregation'!$A:$A,$B18,'EPA Export Aggregation'!$D:$D,$A$1)*IF($A18="CH4",About!$D$58,IF($A18="N2O",About!$D$59,1))</f>
        <v>0</v>
      </c>
      <c r="AE18" s="121">
        <f>SUMIFS('EPA Export Aggregation'!AH:AH,'EPA Export Aggregation'!$A:$A,$B18,'EPA Export Aggregation'!$D:$D,$A$1)*IF($A18="CH4",About!$D$58,IF($A18="N2O",About!$D$59,1))</f>
        <v>0</v>
      </c>
      <c r="AF18" s="121">
        <f>SUMIFS('EPA Export Aggregation'!AI:AI,'EPA Export Aggregation'!$A:$A,$B18,'EPA Export Aggregation'!$D:$D,$A$1)*IF($A18="CH4",About!$D$58,IF($A18="N2O",About!$D$59,1))</f>
        <v>0</v>
      </c>
      <c r="AG18" s="121">
        <f>SUMIFS('EPA Export Aggregation'!AJ:AJ,'EPA Export Aggregation'!$A:$A,$B18,'EPA Export Aggregation'!$D:$D,$A$1)*IF($A18="CH4",About!$D$58,IF($A18="N2O",About!$D$59,1))</f>
        <v>0</v>
      </c>
      <c r="AH18" s="121">
        <f>SUMIFS('EPA Export Aggregation'!AK:AK,'EPA Export Aggregation'!$A:$A,$B18,'EPA Export Aggregation'!$D:$D,$A$1)*IF($A18="CH4",About!$D$58,IF($A18="N2O",About!$D$59,1))</f>
        <v>0</v>
      </c>
    </row>
    <row r="19" spans="1:34" x14ac:dyDescent="0.25">
      <c r="A19" s="119" t="s">
        <v>479</v>
      </c>
      <c r="B19" s="120" t="s">
        <v>1971</v>
      </c>
      <c r="C19" s="121">
        <f>SUMIFS('EPA Export Aggregation'!F:F,'EPA Export Aggregation'!$A:$A,$B19,'EPA Export Aggregation'!$D:$D,$A$1)*IF($A19="CH4",About!$D$58,IF($A19="N2O",About!$D$59,1))</f>
        <v>0</v>
      </c>
      <c r="D19" s="121">
        <f>SUMIFS('EPA Export Aggregation'!G:G,'EPA Export Aggregation'!$A:$A,$B19,'EPA Export Aggregation'!$D:$D,$A$1)*IF($A19="CH4",About!$D$58,IF($A19="N2O",About!$D$59,1))</f>
        <v>0</v>
      </c>
      <c r="E19" s="121">
        <f>SUMIFS('EPA Export Aggregation'!H:H,'EPA Export Aggregation'!$A:$A,$B19,'EPA Export Aggregation'!$D:$D,$A$1)*IF($A19="CH4",About!$D$58,IF($A19="N2O",About!$D$59,1))</f>
        <v>0</v>
      </c>
      <c r="F19" s="121">
        <f>SUMIFS('EPA Export Aggregation'!I:I,'EPA Export Aggregation'!$A:$A,$B19,'EPA Export Aggregation'!$D:$D,$A$1)*IF($A19="CH4",About!$D$58,IF($A19="N2O",About!$D$59,1))</f>
        <v>0</v>
      </c>
      <c r="G19" s="121">
        <f>SUMIFS('EPA Export Aggregation'!J:J,'EPA Export Aggregation'!$A:$A,$B19,'EPA Export Aggregation'!$D:$D,$A$1)*IF($A19="CH4",About!$D$58,IF($A19="N2O",About!$D$59,1))</f>
        <v>0</v>
      </c>
      <c r="H19" s="121">
        <f>SUMIFS('EPA Export Aggregation'!K:K,'EPA Export Aggregation'!$A:$A,$B19,'EPA Export Aggregation'!$D:$D,$A$1)*IF($A19="CH4",About!$D$58,IF($A19="N2O",About!$D$59,1))</f>
        <v>0</v>
      </c>
      <c r="I19" s="121">
        <f>SUMIFS('EPA Export Aggregation'!L:L,'EPA Export Aggregation'!$A:$A,$B19,'EPA Export Aggregation'!$D:$D,$A$1)*IF($A19="CH4",About!$D$58,IF($A19="N2O",About!$D$59,1))</f>
        <v>0</v>
      </c>
      <c r="J19" s="121">
        <f>SUMIFS('EPA Export Aggregation'!M:M,'EPA Export Aggregation'!$A:$A,$B19,'EPA Export Aggregation'!$D:$D,$A$1)*IF($A19="CH4",About!$D$58,IF($A19="N2O",About!$D$59,1))</f>
        <v>0</v>
      </c>
      <c r="K19" s="121">
        <f>SUMIFS('EPA Export Aggregation'!N:N,'EPA Export Aggregation'!$A:$A,$B19,'EPA Export Aggregation'!$D:$D,$A$1)*IF($A19="CH4",About!$D$58,IF($A19="N2O",About!$D$59,1))</f>
        <v>0</v>
      </c>
      <c r="L19" s="121">
        <f>SUMIFS('EPA Export Aggregation'!O:O,'EPA Export Aggregation'!$A:$A,$B19,'EPA Export Aggregation'!$D:$D,$A$1)*IF($A19="CH4",About!$D$58,IF($A19="N2O",About!$D$59,1))</f>
        <v>0</v>
      </c>
      <c r="M19" s="121">
        <f>SUMIFS('EPA Export Aggregation'!P:P,'EPA Export Aggregation'!$A:$A,$B19,'EPA Export Aggregation'!$D:$D,$A$1)*IF($A19="CH4",About!$D$58,IF($A19="N2O",About!$D$59,1))</f>
        <v>0</v>
      </c>
      <c r="N19" s="121">
        <f>SUMIFS('EPA Export Aggregation'!Q:Q,'EPA Export Aggregation'!$A:$A,$B19,'EPA Export Aggregation'!$D:$D,$A$1)*IF($A19="CH4",About!$D$58,IF($A19="N2O",About!$D$59,1))</f>
        <v>0</v>
      </c>
      <c r="O19" s="121">
        <f>SUMIFS('EPA Export Aggregation'!R:R,'EPA Export Aggregation'!$A:$A,$B19,'EPA Export Aggregation'!$D:$D,$A$1)*IF($A19="CH4",About!$D$58,IF($A19="N2O",About!$D$59,1))</f>
        <v>0</v>
      </c>
      <c r="P19" s="121">
        <f>SUMIFS('EPA Export Aggregation'!S:S,'EPA Export Aggregation'!$A:$A,$B19,'EPA Export Aggregation'!$D:$D,$A$1)*IF($A19="CH4",About!$D$58,IF($A19="N2O",About!$D$59,1))</f>
        <v>0</v>
      </c>
      <c r="Q19" s="121">
        <f>SUMIFS('EPA Export Aggregation'!T:T,'EPA Export Aggregation'!$A:$A,$B19,'EPA Export Aggregation'!$D:$D,$A$1)*IF($A19="CH4",About!$D$58,IF($A19="N2O",About!$D$59,1))</f>
        <v>0</v>
      </c>
      <c r="R19" s="121">
        <f>SUMIFS('EPA Export Aggregation'!U:U,'EPA Export Aggregation'!$A:$A,$B19,'EPA Export Aggregation'!$D:$D,$A$1)*IF($A19="CH4",About!$D$58,IF($A19="N2O",About!$D$59,1))</f>
        <v>0</v>
      </c>
      <c r="S19" s="121">
        <f>SUMIFS('EPA Export Aggregation'!V:V,'EPA Export Aggregation'!$A:$A,$B19,'EPA Export Aggregation'!$D:$D,$A$1)*IF($A19="CH4",About!$D$58,IF($A19="N2O",About!$D$59,1))</f>
        <v>0</v>
      </c>
      <c r="T19" s="121">
        <f>SUMIFS('EPA Export Aggregation'!W:W,'EPA Export Aggregation'!$A:$A,$B19,'EPA Export Aggregation'!$D:$D,$A$1)*IF($A19="CH4",About!$D$58,IF($A19="N2O",About!$D$59,1))</f>
        <v>0</v>
      </c>
      <c r="U19" s="121">
        <f>SUMIFS('EPA Export Aggregation'!X:X,'EPA Export Aggregation'!$A:$A,$B19,'EPA Export Aggregation'!$D:$D,$A$1)*IF($A19="CH4",About!$D$58,IF($A19="N2O",About!$D$59,1))</f>
        <v>0</v>
      </c>
      <c r="V19" s="121">
        <f>SUMIFS('EPA Export Aggregation'!Y:Y,'EPA Export Aggregation'!$A:$A,$B19,'EPA Export Aggregation'!$D:$D,$A$1)*IF($A19="CH4",About!$D$58,IF($A19="N2O",About!$D$59,1))</f>
        <v>0</v>
      </c>
      <c r="W19" s="121">
        <f>SUMIFS('EPA Export Aggregation'!Z:Z,'EPA Export Aggregation'!$A:$A,$B19,'EPA Export Aggregation'!$D:$D,$A$1)*IF($A19="CH4",About!$D$58,IF($A19="N2O",About!$D$59,1))</f>
        <v>0</v>
      </c>
      <c r="X19" s="121">
        <f>SUMIFS('EPA Export Aggregation'!AA:AA,'EPA Export Aggregation'!$A:$A,$B19,'EPA Export Aggregation'!$D:$D,$A$1)*IF($A19="CH4",About!$D$58,IF($A19="N2O",About!$D$59,1))</f>
        <v>0</v>
      </c>
      <c r="Y19" s="121">
        <f>SUMIFS('EPA Export Aggregation'!AB:AB,'EPA Export Aggregation'!$A:$A,$B19,'EPA Export Aggregation'!$D:$D,$A$1)*IF($A19="CH4",About!$D$58,IF($A19="N2O",About!$D$59,1))</f>
        <v>0</v>
      </c>
      <c r="Z19" s="121">
        <f>SUMIFS('EPA Export Aggregation'!AC:AC,'EPA Export Aggregation'!$A:$A,$B19,'EPA Export Aggregation'!$D:$D,$A$1)*IF($A19="CH4",About!$D$58,IF($A19="N2O",About!$D$59,1))</f>
        <v>0</v>
      </c>
      <c r="AA19" s="121">
        <f>SUMIFS('EPA Export Aggregation'!AD:AD,'EPA Export Aggregation'!$A:$A,$B19,'EPA Export Aggregation'!$D:$D,$A$1)*IF($A19="CH4",About!$D$58,IF($A19="N2O",About!$D$59,1))</f>
        <v>0</v>
      </c>
      <c r="AB19" s="121">
        <f>SUMIFS('EPA Export Aggregation'!AE:AE,'EPA Export Aggregation'!$A:$A,$B19,'EPA Export Aggregation'!$D:$D,$A$1)*IF($A19="CH4",About!$D$58,IF($A19="N2O",About!$D$59,1))</f>
        <v>0</v>
      </c>
      <c r="AC19" s="121">
        <f>SUMIFS('EPA Export Aggregation'!AF:AF,'EPA Export Aggregation'!$A:$A,$B19,'EPA Export Aggregation'!$D:$D,$A$1)*IF($A19="CH4",About!$D$58,IF($A19="N2O",About!$D$59,1))</f>
        <v>0</v>
      </c>
      <c r="AD19" s="121">
        <f>SUMIFS('EPA Export Aggregation'!AG:AG,'EPA Export Aggregation'!$A:$A,$B19,'EPA Export Aggregation'!$D:$D,$A$1)*IF($A19="CH4",About!$D$58,IF($A19="N2O",About!$D$59,1))</f>
        <v>0</v>
      </c>
      <c r="AE19" s="121">
        <f>SUMIFS('EPA Export Aggregation'!AH:AH,'EPA Export Aggregation'!$A:$A,$B19,'EPA Export Aggregation'!$D:$D,$A$1)*IF($A19="CH4",About!$D$58,IF($A19="N2O",About!$D$59,1))</f>
        <v>0</v>
      </c>
      <c r="AF19" s="121">
        <f>SUMIFS('EPA Export Aggregation'!AI:AI,'EPA Export Aggregation'!$A:$A,$B19,'EPA Export Aggregation'!$D:$D,$A$1)*IF($A19="CH4",About!$D$58,IF($A19="N2O",About!$D$59,1))</f>
        <v>0</v>
      </c>
      <c r="AG19" s="121">
        <f>SUMIFS('EPA Export Aggregation'!AJ:AJ,'EPA Export Aggregation'!$A:$A,$B19,'EPA Export Aggregation'!$D:$D,$A$1)*IF($A19="CH4",About!$D$58,IF($A19="N2O",About!$D$59,1))</f>
        <v>0</v>
      </c>
      <c r="AH19" s="121">
        <f>SUMIFS('EPA Export Aggregation'!AK:AK,'EPA Export Aggregation'!$A:$A,$B19,'EPA Export Aggregation'!$D:$D,$A$1)*IF($A19="CH4",About!$D$58,IF($A19="N2O",About!$D$59,1))</f>
        <v>0</v>
      </c>
    </row>
    <row r="20" spans="1:34" x14ac:dyDescent="0.25">
      <c r="A20" s="119" t="s">
        <v>479</v>
      </c>
      <c r="B20" s="120" t="s">
        <v>1972</v>
      </c>
      <c r="C20">
        <f>SUMIFS('EPA Export Aggregation'!F:F,'EPA Export Aggregation'!$A:$A,$B20,'EPA Export Aggregation'!$D:$D,$A$1)*IF($A20="CH4",About!$D$58,IF($A20="N2O",About!$D$59,1))</f>
        <v>0.869527883158</v>
      </c>
      <c r="D20">
        <f>SUMIFS('EPA Export Aggregation'!G:G,'EPA Export Aggregation'!$A:$A,$B20,'EPA Export Aggregation'!$D:$D,$A$1)*IF($A20="CH4",About!$D$58,IF($A20="N2O",About!$D$59,1))</f>
        <v>0.79067479298650001</v>
      </c>
      <c r="E20">
        <f>SUMIFS('EPA Export Aggregation'!H:H,'EPA Export Aggregation'!$A:$A,$B20,'EPA Export Aggregation'!$D:$D,$A$1)*IF($A20="CH4",About!$D$58,IF($A20="N2O",About!$D$59,1))</f>
        <v>0.80686615315129995</v>
      </c>
      <c r="F20">
        <f>SUMIFS('EPA Export Aggregation'!I:I,'EPA Export Aggregation'!$A:$A,$B20,'EPA Export Aggregation'!$D:$D,$A$1)*IF($A20="CH4",About!$D$58,IF($A20="N2O",About!$D$59,1))</f>
        <v>0.77798531162499995</v>
      </c>
      <c r="G20">
        <f>SUMIFS('EPA Export Aggregation'!J:J,'EPA Export Aggregation'!$A:$A,$B20,'EPA Export Aggregation'!$D:$D,$A$1)*IF($A20="CH4",About!$D$58,IF($A20="N2O",About!$D$59,1))</f>
        <v>0.78382621201720004</v>
      </c>
      <c r="H20">
        <f>SUMIFS('EPA Export Aggregation'!K:K,'EPA Export Aggregation'!$A:$A,$B20,'EPA Export Aggregation'!$D:$D,$A$1)*IF($A20="CH4",About!$D$58,IF($A20="N2O",About!$D$59,1))</f>
        <v>0.81729419068749998</v>
      </c>
      <c r="I20">
        <f>SUMIFS('EPA Export Aggregation'!L:L,'EPA Export Aggregation'!$A:$A,$B20,'EPA Export Aggregation'!$D:$D,$A$1)*IF($A20="CH4",About!$D$58,IF($A20="N2O",About!$D$59,1))</f>
        <v>0.80700283593120004</v>
      </c>
      <c r="J20">
        <f>SUMIFS('EPA Export Aggregation'!M:M,'EPA Export Aggregation'!$A:$A,$B20,'EPA Export Aggregation'!$D:$D,$A$1)*IF($A20="CH4",About!$D$58,IF($A20="N2O",About!$D$59,1))</f>
        <v>0.8228986800393</v>
      </c>
      <c r="K20">
        <f>SUMIFS('EPA Export Aggregation'!N:N,'EPA Export Aggregation'!$A:$A,$B20,'EPA Export Aggregation'!$D:$D,$A$1)*IF($A20="CH4",About!$D$58,IF($A20="N2O",About!$D$59,1))</f>
        <v>0.86856053013510004</v>
      </c>
      <c r="L20">
        <f>SUMIFS('EPA Export Aggregation'!O:O,'EPA Export Aggregation'!$A:$A,$B20,'EPA Export Aggregation'!$D:$D,$A$1)*IF($A20="CH4",About!$D$58,IF($A20="N2O",About!$D$59,1))</f>
        <v>0.91979412480099998</v>
      </c>
      <c r="M20">
        <f>SUMIFS('EPA Export Aggregation'!P:P,'EPA Export Aggregation'!$A:$A,$B20,'EPA Export Aggregation'!$D:$D,$A$1)*IF($A20="CH4",About!$D$58,IF($A20="N2O",About!$D$59,1))</f>
        <v>1.1564712897035001</v>
      </c>
      <c r="N20">
        <f>SUMIFS('EPA Export Aggregation'!Q:Q,'EPA Export Aggregation'!$A:$A,$B20,'EPA Export Aggregation'!$D:$D,$A$1)*IF($A20="CH4",About!$D$58,IF($A20="N2O",About!$D$59,1))</f>
        <v>1.4645424556572</v>
      </c>
      <c r="O20">
        <f>SUMIFS('EPA Export Aggregation'!R:R,'EPA Export Aggregation'!$A:$A,$B20,'EPA Export Aggregation'!$D:$D,$A$1)*IF($A20="CH4",About!$D$58,IF($A20="N2O",About!$D$59,1))</f>
        <v>1.728003616434</v>
      </c>
      <c r="P20">
        <f>SUMIFS('EPA Export Aggregation'!S:S,'EPA Export Aggregation'!$A:$A,$B20,'EPA Export Aggregation'!$D:$D,$A$1)*IF($A20="CH4",About!$D$58,IF($A20="N2O",About!$D$59,1))</f>
        <v>1.7433278227344999</v>
      </c>
      <c r="Q20">
        <f>SUMIFS('EPA Export Aggregation'!T:T,'EPA Export Aggregation'!$A:$A,$B20,'EPA Export Aggregation'!$D:$D,$A$1)*IF($A20="CH4",About!$D$58,IF($A20="N2O",About!$D$59,1))</f>
        <v>1.5480932963736</v>
      </c>
      <c r="R20">
        <f>SUMIFS('EPA Export Aggregation'!U:U,'EPA Export Aggregation'!$A:$A,$B20,'EPA Export Aggregation'!$D:$D,$A$1)*IF($A20="CH4",About!$D$58,IF($A20="N2O",About!$D$59,1))</f>
        <v>1.3804974981828</v>
      </c>
      <c r="S20">
        <f>SUMIFS('EPA Export Aggregation'!V:V,'EPA Export Aggregation'!$A:$A,$B20,'EPA Export Aggregation'!$D:$D,$A$1)*IF($A20="CH4",About!$D$58,IF($A20="N2O",About!$D$59,1))</f>
        <v>1.424434699726</v>
      </c>
      <c r="T20">
        <f>SUMIFS('EPA Export Aggregation'!W:W,'EPA Export Aggregation'!$A:$A,$B20,'EPA Export Aggregation'!$D:$D,$A$1)*IF($A20="CH4",About!$D$58,IF($A20="N2O",About!$D$59,1))</f>
        <v>1.5259617878766001</v>
      </c>
      <c r="U20">
        <f>SUMIFS('EPA Export Aggregation'!X:X,'EPA Export Aggregation'!$A:$A,$B20,'EPA Export Aggregation'!$D:$D,$A$1)*IF($A20="CH4",About!$D$58,IF($A20="N2O",About!$D$59,1))</f>
        <v>1.3150122042365999</v>
      </c>
      <c r="V20">
        <f>SUMIFS('EPA Export Aggregation'!Y:Y,'EPA Export Aggregation'!$A:$A,$B20,'EPA Export Aggregation'!$D:$D,$A$1)*IF($A20="CH4",About!$D$58,IF($A20="N2O",About!$D$59,1))</f>
        <v>0.87809873996569998</v>
      </c>
      <c r="W20">
        <f>SUMIFS('EPA Export Aggregation'!Z:Z,'EPA Export Aggregation'!$A:$A,$B20,'EPA Export Aggregation'!$D:$D,$A$1)*IF($A20="CH4",About!$D$58,IF($A20="N2O",About!$D$59,1))</f>
        <v>4.0820546039400003E-2</v>
      </c>
      <c r="X20">
        <f>SUMIFS('EPA Export Aggregation'!AA:AA,'EPA Export Aggregation'!$A:$A,$B20,'EPA Export Aggregation'!$D:$D,$A$1)*IF($A20="CH4",About!$D$58,IF($A20="N2O",About!$D$59,1))</f>
        <v>3.0759500936900001E-2</v>
      </c>
      <c r="Y20">
        <f>SUMIFS('EPA Export Aggregation'!AB:AB,'EPA Export Aggregation'!$A:$A,$B20,'EPA Export Aggregation'!$D:$D,$A$1)*IF($A20="CH4",About!$D$58,IF($A20="N2O",About!$D$59,1))</f>
        <v>2.9583213283199999E-2</v>
      </c>
      <c r="Z20">
        <f>SUMIFS('EPA Export Aggregation'!AC:AC,'EPA Export Aggregation'!$A:$A,$B20,'EPA Export Aggregation'!$D:$D,$A$1)*IF($A20="CH4",About!$D$58,IF($A20="N2O",About!$D$59,1))</f>
        <v>2.0468924153000001E-2</v>
      </c>
      <c r="AA20">
        <f>SUMIFS('EPA Export Aggregation'!AD:AD,'EPA Export Aggregation'!$A:$A,$B20,'EPA Export Aggregation'!$D:$D,$A$1)*IF($A20="CH4",About!$D$58,IF($A20="N2O",About!$D$59,1))</f>
        <v>2.2234728332299999E-2</v>
      </c>
      <c r="AB20">
        <f>SUMIFS('EPA Export Aggregation'!AE:AE,'EPA Export Aggregation'!$A:$A,$B20,'EPA Export Aggregation'!$D:$D,$A$1)*IF($A20="CH4",About!$D$58,IF($A20="N2O",About!$D$59,1))</f>
        <v>2.9121709122299999E-2</v>
      </c>
      <c r="AC20">
        <f>SUMIFS('EPA Export Aggregation'!AF:AF,'EPA Export Aggregation'!$A:$A,$B20,'EPA Export Aggregation'!$D:$D,$A$1)*IF($A20="CH4",About!$D$58,IF($A20="N2O",About!$D$59,1))</f>
        <v>2.1889294937500001E-2</v>
      </c>
      <c r="AD20">
        <f>SUMIFS('EPA Export Aggregation'!AG:AG,'EPA Export Aggregation'!$A:$A,$B20,'EPA Export Aggregation'!$D:$D,$A$1)*IF($A20="CH4",About!$D$58,IF($A20="N2O",About!$D$59,1))</f>
        <v>2.20404648157E-2</v>
      </c>
      <c r="AE20">
        <f>SUMIFS('EPA Export Aggregation'!AH:AH,'EPA Export Aggregation'!$A:$A,$B20,'EPA Export Aggregation'!$D:$D,$A$1)*IF($A20="CH4",About!$D$58,IF($A20="N2O",About!$D$59,1))</f>
        <v>2.4918741889699999E-2</v>
      </c>
      <c r="AF20">
        <f>SUMIFS('EPA Export Aggregation'!AI:AI,'EPA Export Aggregation'!$A:$A,$B20,'EPA Export Aggregation'!$D:$D,$A$1)*IF($A20="CH4",About!$D$58,IF($A20="N2O",About!$D$59,1))</f>
        <v>2.2570853219899999E-2</v>
      </c>
      <c r="AG20">
        <f>SUMIFS('EPA Export Aggregation'!AJ:AJ,'EPA Export Aggregation'!$A:$A,$B20,'EPA Export Aggregation'!$D:$D,$A$1)*IF($A20="CH4",About!$D$58,IF($A20="N2O",About!$D$59,1))</f>
        <v>3.6759624171400003E-2</v>
      </c>
      <c r="AH20">
        <f>SUMIFS('EPA Export Aggregation'!AK:AK,'EPA Export Aggregation'!$A:$A,$B20,'EPA Export Aggregation'!$D:$D,$A$1)*IF($A20="CH4",About!$D$58,IF($A20="N2O",About!$D$59,1))</f>
        <v>3.4430416045699998E-2</v>
      </c>
    </row>
    <row r="21" spans="1:34" x14ac:dyDescent="0.25">
      <c r="A21" s="119" t="s">
        <v>479</v>
      </c>
      <c r="B21" s="120" t="s">
        <v>1973</v>
      </c>
      <c r="C21" s="121">
        <f>SUMIFS('EPA Export Aggregation'!F:F,'EPA Export Aggregation'!$A:$A,$B21,'EPA Export Aggregation'!$D:$D,$A$1)*IF($A21="CH4",About!$D$58,IF($A21="N2O",About!$D$59,1))</f>
        <v>0</v>
      </c>
      <c r="D21" s="121">
        <f>SUMIFS('EPA Export Aggregation'!G:G,'EPA Export Aggregation'!$A:$A,$B21,'EPA Export Aggregation'!$D:$D,$A$1)*IF($A21="CH4",About!$D$58,IF($A21="N2O",About!$D$59,1))</f>
        <v>0</v>
      </c>
      <c r="E21" s="121">
        <f>SUMIFS('EPA Export Aggregation'!H:H,'EPA Export Aggregation'!$A:$A,$B21,'EPA Export Aggregation'!$D:$D,$A$1)*IF($A21="CH4",About!$D$58,IF($A21="N2O",About!$D$59,1))</f>
        <v>0</v>
      </c>
      <c r="F21" s="121">
        <f>SUMIFS('EPA Export Aggregation'!I:I,'EPA Export Aggregation'!$A:$A,$B21,'EPA Export Aggregation'!$D:$D,$A$1)*IF($A21="CH4",About!$D$58,IF($A21="N2O",About!$D$59,1))</f>
        <v>0</v>
      </c>
      <c r="G21" s="121">
        <f>SUMIFS('EPA Export Aggregation'!J:J,'EPA Export Aggregation'!$A:$A,$B21,'EPA Export Aggregation'!$D:$D,$A$1)*IF($A21="CH4",About!$D$58,IF($A21="N2O",About!$D$59,1))</f>
        <v>0</v>
      </c>
      <c r="H21" s="121">
        <f>SUMIFS('EPA Export Aggregation'!K:K,'EPA Export Aggregation'!$A:$A,$B21,'EPA Export Aggregation'!$D:$D,$A$1)*IF($A21="CH4",About!$D$58,IF($A21="N2O",About!$D$59,1))</f>
        <v>0</v>
      </c>
      <c r="I21" s="121">
        <f>SUMIFS('EPA Export Aggregation'!L:L,'EPA Export Aggregation'!$A:$A,$B21,'EPA Export Aggregation'!$D:$D,$A$1)*IF($A21="CH4",About!$D$58,IF($A21="N2O",About!$D$59,1))</f>
        <v>0</v>
      </c>
      <c r="J21" s="121">
        <f>SUMIFS('EPA Export Aggregation'!M:M,'EPA Export Aggregation'!$A:$A,$B21,'EPA Export Aggregation'!$D:$D,$A$1)*IF($A21="CH4",About!$D$58,IF($A21="N2O",About!$D$59,1))</f>
        <v>0</v>
      </c>
      <c r="K21">
        <f>SUMIFS('EPA Export Aggregation'!N:N,'EPA Export Aggregation'!$A:$A,$B21,'EPA Export Aggregation'!$D:$D,$A$1)*IF($A21="CH4",About!$D$58,IF($A21="N2O",About!$D$59,1))</f>
        <v>0</v>
      </c>
      <c r="L21">
        <f>SUMIFS('EPA Export Aggregation'!O:O,'EPA Export Aggregation'!$A:$A,$B21,'EPA Export Aggregation'!$D:$D,$A$1)*IF($A21="CH4",About!$D$58,IF($A21="N2O",About!$D$59,1))</f>
        <v>0</v>
      </c>
      <c r="M21">
        <f>SUMIFS('EPA Export Aggregation'!P:P,'EPA Export Aggregation'!$A:$A,$B21,'EPA Export Aggregation'!$D:$D,$A$1)*IF($A21="CH4",About!$D$58,IF($A21="N2O",About!$D$59,1))</f>
        <v>0</v>
      </c>
      <c r="N21">
        <f>SUMIFS('EPA Export Aggregation'!Q:Q,'EPA Export Aggregation'!$A:$A,$B21,'EPA Export Aggregation'!$D:$D,$A$1)*IF($A21="CH4",About!$D$58,IF($A21="N2O",About!$D$59,1))</f>
        <v>0</v>
      </c>
      <c r="O21">
        <f>SUMIFS('EPA Export Aggregation'!R:R,'EPA Export Aggregation'!$A:$A,$B21,'EPA Export Aggregation'!$D:$D,$A$1)*IF($A21="CH4",About!$D$58,IF($A21="N2O",About!$D$59,1))</f>
        <v>0</v>
      </c>
      <c r="P21">
        <f>SUMIFS('EPA Export Aggregation'!S:S,'EPA Export Aggregation'!$A:$A,$B21,'EPA Export Aggregation'!$D:$D,$A$1)*IF($A21="CH4",About!$D$58,IF($A21="N2O",About!$D$59,1))</f>
        <v>0</v>
      </c>
      <c r="Q21">
        <f>SUMIFS('EPA Export Aggregation'!T:T,'EPA Export Aggregation'!$A:$A,$B21,'EPA Export Aggregation'!$D:$D,$A$1)*IF($A21="CH4",About!$D$58,IF($A21="N2O",About!$D$59,1))</f>
        <v>0</v>
      </c>
      <c r="R21">
        <f>SUMIFS('EPA Export Aggregation'!U:U,'EPA Export Aggregation'!$A:$A,$B21,'EPA Export Aggregation'!$D:$D,$A$1)*IF($A21="CH4",About!$D$58,IF($A21="N2O",About!$D$59,1))</f>
        <v>0</v>
      </c>
      <c r="S21">
        <f>SUMIFS('EPA Export Aggregation'!V:V,'EPA Export Aggregation'!$A:$A,$B21,'EPA Export Aggregation'!$D:$D,$A$1)*IF($A21="CH4",About!$D$58,IF($A21="N2O",About!$D$59,1))</f>
        <v>0</v>
      </c>
      <c r="T21">
        <f>SUMIFS('EPA Export Aggregation'!W:W,'EPA Export Aggregation'!$A:$A,$B21,'EPA Export Aggregation'!$D:$D,$A$1)*IF($A21="CH4",About!$D$58,IF($A21="N2O",About!$D$59,1))</f>
        <v>0</v>
      </c>
      <c r="U21">
        <f>SUMIFS('EPA Export Aggregation'!X:X,'EPA Export Aggregation'!$A:$A,$B21,'EPA Export Aggregation'!$D:$D,$A$1)*IF($A21="CH4",About!$D$58,IF($A21="N2O",About!$D$59,1))</f>
        <v>0</v>
      </c>
      <c r="V21">
        <f>SUMIFS('EPA Export Aggregation'!Y:Y,'EPA Export Aggregation'!$A:$A,$B21,'EPA Export Aggregation'!$D:$D,$A$1)*IF($A21="CH4",About!$D$58,IF($A21="N2O",About!$D$59,1))</f>
        <v>0</v>
      </c>
      <c r="W21">
        <f>SUMIFS('EPA Export Aggregation'!Z:Z,'EPA Export Aggregation'!$A:$A,$B21,'EPA Export Aggregation'!$D:$D,$A$1)*IF($A21="CH4",About!$D$58,IF($A21="N2O",About!$D$59,1))</f>
        <v>0</v>
      </c>
      <c r="X21">
        <f>SUMIFS('EPA Export Aggregation'!AA:AA,'EPA Export Aggregation'!$A:$A,$B21,'EPA Export Aggregation'!$D:$D,$A$1)*IF($A21="CH4",About!$D$58,IF($A21="N2O",About!$D$59,1))</f>
        <v>0</v>
      </c>
      <c r="Y21">
        <f>SUMIFS('EPA Export Aggregation'!AB:AB,'EPA Export Aggregation'!$A:$A,$B21,'EPA Export Aggregation'!$D:$D,$A$1)*IF($A21="CH4",About!$D$58,IF($A21="N2O",About!$D$59,1))</f>
        <v>0</v>
      </c>
      <c r="Z21">
        <f>SUMIFS('EPA Export Aggregation'!AC:AC,'EPA Export Aggregation'!$A:$A,$B21,'EPA Export Aggregation'!$D:$D,$A$1)*IF($A21="CH4",About!$D$58,IF($A21="N2O",About!$D$59,1))</f>
        <v>0</v>
      </c>
      <c r="AA21">
        <f>SUMIFS('EPA Export Aggregation'!AD:AD,'EPA Export Aggregation'!$A:$A,$B21,'EPA Export Aggregation'!$D:$D,$A$1)*IF($A21="CH4",About!$D$58,IF($A21="N2O",About!$D$59,1))</f>
        <v>0</v>
      </c>
      <c r="AB21">
        <f>SUMIFS('EPA Export Aggregation'!AE:AE,'EPA Export Aggregation'!$A:$A,$B21,'EPA Export Aggregation'!$D:$D,$A$1)*IF($A21="CH4",About!$D$58,IF($A21="N2O",About!$D$59,1))</f>
        <v>0</v>
      </c>
      <c r="AC21">
        <f>SUMIFS('EPA Export Aggregation'!AF:AF,'EPA Export Aggregation'!$A:$A,$B21,'EPA Export Aggregation'!$D:$D,$A$1)*IF($A21="CH4",About!$D$58,IF($A21="N2O",About!$D$59,1))</f>
        <v>0</v>
      </c>
      <c r="AD21">
        <f>SUMIFS('EPA Export Aggregation'!AG:AG,'EPA Export Aggregation'!$A:$A,$B21,'EPA Export Aggregation'!$D:$D,$A$1)*IF($A21="CH4",About!$D$58,IF($A21="N2O",About!$D$59,1))</f>
        <v>0</v>
      </c>
      <c r="AE21">
        <f>SUMIFS('EPA Export Aggregation'!AH:AH,'EPA Export Aggregation'!$A:$A,$B21,'EPA Export Aggregation'!$D:$D,$A$1)*IF($A21="CH4",About!$D$58,IF($A21="N2O",About!$D$59,1))</f>
        <v>0</v>
      </c>
      <c r="AF21">
        <f>SUMIFS('EPA Export Aggregation'!AI:AI,'EPA Export Aggregation'!$A:$A,$B21,'EPA Export Aggregation'!$D:$D,$A$1)*IF($A21="CH4",About!$D$58,IF($A21="N2O",About!$D$59,1))</f>
        <v>0</v>
      </c>
      <c r="AG21">
        <f>SUMIFS('EPA Export Aggregation'!AJ:AJ,'EPA Export Aggregation'!$A:$A,$B21,'EPA Export Aggregation'!$D:$D,$A$1)*IF($A21="CH4",About!$D$58,IF($A21="N2O",About!$D$59,1))</f>
        <v>0</v>
      </c>
      <c r="AH21">
        <f>SUMIFS('EPA Export Aggregation'!AK:AK,'EPA Export Aggregation'!$A:$A,$B21,'EPA Export Aggregation'!$D:$D,$A$1)*IF($A21="CH4",About!$D$58,IF($A21="N2O",About!$D$59,1))</f>
        <v>0</v>
      </c>
    </row>
    <row r="22" spans="1:34" x14ac:dyDescent="0.25">
      <c r="A22" s="119" t="s">
        <v>479</v>
      </c>
      <c r="B22" s="120" t="s">
        <v>1974</v>
      </c>
      <c r="C22">
        <f>SUMIFS('EPA Export Aggregation'!F:F,'EPA Export Aggregation'!$A:$A,$B22,'EPA Export Aggregation'!$D:$D,$A$1)*IF($A22="CH4",About!$D$58,IF($A22="N2O",About!$D$59,1))</f>
        <v>0.45099847778770003</v>
      </c>
      <c r="D22">
        <f>SUMIFS('EPA Export Aggregation'!G:G,'EPA Export Aggregation'!$A:$A,$B22,'EPA Export Aggregation'!$D:$D,$A$1)*IF($A22="CH4",About!$D$58,IF($A22="N2O",About!$D$59,1))</f>
        <v>0.4512119584448</v>
      </c>
      <c r="E22">
        <f>SUMIFS('EPA Export Aggregation'!H:H,'EPA Export Aggregation'!$A:$A,$B22,'EPA Export Aggregation'!$D:$D,$A$1)*IF($A22="CH4",About!$D$58,IF($A22="N2O",About!$D$59,1))</f>
        <v>0.46305027490310002</v>
      </c>
      <c r="F22">
        <f>SUMIFS('EPA Export Aggregation'!I:I,'EPA Export Aggregation'!$A:$A,$B22,'EPA Export Aggregation'!$D:$D,$A$1)*IF($A22="CH4",About!$D$58,IF($A22="N2O",About!$D$59,1))</f>
        <v>0.45737377105400001</v>
      </c>
      <c r="G22">
        <f>SUMIFS('EPA Export Aggregation'!J:J,'EPA Export Aggregation'!$A:$A,$B22,'EPA Export Aggregation'!$D:$D,$A$1)*IF($A22="CH4",About!$D$58,IF($A22="N2O",About!$D$59,1))</f>
        <v>0.50542132653500005</v>
      </c>
      <c r="H22">
        <f>SUMIFS('EPA Export Aggregation'!K:K,'EPA Export Aggregation'!$A:$A,$B22,'EPA Export Aggregation'!$D:$D,$A$1)*IF($A22="CH4",About!$D$58,IF($A22="N2O",About!$D$59,1))</f>
        <v>0.50174027205000005</v>
      </c>
      <c r="I22">
        <f>SUMIFS('EPA Export Aggregation'!L:L,'EPA Export Aggregation'!$A:$A,$B22,'EPA Export Aggregation'!$D:$D,$A$1)*IF($A22="CH4",About!$D$58,IF($A22="N2O",About!$D$59,1))</f>
        <v>0.55302489744619998</v>
      </c>
      <c r="J22">
        <f>SUMIFS('EPA Export Aggregation'!M:M,'EPA Export Aggregation'!$A:$A,$B22,'EPA Export Aggregation'!$D:$D,$A$1)*IF($A22="CH4",About!$D$58,IF($A22="N2O",About!$D$59,1))</f>
        <v>0.57624943574669996</v>
      </c>
      <c r="K22">
        <f>SUMIFS('EPA Export Aggregation'!N:N,'EPA Export Aggregation'!$A:$A,$B22,'EPA Export Aggregation'!$D:$D,$A$1)*IF($A22="CH4",About!$D$58,IF($A22="N2O",About!$D$59,1))</f>
        <v>0.57736127809839999</v>
      </c>
      <c r="L22">
        <f>SUMIFS('EPA Export Aggregation'!O:O,'EPA Export Aggregation'!$A:$A,$B22,'EPA Export Aggregation'!$D:$D,$A$1)*IF($A22="CH4",About!$D$58,IF($A22="N2O",About!$D$59,1))</f>
        <v>0.55475176961600003</v>
      </c>
      <c r="M22">
        <f>SUMIFS('EPA Export Aggregation'!P:P,'EPA Export Aggregation'!$A:$A,$B22,'EPA Export Aggregation'!$D:$D,$A$1)*IF($A22="CH4",About!$D$58,IF($A22="N2O",About!$D$59,1))</f>
        <v>0.51616815963219997</v>
      </c>
      <c r="N22">
        <f>SUMIFS('EPA Export Aggregation'!Q:Q,'EPA Export Aggregation'!$A:$A,$B22,'EPA Export Aggregation'!$D:$D,$A$1)*IF($A22="CH4",About!$D$58,IF($A22="N2O",About!$D$59,1))</f>
        <v>0.40586969015680002</v>
      </c>
      <c r="O22">
        <f>SUMIFS('EPA Export Aggregation'!R:R,'EPA Export Aggregation'!$A:$A,$B22,'EPA Export Aggregation'!$D:$D,$A$1)*IF($A22="CH4",About!$D$58,IF($A22="N2O",About!$D$59,1))</f>
        <v>0.55060232000230003</v>
      </c>
      <c r="P22">
        <f>SUMIFS('EPA Export Aggregation'!S:S,'EPA Export Aggregation'!$A:$A,$B22,'EPA Export Aggregation'!$D:$D,$A$1)*IF($A22="CH4",About!$D$58,IF($A22="N2O",About!$D$59,1))</f>
        <v>0.45552424417319998</v>
      </c>
      <c r="Q22">
        <f>SUMIFS('EPA Export Aggregation'!T:T,'EPA Export Aggregation'!$A:$A,$B22,'EPA Export Aggregation'!$D:$D,$A$1)*IF($A22="CH4",About!$D$58,IF($A22="N2O",About!$D$59,1))</f>
        <v>0.51176163105329997</v>
      </c>
      <c r="R22">
        <f>SUMIFS('EPA Export Aggregation'!U:U,'EPA Export Aggregation'!$A:$A,$B22,'EPA Export Aggregation'!$D:$D,$A$1)*IF($A22="CH4",About!$D$58,IF($A22="N2O",About!$D$59,1))</f>
        <v>0.5756550166569</v>
      </c>
      <c r="S22">
        <f>SUMIFS('EPA Export Aggregation'!V:V,'EPA Export Aggregation'!$A:$A,$B22,'EPA Export Aggregation'!$D:$D,$A$1)*IF($A22="CH4",About!$D$58,IF($A22="N2O",About!$D$59,1))</f>
        <v>0.59437912869099996</v>
      </c>
      <c r="T22">
        <f>SUMIFS('EPA Export Aggregation'!W:W,'EPA Export Aggregation'!$A:$A,$B22,'EPA Export Aggregation'!$D:$D,$A$1)*IF($A22="CH4",About!$D$58,IF($A22="N2O",About!$D$59,1))</f>
        <v>0.67070712808349997</v>
      </c>
      <c r="U22">
        <f>SUMIFS('EPA Export Aggregation'!X:X,'EPA Export Aggregation'!$A:$A,$B22,'EPA Export Aggregation'!$D:$D,$A$1)*IF($A22="CH4",About!$D$58,IF($A22="N2O",About!$D$59,1))</f>
        <v>0.63306457991840004</v>
      </c>
      <c r="V22">
        <f>SUMIFS('EPA Export Aggregation'!Y:Y,'EPA Export Aggregation'!$A:$A,$B22,'EPA Export Aggregation'!$D:$D,$A$1)*IF($A22="CH4",About!$D$58,IF($A22="N2O",About!$D$59,1))</f>
        <v>0.59697570887499996</v>
      </c>
      <c r="W22">
        <f>SUMIFS('EPA Export Aggregation'!Z:Z,'EPA Export Aggregation'!$A:$A,$B22,'EPA Export Aggregation'!$D:$D,$A$1)*IF($A22="CH4",About!$D$58,IF($A22="N2O",About!$D$59,1))</f>
        <v>0.73951969860309996</v>
      </c>
      <c r="X22">
        <f>SUMIFS('EPA Export Aggregation'!AA:AA,'EPA Export Aggregation'!$A:$A,$B22,'EPA Export Aggregation'!$D:$D,$A$1)*IF($A22="CH4",About!$D$58,IF($A22="N2O",About!$D$59,1))</f>
        <v>0.69298458989190004</v>
      </c>
      <c r="Y22">
        <f>SUMIFS('EPA Export Aggregation'!AB:AB,'EPA Export Aggregation'!$A:$A,$B22,'EPA Export Aggregation'!$D:$D,$A$1)*IF($A22="CH4",About!$D$58,IF($A22="N2O",About!$D$59,1))</f>
        <v>0.66107984382280005</v>
      </c>
      <c r="Z22">
        <f>SUMIFS('EPA Export Aggregation'!AC:AC,'EPA Export Aggregation'!$A:$A,$B22,'EPA Export Aggregation'!$D:$D,$A$1)*IF($A22="CH4",About!$D$58,IF($A22="N2O",About!$D$59,1))</f>
        <v>0.740172464418</v>
      </c>
      <c r="AA22">
        <f>SUMIFS('EPA Export Aggregation'!AD:AD,'EPA Export Aggregation'!$A:$A,$B22,'EPA Export Aggregation'!$D:$D,$A$1)*IF($A22="CH4",About!$D$58,IF($A22="N2O",About!$D$59,1))</f>
        <v>0.85573292186950001</v>
      </c>
      <c r="AB22">
        <f>SUMIFS('EPA Export Aggregation'!AE:AE,'EPA Export Aggregation'!$A:$A,$B22,'EPA Export Aggregation'!$D:$D,$A$1)*IF($A22="CH4",About!$D$58,IF($A22="N2O",About!$D$59,1))</f>
        <v>0.80838392063620002</v>
      </c>
      <c r="AC22">
        <f>SUMIFS('EPA Export Aggregation'!AF:AF,'EPA Export Aggregation'!$A:$A,$B22,'EPA Export Aggregation'!$D:$D,$A$1)*IF($A22="CH4",About!$D$58,IF($A22="N2O",About!$D$59,1))</f>
        <v>0.67102438095969996</v>
      </c>
      <c r="AD22">
        <f>SUMIFS('EPA Export Aggregation'!AG:AG,'EPA Export Aggregation'!$A:$A,$B22,'EPA Export Aggregation'!$D:$D,$A$1)*IF($A22="CH4",About!$D$58,IF($A22="N2O",About!$D$59,1))</f>
        <v>0.57063175818010003</v>
      </c>
      <c r="AE22">
        <f>SUMIFS('EPA Export Aggregation'!AH:AH,'EPA Export Aggregation'!$A:$A,$B22,'EPA Export Aggregation'!$D:$D,$A$1)*IF($A22="CH4",About!$D$58,IF($A22="N2O",About!$D$59,1))</f>
        <v>0.64387402394329996</v>
      </c>
      <c r="AF22">
        <f>SUMIFS('EPA Export Aggregation'!AI:AI,'EPA Export Aggregation'!$A:$A,$B22,'EPA Export Aggregation'!$D:$D,$A$1)*IF($A22="CH4",About!$D$58,IF($A22="N2O",About!$D$59,1))</f>
        <v>0.6067465574848</v>
      </c>
      <c r="AG22">
        <f>SUMIFS('EPA Export Aggregation'!AJ:AJ,'EPA Export Aggregation'!$A:$A,$B22,'EPA Export Aggregation'!$D:$D,$A$1)*IF($A22="CH4",About!$D$58,IF($A22="N2O",About!$D$59,1))</f>
        <v>0.58879206197709999</v>
      </c>
      <c r="AH22">
        <f>SUMIFS('EPA Export Aggregation'!AK:AK,'EPA Export Aggregation'!$A:$A,$B22,'EPA Export Aggregation'!$D:$D,$A$1)*IF($A22="CH4",About!$D$58,IF($A22="N2O",About!$D$59,1))</f>
        <v>0.6338505123607</v>
      </c>
    </row>
    <row r="23" spans="1:34" x14ac:dyDescent="0.25">
      <c r="A23" s="119" t="s">
        <v>479</v>
      </c>
      <c r="B23" s="120" t="s">
        <v>1975</v>
      </c>
      <c r="C23">
        <f>SUMIFS('EPA Export Aggregation'!F:F,'EPA Export Aggregation'!$A:$A,$B23,'EPA Export Aggregation'!$D:$D,$A$1)*IF($A23="CH4",About!$D$58,IF($A23="N2O",About!$D$59,1))</f>
        <v>9.7224032268900001E-2</v>
      </c>
      <c r="D23">
        <f>SUMIFS('EPA Export Aggregation'!G:G,'EPA Export Aggregation'!$A:$A,$B23,'EPA Export Aggregation'!$D:$D,$A$1)*IF($A23="CH4",About!$D$58,IF($A23="N2O",About!$D$59,1))</f>
        <v>9.0678523963399996E-2</v>
      </c>
      <c r="E23">
        <f>SUMIFS('EPA Export Aggregation'!H:H,'EPA Export Aggregation'!$A:$A,$B23,'EPA Export Aggregation'!$D:$D,$A$1)*IF($A23="CH4",About!$D$58,IF($A23="N2O",About!$D$59,1))</f>
        <v>0.1011127953333</v>
      </c>
      <c r="F23">
        <f>SUMIFS('EPA Export Aggregation'!I:I,'EPA Export Aggregation'!$A:$A,$B23,'EPA Export Aggregation'!$D:$D,$A$1)*IF($A23="CH4",About!$D$58,IF($A23="N2O",About!$D$59,1))</f>
        <v>0.1208155010102</v>
      </c>
      <c r="G23">
        <f>SUMIFS('EPA Export Aggregation'!J:J,'EPA Export Aggregation'!$A:$A,$B23,'EPA Export Aggregation'!$D:$D,$A$1)*IF($A23="CH4",About!$D$58,IF($A23="N2O",About!$D$59,1))</f>
        <v>0.1143638417055</v>
      </c>
      <c r="H23">
        <f>SUMIFS('EPA Export Aggregation'!K:K,'EPA Export Aggregation'!$A:$A,$B23,'EPA Export Aggregation'!$D:$D,$A$1)*IF($A23="CH4",About!$D$58,IF($A23="N2O",About!$D$59,1))</f>
        <v>0.1153514466983</v>
      </c>
      <c r="I23">
        <f>SUMIFS('EPA Export Aggregation'!L:L,'EPA Export Aggregation'!$A:$A,$B23,'EPA Export Aggregation'!$D:$D,$A$1)*IF($A23="CH4",About!$D$58,IF($A23="N2O",About!$D$59,1))</f>
        <v>0.10586497026</v>
      </c>
      <c r="J23">
        <f>SUMIFS('EPA Export Aggregation'!M:M,'EPA Export Aggregation'!$A:$A,$B23,'EPA Export Aggregation'!$D:$D,$A$1)*IF($A23="CH4",About!$D$58,IF($A23="N2O",About!$D$59,1))</f>
        <v>0.1091698620605</v>
      </c>
      <c r="K23">
        <f>SUMIFS('EPA Export Aggregation'!N:N,'EPA Export Aggregation'!$A:$A,$B23,'EPA Export Aggregation'!$D:$D,$A$1)*IF($A23="CH4",About!$D$58,IF($A23="N2O",About!$D$59,1))</f>
        <v>0.1360454224914</v>
      </c>
      <c r="L23">
        <f>SUMIFS('EPA Export Aggregation'!O:O,'EPA Export Aggregation'!$A:$A,$B23,'EPA Export Aggregation'!$D:$D,$A$1)*IF($A23="CH4",About!$D$58,IF($A23="N2O",About!$D$59,1))</f>
        <v>0.13210983257209999</v>
      </c>
      <c r="M23">
        <f>SUMIFS('EPA Export Aggregation'!P:P,'EPA Export Aggregation'!$A:$A,$B23,'EPA Export Aggregation'!$D:$D,$A$1)*IF($A23="CH4",About!$D$58,IF($A23="N2O",About!$D$59,1))</f>
        <v>0.1215469106748</v>
      </c>
      <c r="N23">
        <f>SUMIFS('EPA Export Aggregation'!Q:Q,'EPA Export Aggregation'!$A:$A,$B23,'EPA Export Aggregation'!$D:$D,$A$1)*IF($A23="CH4",About!$D$58,IF($A23="N2O",About!$D$59,1))</f>
        <v>0.11795434051879999</v>
      </c>
      <c r="O23">
        <f>SUMIFS('EPA Export Aggregation'!R:R,'EPA Export Aggregation'!$A:$A,$B23,'EPA Export Aggregation'!$D:$D,$A$1)*IF($A23="CH4",About!$D$58,IF($A23="N2O",About!$D$59,1))</f>
        <v>0.1078682220683</v>
      </c>
      <c r="P23">
        <f>SUMIFS('EPA Export Aggregation'!S:S,'EPA Export Aggregation'!$A:$A,$B23,'EPA Export Aggregation'!$D:$D,$A$1)*IF($A23="CH4",About!$D$58,IF($A23="N2O",About!$D$59,1))</f>
        <v>0.1042282846637</v>
      </c>
      <c r="Q23">
        <f>SUMIFS('EPA Export Aggregation'!T:T,'EPA Export Aggregation'!$A:$A,$B23,'EPA Export Aggregation'!$D:$D,$A$1)*IF($A23="CH4",About!$D$58,IF($A23="N2O",About!$D$59,1))</f>
        <v>0.10844147842059999</v>
      </c>
      <c r="R23">
        <f>SUMIFS('EPA Export Aggregation'!U:U,'EPA Export Aggregation'!$A:$A,$B23,'EPA Export Aggregation'!$D:$D,$A$1)*IF($A23="CH4",About!$D$58,IF($A23="N2O",About!$D$59,1))</f>
        <v>0.1087838857599</v>
      </c>
      <c r="S23">
        <f>SUMIFS('EPA Export Aggregation'!V:V,'EPA Export Aggregation'!$A:$A,$B23,'EPA Export Aggregation'!$D:$D,$A$1)*IF($A23="CH4",About!$D$58,IF($A23="N2O",About!$D$59,1))</f>
        <v>0.10648662921510001</v>
      </c>
      <c r="T23">
        <f>SUMIFS('EPA Export Aggregation'!W:W,'EPA Export Aggregation'!$A:$A,$B23,'EPA Export Aggregation'!$D:$D,$A$1)*IF($A23="CH4",About!$D$58,IF($A23="N2O",About!$D$59,1))</f>
        <v>0.1513491910103</v>
      </c>
      <c r="U23">
        <f>SUMIFS('EPA Export Aggregation'!X:X,'EPA Export Aggregation'!$A:$A,$B23,'EPA Export Aggregation'!$D:$D,$A$1)*IF($A23="CH4",About!$D$58,IF($A23="N2O",About!$D$59,1))</f>
        <v>0.1253411574951</v>
      </c>
      <c r="V23">
        <f>SUMIFS('EPA Export Aggregation'!Y:Y,'EPA Export Aggregation'!$A:$A,$B23,'EPA Export Aggregation'!$D:$D,$A$1)*IF($A23="CH4",About!$D$58,IF($A23="N2O",About!$D$59,1))</f>
        <v>0.1060512980294</v>
      </c>
      <c r="W23">
        <f>SUMIFS('EPA Export Aggregation'!Z:Z,'EPA Export Aggregation'!$A:$A,$B23,'EPA Export Aggregation'!$D:$D,$A$1)*IF($A23="CH4",About!$D$58,IF($A23="N2O",About!$D$59,1))</f>
        <v>0.1465683135725</v>
      </c>
      <c r="X23">
        <f>SUMIFS('EPA Export Aggregation'!AA:AA,'EPA Export Aggregation'!$A:$A,$B23,'EPA Export Aggregation'!$D:$D,$A$1)*IF($A23="CH4",About!$D$58,IF($A23="N2O",About!$D$59,1))</f>
        <v>0.15818974728679999</v>
      </c>
      <c r="Y23">
        <f>SUMIFS('EPA Export Aggregation'!AB:AB,'EPA Export Aggregation'!$A:$A,$B23,'EPA Export Aggregation'!$D:$D,$A$1)*IF($A23="CH4",About!$D$58,IF($A23="N2O",About!$D$59,1))</f>
        <v>0.1501516336439</v>
      </c>
      <c r="Z23">
        <f>SUMIFS('EPA Export Aggregation'!AC:AC,'EPA Export Aggregation'!$A:$A,$B23,'EPA Export Aggregation'!$D:$D,$A$1)*IF($A23="CH4",About!$D$58,IF($A23="N2O",About!$D$59,1))</f>
        <v>0.1420253247056</v>
      </c>
      <c r="AA23">
        <f>SUMIFS('EPA Export Aggregation'!AD:AD,'EPA Export Aggregation'!$A:$A,$B23,'EPA Export Aggregation'!$D:$D,$A$1)*IF($A23="CH4",About!$D$58,IF($A23="N2O",About!$D$59,1))</f>
        <v>5.6521062548699999E-2</v>
      </c>
      <c r="AB23">
        <f>SUMIFS('EPA Export Aggregation'!AE:AE,'EPA Export Aggregation'!$A:$A,$B23,'EPA Export Aggregation'!$D:$D,$A$1)*IF($A23="CH4",About!$D$58,IF($A23="N2O",About!$D$59,1))</f>
        <v>0.14514729395939999</v>
      </c>
      <c r="AC23">
        <f>SUMIFS('EPA Export Aggregation'!AF:AF,'EPA Export Aggregation'!$A:$A,$B23,'EPA Export Aggregation'!$D:$D,$A$1)*IF($A23="CH4",About!$D$58,IF($A23="N2O",About!$D$59,1))</f>
        <v>0.16681097008340001</v>
      </c>
      <c r="AD23">
        <f>SUMIFS('EPA Export Aggregation'!AG:AG,'EPA Export Aggregation'!$A:$A,$B23,'EPA Export Aggregation'!$D:$D,$A$1)*IF($A23="CH4",About!$D$58,IF($A23="N2O",About!$D$59,1))</f>
        <v>0.16349676115889999</v>
      </c>
      <c r="AE23">
        <f>SUMIFS('EPA Export Aggregation'!AH:AH,'EPA Export Aggregation'!$A:$A,$B23,'EPA Export Aggregation'!$D:$D,$A$1)*IF($A23="CH4",About!$D$58,IF($A23="N2O",About!$D$59,1))</f>
        <v>0.19454644611310001</v>
      </c>
      <c r="AF23">
        <f>SUMIFS('EPA Export Aggregation'!AI:AI,'EPA Export Aggregation'!$A:$A,$B23,'EPA Export Aggregation'!$D:$D,$A$1)*IF($A23="CH4",About!$D$58,IF($A23="N2O",About!$D$59,1))</f>
        <v>0.19705724067300001</v>
      </c>
      <c r="AG23">
        <f>SUMIFS('EPA Export Aggregation'!AJ:AJ,'EPA Export Aggregation'!$A:$A,$B23,'EPA Export Aggregation'!$D:$D,$A$1)*IF($A23="CH4",About!$D$58,IF($A23="N2O",About!$D$59,1))</f>
        <v>0.18607047458199999</v>
      </c>
      <c r="AH23">
        <f>SUMIFS('EPA Export Aggregation'!AK:AK,'EPA Export Aggregation'!$A:$A,$B23,'EPA Export Aggregation'!$D:$D,$A$1)*IF($A23="CH4",About!$D$58,IF($A23="N2O",About!$D$59,1))</f>
        <v>0.16058701045150001</v>
      </c>
    </row>
    <row r="24" spans="1:34" x14ac:dyDescent="0.25">
      <c r="A24" s="119" t="s">
        <v>479</v>
      </c>
      <c r="B24" s="120" t="s">
        <v>1976</v>
      </c>
      <c r="C24" s="121">
        <f>SUMIFS('EPA Export Aggregation'!F:F,'EPA Export Aggregation'!$A:$A,$B24,'EPA Export Aggregation'!$D:$D,$A$1)*IF($A24="CH4",About!$D$58,IF($A24="N2O",About!$D$59,1))</f>
        <v>0</v>
      </c>
      <c r="D24" s="121">
        <f>SUMIFS('EPA Export Aggregation'!G:G,'EPA Export Aggregation'!$A:$A,$B24,'EPA Export Aggregation'!$D:$D,$A$1)*IF($A24="CH4",About!$D$58,IF($A24="N2O",About!$D$59,1))</f>
        <v>0</v>
      </c>
      <c r="E24" s="121">
        <f>SUMIFS('EPA Export Aggregation'!H:H,'EPA Export Aggregation'!$A:$A,$B24,'EPA Export Aggregation'!$D:$D,$A$1)*IF($A24="CH4",About!$D$58,IF($A24="N2O",About!$D$59,1))</f>
        <v>0</v>
      </c>
      <c r="F24" s="121">
        <f>SUMIFS('EPA Export Aggregation'!I:I,'EPA Export Aggregation'!$A:$A,$B24,'EPA Export Aggregation'!$D:$D,$A$1)*IF($A24="CH4",About!$D$58,IF($A24="N2O",About!$D$59,1))</f>
        <v>0</v>
      </c>
      <c r="G24" s="121">
        <f>SUMIFS('EPA Export Aggregation'!J:J,'EPA Export Aggregation'!$A:$A,$B24,'EPA Export Aggregation'!$D:$D,$A$1)*IF($A24="CH4",About!$D$58,IF($A24="N2O",About!$D$59,1))</f>
        <v>0</v>
      </c>
      <c r="H24" s="121">
        <f>SUMIFS('EPA Export Aggregation'!K:K,'EPA Export Aggregation'!$A:$A,$B24,'EPA Export Aggregation'!$D:$D,$A$1)*IF($A24="CH4",About!$D$58,IF($A24="N2O",About!$D$59,1))</f>
        <v>0</v>
      </c>
      <c r="I24" s="121">
        <f>SUMIFS('EPA Export Aggregation'!L:L,'EPA Export Aggregation'!$A:$A,$B24,'EPA Export Aggregation'!$D:$D,$A$1)*IF($A24="CH4",About!$D$58,IF($A24="N2O",About!$D$59,1))</f>
        <v>0</v>
      </c>
      <c r="J24" s="121">
        <f>SUMIFS('EPA Export Aggregation'!M:M,'EPA Export Aggregation'!$A:$A,$B24,'EPA Export Aggregation'!$D:$D,$A$1)*IF($A24="CH4",About!$D$58,IF($A24="N2O",About!$D$59,1))</f>
        <v>0</v>
      </c>
      <c r="K24" s="121">
        <f>SUMIFS('EPA Export Aggregation'!N:N,'EPA Export Aggregation'!$A:$A,$B24,'EPA Export Aggregation'!$D:$D,$A$1)*IF($A24="CH4",About!$D$58,IF($A24="N2O",About!$D$59,1))</f>
        <v>0</v>
      </c>
      <c r="L24" s="121">
        <f>SUMIFS('EPA Export Aggregation'!O:O,'EPA Export Aggregation'!$A:$A,$B24,'EPA Export Aggregation'!$D:$D,$A$1)*IF($A24="CH4",About!$D$58,IF($A24="N2O",About!$D$59,1))</f>
        <v>0</v>
      </c>
      <c r="M24" s="121">
        <f>SUMIFS('EPA Export Aggregation'!P:P,'EPA Export Aggregation'!$A:$A,$B24,'EPA Export Aggregation'!$D:$D,$A$1)*IF($A24="CH4",About!$D$58,IF($A24="N2O",About!$D$59,1))</f>
        <v>0</v>
      </c>
      <c r="N24" s="121">
        <f>SUMIFS('EPA Export Aggregation'!Q:Q,'EPA Export Aggregation'!$A:$A,$B24,'EPA Export Aggregation'!$D:$D,$A$1)*IF($A24="CH4",About!$D$58,IF($A24="N2O",About!$D$59,1))</f>
        <v>0</v>
      </c>
      <c r="O24" s="121">
        <f>SUMIFS('EPA Export Aggregation'!R:R,'EPA Export Aggregation'!$A:$A,$B24,'EPA Export Aggregation'!$D:$D,$A$1)*IF($A24="CH4",About!$D$58,IF($A24="N2O",About!$D$59,1))</f>
        <v>0</v>
      </c>
      <c r="P24" s="121">
        <f>SUMIFS('EPA Export Aggregation'!S:S,'EPA Export Aggregation'!$A:$A,$B24,'EPA Export Aggregation'!$D:$D,$A$1)*IF($A24="CH4",About!$D$58,IF($A24="N2O",About!$D$59,1))</f>
        <v>0</v>
      </c>
      <c r="Q24" s="121">
        <f>SUMIFS('EPA Export Aggregation'!T:T,'EPA Export Aggregation'!$A:$A,$B24,'EPA Export Aggregation'!$D:$D,$A$1)*IF($A24="CH4",About!$D$58,IF($A24="N2O",About!$D$59,1))</f>
        <v>0</v>
      </c>
      <c r="R24" s="121">
        <f>SUMIFS('EPA Export Aggregation'!U:U,'EPA Export Aggregation'!$A:$A,$B24,'EPA Export Aggregation'!$D:$D,$A$1)*IF($A24="CH4",About!$D$58,IF($A24="N2O",About!$D$59,1))</f>
        <v>0</v>
      </c>
      <c r="S24" s="121">
        <f>SUMIFS('EPA Export Aggregation'!V:V,'EPA Export Aggregation'!$A:$A,$B24,'EPA Export Aggregation'!$D:$D,$A$1)*IF($A24="CH4",About!$D$58,IF($A24="N2O",About!$D$59,1))</f>
        <v>0</v>
      </c>
      <c r="T24" s="121">
        <f>SUMIFS('EPA Export Aggregation'!W:W,'EPA Export Aggregation'!$A:$A,$B24,'EPA Export Aggregation'!$D:$D,$A$1)*IF($A24="CH4",About!$D$58,IF($A24="N2O",About!$D$59,1))</f>
        <v>0</v>
      </c>
      <c r="U24" s="121">
        <f>SUMIFS('EPA Export Aggregation'!X:X,'EPA Export Aggregation'!$A:$A,$B24,'EPA Export Aggregation'!$D:$D,$A$1)*IF($A24="CH4",About!$D$58,IF($A24="N2O",About!$D$59,1))</f>
        <v>0</v>
      </c>
      <c r="V24" s="121">
        <f>SUMIFS('EPA Export Aggregation'!Y:Y,'EPA Export Aggregation'!$A:$A,$B24,'EPA Export Aggregation'!$D:$D,$A$1)*IF($A24="CH4",About!$D$58,IF($A24="N2O",About!$D$59,1))</f>
        <v>0</v>
      </c>
      <c r="W24" s="121">
        <f>SUMIFS('EPA Export Aggregation'!Z:Z,'EPA Export Aggregation'!$A:$A,$B24,'EPA Export Aggregation'!$D:$D,$A$1)*IF($A24="CH4",About!$D$58,IF($A24="N2O",About!$D$59,1))</f>
        <v>0</v>
      </c>
      <c r="X24" s="121">
        <f>SUMIFS('EPA Export Aggregation'!AA:AA,'EPA Export Aggregation'!$A:$A,$B24,'EPA Export Aggregation'!$D:$D,$A$1)*IF($A24="CH4",About!$D$58,IF($A24="N2O",About!$D$59,1))</f>
        <v>0</v>
      </c>
      <c r="Y24" s="121">
        <f>SUMIFS('EPA Export Aggregation'!AB:AB,'EPA Export Aggregation'!$A:$A,$B24,'EPA Export Aggregation'!$D:$D,$A$1)*IF($A24="CH4",About!$D$58,IF($A24="N2O",About!$D$59,1))</f>
        <v>0</v>
      </c>
      <c r="Z24" s="121">
        <f>SUMIFS('EPA Export Aggregation'!AC:AC,'EPA Export Aggregation'!$A:$A,$B24,'EPA Export Aggregation'!$D:$D,$A$1)*IF($A24="CH4",About!$D$58,IF($A24="N2O",About!$D$59,1))</f>
        <v>0</v>
      </c>
      <c r="AA24" s="121">
        <f>SUMIFS('EPA Export Aggregation'!AD:AD,'EPA Export Aggregation'!$A:$A,$B24,'EPA Export Aggregation'!$D:$D,$A$1)*IF($A24="CH4",About!$D$58,IF($A24="N2O",About!$D$59,1))</f>
        <v>0</v>
      </c>
      <c r="AB24" s="121">
        <f>SUMIFS('EPA Export Aggregation'!AE:AE,'EPA Export Aggregation'!$A:$A,$B24,'EPA Export Aggregation'!$D:$D,$A$1)*IF($A24="CH4",About!$D$58,IF($A24="N2O",About!$D$59,1))</f>
        <v>0</v>
      </c>
      <c r="AC24" s="121">
        <f>SUMIFS('EPA Export Aggregation'!AF:AF,'EPA Export Aggregation'!$A:$A,$B24,'EPA Export Aggregation'!$D:$D,$A$1)*IF($A24="CH4",About!$D$58,IF($A24="N2O",About!$D$59,1))</f>
        <v>0</v>
      </c>
      <c r="AD24" s="121">
        <f>SUMIFS('EPA Export Aggregation'!AG:AG,'EPA Export Aggregation'!$A:$A,$B24,'EPA Export Aggregation'!$D:$D,$A$1)*IF($A24="CH4",About!$D$58,IF($A24="N2O",About!$D$59,1))</f>
        <v>0</v>
      </c>
      <c r="AE24" s="121">
        <f>SUMIFS('EPA Export Aggregation'!AH:AH,'EPA Export Aggregation'!$A:$A,$B24,'EPA Export Aggregation'!$D:$D,$A$1)*IF($A24="CH4",About!$D$58,IF($A24="N2O",About!$D$59,1))</f>
        <v>0</v>
      </c>
      <c r="AF24" s="121">
        <f>SUMIFS('EPA Export Aggregation'!AI:AI,'EPA Export Aggregation'!$A:$A,$B24,'EPA Export Aggregation'!$D:$D,$A$1)*IF($A24="CH4",About!$D$58,IF($A24="N2O",About!$D$59,1))</f>
        <v>0</v>
      </c>
      <c r="AG24" s="121">
        <f>SUMIFS('EPA Export Aggregation'!AJ:AJ,'EPA Export Aggregation'!$A:$A,$B24,'EPA Export Aggregation'!$D:$D,$A$1)*IF($A24="CH4",About!$D$58,IF($A24="N2O",About!$D$59,1))</f>
        <v>0</v>
      </c>
      <c r="AH24" s="121">
        <f>SUMIFS('EPA Export Aggregation'!AK:AK,'EPA Export Aggregation'!$A:$A,$B24,'EPA Export Aggregation'!$D:$D,$A$1)*IF($A24="CH4",About!$D$58,IF($A24="N2O",About!$D$59,1))</f>
        <v>0</v>
      </c>
    </row>
    <row r="25" spans="1:34" x14ac:dyDescent="0.25">
      <c r="A25" s="119" t="s">
        <v>479</v>
      </c>
      <c r="B25" s="120" t="s">
        <v>1977</v>
      </c>
      <c r="C25">
        <f>SUMIFS('EPA Export Aggregation'!F:F,'EPA Export Aggregation'!$A:$A,$B25,'EPA Export Aggregation'!$D:$D,$A$1)*IF($A25="CH4",About!$D$58,IF($A25="N2O",About!$D$59,1))</f>
        <v>0</v>
      </c>
      <c r="D25">
        <f>SUMIFS('EPA Export Aggregation'!G:G,'EPA Export Aggregation'!$A:$A,$B25,'EPA Export Aggregation'!$D:$D,$A$1)*IF($A25="CH4",About!$D$58,IF($A25="N2O",About!$D$59,1))</f>
        <v>0</v>
      </c>
      <c r="E25">
        <f>SUMIFS('EPA Export Aggregation'!H:H,'EPA Export Aggregation'!$A:$A,$B25,'EPA Export Aggregation'!$D:$D,$A$1)*IF($A25="CH4",About!$D$58,IF($A25="N2O",About!$D$59,1))</f>
        <v>0</v>
      </c>
      <c r="F25">
        <f>SUMIFS('EPA Export Aggregation'!I:I,'EPA Export Aggregation'!$A:$A,$B25,'EPA Export Aggregation'!$D:$D,$A$1)*IF($A25="CH4",About!$D$58,IF($A25="N2O",About!$D$59,1))</f>
        <v>0</v>
      </c>
      <c r="G25">
        <f>SUMIFS('EPA Export Aggregation'!J:J,'EPA Export Aggregation'!$A:$A,$B25,'EPA Export Aggregation'!$D:$D,$A$1)*IF($A25="CH4",About!$D$58,IF($A25="N2O",About!$D$59,1))</f>
        <v>0</v>
      </c>
      <c r="H25">
        <f>SUMIFS('EPA Export Aggregation'!K:K,'EPA Export Aggregation'!$A:$A,$B25,'EPA Export Aggregation'!$D:$D,$A$1)*IF($A25="CH4",About!$D$58,IF($A25="N2O",About!$D$59,1))</f>
        <v>0</v>
      </c>
      <c r="I25">
        <f>SUMIFS('EPA Export Aggregation'!L:L,'EPA Export Aggregation'!$A:$A,$B25,'EPA Export Aggregation'!$D:$D,$A$1)*IF($A25="CH4",About!$D$58,IF($A25="N2O",About!$D$59,1))</f>
        <v>0</v>
      </c>
      <c r="J25">
        <f>SUMIFS('EPA Export Aggregation'!M:M,'EPA Export Aggregation'!$A:$A,$B25,'EPA Export Aggregation'!$D:$D,$A$1)*IF($A25="CH4",About!$D$58,IF($A25="N2O",About!$D$59,1))</f>
        <v>0</v>
      </c>
      <c r="K25">
        <f>SUMIFS('EPA Export Aggregation'!N:N,'EPA Export Aggregation'!$A:$A,$B25,'EPA Export Aggregation'!$D:$D,$A$1)*IF($A25="CH4",About!$D$58,IF($A25="N2O",About!$D$59,1))</f>
        <v>0</v>
      </c>
      <c r="L25">
        <f>SUMIFS('EPA Export Aggregation'!O:O,'EPA Export Aggregation'!$A:$A,$B25,'EPA Export Aggregation'!$D:$D,$A$1)*IF($A25="CH4",About!$D$58,IF($A25="N2O",About!$D$59,1))</f>
        <v>0</v>
      </c>
      <c r="M25">
        <f>SUMIFS('EPA Export Aggregation'!P:P,'EPA Export Aggregation'!$A:$A,$B25,'EPA Export Aggregation'!$D:$D,$A$1)*IF($A25="CH4",About!$D$58,IF($A25="N2O",About!$D$59,1))</f>
        <v>0</v>
      </c>
      <c r="N25">
        <f>SUMIFS('EPA Export Aggregation'!Q:Q,'EPA Export Aggregation'!$A:$A,$B25,'EPA Export Aggregation'!$D:$D,$A$1)*IF($A25="CH4",About!$D$58,IF($A25="N2O",About!$D$59,1))</f>
        <v>0</v>
      </c>
      <c r="O25">
        <f>SUMIFS('EPA Export Aggregation'!R:R,'EPA Export Aggregation'!$A:$A,$B25,'EPA Export Aggregation'!$D:$D,$A$1)*IF($A25="CH4",About!$D$58,IF($A25="N2O",About!$D$59,1))</f>
        <v>0</v>
      </c>
      <c r="P25">
        <f>SUMIFS('EPA Export Aggregation'!S:S,'EPA Export Aggregation'!$A:$A,$B25,'EPA Export Aggregation'!$D:$D,$A$1)*IF($A25="CH4",About!$D$58,IF($A25="N2O",About!$D$59,1))</f>
        <v>0</v>
      </c>
      <c r="Q25">
        <f>SUMIFS('EPA Export Aggregation'!T:T,'EPA Export Aggregation'!$A:$A,$B25,'EPA Export Aggregation'!$D:$D,$A$1)*IF($A25="CH4",About!$D$58,IF($A25="N2O",About!$D$59,1))</f>
        <v>0</v>
      </c>
      <c r="R25">
        <f>SUMIFS('EPA Export Aggregation'!U:U,'EPA Export Aggregation'!$A:$A,$B25,'EPA Export Aggregation'!$D:$D,$A$1)*IF($A25="CH4",About!$D$58,IF($A25="N2O",About!$D$59,1))</f>
        <v>0</v>
      </c>
      <c r="S25">
        <f>SUMIFS('EPA Export Aggregation'!V:V,'EPA Export Aggregation'!$A:$A,$B25,'EPA Export Aggregation'!$D:$D,$A$1)*IF($A25="CH4",About!$D$58,IF($A25="N2O",About!$D$59,1))</f>
        <v>0</v>
      </c>
      <c r="T25">
        <f>SUMIFS('EPA Export Aggregation'!W:W,'EPA Export Aggregation'!$A:$A,$B25,'EPA Export Aggregation'!$D:$D,$A$1)*IF($A25="CH4",About!$D$58,IF($A25="N2O",About!$D$59,1))</f>
        <v>0</v>
      </c>
      <c r="U25">
        <f>SUMIFS('EPA Export Aggregation'!X:X,'EPA Export Aggregation'!$A:$A,$B25,'EPA Export Aggregation'!$D:$D,$A$1)*IF($A25="CH4",About!$D$58,IF($A25="N2O",About!$D$59,1))</f>
        <v>0</v>
      </c>
      <c r="V25">
        <f>SUMIFS('EPA Export Aggregation'!Y:Y,'EPA Export Aggregation'!$A:$A,$B25,'EPA Export Aggregation'!$D:$D,$A$1)*IF($A25="CH4",About!$D$58,IF($A25="N2O",About!$D$59,1))</f>
        <v>0</v>
      </c>
      <c r="W25">
        <f>SUMIFS('EPA Export Aggregation'!Z:Z,'EPA Export Aggregation'!$A:$A,$B25,'EPA Export Aggregation'!$D:$D,$A$1)*IF($A25="CH4",About!$D$58,IF($A25="N2O",About!$D$59,1))</f>
        <v>0</v>
      </c>
      <c r="X25">
        <f>SUMIFS('EPA Export Aggregation'!AA:AA,'EPA Export Aggregation'!$A:$A,$B25,'EPA Export Aggregation'!$D:$D,$A$1)*IF($A25="CH4",About!$D$58,IF($A25="N2O",About!$D$59,1))</f>
        <v>0</v>
      </c>
      <c r="Y25">
        <f>SUMIFS('EPA Export Aggregation'!AB:AB,'EPA Export Aggregation'!$A:$A,$B25,'EPA Export Aggregation'!$D:$D,$A$1)*IF($A25="CH4",About!$D$58,IF($A25="N2O",About!$D$59,1))</f>
        <v>0</v>
      </c>
      <c r="Z25">
        <f>SUMIFS('EPA Export Aggregation'!AC:AC,'EPA Export Aggregation'!$A:$A,$B25,'EPA Export Aggregation'!$D:$D,$A$1)*IF($A25="CH4",About!$D$58,IF($A25="N2O",About!$D$59,1))</f>
        <v>0</v>
      </c>
      <c r="AA25">
        <f>SUMIFS('EPA Export Aggregation'!AD:AD,'EPA Export Aggregation'!$A:$A,$B25,'EPA Export Aggregation'!$D:$D,$A$1)*IF($A25="CH4",About!$D$58,IF($A25="N2O",About!$D$59,1))</f>
        <v>0</v>
      </c>
      <c r="AB25">
        <f>SUMIFS('EPA Export Aggregation'!AE:AE,'EPA Export Aggregation'!$A:$A,$B25,'EPA Export Aggregation'!$D:$D,$A$1)*IF($A25="CH4",About!$D$58,IF($A25="N2O",About!$D$59,1))</f>
        <v>0</v>
      </c>
      <c r="AC25">
        <f>SUMIFS('EPA Export Aggregation'!AF:AF,'EPA Export Aggregation'!$A:$A,$B25,'EPA Export Aggregation'!$D:$D,$A$1)*IF($A25="CH4",About!$D$58,IF($A25="N2O",About!$D$59,1))</f>
        <v>0</v>
      </c>
      <c r="AD25">
        <f>SUMIFS('EPA Export Aggregation'!AG:AG,'EPA Export Aggregation'!$A:$A,$B25,'EPA Export Aggregation'!$D:$D,$A$1)*IF($A25="CH4",About!$D$58,IF($A25="N2O",About!$D$59,1))</f>
        <v>0</v>
      </c>
      <c r="AE25">
        <f>SUMIFS('EPA Export Aggregation'!AH:AH,'EPA Export Aggregation'!$A:$A,$B25,'EPA Export Aggregation'!$D:$D,$A$1)*IF($A25="CH4",About!$D$58,IF($A25="N2O",About!$D$59,1))</f>
        <v>0</v>
      </c>
      <c r="AF25">
        <f>SUMIFS('EPA Export Aggregation'!AI:AI,'EPA Export Aggregation'!$A:$A,$B25,'EPA Export Aggregation'!$D:$D,$A$1)*IF($A25="CH4",About!$D$58,IF($A25="N2O",About!$D$59,1))</f>
        <v>0</v>
      </c>
      <c r="AG25">
        <f>SUMIFS('EPA Export Aggregation'!AJ:AJ,'EPA Export Aggregation'!$A:$A,$B25,'EPA Export Aggregation'!$D:$D,$A$1)*IF($A25="CH4",About!$D$58,IF($A25="N2O",About!$D$59,1))</f>
        <v>0</v>
      </c>
      <c r="AH25">
        <f>SUMIFS('EPA Export Aggregation'!AK:AK,'EPA Export Aggregation'!$A:$A,$B25,'EPA Export Aggregation'!$D:$D,$A$1)*IF($A25="CH4",About!$D$58,IF($A25="N2O",About!$D$59,1))</f>
        <v>0</v>
      </c>
    </row>
    <row r="26" spans="1:34" x14ac:dyDescent="0.25">
      <c r="A26" s="119" t="s">
        <v>479</v>
      </c>
      <c r="B26" s="120" t="s">
        <v>1978</v>
      </c>
      <c r="C26">
        <f>SUMIFS('EPA Export Aggregation'!F:F,'EPA Export Aggregation'!$A:$A,$B26,'EPA Export Aggregation'!$D:$D,$A$1)*IF($A26="CH4",About!$D$58,IF($A26="N2O",About!$D$59,1))</f>
        <v>1.8714803366999999E-3</v>
      </c>
      <c r="D26">
        <f>SUMIFS('EPA Export Aggregation'!G:G,'EPA Export Aggregation'!$A:$A,$B26,'EPA Export Aggregation'!$D:$D,$A$1)*IF($A26="CH4",About!$D$58,IF($A26="N2O",About!$D$59,1))</f>
        <v>1.4064642788999999E-3</v>
      </c>
      <c r="E26">
        <f>SUMIFS('EPA Export Aggregation'!H:H,'EPA Export Aggregation'!$A:$A,$B26,'EPA Export Aggregation'!$D:$D,$A$1)*IF($A26="CH4",About!$D$58,IF($A26="N2O",About!$D$59,1))</f>
        <v>1.7359982088E-3</v>
      </c>
      <c r="F26">
        <f>SUMIFS('EPA Export Aggregation'!I:I,'EPA Export Aggregation'!$A:$A,$B26,'EPA Export Aggregation'!$D:$D,$A$1)*IF($A26="CH4",About!$D$58,IF($A26="N2O",About!$D$59,1))</f>
        <v>1.9430086036999999E-3</v>
      </c>
      <c r="G26">
        <f>SUMIFS('EPA Export Aggregation'!J:J,'EPA Export Aggregation'!$A:$A,$B26,'EPA Export Aggregation'!$D:$D,$A$1)*IF($A26="CH4",About!$D$58,IF($A26="N2O",About!$D$59,1))</f>
        <v>2.0533473196000002E-3</v>
      </c>
      <c r="H26">
        <f>SUMIFS('EPA Export Aggregation'!K:K,'EPA Export Aggregation'!$A:$A,$B26,'EPA Export Aggregation'!$D:$D,$A$1)*IF($A26="CH4",About!$D$58,IF($A26="N2O",About!$D$59,1))</f>
        <v>2.8029075701000001E-3</v>
      </c>
      <c r="I26">
        <f>SUMIFS('EPA Export Aggregation'!L:L,'EPA Export Aggregation'!$A:$A,$B26,'EPA Export Aggregation'!$D:$D,$A$1)*IF($A26="CH4",About!$D$58,IF($A26="N2O",About!$D$59,1))</f>
        <v>3.1628601824999999E-3</v>
      </c>
      <c r="J26">
        <f>SUMIFS('EPA Export Aggregation'!M:M,'EPA Export Aggregation'!$A:$A,$B26,'EPA Export Aggregation'!$D:$D,$A$1)*IF($A26="CH4",About!$D$58,IF($A26="N2O",About!$D$59,1))</f>
        <v>3.9837674845999999E-3</v>
      </c>
      <c r="K26">
        <f>SUMIFS('EPA Export Aggregation'!N:N,'EPA Export Aggregation'!$A:$A,$B26,'EPA Export Aggregation'!$D:$D,$A$1)*IF($A26="CH4",About!$D$58,IF($A26="N2O",About!$D$59,1))</f>
        <v>4.5915542441999999E-3</v>
      </c>
      <c r="L26">
        <f>SUMIFS('EPA Export Aggregation'!O:O,'EPA Export Aggregation'!$A:$A,$B26,'EPA Export Aggregation'!$D:$D,$A$1)*IF($A26="CH4",About!$D$58,IF($A26="N2O",About!$D$59,1))</f>
        <v>3.0233310071E-3</v>
      </c>
      <c r="M26">
        <f>SUMIFS('EPA Export Aggregation'!P:P,'EPA Export Aggregation'!$A:$A,$B26,'EPA Export Aggregation'!$D:$D,$A$1)*IF($A26="CH4",About!$D$58,IF($A26="N2O",About!$D$59,1))</f>
        <v>3.3505846660000001E-3</v>
      </c>
      <c r="N26">
        <f>SUMIFS('EPA Export Aggregation'!Q:Q,'EPA Export Aggregation'!$A:$A,$B26,'EPA Export Aggregation'!$D:$D,$A$1)*IF($A26="CH4",About!$D$58,IF($A26="N2O",About!$D$59,1))</f>
        <v>2.4624891614000001E-3</v>
      </c>
      <c r="O26">
        <f>SUMIFS('EPA Export Aggregation'!R:R,'EPA Export Aggregation'!$A:$A,$B26,'EPA Export Aggregation'!$D:$D,$A$1)*IF($A26="CH4",About!$D$58,IF($A26="N2O",About!$D$59,1))</f>
        <v>2.9048132157E-3</v>
      </c>
      <c r="P26">
        <f>SUMIFS('EPA Export Aggregation'!S:S,'EPA Export Aggregation'!$A:$A,$B26,'EPA Export Aggregation'!$D:$D,$A$1)*IF($A26="CH4",About!$D$58,IF($A26="N2O",About!$D$59,1))</f>
        <v>3.0745397036000001E-3</v>
      </c>
      <c r="Q26">
        <f>SUMIFS('EPA Export Aggregation'!T:T,'EPA Export Aggregation'!$A:$A,$B26,'EPA Export Aggregation'!$D:$D,$A$1)*IF($A26="CH4",About!$D$58,IF($A26="N2O",About!$D$59,1))</f>
        <v>3.7290410862E-3</v>
      </c>
      <c r="R26">
        <f>SUMIFS('EPA Export Aggregation'!U:U,'EPA Export Aggregation'!$A:$A,$B26,'EPA Export Aggregation'!$D:$D,$A$1)*IF($A26="CH4",About!$D$58,IF($A26="N2O",About!$D$59,1))</f>
        <v>3.6051021594999998E-3</v>
      </c>
      <c r="S26">
        <f>SUMIFS('EPA Export Aggregation'!V:V,'EPA Export Aggregation'!$A:$A,$B26,'EPA Export Aggregation'!$D:$D,$A$1)*IF($A26="CH4",About!$D$58,IF($A26="N2O",About!$D$59,1))</f>
        <v>3.3267876584000002E-3</v>
      </c>
      <c r="T26">
        <f>SUMIFS('EPA Export Aggregation'!W:W,'EPA Export Aggregation'!$A:$A,$B26,'EPA Export Aggregation'!$D:$D,$A$1)*IF($A26="CH4",About!$D$58,IF($A26="N2O",About!$D$59,1))</f>
        <v>3.0258406982000001E-3</v>
      </c>
      <c r="U26">
        <f>SUMIFS('EPA Export Aggregation'!X:X,'EPA Export Aggregation'!$A:$A,$B26,'EPA Export Aggregation'!$D:$D,$A$1)*IF($A26="CH4",About!$D$58,IF($A26="N2O",About!$D$59,1))</f>
        <v>2.4573056612E-3</v>
      </c>
      <c r="V26">
        <f>SUMIFS('EPA Export Aggregation'!Y:Y,'EPA Export Aggregation'!$A:$A,$B26,'EPA Export Aggregation'!$D:$D,$A$1)*IF($A26="CH4",About!$D$58,IF($A26="N2O",About!$D$59,1))</f>
        <v>1.5701840650999999E-3</v>
      </c>
      <c r="W26">
        <f>SUMIFS('EPA Export Aggregation'!Z:Z,'EPA Export Aggregation'!$A:$A,$B26,'EPA Export Aggregation'!$D:$D,$A$1)*IF($A26="CH4",About!$D$58,IF($A26="N2O",About!$D$59,1))</f>
        <v>2.6330298851000001E-3</v>
      </c>
      <c r="X26">
        <f>SUMIFS('EPA Export Aggregation'!AA:AA,'EPA Export Aggregation'!$A:$A,$B26,'EPA Export Aggregation'!$D:$D,$A$1)*IF($A26="CH4",About!$D$58,IF($A26="N2O",About!$D$59,1))</f>
        <v>2.3263280956999999E-3</v>
      </c>
      <c r="Y26">
        <f>SUMIFS('EPA Export Aggregation'!AB:AB,'EPA Export Aggregation'!$A:$A,$B26,'EPA Export Aggregation'!$D:$D,$A$1)*IF($A26="CH4",About!$D$58,IF($A26="N2O",About!$D$59,1))</f>
        <v>1.9572868035999998E-3</v>
      </c>
      <c r="Z26">
        <f>SUMIFS('EPA Export Aggregation'!AC:AC,'EPA Export Aggregation'!$A:$A,$B26,'EPA Export Aggregation'!$D:$D,$A$1)*IF($A26="CH4",About!$D$58,IF($A26="N2O",About!$D$59,1))</f>
        <v>2.2974792577000001E-3</v>
      </c>
      <c r="AA26">
        <f>SUMIFS('EPA Export Aggregation'!AD:AD,'EPA Export Aggregation'!$A:$A,$B26,'EPA Export Aggregation'!$D:$D,$A$1)*IF($A26="CH4",About!$D$58,IF($A26="N2O",About!$D$59,1))</f>
        <v>2.4178896589999999E-3</v>
      </c>
      <c r="AB26">
        <f>SUMIFS('EPA Export Aggregation'!AE:AE,'EPA Export Aggregation'!$A:$A,$B26,'EPA Export Aggregation'!$D:$D,$A$1)*IF($A26="CH4",About!$D$58,IF($A26="N2O",About!$D$59,1))</f>
        <v>2.6473108772999999E-3</v>
      </c>
      <c r="AC26">
        <f>SUMIFS('EPA Export Aggregation'!AF:AF,'EPA Export Aggregation'!$A:$A,$B26,'EPA Export Aggregation'!$D:$D,$A$1)*IF($A26="CH4",About!$D$58,IF($A26="N2O",About!$D$59,1))</f>
        <v>2.4640729796E-3</v>
      </c>
      <c r="AD26">
        <f>SUMIFS('EPA Export Aggregation'!AG:AG,'EPA Export Aggregation'!$A:$A,$B26,'EPA Export Aggregation'!$D:$D,$A$1)*IF($A26="CH4",About!$D$58,IF($A26="N2O",About!$D$59,1))</f>
        <v>2.8476354236E-3</v>
      </c>
      <c r="AE26">
        <f>SUMIFS('EPA Export Aggregation'!AH:AH,'EPA Export Aggregation'!$A:$A,$B26,'EPA Export Aggregation'!$D:$D,$A$1)*IF($A26="CH4",About!$D$58,IF($A26="N2O",About!$D$59,1))</f>
        <v>2.9499193689999999E-3</v>
      </c>
      <c r="AF26">
        <f>SUMIFS('EPA Export Aggregation'!AI:AI,'EPA Export Aggregation'!$A:$A,$B26,'EPA Export Aggregation'!$D:$D,$A$1)*IF($A26="CH4",About!$D$58,IF($A26="N2O",About!$D$59,1))</f>
        <v>2.6832873246999999E-3</v>
      </c>
      <c r="AG26">
        <f>SUMIFS('EPA Export Aggregation'!AJ:AJ,'EPA Export Aggregation'!$A:$A,$B26,'EPA Export Aggregation'!$D:$D,$A$1)*IF($A26="CH4",About!$D$58,IF($A26="N2O",About!$D$59,1))</f>
        <v>2.0014760423000002E-3</v>
      </c>
      <c r="AH26">
        <f>SUMIFS('EPA Export Aggregation'!AK:AK,'EPA Export Aggregation'!$A:$A,$B26,'EPA Export Aggregation'!$D:$D,$A$1)*IF($A26="CH4",About!$D$58,IF($A26="N2O",About!$D$59,1))</f>
        <v>2.5890870237000002E-3</v>
      </c>
    </row>
    <row r="27" spans="1:34" x14ac:dyDescent="0.25">
      <c r="A27" s="119" t="s">
        <v>479</v>
      </c>
      <c r="B27" s="120" t="s">
        <v>1979</v>
      </c>
      <c r="C27">
        <f>SUMIFS('EPA Export Aggregation'!F:F,'EPA Export Aggregation'!$A:$A,$B27,'EPA Export Aggregation'!$D:$D,$A$1)*IF($A27="CH4",About!$D$58,IF($A27="N2O",About!$D$59,1))</f>
        <v>2.0186509321099999E-2</v>
      </c>
      <c r="D27">
        <f>SUMIFS('EPA Export Aggregation'!G:G,'EPA Export Aggregation'!$A:$A,$B27,'EPA Export Aggregation'!$D:$D,$A$1)*IF($A27="CH4",About!$D$58,IF($A27="N2O",About!$D$59,1))</f>
        <v>1.8966671313500001E-2</v>
      </c>
      <c r="E27">
        <f>SUMIFS('EPA Export Aggregation'!H:H,'EPA Export Aggregation'!$A:$A,$B27,'EPA Export Aggregation'!$D:$D,$A$1)*IF($A27="CH4",About!$D$58,IF($A27="N2O",About!$D$59,1))</f>
        <v>1.91104693786E-2</v>
      </c>
      <c r="F27">
        <f>SUMIFS('EPA Export Aggregation'!I:I,'EPA Export Aggregation'!$A:$A,$B27,'EPA Export Aggregation'!$D:$D,$A$1)*IF($A27="CH4",About!$D$58,IF($A27="N2O",About!$D$59,1))</f>
        <v>1.89999307299E-2</v>
      </c>
      <c r="G27">
        <f>SUMIFS('EPA Export Aggregation'!J:J,'EPA Export Aggregation'!$A:$A,$B27,'EPA Export Aggregation'!$D:$D,$A$1)*IF($A27="CH4",About!$D$58,IF($A27="N2O",About!$D$59,1))</f>
        <v>1.98304379219E-2</v>
      </c>
      <c r="H27">
        <f>SUMIFS('EPA Export Aggregation'!K:K,'EPA Export Aggregation'!$A:$A,$B27,'EPA Export Aggregation'!$D:$D,$A$1)*IF($A27="CH4",About!$D$58,IF($A27="N2O",About!$D$59,1))</f>
        <v>2.1618620662700001E-2</v>
      </c>
      <c r="I27">
        <f>SUMIFS('EPA Export Aggregation'!L:L,'EPA Export Aggregation'!$A:$A,$B27,'EPA Export Aggregation'!$D:$D,$A$1)*IF($A27="CH4",About!$D$58,IF($A27="N2O",About!$D$59,1))</f>
        <v>1.84247812641E-2</v>
      </c>
      <c r="J27">
        <f>SUMIFS('EPA Export Aggregation'!M:M,'EPA Export Aggregation'!$A:$A,$B27,'EPA Export Aggregation'!$D:$D,$A$1)*IF($A27="CH4",About!$D$58,IF($A27="N2O",About!$D$59,1))</f>
        <v>2.5818899056700002E-2</v>
      </c>
      <c r="K27">
        <f>SUMIFS('EPA Export Aggregation'!N:N,'EPA Export Aggregation'!$A:$A,$B27,'EPA Export Aggregation'!$D:$D,$A$1)*IF($A27="CH4",About!$D$58,IF($A27="N2O",About!$D$59,1))</f>
        <v>2.5951247108200001E-2</v>
      </c>
      <c r="L27">
        <f>SUMIFS('EPA Export Aggregation'!O:O,'EPA Export Aggregation'!$A:$A,$B27,'EPA Export Aggregation'!$D:$D,$A$1)*IF($A27="CH4",About!$D$58,IF($A27="N2O",About!$D$59,1))</f>
        <v>2.70912606051E-2</v>
      </c>
      <c r="M27">
        <f>SUMIFS('EPA Export Aggregation'!P:P,'EPA Export Aggregation'!$A:$A,$B27,'EPA Export Aggregation'!$D:$D,$A$1)*IF($A27="CH4",About!$D$58,IF($A27="N2O",About!$D$59,1))</f>
        <v>0</v>
      </c>
      <c r="N27">
        <f>SUMIFS('EPA Export Aggregation'!Q:Q,'EPA Export Aggregation'!$A:$A,$B27,'EPA Export Aggregation'!$D:$D,$A$1)*IF($A27="CH4",About!$D$58,IF($A27="N2O",About!$D$59,1))</f>
        <v>0</v>
      </c>
      <c r="O27">
        <f>SUMIFS('EPA Export Aggregation'!R:R,'EPA Export Aggregation'!$A:$A,$B27,'EPA Export Aggregation'!$D:$D,$A$1)*IF($A27="CH4",About!$D$58,IF($A27="N2O",About!$D$59,1))</f>
        <v>0</v>
      </c>
      <c r="P27">
        <f>SUMIFS('EPA Export Aggregation'!S:S,'EPA Export Aggregation'!$A:$A,$B27,'EPA Export Aggregation'!$D:$D,$A$1)*IF($A27="CH4",About!$D$58,IF($A27="N2O",About!$D$59,1))</f>
        <v>0</v>
      </c>
      <c r="Q27">
        <f>SUMIFS('EPA Export Aggregation'!T:T,'EPA Export Aggregation'!$A:$A,$B27,'EPA Export Aggregation'!$D:$D,$A$1)*IF($A27="CH4",About!$D$58,IF($A27="N2O",About!$D$59,1))</f>
        <v>0</v>
      </c>
      <c r="R27">
        <f>SUMIFS('EPA Export Aggregation'!U:U,'EPA Export Aggregation'!$A:$A,$B27,'EPA Export Aggregation'!$D:$D,$A$1)*IF($A27="CH4",About!$D$58,IF($A27="N2O",About!$D$59,1))</f>
        <v>0</v>
      </c>
      <c r="S27">
        <f>SUMIFS('EPA Export Aggregation'!V:V,'EPA Export Aggregation'!$A:$A,$B27,'EPA Export Aggregation'!$D:$D,$A$1)*IF($A27="CH4",About!$D$58,IF($A27="N2O",About!$D$59,1))</f>
        <v>0</v>
      </c>
      <c r="T27">
        <f>SUMIFS('EPA Export Aggregation'!W:W,'EPA Export Aggregation'!$A:$A,$B27,'EPA Export Aggregation'!$D:$D,$A$1)*IF($A27="CH4",About!$D$58,IF($A27="N2O",About!$D$59,1))</f>
        <v>0</v>
      </c>
      <c r="U27">
        <f>SUMIFS('EPA Export Aggregation'!X:X,'EPA Export Aggregation'!$A:$A,$B27,'EPA Export Aggregation'!$D:$D,$A$1)*IF($A27="CH4",About!$D$58,IF($A27="N2O",About!$D$59,1))</f>
        <v>0</v>
      </c>
      <c r="V27">
        <f>SUMIFS('EPA Export Aggregation'!Y:Y,'EPA Export Aggregation'!$A:$A,$B27,'EPA Export Aggregation'!$D:$D,$A$1)*IF($A27="CH4",About!$D$58,IF($A27="N2O",About!$D$59,1))</f>
        <v>0</v>
      </c>
      <c r="W27">
        <f>SUMIFS('EPA Export Aggregation'!Z:Z,'EPA Export Aggregation'!$A:$A,$B27,'EPA Export Aggregation'!$D:$D,$A$1)*IF($A27="CH4",About!$D$58,IF($A27="N2O",About!$D$59,1))</f>
        <v>0</v>
      </c>
      <c r="X27">
        <f>SUMIFS('EPA Export Aggregation'!AA:AA,'EPA Export Aggregation'!$A:$A,$B27,'EPA Export Aggregation'!$D:$D,$A$1)*IF($A27="CH4",About!$D$58,IF($A27="N2O",About!$D$59,1))</f>
        <v>0</v>
      </c>
      <c r="Y27">
        <f>SUMIFS('EPA Export Aggregation'!AB:AB,'EPA Export Aggregation'!$A:$A,$B27,'EPA Export Aggregation'!$D:$D,$A$1)*IF($A27="CH4",About!$D$58,IF($A27="N2O",About!$D$59,1))</f>
        <v>0</v>
      </c>
      <c r="Z27">
        <f>SUMIFS('EPA Export Aggregation'!AC:AC,'EPA Export Aggregation'!$A:$A,$B27,'EPA Export Aggregation'!$D:$D,$A$1)*IF($A27="CH4",About!$D$58,IF($A27="N2O",About!$D$59,1))</f>
        <v>0</v>
      </c>
      <c r="AA27">
        <f>SUMIFS('EPA Export Aggregation'!AD:AD,'EPA Export Aggregation'!$A:$A,$B27,'EPA Export Aggregation'!$D:$D,$A$1)*IF($A27="CH4",About!$D$58,IF($A27="N2O",About!$D$59,1))</f>
        <v>0</v>
      </c>
      <c r="AB27">
        <f>SUMIFS('EPA Export Aggregation'!AE:AE,'EPA Export Aggregation'!$A:$A,$B27,'EPA Export Aggregation'!$D:$D,$A$1)*IF($A27="CH4",About!$D$58,IF($A27="N2O",About!$D$59,1))</f>
        <v>0</v>
      </c>
      <c r="AC27">
        <f>SUMIFS('EPA Export Aggregation'!AF:AF,'EPA Export Aggregation'!$A:$A,$B27,'EPA Export Aggregation'!$D:$D,$A$1)*IF($A27="CH4",About!$D$58,IF($A27="N2O",About!$D$59,1))</f>
        <v>0</v>
      </c>
      <c r="AD27">
        <f>SUMIFS('EPA Export Aggregation'!AG:AG,'EPA Export Aggregation'!$A:$A,$B27,'EPA Export Aggregation'!$D:$D,$A$1)*IF($A27="CH4",About!$D$58,IF($A27="N2O",About!$D$59,1))</f>
        <v>0</v>
      </c>
      <c r="AE27">
        <f>SUMIFS('EPA Export Aggregation'!AH:AH,'EPA Export Aggregation'!$A:$A,$B27,'EPA Export Aggregation'!$D:$D,$A$1)*IF($A27="CH4",About!$D$58,IF($A27="N2O",About!$D$59,1))</f>
        <v>0</v>
      </c>
      <c r="AF27">
        <f>SUMIFS('EPA Export Aggregation'!AI:AI,'EPA Export Aggregation'!$A:$A,$B27,'EPA Export Aggregation'!$D:$D,$A$1)*IF($A27="CH4",About!$D$58,IF($A27="N2O",About!$D$59,1))</f>
        <v>0</v>
      </c>
      <c r="AG27">
        <f>SUMIFS('EPA Export Aggregation'!AJ:AJ,'EPA Export Aggregation'!$A:$A,$B27,'EPA Export Aggregation'!$D:$D,$A$1)*IF($A27="CH4",About!$D$58,IF($A27="N2O",About!$D$59,1))</f>
        <v>0</v>
      </c>
      <c r="AH27">
        <f>SUMIFS('EPA Export Aggregation'!AK:AK,'EPA Export Aggregation'!$A:$A,$B27,'EPA Export Aggregation'!$D:$D,$A$1)*IF($A27="CH4",About!$D$58,IF($A27="N2O",About!$D$59,1))</f>
        <v>0</v>
      </c>
    </row>
    <row r="28" spans="1:34" x14ac:dyDescent="0.25">
      <c r="A28" s="119" t="s">
        <v>479</v>
      </c>
      <c r="B28" s="120" t="s">
        <v>1980</v>
      </c>
      <c r="C28" s="121">
        <f>SUMIFS('EPA Export Aggregation'!F:F,'EPA Export Aggregation'!$A:$A,$B28,'EPA Export Aggregation'!$D:$D,$A$1)*IF($A28="CH4",About!$D$58,IF($A28="N2O",About!$D$59,1))</f>
        <v>0</v>
      </c>
      <c r="D28" s="121">
        <f>SUMIFS('EPA Export Aggregation'!G:G,'EPA Export Aggregation'!$A:$A,$B28,'EPA Export Aggregation'!$D:$D,$A$1)*IF($A28="CH4",About!$D$58,IF($A28="N2O",About!$D$59,1))</f>
        <v>0</v>
      </c>
      <c r="E28" s="121">
        <f>SUMIFS('EPA Export Aggregation'!H:H,'EPA Export Aggregation'!$A:$A,$B28,'EPA Export Aggregation'!$D:$D,$A$1)*IF($A28="CH4",About!$D$58,IF($A28="N2O",About!$D$59,1))</f>
        <v>0</v>
      </c>
      <c r="F28" s="121">
        <f>SUMIFS('EPA Export Aggregation'!I:I,'EPA Export Aggregation'!$A:$A,$B28,'EPA Export Aggregation'!$D:$D,$A$1)*IF($A28="CH4",About!$D$58,IF($A28="N2O",About!$D$59,1))</f>
        <v>0</v>
      </c>
      <c r="G28" s="121">
        <f>SUMIFS('EPA Export Aggregation'!J:J,'EPA Export Aggregation'!$A:$A,$B28,'EPA Export Aggregation'!$D:$D,$A$1)*IF($A28="CH4",About!$D$58,IF($A28="N2O",About!$D$59,1))</f>
        <v>0</v>
      </c>
      <c r="H28" s="121">
        <f>SUMIFS('EPA Export Aggregation'!K:K,'EPA Export Aggregation'!$A:$A,$B28,'EPA Export Aggregation'!$D:$D,$A$1)*IF($A28="CH4",About!$D$58,IF($A28="N2O",About!$D$59,1))</f>
        <v>0</v>
      </c>
      <c r="I28" s="121">
        <f>SUMIFS('EPA Export Aggregation'!L:L,'EPA Export Aggregation'!$A:$A,$B28,'EPA Export Aggregation'!$D:$D,$A$1)*IF($A28="CH4",About!$D$58,IF($A28="N2O",About!$D$59,1))</f>
        <v>0</v>
      </c>
      <c r="J28" s="121">
        <f>SUMIFS('EPA Export Aggregation'!M:M,'EPA Export Aggregation'!$A:$A,$B28,'EPA Export Aggregation'!$D:$D,$A$1)*IF($A28="CH4",About!$D$58,IF($A28="N2O",About!$D$59,1))</f>
        <v>0</v>
      </c>
      <c r="K28" s="121">
        <f>SUMIFS('EPA Export Aggregation'!N:N,'EPA Export Aggregation'!$A:$A,$B28,'EPA Export Aggregation'!$D:$D,$A$1)*IF($A28="CH4",About!$D$58,IF($A28="N2O",About!$D$59,1))</f>
        <v>0</v>
      </c>
      <c r="L28" s="121">
        <f>SUMIFS('EPA Export Aggregation'!O:O,'EPA Export Aggregation'!$A:$A,$B28,'EPA Export Aggregation'!$D:$D,$A$1)*IF($A28="CH4",About!$D$58,IF($A28="N2O",About!$D$59,1))</f>
        <v>0</v>
      </c>
      <c r="M28" s="121">
        <f>SUMIFS('EPA Export Aggregation'!P:P,'EPA Export Aggregation'!$A:$A,$B28,'EPA Export Aggregation'!$D:$D,$A$1)*IF($A28="CH4",About!$D$58,IF($A28="N2O",About!$D$59,1))</f>
        <v>0</v>
      </c>
      <c r="N28" s="121">
        <f>SUMIFS('EPA Export Aggregation'!Q:Q,'EPA Export Aggregation'!$A:$A,$B28,'EPA Export Aggregation'!$D:$D,$A$1)*IF($A28="CH4",About!$D$58,IF($A28="N2O",About!$D$59,1))</f>
        <v>0</v>
      </c>
      <c r="O28" s="121">
        <f>SUMIFS('EPA Export Aggregation'!R:R,'EPA Export Aggregation'!$A:$A,$B28,'EPA Export Aggregation'!$D:$D,$A$1)*IF($A28="CH4",About!$D$58,IF($A28="N2O",About!$D$59,1))</f>
        <v>0</v>
      </c>
      <c r="P28" s="121">
        <f>SUMIFS('EPA Export Aggregation'!S:S,'EPA Export Aggregation'!$A:$A,$B28,'EPA Export Aggregation'!$D:$D,$A$1)*IF($A28="CH4",About!$D$58,IF($A28="N2O",About!$D$59,1))</f>
        <v>0</v>
      </c>
      <c r="Q28" s="121">
        <f>SUMIFS('EPA Export Aggregation'!T:T,'EPA Export Aggregation'!$A:$A,$B28,'EPA Export Aggregation'!$D:$D,$A$1)*IF($A28="CH4",About!$D$58,IF($A28="N2O",About!$D$59,1))</f>
        <v>0</v>
      </c>
      <c r="R28" s="121">
        <f>SUMIFS('EPA Export Aggregation'!U:U,'EPA Export Aggregation'!$A:$A,$B28,'EPA Export Aggregation'!$D:$D,$A$1)*IF($A28="CH4",About!$D$58,IF($A28="N2O",About!$D$59,1))</f>
        <v>0</v>
      </c>
      <c r="S28" s="121">
        <f>SUMIFS('EPA Export Aggregation'!V:V,'EPA Export Aggregation'!$A:$A,$B28,'EPA Export Aggregation'!$D:$D,$A$1)*IF($A28="CH4",About!$D$58,IF($A28="N2O",About!$D$59,1))</f>
        <v>0</v>
      </c>
      <c r="T28" s="121">
        <f>SUMIFS('EPA Export Aggregation'!W:W,'EPA Export Aggregation'!$A:$A,$B28,'EPA Export Aggregation'!$D:$D,$A$1)*IF($A28="CH4",About!$D$58,IF($A28="N2O",About!$D$59,1))</f>
        <v>0</v>
      </c>
      <c r="U28">
        <f>SUMIFS('EPA Export Aggregation'!X:X,'EPA Export Aggregation'!$A:$A,$B28,'EPA Export Aggregation'!$D:$D,$A$1)*IF($A28="CH4",About!$D$58,IF($A28="N2O",About!$D$59,1))</f>
        <v>0</v>
      </c>
      <c r="V28">
        <f>SUMIFS('EPA Export Aggregation'!Y:Y,'EPA Export Aggregation'!$A:$A,$B28,'EPA Export Aggregation'!$D:$D,$A$1)*IF($A28="CH4",About!$D$58,IF($A28="N2O",About!$D$59,1))</f>
        <v>0</v>
      </c>
      <c r="W28">
        <f>SUMIFS('EPA Export Aggregation'!Z:Z,'EPA Export Aggregation'!$A:$A,$B28,'EPA Export Aggregation'!$D:$D,$A$1)*IF($A28="CH4",About!$D$58,IF($A28="N2O",About!$D$59,1))</f>
        <v>0</v>
      </c>
      <c r="X28">
        <f>SUMIFS('EPA Export Aggregation'!AA:AA,'EPA Export Aggregation'!$A:$A,$B28,'EPA Export Aggregation'!$D:$D,$A$1)*IF($A28="CH4",About!$D$58,IF($A28="N2O",About!$D$59,1))</f>
        <v>0</v>
      </c>
      <c r="Y28">
        <f>SUMIFS('EPA Export Aggregation'!AB:AB,'EPA Export Aggregation'!$A:$A,$B28,'EPA Export Aggregation'!$D:$D,$A$1)*IF($A28="CH4",About!$D$58,IF($A28="N2O",About!$D$59,1))</f>
        <v>0</v>
      </c>
      <c r="Z28">
        <f>SUMIFS('EPA Export Aggregation'!AC:AC,'EPA Export Aggregation'!$A:$A,$B28,'EPA Export Aggregation'!$D:$D,$A$1)*IF($A28="CH4",About!$D$58,IF($A28="N2O",About!$D$59,1))</f>
        <v>0</v>
      </c>
      <c r="AA28">
        <f>SUMIFS('EPA Export Aggregation'!AD:AD,'EPA Export Aggregation'!$A:$A,$B28,'EPA Export Aggregation'!$D:$D,$A$1)*IF($A28="CH4",About!$D$58,IF($A28="N2O",About!$D$59,1))</f>
        <v>0</v>
      </c>
      <c r="AB28">
        <f>SUMIFS('EPA Export Aggregation'!AE:AE,'EPA Export Aggregation'!$A:$A,$B28,'EPA Export Aggregation'!$D:$D,$A$1)*IF($A28="CH4",About!$D$58,IF($A28="N2O",About!$D$59,1))</f>
        <v>0</v>
      </c>
      <c r="AC28">
        <f>SUMIFS('EPA Export Aggregation'!AF:AF,'EPA Export Aggregation'!$A:$A,$B28,'EPA Export Aggregation'!$D:$D,$A$1)*IF($A28="CH4",About!$D$58,IF($A28="N2O",About!$D$59,1))</f>
        <v>0</v>
      </c>
      <c r="AD28">
        <f>SUMIFS('EPA Export Aggregation'!AG:AG,'EPA Export Aggregation'!$A:$A,$B28,'EPA Export Aggregation'!$D:$D,$A$1)*IF($A28="CH4",About!$D$58,IF($A28="N2O",About!$D$59,1))</f>
        <v>0</v>
      </c>
      <c r="AE28">
        <f>SUMIFS('EPA Export Aggregation'!AH:AH,'EPA Export Aggregation'!$A:$A,$B28,'EPA Export Aggregation'!$D:$D,$A$1)*IF($A28="CH4",About!$D$58,IF($A28="N2O",About!$D$59,1))</f>
        <v>0</v>
      </c>
      <c r="AF28">
        <f>SUMIFS('EPA Export Aggregation'!AI:AI,'EPA Export Aggregation'!$A:$A,$B28,'EPA Export Aggregation'!$D:$D,$A$1)*IF($A28="CH4",About!$D$58,IF($A28="N2O",About!$D$59,1))</f>
        <v>0</v>
      </c>
      <c r="AG28">
        <f>SUMIFS('EPA Export Aggregation'!AJ:AJ,'EPA Export Aggregation'!$A:$A,$B28,'EPA Export Aggregation'!$D:$D,$A$1)*IF($A28="CH4",About!$D$58,IF($A28="N2O",About!$D$59,1))</f>
        <v>0</v>
      </c>
      <c r="AH28">
        <f>SUMIFS('EPA Export Aggregation'!AK:AK,'EPA Export Aggregation'!$A:$A,$B28,'EPA Export Aggregation'!$D:$D,$A$1)*IF($A28="CH4",About!$D$58,IF($A28="N2O",About!$D$59,1))</f>
        <v>0</v>
      </c>
    </row>
    <row r="29" spans="1:34" x14ac:dyDescent="0.25">
      <c r="A29" s="119" t="s">
        <v>479</v>
      </c>
      <c r="B29" s="120" t="s">
        <v>1981</v>
      </c>
      <c r="C29">
        <f>SUMIFS('EPA Export Aggregation'!F:F,'EPA Export Aggregation'!$A:$A,$B29,'EPA Export Aggregation'!$D:$D,$A$1)*IF($A29="CH4",About!$D$58,IF($A29="N2O",About!$D$59,1))</f>
        <v>1.1076361202999999E-3</v>
      </c>
      <c r="D29">
        <f>SUMIFS('EPA Export Aggregation'!G:G,'EPA Export Aggregation'!$A:$A,$B29,'EPA Export Aggregation'!$D:$D,$A$1)*IF($A29="CH4",About!$D$58,IF($A29="N2O",About!$D$59,1))</f>
        <v>1.2067759311E-3</v>
      </c>
      <c r="E29">
        <f>SUMIFS('EPA Export Aggregation'!H:H,'EPA Export Aggregation'!$A:$A,$B29,'EPA Export Aggregation'!$D:$D,$A$1)*IF($A29="CH4",About!$D$58,IF($A29="N2O",About!$D$59,1))</f>
        <v>1.2195467842E-3</v>
      </c>
      <c r="F29">
        <f>SUMIFS('EPA Export Aggregation'!I:I,'EPA Export Aggregation'!$A:$A,$B29,'EPA Export Aggregation'!$D:$D,$A$1)*IF($A29="CH4",About!$D$58,IF($A29="N2O",About!$D$59,1))</f>
        <v>1.2502186167000001E-3</v>
      </c>
      <c r="G29">
        <f>SUMIFS('EPA Export Aggregation'!J:J,'EPA Export Aggregation'!$A:$A,$B29,'EPA Export Aggregation'!$D:$D,$A$1)*IF($A29="CH4",About!$D$58,IF($A29="N2O",About!$D$59,1))</f>
        <v>1.2797296203E-3</v>
      </c>
      <c r="H29">
        <f>SUMIFS('EPA Export Aggregation'!K:K,'EPA Export Aggregation'!$A:$A,$B29,'EPA Export Aggregation'!$D:$D,$A$1)*IF($A29="CH4",About!$D$58,IF($A29="N2O",About!$D$59,1))</f>
        <v>1.2574140227E-3</v>
      </c>
      <c r="I29">
        <f>SUMIFS('EPA Export Aggregation'!L:L,'EPA Export Aggregation'!$A:$A,$B29,'EPA Export Aggregation'!$D:$D,$A$1)*IF($A29="CH4",About!$D$58,IF($A29="N2O",About!$D$59,1))</f>
        <v>1.2808201008999999E-3</v>
      </c>
      <c r="J29">
        <f>SUMIFS('EPA Export Aggregation'!M:M,'EPA Export Aggregation'!$A:$A,$B29,'EPA Export Aggregation'!$D:$D,$A$1)*IF($A29="CH4",About!$D$58,IF($A29="N2O",About!$D$59,1))</f>
        <v>1.3118285816000001E-3</v>
      </c>
      <c r="K29">
        <f>SUMIFS('EPA Export Aggregation'!N:N,'EPA Export Aggregation'!$A:$A,$B29,'EPA Export Aggregation'!$D:$D,$A$1)*IF($A29="CH4",About!$D$58,IF($A29="N2O",About!$D$59,1))</f>
        <v>1.3321530669999999E-3</v>
      </c>
      <c r="L29">
        <f>SUMIFS('EPA Export Aggregation'!O:O,'EPA Export Aggregation'!$A:$A,$B29,'EPA Export Aggregation'!$D:$D,$A$1)*IF($A29="CH4",About!$D$58,IF($A29="N2O",About!$D$59,1))</f>
        <v>1.2192643191E-3</v>
      </c>
      <c r="M29">
        <f>SUMIFS('EPA Export Aggregation'!P:P,'EPA Export Aggregation'!$A:$A,$B29,'EPA Export Aggregation'!$D:$D,$A$1)*IF($A29="CH4",About!$D$58,IF($A29="N2O",About!$D$59,1))</f>
        <v>4.4008028327999996E-3</v>
      </c>
      <c r="N29">
        <f>SUMIFS('EPA Export Aggregation'!Q:Q,'EPA Export Aggregation'!$A:$A,$B29,'EPA Export Aggregation'!$D:$D,$A$1)*IF($A29="CH4",About!$D$58,IF($A29="N2O",About!$D$59,1))</f>
        <v>1.2261838637999999E-3</v>
      </c>
      <c r="O29">
        <f>SUMIFS('EPA Export Aggregation'!R:R,'EPA Export Aggregation'!$A:$A,$B29,'EPA Export Aggregation'!$D:$D,$A$1)*IF($A29="CH4",About!$D$58,IF($A29="N2O",About!$D$59,1))</f>
        <v>1.217012965E-3</v>
      </c>
      <c r="P29">
        <f>SUMIFS('EPA Export Aggregation'!S:S,'EPA Export Aggregation'!$A:$A,$B29,'EPA Export Aggregation'!$D:$D,$A$1)*IF($A29="CH4",About!$D$58,IF($A29="N2O",About!$D$59,1))</f>
        <v>1.2281216505E-3</v>
      </c>
      <c r="Q29">
        <f>SUMIFS('EPA Export Aggregation'!T:T,'EPA Export Aggregation'!$A:$A,$B29,'EPA Export Aggregation'!$D:$D,$A$1)*IF($A29="CH4",About!$D$58,IF($A29="N2O",About!$D$59,1))</f>
        <v>1.2248068275000001E-3</v>
      </c>
      <c r="R29">
        <f>SUMIFS('EPA Export Aggregation'!U:U,'EPA Export Aggregation'!$A:$A,$B29,'EPA Export Aggregation'!$D:$D,$A$1)*IF($A29="CH4",About!$D$58,IF($A29="N2O",About!$D$59,1))</f>
        <v>0</v>
      </c>
      <c r="S29">
        <f>SUMIFS('EPA Export Aggregation'!V:V,'EPA Export Aggregation'!$A:$A,$B29,'EPA Export Aggregation'!$D:$D,$A$1)*IF($A29="CH4",About!$D$58,IF($A29="N2O",About!$D$59,1))</f>
        <v>0</v>
      </c>
      <c r="T29">
        <f>SUMIFS('EPA Export Aggregation'!W:W,'EPA Export Aggregation'!$A:$A,$B29,'EPA Export Aggregation'!$D:$D,$A$1)*IF($A29="CH4",About!$D$58,IF($A29="N2O",About!$D$59,1))</f>
        <v>0</v>
      </c>
      <c r="U29">
        <f>SUMIFS('EPA Export Aggregation'!X:X,'EPA Export Aggregation'!$A:$A,$B29,'EPA Export Aggregation'!$D:$D,$A$1)*IF($A29="CH4",About!$D$58,IF($A29="N2O",About!$D$59,1))</f>
        <v>0</v>
      </c>
      <c r="V29">
        <f>SUMIFS('EPA Export Aggregation'!Y:Y,'EPA Export Aggregation'!$A:$A,$B29,'EPA Export Aggregation'!$D:$D,$A$1)*IF($A29="CH4",About!$D$58,IF($A29="N2O",About!$D$59,1))</f>
        <v>0</v>
      </c>
      <c r="W29">
        <f>SUMIFS('EPA Export Aggregation'!Z:Z,'EPA Export Aggregation'!$A:$A,$B29,'EPA Export Aggregation'!$D:$D,$A$1)*IF($A29="CH4",About!$D$58,IF($A29="N2O",About!$D$59,1))</f>
        <v>4.3310884000000002E-6</v>
      </c>
      <c r="X29">
        <f>SUMIFS('EPA Export Aggregation'!AA:AA,'EPA Export Aggregation'!$A:$A,$B29,'EPA Export Aggregation'!$D:$D,$A$1)*IF($A29="CH4",About!$D$58,IF($A29="N2O",About!$D$59,1))</f>
        <v>3.1369905E-6</v>
      </c>
      <c r="Y29">
        <f>SUMIFS('EPA Export Aggregation'!AB:AB,'EPA Export Aggregation'!$A:$A,$B29,'EPA Export Aggregation'!$D:$D,$A$1)*IF($A29="CH4",About!$D$58,IF($A29="N2O",About!$D$59,1))</f>
        <v>1.4212617E-6</v>
      </c>
      <c r="Z29">
        <f>SUMIFS('EPA Export Aggregation'!AC:AC,'EPA Export Aggregation'!$A:$A,$B29,'EPA Export Aggregation'!$D:$D,$A$1)*IF($A29="CH4",About!$D$58,IF($A29="N2O",About!$D$59,1))</f>
        <v>0</v>
      </c>
      <c r="AA29">
        <f>SUMIFS('EPA Export Aggregation'!AD:AD,'EPA Export Aggregation'!$A:$A,$B29,'EPA Export Aggregation'!$D:$D,$A$1)*IF($A29="CH4",About!$D$58,IF($A29="N2O",About!$D$59,1))</f>
        <v>0</v>
      </c>
      <c r="AB29">
        <f>SUMIFS('EPA Export Aggregation'!AE:AE,'EPA Export Aggregation'!$A:$A,$B29,'EPA Export Aggregation'!$D:$D,$A$1)*IF($A29="CH4",About!$D$58,IF($A29="N2O",About!$D$59,1))</f>
        <v>0</v>
      </c>
      <c r="AC29">
        <f>SUMIFS('EPA Export Aggregation'!AF:AF,'EPA Export Aggregation'!$A:$A,$B29,'EPA Export Aggregation'!$D:$D,$A$1)*IF($A29="CH4",About!$D$58,IF($A29="N2O",About!$D$59,1))</f>
        <v>0</v>
      </c>
      <c r="AD29">
        <f>SUMIFS('EPA Export Aggregation'!AG:AG,'EPA Export Aggregation'!$A:$A,$B29,'EPA Export Aggregation'!$D:$D,$A$1)*IF($A29="CH4",About!$D$58,IF($A29="N2O",About!$D$59,1))</f>
        <v>0</v>
      </c>
      <c r="AE29">
        <f>SUMIFS('EPA Export Aggregation'!AH:AH,'EPA Export Aggregation'!$A:$A,$B29,'EPA Export Aggregation'!$D:$D,$A$1)*IF($A29="CH4",About!$D$58,IF($A29="N2O",About!$D$59,1))</f>
        <v>0</v>
      </c>
      <c r="AF29">
        <f>SUMIFS('EPA Export Aggregation'!AI:AI,'EPA Export Aggregation'!$A:$A,$B29,'EPA Export Aggregation'!$D:$D,$A$1)*IF($A29="CH4",About!$D$58,IF($A29="N2O",About!$D$59,1))</f>
        <v>0</v>
      </c>
      <c r="AG29">
        <f>SUMIFS('EPA Export Aggregation'!AJ:AJ,'EPA Export Aggregation'!$A:$A,$B29,'EPA Export Aggregation'!$D:$D,$A$1)*IF($A29="CH4",About!$D$58,IF($A29="N2O",About!$D$59,1))</f>
        <v>0</v>
      </c>
      <c r="AH29">
        <f>SUMIFS('EPA Export Aggregation'!AK:AK,'EPA Export Aggregation'!$A:$A,$B29,'EPA Export Aggregation'!$D:$D,$A$1)*IF($A29="CH4",About!$D$58,IF($A29="N2O",About!$D$59,1))</f>
        <v>0</v>
      </c>
    </row>
    <row r="30" spans="1:34" x14ac:dyDescent="0.25">
      <c r="A30" s="119" t="s">
        <v>479</v>
      </c>
      <c r="B30" s="120" t="s">
        <v>1982</v>
      </c>
      <c r="C30">
        <f>SUMIFS('EPA Export Aggregation'!F:F,'EPA Export Aggregation'!$A:$A,$B30,'EPA Export Aggregation'!$D:$D,$A$1)*IF($A30="CH4",About!$D$58,IF($A30="N2O",About!$D$59,1))</f>
        <v>0</v>
      </c>
      <c r="D30">
        <f>SUMIFS('EPA Export Aggregation'!G:G,'EPA Export Aggregation'!$A:$A,$B30,'EPA Export Aggregation'!$D:$D,$A$1)*IF($A30="CH4",About!$D$58,IF($A30="N2O",About!$D$59,1))</f>
        <v>0</v>
      </c>
      <c r="E30">
        <f>SUMIFS('EPA Export Aggregation'!H:H,'EPA Export Aggregation'!$A:$A,$B30,'EPA Export Aggregation'!$D:$D,$A$1)*IF($A30="CH4",About!$D$58,IF($A30="N2O",About!$D$59,1))</f>
        <v>0</v>
      </c>
      <c r="F30">
        <f>SUMIFS('EPA Export Aggregation'!I:I,'EPA Export Aggregation'!$A:$A,$B30,'EPA Export Aggregation'!$D:$D,$A$1)*IF($A30="CH4",About!$D$58,IF($A30="N2O",About!$D$59,1))</f>
        <v>0</v>
      </c>
      <c r="G30">
        <f>SUMIFS('EPA Export Aggregation'!J:J,'EPA Export Aggregation'!$A:$A,$B30,'EPA Export Aggregation'!$D:$D,$A$1)*IF($A30="CH4",About!$D$58,IF($A30="N2O",About!$D$59,1))</f>
        <v>0</v>
      </c>
      <c r="H30">
        <f>SUMIFS('EPA Export Aggregation'!K:K,'EPA Export Aggregation'!$A:$A,$B30,'EPA Export Aggregation'!$D:$D,$A$1)*IF($A30="CH4",About!$D$58,IF($A30="N2O",About!$D$59,1))</f>
        <v>0</v>
      </c>
      <c r="I30">
        <f>SUMIFS('EPA Export Aggregation'!L:L,'EPA Export Aggregation'!$A:$A,$B30,'EPA Export Aggregation'!$D:$D,$A$1)*IF($A30="CH4",About!$D$58,IF($A30="N2O",About!$D$59,1))</f>
        <v>0</v>
      </c>
      <c r="J30">
        <f>SUMIFS('EPA Export Aggregation'!M:M,'EPA Export Aggregation'!$A:$A,$B30,'EPA Export Aggregation'!$D:$D,$A$1)*IF($A30="CH4",About!$D$58,IF($A30="N2O",About!$D$59,1))</f>
        <v>0</v>
      </c>
      <c r="K30">
        <f>SUMIFS('EPA Export Aggregation'!N:N,'EPA Export Aggregation'!$A:$A,$B30,'EPA Export Aggregation'!$D:$D,$A$1)*IF($A30="CH4",About!$D$58,IF($A30="N2O",About!$D$59,1))</f>
        <v>0</v>
      </c>
      <c r="L30">
        <f>SUMIFS('EPA Export Aggregation'!O:O,'EPA Export Aggregation'!$A:$A,$B30,'EPA Export Aggregation'!$D:$D,$A$1)*IF($A30="CH4",About!$D$58,IF($A30="N2O",About!$D$59,1))</f>
        <v>0</v>
      </c>
      <c r="M30">
        <f>SUMIFS('EPA Export Aggregation'!P:P,'EPA Export Aggregation'!$A:$A,$B30,'EPA Export Aggregation'!$D:$D,$A$1)*IF($A30="CH4",About!$D$58,IF($A30="N2O",About!$D$59,1))</f>
        <v>0</v>
      </c>
      <c r="N30">
        <f>SUMIFS('EPA Export Aggregation'!Q:Q,'EPA Export Aggregation'!$A:$A,$B30,'EPA Export Aggregation'!$D:$D,$A$1)*IF($A30="CH4",About!$D$58,IF($A30="N2O",About!$D$59,1))</f>
        <v>0</v>
      </c>
      <c r="O30">
        <f>SUMIFS('EPA Export Aggregation'!R:R,'EPA Export Aggregation'!$A:$A,$B30,'EPA Export Aggregation'!$D:$D,$A$1)*IF($A30="CH4",About!$D$58,IF($A30="N2O",About!$D$59,1))</f>
        <v>0</v>
      </c>
      <c r="P30">
        <f>SUMIFS('EPA Export Aggregation'!S:S,'EPA Export Aggregation'!$A:$A,$B30,'EPA Export Aggregation'!$D:$D,$A$1)*IF($A30="CH4",About!$D$58,IF($A30="N2O",About!$D$59,1))</f>
        <v>0</v>
      </c>
      <c r="Q30">
        <f>SUMIFS('EPA Export Aggregation'!T:T,'EPA Export Aggregation'!$A:$A,$B30,'EPA Export Aggregation'!$D:$D,$A$1)*IF($A30="CH4",About!$D$58,IF($A30="N2O",About!$D$59,1))</f>
        <v>0</v>
      </c>
      <c r="R30">
        <f>SUMIFS('EPA Export Aggregation'!U:U,'EPA Export Aggregation'!$A:$A,$B30,'EPA Export Aggregation'!$D:$D,$A$1)*IF($A30="CH4",About!$D$58,IF($A30="N2O",About!$D$59,1))</f>
        <v>0</v>
      </c>
      <c r="S30">
        <f>SUMIFS('EPA Export Aggregation'!V:V,'EPA Export Aggregation'!$A:$A,$B30,'EPA Export Aggregation'!$D:$D,$A$1)*IF($A30="CH4",About!$D$58,IF($A30="N2O",About!$D$59,1))</f>
        <v>0</v>
      </c>
      <c r="T30">
        <f>SUMIFS('EPA Export Aggregation'!W:W,'EPA Export Aggregation'!$A:$A,$B30,'EPA Export Aggregation'!$D:$D,$A$1)*IF($A30="CH4",About!$D$58,IF($A30="N2O",About!$D$59,1))</f>
        <v>0</v>
      </c>
      <c r="U30">
        <f>SUMIFS('EPA Export Aggregation'!X:X,'EPA Export Aggregation'!$A:$A,$B30,'EPA Export Aggregation'!$D:$D,$A$1)*IF($A30="CH4",About!$D$58,IF($A30="N2O",About!$D$59,1))</f>
        <v>0</v>
      </c>
      <c r="V30">
        <f>SUMIFS('EPA Export Aggregation'!Y:Y,'EPA Export Aggregation'!$A:$A,$B30,'EPA Export Aggregation'!$D:$D,$A$1)*IF($A30="CH4",About!$D$58,IF($A30="N2O",About!$D$59,1))</f>
        <v>0</v>
      </c>
      <c r="W30">
        <f>SUMIFS('EPA Export Aggregation'!Z:Z,'EPA Export Aggregation'!$A:$A,$B30,'EPA Export Aggregation'!$D:$D,$A$1)*IF($A30="CH4",About!$D$58,IF($A30="N2O",About!$D$59,1))</f>
        <v>0</v>
      </c>
      <c r="X30">
        <f>SUMIFS('EPA Export Aggregation'!AA:AA,'EPA Export Aggregation'!$A:$A,$B30,'EPA Export Aggregation'!$D:$D,$A$1)*IF($A30="CH4",About!$D$58,IF($A30="N2O",About!$D$59,1))</f>
        <v>0</v>
      </c>
      <c r="Y30">
        <f>SUMIFS('EPA Export Aggregation'!AB:AB,'EPA Export Aggregation'!$A:$A,$B30,'EPA Export Aggregation'!$D:$D,$A$1)*IF($A30="CH4",About!$D$58,IF($A30="N2O",About!$D$59,1))</f>
        <v>0</v>
      </c>
      <c r="Z30">
        <f>SUMIFS('EPA Export Aggregation'!AC:AC,'EPA Export Aggregation'!$A:$A,$B30,'EPA Export Aggregation'!$D:$D,$A$1)*IF($A30="CH4",About!$D$58,IF($A30="N2O",About!$D$59,1))</f>
        <v>0</v>
      </c>
      <c r="AA30">
        <f>SUMIFS('EPA Export Aggregation'!AD:AD,'EPA Export Aggregation'!$A:$A,$B30,'EPA Export Aggregation'!$D:$D,$A$1)*IF($A30="CH4",About!$D$58,IF($A30="N2O",About!$D$59,1))</f>
        <v>0</v>
      </c>
      <c r="AB30">
        <f>SUMIFS('EPA Export Aggregation'!AE:AE,'EPA Export Aggregation'!$A:$A,$B30,'EPA Export Aggregation'!$D:$D,$A$1)*IF($A30="CH4",About!$D$58,IF($A30="N2O",About!$D$59,1))</f>
        <v>0</v>
      </c>
      <c r="AC30">
        <f>SUMIFS('EPA Export Aggregation'!AF:AF,'EPA Export Aggregation'!$A:$A,$B30,'EPA Export Aggregation'!$D:$D,$A$1)*IF($A30="CH4",About!$D$58,IF($A30="N2O",About!$D$59,1))</f>
        <v>0</v>
      </c>
      <c r="AD30">
        <f>SUMIFS('EPA Export Aggregation'!AG:AG,'EPA Export Aggregation'!$A:$A,$B30,'EPA Export Aggregation'!$D:$D,$A$1)*IF($A30="CH4",About!$D$58,IF($A30="N2O",About!$D$59,1))</f>
        <v>0</v>
      </c>
      <c r="AE30">
        <f>SUMIFS('EPA Export Aggregation'!AH:AH,'EPA Export Aggregation'!$A:$A,$B30,'EPA Export Aggregation'!$D:$D,$A$1)*IF($A30="CH4",About!$D$58,IF($A30="N2O",About!$D$59,1))</f>
        <v>0</v>
      </c>
      <c r="AF30">
        <f>SUMIFS('EPA Export Aggregation'!AI:AI,'EPA Export Aggregation'!$A:$A,$B30,'EPA Export Aggregation'!$D:$D,$A$1)*IF($A30="CH4",About!$D$58,IF($A30="N2O",About!$D$59,1))</f>
        <v>0</v>
      </c>
      <c r="AG30">
        <f>SUMIFS('EPA Export Aggregation'!AJ:AJ,'EPA Export Aggregation'!$A:$A,$B30,'EPA Export Aggregation'!$D:$D,$A$1)*IF($A30="CH4",About!$D$58,IF($A30="N2O",About!$D$59,1))</f>
        <v>0</v>
      </c>
      <c r="AH30">
        <f>SUMIFS('EPA Export Aggregation'!AK:AK,'EPA Export Aggregation'!$A:$A,$B30,'EPA Export Aggregation'!$D:$D,$A$1)*IF($A30="CH4",About!$D$58,IF($A30="N2O",About!$D$59,1))</f>
        <v>0</v>
      </c>
    </row>
    <row r="31" spans="1:34" x14ac:dyDescent="0.25">
      <c r="A31" s="119" t="s">
        <v>479</v>
      </c>
      <c r="B31" s="120" t="s">
        <v>1983</v>
      </c>
      <c r="C31" s="121">
        <f>SUMIFS('EPA Export Aggregation'!F:F,'EPA Export Aggregation'!$A:$A,$B31,'EPA Export Aggregation'!$D:$D,$A$1)*IF($A31="CH4",About!$D$58,IF($A31="N2O",About!$D$59,1))</f>
        <v>0</v>
      </c>
      <c r="D31" s="121">
        <f>SUMIFS('EPA Export Aggregation'!G:G,'EPA Export Aggregation'!$A:$A,$B31,'EPA Export Aggregation'!$D:$D,$A$1)*IF($A31="CH4",About!$D$58,IF($A31="N2O",About!$D$59,1))</f>
        <v>0</v>
      </c>
      <c r="E31" s="121">
        <f>SUMIFS('EPA Export Aggregation'!H:H,'EPA Export Aggregation'!$A:$A,$B31,'EPA Export Aggregation'!$D:$D,$A$1)*IF($A31="CH4",About!$D$58,IF($A31="N2O",About!$D$59,1))</f>
        <v>0</v>
      </c>
      <c r="F31" s="121">
        <f>SUMIFS('EPA Export Aggregation'!I:I,'EPA Export Aggregation'!$A:$A,$B31,'EPA Export Aggregation'!$D:$D,$A$1)*IF($A31="CH4",About!$D$58,IF($A31="N2O",About!$D$59,1))</f>
        <v>0</v>
      </c>
      <c r="G31" s="121">
        <f>SUMIFS('EPA Export Aggregation'!J:J,'EPA Export Aggregation'!$A:$A,$B31,'EPA Export Aggregation'!$D:$D,$A$1)*IF($A31="CH4",About!$D$58,IF($A31="N2O",About!$D$59,1))</f>
        <v>0</v>
      </c>
      <c r="H31" s="121">
        <f>SUMIFS('EPA Export Aggregation'!K:K,'EPA Export Aggregation'!$A:$A,$B31,'EPA Export Aggregation'!$D:$D,$A$1)*IF($A31="CH4",About!$D$58,IF($A31="N2O",About!$D$59,1))</f>
        <v>0</v>
      </c>
      <c r="I31" s="121">
        <f>SUMIFS('EPA Export Aggregation'!L:L,'EPA Export Aggregation'!$A:$A,$B31,'EPA Export Aggregation'!$D:$D,$A$1)*IF($A31="CH4",About!$D$58,IF($A31="N2O",About!$D$59,1))</f>
        <v>0</v>
      </c>
      <c r="J31" s="121">
        <f>SUMIFS('EPA Export Aggregation'!M:M,'EPA Export Aggregation'!$A:$A,$B31,'EPA Export Aggregation'!$D:$D,$A$1)*IF($A31="CH4",About!$D$58,IF($A31="N2O",About!$D$59,1))</f>
        <v>0</v>
      </c>
      <c r="K31" s="121">
        <f>SUMIFS('EPA Export Aggregation'!N:N,'EPA Export Aggregation'!$A:$A,$B31,'EPA Export Aggregation'!$D:$D,$A$1)*IF($A31="CH4",About!$D$58,IF($A31="N2O",About!$D$59,1))</f>
        <v>0</v>
      </c>
      <c r="L31" s="121">
        <f>SUMIFS('EPA Export Aggregation'!O:O,'EPA Export Aggregation'!$A:$A,$B31,'EPA Export Aggregation'!$D:$D,$A$1)*IF($A31="CH4",About!$D$58,IF($A31="N2O",About!$D$59,1))</f>
        <v>0</v>
      </c>
      <c r="M31" s="121">
        <f>SUMIFS('EPA Export Aggregation'!P:P,'EPA Export Aggregation'!$A:$A,$B31,'EPA Export Aggregation'!$D:$D,$A$1)*IF($A31="CH4",About!$D$58,IF($A31="N2O",About!$D$59,1))</f>
        <v>0</v>
      </c>
      <c r="N31" s="121">
        <f>SUMIFS('EPA Export Aggregation'!Q:Q,'EPA Export Aggregation'!$A:$A,$B31,'EPA Export Aggregation'!$D:$D,$A$1)*IF($A31="CH4",About!$D$58,IF($A31="N2O",About!$D$59,1))</f>
        <v>0</v>
      </c>
      <c r="O31" s="121">
        <f>SUMIFS('EPA Export Aggregation'!R:R,'EPA Export Aggregation'!$A:$A,$B31,'EPA Export Aggregation'!$D:$D,$A$1)*IF($A31="CH4",About!$D$58,IF($A31="N2O",About!$D$59,1))</f>
        <v>0</v>
      </c>
      <c r="P31" s="121">
        <f>SUMIFS('EPA Export Aggregation'!S:S,'EPA Export Aggregation'!$A:$A,$B31,'EPA Export Aggregation'!$D:$D,$A$1)*IF($A31="CH4",About!$D$58,IF($A31="N2O",About!$D$59,1))</f>
        <v>0</v>
      </c>
      <c r="Q31" s="121">
        <f>SUMIFS('EPA Export Aggregation'!T:T,'EPA Export Aggregation'!$A:$A,$B31,'EPA Export Aggregation'!$D:$D,$A$1)*IF($A31="CH4",About!$D$58,IF($A31="N2O",About!$D$59,1))</f>
        <v>0</v>
      </c>
      <c r="R31" s="121">
        <f>SUMIFS('EPA Export Aggregation'!U:U,'EPA Export Aggregation'!$A:$A,$B31,'EPA Export Aggregation'!$D:$D,$A$1)*IF($A31="CH4",About!$D$58,IF($A31="N2O",About!$D$59,1))</f>
        <v>0</v>
      </c>
      <c r="S31" s="121">
        <f>SUMIFS('EPA Export Aggregation'!V:V,'EPA Export Aggregation'!$A:$A,$B31,'EPA Export Aggregation'!$D:$D,$A$1)*IF($A31="CH4",About!$D$58,IF($A31="N2O",About!$D$59,1))</f>
        <v>0</v>
      </c>
      <c r="T31" s="121">
        <f>SUMIFS('EPA Export Aggregation'!W:W,'EPA Export Aggregation'!$A:$A,$B31,'EPA Export Aggregation'!$D:$D,$A$1)*IF($A31="CH4",About!$D$58,IF($A31="N2O",About!$D$59,1))</f>
        <v>0</v>
      </c>
      <c r="U31" s="121">
        <f>SUMIFS('EPA Export Aggregation'!X:X,'EPA Export Aggregation'!$A:$A,$B31,'EPA Export Aggregation'!$D:$D,$A$1)*IF($A31="CH4",About!$D$58,IF($A31="N2O",About!$D$59,1))</f>
        <v>0</v>
      </c>
      <c r="V31" s="121">
        <f>SUMIFS('EPA Export Aggregation'!Y:Y,'EPA Export Aggregation'!$A:$A,$B31,'EPA Export Aggregation'!$D:$D,$A$1)*IF($A31="CH4",About!$D$58,IF($A31="N2O",About!$D$59,1))</f>
        <v>0</v>
      </c>
      <c r="W31" s="121">
        <f>SUMIFS('EPA Export Aggregation'!Z:Z,'EPA Export Aggregation'!$A:$A,$B31,'EPA Export Aggregation'!$D:$D,$A$1)*IF($A31="CH4",About!$D$58,IF($A31="N2O",About!$D$59,1))</f>
        <v>0</v>
      </c>
      <c r="X31" s="121">
        <f>SUMIFS('EPA Export Aggregation'!AA:AA,'EPA Export Aggregation'!$A:$A,$B31,'EPA Export Aggregation'!$D:$D,$A$1)*IF($A31="CH4",About!$D$58,IF($A31="N2O",About!$D$59,1))</f>
        <v>0</v>
      </c>
      <c r="Y31" s="121">
        <f>SUMIFS('EPA Export Aggregation'!AB:AB,'EPA Export Aggregation'!$A:$A,$B31,'EPA Export Aggregation'!$D:$D,$A$1)*IF($A31="CH4",About!$D$58,IF($A31="N2O",About!$D$59,1))</f>
        <v>0</v>
      </c>
      <c r="Z31" s="121">
        <f>SUMIFS('EPA Export Aggregation'!AC:AC,'EPA Export Aggregation'!$A:$A,$B31,'EPA Export Aggregation'!$D:$D,$A$1)*IF($A31="CH4",About!$D$58,IF($A31="N2O",About!$D$59,1))</f>
        <v>0</v>
      </c>
      <c r="AA31" s="121">
        <f>SUMIFS('EPA Export Aggregation'!AD:AD,'EPA Export Aggregation'!$A:$A,$B31,'EPA Export Aggregation'!$D:$D,$A$1)*IF($A31="CH4",About!$D$58,IF($A31="N2O",About!$D$59,1))</f>
        <v>0</v>
      </c>
      <c r="AB31" s="121">
        <f>SUMIFS('EPA Export Aggregation'!AE:AE,'EPA Export Aggregation'!$A:$A,$B31,'EPA Export Aggregation'!$D:$D,$A$1)*IF($A31="CH4",About!$D$58,IF($A31="N2O",About!$D$59,1))</f>
        <v>0</v>
      </c>
      <c r="AC31" s="121">
        <f>SUMIFS('EPA Export Aggregation'!AF:AF,'EPA Export Aggregation'!$A:$A,$B31,'EPA Export Aggregation'!$D:$D,$A$1)*IF($A31="CH4",About!$D$58,IF($A31="N2O",About!$D$59,1))</f>
        <v>0</v>
      </c>
      <c r="AD31" s="121">
        <f>SUMIFS('EPA Export Aggregation'!AG:AG,'EPA Export Aggregation'!$A:$A,$B31,'EPA Export Aggregation'!$D:$D,$A$1)*IF($A31="CH4",About!$D$58,IF($A31="N2O",About!$D$59,1))</f>
        <v>0</v>
      </c>
      <c r="AE31" s="121">
        <f>SUMIFS('EPA Export Aggregation'!AH:AH,'EPA Export Aggregation'!$A:$A,$B31,'EPA Export Aggregation'!$D:$D,$A$1)*IF($A31="CH4",About!$D$58,IF($A31="N2O",About!$D$59,1))</f>
        <v>0</v>
      </c>
      <c r="AF31" s="121">
        <f>SUMIFS('EPA Export Aggregation'!AI:AI,'EPA Export Aggregation'!$A:$A,$B31,'EPA Export Aggregation'!$D:$D,$A$1)*IF($A31="CH4",About!$D$58,IF($A31="N2O",About!$D$59,1))</f>
        <v>0</v>
      </c>
      <c r="AG31" s="121">
        <f>SUMIFS('EPA Export Aggregation'!AJ:AJ,'EPA Export Aggregation'!$A:$A,$B31,'EPA Export Aggregation'!$D:$D,$A$1)*IF($A31="CH4",About!$D$58,IF($A31="N2O",About!$D$59,1))</f>
        <v>0</v>
      </c>
      <c r="AH31" s="121">
        <f>SUMIFS('EPA Export Aggregation'!AK:AK,'EPA Export Aggregation'!$A:$A,$B31,'EPA Export Aggregation'!$D:$D,$A$1)*IF($A31="CH4",About!$D$58,IF($A31="N2O",About!$D$59,1))</f>
        <v>0</v>
      </c>
    </row>
    <row r="32" spans="1:34" x14ac:dyDescent="0.25">
      <c r="A32" s="119" t="s">
        <v>479</v>
      </c>
      <c r="B32" s="120" t="s">
        <v>1984</v>
      </c>
      <c r="C32">
        <f>SUMIFS('EPA Export Aggregation'!F:F,'EPA Export Aggregation'!$A:$A,$B32,'EPA Export Aggregation'!$D:$D,$A$1)*IF($A32="CH4",About!$D$58,IF($A32="N2O",About!$D$59,1))</f>
        <v>0</v>
      </c>
      <c r="D32">
        <f>SUMIFS('EPA Export Aggregation'!G:G,'EPA Export Aggregation'!$A:$A,$B32,'EPA Export Aggregation'!$D:$D,$A$1)*IF($A32="CH4",About!$D$58,IF($A32="N2O",About!$D$59,1))</f>
        <v>0</v>
      </c>
      <c r="E32">
        <f>SUMIFS('EPA Export Aggregation'!H:H,'EPA Export Aggregation'!$A:$A,$B32,'EPA Export Aggregation'!$D:$D,$A$1)*IF($A32="CH4",About!$D$58,IF($A32="N2O",About!$D$59,1))</f>
        <v>0</v>
      </c>
      <c r="F32">
        <f>SUMIFS('EPA Export Aggregation'!I:I,'EPA Export Aggregation'!$A:$A,$B32,'EPA Export Aggregation'!$D:$D,$A$1)*IF($A32="CH4",About!$D$58,IF($A32="N2O",About!$D$59,1))</f>
        <v>0</v>
      </c>
      <c r="G32">
        <f>SUMIFS('EPA Export Aggregation'!J:J,'EPA Export Aggregation'!$A:$A,$B32,'EPA Export Aggregation'!$D:$D,$A$1)*IF($A32="CH4",About!$D$58,IF($A32="N2O",About!$D$59,1))</f>
        <v>0</v>
      </c>
      <c r="H32">
        <f>SUMIFS('EPA Export Aggregation'!K:K,'EPA Export Aggregation'!$A:$A,$B32,'EPA Export Aggregation'!$D:$D,$A$1)*IF($A32="CH4",About!$D$58,IF($A32="N2O",About!$D$59,1))</f>
        <v>0</v>
      </c>
      <c r="I32">
        <f>SUMIFS('EPA Export Aggregation'!L:L,'EPA Export Aggregation'!$A:$A,$B32,'EPA Export Aggregation'!$D:$D,$A$1)*IF($A32="CH4",About!$D$58,IF($A32="N2O",About!$D$59,1))</f>
        <v>0</v>
      </c>
      <c r="J32">
        <f>SUMIFS('EPA Export Aggregation'!M:M,'EPA Export Aggregation'!$A:$A,$B32,'EPA Export Aggregation'!$D:$D,$A$1)*IF($A32="CH4",About!$D$58,IF($A32="N2O",About!$D$59,1))</f>
        <v>0</v>
      </c>
      <c r="K32">
        <f>SUMIFS('EPA Export Aggregation'!N:N,'EPA Export Aggregation'!$A:$A,$B32,'EPA Export Aggregation'!$D:$D,$A$1)*IF($A32="CH4",About!$D$58,IF($A32="N2O",About!$D$59,1))</f>
        <v>0</v>
      </c>
      <c r="L32">
        <f>SUMIFS('EPA Export Aggregation'!O:O,'EPA Export Aggregation'!$A:$A,$B32,'EPA Export Aggregation'!$D:$D,$A$1)*IF($A32="CH4",About!$D$58,IF($A32="N2O",About!$D$59,1))</f>
        <v>0</v>
      </c>
      <c r="M32">
        <f>SUMIFS('EPA Export Aggregation'!P:P,'EPA Export Aggregation'!$A:$A,$B32,'EPA Export Aggregation'!$D:$D,$A$1)*IF($A32="CH4",About!$D$58,IF($A32="N2O",About!$D$59,1))</f>
        <v>0</v>
      </c>
      <c r="N32">
        <f>SUMIFS('EPA Export Aggregation'!Q:Q,'EPA Export Aggregation'!$A:$A,$B32,'EPA Export Aggregation'!$D:$D,$A$1)*IF($A32="CH4",About!$D$58,IF($A32="N2O",About!$D$59,1))</f>
        <v>0</v>
      </c>
      <c r="O32">
        <f>SUMIFS('EPA Export Aggregation'!R:R,'EPA Export Aggregation'!$A:$A,$B32,'EPA Export Aggregation'!$D:$D,$A$1)*IF($A32="CH4",About!$D$58,IF($A32="N2O",About!$D$59,1))</f>
        <v>0</v>
      </c>
      <c r="P32">
        <f>SUMIFS('EPA Export Aggregation'!S:S,'EPA Export Aggregation'!$A:$A,$B32,'EPA Export Aggregation'!$D:$D,$A$1)*IF($A32="CH4",About!$D$58,IF($A32="N2O",About!$D$59,1))</f>
        <v>0</v>
      </c>
      <c r="Q32">
        <f>SUMIFS('EPA Export Aggregation'!T:T,'EPA Export Aggregation'!$A:$A,$B32,'EPA Export Aggregation'!$D:$D,$A$1)*IF($A32="CH4",About!$D$58,IF($A32="N2O",About!$D$59,1))</f>
        <v>0</v>
      </c>
      <c r="R32">
        <f>SUMIFS('EPA Export Aggregation'!U:U,'EPA Export Aggregation'!$A:$A,$B32,'EPA Export Aggregation'!$D:$D,$A$1)*IF($A32="CH4",About!$D$58,IF($A32="N2O",About!$D$59,1))</f>
        <v>0</v>
      </c>
      <c r="S32">
        <f>SUMIFS('EPA Export Aggregation'!V:V,'EPA Export Aggregation'!$A:$A,$B32,'EPA Export Aggregation'!$D:$D,$A$1)*IF($A32="CH4",About!$D$58,IF($A32="N2O",About!$D$59,1))</f>
        <v>0</v>
      </c>
      <c r="T32">
        <f>SUMIFS('EPA Export Aggregation'!W:W,'EPA Export Aggregation'!$A:$A,$B32,'EPA Export Aggregation'!$D:$D,$A$1)*IF($A32="CH4",About!$D$58,IF($A32="N2O",About!$D$59,1))</f>
        <v>0</v>
      </c>
      <c r="U32">
        <f>SUMIFS('EPA Export Aggregation'!X:X,'EPA Export Aggregation'!$A:$A,$B32,'EPA Export Aggregation'!$D:$D,$A$1)*IF($A32="CH4",About!$D$58,IF($A32="N2O",About!$D$59,1))</f>
        <v>0</v>
      </c>
      <c r="V32">
        <f>SUMIFS('EPA Export Aggregation'!Y:Y,'EPA Export Aggregation'!$A:$A,$B32,'EPA Export Aggregation'!$D:$D,$A$1)*IF($A32="CH4",About!$D$58,IF($A32="N2O",About!$D$59,1))</f>
        <v>0</v>
      </c>
      <c r="W32">
        <f>SUMIFS('EPA Export Aggregation'!Z:Z,'EPA Export Aggregation'!$A:$A,$B32,'EPA Export Aggregation'!$D:$D,$A$1)*IF($A32="CH4",About!$D$58,IF($A32="N2O",About!$D$59,1))</f>
        <v>0</v>
      </c>
      <c r="X32">
        <f>SUMIFS('EPA Export Aggregation'!AA:AA,'EPA Export Aggregation'!$A:$A,$B32,'EPA Export Aggregation'!$D:$D,$A$1)*IF($A32="CH4",About!$D$58,IF($A32="N2O",About!$D$59,1))</f>
        <v>0</v>
      </c>
      <c r="Y32">
        <f>SUMIFS('EPA Export Aggregation'!AB:AB,'EPA Export Aggregation'!$A:$A,$B32,'EPA Export Aggregation'!$D:$D,$A$1)*IF($A32="CH4",About!$D$58,IF($A32="N2O",About!$D$59,1))</f>
        <v>0</v>
      </c>
      <c r="Z32">
        <f>SUMIFS('EPA Export Aggregation'!AC:AC,'EPA Export Aggregation'!$A:$A,$B32,'EPA Export Aggregation'!$D:$D,$A$1)*IF($A32="CH4",About!$D$58,IF($A32="N2O",About!$D$59,1))</f>
        <v>0</v>
      </c>
      <c r="AA32">
        <f>SUMIFS('EPA Export Aggregation'!AD:AD,'EPA Export Aggregation'!$A:$A,$B32,'EPA Export Aggregation'!$D:$D,$A$1)*IF($A32="CH4",About!$D$58,IF($A32="N2O",About!$D$59,1))</f>
        <v>0</v>
      </c>
      <c r="AB32">
        <f>SUMIFS('EPA Export Aggregation'!AE:AE,'EPA Export Aggregation'!$A:$A,$B32,'EPA Export Aggregation'!$D:$D,$A$1)*IF($A32="CH4",About!$D$58,IF($A32="N2O",About!$D$59,1))</f>
        <v>0</v>
      </c>
      <c r="AC32">
        <f>SUMIFS('EPA Export Aggregation'!AF:AF,'EPA Export Aggregation'!$A:$A,$B32,'EPA Export Aggregation'!$D:$D,$A$1)*IF($A32="CH4",About!$D$58,IF($A32="N2O",About!$D$59,1))</f>
        <v>0</v>
      </c>
      <c r="AD32">
        <f>SUMIFS('EPA Export Aggregation'!AG:AG,'EPA Export Aggregation'!$A:$A,$B32,'EPA Export Aggregation'!$D:$D,$A$1)*IF($A32="CH4",About!$D$58,IF($A32="N2O",About!$D$59,1))</f>
        <v>0</v>
      </c>
      <c r="AE32">
        <f>SUMIFS('EPA Export Aggregation'!AH:AH,'EPA Export Aggregation'!$A:$A,$B32,'EPA Export Aggregation'!$D:$D,$A$1)*IF($A32="CH4",About!$D$58,IF($A32="N2O",About!$D$59,1))</f>
        <v>0</v>
      </c>
      <c r="AF32">
        <f>SUMIFS('EPA Export Aggregation'!AI:AI,'EPA Export Aggregation'!$A:$A,$B32,'EPA Export Aggregation'!$D:$D,$A$1)*IF($A32="CH4",About!$D$58,IF($A32="N2O",About!$D$59,1))</f>
        <v>0</v>
      </c>
      <c r="AG32">
        <f>SUMIFS('EPA Export Aggregation'!AJ:AJ,'EPA Export Aggregation'!$A:$A,$B32,'EPA Export Aggregation'!$D:$D,$A$1)*IF($A32="CH4",About!$D$58,IF($A32="N2O",About!$D$59,1))</f>
        <v>0</v>
      </c>
      <c r="AH32">
        <f>SUMIFS('EPA Export Aggregation'!AK:AK,'EPA Export Aggregation'!$A:$A,$B32,'EPA Export Aggregation'!$D:$D,$A$1)*IF($A32="CH4",About!$D$58,IF($A32="N2O",About!$D$59,1))</f>
        <v>0</v>
      </c>
    </row>
    <row r="33" spans="1:34" x14ac:dyDescent="0.25">
      <c r="A33" s="119" t="s">
        <v>479</v>
      </c>
      <c r="B33" s="120" t="s">
        <v>1985</v>
      </c>
      <c r="C33">
        <f>SUMIFS('EPA Export Aggregation'!F:F,'EPA Export Aggregation'!$A:$A,$B33,'EPA Export Aggregation'!$D:$D,$A$1)*IF($A33="CH4",About!$D$58,IF($A33="N2O",About!$D$59,1))</f>
        <v>0</v>
      </c>
      <c r="D33">
        <f>SUMIFS('EPA Export Aggregation'!G:G,'EPA Export Aggregation'!$A:$A,$B33,'EPA Export Aggregation'!$D:$D,$A$1)*IF($A33="CH4",About!$D$58,IF($A33="N2O",About!$D$59,1))</f>
        <v>0</v>
      </c>
      <c r="E33">
        <f>SUMIFS('EPA Export Aggregation'!H:H,'EPA Export Aggregation'!$A:$A,$B33,'EPA Export Aggregation'!$D:$D,$A$1)*IF($A33="CH4",About!$D$58,IF($A33="N2O",About!$D$59,1))</f>
        <v>0</v>
      </c>
      <c r="F33">
        <f>SUMIFS('EPA Export Aggregation'!I:I,'EPA Export Aggregation'!$A:$A,$B33,'EPA Export Aggregation'!$D:$D,$A$1)*IF($A33="CH4",About!$D$58,IF($A33="N2O",About!$D$59,1))</f>
        <v>0</v>
      </c>
      <c r="G33" s="121">
        <f>SUMIFS('EPA Export Aggregation'!J:J,'EPA Export Aggregation'!$A:$A,$B33,'EPA Export Aggregation'!$D:$D,$A$1)*IF($A33="CH4",About!$D$58,IF($A33="N2O",About!$D$59,1))</f>
        <v>0</v>
      </c>
      <c r="H33">
        <f>SUMIFS('EPA Export Aggregation'!K:K,'EPA Export Aggregation'!$A:$A,$B33,'EPA Export Aggregation'!$D:$D,$A$1)*IF($A33="CH4",About!$D$58,IF($A33="N2O",About!$D$59,1))</f>
        <v>0</v>
      </c>
      <c r="I33">
        <f>SUMIFS('EPA Export Aggregation'!L:L,'EPA Export Aggregation'!$A:$A,$B33,'EPA Export Aggregation'!$D:$D,$A$1)*IF($A33="CH4",About!$D$58,IF($A33="N2O",About!$D$59,1))</f>
        <v>4.1843875633999997E-3</v>
      </c>
      <c r="J33">
        <f>SUMIFS('EPA Export Aggregation'!M:M,'EPA Export Aggregation'!$A:$A,$B33,'EPA Export Aggregation'!$D:$D,$A$1)*IF($A33="CH4",About!$D$58,IF($A33="N2O",About!$D$59,1))</f>
        <v>0</v>
      </c>
      <c r="K33">
        <f>SUMIFS('EPA Export Aggregation'!N:N,'EPA Export Aggregation'!$A:$A,$B33,'EPA Export Aggregation'!$D:$D,$A$1)*IF($A33="CH4",About!$D$58,IF($A33="N2O",About!$D$59,1))</f>
        <v>0</v>
      </c>
      <c r="L33">
        <f>SUMIFS('EPA Export Aggregation'!O:O,'EPA Export Aggregation'!$A:$A,$B33,'EPA Export Aggregation'!$D:$D,$A$1)*IF($A33="CH4",About!$D$58,IF($A33="N2O",About!$D$59,1))</f>
        <v>0</v>
      </c>
      <c r="M33">
        <f>SUMIFS('EPA Export Aggregation'!P:P,'EPA Export Aggregation'!$A:$A,$B33,'EPA Export Aggregation'!$D:$D,$A$1)*IF($A33="CH4",About!$D$58,IF($A33="N2O",About!$D$59,1))</f>
        <v>0</v>
      </c>
      <c r="N33">
        <f>SUMIFS('EPA Export Aggregation'!Q:Q,'EPA Export Aggregation'!$A:$A,$B33,'EPA Export Aggregation'!$D:$D,$A$1)*IF($A33="CH4",About!$D$58,IF($A33="N2O",About!$D$59,1))</f>
        <v>0</v>
      </c>
      <c r="O33" s="121">
        <f>SUMIFS('EPA Export Aggregation'!R:R,'EPA Export Aggregation'!$A:$A,$B33,'EPA Export Aggregation'!$D:$D,$A$1)*IF($A33="CH4",About!$D$58,IF($A33="N2O",About!$D$59,1))</f>
        <v>0</v>
      </c>
      <c r="P33" s="121">
        <f>SUMIFS('EPA Export Aggregation'!S:S,'EPA Export Aggregation'!$A:$A,$B33,'EPA Export Aggregation'!$D:$D,$A$1)*IF($A33="CH4",About!$D$58,IF($A33="N2O",About!$D$59,1))</f>
        <v>0</v>
      </c>
      <c r="Q33">
        <f>SUMIFS('EPA Export Aggregation'!T:T,'EPA Export Aggregation'!$A:$A,$B33,'EPA Export Aggregation'!$D:$D,$A$1)*IF($A33="CH4",About!$D$58,IF($A33="N2O",About!$D$59,1))</f>
        <v>0</v>
      </c>
      <c r="R33" s="121">
        <f>SUMIFS('EPA Export Aggregation'!U:U,'EPA Export Aggregation'!$A:$A,$B33,'EPA Export Aggregation'!$D:$D,$A$1)*IF($A33="CH4",About!$D$58,IF($A33="N2O",About!$D$59,1))</f>
        <v>0</v>
      </c>
      <c r="S33" s="121">
        <f>SUMIFS('EPA Export Aggregation'!V:V,'EPA Export Aggregation'!$A:$A,$B33,'EPA Export Aggregation'!$D:$D,$A$1)*IF($A33="CH4",About!$D$58,IF($A33="N2O",About!$D$59,1))</f>
        <v>0</v>
      </c>
      <c r="T33" s="121">
        <f>SUMIFS('EPA Export Aggregation'!W:W,'EPA Export Aggregation'!$A:$A,$B33,'EPA Export Aggregation'!$D:$D,$A$1)*IF($A33="CH4",About!$D$58,IF($A33="N2O",About!$D$59,1))</f>
        <v>0</v>
      </c>
      <c r="U33">
        <f>SUMIFS('EPA Export Aggregation'!X:X,'EPA Export Aggregation'!$A:$A,$B33,'EPA Export Aggregation'!$D:$D,$A$1)*IF($A33="CH4",About!$D$58,IF($A33="N2O",About!$D$59,1))</f>
        <v>0</v>
      </c>
      <c r="V33" s="121">
        <f>SUMIFS('EPA Export Aggregation'!Y:Y,'EPA Export Aggregation'!$A:$A,$B33,'EPA Export Aggregation'!$D:$D,$A$1)*IF($A33="CH4",About!$D$58,IF($A33="N2O",About!$D$59,1))</f>
        <v>0</v>
      </c>
      <c r="W33">
        <f>SUMIFS('EPA Export Aggregation'!Z:Z,'EPA Export Aggregation'!$A:$A,$B33,'EPA Export Aggregation'!$D:$D,$A$1)*IF($A33="CH4",About!$D$58,IF($A33="N2O",About!$D$59,1))</f>
        <v>2.6558273099899998E-2</v>
      </c>
      <c r="X33">
        <f>SUMIFS('EPA Export Aggregation'!AA:AA,'EPA Export Aggregation'!$A:$A,$B33,'EPA Export Aggregation'!$D:$D,$A$1)*IF($A33="CH4",About!$D$58,IF($A33="N2O",About!$D$59,1))</f>
        <v>4.7129245349099999E-2</v>
      </c>
      <c r="Y33" s="121">
        <f>SUMIFS('EPA Export Aggregation'!AB:AB,'EPA Export Aggregation'!$A:$A,$B33,'EPA Export Aggregation'!$D:$D,$A$1)*IF($A33="CH4",About!$D$58,IF($A33="N2O",About!$D$59,1))</f>
        <v>0</v>
      </c>
      <c r="Z33">
        <f>SUMIFS('EPA Export Aggregation'!AC:AC,'EPA Export Aggregation'!$A:$A,$B33,'EPA Export Aggregation'!$D:$D,$A$1)*IF($A33="CH4",About!$D$58,IF($A33="N2O",About!$D$59,1))</f>
        <v>0</v>
      </c>
      <c r="AA33" s="121">
        <f>SUMIFS('EPA Export Aggregation'!AD:AD,'EPA Export Aggregation'!$A:$A,$B33,'EPA Export Aggregation'!$D:$D,$A$1)*IF($A33="CH4",About!$D$58,IF($A33="N2O",About!$D$59,1))</f>
        <v>0</v>
      </c>
      <c r="AB33" s="121">
        <f>SUMIFS('EPA Export Aggregation'!AE:AE,'EPA Export Aggregation'!$A:$A,$B33,'EPA Export Aggregation'!$D:$D,$A$1)*IF($A33="CH4",About!$D$58,IF($A33="N2O",About!$D$59,1))</f>
        <v>0</v>
      </c>
      <c r="AC33" s="121">
        <f>SUMIFS('EPA Export Aggregation'!AF:AF,'EPA Export Aggregation'!$A:$A,$B33,'EPA Export Aggregation'!$D:$D,$A$1)*IF($A33="CH4",About!$D$58,IF($A33="N2O",About!$D$59,1))</f>
        <v>0</v>
      </c>
      <c r="AD33" s="121">
        <f>SUMIFS('EPA Export Aggregation'!AG:AG,'EPA Export Aggregation'!$A:$A,$B33,'EPA Export Aggregation'!$D:$D,$A$1)*IF($A33="CH4",About!$D$58,IF($A33="N2O",About!$D$59,1))</f>
        <v>0</v>
      </c>
      <c r="AE33" s="121">
        <f>SUMIFS('EPA Export Aggregation'!AH:AH,'EPA Export Aggregation'!$A:$A,$B33,'EPA Export Aggregation'!$D:$D,$A$1)*IF($A33="CH4",About!$D$58,IF($A33="N2O",About!$D$59,1))</f>
        <v>1.6846657607699999E-2</v>
      </c>
      <c r="AF33" s="121">
        <f>SUMIFS('EPA Export Aggregation'!AI:AI,'EPA Export Aggregation'!$A:$A,$B33,'EPA Export Aggregation'!$D:$D,$A$1)*IF($A33="CH4",About!$D$58,IF($A33="N2O",About!$D$59,1))</f>
        <v>0</v>
      </c>
      <c r="AG33" s="121">
        <f>SUMIFS('EPA Export Aggregation'!AJ:AJ,'EPA Export Aggregation'!$A:$A,$B33,'EPA Export Aggregation'!$D:$D,$A$1)*IF($A33="CH4",About!$D$58,IF($A33="N2O",About!$D$59,1))</f>
        <v>0</v>
      </c>
      <c r="AH33" s="121">
        <f>SUMIFS('EPA Export Aggregation'!AK:AK,'EPA Export Aggregation'!$A:$A,$B33,'EPA Export Aggregation'!$D:$D,$A$1)*IF($A33="CH4",About!$D$58,IF($A33="N2O",About!$D$59,1))</f>
        <v>0</v>
      </c>
    </row>
    <row r="34" spans="1:34" x14ac:dyDescent="0.25">
      <c r="A34" s="119" t="s">
        <v>479</v>
      </c>
      <c r="B34" s="120" t="s">
        <v>1986</v>
      </c>
      <c r="C34">
        <f>SUMIFS('EPA Export Aggregation'!F:F,'EPA Export Aggregation'!$A:$A,$B34,'EPA Export Aggregation'!$D:$D,$A$1)*IF($A34="CH4",About!$D$58,IF($A34="N2O",About!$D$59,1))</f>
        <v>5.8777727781000001E-3</v>
      </c>
      <c r="D34">
        <f>SUMIFS('EPA Export Aggregation'!G:G,'EPA Export Aggregation'!$A:$A,$B34,'EPA Export Aggregation'!$D:$D,$A$1)*IF($A34="CH4",About!$D$58,IF($A34="N2O",About!$D$59,1))</f>
        <v>4.5682388943999999E-3</v>
      </c>
      <c r="E34">
        <f>SUMIFS('EPA Export Aggregation'!H:H,'EPA Export Aggregation'!$A:$A,$B34,'EPA Export Aggregation'!$D:$D,$A$1)*IF($A34="CH4",About!$D$58,IF($A34="N2O",About!$D$59,1))</f>
        <v>1.13656088784E-2</v>
      </c>
      <c r="F34">
        <f>SUMIFS('EPA Export Aggregation'!I:I,'EPA Export Aggregation'!$A:$A,$B34,'EPA Export Aggregation'!$D:$D,$A$1)*IF($A34="CH4",About!$D$58,IF($A34="N2O",About!$D$59,1))</f>
        <v>1.7443998185599999E-2</v>
      </c>
      <c r="G34">
        <f>SUMIFS('EPA Export Aggregation'!J:J,'EPA Export Aggregation'!$A:$A,$B34,'EPA Export Aggregation'!$D:$D,$A$1)*IF($A34="CH4",About!$D$58,IF($A34="N2O",About!$D$59,1))</f>
        <v>7.7894409869999999E-3</v>
      </c>
      <c r="H34">
        <f>SUMIFS('EPA Export Aggregation'!K:K,'EPA Export Aggregation'!$A:$A,$B34,'EPA Export Aggregation'!$D:$D,$A$1)*IF($A34="CH4",About!$D$58,IF($A34="N2O",About!$D$59,1))</f>
        <v>1.24182691947E-2</v>
      </c>
      <c r="I34">
        <f>SUMIFS('EPA Export Aggregation'!L:L,'EPA Export Aggregation'!$A:$A,$B34,'EPA Export Aggregation'!$D:$D,$A$1)*IF($A34="CH4",About!$D$58,IF($A34="N2O",About!$D$59,1))</f>
        <v>1.6279059300299999E-2</v>
      </c>
      <c r="J34">
        <f>SUMIFS('EPA Export Aggregation'!M:M,'EPA Export Aggregation'!$A:$A,$B34,'EPA Export Aggregation'!$D:$D,$A$1)*IF($A34="CH4",About!$D$58,IF($A34="N2O",About!$D$59,1))</f>
        <v>1.63939617164E-2</v>
      </c>
      <c r="K34">
        <f>SUMIFS('EPA Export Aggregation'!N:N,'EPA Export Aggregation'!$A:$A,$B34,'EPA Export Aggregation'!$D:$D,$A$1)*IF($A34="CH4",About!$D$58,IF($A34="N2O",About!$D$59,1))</f>
        <v>1.32655842027E-2</v>
      </c>
      <c r="L34">
        <f>SUMIFS('EPA Export Aggregation'!O:O,'EPA Export Aggregation'!$A:$A,$B34,'EPA Export Aggregation'!$D:$D,$A$1)*IF($A34="CH4",About!$D$58,IF($A34="N2O",About!$D$59,1))</f>
        <v>8.9669908372999995E-3</v>
      </c>
      <c r="M34">
        <f>SUMIFS('EPA Export Aggregation'!P:P,'EPA Export Aggregation'!$A:$A,$B34,'EPA Export Aggregation'!$D:$D,$A$1)*IF($A34="CH4",About!$D$58,IF($A34="N2O",About!$D$59,1))</f>
        <v>7.8361459977999998E-3</v>
      </c>
      <c r="N34">
        <f>SUMIFS('EPA Export Aggregation'!Q:Q,'EPA Export Aggregation'!$A:$A,$B34,'EPA Export Aggregation'!$D:$D,$A$1)*IF($A34="CH4",About!$D$58,IF($A34="N2O",About!$D$59,1))</f>
        <v>8.7401557955000004E-3</v>
      </c>
      <c r="O34">
        <f>SUMIFS('EPA Export Aggregation'!R:R,'EPA Export Aggregation'!$A:$A,$B34,'EPA Export Aggregation'!$D:$D,$A$1)*IF($A34="CH4",About!$D$58,IF($A34="N2O",About!$D$59,1))</f>
        <v>8.1214840484999992E-3</v>
      </c>
      <c r="P34">
        <f>SUMIFS('EPA Export Aggregation'!S:S,'EPA Export Aggregation'!$A:$A,$B34,'EPA Export Aggregation'!$D:$D,$A$1)*IF($A34="CH4",About!$D$58,IF($A34="N2O",About!$D$59,1))</f>
        <v>9.5971159696000008E-3</v>
      </c>
      <c r="Q34">
        <f>SUMIFS('EPA Export Aggregation'!T:T,'EPA Export Aggregation'!$A:$A,$B34,'EPA Export Aggregation'!$D:$D,$A$1)*IF($A34="CH4",About!$D$58,IF($A34="N2O",About!$D$59,1))</f>
        <v>1.0409543923299999E-2</v>
      </c>
      <c r="R34">
        <f>SUMIFS('EPA Export Aggregation'!U:U,'EPA Export Aggregation'!$A:$A,$B34,'EPA Export Aggregation'!$D:$D,$A$1)*IF($A34="CH4",About!$D$58,IF($A34="N2O",About!$D$59,1))</f>
        <v>1.0436313284299999E-2</v>
      </c>
      <c r="S34">
        <f>SUMIFS('EPA Export Aggregation'!V:V,'EPA Export Aggregation'!$A:$A,$B34,'EPA Export Aggregation'!$D:$D,$A$1)*IF($A34="CH4",About!$D$58,IF($A34="N2O",About!$D$59,1))</f>
        <v>1.2471290332299999E-2</v>
      </c>
      <c r="T34">
        <f>SUMIFS('EPA Export Aggregation'!W:W,'EPA Export Aggregation'!$A:$A,$B34,'EPA Export Aggregation'!$D:$D,$A$1)*IF($A34="CH4",About!$D$58,IF($A34="N2O",About!$D$59,1))</f>
        <v>1.6194112915399999E-2</v>
      </c>
      <c r="U34">
        <f>SUMIFS('EPA Export Aggregation'!X:X,'EPA Export Aggregation'!$A:$A,$B34,'EPA Export Aggregation'!$D:$D,$A$1)*IF($A34="CH4",About!$D$58,IF($A34="N2O",About!$D$59,1))</f>
        <v>2.47157482839E-2</v>
      </c>
      <c r="V34">
        <f>SUMIFS('EPA Export Aggregation'!Y:Y,'EPA Export Aggregation'!$A:$A,$B34,'EPA Export Aggregation'!$D:$D,$A$1)*IF($A34="CH4",About!$D$58,IF($A34="N2O",About!$D$59,1))</f>
        <v>3.5966098158400003E-2</v>
      </c>
      <c r="W34">
        <f>SUMIFS('EPA Export Aggregation'!Z:Z,'EPA Export Aggregation'!$A:$A,$B34,'EPA Export Aggregation'!$D:$D,$A$1)*IF($A34="CH4",About!$D$58,IF($A34="N2O",About!$D$59,1))</f>
        <v>3.7732021772699999E-2</v>
      </c>
      <c r="X34">
        <f>SUMIFS('EPA Export Aggregation'!AA:AA,'EPA Export Aggregation'!$A:$A,$B34,'EPA Export Aggregation'!$D:$D,$A$1)*IF($A34="CH4",About!$D$58,IF($A34="N2O",About!$D$59,1))</f>
        <v>3.0157902567399999E-2</v>
      </c>
      <c r="Y34">
        <f>SUMIFS('EPA Export Aggregation'!AB:AB,'EPA Export Aggregation'!$A:$A,$B34,'EPA Export Aggregation'!$D:$D,$A$1)*IF($A34="CH4",About!$D$58,IF($A34="N2O",About!$D$59,1))</f>
        <v>3.1886011914500002E-2</v>
      </c>
      <c r="Z34">
        <f>SUMIFS('EPA Export Aggregation'!AC:AC,'EPA Export Aggregation'!$A:$A,$B34,'EPA Export Aggregation'!$D:$D,$A$1)*IF($A34="CH4",About!$D$58,IF($A34="N2O",About!$D$59,1))</f>
        <v>3.2939793885500002E-2</v>
      </c>
      <c r="AA34">
        <f>SUMIFS('EPA Export Aggregation'!AD:AD,'EPA Export Aggregation'!$A:$A,$B34,'EPA Export Aggregation'!$D:$D,$A$1)*IF($A34="CH4",About!$D$58,IF($A34="N2O",About!$D$59,1))</f>
        <v>3.4280384166400002E-2</v>
      </c>
      <c r="AB34">
        <f>SUMIFS('EPA Export Aggregation'!AE:AE,'EPA Export Aggregation'!$A:$A,$B34,'EPA Export Aggregation'!$D:$D,$A$1)*IF($A34="CH4",About!$D$58,IF($A34="N2O",About!$D$59,1))</f>
        <v>4.2022675738600003E-2</v>
      </c>
      <c r="AC34">
        <f>SUMIFS('EPA Export Aggregation'!AF:AF,'EPA Export Aggregation'!$A:$A,$B34,'EPA Export Aggregation'!$D:$D,$A$1)*IF($A34="CH4",About!$D$58,IF($A34="N2O",About!$D$59,1))</f>
        <v>4.5751994072999999E-2</v>
      </c>
      <c r="AD34">
        <f>SUMIFS('EPA Export Aggregation'!AG:AG,'EPA Export Aggregation'!$A:$A,$B34,'EPA Export Aggregation'!$D:$D,$A$1)*IF($A34="CH4",About!$D$58,IF($A34="N2O",About!$D$59,1))</f>
        <v>4.6729976042900002E-2</v>
      </c>
      <c r="AE34">
        <f>SUMIFS('EPA Export Aggregation'!AH:AH,'EPA Export Aggregation'!$A:$A,$B34,'EPA Export Aggregation'!$D:$D,$A$1)*IF($A34="CH4",About!$D$58,IF($A34="N2O",About!$D$59,1))</f>
        <v>5.1533281868500001E-2</v>
      </c>
      <c r="AF34">
        <f>SUMIFS('EPA Export Aggregation'!AI:AI,'EPA Export Aggregation'!$A:$A,$B34,'EPA Export Aggregation'!$D:$D,$A$1)*IF($A34="CH4",About!$D$58,IF($A34="N2O",About!$D$59,1))</f>
        <v>5.54795296087E-2</v>
      </c>
      <c r="AG34">
        <f>SUMIFS('EPA Export Aggregation'!AJ:AJ,'EPA Export Aggregation'!$A:$A,$B34,'EPA Export Aggregation'!$D:$D,$A$1)*IF($A34="CH4",About!$D$58,IF($A34="N2O",About!$D$59,1))</f>
        <v>5.9425777348899998E-2</v>
      </c>
      <c r="AH34">
        <f>SUMIFS('EPA Export Aggregation'!AK:AK,'EPA Export Aggregation'!$A:$A,$B34,'EPA Export Aggregation'!$D:$D,$A$1)*IF($A34="CH4",About!$D$58,IF($A34="N2O",About!$D$59,1))</f>
        <v>6.3372025089E-2</v>
      </c>
    </row>
    <row r="35" spans="1:34" x14ac:dyDescent="0.25">
      <c r="A35" s="119"/>
      <c r="B35" s="120" t="s">
        <v>1987</v>
      </c>
      <c r="C35" s="121">
        <f>SUMIFS('EPA Export Aggregation'!F:F,'EPA Export Aggregation'!$A:$A,$B35,'EPA Export Aggregation'!$D:$D,$A$1)*IF($A35="CH4",About!$D$58,IF($A35="N2O",About!$D$59,1))</f>
        <v>0</v>
      </c>
      <c r="D35" s="121">
        <f>SUMIFS('EPA Export Aggregation'!G:G,'EPA Export Aggregation'!$A:$A,$B35,'EPA Export Aggregation'!$D:$D,$A$1)*IF($A35="CH4",About!$D$58,IF($A35="N2O",About!$D$59,1))</f>
        <v>0</v>
      </c>
      <c r="E35" s="121">
        <f>SUMIFS('EPA Export Aggregation'!H:H,'EPA Export Aggregation'!$A:$A,$B35,'EPA Export Aggregation'!$D:$D,$A$1)*IF($A35="CH4",About!$D$58,IF($A35="N2O",About!$D$59,1))</f>
        <v>0</v>
      </c>
      <c r="F35" s="121">
        <f>SUMIFS('EPA Export Aggregation'!I:I,'EPA Export Aggregation'!$A:$A,$B35,'EPA Export Aggregation'!$D:$D,$A$1)*IF($A35="CH4",About!$D$58,IF($A35="N2O",About!$D$59,1))</f>
        <v>0</v>
      </c>
      <c r="G35" s="121">
        <f>SUMIFS('EPA Export Aggregation'!J:J,'EPA Export Aggregation'!$A:$A,$B35,'EPA Export Aggregation'!$D:$D,$A$1)*IF($A35="CH4",About!$D$58,IF($A35="N2O",About!$D$59,1))</f>
        <v>0</v>
      </c>
      <c r="H35" s="121">
        <f>SUMIFS('EPA Export Aggregation'!K:K,'EPA Export Aggregation'!$A:$A,$B35,'EPA Export Aggregation'!$D:$D,$A$1)*IF($A35="CH4",About!$D$58,IF($A35="N2O",About!$D$59,1))</f>
        <v>0</v>
      </c>
      <c r="I35" s="121">
        <f>SUMIFS('EPA Export Aggregation'!L:L,'EPA Export Aggregation'!$A:$A,$B35,'EPA Export Aggregation'!$D:$D,$A$1)*IF($A35="CH4",About!$D$58,IF($A35="N2O",About!$D$59,1))</f>
        <v>0</v>
      </c>
      <c r="J35" s="121">
        <f>SUMIFS('EPA Export Aggregation'!M:M,'EPA Export Aggregation'!$A:$A,$B35,'EPA Export Aggregation'!$D:$D,$A$1)*IF($A35="CH4",About!$D$58,IF($A35="N2O",About!$D$59,1))</f>
        <v>0</v>
      </c>
      <c r="K35" s="121">
        <f>SUMIFS('EPA Export Aggregation'!N:N,'EPA Export Aggregation'!$A:$A,$B35,'EPA Export Aggregation'!$D:$D,$A$1)*IF($A35="CH4",About!$D$58,IF($A35="N2O",About!$D$59,1))</f>
        <v>0</v>
      </c>
      <c r="L35" s="121">
        <f>SUMIFS('EPA Export Aggregation'!O:O,'EPA Export Aggregation'!$A:$A,$B35,'EPA Export Aggregation'!$D:$D,$A$1)*IF($A35="CH4",About!$D$58,IF($A35="N2O",About!$D$59,1))</f>
        <v>0</v>
      </c>
      <c r="M35" s="121">
        <f>SUMIFS('EPA Export Aggregation'!P:P,'EPA Export Aggregation'!$A:$A,$B35,'EPA Export Aggregation'!$D:$D,$A$1)*IF($A35="CH4",About!$D$58,IF($A35="N2O",About!$D$59,1))</f>
        <v>0</v>
      </c>
      <c r="N35" s="121">
        <f>SUMIFS('EPA Export Aggregation'!Q:Q,'EPA Export Aggregation'!$A:$A,$B35,'EPA Export Aggregation'!$D:$D,$A$1)*IF($A35="CH4",About!$D$58,IF($A35="N2O",About!$D$59,1))</f>
        <v>0</v>
      </c>
      <c r="O35" s="121">
        <f>SUMIFS('EPA Export Aggregation'!R:R,'EPA Export Aggregation'!$A:$A,$B35,'EPA Export Aggregation'!$D:$D,$A$1)*IF($A35="CH4",About!$D$58,IF($A35="N2O",About!$D$59,1))</f>
        <v>0</v>
      </c>
      <c r="P35" s="121">
        <f>SUMIFS('EPA Export Aggregation'!S:S,'EPA Export Aggregation'!$A:$A,$B35,'EPA Export Aggregation'!$D:$D,$A$1)*IF($A35="CH4",About!$D$58,IF($A35="N2O",About!$D$59,1))</f>
        <v>0</v>
      </c>
      <c r="Q35" s="121">
        <f>SUMIFS('EPA Export Aggregation'!T:T,'EPA Export Aggregation'!$A:$A,$B35,'EPA Export Aggregation'!$D:$D,$A$1)*IF($A35="CH4",About!$D$58,IF($A35="N2O",About!$D$59,1))</f>
        <v>0</v>
      </c>
      <c r="R35" s="121">
        <f>SUMIFS('EPA Export Aggregation'!U:U,'EPA Export Aggregation'!$A:$A,$B35,'EPA Export Aggregation'!$D:$D,$A$1)*IF($A35="CH4",About!$D$58,IF($A35="N2O",About!$D$59,1))</f>
        <v>0</v>
      </c>
      <c r="S35" s="121">
        <f>SUMIFS('EPA Export Aggregation'!V:V,'EPA Export Aggregation'!$A:$A,$B35,'EPA Export Aggregation'!$D:$D,$A$1)*IF($A35="CH4",About!$D$58,IF($A35="N2O",About!$D$59,1))</f>
        <v>0</v>
      </c>
      <c r="T35" s="121">
        <f>SUMIFS('EPA Export Aggregation'!W:W,'EPA Export Aggregation'!$A:$A,$B35,'EPA Export Aggregation'!$D:$D,$A$1)*IF($A35="CH4",About!$D$58,IF($A35="N2O",About!$D$59,1))</f>
        <v>0</v>
      </c>
      <c r="U35" s="121">
        <f>SUMIFS('EPA Export Aggregation'!X:X,'EPA Export Aggregation'!$A:$A,$B35,'EPA Export Aggregation'!$D:$D,$A$1)*IF($A35="CH4",About!$D$58,IF($A35="N2O",About!$D$59,1))</f>
        <v>0</v>
      </c>
      <c r="V35" s="121">
        <f>SUMIFS('EPA Export Aggregation'!Y:Y,'EPA Export Aggregation'!$A:$A,$B35,'EPA Export Aggregation'!$D:$D,$A$1)*IF($A35="CH4",About!$D$58,IF($A35="N2O",About!$D$59,1))</f>
        <v>0</v>
      </c>
      <c r="W35" s="121">
        <f>SUMIFS('EPA Export Aggregation'!Z:Z,'EPA Export Aggregation'!$A:$A,$B35,'EPA Export Aggregation'!$D:$D,$A$1)*IF($A35="CH4",About!$D$58,IF($A35="N2O",About!$D$59,1))</f>
        <v>0</v>
      </c>
      <c r="X35" s="121">
        <f>SUMIFS('EPA Export Aggregation'!AA:AA,'EPA Export Aggregation'!$A:$A,$B35,'EPA Export Aggregation'!$D:$D,$A$1)*IF($A35="CH4",About!$D$58,IF($A35="N2O",About!$D$59,1))</f>
        <v>0</v>
      </c>
      <c r="Y35" s="121">
        <f>SUMIFS('EPA Export Aggregation'!AB:AB,'EPA Export Aggregation'!$A:$A,$B35,'EPA Export Aggregation'!$D:$D,$A$1)*IF($A35="CH4",About!$D$58,IF($A35="N2O",About!$D$59,1))</f>
        <v>0</v>
      </c>
      <c r="Z35" s="121">
        <f>SUMIFS('EPA Export Aggregation'!AC:AC,'EPA Export Aggregation'!$A:$A,$B35,'EPA Export Aggregation'!$D:$D,$A$1)*IF($A35="CH4",About!$D$58,IF($A35="N2O",About!$D$59,1))</f>
        <v>0</v>
      </c>
      <c r="AA35" s="121">
        <f>SUMIFS('EPA Export Aggregation'!AD:AD,'EPA Export Aggregation'!$A:$A,$B35,'EPA Export Aggregation'!$D:$D,$A$1)*IF($A35="CH4",About!$D$58,IF($A35="N2O",About!$D$59,1))</f>
        <v>0</v>
      </c>
      <c r="AB35" s="121">
        <f>SUMIFS('EPA Export Aggregation'!AE:AE,'EPA Export Aggregation'!$A:$A,$B35,'EPA Export Aggregation'!$D:$D,$A$1)*IF($A35="CH4",About!$D$58,IF($A35="N2O",About!$D$59,1))</f>
        <v>0</v>
      </c>
      <c r="AC35" s="121">
        <f>SUMIFS('EPA Export Aggregation'!AF:AF,'EPA Export Aggregation'!$A:$A,$B35,'EPA Export Aggregation'!$D:$D,$A$1)*IF($A35="CH4",About!$D$58,IF($A35="N2O",About!$D$59,1))</f>
        <v>0</v>
      </c>
      <c r="AD35" s="121">
        <f>SUMIFS('EPA Export Aggregation'!AG:AG,'EPA Export Aggregation'!$A:$A,$B35,'EPA Export Aggregation'!$D:$D,$A$1)*IF($A35="CH4",About!$D$58,IF($A35="N2O",About!$D$59,1))</f>
        <v>0</v>
      </c>
      <c r="AE35" s="121">
        <f>SUMIFS('EPA Export Aggregation'!AH:AH,'EPA Export Aggregation'!$A:$A,$B35,'EPA Export Aggregation'!$D:$D,$A$1)*IF($A35="CH4",About!$D$58,IF($A35="N2O",About!$D$59,1))</f>
        <v>0</v>
      </c>
      <c r="AF35" s="121">
        <f>SUMIFS('EPA Export Aggregation'!AI:AI,'EPA Export Aggregation'!$A:$A,$B35,'EPA Export Aggregation'!$D:$D,$A$1)*IF($A35="CH4",About!$D$58,IF($A35="N2O",About!$D$59,1))</f>
        <v>0</v>
      </c>
      <c r="AG35" s="121">
        <f>SUMIFS('EPA Export Aggregation'!AJ:AJ,'EPA Export Aggregation'!$A:$A,$B35,'EPA Export Aggregation'!$D:$D,$A$1)*IF($A35="CH4",About!$D$58,IF($A35="N2O",About!$D$59,1))</f>
        <v>0</v>
      </c>
      <c r="AH35" s="121">
        <f>SUMIFS('EPA Export Aggregation'!AK:AK,'EPA Export Aggregation'!$A:$A,$B35,'EPA Export Aggregation'!$D:$D,$A$1)*IF($A35="CH4",About!$D$58,IF($A35="N2O",About!$D$59,1))</f>
        <v>0</v>
      </c>
    </row>
    <row r="36" spans="1:34" x14ac:dyDescent="0.25">
      <c r="A36" s="119" t="s">
        <v>487</v>
      </c>
      <c r="B36" s="120" t="s">
        <v>1988</v>
      </c>
      <c r="C36">
        <f>SUMIFS('EPA Export Aggregation'!F:F,'EPA Export Aggregation'!$A:$A,$B36,'EPA Export Aggregation'!$D:$D,$A$1)*IF($A36="CH4",About!$D$58,IF($A36="N2O",About!$D$59,1))</f>
        <v>0</v>
      </c>
      <c r="D36">
        <f>SUMIFS('EPA Export Aggregation'!G:G,'EPA Export Aggregation'!$A:$A,$B36,'EPA Export Aggregation'!$D:$D,$A$1)*IF($A36="CH4",About!$D$58,IF($A36="N2O",About!$D$59,1))</f>
        <v>0</v>
      </c>
      <c r="E36">
        <f>SUMIFS('EPA Export Aggregation'!H:H,'EPA Export Aggregation'!$A:$A,$B36,'EPA Export Aggregation'!$D:$D,$A$1)*IF($A36="CH4",About!$D$58,IF($A36="N2O",About!$D$59,1))</f>
        <v>0</v>
      </c>
      <c r="F36">
        <f>SUMIFS('EPA Export Aggregation'!I:I,'EPA Export Aggregation'!$A:$A,$B36,'EPA Export Aggregation'!$D:$D,$A$1)*IF($A36="CH4",About!$D$58,IF($A36="N2O",About!$D$59,1))</f>
        <v>0</v>
      </c>
      <c r="G36">
        <f>SUMIFS('EPA Export Aggregation'!J:J,'EPA Export Aggregation'!$A:$A,$B36,'EPA Export Aggregation'!$D:$D,$A$1)*IF($A36="CH4",About!$D$58,IF($A36="N2O",About!$D$59,1))</f>
        <v>0</v>
      </c>
      <c r="H36">
        <f>SUMIFS('EPA Export Aggregation'!K:K,'EPA Export Aggregation'!$A:$A,$B36,'EPA Export Aggregation'!$D:$D,$A$1)*IF($A36="CH4",About!$D$58,IF($A36="N2O",About!$D$59,1))</f>
        <v>0</v>
      </c>
      <c r="I36">
        <f>SUMIFS('EPA Export Aggregation'!L:L,'EPA Export Aggregation'!$A:$A,$B36,'EPA Export Aggregation'!$D:$D,$A$1)*IF($A36="CH4",About!$D$58,IF($A36="N2O",About!$D$59,1))</f>
        <v>0</v>
      </c>
      <c r="J36">
        <f>SUMIFS('EPA Export Aggregation'!M:M,'EPA Export Aggregation'!$A:$A,$B36,'EPA Export Aggregation'!$D:$D,$A$1)*IF($A36="CH4",About!$D$58,IF($A36="N2O",About!$D$59,1))</f>
        <v>0</v>
      </c>
      <c r="K36">
        <f>SUMIFS('EPA Export Aggregation'!N:N,'EPA Export Aggregation'!$A:$A,$B36,'EPA Export Aggregation'!$D:$D,$A$1)*IF($A36="CH4",About!$D$58,IF($A36="N2O",About!$D$59,1))</f>
        <v>0</v>
      </c>
      <c r="L36">
        <f>SUMIFS('EPA Export Aggregation'!O:O,'EPA Export Aggregation'!$A:$A,$B36,'EPA Export Aggregation'!$D:$D,$A$1)*IF($A36="CH4",About!$D$58,IF($A36="N2O",About!$D$59,1))</f>
        <v>0</v>
      </c>
      <c r="M36">
        <f>SUMIFS('EPA Export Aggregation'!P:P,'EPA Export Aggregation'!$A:$A,$B36,'EPA Export Aggregation'!$D:$D,$A$1)*IF($A36="CH4",About!$D$58,IF($A36="N2O",About!$D$59,1))</f>
        <v>0</v>
      </c>
      <c r="N36">
        <f>SUMIFS('EPA Export Aggregation'!Q:Q,'EPA Export Aggregation'!$A:$A,$B36,'EPA Export Aggregation'!$D:$D,$A$1)*IF($A36="CH4",About!$D$58,IF($A36="N2O",About!$D$59,1))</f>
        <v>0</v>
      </c>
      <c r="O36">
        <f>SUMIFS('EPA Export Aggregation'!R:R,'EPA Export Aggregation'!$A:$A,$B36,'EPA Export Aggregation'!$D:$D,$A$1)*IF($A36="CH4",About!$D$58,IF($A36="N2O",About!$D$59,1))</f>
        <v>0</v>
      </c>
      <c r="P36">
        <f>SUMIFS('EPA Export Aggregation'!S:S,'EPA Export Aggregation'!$A:$A,$B36,'EPA Export Aggregation'!$D:$D,$A$1)*IF($A36="CH4",About!$D$58,IF($A36="N2O",About!$D$59,1))</f>
        <v>0</v>
      </c>
      <c r="Q36">
        <f>SUMIFS('EPA Export Aggregation'!T:T,'EPA Export Aggregation'!$A:$A,$B36,'EPA Export Aggregation'!$D:$D,$A$1)*IF($A36="CH4",About!$D$58,IF($A36="N2O",About!$D$59,1))</f>
        <v>0</v>
      </c>
      <c r="R36">
        <f>SUMIFS('EPA Export Aggregation'!U:U,'EPA Export Aggregation'!$A:$A,$B36,'EPA Export Aggregation'!$D:$D,$A$1)*IF($A36="CH4",About!$D$58,IF($A36="N2O",About!$D$59,1))</f>
        <v>0</v>
      </c>
      <c r="S36">
        <f>SUMIFS('EPA Export Aggregation'!V:V,'EPA Export Aggregation'!$A:$A,$B36,'EPA Export Aggregation'!$D:$D,$A$1)*IF($A36="CH4",About!$D$58,IF($A36="N2O",About!$D$59,1))</f>
        <v>0</v>
      </c>
      <c r="T36">
        <f>SUMIFS('EPA Export Aggregation'!W:W,'EPA Export Aggregation'!$A:$A,$B36,'EPA Export Aggregation'!$D:$D,$A$1)*IF($A36="CH4",About!$D$58,IF($A36="N2O",About!$D$59,1))</f>
        <v>0</v>
      </c>
      <c r="U36">
        <f>SUMIFS('EPA Export Aggregation'!X:X,'EPA Export Aggregation'!$A:$A,$B36,'EPA Export Aggregation'!$D:$D,$A$1)*IF($A36="CH4",About!$D$58,IF($A36="N2O",About!$D$59,1))</f>
        <v>0</v>
      </c>
      <c r="V36">
        <f>SUMIFS('EPA Export Aggregation'!Y:Y,'EPA Export Aggregation'!$A:$A,$B36,'EPA Export Aggregation'!$D:$D,$A$1)*IF($A36="CH4",About!$D$58,IF($A36="N2O",About!$D$59,1))</f>
        <v>0</v>
      </c>
      <c r="W36">
        <f>SUMIFS('EPA Export Aggregation'!Z:Z,'EPA Export Aggregation'!$A:$A,$B36,'EPA Export Aggregation'!$D:$D,$A$1)*IF($A36="CH4",About!$D$58,IF($A36="N2O",About!$D$59,1))</f>
        <v>0</v>
      </c>
      <c r="X36">
        <f>SUMIFS('EPA Export Aggregation'!AA:AA,'EPA Export Aggregation'!$A:$A,$B36,'EPA Export Aggregation'!$D:$D,$A$1)*IF($A36="CH4",About!$D$58,IF($A36="N2O",About!$D$59,1))</f>
        <v>0</v>
      </c>
      <c r="Y36">
        <f>SUMIFS('EPA Export Aggregation'!AB:AB,'EPA Export Aggregation'!$A:$A,$B36,'EPA Export Aggregation'!$D:$D,$A$1)*IF($A36="CH4",About!$D$58,IF($A36="N2O",About!$D$59,1))</f>
        <v>0</v>
      </c>
      <c r="Z36">
        <f>SUMIFS('EPA Export Aggregation'!AC:AC,'EPA Export Aggregation'!$A:$A,$B36,'EPA Export Aggregation'!$D:$D,$A$1)*IF($A36="CH4",About!$D$58,IF($A36="N2O",About!$D$59,1))</f>
        <v>0</v>
      </c>
      <c r="AA36">
        <f>SUMIFS('EPA Export Aggregation'!AD:AD,'EPA Export Aggregation'!$A:$A,$B36,'EPA Export Aggregation'!$D:$D,$A$1)*IF($A36="CH4",About!$D$58,IF($A36="N2O",About!$D$59,1))</f>
        <v>0</v>
      </c>
      <c r="AB36">
        <f>SUMIFS('EPA Export Aggregation'!AE:AE,'EPA Export Aggregation'!$A:$A,$B36,'EPA Export Aggregation'!$D:$D,$A$1)*IF($A36="CH4",About!$D$58,IF($A36="N2O",About!$D$59,1))</f>
        <v>0</v>
      </c>
      <c r="AC36">
        <f>SUMIFS('EPA Export Aggregation'!AF:AF,'EPA Export Aggregation'!$A:$A,$B36,'EPA Export Aggregation'!$D:$D,$A$1)*IF($A36="CH4",About!$D$58,IF($A36="N2O",About!$D$59,1))</f>
        <v>0</v>
      </c>
      <c r="AD36">
        <f>SUMIFS('EPA Export Aggregation'!AG:AG,'EPA Export Aggregation'!$A:$A,$B36,'EPA Export Aggregation'!$D:$D,$A$1)*IF($A36="CH4",About!$D$58,IF($A36="N2O",About!$D$59,1))</f>
        <v>0</v>
      </c>
      <c r="AE36">
        <f>SUMIFS('EPA Export Aggregation'!AH:AH,'EPA Export Aggregation'!$A:$A,$B36,'EPA Export Aggregation'!$D:$D,$A$1)*IF($A36="CH4",About!$D$58,IF($A36="N2O",About!$D$59,1))</f>
        <v>0</v>
      </c>
      <c r="AF36">
        <f>SUMIFS('EPA Export Aggregation'!AI:AI,'EPA Export Aggregation'!$A:$A,$B36,'EPA Export Aggregation'!$D:$D,$A$1)*IF($A36="CH4",About!$D$58,IF($A36="N2O",About!$D$59,1))</f>
        <v>0</v>
      </c>
      <c r="AG36">
        <f>SUMIFS('EPA Export Aggregation'!AJ:AJ,'EPA Export Aggregation'!$A:$A,$B36,'EPA Export Aggregation'!$D:$D,$A$1)*IF($A36="CH4",About!$D$58,IF($A36="N2O",About!$D$59,1))</f>
        <v>0</v>
      </c>
      <c r="AH36">
        <f>SUMIFS('EPA Export Aggregation'!AK:AK,'EPA Export Aggregation'!$A:$A,$B36,'EPA Export Aggregation'!$D:$D,$A$1)*IF($A36="CH4",About!$D$58,IF($A36="N2O",About!$D$59,1))</f>
        <v>0</v>
      </c>
    </row>
    <row r="37" spans="1:34" x14ac:dyDescent="0.25">
      <c r="A37" s="119" t="s">
        <v>487</v>
      </c>
      <c r="B37" s="120" t="s">
        <v>1989</v>
      </c>
      <c r="C37">
        <f>SUMIFS('EPA Export Aggregation'!F:F,'EPA Export Aggregation'!$A:$A,$B37,'EPA Export Aggregation'!$D:$D,$A$1)*IF($A37="CH4",About!$D$58,IF($A37="N2O",About!$D$59,1))</f>
        <v>0</v>
      </c>
      <c r="D37">
        <f>SUMIFS('EPA Export Aggregation'!G:G,'EPA Export Aggregation'!$A:$A,$B37,'EPA Export Aggregation'!$D:$D,$A$1)*IF($A37="CH4",About!$D$58,IF($A37="N2O",About!$D$59,1))</f>
        <v>0</v>
      </c>
      <c r="E37">
        <f>SUMIFS('EPA Export Aggregation'!H:H,'EPA Export Aggregation'!$A:$A,$B37,'EPA Export Aggregation'!$D:$D,$A$1)*IF($A37="CH4",About!$D$58,IF($A37="N2O",About!$D$59,1))</f>
        <v>0</v>
      </c>
      <c r="F37">
        <f>SUMIFS('EPA Export Aggregation'!I:I,'EPA Export Aggregation'!$A:$A,$B37,'EPA Export Aggregation'!$D:$D,$A$1)*IF($A37="CH4",About!$D$58,IF($A37="N2O",About!$D$59,1))</f>
        <v>0</v>
      </c>
      <c r="G37">
        <f>SUMIFS('EPA Export Aggregation'!J:J,'EPA Export Aggregation'!$A:$A,$B37,'EPA Export Aggregation'!$D:$D,$A$1)*IF($A37="CH4",About!$D$58,IF($A37="N2O",About!$D$59,1))</f>
        <v>0</v>
      </c>
      <c r="H37">
        <f>SUMIFS('EPA Export Aggregation'!K:K,'EPA Export Aggregation'!$A:$A,$B37,'EPA Export Aggregation'!$D:$D,$A$1)*IF($A37="CH4",About!$D$58,IF($A37="N2O",About!$D$59,1))</f>
        <v>0</v>
      </c>
      <c r="I37">
        <f>SUMIFS('EPA Export Aggregation'!L:L,'EPA Export Aggregation'!$A:$A,$B37,'EPA Export Aggregation'!$D:$D,$A$1)*IF($A37="CH4",About!$D$58,IF($A37="N2O",About!$D$59,1))</f>
        <v>0</v>
      </c>
      <c r="J37">
        <f>SUMIFS('EPA Export Aggregation'!M:M,'EPA Export Aggregation'!$A:$A,$B37,'EPA Export Aggregation'!$D:$D,$A$1)*IF($A37="CH4",About!$D$58,IF($A37="N2O",About!$D$59,1))</f>
        <v>0</v>
      </c>
      <c r="K37">
        <f>SUMIFS('EPA Export Aggregation'!N:N,'EPA Export Aggregation'!$A:$A,$B37,'EPA Export Aggregation'!$D:$D,$A$1)*IF($A37="CH4",About!$D$58,IF($A37="N2O",About!$D$59,1))</f>
        <v>0</v>
      </c>
      <c r="L37">
        <f>SUMIFS('EPA Export Aggregation'!O:O,'EPA Export Aggregation'!$A:$A,$B37,'EPA Export Aggregation'!$D:$D,$A$1)*IF($A37="CH4",About!$D$58,IF($A37="N2O",About!$D$59,1))</f>
        <v>0</v>
      </c>
      <c r="M37">
        <f>SUMIFS('EPA Export Aggregation'!P:P,'EPA Export Aggregation'!$A:$A,$B37,'EPA Export Aggregation'!$D:$D,$A$1)*IF($A37="CH4",About!$D$58,IF($A37="N2O",About!$D$59,1))</f>
        <v>0</v>
      </c>
      <c r="N37">
        <f>SUMIFS('EPA Export Aggregation'!Q:Q,'EPA Export Aggregation'!$A:$A,$B37,'EPA Export Aggregation'!$D:$D,$A$1)*IF($A37="CH4",About!$D$58,IF($A37="N2O",About!$D$59,1))</f>
        <v>0</v>
      </c>
      <c r="O37">
        <f>SUMIFS('EPA Export Aggregation'!R:R,'EPA Export Aggregation'!$A:$A,$B37,'EPA Export Aggregation'!$D:$D,$A$1)*IF($A37="CH4",About!$D$58,IF($A37="N2O",About!$D$59,1))</f>
        <v>0</v>
      </c>
      <c r="P37">
        <f>SUMIFS('EPA Export Aggregation'!S:S,'EPA Export Aggregation'!$A:$A,$B37,'EPA Export Aggregation'!$D:$D,$A$1)*IF($A37="CH4",About!$D$58,IF($A37="N2O",About!$D$59,1))</f>
        <v>0</v>
      </c>
      <c r="Q37">
        <f>SUMIFS('EPA Export Aggregation'!T:T,'EPA Export Aggregation'!$A:$A,$B37,'EPA Export Aggregation'!$D:$D,$A$1)*IF($A37="CH4",About!$D$58,IF($A37="N2O",About!$D$59,1))</f>
        <v>0</v>
      </c>
      <c r="R37">
        <f>SUMIFS('EPA Export Aggregation'!U:U,'EPA Export Aggregation'!$A:$A,$B37,'EPA Export Aggregation'!$D:$D,$A$1)*IF($A37="CH4",About!$D$58,IF($A37="N2O",About!$D$59,1))</f>
        <v>0</v>
      </c>
      <c r="S37">
        <f>SUMIFS('EPA Export Aggregation'!V:V,'EPA Export Aggregation'!$A:$A,$B37,'EPA Export Aggregation'!$D:$D,$A$1)*IF($A37="CH4",About!$D$58,IF($A37="N2O",About!$D$59,1))</f>
        <v>0</v>
      </c>
      <c r="T37">
        <f>SUMIFS('EPA Export Aggregation'!W:W,'EPA Export Aggregation'!$A:$A,$B37,'EPA Export Aggregation'!$D:$D,$A$1)*IF($A37="CH4",About!$D$58,IF($A37="N2O",About!$D$59,1))</f>
        <v>0</v>
      </c>
      <c r="U37">
        <f>SUMIFS('EPA Export Aggregation'!X:X,'EPA Export Aggregation'!$A:$A,$B37,'EPA Export Aggregation'!$D:$D,$A$1)*IF($A37="CH4",About!$D$58,IF($A37="N2O",About!$D$59,1))</f>
        <v>0</v>
      </c>
      <c r="V37">
        <f>SUMIFS('EPA Export Aggregation'!Y:Y,'EPA Export Aggregation'!$A:$A,$B37,'EPA Export Aggregation'!$D:$D,$A$1)*IF($A37="CH4",About!$D$58,IF($A37="N2O",About!$D$59,1))</f>
        <v>0</v>
      </c>
      <c r="W37">
        <f>SUMIFS('EPA Export Aggregation'!Z:Z,'EPA Export Aggregation'!$A:$A,$B37,'EPA Export Aggregation'!$D:$D,$A$1)*IF($A37="CH4",About!$D$58,IF($A37="N2O",About!$D$59,1))</f>
        <v>0</v>
      </c>
      <c r="X37">
        <f>SUMIFS('EPA Export Aggregation'!AA:AA,'EPA Export Aggregation'!$A:$A,$B37,'EPA Export Aggregation'!$D:$D,$A$1)*IF($A37="CH4",About!$D$58,IF($A37="N2O",About!$D$59,1))</f>
        <v>0</v>
      </c>
      <c r="Y37">
        <f>SUMIFS('EPA Export Aggregation'!AB:AB,'EPA Export Aggregation'!$A:$A,$B37,'EPA Export Aggregation'!$D:$D,$A$1)*IF($A37="CH4",About!$D$58,IF($A37="N2O",About!$D$59,1))</f>
        <v>0</v>
      </c>
      <c r="Z37">
        <f>SUMIFS('EPA Export Aggregation'!AC:AC,'EPA Export Aggregation'!$A:$A,$B37,'EPA Export Aggregation'!$D:$D,$A$1)*IF($A37="CH4",About!$D$58,IF($A37="N2O",About!$D$59,1))</f>
        <v>0</v>
      </c>
      <c r="AA37">
        <f>SUMIFS('EPA Export Aggregation'!AD:AD,'EPA Export Aggregation'!$A:$A,$B37,'EPA Export Aggregation'!$D:$D,$A$1)*IF($A37="CH4",About!$D$58,IF($A37="N2O",About!$D$59,1))</f>
        <v>0</v>
      </c>
      <c r="AB37">
        <f>SUMIFS('EPA Export Aggregation'!AE:AE,'EPA Export Aggregation'!$A:$A,$B37,'EPA Export Aggregation'!$D:$D,$A$1)*IF($A37="CH4",About!$D$58,IF($A37="N2O",About!$D$59,1))</f>
        <v>0</v>
      </c>
      <c r="AC37">
        <f>SUMIFS('EPA Export Aggregation'!AF:AF,'EPA Export Aggregation'!$A:$A,$B37,'EPA Export Aggregation'!$D:$D,$A$1)*IF($A37="CH4",About!$D$58,IF($A37="N2O",About!$D$59,1))</f>
        <v>0</v>
      </c>
      <c r="AD37">
        <f>SUMIFS('EPA Export Aggregation'!AG:AG,'EPA Export Aggregation'!$A:$A,$B37,'EPA Export Aggregation'!$D:$D,$A$1)*IF($A37="CH4",About!$D$58,IF($A37="N2O",About!$D$59,1))</f>
        <v>0</v>
      </c>
      <c r="AE37">
        <f>SUMIFS('EPA Export Aggregation'!AH:AH,'EPA Export Aggregation'!$A:$A,$B37,'EPA Export Aggregation'!$D:$D,$A$1)*IF($A37="CH4",About!$D$58,IF($A37="N2O",About!$D$59,1))</f>
        <v>0</v>
      </c>
      <c r="AF37">
        <f>SUMIFS('EPA Export Aggregation'!AI:AI,'EPA Export Aggregation'!$A:$A,$B37,'EPA Export Aggregation'!$D:$D,$A$1)*IF($A37="CH4",About!$D$58,IF($A37="N2O",About!$D$59,1))</f>
        <v>0</v>
      </c>
      <c r="AG37">
        <f>SUMIFS('EPA Export Aggregation'!AJ:AJ,'EPA Export Aggregation'!$A:$A,$B37,'EPA Export Aggregation'!$D:$D,$A$1)*IF($A37="CH4",About!$D$58,IF($A37="N2O",About!$D$59,1))</f>
        <v>0</v>
      </c>
      <c r="AH37">
        <f>SUMIFS('EPA Export Aggregation'!AK:AK,'EPA Export Aggregation'!$A:$A,$B37,'EPA Export Aggregation'!$D:$D,$A$1)*IF($A37="CH4",About!$D$58,IF($A37="N2O",About!$D$59,1))</f>
        <v>0</v>
      </c>
    </row>
    <row r="38" spans="1:34" x14ac:dyDescent="0.25">
      <c r="A38" s="119" t="s">
        <v>487</v>
      </c>
      <c r="B38" s="120" t="s">
        <v>1990</v>
      </c>
      <c r="C38">
        <f>SUMIFS('EPA Export Aggregation'!F:F,'EPA Export Aggregation'!$A:$A,$B38,'EPA Export Aggregation'!$D:$D,$A$1)*IF($A38="CH4",About!$D$58,IF($A38="N2O",About!$D$59,1))</f>
        <v>0</v>
      </c>
      <c r="D38">
        <f>SUMIFS('EPA Export Aggregation'!G:G,'EPA Export Aggregation'!$A:$A,$B38,'EPA Export Aggregation'!$D:$D,$A$1)*IF($A38="CH4",About!$D$58,IF($A38="N2O",About!$D$59,1))</f>
        <v>0</v>
      </c>
      <c r="E38">
        <f>SUMIFS('EPA Export Aggregation'!H:H,'EPA Export Aggregation'!$A:$A,$B38,'EPA Export Aggregation'!$D:$D,$A$1)*IF($A38="CH4",About!$D$58,IF($A38="N2O",About!$D$59,1))</f>
        <v>0</v>
      </c>
      <c r="F38">
        <f>SUMIFS('EPA Export Aggregation'!I:I,'EPA Export Aggregation'!$A:$A,$B38,'EPA Export Aggregation'!$D:$D,$A$1)*IF($A38="CH4",About!$D$58,IF($A38="N2O",About!$D$59,1))</f>
        <v>0</v>
      </c>
      <c r="G38">
        <f>SUMIFS('EPA Export Aggregation'!J:J,'EPA Export Aggregation'!$A:$A,$B38,'EPA Export Aggregation'!$D:$D,$A$1)*IF($A38="CH4",About!$D$58,IF($A38="N2O",About!$D$59,1))</f>
        <v>0</v>
      </c>
      <c r="H38">
        <f>SUMIFS('EPA Export Aggregation'!K:K,'EPA Export Aggregation'!$A:$A,$B38,'EPA Export Aggregation'!$D:$D,$A$1)*IF($A38="CH4",About!$D$58,IF($A38="N2O",About!$D$59,1))</f>
        <v>0</v>
      </c>
      <c r="I38">
        <f>SUMIFS('EPA Export Aggregation'!L:L,'EPA Export Aggregation'!$A:$A,$B38,'EPA Export Aggregation'!$D:$D,$A$1)*IF($A38="CH4",About!$D$58,IF($A38="N2O",About!$D$59,1))</f>
        <v>0</v>
      </c>
      <c r="J38">
        <f>SUMIFS('EPA Export Aggregation'!M:M,'EPA Export Aggregation'!$A:$A,$B38,'EPA Export Aggregation'!$D:$D,$A$1)*IF($A38="CH4",About!$D$58,IF($A38="N2O",About!$D$59,1))</f>
        <v>0</v>
      </c>
      <c r="K38">
        <f>SUMIFS('EPA Export Aggregation'!N:N,'EPA Export Aggregation'!$A:$A,$B38,'EPA Export Aggregation'!$D:$D,$A$1)*IF($A38="CH4",About!$D$58,IF($A38="N2O",About!$D$59,1))</f>
        <v>0</v>
      </c>
      <c r="L38">
        <f>SUMIFS('EPA Export Aggregation'!O:O,'EPA Export Aggregation'!$A:$A,$B38,'EPA Export Aggregation'!$D:$D,$A$1)*IF($A38="CH4",About!$D$58,IF($A38="N2O",About!$D$59,1))</f>
        <v>0</v>
      </c>
      <c r="M38">
        <f>SUMIFS('EPA Export Aggregation'!P:P,'EPA Export Aggregation'!$A:$A,$B38,'EPA Export Aggregation'!$D:$D,$A$1)*IF($A38="CH4",About!$D$58,IF($A38="N2O",About!$D$59,1))</f>
        <v>0</v>
      </c>
      <c r="N38">
        <f>SUMIFS('EPA Export Aggregation'!Q:Q,'EPA Export Aggregation'!$A:$A,$B38,'EPA Export Aggregation'!$D:$D,$A$1)*IF($A38="CH4",About!$D$58,IF($A38="N2O",About!$D$59,1))</f>
        <v>0</v>
      </c>
      <c r="O38">
        <f>SUMIFS('EPA Export Aggregation'!R:R,'EPA Export Aggregation'!$A:$A,$B38,'EPA Export Aggregation'!$D:$D,$A$1)*IF($A38="CH4",About!$D$58,IF($A38="N2O",About!$D$59,1))</f>
        <v>0</v>
      </c>
      <c r="P38">
        <f>SUMIFS('EPA Export Aggregation'!S:S,'EPA Export Aggregation'!$A:$A,$B38,'EPA Export Aggregation'!$D:$D,$A$1)*IF($A38="CH4",About!$D$58,IF($A38="N2O",About!$D$59,1))</f>
        <v>0</v>
      </c>
      <c r="Q38">
        <f>SUMIFS('EPA Export Aggregation'!T:T,'EPA Export Aggregation'!$A:$A,$B38,'EPA Export Aggregation'!$D:$D,$A$1)*IF($A38="CH4",About!$D$58,IF($A38="N2O",About!$D$59,1))</f>
        <v>0</v>
      </c>
      <c r="R38">
        <f>SUMIFS('EPA Export Aggregation'!U:U,'EPA Export Aggregation'!$A:$A,$B38,'EPA Export Aggregation'!$D:$D,$A$1)*IF($A38="CH4",About!$D$58,IF($A38="N2O",About!$D$59,1))</f>
        <v>0</v>
      </c>
      <c r="S38">
        <f>SUMIFS('EPA Export Aggregation'!V:V,'EPA Export Aggregation'!$A:$A,$B38,'EPA Export Aggregation'!$D:$D,$A$1)*IF($A38="CH4",About!$D$58,IF($A38="N2O",About!$D$59,1))</f>
        <v>0</v>
      </c>
      <c r="T38">
        <f>SUMIFS('EPA Export Aggregation'!W:W,'EPA Export Aggregation'!$A:$A,$B38,'EPA Export Aggregation'!$D:$D,$A$1)*IF($A38="CH4",About!$D$58,IF($A38="N2O",About!$D$59,1))</f>
        <v>0</v>
      </c>
      <c r="U38">
        <f>SUMIFS('EPA Export Aggregation'!X:X,'EPA Export Aggregation'!$A:$A,$B38,'EPA Export Aggregation'!$D:$D,$A$1)*IF($A38="CH4",About!$D$58,IF($A38="N2O",About!$D$59,1))</f>
        <v>0</v>
      </c>
      <c r="V38">
        <f>SUMIFS('EPA Export Aggregation'!Y:Y,'EPA Export Aggregation'!$A:$A,$B38,'EPA Export Aggregation'!$D:$D,$A$1)*IF($A38="CH4",About!$D$58,IF($A38="N2O",About!$D$59,1))</f>
        <v>0</v>
      </c>
      <c r="W38">
        <f>SUMIFS('EPA Export Aggregation'!Z:Z,'EPA Export Aggregation'!$A:$A,$B38,'EPA Export Aggregation'!$D:$D,$A$1)*IF($A38="CH4",About!$D$58,IF($A38="N2O",About!$D$59,1))</f>
        <v>0</v>
      </c>
      <c r="X38">
        <f>SUMIFS('EPA Export Aggregation'!AA:AA,'EPA Export Aggregation'!$A:$A,$B38,'EPA Export Aggregation'!$D:$D,$A$1)*IF($A38="CH4",About!$D$58,IF($A38="N2O",About!$D$59,1))</f>
        <v>0</v>
      </c>
      <c r="Y38">
        <f>SUMIFS('EPA Export Aggregation'!AB:AB,'EPA Export Aggregation'!$A:$A,$B38,'EPA Export Aggregation'!$D:$D,$A$1)*IF($A38="CH4",About!$D$58,IF($A38="N2O",About!$D$59,1))</f>
        <v>0</v>
      </c>
      <c r="Z38">
        <f>SUMIFS('EPA Export Aggregation'!AC:AC,'EPA Export Aggregation'!$A:$A,$B38,'EPA Export Aggregation'!$D:$D,$A$1)*IF($A38="CH4",About!$D$58,IF($A38="N2O",About!$D$59,1))</f>
        <v>0</v>
      </c>
      <c r="AA38">
        <f>SUMIFS('EPA Export Aggregation'!AD:AD,'EPA Export Aggregation'!$A:$A,$B38,'EPA Export Aggregation'!$D:$D,$A$1)*IF($A38="CH4",About!$D$58,IF($A38="N2O",About!$D$59,1))</f>
        <v>0</v>
      </c>
      <c r="AB38">
        <f>SUMIFS('EPA Export Aggregation'!AE:AE,'EPA Export Aggregation'!$A:$A,$B38,'EPA Export Aggregation'!$D:$D,$A$1)*IF($A38="CH4",About!$D$58,IF($A38="N2O",About!$D$59,1))</f>
        <v>0</v>
      </c>
      <c r="AC38">
        <f>SUMIFS('EPA Export Aggregation'!AF:AF,'EPA Export Aggregation'!$A:$A,$B38,'EPA Export Aggregation'!$D:$D,$A$1)*IF($A38="CH4",About!$D$58,IF($A38="N2O",About!$D$59,1))</f>
        <v>0</v>
      </c>
      <c r="AD38">
        <f>SUMIFS('EPA Export Aggregation'!AG:AG,'EPA Export Aggregation'!$A:$A,$B38,'EPA Export Aggregation'!$D:$D,$A$1)*IF($A38="CH4",About!$D$58,IF($A38="N2O",About!$D$59,1))</f>
        <v>0</v>
      </c>
      <c r="AE38">
        <f>SUMIFS('EPA Export Aggregation'!AH:AH,'EPA Export Aggregation'!$A:$A,$B38,'EPA Export Aggregation'!$D:$D,$A$1)*IF($A38="CH4",About!$D$58,IF($A38="N2O",About!$D$59,1))</f>
        <v>0</v>
      </c>
      <c r="AF38">
        <f>SUMIFS('EPA Export Aggregation'!AI:AI,'EPA Export Aggregation'!$A:$A,$B38,'EPA Export Aggregation'!$D:$D,$A$1)*IF($A38="CH4",About!$D$58,IF($A38="N2O",About!$D$59,1))</f>
        <v>0</v>
      </c>
      <c r="AG38">
        <f>SUMIFS('EPA Export Aggregation'!AJ:AJ,'EPA Export Aggregation'!$A:$A,$B38,'EPA Export Aggregation'!$D:$D,$A$1)*IF($A38="CH4",About!$D$58,IF($A38="N2O",About!$D$59,1))</f>
        <v>0</v>
      </c>
      <c r="AH38">
        <f>SUMIFS('EPA Export Aggregation'!AK:AK,'EPA Export Aggregation'!$A:$A,$B38,'EPA Export Aggregation'!$D:$D,$A$1)*IF($A38="CH4",About!$D$58,IF($A38="N2O",About!$D$59,1))</f>
        <v>0</v>
      </c>
    </row>
    <row r="39" spans="1:34" x14ac:dyDescent="0.25">
      <c r="A39" s="119" t="s">
        <v>487</v>
      </c>
      <c r="B39" s="120" t="s">
        <v>1991</v>
      </c>
      <c r="C39">
        <f>SUMIFS('EPA Export Aggregation'!F:F,'EPA Export Aggregation'!$A:$A,$B39,'EPA Export Aggregation'!$D:$D,$A$1)*IF($A39="CH4",About!$D$58,IF($A39="N2O",About!$D$59,1))</f>
        <v>0</v>
      </c>
      <c r="D39">
        <f>SUMIFS('EPA Export Aggregation'!G:G,'EPA Export Aggregation'!$A:$A,$B39,'EPA Export Aggregation'!$D:$D,$A$1)*IF($A39="CH4",About!$D$58,IF($A39="N2O",About!$D$59,1))</f>
        <v>0</v>
      </c>
      <c r="E39">
        <f>SUMIFS('EPA Export Aggregation'!H:H,'EPA Export Aggregation'!$A:$A,$B39,'EPA Export Aggregation'!$D:$D,$A$1)*IF($A39="CH4",About!$D$58,IF($A39="N2O",About!$D$59,1))</f>
        <v>0</v>
      </c>
      <c r="F39">
        <f>SUMIFS('EPA Export Aggregation'!I:I,'EPA Export Aggregation'!$A:$A,$B39,'EPA Export Aggregation'!$D:$D,$A$1)*IF($A39="CH4",About!$D$58,IF($A39="N2O",About!$D$59,1))</f>
        <v>0</v>
      </c>
      <c r="G39">
        <f>SUMIFS('EPA Export Aggregation'!J:J,'EPA Export Aggregation'!$A:$A,$B39,'EPA Export Aggregation'!$D:$D,$A$1)*IF($A39="CH4",About!$D$58,IF($A39="N2O",About!$D$59,1))</f>
        <v>0</v>
      </c>
      <c r="H39">
        <f>SUMIFS('EPA Export Aggregation'!K:K,'EPA Export Aggregation'!$A:$A,$B39,'EPA Export Aggregation'!$D:$D,$A$1)*IF($A39="CH4",About!$D$58,IF($A39="N2O",About!$D$59,1))</f>
        <v>0</v>
      </c>
      <c r="I39">
        <f>SUMIFS('EPA Export Aggregation'!L:L,'EPA Export Aggregation'!$A:$A,$B39,'EPA Export Aggregation'!$D:$D,$A$1)*IF($A39="CH4",About!$D$58,IF($A39="N2O",About!$D$59,1))</f>
        <v>0</v>
      </c>
      <c r="J39">
        <f>SUMIFS('EPA Export Aggregation'!M:M,'EPA Export Aggregation'!$A:$A,$B39,'EPA Export Aggregation'!$D:$D,$A$1)*IF($A39="CH4",About!$D$58,IF($A39="N2O",About!$D$59,1))</f>
        <v>0</v>
      </c>
      <c r="K39">
        <f>SUMIFS('EPA Export Aggregation'!N:N,'EPA Export Aggregation'!$A:$A,$B39,'EPA Export Aggregation'!$D:$D,$A$1)*IF($A39="CH4",About!$D$58,IF($A39="N2O",About!$D$59,1))</f>
        <v>0</v>
      </c>
      <c r="L39">
        <f>SUMIFS('EPA Export Aggregation'!O:O,'EPA Export Aggregation'!$A:$A,$B39,'EPA Export Aggregation'!$D:$D,$A$1)*IF($A39="CH4",About!$D$58,IF($A39="N2O",About!$D$59,1))</f>
        <v>0</v>
      </c>
      <c r="M39">
        <f>SUMIFS('EPA Export Aggregation'!P:P,'EPA Export Aggregation'!$A:$A,$B39,'EPA Export Aggregation'!$D:$D,$A$1)*IF($A39="CH4",About!$D$58,IF($A39="N2O",About!$D$59,1))</f>
        <v>0</v>
      </c>
      <c r="N39">
        <f>SUMIFS('EPA Export Aggregation'!Q:Q,'EPA Export Aggregation'!$A:$A,$B39,'EPA Export Aggregation'!$D:$D,$A$1)*IF($A39="CH4",About!$D$58,IF($A39="N2O",About!$D$59,1))</f>
        <v>0</v>
      </c>
      <c r="O39">
        <f>SUMIFS('EPA Export Aggregation'!R:R,'EPA Export Aggregation'!$A:$A,$B39,'EPA Export Aggregation'!$D:$D,$A$1)*IF($A39="CH4",About!$D$58,IF($A39="N2O",About!$D$59,1))</f>
        <v>0</v>
      </c>
      <c r="P39">
        <f>SUMIFS('EPA Export Aggregation'!S:S,'EPA Export Aggregation'!$A:$A,$B39,'EPA Export Aggregation'!$D:$D,$A$1)*IF($A39="CH4",About!$D$58,IF($A39="N2O",About!$D$59,1))</f>
        <v>0</v>
      </c>
      <c r="Q39">
        <f>SUMIFS('EPA Export Aggregation'!T:T,'EPA Export Aggregation'!$A:$A,$B39,'EPA Export Aggregation'!$D:$D,$A$1)*IF($A39="CH4",About!$D$58,IF($A39="N2O",About!$D$59,1))</f>
        <v>0</v>
      </c>
      <c r="R39">
        <f>SUMIFS('EPA Export Aggregation'!U:U,'EPA Export Aggregation'!$A:$A,$B39,'EPA Export Aggregation'!$D:$D,$A$1)*IF($A39="CH4",About!$D$58,IF($A39="N2O",About!$D$59,1))</f>
        <v>0</v>
      </c>
      <c r="S39">
        <f>SUMIFS('EPA Export Aggregation'!V:V,'EPA Export Aggregation'!$A:$A,$B39,'EPA Export Aggregation'!$D:$D,$A$1)*IF($A39="CH4",About!$D$58,IF($A39="N2O",About!$D$59,1))</f>
        <v>0</v>
      </c>
      <c r="T39">
        <f>SUMIFS('EPA Export Aggregation'!W:W,'EPA Export Aggregation'!$A:$A,$B39,'EPA Export Aggregation'!$D:$D,$A$1)*IF($A39="CH4",About!$D$58,IF($A39="N2O",About!$D$59,1))</f>
        <v>0</v>
      </c>
      <c r="U39">
        <f>SUMIFS('EPA Export Aggregation'!X:X,'EPA Export Aggregation'!$A:$A,$B39,'EPA Export Aggregation'!$D:$D,$A$1)*IF($A39="CH4",About!$D$58,IF($A39="N2O",About!$D$59,1))</f>
        <v>0</v>
      </c>
      <c r="V39">
        <f>SUMIFS('EPA Export Aggregation'!Y:Y,'EPA Export Aggregation'!$A:$A,$B39,'EPA Export Aggregation'!$D:$D,$A$1)*IF($A39="CH4",About!$D$58,IF($A39="N2O",About!$D$59,1))</f>
        <v>0</v>
      </c>
      <c r="W39">
        <f>SUMIFS('EPA Export Aggregation'!Z:Z,'EPA Export Aggregation'!$A:$A,$B39,'EPA Export Aggregation'!$D:$D,$A$1)*IF($A39="CH4",About!$D$58,IF($A39="N2O",About!$D$59,1))</f>
        <v>0</v>
      </c>
      <c r="X39">
        <f>SUMIFS('EPA Export Aggregation'!AA:AA,'EPA Export Aggregation'!$A:$A,$B39,'EPA Export Aggregation'!$D:$D,$A$1)*IF($A39="CH4",About!$D$58,IF($A39="N2O",About!$D$59,1))</f>
        <v>0</v>
      </c>
      <c r="Y39">
        <f>SUMIFS('EPA Export Aggregation'!AB:AB,'EPA Export Aggregation'!$A:$A,$B39,'EPA Export Aggregation'!$D:$D,$A$1)*IF($A39="CH4",About!$D$58,IF($A39="N2O",About!$D$59,1))</f>
        <v>0</v>
      </c>
      <c r="Z39">
        <f>SUMIFS('EPA Export Aggregation'!AC:AC,'EPA Export Aggregation'!$A:$A,$B39,'EPA Export Aggregation'!$D:$D,$A$1)*IF($A39="CH4",About!$D$58,IF($A39="N2O",About!$D$59,1))</f>
        <v>0</v>
      </c>
      <c r="AA39">
        <f>SUMIFS('EPA Export Aggregation'!AD:AD,'EPA Export Aggregation'!$A:$A,$B39,'EPA Export Aggregation'!$D:$D,$A$1)*IF($A39="CH4",About!$D$58,IF($A39="N2O",About!$D$59,1))</f>
        <v>0</v>
      </c>
      <c r="AB39">
        <f>SUMIFS('EPA Export Aggregation'!AE:AE,'EPA Export Aggregation'!$A:$A,$B39,'EPA Export Aggregation'!$D:$D,$A$1)*IF($A39="CH4",About!$D$58,IF($A39="N2O",About!$D$59,1))</f>
        <v>0</v>
      </c>
      <c r="AC39">
        <f>SUMIFS('EPA Export Aggregation'!AF:AF,'EPA Export Aggregation'!$A:$A,$B39,'EPA Export Aggregation'!$D:$D,$A$1)*IF($A39="CH4",About!$D$58,IF($A39="N2O",About!$D$59,1))</f>
        <v>0</v>
      </c>
      <c r="AD39">
        <f>SUMIFS('EPA Export Aggregation'!AG:AG,'EPA Export Aggregation'!$A:$A,$B39,'EPA Export Aggregation'!$D:$D,$A$1)*IF($A39="CH4",About!$D$58,IF($A39="N2O",About!$D$59,1))</f>
        <v>0</v>
      </c>
      <c r="AE39">
        <f>SUMIFS('EPA Export Aggregation'!AH:AH,'EPA Export Aggregation'!$A:$A,$B39,'EPA Export Aggregation'!$D:$D,$A$1)*IF($A39="CH4",About!$D$58,IF($A39="N2O",About!$D$59,1))</f>
        <v>0</v>
      </c>
      <c r="AF39">
        <f>SUMIFS('EPA Export Aggregation'!AI:AI,'EPA Export Aggregation'!$A:$A,$B39,'EPA Export Aggregation'!$D:$D,$A$1)*IF($A39="CH4",About!$D$58,IF($A39="N2O",About!$D$59,1))</f>
        <v>0</v>
      </c>
      <c r="AG39">
        <f>SUMIFS('EPA Export Aggregation'!AJ:AJ,'EPA Export Aggregation'!$A:$A,$B39,'EPA Export Aggregation'!$D:$D,$A$1)*IF($A39="CH4",About!$D$58,IF($A39="N2O",About!$D$59,1))</f>
        <v>0</v>
      </c>
      <c r="AH39">
        <f>SUMIFS('EPA Export Aggregation'!AK:AK,'EPA Export Aggregation'!$A:$A,$B39,'EPA Export Aggregation'!$D:$D,$A$1)*IF($A39="CH4",About!$D$58,IF($A39="N2O",About!$D$59,1))</f>
        <v>0</v>
      </c>
    </row>
    <row r="40" spans="1:34" x14ac:dyDescent="0.25">
      <c r="A40" s="119" t="s">
        <v>487</v>
      </c>
      <c r="B40" s="120" t="s">
        <v>1992</v>
      </c>
      <c r="C40">
        <f>SUMIFS('EPA Export Aggregation'!F:F,'EPA Export Aggregation'!$A:$A,$B40,'EPA Export Aggregation'!$D:$D,$A$1)*IF($A40="CH4",About!$D$58,IF($A40="N2O",About!$D$59,1))</f>
        <v>0</v>
      </c>
      <c r="D40">
        <f>SUMIFS('EPA Export Aggregation'!G:G,'EPA Export Aggregation'!$A:$A,$B40,'EPA Export Aggregation'!$D:$D,$A$1)*IF($A40="CH4",About!$D$58,IF($A40="N2O",About!$D$59,1))</f>
        <v>0</v>
      </c>
      <c r="E40">
        <f>SUMIFS('EPA Export Aggregation'!H:H,'EPA Export Aggregation'!$A:$A,$B40,'EPA Export Aggregation'!$D:$D,$A$1)*IF($A40="CH4",About!$D$58,IF($A40="N2O",About!$D$59,1))</f>
        <v>0</v>
      </c>
      <c r="F40">
        <f>SUMIFS('EPA Export Aggregation'!I:I,'EPA Export Aggregation'!$A:$A,$B40,'EPA Export Aggregation'!$D:$D,$A$1)*IF($A40="CH4",About!$D$58,IF($A40="N2O",About!$D$59,1))</f>
        <v>0</v>
      </c>
      <c r="G40">
        <f>SUMIFS('EPA Export Aggregation'!J:J,'EPA Export Aggregation'!$A:$A,$B40,'EPA Export Aggregation'!$D:$D,$A$1)*IF($A40="CH4",About!$D$58,IF($A40="N2O",About!$D$59,1))</f>
        <v>0</v>
      </c>
      <c r="H40">
        <f>SUMIFS('EPA Export Aggregation'!K:K,'EPA Export Aggregation'!$A:$A,$B40,'EPA Export Aggregation'!$D:$D,$A$1)*IF($A40="CH4",About!$D$58,IF($A40="N2O",About!$D$59,1))</f>
        <v>0</v>
      </c>
      <c r="I40">
        <f>SUMIFS('EPA Export Aggregation'!L:L,'EPA Export Aggregation'!$A:$A,$B40,'EPA Export Aggregation'!$D:$D,$A$1)*IF($A40="CH4",About!$D$58,IF($A40="N2O",About!$D$59,1))</f>
        <v>0</v>
      </c>
      <c r="J40">
        <f>SUMIFS('EPA Export Aggregation'!M:M,'EPA Export Aggregation'!$A:$A,$B40,'EPA Export Aggregation'!$D:$D,$A$1)*IF($A40="CH4",About!$D$58,IF($A40="N2O",About!$D$59,1))</f>
        <v>0</v>
      </c>
      <c r="K40">
        <f>SUMIFS('EPA Export Aggregation'!N:N,'EPA Export Aggregation'!$A:$A,$B40,'EPA Export Aggregation'!$D:$D,$A$1)*IF($A40="CH4",About!$D$58,IF($A40="N2O",About!$D$59,1))</f>
        <v>0</v>
      </c>
      <c r="L40">
        <f>SUMIFS('EPA Export Aggregation'!O:O,'EPA Export Aggregation'!$A:$A,$B40,'EPA Export Aggregation'!$D:$D,$A$1)*IF($A40="CH4",About!$D$58,IF($A40="N2O",About!$D$59,1))</f>
        <v>0</v>
      </c>
      <c r="M40">
        <f>SUMIFS('EPA Export Aggregation'!P:P,'EPA Export Aggregation'!$A:$A,$B40,'EPA Export Aggregation'!$D:$D,$A$1)*IF($A40="CH4",About!$D$58,IF($A40="N2O",About!$D$59,1))</f>
        <v>0</v>
      </c>
      <c r="N40">
        <f>SUMIFS('EPA Export Aggregation'!Q:Q,'EPA Export Aggregation'!$A:$A,$B40,'EPA Export Aggregation'!$D:$D,$A$1)*IF($A40="CH4",About!$D$58,IF($A40="N2O",About!$D$59,1))</f>
        <v>0</v>
      </c>
      <c r="O40">
        <f>SUMIFS('EPA Export Aggregation'!R:R,'EPA Export Aggregation'!$A:$A,$B40,'EPA Export Aggregation'!$D:$D,$A$1)*IF($A40="CH4",About!$D$58,IF($A40="N2O",About!$D$59,1))</f>
        <v>0</v>
      </c>
      <c r="P40">
        <f>SUMIFS('EPA Export Aggregation'!S:S,'EPA Export Aggregation'!$A:$A,$B40,'EPA Export Aggregation'!$D:$D,$A$1)*IF($A40="CH4",About!$D$58,IF($A40="N2O",About!$D$59,1))</f>
        <v>0</v>
      </c>
      <c r="Q40">
        <f>SUMIFS('EPA Export Aggregation'!T:T,'EPA Export Aggregation'!$A:$A,$B40,'EPA Export Aggregation'!$D:$D,$A$1)*IF($A40="CH4",About!$D$58,IF($A40="N2O",About!$D$59,1))</f>
        <v>0</v>
      </c>
      <c r="R40">
        <f>SUMIFS('EPA Export Aggregation'!U:U,'EPA Export Aggregation'!$A:$A,$B40,'EPA Export Aggregation'!$D:$D,$A$1)*IF($A40="CH4",About!$D$58,IF($A40="N2O",About!$D$59,1))</f>
        <v>0</v>
      </c>
      <c r="S40">
        <f>SUMIFS('EPA Export Aggregation'!V:V,'EPA Export Aggregation'!$A:$A,$B40,'EPA Export Aggregation'!$D:$D,$A$1)*IF($A40="CH4",About!$D$58,IF($A40="N2O",About!$D$59,1))</f>
        <v>0</v>
      </c>
      <c r="T40">
        <f>SUMIFS('EPA Export Aggregation'!W:W,'EPA Export Aggregation'!$A:$A,$B40,'EPA Export Aggregation'!$D:$D,$A$1)*IF($A40="CH4",About!$D$58,IF($A40="N2O",About!$D$59,1))</f>
        <v>0</v>
      </c>
      <c r="U40">
        <f>SUMIFS('EPA Export Aggregation'!X:X,'EPA Export Aggregation'!$A:$A,$B40,'EPA Export Aggregation'!$D:$D,$A$1)*IF($A40="CH4",About!$D$58,IF($A40="N2O",About!$D$59,1))</f>
        <v>0</v>
      </c>
      <c r="V40">
        <f>SUMIFS('EPA Export Aggregation'!Y:Y,'EPA Export Aggregation'!$A:$A,$B40,'EPA Export Aggregation'!$D:$D,$A$1)*IF($A40="CH4",About!$D$58,IF($A40="N2O",About!$D$59,1))</f>
        <v>0</v>
      </c>
      <c r="W40">
        <f>SUMIFS('EPA Export Aggregation'!Z:Z,'EPA Export Aggregation'!$A:$A,$B40,'EPA Export Aggregation'!$D:$D,$A$1)*IF($A40="CH4",About!$D$58,IF($A40="N2O",About!$D$59,1))</f>
        <v>0</v>
      </c>
      <c r="X40">
        <f>SUMIFS('EPA Export Aggregation'!AA:AA,'EPA Export Aggregation'!$A:$A,$B40,'EPA Export Aggregation'!$D:$D,$A$1)*IF($A40="CH4",About!$D$58,IF($A40="N2O",About!$D$59,1))</f>
        <v>0</v>
      </c>
      <c r="Y40">
        <f>SUMIFS('EPA Export Aggregation'!AB:AB,'EPA Export Aggregation'!$A:$A,$B40,'EPA Export Aggregation'!$D:$D,$A$1)*IF($A40="CH4",About!$D$58,IF($A40="N2O",About!$D$59,1))</f>
        <v>0</v>
      </c>
      <c r="Z40">
        <f>SUMIFS('EPA Export Aggregation'!AC:AC,'EPA Export Aggregation'!$A:$A,$B40,'EPA Export Aggregation'!$D:$D,$A$1)*IF($A40="CH4",About!$D$58,IF($A40="N2O",About!$D$59,1))</f>
        <v>0</v>
      </c>
      <c r="AA40">
        <f>SUMIFS('EPA Export Aggregation'!AD:AD,'EPA Export Aggregation'!$A:$A,$B40,'EPA Export Aggregation'!$D:$D,$A$1)*IF($A40="CH4",About!$D$58,IF($A40="N2O",About!$D$59,1))</f>
        <v>0</v>
      </c>
      <c r="AB40">
        <f>SUMIFS('EPA Export Aggregation'!AE:AE,'EPA Export Aggregation'!$A:$A,$B40,'EPA Export Aggregation'!$D:$D,$A$1)*IF($A40="CH4",About!$D$58,IF($A40="N2O",About!$D$59,1))</f>
        <v>0</v>
      </c>
      <c r="AC40">
        <f>SUMIFS('EPA Export Aggregation'!AF:AF,'EPA Export Aggregation'!$A:$A,$B40,'EPA Export Aggregation'!$D:$D,$A$1)*IF($A40="CH4",About!$D$58,IF($A40="N2O",About!$D$59,1))</f>
        <v>0</v>
      </c>
      <c r="AD40">
        <f>SUMIFS('EPA Export Aggregation'!AG:AG,'EPA Export Aggregation'!$A:$A,$B40,'EPA Export Aggregation'!$D:$D,$A$1)*IF($A40="CH4",About!$D$58,IF($A40="N2O",About!$D$59,1))</f>
        <v>0</v>
      </c>
      <c r="AE40">
        <f>SUMIFS('EPA Export Aggregation'!AH:AH,'EPA Export Aggregation'!$A:$A,$B40,'EPA Export Aggregation'!$D:$D,$A$1)*IF($A40="CH4",About!$D$58,IF($A40="N2O",About!$D$59,1))</f>
        <v>0</v>
      </c>
      <c r="AF40">
        <f>SUMIFS('EPA Export Aggregation'!AI:AI,'EPA Export Aggregation'!$A:$A,$B40,'EPA Export Aggregation'!$D:$D,$A$1)*IF($A40="CH4",About!$D$58,IF($A40="N2O",About!$D$59,1))</f>
        <v>0</v>
      </c>
      <c r="AG40">
        <f>SUMIFS('EPA Export Aggregation'!AJ:AJ,'EPA Export Aggregation'!$A:$A,$B40,'EPA Export Aggregation'!$D:$D,$A$1)*IF($A40="CH4",About!$D$58,IF($A40="N2O",About!$D$59,1))</f>
        <v>0</v>
      </c>
      <c r="AH40">
        <f>SUMIFS('EPA Export Aggregation'!AK:AK,'EPA Export Aggregation'!$A:$A,$B40,'EPA Export Aggregation'!$D:$D,$A$1)*IF($A40="CH4",About!$D$58,IF($A40="N2O",About!$D$59,1))</f>
        <v>0</v>
      </c>
    </row>
    <row r="41" spans="1:34" x14ac:dyDescent="0.25">
      <c r="A41" s="119" t="s">
        <v>487</v>
      </c>
      <c r="B41" s="120" t="s">
        <v>1993</v>
      </c>
      <c r="C41">
        <f>SUMIFS('EPA Export Aggregation'!F:F,'EPA Export Aggregation'!$A:$A,$B41,'EPA Export Aggregation'!$D:$D,$A$1)*IF($A41="CH4",About!$D$58,IF($A41="N2O",About!$D$59,1))</f>
        <v>0</v>
      </c>
      <c r="D41">
        <f>SUMIFS('EPA Export Aggregation'!G:G,'EPA Export Aggregation'!$A:$A,$B41,'EPA Export Aggregation'!$D:$D,$A$1)*IF($A41="CH4",About!$D$58,IF($A41="N2O",About!$D$59,1))</f>
        <v>0</v>
      </c>
      <c r="E41">
        <f>SUMIFS('EPA Export Aggregation'!H:H,'EPA Export Aggregation'!$A:$A,$B41,'EPA Export Aggregation'!$D:$D,$A$1)*IF($A41="CH4",About!$D$58,IF($A41="N2O",About!$D$59,1))</f>
        <v>0</v>
      </c>
      <c r="F41">
        <f>SUMIFS('EPA Export Aggregation'!I:I,'EPA Export Aggregation'!$A:$A,$B41,'EPA Export Aggregation'!$D:$D,$A$1)*IF($A41="CH4",About!$D$58,IF($A41="N2O",About!$D$59,1))</f>
        <v>0</v>
      </c>
      <c r="G41">
        <f>SUMIFS('EPA Export Aggregation'!J:J,'EPA Export Aggregation'!$A:$A,$B41,'EPA Export Aggregation'!$D:$D,$A$1)*IF($A41="CH4",About!$D$58,IF($A41="N2O",About!$D$59,1))</f>
        <v>0</v>
      </c>
      <c r="H41">
        <f>SUMIFS('EPA Export Aggregation'!K:K,'EPA Export Aggregation'!$A:$A,$B41,'EPA Export Aggregation'!$D:$D,$A$1)*IF($A41="CH4",About!$D$58,IF($A41="N2O",About!$D$59,1))</f>
        <v>0</v>
      </c>
      <c r="I41">
        <f>SUMIFS('EPA Export Aggregation'!L:L,'EPA Export Aggregation'!$A:$A,$B41,'EPA Export Aggregation'!$D:$D,$A$1)*IF($A41="CH4",About!$D$58,IF($A41="N2O",About!$D$59,1))</f>
        <v>0</v>
      </c>
      <c r="J41">
        <f>SUMIFS('EPA Export Aggregation'!M:M,'EPA Export Aggregation'!$A:$A,$B41,'EPA Export Aggregation'!$D:$D,$A$1)*IF($A41="CH4",About!$D$58,IF($A41="N2O",About!$D$59,1))</f>
        <v>0</v>
      </c>
      <c r="K41">
        <f>SUMIFS('EPA Export Aggregation'!N:N,'EPA Export Aggregation'!$A:$A,$B41,'EPA Export Aggregation'!$D:$D,$A$1)*IF($A41="CH4",About!$D$58,IF($A41="N2O",About!$D$59,1))</f>
        <v>0</v>
      </c>
      <c r="L41">
        <f>SUMIFS('EPA Export Aggregation'!O:O,'EPA Export Aggregation'!$A:$A,$B41,'EPA Export Aggregation'!$D:$D,$A$1)*IF($A41="CH4",About!$D$58,IF($A41="N2O",About!$D$59,1))</f>
        <v>0</v>
      </c>
      <c r="M41">
        <f>SUMIFS('EPA Export Aggregation'!P:P,'EPA Export Aggregation'!$A:$A,$B41,'EPA Export Aggregation'!$D:$D,$A$1)*IF($A41="CH4",About!$D$58,IF($A41="N2O",About!$D$59,1))</f>
        <v>0</v>
      </c>
      <c r="N41">
        <f>SUMIFS('EPA Export Aggregation'!Q:Q,'EPA Export Aggregation'!$A:$A,$B41,'EPA Export Aggregation'!$D:$D,$A$1)*IF($A41="CH4",About!$D$58,IF($A41="N2O",About!$D$59,1))</f>
        <v>0</v>
      </c>
      <c r="O41">
        <f>SUMIFS('EPA Export Aggregation'!R:R,'EPA Export Aggregation'!$A:$A,$B41,'EPA Export Aggregation'!$D:$D,$A$1)*IF($A41="CH4",About!$D$58,IF($A41="N2O",About!$D$59,1))</f>
        <v>0</v>
      </c>
      <c r="P41">
        <f>SUMIFS('EPA Export Aggregation'!S:S,'EPA Export Aggregation'!$A:$A,$B41,'EPA Export Aggregation'!$D:$D,$A$1)*IF($A41="CH4",About!$D$58,IF($A41="N2O",About!$D$59,1))</f>
        <v>0</v>
      </c>
      <c r="Q41">
        <f>SUMIFS('EPA Export Aggregation'!T:T,'EPA Export Aggregation'!$A:$A,$B41,'EPA Export Aggregation'!$D:$D,$A$1)*IF($A41="CH4",About!$D$58,IF($A41="N2O",About!$D$59,1))</f>
        <v>0</v>
      </c>
      <c r="R41">
        <f>SUMIFS('EPA Export Aggregation'!U:U,'EPA Export Aggregation'!$A:$A,$B41,'EPA Export Aggregation'!$D:$D,$A$1)*IF($A41="CH4",About!$D$58,IF($A41="N2O",About!$D$59,1))</f>
        <v>0</v>
      </c>
      <c r="S41">
        <f>SUMIFS('EPA Export Aggregation'!V:V,'EPA Export Aggregation'!$A:$A,$B41,'EPA Export Aggregation'!$D:$D,$A$1)*IF($A41="CH4",About!$D$58,IF($A41="N2O",About!$D$59,1))</f>
        <v>0</v>
      </c>
      <c r="T41">
        <f>SUMIFS('EPA Export Aggregation'!W:W,'EPA Export Aggregation'!$A:$A,$B41,'EPA Export Aggregation'!$D:$D,$A$1)*IF($A41="CH4",About!$D$58,IF($A41="N2O",About!$D$59,1))</f>
        <v>0</v>
      </c>
      <c r="U41">
        <f>SUMIFS('EPA Export Aggregation'!X:X,'EPA Export Aggregation'!$A:$A,$B41,'EPA Export Aggregation'!$D:$D,$A$1)*IF($A41="CH4",About!$D$58,IF($A41="N2O",About!$D$59,1))</f>
        <v>0</v>
      </c>
      <c r="V41">
        <f>SUMIFS('EPA Export Aggregation'!Y:Y,'EPA Export Aggregation'!$A:$A,$B41,'EPA Export Aggregation'!$D:$D,$A$1)*IF($A41="CH4",About!$D$58,IF($A41="N2O",About!$D$59,1))</f>
        <v>0</v>
      </c>
      <c r="W41">
        <f>SUMIFS('EPA Export Aggregation'!Z:Z,'EPA Export Aggregation'!$A:$A,$B41,'EPA Export Aggregation'!$D:$D,$A$1)*IF($A41="CH4",About!$D$58,IF($A41="N2O",About!$D$59,1))</f>
        <v>0</v>
      </c>
      <c r="X41">
        <f>SUMIFS('EPA Export Aggregation'!AA:AA,'EPA Export Aggregation'!$A:$A,$B41,'EPA Export Aggregation'!$D:$D,$A$1)*IF($A41="CH4",About!$D$58,IF($A41="N2O",About!$D$59,1))</f>
        <v>0</v>
      </c>
      <c r="Y41">
        <f>SUMIFS('EPA Export Aggregation'!AB:AB,'EPA Export Aggregation'!$A:$A,$B41,'EPA Export Aggregation'!$D:$D,$A$1)*IF($A41="CH4",About!$D$58,IF($A41="N2O",About!$D$59,1))</f>
        <v>0</v>
      </c>
      <c r="Z41">
        <f>SUMIFS('EPA Export Aggregation'!AC:AC,'EPA Export Aggregation'!$A:$A,$B41,'EPA Export Aggregation'!$D:$D,$A$1)*IF($A41="CH4",About!$D$58,IF($A41="N2O",About!$D$59,1))</f>
        <v>0</v>
      </c>
      <c r="AA41">
        <f>SUMIFS('EPA Export Aggregation'!AD:AD,'EPA Export Aggregation'!$A:$A,$B41,'EPA Export Aggregation'!$D:$D,$A$1)*IF($A41="CH4",About!$D$58,IF($A41="N2O",About!$D$59,1))</f>
        <v>0</v>
      </c>
      <c r="AB41">
        <f>SUMIFS('EPA Export Aggregation'!AE:AE,'EPA Export Aggregation'!$A:$A,$B41,'EPA Export Aggregation'!$D:$D,$A$1)*IF($A41="CH4",About!$D$58,IF($A41="N2O",About!$D$59,1))</f>
        <v>0</v>
      </c>
      <c r="AC41">
        <f>SUMIFS('EPA Export Aggregation'!AF:AF,'EPA Export Aggregation'!$A:$A,$B41,'EPA Export Aggregation'!$D:$D,$A$1)*IF($A41="CH4",About!$D$58,IF($A41="N2O",About!$D$59,1))</f>
        <v>0</v>
      </c>
      <c r="AD41">
        <f>SUMIFS('EPA Export Aggregation'!AG:AG,'EPA Export Aggregation'!$A:$A,$B41,'EPA Export Aggregation'!$D:$D,$A$1)*IF($A41="CH4",About!$D$58,IF($A41="N2O",About!$D$59,1))</f>
        <v>0</v>
      </c>
      <c r="AE41">
        <f>SUMIFS('EPA Export Aggregation'!AH:AH,'EPA Export Aggregation'!$A:$A,$B41,'EPA Export Aggregation'!$D:$D,$A$1)*IF($A41="CH4",About!$D$58,IF($A41="N2O",About!$D$59,1))</f>
        <v>0</v>
      </c>
      <c r="AF41">
        <f>SUMIFS('EPA Export Aggregation'!AI:AI,'EPA Export Aggregation'!$A:$A,$B41,'EPA Export Aggregation'!$D:$D,$A$1)*IF($A41="CH4",About!$D$58,IF($A41="N2O",About!$D$59,1))</f>
        <v>0</v>
      </c>
      <c r="AG41">
        <f>SUMIFS('EPA Export Aggregation'!AJ:AJ,'EPA Export Aggregation'!$A:$A,$B41,'EPA Export Aggregation'!$D:$D,$A$1)*IF($A41="CH4",About!$D$58,IF($A41="N2O",About!$D$59,1))</f>
        <v>0</v>
      </c>
      <c r="AH41">
        <f>SUMIFS('EPA Export Aggregation'!AK:AK,'EPA Export Aggregation'!$A:$A,$B41,'EPA Export Aggregation'!$D:$D,$A$1)*IF($A41="CH4",About!$D$58,IF($A41="N2O",About!$D$59,1))</f>
        <v>0</v>
      </c>
    </row>
    <row r="42" spans="1:34" x14ac:dyDescent="0.25">
      <c r="A42" s="119" t="s">
        <v>487</v>
      </c>
      <c r="B42" s="120" t="s">
        <v>1994</v>
      </c>
      <c r="C42">
        <f>SUMIFS('EPA Export Aggregation'!F:F,'EPA Export Aggregation'!$A:$A,$B42,'EPA Export Aggregation'!$D:$D,$A$1)*IF($A42="CH4",About!$D$58,IF($A42="N2O",About!$D$59,1))</f>
        <v>0</v>
      </c>
      <c r="D42">
        <f>SUMIFS('EPA Export Aggregation'!G:G,'EPA Export Aggregation'!$A:$A,$B42,'EPA Export Aggregation'!$D:$D,$A$1)*IF($A42="CH4",About!$D$58,IF($A42="N2O",About!$D$59,1))</f>
        <v>0</v>
      </c>
      <c r="E42">
        <f>SUMIFS('EPA Export Aggregation'!H:H,'EPA Export Aggregation'!$A:$A,$B42,'EPA Export Aggregation'!$D:$D,$A$1)*IF($A42="CH4",About!$D$58,IF($A42="N2O",About!$D$59,1))</f>
        <v>0</v>
      </c>
      <c r="F42">
        <f>SUMIFS('EPA Export Aggregation'!I:I,'EPA Export Aggregation'!$A:$A,$B42,'EPA Export Aggregation'!$D:$D,$A$1)*IF($A42="CH4",About!$D$58,IF($A42="N2O",About!$D$59,1))</f>
        <v>0</v>
      </c>
      <c r="G42">
        <f>SUMIFS('EPA Export Aggregation'!J:J,'EPA Export Aggregation'!$A:$A,$B42,'EPA Export Aggregation'!$D:$D,$A$1)*IF($A42="CH4",About!$D$58,IF($A42="N2O",About!$D$59,1))</f>
        <v>0</v>
      </c>
      <c r="H42">
        <f>SUMIFS('EPA Export Aggregation'!K:K,'EPA Export Aggregation'!$A:$A,$B42,'EPA Export Aggregation'!$D:$D,$A$1)*IF($A42="CH4",About!$D$58,IF($A42="N2O",About!$D$59,1))</f>
        <v>0</v>
      </c>
      <c r="I42">
        <f>SUMIFS('EPA Export Aggregation'!L:L,'EPA Export Aggregation'!$A:$A,$B42,'EPA Export Aggregation'!$D:$D,$A$1)*IF($A42="CH4",About!$D$58,IF($A42="N2O",About!$D$59,1))</f>
        <v>0</v>
      </c>
      <c r="J42">
        <f>SUMIFS('EPA Export Aggregation'!M:M,'EPA Export Aggregation'!$A:$A,$B42,'EPA Export Aggregation'!$D:$D,$A$1)*IF($A42="CH4",About!$D$58,IF($A42="N2O",About!$D$59,1))</f>
        <v>0</v>
      </c>
      <c r="K42">
        <f>SUMIFS('EPA Export Aggregation'!N:N,'EPA Export Aggregation'!$A:$A,$B42,'EPA Export Aggregation'!$D:$D,$A$1)*IF($A42="CH4",About!$D$58,IF($A42="N2O",About!$D$59,1))</f>
        <v>0</v>
      </c>
      <c r="L42">
        <f>SUMIFS('EPA Export Aggregation'!O:O,'EPA Export Aggregation'!$A:$A,$B42,'EPA Export Aggregation'!$D:$D,$A$1)*IF($A42="CH4",About!$D$58,IF($A42="N2O",About!$D$59,1))</f>
        <v>0</v>
      </c>
      <c r="M42">
        <f>SUMIFS('EPA Export Aggregation'!P:P,'EPA Export Aggregation'!$A:$A,$B42,'EPA Export Aggregation'!$D:$D,$A$1)*IF($A42="CH4",About!$D$58,IF($A42="N2O",About!$D$59,1))</f>
        <v>0</v>
      </c>
      <c r="N42">
        <f>SUMIFS('EPA Export Aggregation'!Q:Q,'EPA Export Aggregation'!$A:$A,$B42,'EPA Export Aggregation'!$D:$D,$A$1)*IF($A42="CH4",About!$D$58,IF($A42="N2O",About!$D$59,1))</f>
        <v>0</v>
      </c>
      <c r="O42">
        <f>SUMIFS('EPA Export Aggregation'!R:R,'EPA Export Aggregation'!$A:$A,$B42,'EPA Export Aggregation'!$D:$D,$A$1)*IF($A42="CH4",About!$D$58,IF($A42="N2O",About!$D$59,1))</f>
        <v>0</v>
      </c>
      <c r="P42">
        <f>SUMIFS('EPA Export Aggregation'!S:S,'EPA Export Aggregation'!$A:$A,$B42,'EPA Export Aggregation'!$D:$D,$A$1)*IF($A42="CH4",About!$D$58,IF($A42="N2O",About!$D$59,1))</f>
        <v>0</v>
      </c>
      <c r="Q42">
        <f>SUMIFS('EPA Export Aggregation'!T:T,'EPA Export Aggregation'!$A:$A,$B42,'EPA Export Aggregation'!$D:$D,$A$1)*IF($A42="CH4",About!$D$58,IF($A42="N2O",About!$D$59,1))</f>
        <v>0</v>
      </c>
      <c r="R42">
        <f>SUMIFS('EPA Export Aggregation'!U:U,'EPA Export Aggregation'!$A:$A,$B42,'EPA Export Aggregation'!$D:$D,$A$1)*IF($A42="CH4",About!$D$58,IF($A42="N2O",About!$D$59,1))</f>
        <v>0</v>
      </c>
      <c r="S42">
        <f>SUMIFS('EPA Export Aggregation'!V:V,'EPA Export Aggregation'!$A:$A,$B42,'EPA Export Aggregation'!$D:$D,$A$1)*IF($A42="CH4",About!$D$58,IF($A42="N2O",About!$D$59,1))</f>
        <v>0</v>
      </c>
      <c r="T42">
        <f>SUMIFS('EPA Export Aggregation'!W:W,'EPA Export Aggregation'!$A:$A,$B42,'EPA Export Aggregation'!$D:$D,$A$1)*IF($A42="CH4",About!$D$58,IF($A42="N2O",About!$D$59,1))</f>
        <v>0</v>
      </c>
      <c r="U42">
        <f>SUMIFS('EPA Export Aggregation'!X:X,'EPA Export Aggregation'!$A:$A,$B42,'EPA Export Aggregation'!$D:$D,$A$1)*IF($A42="CH4",About!$D$58,IF($A42="N2O",About!$D$59,1))</f>
        <v>0</v>
      </c>
      <c r="V42">
        <f>SUMIFS('EPA Export Aggregation'!Y:Y,'EPA Export Aggregation'!$A:$A,$B42,'EPA Export Aggregation'!$D:$D,$A$1)*IF($A42="CH4",About!$D$58,IF($A42="N2O",About!$D$59,1))</f>
        <v>0</v>
      </c>
      <c r="W42">
        <f>SUMIFS('EPA Export Aggregation'!Z:Z,'EPA Export Aggregation'!$A:$A,$B42,'EPA Export Aggregation'!$D:$D,$A$1)*IF($A42="CH4",About!$D$58,IF($A42="N2O",About!$D$59,1))</f>
        <v>0</v>
      </c>
      <c r="X42">
        <f>SUMIFS('EPA Export Aggregation'!AA:AA,'EPA Export Aggregation'!$A:$A,$B42,'EPA Export Aggregation'!$D:$D,$A$1)*IF($A42="CH4",About!$D$58,IF($A42="N2O",About!$D$59,1))</f>
        <v>0</v>
      </c>
      <c r="Y42">
        <f>SUMIFS('EPA Export Aggregation'!AB:AB,'EPA Export Aggregation'!$A:$A,$B42,'EPA Export Aggregation'!$D:$D,$A$1)*IF($A42="CH4",About!$D$58,IF($A42="N2O",About!$D$59,1))</f>
        <v>0</v>
      </c>
      <c r="Z42">
        <f>SUMIFS('EPA Export Aggregation'!AC:AC,'EPA Export Aggregation'!$A:$A,$B42,'EPA Export Aggregation'!$D:$D,$A$1)*IF($A42="CH4",About!$D$58,IF($A42="N2O",About!$D$59,1))</f>
        <v>0</v>
      </c>
      <c r="AA42">
        <f>SUMIFS('EPA Export Aggregation'!AD:AD,'EPA Export Aggregation'!$A:$A,$B42,'EPA Export Aggregation'!$D:$D,$A$1)*IF($A42="CH4",About!$D$58,IF($A42="N2O",About!$D$59,1))</f>
        <v>0</v>
      </c>
      <c r="AB42">
        <f>SUMIFS('EPA Export Aggregation'!AE:AE,'EPA Export Aggregation'!$A:$A,$B42,'EPA Export Aggregation'!$D:$D,$A$1)*IF($A42="CH4",About!$D$58,IF($A42="N2O",About!$D$59,1))</f>
        <v>0</v>
      </c>
      <c r="AC42">
        <f>SUMIFS('EPA Export Aggregation'!AF:AF,'EPA Export Aggregation'!$A:$A,$B42,'EPA Export Aggregation'!$D:$D,$A$1)*IF($A42="CH4",About!$D$58,IF($A42="N2O",About!$D$59,1))</f>
        <v>0</v>
      </c>
      <c r="AD42">
        <f>SUMIFS('EPA Export Aggregation'!AG:AG,'EPA Export Aggregation'!$A:$A,$B42,'EPA Export Aggregation'!$D:$D,$A$1)*IF($A42="CH4",About!$D$58,IF($A42="N2O",About!$D$59,1))</f>
        <v>0</v>
      </c>
      <c r="AE42">
        <f>SUMIFS('EPA Export Aggregation'!AH:AH,'EPA Export Aggregation'!$A:$A,$B42,'EPA Export Aggregation'!$D:$D,$A$1)*IF($A42="CH4",About!$D$58,IF($A42="N2O",About!$D$59,1))</f>
        <v>0</v>
      </c>
      <c r="AF42">
        <f>SUMIFS('EPA Export Aggregation'!AI:AI,'EPA Export Aggregation'!$A:$A,$B42,'EPA Export Aggregation'!$D:$D,$A$1)*IF($A42="CH4",About!$D$58,IF($A42="N2O",About!$D$59,1))</f>
        <v>0</v>
      </c>
      <c r="AG42">
        <f>SUMIFS('EPA Export Aggregation'!AJ:AJ,'EPA Export Aggregation'!$A:$A,$B42,'EPA Export Aggregation'!$D:$D,$A$1)*IF($A42="CH4",About!$D$58,IF($A42="N2O",About!$D$59,1))</f>
        <v>0</v>
      </c>
      <c r="AH42">
        <f>SUMIFS('EPA Export Aggregation'!AK:AK,'EPA Export Aggregation'!$A:$A,$B42,'EPA Export Aggregation'!$D:$D,$A$1)*IF($A42="CH4",About!$D$58,IF($A42="N2O",About!$D$59,1))</f>
        <v>0</v>
      </c>
    </row>
    <row r="43" spans="1:34" x14ac:dyDescent="0.25">
      <c r="A43" s="119" t="s">
        <v>487</v>
      </c>
      <c r="B43" s="120" t="s">
        <v>1995</v>
      </c>
      <c r="C43" s="121">
        <f>SUMIFS('EPA Export Aggregation'!F:F,'EPA Export Aggregation'!$A:$A,$B43,'EPA Export Aggregation'!$D:$D,$A$1)*IF($A43="CH4",About!$D$58,IF($A43="N2O",About!$D$59,1))</f>
        <v>0</v>
      </c>
      <c r="D43" s="121">
        <f>SUMIFS('EPA Export Aggregation'!G:G,'EPA Export Aggregation'!$A:$A,$B43,'EPA Export Aggregation'!$D:$D,$A$1)*IF($A43="CH4",About!$D$58,IF($A43="N2O",About!$D$59,1))</f>
        <v>0</v>
      </c>
      <c r="E43" s="121">
        <f>SUMIFS('EPA Export Aggregation'!H:H,'EPA Export Aggregation'!$A:$A,$B43,'EPA Export Aggregation'!$D:$D,$A$1)*IF($A43="CH4",About!$D$58,IF($A43="N2O",About!$D$59,1))</f>
        <v>0</v>
      </c>
      <c r="F43" s="121">
        <f>SUMIFS('EPA Export Aggregation'!I:I,'EPA Export Aggregation'!$A:$A,$B43,'EPA Export Aggregation'!$D:$D,$A$1)*IF($A43="CH4",About!$D$58,IF($A43="N2O",About!$D$59,1))</f>
        <v>0</v>
      </c>
      <c r="G43" s="121">
        <f>SUMIFS('EPA Export Aggregation'!J:J,'EPA Export Aggregation'!$A:$A,$B43,'EPA Export Aggregation'!$D:$D,$A$1)*IF($A43="CH4",About!$D$58,IF($A43="N2O",About!$D$59,1))</f>
        <v>0</v>
      </c>
      <c r="H43" s="121">
        <f>SUMIFS('EPA Export Aggregation'!K:K,'EPA Export Aggregation'!$A:$A,$B43,'EPA Export Aggregation'!$D:$D,$A$1)*IF($A43="CH4",About!$D$58,IF($A43="N2O",About!$D$59,1))</f>
        <v>0</v>
      </c>
      <c r="I43" s="121">
        <f>SUMIFS('EPA Export Aggregation'!L:L,'EPA Export Aggregation'!$A:$A,$B43,'EPA Export Aggregation'!$D:$D,$A$1)*IF($A43="CH4",About!$D$58,IF($A43="N2O",About!$D$59,1))</f>
        <v>0</v>
      </c>
      <c r="J43" s="121">
        <f>SUMIFS('EPA Export Aggregation'!M:M,'EPA Export Aggregation'!$A:$A,$B43,'EPA Export Aggregation'!$D:$D,$A$1)*IF($A43="CH4",About!$D$58,IF($A43="N2O",About!$D$59,1))</f>
        <v>0</v>
      </c>
      <c r="K43" s="121">
        <f>SUMIFS('EPA Export Aggregation'!N:N,'EPA Export Aggregation'!$A:$A,$B43,'EPA Export Aggregation'!$D:$D,$A$1)*IF($A43="CH4",About!$D$58,IF($A43="N2O",About!$D$59,1))</f>
        <v>0</v>
      </c>
      <c r="L43" s="121">
        <f>SUMIFS('EPA Export Aggregation'!O:O,'EPA Export Aggregation'!$A:$A,$B43,'EPA Export Aggregation'!$D:$D,$A$1)*IF($A43="CH4",About!$D$58,IF($A43="N2O",About!$D$59,1))</f>
        <v>0</v>
      </c>
      <c r="M43" s="121">
        <f>SUMIFS('EPA Export Aggregation'!P:P,'EPA Export Aggregation'!$A:$A,$B43,'EPA Export Aggregation'!$D:$D,$A$1)*IF($A43="CH4",About!$D$58,IF($A43="N2O",About!$D$59,1))</f>
        <v>0</v>
      </c>
      <c r="N43" s="121">
        <f>SUMIFS('EPA Export Aggregation'!Q:Q,'EPA Export Aggregation'!$A:$A,$B43,'EPA Export Aggregation'!$D:$D,$A$1)*IF($A43="CH4",About!$D$58,IF($A43="N2O",About!$D$59,1))</f>
        <v>0</v>
      </c>
      <c r="O43" s="121">
        <f>SUMIFS('EPA Export Aggregation'!R:R,'EPA Export Aggregation'!$A:$A,$B43,'EPA Export Aggregation'!$D:$D,$A$1)*IF($A43="CH4",About!$D$58,IF($A43="N2O",About!$D$59,1))</f>
        <v>0</v>
      </c>
      <c r="P43" s="121">
        <f>SUMIFS('EPA Export Aggregation'!S:S,'EPA Export Aggregation'!$A:$A,$B43,'EPA Export Aggregation'!$D:$D,$A$1)*IF($A43="CH4",About!$D$58,IF($A43="N2O",About!$D$59,1))</f>
        <v>0</v>
      </c>
      <c r="Q43" s="121">
        <f>SUMIFS('EPA Export Aggregation'!T:T,'EPA Export Aggregation'!$A:$A,$B43,'EPA Export Aggregation'!$D:$D,$A$1)*IF($A43="CH4",About!$D$58,IF($A43="N2O",About!$D$59,1))</f>
        <v>0</v>
      </c>
      <c r="R43" s="121">
        <f>SUMIFS('EPA Export Aggregation'!U:U,'EPA Export Aggregation'!$A:$A,$B43,'EPA Export Aggregation'!$D:$D,$A$1)*IF($A43="CH4",About!$D$58,IF($A43="N2O",About!$D$59,1))</f>
        <v>0</v>
      </c>
      <c r="S43" s="121">
        <f>SUMIFS('EPA Export Aggregation'!V:V,'EPA Export Aggregation'!$A:$A,$B43,'EPA Export Aggregation'!$D:$D,$A$1)*IF($A43="CH4",About!$D$58,IF($A43="N2O",About!$D$59,1))</f>
        <v>0</v>
      </c>
      <c r="T43" s="121">
        <f>SUMIFS('EPA Export Aggregation'!W:W,'EPA Export Aggregation'!$A:$A,$B43,'EPA Export Aggregation'!$D:$D,$A$1)*IF($A43="CH4",About!$D$58,IF($A43="N2O",About!$D$59,1))</f>
        <v>0</v>
      </c>
      <c r="U43" s="121">
        <f>SUMIFS('EPA Export Aggregation'!X:X,'EPA Export Aggregation'!$A:$A,$B43,'EPA Export Aggregation'!$D:$D,$A$1)*IF($A43="CH4",About!$D$58,IF($A43="N2O",About!$D$59,1))</f>
        <v>0</v>
      </c>
      <c r="V43" s="121">
        <f>SUMIFS('EPA Export Aggregation'!Y:Y,'EPA Export Aggregation'!$A:$A,$B43,'EPA Export Aggregation'!$D:$D,$A$1)*IF($A43="CH4",About!$D$58,IF($A43="N2O",About!$D$59,1))</f>
        <v>0</v>
      </c>
      <c r="W43" s="121">
        <f>SUMIFS('EPA Export Aggregation'!Z:Z,'EPA Export Aggregation'!$A:$A,$B43,'EPA Export Aggregation'!$D:$D,$A$1)*IF($A43="CH4",About!$D$58,IF($A43="N2O",About!$D$59,1))</f>
        <v>0</v>
      </c>
      <c r="X43" s="121">
        <f>SUMIFS('EPA Export Aggregation'!AA:AA,'EPA Export Aggregation'!$A:$A,$B43,'EPA Export Aggregation'!$D:$D,$A$1)*IF($A43="CH4",About!$D$58,IF($A43="N2O",About!$D$59,1))</f>
        <v>0</v>
      </c>
      <c r="Y43" s="121">
        <f>SUMIFS('EPA Export Aggregation'!AB:AB,'EPA Export Aggregation'!$A:$A,$B43,'EPA Export Aggregation'!$D:$D,$A$1)*IF($A43="CH4",About!$D$58,IF($A43="N2O",About!$D$59,1))</f>
        <v>0</v>
      </c>
      <c r="Z43" s="121">
        <f>SUMIFS('EPA Export Aggregation'!AC:AC,'EPA Export Aggregation'!$A:$A,$B43,'EPA Export Aggregation'!$D:$D,$A$1)*IF($A43="CH4",About!$D$58,IF($A43="N2O",About!$D$59,1))</f>
        <v>0</v>
      </c>
      <c r="AA43" s="121">
        <f>SUMIFS('EPA Export Aggregation'!AD:AD,'EPA Export Aggregation'!$A:$A,$B43,'EPA Export Aggregation'!$D:$D,$A$1)*IF($A43="CH4",About!$D$58,IF($A43="N2O",About!$D$59,1))</f>
        <v>0</v>
      </c>
      <c r="AB43" s="121">
        <f>SUMIFS('EPA Export Aggregation'!AE:AE,'EPA Export Aggregation'!$A:$A,$B43,'EPA Export Aggregation'!$D:$D,$A$1)*IF($A43="CH4",About!$D$58,IF($A43="N2O",About!$D$59,1))</f>
        <v>0</v>
      </c>
      <c r="AC43" s="121">
        <f>SUMIFS('EPA Export Aggregation'!AF:AF,'EPA Export Aggregation'!$A:$A,$B43,'EPA Export Aggregation'!$D:$D,$A$1)*IF($A43="CH4",About!$D$58,IF($A43="N2O",About!$D$59,1))</f>
        <v>0</v>
      </c>
      <c r="AD43" s="121">
        <f>SUMIFS('EPA Export Aggregation'!AG:AG,'EPA Export Aggregation'!$A:$A,$B43,'EPA Export Aggregation'!$D:$D,$A$1)*IF($A43="CH4",About!$D$58,IF($A43="N2O",About!$D$59,1))</f>
        <v>0</v>
      </c>
      <c r="AE43" s="121">
        <f>SUMIFS('EPA Export Aggregation'!AH:AH,'EPA Export Aggregation'!$A:$A,$B43,'EPA Export Aggregation'!$D:$D,$A$1)*IF($A43="CH4",About!$D$58,IF($A43="N2O",About!$D$59,1))</f>
        <v>0</v>
      </c>
      <c r="AF43" s="121">
        <f>SUMIFS('EPA Export Aggregation'!AI:AI,'EPA Export Aggregation'!$A:$A,$B43,'EPA Export Aggregation'!$D:$D,$A$1)*IF($A43="CH4",About!$D$58,IF($A43="N2O",About!$D$59,1))</f>
        <v>0</v>
      </c>
      <c r="AG43" s="121">
        <f>SUMIFS('EPA Export Aggregation'!AJ:AJ,'EPA Export Aggregation'!$A:$A,$B43,'EPA Export Aggregation'!$D:$D,$A$1)*IF($A43="CH4",About!$D$58,IF($A43="N2O",About!$D$59,1))</f>
        <v>0</v>
      </c>
      <c r="AH43" s="121">
        <f>SUMIFS('EPA Export Aggregation'!AK:AK,'EPA Export Aggregation'!$A:$A,$B43,'EPA Export Aggregation'!$D:$D,$A$1)*IF($A43="CH4",About!$D$58,IF($A43="N2O",About!$D$59,1))</f>
        <v>0</v>
      </c>
    </row>
    <row r="44" spans="1:34" x14ac:dyDescent="0.25">
      <c r="A44" s="119" t="s">
        <v>487</v>
      </c>
      <c r="B44" s="120" t="s">
        <v>1996</v>
      </c>
      <c r="C44" s="121">
        <f>SUMIFS('EPA Export Aggregation'!F:F,'EPA Export Aggregation'!$A:$A,$B44,'EPA Export Aggregation'!$D:$D,$A$1)*IF($A44="CH4",About!$D$58,IF($A44="N2O",About!$D$59,1))</f>
        <v>0</v>
      </c>
      <c r="D44" s="121">
        <f>SUMIFS('EPA Export Aggregation'!G:G,'EPA Export Aggregation'!$A:$A,$B44,'EPA Export Aggregation'!$D:$D,$A$1)*IF($A44="CH4",About!$D$58,IF($A44="N2O",About!$D$59,1))</f>
        <v>0</v>
      </c>
      <c r="E44" s="121">
        <f>SUMIFS('EPA Export Aggregation'!H:H,'EPA Export Aggregation'!$A:$A,$B44,'EPA Export Aggregation'!$D:$D,$A$1)*IF($A44="CH4",About!$D$58,IF($A44="N2O",About!$D$59,1))</f>
        <v>0</v>
      </c>
      <c r="F44" s="121">
        <f>SUMIFS('EPA Export Aggregation'!I:I,'EPA Export Aggregation'!$A:$A,$B44,'EPA Export Aggregation'!$D:$D,$A$1)*IF($A44="CH4",About!$D$58,IF($A44="N2O",About!$D$59,1))</f>
        <v>0</v>
      </c>
      <c r="G44" s="121">
        <f>SUMIFS('EPA Export Aggregation'!J:J,'EPA Export Aggregation'!$A:$A,$B44,'EPA Export Aggregation'!$D:$D,$A$1)*IF($A44="CH4",About!$D$58,IF($A44="N2O",About!$D$59,1))</f>
        <v>0</v>
      </c>
      <c r="H44" s="121">
        <f>SUMIFS('EPA Export Aggregation'!K:K,'EPA Export Aggregation'!$A:$A,$B44,'EPA Export Aggregation'!$D:$D,$A$1)*IF($A44="CH4",About!$D$58,IF($A44="N2O",About!$D$59,1))</f>
        <v>0</v>
      </c>
      <c r="I44" s="121">
        <f>SUMIFS('EPA Export Aggregation'!L:L,'EPA Export Aggregation'!$A:$A,$B44,'EPA Export Aggregation'!$D:$D,$A$1)*IF($A44="CH4",About!$D$58,IF($A44="N2O",About!$D$59,1))</f>
        <v>0</v>
      </c>
      <c r="J44" s="121">
        <f>SUMIFS('EPA Export Aggregation'!M:M,'EPA Export Aggregation'!$A:$A,$B44,'EPA Export Aggregation'!$D:$D,$A$1)*IF($A44="CH4",About!$D$58,IF($A44="N2O",About!$D$59,1))</f>
        <v>0</v>
      </c>
      <c r="K44" s="121">
        <f>SUMIFS('EPA Export Aggregation'!N:N,'EPA Export Aggregation'!$A:$A,$B44,'EPA Export Aggregation'!$D:$D,$A$1)*IF($A44="CH4",About!$D$58,IF($A44="N2O",About!$D$59,1))</f>
        <v>0</v>
      </c>
      <c r="L44" s="121">
        <f>SUMIFS('EPA Export Aggregation'!O:O,'EPA Export Aggregation'!$A:$A,$B44,'EPA Export Aggregation'!$D:$D,$A$1)*IF($A44="CH4",About!$D$58,IF($A44="N2O",About!$D$59,1))</f>
        <v>0</v>
      </c>
      <c r="M44" s="121">
        <f>SUMIFS('EPA Export Aggregation'!P:P,'EPA Export Aggregation'!$A:$A,$B44,'EPA Export Aggregation'!$D:$D,$A$1)*IF($A44="CH4",About!$D$58,IF($A44="N2O",About!$D$59,1))</f>
        <v>0</v>
      </c>
      <c r="N44" s="121">
        <f>SUMIFS('EPA Export Aggregation'!Q:Q,'EPA Export Aggregation'!$A:$A,$B44,'EPA Export Aggregation'!$D:$D,$A$1)*IF($A44="CH4",About!$D$58,IF($A44="N2O",About!$D$59,1))</f>
        <v>0</v>
      </c>
      <c r="O44" s="121">
        <f>SUMIFS('EPA Export Aggregation'!R:R,'EPA Export Aggregation'!$A:$A,$B44,'EPA Export Aggregation'!$D:$D,$A$1)*IF($A44="CH4",About!$D$58,IF($A44="N2O",About!$D$59,1))</f>
        <v>0</v>
      </c>
      <c r="P44" s="121">
        <f>SUMIFS('EPA Export Aggregation'!S:S,'EPA Export Aggregation'!$A:$A,$B44,'EPA Export Aggregation'!$D:$D,$A$1)*IF($A44="CH4",About!$D$58,IF($A44="N2O",About!$D$59,1))</f>
        <v>0</v>
      </c>
      <c r="Q44" s="121">
        <f>SUMIFS('EPA Export Aggregation'!T:T,'EPA Export Aggregation'!$A:$A,$B44,'EPA Export Aggregation'!$D:$D,$A$1)*IF($A44="CH4",About!$D$58,IF($A44="N2O",About!$D$59,1))</f>
        <v>0</v>
      </c>
      <c r="R44" s="121">
        <f>SUMIFS('EPA Export Aggregation'!U:U,'EPA Export Aggregation'!$A:$A,$B44,'EPA Export Aggregation'!$D:$D,$A$1)*IF($A44="CH4",About!$D$58,IF($A44="N2O",About!$D$59,1))</f>
        <v>0</v>
      </c>
      <c r="S44" s="121">
        <f>SUMIFS('EPA Export Aggregation'!V:V,'EPA Export Aggregation'!$A:$A,$B44,'EPA Export Aggregation'!$D:$D,$A$1)*IF($A44="CH4",About!$D$58,IF($A44="N2O",About!$D$59,1))</f>
        <v>0</v>
      </c>
      <c r="T44" s="121">
        <f>SUMIFS('EPA Export Aggregation'!W:W,'EPA Export Aggregation'!$A:$A,$B44,'EPA Export Aggregation'!$D:$D,$A$1)*IF($A44="CH4",About!$D$58,IF($A44="N2O",About!$D$59,1))</f>
        <v>0</v>
      </c>
      <c r="U44" s="121">
        <f>SUMIFS('EPA Export Aggregation'!X:X,'EPA Export Aggregation'!$A:$A,$B44,'EPA Export Aggregation'!$D:$D,$A$1)*IF($A44="CH4",About!$D$58,IF($A44="N2O",About!$D$59,1))</f>
        <v>0</v>
      </c>
      <c r="V44" s="121">
        <f>SUMIFS('EPA Export Aggregation'!Y:Y,'EPA Export Aggregation'!$A:$A,$B44,'EPA Export Aggregation'!$D:$D,$A$1)*IF($A44="CH4",About!$D$58,IF($A44="N2O",About!$D$59,1))</f>
        <v>0</v>
      </c>
      <c r="W44" s="121">
        <f>SUMIFS('EPA Export Aggregation'!Z:Z,'EPA Export Aggregation'!$A:$A,$B44,'EPA Export Aggregation'!$D:$D,$A$1)*IF($A44="CH4",About!$D$58,IF($A44="N2O",About!$D$59,1))</f>
        <v>0</v>
      </c>
      <c r="X44" s="121">
        <f>SUMIFS('EPA Export Aggregation'!AA:AA,'EPA Export Aggregation'!$A:$A,$B44,'EPA Export Aggregation'!$D:$D,$A$1)*IF($A44="CH4",About!$D$58,IF($A44="N2O",About!$D$59,1))</f>
        <v>0</v>
      </c>
      <c r="Y44" s="121">
        <f>SUMIFS('EPA Export Aggregation'!AB:AB,'EPA Export Aggregation'!$A:$A,$B44,'EPA Export Aggregation'!$D:$D,$A$1)*IF($A44="CH4",About!$D$58,IF($A44="N2O",About!$D$59,1))</f>
        <v>0</v>
      </c>
      <c r="Z44" s="121">
        <f>SUMIFS('EPA Export Aggregation'!AC:AC,'EPA Export Aggregation'!$A:$A,$B44,'EPA Export Aggregation'!$D:$D,$A$1)*IF($A44="CH4",About!$D$58,IF($A44="N2O",About!$D$59,1))</f>
        <v>0</v>
      </c>
      <c r="AA44" s="121">
        <f>SUMIFS('EPA Export Aggregation'!AD:AD,'EPA Export Aggregation'!$A:$A,$B44,'EPA Export Aggregation'!$D:$D,$A$1)*IF($A44="CH4",About!$D$58,IF($A44="N2O",About!$D$59,1))</f>
        <v>0</v>
      </c>
      <c r="AB44" s="121">
        <f>SUMIFS('EPA Export Aggregation'!AE:AE,'EPA Export Aggregation'!$A:$A,$B44,'EPA Export Aggregation'!$D:$D,$A$1)*IF($A44="CH4",About!$D$58,IF($A44="N2O",About!$D$59,1))</f>
        <v>0</v>
      </c>
      <c r="AC44" s="121">
        <f>SUMIFS('EPA Export Aggregation'!AF:AF,'EPA Export Aggregation'!$A:$A,$B44,'EPA Export Aggregation'!$D:$D,$A$1)*IF($A44="CH4",About!$D$58,IF($A44="N2O",About!$D$59,1))</f>
        <v>0</v>
      </c>
      <c r="AD44" s="121">
        <f>SUMIFS('EPA Export Aggregation'!AG:AG,'EPA Export Aggregation'!$A:$A,$B44,'EPA Export Aggregation'!$D:$D,$A$1)*IF($A44="CH4",About!$D$58,IF($A44="N2O",About!$D$59,1))</f>
        <v>0</v>
      </c>
      <c r="AE44" s="121">
        <f>SUMIFS('EPA Export Aggregation'!AH:AH,'EPA Export Aggregation'!$A:$A,$B44,'EPA Export Aggregation'!$D:$D,$A$1)*IF($A44="CH4",About!$D$58,IF($A44="N2O",About!$D$59,1))</f>
        <v>0</v>
      </c>
      <c r="AF44" s="121">
        <f>SUMIFS('EPA Export Aggregation'!AI:AI,'EPA Export Aggregation'!$A:$A,$B44,'EPA Export Aggregation'!$D:$D,$A$1)*IF($A44="CH4",About!$D$58,IF($A44="N2O",About!$D$59,1))</f>
        <v>0</v>
      </c>
      <c r="AG44" s="121">
        <f>SUMIFS('EPA Export Aggregation'!AJ:AJ,'EPA Export Aggregation'!$A:$A,$B44,'EPA Export Aggregation'!$D:$D,$A$1)*IF($A44="CH4",About!$D$58,IF($A44="N2O",About!$D$59,1))</f>
        <v>0</v>
      </c>
      <c r="AH44" s="121">
        <f>SUMIFS('EPA Export Aggregation'!AK:AK,'EPA Export Aggregation'!$A:$A,$B44,'EPA Export Aggregation'!$D:$D,$A$1)*IF($A44="CH4",About!$D$58,IF($A44="N2O",About!$D$59,1))</f>
        <v>0</v>
      </c>
    </row>
    <row r="45" spans="1:34" x14ac:dyDescent="0.25">
      <c r="A45" s="119" t="s">
        <v>487</v>
      </c>
      <c r="B45" s="120" t="s">
        <v>1997</v>
      </c>
      <c r="C45">
        <f>SUMIFS('EPA Export Aggregation'!F:F,'EPA Export Aggregation'!$A:$A,$B45,'EPA Export Aggregation'!$D:$D,$A$1)*IF($A45="CH4",About!$D$58,IF($A45="N2O",About!$D$59,1))</f>
        <v>0</v>
      </c>
      <c r="D45">
        <f>SUMIFS('EPA Export Aggregation'!G:G,'EPA Export Aggregation'!$A:$A,$B45,'EPA Export Aggregation'!$D:$D,$A$1)*IF($A45="CH4",About!$D$58,IF($A45="N2O",About!$D$59,1))</f>
        <v>0</v>
      </c>
      <c r="E45">
        <f>SUMIFS('EPA Export Aggregation'!H:H,'EPA Export Aggregation'!$A:$A,$B45,'EPA Export Aggregation'!$D:$D,$A$1)*IF($A45="CH4",About!$D$58,IF($A45="N2O",About!$D$59,1))</f>
        <v>0</v>
      </c>
      <c r="F45">
        <f>SUMIFS('EPA Export Aggregation'!I:I,'EPA Export Aggregation'!$A:$A,$B45,'EPA Export Aggregation'!$D:$D,$A$1)*IF($A45="CH4",About!$D$58,IF($A45="N2O",About!$D$59,1))</f>
        <v>0</v>
      </c>
      <c r="G45">
        <f>SUMIFS('EPA Export Aggregation'!J:J,'EPA Export Aggregation'!$A:$A,$B45,'EPA Export Aggregation'!$D:$D,$A$1)*IF($A45="CH4",About!$D$58,IF($A45="N2O",About!$D$59,1))</f>
        <v>0</v>
      </c>
      <c r="H45">
        <f>SUMIFS('EPA Export Aggregation'!K:K,'EPA Export Aggregation'!$A:$A,$B45,'EPA Export Aggregation'!$D:$D,$A$1)*IF($A45="CH4",About!$D$58,IF($A45="N2O",About!$D$59,1))</f>
        <v>0</v>
      </c>
      <c r="I45">
        <f>SUMIFS('EPA Export Aggregation'!L:L,'EPA Export Aggregation'!$A:$A,$B45,'EPA Export Aggregation'!$D:$D,$A$1)*IF($A45="CH4",About!$D$58,IF($A45="N2O",About!$D$59,1))</f>
        <v>0</v>
      </c>
      <c r="J45">
        <f>SUMIFS('EPA Export Aggregation'!M:M,'EPA Export Aggregation'!$A:$A,$B45,'EPA Export Aggregation'!$D:$D,$A$1)*IF($A45="CH4",About!$D$58,IF($A45="N2O",About!$D$59,1))</f>
        <v>0</v>
      </c>
      <c r="K45">
        <f>SUMIFS('EPA Export Aggregation'!N:N,'EPA Export Aggregation'!$A:$A,$B45,'EPA Export Aggregation'!$D:$D,$A$1)*IF($A45="CH4",About!$D$58,IF($A45="N2O",About!$D$59,1))</f>
        <v>0</v>
      </c>
      <c r="L45">
        <f>SUMIFS('EPA Export Aggregation'!O:O,'EPA Export Aggregation'!$A:$A,$B45,'EPA Export Aggregation'!$D:$D,$A$1)*IF($A45="CH4",About!$D$58,IF($A45="N2O",About!$D$59,1))</f>
        <v>0</v>
      </c>
      <c r="M45">
        <f>SUMIFS('EPA Export Aggregation'!P:P,'EPA Export Aggregation'!$A:$A,$B45,'EPA Export Aggregation'!$D:$D,$A$1)*IF($A45="CH4",About!$D$58,IF($A45="N2O",About!$D$59,1))</f>
        <v>0</v>
      </c>
      <c r="N45">
        <f>SUMIFS('EPA Export Aggregation'!Q:Q,'EPA Export Aggregation'!$A:$A,$B45,'EPA Export Aggregation'!$D:$D,$A$1)*IF($A45="CH4",About!$D$58,IF($A45="N2O",About!$D$59,1))</f>
        <v>0</v>
      </c>
      <c r="O45">
        <f>SUMIFS('EPA Export Aggregation'!R:R,'EPA Export Aggregation'!$A:$A,$B45,'EPA Export Aggregation'!$D:$D,$A$1)*IF($A45="CH4",About!$D$58,IF($A45="N2O",About!$D$59,1))</f>
        <v>0</v>
      </c>
      <c r="P45">
        <f>SUMIFS('EPA Export Aggregation'!S:S,'EPA Export Aggregation'!$A:$A,$B45,'EPA Export Aggregation'!$D:$D,$A$1)*IF($A45="CH4",About!$D$58,IF($A45="N2O",About!$D$59,1))</f>
        <v>0</v>
      </c>
      <c r="Q45">
        <f>SUMIFS('EPA Export Aggregation'!T:T,'EPA Export Aggregation'!$A:$A,$B45,'EPA Export Aggregation'!$D:$D,$A$1)*IF($A45="CH4",About!$D$58,IF($A45="N2O",About!$D$59,1))</f>
        <v>0</v>
      </c>
      <c r="R45">
        <f>SUMIFS('EPA Export Aggregation'!U:U,'EPA Export Aggregation'!$A:$A,$B45,'EPA Export Aggregation'!$D:$D,$A$1)*IF($A45="CH4",About!$D$58,IF($A45="N2O",About!$D$59,1))</f>
        <v>0</v>
      </c>
      <c r="S45">
        <f>SUMIFS('EPA Export Aggregation'!V:V,'EPA Export Aggregation'!$A:$A,$B45,'EPA Export Aggregation'!$D:$D,$A$1)*IF($A45="CH4",About!$D$58,IF($A45="N2O",About!$D$59,1))</f>
        <v>0</v>
      </c>
      <c r="T45">
        <f>SUMIFS('EPA Export Aggregation'!W:W,'EPA Export Aggregation'!$A:$A,$B45,'EPA Export Aggregation'!$D:$D,$A$1)*IF($A45="CH4",About!$D$58,IF($A45="N2O",About!$D$59,1))</f>
        <v>0</v>
      </c>
      <c r="U45">
        <f>SUMIFS('EPA Export Aggregation'!X:X,'EPA Export Aggregation'!$A:$A,$B45,'EPA Export Aggregation'!$D:$D,$A$1)*IF($A45="CH4",About!$D$58,IF($A45="N2O",About!$D$59,1))</f>
        <v>0</v>
      </c>
      <c r="V45">
        <f>SUMIFS('EPA Export Aggregation'!Y:Y,'EPA Export Aggregation'!$A:$A,$B45,'EPA Export Aggregation'!$D:$D,$A$1)*IF($A45="CH4",About!$D$58,IF($A45="N2O",About!$D$59,1))</f>
        <v>0</v>
      </c>
      <c r="W45" s="121">
        <f>SUMIFS('EPA Export Aggregation'!Z:Z,'EPA Export Aggregation'!$A:$A,$B45,'EPA Export Aggregation'!$D:$D,$A$1)*IF($A45="CH4",About!$D$58,IF($A45="N2O",About!$D$59,1))</f>
        <v>0</v>
      </c>
      <c r="X45" s="121">
        <f>SUMIFS('EPA Export Aggregation'!AA:AA,'EPA Export Aggregation'!$A:$A,$B45,'EPA Export Aggregation'!$D:$D,$A$1)*IF($A45="CH4",About!$D$58,IF($A45="N2O",About!$D$59,1))</f>
        <v>0</v>
      </c>
      <c r="Y45" s="121">
        <f>SUMIFS('EPA Export Aggregation'!AB:AB,'EPA Export Aggregation'!$A:$A,$B45,'EPA Export Aggregation'!$D:$D,$A$1)*IF($A45="CH4",About!$D$58,IF($A45="N2O",About!$D$59,1))</f>
        <v>0</v>
      </c>
      <c r="Z45" s="121">
        <f>SUMIFS('EPA Export Aggregation'!AC:AC,'EPA Export Aggregation'!$A:$A,$B45,'EPA Export Aggregation'!$D:$D,$A$1)*IF($A45="CH4",About!$D$58,IF($A45="N2O",About!$D$59,1))</f>
        <v>0</v>
      </c>
      <c r="AA45" s="121">
        <f>SUMIFS('EPA Export Aggregation'!AD:AD,'EPA Export Aggregation'!$A:$A,$B45,'EPA Export Aggregation'!$D:$D,$A$1)*IF($A45="CH4",About!$D$58,IF($A45="N2O",About!$D$59,1))</f>
        <v>0</v>
      </c>
      <c r="AB45" s="121">
        <f>SUMIFS('EPA Export Aggregation'!AE:AE,'EPA Export Aggregation'!$A:$A,$B45,'EPA Export Aggregation'!$D:$D,$A$1)*IF($A45="CH4",About!$D$58,IF($A45="N2O",About!$D$59,1))</f>
        <v>0</v>
      </c>
      <c r="AC45" s="121">
        <f>SUMIFS('EPA Export Aggregation'!AF:AF,'EPA Export Aggregation'!$A:$A,$B45,'EPA Export Aggregation'!$D:$D,$A$1)*IF($A45="CH4",About!$D$58,IF($A45="N2O",About!$D$59,1))</f>
        <v>0</v>
      </c>
      <c r="AD45" s="121">
        <f>SUMIFS('EPA Export Aggregation'!AG:AG,'EPA Export Aggregation'!$A:$A,$B45,'EPA Export Aggregation'!$D:$D,$A$1)*IF($A45="CH4",About!$D$58,IF($A45="N2O",About!$D$59,1))</f>
        <v>0</v>
      </c>
      <c r="AE45" s="121">
        <f>SUMIFS('EPA Export Aggregation'!AH:AH,'EPA Export Aggregation'!$A:$A,$B45,'EPA Export Aggregation'!$D:$D,$A$1)*IF($A45="CH4",About!$D$58,IF($A45="N2O",About!$D$59,1))</f>
        <v>0</v>
      </c>
      <c r="AF45" s="121">
        <f>SUMIFS('EPA Export Aggregation'!AI:AI,'EPA Export Aggregation'!$A:$A,$B45,'EPA Export Aggregation'!$D:$D,$A$1)*IF($A45="CH4",About!$D$58,IF($A45="N2O",About!$D$59,1))</f>
        <v>0</v>
      </c>
      <c r="AG45" s="121">
        <f>SUMIFS('EPA Export Aggregation'!AJ:AJ,'EPA Export Aggregation'!$A:$A,$B45,'EPA Export Aggregation'!$D:$D,$A$1)*IF($A45="CH4",About!$D$58,IF($A45="N2O",About!$D$59,1))</f>
        <v>0</v>
      </c>
      <c r="AH45" s="121">
        <f>SUMIFS('EPA Export Aggregation'!AK:AK,'EPA Export Aggregation'!$A:$A,$B45,'EPA Export Aggregation'!$D:$D,$A$1)*IF($A45="CH4",About!$D$58,IF($A45="N2O",About!$D$59,1))</f>
        <v>0</v>
      </c>
    </row>
    <row r="46" spans="1:34" x14ac:dyDescent="0.25">
      <c r="A46" s="119" t="s">
        <v>487</v>
      </c>
      <c r="B46" s="120" t="s">
        <v>1998</v>
      </c>
      <c r="C46" s="121">
        <f>SUMIFS('EPA Export Aggregation'!F:F,'EPA Export Aggregation'!$A:$A,$B46,'EPA Export Aggregation'!$D:$D,$A$1)*IF($A46="CH4",About!$D$58,IF($A46="N2O",About!$D$59,1))</f>
        <v>0</v>
      </c>
      <c r="D46" s="121">
        <f>SUMIFS('EPA Export Aggregation'!G:G,'EPA Export Aggregation'!$A:$A,$B46,'EPA Export Aggregation'!$D:$D,$A$1)*IF($A46="CH4",About!$D$58,IF($A46="N2O",About!$D$59,1))</f>
        <v>0</v>
      </c>
      <c r="E46" s="121">
        <f>SUMIFS('EPA Export Aggregation'!H:H,'EPA Export Aggregation'!$A:$A,$B46,'EPA Export Aggregation'!$D:$D,$A$1)*IF($A46="CH4",About!$D$58,IF($A46="N2O",About!$D$59,1))</f>
        <v>0</v>
      </c>
      <c r="F46" s="121">
        <f>SUMIFS('EPA Export Aggregation'!I:I,'EPA Export Aggregation'!$A:$A,$B46,'EPA Export Aggregation'!$D:$D,$A$1)*IF($A46="CH4",About!$D$58,IF($A46="N2O",About!$D$59,1))</f>
        <v>0</v>
      </c>
      <c r="G46" s="121">
        <f>SUMIFS('EPA Export Aggregation'!J:J,'EPA Export Aggregation'!$A:$A,$B46,'EPA Export Aggregation'!$D:$D,$A$1)*IF($A46="CH4",About!$D$58,IF($A46="N2O",About!$D$59,1))</f>
        <v>0</v>
      </c>
      <c r="H46" s="121">
        <f>SUMIFS('EPA Export Aggregation'!K:K,'EPA Export Aggregation'!$A:$A,$B46,'EPA Export Aggregation'!$D:$D,$A$1)*IF($A46="CH4",About!$D$58,IF($A46="N2O",About!$D$59,1))</f>
        <v>0</v>
      </c>
      <c r="I46" s="121">
        <f>SUMIFS('EPA Export Aggregation'!L:L,'EPA Export Aggregation'!$A:$A,$B46,'EPA Export Aggregation'!$D:$D,$A$1)*IF($A46="CH4",About!$D$58,IF($A46="N2O",About!$D$59,1))</f>
        <v>0</v>
      </c>
      <c r="J46" s="121">
        <f>SUMIFS('EPA Export Aggregation'!M:M,'EPA Export Aggregation'!$A:$A,$B46,'EPA Export Aggregation'!$D:$D,$A$1)*IF($A46="CH4",About!$D$58,IF($A46="N2O",About!$D$59,1))</f>
        <v>0</v>
      </c>
      <c r="K46">
        <f>SUMIFS('EPA Export Aggregation'!N:N,'EPA Export Aggregation'!$A:$A,$B46,'EPA Export Aggregation'!$D:$D,$A$1)*IF($A46="CH4",About!$D$58,IF($A46="N2O",About!$D$59,1))</f>
        <v>0</v>
      </c>
      <c r="L46">
        <f>SUMIFS('EPA Export Aggregation'!O:O,'EPA Export Aggregation'!$A:$A,$B46,'EPA Export Aggregation'!$D:$D,$A$1)*IF($A46="CH4",About!$D$58,IF($A46="N2O",About!$D$59,1))</f>
        <v>0</v>
      </c>
      <c r="M46">
        <f>SUMIFS('EPA Export Aggregation'!P:P,'EPA Export Aggregation'!$A:$A,$B46,'EPA Export Aggregation'!$D:$D,$A$1)*IF($A46="CH4",About!$D$58,IF($A46="N2O",About!$D$59,1))</f>
        <v>0</v>
      </c>
      <c r="N46">
        <f>SUMIFS('EPA Export Aggregation'!Q:Q,'EPA Export Aggregation'!$A:$A,$B46,'EPA Export Aggregation'!$D:$D,$A$1)*IF($A46="CH4",About!$D$58,IF($A46="N2O",About!$D$59,1))</f>
        <v>0</v>
      </c>
      <c r="O46">
        <f>SUMIFS('EPA Export Aggregation'!R:R,'EPA Export Aggregation'!$A:$A,$B46,'EPA Export Aggregation'!$D:$D,$A$1)*IF($A46="CH4",About!$D$58,IF($A46="N2O",About!$D$59,1))</f>
        <v>0</v>
      </c>
      <c r="P46">
        <f>SUMIFS('EPA Export Aggregation'!S:S,'EPA Export Aggregation'!$A:$A,$B46,'EPA Export Aggregation'!$D:$D,$A$1)*IF($A46="CH4",About!$D$58,IF($A46="N2O",About!$D$59,1))</f>
        <v>0</v>
      </c>
      <c r="Q46">
        <f>SUMIFS('EPA Export Aggregation'!T:T,'EPA Export Aggregation'!$A:$A,$B46,'EPA Export Aggregation'!$D:$D,$A$1)*IF($A46="CH4",About!$D$58,IF($A46="N2O",About!$D$59,1))</f>
        <v>0</v>
      </c>
      <c r="R46">
        <f>SUMIFS('EPA Export Aggregation'!U:U,'EPA Export Aggregation'!$A:$A,$B46,'EPA Export Aggregation'!$D:$D,$A$1)*IF($A46="CH4",About!$D$58,IF($A46="N2O",About!$D$59,1))</f>
        <v>0</v>
      </c>
      <c r="S46">
        <f>SUMIFS('EPA Export Aggregation'!V:V,'EPA Export Aggregation'!$A:$A,$B46,'EPA Export Aggregation'!$D:$D,$A$1)*IF($A46="CH4",About!$D$58,IF($A46="N2O",About!$D$59,1))</f>
        <v>0</v>
      </c>
      <c r="T46">
        <f>SUMIFS('EPA Export Aggregation'!W:W,'EPA Export Aggregation'!$A:$A,$B46,'EPA Export Aggregation'!$D:$D,$A$1)*IF($A46="CH4",About!$D$58,IF($A46="N2O",About!$D$59,1))</f>
        <v>0</v>
      </c>
      <c r="U46">
        <f>SUMIFS('EPA Export Aggregation'!X:X,'EPA Export Aggregation'!$A:$A,$B46,'EPA Export Aggregation'!$D:$D,$A$1)*IF($A46="CH4",About!$D$58,IF($A46="N2O",About!$D$59,1))</f>
        <v>0</v>
      </c>
      <c r="V46">
        <f>SUMIFS('EPA Export Aggregation'!Y:Y,'EPA Export Aggregation'!$A:$A,$B46,'EPA Export Aggregation'!$D:$D,$A$1)*IF($A46="CH4",About!$D$58,IF($A46="N2O",About!$D$59,1))</f>
        <v>0</v>
      </c>
      <c r="W46">
        <f>SUMIFS('EPA Export Aggregation'!Z:Z,'EPA Export Aggregation'!$A:$A,$B46,'EPA Export Aggregation'!$D:$D,$A$1)*IF($A46="CH4",About!$D$58,IF($A46="N2O",About!$D$59,1))</f>
        <v>0</v>
      </c>
      <c r="X46">
        <f>SUMIFS('EPA Export Aggregation'!AA:AA,'EPA Export Aggregation'!$A:$A,$B46,'EPA Export Aggregation'!$D:$D,$A$1)*IF($A46="CH4",About!$D$58,IF($A46="N2O",About!$D$59,1))</f>
        <v>0</v>
      </c>
      <c r="Y46">
        <f>SUMIFS('EPA Export Aggregation'!AB:AB,'EPA Export Aggregation'!$A:$A,$B46,'EPA Export Aggregation'!$D:$D,$A$1)*IF($A46="CH4",About!$D$58,IF($A46="N2O",About!$D$59,1))</f>
        <v>0</v>
      </c>
      <c r="Z46">
        <f>SUMIFS('EPA Export Aggregation'!AC:AC,'EPA Export Aggregation'!$A:$A,$B46,'EPA Export Aggregation'!$D:$D,$A$1)*IF($A46="CH4",About!$D$58,IF($A46="N2O",About!$D$59,1))</f>
        <v>0</v>
      </c>
      <c r="AA46">
        <f>SUMIFS('EPA Export Aggregation'!AD:AD,'EPA Export Aggregation'!$A:$A,$B46,'EPA Export Aggregation'!$D:$D,$A$1)*IF($A46="CH4",About!$D$58,IF($A46="N2O",About!$D$59,1))</f>
        <v>0</v>
      </c>
      <c r="AB46">
        <f>SUMIFS('EPA Export Aggregation'!AE:AE,'EPA Export Aggregation'!$A:$A,$B46,'EPA Export Aggregation'!$D:$D,$A$1)*IF($A46="CH4",About!$D$58,IF($A46="N2O",About!$D$59,1))</f>
        <v>0</v>
      </c>
      <c r="AC46">
        <f>SUMIFS('EPA Export Aggregation'!AF:AF,'EPA Export Aggregation'!$A:$A,$B46,'EPA Export Aggregation'!$D:$D,$A$1)*IF($A46="CH4",About!$D$58,IF($A46="N2O",About!$D$59,1))</f>
        <v>0</v>
      </c>
      <c r="AD46">
        <f>SUMIFS('EPA Export Aggregation'!AG:AG,'EPA Export Aggregation'!$A:$A,$B46,'EPA Export Aggregation'!$D:$D,$A$1)*IF($A46="CH4",About!$D$58,IF($A46="N2O",About!$D$59,1))</f>
        <v>0</v>
      </c>
      <c r="AE46">
        <f>SUMIFS('EPA Export Aggregation'!AH:AH,'EPA Export Aggregation'!$A:$A,$B46,'EPA Export Aggregation'!$D:$D,$A$1)*IF($A46="CH4",About!$D$58,IF($A46="N2O",About!$D$59,1))</f>
        <v>0</v>
      </c>
      <c r="AF46">
        <f>SUMIFS('EPA Export Aggregation'!AI:AI,'EPA Export Aggregation'!$A:$A,$B46,'EPA Export Aggregation'!$D:$D,$A$1)*IF($A46="CH4",About!$D$58,IF($A46="N2O",About!$D$59,1))</f>
        <v>0</v>
      </c>
      <c r="AG46">
        <f>SUMIFS('EPA Export Aggregation'!AJ:AJ,'EPA Export Aggregation'!$A:$A,$B46,'EPA Export Aggregation'!$D:$D,$A$1)*IF($A46="CH4",About!$D$58,IF($A46="N2O",About!$D$59,1))</f>
        <v>0</v>
      </c>
      <c r="AH46">
        <f>SUMIFS('EPA Export Aggregation'!AK:AK,'EPA Export Aggregation'!$A:$A,$B46,'EPA Export Aggregation'!$D:$D,$A$1)*IF($A46="CH4",About!$D$58,IF($A46="N2O",About!$D$59,1))</f>
        <v>0</v>
      </c>
    </row>
    <row r="47" spans="1:34" x14ac:dyDescent="0.25">
      <c r="A47" s="119" t="s">
        <v>487</v>
      </c>
      <c r="B47" s="120" t="s">
        <v>1999</v>
      </c>
      <c r="C47">
        <f>SUMIFS('EPA Export Aggregation'!F:F,'EPA Export Aggregation'!$A:$A,$B47,'EPA Export Aggregation'!$D:$D,$A$1)*IF($A47="CH4",About!$D$58,IF($A47="N2O",About!$D$59,1))</f>
        <v>0</v>
      </c>
      <c r="D47">
        <f>SUMIFS('EPA Export Aggregation'!G:G,'EPA Export Aggregation'!$A:$A,$B47,'EPA Export Aggregation'!$D:$D,$A$1)*IF($A47="CH4",About!$D$58,IF($A47="N2O",About!$D$59,1))</f>
        <v>0</v>
      </c>
      <c r="E47">
        <f>SUMIFS('EPA Export Aggregation'!H:H,'EPA Export Aggregation'!$A:$A,$B47,'EPA Export Aggregation'!$D:$D,$A$1)*IF($A47="CH4",About!$D$58,IF($A47="N2O",About!$D$59,1))</f>
        <v>0</v>
      </c>
      <c r="F47">
        <f>SUMIFS('EPA Export Aggregation'!I:I,'EPA Export Aggregation'!$A:$A,$B47,'EPA Export Aggregation'!$D:$D,$A$1)*IF($A47="CH4",About!$D$58,IF($A47="N2O",About!$D$59,1))</f>
        <v>0</v>
      </c>
      <c r="G47">
        <f>SUMIFS('EPA Export Aggregation'!J:J,'EPA Export Aggregation'!$A:$A,$B47,'EPA Export Aggregation'!$D:$D,$A$1)*IF($A47="CH4",About!$D$58,IF($A47="N2O",About!$D$59,1))</f>
        <v>0</v>
      </c>
      <c r="H47">
        <f>SUMIFS('EPA Export Aggregation'!K:K,'EPA Export Aggregation'!$A:$A,$B47,'EPA Export Aggregation'!$D:$D,$A$1)*IF($A47="CH4",About!$D$58,IF($A47="N2O",About!$D$59,1))</f>
        <v>0</v>
      </c>
      <c r="I47">
        <f>SUMIFS('EPA Export Aggregation'!L:L,'EPA Export Aggregation'!$A:$A,$B47,'EPA Export Aggregation'!$D:$D,$A$1)*IF($A47="CH4",About!$D$58,IF($A47="N2O",About!$D$59,1))</f>
        <v>0</v>
      </c>
      <c r="J47">
        <f>SUMIFS('EPA Export Aggregation'!M:M,'EPA Export Aggregation'!$A:$A,$B47,'EPA Export Aggregation'!$D:$D,$A$1)*IF($A47="CH4",About!$D$58,IF($A47="N2O",About!$D$59,1))</f>
        <v>0</v>
      </c>
      <c r="K47">
        <f>SUMIFS('EPA Export Aggregation'!N:N,'EPA Export Aggregation'!$A:$A,$B47,'EPA Export Aggregation'!$D:$D,$A$1)*IF($A47="CH4",About!$D$58,IF($A47="N2O",About!$D$59,1))</f>
        <v>0</v>
      </c>
      <c r="L47">
        <f>SUMIFS('EPA Export Aggregation'!O:O,'EPA Export Aggregation'!$A:$A,$B47,'EPA Export Aggregation'!$D:$D,$A$1)*IF($A47="CH4",About!$D$58,IF($A47="N2O",About!$D$59,1))</f>
        <v>0</v>
      </c>
      <c r="M47">
        <f>SUMIFS('EPA Export Aggregation'!P:P,'EPA Export Aggregation'!$A:$A,$B47,'EPA Export Aggregation'!$D:$D,$A$1)*IF($A47="CH4",About!$D$58,IF($A47="N2O",About!$D$59,1))</f>
        <v>0</v>
      </c>
      <c r="N47">
        <f>SUMIFS('EPA Export Aggregation'!Q:Q,'EPA Export Aggregation'!$A:$A,$B47,'EPA Export Aggregation'!$D:$D,$A$1)*IF($A47="CH4",About!$D$58,IF($A47="N2O",About!$D$59,1))</f>
        <v>0</v>
      </c>
      <c r="O47">
        <f>SUMIFS('EPA Export Aggregation'!R:R,'EPA Export Aggregation'!$A:$A,$B47,'EPA Export Aggregation'!$D:$D,$A$1)*IF($A47="CH4",About!$D$58,IF($A47="N2O",About!$D$59,1))</f>
        <v>0</v>
      </c>
      <c r="P47">
        <f>SUMIFS('EPA Export Aggregation'!S:S,'EPA Export Aggregation'!$A:$A,$B47,'EPA Export Aggregation'!$D:$D,$A$1)*IF($A47="CH4",About!$D$58,IF($A47="N2O",About!$D$59,1))</f>
        <v>0</v>
      </c>
      <c r="Q47">
        <f>SUMIFS('EPA Export Aggregation'!T:T,'EPA Export Aggregation'!$A:$A,$B47,'EPA Export Aggregation'!$D:$D,$A$1)*IF($A47="CH4",About!$D$58,IF($A47="N2O",About!$D$59,1))</f>
        <v>0</v>
      </c>
      <c r="R47">
        <f>SUMIFS('EPA Export Aggregation'!U:U,'EPA Export Aggregation'!$A:$A,$B47,'EPA Export Aggregation'!$D:$D,$A$1)*IF($A47="CH4",About!$D$58,IF($A47="N2O",About!$D$59,1))</f>
        <v>0</v>
      </c>
      <c r="S47">
        <f>SUMIFS('EPA Export Aggregation'!V:V,'EPA Export Aggregation'!$A:$A,$B47,'EPA Export Aggregation'!$D:$D,$A$1)*IF($A47="CH4",About!$D$58,IF($A47="N2O",About!$D$59,1))</f>
        <v>0</v>
      </c>
      <c r="T47">
        <f>SUMIFS('EPA Export Aggregation'!W:W,'EPA Export Aggregation'!$A:$A,$B47,'EPA Export Aggregation'!$D:$D,$A$1)*IF($A47="CH4",About!$D$58,IF($A47="N2O",About!$D$59,1))</f>
        <v>0</v>
      </c>
      <c r="U47">
        <f>SUMIFS('EPA Export Aggregation'!X:X,'EPA Export Aggregation'!$A:$A,$B47,'EPA Export Aggregation'!$D:$D,$A$1)*IF($A47="CH4",About!$D$58,IF($A47="N2O",About!$D$59,1))</f>
        <v>0</v>
      </c>
      <c r="V47">
        <f>SUMIFS('EPA Export Aggregation'!Y:Y,'EPA Export Aggregation'!$A:$A,$B47,'EPA Export Aggregation'!$D:$D,$A$1)*IF($A47="CH4",About!$D$58,IF($A47="N2O",About!$D$59,1))</f>
        <v>0</v>
      </c>
      <c r="W47">
        <f>SUMIFS('EPA Export Aggregation'!Z:Z,'EPA Export Aggregation'!$A:$A,$B47,'EPA Export Aggregation'!$D:$D,$A$1)*IF($A47="CH4",About!$D$58,IF($A47="N2O",About!$D$59,1))</f>
        <v>0</v>
      </c>
      <c r="X47">
        <f>SUMIFS('EPA Export Aggregation'!AA:AA,'EPA Export Aggregation'!$A:$A,$B47,'EPA Export Aggregation'!$D:$D,$A$1)*IF($A47="CH4",About!$D$58,IF($A47="N2O",About!$D$59,1))</f>
        <v>0</v>
      </c>
      <c r="Y47">
        <f>SUMIFS('EPA Export Aggregation'!AB:AB,'EPA Export Aggregation'!$A:$A,$B47,'EPA Export Aggregation'!$D:$D,$A$1)*IF($A47="CH4",About!$D$58,IF($A47="N2O",About!$D$59,1))</f>
        <v>0</v>
      </c>
      <c r="Z47">
        <f>SUMIFS('EPA Export Aggregation'!AC:AC,'EPA Export Aggregation'!$A:$A,$B47,'EPA Export Aggregation'!$D:$D,$A$1)*IF($A47="CH4",About!$D$58,IF($A47="N2O",About!$D$59,1))</f>
        <v>0</v>
      </c>
      <c r="AA47">
        <f>SUMIFS('EPA Export Aggregation'!AD:AD,'EPA Export Aggregation'!$A:$A,$B47,'EPA Export Aggregation'!$D:$D,$A$1)*IF($A47="CH4",About!$D$58,IF($A47="N2O",About!$D$59,1))</f>
        <v>0</v>
      </c>
      <c r="AB47">
        <f>SUMIFS('EPA Export Aggregation'!AE:AE,'EPA Export Aggregation'!$A:$A,$B47,'EPA Export Aggregation'!$D:$D,$A$1)*IF($A47="CH4",About!$D$58,IF($A47="N2O",About!$D$59,1))</f>
        <v>0</v>
      </c>
      <c r="AC47">
        <f>SUMIFS('EPA Export Aggregation'!AF:AF,'EPA Export Aggregation'!$A:$A,$B47,'EPA Export Aggregation'!$D:$D,$A$1)*IF($A47="CH4",About!$D$58,IF($A47="N2O",About!$D$59,1))</f>
        <v>0</v>
      </c>
      <c r="AD47">
        <f>SUMIFS('EPA Export Aggregation'!AG:AG,'EPA Export Aggregation'!$A:$A,$B47,'EPA Export Aggregation'!$D:$D,$A$1)*IF($A47="CH4",About!$D$58,IF($A47="N2O",About!$D$59,1))</f>
        <v>0</v>
      </c>
      <c r="AE47">
        <f>SUMIFS('EPA Export Aggregation'!AH:AH,'EPA Export Aggregation'!$A:$A,$B47,'EPA Export Aggregation'!$D:$D,$A$1)*IF($A47="CH4",About!$D$58,IF($A47="N2O",About!$D$59,1))</f>
        <v>0</v>
      </c>
      <c r="AF47">
        <f>SUMIFS('EPA Export Aggregation'!AI:AI,'EPA Export Aggregation'!$A:$A,$B47,'EPA Export Aggregation'!$D:$D,$A$1)*IF($A47="CH4",About!$D$58,IF($A47="N2O",About!$D$59,1))</f>
        <v>0</v>
      </c>
      <c r="AG47">
        <f>SUMIFS('EPA Export Aggregation'!AJ:AJ,'EPA Export Aggregation'!$A:$A,$B47,'EPA Export Aggregation'!$D:$D,$A$1)*IF($A47="CH4",About!$D$58,IF($A47="N2O",About!$D$59,1))</f>
        <v>0</v>
      </c>
      <c r="AH47">
        <f>SUMIFS('EPA Export Aggregation'!AK:AK,'EPA Export Aggregation'!$A:$A,$B47,'EPA Export Aggregation'!$D:$D,$A$1)*IF($A47="CH4",About!$D$58,IF($A47="N2O",About!$D$59,1))</f>
        <v>0</v>
      </c>
    </row>
    <row r="48" spans="1:34" x14ac:dyDescent="0.25">
      <c r="A48" s="119" t="s">
        <v>487</v>
      </c>
      <c r="B48" s="120" t="s">
        <v>2000</v>
      </c>
      <c r="C48">
        <f>SUMIFS('EPA Export Aggregation'!F:F,'EPA Export Aggregation'!$A:$A,$B48,'EPA Export Aggregation'!$D:$D,$A$1)*IF($A48="CH4",About!$D$58,IF($A48="N2O",About!$D$59,1))</f>
        <v>0</v>
      </c>
      <c r="D48">
        <f>SUMIFS('EPA Export Aggregation'!G:G,'EPA Export Aggregation'!$A:$A,$B48,'EPA Export Aggregation'!$D:$D,$A$1)*IF($A48="CH4",About!$D$58,IF($A48="N2O",About!$D$59,1))</f>
        <v>0</v>
      </c>
      <c r="E48">
        <f>SUMIFS('EPA Export Aggregation'!H:H,'EPA Export Aggregation'!$A:$A,$B48,'EPA Export Aggregation'!$D:$D,$A$1)*IF($A48="CH4",About!$D$58,IF($A48="N2O",About!$D$59,1))</f>
        <v>0</v>
      </c>
      <c r="F48">
        <f>SUMIFS('EPA Export Aggregation'!I:I,'EPA Export Aggregation'!$A:$A,$B48,'EPA Export Aggregation'!$D:$D,$A$1)*IF($A48="CH4",About!$D$58,IF($A48="N2O",About!$D$59,1))</f>
        <v>0</v>
      </c>
      <c r="G48">
        <f>SUMIFS('EPA Export Aggregation'!J:J,'EPA Export Aggregation'!$A:$A,$B48,'EPA Export Aggregation'!$D:$D,$A$1)*IF($A48="CH4",About!$D$58,IF($A48="N2O",About!$D$59,1))</f>
        <v>0</v>
      </c>
      <c r="H48">
        <f>SUMIFS('EPA Export Aggregation'!K:K,'EPA Export Aggregation'!$A:$A,$B48,'EPA Export Aggregation'!$D:$D,$A$1)*IF($A48="CH4",About!$D$58,IF($A48="N2O",About!$D$59,1))</f>
        <v>0</v>
      </c>
      <c r="I48">
        <f>SUMIFS('EPA Export Aggregation'!L:L,'EPA Export Aggregation'!$A:$A,$B48,'EPA Export Aggregation'!$D:$D,$A$1)*IF($A48="CH4",About!$D$58,IF($A48="N2O",About!$D$59,1))</f>
        <v>0</v>
      </c>
      <c r="J48">
        <f>SUMIFS('EPA Export Aggregation'!M:M,'EPA Export Aggregation'!$A:$A,$B48,'EPA Export Aggregation'!$D:$D,$A$1)*IF($A48="CH4",About!$D$58,IF($A48="N2O",About!$D$59,1))</f>
        <v>0</v>
      </c>
      <c r="K48">
        <f>SUMIFS('EPA Export Aggregation'!N:N,'EPA Export Aggregation'!$A:$A,$B48,'EPA Export Aggregation'!$D:$D,$A$1)*IF($A48="CH4",About!$D$58,IF($A48="N2O",About!$D$59,1))</f>
        <v>0</v>
      </c>
      <c r="L48">
        <f>SUMIFS('EPA Export Aggregation'!O:O,'EPA Export Aggregation'!$A:$A,$B48,'EPA Export Aggregation'!$D:$D,$A$1)*IF($A48="CH4",About!$D$58,IF($A48="N2O",About!$D$59,1))</f>
        <v>0</v>
      </c>
      <c r="M48">
        <f>SUMIFS('EPA Export Aggregation'!P:P,'EPA Export Aggregation'!$A:$A,$B48,'EPA Export Aggregation'!$D:$D,$A$1)*IF($A48="CH4",About!$D$58,IF($A48="N2O",About!$D$59,1))</f>
        <v>0</v>
      </c>
      <c r="N48">
        <f>SUMIFS('EPA Export Aggregation'!Q:Q,'EPA Export Aggregation'!$A:$A,$B48,'EPA Export Aggregation'!$D:$D,$A$1)*IF($A48="CH4",About!$D$58,IF($A48="N2O",About!$D$59,1))</f>
        <v>0</v>
      </c>
      <c r="O48">
        <f>SUMIFS('EPA Export Aggregation'!R:R,'EPA Export Aggregation'!$A:$A,$B48,'EPA Export Aggregation'!$D:$D,$A$1)*IF($A48="CH4",About!$D$58,IF($A48="N2O",About!$D$59,1))</f>
        <v>0</v>
      </c>
      <c r="P48">
        <f>SUMIFS('EPA Export Aggregation'!S:S,'EPA Export Aggregation'!$A:$A,$B48,'EPA Export Aggregation'!$D:$D,$A$1)*IF($A48="CH4",About!$D$58,IF($A48="N2O",About!$D$59,1))</f>
        <v>0</v>
      </c>
      <c r="Q48">
        <f>SUMIFS('EPA Export Aggregation'!T:T,'EPA Export Aggregation'!$A:$A,$B48,'EPA Export Aggregation'!$D:$D,$A$1)*IF($A48="CH4",About!$D$58,IF($A48="N2O",About!$D$59,1))</f>
        <v>0</v>
      </c>
      <c r="R48">
        <f>SUMIFS('EPA Export Aggregation'!U:U,'EPA Export Aggregation'!$A:$A,$B48,'EPA Export Aggregation'!$D:$D,$A$1)*IF($A48="CH4",About!$D$58,IF($A48="N2O",About!$D$59,1))</f>
        <v>0</v>
      </c>
      <c r="S48">
        <f>SUMIFS('EPA Export Aggregation'!V:V,'EPA Export Aggregation'!$A:$A,$B48,'EPA Export Aggregation'!$D:$D,$A$1)*IF($A48="CH4",About!$D$58,IF($A48="N2O",About!$D$59,1))</f>
        <v>0</v>
      </c>
      <c r="T48">
        <f>SUMIFS('EPA Export Aggregation'!W:W,'EPA Export Aggregation'!$A:$A,$B48,'EPA Export Aggregation'!$D:$D,$A$1)*IF($A48="CH4",About!$D$58,IF($A48="N2O",About!$D$59,1))</f>
        <v>0</v>
      </c>
      <c r="U48">
        <f>SUMIFS('EPA Export Aggregation'!X:X,'EPA Export Aggregation'!$A:$A,$B48,'EPA Export Aggregation'!$D:$D,$A$1)*IF($A48="CH4",About!$D$58,IF($A48="N2O",About!$D$59,1))</f>
        <v>0</v>
      </c>
      <c r="V48">
        <f>SUMIFS('EPA Export Aggregation'!Y:Y,'EPA Export Aggregation'!$A:$A,$B48,'EPA Export Aggregation'!$D:$D,$A$1)*IF($A48="CH4",About!$D$58,IF($A48="N2O",About!$D$59,1))</f>
        <v>0</v>
      </c>
      <c r="W48">
        <f>SUMIFS('EPA Export Aggregation'!Z:Z,'EPA Export Aggregation'!$A:$A,$B48,'EPA Export Aggregation'!$D:$D,$A$1)*IF($A48="CH4",About!$D$58,IF($A48="N2O",About!$D$59,1))</f>
        <v>0</v>
      </c>
      <c r="X48">
        <f>SUMIFS('EPA Export Aggregation'!AA:AA,'EPA Export Aggregation'!$A:$A,$B48,'EPA Export Aggregation'!$D:$D,$A$1)*IF($A48="CH4",About!$D$58,IF($A48="N2O",About!$D$59,1))</f>
        <v>0</v>
      </c>
      <c r="Y48">
        <f>SUMIFS('EPA Export Aggregation'!AB:AB,'EPA Export Aggregation'!$A:$A,$B48,'EPA Export Aggregation'!$D:$D,$A$1)*IF($A48="CH4",About!$D$58,IF($A48="N2O",About!$D$59,1))</f>
        <v>0</v>
      </c>
      <c r="Z48">
        <f>SUMIFS('EPA Export Aggregation'!AC:AC,'EPA Export Aggregation'!$A:$A,$B48,'EPA Export Aggregation'!$D:$D,$A$1)*IF($A48="CH4",About!$D$58,IF($A48="N2O",About!$D$59,1))</f>
        <v>0</v>
      </c>
      <c r="AA48">
        <f>SUMIFS('EPA Export Aggregation'!AD:AD,'EPA Export Aggregation'!$A:$A,$B48,'EPA Export Aggregation'!$D:$D,$A$1)*IF($A48="CH4",About!$D$58,IF($A48="N2O",About!$D$59,1))</f>
        <v>0</v>
      </c>
      <c r="AB48">
        <f>SUMIFS('EPA Export Aggregation'!AE:AE,'EPA Export Aggregation'!$A:$A,$B48,'EPA Export Aggregation'!$D:$D,$A$1)*IF($A48="CH4",About!$D$58,IF($A48="N2O",About!$D$59,1))</f>
        <v>0</v>
      </c>
      <c r="AC48">
        <f>SUMIFS('EPA Export Aggregation'!AF:AF,'EPA Export Aggregation'!$A:$A,$B48,'EPA Export Aggregation'!$D:$D,$A$1)*IF($A48="CH4",About!$D$58,IF($A48="N2O",About!$D$59,1))</f>
        <v>0</v>
      </c>
      <c r="AD48">
        <f>SUMIFS('EPA Export Aggregation'!AG:AG,'EPA Export Aggregation'!$A:$A,$B48,'EPA Export Aggregation'!$D:$D,$A$1)*IF($A48="CH4",About!$D$58,IF($A48="N2O",About!$D$59,1))</f>
        <v>0</v>
      </c>
      <c r="AE48">
        <f>SUMIFS('EPA Export Aggregation'!AH:AH,'EPA Export Aggregation'!$A:$A,$B48,'EPA Export Aggregation'!$D:$D,$A$1)*IF($A48="CH4",About!$D$58,IF($A48="N2O",About!$D$59,1))</f>
        <v>0</v>
      </c>
      <c r="AF48">
        <f>SUMIFS('EPA Export Aggregation'!AI:AI,'EPA Export Aggregation'!$A:$A,$B48,'EPA Export Aggregation'!$D:$D,$A$1)*IF($A48="CH4",About!$D$58,IF($A48="N2O",About!$D$59,1))</f>
        <v>0</v>
      </c>
      <c r="AG48">
        <f>SUMIFS('EPA Export Aggregation'!AJ:AJ,'EPA Export Aggregation'!$A:$A,$B48,'EPA Export Aggregation'!$D:$D,$A$1)*IF($A48="CH4",About!$D$58,IF($A48="N2O",About!$D$59,1))</f>
        <v>0</v>
      </c>
      <c r="AH48">
        <f>SUMIFS('EPA Export Aggregation'!AK:AK,'EPA Export Aggregation'!$A:$A,$B48,'EPA Export Aggregation'!$D:$D,$A$1)*IF($A48="CH4",About!$D$58,IF($A48="N2O",About!$D$59,1))</f>
        <v>0</v>
      </c>
    </row>
    <row r="49" spans="1:34" x14ac:dyDescent="0.25">
      <c r="A49" s="119" t="s">
        <v>487</v>
      </c>
      <c r="B49" s="120" t="s">
        <v>2001</v>
      </c>
      <c r="C49" s="121">
        <f>SUMIFS('EPA Export Aggregation'!F:F,'EPA Export Aggregation'!$A:$A,$B49,'EPA Export Aggregation'!$D:$D,$A$1)*IF($A49="CH4",About!$D$58,IF($A49="N2O",About!$D$59,1))</f>
        <v>0</v>
      </c>
      <c r="D49" s="121">
        <f>SUMIFS('EPA Export Aggregation'!G:G,'EPA Export Aggregation'!$A:$A,$B49,'EPA Export Aggregation'!$D:$D,$A$1)*IF($A49="CH4",About!$D$58,IF($A49="N2O",About!$D$59,1))</f>
        <v>0</v>
      </c>
      <c r="E49" s="121">
        <f>SUMIFS('EPA Export Aggregation'!H:H,'EPA Export Aggregation'!$A:$A,$B49,'EPA Export Aggregation'!$D:$D,$A$1)*IF($A49="CH4",About!$D$58,IF($A49="N2O",About!$D$59,1))</f>
        <v>0</v>
      </c>
      <c r="F49" s="121">
        <f>SUMIFS('EPA Export Aggregation'!I:I,'EPA Export Aggregation'!$A:$A,$B49,'EPA Export Aggregation'!$D:$D,$A$1)*IF($A49="CH4",About!$D$58,IF($A49="N2O",About!$D$59,1))</f>
        <v>0</v>
      </c>
      <c r="G49" s="121">
        <f>SUMIFS('EPA Export Aggregation'!J:J,'EPA Export Aggregation'!$A:$A,$B49,'EPA Export Aggregation'!$D:$D,$A$1)*IF($A49="CH4",About!$D$58,IF($A49="N2O",About!$D$59,1))</f>
        <v>0</v>
      </c>
      <c r="H49" s="121">
        <f>SUMIFS('EPA Export Aggregation'!K:K,'EPA Export Aggregation'!$A:$A,$B49,'EPA Export Aggregation'!$D:$D,$A$1)*IF($A49="CH4",About!$D$58,IF($A49="N2O",About!$D$59,1))</f>
        <v>0</v>
      </c>
      <c r="I49" s="121">
        <f>SUMIFS('EPA Export Aggregation'!L:L,'EPA Export Aggregation'!$A:$A,$B49,'EPA Export Aggregation'!$D:$D,$A$1)*IF($A49="CH4",About!$D$58,IF($A49="N2O",About!$D$59,1))</f>
        <v>0</v>
      </c>
      <c r="J49" s="121">
        <f>SUMIFS('EPA Export Aggregation'!M:M,'EPA Export Aggregation'!$A:$A,$B49,'EPA Export Aggregation'!$D:$D,$A$1)*IF($A49="CH4",About!$D$58,IF($A49="N2O",About!$D$59,1))</f>
        <v>0</v>
      </c>
      <c r="K49" s="121">
        <f>SUMIFS('EPA Export Aggregation'!N:N,'EPA Export Aggregation'!$A:$A,$B49,'EPA Export Aggregation'!$D:$D,$A$1)*IF($A49="CH4",About!$D$58,IF($A49="N2O",About!$D$59,1))</f>
        <v>0</v>
      </c>
      <c r="L49" s="121">
        <f>SUMIFS('EPA Export Aggregation'!O:O,'EPA Export Aggregation'!$A:$A,$B49,'EPA Export Aggregation'!$D:$D,$A$1)*IF($A49="CH4",About!$D$58,IF($A49="N2O",About!$D$59,1))</f>
        <v>0</v>
      </c>
      <c r="M49" s="121">
        <f>SUMIFS('EPA Export Aggregation'!P:P,'EPA Export Aggregation'!$A:$A,$B49,'EPA Export Aggregation'!$D:$D,$A$1)*IF($A49="CH4",About!$D$58,IF($A49="N2O",About!$D$59,1))</f>
        <v>0</v>
      </c>
      <c r="N49" s="121">
        <f>SUMIFS('EPA Export Aggregation'!Q:Q,'EPA Export Aggregation'!$A:$A,$B49,'EPA Export Aggregation'!$D:$D,$A$1)*IF($A49="CH4",About!$D$58,IF($A49="N2O",About!$D$59,1))</f>
        <v>0</v>
      </c>
      <c r="O49" s="121">
        <f>SUMIFS('EPA Export Aggregation'!R:R,'EPA Export Aggregation'!$A:$A,$B49,'EPA Export Aggregation'!$D:$D,$A$1)*IF($A49="CH4",About!$D$58,IF($A49="N2O",About!$D$59,1))</f>
        <v>0</v>
      </c>
      <c r="P49" s="121">
        <f>SUMIFS('EPA Export Aggregation'!S:S,'EPA Export Aggregation'!$A:$A,$B49,'EPA Export Aggregation'!$D:$D,$A$1)*IF($A49="CH4",About!$D$58,IF($A49="N2O",About!$D$59,1))</f>
        <v>0</v>
      </c>
      <c r="Q49" s="121">
        <f>SUMIFS('EPA Export Aggregation'!T:T,'EPA Export Aggregation'!$A:$A,$B49,'EPA Export Aggregation'!$D:$D,$A$1)*IF($A49="CH4",About!$D$58,IF($A49="N2O",About!$D$59,1))</f>
        <v>0</v>
      </c>
      <c r="R49" s="121">
        <f>SUMIFS('EPA Export Aggregation'!U:U,'EPA Export Aggregation'!$A:$A,$B49,'EPA Export Aggregation'!$D:$D,$A$1)*IF($A49="CH4",About!$D$58,IF($A49="N2O",About!$D$59,1))</f>
        <v>0</v>
      </c>
      <c r="S49" s="121">
        <f>SUMIFS('EPA Export Aggregation'!V:V,'EPA Export Aggregation'!$A:$A,$B49,'EPA Export Aggregation'!$D:$D,$A$1)*IF($A49="CH4",About!$D$58,IF($A49="N2O",About!$D$59,1))</f>
        <v>0</v>
      </c>
      <c r="T49" s="121">
        <f>SUMIFS('EPA Export Aggregation'!W:W,'EPA Export Aggregation'!$A:$A,$B49,'EPA Export Aggregation'!$D:$D,$A$1)*IF($A49="CH4",About!$D$58,IF($A49="N2O",About!$D$59,1))</f>
        <v>0</v>
      </c>
      <c r="U49" s="121">
        <f>SUMIFS('EPA Export Aggregation'!X:X,'EPA Export Aggregation'!$A:$A,$B49,'EPA Export Aggregation'!$D:$D,$A$1)*IF($A49="CH4",About!$D$58,IF($A49="N2O",About!$D$59,1))</f>
        <v>0</v>
      </c>
      <c r="V49" s="121">
        <f>SUMIFS('EPA Export Aggregation'!Y:Y,'EPA Export Aggregation'!$A:$A,$B49,'EPA Export Aggregation'!$D:$D,$A$1)*IF($A49="CH4",About!$D$58,IF($A49="N2O",About!$D$59,1))</f>
        <v>0</v>
      </c>
      <c r="W49" s="121">
        <f>SUMIFS('EPA Export Aggregation'!Z:Z,'EPA Export Aggregation'!$A:$A,$B49,'EPA Export Aggregation'!$D:$D,$A$1)*IF($A49="CH4",About!$D$58,IF($A49="N2O",About!$D$59,1))</f>
        <v>0</v>
      </c>
      <c r="X49" s="121">
        <f>SUMIFS('EPA Export Aggregation'!AA:AA,'EPA Export Aggregation'!$A:$A,$B49,'EPA Export Aggregation'!$D:$D,$A$1)*IF($A49="CH4",About!$D$58,IF($A49="N2O",About!$D$59,1))</f>
        <v>0</v>
      </c>
      <c r="Y49" s="121">
        <f>SUMIFS('EPA Export Aggregation'!AB:AB,'EPA Export Aggregation'!$A:$A,$B49,'EPA Export Aggregation'!$D:$D,$A$1)*IF($A49="CH4",About!$D$58,IF($A49="N2O",About!$D$59,1))</f>
        <v>0</v>
      </c>
      <c r="Z49" s="121">
        <f>SUMIFS('EPA Export Aggregation'!AC:AC,'EPA Export Aggregation'!$A:$A,$B49,'EPA Export Aggregation'!$D:$D,$A$1)*IF($A49="CH4",About!$D$58,IF($A49="N2O",About!$D$59,1))</f>
        <v>0</v>
      </c>
      <c r="AA49" s="121">
        <f>SUMIFS('EPA Export Aggregation'!AD:AD,'EPA Export Aggregation'!$A:$A,$B49,'EPA Export Aggregation'!$D:$D,$A$1)*IF($A49="CH4",About!$D$58,IF($A49="N2O",About!$D$59,1))</f>
        <v>0</v>
      </c>
      <c r="AB49" s="121">
        <f>SUMIFS('EPA Export Aggregation'!AE:AE,'EPA Export Aggregation'!$A:$A,$B49,'EPA Export Aggregation'!$D:$D,$A$1)*IF($A49="CH4",About!$D$58,IF($A49="N2O",About!$D$59,1))</f>
        <v>0</v>
      </c>
      <c r="AC49" s="121">
        <f>SUMIFS('EPA Export Aggregation'!AF:AF,'EPA Export Aggregation'!$A:$A,$B49,'EPA Export Aggregation'!$D:$D,$A$1)*IF($A49="CH4",About!$D$58,IF($A49="N2O",About!$D$59,1))</f>
        <v>0</v>
      </c>
      <c r="AD49" s="121">
        <f>SUMIFS('EPA Export Aggregation'!AG:AG,'EPA Export Aggregation'!$A:$A,$B49,'EPA Export Aggregation'!$D:$D,$A$1)*IF($A49="CH4",About!$D$58,IF($A49="N2O",About!$D$59,1))</f>
        <v>0</v>
      </c>
      <c r="AE49" s="121">
        <f>SUMIFS('EPA Export Aggregation'!AH:AH,'EPA Export Aggregation'!$A:$A,$B49,'EPA Export Aggregation'!$D:$D,$A$1)*IF($A49="CH4",About!$D$58,IF($A49="N2O",About!$D$59,1))</f>
        <v>0</v>
      </c>
      <c r="AF49" s="121">
        <f>SUMIFS('EPA Export Aggregation'!AI:AI,'EPA Export Aggregation'!$A:$A,$B49,'EPA Export Aggregation'!$D:$D,$A$1)*IF($A49="CH4",About!$D$58,IF($A49="N2O",About!$D$59,1))</f>
        <v>0</v>
      </c>
      <c r="AG49" s="121">
        <f>SUMIFS('EPA Export Aggregation'!AJ:AJ,'EPA Export Aggregation'!$A:$A,$B49,'EPA Export Aggregation'!$D:$D,$A$1)*IF($A49="CH4",About!$D$58,IF($A49="N2O",About!$D$59,1))</f>
        <v>0</v>
      </c>
      <c r="AH49" s="121">
        <f>SUMIFS('EPA Export Aggregation'!AK:AK,'EPA Export Aggregation'!$A:$A,$B49,'EPA Export Aggregation'!$D:$D,$A$1)*IF($A49="CH4",About!$D$58,IF($A49="N2O",About!$D$59,1))</f>
        <v>0</v>
      </c>
    </row>
    <row r="50" spans="1:34" x14ac:dyDescent="0.25">
      <c r="A50" s="119" t="s">
        <v>487</v>
      </c>
      <c r="B50" s="120" t="s">
        <v>2002</v>
      </c>
      <c r="C50">
        <f>SUMIFS('EPA Export Aggregation'!F:F,'EPA Export Aggregation'!$A:$A,$B50,'EPA Export Aggregation'!$D:$D,$A$1)*IF($A50="CH4",About!$D$58,IF($A50="N2O",About!$D$59,1))</f>
        <v>0</v>
      </c>
      <c r="D50">
        <f>SUMIFS('EPA Export Aggregation'!G:G,'EPA Export Aggregation'!$A:$A,$B50,'EPA Export Aggregation'!$D:$D,$A$1)*IF($A50="CH4",About!$D$58,IF($A50="N2O",About!$D$59,1))</f>
        <v>0</v>
      </c>
      <c r="E50">
        <f>SUMIFS('EPA Export Aggregation'!H:H,'EPA Export Aggregation'!$A:$A,$B50,'EPA Export Aggregation'!$D:$D,$A$1)*IF($A50="CH4",About!$D$58,IF($A50="N2O",About!$D$59,1))</f>
        <v>0</v>
      </c>
      <c r="F50">
        <f>SUMIFS('EPA Export Aggregation'!I:I,'EPA Export Aggregation'!$A:$A,$B50,'EPA Export Aggregation'!$D:$D,$A$1)*IF($A50="CH4",About!$D$58,IF($A50="N2O",About!$D$59,1))</f>
        <v>0</v>
      </c>
      <c r="G50">
        <f>SUMIFS('EPA Export Aggregation'!J:J,'EPA Export Aggregation'!$A:$A,$B50,'EPA Export Aggregation'!$D:$D,$A$1)*IF($A50="CH4",About!$D$58,IF($A50="N2O",About!$D$59,1))</f>
        <v>0</v>
      </c>
      <c r="H50">
        <f>SUMIFS('EPA Export Aggregation'!K:K,'EPA Export Aggregation'!$A:$A,$B50,'EPA Export Aggregation'!$D:$D,$A$1)*IF($A50="CH4",About!$D$58,IF($A50="N2O",About!$D$59,1))</f>
        <v>0</v>
      </c>
      <c r="I50">
        <f>SUMIFS('EPA Export Aggregation'!L:L,'EPA Export Aggregation'!$A:$A,$B50,'EPA Export Aggregation'!$D:$D,$A$1)*IF($A50="CH4",About!$D$58,IF($A50="N2O",About!$D$59,1))</f>
        <v>0</v>
      </c>
      <c r="J50">
        <f>SUMIFS('EPA Export Aggregation'!M:M,'EPA Export Aggregation'!$A:$A,$B50,'EPA Export Aggregation'!$D:$D,$A$1)*IF($A50="CH4",About!$D$58,IF($A50="N2O",About!$D$59,1))</f>
        <v>0</v>
      </c>
      <c r="K50">
        <f>SUMIFS('EPA Export Aggregation'!N:N,'EPA Export Aggregation'!$A:$A,$B50,'EPA Export Aggregation'!$D:$D,$A$1)*IF($A50="CH4",About!$D$58,IF($A50="N2O",About!$D$59,1))</f>
        <v>0</v>
      </c>
      <c r="L50">
        <f>SUMIFS('EPA Export Aggregation'!O:O,'EPA Export Aggregation'!$A:$A,$B50,'EPA Export Aggregation'!$D:$D,$A$1)*IF($A50="CH4",About!$D$58,IF($A50="N2O",About!$D$59,1))</f>
        <v>0</v>
      </c>
      <c r="M50">
        <f>SUMIFS('EPA Export Aggregation'!P:P,'EPA Export Aggregation'!$A:$A,$B50,'EPA Export Aggregation'!$D:$D,$A$1)*IF($A50="CH4",About!$D$58,IF($A50="N2O",About!$D$59,1))</f>
        <v>0</v>
      </c>
      <c r="N50">
        <f>SUMIFS('EPA Export Aggregation'!Q:Q,'EPA Export Aggregation'!$A:$A,$B50,'EPA Export Aggregation'!$D:$D,$A$1)*IF($A50="CH4",About!$D$58,IF($A50="N2O",About!$D$59,1))</f>
        <v>0</v>
      </c>
      <c r="O50">
        <f>SUMIFS('EPA Export Aggregation'!R:R,'EPA Export Aggregation'!$A:$A,$B50,'EPA Export Aggregation'!$D:$D,$A$1)*IF($A50="CH4",About!$D$58,IF($A50="N2O",About!$D$59,1))</f>
        <v>0</v>
      </c>
      <c r="P50">
        <f>SUMIFS('EPA Export Aggregation'!S:S,'EPA Export Aggregation'!$A:$A,$B50,'EPA Export Aggregation'!$D:$D,$A$1)*IF($A50="CH4",About!$D$58,IF($A50="N2O",About!$D$59,1))</f>
        <v>0</v>
      </c>
      <c r="Q50">
        <f>SUMIFS('EPA Export Aggregation'!T:T,'EPA Export Aggregation'!$A:$A,$B50,'EPA Export Aggregation'!$D:$D,$A$1)*IF($A50="CH4",About!$D$58,IF($A50="N2O",About!$D$59,1))</f>
        <v>0</v>
      </c>
      <c r="R50">
        <f>SUMIFS('EPA Export Aggregation'!U:U,'EPA Export Aggregation'!$A:$A,$B50,'EPA Export Aggregation'!$D:$D,$A$1)*IF($A50="CH4",About!$D$58,IF($A50="N2O",About!$D$59,1))</f>
        <v>0</v>
      </c>
      <c r="S50">
        <f>SUMIFS('EPA Export Aggregation'!V:V,'EPA Export Aggregation'!$A:$A,$B50,'EPA Export Aggregation'!$D:$D,$A$1)*IF($A50="CH4",About!$D$58,IF($A50="N2O",About!$D$59,1))</f>
        <v>0</v>
      </c>
      <c r="T50">
        <f>SUMIFS('EPA Export Aggregation'!W:W,'EPA Export Aggregation'!$A:$A,$B50,'EPA Export Aggregation'!$D:$D,$A$1)*IF($A50="CH4",About!$D$58,IF($A50="N2O",About!$D$59,1))</f>
        <v>0</v>
      </c>
      <c r="U50">
        <f>SUMIFS('EPA Export Aggregation'!X:X,'EPA Export Aggregation'!$A:$A,$B50,'EPA Export Aggregation'!$D:$D,$A$1)*IF($A50="CH4",About!$D$58,IF($A50="N2O",About!$D$59,1))</f>
        <v>0</v>
      </c>
      <c r="V50">
        <f>SUMIFS('EPA Export Aggregation'!Y:Y,'EPA Export Aggregation'!$A:$A,$B50,'EPA Export Aggregation'!$D:$D,$A$1)*IF($A50="CH4",About!$D$58,IF($A50="N2O",About!$D$59,1))</f>
        <v>0</v>
      </c>
      <c r="W50">
        <f>SUMIFS('EPA Export Aggregation'!Z:Z,'EPA Export Aggregation'!$A:$A,$B50,'EPA Export Aggregation'!$D:$D,$A$1)*IF($A50="CH4",About!$D$58,IF($A50="N2O",About!$D$59,1))</f>
        <v>0</v>
      </c>
      <c r="X50">
        <f>SUMIFS('EPA Export Aggregation'!AA:AA,'EPA Export Aggregation'!$A:$A,$B50,'EPA Export Aggregation'!$D:$D,$A$1)*IF($A50="CH4",About!$D$58,IF($A50="N2O",About!$D$59,1))</f>
        <v>0</v>
      </c>
      <c r="Y50">
        <f>SUMIFS('EPA Export Aggregation'!AB:AB,'EPA Export Aggregation'!$A:$A,$B50,'EPA Export Aggregation'!$D:$D,$A$1)*IF($A50="CH4",About!$D$58,IF($A50="N2O",About!$D$59,1))</f>
        <v>0</v>
      </c>
      <c r="Z50">
        <f>SUMIFS('EPA Export Aggregation'!AC:AC,'EPA Export Aggregation'!$A:$A,$B50,'EPA Export Aggregation'!$D:$D,$A$1)*IF($A50="CH4",About!$D$58,IF($A50="N2O",About!$D$59,1))</f>
        <v>0</v>
      </c>
      <c r="AA50">
        <f>SUMIFS('EPA Export Aggregation'!AD:AD,'EPA Export Aggregation'!$A:$A,$B50,'EPA Export Aggregation'!$D:$D,$A$1)*IF($A50="CH4",About!$D$58,IF($A50="N2O",About!$D$59,1))</f>
        <v>0</v>
      </c>
      <c r="AB50">
        <f>SUMIFS('EPA Export Aggregation'!AE:AE,'EPA Export Aggregation'!$A:$A,$B50,'EPA Export Aggregation'!$D:$D,$A$1)*IF($A50="CH4",About!$D$58,IF($A50="N2O",About!$D$59,1))</f>
        <v>0</v>
      </c>
      <c r="AC50">
        <f>SUMIFS('EPA Export Aggregation'!AF:AF,'EPA Export Aggregation'!$A:$A,$B50,'EPA Export Aggregation'!$D:$D,$A$1)*IF($A50="CH4",About!$D$58,IF($A50="N2O",About!$D$59,1))</f>
        <v>0</v>
      </c>
      <c r="AD50">
        <f>SUMIFS('EPA Export Aggregation'!AG:AG,'EPA Export Aggregation'!$A:$A,$B50,'EPA Export Aggregation'!$D:$D,$A$1)*IF($A50="CH4",About!$D$58,IF($A50="N2O",About!$D$59,1))</f>
        <v>0</v>
      </c>
      <c r="AE50">
        <f>SUMIFS('EPA Export Aggregation'!AH:AH,'EPA Export Aggregation'!$A:$A,$B50,'EPA Export Aggregation'!$D:$D,$A$1)*IF($A50="CH4",About!$D$58,IF($A50="N2O",About!$D$59,1))</f>
        <v>0</v>
      </c>
      <c r="AF50">
        <f>SUMIFS('EPA Export Aggregation'!AI:AI,'EPA Export Aggregation'!$A:$A,$B50,'EPA Export Aggregation'!$D:$D,$A$1)*IF($A50="CH4",About!$D$58,IF($A50="N2O",About!$D$59,1))</f>
        <v>0</v>
      </c>
      <c r="AG50">
        <f>SUMIFS('EPA Export Aggregation'!AJ:AJ,'EPA Export Aggregation'!$A:$A,$B50,'EPA Export Aggregation'!$D:$D,$A$1)*IF($A50="CH4",About!$D$58,IF($A50="N2O",About!$D$59,1))</f>
        <v>0</v>
      </c>
      <c r="AH50">
        <f>SUMIFS('EPA Export Aggregation'!AK:AK,'EPA Export Aggregation'!$A:$A,$B50,'EPA Export Aggregation'!$D:$D,$A$1)*IF($A50="CH4",About!$D$58,IF($A50="N2O",About!$D$59,1))</f>
        <v>0</v>
      </c>
    </row>
    <row r="51" spans="1:34" x14ac:dyDescent="0.25">
      <c r="A51" s="119" t="s">
        <v>487</v>
      </c>
      <c r="B51" s="120" t="s">
        <v>2003</v>
      </c>
      <c r="C51">
        <f>SUMIFS('EPA Export Aggregation'!F:F,'EPA Export Aggregation'!$A:$A,$B51,'EPA Export Aggregation'!$D:$D,$A$1)*IF($A51="CH4",About!$D$58,IF($A51="N2O",About!$D$59,1))</f>
        <v>0</v>
      </c>
      <c r="D51">
        <f>SUMIFS('EPA Export Aggregation'!G:G,'EPA Export Aggregation'!$A:$A,$B51,'EPA Export Aggregation'!$D:$D,$A$1)*IF($A51="CH4",About!$D$58,IF($A51="N2O",About!$D$59,1))</f>
        <v>0</v>
      </c>
      <c r="E51">
        <f>SUMIFS('EPA Export Aggregation'!H:H,'EPA Export Aggregation'!$A:$A,$B51,'EPA Export Aggregation'!$D:$D,$A$1)*IF($A51="CH4",About!$D$58,IF($A51="N2O",About!$D$59,1))</f>
        <v>0</v>
      </c>
      <c r="F51">
        <f>SUMIFS('EPA Export Aggregation'!I:I,'EPA Export Aggregation'!$A:$A,$B51,'EPA Export Aggregation'!$D:$D,$A$1)*IF($A51="CH4",About!$D$58,IF($A51="N2O",About!$D$59,1))</f>
        <v>0</v>
      </c>
      <c r="G51">
        <f>SUMIFS('EPA Export Aggregation'!J:J,'EPA Export Aggregation'!$A:$A,$B51,'EPA Export Aggregation'!$D:$D,$A$1)*IF($A51="CH4",About!$D$58,IF($A51="N2O",About!$D$59,1))</f>
        <v>0</v>
      </c>
      <c r="H51">
        <f>SUMIFS('EPA Export Aggregation'!K:K,'EPA Export Aggregation'!$A:$A,$B51,'EPA Export Aggregation'!$D:$D,$A$1)*IF($A51="CH4",About!$D$58,IF($A51="N2O",About!$D$59,1))</f>
        <v>0</v>
      </c>
      <c r="I51">
        <f>SUMIFS('EPA Export Aggregation'!L:L,'EPA Export Aggregation'!$A:$A,$B51,'EPA Export Aggregation'!$D:$D,$A$1)*IF($A51="CH4",About!$D$58,IF($A51="N2O",About!$D$59,1))</f>
        <v>0</v>
      </c>
      <c r="J51">
        <f>SUMIFS('EPA Export Aggregation'!M:M,'EPA Export Aggregation'!$A:$A,$B51,'EPA Export Aggregation'!$D:$D,$A$1)*IF($A51="CH4",About!$D$58,IF($A51="N2O",About!$D$59,1))</f>
        <v>0</v>
      </c>
      <c r="K51">
        <f>SUMIFS('EPA Export Aggregation'!N:N,'EPA Export Aggregation'!$A:$A,$B51,'EPA Export Aggregation'!$D:$D,$A$1)*IF($A51="CH4",About!$D$58,IF($A51="N2O",About!$D$59,1))</f>
        <v>0</v>
      </c>
      <c r="L51">
        <f>SUMIFS('EPA Export Aggregation'!O:O,'EPA Export Aggregation'!$A:$A,$B51,'EPA Export Aggregation'!$D:$D,$A$1)*IF($A51="CH4",About!$D$58,IF($A51="N2O",About!$D$59,1))</f>
        <v>0</v>
      </c>
      <c r="M51">
        <f>SUMIFS('EPA Export Aggregation'!P:P,'EPA Export Aggregation'!$A:$A,$B51,'EPA Export Aggregation'!$D:$D,$A$1)*IF($A51="CH4",About!$D$58,IF($A51="N2O",About!$D$59,1))</f>
        <v>0</v>
      </c>
      <c r="N51">
        <f>SUMIFS('EPA Export Aggregation'!Q:Q,'EPA Export Aggregation'!$A:$A,$B51,'EPA Export Aggregation'!$D:$D,$A$1)*IF($A51="CH4",About!$D$58,IF($A51="N2O",About!$D$59,1))</f>
        <v>0</v>
      </c>
      <c r="O51">
        <f>SUMIFS('EPA Export Aggregation'!R:R,'EPA Export Aggregation'!$A:$A,$B51,'EPA Export Aggregation'!$D:$D,$A$1)*IF($A51="CH4",About!$D$58,IF($A51="N2O",About!$D$59,1))</f>
        <v>0</v>
      </c>
      <c r="P51">
        <f>SUMIFS('EPA Export Aggregation'!S:S,'EPA Export Aggregation'!$A:$A,$B51,'EPA Export Aggregation'!$D:$D,$A$1)*IF($A51="CH4",About!$D$58,IF($A51="N2O",About!$D$59,1))</f>
        <v>0</v>
      </c>
      <c r="Q51">
        <f>SUMIFS('EPA Export Aggregation'!T:T,'EPA Export Aggregation'!$A:$A,$B51,'EPA Export Aggregation'!$D:$D,$A$1)*IF($A51="CH4",About!$D$58,IF($A51="N2O",About!$D$59,1))</f>
        <v>0</v>
      </c>
      <c r="R51">
        <f>SUMIFS('EPA Export Aggregation'!U:U,'EPA Export Aggregation'!$A:$A,$B51,'EPA Export Aggregation'!$D:$D,$A$1)*IF($A51="CH4",About!$D$58,IF($A51="N2O",About!$D$59,1))</f>
        <v>0</v>
      </c>
      <c r="S51">
        <f>SUMIFS('EPA Export Aggregation'!V:V,'EPA Export Aggregation'!$A:$A,$B51,'EPA Export Aggregation'!$D:$D,$A$1)*IF($A51="CH4",About!$D$58,IF($A51="N2O",About!$D$59,1))</f>
        <v>0</v>
      </c>
      <c r="T51">
        <f>SUMIFS('EPA Export Aggregation'!W:W,'EPA Export Aggregation'!$A:$A,$B51,'EPA Export Aggregation'!$D:$D,$A$1)*IF($A51="CH4",About!$D$58,IF($A51="N2O",About!$D$59,1))</f>
        <v>0</v>
      </c>
      <c r="U51">
        <f>SUMIFS('EPA Export Aggregation'!X:X,'EPA Export Aggregation'!$A:$A,$B51,'EPA Export Aggregation'!$D:$D,$A$1)*IF($A51="CH4",About!$D$58,IF($A51="N2O",About!$D$59,1))</f>
        <v>0</v>
      </c>
      <c r="V51">
        <f>SUMIFS('EPA Export Aggregation'!Y:Y,'EPA Export Aggregation'!$A:$A,$B51,'EPA Export Aggregation'!$D:$D,$A$1)*IF($A51="CH4",About!$D$58,IF($A51="N2O",About!$D$59,1))</f>
        <v>0</v>
      </c>
      <c r="W51">
        <f>SUMIFS('EPA Export Aggregation'!Z:Z,'EPA Export Aggregation'!$A:$A,$B51,'EPA Export Aggregation'!$D:$D,$A$1)*IF($A51="CH4",About!$D$58,IF($A51="N2O",About!$D$59,1))</f>
        <v>0</v>
      </c>
      <c r="X51">
        <f>SUMIFS('EPA Export Aggregation'!AA:AA,'EPA Export Aggregation'!$A:$A,$B51,'EPA Export Aggregation'!$D:$D,$A$1)*IF($A51="CH4",About!$D$58,IF($A51="N2O",About!$D$59,1))</f>
        <v>0</v>
      </c>
      <c r="Y51">
        <f>SUMIFS('EPA Export Aggregation'!AB:AB,'EPA Export Aggregation'!$A:$A,$B51,'EPA Export Aggregation'!$D:$D,$A$1)*IF($A51="CH4",About!$D$58,IF($A51="N2O",About!$D$59,1))</f>
        <v>0</v>
      </c>
      <c r="Z51">
        <f>SUMIFS('EPA Export Aggregation'!AC:AC,'EPA Export Aggregation'!$A:$A,$B51,'EPA Export Aggregation'!$D:$D,$A$1)*IF($A51="CH4",About!$D$58,IF($A51="N2O",About!$D$59,1))</f>
        <v>0</v>
      </c>
      <c r="AA51">
        <f>SUMIFS('EPA Export Aggregation'!AD:AD,'EPA Export Aggregation'!$A:$A,$B51,'EPA Export Aggregation'!$D:$D,$A$1)*IF($A51="CH4",About!$D$58,IF($A51="N2O",About!$D$59,1))</f>
        <v>0</v>
      </c>
      <c r="AB51">
        <f>SUMIFS('EPA Export Aggregation'!AE:AE,'EPA Export Aggregation'!$A:$A,$B51,'EPA Export Aggregation'!$D:$D,$A$1)*IF($A51="CH4",About!$D$58,IF($A51="N2O",About!$D$59,1))</f>
        <v>0</v>
      </c>
      <c r="AC51">
        <f>SUMIFS('EPA Export Aggregation'!AF:AF,'EPA Export Aggregation'!$A:$A,$B51,'EPA Export Aggregation'!$D:$D,$A$1)*IF($A51="CH4",About!$D$58,IF($A51="N2O",About!$D$59,1))</f>
        <v>0</v>
      </c>
      <c r="AD51">
        <f>SUMIFS('EPA Export Aggregation'!AG:AG,'EPA Export Aggregation'!$A:$A,$B51,'EPA Export Aggregation'!$D:$D,$A$1)*IF($A51="CH4",About!$D$58,IF($A51="N2O",About!$D$59,1))</f>
        <v>0</v>
      </c>
      <c r="AE51">
        <f>SUMIFS('EPA Export Aggregation'!AH:AH,'EPA Export Aggregation'!$A:$A,$B51,'EPA Export Aggregation'!$D:$D,$A$1)*IF($A51="CH4",About!$D$58,IF($A51="N2O",About!$D$59,1))</f>
        <v>0</v>
      </c>
      <c r="AF51">
        <f>SUMIFS('EPA Export Aggregation'!AI:AI,'EPA Export Aggregation'!$A:$A,$B51,'EPA Export Aggregation'!$D:$D,$A$1)*IF($A51="CH4",About!$D$58,IF($A51="N2O",About!$D$59,1))</f>
        <v>0</v>
      </c>
      <c r="AG51">
        <f>SUMIFS('EPA Export Aggregation'!AJ:AJ,'EPA Export Aggregation'!$A:$A,$B51,'EPA Export Aggregation'!$D:$D,$A$1)*IF($A51="CH4",About!$D$58,IF($A51="N2O",About!$D$59,1))</f>
        <v>0</v>
      </c>
      <c r="AH51">
        <f>SUMIFS('EPA Export Aggregation'!AK:AK,'EPA Export Aggregation'!$A:$A,$B51,'EPA Export Aggregation'!$D:$D,$A$1)*IF($A51="CH4",About!$D$58,IF($A51="N2O",About!$D$59,1))</f>
        <v>0</v>
      </c>
    </row>
    <row r="52" spans="1:34" x14ac:dyDescent="0.25">
      <c r="A52" s="119" t="s">
        <v>487</v>
      </c>
      <c r="B52" s="120" t="s">
        <v>2004</v>
      </c>
      <c r="C52">
        <f>SUMIFS('EPA Export Aggregation'!F:F,'EPA Export Aggregation'!$A:$A,$B52,'EPA Export Aggregation'!$D:$D,$A$1)*IF($A52="CH4",About!$D$58,IF($A52="N2O",About!$D$59,1))</f>
        <v>0</v>
      </c>
      <c r="D52">
        <f>SUMIFS('EPA Export Aggregation'!G:G,'EPA Export Aggregation'!$A:$A,$B52,'EPA Export Aggregation'!$D:$D,$A$1)*IF($A52="CH4",About!$D$58,IF($A52="N2O",About!$D$59,1))</f>
        <v>0</v>
      </c>
      <c r="E52">
        <f>SUMIFS('EPA Export Aggregation'!H:H,'EPA Export Aggregation'!$A:$A,$B52,'EPA Export Aggregation'!$D:$D,$A$1)*IF($A52="CH4",About!$D$58,IF($A52="N2O",About!$D$59,1))</f>
        <v>0</v>
      </c>
      <c r="F52">
        <f>SUMIFS('EPA Export Aggregation'!I:I,'EPA Export Aggregation'!$A:$A,$B52,'EPA Export Aggregation'!$D:$D,$A$1)*IF($A52="CH4",About!$D$58,IF($A52="N2O",About!$D$59,1))</f>
        <v>0</v>
      </c>
      <c r="G52">
        <f>SUMIFS('EPA Export Aggregation'!J:J,'EPA Export Aggregation'!$A:$A,$B52,'EPA Export Aggregation'!$D:$D,$A$1)*IF($A52="CH4",About!$D$58,IF($A52="N2O",About!$D$59,1))</f>
        <v>0</v>
      </c>
      <c r="H52">
        <f>SUMIFS('EPA Export Aggregation'!K:K,'EPA Export Aggregation'!$A:$A,$B52,'EPA Export Aggregation'!$D:$D,$A$1)*IF($A52="CH4",About!$D$58,IF($A52="N2O",About!$D$59,1))</f>
        <v>0</v>
      </c>
      <c r="I52">
        <f>SUMIFS('EPA Export Aggregation'!L:L,'EPA Export Aggregation'!$A:$A,$B52,'EPA Export Aggregation'!$D:$D,$A$1)*IF($A52="CH4",About!$D$58,IF($A52="N2O",About!$D$59,1))</f>
        <v>0</v>
      </c>
      <c r="J52">
        <f>SUMIFS('EPA Export Aggregation'!M:M,'EPA Export Aggregation'!$A:$A,$B52,'EPA Export Aggregation'!$D:$D,$A$1)*IF($A52="CH4",About!$D$58,IF($A52="N2O",About!$D$59,1))</f>
        <v>0</v>
      </c>
      <c r="K52">
        <f>SUMIFS('EPA Export Aggregation'!N:N,'EPA Export Aggregation'!$A:$A,$B52,'EPA Export Aggregation'!$D:$D,$A$1)*IF($A52="CH4",About!$D$58,IF($A52="N2O",About!$D$59,1))</f>
        <v>0</v>
      </c>
      <c r="L52">
        <f>SUMIFS('EPA Export Aggregation'!O:O,'EPA Export Aggregation'!$A:$A,$B52,'EPA Export Aggregation'!$D:$D,$A$1)*IF($A52="CH4",About!$D$58,IF($A52="N2O",About!$D$59,1))</f>
        <v>0</v>
      </c>
      <c r="M52">
        <f>SUMIFS('EPA Export Aggregation'!P:P,'EPA Export Aggregation'!$A:$A,$B52,'EPA Export Aggregation'!$D:$D,$A$1)*IF($A52="CH4",About!$D$58,IF($A52="N2O",About!$D$59,1))</f>
        <v>0</v>
      </c>
      <c r="N52">
        <f>SUMIFS('EPA Export Aggregation'!Q:Q,'EPA Export Aggregation'!$A:$A,$B52,'EPA Export Aggregation'!$D:$D,$A$1)*IF($A52="CH4",About!$D$58,IF($A52="N2O",About!$D$59,1))</f>
        <v>0</v>
      </c>
      <c r="O52">
        <f>SUMIFS('EPA Export Aggregation'!R:R,'EPA Export Aggregation'!$A:$A,$B52,'EPA Export Aggregation'!$D:$D,$A$1)*IF($A52="CH4",About!$D$58,IF($A52="N2O",About!$D$59,1))</f>
        <v>0</v>
      </c>
      <c r="P52">
        <f>SUMIFS('EPA Export Aggregation'!S:S,'EPA Export Aggregation'!$A:$A,$B52,'EPA Export Aggregation'!$D:$D,$A$1)*IF($A52="CH4",About!$D$58,IF($A52="N2O",About!$D$59,1))</f>
        <v>0</v>
      </c>
      <c r="Q52">
        <f>SUMIFS('EPA Export Aggregation'!T:T,'EPA Export Aggregation'!$A:$A,$B52,'EPA Export Aggregation'!$D:$D,$A$1)*IF($A52="CH4",About!$D$58,IF($A52="N2O",About!$D$59,1))</f>
        <v>0</v>
      </c>
      <c r="R52">
        <f>SUMIFS('EPA Export Aggregation'!U:U,'EPA Export Aggregation'!$A:$A,$B52,'EPA Export Aggregation'!$D:$D,$A$1)*IF($A52="CH4",About!$D$58,IF($A52="N2O",About!$D$59,1))</f>
        <v>0</v>
      </c>
      <c r="S52">
        <f>SUMIFS('EPA Export Aggregation'!V:V,'EPA Export Aggregation'!$A:$A,$B52,'EPA Export Aggregation'!$D:$D,$A$1)*IF($A52="CH4",About!$D$58,IF($A52="N2O",About!$D$59,1))</f>
        <v>0</v>
      </c>
      <c r="T52">
        <f>SUMIFS('EPA Export Aggregation'!W:W,'EPA Export Aggregation'!$A:$A,$B52,'EPA Export Aggregation'!$D:$D,$A$1)*IF($A52="CH4",About!$D$58,IF($A52="N2O",About!$D$59,1))</f>
        <v>0</v>
      </c>
      <c r="U52">
        <f>SUMIFS('EPA Export Aggregation'!X:X,'EPA Export Aggregation'!$A:$A,$B52,'EPA Export Aggregation'!$D:$D,$A$1)*IF($A52="CH4",About!$D$58,IF($A52="N2O",About!$D$59,1))</f>
        <v>0</v>
      </c>
      <c r="V52">
        <f>SUMIFS('EPA Export Aggregation'!Y:Y,'EPA Export Aggregation'!$A:$A,$B52,'EPA Export Aggregation'!$D:$D,$A$1)*IF($A52="CH4",About!$D$58,IF($A52="N2O",About!$D$59,1))</f>
        <v>0</v>
      </c>
      <c r="W52">
        <f>SUMIFS('EPA Export Aggregation'!Z:Z,'EPA Export Aggregation'!$A:$A,$B52,'EPA Export Aggregation'!$D:$D,$A$1)*IF($A52="CH4",About!$D$58,IF($A52="N2O",About!$D$59,1))</f>
        <v>0</v>
      </c>
      <c r="X52">
        <f>SUMIFS('EPA Export Aggregation'!AA:AA,'EPA Export Aggregation'!$A:$A,$B52,'EPA Export Aggregation'!$D:$D,$A$1)*IF($A52="CH4",About!$D$58,IF($A52="N2O",About!$D$59,1))</f>
        <v>0</v>
      </c>
      <c r="Y52">
        <f>SUMIFS('EPA Export Aggregation'!AB:AB,'EPA Export Aggregation'!$A:$A,$B52,'EPA Export Aggregation'!$D:$D,$A$1)*IF($A52="CH4",About!$D$58,IF($A52="N2O",About!$D$59,1))</f>
        <v>0</v>
      </c>
      <c r="Z52">
        <f>SUMIFS('EPA Export Aggregation'!AC:AC,'EPA Export Aggregation'!$A:$A,$B52,'EPA Export Aggregation'!$D:$D,$A$1)*IF($A52="CH4",About!$D$58,IF($A52="N2O",About!$D$59,1))</f>
        <v>0</v>
      </c>
      <c r="AA52">
        <f>SUMIFS('EPA Export Aggregation'!AD:AD,'EPA Export Aggregation'!$A:$A,$B52,'EPA Export Aggregation'!$D:$D,$A$1)*IF($A52="CH4",About!$D$58,IF($A52="N2O",About!$D$59,1))</f>
        <v>0</v>
      </c>
      <c r="AB52">
        <f>SUMIFS('EPA Export Aggregation'!AE:AE,'EPA Export Aggregation'!$A:$A,$B52,'EPA Export Aggregation'!$D:$D,$A$1)*IF($A52="CH4",About!$D$58,IF($A52="N2O",About!$D$59,1))</f>
        <v>0</v>
      </c>
      <c r="AC52">
        <f>SUMIFS('EPA Export Aggregation'!AF:AF,'EPA Export Aggregation'!$A:$A,$B52,'EPA Export Aggregation'!$D:$D,$A$1)*IF($A52="CH4",About!$D$58,IF($A52="N2O",About!$D$59,1))</f>
        <v>0</v>
      </c>
      <c r="AD52">
        <f>SUMIFS('EPA Export Aggregation'!AG:AG,'EPA Export Aggregation'!$A:$A,$B52,'EPA Export Aggregation'!$D:$D,$A$1)*IF($A52="CH4",About!$D$58,IF($A52="N2O",About!$D$59,1))</f>
        <v>0</v>
      </c>
      <c r="AE52">
        <f>SUMIFS('EPA Export Aggregation'!AH:AH,'EPA Export Aggregation'!$A:$A,$B52,'EPA Export Aggregation'!$D:$D,$A$1)*IF($A52="CH4",About!$D$58,IF($A52="N2O",About!$D$59,1))</f>
        <v>0</v>
      </c>
      <c r="AF52">
        <f>SUMIFS('EPA Export Aggregation'!AI:AI,'EPA Export Aggregation'!$A:$A,$B52,'EPA Export Aggregation'!$D:$D,$A$1)*IF($A52="CH4",About!$D$58,IF($A52="N2O",About!$D$59,1))</f>
        <v>0</v>
      </c>
      <c r="AG52">
        <f>SUMIFS('EPA Export Aggregation'!AJ:AJ,'EPA Export Aggregation'!$A:$A,$B52,'EPA Export Aggregation'!$D:$D,$A$1)*IF($A52="CH4",About!$D$58,IF($A52="N2O",About!$D$59,1))</f>
        <v>0</v>
      </c>
      <c r="AH52">
        <f>SUMIFS('EPA Export Aggregation'!AK:AK,'EPA Export Aggregation'!$A:$A,$B52,'EPA Export Aggregation'!$D:$D,$A$1)*IF($A52="CH4",About!$D$58,IF($A52="N2O",About!$D$59,1))</f>
        <v>0</v>
      </c>
    </row>
    <row r="53" spans="1:34" x14ac:dyDescent="0.25">
      <c r="A53" s="119" t="s">
        <v>487</v>
      </c>
      <c r="B53" s="120" t="s">
        <v>2005</v>
      </c>
      <c r="C53">
        <f>SUMIFS('EPA Export Aggregation'!F:F,'EPA Export Aggregation'!$A:$A,$B53,'EPA Export Aggregation'!$D:$D,$A$1)*IF($A53="CH4",About!$D$58,IF($A53="N2O",About!$D$59,1))</f>
        <v>0</v>
      </c>
      <c r="D53">
        <f>SUMIFS('EPA Export Aggregation'!G:G,'EPA Export Aggregation'!$A:$A,$B53,'EPA Export Aggregation'!$D:$D,$A$1)*IF($A53="CH4",About!$D$58,IF($A53="N2O",About!$D$59,1))</f>
        <v>0</v>
      </c>
      <c r="E53">
        <f>SUMIFS('EPA Export Aggregation'!H:H,'EPA Export Aggregation'!$A:$A,$B53,'EPA Export Aggregation'!$D:$D,$A$1)*IF($A53="CH4",About!$D$58,IF($A53="N2O",About!$D$59,1))</f>
        <v>0</v>
      </c>
      <c r="F53">
        <f>SUMIFS('EPA Export Aggregation'!I:I,'EPA Export Aggregation'!$A:$A,$B53,'EPA Export Aggregation'!$D:$D,$A$1)*IF($A53="CH4",About!$D$58,IF($A53="N2O",About!$D$59,1))</f>
        <v>0</v>
      </c>
      <c r="G53">
        <f>SUMIFS('EPA Export Aggregation'!J:J,'EPA Export Aggregation'!$A:$A,$B53,'EPA Export Aggregation'!$D:$D,$A$1)*IF($A53="CH4",About!$D$58,IF($A53="N2O",About!$D$59,1))</f>
        <v>0</v>
      </c>
      <c r="H53">
        <f>SUMIFS('EPA Export Aggregation'!K:K,'EPA Export Aggregation'!$A:$A,$B53,'EPA Export Aggregation'!$D:$D,$A$1)*IF($A53="CH4",About!$D$58,IF($A53="N2O",About!$D$59,1))</f>
        <v>0</v>
      </c>
      <c r="I53">
        <f>SUMIFS('EPA Export Aggregation'!L:L,'EPA Export Aggregation'!$A:$A,$B53,'EPA Export Aggregation'!$D:$D,$A$1)*IF($A53="CH4",About!$D$58,IF($A53="N2O",About!$D$59,1))</f>
        <v>0</v>
      </c>
      <c r="J53">
        <f>SUMIFS('EPA Export Aggregation'!M:M,'EPA Export Aggregation'!$A:$A,$B53,'EPA Export Aggregation'!$D:$D,$A$1)*IF($A53="CH4",About!$D$58,IF($A53="N2O",About!$D$59,1))</f>
        <v>0</v>
      </c>
      <c r="K53">
        <f>SUMIFS('EPA Export Aggregation'!N:N,'EPA Export Aggregation'!$A:$A,$B53,'EPA Export Aggregation'!$D:$D,$A$1)*IF($A53="CH4",About!$D$58,IF($A53="N2O",About!$D$59,1))</f>
        <v>0</v>
      </c>
      <c r="L53">
        <f>SUMIFS('EPA Export Aggregation'!O:O,'EPA Export Aggregation'!$A:$A,$B53,'EPA Export Aggregation'!$D:$D,$A$1)*IF($A53="CH4",About!$D$58,IF($A53="N2O",About!$D$59,1))</f>
        <v>0</v>
      </c>
      <c r="M53">
        <f>SUMIFS('EPA Export Aggregation'!P:P,'EPA Export Aggregation'!$A:$A,$B53,'EPA Export Aggregation'!$D:$D,$A$1)*IF($A53="CH4",About!$D$58,IF($A53="N2O",About!$D$59,1))</f>
        <v>0</v>
      </c>
      <c r="N53">
        <f>SUMIFS('EPA Export Aggregation'!Q:Q,'EPA Export Aggregation'!$A:$A,$B53,'EPA Export Aggregation'!$D:$D,$A$1)*IF($A53="CH4",About!$D$58,IF($A53="N2O",About!$D$59,1))</f>
        <v>0</v>
      </c>
      <c r="O53">
        <f>SUMIFS('EPA Export Aggregation'!R:R,'EPA Export Aggregation'!$A:$A,$B53,'EPA Export Aggregation'!$D:$D,$A$1)*IF($A53="CH4",About!$D$58,IF($A53="N2O",About!$D$59,1))</f>
        <v>0</v>
      </c>
      <c r="P53">
        <f>SUMIFS('EPA Export Aggregation'!S:S,'EPA Export Aggregation'!$A:$A,$B53,'EPA Export Aggregation'!$D:$D,$A$1)*IF($A53="CH4",About!$D$58,IF($A53="N2O",About!$D$59,1))</f>
        <v>0</v>
      </c>
      <c r="Q53">
        <f>SUMIFS('EPA Export Aggregation'!T:T,'EPA Export Aggregation'!$A:$A,$B53,'EPA Export Aggregation'!$D:$D,$A$1)*IF($A53="CH4",About!$D$58,IF($A53="N2O",About!$D$59,1))</f>
        <v>0</v>
      </c>
      <c r="R53">
        <f>SUMIFS('EPA Export Aggregation'!U:U,'EPA Export Aggregation'!$A:$A,$B53,'EPA Export Aggregation'!$D:$D,$A$1)*IF($A53="CH4",About!$D$58,IF($A53="N2O",About!$D$59,1))</f>
        <v>0</v>
      </c>
      <c r="S53">
        <f>SUMIFS('EPA Export Aggregation'!V:V,'EPA Export Aggregation'!$A:$A,$B53,'EPA Export Aggregation'!$D:$D,$A$1)*IF($A53="CH4",About!$D$58,IF($A53="N2O",About!$D$59,1))</f>
        <v>0</v>
      </c>
      <c r="T53">
        <f>SUMIFS('EPA Export Aggregation'!W:W,'EPA Export Aggregation'!$A:$A,$B53,'EPA Export Aggregation'!$D:$D,$A$1)*IF($A53="CH4",About!$D$58,IF($A53="N2O",About!$D$59,1))</f>
        <v>0</v>
      </c>
      <c r="U53">
        <f>SUMIFS('EPA Export Aggregation'!X:X,'EPA Export Aggregation'!$A:$A,$B53,'EPA Export Aggregation'!$D:$D,$A$1)*IF($A53="CH4",About!$D$58,IF($A53="N2O",About!$D$59,1))</f>
        <v>0</v>
      </c>
      <c r="V53">
        <f>SUMIFS('EPA Export Aggregation'!Y:Y,'EPA Export Aggregation'!$A:$A,$B53,'EPA Export Aggregation'!$D:$D,$A$1)*IF($A53="CH4",About!$D$58,IF($A53="N2O",About!$D$59,1))</f>
        <v>0</v>
      </c>
      <c r="W53">
        <f>SUMIFS('EPA Export Aggregation'!Z:Z,'EPA Export Aggregation'!$A:$A,$B53,'EPA Export Aggregation'!$D:$D,$A$1)*IF($A53="CH4",About!$D$58,IF($A53="N2O",About!$D$59,1))</f>
        <v>0</v>
      </c>
      <c r="X53">
        <f>SUMIFS('EPA Export Aggregation'!AA:AA,'EPA Export Aggregation'!$A:$A,$B53,'EPA Export Aggregation'!$D:$D,$A$1)*IF($A53="CH4",About!$D$58,IF($A53="N2O",About!$D$59,1))</f>
        <v>0</v>
      </c>
      <c r="Y53">
        <f>SUMIFS('EPA Export Aggregation'!AB:AB,'EPA Export Aggregation'!$A:$A,$B53,'EPA Export Aggregation'!$D:$D,$A$1)*IF($A53="CH4",About!$D$58,IF($A53="N2O",About!$D$59,1))</f>
        <v>0</v>
      </c>
      <c r="Z53">
        <f>SUMIFS('EPA Export Aggregation'!AC:AC,'EPA Export Aggregation'!$A:$A,$B53,'EPA Export Aggregation'!$D:$D,$A$1)*IF($A53="CH4",About!$D$58,IF($A53="N2O",About!$D$59,1))</f>
        <v>0</v>
      </c>
      <c r="AA53">
        <f>SUMIFS('EPA Export Aggregation'!AD:AD,'EPA Export Aggregation'!$A:$A,$B53,'EPA Export Aggregation'!$D:$D,$A$1)*IF($A53="CH4",About!$D$58,IF($A53="N2O",About!$D$59,1))</f>
        <v>0</v>
      </c>
      <c r="AB53">
        <f>SUMIFS('EPA Export Aggregation'!AE:AE,'EPA Export Aggregation'!$A:$A,$B53,'EPA Export Aggregation'!$D:$D,$A$1)*IF($A53="CH4",About!$D$58,IF($A53="N2O",About!$D$59,1))</f>
        <v>0</v>
      </c>
      <c r="AC53">
        <f>SUMIFS('EPA Export Aggregation'!AF:AF,'EPA Export Aggregation'!$A:$A,$B53,'EPA Export Aggregation'!$D:$D,$A$1)*IF($A53="CH4",About!$D$58,IF($A53="N2O",About!$D$59,1))</f>
        <v>0</v>
      </c>
      <c r="AD53">
        <f>SUMIFS('EPA Export Aggregation'!AG:AG,'EPA Export Aggregation'!$A:$A,$B53,'EPA Export Aggregation'!$D:$D,$A$1)*IF($A53="CH4",About!$D$58,IF($A53="N2O",About!$D$59,1))</f>
        <v>0</v>
      </c>
      <c r="AE53">
        <f>SUMIFS('EPA Export Aggregation'!AH:AH,'EPA Export Aggregation'!$A:$A,$B53,'EPA Export Aggregation'!$D:$D,$A$1)*IF($A53="CH4",About!$D$58,IF($A53="N2O",About!$D$59,1))</f>
        <v>0</v>
      </c>
      <c r="AF53">
        <f>SUMIFS('EPA Export Aggregation'!AI:AI,'EPA Export Aggregation'!$A:$A,$B53,'EPA Export Aggregation'!$D:$D,$A$1)*IF($A53="CH4",About!$D$58,IF($A53="N2O",About!$D$59,1))</f>
        <v>0</v>
      </c>
      <c r="AG53">
        <f>SUMIFS('EPA Export Aggregation'!AJ:AJ,'EPA Export Aggregation'!$A:$A,$B53,'EPA Export Aggregation'!$D:$D,$A$1)*IF($A53="CH4",About!$D$58,IF($A53="N2O",About!$D$59,1))</f>
        <v>0</v>
      </c>
      <c r="AH53">
        <f>SUMIFS('EPA Export Aggregation'!AK:AK,'EPA Export Aggregation'!$A:$A,$B53,'EPA Export Aggregation'!$D:$D,$A$1)*IF($A53="CH4",About!$D$58,IF($A53="N2O",About!$D$59,1))</f>
        <v>0</v>
      </c>
    </row>
    <row r="54" spans="1:34" x14ac:dyDescent="0.25">
      <c r="A54" s="119" t="s">
        <v>487</v>
      </c>
      <c r="B54" s="120" t="s">
        <v>2006</v>
      </c>
      <c r="C54" s="121">
        <f>SUMIFS('EPA Export Aggregation'!F:F,'EPA Export Aggregation'!$A:$A,$B54,'EPA Export Aggregation'!$D:$D,$A$1)*IF($A54="CH4",About!$D$58,IF($A54="N2O",About!$D$59,1))</f>
        <v>0</v>
      </c>
      <c r="D54" s="121">
        <f>SUMIFS('EPA Export Aggregation'!G:G,'EPA Export Aggregation'!$A:$A,$B54,'EPA Export Aggregation'!$D:$D,$A$1)*IF($A54="CH4",About!$D$58,IF($A54="N2O",About!$D$59,1))</f>
        <v>0</v>
      </c>
      <c r="E54" s="121">
        <f>SUMIFS('EPA Export Aggregation'!H:H,'EPA Export Aggregation'!$A:$A,$B54,'EPA Export Aggregation'!$D:$D,$A$1)*IF($A54="CH4",About!$D$58,IF($A54="N2O",About!$D$59,1))</f>
        <v>0</v>
      </c>
      <c r="F54" s="121">
        <f>SUMIFS('EPA Export Aggregation'!I:I,'EPA Export Aggregation'!$A:$A,$B54,'EPA Export Aggregation'!$D:$D,$A$1)*IF($A54="CH4",About!$D$58,IF($A54="N2O",About!$D$59,1))</f>
        <v>0</v>
      </c>
      <c r="G54" s="121">
        <f>SUMIFS('EPA Export Aggregation'!J:J,'EPA Export Aggregation'!$A:$A,$B54,'EPA Export Aggregation'!$D:$D,$A$1)*IF($A54="CH4",About!$D$58,IF($A54="N2O",About!$D$59,1))</f>
        <v>0</v>
      </c>
      <c r="H54" s="121">
        <f>SUMIFS('EPA Export Aggregation'!K:K,'EPA Export Aggregation'!$A:$A,$B54,'EPA Export Aggregation'!$D:$D,$A$1)*IF($A54="CH4",About!$D$58,IF($A54="N2O",About!$D$59,1))</f>
        <v>0</v>
      </c>
      <c r="I54" s="121">
        <f>SUMIFS('EPA Export Aggregation'!L:L,'EPA Export Aggregation'!$A:$A,$B54,'EPA Export Aggregation'!$D:$D,$A$1)*IF($A54="CH4",About!$D$58,IF($A54="N2O",About!$D$59,1))</f>
        <v>0</v>
      </c>
      <c r="J54" s="121">
        <f>SUMIFS('EPA Export Aggregation'!M:M,'EPA Export Aggregation'!$A:$A,$B54,'EPA Export Aggregation'!$D:$D,$A$1)*IF($A54="CH4",About!$D$58,IF($A54="N2O",About!$D$59,1))</f>
        <v>0</v>
      </c>
      <c r="K54" s="121">
        <f>SUMIFS('EPA Export Aggregation'!N:N,'EPA Export Aggregation'!$A:$A,$B54,'EPA Export Aggregation'!$D:$D,$A$1)*IF($A54="CH4",About!$D$58,IF($A54="N2O",About!$D$59,1))</f>
        <v>0</v>
      </c>
      <c r="L54" s="121">
        <f>SUMIFS('EPA Export Aggregation'!O:O,'EPA Export Aggregation'!$A:$A,$B54,'EPA Export Aggregation'!$D:$D,$A$1)*IF($A54="CH4",About!$D$58,IF($A54="N2O",About!$D$59,1))</f>
        <v>0</v>
      </c>
      <c r="M54" s="121">
        <f>SUMIFS('EPA Export Aggregation'!P:P,'EPA Export Aggregation'!$A:$A,$B54,'EPA Export Aggregation'!$D:$D,$A$1)*IF($A54="CH4",About!$D$58,IF($A54="N2O",About!$D$59,1))</f>
        <v>0</v>
      </c>
      <c r="N54" s="121">
        <f>SUMIFS('EPA Export Aggregation'!Q:Q,'EPA Export Aggregation'!$A:$A,$B54,'EPA Export Aggregation'!$D:$D,$A$1)*IF($A54="CH4",About!$D$58,IF($A54="N2O",About!$D$59,1))</f>
        <v>0</v>
      </c>
      <c r="O54" s="121">
        <f>SUMIFS('EPA Export Aggregation'!R:R,'EPA Export Aggregation'!$A:$A,$B54,'EPA Export Aggregation'!$D:$D,$A$1)*IF($A54="CH4",About!$D$58,IF($A54="N2O",About!$D$59,1))</f>
        <v>0</v>
      </c>
      <c r="P54" s="121">
        <f>SUMIFS('EPA Export Aggregation'!S:S,'EPA Export Aggregation'!$A:$A,$B54,'EPA Export Aggregation'!$D:$D,$A$1)*IF($A54="CH4",About!$D$58,IF($A54="N2O",About!$D$59,1))</f>
        <v>0</v>
      </c>
      <c r="Q54" s="121">
        <f>SUMIFS('EPA Export Aggregation'!T:T,'EPA Export Aggregation'!$A:$A,$B54,'EPA Export Aggregation'!$D:$D,$A$1)*IF($A54="CH4",About!$D$58,IF($A54="N2O",About!$D$59,1))</f>
        <v>0</v>
      </c>
      <c r="R54" s="121">
        <f>SUMIFS('EPA Export Aggregation'!U:U,'EPA Export Aggregation'!$A:$A,$B54,'EPA Export Aggregation'!$D:$D,$A$1)*IF($A54="CH4",About!$D$58,IF($A54="N2O",About!$D$59,1))</f>
        <v>0</v>
      </c>
      <c r="S54" s="121">
        <f>SUMIFS('EPA Export Aggregation'!V:V,'EPA Export Aggregation'!$A:$A,$B54,'EPA Export Aggregation'!$D:$D,$A$1)*IF($A54="CH4",About!$D$58,IF($A54="N2O",About!$D$59,1))</f>
        <v>0</v>
      </c>
      <c r="T54" s="121">
        <f>SUMIFS('EPA Export Aggregation'!W:W,'EPA Export Aggregation'!$A:$A,$B54,'EPA Export Aggregation'!$D:$D,$A$1)*IF($A54="CH4",About!$D$58,IF($A54="N2O",About!$D$59,1))</f>
        <v>0</v>
      </c>
      <c r="U54" s="121">
        <f>SUMIFS('EPA Export Aggregation'!X:X,'EPA Export Aggregation'!$A:$A,$B54,'EPA Export Aggregation'!$D:$D,$A$1)*IF($A54="CH4",About!$D$58,IF($A54="N2O",About!$D$59,1))</f>
        <v>0</v>
      </c>
      <c r="V54" s="121">
        <f>SUMIFS('EPA Export Aggregation'!Y:Y,'EPA Export Aggregation'!$A:$A,$B54,'EPA Export Aggregation'!$D:$D,$A$1)*IF($A54="CH4",About!$D$58,IF($A54="N2O",About!$D$59,1))</f>
        <v>0</v>
      </c>
      <c r="W54" s="121">
        <f>SUMIFS('EPA Export Aggregation'!Z:Z,'EPA Export Aggregation'!$A:$A,$B54,'EPA Export Aggregation'!$D:$D,$A$1)*IF($A54="CH4",About!$D$58,IF($A54="N2O",About!$D$59,1))</f>
        <v>0</v>
      </c>
      <c r="X54" s="121">
        <f>SUMIFS('EPA Export Aggregation'!AA:AA,'EPA Export Aggregation'!$A:$A,$B54,'EPA Export Aggregation'!$D:$D,$A$1)*IF($A54="CH4",About!$D$58,IF($A54="N2O",About!$D$59,1))</f>
        <v>0</v>
      </c>
      <c r="Y54" s="121">
        <f>SUMIFS('EPA Export Aggregation'!AB:AB,'EPA Export Aggregation'!$A:$A,$B54,'EPA Export Aggregation'!$D:$D,$A$1)*IF($A54="CH4",About!$D$58,IF($A54="N2O",About!$D$59,1))</f>
        <v>0</v>
      </c>
      <c r="Z54" s="121">
        <f>SUMIFS('EPA Export Aggregation'!AC:AC,'EPA Export Aggregation'!$A:$A,$B54,'EPA Export Aggregation'!$D:$D,$A$1)*IF($A54="CH4",About!$D$58,IF($A54="N2O",About!$D$59,1))</f>
        <v>0</v>
      </c>
      <c r="AA54" s="121">
        <f>SUMIFS('EPA Export Aggregation'!AD:AD,'EPA Export Aggregation'!$A:$A,$B54,'EPA Export Aggregation'!$D:$D,$A$1)*IF($A54="CH4",About!$D$58,IF($A54="N2O",About!$D$59,1))</f>
        <v>0</v>
      </c>
      <c r="AB54" s="121">
        <f>SUMIFS('EPA Export Aggregation'!AE:AE,'EPA Export Aggregation'!$A:$A,$B54,'EPA Export Aggregation'!$D:$D,$A$1)*IF($A54="CH4",About!$D$58,IF($A54="N2O",About!$D$59,1))</f>
        <v>0</v>
      </c>
      <c r="AC54" s="121">
        <f>SUMIFS('EPA Export Aggregation'!AF:AF,'EPA Export Aggregation'!$A:$A,$B54,'EPA Export Aggregation'!$D:$D,$A$1)*IF($A54="CH4",About!$D$58,IF($A54="N2O",About!$D$59,1))</f>
        <v>0</v>
      </c>
      <c r="AD54" s="121">
        <f>SUMIFS('EPA Export Aggregation'!AG:AG,'EPA Export Aggregation'!$A:$A,$B54,'EPA Export Aggregation'!$D:$D,$A$1)*IF($A54="CH4",About!$D$58,IF($A54="N2O",About!$D$59,1))</f>
        <v>0</v>
      </c>
      <c r="AE54" s="121">
        <f>SUMIFS('EPA Export Aggregation'!AH:AH,'EPA Export Aggregation'!$A:$A,$B54,'EPA Export Aggregation'!$D:$D,$A$1)*IF($A54="CH4",About!$D$58,IF($A54="N2O",About!$D$59,1))</f>
        <v>0</v>
      </c>
      <c r="AF54" s="121">
        <f>SUMIFS('EPA Export Aggregation'!AI:AI,'EPA Export Aggregation'!$A:$A,$B54,'EPA Export Aggregation'!$D:$D,$A$1)*IF($A54="CH4",About!$D$58,IF($A54="N2O",About!$D$59,1))</f>
        <v>0</v>
      </c>
      <c r="AG54" s="121">
        <f>SUMIFS('EPA Export Aggregation'!AJ:AJ,'EPA Export Aggregation'!$A:$A,$B54,'EPA Export Aggregation'!$D:$D,$A$1)*IF($A54="CH4",About!$D$58,IF($A54="N2O",About!$D$59,1))</f>
        <v>0</v>
      </c>
      <c r="AH54" s="121">
        <f>SUMIFS('EPA Export Aggregation'!AK:AK,'EPA Export Aggregation'!$A:$A,$B54,'EPA Export Aggregation'!$D:$D,$A$1)*IF($A54="CH4",About!$D$58,IF($A54="N2O",About!$D$59,1))</f>
        <v>0</v>
      </c>
    </row>
    <row r="55" spans="1:34" x14ac:dyDescent="0.25">
      <c r="A55" s="119" t="s">
        <v>487</v>
      </c>
      <c r="B55" s="120" t="s">
        <v>2007</v>
      </c>
      <c r="C55">
        <f>SUMIFS('EPA Export Aggregation'!F:F,'EPA Export Aggregation'!$A:$A,$B55,'EPA Export Aggregation'!$D:$D,$A$1)*IF($A55="CH4",About!$D$58,IF($A55="N2O",About!$D$59,1))</f>
        <v>0</v>
      </c>
      <c r="D55">
        <f>SUMIFS('EPA Export Aggregation'!G:G,'EPA Export Aggregation'!$A:$A,$B55,'EPA Export Aggregation'!$D:$D,$A$1)*IF($A55="CH4",About!$D$58,IF($A55="N2O",About!$D$59,1))</f>
        <v>0</v>
      </c>
      <c r="E55">
        <f>SUMIFS('EPA Export Aggregation'!H:H,'EPA Export Aggregation'!$A:$A,$B55,'EPA Export Aggregation'!$D:$D,$A$1)*IF($A55="CH4",About!$D$58,IF($A55="N2O",About!$D$59,1))</f>
        <v>0</v>
      </c>
      <c r="F55">
        <f>SUMIFS('EPA Export Aggregation'!I:I,'EPA Export Aggregation'!$A:$A,$B55,'EPA Export Aggregation'!$D:$D,$A$1)*IF($A55="CH4",About!$D$58,IF($A55="N2O",About!$D$59,1))</f>
        <v>0</v>
      </c>
      <c r="G55">
        <f>SUMIFS('EPA Export Aggregation'!J:J,'EPA Export Aggregation'!$A:$A,$B55,'EPA Export Aggregation'!$D:$D,$A$1)*IF($A55="CH4",About!$D$58,IF($A55="N2O",About!$D$59,1))</f>
        <v>0</v>
      </c>
      <c r="H55">
        <f>SUMIFS('EPA Export Aggregation'!K:K,'EPA Export Aggregation'!$A:$A,$B55,'EPA Export Aggregation'!$D:$D,$A$1)*IF($A55="CH4",About!$D$58,IF($A55="N2O",About!$D$59,1))</f>
        <v>0</v>
      </c>
      <c r="I55">
        <f>SUMIFS('EPA Export Aggregation'!L:L,'EPA Export Aggregation'!$A:$A,$B55,'EPA Export Aggregation'!$D:$D,$A$1)*IF($A55="CH4",About!$D$58,IF($A55="N2O",About!$D$59,1))</f>
        <v>0</v>
      </c>
      <c r="J55">
        <f>SUMIFS('EPA Export Aggregation'!M:M,'EPA Export Aggregation'!$A:$A,$B55,'EPA Export Aggregation'!$D:$D,$A$1)*IF($A55="CH4",About!$D$58,IF($A55="N2O",About!$D$59,1))</f>
        <v>0</v>
      </c>
      <c r="K55">
        <f>SUMIFS('EPA Export Aggregation'!N:N,'EPA Export Aggregation'!$A:$A,$B55,'EPA Export Aggregation'!$D:$D,$A$1)*IF($A55="CH4",About!$D$58,IF($A55="N2O",About!$D$59,1))</f>
        <v>0</v>
      </c>
      <c r="L55">
        <f>SUMIFS('EPA Export Aggregation'!O:O,'EPA Export Aggregation'!$A:$A,$B55,'EPA Export Aggregation'!$D:$D,$A$1)*IF($A55="CH4",About!$D$58,IF($A55="N2O",About!$D$59,1))</f>
        <v>0</v>
      </c>
      <c r="M55">
        <f>SUMIFS('EPA Export Aggregation'!P:P,'EPA Export Aggregation'!$A:$A,$B55,'EPA Export Aggregation'!$D:$D,$A$1)*IF($A55="CH4",About!$D$58,IF($A55="N2O",About!$D$59,1))</f>
        <v>0</v>
      </c>
      <c r="N55">
        <f>SUMIFS('EPA Export Aggregation'!Q:Q,'EPA Export Aggregation'!$A:$A,$B55,'EPA Export Aggregation'!$D:$D,$A$1)*IF($A55="CH4",About!$D$58,IF($A55="N2O",About!$D$59,1))</f>
        <v>0</v>
      </c>
      <c r="O55">
        <f>SUMIFS('EPA Export Aggregation'!R:R,'EPA Export Aggregation'!$A:$A,$B55,'EPA Export Aggregation'!$D:$D,$A$1)*IF($A55="CH4",About!$D$58,IF($A55="N2O",About!$D$59,1))</f>
        <v>0</v>
      </c>
      <c r="P55">
        <f>SUMIFS('EPA Export Aggregation'!S:S,'EPA Export Aggregation'!$A:$A,$B55,'EPA Export Aggregation'!$D:$D,$A$1)*IF($A55="CH4",About!$D$58,IF($A55="N2O",About!$D$59,1))</f>
        <v>0</v>
      </c>
      <c r="Q55">
        <f>SUMIFS('EPA Export Aggregation'!T:T,'EPA Export Aggregation'!$A:$A,$B55,'EPA Export Aggregation'!$D:$D,$A$1)*IF($A55="CH4",About!$D$58,IF($A55="N2O",About!$D$59,1))</f>
        <v>0</v>
      </c>
      <c r="R55">
        <f>SUMIFS('EPA Export Aggregation'!U:U,'EPA Export Aggregation'!$A:$A,$B55,'EPA Export Aggregation'!$D:$D,$A$1)*IF($A55="CH4",About!$D$58,IF($A55="N2O",About!$D$59,1))</f>
        <v>0</v>
      </c>
      <c r="S55">
        <f>SUMIFS('EPA Export Aggregation'!V:V,'EPA Export Aggregation'!$A:$A,$B55,'EPA Export Aggregation'!$D:$D,$A$1)*IF($A55="CH4",About!$D$58,IF($A55="N2O",About!$D$59,1))</f>
        <v>0</v>
      </c>
      <c r="T55">
        <f>SUMIFS('EPA Export Aggregation'!W:W,'EPA Export Aggregation'!$A:$A,$B55,'EPA Export Aggregation'!$D:$D,$A$1)*IF($A55="CH4",About!$D$58,IF($A55="N2O",About!$D$59,1))</f>
        <v>0</v>
      </c>
      <c r="U55">
        <f>SUMIFS('EPA Export Aggregation'!X:X,'EPA Export Aggregation'!$A:$A,$B55,'EPA Export Aggregation'!$D:$D,$A$1)*IF($A55="CH4",About!$D$58,IF($A55="N2O",About!$D$59,1))</f>
        <v>0</v>
      </c>
      <c r="V55">
        <f>SUMIFS('EPA Export Aggregation'!Y:Y,'EPA Export Aggregation'!$A:$A,$B55,'EPA Export Aggregation'!$D:$D,$A$1)*IF($A55="CH4",About!$D$58,IF($A55="N2O",About!$D$59,1))</f>
        <v>0</v>
      </c>
      <c r="W55">
        <f>SUMIFS('EPA Export Aggregation'!Z:Z,'EPA Export Aggregation'!$A:$A,$B55,'EPA Export Aggregation'!$D:$D,$A$1)*IF($A55="CH4",About!$D$58,IF($A55="N2O",About!$D$59,1))</f>
        <v>0</v>
      </c>
      <c r="X55">
        <f>SUMIFS('EPA Export Aggregation'!AA:AA,'EPA Export Aggregation'!$A:$A,$B55,'EPA Export Aggregation'!$D:$D,$A$1)*IF($A55="CH4",About!$D$58,IF($A55="N2O",About!$D$59,1))</f>
        <v>0</v>
      </c>
      <c r="Y55">
        <f>SUMIFS('EPA Export Aggregation'!AB:AB,'EPA Export Aggregation'!$A:$A,$B55,'EPA Export Aggregation'!$D:$D,$A$1)*IF($A55="CH4",About!$D$58,IF($A55="N2O",About!$D$59,1))</f>
        <v>0</v>
      </c>
      <c r="Z55">
        <f>SUMIFS('EPA Export Aggregation'!AC:AC,'EPA Export Aggregation'!$A:$A,$B55,'EPA Export Aggregation'!$D:$D,$A$1)*IF($A55="CH4",About!$D$58,IF($A55="N2O",About!$D$59,1))</f>
        <v>0</v>
      </c>
      <c r="AA55">
        <f>SUMIFS('EPA Export Aggregation'!AD:AD,'EPA Export Aggregation'!$A:$A,$B55,'EPA Export Aggregation'!$D:$D,$A$1)*IF($A55="CH4",About!$D$58,IF($A55="N2O",About!$D$59,1))</f>
        <v>0</v>
      </c>
      <c r="AB55">
        <f>SUMIFS('EPA Export Aggregation'!AE:AE,'EPA Export Aggregation'!$A:$A,$B55,'EPA Export Aggregation'!$D:$D,$A$1)*IF($A55="CH4",About!$D$58,IF($A55="N2O",About!$D$59,1))</f>
        <v>0</v>
      </c>
      <c r="AC55">
        <f>SUMIFS('EPA Export Aggregation'!AF:AF,'EPA Export Aggregation'!$A:$A,$B55,'EPA Export Aggregation'!$D:$D,$A$1)*IF($A55="CH4",About!$D$58,IF($A55="N2O",About!$D$59,1))</f>
        <v>0</v>
      </c>
      <c r="AD55">
        <f>SUMIFS('EPA Export Aggregation'!AG:AG,'EPA Export Aggregation'!$A:$A,$B55,'EPA Export Aggregation'!$D:$D,$A$1)*IF($A55="CH4",About!$D$58,IF($A55="N2O",About!$D$59,1))</f>
        <v>0</v>
      </c>
      <c r="AE55">
        <f>SUMIFS('EPA Export Aggregation'!AH:AH,'EPA Export Aggregation'!$A:$A,$B55,'EPA Export Aggregation'!$D:$D,$A$1)*IF($A55="CH4",About!$D$58,IF($A55="N2O",About!$D$59,1))</f>
        <v>0</v>
      </c>
      <c r="AF55">
        <f>SUMIFS('EPA Export Aggregation'!AI:AI,'EPA Export Aggregation'!$A:$A,$B55,'EPA Export Aggregation'!$D:$D,$A$1)*IF($A55="CH4",About!$D$58,IF($A55="N2O",About!$D$59,1))</f>
        <v>0</v>
      </c>
      <c r="AG55">
        <f>SUMIFS('EPA Export Aggregation'!AJ:AJ,'EPA Export Aggregation'!$A:$A,$B55,'EPA Export Aggregation'!$D:$D,$A$1)*IF($A55="CH4",About!$D$58,IF($A55="N2O",About!$D$59,1))</f>
        <v>0</v>
      </c>
      <c r="AH55">
        <f>SUMIFS('EPA Export Aggregation'!AK:AK,'EPA Export Aggregation'!$A:$A,$B55,'EPA Export Aggregation'!$D:$D,$A$1)*IF($A55="CH4",About!$D$58,IF($A55="N2O",About!$D$59,1))</f>
        <v>0</v>
      </c>
    </row>
    <row r="56" spans="1:34" x14ac:dyDescent="0.25">
      <c r="A56" s="119"/>
      <c r="B56" s="120" t="s">
        <v>2008</v>
      </c>
      <c r="C56" s="121">
        <f>SUMIFS('EPA Export Aggregation'!F:F,'EPA Export Aggregation'!$A:$A,$B56,'EPA Export Aggregation'!$D:$D,$A$1)*IF($A56="CH4",About!$D$58,IF($A56="N2O",About!$D$59,1))</f>
        <v>0</v>
      </c>
      <c r="D56" s="121">
        <f>SUMIFS('EPA Export Aggregation'!G:G,'EPA Export Aggregation'!$A:$A,$B56,'EPA Export Aggregation'!$D:$D,$A$1)*IF($A56="CH4",About!$D$58,IF($A56="N2O",About!$D$59,1))</f>
        <v>0</v>
      </c>
      <c r="E56" s="121">
        <f>SUMIFS('EPA Export Aggregation'!H:H,'EPA Export Aggregation'!$A:$A,$B56,'EPA Export Aggregation'!$D:$D,$A$1)*IF($A56="CH4",About!$D$58,IF($A56="N2O",About!$D$59,1))</f>
        <v>0</v>
      </c>
      <c r="F56" s="121">
        <f>SUMIFS('EPA Export Aggregation'!I:I,'EPA Export Aggregation'!$A:$A,$B56,'EPA Export Aggregation'!$D:$D,$A$1)*IF($A56="CH4",About!$D$58,IF($A56="N2O",About!$D$59,1))</f>
        <v>0</v>
      </c>
      <c r="G56" s="121">
        <f>SUMIFS('EPA Export Aggregation'!J:J,'EPA Export Aggregation'!$A:$A,$B56,'EPA Export Aggregation'!$D:$D,$A$1)*IF($A56="CH4",About!$D$58,IF($A56="N2O",About!$D$59,1))</f>
        <v>0</v>
      </c>
      <c r="H56" s="121">
        <f>SUMIFS('EPA Export Aggregation'!K:K,'EPA Export Aggregation'!$A:$A,$B56,'EPA Export Aggregation'!$D:$D,$A$1)*IF($A56="CH4",About!$D$58,IF($A56="N2O",About!$D$59,1))</f>
        <v>0</v>
      </c>
      <c r="I56" s="121">
        <f>SUMIFS('EPA Export Aggregation'!L:L,'EPA Export Aggregation'!$A:$A,$B56,'EPA Export Aggregation'!$D:$D,$A$1)*IF($A56="CH4",About!$D$58,IF($A56="N2O",About!$D$59,1))</f>
        <v>0</v>
      </c>
      <c r="J56" s="121">
        <f>SUMIFS('EPA Export Aggregation'!M:M,'EPA Export Aggregation'!$A:$A,$B56,'EPA Export Aggregation'!$D:$D,$A$1)*IF($A56="CH4",About!$D$58,IF($A56="N2O",About!$D$59,1))</f>
        <v>0</v>
      </c>
      <c r="K56" s="121">
        <f>SUMIFS('EPA Export Aggregation'!N:N,'EPA Export Aggregation'!$A:$A,$B56,'EPA Export Aggregation'!$D:$D,$A$1)*IF($A56="CH4",About!$D$58,IF($A56="N2O",About!$D$59,1))</f>
        <v>0</v>
      </c>
      <c r="L56" s="121">
        <f>SUMIFS('EPA Export Aggregation'!O:O,'EPA Export Aggregation'!$A:$A,$B56,'EPA Export Aggregation'!$D:$D,$A$1)*IF($A56="CH4",About!$D$58,IF($A56="N2O",About!$D$59,1))</f>
        <v>0</v>
      </c>
      <c r="M56" s="121">
        <f>SUMIFS('EPA Export Aggregation'!P:P,'EPA Export Aggregation'!$A:$A,$B56,'EPA Export Aggregation'!$D:$D,$A$1)*IF($A56="CH4",About!$D$58,IF($A56="N2O",About!$D$59,1))</f>
        <v>0</v>
      </c>
      <c r="N56" s="121">
        <f>SUMIFS('EPA Export Aggregation'!Q:Q,'EPA Export Aggregation'!$A:$A,$B56,'EPA Export Aggregation'!$D:$D,$A$1)*IF($A56="CH4",About!$D$58,IF($A56="N2O",About!$D$59,1))</f>
        <v>0</v>
      </c>
      <c r="O56" s="121">
        <f>SUMIFS('EPA Export Aggregation'!R:R,'EPA Export Aggregation'!$A:$A,$B56,'EPA Export Aggregation'!$D:$D,$A$1)*IF($A56="CH4",About!$D$58,IF($A56="N2O",About!$D$59,1))</f>
        <v>0</v>
      </c>
      <c r="P56" s="121">
        <f>SUMIFS('EPA Export Aggregation'!S:S,'EPA Export Aggregation'!$A:$A,$B56,'EPA Export Aggregation'!$D:$D,$A$1)*IF($A56="CH4",About!$D$58,IF($A56="N2O",About!$D$59,1))</f>
        <v>0</v>
      </c>
      <c r="Q56" s="121">
        <f>SUMIFS('EPA Export Aggregation'!T:T,'EPA Export Aggregation'!$A:$A,$B56,'EPA Export Aggregation'!$D:$D,$A$1)*IF($A56="CH4",About!$D$58,IF($A56="N2O",About!$D$59,1))</f>
        <v>0</v>
      </c>
      <c r="R56" s="121">
        <f>SUMIFS('EPA Export Aggregation'!U:U,'EPA Export Aggregation'!$A:$A,$B56,'EPA Export Aggregation'!$D:$D,$A$1)*IF($A56="CH4",About!$D$58,IF($A56="N2O",About!$D$59,1))</f>
        <v>0</v>
      </c>
      <c r="S56" s="121">
        <f>SUMIFS('EPA Export Aggregation'!V:V,'EPA Export Aggregation'!$A:$A,$B56,'EPA Export Aggregation'!$D:$D,$A$1)*IF($A56="CH4",About!$D$58,IF($A56="N2O",About!$D$59,1))</f>
        <v>0</v>
      </c>
      <c r="T56" s="121">
        <f>SUMIFS('EPA Export Aggregation'!W:W,'EPA Export Aggregation'!$A:$A,$B56,'EPA Export Aggregation'!$D:$D,$A$1)*IF($A56="CH4",About!$D$58,IF($A56="N2O",About!$D$59,1))</f>
        <v>0</v>
      </c>
      <c r="U56" s="121">
        <f>SUMIFS('EPA Export Aggregation'!X:X,'EPA Export Aggregation'!$A:$A,$B56,'EPA Export Aggregation'!$D:$D,$A$1)*IF($A56="CH4",About!$D$58,IF($A56="N2O",About!$D$59,1))</f>
        <v>0</v>
      </c>
      <c r="V56" s="121">
        <f>SUMIFS('EPA Export Aggregation'!Y:Y,'EPA Export Aggregation'!$A:$A,$B56,'EPA Export Aggregation'!$D:$D,$A$1)*IF($A56="CH4",About!$D$58,IF($A56="N2O",About!$D$59,1))</f>
        <v>0</v>
      </c>
      <c r="W56" s="121">
        <f>SUMIFS('EPA Export Aggregation'!Z:Z,'EPA Export Aggregation'!$A:$A,$B56,'EPA Export Aggregation'!$D:$D,$A$1)*IF($A56="CH4",About!$D$58,IF($A56="N2O",About!$D$59,1))</f>
        <v>0</v>
      </c>
      <c r="X56" s="121">
        <f>SUMIFS('EPA Export Aggregation'!AA:AA,'EPA Export Aggregation'!$A:$A,$B56,'EPA Export Aggregation'!$D:$D,$A$1)*IF($A56="CH4",About!$D$58,IF($A56="N2O",About!$D$59,1))</f>
        <v>0</v>
      </c>
      <c r="Y56" s="121">
        <f>SUMIFS('EPA Export Aggregation'!AB:AB,'EPA Export Aggregation'!$A:$A,$B56,'EPA Export Aggregation'!$D:$D,$A$1)*IF($A56="CH4",About!$D$58,IF($A56="N2O",About!$D$59,1))</f>
        <v>0</v>
      </c>
      <c r="Z56" s="121">
        <f>SUMIFS('EPA Export Aggregation'!AC:AC,'EPA Export Aggregation'!$A:$A,$B56,'EPA Export Aggregation'!$D:$D,$A$1)*IF($A56="CH4",About!$D$58,IF($A56="N2O",About!$D$59,1))</f>
        <v>0</v>
      </c>
      <c r="AA56" s="121">
        <f>SUMIFS('EPA Export Aggregation'!AD:AD,'EPA Export Aggregation'!$A:$A,$B56,'EPA Export Aggregation'!$D:$D,$A$1)*IF($A56="CH4",About!$D$58,IF($A56="N2O",About!$D$59,1))</f>
        <v>0</v>
      </c>
      <c r="AB56" s="121">
        <f>SUMIFS('EPA Export Aggregation'!AE:AE,'EPA Export Aggregation'!$A:$A,$B56,'EPA Export Aggregation'!$D:$D,$A$1)*IF($A56="CH4",About!$D$58,IF($A56="N2O",About!$D$59,1))</f>
        <v>0</v>
      </c>
      <c r="AC56" s="121">
        <f>SUMIFS('EPA Export Aggregation'!AF:AF,'EPA Export Aggregation'!$A:$A,$B56,'EPA Export Aggregation'!$D:$D,$A$1)*IF($A56="CH4",About!$D$58,IF($A56="N2O",About!$D$59,1))</f>
        <v>0</v>
      </c>
      <c r="AD56" s="121">
        <f>SUMIFS('EPA Export Aggregation'!AG:AG,'EPA Export Aggregation'!$A:$A,$B56,'EPA Export Aggregation'!$D:$D,$A$1)*IF($A56="CH4",About!$D$58,IF($A56="N2O",About!$D$59,1))</f>
        <v>0</v>
      </c>
      <c r="AE56" s="121">
        <f>SUMIFS('EPA Export Aggregation'!AH:AH,'EPA Export Aggregation'!$A:$A,$B56,'EPA Export Aggregation'!$D:$D,$A$1)*IF($A56="CH4",About!$D$58,IF($A56="N2O",About!$D$59,1))</f>
        <v>0</v>
      </c>
      <c r="AF56" s="121">
        <f>SUMIFS('EPA Export Aggregation'!AI:AI,'EPA Export Aggregation'!$A:$A,$B56,'EPA Export Aggregation'!$D:$D,$A$1)*IF($A56="CH4",About!$D$58,IF($A56="N2O",About!$D$59,1))</f>
        <v>0</v>
      </c>
      <c r="AG56" s="121">
        <f>SUMIFS('EPA Export Aggregation'!AJ:AJ,'EPA Export Aggregation'!$A:$A,$B56,'EPA Export Aggregation'!$D:$D,$A$1)*IF($A56="CH4",About!$D$58,IF($A56="N2O",About!$D$59,1))</f>
        <v>0</v>
      </c>
      <c r="AH56" s="121">
        <f>SUMIFS('EPA Export Aggregation'!AK:AK,'EPA Export Aggregation'!$A:$A,$B56,'EPA Export Aggregation'!$D:$D,$A$1)*IF($A56="CH4",About!$D$58,IF($A56="N2O",About!$D$59,1))</f>
        <v>0</v>
      </c>
    </row>
    <row r="57" spans="1:34" x14ac:dyDescent="0.25">
      <c r="A57" s="119" t="s">
        <v>488</v>
      </c>
      <c r="B57" s="120" t="s">
        <v>2009</v>
      </c>
      <c r="C57">
        <f>SUMIFS('EPA Export Aggregation'!F:F,'EPA Export Aggregation'!$A:$A,$B57,'EPA Export Aggregation'!$D:$D,$A$1)*IF($A57="CH4",About!$D$58,IF($A57="N2O",About!$D$59,1))</f>
        <v>0</v>
      </c>
      <c r="D57">
        <f>SUMIFS('EPA Export Aggregation'!G:G,'EPA Export Aggregation'!$A:$A,$B57,'EPA Export Aggregation'!$D:$D,$A$1)*IF($A57="CH4",About!$D$58,IF($A57="N2O",About!$D$59,1))</f>
        <v>0</v>
      </c>
      <c r="E57">
        <f>SUMIFS('EPA Export Aggregation'!H:H,'EPA Export Aggregation'!$A:$A,$B57,'EPA Export Aggregation'!$D:$D,$A$1)*IF($A57="CH4",About!$D$58,IF($A57="N2O",About!$D$59,1))</f>
        <v>0</v>
      </c>
      <c r="F57">
        <f>SUMIFS('EPA Export Aggregation'!I:I,'EPA Export Aggregation'!$A:$A,$B57,'EPA Export Aggregation'!$D:$D,$A$1)*IF($A57="CH4",About!$D$58,IF($A57="N2O",About!$D$59,1))</f>
        <v>0</v>
      </c>
      <c r="G57">
        <f>SUMIFS('EPA Export Aggregation'!J:J,'EPA Export Aggregation'!$A:$A,$B57,'EPA Export Aggregation'!$D:$D,$A$1)*IF($A57="CH4",About!$D$58,IF($A57="N2O",About!$D$59,1))</f>
        <v>0</v>
      </c>
      <c r="H57">
        <f>SUMIFS('EPA Export Aggregation'!K:K,'EPA Export Aggregation'!$A:$A,$B57,'EPA Export Aggregation'!$D:$D,$A$1)*IF($A57="CH4",About!$D$58,IF($A57="N2O",About!$D$59,1))</f>
        <v>0</v>
      </c>
      <c r="I57">
        <f>SUMIFS('EPA Export Aggregation'!L:L,'EPA Export Aggregation'!$A:$A,$B57,'EPA Export Aggregation'!$D:$D,$A$1)*IF($A57="CH4",About!$D$58,IF($A57="N2O",About!$D$59,1))</f>
        <v>0</v>
      </c>
      <c r="J57">
        <f>SUMIFS('EPA Export Aggregation'!M:M,'EPA Export Aggregation'!$A:$A,$B57,'EPA Export Aggregation'!$D:$D,$A$1)*IF($A57="CH4",About!$D$58,IF($A57="N2O",About!$D$59,1))</f>
        <v>0</v>
      </c>
      <c r="K57">
        <f>SUMIFS('EPA Export Aggregation'!N:N,'EPA Export Aggregation'!$A:$A,$B57,'EPA Export Aggregation'!$D:$D,$A$1)*IF($A57="CH4",About!$D$58,IF($A57="N2O",About!$D$59,1))</f>
        <v>0</v>
      </c>
      <c r="L57">
        <f>SUMIFS('EPA Export Aggregation'!O:O,'EPA Export Aggregation'!$A:$A,$B57,'EPA Export Aggregation'!$D:$D,$A$1)*IF($A57="CH4",About!$D$58,IF($A57="N2O",About!$D$59,1))</f>
        <v>0</v>
      </c>
      <c r="M57">
        <f>SUMIFS('EPA Export Aggregation'!P:P,'EPA Export Aggregation'!$A:$A,$B57,'EPA Export Aggregation'!$D:$D,$A$1)*IF($A57="CH4",About!$D$58,IF($A57="N2O",About!$D$59,1))</f>
        <v>0</v>
      </c>
      <c r="N57">
        <f>SUMIFS('EPA Export Aggregation'!Q:Q,'EPA Export Aggregation'!$A:$A,$B57,'EPA Export Aggregation'!$D:$D,$A$1)*IF($A57="CH4",About!$D$58,IF($A57="N2O",About!$D$59,1))</f>
        <v>0</v>
      </c>
      <c r="O57">
        <f>SUMIFS('EPA Export Aggregation'!R:R,'EPA Export Aggregation'!$A:$A,$B57,'EPA Export Aggregation'!$D:$D,$A$1)*IF($A57="CH4",About!$D$58,IF($A57="N2O",About!$D$59,1))</f>
        <v>0</v>
      </c>
      <c r="P57">
        <f>SUMIFS('EPA Export Aggregation'!S:S,'EPA Export Aggregation'!$A:$A,$B57,'EPA Export Aggregation'!$D:$D,$A$1)*IF($A57="CH4",About!$D$58,IF($A57="N2O",About!$D$59,1))</f>
        <v>0</v>
      </c>
      <c r="Q57">
        <f>SUMIFS('EPA Export Aggregation'!T:T,'EPA Export Aggregation'!$A:$A,$B57,'EPA Export Aggregation'!$D:$D,$A$1)*IF($A57="CH4",About!$D$58,IF($A57="N2O",About!$D$59,1))</f>
        <v>0</v>
      </c>
      <c r="R57">
        <f>SUMIFS('EPA Export Aggregation'!U:U,'EPA Export Aggregation'!$A:$A,$B57,'EPA Export Aggregation'!$D:$D,$A$1)*IF($A57="CH4",About!$D$58,IF($A57="N2O",About!$D$59,1))</f>
        <v>0</v>
      </c>
      <c r="S57">
        <f>SUMIFS('EPA Export Aggregation'!V:V,'EPA Export Aggregation'!$A:$A,$B57,'EPA Export Aggregation'!$D:$D,$A$1)*IF($A57="CH4",About!$D$58,IF($A57="N2O",About!$D$59,1))</f>
        <v>0</v>
      </c>
      <c r="T57">
        <f>SUMIFS('EPA Export Aggregation'!W:W,'EPA Export Aggregation'!$A:$A,$B57,'EPA Export Aggregation'!$D:$D,$A$1)*IF($A57="CH4",About!$D$58,IF($A57="N2O",About!$D$59,1))</f>
        <v>0</v>
      </c>
      <c r="U57">
        <f>SUMIFS('EPA Export Aggregation'!X:X,'EPA Export Aggregation'!$A:$A,$B57,'EPA Export Aggregation'!$D:$D,$A$1)*IF($A57="CH4",About!$D$58,IF($A57="N2O",About!$D$59,1))</f>
        <v>0</v>
      </c>
      <c r="V57">
        <f>SUMIFS('EPA Export Aggregation'!Y:Y,'EPA Export Aggregation'!$A:$A,$B57,'EPA Export Aggregation'!$D:$D,$A$1)*IF($A57="CH4",About!$D$58,IF($A57="N2O",About!$D$59,1))</f>
        <v>0</v>
      </c>
      <c r="W57">
        <f>SUMIFS('EPA Export Aggregation'!Z:Z,'EPA Export Aggregation'!$A:$A,$B57,'EPA Export Aggregation'!$D:$D,$A$1)*IF($A57="CH4",About!$D$58,IF($A57="N2O",About!$D$59,1))</f>
        <v>0</v>
      </c>
      <c r="X57">
        <f>SUMIFS('EPA Export Aggregation'!AA:AA,'EPA Export Aggregation'!$A:$A,$B57,'EPA Export Aggregation'!$D:$D,$A$1)*IF($A57="CH4",About!$D$58,IF($A57="N2O",About!$D$59,1))</f>
        <v>0</v>
      </c>
      <c r="Y57">
        <f>SUMIFS('EPA Export Aggregation'!AB:AB,'EPA Export Aggregation'!$A:$A,$B57,'EPA Export Aggregation'!$D:$D,$A$1)*IF($A57="CH4",About!$D$58,IF($A57="N2O",About!$D$59,1))</f>
        <v>0</v>
      </c>
      <c r="Z57">
        <f>SUMIFS('EPA Export Aggregation'!AC:AC,'EPA Export Aggregation'!$A:$A,$B57,'EPA Export Aggregation'!$D:$D,$A$1)*IF($A57="CH4",About!$D$58,IF($A57="N2O",About!$D$59,1))</f>
        <v>0</v>
      </c>
      <c r="AA57">
        <f>SUMIFS('EPA Export Aggregation'!AD:AD,'EPA Export Aggregation'!$A:$A,$B57,'EPA Export Aggregation'!$D:$D,$A$1)*IF($A57="CH4",About!$D$58,IF($A57="N2O",About!$D$59,1))</f>
        <v>0</v>
      </c>
      <c r="AB57">
        <f>SUMIFS('EPA Export Aggregation'!AE:AE,'EPA Export Aggregation'!$A:$A,$B57,'EPA Export Aggregation'!$D:$D,$A$1)*IF($A57="CH4",About!$D$58,IF($A57="N2O",About!$D$59,1))</f>
        <v>0</v>
      </c>
      <c r="AC57">
        <f>SUMIFS('EPA Export Aggregation'!AF:AF,'EPA Export Aggregation'!$A:$A,$B57,'EPA Export Aggregation'!$D:$D,$A$1)*IF($A57="CH4",About!$D$58,IF($A57="N2O",About!$D$59,1))</f>
        <v>0</v>
      </c>
      <c r="AD57">
        <f>SUMIFS('EPA Export Aggregation'!AG:AG,'EPA Export Aggregation'!$A:$A,$B57,'EPA Export Aggregation'!$D:$D,$A$1)*IF($A57="CH4",About!$D$58,IF($A57="N2O",About!$D$59,1))</f>
        <v>0</v>
      </c>
      <c r="AE57">
        <f>SUMIFS('EPA Export Aggregation'!AH:AH,'EPA Export Aggregation'!$A:$A,$B57,'EPA Export Aggregation'!$D:$D,$A$1)*IF($A57="CH4",About!$D$58,IF($A57="N2O",About!$D$59,1))</f>
        <v>0</v>
      </c>
      <c r="AF57">
        <f>SUMIFS('EPA Export Aggregation'!AI:AI,'EPA Export Aggregation'!$A:$A,$B57,'EPA Export Aggregation'!$D:$D,$A$1)*IF($A57="CH4",About!$D$58,IF($A57="N2O",About!$D$59,1))</f>
        <v>0</v>
      </c>
      <c r="AG57">
        <f>SUMIFS('EPA Export Aggregation'!AJ:AJ,'EPA Export Aggregation'!$A:$A,$B57,'EPA Export Aggregation'!$D:$D,$A$1)*IF($A57="CH4",About!$D$58,IF($A57="N2O",About!$D$59,1))</f>
        <v>0</v>
      </c>
      <c r="AH57">
        <f>SUMIFS('EPA Export Aggregation'!AK:AK,'EPA Export Aggregation'!$A:$A,$B57,'EPA Export Aggregation'!$D:$D,$A$1)*IF($A57="CH4",About!$D$58,IF($A57="N2O",About!$D$59,1))</f>
        <v>0</v>
      </c>
    </row>
    <row r="58" spans="1:34" x14ac:dyDescent="0.25">
      <c r="A58" s="119" t="s">
        <v>488</v>
      </c>
      <c r="B58" s="120" t="s">
        <v>2010</v>
      </c>
      <c r="C58">
        <f>SUMIFS('EPA Export Aggregation'!F:F,'EPA Export Aggregation'!$A:$A,$B58,'EPA Export Aggregation'!$D:$D,$A$1)*IF($A58="CH4",About!$D$58,IF($A58="N2O",About!$D$59,1))</f>
        <v>0</v>
      </c>
      <c r="D58">
        <f>SUMIFS('EPA Export Aggregation'!G:G,'EPA Export Aggregation'!$A:$A,$B58,'EPA Export Aggregation'!$D:$D,$A$1)*IF($A58="CH4",About!$D$58,IF($A58="N2O",About!$D$59,1))</f>
        <v>0</v>
      </c>
      <c r="E58">
        <f>SUMIFS('EPA Export Aggregation'!H:H,'EPA Export Aggregation'!$A:$A,$B58,'EPA Export Aggregation'!$D:$D,$A$1)*IF($A58="CH4",About!$D$58,IF($A58="N2O",About!$D$59,1))</f>
        <v>0</v>
      </c>
      <c r="F58">
        <f>SUMIFS('EPA Export Aggregation'!I:I,'EPA Export Aggregation'!$A:$A,$B58,'EPA Export Aggregation'!$D:$D,$A$1)*IF($A58="CH4",About!$D$58,IF($A58="N2O",About!$D$59,1))</f>
        <v>0</v>
      </c>
      <c r="G58">
        <f>SUMIFS('EPA Export Aggregation'!J:J,'EPA Export Aggregation'!$A:$A,$B58,'EPA Export Aggregation'!$D:$D,$A$1)*IF($A58="CH4",About!$D$58,IF($A58="N2O",About!$D$59,1))</f>
        <v>0</v>
      </c>
      <c r="H58">
        <f>SUMIFS('EPA Export Aggregation'!K:K,'EPA Export Aggregation'!$A:$A,$B58,'EPA Export Aggregation'!$D:$D,$A$1)*IF($A58="CH4",About!$D$58,IF($A58="N2O",About!$D$59,1))</f>
        <v>0</v>
      </c>
      <c r="I58">
        <f>SUMIFS('EPA Export Aggregation'!L:L,'EPA Export Aggregation'!$A:$A,$B58,'EPA Export Aggregation'!$D:$D,$A$1)*IF($A58="CH4",About!$D$58,IF($A58="N2O",About!$D$59,1))</f>
        <v>0</v>
      </c>
      <c r="J58">
        <f>SUMIFS('EPA Export Aggregation'!M:M,'EPA Export Aggregation'!$A:$A,$B58,'EPA Export Aggregation'!$D:$D,$A$1)*IF($A58="CH4",About!$D$58,IF($A58="N2O",About!$D$59,1))</f>
        <v>0</v>
      </c>
      <c r="K58">
        <f>SUMIFS('EPA Export Aggregation'!N:N,'EPA Export Aggregation'!$A:$A,$B58,'EPA Export Aggregation'!$D:$D,$A$1)*IF($A58="CH4",About!$D$58,IF($A58="N2O",About!$D$59,1))</f>
        <v>0</v>
      </c>
      <c r="L58">
        <f>SUMIFS('EPA Export Aggregation'!O:O,'EPA Export Aggregation'!$A:$A,$B58,'EPA Export Aggregation'!$D:$D,$A$1)*IF($A58="CH4",About!$D$58,IF($A58="N2O",About!$D$59,1))</f>
        <v>0</v>
      </c>
      <c r="M58">
        <f>SUMIFS('EPA Export Aggregation'!P:P,'EPA Export Aggregation'!$A:$A,$B58,'EPA Export Aggregation'!$D:$D,$A$1)*IF($A58="CH4",About!$D$58,IF($A58="N2O",About!$D$59,1))</f>
        <v>0</v>
      </c>
      <c r="N58">
        <f>SUMIFS('EPA Export Aggregation'!Q:Q,'EPA Export Aggregation'!$A:$A,$B58,'EPA Export Aggregation'!$D:$D,$A$1)*IF($A58="CH4",About!$D$58,IF($A58="N2O",About!$D$59,1))</f>
        <v>0</v>
      </c>
      <c r="O58">
        <f>SUMIFS('EPA Export Aggregation'!R:R,'EPA Export Aggregation'!$A:$A,$B58,'EPA Export Aggregation'!$D:$D,$A$1)*IF($A58="CH4",About!$D$58,IF($A58="N2O",About!$D$59,1))</f>
        <v>0</v>
      </c>
      <c r="P58">
        <f>SUMIFS('EPA Export Aggregation'!S:S,'EPA Export Aggregation'!$A:$A,$B58,'EPA Export Aggregation'!$D:$D,$A$1)*IF($A58="CH4",About!$D$58,IF($A58="N2O",About!$D$59,1))</f>
        <v>0</v>
      </c>
      <c r="Q58">
        <f>SUMIFS('EPA Export Aggregation'!T:T,'EPA Export Aggregation'!$A:$A,$B58,'EPA Export Aggregation'!$D:$D,$A$1)*IF($A58="CH4",About!$D$58,IF($A58="N2O",About!$D$59,1))</f>
        <v>0</v>
      </c>
      <c r="R58">
        <f>SUMIFS('EPA Export Aggregation'!U:U,'EPA Export Aggregation'!$A:$A,$B58,'EPA Export Aggregation'!$D:$D,$A$1)*IF($A58="CH4",About!$D$58,IF($A58="N2O",About!$D$59,1))</f>
        <v>0</v>
      </c>
      <c r="S58">
        <f>SUMIFS('EPA Export Aggregation'!V:V,'EPA Export Aggregation'!$A:$A,$B58,'EPA Export Aggregation'!$D:$D,$A$1)*IF($A58="CH4",About!$D$58,IF($A58="N2O",About!$D$59,1))</f>
        <v>0</v>
      </c>
      <c r="T58">
        <f>SUMIFS('EPA Export Aggregation'!W:W,'EPA Export Aggregation'!$A:$A,$B58,'EPA Export Aggregation'!$D:$D,$A$1)*IF($A58="CH4",About!$D$58,IF($A58="N2O",About!$D$59,1))</f>
        <v>0</v>
      </c>
      <c r="U58">
        <f>SUMIFS('EPA Export Aggregation'!X:X,'EPA Export Aggregation'!$A:$A,$B58,'EPA Export Aggregation'!$D:$D,$A$1)*IF($A58="CH4",About!$D$58,IF($A58="N2O",About!$D$59,1))</f>
        <v>0</v>
      </c>
      <c r="V58">
        <f>SUMIFS('EPA Export Aggregation'!Y:Y,'EPA Export Aggregation'!$A:$A,$B58,'EPA Export Aggregation'!$D:$D,$A$1)*IF($A58="CH4",About!$D$58,IF($A58="N2O",About!$D$59,1))</f>
        <v>0</v>
      </c>
      <c r="W58">
        <f>SUMIFS('EPA Export Aggregation'!Z:Z,'EPA Export Aggregation'!$A:$A,$B58,'EPA Export Aggregation'!$D:$D,$A$1)*IF($A58="CH4",About!$D$58,IF($A58="N2O",About!$D$59,1))</f>
        <v>0</v>
      </c>
      <c r="X58">
        <f>SUMIFS('EPA Export Aggregation'!AA:AA,'EPA Export Aggregation'!$A:$A,$B58,'EPA Export Aggregation'!$D:$D,$A$1)*IF($A58="CH4",About!$D$58,IF($A58="N2O",About!$D$59,1))</f>
        <v>0</v>
      </c>
      <c r="Y58">
        <f>SUMIFS('EPA Export Aggregation'!AB:AB,'EPA Export Aggregation'!$A:$A,$B58,'EPA Export Aggregation'!$D:$D,$A$1)*IF($A58="CH4",About!$D$58,IF($A58="N2O",About!$D$59,1))</f>
        <v>0</v>
      </c>
      <c r="Z58">
        <f>SUMIFS('EPA Export Aggregation'!AC:AC,'EPA Export Aggregation'!$A:$A,$B58,'EPA Export Aggregation'!$D:$D,$A$1)*IF($A58="CH4",About!$D$58,IF($A58="N2O",About!$D$59,1))</f>
        <v>0</v>
      </c>
      <c r="AA58">
        <f>SUMIFS('EPA Export Aggregation'!AD:AD,'EPA Export Aggregation'!$A:$A,$B58,'EPA Export Aggregation'!$D:$D,$A$1)*IF($A58="CH4",About!$D$58,IF($A58="N2O",About!$D$59,1))</f>
        <v>0</v>
      </c>
      <c r="AB58">
        <f>SUMIFS('EPA Export Aggregation'!AE:AE,'EPA Export Aggregation'!$A:$A,$B58,'EPA Export Aggregation'!$D:$D,$A$1)*IF($A58="CH4",About!$D$58,IF($A58="N2O",About!$D$59,1))</f>
        <v>0</v>
      </c>
      <c r="AC58">
        <f>SUMIFS('EPA Export Aggregation'!AF:AF,'EPA Export Aggregation'!$A:$A,$B58,'EPA Export Aggregation'!$D:$D,$A$1)*IF($A58="CH4",About!$D$58,IF($A58="N2O",About!$D$59,1))</f>
        <v>0</v>
      </c>
      <c r="AD58">
        <f>SUMIFS('EPA Export Aggregation'!AG:AG,'EPA Export Aggregation'!$A:$A,$B58,'EPA Export Aggregation'!$D:$D,$A$1)*IF($A58="CH4",About!$D$58,IF($A58="N2O",About!$D$59,1))</f>
        <v>0</v>
      </c>
      <c r="AE58">
        <f>SUMIFS('EPA Export Aggregation'!AH:AH,'EPA Export Aggregation'!$A:$A,$B58,'EPA Export Aggregation'!$D:$D,$A$1)*IF($A58="CH4",About!$D$58,IF($A58="N2O",About!$D$59,1))</f>
        <v>0</v>
      </c>
      <c r="AF58">
        <f>SUMIFS('EPA Export Aggregation'!AI:AI,'EPA Export Aggregation'!$A:$A,$B58,'EPA Export Aggregation'!$D:$D,$A$1)*IF($A58="CH4",About!$D$58,IF($A58="N2O",About!$D$59,1))</f>
        <v>0</v>
      </c>
      <c r="AG58">
        <f>SUMIFS('EPA Export Aggregation'!AJ:AJ,'EPA Export Aggregation'!$A:$A,$B58,'EPA Export Aggregation'!$D:$D,$A$1)*IF($A58="CH4",About!$D$58,IF($A58="N2O",About!$D$59,1))</f>
        <v>0</v>
      </c>
      <c r="AH58">
        <f>SUMIFS('EPA Export Aggregation'!AK:AK,'EPA Export Aggregation'!$A:$A,$B58,'EPA Export Aggregation'!$D:$D,$A$1)*IF($A58="CH4",About!$D$58,IF($A58="N2O",About!$D$59,1))</f>
        <v>0</v>
      </c>
    </row>
    <row r="59" spans="1:34" x14ac:dyDescent="0.25">
      <c r="A59" s="119" t="s">
        <v>488</v>
      </c>
      <c r="B59" s="120" t="s">
        <v>2011</v>
      </c>
      <c r="C59" s="121">
        <f>SUMIFS('EPA Export Aggregation'!F:F,'EPA Export Aggregation'!$A:$A,$B59,'EPA Export Aggregation'!$D:$D,$A$1)*IF($A59="CH4",About!$D$58,IF($A59="N2O",About!$D$59,1))</f>
        <v>0</v>
      </c>
      <c r="D59" s="121">
        <f>SUMIFS('EPA Export Aggregation'!G:G,'EPA Export Aggregation'!$A:$A,$B59,'EPA Export Aggregation'!$D:$D,$A$1)*IF($A59="CH4",About!$D$58,IF($A59="N2O",About!$D$59,1))</f>
        <v>0</v>
      </c>
      <c r="E59" s="121">
        <f>SUMIFS('EPA Export Aggregation'!H:H,'EPA Export Aggregation'!$A:$A,$B59,'EPA Export Aggregation'!$D:$D,$A$1)*IF($A59="CH4",About!$D$58,IF($A59="N2O",About!$D$59,1))</f>
        <v>0</v>
      </c>
      <c r="F59" s="121">
        <f>SUMIFS('EPA Export Aggregation'!I:I,'EPA Export Aggregation'!$A:$A,$B59,'EPA Export Aggregation'!$D:$D,$A$1)*IF($A59="CH4",About!$D$58,IF($A59="N2O",About!$D$59,1))</f>
        <v>0</v>
      </c>
      <c r="G59" s="121">
        <f>SUMIFS('EPA Export Aggregation'!J:J,'EPA Export Aggregation'!$A:$A,$B59,'EPA Export Aggregation'!$D:$D,$A$1)*IF($A59="CH4",About!$D$58,IF($A59="N2O",About!$D$59,1))</f>
        <v>0</v>
      </c>
      <c r="H59" s="121">
        <f>SUMIFS('EPA Export Aggregation'!K:K,'EPA Export Aggregation'!$A:$A,$B59,'EPA Export Aggregation'!$D:$D,$A$1)*IF($A59="CH4",About!$D$58,IF($A59="N2O",About!$D$59,1))</f>
        <v>0</v>
      </c>
      <c r="I59" s="121">
        <f>SUMIFS('EPA Export Aggregation'!L:L,'EPA Export Aggregation'!$A:$A,$B59,'EPA Export Aggregation'!$D:$D,$A$1)*IF($A59="CH4",About!$D$58,IF($A59="N2O",About!$D$59,1))</f>
        <v>0</v>
      </c>
      <c r="J59" s="121">
        <f>SUMIFS('EPA Export Aggregation'!M:M,'EPA Export Aggregation'!$A:$A,$B59,'EPA Export Aggregation'!$D:$D,$A$1)*IF($A59="CH4",About!$D$58,IF($A59="N2O",About!$D$59,1))</f>
        <v>0</v>
      </c>
      <c r="K59" s="121">
        <f>SUMIFS('EPA Export Aggregation'!N:N,'EPA Export Aggregation'!$A:$A,$B59,'EPA Export Aggregation'!$D:$D,$A$1)*IF($A59="CH4",About!$D$58,IF($A59="N2O",About!$D$59,1))</f>
        <v>0</v>
      </c>
      <c r="L59" s="121">
        <f>SUMIFS('EPA Export Aggregation'!O:O,'EPA Export Aggregation'!$A:$A,$B59,'EPA Export Aggregation'!$D:$D,$A$1)*IF($A59="CH4",About!$D$58,IF($A59="N2O",About!$D$59,1))</f>
        <v>0</v>
      </c>
      <c r="M59" s="121">
        <f>SUMIFS('EPA Export Aggregation'!P:P,'EPA Export Aggregation'!$A:$A,$B59,'EPA Export Aggregation'!$D:$D,$A$1)*IF($A59="CH4",About!$D$58,IF($A59="N2O",About!$D$59,1))</f>
        <v>0</v>
      </c>
      <c r="N59" s="121">
        <f>SUMIFS('EPA Export Aggregation'!Q:Q,'EPA Export Aggregation'!$A:$A,$B59,'EPA Export Aggregation'!$D:$D,$A$1)*IF($A59="CH4",About!$D$58,IF($A59="N2O",About!$D$59,1))</f>
        <v>0</v>
      </c>
      <c r="O59" s="121">
        <f>SUMIFS('EPA Export Aggregation'!R:R,'EPA Export Aggregation'!$A:$A,$B59,'EPA Export Aggregation'!$D:$D,$A$1)*IF($A59="CH4",About!$D$58,IF($A59="N2O",About!$D$59,1))</f>
        <v>0</v>
      </c>
      <c r="P59" s="121">
        <f>SUMIFS('EPA Export Aggregation'!S:S,'EPA Export Aggregation'!$A:$A,$B59,'EPA Export Aggregation'!$D:$D,$A$1)*IF($A59="CH4",About!$D$58,IF($A59="N2O",About!$D$59,1))</f>
        <v>0</v>
      </c>
      <c r="Q59" s="121">
        <f>SUMIFS('EPA Export Aggregation'!T:T,'EPA Export Aggregation'!$A:$A,$B59,'EPA Export Aggregation'!$D:$D,$A$1)*IF($A59="CH4",About!$D$58,IF($A59="N2O",About!$D$59,1))</f>
        <v>0</v>
      </c>
      <c r="R59" s="121">
        <f>SUMIFS('EPA Export Aggregation'!U:U,'EPA Export Aggregation'!$A:$A,$B59,'EPA Export Aggregation'!$D:$D,$A$1)*IF($A59="CH4",About!$D$58,IF($A59="N2O",About!$D$59,1))</f>
        <v>0</v>
      </c>
      <c r="S59" s="121">
        <f>SUMIFS('EPA Export Aggregation'!V:V,'EPA Export Aggregation'!$A:$A,$B59,'EPA Export Aggregation'!$D:$D,$A$1)*IF($A59="CH4",About!$D$58,IF($A59="N2O",About!$D$59,1))</f>
        <v>0</v>
      </c>
      <c r="T59" s="121">
        <f>SUMIFS('EPA Export Aggregation'!W:W,'EPA Export Aggregation'!$A:$A,$B59,'EPA Export Aggregation'!$D:$D,$A$1)*IF($A59="CH4",About!$D$58,IF($A59="N2O",About!$D$59,1))</f>
        <v>0</v>
      </c>
      <c r="U59" s="121">
        <f>SUMIFS('EPA Export Aggregation'!X:X,'EPA Export Aggregation'!$A:$A,$B59,'EPA Export Aggregation'!$D:$D,$A$1)*IF($A59="CH4",About!$D$58,IF($A59="N2O",About!$D$59,1))</f>
        <v>0</v>
      </c>
      <c r="V59" s="121">
        <f>SUMIFS('EPA Export Aggregation'!Y:Y,'EPA Export Aggregation'!$A:$A,$B59,'EPA Export Aggregation'!$D:$D,$A$1)*IF($A59="CH4",About!$D$58,IF($A59="N2O",About!$D$59,1))</f>
        <v>0</v>
      </c>
      <c r="W59" s="121">
        <f>SUMIFS('EPA Export Aggregation'!Z:Z,'EPA Export Aggregation'!$A:$A,$B59,'EPA Export Aggregation'!$D:$D,$A$1)*IF($A59="CH4",About!$D$58,IF($A59="N2O",About!$D$59,1))</f>
        <v>0</v>
      </c>
      <c r="X59" s="121">
        <f>SUMIFS('EPA Export Aggregation'!AA:AA,'EPA Export Aggregation'!$A:$A,$B59,'EPA Export Aggregation'!$D:$D,$A$1)*IF($A59="CH4",About!$D$58,IF($A59="N2O",About!$D$59,1))</f>
        <v>0</v>
      </c>
      <c r="Y59" s="121">
        <f>SUMIFS('EPA Export Aggregation'!AB:AB,'EPA Export Aggregation'!$A:$A,$B59,'EPA Export Aggregation'!$D:$D,$A$1)*IF($A59="CH4",About!$D$58,IF($A59="N2O",About!$D$59,1))</f>
        <v>0</v>
      </c>
      <c r="Z59" s="121">
        <f>SUMIFS('EPA Export Aggregation'!AC:AC,'EPA Export Aggregation'!$A:$A,$B59,'EPA Export Aggregation'!$D:$D,$A$1)*IF($A59="CH4",About!$D$58,IF($A59="N2O",About!$D$59,1))</f>
        <v>0</v>
      </c>
      <c r="AA59" s="121">
        <f>SUMIFS('EPA Export Aggregation'!AD:AD,'EPA Export Aggregation'!$A:$A,$B59,'EPA Export Aggregation'!$D:$D,$A$1)*IF($A59="CH4",About!$D$58,IF($A59="N2O",About!$D$59,1))</f>
        <v>0</v>
      </c>
      <c r="AB59" s="121">
        <f>SUMIFS('EPA Export Aggregation'!AE:AE,'EPA Export Aggregation'!$A:$A,$B59,'EPA Export Aggregation'!$D:$D,$A$1)*IF($A59="CH4",About!$D$58,IF($A59="N2O",About!$D$59,1))</f>
        <v>0</v>
      </c>
      <c r="AC59" s="121">
        <f>SUMIFS('EPA Export Aggregation'!AF:AF,'EPA Export Aggregation'!$A:$A,$B59,'EPA Export Aggregation'!$D:$D,$A$1)*IF($A59="CH4",About!$D$58,IF($A59="N2O",About!$D$59,1))</f>
        <v>0</v>
      </c>
      <c r="AD59" s="121">
        <f>SUMIFS('EPA Export Aggregation'!AG:AG,'EPA Export Aggregation'!$A:$A,$B59,'EPA Export Aggregation'!$D:$D,$A$1)*IF($A59="CH4",About!$D$58,IF($A59="N2O",About!$D$59,1))</f>
        <v>0</v>
      </c>
      <c r="AE59" s="121">
        <f>SUMIFS('EPA Export Aggregation'!AH:AH,'EPA Export Aggregation'!$A:$A,$B59,'EPA Export Aggregation'!$D:$D,$A$1)*IF($A59="CH4",About!$D$58,IF($A59="N2O",About!$D$59,1))</f>
        <v>0</v>
      </c>
      <c r="AF59" s="121">
        <f>SUMIFS('EPA Export Aggregation'!AI:AI,'EPA Export Aggregation'!$A:$A,$B59,'EPA Export Aggregation'!$D:$D,$A$1)*IF($A59="CH4",About!$D$58,IF($A59="N2O",About!$D$59,1))</f>
        <v>0</v>
      </c>
      <c r="AG59" s="121">
        <f>SUMIFS('EPA Export Aggregation'!AJ:AJ,'EPA Export Aggregation'!$A:$A,$B59,'EPA Export Aggregation'!$D:$D,$A$1)*IF($A59="CH4",About!$D$58,IF($A59="N2O",About!$D$59,1))</f>
        <v>0</v>
      </c>
      <c r="AH59" s="121">
        <f>SUMIFS('EPA Export Aggregation'!AK:AK,'EPA Export Aggregation'!$A:$A,$B59,'EPA Export Aggregation'!$D:$D,$A$1)*IF($A59="CH4",About!$D$58,IF($A59="N2O",About!$D$59,1))</f>
        <v>0</v>
      </c>
    </row>
    <row r="60" spans="1:34" x14ac:dyDescent="0.25">
      <c r="A60" s="119" t="s">
        <v>488</v>
      </c>
      <c r="B60" s="120" t="s">
        <v>2012</v>
      </c>
      <c r="C60" s="121">
        <f>SUMIFS('EPA Export Aggregation'!F:F,'EPA Export Aggregation'!$A:$A,$B60,'EPA Export Aggregation'!$D:$D,$A$1)*IF($A60="CH4",About!$D$58,IF($A60="N2O",About!$D$59,1))</f>
        <v>0</v>
      </c>
      <c r="D60" s="121">
        <f>SUMIFS('EPA Export Aggregation'!G:G,'EPA Export Aggregation'!$A:$A,$B60,'EPA Export Aggregation'!$D:$D,$A$1)*IF($A60="CH4",About!$D$58,IF($A60="N2O",About!$D$59,1))</f>
        <v>0</v>
      </c>
      <c r="E60" s="121">
        <f>SUMIFS('EPA Export Aggregation'!H:H,'EPA Export Aggregation'!$A:$A,$B60,'EPA Export Aggregation'!$D:$D,$A$1)*IF($A60="CH4",About!$D$58,IF($A60="N2O",About!$D$59,1))</f>
        <v>0</v>
      </c>
      <c r="F60" s="121">
        <f>SUMIFS('EPA Export Aggregation'!I:I,'EPA Export Aggregation'!$A:$A,$B60,'EPA Export Aggregation'!$D:$D,$A$1)*IF($A60="CH4",About!$D$58,IF($A60="N2O",About!$D$59,1))</f>
        <v>0</v>
      </c>
      <c r="G60" s="121">
        <f>SUMIFS('EPA Export Aggregation'!J:J,'EPA Export Aggregation'!$A:$A,$B60,'EPA Export Aggregation'!$D:$D,$A$1)*IF($A60="CH4",About!$D$58,IF($A60="N2O",About!$D$59,1))</f>
        <v>0</v>
      </c>
      <c r="H60" s="121">
        <f>SUMIFS('EPA Export Aggregation'!K:K,'EPA Export Aggregation'!$A:$A,$B60,'EPA Export Aggregation'!$D:$D,$A$1)*IF($A60="CH4",About!$D$58,IF($A60="N2O",About!$D$59,1))</f>
        <v>0</v>
      </c>
      <c r="I60" s="121">
        <f>SUMIFS('EPA Export Aggregation'!L:L,'EPA Export Aggregation'!$A:$A,$B60,'EPA Export Aggregation'!$D:$D,$A$1)*IF($A60="CH4",About!$D$58,IF($A60="N2O",About!$D$59,1))</f>
        <v>0</v>
      </c>
      <c r="J60" s="121">
        <f>SUMIFS('EPA Export Aggregation'!M:M,'EPA Export Aggregation'!$A:$A,$B60,'EPA Export Aggregation'!$D:$D,$A$1)*IF($A60="CH4",About!$D$58,IF($A60="N2O",About!$D$59,1))</f>
        <v>0</v>
      </c>
      <c r="K60" s="121">
        <f>SUMIFS('EPA Export Aggregation'!N:N,'EPA Export Aggregation'!$A:$A,$B60,'EPA Export Aggregation'!$D:$D,$A$1)*IF($A60="CH4",About!$D$58,IF($A60="N2O",About!$D$59,1))</f>
        <v>0</v>
      </c>
      <c r="L60" s="121">
        <f>SUMIFS('EPA Export Aggregation'!O:O,'EPA Export Aggregation'!$A:$A,$B60,'EPA Export Aggregation'!$D:$D,$A$1)*IF($A60="CH4",About!$D$58,IF($A60="N2O",About!$D$59,1))</f>
        <v>0</v>
      </c>
      <c r="M60" s="121">
        <f>SUMIFS('EPA Export Aggregation'!P:P,'EPA Export Aggregation'!$A:$A,$B60,'EPA Export Aggregation'!$D:$D,$A$1)*IF($A60="CH4",About!$D$58,IF($A60="N2O",About!$D$59,1))</f>
        <v>0</v>
      </c>
      <c r="N60" s="121">
        <f>SUMIFS('EPA Export Aggregation'!Q:Q,'EPA Export Aggregation'!$A:$A,$B60,'EPA Export Aggregation'!$D:$D,$A$1)*IF($A60="CH4",About!$D$58,IF($A60="N2O",About!$D$59,1))</f>
        <v>0</v>
      </c>
      <c r="O60" s="121">
        <f>SUMIFS('EPA Export Aggregation'!R:R,'EPA Export Aggregation'!$A:$A,$B60,'EPA Export Aggregation'!$D:$D,$A$1)*IF($A60="CH4",About!$D$58,IF($A60="N2O",About!$D$59,1))</f>
        <v>0</v>
      </c>
      <c r="P60" s="121">
        <f>SUMIFS('EPA Export Aggregation'!S:S,'EPA Export Aggregation'!$A:$A,$B60,'EPA Export Aggregation'!$D:$D,$A$1)*IF($A60="CH4",About!$D$58,IF($A60="N2O",About!$D$59,1))</f>
        <v>0</v>
      </c>
      <c r="Q60" s="121">
        <f>SUMIFS('EPA Export Aggregation'!T:T,'EPA Export Aggregation'!$A:$A,$B60,'EPA Export Aggregation'!$D:$D,$A$1)*IF($A60="CH4",About!$D$58,IF($A60="N2O",About!$D$59,1))</f>
        <v>0</v>
      </c>
      <c r="R60" s="121">
        <f>SUMIFS('EPA Export Aggregation'!U:U,'EPA Export Aggregation'!$A:$A,$B60,'EPA Export Aggregation'!$D:$D,$A$1)*IF($A60="CH4",About!$D$58,IF($A60="N2O",About!$D$59,1))</f>
        <v>0</v>
      </c>
      <c r="S60" s="121">
        <f>SUMIFS('EPA Export Aggregation'!V:V,'EPA Export Aggregation'!$A:$A,$B60,'EPA Export Aggregation'!$D:$D,$A$1)*IF($A60="CH4",About!$D$58,IF($A60="N2O",About!$D$59,1))</f>
        <v>0</v>
      </c>
      <c r="T60" s="121">
        <f>SUMIFS('EPA Export Aggregation'!W:W,'EPA Export Aggregation'!$A:$A,$B60,'EPA Export Aggregation'!$D:$D,$A$1)*IF($A60="CH4",About!$D$58,IF($A60="N2O",About!$D$59,1))</f>
        <v>0</v>
      </c>
      <c r="U60">
        <f>SUMIFS('EPA Export Aggregation'!X:X,'EPA Export Aggregation'!$A:$A,$B60,'EPA Export Aggregation'!$D:$D,$A$1)*IF($A60="CH4",About!$D$58,IF($A60="N2O",About!$D$59,1))</f>
        <v>0</v>
      </c>
      <c r="V60">
        <f>SUMIFS('EPA Export Aggregation'!Y:Y,'EPA Export Aggregation'!$A:$A,$B60,'EPA Export Aggregation'!$D:$D,$A$1)*IF($A60="CH4",About!$D$58,IF($A60="N2O",About!$D$59,1))</f>
        <v>0</v>
      </c>
      <c r="W60">
        <f>SUMIFS('EPA Export Aggregation'!Z:Z,'EPA Export Aggregation'!$A:$A,$B60,'EPA Export Aggregation'!$D:$D,$A$1)*IF($A60="CH4",About!$D$58,IF($A60="N2O",About!$D$59,1))</f>
        <v>0</v>
      </c>
      <c r="X60">
        <f>SUMIFS('EPA Export Aggregation'!AA:AA,'EPA Export Aggregation'!$A:$A,$B60,'EPA Export Aggregation'!$D:$D,$A$1)*IF($A60="CH4",About!$D$58,IF($A60="N2O",About!$D$59,1))</f>
        <v>0</v>
      </c>
      <c r="Y60">
        <f>SUMIFS('EPA Export Aggregation'!AB:AB,'EPA Export Aggregation'!$A:$A,$B60,'EPA Export Aggregation'!$D:$D,$A$1)*IF($A60="CH4",About!$D$58,IF($A60="N2O",About!$D$59,1))</f>
        <v>0</v>
      </c>
      <c r="Z60">
        <f>SUMIFS('EPA Export Aggregation'!AC:AC,'EPA Export Aggregation'!$A:$A,$B60,'EPA Export Aggregation'!$D:$D,$A$1)*IF($A60="CH4",About!$D$58,IF($A60="N2O",About!$D$59,1))</f>
        <v>0</v>
      </c>
      <c r="AA60">
        <f>SUMIFS('EPA Export Aggregation'!AD:AD,'EPA Export Aggregation'!$A:$A,$B60,'EPA Export Aggregation'!$D:$D,$A$1)*IF($A60="CH4",About!$D$58,IF($A60="N2O",About!$D$59,1))</f>
        <v>0</v>
      </c>
      <c r="AB60">
        <f>SUMIFS('EPA Export Aggregation'!AE:AE,'EPA Export Aggregation'!$A:$A,$B60,'EPA Export Aggregation'!$D:$D,$A$1)*IF($A60="CH4",About!$D$58,IF($A60="N2O",About!$D$59,1))</f>
        <v>0</v>
      </c>
      <c r="AC60">
        <f>SUMIFS('EPA Export Aggregation'!AF:AF,'EPA Export Aggregation'!$A:$A,$B60,'EPA Export Aggregation'!$D:$D,$A$1)*IF($A60="CH4",About!$D$58,IF($A60="N2O",About!$D$59,1))</f>
        <v>0</v>
      </c>
      <c r="AD60">
        <f>SUMIFS('EPA Export Aggregation'!AG:AG,'EPA Export Aggregation'!$A:$A,$B60,'EPA Export Aggregation'!$D:$D,$A$1)*IF($A60="CH4",About!$D$58,IF($A60="N2O",About!$D$59,1))</f>
        <v>0</v>
      </c>
      <c r="AE60">
        <f>SUMIFS('EPA Export Aggregation'!AH:AH,'EPA Export Aggregation'!$A:$A,$B60,'EPA Export Aggregation'!$D:$D,$A$1)*IF($A60="CH4",About!$D$58,IF($A60="N2O",About!$D$59,1))</f>
        <v>0</v>
      </c>
      <c r="AF60">
        <f>SUMIFS('EPA Export Aggregation'!AI:AI,'EPA Export Aggregation'!$A:$A,$B60,'EPA Export Aggregation'!$D:$D,$A$1)*IF($A60="CH4",About!$D$58,IF($A60="N2O",About!$D$59,1))</f>
        <v>0</v>
      </c>
      <c r="AG60">
        <f>SUMIFS('EPA Export Aggregation'!AJ:AJ,'EPA Export Aggregation'!$A:$A,$B60,'EPA Export Aggregation'!$D:$D,$A$1)*IF($A60="CH4",About!$D$58,IF($A60="N2O",About!$D$59,1))</f>
        <v>0</v>
      </c>
      <c r="AH60">
        <f>SUMIFS('EPA Export Aggregation'!AK:AK,'EPA Export Aggregation'!$A:$A,$B60,'EPA Export Aggregation'!$D:$D,$A$1)*IF($A60="CH4",About!$D$58,IF($A60="N2O",About!$D$59,1))</f>
        <v>0</v>
      </c>
    </row>
    <row r="61" spans="1:34" x14ac:dyDescent="0.25">
      <c r="A61" s="119" t="s">
        <v>488</v>
      </c>
      <c r="B61" s="120" t="s">
        <v>2013</v>
      </c>
      <c r="C61">
        <f>SUMIFS('EPA Export Aggregation'!F:F,'EPA Export Aggregation'!$A:$A,$B61,'EPA Export Aggregation'!$D:$D,$A$1)*IF($A61="CH4",About!$D$58,IF($A61="N2O",About!$D$59,1))</f>
        <v>0</v>
      </c>
      <c r="D61">
        <f>SUMIFS('EPA Export Aggregation'!G:G,'EPA Export Aggregation'!$A:$A,$B61,'EPA Export Aggregation'!$D:$D,$A$1)*IF($A61="CH4",About!$D$58,IF($A61="N2O",About!$D$59,1))</f>
        <v>0</v>
      </c>
      <c r="E61">
        <f>SUMIFS('EPA Export Aggregation'!H:H,'EPA Export Aggregation'!$A:$A,$B61,'EPA Export Aggregation'!$D:$D,$A$1)*IF($A61="CH4",About!$D$58,IF($A61="N2O",About!$D$59,1))</f>
        <v>0</v>
      </c>
      <c r="F61">
        <f>SUMIFS('EPA Export Aggregation'!I:I,'EPA Export Aggregation'!$A:$A,$B61,'EPA Export Aggregation'!$D:$D,$A$1)*IF($A61="CH4",About!$D$58,IF($A61="N2O",About!$D$59,1))</f>
        <v>0</v>
      </c>
      <c r="G61">
        <f>SUMIFS('EPA Export Aggregation'!J:J,'EPA Export Aggregation'!$A:$A,$B61,'EPA Export Aggregation'!$D:$D,$A$1)*IF($A61="CH4",About!$D$58,IF($A61="N2O",About!$D$59,1))</f>
        <v>0</v>
      </c>
      <c r="H61">
        <f>SUMIFS('EPA Export Aggregation'!K:K,'EPA Export Aggregation'!$A:$A,$B61,'EPA Export Aggregation'!$D:$D,$A$1)*IF($A61="CH4",About!$D$58,IF($A61="N2O",About!$D$59,1))</f>
        <v>0</v>
      </c>
      <c r="I61">
        <f>SUMIFS('EPA Export Aggregation'!L:L,'EPA Export Aggregation'!$A:$A,$B61,'EPA Export Aggregation'!$D:$D,$A$1)*IF($A61="CH4",About!$D$58,IF($A61="N2O",About!$D$59,1))</f>
        <v>0</v>
      </c>
      <c r="J61">
        <f>SUMIFS('EPA Export Aggregation'!M:M,'EPA Export Aggregation'!$A:$A,$B61,'EPA Export Aggregation'!$D:$D,$A$1)*IF($A61="CH4",About!$D$58,IF($A61="N2O",About!$D$59,1))</f>
        <v>0</v>
      </c>
      <c r="K61">
        <f>SUMIFS('EPA Export Aggregation'!N:N,'EPA Export Aggregation'!$A:$A,$B61,'EPA Export Aggregation'!$D:$D,$A$1)*IF($A61="CH4",About!$D$58,IF($A61="N2O",About!$D$59,1))</f>
        <v>0</v>
      </c>
      <c r="L61">
        <f>SUMIFS('EPA Export Aggregation'!O:O,'EPA Export Aggregation'!$A:$A,$B61,'EPA Export Aggregation'!$D:$D,$A$1)*IF($A61="CH4",About!$D$58,IF($A61="N2O",About!$D$59,1))</f>
        <v>0</v>
      </c>
      <c r="M61">
        <f>SUMIFS('EPA Export Aggregation'!P:P,'EPA Export Aggregation'!$A:$A,$B61,'EPA Export Aggregation'!$D:$D,$A$1)*IF($A61="CH4",About!$D$58,IF($A61="N2O",About!$D$59,1))</f>
        <v>0</v>
      </c>
      <c r="N61">
        <f>SUMIFS('EPA Export Aggregation'!Q:Q,'EPA Export Aggregation'!$A:$A,$B61,'EPA Export Aggregation'!$D:$D,$A$1)*IF($A61="CH4",About!$D$58,IF($A61="N2O",About!$D$59,1))</f>
        <v>0</v>
      </c>
      <c r="O61">
        <f>SUMIFS('EPA Export Aggregation'!R:R,'EPA Export Aggregation'!$A:$A,$B61,'EPA Export Aggregation'!$D:$D,$A$1)*IF($A61="CH4",About!$D$58,IF($A61="N2O",About!$D$59,1))</f>
        <v>0</v>
      </c>
      <c r="P61">
        <f>SUMIFS('EPA Export Aggregation'!S:S,'EPA Export Aggregation'!$A:$A,$B61,'EPA Export Aggregation'!$D:$D,$A$1)*IF($A61="CH4",About!$D$58,IF($A61="N2O",About!$D$59,1))</f>
        <v>0</v>
      </c>
      <c r="Q61">
        <f>SUMIFS('EPA Export Aggregation'!T:T,'EPA Export Aggregation'!$A:$A,$B61,'EPA Export Aggregation'!$D:$D,$A$1)*IF($A61="CH4",About!$D$58,IF($A61="N2O",About!$D$59,1))</f>
        <v>0</v>
      </c>
      <c r="R61">
        <f>SUMIFS('EPA Export Aggregation'!U:U,'EPA Export Aggregation'!$A:$A,$B61,'EPA Export Aggregation'!$D:$D,$A$1)*IF($A61="CH4",About!$D$58,IF($A61="N2O",About!$D$59,1))</f>
        <v>0</v>
      </c>
      <c r="S61">
        <f>SUMIFS('EPA Export Aggregation'!V:V,'EPA Export Aggregation'!$A:$A,$B61,'EPA Export Aggregation'!$D:$D,$A$1)*IF($A61="CH4",About!$D$58,IF($A61="N2O",About!$D$59,1))</f>
        <v>0</v>
      </c>
      <c r="T61">
        <f>SUMIFS('EPA Export Aggregation'!W:W,'EPA Export Aggregation'!$A:$A,$B61,'EPA Export Aggregation'!$D:$D,$A$1)*IF($A61="CH4",About!$D$58,IF($A61="N2O",About!$D$59,1))</f>
        <v>0</v>
      </c>
      <c r="U61">
        <f>SUMIFS('EPA Export Aggregation'!X:X,'EPA Export Aggregation'!$A:$A,$B61,'EPA Export Aggregation'!$D:$D,$A$1)*IF($A61="CH4",About!$D$58,IF($A61="N2O",About!$D$59,1))</f>
        <v>0</v>
      </c>
      <c r="V61">
        <f>SUMIFS('EPA Export Aggregation'!Y:Y,'EPA Export Aggregation'!$A:$A,$B61,'EPA Export Aggregation'!$D:$D,$A$1)*IF($A61="CH4",About!$D$58,IF($A61="N2O",About!$D$59,1))</f>
        <v>0</v>
      </c>
      <c r="W61">
        <f>SUMIFS('EPA Export Aggregation'!Z:Z,'EPA Export Aggregation'!$A:$A,$B61,'EPA Export Aggregation'!$D:$D,$A$1)*IF($A61="CH4",About!$D$58,IF($A61="N2O",About!$D$59,1))</f>
        <v>0</v>
      </c>
      <c r="X61">
        <f>SUMIFS('EPA Export Aggregation'!AA:AA,'EPA Export Aggregation'!$A:$A,$B61,'EPA Export Aggregation'!$D:$D,$A$1)*IF($A61="CH4",About!$D$58,IF($A61="N2O",About!$D$59,1))</f>
        <v>0</v>
      </c>
      <c r="Y61">
        <f>SUMIFS('EPA Export Aggregation'!AB:AB,'EPA Export Aggregation'!$A:$A,$B61,'EPA Export Aggregation'!$D:$D,$A$1)*IF($A61="CH4",About!$D$58,IF($A61="N2O",About!$D$59,1))</f>
        <v>0</v>
      </c>
      <c r="Z61">
        <f>SUMIFS('EPA Export Aggregation'!AC:AC,'EPA Export Aggregation'!$A:$A,$B61,'EPA Export Aggregation'!$D:$D,$A$1)*IF($A61="CH4",About!$D$58,IF($A61="N2O",About!$D$59,1))</f>
        <v>0</v>
      </c>
      <c r="AA61">
        <f>SUMIFS('EPA Export Aggregation'!AD:AD,'EPA Export Aggregation'!$A:$A,$B61,'EPA Export Aggregation'!$D:$D,$A$1)*IF($A61="CH4",About!$D$58,IF($A61="N2O",About!$D$59,1))</f>
        <v>0</v>
      </c>
      <c r="AB61">
        <f>SUMIFS('EPA Export Aggregation'!AE:AE,'EPA Export Aggregation'!$A:$A,$B61,'EPA Export Aggregation'!$D:$D,$A$1)*IF($A61="CH4",About!$D$58,IF($A61="N2O",About!$D$59,1))</f>
        <v>0</v>
      </c>
      <c r="AC61">
        <f>SUMIFS('EPA Export Aggregation'!AF:AF,'EPA Export Aggregation'!$A:$A,$B61,'EPA Export Aggregation'!$D:$D,$A$1)*IF($A61="CH4",About!$D$58,IF($A61="N2O",About!$D$59,1))</f>
        <v>0</v>
      </c>
      <c r="AD61">
        <f>SUMIFS('EPA Export Aggregation'!AG:AG,'EPA Export Aggregation'!$A:$A,$B61,'EPA Export Aggregation'!$D:$D,$A$1)*IF($A61="CH4",About!$D$58,IF($A61="N2O",About!$D$59,1))</f>
        <v>0</v>
      </c>
      <c r="AE61">
        <f>SUMIFS('EPA Export Aggregation'!AH:AH,'EPA Export Aggregation'!$A:$A,$B61,'EPA Export Aggregation'!$D:$D,$A$1)*IF($A61="CH4",About!$D$58,IF($A61="N2O",About!$D$59,1))</f>
        <v>0</v>
      </c>
      <c r="AF61">
        <f>SUMIFS('EPA Export Aggregation'!AI:AI,'EPA Export Aggregation'!$A:$A,$B61,'EPA Export Aggregation'!$D:$D,$A$1)*IF($A61="CH4",About!$D$58,IF($A61="N2O",About!$D$59,1))</f>
        <v>0</v>
      </c>
      <c r="AG61">
        <f>SUMIFS('EPA Export Aggregation'!AJ:AJ,'EPA Export Aggregation'!$A:$A,$B61,'EPA Export Aggregation'!$D:$D,$A$1)*IF($A61="CH4",About!$D$58,IF($A61="N2O",About!$D$59,1))</f>
        <v>0</v>
      </c>
      <c r="AH61">
        <f>SUMIFS('EPA Export Aggregation'!AK:AK,'EPA Export Aggregation'!$A:$A,$B61,'EPA Export Aggregation'!$D:$D,$A$1)*IF($A61="CH4",About!$D$58,IF($A61="N2O",About!$D$59,1))</f>
        <v>0</v>
      </c>
    </row>
    <row r="62" spans="1:34" x14ac:dyDescent="0.25">
      <c r="A62" s="119" t="s">
        <v>488</v>
      </c>
      <c r="B62" s="120" t="s">
        <v>2014</v>
      </c>
      <c r="C62">
        <f>SUMIFS('EPA Export Aggregation'!F:F,'EPA Export Aggregation'!$A:$A,$B62,'EPA Export Aggregation'!$D:$D,$A$1)*IF($A62="CH4",About!$D$58,IF($A62="N2O",About!$D$59,1))</f>
        <v>0</v>
      </c>
      <c r="D62">
        <f>SUMIFS('EPA Export Aggregation'!G:G,'EPA Export Aggregation'!$A:$A,$B62,'EPA Export Aggregation'!$D:$D,$A$1)*IF($A62="CH4",About!$D$58,IF($A62="N2O",About!$D$59,1))</f>
        <v>0</v>
      </c>
      <c r="E62">
        <f>SUMIFS('EPA Export Aggregation'!H:H,'EPA Export Aggregation'!$A:$A,$B62,'EPA Export Aggregation'!$D:$D,$A$1)*IF($A62="CH4",About!$D$58,IF($A62="N2O",About!$D$59,1))</f>
        <v>0</v>
      </c>
      <c r="F62">
        <f>SUMIFS('EPA Export Aggregation'!I:I,'EPA Export Aggregation'!$A:$A,$B62,'EPA Export Aggregation'!$D:$D,$A$1)*IF($A62="CH4",About!$D$58,IF($A62="N2O",About!$D$59,1))</f>
        <v>0</v>
      </c>
      <c r="G62">
        <f>SUMIFS('EPA Export Aggregation'!J:J,'EPA Export Aggregation'!$A:$A,$B62,'EPA Export Aggregation'!$D:$D,$A$1)*IF($A62="CH4",About!$D$58,IF($A62="N2O",About!$D$59,1))</f>
        <v>0</v>
      </c>
      <c r="H62">
        <f>SUMIFS('EPA Export Aggregation'!K:K,'EPA Export Aggregation'!$A:$A,$B62,'EPA Export Aggregation'!$D:$D,$A$1)*IF($A62="CH4",About!$D$58,IF($A62="N2O",About!$D$59,1))</f>
        <v>0</v>
      </c>
      <c r="I62">
        <f>SUMIFS('EPA Export Aggregation'!L:L,'EPA Export Aggregation'!$A:$A,$B62,'EPA Export Aggregation'!$D:$D,$A$1)*IF($A62="CH4",About!$D$58,IF($A62="N2O",About!$D$59,1))</f>
        <v>0</v>
      </c>
      <c r="J62">
        <f>SUMIFS('EPA Export Aggregation'!M:M,'EPA Export Aggregation'!$A:$A,$B62,'EPA Export Aggregation'!$D:$D,$A$1)*IF($A62="CH4",About!$D$58,IF($A62="N2O",About!$D$59,1))</f>
        <v>0</v>
      </c>
      <c r="K62">
        <f>SUMIFS('EPA Export Aggregation'!N:N,'EPA Export Aggregation'!$A:$A,$B62,'EPA Export Aggregation'!$D:$D,$A$1)*IF($A62="CH4",About!$D$58,IF($A62="N2O",About!$D$59,1))</f>
        <v>0</v>
      </c>
      <c r="L62">
        <f>SUMIFS('EPA Export Aggregation'!O:O,'EPA Export Aggregation'!$A:$A,$B62,'EPA Export Aggregation'!$D:$D,$A$1)*IF($A62="CH4",About!$D$58,IF($A62="N2O",About!$D$59,1))</f>
        <v>0</v>
      </c>
      <c r="M62">
        <f>SUMIFS('EPA Export Aggregation'!P:P,'EPA Export Aggregation'!$A:$A,$B62,'EPA Export Aggregation'!$D:$D,$A$1)*IF($A62="CH4",About!$D$58,IF($A62="N2O",About!$D$59,1))</f>
        <v>0</v>
      </c>
      <c r="N62">
        <f>SUMIFS('EPA Export Aggregation'!Q:Q,'EPA Export Aggregation'!$A:$A,$B62,'EPA Export Aggregation'!$D:$D,$A$1)*IF($A62="CH4",About!$D$58,IF($A62="N2O",About!$D$59,1))</f>
        <v>0</v>
      </c>
      <c r="O62">
        <f>SUMIFS('EPA Export Aggregation'!R:R,'EPA Export Aggregation'!$A:$A,$B62,'EPA Export Aggregation'!$D:$D,$A$1)*IF($A62="CH4",About!$D$58,IF($A62="N2O",About!$D$59,1))</f>
        <v>0</v>
      </c>
      <c r="P62">
        <f>SUMIFS('EPA Export Aggregation'!S:S,'EPA Export Aggregation'!$A:$A,$B62,'EPA Export Aggregation'!$D:$D,$A$1)*IF($A62="CH4",About!$D$58,IF($A62="N2O",About!$D$59,1))</f>
        <v>0</v>
      </c>
      <c r="Q62">
        <f>SUMIFS('EPA Export Aggregation'!T:T,'EPA Export Aggregation'!$A:$A,$B62,'EPA Export Aggregation'!$D:$D,$A$1)*IF($A62="CH4",About!$D$58,IF($A62="N2O",About!$D$59,1))</f>
        <v>0</v>
      </c>
      <c r="R62">
        <f>SUMIFS('EPA Export Aggregation'!U:U,'EPA Export Aggregation'!$A:$A,$B62,'EPA Export Aggregation'!$D:$D,$A$1)*IF($A62="CH4",About!$D$58,IF($A62="N2O",About!$D$59,1))</f>
        <v>0</v>
      </c>
      <c r="S62">
        <f>SUMIFS('EPA Export Aggregation'!V:V,'EPA Export Aggregation'!$A:$A,$B62,'EPA Export Aggregation'!$D:$D,$A$1)*IF($A62="CH4",About!$D$58,IF($A62="N2O",About!$D$59,1))</f>
        <v>0</v>
      </c>
      <c r="T62">
        <f>SUMIFS('EPA Export Aggregation'!W:W,'EPA Export Aggregation'!$A:$A,$B62,'EPA Export Aggregation'!$D:$D,$A$1)*IF($A62="CH4",About!$D$58,IF($A62="N2O",About!$D$59,1))</f>
        <v>0</v>
      </c>
      <c r="U62">
        <f>SUMIFS('EPA Export Aggregation'!X:X,'EPA Export Aggregation'!$A:$A,$B62,'EPA Export Aggregation'!$D:$D,$A$1)*IF($A62="CH4",About!$D$58,IF($A62="N2O",About!$D$59,1))</f>
        <v>0</v>
      </c>
      <c r="V62">
        <f>SUMIFS('EPA Export Aggregation'!Y:Y,'EPA Export Aggregation'!$A:$A,$B62,'EPA Export Aggregation'!$D:$D,$A$1)*IF($A62="CH4",About!$D$58,IF($A62="N2O",About!$D$59,1))</f>
        <v>0</v>
      </c>
      <c r="W62">
        <f>SUMIFS('EPA Export Aggregation'!Z:Z,'EPA Export Aggregation'!$A:$A,$B62,'EPA Export Aggregation'!$D:$D,$A$1)*IF($A62="CH4",About!$D$58,IF($A62="N2O",About!$D$59,1))</f>
        <v>0</v>
      </c>
      <c r="X62">
        <f>SUMIFS('EPA Export Aggregation'!AA:AA,'EPA Export Aggregation'!$A:$A,$B62,'EPA Export Aggregation'!$D:$D,$A$1)*IF($A62="CH4",About!$D$58,IF($A62="N2O",About!$D$59,1))</f>
        <v>0</v>
      </c>
      <c r="Y62">
        <f>SUMIFS('EPA Export Aggregation'!AB:AB,'EPA Export Aggregation'!$A:$A,$B62,'EPA Export Aggregation'!$D:$D,$A$1)*IF($A62="CH4",About!$D$58,IF($A62="N2O",About!$D$59,1))</f>
        <v>0</v>
      </c>
      <c r="Z62">
        <f>SUMIFS('EPA Export Aggregation'!AC:AC,'EPA Export Aggregation'!$A:$A,$B62,'EPA Export Aggregation'!$D:$D,$A$1)*IF($A62="CH4",About!$D$58,IF($A62="N2O",About!$D$59,1))</f>
        <v>0</v>
      </c>
      <c r="AA62">
        <f>SUMIFS('EPA Export Aggregation'!AD:AD,'EPA Export Aggregation'!$A:$A,$B62,'EPA Export Aggregation'!$D:$D,$A$1)*IF($A62="CH4",About!$D$58,IF($A62="N2O",About!$D$59,1))</f>
        <v>0</v>
      </c>
      <c r="AB62">
        <f>SUMIFS('EPA Export Aggregation'!AE:AE,'EPA Export Aggregation'!$A:$A,$B62,'EPA Export Aggregation'!$D:$D,$A$1)*IF($A62="CH4",About!$D$58,IF($A62="N2O",About!$D$59,1))</f>
        <v>0</v>
      </c>
      <c r="AC62">
        <f>SUMIFS('EPA Export Aggregation'!AF:AF,'EPA Export Aggregation'!$A:$A,$B62,'EPA Export Aggregation'!$D:$D,$A$1)*IF($A62="CH4",About!$D$58,IF($A62="N2O",About!$D$59,1))</f>
        <v>0</v>
      </c>
      <c r="AD62">
        <f>SUMIFS('EPA Export Aggregation'!AG:AG,'EPA Export Aggregation'!$A:$A,$B62,'EPA Export Aggregation'!$D:$D,$A$1)*IF($A62="CH4",About!$D$58,IF($A62="N2O",About!$D$59,1))</f>
        <v>0</v>
      </c>
      <c r="AE62">
        <f>SUMIFS('EPA Export Aggregation'!AH:AH,'EPA Export Aggregation'!$A:$A,$B62,'EPA Export Aggregation'!$D:$D,$A$1)*IF($A62="CH4",About!$D$58,IF($A62="N2O",About!$D$59,1))</f>
        <v>0</v>
      </c>
      <c r="AF62">
        <f>SUMIFS('EPA Export Aggregation'!AI:AI,'EPA Export Aggregation'!$A:$A,$B62,'EPA Export Aggregation'!$D:$D,$A$1)*IF($A62="CH4",About!$D$58,IF($A62="N2O",About!$D$59,1))</f>
        <v>0</v>
      </c>
      <c r="AG62">
        <f>SUMIFS('EPA Export Aggregation'!AJ:AJ,'EPA Export Aggregation'!$A:$A,$B62,'EPA Export Aggregation'!$D:$D,$A$1)*IF($A62="CH4",About!$D$58,IF($A62="N2O",About!$D$59,1))</f>
        <v>0</v>
      </c>
      <c r="AH62">
        <f>SUMIFS('EPA Export Aggregation'!AK:AK,'EPA Export Aggregation'!$A:$A,$B62,'EPA Export Aggregation'!$D:$D,$A$1)*IF($A62="CH4",About!$D$58,IF($A62="N2O",About!$D$59,1))</f>
        <v>0</v>
      </c>
    </row>
    <row r="63" spans="1:34" x14ac:dyDescent="0.25">
      <c r="A63" s="119" t="s">
        <v>488</v>
      </c>
      <c r="B63" s="120" t="s">
        <v>2015</v>
      </c>
      <c r="C63">
        <f>SUMIFS('EPA Export Aggregation'!F:F,'EPA Export Aggregation'!$A:$A,$B63,'EPA Export Aggregation'!$D:$D,$A$1)*IF($A63="CH4",About!$D$58,IF($A63="N2O",About!$D$59,1))</f>
        <v>0</v>
      </c>
      <c r="D63">
        <f>SUMIFS('EPA Export Aggregation'!G:G,'EPA Export Aggregation'!$A:$A,$B63,'EPA Export Aggregation'!$D:$D,$A$1)*IF($A63="CH4",About!$D$58,IF($A63="N2O",About!$D$59,1))</f>
        <v>0</v>
      </c>
      <c r="E63">
        <f>SUMIFS('EPA Export Aggregation'!H:H,'EPA Export Aggregation'!$A:$A,$B63,'EPA Export Aggregation'!$D:$D,$A$1)*IF($A63="CH4",About!$D$58,IF($A63="N2O",About!$D$59,1))</f>
        <v>0</v>
      </c>
      <c r="F63">
        <f>SUMIFS('EPA Export Aggregation'!I:I,'EPA Export Aggregation'!$A:$A,$B63,'EPA Export Aggregation'!$D:$D,$A$1)*IF($A63="CH4",About!$D$58,IF($A63="N2O",About!$D$59,1))</f>
        <v>0</v>
      </c>
      <c r="G63">
        <f>SUMIFS('EPA Export Aggregation'!J:J,'EPA Export Aggregation'!$A:$A,$B63,'EPA Export Aggregation'!$D:$D,$A$1)*IF($A63="CH4",About!$D$58,IF($A63="N2O",About!$D$59,1))</f>
        <v>0</v>
      </c>
      <c r="H63">
        <f>SUMIFS('EPA Export Aggregation'!K:K,'EPA Export Aggregation'!$A:$A,$B63,'EPA Export Aggregation'!$D:$D,$A$1)*IF($A63="CH4",About!$D$58,IF($A63="N2O",About!$D$59,1))</f>
        <v>0</v>
      </c>
      <c r="I63">
        <f>SUMIFS('EPA Export Aggregation'!L:L,'EPA Export Aggregation'!$A:$A,$B63,'EPA Export Aggregation'!$D:$D,$A$1)*IF($A63="CH4",About!$D$58,IF($A63="N2O",About!$D$59,1))</f>
        <v>0</v>
      </c>
      <c r="J63">
        <f>SUMIFS('EPA Export Aggregation'!M:M,'EPA Export Aggregation'!$A:$A,$B63,'EPA Export Aggregation'!$D:$D,$A$1)*IF($A63="CH4",About!$D$58,IF($A63="N2O",About!$D$59,1))</f>
        <v>0</v>
      </c>
      <c r="K63">
        <f>SUMIFS('EPA Export Aggregation'!N:N,'EPA Export Aggregation'!$A:$A,$B63,'EPA Export Aggregation'!$D:$D,$A$1)*IF($A63="CH4",About!$D$58,IF($A63="N2O",About!$D$59,1))</f>
        <v>0</v>
      </c>
      <c r="L63">
        <f>SUMIFS('EPA Export Aggregation'!O:O,'EPA Export Aggregation'!$A:$A,$B63,'EPA Export Aggregation'!$D:$D,$A$1)*IF($A63="CH4",About!$D$58,IF($A63="N2O",About!$D$59,1))</f>
        <v>0</v>
      </c>
      <c r="M63">
        <f>SUMIFS('EPA Export Aggregation'!P:P,'EPA Export Aggregation'!$A:$A,$B63,'EPA Export Aggregation'!$D:$D,$A$1)*IF($A63="CH4",About!$D$58,IF($A63="N2O",About!$D$59,1))</f>
        <v>0</v>
      </c>
      <c r="N63">
        <f>SUMIFS('EPA Export Aggregation'!Q:Q,'EPA Export Aggregation'!$A:$A,$B63,'EPA Export Aggregation'!$D:$D,$A$1)*IF($A63="CH4",About!$D$58,IF($A63="N2O",About!$D$59,1))</f>
        <v>0</v>
      </c>
      <c r="O63">
        <f>SUMIFS('EPA Export Aggregation'!R:R,'EPA Export Aggregation'!$A:$A,$B63,'EPA Export Aggregation'!$D:$D,$A$1)*IF($A63="CH4",About!$D$58,IF($A63="N2O",About!$D$59,1))</f>
        <v>0</v>
      </c>
      <c r="P63">
        <f>SUMIFS('EPA Export Aggregation'!S:S,'EPA Export Aggregation'!$A:$A,$B63,'EPA Export Aggregation'!$D:$D,$A$1)*IF($A63="CH4",About!$D$58,IF($A63="N2O",About!$D$59,1))</f>
        <v>0</v>
      </c>
      <c r="Q63">
        <f>SUMIFS('EPA Export Aggregation'!T:T,'EPA Export Aggregation'!$A:$A,$B63,'EPA Export Aggregation'!$D:$D,$A$1)*IF($A63="CH4",About!$D$58,IF($A63="N2O",About!$D$59,1))</f>
        <v>0</v>
      </c>
      <c r="R63">
        <f>SUMIFS('EPA Export Aggregation'!U:U,'EPA Export Aggregation'!$A:$A,$B63,'EPA Export Aggregation'!$D:$D,$A$1)*IF($A63="CH4",About!$D$58,IF($A63="N2O",About!$D$59,1))</f>
        <v>0</v>
      </c>
      <c r="S63">
        <f>SUMIFS('EPA Export Aggregation'!V:V,'EPA Export Aggregation'!$A:$A,$B63,'EPA Export Aggregation'!$D:$D,$A$1)*IF($A63="CH4",About!$D$58,IF($A63="N2O",About!$D$59,1))</f>
        <v>0</v>
      </c>
      <c r="T63">
        <f>SUMIFS('EPA Export Aggregation'!W:W,'EPA Export Aggregation'!$A:$A,$B63,'EPA Export Aggregation'!$D:$D,$A$1)*IF($A63="CH4",About!$D$58,IF($A63="N2O",About!$D$59,1))</f>
        <v>0</v>
      </c>
      <c r="U63">
        <f>SUMIFS('EPA Export Aggregation'!X:X,'EPA Export Aggregation'!$A:$A,$B63,'EPA Export Aggregation'!$D:$D,$A$1)*IF($A63="CH4",About!$D$58,IF($A63="N2O",About!$D$59,1))</f>
        <v>0</v>
      </c>
      <c r="V63">
        <f>SUMIFS('EPA Export Aggregation'!Y:Y,'EPA Export Aggregation'!$A:$A,$B63,'EPA Export Aggregation'!$D:$D,$A$1)*IF($A63="CH4",About!$D$58,IF($A63="N2O",About!$D$59,1))</f>
        <v>0</v>
      </c>
      <c r="W63">
        <f>SUMIFS('EPA Export Aggregation'!Z:Z,'EPA Export Aggregation'!$A:$A,$B63,'EPA Export Aggregation'!$D:$D,$A$1)*IF($A63="CH4",About!$D$58,IF($A63="N2O",About!$D$59,1))</f>
        <v>0</v>
      </c>
      <c r="X63">
        <f>SUMIFS('EPA Export Aggregation'!AA:AA,'EPA Export Aggregation'!$A:$A,$B63,'EPA Export Aggregation'!$D:$D,$A$1)*IF($A63="CH4",About!$D$58,IF($A63="N2O",About!$D$59,1))</f>
        <v>0</v>
      </c>
      <c r="Y63">
        <f>SUMIFS('EPA Export Aggregation'!AB:AB,'EPA Export Aggregation'!$A:$A,$B63,'EPA Export Aggregation'!$D:$D,$A$1)*IF($A63="CH4",About!$D$58,IF($A63="N2O",About!$D$59,1))</f>
        <v>0</v>
      </c>
      <c r="Z63">
        <f>SUMIFS('EPA Export Aggregation'!AC:AC,'EPA Export Aggregation'!$A:$A,$B63,'EPA Export Aggregation'!$D:$D,$A$1)*IF($A63="CH4",About!$D$58,IF($A63="N2O",About!$D$59,1))</f>
        <v>0</v>
      </c>
      <c r="AA63">
        <f>SUMIFS('EPA Export Aggregation'!AD:AD,'EPA Export Aggregation'!$A:$A,$B63,'EPA Export Aggregation'!$D:$D,$A$1)*IF($A63="CH4",About!$D$58,IF($A63="N2O",About!$D$59,1))</f>
        <v>0</v>
      </c>
      <c r="AB63">
        <f>SUMIFS('EPA Export Aggregation'!AE:AE,'EPA Export Aggregation'!$A:$A,$B63,'EPA Export Aggregation'!$D:$D,$A$1)*IF($A63="CH4",About!$D$58,IF($A63="N2O",About!$D$59,1))</f>
        <v>0</v>
      </c>
      <c r="AC63">
        <f>SUMIFS('EPA Export Aggregation'!AF:AF,'EPA Export Aggregation'!$A:$A,$B63,'EPA Export Aggregation'!$D:$D,$A$1)*IF($A63="CH4",About!$D$58,IF($A63="N2O",About!$D$59,1))</f>
        <v>0</v>
      </c>
      <c r="AD63">
        <f>SUMIFS('EPA Export Aggregation'!AG:AG,'EPA Export Aggregation'!$A:$A,$B63,'EPA Export Aggregation'!$D:$D,$A$1)*IF($A63="CH4",About!$D$58,IF($A63="N2O",About!$D$59,1))</f>
        <v>0</v>
      </c>
      <c r="AE63">
        <f>SUMIFS('EPA Export Aggregation'!AH:AH,'EPA Export Aggregation'!$A:$A,$B63,'EPA Export Aggregation'!$D:$D,$A$1)*IF($A63="CH4",About!$D$58,IF($A63="N2O",About!$D$59,1))</f>
        <v>0</v>
      </c>
      <c r="AF63">
        <f>SUMIFS('EPA Export Aggregation'!AI:AI,'EPA Export Aggregation'!$A:$A,$B63,'EPA Export Aggregation'!$D:$D,$A$1)*IF($A63="CH4",About!$D$58,IF($A63="N2O",About!$D$59,1))</f>
        <v>0</v>
      </c>
      <c r="AG63">
        <f>SUMIFS('EPA Export Aggregation'!AJ:AJ,'EPA Export Aggregation'!$A:$A,$B63,'EPA Export Aggregation'!$D:$D,$A$1)*IF($A63="CH4",About!$D$58,IF($A63="N2O",About!$D$59,1))</f>
        <v>0</v>
      </c>
      <c r="AH63">
        <f>SUMIFS('EPA Export Aggregation'!AK:AK,'EPA Export Aggregation'!$A:$A,$B63,'EPA Export Aggregation'!$D:$D,$A$1)*IF($A63="CH4",About!$D$58,IF($A63="N2O",About!$D$59,1))</f>
        <v>0</v>
      </c>
    </row>
    <row r="64" spans="1:34" x14ac:dyDescent="0.25">
      <c r="A64" s="119" t="s">
        <v>488</v>
      </c>
      <c r="B64" s="120" t="s">
        <v>2016</v>
      </c>
      <c r="C64">
        <f>SUMIFS('EPA Export Aggregation'!F:F,'EPA Export Aggregation'!$A:$A,$B64,'EPA Export Aggregation'!$D:$D,$A$1)*IF($A64="CH4",About!$D$58,IF($A64="N2O",About!$D$59,1))</f>
        <v>0</v>
      </c>
      <c r="D64">
        <f>SUMIFS('EPA Export Aggregation'!G:G,'EPA Export Aggregation'!$A:$A,$B64,'EPA Export Aggregation'!$D:$D,$A$1)*IF($A64="CH4",About!$D$58,IF($A64="N2O",About!$D$59,1))</f>
        <v>0</v>
      </c>
      <c r="E64">
        <f>SUMIFS('EPA Export Aggregation'!H:H,'EPA Export Aggregation'!$A:$A,$B64,'EPA Export Aggregation'!$D:$D,$A$1)*IF($A64="CH4",About!$D$58,IF($A64="N2O",About!$D$59,1))</f>
        <v>0</v>
      </c>
      <c r="F64">
        <f>SUMIFS('EPA Export Aggregation'!I:I,'EPA Export Aggregation'!$A:$A,$B64,'EPA Export Aggregation'!$D:$D,$A$1)*IF($A64="CH4",About!$D$58,IF($A64="N2O",About!$D$59,1))</f>
        <v>0</v>
      </c>
      <c r="G64">
        <f>SUMIFS('EPA Export Aggregation'!J:J,'EPA Export Aggregation'!$A:$A,$B64,'EPA Export Aggregation'!$D:$D,$A$1)*IF($A64="CH4",About!$D$58,IF($A64="N2O",About!$D$59,1))</f>
        <v>0</v>
      </c>
      <c r="H64">
        <f>SUMIFS('EPA Export Aggregation'!K:K,'EPA Export Aggregation'!$A:$A,$B64,'EPA Export Aggregation'!$D:$D,$A$1)*IF($A64="CH4",About!$D$58,IF($A64="N2O",About!$D$59,1))</f>
        <v>0</v>
      </c>
      <c r="I64">
        <f>SUMIFS('EPA Export Aggregation'!L:L,'EPA Export Aggregation'!$A:$A,$B64,'EPA Export Aggregation'!$D:$D,$A$1)*IF($A64="CH4",About!$D$58,IF($A64="N2O",About!$D$59,1))</f>
        <v>0</v>
      </c>
      <c r="J64">
        <f>SUMIFS('EPA Export Aggregation'!M:M,'EPA Export Aggregation'!$A:$A,$B64,'EPA Export Aggregation'!$D:$D,$A$1)*IF($A64="CH4",About!$D$58,IF($A64="N2O",About!$D$59,1))</f>
        <v>0</v>
      </c>
      <c r="K64">
        <f>SUMIFS('EPA Export Aggregation'!N:N,'EPA Export Aggregation'!$A:$A,$B64,'EPA Export Aggregation'!$D:$D,$A$1)*IF($A64="CH4",About!$D$58,IF($A64="N2O",About!$D$59,1))</f>
        <v>0</v>
      </c>
      <c r="L64">
        <f>SUMIFS('EPA Export Aggregation'!O:O,'EPA Export Aggregation'!$A:$A,$B64,'EPA Export Aggregation'!$D:$D,$A$1)*IF($A64="CH4",About!$D$58,IF($A64="N2O",About!$D$59,1))</f>
        <v>0</v>
      </c>
      <c r="M64">
        <f>SUMIFS('EPA Export Aggregation'!P:P,'EPA Export Aggregation'!$A:$A,$B64,'EPA Export Aggregation'!$D:$D,$A$1)*IF($A64="CH4",About!$D$58,IF($A64="N2O",About!$D$59,1))</f>
        <v>0</v>
      </c>
      <c r="N64">
        <f>SUMIFS('EPA Export Aggregation'!Q:Q,'EPA Export Aggregation'!$A:$A,$B64,'EPA Export Aggregation'!$D:$D,$A$1)*IF($A64="CH4",About!$D$58,IF($A64="N2O",About!$D$59,1))</f>
        <v>0</v>
      </c>
      <c r="O64">
        <f>SUMIFS('EPA Export Aggregation'!R:R,'EPA Export Aggregation'!$A:$A,$B64,'EPA Export Aggregation'!$D:$D,$A$1)*IF($A64="CH4",About!$D$58,IF($A64="N2O",About!$D$59,1))</f>
        <v>0</v>
      </c>
      <c r="P64">
        <f>SUMIFS('EPA Export Aggregation'!S:S,'EPA Export Aggregation'!$A:$A,$B64,'EPA Export Aggregation'!$D:$D,$A$1)*IF($A64="CH4",About!$D$58,IF($A64="N2O",About!$D$59,1))</f>
        <v>0</v>
      </c>
      <c r="Q64">
        <f>SUMIFS('EPA Export Aggregation'!T:T,'EPA Export Aggregation'!$A:$A,$B64,'EPA Export Aggregation'!$D:$D,$A$1)*IF($A64="CH4",About!$D$58,IF($A64="N2O",About!$D$59,1))</f>
        <v>0</v>
      </c>
      <c r="R64">
        <f>SUMIFS('EPA Export Aggregation'!U:U,'EPA Export Aggregation'!$A:$A,$B64,'EPA Export Aggregation'!$D:$D,$A$1)*IF($A64="CH4",About!$D$58,IF($A64="N2O",About!$D$59,1))</f>
        <v>0</v>
      </c>
      <c r="S64">
        <f>SUMIFS('EPA Export Aggregation'!V:V,'EPA Export Aggregation'!$A:$A,$B64,'EPA Export Aggregation'!$D:$D,$A$1)*IF($A64="CH4",About!$D$58,IF($A64="N2O",About!$D$59,1))</f>
        <v>0</v>
      </c>
      <c r="T64">
        <f>SUMIFS('EPA Export Aggregation'!W:W,'EPA Export Aggregation'!$A:$A,$B64,'EPA Export Aggregation'!$D:$D,$A$1)*IF($A64="CH4",About!$D$58,IF($A64="N2O",About!$D$59,1))</f>
        <v>0</v>
      </c>
      <c r="U64">
        <f>SUMIFS('EPA Export Aggregation'!X:X,'EPA Export Aggregation'!$A:$A,$B64,'EPA Export Aggregation'!$D:$D,$A$1)*IF($A64="CH4",About!$D$58,IF($A64="N2O",About!$D$59,1))</f>
        <v>0</v>
      </c>
      <c r="V64">
        <f>SUMIFS('EPA Export Aggregation'!Y:Y,'EPA Export Aggregation'!$A:$A,$B64,'EPA Export Aggregation'!$D:$D,$A$1)*IF($A64="CH4",About!$D$58,IF($A64="N2O",About!$D$59,1))</f>
        <v>0</v>
      </c>
      <c r="W64">
        <f>SUMIFS('EPA Export Aggregation'!Z:Z,'EPA Export Aggregation'!$A:$A,$B64,'EPA Export Aggregation'!$D:$D,$A$1)*IF($A64="CH4",About!$D$58,IF($A64="N2O",About!$D$59,1))</f>
        <v>0</v>
      </c>
      <c r="X64">
        <f>SUMIFS('EPA Export Aggregation'!AA:AA,'EPA Export Aggregation'!$A:$A,$B64,'EPA Export Aggregation'!$D:$D,$A$1)*IF($A64="CH4",About!$D$58,IF($A64="N2O",About!$D$59,1))</f>
        <v>0</v>
      </c>
      <c r="Y64">
        <f>SUMIFS('EPA Export Aggregation'!AB:AB,'EPA Export Aggregation'!$A:$A,$B64,'EPA Export Aggregation'!$D:$D,$A$1)*IF($A64="CH4",About!$D$58,IF($A64="N2O",About!$D$59,1))</f>
        <v>0</v>
      </c>
      <c r="Z64">
        <f>SUMIFS('EPA Export Aggregation'!AC:AC,'EPA Export Aggregation'!$A:$A,$B64,'EPA Export Aggregation'!$D:$D,$A$1)*IF($A64="CH4",About!$D$58,IF($A64="N2O",About!$D$59,1))</f>
        <v>0</v>
      </c>
      <c r="AA64">
        <f>SUMIFS('EPA Export Aggregation'!AD:AD,'EPA Export Aggregation'!$A:$A,$B64,'EPA Export Aggregation'!$D:$D,$A$1)*IF($A64="CH4",About!$D$58,IF($A64="N2O",About!$D$59,1))</f>
        <v>0</v>
      </c>
      <c r="AB64">
        <f>SUMIFS('EPA Export Aggregation'!AE:AE,'EPA Export Aggregation'!$A:$A,$B64,'EPA Export Aggregation'!$D:$D,$A$1)*IF($A64="CH4",About!$D$58,IF($A64="N2O",About!$D$59,1))</f>
        <v>0</v>
      </c>
      <c r="AC64">
        <f>SUMIFS('EPA Export Aggregation'!AF:AF,'EPA Export Aggregation'!$A:$A,$B64,'EPA Export Aggregation'!$D:$D,$A$1)*IF($A64="CH4",About!$D$58,IF($A64="N2O",About!$D$59,1))</f>
        <v>0</v>
      </c>
      <c r="AD64">
        <f>SUMIFS('EPA Export Aggregation'!AG:AG,'EPA Export Aggregation'!$A:$A,$B64,'EPA Export Aggregation'!$D:$D,$A$1)*IF($A64="CH4",About!$D$58,IF($A64="N2O",About!$D$59,1))</f>
        <v>0</v>
      </c>
      <c r="AE64">
        <f>SUMIFS('EPA Export Aggregation'!AH:AH,'EPA Export Aggregation'!$A:$A,$B64,'EPA Export Aggregation'!$D:$D,$A$1)*IF($A64="CH4",About!$D$58,IF($A64="N2O",About!$D$59,1))</f>
        <v>0</v>
      </c>
      <c r="AF64">
        <f>SUMIFS('EPA Export Aggregation'!AI:AI,'EPA Export Aggregation'!$A:$A,$B64,'EPA Export Aggregation'!$D:$D,$A$1)*IF($A64="CH4",About!$D$58,IF($A64="N2O",About!$D$59,1))</f>
        <v>0</v>
      </c>
      <c r="AG64">
        <f>SUMIFS('EPA Export Aggregation'!AJ:AJ,'EPA Export Aggregation'!$A:$A,$B64,'EPA Export Aggregation'!$D:$D,$A$1)*IF($A64="CH4",About!$D$58,IF($A64="N2O",About!$D$59,1))</f>
        <v>0</v>
      </c>
      <c r="AH64">
        <f>SUMIFS('EPA Export Aggregation'!AK:AK,'EPA Export Aggregation'!$A:$A,$B64,'EPA Export Aggregation'!$D:$D,$A$1)*IF($A64="CH4",About!$D$58,IF($A64="N2O",About!$D$59,1))</f>
        <v>0</v>
      </c>
    </row>
    <row r="65" spans="1:34" x14ac:dyDescent="0.25">
      <c r="A65" s="119" t="s">
        <v>488</v>
      </c>
      <c r="B65" s="120" t="s">
        <v>2017</v>
      </c>
      <c r="C65">
        <f>SUMIFS('EPA Export Aggregation'!F:F,'EPA Export Aggregation'!$A:$A,$B65,'EPA Export Aggregation'!$D:$D,$A$1)*IF($A65="CH4",About!$D$58,IF($A65="N2O",About!$D$59,1))</f>
        <v>0</v>
      </c>
      <c r="D65">
        <f>SUMIFS('EPA Export Aggregation'!G:G,'EPA Export Aggregation'!$A:$A,$B65,'EPA Export Aggregation'!$D:$D,$A$1)*IF($A65="CH4",About!$D$58,IF($A65="N2O",About!$D$59,1))</f>
        <v>0</v>
      </c>
      <c r="E65">
        <f>SUMIFS('EPA Export Aggregation'!H:H,'EPA Export Aggregation'!$A:$A,$B65,'EPA Export Aggregation'!$D:$D,$A$1)*IF($A65="CH4",About!$D$58,IF($A65="N2O",About!$D$59,1))</f>
        <v>0</v>
      </c>
      <c r="F65">
        <f>SUMIFS('EPA Export Aggregation'!I:I,'EPA Export Aggregation'!$A:$A,$B65,'EPA Export Aggregation'!$D:$D,$A$1)*IF($A65="CH4",About!$D$58,IF($A65="N2O",About!$D$59,1))</f>
        <v>0</v>
      </c>
      <c r="G65">
        <f>SUMIFS('EPA Export Aggregation'!J:J,'EPA Export Aggregation'!$A:$A,$B65,'EPA Export Aggregation'!$D:$D,$A$1)*IF($A65="CH4",About!$D$58,IF($A65="N2O",About!$D$59,1))</f>
        <v>0</v>
      </c>
      <c r="H65">
        <f>SUMIFS('EPA Export Aggregation'!K:K,'EPA Export Aggregation'!$A:$A,$B65,'EPA Export Aggregation'!$D:$D,$A$1)*IF($A65="CH4",About!$D$58,IF($A65="N2O",About!$D$59,1))</f>
        <v>0</v>
      </c>
      <c r="I65">
        <f>SUMIFS('EPA Export Aggregation'!L:L,'EPA Export Aggregation'!$A:$A,$B65,'EPA Export Aggregation'!$D:$D,$A$1)*IF($A65="CH4",About!$D$58,IF($A65="N2O",About!$D$59,1))</f>
        <v>0</v>
      </c>
      <c r="J65">
        <f>SUMIFS('EPA Export Aggregation'!M:M,'EPA Export Aggregation'!$A:$A,$B65,'EPA Export Aggregation'!$D:$D,$A$1)*IF($A65="CH4",About!$D$58,IF($A65="N2O",About!$D$59,1))</f>
        <v>0</v>
      </c>
      <c r="K65">
        <f>SUMIFS('EPA Export Aggregation'!N:N,'EPA Export Aggregation'!$A:$A,$B65,'EPA Export Aggregation'!$D:$D,$A$1)*IF($A65="CH4",About!$D$58,IF($A65="N2O",About!$D$59,1))</f>
        <v>0</v>
      </c>
      <c r="L65">
        <f>SUMIFS('EPA Export Aggregation'!O:O,'EPA Export Aggregation'!$A:$A,$B65,'EPA Export Aggregation'!$D:$D,$A$1)*IF($A65="CH4",About!$D$58,IF($A65="N2O",About!$D$59,1))</f>
        <v>0</v>
      </c>
      <c r="M65">
        <f>SUMIFS('EPA Export Aggregation'!P:P,'EPA Export Aggregation'!$A:$A,$B65,'EPA Export Aggregation'!$D:$D,$A$1)*IF($A65="CH4",About!$D$58,IF($A65="N2O",About!$D$59,1))</f>
        <v>0</v>
      </c>
      <c r="N65">
        <f>SUMIFS('EPA Export Aggregation'!Q:Q,'EPA Export Aggregation'!$A:$A,$B65,'EPA Export Aggregation'!$D:$D,$A$1)*IF($A65="CH4",About!$D$58,IF($A65="N2O",About!$D$59,1))</f>
        <v>0</v>
      </c>
      <c r="O65">
        <f>SUMIFS('EPA Export Aggregation'!R:R,'EPA Export Aggregation'!$A:$A,$B65,'EPA Export Aggregation'!$D:$D,$A$1)*IF($A65="CH4",About!$D$58,IF($A65="N2O",About!$D$59,1))</f>
        <v>0</v>
      </c>
      <c r="P65">
        <f>SUMIFS('EPA Export Aggregation'!S:S,'EPA Export Aggregation'!$A:$A,$B65,'EPA Export Aggregation'!$D:$D,$A$1)*IF($A65="CH4",About!$D$58,IF($A65="N2O",About!$D$59,1))</f>
        <v>0</v>
      </c>
      <c r="Q65">
        <f>SUMIFS('EPA Export Aggregation'!T:T,'EPA Export Aggregation'!$A:$A,$B65,'EPA Export Aggregation'!$D:$D,$A$1)*IF($A65="CH4",About!$D$58,IF($A65="N2O",About!$D$59,1))</f>
        <v>0</v>
      </c>
      <c r="R65">
        <f>SUMIFS('EPA Export Aggregation'!U:U,'EPA Export Aggregation'!$A:$A,$B65,'EPA Export Aggregation'!$D:$D,$A$1)*IF($A65="CH4",About!$D$58,IF($A65="N2O",About!$D$59,1))</f>
        <v>0</v>
      </c>
      <c r="S65">
        <f>SUMIFS('EPA Export Aggregation'!V:V,'EPA Export Aggregation'!$A:$A,$B65,'EPA Export Aggregation'!$D:$D,$A$1)*IF($A65="CH4",About!$D$58,IF($A65="N2O",About!$D$59,1))</f>
        <v>0</v>
      </c>
      <c r="T65">
        <f>SUMIFS('EPA Export Aggregation'!W:W,'EPA Export Aggregation'!$A:$A,$B65,'EPA Export Aggregation'!$D:$D,$A$1)*IF($A65="CH4",About!$D$58,IF($A65="N2O",About!$D$59,1))</f>
        <v>0</v>
      </c>
      <c r="U65">
        <f>SUMIFS('EPA Export Aggregation'!X:X,'EPA Export Aggregation'!$A:$A,$B65,'EPA Export Aggregation'!$D:$D,$A$1)*IF($A65="CH4",About!$D$58,IF($A65="N2O",About!$D$59,1))</f>
        <v>0</v>
      </c>
      <c r="V65">
        <f>SUMIFS('EPA Export Aggregation'!Y:Y,'EPA Export Aggregation'!$A:$A,$B65,'EPA Export Aggregation'!$D:$D,$A$1)*IF($A65="CH4",About!$D$58,IF($A65="N2O",About!$D$59,1))</f>
        <v>0</v>
      </c>
      <c r="W65">
        <f>SUMIFS('EPA Export Aggregation'!Z:Z,'EPA Export Aggregation'!$A:$A,$B65,'EPA Export Aggregation'!$D:$D,$A$1)*IF($A65="CH4",About!$D$58,IF($A65="N2O",About!$D$59,1))</f>
        <v>0</v>
      </c>
      <c r="X65">
        <f>SUMIFS('EPA Export Aggregation'!AA:AA,'EPA Export Aggregation'!$A:$A,$B65,'EPA Export Aggregation'!$D:$D,$A$1)*IF($A65="CH4",About!$D$58,IF($A65="N2O",About!$D$59,1))</f>
        <v>0</v>
      </c>
      <c r="Y65">
        <f>SUMIFS('EPA Export Aggregation'!AB:AB,'EPA Export Aggregation'!$A:$A,$B65,'EPA Export Aggregation'!$D:$D,$A$1)*IF($A65="CH4",About!$D$58,IF($A65="N2O",About!$D$59,1))</f>
        <v>0</v>
      </c>
      <c r="Z65">
        <f>SUMIFS('EPA Export Aggregation'!AC:AC,'EPA Export Aggregation'!$A:$A,$B65,'EPA Export Aggregation'!$D:$D,$A$1)*IF($A65="CH4",About!$D$58,IF($A65="N2O",About!$D$59,1))</f>
        <v>0</v>
      </c>
      <c r="AA65">
        <f>SUMIFS('EPA Export Aggregation'!AD:AD,'EPA Export Aggregation'!$A:$A,$B65,'EPA Export Aggregation'!$D:$D,$A$1)*IF($A65="CH4",About!$D$58,IF($A65="N2O",About!$D$59,1))</f>
        <v>0</v>
      </c>
      <c r="AB65">
        <f>SUMIFS('EPA Export Aggregation'!AE:AE,'EPA Export Aggregation'!$A:$A,$B65,'EPA Export Aggregation'!$D:$D,$A$1)*IF($A65="CH4",About!$D$58,IF($A65="N2O",About!$D$59,1))</f>
        <v>0</v>
      </c>
      <c r="AC65">
        <f>SUMIFS('EPA Export Aggregation'!AF:AF,'EPA Export Aggregation'!$A:$A,$B65,'EPA Export Aggregation'!$D:$D,$A$1)*IF($A65="CH4",About!$D$58,IF($A65="N2O",About!$D$59,1))</f>
        <v>0</v>
      </c>
      <c r="AD65">
        <f>SUMIFS('EPA Export Aggregation'!AG:AG,'EPA Export Aggregation'!$A:$A,$B65,'EPA Export Aggregation'!$D:$D,$A$1)*IF($A65="CH4",About!$D$58,IF($A65="N2O",About!$D$59,1))</f>
        <v>0</v>
      </c>
      <c r="AE65">
        <f>SUMIFS('EPA Export Aggregation'!AH:AH,'EPA Export Aggregation'!$A:$A,$B65,'EPA Export Aggregation'!$D:$D,$A$1)*IF($A65="CH4",About!$D$58,IF($A65="N2O",About!$D$59,1))</f>
        <v>0</v>
      </c>
      <c r="AF65">
        <f>SUMIFS('EPA Export Aggregation'!AI:AI,'EPA Export Aggregation'!$A:$A,$B65,'EPA Export Aggregation'!$D:$D,$A$1)*IF($A65="CH4",About!$D$58,IF($A65="N2O",About!$D$59,1))</f>
        <v>0</v>
      </c>
      <c r="AG65">
        <f>SUMIFS('EPA Export Aggregation'!AJ:AJ,'EPA Export Aggregation'!$A:$A,$B65,'EPA Export Aggregation'!$D:$D,$A$1)*IF($A65="CH4",About!$D$58,IF($A65="N2O",About!$D$59,1))</f>
        <v>0</v>
      </c>
      <c r="AH65">
        <f>SUMIFS('EPA Export Aggregation'!AK:AK,'EPA Export Aggregation'!$A:$A,$B65,'EPA Export Aggregation'!$D:$D,$A$1)*IF($A65="CH4",About!$D$58,IF($A65="N2O",About!$D$59,1))</f>
        <v>0</v>
      </c>
    </row>
    <row r="66" spans="1:34" x14ac:dyDescent="0.25">
      <c r="A66" s="119" t="s">
        <v>488</v>
      </c>
      <c r="B66" s="120" t="s">
        <v>2018</v>
      </c>
      <c r="C66" s="121">
        <f>SUMIFS('EPA Export Aggregation'!F:F,'EPA Export Aggregation'!$A:$A,$B66,'EPA Export Aggregation'!$D:$D,$A$1)*IF($A66="CH4",About!$D$58,IF($A66="N2O",About!$D$59,1))</f>
        <v>0</v>
      </c>
      <c r="D66" s="121">
        <f>SUMIFS('EPA Export Aggregation'!G:G,'EPA Export Aggregation'!$A:$A,$B66,'EPA Export Aggregation'!$D:$D,$A$1)*IF($A66="CH4",About!$D$58,IF($A66="N2O",About!$D$59,1))</f>
        <v>0</v>
      </c>
      <c r="E66" s="121">
        <f>SUMIFS('EPA Export Aggregation'!H:H,'EPA Export Aggregation'!$A:$A,$B66,'EPA Export Aggregation'!$D:$D,$A$1)*IF($A66="CH4",About!$D$58,IF($A66="N2O",About!$D$59,1))</f>
        <v>0</v>
      </c>
      <c r="F66" s="121">
        <f>SUMIFS('EPA Export Aggregation'!I:I,'EPA Export Aggregation'!$A:$A,$B66,'EPA Export Aggregation'!$D:$D,$A$1)*IF($A66="CH4",About!$D$58,IF($A66="N2O",About!$D$59,1))</f>
        <v>0</v>
      </c>
      <c r="G66" s="121">
        <f>SUMIFS('EPA Export Aggregation'!J:J,'EPA Export Aggregation'!$A:$A,$B66,'EPA Export Aggregation'!$D:$D,$A$1)*IF($A66="CH4",About!$D$58,IF($A66="N2O",About!$D$59,1))</f>
        <v>0</v>
      </c>
      <c r="H66" s="121">
        <f>SUMIFS('EPA Export Aggregation'!K:K,'EPA Export Aggregation'!$A:$A,$B66,'EPA Export Aggregation'!$D:$D,$A$1)*IF($A66="CH4",About!$D$58,IF($A66="N2O",About!$D$59,1))</f>
        <v>0</v>
      </c>
      <c r="I66" s="121">
        <f>SUMIFS('EPA Export Aggregation'!L:L,'EPA Export Aggregation'!$A:$A,$B66,'EPA Export Aggregation'!$D:$D,$A$1)*IF($A66="CH4",About!$D$58,IF($A66="N2O",About!$D$59,1))</f>
        <v>0</v>
      </c>
      <c r="J66" s="121">
        <f>SUMIFS('EPA Export Aggregation'!M:M,'EPA Export Aggregation'!$A:$A,$B66,'EPA Export Aggregation'!$D:$D,$A$1)*IF($A66="CH4",About!$D$58,IF($A66="N2O",About!$D$59,1))</f>
        <v>0</v>
      </c>
      <c r="K66" s="121">
        <f>SUMIFS('EPA Export Aggregation'!N:N,'EPA Export Aggregation'!$A:$A,$B66,'EPA Export Aggregation'!$D:$D,$A$1)*IF($A66="CH4",About!$D$58,IF($A66="N2O",About!$D$59,1))</f>
        <v>0</v>
      </c>
      <c r="L66" s="121">
        <f>SUMIFS('EPA Export Aggregation'!O:O,'EPA Export Aggregation'!$A:$A,$B66,'EPA Export Aggregation'!$D:$D,$A$1)*IF($A66="CH4",About!$D$58,IF($A66="N2O",About!$D$59,1))</f>
        <v>0</v>
      </c>
      <c r="M66" s="121">
        <f>SUMIFS('EPA Export Aggregation'!P:P,'EPA Export Aggregation'!$A:$A,$B66,'EPA Export Aggregation'!$D:$D,$A$1)*IF($A66="CH4",About!$D$58,IF($A66="N2O",About!$D$59,1))</f>
        <v>0</v>
      </c>
      <c r="N66" s="121">
        <f>SUMIFS('EPA Export Aggregation'!Q:Q,'EPA Export Aggregation'!$A:$A,$B66,'EPA Export Aggregation'!$D:$D,$A$1)*IF($A66="CH4",About!$D$58,IF($A66="N2O",About!$D$59,1))</f>
        <v>0</v>
      </c>
      <c r="O66" s="121">
        <f>SUMIFS('EPA Export Aggregation'!R:R,'EPA Export Aggregation'!$A:$A,$B66,'EPA Export Aggregation'!$D:$D,$A$1)*IF($A66="CH4",About!$D$58,IF($A66="N2O",About!$D$59,1))</f>
        <v>0</v>
      </c>
      <c r="P66" s="121">
        <f>SUMIFS('EPA Export Aggregation'!S:S,'EPA Export Aggregation'!$A:$A,$B66,'EPA Export Aggregation'!$D:$D,$A$1)*IF($A66="CH4",About!$D$58,IF($A66="N2O",About!$D$59,1))</f>
        <v>0</v>
      </c>
      <c r="Q66" s="121">
        <f>SUMIFS('EPA Export Aggregation'!T:T,'EPA Export Aggregation'!$A:$A,$B66,'EPA Export Aggregation'!$D:$D,$A$1)*IF($A66="CH4",About!$D$58,IF($A66="N2O",About!$D$59,1))</f>
        <v>0</v>
      </c>
      <c r="R66" s="121">
        <f>SUMIFS('EPA Export Aggregation'!U:U,'EPA Export Aggregation'!$A:$A,$B66,'EPA Export Aggregation'!$D:$D,$A$1)*IF($A66="CH4",About!$D$58,IF($A66="N2O",About!$D$59,1))</f>
        <v>0</v>
      </c>
      <c r="S66" s="121">
        <f>SUMIFS('EPA Export Aggregation'!V:V,'EPA Export Aggregation'!$A:$A,$B66,'EPA Export Aggregation'!$D:$D,$A$1)*IF($A66="CH4",About!$D$58,IF($A66="N2O",About!$D$59,1))</f>
        <v>0</v>
      </c>
      <c r="T66" s="121">
        <f>SUMIFS('EPA Export Aggregation'!W:W,'EPA Export Aggregation'!$A:$A,$B66,'EPA Export Aggregation'!$D:$D,$A$1)*IF($A66="CH4",About!$D$58,IF($A66="N2O",About!$D$59,1))</f>
        <v>0</v>
      </c>
      <c r="U66" s="121">
        <f>SUMIFS('EPA Export Aggregation'!X:X,'EPA Export Aggregation'!$A:$A,$B66,'EPA Export Aggregation'!$D:$D,$A$1)*IF($A66="CH4",About!$D$58,IF($A66="N2O",About!$D$59,1))</f>
        <v>0</v>
      </c>
      <c r="V66" s="121">
        <f>SUMIFS('EPA Export Aggregation'!Y:Y,'EPA Export Aggregation'!$A:$A,$B66,'EPA Export Aggregation'!$D:$D,$A$1)*IF($A66="CH4",About!$D$58,IF($A66="N2O",About!$D$59,1))</f>
        <v>0</v>
      </c>
      <c r="W66" s="121">
        <f>SUMIFS('EPA Export Aggregation'!Z:Z,'EPA Export Aggregation'!$A:$A,$B66,'EPA Export Aggregation'!$D:$D,$A$1)*IF($A66="CH4",About!$D$58,IF($A66="N2O",About!$D$59,1))</f>
        <v>0</v>
      </c>
      <c r="X66" s="121">
        <f>SUMIFS('EPA Export Aggregation'!AA:AA,'EPA Export Aggregation'!$A:$A,$B66,'EPA Export Aggregation'!$D:$D,$A$1)*IF($A66="CH4",About!$D$58,IF($A66="N2O",About!$D$59,1))</f>
        <v>0</v>
      </c>
      <c r="Y66" s="121">
        <f>SUMIFS('EPA Export Aggregation'!AB:AB,'EPA Export Aggregation'!$A:$A,$B66,'EPA Export Aggregation'!$D:$D,$A$1)*IF($A66="CH4",About!$D$58,IF($A66="N2O",About!$D$59,1))</f>
        <v>0</v>
      </c>
      <c r="Z66" s="121">
        <f>SUMIFS('EPA Export Aggregation'!AC:AC,'EPA Export Aggregation'!$A:$A,$B66,'EPA Export Aggregation'!$D:$D,$A$1)*IF($A66="CH4",About!$D$58,IF($A66="N2O",About!$D$59,1))</f>
        <v>0</v>
      </c>
      <c r="AA66" s="121">
        <f>SUMIFS('EPA Export Aggregation'!AD:AD,'EPA Export Aggregation'!$A:$A,$B66,'EPA Export Aggregation'!$D:$D,$A$1)*IF($A66="CH4",About!$D$58,IF($A66="N2O",About!$D$59,1))</f>
        <v>0</v>
      </c>
      <c r="AB66" s="121">
        <f>SUMIFS('EPA Export Aggregation'!AE:AE,'EPA Export Aggregation'!$A:$A,$B66,'EPA Export Aggregation'!$D:$D,$A$1)*IF($A66="CH4",About!$D$58,IF($A66="N2O",About!$D$59,1))</f>
        <v>0</v>
      </c>
      <c r="AC66" s="121">
        <f>SUMIFS('EPA Export Aggregation'!AF:AF,'EPA Export Aggregation'!$A:$A,$B66,'EPA Export Aggregation'!$D:$D,$A$1)*IF($A66="CH4",About!$D$58,IF($A66="N2O",About!$D$59,1))</f>
        <v>0</v>
      </c>
      <c r="AD66" s="121">
        <f>SUMIFS('EPA Export Aggregation'!AG:AG,'EPA Export Aggregation'!$A:$A,$B66,'EPA Export Aggregation'!$D:$D,$A$1)*IF($A66="CH4",About!$D$58,IF($A66="N2O",About!$D$59,1))</f>
        <v>0</v>
      </c>
      <c r="AE66" s="121">
        <f>SUMIFS('EPA Export Aggregation'!AH:AH,'EPA Export Aggregation'!$A:$A,$B66,'EPA Export Aggregation'!$D:$D,$A$1)*IF($A66="CH4",About!$D$58,IF($A66="N2O",About!$D$59,1))</f>
        <v>0</v>
      </c>
      <c r="AF66" s="121">
        <f>SUMIFS('EPA Export Aggregation'!AI:AI,'EPA Export Aggregation'!$A:$A,$B66,'EPA Export Aggregation'!$D:$D,$A$1)*IF($A66="CH4",About!$D$58,IF($A66="N2O",About!$D$59,1))</f>
        <v>0</v>
      </c>
      <c r="AG66" s="121">
        <f>SUMIFS('EPA Export Aggregation'!AJ:AJ,'EPA Export Aggregation'!$A:$A,$B66,'EPA Export Aggregation'!$D:$D,$A$1)*IF($A66="CH4",About!$D$58,IF($A66="N2O",About!$D$59,1))</f>
        <v>0</v>
      </c>
      <c r="AH66" s="121">
        <f>SUMIFS('EPA Export Aggregation'!AK:AK,'EPA Export Aggregation'!$A:$A,$B66,'EPA Export Aggregation'!$D:$D,$A$1)*IF($A66="CH4",About!$D$58,IF($A66="N2O",About!$D$59,1))</f>
        <v>0</v>
      </c>
    </row>
    <row r="67" spans="1:34" x14ac:dyDescent="0.25">
      <c r="A67" s="119" t="s">
        <v>488</v>
      </c>
      <c r="B67" s="120" t="s">
        <v>2019</v>
      </c>
      <c r="C67">
        <f>SUMIFS('EPA Export Aggregation'!F:F,'EPA Export Aggregation'!$A:$A,$B67,'EPA Export Aggregation'!$D:$D,$A$1)*IF($A67="CH4",About!$D$58,IF($A67="N2O",About!$D$59,1))</f>
        <v>0</v>
      </c>
      <c r="D67">
        <f>SUMIFS('EPA Export Aggregation'!G:G,'EPA Export Aggregation'!$A:$A,$B67,'EPA Export Aggregation'!$D:$D,$A$1)*IF($A67="CH4",About!$D$58,IF($A67="N2O",About!$D$59,1))</f>
        <v>0</v>
      </c>
      <c r="E67">
        <f>SUMIFS('EPA Export Aggregation'!H:H,'EPA Export Aggregation'!$A:$A,$B67,'EPA Export Aggregation'!$D:$D,$A$1)*IF($A67="CH4",About!$D$58,IF($A67="N2O",About!$D$59,1))</f>
        <v>0</v>
      </c>
      <c r="F67">
        <f>SUMIFS('EPA Export Aggregation'!I:I,'EPA Export Aggregation'!$A:$A,$B67,'EPA Export Aggregation'!$D:$D,$A$1)*IF($A67="CH4",About!$D$58,IF($A67="N2O",About!$D$59,1))</f>
        <v>0</v>
      </c>
      <c r="G67">
        <f>SUMIFS('EPA Export Aggregation'!J:J,'EPA Export Aggregation'!$A:$A,$B67,'EPA Export Aggregation'!$D:$D,$A$1)*IF($A67="CH4",About!$D$58,IF($A67="N2O",About!$D$59,1))</f>
        <v>0</v>
      </c>
      <c r="H67">
        <f>SUMIFS('EPA Export Aggregation'!K:K,'EPA Export Aggregation'!$A:$A,$B67,'EPA Export Aggregation'!$D:$D,$A$1)*IF($A67="CH4",About!$D$58,IF($A67="N2O",About!$D$59,1))</f>
        <v>0</v>
      </c>
      <c r="I67">
        <f>SUMIFS('EPA Export Aggregation'!L:L,'EPA Export Aggregation'!$A:$A,$B67,'EPA Export Aggregation'!$D:$D,$A$1)*IF($A67="CH4",About!$D$58,IF($A67="N2O",About!$D$59,1))</f>
        <v>0</v>
      </c>
      <c r="J67">
        <f>SUMIFS('EPA Export Aggregation'!M:M,'EPA Export Aggregation'!$A:$A,$B67,'EPA Export Aggregation'!$D:$D,$A$1)*IF($A67="CH4",About!$D$58,IF($A67="N2O",About!$D$59,1))</f>
        <v>0</v>
      </c>
      <c r="K67">
        <f>SUMIFS('EPA Export Aggregation'!N:N,'EPA Export Aggregation'!$A:$A,$B67,'EPA Export Aggregation'!$D:$D,$A$1)*IF($A67="CH4",About!$D$58,IF($A67="N2O",About!$D$59,1))</f>
        <v>0</v>
      </c>
      <c r="L67">
        <f>SUMIFS('EPA Export Aggregation'!O:O,'EPA Export Aggregation'!$A:$A,$B67,'EPA Export Aggregation'!$D:$D,$A$1)*IF($A67="CH4",About!$D$58,IF($A67="N2O",About!$D$59,1))</f>
        <v>0</v>
      </c>
      <c r="M67">
        <f>SUMIFS('EPA Export Aggregation'!P:P,'EPA Export Aggregation'!$A:$A,$B67,'EPA Export Aggregation'!$D:$D,$A$1)*IF($A67="CH4",About!$D$58,IF($A67="N2O",About!$D$59,1))</f>
        <v>0</v>
      </c>
      <c r="N67">
        <f>SUMIFS('EPA Export Aggregation'!Q:Q,'EPA Export Aggregation'!$A:$A,$B67,'EPA Export Aggregation'!$D:$D,$A$1)*IF($A67="CH4",About!$D$58,IF($A67="N2O",About!$D$59,1))</f>
        <v>0</v>
      </c>
      <c r="O67">
        <f>SUMIFS('EPA Export Aggregation'!R:R,'EPA Export Aggregation'!$A:$A,$B67,'EPA Export Aggregation'!$D:$D,$A$1)*IF($A67="CH4",About!$D$58,IF($A67="N2O",About!$D$59,1))</f>
        <v>0</v>
      </c>
      <c r="P67">
        <f>SUMIFS('EPA Export Aggregation'!S:S,'EPA Export Aggregation'!$A:$A,$B67,'EPA Export Aggregation'!$D:$D,$A$1)*IF($A67="CH4",About!$D$58,IF($A67="N2O",About!$D$59,1))</f>
        <v>0</v>
      </c>
      <c r="Q67">
        <f>SUMIFS('EPA Export Aggregation'!T:T,'EPA Export Aggregation'!$A:$A,$B67,'EPA Export Aggregation'!$D:$D,$A$1)*IF($A67="CH4",About!$D$58,IF($A67="N2O",About!$D$59,1))</f>
        <v>0</v>
      </c>
      <c r="R67">
        <f>SUMIFS('EPA Export Aggregation'!U:U,'EPA Export Aggregation'!$A:$A,$B67,'EPA Export Aggregation'!$D:$D,$A$1)*IF($A67="CH4",About!$D$58,IF($A67="N2O",About!$D$59,1))</f>
        <v>0</v>
      </c>
      <c r="S67">
        <f>SUMIFS('EPA Export Aggregation'!V:V,'EPA Export Aggregation'!$A:$A,$B67,'EPA Export Aggregation'!$D:$D,$A$1)*IF($A67="CH4",About!$D$58,IF($A67="N2O",About!$D$59,1))</f>
        <v>0</v>
      </c>
      <c r="T67">
        <f>SUMIFS('EPA Export Aggregation'!W:W,'EPA Export Aggregation'!$A:$A,$B67,'EPA Export Aggregation'!$D:$D,$A$1)*IF($A67="CH4",About!$D$58,IF($A67="N2O",About!$D$59,1))</f>
        <v>0</v>
      </c>
      <c r="U67">
        <f>SUMIFS('EPA Export Aggregation'!X:X,'EPA Export Aggregation'!$A:$A,$B67,'EPA Export Aggregation'!$D:$D,$A$1)*IF($A67="CH4",About!$D$58,IF($A67="N2O",About!$D$59,1))</f>
        <v>0</v>
      </c>
      <c r="V67">
        <f>SUMIFS('EPA Export Aggregation'!Y:Y,'EPA Export Aggregation'!$A:$A,$B67,'EPA Export Aggregation'!$D:$D,$A$1)*IF($A67="CH4",About!$D$58,IF($A67="N2O",About!$D$59,1))</f>
        <v>0</v>
      </c>
      <c r="W67">
        <f>SUMIFS('EPA Export Aggregation'!Z:Z,'EPA Export Aggregation'!$A:$A,$B67,'EPA Export Aggregation'!$D:$D,$A$1)*IF($A67="CH4",About!$D$58,IF($A67="N2O",About!$D$59,1))</f>
        <v>0</v>
      </c>
      <c r="X67">
        <f>SUMIFS('EPA Export Aggregation'!AA:AA,'EPA Export Aggregation'!$A:$A,$B67,'EPA Export Aggregation'!$D:$D,$A$1)*IF($A67="CH4",About!$D$58,IF($A67="N2O",About!$D$59,1))</f>
        <v>0</v>
      </c>
      <c r="Y67">
        <f>SUMIFS('EPA Export Aggregation'!AB:AB,'EPA Export Aggregation'!$A:$A,$B67,'EPA Export Aggregation'!$D:$D,$A$1)*IF($A67="CH4",About!$D$58,IF($A67="N2O",About!$D$59,1))</f>
        <v>0</v>
      </c>
      <c r="Z67">
        <f>SUMIFS('EPA Export Aggregation'!AC:AC,'EPA Export Aggregation'!$A:$A,$B67,'EPA Export Aggregation'!$D:$D,$A$1)*IF($A67="CH4",About!$D$58,IF($A67="N2O",About!$D$59,1))</f>
        <v>0</v>
      </c>
      <c r="AA67">
        <f>SUMIFS('EPA Export Aggregation'!AD:AD,'EPA Export Aggregation'!$A:$A,$B67,'EPA Export Aggregation'!$D:$D,$A$1)*IF($A67="CH4",About!$D$58,IF($A67="N2O",About!$D$59,1))</f>
        <v>0</v>
      </c>
      <c r="AB67">
        <f>SUMIFS('EPA Export Aggregation'!AE:AE,'EPA Export Aggregation'!$A:$A,$B67,'EPA Export Aggregation'!$D:$D,$A$1)*IF($A67="CH4",About!$D$58,IF($A67="N2O",About!$D$59,1))</f>
        <v>0</v>
      </c>
      <c r="AC67">
        <f>SUMIFS('EPA Export Aggregation'!AF:AF,'EPA Export Aggregation'!$A:$A,$B67,'EPA Export Aggregation'!$D:$D,$A$1)*IF($A67="CH4",About!$D$58,IF($A67="N2O",About!$D$59,1))</f>
        <v>0</v>
      </c>
      <c r="AD67">
        <f>SUMIFS('EPA Export Aggregation'!AG:AG,'EPA Export Aggregation'!$A:$A,$B67,'EPA Export Aggregation'!$D:$D,$A$1)*IF($A67="CH4",About!$D$58,IF($A67="N2O",About!$D$59,1))</f>
        <v>0</v>
      </c>
      <c r="AE67">
        <f>SUMIFS('EPA Export Aggregation'!AH:AH,'EPA Export Aggregation'!$A:$A,$B67,'EPA Export Aggregation'!$D:$D,$A$1)*IF($A67="CH4",About!$D$58,IF($A67="N2O",About!$D$59,1))</f>
        <v>0</v>
      </c>
      <c r="AF67">
        <f>SUMIFS('EPA Export Aggregation'!AI:AI,'EPA Export Aggregation'!$A:$A,$B67,'EPA Export Aggregation'!$D:$D,$A$1)*IF($A67="CH4",About!$D$58,IF($A67="N2O",About!$D$59,1))</f>
        <v>0</v>
      </c>
      <c r="AG67">
        <f>SUMIFS('EPA Export Aggregation'!AJ:AJ,'EPA Export Aggregation'!$A:$A,$B67,'EPA Export Aggregation'!$D:$D,$A$1)*IF($A67="CH4",About!$D$58,IF($A67="N2O",About!$D$59,1))</f>
        <v>0</v>
      </c>
      <c r="AH67">
        <f>SUMIFS('EPA Export Aggregation'!AK:AK,'EPA Export Aggregation'!$A:$A,$B67,'EPA Export Aggregation'!$D:$D,$A$1)*IF($A67="CH4",About!$D$58,IF($A67="N2O",About!$D$59,1))</f>
        <v>0</v>
      </c>
    </row>
    <row r="68" spans="1:34" x14ac:dyDescent="0.25">
      <c r="A68" s="119" t="s">
        <v>488</v>
      </c>
      <c r="B68" s="120" t="s">
        <v>2020</v>
      </c>
      <c r="C68">
        <f>SUMIFS('EPA Export Aggregation'!F:F,'EPA Export Aggregation'!$A:$A,$B68,'EPA Export Aggregation'!$D:$D,$A$1)*IF($A68="CH4",About!$D$58,IF($A68="N2O",About!$D$59,1))</f>
        <v>0</v>
      </c>
      <c r="D68">
        <f>SUMIFS('EPA Export Aggregation'!G:G,'EPA Export Aggregation'!$A:$A,$B68,'EPA Export Aggregation'!$D:$D,$A$1)*IF($A68="CH4",About!$D$58,IF($A68="N2O",About!$D$59,1))</f>
        <v>0</v>
      </c>
      <c r="E68">
        <f>SUMIFS('EPA Export Aggregation'!H:H,'EPA Export Aggregation'!$A:$A,$B68,'EPA Export Aggregation'!$D:$D,$A$1)*IF($A68="CH4",About!$D$58,IF($A68="N2O",About!$D$59,1))</f>
        <v>0</v>
      </c>
      <c r="F68">
        <f>SUMIFS('EPA Export Aggregation'!I:I,'EPA Export Aggregation'!$A:$A,$B68,'EPA Export Aggregation'!$D:$D,$A$1)*IF($A68="CH4",About!$D$58,IF($A68="N2O",About!$D$59,1))</f>
        <v>0</v>
      </c>
      <c r="G68">
        <f>SUMIFS('EPA Export Aggregation'!J:J,'EPA Export Aggregation'!$A:$A,$B68,'EPA Export Aggregation'!$D:$D,$A$1)*IF($A68="CH4",About!$D$58,IF($A68="N2O",About!$D$59,1))</f>
        <v>0</v>
      </c>
      <c r="H68">
        <f>SUMIFS('EPA Export Aggregation'!K:K,'EPA Export Aggregation'!$A:$A,$B68,'EPA Export Aggregation'!$D:$D,$A$1)*IF($A68="CH4",About!$D$58,IF($A68="N2O",About!$D$59,1))</f>
        <v>0</v>
      </c>
      <c r="I68">
        <f>SUMIFS('EPA Export Aggregation'!L:L,'EPA Export Aggregation'!$A:$A,$B68,'EPA Export Aggregation'!$D:$D,$A$1)*IF($A68="CH4",About!$D$58,IF($A68="N2O",About!$D$59,1))</f>
        <v>0</v>
      </c>
      <c r="J68">
        <f>SUMIFS('EPA Export Aggregation'!M:M,'EPA Export Aggregation'!$A:$A,$B68,'EPA Export Aggregation'!$D:$D,$A$1)*IF($A68="CH4",About!$D$58,IF($A68="N2O",About!$D$59,1))</f>
        <v>0</v>
      </c>
      <c r="K68">
        <f>SUMIFS('EPA Export Aggregation'!N:N,'EPA Export Aggregation'!$A:$A,$B68,'EPA Export Aggregation'!$D:$D,$A$1)*IF($A68="CH4",About!$D$58,IF($A68="N2O",About!$D$59,1))</f>
        <v>0</v>
      </c>
      <c r="L68">
        <f>SUMIFS('EPA Export Aggregation'!O:O,'EPA Export Aggregation'!$A:$A,$B68,'EPA Export Aggregation'!$D:$D,$A$1)*IF($A68="CH4",About!$D$58,IF($A68="N2O",About!$D$59,1))</f>
        <v>0</v>
      </c>
      <c r="M68">
        <f>SUMIFS('EPA Export Aggregation'!P:P,'EPA Export Aggregation'!$A:$A,$B68,'EPA Export Aggregation'!$D:$D,$A$1)*IF($A68="CH4",About!$D$58,IF($A68="N2O",About!$D$59,1))</f>
        <v>0</v>
      </c>
      <c r="N68">
        <f>SUMIFS('EPA Export Aggregation'!Q:Q,'EPA Export Aggregation'!$A:$A,$B68,'EPA Export Aggregation'!$D:$D,$A$1)*IF($A68="CH4",About!$D$58,IF($A68="N2O",About!$D$59,1))</f>
        <v>0</v>
      </c>
      <c r="O68">
        <f>SUMIFS('EPA Export Aggregation'!R:R,'EPA Export Aggregation'!$A:$A,$B68,'EPA Export Aggregation'!$D:$D,$A$1)*IF($A68="CH4",About!$D$58,IF($A68="N2O",About!$D$59,1))</f>
        <v>0</v>
      </c>
      <c r="P68">
        <f>SUMIFS('EPA Export Aggregation'!S:S,'EPA Export Aggregation'!$A:$A,$B68,'EPA Export Aggregation'!$D:$D,$A$1)*IF($A68="CH4",About!$D$58,IF($A68="N2O",About!$D$59,1))</f>
        <v>0</v>
      </c>
      <c r="Q68">
        <f>SUMIFS('EPA Export Aggregation'!T:T,'EPA Export Aggregation'!$A:$A,$B68,'EPA Export Aggregation'!$D:$D,$A$1)*IF($A68="CH4",About!$D$58,IF($A68="N2O",About!$D$59,1))</f>
        <v>0</v>
      </c>
      <c r="R68">
        <f>SUMIFS('EPA Export Aggregation'!U:U,'EPA Export Aggregation'!$A:$A,$B68,'EPA Export Aggregation'!$D:$D,$A$1)*IF($A68="CH4",About!$D$58,IF($A68="N2O",About!$D$59,1))</f>
        <v>0</v>
      </c>
      <c r="S68">
        <f>SUMIFS('EPA Export Aggregation'!V:V,'EPA Export Aggregation'!$A:$A,$B68,'EPA Export Aggregation'!$D:$D,$A$1)*IF($A68="CH4",About!$D$58,IF($A68="N2O",About!$D$59,1))</f>
        <v>0</v>
      </c>
      <c r="T68">
        <f>SUMIFS('EPA Export Aggregation'!W:W,'EPA Export Aggregation'!$A:$A,$B68,'EPA Export Aggregation'!$D:$D,$A$1)*IF($A68="CH4",About!$D$58,IF($A68="N2O",About!$D$59,1))</f>
        <v>0</v>
      </c>
      <c r="U68">
        <f>SUMIFS('EPA Export Aggregation'!X:X,'EPA Export Aggregation'!$A:$A,$B68,'EPA Export Aggregation'!$D:$D,$A$1)*IF($A68="CH4",About!$D$58,IF($A68="N2O",About!$D$59,1))</f>
        <v>0</v>
      </c>
      <c r="V68">
        <f>SUMIFS('EPA Export Aggregation'!Y:Y,'EPA Export Aggregation'!$A:$A,$B68,'EPA Export Aggregation'!$D:$D,$A$1)*IF($A68="CH4",About!$D$58,IF($A68="N2O",About!$D$59,1))</f>
        <v>0</v>
      </c>
      <c r="W68">
        <f>SUMIFS('EPA Export Aggregation'!Z:Z,'EPA Export Aggregation'!$A:$A,$B68,'EPA Export Aggregation'!$D:$D,$A$1)*IF($A68="CH4",About!$D$58,IF($A68="N2O",About!$D$59,1))</f>
        <v>0</v>
      </c>
      <c r="X68">
        <f>SUMIFS('EPA Export Aggregation'!AA:AA,'EPA Export Aggregation'!$A:$A,$B68,'EPA Export Aggregation'!$D:$D,$A$1)*IF($A68="CH4",About!$D$58,IF($A68="N2O",About!$D$59,1))</f>
        <v>0</v>
      </c>
      <c r="Y68">
        <f>SUMIFS('EPA Export Aggregation'!AB:AB,'EPA Export Aggregation'!$A:$A,$B68,'EPA Export Aggregation'!$D:$D,$A$1)*IF($A68="CH4",About!$D$58,IF($A68="N2O",About!$D$59,1))</f>
        <v>0</v>
      </c>
      <c r="Z68">
        <f>SUMIFS('EPA Export Aggregation'!AC:AC,'EPA Export Aggregation'!$A:$A,$B68,'EPA Export Aggregation'!$D:$D,$A$1)*IF($A68="CH4",About!$D$58,IF($A68="N2O",About!$D$59,1))</f>
        <v>0</v>
      </c>
      <c r="AA68">
        <f>SUMIFS('EPA Export Aggregation'!AD:AD,'EPA Export Aggregation'!$A:$A,$B68,'EPA Export Aggregation'!$D:$D,$A$1)*IF($A68="CH4",About!$D$58,IF($A68="N2O",About!$D$59,1))</f>
        <v>0</v>
      </c>
      <c r="AB68">
        <f>SUMIFS('EPA Export Aggregation'!AE:AE,'EPA Export Aggregation'!$A:$A,$B68,'EPA Export Aggregation'!$D:$D,$A$1)*IF($A68="CH4",About!$D$58,IF($A68="N2O",About!$D$59,1))</f>
        <v>0</v>
      </c>
      <c r="AC68">
        <f>SUMIFS('EPA Export Aggregation'!AF:AF,'EPA Export Aggregation'!$A:$A,$B68,'EPA Export Aggregation'!$D:$D,$A$1)*IF($A68="CH4",About!$D$58,IF($A68="N2O",About!$D$59,1))</f>
        <v>0</v>
      </c>
      <c r="AD68">
        <f>SUMIFS('EPA Export Aggregation'!AG:AG,'EPA Export Aggregation'!$A:$A,$B68,'EPA Export Aggregation'!$D:$D,$A$1)*IF($A68="CH4",About!$D$58,IF($A68="N2O",About!$D$59,1))</f>
        <v>0</v>
      </c>
      <c r="AE68">
        <f>SUMIFS('EPA Export Aggregation'!AH:AH,'EPA Export Aggregation'!$A:$A,$B68,'EPA Export Aggregation'!$D:$D,$A$1)*IF($A68="CH4",About!$D$58,IF($A68="N2O",About!$D$59,1))</f>
        <v>0</v>
      </c>
      <c r="AF68">
        <f>SUMIFS('EPA Export Aggregation'!AI:AI,'EPA Export Aggregation'!$A:$A,$B68,'EPA Export Aggregation'!$D:$D,$A$1)*IF($A68="CH4",About!$D$58,IF($A68="N2O",About!$D$59,1))</f>
        <v>0</v>
      </c>
      <c r="AG68">
        <f>SUMIFS('EPA Export Aggregation'!AJ:AJ,'EPA Export Aggregation'!$A:$A,$B68,'EPA Export Aggregation'!$D:$D,$A$1)*IF($A68="CH4",About!$D$58,IF($A68="N2O",About!$D$59,1))</f>
        <v>0</v>
      </c>
      <c r="AH68">
        <f>SUMIFS('EPA Export Aggregation'!AK:AK,'EPA Export Aggregation'!$A:$A,$B68,'EPA Export Aggregation'!$D:$D,$A$1)*IF($A68="CH4",About!$D$58,IF($A68="N2O",About!$D$59,1))</f>
        <v>0</v>
      </c>
    </row>
    <row r="69" spans="1:34" x14ac:dyDescent="0.25">
      <c r="A69" s="119" t="s">
        <v>488</v>
      </c>
      <c r="B69" s="120" t="s">
        <v>2021</v>
      </c>
      <c r="C69" s="121">
        <f>SUMIFS('EPA Export Aggregation'!F:F,'EPA Export Aggregation'!$A:$A,$B69,'EPA Export Aggregation'!$D:$D,$A$1)*IF($A69="CH4",About!$D$58,IF($A69="N2O",About!$D$59,1))</f>
        <v>0</v>
      </c>
      <c r="D69" s="121">
        <f>SUMIFS('EPA Export Aggregation'!G:G,'EPA Export Aggregation'!$A:$A,$B69,'EPA Export Aggregation'!$D:$D,$A$1)*IF($A69="CH4",About!$D$58,IF($A69="N2O",About!$D$59,1))</f>
        <v>0</v>
      </c>
      <c r="E69" s="121">
        <f>SUMIFS('EPA Export Aggregation'!H:H,'EPA Export Aggregation'!$A:$A,$B69,'EPA Export Aggregation'!$D:$D,$A$1)*IF($A69="CH4",About!$D$58,IF($A69="N2O",About!$D$59,1))</f>
        <v>0</v>
      </c>
      <c r="F69" s="121">
        <f>SUMIFS('EPA Export Aggregation'!I:I,'EPA Export Aggregation'!$A:$A,$B69,'EPA Export Aggregation'!$D:$D,$A$1)*IF($A69="CH4",About!$D$58,IF($A69="N2O",About!$D$59,1))</f>
        <v>0</v>
      </c>
      <c r="G69" s="121">
        <f>SUMIFS('EPA Export Aggregation'!J:J,'EPA Export Aggregation'!$A:$A,$B69,'EPA Export Aggregation'!$D:$D,$A$1)*IF($A69="CH4",About!$D$58,IF($A69="N2O",About!$D$59,1))</f>
        <v>0</v>
      </c>
      <c r="H69" s="121">
        <f>SUMIFS('EPA Export Aggregation'!K:K,'EPA Export Aggregation'!$A:$A,$B69,'EPA Export Aggregation'!$D:$D,$A$1)*IF($A69="CH4",About!$D$58,IF($A69="N2O",About!$D$59,1))</f>
        <v>0</v>
      </c>
      <c r="I69" s="121">
        <f>SUMIFS('EPA Export Aggregation'!L:L,'EPA Export Aggregation'!$A:$A,$B69,'EPA Export Aggregation'!$D:$D,$A$1)*IF($A69="CH4",About!$D$58,IF($A69="N2O",About!$D$59,1))</f>
        <v>0</v>
      </c>
      <c r="J69" s="121">
        <f>SUMIFS('EPA Export Aggregation'!M:M,'EPA Export Aggregation'!$A:$A,$B69,'EPA Export Aggregation'!$D:$D,$A$1)*IF($A69="CH4",About!$D$58,IF($A69="N2O",About!$D$59,1))</f>
        <v>0</v>
      </c>
      <c r="K69" s="121">
        <f>SUMIFS('EPA Export Aggregation'!N:N,'EPA Export Aggregation'!$A:$A,$B69,'EPA Export Aggregation'!$D:$D,$A$1)*IF($A69="CH4",About!$D$58,IF($A69="N2O",About!$D$59,1))</f>
        <v>0</v>
      </c>
      <c r="L69" s="121">
        <f>SUMIFS('EPA Export Aggregation'!O:O,'EPA Export Aggregation'!$A:$A,$B69,'EPA Export Aggregation'!$D:$D,$A$1)*IF($A69="CH4",About!$D$58,IF($A69="N2O",About!$D$59,1))</f>
        <v>0</v>
      </c>
      <c r="M69" s="121">
        <f>SUMIFS('EPA Export Aggregation'!P:P,'EPA Export Aggregation'!$A:$A,$B69,'EPA Export Aggregation'!$D:$D,$A$1)*IF($A69="CH4",About!$D$58,IF($A69="N2O",About!$D$59,1))</f>
        <v>0</v>
      </c>
      <c r="N69" s="121">
        <f>SUMIFS('EPA Export Aggregation'!Q:Q,'EPA Export Aggregation'!$A:$A,$B69,'EPA Export Aggregation'!$D:$D,$A$1)*IF($A69="CH4",About!$D$58,IF($A69="N2O",About!$D$59,1))</f>
        <v>0</v>
      </c>
      <c r="O69" s="121">
        <f>SUMIFS('EPA Export Aggregation'!R:R,'EPA Export Aggregation'!$A:$A,$B69,'EPA Export Aggregation'!$D:$D,$A$1)*IF($A69="CH4",About!$D$58,IF($A69="N2O",About!$D$59,1))</f>
        <v>0</v>
      </c>
      <c r="P69" s="121">
        <f>SUMIFS('EPA Export Aggregation'!S:S,'EPA Export Aggregation'!$A:$A,$B69,'EPA Export Aggregation'!$D:$D,$A$1)*IF($A69="CH4",About!$D$58,IF($A69="N2O",About!$D$59,1))</f>
        <v>0</v>
      </c>
      <c r="Q69" s="121">
        <f>SUMIFS('EPA Export Aggregation'!T:T,'EPA Export Aggregation'!$A:$A,$B69,'EPA Export Aggregation'!$D:$D,$A$1)*IF($A69="CH4",About!$D$58,IF($A69="N2O",About!$D$59,1))</f>
        <v>0</v>
      </c>
      <c r="R69" s="121">
        <f>SUMIFS('EPA Export Aggregation'!U:U,'EPA Export Aggregation'!$A:$A,$B69,'EPA Export Aggregation'!$D:$D,$A$1)*IF($A69="CH4",About!$D$58,IF($A69="N2O",About!$D$59,1))</f>
        <v>0</v>
      </c>
      <c r="S69" s="121">
        <f>SUMIFS('EPA Export Aggregation'!V:V,'EPA Export Aggregation'!$A:$A,$B69,'EPA Export Aggregation'!$D:$D,$A$1)*IF($A69="CH4",About!$D$58,IF($A69="N2O",About!$D$59,1))</f>
        <v>0</v>
      </c>
      <c r="T69" s="121">
        <f>SUMIFS('EPA Export Aggregation'!W:W,'EPA Export Aggregation'!$A:$A,$B69,'EPA Export Aggregation'!$D:$D,$A$1)*IF($A69="CH4",About!$D$58,IF($A69="N2O",About!$D$59,1))</f>
        <v>0</v>
      </c>
      <c r="U69" s="121">
        <f>SUMIFS('EPA Export Aggregation'!X:X,'EPA Export Aggregation'!$A:$A,$B69,'EPA Export Aggregation'!$D:$D,$A$1)*IF($A69="CH4",About!$D$58,IF($A69="N2O",About!$D$59,1))</f>
        <v>0</v>
      </c>
      <c r="V69" s="121">
        <f>SUMIFS('EPA Export Aggregation'!Y:Y,'EPA Export Aggregation'!$A:$A,$B69,'EPA Export Aggregation'!$D:$D,$A$1)*IF($A69="CH4",About!$D$58,IF($A69="N2O",About!$D$59,1))</f>
        <v>0</v>
      </c>
      <c r="W69" s="121">
        <f>SUMIFS('EPA Export Aggregation'!Z:Z,'EPA Export Aggregation'!$A:$A,$B69,'EPA Export Aggregation'!$D:$D,$A$1)*IF($A69="CH4",About!$D$58,IF($A69="N2O",About!$D$59,1))</f>
        <v>0</v>
      </c>
      <c r="X69" s="121">
        <f>SUMIFS('EPA Export Aggregation'!AA:AA,'EPA Export Aggregation'!$A:$A,$B69,'EPA Export Aggregation'!$D:$D,$A$1)*IF($A69="CH4",About!$D$58,IF($A69="N2O",About!$D$59,1))</f>
        <v>0</v>
      </c>
      <c r="Y69" s="121">
        <f>SUMIFS('EPA Export Aggregation'!AB:AB,'EPA Export Aggregation'!$A:$A,$B69,'EPA Export Aggregation'!$D:$D,$A$1)*IF($A69="CH4",About!$D$58,IF($A69="N2O",About!$D$59,1))</f>
        <v>0</v>
      </c>
      <c r="Z69" s="121">
        <f>SUMIFS('EPA Export Aggregation'!AC:AC,'EPA Export Aggregation'!$A:$A,$B69,'EPA Export Aggregation'!$D:$D,$A$1)*IF($A69="CH4",About!$D$58,IF($A69="N2O",About!$D$59,1))</f>
        <v>0</v>
      </c>
      <c r="AA69" s="121">
        <f>SUMIFS('EPA Export Aggregation'!AD:AD,'EPA Export Aggregation'!$A:$A,$B69,'EPA Export Aggregation'!$D:$D,$A$1)*IF($A69="CH4",About!$D$58,IF($A69="N2O",About!$D$59,1))</f>
        <v>0</v>
      </c>
      <c r="AB69" s="121">
        <f>SUMIFS('EPA Export Aggregation'!AE:AE,'EPA Export Aggregation'!$A:$A,$B69,'EPA Export Aggregation'!$D:$D,$A$1)*IF($A69="CH4",About!$D$58,IF($A69="N2O",About!$D$59,1))</f>
        <v>0</v>
      </c>
      <c r="AC69" s="121">
        <f>SUMIFS('EPA Export Aggregation'!AF:AF,'EPA Export Aggregation'!$A:$A,$B69,'EPA Export Aggregation'!$D:$D,$A$1)*IF($A69="CH4",About!$D$58,IF($A69="N2O",About!$D$59,1))</f>
        <v>0</v>
      </c>
      <c r="AD69" s="121">
        <f>SUMIFS('EPA Export Aggregation'!AG:AG,'EPA Export Aggregation'!$A:$A,$B69,'EPA Export Aggregation'!$D:$D,$A$1)*IF($A69="CH4",About!$D$58,IF($A69="N2O",About!$D$59,1))</f>
        <v>0</v>
      </c>
      <c r="AE69" s="121">
        <f>SUMIFS('EPA Export Aggregation'!AH:AH,'EPA Export Aggregation'!$A:$A,$B69,'EPA Export Aggregation'!$D:$D,$A$1)*IF($A69="CH4",About!$D$58,IF($A69="N2O",About!$D$59,1))</f>
        <v>0</v>
      </c>
      <c r="AF69" s="121">
        <f>SUMIFS('EPA Export Aggregation'!AI:AI,'EPA Export Aggregation'!$A:$A,$B69,'EPA Export Aggregation'!$D:$D,$A$1)*IF($A69="CH4",About!$D$58,IF($A69="N2O",About!$D$59,1))</f>
        <v>0</v>
      </c>
      <c r="AG69" s="121">
        <f>SUMIFS('EPA Export Aggregation'!AJ:AJ,'EPA Export Aggregation'!$A:$A,$B69,'EPA Export Aggregation'!$D:$D,$A$1)*IF($A69="CH4",About!$D$58,IF($A69="N2O",About!$D$59,1))</f>
        <v>0</v>
      </c>
      <c r="AH69" s="121">
        <f>SUMIFS('EPA Export Aggregation'!AK:AK,'EPA Export Aggregation'!$A:$A,$B69,'EPA Export Aggregation'!$D:$D,$A$1)*IF($A69="CH4",About!$D$58,IF($A69="N2O",About!$D$59,1))</f>
        <v>0</v>
      </c>
    </row>
    <row r="70" spans="1:34" x14ac:dyDescent="0.25">
      <c r="A70" s="119" t="s">
        <v>488</v>
      </c>
      <c r="B70" s="120" t="s">
        <v>2022</v>
      </c>
      <c r="C70">
        <f>SUMIFS('EPA Export Aggregation'!F:F,'EPA Export Aggregation'!$A:$A,$B70,'EPA Export Aggregation'!$D:$D,$A$1)*IF($A70="CH4",About!$D$58,IF($A70="N2O",About!$D$59,1))</f>
        <v>0</v>
      </c>
      <c r="D70">
        <f>SUMIFS('EPA Export Aggregation'!G:G,'EPA Export Aggregation'!$A:$A,$B70,'EPA Export Aggregation'!$D:$D,$A$1)*IF($A70="CH4",About!$D$58,IF($A70="N2O",About!$D$59,1))</f>
        <v>0</v>
      </c>
      <c r="E70">
        <f>SUMIFS('EPA Export Aggregation'!H:H,'EPA Export Aggregation'!$A:$A,$B70,'EPA Export Aggregation'!$D:$D,$A$1)*IF($A70="CH4",About!$D$58,IF($A70="N2O",About!$D$59,1))</f>
        <v>0</v>
      </c>
      <c r="F70">
        <f>SUMIFS('EPA Export Aggregation'!I:I,'EPA Export Aggregation'!$A:$A,$B70,'EPA Export Aggregation'!$D:$D,$A$1)*IF($A70="CH4",About!$D$58,IF($A70="N2O",About!$D$59,1))</f>
        <v>0</v>
      </c>
      <c r="G70">
        <f>SUMIFS('EPA Export Aggregation'!J:J,'EPA Export Aggregation'!$A:$A,$B70,'EPA Export Aggregation'!$D:$D,$A$1)*IF($A70="CH4",About!$D$58,IF($A70="N2O",About!$D$59,1))</f>
        <v>0</v>
      </c>
      <c r="H70">
        <f>SUMIFS('EPA Export Aggregation'!K:K,'EPA Export Aggregation'!$A:$A,$B70,'EPA Export Aggregation'!$D:$D,$A$1)*IF($A70="CH4",About!$D$58,IF($A70="N2O",About!$D$59,1))</f>
        <v>0</v>
      </c>
      <c r="I70">
        <f>SUMIFS('EPA Export Aggregation'!L:L,'EPA Export Aggregation'!$A:$A,$B70,'EPA Export Aggregation'!$D:$D,$A$1)*IF($A70="CH4",About!$D$58,IF($A70="N2O",About!$D$59,1))</f>
        <v>0</v>
      </c>
      <c r="J70">
        <f>SUMIFS('EPA Export Aggregation'!M:M,'EPA Export Aggregation'!$A:$A,$B70,'EPA Export Aggregation'!$D:$D,$A$1)*IF($A70="CH4",About!$D$58,IF($A70="N2O",About!$D$59,1))</f>
        <v>0</v>
      </c>
      <c r="K70">
        <f>SUMIFS('EPA Export Aggregation'!N:N,'EPA Export Aggregation'!$A:$A,$B70,'EPA Export Aggregation'!$D:$D,$A$1)*IF($A70="CH4",About!$D$58,IF($A70="N2O",About!$D$59,1))</f>
        <v>0</v>
      </c>
      <c r="L70">
        <f>SUMIFS('EPA Export Aggregation'!O:O,'EPA Export Aggregation'!$A:$A,$B70,'EPA Export Aggregation'!$D:$D,$A$1)*IF($A70="CH4",About!$D$58,IF($A70="N2O",About!$D$59,1))</f>
        <v>0</v>
      </c>
      <c r="M70">
        <f>SUMIFS('EPA Export Aggregation'!P:P,'EPA Export Aggregation'!$A:$A,$B70,'EPA Export Aggregation'!$D:$D,$A$1)*IF($A70="CH4",About!$D$58,IF($A70="N2O",About!$D$59,1))</f>
        <v>0</v>
      </c>
      <c r="N70">
        <f>SUMIFS('EPA Export Aggregation'!Q:Q,'EPA Export Aggregation'!$A:$A,$B70,'EPA Export Aggregation'!$D:$D,$A$1)*IF($A70="CH4",About!$D$58,IF($A70="N2O",About!$D$59,1))</f>
        <v>0</v>
      </c>
      <c r="O70">
        <f>SUMIFS('EPA Export Aggregation'!R:R,'EPA Export Aggregation'!$A:$A,$B70,'EPA Export Aggregation'!$D:$D,$A$1)*IF($A70="CH4",About!$D$58,IF($A70="N2O",About!$D$59,1))</f>
        <v>0</v>
      </c>
      <c r="P70">
        <f>SUMIFS('EPA Export Aggregation'!S:S,'EPA Export Aggregation'!$A:$A,$B70,'EPA Export Aggregation'!$D:$D,$A$1)*IF($A70="CH4",About!$D$58,IF($A70="N2O",About!$D$59,1))</f>
        <v>0</v>
      </c>
      <c r="Q70">
        <f>SUMIFS('EPA Export Aggregation'!T:T,'EPA Export Aggregation'!$A:$A,$B70,'EPA Export Aggregation'!$D:$D,$A$1)*IF($A70="CH4",About!$D$58,IF($A70="N2O",About!$D$59,1))</f>
        <v>0</v>
      </c>
      <c r="R70">
        <f>SUMIFS('EPA Export Aggregation'!U:U,'EPA Export Aggregation'!$A:$A,$B70,'EPA Export Aggregation'!$D:$D,$A$1)*IF($A70="CH4",About!$D$58,IF($A70="N2O",About!$D$59,1))</f>
        <v>0</v>
      </c>
      <c r="S70">
        <f>SUMIFS('EPA Export Aggregation'!V:V,'EPA Export Aggregation'!$A:$A,$B70,'EPA Export Aggregation'!$D:$D,$A$1)*IF($A70="CH4",About!$D$58,IF($A70="N2O",About!$D$59,1))</f>
        <v>0</v>
      </c>
      <c r="T70">
        <f>SUMIFS('EPA Export Aggregation'!W:W,'EPA Export Aggregation'!$A:$A,$B70,'EPA Export Aggregation'!$D:$D,$A$1)*IF($A70="CH4",About!$D$58,IF($A70="N2O",About!$D$59,1))</f>
        <v>0</v>
      </c>
      <c r="U70">
        <f>SUMIFS('EPA Export Aggregation'!X:X,'EPA Export Aggregation'!$A:$A,$B70,'EPA Export Aggregation'!$D:$D,$A$1)*IF($A70="CH4",About!$D$58,IF($A70="N2O",About!$D$59,1))</f>
        <v>0</v>
      </c>
      <c r="V70">
        <f>SUMIFS('EPA Export Aggregation'!Y:Y,'EPA Export Aggregation'!$A:$A,$B70,'EPA Export Aggregation'!$D:$D,$A$1)*IF($A70="CH4",About!$D$58,IF($A70="N2O",About!$D$59,1))</f>
        <v>0</v>
      </c>
      <c r="W70">
        <f>SUMIFS('EPA Export Aggregation'!Z:Z,'EPA Export Aggregation'!$A:$A,$B70,'EPA Export Aggregation'!$D:$D,$A$1)*IF($A70="CH4",About!$D$58,IF($A70="N2O",About!$D$59,1))</f>
        <v>0</v>
      </c>
      <c r="X70">
        <f>SUMIFS('EPA Export Aggregation'!AA:AA,'EPA Export Aggregation'!$A:$A,$B70,'EPA Export Aggregation'!$D:$D,$A$1)*IF($A70="CH4",About!$D$58,IF($A70="N2O",About!$D$59,1))</f>
        <v>0</v>
      </c>
      <c r="Y70">
        <f>SUMIFS('EPA Export Aggregation'!AB:AB,'EPA Export Aggregation'!$A:$A,$B70,'EPA Export Aggregation'!$D:$D,$A$1)*IF($A70="CH4",About!$D$58,IF($A70="N2O",About!$D$59,1))</f>
        <v>0</v>
      </c>
      <c r="Z70">
        <f>SUMIFS('EPA Export Aggregation'!AC:AC,'EPA Export Aggregation'!$A:$A,$B70,'EPA Export Aggregation'!$D:$D,$A$1)*IF($A70="CH4",About!$D$58,IF($A70="N2O",About!$D$59,1))</f>
        <v>0</v>
      </c>
      <c r="AA70">
        <f>SUMIFS('EPA Export Aggregation'!AD:AD,'EPA Export Aggregation'!$A:$A,$B70,'EPA Export Aggregation'!$D:$D,$A$1)*IF($A70="CH4",About!$D$58,IF($A70="N2O",About!$D$59,1))</f>
        <v>0</v>
      </c>
      <c r="AB70">
        <f>SUMIFS('EPA Export Aggregation'!AE:AE,'EPA Export Aggregation'!$A:$A,$B70,'EPA Export Aggregation'!$D:$D,$A$1)*IF($A70="CH4",About!$D$58,IF($A70="N2O",About!$D$59,1))</f>
        <v>0</v>
      </c>
      <c r="AC70">
        <f>SUMIFS('EPA Export Aggregation'!AF:AF,'EPA Export Aggregation'!$A:$A,$B70,'EPA Export Aggregation'!$D:$D,$A$1)*IF($A70="CH4",About!$D$58,IF($A70="N2O",About!$D$59,1))</f>
        <v>0</v>
      </c>
      <c r="AD70">
        <f>SUMIFS('EPA Export Aggregation'!AG:AG,'EPA Export Aggregation'!$A:$A,$B70,'EPA Export Aggregation'!$D:$D,$A$1)*IF($A70="CH4",About!$D$58,IF($A70="N2O",About!$D$59,1))</f>
        <v>0</v>
      </c>
      <c r="AE70">
        <f>SUMIFS('EPA Export Aggregation'!AH:AH,'EPA Export Aggregation'!$A:$A,$B70,'EPA Export Aggregation'!$D:$D,$A$1)*IF($A70="CH4",About!$D$58,IF($A70="N2O",About!$D$59,1))</f>
        <v>0</v>
      </c>
      <c r="AF70">
        <f>SUMIFS('EPA Export Aggregation'!AI:AI,'EPA Export Aggregation'!$A:$A,$B70,'EPA Export Aggregation'!$D:$D,$A$1)*IF($A70="CH4",About!$D$58,IF($A70="N2O",About!$D$59,1))</f>
        <v>0</v>
      </c>
      <c r="AG70">
        <f>SUMIFS('EPA Export Aggregation'!AJ:AJ,'EPA Export Aggregation'!$A:$A,$B70,'EPA Export Aggregation'!$D:$D,$A$1)*IF($A70="CH4",About!$D$58,IF($A70="N2O",About!$D$59,1))</f>
        <v>0</v>
      </c>
      <c r="AH70">
        <f>SUMIFS('EPA Export Aggregation'!AK:AK,'EPA Export Aggregation'!$A:$A,$B70,'EPA Export Aggregation'!$D:$D,$A$1)*IF($A70="CH4",About!$D$58,IF($A70="N2O",About!$D$59,1))</f>
        <v>0</v>
      </c>
    </row>
    <row r="71" spans="1:34" x14ac:dyDescent="0.25">
      <c r="A71" s="119" t="s">
        <v>488</v>
      </c>
      <c r="B71" s="120" t="s">
        <v>2023</v>
      </c>
      <c r="C71">
        <f>SUMIFS('EPA Export Aggregation'!F:F,'EPA Export Aggregation'!$A:$A,$B71,'EPA Export Aggregation'!$D:$D,$A$1)*IF($A71="CH4",About!$D$58,IF($A71="N2O",About!$D$59,1))</f>
        <v>0</v>
      </c>
      <c r="D71">
        <f>SUMIFS('EPA Export Aggregation'!G:G,'EPA Export Aggregation'!$A:$A,$B71,'EPA Export Aggregation'!$D:$D,$A$1)*IF($A71="CH4",About!$D$58,IF($A71="N2O",About!$D$59,1))</f>
        <v>0</v>
      </c>
      <c r="E71">
        <f>SUMIFS('EPA Export Aggregation'!H:H,'EPA Export Aggregation'!$A:$A,$B71,'EPA Export Aggregation'!$D:$D,$A$1)*IF($A71="CH4",About!$D$58,IF($A71="N2O",About!$D$59,1))</f>
        <v>0</v>
      </c>
      <c r="F71">
        <f>SUMIFS('EPA Export Aggregation'!I:I,'EPA Export Aggregation'!$A:$A,$B71,'EPA Export Aggregation'!$D:$D,$A$1)*IF($A71="CH4",About!$D$58,IF($A71="N2O",About!$D$59,1))</f>
        <v>0</v>
      </c>
      <c r="G71">
        <f>SUMIFS('EPA Export Aggregation'!J:J,'EPA Export Aggregation'!$A:$A,$B71,'EPA Export Aggregation'!$D:$D,$A$1)*IF($A71="CH4",About!$D$58,IF($A71="N2O",About!$D$59,1))</f>
        <v>0</v>
      </c>
      <c r="H71">
        <f>SUMIFS('EPA Export Aggregation'!K:K,'EPA Export Aggregation'!$A:$A,$B71,'EPA Export Aggregation'!$D:$D,$A$1)*IF($A71="CH4",About!$D$58,IF($A71="N2O",About!$D$59,1))</f>
        <v>0</v>
      </c>
      <c r="I71">
        <f>SUMIFS('EPA Export Aggregation'!L:L,'EPA Export Aggregation'!$A:$A,$B71,'EPA Export Aggregation'!$D:$D,$A$1)*IF($A71="CH4",About!$D$58,IF($A71="N2O",About!$D$59,1))</f>
        <v>0</v>
      </c>
      <c r="J71">
        <f>SUMIFS('EPA Export Aggregation'!M:M,'EPA Export Aggregation'!$A:$A,$B71,'EPA Export Aggregation'!$D:$D,$A$1)*IF($A71="CH4",About!$D$58,IF($A71="N2O",About!$D$59,1))</f>
        <v>0</v>
      </c>
      <c r="K71">
        <f>SUMIFS('EPA Export Aggregation'!N:N,'EPA Export Aggregation'!$A:$A,$B71,'EPA Export Aggregation'!$D:$D,$A$1)*IF($A71="CH4",About!$D$58,IF($A71="N2O",About!$D$59,1))</f>
        <v>0</v>
      </c>
      <c r="L71">
        <f>SUMIFS('EPA Export Aggregation'!O:O,'EPA Export Aggregation'!$A:$A,$B71,'EPA Export Aggregation'!$D:$D,$A$1)*IF($A71="CH4",About!$D$58,IF($A71="N2O",About!$D$59,1))</f>
        <v>0</v>
      </c>
      <c r="M71">
        <f>SUMIFS('EPA Export Aggregation'!P:P,'EPA Export Aggregation'!$A:$A,$B71,'EPA Export Aggregation'!$D:$D,$A$1)*IF($A71="CH4",About!$D$58,IF($A71="N2O",About!$D$59,1))</f>
        <v>0</v>
      </c>
      <c r="N71">
        <f>SUMIFS('EPA Export Aggregation'!Q:Q,'EPA Export Aggregation'!$A:$A,$B71,'EPA Export Aggregation'!$D:$D,$A$1)*IF($A71="CH4",About!$D$58,IF($A71="N2O",About!$D$59,1))</f>
        <v>0</v>
      </c>
      <c r="O71">
        <f>SUMIFS('EPA Export Aggregation'!R:R,'EPA Export Aggregation'!$A:$A,$B71,'EPA Export Aggregation'!$D:$D,$A$1)*IF($A71="CH4",About!$D$58,IF($A71="N2O",About!$D$59,1))</f>
        <v>0</v>
      </c>
      <c r="P71">
        <f>SUMIFS('EPA Export Aggregation'!S:S,'EPA Export Aggregation'!$A:$A,$B71,'EPA Export Aggregation'!$D:$D,$A$1)*IF($A71="CH4",About!$D$58,IF($A71="N2O",About!$D$59,1))</f>
        <v>0</v>
      </c>
      <c r="Q71">
        <f>SUMIFS('EPA Export Aggregation'!T:T,'EPA Export Aggregation'!$A:$A,$B71,'EPA Export Aggregation'!$D:$D,$A$1)*IF($A71="CH4",About!$D$58,IF($A71="N2O",About!$D$59,1))</f>
        <v>0</v>
      </c>
      <c r="R71">
        <f>SUMIFS('EPA Export Aggregation'!U:U,'EPA Export Aggregation'!$A:$A,$B71,'EPA Export Aggregation'!$D:$D,$A$1)*IF($A71="CH4",About!$D$58,IF($A71="N2O",About!$D$59,1))</f>
        <v>0</v>
      </c>
      <c r="S71">
        <f>SUMIFS('EPA Export Aggregation'!V:V,'EPA Export Aggregation'!$A:$A,$B71,'EPA Export Aggregation'!$D:$D,$A$1)*IF($A71="CH4",About!$D$58,IF($A71="N2O",About!$D$59,1))</f>
        <v>0</v>
      </c>
      <c r="T71">
        <f>SUMIFS('EPA Export Aggregation'!W:W,'EPA Export Aggregation'!$A:$A,$B71,'EPA Export Aggregation'!$D:$D,$A$1)*IF($A71="CH4",About!$D$58,IF($A71="N2O",About!$D$59,1))</f>
        <v>0</v>
      </c>
      <c r="U71">
        <f>SUMIFS('EPA Export Aggregation'!X:X,'EPA Export Aggregation'!$A:$A,$B71,'EPA Export Aggregation'!$D:$D,$A$1)*IF($A71="CH4",About!$D$58,IF($A71="N2O",About!$D$59,1))</f>
        <v>0</v>
      </c>
      <c r="V71">
        <f>SUMIFS('EPA Export Aggregation'!Y:Y,'EPA Export Aggregation'!$A:$A,$B71,'EPA Export Aggregation'!$D:$D,$A$1)*IF($A71="CH4",About!$D$58,IF($A71="N2O",About!$D$59,1))</f>
        <v>0</v>
      </c>
      <c r="W71">
        <f>SUMIFS('EPA Export Aggregation'!Z:Z,'EPA Export Aggregation'!$A:$A,$B71,'EPA Export Aggregation'!$D:$D,$A$1)*IF($A71="CH4",About!$D$58,IF($A71="N2O",About!$D$59,1))</f>
        <v>0</v>
      </c>
      <c r="X71">
        <f>SUMIFS('EPA Export Aggregation'!AA:AA,'EPA Export Aggregation'!$A:$A,$B71,'EPA Export Aggregation'!$D:$D,$A$1)*IF($A71="CH4",About!$D$58,IF($A71="N2O",About!$D$59,1))</f>
        <v>0</v>
      </c>
      <c r="Y71">
        <f>SUMIFS('EPA Export Aggregation'!AB:AB,'EPA Export Aggregation'!$A:$A,$B71,'EPA Export Aggregation'!$D:$D,$A$1)*IF($A71="CH4",About!$D$58,IF($A71="N2O",About!$D$59,1))</f>
        <v>0</v>
      </c>
      <c r="Z71">
        <f>SUMIFS('EPA Export Aggregation'!AC:AC,'EPA Export Aggregation'!$A:$A,$B71,'EPA Export Aggregation'!$D:$D,$A$1)*IF($A71="CH4",About!$D$58,IF($A71="N2O",About!$D$59,1))</f>
        <v>0</v>
      </c>
      <c r="AA71">
        <f>SUMIFS('EPA Export Aggregation'!AD:AD,'EPA Export Aggregation'!$A:$A,$B71,'EPA Export Aggregation'!$D:$D,$A$1)*IF($A71="CH4",About!$D$58,IF($A71="N2O",About!$D$59,1))</f>
        <v>0</v>
      </c>
      <c r="AB71">
        <f>SUMIFS('EPA Export Aggregation'!AE:AE,'EPA Export Aggregation'!$A:$A,$B71,'EPA Export Aggregation'!$D:$D,$A$1)*IF($A71="CH4",About!$D$58,IF($A71="N2O",About!$D$59,1))</f>
        <v>0</v>
      </c>
      <c r="AC71">
        <f>SUMIFS('EPA Export Aggregation'!AF:AF,'EPA Export Aggregation'!$A:$A,$B71,'EPA Export Aggregation'!$D:$D,$A$1)*IF($A71="CH4",About!$D$58,IF($A71="N2O",About!$D$59,1))</f>
        <v>0</v>
      </c>
      <c r="AD71">
        <f>SUMIFS('EPA Export Aggregation'!AG:AG,'EPA Export Aggregation'!$A:$A,$B71,'EPA Export Aggregation'!$D:$D,$A$1)*IF($A71="CH4",About!$D$58,IF($A71="N2O",About!$D$59,1))</f>
        <v>0</v>
      </c>
      <c r="AE71">
        <f>SUMIFS('EPA Export Aggregation'!AH:AH,'EPA Export Aggregation'!$A:$A,$B71,'EPA Export Aggregation'!$D:$D,$A$1)*IF($A71="CH4",About!$D$58,IF($A71="N2O",About!$D$59,1))</f>
        <v>0</v>
      </c>
      <c r="AF71">
        <f>SUMIFS('EPA Export Aggregation'!AI:AI,'EPA Export Aggregation'!$A:$A,$B71,'EPA Export Aggregation'!$D:$D,$A$1)*IF($A71="CH4",About!$D$58,IF($A71="N2O",About!$D$59,1))</f>
        <v>0</v>
      </c>
      <c r="AG71">
        <f>SUMIFS('EPA Export Aggregation'!AJ:AJ,'EPA Export Aggregation'!$A:$A,$B71,'EPA Export Aggregation'!$D:$D,$A$1)*IF($A71="CH4",About!$D$58,IF($A71="N2O",About!$D$59,1))</f>
        <v>0</v>
      </c>
      <c r="AH71">
        <f>SUMIFS('EPA Export Aggregation'!AK:AK,'EPA Export Aggregation'!$A:$A,$B71,'EPA Export Aggregation'!$D:$D,$A$1)*IF($A71="CH4",About!$D$58,IF($A71="N2O",About!$D$59,1))</f>
        <v>0</v>
      </c>
    </row>
    <row r="72" spans="1:34" x14ac:dyDescent="0.25">
      <c r="A72" s="119"/>
      <c r="B72" s="120" t="s">
        <v>2024</v>
      </c>
      <c r="C72" s="121">
        <f>SUMIFS('EPA Export Aggregation'!F:F,'EPA Export Aggregation'!$A:$A,$B72,'EPA Export Aggregation'!$D:$D,$A$1)*IF($A72="CH4",About!$D$58,IF($A72="N2O",About!$D$59,1))</f>
        <v>0</v>
      </c>
      <c r="D72" s="121">
        <f>SUMIFS('EPA Export Aggregation'!G:G,'EPA Export Aggregation'!$A:$A,$B72,'EPA Export Aggregation'!$D:$D,$A$1)*IF($A72="CH4",About!$D$58,IF($A72="N2O",About!$D$59,1))</f>
        <v>0</v>
      </c>
      <c r="E72" s="121">
        <f>SUMIFS('EPA Export Aggregation'!H:H,'EPA Export Aggregation'!$A:$A,$B72,'EPA Export Aggregation'!$D:$D,$A$1)*IF($A72="CH4",About!$D$58,IF($A72="N2O",About!$D$59,1))</f>
        <v>0</v>
      </c>
      <c r="F72" s="121">
        <f>SUMIFS('EPA Export Aggregation'!I:I,'EPA Export Aggregation'!$A:$A,$B72,'EPA Export Aggregation'!$D:$D,$A$1)*IF($A72="CH4",About!$D$58,IF($A72="N2O",About!$D$59,1))</f>
        <v>0</v>
      </c>
      <c r="G72" s="121">
        <f>SUMIFS('EPA Export Aggregation'!J:J,'EPA Export Aggregation'!$A:$A,$B72,'EPA Export Aggregation'!$D:$D,$A$1)*IF($A72="CH4",About!$D$58,IF($A72="N2O",About!$D$59,1))</f>
        <v>0</v>
      </c>
      <c r="H72" s="121">
        <f>SUMIFS('EPA Export Aggregation'!K:K,'EPA Export Aggregation'!$A:$A,$B72,'EPA Export Aggregation'!$D:$D,$A$1)*IF($A72="CH4",About!$D$58,IF($A72="N2O",About!$D$59,1))</f>
        <v>0</v>
      </c>
      <c r="I72" s="121">
        <f>SUMIFS('EPA Export Aggregation'!L:L,'EPA Export Aggregation'!$A:$A,$B72,'EPA Export Aggregation'!$D:$D,$A$1)*IF($A72="CH4",About!$D$58,IF($A72="N2O",About!$D$59,1))</f>
        <v>0</v>
      </c>
      <c r="J72" s="121">
        <f>SUMIFS('EPA Export Aggregation'!M:M,'EPA Export Aggregation'!$A:$A,$B72,'EPA Export Aggregation'!$D:$D,$A$1)*IF($A72="CH4",About!$D$58,IF($A72="N2O",About!$D$59,1))</f>
        <v>0</v>
      </c>
      <c r="K72" s="121">
        <f>SUMIFS('EPA Export Aggregation'!N:N,'EPA Export Aggregation'!$A:$A,$B72,'EPA Export Aggregation'!$D:$D,$A$1)*IF($A72="CH4",About!$D$58,IF($A72="N2O",About!$D$59,1))</f>
        <v>0</v>
      </c>
      <c r="L72" s="121">
        <f>SUMIFS('EPA Export Aggregation'!O:O,'EPA Export Aggregation'!$A:$A,$B72,'EPA Export Aggregation'!$D:$D,$A$1)*IF($A72="CH4",About!$D$58,IF($A72="N2O",About!$D$59,1))</f>
        <v>0</v>
      </c>
      <c r="M72" s="121">
        <f>SUMIFS('EPA Export Aggregation'!P:P,'EPA Export Aggregation'!$A:$A,$B72,'EPA Export Aggregation'!$D:$D,$A$1)*IF($A72="CH4",About!$D$58,IF($A72="N2O",About!$D$59,1))</f>
        <v>0</v>
      </c>
      <c r="N72" s="121">
        <f>SUMIFS('EPA Export Aggregation'!Q:Q,'EPA Export Aggregation'!$A:$A,$B72,'EPA Export Aggregation'!$D:$D,$A$1)*IF($A72="CH4",About!$D$58,IF($A72="N2O",About!$D$59,1))</f>
        <v>0</v>
      </c>
      <c r="O72" s="121">
        <f>SUMIFS('EPA Export Aggregation'!R:R,'EPA Export Aggregation'!$A:$A,$B72,'EPA Export Aggregation'!$D:$D,$A$1)*IF($A72="CH4",About!$D$58,IF($A72="N2O",About!$D$59,1))</f>
        <v>0</v>
      </c>
      <c r="P72" s="121">
        <f>SUMIFS('EPA Export Aggregation'!S:S,'EPA Export Aggregation'!$A:$A,$B72,'EPA Export Aggregation'!$D:$D,$A$1)*IF($A72="CH4",About!$D$58,IF($A72="N2O",About!$D$59,1))</f>
        <v>0</v>
      </c>
      <c r="Q72" s="121">
        <f>SUMIFS('EPA Export Aggregation'!T:T,'EPA Export Aggregation'!$A:$A,$B72,'EPA Export Aggregation'!$D:$D,$A$1)*IF($A72="CH4",About!$D$58,IF($A72="N2O",About!$D$59,1))</f>
        <v>0</v>
      </c>
      <c r="R72" s="121">
        <f>SUMIFS('EPA Export Aggregation'!U:U,'EPA Export Aggregation'!$A:$A,$B72,'EPA Export Aggregation'!$D:$D,$A$1)*IF($A72="CH4",About!$D$58,IF($A72="N2O",About!$D$59,1))</f>
        <v>0</v>
      </c>
      <c r="S72" s="121">
        <f>SUMIFS('EPA Export Aggregation'!V:V,'EPA Export Aggregation'!$A:$A,$B72,'EPA Export Aggregation'!$D:$D,$A$1)*IF($A72="CH4",About!$D$58,IF($A72="N2O",About!$D$59,1))</f>
        <v>0</v>
      </c>
      <c r="T72" s="121">
        <f>SUMIFS('EPA Export Aggregation'!W:W,'EPA Export Aggregation'!$A:$A,$B72,'EPA Export Aggregation'!$D:$D,$A$1)*IF($A72="CH4",About!$D$58,IF($A72="N2O",About!$D$59,1))</f>
        <v>0</v>
      </c>
      <c r="U72" s="121">
        <f>SUMIFS('EPA Export Aggregation'!X:X,'EPA Export Aggregation'!$A:$A,$B72,'EPA Export Aggregation'!$D:$D,$A$1)*IF($A72="CH4",About!$D$58,IF($A72="N2O",About!$D$59,1))</f>
        <v>0</v>
      </c>
      <c r="V72" s="121">
        <f>SUMIFS('EPA Export Aggregation'!Y:Y,'EPA Export Aggregation'!$A:$A,$B72,'EPA Export Aggregation'!$D:$D,$A$1)*IF($A72="CH4",About!$D$58,IF($A72="N2O",About!$D$59,1))</f>
        <v>0</v>
      </c>
      <c r="W72" s="121">
        <f>SUMIFS('EPA Export Aggregation'!Z:Z,'EPA Export Aggregation'!$A:$A,$B72,'EPA Export Aggregation'!$D:$D,$A$1)*IF($A72="CH4",About!$D$58,IF($A72="N2O",About!$D$59,1))</f>
        <v>0</v>
      </c>
      <c r="X72" s="121">
        <f>SUMIFS('EPA Export Aggregation'!AA:AA,'EPA Export Aggregation'!$A:$A,$B72,'EPA Export Aggregation'!$D:$D,$A$1)*IF($A72="CH4",About!$D$58,IF($A72="N2O",About!$D$59,1))</f>
        <v>0</v>
      </c>
      <c r="Y72" s="121">
        <f>SUMIFS('EPA Export Aggregation'!AB:AB,'EPA Export Aggregation'!$A:$A,$B72,'EPA Export Aggregation'!$D:$D,$A$1)*IF($A72="CH4",About!$D$58,IF($A72="N2O",About!$D$59,1))</f>
        <v>0</v>
      </c>
      <c r="Z72" s="121">
        <f>SUMIFS('EPA Export Aggregation'!AC:AC,'EPA Export Aggregation'!$A:$A,$B72,'EPA Export Aggregation'!$D:$D,$A$1)*IF($A72="CH4",About!$D$58,IF($A72="N2O",About!$D$59,1))</f>
        <v>0</v>
      </c>
      <c r="AA72" s="121">
        <f>SUMIFS('EPA Export Aggregation'!AD:AD,'EPA Export Aggregation'!$A:$A,$B72,'EPA Export Aggregation'!$D:$D,$A$1)*IF($A72="CH4",About!$D$58,IF($A72="N2O",About!$D$59,1))</f>
        <v>0</v>
      </c>
      <c r="AB72" s="121">
        <f>SUMIFS('EPA Export Aggregation'!AE:AE,'EPA Export Aggregation'!$A:$A,$B72,'EPA Export Aggregation'!$D:$D,$A$1)*IF($A72="CH4",About!$D$58,IF($A72="N2O",About!$D$59,1))</f>
        <v>0</v>
      </c>
      <c r="AC72" s="121">
        <f>SUMIFS('EPA Export Aggregation'!AF:AF,'EPA Export Aggregation'!$A:$A,$B72,'EPA Export Aggregation'!$D:$D,$A$1)*IF($A72="CH4",About!$D$58,IF($A72="N2O",About!$D$59,1))</f>
        <v>0</v>
      </c>
      <c r="AD72" s="121">
        <f>SUMIFS('EPA Export Aggregation'!AG:AG,'EPA Export Aggregation'!$A:$A,$B72,'EPA Export Aggregation'!$D:$D,$A$1)*IF($A72="CH4",About!$D$58,IF($A72="N2O",About!$D$59,1))</f>
        <v>0</v>
      </c>
      <c r="AE72" s="121">
        <f>SUMIFS('EPA Export Aggregation'!AH:AH,'EPA Export Aggregation'!$A:$A,$B72,'EPA Export Aggregation'!$D:$D,$A$1)*IF($A72="CH4",About!$D$58,IF($A72="N2O",About!$D$59,1))</f>
        <v>0</v>
      </c>
      <c r="AF72" s="121">
        <f>SUMIFS('EPA Export Aggregation'!AI:AI,'EPA Export Aggregation'!$A:$A,$B72,'EPA Export Aggregation'!$D:$D,$A$1)*IF($A72="CH4",About!$D$58,IF($A72="N2O",About!$D$59,1))</f>
        <v>0</v>
      </c>
      <c r="AG72" s="121">
        <f>SUMIFS('EPA Export Aggregation'!AJ:AJ,'EPA Export Aggregation'!$A:$A,$B72,'EPA Export Aggregation'!$D:$D,$A$1)*IF($A72="CH4",About!$D$58,IF($A72="N2O",About!$D$59,1))</f>
        <v>0</v>
      </c>
      <c r="AH72" s="121">
        <f>SUMIFS('EPA Export Aggregation'!AK:AK,'EPA Export Aggregation'!$A:$A,$B72,'EPA Export Aggregation'!$D:$D,$A$1)*IF($A72="CH4",About!$D$58,IF($A72="N2O",About!$D$59,1))</f>
        <v>0</v>
      </c>
    </row>
    <row r="73" spans="1:34" x14ac:dyDescent="0.25">
      <c r="A73" s="119"/>
      <c r="B73" s="120" t="s">
        <v>2025</v>
      </c>
      <c r="C73" s="121">
        <f>SUMIFS('EPA Export Aggregation'!F:F,'EPA Export Aggregation'!$A:$A,$B73,'EPA Export Aggregation'!$D:$D,$A$1)*IF($A73="CH4",About!$D$58,IF($A73="N2O",About!$D$59,1))</f>
        <v>0</v>
      </c>
      <c r="D73" s="121">
        <f>SUMIFS('EPA Export Aggregation'!G:G,'EPA Export Aggregation'!$A:$A,$B73,'EPA Export Aggregation'!$D:$D,$A$1)*IF($A73="CH4",About!$D$58,IF($A73="N2O",About!$D$59,1))</f>
        <v>0</v>
      </c>
      <c r="E73" s="121">
        <f>SUMIFS('EPA Export Aggregation'!H:H,'EPA Export Aggregation'!$A:$A,$B73,'EPA Export Aggregation'!$D:$D,$A$1)*IF($A73="CH4",About!$D$58,IF($A73="N2O",About!$D$59,1))</f>
        <v>0</v>
      </c>
      <c r="F73" s="121">
        <f>SUMIFS('EPA Export Aggregation'!I:I,'EPA Export Aggregation'!$A:$A,$B73,'EPA Export Aggregation'!$D:$D,$A$1)*IF($A73="CH4",About!$D$58,IF($A73="N2O",About!$D$59,1))</f>
        <v>0</v>
      </c>
      <c r="G73" s="121">
        <f>SUMIFS('EPA Export Aggregation'!J:J,'EPA Export Aggregation'!$A:$A,$B73,'EPA Export Aggregation'!$D:$D,$A$1)*IF($A73="CH4",About!$D$58,IF($A73="N2O",About!$D$59,1))</f>
        <v>0</v>
      </c>
      <c r="H73" s="121">
        <f>SUMIFS('EPA Export Aggregation'!K:K,'EPA Export Aggregation'!$A:$A,$B73,'EPA Export Aggregation'!$D:$D,$A$1)*IF($A73="CH4",About!$D$58,IF($A73="N2O",About!$D$59,1))</f>
        <v>0</v>
      </c>
      <c r="I73" s="121">
        <f>SUMIFS('EPA Export Aggregation'!L:L,'EPA Export Aggregation'!$A:$A,$B73,'EPA Export Aggregation'!$D:$D,$A$1)*IF($A73="CH4",About!$D$58,IF($A73="N2O",About!$D$59,1))</f>
        <v>0</v>
      </c>
      <c r="J73" s="121">
        <f>SUMIFS('EPA Export Aggregation'!M:M,'EPA Export Aggregation'!$A:$A,$B73,'EPA Export Aggregation'!$D:$D,$A$1)*IF($A73="CH4",About!$D$58,IF($A73="N2O",About!$D$59,1))</f>
        <v>0</v>
      </c>
      <c r="K73" s="121">
        <f>SUMIFS('EPA Export Aggregation'!N:N,'EPA Export Aggregation'!$A:$A,$B73,'EPA Export Aggregation'!$D:$D,$A$1)*IF($A73="CH4",About!$D$58,IF($A73="N2O",About!$D$59,1))</f>
        <v>0</v>
      </c>
      <c r="L73" s="121">
        <f>SUMIFS('EPA Export Aggregation'!O:O,'EPA Export Aggregation'!$A:$A,$B73,'EPA Export Aggregation'!$D:$D,$A$1)*IF($A73="CH4",About!$D$58,IF($A73="N2O",About!$D$59,1))</f>
        <v>0</v>
      </c>
      <c r="M73" s="121">
        <f>SUMIFS('EPA Export Aggregation'!P:P,'EPA Export Aggregation'!$A:$A,$B73,'EPA Export Aggregation'!$D:$D,$A$1)*IF($A73="CH4",About!$D$58,IF($A73="N2O",About!$D$59,1))</f>
        <v>0</v>
      </c>
      <c r="N73" s="121">
        <f>SUMIFS('EPA Export Aggregation'!Q:Q,'EPA Export Aggregation'!$A:$A,$B73,'EPA Export Aggregation'!$D:$D,$A$1)*IF($A73="CH4",About!$D$58,IF($A73="N2O",About!$D$59,1))</f>
        <v>0</v>
      </c>
      <c r="O73" s="121">
        <f>SUMIFS('EPA Export Aggregation'!R:R,'EPA Export Aggregation'!$A:$A,$B73,'EPA Export Aggregation'!$D:$D,$A$1)*IF($A73="CH4",About!$D$58,IF($A73="N2O",About!$D$59,1))</f>
        <v>0</v>
      </c>
      <c r="P73" s="121">
        <f>SUMIFS('EPA Export Aggregation'!S:S,'EPA Export Aggregation'!$A:$A,$B73,'EPA Export Aggregation'!$D:$D,$A$1)*IF($A73="CH4",About!$D$58,IF($A73="N2O",About!$D$59,1))</f>
        <v>0</v>
      </c>
      <c r="Q73" s="121">
        <f>SUMIFS('EPA Export Aggregation'!T:T,'EPA Export Aggregation'!$A:$A,$B73,'EPA Export Aggregation'!$D:$D,$A$1)*IF($A73="CH4",About!$D$58,IF($A73="N2O",About!$D$59,1))</f>
        <v>0</v>
      </c>
      <c r="R73" s="121">
        <f>SUMIFS('EPA Export Aggregation'!U:U,'EPA Export Aggregation'!$A:$A,$B73,'EPA Export Aggregation'!$D:$D,$A$1)*IF($A73="CH4",About!$D$58,IF($A73="N2O",About!$D$59,1))</f>
        <v>0</v>
      </c>
      <c r="S73" s="121">
        <f>SUMIFS('EPA Export Aggregation'!V:V,'EPA Export Aggregation'!$A:$A,$B73,'EPA Export Aggregation'!$D:$D,$A$1)*IF($A73="CH4",About!$D$58,IF($A73="N2O",About!$D$59,1))</f>
        <v>0</v>
      </c>
      <c r="T73" s="121">
        <f>SUMIFS('EPA Export Aggregation'!W:W,'EPA Export Aggregation'!$A:$A,$B73,'EPA Export Aggregation'!$D:$D,$A$1)*IF($A73="CH4",About!$D$58,IF($A73="N2O",About!$D$59,1))</f>
        <v>0</v>
      </c>
      <c r="U73" s="121">
        <f>SUMIFS('EPA Export Aggregation'!X:X,'EPA Export Aggregation'!$A:$A,$B73,'EPA Export Aggregation'!$D:$D,$A$1)*IF($A73="CH4",About!$D$58,IF($A73="N2O",About!$D$59,1))</f>
        <v>0</v>
      </c>
      <c r="V73" s="121">
        <f>SUMIFS('EPA Export Aggregation'!Y:Y,'EPA Export Aggregation'!$A:$A,$B73,'EPA Export Aggregation'!$D:$D,$A$1)*IF($A73="CH4",About!$D$58,IF($A73="N2O",About!$D$59,1))</f>
        <v>0</v>
      </c>
      <c r="W73" s="121">
        <f>SUMIFS('EPA Export Aggregation'!Z:Z,'EPA Export Aggregation'!$A:$A,$B73,'EPA Export Aggregation'!$D:$D,$A$1)*IF($A73="CH4",About!$D$58,IF($A73="N2O",About!$D$59,1))</f>
        <v>0</v>
      </c>
      <c r="X73" s="121">
        <f>SUMIFS('EPA Export Aggregation'!AA:AA,'EPA Export Aggregation'!$A:$A,$B73,'EPA Export Aggregation'!$D:$D,$A$1)*IF($A73="CH4",About!$D$58,IF($A73="N2O",About!$D$59,1))</f>
        <v>0</v>
      </c>
      <c r="Y73" s="121">
        <f>SUMIFS('EPA Export Aggregation'!AB:AB,'EPA Export Aggregation'!$A:$A,$B73,'EPA Export Aggregation'!$D:$D,$A$1)*IF($A73="CH4",About!$D$58,IF($A73="N2O",About!$D$59,1))</f>
        <v>0</v>
      </c>
      <c r="Z73" s="121">
        <f>SUMIFS('EPA Export Aggregation'!AC:AC,'EPA Export Aggregation'!$A:$A,$B73,'EPA Export Aggregation'!$D:$D,$A$1)*IF($A73="CH4",About!$D$58,IF($A73="N2O",About!$D$59,1))</f>
        <v>0</v>
      </c>
      <c r="AA73" s="121">
        <f>SUMIFS('EPA Export Aggregation'!AD:AD,'EPA Export Aggregation'!$A:$A,$B73,'EPA Export Aggregation'!$D:$D,$A$1)*IF($A73="CH4",About!$D$58,IF($A73="N2O",About!$D$59,1))</f>
        <v>0</v>
      </c>
      <c r="AB73" s="121">
        <f>SUMIFS('EPA Export Aggregation'!AE:AE,'EPA Export Aggregation'!$A:$A,$B73,'EPA Export Aggregation'!$D:$D,$A$1)*IF($A73="CH4",About!$D$58,IF($A73="N2O",About!$D$59,1))</f>
        <v>0</v>
      </c>
      <c r="AC73" s="121">
        <f>SUMIFS('EPA Export Aggregation'!AF:AF,'EPA Export Aggregation'!$A:$A,$B73,'EPA Export Aggregation'!$D:$D,$A$1)*IF($A73="CH4",About!$D$58,IF($A73="N2O",About!$D$59,1))</f>
        <v>0</v>
      </c>
      <c r="AD73" s="121">
        <f>SUMIFS('EPA Export Aggregation'!AG:AG,'EPA Export Aggregation'!$A:$A,$B73,'EPA Export Aggregation'!$D:$D,$A$1)*IF($A73="CH4",About!$D$58,IF($A73="N2O",About!$D$59,1))</f>
        <v>0</v>
      </c>
      <c r="AE73" s="121">
        <f>SUMIFS('EPA Export Aggregation'!AH:AH,'EPA Export Aggregation'!$A:$A,$B73,'EPA Export Aggregation'!$D:$D,$A$1)*IF($A73="CH4",About!$D$58,IF($A73="N2O",About!$D$59,1))</f>
        <v>0</v>
      </c>
      <c r="AF73" s="121">
        <f>SUMIFS('EPA Export Aggregation'!AI:AI,'EPA Export Aggregation'!$A:$A,$B73,'EPA Export Aggregation'!$D:$D,$A$1)*IF($A73="CH4",About!$D$58,IF($A73="N2O",About!$D$59,1))</f>
        <v>0</v>
      </c>
      <c r="AG73" s="121">
        <f>SUMIFS('EPA Export Aggregation'!AJ:AJ,'EPA Export Aggregation'!$A:$A,$B73,'EPA Export Aggregation'!$D:$D,$A$1)*IF($A73="CH4",About!$D$58,IF($A73="N2O",About!$D$59,1))</f>
        <v>0</v>
      </c>
      <c r="AH73" s="121">
        <f>SUMIFS('EPA Export Aggregation'!AK:AK,'EPA Export Aggregation'!$A:$A,$B73,'EPA Export Aggregation'!$D:$D,$A$1)*IF($A73="CH4",About!$D$58,IF($A73="N2O",About!$D$59,1))</f>
        <v>0</v>
      </c>
    </row>
    <row r="74" spans="1:34" x14ac:dyDescent="0.25">
      <c r="A74" s="119" t="s">
        <v>2026</v>
      </c>
      <c r="B74" s="120" t="s">
        <v>2027</v>
      </c>
      <c r="C74">
        <f>SUMIFS('EPA Export Aggregation'!F:F,'EPA Export Aggregation'!$A:$A,$B74,'EPA Export Aggregation'!$D:$D,$A$1)*IF($A74="CH4",About!$D$58,IF($A74="N2O",About!$D$59,1))</f>
        <v>6.4985496315999999E-3</v>
      </c>
      <c r="D74">
        <f>SUMIFS('EPA Export Aggregation'!G:G,'EPA Export Aggregation'!$A:$A,$B74,'EPA Export Aggregation'!$D:$D,$A$1)*IF($A74="CH4",About!$D$58,IF($A74="N2O",About!$D$59,1))</f>
        <v>1.37855239338E-2</v>
      </c>
      <c r="E74">
        <f>SUMIFS('EPA Export Aggregation'!H:H,'EPA Export Aggregation'!$A:$A,$B74,'EPA Export Aggregation'!$D:$D,$A$1)*IF($A74="CH4",About!$D$58,IF($A74="N2O",About!$D$59,1))</f>
        <v>4.73872103556E-2</v>
      </c>
      <c r="F74">
        <f>SUMIFS('EPA Export Aggregation'!I:I,'EPA Export Aggregation'!$A:$A,$B74,'EPA Export Aggregation'!$D:$D,$A$1)*IF($A74="CH4",About!$D$58,IF($A74="N2O",About!$D$59,1))</f>
        <v>0.16711997060879999</v>
      </c>
      <c r="G74">
        <f>SUMIFS('EPA Export Aggregation'!J:J,'EPA Export Aggregation'!$A:$A,$B74,'EPA Export Aggregation'!$D:$D,$A$1)*IF($A74="CH4",About!$D$58,IF($A74="N2O",About!$D$59,1))</f>
        <v>0.41336301638379991</v>
      </c>
      <c r="H74">
        <f>SUMIFS('EPA Export Aggregation'!K:K,'EPA Export Aggregation'!$A:$A,$B74,'EPA Export Aggregation'!$D:$D,$A$1)*IF($A74="CH4",About!$D$58,IF($A74="N2O",About!$D$59,1))</f>
        <v>0.90659942737800026</v>
      </c>
      <c r="I74">
        <f>SUMIFS('EPA Export Aggregation'!L:L,'EPA Export Aggregation'!$A:$A,$B74,'EPA Export Aggregation'!$D:$D,$A$1)*IF($A74="CH4",About!$D$58,IF($A74="N2O",About!$D$59,1))</f>
        <v>1.2705961029272002</v>
      </c>
      <c r="J74">
        <f>SUMIFS('EPA Export Aggregation'!M:M,'EPA Export Aggregation'!$A:$A,$B74,'EPA Export Aggregation'!$D:$D,$A$1)*IF($A74="CH4",About!$D$58,IF($A74="N2O",About!$D$59,1))</f>
        <v>1.6218357335903002</v>
      </c>
      <c r="K74">
        <f>SUMIFS('EPA Export Aggregation'!N:N,'EPA Export Aggregation'!$A:$A,$B74,'EPA Export Aggregation'!$D:$D,$A$1)*IF($A74="CH4",About!$D$58,IF($A74="N2O",About!$D$59,1))</f>
        <v>1.8777875593457001</v>
      </c>
      <c r="L74">
        <f>SUMIFS('EPA Export Aggregation'!O:O,'EPA Export Aggregation'!$A:$A,$B74,'EPA Export Aggregation'!$D:$D,$A$1)*IF($A74="CH4",About!$D$58,IF($A74="N2O",About!$D$59,1))</f>
        <v>2.1527356184697992</v>
      </c>
      <c r="M74">
        <f>SUMIFS('EPA Export Aggregation'!P:P,'EPA Export Aggregation'!$A:$A,$B74,'EPA Export Aggregation'!$D:$D,$A$1)*IF($A74="CH4",About!$D$58,IF($A74="N2O",About!$D$59,1))</f>
        <v>2.3889373515678995</v>
      </c>
      <c r="N74">
        <f>SUMIFS('EPA Export Aggregation'!Q:Q,'EPA Export Aggregation'!$A:$A,$B74,'EPA Export Aggregation'!$D:$D,$A$1)*IF($A74="CH4",About!$D$58,IF($A74="N2O",About!$D$59,1))</f>
        <v>2.6112264660712001</v>
      </c>
      <c r="O74">
        <f>SUMIFS('EPA Export Aggregation'!R:R,'EPA Export Aggregation'!$A:$A,$B74,'EPA Export Aggregation'!$D:$D,$A$1)*IF($A74="CH4",About!$D$58,IF($A74="N2O",About!$D$59,1))</f>
        <v>2.7716129810750005</v>
      </c>
      <c r="P74">
        <f>SUMIFS('EPA Export Aggregation'!S:S,'EPA Export Aggregation'!$A:$A,$B74,'EPA Export Aggregation'!$D:$D,$A$1)*IF($A74="CH4",About!$D$58,IF($A74="N2O",About!$D$59,1))</f>
        <v>2.9188487202472992</v>
      </c>
      <c r="Q74">
        <f>SUMIFS('EPA Export Aggregation'!T:T,'EPA Export Aggregation'!$A:$A,$B74,'EPA Export Aggregation'!$D:$D,$A$1)*IF($A74="CH4",About!$D$58,IF($A74="N2O",About!$D$59,1))</f>
        <v>3.044553371823</v>
      </c>
      <c r="R74">
        <f>SUMIFS('EPA Export Aggregation'!U:U,'EPA Export Aggregation'!$A:$A,$B74,'EPA Export Aggregation'!$D:$D,$A$1)*IF($A74="CH4",About!$D$58,IF($A74="N2O",About!$D$59,1))</f>
        <v>3.2003094927697009</v>
      </c>
      <c r="S74">
        <f>SUMIFS('EPA Export Aggregation'!V:V,'EPA Export Aggregation'!$A:$A,$B74,'EPA Export Aggregation'!$D:$D,$A$1)*IF($A74="CH4",About!$D$58,IF($A74="N2O",About!$D$59,1))</f>
        <v>3.4425975720702007</v>
      </c>
      <c r="T74">
        <f>SUMIFS('EPA Export Aggregation'!W:W,'EPA Export Aggregation'!$A:$A,$B74,'EPA Export Aggregation'!$D:$D,$A$1)*IF($A74="CH4",About!$D$58,IF($A74="N2O",About!$D$59,1))</f>
        <v>3.7194919643737001</v>
      </c>
      <c r="U74">
        <f>SUMIFS('EPA Export Aggregation'!X:X,'EPA Export Aggregation'!$A:$A,$B74,'EPA Export Aggregation'!$D:$D,$A$1)*IF($A74="CH4",About!$D$58,IF($A74="N2O",About!$D$59,1))</f>
        <v>4.0172079976976001</v>
      </c>
      <c r="V74">
        <f>SUMIFS('EPA Export Aggregation'!Y:Y,'EPA Export Aggregation'!$A:$A,$B74,'EPA Export Aggregation'!$D:$D,$A$1)*IF($A74="CH4",About!$D$58,IF($A74="N2O",About!$D$59,1))</f>
        <v>4.9315486596747995</v>
      </c>
      <c r="W74">
        <f>SUMIFS('EPA Export Aggregation'!Z:Z,'EPA Export Aggregation'!$A:$A,$B74,'EPA Export Aggregation'!$D:$D,$A$1)*IF($A74="CH4",About!$D$58,IF($A74="N2O",About!$D$59,1))</f>
        <v>5.1183901826843998</v>
      </c>
      <c r="X74">
        <f>SUMIFS('EPA Export Aggregation'!AA:AA,'EPA Export Aggregation'!$A:$A,$B74,'EPA Export Aggregation'!$D:$D,$A$1)*IF($A74="CH4",About!$D$58,IF($A74="N2O",About!$D$59,1))</f>
        <v>4.6950970190931995</v>
      </c>
      <c r="Y74">
        <f>SUMIFS('EPA Export Aggregation'!AB:AB,'EPA Export Aggregation'!$A:$A,$B74,'EPA Export Aggregation'!$D:$D,$A$1)*IF($A74="CH4",About!$D$58,IF($A74="N2O",About!$D$59,1))</f>
        <v>5.7443535052707988</v>
      </c>
      <c r="Z74">
        <f>SUMIFS('EPA Export Aggregation'!AC:AC,'EPA Export Aggregation'!$A:$A,$B74,'EPA Export Aggregation'!$D:$D,$A$1)*IF($A74="CH4",About!$D$58,IF($A74="N2O",About!$D$59,1))</f>
        <v>5.3002378833225992</v>
      </c>
      <c r="AA74">
        <f>SUMIFS('EPA Export Aggregation'!AD:AD,'EPA Export Aggregation'!$A:$A,$B74,'EPA Export Aggregation'!$D:$D,$A$1)*IF($A74="CH4",About!$D$58,IF($A74="N2O",About!$D$59,1))</f>
        <v>5.6616086366615006</v>
      </c>
      <c r="AB74">
        <f>SUMIFS('EPA Export Aggregation'!AE:AE,'EPA Export Aggregation'!$A:$A,$B74,'EPA Export Aggregation'!$D:$D,$A$1)*IF($A74="CH4",About!$D$58,IF($A74="N2O",About!$D$59,1))</f>
        <v>5.9933106906104996</v>
      </c>
      <c r="AC74">
        <f>SUMIFS('EPA Export Aggregation'!AF:AF,'EPA Export Aggregation'!$A:$A,$B74,'EPA Export Aggregation'!$D:$D,$A$1)*IF($A74="CH4",About!$D$58,IF($A74="N2O",About!$D$59,1))</f>
        <v>6.8543453918249009</v>
      </c>
      <c r="AD74">
        <f>SUMIFS('EPA Export Aggregation'!AG:AG,'EPA Export Aggregation'!$A:$A,$B74,'EPA Export Aggregation'!$D:$D,$A$1)*IF($A74="CH4",About!$D$58,IF($A74="N2O",About!$D$59,1))</f>
        <v>6.8261032197192009</v>
      </c>
      <c r="AE74">
        <f>SUMIFS('EPA Export Aggregation'!AH:AH,'EPA Export Aggregation'!$A:$A,$B74,'EPA Export Aggregation'!$D:$D,$A$1)*IF($A74="CH4",About!$D$58,IF($A74="N2O",About!$D$59,1))</f>
        <v>7.4780762655317004</v>
      </c>
      <c r="AF74">
        <f>SUMIFS('EPA Export Aggregation'!AI:AI,'EPA Export Aggregation'!$A:$A,$B74,'EPA Export Aggregation'!$D:$D,$A$1)*IF($A74="CH4",About!$D$58,IF($A74="N2O",About!$D$59,1))</f>
        <v>8.7140054217308993</v>
      </c>
      <c r="AG74">
        <f>SUMIFS('EPA Export Aggregation'!AJ:AJ,'EPA Export Aggregation'!$A:$A,$B74,'EPA Export Aggregation'!$D:$D,$A$1)*IF($A74="CH4",About!$D$58,IF($A74="N2O",About!$D$59,1))</f>
        <v>7.4827858305610011</v>
      </c>
      <c r="AH74">
        <f>SUMIFS('EPA Export Aggregation'!AK:AK,'EPA Export Aggregation'!$A:$A,$B74,'EPA Export Aggregation'!$D:$D,$A$1)*IF($A74="CH4",About!$D$58,IF($A74="N2O",About!$D$59,1))</f>
        <v>7.8425677660007009</v>
      </c>
    </row>
    <row r="75" spans="1:34" x14ac:dyDescent="0.25">
      <c r="A75" s="119" t="s">
        <v>2026</v>
      </c>
      <c r="B75" s="120" t="s">
        <v>2028</v>
      </c>
      <c r="C75" s="121">
        <f>SUMIFS('EPA Export Aggregation'!F:F,'EPA Export Aggregation'!$A:$A,$B75,'EPA Export Aggregation'!$D:$D,$A$1)*IF($A75="CH4",About!$D$58,IF($A75="N2O",About!$D$59,1))</f>
        <v>0</v>
      </c>
      <c r="D75" s="121">
        <f>SUMIFS('EPA Export Aggregation'!G:G,'EPA Export Aggregation'!$A:$A,$B75,'EPA Export Aggregation'!$D:$D,$A$1)*IF($A75="CH4",About!$D$58,IF($A75="N2O",About!$D$59,1))</f>
        <v>0</v>
      </c>
      <c r="E75" s="121">
        <f>SUMIFS('EPA Export Aggregation'!H:H,'EPA Export Aggregation'!$A:$A,$B75,'EPA Export Aggregation'!$D:$D,$A$1)*IF($A75="CH4",About!$D$58,IF($A75="N2O",About!$D$59,1))</f>
        <v>0</v>
      </c>
      <c r="F75">
        <f>SUMIFS('EPA Export Aggregation'!I:I,'EPA Export Aggregation'!$A:$A,$B75,'EPA Export Aggregation'!$D:$D,$A$1)*IF($A75="CH4",About!$D$58,IF($A75="N2O",About!$D$59,1))</f>
        <v>0</v>
      </c>
      <c r="G75">
        <f>SUMIFS('EPA Export Aggregation'!J:J,'EPA Export Aggregation'!$A:$A,$B75,'EPA Export Aggregation'!$D:$D,$A$1)*IF($A75="CH4",About!$D$58,IF($A75="N2O",About!$D$59,1))</f>
        <v>0</v>
      </c>
      <c r="H75">
        <f>SUMIFS('EPA Export Aggregation'!K:K,'EPA Export Aggregation'!$A:$A,$B75,'EPA Export Aggregation'!$D:$D,$A$1)*IF($A75="CH4",About!$D$58,IF($A75="N2O",About!$D$59,1))</f>
        <v>0</v>
      </c>
      <c r="I75">
        <f>SUMIFS('EPA Export Aggregation'!L:L,'EPA Export Aggregation'!$A:$A,$B75,'EPA Export Aggregation'!$D:$D,$A$1)*IF($A75="CH4",About!$D$58,IF($A75="N2O",About!$D$59,1))</f>
        <v>0</v>
      </c>
      <c r="J75">
        <f>SUMIFS('EPA Export Aggregation'!M:M,'EPA Export Aggregation'!$A:$A,$B75,'EPA Export Aggregation'!$D:$D,$A$1)*IF($A75="CH4",About!$D$58,IF($A75="N2O",About!$D$59,1))</f>
        <v>0</v>
      </c>
      <c r="K75">
        <f>SUMIFS('EPA Export Aggregation'!N:N,'EPA Export Aggregation'!$A:$A,$B75,'EPA Export Aggregation'!$D:$D,$A$1)*IF($A75="CH4",About!$D$58,IF($A75="N2O",About!$D$59,1))</f>
        <v>0</v>
      </c>
      <c r="L75">
        <f>SUMIFS('EPA Export Aggregation'!O:O,'EPA Export Aggregation'!$A:$A,$B75,'EPA Export Aggregation'!$D:$D,$A$1)*IF($A75="CH4",About!$D$58,IF($A75="N2O",About!$D$59,1))</f>
        <v>0</v>
      </c>
      <c r="M75">
        <f>SUMIFS('EPA Export Aggregation'!P:P,'EPA Export Aggregation'!$A:$A,$B75,'EPA Export Aggregation'!$D:$D,$A$1)*IF($A75="CH4",About!$D$58,IF($A75="N2O",About!$D$59,1))</f>
        <v>0</v>
      </c>
      <c r="N75">
        <f>SUMIFS('EPA Export Aggregation'!Q:Q,'EPA Export Aggregation'!$A:$A,$B75,'EPA Export Aggregation'!$D:$D,$A$1)*IF($A75="CH4",About!$D$58,IF($A75="N2O",About!$D$59,1))</f>
        <v>0</v>
      </c>
      <c r="O75">
        <f>SUMIFS('EPA Export Aggregation'!R:R,'EPA Export Aggregation'!$A:$A,$B75,'EPA Export Aggregation'!$D:$D,$A$1)*IF($A75="CH4",About!$D$58,IF($A75="N2O",About!$D$59,1))</f>
        <v>0</v>
      </c>
      <c r="P75">
        <f>SUMIFS('EPA Export Aggregation'!S:S,'EPA Export Aggregation'!$A:$A,$B75,'EPA Export Aggregation'!$D:$D,$A$1)*IF($A75="CH4",About!$D$58,IF($A75="N2O",About!$D$59,1))</f>
        <v>0</v>
      </c>
      <c r="Q75">
        <f>SUMIFS('EPA Export Aggregation'!T:T,'EPA Export Aggregation'!$A:$A,$B75,'EPA Export Aggregation'!$D:$D,$A$1)*IF($A75="CH4",About!$D$58,IF($A75="N2O",About!$D$59,1))</f>
        <v>0</v>
      </c>
      <c r="R75">
        <f>SUMIFS('EPA Export Aggregation'!U:U,'EPA Export Aggregation'!$A:$A,$B75,'EPA Export Aggregation'!$D:$D,$A$1)*IF($A75="CH4",About!$D$58,IF($A75="N2O",About!$D$59,1))</f>
        <v>0</v>
      </c>
      <c r="S75">
        <f>SUMIFS('EPA Export Aggregation'!V:V,'EPA Export Aggregation'!$A:$A,$B75,'EPA Export Aggregation'!$D:$D,$A$1)*IF($A75="CH4",About!$D$58,IF($A75="N2O",About!$D$59,1))</f>
        <v>0</v>
      </c>
      <c r="T75">
        <f>SUMIFS('EPA Export Aggregation'!W:W,'EPA Export Aggregation'!$A:$A,$B75,'EPA Export Aggregation'!$D:$D,$A$1)*IF($A75="CH4",About!$D$58,IF($A75="N2O",About!$D$59,1))</f>
        <v>0</v>
      </c>
      <c r="U75">
        <f>SUMIFS('EPA Export Aggregation'!X:X,'EPA Export Aggregation'!$A:$A,$B75,'EPA Export Aggregation'!$D:$D,$A$1)*IF($A75="CH4",About!$D$58,IF($A75="N2O",About!$D$59,1))</f>
        <v>0</v>
      </c>
      <c r="V75">
        <f>SUMIFS('EPA Export Aggregation'!Y:Y,'EPA Export Aggregation'!$A:$A,$B75,'EPA Export Aggregation'!$D:$D,$A$1)*IF($A75="CH4",About!$D$58,IF($A75="N2O",About!$D$59,1))</f>
        <v>0</v>
      </c>
      <c r="W75">
        <f>SUMIFS('EPA Export Aggregation'!Z:Z,'EPA Export Aggregation'!$A:$A,$B75,'EPA Export Aggregation'!$D:$D,$A$1)*IF($A75="CH4",About!$D$58,IF($A75="N2O",About!$D$59,1))</f>
        <v>0</v>
      </c>
      <c r="X75">
        <f>SUMIFS('EPA Export Aggregation'!AA:AA,'EPA Export Aggregation'!$A:$A,$B75,'EPA Export Aggregation'!$D:$D,$A$1)*IF($A75="CH4",About!$D$58,IF($A75="N2O",About!$D$59,1))</f>
        <v>0</v>
      </c>
      <c r="Y75">
        <f>SUMIFS('EPA Export Aggregation'!AB:AB,'EPA Export Aggregation'!$A:$A,$B75,'EPA Export Aggregation'!$D:$D,$A$1)*IF($A75="CH4",About!$D$58,IF($A75="N2O",About!$D$59,1))</f>
        <v>0</v>
      </c>
      <c r="Z75">
        <f>SUMIFS('EPA Export Aggregation'!AC:AC,'EPA Export Aggregation'!$A:$A,$B75,'EPA Export Aggregation'!$D:$D,$A$1)*IF($A75="CH4",About!$D$58,IF($A75="N2O",About!$D$59,1))</f>
        <v>0</v>
      </c>
      <c r="AA75">
        <f>SUMIFS('EPA Export Aggregation'!AD:AD,'EPA Export Aggregation'!$A:$A,$B75,'EPA Export Aggregation'!$D:$D,$A$1)*IF($A75="CH4",About!$D$58,IF($A75="N2O",About!$D$59,1))</f>
        <v>0</v>
      </c>
      <c r="AB75">
        <f>SUMIFS('EPA Export Aggregation'!AE:AE,'EPA Export Aggregation'!$A:$A,$B75,'EPA Export Aggregation'!$D:$D,$A$1)*IF($A75="CH4",About!$D$58,IF($A75="N2O",About!$D$59,1))</f>
        <v>0</v>
      </c>
      <c r="AC75">
        <f>SUMIFS('EPA Export Aggregation'!AF:AF,'EPA Export Aggregation'!$A:$A,$B75,'EPA Export Aggregation'!$D:$D,$A$1)*IF($A75="CH4",About!$D$58,IF($A75="N2O",About!$D$59,1))</f>
        <v>0</v>
      </c>
      <c r="AD75">
        <f>SUMIFS('EPA Export Aggregation'!AG:AG,'EPA Export Aggregation'!$A:$A,$B75,'EPA Export Aggregation'!$D:$D,$A$1)*IF($A75="CH4",About!$D$58,IF($A75="N2O",About!$D$59,1))</f>
        <v>0</v>
      </c>
      <c r="AE75">
        <f>SUMIFS('EPA Export Aggregation'!AH:AH,'EPA Export Aggregation'!$A:$A,$B75,'EPA Export Aggregation'!$D:$D,$A$1)*IF($A75="CH4",About!$D$58,IF($A75="N2O",About!$D$59,1))</f>
        <v>0</v>
      </c>
      <c r="AF75">
        <f>SUMIFS('EPA Export Aggregation'!AI:AI,'EPA Export Aggregation'!$A:$A,$B75,'EPA Export Aggregation'!$D:$D,$A$1)*IF($A75="CH4",About!$D$58,IF($A75="N2O",About!$D$59,1))</f>
        <v>0</v>
      </c>
      <c r="AG75">
        <f>SUMIFS('EPA Export Aggregation'!AJ:AJ,'EPA Export Aggregation'!$A:$A,$B75,'EPA Export Aggregation'!$D:$D,$A$1)*IF($A75="CH4",About!$D$58,IF($A75="N2O",About!$D$59,1))</f>
        <v>0</v>
      </c>
      <c r="AH75">
        <f>SUMIFS('EPA Export Aggregation'!AK:AK,'EPA Export Aggregation'!$A:$A,$B75,'EPA Export Aggregation'!$D:$D,$A$1)*IF($A75="CH4",About!$D$58,IF($A75="N2O",About!$D$59,1))</f>
        <v>0</v>
      </c>
    </row>
    <row r="76" spans="1:34" x14ac:dyDescent="0.25">
      <c r="A76" s="119" t="s">
        <v>2026</v>
      </c>
      <c r="B76" s="120" t="s">
        <v>2029</v>
      </c>
      <c r="C76" s="121">
        <f>SUMIFS('EPA Export Aggregation'!F:F,'EPA Export Aggregation'!$A:$A,$B76,'EPA Export Aggregation'!$D:$D,$A$1)*IF($A76="CH4",About!$D$58,IF($A76="N2O",About!$D$59,1))</f>
        <v>0</v>
      </c>
      <c r="D76" s="121">
        <f>SUMIFS('EPA Export Aggregation'!G:G,'EPA Export Aggregation'!$A:$A,$B76,'EPA Export Aggregation'!$D:$D,$A$1)*IF($A76="CH4",About!$D$58,IF($A76="N2O",About!$D$59,1))</f>
        <v>0</v>
      </c>
      <c r="E76" s="121">
        <f>SUMIFS('EPA Export Aggregation'!H:H,'EPA Export Aggregation'!$A:$A,$B76,'EPA Export Aggregation'!$D:$D,$A$1)*IF($A76="CH4",About!$D$58,IF($A76="N2O",About!$D$59,1))</f>
        <v>0</v>
      </c>
      <c r="F76" s="121">
        <f>SUMIFS('EPA Export Aggregation'!I:I,'EPA Export Aggregation'!$A:$A,$B76,'EPA Export Aggregation'!$D:$D,$A$1)*IF($A76="CH4",About!$D$58,IF($A76="N2O",About!$D$59,1))</f>
        <v>0</v>
      </c>
      <c r="G76" s="121">
        <f>SUMIFS('EPA Export Aggregation'!J:J,'EPA Export Aggregation'!$A:$A,$B76,'EPA Export Aggregation'!$D:$D,$A$1)*IF($A76="CH4",About!$D$58,IF($A76="N2O",About!$D$59,1))</f>
        <v>0</v>
      </c>
      <c r="H76" s="121">
        <f>SUMIFS('EPA Export Aggregation'!K:K,'EPA Export Aggregation'!$A:$A,$B76,'EPA Export Aggregation'!$D:$D,$A$1)*IF($A76="CH4",About!$D$58,IF($A76="N2O",About!$D$59,1))</f>
        <v>0</v>
      </c>
      <c r="I76" s="121">
        <f>SUMIFS('EPA Export Aggregation'!L:L,'EPA Export Aggregation'!$A:$A,$B76,'EPA Export Aggregation'!$D:$D,$A$1)*IF($A76="CH4",About!$D$58,IF($A76="N2O",About!$D$59,1))</f>
        <v>0</v>
      </c>
      <c r="J76" s="121">
        <f>SUMIFS('EPA Export Aggregation'!M:M,'EPA Export Aggregation'!$A:$A,$B76,'EPA Export Aggregation'!$D:$D,$A$1)*IF($A76="CH4",About!$D$58,IF($A76="N2O",About!$D$59,1))</f>
        <v>0</v>
      </c>
      <c r="K76" s="121">
        <f>SUMIFS('EPA Export Aggregation'!N:N,'EPA Export Aggregation'!$A:$A,$B76,'EPA Export Aggregation'!$D:$D,$A$1)*IF($A76="CH4",About!$D$58,IF($A76="N2O",About!$D$59,1))</f>
        <v>0</v>
      </c>
      <c r="L76" s="121">
        <f>SUMIFS('EPA Export Aggregation'!O:O,'EPA Export Aggregation'!$A:$A,$B76,'EPA Export Aggregation'!$D:$D,$A$1)*IF($A76="CH4",About!$D$58,IF($A76="N2O",About!$D$59,1))</f>
        <v>0</v>
      </c>
      <c r="M76" s="121">
        <f>SUMIFS('EPA Export Aggregation'!P:P,'EPA Export Aggregation'!$A:$A,$B76,'EPA Export Aggregation'!$D:$D,$A$1)*IF($A76="CH4",About!$D$58,IF($A76="N2O",About!$D$59,1))</f>
        <v>0</v>
      </c>
      <c r="N76" s="121">
        <f>SUMIFS('EPA Export Aggregation'!Q:Q,'EPA Export Aggregation'!$A:$A,$B76,'EPA Export Aggregation'!$D:$D,$A$1)*IF($A76="CH4",About!$D$58,IF($A76="N2O",About!$D$59,1))</f>
        <v>0</v>
      </c>
      <c r="O76" s="121">
        <f>SUMIFS('EPA Export Aggregation'!R:R,'EPA Export Aggregation'!$A:$A,$B76,'EPA Export Aggregation'!$D:$D,$A$1)*IF($A76="CH4",About!$D$58,IF($A76="N2O",About!$D$59,1))</f>
        <v>0</v>
      </c>
      <c r="P76" s="121">
        <f>SUMIFS('EPA Export Aggregation'!S:S,'EPA Export Aggregation'!$A:$A,$B76,'EPA Export Aggregation'!$D:$D,$A$1)*IF($A76="CH4",About!$D$58,IF($A76="N2O",About!$D$59,1))</f>
        <v>0</v>
      </c>
      <c r="Q76" s="121">
        <f>SUMIFS('EPA Export Aggregation'!T:T,'EPA Export Aggregation'!$A:$A,$B76,'EPA Export Aggregation'!$D:$D,$A$1)*IF($A76="CH4",About!$D$58,IF($A76="N2O",About!$D$59,1))</f>
        <v>0</v>
      </c>
      <c r="R76" s="121">
        <f>SUMIFS('EPA Export Aggregation'!U:U,'EPA Export Aggregation'!$A:$A,$B76,'EPA Export Aggregation'!$D:$D,$A$1)*IF($A76="CH4",About!$D$58,IF($A76="N2O",About!$D$59,1))</f>
        <v>0</v>
      </c>
      <c r="S76" s="121">
        <f>SUMIFS('EPA Export Aggregation'!V:V,'EPA Export Aggregation'!$A:$A,$B76,'EPA Export Aggregation'!$D:$D,$A$1)*IF($A76="CH4",About!$D$58,IF($A76="N2O",About!$D$59,1))</f>
        <v>0</v>
      </c>
      <c r="T76" s="121">
        <f>SUMIFS('EPA Export Aggregation'!W:W,'EPA Export Aggregation'!$A:$A,$B76,'EPA Export Aggregation'!$D:$D,$A$1)*IF($A76="CH4",About!$D$58,IF($A76="N2O",About!$D$59,1))</f>
        <v>0</v>
      </c>
      <c r="U76" s="121">
        <f>SUMIFS('EPA Export Aggregation'!X:X,'EPA Export Aggregation'!$A:$A,$B76,'EPA Export Aggregation'!$D:$D,$A$1)*IF($A76="CH4",About!$D$58,IF($A76="N2O",About!$D$59,1))</f>
        <v>2.4824799999999998E-6</v>
      </c>
      <c r="V76" s="121">
        <f>SUMIFS('EPA Export Aggregation'!Y:Y,'EPA Export Aggregation'!$A:$A,$B76,'EPA Export Aggregation'!$D:$D,$A$1)*IF($A76="CH4",About!$D$58,IF($A76="N2O",About!$D$59,1))</f>
        <v>3.4755960000000001E-5</v>
      </c>
      <c r="W76" s="121">
        <f>SUMIFS('EPA Export Aggregation'!Z:Z,'EPA Export Aggregation'!$A:$A,$B76,'EPA Export Aggregation'!$D:$D,$A$1)*IF($A76="CH4",About!$D$58,IF($A76="N2O",About!$D$59,1))</f>
        <v>3.3558120000000001E-5</v>
      </c>
      <c r="X76" s="121">
        <f>SUMIFS('EPA Export Aggregation'!AA:AA,'EPA Export Aggregation'!$A:$A,$B76,'EPA Export Aggregation'!$D:$D,$A$1)*IF($A76="CH4",About!$D$58,IF($A76="N2O",About!$D$59,1))</f>
        <v>5.3251043E-5</v>
      </c>
      <c r="Y76" s="121">
        <f>SUMIFS('EPA Export Aggregation'!AB:AB,'EPA Export Aggregation'!$A:$A,$B76,'EPA Export Aggregation'!$D:$D,$A$1)*IF($A76="CH4",About!$D$58,IF($A76="N2O",About!$D$59,1))</f>
        <v>5.4002047600000001E-5</v>
      </c>
      <c r="Z76" s="121">
        <f>SUMIFS('EPA Export Aggregation'!AC:AC,'EPA Export Aggregation'!$A:$A,$B76,'EPA Export Aggregation'!$D:$D,$A$1)*IF($A76="CH4",About!$D$58,IF($A76="N2O",About!$D$59,1))</f>
        <v>3.2052961700000001E-5</v>
      </c>
      <c r="AA76" s="121">
        <f>SUMIFS('EPA Export Aggregation'!AD:AD,'EPA Export Aggregation'!$A:$A,$B76,'EPA Export Aggregation'!$D:$D,$A$1)*IF($A76="CH4",About!$D$58,IF($A76="N2O",About!$D$59,1))</f>
        <v>3.2342782400000002E-5</v>
      </c>
      <c r="AB76" s="121">
        <f>SUMIFS('EPA Export Aggregation'!AE:AE,'EPA Export Aggregation'!$A:$A,$B76,'EPA Export Aggregation'!$D:$D,$A$1)*IF($A76="CH4",About!$D$58,IF($A76="N2O",About!$D$59,1))</f>
        <v>2.3023182499999999E-5</v>
      </c>
      <c r="AC76" s="121">
        <f>SUMIFS('EPA Export Aggregation'!AF:AF,'EPA Export Aggregation'!$A:$A,$B76,'EPA Export Aggregation'!$D:$D,$A$1)*IF($A76="CH4",About!$D$58,IF($A76="N2O",About!$D$59,1))</f>
        <v>2.3041794099999999E-5</v>
      </c>
      <c r="AD76" s="121">
        <f>SUMIFS('EPA Export Aggregation'!AG:AG,'EPA Export Aggregation'!$A:$A,$B76,'EPA Export Aggregation'!$D:$D,$A$1)*IF($A76="CH4",About!$D$58,IF($A76="N2O",About!$D$59,1))</f>
        <v>3.1731702500000003E-5</v>
      </c>
      <c r="AE76" s="121">
        <f>SUMIFS('EPA Export Aggregation'!AH:AH,'EPA Export Aggregation'!$A:$A,$B76,'EPA Export Aggregation'!$D:$D,$A$1)*IF($A76="CH4",About!$D$58,IF($A76="N2O",About!$D$59,1))</f>
        <v>3.1685834099999999E-5</v>
      </c>
      <c r="AF76" s="121">
        <f>SUMIFS('EPA Export Aggregation'!AI:AI,'EPA Export Aggregation'!$A:$A,$B76,'EPA Export Aggregation'!$D:$D,$A$1)*IF($A76="CH4",About!$D$58,IF($A76="N2O",About!$D$59,1))</f>
        <v>3.1648622499999999E-5</v>
      </c>
      <c r="AG76" s="121">
        <f>SUMIFS('EPA Export Aggregation'!AJ:AJ,'EPA Export Aggregation'!$A:$A,$B76,'EPA Export Aggregation'!$D:$D,$A$1)*IF($A76="CH4",About!$D$58,IF($A76="N2O",About!$D$59,1))</f>
        <v>6.4814915999999997E-6</v>
      </c>
      <c r="AH76" s="121">
        <f>SUMIFS('EPA Export Aggregation'!AK:AK,'EPA Export Aggregation'!$A:$A,$B76,'EPA Export Aggregation'!$D:$D,$A$1)*IF($A76="CH4",About!$D$58,IF($A76="N2O",About!$D$59,1))</f>
        <v>6.5051308999999996E-6</v>
      </c>
    </row>
    <row r="77" spans="1:34" x14ac:dyDescent="0.25">
      <c r="A77" s="119" t="s">
        <v>2026</v>
      </c>
      <c r="B77" s="120" t="s">
        <v>2030</v>
      </c>
      <c r="C77" s="121">
        <f>SUMIFS('EPA Export Aggregation'!F:F,'EPA Export Aggregation'!$A:$A,$B77,'EPA Export Aggregation'!$D:$D,$A$1)*IF($A77="CH4",About!$D$58,IF($A77="N2O",About!$D$59,1))</f>
        <v>0</v>
      </c>
      <c r="D77" s="121">
        <f>SUMIFS('EPA Export Aggregation'!G:G,'EPA Export Aggregation'!$A:$A,$B77,'EPA Export Aggregation'!$D:$D,$A$1)*IF($A77="CH4",About!$D$58,IF($A77="N2O",About!$D$59,1))</f>
        <v>0</v>
      </c>
      <c r="E77" s="121">
        <f>SUMIFS('EPA Export Aggregation'!H:H,'EPA Export Aggregation'!$A:$A,$B77,'EPA Export Aggregation'!$D:$D,$A$1)*IF($A77="CH4",About!$D$58,IF($A77="N2O",About!$D$59,1))</f>
        <v>0</v>
      </c>
      <c r="F77" s="121">
        <f>SUMIFS('EPA Export Aggregation'!I:I,'EPA Export Aggregation'!$A:$A,$B77,'EPA Export Aggregation'!$D:$D,$A$1)*IF($A77="CH4",About!$D$58,IF($A77="N2O",About!$D$59,1))</f>
        <v>0</v>
      </c>
      <c r="G77" s="121">
        <f>SUMIFS('EPA Export Aggregation'!J:J,'EPA Export Aggregation'!$A:$A,$B77,'EPA Export Aggregation'!$D:$D,$A$1)*IF($A77="CH4",About!$D$58,IF($A77="N2O",About!$D$59,1))</f>
        <v>0</v>
      </c>
      <c r="H77" s="121">
        <f>SUMIFS('EPA Export Aggregation'!K:K,'EPA Export Aggregation'!$A:$A,$B77,'EPA Export Aggregation'!$D:$D,$A$1)*IF($A77="CH4",About!$D$58,IF($A77="N2O",About!$D$59,1))</f>
        <v>0</v>
      </c>
      <c r="I77" s="121">
        <f>SUMIFS('EPA Export Aggregation'!L:L,'EPA Export Aggregation'!$A:$A,$B77,'EPA Export Aggregation'!$D:$D,$A$1)*IF($A77="CH4",About!$D$58,IF($A77="N2O",About!$D$59,1))</f>
        <v>0</v>
      </c>
      <c r="J77" s="121">
        <f>SUMIFS('EPA Export Aggregation'!M:M,'EPA Export Aggregation'!$A:$A,$B77,'EPA Export Aggregation'!$D:$D,$A$1)*IF($A77="CH4",About!$D$58,IF($A77="N2O",About!$D$59,1))</f>
        <v>0</v>
      </c>
      <c r="K77" s="121">
        <f>SUMIFS('EPA Export Aggregation'!N:N,'EPA Export Aggregation'!$A:$A,$B77,'EPA Export Aggregation'!$D:$D,$A$1)*IF($A77="CH4",About!$D$58,IF($A77="N2O",About!$D$59,1))</f>
        <v>0</v>
      </c>
      <c r="L77" s="121">
        <f>SUMIFS('EPA Export Aggregation'!O:O,'EPA Export Aggregation'!$A:$A,$B77,'EPA Export Aggregation'!$D:$D,$A$1)*IF($A77="CH4",About!$D$58,IF($A77="N2O",About!$D$59,1))</f>
        <v>0</v>
      </c>
      <c r="M77" s="121">
        <f>SUMIFS('EPA Export Aggregation'!P:P,'EPA Export Aggregation'!$A:$A,$B77,'EPA Export Aggregation'!$D:$D,$A$1)*IF($A77="CH4",About!$D$58,IF($A77="N2O",About!$D$59,1))</f>
        <v>0</v>
      </c>
      <c r="N77" s="121">
        <f>SUMIFS('EPA Export Aggregation'!Q:Q,'EPA Export Aggregation'!$A:$A,$B77,'EPA Export Aggregation'!$D:$D,$A$1)*IF($A77="CH4",About!$D$58,IF($A77="N2O",About!$D$59,1))</f>
        <v>0</v>
      </c>
      <c r="O77" s="121">
        <f>SUMIFS('EPA Export Aggregation'!R:R,'EPA Export Aggregation'!$A:$A,$B77,'EPA Export Aggregation'!$D:$D,$A$1)*IF($A77="CH4",About!$D$58,IF($A77="N2O",About!$D$59,1))</f>
        <v>0</v>
      </c>
      <c r="P77" s="121">
        <f>SUMIFS('EPA Export Aggregation'!S:S,'EPA Export Aggregation'!$A:$A,$B77,'EPA Export Aggregation'!$D:$D,$A$1)*IF($A77="CH4",About!$D$58,IF($A77="N2O",About!$D$59,1))</f>
        <v>0</v>
      </c>
      <c r="Q77" s="121">
        <f>SUMIFS('EPA Export Aggregation'!T:T,'EPA Export Aggregation'!$A:$A,$B77,'EPA Export Aggregation'!$D:$D,$A$1)*IF($A77="CH4",About!$D$58,IF($A77="N2O",About!$D$59,1))</f>
        <v>0</v>
      </c>
      <c r="R77" s="121">
        <f>SUMIFS('EPA Export Aggregation'!U:U,'EPA Export Aggregation'!$A:$A,$B77,'EPA Export Aggregation'!$D:$D,$A$1)*IF($A77="CH4",About!$D$58,IF($A77="N2O",About!$D$59,1))</f>
        <v>0</v>
      </c>
      <c r="S77" s="121">
        <f>SUMIFS('EPA Export Aggregation'!V:V,'EPA Export Aggregation'!$A:$A,$B77,'EPA Export Aggregation'!$D:$D,$A$1)*IF($A77="CH4",About!$D$58,IF($A77="N2O",About!$D$59,1))</f>
        <v>0</v>
      </c>
      <c r="T77" s="121">
        <f>SUMIFS('EPA Export Aggregation'!W:W,'EPA Export Aggregation'!$A:$A,$B77,'EPA Export Aggregation'!$D:$D,$A$1)*IF($A77="CH4",About!$D$58,IF($A77="N2O",About!$D$59,1))</f>
        <v>0</v>
      </c>
      <c r="U77" s="121">
        <f>SUMIFS('EPA Export Aggregation'!X:X,'EPA Export Aggregation'!$A:$A,$B77,'EPA Export Aggregation'!$D:$D,$A$1)*IF($A77="CH4",About!$D$58,IF($A77="N2O",About!$D$59,1))</f>
        <v>0</v>
      </c>
      <c r="V77" s="121">
        <f>SUMIFS('EPA Export Aggregation'!Y:Y,'EPA Export Aggregation'!$A:$A,$B77,'EPA Export Aggregation'!$D:$D,$A$1)*IF($A77="CH4",About!$D$58,IF($A77="N2O",About!$D$59,1))</f>
        <v>0</v>
      </c>
      <c r="W77" s="121">
        <f>SUMIFS('EPA Export Aggregation'!Z:Z,'EPA Export Aggregation'!$A:$A,$B77,'EPA Export Aggregation'!$D:$D,$A$1)*IF($A77="CH4",About!$D$58,IF($A77="N2O",About!$D$59,1))</f>
        <v>0</v>
      </c>
      <c r="X77" s="121">
        <f>SUMIFS('EPA Export Aggregation'!AA:AA,'EPA Export Aggregation'!$A:$A,$B77,'EPA Export Aggregation'!$D:$D,$A$1)*IF($A77="CH4",About!$D$58,IF($A77="N2O",About!$D$59,1))</f>
        <v>0</v>
      </c>
      <c r="Y77" s="121">
        <f>SUMIFS('EPA Export Aggregation'!AB:AB,'EPA Export Aggregation'!$A:$A,$B77,'EPA Export Aggregation'!$D:$D,$A$1)*IF($A77="CH4",About!$D$58,IF($A77="N2O",About!$D$59,1))</f>
        <v>0</v>
      </c>
      <c r="Z77" s="121">
        <f>SUMIFS('EPA Export Aggregation'!AC:AC,'EPA Export Aggregation'!$A:$A,$B77,'EPA Export Aggregation'!$D:$D,$A$1)*IF($A77="CH4",About!$D$58,IF($A77="N2O",About!$D$59,1))</f>
        <v>0</v>
      </c>
      <c r="AA77" s="121">
        <f>SUMIFS('EPA Export Aggregation'!AD:AD,'EPA Export Aggregation'!$A:$A,$B77,'EPA Export Aggregation'!$D:$D,$A$1)*IF($A77="CH4",About!$D$58,IF($A77="N2O",About!$D$59,1))</f>
        <v>0</v>
      </c>
      <c r="AB77" s="121">
        <f>SUMIFS('EPA Export Aggregation'!AE:AE,'EPA Export Aggregation'!$A:$A,$B77,'EPA Export Aggregation'!$D:$D,$A$1)*IF($A77="CH4",About!$D$58,IF($A77="N2O",About!$D$59,1))</f>
        <v>0</v>
      </c>
      <c r="AC77" s="121">
        <f>SUMIFS('EPA Export Aggregation'!AF:AF,'EPA Export Aggregation'!$A:$A,$B77,'EPA Export Aggregation'!$D:$D,$A$1)*IF($A77="CH4",About!$D$58,IF($A77="N2O",About!$D$59,1))</f>
        <v>0</v>
      </c>
      <c r="AD77" s="121">
        <f>SUMIFS('EPA Export Aggregation'!AG:AG,'EPA Export Aggregation'!$A:$A,$B77,'EPA Export Aggregation'!$D:$D,$A$1)*IF($A77="CH4",About!$D$58,IF($A77="N2O",About!$D$59,1))</f>
        <v>0</v>
      </c>
      <c r="AE77" s="121">
        <f>SUMIFS('EPA Export Aggregation'!AH:AH,'EPA Export Aggregation'!$A:$A,$B77,'EPA Export Aggregation'!$D:$D,$A$1)*IF($A77="CH4",About!$D$58,IF($A77="N2O",About!$D$59,1))</f>
        <v>0</v>
      </c>
      <c r="AF77" s="121">
        <f>SUMIFS('EPA Export Aggregation'!AI:AI,'EPA Export Aggregation'!$A:$A,$B77,'EPA Export Aggregation'!$D:$D,$A$1)*IF($A77="CH4",About!$D$58,IF($A77="N2O",About!$D$59,1))</f>
        <v>0</v>
      </c>
      <c r="AG77" s="121">
        <f>SUMIFS('EPA Export Aggregation'!AJ:AJ,'EPA Export Aggregation'!$A:$A,$B77,'EPA Export Aggregation'!$D:$D,$A$1)*IF($A77="CH4",About!$D$58,IF($A77="N2O",About!$D$59,1))</f>
        <v>0</v>
      </c>
      <c r="AH77" s="121">
        <f>SUMIFS('EPA Export Aggregation'!AK:AK,'EPA Export Aggregation'!$A:$A,$B77,'EPA Export Aggregation'!$D:$D,$A$1)*IF($A77="CH4",About!$D$58,IF($A77="N2O",About!$D$59,1))</f>
        <v>0</v>
      </c>
    </row>
    <row r="78" spans="1:34" x14ac:dyDescent="0.25">
      <c r="A78" s="119" t="s">
        <v>2026</v>
      </c>
      <c r="B78" s="120" t="s">
        <v>2031</v>
      </c>
      <c r="C78" s="121">
        <f>SUMIFS('EPA Export Aggregation'!F:F,'EPA Export Aggregation'!$A:$A,$B78,'EPA Export Aggregation'!$D:$D,$A$1)*IF($A78="CH4",About!$D$58,IF($A78="N2O",About!$D$59,1))</f>
        <v>0</v>
      </c>
      <c r="D78" s="121">
        <f>SUMIFS('EPA Export Aggregation'!G:G,'EPA Export Aggregation'!$A:$A,$B78,'EPA Export Aggregation'!$D:$D,$A$1)*IF($A78="CH4",About!$D$58,IF($A78="N2O",About!$D$59,1))</f>
        <v>0</v>
      </c>
      <c r="E78" s="121">
        <f>SUMIFS('EPA Export Aggregation'!H:H,'EPA Export Aggregation'!$A:$A,$B78,'EPA Export Aggregation'!$D:$D,$A$1)*IF($A78="CH4",About!$D$58,IF($A78="N2O",About!$D$59,1))</f>
        <v>0</v>
      </c>
      <c r="F78" s="121">
        <f>SUMIFS('EPA Export Aggregation'!I:I,'EPA Export Aggregation'!$A:$A,$B78,'EPA Export Aggregation'!$D:$D,$A$1)*IF($A78="CH4",About!$D$58,IF($A78="N2O",About!$D$59,1))</f>
        <v>0</v>
      </c>
      <c r="G78" s="121">
        <f>SUMIFS('EPA Export Aggregation'!J:J,'EPA Export Aggregation'!$A:$A,$B78,'EPA Export Aggregation'!$D:$D,$A$1)*IF($A78="CH4",About!$D$58,IF($A78="N2O",About!$D$59,1))</f>
        <v>0</v>
      </c>
      <c r="H78" s="121">
        <f>SUMIFS('EPA Export Aggregation'!K:K,'EPA Export Aggregation'!$A:$A,$B78,'EPA Export Aggregation'!$D:$D,$A$1)*IF($A78="CH4",About!$D$58,IF($A78="N2O",About!$D$59,1))</f>
        <v>0</v>
      </c>
      <c r="I78" s="121">
        <f>SUMIFS('EPA Export Aggregation'!L:L,'EPA Export Aggregation'!$A:$A,$B78,'EPA Export Aggregation'!$D:$D,$A$1)*IF($A78="CH4",About!$D$58,IF($A78="N2O",About!$D$59,1))</f>
        <v>0</v>
      </c>
      <c r="J78" s="121">
        <f>SUMIFS('EPA Export Aggregation'!M:M,'EPA Export Aggregation'!$A:$A,$B78,'EPA Export Aggregation'!$D:$D,$A$1)*IF($A78="CH4",About!$D$58,IF($A78="N2O",About!$D$59,1))</f>
        <v>0</v>
      </c>
      <c r="K78" s="121">
        <f>SUMIFS('EPA Export Aggregation'!N:N,'EPA Export Aggregation'!$A:$A,$B78,'EPA Export Aggregation'!$D:$D,$A$1)*IF($A78="CH4",About!$D$58,IF($A78="N2O",About!$D$59,1))</f>
        <v>0</v>
      </c>
      <c r="L78" s="121">
        <f>SUMIFS('EPA Export Aggregation'!O:O,'EPA Export Aggregation'!$A:$A,$B78,'EPA Export Aggregation'!$D:$D,$A$1)*IF($A78="CH4",About!$D$58,IF($A78="N2O",About!$D$59,1))</f>
        <v>0</v>
      </c>
      <c r="M78" s="121">
        <f>SUMIFS('EPA Export Aggregation'!P:P,'EPA Export Aggregation'!$A:$A,$B78,'EPA Export Aggregation'!$D:$D,$A$1)*IF($A78="CH4",About!$D$58,IF($A78="N2O",About!$D$59,1))</f>
        <v>0</v>
      </c>
      <c r="N78" s="121">
        <f>SUMIFS('EPA Export Aggregation'!Q:Q,'EPA Export Aggregation'!$A:$A,$B78,'EPA Export Aggregation'!$D:$D,$A$1)*IF($A78="CH4",About!$D$58,IF($A78="N2O",About!$D$59,1))</f>
        <v>0</v>
      </c>
      <c r="O78" s="121">
        <f>SUMIFS('EPA Export Aggregation'!R:R,'EPA Export Aggregation'!$A:$A,$B78,'EPA Export Aggregation'!$D:$D,$A$1)*IF($A78="CH4",About!$D$58,IF($A78="N2O",About!$D$59,1))</f>
        <v>0</v>
      </c>
      <c r="P78" s="121">
        <f>SUMIFS('EPA Export Aggregation'!S:S,'EPA Export Aggregation'!$A:$A,$B78,'EPA Export Aggregation'!$D:$D,$A$1)*IF($A78="CH4",About!$D$58,IF($A78="N2O",About!$D$59,1))</f>
        <v>0</v>
      </c>
      <c r="Q78" s="121">
        <f>SUMIFS('EPA Export Aggregation'!T:T,'EPA Export Aggregation'!$A:$A,$B78,'EPA Export Aggregation'!$D:$D,$A$1)*IF($A78="CH4",About!$D$58,IF($A78="N2O",About!$D$59,1))</f>
        <v>0</v>
      </c>
      <c r="R78" s="121">
        <f>SUMIFS('EPA Export Aggregation'!U:U,'EPA Export Aggregation'!$A:$A,$B78,'EPA Export Aggregation'!$D:$D,$A$1)*IF($A78="CH4",About!$D$58,IF($A78="N2O",About!$D$59,1))</f>
        <v>0</v>
      </c>
      <c r="S78" s="121">
        <f>SUMIFS('EPA Export Aggregation'!V:V,'EPA Export Aggregation'!$A:$A,$B78,'EPA Export Aggregation'!$D:$D,$A$1)*IF($A78="CH4",About!$D$58,IF($A78="N2O",About!$D$59,1))</f>
        <v>0</v>
      </c>
      <c r="T78" s="121">
        <f>SUMIFS('EPA Export Aggregation'!W:W,'EPA Export Aggregation'!$A:$A,$B78,'EPA Export Aggregation'!$D:$D,$A$1)*IF($A78="CH4",About!$D$58,IF($A78="N2O",About!$D$59,1))</f>
        <v>0</v>
      </c>
      <c r="U78" s="121">
        <f>SUMIFS('EPA Export Aggregation'!X:X,'EPA Export Aggregation'!$A:$A,$B78,'EPA Export Aggregation'!$D:$D,$A$1)*IF($A78="CH4",About!$D$58,IF($A78="N2O",About!$D$59,1))</f>
        <v>0</v>
      </c>
      <c r="V78" s="121">
        <f>SUMIFS('EPA Export Aggregation'!Y:Y,'EPA Export Aggregation'!$A:$A,$B78,'EPA Export Aggregation'!$D:$D,$A$1)*IF($A78="CH4",About!$D$58,IF($A78="N2O",About!$D$59,1))</f>
        <v>0</v>
      </c>
      <c r="W78" s="121">
        <f>SUMIFS('EPA Export Aggregation'!Z:Z,'EPA Export Aggregation'!$A:$A,$B78,'EPA Export Aggregation'!$D:$D,$A$1)*IF($A78="CH4",About!$D$58,IF($A78="N2O",About!$D$59,1))</f>
        <v>0</v>
      </c>
      <c r="X78" s="121">
        <f>SUMIFS('EPA Export Aggregation'!AA:AA,'EPA Export Aggregation'!$A:$A,$B78,'EPA Export Aggregation'!$D:$D,$A$1)*IF($A78="CH4",About!$D$58,IF($A78="N2O",About!$D$59,1))</f>
        <v>0</v>
      </c>
      <c r="Y78" s="121">
        <f>SUMIFS('EPA Export Aggregation'!AB:AB,'EPA Export Aggregation'!$A:$A,$B78,'EPA Export Aggregation'!$D:$D,$A$1)*IF($A78="CH4",About!$D$58,IF($A78="N2O",About!$D$59,1))</f>
        <v>0</v>
      </c>
      <c r="Z78" s="121">
        <f>SUMIFS('EPA Export Aggregation'!AC:AC,'EPA Export Aggregation'!$A:$A,$B78,'EPA Export Aggregation'!$D:$D,$A$1)*IF($A78="CH4",About!$D$58,IF($A78="N2O",About!$D$59,1))</f>
        <v>0</v>
      </c>
      <c r="AA78" s="121">
        <f>SUMIFS('EPA Export Aggregation'!AD:AD,'EPA Export Aggregation'!$A:$A,$B78,'EPA Export Aggregation'!$D:$D,$A$1)*IF($A78="CH4",About!$D$58,IF($A78="N2O",About!$D$59,1))</f>
        <v>0</v>
      </c>
      <c r="AB78" s="121">
        <f>SUMIFS('EPA Export Aggregation'!AE:AE,'EPA Export Aggregation'!$A:$A,$B78,'EPA Export Aggregation'!$D:$D,$A$1)*IF($A78="CH4",About!$D$58,IF($A78="N2O",About!$D$59,1))</f>
        <v>0</v>
      </c>
      <c r="AC78" s="121">
        <f>SUMIFS('EPA Export Aggregation'!AF:AF,'EPA Export Aggregation'!$A:$A,$B78,'EPA Export Aggregation'!$D:$D,$A$1)*IF($A78="CH4",About!$D$58,IF($A78="N2O",About!$D$59,1))</f>
        <v>0</v>
      </c>
      <c r="AD78" s="121">
        <f>SUMIFS('EPA Export Aggregation'!AG:AG,'EPA Export Aggregation'!$A:$A,$B78,'EPA Export Aggregation'!$D:$D,$A$1)*IF($A78="CH4",About!$D$58,IF($A78="N2O",About!$D$59,1))</f>
        <v>0</v>
      </c>
      <c r="AE78" s="121">
        <f>SUMIFS('EPA Export Aggregation'!AH:AH,'EPA Export Aggregation'!$A:$A,$B78,'EPA Export Aggregation'!$D:$D,$A$1)*IF($A78="CH4",About!$D$58,IF($A78="N2O",About!$D$59,1))</f>
        <v>0</v>
      </c>
      <c r="AF78" s="121">
        <f>SUMIFS('EPA Export Aggregation'!AI:AI,'EPA Export Aggregation'!$A:$A,$B78,'EPA Export Aggregation'!$D:$D,$A$1)*IF($A78="CH4",About!$D$58,IF($A78="N2O",About!$D$59,1))</f>
        <v>0</v>
      </c>
      <c r="AG78" s="121">
        <f>SUMIFS('EPA Export Aggregation'!AJ:AJ,'EPA Export Aggregation'!$A:$A,$B78,'EPA Export Aggregation'!$D:$D,$A$1)*IF($A78="CH4",About!$D$58,IF($A78="N2O",About!$D$59,1))</f>
        <v>0</v>
      </c>
      <c r="AH78" s="121">
        <f>SUMIFS('EPA Export Aggregation'!AK:AK,'EPA Export Aggregation'!$A:$A,$B78,'EPA Export Aggregation'!$D:$D,$A$1)*IF($A78="CH4",About!$D$58,IF($A78="N2O",About!$D$59,1))</f>
        <v>0</v>
      </c>
    </row>
    <row r="79" spans="1:34" x14ac:dyDescent="0.25">
      <c r="A79" s="119" t="s">
        <v>2026</v>
      </c>
      <c r="B79" s="120" t="s">
        <v>2032</v>
      </c>
      <c r="C79" s="121">
        <f>SUMIFS('EPA Export Aggregation'!F:F,'EPA Export Aggregation'!$A:$A,$B79,'EPA Export Aggregation'!$D:$D,$A$1)*IF($A79="CH4",About!$D$58,IF($A79="N2O",About!$D$59,1))</f>
        <v>0</v>
      </c>
      <c r="D79" s="121">
        <f>SUMIFS('EPA Export Aggregation'!G:G,'EPA Export Aggregation'!$A:$A,$B79,'EPA Export Aggregation'!$D:$D,$A$1)*IF($A79="CH4",About!$D$58,IF($A79="N2O",About!$D$59,1))</f>
        <v>0</v>
      </c>
      <c r="E79" s="121">
        <f>SUMIFS('EPA Export Aggregation'!H:H,'EPA Export Aggregation'!$A:$A,$B79,'EPA Export Aggregation'!$D:$D,$A$1)*IF($A79="CH4",About!$D$58,IF($A79="N2O",About!$D$59,1))</f>
        <v>0</v>
      </c>
      <c r="F79" s="121">
        <f>SUMIFS('EPA Export Aggregation'!I:I,'EPA Export Aggregation'!$A:$A,$B79,'EPA Export Aggregation'!$D:$D,$A$1)*IF($A79="CH4",About!$D$58,IF($A79="N2O",About!$D$59,1))</f>
        <v>0</v>
      </c>
      <c r="G79" s="121">
        <f>SUMIFS('EPA Export Aggregation'!J:J,'EPA Export Aggregation'!$A:$A,$B79,'EPA Export Aggregation'!$D:$D,$A$1)*IF($A79="CH4",About!$D$58,IF($A79="N2O",About!$D$59,1))</f>
        <v>0</v>
      </c>
      <c r="H79" s="121">
        <f>SUMIFS('EPA Export Aggregation'!K:K,'EPA Export Aggregation'!$A:$A,$B79,'EPA Export Aggregation'!$D:$D,$A$1)*IF($A79="CH4",About!$D$58,IF($A79="N2O",About!$D$59,1))</f>
        <v>0</v>
      </c>
      <c r="I79" s="121">
        <f>SUMIFS('EPA Export Aggregation'!L:L,'EPA Export Aggregation'!$A:$A,$B79,'EPA Export Aggregation'!$D:$D,$A$1)*IF($A79="CH4",About!$D$58,IF($A79="N2O",About!$D$59,1))</f>
        <v>0</v>
      </c>
      <c r="J79" s="121">
        <f>SUMIFS('EPA Export Aggregation'!M:M,'EPA Export Aggregation'!$A:$A,$B79,'EPA Export Aggregation'!$D:$D,$A$1)*IF($A79="CH4",About!$D$58,IF($A79="N2O",About!$D$59,1))</f>
        <v>0</v>
      </c>
      <c r="K79" s="121">
        <f>SUMIFS('EPA Export Aggregation'!N:N,'EPA Export Aggregation'!$A:$A,$B79,'EPA Export Aggregation'!$D:$D,$A$1)*IF($A79="CH4",About!$D$58,IF($A79="N2O",About!$D$59,1))</f>
        <v>0</v>
      </c>
      <c r="L79" s="121">
        <f>SUMIFS('EPA Export Aggregation'!O:O,'EPA Export Aggregation'!$A:$A,$B79,'EPA Export Aggregation'!$D:$D,$A$1)*IF($A79="CH4",About!$D$58,IF($A79="N2O",About!$D$59,1))</f>
        <v>0</v>
      </c>
      <c r="M79" s="121">
        <f>SUMIFS('EPA Export Aggregation'!P:P,'EPA Export Aggregation'!$A:$A,$B79,'EPA Export Aggregation'!$D:$D,$A$1)*IF($A79="CH4",About!$D$58,IF($A79="N2O",About!$D$59,1))</f>
        <v>0</v>
      </c>
      <c r="N79" s="121">
        <f>SUMIFS('EPA Export Aggregation'!Q:Q,'EPA Export Aggregation'!$A:$A,$B79,'EPA Export Aggregation'!$D:$D,$A$1)*IF($A79="CH4",About!$D$58,IF($A79="N2O",About!$D$59,1))</f>
        <v>0</v>
      </c>
      <c r="O79" s="121">
        <f>SUMIFS('EPA Export Aggregation'!R:R,'EPA Export Aggregation'!$A:$A,$B79,'EPA Export Aggregation'!$D:$D,$A$1)*IF($A79="CH4",About!$D$58,IF($A79="N2O",About!$D$59,1))</f>
        <v>0</v>
      </c>
      <c r="P79" s="121">
        <f>SUMIFS('EPA Export Aggregation'!S:S,'EPA Export Aggregation'!$A:$A,$B79,'EPA Export Aggregation'!$D:$D,$A$1)*IF($A79="CH4",About!$D$58,IF($A79="N2O",About!$D$59,1))</f>
        <v>0</v>
      </c>
      <c r="Q79" s="121">
        <f>SUMIFS('EPA Export Aggregation'!T:T,'EPA Export Aggregation'!$A:$A,$B79,'EPA Export Aggregation'!$D:$D,$A$1)*IF($A79="CH4",About!$D$58,IF($A79="N2O",About!$D$59,1))</f>
        <v>0</v>
      </c>
      <c r="R79" s="121">
        <f>SUMIFS('EPA Export Aggregation'!U:U,'EPA Export Aggregation'!$A:$A,$B79,'EPA Export Aggregation'!$D:$D,$A$1)*IF($A79="CH4",About!$D$58,IF($A79="N2O",About!$D$59,1))</f>
        <v>0</v>
      </c>
      <c r="S79" s="121">
        <f>SUMIFS('EPA Export Aggregation'!V:V,'EPA Export Aggregation'!$A:$A,$B79,'EPA Export Aggregation'!$D:$D,$A$1)*IF($A79="CH4",About!$D$58,IF($A79="N2O",About!$D$59,1))</f>
        <v>0</v>
      </c>
      <c r="T79" s="121">
        <f>SUMIFS('EPA Export Aggregation'!W:W,'EPA Export Aggregation'!$A:$A,$B79,'EPA Export Aggregation'!$D:$D,$A$1)*IF($A79="CH4",About!$D$58,IF($A79="N2O",About!$D$59,1))</f>
        <v>0</v>
      </c>
      <c r="U79" s="121">
        <f>SUMIFS('EPA Export Aggregation'!X:X,'EPA Export Aggregation'!$A:$A,$B79,'EPA Export Aggregation'!$D:$D,$A$1)*IF($A79="CH4",About!$D$58,IF($A79="N2O",About!$D$59,1))</f>
        <v>0</v>
      </c>
      <c r="V79" s="121">
        <f>SUMIFS('EPA Export Aggregation'!Y:Y,'EPA Export Aggregation'!$A:$A,$B79,'EPA Export Aggregation'!$D:$D,$A$1)*IF($A79="CH4",About!$D$58,IF($A79="N2O",About!$D$59,1))</f>
        <v>0</v>
      </c>
      <c r="W79" s="121">
        <f>SUMIFS('EPA Export Aggregation'!Z:Z,'EPA Export Aggregation'!$A:$A,$B79,'EPA Export Aggregation'!$D:$D,$A$1)*IF($A79="CH4",About!$D$58,IF($A79="N2O",About!$D$59,1))</f>
        <v>0</v>
      </c>
      <c r="X79" s="121">
        <f>SUMIFS('EPA Export Aggregation'!AA:AA,'EPA Export Aggregation'!$A:$A,$B79,'EPA Export Aggregation'!$D:$D,$A$1)*IF($A79="CH4",About!$D$58,IF($A79="N2O",About!$D$59,1))</f>
        <v>0</v>
      </c>
      <c r="Y79" s="121">
        <f>SUMIFS('EPA Export Aggregation'!AB:AB,'EPA Export Aggregation'!$A:$A,$B79,'EPA Export Aggregation'!$D:$D,$A$1)*IF($A79="CH4",About!$D$58,IF($A79="N2O",About!$D$59,1))</f>
        <v>0</v>
      </c>
      <c r="Z79" s="121">
        <f>SUMIFS('EPA Export Aggregation'!AC:AC,'EPA Export Aggregation'!$A:$A,$B79,'EPA Export Aggregation'!$D:$D,$A$1)*IF($A79="CH4",About!$D$58,IF($A79="N2O",About!$D$59,1))</f>
        <v>0</v>
      </c>
      <c r="AA79" s="121">
        <f>SUMIFS('EPA Export Aggregation'!AD:AD,'EPA Export Aggregation'!$A:$A,$B79,'EPA Export Aggregation'!$D:$D,$A$1)*IF($A79="CH4",About!$D$58,IF($A79="N2O",About!$D$59,1))</f>
        <v>0</v>
      </c>
      <c r="AB79" s="121">
        <f>SUMIFS('EPA Export Aggregation'!AE:AE,'EPA Export Aggregation'!$A:$A,$B79,'EPA Export Aggregation'!$D:$D,$A$1)*IF($A79="CH4",About!$D$58,IF($A79="N2O",About!$D$59,1))</f>
        <v>0</v>
      </c>
      <c r="AC79" s="121">
        <f>SUMIFS('EPA Export Aggregation'!AF:AF,'EPA Export Aggregation'!$A:$A,$B79,'EPA Export Aggregation'!$D:$D,$A$1)*IF($A79="CH4",About!$D$58,IF($A79="N2O",About!$D$59,1))</f>
        <v>0</v>
      </c>
      <c r="AD79" s="121">
        <f>SUMIFS('EPA Export Aggregation'!AG:AG,'EPA Export Aggregation'!$A:$A,$B79,'EPA Export Aggregation'!$D:$D,$A$1)*IF($A79="CH4",About!$D$58,IF($A79="N2O",About!$D$59,1))</f>
        <v>0</v>
      </c>
      <c r="AE79" s="121">
        <f>SUMIFS('EPA Export Aggregation'!AH:AH,'EPA Export Aggregation'!$A:$A,$B79,'EPA Export Aggregation'!$D:$D,$A$1)*IF($A79="CH4",About!$D$58,IF($A79="N2O",About!$D$59,1))</f>
        <v>0</v>
      </c>
      <c r="AF79" s="121">
        <f>SUMIFS('EPA Export Aggregation'!AI:AI,'EPA Export Aggregation'!$A:$A,$B79,'EPA Export Aggregation'!$D:$D,$A$1)*IF($A79="CH4",About!$D$58,IF($A79="N2O",About!$D$59,1))</f>
        <v>0</v>
      </c>
      <c r="AG79" s="121">
        <f>SUMIFS('EPA Export Aggregation'!AJ:AJ,'EPA Export Aggregation'!$A:$A,$B79,'EPA Export Aggregation'!$D:$D,$A$1)*IF($A79="CH4",About!$D$58,IF($A79="N2O",About!$D$59,1))</f>
        <v>0</v>
      </c>
      <c r="AH79" s="121">
        <f>SUMIFS('EPA Export Aggregation'!AK:AK,'EPA Export Aggregation'!$A:$A,$B79,'EPA Export Aggregation'!$D:$D,$A$1)*IF($A79="CH4",About!$D$58,IF($A79="N2O",About!$D$59,1))</f>
        <v>0</v>
      </c>
    </row>
    <row r="80" spans="1:34" x14ac:dyDescent="0.25">
      <c r="A80" s="119" t="s">
        <v>2026</v>
      </c>
      <c r="B80" s="120" t="s">
        <v>2033</v>
      </c>
      <c r="C80" s="121">
        <f>SUMIFS('EPA Export Aggregation'!F:F,'EPA Export Aggregation'!$A:$A,$B80,'EPA Export Aggregation'!$D:$D,$A$1)*IF($A80="CH4",About!$D$58,IF($A80="N2O",About!$D$59,1))</f>
        <v>0</v>
      </c>
      <c r="D80" s="121">
        <f>SUMIFS('EPA Export Aggregation'!G:G,'EPA Export Aggregation'!$A:$A,$B80,'EPA Export Aggregation'!$D:$D,$A$1)*IF($A80="CH4",About!$D$58,IF($A80="N2O",About!$D$59,1))</f>
        <v>0</v>
      </c>
      <c r="E80" s="121">
        <f>SUMIFS('EPA Export Aggregation'!H:H,'EPA Export Aggregation'!$A:$A,$B80,'EPA Export Aggregation'!$D:$D,$A$1)*IF($A80="CH4",About!$D$58,IF($A80="N2O",About!$D$59,1))</f>
        <v>0</v>
      </c>
      <c r="F80" s="121">
        <f>SUMIFS('EPA Export Aggregation'!I:I,'EPA Export Aggregation'!$A:$A,$B80,'EPA Export Aggregation'!$D:$D,$A$1)*IF($A80="CH4",About!$D$58,IF($A80="N2O",About!$D$59,1))</f>
        <v>0</v>
      </c>
      <c r="G80" s="121">
        <f>SUMIFS('EPA Export Aggregation'!J:J,'EPA Export Aggregation'!$A:$A,$B80,'EPA Export Aggregation'!$D:$D,$A$1)*IF($A80="CH4",About!$D$58,IF($A80="N2O",About!$D$59,1))</f>
        <v>0</v>
      </c>
      <c r="H80" s="121">
        <f>SUMIFS('EPA Export Aggregation'!K:K,'EPA Export Aggregation'!$A:$A,$B80,'EPA Export Aggregation'!$D:$D,$A$1)*IF($A80="CH4",About!$D$58,IF($A80="N2O",About!$D$59,1))</f>
        <v>0</v>
      </c>
      <c r="I80" s="121">
        <f>SUMIFS('EPA Export Aggregation'!L:L,'EPA Export Aggregation'!$A:$A,$B80,'EPA Export Aggregation'!$D:$D,$A$1)*IF($A80="CH4",About!$D$58,IF($A80="N2O",About!$D$59,1))</f>
        <v>0</v>
      </c>
      <c r="J80" s="121">
        <f>SUMIFS('EPA Export Aggregation'!M:M,'EPA Export Aggregation'!$A:$A,$B80,'EPA Export Aggregation'!$D:$D,$A$1)*IF($A80="CH4",About!$D$58,IF($A80="N2O",About!$D$59,1))</f>
        <v>0</v>
      </c>
      <c r="K80" s="121">
        <f>SUMIFS('EPA Export Aggregation'!N:N,'EPA Export Aggregation'!$A:$A,$B80,'EPA Export Aggregation'!$D:$D,$A$1)*IF($A80="CH4",About!$D$58,IF($A80="N2O",About!$D$59,1))</f>
        <v>0</v>
      </c>
      <c r="L80" s="121">
        <f>SUMIFS('EPA Export Aggregation'!O:O,'EPA Export Aggregation'!$A:$A,$B80,'EPA Export Aggregation'!$D:$D,$A$1)*IF($A80="CH4",About!$D$58,IF($A80="N2O",About!$D$59,1))</f>
        <v>0</v>
      </c>
      <c r="M80" s="121">
        <f>SUMIFS('EPA Export Aggregation'!P:P,'EPA Export Aggregation'!$A:$A,$B80,'EPA Export Aggregation'!$D:$D,$A$1)*IF($A80="CH4",About!$D$58,IF($A80="N2O",About!$D$59,1))</f>
        <v>0</v>
      </c>
      <c r="N80" s="121">
        <f>SUMIFS('EPA Export Aggregation'!Q:Q,'EPA Export Aggregation'!$A:$A,$B80,'EPA Export Aggregation'!$D:$D,$A$1)*IF($A80="CH4",About!$D$58,IF($A80="N2O",About!$D$59,1))</f>
        <v>0</v>
      </c>
      <c r="O80" s="121">
        <f>SUMIFS('EPA Export Aggregation'!R:R,'EPA Export Aggregation'!$A:$A,$B80,'EPA Export Aggregation'!$D:$D,$A$1)*IF($A80="CH4",About!$D$58,IF($A80="N2O",About!$D$59,1))</f>
        <v>0</v>
      </c>
      <c r="P80" s="121">
        <f>SUMIFS('EPA Export Aggregation'!S:S,'EPA Export Aggregation'!$A:$A,$B80,'EPA Export Aggregation'!$D:$D,$A$1)*IF($A80="CH4",About!$D$58,IF($A80="N2O",About!$D$59,1))</f>
        <v>0</v>
      </c>
      <c r="Q80" s="121">
        <f>SUMIFS('EPA Export Aggregation'!T:T,'EPA Export Aggregation'!$A:$A,$B80,'EPA Export Aggregation'!$D:$D,$A$1)*IF($A80="CH4",About!$D$58,IF($A80="N2O",About!$D$59,1))</f>
        <v>0</v>
      </c>
      <c r="R80" s="121">
        <f>SUMIFS('EPA Export Aggregation'!U:U,'EPA Export Aggregation'!$A:$A,$B80,'EPA Export Aggregation'!$D:$D,$A$1)*IF($A80="CH4",About!$D$58,IF($A80="N2O",About!$D$59,1))</f>
        <v>0</v>
      </c>
      <c r="S80" s="121">
        <f>SUMIFS('EPA Export Aggregation'!V:V,'EPA Export Aggregation'!$A:$A,$B80,'EPA Export Aggregation'!$D:$D,$A$1)*IF($A80="CH4",About!$D$58,IF($A80="N2O",About!$D$59,1))</f>
        <v>0</v>
      </c>
      <c r="T80" s="121">
        <f>SUMIFS('EPA Export Aggregation'!W:W,'EPA Export Aggregation'!$A:$A,$B80,'EPA Export Aggregation'!$D:$D,$A$1)*IF($A80="CH4",About!$D$58,IF($A80="N2O",About!$D$59,1))</f>
        <v>0</v>
      </c>
      <c r="U80" s="121">
        <f>SUMIFS('EPA Export Aggregation'!X:X,'EPA Export Aggregation'!$A:$A,$B80,'EPA Export Aggregation'!$D:$D,$A$1)*IF($A80="CH4",About!$D$58,IF($A80="N2O",About!$D$59,1))</f>
        <v>9.4504179000000005E-5</v>
      </c>
      <c r="V80" s="121">
        <f>SUMIFS('EPA Export Aggregation'!Y:Y,'EPA Export Aggregation'!$A:$A,$B80,'EPA Export Aggregation'!$D:$D,$A$1)*IF($A80="CH4",About!$D$58,IF($A80="N2O",About!$D$59,1))</f>
        <v>1.323049914E-3</v>
      </c>
      <c r="W80" s="121">
        <f>SUMIFS('EPA Export Aggregation'!Z:Z,'EPA Export Aggregation'!$A:$A,$B80,'EPA Export Aggregation'!$D:$D,$A$1)*IF($A80="CH4",About!$D$58,IF($A80="N2O",About!$D$59,1))</f>
        <v>1.277467488E-3</v>
      </c>
      <c r="X80" s="121">
        <f>SUMIFS('EPA Export Aggregation'!AA:AA,'EPA Export Aggregation'!$A:$A,$B80,'EPA Export Aggregation'!$D:$D,$A$1)*IF($A80="CH4",About!$D$58,IF($A80="N2O",About!$D$59,1))</f>
        <v>1.2039799226158999E-3</v>
      </c>
      <c r="Y80" s="121">
        <f>SUMIFS('EPA Export Aggregation'!AB:AB,'EPA Export Aggregation'!$A:$A,$B80,'EPA Export Aggregation'!$D:$D,$A$1)*IF($A80="CH4",About!$D$58,IF($A80="N2O",About!$D$59,1))</f>
        <v>1.1580115690177E-3</v>
      </c>
      <c r="Z80" s="121">
        <f>SUMIFS('EPA Export Aggregation'!AC:AC,'EPA Export Aggregation'!$A:$A,$B80,'EPA Export Aggregation'!$D:$D,$A$1)*IF($A80="CH4",About!$D$58,IF($A80="N2O",About!$D$59,1))</f>
        <v>1.1959715400214001E-3</v>
      </c>
      <c r="AA80" s="121">
        <f>SUMIFS('EPA Export Aggregation'!AD:AD,'EPA Export Aggregation'!$A:$A,$B80,'EPA Export Aggregation'!$D:$D,$A$1)*IF($A80="CH4",About!$D$58,IF($A80="N2O",About!$D$59,1))</f>
        <v>1.2185453078042E-3</v>
      </c>
      <c r="AB80" s="121">
        <f>SUMIFS('EPA Export Aggregation'!AE:AE,'EPA Export Aggregation'!$A:$A,$B80,'EPA Export Aggregation'!$D:$D,$A$1)*IF($A80="CH4",About!$D$58,IF($A80="N2O",About!$D$59,1))</f>
        <v>8.6180018760060001E-4</v>
      </c>
      <c r="AC80" s="121">
        <f>SUMIFS('EPA Export Aggregation'!AF:AF,'EPA Export Aggregation'!$A:$A,$B80,'EPA Export Aggregation'!$D:$D,$A$1)*IF($A80="CH4",About!$D$58,IF($A80="N2O",About!$D$59,1))</f>
        <v>8.6110542240029999E-4</v>
      </c>
      <c r="AD80" s="121">
        <f>SUMIFS('EPA Export Aggregation'!AG:AG,'EPA Export Aggregation'!$A:$A,$B80,'EPA Export Aggregation'!$D:$D,$A$1)*IF($A80="CH4",About!$D$58,IF($A80="N2O",About!$D$59,1))</f>
        <v>1.1927864978003E-3</v>
      </c>
      <c r="AE80" s="121">
        <f>SUMIFS('EPA Export Aggregation'!AH:AH,'EPA Export Aggregation'!$A:$A,$B80,'EPA Export Aggregation'!$D:$D,$A$1)*IF($A80="CH4",About!$D$58,IF($A80="N2O",About!$D$59,1))</f>
        <v>1.1924690834002999E-3</v>
      </c>
      <c r="AF80" s="121">
        <f>SUMIFS('EPA Export Aggregation'!AI:AI,'EPA Export Aggregation'!$A:$A,$B80,'EPA Export Aggregation'!$D:$D,$A$1)*IF($A80="CH4",About!$D$58,IF($A80="N2O",About!$D$59,1))</f>
        <v>1.1919686083999999E-3</v>
      </c>
      <c r="AG80" s="121">
        <f>SUMIFS('EPA Export Aggregation'!AJ:AJ,'EPA Export Aggregation'!$A:$A,$B80,'EPA Export Aggregation'!$D:$D,$A$1)*IF($A80="CH4",About!$D$58,IF($A80="N2O",About!$D$59,1))</f>
        <v>2.3444736480030001E-4</v>
      </c>
      <c r="AH80" s="121">
        <f>SUMIFS('EPA Export Aggregation'!AK:AK,'EPA Export Aggregation'!$A:$A,$B80,'EPA Export Aggregation'!$D:$D,$A$1)*IF($A80="CH4",About!$D$58,IF($A80="N2O",About!$D$59,1))</f>
        <v>2.3457357480029999E-4</v>
      </c>
    </row>
    <row r="81" spans="1:34" x14ac:dyDescent="0.25">
      <c r="A81" s="119" t="s">
        <v>2026</v>
      </c>
      <c r="B81" s="120" t="s">
        <v>2034</v>
      </c>
      <c r="C81">
        <f>SUMIFS('EPA Export Aggregation'!F:F,'EPA Export Aggregation'!$A:$A,$B81,'EPA Export Aggregation'!$D:$D,$A$1)*IF($A81="CH4",About!$D$58,IF($A81="N2O",About!$D$59,1))</f>
        <v>0</v>
      </c>
      <c r="D81">
        <f>SUMIFS('EPA Export Aggregation'!G:G,'EPA Export Aggregation'!$A:$A,$B81,'EPA Export Aggregation'!$D:$D,$A$1)*IF($A81="CH4",About!$D$58,IF($A81="N2O",About!$D$59,1))</f>
        <v>0</v>
      </c>
      <c r="E81">
        <f>SUMIFS('EPA Export Aggregation'!H:H,'EPA Export Aggregation'!$A:$A,$B81,'EPA Export Aggregation'!$D:$D,$A$1)*IF($A81="CH4",About!$D$58,IF($A81="N2O",About!$D$59,1))</f>
        <v>0</v>
      </c>
      <c r="F81">
        <f>SUMIFS('EPA Export Aggregation'!I:I,'EPA Export Aggregation'!$A:$A,$B81,'EPA Export Aggregation'!$D:$D,$A$1)*IF($A81="CH4",About!$D$58,IF($A81="N2O",About!$D$59,1))</f>
        <v>0</v>
      </c>
      <c r="G81">
        <f>SUMIFS('EPA Export Aggregation'!J:J,'EPA Export Aggregation'!$A:$A,$B81,'EPA Export Aggregation'!$D:$D,$A$1)*IF($A81="CH4",About!$D$58,IF($A81="N2O",About!$D$59,1))</f>
        <v>0</v>
      </c>
      <c r="H81">
        <f>SUMIFS('EPA Export Aggregation'!K:K,'EPA Export Aggregation'!$A:$A,$B81,'EPA Export Aggregation'!$D:$D,$A$1)*IF($A81="CH4",About!$D$58,IF($A81="N2O",About!$D$59,1))</f>
        <v>0</v>
      </c>
      <c r="I81">
        <f>SUMIFS('EPA Export Aggregation'!L:L,'EPA Export Aggregation'!$A:$A,$B81,'EPA Export Aggregation'!$D:$D,$A$1)*IF($A81="CH4",About!$D$58,IF($A81="N2O",About!$D$59,1))</f>
        <v>0</v>
      </c>
      <c r="J81">
        <f>SUMIFS('EPA Export Aggregation'!M:M,'EPA Export Aggregation'!$A:$A,$B81,'EPA Export Aggregation'!$D:$D,$A$1)*IF($A81="CH4",About!$D$58,IF($A81="N2O",About!$D$59,1))</f>
        <v>0</v>
      </c>
      <c r="K81">
        <f>SUMIFS('EPA Export Aggregation'!N:N,'EPA Export Aggregation'!$A:$A,$B81,'EPA Export Aggregation'!$D:$D,$A$1)*IF($A81="CH4",About!$D$58,IF($A81="N2O",About!$D$59,1))</f>
        <v>0</v>
      </c>
      <c r="L81">
        <f>SUMIFS('EPA Export Aggregation'!O:O,'EPA Export Aggregation'!$A:$A,$B81,'EPA Export Aggregation'!$D:$D,$A$1)*IF($A81="CH4",About!$D$58,IF($A81="N2O",About!$D$59,1))</f>
        <v>0</v>
      </c>
      <c r="M81">
        <f>SUMIFS('EPA Export Aggregation'!P:P,'EPA Export Aggregation'!$A:$A,$B81,'EPA Export Aggregation'!$D:$D,$A$1)*IF($A81="CH4",About!$D$58,IF($A81="N2O",About!$D$59,1))</f>
        <v>0</v>
      </c>
      <c r="N81">
        <f>SUMIFS('EPA Export Aggregation'!Q:Q,'EPA Export Aggregation'!$A:$A,$B81,'EPA Export Aggregation'!$D:$D,$A$1)*IF($A81="CH4",About!$D$58,IF($A81="N2O",About!$D$59,1))</f>
        <v>0</v>
      </c>
      <c r="O81">
        <f>SUMIFS('EPA Export Aggregation'!R:R,'EPA Export Aggregation'!$A:$A,$B81,'EPA Export Aggregation'!$D:$D,$A$1)*IF($A81="CH4",About!$D$58,IF($A81="N2O",About!$D$59,1))</f>
        <v>0</v>
      </c>
      <c r="P81">
        <f>SUMIFS('EPA Export Aggregation'!S:S,'EPA Export Aggregation'!$A:$A,$B81,'EPA Export Aggregation'!$D:$D,$A$1)*IF($A81="CH4",About!$D$58,IF($A81="N2O",About!$D$59,1))</f>
        <v>0</v>
      </c>
      <c r="Q81">
        <f>SUMIFS('EPA Export Aggregation'!T:T,'EPA Export Aggregation'!$A:$A,$B81,'EPA Export Aggregation'!$D:$D,$A$1)*IF($A81="CH4",About!$D$58,IF($A81="N2O",About!$D$59,1))</f>
        <v>0</v>
      </c>
      <c r="R81">
        <f>SUMIFS('EPA Export Aggregation'!U:U,'EPA Export Aggregation'!$A:$A,$B81,'EPA Export Aggregation'!$D:$D,$A$1)*IF($A81="CH4",About!$D$58,IF($A81="N2O",About!$D$59,1))</f>
        <v>0</v>
      </c>
      <c r="S81">
        <f>SUMIFS('EPA Export Aggregation'!V:V,'EPA Export Aggregation'!$A:$A,$B81,'EPA Export Aggregation'!$D:$D,$A$1)*IF($A81="CH4",About!$D$58,IF($A81="N2O",About!$D$59,1))</f>
        <v>0</v>
      </c>
      <c r="T81">
        <f>SUMIFS('EPA Export Aggregation'!W:W,'EPA Export Aggregation'!$A:$A,$B81,'EPA Export Aggregation'!$D:$D,$A$1)*IF($A81="CH4",About!$D$58,IF($A81="N2O",About!$D$59,1))</f>
        <v>0</v>
      </c>
      <c r="U81">
        <f>SUMIFS('EPA Export Aggregation'!X:X,'EPA Export Aggregation'!$A:$A,$B81,'EPA Export Aggregation'!$D:$D,$A$1)*IF($A81="CH4",About!$D$58,IF($A81="N2O",About!$D$59,1))</f>
        <v>0</v>
      </c>
      <c r="V81">
        <f>SUMIFS('EPA Export Aggregation'!Y:Y,'EPA Export Aggregation'!$A:$A,$B81,'EPA Export Aggregation'!$D:$D,$A$1)*IF($A81="CH4",About!$D$58,IF($A81="N2O",About!$D$59,1))</f>
        <v>0</v>
      </c>
      <c r="W81">
        <f>SUMIFS('EPA Export Aggregation'!Z:Z,'EPA Export Aggregation'!$A:$A,$B81,'EPA Export Aggregation'!$D:$D,$A$1)*IF($A81="CH4",About!$D$58,IF($A81="N2O",About!$D$59,1))</f>
        <v>0</v>
      </c>
      <c r="X81">
        <f>SUMIFS('EPA Export Aggregation'!AA:AA,'EPA Export Aggregation'!$A:$A,$B81,'EPA Export Aggregation'!$D:$D,$A$1)*IF($A81="CH4",About!$D$58,IF($A81="N2O",About!$D$59,1))</f>
        <v>0</v>
      </c>
      <c r="Y81">
        <f>SUMIFS('EPA Export Aggregation'!AB:AB,'EPA Export Aggregation'!$A:$A,$B81,'EPA Export Aggregation'!$D:$D,$A$1)*IF($A81="CH4",About!$D$58,IF($A81="N2O",About!$D$59,1))</f>
        <v>0</v>
      </c>
      <c r="Z81">
        <f>SUMIFS('EPA Export Aggregation'!AC:AC,'EPA Export Aggregation'!$A:$A,$B81,'EPA Export Aggregation'!$D:$D,$A$1)*IF($A81="CH4",About!$D$58,IF($A81="N2O",About!$D$59,1))</f>
        <v>0</v>
      </c>
      <c r="AA81">
        <f>SUMIFS('EPA Export Aggregation'!AD:AD,'EPA Export Aggregation'!$A:$A,$B81,'EPA Export Aggregation'!$D:$D,$A$1)*IF($A81="CH4",About!$D$58,IF($A81="N2O",About!$D$59,1))</f>
        <v>0</v>
      </c>
      <c r="AB81">
        <f>SUMIFS('EPA Export Aggregation'!AE:AE,'EPA Export Aggregation'!$A:$A,$B81,'EPA Export Aggregation'!$D:$D,$A$1)*IF($A81="CH4",About!$D$58,IF($A81="N2O",About!$D$59,1))</f>
        <v>0</v>
      </c>
      <c r="AC81">
        <f>SUMIFS('EPA Export Aggregation'!AF:AF,'EPA Export Aggregation'!$A:$A,$B81,'EPA Export Aggregation'!$D:$D,$A$1)*IF($A81="CH4",About!$D$58,IF($A81="N2O",About!$D$59,1))</f>
        <v>0</v>
      </c>
      <c r="AD81">
        <f>SUMIFS('EPA Export Aggregation'!AG:AG,'EPA Export Aggregation'!$A:$A,$B81,'EPA Export Aggregation'!$D:$D,$A$1)*IF($A81="CH4",About!$D$58,IF($A81="N2O",About!$D$59,1))</f>
        <v>0</v>
      </c>
      <c r="AE81">
        <f>SUMIFS('EPA Export Aggregation'!AH:AH,'EPA Export Aggregation'!$A:$A,$B81,'EPA Export Aggregation'!$D:$D,$A$1)*IF($A81="CH4",About!$D$58,IF($A81="N2O",About!$D$59,1))</f>
        <v>0</v>
      </c>
      <c r="AF81">
        <f>SUMIFS('EPA Export Aggregation'!AI:AI,'EPA Export Aggregation'!$A:$A,$B81,'EPA Export Aggregation'!$D:$D,$A$1)*IF($A81="CH4",About!$D$58,IF($A81="N2O",About!$D$59,1))</f>
        <v>0</v>
      </c>
      <c r="AG81">
        <f>SUMIFS('EPA Export Aggregation'!AJ:AJ,'EPA Export Aggregation'!$A:$A,$B81,'EPA Export Aggregation'!$D:$D,$A$1)*IF($A81="CH4",About!$D$58,IF($A81="N2O",About!$D$59,1))</f>
        <v>0</v>
      </c>
      <c r="AH81">
        <f>SUMIFS('EPA Export Aggregation'!AK:AK,'EPA Export Aggregation'!$A:$A,$B81,'EPA Export Aggregation'!$D:$D,$A$1)*IF($A81="CH4",About!$D$58,IF($A81="N2O",About!$D$59,1))</f>
        <v>0</v>
      </c>
    </row>
    <row r="82" spans="1:34" x14ac:dyDescent="0.25">
      <c r="A82" s="119" t="s">
        <v>2026</v>
      </c>
      <c r="B82" s="120" t="s">
        <v>2035</v>
      </c>
      <c r="C82" s="121">
        <f>SUMIFS('EPA Export Aggregation'!F:F,'EPA Export Aggregation'!$A:$A,$B82,'EPA Export Aggregation'!$D:$D,$A$1)*IF($A82="CH4",About!$D$58,IF($A82="N2O",About!$D$59,1))</f>
        <v>0</v>
      </c>
      <c r="D82" s="121">
        <f>SUMIFS('EPA Export Aggregation'!G:G,'EPA Export Aggregation'!$A:$A,$B82,'EPA Export Aggregation'!$D:$D,$A$1)*IF($A82="CH4",About!$D$58,IF($A82="N2O",About!$D$59,1))</f>
        <v>0</v>
      </c>
      <c r="E82" s="121">
        <f>SUMIFS('EPA Export Aggregation'!H:H,'EPA Export Aggregation'!$A:$A,$B82,'EPA Export Aggregation'!$D:$D,$A$1)*IF($A82="CH4",About!$D$58,IF($A82="N2O",About!$D$59,1))</f>
        <v>0</v>
      </c>
      <c r="F82" s="121">
        <f>SUMIFS('EPA Export Aggregation'!I:I,'EPA Export Aggregation'!$A:$A,$B82,'EPA Export Aggregation'!$D:$D,$A$1)*IF($A82="CH4",About!$D$58,IF($A82="N2O",About!$D$59,1))</f>
        <v>0</v>
      </c>
      <c r="G82" s="121">
        <f>SUMIFS('EPA Export Aggregation'!J:J,'EPA Export Aggregation'!$A:$A,$B82,'EPA Export Aggregation'!$D:$D,$A$1)*IF($A82="CH4",About!$D$58,IF($A82="N2O",About!$D$59,1))</f>
        <v>0</v>
      </c>
      <c r="H82" s="121">
        <f>SUMIFS('EPA Export Aggregation'!K:K,'EPA Export Aggregation'!$A:$A,$B82,'EPA Export Aggregation'!$D:$D,$A$1)*IF($A82="CH4",About!$D$58,IF($A82="N2O",About!$D$59,1))</f>
        <v>0</v>
      </c>
      <c r="I82" s="121">
        <f>SUMIFS('EPA Export Aggregation'!L:L,'EPA Export Aggregation'!$A:$A,$B82,'EPA Export Aggregation'!$D:$D,$A$1)*IF($A82="CH4",About!$D$58,IF($A82="N2O",About!$D$59,1))</f>
        <v>0</v>
      </c>
      <c r="J82" s="121">
        <f>SUMIFS('EPA Export Aggregation'!M:M,'EPA Export Aggregation'!$A:$A,$B82,'EPA Export Aggregation'!$D:$D,$A$1)*IF($A82="CH4",About!$D$58,IF($A82="N2O",About!$D$59,1))</f>
        <v>0</v>
      </c>
      <c r="K82" s="121">
        <f>SUMIFS('EPA Export Aggregation'!N:N,'EPA Export Aggregation'!$A:$A,$B82,'EPA Export Aggregation'!$D:$D,$A$1)*IF($A82="CH4",About!$D$58,IF($A82="N2O",About!$D$59,1))</f>
        <v>0</v>
      </c>
      <c r="L82" s="121">
        <f>SUMIFS('EPA Export Aggregation'!O:O,'EPA Export Aggregation'!$A:$A,$B82,'EPA Export Aggregation'!$D:$D,$A$1)*IF($A82="CH4",About!$D$58,IF($A82="N2O",About!$D$59,1))</f>
        <v>0</v>
      </c>
      <c r="M82" s="121">
        <f>SUMIFS('EPA Export Aggregation'!P:P,'EPA Export Aggregation'!$A:$A,$B82,'EPA Export Aggregation'!$D:$D,$A$1)*IF($A82="CH4",About!$D$58,IF($A82="N2O",About!$D$59,1))</f>
        <v>0</v>
      </c>
      <c r="N82" s="121">
        <f>SUMIFS('EPA Export Aggregation'!Q:Q,'EPA Export Aggregation'!$A:$A,$B82,'EPA Export Aggregation'!$D:$D,$A$1)*IF($A82="CH4",About!$D$58,IF($A82="N2O",About!$D$59,1))</f>
        <v>0</v>
      </c>
      <c r="O82" s="121">
        <f>SUMIFS('EPA Export Aggregation'!R:R,'EPA Export Aggregation'!$A:$A,$B82,'EPA Export Aggregation'!$D:$D,$A$1)*IF($A82="CH4",About!$D$58,IF($A82="N2O",About!$D$59,1))</f>
        <v>0</v>
      </c>
      <c r="P82" s="121">
        <f>SUMIFS('EPA Export Aggregation'!S:S,'EPA Export Aggregation'!$A:$A,$B82,'EPA Export Aggregation'!$D:$D,$A$1)*IF($A82="CH4",About!$D$58,IF($A82="N2O",About!$D$59,1))</f>
        <v>0</v>
      </c>
      <c r="Q82" s="121">
        <f>SUMIFS('EPA Export Aggregation'!T:T,'EPA Export Aggregation'!$A:$A,$B82,'EPA Export Aggregation'!$D:$D,$A$1)*IF($A82="CH4",About!$D$58,IF($A82="N2O",About!$D$59,1))</f>
        <v>0</v>
      </c>
      <c r="R82" s="121">
        <f>SUMIFS('EPA Export Aggregation'!U:U,'EPA Export Aggregation'!$A:$A,$B82,'EPA Export Aggregation'!$D:$D,$A$1)*IF($A82="CH4",About!$D$58,IF($A82="N2O",About!$D$59,1))</f>
        <v>0</v>
      </c>
      <c r="S82" s="121">
        <f>SUMIFS('EPA Export Aggregation'!V:V,'EPA Export Aggregation'!$A:$A,$B82,'EPA Export Aggregation'!$D:$D,$A$1)*IF($A82="CH4",About!$D$58,IF($A82="N2O",About!$D$59,1))</f>
        <v>0</v>
      </c>
      <c r="T82" s="121">
        <f>SUMIFS('EPA Export Aggregation'!W:W,'EPA Export Aggregation'!$A:$A,$B82,'EPA Export Aggregation'!$D:$D,$A$1)*IF($A82="CH4",About!$D$58,IF($A82="N2O",About!$D$59,1))</f>
        <v>0</v>
      </c>
      <c r="U82" s="121">
        <f>SUMIFS('EPA Export Aggregation'!X:X,'EPA Export Aggregation'!$A:$A,$B82,'EPA Export Aggregation'!$D:$D,$A$1)*IF($A82="CH4",About!$D$58,IF($A82="N2O",About!$D$59,1))</f>
        <v>0</v>
      </c>
      <c r="V82" s="121">
        <f>SUMIFS('EPA Export Aggregation'!Y:Y,'EPA Export Aggregation'!$A:$A,$B82,'EPA Export Aggregation'!$D:$D,$A$1)*IF($A82="CH4",About!$D$58,IF($A82="N2O",About!$D$59,1))</f>
        <v>0</v>
      </c>
      <c r="W82" s="121">
        <f>SUMIFS('EPA Export Aggregation'!Z:Z,'EPA Export Aggregation'!$A:$A,$B82,'EPA Export Aggregation'!$D:$D,$A$1)*IF($A82="CH4",About!$D$58,IF($A82="N2O",About!$D$59,1))</f>
        <v>0</v>
      </c>
      <c r="X82" s="121">
        <f>SUMIFS('EPA Export Aggregation'!AA:AA,'EPA Export Aggregation'!$A:$A,$B82,'EPA Export Aggregation'!$D:$D,$A$1)*IF($A82="CH4",About!$D$58,IF($A82="N2O",About!$D$59,1))</f>
        <v>0</v>
      </c>
      <c r="Y82" s="121">
        <f>SUMIFS('EPA Export Aggregation'!AB:AB,'EPA Export Aggregation'!$A:$A,$B82,'EPA Export Aggregation'!$D:$D,$A$1)*IF($A82="CH4",About!$D$58,IF($A82="N2O",About!$D$59,1))</f>
        <v>0</v>
      </c>
      <c r="Z82" s="121">
        <f>SUMIFS('EPA Export Aggregation'!AC:AC,'EPA Export Aggregation'!$A:$A,$B82,'EPA Export Aggregation'!$D:$D,$A$1)*IF($A82="CH4",About!$D$58,IF($A82="N2O",About!$D$59,1))</f>
        <v>0</v>
      </c>
      <c r="AA82" s="121">
        <f>SUMIFS('EPA Export Aggregation'!AD:AD,'EPA Export Aggregation'!$A:$A,$B82,'EPA Export Aggregation'!$D:$D,$A$1)*IF($A82="CH4",About!$D$58,IF($A82="N2O",About!$D$59,1))</f>
        <v>0</v>
      </c>
      <c r="AB82" s="121">
        <f>SUMIFS('EPA Export Aggregation'!AE:AE,'EPA Export Aggregation'!$A:$A,$B82,'EPA Export Aggregation'!$D:$D,$A$1)*IF($A82="CH4",About!$D$58,IF($A82="N2O",About!$D$59,1))</f>
        <v>0</v>
      </c>
      <c r="AC82" s="121">
        <f>SUMIFS('EPA Export Aggregation'!AF:AF,'EPA Export Aggregation'!$A:$A,$B82,'EPA Export Aggregation'!$D:$D,$A$1)*IF($A82="CH4",About!$D$58,IF($A82="N2O",About!$D$59,1))</f>
        <v>0</v>
      </c>
      <c r="AD82" s="121">
        <f>SUMIFS('EPA Export Aggregation'!AG:AG,'EPA Export Aggregation'!$A:$A,$B82,'EPA Export Aggregation'!$D:$D,$A$1)*IF($A82="CH4",About!$D$58,IF($A82="N2O",About!$D$59,1))</f>
        <v>0</v>
      </c>
      <c r="AE82" s="121">
        <f>SUMIFS('EPA Export Aggregation'!AH:AH,'EPA Export Aggregation'!$A:$A,$B82,'EPA Export Aggregation'!$D:$D,$A$1)*IF($A82="CH4",About!$D$58,IF($A82="N2O",About!$D$59,1))</f>
        <v>0</v>
      </c>
      <c r="AF82" s="121">
        <f>SUMIFS('EPA Export Aggregation'!AI:AI,'EPA Export Aggregation'!$A:$A,$B82,'EPA Export Aggregation'!$D:$D,$A$1)*IF($A82="CH4",About!$D$58,IF($A82="N2O",About!$D$59,1))</f>
        <v>0</v>
      </c>
      <c r="AG82" s="121">
        <f>SUMIFS('EPA Export Aggregation'!AJ:AJ,'EPA Export Aggregation'!$A:$A,$B82,'EPA Export Aggregation'!$D:$D,$A$1)*IF($A82="CH4",About!$D$58,IF($A82="N2O",About!$D$59,1))</f>
        <v>0</v>
      </c>
      <c r="AH82" s="121">
        <f>SUMIFS('EPA Export Aggregation'!AK:AK,'EPA Export Aggregation'!$A:$A,$B82,'EPA Export Aggregation'!$D:$D,$A$1)*IF($A82="CH4",About!$D$58,IF($A82="N2O",About!$D$59,1))</f>
        <v>0</v>
      </c>
    </row>
    <row r="83" spans="1:34" x14ac:dyDescent="0.25">
      <c r="A83" s="119" t="s">
        <v>2026</v>
      </c>
      <c r="B83" s="120" t="s">
        <v>2036</v>
      </c>
      <c r="C83" s="121">
        <f>SUMIFS('EPA Export Aggregation'!F:F,'EPA Export Aggregation'!$A:$A,$B83,'EPA Export Aggregation'!$D:$D,$A$1)*IF($A83="CH4",About!$D$58,IF($A83="N2O",About!$D$59,1))</f>
        <v>0</v>
      </c>
      <c r="D83" s="121">
        <f>SUMIFS('EPA Export Aggregation'!G:G,'EPA Export Aggregation'!$A:$A,$B83,'EPA Export Aggregation'!$D:$D,$A$1)*IF($A83="CH4",About!$D$58,IF($A83="N2O",About!$D$59,1))</f>
        <v>0</v>
      </c>
      <c r="E83" s="121">
        <f>SUMIFS('EPA Export Aggregation'!H:H,'EPA Export Aggregation'!$A:$A,$B83,'EPA Export Aggregation'!$D:$D,$A$1)*IF($A83="CH4",About!$D$58,IF($A83="N2O",About!$D$59,1))</f>
        <v>0</v>
      </c>
      <c r="F83" s="121">
        <f>SUMIFS('EPA Export Aggregation'!I:I,'EPA Export Aggregation'!$A:$A,$B83,'EPA Export Aggregation'!$D:$D,$A$1)*IF($A83="CH4",About!$D$58,IF($A83="N2O",About!$D$59,1))</f>
        <v>0</v>
      </c>
      <c r="G83" s="121">
        <f>SUMIFS('EPA Export Aggregation'!J:J,'EPA Export Aggregation'!$A:$A,$B83,'EPA Export Aggregation'!$D:$D,$A$1)*IF($A83="CH4",About!$D$58,IF($A83="N2O",About!$D$59,1))</f>
        <v>0</v>
      </c>
      <c r="H83" s="121">
        <f>SUMIFS('EPA Export Aggregation'!K:K,'EPA Export Aggregation'!$A:$A,$B83,'EPA Export Aggregation'!$D:$D,$A$1)*IF($A83="CH4",About!$D$58,IF($A83="N2O",About!$D$59,1))</f>
        <v>0</v>
      </c>
      <c r="I83" s="121">
        <f>SUMIFS('EPA Export Aggregation'!L:L,'EPA Export Aggregation'!$A:$A,$B83,'EPA Export Aggregation'!$D:$D,$A$1)*IF($A83="CH4",About!$D$58,IF($A83="N2O",About!$D$59,1))</f>
        <v>0</v>
      </c>
      <c r="J83" s="121">
        <f>SUMIFS('EPA Export Aggregation'!M:M,'EPA Export Aggregation'!$A:$A,$B83,'EPA Export Aggregation'!$D:$D,$A$1)*IF($A83="CH4",About!$D$58,IF($A83="N2O",About!$D$59,1))</f>
        <v>0</v>
      </c>
      <c r="K83" s="121">
        <f>SUMIFS('EPA Export Aggregation'!N:N,'EPA Export Aggregation'!$A:$A,$B83,'EPA Export Aggregation'!$D:$D,$A$1)*IF($A83="CH4",About!$D$58,IF($A83="N2O",About!$D$59,1))</f>
        <v>0</v>
      </c>
      <c r="L83" s="121">
        <f>SUMIFS('EPA Export Aggregation'!O:O,'EPA Export Aggregation'!$A:$A,$B83,'EPA Export Aggregation'!$D:$D,$A$1)*IF($A83="CH4",About!$D$58,IF($A83="N2O",About!$D$59,1))</f>
        <v>0</v>
      </c>
      <c r="M83" s="121">
        <f>SUMIFS('EPA Export Aggregation'!P:P,'EPA Export Aggregation'!$A:$A,$B83,'EPA Export Aggregation'!$D:$D,$A$1)*IF($A83="CH4",About!$D$58,IF($A83="N2O",About!$D$59,1))</f>
        <v>0</v>
      </c>
      <c r="N83" s="121">
        <f>SUMIFS('EPA Export Aggregation'!Q:Q,'EPA Export Aggregation'!$A:$A,$B83,'EPA Export Aggregation'!$D:$D,$A$1)*IF($A83="CH4",About!$D$58,IF($A83="N2O",About!$D$59,1))</f>
        <v>0</v>
      </c>
      <c r="O83" s="121">
        <f>SUMIFS('EPA Export Aggregation'!R:R,'EPA Export Aggregation'!$A:$A,$B83,'EPA Export Aggregation'!$D:$D,$A$1)*IF($A83="CH4",About!$D$58,IF($A83="N2O",About!$D$59,1))</f>
        <v>0</v>
      </c>
      <c r="P83" s="121">
        <f>SUMIFS('EPA Export Aggregation'!S:S,'EPA Export Aggregation'!$A:$A,$B83,'EPA Export Aggregation'!$D:$D,$A$1)*IF($A83="CH4",About!$D$58,IF($A83="N2O",About!$D$59,1))</f>
        <v>0</v>
      </c>
      <c r="Q83" s="121">
        <f>SUMIFS('EPA Export Aggregation'!T:T,'EPA Export Aggregation'!$A:$A,$B83,'EPA Export Aggregation'!$D:$D,$A$1)*IF($A83="CH4",About!$D$58,IF($A83="N2O",About!$D$59,1))</f>
        <v>0</v>
      </c>
      <c r="R83" s="121">
        <f>SUMIFS('EPA Export Aggregation'!U:U,'EPA Export Aggregation'!$A:$A,$B83,'EPA Export Aggregation'!$D:$D,$A$1)*IF($A83="CH4",About!$D$58,IF($A83="N2O",About!$D$59,1))</f>
        <v>0</v>
      </c>
      <c r="S83" s="121">
        <f>SUMIFS('EPA Export Aggregation'!V:V,'EPA Export Aggregation'!$A:$A,$B83,'EPA Export Aggregation'!$D:$D,$A$1)*IF($A83="CH4",About!$D$58,IF($A83="N2O",About!$D$59,1))</f>
        <v>0</v>
      </c>
      <c r="T83" s="121">
        <f>SUMIFS('EPA Export Aggregation'!W:W,'EPA Export Aggregation'!$A:$A,$B83,'EPA Export Aggregation'!$D:$D,$A$1)*IF($A83="CH4",About!$D$58,IF($A83="N2O",About!$D$59,1))</f>
        <v>0</v>
      </c>
      <c r="U83" s="121">
        <f>SUMIFS('EPA Export Aggregation'!X:X,'EPA Export Aggregation'!$A:$A,$B83,'EPA Export Aggregation'!$D:$D,$A$1)*IF($A83="CH4",About!$D$58,IF($A83="N2O",About!$D$59,1))</f>
        <v>0</v>
      </c>
      <c r="V83" s="121">
        <f>SUMIFS('EPA Export Aggregation'!Y:Y,'EPA Export Aggregation'!$A:$A,$B83,'EPA Export Aggregation'!$D:$D,$A$1)*IF($A83="CH4",About!$D$58,IF($A83="N2O",About!$D$59,1))</f>
        <v>0</v>
      </c>
      <c r="W83" s="121">
        <f>SUMIFS('EPA Export Aggregation'!Z:Z,'EPA Export Aggregation'!$A:$A,$B83,'EPA Export Aggregation'!$D:$D,$A$1)*IF($A83="CH4",About!$D$58,IF($A83="N2O",About!$D$59,1))</f>
        <v>0</v>
      </c>
      <c r="X83" s="121">
        <f>SUMIFS('EPA Export Aggregation'!AA:AA,'EPA Export Aggregation'!$A:$A,$B83,'EPA Export Aggregation'!$D:$D,$A$1)*IF($A83="CH4",About!$D$58,IF($A83="N2O",About!$D$59,1))</f>
        <v>0</v>
      </c>
      <c r="Y83" s="121">
        <f>SUMIFS('EPA Export Aggregation'!AB:AB,'EPA Export Aggregation'!$A:$A,$B83,'EPA Export Aggregation'!$D:$D,$A$1)*IF($A83="CH4",About!$D$58,IF($A83="N2O",About!$D$59,1))</f>
        <v>0</v>
      </c>
      <c r="Z83" s="121">
        <f>SUMIFS('EPA Export Aggregation'!AC:AC,'EPA Export Aggregation'!$A:$A,$B83,'EPA Export Aggregation'!$D:$D,$A$1)*IF($A83="CH4",About!$D$58,IF($A83="N2O",About!$D$59,1))</f>
        <v>0</v>
      </c>
      <c r="AA83" s="121">
        <f>SUMIFS('EPA Export Aggregation'!AD:AD,'EPA Export Aggregation'!$A:$A,$B83,'EPA Export Aggregation'!$D:$D,$A$1)*IF($A83="CH4",About!$D$58,IF($A83="N2O",About!$D$59,1))</f>
        <v>0</v>
      </c>
      <c r="AB83" s="121">
        <f>SUMIFS('EPA Export Aggregation'!AE:AE,'EPA Export Aggregation'!$A:$A,$B83,'EPA Export Aggregation'!$D:$D,$A$1)*IF($A83="CH4",About!$D$58,IF($A83="N2O",About!$D$59,1))</f>
        <v>0</v>
      </c>
      <c r="AC83" s="121">
        <f>SUMIFS('EPA Export Aggregation'!AF:AF,'EPA Export Aggregation'!$A:$A,$B83,'EPA Export Aggregation'!$D:$D,$A$1)*IF($A83="CH4",About!$D$58,IF($A83="N2O",About!$D$59,1))</f>
        <v>0</v>
      </c>
      <c r="AD83" s="121">
        <f>SUMIFS('EPA Export Aggregation'!AG:AG,'EPA Export Aggregation'!$A:$A,$B83,'EPA Export Aggregation'!$D:$D,$A$1)*IF($A83="CH4",About!$D$58,IF($A83="N2O",About!$D$59,1))</f>
        <v>0</v>
      </c>
      <c r="AE83" s="121">
        <f>SUMIFS('EPA Export Aggregation'!AH:AH,'EPA Export Aggregation'!$A:$A,$B83,'EPA Export Aggregation'!$D:$D,$A$1)*IF($A83="CH4",About!$D$58,IF($A83="N2O",About!$D$59,1))</f>
        <v>0</v>
      </c>
      <c r="AF83" s="121">
        <f>SUMIFS('EPA Export Aggregation'!AI:AI,'EPA Export Aggregation'!$A:$A,$B83,'EPA Export Aggregation'!$D:$D,$A$1)*IF($A83="CH4",About!$D$58,IF($A83="N2O",About!$D$59,1))</f>
        <v>0</v>
      </c>
      <c r="AG83" s="121">
        <f>SUMIFS('EPA Export Aggregation'!AJ:AJ,'EPA Export Aggregation'!$A:$A,$B83,'EPA Export Aggregation'!$D:$D,$A$1)*IF($A83="CH4",About!$D$58,IF($A83="N2O",About!$D$59,1))</f>
        <v>0</v>
      </c>
      <c r="AH83" s="121">
        <f>SUMIFS('EPA Export Aggregation'!AK:AK,'EPA Export Aggregation'!$A:$A,$B83,'EPA Export Aggregation'!$D:$D,$A$1)*IF($A83="CH4",About!$D$58,IF($A83="N2O",About!$D$59,1))</f>
        <v>0</v>
      </c>
    </row>
    <row r="84" spans="1:34" x14ac:dyDescent="0.25">
      <c r="A84" s="119" t="s">
        <v>2026</v>
      </c>
      <c r="B84" s="120" t="s">
        <v>2037</v>
      </c>
      <c r="C84" s="121">
        <f>SUMIFS('EPA Export Aggregation'!F:F,'EPA Export Aggregation'!$A:$A,$B84,'EPA Export Aggregation'!$D:$D,$A$1)*IF($A84="CH4",About!$D$58,IF($A84="N2O",About!$D$59,1))</f>
        <v>0</v>
      </c>
      <c r="D84" s="121">
        <f>SUMIFS('EPA Export Aggregation'!G:G,'EPA Export Aggregation'!$A:$A,$B84,'EPA Export Aggregation'!$D:$D,$A$1)*IF($A84="CH4",About!$D$58,IF($A84="N2O",About!$D$59,1))</f>
        <v>0</v>
      </c>
      <c r="E84" s="121">
        <f>SUMIFS('EPA Export Aggregation'!H:H,'EPA Export Aggregation'!$A:$A,$B84,'EPA Export Aggregation'!$D:$D,$A$1)*IF($A84="CH4",About!$D$58,IF($A84="N2O",About!$D$59,1))</f>
        <v>0</v>
      </c>
      <c r="F84" s="121">
        <f>SUMIFS('EPA Export Aggregation'!I:I,'EPA Export Aggregation'!$A:$A,$B84,'EPA Export Aggregation'!$D:$D,$A$1)*IF($A84="CH4",About!$D$58,IF($A84="N2O",About!$D$59,1))</f>
        <v>0</v>
      </c>
      <c r="G84" s="121">
        <f>SUMIFS('EPA Export Aggregation'!J:J,'EPA Export Aggregation'!$A:$A,$B84,'EPA Export Aggregation'!$D:$D,$A$1)*IF($A84="CH4",About!$D$58,IF($A84="N2O",About!$D$59,1))</f>
        <v>0</v>
      </c>
      <c r="H84" s="121">
        <f>SUMIFS('EPA Export Aggregation'!K:K,'EPA Export Aggregation'!$A:$A,$B84,'EPA Export Aggregation'!$D:$D,$A$1)*IF($A84="CH4",About!$D$58,IF($A84="N2O",About!$D$59,1))</f>
        <v>0</v>
      </c>
      <c r="I84" s="121">
        <f>SUMIFS('EPA Export Aggregation'!L:L,'EPA Export Aggregation'!$A:$A,$B84,'EPA Export Aggregation'!$D:$D,$A$1)*IF($A84="CH4",About!$D$58,IF($A84="N2O",About!$D$59,1))</f>
        <v>0</v>
      </c>
      <c r="J84" s="121">
        <f>SUMIFS('EPA Export Aggregation'!M:M,'EPA Export Aggregation'!$A:$A,$B84,'EPA Export Aggregation'!$D:$D,$A$1)*IF($A84="CH4",About!$D$58,IF($A84="N2O",About!$D$59,1))</f>
        <v>0</v>
      </c>
      <c r="K84" s="121">
        <f>SUMIFS('EPA Export Aggregation'!N:N,'EPA Export Aggregation'!$A:$A,$B84,'EPA Export Aggregation'!$D:$D,$A$1)*IF($A84="CH4",About!$D$58,IF($A84="N2O",About!$D$59,1))</f>
        <v>0</v>
      </c>
      <c r="L84" s="121">
        <f>SUMIFS('EPA Export Aggregation'!O:O,'EPA Export Aggregation'!$A:$A,$B84,'EPA Export Aggregation'!$D:$D,$A$1)*IF($A84="CH4",About!$D$58,IF($A84="N2O",About!$D$59,1))</f>
        <v>0</v>
      </c>
      <c r="M84" s="121">
        <f>SUMIFS('EPA Export Aggregation'!P:P,'EPA Export Aggregation'!$A:$A,$B84,'EPA Export Aggregation'!$D:$D,$A$1)*IF($A84="CH4",About!$D$58,IF($A84="N2O",About!$D$59,1))</f>
        <v>0</v>
      </c>
      <c r="N84" s="121">
        <f>SUMIFS('EPA Export Aggregation'!Q:Q,'EPA Export Aggregation'!$A:$A,$B84,'EPA Export Aggregation'!$D:$D,$A$1)*IF($A84="CH4",About!$D$58,IF($A84="N2O",About!$D$59,1))</f>
        <v>0</v>
      </c>
      <c r="O84" s="121">
        <f>SUMIFS('EPA Export Aggregation'!R:R,'EPA Export Aggregation'!$A:$A,$B84,'EPA Export Aggregation'!$D:$D,$A$1)*IF($A84="CH4",About!$D$58,IF($A84="N2O",About!$D$59,1))</f>
        <v>0</v>
      </c>
      <c r="P84" s="121">
        <f>SUMIFS('EPA Export Aggregation'!S:S,'EPA Export Aggregation'!$A:$A,$B84,'EPA Export Aggregation'!$D:$D,$A$1)*IF($A84="CH4",About!$D$58,IF($A84="N2O",About!$D$59,1))</f>
        <v>0</v>
      </c>
      <c r="Q84" s="121">
        <f>SUMIFS('EPA Export Aggregation'!T:T,'EPA Export Aggregation'!$A:$A,$B84,'EPA Export Aggregation'!$D:$D,$A$1)*IF($A84="CH4",About!$D$58,IF($A84="N2O",About!$D$59,1))</f>
        <v>0</v>
      </c>
      <c r="R84" s="121">
        <f>SUMIFS('EPA Export Aggregation'!U:U,'EPA Export Aggregation'!$A:$A,$B84,'EPA Export Aggregation'!$D:$D,$A$1)*IF($A84="CH4",About!$D$58,IF($A84="N2O",About!$D$59,1))</f>
        <v>0</v>
      </c>
      <c r="S84" s="121">
        <f>SUMIFS('EPA Export Aggregation'!V:V,'EPA Export Aggregation'!$A:$A,$B84,'EPA Export Aggregation'!$D:$D,$A$1)*IF($A84="CH4",About!$D$58,IF($A84="N2O",About!$D$59,1))</f>
        <v>0</v>
      </c>
      <c r="T84" s="121">
        <f>SUMIFS('EPA Export Aggregation'!W:W,'EPA Export Aggregation'!$A:$A,$B84,'EPA Export Aggregation'!$D:$D,$A$1)*IF($A84="CH4",About!$D$58,IF($A84="N2O",About!$D$59,1))</f>
        <v>0</v>
      </c>
      <c r="U84" s="121">
        <f>SUMIFS('EPA Export Aggregation'!X:X,'EPA Export Aggregation'!$A:$A,$B84,'EPA Export Aggregation'!$D:$D,$A$1)*IF($A84="CH4",About!$D$58,IF($A84="N2O",About!$D$59,1))</f>
        <v>0</v>
      </c>
      <c r="V84" s="121">
        <f>SUMIFS('EPA Export Aggregation'!Y:Y,'EPA Export Aggregation'!$A:$A,$B84,'EPA Export Aggregation'!$D:$D,$A$1)*IF($A84="CH4",About!$D$58,IF($A84="N2O",About!$D$59,1))</f>
        <v>0</v>
      </c>
      <c r="W84" s="121">
        <f>SUMIFS('EPA Export Aggregation'!Z:Z,'EPA Export Aggregation'!$A:$A,$B84,'EPA Export Aggregation'!$D:$D,$A$1)*IF($A84="CH4",About!$D$58,IF($A84="N2O",About!$D$59,1))</f>
        <v>0</v>
      </c>
      <c r="X84" s="121">
        <f>SUMIFS('EPA Export Aggregation'!AA:AA,'EPA Export Aggregation'!$A:$A,$B84,'EPA Export Aggregation'!$D:$D,$A$1)*IF($A84="CH4",About!$D$58,IF($A84="N2O",About!$D$59,1))</f>
        <v>2.04215E-6</v>
      </c>
      <c r="Y84" s="121">
        <f>SUMIFS('EPA Export Aggregation'!AB:AB,'EPA Export Aggregation'!$A:$A,$B84,'EPA Export Aggregation'!$D:$D,$A$1)*IF($A84="CH4",About!$D$58,IF($A84="N2O",About!$D$59,1))</f>
        <v>2.1502499999999999E-6</v>
      </c>
      <c r="Z84" s="121">
        <f>SUMIFS('EPA Export Aggregation'!AC:AC,'EPA Export Aggregation'!$A:$A,$B84,'EPA Export Aggregation'!$D:$D,$A$1)*IF($A84="CH4",About!$D$58,IF($A84="N2O",About!$D$59,1))</f>
        <v>2.4886499999999999E-6</v>
      </c>
      <c r="AA84" s="121">
        <f>SUMIFS('EPA Export Aggregation'!AD:AD,'EPA Export Aggregation'!$A:$A,$B84,'EPA Export Aggregation'!$D:$D,$A$1)*IF($A84="CH4",About!$D$58,IF($A84="N2O",About!$D$59,1))</f>
        <v>1.3347999999999999E-6</v>
      </c>
      <c r="AB84" s="121">
        <f>SUMIFS('EPA Export Aggregation'!AE:AE,'EPA Export Aggregation'!$A:$A,$B84,'EPA Export Aggregation'!$D:$D,$A$1)*IF($A84="CH4",About!$D$58,IF($A84="N2O",About!$D$59,1))</f>
        <v>1.6708500000000001E-6</v>
      </c>
      <c r="AC84" s="121">
        <f>SUMIFS('EPA Export Aggregation'!AF:AF,'EPA Export Aggregation'!$A:$A,$B84,'EPA Export Aggregation'!$D:$D,$A$1)*IF($A84="CH4",About!$D$58,IF($A84="N2O",About!$D$59,1))</f>
        <v>2.1032500000000001E-6</v>
      </c>
      <c r="AD84" s="121">
        <f>SUMIFS('EPA Export Aggregation'!AG:AG,'EPA Export Aggregation'!$A:$A,$B84,'EPA Export Aggregation'!$D:$D,$A$1)*IF($A84="CH4",About!$D$58,IF($A84="N2O",About!$D$59,1))</f>
        <v>1.7672E-6</v>
      </c>
      <c r="AE84" s="121">
        <f>SUMIFS('EPA Export Aggregation'!AH:AH,'EPA Export Aggregation'!$A:$A,$B84,'EPA Export Aggregation'!$D:$D,$A$1)*IF($A84="CH4",About!$D$58,IF($A84="N2O",About!$D$59,1))</f>
        <v>1.8000999999999999E-6</v>
      </c>
      <c r="AF84" s="121">
        <f>SUMIFS('EPA Export Aggregation'!AI:AI,'EPA Export Aggregation'!$A:$A,$B84,'EPA Export Aggregation'!$D:$D,$A$1)*IF($A84="CH4",About!$D$58,IF($A84="N2O",About!$D$59,1))</f>
        <v>1.9081999999999998E-6</v>
      </c>
      <c r="AG84" s="121">
        <f>SUMIFS('EPA Export Aggregation'!AJ:AJ,'EPA Export Aggregation'!$A:$A,$B84,'EPA Export Aggregation'!$D:$D,$A$1)*IF($A84="CH4",About!$D$58,IF($A84="N2O",About!$D$59,1))</f>
        <v>1.9317000000000001E-6</v>
      </c>
      <c r="AH84" s="121">
        <f>SUMIFS('EPA Export Aggregation'!AK:AK,'EPA Export Aggregation'!$A:$A,$B84,'EPA Export Aggregation'!$D:$D,$A$1)*IF($A84="CH4",About!$D$58,IF($A84="N2O",About!$D$59,1))</f>
        <v>2.3688000000000001E-6</v>
      </c>
    </row>
    <row r="85" spans="1:34" x14ac:dyDescent="0.25">
      <c r="A85" s="119" t="s">
        <v>2026</v>
      </c>
      <c r="B85" s="120" t="s">
        <v>2038</v>
      </c>
      <c r="C85" s="121">
        <f>SUMIFS('EPA Export Aggregation'!F:F,'EPA Export Aggregation'!$A:$A,$B85,'EPA Export Aggregation'!$D:$D,$A$1)*IF($A85="CH4",About!$D$58,IF($A85="N2O",About!$D$59,1))</f>
        <v>0</v>
      </c>
      <c r="D85" s="121">
        <f>SUMIFS('EPA Export Aggregation'!G:G,'EPA Export Aggregation'!$A:$A,$B85,'EPA Export Aggregation'!$D:$D,$A$1)*IF($A85="CH4",About!$D$58,IF($A85="N2O",About!$D$59,1))</f>
        <v>0</v>
      </c>
      <c r="E85" s="121">
        <f>SUMIFS('EPA Export Aggregation'!H:H,'EPA Export Aggregation'!$A:$A,$B85,'EPA Export Aggregation'!$D:$D,$A$1)*IF($A85="CH4",About!$D$58,IF($A85="N2O",About!$D$59,1))</f>
        <v>0</v>
      </c>
      <c r="F85" s="121">
        <f>SUMIFS('EPA Export Aggregation'!I:I,'EPA Export Aggregation'!$A:$A,$B85,'EPA Export Aggregation'!$D:$D,$A$1)*IF($A85="CH4",About!$D$58,IF($A85="N2O",About!$D$59,1))</f>
        <v>0</v>
      </c>
      <c r="G85" s="121">
        <f>SUMIFS('EPA Export Aggregation'!J:J,'EPA Export Aggregation'!$A:$A,$B85,'EPA Export Aggregation'!$D:$D,$A$1)*IF($A85="CH4",About!$D$58,IF($A85="N2O",About!$D$59,1))</f>
        <v>0</v>
      </c>
      <c r="H85" s="121">
        <f>SUMIFS('EPA Export Aggregation'!K:K,'EPA Export Aggregation'!$A:$A,$B85,'EPA Export Aggregation'!$D:$D,$A$1)*IF($A85="CH4",About!$D$58,IF($A85="N2O",About!$D$59,1))</f>
        <v>0</v>
      </c>
      <c r="I85" s="121">
        <f>SUMIFS('EPA Export Aggregation'!L:L,'EPA Export Aggregation'!$A:$A,$B85,'EPA Export Aggregation'!$D:$D,$A$1)*IF($A85="CH4",About!$D$58,IF($A85="N2O",About!$D$59,1))</f>
        <v>0</v>
      </c>
      <c r="J85" s="121">
        <f>SUMIFS('EPA Export Aggregation'!M:M,'EPA Export Aggregation'!$A:$A,$B85,'EPA Export Aggregation'!$D:$D,$A$1)*IF($A85="CH4",About!$D$58,IF($A85="N2O",About!$D$59,1))</f>
        <v>0</v>
      </c>
      <c r="K85" s="121">
        <f>SUMIFS('EPA Export Aggregation'!N:N,'EPA Export Aggregation'!$A:$A,$B85,'EPA Export Aggregation'!$D:$D,$A$1)*IF($A85="CH4",About!$D$58,IF($A85="N2O",About!$D$59,1))</f>
        <v>0</v>
      </c>
      <c r="L85" s="121">
        <f>SUMIFS('EPA Export Aggregation'!O:O,'EPA Export Aggregation'!$A:$A,$B85,'EPA Export Aggregation'!$D:$D,$A$1)*IF($A85="CH4",About!$D$58,IF($A85="N2O",About!$D$59,1))</f>
        <v>0</v>
      </c>
      <c r="M85" s="121">
        <f>SUMIFS('EPA Export Aggregation'!P:P,'EPA Export Aggregation'!$A:$A,$B85,'EPA Export Aggregation'!$D:$D,$A$1)*IF($A85="CH4",About!$D$58,IF($A85="N2O",About!$D$59,1))</f>
        <v>0</v>
      </c>
      <c r="N85" s="121">
        <f>SUMIFS('EPA Export Aggregation'!Q:Q,'EPA Export Aggregation'!$A:$A,$B85,'EPA Export Aggregation'!$D:$D,$A$1)*IF($A85="CH4",About!$D$58,IF($A85="N2O",About!$D$59,1))</f>
        <v>0</v>
      </c>
      <c r="O85" s="121">
        <f>SUMIFS('EPA Export Aggregation'!R:R,'EPA Export Aggregation'!$A:$A,$B85,'EPA Export Aggregation'!$D:$D,$A$1)*IF($A85="CH4",About!$D$58,IF($A85="N2O",About!$D$59,1))</f>
        <v>0</v>
      </c>
      <c r="P85" s="121">
        <f>SUMIFS('EPA Export Aggregation'!S:S,'EPA Export Aggregation'!$A:$A,$B85,'EPA Export Aggregation'!$D:$D,$A$1)*IF($A85="CH4",About!$D$58,IF($A85="N2O",About!$D$59,1))</f>
        <v>0</v>
      </c>
      <c r="Q85" s="121">
        <f>SUMIFS('EPA Export Aggregation'!T:T,'EPA Export Aggregation'!$A:$A,$B85,'EPA Export Aggregation'!$D:$D,$A$1)*IF($A85="CH4",About!$D$58,IF($A85="N2O",About!$D$59,1))</f>
        <v>0</v>
      </c>
      <c r="R85" s="121">
        <f>SUMIFS('EPA Export Aggregation'!U:U,'EPA Export Aggregation'!$A:$A,$B85,'EPA Export Aggregation'!$D:$D,$A$1)*IF($A85="CH4",About!$D$58,IF($A85="N2O",About!$D$59,1))</f>
        <v>0</v>
      </c>
      <c r="S85" s="121">
        <f>SUMIFS('EPA Export Aggregation'!V:V,'EPA Export Aggregation'!$A:$A,$B85,'EPA Export Aggregation'!$D:$D,$A$1)*IF($A85="CH4",About!$D$58,IF($A85="N2O",About!$D$59,1))</f>
        <v>0</v>
      </c>
      <c r="T85" s="121">
        <f>SUMIFS('EPA Export Aggregation'!W:W,'EPA Export Aggregation'!$A:$A,$B85,'EPA Export Aggregation'!$D:$D,$A$1)*IF($A85="CH4",About!$D$58,IF($A85="N2O",About!$D$59,1))</f>
        <v>0</v>
      </c>
      <c r="U85" s="121">
        <f>SUMIFS('EPA Export Aggregation'!X:X,'EPA Export Aggregation'!$A:$A,$B85,'EPA Export Aggregation'!$D:$D,$A$1)*IF($A85="CH4",About!$D$58,IF($A85="N2O",About!$D$59,1))</f>
        <v>0</v>
      </c>
      <c r="V85" s="121">
        <f>SUMIFS('EPA Export Aggregation'!Y:Y,'EPA Export Aggregation'!$A:$A,$B85,'EPA Export Aggregation'!$D:$D,$A$1)*IF($A85="CH4",About!$D$58,IF($A85="N2O",About!$D$59,1))</f>
        <v>0</v>
      </c>
      <c r="W85" s="121">
        <f>SUMIFS('EPA Export Aggregation'!Z:Z,'EPA Export Aggregation'!$A:$A,$B85,'EPA Export Aggregation'!$D:$D,$A$1)*IF($A85="CH4",About!$D$58,IF($A85="N2O",About!$D$59,1))</f>
        <v>0</v>
      </c>
      <c r="X85" s="121">
        <f>SUMIFS('EPA Export Aggregation'!AA:AA,'EPA Export Aggregation'!$A:$A,$B85,'EPA Export Aggregation'!$D:$D,$A$1)*IF($A85="CH4",About!$D$58,IF($A85="N2O",About!$D$59,1))</f>
        <v>0</v>
      </c>
      <c r="Y85" s="121">
        <f>SUMIFS('EPA Export Aggregation'!AB:AB,'EPA Export Aggregation'!$A:$A,$B85,'EPA Export Aggregation'!$D:$D,$A$1)*IF($A85="CH4",About!$D$58,IF($A85="N2O",About!$D$59,1))</f>
        <v>0</v>
      </c>
      <c r="Z85" s="121">
        <f>SUMIFS('EPA Export Aggregation'!AC:AC,'EPA Export Aggregation'!$A:$A,$B85,'EPA Export Aggregation'!$D:$D,$A$1)*IF($A85="CH4",About!$D$58,IF($A85="N2O",About!$D$59,1))</f>
        <v>0</v>
      </c>
      <c r="AA85" s="121">
        <f>SUMIFS('EPA Export Aggregation'!AD:AD,'EPA Export Aggregation'!$A:$A,$B85,'EPA Export Aggregation'!$D:$D,$A$1)*IF($A85="CH4",About!$D$58,IF($A85="N2O",About!$D$59,1))</f>
        <v>0</v>
      </c>
      <c r="AB85" s="121">
        <f>SUMIFS('EPA Export Aggregation'!AE:AE,'EPA Export Aggregation'!$A:$A,$B85,'EPA Export Aggregation'!$D:$D,$A$1)*IF($A85="CH4",About!$D$58,IF($A85="N2O",About!$D$59,1))</f>
        <v>0</v>
      </c>
      <c r="AC85" s="121">
        <f>SUMIFS('EPA Export Aggregation'!AF:AF,'EPA Export Aggregation'!$A:$A,$B85,'EPA Export Aggregation'!$D:$D,$A$1)*IF($A85="CH4",About!$D$58,IF($A85="N2O",About!$D$59,1))</f>
        <v>0</v>
      </c>
      <c r="AD85" s="121">
        <f>SUMIFS('EPA Export Aggregation'!AG:AG,'EPA Export Aggregation'!$A:$A,$B85,'EPA Export Aggregation'!$D:$D,$A$1)*IF($A85="CH4",About!$D$58,IF($A85="N2O",About!$D$59,1))</f>
        <v>0</v>
      </c>
      <c r="AE85" s="121">
        <f>SUMIFS('EPA Export Aggregation'!AH:AH,'EPA Export Aggregation'!$A:$A,$B85,'EPA Export Aggregation'!$D:$D,$A$1)*IF($A85="CH4",About!$D$58,IF($A85="N2O",About!$D$59,1))</f>
        <v>0</v>
      </c>
      <c r="AF85" s="121">
        <f>SUMIFS('EPA Export Aggregation'!AI:AI,'EPA Export Aggregation'!$A:$A,$B85,'EPA Export Aggregation'!$D:$D,$A$1)*IF($A85="CH4",About!$D$58,IF($A85="N2O",About!$D$59,1))</f>
        <v>0</v>
      </c>
      <c r="AG85" s="121">
        <f>SUMIFS('EPA Export Aggregation'!AJ:AJ,'EPA Export Aggregation'!$A:$A,$B85,'EPA Export Aggregation'!$D:$D,$A$1)*IF($A85="CH4",About!$D$58,IF($A85="N2O",About!$D$59,1))</f>
        <v>0</v>
      </c>
      <c r="AH85" s="121">
        <f>SUMIFS('EPA Export Aggregation'!AK:AK,'EPA Export Aggregation'!$A:$A,$B85,'EPA Export Aggregation'!$D:$D,$A$1)*IF($A85="CH4",About!$D$58,IF($A85="N2O",About!$D$59,1))</f>
        <v>0</v>
      </c>
    </row>
    <row r="86" spans="1:34" x14ac:dyDescent="0.25">
      <c r="A86" s="119" t="s">
        <v>2026</v>
      </c>
      <c r="B86" s="120" t="s">
        <v>2039</v>
      </c>
      <c r="C86" s="121">
        <f>SUMIFS('EPA Export Aggregation'!F:F,'EPA Export Aggregation'!$A:$A,$B86,'EPA Export Aggregation'!$D:$D,$A$1)*IF($A86="CH4",About!$D$58,IF($A86="N2O",About!$D$59,1))</f>
        <v>0</v>
      </c>
      <c r="D86" s="121">
        <f>SUMIFS('EPA Export Aggregation'!$F:$F,'EPA Export Aggregation'!$A:$A,$B86,'EPA Export Aggregation'!$D:$D,$A$1)*IF($A86="CH4",About!$D$58,IF($A86="N2O",About!$D$59,1))</f>
        <v>0</v>
      </c>
      <c r="E86" s="121">
        <f>SUMIFS('EPA Export Aggregation'!$F:$F,'EPA Export Aggregation'!$A:$A,$B86,'EPA Export Aggregation'!$D:$D,$A$1)*IF($A86="CH4",About!$D$58,IF($A86="N2O",About!$D$59,1))</f>
        <v>0</v>
      </c>
      <c r="F86" s="121">
        <f>SUMIFS('EPA Export Aggregation'!$F:$F,'EPA Export Aggregation'!$A:$A,$B86,'EPA Export Aggregation'!$D:$D,$A$1)*IF($A86="CH4",About!$D$58,IF($A86="N2O",About!$D$59,1))</f>
        <v>0</v>
      </c>
      <c r="G86" s="121">
        <f>SUMIFS('EPA Export Aggregation'!$F:$F,'EPA Export Aggregation'!$A:$A,$B86,'EPA Export Aggregation'!$D:$D,$A$1)*IF($A86="CH4",About!$D$58,IF($A86="N2O",About!$D$59,1))</f>
        <v>0</v>
      </c>
      <c r="H86" s="121">
        <f>SUMIFS('EPA Export Aggregation'!$F:$F,'EPA Export Aggregation'!$A:$A,$B86,'EPA Export Aggregation'!$D:$D,$A$1)*IF($A86="CH4",About!$D$58,IF($A86="N2O",About!$D$59,1))</f>
        <v>0</v>
      </c>
      <c r="I86" s="121">
        <f>SUMIFS('EPA Export Aggregation'!$F:$F,'EPA Export Aggregation'!$A:$A,$B86,'EPA Export Aggregation'!$D:$D,$A$1)*IF($A86="CH4",About!$D$58,IF($A86="N2O",About!$D$59,1))</f>
        <v>0</v>
      </c>
      <c r="J86" s="121">
        <f>SUMIFS('EPA Export Aggregation'!$F:$F,'EPA Export Aggregation'!$A:$A,$B86,'EPA Export Aggregation'!$D:$D,$A$1)*IF($A86="CH4",About!$D$58,IF($A86="N2O",About!$D$59,1))</f>
        <v>0</v>
      </c>
      <c r="K86" s="121">
        <f>SUMIFS('EPA Export Aggregation'!$F:$F,'EPA Export Aggregation'!$A:$A,$B86,'EPA Export Aggregation'!$D:$D,$A$1)*IF($A86="CH4",About!$D$58,IF($A86="N2O",About!$D$59,1))</f>
        <v>0</v>
      </c>
      <c r="L86" s="121">
        <f>SUMIFS('EPA Export Aggregation'!$F:$F,'EPA Export Aggregation'!$A:$A,$B86,'EPA Export Aggregation'!$D:$D,$A$1)*IF($A86="CH4",About!$D$58,IF($A86="N2O",About!$D$59,1))</f>
        <v>0</v>
      </c>
      <c r="M86" s="121">
        <f>SUMIFS('EPA Export Aggregation'!$F:$F,'EPA Export Aggregation'!$A:$A,$B86,'EPA Export Aggregation'!$D:$D,$A$1)*IF($A86="CH4",About!$D$58,IF($A86="N2O",About!$D$59,1))</f>
        <v>0</v>
      </c>
      <c r="N86" s="121">
        <f>SUMIFS('EPA Export Aggregation'!$F:$F,'EPA Export Aggregation'!$A:$A,$B86,'EPA Export Aggregation'!$D:$D,$A$1)*IF($A86="CH4",About!$D$58,IF($A86="N2O",About!$D$59,1))</f>
        <v>0</v>
      </c>
      <c r="O86" s="121">
        <f>SUMIFS('EPA Export Aggregation'!$F:$F,'EPA Export Aggregation'!$A:$A,$B86,'EPA Export Aggregation'!$D:$D,$A$1)*IF($A86="CH4",About!$D$58,IF($A86="N2O",About!$D$59,1))</f>
        <v>0</v>
      </c>
      <c r="P86" s="121">
        <f>SUMIFS('EPA Export Aggregation'!$F:$F,'EPA Export Aggregation'!$A:$A,$B86,'EPA Export Aggregation'!$D:$D,$A$1)*IF($A86="CH4",About!$D$58,IF($A86="N2O",About!$D$59,1))</f>
        <v>0</v>
      </c>
      <c r="Q86" s="121">
        <f>SUMIFS('EPA Export Aggregation'!$F:$F,'EPA Export Aggregation'!$A:$A,$B86,'EPA Export Aggregation'!$D:$D,$A$1)*IF($A86="CH4",About!$D$58,IF($A86="N2O",About!$D$59,1))</f>
        <v>0</v>
      </c>
      <c r="R86" s="121">
        <f>SUMIFS('EPA Export Aggregation'!$F:$F,'EPA Export Aggregation'!$A:$A,$B86,'EPA Export Aggregation'!$D:$D,$A$1)*IF($A86="CH4",About!$D$58,IF($A86="N2O",About!$D$59,1))</f>
        <v>0</v>
      </c>
      <c r="S86" s="121">
        <f>SUMIFS('EPA Export Aggregation'!$F:$F,'EPA Export Aggregation'!$A:$A,$B86,'EPA Export Aggregation'!$D:$D,$A$1)*IF($A86="CH4",About!$D$58,IF($A86="N2O",About!$D$59,1))</f>
        <v>0</v>
      </c>
      <c r="T86" s="121">
        <f>SUMIFS('EPA Export Aggregation'!$F:$F,'EPA Export Aggregation'!$A:$A,$B86,'EPA Export Aggregation'!$D:$D,$A$1)*IF($A86="CH4",About!$D$58,IF($A86="N2O",About!$D$59,1))</f>
        <v>0</v>
      </c>
      <c r="U86" s="121">
        <f>SUMIFS('EPA Export Aggregation'!$F:$F,'EPA Export Aggregation'!$A:$A,$B86,'EPA Export Aggregation'!$D:$D,$A$1)*IF($A86="CH4",About!$D$58,IF($A86="N2O",About!$D$59,1))</f>
        <v>0</v>
      </c>
      <c r="V86" s="121">
        <f>SUMIFS('EPA Export Aggregation'!$F:$F,'EPA Export Aggregation'!$A:$A,$B86,'EPA Export Aggregation'!$D:$D,$A$1)*IF($A86="CH4",About!$D$58,IF($A86="N2O",About!$D$59,1))</f>
        <v>0</v>
      </c>
      <c r="W86" s="121">
        <f>SUMIFS('EPA Export Aggregation'!$F:$F,'EPA Export Aggregation'!$A:$A,$B86,'EPA Export Aggregation'!$D:$D,$A$1)*IF($A86="CH4",About!$D$58,IF($A86="N2O",About!$D$59,1))</f>
        <v>0</v>
      </c>
      <c r="X86" s="121">
        <f>SUMIFS('EPA Export Aggregation'!$F:$F,'EPA Export Aggregation'!$A:$A,$B86,'EPA Export Aggregation'!$D:$D,$A$1)*IF($A86="CH4",About!$D$58,IF($A86="N2O",About!$D$59,1))</f>
        <v>0</v>
      </c>
      <c r="Y86" s="121">
        <f>SUMIFS('EPA Export Aggregation'!$F:$F,'EPA Export Aggregation'!$A:$A,$B86,'EPA Export Aggregation'!$D:$D,$A$1)*IF($A86="CH4",About!$D$58,IF($A86="N2O",About!$D$59,1))</f>
        <v>0</v>
      </c>
      <c r="Z86" s="121">
        <f>SUMIFS('EPA Export Aggregation'!$F:$F,'EPA Export Aggregation'!$A:$A,$B86,'EPA Export Aggregation'!$D:$D,$A$1)*IF($A86="CH4",About!$D$58,IF($A86="N2O",About!$D$59,1))</f>
        <v>0</v>
      </c>
      <c r="AA86" s="121">
        <f>SUMIFS('EPA Export Aggregation'!$F:$F,'EPA Export Aggregation'!$A:$A,$B86,'EPA Export Aggregation'!$D:$D,$A$1)*IF($A86="CH4",About!$D$58,IF($A86="N2O",About!$D$59,1))</f>
        <v>0</v>
      </c>
      <c r="AB86" s="121">
        <f>SUMIFS('EPA Export Aggregation'!$F:$F,'EPA Export Aggregation'!$A:$A,$B86,'EPA Export Aggregation'!$D:$D,$A$1)*IF($A86="CH4",About!$D$58,IF($A86="N2O",About!$D$59,1))</f>
        <v>0</v>
      </c>
      <c r="AC86" s="121">
        <f>SUMIFS('EPA Export Aggregation'!$F:$F,'EPA Export Aggregation'!$A:$A,$B86,'EPA Export Aggregation'!$D:$D,$A$1)*IF($A86="CH4",About!$D$58,IF($A86="N2O",About!$D$59,1))</f>
        <v>0</v>
      </c>
      <c r="AD86" s="121">
        <f>SUMIFS('EPA Export Aggregation'!$F:$F,'EPA Export Aggregation'!$A:$A,$B86,'EPA Export Aggregation'!$D:$D,$A$1)*IF($A86="CH4",About!$D$58,IF($A86="N2O",About!$D$59,1))</f>
        <v>0</v>
      </c>
      <c r="AE86" s="121">
        <f>SUMIFS('EPA Export Aggregation'!$F:$F,'EPA Export Aggregation'!$A:$A,$B86,'EPA Export Aggregation'!$D:$D,$A$1)*IF($A86="CH4",About!$D$58,IF($A86="N2O",About!$D$59,1))</f>
        <v>0</v>
      </c>
      <c r="AF86" s="121">
        <f>SUMIFS('EPA Export Aggregation'!$F:$F,'EPA Export Aggregation'!$A:$A,$B86,'EPA Export Aggregation'!$D:$D,$A$1)*IF($A86="CH4",About!$D$58,IF($A86="N2O",About!$D$59,1))</f>
        <v>0</v>
      </c>
      <c r="AG86" s="121">
        <f>SUMIFS('EPA Export Aggregation'!$F:$F,'EPA Export Aggregation'!$A:$A,$B86,'EPA Export Aggregation'!$D:$D,$A$1)*IF($A86="CH4",About!$D$58,IF($A86="N2O",About!$D$59,1))</f>
        <v>0</v>
      </c>
      <c r="AH86" s="121">
        <f>SUMIFS('EPA Export Aggregation'!$F:$F,'EPA Export Aggregation'!$A:$A,$B86,'EPA Export Aggregation'!$D:$D,$A$1)*IF($A86="CH4",About!$D$58,IF($A86="N2O",About!$D$59,1))</f>
        <v>0</v>
      </c>
    </row>
    <row r="87" spans="1:34" x14ac:dyDescent="0.25">
      <c r="A87" s="119" t="s">
        <v>2026</v>
      </c>
      <c r="B87" s="120" t="s">
        <v>2040</v>
      </c>
      <c r="C87" s="121">
        <f>SUMIFS('EPA Export Aggregation'!F:F,'EPA Export Aggregation'!$A:$A,$B87,'EPA Export Aggregation'!$D:$D,$A$1)*IF($A87="CH4",About!$D$58,IF($A87="N2O",About!$D$59,1))</f>
        <v>0</v>
      </c>
      <c r="D87" s="121">
        <f>SUMIFS('EPA Export Aggregation'!$F:$F,'EPA Export Aggregation'!$A:$A,$B87,'EPA Export Aggregation'!$D:$D,$A$1)*IF($A87="CH4",About!$D$58,IF($A87="N2O",About!$D$59,1))</f>
        <v>0</v>
      </c>
      <c r="E87" s="121">
        <f>SUMIFS('EPA Export Aggregation'!$F:$F,'EPA Export Aggregation'!$A:$A,$B87,'EPA Export Aggregation'!$D:$D,$A$1)*IF($A87="CH4",About!$D$58,IF($A87="N2O",About!$D$59,1))</f>
        <v>0</v>
      </c>
      <c r="F87" s="121">
        <f>SUMIFS('EPA Export Aggregation'!$F:$F,'EPA Export Aggregation'!$A:$A,$B87,'EPA Export Aggregation'!$D:$D,$A$1)*IF($A87="CH4",About!$D$58,IF($A87="N2O",About!$D$59,1))</f>
        <v>0</v>
      </c>
      <c r="G87" s="121">
        <f>SUMIFS('EPA Export Aggregation'!$F:$F,'EPA Export Aggregation'!$A:$A,$B87,'EPA Export Aggregation'!$D:$D,$A$1)*IF($A87="CH4",About!$D$58,IF($A87="N2O",About!$D$59,1))</f>
        <v>0</v>
      </c>
      <c r="H87" s="121">
        <f>SUMIFS('EPA Export Aggregation'!$F:$F,'EPA Export Aggregation'!$A:$A,$B87,'EPA Export Aggregation'!$D:$D,$A$1)*IF($A87="CH4",About!$D$58,IF($A87="N2O",About!$D$59,1))</f>
        <v>0</v>
      </c>
      <c r="I87" s="121">
        <f>SUMIFS('EPA Export Aggregation'!$F:$F,'EPA Export Aggregation'!$A:$A,$B87,'EPA Export Aggregation'!$D:$D,$A$1)*IF($A87="CH4",About!$D$58,IF($A87="N2O",About!$D$59,1))</f>
        <v>0</v>
      </c>
      <c r="J87" s="121">
        <f>SUMIFS('EPA Export Aggregation'!$F:$F,'EPA Export Aggregation'!$A:$A,$B87,'EPA Export Aggregation'!$D:$D,$A$1)*IF($A87="CH4",About!$D$58,IF($A87="N2O",About!$D$59,1))</f>
        <v>0</v>
      </c>
      <c r="K87" s="121">
        <f>SUMIFS('EPA Export Aggregation'!$F:$F,'EPA Export Aggregation'!$A:$A,$B87,'EPA Export Aggregation'!$D:$D,$A$1)*IF($A87="CH4",About!$D$58,IF($A87="N2O",About!$D$59,1))</f>
        <v>0</v>
      </c>
      <c r="L87" s="121">
        <f>SUMIFS('EPA Export Aggregation'!$F:$F,'EPA Export Aggregation'!$A:$A,$B87,'EPA Export Aggregation'!$D:$D,$A$1)*IF($A87="CH4",About!$D$58,IF($A87="N2O",About!$D$59,1))</f>
        <v>0</v>
      </c>
      <c r="M87" s="121">
        <f>SUMIFS('EPA Export Aggregation'!$F:$F,'EPA Export Aggregation'!$A:$A,$B87,'EPA Export Aggregation'!$D:$D,$A$1)*IF($A87="CH4",About!$D$58,IF($A87="N2O",About!$D$59,1))</f>
        <v>0</v>
      </c>
      <c r="N87" s="121">
        <f>SUMIFS('EPA Export Aggregation'!$F:$F,'EPA Export Aggregation'!$A:$A,$B87,'EPA Export Aggregation'!$D:$D,$A$1)*IF($A87="CH4",About!$D$58,IF($A87="N2O",About!$D$59,1))</f>
        <v>0</v>
      </c>
      <c r="O87" s="121">
        <f>SUMIFS('EPA Export Aggregation'!$F:$F,'EPA Export Aggregation'!$A:$A,$B87,'EPA Export Aggregation'!$D:$D,$A$1)*IF($A87="CH4",About!$D$58,IF($A87="N2O",About!$D$59,1))</f>
        <v>0</v>
      </c>
      <c r="P87" s="121">
        <f>SUMIFS('EPA Export Aggregation'!$F:$F,'EPA Export Aggregation'!$A:$A,$B87,'EPA Export Aggregation'!$D:$D,$A$1)*IF($A87="CH4",About!$D$58,IF($A87="N2O",About!$D$59,1))</f>
        <v>0</v>
      </c>
      <c r="Q87" s="121">
        <f>SUMIFS('EPA Export Aggregation'!$F:$F,'EPA Export Aggregation'!$A:$A,$B87,'EPA Export Aggregation'!$D:$D,$A$1)*IF($A87="CH4",About!$D$58,IF($A87="N2O",About!$D$59,1))</f>
        <v>0</v>
      </c>
      <c r="R87" s="121">
        <f>SUMIFS('EPA Export Aggregation'!$F:$F,'EPA Export Aggregation'!$A:$A,$B87,'EPA Export Aggregation'!$D:$D,$A$1)*IF($A87="CH4",About!$D$58,IF($A87="N2O",About!$D$59,1))</f>
        <v>0</v>
      </c>
      <c r="S87" s="121">
        <f>SUMIFS('EPA Export Aggregation'!$F:$F,'EPA Export Aggregation'!$A:$A,$B87,'EPA Export Aggregation'!$D:$D,$A$1)*IF($A87="CH4",About!$D$58,IF($A87="N2O",About!$D$59,1))</f>
        <v>0</v>
      </c>
      <c r="T87" s="121">
        <f>SUMIFS('EPA Export Aggregation'!$F:$F,'EPA Export Aggregation'!$A:$A,$B87,'EPA Export Aggregation'!$D:$D,$A$1)*IF($A87="CH4",About!$D$58,IF($A87="N2O",About!$D$59,1))</f>
        <v>0</v>
      </c>
      <c r="U87" s="121">
        <f>SUMIFS('EPA Export Aggregation'!$F:$F,'EPA Export Aggregation'!$A:$A,$B87,'EPA Export Aggregation'!$D:$D,$A$1)*IF($A87="CH4",About!$D$58,IF($A87="N2O",About!$D$59,1))</f>
        <v>0</v>
      </c>
      <c r="V87" s="121">
        <f>SUMIFS('EPA Export Aggregation'!$F:$F,'EPA Export Aggregation'!$A:$A,$B87,'EPA Export Aggregation'!$D:$D,$A$1)*IF($A87="CH4",About!$D$58,IF($A87="N2O",About!$D$59,1))</f>
        <v>0</v>
      </c>
      <c r="W87" s="121">
        <f>SUMIFS('EPA Export Aggregation'!$F:$F,'EPA Export Aggregation'!$A:$A,$B87,'EPA Export Aggregation'!$D:$D,$A$1)*IF($A87="CH4",About!$D$58,IF($A87="N2O",About!$D$59,1))</f>
        <v>0</v>
      </c>
      <c r="X87" s="121">
        <f>SUMIFS('EPA Export Aggregation'!$F:$F,'EPA Export Aggregation'!$A:$A,$B87,'EPA Export Aggregation'!$D:$D,$A$1)*IF($A87="CH4",About!$D$58,IF($A87="N2O",About!$D$59,1))</f>
        <v>0</v>
      </c>
      <c r="Y87" s="121">
        <f>SUMIFS('EPA Export Aggregation'!$F:$F,'EPA Export Aggregation'!$A:$A,$B87,'EPA Export Aggregation'!$D:$D,$A$1)*IF($A87="CH4",About!$D$58,IF($A87="N2O",About!$D$59,1))</f>
        <v>0</v>
      </c>
      <c r="Z87" s="121">
        <f>SUMIFS('EPA Export Aggregation'!$F:$F,'EPA Export Aggregation'!$A:$A,$B87,'EPA Export Aggregation'!$D:$D,$A$1)*IF($A87="CH4",About!$D$58,IF($A87="N2O",About!$D$59,1))</f>
        <v>0</v>
      </c>
      <c r="AA87" s="121">
        <f>SUMIFS('EPA Export Aggregation'!$F:$F,'EPA Export Aggregation'!$A:$A,$B87,'EPA Export Aggregation'!$D:$D,$A$1)*IF($A87="CH4",About!$D$58,IF($A87="N2O",About!$D$59,1))</f>
        <v>0</v>
      </c>
      <c r="AB87" s="121">
        <f>SUMIFS('EPA Export Aggregation'!$F:$F,'EPA Export Aggregation'!$A:$A,$B87,'EPA Export Aggregation'!$D:$D,$A$1)*IF($A87="CH4",About!$D$58,IF($A87="N2O",About!$D$59,1))</f>
        <v>0</v>
      </c>
      <c r="AC87" s="121">
        <f>SUMIFS('EPA Export Aggregation'!$F:$F,'EPA Export Aggregation'!$A:$A,$B87,'EPA Export Aggregation'!$D:$D,$A$1)*IF($A87="CH4",About!$D$58,IF($A87="N2O",About!$D$59,1))</f>
        <v>0</v>
      </c>
      <c r="AD87" s="121">
        <f>SUMIFS('EPA Export Aggregation'!$F:$F,'EPA Export Aggregation'!$A:$A,$B87,'EPA Export Aggregation'!$D:$D,$A$1)*IF($A87="CH4",About!$D$58,IF($A87="N2O",About!$D$59,1))</f>
        <v>0</v>
      </c>
      <c r="AE87" s="121">
        <f>SUMIFS('EPA Export Aggregation'!$F:$F,'EPA Export Aggregation'!$A:$A,$B87,'EPA Export Aggregation'!$D:$D,$A$1)*IF($A87="CH4",About!$D$58,IF($A87="N2O",About!$D$59,1))</f>
        <v>0</v>
      </c>
      <c r="AF87" s="121">
        <f>SUMIFS('EPA Export Aggregation'!$F:$F,'EPA Export Aggregation'!$A:$A,$B87,'EPA Export Aggregation'!$D:$D,$A$1)*IF($A87="CH4",About!$D$58,IF($A87="N2O",About!$D$59,1))</f>
        <v>0</v>
      </c>
      <c r="AG87" s="121">
        <f>SUMIFS('EPA Export Aggregation'!$F:$F,'EPA Export Aggregation'!$A:$A,$B87,'EPA Export Aggregation'!$D:$D,$A$1)*IF($A87="CH4",About!$D$58,IF($A87="N2O",About!$D$59,1))</f>
        <v>0</v>
      </c>
      <c r="AH87" s="121">
        <f>SUMIFS('EPA Export Aggregation'!$F:$F,'EPA Export Aggregation'!$A:$A,$B87,'EPA Export Aggregation'!$D:$D,$A$1)*IF($A87="CH4",About!$D$58,IF($A87="N2O",About!$D$59,1))</f>
        <v>0</v>
      </c>
    </row>
    <row r="88" spans="1:34" x14ac:dyDescent="0.25">
      <c r="B88" s="120"/>
    </row>
    <row r="89" spans="1:34" x14ac:dyDescent="0.25">
      <c r="B89" s="120"/>
    </row>
    <row r="90" spans="1:34" x14ac:dyDescent="0.25">
      <c r="B90" s="120"/>
    </row>
    <row r="91" spans="1:34" x14ac:dyDescent="0.25">
      <c r="B91" s="120"/>
    </row>
    <row r="92" spans="1:34" x14ac:dyDescent="0.25">
      <c r="B92" s="120"/>
    </row>
  </sheetData>
  <pageMargins left="0.7" right="0.7" top="0.75" bottom="0.75" header="0.3" footer="0.3"/>
</worksheet>
</file>

<file path=docProps/app.xml><?xml version="1.0" encoding="utf-8"?>
<Properties xmlns="http://schemas.openxmlformats.org/officeDocument/2006/extended-properties" xmlns:vt="http://schemas.openxmlformats.org/officeDocument/2006/docPropsVTypes">
  <Application>Microsoft Excel</Application>
  <DocSecurity>0</DocSecurity>
  <ScaleCrop>false</ScaleCrop>
  <HeadingPairs>
    <vt:vector size="2" baseType="variant">
      <vt:variant>
        <vt:lpstr>Worksheets</vt:lpstr>
      </vt:variant>
      <vt:variant>
        <vt:i4>16</vt:i4>
      </vt:variant>
    </vt:vector>
  </HeadingPairs>
  <TitlesOfParts>
    <vt:vector size="16" baseType="lpstr">
      <vt:lpstr>About</vt:lpstr>
      <vt:lpstr>Policy Characteristics</vt:lpstr>
      <vt:lpstr>State Policy Descriptions</vt:lpstr>
      <vt:lpstr>Supporting Data</vt:lpstr>
      <vt:lpstr>PolicyLevers</vt:lpstr>
      <vt:lpstr>UnitControlCenter</vt:lpstr>
      <vt:lpstr>OutputGraphs</vt:lpstr>
      <vt:lpstr>Output Graph Color Key</vt:lpstr>
      <vt:lpstr>ReferenceScenarios</vt:lpstr>
      <vt:lpstr>ReferenceCurves</vt:lpstr>
      <vt:lpstr>Targets</vt:lpstr>
      <vt:lpstr>State Targets</vt:lpstr>
      <vt:lpstr>MaxBoundCalculations</vt:lpstr>
      <vt:lpstr>EPA Export Aggregation</vt:lpstr>
      <vt:lpstr>EPA GHG Inventory</vt:lpstr>
      <vt:lpstr>State GHG Summary</vt:lpstr>
    </vt:vector>
  </TitlesOfParts>
  <Company>EnergyInnovation.org</Company>
  <LinksUpToDate>false</LinksUpToDate>
  <SharedDoc>false</SharedDoc>
  <HyperlinksChanged>false</HyperlinksChanged>
  <AppVersion>16.0300</AppVersion>
</Properties>
</file>

<file path=docProps/core.xml><?xml version="1.0" encoding="utf-8"?>
<cp:coreProperties xmlns:cp="http://schemas.openxmlformats.org/package/2006/metadata/core-properties" xmlns:dc="http://purl.org/dc/elements/1.1/" xmlns:dcterms="http://purl.org/dc/terms/" xmlns:dcmitype="http://purl.org/dc/dcmitype/" xmlns:xsi="http://www.w3.org/2001/XMLSchema-instance">
  <dc:creator>Jeffrey Rissman</dc:creator>
  <cp:lastModifiedBy>Olivia Ashmoore</cp:lastModifiedBy>
  <dcterms:created xsi:type="dcterms:W3CDTF">2014-07-10T20:44:47Z</dcterms:created>
  <dcterms:modified xsi:type="dcterms:W3CDTF">2025-03-31T20:44:10Z</dcterms:modified>
</cp:coreProperties>
</file>